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u\Desktop\"/>
    </mc:Choice>
  </mc:AlternateContent>
  <xr:revisionPtr revIDLastSave="0" documentId="13_ncr:1_{DFB248AA-4FFE-4D8F-BD69-8B7F6B5A7678}" xr6:coauthVersionLast="47" xr6:coauthVersionMax="47" xr10:uidLastSave="{00000000-0000-0000-0000-000000000000}"/>
  <bookViews>
    <workbookView xWindow="47260" yWindow="3300" windowWidth="28800" windowHeight="15370" firstSheet="1" activeTab="9" xr2:uid="{4DB9893A-7AA4-4E8F-A1FB-BCC67F383D51}"/>
  </bookViews>
  <sheets>
    <sheet name="Model Assumptions" sheetId="2" r:id="rId1"/>
    <sheet name="Finance Report" sheetId="3" r:id="rId2"/>
    <sheet name="Output Graphs" sheetId="4" r:id="rId3"/>
    <sheet name="Finance Per Unit" sheetId="5" r:id="rId4"/>
    <sheet name="Harvest Report" sheetId="6" r:id="rId5"/>
    <sheet name="Inventory Report" sheetId="7" r:id="rId6"/>
    <sheet name="Carbon Report" sheetId="8" r:id="rId7"/>
    <sheet name="Plantation Acres" sheetId="9" r:id="rId8"/>
    <sheet name="Activity Report" sheetId="10" r:id="rId9"/>
    <sheet name="Stand Activity List" sheetId="11" r:id="rId10"/>
    <sheet name="Activity rawdata" sheetId="12" r:id="rId11"/>
    <sheet name="Checks" sheetId="13" state="hidden" r:id="rId12"/>
  </sheets>
  <definedNames>
    <definedName name="_xlnm._FilterDatabase" localSheetId="10">'Activity rawdata'!$A$1:$AM$1674</definedName>
    <definedName name="_xlnm._FilterDatabase" localSheetId="9" hidden="1">'Stand Activity List'!$A$2:$AC$1996</definedName>
    <definedName name="_xlnm.Print_Titles" localSheetId="9">'Stand Activity List'!$1:$2</definedName>
    <definedName name="test" localSheetId="0">{"Table DCF-2 Years 1-20",#N/A,TRUE,"Table DCF-2";"Table DCF-3 Years 1-20",#N/A,TRUE,"Table DCF-3";"Table DCF-4 Years 1-20",#N/A,TRUE,"Table DCF-4";"Table DCF-5 Years 1-20",#N/A,TRUE,"Table DCF-5";"Table DCF-2 Years 21-40",#N/A,TRUE,"Table DCF-2";"Table DCF-3 Years 21-40",#N/A,TRUE,"Table DCF-3";"Table DCF 4 Years 21-40",#N/A,TRUE,"Table DCF-4";"Table DCF-5 Years 21-40",#N/A,TRUE,"Table DCF-5";"Table DCF-2 Years 41-50",#N/A,TRUE,"Table DCF-2";"Table DCF-3 Years 41-50",#N/A,TRUE,"Table DCF-3";"Table DCF-4 Years 41-50",#N/A,TRUE,"Table DCF-4";"Table DCF-5 Years 41-50",#N/A,TRUE,"Table DCF-5"}</definedName>
    <definedName name="test">{"Table DCF-2 Years 1-20",#N/A,TRUE,"Table DCF-2";"Table DCF-3 Years 1-20",#N/A,TRUE,"Table DCF-3";"Table DCF-4 Years 1-20",#N/A,TRUE,"Table DCF-4";"Table DCF-5 Years 1-20",#N/A,TRUE,"Table DCF-5";"Table DCF-2 Years 21-40",#N/A,TRUE,"Table DCF-2";"Table DCF-3 Years 21-40",#N/A,TRUE,"Table DCF-3";"Table DCF 4 Years 21-40",#N/A,TRUE,"Table DCF-4";"Table DCF-5 Years 21-40",#N/A,TRUE,"Table DCF-5";"Table DCF-2 Years 41-50",#N/A,TRUE,"Table DCF-2";"Table DCF-3 Years 41-50",#N/A,TRUE,"Table DCF-3";"Table DCF-4 Years 41-50",#N/A,TRUE,"Table DCF-4";"Table DCF-5 Years 41-50",#N/A,TRUE,"Table DCF-5"}</definedName>
    <definedName name="wrn.DCF._.Appendix." localSheetId="0">{"Table DCF-2 Years 1-20",#N/A,TRUE,"Table DCF-2";"Table DCF-3 Years 1-20",#N/A,TRUE,"Table DCF-3";"Table DCF-4 Years 1-20",#N/A,TRUE,"Table DCF-4";"Table DCF-5 Years 1-20",#N/A,TRUE,"Table DCF-5";"Table DCF-2 Years 21-40",#N/A,TRUE,"Table DCF-2";"Table DCF-3 Years 21-40",#N/A,TRUE,"Table DCF-3";"Table DCF 4 Years 21-40",#N/A,TRUE,"Table DCF-4";"Table DCF-5 Years 21-40",#N/A,TRUE,"Table DCF-5";"Table DCF-2 Years 41-50",#N/A,TRUE,"Table DCF-2";"Table DCF-3 Years 41-50",#N/A,TRUE,"Table DCF-3";"Table DCF-4 Years 41-50",#N/A,TRUE,"Table DCF-4";"Table DCF-5 Years 41-50",#N/A,TRUE,"Table DCF-5"}</definedName>
    <definedName name="wrn.DCF._.Appendix.">{"Table DCF-2 Years 1-20",#N/A,TRUE,"Table DCF-2";"Table DCF-3 Years 1-20",#N/A,TRUE,"Table DCF-3";"Table DCF-4 Years 1-20",#N/A,TRUE,"Table DCF-4";"Table DCF-5 Years 1-20",#N/A,TRUE,"Table DCF-5";"Table DCF-2 Years 21-40",#N/A,TRUE,"Table DCF-2";"Table DCF-3 Years 21-40",#N/A,TRUE,"Table DCF-3";"Table DCF 4 Years 21-40",#N/A,TRUE,"Table DCF-4";"Table DCF-5 Years 21-40",#N/A,TRUE,"Table DCF-5";"Table DCF-2 Years 41-50",#N/A,TRUE,"Table DCF-2";"Table DCF-3 Years 41-50",#N/A,TRUE,"Table DCF-3";"Table DCF-4 Years 41-50",#N/A,TRUE,"Table DCF-4";"Table DCF-5 Years 41-50",#N/A,TRUE,"Table DCF-5"}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5" l="1"/>
  <c r="AA36" i="5"/>
  <c r="Z36" i="5"/>
  <c r="T1996" i="11"/>
  <c r="AB1996" i="11" s="1"/>
  <c r="S1996" i="11"/>
  <c r="AA1996" i="11" s="1"/>
  <c r="Q1996" i="11"/>
  <c r="Y1996" i="11" s="1"/>
  <c r="P1996" i="11"/>
  <c r="X1996" i="11" s="1"/>
  <c r="O1996" i="11"/>
  <c r="W1996" i="11" s="1"/>
  <c r="N1996" i="11"/>
  <c r="M1996" i="11"/>
  <c r="L1996" i="11"/>
  <c r="K1996" i="11"/>
  <c r="J1996" i="11"/>
  <c r="I1996" i="11"/>
  <c r="H1996" i="11"/>
  <c r="G1996" i="11"/>
  <c r="F1996" i="11"/>
  <c r="E1996" i="11"/>
  <c r="D1996" i="11"/>
  <c r="C1996" i="11"/>
  <c r="B1996" i="11"/>
  <c r="A1996" i="11"/>
  <c r="AB1995" i="11"/>
  <c r="AC1995" i="11" s="1"/>
  <c r="AA1995" i="11"/>
  <c r="U1995" i="11"/>
  <c r="T1995" i="11"/>
  <c r="S1995" i="11"/>
  <c r="Q1995" i="11"/>
  <c r="Y1995" i="11" s="1"/>
  <c r="P1995" i="11"/>
  <c r="X1995" i="11" s="1"/>
  <c r="O1995" i="11"/>
  <c r="W1995" i="11" s="1"/>
  <c r="N1995" i="11"/>
  <c r="M1995" i="11"/>
  <c r="L1995" i="11"/>
  <c r="K1995" i="11"/>
  <c r="J1995" i="11"/>
  <c r="I1995" i="11"/>
  <c r="H1995" i="11"/>
  <c r="G1995" i="11"/>
  <c r="F1995" i="11"/>
  <c r="E1995" i="11"/>
  <c r="D1995" i="11"/>
  <c r="C1995" i="11"/>
  <c r="B1995" i="11"/>
  <c r="A1995" i="11"/>
  <c r="AA1994" i="11"/>
  <c r="AC1994" i="11" s="1"/>
  <c r="Y1994" i="11"/>
  <c r="X1994" i="11"/>
  <c r="U1994" i="11"/>
  <c r="T1994" i="11"/>
  <c r="S1994" i="11"/>
  <c r="Q1994" i="11"/>
  <c r="P1994" i="11"/>
  <c r="O1994" i="11"/>
  <c r="W1994" i="11" s="1"/>
  <c r="N1994" i="11"/>
  <c r="V1994" i="11" s="1"/>
  <c r="M1994" i="11"/>
  <c r="L1994" i="11"/>
  <c r="K1994" i="11"/>
  <c r="J1994" i="11"/>
  <c r="I1994" i="11"/>
  <c r="AB1994" i="11" s="1"/>
  <c r="H1994" i="11"/>
  <c r="G1994" i="11"/>
  <c r="F1994" i="11"/>
  <c r="E1994" i="11"/>
  <c r="D1994" i="11"/>
  <c r="C1994" i="11"/>
  <c r="B1994" i="11"/>
  <c r="A1994" i="11"/>
  <c r="X1993" i="11"/>
  <c r="W1993" i="11"/>
  <c r="V1993" i="11"/>
  <c r="U1993" i="11"/>
  <c r="T1993" i="11"/>
  <c r="S1993" i="11"/>
  <c r="Q1993" i="11"/>
  <c r="P1993" i="11"/>
  <c r="O1993" i="11"/>
  <c r="R1993" i="11" s="1"/>
  <c r="N1993" i="11"/>
  <c r="M1993" i="11"/>
  <c r="L1993" i="11"/>
  <c r="K1993" i="11"/>
  <c r="J1993" i="11"/>
  <c r="I1993" i="11"/>
  <c r="AB1993" i="11" s="1"/>
  <c r="H1993" i="11"/>
  <c r="G1993" i="11"/>
  <c r="F1993" i="11"/>
  <c r="E1993" i="11"/>
  <c r="D1993" i="11"/>
  <c r="C1993" i="11"/>
  <c r="B1993" i="11"/>
  <c r="A1993" i="11"/>
  <c r="X1992" i="11"/>
  <c r="W1992" i="11"/>
  <c r="T1992" i="11"/>
  <c r="AB1992" i="11" s="1"/>
  <c r="S1992" i="11"/>
  <c r="R1992" i="11"/>
  <c r="Q1992" i="11"/>
  <c r="P1992" i="11"/>
  <c r="O1992" i="11"/>
  <c r="N1992" i="11"/>
  <c r="M1992" i="11"/>
  <c r="L1992" i="11"/>
  <c r="K1992" i="11"/>
  <c r="J1992" i="11"/>
  <c r="I1992" i="11"/>
  <c r="Y1992" i="11" s="1"/>
  <c r="H1992" i="11"/>
  <c r="G1992" i="11"/>
  <c r="F1992" i="11"/>
  <c r="E1992" i="11"/>
  <c r="D1992" i="11"/>
  <c r="C1992" i="11"/>
  <c r="B1992" i="11"/>
  <c r="A1992" i="11"/>
  <c r="V1991" i="11"/>
  <c r="T1991" i="11"/>
  <c r="AB1991" i="11" s="1"/>
  <c r="S1991" i="11"/>
  <c r="AA1991" i="11" s="1"/>
  <c r="R1991" i="11"/>
  <c r="Q1991" i="11"/>
  <c r="Y1991" i="11" s="1"/>
  <c r="P1991" i="11"/>
  <c r="X1991" i="11" s="1"/>
  <c r="O1991" i="11"/>
  <c r="W1991" i="11" s="1"/>
  <c r="N1991" i="11"/>
  <c r="M1991" i="11"/>
  <c r="L1991" i="11"/>
  <c r="K1991" i="11"/>
  <c r="J1991" i="11"/>
  <c r="I1991" i="11"/>
  <c r="H1991" i="11"/>
  <c r="G1991" i="11"/>
  <c r="F1991" i="11"/>
  <c r="E1991" i="11"/>
  <c r="D1991" i="11"/>
  <c r="C1991" i="11"/>
  <c r="B1991" i="11"/>
  <c r="A1991" i="11"/>
  <c r="AB1990" i="11"/>
  <c r="T1990" i="11"/>
  <c r="S1990" i="11"/>
  <c r="AA1990" i="11" s="1"/>
  <c r="Q1990" i="11"/>
  <c r="Y1990" i="11" s="1"/>
  <c r="P1990" i="11"/>
  <c r="X1990" i="11" s="1"/>
  <c r="O1990" i="11"/>
  <c r="W1990" i="11" s="1"/>
  <c r="N1990" i="11"/>
  <c r="M1990" i="11"/>
  <c r="L1990" i="11"/>
  <c r="K1990" i="11"/>
  <c r="J1990" i="11"/>
  <c r="I1990" i="11"/>
  <c r="H1990" i="11"/>
  <c r="G1990" i="11"/>
  <c r="F1990" i="11"/>
  <c r="E1990" i="11"/>
  <c r="D1990" i="11"/>
  <c r="C1990" i="11"/>
  <c r="B1990" i="11"/>
  <c r="A1990" i="11"/>
  <c r="AB1989" i="11"/>
  <c r="AA1989" i="11"/>
  <c r="Y1989" i="11"/>
  <c r="T1989" i="11"/>
  <c r="S1989" i="11"/>
  <c r="U1989" i="11" s="1"/>
  <c r="Q1989" i="11"/>
  <c r="P1989" i="11"/>
  <c r="X1989" i="11" s="1"/>
  <c r="O1989" i="11"/>
  <c r="W1989" i="11" s="1"/>
  <c r="N1989" i="11"/>
  <c r="V1989" i="11" s="1"/>
  <c r="M1989" i="11"/>
  <c r="L1989" i="11"/>
  <c r="K1989" i="11"/>
  <c r="J1989" i="11"/>
  <c r="I1989" i="11"/>
  <c r="H1989" i="11"/>
  <c r="G1989" i="11"/>
  <c r="F1989" i="11"/>
  <c r="E1989" i="11"/>
  <c r="D1989" i="11"/>
  <c r="C1989" i="11"/>
  <c r="B1989" i="11"/>
  <c r="A1989" i="11"/>
  <c r="Y1988" i="11"/>
  <c r="X1988" i="11"/>
  <c r="W1988" i="11"/>
  <c r="V1988" i="11"/>
  <c r="U1988" i="11"/>
  <c r="T1988" i="11"/>
  <c r="S1988" i="11"/>
  <c r="Q1988" i="11"/>
  <c r="P1988" i="11"/>
  <c r="O1988" i="11"/>
  <c r="N1988" i="11"/>
  <c r="R1988" i="11" s="1"/>
  <c r="M1988" i="11"/>
  <c r="L1988" i="11"/>
  <c r="K1988" i="11"/>
  <c r="J1988" i="11"/>
  <c r="I1988" i="11"/>
  <c r="H1988" i="11"/>
  <c r="G1988" i="11"/>
  <c r="F1988" i="11"/>
  <c r="E1988" i="11"/>
  <c r="D1988" i="11"/>
  <c r="C1988" i="11"/>
  <c r="B1988" i="11"/>
  <c r="A1988" i="11"/>
  <c r="X1987" i="11"/>
  <c r="W1987" i="11"/>
  <c r="V1987" i="11"/>
  <c r="Z1987" i="11" s="1"/>
  <c r="T1987" i="11"/>
  <c r="S1987" i="11"/>
  <c r="AA1987" i="11" s="1"/>
  <c r="R1987" i="11"/>
  <c r="Q1987" i="11"/>
  <c r="P1987" i="11"/>
  <c r="O1987" i="11"/>
  <c r="N1987" i="11"/>
  <c r="M1987" i="11"/>
  <c r="L1987" i="11"/>
  <c r="K1987" i="11"/>
  <c r="J1987" i="11"/>
  <c r="I1987" i="11"/>
  <c r="Y1987" i="11" s="1"/>
  <c r="H1987" i="11"/>
  <c r="G1987" i="11"/>
  <c r="F1987" i="11"/>
  <c r="E1987" i="11"/>
  <c r="D1987" i="11"/>
  <c r="C1987" i="11"/>
  <c r="B1987" i="11"/>
  <c r="A1987" i="11"/>
  <c r="W1986" i="11"/>
  <c r="V1986" i="11"/>
  <c r="T1986" i="11"/>
  <c r="AB1986" i="11" s="1"/>
  <c r="S1986" i="11"/>
  <c r="Q1986" i="11"/>
  <c r="Y1986" i="11" s="1"/>
  <c r="P1986" i="11"/>
  <c r="X1986" i="11" s="1"/>
  <c r="O1986" i="11"/>
  <c r="N1986" i="11"/>
  <c r="M1986" i="11"/>
  <c r="L1986" i="11"/>
  <c r="K1986" i="11"/>
  <c r="J1986" i="11"/>
  <c r="I1986" i="11"/>
  <c r="H1986" i="11"/>
  <c r="G1986" i="11"/>
  <c r="F1986" i="11"/>
  <c r="E1986" i="11"/>
  <c r="D1986" i="11"/>
  <c r="C1986" i="11"/>
  <c r="B1986" i="11"/>
  <c r="A1986" i="11"/>
  <c r="AC1985" i="11"/>
  <c r="T1985" i="11"/>
  <c r="AB1985" i="11" s="1"/>
  <c r="S1985" i="11"/>
  <c r="AA1985" i="11" s="1"/>
  <c r="Q1985" i="11"/>
  <c r="Y1985" i="11" s="1"/>
  <c r="P1985" i="11"/>
  <c r="X1985" i="11" s="1"/>
  <c r="O1985" i="11"/>
  <c r="W1985" i="11" s="1"/>
  <c r="N1985" i="11"/>
  <c r="M1985" i="11"/>
  <c r="L1985" i="11"/>
  <c r="K1985" i="11"/>
  <c r="J1985" i="11"/>
  <c r="I1985" i="11"/>
  <c r="H1985" i="11"/>
  <c r="G1985" i="11"/>
  <c r="F1985" i="11"/>
  <c r="E1985" i="11"/>
  <c r="D1985" i="11"/>
  <c r="C1985" i="11"/>
  <c r="B1985" i="11"/>
  <c r="A1985" i="11"/>
  <c r="AB1984" i="11"/>
  <c r="AA1984" i="11"/>
  <c r="AC1984" i="11" s="1"/>
  <c r="U1984" i="11"/>
  <c r="T1984" i="11"/>
  <c r="S1984" i="11"/>
  <c r="Q1984" i="11"/>
  <c r="Y1984" i="11" s="1"/>
  <c r="P1984" i="11"/>
  <c r="X1984" i="11" s="1"/>
  <c r="O1984" i="11"/>
  <c r="W1984" i="11" s="1"/>
  <c r="N1984" i="11"/>
  <c r="V1984" i="11" s="1"/>
  <c r="Z1984" i="11" s="1"/>
  <c r="M1984" i="11"/>
  <c r="L1984" i="11"/>
  <c r="K1984" i="11"/>
  <c r="J1984" i="11"/>
  <c r="I1984" i="11"/>
  <c r="H1984" i="11"/>
  <c r="G1984" i="11"/>
  <c r="F1984" i="11"/>
  <c r="E1984" i="11"/>
  <c r="D1984" i="11"/>
  <c r="C1984" i="11"/>
  <c r="B1984" i="11"/>
  <c r="A1984" i="11"/>
  <c r="Y1983" i="11"/>
  <c r="U1983" i="11"/>
  <c r="T1983" i="11"/>
  <c r="S1983" i="11"/>
  <c r="Q1983" i="11"/>
  <c r="P1983" i="11"/>
  <c r="O1983" i="11"/>
  <c r="N1983" i="11"/>
  <c r="V1983" i="11" s="1"/>
  <c r="M1983" i="11"/>
  <c r="L1983" i="11"/>
  <c r="K1983" i="11"/>
  <c r="J1983" i="11"/>
  <c r="I1983" i="11"/>
  <c r="X1983" i="11" s="1"/>
  <c r="H1983" i="11"/>
  <c r="G1983" i="11"/>
  <c r="F1983" i="11"/>
  <c r="E1983" i="11"/>
  <c r="D1983" i="11"/>
  <c r="C1983" i="11"/>
  <c r="B1983" i="11"/>
  <c r="A1983" i="11"/>
  <c r="AA1982" i="11"/>
  <c r="W1982" i="11"/>
  <c r="V1982" i="11"/>
  <c r="T1982" i="11"/>
  <c r="AB1982" i="11" s="1"/>
  <c r="S1982" i="11"/>
  <c r="Q1982" i="11"/>
  <c r="P1982" i="11"/>
  <c r="O1982" i="11"/>
  <c r="N1982" i="11"/>
  <c r="R1982" i="11" s="1"/>
  <c r="M1982" i="11"/>
  <c r="L1982" i="11"/>
  <c r="K1982" i="11"/>
  <c r="J1982" i="11"/>
  <c r="I1982" i="11"/>
  <c r="Y1982" i="11" s="1"/>
  <c r="H1982" i="11"/>
  <c r="G1982" i="11"/>
  <c r="F1982" i="11"/>
  <c r="E1982" i="11"/>
  <c r="D1982" i="11"/>
  <c r="C1982" i="11"/>
  <c r="B1982" i="11"/>
  <c r="A1982" i="11"/>
  <c r="X1981" i="11"/>
  <c r="W1981" i="11"/>
  <c r="V1981" i="11"/>
  <c r="T1981" i="11"/>
  <c r="AB1981" i="11" s="1"/>
  <c r="S1981" i="11"/>
  <c r="R1981" i="11"/>
  <c r="Q1981" i="11"/>
  <c r="Y1981" i="11" s="1"/>
  <c r="P1981" i="11"/>
  <c r="O1981" i="11"/>
  <c r="N1981" i="11"/>
  <c r="M1981" i="11"/>
  <c r="L1981" i="11"/>
  <c r="K1981" i="11"/>
  <c r="J1981" i="11"/>
  <c r="I1981" i="11"/>
  <c r="H1981" i="11"/>
  <c r="G1981" i="11"/>
  <c r="F1981" i="11"/>
  <c r="E1981" i="11"/>
  <c r="D1981" i="11"/>
  <c r="C1981" i="11"/>
  <c r="B1981" i="11"/>
  <c r="A1981" i="11"/>
  <c r="U1980" i="11"/>
  <c r="T1980" i="11"/>
  <c r="AB1980" i="11" s="1"/>
  <c r="S1980" i="11"/>
  <c r="AA1980" i="11" s="1"/>
  <c r="Q1980" i="11"/>
  <c r="Y1980" i="11" s="1"/>
  <c r="P1980" i="11"/>
  <c r="X1980" i="11" s="1"/>
  <c r="O1980" i="11"/>
  <c r="W1980" i="11" s="1"/>
  <c r="N1980" i="11"/>
  <c r="M1980" i="11"/>
  <c r="L1980" i="11"/>
  <c r="K1980" i="11"/>
  <c r="J1980" i="11"/>
  <c r="I1980" i="11"/>
  <c r="H1980" i="11"/>
  <c r="G1980" i="11"/>
  <c r="F1980" i="11"/>
  <c r="E1980" i="11"/>
  <c r="D1980" i="11"/>
  <c r="C1980" i="11"/>
  <c r="B1980" i="11"/>
  <c r="A1980" i="11"/>
  <c r="AB1979" i="11"/>
  <c r="AA1979" i="11"/>
  <c r="T1979" i="11"/>
  <c r="S1979" i="11"/>
  <c r="U1979" i="11" s="1"/>
  <c r="Q1979" i="11"/>
  <c r="Y1979" i="11" s="1"/>
  <c r="P1979" i="11"/>
  <c r="X1979" i="11" s="1"/>
  <c r="O1979" i="11"/>
  <c r="W1979" i="11" s="1"/>
  <c r="N1979" i="11"/>
  <c r="M1979" i="11"/>
  <c r="L1979" i="11"/>
  <c r="K1979" i="11"/>
  <c r="J1979" i="11"/>
  <c r="I1979" i="11"/>
  <c r="H1979" i="11"/>
  <c r="G1979" i="11"/>
  <c r="F1979" i="11"/>
  <c r="E1979" i="11"/>
  <c r="D1979" i="11"/>
  <c r="C1979" i="11"/>
  <c r="B1979" i="11"/>
  <c r="A1979" i="11"/>
  <c r="AA1978" i="11"/>
  <c r="AC1978" i="11" s="1"/>
  <c r="X1978" i="11"/>
  <c r="U1978" i="11"/>
  <c r="T1978" i="11"/>
  <c r="S1978" i="11"/>
  <c r="Q1978" i="11"/>
  <c r="P1978" i="11"/>
  <c r="O1978" i="11"/>
  <c r="W1978" i="11" s="1"/>
  <c r="N1978" i="11"/>
  <c r="V1978" i="11" s="1"/>
  <c r="M1978" i="11"/>
  <c r="L1978" i="11"/>
  <c r="K1978" i="11"/>
  <c r="J1978" i="11"/>
  <c r="I1978" i="11"/>
  <c r="AB1978" i="11" s="1"/>
  <c r="H1978" i="11"/>
  <c r="G1978" i="11"/>
  <c r="F1978" i="11"/>
  <c r="E1978" i="11"/>
  <c r="D1978" i="11"/>
  <c r="C1978" i="11"/>
  <c r="B1978" i="11"/>
  <c r="A1978" i="11"/>
  <c r="X1977" i="11"/>
  <c r="W1977" i="11"/>
  <c r="V1977" i="11"/>
  <c r="U1977" i="11"/>
  <c r="T1977" i="11"/>
  <c r="S1977" i="11"/>
  <c r="R1977" i="11"/>
  <c r="Q1977" i="11"/>
  <c r="P1977" i="11"/>
  <c r="O1977" i="11"/>
  <c r="N1977" i="11"/>
  <c r="M1977" i="11"/>
  <c r="L1977" i="11"/>
  <c r="K1977" i="11"/>
  <c r="J1977" i="11"/>
  <c r="I1977" i="11"/>
  <c r="AB1977" i="11" s="1"/>
  <c r="H1977" i="11"/>
  <c r="G1977" i="11"/>
  <c r="F1977" i="11"/>
  <c r="E1977" i="11"/>
  <c r="D1977" i="11"/>
  <c r="C1977" i="11"/>
  <c r="B1977" i="11"/>
  <c r="A1977" i="11"/>
  <c r="U1976" i="11"/>
  <c r="T1976" i="11"/>
  <c r="AB1976" i="11" s="1"/>
  <c r="S1976" i="11"/>
  <c r="AA1976" i="11" s="1"/>
  <c r="R1976" i="11"/>
  <c r="Q1976" i="11"/>
  <c r="P1976" i="11"/>
  <c r="O1976" i="11"/>
  <c r="N1976" i="11"/>
  <c r="M1976" i="11"/>
  <c r="L1976" i="11"/>
  <c r="K1976" i="11"/>
  <c r="J1976" i="11"/>
  <c r="I1976" i="11"/>
  <c r="Y1976" i="11" s="1"/>
  <c r="H1976" i="11"/>
  <c r="G1976" i="11"/>
  <c r="F1976" i="11"/>
  <c r="E1976" i="11"/>
  <c r="D1976" i="11"/>
  <c r="C1976" i="11"/>
  <c r="B1976" i="11"/>
  <c r="A1976" i="11"/>
  <c r="V1975" i="11"/>
  <c r="T1975" i="11"/>
  <c r="AB1975" i="11" s="1"/>
  <c r="S1975" i="11"/>
  <c r="AA1975" i="11" s="1"/>
  <c r="AC1975" i="11" s="1"/>
  <c r="Q1975" i="11"/>
  <c r="Y1975" i="11" s="1"/>
  <c r="P1975" i="11"/>
  <c r="X1975" i="11" s="1"/>
  <c r="O1975" i="11"/>
  <c r="W1975" i="11" s="1"/>
  <c r="N1975" i="11"/>
  <c r="M1975" i="11"/>
  <c r="L1975" i="11"/>
  <c r="K1975" i="11"/>
  <c r="J1975" i="11"/>
  <c r="I1975" i="11"/>
  <c r="H1975" i="11"/>
  <c r="G1975" i="11"/>
  <c r="F1975" i="11"/>
  <c r="E1975" i="11"/>
  <c r="D1975" i="11"/>
  <c r="C1975" i="11"/>
  <c r="B1975" i="11"/>
  <c r="A1975" i="11"/>
  <c r="AB1974" i="11"/>
  <c r="T1974" i="11"/>
  <c r="S1974" i="11"/>
  <c r="AA1974" i="11" s="1"/>
  <c r="Q1974" i="11"/>
  <c r="Y1974" i="11" s="1"/>
  <c r="P1974" i="11"/>
  <c r="X1974" i="11" s="1"/>
  <c r="O1974" i="11"/>
  <c r="W1974" i="11" s="1"/>
  <c r="N1974" i="11"/>
  <c r="M1974" i="11"/>
  <c r="L1974" i="11"/>
  <c r="K1974" i="11"/>
  <c r="J1974" i="11"/>
  <c r="I1974" i="11"/>
  <c r="H1974" i="11"/>
  <c r="G1974" i="11"/>
  <c r="F1974" i="11"/>
  <c r="E1974" i="11"/>
  <c r="D1974" i="11"/>
  <c r="C1974" i="11"/>
  <c r="B1974" i="11"/>
  <c r="A1974" i="11"/>
  <c r="AA1973" i="11"/>
  <c r="U1973" i="11"/>
  <c r="T1973" i="11"/>
  <c r="S1973" i="11"/>
  <c r="Q1973" i="11"/>
  <c r="P1973" i="11"/>
  <c r="X1973" i="11" s="1"/>
  <c r="O1973" i="11"/>
  <c r="W1973" i="11" s="1"/>
  <c r="N1973" i="11"/>
  <c r="V1973" i="11" s="1"/>
  <c r="M1973" i="11"/>
  <c r="L1973" i="11"/>
  <c r="K1973" i="11"/>
  <c r="J1973" i="11"/>
  <c r="I1973" i="11"/>
  <c r="AB1973" i="11" s="1"/>
  <c r="H1973" i="11"/>
  <c r="G1973" i="11"/>
  <c r="F1973" i="11"/>
  <c r="E1973" i="11"/>
  <c r="D1973" i="11"/>
  <c r="C1973" i="11"/>
  <c r="B1973" i="11"/>
  <c r="A1973" i="11"/>
  <c r="Y1972" i="11"/>
  <c r="X1972" i="11"/>
  <c r="W1972" i="11"/>
  <c r="V1972" i="11"/>
  <c r="U1972" i="11"/>
  <c r="T1972" i="11"/>
  <c r="S1972" i="11"/>
  <c r="Q1972" i="11"/>
  <c r="P1972" i="11"/>
  <c r="O1972" i="11"/>
  <c r="N1972" i="11"/>
  <c r="R1972" i="11" s="1"/>
  <c r="M1972" i="11"/>
  <c r="L1972" i="11"/>
  <c r="K1972" i="11"/>
  <c r="J1972" i="11"/>
  <c r="I1972" i="11"/>
  <c r="H1972" i="11"/>
  <c r="G1972" i="11"/>
  <c r="F1972" i="11"/>
  <c r="E1972" i="11"/>
  <c r="D1972" i="11"/>
  <c r="C1972" i="11"/>
  <c r="B1972" i="11"/>
  <c r="A1972" i="11"/>
  <c r="X1971" i="11"/>
  <c r="V1971" i="11"/>
  <c r="T1971" i="11"/>
  <c r="AB1971" i="11" s="1"/>
  <c r="S1971" i="11"/>
  <c r="AA1971" i="11" s="1"/>
  <c r="Q1971" i="11"/>
  <c r="Y1971" i="11" s="1"/>
  <c r="P1971" i="11"/>
  <c r="O1971" i="11"/>
  <c r="W1971" i="11" s="1"/>
  <c r="N1971" i="11"/>
  <c r="R1971" i="11" s="1"/>
  <c r="M1971" i="11"/>
  <c r="L1971" i="11"/>
  <c r="K1971" i="11"/>
  <c r="J1971" i="11"/>
  <c r="I1971" i="11"/>
  <c r="H1971" i="11"/>
  <c r="G1971" i="11"/>
  <c r="F1971" i="11"/>
  <c r="E1971" i="11"/>
  <c r="D1971" i="11"/>
  <c r="C1971" i="11"/>
  <c r="B1971" i="11"/>
  <c r="A1971" i="11"/>
  <c r="T1970" i="11"/>
  <c r="AB1970" i="11" s="1"/>
  <c r="S1970" i="11"/>
  <c r="Q1970" i="11"/>
  <c r="Y1970" i="11" s="1"/>
  <c r="P1970" i="11"/>
  <c r="X1970" i="11" s="1"/>
  <c r="O1970" i="11"/>
  <c r="W1970" i="11" s="1"/>
  <c r="N1970" i="11"/>
  <c r="V1970" i="11" s="1"/>
  <c r="M1970" i="11"/>
  <c r="L1970" i="11"/>
  <c r="K1970" i="11"/>
  <c r="J1970" i="11"/>
  <c r="I1970" i="11"/>
  <c r="H1970" i="11"/>
  <c r="G1970" i="11"/>
  <c r="F1970" i="11"/>
  <c r="E1970" i="11"/>
  <c r="D1970" i="11"/>
  <c r="C1970" i="11"/>
  <c r="B1970" i="11"/>
  <c r="A1970" i="11"/>
  <c r="T1969" i="11"/>
  <c r="AB1969" i="11" s="1"/>
  <c r="S1969" i="11"/>
  <c r="AA1969" i="11" s="1"/>
  <c r="Q1969" i="11"/>
  <c r="Y1969" i="11" s="1"/>
  <c r="P1969" i="11"/>
  <c r="X1969" i="11" s="1"/>
  <c r="O1969" i="11"/>
  <c r="W1969" i="11" s="1"/>
  <c r="N1969" i="11"/>
  <c r="M1969" i="11"/>
  <c r="L1969" i="11"/>
  <c r="K1969" i="11"/>
  <c r="J1969" i="11"/>
  <c r="I1969" i="11"/>
  <c r="H1969" i="11"/>
  <c r="G1969" i="11"/>
  <c r="F1969" i="11"/>
  <c r="E1969" i="11"/>
  <c r="D1969" i="11"/>
  <c r="C1969" i="11"/>
  <c r="B1969" i="11"/>
  <c r="A1969" i="11"/>
  <c r="AB1968" i="11"/>
  <c r="AA1968" i="11"/>
  <c r="T1968" i="11"/>
  <c r="S1968" i="11"/>
  <c r="U1968" i="11" s="1"/>
  <c r="Q1968" i="11"/>
  <c r="Y1968" i="11" s="1"/>
  <c r="P1968" i="11"/>
  <c r="X1968" i="11" s="1"/>
  <c r="O1968" i="11"/>
  <c r="W1968" i="11" s="1"/>
  <c r="N1968" i="11"/>
  <c r="V1968" i="11" s="1"/>
  <c r="M1968" i="11"/>
  <c r="L1968" i="11"/>
  <c r="K1968" i="11"/>
  <c r="J1968" i="11"/>
  <c r="I1968" i="11"/>
  <c r="H1968" i="11"/>
  <c r="G1968" i="11"/>
  <c r="F1968" i="11"/>
  <c r="E1968" i="11"/>
  <c r="D1968" i="11"/>
  <c r="C1968" i="11"/>
  <c r="B1968" i="11"/>
  <c r="A1968" i="11"/>
  <c r="X1967" i="11"/>
  <c r="W1967" i="11"/>
  <c r="T1967" i="11"/>
  <c r="AB1967" i="11" s="1"/>
  <c r="S1967" i="11"/>
  <c r="U1967" i="11" s="1"/>
  <c r="Q1967" i="11"/>
  <c r="P1967" i="11"/>
  <c r="O1967" i="11"/>
  <c r="N1967" i="11"/>
  <c r="M1967" i="11"/>
  <c r="L1967" i="11"/>
  <c r="K1967" i="11"/>
  <c r="J1967" i="11"/>
  <c r="I1967" i="11"/>
  <c r="Y1967" i="11" s="1"/>
  <c r="H1967" i="11"/>
  <c r="G1967" i="11"/>
  <c r="F1967" i="11"/>
  <c r="E1967" i="11"/>
  <c r="D1967" i="11"/>
  <c r="C1967" i="11"/>
  <c r="B1967" i="11"/>
  <c r="A1967" i="11"/>
  <c r="W1966" i="11"/>
  <c r="V1966" i="11"/>
  <c r="T1966" i="11"/>
  <c r="AB1966" i="11" s="1"/>
  <c r="S1966" i="11"/>
  <c r="AA1966" i="11" s="1"/>
  <c r="Q1966" i="11"/>
  <c r="Y1966" i="11" s="1"/>
  <c r="P1966" i="11"/>
  <c r="X1966" i="11" s="1"/>
  <c r="O1966" i="11"/>
  <c r="N1966" i="11"/>
  <c r="R1966" i="11" s="1"/>
  <c r="M1966" i="11"/>
  <c r="L1966" i="11"/>
  <c r="K1966" i="11"/>
  <c r="J1966" i="11"/>
  <c r="I1966" i="11"/>
  <c r="H1966" i="11"/>
  <c r="G1966" i="11"/>
  <c r="F1966" i="11"/>
  <c r="E1966" i="11"/>
  <c r="D1966" i="11"/>
  <c r="C1966" i="11"/>
  <c r="B1966" i="11"/>
  <c r="A1966" i="11"/>
  <c r="T1965" i="11"/>
  <c r="AB1965" i="11" s="1"/>
  <c r="S1965" i="11"/>
  <c r="R1965" i="11"/>
  <c r="Q1965" i="11"/>
  <c r="Y1965" i="11" s="1"/>
  <c r="P1965" i="11"/>
  <c r="X1965" i="11" s="1"/>
  <c r="O1965" i="11"/>
  <c r="W1965" i="11" s="1"/>
  <c r="N1965" i="11"/>
  <c r="V1965" i="11" s="1"/>
  <c r="M1965" i="11"/>
  <c r="L1965" i="11"/>
  <c r="K1965" i="11"/>
  <c r="J1965" i="11"/>
  <c r="I1965" i="11"/>
  <c r="H1965" i="11"/>
  <c r="G1965" i="11"/>
  <c r="F1965" i="11"/>
  <c r="E1965" i="11"/>
  <c r="D1965" i="11"/>
  <c r="C1965" i="11"/>
  <c r="B1965" i="11"/>
  <c r="A1965" i="11"/>
  <c r="AB1964" i="11"/>
  <c r="AA1964" i="11"/>
  <c r="AC1964" i="11" s="1"/>
  <c r="T1964" i="11"/>
  <c r="S1964" i="11"/>
  <c r="U1964" i="11" s="1"/>
  <c r="Q1964" i="11"/>
  <c r="Y1964" i="11" s="1"/>
  <c r="P1964" i="11"/>
  <c r="X1964" i="11" s="1"/>
  <c r="O1964" i="11"/>
  <c r="W1964" i="11" s="1"/>
  <c r="N1964" i="11"/>
  <c r="M1964" i="11"/>
  <c r="L1964" i="11"/>
  <c r="K1964" i="11"/>
  <c r="J1964" i="11"/>
  <c r="I1964" i="11"/>
  <c r="H1964" i="11"/>
  <c r="G1964" i="11"/>
  <c r="F1964" i="11"/>
  <c r="E1964" i="11"/>
  <c r="D1964" i="11"/>
  <c r="C1964" i="11"/>
  <c r="B1964" i="11"/>
  <c r="A1964" i="11"/>
  <c r="AB1963" i="11"/>
  <c r="AA1963" i="11"/>
  <c r="U1963" i="11"/>
  <c r="T1963" i="11"/>
  <c r="S1963" i="11"/>
  <c r="Q1963" i="11"/>
  <c r="Y1963" i="11" s="1"/>
  <c r="P1963" i="11"/>
  <c r="X1963" i="11" s="1"/>
  <c r="O1963" i="11"/>
  <c r="W1963" i="11" s="1"/>
  <c r="N1963" i="11"/>
  <c r="M1963" i="11"/>
  <c r="L1963" i="11"/>
  <c r="K1963" i="11"/>
  <c r="J1963" i="11"/>
  <c r="I1963" i="11"/>
  <c r="H1963" i="11"/>
  <c r="G1963" i="11"/>
  <c r="F1963" i="11"/>
  <c r="E1963" i="11"/>
  <c r="D1963" i="11"/>
  <c r="C1963" i="11"/>
  <c r="B1963" i="11"/>
  <c r="A1963" i="11"/>
  <c r="AA1962" i="11"/>
  <c r="Y1962" i="11"/>
  <c r="X1962" i="11"/>
  <c r="T1962" i="11"/>
  <c r="S1962" i="11"/>
  <c r="U1962" i="11" s="1"/>
  <c r="Q1962" i="11"/>
  <c r="P1962" i="11"/>
  <c r="R1962" i="11" s="1"/>
  <c r="O1962" i="11"/>
  <c r="W1962" i="11" s="1"/>
  <c r="N1962" i="11"/>
  <c r="V1962" i="11" s="1"/>
  <c r="M1962" i="11"/>
  <c r="L1962" i="11"/>
  <c r="K1962" i="11"/>
  <c r="J1962" i="11"/>
  <c r="I1962" i="11"/>
  <c r="H1962" i="11"/>
  <c r="G1962" i="11"/>
  <c r="F1962" i="11"/>
  <c r="E1962" i="11"/>
  <c r="D1962" i="11"/>
  <c r="C1962" i="11"/>
  <c r="B1962" i="11"/>
  <c r="A1962" i="11"/>
  <c r="X1961" i="11"/>
  <c r="W1961" i="11"/>
  <c r="V1961" i="11"/>
  <c r="U1961" i="11"/>
  <c r="T1961" i="11"/>
  <c r="AB1961" i="11" s="1"/>
  <c r="S1961" i="11"/>
  <c r="AA1961" i="11" s="1"/>
  <c r="Q1961" i="11"/>
  <c r="Y1961" i="11" s="1"/>
  <c r="P1961" i="11"/>
  <c r="O1961" i="11"/>
  <c r="N1961" i="11"/>
  <c r="R1961" i="11" s="1"/>
  <c r="M1961" i="11"/>
  <c r="L1961" i="11"/>
  <c r="K1961" i="11"/>
  <c r="J1961" i="11"/>
  <c r="I1961" i="11"/>
  <c r="H1961" i="11"/>
  <c r="G1961" i="11"/>
  <c r="F1961" i="11"/>
  <c r="E1961" i="11"/>
  <c r="D1961" i="11"/>
  <c r="C1961" i="11"/>
  <c r="B1961" i="11"/>
  <c r="A1961" i="11"/>
  <c r="T1960" i="11"/>
  <c r="AB1960" i="11" s="1"/>
  <c r="S1960" i="11"/>
  <c r="AA1960" i="11" s="1"/>
  <c r="R1960" i="11"/>
  <c r="Q1960" i="11"/>
  <c r="Y1960" i="11" s="1"/>
  <c r="P1960" i="11"/>
  <c r="X1960" i="11" s="1"/>
  <c r="O1960" i="11"/>
  <c r="W1960" i="11" s="1"/>
  <c r="N1960" i="11"/>
  <c r="V1960" i="11" s="1"/>
  <c r="M1960" i="11"/>
  <c r="L1960" i="11"/>
  <c r="K1960" i="11"/>
  <c r="J1960" i="11"/>
  <c r="I1960" i="11"/>
  <c r="H1960" i="11"/>
  <c r="G1960" i="11"/>
  <c r="F1960" i="11"/>
  <c r="E1960" i="11"/>
  <c r="D1960" i="11"/>
  <c r="C1960" i="11"/>
  <c r="B1960" i="11"/>
  <c r="A1960" i="11"/>
  <c r="T1959" i="11"/>
  <c r="AB1959" i="11" s="1"/>
  <c r="S1959" i="11"/>
  <c r="AA1959" i="11" s="1"/>
  <c r="Q1959" i="11"/>
  <c r="Y1959" i="11" s="1"/>
  <c r="P1959" i="11"/>
  <c r="X1959" i="11" s="1"/>
  <c r="O1959" i="11"/>
  <c r="W1959" i="11" s="1"/>
  <c r="N1959" i="11"/>
  <c r="V1959" i="11" s="1"/>
  <c r="M1959" i="11"/>
  <c r="L1959" i="11"/>
  <c r="K1959" i="11"/>
  <c r="J1959" i="11"/>
  <c r="I1959" i="11"/>
  <c r="H1959" i="11"/>
  <c r="G1959" i="11"/>
  <c r="F1959" i="11"/>
  <c r="E1959" i="11"/>
  <c r="D1959" i="11"/>
  <c r="C1959" i="11"/>
  <c r="B1959" i="11"/>
  <c r="A1959" i="11"/>
  <c r="AB1958" i="11"/>
  <c r="AA1958" i="11"/>
  <c r="T1958" i="11"/>
  <c r="U1958" i="11" s="1"/>
  <c r="S1958" i="11"/>
  <c r="Q1958" i="11"/>
  <c r="Y1958" i="11" s="1"/>
  <c r="P1958" i="11"/>
  <c r="X1958" i="11" s="1"/>
  <c r="O1958" i="11"/>
  <c r="W1958" i="11" s="1"/>
  <c r="N1958" i="11"/>
  <c r="M1958" i="11"/>
  <c r="L1958" i="11"/>
  <c r="K1958" i="11"/>
  <c r="J1958" i="11"/>
  <c r="I1958" i="11"/>
  <c r="H1958" i="11"/>
  <c r="G1958" i="11"/>
  <c r="F1958" i="11"/>
  <c r="E1958" i="11"/>
  <c r="D1958" i="11"/>
  <c r="C1958" i="11"/>
  <c r="B1958" i="11"/>
  <c r="A1958" i="11"/>
  <c r="T1957" i="11"/>
  <c r="S1957" i="11"/>
  <c r="U1957" i="11" s="1"/>
  <c r="Q1957" i="11"/>
  <c r="P1957" i="11"/>
  <c r="O1957" i="11"/>
  <c r="N1957" i="11"/>
  <c r="M1957" i="11"/>
  <c r="L1957" i="11"/>
  <c r="K1957" i="11"/>
  <c r="J1957" i="11"/>
  <c r="I1957" i="11"/>
  <c r="AB1957" i="11" s="1"/>
  <c r="H1957" i="11"/>
  <c r="G1957" i="11"/>
  <c r="F1957" i="11"/>
  <c r="E1957" i="11"/>
  <c r="D1957" i="11"/>
  <c r="C1957" i="11"/>
  <c r="B1957" i="11"/>
  <c r="A1957" i="11"/>
  <c r="W1956" i="11"/>
  <c r="V1956" i="11"/>
  <c r="U1956" i="11"/>
  <c r="T1956" i="11"/>
  <c r="AB1956" i="11" s="1"/>
  <c r="S1956" i="11"/>
  <c r="AA1956" i="11" s="1"/>
  <c r="Q1956" i="11"/>
  <c r="P1956" i="11"/>
  <c r="O1956" i="11"/>
  <c r="N1956" i="11"/>
  <c r="R1956" i="11" s="1"/>
  <c r="M1956" i="11"/>
  <c r="L1956" i="11"/>
  <c r="K1956" i="11"/>
  <c r="J1956" i="11"/>
  <c r="I1956" i="11"/>
  <c r="Y1956" i="11" s="1"/>
  <c r="H1956" i="11"/>
  <c r="G1956" i="11"/>
  <c r="F1956" i="11"/>
  <c r="E1956" i="11"/>
  <c r="D1956" i="11"/>
  <c r="C1956" i="11"/>
  <c r="B1956" i="11"/>
  <c r="A1956" i="11"/>
  <c r="V1955" i="11"/>
  <c r="T1955" i="11"/>
  <c r="AB1955" i="11" s="1"/>
  <c r="S1955" i="11"/>
  <c r="AA1955" i="11" s="1"/>
  <c r="AC1955" i="11" s="1"/>
  <c r="Q1955" i="11"/>
  <c r="Y1955" i="11" s="1"/>
  <c r="P1955" i="11"/>
  <c r="X1955" i="11" s="1"/>
  <c r="O1955" i="11"/>
  <c r="W1955" i="11" s="1"/>
  <c r="N1955" i="11"/>
  <c r="R1955" i="11" s="1"/>
  <c r="M1955" i="11"/>
  <c r="L1955" i="11"/>
  <c r="K1955" i="11"/>
  <c r="J1955" i="11"/>
  <c r="I1955" i="11"/>
  <c r="H1955" i="11"/>
  <c r="G1955" i="11"/>
  <c r="F1955" i="11"/>
  <c r="E1955" i="11"/>
  <c r="D1955" i="11"/>
  <c r="C1955" i="11"/>
  <c r="B1955" i="11"/>
  <c r="A1955" i="11"/>
  <c r="T1954" i="11"/>
  <c r="AB1954" i="11" s="1"/>
  <c r="S1954" i="11"/>
  <c r="R1954" i="11"/>
  <c r="Q1954" i="11"/>
  <c r="Y1954" i="11" s="1"/>
  <c r="P1954" i="11"/>
  <c r="X1954" i="11" s="1"/>
  <c r="O1954" i="11"/>
  <c r="W1954" i="11" s="1"/>
  <c r="N1954" i="11"/>
  <c r="V1954" i="11" s="1"/>
  <c r="M1954" i="11"/>
  <c r="L1954" i="11"/>
  <c r="K1954" i="11"/>
  <c r="J1954" i="11"/>
  <c r="I1954" i="11"/>
  <c r="H1954" i="11"/>
  <c r="G1954" i="11"/>
  <c r="F1954" i="11"/>
  <c r="E1954" i="11"/>
  <c r="D1954" i="11"/>
  <c r="C1954" i="11"/>
  <c r="B1954" i="11"/>
  <c r="A1954" i="11"/>
  <c r="T1953" i="11"/>
  <c r="AB1953" i="11" s="1"/>
  <c r="S1953" i="11"/>
  <c r="AA1953" i="11" s="1"/>
  <c r="Q1953" i="11"/>
  <c r="Y1953" i="11" s="1"/>
  <c r="P1953" i="11"/>
  <c r="X1953" i="11" s="1"/>
  <c r="O1953" i="11"/>
  <c r="W1953" i="11" s="1"/>
  <c r="N1953" i="11"/>
  <c r="M1953" i="11"/>
  <c r="L1953" i="11"/>
  <c r="K1953" i="11"/>
  <c r="J1953" i="11"/>
  <c r="I1953" i="11"/>
  <c r="H1953" i="11"/>
  <c r="G1953" i="11"/>
  <c r="F1953" i="11"/>
  <c r="E1953" i="11"/>
  <c r="D1953" i="11"/>
  <c r="C1953" i="11"/>
  <c r="B1953" i="11"/>
  <c r="A1953" i="11"/>
  <c r="AB1952" i="11"/>
  <c r="AC1952" i="11" s="1"/>
  <c r="AA1952" i="11"/>
  <c r="U1952" i="11"/>
  <c r="T1952" i="11"/>
  <c r="S1952" i="11"/>
  <c r="Q1952" i="11"/>
  <c r="P1952" i="11"/>
  <c r="X1952" i="11" s="1"/>
  <c r="O1952" i="11"/>
  <c r="N1952" i="11"/>
  <c r="M1952" i="11"/>
  <c r="L1952" i="11"/>
  <c r="K1952" i="11"/>
  <c r="J1952" i="11"/>
  <c r="I1952" i="11"/>
  <c r="Y1952" i="11" s="1"/>
  <c r="H1952" i="11"/>
  <c r="G1952" i="11"/>
  <c r="F1952" i="11"/>
  <c r="E1952" i="11"/>
  <c r="D1952" i="11"/>
  <c r="C1952" i="11"/>
  <c r="B1952" i="11"/>
  <c r="A1952" i="11"/>
  <c r="Y1951" i="11"/>
  <c r="T1951" i="11"/>
  <c r="S1951" i="11"/>
  <c r="U1951" i="11" s="1"/>
  <c r="Q1951" i="11"/>
  <c r="P1951" i="11"/>
  <c r="O1951" i="11"/>
  <c r="N1951" i="11"/>
  <c r="M1951" i="11"/>
  <c r="L1951" i="11"/>
  <c r="K1951" i="11"/>
  <c r="J1951" i="11"/>
  <c r="I1951" i="11"/>
  <c r="X1951" i="11" s="1"/>
  <c r="H1951" i="11"/>
  <c r="G1951" i="11"/>
  <c r="F1951" i="11"/>
  <c r="E1951" i="11"/>
  <c r="D1951" i="11"/>
  <c r="C1951" i="11"/>
  <c r="B1951" i="11"/>
  <c r="A1951" i="11"/>
  <c r="W1950" i="11"/>
  <c r="V1950" i="11"/>
  <c r="T1950" i="11"/>
  <c r="AB1950" i="11" s="1"/>
  <c r="S1950" i="11"/>
  <c r="Q1950" i="11"/>
  <c r="Y1950" i="11" s="1"/>
  <c r="P1950" i="11"/>
  <c r="X1950" i="11" s="1"/>
  <c r="O1950" i="11"/>
  <c r="N1950" i="11"/>
  <c r="R1950" i="11" s="1"/>
  <c r="M1950" i="11"/>
  <c r="L1950" i="11"/>
  <c r="K1950" i="11"/>
  <c r="J1950" i="11"/>
  <c r="I1950" i="11"/>
  <c r="AA1950" i="11" s="1"/>
  <c r="H1950" i="11"/>
  <c r="G1950" i="11"/>
  <c r="F1950" i="11"/>
  <c r="E1950" i="11"/>
  <c r="D1950" i="11"/>
  <c r="C1950" i="11"/>
  <c r="B1950" i="11"/>
  <c r="A1950" i="11"/>
  <c r="T1949" i="11"/>
  <c r="AB1949" i="11" s="1"/>
  <c r="S1949" i="11"/>
  <c r="R1949" i="11"/>
  <c r="Q1949" i="11"/>
  <c r="Y1949" i="11" s="1"/>
  <c r="P1949" i="11"/>
  <c r="X1949" i="11" s="1"/>
  <c r="O1949" i="11"/>
  <c r="W1949" i="11" s="1"/>
  <c r="N1949" i="11"/>
  <c r="V1949" i="11" s="1"/>
  <c r="M1949" i="11"/>
  <c r="L1949" i="11"/>
  <c r="K1949" i="11"/>
  <c r="J1949" i="11"/>
  <c r="I1949" i="11"/>
  <c r="H1949" i="11"/>
  <c r="G1949" i="11"/>
  <c r="F1949" i="11"/>
  <c r="E1949" i="11"/>
  <c r="D1949" i="11"/>
  <c r="C1949" i="11"/>
  <c r="B1949" i="11"/>
  <c r="A1949" i="11"/>
  <c r="U1948" i="11"/>
  <c r="T1948" i="11"/>
  <c r="AB1948" i="11" s="1"/>
  <c r="S1948" i="11"/>
  <c r="AA1948" i="11" s="1"/>
  <c r="Q1948" i="11"/>
  <c r="Y1948" i="11" s="1"/>
  <c r="P1948" i="11"/>
  <c r="X1948" i="11" s="1"/>
  <c r="O1948" i="11"/>
  <c r="W1948" i="11" s="1"/>
  <c r="N1948" i="11"/>
  <c r="M1948" i="11"/>
  <c r="L1948" i="11"/>
  <c r="K1948" i="11"/>
  <c r="J1948" i="11"/>
  <c r="I1948" i="11"/>
  <c r="H1948" i="11"/>
  <c r="G1948" i="11"/>
  <c r="F1948" i="11"/>
  <c r="E1948" i="11"/>
  <c r="D1948" i="11"/>
  <c r="C1948" i="11"/>
  <c r="B1948" i="11"/>
  <c r="A1948" i="11"/>
  <c r="AB1947" i="11"/>
  <c r="AA1947" i="11"/>
  <c r="U1947" i="11"/>
  <c r="T1947" i="11"/>
  <c r="S1947" i="11"/>
  <c r="Q1947" i="11"/>
  <c r="Y1947" i="11" s="1"/>
  <c r="P1947" i="11"/>
  <c r="X1947" i="11" s="1"/>
  <c r="O1947" i="11"/>
  <c r="N1947" i="11"/>
  <c r="M1947" i="11"/>
  <c r="L1947" i="11"/>
  <c r="K1947" i="11"/>
  <c r="J1947" i="11"/>
  <c r="I1947" i="11"/>
  <c r="W1947" i="11" s="1"/>
  <c r="H1947" i="11"/>
  <c r="G1947" i="11"/>
  <c r="F1947" i="11"/>
  <c r="E1947" i="11"/>
  <c r="D1947" i="11"/>
  <c r="C1947" i="11"/>
  <c r="B1947" i="11"/>
  <c r="A1947" i="11"/>
  <c r="AA1946" i="11"/>
  <c r="Y1946" i="11"/>
  <c r="X1946" i="11"/>
  <c r="U1946" i="11"/>
  <c r="T1946" i="11"/>
  <c r="AB1946" i="11" s="1"/>
  <c r="S1946" i="11"/>
  <c r="Q1946" i="11"/>
  <c r="P1946" i="11"/>
  <c r="O1946" i="11"/>
  <c r="W1946" i="11" s="1"/>
  <c r="N1946" i="11"/>
  <c r="V1946" i="11" s="1"/>
  <c r="M1946" i="11"/>
  <c r="L1946" i="11"/>
  <c r="K1946" i="11"/>
  <c r="J1946" i="11"/>
  <c r="I1946" i="11"/>
  <c r="H1946" i="11"/>
  <c r="G1946" i="11"/>
  <c r="F1946" i="11"/>
  <c r="E1946" i="11"/>
  <c r="D1946" i="11"/>
  <c r="C1946" i="11"/>
  <c r="B1946" i="11"/>
  <c r="A1946" i="11"/>
  <c r="AB1945" i="11"/>
  <c r="X1945" i="11"/>
  <c r="W1945" i="11"/>
  <c r="V1945" i="11"/>
  <c r="U1945" i="11"/>
  <c r="T1945" i="11"/>
  <c r="S1945" i="11"/>
  <c r="AA1945" i="11" s="1"/>
  <c r="Q1945" i="11"/>
  <c r="Y1945" i="11" s="1"/>
  <c r="P1945" i="11"/>
  <c r="O1945" i="11"/>
  <c r="R1945" i="11" s="1"/>
  <c r="N1945" i="11"/>
  <c r="M1945" i="11"/>
  <c r="L1945" i="11"/>
  <c r="K1945" i="11"/>
  <c r="J1945" i="11"/>
  <c r="I1945" i="11"/>
  <c r="H1945" i="11"/>
  <c r="G1945" i="11"/>
  <c r="F1945" i="11"/>
  <c r="E1945" i="11"/>
  <c r="D1945" i="11"/>
  <c r="C1945" i="11"/>
  <c r="B1945" i="11"/>
  <c r="A1945" i="11"/>
  <c r="T1944" i="11"/>
  <c r="AB1944" i="11" s="1"/>
  <c r="S1944" i="11"/>
  <c r="AA1944" i="11" s="1"/>
  <c r="R1944" i="11"/>
  <c r="Q1944" i="11"/>
  <c r="P1944" i="11"/>
  <c r="X1944" i="11" s="1"/>
  <c r="O1944" i="11"/>
  <c r="W1944" i="11" s="1"/>
  <c r="N1944" i="11"/>
  <c r="V1944" i="11" s="1"/>
  <c r="M1944" i="11"/>
  <c r="L1944" i="11"/>
  <c r="K1944" i="11"/>
  <c r="J1944" i="11"/>
  <c r="I1944" i="11"/>
  <c r="Y1944" i="11" s="1"/>
  <c r="H1944" i="11"/>
  <c r="G1944" i="11"/>
  <c r="F1944" i="11"/>
  <c r="E1944" i="11"/>
  <c r="D1944" i="11"/>
  <c r="C1944" i="11"/>
  <c r="B1944" i="11"/>
  <c r="A1944" i="11"/>
  <c r="U1943" i="11"/>
  <c r="T1943" i="11"/>
  <c r="AB1943" i="11" s="1"/>
  <c r="S1943" i="11"/>
  <c r="Q1943" i="11"/>
  <c r="Y1943" i="11" s="1"/>
  <c r="P1943" i="11"/>
  <c r="X1943" i="11" s="1"/>
  <c r="O1943" i="11"/>
  <c r="W1943" i="11" s="1"/>
  <c r="N1943" i="11"/>
  <c r="V1943" i="11" s="1"/>
  <c r="M1943" i="11"/>
  <c r="L1943" i="11"/>
  <c r="K1943" i="11"/>
  <c r="J1943" i="11"/>
  <c r="I1943" i="11"/>
  <c r="AA1943" i="11" s="1"/>
  <c r="H1943" i="11"/>
  <c r="G1943" i="11"/>
  <c r="F1943" i="11"/>
  <c r="E1943" i="11"/>
  <c r="D1943" i="11"/>
  <c r="C1943" i="11"/>
  <c r="B1943" i="11"/>
  <c r="A1943" i="11"/>
  <c r="AB1942" i="11"/>
  <c r="U1942" i="11"/>
  <c r="T1942" i="11"/>
  <c r="S1942" i="11"/>
  <c r="AA1942" i="11" s="1"/>
  <c r="AC1942" i="11" s="1"/>
  <c r="Q1942" i="11"/>
  <c r="Y1942" i="11" s="1"/>
  <c r="P1942" i="11"/>
  <c r="X1942" i="11" s="1"/>
  <c r="O1942" i="11"/>
  <c r="W1942" i="11" s="1"/>
  <c r="N1942" i="11"/>
  <c r="M1942" i="11"/>
  <c r="L1942" i="11"/>
  <c r="K1942" i="11"/>
  <c r="J1942" i="11"/>
  <c r="I1942" i="11"/>
  <c r="H1942" i="11"/>
  <c r="G1942" i="11"/>
  <c r="F1942" i="11"/>
  <c r="E1942" i="11"/>
  <c r="D1942" i="11"/>
  <c r="C1942" i="11"/>
  <c r="B1942" i="11"/>
  <c r="A1942" i="11"/>
  <c r="AB1941" i="11"/>
  <c r="AA1941" i="11"/>
  <c r="Y1941" i="11"/>
  <c r="U1941" i="11"/>
  <c r="T1941" i="11"/>
  <c r="S1941" i="11"/>
  <c r="Q1941" i="11"/>
  <c r="P1941" i="11"/>
  <c r="X1941" i="11" s="1"/>
  <c r="O1941" i="11"/>
  <c r="N1941" i="11"/>
  <c r="V1941" i="11" s="1"/>
  <c r="M1941" i="11"/>
  <c r="L1941" i="11"/>
  <c r="K1941" i="11"/>
  <c r="J1941" i="11"/>
  <c r="I1941" i="11"/>
  <c r="W1941" i="11" s="1"/>
  <c r="H1941" i="11"/>
  <c r="G1941" i="11"/>
  <c r="F1941" i="11"/>
  <c r="E1941" i="11"/>
  <c r="D1941" i="11"/>
  <c r="C1941" i="11"/>
  <c r="B1941" i="11"/>
  <c r="A1941" i="11"/>
  <c r="Y1940" i="11"/>
  <c r="X1940" i="11"/>
  <c r="W1940" i="11"/>
  <c r="V1940" i="11"/>
  <c r="T1940" i="11"/>
  <c r="AB1940" i="11" s="1"/>
  <c r="S1940" i="11"/>
  <c r="U1940" i="11" s="1"/>
  <c r="Q1940" i="11"/>
  <c r="P1940" i="11"/>
  <c r="O1940" i="11"/>
  <c r="N1940" i="11"/>
  <c r="R1940" i="11" s="1"/>
  <c r="M1940" i="11"/>
  <c r="L1940" i="11"/>
  <c r="K1940" i="11"/>
  <c r="J1940" i="11"/>
  <c r="I1940" i="11"/>
  <c r="AA1940" i="11" s="1"/>
  <c r="H1940" i="11"/>
  <c r="G1940" i="11"/>
  <c r="F1940" i="11"/>
  <c r="E1940" i="11"/>
  <c r="D1940" i="11"/>
  <c r="C1940" i="11"/>
  <c r="B1940" i="11"/>
  <c r="A1940" i="11"/>
  <c r="V1939" i="11"/>
  <c r="T1939" i="11"/>
  <c r="AB1939" i="11" s="1"/>
  <c r="S1939" i="11"/>
  <c r="AA1939" i="11" s="1"/>
  <c r="AC1939" i="11" s="1"/>
  <c r="Q1939" i="11"/>
  <c r="Y1939" i="11" s="1"/>
  <c r="P1939" i="11"/>
  <c r="X1939" i="11" s="1"/>
  <c r="O1939" i="11"/>
  <c r="W1939" i="11" s="1"/>
  <c r="N1939" i="11"/>
  <c r="R1939" i="11" s="1"/>
  <c r="M1939" i="11"/>
  <c r="L1939" i="11"/>
  <c r="K1939" i="11"/>
  <c r="J1939" i="11"/>
  <c r="I1939" i="11"/>
  <c r="H1939" i="11"/>
  <c r="G1939" i="11"/>
  <c r="F1939" i="11"/>
  <c r="E1939" i="11"/>
  <c r="D1939" i="11"/>
  <c r="C1939" i="11"/>
  <c r="B1939" i="11"/>
  <c r="A1939" i="11"/>
  <c r="T1938" i="11"/>
  <c r="AB1938" i="11" s="1"/>
  <c r="S1938" i="11"/>
  <c r="Q1938" i="11"/>
  <c r="Y1938" i="11" s="1"/>
  <c r="P1938" i="11"/>
  <c r="X1938" i="11" s="1"/>
  <c r="O1938" i="11"/>
  <c r="W1938" i="11" s="1"/>
  <c r="N1938" i="11"/>
  <c r="V1938" i="11" s="1"/>
  <c r="M1938" i="11"/>
  <c r="L1938" i="11"/>
  <c r="K1938" i="11"/>
  <c r="J1938" i="11"/>
  <c r="I1938" i="11"/>
  <c r="H1938" i="11"/>
  <c r="G1938" i="11"/>
  <c r="F1938" i="11"/>
  <c r="E1938" i="11"/>
  <c r="D1938" i="11"/>
  <c r="C1938" i="11"/>
  <c r="B1938" i="11"/>
  <c r="A1938" i="11"/>
  <c r="U1937" i="11"/>
  <c r="T1937" i="11"/>
  <c r="AB1937" i="11" s="1"/>
  <c r="S1937" i="11"/>
  <c r="Q1937" i="11"/>
  <c r="P1937" i="11"/>
  <c r="X1937" i="11" s="1"/>
  <c r="O1937" i="11"/>
  <c r="W1937" i="11" s="1"/>
  <c r="N1937" i="11"/>
  <c r="M1937" i="11"/>
  <c r="L1937" i="11"/>
  <c r="K1937" i="11"/>
  <c r="J1937" i="11"/>
  <c r="I1937" i="11"/>
  <c r="AA1937" i="11" s="1"/>
  <c r="H1937" i="11"/>
  <c r="G1937" i="11"/>
  <c r="F1937" i="11"/>
  <c r="E1937" i="11"/>
  <c r="D1937" i="11"/>
  <c r="C1937" i="11"/>
  <c r="B1937" i="11"/>
  <c r="A1937" i="11"/>
  <c r="AB1936" i="11"/>
  <c r="AA1936" i="11"/>
  <c r="U1936" i="11"/>
  <c r="T1936" i="11"/>
  <c r="S1936" i="11"/>
  <c r="Q1936" i="11"/>
  <c r="Y1936" i="11" s="1"/>
  <c r="P1936" i="11"/>
  <c r="X1936" i="11" s="1"/>
  <c r="O1936" i="11"/>
  <c r="W1936" i="11" s="1"/>
  <c r="N1936" i="11"/>
  <c r="V1936" i="11" s="1"/>
  <c r="M1936" i="11"/>
  <c r="L1936" i="11"/>
  <c r="K1936" i="11"/>
  <c r="J1936" i="11"/>
  <c r="I1936" i="11"/>
  <c r="H1936" i="11"/>
  <c r="G1936" i="11"/>
  <c r="F1936" i="11"/>
  <c r="E1936" i="11"/>
  <c r="D1936" i="11"/>
  <c r="C1936" i="11"/>
  <c r="B1936" i="11"/>
  <c r="A1936" i="11"/>
  <c r="Y1935" i="11"/>
  <c r="W1935" i="11"/>
  <c r="U1935" i="11"/>
  <c r="T1935" i="11"/>
  <c r="S1935" i="11"/>
  <c r="AA1935" i="11" s="1"/>
  <c r="AC1935" i="11" s="1"/>
  <c r="Q1935" i="11"/>
  <c r="P1935" i="11"/>
  <c r="O1935" i="11"/>
  <c r="N1935" i="11"/>
  <c r="M1935" i="11"/>
  <c r="L1935" i="11"/>
  <c r="K1935" i="11"/>
  <c r="J1935" i="11"/>
  <c r="I1935" i="11"/>
  <c r="AB1935" i="11" s="1"/>
  <c r="H1935" i="11"/>
  <c r="G1935" i="11"/>
  <c r="F1935" i="11"/>
  <c r="E1935" i="11"/>
  <c r="D1935" i="11"/>
  <c r="C1935" i="11"/>
  <c r="B1935" i="11"/>
  <c r="A1935" i="11"/>
  <c r="W1934" i="11"/>
  <c r="V1934" i="11"/>
  <c r="T1934" i="11"/>
  <c r="AB1934" i="11" s="1"/>
  <c r="S1934" i="11"/>
  <c r="AA1934" i="11" s="1"/>
  <c r="Q1934" i="11"/>
  <c r="Y1934" i="11" s="1"/>
  <c r="P1934" i="11"/>
  <c r="X1934" i="11" s="1"/>
  <c r="O1934" i="11"/>
  <c r="N1934" i="11"/>
  <c r="R1934" i="11" s="1"/>
  <c r="M1934" i="11"/>
  <c r="L1934" i="11"/>
  <c r="K1934" i="11"/>
  <c r="J1934" i="11"/>
  <c r="I1934" i="11"/>
  <c r="H1934" i="11"/>
  <c r="G1934" i="11"/>
  <c r="F1934" i="11"/>
  <c r="E1934" i="11"/>
  <c r="D1934" i="11"/>
  <c r="C1934" i="11"/>
  <c r="B1934" i="11"/>
  <c r="A1934" i="11"/>
  <c r="T1933" i="11"/>
  <c r="AB1933" i="11" s="1"/>
  <c r="S1933" i="11"/>
  <c r="R1933" i="11"/>
  <c r="Q1933" i="11"/>
  <c r="Y1933" i="11" s="1"/>
  <c r="P1933" i="11"/>
  <c r="X1933" i="11" s="1"/>
  <c r="O1933" i="11"/>
  <c r="W1933" i="11" s="1"/>
  <c r="N1933" i="11"/>
  <c r="V1933" i="11" s="1"/>
  <c r="Z1933" i="11" s="1"/>
  <c r="M1933" i="11"/>
  <c r="L1933" i="11"/>
  <c r="K1933" i="11"/>
  <c r="J1933" i="11"/>
  <c r="I1933" i="11"/>
  <c r="H1933" i="11"/>
  <c r="G1933" i="11"/>
  <c r="F1933" i="11"/>
  <c r="E1933" i="11"/>
  <c r="D1933" i="11"/>
  <c r="C1933" i="11"/>
  <c r="B1933" i="11"/>
  <c r="A1933" i="11"/>
  <c r="U1932" i="11"/>
  <c r="T1932" i="11"/>
  <c r="AB1932" i="11" s="1"/>
  <c r="S1932" i="11"/>
  <c r="AA1932" i="11" s="1"/>
  <c r="AC1932" i="11" s="1"/>
  <c r="Q1932" i="11"/>
  <c r="Y1932" i="11" s="1"/>
  <c r="P1932" i="11"/>
  <c r="X1932" i="11" s="1"/>
  <c r="O1932" i="11"/>
  <c r="W1932" i="11" s="1"/>
  <c r="N1932" i="11"/>
  <c r="M1932" i="11"/>
  <c r="L1932" i="11"/>
  <c r="K1932" i="11"/>
  <c r="J1932" i="11"/>
  <c r="I1932" i="11"/>
  <c r="H1932" i="11"/>
  <c r="G1932" i="11"/>
  <c r="F1932" i="11"/>
  <c r="E1932" i="11"/>
  <c r="D1932" i="11"/>
  <c r="C1932" i="11"/>
  <c r="B1932" i="11"/>
  <c r="A1932" i="11"/>
  <c r="AB1931" i="11"/>
  <c r="AA1931" i="11"/>
  <c r="T1931" i="11"/>
  <c r="S1931" i="11"/>
  <c r="U1931" i="11" s="1"/>
  <c r="Q1931" i="11"/>
  <c r="Y1931" i="11" s="1"/>
  <c r="P1931" i="11"/>
  <c r="X1931" i="11" s="1"/>
  <c r="O1931" i="11"/>
  <c r="W1931" i="11" s="1"/>
  <c r="N1931" i="11"/>
  <c r="M1931" i="11"/>
  <c r="L1931" i="11"/>
  <c r="K1931" i="11"/>
  <c r="J1931" i="11"/>
  <c r="I1931" i="11"/>
  <c r="H1931" i="11"/>
  <c r="G1931" i="11"/>
  <c r="F1931" i="11"/>
  <c r="E1931" i="11"/>
  <c r="D1931" i="11"/>
  <c r="C1931" i="11"/>
  <c r="B1931" i="11"/>
  <c r="A1931" i="11"/>
  <c r="Y1930" i="11"/>
  <c r="U1930" i="11"/>
  <c r="T1930" i="11"/>
  <c r="S1930" i="11"/>
  <c r="Q1930" i="11"/>
  <c r="P1930" i="11"/>
  <c r="O1930" i="11"/>
  <c r="W1930" i="11" s="1"/>
  <c r="N1930" i="11"/>
  <c r="V1930" i="11" s="1"/>
  <c r="M1930" i="11"/>
  <c r="L1930" i="11"/>
  <c r="K1930" i="11"/>
  <c r="J1930" i="11"/>
  <c r="I1930" i="11"/>
  <c r="AA1930" i="11" s="1"/>
  <c r="H1930" i="11"/>
  <c r="G1930" i="11"/>
  <c r="F1930" i="11"/>
  <c r="E1930" i="11"/>
  <c r="D1930" i="11"/>
  <c r="C1930" i="11"/>
  <c r="B1930" i="11"/>
  <c r="A1930" i="11"/>
  <c r="X1929" i="11"/>
  <c r="W1929" i="11"/>
  <c r="V1929" i="11"/>
  <c r="U1929" i="11"/>
  <c r="T1929" i="11"/>
  <c r="AB1929" i="11" s="1"/>
  <c r="S1929" i="11"/>
  <c r="AA1929" i="11" s="1"/>
  <c r="Q1929" i="11"/>
  <c r="Y1929" i="11" s="1"/>
  <c r="P1929" i="11"/>
  <c r="O1929" i="11"/>
  <c r="N1929" i="11"/>
  <c r="R1929" i="11" s="1"/>
  <c r="M1929" i="11"/>
  <c r="L1929" i="11"/>
  <c r="K1929" i="11"/>
  <c r="J1929" i="11"/>
  <c r="I1929" i="11"/>
  <c r="H1929" i="11"/>
  <c r="G1929" i="11"/>
  <c r="F1929" i="11"/>
  <c r="E1929" i="11"/>
  <c r="D1929" i="11"/>
  <c r="C1929" i="11"/>
  <c r="B1929" i="11"/>
  <c r="A1929" i="11"/>
  <c r="T1928" i="11"/>
  <c r="AB1928" i="11" s="1"/>
  <c r="S1928" i="11"/>
  <c r="AA1928" i="11" s="1"/>
  <c r="R1928" i="11"/>
  <c r="Q1928" i="11"/>
  <c r="Y1928" i="11" s="1"/>
  <c r="P1928" i="11"/>
  <c r="X1928" i="11" s="1"/>
  <c r="O1928" i="11"/>
  <c r="W1928" i="11" s="1"/>
  <c r="N1928" i="11"/>
  <c r="V1928" i="11" s="1"/>
  <c r="M1928" i="11"/>
  <c r="L1928" i="11"/>
  <c r="K1928" i="11"/>
  <c r="J1928" i="11"/>
  <c r="I1928" i="11"/>
  <c r="H1928" i="11"/>
  <c r="G1928" i="11"/>
  <c r="F1928" i="11"/>
  <c r="E1928" i="11"/>
  <c r="D1928" i="11"/>
  <c r="C1928" i="11"/>
  <c r="B1928" i="11"/>
  <c r="A1928" i="11"/>
  <c r="AA1927" i="11"/>
  <c r="U1927" i="11"/>
  <c r="T1927" i="11"/>
  <c r="AB1927" i="11" s="1"/>
  <c r="S1927" i="11"/>
  <c r="Q1927" i="11"/>
  <c r="Y1927" i="11" s="1"/>
  <c r="P1927" i="11"/>
  <c r="X1927" i="11" s="1"/>
  <c r="O1927" i="11"/>
  <c r="N1927" i="11"/>
  <c r="V1927" i="11" s="1"/>
  <c r="M1927" i="11"/>
  <c r="L1927" i="11"/>
  <c r="K1927" i="11"/>
  <c r="J1927" i="11"/>
  <c r="I1927" i="11"/>
  <c r="H1927" i="11"/>
  <c r="G1927" i="11"/>
  <c r="F1927" i="11"/>
  <c r="E1927" i="11"/>
  <c r="D1927" i="11"/>
  <c r="C1927" i="11"/>
  <c r="B1927" i="11"/>
  <c r="A1927" i="11"/>
  <c r="AB1926" i="11"/>
  <c r="X1926" i="11"/>
  <c r="U1926" i="11"/>
  <c r="T1926" i="11"/>
  <c r="S1926" i="11"/>
  <c r="Q1926" i="11"/>
  <c r="Y1926" i="11" s="1"/>
  <c r="P1926" i="11"/>
  <c r="O1926" i="11"/>
  <c r="W1926" i="11" s="1"/>
  <c r="N1926" i="11"/>
  <c r="M1926" i="11"/>
  <c r="L1926" i="11"/>
  <c r="K1926" i="11"/>
  <c r="J1926" i="11"/>
  <c r="I1926" i="11"/>
  <c r="AA1926" i="11" s="1"/>
  <c r="H1926" i="11"/>
  <c r="G1926" i="11"/>
  <c r="F1926" i="11"/>
  <c r="E1926" i="11"/>
  <c r="D1926" i="11"/>
  <c r="C1926" i="11"/>
  <c r="B1926" i="11"/>
  <c r="A1926" i="11"/>
  <c r="Y1925" i="11"/>
  <c r="U1925" i="11"/>
  <c r="T1925" i="11"/>
  <c r="S1925" i="11"/>
  <c r="R1925" i="11"/>
  <c r="Q1925" i="11"/>
  <c r="P1925" i="11"/>
  <c r="X1925" i="11" s="1"/>
  <c r="O1925" i="11"/>
  <c r="W1925" i="11" s="1"/>
  <c r="N1925" i="11"/>
  <c r="M1925" i="11"/>
  <c r="L1925" i="11"/>
  <c r="K1925" i="11"/>
  <c r="J1925" i="11"/>
  <c r="I1925" i="11"/>
  <c r="AB1925" i="11" s="1"/>
  <c r="H1925" i="11"/>
  <c r="G1925" i="11"/>
  <c r="F1925" i="11"/>
  <c r="E1925" i="11"/>
  <c r="D1925" i="11"/>
  <c r="C1925" i="11"/>
  <c r="B1925" i="11"/>
  <c r="A1925" i="11"/>
  <c r="T1924" i="11"/>
  <c r="U1924" i="11" s="1"/>
  <c r="S1924" i="11"/>
  <c r="R1924" i="11"/>
  <c r="Q1924" i="11"/>
  <c r="P1924" i="11"/>
  <c r="O1924" i="11"/>
  <c r="N1924" i="11"/>
  <c r="M1924" i="11"/>
  <c r="L1924" i="11"/>
  <c r="K1924" i="11"/>
  <c r="J1924" i="11"/>
  <c r="I1924" i="11"/>
  <c r="H1924" i="11"/>
  <c r="G1924" i="11"/>
  <c r="F1924" i="11"/>
  <c r="E1924" i="11"/>
  <c r="D1924" i="11"/>
  <c r="C1924" i="11"/>
  <c r="B1924" i="11"/>
  <c r="A1924" i="11"/>
  <c r="V1923" i="11"/>
  <c r="T1923" i="11"/>
  <c r="AB1923" i="11" s="1"/>
  <c r="S1923" i="11"/>
  <c r="AA1923" i="11" s="1"/>
  <c r="Q1923" i="11"/>
  <c r="Y1923" i="11" s="1"/>
  <c r="P1923" i="11"/>
  <c r="X1923" i="11" s="1"/>
  <c r="O1923" i="11"/>
  <c r="W1923" i="11" s="1"/>
  <c r="N1923" i="11"/>
  <c r="R1923" i="11" s="1"/>
  <c r="M1923" i="11"/>
  <c r="L1923" i="11"/>
  <c r="K1923" i="11"/>
  <c r="J1923" i="11"/>
  <c r="I1923" i="11"/>
  <c r="H1923" i="11"/>
  <c r="G1923" i="11"/>
  <c r="F1923" i="11"/>
  <c r="E1923" i="11"/>
  <c r="D1923" i="11"/>
  <c r="C1923" i="11"/>
  <c r="B1923" i="11"/>
  <c r="A1923" i="11"/>
  <c r="T1922" i="11"/>
  <c r="S1922" i="11"/>
  <c r="Q1922" i="11"/>
  <c r="Y1922" i="11" s="1"/>
  <c r="P1922" i="11"/>
  <c r="O1922" i="11"/>
  <c r="W1922" i="11" s="1"/>
  <c r="N1922" i="11"/>
  <c r="V1922" i="11" s="1"/>
  <c r="M1922" i="11"/>
  <c r="L1922" i="11"/>
  <c r="K1922" i="11"/>
  <c r="J1922" i="11"/>
  <c r="I1922" i="11"/>
  <c r="AB1922" i="11" s="1"/>
  <c r="H1922" i="11"/>
  <c r="G1922" i="11"/>
  <c r="F1922" i="11"/>
  <c r="E1922" i="11"/>
  <c r="D1922" i="11"/>
  <c r="C1922" i="11"/>
  <c r="B1922" i="11"/>
  <c r="A1922" i="11"/>
  <c r="T1921" i="11"/>
  <c r="AB1921" i="11" s="1"/>
  <c r="S1921" i="11"/>
  <c r="AA1921" i="11" s="1"/>
  <c r="Q1921" i="11"/>
  <c r="Y1921" i="11" s="1"/>
  <c r="P1921" i="11"/>
  <c r="X1921" i="11" s="1"/>
  <c r="O1921" i="11"/>
  <c r="W1921" i="11" s="1"/>
  <c r="N1921" i="11"/>
  <c r="M1921" i="11"/>
  <c r="L1921" i="11"/>
  <c r="K1921" i="11"/>
  <c r="J1921" i="11"/>
  <c r="I1921" i="11"/>
  <c r="H1921" i="11"/>
  <c r="G1921" i="11"/>
  <c r="F1921" i="11"/>
  <c r="E1921" i="11"/>
  <c r="D1921" i="11"/>
  <c r="C1921" i="11"/>
  <c r="B1921" i="11"/>
  <c r="A1921" i="11"/>
  <c r="AB1920" i="11"/>
  <c r="AA1920" i="11"/>
  <c r="U1920" i="11"/>
  <c r="T1920" i="11"/>
  <c r="S1920" i="11"/>
  <c r="Q1920" i="11"/>
  <c r="Y1920" i="11" s="1"/>
  <c r="P1920" i="11"/>
  <c r="X1920" i="11" s="1"/>
  <c r="O1920" i="11"/>
  <c r="W1920" i="11" s="1"/>
  <c r="N1920" i="11"/>
  <c r="V1920" i="11" s="1"/>
  <c r="Z1920" i="11" s="1"/>
  <c r="M1920" i="11"/>
  <c r="L1920" i="11"/>
  <c r="K1920" i="11"/>
  <c r="J1920" i="11"/>
  <c r="I1920" i="11"/>
  <c r="H1920" i="11"/>
  <c r="G1920" i="11"/>
  <c r="F1920" i="11"/>
  <c r="E1920" i="11"/>
  <c r="D1920" i="11"/>
  <c r="C1920" i="11"/>
  <c r="B1920" i="11"/>
  <c r="A1920" i="11"/>
  <c r="Y1919" i="11"/>
  <c r="X1919" i="11"/>
  <c r="W1919" i="11"/>
  <c r="T1919" i="11"/>
  <c r="AB1919" i="11" s="1"/>
  <c r="S1919" i="11"/>
  <c r="U1919" i="11" s="1"/>
  <c r="Q1919" i="11"/>
  <c r="P1919" i="11"/>
  <c r="O1919" i="11"/>
  <c r="N1919" i="11"/>
  <c r="V1919" i="11" s="1"/>
  <c r="M1919" i="11"/>
  <c r="L1919" i="11"/>
  <c r="K1919" i="11"/>
  <c r="J1919" i="11"/>
  <c r="I1919" i="11"/>
  <c r="H1919" i="11"/>
  <c r="G1919" i="11"/>
  <c r="F1919" i="11"/>
  <c r="E1919" i="11"/>
  <c r="D1919" i="11"/>
  <c r="C1919" i="11"/>
  <c r="B1919" i="11"/>
  <c r="A1919" i="11"/>
  <c r="W1918" i="11"/>
  <c r="V1918" i="11"/>
  <c r="T1918" i="11"/>
  <c r="AB1918" i="11" s="1"/>
  <c r="S1918" i="11"/>
  <c r="AA1918" i="11" s="1"/>
  <c r="Q1918" i="11"/>
  <c r="Y1918" i="11" s="1"/>
  <c r="P1918" i="11"/>
  <c r="X1918" i="11" s="1"/>
  <c r="O1918" i="11"/>
  <c r="N1918" i="11"/>
  <c r="R1918" i="11" s="1"/>
  <c r="M1918" i="11"/>
  <c r="L1918" i="11"/>
  <c r="K1918" i="11"/>
  <c r="J1918" i="11"/>
  <c r="I1918" i="11"/>
  <c r="H1918" i="11"/>
  <c r="G1918" i="11"/>
  <c r="F1918" i="11"/>
  <c r="E1918" i="11"/>
  <c r="D1918" i="11"/>
  <c r="C1918" i="11"/>
  <c r="B1918" i="11"/>
  <c r="A1918" i="11"/>
  <c r="T1917" i="11"/>
  <c r="AB1917" i="11" s="1"/>
  <c r="S1917" i="11"/>
  <c r="Q1917" i="11"/>
  <c r="Y1917" i="11" s="1"/>
  <c r="P1917" i="11"/>
  <c r="X1917" i="11" s="1"/>
  <c r="O1917" i="11"/>
  <c r="W1917" i="11" s="1"/>
  <c r="N1917" i="11"/>
  <c r="V1917" i="11" s="1"/>
  <c r="M1917" i="11"/>
  <c r="L1917" i="11"/>
  <c r="K1917" i="11"/>
  <c r="J1917" i="11"/>
  <c r="I1917" i="11"/>
  <c r="H1917" i="11"/>
  <c r="G1917" i="11"/>
  <c r="F1917" i="11"/>
  <c r="E1917" i="11"/>
  <c r="D1917" i="11"/>
  <c r="C1917" i="11"/>
  <c r="B1917" i="11"/>
  <c r="A1917" i="11"/>
  <c r="T1916" i="11"/>
  <c r="AB1916" i="11" s="1"/>
  <c r="S1916" i="11"/>
  <c r="AA1916" i="11" s="1"/>
  <c r="AC1916" i="11" s="1"/>
  <c r="Q1916" i="11"/>
  <c r="Y1916" i="11" s="1"/>
  <c r="P1916" i="11"/>
  <c r="X1916" i="11" s="1"/>
  <c r="O1916" i="11"/>
  <c r="W1916" i="11" s="1"/>
  <c r="N1916" i="11"/>
  <c r="M1916" i="11"/>
  <c r="L1916" i="11"/>
  <c r="K1916" i="11"/>
  <c r="J1916" i="11"/>
  <c r="I1916" i="11"/>
  <c r="H1916" i="11"/>
  <c r="G1916" i="11"/>
  <c r="F1916" i="11"/>
  <c r="E1916" i="11"/>
  <c r="D1916" i="11"/>
  <c r="C1916" i="11"/>
  <c r="B1916" i="11"/>
  <c r="A1916" i="11"/>
  <c r="AB1915" i="11"/>
  <c r="AA1915" i="11"/>
  <c r="AC1915" i="11" s="1"/>
  <c r="T1915" i="11"/>
  <c r="S1915" i="11"/>
  <c r="U1915" i="11" s="1"/>
  <c r="Q1915" i="11"/>
  <c r="Y1915" i="11" s="1"/>
  <c r="P1915" i="11"/>
  <c r="X1915" i="11" s="1"/>
  <c r="O1915" i="11"/>
  <c r="W1915" i="11" s="1"/>
  <c r="N1915" i="11"/>
  <c r="M1915" i="11"/>
  <c r="L1915" i="11"/>
  <c r="K1915" i="11"/>
  <c r="J1915" i="11"/>
  <c r="I1915" i="11"/>
  <c r="H1915" i="11"/>
  <c r="G1915" i="11"/>
  <c r="F1915" i="11"/>
  <c r="E1915" i="11"/>
  <c r="D1915" i="11"/>
  <c r="C1915" i="11"/>
  <c r="B1915" i="11"/>
  <c r="A1915" i="11"/>
  <c r="AA1914" i="11"/>
  <c r="X1914" i="11"/>
  <c r="U1914" i="11"/>
  <c r="T1914" i="11"/>
  <c r="S1914" i="11"/>
  <c r="Q1914" i="11"/>
  <c r="P1914" i="11"/>
  <c r="O1914" i="11"/>
  <c r="W1914" i="11" s="1"/>
  <c r="N1914" i="11"/>
  <c r="V1914" i="11" s="1"/>
  <c r="M1914" i="11"/>
  <c r="L1914" i="11"/>
  <c r="K1914" i="11"/>
  <c r="J1914" i="11"/>
  <c r="I1914" i="11"/>
  <c r="Y1914" i="11" s="1"/>
  <c r="H1914" i="11"/>
  <c r="G1914" i="11"/>
  <c r="F1914" i="11"/>
  <c r="E1914" i="11"/>
  <c r="D1914" i="11"/>
  <c r="C1914" i="11"/>
  <c r="B1914" i="11"/>
  <c r="A1914" i="11"/>
  <c r="X1913" i="11"/>
  <c r="W1913" i="11"/>
  <c r="V1913" i="11"/>
  <c r="U1913" i="11"/>
  <c r="T1913" i="11"/>
  <c r="AB1913" i="11" s="1"/>
  <c r="S1913" i="11"/>
  <c r="AA1913" i="11" s="1"/>
  <c r="Q1913" i="11"/>
  <c r="Y1913" i="11" s="1"/>
  <c r="P1913" i="11"/>
  <c r="R1913" i="11" s="1"/>
  <c r="O1913" i="11"/>
  <c r="N1913" i="11"/>
  <c r="M1913" i="11"/>
  <c r="L1913" i="11"/>
  <c r="K1913" i="11"/>
  <c r="J1913" i="11"/>
  <c r="I1913" i="11"/>
  <c r="H1913" i="11"/>
  <c r="G1913" i="11"/>
  <c r="F1913" i="11"/>
  <c r="E1913" i="11"/>
  <c r="D1913" i="11"/>
  <c r="C1913" i="11"/>
  <c r="B1913" i="11"/>
  <c r="A1913" i="11"/>
  <c r="T1912" i="11"/>
  <c r="AB1912" i="11" s="1"/>
  <c r="S1912" i="11"/>
  <c r="AA1912" i="11" s="1"/>
  <c r="R1912" i="11"/>
  <c r="Q1912" i="11"/>
  <c r="Y1912" i="11" s="1"/>
  <c r="P1912" i="11"/>
  <c r="X1912" i="11" s="1"/>
  <c r="O1912" i="11"/>
  <c r="W1912" i="11" s="1"/>
  <c r="N1912" i="11"/>
  <c r="V1912" i="11" s="1"/>
  <c r="M1912" i="11"/>
  <c r="L1912" i="11"/>
  <c r="K1912" i="11"/>
  <c r="J1912" i="11"/>
  <c r="I1912" i="11"/>
  <c r="H1912" i="11"/>
  <c r="G1912" i="11"/>
  <c r="F1912" i="11"/>
  <c r="E1912" i="11"/>
  <c r="D1912" i="11"/>
  <c r="C1912" i="11"/>
  <c r="B1912" i="11"/>
  <c r="A1912" i="11"/>
  <c r="U1911" i="11"/>
  <c r="T1911" i="11"/>
  <c r="S1911" i="11"/>
  <c r="Q1911" i="11"/>
  <c r="Y1911" i="11" s="1"/>
  <c r="P1911" i="11"/>
  <c r="X1911" i="11" s="1"/>
  <c r="O1911" i="11"/>
  <c r="N1911" i="11"/>
  <c r="V1911" i="11" s="1"/>
  <c r="M1911" i="11"/>
  <c r="L1911" i="11"/>
  <c r="K1911" i="11"/>
  <c r="J1911" i="11"/>
  <c r="I1911" i="11"/>
  <c r="AB1911" i="11" s="1"/>
  <c r="H1911" i="11"/>
  <c r="G1911" i="11"/>
  <c r="F1911" i="11"/>
  <c r="E1911" i="11"/>
  <c r="D1911" i="11"/>
  <c r="C1911" i="11"/>
  <c r="B1911" i="11"/>
  <c r="A1911" i="11"/>
  <c r="AB1910" i="11"/>
  <c r="T1910" i="11"/>
  <c r="S1910" i="11"/>
  <c r="AA1910" i="11" s="1"/>
  <c r="Q1910" i="11"/>
  <c r="P1910" i="11"/>
  <c r="O1910" i="11"/>
  <c r="W1910" i="11" s="1"/>
  <c r="N1910" i="11"/>
  <c r="M1910" i="11"/>
  <c r="L1910" i="11"/>
  <c r="K1910" i="11"/>
  <c r="J1910" i="11"/>
  <c r="I1910" i="11"/>
  <c r="Y1910" i="11" s="1"/>
  <c r="H1910" i="11"/>
  <c r="G1910" i="11"/>
  <c r="F1910" i="11"/>
  <c r="E1910" i="11"/>
  <c r="D1910" i="11"/>
  <c r="C1910" i="11"/>
  <c r="B1910" i="11"/>
  <c r="A1910" i="11"/>
  <c r="AB1909" i="11"/>
  <c r="AA1909" i="11"/>
  <c r="Y1909" i="11"/>
  <c r="U1909" i="11"/>
  <c r="T1909" i="11"/>
  <c r="S1909" i="11"/>
  <c r="Q1909" i="11"/>
  <c r="P1909" i="11"/>
  <c r="X1909" i="11" s="1"/>
  <c r="O1909" i="11"/>
  <c r="N1909" i="11"/>
  <c r="M1909" i="11"/>
  <c r="L1909" i="11"/>
  <c r="K1909" i="11"/>
  <c r="J1909" i="11"/>
  <c r="I1909" i="11"/>
  <c r="H1909" i="11"/>
  <c r="G1909" i="11"/>
  <c r="F1909" i="11"/>
  <c r="E1909" i="11"/>
  <c r="D1909" i="11"/>
  <c r="C1909" i="11"/>
  <c r="B1909" i="11"/>
  <c r="A1909" i="11"/>
  <c r="Y1908" i="11"/>
  <c r="X1908" i="11"/>
  <c r="W1908" i="11"/>
  <c r="V1908" i="11"/>
  <c r="T1908" i="11"/>
  <c r="AB1908" i="11" s="1"/>
  <c r="S1908" i="11"/>
  <c r="U1908" i="11" s="1"/>
  <c r="Q1908" i="11"/>
  <c r="P1908" i="11"/>
  <c r="O1908" i="11"/>
  <c r="N1908" i="11"/>
  <c r="R1908" i="11" s="1"/>
  <c r="M1908" i="11"/>
  <c r="L1908" i="11"/>
  <c r="K1908" i="11"/>
  <c r="J1908" i="11"/>
  <c r="I1908" i="11"/>
  <c r="H1908" i="11"/>
  <c r="G1908" i="11"/>
  <c r="F1908" i="11"/>
  <c r="E1908" i="11"/>
  <c r="D1908" i="11"/>
  <c r="C1908" i="11"/>
  <c r="B1908" i="11"/>
  <c r="A1908" i="11"/>
  <c r="V1907" i="11"/>
  <c r="T1907" i="11"/>
  <c r="AB1907" i="11" s="1"/>
  <c r="S1907" i="11"/>
  <c r="AA1907" i="11" s="1"/>
  <c r="AC1907" i="11" s="1"/>
  <c r="Q1907" i="11"/>
  <c r="Y1907" i="11" s="1"/>
  <c r="P1907" i="11"/>
  <c r="X1907" i="11" s="1"/>
  <c r="O1907" i="11"/>
  <c r="N1907" i="11"/>
  <c r="R1907" i="11" s="1"/>
  <c r="M1907" i="11"/>
  <c r="L1907" i="11"/>
  <c r="K1907" i="11"/>
  <c r="J1907" i="11"/>
  <c r="I1907" i="11"/>
  <c r="W1907" i="11" s="1"/>
  <c r="H1907" i="11"/>
  <c r="G1907" i="11"/>
  <c r="F1907" i="11"/>
  <c r="E1907" i="11"/>
  <c r="D1907" i="11"/>
  <c r="C1907" i="11"/>
  <c r="B1907" i="11"/>
  <c r="A1907" i="11"/>
  <c r="T1906" i="11"/>
  <c r="AB1906" i="11" s="1"/>
  <c r="S1906" i="11"/>
  <c r="Q1906" i="11"/>
  <c r="Y1906" i="11" s="1"/>
  <c r="P1906" i="11"/>
  <c r="X1906" i="11" s="1"/>
  <c r="O1906" i="11"/>
  <c r="W1906" i="11" s="1"/>
  <c r="N1906" i="11"/>
  <c r="V1906" i="11" s="1"/>
  <c r="Z1906" i="11" s="1"/>
  <c r="M1906" i="11"/>
  <c r="L1906" i="11"/>
  <c r="K1906" i="11"/>
  <c r="J1906" i="11"/>
  <c r="I1906" i="11"/>
  <c r="H1906" i="11"/>
  <c r="G1906" i="11"/>
  <c r="F1906" i="11"/>
  <c r="E1906" i="11"/>
  <c r="D1906" i="11"/>
  <c r="C1906" i="11"/>
  <c r="B1906" i="11"/>
  <c r="A1906" i="11"/>
  <c r="AA1905" i="11"/>
  <c r="U1905" i="11"/>
  <c r="T1905" i="11"/>
  <c r="AB1905" i="11" s="1"/>
  <c r="AC1905" i="11" s="1"/>
  <c r="S1905" i="11"/>
  <c r="Q1905" i="11"/>
  <c r="Y1905" i="11" s="1"/>
  <c r="P1905" i="11"/>
  <c r="X1905" i="11" s="1"/>
  <c r="O1905" i="11"/>
  <c r="W1905" i="11" s="1"/>
  <c r="N1905" i="11"/>
  <c r="M1905" i="11"/>
  <c r="L1905" i="11"/>
  <c r="K1905" i="11"/>
  <c r="J1905" i="11"/>
  <c r="I1905" i="11"/>
  <c r="H1905" i="11"/>
  <c r="G1905" i="11"/>
  <c r="F1905" i="11"/>
  <c r="E1905" i="11"/>
  <c r="D1905" i="11"/>
  <c r="C1905" i="11"/>
  <c r="B1905" i="11"/>
  <c r="A1905" i="11"/>
  <c r="AB1904" i="11"/>
  <c r="AA1904" i="11"/>
  <c r="X1904" i="11"/>
  <c r="T1904" i="11"/>
  <c r="U1904" i="11" s="1"/>
  <c r="S1904" i="11"/>
  <c r="R1904" i="11"/>
  <c r="Q1904" i="11"/>
  <c r="Y1904" i="11" s="1"/>
  <c r="P1904" i="11"/>
  <c r="O1904" i="11"/>
  <c r="W1904" i="11" s="1"/>
  <c r="N1904" i="11"/>
  <c r="V1904" i="11" s="1"/>
  <c r="M1904" i="11"/>
  <c r="L1904" i="11"/>
  <c r="K1904" i="11"/>
  <c r="J1904" i="11"/>
  <c r="I1904" i="11"/>
  <c r="H1904" i="11"/>
  <c r="G1904" i="11"/>
  <c r="F1904" i="11"/>
  <c r="E1904" i="11"/>
  <c r="D1904" i="11"/>
  <c r="C1904" i="11"/>
  <c r="B1904" i="11"/>
  <c r="A1904" i="11"/>
  <c r="X1903" i="11"/>
  <c r="W1903" i="11"/>
  <c r="T1903" i="11"/>
  <c r="U1903" i="11" s="1"/>
  <c r="S1903" i="11"/>
  <c r="AA1903" i="11" s="1"/>
  <c r="Q1903" i="11"/>
  <c r="P1903" i="11"/>
  <c r="O1903" i="11"/>
  <c r="N1903" i="11"/>
  <c r="M1903" i="11"/>
  <c r="L1903" i="11"/>
  <c r="K1903" i="11"/>
  <c r="J1903" i="11"/>
  <c r="I1903" i="11"/>
  <c r="Y1903" i="11" s="1"/>
  <c r="H1903" i="11"/>
  <c r="G1903" i="11"/>
  <c r="F1903" i="11"/>
  <c r="E1903" i="11"/>
  <c r="D1903" i="11"/>
  <c r="C1903" i="11"/>
  <c r="B1903" i="11"/>
  <c r="A1903" i="11"/>
  <c r="W1902" i="11"/>
  <c r="V1902" i="11"/>
  <c r="T1902" i="11"/>
  <c r="AB1902" i="11" s="1"/>
  <c r="S1902" i="11"/>
  <c r="Q1902" i="11"/>
  <c r="Y1902" i="11" s="1"/>
  <c r="P1902" i="11"/>
  <c r="X1902" i="11" s="1"/>
  <c r="O1902" i="11"/>
  <c r="N1902" i="11"/>
  <c r="R1902" i="11" s="1"/>
  <c r="M1902" i="11"/>
  <c r="L1902" i="11"/>
  <c r="K1902" i="11"/>
  <c r="J1902" i="11"/>
  <c r="I1902" i="11"/>
  <c r="AA1902" i="11" s="1"/>
  <c r="H1902" i="11"/>
  <c r="G1902" i="11"/>
  <c r="F1902" i="11"/>
  <c r="E1902" i="11"/>
  <c r="D1902" i="11"/>
  <c r="C1902" i="11"/>
  <c r="B1902" i="11"/>
  <c r="A1902" i="11"/>
  <c r="T1901" i="11"/>
  <c r="AB1901" i="11" s="1"/>
  <c r="S1901" i="11"/>
  <c r="R1901" i="11"/>
  <c r="Q1901" i="11"/>
  <c r="Y1901" i="11" s="1"/>
  <c r="P1901" i="11"/>
  <c r="X1901" i="11" s="1"/>
  <c r="O1901" i="11"/>
  <c r="W1901" i="11" s="1"/>
  <c r="N1901" i="11"/>
  <c r="V1901" i="11" s="1"/>
  <c r="Z1901" i="11" s="1"/>
  <c r="M1901" i="11"/>
  <c r="L1901" i="11"/>
  <c r="K1901" i="11"/>
  <c r="J1901" i="11"/>
  <c r="I1901" i="11"/>
  <c r="H1901" i="11"/>
  <c r="G1901" i="11"/>
  <c r="F1901" i="11"/>
  <c r="E1901" i="11"/>
  <c r="D1901" i="11"/>
  <c r="C1901" i="11"/>
  <c r="B1901" i="11"/>
  <c r="A1901" i="11"/>
  <c r="T1900" i="11"/>
  <c r="AB1900" i="11" s="1"/>
  <c r="S1900" i="11"/>
  <c r="AA1900" i="11" s="1"/>
  <c r="Q1900" i="11"/>
  <c r="Y1900" i="11" s="1"/>
  <c r="P1900" i="11"/>
  <c r="X1900" i="11" s="1"/>
  <c r="O1900" i="11"/>
  <c r="W1900" i="11" s="1"/>
  <c r="N1900" i="11"/>
  <c r="M1900" i="11"/>
  <c r="L1900" i="11"/>
  <c r="K1900" i="11"/>
  <c r="J1900" i="11"/>
  <c r="I1900" i="11"/>
  <c r="H1900" i="11"/>
  <c r="G1900" i="11"/>
  <c r="F1900" i="11"/>
  <c r="E1900" i="11"/>
  <c r="D1900" i="11"/>
  <c r="C1900" i="11"/>
  <c r="B1900" i="11"/>
  <c r="A1900" i="11"/>
  <c r="AB1899" i="11"/>
  <c r="AC1899" i="11" s="1"/>
  <c r="AA1899" i="11"/>
  <c r="T1899" i="11"/>
  <c r="S1899" i="11"/>
  <c r="U1899" i="11" s="1"/>
  <c r="Q1899" i="11"/>
  <c r="Y1899" i="11" s="1"/>
  <c r="P1899" i="11"/>
  <c r="X1899" i="11" s="1"/>
  <c r="O1899" i="11"/>
  <c r="W1899" i="11" s="1"/>
  <c r="N1899" i="11"/>
  <c r="M1899" i="11"/>
  <c r="L1899" i="11"/>
  <c r="K1899" i="11"/>
  <c r="J1899" i="11"/>
  <c r="I1899" i="11"/>
  <c r="H1899" i="11"/>
  <c r="G1899" i="11"/>
  <c r="F1899" i="11"/>
  <c r="E1899" i="11"/>
  <c r="D1899" i="11"/>
  <c r="C1899" i="11"/>
  <c r="B1899" i="11"/>
  <c r="A1899" i="11"/>
  <c r="AA1898" i="11"/>
  <c r="Y1898" i="11"/>
  <c r="X1898" i="11"/>
  <c r="T1898" i="11"/>
  <c r="AB1898" i="11" s="1"/>
  <c r="S1898" i="11"/>
  <c r="U1898" i="11" s="1"/>
  <c r="Q1898" i="11"/>
  <c r="P1898" i="11"/>
  <c r="O1898" i="11"/>
  <c r="W1898" i="11" s="1"/>
  <c r="N1898" i="11"/>
  <c r="V1898" i="11" s="1"/>
  <c r="M1898" i="11"/>
  <c r="L1898" i="11"/>
  <c r="K1898" i="11"/>
  <c r="J1898" i="11"/>
  <c r="I1898" i="11"/>
  <c r="H1898" i="11"/>
  <c r="G1898" i="11"/>
  <c r="F1898" i="11"/>
  <c r="E1898" i="11"/>
  <c r="D1898" i="11"/>
  <c r="C1898" i="11"/>
  <c r="B1898" i="11"/>
  <c r="A1898" i="11"/>
  <c r="X1897" i="11"/>
  <c r="W1897" i="11"/>
  <c r="V1897" i="11"/>
  <c r="Z1897" i="11" s="1"/>
  <c r="U1897" i="11"/>
  <c r="T1897" i="11"/>
  <c r="S1897" i="11"/>
  <c r="AA1897" i="11" s="1"/>
  <c r="Q1897" i="11"/>
  <c r="Y1897" i="11" s="1"/>
  <c r="P1897" i="11"/>
  <c r="O1897" i="11"/>
  <c r="N1897" i="11"/>
  <c r="R1897" i="11" s="1"/>
  <c r="M1897" i="11"/>
  <c r="L1897" i="11"/>
  <c r="K1897" i="11"/>
  <c r="J1897" i="11"/>
  <c r="I1897" i="11"/>
  <c r="AB1897" i="11" s="1"/>
  <c r="H1897" i="11"/>
  <c r="G1897" i="11"/>
  <c r="F1897" i="11"/>
  <c r="E1897" i="11"/>
  <c r="D1897" i="11"/>
  <c r="C1897" i="11"/>
  <c r="B1897" i="11"/>
  <c r="A1897" i="11"/>
  <c r="T1896" i="11"/>
  <c r="AB1896" i="11" s="1"/>
  <c r="S1896" i="11"/>
  <c r="AA1896" i="11" s="1"/>
  <c r="R1896" i="11"/>
  <c r="Q1896" i="11"/>
  <c r="Y1896" i="11" s="1"/>
  <c r="P1896" i="11"/>
  <c r="X1896" i="11" s="1"/>
  <c r="O1896" i="11"/>
  <c r="W1896" i="11" s="1"/>
  <c r="N1896" i="11"/>
  <c r="V1896" i="11" s="1"/>
  <c r="M1896" i="11"/>
  <c r="L1896" i="11"/>
  <c r="K1896" i="11"/>
  <c r="J1896" i="11"/>
  <c r="I1896" i="11"/>
  <c r="H1896" i="11"/>
  <c r="G1896" i="11"/>
  <c r="F1896" i="11"/>
  <c r="E1896" i="11"/>
  <c r="D1896" i="11"/>
  <c r="C1896" i="11"/>
  <c r="B1896" i="11"/>
  <c r="A1896" i="11"/>
  <c r="T1895" i="11"/>
  <c r="AB1895" i="11" s="1"/>
  <c r="S1895" i="11"/>
  <c r="AA1895" i="11" s="1"/>
  <c r="Q1895" i="11"/>
  <c r="Y1895" i="11" s="1"/>
  <c r="P1895" i="11"/>
  <c r="X1895" i="11" s="1"/>
  <c r="O1895" i="11"/>
  <c r="W1895" i="11" s="1"/>
  <c r="N1895" i="11"/>
  <c r="V1895" i="11" s="1"/>
  <c r="M1895" i="11"/>
  <c r="L1895" i="11"/>
  <c r="K1895" i="11"/>
  <c r="J1895" i="11"/>
  <c r="I1895" i="11"/>
  <c r="H1895" i="11"/>
  <c r="G1895" i="11"/>
  <c r="F1895" i="11"/>
  <c r="E1895" i="11"/>
  <c r="D1895" i="11"/>
  <c r="C1895" i="11"/>
  <c r="B1895" i="11"/>
  <c r="A1895" i="11"/>
  <c r="AB1894" i="11"/>
  <c r="U1894" i="11"/>
  <c r="T1894" i="11"/>
  <c r="S1894" i="11"/>
  <c r="AA1894" i="11" s="1"/>
  <c r="Q1894" i="11"/>
  <c r="Y1894" i="11" s="1"/>
  <c r="P1894" i="11"/>
  <c r="X1894" i="11" s="1"/>
  <c r="O1894" i="11"/>
  <c r="W1894" i="11" s="1"/>
  <c r="N1894" i="11"/>
  <c r="M1894" i="11"/>
  <c r="L1894" i="11"/>
  <c r="K1894" i="11"/>
  <c r="J1894" i="11"/>
  <c r="I1894" i="11"/>
  <c r="H1894" i="11"/>
  <c r="G1894" i="11"/>
  <c r="F1894" i="11"/>
  <c r="E1894" i="11"/>
  <c r="D1894" i="11"/>
  <c r="C1894" i="11"/>
  <c r="B1894" i="11"/>
  <c r="A1894" i="11"/>
  <c r="AB1893" i="11"/>
  <c r="T1893" i="11"/>
  <c r="S1893" i="11"/>
  <c r="U1893" i="11" s="1"/>
  <c r="R1893" i="11"/>
  <c r="Q1893" i="11"/>
  <c r="P1893" i="11"/>
  <c r="O1893" i="11"/>
  <c r="N1893" i="11"/>
  <c r="M1893" i="11"/>
  <c r="L1893" i="11"/>
  <c r="K1893" i="11"/>
  <c r="J1893" i="11"/>
  <c r="I1893" i="11"/>
  <c r="AA1893" i="11" s="1"/>
  <c r="AC1893" i="11" s="1"/>
  <c r="H1893" i="11"/>
  <c r="G1893" i="11"/>
  <c r="F1893" i="11"/>
  <c r="E1893" i="11"/>
  <c r="D1893" i="11"/>
  <c r="C1893" i="11"/>
  <c r="B1893" i="11"/>
  <c r="A1893" i="11"/>
  <c r="Y1892" i="11"/>
  <c r="X1892" i="11"/>
  <c r="W1892" i="11"/>
  <c r="V1892" i="11"/>
  <c r="T1892" i="11"/>
  <c r="AB1892" i="11" s="1"/>
  <c r="S1892" i="11"/>
  <c r="U1892" i="11" s="1"/>
  <c r="Q1892" i="11"/>
  <c r="P1892" i="11"/>
  <c r="O1892" i="11"/>
  <c r="N1892" i="11"/>
  <c r="R1892" i="11" s="1"/>
  <c r="M1892" i="11"/>
  <c r="L1892" i="11"/>
  <c r="K1892" i="11"/>
  <c r="J1892" i="11"/>
  <c r="I1892" i="11"/>
  <c r="H1892" i="11"/>
  <c r="G1892" i="11"/>
  <c r="F1892" i="11"/>
  <c r="E1892" i="11"/>
  <c r="D1892" i="11"/>
  <c r="C1892" i="11"/>
  <c r="B1892" i="11"/>
  <c r="A1892" i="11"/>
  <c r="V1891" i="11"/>
  <c r="U1891" i="11"/>
  <c r="T1891" i="11"/>
  <c r="AB1891" i="11" s="1"/>
  <c r="S1891" i="11"/>
  <c r="AA1891" i="11" s="1"/>
  <c r="Q1891" i="11"/>
  <c r="Y1891" i="11" s="1"/>
  <c r="P1891" i="11"/>
  <c r="X1891" i="11" s="1"/>
  <c r="O1891" i="11"/>
  <c r="W1891" i="11" s="1"/>
  <c r="N1891" i="11"/>
  <c r="R1891" i="11" s="1"/>
  <c r="M1891" i="11"/>
  <c r="L1891" i="11"/>
  <c r="K1891" i="11"/>
  <c r="J1891" i="11"/>
  <c r="I1891" i="11"/>
  <c r="H1891" i="11"/>
  <c r="G1891" i="11"/>
  <c r="F1891" i="11"/>
  <c r="E1891" i="11"/>
  <c r="D1891" i="11"/>
  <c r="C1891" i="11"/>
  <c r="B1891" i="11"/>
  <c r="A1891" i="11"/>
  <c r="T1890" i="11"/>
  <c r="AB1890" i="11" s="1"/>
  <c r="S1890" i="11"/>
  <c r="Q1890" i="11"/>
  <c r="Y1890" i="11" s="1"/>
  <c r="P1890" i="11"/>
  <c r="X1890" i="11" s="1"/>
  <c r="O1890" i="11"/>
  <c r="W1890" i="11" s="1"/>
  <c r="N1890" i="11"/>
  <c r="V1890" i="11" s="1"/>
  <c r="M1890" i="11"/>
  <c r="L1890" i="11"/>
  <c r="K1890" i="11"/>
  <c r="J1890" i="11"/>
  <c r="I1890" i="11"/>
  <c r="H1890" i="11"/>
  <c r="G1890" i="11"/>
  <c r="F1890" i="11"/>
  <c r="E1890" i="11"/>
  <c r="D1890" i="11"/>
  <c r="C1890" i="11"/>
  <c r="B1890" i="11"/>
  <c r="A1890" i="11"/>
  <c r="T1889" i="11"/>
  <c r="AB1889" i="11" s="1"/>
  <c r="S1889" i="11"/>
  <c r="AA1889" i="11" s="1"/>
  <c r="AC1889" i="11" s="1"/>
  <c r="Q1889" i="11"/>
  <c r="Y1889" i="11" s="1"/>
  <c r="P1889" i="11"/>
  <c r="X1889" i="11" s="1"/>
  <c r="O1889" i="11"/>
  <c r="W1889" i="11" s="1"/>
  <c r="N1889" i="11"/>
  <c r="M1889" i="11"/>
  <c r="L1889" i="11"/>
  <c r="K1889" i="11"/>
  <c r="J1889" i="11"/>
  <c r="I1889" i="11"/>
  <c r="H1889" i="11"/>
  <c r="G1889" i="11"/>
  <c r="F1889" i="11"/>
  <c r="E1889" i="11"/>
  <c r="D1889" i="11"/>
  <c r="C1889" i="11"/>
  <c r="B1889" i="11"/>
  <c r="A1889" i="11"/>
  <c r="AB1888" i="11"/>
  <c r="AC1888" i="11" s="1"/>
  <c r="AA1888" i="11"/>
  <c r="T1888" i="11"/>
  <c r="S1888" i="11"/>
  <c r="U1888" i="11" s="1"/>
  <c r="Q1888" i="11"/>
  <c r="Y1888" i="11" s="1"/>
  <c r="P1888" i="11"/>
  <c r="X1888" i="11" s="1"/>
  <c r="O1888" i="11"/>
  <c r="N1888" i="11"/>
  <c r="M1888" i="11"/>
  <c r="L1888" i="11"/>
  <c r="K1888" i="11"/>
  <c r="J1888" i="11"/>
  <c r="I1888" i="11"/>
  <c r="W1888" i="11" s="1"/>
  <c r="H1888" i="11"/>
  <c r="G1888" i="11"/>
  <c r="F1888" i="11"/>
  <c r="E1888" i="11"/>
  <c r="D1888" i="11"/>
  <c r="C1888" i="11"/>
  <c r="B1888" i="11"/>
  <c r="A1888" i="11"/>
  <c r="Y1887" i="11"/>
  <c r="X1887" i="11"/>
  <c r="W1887" i="11"/>
  <c r="T1887" i="11"/>
  <c r="AB1887" i="11" s="1"/>
  <c r="S1887" i="11"/>
  <c r="U1887" i="11" s="1"/>
  <c r="Q1887" i="11"/>
  <c r="R1887" i="11" s="1"/>
  <c r="P1887" i="11"/>
  <c r="O1887" i="11"/>
  <c r="N1887" i="11"/>
  <c r="V1887" i="11" s="1"/>
  <c r="Z1887" i="11" s="1"/>
  <c r="M1887" i="11"/>
  <c r="L1887" i="11"/>
  <c r="K1887" i="11"/>
  <c r="J1887" i="11"/>
  <c r="I1887" i="11"/>
  <c r="H1887" i="11"/>
  <c r="G1887" i="11"/>
  <c r="F1887" i="11"/>
  <c r="E1887" i="11"/>
  <c r="D1887" i="11"/>
  <c r="C1887" i="11"/>
  <c r="B1887" i="11"/>
  <c r="A1887" i="11"/>
  <c r="W1886" i="11"/>
  <c r="V1886" i="11"/>
  <c r="U1886" i="11"/>
  <c r="T1886" i="11"/>
  <c r="AB1886" i="11" s="1"/>
  <c r="S1886" i="11"/>
  <c r="AA1886" i="11" s="1"/>
  <c r="Q1886" i="11"/>
  <c r="Y1886" i="11" s="1"/>
  <c r="P1886" i="11"/>
  <c r="X1886" i="11" s="1"/>
  <c r="O1886" i="11"/>
  <c r="N1886" i="11"/>
  <c r="R1886" i="11" s="1"/>
  <c r="M1886" i="11"/>
  <c r="L1886" i="11"/>
  <c r="K1886" i="11"/>
  <c r="J1886" i="11"/>
  <c r="I1886" i="11"/>
  <c r="H1886" i="11"/>
  <c r="G1886" i="11"/>
  <c r="F1886" i="11"/>
  <c r="E1886" i="11"/>
  <c r="D1886" i="11"/>
  <c r="C1886" i="11"/>
  <c r="B1886" i="11"/>
  <c r="A1886" i="11"/>
  <c r="T1885" i="11"/>
  <c r="AB1885" i="11" s="1"/>
  <c r="S1885" i="11"/>
  <c r="R1885" i="11"/>
  <c r="Q1885" i="11"/>
  <c r="Y1885" i="11" s="1"/>
  <c r="P1885" i="11"/>
  <c r="X1885" i="11" s="1"/>
  <c r="O1885" i="11"/>
  <c r="W1885" i="11" s="1"/>
  <c r="N1885" i="11"/>
  <c r="V1885" i="11" s="1"/>
  <c r="M1885" i="11"/>
  <c r="L1885" i="11"/>
  <c r="K1885" i="11"/>
  <c r="J1885" i="11"/>
  <c r="I1885" i="11"/>
  <c r="H1885" i="11"/>
  <c r="G1885" i="11"/>
  <c r="F1885" i="11"/>
  <c r="E1885" i="11"/>
  <c r="D1885" i="11"/>
  <c r="C1885" i="11"/>
  <c r="B1885" i="11"/>
  <c r="A1885" i="11"/>
  <c r="U1884" i="11"/>
  <c r="T1884" i="11"/>
  <c r="AB1884" i="11" s="1"/>
  <c r="S1884" i="11"/>
  <c r="AA1884" i="11" s="1"/>
  <c r="Q1884" i="11"/>
  <c r="Y1884" i="11" s="1"/>
  <c r="P1884" i="11"/>
  <c r="X1884" i="11" s="1"/>
  <c r="O1884" i="11"/>
  <c r="W1884" i="11" s="1"/>
  <c r="N1884" i="11"/>
  <c r="M1884" i="11"/>
  <c r="L1884" i="11"/>
  <c r="K1884" i="11"/>
  <c r="J1884" i="11"/>
  <c r="I1884" i="11"/>
  <c r="H1884" i="11"/>
  <c r="G1884" i="11"/>
  <c r="F1884" i="11"/>
  <c r="E1884" i="11"/>
  <c r="D1884" i="11"/>
  <c r="C1884" i="11"/>
  <c r="B1884" i="11"/>
  <c r="A1884" i="11"/>
  <c r="AB1883" i="11"/>
  <c r="AA1883" i="11"/>
  <c r="AC1883" i="11" s="1"/>
  <c r="W1883" i="11"/>
  <c r="T1883" i="11"/>
  <c r="S1883" i="11"/>
  <c r="U1883" i="11" s="1"/>
  <c r="Q1883" i="11"/>
  <c r="Y1883" i="11" s="1"/>
  <c r="P1883" i="11"/>
  <c r="X1883" i="11" s="1"/>
  <c r="O1883" i="11"/>
  <c r="N1883" i="11"/>
  <c r="M1883" i="11"/>
  <c r="L1883" i="11"/>
  <c r="K1883" i="11"/>
  <c r="J1883" i="11"/>
  <c r="I1883" i="11"/>
  <c r="H1883" i="11"/>
  <c r="G1883" i="11"/>
  <c r="F1883" i="11"/>
  <c r="E1883" i="11"/>
  <c r="D1883" i="11"/>
  <c r="C1883" i="11"/>
  <c r="B1883" i="11"/>
  <c r="A1883" i="11"/>
  <c r="T1882" i="11"/>
  <c r="S1882" i="11"/>
  <c r="U1882" i="11" s="1"/>
  <c r="Q1882" i="11"/>
  <c r="P1882" i="11"/>
  <c r="O1882" i="11"/>
  <c r="N1882" i="11"/>
  <c r="M1882" i="11"/>
  <c r="L1882" i="11"/>
  <c r="K1882" i="11"/>
  <c r="J1882" i="11"/>
  <c r="I1882" i="11"/>
  <c r="Y1882" i="11" s="1"/>
  <c r="H1882" i="11"/>
  <c r="G1882" i="11"/>
  <c r="F1882" i="11"/>
  <c r="E1882" i="11"/>
  <c r="D1882" i="11"/>
  <c r="C1882" i="11"/>
  <c r="B1882" i="11"/>
  <c r="A1882" i="11"/>
  <c r="X1881" i="11"/>
  <c r="W1881" i="11"/>
  <c r="V1881" i="11"/>
  <c r="U1881" i="11"/>
  <c r="T1881" i="11"/>
  <c r="AB1881" i="11" s="1"/>
  <c r="S1881" i="11"/>
  <c r="AA1881" i="11" s="1"/>
  <c r="AC1881" i="11" s="1"/>
  <c r="Q1881" i="11"/>
  <c r="Y1881" i="11" s="1"/>
  <c r="P1881" i="11"/>
  <c r="O1881" i="11"/>
  <c r="N1881" i="11"/>
  <c r="R1881" i="11" s="1"/>
  <c r="M1881" i="11"/>
  <c r="L1881" i="11"/>
  <c r="K1881" i="11"/>
  <c r="J1881" i="11"/>
  <c r="I1881" i="11"/>
  <c r="H1881" i="11"/>
  <c r="G1881" i="11"/>
  <c r="F1881" i="11"/>
  <c r="E1881" i="11"/>
  <c r="D1881" i="11"/>
  <c r="C1881" i="11"/>
  <c r="B1881" i="11"/>
  <c r="A1881" i="11"/>
  <c r="T1880" i="11"/>
  <c r="S1880" i="11"/>
  <c r="AA1880" i="11" s="1"/>
  <c r="R1880" i="11"/>
  <c r="Q1880" i="11"/>
  <c r="Y1880" i="11" s="1"/>
  <c r="P1880" i="11"/>
  <c r="X1880" i="11" s="1"/>
  <c r="O1880" i="11"/>
  <c r="W1880" i="11" s="1"/>
  <c r="N1880" i="11"/>
  <c r="V1880" i="11" s="1"/>
  <c r="M1880" i="11"/>
  <c r="L1880" i="11"/>
  <c r="K1880" i="11"/>
  <c r="J1880" i="11"/>
  <c r="I1880" i="11"/>
  <c r="H1880" i="11"/>
  <c r="G1880" i="11"/>
  <c r="F1880" i="11"/>
  <c r="E1880" i="11"/>
  <c r="D1880" i="11"/>
  <c r="C1880" i="11"/>
  <c r="B1880" i="11"/>
  <c r="A1880" i="11"/>
  <c r="AA1879" i="11"/>
  <c r="T1879" i="11"/>
  <c r="AB1879" i="11" s="1"/>
  <c r="S1879" i="11"/>
  <c r="U1879" i="11" s="1"/>
  <c r="Q1879" i="11"/>
  <c r="Y1879" i="11" s="1"/>
  <c r="P1879" i="11"/>
  <c r="X1879" i="11" s="1"/>
  <c r="O1879" i="11"/>
  <c r="W1879" i="11" s="1"/>
  <c r="N1879" i="11"/>
  <c r="V1879" i="11" s="1"/>
  <c r="M1879" i="11"/>
  <c r="L1879" i="11"/>
  <c r="K1879" i="11"/>
  <c r="J1879" i="11"/>
  <c r="I1879" i="11"/>
  <c r="H1879" i="11"/>
  <c r="G1879" i="11"/>
  <c r="F1879" i="11"/>
  <c r="E1879" i="11"/>
  <c r="D1879" i="11"/>
  <c r="C1879" i="11"/>
  <c r="B1879" i="11"/>
  <c r="A1879" i="11"/>
  <c r="AB1878" i="11"/>
  <c r="X1878" i="11"/>
  <c r="T1878" i="11"/>
  <c r="S1878" i="11"/>
  <c r="AA1878" i="11" s="1"/>
  <c r="AC1878" i="11" s="1"/>
  <c r="Q1878" i="11"/>
  <c r="Y1878" i="11" s="1"/>
  <c r="P1878" i="11"/>
  <c r="O1878" i="11"/>
  <c r="W1878" i="11" s="1"/>
  <c r="N1878" i="11"/>
  <c r="M1878" i="11"/>
  <c r="L1878" i="11"/>
  <c r="K1878" i="11"/>
  <c r="J1878" i="11"/>
  <c r="I1878" i="11"/>
  <c r="H1878" i="11"/>
  <c r="G1878" i="11"/>
  <c r="F1878" i="11"/>
  <c r="E1878" i="11"/>
  <c r="D1878" i="11"/>
  <c r="C1878" i="11"/>
  <c r="B1878" i="11"/>
  <c r="A1878" i="11"/>
  <c r="AA1877" i="11"/>
  <c r="U1877" i="11"/>
  <c r="T1877" i="11"/>
  <c r="S1877" i="11"/>
  <c r="Q1877" i="11"/>
  <c r="P1877" i="11"/>
  <c r="O1877" i="11"/>
  <c r="N1877" i="11"/>
  <c r="M1877" i="11"/>
  <c r="L1877" i="11"/>
  <c r="K1877" i="11"/>
  <c r="J1877" i="11"/>
  <c r="I1877" i="11"/>
  <c r="H1877" i="11"/>
  <c r="G1877" i="11"/>
  <c r="F1877" i="11"/>
  <c r="E1877" i="11"/>
  <c r="D1877" i="11"/>
  <c r="C1877" i="11"/>
  <c r="B1877" i="11"/>
  <c r="A1877" i="11"/>
  <c r="Y1876" i="11"/>
  <c r="W1876" i="11"/>
  <c r="T1876" i="11"/>
  <c r="S1876" i="11"/>
  <c r="U1876" i="11" s="1"/>
  <c r="R1876" i="11"/>
  <c r="Q1876" i="11"/>
  <c r="P1876" i="11"/>
  <c r="O1876" i="11"/>
  <c r="N1876" i="11"/>
  <c r="M1876" i="11"/>
  <c r="L1876" i="11"/>
  <c r="K1876" i="11"/>
  <c r="J1876" i="11"/>
  <c r="I1876" i="11"/>
  <c r="X1876" i="11" s="1"/>
  <c r="H1876" i="11"/>
  <c r="G1876" i="11"/>
  <c r="F1876" i="11"/>
  <c r="E1876" i="11"/>
  <c r="D1876" i="11"/>
  <c r="C1876" i="11"/>
  <c r="B1876" i="11"/>
  <c r="A1876" i="11"/>
  <c r="V1875" i="11"/>
  <c r="Z1875" i="11" s="1"/>
  <c r="U1875" i="11"/>
  <c r="T1875" i="11"/>
  <c r="AB1875" i="11" s="1"/>
  <c r="S1875" i="11"/>
  <c r="AA1875" i="11" s="1"/>
  <c r="AC1875" i="11" s="1"/>
  <c r="Q1875" i="11"/>
  <c r="Y1875" i="11" s="1"/>
  <c r="P1875" i="11"/>
  <c r="X1875" i="11" s="1"/>
  <c r="O1875" i="11"/>
  <c r="W1875" i="11" s="1"/>
  <c r="N1875" i="11"/>
  <c r="R1875" i="11" s="1"/>
  <c r="M1875" i="11"/>
  <c r="L1875" i="11"/>
  <c r="K1875" i="11"/>
  <c r="J1875" i="11"/>
  <c r="I1875" i="11"/>
  <c r="H1875" i="11"/>
  <c r="G1875" i="11"/>
  <c r="F1875" i="11"/>
  <c r="E1875" i="11"/>
  <c r="D1875" i="11"/>
  <c r="C1875" i="11"/>
  <c r="B1875" i="11"/>
  <c r="A1875" i="11"/>
  <c r="AB1874" i="11"/>
  <c r="T1874" i="11"/>
  <c r="S1874" i="11"/>
  <c r="Q1874" i="11"/>
  <c r="Y1874" i="11" s="1"/>
  <c r="P1874" i="11"/>
  <c r="X1874" i="11" s="1"/>
  <c r="O1874" i="11"/>
  <c r="W1874" i="11" s="1"/>
  <c r="N1874" i="11"/>
  <c r="V1874" i="11" s="1"/>
  <c r="M1874" i="11"/>
  <c r="L1874" i="11"/>
  <c r="K1874" i="11"/>
  <c r="J1874" i="11"/>
  <c r="I1874" i="11"/>
  <c r="H1874" i="11"/>
  <c r="G1874" i="11"/>
  <c r="F1874" i="11"/>
  <c r="E1874" i="11"/>
  <c r="D1874" i="11"/>
  <c r="C1874" i="11"/>
  <c r="B1874" i="11"/>
  <c r="A1874" i="11"/>
  <c r="U1873" i="11"/>
  <c r="T1873" i="11"/>
  <c r="AB1873" i="11" s="1"/>
  <c r="S1873" i="11"/>
  <c r="AA1873" i="11" s="1"/>
  <c r="AC1873" i="11" s="1"/>
  <c r="Q1873" i="11"/>
  <c r="P1873" i="11"/>
  <c r="X1873" i="11" s="1"/>
  <c r="O1873" i="11"/>
  <c r="W1873" i="11" s="1"/>
  <c r="N1873" i="11"/>
  <c r="M1873" i="11"/>
  <c r="L1873" i="11"/>
  <c r="K1873" i="11"/>
  <c r="J1873" i="11"/>
  <c r="I1873" i="11"/>
  <c r="Y1873" i="11" s="1"/>
  <c r="H1873" i="11"/>
  <c r="G1873" i="11"/>
  <c r="F1873" i="11"/>
  <c r="E1873" i="11"/>
  <c r="D1873" i="11"/>
  <c r="C1873" i="11"/>
  <c r="B1873" i="11"/>
  <c r="A1873" i="11"/>
  <c r="AB1872" i="11"/>
  <c r="AA1872" i="11"/>
  <c r="AC1872" i="11" s="1"/>
  <c r="V1872" i="11"/>
  <c r="U1872" i="11"/>
  <c r="T1872" i="11"/>
  <c r="S1872" i="11"/>
  <c r="Q1872" i="11"/>
  <c r="P1872" i="11"/>
  <c r="X1872" i="11" s="1"/>
  <c r="O1872" i="11"/>
  <c r="W1872" i="11" s="1"/>
  <c r="N1872" i="11"/>
  <c r="M1872" i="11"/>
  <c r="L1872" i="11"/>
  <c r="K1872" i="11"/>
  <c r="J1872" i="11"/>
  <c r="I1872" i="11"/>
  <c r="Y1872" i="11" s="1"/>
  <c r="H1872" i="11"/>
  <c r="G1872" i="11"/>
  <c r="F1872" i="11"/>
  <c r="E1872" i="11"/>
  <c r="D1872" i="11"/>
  <c r="C1872" i="11"/>
  <c r="B1872" i="11"/>
  <c r="A1872" i="11"/>
  <c r="X1871" i="11"/>
  <c r="T1871" i="11"/>
  <c r="S1871" i="11"/>
  <c r="U1871" i="11" s="1"/>
  <c r="Q1871" i="11"/>
  <c r="Y1871" i="11" s="1"/>
  <c r="P1871" i="11"/>
  <c r="O1871" i="11"/>
  <c r="N1871" i="11"/>
  <c r="V1871" i="11" s="1"/>
  <c r="Z1871" i="11" s="1"/>
  <c r="M1871" i="11"/>
  <c r="L1871" i="11"/>
  <c r="K1871" i="11"/>
  <c r="J1871" i="11"/>
  <c r="I1871" i="11"/>
  <c r="W1871" i="11" s="1"/>
  <c r="H1871" i="11"/>
  <c r="G1871" i="11"/>
  <c r="F1871" i="11"/>
  <c r="E1871" i="11"/>
  <c r="D1871" i="11"/>
  <c r="C1871" i="11"/>
  <c r="B1871" i="11"/>
  <c r="A1871" i="11"/>
  <c r="W1870" i="11"/>
  <c r="V1870" i="11"/>
  <c r="U1870" i="11"/>
  <c r="T1870" i="11"/>
  <c r="AB1870" i="11" s="1"/>
  <c r="S1870" i="11"/>
  <c r="AA1870" i="11" s="1"/>
  <c r="AC1870" i="11" s="1"/>
  <c r="Q1870" i="11"/>
  <c r="Y1870" i="11" s="1"/>
  <c r="P1870" i="11"/>
  <c r="X1870" i="11" s="1"/>
  <c r="O1870" i="11"/>
  <c r="N1870" i="11"/>
  <c r="R1870" i="11" s="1"/>
  <c r="M1870" i="11"/>
  <c r="L1870" i="11"/>
  <c r="K1870" i="11"/>
  <c r="J1870" i="11"/>
  <c r="I1870" i="11"/>
  <c r="H1870" i="11"/>
  <c r="G1870" i="11"/>
  <c r="F1870" i="11"/>
  <c r="E1870" i="11"/>
  <c r="D1870" i="11"/>
  <c r="C1870" i="11"/>
  <c r="B1870" i="11"/>
  <c r="A1870" i="11"/>
  <c r="T1869" i="11"/>
  <c r="AB1869" i="11" s="1"/>
  <c r="S1869" i="11"/>
  <c r="U1869" i="11" s="1"/>
  <c r="R1869" i="11"/>
  <c r="Q1869" i="11"/>
  <c r="Y1869" i="11" s="1"/>
  <c r="P1869" i="11"/>
  <c r="X1869" i="11" s="1"/>
  <c r="O1869" i="11"/>
  <c r="W1869" i="11" s="1"/>
  <c r="N1869" i="11"/>
  <c r="V1869" i="11" s="1"/>
  <c r="M1869" i="11"/>
  <c r="L1869" i="11"/>
  <c r="K1869" i="11"/>
  <c r="J1869" i="11"/>
  <c r="I1869" i="11"/>
  <c r="H1869" i="11"/>
  <c r="G1869" i="11"/>
  <c r="F1869" i="11"/>
  <c r="E1869" i="11"/>
  <c r="D1869" i="11"/>
  <c r="C1869" i="11"/>
  <c r="B1869" i="11"/>
  <c r="A1869" i="11"/>
  <c r="T1868" i="11"/>
  <c r="AB1868" i="11" s="1"/>
  <c r="S1868" i="11"/>
  <c r="AA1868" i="11" s="1"/>
  <c r="Q1868" i="11"/>
  <c r="Y1868" i="11" s="1"/>
  <c r="P1868" i="11"/>
  <c r="X1868" i="11" s="1"/>
  <c r="O1868" i="11"/>
  <c r="W1868" i="11" s="1"/>
  <c r="N1868" i="11"/>
  <c r="M1868" i="11"/>
  <c r="L1868" i="11"/>
  <c r="K1868" i="11"/>
  <c r="J1868" i="11"/>
  <c r="I1868" i="11"/>
  <c r="H1868" i="11"/>
  <c r="G1868" i="11"/>
  <c r="F1868" i="11"/>
  <c r="E1868" i="11"/>
  <c r="D1868" i="11"/>
  <c r="C1868" i="11"/>
  <c r="B1868" i="11"/>
  <c r="A1868" i="11"/>
  <c r="AB1867" i="11"/>
  <c r="AA1867" i="11"/>
  <c r="W1867" i="11"/>
  <c r="U1867" i="11"/>
  <c r="T1867" i="11"/>
  <c r="S1867" i="11"/>
  <c r="Q1867" i="11"/>
  <c r="Y1867" i="11" s="1"/>
  <c r="P1867" i="11"/>
  <c r="X1867" i="11" s="1"/>
  <c r="O1867" i="11"/>
  <c r="N1867" i="11"/>
  <c r="M1867" i="11"/>
  <c r="L1867" i="11"/>
  <c r="K1867" i="11"/>
  <c r="J1867" i="11"/>
  <c r="I1867" i="11"/>
  <c r="H1867" i="11"/>
  <c r="G1867" i="11"/>
  <c r="F1867" i="11"/>
  <c r="E1867" i="11"/>
  <c r="D1867" i="11"/>
  <c r="C1867" i="11"/>
  <c r="B1867" i="11"/>
  <c r="A1867" i="11"/>
  <c r="Y1866" i="11"/>
  <c r="T1866" i="11"/>
  <c r="AB1866" i="11" s="1"/>
  <c r="S1866" i="11"/>
  <c r="R1866" i="11"/>
  <c r="Q1866" i="11"/>
  <c r="P1866" i="11"/>
  <c r="O1866" i="11"/>
  <c r="W1866" i="11" s="1"/>
  <c r="N1866" i="11"/>
  <c r="V1866" i="11" s="1"/>
  <c r="M1866" i="11"/>
  <c r="L1866" i="11"/>
  <c r="K1866" i="11"/>
  <c r="J1866" i="11"/>
  <c r="I1866" i="11"/>
  <c r="AA1866" i="11" s="1"/>
  <c r="H1866" i="11"/>
  <c r="G1866" i="11"/>
  <c r="F1866" i="11"/>
  <c r="E1866" i="11"/>
  <c r="D1866" i="11"/>
  <c r="C1866" i="11"/>
  <c r="B1866" i="11"/>
  <c r="A1866" i="11"/>
  <c r="X1865" i="11"/>
  <c r="W1865" i="11"/>
  <c r="V1865" i="11"/>
  <c r="U1865" i="11"/>
  <c r="T1865" i="11"/>
  <c r="AB1865" i="11" s="1"/>
  <c r="S1865" i="11"/>
  <c r="AA1865" i="11" s="1"/>
  <c r="AC1865" i="11" s="1"/>
  <c r="Q1865" i="11"/>
  <c r="Y1865" i="11" s="1"/>
  <c r="P1865" i="11"/>
  <c r="O1865" i="11"/>
  <c r="N1865" i="11"/>
  <c r="R1865" i="11" s="1"/>
  <c r="M1865" i="11"/>
  <c r="L1865" i="11"/>
  <c r="K1865" i="11"/>
  <c r="J1865" i="11"/>
  <c r="I1865" i="11"/>
  <c r="H1865" i="11"/>
  <c r="G1865" i="11"/>
  <c r="F1865" i="11"/>
  <c r="E1865" i="11"/>
  <c r="D1865" i="11"/>
  <c r="C1865" i="11"/>
  <c r="B1865" i="11"/>
  <c r="A1865" i="11"/>
  <c r="T1864" i="11"/>
  <c r="AB1864" i="11" s="1"/>
  <c r="S1864" i="11"/>
  <c r="AA1864" i="11" s="1"/>
  <c r="Q1864" i="11"/>
  <c r="P1864" i="11"/>
  <c r="X1864" i="11" s="1"/>
  <c r="O1864" i="11"/>
  <c r="W1864" i="11" s="1"/>
  <c r="N1864" i="11"/>
  <c r="V1864" i="11" s="1"/>
  <c r="M1864" i="11"/>
  <c r="L1864" i="11"/>
  <c r="K1864" i="11"/>
  <c r="J1864" i="11"/>
  <c r="I1864" i="11"/>
  <c r="Y1864" i="11" s="1"/>
  <c r="H1864" i="11"/>
  <c r="G1864" i="11"/>
  <c r="F1864" i="11"/>
  <c r="E1864" i="11"/>
  <c r="D1864" i="11"/>
  <c r="C1864" i="11"/>
  <c r="B1864" i="11"/>
  <c r="A1864" i="11"/>
  <c r="AA1863" i="11"/>
  <c r="AC1863" i="11" s="1"/>
  <c r="U1863" i="11"/>
  <c r="T1863" i="11"/>
  <c r="S1863" i="11"/>
  <c r="Q1863" i="11"/>
  <c r="Y1863" i="11" s="1"/>
  <c r="P1863" i="11"/>
  <c r="X1863" i="11" s="1"/>
  <c r="O1863" i="11"/>
  <c r="N1863" i="11"/>
  <c r="M1863" i="11"/>
  <c r="L1863" i="11"/>
  <c r="K1863" i="11"/>
  <c r="J1863" i="11"/>
  <c r="I1863" i="11"/>
  <c r="AB1863" i="11" s="1"/>
  <c r="H1863" i="11"/>
  <c r="G1863" i="11"/>
  <c r="F1863" i="11"/>
  <c r="E1863" i="11"/>
  <c r="D1863" i="11"/>
  <c r="C1863" i="11"/>
  <c r="B1863" i="11"/>
  <c r="A1863" i="11"/>
  <c r="AB1862" i="11"/>
  <c r="X1862" i="11"/>
  <c r="V1862" i="11"/>
  <c r="U1862" i="11"/>
  <c r="T1862" i="11"/>
  <c r="S1862" i="11"/>
  <c r="AA1862" i="11" s="1"/>
  <c r="Q1862" i="11"/>
  <c r="Y1862" i="11" s="1"/>
  <c r="P1862" i="11"/>
  <c r="O1862" i="11"/>
  <c r="W1862" i="11" s="1"/>
  <c r="N1862" i="11"/>
  <c r="M1862" i="11"/>
  <c r="L1862" i="11"/>
  <c r="K1862" i="11"/>
  <c r="J1862" i="11"/>
  <c r="I1862" i="11"/>
  <c r="H1862" i="11"/>
  <c r="G1862" i="11"/>
  <c r="F1862" i="11"/>
  <c r="E1862" i="11"/>
  <c r="D1862" i="11"/>
  <c r="C1862" i="11"/>
  <c r="B1862" i="11"/>
  <c r="A1862" i="11"/>
  <c r="AB1861" i="11"/>
  <c r="Y1861" i="11"/>
  <c r="T1861" i="11"/>
  <c r="S1861" i="11"/>
  <c r="AA1861" i="11" s="1"/>
  <c r="AC1861" i="11" s="1"/>
  <c r="Q1861" i="11"/>
  <c r="P1861" i="11"/>
  <c r="X1861" i="11" s="1"/>
  <c r="O1861" i="11"/>
  <c r="W1861" i="11" s="1"/>
  <c r="N1861" i="11"/>
  <c r="M1861" i="11"/>
  <c r="L1861" i="11"/>
  <c r="K1861" i="11"/>
  <c r="J1861" i="11"/>
  <c r="I1861" i="11"/>
  <c r="H1861" i="11"/>
  <c r="G1861" i="11"/>
  <c r="F1861" i="11"/>
  <c r="E1861" i="11"/>
  <c r="D1861" i="11"/>
  <c r="C1861" i="11"/>
  <c r="B1861" i="11"/>
  <c r="A1861" i="11"/>
  <c r="X1860" i="11"/>
  <c r="T1860" i="11"/>
  <c r="U1860" i="11" s="1"/>
  <c r="S1860" i="11"/>
  <c r="Q1860" i="11"/>
  <c r="P1860" i="11"/>
  <c r="R1860" i="11" s="1"/>
  <c r="O1860" i="11"/>
  <c r="N1860" i="11"/>
  <c r="M1860" i="11"/>
  <c r="L1860" i="11"/>
  <c r="K1860" i="11"/>
  <c r="J1860" i="11"/>
  <c r="I1860" i="11"/>
  <c r="H1860" i="11"/>
  <c r="G1860" i="11"/>
  <c r="F1860" i="11"/>
  <c r="E1860" i="11"/>
  <c r="D1860" i="11"/>
  <c r="C1860" i="11"/>
  <c r="B1860" i="11"/>
  <c r="A1860" i="11"/>
  <c r="V1859" i="11"/>
  <c r="T1859" i="11"/>
  <c r="AB1859" i="11" s="1"/>
  <c r="S1859" i="11"/>
  <c r="Q1859" i="11"/>
  <c r="Y1859" i="11" s="1"/>
  <c r="P1859" i="11"/>
  <c r="O1859" i="11"/>
  <c r="W1859" i="11" s="1"/>
  <c r="N1859" i="11"/>
  <c r="R1859" i="11" s="1"/>
  <c r="M1859" i="11"/>
  <c r="L1859" i="11"/>
  <c r="K1859" i="11"/>
  <c r="J1859" i="11"/>
  <c r="I1859" i="11"/>
  <c r="X1859" i="11" s="1"/>
  <c r="H1859" i="11"/>
  <c r="G1859" i="11"/>
  <c r="F1859" i="11"/>
  <c r="E1859" i="11"/>
  <c r="D1859" i="11"/>
  <c r="C1859" i="11"/>
  <c r="B1859" i="11"/>
  <c r="A1859" i="11"/>
  <c r="AB1858" i="11"/>
  <c r="T1858" i="11"/>
  <c r="S1858" i="11"/>
  <c r="U1858" i="11" s="1"/>
  <c r="R1858" i="11"/>
  <c r="Q1858" i="11"/>
  <c r="P1858" i="11"/>
  <c r="O1858" i="11"/>
  <c r="W1858" i="11" s="1"/>
  <c r="N1858" i="11"/>
  <c r="M1858" i="11"/>
  <c r="L1858" i="11"/>
  <c r="K1858" i="11"/>
  <c r="J1858" i="11"/>
  <c r="I1858" i="11"/>
  <c r="H1858" i="11"/>
  <c r="G1858" i="11"/>
  <c r="F1858" i="11"/>
  <c r="E1858" i="11"/>
  <c r="D1858" i="11"/>
  <c r="C1858" i="11"/>
  <c r="B1858" i="11"/>
  <c r="A1858" i="11"/>
  <c r="X1857" i="11"/>
  <c r="W1857" i="11"/>
  <c r="V1857" i="11"/>
  <c r="T1857" i="11"/>
  <c r="S1857" i="11"/>
  <c r="AA1857" i="11" s="1"/>
  <c r="Q1857" i="11"/>
  <c r="P1857" i="11"/>
  <c r="O1857" i="11"/>
  <c r="R1857" i="11" s="1"/>
  <c r="N1857" i="11"/>
  <c r="M1857" i="11"/>
  <c r="L1857" i="11"/>
  <c r="K1857" i="11"/>
  <c r="J1857" i="11"/>
  <c r="I1857" i="11"/>
  <c r="Y1857" i="11" s="1"/>
  <c r="H1857" i="11"/>
  <c r="G1857" i="11"/>
  <c r="F1857" i="11"/>
  <c r="E1857" i="11"/>
  <c r="D1857" i="11"/>
  <c r="C1857" i="11"/>
  <c r="B1857" i="11"/>
  <c r="A1857" i="11"/>
  <c r="V1856" i="11"/>
  <c r="T1856" i="11"/>
  <c r="AB1856" i="11" s="1"/>
  <c r="S1856" i="11"/>
  <c r="AA1856" i="11" s="1"/>
  <c r="Q1856" i="11"/>
  <c r="P1856" i="11"/>
  <c r="X1856" i="11" s="1"/>
  <c r="O1856" i="11"/>
  <c r="W1856" i="11" s="1"/>
  <c r="N1856" i="11"/>
  <c r="M1856" i="11"/>
  <c r="L1856" i="11"/>
  <c r="K1856" i="11"/>
  <c r="J1856" i="11"/>
  <c r="I1856" i="11"/>
  <c r="H1856" i="11"/>
  <c r="G1856" i="11"/>
  <c r="F1856" i="11"/>
  <c r="E1856" i="11"/>
  <c r="D1856" i="11"/>
  <c r="C1856" i="11"/>
  <c r="B1856" i="11"/>
  <c r="A1856" i="11"/>
  <c r="T1855" i="11"/>
  <c r="S1855" i="11"/>
  <c r="AA1855" i="11" s="1"/>
  <c r="Q1855" i="11"/>
  <c r="Y1855" i="11" s="1"/>
  <c r="P1855" i="11"/>
  <c r="X1855" i="11" s="1"/>
  <c r="O1855" i="11"/>
  <c r="N1855" i="11"/>
  <c r="V1855" i="11" s="1"/>
  <c r="M1855" i="11"/>
  <c r="L1855" i="11"/>
  <c r="K1855" i="11"/>
  <c r="J1855" i="11"/>
  <c r="I1855" i="11"/>
  <c r="AB1855" i="11" s="1"/>
  <c r="H1855" i="11"/>
  <c r="G1855" i="11"/>
  <c r="F1855" i="11"/>
  <c r="E1855" i="11"/>
  <c r="D1855" i="11"/>
  <c r="C1855" i="11"/>
  <c r="B1855" i="11"/>
  <c r="A1855" i="11"/>
  <c r="AA1854" i="11"/>
  <c r="AC1854" i="11" s="1"/>
  <c r="T1854" i="11"/>
  <c r="AB1854" i="11" s="1"/>
  <c r="S1854" i="11"/>
  <c r="U1854" i="11" s="1"/>
  <c r="Q1854" i="11"/>
  <c r="P1854" i="11"/>
  <c r="X1854" i="11" s="1"/>
  <c r="O1854" i="11"/>
  <c r="W1854" i="11" s="1"/>
  <c r="N1854" i="11"/>
  <c r="V1854" i="11" s="1"/>
  <c r="M1854" i="11"/>
  <c r="L1854" i="11"/>
  <c r="K1854" i="11"/>
  <c r="J1854" i="11"/>
  <c r="I1854" i="11"/>
  <c r="Y1854" i="11" s="1"/>
  <c r="H1854" i="11"/>
  <c r="G1854" i="11"/>
  <c r="F1854" i="11"/>
  <c r="E1854" i="11"/>
  <c r="D1854" i="11"/>
  <c r="C1854" i="11"/>
  <c r="B1854" i="11"/>
  <c r="A1854" i="11"/>
  <c r="AB1853" i="11"/>
  <c r="AA1853" i="11"/>
  <c r="X1853" i="11"/>
  <c r="T1853" i="11"/>
  <c r="S1853" i="11"/>
  <c r="U1853" i="11" s="1"/>
  <c r="Q1853" i="11"/>
  <c r="Y1853" i="11" s="1"/>
  <c r="P1853" i="11"/>
  <c r="O1853" i="11"/>
  <c r="W1853" i="11" s="1"/>
  <c r="N1853" i="11"/>
  <c r="V1853" i="11" s="1"/>
  <c r="M1853" i="11"/>
  <c r="L1853" i="11"/>
  <c r="K1853" i="11"/>
  <c r="J1853" i="11"/>
  <c r="I1853" i="11"/>
  <c r="H1853" i="11"/>
  <c r="G1853" i="11"/>
  <c r="F1853" i="11"/>
  <c r="E1853" i="11"/>
  <c r="D1853" i="11"/>
  <c r="C1853" i="11"/>
  <c r="B1853" i="11"/>
  <c r="A1853" i="11"/>
  <c r="U1852" i="11"/>
  <c r="T1852" i="11"/>
  <c r="AB1852" i="11" s="1"/>
  <c r="S1852" i="11"/>
  <c r="AA1852" i="11" s="1"/>
  <c r="AC1852" i="11" s="1"/>
  <c r="Q1852" i="11"/>
  <c r="P1852" i="11"/>
  <c r="O1852" i="11"/>
  <c r="N1852" i="11"/>
  <c r="R1852" i="11" s="1"/>
  <c r="M1852" i="11"/>
  <c r="L1852" i="11"/>
  <c r="K1852" i="11"/>
  <c r="J1852" i="11"/>
  <c r="I1852" i="11"/>
  <c r="X1852" i="11" s="1"/>
  <c r="H1852" i="11"/>
  <c r="G1852" i="11"/>
  <c r="F1852" i="11"/>
  <c r="E1852" i="11"/>
  <c r="D1852" i="11"/>
  <c r="C1852" i="11"/>
  <c r="B1852" i="11"/>
  <c r="A1852" i="11"/>
  <c r="AA1851" i="11"/>
  <c r="W1851" i="11"/>
  <c r="V1851" i="11"/>
  <c r="T1851" i="11"/>
  <c r="S1851" i="11"/>
  <c r="R1851" i="11"/>
  <c r="Q1851" i="11"/>
  <c r="Y1851" i="11" s="1"/>
  <c r="P1851" i="11"/>
  <c r="X1851" i="11" s="1"/>
  <c r="O1851" i="11"/>
  <c r="N1851" i="11"/>
  <c r="M1851" i="11"/>
  <c r="L1851" i="11"/>
  <c r="K1851" i="11"/>
  <c r="J1851" i="11"/>
  <c r="I1851" i="11"/>
  <c r="H1851" i="11"/>
  <c r="G1851" i="11"/>
  <c r="F1851" i="11"/>
  <c r="E1851" i="11"/>
  <c r="D1851" i="11"/>
  <c r="C1851" i="11"/>
  <c r="B1851" i="11"/>
  <c r="A1851" i="11"/>
  <c r="X1850" i="11"/>
  <c r="T1850" i="11"/>
  <c r="AB1850" i="11" s="1"/>
  <c r="S1850" i="11"/>
  <c r="Q1850" i="11"/>
  <c r="Y1850" i="11" s="1"/>
  <c r="P1850" i="11"/>
  <c r="O1850" i="11"/>
  <c r="N1850" i="11"/>
  <c r="V1850" i="11" s="1"/>
  <c r="M1850" i="11"/>
  <c r="L1850" i="11"/>
  <c r="K1850" i="11"/>
  <c r="J1850" i="11"/>
  <c r="I1850" i="11"/>
  <c r="H1850" i="11"/>
  <c r="G1850" i="11"/>
  <c r="F1850" i="11"/>
  <c r="E1850" i="11"/>
  <c r="D1850" i="11"/>
  <c r="C1850" i="11"/>
  <c r="B1850" i="11"/>
  <c r="A1850" i="11"/>
  <c r="AB1849" i="11"/>
  <c r="U1849" i="11"/>
  <c r="T1849" i="11"/>
  <c r="S1849" i="11"/>
  <c r="AA1849" i="11" s="1"/>
  <c r="Q1849" i="11"/>
  <c r="Y1849" i="11" s="1"/>
  <c r="P1849" i="11"/>
  <c r="X1849" i="11" s="1"/>
  <c r="O1849" i="11"/>
  <c r="W1849" i="11" s="1"/>
  <c r="N1849" i="11"/>
  <c r="M1849" i="11"/>
  <c r="L1849" i="11"/>
  <c r="K1849" i="11"/>
  <c r="J1849" i="11"/>
  <c r="I1849" i="11"/>
  <c r="H1849" i="11"/>
  <c r="G1849" i="11"/>
  <c r="F1849" i="11"/>
  <c r="E1849" i="11"/>
  <c r="D1849" i="11"/>
  <c r="C1849" i="11"/>
  <c r="B1849" i="11"/>
  <c r="A1849" i="11"/>
  <c r="AA1848" i="11"/>
  <c r="T1848" i="11"/>
  <c r="U1848" i="11" s="1"/>
  <c r="S1848" i="11"/>
  <c r="Q1848" i="11"/>
  <c r="P1848" i="11"/>
  <c r="O1848" i="11"/>
  <c r="N1848" i="11"/>
  <c r="M1848" i="11"/>
  <c r="L1848" i="11"/>
  <c r="K1848" i="11"/>
  <c r="J1848" i="11"/>
  <c r="I1848" i="11"/>
  <c r="AB1848" i="11" s="1"/>
  <c r="H1848" i="11"/>
  <c r="G1848" i="11"/>
  <c r="F1848" i="11"/>
  <c r="E1848" i="11"/>
  <c r="D1848" i="11"/>
  <c r="C1848" i="11"/>
  <c r="B1848" i="11"/>
  <c r="A1848" i="11"/>
  <c r="X1847" i="11"/>
  <c r="V1847" i="11"/>
  <c r="U1847" i="11"/>
  <c r="T1847" i="11"/>
  <c r="AB1847" i="11" s="1"/>
  <c r="S1847" i="11"/>
  <c r="Q1847" i="11"/>
  <c r="P1847" i="11"/>
  <c r="O1847" i="11"/>
  <c r="R1847" i="11" s="1"/>
  <c r="N1847" i="11"/>
  <c r="M1847" i="11"/>
  <c r="L1847" i="11"/>
  <c r="K1847" i="11"/>
  <c r="J1847" i="11"/>
  <c r="I1847" i="11"/>
  <c r="AA1847" i="11" s="1"/>
  <c r="H1847" i="11"/>
  <c r="G1847" i="11"/>
  <c r="F1847" i="11"/>
  <c r="E1847" i="11"/>
  <c r="D1847" i="11"/>
  <c r="C1847" i="11"/>
  <c r="B1847" i="11"/>
  <c r="A1847" i="11"/>
  <c r="AB1846" i="11"/>
  <c r="X1846" i="11"/>
  <c r="W1846" i="11"/>
  <c r="V1846" i="11"/>
  <c r="U1846" i="11"/>
  <c r="T1846" i="11"/>
  <c r="S1846" i="11"/>
  <c r="AA1846" i="11" s="1"/>
  <c r="Q1846" i="11"/>
  <c r="Y1846" i="11" s="1"/>
  <c r="P1846" i="11"/>
  <c r="O1846" i="11"/>
  <c r="N1846" i="11"/>
  <c r="R1846" i="11" s="1"/>
  <c r="M1846" i="11"/>
  <c r="L1846" i="11"/>
  <c r="K1846" i="11"/>
  <c r="J1846" i="11"/>
  <c r="I1846" i="11"/>
  <c r="H1846" i="11"/>
  <c r="G1846" i="11"/>
  <c r="F1846" i="11"/>
  <c r="E1846" i="11"/>
  <c r="D1846" i="11"/>
  <c r="C1846" i="11"/>
  <c r="B1846" i="11"/>
  <c r="A1846" i="11"/>
  <c r="T1845" i="11"/>
  <c r="AB1845" i="11" s="1"/>
  <c r="S1845" i="11"/>
  <c r="AA1845" i="11" s="1"/>
  <c r="R1845" i="11"/>
  <c r="Q1845" i="11"/>
  <c r="P1845" i="11"/>
  <c r="X1845" i="11" s="1"/>
  <c r="O1845" i="11"/>
  <c r="W1845" i="11" s="1"/>
  <c r="N1845" i="11"/>
  <c r="V1845" i="11" s="1"/>
  <c r="M1845" i="11"/>
  <c r="L1845" i="11"/>
  <c r="K1845" i="11"/>
  <c r="J1845" i="11"/>
  <c r="I1845" i="11"/>
  <c r="Y1845" i="11" s="1"/>
  <c r="H1845" i="11"/>
  <c r="G1845" i="11"/>
  <c r="F1845" i="11"/>
  <c r="E1845" i="11"/>
  <c r="D1845" i="11"/>
  <c r="C1845" i="11"/>
  <c r="B1845" i="11"/>
  <c r="A1845" i="11"/>
  <c r="V1844" i="11"/>
  <c r="U1844" i="11"/>
  <c r="T1844" i="11"/>
  <c r="AB1844" i="11" s="1"/>
  <c r="AC1844" i="11" s="1"/>
  <c r="S1844" i="11"/>
  <c r="Q1844" i="11"/>
  <c r="Y1844" i="11" s="1"/>
  <c r="P1844" i="11"/>
  <c r="X1844" i="11" s="1"/>
  <c r="O1844" i="11"/>
  <c r="N1844" i="11"/>
  <c r="M1844" i="11"/>
  <c r="L1844" i="11"/>
  <c r="K1844" i="11"/>
  <c r="J1844" i="11"/>
  <c r="I1844" i="11"/>
  <c r="AA1844" i="11" s="1"/>
  <c r="H1844" i="11"/>
  <c r="G1844" i="11"/>
  <c r="F1844" i="11"/>
  <c r="E1844" i="11"/>
  <c r="D1844" i="11"/>
  <c r="C1844" i="11"/>
  <c r="B1844" i="11"/>
  <c r="A1844" i="11"/>
  <c r="AB1843" i="11"/>
  <c r="X1843" i="11"/>
  <c r="U1843" i="11"/>
  <c r="T1843" i="11"/>
  <c r="S1843" i="11"/>
  <c r="AA1843" i="11" s="1"/>
  <c r="Q1843" i="11"/>
  <c r="Y1843" i="11" s="1"/>
  <c r="P1843" i="11"/>
  <c r="O1843" i="11"/>
  <c r="W1843" i="11" s="1"/>
  <c r="N1843" i="11"/>
  <c r="M1843" i="11"/>
  <c r="L1843" i="11"/>
  <c r="K1843" i="11"/>
  <c r="J1843" i="11"/>
  <c r="I1843" i="11"/>
  <c r="H1843" i="11"/>
  <c r="G1843" i="11"/>
  <c r="F1843" i="11"/>
  <c r="E1843" i="11"/>
  <c r="D1843" i="11"/>
  <c r="C1843" i="11"/>
  <c r="B1843" i="11"/>
  <c r="A1843" i="11"/>
  <c r="AA1842" i="11"/>
  <c r="Y1842" i="11"/>
  <c r="W1842" i="11"/>
  <c r="T1842" i="11"/>
  <c r="S1842" i="11"/>
  <c r="U1842" i="11" s="1"/>
  <c r="R1842" i="11"/>
  <c r="Q1842" i="11"/>
  <c r="P1842" i="11"/>
  <c r="X1842" i="11" s="1"/>
  <c r="O1842" i="11"/>
  <c r="N1842" i="11"/>
  <c r="V1842" i="11" s="1"/>
  <c r="M1842" i="11"/>
  <c r="L1842" i="11"/>
  <c r="K1842" i="11"/>
  <c r="J1842" i="11"/>
  <c r="I1842" i="11"/>
  <c r="AB1842" i="11" s="1"/>
  <c r="H1842" i="11"/>
  <c r="G1842" i="11"/>
  <c r="F1842" i="11"/>
  <c r="E1842" i="11"/>
  <c r="D1842" i="11"/>
  <c r="C1842" i="11"/>
  <c r="B1842" i="11"/>
  <c r="A1842" i="11"/>
  <c r="X1841" i="11"/>
  <c r="W1841" i="11"/>
  <c r="V1841" i="11"/>
  <c r="T1841" i="11"/>
  <c r="S1841" i="11"/>
  <c r="AA1841" i="11" s="1"/>
  <c r="Q1841" i="11"/>
  <c r="P1841" i="11"/>
  <c r="O1841" i="11"/>
  <c r="R1841" i="11" s="1"/>
  <c r="N1841" i="11"/>
  <c r="M1841" i="11"/>
  <c r="L1841" i="11"/>
  <c r="K1841" i="11"/>
  <c r="J1841" i="11"/>
  <c r="I1841" i="11"/>
  <c r="Y1841" i="11" s="1"/>
  <c r="H1841" i="11"/>
  <c r="G1841" i="11"/>
  <c r="F1841" i="11"/>
  <c r="E1841" i="11"/>
  <c r="D1841" i="11"/>
  <c r="C1841" i="11"/>
  <c r="B1841" i="11"/>
  <c r="A1841" i="11"/>
  <c r="V1840" i="11"/>
  <c r="T1840" i="11"/>
  <c r="AB1840" i="11" s="1"/>
  <c r="S1840" i="11"/>
  <c r="AA1840" i="11" s="1"/>
  <c r="Q1840" i="11"/>
  <c r="P1840" i="11"/>
  <c r="X1840" i="11" s="1"/>
  <c r="O1840" i="11"/>
  <c r="W1840" i="11" s="1"/>
  <c r="N1840" i="11"/>
  <c r="M1840" i="11"/>
  <c r="L1840" i="11"/>
  <c r="K1840" i="11"/>
  <c r="J1840" i="11"/>
  <c r="I1840" i="11"/>
  <c r="H1840" i="11"/>
  <c r="G1840" i="11"/>
  <c r="F1840" i="11"/>
  <c r="E1840" i="11"/>
  <c r="D1840" i="11"/>
  <c r="C1840" i="11"/>
  <c r="B1840" i="11"/>
  <c r="A1840" i="11"/>
  <c r="T1839" i="11"/>
  <c r="AB1839" i="11" s="1"/>
  <c r="S1839" i="11"/>
  <c r="AA1839" i="11" s="1"/>
  <c r="AC1839" i="11" s="1"/>
  <c r="Q1839" i="11"/>
  <c r="Y1839" i="11" s="1"/>
  <c r="P1839" i="11"/>
  <c r="X1839" i="11" s="1"/>
  <c r="O1839" i="11"/>
  <c r="N1839" i="11"/>
  <c r="M1839" i="11"/>
  <c r="L1839" i="11"/>
  <c r="K1839" i="11"/>
  <c r="J1839" i="11"/>
  <c r="I1839" i="11"/>
  <c r="W1839" i="11" s="1"/>
  <c r="H1839" i="11"/>
  <c r="G1839" i="11"/>
  <c r="F1839" i="11"/>
  <c r="E1839" i="11"/>
  <c r="D1839" i="11"/>
  <c r="C1839" i="11"/>
  <c r="B1839" i="11"/>
  <c r="A1839" i="11"/>
  <c r="AA1838" i="11"/>
  <c r="T1838" i="11"/>
  <c r="U1838" i="11" s="1"/>
  <c r="S1838" i="11"/>
  <c r="Q1838" i="11"/>
  <c r="Y1838" i="11" s="1"/>
  <c r="P1838" i="11"/>
  <c r="X1838" i="11" s="1"/>
  <c r="O1838" i="11"/>
  <c r="W1838" i="11" s="1"/>
  <c r="N1838" i="11"/>
  <c r="V1838" i="11" s="1"/>
  <c r="M1838" i="11"/>
  <c r="L1838" i="11"/>
  <c r="K1838" i="11"/>
  <c r="J1838" i="11"/>
  <c r="I1838" i="11"/>
  <c r="H1838" i="11"/>
  <c r="G1838" i="11"/>
  <c r="F1838" i="11"/>
  <c r="E1838" i="11"/>
  <c r="D1838" i="11"/>
  <c r="C1838" i="11"/>
  <c r="B1838" i="11"/>
  <c r="A1838" i="11"/>
  <c r="AB1837" i="11"/>
  <c r="AA1837" i="11"/>
  <c r="X1837" i="11"/>
  <c r="T1837" i="11"/>
  <c r="S1837" i="11"/>
  <c r="U1837" i="11" s="1"/>
  <c r="Q1837" i="11"/>
  <c r="Y1837" i="11" s="1"/>
  <c r="P1837" i="11"/>
  <c r="O1837" i="11"/>
  <c r="W1837" i="11" s="1"/>
  <c r="N1837" i="11"/>
  <c r="V1837" i="11" s="1"/>
  <c r="M1837" i="11"/>
  <c r="L1837" i="11"/>
  <c r="K1837" i="11"/>
  <c r="J1837" i="11"/>
  <c r="I1837" i="11"/>
  <c r="H1837" i="11"/>
  <c r="G1837" i="11"/>
  <c r="F1837" i="11"/>
  <c r="E1837" i="11"/>
  <c r="D1837" i="11"/>
  <c r="C1837" i="11"/>
  <c r="B1837" i="11"/>
  <c r="A1837" i="11"/>
  <c r="Y1836" i="11"/>
  <c r="W1836" i="11"/>
  <c r="U1836" i="11"/>
  <c r="T1836" i="11"/>
  <c r="AB1836" i="11" s="1"/>
  <c r="S1836" i="11"/>
  <c r="AA1836" i="11" s="1"/>
  <c r="R1836" i="11"/>
  <c r="Q1836" i="11"/>
  <c r="P1836" i="11"/>
  <c r="O1836" i="11"/>
  <c r="N1836" i="11"/>
  <c r="V1836" i="11" s="1"/>
  <c r="Z1836" i="11" s="1"/>
  <c r="M1836" i="11"/>
  <c r="L1836" i="11"/>
  <c r="K1836" i="11"/>
  <c r="J1836" i="11"/>
  <c r="I1836" i="11"/>
  <c r="X1836" i="11" s="1"/>
  <c r="H1836" i="11"/>
  <c r="G1836" i="11"/>
  <c r="F1836" i="11"/>
  <c r="E1836" i="11"/>
  <c r="D1836" i="11"/>
  <c r="C1836" i="11"/>
  <c r="B1836" i="11"/>
  <c r="A1836" i="11"/>
  <c r="V1835" i="11"/>
  <c r="T1835" i="11"/>
  <c r="S1835" i="11"/>
  <c r="AA1835" i="11" s="1"/>
  <c r="R1835" i="11"/>
  <c r="Q1835" i="11"/>
  <c r="Y1835" i="11" s="1"/>
  <c r="P1835" i="11"/>
  <c r="X1835" i="11" s="1"/>
  <c r="O1835" i="11"/>
  <c r="W1835" i="11" s="1"/>
  <c r="N1835" i="11"/>
  <c r="M1835" i="11"/>
  <c r="L1835" i="11"/>
  <c r="K1835" i="11"/>
  <c r="J1835" i="11"/>
  <c r="I1835" i="11"/>
  <c r="H1835" i="11"/>
  <c r="G1835" i="11"/>
  <c r="F1835" i="11"/>
  <c r="E1835" i="11"/>
  <c r="D1835" i="11"/>
  <c r="C1835" i="11"/>
  <c r="B1835" i="11"/>
  <c r="A1835" i="11"/>
  <c r="AB1834" i="11"/>
  <c r="T1834" i="11"/>
  <c r="S1834" i="11"/>
  <c r="Q1834" i="11"/>
  <c r="Y1834" i="11" s="1"/>
  <c r="P1834" i="11"/>
  <c r="X1834" i="11" s="1"/>
  <c r="O1834" i="11"/>
  <c r="N1834" i="11"/>
  <c r="V1834" i="11" s="1"/>
  <c r="M1834" i="11"/>
  <c r="L1834" i="11"/>
  <c r="K1834" i="11"/>
  <c r="J1834" i="11"/>
  <c r="I1834" i="11"/>
  <c r="H1834" i="11"/>
  <c r="G1834" i="11"/>
  <c r="F1834" i="11"/>
  <c r="E1834" i="11"/>
  <c r="D1834" i="11"/>
  <c r="C1834" i="11"/>
  <c r="B1834" i="11"/>
  <c r="A1834" i="11"/>
  <c r="AB1833" i="11"/>
  <c r="T1833" i="11"/>
  <c r="S1833" i="11"/>
  <c r="AA1833" i="11" s="1"/>
  <c r="AC1833" i="11" s="1"/>
  <c r="Q1833" i="11"/>
  <c r="Y1833" i="11" s="1"/>
  <c r="P1833" i="11"/>
  <c r="X1833" i="11" s="1"/>
  <c r="O1833" i="11"/>
  <c r="W1833" i="11" s="1"/>
  <c r="N1833" i="11"/>
  <c r="M1833" i="11"/>
  <c r="L1833" i="11"/>
  <c r="K1833" i="11"/>
  <c r="J1833" i="11"/>
  <c r="I1833" i="11"/>
  <c r="H1833" i="11"/>
  <c r="G1833" i="11"/>
  <c r="F1833" i="11"/>
  <c r="E1833" i="11"/>
  <c r="D1833" i="11"/>
  <c r="C1833" i="11"/>
  <c r="B1833" i="11"/>
  <c r="A1833" i="11"/>
  <c r="Y1832" i="11"/>
  <c r="U1832" i="11"/>
  <c r="T1832" i="11"/>
  <c r="S1832" i="11"/>
  <c r="Q1832" i="11"/>
  <c r="P1832" i="11"/>
  <c r="O1832" i="11"/>
  <c r="N1832" i="11"/>
  <c r="M1832" i="11"/>
  <c r="L1832" i="11"/>
  <c r="K1832" i="11"/>
  <c r="J1832" i="11"/>
  <c r="I1832" i="11"/>
  <c r="AB1832" i="11" s="1"/>
  <c r="H1832" i="11"/>
  <c r="G1832" i="11"/>
  <c r="F1832" i="11"/>
  <c r="E1832" i="11"/>
  <c r="D1832" i="11"/>
  <c r="C1832" i="11"/>
  <c r="B1832" i="11"/>
  <c r="A1832" i="11"/>
  <c r="X1831" i="11"/>
  <c r="V1831" i="11"/>
  <c r="U1831" i="11"/>
  <c r="T1831" i="11"/>
  <c r="S1831" i="11"/>
  <c r="R1831" i="11"/>
  <c r="Q1831" i="11"/>
  <c r="P1831" i="11"/>
  <c r="O1831" i="11"/>
  <c r="W1831" i="11" s="1"/>
  <c r="N1831" i="11"/>
  <c r="M1831" i="11"/>
  <c r="L1831" i="11"/>
  <c r="K1831" i="11"/>
  <c r="J1831" i="11"/>
  <c r="I1831" i="11"/>
  <c r="AB1831" i="11" s="1"/>
  <c r="H1831" i="11"/>
  <c r="G1831" i="11"/>
  <c r="F1831" i="11"/>
  <c r="E1831" i="11"/>
  <c r="D1831" i="11"/>
  <c r="C1831" i="11"/>
  <c r="B1831" i="11"/>
  <c r="A1831" i="11"/>
  <c r="W1830" i="11"/>
  <c r="V1830" i="11"/>
  <c r="T1830" i="11"/>
  <c r="AB1830" i="11" s="1"/>
  <c r="S1830" i="11"/>
  <c r="Q1830" i="11"/>
  <c r="Y1830" i="11" s="1"/>
  <c r="P1830" i="11"/>
  <c r="X1830" i="11" s="1"/>
  <c r="O1830" i="11"/>
  <c r="N1830" i="11"/>
  <c r="R1830" i="11" s="1"/>
  <c r="M1830" i="11"/>
  <c r="L1830" i="11"/>
  <c r="K1830" i="11"/>
  <c r="J1830" i="11"/>
  <c r="I1830" i="11"/>
  <c r="H1830" i="11"/>
  <c r="G1830" i="11"/>
  <c r="F1830" i="11"/>
  <c r="E1830" i="11"/>
  <c r="D1830" i="11"/>
  <c r="C1830" i="11"/>
  <c r="B1830" i="11"/>
  <c r="A1830" i="11"/>
  <c r="T1829" i="11"/>
  <c r="AB1829" i="11" s="1"/>
  <c r="S1829" i="11"/>
  <c r="AA1829" i="11" s="1"/>
  <c r="Q1829" i="11"/>
  <c r="Y1829" i="11" s="1"/>
  <c r="P1829" i="11"/>
  <c r="X1829" i="11" s="1"/>
  <c r="O1829" i="11"/>
  <c r="W1829" i="11" s="1"/>
  <c r="N1829" i="11"/>
  <c r="V1829" i="11" s="1"/>
  <c r="M1829" i="11"/>
  <c r="L1829" i="11"/>
  <c r="K1829" i="11"/>
  <c r="J1829" i="11"/>
  <c r="I1829" i="11"/>
  <c r="H1829" i="11"/>
  <c r="G1829" i="11"/>
  <c r="F1829" i="11"/>
  <c r="E1829" i="11"/>
  <c r="D1829" i="11"/>
  <c r="C1829" i="11"/>
  <c r="B1829" i="11"/>
  <c r="A1829" i="11"/>
  <c r="T1828" i="11"/>
  <c r="AB1828" i="11" s="1"/>
  <c r="S1828" i="11"/>
  <c r="AA1828" i="11" s="1"/>
  <c r="Q1828" i="11"/>
  <c r="Y1828" i="11" s="1"/>
  <c r="P1828" i="11"/>
  <c r="X1828" i="11" s="1"/>
  <c r="O1828" i="11"/>
  <c r="W1828" i="11" s="1"/>
  <c r="N1828" i="11"/>
  <c r="V1828" i="11" s="1"/>
  <c r="M1828" i="11"/>
  <c r="L1828" i="11"/>
  <c r="K1828" i="11"/>
  <c r="J1828" i="11"/>
  <c r="I1828" i="11"/>
  <c r="H1828" i="11"/>
  <c r="G1828" i="11"/>
  <c r="F1828" i="11"/>
  <c r="E1828" i="11"/>
  <c r="D1828" i="11"/>
  <c r="C1828" i="11"/>
  <c r="B1828" i="11"/>
  <c r="A1828" i="11"/>
  <c r="AB1827" i="11"/>
  <c r="U1827" i="11"/>
  <c r="T1827" i="11"/>
  <c r="S1827" i="11"/>
  <c r="AA1827" i="11" s="1"/>
  <c r="Q1827" i="11"/>
  <c r="Y1827" i="11" s="1"/>
  <c r="P1827" i="11"/>
  <c r="X1827" i="11" s="1"/>
  <c r="O1827" i="11"/>
  <c r="W1827" i="11" s="1"/>
  <c r="N1827" i="11"/>
  <c r="M1827" i="11"/>
  <c r="L1827" i="11"/>
  <c r="K1827" i="11"/>
  <c r="J1827" i="11"/>
  <c r="I1827" i="11"/>
  <c r="H1827" i="11"/>
  <c r="G1827" i="11"/>
  <c r="F1827" i="11"/>
  <c r="E1827" i="11"/>
  <c r="D1827" i="11"/>
  <c r="C1827" i="11"/>
  <c r="B1827" i="11"/>
  <c r="A1827" i="11"/>
  <c r="AA1826" i="11"/>
  <c r="Y1826" i="11"/>
  <c r="W1826" i="11"/>
  <c r="T1826" i="11"/>
  <c r="S1826" i="11"/>
  <c r="U1826" i="11" s="1"/>
  <c r="Q1826" i="11"/>
  <c r="P1826" i="11"/>
  <c r="O1826" i="11"/>
  <c r="N1826" i="11"/>
  <c r="M1826" i="11"/>
  <c r="L1826" i="11"/>
  <c r="K1826" i="11"/>
  <c r="J1826" i="11"/>
  <c r="I1826" i="11"/>
  <c r="X1826" i="11" s="1"/>
  <c r="H1826" i="11"/>
  <c r="G1826" i="11"/>
  <c r="F1826" i="11"/>
  <c r="E1826" i="11"/>
  <c r="D1826" i="11"/>
  <c r="C1826" i="11"/>
  <c r="B1826" i="11"/>
  <c r="A1826" i="11"/>
  <c r="X1825" i="11"/>
  <c r="V1825" i="11"/>
  <c r="T1825" i="11"/>
  <c r="S1825" i="11"/>
  <c r="AA1825" i="11" s="1"/>
  <c r="Q1825" i="11"/>
  <c r="Y1825" i="11" s="1"/>
  <c r="P1825" i="11"/>
  <c r="O1825" i="11"/>
  <c r="W1825" i="11" s="1"/>
  <c r="N1825" i="11"/>
  <c r="R1825" i="11" s="1"/>
  <c r="M1825" i="11"/>
  <c r="L1825" i="11"/>
  <c r="K1825" i="11"/>
  <c r="J1825" i="11"/>
  <c r="I1825" i="11"/>
  <c r="H1825" i="11"/>
  <c r="G1825" i="11"/>
  <c r="F1825" i="11"/>
  <c r="E1825" i="11"/>
  <c r="D1825" i="11"/>
  <c r="C1825" i="11"/>
  <c r="B1825" i="11"/>
  <c r="A1825" i="11"/>
  <c r="T1824" i="11"/>
  <c r="AB1824" i="11" s="1"/>
  <c r="S1824" i="11"/>
  <c r="AA1824" i="11" s="1"/>
  <c r="Q1824" i="11"/>
  <c r="P1824" i="11"/>
  <c r="X1824" i="11" s="1"/>
  <c r="O1824" i="11"/>
  <c r="W1824" i="11" s="1"/>
  <c r="N1824" i="11"/>
  <c r="V1824" i="11" s="1"/>
  <c r="M1824" i="11"/>
  <c r="L1824" i="11"/>
  <c r="K1824" i="11"/>
  <c r="J1824" i="11"/>
  <c r="I1824" i="11"/>
  <c r="H1824" i="11"/>
  <c r="G1824" i="11"/>
  <c r="F1824" i="11"/>
  <c r="E1824" i="11"/>
  <c r="D1824" i="11"/>
  <c r="C1824" i="11"/>
  <c r="B1824" i="11"/>
  <c r="A1824" i="11"/>
  <c r="T1823" i="11"/>
  <c r="AB1823" i="11" s="1"/>
  <c r="S1823" i="11"/>
  <c r="AA1823" i="11" s="1"/>
  <c r="AC1823" i="11" s="1"/>
  <c r="R1823" i="11"/>
  <c r="Q1823" i="11"/>
  <c r="Y1823" i="11" s="1"/>
  <c r="P1823" i="11"/>
  <c r="X1823" i="11" s="1"/>
  <c r="O1823" i="11"/>
  <c r="W1823" i="11" s="1"/>
  <c r="N1823" i="11"/>
  <c r="V1823" i="11" s="1"/>
  <c r="M1823" i="11"/>
  <c r="L1823" i="11"/>
  <c r="K1823" i="11"/>
  <c r="J1823" i="11"/>
  <c r="I1823" i="11"/>
  <c r="H1823" i="11"/>
  <c r="G1823" i="11"/>
  <c r="F1823" i="11"/>
  <c r="E1823" i="11"/>
  <c r="D1823" i="11"/>
  <c r="C1823" i="11"/>
  <c r="B1823" i="11"/>
  <c r="A1823" i="11"/>
  <c r="AB1822" i="11"/>
  <c r="AA1822" i="11"/>
  <c r="T1822" i="11"/>
  <c r="S1822" i="11"/>
  <c r="U1822" i="11" s="1"/>
  <c r="Q1822" i="11"/>
  <c r="P1822" i="11"/>
  <c r="X1822" i="11" s="1"/>
  <c r="O1822" i="11"/>
  <c r="W1822" i="11" s="1"/>
  <c r="N1822" i="11"/>
  <c r="V1822" i="11" s="1"/>
  <c r="M1822" i="11"/>
  <c r="L1822" i="11"/>
  <c r="K1822" i="11"/>
  <c r="J1822" i="11"/>
  <c r="I1822" i="11"/>
  <c r="Y1822" i="11" s="1"/>
  <c r="H1822" i="11"/>
  <c r="G1822" i="11"/>
  <c r="F1822" i="11"/>
  <c r="E1822" i="11"/>
  <c r="D1822" i="11"/>
  <c r="C1822" i="11"/>
  <c r="B1822" i="11"/>
  <c r="A1822" i="11"/>
  <c r="AB1821" i="11"/>
  <c r="X1821" i="11"/>
  <c r="T1821" i="11"/>
  <c r="S1821" i="11"/>
  <c r="U1821" i="11" s="1"/>
  <c r="Q1821" i="11"/>
  <c r="P1821" i="11"/>
  <c r="O1821" i="11"/>
  <c r="W1821" i="11" s="1"/>
  <c r="N1821" i="11"/>
  <c r="V1821" i="11" s="1"/>
  <c r="M1821" i="11"/>
  <c r="L1821" i="11"/>
  <c r="K1821" i="11"/>
  <c r="J1821" i="11"/>
  <c r="I1821" i="11"/>
  <c r="Y1821" i="11" s="1"/>
  <c r="H1821" i="11"/>
  <c r="G1821" i="11"/>
  <c r="F1821" i="11"/>
  <c r="E1821" i="11"/>
  <c r="D1821" i="11"/>
  <c r="C1821" i="11"/>
  <c r="B1821" i="11"/>
  <c r="A1821" i="11"/>
  <c r="Y1820" i="11"/>
  <c r="W1820" i="11"/>
  <c r="U1820" i="11"/>
  <c r="T1820" i="11"/>
  <c r="AB1820" i="11" s="1"/>
  <c r="S1820" i="11"/>
  <c r="R1820" i="11"/>
  <c r="Q1820" i="11"/>
  <c r="P1820" i="11"/>
  <c r="O1820" i="11"/>
  <c r="N1820" i="11"/>
  <c r="M1820" i="11"/>
  <c r="L1820" i="11"/>
  <c r="K1820" i="11"/>
  <c r="J1820" i="11"/>
  <c r="I1820" i="11"/>
  <c r="H1820" i="11"/>
  <c r="G1820" i="11"/>
  <c r="F1820" i="11"/>
  <c r="E1820" i="11"/>
  <c r="D1820" i="11"/>
  <c r="C1820" i="11"/>
  <c r="B1820" i="11"/>
  <c r="A1820" i="11"/>
  <c r="V1819" i="11"/>
  <c r="T1819" i="11"/>
  <c r="AB1819" i="11" s="1"/>
  <c r="S1819" i="11"/>
  <c r="AA1819" i="11" s="1"/>
  <c r="R1819" i="11"/>
  <c r="Q1819" i="11"/>
  <c r="Y1819" i="11" s="1"/>
  <c r="P1819" i="11"/>
  <c r="X1819" i="11" s="1"/>
  <c r="O1819" i="11"/>
  <c r="W1819" i="11" s="1"/>
  <c r="N1819" i="11"/>
  <c r="M1819" i="11"/>
  <c r="L1819" i="11"/>
  <c r="K1819" i="11"/>
  <c r="J1819" i="11"/>
  <c r="I1819" i="11"/>
  <c r="H1819" i="11"/>
  <c r="G1819" i="11"/>
  <c r="F1819" i="11"/>
  <c r="E1819" i="11"/>
  <c r="D1819" i="11"/>
  <c r="C1819" i="11"/>
  <c r="B1819" i="11"/>
  <c r="A1819" i="11"/>
  <c r="T1818" i="11"/>
  <c r="AB1818" i="11" s="1"/>
  <c r="S1818" i="11"/>
  <c r="Q1818" i="11"/>
  <c r="Y1818" i="11" s="1"/>
  <c r="P1818" i="11"/>
  <c r="X1818" i="11" s="1"/>
  <c r="O1818" i="11"/>
  <c r="W1818" i="11" s="1"/>
  <c r="N1818" i="11"/>
  <c r="V1818" i="11" s="1"/>
  <c r="M1818" i="11"/>
  <c r="L1818" i="11"/>
  <c r="K1818" i="11"/>
  <c r="J1818" i="11"/>
  <c r="I1818" i="11"/>
  <c r="H1818" i="11"/>
  <c r="G1818" i="11"/>
  <c r="F1818" i="11"/>
  <c r="E1818" i="11"/>
  <c r="D1818" i="11"/>
  <c r="C1818" i="11"/>
  <c r="B1818" i="11"/>
  <c r="A1818" i="11"/>
  <c r="AB1817" i="11"/>
  <c r="U1817" i="11"/>
  <c r="T1817" i="11"/>
  <c r="S1817" i="11"/>
  <c r="AA1817" i="11" s="1"/>
  <c r="Q1817" i="11"/>
  <c r="Y1817" i="11" s="1"/>
  <c r="P1817" i="11"/>
  <c r="X1817" i="11" s="1"/>
  <c r="O1817" i="11"/>
  <c r="N1817" i="11"/>
  <c r="M1817" i="11"/>
  <c r="L1817" i="11"/>
  <c r="K1817" i="11"/>
  <c r="J1817" i="11"/>
  <c r="I1817" i="11"/>
  <c r="W1817" i="11" s="1"/>
  <c r="H1817" i="11"/>
  <c r="G1817" i="11"/>
  <c r="F1817" i="11"/>
  <c r="E1817" i="11"/>
  <c r="D1817" i="11"/>
  <c r="C1817" i="11"/>
  <c r="B1817" i="11"/>
  <c r="A1817" i="11"/>
  <c r="U1816" i="11"/>
  <c r="T1816" i="11"/>
  <c r="S1816" i="11"/>
  <c r="Q1816" i="11"/>
  <c r="P1816" i="11"/>
  <c r="O1816" i="11"/>
  <c r="N1816" i="11"/>
  <c r="M1816" i="11"/>
  <c r="L1816" i="11"/>
  <c r="K1816" i="11"/>
  <c r="J1816" i="11"/>
  <c r="I1816" i="11"/>
  <c r="AA1816" i="11" s="1"/>
  <c r="H1816" i="11"/>
  <c r="G1816" i="11"/>
  <c r="F1816" i="11"/>
  <c r="E1816" i="11"/>
  <c r="D1816" i="11"/>
  <c r="C1816" i="11"/>
  <c r="B1816" i="11"/>
  <c r="A1816" i="11"/>
  <c r="X1815" i="11"/>
  <c r="W1815" i="11"/>
  <c r="V1815" i="11"/>
  <c r="U1815" i="11"/>
  <c r="T1815" i="11"/>
  <c r="AB1815" i="11" s="1"/>
  <c r="S1815" i="11"/>
  <c r="AA1815" i="11" s="1"/>
  <c r="AC1815" i="11" s="1"/>
  <c r="R1815" i="11"/>
  <c r="Q1815" i="11"/>
  <c r="Y1815" i="11" s="1"/>
  <c r="P1815" i="11"/>
  <c r="O1815" i="11"/>
  <c r="N1815" i="11"/>
  <c r="M1815" i="11"/>
  <c r="L1815" i="11"/>
  <c r="K1815" i="11"/>
  <c r="J1815" i="11"/>
  <c r="I1815" i="11"/>
  <c r="H1815" i="11"/>
  <c r="G1815" i="11"/>
  <c r="F1815" i="11"/>
  <c r="E1815" i="11"/>
  <c r="D1815" i="11"/>
  <c r="C1815" i="11"/>
  <c r="B1815" i="11"/>
  <c r="A1815" i="11"/>
  <c r="W1814" i="11"/>
  <c r="T1814" i="11"/>
  <c r="AB1814" i="11" s="1"/>
  <c r="S1814" i="11"/>
  <c r="AA1814" i="11" s="1"/>
  <c r="Q1814" i="11"/>
  <c r="Y1814" i="11" s="1"/>
  <c r="P1814" i="11"/>
  <c r="X1814" i="11" s="1"/>
  <c r="O1814" i="11"/>
  <c r="N1814" i="11"/>
  <c r="R1814" i="11" s="1"/>
  <c r="M1814" i="11"/>
  <c r="L1814" i="11"/>
  <c r="K1814" i="11"/>
  <c r="J1814" i="11"/>
  <c r="I1814" i="11"/>
  <c r="H1814" i="11"/>
  <c r="G1814" i="11"/>
  <c r="F1814" i="11"/>
  <c r="E1814" i="11"/>
  <c r="D1814" i="11"/>
  <c r="C1814" i="11"/>
  <c r="B1814" i="11"/>
  <c r="A1814" i="11"/>
  <c r="T1813" i="11"/>
  <c r="S1813" i="11"/>
  <c r="R1813" i="11"/>
  <c r="Q1813" i="11"/>
  <c r="Y1813" i="11" s="1"/>
  <c r="P1813" i="11"/>
  <c r="X1813" i="11" s="1"/>
  <c r="O1813" i="11"/>
  <c r="W1813" i="11" s="1"/>
  <c r="N1813" i="11"/>
  <c r="V1813" i="11" s="1"/>
  <c r="M1813" i="11"/>
  <c r="L1813" i="11"/>
  <c r="K1813" i="11"/>
  <c r="J1813" i="11"/>
  <c r="I1813" i="11"/>
  <c r="AA1813" i="11" s="1"/>
  <c r="H1813" i="11"/>
  <c r="G1813" i="11"/>
  <c r="F1813" i="11"/>
  <c r="E1813" i="11"/>
  <c r="D1813" i="11"/>
  <c r="C1813" i="11"/>
  <c r="B1813" i="11"/>
  <c r="A1813" i="11"/>
  <c r="X1812" i="11"/>
  <c r="T1812" i="11"/>
  <c r="AB1812" i="11" s="1"/>
  <c r="S1812" i="11"/>
  <c r="AA1812" i="11" s="1"/>
  <c r="AC1812" i="11" s="1"/>
  <c r="Q1812" i="11"/>
  <c r="Y1812" i="11" s="1"/>
  <c r="P1812" i="11"/>
  <c r="O1812" i="11"/>
  <c r="W1812" i="11" s="1"/>
  <c r="N1812" i="11"/>
  <c r="V1812" i="11" s="1"/>
  <c r="M1812" i="11"/>
  <c r="L1812" i="11"/>
  <c r="K1812" i="11"/>
  <c r="J1812" i="11"/>
  <c r="I1812" i="11"/>
  <c r="H1812" i="11"/>
  <c r="G1812" i="11"/>
  <c r="F1812" i="11"/>
  <c r="E1812" i="11"/>
  <c r="D1812" i="11"/>
  <c r="C1812" i="11"/>
  <c r="B1812" i="11"/>
  <c r="A1812" i="11"/>
  <c r="AB1811" i="11"/>
  <c r="T1811" i="11"/>
  <c r="S1811" i="11"/>
  <c r="U1811" i="11" s="1"/>
  <c r="Q1811" i="11"/>
  <c r="Y1811" i="11" s="1"/>
  <c r="P1811" i="11"/>
  <c r="X1811" i="11" s="1"/>
  <c r="O1811" i="11"/>
  <c r="W1811" i="11" s="1"/>
  <c r="N1811" i="11"/>
  <c r="M1811" i="11"/>
  <c r="L1811" i="11"/>
  <c r="K1811" i="11"/>
  <c r="J1811" i="11"/>
  <c r="I1811" i="11"/>
  <c r="H1811" i="11"/>
  <c r="G1811" i="11"/>
  <c r="F1811" i="11"/>
  <c r="E1811" i="11"/>
  <c r="D1811" i="11"/>
  <c r="C1811" i="11"/>
  <c r="B1811" i="11"/>
  <c r="A1811" i="11"/>
  <c r="AA1810" i="11"/>
  <c r="Y1810" i="11"/>
  <c r="W1810" i="11"/>
  <c r="U1810" i="11"/>
  <c r="T1810" i="11"/>
  <c r="S1810" i="11"/>
  <c r="Q1810" i="11"/>
  <c r="P1810" i="11"/>
  <c r="R1810" i="11" s="1"/>
  <c r="O1810" i="11"/>
  <c r="N1810" i="11"/>
  <c r="V1810" i="11" s="1"/>
  <c r="M1810" i="11"/>
  <c r="L1810" i="11"/>
  <c r="K1810" i="11"/>
  <c r="J1810" i="11"/>
  <c r="I1810" i="11"/>
  <c r="AB1810" i="11" s="1"/>
  <c r="H1810" i="11"/>
  <c r="G1810" i="11"/>
  <c r="F1810" i="11"/>
  <c r="E1810" i="11"/>
  <c r="D1810" i="11"/>
  <c r="C1810" i="11"/>
  <c r="B1810" i="11"/>
  <c r="A1810" i="11"/>
  <c r="X1809" i="11"/>
  <c r="V1809" i="11"/>
  <c r="T1809" i="11"/>
  <c r="S1809" i="11"/>
  <c r="AA1809" i="11" s="1"/>
  <c r="Q1809" i="11"/>
  <c r="Y1809" i="11" s="1"/>
  <c r="P1809" i="11"/>
  <c r="O1809" i="11"/>
  <c r="W1809" i="11" s="1"/>
  <c r="N1809" i="11"/>
  <c r="R1809" i="11" s="1"/>
  <c r="M1809" i="11"/>
  <c r="L1809" i="11"/>
  <c r="K1809" i="11"/>
  <c r="J1809" i="11"/>
  <c r="I1809" i="11"/>
  <c r="H1809" i="11"/>
  <c r="G1809" i="11"/>
  <c r="F1809" i="11"/>
  <c r="E1809" i="11"/>
  <c r="D1809" i="11"/>
  <c r="C1809" i="11"/>
  <c r="B1809" i="11"/>
  <c r="A1809" i="11"/>
  <c r="U1808" i="11"/>
  <c r="T1808" i="11"/>
  <c r="AB1808" i="11" s="1"/>
  <c r="S1808" i="11"/>
  <c r="AA1808" i="11" s="1"/>
  <c r="Q1808" i="11"/>
  <c r="Y1808" i="11" s="1"/>
  <c r="P1808" i="11"/>
  <c r="X1808" i="11" s="1"/>
  <c r="O1808" i="11"/>
  <c r="N1808" i="11"/>
  <c r="V1808" i="11" s="1"/>
  <c r="M1808" i="11"/>
  <c r="L1808" i="11"/>
  <c r="K1808" i="11"/>
  <c r="J1808" i="11"/>
  <c r="I1808" i="11"/>
  <c r="W1808" i="11" s="1"/>
  <c r="H1808" i="11"/>
  <c r="G1808" i="11"/>
  <c r="F1808" i="11"/>
  <c r="E1808" i="11"/>
  <c r="D1808" i="11"/>
  <c r="C1808" i="11"/>
  <c r="B1808" i="11"/>
  <c r="A1808" i="11"/>
  <c r="W1807" i="11"/>
  <c r="U1807" i="11"/>
  <c r="T1807" i="11"/>
  <c r="AB1807" i="11" s="1"/>
  <c r="S1807" i="11"/>
  <c r="AA1807" i="11" s="1"/>
  <c r="Q1807" i="11"/>
  <c r="Y1807" i="11" s="1"/>
  <c r="P1807" i="11"/>
  <c r="X1807" i="11" s="1"/>
  <c r="O1807" i="11"/>
  <c r="N1807" i="11"/>
  <c r="V1807" i="11" s="1"/>
  <c r="M1807" i="11"/>
  <c r="L1807" i="11"/>
  <c r="K1807" i="11"/>
  <c r="J1807" i="11"/>
  <c r="I1807" i="11"/>
  <c r="H1807" i="11"/>
  <c r="G1807" i="11"/>
  <c r="F1807" i="11"/>
  <c r="E1807" i="11"/>
  <c r="D1807" i="11"/>
  <c r="C1807" i="11"/>
  <c r="B1807" i="11"/>
  <c r="A1807" i="11"/>
  <c r="AA1806" i="11"/>
  <c r="AC1806" i="11" s="1"/>
  <c r="T1806" i="11"/>
  <c r="AB1806" i="11" s="1"/>
  <c r="S1806" i="11"/>
  <c r="U1806" i="11" s="1"/>
  <c r="Q1806" i="11"/>
  <c r="Y1806" i="11" s="1"/>
  <c r="P1806" i="11"/>
  <c r="X1806" i="11" s="1"/>
  <c r="O1806" i="11"/>
  <c r="N1806" i="11"/>
  <c r="V1806" i="11" s="1"/>
  <c r="M1806" i="11"/>
  <c r="L1806" i="11"/>
  <c r="K1806" i="11"/>
  <c r="J1806" i="11"/>
  <c r="I1806" i="11"/>
  <c r="H1806" i="11"/>
  <c r="G1806" i="11"/>
  <c r="F1806" i="11"/>
  <c r="E1806" i="11"/>
  <c r="D1806" i="11"/>
  <c r="C1806" i="11"/>
  <c r="B1806" i="11"/>
  <c r="A1806" i="11"/>
  <c r="AB1805" i="11"/>
  <c r="X1805" i="11"/>
  <c r="U1805" i="11"/>
  <c r="T1805" i="11"/>
  <c r="S1805" i="11"/>
  <c r="Q1805" i="11"/>
  <c r="Y1805" i="11" s="1"/>
  <c r="P1805" i="11"/>
  <c r="O1805" i="11"/>
  <c r="W1805" i="11" s="1"/>
  <c r="N1805" i="11"/>
  <c r="M1805" i="11"/>
  <c r="L1805" i="11"/>
  <c r="K1805" i="11"/>
  <c r="J1805" i="11"/>
  <c r="I1805" i="11"/>
  <c r="V1805" i="11" s="1"/>
  <c r="H1805" i="11"/>
  <c r="G1805" i="11"/>
  <c r="F1805" i="11"/>
  <c r="E1805" i="11"/>
  <c r="D1805" i="11"/>
  <c r="C1805" i="11"/>
  <c r="B1805" i="11"/>
  <c r="A1805" i="11"/>
  <c r="Y1804" i="11"/>
  <c r="W1804" i="11"/>
  <c r="U1804" i="11"/>
  <c r="T1804" i="11"/>
  <c r="S1804" i="11"/>
  <c r="AA1804" i="11" s="1"/>
  <c r="Q1804" i="11"/>
  <c r="P1804" i="11"/>
  <c r="X1804" i="11" s="1"/>
  <c r="O1804" i="11"/>
  <c r="N1804" i="11"/>
  <c r="R1804" i="11" s="1"/>
  <c r="M1804" i="11"/>
  <c r="L1804" i="11"/>
  <c r="K1804" i="11"/>
  <c r="J1804" i="11"/>
  <c r="I1804" i="11"/>
  <c r="AB1804" i="11" s="1"/>
  <c r="H1804" i="11"/>
  <c r="G1804" i="11"/>
  <c r="F1804" i="11"/>
  <c r="E1804" i="11"/>
  <c r="D1804" i="11"/>
  <c r="C1804" i="11"/>
  <c r="B1804" i="11"/>
  <c r="A1804" i="11"/>
  <c r="AA1803" i="11"/>
  <c r="V1803" i="11"/>
  <c r="T1803" i="11"/>
  <c r="S1803" i="11"/>
  <c r="R1803" i="11"/>
  <c r="Q1803" i="11"/>
  <c r="Y1803" i="11" s="1"/>
  <c r="P1803" i="11"/>
  <c r="X1803" i="11" s="1"/>
  <c r="O1803" i="11"/>
  <c r="W1803" i="11" s="1"/>
  <c r="N1803" i="11"/>
  <c r="M1803" i="11"/>
  <c r="L1803" i="11"/>
  <c r="K1803" i="11"/>
  <c r="J1803" i="11"/>
  <c r="I1803" i="11"/>
  <c r="H1803" i="11"/>
  <c r="G1803" i="11"/>
  <c r="F1803" i="11"/>
  <c r="E1803" i="11"/>
  <c r="D1803" i="11"/>
  <c r="C1803" i="11"/>
  <c r="B1803" i="11"/>
  <c r="A1803" i="11"/>
  <c r="X1802" i="11"/>
  <c r="T1802" i="11"/>
  <c r="AB1802" i="11" s="1"/>
  <c r="S1802" i="11"/>
  <c r="Q1802" i="11"/>
  <c r="Y1802" i="11" s="1"/>
  <c r="P1802" i="11"/>
  <c r="O1802" i="11"/>
  <c r="W1802" i="11" s="1"/>
  <c r="N1802" i="11"/>
  <c r="V1802" i="11" s="1"/>
  <c r="M1802" i="11"/>
  <c r="L1802" i="11"/>
  <c r="K1802" i="11"/>
  <c r="J1802" i="11"/>
  <c r="I1802" i="11"/>
  <c r="H1802" i="11"/>
  <c r="G1802" i="11"/>
  <c r="F1802" i="11"/>
  <c r="E1802" i="11"/>
  <c r="D1802" i="11"/>
  <c r="C1802" i="11"/>
  <c r="B1802" i="11"/>
  <c r="A1802" i="11"/>
  <c r="AB1801" i="11"/>
  <c r="U1801" i="11"/>
  <c r="T1801" i="11"/>
  <c r="S1801" i="11"/>
  <c r="AA1801" i="11" s="1"/>
  <c r="Q1801" i="11"/>
  <c r="Y1801" i="11" s="1"/>
  <c r="P1801" i="11"/>
  <c r="X1801" i="11" s="1"/>
  <c r="O1801" i="11"/>
  <c r="W1801" i="11" s="1"/>
  <c r="N1801" i="11"/>
  <c r="M1801" i="11"/>
  <c r="L1801" i="11"/>
  <c r="K1801" i="11"/>
  <c r="J1801" i="11"/>
  <c r="I1801" i="11"/>
  <c r="H1801" i="11"/>
  <c r="G1801" i="11"/>
  <c r="F1801" i="11"/>
  <c r="E1801" i="11"/>
  <c r="D1801" i="11"/>
  <c r="C1801" i="11"/>
  <c r="B1801" i="11"/>
  <c r="A1801" i="11"/>
  <c r="AA1800" i="11"/>
  <c r="Y1800" i="11"/>
  <c r="U1800" i="11"/>
  <c r="T1800" i="11"/>
  <c r="AB1800" i="11" s="1"/>
  <c r="AC1800" i="11" s="1"/>
  <c r="S1800" i="11"/>
  <c r="R1800" i="11"/>
  <c r="Q1800" i="11"/>
  <c r="P1800" i="11"/>
  <c r="O1800" i="11"/>
  <c r="W1800" i="11" s="1"/>
  <c r="N1800" i="11"/>
  <c r="V1800" i="11" s="1"/>
  <c r="M1800" i="11"/>
  <c r="L1800" i="11"/>
  <c r="K1800" i="11"/>
  <c r="J1800" i="11"/>
  <c r="I1800" i="11"/>
  <c r="H1800" i="11"/>
  <c r="G1800" i="11"/>
  <c r="F1800" i="11"/>
  <c r="E1800" i="11"/>
  <c r="D1800" i="11"/>
  <c r="C1800" i="11"/>
  <c r="B1800" i="11"/>
  <c r="A1800" i="11"/>
  <c r="X1799" i="11"/>
  <c r="V1799" i="11"/>
  <c r="U1799" i="11"/>
  <c r="T1799" i="11"/>
  <c r="AB1799" i="11" s="1"/>
  <c r="S1799" i="11"/>
  <c r="AA1799" i="11" s="1"/>
  <c r="AC1799" i="11" s="1"/>
  <c r="Q1799" i="11"/>
  <c r="Y1799" i="11" s="1"/>
  <c r="P1799" i="11"/>
  <c r="O1799" i="11"/>
  <c r="W1799" i="11" s="1"/>
  <c r="N1799" i="11"/>
  <c r="R1799" i="11" s="1"/>
  <c r="M1799" i="11"/>
  <c r="L1799" i="11"/>
  <c r="K1799" i="11"/>
  <c r="J1799" i="11"/>
  <c r="I1799" i="11"/>
  <c r="H1799" i="11"/>
  <c r="G1799" i="11"/>
  <c r="F1799" i="11"/>
  <c r="E1799" i="11"/>
  <c r="D1799" i="11"/>
  <c r="C1799" i="11"/>
  <c r="B1799" i="11"/>
  <c r="A1799" i="11"/>
  <c r="AB1798" i="11"/>
  <c r="W1798" i="11"/>
  <c r="T1798" i="11"/>
  <c r="S1798" i="11"/>
  <c r="Q1798" i="11"/>
  <c r="Y1798" i="11" s="1"/>
  <c r="P1798" i="11"/>
  <c r="X1798" i="11" s="1"/>
  <c r="O1798" i="11"/>
  <c r="N1798" i="11"/>
  <c r="R1798" i="11" s="1"/>
  <c r="M1798" i="11"/>
  <c r="L1798" i="11"/>
  <c r="K1798" i="11"/>
  <c r="J1798" i="11"/>
  <c r="I1798" i="11"/>
  <c r="H1798" i="11"/>
  <c r="G1798" i="11"/>
  <c r="F1798" i="11"/>
  <c r="E1798" i="11"/>
  <c r="D1798" i="11"/>
  <c r="C1798" i="11"/>
  <c r="B1798" i="11"/>
  <c r="A1798" i="11"/>
  <c r="T1797" i="11"/>
  <c r="S1797" i="11"/>
  <c r="AA1797" i="11" s="1"/>
  <c r="Q1797" i="11"/>
  <c r="P1797" i="11"/>
  <c r="X1797" i="11" s="1"/>
  <c r="O1797" i="11"/>
  <c r="W1797" i="11" s="1"/>
  <c r="N1797" i="11"/>
  <c r="V1797" i="11" s="1"/>
  <c r="M1797" i="11"/>
  <c r="L1797" i="11"/>
  <c r="K1797" i="11"/>
  <c r="J1797" i="11"/>
  <c r="I1797" i="11"/>
  <c r="Y1797" i="11" s="1"/>
  <c r="H1797" i="11"/>
  <c r="G1797" i="11"/>
  <c r="F1797" i="11"/>
  <c r="E1797" i="11"/>
  <c r="D1797" i="11"/>
  <c r="C1797" i="11"/>
  <c r="B1797" i="11"/>
  <c r="A1797" i="11"/>
  <c r="V1796" i="11"/>
  <c r="T1796" i="11"/>
  <c r="AB1796" i="11" s="1"/>
  <c r="S1796" i="11"/>
  <c r="AA1796" i="11" s="1"/>
  <c r="Q1796" i="11"/>
  <c r="Y1796" i="11" s="1"/>
  <c r="P1796" i="11"/>
  <c r="X1796" i="11" s="1"/>
  <c r="O1796" i="11"/>
  <c r="W1796" i="11" s="1"/>
  <c r="N1796" i="11"/>
  <c r="R1796" i="11" s="1"/>
  <c r="M1796" i="11"/>
  <c r="L1796" i="11"/>
  <c r="K1796" i="11"/>
  <c r="J1796" i="11"/>
  <c r="I1796" i="11"/>
  <c r="H1796" i="11"/>
  <c r="G1796" i="11"/>
  <c r="F1796" i="11"/>
  <c r="E1796" i="11"/>
  <c r="D1796" i="11"/>
  <c r="C1796" i="11"/>
  <c r="B1796" i="11"/>
  <c r="A1796" i="11"/>
  <c r="AB1795" i="11"/>
  <c r="T1795" i="11"/>
  <c r="S1795" i="11"/>
  <c r="U1795" i="11" s="1"/>
  <c r="Q1795" i="11"/>
  <c r="Y1795" i="11" s="1"/>
  <c r="P1795" i="11"/>
  <c r="X1795" i="11" s="1"/>
  <c r="O1795" i="11"/>
  <c r="W1795" i="11" s="1"/>
  <c r="N1795" i="11"/>
  <c r="M1795" i="11"/>
  <c r="L1795" i="11"/>
  <c r="K1795" i="11"/>
  <c r="J1795" i="11"/>
  <c r="I1795" i="11"/>
  <c r="H1795" i="11"/>
  <c r="G1795" i="11"/>
  <c r="F1795" i="11"/>
  <c r="E1795" i="11"/>
  <c r="D1795" i="11"/>
  <c r="C1795" i="11"/>
  <c r="B1795" i="11"/>
  <c r="A1795" i="11"/>
  <c r="AA1794" i="11"/>
  <c r="Y1794" i="11"/>
  <c r="W1794" i="11"/>
  <c r="T1794" i="11"/>
  <c r="S1794" i="11"/>
  <c r="U1794" i="11" s="1"/>
  <c r="Q1794" i="11"/>
  <c r="P1794" i="11"/>
  <c r="O1794" i="11"/>
  <c r="N1794" i="11"/>
  <c r="M1794" i="11"/>
  <c r="L1794" i="11"/>
  <c r="K1794" i="11"/>
  <c r="J1794" i="11"/>
  <c r="I1794" i="11"/>
  <c r="H1794" i="11"/>
  <c r="G1794" i="11"/>
  <c r="F1794" i="11"/>
  <c r="E1794" i="11"/>
  <c r="D1794" i="11"/>
  <c r="C1794" i="11"/>
  <c r="B1794" i="11"/>
  <c r="A1794" i="11"/>
  <c r="X1793" i="11"/>
  <c r="V1793" i="11"/>
  <c r="T1793" i="11"/>
  <c r="AB1793" i="11" s="1"/>
  <c r="S1793" i="11"/>
  <c r="AA1793" i="11" s="1"/>
  <c r="Q1793" i="11"/>
  <c r="Y1793" i="11" s="1"/>
  <c r="P1793" i="11"/>
  <c r="O1793" i="11"/>
  <c r="W1793" i="11" s="1"/>
  <c r="N1793" i="11"/>
  <c r="R1793" i="11" s="1"/>
  <c r="M1793" i="11"/>
  <c r="L1793" i="11"/>
  <c r="K1793" i="11"/>
  <c r="J1793" i="11"/>
  <c r="I1793" i="11"/>
  <c r="H1793" i="11"/>
  <c r="G1793" i="11"/>
  <c r="F1793" i="11"/>
  <c r="E1793" i="11"/>
  <c r="D1793" i="11"/>
  <c r="C1793" i="11"/>
  <c r="B1793" i="11"/>
  <c r="A1793" i="11"/>
  <c r="T1792" i="11"/>
  <c r="AB1792" i="11" s="1"/>
  <c r="S1792" i="11"/>
  <c r="AA1792" i="11" s="1"/>
  <c r="AC1792" i="11" s="1"/>
  <c r="Q1792" i="11"/>
  <c r="Y1792" i="11" s="1"/>
  <c r="P1792" i="11"/>
  <c r="X1792" i="11" s="1"/>
  <c r="O1792" i="11"/>
  <c r="W1792" i="11" s="1"/>
  <c r="N1792" i="11"/>
  <c r="V1792" i="11" s="1"/>
  <c r="M1792" i="11"/>
  <c r="L1792" i="11"/>
  <c r="K1792" i="11"/>
  <c r="J1792" i="11"/>
  <c r="I1792" i="11"/>
  <c r="H1792" i="11"/>
  <c r="G1792" i="11"/>
  <c r="F1792" i="11"/>
  <c r="E1792" i="11"/>
  <c r="D1792" i="11"/>
  <c r="C1792" i="11"/>
  <c r="B1792" i="11"/>
  <c r="A1792" i="11"/>
  <c r="W1791" i="11"/>
  <c r="U1791" i="11"/>
  <c r="T1791" i="11"/>
  <c r="AB1791" i="11" s="1"/>
  <c r="S1791" i="11"/>
  <c r="AA1791" i="11" s="1"/>
  <c r="Q1791" i="11"/>
  <c r="Y1791" i="11" s="1"/>
  <c r="P1791" i="11"/>
  <c r="X1791" i="11" s="1"/>
  <c r="O1791" i="11"/>
  <c r="N1791" i="11"/>
  <c r="V1791" i="11" s="1"/>
  <c r="M1791" i="11"/>
  <c r="L1791" i="11"/>
  <c r="K1791" i="11"/>
  <c r="J1791" i="11"/>
  <c r="I1791" i="11"/>
  <c r="H1791" i="11"/>
  <c r="G1791" i="11"/>
  <c r="F1791" i="11"/>
  <c r="E1791" i="11"/>
  <c r="D1791" i="11"/>
  <c r="C1791" i="11"/>
  <c r="B1791" i="11"/>
  <c r="A1791" i="11"/>
  <c r="AA1790" i="11"/>
  <c r="T1790" i="11"/>
  <c r="U1790" i="11" s="1"/>
  <c r="S1790" i="11"/>
  <c r="Q1790" i="11"/>
  <c r="Y1790" i="11" s="1"/>
  <c r="P1790" i="11"/>
  <c r="X1790" i="11" s="1"/>
  <c r="O1790" i="11"/>
  <c r="N1790" i="11"/>
  <c r="V1790" i="11" s="1"/>
  <c r="M1790" i="11"/>
  <c r="L1790" i="11"/>
  <c r="K1790" i="11"/>
  <c r="J1790" i="11"/>
  <c r="I1790" i="11"/>
  <c r="H1790" i="11"/>
  <c r="G1790" i="11"/>
  <c r="F1790" i="11"/>
  <c r="E1790" i="11"/>
  <c r="D1790" i="11"/>
  <c r="C1790" i="11"/>
  <c r="B1790" i="11"/>
  <c r="A1790" i="11"/>
  <c r="AB1789" i="11"/>
  <c r="X1789" i="11"/>
  <c r="T1789" i="11"/>
  <c r="S1789" i="11"/>
  <c r="U1789" i="11" s="1"/>
  <c r="Q1789" i="11"/>
  <c r="Y1789" i="11" s="1"/>
  <c r="P1789" i="11"/>
  <c r="O1789" i="11"/>
  <c r="W1789" i="11" s="1"/>
  <c r="N1789" i="11"/>
  <c r="V1789" i="11" s="1"/>
  <c r="M1789" i="11"/>
  <c r="L1789" i="11"/>
  <c r="K1789" i="11"/>
  <c r="J1789" i="11"/>
  <c r="I1789" i="11"/>
  <c r="H1789" i="11"/>
  <c r="G1789" i="11"/>
  <c r="F1789" i="11"/>
  <c r="E1789" i="11"/>
  <c r="D1789" i="11"/>
  <c r="C1789" i="11"/>
  <c r="B1789" i="11"/>
  <c r="A1789" i="11"/>
  <c r="Y1788" i="11"/>
  <c r="W1788" i="11"/>
  <c r="U1788" i="11"/>
  <c r="T1788" i="11"/>
  <c r="S1788" i="11"/>
  <c r="Q1788" i="11"/>
  <c r="P1788" i="11"/>
  <c r="O1788" i="11"/>
  <c r="N1788" i="11"/>
  <c r="R1788" i="11" s="1"/>
  <c r="M1788" i="11"/>
  <c r="L1788" i="11"/>
  <c r="K1788" i="11"/>
  <c r="J1788" i="11"/>
  <c r="I1788" i="11"/>
  <c r="H1788" i="11"/>
  <c r="G1788" i="11"/>
  <c r="F1788" i="11"/>
  <c r="E1788" i="11"/>
  <c r="D1788" i="11"/>
  <c r="C1788" i="11"/>
  <c r="B1788" i="11"/>
  <c r="A1788" i="11"/>
  <c r="AA1787" i="11"/>
  <c r="V1787" i="11"/>
  <c r="T1787" i="11"/>
  <c r="S1787" i="11"/>
  <c r="R1787" i="11"/>
  <c r="Q1787" i="11"/>
  <c r="Y1787" i="11" s="1"/>
  <c r="P1787" i="11"/>
  <c r="X1787" i="11" s="1"/>
  <c r="O1787" i="11"/>
  <c r="W1787" i="11" s="1"/>
  <c r="N1787" i="11"/>
  <c r="M1787" i="11"/>
  <c r="L1787" i="11"/>
  <c r="K1787" i="11"/>
  <c r="J1787" i="11"/>
  <c r="I1787" i="11"/>
  <c r="H1787" i="11"/>
  <c r="G1787" i="11"/>
  <c r="F1787" i="11"/>
  <c r="E1787" i="11"/>
  <c r="D1787" i="11"/>
  <c r="C1787" i="11"/>
  <c r="B1787" i="11"/>
  <c r="A1787" i="11"/>
  <c r="X1786" i="11"/>
  <c r="T1786" i="11"/>
  <c r="AB1786" i="11" s="1"/>
  <c r="S1786" i="11"/>
  <c r="Q1786" i="11"/>
  <c r="Y1786" i="11" s="1"/>
  <c r="P1786" i="11"/>
  <c r="O1786" i="11"/>
  <c r="W1786" i="11" s="1"/>
  <c r="N1786" i="11"/>
  <c r="V1786" i="11" s="1"/>
  <c r="M1786" i="11"/>
  <c r="L1786" i="11"/>
  <c r="K1786" i="11"/>
  <c r="J1786" i="11"/>
  <c r="I1786" i="11"/>
  <c r="H1786" i="11"/>
  <c r="G1786" i="11"/>
  <c r="F1786" i="11"/>
  <c r="E1786" i="11"/>
  <c r="D1786" i="11"/>
  <c r="C1786" i="11"/>
  <c r="B1786" i="11"/>
  <c r="A1786" i="11"/>
  <c r="AB1785" i="11"/>
  <c r="U1785" i="11"/>
  <c r="T1785" i="11"/>
  <c r="S1785" i="11"/>
  <c r="Q1785" i="11"/>
  <c r="Y1785" i="11" s="1"/>
  <c r="P1785" i="11"/>
  <c r="X1785" i="11" s="1"/>
  <c r="O1785" i="11"/>
  <c r="W1785" i="11" s="1"/>
  <c r="N1785" i="11"/>
  <c r="M1785" i="11"/>
  <c r="L1785" i="11"/>
  <c r="K1785" i="11"/>
  <c r="J1785" i="11"/>
  <c r="I1785" i="11"/>
  <c r="AA1785" i="11" s="1"/>
  <c r="H1785" i="11"/>
  <c r="G1785" i="11"/>
  <c r="F1785" i="11"/>
  <c r="E1785" i="11"/>
  <c r="D1785" i="11"/>
  <c r="C1785" i="11"/>
  <c r="B1785" i="11"/>
  <c r="A1785" i="11"/>
  <c r="AA1784" i="11"/>
  <c r="Y1784" i="11"/>
  <c r="U1784" i="11"/>
  <c r="T1784" i="11"/>
  <c r="S1784" i="11"/>
  <c r="R1784" i="11"/>
  <c r="Q1784" i="11"/>
  <c r="P1784" i="11"/>
  <c r="X1784" i="11" s="1"/>
  <c r="O1784" i="11"/>
  <c r="W1784" i="11" s="1"/>
  <c r="N1784" i="11"/>
  <c r="V1784" i="11" s="1"/>
  <c r="M1784" i="11"/>
  <c r="L1784" i="11"/>
  <c r="K1784" i="11"/>
  <c r="J1784" i="11"/>
  <c r="I1784" i="11"/>
  <c r="H1784" i="11"/>
  <c r="G1784" i="11"/>
  <c r="F1784" i="11"/>
  <c r="E1784" i="11"/>
  <c r="D1784" i="11"/>
  <c r="C1784" i="11"/>
  <c r="B1784" i="11"/>
  <c r="A1784" i="11"/>
  <c r="AB1783" i="11"/>
  <c r="AA1783" i="11"/>
  <c r="X1783" i="11"/>
  <c r="V1783" i="11"/>
  <c r="U1783" i="11"/>
  <c r="T1783" i="11"/>
  <c r="S1783" i="11"/>
  <c r="Q1783" i="11"/>
  <c r="Y1783" i="11" s="1"/>
  <c r="P1783" i="11"/>
  <c r="O1783" i="11"/>
  <c r="R1783" i="11" s="1"/>
  <c r="N1783" i="11"/>
  <c r="M1783" i="11"/>
  <c r="L1783" i="11"/>
  <c r="K1783" i="11"/>
  <c r="J1783" i="11"/>
  <c r="I1783" i="11"/>
  <c r="H1783" i="11"/>
  <c r="G1783" i="11"/>
  <c r="F1783" i="11"/>
  <c r="E1783" i="11"/>
  <c r="D1783" i="11"/>
  <c r="C1783" i="11"/>
  <c r="B1783" i="11"/>
  <c r="A1783" i="11"/>
  <c r="W1782" i="11"/>
  <c r="U1782" i="11"/>
  <c r="T1782" i="11"/>
  <c r="S1782" i="11"/>
  <c r="AA1782" i="11" s="1"/>
  <c r="R1782" i="11"/>
  <c r="Q1782" i="11"/>
  <c r="Y1782" i="11" s="1"/>
  <c r="P1782" i="11"/>
  <c r="X1782" i="11" s="1"/>
  <c r="O1782" i="11"/>
  <c r="N1782" i="11"/>
  <c r="V1782" i="11" s="1"/>
  <c r="M1782" i="11"/>
  <c r="L1782" i="11"/>
  <c r="K1782" i="11"/>
  <c r="J1782" i="11"/>
  <c r="I1782" i="11"/>
  <c r="AB1782" i="11" s="1"/>
  <c r="H1782" i="11"/>
  <c r="G1782" i="11"/>
  <c r="F1782" i="11"/>
  <c r="E1782" i="11"/>
  <c r="D1782" i="11"/>
  <c r="C1782" i="11"/>
  <c r="B1782" i="11"/>
  <c r="A1782" i="11"/>
  <c r="T1781" i="11"/>
  <c r="S1781" i="11"/>
  <c r="Q1781" i="11"/>
  <c r="P1781" i="11"/>
  <c r="O1781" i="11"/>
  <c r="W1781" i="11" s="1"/>
  <c r="N1781" i="11"/>
  <c r="V1781" i="11" s="1"/>
  <c r="M1781" i="11"/>
  <c r="L1781" i="11"/>
  <c r="K1781" i="11"/>
  <c r="J1781" i="11"/>
  <c r="I1781" i="11"/>
  <c r="AA1781" i="11" s="1"/>
  <c r="H1781" i="11"/>
  <c r="G1781" i="11"/>
  <c r="F1781" i="11"/>
  <c r="E1781" i="11"/>
  <c r="D1781" i="11"/>
  <c r="C1781" i="11"/>
  <c r="B1781" i="11"/>
  <c r="A1781" i="11"/>
  <c r="U1780" i="11"/>
  <c r="T1780" i="11"/>
  <c r="S1780" i="11"/>
  <c r="AA1780" i="11" s="1"/>
  <c r="AC1780" i="11" s="1"/>
  <c r="Q1780" i="11"/>
  <c r="Y1780" i="11" s="1"/>
  <c r="P1780" i="11"/>
  <c r="X1780" i="11" s="1"/>
  <c r="O1780" i="11"/>
  <c r="N1780" i="11"/>
  <c r="V1780" i="11" s="1"/>
  <c r="M1780" i="11"/>
  <c r="L1780" i="11"/>
  <c r="K1780" i="11"/>
  <c r="J1780" i="11"/>
  <c r="I1780" i="11"/>
  <c r="AB1780" i="11" s="1"/>
  <c r="H1780" i="11"/>
  <c r="G1780" i="11"/>
  <c r="F1780" i="11"/>
  <c r="E1780" i="11"/>
  <c r="D1780" i="11"/>
  <c r="C1780" i="11"/>
  <c r="B1780" i="11"/>
  <c r="A1780" i="11"/>
  <c r="AB1779" i="11"/>
  <c r="U1779" i="11"/>
  <c r="T1779" i="11"/>
  <c r="S1779" i="11"/>
  <c r="AA1779" i="11" s="1"/>
  <c r="Q1779" i="11"/>
  <c r="Y1779" i="11" s="1"/>
  <c r="P1779" i="11"/>
  <c r="X1779" i="11" s="1"/>
  <c r="O1779" i="11"/>
  <c r="W1779" i="11" s="1"/>
  <c r="N1779" i="11"/>
  <c r="M1779" i="11"/>
  <c r="L1779" i="11"/>
  <c r="K1779" i="11"/>
  <c r="J1779" i="11"/>
  <c r="I1779" i="11"/>
  <c r="H1779" i="11"/>
  <c r="G1779" i="11"/>
  <c r="F1779" i="11"/>
  <c r="E1779" i="11"/>
  <c r="D1779" i="11"/>
  <c r="C1779" i="11"/>
  <c r="B1779" i="11"/>
  <c r="A1779" i="11"/>
  <c r="AA1778" i="11"/>
  <c r="W1778" i="11"/>
  <c r="T1778" i="11"/>
  <c r="S1778" i="11"/>
  <c r="U1778" i="11" s="1"/>
  <c r="Q1778" i="11"/>
  <c r="P1778" i="11"/>
  <c r="X1778" i="11" s="1"/>
  <c r="O1778" i="11"/>
  <c r="R1778" i="11" s="1"/>
  <c r="N1778" i="11"/>
  <c r="M1778" i="11"/>
  <c r="L1778" i="11"/>
  <c r="K1778" i="11"/>
  <c r="J1778" i="11"/>
  <c r="I1778" i="11"/>
  <c r="Y1778" i="11" s="1"/>
  <c r="H1778" i="11"/>
  <c r="G1778" i="11"/>
  <c r="F1778" i="11"/>
  <c r="E1778" i="11"/>
  <c r="D1778" i="11"/>
  <c r="C1778" i="11"/>
  <c r="B1778" i="11"/>
  <c r="A1778" i="11"/>
  <c r="X1777" i="11"/>
  <c r="V1777" i="11"/>
  <c r="T1777" i="11"/>
  <c r="AB1777" i="11" s="1"/>
  <c r="S1777" i="11"/>
  <c r="AA1777" i="11" s="1"/>
  <c r="AC1777" i="11" s="1"/>
  <c r="Q1777" i="11"/>
  <c r="Y1777" i="11" s="1"/>
  <c r="P1777" i="11"/>
  <c r="O1777" i="11"/>
  <c r="W1777" i="11" s="1"/>
  <c r="N1777" i="11"/>
  <c r="R1777" i="11" s="1"/>
  <c r="M1777" i="11"/>
  <c r="L1777" i="11"/>
  <c r="K1777" i="11"/>
  <c r="J1777" i="11"/>
  <c r="I1777" i="11"/>
  <c r="H1777" i="11"/>
  <c r="G1777" i="11"/>
  <c r="F1777" i="11"/>
  <c r="E1777" i="11"/>
  <c r="D1777" i="11"/>
  <c r="C1777" i="11"/>
  <c r="B1777" i="11"/>
  <c r="A1777" i="11"/>
  <c r="T1776" i="11"/>
  <c r="S1776" i="11"/>
  <c r="AA1776" i="11" s="1"/>
  <c r="Q1776" i="11"/>
  <c r="Y1776" i="11" s="1"/>
  <c r="P1776" i="11"/>
  <c r="X1776" i="11" s="1"/>
  <c r="O1776" i="11"/>
  <c r="W1776" i="11" s="1"/>
  <c r="N1776" i="11"/>
  <c r="V1776" i="11" s="1"/>
  <c r="M1776" i="11"/>
  <c r="L1776" i="11"/>
  <c r="K1776" i="11"/>
  <c r="J1776" i="11"/>
  <c r="I1776" i="11"/>
  <c r="AB1776" i="11" s="1"/>
  <c r="H1776" i="11"/>
  <c r="G1776" i="11"/>
  <c r="F1776" i="11"/>
  <c r="E1776" i="11"/>
  <c r="D1776" i="11"/>
  <c r="C1776" i="11"/>
  <c r="B1776" i="11"/>
  <c r="A1776" i="11"/>
  <c r="T1775" i="11"/>
  <c r="AB1775" i="11" s="1"/>
  <c r="S1775" i="11"/>
  <c r="AA1775" i="11" s="1"/>
  <c r="Q1775" i="11"/>
  <c r="Y1775" i="11" s="1"/>
  <c r="P1775" i="11"/>
  <c r="X1775" i="11" s="1"/>
  <c r="O1775" i="11"/>
  <c r="W1775" i="11" s="1"/>
  <c r="N1775" i="11"/>
  <c r="M1775" i="11"/>
  <c r="L1775" i="11"/>
  <c r="K1775" i="11"/>
  <c r="J1775" i="11"/>
  <c r="I1775" i="11"/>
  <c r="H1775" i="11"/>
  <c r="G1775" i="11"/>
  <c r="F1775" i="11"/>
  <c r="E1775" i="11"/>
  <c r="D1775" i="11"/>
  <c r="C1775" i="11"/>
  <c r="B1775" i="11"/>
  <c r="A1775" i="11"/>
  <c r="AA1774" i="11"/>
  <c r="AC1774" i="11" s="1"/>
  <c r="U1774" i="11"/>
  <c r="T1774" i="11"/>
  <c r="AB1774" i="11" s="1"/>
  <c r="S1774" i="11"/>
  <c r="Q1774" i="11"/>
  <c r="Y1774" i="11" s="1"/>
  <c r="P1774" i="11"/>
  <c r="X1774" i="11" s="1"/>
  <c r="O1774" i="11"/>
  <c r="W1774" i="11" s="1"/>
  <c r="N1774" i="11"/>
  <c r="V1774" i="11" s="1"/>
  <c r="M1774" i="11"/>
  <c r="L1774" i="11"/>
  <c r="K1774" i="11"/>
  <c r="J1774" i="11"/>
  <c r="I1774" i="11"/>
  <c r="H1774" i="11"/>
  <c r="G1774" i="11"/>
  <c r="F1774" i="11"/>
  <c r="E1774" i="11"/>
  <c r="D1774" i="11"/>
  <c r="C1774" i="11"/>
  <c r="B1774" i="11"/>
  <c r="A1774" i="11"/>
  <c r="AB1773" i="11"/>
  <c r="X1773" i="11"/>
  <c r="T1773" i="11"/>
  <c r="S1773" i="11"/>
  <c r="U1773" i="11" s="1"/>
  <c r="Q1773" i="11"/>
  <c r="Y1773" i="11" s="1"/>
  <c r="P1773" i="11"/>
  <c r="O1773" i="11"/>
  <c r="W1773" i="11" s="1"/>
  <c r="N1773" i="11"/>
  <c r="V1773" i="11" s="1"/>
  <c r="Z1773" i="11" s="1"/>
  <c r="M1773" i="11"/>
  <c r="L1773" i="11"/>
  <c r="K1773" i="11"/>
  <c r="J1773" i="11"/>
  <c r="I1773" i="11"/>
  <c r="H1773" i="11"/>
  <c r="G1773" i="11"/>
  <c r="F1773" i="11"/>
  <c r="E1773" i="11"/>
  <c r="D1773" i="11"/>
  <c r="C1773" i="11"/>
  <c r="B1773" i="11"/>
  <c r="A1773" i="11"/>
  <c r="W1772" i="11"/>
  <c r="U1772" i="11"/>
  <c r="T1772" i="11"/>
  <c r="AB1772" i="11" s="1"/>
  <c r="S1772" i="11"/>
  <c r="AA1772" i="11" s="1"/>
  <c r="Q1772" i="11"/>
  <c r="P1772" i="11"/>
  <c r="X1772" i="11" s="1"/>
  <c r="O1772" i="11"/>
  <c r="N1772" i="11"/>
  <c r="R1772" i="11" s="1"/>
  <c r="M1772" i="11"/>
  <c r="L1772" i="11"/>
  <c r="K1772" i="11"/>
  <c r="J1772" i="11"/>
  <c r="I1772" i="11"/>
  <c r="Y1772" i="11" s="1"/>
  <c r="H1772" i="11"/>
  <c r="G1772" i="11"/>
  <c r="F1772" i="11"/>
  <c r="E1772" i="11"/>
  <c r="D1772" i="11"/>
  <c r="C1772" i="11"/>
  <c r="B1772" i="11"/>
  <c r="A1772" i="11"/>
  <c r="V1771" i="11"/>
  <c r="T1771" i="11"/>
  <c r="S1771" i="11"/>
  <c r="R1771" i="11"/>
  <c r="Q1771" i="11"/>
  <c r="Y1771" i="11" s="1"/>
  <c r="P1771" i="11"/>
  <c r="X1771" i="11" s="1"/>
  <c r="O1771" i="11"/>
  <c r="W1771" i="11" s="1"/>
  <c r="N1771" i="11"/>
  <c r="M1771" i="11"/>
  <c r="L1771" i="11"/>
  <c r="K1771" i="11"/>
  <c r="J1771" i="11"/>
  <c r="I1771" i="11"/>
  <c r="AA1771" i="11" s="1"/>
  <c r="H1771" i="11"/>
  <c r="G1771" i="11"/>
  <c r="F1771" i="11"/>
  <c r="E1771" i="11"/>
  <c r="D1771" i="11"/>
  <c r="C1771" i="11"/>
  <c r="B1771" i="11"/>
  <c r="A1771" i="11"/>
  <c r="T1770" i="11"/>
  <c r="AB1770" i="11" s="1"/>
  <c r="S1770" i="11"/>
  <c r="Q1770" i="11"/>
  <c r="Y1770" i="11" s="1"/>
  <c r="P1770" i="11"/>
  <c r="X1770" i="11" s="1"/>
  <c r="O1770" i="11"/>
  <c r="W1770" i="11" s="1"/>
  <c r="N1770" i="11"/>
  <c r="V1770" i="11" s="1"/>
  <c r="M1770" i="11"/>
  <c r="L1770" i="11"/>
  <c r="K1770" i="11"/>
  <c r="J1770" i="11"/>
  <c r="I1770" i="11"/>
  <c r="H1770" i="11"/>
  <c r="G1770" i="11"/>
  <c r="F1770" i="11"/>
  <c r="E1770" i="11"/>
  <c r="D1770" i="11"/>
  <c r="C1770" i="11"/>
  <c r="B1770" i="11"/>
  <c r="A1770" i="11"/>
  <c r="AB1769" i="11"/>
  <c r="U1769" i="11"/>
  <c r="T1769" i="11"/>
  <c r="S1769" i="11"/>
  <c r="AA1769" i="11" s="1"/>
  <c r="Q1769" i="11"/>
  <c r="Y1769" i="11" s="1"/>
  <c r="P1769" i="11"/>
  <c r="X1769" i="11" s="1"/>
  <c r="O1769" i="11"/>
  <c r="W1769" i="11" s="1"/>
  <c r="N1769" i="11"/>
  <c r="M1769" i="11"/>
  <c r="L1769" i="11"/>
  <c r="K1769" i="11"/>
  <c r="J1769" i="11"/>
  <c r="I1769" i="11"/>
  <c r="H1769" i="11"/>
  <c r="G1769" i="11"/>
  <c r="F1769" i="11"/>
  <c r="E1769" i="11"/>
  <c r="D1769" i="11"/>
  <c r="C1769" i="11"/>
  <c r="B1769" i="11"/>
  <c r="A1769" i="11"/>
  <c r="AA1768" i="11"/>
  <c r="Y1768" i="11"/>
  <c r="T1768" i="11"/>
  <c r="AB1768" i="11" s="1"/>
  <c r="S1768" i="11"/>
  <c r="U1768" i="11" s="1"/>
  <c r="Q1768" i="11"/>
  <c r="P1768" i="11"/>
  <c r="O1768" i="11"/>
  <c r="N1768" i="11"/>
  <c r="M1768" i="11"/>
  <c r="L1768" i="11"/>
  <c r="K1768" i="11"/>
  <c r="J1768" i="11"/>
  <c r="I1768" i="11"/>
  <c r="H1768" i="11"/>
  <c r="G1768" i="11"/>
  <c r="F1768" i="11"/>
  <c r="E1768" i="11"/>
  <c r="D1768" i="11"/>
  <c r="C1768" i="11"/>
  <c r="B1768" i="11"/>
  <c r="A1768" i="11"/>
  <c r="X1767" i="11"/>
  <c r="V1767" i="11"/>
  <c r="U1767" i="11"/>
  <c r="T1767" i="11"/>
  <c r="AB1767" i="11" s="1"/>
  <c r="S1767" i="11"/>
  <c r="AA1767" i="11" s="1"/>
  <c r="AC1767" i="11" s="1"/>
  <c r="Q1767" i="11"/>
  <c r="Y1767" i="11" s="1"/>
  <c r="P1767" i="11"/>
  <c r="O1767" i="11"/>
  <c r="W1767" i="11" s="1"/>
  <c r="N1767" i="11"/>
  <c r="R1767" i="11" s="1"/>
  <c r="M1767" i="11"/>
  <c r="L1767" i="11"/>
  <c r="K1767" i="11"/>
  <c r="J1767" i="11"/>
  <c r="I1767" i="11"/>
  <c r="H1767" i="11"/>
  <c r="G1767" i="11"/>
  <c r="F1767" i="11"/>
  <c r="E1767" i="11"/>
  <c r="D1767" i="11"/>
  <c r="C1767" i="11"/>
  <c r="B1767" i="11"/>
  <c r="A1767" i="11"/>
  <c r="W1766" i="11"/>
  <c r="T1766" i="11"/>
  <c r="AB1766" i="11" s="1"/>
  <c r="S1766" i="11"/>
  <c r="AA1766" i="11" s="1"/>
  <c r="AC1766" i="11" s="1"/>
  <c r="R1766" i="11"/>
  <c r="Q1766" i="11"/>
  <c r="Y1766" i="11" s="1"/>
  <c r="P1766" i="11"/>
  <c r="X1766" i="11" s="1"/>
  <c r="O1766" i="11"/>
  <c r="N1766" i="11"/>
  <c r="V1766" i="11" s="1"/>
  <c r="M1766" i="11"/>
  <c r="L1766" i="11"/>
  <c r="K1766" i="11"/>
  <c r="J1766" i="11"/>
  <c r="I1766" i="11"/>
  <c r="H1766" i="11"/>
  <c r="G1766" i="11"/>
  <c r="F1766" i="11"/>
  <c r="E1766" i="11"/>
  <c r="D1766" i="11"/>
  <c r="C1766" i="11"/>
  <c r="B1766" i="11"/>
  <c r="A1766" i="11"/>
  <c r="T1765" i="11"/>
  <c r="S1765" i="11"/>
  <c r="R1765" i="11"/>
  <c r="Q1765" i="11"/>
  <c r="Y1765" i="11" s="1"/>
  <c r="P1765" i="11"/>
  <c r="X1765" i="11" s="1"/>
  <c r="O1765" i="11"/>
  <c r="W1765" i="11" s="1"/>
  <c r="N1765" i="11"/>
  <c r="V1765" i="11" s="1"/>
  <c r="Z1765" i="11" s="1"/>
  <c r="M1765" i="11"/>
  <c r="L1765" i="11"/>
  <c r="K1765" i="11"/>
  <c r="J1765" i="11"/>
  <c r="I1765" i="11"/>
  <c r="AA1765" i="11" s="1"/>
  <c r="H1765" i="11"/>
  <c r="G1765" i="11"/>
  <c r="F1765" i="11"/>
  <c r="E1765" i="11"/>
  <c r="D1765" i="11"/>
  <c r="C1765" i="11"/>
  <c r="B1765" i="11"/>
  <c r="A1765" i="11"/>
  <c r="T1764" i="11"/>
  <c r="AB1764" i="11" s="1"/>
  <c r="S1764" i="11"/>
  <c r="AA1764" i="11" s="1"/>
  <c r="Q1764" i="11"/>
  <c r="Y1764" i="11" s="1"/>
  <c r="P1764" i="11"/>
  <c r="X1764" i="11" s="1"/>
  <c r="O1764" i="11"/>
  <c r="W1764" i="11" s="1"/>
  <c r="N1764" i="11"/>
  <c r="M1764" i="11"/>
  <c r="L1764" i="11"/>
  <c r="K1764" i="11"/>
  <c r="J1764" i="11"/>
  <c r="I1764" i="11"/>
  <c r="H1764" i="11"/>
  <c r="G1764" i="11"/>
  <c r="F1764" i="11"/>
  <c r="E1764" i="11"/>
  <c r="D1764" i="11"/>
  <c r="C1764" i="11"/>
  <c r="B1764" i="11"/>
  <c r="A1764" i="11"/>
  <c r="AB1763" i="11"/>
  <c r="AA1763" i="11"/>
  <c r="AC1763" i="11" s="1"/>
  <c r="T1763" i="11"/>
  <c r="S1763" i="11"/>
  <c r="U1763" i="11" s="1"/>
  <c r="Q1763" i="11"/>
  <c r="P1763" i="11"/>
  <c r="X1763" i="11" s="1"/>
  <c r="O1763" i="11"/>
  <c r="N1763" i="11"/>
  <c r="V1763" i="11" s="1"/>
  <c r="M1763" i="11"/>
  <c r="L1763" i="11"/>
  <c r="K1763" i="11"/>
  <c r="J1763" i="11"/>
  <c r="I1763" i="11"/>
  <c r="W1763" i="11" s="1"/>
  <c r="H1763" i="11"/>
  <c r="G1763" i="11"/>
  <c r="F1763" i="11"/>
  <c r="E1763" i="11"/>
  <c r="D1763" i="11"/>
  <c r="C1763" i="11"/>
  <c r="B1763" i="11"/>
  <c r="A1763" i="11"/>
  <c r="Y1762" i="11"/>
  <c r="X1762" i="11"/>
  <c r="T1762" i="11"/>
  <c r="U1762" i="11" s="1"/>
  <c r="S1762" i="11"/>
  <c r="Q1762" i="11"/>
  <c r="P1762" i="11"/>
  <c r="R1762" i="11" s="1"/>
  <c r="O1762" i="11"/>
  <c r="N1762" i="11"/>
  <c r="M1762" i="11"/>
  <c r="L1762" i="11"/>
  <c r="K1762" i="11"/>
  <c r="J1762" i="11"/>
  <c r="I1762" i="11"/>
  <c r="H1762" i="11"/>
  <c r="G1762" i="11"/>
  <c r="F1762" i="11"/>
  <c r="E1762" i="11"/>
  <c r="D1762" i="11"/>
  <c r="C1762" i="11"/>
  <c r="B1762" i="11"/>
  <c r="A1762" i="11"/>
  <c r="X1761" i="11"/>
  <c r="W1761" i="11"/>
  <c r="V1761" i="11"/>
  <c r="U1761" i="11"/>
  <c r="T1761" i="11"/>
  <c r="AB1761" i="11" s="1"/>
  <c r="S1761" i="11"/>
  <c r="AA1761" i="11" s="1"/>
  <c r="Q1761" i="11"/>
  <c r="Y1761" i="11" s="1"/>
  <c r="P1761" i="11"/>
  <c r="O1761" i="11"/>
  <c r="N1761" i="11"/>
  <c r="R1761" i="11" s="1"/>
  <c r="M1761" i="11"/>
  <c r="L1761" i="11"/>
  <c r="K1761" i="11"/>
  <c r="J1761" i="11"/>
  <c r="I1761" i="11"/>
  <c r="H1761" i="11"/>
  <c r="G1761" i="11"/>
  <c r="F1761" i="11"/>
  <c r="E1761" i="11"/>
  <c r="D1761" i="11"/>
  <c r="C1761" i="11"/>
  <c r="B1761" i="11"/>
  <c r="A1761" i="11"/>
  <c r="W1760" i="11"/>
  <c r="T1760" i="11"/>
  <c r="AB1760" i="11" s="1"/>
  <c r="S1760" i="11"/>
  <c r="R1760" i="11"/>
  <c r="Q1760" i="11"/>
  <c r="Y1760" i="11" s="1"/>
  <c r="P1760" i="11"/>
  <c r="X1760" i="11" s="1"/>
  <c r="O1760" i="11"/>
  <c r="N1760" i="11"/>
  <c r="V1760" i="11" s="1"/>
  <c r="M1760" i="11"/>
  <c r="L1760" i="11"/>
  <c r="K1760" i="11"/>
  <c r="J1760" i="11"/>
  <c r="I1760" i="11"/>
  <c r="H1760" i="11"/>
  <c r="G1760" i="11"/>
  <c r="F1760" i="11"/>
  <c r="E1760" i="11"/>
  <c r="D1760" i="11"/>
  <c r="C1760" i="11"/>
  <c r="B1760" i="11"/>
  <c r="A1760" i="11"/>
  <c r="T1759" i="11"/>
  <c r="AB1759" i="11" s="1"/>
  <c r="S1759" i="11"/>
  <c r="Q1759" i="11"/>
  <c r="Y1759" i="11" s="1"/>
  <c r="P1759" i="11"/>
  <c r="X1759" i="11" s="1"/>
  <c r="O1759" i="11"/>
  <c r="W1759" i="11" s="1"/>
  <c r="N1759" i="11"/>
  <c r="V1759" i="11" s="1"/>
  <c r="M1759" i="11"/>
  <c r="L1759" i="11"/>
  <c r="K1759" i="11"/>
  <c r="J1759" i="11"/>
  <c r="I1759" i="11"/>
  <c r="AA1759" i="11" s="1"/>
  <c r="H1759" i="11"/>
  <c r="G1759" i="11"/>
  <c r="F1759" i="11"/>
  <c r="E1759" i="11"/>
  <c r="D1759" i="11"/>
  <c r="C1759" i="11"/>
  <c r="B1759" i="11"/>
  <c r="A1759" i="11"/>
  <c r="AB1758" i="11"/>
  <c r="AC1758" i="11" s="1"/>
  <c r="AA1758" i="11"/>
  <c r="X1758" i="11"/>
  <c r="T1758" i="11"/>
  <c r="U1758" i="11" s="1"/>
  <c r="S1758" i="11"/>
  <c r="Q1758" i="11"/>
  <c r="Y1758" i="11" s="1"/>
  <c r="P1758" i="11"/>
  <c r="O1758" i="11"/>
  <c r="W1758" i="11" s="1"/>
  <c r="N1758" i="11"/>
  <c r="V1758" i="11" s="1"/>
  <c r="M1758" i="11"/>
  <c r="L1758" i="11"/>
  <c r="K1758" i="11"/>
  <c r="J1758" i="11"/>
  <c r="I1758" i="11"/>
  <c r="H1758" i="11"/>
  <c r="G1758" i="11"/>
  <c r="F1758" i="11"/>
  <c r="E1758" i="11"/>
  <c r="D1758" i="11"/>
  <c r="C1758" i="11"/>
  <c r="B1758" i="11"/>
  <c r="A1758" i="11"/>
  <c r="Y1757" i="11"/>
  <c r="T1757" i="11"/>
  <c r="S1757" i="11"/>
  <c r="U1757" i="11" s="1"/>
  <c r="Q1757" i="11"/>
  <c r="P1757" i="11"/>
  <c r="O1757" i="11"/>
  <c r="N1757" i="11"/>
  <c r="V1757" i="11" s="1"/>
  <c r="M1757" i="11"/>
  <c r="L1757" i="11"/>
  <c r="K1757" i="11"/>
  <c r="J1757" i="11"/>
  <c r="I1757" i="11"/>
  <c r="H1757" i="11"/>
  <c r="G1757" i="11"/>
  <c r="F1757" i="11"/>
  <c r="E1757" i="11"/>
  <c r="D1757" i="11"/>
  <c r="C1757" i="11"/>
  <c r="B1757" i="11"/>
  <c r="A1757" i="11"/>
  <c r="W1756" i="11"/>
  <c r="V1756" i="11"/>
  <c r="T1756" i="11"/>
  <c r="AB1756" i="11" s="1"/>
  <c r="S1756" i="11"/>
  <c r="Q1756" i="11"/>
  <c r="P1756" i="11"/>
  <c r="O1756" i="11"/>
  <c r="N1756" i="11"/>
  <c r="R1756" i="11" s="1"/>
  <c r="M1756" i="11"/>
  <c r="L1756" i="11"/>
  <c r="K1756" i="11"/>
  <c r="J1756" i="11"/>
  <c r="I1756" i="11"/>
  <c r="AA1756" i="11" s="1"/>
  <c r="H1756" i="11"/>
  <c r="G1756" i="11"/>
  <c r="F1756" i="11"/>
  <c r="E1756" i="11"/>
  <c r="D1756" i="11"/>
  <c r="C1756" i="11"/>
  <c r="B1756" i="11"/>
  <c r="A1756" i="11"/>
  <c r="X1755" i="11"/>
  <c r="V1755" i="11"/>
  <c r="Z1755" i="11" s="1"/>
  <c r="T1755" i="11"/>
  <c r="AB1755" i="11" s="1"/>
  <c r="S1755" i="11"/>
  <c r="Q1755" i="11"/>
  <c r="Y1755" i="11" s="1"/>
  <c r="P1755" i="11"/>
  <c r="O1755" i="11"/>
  <c r="W1755" i="11" s="1"/>
  <c r="N1755" i="11"/>
  <c r="M1755" i="11"/>
  <c r="L1755" i="11"/>
  <c r="K1755" i="11"/>
  <c r="J1755" i="11"/>
  <c r="I1755" i="11"/>
  <c r="H1755" i="11"/>
  <c r="G1755" i="11"/>
  <c r="F1755" i="11"/>
  <c r="E1755" i="11"/>
  <c r="D1755" i="11"/>
  <c r="C1755" i="11"/>
  <c r="B1755" i="11"/>
  <c r="A1755" i="11"/>
  <c r="T1754" i="11"/>
  <c r="S1754" i="11"/>
  <c r="AA1754" i="11" s="1"/>
  <c r="Q1754" i="11"/>
  <c r="Y1754" i="11" s="1"/>
  <c r="P1754" i="11"/>
  <c r="X1754" i="11" s="1"/>
  <c r="O1754" i="11"/>
  <c r="W1754" i="11" s="1"/>
  <c r="N1754" i="11"/>
  <c r="V1754" i="11" s="1"/>
  <c r="M1754" i="11"/>
  <c r="L1754" i="11"/>
  <c r="K1754" i="11"/>
  <c r="J1754" i="11"/>
  <c r="I1754" i="11"/>
  <c r="AB1754" i="11" s="1"/>
  <c r="H1754" i="11"/>
  <c r="G1754" i="11"/>
  <c r="F1754" i="11"/>
  <c r="E1754" i="11"/>
  <c r="D1754" i="11"/>
  <c r="C1754" i="11"/>
  <c r="B1754" i="11"/>
  <c r="A1754" i="11"/>
  <c r="AB1753" i="11"/>
  <c r="AA1753" i="11"/>
  <c r="AC1753" i="11" s="1"/>
  <c r="U1753" i="11"/>
  <c r="T1753" i="11"/>
  <c r="S1753" i="11"/>
  <c r="Q1753" i="11"/>
  <c r="P1753" i="11"/>
  <c r="X1753" i="11" s="1"/>
  <c r="O1753" i="11"/>
  <c r="W1753" i="11" s="1"/>
  <c r="N1753" i="11"/>
  <c r="M1753" i="11"/>
  <c r="L1753" i="11"/>
  <c r="K1753" i="11"/>
  <c r="J1753" i="11"/>
  <c r="I1753" i="11"/>
  <c r="Y1753" i="11" s="1"/>
  <c r="H1753" i="11"/>
  <c r="G1753" i="11"/>
  <c r="F1753" i="11"/>
  <c r="E1753" i="11"/>
  <c r="D1753" i="11"/>
  <c r="C1753" i="11"/>
  <c r="B1753" i="11"/>
  <c r="A1753" i="11"/>
  <c r="AA1752" i="11"/>
  <c r="X1752" i="11"/>
  <c r="T1752" i="11"/>
  <c r="S1752" i="11"/>
  <c r="U1752" i="11" s="1"/>
  <c r="Q1752" i="11"/>
  <c r="P1752" i="11"/>
  <c r="O1752" i="11"/>
  <c r="W1752" i="11" s="1"/>
  <c r="N1752" i="11"/>
  <c r="M1752" i="11"/>
  <c r="L1752" i="11"/>
  <c r="K1752" i="11"/>
  <c r="J1752" i="11"/>
  <c r="I1752" i="11"/>
  <c r="V1752" i="11" s="1"/>
  <c r="H1752" i="11"/>
  <c r="G1752" i="11"/>
  <c r="F1752" i="11"/>
  <c r="E1752" i="11"/>
  <c r="D1752" i="11"/>
  <c r="C1752" i="11"/>
  <c r="B1752" i="11"/>
  <c r="A1752" i="11"/>
  <c r="AB1751" i="11"/>
  <c r="X1751" i="11"/>
  <c r="W1751" i="11"/>
  <c r="V1751" i="11"/>
  <c r="U1751" i="11"/>
  <c r="T1751" i="11"/>
  <c r="S1751" i="11"/>
  <c r="AA1751" i="11" s="1"/>
  <c r="AC1751" i="11" s="1"/>
  <c r="Q1751" i="11"/>
  <c r="P1751" i="11"/>
  <c r="O1751" i="11"/>
  <c r="N1751" i="11"/>
  <c r="R1751" i="11" s="1"/>
  <c r="M1751" i="11"/>
  <c r="L1751" i="11"/>
  <c r="K1751" i="11"/>
  <c r="J1751" i="11"/>
  <c r="I1751" i="11"/>
  <c r="Y1751" i="11" s="1"/>
  <c r="H1751" i="11"/>
  <c r="G1751" i="11"/>
  <c r="F1751" i="11"/>
  <c r="E1751" i="11"/>
  <c r="D1751" i="11"/>
  <c r="C1751" i="11"/>
  <c r="B1751" i="11"/>
  <c r="A1751" i="11"/>
  <c r="W1750" i="11"/>
  <c r="T1750" i="11"/>
  <c r="AB1750" i="11" s="1"/>
  <c r="S1750" i="11"/>
  <c r="AA1750" i="11" s="1"/>
  <c r="R1750" i="11"/>
  <c r="Q1750" i="11"/>
  <c r="P1750" i="11"/>
  <c r="X1750" i="11" s="1"/>
  <c r="O1750" i="11"/>
  <c r="N1750" i="11"/>
  <c r="M1750" i="11"/>
  <c r="L1750" i="11"/>
  <c r="K1750" i="11"/>
  <c r="J1750" i="11"/>
  <c r="I1750" i="11"/>
  <c r="Y1750" i="11" s="1"/>
  <c r="H1750" i="11"/>
  <c r="G1750" i="11"/>
  <c r="F1750" i="11"/>
  <c r="E1750" i="11"/>
  <c r="D1750" i="11"/>
  <c r="C1750" i="11"/>
  <c r="B1750" i="11"/>
  <c r="A1750" i="11"/>
  <c r="V1749" i="11"/>
  <c r="T1749" i="11"/>
  <c r="AB1749" i="11" s="1"/>
  <c r="S1749" i="11"/>
  <c r="AA1749" i="11" s="1"/>
  <c r="Q1749" i="11"/>
  <c r="Y1749" i="11" s="1"/>
  <c r="P1749" i="11"/>
  <c r="X1749" i="11" s="1"/>
  <c r="O1749" i="11"/>
  <c r="W1749" i="11" s="1"/>
  <c r="N1749" i="11"/>
  <c r="M1749" i="11"/>
  <c r="L1749" i="11"/>
  <c r="K1749" i="11"/>
  <c r="J1749" i="11"/>
  <c r="I1749" i="11"/>
  <c r="H1749" i="11"/>
  <c r="G1749" i="11"/>
  <c r="F1749" i="11"/>
  <c r="E1749" i="11"/>
  <c r="D1749" i="11"/>
  <c r="C1749" i="11"/>
  <c r="B1749" i="11"/>
  <c r="A1749" i="11"/>
  <c r="AB1748" i="11"/>
  <c r="T1748" i="11"/>
  <c r="S1748" i="11"/>
  <c r="AA1748" i="11" s="1"/>
  <c r="Q1748" i="11"/>
  <c r="Y1748" i="11" s="1"/>
  <c r="P1748" i="11"/>
  <c r="X1748" i="11" s="1"/>
  <c r="O1748" i="11"/>
  <c r="W1748" i="11" s="1"/>
  <c r="N1748" i="11"/>
  <c r="M1748" i="11"/>
  <c r="L1748" i="11"/>
  <c r="K1748" i="11"/>
  <c r="J1748" i="11"/>
  <c r="I1748" i="11"/>
  <c r="H1748" i="11"/>
  <c r="G1748" i="11"/>
  <c r="F1748" i="11"/>
  <c r="E1748" i="11"/>
  <c r="D1748" i="11"/>
  <c r="C1748" i="11"/>
  <c r="B1748" i="11"/>
  <c r="A1748" i="11"/>
  <c r="AB1747" i="11"/>
  <c r="AA1747" i="11"/>
  <c r="AC1747" i="11" s="1"/>
  <c r="T1747" i="11"/>
  <c r="S1747" i="11"/>
  <c r="U1747" i="11" s="1"/>
  <c r="Q1747" i="11"/>
  <c r="P1747" i="11"/>
  <c r="X1747" i="11" s="1"/>
  <c r="O1747" i="11"/>
  <c r="W1747" i="11" s="1"/>
  <c r="N1747" i="11"/>
  <c r="V1747" i="11" s="1"/>
  <c r="M1747" i="11"/>
  <c r="L1747" i="11"/>
  <c r="K1747" i="11"/>
  <c r="J1747" i="11"/>
  <c r="I1747" i="11"/>
  <c r="Y1747" i="11" s="1"/>
  <c r="H1747" i="11"/>
  <c r="G1747" i="11"/>
  <c r="F1747" i="11"/>
  <c r="E1747" i="11"/>
  <c r="D1747" i="11"/>
  <c r="C1747" i="11"/>
  <c r="B1747" i="11"/>
  <c r="A1747" i="11"/>
  <c r="U1746" i="11"/>
  <c r="T1746" i="11"/>
  <c r="S1746" i="11"/>
  <c r="Q1746" i="11"/>
  <c r="P1746" i="11"/>
  <c r="R1746" i="11" s="1"/>
  <c r="O1746" i="11"/>
  <c r="N1746" i="11"/>
  <c r="M1746" i="11"/>
  <c r="L1746" i="11"/>
  <c r="K1746" i="11"/>
  <c r="J1746" i="11"/>
  <c r="I1746" i="11"/>
  <c r="H1746" i="11"/>
  <c r="G1746" i="11"/>
  <c r="F1746" i="11"/>
  <c r="E1746" i="11"/>
  <c r="D1746" i="11"/>
  <c r="C1746" i="11"/>
  <c r="B1746" i="11"/>
  <c r="A1746" i="11"/>
  <c r="X1745" i="11"/>
  <c r="W1745" i="11"/>
  <c r="V1745" i="11"/>
  <c r="U1745" i="11"/>
  <c r="T1745" i="11"/>
  <c r="AB1745" i="11" s="1"/>
  <c r="S1745" i="11"/>
  <c r="AA1745" i="11" s="1"/>
  <c r="Q1745" i="11"/>
  <c r="Y1745" i="11" s="1"/>
  <c r="P1745" i="11"/>
  <c r="O1745" i="11"/>
  <c r="N1745" i="11"/>
  <c r="R1745" i="11" s="1"/>
  <c r="M1745" i="11"/>
  <c r="L1745" i="11"/>
  <c r="K1745" i="11"/>
  <c r="J1745" i="11"/>
  <c r="I1745" i="11"/>
  <c r="H1745" i="11"/>
  <c r="G1745" i="11"/>
  <c r="F1745" i="11"/>
  <c r="E1745" i="11"/>
  <c r="D1745" i="11"/>
  <c r="C1745" i="11"/>
  <c r="B1745" i="11"/>
  <c r="A1745" i="11"/>
  <c r="W1744" i="11"/>
  <c r="T1744" i="11"/>
  <c r="AB1744" i="11" s="1"/>
  <c r="S1744" i="11"/>
  <c r="R1744" i="11"/>
  <c r="Q1744" i="11"/>
  <c r="Y1744" i="11" s="1"/>
  <c r="P1744" i="11"/>
  <c r="X1744" i="11" s="1"/>
  <c r="O1744" i="11"/>
  <c r="N1744" i="11"/>
  <c r="V1744" i="11" s="1"/>
  <c r="Z1744" i="11" s="1"/>
  <c r="M1744" i="11"/>
  <c r="L1744" i="11"/>
  <c r="K1744" i="11"/>
  <c r="J1744" i="11"/>
  <c r="I1744" i="11"/>
  <c r="H1744" i="11"/>
  <c r="G1744" i="11"/>
  <c r="F1744" i="11"/>
  <c r="E1744" i="11"/>
  <c r="D1744" i="11"/>
  <c r="C1744" i="11"/>
  <c r="B1744" i="11"/>
  <c r="A1744" i="11"/>
  <c r="T1743" i="11"/>
  <c r="AB1743" i="11" s="1"/>
  <c r="S1743" i="11"/>
  <c r="AA1743" i="11" s="1"/>
  <c r="AC1743" i="11" s="1"/>
  <c r="Q1743" i="11"/>
  <c r="Y1743" i="11" s="1"/>
  <c r="P1743" i="11"/>
  <c r="X1743" i="11" s="1"/>
  <c r="O1743" i="11"/>
  <c r="W1743" i="11" s="1"/>
  <c r="N1743" i="11"/>
  <c r="V1743" i="11" s="1"/>
  <c r="M1743" i="11"/>
  <c r="L1743" i="11"/>
  <c r="K1743" i="11"/>
  <c r="J1743" i="11"/>
  <c r="I1743" i="11"/>
  <c r="H1743" i="11"/>
  <c r="G1743" i="11"/>
  <c r="F1743" i="11"/>
  <c r="E1743" i="11"/>
  <c r="D1743" i="11"/>
  <c r="C1743" i="11"/>
  <c r="B1743" i="11"/>
  <c r="A1743" i="11"/>
  <c r="AB1742" i="11"/>
  <c r="AA1742" i="11"/>
  <c r="U1742" i="11"/>
  <c r="T1742" i="11"/>
  <c r="S1742" i="11"/>
  <c r="Q1742" i="11"/>
  <c r="Y1742" i="11" s="1"/>
  <c r="P1742" i="11"/>
  <c r="X1742" i="11" s="1"/>
  <c r="O1742" i="11"/>
  <c r="W1742" i="11" s="1"/>
  <c r="N1742" i="11"/>
  <c r="V1742" i="11" s="1"/>
  <c r="Z1742" i="11" s="1"/>
  <c r="M1742" i="11"/>
  <c r="L1742" i="11"/>
  <c r="K1742" i="11"/>
  <c r="J1742" i="11"/>
  <c r="I1742" i="11"/>
  <c r="H1742" i="11"/>
  <c r="G1742" i="11"/>
  <c r="F1742" i="11"/>
  <c r="E1742" i="11"/>
  <c r="D1742" i="11"/>
  <c r="C1742" i="11"/>
  <c r="B1742" i="11"/>
  <c r="A1742" i="11"/>
  <c r="Y1741" i="11"/>
  <c r="U1741" i="11"/>
  <c r="T1741" i="11"/>
  <c r="S1741" i="11"/>
  <c r="Q1741" i="11"/>
  <c r="P1741" i="11"/>
  <c r="O1741" i="11"/>
  <c r="N1741" i="11"/>
  <c r="M1741" i="11"/>
  <c r="L1741" i="11"/>
  <c r="K1741" i="11"/>
  <c r="J1741" i="11"/>
  <c r="I1741" i="11"/>
  <c r="H1741" i="11"/>
  <c r="G1741" i="11"/>
  <c r="F1741" i="11"/>
  <c r="E1741" i="11"/>
  <c r="D1741" i="11"/>
  <c r="C1741" i="11"/>
  <c r="B1741" i="11"/>
  <c r="A1741" i="11"/>
  <c r="W1740" i="11"/>
  <c r="V1740" i="11"/>
  <c r="T1740" i="11"/>
  <c r="AB1740" i="11" s="1"/>
  <c r="S1740" i="11"/>
  <c r="Q1740" i="11"/>
  <c r="P1740" i="11"/>
  <c r="O1740" i="11"/>
  <c r="N1740" i="11"/>
  <c r="R1740" i="11" s="1"/>
  <c r="M1740" i="11"/>
  <c r="L1740" i="11"/>
  <c r="K1740" i="11"/>
  <c r="J1740" i="11"/>
  <c r="I1740" i="11"/>
  <c r="AA1740" i="11" s="1"/>
  <c r="AC1740" i="11" s="1"/>
  <c r="H1740" i="11"/>
  <c r="G1740" i="11"/>
  <c r="F1740" i="11"/>
  <c r="E1740" i="11"/>
  <c r="D1740" i="11"/>
  <c r="C1740" i="11"/>
  <c r="B1740" i="11"/>
  <c r="A1740" i="11"/>
  <c r="X1739" i="11"/>
  <c r="V1739" i="11"/>
  <c r="T1739" i="11"/>
  <c r="AB1739" i="11" s="1"/>
  <c r="S1739" i="11"/>
  <c r="Q1739" i="11"/>
  <c r="Y1739" i="11" s="1"/>
  <c r="P1739" i="11"/>
  <c r="O1739" i="11"/>
  <c r="W1739" i="11" s="1"/>
  <c r="N1739" i="11"/>
  <c r="M1739" i="11"/>
  <c r="L1739" i="11"/>
  <c r="K1739" i="11"/>
  <c r="J1739" i="11"/>
  <c r="I1739" i="11"/>
  <c r="H1739" i="11"/>
  <c r="G1739" i="11"/>
  <c r="F1739" i="11"/>
  <c r="E1739" i="11"/>
  <c r="D1739" i="11"/>
  <c r="C1739" i="11"/>
  <c r="B1739" i="11"/>
  <c r="A1739" i="11"/>
  <c r="T1738" i="11"/>
  <c r="AB1738" i="11" s="1"/>
  <c r="S1738" i="11"/>
  <c r="AA1738" i="11" s="1"/>
  <c r="Q1738" i="11"/>
  <c r="Y1738" i="11" s="1"/>
  <c r="P1738" i="11"/>
  <c r="X1738" i="11" s="1"/>
  <c r="O1738" i="11"/>
  <c r="W1738" i="11" s="1"/>
  <c r="N1738" i="11"/>
  <c r="V1738" i="11" s="1"/>
  <c r="M1738" i="11"/>
  <c r="L1738" i="11"/>
  <c r="K1738" i="11"/>
  <c r="J1738" i="11"/>
  <c r="I1738" i="11"/>
  <c r="H1738" i="11"/>
  <c r="G1738" i="11"/>
  <c r="F1738" i="11"/>
  <c r="E1738" i="11"/>
  <c r="D1738" i="11"/>
  <c r="C1738" i="11"/>
  <c r="B1738" i="11"/>
  <c r="A1738" i="11"/>
  <c r="AB1737" i="11"/>
  <c r="AA1737" i="11"/>
  <c r="U1737" i="11"/>
  <c r="T1737" i="11"/>
  <c r="S1737" i="11"/>
  <c r="Q1737" i="11"/>
  <c r="Y1737" i="11" s="1"/>
  <c r="P1737" i="11"/>
  <c r="X1737" i="11" s="1"/>
  <c r="O1737" i="11"/>
  <c r="W1737" i="11" s="1"/>
  <c r="N1737" i="11"/>
  <c r="M1737" i="11"/>
  <c r="L1737" i="11"/>
  <c r="K1737" i="11"/>
  <c r="J1737" i="11"/>
  <c r="I1737" i="11"/>
  <c r="H1737" i="11"/>
  <c r="G1737" i="11"/>
  <c r="F1737" i="11"/>
  <c r="E1737" i="11"/>
  <c r="D1737" i="11"/>
  <c r="C1737" i="11"/>
  <c r="B1737" i="11"/>
  <c r="A1737" i="11"/>
  <c r="AA1736" i="11"/>
  <c r="X1736" i="11"/>
  <c r="T1736" i="11"/>
  <c r="U1736" i="11" s="1"/>
  <c r="S1736" i="11"/>
  <c r="Q1736" i="11"/>
  <c r="P1736" i="11"/>
  <c r="O1736" i="11"/>
  <c r="W1736" i="11" s="1"/>
  <c r="N1736" i="11"/>
  <c r="V1736" i="11" s="1"/>
  <c r="M1736" i="11"/>
  <c r="L1736" i="11"/>
  <c r="K1736" i="11"/>
  <c r="J1736" i="11"/>
  <c r="I1736" i="11"/>
  <c r="Y1736" i="11" s="1"/>
  <c r="H1736" i="11"/>
  <c r="G1736" i="11"/>
  <c r="F1736" i="11"/>
  <c r="E1736" i="11"/>
  <c r="D1736" i="11"/>
  <c r="C1736" i="11"/>
  <c r="B1736" i="11"/>
  <c r="A1736" i="11"/>
  <c r="AB1735" i="11"/>
  <c r="X1735" i="11"/>
  <c r="W1735" i="11"/>
  <c r="V1735" i="11"/>
  <c r="U1735" i="11"/>
  <c r="T1735" i="11"/>
  <c r="S1735" i="11"/>
  <c r="AA1735" i="11" s="1"/>
  <c r="AC1735" i="11" s="1"/>
  <c r="Q1735" i="11"/>
  <c r="Y1735" i="11" s="1"/>
  <c r="P1735" i="11"/>
  <c r="O1735" i="11"/>
  <c r="N1735" i="11"/>
  <c r="R1735" i="11" s="1"/>
  <c r="M1735" i="11"/>
  <c r="L1735" i="11"/>
  <c r="K1735" i="11"/>
  <c r="J1735" i="11"/>
  <c r="I1735" i="11"/>
  <c r="H1735" i="11"/>
  <c r="G1735" i="11"/>
  <c r="F1735" i="11"/>
  <c r="E1735" i="11"/>
  <c r="D1735" i="11"/>
  <c r="C1735" i="11"/>
  <c r="B1735" i="11"/>
  <c r="A1735" i="11"/>
  <c r="W1734" i="11"/>
  <c r="T1734" i="11"/>
  <c r="AB1734" i="11" s="1"/>
  <c r="S1734" i="11"/>
  <c r="AA1734" i="11" s="1"/>
  <c r="AC1734" i="11" s="1"/>
  <c r="R1734" i="11"/>
  <c r="Q1734" i="11"/>
  <c r="P1734" i="11"/>
  <c r="X1734" i="11" s="1"/>
  <c r="O1734" i="11"/>
  <c r="N1734" i="11"/>
  <c r="V1734" i="11" s="1"/>
  <c r="M1734" i="11"/>
  <c r="L1734" i="11"/>
  <c r="K1734" i="11"/>
  <c r="J1734" i="11"/>
  <c r="I1734" i="11"/>
  <c r="Y1734" i="11" s="1"/>
  <c r="H1734" i="11"/>
  <c r="G1734" i="11"/>
  <c r="F1734" i="11"/>
  <c r="E1734" i="11"/>
  <c r="D1734" i="11"/>
  <c r="C1734" i="11"/>
  <c r="B1734" i="11"/>
  <c r="A1734" i="11"/>
  <c r="V1733" i="11"/>
  <c r="T1733" i="11"/>
  <c r="AB1733" i="11" s="1"/>
  <c r="S1733" i="11"/>
  <c r="Q1733" i="11"/>
  <c r="Y1733" i="11" s="1"/>
  <c r="P1733" i="11"/>
  <c r="X1733" i="11" s="1"/>
  <c r="O1733" i="11"/>
  <c r="W1733" i="11" s="1"/>
  <c r="N1733" i="11"/>
  <c r="M1733" i="11"/>
  <c r="L1733" i="11"/>
  <c r="K1733" i="11"/>
  <c r="J1733" i="11"/>
  <c r="I1733" i="11"/>
  <c r="AA1733" i="11" s="1"/>
  <c r="H1733" i="11"/>
  <c r="G1733" i="11"/>
  <c r="F1733" i="11"/>
  <c r="E1733" i="11"/>
  <c r="D1733" i="11"/>
  <c r="C1733" i="11"/>
  <c r="B1733" i="11"/>
  <c r="A1733" i="11"/>
  <c r="AB1732" i="11"/>
  <c r="T1732" i="11"/>
  <c r="S1732" i="11"/>
  <c r="AA1732" i="11" s="1"/>
  <c r="AC1732" i="11" s="1"/>
  <c r="Q1732" i="11"/>
  <c r="Y1732" i="11" s="1"/>
  <c r="P1732" i="11"/>
  <c r="O1732" i="11"/>
  <c r="W1732" i="11" s="1"/>
  <c r="N1732" i="11"/>
  <c r="M1732" i="11"/>
  <c r="L1732" i="11"/>
  <c r="K1732" i="11"/>
  <c r="J1732" i="11"/>
  <c r="I1732" i="11"/>
  <c r="X1732" i="11" s="1"/>
  <c r="H1732" i="11"/>
  <c r="G1732" i="11"/>
  <c r="F1732" i="11"/>
  <c r="E1732" i="11"/>
  <c r="D1732" i="11"/>
  <c r="C1732" i="11"/>
  <c r="B1732" i="11"/>
  <c r="A1732" i="11"/>
  <c r="AB1731" i="11"/>
  <c r="AA1731" i="11"/>
  <c r="U1731" i="11"/>
  <c r="T1731" i="11"/>
  <c r="S1731" i="11"/>
  <c r="Q1731" i="11"/>
  <c r="P1731" i="11"/>
  <c r="X1731" i="11" s="1"/>
  <c r="O1731" i="11"/>
  <c r="W1731" i="11" s="1"/>
  <c r="N1731" i="11"/>
  <c r="V1731" i="11" s="1"/>
  <c r="M1731" i="11"/>
  <c r="L1731" i="11"/>
  <c r="K1731" i="11"/>
  <c r="J1731" i="11"/>
  <c r="I1731" i="11"/>
  <c r="Y1731" i="11" s="1"/>
  <c r="H1731" i="11"/>
  <c r="G1731" i="11"/>
  <c r="F1731" i="11"/>
  <c r="E1731" i="11"/>
  <c r="D1731" i="11"/>
  <c r="C1731" i="11"/>
  <c r="B1731" i="11"/>
  <c r="A1731" i="11"/>
  <c r="U1730" i="11"/>
  <c r="T1730" i="11"/>
  <c r="AB1730" i="11" s="1"/>
  <c r="S1730" i="11"/>
  <c r="R1730" i="11"/>
  <c r="Q1730" i="11"/>
  <c r="P1730" i="11"/>
  <c r="O1730" i="11"/>
  <c r="N1730" i="11"/>
  <c r="M1730" i="11"/>
  <c r="L1730" i="11"/>
  <c r="K1730" i="11"/>
  <c r="J1730" i="11"/>
  <c r="I1730" i="11"/>
  <c r="Y1730" i="11" s="1"/>
  <c r="H1730" i="11"/>
  <c r="G1730" i="11"/>
  <c r="F1730" i="11"/>
  <c r="E1730" i="11"/>
  <c r="D1730" i="11"/>
  <c r="C1730" i="11"/>
  <c r="B1730" i="11"/>
  <c r="A1730" i="11"/>
  <c r="X1729" i="11"/>
  <c r="V1729" i="11"/>
  <c r="U1729" i="11"/>
  <c r="T1729" i="11"/>
  <c r="AB1729" i="11" s="1"/>
  <c r="S1729" i="11"/>
  <c r="AA1729" i="11" s="1"/>
  <c r="Q1729" i="11"/>
  <c r="Y1729" i="11" s="1"/>
  <c r="P1729" i="11"/>
  <c r="O1729" i="11"/>
  <c r="R1729" i="11" s="1"/>
  <c r="N1729" i="11"/>
  <c r="M1729" i="11"/>
  <c r="L1729" i="11"/>
  <c r="K1729" i="11"/>
  <c r="J1729" i="11"/>
  <c r="I1729" i="11"/>
  <c r="H1729" i="11"/>
  <c r="G1729" i="11"/>
  <c r="F1729" i="11"/>
  <c r="E1729" i="11"/>
  <c r="D1729" i="11"/>
  <c r="C1729" i="11"/>
  <c r="B1729" i="11"/>
  <c r="A1729" i="11"/>
  <c r="T1728" i="11"/>
  <c r="S1728" i="11"/>
  <c r="R1728" i="11"/>
  <c r="Q1728" i="11"/>
  <c r="Y1728" i="11" s="1"/>
  <c r="P1728" i="11"/>
  <c r="X1728" i="11" s="1"/>
  <c r="O1728" i="11"/>
  <c r="W1728" i="11" s="1"/>
  <c r="N1728" i="11"/>
  <c r="V1728" i="11" s="1"/>
  <c r="Z1728" i="11" s="1"/>
  <c r="M1728" i="11"/>
  <c r="L1728" i="11"/>
  <c r="K1728" i="11"/>
  <c r="J1728" i="11"/>
  <c r="I1728" i="11"/>
  <c r="AB1728" i="11" s="1"/>
  <c r="H1728" i="11"/>
  <c r="G1728" i="11"/>
  <c r="F1728" i="11"/>
  <c r="E1728" i="11"/>
  <c r="D1728" i="11"/>
  <c r="C1728" i="11"/>
  <c r="B1728" i="11"/>
  <c r="A1728" i="11"/>
  <c r="U1727" i="11"/>
  <c r="T1727" i="11"/>
  <c r="AB1727" i="11" s="1"/>
  <c r="S1727" i="11"/>
  <c r="AA1727" i="11" s="1"/>
  <c r="AC1727" i="11" s="1"/>
  <c r="Q1727" i="11"/>
  <c r="Y1727" i="11" s="1"/>
  <c r="P1727" i="11"/>
  <c r="X1727" i="11" s="1"/>
  <c r="O1727" i="11"/>
  <c r="W1727" i="11" s="1"/>
  <c r="N1727" i="11"/>
  <c r="V1727" i="11" s="1"/>
  <c r="M1727" i="11"/>
  <c r="L1727" i="11"/>
  <c r="K1727" i="11"/>
  <c r="J1727" i="11"/>
  <c r="I1727" i="11"/>
  <c r="H1727" i="11"/>
  <c r="G1727" i="11"/>
  <c r="F1727" i="11"/>
  <c r="E1727" i="11"/>
  <c r="D1727" i="11"/>
  <c r="C1727" i="11"/>
  <c r="B1727" i="11"/>
  <c r="A1727" i="11"/>
  <c r="AC1726" i="11"/>
  <c r="AB1726" i="11"/>
  <c r="AA1726" i="11"/>
  <c r="U1726" i="11"/>
  <c r="T1726" i="11"/>
  <c r="S1726" i="11"/>
  <c r="Q1726" i="11"/>
  <c r="Y1726" i="11" s="1"/>
  <c r="P1726" i="11"/>
  <c r="X1726" i="11" s="1"/>
  <c r="O1726" i="11"/>
  <c r="W1726" i="11" s="1"/>
  <c r="N1726" i="11"/>
  <c r="V1726" i="11" s="1"/>
  <c r="Z1726" i="11" s="1"/>
  <c r="M1726" i="11"/>
  <c r="L1726" i="11"/>
  <c r="K1726" i="11"/>
  <c r="J1726" i="11"/>
  <c r="I1726" i="11"/>
  <c r="H1726" i="11"/>
  <c r="G1726" i="11"/>
  <c r="F1726" i="11"/>
  <c r="E1726" i="11"/>
  <c r="D1726" i="11"/>
  <c r="C1726" i="11"/>
  <c r="B1726" i="11"/>
  <c r="A1726" i="11"/>
  <c r="Y1725" i="11"/>
  <c r="U1725" i="11"/>
  <c r="T1725" i="11"/>
  <c r="S1725" i="11"/>
  <c r="AA1725" i="11" s="1"/>
  <c r="Q1725" i="11"/>
  <c r="P1725" i="11"/>
  <c r="O1725" i="11"/>
  <c r="R1725" i="11" s="1"/>
  <c r="N1725" i="11"/>
  <c r="V1725" i="11" s="1"/>
  <c r="M1725" i="11"/>
  <c r="L1725" i="11"/>
  <c r="K1725" i="11"/>
  <c r="J1725" i="11"/>
  <c r="I1725" i="11"/>
  <c r="H1725" i="11"/>
  <c r="G1725" i="11"/>
  <c r="F1725" i="11"/>
  <c r="E1725" i="11"/>
  <c r="D1725" i="11"/>
  <c r="C1725" i="11"/>
  <c r="B1725" i="11"/>
  <c r="A1725" i="11"/>
  <c r="W1724" i="11"/>
  <c r="V1724" i="11"/>
  <c r="T1724" i="11"/>
  <c r="AB1724" i="11" s="1"/>
  <c r="S1724" i="11"/>
  <c r="Q1724" i="11"/>
  <c r="P1724" i="11"/>
  <c r="X1724" i="11" s="1"/>
  <c r="O1724" i="11"/>
  <c r="N1724" i="11"/>
  <c r="R1724" i="11" s="1"/>
  <c r="M1724" i="11"/>
  <c r="L1724" i="11"/>
  <c r="K1724" i="11"/>
  <c r="J1724" i="11"/>
  <c r="I1724" i="11"/>
  <c r="AA1724" i="11" s="1"/>
  <c r="H1724" i="11"/>
  <c r="G1724" i="11"/>
  <c r="F1724" i="11"/>
  <c r="E1724" i="11"/>
  <c r="D1724" i="11"/>
  <c r="C1724" i="11"/>
  <c r="B1724" i="11"/>
  <c r="A1724" i="11"/>
  <c r="V1723" i="11"/>
  <c r="Z1723" i="11" s="1"/>
  <c r="T1723" i="11"/>
  <c r="AB1723" i="11" s="1"/>
  <c r="S1723" i="11"/>
  <c r="Q1723" i="11"/>
  <c r="Y1723" i="11" s="1"/>
  <c r="P1723" i="11"/>
  <c r="X1723" i="11" s="1"/>
  <c r="O1723" i="11"/>
  <c r="W1723" i="11" s="1"/>
  <c r="N1723" i="11"/>
  <c r="M1723" i="11"/>
  <c r="L1723" i="11"/>
  <c r="K1723" i="11"/>
  <c r="J1723" i="11"/>
  <c r="I1723" i="11"/>
  <c r="H1723" i="11"/>
  <c r="G1723" i="11"/>
  <c r="F1723" i="11"/>
  <c r="E1723" i="11"/>
  <c r="D1723" i="11"/>
  <c r="C1723" i="11"/>
  <c r="B1723" i="11"/>
  <c r="A1723" i="11"/>
  <c r="T1722" i="11"/>
  <c r="S1722" i="11"/>
  <c r="AA1722" i="11" s="1"/>
  <c r="Q1722" i="11"/>
  <c r="Y1722" i="11" s="1"/>
  <c r="P1722" i="11"/>
  <c r="X1722" i="11" s="1"/>
  <c r="O1722" i="11"/>
  <c r="W1722" i="11" s="1"/>
  <c r="N1722" i="11"/>
  <c r="V1722" i="11" s="1"/>
  <c r="M1722" i="11"/>
  <c r="L1722" i="11"/>
  <c r="K1722" i="11"/>
  <c r="J1722" i="11"/>
  <c r="I1722" i="11"/>
  <c r="AB1722" i="11" s="1"/>
  <c r="H1722" i="11"/>
  <c r="G1722" i="11"/>
  <c r="F1722" i="11"/>
  <c r="E1722" i="11"/>
  <c r="D1722" i="11"/>
  <c r="C1722" i="11"/>
  <c r="B1722" i="11"/>
  <c r="A1722" i="11"/>
  <c r="AB1721" i="11"/>
  <c r="AA1721" i="11"/>
  <c r="AC1721" i="11" s="1"/>
  <c r="U1721" i="11"/>
  <c r="T1721" i="11"/>
  <c r="S1721" i="11"/>
  <c r="Q1721" i="11"/>
  <c r="P1721" i="11"/>
  <c r="X1721" i="11" s="1"/>
  <c r="O1721" i="11"/>
  <c r="W1721" i="11" s="1"/>
  <c r="N1721" i="11"/>
  <c r="M1721" i="11"/>
  <c r="L1721" i="11"/>
  <c r="K1721" i="11"/>
  <c r="J1721" i="11"/>
  <c r="I1721" i="11"/>
  <c r="Y1721" i="11" s="1"/>
  <c r="H1721" i="11"/>
  <c r="G1721" i="11"/>
  <c r="F1721" i="11"/>
  <c r="E1721" i="11"/>
  <c r="D1721" i="11"/>
  <c r="C1721" i="11"/>
  <c r="B1721" i="11"/>
  <c r="A1721" i="11"/>
  <c r="AA1720" i="11"/>
  <c r="X1720" i="11"/>
  <c r="T1720" i="11"/>
  <c r="S1720" i="11"/>
  <c r="U1720" i="11" s="1"/>
  <c r="Q1720" i="11"/>
  <c r="P1720" i="11"/>
  <c r="O1720" i="11"/>
  <c r="W1720" i="11" s="1"/>
  <c r="N1720" i="11"/>
  <c r="M1720" i="11"/>
  <c r="L1720" i="11"/>
  <c r="K1720" i="11"/>
  <c r="J1720" i="11"/>
  <c r="I1720" i="11"/>
  <c r="V1720" i="11" s="1"/>
  <c r="H1720" i="11"/>
  <c r="G1720" i="11"/>
  <c r="F1720" i="11"/>
  <c r="E1720" i="11"/>
  <c r="D1720" i="11"/>
  <c r="C1720" i="11"/>
  <c r="B1720" i="11"/>
  <c r="A1720" i="11"/>
  <c r="X1719" i="11"/>
  <c r="W1719" i="11"/>
  <c r="V1719" i="11"/>
  <c r="U1719" i="11"/>
  <c r="T1719" i="11"/>
  <c r="S1719" i="11"/>
  <c r="AA1719" i="11" s="1"/>
  <c r="AC1719" i="11" s="1"/>
  <c r="Q1719" i="11"/>
  <c r="P1719" i="11"/>
  <c r="O1719" i="11"/>
  <c r="N1719" i="11"/>
  <c r="R1719" i="11" s="1"/>
  <c r="M1719" i="11"/>
  <c r="L1719" i="11"/>
  <c r="K1719" i="11"/>
  <c r="J1719" i="11"/>
  <c r="I1719" i="11"/>
  <c r="AB1719" i="11" s="1"/>
  <c r="H1719" i="11"/>
  <c r="G1719" i="11"/>
  <c r="F1719" i="11"/>
  <c r="E1719" i="11"/>
  <c r="D1719" i="11"/>
  <c r="C1719" i="11"/>
  <c r="B1719" i="11"/>
  <c r="A1719" i="11"/>
  <c r="T1718" i="11"/>
  <c r="S1718" i="11"/>
  <c r="AA1718" i="11" s="1"/>
  <c r="R1718" i="11"/>
  <c r="Q1718" i="11"/>
  <c r="Y1718" i="11" s="1"/>
  <c r="P1718" i="11"/>
  <c r="X1718" i="11" s="1"/>
  <c r="O1718" i="11"/>
  <c r="N1718" i="11"/>
  <c r="M1718" i="11"/>
  <c r="L1718" i="11"/>
  <c r="K1718" i="11"/>
  <c r="J1718" i="11"/>
  <c r="I1718" i="11"/>
  <c r="W1718" i="11" s="1"/>
  <c r="H1718" i="11"/>
  <c r="G1718" i="11"/>
  <c r="F1718" i="11"/>
  <c r="E1718" i="11"/>
  <c r="D1718" i="11"/>
  <c r="C1718" i="11"/>
  <c r="B1718" i="11"/>
  <c r="A1718" i="11"/>
  <c r="T1717" i="11"/>
  <c r="AB1717" i="11" s="1"/>
  <c r="S1717" i="11"/>
  <c r="AA1717" i="11" s="1"/>
  <c r="Q1717" i="11"/>
  <c r="Y1717" i="11" s="1"/>
  <c r="P1717" i="11"/>
  <c r="X1717" i="11" s="1"/>
  <c r="O1717" i="11"/>
  <c r="W1717" i="11" s="1"/>
  <c r="N1717" i="11"/>
  <c r="M1717" i="11"/>
  <c r="L1717" i="11"/>
  <c r="K1717" i="11"/>
  <c r="J1717" i="11"/>
  <c r="I1717" i="11"/>
  <c r="V1717" i="11" s="1"/>
  <c r="H1717" i="11"/>
  <c r="G1717" i="11"/>
  <c r="F1717" i="11"/>
  <c r="E1717" i="11"/>
  <c r="D1717" i="11"/>
  <c r="C1717" i="11"/>
  <c r="B1717" i="11"/>
  <c r="A1717" i="11"/>
  <c r="AB1716" i="11"/>
  <c r="T1716" i="11"/>
  <c r="S1716" i="11"/>
  <c r="AA1716" i="11" s="1"/>
  <c r="Q1716" i="11"/>
  <c r="Y1716" i="11" s="1"/>
  <c r="P1716" i="11"/>
  <c r="X1716" i="11" s="1"/>
  <c r="O1716" i="11"/>
  <c r="W1716" i="11" s="1"/>
  <c r="N1716" i="11"/>
  <c r="M1716" i="11"/>
  <c r="L1716" i="11"/>
  <c r="K1716" i="11"/>
  <c r="J1716" i="11"/>
  <c r="I1716" i="11"/>
  <c r="H1716" i="11"/>
  <c r="G1716" i="11"/>
  <c r="F1716" i="11"/>
  <c r="E1716" i="11"/>
  <c r="D1716" i="11"/>
  <c r="C1716" i="11"/>
  <c r="B1716" i="11"/>
  <c r="A1716" i="11"/>
  <c r="AB1715" i="11"/>
  <c r="AA1715" i="11"/>
  <c r="T1715" i="11"/>
  <c r="S1715" i="11"/>
  <c r="U1715" i="11" s="1"/>
  <c r="Q1715" i="11"/>
  <c r="P1715" i="11"/>
  <c r="X1715" i="11" s="1"/>
  <c r="O1715" i="11"/>
  <c r="W1715" i="11" s="1"/>
  <c r="N1715" i="11"/>
  <c r="V1715" i="11" s="1"/>
  <c r="M1715" i="11"/>
  <c r="L1715" i="11"/>
  <c r="K1715" i="11"/>
  <c r="J1715" i="11"/>
  <c r="I1715" i="11"/>
  <c r="Y1715" i="11" s="1"/>
  <c r="H1715" i="11"/>
  <c r="G1715" i="11"/>
  <c r="F1715" i="11"/>
  <c r="E1715" i="11"/>
  <c r="D1715" i="11"/>
  <c r="C1715" i="11"/>
  <c r="B1715" i="11"/>
  <c r="A1715" i="11"/>
  <c r="Y1714" i="11"/>
  <c r="X1714" i="11"/>
  <c r="U1714" i="11"/>
  <c r="T1714" i="11"/>
  <c r="AB1714" i="11" s="1"/>
  <c r="S1714" i="11"/>
  <c r="Q1714" i="11"/>
  <c r="P1714" i="11"/>
  <c r="O1714" i="11"/>
  <c r="N1714" i="11"/>
  <c r="R1714" i="11" s="1"/>
  <c r="M1714" i="11"/>
  <c r="L1714" i="11"/>
  <c r="K1714" i="11"/>
  <c r="J1714" i="11"/>
  <c r="I1714" i="11"/>
  <c r="H1714" i="11"/>
  <c r="G1714" i="11"/>
  <c r="F1714" i="11"/>
  <c r="E1714" i="11"/>
  <c r="D1714" i="11"/>
  <c r="C1714" i="11"/>
  <c r="B1714" i="11"/>
  <c r="A1714" i="11"/>
  <c r="X1713" i="11"/>
  <c r="W1713" i="11"/>
  <c r="V1713" i="11"/>
  <c r="U1713" i="11"/>
  <c r="T1713" i="11"/>
  <c r="AB1713" i="11" s="1"/>
  <c r="S1713" i="11"/>
  <c r="AA1713" i="11" s="1"/>
  <c r="Q1713" i="11"/>
  <c r="Y1713" i="11" s="1"/>
  <c r="P1713" i="11"/>
  <c r="O1713" i="11"/>
  <c r="N1713" i="11"/>
  <c r="R1713" i="11" s="1"/>
  <c r="M1713" i="11"/>
  <c r="L1713" i="11"/>
  <c r="K1713" i="11"/>
  <c r="J1713" i="11"/>
  <c r="I1713" i="11"/>
  <c r="H1713" i="11"/>
  <c r="G1713" i="11"/>
  <c r="F1713" i="11"/>
  <c r="E1713" i="11"/>
  <c r="D1713" i="11"/>
  <c r="C1713" i="11"/>
  <c r="B1713" i="11"/>
  <c r="A1713" i="11"/>
  <c r="T1712" i="11"/>
  <c r="AB1712" i="11" s="1"/>
  <c r="S1712" i="11"/>
  <c r="R1712" i="11"/>
  <c r="Q1712" i="11"/>
  <c r="Y1712" i="11" s="1"/>
  <c r="P1712" i="11"/>
  <c r="X1712" i="11" s="1"/>
  <c r="O1712" i="11"/>
  <c r="W1712" i="11" s="1"/>
  <c r="N1712" i="11"/>
  <c r="V1712" i="11" s="1"/>
  <c r="M1712" i="11"/>
  <c r="L1712" i="11"/>
  <c r="K1712" i="11"/>
  <c r="J1712" i="11"/>
  <c r="I1712" i="11"/>
  <c r="H1712" i="11"/>
  <c r="G1712" i="11"/>
  <c r="F1712" i="11"/>
  <c r="E1712" i="11"/>
  <c r="D1712" i="11"/>
  <c r="C1712" i="11"/>
  <c r="B1712" i="11"/>
  <c r="A1712" i="11"/>
  <c r="U1711" i="11"/>
  <c r="T1711" i="11"/>
  <c r="AB1711" i="11" s="1"/>
  <c r="S1711" i="11"/>
  <c r="AA1711" i="11" s="1"/>
  <c r="AC1711" i="11" s="1"/>
  <c r="Q1711" i="11"/>
  <c r="Y1711" i="11" s="1"/>
  <c r="P1711" i="11"/>
  <c r="X1711" i="11" s="1"/>
  <c r="O1711" i="11"/>
  <c r="W1711" i="11" s="1"/>
  <c r="N1711" i="11"/>
  <c r="V1711" i="11" s="1"/>
  <c r="M1711" i="11"/>
  <c r="L1711" i="11"/>
  <c r="K1711" i="11"/>
  <c r="J1711" i="11"/>
  <c r="I1711" i="11"/>
  <c r="H1711" i="11"/>
  <c r="G1711" i="11"/>
  <c r="F1711" i="11"/>
  <c r="E1711" i="11"/>
  <c r="D1711" i="11"/>
  <c r="C1711" i="11"/>
  <c r="B1711" i="11"/>
  <c r="A1711" i="11"/>
  <c r="AB1710" i="11"/>
  <c r="AA1710" i="11"/>
  <c r="U1710" i="11"/>
  <c r="T1710" i="11"/>
  <c r="S1710" i="11"/>
  <c r="Q1710" i="11"/>
  <c r="Y1710" i="11" s="1"/>
  <c r="P1710" i="11"/>
  <c r="X1710" i="11" s="1"/>
  <c r="O1710" i="11"/>
  <c r="W1710" i="11" s="1"/>
  <c r="N1710" i="11"/>
  <c r="V1710" i="11" s="1"/>
  <c r="M1710" i="11"/>
  <c r="L1710" i="11"/>
  <c r="K1710" i="11"/>
  <c r="J1710" i="11"/>
  <c r="I1710" i="11"/>
  <c r="H1710" i="11"/>
  <c r="G1710" i="11"/>
  <c r="F1710" i="11"/>
  <c r="E1710" i="11"/>
  <c r="D1710" i="11"/>
  <c r="C1710" i="11"/>
  <c r="B1710" i="11"/>
  <c r="A1710" i="11"/>
  <c r="Y1709" i="11"/>
  <c r="U1709" i="11"/>
  <c r="T1709" i="11"/>
  <c r="S1709" i="11"/>
  <c r="Q1709" i="11"/>
  <c r="P1709" i="11"/>
  <c r="O1709" i="11"/>
  <c r="R1709" i="11" s="1"/>
  <c r="N1709" i="11"/>
  <c r="M1709" i="11"/>
  <c r="L1709" i="11"/>
  <c r="K1709" i="11"/>
  <c r="J1709" i="11"/>
  <c r="I1709" i="11"/>
  <c r="H1709" i="11"/>
  <c r="G1709" i="11"/>
  <c r="F1709" i="11"/>
  <c r="E1709" i="11"/>
  <c r="D1709" i="11"/>
  <c r="C1709" i="11"/>
  <c r="B1709" i="11"/>
  <c r="A1709" i="11"/>
  <c r="W1708" i="11"/>
  <c r="V1708" i="11"/>
  <c r="T1708" i="11"/>
  <c r="AB1708" i="11" s="1"/>
  <c r="S1708" i="11"/>
  <c r="AA1708" i="11" s="1"/>
  <c r="Q1708" i="11"/>
  <c r="P1708" i="11"/>
  <c r="O1708" i="11"/>
  <c r="N1708" i="11"/>
  <c r="R1708" i="11" s="1"/>
  <c r="M1708" i="11"/>
  <c r="L1708" i="11"/>
  <c r="K1708" i="11"/>
  <c r="J1708" i="11"/>
  <c r="I1708" i="11"/>
  <c r="Y1708" i="11" s="1"/>
  <c r="H1708" i="11"/>
  <c r="G1708" i="11"/>
  <c r="F1708" i="11"/>
  <c r="E1708" i="11"/>
  <c r="D1708" i="11"/>
  <c r="C1708" i="11"/>
  <c r="B1708" i="11"/>
  <c r="A1708" i="11"/>
  <c r="T1707" i="11"/>
  <c r="AB1707" i="11" s="1"/>
  <c r="S1707" i="11"/>
  <c r="Q1707" i="11"/>
  <c r="Y1707" i="11" s="1"/>
  <c r="P1707" i="11"/>
  <c r="X1707" i="11" s="1"/>
  <c r="O1707" i="11"/>
  <c r="W1707" i="11" s="1"/>
  <c r="N1707" i="11"/>
  <c r="M1707" i="11"/>
  <c r="L1707" i="11"/>
  <c r="K1707" i="11"/>
  <c r="J1707" i="11"/>
  <c r="I1707" i="11"/>
  <c r="V1707" i="11" s="1"/>
  <c r="H1707" i="11"/>
  <c r="G1707" i="11"/>
  <c r="F1707" i="11"/>
  <c r="E1707" i="11"/>
  <c r="D1707" i="11"/>
  <c r="C1707" i="11"/>
  <c r="B1707" i="11"/>
  <c r="A1707" i="11"/>
  <c r="U1706" i="11"/>
  <c r="T1706" i="11"/>
  <c r="AB1706" i="11" s="1"/>
  <c r="S1706" i="11"/>
  <c r="AA1706" i="11" s="1"/>
  <c r="Q1706" i="11"/>
  <c r="Y1706" i="11" s="1"/>
  <c r="P1706" i="11"/>
  <c r="X1706" i="11" s="1"/>
  <c r="O1706" i="11"/>
  <c r="W1706" i="11" s="1"/>
  <c r="N1706" i="11"/>
  <c r="V1706" i="11" s="1"/>
  <c r="M1706" i="11"/>
  <c r="L1706" i="11"/>
  <c r="K1706" i="11"/>
  <c r="J1706" i="11"/>
  <c r="I1706" i="11"/>
  <c r="H1706" i="11"/>
  <c r="G1706" i="11"/>
  <c r="F1706" i="11"/>
  <c r="E1706" i="11"/>
  <c r="D1706" i="11"/>
  <c r="C1706" i="11"/>
  <c r="B1706" i="11"/>
  <c r="A1706" i="11"/>
  <c r="AB1705" i="11"/>
  <c r="AA1705" i="11"/>
  <c r="U1705" i="11"/>
  <c r="T1705" i="11"/>
  <c r="S1705" i="11"/>
  <c r="Q1705" i="11"/>
  <c r="Y1705" i="11" s="1"/>
  <c r="P1705" i="11"/>
  <c r="X1705" i="11" s="1"/>
  <c r="O1705" i="11"/>
  <c r="W1705" i="11" s="1"/>
  <c r="N1705" i="11"/>
  <c r="M1705" i="11"/>
  <c r="L1705" i="11"/>
  <c r="K1705" i="11"/>
  <c r="J1705" i="11"/>
  <c r="I1705" i="11"/>
  <c r="H1705" i="11"/>
  <c r="G1705" i="11"/>
  <c r="F1705" i="11"/>
  <c r="E1705" i="11"/>
  <c r="D1705" i="11"/>
  <c r="C1705" i="11"/>
  <c r="B1705" i="11"/>
  <c r="A1705" i="11"/>
  <c r="AA1704" i="11"/>
  <c r="X1704" i="11"/>
  <c r="T1704" i="11"/>
  <c r="S1704" i="11"/>
  <c r="U1704" i="11" s="1"/>
  <c r="R1704" i="11"/>
  <c r="Q1704" i="11"/>
  <c r="P1704" i="11"/>
  <c r="O1704" i="11"/>
  <c r="W1704" i="11" s="1"/>
  <c r="N1704" i="11"/>
  <c r="V1704" i="11" s="1"/>
  <c r="M1704" i="11"/>
  <c r="L1704" i="11"/>
  <c r="K1704" i="11"/>
  <c r="J1704" i="11"/>
  <c r="I1704" i="11"/>
  <c r="AB1704" i="11" s="1"/>
  <c r="H1704" i="11"/>
  <c r="G1704" i="11"/>
  <c r="F1704" i="11"/>
  <c r="E1704" i="11"/>
  <c r="D1704" i="11"/>
  <c r="C1704" i="11"/>
  <c r="B1704" i="11"/>
  <c r="A1704" i="11"/>
  <c r="X1703" i="11"/>
  <c r="W1703" i="11"/>
  <c r="V1703" i="11"/>
  <c r="U1703" i="11"/>
  <c r="T1703" i="11"/>
  <c r="AB1703" i="11" s="1"/>
  <c r="S1703" i="11"/>
  <c r="Q1703" i="11"/>
  <c r="P1703" i="11"/>
  <c r="O1703" i="11"/>
  <c r="N1703" i="11"/>
  <c r="R1703" i="11" s="1"/>
  <c r="M1703" i="11"/>
  <c r="L1703" i="11"/>
  <c r="K1703" i="11"/>
  <c r="J1703" i="11"/>
  <c r="I1703" i="11"/>
  <c r="AA1703" i="11" s="1"/>
  <c r="H1703" i="11"/>
  <c r="G1703" i="11"/>
  <c r="F1703" i="11"/>
  <c r="E1703" i="11"/>
  <c r="D1703" i="11"/>
  <c r="C1703" i="11"/>
  <c r="B1703" i="11"/>
  <c r="A1703" i="11"/>
  <c r="U1702" i="11"/>
  <c r="T1702" i="11"/>
  <c r="AB1702" i="11" s="1"/>
  <c r="S1702" i="11"/>
  <c r="AA1702" i="11" s="1"/>
  <c r="R1702" i="11"/>
  <c r="Q1702" i="11"/>
  <c r="Y1702" i="11" s="1"/>
  <c r="P1702" i="11"/>
  <c r="O1702" i="11"/>
  <c r="N1702" i="11"/>
  <c r="M1702" i="11"/>
  <c r="L1702" i="11"/>
  <c r="K1702" i="11"/>
  <c r="J1702" i="11"/>
  <c r="I1702" i="11"/>
  <c r="X1702" i="11" s="1"/>
  <c r="H1702" i="11"/>
  <c r="G1702" i="11"/>
  <c r="F1702" i="11"/>
  <c r="E1702" i="11"/>
  <c r="D1702" i="11"/>
  <c r="C1702" i="11"/>
  <c r="B1702" i="11"/>
  <c r="A1702" i="11"/>
  <c r="T1701" i="11"/>
  <c r="AB1701" i="11" s="1"/>
  <c r="S1701" i="11"/>
  <c r="AA1701" i="11" s="1"/>
  <c r="R1701" i="11"/>
  <c r="Q1701" i="11"/>
  <c r="Y1701" i="11" s="1"/>
  <c r="P1701" i="11"/>
  <c r="X1701" i="11" s="1"/>
  <c r="O1701" i="11"/>
  <c r="W1701" i="11" s="1"/>
  <c r="N1701" i="11"/>
  <c r="V1701" i="11" s="1"/>
  <c r="M1701" i="11"/>
  <c r="L1701" i="11"/>
  <c r="K1701" i="11"/>
  <c r="J1701" i="11"/>
  <c r="I1701" i="11"/>
  <c r="H1701" i="11"/>
  <c r="G1701" i="11"/>
  <c r="F1701" i="11"/>
  <c r="E1701" i="11"/>
  <c r="D1701" i="11"/>
  <c r="C1701" i="11"/>
  <c r="B1701" i="11"/>
  <c r="A1701" i="11"/>
  <c r="AB1700" i="11"/>
  <c r="AA1700" i="11"/>
  <c r="T1700" i="11"/>
  <c r="S1700" i="11"/>
  <c r="U1700" i="11" s="1"/>
  <c r="Q1700" i="11"/>
  <c r="Y1700" i="11" s="1"/>
  <c r="P1700" i="11"/>
  <c r="X1700" i="11" s="1"/>
  <c r="O1700" i="11"/>
  <c r="W1700" i="11" s="1"/>
  <c r="N1700" i="11"/>
  <c r="M1700" i="11"/>
  <c r="L1700" i="11"/>
  <c r="K1700" i="11"/>
  <c r="J1700" i="11"/>
  <c r="I1700" i="11"/>
  <c r="H1700" i="11"/>
  <c r="G1700" i="11"/>
  <c r="F1700" i="11"/>
  <c r="E1700" i="11"/>
  <c r="D1700" i="11"/>
  <c r="C1700" i="11"/>
  <c r="B1700" i="11"/>
  <c r="A1700" i="11"/>
  <c r="AB1699" i="11"/>
  <c r="AA1699" i="11"/>
  <c r="T1699" i="11"/>
  <c r="S1699" i="11"/>
  <c r="U1699" i="11" s="1"/>
  <c r="Q1699" i="11"/>
  <c r="P1699" i="11"/>
  <c r="X1699" i="11" s="1"/>
  <c r="O1699" i="11"/>
  <c r="W1699" i="11" s="1"/>
  <c r="N1699" i="11"/>
  <c r="V1699" i="11" s="1"/>
  <c r="M1699" i="11"/>
  <c r="L1699" i="11"/>
  <c r="K1699" i="11"/>
  <c r="J1699" i="11"/>
  <c r="I1699" i="11"/>
  <c r="Y1699" i="11" s="1"/>
  <c r="H1699" i="11"/>
  <c r="G1699" i="11"/>
  <c r="F1699" i="11"/>
  <c r="E1699" i="11"/>
  <c r="D1699" i="11"/>
  <c r="C1699" i="11"/>
  <c r="B1699" i="11"/>
  <c r="A1699" i="11"/>
  <c r="U1698" i="11"/>
  <c r="T1698" i="11"/>
  <c r="S1698" i="11"/>
  <c r="Q1698" i="11"/>
  <c r="P1698" i="11"/>
  <c r="O1698" i="11"/>
  <c r="N1698" i="11"/>
  <c r="R1698" i="11" s="1"/>
  <c r="M1698" i="11"/>
  <c r="L1698" i="11"/>
  <c r="K1698" i="11"/>
  <c r="J1698" i="11"/>
  <c r="I1698" i="11"/>
  <c r="Y1698" i="11" s="1"/>
  <c r="H1698" i="11"/>
  <c r="G1698" i="11"/>
  <c r="F1698" i="11"/>
  <c r="E1698" i="11"/>
  <c r="D1698" i="11"/>
  <c r="C1698" i="11"/>
  <c r="B1698" i="11"/>
  <c r="A1698" i="11"/>
  <c r="V1697" i="11"/>
  <c r="U1697" i="11"/>
  <c r="T1697" i="11"/>
  <c r="AB1697" i="11" s="1"/>
  <c r="S1697" i="11"/>
  <c r="AA1697" i="11" s="1"/>
  <c r="Q1697" i="11"/>
  <c r="P1697" i="11"/>
  <c r="O1697" i="11"/>
  <c r="N1697" i="11"/>
  <c r="R1697" i="11" s="1"/>
  <c r="M1697" i="11"/>
  <c r="L1697" i="11"/>
  <c r="K1697" i="11"/>
  <c r="J1697" i="11"/>
  <c r="I1697" i="11"/>
  <c r="Y1697" i="11" s="1"/>
  <c r="H1697" i="11"/>
  <c r="G1697" i="11"/>
  <c r="F1697" i="11"/>
  <c r="E1697" i="11"/>
  <c r="D1697" i="11"/>
  <c r="C1697" i="11"/>
  <c r="B1697" i="11"/>
  <c r="A1697" i="11"/>
  <c r="V1696" i="11"/>
  <c r="T1696" i="11"/>
  <c r="AB1696" i="11" s="1"/>
  <c r="S1696" i="11"/>
  <c r="R1696" i="11"/>
  <c r="Q1696" i="11"/>
  <c r="Y1696" i="11" s="1"/>
  <c r="P1696" i="11"/>
  <c r="X1696" i="11" s="1"/>
  <c r="O1696" i="11"/>
  <c r="W1696" i="11" s="1"/>
  <c r="N1696" i="11"/>
  <c r="M1696" i="11"/>
  <c r="L1696" i="11"/>
  <c r="K1696" i="11"/>
  <c r="J1696" i="11"/>
  <c r="I1696" i="11"/>
  <c r="H1696" i="11"/>
  <c r="G1696" i="11"/>
  <c r="F1696" i="11"/>
  <c r="E1696" i="11"/>
  <c r="D1696" i="11"/>
  <c r="C1696" i="11"/>
  <c r="B1696" i="11"/>
  <c r="A1696" i="11"/>
  <c r="T1695" i="11"/>
  <c r="AB1695" i="11" s="1"/>
  <c r="S1695" i="11"/>
  <c r="AA1695" i="11" s="1"/>
  <c r="Q1695" i="11"/>
  <c r="Y1695" i="11" s="1"/>
  <c r="P1695" i="11"/>
  <c r="X1695" i="11" s="1"/>
  <c r="O1695" i="11"/>
  <c r="W1695" i="11" s="1"/>
  <c r="N1695" i="11"/>
  <c r="V1695" i="11" s="1"/>
  <c r="M1695" i="11"/>
  <c r="L1695" i="11"/>
  <c r="K1695" i="11"/>
  <c r="J1695" i="11"/>
  <c r="I1695" i="11"/>
  <c r="H1695" i="11"/>
  <c r="G1695" i="11"/>
  <c r="F1695" i="11"/>
  <c r="E1695" i="11"/>
  <c r="D1695" i="11"/>
  <c r="C1695" i="11"/>
  <c r="B1695" i="11"/>
  <c r="A1695" i="11"/>
  <c r="AB1694" i="11"/>
  <c r="AA1694" i="11"/>
  <c r="U1694" i="11"/>
  <c r="T1694" i="11"/>
  <c r="S1694" i="11"/>
  <c r="Q1694" i="11"/>
  <c r="Y1694" i="11" s="1"/>
  <c r="P1694" i="11"/>
  <c r="X1694" i="11" s="1"/>
  <c r="O1694" i="11"/>
  <c r="W1694" i="11" s="1"/>
  <c r="N1694" i="11"/>
  <c r="V1694" i="11" s="1"/>
  <c r="M1694" i="11"/>
  <c r="L1694" i="11"/>
  <c r="K1694" i="11"/>
  <c r="J1694" i="11"/>
  <c r="I1694" i="11"/>
  <c r="H1694" i="11"/>
  <c r="G1694" i="11"/>
  <c r="F1694" i="11"/>
  <c r="E1694" i="11"/>
  <c r="D1694" i="11"/>
  <c r="C1694" i="11"/>
  <c r="B1694" i="11"/>
  <c r="A1694" i="11"/>
  <c r="Y1693" i="11"/>
  <c r="U1693" i="11"/>
  <c r="T1693" i="11"/>
  <c r="S1693" i="11"/>
  <c r="Q1693" i="11"/>
  <c r="P1693" i="11"/>
  <c r="O1693" i="11"/>
  <c r="R1693" i="11" s="1"/>
  <c r="N1693" i="11"/>
  <c r="M1693" i="11"/>
  <c r="L1693" i="11"/>
  <c r="K1693" i="11"/>
  <c r="J1693" i="11"/>
  <c r="I1693" i="11"/>
  <c r="H1693" i="11"/>
  <c r="G1693" i="11"/>
  <c r="F1693" i="11"/>
  <c r="E1693" i="11"/>
  <c r="D1693" i="11"/>
  <c r="C1693" i="11"/>
  <c r="B1693" i="11"/>
  <c r="A1693" i="11"/>
  <c r="W1692" i="11"/>
  <c r="V1692" i="11"/>
  <c r="T1692" i="11"/>
  <c r="AB1692" i="11" s="1"/>
  <c r="S1692" i="11"/>
  <c r="Q1692" i="11"/>
  <c r="P1692" i="11"/>
  <c r="O1692" i="11"/>
  <c r="N1692" i="11"/>
  <c r="R1692" i="11" s="1"/>
  <c r="M1692" i="11"/>
  <c r="L1692" i="11"/>
  <c r="K1692" i="11"/>
  <c r="J1692" i="11"/>
  <c r="I1692" i="11"/>
  <c r="AA1692" i="11" s="1"/>
  <c r="H1692" i="11"/>
  <c r="G1692" i="11"/>
  <c r="F1692" i="11"/>
  <c r="E1692" i="11"/>
  <c r="D1692" i="11"/>
  <c r="C1692" i="11"/>
  <c r="B1692" i="11"/>
  <c r="A1692" i="11"/>
  <c r="T1691" i="11"/>
  <c r="AB1691" i="11" s="1"/>
  <c r="S1691" i="11"/>
  <c r="Q1691" i="11"/>
  <c r="Y1691" i="11" s="1"/>
  <c r="P1691" i="11"/>
  <c r="O1691" i="11"/>
  <c r="N1691" i="11"/>
  <c r="M1691" i="11"/>
  <c r="L1691" i="11"/>
  <c r="K1691" i="11"/>
  <c r="J1691" i="11"/>
  <c r="I1691" i="11"/>
  <c r="X1691" i="11" s="1"/>
  <c r="H1691" i="11"/>
  <c r="G1691" i="11"/>
  <c r="F1691" i="11"/>
  <c r="E1691" i="11"/>
  <c r="D1691" i="11"/>
  <c r="C1691" i="11"/>
  <c r="B1691" i="11"/>
  <c r="A1691" i="11"/>
  <c r="U1690" i="11"/>
  <c r="T1690" i="11"/>
  <c r="AB1690" i="11" s="1"/>
  <c r="S1690" i="11"/>
  <c r="AA1690" i="11" s="1"/>
  <c r="AC1690" i="11" s="1"/>
  <c r="Q1690" i="11"/>
  <c r="Y1690" i="11" s="1"/>
  <c r="P1690" i="11"/>
  <c r="X1690" i="11" s="1"/>
  <c r="O1690" i="11"/>
  <c r="W1690" i="11" s="1"/>
  <c r="N1690" i="11"/>
  <c r="M1690" i="11"/>
  <c r="L1690" i="11"/>
  <c r="K1690" i="11"/>
  <c r="J1690" i="11"/>
  <c r="I1690" i="11"/>
  <c r="H1690" i="11"/>
  <c r="G1690" i="11"/>
  <c r="F1690" i="11"/>
  <c r="E1690" i="11"/>
  <c r="D1690" i="11"/>
  <c r="C1690" i="11"/>
  <c r="B1690" i="11"/>
  <c r="A1690" i="11"/>
  <c r="AB1689" i="11"/>
  <c r="AA1689" i="11"/>
  <c r="U1689" i="11"/>
  <c r="T1689" i="11"/>
  <c r="S1689" i="11"/>
  <c r="Q1689" i="11"/>
  <c r="Y1689" i="11" s="1"/>
  <c r="P1689" i="11"/>
  <c r="X1689" i="11" s="1"/>
  <c r="O1689" i="11"/>
  <c r="W1689" i="11" s="1"/>
  <c r="N1689" i="11"/>
  <c r="M1689" i="11"/>
  <c r="L1689" i="11"/>
  <c r="K1689" i="11"/>
  <c r="J1689" i="11"/>
  <c r="I1689" i="11"/>
  <c r="H1689" i="11"/>
  <c r="G1689" i="11"/>
  <c r="F1689" i="11"/>
  <c r="E1689" i="11"/>
  <c r="D1689" i="11"/>
  <c r="C1689" i="11"/>
  <c r="B1689" i="11"/>
  <c r="A1689" i="11"/>
  <c r="AA1688" i="11"/>
  <c r="X1688" i="11"/>
  <c r="T1688" i="11"/>
  <c r="S1688" i="11"/>
  <c r="U1688" i="11" s="1"/>
  <c r="R1688" i="11"/>
  <c r="Q1688" i="11"/>
  <c r="P1688" i="11"/>
  <c r="O1688" i="11"/>
  <c r="W1688" i="11" s="1"/>
  <c r="N1688" i="11"/>
  <c r="V1688" i="11" s="1"/>
  <c r="M1688" i="11"/>
  <c r="L1688" i="11"/>
  <c r="K1688" i="11"/>
  <c r="J1688" i="11"/>
  <c r="I1688" i="11"/>
  <c r="AB1688" i="11" s="1"/>
  <c r="H1688" i="11"/>
  <c r="G1688" i="11"/>
  <c r="F1688" i="11"/>
  <c r="E1688" i="11"/>
  <c r="D1688" i="11"/>
  <c r="C1688" i="11"/>
  <c r="B1688" i="11"/>
  <c r="A1688" i="11"/>
  <c r="X1687" i="11"/>
  <c r="W1687" i="11"/>
  <c r="V1687" i="11"/>
  <c r="U1687" i="11"/>
  <c r="T1687" i="11"/>
  <c r="S1687" i="11"/>
  <c r="Q1687" i="11"/>
  <c r="P1687" i="11"/>
  <c r="O1687" i="11"/>
  <c r="N1687" i="11"/>
  <c r="R1687" i="11" s="1"/>
  <c r="M1687" i="11"/>
  <c r="L1687" i="11"/>
  <c r="K1687" i="11"/>
  <c r="J1687" i="11"/>
  <c r="I1687" i="11"/>
  <c r="AB1687" i="11" s="1"/>
  <c r="H1687" i="11"/>
  <c r="G1687" i="11"/>
  <c r="F1687" i="11"/>
  <c r="E1687" i="11"/>
  <c r="D1687" i="11"/>
  <c r="C1687" i="11"/>
  <c r="B1687" i="11"/>
  <c r="A1687" i="11"/>
  <c r="U1686" i="11"/>
  <c r="T1686" i="11"/>
  <c r="AB1686" i="11" s="1"/>
  <c r="S1686" i="11"/>
  <c r="AA1686" i="11" s="1"/>
  <c r="R1686" i="11"/>
  <c r="Q1686" i="11"/>
  <c r="P1686" i="11"/>
  <c r="O1686" i="11"/>
  <c r="N1686" i="11"/>
  <c r="M1686" i="11"/>
  <c r="L1686" i="11"/>
  <c r="K1686" i="11"/>
  <c r="J1686" i="11"/>
  <c r="I1686" i="11"/>
  <c r="Y1686" i="11" s="1"/>
  <c r="H1686" i="11"/>
  <c r="G1686" i="11"/>
  <c r="F1686" i="11"/>
  <c r="E1686" i="11"/>
  <c r="D1686" i="11"/>
  <c r="C1686" i="11"/>
  <c r="B1686" i="11"/>
  <c r="A1686" i="11"/>
  <c r="T1685" i="11"/>
  <c r="AB1685" i="11" s="1"/>
  <c r="S1685" i="11"/>
  <c r="AA1685" i="11" s="1"/>
  <c r="Q1685" i="11"/>
  <c r="Y1685" i="11" s="1"/>
  <c r="P1685" i="11"/>
  <c r="X1685" i="11" s="1"/>
  <c r="O1685" i="11"/>
  <c r="N1685" i="11"/>
  <c r="M1685" i="11"/>
  <c r="L1685" i="11"/>
  <c r="K1685" i="11"/>
  <c r="J1685" i="11"/>
  <c r="I1685" i="11"/>
  <c r="V1685" i="11" s="1"/>
  <c r="H1685" i="11"/>
  <c r="G1685" i="11"/>
  <c r="F1685" i="11"/>
  <c r="E1685" i="11"/>
  <c r="D1685" i="11"/>
  <c r="C1685" i="11"/>
  <c r="B1685" i="11"/>
  <c r="A1685" i="11"/>
  <c r="AB1684" i="11"/>
  <c r="T1684" i="11"/>
  <c r="S1684" i="11"/>
  <c r="AA1684" i="11" s="1"/>
  <c r="Q1684" i="11"/>
  <c r="Y1684" i="11" s="1"/>
  <c r="P1684" i="11"/>
  <c r="X1684" i="11" s="1"/>
  <c r="O1684" i="11"/>
  <c r="W1684" i="11" s="1"/>
  <c r="N1684" i="11"/>
  <c r="M1684" i="11"/>
  <c r="L1684" i="11"/>
  <c r="K1684" i="11"/>
  <c r="J1684" i="11"/>
  <c r="I1684" i="11"/>
  <c r="H1684" i="11"/>
  <c r="G1684" i="11"/>
  <c r="F1684" i="11"/>
  <c r="E1684" i="11"/>
  <c r="D1684" i="11"/>
  <c r="C1684" i="11"/>
  <c r="B1684" i="11"/>
  <c r="A1684" i="11"/>
  <c r="T1683" i="11"/>
  <c r="S1683" i="11"/>
  <c r="U1683" i="11" s="1"/>
  <c r="Q1683" i="11"/>
  <c r="P1683" i="11"/>
  <c r="O1683" i="11"/>
  <c r="N1683" i="11"/>
  <c r="M1683" i="11"/>
  <c r="L1683" i="11"/>
  <c r="K1683" i="11"/>
  <c r="J1683" i="11"/>
  <c r="I1683" i="11"/>
  <c r="H1683" i="11"/>
  <c r="G1683" i="11"/>
  <c r="F1683" i="11"/>
  <c r="E1683" i="11"/>
  <c r="D1683" i="11"/>
  <c r="C1683" i="11"/>
  <c r="B1683" i="11"/>
  <c r="A1683" i="11"/>
  <c r="Y1682" i="11"/>
  <c r="X1682" i="11"/>
  <c r="V1682" i="11"/>
  <c r="U1682" i="11"/>
  <c r="T1682" i="11"/>
  <c r="S1682" i="11"/>
  <c r="Q1682" i="11"/>
  <c r="P1682" i="11"/>
  <c r="O1682" i="11"/>
  <c r="N1682" i="11"/>
  <c r="R1682" i="11" s="1"/>
  <c r="M1682" i="11"/>
  <c r="L1682" i="11"/>
  <c r="K1682" i="11"/>
  <c r="J1682" i="11"/>
  <c r="I1682" i="11"/>
  <c r="H1682" i="11"/>
  <c r="G1682" i="11"/>
  <c r="F1682" i="11"/>
  <c r="E1682" i="11"/>
  <c r="D1682" i="11"/>
  <c r="C1682" i="11"/>
  <c r="B1682" i="11"/>
  <c r="A1682" i="11"/>
  <c r="X1681" i="11"/>
  <c r="W1681" i="11"/>
  <c r="V1681" i="11"/>
  <c r="T1681" i="11"/>
  <c r="AB1681" i="11" s="1"/>
  <c r="S1681" i="11"/>
  <c r="AA1681" i="11" s="1"/>
  <c r="Q1681" i="11"/>
  <c r="P1681" i="11"/>
  <c r="O1681" i="11"/>
  <c r="N1681" i="11"/>
  <c r="R1681" i="11" s="1"/>
  <c r="M1681" i="11"/>
  <c r="L1681" i="11"/>
  <c r="K1681" i="11"/>
  <c r="J1681" i="11"/>
  <c r="I1681" i="11"/>
  <c r="Y1681" i="11" s="1"/>
  <c r="H1681" i="11"/>
  <c r="G1681" i="11"/>
  <c r="F1681" i="11"/>
  <c r="E1681" i="11"/>
  <c r="D1681" i="11"/>
  <c r="C1681" i="11"/>
  <c r="B1681" i="11"/>
  <c r="A1681" i="11"/>
  <c r="W1680" i="11"/>
  <c r="V1680" i="11"/>
  <c r="T1680" i="11"/>
  <c r="AB1680" i="11" s="1"/>
  <c r="S1680" i="11"/>
  <c r="Q1680" i="11"/>
  <c r="Y1680" i="11" s="1"/>
  <c r="P1680" i="11"/>
  <c r="X1680" i="11" s="1"/>
  <c r="O1680" i="11"/>
  <c r="N1680" i="11"/>
  <c r="M1680" i="11"/>
  <c r="L1680" i="11"/>
  <c r="K1680" i="11"/>
  <c r="J1680" i="11"/>
  <c r="I1680" i="11"/>
  <c r="H1680" i="11"/>
  <c r="G1680" i="11"/>
  <c r="F1680" i="11"/>
  <c r="E1680" i="11"/>
  <c r="D1680" i="11"/>
  <c r="C1680" i="11"/>
  <c r="B1680" i="11"/>
  <c r="A1680" i="11"/>
  <c r="U1679" i="11"/>
  <c r="T1679" i="11"/>
  <c r="AB1679" i="11" s="1"/>
  <c r="S1679" i="11"/>
  <c r="AA1679" i="11" s="1"/>
  <c r="Q1679" i="11"/>
  <c r="Y1679" i="11" s="1"/>
  <c r="P1679" i="11"/>
  <c r="X1679" i="11" s="1"/>
  <c r="O1679" i="11"/>
  <c r="W1679" i="11" s="1"/>
  <c r="N1679" i="11"/>
  <c r="V1679" i="11" s="1"/>
  <c r="M1679" i="11"/>
  <c r="L1679" i="11"/>
  <c r="K1679" i="11"/>
  <c r="J1679" i="11"/>
  <c r="I1679" i="11"/>
  <c r="H1679" i="11"/>
  <c r="G1679" i="11"/>
  <c r="F1679" i="11"/>
  <c r="E1679" i="11"/>
  <c r="D1679" i="11"/>
  <c r="C1679" i="11"/>
  <c r="B1679" i="11"/>
  <c r="A1679" i="11"/>
  <c r="AB1678" i="11"/>
  <c r="AA1678" i="11"/>
  <c r="AC1678" i="11" s="1"/>
  <c r="U1678" i="11"/>
  <c r="T1678" i="11"/>
  <c r="S1678" i="11"/>
  <c r="Q1678" i="11"/>
  <c r="Y1678" i="11" s="1"/>
  <c r="P1678" i="11"/>
  <c r="X1678" i="11" s="1"/>
  <c r="O1678" i="11"/>
  <c r="W1678" i="11" s="1"/>
  <c r="N1678" i="11"/>
  <c r="V1678" i="11" s="1"/>
  <c r="M1678" i="11"/>
  <c r="L1678" i="11"/>
  <c r="K1678" i="11"/>
  <c r="J1678" i="11"/>
  <c r="I1678" i="11"/>
  <c r="H1678" i="11"/>
  <c r="G1678" i="11"/>
  <c r="F1678" i="11"/>
  <c r="E1678" i="11"/>
  <c r="D1678" i="11"/>
  <c r="C1678" i="11"/>
  <c r="B1678" i="11"/>
  <c r="A1678" i="11"/>
  <c r="Y1677" i="11"/>
  <c r="W1677" i="11"/>
  <c r="U1677" i="11"/>
  <c r="T1677" i="11"/>
  <c r="S1677" i="11"/>
  <c r="Q1677" i="11"/>
  <c r="P1677" i="11"/>
  <c r="O1677" i="11"/>
  <c r="N1677" i="11"/>
  <c r="M1677" i="11"/>
  <c r="L1677" i="11"/>
  <c r="K1677" i="11"/>
  <c r="J1677" i="11"/>
  <c r="I1677" i="11"/>
  <c r="H1677" i="11"/>
  <c r="G1677" i="11"/>
  <c r="F1677" i="11"/>
  <c r="E1677" i="11"/>
  <c r="D1677" i="11"/>
  <c r="C1677" i="11"/>
  <c r="B1677" i="11"/>
  <c r="A1677" i="11"/>
  <c r="W1676" i="11"/>
  <c r="V1676" i="11"/>
  <c r="T1676" i="11"/>
  <c r="S1676" i="11"/>
  <c r="Q1676" i="11"/>
  <c r="P1676" i="11"/>
  <c r="O1676" i="11"/>
  <c r="N1676" i="11"/>
  <c r="R1676" i="11" s="1"/>
  <c r="M1676" i="11"/>
  <c r="L1676" i="11"/>
  <c r="K1676" i="11"/>
  <c r="J1676" i="11"/>
  <c r="I1676" i="11"/>
  <c r="AA1676" i="11" s="1"/>
  <c r="H1676" i="11"/>
  <c r="G1676" i="11"/>
  <c r="F1676" i="11"/>
  <c r="E1676" i="11"/>
  <c r="D1676" i="11"/>
  <c r="C1676" i="11"/>
  <c r="B1676" i="11"/>
  <c r="A1676" i="11"/>
  <c r="T1675" i="11"/>
  <c r="AB1675" i="11" s="1"/>
  <c r="S1675" i="11"/>
  <c r="Q1675" i="11"/>
  <c r="P1675" i="11"/>
  <c r="O1675" i="11"/>
  <c r="N1675" i="11"/>
  <c r="M1675" i="11"/>
  <c r="L1675" i="11"/>
  <c r="K1675" i="11"/>
  <c r="J1675" i="11"/>
  <c r="I1675" i="11"/>
  <c r="X1675" i="11" s="1"/>
  <c r="H1675" i="11"/>
  <c r="G1675" i="11"/>
  <c r="F1675" i="11"/>
  <c r="E1675" i="11"/>
  <c r="D1675" i="11"/>
  <c r="C1675" i="11"/>
  <c r="B1675" i="11"/>
  <c r="A1675" i="11"/>
  <c r="U1674" i="11"/>
  <c r="T1674" i="11"/>
  <c r="AB1674" i="11" s="1"/>
  <c r="S1674" i="11"/>
  <c r="AA1674" i="11" s="1"/>
  <c r="Q1674" i="11"/>
  <c r="Y1674" i="11" s="1"/>
  <c r="P1674" i="11"/>
  <c r="X1674" i="11" s="1"/>
  <c r="O1674" i="11"/>
  <c r="W1674" i="11" s="1"/>
  <c r="N1674" i="11"/>
  <c r="M1674" i="11"/>
  <c r="L1674" i="11"/>
  <c r="K1674" i="11"/>
  <c r="J1674" i="11"/>
  <c r="I1674" i="11"/>
  <c r="H1674" i="11"/>
  <c r="G1674" i="11"/>
  <c r="F1674" i="11"/>
  <c r="E1674" i="11"/>
  <c r="D1674" i="11"/>
  <c r="C1674" i="11"/>
  <c r="B1674" i="11"/>
  <c r="A1674" i="11"/>
  <c r="AB1673" i="11"/>
  <c r="AA1673" i="11"/>
  <c r="U1673" i="11"/>
  <c r="T1673" i="11"/>
  <c r="S1673" i="11"/>
  <c r="Q1673" i="11"/>
  <c r="Y1673" i="11" s="1"/>
  <c r="P1673" i="11"/>
  <c r="X1673" i="11" s="1"/>
  <c r="O1673" i="11"/>
  <c r="W1673" i="11" s="1"/>
  <c r="N1673" i="11"/>
  <c r="M1673" i="11"/>
  <c r="L1673" i="11"/>
  <c r="K1673" i="11"/>
  <c r="J1673" i="11"/>
  <c r="I1673" i="11"/>
  <c r="H1673" i="11"/>
  <c r="G1673" i="11"/>
  <c r="F1673" i="11"/>
  <c r="E1673" i="11"/>
  <c r="D1673" i="11"/>
  <c r="C1673" i="11"/>
  <c r="B1673" i="11"/>
  <c r="A1673" i="11"/>
  <c r="AA1672" i="11"/>
  <c r="AC1672" i="11" s="1"/>
  <c r="X1672" i="11"/>
  <c r="T1672" i="11"/>
  <c r="S1672" i="11"/>
  <c r="U1672" i="11" s="1"/>
  <c r="Q1672" i="11"/>
  <c r="P1672" i="11"/>
  <c r="O1672" i="11"/>
  <c r="W1672" i="11" s="1"/>
  <c r="N1672" i="11"/>
  <c r="V1672" i="11" s="1"/>
  <c r="M1672" i="11"/>
  <c r="L1672" i="11"/>
  <c r="K1672" i="11"/>
  <c r="J1672" i="11"/>
  <c r="I1672" i="11"/>
  <c r="AB1672" i="11" s="1"/>
  <c r="H1672" i="11"/>
  <c r="G1672" i="11"/>
  <c r="F1672" i="11"/>
  <c r="E1672" i="11"/>
  <c r="D1672" i="11"/>
  <c r="C1672" i="11"/>
  <c r="B1672" i="11"/>
  <c r="A1672" i="11"/>
  <c r="X1671" i="11"/>
  <c r="W1671" i="11"/>
  <c r="V1671" i="11"/>
  <c r="U1671" i="11"/>
  <c r="T1671" i="11"/>
  <c r="S1671" i="11"/>
  <c r="Q1671" i="11"/>
  <c r="P1671" i="11"/>
  <c r="O1671" i="11"/>
  <c r="R1671" i="11" s="1"/>
  <c r="N1671" i="11"/>
  <c r="M1671" i="11"/>
  <c r="L1671" i="11"/>
  <c r="K1671" i="11"/>
  <c r="J1671" i="11"/>
  <c r="I1671" i="11"/>
  <c r="AB1671" i="11" s="1"/>
  <c r="H1671" i="11"/>
  <c r="G1671" i="11"/>
  <c r="F1671" i="11"/>
  <c r="E1671" i="11"/>
  <c r="D1671" i="11"/>
  <c r="C1671" i="11"/>
  <c r="B1671" i="11"/>
  <c r="A1671" i="11"/>
  <c r="T1670" i="11"/>
  <c r="AB1670" i="11" s="1"/>
  <c r="S1670" i="11"/>
  <c r="AA1670" i="11" s="1"/>
  <c r="R1670" i="11"/>
  <c r="Q1670" i="11"/>
  <c r="P1670" i="11"/>
  <c r="O1670" i="11"/>
  <c r="N1670" i="11"/>
  <c r="M1670" i="11"/>
  <c r="L1670" i="11"/>
  <c r="K1670" i="11"/>
  <c r="J1670" i="11"/>
  <c r="I1670" i="11"/>
  <c r="Y1670" i="11" s="1"/>
  <c r="H1670" i="11"/>
  <c r="G1670" i="11"/>
  <c r="F1670" i="11"/>
  <c r="E1670" i="11"/>
  <c r="D1670" i="11"/>
  <c r="C1670" i="11"/>
  <c r="B1670" i="11"/>
  <c r="A1670" i="11"/>
  <c r="U1669" i="11"/>
  <c r="T1669" i="11"/>
  <c r="AB1669" i="11" s="1"/>
  <c r="S1669" i="11"/>
  <c r="AA1669" i="11" s="1"/>
  <c r="R1669" i="11"/>
  <c r="Q1669" i="11"/>
  <c r="Y1669" i="11" s="1"/>
  <c r="P1669" i="11"/>
  <c r="X1669" i="11" s="1"/>
  <c r="O1669" i="11"/>
  <c r="W1669" i="11" s="1"/>
  <c r="N1669" i="11"/>
  <c r="M1669" i="11"/>
  <c r="L1669" i="11"/>
  <c r="K1669" i="11"/>
  <c r="J1669" i="11"/>
  <c r="I1669" i="11"/>
  <c r="V1669" i="11" s="1"/>
  <c r="H1669" i="11"/>
  <c r="G1669" i="11"/>
  <c r="F1669" i="11"/>
  <c r="E1669" i="11"/>
  <c r="D1669" i="11"/>
  <c r="C1669" i="11"/>
  <c r="B1669" i="11"/>
  <c r="A1669" i="11"/>
  <c r="AB1668" i="11"/>
  <c r="T1668" i="11"/>
  <c r="S1668" i="11"/>
  <c r="AA1668" i="11" s="1"/>
  <c r="Q1668" i="11"/>
  <c r="Y1668" i="11" s="1"/>
  <c r="P1668" i="11"/>
  <c r="X1668" i="11" s="1"/>
  <c r="O1668" i="11"/>
  <c r="W1668" i="11" s="1"/>
  <c r="N1668" i="11"/>
  <c r="M1668" i="11"/>
  <c r="L1668" i="11"/>
  <c r="K1668" i="11"/>
  <c r="J1668" i="11"/>
  <c r="I1668" i="11"/>
  <c r="H1668" i="11"/>
  <c r="G1668" i="11"/>
  <c r="F1668" i="11"/>
  <c r="E1668" i="11"/>
  <c r="D1668" i="11"/>
  <c r="C1668" i="11"/>
  <c r="B1668" i="11"/>
  <c r="A1668" i="11"/>
  <c r="AB1667" i="11"/>
  <c r="AA1667" i="11"/>
  <c r="AC1667" i="11" s="1"/>
  <c r="T1667" i="11"/>
  <c r="S1667" i="11"/>
  <c r="U1667" i="11" s="1"/>
  <c r="Q1667" i="11"/>
  <c r="P1667" i="11"/>
  <c r="O1667" i="11"/>
  <c r="N1667" i="11"/>
  <c r="M1667" i="11"/>
  <c r="L1667" i="11"/>
  <c r="K1667" i="11"/>
  <c r="J1667" i="11"/>
  <c r="I1667" i="11"/>
  <c r="Y1667" i="11" s="1"/>
  <c r="H1667" i="11"/>
  <c r="G1667" i="11"/>
  <c r="F1667" i="11"/>
  <c r="E1667" i="11"/>
  <c r="D1667" i="11"/>
  <c r="C1667" i="11"/>
  <c r="B1667" i="11"/>
  <c r="A1667" i="11"/>
  <c r="Y1666" i="11"/>
  <c r="U1666" i="11"/>
  <c r="T1666" i="11"/>
  <c r="S1666" i="11"/>
  <c r="Q1666" i="11"/>
  <c r="P1666" i="11"/>
  <c r="O1666" i="11"/>
  <c r="N1666" i="11"/>
  <c r="R1666" i="11" s="1"/>
  <c r="M1666" i="11"/>
  <c r="L1666" i="11"/>
  <c r="K1666" i="11"/>
  <c r="J1666" i="11"/>
  <c r="I1666" i="11"/>
  <c r="X1666" i="11" s="1"/>
  <c r="H1666" i="11"/>
  <c r="G1666" i="11"/>
  <c r="F1666" i="11"/>
  <c r="E1666" i="11"/>
  <c r="D1666" i="11"/>
  <c r="C1666" i="11"/>
  <c r="B1666" i="11"/>
  <c r="A1666" i="11"/>
  <c r="V1665" i="11"/>
  <c r="T1665" i="11"/>
  <c r="AB1665" i="11" s="1"/>
  <c r="S1665" i="11"/>
  <c r="Q1665" i="11"/>
  <c r="P1665" i="11"/>
  <c r="O1665" i="11"/>
  <c r="N1665" i="11"/>
  <c r="R1665" i="11" s="1"/>
  <c r="M1665" i="11"/>
  <c r="L1665" i="11"/>
  <c r="K1665" i="11"/>
  <c r="J1665" i="11"/>
  <c r="I1665" i="11"/>
  <c r="Y1665" i="11" s="1"/>
  <c r="H1665" i="11"/>
  <c r="G1665" i="11"/>
  <c r="F1665" i="11"/>
  <c r="E1665" i="11"/>
  <c r="D1665" i="11"/>
  <c r="C1665" i="11"/>
  <c r="B1665" i="11"/>
  <c r="A1665" i="11"/>
  <c r="W1664" i="11"/>
  <c r="V1664" i="11"/>
  <c r="T1664" i="11"/>
  <c r="AB1664" i="11" s="1"/>
  <c r="S1664" i="11"/>
  <c r="R1664" i="11"/>
  <c r="Q1664" i="11"/>
  <c r="Y1664" i="11" s="1"/>
  <c r="P1664" i="11"/>
  <c r="X1664" i="11" s="1"/>
  <c r="O1664" i="11"/>
  <c r="N1664" i="11"/>
  <c r="M1664" i="11"/>
  <c r="L1664" i="11"/>
  <c r="K1664" i="11"/>
  <c r="J1664" i="11"/>
  <c r="I1664" i="11"/>
  <c r="H1664" i="11"/>
  <c r="G1664" i="11"/>
  <c r="F1664" i="11"/>
  <c r="E1664" i="11"/>
  <c r="D1664" i="11"/>
  <c r="C1664" i="11"/>
  <c r="B1664" i="11"/>
  <c r="A1664" i="11"/>
  <c r="T1663" i="11"/>
  <c r="AB1663" i="11" s="1"/>
  <c r="S1663" i="11"/>
  <c r="AA1663" i="11" s="1"/>
  <c r="Q1663" i="11"/>
  <c r="Y1663" i="11" s="1"/>
  <c r="P1663" i="11"/>
  <c r="X1663" i="11" s="1"/>
  <c r="O1663" i="11"/>
  <c r="N1663" i="11"/>
  <c r="V1663" i="11" s="1"/>
  <c r="M1663" i="11"/>
  <c r="L1663" i="11"/>
  <c r="K1663" i="11"/>
  <c r="J1663" i="11"/>
  <c r="I1663" i="11"/>
  <c r="H1663" i="11"/>
  <c r="G1663" i="11"/>
  <c r="F1663" i="11"/>
  <c r="E1663" i="11"/>
  <c r="D1663" i="11"/>
  <c r="C1663" i="11"/>
  <c r="B1663" i="11"/>
  <c r="A1663" i="11"/>
  <c r="AB1662" i="11"/>
  <c r="AA1662" i="11"/>
  <c r="T1662" i="11"/>
  <c r="U1662" i="11" s="1"/>
  <c r="S1662" i="11"/>
  <c r="Q1662" i="11"/>
  <c r="Y1662" i="11" s="1"/>
  <c r="P1662" i="11"/>
  <c r="X1662" i="11" s="1"/>
  <c r="O1662" i="11"/>
  <c r="W1662" i="11" s="1"/>
  <c r="N1662" i="11"/>
  <c r="V1662" i="11" s="1"/>
  <c r="M1662" i="11"/>
  <c r="L1662" i="11"/>
  <c r="K1662" i="11"/>
  <c r="J1662" i="11"/>
  <c r="I1662" i="11"/>
  <c r="H1662" i="11"/>
  <c r="G1662" i="11"/>
  <c r="F1662" i="11"/>
  <c r="E1662" i="11"/>
  <c r="D1662" i="11"/>
  <c r="C1662" i="11"/>
  <c r="B1662" i="11"/>
  <c r="A1662" i="11"/>
  <c r="U1661" i="11"/>
  <c r="T1661" i="11"/>
  <c r="S1661" i="11"/>
  <c r="Q1661" i="11"/>
  <c r="P1661" i="11"/>
  <c r="O1661" i="11"/>
  <c r="N1661" i="11"/>
  <c r="M1661" i="11"/>
  <c r="L1661" i="11"/>
  <c r="K1661" i="11"/>
  <c r="J1661" i="11"/>
  <c r="I1661" i="11"/>
  <c r="H1661" i="11"/>
  <c r="G1661" i="11"/>
  <c r="F1661" i="11"/>
  <c r="E1661" i="11"/>
  <c r="D1661" i="11"/>
  <c r="C1661" i="11"/>
  <c r="B1661" i="11"/>
  <c r="A1661" i="11"/>
  <c r="W1660" i="11"/>
  <c r="V1660" i="11"/>
  <c r="T1660" i="11"/>
  <c r="S1660" i="11"/>
  <c r="Q1660" i="11"/>
  <c r="P1660" i="11"/>
  <c r="O1660" i="11"/>
  <c r="N1660" i="11"/>
  <c r="R1660" i="11" s="1"/>
  <c r="M1660" i="11"/>
  <c r="L1660" i="11"/>
  <c r="K1660" i="11"/>
  <c r="J1660" i="11"/>
  <c r="I1660" i="11"/>
  <c r="AA1660" i="11" s="1"/>
  <c r="H1660" i="11"/>
  <c r="G1660" i="11"/>
  <c r="F1660" i="11"/>
  <c r="E1660" i="11"/>
  <c r="D1660" i="11"/>
  <c r="C1660" i="11"/>
  <c r="B1660" i="11"/>
  <c r="A1660" i="11"/>
  <c r="X1659" i="11"/>
  <c r="T1659" i="11"/>
  <c r="AB1659" i="11" s="1"/>
  <c r="S1659" i="11"/>
  <c r="Q1659" i="11"/>
  <c r="P1659" i="11"/>
  <c r="O1659" i="11"/>
  <c r="N1659" i="11"/>
  <c r="M1659" i="11"/>
  <c r="L1659" i="11"/>
  <c r="K1659" i="11"/>
  <c r="J1659" i="11"/>
  <c r="I1659" i="11"/>
  <c r="W1659" i="11" s="1"/>
  <c r="H1659" i="11"/>
  <c r="G1659" i="11"/>
  <c r="F1659" i="11"/>
  <c r="E1659" i="11"/>
  <c r="D1659" i="11"/>
  <c r="C1659" i="11"/>
  <c r="B1659" i="11"/>
  <c r="A1659" i="11"/>
  <c r="U1658" i="11"/>
  <c r="T1658" i="11"/>
  <c r="AB1658" i="11" s="1"/>
  <c r="S1658" i="11"/>
  <c r="AA1658" i="11" s="1"/>
  <c r="Q1658" i="11"/>
  <c r="Y1658" i="11" s="1"/>
  <c r="P1658" i="11"/>
  <c r="X1658" i="11" s="1"/>
  <c r="O1658" i="11"/>
  <c r="W1658" i="11" s="1"/>
  <c r="N1658" i="11"/>
  <c r="M1658" i="11"/>
  <c r="L1658" i="11"/>
  <c r="K1658" i="11"/>
  <c r="J1658" i="11"/>
  <c r="I1658" i="11"/>
  <c r="H1658" i="11"/>
  <c r="G1658" i="11"/>
  <c r="F1658" i="11"/>
  <c r="E1658" i="11"/>
  <c r="D1658" i="11"/>
  <c r="C1658" i="11"/>
  <c r="B1658" i="11"/>
  <c r="A1658" i="11"/>
  <c r="AB1657" i="11"/>
  <c r="AA1657" i="11"/>
  <c r="U1657" i="11"/>
  <c r="T1657" i="11"/>
  <c r="S1657" i="11"/>
  <c r="Q1657" i="11"/>
  <c r="Y1657" i="11" s="1"/>
  <c r="P1657" i="11"/>
  <c r="X1657" i="11" s="1"/>
  <c r="O1657" i="11"/>
  <c r="W1657" i="11" s="1"/>
  <c r="N1657" i="11"/>
  <c r="M1657" i="11"/>
  <c r="L1657" i="11"/>
  <c r="K1657" i="11"/>
  <c r="J1657" i="11"/>
  <c r="I1657" i="11"/>
  <c r="H1657" i="11"/>
  <c r="G1657" i="11"/>
  <c r="F1657" i="11"/>
  <c r="E1657" i="11"/>
  <c r="D1657" i="11"/>
  <c r="C1657" i="11"/>
  <c r="B1657" i="11"/>
  <c r="A1657" i="11"/>
  <c r="AB1656" i="11"/>
  <c r="AA1656" i="11"/>
  <c r="X1656" i="11"/>
  <c r="T1656" i="11"/>
  <c r="U1656" i="11" s="1"/>
  <c r="S1656" i="11"/>
  <c r="Q1656" i="11"/>
  <c r="P1656" i="11"/>
  <c r="O1656" i="11"/>
  <c r="W1656" i="11" s="1"/>
  <c r="N1656" i="11"/>
  <c r="V1656" i="11" s="1"/>
  <c r="M1656" i="11"/>
  <c r="L1656" i="11"/>
  <c r="K1656" i="11"/>
  <c r="J1656" i="11"/>
  <c r="I1656" i="11"/>
  <c r="Y1656" i="11" s="1"/>
  <c r="H1656" i="11"/>
  <c r="G1656" i="11"/>
  <c r="F1656" i="11"/>
  <c r="E1656" i="11"/>
  <c r="D1656" i="11"/>
  <c r="C1656" i="11"/>
  <c r="B1656" i="11"/>
  <c r="A1656" i="11"/>
  <c r="AB1655" i="11"/>
  <c r="AA1655" i="11"/>
  <c r="AC1655" i="11" s="1"/>
  <c r="X1655" i="11"/>
  <c r="U1655" i="11"/>
  <c r="T1655" i="11"/>
  <c r="S1655" i="11"/>
  <c r="Q1655" i="11"/>
  <c r="P1655" i="11"/>
  <c r="O1655" i="11"/>
  <c r="R1655" i="11" s="1"/>
  <c r="N1655" i="11"/>
  <c r="M1655" i="11"/>
  <c r="L1655" i="11"/>
  <c r="K1655" i="11"/>
  <c r="J1655" i="11"/>
  <c r="I1655" i="11"/>
  <c r="Y1655" i="11" s="1"/>
  <c r="H1655" i="11"/>
  <c r="G1655" i="11"/>
  <c r="F1655" i="11"/>
  <c r="E1655" i="11"/>
  <c r="D1655" i="11"/>
  <c r="C1655" i="11"/>
  <c r="B1655" i="11"/>
  <c r="A1655" i="11"/>
  <c r="U1654" i="11"/>
  <c r="T1654" i="11"/>
  <c r="S1654" i="11"/>
  <c r="R1654" i="11"/>
  <c r="Q1654" i="11"/>
  <c r="P1654" i="11"/>
  <c r="O1654" i="11"/>
  <c r="N1654" i="11"/>
  <c r="M1654" i="11"/>
  <c r="L1654" i="11"/>
  <c r="K1654" i="11"/>
  <c r="J1654" i="11"/>
  <c r="I1654" i="11"/>
  <c r="Y1654" i="11" s="1"/>
  <c r="H1654" i="11"/>
  <c r="G1654" i="11"/>
  <c r="F1654" i="11"/>
  <c r="E1654" i="11"/>
  <c r="D1654" i="11"/>
  <c r="C1654" i="11"/>
  <c r="B1654" i="11"/>
  <c r="A1654" i="11"/>
  <c r="V1653" i="11"/>
  <c r="U1653" i="11"/>
  <c r="T1653" i="11"/>
  <c r="AB1653" i="11" s="1"/>
  <c r="S1653" i="11"/>
  <c r="AA1653" i="11" s="1"/>
  <c r="AC1653" i="11" s="1"/>
  <c r="Q1653" i="11"/>
  <c r="Y1653" i="11" s="1"/>
  <c r="P1653" i="11"/>
  <c r="X1653" i="11" s="1"/>
  <c r="O1653" i="11"/>
  <c r="N1653" i="11"/>
  <c r="M1653" i="11"/>
  <c r="L1653" i="11"/>
  <c r="K1653" i="11"/>
  <c r="J1653" i="11"/>
  <c r="I1653" i="11"/>
  <c r="H1653" i="11"/>
  <c r="G1653" i="11"/>
  <c r="F1653" i="11"/>
  <c r="E1653" i="11"/>
  <c r="D1653" i="11"/>
  <c r="C1653" i="11"/>
  <c r="B1653" i="11"/>
  <c r="A1653" i="11"/>
  <c r="AB1652" i="11"/>
  <c r="U1652" i="11"/>
  <c r="T1652" i="11"/>
  <c r="S1652" i="11"/>
  <c r="Q1652" i="11"/>
  <c r="P1652" i="11"/>
  <c r="O1652" i="11"/>
  <c r="N1652" i="11"/>
  <c r="M1652" i="11"/>
  <c r="L1652" i="11"/>
  <c r="K1652" i="11"/>
  <c r="J1652" i="11"/>
  <c r="I1652" i="11"/>
  <c r="H1652" i="11"/>
  <c r="G1652" i="11"/>
  <c r="F1652" i="11"/>
  <c r="E1652" i="11"/>
  <c r="D1652" i="11"/>
  <c r="C1652" i="11"/>
  <c r="B1652" i="11"/>
  <c r="A1652" i="11"/>
  <c r="AA1651" i="11"/>
  <c r="X1651" i="11"/>
  <c r="W1651" i="11"/>
  <c r="V1651" i="11"/>
  <c r="Z1651" i="11" s="1"/>
  <c r="U1651" i="11"/>
  <c r="T1651" i="11"/>
  <c r="AB1651" i="11" s="1"/>
  <c r="S1651" i="11"/>
  <c r="R1651" i="11"/>
  <c r="Q1651" i="11"/>
  <c r="P1651" i="11"/>
  <c r="O1651" i="11"/>
  <c r="N1651" i="11"/>
  <c r="M1651" i="11"/>
  <c r="L1651" i="11"/>
  <c r="K1651" i="11"/>
  <c r="J1651" i="11"/>
  <c r="I1651" i="11"/>
  <c r="Y1651" i="11" s="1"/>
  <c r="H1651" i="11"/>
  <c r="G1651" i="11"/>
  <c r="F1651" i="11"/>
  <c r="E1651" i="11"/>
  <c r="D1651" i="11"/>
  <c r="C1651" i="11"/>
  <c r="B1651" i="11"/>
  <c r="A1651" i="11"/>
  <c r="X1650" i="11"/>
  <c r="W1650" i="11"/>
  <c r="V1650" i="11"/>
  <c r="T1650" i="11"/>
  <c r="AB1650" i="11" s="1"/>
  <c r="S1650" i="11"/>
  <c r="Q1650" i="11"/>
  <c r="P1650" i="11"/>
  <c r="O1650" i="11"/>
  <c r="N1650" i="11"/>
  <c r="M1650" i="11"/>
  <c r="L1650" i="11"/>
  <c r="K1650" i="11"/>
  <c r="J1650" i="11"/>
  <c r="I1650" i="11"/>
  <c r="H1650" i="11"/>
  <c r="G1650" i="11"/>
  <c r="F1650" i="11"/>
  <c r="E1650" i="11"/>
  <c r="D1650" i="11"/>
  <c r="C1650" i="11"/>
  <c r="B1650" i="11"/>
  <c r="A1650" i="11"/>
  <c r="U1649" i="11"/>
  <c r="T1649" i="11"/>
  <c r="AB1649" i="11" s="1"/>
  <c r="S1649" i="11"/>
  <c r="AA1649" i="11" s="1"/>
  <c r="Q1649" i="11"/>
  <c r="Y1649" i="11" s="1"/>
  <c r="P1649" i="11"/>
  <c r="X1649" i="11" s="1"/>
  <c r="O1649" i="11"/>
  <c r="W1649" i="11" s="1"/>
  <c r="N1649" i="11"/>
  <c r="M1649" i="11"/>
  <c r="L1649" i="11"/>
  <c r="K1649" i="11"/>
  <c r="J1649" i="11"/>
  <c r="I1649" i="11"/>
  <c r="H1649" i="11"/>
  <c r="G1649" i="11"/>
  <c r="F1649" i="11"/>
  <c r="E1649" i="11"/>
  <c r="D1649" i="11"/>
  <c r="C1649" i="11"/>
  <c r="B1649" i="11"/>
  <c r="A1649" i="11"/>
  <c r="AC1648" i="11"/>
  <c r="AB1648" i="11"/>
  <c r="AA1648" i="11"/>
  <c r="T1648" i="11"/>
  <c r="S1648" i="11"/>
  <c r="U1648" i="11" s="1"/>
  <c r="R1648" i="11"/>
  <c r="Q1648" i="11"/>
  <c r="Y1648" i="11" s="1"/>
  <c r="P1648" i="11"/>
  <c r="X1648" i="11" s="1"/>
  <c r="O1648" i="11"/>
  <c r="W1648" i="11" s="1"/>
  <c r="N1648" i="11"/>
  <c r="V1648" i="11" s="1"/>
  <c r="M1648" i="11"/>
  <c r="L1648" i="11"/>
  <c r="K1648" i="11"/>
  <c r="J1648" i="11"/>
  <c r="I1648" i="11"/>
  <c r="H1648" i="11"/>
  <c r="G1648" i="11"/>
  <c r="F1648" i="11"/>
  <c r="E1648" i="11"/>
  <c r="D1648" i="11"/>
  <c r="C1648" i="11"/>
  <c r="B1648" i="11"/>
  <c r="A1648" i="11"/>
  <c r="Y1647" i="11"/>
  <c r="X1647" i="11"/>
  <c r="T1647" i="11"/>
  <c r="S1647" i="11"/>
  <c r="U1647" i="11" s="1"/>
  <c r="Q1647" i="11"/>
  <c r="P1647" i="11"/>
  <c r="O1647" i="11"/>
  <c r="N1647" i="11"/>
  <c r="M1647" i="11"/>
  <c r="L1647" i="11"/>
  <c r="K1647" i="11"/>
  <c r="J1647" i="11"/>
  <c r="I1647" i="11"/>
  <c r="H1647" i="11"/>
  <c r="G1647" i="11"/>
  <c r="F1647" i="11"/>
  <c r="E1647" i="11"/>
  <c r="D1647" i="11"/>
  <c r="C1647" i="11"/>
  <c r="B1647" i="11"/>
  <c r="A1647" i="11"/>
  <c r="AB1646" i="11"/>
  <c r="AA1646" i="11"/>
  <c r="AC1646" i="11" s="1"/>
  <c r="W1646" i="11"/>
  <c r="V1646" i="11"/>
  <c r="U1646" i="11"/>
  <c r="T1646" i="11"/>
  <c r="S1646" i="11"/>
  <c r="Q1646" i="11"/>
  <c r="P1646" i="11"/>
  <c r="O1646" i="11"/>
  <c r="N1646" i="11"/>
  <c r="R1646" i="11" s="1"/>
  <c r="M1646" i="11"/>
  <c r="L1646" i="11"/>
  <c r="K1646" i="11"/>
  <c r="J1646" i="11"/>
  <c r="I1646" i="11"/>
  <c r="Y1646" i="11" s="1"/>
  <c r="H1646" i="11"/>
  <c r="G1646" i="11"/>
  <c r="F1646" i="11"/>
  <c r="E1646" i="11"/>
  <c r="D1646" i="11"/>
  <c r="C1646" i="11"/>
  <c r="B1646" i="11"/>
  <c r="A1646" i="11"/>
  <c r="T1645" i="11"/>
  <c r="AB1645" i="11" s="1"/>
  <c r="S1645" i="11"/>
  <c r="R1645" i="11"/>
  <c r="Q1645" i="11"/>
  <c r="P1645" i="11"/>
  <c r="O1645" i="11"/>
  <c r="N1645" i="11"/>
  <c r="M1645" i="11"/>
  <c r="L1645" i="11"/>
  <c r="K1645" i="11"/>
  <c r="J1645" i="11"/>
  <c r="I1645" i="11"/>
  <c r="Y1645" i="11" s="1"/>
  <c r="H1645" i="11"/>
  <c r="G1645" i="11"/>
  <c r="F1645" i="11"/>
  <c r="E1645" i="11"/>
  <c r="D1645" i="11"/>
  <c r="C1645" i="11"/>
  <c r="B1645" i="11"/>
  <c r="A1645" i="11"/>
  <c r="V1644" i="11"/>
  <c r="U1644" i="11"/>
  <c r="T1644" i="11"/>
  <c r="AB1644" i="11" s="1"/>
  <c r="S1644" i="11"/>
  <c r="AA1644" i="11" s="1"/>
  <c r="Q1644" i="11"/>
  <c r="Y1644" i="11" s="1"/>
  <c r="P1644" i="11"/>
  <c r="X1644" i="11" s="1"/>
  <c r="O1644" i="11"/>
  <c r="N1644" i="11"/>
  <c r="M1644" i="11"/>
  <c r="L1644" i="11"/>
  <c r="K1644" i="11"/>
  <c r="J1644" i="11"/>
  <c r="I1644" i="11"/>
  <c r="H1644" i="11"/>
  <c r="G1644" i="11"/>
  <c r="F1644" i="11"/>
  <c r="E1644" i="11"/>
  <c r="D1644" i="11"/>
  <c r="C1644" i="11"/>
  <c r="B1644" i="11"/>
  <c r="A1644" i="11"/>
  <c r="AB1643" i="11"/>
  <c r="T1643" i="11"/>
  <c r="S1643" i="11"/>
  <c r="AA1643" i="11" s="1"/>
  <c r="Q1643" i="11"/>
  <c r="Y1643" i="11" s="1"/>
  <c r="P1643" i="11"/>
  <c r="X1643" i="11" s="1"/>
  <c r="O1643" i="11"/>
  <c r="W1643" i="11" s="1"/>
  <c r="N1643" i="11"/>
  <c r="M1643" i="11"/>
  <c r="L1643" i="11"/>
  <c r="K1643" i="11"/>
  <c r="J1643" i="11"/>
  <c r="I1643" i="11"/>
  <c r="H1643" i="11"/>
  <c r="G1643" i="11"/>
  <c r="F1643" i="11"/>
  <c r="E1643" i="11"/>
  <c r="D1643" i="11"/>
  <c r="C1643" i="11"/>
  <c r="B1643" i="11"/>
  <c r="A1643" i="11"/>
  <c r="AA1642" i="11"/>
  <c r="Y1642" i="11"/>
  <c r="T1642" i="11"/>
  <c r="U1642" i="11" s="1"/>
  <c r="S1642" i="11"/>
  <c r="Q1642" i="11"/>
  <c r="P1642" i="11"/>
  <c r="X1642" i="11" s="1"/>
  <c r="O1642" i="11"/>
  <c r="W1642" i="11" s="1"/>
  <c r="N1642" i="11"/>
  <c r="V1642" i="11" s="1"/>
  <c r="M1642" i="11"/>
  <c r="L1642" i="11"/>
  <c r="K1642" i="11"/>
  <c r="J1642" i="11"/>
  <c r="I1642" i="11"/>
  <c r="AB1642" i="11" s="1"/>
  <c r="H1642" i="11"/>
  <c r="G1642" i="11"/>
  <c r="F1642" i="11"/>
  <c r="E1642" i="11"/>
  <c r="D1642" i="11"/>
  <c r="C1642" i="11"/>
  <c r="B1642" i="11"/>
  <c r="A1642" i="11"/>
  <c r="AB1641" i="11"/>
  <c r="X1641" i="11"/>
  <c r="W1641" i="11"/>
  <c r="V1641" i="11"/>
  <c r="T1641" i="11"/>
  <c r="S1641" i="11"/>
  <c r="U1641" i="11" s="1"/>
  <c r="Q1641" i="11"/>
  <c r="P1641" i="11"/>
  <c r="O1641" i="11"/>
  <c r="N1641" i="11"/>
  <c r="R1641" i="11" s="1"/>
  <c r="M1641" i="11"/>
  <c r="L1641" i="11"/>
  <c r="K1641" i="11"/>
  <c r="J1641" i="11"/>
  <c r="I1641" i="11"/>
  <c r="AA1641" i="11" s="1"/>
  <c r="AC1641" i="11" s="1"/>
  <c r="H1641" i="11"/>
  <c r="G1641" i="11"/>
  <c r="F1641" i="11"/>
  <c r="E1641" i="11"/>
  <c r="D1641" i="11"/>
  <c r="C1641" i="11"/>
  <c r="B1641" i="11"/>
  <c r="A1641" i="11"/>
  <c r="U1640" i="11"/>
  <c r="T1640" i="11"/>
  <c r="AB1640" i="11" s="1"/>
  <c r="S1640" i="11"/>
  <c r="AA1640" i="11" s="1"/>
  <c r="AC1640" i="11" s="1"/>
  <c r="Q1640" i="11"/>
  <c r="P1640" i="11"/>
  <c r="O1640" i="11"/>
  <c r="N1640" i="11"/>
  <c r="R1640" i="11" s="1"/>
  <c r="M1640" i="11"/>
  <c r="L1640" i="11"/>
  <c r="K1640" i="11"/>
  <c r="J1640" i="11"/>
  <c r="I1640" i="11"/>
  <c r="Y1640" i="11" s="1"/>
  <c r="H1640" i="11"/>
  <c r="G1640" i="11"/>
  <c r="F1640" i="11"/>
  <c r="E1640" i="11"/>
  <c r="D1640" i="11"/>
  <c r="C1640" i="11"/>
  <c r="B1640" i="11"/>
  <c r="A1640" i="11"/>
  <c r="W1639" i="11"/>
  <c r="V1639" i="11"/>
  <c r="T1639" i="11"/>
  <c r="AB1639" i="11" s="1"/>
  <c r="S1639" i="11"/>
  <c r="AA1639" i="11" s="1"/>
  <c r="AC1639" i="11" s="1"/>
  <c r="Q1639" i="11"/>
  <c r="Y1639" i="11" s="1"/>
  <c r="P1639" i="11"/>
  <c r="X1639" i="11" s="1"/>
  <c r="O1639" i="11"/>
  <c r="N1639" i="11"/>
  <c r="M1639" i="11"/>
  <c r="L1639" i="11"/>
  <c r="K1639" i="11"/>
  <c r="J1639" i="11"/>
  <c r="I1639" i="11"/>
  <c r="H1639" i="11"/>
  <c r="G1639" i="11"/>
  <c r="F1639" i="11"/>
  <c r="E1639" i="11"/>
  <c r="D1639" i="11"/>
  <c r="C1639" i="11"/>
  <c r="B1639" i="11"/>
  <c r="A1639" i="11"/>
  <c r="T1638" i="11"/>
  <c r="AB1638" i="11" s="1"/>
  <c r="S1638" i="11"/>
  <c r="AA1638" i="11" s="1"/>
  <c r="Q1638" i="11"/>
  <c r="Y1638" i="11" s="1"/>
  <c r="P1638" i="11"/>
  <c r="X1638" i="11" s="1"/>
  <c r="O1638" i="11"/>
  <c r="W1638" i="11" s="1"/>
  <c r="N1638" i="11"/>
  <c r="M1638" i="11"/>
  <c r="L1638" i="11"/>
  <c r="K1638" i="11"/>
  <c r="J1638" i="11"/>
  <c r="I1638" i="11"/>
  <c r="H1638" i="11"/>
  <c r="G1638" i="11"/>
  <c r="F1638" i="11"/>
  <c r="E1638" i="11"/>
  <c r="D1638" i="11"/>
  <c r="C1638" i="11"/>
  <c r="B1638" i="11"/>
  <c r="A1638" i="11"/>
  <c r="AB1637" i="11"/>
  <c r="AA1637" i="11"/>
  <c r="AC1637" i="11" s="1"/>
  <c r="U1637" i="11"/>
  <c r="T1637" i="11"/>
  <c r="S1637" i="11"/>
  <c r="Q1637" i="11"/>
  <c r="Y1637" i="11" s="1"/>
  <c r="P1637" i="11"/>
  <c r="X1637" i="11" s="1"/>
  <c r="O1637" i="11"/>
  <c r="W1637" i="11" s="1"/>
  <c r="N1637" i="11"/>
  <c r="V1637" i="11" s="1"/>
  <c r="M1637" i="11"/>
  <c r="L1637" i="11"/>
  <c r="K1637" i="11"/>
  <c r="J1637" i="11"/>
  <c r="I1637" i="11"/>
  <c r="H1637" i="11"/>
  <c r="G1637" i="11"/>
  <c r="F1637" i="11"/>
  <c r="E1637" i="11"/>
  <c r="D1637" i="11"/>
  <c r="C1637" i="11"/>
  <c r="B1637" i="11"/>
  <c r="A1637" i="11"/>
  <c r="W1636" i="11"/>
  <c r="U1636" i="11"/>
  <c r="T1636" i="11"/>
  <c r="S1636" i="11"/>
  <c r="Q1636" i="11"/>
  <c r="P1636" i="11"/>
  <c r="O1636" i="11"/>
  <c r="N1636" i="11"/>
  <c r="M1636" i="11"/>
  <c r="L1636" i="11"/>
  <c r="K1636" i="11"/>
  <c r="J1636" i="11"/>
  <c r="I1636" i="11"/>
  <c r="Y1636" i="11" s="1"/>
  <c r="H1636" i="11"/>
  <c r="G1636" i="11"/>
  <c r="F1636" i="11"/>
  <c r="E1636" i="11"/>
  <c r="D1636" i="11"/>
  <c r="C1636" i="11"/>
  <c r="B1636" i="11"/>
  <c r="A1636" i="11"/>
  <c r="AA1635" i="11"/>
  <c r="X1635" i="11"/>
  <c r="W1635" i="11"/>
  <c r="V1635" i="11"/>
  <c r="U1635" i="11"/>
  <c r="T1635" i="11"/>
  <c r="AB1635" i="11" s="1"/>
  <c r="S1635" i="11"/>
  <c r="R1635" i="11"/>
  <c r="Q1635" i="11"/>
  <c r="P1635" i="11"/>
  <c r="O1635" i="11"/>
  <c r="N1635" i="11"/>
  <c r="M1635" i="11"/>
  <c r="L1635" i="11"/>
  <c r="K1635" i="11"/>
  <c r="J1635" i="11"/>
  <c r="I1635" i="11"/>
  <c r="Y1635" i="11" s="1"/>
  <c r="H1635" i="11"/>
  <c r="G1635" i="11"/>
  <c r="F1635" i="11"/>
  <c r="E1635" i="11"/>
  <c r="D1635" i="11"/>
  <c r="C1635" i="11"/>
  <c r="B1635" i="11"/>
  <c r="A1635" i="11"/>
  <c r="X1634" i="11"/>
  <c r="W1634" i="11"/>
  <c r="V1634" i="11"/>
  <c r="T1634" i="11"/>
  <c r="AB1634" i="11" s="1"/>
  <c r="S1634" i="11"/>
  <c r="Q1634" i="11"/>
  <c r="P1634" i="11"/>
  <c r="O1634" i="11"/>
  <c r="N1634" i="11"/>
  <c r="M1634" i="11"/>
  <c r="L1634" i="11"/>
  <c r="K1634" i="11"/>
  <c r="J1634" i="11"/>
  <c r="I1634" i="11"/>
  <c r="H1634" i="11"/>
  <c r="G1634" i="11"/>
  <c r="F1634" i="11"/>
  <c r="E1634" i="11"/>
  <c r="D1634" i="11"/>
  <c r="C1634" i="11"/>
  <c r="B1634" i="11"/>
  <c r="A1634" i="11"/>
  <c r="U1633" i="11"/>
  <c r="T1633" i="11"/>
  <c r="AB1633" i="11" s="1"/>
  <c r="S1633" i="11"/>
  <c r="AA1633" i="11" s="1"/>
  <c r="Q1633" i="11"/>
  <c r="Y1633" i="11" s="1"/>
  <c r="P1633" i="11"/>
  <c r="X1633" i="11" s="1"/>
  <c r="O1633" i="11"/>
  <c r="W1633" i="11" s="1"/>
  <c r="N1633" i="11"/>
  <c r="M1633" i="11"/>
  <c r="L1633" i="11"/>
  <c r="K1633" i="11"/>
  <c r="J1633" i="11"/>
  <c r="I1633" i="11"/>
  <c r="H1633" i="11"/>
  <c r="G1633" i="11"/>
  <c r="F1633" i="11"/>
  <c r="E1633" i="11"/>
  <c r="D1633" i="11"/>
  <c r="C1633" i="11"/>
  <c r="B1633" i="11"/>
  <c r="A1633" i="11"/>
  <c r="AB1632" i="11"/>
  <c r="AC1632" i="11" s="1"/>
  <c r="AA1632" i="11"/>
  <c r="T1632" i="11"/>
  <c r="S1632" i="11"/>
  <c r="U1632" i="11" s="1"/>
  <c r="R1632" i="11"/>
  <c r="Q1632" i="11"/>
  <c r="Y1632" i="11" s="1"/>
  <c r="P1632" i="11"/>
  <c r="X1632" i="11" s="1"/>
  <c r="O1632" i="11"/>
  <c r="W1632" i="11" s="1"/>
  <c r="N1632" i="11"/>
  <c r="V1632" i="11" s="1"/>
  <c r="M1632" i="11"/>
  <c r="L1632" i="11"/>
  <c r="K1632" i="11"/>
  <c r="J1632" i="11"/>
  <c r="I1632" i="11"/>
  <c r="H1632" i="11"/>
  <c r="G1632" i="11"/>
  <c r="F1632" i="11"/>
  <c r="E1632" i="11"/>
  <c r="D1632" i="11"/>
  <c r="C1632" i="11"/>
  <c r="B1632" i="11"/>
  <c r="A1632" i="11"/>
  <c r="Y1631" i="11"/>
  <c r="X1631" i="11"/>
  <c r="T1631" i="11"/>
  <c r="S1631" i="11"/>
  <c r="U1631" i="11" s="1"/>
  <c r="Q1631" i="11"/>
  <c r="P1631" i="11"/>
  <c r="O1631" i="11"/>
  <c r="N1631" i="11"/>
  <c r="M1631" i="11"/>
  <c r="L1631" i="11"/>
  <c r="K1631" i="11"/>
  <c r="J1631" i="11"/>
  <c r="I1631" i="11"/>
  <c r="H1631" i="11"/>
  <c r="G1631" i="11"/>
  <c r="F1631" i="11"/>
  <c r="E1631" i="11"/>
  <c r="D1631" i="11"/>
  <c r="C1631" i="11"/>
  <c r="B1631" i="11"/>
  <c r="A1631" i="11"/>
  <c r="AB1630" i="11"/>
  <c r="AA1630" i="11"/>
  <c r="AC1630" i="11" s="1"/>
  <c r="W1630" i="11"/>
  <c r="V1630" i="11"/>
  <c r="U1630" i="11"/>
  <c r="T1630" i="11"/>
  <c r="S1630" i="11"/>
  <c r="Q1630" i="11"/>
  <c r="P1630" i="11"/>
  <c r="O1630" i="11"/>
  <c r="N1630" i="11"/>
  <c r="R1630" i="11" s="1"/>
  <c r="M1630" i="11"/>
  <c r="L1630" i="11"/>
  <c r="K1630" i="11"/>
  <c r="J1630" i="11"/>
  <c r="I1630" i="11"/>
  <c r="Y1630" i="11" s="1"/>
  <c r="H1630" i="11"/>
  <c r="G1630" i="11"/>
  <c r="F1630" i="11"/>
  <c r="E1630" i="11"/>
  <c r="D1630" i="11"/>
  <c r="C1630" i="11"/>
  <c r="B1630" i="11"/>
  <c r="A1630" i="11"/>
  <c r="T1629" i="11"/>
  <c r="AB1629" i="11" s="1"/>
  <c r="S1629" i="11"/>
  <c r="R1629" i="11"/>
  <c r="Q1629" i="11"/>
  <c r="P1629" i="11"/>
  <c r="O1629" i="11"/>
  <c r="W1629" i="11" s="1"/>
  <c r="N1629" i="11"/>
  <c r="M1629" i="11"/>
  <c r="L1629" i="11"/>
  <c r="K1629" i="11"/>
  <c r="J1629" i="11"/>
  <c r="I1629" i="11"/>
  <c r="Y1629" i="11" s="1"/>
  <c r="H1629" i="11"/>
  <c r="G1629" i="11"/>
  <c r="F1629" i="11"/>
  <c r="E1629" i="11"/>
  <c r="D1629" i="11"/>
  <c r="C1629" i="11"/>
  <c r="B1629" i="11"/>
  <c r="A1629" i="11"/>
  <c r="V1628" i="11"/>
  <c r="U1628" i="11"/>
  <c r="T1628" i="11"/>
  <c r="AB1628" i="11" s="1"/>
  <c r="S1628" i="11"/>
  <c r="AA1628" i="11" s="1"/>
  <c r="Q1628" i="11"/>
  <c r="Y1628" i="11" s="1"/>
  <c r="P1628" i="11"/>
  <c r="X1628" i="11" s="1"/>
  <c r="O1628" i="11"/>
  <c r="N1628" i="11"/>
  <c r="M1628" i="11"/>
  <c r="L1628" i="11"/>
  <c r="K1628" i="11"/>
  <c r="J1628" i="11"/>
  <c r="I1628" i="11"/>
  <c r="H1628" i="11"/>
  <c r="G1628" i="11"/>
  <c r="F1628" i="11"/>
  <c r="E1628" i="11"/>
  <c r="D1628" i="11"/>
  <c r="C1628" i="11"/>
  <c r="B1628" i="11"/>
  <c r="A1628" i="11"/>
  <c r="AB1627" i="11"/>
  <c r="U1627" i="11"/>
  <c r="T1627" i="11"/>
  <c r="S1627" i="11"/>
  <c r="AA1627" i="11" s="1"/>
  <c r="Q1627" i="11"/>
  <c r="Y1627" i="11" s="1"/>
  <c r="P1627" i="11"/>
  <c r="X1627" i="11" s="1"/>
  <c r="O1627" i="11"/>
  <c r="W1627" i="11" s="1"/>
  <c r="N1627" i="11"/>
  <c r="M1627" i="11"/>
  <c r="L1627" i="11"/>
  <c r="K1627" i="11"/>
  <c r="J1627" i="11"/>
  <c r="I1627" i="11"/>
  <c r="H1627" i="11"/>
  <c r="G1627" i="11"/>
  <c r="F1627" i="11"/>
  <c r="E1627" i="11"/>
  <c r="D1627" i="11"/>
  <c r="C1627" i="11"/>
  <c r="B1627" i="11"/>
  <c r="A1627" i="11"/>
  <c r="AA1626" i="11"/>
  <c r="T1626" i="11"/>
  <c r="AB1626" i="11" s="1"/>
  <c r="S1626" i="11"/>
  <c r="U1626" i="11" s="1"/>
  <c r="R1626" i="11"/>
  <c r="Q1626" i="11"/>
  <c r="P1626" i="11"/>
  <c r="X1626" i="11" s="1"/>
  <c r="O1626" i="11"/>
  <c r="N1626" i="11"/>
  <c r="V1626" i="11" s="1"/>
  <c r="M1626" i="11"/>
  <c r="L1626" i="11"/>
  <c r="K1626" i="11"/>
  <c r="J1626" i="11"/>
  <c r="I1626" i="11"/>
  <c r="Y1626" i="11" s="1"/>
  <c r="H1626" i="11"/>
  <c r="G1626" i="11"/>
  <c r="F1626" i="11"/>
  <c r="E1626" i="11"/>
  <c r="D1626" i="11"/>
  <c r="C1626" i="11"/>
  <c r="B1626" i="11"/>
  <c r="A1626" i="11"/>
  <c r="AB1625" i="11"/>
  <c r="X1625" i="11"/>
  <c r="W1625" i="11"/>
  <c r="V1625" i="11"/>
  <c r="T1625" i="11"/>
  <c r="U1625" i="11" s="1"/>
  <c r="S1625" i="11"/>
  <c r="AA1625" i="11" s="1"/>
  <c r="AC1625" i="11" s="1"/>
  <c r="Q1625" i="11"/>
  <c r="Y1625" i="11" s="1"/>
  <c r="P1625" i="11"/>
  <c r="O1625" i="11"/>
  <c r="R1625" i="11" s="1"/>
  <c r="N1625" i="11"/>
  <c r="M1625" i="11"/>
  <c r="L1625" i="11"/>
  <c r="K1625" i="11"/>
  <c r="J1625" i="11"/>
  <c r="I1625" i="11"/>
  <c r="H1625" i="11"/>
  <c r="G1625" i="11"/>
  <c r="F1625" i="11"/>
  <c r="E1625" i="11"/>
  <c r="D1625" i="11"/>
  <c r="C1625" i="11"/>
  <c r="B1625" i="11"/>
  <c r="A1625" i="11"/>
  <c r="T1624" i="11"/>
  <c r="AB1624" i="11" s="1"/>
  <c r="S1624" i="11"/>
  <c r="AA1624" i="11" s="1"/>
  <c r="Q1624" i="11"/>
  <c r="P1624" i="11"/>
  <c r="X1624" i="11" s="1"/>
  <c r="O1624" i="11"/>
  <c r="W1624" i="11" s="1"/>
  <c r="N1624" i="11"/>
  <c r="R1624" i="11" s="1"/>
  <c r="M1624" i="11"/>
  <c r="L1624" i="11"/>
  <c r="K1624" i="11"/>
  <c r="J1624" i="11"/>
  <c r="I1624" i="11"/>
  <c r="Y1624" i="11" s="1"/>
  <c r="H1624" i="11"/>
  <c r="G1624" i="11"/>
  <c r="F1624" i="11"/>
  <c r="E1624" i="11"/>
  <c r="D1624" i="11"/>
  <c r="C1624" i="11"/>
  <c r="B1624" i="11"/>
  <c r="A1624" i="11"/>
  <c r="U1623" i="11"/>
  <c r="T1623" i="11"/>
  <c r="S1623" i="11"/>
  <c r="Q1623" i="11"/>
  <c r="Y1623" i="11" s="1"/>
  <c r="P1623" i="11"/>
  <c r="O1623" i="11"/>
  <c r="N1623" i="11"/>
  <c r="M1623" i="11"/>
  <c r="L1623" i="11"/>
  <c r="K1623" i="11"/>
  <c r="J1623" i="11"/>
  <c r="I1623" i="11"/>
  <c r="AB1623" i="11" s="1"/>
  <c r="H1623" i="11"/>
  <c r="G1623" i="11"/>
  <c r="F1623" i="11"/>
  <c r="E1623" i="11"/>
  <c r="D1623" i="11"/>
  <c r="C1623" i="11"/>
  <c r="B1623" i="11"/>
  <c r="A1623" i="11"/>
  <c r="T1622" i="11"/>
  <c r="AB1622" i="11" s="1"/>
  <c r="S1622" i="11"/>
  <c r="AA1622" i="11" s="1"/>
  <c r="AC1622" i="11" s="1"/>
  <c r="Q1622" i="11"/>
  <c r="P1622" i="11"/>
  <c r="O1622" i="11"/>
  <c r="W1622" i="11" s="1"/>
  <c r="N1622" i="11"/>
  <c r="M1622" i="11"/>
  <c r="L1622" i="11"/>
  <c r="K1622" i="11"/>
  <c r="J1622" i="11"/>
  <c r="I1622" i="11"/>
  <c r="Y1622" i="11" s="1"/>
  <c r="H1622" i="11"/>
  <c r="G1622" i="11"/>
  <c r="F1622" i="11"/>
  <c r="E1622" i="11"/>
  <c r="D1622" i="11"/>
  <c r="C1622" i="11"/>
  <c r="B1622" i="11"/>
  <c r="A1622" i="11"/>
  <c r="AB1621" i="11"/>
  <c r="AA1621" i="11"/>
  <c r="V1621" i="11"/>
  <c r="T1621" i="11"/>
  <c r="S1621" i="11"/>
  <c r="U1621" i="11" s="1"/>
  <c r="Q1621" i="11"/>
  <c r="Y1621" i="11" s="1"/>
  <c r="P1621" i="11"/>
  <c r="X1621" i="11" s="1"/>
  <c r="O1621" i="11"/>
  <c r="W1621" i="11" s="1"/>
  <c r="N1621" i="11"/>
  <c r="R1621" i="11" s="1"/>
  <c r="M1621" i="11"/>
  <c r="L1621" i="11"/>
  <c r="K1621" i="11"/>
  <c r="J1621" i="11"/>
  <c r="I1621" i="11"/>
  <c r="H1621" i="11"/>
  <c r="G1621" i="11"/>
  <c r="F1621" i="11"/>
  <c r="E1621" i="11"/>
  <c r="D1621" i="11"/>
  <c r="C1621" i="11"/>
  <c r="B1621" i="11"/>
  <c r="A1621" i="11"/>
  <c r="X1620" i="11"/>
  <c r="W1620" i="11"/>
  <c r="T1620" i="11"/>
  <c r="AB1620" i="11" s="1"/>
  <c r="S1620" i="11"/>
  <c r="U1620" i="11" s="1"/>
  <c r="Q1620" i="11"/>
  <c r="P1620" i="11"/>
  <c r="O1620" i="11"/>
  <c r="N1620" i="11"/>
  <c r="M1620" i="11"/>
  <c r="L1620" i="11"/>
  <c r="K1620" i="11"/>
  <c r="J1620" i="11"/>
  <c r="I1620" i="11"/>
  <c r="Y1620" i="11" s="1"/>
  <c r="H1620" i="11"/>
  <c r="G1620" i="11"/>
  <c r="F1620" i="11"/>
  <c r="E1620" i="11"/>
  <c r="D1620" i="11"/>
  <c r="C1620" i="11"/>
  <c r="B1620" i="11"/>
  <c r="A1620" i="11"/>
  <c r="AA1619" i="11"/>
  <c r="V1619" i="11"/>
  <c r="T1619" i="11"/>
  <c r="AB1619" i="11" s="1"/>
  <c r="S1619" i="11"/>
  <c r="Q1619" i="11"/>
  <c r="Y1619" i="11" s="1"/>
  <c r="P1619" i="11"/>
  <c r="X1619" i="11" s="1"/>
  <c r="O1619" i="11"/>
  <c r="W1619" i="11" s="1"/>
  <c r="N1619" i="11"/>
  <c r="R1619" i="11" s="1"/>
  <c r="M1619" i="11"/>
  <c r="L1619" i="11"/>
  <c r="K1619" i="11"/>
  <c r="J1619" i="11"/>
  <c r="I1619" i="11"/>
  <c r="H1619" i="11"/>
  <c r="G1619" i="11"/>
  <c r="F1619" i="11"/>
  <c r="E1619" i="11"/>
  <c r="D1619" i="11"/>
  <c r="C1619" i="11"/>
  <c r="B1619" i="11"/>
  <c r="A1619" i="11"/>
  <c r="X1618" i="11"/>
  <c r="W1618" i="11"/>
  <c r="T1618" i="11"/>
  <c r="AB1618" i="11" s="1"/>
  <c r="S1618" i="11"/>
  <c r="Q1618" i="11"/>
  <c r="P1618" i="11"/>
  <c r="O1618" i="11"/>
  <c r="N1618" i="11"/>
  <c r="V1618" i="11" s="1"/>
  <c r="M1618" i="11"/>
  <c r="L1618" i="11"/>
  <c r="K1618" i="11"/>
  <c r="J1618" i="11"/>
  <c r="I1618" i="11"/>
  <c r="H1618" i="11"/>
  <c r="G1618" i="11"/>
  <c r="F1618" i="11"/>
  <c r="E1618" i="11"/>
  <c r="D1618" i="11"/>
  <c r="C1618" i="11"/>
  <c r="B1618" i="11"/>
  <c r="A1618" i="11"/>
  <c r="T1617" i="11"/>
  <c r="AB1617" i="11" s="1"/>
  <c r="S1617" i="11"/>
  <c r="AA1617" i="11" s="1"/>
  <c r="Q1617" i="11"/>
  <c r="Y1617" i="11" s="1"/>
  <c r="P1617" i="11"/>
  <c r="X1617" i="11" s="1"/>
  <c r="O1617" i="11"/>
  <c r="W1617" i="11" s="1"/>
  <c r="N1617" i="11"/>
  <c r="M1617" i="11"/>
  <c r="L1617" i="11"/>
  <c r="K1617" i="11"/>
  <c r="J1617" i="11"/>
  <c r="I1617" i="11"/>
  <c r="H1617" i="11"/>
  <c r="G1617" i="11"/>
  <c r="F1617" i="11"/>
  <c r="E1617" i="11"/>
  <c r="D1617" i="11"/>
  <c r="C1617" i="11"/>
  <c r="B1617" i="11"/>
  <c r="A1617" i="11"/>
  <c r="AB1616" i="11"/>
  <c r="AA1616" i="11"/>
  <c r="AC1616" i="11" s="1"/>
  <c r="W1616" i="11"/>
  <c r="T1616" i="11"/>
  <c r="U1616" i="11" s="1"/>
  <c r="S1616" i="11"/>
  <c r="Q1616" i="11"/>
  <c r="Y1616" i="11" s="1"/>
  <c r="P1616" i="11"/>
  <c r="X1616" i="11" s="1"/>
  <c r="O1616" i="11"/>
  <c r="N1616" i="11"/>
  <c r="V1616" i="11" s="1"/>
  <c r="M1616" i="11"/>
  <c r="L1616" i="11"/>
  <c r="K1616" i="11"/>
  <c r="J1616" i="11"/>
  <c r="I1616" i="11"/>
  <c r="H1616" i="11"/>
  <c r="G1616" i="11"/>
  <c r="F1616" i="11"/>
  <c r="E1616" i="11"/>
  <c r="D1616" i="11"/>
  <c r="C1616" i="11"/>
  <c r="B1616" i="11"/>
  <c r="A1616" i="11"/>
  <c r="Y1615" i="11"/>
  <c r="X1615" i="11"/>
  <c r="T1615" i="11"/>
  <c r="AB1615" i="11" s="1"/>
  <c r="S1615" i="11"/>
  <c r="U1615" i="11" s="1"/>
  <c r="Q1615" i="11"/>
  <c r="P1615" i="11"/>
  <c r="O1615" i="11"/>
  <c r="W1615" i="11" s="1"/>
  <c r="N1615" i="11"/>
  <c r="V1615" i="11" s="1"/>
  <c r="M1615" i="11"/>
  <c r="L1615" i="11"/>
  <c r="K1615" i="11"/>
  <c r="J1615" i="11"/>
  <c r="I1615" i="11"/>
  <c r="H1615" i="11"/>
  <c r="G1615" i="11"/>
  <c r="F1615" i="11"/>
  <c r="E1615" i="11"/>
  <c r="D1615" i="11"/>
  <c r="C1615" i="11"/>
  <c r="B1615" i="11"/>
  <c r="A1615" i="11"/>
  <c r="AB1614" i="11"/>
  <c r="AA1614" i="11"/>
  <c r="W1614" i="11"/>
  <c r="V1614" i="11"/>
  <c r="U1614" i="11"/>
  <c r="T1614" i="11"/>
  <c r="S1614" i="11"/>
  <c r="Q1614" i="11"/>
  <c r="Y1614" i="11" s="1"/>
  <c r="P1614" i="11"/>
  <c r="X1614" i="11" s="1"/>
  <c r="O1614" i="11"/>
  <c r="N1614" i="11"/>
  <c r="R1614" i="11" s="1"/>
  <c r="M1614" i="11"/>
  <c r="L1614" i="11"/>
  <c r="K1614" i="11"/>
  <c r="J1614" i="11"/>
  <c r="I1614" i="11"/>
  <c r="H1614" i="11"/>
  <c r="G1614" i="11"/>
  <c r="F1614" i="11"/>
  <c r="E1614" i="11"/>
  <c r="D1614" i="11"/>
  <c r="C1614" i="11"/>
  <c r="B1614" i="11"/>
  <c r="A1614" i="11"/>
  <c r="X1613" i="11"/>
  <c r="T1613" i="11"/>
  <c r="AB1613" i="11" s="1"/>
  <c r="S1613" i="11"/>
  <c r="R1613" i="11"/>
  <c r="Q1613" i="11"/>
  <c r="P1613" i="11"/>
  <c r="O1613" i="11"/>
  <c r="N1613" i="11"/>
  <c r="V1613" i="11" s="1"/>
  <c r="M1613" i="11"/>
  <c r="L1613" i="11"/>
  <c r="K1613" i="11"/>
  <c r="J1613" i="11"/>
  <c r="I1613" i="11"/>
  <c r="Y1613" i="11" s="1"/>
  <c r="H1613" i="11"/>
  <c r="G1613" i="11"/>
  <c r="F1613" i="11"/>
  <c r="E1613" i="11"/>
  <c r="D1613" i="11"/>
  <c r="C1613" i="11"/>
  <c r="B1613" i="11"/>
  <c r="A1613" i="11"/>
  <c r="U1612" i="11"/>
  <c r="T1612" i="11"/>
  <c r="AB1612" i="11" s="1"/>
  <c r="S1612" i="11"/>
  <c r="AA1612" i="11" s="1"/>
  <c r="AC1612" i="11" s="1"/>
  <c r="Q1612" i="11"/>
  <c r="Y1612" i="11" s="1"/>
  <c r="P1612" i="11"/>
  <c r="X1612" i="11" s="1"/>
  <c r="O1612" i="11"/>
  <c r="N1612" i="11"/>
  <c r="M1612" i="11"/>
  <c r="L1612" i="11"/>
  <c r="K1612" i="11"/>
  <c r="J1612" i="11"/>
  <c r="I1612" i="11"/>
  <c r="V1612" i="11" s="1"/>
  <c r="H1612" i="11"/>
  <c r="G1612" i="11"/>
  <c r="F1612" i="11"/>
  <c r="E1612" i="11"/>
  <c r="D1612" i="11"/>
  <c r="C1612" i="11"/>
  <c r="B1612" i="11"/>
  <c r="A1612" i="11"/>
  <c r="AB1611" i="11"/>
  <c r="U1611" i="11"/>
  <c r="T1611" i="11"/>
  <c r="S1611" i="11"/>
  <c r="AA1611" i="11" s="1"/>
  <c r="AC1611" i="11" s="1"/>
  <c r="Q1611" i="11"/>
  <c r="Y1611" i="11" s="1"/>
  <c r="P1611" i="11"/>
  <c r="X1611" i="11" s="1"/>
  <c r="O1611" i="11"/>
  <c r="W1611" i="11" s="1"/>
  <c r="N1611" i="11"/>
  <c r="M1611" i="11"/>
  <c r="L1611" i="11"/>
  <c r="K1611" i="11"/>
  <c r="J1611" i="11"/>
  <c r="I1611" i="11"/>
  <c r="H1611" i="11"/>
  <c r="G1611" i="11"/>
  <c r="F1611" i="11"/>
  <c r="E1611" i="11"/>
  <c r="D1611" i="11"/>
  <c r="C1611" i="11"/>
  <c r="B1611" i="11"/>
  <c r="A1611" i="11"/>
  <c r="U1610" i="11"/>
  <c r="T1610" i="11"/>
  <c r="AB1610" i="11" s="1"/>
  <c r="S1610" i="11"/>
  <c r="R1610" i="11"/>
  <c r="Q1610" i="11"/>
  <c r="P1610" i="11"/>
  <c r="X1610" i="11" s="1"/>
  <c r="O1610" i="11"/>
  <c r="W1610" i="11" s="1"/>
  <c r="N1610" i="11"/>
  <c r="V1610" i="11" s="1"/>
  <c r="M1610" i="11"/>
  <c r="L1610" i="11"/>
  <c r="K1610" i="11"/>
  <c r="J1610" i="11"/>
  <c r="I1610" i="11"/>
  <c r="AA1610" i="11" s="1"/>
  <c r="H1610" i="11"/>
  <c r="G1610" i="11"/>
  <c r="F1610" i="11"/>
  <c r="E1610" i="11"/>
  <c r="D1610" i="11"/>
  <c r="C1610" i="11"/>
  <c r="B1610" i="11"/>
  <c r="A1610" i="11"/>
  <c r="AB1609" i="11"/>
  <c r="X1609" i="11"/>
  <c r="W1609" i="11"/>
  <c r="V1609" i="11"/>
  <c r="U1609" i="11"/>
  <c r="T1609" i="11"/>
  <c r="S1609" i="11"/>
  <c r="AA1609" i="11" s="1"/>
  <c r="Q1609" i="11"/>
  <c r="Y1609" i="11" s="1"/>
  <c r="P1609" i="11"/>
  <c r="O1609" i="11"/>
  <c r="R1609" i="11" s="1"/>
  <c r="N1609" i="11"/>
  <c r="M1609" i="11"/>
  <c r="L1609" i="11"/>
  <c r="K1609" i="11"/>
  <c r="J1609" i="11"/>
  <c r="I1609" i="11"/>
  <c r="H1609" i="11"/>
  <c r="G1609" i="11"/>
  <c r="F1609" i="11"/>
  <c r="E1609" i="11"/>
  <c r="D1609" i="11"/>
  <c r="C1609" i="11"/>
  <c r="B1609" i="11"/>
  <c r="A1609" i="11"/>
  <c r="T1608" i="11"/>
  <c r="AB1608" i="11" s="1"/>
  <c r="S1608" i="11"/>
  <c r="AA1608" i="11" s="1"/>
  <c r="Q1608" i="11"/>
  <c r="P1608" i="11"/>
  <c r="X1608" i="11" s="1"/>
  <c r="O1608" i="11"/>
  <c r="W1608" i="11" s="1"/>
  <c r="N1608" i="11"/>
  <c r="R1608" i="11" s="1"/>
  <c r="M1608" i="11"/>
  <c r="L1608" i="11"/>
  <c r="K1608" i="11"/>
  <c r="J1608" i="11"/>
  <c r="I1608" i="11"/>
  <c r="Y1608" i="11" s="1"/>
  <c r="H1608" i="11"/>
  <c r="G1608" i="11"/>
  <c r="F1608" i="11"/>
  <c r="E1608" i="11"/>
  <c r="D1608" i="11"/>
  <c r="C1608" i="11"/>
  <c r="B1608" i="11"/>
  <c r="A1608" i="11"/>
  <c r="U1607" i="11"/>
  <c r="T1607" i="11"/>
  <c r="AB1607" i="11" s="1"/>
  <c r="S1607" i="11"/>
  <c r="AA1607" i="11" s="1"/>
  <c r="Q1607" i="11"/>
  <c r="Y1607" i="11" s="1"/>
  <c r="P1607" i="11"/>
  <c r="O1607" i="11"/>
  <c r="W1607" i="11" s="1"/>
  <c r="N1607" i="11"/>
  <c r="M1607" i="11"/>
  <c r="L1607" i="11"/>
  <c r="K1607" i="11"/>
  <c r="J1607" i="11"/>
  <c r="I1607" i="11"/>
  <c r="V1607" i="11" s="1"/>
  <c r="H1607" i="11"/>
  <c r="G1607" i="11"/>
  <c r="F1607" i="11"/>
  <c r="E1607" i="11"/>
  <c r="D1607" i="11"/>
  <c r="C1607" i="11"/>
  <c r="B1607" i="11"/>
  <c r="A1607" i="11"/>
  <c r="T1606" i="11"/>
  <c r="AB1606" i="11" s="1"/>
  <c r="S1606" i="11"/>
  <c r="AA1606" i="11" s="1"/>
  <c r="Q1606" i="11"/>
  <c r="Y1606" i="11" s="1"/>
  <c r="P1606" i="11"/>
  <c r="X1606" i="11" s="1"/>
  <c r="O1606" i="11"/>
  <c r="W1606" i="11" s="1"/>
  <c r="N1606" i="11"/>
  <c r="M1606" i="11"/>
  <c r="L1606" i="11"/>
  <c r="K1606" i="11"/>
  <c r="J1606" i="11"/>
  <c r="I1606" i="11"/>
  <c r="H1606" i="11"/>
  <c r="G1606" i="11"/>
  <c r="F1606" i="11"/>
  <c r="E1606" i="11"/>
  <c r="D1606" i="11"/>
  <c r="C1606" i="11"/>
  <c r="B1606" i="11"/>
  <c r="A1606" i="11"/>
  <c r="AB1605" i="11"/>
  <c r="AA1605" i="11"/>
  <c r="AC1605" i="11" s="1"/>
  <c r="T1605" i="11"/>
  <c r="S1605" i="11"/>
  <c r="U1605" i="11" s="1"/>
  <c r="Q1605" i="11"/>
  <c r="Y1605" i="11" s="1"/>
  <c r="P1605" i="11"/>
  <c r="X1605" i="11" s="1"/>
  <c r="O1605" i="11"/>
  <c r="W1605" i="11" s="1"/>
  <c r="N1605" i="11"/>
  <c r="V1605" i="11" s="1"/>
  <c r="Z1605" i="11" s="1"/>
  <c r="M1605" i="11"/>
  <c r="L1605" i="11"/>
  <c r="K1605" i="11"/>
  <c r="J1605" i="11"/>
  <c r="I1605" i="11"/>
  <c r="H1605" i="11"/>
  <c r="G1605" i="11"/>
  <c r="F1605" i="11"/>
  <c r="E1605" i="11"/>
  <c r="D1605" i="11"/>
  <c r="C1605" i="11"/>
  <c r="B1605" i="11"/>
  <c r="A1605" i="11"/>
  <c r="X1604" i="11"/>
  <c r="W1604" i="11"/>
  <c r="U1604" i="11"/>
  <c r="T1604" i="11"/>
  <c r="S1604" i="11"/>
  <c r="AA1604" i="11" s="1"/>
  <c r="Q1604" i="11"/>
  <c r="P1604" i="11"/>
  <c r="O1604" i="11"/>
  <c r="N1604" i="11"/>
  <c r="V1604" i="11" s="1"/>
  <c r="M1604" i="11"/>
  <c r="L1604" i="11"/>
  <c r="K1604" i="11"/>
  <c r="J1604" i="11"/>
  <c r="I1604" i="11"/>
  <c r="AB1604" i="11" s="1"/>
  <c r="H1604" i="11"/>
  <c r="G1604" i="11"/>
  <c r="F1604" i="11"/>
  <c r="E1604" i="11"/>
  <c r="D1604" i="11"/>
  <c r="C1604" i="11"/>
  <c r="B1604" i="11"/>
  <c r="A1604" i="11"/>
  <c r="V1603" i="11"/>
  <c r="T1603" i="11"/>
  <c r="S1603" i="11"/>
  <c r="AA1603" i="11" s="1"/>
  <c r="Q1603" i="11"/>
  <c r="Y1603" i="11" s="1"/>
  <c r="P1603" i="11"/>
  <c r="X1603" i="11" s="1"/>
  <c r="O1603" i="11"/>
  <c r="W1603" i="11" s="1"/>
  <c r="N1603" i="11"/>
  <c r="R1603" i="11" s="1"/>
  <c r="M1603" i="11"/>
  <c r="L1603" i="11"/>
  <c r="K1603" i="11"/>
  <c r="J1603" i="11"/>
  <c r="I1603" i="11"/>
  <c r="H1603" i="11"/>
  <c r="G1603" i="11"/>
  <c r="F1603" i="11"/>
  <c r="E1603" i="11"/>
  <c r="D1603" i="11"/>
  <c r="C1603" i="11"/>
  <c r="B1603" i="11"/>
  <c r="A1603" i="11"/>
  <c r="W1602" i="11"/>
  <c r="T1602" i="11"/>
  <c r="AB1602" i="11" s="1"/>
  <c r="S1602" i="11"/>
  <c r="Q1602" i="11"/>
  <c r="Y1602" i="11" s="1"/>
  <c r="P1602" i="11"/>
  <c r="X1602" i="11" s="1"/>
  <c r="O1602" i="11"/>
  <c r="N1602" i="11"/>
  <c r="V1602" i="11" s="1"/>
  <c r="M1602" i="11"/>
  <c r="L1602" i="11"/>
  <c r="K1602" i="11"/>
  <c r="J1602" i="11"/>
  <c r="I1602" i="11"/>
  <c r="H1602" i="11"/>
  <c r="G1602" i="11"/>
  <c r="F1602" i="11"/>
  <c r="E1602" i="11"/>
  <c r="D1602" i="11"/>
  <c r="C1602" i="11"/>
  <c r="B1602" i="11"/>
  <c r="A1602" i="11"/>
  <c r="T1601" i="11"/>
  <c r="AB1601" i="11" s="1"/>
  <c r="S1601" i="11"/>
  <c r="AA1601" i="11" s="1"/>
  <c r="Q1601" i="11"/>
  <c r="Y1601" i="11" s="1"/>
  <c r="P1601" i="11"/>
  <c r="X1601" i="11" s="1"/>
  <c r="O1601" i="11"/>
  <c r="W1601" i="11" s="1"/>
  <c r="N1601" i="11"/>
  <c r="M1601" i="11"/>
  <c r="L1601" i="11"/>
  <c r="K1601" i="11"/>
  <c r="J1601" i="11"/>
  <c r="I1601" i="11"/>
  <c r="H1601" i="11"/>
  <c r="G1601" i="11"/>
  <c r="F1601" i="11"/>
  <c r="E1601" i="11"/>
  <c r="D1601" i="11"/>
  <c r="C1601" i="11"/>
  <c r="B1601" i="11"/>
  <c r="A1601" i="11"/>
  <c r="AB1600" i="11"/>
  <c r="AA1600" i="11"/>
  <c r="AC1600" i="11" s="1"/>
  <c r="W1600" i="11"/>
  <c r="T1600" i="11"/>
  <c r="S1600" i="11"/>
  <c r="U1600" i="11" s="1"/>
  <c r="Q1600" i="11"/>
  <c r="Y1600" i="11" s="1"/>
  <c r="P1600" i="11"/>
  <c r="X1600" i="11" s="1"/>
  <c r="O1600" i="11"/>
  <c r="N1600" i="11"/>
  <c r="V1600" i="11" s="1"/>
  <c r="M1600" i="11"/>
  <c r="L1600" i="11"/>
  <c r="K1600" i="11"/>
  <c r="J1600" i="11"/>
  <c r="I1600" i="11"/>
  <c r="H1600" i="11"/>
  <c r="G1600" i="11"/>
  <c r="F1600" i="11"/>
  <c r="E1600" i="11"/>
  <c r="D1600" i="11"/>
  <c r="C1600" i="11"/>
  <c r="B1600" i="11"/>
  <c r="A1600" i="11"/>
  <c r="T1599" i="11"/>
  <c r="U1599" i="11" s="1"/>
  <c r="S1599" i="11"/>
  <c r="Q1599" i="11"/>
  <c r="P1599" i="11"/>
  <c r="O1599" i="11"/>
  <c r="N1599" i="11"/>
  <c r="V1599" i="11" s="1"/>
  <c r="M1599" i="11"/>
  <c r="L1599" i="11"/>
  <c r="K1599" i="11"/>
  <c r="J1599" i="11"/>
  <c r="I1599" i="11"/>
  <c r="Y1599" i="11" s="1"/>
  <c r="H1599" i="11"/>
  <c r="G1599" i="11"/>
  <c r="F1599" i="11"/>
  <c r="E1599" i="11"/>
  <c r="D1599" i="11"/>
  <c r="C1599" i="11"/>
  <c r="B1599" i="11"/>
  <c r="A1599" i="11"/>
  <c r="AA1598" i="11"/>
  <c r="W1598" i="11"/>
  <c r="V1598" i="11"/>
  <c r="U1598" i="11"/>
  <c r="T1598" i="11"/>
  <c r="AB1598" i="11" s="1"/>
  <c r="S1598" i="11"/>
  <c r="Q1598" i="11"/>
  <c r="Y1598" i="11" s="1"/>
  <c r="P1598" i="11"/>
  <c r="X1598" i="11" s="1"/>
  <c r="O1598" i="11"/>
  <c r="N1598" i="11"/>
  <c r="R1598" i="11" s="1"/>
  <c r="M1598" i="11"/>
  <c r="L1598" i="11"/>
  <c r="K1598" i="11"/>
  <c r="J1598" i="11"/>
  <c r="I1598" i="11"/>
  <c r="H1598" i="11"/>
  <c r="G1598" i="11"/>
  <c r="F1598" i="11"/>
  <c r="E1598" i="11"/>
  <c r="D1598" i="11"/>
  <c r="C1598" i="11"/>
  <c r="B1598" i="11"/>
  <c r="A1598" i="11"/>
  <c r="X1597" i="11"/>
  <c r="T1597" i="11"/>
  <c r="AB1597" i="11" s="1"/>
  <c r="S1597" i="11"/>
  <c r="R1597" i="11"/>
  <c r="Q1597" i="11"/>
  <c r="Y1597" i="11" s="1"/>
  <c r="P1597" i="11"/>
  <c r="O1597" i="11"/>
  <c r="W1597" i="11" s="1"/>
  <c r="N1597" i="11"/>
  <c r="V1597" i="11" s="1"/>
  <c r="M1597" i="11"/>
  <c r="L1597" i="11"/>
  <c r="K1597" i="11"/>
  <c r="J1597" i="11"/>
  <c r="I1597" i="11"/>
  <c r="H1597" i="11"/>
  <c r="G1597" i="11"/>
  <c r="F1597" i="11"/>
  <c r="E1597" i="11"/>
  <c r="D1597" i="11"/>
  <c r="C1597" i="11"/>
  <c r="B1597" i="11"/>
  <c r="A1597" i="11"/>
  <c r="AA1596" i="11"/>
  <c r="U1596" i="11"/>
  <c r="T1596" i="11"/>
  <c r="AB1596" i="11" s="1"/>
  <c r="S1596" i="11"/>
  <c r="Q1596" i="11"/>
  <c r="Y1596" i="11" s="1"/>
  <c r="P1596" i="11"/>
  <c r="X1596" i="11" s="1"/>
  <c r="O1596" i="11"/>
  <c r="W1596" i="11" s="1"/>
  <c r="N1596" i="11"/>
  <c r="V1596" i="11" s="1"/>
  <c r="M1596" i="11"/>
  <c r="L1596" i="11"/>
  <c r="K1596" i="11"/>
  <c r="J1596" i="11"/>
  <c r="I1596" i="11"/>
  <c r="H1596" i="11"/>
  <c r="G1596" i="11"/>
  <c r="F1596" i="11"/>
  <c r="E1596" i="11"/>
  <c r="D1596" i="11"/>
  <c r="C1596" i="11"/>
  <c r="B1596" i="11"/>
  <c r="A1596" i="11"/>
  <c r="AB1595" i="11"/>
  <c r="U1595" i="11"/>
  <c r="T1595" i="11"/>
  <c r="S1595" i="11"/>
  <c r="AA1595" i="11" s="1"/>
  <c r="Q1595" i="11"/>
  <c r="Y1595" i="11" s="1"/>
  <c r="P1595" i="11"/>
  <c r="X1595" i="11" s="1"/>
  <c r="O1595" i="11"/>
  <c r="W1595" i="11" s="1"/>
  <c r="N1595" i="11"/>
  <c r="M1595" i="11"/>
  <c r="L1595" i="11"/>
  <c r="K1595" i="11"/>
  <c r="J1595" i="11"/>
  <c r="I1595" i="11"/>
  <c r="H1595" i="11"/>
  <c r="G1595" i="11"/>
  <c r="F1595" i="11"/>
  <c r="E1595" i="11"/>
  <c r="D1595" i="11"/>
  <c r="C1595" i="11"/>
  <c r="B1595" i="11"/>
  <c r="A1595" i="11"/>
  <c r="U1594" i="11"/>
  <c r="T1594" i="11"/>
  <c r="S1594" i="11"/>
  <c r="R1594" i="11"/>
  <c r="Q1594" i="11"/>
  <c r="P1594" i="11"/>
  <c r="O1594" i="11"/>
  <c r="N1594" i="11"/>
  <c r="M1594" i="11"/>
  <c r="L1594" i="11"/>
  <c r="K1594" i="11"/>
  <c r="J1594" i="11"/>
  <c r="I1594" i="11"/>
  <c r="H1594" i="11"/>
  <c r="G1594" i="11"/>
  <c r="F1594" i="11"/>
  <c r="E1594" i="11"/>
  <c r="D1594" i="11"/>
  <c r="C1594" i="11"/>
  <c r="B1594" i="11"/>
  <c r="A1594" i="11"/>
  <c r="AB1593" i="11"/>
  <c r="X1593" i="11"/>
  <c r="W1593" i="11"/>
  <c r="V1593" i="11"/>
  <c r="U1593" i="11"/>
  <c r="T1593" i="11"/>
  <c r="S1593" i="11"/>
  <c r="Q1593" i="11"/>
  <c r="Y1593" i="11" s="1"/>
  <c r="P1593" i="11"/>
  <c r="O1593" i="11"/>
  <c r="R1593" i="11" s="1"/>
  <c r="N1593" i="11"/>
  <c r="M1593" i="11"/>
  <c r="L1593" i="11"/>
  <c r="K1593" i="11"/>
  <c r="J1593" i="11"/>
  <c r="I1593" i="11"/>
  <c r="AA1593" i="11" s="1"/>
  <c r="H1593" i="11"/>
  <c r="G1593" i="11"/>
  <c r="F1593" i="11"/>
  <c r="E1593" i="11"/>
  <c r="D1593" i="11"/>
  <c r="C1593" i="11"/>
  <c r="B1593" i="11"/>
  <c r="A1593" i="11"/>
  <c r="T1592" i="11"/>
  <c r="S1592" i="11"/>
  <c r="AA1592" i="11" s="1"/>
  <c r="Q1592" i="11"/>
  <c r="P1592" i="11"/>
  <c r="X1592" i="11" s="1"/>
  <c r="O1592" i="11"/>
  <c r="W1592" i="11" s="1"/>
  <c r="N1592" i="11"/>
  <c r="R1592" i="11" s="1"/>
  <c r="M1592" i="11"/>
  <c r="L1592" i="11"/>
  <c r="K1592" i="11"/>
  <c r="J1592" i="11"/>
  <c r="I1592" i="11"/>
  <c r="Y1592" i="11" s="1"/>
  <c r="H1592" i="11"/>
  <c r="G1592" i="11"/>
  <c r="F1592" i="11"/>
  <c r="E1592" i="11"/>
  <c r="D1592" i="11"/>
  <c r="C1592" i="11"/>
  <c r="B1592" i="11"/>
  <c r="A1592" i="11"/>
  <c r="T1591" i="11"/>
  <c r="S1591" i="11"/>
  <c r="AA1591" i="11" s="1"/>
  <c r="R1591" i="11"/>
  <c r="Q1591" i="11"/>
  <c r="Y1591" i="11" s="1"/>
  <c r="P1591" i="11"/>
  <c r="X1591" i="11" s="1"/>
  <c r="O1591" i="11"/>
  <c r="W1591" i="11" s="1"/>
  <c r="N1591" i="11"/>
  <c r="M1591" i="11"/>
  <c r="L1591" i="11"/>
  <c r="K1591" i="11"/>
  <c r="J1591" i="11"/>
  <c r="I1591" i="11"/>
  <c r="AB1591" i="11" s="1"/>
  <c r="H1591" i="11"/>
  <c r="G1591" i="11"/>
  <c r="F1591" i="11"/>
  <c r="E1591" i="11"/>
  <c r="D1591" i="11"/>
  <c r="C1591" i="11"/>
  <c r="B1591" i="11"/>
  <c r="A1591" i="11"/>
  <c r="T1590" i="11"/>
  <c r="AB1590" i="11" s="1"/>
  <c r="S1590" i="11"/>
  <c r="AA1590" i="11" s="1"/>
  <c r="AC1590" i="11" s="1"/>
  <c r="Q1590" i="11"/>
  <c r="P1590" i="11"/>
  <c r="X1590" i="11" s="1"/>
  <c r="O1590" i="11"/>
  <c r="W1590" i="11" s="1"/>
  <c r="N1590" i="11"/>
  <c r="M1590" i="11"/>
  <c r="L1590" i="11"/>
  <c r="K1590" i="11"/>
  <c r="J1590" i="11"/>
  <c r="I1590" i="11"/>
  <c r="Y1590" i="11" s="1"/>
  <c r="H1590" i="11"/>
  <c r="G1590" i="11"/>
  <c r="F1590" i="11"/>
  <c r="E1590" i="11"/>
  <c r="D1590" i="11"/>
  <c r="C1590" i="11"/>
  <c r="B1590" i="11"/>
  <c r="A1590" i="11"/>
  <c r="AB1589" i="11"/>
  <c r="AA1589" i="11"/>
  <c r="AC1589" i="11" s="1"/>
  <c r="V1589" i="11"/>
  <c r="T1589" i="11"/>
  <c r="S1589" i="11"/>
  <c r="U1589" i="11" s="1"/>
  <c r="Q1589" i="11"/>
  <c r="Y1589" i="11" s="1"/>
  <c r="Z1589" i="11" s="1"/>
  <c r="P1589" i="11"/>
  <c r="X1589" i="11" s="1"/>
  <c r="O1589" i="11"/>
  <c r="W1589" i="11" s="1"/>
  <c r="N1589" i="11"/>
  <c r="M1589" i="11"/>
  <c r="L1589" i="11"/>
  <c r="K1589" i="11"/>
  <c r="J1589" i="11"/>
  <c r="I1589" i="11"/>
  <c r="H1589" i="11"/>
  <c r="G1589" i="11"/>
  <c r="F1589" i="11"/>
  <c r="E1589" i="11"/>
  <c r="D1589" i="11"/>
  <c r="C1589" i="11"/>
  <c r="B1589" i="11"/>
  <c r="A1589" i="11"/>
  <c r="T1588" i="11"/>
  <c r="S1588" i="11"/>
  <c r="U1588" i="11" s="1"/>
  <c r="Q1588" i="11"/>
  <c r="P1588" i="11"/>
  <c r="O1588" i="11"/>
  <c r="N1588" i="11"/>
  <c r="V1588" i="11" s="1"/>
  <c r="M1588" i="11"/>
  <c r="L1588" i="11"/>
  <c r="K1588" i="11"/>
  <c r="J1588" i="11"/>
  <c r="I1588" i="11"/>
  <c r="AB1588" i="11" s="1"/>
  <c r="H1588" i="11"/>
  <c r="G1588" i="11"/>
  <c r="F1588" i="11"/>
  <c r="E1588" i="11"/>
  <c r="D1588" i="11"/>
  <c r="C1588" i="11"/>
  <c r="B1588" i="11"/>
  <c r="A1588" i="11"/>
  <c r="V1587" i="11"/>
  <c r="T1587" i="11"/>
  <c r="AB1587" i="11" s="1"/>
  <c r="S1587" i="11"/>
  <c r="Q1587" i="11"/>
  <c r="Y1587" i="11" s="1"/>
  <c r="P1587" i="11"/>
  <c r="X1587" i="11" s="1"/>
  <c r="O1587" i="11"/>
  <c r="R1587" i="11" s="1"/>
  <c r="N1587" i="11"/>
  <c r="M1587" i="11"/>
  <c r="L1587" i="11"/>
  <c r="K1587" i="11"/>
  <c r="J1587" i="11"/>
  <c r="I1587" i="11"/>
  <c r="AA1587" i="11" s="1"/>
  <c r="H1587" i="11"/>
  <c r="G1587" i="11"/>
  <c r="F1587" i="11"/>
  <c r="E1587" i="11"/>
  <c r="D1587" i="11"/>
  <c r="C1587" i="11"/>
  <c r="B1587" i="11"/>
  <c r="A1587" i="11"/>
  <c r="X1586" i="11"/>
  <c r="T1586" i="11"/>
  <c r="AB1586" i="11" s="1"/>
  <c r="S1586" i="11"/>
  <c r="R1586" i="11"/>
  <c r="Q1586" i="11"/>
  <c r="Y1586" i="11" s="1"/>
  <c r="P1586" i="11"/>
  <c r="O1586" i="11"/>
  <c r="W1586" i="11" s="1"/>
  <c r="N1586" i="11"/>
  <c r="V1586" i="11" s="1"/>
  <c r="M1586" i="11"/>
  <c r="L1586" i="11"/>
  <c r="K1586" i="11"/>
  <c r="J1586" i="11"/>
  <c r="I1586" i="11"/>
  <c r="H1586" i="11"/>
  <c r="G1586" i="11"/>
  <c r="F1586" i="11"/>
  <c r="E1586" i="11"/>
  <c r="D1586" i="11"/>
  <c r="C1586" i="11"/>
  <c r="B1586" i="11"/>
  <c r="A1586" i="11"/>
  <c r="AB1585" i="11"/>
  <c r="U1585" i="11"/>
  <c r="T1585" i="11"/>
  <c r="S1585" i="11"/>
  <c r="AA1585" i="11" s="1"/>
  <c r="AC1585" i="11" s="1"/>
  <c r="Q1585" i="11"/>
  <c r="Y1585" i="11" s="1"/>
  <c r="P1585" i="11"/>
  <c r="X1585" i="11" s="1"/>
  <c r="O1585" i="11"/>
  <c r="W1585" i="11" s="1"/>
  <c r="N1585" i="11"/>
  <c r="M1585" i="11"/>
  <c r="L1585" i="11"/>
  <c r="K1585" i="11"/>
  <c r="J1585" i="11"/>
  <c r="I1585" i="11"/>
  <c r="H1585" i="11"/>
  <c r="G1585" i="11"/>
  <c r="F1585" i="11"/>
  <c r="E1585" i="11"/>
  <c r="D1585" i="11"/>
  <c r="C1585" i="11"/>
  <c r="B1585" i="11"/>
  <c r="A1585" i="11"/>
  <c r="AB1584" i="11"/>
  <c r="AA1584" i="11"/>
  <c r="AC1584" i="11" s="1"/>
  <c r="T1584" i="11"/>
  <c r="U1584" i="11" s="1"/>
  <c r="S1584" i="11"/>
  <c r="R1584" i="11"/>
  <c r="Q1584" i="11"/>
  <c r="Y1584" i="11" s="1"/>
  <c r="P1584" i="11"/>
  <c r="X1584" i="11" s="1"/>
  <c r="O1584" i="11"/>
  <c r="W1584" i="11" s="1"/>
  <c r="N1584" i="11"/>
  <c r="V1584" i="11" s="1"/>
  <c r="M1584" i="11"/>
  <c r="L1584" i="11"/>
  <c r="K1584" i="11"/>
  <c r="J1584" i="11"/>
  <c r="I1584" i="11"/>
  <c r="H1584" i="11"/>
  <c r="G1584" i="11"/>
  <c r="F1584" i="11"/>
  <c r="E1584" i="11"/>
  <c r="D1584" i="11"/>
  <c r="C1584" i="11"/>
  <c r="B1584" i="11"/>
  <c r="A1584" i="11"/>
  <c r="Y1583" i="11"/>
  <c r="X1583" i="11"/>
  <c r="T1583" i="11"/>
  <c r="AB1583" i="11" s="1"/>
  <c r="S1583" i="11"/>
  <c r="U1583" i="11" s="1"/>
  <c r="Q1583" i="11"/>
  <c r="P1583" i="11"/>
  <c r="O1583" i="11"/>
  <c r="W1583" i="11" s="1"/>
  <c r="N1583" i="11"/>
  <c r="M1583" i="11"/>
  <c r="L1583" i="11"/>
  <c r="K1583" i="11"/>
  <c r="J1583" i="11"/>
  <c r="I1583" i="11"/>
  <c r="H1583" i="11"/>
  <c r="G1583" i="11"/>
  <c r="F1583" i="11"/>
  <c r="E1583" i="11"/>
  <c r="D1583" i="11"/>
  <c r="C1583" i="11"/>
  <c r="B1583" i="11"/>
  <c r="A1583" i="11"/>
  <c r="W1582" i="11"/>
  <c r="V1582" i="11"/>
  <c r="U1582" i="11"/>
  <c r="T1582" i="11"/>
  <c r="AB1582" i="11" s="1"/>
  <c r="S1582" i="11"/>
  <c r="AA1582" i="11" s="1"/>
  <c r="Q1582" i="11"/>
  <c r="Y1582" i="11" s="1"/>
  <c r="P1582" i="11"/>
  <c r="X1582" i="11" s="1"/>
  <c r="O1582" i="11"/>
  <c r="N1582" i="11"/>
  <c r="R1582" i="11" s="1"/>
  <c r="M1582" i="11"/>
  <c r="L1582" i="11"/>
  <c r="K1582" i="11"/>
  <c r="J1582" i="11"/>
  <c r="I1582" i="11"/>
  <c r="H1582" i="11"/>
  <c r="G1582" i="11"/>
  <c r="F1582" i="11"/>
  <c r="E1582" i="11"/>
  <c r="D1582" i="11"/>
  <c r="C1582" i="11"/>
  <c r="B1582" i="11"/>
  <c r="A1582" i="11"/>
  <c r="T1581" i="11"/>
  <c r="AB1581" i="11" s="1"/>
  <c r="S1581" i="11"/>
  <c r="R1581" i="11"/>
  <c r="Q1581" i="11"/>
  <c r="P1581" i="11"/>
  <c r="X1581" i="11" s="1"/>
  <c r="O1581" i="11"/>
  <c r="W1581" i="11" s="1"/>
  <c r="N1581" i="11"/>
  <c r="V1581" i="11" s="1"/>
  <c r="M1581" i="11"/>
  <c r="L1581" i="11"/>
  <c r="K1581" i="11"/>
  <c r="J1581" i="11"/>
  <c r="I1581" i="11"/>
  <c r="Y1581" i="11" s="1"/>
  <c r="H1581" i="11"/>
  <c r="G1581" i="11"/>
  <c r="F1581" i="11"/>
  <c r="E1581" i="11"/>
  <c r="D1581" i="11"/>
  <c r="C1581" i="11"/>
  <c r="B1581" i="11"/>
  <c r="A1581" i="11"/>
  <c r="V1580" i="11"/>
  <c r="U1580" i="11"/>
  <c r="T1580" i="11"/>
  <c r="AB1580" i="11" s="1"/>
  <c r="S1580" i="11"/>
  <c r="AA1580" i="11" s="1"/>
  <c r="Q1580" i="11"/>
  <c r="Y1580" i="11" s="1"/>
  <c r="P1580" i="11"/>
  <c r="X1580" i="11" s="1"/>
  <c r="O1580" i="11"/>
  <c r="W1580" i="11" s="1"/>
  <c r="N1580" i="11"/>
  <c r="R1580" i="11" s="1"/>
  <c r="M1580" i="11"/>
  <c r="L1580" i="11"/>
  <c r="K1580" i="11"/>
  <c r="J1580" i="11"/>
  <c r="I1580" i="11"/>
  <c r="H1580" i="11"/>
  <c r="G1580" i="11"/>
  <c r="F1580" i="11"/>
  <c r="E1580" i="11"/>
  <c r="D1580" i="11"/>
  <c r="C1580" i="11"/>
  <c r="B1580" i="11"/>
  <c r="A1580" i="11"/>
  <c r="AB1579" i="11"/>
  <c r="U1579" i="11"/>
  <c r="T1579" i="11"/>
  <c r="S1579" i="11"/>
  <c r="AA1579" i="11" s="1"/>
  <c r="Q1579" i="11"/>
  <c r="Y1579" i="11" s="1"/>
  <c r="P1579" i="11"/>
  <c r="X1579" i="11" s="1"/>
  <c r="O1579" i="11"/>
  <c r="W1579" i="11" s="1"/>
  <c r="N1579" i="11"/>
  <c r="M1579" i="11"/>
  <c r="L1579" i="11"/>
  <c r="K1579" i="11"/>
  <c r="J1579" i="11"/>
  <c r="I1579" i="11"/>
  <c r="H1579" i="11"/>
  <c r="G1579" i="11"/>
  <c r="F1579" i="11"/>
  <c r="E1579" i="11"/>
  <c r="D1579" i="11"/>
  <c r="C1579" i="11"/>
  <c r="B1579" i="11"/>
  <c r="A1579" i="11"/>
  <c r="U1578" i="11"/>
  <c r="T1578" i="11"/>
  <c r="AB1578" i="11" s="1"/>
  <c r="S1578" i="11"/>
  <c r="R1578" i="11"/>
  <c r="Q1578" i="11"/>
  <c r="P1578" i="11"/>
  <c r="O1578" i="11"/>
  <c r="N1578" i="11"/>
  <c r="M1578" i="11"/>
  <c r="L1578" i="11"/>
  <c r="K1578" i="11"/>
  <c r="J1578" i="11"/>
  <c r="I1578" i="11"/>
  <c r="AA1578" i="11" s="1"/>
  <c r="H1578" i="11"/>
  <c r="G1578" i="11"/>
  <c r="F1578" i="11"/>
  <c r="E1578" i="11"/>
  <c r="D1578" i="11"/>
  <c r="C1578" i="11"/>
  <c r="B1578" i="11"/>
  <c r="A1578" i="11"/>
  <c r="X1577" i="11"/>
  <c r="W1577" i="11"/>
  <c r="V1577" i="11"/>
  <c r="T1577" i="11"/>
  <c r="AB1577" i="11" s="1"/>
  <c r="S1577" i="11"/>
  <c r="U1577" i="11" s="1"/>
  <c r="Q1577" i="11"/>
  <c r="Y1577" i="11" s="1"/>
  <c r="P1577" i="11"/>
  <c r="O1577" i="11"/>
  <c r="R1577" i="11" s="1"/>
  <c r="N1577" i="11"/>
  <c r="M1577" i="11"/>
  <c r="L1577" i="11"/>
  <c r="K1577" i="11"/>
  <c r="J1577" i="11"/>
  <c r="I1577" i="11"/>
  <c r="H1577" i="11"/>
  <c r="G1577" i="11"/>
  <c r="F1577" i="11"/>
  <c r="E1577" i="11"/>
  <c r="D1577" i="11"/>
  <c r="C1577" i="11"/>
  <c r="B1577" i="11"/>
  <c r="A1577" i="11"/>
  <c r="T1576" i="11"/>
  <c r="AB1576" i="11" s="1"/>
  <c r="S1576" i="11"/>
  <c r="AA1576" i="11" s="1"/>
  <c r="R1576" i="11"/>
  <c r="Q1576" i="11"/>
  <c r="Y1576" i="11" s="1"/>
  <c r="P1576" i="11"/>
  <c r="X1576" i="11" s="1"/>
  <c r="O1576" i="11"/>
  <c r="W1576" i="11" s="1"/>
  <c r="N1576" i="11"/>
  <c r="V1576" i="11" s="1"/>
  <c r="M1576" i="11"/>
  <c r="L1576" i="11"/>
  <c r="K1576" i="11"/>
  <c r="J1576" i="11"/>
  <c r="I1576" i="11"/>
  <c r="H1576" i="11"/>
  <c r="G1576" i="11"/>
  <c r="F1576" i="11"/>
  <c r="E1576" i="11"/>
  <c r="D1576" i="11"/>
  <c r="C1576" i="11"/>
  <c r="B1576" i="11"/>
  <c r="A1576" i="11"/>
  <c r="U1575" i="11"/>
  <c r="T1575" i="11"/>
  <c r="AB1575" i="11" s="1"/>
  <c r="S1575" i="11"/>
  <c r="AA1575" i="11" s="1"/>
  <c r="Q1575" i="11"/>
  <c r="P1575" i="11"/>
  <c r="X1575" i="11" s="1"/>
  <c r="O1575" i="11"/>
  <c r="W1575" i="11" s="1"/>
  <c r="N1575" i="11"/>
  <c r="V1575" i="11" s="1"/>
  <c r="M1575" i="11"/>
  <c r="L1575" i="11"/>
  <c r="K1575" i="11"/>
  <c r="J1575" i="11"/>
  <c r="I1575" i="11"/>
  <c r="H1575" i="11"/>
  <c r="G1575" i="11"/>
  <c r="F1575" i="11"/>
  <c r="E1575" i="11"/>
  <c r="D1575" i="11"/>
  <c r="C1575" i="11"/>
  <c r="B1575" i="11"/>
  <c r="A1575" i="11"/>
  <c r="T1574" i="11"/>
  <c r="AB1574" i="11" s="1"/>
  <c r="S1574" i="11"/>
  <c r="AA1574" i="11" s="1"/>
  <c r="AC1574" i="11" s="1"/>
  <c r="Q1574" i="11"/>
  <c r="Y1574" i="11" s="1"/>
  <c r="P1574" i="11"/>
  <c r="X1574" i="11" s="1"/>
  <c r="O1574" i="11"/>
  <c r="W1574" i="11" s="1"/>
  <c r="N1574" i="11"/>
  <c r="M1574" i="11"/>
  <c r="L1574" i="11"/>
  <c r="K1574" i="11"/>
  <c r="J1574" i="11"/>
  <c r="I1574" i="11"/>
  <c r="H1574" i="11"/>
  <c r="G1574" i="11"/>
  <c r="F1574" i="11"/>
  <c r="E1574" i="11"/>
  <c r="D1574" i="11"/>
  <c r="C1574" i="11"/>
  <c r="B1574" i="11"/>
  <c r="A1574" i="11"/>
  <c r="AB1573" i="11"/>
  <c r="AA1573" i="11"/>
  <c r="T1573" i="11"/>
  <c r="S1573" i="11"/>
  <c r="U1573" i="11" s="1"/>
  <c r="R1573" i="11"/>
  <c r="Q1573" i="11"/>
  <c r="Y1573" i="11" s="1"/>
  <c r="P1573" i="11"/>
  <c r="X1573" i="11" s="1"/>
  <c r="O1573" i="11"/>
  <c r="W1573" i="11" s="1"/>
  <c r="N1573" i="11"/>
  <c r="V1573" i="11" s="1"/>
  <c r="M1573" i="11"/>
  <c r="L1573" i="11"/>
  <c r="K1573" i="11"/>
  <c r="J1573" i="11"/>
  <c r="I1573" i="11"/>
  <c r="H1573" i="11"/>
  <c r="G1573" i="11"/>
  <c r="F1573" i="11"/>
  <c r="E1573" i="11"/>
  <c r="D1573" i="11"/>
  <c r="C1573" i="11"/>
  <c r="B1573" i="11"/>
  <c r="A1573" i="11"/>
  <c r="Y1572" i="11"/>
  <c r="X1572" i="11"/>
  <c r="W1572" i="11"/>
  <c r="T1572" i="11"/>
  <c r="AB1572" i="11" s="1"/>
  <c r="S1572" i="11"/>
  <c r="U1572" i="11" s="1"/>
  <c r="Q1572" i="11"/>
  <c r="P1572" i="11"/>
  <c r="O1572" i="11"/>
  <c r="N1572" i="11"/>
  <c r="M1572" i="11"/>
  <c r="L1572" i="11"/>
  <c r="K1572" i="11"/>
  <c r="J1572" i="11"/>
  <c r="I1572" i="11"/>
  <c r="H1572" i="11"/>
  <c r="G1572" i="11"/>
  <c r="F1572" i="11"/>
  <c r="E1572" i="11"/>
  <c r="D1572" i="11"/>
  <c r="C1572" i="11"/>
  <c r="B1572" i="11"/>
  <c r="A1572" i="11"/>
  <c r="V1571" i="11"/>
  <c r="U1571" i="11"/>
  <c r="T1571" i="11"/>
  <c r="AB1571" i="11" s="1"/>
  <c r="S1571" i="11"/>
  <c r="AA1571" i="11" s="1"/>
  <c r="AC1571" i="11" s="1"/>
  <c r="Q1571" i="11"/>
  <c r="Y1571" i="11" s="1"/>
  <c r="P1571" i="11"/>
  <c r="X1571" i="11" s="1"/>
  <c r="O1571" i="11"/>
  <c r="W1571" i="11" s="1"/>
  <c r="N1571" i="11"/>
  <c r="R1571" i="11" s="1"/>
  <c r="M1571" i="11"/>
  <c r="L1571" i="11"/>
  <c r="K1571" i="11"/>
  <c r="J1571" i="11"/>
  <c r="I1571" i="11"/>
  <c r="H1571" i="11"/>
  <c r="G1571" i="11"/>
  <c r="F1571" i="11"/>
  <c r="E1571" i="11"/>
  <c r="D1571" i="11"/>
  <c r="C1571" i="11"/>
  <c r="B1571" i="11"/>
  <c r="A1571" i="11"/>
  <c r="T1570" i="11"/>
  <c r="AB1570" i="11" s="1"/>
  <c r="S1570" i="11"/>
  <c r="Q1570" i="11"/>
  <c r="Y1570" i="11" s="1"/>
  <c r="P1570" i="11"/>
  <c r="X1570" i="11" s="1"/>
  <c r="O1570" i="11"/>
  <c r="W1570" i="11" s="1"/>
  <c r="N1570" i="11"/>
  <c r="V1570" i="11" s="1"/>
  <c r="M1570" i="11"/>
  <c r="L1570" i="11"/>
  <c r="K1570" i="11"/>
  <c r="J1570" i="11"/>
  <c r="I1570" i="11"/>
  <c r="H1570" i="11"/>
  <c r="G1570" i="11"/>
  <c r="F1570" i="11"/>
  <c r="E1570" i="11"/>
  <c r="D1570" i="11"/>
  <c r="C1570" i="11"/>
  <c r="B1570" i="11"/>
  <c r="A1570" i="11"/>
  <c r="W1569" i="11"/>
  <c r="T1569" i="11"/>
  <c r="AB1569" i="11" s="1"/>
  <c r="S1569" i="11"/>
  <c r="AA1569" i="11" s="1"/>
  <c r="Q1569" i="11"/>
  <c r="Y1569" i="11" s="1"/>
  <c r="P1569" i="11"/>
  <c r="X1569" i="11" s="1"/>
  <c r="O1569" i="11"/>
  <c r="N1569" i="11"/>
  <c r="M1569" i="11"/>
  <c r="L1569" i="11"/>
  <c r="K1569" i="11"/>
  <c r="J1569" i="11"/>
  <c r="I1569" i="11"/>
  <c r="H1569" i="11"/>
  <c r="G1569" i="11"/>
  <c r="F1569" i="11"/>
  <c r="E1569" i="11"/>
  <c r="D1569" i="11"/>
  <c r="C1569" i="11"/>
  <c r="B1569" i="11"/>
  <c r="A1569" i="11"/>
  <c r="AA1568" i="11"/>
  <c r="W1568" i="11"/>
  <c r="T1568" i="11"/>
  <c r="U1568" i="11" s="1"/>
  <c r="S1568" i="11"/>
  <c r="Q1568" i="11"/>
  <c r="Y1568" i="11" s="1"/>
  <c r="P1568" i="11"/>
  <c r="X1568" i="11" s="1"/>
  <c r="O1568" i="11"/>
  <c r="N1568" i="11"/>
  <c r="V1568" i="11" s="1"/>
  <c r="M1568" i="11"/>
  <c r="L1568" i="11"/>
  <c r="K1568" i="11"/>
  <c r="J1568" i="11"/>
  <c r="I1568" i="11"/>
  <c r="H1568" i="11"/>
  <c r="G1568" i="11"/>
  <c r="F1568" i="11"/>
  <c r="E1568" i="11"/>
  <c r="D1568" i="11"/>
  <c r="C1568" i="11"/>
  <c r="B1568" i="11"/>
  <c r="A1568" i="11"/>
  <c r="X1567" i="11"/>
  <c r="W1567" i="11"/>
  <c r="T1567" i="11"/>
  <c r="U1567" i="11" s="1"/>
  <c r="S1567" i="11"/>
  <c r="AA1567" i="11" s="1"/>
  <c r="Q1567" i="11"/>
  <c r="Y1567" i="11" s="1"/>
  <c r="P1567" i="11"/>
  <c r="O1567" i="11"/>
  <c r="N1567" i="11"/>
  <c r="V1567" i="11" s="1"/>
  <c r="M1567" i="11"/>
  <c r="L1567" i="11"/>
  <c r="K1567" i="11"/>
  <c r="J1567" i="11"/>
  <c r="I1567" i="11"/>
  <c r="H1567" i="11"/>
  <c r="G1567" i="11"/>
  <c r="F1567" i="11"/>
  <c r="E1567" i="11"/>
  <c r="D1567" i="11"/>
  <c r="C1567" i="11"/>
  <c r="B1567" i="11"/>
  <c r="A1567" i="11"/>
  <c r="W1566" i="11"/>
  <c r="V1566" i="11"/>
  <c r="T1566" i="11"/>
  <c r="AB1566" i="11" s="1"/>
  <c r="S1566" i="11"/>
  <c r="AA1566" i="11" s="1"/>
  <c r="Q1566" i="11"/>
  <c r="Y1566" i="11" s="1"/>
  <c r="P1566" i="11"/>
  <c r="X1566" i="11" s="1"/>
  <c r="O1566" i="11"/>
  <c r="N1566" i="11"/>
  <c r="R1566" i="11" s="1"/>
  <c r="M1566" i="11"/>
  <c r="L1566" i="11"/>
  <c r="K1566" i="11"/>
  <c r="J1566" i="11"/>
  <c r="I1566" i="11"/>
  <c r="H1566" i="11"/>
  <c r="G1566" i="11"/>
  <c r="F1566" i="11"/>
  <c r="E1566" i="11"/>
  <c r="D1566" i="11"/>
  <c r="C1566" i="11"/>
  <c r="B1566" i="11"/>
  <c r="A1566" i="11"/>
  <c r="AA1565" i="11"/>
  <c r="T1565" i="11"/>
  <c r="AB1565" i="11" s="1"/>
  <c r="S1565" i="11"/>
  <c r="U1565" i="11" s="1"/>
  <c r="R1565" i="11"/>
  <c r="Q1565" i="11"/>
  <c r="Y1565" i="11" s="1"/>
  <c r="P1565" i="11"/>
  <c r="X1565" i="11" s="1"/>
  <c r="O1565" i="11"/>
  <c r="W1565" i="11" s="1"/>
  <c r="N1565" i="11"/>
  <c r="V1565" i="11" s="1"/>
  <c r="Z1565" i="11" s="1"/>
  <c r="M1565" i="11"/>
  <c r="L1565" i="11"/>
  <c r="K1565" i="11"/>
  <c r="J1565" i="11"/>
  <c r="I1565" i="11"/>
  <c r="H1565" i="11"/>
  <c r="G1565" i="11"/>
  <c r="F1565" i="11"/>
  <c r="E1565" i="11"/>
  <c r="D1565" i="11"/>
  <c r="C1565" i="11"/>
  <c r="B1565" i="11"/>
  <c r="A1565" i="11"/>
  <c r="AA1564" i="11"/>
  <c r="T1564" i="11"/>
  <c r="AB1564" i="11" s="1"/>
  <c r="S1564" i="11"/>
  <c r="Q1564" i="11"/>
  <c r="Y1564" i="11" s="1"/>
  <c r="P1564" i="11"/>
  <c r="X1564" i="11" s="1"/>
  <c r="O1564" i="11"/>
  <c r="W1564" i="11" s="1"/>
  <c r="N1564" i="11"/>
  <c r="M1564" i="11"/>
  <c r="L1564" i="11"/>
  <c r="K1564" i="11"/>
  <c r="J1564" i="11"/>
  <c r="I1564" i="11"/>
  <c r="H1564" i="11"/>
  <c r="G1564" i="11"/>
  <c r="F1564" i="11"/>
  <c r="E1564" i="11"/>
  <c r="D1564" i="11"/>
  <c r="C1564" i="11"/>
  <c r="B1564" i="11"/>
  <c r="A1564" i="11"/>
  <c r="AB1563" i="11"/>
  <c r="AA1563" i="11"/>
  <c r="X1563" i="11"/>
  <c r="U1563" i="11"/>
  <c r="T1563" i="11"/>
  <c r="S1563" i="11"/>
  <c r="Q1563" i="11"/>
  <c r="Y1563" i="11" s="1"/>
  <c r="P1563" i="11"/>
  <c r="O1563" i="11"/>
  <c r="W1563" i="11" s="1"/>
  <c r="N1563" i="11"/>
  <c r="M1563" i="11"/>
  <c r="L1563" i="11"/>
  <c r="K1563" i="11"/>
  <c r="J1563" i="11"/>
  <c r="I1563" i="11"/>
  <c r="H1563" i="11"/>
  <c r="G1563" i="11"/>
  <c r="F1563" i="11"/>
  <c r="E1563" i="11"/>
  <c r="D1563" i="11"/>
  <c r="C1563" i="11"/>
  <c r="B1563" i="11"/>
  <c r="A1563" i="11"/>
  <c r="Y1562" i="11"/>
  <c r="X1562" i="11"/>
  <c r="U1562" i="11"/>
  <c r="T1562" i="11"/>
  <c r="AB1562" i="11" s="1"/>
  <c r="S1562" i="11"/>
  <c r="R1562" i="11"/>
  <c r="Q1562" i="11"/>
  <c r="P1562" i="11"/>
  <c r="O1562" i="11"/>
  <c r="N1562" i="11"/>
  <c r="M1562" i="11"/>
  <c r="L1562" i="11"/>
  <c r="K1562" i="11"/>
  <c r="J1562" i="11"/>
  <c r="I1562" i="11"/>
  <c r="AA1562" i="11" s="1"/>
  <c r="AC1562" i="11" s="1"/>
  <c r="H1562" i="11"/>
  <c r="G1562" i="11"/>
  <c r="F1562" i="11"/>
  <c r="E1562" i="11"/>
  <c r="D1562" i="11"/>
  <c r="C1562" i="11"/>
  <c r="B1562" i="11"/>
  <c r="A1562" i="11"/>
  <c r="X1561" i="11"/>
  <c r="V1561" i="11"/>
  <c r="U1561" i="11"/>
  <c r="T1561" i="11"/>
  <c r="AB1561" i="11" s="1"/>
  <c r="S1561" i="11"/>
  <c r="AA1561" i="11" s="1"/>
  <c r="AC1561" i="11" s="1"/>
  <c r="Q1561" i="11"/>
  <c r="Y1561" i="11" s="1"/>
  <c r="P1561" i="11"/>
  <c r="O1561" i="11"/>
  <c r="W1561" i="11" s="1"/>
  <c r="N1561" i="11"/>
  <c r="M1561" i="11"/>
  <c r="L1561" i="11"/>
  <c r="K1561" i="11"/>
  <c r="J1561" i="11"/>
  <c r="I1561" i="11"/>
  <c r="H1561" i="11"/>
  <c r="G1561" i="11"/>
  <c r="F1561" i="11"/>
  <c r="E1561" i="11"/>
  <c r="D1561" i="11"/>
  <c r="C1561" i="11"/>
  <c r="B1561" i="11"/>
  <c r="A1561" i="11"/>
  <c r="U1560" i="11"/>
  <c r="T1560" i="11"/>
  <c r="AB1560" i="11" s="1"/>
  <c r="S1560" i="11"/>
  <c r="AA1560" i="11" s="1"/>
  <c r="R1560" i="11"/>
  <c r="Q1560" i="11"/>
  <c r="Y1560" i="11" s="1"/>
  <c r="P1560" i="11"/>
  <c r="X1560" i="11" s="1"/>
  <c r="O1560" i="11"/>
  <c r="W1560" i="11" s="1"/>
  <c r="N1560" i="11"/>
  <c r="V1560" i="11" s="1"/>
  <c r="M1560" i="11"/>
  <c r="L1560" i="11"/>
  <c r="K1560" i="11"/>
  <c r="J1560" i="11"/>
  <c r="I1560" i="11"/>
  <c r="H1560" i="11"/>
  <c r="G1560" i="11"/>
  <c r="F1560" i="11"/>
  <c r="E1560" i="11"/>
  <c r="D1560" i="11"/>
  <c r="C1560" i="11"/>
  <c r="B1560" i="11"/>
  <c r="A1560" i="11"/>
  <c r="Y1559" i="11"/>
  <c r="U1559" i="11"/>
  <c r="T1559" i="11"/>
  <c r="S1559" i="11"/>
  <c r="AA1559" i="11" s="1"/>
  <c r="R1559" i="11"/>
  <c r="Q1559" i="11"/>
  <c r="P1559" i="11"/>
  <c r="O1559" i="11"/>
  <c r="N1559" i="11"/>
  <c r="M1559" i="11"/>
  <c r="L1559" i="11"/>
  <c r="K1559" i="11"/>
  <c r="J1559" i="11"/>
  <c r="I1559" i="11"/>
  <c r="AB1559" i="11" s="1"/>
  <c r="H1559" i="11"/>
  <c r="G1559" i="11"/>
  <c r="F1559" i="11"/>
  <c r="E1559" i="11"/>
  <c r="D1559" i="11"/>
  <c r="C1559" i="11"/>
  <c r="B1559" i="11"/>
  <c r="A1559" i="11"/>
  <c r="AB1558" i="11"/>
  <c r="U1558" i="11"/>
  <c r="T1558" i="11"/>
  <c r="S1558" i="11"/>
  <c r="AA1558" i="11" s="1"/>
  <c r="AC1558" i="11" s="1"/>
  <c r="Q1558" i="11"/>
  <c r="P1558" i="11"/>
  <c r="X1558" i="11" s="1"/>
  <c r="O1558" i="11"/>
  <c r="W1558" i="11" s="1"/>
  <c r="N1558" i="11"/>
  <c r="M1558" i="11"/>
  <c r="L1558" i="11"/>
  <c r="K1558" i="11"/>
  <c r="J1558" i="11"/>
  <c r="I1558" i="11"/>
  <c r="Y1558" i="11" s="1"/>
  <c r="H1558" i="11"/>
  <c r="G1558" i="11"/>
  <c r="F1558" i="11"/>
  <c r="E1558" i="11"/>
  <c r="D1558" i="11"/>
  <c r="C1558" i="11"/>
  <c r="B1558" i="11"/>
  <c r="A1558" i="11"/>
  <c r="Y1557" i="11"/>
  <c r="T1557" i="11"/>
  <c r="S1557" i="11"/>
  <c r="U1557" i="11" s="1"/>
  <c r="R1557" i="11"/>
  <c r="Q1557" i="11"/>
  <c r="P1557" i="11"/>
  <c r="O1557" i="11"/>
  <c r="N1557" i="11"/>
  <c r="M1557" i="11"/>
  <c r="L1557" i="11"/>
  <c r="K1557" i="11"/>
  <c r="J1557" i="11"/>
  <c r="I1557" i="11"/>
  <c r="V1557" i="11" s="1"/>
  <c r="H1557" i="11"/>
  <c r="G1557" i="11"/>
  <c r="F1557" i="11"/>
  <c r="E1557" i="11"/>
  <c r="D1557" i="11"/>
  <c r="C1557" i="11"/>
  <c r="B1557" i="11"/>
  <c r="A1557" i="11"/>
  <c r="T1556" i="11"/>
  <c r="S1556" i="11"/>
  <c r="U1556" i="11" s="1"/>
  <c r="Q1556" i="11"/>
  <c r="P1556" i="11"/>
  <c r="X1556" i="11" s="1"/>
  <c r="O1556" i="11"/>
  <c r="N1556" i="11"/>
  <c r="M1556" i="11"/>
  <c r="L1556" i="11"/>
  <c r="K1556" i="11"/>
  <c r="J1556" i="11"/>
  <c r="I1556" i="11"/>
  <c r="H1556" i="11"/>
  <c r="G1556" i="11"/>
  <c r="F1556" i="11"/>
  <c r="E1556" i="11"/>
  <c r="D1556" i="11"/>
  <c r="C1556" i="11"/>
  <c r="B1556" i="11"/>
  <c r="A1556" i="11"/>
  <c r="V1555" i="11"/>
  <c r="T1555" i="11"/>
  <c r="AB1555" i="11" s="1"/>
  <c r="S1555" i="11"/>
  <c r="Q1555" i="11"/>
  <c r="Y1555" i="11" s="1"/>
  <c r="P1555" i="11"/>
  <c r="X1555" i="11" s="1"/>
  <c r="O1555" i="11"/>
  <c r="R1555" i="11" s="1"/>
  <c r="N1555" i="11"/>
  <c r="M1555" i="11"/>
  <c r="L1555" i="11"/>
  <c r="K1555" i="11"/>
  <c r="J1555" i="11"/>
  <c r="I1555" i="11"/>
  <c r="H1555" i="11"/>
  <c r="G1555" i="11"/>
  <c r="F1555" i="11"/>
  <c r="E1555" i="11"/>
  <c r="D1555" i="11"/>
  <c r="C1555" i="11"/>
  <c r="B1555" i="11"/>
  <c r="A1555" i="11"/>
  <c r="W1554" i="11"/>
  <c r="T1554" i="11"/>
  <c r="AB1554" i="11" s="1"/>
  <c r="S1554" i="11"/>
  <c r="R1554" i="11"/>
  <c r="Q1554" i="11"/>
  <c r="Y1554" i="11" s="1"/>
  <c r="P1554" i="11"/>
  <c r="X1554" i="11" s="1"/>
  <c r="O1554" i="11"/>
  <c r="N1554" i="11"/>
  <c r="V1554" i="11" s="1"/>
  <c r="M1554" i="11"/>
  <c r="L1554" i="11"/>
  <c r="K1554" i="11"/>
  <c r="J1554" i="11"/>
  <c r="I1554" i="11"/>
  <c r="H1554" i="11"/>
  <c r="G1554" i="11"/>
  <c r="F1554" i="11"/>
  <c r="E1554" i="11"/>
  <c r="D1554" i="11"/>
  <c r="C1554" i="11"/>
  <c r="B1554" i="11"/>
  <c r="A1554" i="11"/>
  <c r="T1553" i="11"/>
  <c r="AB1553" i="11" s="1"/>
  <c r="S1553" i="11"/>
  <c r="AA1553" i="11" s="1"/>
  <c r="AC1553" i="11" s="1"/>
  <c r="Q1553" i="11"/>
  <c r="Y1553" i="11" s="1"/>
  <c r="P1553" i="11"/>
  <c r="X1553" i="11" s="1"/>
  <c r="O1553" i="11"/>
  <c r="W1553" i="11" s="1"/>
  <c r="N1553" i="11"/>
  <c r="M1553" i="11"/>
  <c r="L1553" i="11"/>
  <c r="K1553" i="11"/>
  <c r="J1553" i="11"/>
  <c r="I1553" i="11"/>
  <c r="H1553" i="11"/>
  <c r="G1553" i="11"/>
  <c r="F1553" i="11"/>
  <c r="E1553" i="11"/>
  <c r="D1553" i="11"/>
  <c r="C1553" i="11"/>
  <c r="B1553" i="11"/>
  <c r="A1553" i="11"/>
  <c r="AA1552" i="11"/>
  <c r="T1552" i="11"/>
  <c r="S1552" i="11"/>
  <c r="Q1552" i="11"/>
  <c r="Y1552" i="11" s="1"/>
  <c r="Z1552" i="11" s="1"/>
  <c r="P1552" i="11"/>
  <c r="X1552" i="11" s="1"/>
  <c r="O1552" i="11"/>
  <c r="W1552" i="11" s="1"/>
  <c r="N1552" i="11"/>
  <c r="V1552" i="11" s="1"/>
  <c r="M1552" i="11"/>
  <c r="L1552" i="11"/>
  <c r="K1552" i="11"/>
  <c r="J1552" i="11"/>
  <c r="I1552" i="11"/>
  <c r="H1552" i="11"/>
  <c r="G1552" i="11"/>
  <c r="F1552" i="11"/>
  <c r="E1552" i="11"/>
  <c r="D1552" i="11"/>
  <c r="C1552" i="11"/>
  <c r="B1552" i="11"/>
  <c r="A1552" i="11"/>
  <c r="U1551" i="11"/>
  <c r="T1551" i="11"/>
  <c r="S1551" i="11"/>
  <c r="Q1551" i="11"/>
  <c r="P1551" i="11"/>
  <c r="O1551" i="11"/>
  <c r="N1551" i="11"/>
  <c r="M1551" i="11"/>
  <c r="L1551" i="11"/>
  <c r="K1551" i="11"/>
  <c r="J1551" i="11"/>
  <c r="I1551" i="11"/>
  <c r="H1551" i="11"/>
  <c r="G1551" i="11"/>
  <c r="F1551" i="11"/>
  <c r="E1551" i="11"/>
  <c r="D1551" i="11"/>
  <c r="C1551" i="11"/>
  <c r="B1551" i="11"/>
  <c r="A1551" i="11"/>
  <c r="AA1550" i="11"/>
  <c r="W1550" i="11"/>
  <c r="T1550" i="11"/>
  <c r="AB1550" i="11" s="1"/>
  <c r="S1550" i="11"/>
  <c r="Q1550" i="11"/>
  <c r="Y1550" i="11" s="1"/>
  <c r="P1550" i="11"/>
  <c r="X1550" i="11" s="1"/>
  <c r="O1550" i="11"/>
  <c r="N1550" i="11"/>
  <c r="R1550" i="11" s="1"/>
  <c r="M1550" i="11"/>
  <c r="L1550" i="11"/>
  <c r="K1550" i="11"/>
  <c r="J1550" i="11"/>
  <c r="I1550" i="11"/>
  <c r="H1550" i="11"/>
  <c r="G1550" i="11"/>
  <c r="F1550" i="11"/>
  <c r="E1550" i="11"/>
  <c r="D1550" i="11"/>
  <c r="C1550" i="11"/>
  <c r="B1550" i="11"/>
  <c r="A1550" i="11"/>
  <c r="AA1549" i="11"/>
  <c r="X1549" i="11"/>
  <c r="T1549" i="11"/>
  <c r="AB1549" i="11" s="1"/>
  <c r="S1549" i="11"/>
  <c r="U1549" i="11" s="1"/>
  <c r="Q1549" i="11"/>
  <c r="Y1549" i="11" s="1"/>
  <c r="P1549" i="11"/>
  <c r="O1549" i="11"/>
  <c r="N1549" i="11"/>
  <c r="V1549" i="11" s="1"/>
  <c r="M1549" i="11"/>
  <c r="L1549" i="11"/>
  <c r="K1549" i="11"/>
  <c r="J1549" i="11"/>
  <c r="I1549" i="11"/>
  <c r="W1549" i="11" s="1"/>
  <c r="H1549" i="11"/>
  <c r="G1549" i="11"/>
  <c r="F1549" i="11"/>
  <c r="E1549" i="11"/>
  <c r="D1549" i="11"/>
  <c r="C1549" i="11"/>
  <c r="B1549" i="11"/>
  <c r="A1549" i="11"/>
  <c r="U1548" i="11"/>
  <c r="T1548" i="11"/>
  <c r="AB1548" i="11" s="1"/>
  <c r="S1548" i="11"/>
  <c r="AA1548" i="11" s="1"/>
  <c r="Q1548" i="11"/>
  <c r="Y1548" i="11" s="1"/>
  <c r="P1548" i="11"/>
  <c r="X1548" i="11" s="1"/>
  <c r="O1548" i="11"/>
  <c r="W1548" i="11" s="1"/>
  <c r="N1548" i="11"/>
  <c r="M1548" i="11"/>
  <c r="L1548" i="11"/>
  <c r="K1548" i="11"/>
  <c r="J1548" i="11"/>
  <c r="I1548" i="11"/>
  <c r="H1548" i="11"/>
  <c r="G1548" i="11"/>
  <c r="F1548" i="11"/>
  <c r="E1548" i="11"/>
  <c r="D1548" i="11"/>
  <c r="C1548" i="11"/>
  <c r="B1548" i="11"/>
  <c r="A1548" i="11"/>
  <c r="AB1547" i="11"/>
  <c r="AA1547" i="11"/>
  <c r="AC1547" i="11" s="1"/>
  <c r="U1547" i="11"/>
  <c r="T1547" i="11"/>
  <c r="S1547" i="11"/>
  <c r="Q1547" i="11"/>
  <c r="Y1547" i="11" s="1"/>
  <c r="P1547" i="11"/>
  <c r="X1547" i="11" s="1"/>
  <c r="O1547" i="11"/>
  <c r="W1547" i="11" s="1"/>
  <c r="N1547" i="11"/>
  <c r="M1547" i="11"/>
  <c r="L1547" i="11"/>
  <c r="K1547" i="11"/>
  <c r="J1547" i="11"/>
  <c r="I1547" i="11"/>
  <c r="H1547" i="11"/>
  <c r="G1547" i="11"/>
  <c r="F1547" i="11"/>
  <c r="E1547" i="11"/>
  <c r="D1547" i="11"/>
  <c r="C1547" i="11"/>
  <c r="B1547" i="11"/>
  <c r="A1547" i="11"/>
  <c r="X1546" i="11"/>
  <c r="T1546" i="11"/>
  <c r="S1546" i="11"/>
  <c r="U1546" i="11" s="1"/>
  <c r="R1546" i="11"/>
  <c r="Q1546" i="11"/>
  <c r="P1546" i="11"/>
  <c r="O1546" i="11"/>
  <c r="N1546" i="11"/>
  <c r="V1546" i="11" s="1"/>
  <c r="M1546" i="11"/>
  <c r="L1546" i="11"/>
  <c r="K1546" i="11"/>
  <c r="J1546" i="11"/>
  <c r="I1546" i="11"/>
  <c r="AA1546" i="11" s="1"/>
  <c r="H1546" i="11"/>
  <c r="G1546" i="11"/>
  <c r="F1546" i="11"/>
  <c r="E1546" i="11"/>
  <c r="D1546" i="11"/>
  <c r="C1546" i="11"/>
  <c r="B1546" i="11"/>
  <c r="A1546" i="11"/>
  <c r="AA1545" i="11"/>
  <c r="AC1545" i="11" s="1"/>
  <c r="X1545" i="11"/>
  <c r="W1545" i="11"/>
  <c r="V1545" i="11"/>
  <c r="U1545" i="11"/>
  <c r="T1545" i="11"/>
  <c r="AB1545" i="11" s="1"/>
  <c r="S1545" i="11"/>
  <c r="Q1545" i="11"/>
  <c r="Y1545" i="11" s="1"/>
  <c r="P1545" i="11"/>
  <c r="O1545" i="11"/>
  <c r="N1545" i="11"/>
  <c r="M1545" i="11"/>
  <c r="L1545" i="11"/>
  <c r="K1545" i="11"/>
  <c r="J1545" i="11"/>
  <c r="I1545" i="11"/>
  <c r="H1545" i="11"/>
  <c r="G1545" i="11"/>
  <c r="F1545" i="11"/>
  <c r="E1545" i="11"/>
  <c r="D1545" i="11"/>
  <c r="C1545" i="11"/>
  <c r="B1545" i="11"/>
  <c r="A1545" i="11"/>
  <c r="X1544" i="11"/>
  <c r="T1544" i="11"/>
  <c r="AB1544" i="11" s="1"/>
  <c r="S1544" i="11"/>
  <c r="AA1544" i="11" s="1"/>
  <c r="R1544" i="11"/>
  <c r="Q1544" i="11"/>
  <c r="Y1544" i="11" s="1"/>
  <c r="P1544" i="11"/>
  <c r="O1544" i="11"/>
  <c r="W1544" i="11" s="1"/>
  <c r="N1544" i="11"/>
  <c r="V1544" i="11" s="1"/>
  <c r="M1544" i="11"/>
  <c r="L1544" i="11"/>
  <c r="K1544" i="11"/>
  <c r="J1544" i="11"/>
  <c r="I1544" i="11"/>
  <c r="H1544" i="11"/>
  <c r="G1544" i="11"/>
  <c r="F1544" i="11"/>
  <c r="E1544" i="11"/>
  <c r="D1544" i="11"/>
  <c r="C1544" i="11"/>
  <c r="B1544" i="11"/>
  <c r="A1544" i="11"/>
  <c r="U1543" i="11"/>
  <c r="T1543" i="11"/>
  <c r="AB1543" i="11" s="1"/>
  <c r="S1543" i="11"/>
  <c r="AA1543" i="11" s="1"/>
  <c r="Q1543" i="11"/>
  <c r="Y1543" i="11" s="1"/>
  <c r="P1543" i="11"/>
  <c r="X1543" i="11" s="1"/>
  <c r="O1543" i="11"/>
  <c r="W1543" i="11" s="1"/>
  <c r="N1543" i="11"/>
  <c r="V1543" i="11" s="1"/>
  <c r="M1543" i="11"/>
  <c r="L1543" i="11"/>
  <c r="K1543" i="11"/>
  <c r="J1543" i="11"/>
  <c r="I1543" i="11"/>
  <c r="H1543" i="11"/>
  <c r="G1543" i="11"/>
  <c r="F1543" i="11"/>
  <c r="E1543" i="11"/>
  <c r="D1543" i="11"/>
  <c r="C1543" i="11"/>
  <c r="B1543" i="11"/>
  <c r="A1543" i="11"/>
  <c r="AB1542" i="11"/>
  <c r="T1542" i="11"/>
  <c r="S1542" i="11"/>
  <c r="AA1542" i="11" s="1"/>
  <c r="Q1542" i="11"/>
  <c r="Y1542" i="11" s="1"/>
  <c r="P1542" i="11"/>
  <c r="O1542" i="11"/>
  <c r="W1542" i="11" s="1"/>
  <c r="N1542" i="11"/>
  <c r="M1542" i="11"/>
  <c r="L1542" i="11"/>
  <c r="K1542" i="11"/>
  <c r="J1542" i="11"/>
  <c r="I1542" i="11"/>
  <c r="H1542" i="11"/>
  <c r="G1542" i="11"/>
  <c r="F1542" i="11"/>
  <c r="E1542" i="11"/>
  <c r="D1542" i="11"/>
  <c r="C1542" i="11"/>
  <c r="B1542" i="11"/>
  <c r="A1542" i="11"/>
  <c r="AB1541" i="11"/>
  <c r="AA1541" i="11"/>
  <c r="X1541" i="11"/>
  <c r="U1541" i="11"/>
  <c r="T1541" i="11"/>
  <c r="S1541" i="11"/>
  <c r="Q1541" i="11"/>
  <c r="P1541" i="11"/>
  <c r="O1541" i="11"/>
  <c r="W1541" i="11" s="1"/>
  <c r="N1541" i="11"/>
  <c r="V1541" i="11" s="1"/>
  <c r="M1541" i="11"/>
  <c r="L1541" i="11"/>
  <c r="K1541" i="11"/>
  <c r="J1541" i="11"/>
  <c r="I1541" i="11"/>
  <c r="Y1541" i="11" s="1"/>
  <c r="H1541" i="11"/>
  <c r="G1541" i="11"/>
  <c r="F1541" i="11"/>
  <c r="E1541" i="11"/>
  <c r="D1541" i="11"/>
  <c r="C1541" i="11"/>
  <c r="B1541" i="11"/>
  <c r="A1541" i="11"/>
  <c r="Y1540" i="11"/>
  <c r="X1540" i="11"/>
  <c r="W1540" i="11"/>
  <c r="U1540" i="11"/>
  <c r="T1540" i="11"/>
  <c r="S1540" i="11"/>
  <c r="R1540" i="11"/>
  <c r="Q1540" i="11"/>
  <c r="P1540" i="11"/>
  <c r="O1540" i="11"/>
  <c r="N1540" i="11"/>
  <c r="M1540" i="11"/>
  <c r="L1540" i="11"/>
  <c r="K1540" i="11"/>
  <c r="J1540" i="11"/>
  <c r="I1540" i="11"/>
  <c r="H1540" i="11"/>
  <c r="G1540" i="11"/>
  <c r="F1540" i="11"/>
  <c r="E1540" i="11"/>
  <c r="D1540" i="11"/>
  <c r="C1540" i="11"/>
  <c r="B1540" i="11"/>
  <c r="A1540" i="11"/>
  <c r="V1539" i="11"/>
  <c r="U1539" i="11"/>
  <c r="T1539" i="11"/>
  <c r="AB1539" i="11" s="1"/>
  <c r="S1539" i="11"/>
  <c r="AA1539" i="11" s="1"/>
  <c r="R1539" i="11"/>
  <c r="Q1539" i="11"/>
  <c r="P1539" i="11"/>
  <c r="O1539" i="11"/>
  <c r="W1539" i="11" s="1"/>
  <c r="N1539" i="11"/>
  <c r="M1539" i="11"/>
  <c r="L1539" i="11"/>
  <c r="K1539" i="11"/>
  <c r="J1539" i="11"/>
  <c r="I1539" i="11"/>
  <c r="Y1539" i="11" s="1"/>
  <c r="H1539" i="11"/>
  <c r="G1539" i="11"/>
  <c r="F1539" i="11"/>
  <c r="E1539" i="11"/>
  <c r="D1539" i="11"/>
  <c r="C1539" i="11"/>
  <c r="B1539" i="11"/>
  <c r="A1539" i="11"/>
  <c r="AB1538" i="11"/>
  <c r="V1538" i="11"/>
  <c r="T1538" i="11"/>
  <c r="S1538" i="11"/>
  <c r="R1538" i="11"/>
  <c r="Q1538" i="11"/>
  <c r="Y1538" i="11" s="1"/>
  <c r="P1538" i="11"/>
  <c r="X1538" i="11" s="1"/>
  <c r="O1538" i="11"/>
  <c r="W1538" i="11" s="1"/>
  <c r="N1538" i="11"/>
  <c r="M1538" i="11"/>
  <c r="L1538" i="11"/>
  <c r="K1538" i="11"/>
  <c r="J1538" i="11"/>
  <c r="I1538" i="11"/>
  <c r="H1538" i="11"/>
  <c r="G1538" i="11"/>
  <c r="F1538" i="11"/>
  <c r="E1538" i="11"/>
  <c r="D1538" i="11"/>
  <c r="C1538" i="11"/>
  <c r="B1538" i="11"/>
  <c r="A1538" i="11"/>
  <c r="AB1537" i="11"/>
  <c r="T1537" i="11"/>
  <c r="S1537" i="11"/>
  <c r="AA1537" i="11" s="1"/>
  <c r="Q1537" i="11"/>
  <c r="P1537" i="11"/>
  <c r="X1537" i="11" s="1"/>
  <c r="O1537" i="11"/>
  <c r="W1537" i="11" s="1"/>
  <c r="N1537" i="11"/>
  <c r="M1537" i="11"/>
  <c r="L1537" i="11"/>
  <c r="K1537" i="11"/>
  <c r="J1537" i="11"/>
  <c r="I1537" i="11"/>
  <c r="Y1537" i="11" s="1"/>
  <c r="H1537" i="11"/>
  <c r="G1537" i="11"/>
  <c r="F1537" i="11"/>
  <c r="E1537" i="11"/>
  <c r="D1537" i="11"/>
  <c r="C1537" i="11"/>
  <c r="B1537" i="11"/>
  <c r="A1537" i="11"/>
  <c r="AB1536" i="11"/>
  <c r="AA1536" i="11"/>
  <c r="AC1536" i="11" s="1"/>
  <c r="Y1536" i="11"/>
  <c r="T1536" i="11"/>
  <c r="S1536" i="11"/>
  <c r="U1536" i="11" s="1"/>
  <c r="Q1536" i="11"/>
  <c r="P1536" i="11"/>
  <c r="X1536" i="11" s="1"/>
  <c r="O1536" i="11"/>
  <c r="W1536" i="11" s="1"/>
  <c r="N1536" i="11"/>
  <c r="R1536" i="11" s="1"/>
  <c r="M1536" i="11"/>
  <c r="L1536" i="11"/>
  <c r="K1536" i="11"/>
  <c r="J1536" i="11"/>
  <c r="I1536" i="11"/>
  <c r="V1536" i="11" s="1"/>
  <c r="H1536" i="11"/>
  <c r="G1536" i="11"/>
  <c r="F1536" i="11"/>
  <c r="E1536" i="11"/>
  <c r="D1536" i="11"/>
  <c r="C1536" i="11"/>
  <c r="B1536" i="11"/>
  <c r="A1536" i="11"/>
  <c r="X1535" i="11"/>
  <c r="V1535" i="11"/>
  <c r="T1535" i="11"/>
  <c r="S1535" i="11"/>
  <c r="U1535" i="11" s="1"/>
  <c r="Q1535" i="11"/>
  <c r="P1535" i="11"/>
  <c r="O1535" i="11"/>
  <c r="N1535" i="11"/>
  <c r="R1535" i="11" s="1"/>
  <c r="M1535" i="11"/>
  <c r="L1535" i="11"/>
  <c r="K1535" i="11"/>
  <c r="J1535" i="11"/>
  <c r="I1535" i="11"/>
  <c r="Y1535" i="11" s="1"/>
  <c r="H1535" i="11"/>
  <c r="G1535" i="11"/>
  <c r="F1535" i="11"/>
  <c r="E1535" i="11"/>
  <c r="D1535" i="11"/>
  <c r="C1535" i="11"/>
  <c r="B1535" i="11"/>
  <c r="A1535" i="11"/>
  <c r="W1534" i="11"/>
  <c r="V1534" i="11"/>
  <c r="U1534" i="11"/>
  <c r="T1534" i="11"/>
  <c r="AB1534" i="11" s="1"/>
  <c r="S1534" i="11"/>
  <c r="AA1534" i="11" s="1"/>
  <c r="AC1534" i="11" s="1"/>
  <c r="Q1534" i="11"/>
  <c r="P1534" i="11"/>
  <c r="R1534" i="11" s="1"/>
  <c r="O1534" i="11"/>
  <c r="N1534" i="11"/>
  <c r="M1534" i="11"/>
  <c r="L1534" i="11"/>
  <c r="K1534" i="11"/>
  <c r="J1534" i="11"/>
  <c r="I1534" i="11"/>
  <c r="Y1534" i="11" s="1"/>
  <c r="H1534" i="11"/>
  <c r="G1534" i="11"/>
  <c r="F1534" i="11"/>
  <c r="E1534" i="11"/>
  <c r="D1534" i="11"/>
  <c r="C1534" i="11"/>
  <c r="B1534" i="11"/>
  <c r="A1534" i="11"/>
  <c r="W1533" i="11"/>
  <c r="V1533" i="11"/>
  <c r="T1533" i="11"/>
  <c r="AB1533" i="11" s="1"/>
  <c r="S1533" i="11"/>
  <c r="Q1533" i="11"/>
  <c r="Y1533" i="11" s="1"/>
  <c r="P1533" i="11"/>
  <c r="O1533" i="11"/>
  <c r="N1533" i="11"/>
  <c r="M1533" i="11"/>
  <c r="L1533" i="11"/>
  <c r="K1533" i="11"/>
  <c r="J1533" i="11"/>
  <c r="I1533" i="11"/>
  <c r="H1533" i="11"/>
  <c r="G1533" i="11"/>
  <c r="F1533" i="11"/>
  <c r="E1533" i="11"/>
  <c r="D1533" i="11"/>
  <c r="C1533" i="11"/>
  <c r="B1533" i="11"/>
  <c r="A1533" i="11"/>
  <c r="U1532" i="11"/>
  <c r="T1532" i="11"/>
  <c r="AB1532" i="11" s="1"/>
  <c r="S1532" i="11"/>
  <c r="AA1532" i="11" s="1"/>
  <c r="AC1532" i="11" s="1"/>
  <c r="Q1532" i="11"/>
  <c r="Y1532" i="11" s="1"/>
  <c r="P1532" i="11"/>
  <c r="X1532" i="11" s="1"/>
  <c r="O1532" i="11"/>
  <c r="W1532" i="11" s="1"/>
  <c r="N1532" i="11"/>
  <c r="V1532" i="11" s="1"/>
  <c r="M1532" i="11"/>
  <c r="L1532" i="11"/>
  <c r="K1532" i="11"/>
  <c r="J1532" i="11"/>
  <c r="I1532" i="11"/>
  <c r="H1532" i="11"/>
  <c r="G1532" i="11"/>
  <c r="F1532" i="11"/>
  <c r="E1532" i="11"/>
  <c r="D1532" i="11"/>
  <c r="C1532" i="11"/>
  <c r="B1532" i="11"/>
  <c r="A1532" i="11"/>
  <c r="AB1531" i="11"/>
  <c r="AC1531" i="11" s="1"/>
  <c r="AA1531" i="11"/>
  <c r="T1531" i="11"/>
  <c r="U1531" i="11" s="1"/>
  <c r="S1531" i="11"/>
  <c r="Q1531" i="11"/>
  <c r="Y1531" i="11" s="1"/>
  <c r="P1531" i="11"/>
  <c r="X1531" i="11" s="1"/>
  <c r="O1531" i="11"/>
  <c r="W1531" i="11" s="1"/>
  <c r="N1531" i="11"/>
  <c r="M1531" i="11"/>
  <c r="L1531" i="11"/>
  <c r="K1531" i="11"/>
  <c r="J1531" i="11"/>
  <c r="I1531" i="11"/>
  <c r="H1531" i="11"/>
  <c r="G1531" i="11"/>
  <c r="F1531" i="11"/>
  <c r="E1531" i="11"/>
  <c r="D1531" i="11"/>
  <c r="C1531" i="11"/>
  <c r="B1531" i="11"/>
  <c r="A1531" i="11"/>
  <c r="W1530" i="11"/>
  <c r="T1530" i="11"/>
  <c r="AB1530" i="11" s="1"/>
  <c r="S1530" i="11"/>
  <c r="U1530" i="11" s="1"/>
  <c r="Q1530" i="11"/>
  <c r="P1530" i="11"/>
  <c r="O1530" i="11"/>
  <c r="N1530" i="11"/>
  <c r="M1530" i="11"/>
  <c r="L1530" i="11"/>
  <c r="K1530" i="11"/>
  <c r="J1530" i="11"/>
  <c r="I1530" i="11"/>
  <c r="AA1530" i="11" s="1"/>
  <c r="AC1530" i="11" s="1"/>
  <c r="H1530" i="11"/>
  <c r="G1530" i="11"/>
  <c r="F1530" i="11"/>
  <c r="E1530" i="11"/>
  <c r="D1530" i="11"/>
  <c r="C1530" i="11"/>
  <c r="B1530" i="11"/>
  <c r="A1530" i="11"/>
  <c r="AA1529" i="11"/>
  <c r="X1529" i="11"/>
  <c r="W1529" i="11"/>
  <c r="V1529" i="11"/>
  <c r="T1529" i="11"/>
  <c r="S1529" i="11"/>
  <c r="Q1529" i="11"/>
  <c r="Y1529" i="11" s="1"/>
  <c r="P1529" i="11"/>
  <c r="O1529" i="11"/>
  <c r="N1529" i="11"/>
  <c r="R1529" i="11" s="1"/>
  <c r="M1529" i="11"/>
  <c r="L1529" i="11"/>
  <c r="K1529" i="11"/>
  <c r="J1529" i="11"/>
  <c r="I1529" i="11"/>
  <c r="H1529" i="11"/>
  <c r="G1529" i="11"/>
  <c r="F1529" i="11"/>
  <c r="E1529" i="11"/>
  <c r="D1529" i="11"/>
  <c r="C1529" i="11"/>
  <c r="B1529" i="11"/>
  <c r="A1529" i="11"/>
  <c r="T1528" i="11"/>
  <c r="AB1528" i="11" s="1"/>
  <c r="S1528" i="11"/>
  <c r="AA1528" i="11" s="1"/>
  <c r="Q1528" i="11"/>
  <c r="Y1528" i="11" s="1"/>
  <c r="P1528" i="11"/>
  <c r="O1528" i="11"/>
  <c r="W1528" i="11" s="1"/>
  <c r="N1528" i="11"/>
  <c r="V1528" i="11" s="1"/>
  <c r="M1528" i="11"/>
  <c r="L1528" i="11"/>
  <c r="K1528" i="11"/>
  <c r="J1528" i="11"/>
  <c r="I1528" i="11"/>
  <c r="X1528" i="11" s="1"/>
  <c r="H1528" i="11"/>
  <c r="G1528" i="11"/>
  <c r="F1528" i="11"/>
  <c r="E1528" i="11"/>
  <c r="D1528" i="11"/>
  <c r="C1528" i="11"/>
  <c r="B1528" i="11"/>
  <c r="A1528" i="11"/>
  <c r="U1527" i="11"/>
  <c r="T1527" i="11"/>
  <c r="AB1527" i="11" s="1"/>
  <c r="S1527" i="11"/>
  <c r="AA1527" i="11" s="1"/>
  <c r="AC1527" i="11" s="1"/>
  <c r="R1527" i="11"/>
  <c r="Q1527" i="11"/>
  <c r="Y1527" i="11" s="1"/>
  <c r="P1527" i="11"/>
  <c r="X1527" i="11" s="1"/>
  <c r="O1527" i="11"/>
  <c r="W1527" i="11" s="1"/>
  <c r="N1527" i="11"/>
  <c r="V1527" i="11" s="1"/>
  <c r="M1527" i="11"/>
  <c r="L1527" i="11"/>
  <c r="K1527" i="11"/>
  <c r="J1527" i="11"/>
  <c r="I1527" i="11"/>
  <c r="H1527" i="11"/>
  <c r="G1527" i="11"/>
  <c r="F1527" i="11"/>
  <c r="E1527" i="11"/>
  <c r="D1527" i="11"/>
  <c r="C1527" i="11"/>
  <c r="B1527" i="11"/>
  <c r="A1527" i="11"/>
  <c r="AA1526" i="11"/>
  <c r="T1526" i="11"/>
  <c r="AB1526" i="11" s="1"/>
  <c r="S1526" i="11"/>
  <c r="U1526" i="11" s="1"/>
  <c r="Q1526" i="11"/>
  <c r="Y1526" i="11" s="1"/>
  <c r="P1526" i="11"/>
  <c r="X1526" i="11" s="1"/>
  <c r="O1526" i="11"/>
  <c r="W1526" i="11" s="1"/>
  <c r="N1526" i="11"/>
  <c r="M1526" i="11"/>
  <c r="L1526" i="11"/>
  <c r="K1526" i="11"/>
  <c r="J1526" i="11"/>
  <c r="I1526" i="11"/>
  <c r="H1526" i="11"/>
  <c r="G1526" i="11"/>
  <c r="F1526" i="11"/>
  <c r="E1526" i="11"/>
  <c r="D1526" i="11"/>
  <c r="C1526" i="11"/>
  <c r="B1526" i="11"/>
  <c r="A1526" i="11"/>
  <c r="AB1525" i="11"/>
  <c r="AA1525" i="11"/>
  <c r="X1525" i="11"/>
  <c r="T1525" i="11"/>
  <c r="S1525" i="11"/>
  <c r="U1525" i="11" s="1"/>
  <c r="Q1525" i="11"/>
  <c r="Y1525" i="11" s="1"/>
  <c r="P1525" i="11"/>
  <c r="O1525" i="11"/>
  <c r="W1525" i="11" s="1"/>
  <c r="N1525" i="11"/>
  <c r="V1525" i="11" s="1"/>
  <c r="M1525" i="11"/>
  <c r="L1525" i="11"/>
  <c r="K1525" i="11"/>
  <c r="J1525" i="11"/>
  <c r="I1525" i="11"/>
  <c r="H1525" i="11"/>
  <c r="G1525" i="11"/>
  <c r="F1525" i="11"/>
  <c r="E1525" i="11"/>
  <c r="D1525" i="11"/>
  <c r="C1525" i="11"/>
  <c r="B1525" i="11"/>
  <c r="A1525" i="11"/>
  <c r="Y1524" i="11"/>
  <c r="X1524" i="11"/>
  <c r="W1524" i="11"/>
  <c r="U1524" i="11"/>
  <c r="T1524" i="11"/>
  <c r="S1524" i="11"/>
  <c r="R1524" i="11"/>
  <c r="Q1524" i="11"/>
  <c r="P1524" i="11"/>
  <c r="O1524" i="11"/>
  <c r="N1524" i="11"/>
  <c r="M1524" i="11"/>
  <c r="L1524" i="11"/>
  <c r="K1524" i="11"/>
  <c r="J1524" i="11"/>
  <c r="I1524" i="11"/>
  <c r="H1524" i="11"/>
  <c r="G1524" i="11"/>
  <c r="F1524" i="11"/>
  <c r="E1524" i="11"/>
  <c r="D1524" i="11"/>
  <c r="C1524" i="11"/>
  <c r="B1524" i="11"/>
  <c r="A1524" i="11"/>
  <c r="V1523" i="11"/>
  <c r="T1523" i="11"/>
  <c r="AB1523" i="11" s="1"/>
  <c r="S1523" i="11"/>
  <c r="AA1523" i="11" s="1"/>
  <c r="R1523" i="11"/>
  <c r="Q1523" i="11"/>
  <c r="P1523" i="11"/>
  <c r="X1523" i="11" s="1"/>
  <c r="O1523" i="11"/>
  <c r="W1523" i="11" s="1"/>
  <c r="N1523" i="11"/>
  <c r="M1523" i="11"/>
  <c r="L1523" i="11"/>
  <c r="K1523" i="11"/>
  <c r="J1523" i="11"/>
  <c r="I1523" i="11"/>
  <c r="Y1523" i="11" s="1"/>
  <c r="H1523" i="11"/>
  <c r="G1523" i="11"/>
  <c r="F1523" i="11"/>
  <c r="E1523" i="11"/>
  <c r="D1523" i="11"/>
  <c r="C1523" i="11"/>
  <c r="B1523" i="11"/>
  <c r="A1523" i="11"/>
  <c r="AB1522" i="11"/>
  <c r="V1522" i="11"/>
  <c r="Z1522" i="11" s="1"/>
  <c r="T1522" i="11"/>
  <c r="S1522" i="11"/>
  <c r="R1522" i="11"/>
  <c r="Q1522" i="11"/>
  <c r="Y1522" i="11" s="1"/>
  <c r="P1522" i="11"/>
  <c r="X1522" i="11" s="1"/>
  <c r="O1522" i="11"/>
  <c r="W1522" i="11" s="1"/>
  <c r="N1522" i="11"/>
  <c r="M1522" i="11"/>
  <c r="L1522" i="11"/>
  <c r="K1522" i="11"/>
  <c r="J1522" i="11"/>
  <c r="I1522" i="11"/>
  <c r="H1522" i="11"/>
  <c r="G1522" i="11"/>
  <c r="F1522" i="11"/>
  <c r="E1522" i="11"/>
  <c r="D1522" i="11"/>
  <c r="C1522" i="11"/>
  <c r="B1522" i="11"/>
  <c r="A1522" i="11"/>
  <c r="AB1521" i="11"/>
  <c r="T1521" i="11"/>
  <c r="S1521" i="11"/>
  <c r="AA1521" i="11" s="1"/>
  <c r="Q1521" i="11"/>
  <c r="P1521" i="11"/>
  <c r="X1521" i="11" s="1"/>
  <c r="O1521" i="11"/>
  <c r="W1521" i="11" s="1"/>
  <c r="N1521" i="11"/>
  <c r="M1521" i="11"/>
  <c r="L1521" i="11"/>
  <c r="K1521" i="11"/>
  <c r="J1521" i="11"/>
  <c r="I1521" i="11"/>
  <c r="Y1521" i="11" s="1"/>
  <c r="H1521" i="11"/>
  <c r="G1521" i="11"/>
  <c r="F1521" i="11"/>
  <c r="E1521" i="11"/>
  <c r="D1521" i="11"/>
  <c r="C1521" i="11"/>
  <c r="B1521" i="11"/>
  <c r="A1521" i="11"/>
  <c r="AB1520" i="11"/>
  <c r="AA1520" i="11"/>
  <c r="Y1520" i="11"/>
  <c r="T1520" i="11"/>
  <c r="U1520" i="11" s="1"/>
  <c r="S1520" i="11"/>
  <c r="Q1520" i="11"/>
  <c r="P1520" i="11"/>
  <c r="X1520" i="11" s="1"/>
  <c r="O1520" i="11"/>
  <c r="W1520" i="11" s="1"/>
  <c r="N1520" i="11"/>
  <c r="R1520" i="11" s="1"/>
  <c r="M1520" i="11"/>
  <c r="L1520" i="11"/>
  <c r="K1520" i="11"/>
  <c r="J1520" i="11"/>
  <c r="I1520" i="11"/>
  <c r="V1520" i="11" s="1"/>
  <c r="H1520" i="11"/>
  <c r="G1520" i="11"/>
  <c r="F1520" i="11"/>
  <c r="E1520" i="11"/>
  <c r="D1520" i="11"/>
  <c r="C1520" i="11"/>
  <c r="B1520" i="11"/>
  <c r="A1520" i="11"/>
  <c r="Y1519" i="11"/>
  <c r="X1519" i="11"/>
  <c r="V1519" i="11"/>
  <c r="T1519" i="11"/>
  <c r="AB1519" i="11" s="1"/>
  <c r="S1519" i="11"/>
  <c r="U1519" i="11" s="1"/>
  <c r="Q1519" i="11"/>
  <c r="P1519" i="11"/>
  <c r="O1519" i="11"/>
  <c r="W1519" i="11" s="1"/>
  <c r="N1519" i="11"/>
  <c r="R1519" i="11" s="1"/>
  <c r="M1519" i="11"/>
  <c r="L1519" i="11"/>
  <c r="K1519" i="11"/>
  <c r="J1519" i="11"/>
  <c r="I1519" i="11"/>
  <c r="H1519" i="11"/>
  <c r="G1519" i="11"/>
  <c r="F1519" i="11"/>
  <c r="E1519" i="11"/>
  <c r="D1519" i="11"/>
  <c r="C1519" i="11"/>
  <c r="B1519" i="11"/>
  <c r="A1519" i="11"/>
  <c r="W1518" i="11"/>
  <c r="V1518" i="11"/>
  <c r="T1518" i="11"/>
  <c r="AB1518" i="11" s="1"/>
  <c r="S1518" i="11"/>
  <c r="AA1518" i="11" s="1"/>
  <c r="AC1518" i="11" s="1"/>
  <c r="Q1518" i="11"/>
  <c r="Y1518" i="11" s="1"/>
  <c r="P1518" i="11"/>
  <c r="X1518" i="11" s="1"/>
  <c r="O1518" i="11"/>
  <c r="N1518" i="11"/>
  <c r="R1518" i="11" s="1"/>
  <c r="M1518" i="11"/>
  <c r="L1518" i="11"/>
  <c r="K1518" i="11"/>
  <c r="J1518" i="11"/>
  <c r="I1518" i="11"/>
  <c r="H1518" i="11"/>
  <c r="G1518" i="11"/>
  <c r="F1518" i="11"/>
  <c r="E1518" i="11"/>
  <c r="D1518" i="11"/>
  <c r="C1518" i="11"/>
  <c r="B1518" i="11"/>
  <c r="A1518" i="11"/>
  <c r="W1517" i="11"/>
  <c r="T1517" i="11"/>
  <c r="AB1517" i="11" s="1"/>
  <c r="S1517" i="11"/>
  <c r="Q1517" i="11"/>
  <c r="Y1517" i="11" s="1"/>
  <c r="P1517" i="11"/>
  <c r="O1517" i="11"/>
  <c r="N1517" i="11"/>
  <c r="V1517" i="11" s="1"/>
  <c r="M1517" i="11"/>
  <c r="L1517" i="11"/>
  <c r="K1517" i="11"/>
  <c r="J1517" i="11"/>
  <c r="I1517" i="11"/>
  <c r="H1517" i="11"/>
  <c r="G1517" i="11"/>
  <c r="F1517" i="11"/>
  <c r="E1517" i="11"/>
  <c r="D1517" i="11"/>
  <c r="C1517" i="11"/>
  <c r="B1517" i="11"/>
  <c r="A1517" i="11"/>
  <c r="U1516" i="11"/>
  <c r="T1516" i="11"/>
  <c r="AB1516" i="11" s="1"/>
  <c r="S1516" i="11"/>
  <c r="AA1516" i="11" s="1"/>
  <c r="AC1516" i="11" s="1"/>
  <c r="Q1516" i="11"/>
  <c r="Y1516" i="11" s="1"/>
  <c r="P1516" i="11"/>
  <c r="X1516" i="11" s="1"/>
  <c r="O1516" i="11"/>
  <c r="W1516" i="11" s="1"/>
  <c r="N1516" i="11"/>
  <c r="V1516" i="11" s="1"/>
  <c r="Z1516" i="11" s="1"/>
  <c r="M1516" i="11"/>
  <c r="L1516" i="11"/>
  <c r="K1516" i="11"/>
  <c r="J1516" i="11"/>
  <c r="I1516" i="11"/>
  <c r="H1516" i="11"/>
  <c r="G1516" i="11"/>
  <c r="F1516" i="11"/>
  <c r="E1516" i="11"/>
  <c r="D1516" i="11"/>
  <c r="C1516" i="11"/>
  <c r="B1516" i="11"/>
  <c r="A1516" i="11"/>
  <c r="AB1515" i="11"/>
  <c r="W1515" i="11"/>
  <c r="T1515" i="11"/>
  <c r="S1515" i="11"/>
  <c r="U1515" i="11" s="1"/>
  <c r="Q1515" i="11"/>
  <c r="Y1515" i="11" s="1"/>
  <c r="P1515" i="11"/>
  <c r="X1515" i="11" s="1"/>
  <c r="O1515" i="11"/>
  <c r="N1515" i="11"/>
  <c r="M1515" i="11"/>
  <c r="L1515" i="11"/>
  <c r="K1515" i="11"/>
  <c r="J1515" i="11"/>
  <c r="I1515" i="11"/>
  <c r="AA1515" i="11" s="1"/>
  <c r="H1515" i="11"/>
  <c r="G1515" i="11"/>
  <c r="F1515" i="11"/>
  <c r="E1515" i="11"/>
  <c r="D1515" i="11"/>
  <c r="C1515" i="11"/>
  <c r="B1515" i="11"/>
  <c r="A1515" i="11"/>
  <c r="W1514" i="11"/>
  <c r="T1514" i="11"/>
  <c r="U1514" i="11" s="1"/>
  <c r="S1514" i="11"/>
  <c r="Q1514" i="11"/>
  <c r="P1514" i="11"/>
  <c r="O1514" i="11"/>
  <c r="N1514" i="11"/>
  <c r="M1514" i="11"/>
  <c r="L1514" i="11"/>
  <c r="K1514" i="11"/>
  <c r="J1514" i="11"/>
  <c r="I1514" i="11"/>
  <c r="AA1514" i="11" s="1"/>
  <c r="H1514" i="11"/>
  <c r="G1514" i="11"/>
  <c r="F1514" i="11"/>
  <c r="E1514" i="11"/>
  <c r="D1514" i="11"/>
  <c r="C1514" i="11"/>
  <c r="B1514" i="11"/>
  <c r="A1514" i="11"/>
  <c r="X1513" i="11"/>
  <c r="W1513" i="11"/>
  <c r="V1513" i="11"/>
  <c r="T1513" i="11"/>
  <c r="S1513" i="11"/>
  <c r="AA1513" i="11" s="1"/>
  <c r="Q1513" i="11"/>
  <c r="R1513" i="11" s="1"/>
  <c r="P1513" i="11"/>
  <c r="O1513" i="11"/>
  <c r="N1513" i="11"/>
  <c r="M1513" i="11"/>
  <c r="L1513" i="11"/>
  <c r="K1513" i="11"/>
  <c r="J1513" i="11"/>
  <c r="I1513" i="11"/>
  <c r="H1513" i="11"/>
  <c r="G1513" i="11"/>
  <c r="F1513" i="11"/>
  <c r="E1513" i="11"/>
  <c r="D1513" i="11"/>
  <c r="C1513" i="11"/>
  <c r="B1513" i="11"/>
  <c r="A1513" i="11"/>
  <c r="T1512" i="11"/>
  <c r="AB1512" i="11" s="1"/>
  <c r="S1512" i="11"/>
  <c r="AA1512" i="11" s="1"/>
  <c r="AC1512" i="11" s="1"/>
  <c r="Q1512" i="11"/>
  <c r="Y1512" i="11" s="1"/>
  <c r="P1512" i="11"/>
  <c r="X1512" i="11" s="1"/>
  <c r="O1512" i="11"/>
  <c r="W1512" i="11" s="1"/>
  <c r="N1512" i="11"/>
  <c r="V1512" i="11" s="1"/>
  <c r="M1512" i="11"/>
  <c r="L1512" i="11"/>
  <c r="K1512" i="11"/>
  <c r="J1512" i="11"/>
  <c r="I1512" i="11"/>
  <c r="H1512" i="11"/>
  <c r="G1512" i="11"/>
  <c r="F1512" i="11"/>
  <c r="E1512" i="11"/>
  <c r="D1512" i="11"/>
  <c r="C1512" i="11"/>
  <c r="B1512" i="11"/>
  <c r="A1512" i="11"/>
  <c r="AA1511" i="11"/>
  <c r="T1511" i="11"/>
  <c r="AB1511" i="11" s="1"/>
  <c r="S1511" i="11"/>
  <c r="Q1511" i="11"/>
  <c r="P1511" i="11"/>
  <c r="X1511" i="11" s="1"/>
  <c r="O1511" i="11"/>
  <c r="W1511" i="11" s="1"/>
  <c r="N1511" i="11"/>
  <c r="V1511" i="11" s="1"/>
  <c r="M1511" i="11"/>
  <c r="L1511" i="11"/>
  <c r="K1511" i="11"/>
  <c r="J1511" i="11"/>
  <c r="I1511" i="11"/>
  <c r="H1511" i="11"/>
  <c r="G1511" i="11"/>
  <c r="F1511" i="11"/>
  <c r="E1511" i="11"/>
  <c r="D1511" i="11"/>
  <c r="C1511" i="11"/>
  <c r="B1511" i="11"/>
  <c r="A1511" i="11"/>
  <c r="AA1510" i="11"/>
  <c r="X1510" i="11"/>
  <c r="T1510" i="11"/>
  <c r="AB1510" i="11" s="1"/>
  <c r="S1510" i="11"/>
  <c r="U1510" i="11" s="1"/>
  <c r="Q1510" i="11"/>
  <c r="Y1510" i="11" s="1"/>
  <c r="P1510" i="11"/>
  <c r="O1510" i="11"/>
  <c r="W1510" i="11" s="1"/>
  <c r="N1510" i="11"/>
  <c r="M1510" i="11"/>
  <c r="L1510" i="11"/>
  <c r="K1510" i="11"/>
  <c r="J1510" i="11"/>
  <c r="I1510" i="11"/>
  <c r="H1510" i="11"/>
  <c r="G1510" i="11"/>
  <c r="F1510" i="11"/>
  <c r="E1510" i="11"/>
  <c r="D1510" i="11"/>
  <c r="C1510" i="11"/>
  <c r="B1510" i="11"/>
  <c r="A1510" i="11"/>
  <c r="AB1509" i="11"/>
  <c r="AA1509" i="11"/>
  <c r="X1509" i="11"/>
  <c r="U1509" i="11"/>
  <c r="T1509" i="11"/>
  <c r="S1509" i="11"/>
  <c r="Q1509" i="11"/>
  <c r="Y1509" i="11" s="1"/>
  <c r="P1509" i="11"/>
  <c r="O1509" i="11"/>
  <c r="W1509" i="11" s="1"/>
  <c r="N1509" i="11"/>
  <c r="V1509" i="11" s="1"/>
  <c r="M1509" i="11"/>
  <c r="L1509" i="11"/>
  <c r="K1509" i="11"/>
  <c r="J1509" i="11"/>
  <c r="I1509" i="11"/>
  <c r="H1509" i="11"/>
  <c r="G1509" i="11"/>
  <c r="F1509" i="11"/>
  <c r="E1509" i="11"/>
  <c r="D1509" i="11"/>
  <c r="C1509" i="11"/>
  <c r="B1509" i="11"/>
  <c r="A1509" i="11"/>
  <c r="X1508" i="11"/>
  <c r="U1508" i="11"/>
  <c r="T1508" i="11"/>
  <c r="S1508" i="11"/>
  <c r="R1508" i="11"/>
  <c r="Q1508" i="11"/>
  <c r="P1508" i="11"/>
  <c r="O1508" i="11"/>
  <c r="N1508" i="11"/>
  <c r="M1508" i="11"/>
  <c r="L1508" i="11"/>
  <c r="K1508" i="11"/>
  <c r="J1508" i="11"/>
  <c r="I1508" i="11"/>
  <c r="W1508" i="11" s="1"/>
  <c r="H1508" i="11"/>
  <c r="G1508" i="11"/>
  <c r="F1508" i="11"/>
  <c r="E1508" i="11"/>
  <c r="D1508" i="11"/>
  <c r="C1508" i="11"/>
  <c r="B1508" i="11"/>
  <c r="A1508" i="11"/>
  <c r="V1507" i="11"/>
  <c r="U1507" i="11"/>
  <c r="T1507" i="11"/>
  <c r="AB1507" i="11" s="1"/>
  <c r="S1507" i="11"/>
  <c r="AA1507" i="11" s="1"/>
  <c r="AC1507" i="11" s="1"/>
  <c r="R1507" i="11"/>
  <c r="Q1507" i="11"/>
  <c r="P1507" i="11"/>
  <c r="X1507" i="11" s="1"/>
  <c r="O1507" i="11"/>
  <c r="W1507" i="11" s="1"/>
  <c r="N1507" i="11"/>
  <c r="M1507" i="11"/>
  <c r="L1507" i="11"/>
  <c r="K1507" i="11"/>
  <c r="J1507" i="11"/>
  <c r="I1507" i="11"/>
  <c r="Y1507" i="11" s="1"/>
  <c r="H1507" i="11"/>
  <c r="G1507" i="11"/>
  <c r="F1507" i="11"/>
  <c r="E1507" i="11"/>
  <c r="D1507" i="11"/>
  <c r="C1507" i="11"/>
  <c r="B1507" i="11"/>
  <c r="A1507" i="11"/>
  <c r="AB1506" i="11"/>
  <c r="T1506" i="11"/>
  <c r="S1506" i="11"/>
  <c r="R1506" i="11"/>
  <c r="Q1506" i="11"/>
  <c r="Y1506" i="11" s="1"/>
  <c r="P1506" i="11"/>
  <c r="X1506" i="11" s="1"/>
  <c r="O1506" i="11"/>
  <c r="W1506" i="11" s="1"/>
  <c r="N1506" i="11"/>
  <c r="M1506" i="11"/>
  <c r="L1506" i="11"/>
  <c r="K1506" i="11"/>
  <c r="J1506" i="11"/>
  <c r="I1506" i="11"/>
  <c r="V1506" i="11" s="1"/>
  <c r="Z1506" i="11" s="1"/>
  <c r="H1506" i="11"/>
  <c r="G1506" i="11"/>
  <c r="F1506" i="11"/>
  <c r="E1506" i="11"/>
  <c r="D1506" i="11"/>
  <c r="C1506" i="11"/>
  <c r="B1506" i="11"/>
  <c r="A1506" i="11"/>
  <c r="AB1505" i="11"/>
  <c r="T1505" i="11"/>
  <c r="U1505" i="11" s="1"/>
  <c r="S1505" i="11"/>
  <c r="AA1505" i="11" s="1"/>
  <c r="AC1505" i="11" s="1"/>
  <c r="Q1505" i="11"/>
  <c r="P1505" i="11"/>
  <c r="X1505" i="11" s="1"/>
  <c r="O1505" i="11"/>
  <c r="W1505" i="11" s="1"/>
  <c r="N1505" i="11"/>
  <c r="M1505" i="11"/>
  <c r="L1505" i="11"/>
  <c r="K1505" i="11"/>
  <c r="J1505" i="11"/>
  <c r="I1505" i="11"/>
  <c r="Y1505" i="11" s="1"/>
  <c r="H1505" i="11"/>
  <c r="G1505" i="11"/>
  <c r="F1505" i="11"/>
  <c r="E1505" i="11"/>
  <c r="D1505" i="11"/>
  <c r="C1505" i="11"/>
  <c r="B1505" i="11"/>
  <c r="A1505" i="11"/>
  <c r="AB1504" i="11"/>
  <c r="AA1504" i="11"/>
  <c r="Y1504" i="11"/>
  <c r="U1504" i="11"/>
  <c r="T1504" i="11"/>
  <c r="S1504" i="11"/>
  <c r="Q1504" i="11"/>
  <c r="P1504" i="11"/>
  <c r="X1504" i="11" s="1"/>
  <c r="O1504" i="11"/>
  <c r="N1504" i="11"/>
  <c r="M1504" i="11"/>
  <c r="L1504" i="11"/>
  <c r="K1504" i="11"/>
  <c r="J1504" i="11"/>
  <c r="I1504" i="11"/>
  <c r="H1504" i="11"/>
  <c r="G1504" i="11"/>
  <c r="F1504" i="11"/>
  <c r="E1504" i="11"/>
  <c r="D1504" i="11"/>
  <c r="C1504" i="11"/>
  <c r="B1504" i="11"/>
  <c r="A1504" i="11"/>
  <c r="Y1503" i="11"/>
  <c r="X1503" i="11"/>
  <c r="T1503" i="11"/>
  <c r="S1503" i="11"/>
  <c r="U1503" i="11" s="1"/>
  <c r="Q1503" i="11"/>
  <c r="P1503" i="11"/>
  <c r="O1503" i="11"/>
  <c r="W1503" i="11" s="1"/>
  <c r="N1503" i="11"/>
  <c r="R1503" i="11" s="1"/>
  <c r="M1503" i="11"/>
  <c r="L1503" i="11"/>
  <c r="K1503" i="11"/>
  <c r="J1503" i="11"/>
  <c r="I1503" i="11"/>
  <c r="V1503" i="11" s="1"/>
  <c r="Z1503" i="11" s="1"/>
  <c r="H1503" i="11"/>
  <c r="G1503" i="11"/>
  <c r="F1503" i="11"/>
  <c r="E1503" i="11"/>
  <c r="D1503" i="11"/>
  <c r="C1503" i="11"/>
  <c r="B1503" i="11"/>
  <c r="A1503" i="11"/>
  <c r="W1502" i="11"/>
  <c r="V1502" i="11"/>
  <c r="T1502" i="11"/>
  <c r="AB1502" i="11" s="1"/>
  <c r="S1502" i="11"/>
  <c r="AA1502" i="11" s="1"/>
  <c r="Q1502" i="11"/>
  <c r="P1502" i="11"/>
  <c r="X1502" i="11" s="1"/>
  <c r="O1502" i="11"/>
  <c r="N1502" i="11"/>
  <c r="R1502" i="11" s="1"/>
  <c r="M1502" i="11"/>
  <c r="L1502" i="11"/>
  <c r="K1502" i="11"/>
  <c r="J1502" i="11"/>
  <c r="I1502" i="11"/>
  <c r="Y1502" i="11" s="1"/>
  <c r="H1502" i="11"/>
  <c r="G1502" i="11"/>
  <c r="F1502" i="11"/>
  <c r="E1502" i="11"/>
  <c r="D1502" i="11"/>
  <c r="C1502" i="11"/>
  <c r="B1502" i="11"/>
  <c r="A1502" i="11"/>
  <c r="W1501" i="11"/>
  <c r="T1501" i="11"/>
  <c r="AB1501" i="11" s="1"/>
  <c r="S1501" i="11"/>
  <c r="R1501" i="11"/>
  <c r="Q1501" i="11"/>
  <c r="Y1501" i="11" s="1"/>
  <c r="P1501" i="11"/>
  <c r="X1501" i="11" s="1"/>
  <c r="O1501" i="11"/>
  <c r="N1501" i="11"/>
  <c r="V1501" i="11" s="1"/>
  <c r="M1501" i="11"/>
  <c r="L1501" i="11"/>
  <c r="K1501" i="11"/>
  <c r="J1501" i="11"/>
  <c r="I1501" i="11"/>
  <c r="H1501" i="11"/>
  <c r="G1501" i="11"/>
  <c r="F1501" i="11"/>
  <c r="E1501" i="11"/>
  <c r="D1501" i="11"/>
  <c r="C1501" i="11"/>
  <c r="B1501" i="11"/>
  <c r="A1501" i="11"/>
  <c r="U1500" i="11"/>
  <c r="T1500" i="11"/>
  <c r="AB1500" i="11" s="1"/>
  <c r="S1500" i="11"/>
  <c r="AA1500" i="11" s="1"/>
  <c r="Q1500" i="11"/>
  <c r="Y1500" i="11" s="1"/>
  <c r="P1500" i="11"/>
  <c r="X1500" i="11" s="1"/>
  <c r="O1500" i="11"/>
  <c r="W1500" i="11" s="1"/>
  <c r="N1500" i="11"/>
  <c r="V1500" i="11" s="1"/>
  <c r="Z1500" i="11" s="1"/>
  <c r="M1500" i="11"/>
  <c r="L1500" i="11"/>
  <c r="K1500" i="11"/>
  <c r="J1500" i="11"/>
  <c r="I1500" i="11"/>
  <c r="H1500" i="11"/>
  <c r="G1500" i="11"/>
  <c r="F1500" i="11"/>
  <c r="E1500" i="11"/>
  <c r="D1500" i="11"/>
  <c r="C1500" i="11"/>
  <c r="B1500" i="11"/>
  <c r="A1500" i="11"/>
  <c r="AB1499" i="11"/>
  <c r="W1499" i="11"/>
  <c r="U1499" i="11"/>
  <c r="T1499" i="11"/>
  <c r="S1499" i="11"/>
  <c r="Q1499" i="11"/>
  <c r="Y1499" i="11" s="1"/>
  <c r="P1499" i="11"/>
  <c r="X1499" i="11" s="1"/>
  <c r="O1499" i="11"/>
  <c r="N1499" i="11"/>
  <c r="M1499" i="11"/>
  <c r="L1499" i="11"/>
  <c r="K1499" i="11"/>
  <c r="J1499" i="11"/>
  <c r="I1499" i="11"/>
  <c r="AA1499" i="11" s="1"/>
  <c r="H1499" i="11"/>
  <c r="G1499" i="11"/>
  <c r="F1499" i="11"/>
  <c r="E1499" i="11"/>
  <c r="D1499" i="11"/>
  <c r="C1499" i="11"/>
  <c r="B1499" i="11"/>
  <c r="A1499" i="11"/>
  <c r="AA1498" i="11"/>
  <c r="Y1498" i="11"/>
  <c r="W1498" i="11"/>
  <c r="T1498" i="11"/>
  <c r="U1498" i="11" s="1"/>
  <c r="S1498" i="11"/>
  <c r="Q1498" i="11"/>
  <c r="P1498" i="11"/>
  <c r="X1498" i="11" s="1"/>
  <c r="O1498" i="11"/>
  <c r="N1498" i="11"/>
  <c r="V1498" i="11" s="1"/>
  <c r="M1498" i="11"/>
  <c r="L1498" i="11"/>
  <c r="K1498" i="11"/>
  <c r="J1498" i="11"/>
  <c r="I1498" i="11"/>
  <c r="H1498" i="11"/>
  <c r="G1498" i="11"/>
  <c r="F1498" i="11"/>
  <c r="E1498" i="11"/>
  <c r="D1498" i="11"/>
  <c r="C1498" i="11"/>
  <c r="B1498" i="11"/>
  <c r="A1498" i="11"/>
  <c r="AA1497" i="11"/>
  <c r="X1497" i="11"/>
  <c r="W1497" i="11"/>
  <c r="V1497" i="11"/>
  <c r="T1497" i="11"/>
  <c r="S1497" i="11"/>
  <c r="Q1497" i="11"/>
  <c r="Y1497" i="11" s="1"/>
  <c r="P1497" i="11"/>
  <c r="O1497" i="11"/>
  <c r="N1497" i="11"/>
  <c r="R1497" i="11" s="1"/>
  <c r="M1497" i="11"/>
  <c r="L1497" i="11"/>
  <c r="K1497" i="11"/>
  <c r="J1497" i="11"/>
  <c r="I1497" i="11"/>
  <c r="H1497" i="11"/>
  <c r="G1497" i="11"/>
  <c r="F1497" i="11"/>
  <c r="E1497" i="11"/>
  <c r="D1497" i="11"/>
  <c r="C1497" i="11"/>
  <c r="B1497" i="11"/>
  <c r="A1497" i="11"/>
  <c r="T1496" i="11"/>
  <c r="AB1496" i="11" s="1"/>
  <c r="S1496" i="11"/>
  <c r="AA1496" i="11" s="1"/>
  <c r="AC1496" i="11" s="1"/>
  <c r="Q1496" i="11"/>
  <c r="Y1496" i="11" s="1"/>
  <c r="P1496" i="11"/>
  <c r="O1496" i="11"/>
  <c r="N1496" i="11"/>
  <c r="V1496" i="11" s="1"/>
  <c r="M1496" i="11"/>
  <c r="L1496" i="11"/>
  <c r="K1496" i="11"/>
  <c r="J1496" i="11"/>
  <c r="I1496" i="11"/>
  <c r="X1496" i="11" s="1"/>
  <c r="H1496" i="11"/>
  <c r="G1496" i="11"/>
  <c r="F1496" i="11"/>
  <c r="E1496" i="11"/>
  <c r="D1496" i="11"/>
  <c r="C1496" i="11"/>
  <c r="B1496" i="11"/>
  <c r="A1496" i="11"/>
  <c r="AA1495" i="11"/>
  <c r="U1495" i="11"/>
  <c r="T1495" i="11"/>
  <c r="AB1495" i="11" s="1"/>
  <c r="S1495" i="11"/>
  <c r="Q1495" i="11"/>
  <c r="Y1495" i="11" s="1"/>
  <c r="P1495" i="11"/>
  <c r="X1495" i="11" s="1"/>
  <c r="O1495" i="11"/>
  <c r="W1495" i="11" s="1"/>
  <c r="N1495" i="11"/>
  <c r="V1495" i="11" s="1"/>
  <c r="Z1495" i="11" s="1"/>
  <c r="M1495" i="11"/>
  <c r="L1495" i="11"/>
  <c r="K1495" i="11"/>
  <c r="J1495" i="11"/>
  <c r="I1495" i="11"/>
  <c r="H1495" i="11"/>
  <c r="G1495" i="11"/>
  <c r="F1495" i="11"/>
  <c r="E1495" i="11"/>
  <c r="D1495" i="11"/>
  <c r="C1495" i="11"/>
  <c r="B1495" i="11"/>
  <c r="A1495" i="11"/>
  <c r="AA1494" i="11"/>
  <c r="X1494" i="11"/>
  <c r="T1494" i="11"/>
  <c r="AB1494" i="11" s="1"/>
  <c r="S1494" i="11"/>
  <c r="U1494" i="11" s="1"/>
  <c r="Q1494" i="11"/>
  <c r="Y1494" i="11" s="1"/>
  <c r="P1494" i="11"/>
  <c r="O1494" i="11"/>
  <c r="W1494" i="11" s="1"/>
  <c r="N1494" i="11"/>
  <c r="M1494" i="11"/>
  <c r="L1494" i="11"/>
  <c r="K1494" i="11"/>
  <c r="J1494" i="11"/>
  <c r="I1494" i="11"/>
  <c r="H1494" i="11"/>
  <c r="G1494" i="11"/>
  <c r="F1494" i="11"/>
  <c r="E1494" i="11"/>
  <c r="D1494" i="11"/>
  <c r="C1494" i="11"/>
  <c r="B1494" i="11"/>
  <c r="A1494" i="11"/>
  <c r="AB1493" i="11"/>
  <c r="AA1493" i="11"/>
  <c r="AC1493" i="11" s="1"/>
  <c r="X1493" i="11"/>
  <c r="U1493" i="11"/>
  <c r="T1493" i="11"/>
  <c r="S1493" i="11"/>
  <c r="Q1493" i="11"/>
  <c r="Y1493" i="11" s="1"/>
  <c r="P1493" i="11"/>
  <c r="O1493" i="11"/>
  <c r="W1493" i="11" s="1"/>
  <c r="N1493" i="11"/>
  <c r="V1493" i="11" s="1"/>
  <c r="M1493" i="11"/>
  <c r="L1493" i="11"/>
  <c r="K1493" i="11"/>
  <c r="J1493" i="11"/>
  <c r="I1493" i="11"/>
  <c r="H1493" i="11"/>
  <c r="G1493" i="11"/>
  <c r="F1493" i="11"/>
  <c r="E1493" i="11"/>
  <c r="D1493" i="11"/>
  <c r="C1493" i="11"/>
  <c r="B1493" i="11"/>
  <c r="A1493" i="11"/>
  <c r="Y1492" i="11"/>
  <c r="X1492" i="11"/>
  <c r="W1492" i="11"/>
  <c r="U1492" i="11"/>
  <c r="T1492" i="11"/>
  <c r="S1492" i="11"/>
  <c r="R1492" i="11"/>
  <c r="Q1492" i="11"/>
  <c r="P1492" i="11"/>
  <c r="O1492" i="11"/>
  <c r="N1492" i="11"/>
  <c r="V1492" i="11" s="1"/>
  <c r="M1492" i="11"/>
  <c r="L1492" i="11"/>
  <c r="K1492" i="11"/>
  <c r="J1492" i="11"/>
  <c r="I1492" i="11"/>
  <c r="H1492" i="11"/>
  <c r="G1492" i="11"/>
  <c r="F1492" i="11"/>
  <c r="E1492" i="11"/>
  <c r="D1492" i="11"/>
  <c r="C1492" i="11"/>
  <c r="B1492" i="11"/>
  <c r="A1492" i="11"/>
  <c r="V1491" i="11"/>
  <c r="T1491" i="11"/>
  <c r="AB1491" i="11" s="1"/>
  <c r="S1491" i="11"/>
  <c r="AA1491" i="11" s="1"/>
  <c r="AC1491" i="11" s="1"/>
  <c r="R1491" i="11"/>
  <c r="Q1491" i="11"/>
  <c r="P1491" i="11"/>
  <c r="O1491" i="11"/>
  <c r="W1491" i="11" s="1"/>
  <c r="N1491" i="11"/>
  <c r="M1491" i="11"/>
  <c r="L1491" i="11"/>
  <c r="K1491" i="11"/>
  <c r="J1491" i="11"/>
  <c r="I1491" i="11"/>
  <c r="Y1491" i="11" s="1"/>
  <c r="H1491" i="11"/>
  <c r="G1491" i="11"/>
  <c r="F1491" i="11"/>
  <c r="E1491" i="11"/>
  <c r="D1491" i="11"/>
  <c r="C1491" i="11"/>
  <c r="B1491" i="11"/>
  <c r="A1491" i="11"/>
  <c r="AB1490" i="11"/>
  <c r="V1490" i="11"/>
  <c r="T1490" i="11"/>
  <c r="S1490" i="11"/>
  <c r="Q1490" i="11"/>
  <c r="Y1490" i="11" s="1"/>
  <c r="P1490" i="11"/>
  <c r="X1490" i="11" s="1"/>
  <c r="O1490" i="11"/>
  <c r="W1490" i="11" s="1"/>
  <c r="N1490" i="11"/>
  <c r="M1490" i="11"/>
  <c r="L1490" i="11"/>
  <c r="K1490" i="11"/>
  <c r="J1490" i="11"/>
  <c r="I1490" i="11"/>
  <c r="H1490" i="11"/>
  <c r="G1490" i="11"/>
  <c r="F1490" i="11"/>
  <c r="E1490" i="11"/>
  <c r="D1490" i="11"/>
  <c r="C1490" i="11"/>
  <c r="B1490" i="11"/>
  <c r="A1490" i="11"/>
  <c r="AB1489" i="11"/>
  <c r="T1489" i="11"/>
  <c r="S1489" i="11"/>
  <c r="AA1489" i="11" s="1"/>
  <c r="Q1489" i="11"/>
  <c r="P1489" i="11"/>
  <c r="X1489" i="11" s="1"/>
  <c r="O1489" i="11"/>
  <c r="W1489" i="11" s="1"/>
  <c r="N1489" i="11"/>
  <c r="M1489" i="11"/>
  <c r="L1489" i="11"/>
  <c r="K1489" i="11"/>
  <c r="J1489" i="11"/>
  <c r="I1489" i="11"/>
  <c r="Y1489" i="11" s="1"/>
  <c r="H1489" i="11"/>
  <c r="G1489" i="11"/>
  <c r="F1489" i="11"/>
  <c r="E1489" i="11"/>
  <c r="D1489" i="11"/>
  <c r="C1489" i="11"/>
  <c r="B1489" i="11"/>
  <c r="A1489" i="11"/>
  <c r="Y1488" i="11"/>
  <c r="T1488" i="11"/>
  <c r="S1488" i="11"/>
  <c r="U1488" i="11" s="1"/>
  <c r="Q1488" i="11"/>
  <c r="P1488" i="11"/>
  <c r="O1488" i="11"/>
  <c r="N1488" i="11"/>
  <c r="R1488" i="11" s="1"/>
  <c r="M1488" i="11"/>
  <c r="L1488" i="11"/>
  <c r="K1488" i="11"/>
  <c r="J1488" i="11"/>
  <c r="I1488" i="11"/>
  <c r="V1488" i="11" s="1"/>
  <c r="H1488" i="11"/>
  <c r="G1488" i="11"/>
  <c r="F1488" i="11"/>
  <c r="E1488" i="11"/>
  <c r="D1488" i="11"/>
  <c r="C1488" i="11"/>
  <c r="B1488" i="11"/>
  <c r="A1488" i="11"/>
  <c r="T1487" i="11"/>
  <c r="S1487" i="11"/>
  <c r="U1487" i="11" s="1"/>
  <c r="Q1487" i="11"/>
  <c r="P1487" i="11"/>
  <c r="O1487" i="11"/>
  <c r="N1487" i="11"/>
  <c r="R1487" i="11" s="1"/>
  <c r="M1487" i="11"/>
  <c r="L1487" i="11"/>
  <c r="K1487" i="11"/>
  <c r="J1487" i="11"/>
  <c r="I1487" i="11"/>
  <c r="H1487" i="11"/>
  <c r="G1487" i="11"/>
  <c r="F1487" i="11"/>
  <c r="E1487" i="11"/>
  <c r="D1487" i="11"/>
  <c r="C1487" i="11"/>
  <c r="B1487" i="11"/>
  <c r="A1487" i="11"/>
  <c r="W1486" i="11"/>
  <c r="V1486" i="11"/>
  <c r="T1486" i="11"/>
  <c r="AB1486" i="11" s="1"/>
  <c r="S1486" i="11"/>
  <c r="AA1486" i="11" s="1"/>
  <c r="AC1486" i="11" s="1"/>
  <c r="Q1486" i="11"/>
  <c r="Y1486" i="11" s="1"/>
  <c r="P1486" i="11"/>
  <c r="X1486" i="11" s="1"/>
  <c r="O1486" i="11"/>
  <c r="N1486" i="11"/>
  <c r="R1486" i="11" s="1"/>
  <c r="M1486" i="11"/>
  <c r="L1486" i="11"/>
  <c r="K1486" i="11"/>
  <c r="J1486" i="11"/>
  <c r="I1486" i="11"/>
  <c r="H1486" i="11"/>
  <c r="G1486" i="11"/>
  <c r="F1486" i="11"/>
  <c r="E1486" i="11"/>
  <c r="D1486" i="11"/>
  <c r="C1486" i="11"/>
  <c r="B1486" i="11"/>
  <c r="A1486" i="11"/>
  <c r="T1485" i="11"/>
  <c r="AB1485" i="11" s="1"/>
  <c r="S1485" i="11"/>
  <c r="Q1485" i="11"/>
  <c r="P1485" i="11"/>
  <c r="X1485" i="11" s="1"/>
  <c r="O1485" i="11"/>
  <c r="W1485" i="11" s="1"/>
  <c r="N1485" i="11"/>
  <c r="M1485" i="11"/>
  <c r="L1485" i="11"/>
  <c r="K1485" i="11"/>
  <c r="J1485" i="11"/>
  <c r="I1485" i="11"/>
  <c r="Y1485" i="11" s="1"/>
  <c r="H1485" i="11"/>
  <c r="G1485" i="11"/>
  <c r="F1485" i="11"/>
  <c r="E1485" i="11"/>
  <c r="D1485" i="11"/>
  <c r="C1485" i="11"/>
  <c r="B1485" i="11"/>
  <c r="A1485" i="11"/>
  <c r="U1484" i="11"/>
  <c r="T1484" i="11"/>
  <c r="AB1484" i="11" s="1"/>
  <c r="S1484" i="11"/>
  <c r="AA1484" i="11" s="1"/>
  <c r="Q1484" i="11"/>
  <c r="Y1484" i="11" s="1"/>
  <c r="P1484" i="11"/>
  <c r="X1484" i="11" s="1"/>
  <c r="O1484" i="11"/>
  <c r="N1484" i="11"/>
  <c r="V1484" i="11" s="1"/>
  <c r="M1484" i="11"/>
  <c r="L1484" i="11"/>
  <c r="K1484" i="11"/>
  <c r="J1484" i="11"/>
  <c r="I1484" i="11"/>
  <c r="H1484" i="11"/>
  <c r="G1484" i="11"/>
  <c r="F1484" i="11"/>
  <c r="E1484" i="11"/>
  <c r="D1484" i="11"/>
  <c r="C1484" i="11"/>
  <c r="B1484" i="11"/>
  <c r="A1484" i="11"/>
  <c r="AB1483" i="11"/>
  <c r="W1483" i="11"/>
  <c r="U1483" i="11"/>
  <c r="T1483" i="11"/>
  <c r="S1483" i="11"/>
  <c r="AA1483" i="11" s="1"/>
  <c r="AC1483" i="11" s="1"/>
  <c r="Q1483" i="11"/>
  <c r="Y1483" i="11" s="1"/>
  <c r="P1483" i="11"/>
  <c r="X1483" i="11" s="1"/>
  <c r="O1483" i="11"/>
  <c r="N1483" i="11"/>
  <c r="M1483" i="11"/>
  <c r="L1483" i="11"/>
  <c r="K1483" i="11"/>
  <c r="J1483" i="11"/>
  <c r="I1483" i="11"/>
  <c r="H1483" i="11"/>
  <c r="G1483" i="11"/>
  <c r="F1483" i="11"/>
  <c r="E1483" i="11"/>
  <c r="D1483" i="11"/>
  <c r="C1483" i="11"/>
  <c r="B1483" i="11"/>
  <c r="A1483" i="11"/>
  <c r="T1482" i="11"/>
  <c r="U1482" i="11" s="1"/>
  <c r="S1482" i="11"/>
  <c r="Q1482" i="11"/>
  <c r="P1482" i="11"/>
  <c r="O1482" i="11"/>
  <c r="N1482" i="11"/>
  <c r="M1482" i="11"/>
  <c r="L1482" i="11"/>
  <c r="K1482" i="11"/>
  <c r="J1482" i="11"/>
  <c r="I1482" i="11"/>
  <c r="H1482" i="11"/>
  <c r="G1482" i="11"/>
  <c r="F1482" i="11"/>
  <c r="E1482" i="11"/>
  <c r="D1482" i="11"/>
  <c r="C1482" i="11"/>
  <c r="B1482" i="11"/>
  <c r="A1482" i="11"/>
  <c r="X1481" i="11"/>
  <c r="W1481" i="11"/>
  <c r="V1481" i="11"/>
  <c r="T1481" i="11"/>
  <c r="S1481" i="11"/>
  <c r="Q1481" i="11"/>
  <c r="Y1481" i="11" s="1"/>
  <c r="P1481" i="11"/>
  <c r="O1481" i="11"/>
  <c r="R1481" i="11" s="1"/>
  <c r="N1481" i="11"/>
  <c r="M1481" i="11"/>
  <c r="L1481" i="11"/>
  <c r="K1481" i="11"/>
  <c r="J1481" i="11"/>
  <c r="I1481" i="11"/>
  <c r="AA1481" i="11" s="1"/>
  <c r="H1481" i="11"/>
  <c r="G1481" i="11"/>
  <c r="F1481" i="11"/>
  <c r="E1481" i="11"/>
  <c r="D1481" i="11"/>
  <c r="C1481" i="11"/>
  <c r="B1481" i="11"/>
  <c r="A1481" i="11"/>
  <c r="T1480" i="11"/>
  <c r="AB1480" i="11" s="1"/>
  <c r="S1480" i="11"/>
  <c r="Q1480" i="11"/>
  <c r="Y1480" i="11" s="1"/>
  <c r="P1480" i="11"/>
  <c r="X1480" i="11" s="1"/>
  <c r="O1480" i="11"/>
  <c r="W1480" i="11" s="1"/>
  <c r="N1480" i="11"/>
  <c r="V1480" i="11" s="1"/>
  <c r="M1480" i="11"/>
  <c r="L1480" i="11"/>
  <c r="K1480" i="11"/>
  <c r="J1480" i="11"/>
  <c r="I1480" i="11"/>
  <c r="H1480" i="11"/>
  <c r="G1480" i="11"/>
  <c r="F1480" i="11"/>
  <c r="E1480" i="11"/>
  <c r="D1480" i="11"/>
  <c r="C1480" i="11"/>
  <c r="B1480" i="11"/>
  <c r="A1480" i="11"/>
  <c r="AA1479" i="11"/>
  <c r="T1479" i="11"/>
  <c r="AB1479" i="11" s="1"/>
  <c r="S1479" i="11"/>
  <c r="U1479" i="11" s="1"/>
  <c r="Q1479" i="11"/>
  <c r="Y1479" i="11" s="1"/>
  <c r="P1479" i="11"/>
  <c r="X1479" i="11" s="1"/>
  <c r="O1479" i="11"/>
  <c r="N1479" i="11"/>
  <c r="V1479" i="11" s="1"/>
  <c r="M1479" i="11"/>
  <c r="L1479" i="11"/>
  <c r="K1479" i="11"/>
  <c r="J1479" i="11"/>
  <c r="I1479" i="11"/>
  <c r="W1479" i="11" s="1"/>
  <c r="H1479" i="11"/>
  <c r="G1479" i="11"/>
  <c r="F1479" i="11"/>
  <c r="E1479" i="11"/>
  <c r="D1479" i="11"/>
  <c r="C1479" i="11"/>
  <c r="B1479" i="11"/>
  <c r="A1479" i="11"/>
  <c r="AA1478" i="11"/>
  <c r="X1478" i="11"/>
  <c r="T1478" i="11"/>
  <c r="AB1478" i="11" s="1"/>
  <c r="S1478" i="11"/>
  <c r="U1478" i="11" s="1"/>
  <c r="Q1478" i="11"/>
  <c r="Y1478" i="11" s="1"/>
  <c r="P1478" i="11"/>
  <c r="O1478" i="11"/>
  <c r="W1478" i="11" s="1"/>
  <c r="N1478" i="11"/>
  <c r="M1478" i="11"/>
  <c r="L1478" i="11"/>
  <c r="K1478" i="11"/>
  <c r="J1478" i="11"/>
  <c r="I1478" i="11"/>
  <c r="H1478" i="11"/>
  <c r="G1478" i="11"/>
  <c r="F1478" i="11"/>
  <c r="E1478" i="11"/>
  <c r="D1478" i="11"/>
  <c r="C1478" i="11"/>
  <c r="B1478" i="11"/>
  <c r="A1478" i="11"/>
  <c r="AB1477" i="11"/>
  <c r="AA1477" i="11"/>
  <c r="AC1477" i="11" s="1"/>
  <c r="X1477" i="11"/>
  <c r="U1477" i="11"/>
  <c r="T1477" i="11"/>
  <c r="S1477" i="11"/>
  <c r="Q1477" i="11"/>
  <c r="Y1477" i="11" s="1"/>
  <c r="P1477" i="11"/>
  <c r="O1477" i="11"/>
  <c r="W1477" i="11" s="1"/>
  <c r="N1477" i="11"/>
  <c r="V1477" i="11" s="1"/>
  <c r="M1477" i="11"/>
  <c r="L1477" i="11"/>
  <c r="K1477" i="11"/>
  <c r="J1477" i="11"/>
  <c r="I1477" i="11"/>
  <c r="H1477" i="11"/>
  <c r="G1477" i="11"/>
  <c r="F1477" i="11"/>
  <c r="E1477" i="11"/>
  <c r="D1477" i="11"/>
  <c r="C1477" i="11"/>
  <c r="B1477" i="11"/>
  <c r="A1477" i="11"/>
  <c r="W1476" i="11"/>
  <c r="U1476" i="11"/>
  <c r="T1476" i="11"/>
  <c r="AB1476" i="11" s="1"/>
  <c r="S1476" i="11"/>
  <c r="R1476" i="11"/>
  <c r="Q1476" i="11"/>
  <c r="P1476" i="11"/>
  <c r="O1476" i="11"/>
  <c r="N1476" i="11"/>
  <c r="V1476" i="11" s="1"/>
  <c r="M1476" i="11"/>
  <c r="L1476" i="11"/>
  <c r="K1476" i="11"/>
  <c r="J1476" i="11"/>
  <c r="I1476" i="11"/>
  <c r="AA1476" i="11" s="1"/>
  <c r="H1476" i="11"/>
  <c r="G1476" i="11"/>
  <c r="F1476" i="11"/>
  <c r="E1476" i="11"/>
  <c r="D1476" i="11"/>
  <c r="C1476" i="11"/>
  <c r="B1476" i="11"/>
  <c r="A1476" i="11"/>
  <c r="V1475" i="11"/>
  <c r="T1475" i="11"/>
  <c r="S1475" i="11"/>
  <c r="AA1475" i="11" s="1"/>
  <c r="R1475" i="11"/>
  <c r="Q1475" i="11"/>
  <c r="Y1475" i="11" s="1"/>
  <c r="P1475" i="11"/>
  <c r="X1475" i="11" s="1"/>
  <c r="O1475" i="11"/>
  <c r="W1475" i="11" s="1"/>
  <c r="N1475" i="11"/>
  <c r="M1475" i="11"/>
  <c r="L1475" i="11"/>
  <c r="K1475" i="11"/>
  <c r="J1475" i="11"/>
  <c r="I1475" i="11"/>
  <c r="H1475" i="11"/>
  <c r="G1475" i="11"/>
  <c r="F1475" i="11"/>
  <c r="E1475" i="11"/>
  <c r="D1475" i="11"/>
  <c r="C1475" i="11"/>
  <c r="B1475" i="11"/>
  <c r="A1475" i="11"/>
  <c r="AB1474" i="11"/>
  <c r="T1474" i="11"/>
  <c r="S1474" i="11"/>
  <c r="Q1474" i="11"/>
  <c r="Y1474" i="11" s="1"/>
  <c r="P1474" i="11"/>
  <c r="X1474" i="11" s="1"/>
  <c r="O1474" i="11"/>
  <c r="W1474" i="11" s="1"/>
  <c r="N1474" i="11"/>
  <c r="V1474" i="11" s="1"/>
  <c r="M1474" i="11"/>
  <c r="L1474" i="11"/>
  <c r="K1474" i="11"/>
  <c r="J1474" i="11"/>
  <c r="I1474" i="11"/>
  <c r="H1474" i="11"/>
  <c r="G1474" i="11"/>
  <c r="F1474" i="11"/>
  <c r="E1474" i="11"/>
  <c r="D1474" i="11"/>
  <c r="C1474" i="11"/>
  <c r="B1474" i="11"/>
  <c r="A1474" i="11"/>
  <c r="AB1473" i="11"/>
  <c r="T1473" i="11"/>
  <c r="S1473" i="11"/>
  <c r="AA1473" i="11" s="1"/>
  <c r="Q1473" i="11"/>
  <c r="Y1473" i="11" s="1"/>
  <c r="P1473" i="11"/>
  <c r="X1473" i="11" s="1"/>
  <c r="O1473" i="11"/>
  <c r="W1473" i="11" s="1"/>
  <c r="N1473" i="11"/>
  <c r="M1473" i="11"/>
  <c r="L1473" i="11"/>
  <c r="K1473" i="11"/>
  <c r="J1473" i="11"/>
  <c r="I1473" i="11"/>
  <c r="H1473" i="11"/>
  <c r="G1473" i="11"/>
  <c r="F1473" i="11"/>
  <c r="E1473" i="11"/>
  <c r="D1473" i="11"/>
  <c r="C1473" i="11"/>
  <c r="B1473" i="11"/>
  <c r="A1473" i="11"/>
  <c r="Y1472" i="11"/>
  <c r="U1472" i="11"/>
  <c r="T1472" i="11"/>
  <c r="S1472" i="11"/>
  <c r="Q1472" i="11"/>
  <c r="P1472" i="11"/>
  <c r="O1472" i="11"/>
  <c r="N1472" i="11"/>
  <c r="M1472" i="11"/>
  <c r="L1472" i="11"/>
  <c r="K1472" i="11"/>
  <c r="J1472" i="11"/>
  <c r="I1472" i="11"/>
  <c r="AB1472" i="11" s="1"/>
  <c r="H1472" i="11"/>
  <c r="G1472" i="11"/>
  <c r="F1472" i="11"/>
  <c r="E1472" i="11"/>
  <c r="D1472" i="11"/>
  <c r="C1472" i="11"/>
  <c r="B1472" i="11"/>
  <c r="A1472" i="11"/>
  <c r="Y1471" i="11"/>
  <c r="X1471" i="11"/>
  <c r="V1471" i="11"/>
  <c r="U1471" i="11"/>
  <c r="T1471" i="11"/>
  <c r="AB1471" i="11" s="1"/>
  <c r="S1471" i="11"/>
  <c r="AA1471" i="11" s="1"/>
  <c r="Q1471" i="11"/>
  <c r="P1471" i="11"/>
  <c r="O1471" i="11"/>
  <c r="W1471" i="11" s="1"/>
  <c r="N1471" i="11"/>
  <c r="R1471" i="11" s="1"/>
  <c r="M1471" i="11"/>
  <c r="L1471" i="11"/>
  <c r="K1471" i="11"/>
  <c r="J1471" i="11"/>
  <c r="I1471" i="11"/>
  <c r="H1471" i="11"/>
  <c r="G1471" i="11"/>
  <c r="F1471" i="11"/>
  <c r="E1471" i="11"/>
  <c r="D1471" i="11"/>
  <c r="C1471" i="11"/>
  <c r="B1471" i="11"/>
  <c r="A1471" i="11"/>
  <c r="W1470" i="11"/>
  <c r="V1470" i="11"/>
  <c r="T1470" i="11"/>
  <c r="AB1470" i="11" s="1"/>
  <c r="S1470" i="11"/>
  <c r="R1470" i="11"/>
  <c r="Q1470" i="11"/>
  <c r="Y1470" i="11" s="1"/>
  <c r="P1470" i="11"/>
  <c r="X1470" i="11" s="1"/>
  <c r="O1470" i="11"/>
  <c r="N1470" i="11"/>
  <c r="M1470" i="11"/>
  <c r="L1470" i="11"/>
  <c r="K1470" i="11"/>
  <c r="J1470" i="11"/>
  <c r="I1470" i="11"/>
  <c r="H1470" i="11"/>
  <c r="G1470" i="11"/>
  <c r="F1470" i="11"/>
  <c r="E1470" i="11"/>
  <c r="D1470" i="11"/>
  <c r="C1470" i="11"/>
  <c r="B1470" i="11"/>
  <c r="A1470" i="11"/>
  <c r="T1469" i="11"/>
  <c r="AB1469" i="11" s="1"/>
  <c r="S1469" i="11"/>
  <c r="Q1469" i="11"/>
  <c r="Y1469" i="11" s="1"/>
  <c r="P1469" i="11"/>
  <c r="X1469" i="11" s="1"/>
  <c r="O1469" i="11"/>
  <c r="W1469" i="11" s="1"/>
  <c r="N1469" i="11"/>
  <c r="V1469" i="11" s="1"/>
  <c r="M1469" i="11"/>
  <c r="L1469" i="11"/>
  <c r="K1469" i="11"/>
  <c r="J1469" i="11"/>
  <c r="I1469" i="11"/>
  <c r="H1469" i="11"/>
  <c r="G1469" i="11"/>
  <c r="F1469" i="11"/>
  <c r="E1469" i="11"/>
  <c r="D1469" i="11"/>
  <c r="C1469" i="11"/>
  <c r="B1469" i="11"/>
  <c r="A1469" i="11"/>
  <c r="U1468" i="11"/>
  <c r="T1468" i="11"/>
  <c r="AB1468" i="11" s="1"/>
  <c r="S1468" i="11"/>
  <c r="AA1468" i="11" s="1"/>
  <c r="Q1468" i="11"/>
  <c r="Y1468" i="11" s="1"/>
  <c r="P1468" i="11"/>
  <c r="X1468" i="11" s="1"/>
  <c r="O1468" i="11"/>
  <c r="W1468" i="11" s="1"/>
  <c r="N1468" i="11"/>
  <c r="V1468" i="11" s="1"/>
  <c r="M1468" i="11"/>
  <c r="L1468" i="11"/>
  <c r="K1468" i="11"/>
  <c r="J1468" i="11"/>
  <c r="I1468" i="11"/>
  <c r="H1468" i="11"/>
  <c r="G1468" i="11"/>
  <c r="F1468" i="11"/>
  <c r="E1468" i="11"/>
  <c r="D1468" i="11"/>
  <c r="C1468" i="11"/>
  <c r="B1468" i="11"/>
  <c r="A1468" i="11"/>
  <c r="AB1467" i="11"/>
  <c r="U1467" i="11"/>
  <c r="T1467" i="11"/>
  <c r="S1467" i="11"/>
  <c r="Q1467" i="11"/>
  <c r="Y1467" i="11" s="1"/>
  <c r="P1467" i="11"/>
  <c r="X1467" i="11" s="1"/>
  <c r="O1467" i="11"/>
  <c r="W1467" i="11" s="1"/>
  <c r="N1467" i="11"/>
  <c r="V1467" i="11" s="1"/>
  <c r="M1467" i="11"/>
  <c r="L1467" i="11"/>
  <c r="K1467" i="11"/>
  <c r="J1467" i="11"/>
  <c r="I1467" i="11"/>
  <c r="AA1467" i="11" s="1"/>
  <c r="AC1467" i="11" s="1"/>
  <c r="H1467" i="11"/>
  <c r="G1467" i="11"/>
  <c r="F1467" i="11"/>
  <c r="E1467" i="11"/>
  <c r="D1467" i="11"/>
  <c r="C1467" i="11"/>
  <c r="B1467" i="11"/>
  <c r="A1467" i="11"/>
  <c r="AA1466" i="11"/>
  <c r="Y1466" i="11"/>
  <c r="W1466" i="11"/>
  <c r="T1466" i="11"/>
  <c r="U1466" i="11" s="1"/>
  <c r="S1466" i="11"/>
  <c r="Q1466" i="11"/>
  <c r="P1466" i="11"/>
  <c r="O1466" i="11"/>
  <c r="N1466" i="11"/>
  <c r="V1466" i="11" s="1"/>
  <c r="M1466" i="11"/>
  <c r="L1466" i="11"/>
  <c r="K1466" i="11"/>
  <c r="J1466" i="11"/>
  <c r="I1466" i="11"/>
  <c r="X1466" i="11" s="1"/>
  <c r="H1466" i="11"/>
  <c r="G1466" i="11"/>
  <c r="F1466" i="11"/>
  <c r="E1466" i="11"/>
  <c r="D1466" i="11"/>
  <c r="C1466" i="11"/>
  <c r="B1466" i="11"/>
  <c r="A1466" i="11"/>
  <c r="X1465" i="11"/>
  <c r="W1465" i="11"/>
  <c r="V1465" i="11"/>
  <c r="T1465" i="11"/>
  <c r="S1465" i="11"/>
  <c r="AA1465" i="11" s="1"/>
  <c r="Q1465" i="11"/>
  <c r="Y1465" i="11" s="1"/>
  <c r="P1465" i="11"/>
  <c r="O1465" i="11"/>
  <c r="R1465" i="11" s="1"/>
  <c r="N1465" i="11"/>
  <c r="M1465" i="11"/>
  <c r="L1465" i="11"/>
  <c r="K1465" i="11"/>
  <c r="J1465" i="11"/>
  <c r="I1465" i="11"/>
  <c r="H1465" i="11"/>
  <c r="G1465" i="11"/>
  <c r="F1465" i="11"/>
  <c r="E1465" i="11"/>
  <c r="D1465" i="11"/>
  <c r="C1465" i="11"/>
  <c r="B1465" i="11"/>
  <c r="A1465" i="11"/>
  <c r="T1464" i="11"/>
  <c r="S1464" i="11"/>
  <c r="Q1464" i="11"/>
  <c r="Y1464" i="11" s="1"/>
  <c r="P1464" i="11"/>
  <c r="O1464" i="11"/>
  <c r="N1464" i="11"/>
  <c r="V1464" i="11" s="1"/>
  <c r="M1464" i="11"/>
  <c r="L1464" i="11"/>
  <c r="K1464" i="11"/>
  <c r="J1464" i="11"/>
  <c r="I1464" i="11"/>
  <c r="H1464" i="11"/>
  <c r="G1464" i="11"/>
  <c r="F1464" i="11"/>
  <c r="E1464" i="11"/>
  <c r="D1464" i="11"/>
  <c r="C1464" i="11"/>
  <c r="B1464" i="11"/>
  <c r="A1464" i="11"/>
  <c r="T1463" i="11"/>
  <c r="AB1463" i="11" s="1"/>
  <c r="S1463" i="11"/>
  <c r="AA1463" i="11" s="1"/>
  <c r="AC1463" i="11" s="1"/>
  <c r="Q1463" i="11"/>
  <c r="Y1463" i="11" s="1"/>
  <c r="P1463" i="11"/>
  <c r="X1463" i="11" s="1"/>
  <c r="O1463" i="11"/>
  <c r="W1463" i="11" s="1"/>
  <c r="N1463" i="11"/>
  <c r="V1463" i="11" s="1"/>
  <c r="Z1463" i="11" s="1"/>
  <c r="M1463" i="11"/>
  <c r="L1463" i="11"/>
  <c r="K1463" i="11"/>
  <c r="J1463" i="11"/>
  <c r="I1463" i="11"/>
  <c r="H1463" i="11"/>
  <c r="G1463" i="11"/>
  <c r="F1463" i="11"/>
  <c r="E1463" i="11"/>
  <c r="D1463" i="11"/>
  <c r="C1463" i="11"/>
  <c r="B1463" i="11"/>
  <c r="A1463" i="11"/>
  <c r="AB1462" i="11"/>
  <c r="T1462" i="11"/>
  <c r="S1462" i="11"/>
  <c r="Q1462" i="11"/>
  <c r="Y1462" i="11" s="1"/>
  <c r="P1462" i="11"/>
  <c r="X1462" i="11" s="1"/>
  <c r="O1462" i="11"/>
  <c r="W1462" i="11" s="1"/>
  <c r="N1462" i="11"/>
  <c r="M1462" i="11"/>
  <c r="L1462" i="11"/>
  <c r="K1462" i="11"/>
  <c r="J1462" i="11"/>
  <c r="I1462" i="11"/>
  <c r="H1462" i="11"/>
  <c r="G1462" i="11"/>
  <c r="F1462" i="11"/>
  <c r="E1462" i="11"/>
  <c r="D1462" i="11"/>
  <c r="C1462" i="11"/>
  <c r="B1462" i="11"/>
  <c r="A1462" i="11"/>
  <c r="AB1461" i="11"/>
  <c r="AA1461" i="11"/>
  <c r="U1461" i="11"/>
  <c r="T1461" i="11"/>
  <c r="S1461" i="11"/>
  <c r="Q1461" i="11"/>
  <c r="P1461" i="11"/>
  <c r="X1461" i="11" s="1"/>
  <c r="O1461" i="11"/>
  <c r="W1461" i="11" s="1"/>
  <c r="N1461" i="11"/>
  <c r="V1461" i="11" s="1"/>
  <c r="M1461" i="11"/>
  <c r="L1461" i="11"/>
  <c r="K1461" i="11"/>
  <c r="J1461" i="11"/>
  <c r="I1461" i="11"/>
  <c r="Y1461" i="11" s="1"/>
  <c r="H1461" i="11"/>
  <c r="G1461" i="11"/>
  <c r="F1461" i="11"/>
  <c r="E1461" i="11"/>
  <c r="D1461" i="11"/>
  <c r="C1461" i="11"/>
  <c r="B1461" i="11"/>
  <c r="A1461" i="11"/>
  <c r="Y1460" i="11"/>
  <c r="U1460" i="11"/>
  <c r="T1460" i="11"/>
  <c r="S1460" i="11"/>
  <c r="Q1460" i="11"/>
  <c r="P1460" i="11"/>
  <c r="R1460" i="11" s="1"/>
  <c r="O1460" i="11"/>
  <c r="N1460" i="11"/>
  <c r="M1460" i="11"/>
  <c r="L1460" i="11"/>
  <c r="K1460" i="11"/>
  <c r="J1460" i="11"/>
  <c r="I1460" i="11"/>
  <c r="X1460" i="11" s="1"/>
  <c r="H1460" i="11"/>
  <c r="G1460" i="11"/>
  <c r="F1460" i="11"/>
  <c r="E1460" i="11"/>
  <c r="D1460" i="11"/>
  <c r="C1460" i="11"/>
  <c r="B1460" i="11"/>
  <c r="A1460" i="11"/>
  <c r="V1459" i="11"/>
  <c r="U1459" i="11"/>
  <c r="T1459" i="11"/>
  <c r="AB1459" i="11" s="1"/>
  <c r="S1459" i="11"/>
  <c r="AA1459" i="11" s="1"/>
  <c r="R1459" i="11"/>
  <c r="Q1459" i="11"/>
  <c r="Y1459" i="11" s="1"/>
  <c r="P1459" i="11"/>
  <c r="X1459" i="11" s="1"/>
  <c r="O1459" i="11"/>
  <c r="W1459" i="11" s="1"/>
  <c r="N1459" i="11"/>
  <c r="M1459" i="11"/>
  <c r="L1459" i="11"/>
  <c r="K1459" i="11"/>
  <c r="J1459" i="11"/>
  <c r="I1459" i="11"/>
  <c r="H1459" i="11"/>
  <c r="G1459" i="11"/>
  <c r="F1459" i="11"/>
  <c r="E1459" i="11"/>
  <c r="D1459" i="11"/>
  <c r="C1459" i="11"/>
  <c r="B1459" i="11"/>
  <c r="A1459" i="11"/>
  <c r="T1458" i="11"/>
  <c r="AB1458" i="11" s="1"/>
  <c r="S1458" i="11"/>
  <c r="Q1458" i="11"/>
  <c r="Y1458" i="11" s="1"/>
  <c r="P1458" i="11"/>
  <c r="X1458" i="11" s="1"/>
  <c r="O1458" i="11"/>
  <c r="N1458" i="11"/>
  <c r="V1458" i="11" s="1"/>
  <c r="M1458" i="11"/>
  <c r="L1458" i="11"/>
  <c r="K1458" i="11"/>
  <c r="J1458" i="11"/>
  <c r="I1458" i="11"/>
  <c r="H1458" i="11"/>
  <c r="G1458" i="11"/>
  <c r="F1458" i="11"/>
  <c r="E1458" i="11"/>
  <c r="D1458" i="11"/>
  <c r="C1458" i="11"/>
  <c r="B1458" i="11"/>
  <c r="A1458" i="11"/>
  <c r="T1457" i="11"/>
  <c r="AB1457" i="11" s="1"/>
  <c r="S1457" i="11"/>
  <c r="AA1457" i="11" s="1"/>
  <c r="AC1457" i="11" s="1"/>
  <c r="Q1457" i="11"/>
  <c r="Y1457" i="11" s="1"/>
  <c r="P1457" i="11"/>
  <c r="X1457" i="11" s="1"/>
  <c r="O1457" i="11"/>
  <c r="W1457" i="11" s="1"/>
  <c r="N1457" i="11"/>
  <c r="M1457" i="11"/>
  <c r="L1457" i="11"/>
  <c r="K1457" i="11"/>
  <c r="J1457" i="11"/>
  <c r="I1457" i="11"/>
  <c r="H1457" i="11"/>
  <c r="G1457" i="11"/>
  <c r="F1457" i="11"/>
  <c r="E1457" i="11"/>
  <c r="D1457" i="11"/>
  <c r="C1457" i="11"/>
  <c r="B1457" i="11"/>
  <c r="A1457" i="11"/>
  <c r="T1456" i="11"/>
  <c r="U1456" i="11" s="1"/>
  <c r="S1456" i="11"/>
  <c r="Q1456" i="11"/>
  <c r="P1456" i="11"/>
  <c r="O1456" i="11"/>
  <c r="N1456" i="11"/>
  <c r="M1456" i="11"/>
  <c r="L1456" i="11"/>
  <c r="K1456" i="11"/>
  <c r="J1456" i="11"/>
  <c r="I1456" i="11"/>
  <c r="H1456" i="11"/>
  <c r="G1456" i="11"/>
  <c r="F1456" i="11"/>
  <c r="E1456" i="11"/>
  <c r="D1456" i="11"/>
  <c r="C1456" i="11"/>
  <c r="B1456" i="11"/>
  <c r="A1456" i="11"/>
  <c r="Y1455" i="11"/>
  <c r="X1455" i="11"/>
  <c r="U1455" i="11"/>
  <c r="T1455" i="11"/>
  <c r="S1455" i="11"/>
  <c r="AA1455" i="11" s="1"/>
  <c r="AC1455" i="11" s="1"/>
  <c r="Q1455" i="11"/>
  <c r="P1455" i="11"/>
  <c r="O1455" i="11"/>
  <c r="N1455" i="11"/>
  <c r="R1455" i="11" s="1"/>
  <c r="M1455" i="11"/>
  <c r="L1455" i="11"/>
  <c r="K1455" i="11"/>
  <c r="J1455" i="11"/>
  <c r="I1455" i="11"/>
  <c r="AB1455" i="11" s="1"/>
  <c r="H1455" i="11"/>
  <c r="G1455" i="11"/>
  <c r="F1455" i="11"/>
  <c r="E1455" i="11"/>
  <c r="D1455" i="11"/>
  <c r="C1455" i="11"/>
  <c r="B1455" i="11"/>
  <c r="A1455" i="11"/>
  <c r="AA1454" i="11"/>
  <c r="W1454" i="11"/>
  <c r="V1454" i="11"/>
  <c r="U1454" i="11"/>
  <c r="T1454" i="11"/>
  <c r="AB1454" i="11" s="1"/>
  <c r="S1454" i="11"/>
  <c r="R1454" i="11"/>
  <c r="Q1454" i="11"/>
  <c r="P1454" i="11"/>
  <c r="X1454" i="11" s="1"/>
  <c r="O1454" i="11"/>
  <c r="N1454" i="11"/>
  <c r="M1454" i="11"/>
  <c r="L1454" i="11"/>
  <c r="K1454" i="11"/>
  <c r="J1454" i="11"/>
  <c r="I1454" i="11"/>
  <c r="Y1454" i="11" s="1"/>
  <c r="H1454" i="11"/>
  <c r="G1454" i="11"/>
  <c r="F1454" i="11"/>
  <c r="E1454" i="11"/>
  <c r="D1454" i="11"/>
  <c r="C1454" i="11"/>
  <c r="B1454" i="11"/>
  <c r="A1454" i="11"/>
  <c r="X1453" i="11"/>
  <c r="T1453" i="11"/>
  <c r="AB1453" i="11" s="1"/>
  <c r="S1453" i="11"/>
  <c r="Q1453" i="11"/>
  <c r="Y1453" i="11" s="1"/>
  <c r="P1453" i="11"/>
  <c r="R1453" i="11" s="1"/>
  <c r="O1453" i="11"/>
  <c r="W1453" i="11" s="1"/>
  <c r="N1453" i="11"/>
  <c r="V1453" i="11" s="1"/>
  <c r="M1453" i="11"/>
  <c r="L1453" i="11"/>
  <c r="K1453" i="11"/>
  <c r="J1453" i="11"/>
  <c r="I1453" i="11"/>
  <c r="H1453" i="11"/>
  <c r="G1453" i="11"/>
  <c r="F1453" i="11"/>
  <c r="E1453" i="11"/>
  <c r="D1453" i="11"/>
  <c r="C1453" i="11"/>
  <c r="B1453" i="11"/>
  <c r="A1453" i="11"/>
  <c r="U1452" i="11"/>
  <c r="T1452" i="11"/>
  <c r="AB1452" i="11" s="1"/>
  <c r="S1452" i="11"/>
  <c r="AA1452" i="11" s="1"/>
  <c r="Q1452" i="11"/>
  <c r="Y1452" i="11" s="1"/>
  <c r="P1452" i="11"/>
  <c r="X1452" i="11" s="1"/>
  <c r="O1452" i="11"/>
  <c r="N1452" i="11"/>
  <c r="V1452" i="11" s="1"/>
  <c r="M1452" i="11"/>
  <c r="L1452" i="11"/>
  <c r="K1452" i="11"/>
  <c r="J1452" i="11"/>
  <c r="I1452" i="11"/>
  <c r="H1452" i="11"/>
  <c r="G1452" i="11"/>
  <c r="F1452" i="11"/>
  <c r="E1452" i="11"/>
  <c r="D1452" i="11"/>
  <c r="C1452" i="11"/>
  <c r="B1452" i="11"/>
  <c r="A1452" i="11"/>
  <c r="AB1451" i="11"/>
  <c r="U1451" i="11"/>
  <c r="T1451" i="11"/>
  <c r="S1451" i="11"/>
  <c r="AA1451" i="11" s="1"/>
  <c r="AC1451" i="11" s="1"/>
  <c r="R1451" i="11"/>
  <c r="Q1451" i="11"/>
  <c r="Y1451" i="11" s="1"/>
  <c r="P1451" i="11"/>
  <c r="X1451" i="11" s="1"/>
  <c r="O1451" i="11"/>
  <c r="W1451" i="11" s="1"/>
  <c r="N1451" i="11"/>
  <c r="V1451" i="11" s="1"/>
  <c r="Z1451" i="11" s="1"/>
  <c r="M1451" i="11"/>
  <c r="L1451" i="11"/>
  <c r="K1451" i="11"/>
  <c r="J1451" i="11"/>
  <c r="I1451" i="11"/>
  <c r="H1451" i="11"/>
  <c r="G1451" i="11"/>
  <c r="F1451" i="11"/>
  <c r="E1451" i="11"/>
  <c r="D1451" i="11"/>
  <c r="C1451" i="11"/>
  <c r="B1451" i="11"/>
  <c r="A1451" i="11"/>
  <c r="AA1450" i="11"/>
  <c r="U1450" i="11"/>
  <c r="T1450" i="11"/>
  <c r="S1450" i="11"/>
  <c r="Q1450" i="11"/>
  <c r="P1450" i="11"/>
  <c r="O1450" i="11"/>
  <c r="R1450" i="11" s="1"/>
  <c r="N1450" i="11"/>
  <c r="M1450" i="11"/>
  <c r="L1450" i="11"/>
  <c r="K1450" i="11"/>
  <c r="J1450" i="11"/>
  <c r="I1450" i="11"/>
  <c r="AB1450" i="11" s="1"/>
  <c r="H1450" i="11"/>
  <c r="G1450" i="11"/>
  <c r="F1450" i="11"/>
  <c r="E1450" i="11"/>
  <c r="D1450" i="11"/>
  <c r="C1450" i="11"/>
  <c r="B1450" i="11"/>
  <c r="A1450" i="11"/>
  <c r="X1449" i="11"/>
  <c r="W1449" i="11"/>
  <c r="V1449" i="11"/>
  <c r="T1449" i="11"/>
  <c r="U1449" i="11" s="1"/>
  <c r="S1449" i="11"/>
  <c r="AA1449" i="11" s="1"/>
  <c r="Q1449" i="11"/>
  <c r="Y1449" i="11" s="1"/>
  <c r="P1449" i="11"/>
  <c r="O1449" i="11"/>
  <c r="R1449" i="11" s="1"/>
  <c r="N1449" i="11"/>
  <c r="M1449" i="11"/>
  <c r="L1449" i="11"/>
  <c r="K1449" i="11"/>
  <c r="J1449" i="11"/>
  <c r="I1449" i="11"/>
  <c r="H1449" i="11"/>
  <c r="G1449" i="11"/>
  <c r="F1449" i="11"/>
  <c r="E1449" i="11"/>
  <c r="D1449" i="11"/>
  <c r="C1449" i="11"/>
  <c r="B1449" i="11"/>
  <c r="A1449" i="11"/>
  <c r="Y1448" i="11"/>
  <c r="U1448" i="11"/>
  <c r="T1448" i="11"/>
  <c r="S1448" i="11"/>
  <c r="Q1448" i="11"/>
  <c r="P1448" i="11"/>
  <c r="X1448" i="11" s="1"/>
  <c r="O1448" i="11"/>
  <c r="W1448" i="11" s="1"/>
  <c r="N1448" i="11"/>
  <c r="V1448" i="11" s="1"/>
  <c r="M1448" i="11"/>
  <c r="L1448" i="11"/>
  <c r="K1448" i="11"/>
  <c r="J1448" i="11"/>
  <c r="I1448" i="11"/>
  <c r="H1448" i="11"/>
  <c r="G1448" i="11"/>
  <c r="F1448" i="11"/>
  <c r="E1448" i="11"/>
  <c r="D1448" i="11"/>
  <c r="C1448" i="11"/>
  <c r="B1448" i="11"/>
  <c r="A1448" i="11"/>
  <c r="V1447" i="11"/>
  <c r="U1447" i="11"/>
  <c r="T1447" i="11"/>
  <c r="AB1447" i="11" s="1"/>
  <c r="S1447" i="11"/>
  <c r="Q1447" i="11"/>
  <c r="Y1447" i="11" s="1"/>
  <c r="P1447" i="11"/>
  <c r="X1447" i="11" s="1"/>
  <c r="O1447" i="11"/>
  <c r="W1447" i="11" s="1"/>
  <c r="N1447" i="11"/>
  <c r="R1447" i="11" s="1"/>
  <c r="M1447" i="11"/>
  <c r="L1447" i="11"/>
  <c r="K1447" i="11"/>
  <c r="J1447" i="11"/>
  <c r="I1447" i="11"/>
  <c r="AA1447" i="11" s="1"/>
  <c r="H1447" i="11"/>
  <c r="G1447" i="11"/>
  <c r="F1447" i="11"/>
  <c r="E1447" i="11"/>
  <c r="D1447" i="11"/>
  <c r="C1447" i="11"/>
  <c r="B1447" i="11"/>
  <c r="A1447" i="11"/>
  <c r="AA1446" i="11"/>
  <c r="AC1446" i="11" s="1"/>
  <c r="T1446" i="11"/>
  <c r="S1446" i="11"/>
  <c r="U1446" i="11" s="1"/>
  <c r="Q1446" i="11"/>
  <c r="Y1446" i="11" s="1"/>
  <c r="P1446" i="11"/>
  <c r="X1446" i="11" s="1"/>
  <c r="O1446" i="11"/>
  <c r="W1446" i="11" s="1"/>
  <c r="N1446" i="11"/>
  <c r="M1446" i="11"/>
  <c r="L1446" i="11"/>
  <c r="K1446" i="11"/>
  <c r="J1446" i="11"/>
  <c r="I1446" i="11"/>
  <c r="AB1446" i="11" s="1"/>
  <c r="H1446" i="11"/>
  <c r="G1446" i="11"/>
  <c r="F1446" i="11"/>
  <c r="E1446" i="11"/>
  <c r="D1446" i="11"/>
  <c r="C1446" i="11"/>
  <c r="B1446" i="11"/>
  <c r="A1446" i="11"/>
  <c r="AB1445" i="11"/>
  <c r="AA1445" i="11"/>
  <c r="T1445" i="11"/>
  <c r="S1445" i="11"/>
  <c r="U1445" i="11" s="1"/>
  <c r="Q1445" i="11"/>
  <c r="Y1445" i="11" s="1"/>
  <c r="P1445" i="11"/>
  <c r="O1445" i="11"/>
  <c r="W1445" i="11" s="1"/>
  <c r="N1445" i="11"/>
  <c r="V1445" i="11" s="1"/>
  <c r="M1445" i="11"/>
  <c r="L1445" i="11"/>
  <c r="K1445" i="11"/>
  <c r="J1445" i="11"/>
  <c r="I1445" i="11"/>
  <c r="H1445" i="11"/>
  <c r="G1445" i="11"/>
  <c r="F1445" i="11"/>
  <c r="E1445" i="11"/>
  <c r="D1445" i="11"/>
  <c r="C1445" i="11"/>
  <c r="B1445" i="11"/>
  <c r="A1445" i="11"/>
  <c r="U1444" i="11"/>
  <c r="T1444" i="11"/>
  <c r="S1444" i="11"/>
  <c r="Q1444" i="11"/>
  <c r="P1444" i="11"/>
  <c r="O1444" i="11"/>
  <c r="N1444" i="11"/>
  <c r="R1444" i="11" s="1"/>
  <c r="M1444" i="11"/>
  <c r="L1444" i="11"/>
  <c r="K1444" i="11"/>
  <c r="J1444" i="11"/>
  <c r="I1444" i="11"/>
  <c r="H1444" i="11"/>
  <c r="G1444" i="11"/>
  <c r="F1444" i="11"/>
  <c r="E1444" i="11"/>
  <c r="D1444" i="11"/>
  <c r="C1444" i="11"/>
  <c r="B1444" i="11"/>
  <c r="A1444" i="11"/>
  <c r="AA1443" i="11"/>
  <c r="W1443" i="11"/>
  <c r="V1443" i="11"/>
  <c r="U1443" i="11"/>
  <c r="T1443" i="11"/>
  <c r="AB1443" i="11" s="1"/>
  <c r="S1443" i="11"/>
  <c r="Q1443" i="11"/>
  <c r="Y1443" i="11" s="1"/>
  <c r="P1443" i="11"/>
  <c r="X1443" i="11" s="1"/>
  <c r="O1443" i="11"/>
  <c r="N1443" i="11"/>
  <c r="R1443" i="11" s="1"/>
  <c r="M1443" i="11"/>
  <c r="L1443" i="11"/>
  <c r="K1443" i="11"/>
  <c r="J1443" i="11"/>
  <c r="I1443" i="11"/>
  <c r="H1443" i="11"/>
  <c r="G1443" i="11"/>
  <c r="F1443" i="11"/>
  <c r="E1443" i="11"/>
  <c r="D1443" i="11"/>
  <c r="C1443" i="11"/>
  <c r="B1443" i="11"/>
  <c r="A1443" i="11"/>
  <c r="W1442" i="11"/>
  <c r="T1442" i="11"/>
  <c r="AB1442" i="11" s="1"/>
  <c r="S1442" i="11"/>
  <c r="R1442" i="11"/>
  <c r="Q1442" i="11"/>
  <c r="Y1442" i="11" s="1"/>
  <c r="P1442" i="11"/>
  <c r="O1442" i="11"/>
  <c r="N1442" i="11"/>
  <c r="V1442" i="11" s="1"/>
  <c r="M1442" i="11"/>
  <c r="L1442" i="11"/>
  <c r="K1442" i="11"/>
  <c r="J1442" i="11"/>
  <c r="I1442" i="11"/>
  <c r="X1442" i="11" s="1"/>
  <c r="H1442" i="11"/>
  <c r="G1442" i="11"/>
  <c r="F1442" i="11"/>
  <c r="E1442" i="11"/>
  <c r="D1442" i="11"/>
  <c r="C1442" i="11"/>
  <c r="B1442" i="11"/>
  <c r="A1442" i="11"/>
  <c r="AA1441" i="11"/>
  <c r="T1441" i="11"/>
  <c r="AB1441" i="11" s="1"/>
  <c r="S1441" i="11"/>
  <c r="Q1441" i="11"/>
  <c r="Y1441" i="11" s="1"/>
  <c r="P1441" i="11"/>
  <c r="X1441" i="11" s="1"/>
  <c r="O1441" i="11"/>
  <c r="W1441" i="11" s="1"/>
  <c r="N1441" i="11"/>
  <c r="M1441" i="11"/>
  <c r="L1441" i="11"/>
  <c r="K1441" i="11"/>
  <c r="J1441" i="11"/>
  <c r="I1441" i="11"/>
  <c r="H1441" i="11"/>
  <c r="G1441" i="11"/>
  <c r="F1441" i="11"/>
  <c r="E1441" i="11"/>
  <c r="D1441" i="11"/>
  <c r="C1441" i="11"/>
  <c r="B1441" i="11"/>
  <c r="A1441" i="11"/>
  <c r="AB1440" i="11"/>
  <c r="AA1440" i="11"/>
  <c r="AC1440" i="11" s="1"/>
  <c r="X1440" i="11"/>
  <c r="W1440" i="11"/>
  <c r="T1440" i="11"/>
  <c r="S1440" i="11"/>
  <c r="U1440" i="11" s="1"/>
  <c r="Q1440" i="11"/>
  <c r="Y1440" i="11" s="1"/>
  <c r="P1440" i="11"/>
  <c r="O1440" i="11"/>
  <c r="N1440" i="11"/>
  <c r="V1440" i="11" s="1"/>
  <c r="M1440" i="11"/>
  <c r="L1440" i="11"/>
  <c r="K1440" i="11"/>
  <c r="J1440" i="11"/>
  <c r="I1440" i="11"/>
  <c r="H1440" i="11"/>
  <c r="G1440" i="11"/>
  <c r="F1440" i="11"/>
  <c r="E1440" i="11"/>
  <c r="D1440" i="11"/>
  <c r="C1440" i="11"/>
  <c r="B1440" i="11"/>
  <c r="A1440" i="11"/>
  <c r="Y1439" i="11"/>
  <c r="X1439" i="11"/>
  <c r="U1439" i="11"/>
  <c r="T1439" i="11"/>
  <c r="AB1439" i="11" s="1"/>
  <c r="S1439" i="11"/>
  <c r="Q1439" i="11"/>
  <c r="P1439" i="11"/>
  <c r="O1439" i="11"/>
  <c r="N1439" i="11"/>
  <c r="V1439" i="11" s="1"/>
  <c r="M1439" i="11"/>
  <c r="L1439" i="11"/>
  <c r="K1439" i="11"/>
  <c r="J1439" i="11"/>
  <c r="I1439" i="11"/>
  <c r="AA1439" i="11" s="1"/>
  <c r="H1439" i="11"/>
  <c r="G1439" i="11"/>
  <c r="F1439" i="11"/>
  <c r="E1439" i="11"/>
  <c r="D1439" i="11"/>
  <c r="C1439" i="11"/>
  <c r="B1439" i="11"/>
  <c r="A1439" i="11"/>
  <c r="AB1438" i="11"/>
  <c r="AA1438" i="11"/>
  <c r="X1438" i="11"/>
  <c r="W1438" i="11"/>
  <c r="V1438" i="11"/>
  <c r="U1438" i="11"/>
  <c r="T1438" i="11"/>
  <c r="S1438" i="11"/>
  <c r="R1438" i="11"/>
  <c r="Q1438" i="11"/>
  <c r="Y1438" i="11" s="1"/>
  <c r="P1438" i="11"/>
  <c r="O1438" i="11"/>
  <c r="N1438" i="11"/>
  <c r="M1438" i="11"/>
  <c r="L1438" i="11"/>
  <c r="K1438" i="11"/>
  <c r="J1438" i="11"/>
  <c r="I1438" i="11"/>
  <c r="H1438" i="11"/>
  <c r="G1438" i="11"/>
  <c r="F1438" i="11"/>
  <c r="E1438" i="11"/>
  <c r="D1438" i="11"/>
  <c r="C1438" i="11"/>
  <c r="B1438" i="11"/>
  <c r="A1438" i="11"/>
  <c r="X1437" i="11"/>
  <c r="T1437" i="11"/>
  <c r="AB1437" i="11" s="1"/>
  <c r="S1437" i="11"/>
  <c r="R1437" i="11"/>
  <c r="Q1437" i="11"/>
  <c r="P1437" i="11"/>
  <c r="O1437" i="11"/>
  <c r="W1437" i="11" s="1"/>
  <c r="N1437" i="11"/>
  <c r="V1437" i="11" s="1"/>
  <c r="M1437" i="11"/>
  <c r="L1437" i="11"/>
  <c r="K1437" i="11"/>
  <c r="J1437" i="11"/>
  <c r="I1437" i="11"/>
  <c r="Y1437" i="11" s="1"/>
  <c r="H1437" i="11"/>
  <c r="G1437" i="11"/>
  <c r="F1437" i="11"/>
  <c r="E1437" i="11"/>
  <c r="D1437" i="11"/>
  <c r="C1437" i="11"/>
  <c r="B1437" i="11"/>
  <c r="A1437" i="11"/>
  <c r="AB1436" i="11"/>
  <c r="V1436" i="11"/>
  <c r="U1436" i="11"/>
  <c r="T1436" i="11"/>
  <c r="S1436" i="11"/>
  <c r="Q1436" i="11"/>
  <c r="Y1436" i="11" s="1"/>
  <c r="P1436" i="11"/>
  <c r="X1436" i="11" s="1"/>
  <c r="O1436" i="11"/>
  <c r="N1436" i="11"/>
  <c r="M1436" i="11"/>
  <c r="L1436" i="11"/>
  <c r="K1436" i="11"/>
  <c r="J1436" i="11"/>
  <c r="I1436" i="11"/>
  <c r="AA1436" i="11" s="1"/>
  <c r="AC1436" i="11" s="1"/>
  <c r="H1436" i="11"/>
  <c r="G1436" i="11"/>
  <c r="F1436" i="11"/>
  <c r="E1436" i="11"/>
  <c r="D1436" i="11"/>
  <c r="C1436" i="11"/>
  <c r="B1436" i="11"/>
  <c r="A1436" i="11"/>
  <c r="AB1435" i="11"/>
  <c r="T1435" i="11"/>
  <c r="S1435" i="11"/>
  <c r="AA1435" i="11" s="1"/>
  <c r="AC1435" i="11" s="1"/>
  <c r="Q1435" i="11"/>
  <c r="P1435" i="11"/>
  <c r="O1435" i="11"/>
  <c r="W1435" i="11" s="1"/>
  <c r="N1435" i="11"/>
  <c r="M1435" i="11"/>
  <c r="L1435" i="11"/>
  <c r="K1435" i="11"/>
  <c r="J1435" i="11"/>
  <c r="I1435" i="11"/>
  <c r="Y1435" i="11" s="1"/>
  <c r="H1435" i="11"/>
  <c r="G1435" i="11"/>
  <c r="F1435" i="11"/>
  <c r="E1435" i="11"/>
  <c r="D1435" i="11"/>
  <c r="C1435" i="11"/>
  <c r="B1435" i="11"/>
  <c r="A1435" i="11"/>
  <c r="AA1434" i="11"/>
  <c r="Y1434" i="11"/>
  <c r="U1434" i="11"/>
  <c r="T1434" i="11"/>
  <c r="S1434" i="11"/>
  <c r="Q1434" i="11"/>
  <c r="P1434" i="11"/>
  <c r="O1434" i="11"/>
  <c r="W1434" i="11" s="1"/>
  <c r="N1434" i="11"/>
  <c r="M1434" i="11"/>
  <c r="L1434" i="11"/>
  <c r="K1434" i="11"/>
  <c r="J1434" i="11"/>
  <c r="I1434" i="11"/>
  <c r="H1434" i="11"/>
  <c r="G1434" i="11"/>
  <c r="F1434" i="11"/>
  <c r="E1434" i="11"/>
  <c r="D1434" i="11"/>
  <c r="C1434" i="11"/>
  <c r="B1434" i="11"/>
  <c r="A1434" i="11"/>
  <c r="AB1433" i="11"/>
  <c r="X1433" i="11"/>
  <c r="W1433" i="11"/>
  <c r="V1433" i="11"/>
  <c r="T1433" i="11"/>
  <c r="S1433" i="11"/>
  <c r="U1433" i="11" s="1"/>
  <c r="Q1433" i="11"/>
  <c r="P1433" i="11"/>
  <c r="O1433" i="11"/>
  <c r="N1433" i="11"/>
  <c r="R1433" i="11" s="1"/>
  <c r="M1433" i="11"/>
  <c r="L1433" i="11"/>
  <c r="K1433" i="11"/>
  <c r="J1433" i="11"/>
  <c r="I1433" i="11"/>
  <c r="Y1433" i="11" s="1"/>
  <c r="H1433" i="11"/>
  <c r="G1433" i="11"/>
  <c r="F1433" i="11"/>
  <c r="E1433" i="11"/>
  <c r="D1433" i="11"/>
  <c r="C1433" i="11"/>
  <c r="B1433" i="11"/>
  <c r="A1433" i="11"/>
  <c r="T1432" i="11"/>
  <c r="S1432" i="11"/>
  <c r="AA1432" i="11" s="1"/>
  <c r="Q1432" i="11"/>
  <c r="P1432" i="11"/>
  <c r="O1432" i="11"/>
  <c r="R1432" i="11" s="1"/>
  <c r="N1432" i="11"/>
  <c r="M1432" i="11"/>
  <c r="L1432" i="11"/>
  <c r="K1432" i="11"/>
  <c r="J1432" i="11"/>
  <c r="I1432" i="11"/>
  <c r="H1432" i="11"/>
  <c r="G1432" i="11"/>
  <c r="F1432" i="11"/>
  <c r="E1432" i="11"/>
  <c r="D1432" i="11"/>
  <c r="C1432" i="11"/>
  <c r="B1432" i="11"/>
  <c r="A1432" i="11"/>
  <c r="W1431" i="11"/>
  <c r="V1431" i="11"/>
  <c r="T1431" i="11"/>
  <c r="AB1431" i="11" s="1"/>
  <c r="S1431" i="11"/>
  <c r="AA1431" i="11" s="1"/>
  <c r="Q1431" i="11"/>
  <c r="Y1431" i="11" s="1"/>
  <c r="P1431" i="11"/>
  <c r="X1431" i="11" s="1"/>
  <c r="O1431" i="11"/>
  <c r="N1431" i="11"/>
  <c r="M1431" i="11"/>
  <c r="L1431" i="11"/>
  <c r="K1431" i="11"/>
  <c r="J1431" i="11"/>
  <c r="I1431" i="11"/>
  <c r="H1431" i="11"/>
  <c r="G1431" i="11"/>
  <c r="F1431" i="11"/>
  <c r="E1431" i="11"/>
  <c r="D1431" i="11"/>
  <c r="C1431" i="11"/>
  <c r="B1431" i="11"/>
  <c r="A1431" i="11"/>
  <c r="T1430" i="11"/>
  <c r="AB1430" i="11" s="1"/>
  <c r="S1430" i="11"/>
  <c r="Q1430" i="11"/>
  <c r="Y1430" i="11" s="1"/>
  <c r="P1430" i="11"/>
  <c r="X1430" i="11" s="1"/>
  <c r="O1430" i="11"/>
  <c r="W1430" i="11" s="1"/>
  <c r="N1430" i="11"/>
  <c r="M1430" i="11"/>
  <c r="L1430" i="11"/>
  <c r="K1430" i="11"/>
  <c r="J1430" i="11"/>
  <c r="I1430" i="11"/>
  <c r="H1430" i="11"/>
  <c r="G1430" i="11"/>
  <c r="F1430" i="11"/>
  <c r="E1430" i="11"/>
  <c r="D1430" i="11"/>
  <c r="C1430" i="11"/>
  <c r="B1430" i="11"/>
  <c r="A1430" i="11"/>
  <c r="AB1429" i="11"/>
  <c r="AA1429" i="11"/>
  <c r="AC1429" i="11" s="1"/>
  <c r="T1429" i="11"/>
  <c r="U1429" i="11" s="1"/>
  <c r="S1429" i="11"/>
  <c r="Q1429" i="11"/>
  <c r="Y1429" i="11" s="1"/>
  <c r="P1429" i="11"/>
  <c r="O1429" i="11"/>
  <c r="W1429" i="11" s="1"/>
  <c r="N1429" i="11"/>
  <c r="V1429" i="11" s="1"/>
  <c r="M1429" i="11"/>
  <c r="L1429" i="11"/>
  <c r="K1429" i="11"/>
  <c r="J1429" i="11"/>
  <c r="I1429" i="11"/>
  <c r="H1429" i="11"/>
  <c r="G1429" i="11"/>
  <c r="F1429" i="11"/>
  <c r="E1429" i="11"/>
  <c r="D1429" i="11"/>
  <c r="C1429" i="11"/>
  <c r="B1429" i="11"/>
  <c r="A1429" i="11"/>
  <c r="Y1428" i="11"/>
  <c r="U1428" i="11"/>
  <c r="T1428" i="11"/>
  <c r="S1428" i="11"/>
  <c r="Q1428" i="11"/>
  <c r="P1428" i="11"/>
  <c r="O1428" i="11"/>
  <c r="N1428" i="11"/>
  <c r="M1428" i="11"/>
  <c r="L1428" i="11"/>
  <c r="K1428" i="11"/>
  <c r="J1428" i="11"/>
  <c r="I1428" i="11"/>
  <c r="H1428" i="11"/>
  <c r="G1428" i="11"/>
  <c r="F1428" i="11"/>
  <c r="E1428" i="11"/>
  <c r="D1428" i="11"/>
  <c r="C1428" i="11"/>
  <c r="B1428" i="11"/>
  <c r="A1428" i="11"/>
  <c r="AA1427" i="11"/>
  <c r="AC1427" i="11" s="1"/>
  <c r="V1427" i="11"/>
  <c r="U1427" i="11"/>
  <c r="T1427" i="11"/>
  <c r="AB1427" i="11" s="1"/>
  <c r="S1427" i="11"/>
  <c r="Q1427" i="11"/>
  <c r="Y1427" i="11" s="1"/>
  <c r="P1427" i="11"/>
  <c r="X1427" i="11" s="1"/>
  <c r="O1427" i="11"/>
  <c r="N1427" i="11"/>
  <c r="R1427" i="11" s="1"/>
  <c r="M1427" i="11"/>
  <c r="L1427" i="11"/>
  <c r="K1427" i="11"/>
  <c r="J1427" i="11"/>
  <c r="I1427" i="11"/>
  <c r="W1427" i="11" s="1"/>
  <c r="H1427" i="11"/>
  <c r="G1427" i="11"/>
  <c r="F1427" i="11"/>
  <c r="E1427" i="11"/>
  <c r="D1427" i="11"/>
  <c r="C1427" i="11"/>
  <c r="B1427" i="11"/>
  <c r="A1427" i="11"/>
  <c r="W1426" i="11"/>
  <c r="T1426" i="11"/>
  <c r="AB1426" i="11" s="1"/>
  <c r="S1426" i="11"/>
  <c r="R1426" i="11"/>
  <c r="Q1426" i="11"/>
  <c r="Y1426" i="11" s="1"/>
  <c r="P1426" i="11"/>
  <c r="O1426" i="11"/>
  <c r="N1426" i="11"/>
  <c r="V1426" i="11" s="1"/>
  <c r="M1426" i="11"/>
  <c r="L1426" i="11"/>
  <c r="K1426" i="11"/>
  <c r="J1426" i="11"/>
  <c r="I1426" i="11"/>
  <c r="X1426" i="11" s="1"/>
  <c r="H1426" i="11"/>
  <c r="G1426" i="11"/>
  <c r="F1426" i="11"/>
  <c r="E1426" i="11"/>
  <c r="D1426" i="11"/>
  <c r="C1426" i="11"/>
  <c r="B1426" i="11"/>
  <c r="A1426" i="11"/>
  <c r="T1425" i="11"/>
  <c r="S1425" i="11"/>
  <c r="AA1425" i="11" s="1"/>
  <c r="Q1425" i="11"/>
  <c r="Y1425" i="11" s="1"/>
  <c r="P1425" i="11"/>
  <c r="X1425" i="11" s="1"/>
  <c r="O1425" i="11"/>
  <c r="W1425" i="11" s="1"/>
  <c r="N1425" i="11"/>
  <c r="M1425" i="11"/>
  <c r="L1425" i="11"/>
  <c r="K1425" i="11"/>
  <c r="J1425" i="11"/>
  <c r="I1425" i="11"/>
  <c r="H1425" i="11"/>
  <c r="G1425" i="11"/>
  <c r="F1425" i="11"/>
  <c r="E1425" i="11"/>
  <c r="D1425" i="11"/>
  <c r="C1425" i="11"/>
  <c r="B1425" i="11"/>
  <c r="A1425" i="11"/>
  <c r="AB1424" i="11"/>
  <c r="AC1424" i="11" s="1"/>
  <c r="AA1424" i="11"/>
  <c r="T1424" i="11"/>
  <c r="S1424" i="11"/>
  <c r="U1424" i="11" s="1"/>
  <c r="Q1424" i="11"/>
  <c r="P1424" i="11"/>
  <c r="X1424" i="11" s="1"/>
  <c r="O1424" i="11"/>
  <c r="W1424" i="11" s="1"/>
  <c r="N1424" i="11"/>
  <c r="V1424" i="11" s="1"/>
  <c r="M1424" i="11"/>
  <c r="L1424" i="11"/>
  <c r="K1424" i="11"/>
  <c r="J1424" i="11"/>
  <c r="I1424" i="11"/>
  <c r="H1424" i="11"/>
  <c r="G1424" i="11"/>
  <c r="F1424" i="11"/>
  <c r="E1424" i="11"/>
  <c r="D1424" i="11"/>
  <c r="C1424" i="11"/>
  <c r="B1424" i="11"/>
  <c r="A1424" i="11"/>
  <c r="Y1423" i="11"/>
  <c r="X1423" i="11"/>
  <c r="T1423" i="11"/>
  <c r="AB1423" i="11" s="1"/>
  <c r="S1423" i="11"/>
  <c r="U1423" i="11" s="1"/>
  <c r="Q1423" i="11"/>
  <c r="P1423" i="11"/>
  <c r="O1423" i="11"/>
  <c r="N1423" i="11"/>
  <c r="M1423" i="11"/>
  <c r="L1423" i="11"/>
  <c r="K1423" i="11"/>
  <c r="J1423" i="11"/>
  <c r="I1423" i="11"/>
  <c r="H1423" i="11"/>
  <c r="G1423" i="11"/>
  <c r="F1423" i="11"/>
  <c r="E1423" i="11"/>
  <c r="D1423" i="11"/>
  <c r="C1423" i="11"/>
  <c r="B1423" i="11"/>
  <c r="A1423" i="11"/>
  <c r="AB1422" i="11"/>
  <c r="AA1422" i="11"/>
  <c r="AC1422" i="11" s="1"/>
  <c r="W1422" i="11"/>
  <c r="V1422" i="11"/>
  <c r="U1422" i="11"/>
  <c r="T1422" i="11"/>
  <c r="S1422" i="11"/>
  <c r="Q1422" i="11"/>
  <c r="Y1422" i="11" s="1"/>
  <c r="P1422" i="11"/>
  <c r="X1422" i="11" s="1"/>
  <c r="O1422" i="11"/>
  <c r="N1422" i="11"/>
  <c r="R1422" i="11" s="1"/>
  <c r="M1422" i="11"/>
  <c r="L1422" i="11"/>
  <c r="K1422" i="11"/>
  <c r="J1422" i="11"/>
  <c r="I1422" i="11"/>
  <c r="H1422" i="11"/>
  <c r="G1422" i="11"/>
  <c r="F1422" i="11"/>
  <c r="E1422" i="11"/>
  <c r="D1422" i="11"/>
  <c r="C1422" i="11"/>
  <c r="B1422" i="11"/>
  <c r="A1422" i="11"/>
  <c r="X1421" i="11"/>
  <c r="T1421" i="11"/>
  <c r="AB1421" i="11" s="1"/>
  <c r="S1421" i="11"/>
  <c r="R1421" i="11"/>
  <c r="Q1421" i="11"/>
  <c r="P1421" i="11"/>
  <c r="O1421" i="11"/>
  <c r="N1421" i="11"/>
  <c r="V1421" i="11" s="1"/>
  <c r="M1421" i="11"/>
  <c r="L1421" i="11"/>
  <c r="K1421" i="11"/>
  <c r="J1421" i="11"/>
  <c r="I1421" i="11"/>
  <c r="Y1421" i="11" s="1"/>
  <c r="H1421" i="11"/>
  <c r="G1421" i="11"/>
  <c r="F1421" i="11"/>
  <c r="E1421" i="11"/>
  <c r="D1421" i="11"/>
  <c r="C1421" i="11"/>
  <c r="B1421" i="11"/>
  <c r="A1421" i="11"/>
  <c r="V1420" i="11"/>
  <c r="U1420" i="11"/>
  <c r="T1420" i="11"/>
  <c r="AB1420" i="11" s="1"/>
  <c r="S1420" i="11"/>
  <c r="AA1420" i="11" s="1"/>
  <c r="Q1420" i="11"/>
  <c r="Y1420" i="11" s="1"/>
  <c r="P1420" i="11"/>
  <c r="X1420" i="11" s="1"/>
  <c r="O1420" i="11"/>
  <c r="N1420" i="11"/>
  <c r="M1420" i="11"/>
  <c r="L1420" i="11"/>
  <c r="K1420" i="11"/>
  <c r="J1420" i="11"/>
  <c r="I1420" i="11"/>
  <c r="H1420" i="11"/>
  <c r="G1420" i="11"/>
  <c r="F1420" i="11"/>
  <c r="E1420" i="11"/>
  <c r="D1420" i="11"/>
  <c r="C1420" i="11"/>
  <c r="B1420" i="11"/>
  <c r="A1420" i="11"/>
  <c r="AB1419" i="11"/>
  <c r="T1419" i="11"/>
  <c r="S1419" i="11"/>
  <c r="AA1419" i="11" s="1"/>
  <c r="AC1419" i="11" s="1"/>
  <c r="R1419" i="11"/>
  <c r="Q1419" i="11"/>
  <c r="Y1419" i="11" s="1"/>
  <c r="P1419" i="11"/>
  <c r="X1419" i="11" s="1"/>
  <c r="O1419" i="11"/>
  <c r="W1419" i="11" s="1"/>
  <c r="N1419" i="11"/>
  <c r="V1419" i="11" s="1"/>
  <c r="M1419" i="11"/>
  <c r="L1419" i="11"/>
  <c r="K1419" i="11"/>
  <c r="J1419" i="11"/>
  <c r="I1419" i="11"/>
  <c r="H1419" i="11"/>
  <c r="G1419" i="11"/>
  <c r="F1419" i="11"/>
  <c r="E1419" i="11"/>
  <c r="D1419" i="11"/>
  <c r="C1419" i="11"/>
  <c r="B1419" i="11"/>
  <c r="A1419" i="11"/>
  <c r="U1418" i="11"/>
  <c r="T1418" i="11"/>
  <c r="AB1418" i="11" s="1"/>
  <c r="S1418" i="11"/>
  <c r="Q1418" i="11"/>
  <c r="P1418" i="11"/>
  <c r="O1418" i="11"/>
  <c r="N1418" i="11"/>
  <c r="M1418" i="11"/>
  <c r="L1418" i="11"/>
  <c r="K1418" i="11"/>
  <c r="J1418" i="11"/>
  <c r="I1418" i="11"/>
  <c r="AA1418" i="11" s="1"/>
  <c r="H1418" i="11"/>
  <c r="G1418" i="11"/>
  <c r="F1418" i="11"/>
  <c r="E1418" i="11"/>
  <c r="D1418" i="11"/>
  <c r="C1418" i="11"/>
  <c r="B1418" i="11"/>
  <c r="A1418" i="11"/>
  <c r="AB1417" i="11"/>
  <c r="X1417" i="11"/>
  <c r="W1417" i="11"/>
  <c r="V1417" i="11"/>
  <c r="U1417" i="11"/>
  <c r="T1417" i="11"/>
  <c r="S1417" i="11"/>
  <c r="AA1417" i="11" s="1"/>
  <c r="AC1417" i="11" s="1"/>
  <c r="Q1417" i="11"/>
  <c r="Y1417" i="11" s="1"/>
  <c r="P1417" i="11"/>
  <c r="O1417" i="11"/>
  <c r="N1417" i="11"/>
  <c r="R1417" i="11" s="1"/>
  <c r="M1417" i="11"/>
  <c r="L1417" i="11"/>
  <c r="K1417" i="11"/>
  <c r="J1417" i="11"/>
  <c r="I1417" i="11"/>
  <c r="H1417" i="11"/>
  <c r="G1417" i="11"/>
  <c r="F1417" i="11"/>
  <c r="E1417" i="11"/>
  <c r="D1417" i="11"/>
  <c r="C1417" i="11"/>
  <c r="B1417" i="11"/>
  <c r="A1417" i="11"/>
  <c r="U1416" i="11"/>
  <c r="T1416" i="11"/>
  <c r="S1416" i="11"/>
  <c r="Q1416" i="11"/>
  <c r="P1416" i="11"/>
  <c r="X1416" i="11" s="1"/>
  <c r="O1416" i="11"/>
  <c r="N1416" i="11"/>
  <c r="R1416" i="11" s="1"/>
  <c r="M1416" i="11"/>
  <c r="L1416" i="11"/>
  <c r="K1416" i="11"/>
  <c r="J1416" i="11"/>
  <c r="I1416" i="11"/>
  <c r="Y1416" i="11" s="1"/>
  <c r="H1416" i="11"/>
  <c r="G1416" i="11"/>
  <c r="F1416" i="11"/>
  <c r="E1416" i="11"/>
  <c r="D1416" i="11"/>
  <c r="C1416" i="11"/>
  <c r="B1416" i="11"/>
  <c r="A1416" i="11"/>
  <c r="W1415" i="11"/>
  <c r="V1415" i="11"/>
  <c r="U1415" i="11"/>
  <c r="T1415" i="11"/>
  <c r="S1415" i="11"/>
  <c r="Q1415" i="11"/>
  <c r="Y1415" i="11" s="1"/>
  <c r="P1415" i="11"/>
  <c r="X1415" i="11" s="1"/>
  <c r="O1415" i="11"/>
  <c r="N1415" i="11"/>
  <c r="M1415" i="11"/>
  <c r="L1415" i="11"/>
  <c r="K1415" i="11"/>
  <c r="J1415" i="11"/>
  <c r="I1415" i="11"/>
  <c r="AB1415" i="11" s="1"/>
  <c r="H1415" i="11"/>
  <c r="G1415" i="11"/>
  <c r="F1415" i="11"/>
  <c r="E1415" i="11"/>
  <c r="D1415" i="11"/>
  <c r="C1415" i="11"/>
  <c r="B1415" i="11"/>
  <c r="A1415" i="11"/>
  <c r="T1414" i="11"/>
  <c r="AB1414" i="11" s="1"/>
  <c r="S1414" i="11"/>
  <c r="Q1414" i="11"/>
  <c r="Y1414" i="11" s="1"/>
  <c r="P1414" i="11"/>
  <c r="X1414" i="11" s="1"/>
  <c r="O1414" i="11"/>
  <c r="W1414" i="11" s="1"/>
  <c r="N1414" i="11"/>
  <c r="M1414" i="11"/>
  <c r="L1414" i="11"/>
  <c r="K1414" i="11"/>
  <c r="J1414" i="11"/>
  <c r="I1414" i="11"/>
  <c r="H1414" i="11"/>
  <c r="G1414" i="11"/>
  <c r="F1414" i="11"/>
  <c r="E1414" i="11"/>
  <c r="D1414" i="11"/>
  <c r="C1414" i="11"/>
  <c r="B1414" i="11"/>
  <c r="A1414" i="11"/>
  <c r="AB1413" i="11"/>
  <c r="AA1413" i="11"/>
  <c r="U1413" i="11"/>
  <c r="T1413" i="11"/>
  <c r="S1413" i="11"/>
  <c r="Q1413" i="11"/>
  <c r="Y1413" i="11" s="1"/>
  <c r="P1413" i="11"/>
  <c r="O1413" i="11"/>
  <c r="W1413" i="11" s="1"/>
  <c r="N1413" i="11"/>
  <c r="V1413" i="11" s="1"/>
  <c r="M1413" i="11"/>
  <c r="L1413" i="11"/>
  <c r="K1413" i="11"/>
  <c r="J1413" i="11"/>
  <c r="I1413" i="11"/>
  <c r="H1413" i="11"/>
  <c r="G1413" i="11"/>
  <c r="F1413" i="11"/>
  <c r="E1413" i="11"/>
  <c r="D1413" i="11"/>
  <c r="C1413" i="11"/>
  <c r="B1413" i="11"/>
  <c r="A1413" i="11"/>
  <c r="T1412" i="11"/>
  <c r="S1412" i="11"/>
  <c r="U1412" i="11" s="1"/>
  <c r="Q1412" i="11"/>
  <c r="P1412" i="11"/>
  <c r="O1412" i="11"/>
  <c r="R1412" i="11" s="1"/>
  <c r="N1412" i="11"/>
  <c r="M1412" i="11"/>
  <c r="L1412" i="11"/>
  <c r="K1412" i="11"/>
  <c r="J1412" i="11"/>
  <c r="I1412" i="11"/>
  <c r="H1412" i="11"/>
  <c r="G1412" i="11"/>
  <c r="F1412" i="11"/>
  <c r="E1412" i="11"/>
  <c r="D1412" i="11"/>
  <c r="C1412" i="11"/>
  <c r="B1412" i="11"/>
  <c r="A1412" i="11"/>
  <c r="V1411" i="11"/>
  <c r="T1411" i="11"/>
  <c r="AB1411" i="11" s="1"/>
  <c r="S1411" i="11"/>
  <c r="AA1411" i="11" s="1"/>
  <c r="Q1411" i="11"/>
  <c r="Y1411" i="11" s="1"/>
  <c r="P1411" i="11"/>
  <c r="X1411" i="11" s="1"/>
  <c r="O1411" i="11"/>
  <c r="W1411" i="11" s="1"/>
  <c r="Z1411" i="11" s="1"/>
  <c r="N1411" i="11"/>
  <c r="R1411" i="11" s="1"/>
  <c r="M1411" i="11"/>
  <c r="L1411" i="11"/>
  <c r="K1411" i="11"/>
  <c r="J1411" i="11"/>
  <c r="I1411" i="11"/>
  <c r="H1411" i="11"/>
  <c r="G1411" i="11"/>
  <c r="F1411" i="11"/>
  <c r="E1411" i="11"/>
  <c r="D1411" i="11"/>
  <c r="C1411" i="11"/>
  <c r="B1411" i="11"/>
  <c r="A1411" i="11"/>
  <c r="W1410" i="11"/>
  <c r="T1410" i="11"/>
  <c r="S1410" i="11"/>
  <c r="R1410" i="11"/>
  <c r="Q1410" i="11"/>
  <c r="Y1410" i="11" s="1"/>
  <c r="P1410" i="11"/>
  <c r="X1410" i="11" s="1"/>
  <c r="O1410" i="11"/>
  <c r="N1410" i="11"/>
  <c r="V1410" i="11" s="1"/>
  <c r="M1410" i="11"/>
  <c r="L1410" i="11"/>
  <c r="K1410" i="11"/>
  <c r="J1410" i="11"/>
  <c r="I1410" i="11"/>
  <c r="AB1410" i="11" s="1"/>
  <c r="H1410" i="11"/>
  <c r="G1410" i="11"/>
  <c r="F1410" i="11"/>
  <c r="E1410" i="11"/>
  <c r="D1410" i="11"/>
  <c r="C1410" i="11"/>
  <c r="B1410" i="11"/>
  <c r="A1410" i="11"/>
  <c r="T1409" i="11"/>
  <c r="S1409" i="11"/>
  <c r="AA1409" i="11" s="1"/>
  <c r="Q1409" i="11"/>
  <c r="Y1409" i="11" s="1"/>
  <c r="P1409" i="11"/>
  <c r="X1409" i="11" s="1"/>
  <c r="O1409" i="11"/>
  <c r="W1409" i="11" s="1"/>
  <c r="N1409" i="11"/>
  <c r="M1409" i="11"/>
  <c r="L1409" i="11"/>
  <c r="K1409" i="11"/>
  <c r="J1409" i="11"/>
  <c r="I1409" i="11"/>
  <c r="H1409" i="11"/>
  <c r="G1409" i="11"/>
  <c r="F1409" i="11"/>
  <c r="E1409" i="11"/>
  <c r="D1409" i="11"/>
  <c r="C1409" i="11"/>
  <c r="B1409" i="11"/>
  <c r="A1409" i="11"/>
  <c r="AB1408" i="11"/>
  <c r="AA1408" i="11"/>
  <c r="AC1408" i="11" s="1"/>
  <c r="T1408" i="11"/>
  <c r="S1408" i="11"/>
  <c r="U1408" i="11" s="1"/>
  <c r="Q1408" i="11"/>
  <c r="Y1408" i="11" s="1"/>
  <c r="P1408" i="11"/>
  <c r="X1408" i="11" s="1"/>
  <c r="O1408" i="11"/>
  <c r="W1408" i="11" s="1"/>
  <c r="N1408" i="11"/>
  <c r="V1408" i="11" s="1"/>
  <c r="M1408" i="11"/>
  <c r="L1408" i="11"/>
  <c r="K1408" i="11"/>
  <c r="J1408" i="11"/>
  <c r="I1408" i="11"/>
  <c r="H1408" i="11"/>
  <c r="G1408" i="11"/>
  <c r="F1408" i="11"/>
  <c r="E1408" i="11"/>
  <c r="D1408" i="11"/>
  <c r="C1408" i="11"/>
  <c r="B1408" i="11"/>
  <c r="A1408" i="11"/>
  <c r="X1407" i="11"/>
  <c r="U1407" i="11"/>
  <c r="T1407" i="11"/>
  <c r="AB1407" i="11" s="1"/>
  <c r="S1407" i="11"/>
  <c r="AA1407" i="11" s="1"/>
  <c r="Q1407" i="11"/>
  <c r="P1407" i="11"/>
  <c r="O1407" i="11"/>
  <c r="N1407" i="11"/>
  <c r="M1407" i="11"/>
  <c r="L1407" i="11"/>
  <c r="K1407" i="11"/>
  <c r="J1407" i="11"/>
  <c r="I1407" i="11"/>
  <c r="Y1407" i="11" s="1"/>
  <c r="H1407" i="11"/>
  <c r="G1407" i="11"/>
  <c r="F1407" i="11"/>
  <c r="E1407" i="11"/>
  <c r="D1407" i="11"/>
  <c r="C1407" i="11"/>
  <c r="B1407" i="11"/>
  <c r="A1407" i="11"/>
  <c r="AA1406" i="11"/>
  <c r="W1406" i="11"/>
  <c r="V1406" i="11"/>
  <c r="U1406" i="11"/>
  <c r="T1406" i="11"/>
  <c r="AB1406" i="11" s="1"/>
  <c r="S1406" i="11"/>
  <c r="R1406" i="11"/>
  <c r="Q1406" i="11"/>
  <c r="Y1406" i="11" s="1"/>
  <c r="P1406" i="11"/>
  <c r="X1406" i="11" s="1"/>
  <c r="O1406" i="11"/>
  <c r="N1406" i="11"/>
  <c r="M1406" i="11"/>
  <c r="L1406" i="11"/>
  <c r="K1406" i="11"/>
  <c r="J1406" i="11"/>
  <c r="I1406" i="11"/>
  <c r="H1406" i="11"/>
  <c r="G1406" i="11"/>
  <c r="F1406" i="11"/>
  <c r="E1406" i="11"/>
  <c r="D1406" i="11"/>
  <c r="C1406" i="11"/>
  <c r="B1406" i="11"/>
  <c r="A1406" i="11"/>
  <c r="X1405" i="11"/>
  <c r="T1405" i="11"/>
  <c r="AB1405" i="11" s="1"/>
  <c r="S1405" i="11"/>
  <c r="R1405" i="11"/>
  <c r="Q1405" i="11"/>
  <c r="Y1405" i="11" s="1"/>
  <c r="P1405" i="11"/>
  <c r="O1405" i="11"/>
  <c r="W1405" i="11" s="1"/>
  <c r="N1405" i="11"/>
  <c r="V1405" i="11" s="1"/>
  <c r="M1405" i="11"/>
  <c r="L1405" i="11"/>
  <c r="K1405" i="11"/>
  <c r="J1405" i="11"/>
  <c r="I1405" i="11"/>
  <c r="H1405" i="11"/>
  <c r="G1405" i="11"/>
  <c r="F1405" i="11"/>
  <c r="E1405" i="11"/>
  <c r="D1405" i="11"/>
  <c r="C1405" i="11"/>
  <c r="B1405" i="11"/>
  <c r="A1405" i="11"/>
  <c r="AB1404" i="11"/>
  <c r="AA1404" i="11"/>
  <c r="U1404" i="11"/>
  <c r="T1404" i="11"/>
  <c r="S1404" i="11"/>
  <c r="Q1404" i="11"/>
  <c r="Y1404" i="11" s="1"/>
  <c r="P1404" i="11"/>
  <c r="X1404" i="11" s="1"/>
  <c r="O1404" i="11"/>
  <c r="W1404" i="11" s="1"/>
  <c r="N1404" i="11"/>
  <c r="V1404" i="11" s="1"/>
  <c r="M1404" i="11"/>
  <c r="L1404" i="11"/>
  <c r="K1404" i="11"/>
  <c r="J1404" i="11"/>
  <c r="I1404" i="11"/>
  <c r="H1404" i="11"/>
  <c r="G1404" i="11"/>
  <c r="F1404" i="11"/>
  <c r="E1404" i="11"/>
  <c r="D1404" i="11"/>
  <c r="C1404" i="11"/>
  <c r="B1404" i="11"/>
  <c r="A1404" i="11"/>
  <c r="AB1403" i="11"/>
  <c r="T1403" i="11"/>
  <c r="S1403" i="11"/>
  <c r="AA1403" i="11" s="1"/>
  <c r="Q1403" i="11"/>
  <c r="Y1403" i="11" s="1"/>
  <c r="P1403" i="11"/>
  <c r="X1403" i="11" s="1"/>
  <c r="O1403" i="11"/>
  <c r="W1403" i="11" s="1"/>
  <c r="N1403" i="11"/>
  <c r="V1403" i="11" s="1"/>
  <c r="M1403" i="11"/>
  <c r="L1403" i="11"/>
  <c r="K1403" i="11"/>
  <c r="J1403" i="11"/>
  <c r="I1403" i="11"/>
  <c r="H1403" i="11"/>
  <c r="G1403" i="11"/>
  <c r="F1403" i="11"/>
  <c r="E1403" i="11"/>
  <c r="D1403" i="11"/>
  <c r="C1403" i="11"/>
  <c r="B1403" i="11"/>
  <c r="A1403" i="11"/>
  <c r="Y1402" i="11"/>
  <c r="U1402" i="11"/>
  <c r="T1402" i="11"/>
  <c r="AB1402" i="11" s="1"/>
  <c r="S1402" i="11"/>
  <c r="Q1402" i="11"/>
  <c r="P1402" i="11"/>
  <c r="O1402" i="11"/>
  <c r="N1402" i="11"/>
  <c r="M1402" i="11"/>
  <c r="L1402" i="11"/>
  <c r="K1402" i="11"/>
  <c r="J1402" i="11"/>
  <c r="I1402" i="11"/>
  <c r="AA1402" i="11" s="1"/>
  <c r="AC1402" i="11" s="1"/>
  <c r="H1402" i="11"/>
  <c r="G1402" i="11"/>
  <c r="F1402" i="11"/>
  <c r="E1402" i="11"/>
  <c r="D1402" i="11"/>
  <c r="C1402" i="11"/>
  <c r="B1402" i="11"/>
  <c r="A1402" i="11"/>
  <c r="AB1401" i="11"/>
  <c r="X1401" i="11"/>
  <c r="W1401" i="11"/>
  <c r="V1401" i="11"/>
  <c r="T1401" i="11"/>
  <c r="S1401" i="11"/>
  <c r="U1401" i="11" s="1"/>
  <c r="Q1401" i="11"/>
  <c r="Y1401" i="11" s="1"/>
  <c r="P1401" i="11"/>
  <c r="O1401" i="11"/>
  <c r="N1401" i="11"/>
  <c r="R1401" i="11" s="1"/>
  <c r="M1401" i="11"/>
  <c r="L1401" i="11"/>
  <c r="K1401" i="11"/>
  <c r="J1401" i="11"/>
  <c r="I1401" i="11"/>
  <c r="H1401" i="11"/>
  <c r="G1401" i="11"/>
  <c r="F1401" i="11"/>
  <c r="E1401" i="11"/>
  <c r="D1401" i="11"/>
  <c r="C1401" i="11"/>
  <c r="B1401" i="11"/>
  <c r="A1401" i="11"/>
  <c r="U1400" i="11"/>
  <c r="T1400" i="11"/>
  <c r="S1400" i="11"/>
  <c r="Q1400" i="11"/>
  <c r="P1400" i="11"/>
  <c r="X1400" i="11" s="1"/>
  <c r="O1400" i="11"/>
  <c r="N1400" i="11"/>
  <c r="R1400" i="11" s="1"/>
  <c r="M1400" i="11"/>
  <c r="L1400" i="11"/>
  <c r="K1400" i="11"/>
  <c r="J1400" i="11"/>
  <c r="I1400" i="11"/>
  <c r="Y1400" i="11" s="1"/>
  <c r="H1400" i="11"/>
  <c r="G1400" i="11"/>
  <c r="F1400" i="11"/>
  <c r="E1400" i="11"/>
  <c r="D1400" i="11"/>
  <c r="C1400" i="11"/>
  <c r="B1400" i="11"/>
  <c r="A1400" i="11"/>
  <c r="AB1399" i="11"/>
  <c r="AA1399" i="11"/>
  <c r="V1399" i="11"/>
  <c r="T1399" i="11"/>
  <c r="U1399" i="11" s="1"/>
  <c r="S1399" i="11"/>
  <c r="Q1399" i="11"/>
  <c r="Y1399" i="11" s="1"/>
  <c r="P1399" i="11"/>
  <c r="X1399" i="11" s="1"/>
  <c r="O1399" i="11"/>
  <c r="W1399" i="11" s="1"/>
  <c r="N1399" i="11"/>
  <c r="M1399" i="11"/>
  <c r="L1399" i="11"/>
  <c r="K1399" i="11"/>
  <c r="J1399" i="11"/>
  <c r="I1399" i="11"/>
  <c r="H1399" i="11"/>
  <c r="G1399" i="11"/>
  <c r="F1399" i="11"/>
  <c r="E1399" i="11"/>
  <c r="D1399" i="11"/>
  <c r="C1399" i="11"/>
  <c r="B1399" i="11"/>
  <c r="A1399" i="11"/>
  <c r="T1398" i="11"/>
  <c r="S1398" i="11"/>
  <c r="Q1398" i="11"/>
  <c r="P1398" i="11"/>
  <c r="O1398" i="11"/>
  <c r="W1398" i="11" s="1"/>
  <c r="N1398" i="11"/>
  <c r="M1398" i="11"/>
  <c r="L1398" i="11"/>
  <c r="K1398" i="11"/>
  <c r="J1398" i="11"/>
  <c r="I1398" i="11"/>
  <c r="AB1398" i="11" s="1"/>
  <c r="H1398" i="11"/>
  <c r="G1398" i="11"/>
  <c r="F1398" i="11"/>
  <c r="E1398" i="11"/>
  <c r="D1398" i="11"/>
  <c r="C1398" i="11"/>
  <c r="B1398" i="11"/>
  <c r="A1398" i="11"/>
  <c r="AB1397" i="11"/>
  <c r="AA1397" i="11"/>
  <c r="V1397" i="11"/>
  <c r="U1397" i="11"/>
  <c r="T1397" i="11"/>
  <c r="S1397" i="11"/>
  <c r="Q1397" i="11"/>
  <c r="Y1397" i="11" s="1"/>
  <c r="P1397" i="11"/>
  <c r="O1397" i="11"/>
  <c r="W1397" i="11" s="1"/>
  <c r="N1397" i="11"/>
  <c r="M1397" i="11"/>
  <c r="L1397" i="11"/>
  <c r="K1397" i="11"/>
  <c r="J1397" i="11"/>
  <c r="I1397" i="11"/>
  <c r="H1397" i="11"/>
  <c r="G1397" i="11"/>
  <c r="F1397" i="11"/>
  <c r="E1397" i="11"/>
  <c r="D1397" i="11"/>
  <c r="C1397" i="11"/>
  <c r="B1397" i="11"/>
  <c r="A1397" i="11"/>
  <c r="U1396" i="11"/>
  <c r="T1396" i="11"/>
  <c r="S1396" i="11"/>
  <c r="Q1396" i="11"/>
  <c r="P1396" i="11"/>
  <c r="O1396" i="11"/>
  <c r="R1396" i="11" s="1"/>
  <c r="N1396" i="11"/>
  <c r="M1396" i="11"/>
  <c r="L1396" i="11"/>
  <c r="K1396" i="11"/>
  <c r="J1396" i="11"/>
  <c r="I1396" i="11"/>
  <c r="H1396" i="11"/>
  <c r="G1396" i="11"/>
  <c r="F1396" i="11"/>
  <c r="E1396" i="11"/>
  <c r="D1396" i="11"/>
  <c r="C1396" i="11"/>
  <c r="B1396" i="11"/>
  <c r="A1396" i="11"/>
  <c r="V1395" i="11"/>
  <c r="U1395" i="11"/>
  <c r="T1395" i="11"/>
  <c r="AB1395" i="11" s="1"/>
  <c r="S1395" i="11"/>
  <c r="AA1395" i="11" s="1"/>
  <c r="AC1395" i="11" s="1"/>
  <c r="Q1395" i="11"/>
  <c r="Y1395" i="11" s="1"/>
  <c r="P1395" i="11"/>
  <c r="X1395" i="11" s="1"/>
  <c r="O1395" i="11"/>
  <c r="W1395" i="11" s="1"/>
  <c r="N1395" i="11"/>
  <c r="R1395" i="11" s="1"/>
  <c r="M1395" i="11"/>
  <c r="L1395" i="11"/>
  <c r="K1395" i="11"/>
  <c r="J1395" i="11"/>
  <c r="I1395" i="11"/>
  <c r="H1395" i="11"/>
  <c r="G1395" i="11"/>
  <c r="F1395" i="11"/>
  <c r="E1395" i="11"/>
  <c r="D1395" i="11"/>
  <c r="C1395" i="11"/>
  <c r="B1395" i="11"/>
  <c r="A1395" i="11"/>
  <c r="W1394" i="11"/>
  <c r="T1394" i="11"/>
  <c r="S1394" i="11"/>
  <c r="Q1394" i="11"/>
  <c r="Y1394" i="11" s="1"/>
  <c r="P1394" i="11"/>
  <c r="X1394" i="11" s="1"/>
  <c r="O1394" i="11"/>
  <c r="N1394" i="11"/>
  <c r="V1394" i="11" s="1"/>
  <c r="M1394" i="11"/>
  <c r="L1394" i="11"/>
  <c r="K1394" i="11"/>
  <c r="J1394" i="11"/>
  <c r="I1394" i="11"/>
  <c r="AB1394" i="11" s="1"/>
  <c r="H1394" i="11"/>
  <c r="G1394" i="11"/>
  <c r="F1394" i="11"/>
  <c r="E1394" i="11"/>
  <c r="D1394" i="11"/>
  <c r="C1394" i="11"/>
  <c r="B1394" i="11"/>
  <c r="A1394" i="11"/>
  <c r="T1393" i="11"/>
  <c r="S1393" i="11"/>
  <c r="Q1393" i="11"/>
  <c r="P1393" i="11"/>
  <c r="X1393" i="11" s="1"/>
  <c r="O1393" i="11"/>
  <c r="W1393" i="11" s="1"/>
  <c r="N1393" i="11"/>
  <c r="M1393" i="11"/>
  <c r="L1393" i="11"/>
  <c r="K1393" i="11"/>
  <c r="J1393" i="11"/>
  <c r="I1393" i="11"/>
  <c r="AA1393" i="11" s="1"/>
  <c r="H1393" i="11"/>
  <c r="G1393" i="11"/>
  <c r="F1393" i="11"/>
  <c r="E1393" i="11"/>
  <c r="D1393" i="11"/>
  <c r="C1393" i="11"/>
  <c r="B1393" i="11"/>
  <c r="A1393" i="11"/>
  <c r="AB1392" i="11"/>
  <c r="AA1392" i="11"/>
  <c r="W1392" i="11"/>
  <c r="T1392" i="11"/>
  <c r="S1392" i="11"/>
  <c r="U1392" i="11" s="1"/>
  <c r="Q1392" i="11"/>
  <c r="Y1392" i="11" s="1"/>
  <c r="P1392" i="11"/>
  <c r="X1392" i="11" s="1"/>
  <c r="O1392" i="11"/>
  <c r="N1392" i="11"/>
  <c r="V1392" i="11" s="1"/>
  <c r="Z1392" i="11" s="1"/>
  <c r="M1392" i="11"/>
  <c r="L1392" i="11"/>
  <c r="K1392" i="11"/>
  <c r="J1392" i="11"/>
  <c r="I1392" i="11"/>
  <c r="H1392" i="11"/>
  <c r="G1392" i="11"/>
  <c r="F1392" i="11"/>
  <c r="E1392" i="11"/>
  <c r="D1392" i="11"/>
  <c r="C1392" i="11"/>
  <c r="B1392" i="11"/>
  <c r="A1392" i="11"/>
  <c r="Y1391" i="11"/>
  <c r="X1391" i="11"/>
  <c r="U1391" i="11"/>
  <c r="T1391" i="11"/>
  <c r="S1391" i="11"/>
  <c r="Q1391" i="11"/>
  <c r="P1391" i="11"/>
  <c r="O1391" i="11"/>
  <c r="W1391" i="11" s="1"/>
  <c r="N1391" i="11"/>
  <c r="M1391" i="11"/>
  <c r="L1391" i="11"/>
  <c r="K1391" i="11"/>
  <c r="J1391" i="11"/>
  <c r="I1391" i="11"/>
  <c r="AA1391" i="11" s="1"/>
  <c r="H1391" i="11"/>
  <c r="G1391" i="11"/>
  <c r="F1391" i="11"/>
  <c r="E1391" i="11"/>
  <c r="D1391" i="11"/>
  <c r="C1391" i="11"/>
  <c r="B1391" i="11"/>
  <c r="A1391" i="11"/>
  <c r="AA1390" i="11"/>
  <c r="AC1390" i="11" s="1"/>
  <c r="X1390" i="11"/>
  <c r="W1390" i="11"/>
  <c r="V1390" i="11"/>
  <c r="U1390" i="11"/>
  <c r="T1390" i="11"/>
  <c r="AB1390" i="11" s="1"/>
  <c r="S1390" i="11"/>
  <c r="R1390" i="11"/>
  <c r="Q1390" i="11"/>
  <c r="Y1390" i="11" s="1"/>
  <c r="P1390" i="11"/>
  <c r="O1390" i="11"/>
  <c r="N1390" i="11"/>
  <c r="M1390" i="11"/>
  <c r="L1390" i="11"/>
  <c r="K1390" i="11"/>
  <c r="J1390" i="11"/>
  <c r="I1390" i="11"/>
  <c r="H1390" i="11"/>
  <c r="G1390" i="11"/>
  <c r="F1390" i="11"/>
  <c r="E1390" i="11"/>
  <c r="D1390" i="11"/>
  <c r="C1390" i="11"/>
  <c r="B1390" i="11"/>
  <c r="A1390" i="11"/>
  <c r="X1389" i="11"/>
  <c r="T1389" i="11"/>
  <c r="AB1389" i="11" s="1"/>
  <c r="S1389" i="11"/>
  <c r="R1389" i="11"/>
  <c r="Q1389" i="11"/>
  <c r="Y1389" i="11" s="1"/>
  <c r="P1389" i="11"/>
  <c r="O1389" i="11"/>
  <c r="W1389" i="11" s="1"/>
  <c r="N1389" i="11"/>
  <c r="V1389" i="11" s="1"/>
  <c r="M1389" i="11"/>
  <c r="L1389" i="11"/>
  <c r="K1389" i="11"/>
  <c r="J1389" i="11"/>
  <c r="I1389" i="11"/>
  <c r="H1389" i="11"/>
  <c r="G1389" i="11"/>
  <c r="F1389" i="11"/>
  <c r="E1389" i="11"/>
  <c r="D1389" i="11"/>
  <c r="C1389" i="11"/>
  <c r="B1389" i="11"/>
  <c r="A1389" i="11"/>
  <c r="U1388" i="11"/>
  <c r="T1388" i="11"/>
  <c r="AB1388" i="11" s="1"/>
  <c r="S1388" i="11"/>
  <c r="AA1388" i="11" s="1"/>
  <c r="AC1388" i="11" s="1"/>
  <c r="Q1388" i="11"/>
  <c r="Y1388" i="11" s="1"/>
  <c r="P1388" i="11"/>
  <c r="X1388" i="11" s="1"/>
  <c r="O1388" i="11"/>
  <c r="N1388" i="11"/>
  <c r="V1388" i="11" s="1"/>
  <c r="M1388" i="11"/>
  <c r="L1388" i="11"/>
  <c r="K1388" i="11"/>
  <c r="J1388" i="11"/>
  <c r="I1388" i="11"/>
  <c r="H1388" i="11"/>
  <c r="G1388" i="11"/>
  <c r="F1388" i="11"/>
  <c r="E1388" i="11"/>
  <c r="D1388" i="11"/>
  <c r="C1388" i="11"/>
  <c r="B1388" i="11"/>
  <c r="A1388" i="11"/>
  <c r="AB1387" i="11"/>
  <c r="AC1387" i="11" s="1"/>
  <c r="T1387" i="11"/>
  <c r="U1387" i="11" s="1"/>
  <c r="S1387" i="11"/>
  <c r="AA1387" i="11" s="1"/>
  <c r="Q1387" i="11"/>
  <c r="Y1387" i="11" s="1"/>
  <c r="P1387" i="11"/>
  <c r="X1387" i="11" s="1"/>
  <c r="O1387" i="11"/>
  <c r="W1387" i="11" s="1"/>
  <c r="N1387" i="11"/>
  <c r="V1387" i="11" s="1"/>
  <c r="M1387" i="11"/>
  <c r="L1387" i="11"/>
  <c r="K1387" i="11"/>
  <c r="J1387" i="11"/>
  <c r="I1387" i="11"/>
  <c r="H1387" i="11"/>
  <c r="G1387" i="11"/>
  <c r="F1387" i="11"/>
  <c r="E1387" i="11"/>
  <c r="D1387" i="11"/>
  <c r="C1387" i="11"/>
  <c r="B1387" i="11"/>
  <c r="A1387" i="11"/>
  <c r="AA1386" i="11"/>
  <c r="Y1386" i="11"/>
  <c r="T1386" i="11"/>
  <c r="U1386" i="11" s="1"/>
  <c r="S1386" i="11"/>
  <c r="Q1386" i="11"/>
  <c r="P1386" i="11"/>
  <c r="O1386" i="11"/>
  <c r="N1386" i="11"/>
  <c r="V1386" i="11" s="1"/>
  <c r="M1386" i="11"/>
  <c r="L1386" i="11"/>
  <c r="K1386" i="11"/>
  <c r="J1386" i="11"/>
  <c r="I1386" i="11"/>
  <c r="H1386" i="11"/>
  <c r="G1386" i="11"/>
  <c r="F1386" i="11"/>
  <c r="E1386" i="11"/>
  <c r="D1386" i="11"/>
  <c r="C1386" i="11"/>
  <c r="B1386" i="11"/>
  <c r="A1386" i="11"/>
  <c r="AB1385" i="11"/>
  <c r="X1385" i="11"/>
  <c r="W1385" i="11"/>
  <c r="V1385" i="11"/>
  <c r="U1385" i="11"/>
  <c r="T1385" i="11"/>
  <c r="S1385" i="11"/>
  <c r="AA1385" i="11" s="1"/>
  <c r="Q1385" i="11"/>
  <c r="Y1385" i="11" s="1"/>
  <c r="P1385" i="11"/>
  <c r="O1385" i="11"/>
  <c r="N1385" i="11"/>
  <c r="R1385" i="11" s="1"/>
  <c r="M1385" i="11"/>
  <c r="L1385" i="11"/>
  <c r="K1385" i="11"/>
  <c r="J1385" i="11"/>
  <c r="I1385" i="11"/>
  <c r="H1385" i="11"/>
  <c r="G1385" i="11"/>
  <c r="F1385" i="11"/>
  <c r="E1385" i="11"/>
  <c r="D1385" i="11"/>
  <c r="C1385" i="11"/>
  <c r="B1385" i="11"/>
  <c r="A1385" i="11"/>
  <c r="T1384" i="11"/>
  <c r="AB1384" i="11" s="1"/>
  <c r="S1384" i="11"/>
  <c r="Q1384" i="11"/>
  <c r="P1384" i="11"/>
  <c r="X1384" i="11" s="1"/>
  <c r="O1384" i="11"/>
  <c r="N1384" i="11"/>
  <c r="R1384" i="11" s="1"/>
  <c r="M1384" i="11"/>
  <c r="L1384" i="11"/>
  <c r="K1384" i="11"/>
  <c r="J1384" i="11"/>
  <c r="I1384" i="11"/>
  <c r="Y1384" i="11" s="1"/>
  <c r="H1384" i="11"/>
  <c r="G1384" i="11"/>
  <c r="F1384" i="11"/>
  <c r="E1384" i="11"/>
  <c r="D1384" i="11"/>
  <c r="C1384" i="11"/>
  <c r="B1384" i="11"/>
  <c r="A1384" i="11"/>
  <c r="V1383" i="11"/>
  <c r="U1383" i="11"/>
  <c r="T1383" i="11"/>
  <c r="S1383" i="11"/>
  <c r="AA1383" i="11" s="1"/>
  <c r="Q1383" i="11"/>
  <c r="Y1383" i="11" s="1"/>
  <c r="P1383" i="11"/>
  <c r="X1383" i="11" s="1"/>
  <c r="O1383" i="11"/>
  <c r="W1383" i="11" s="1"/>
  <c r="N1383" i="11"/>
  <c r="M1383" i="11"/>
  <c r="L1383" i="11"/>
  <c r="K1383" i="11"/>
  <c r="J1383" i="11"/>
  <c r="I1383" i="11"/>
  <c r="AB1383" i="11" s="1"/>
  <c r="H1383" i="11"/>
  <c r="G1383" i="11"/>
  <c r="F1383" i="11"/>
  <c r="E1383" i="11"/>
  <c r="D1383" i="11"/>
  <c r="C1383" i="11"/>
  <c r="B1383" i="11"/>
  <c r="A1383" i="11"/>
  <c r="T1382" i="11"/>
  <c r="AB1382" i="11" s="1"/>
  <c r="S1382" i="11"/>
  <c r="Q1382" i="11"/>
  <c r="P1382" i="11"/>
  <c r="X1382" i="11" s="1"/>
  <c r="O1382" i="11"/>
  <c r="W1382" i="11" s="1"/>
  <c r="N1382" i="11"/>
  <c r="M1382" i="11"/>
  <c r="L1382" i="11"/>
  <c r="K1382" i="11"/>
  <c r="J1382" i="11"/>
  <c r="I1382" i="11"/>
  <c r="Y1382" i="11" s="1"/>
  <c r="H1382" i="11"/>
  <c r="G1382" i="11"/>
  <c r="F1382" i="11"/>
  <c r="E1382" i="11"/>
  <c r="D1382" i="11"/>
  <c r="C1382" i="11"/>
  <c r="B1382" i="11"/>
  <c r="A1382" i="11"/>
  <c r="AB1381" i="11"/>
  <c r="AA1381" i="11"/>
  <c r="U1381" i="11"/>
  <c r="T1381" i="11"/>
  <c r="S1381" i="11"/>
  <c r="Q1381" i="11"/>
  <c r="Y1381" i="11" s="1"/>
  <c r="P1381" i="11"/>
  <c r="O1381" i="11"/>
  <c r="W1381" i="11" s="1"/>
  <c r="N1381" i="11"/>
  <c r="V1381" i="11" s="1"/>
  <c r="M1381" i="11"/>
  <c r="L1381" i="11"/>
  <c r="K1381" i="11"/>
  <c r="J1381" i="11"/>
  <c r="I1381" i="11"/>
  <c r="H1381" i="11"/>
  <c r="G1381" i="11"/>
  <c r="F1381" i="11"/>
  <c r="E1381" i="11"/>
  <c r="D1381" i="11"/>
  <c r="C1381" i="11"/>
  <c r="B1381" i="11"/>
  <c r="A1381" i="11"/>
  <c r="U1380" i="11"/>
  <c r="T1380" i="11"/>
  <c r="S1380" i="11"/>
  <c r="Q1380" i="11"/>
  <c r="P1380" i="11"/>
  <c r="O1380" i="11"/>
  <c r="N1380" i="11"/>
  <c r="M1380" i="11"/>
  <c r="L1380" i="11"/>
  <c r="K1380" i="11"/>
  <c r="J1380" i="11"/>
  <c r="I1380" i="11"/>
  <c r="H1380" i="11"/>
  <c r="G1380" i="11"/>
  <c r="F1380" i="11"/>
  <c r="E1380" i="11"/>
  <c r="D1380" i="11"/>
  <c r="C1380" i="11"/>
  <c r="B1380" i="11"/>
  <c r="A1380" i="11"/>
  <c r="V1379" i="11"/>
  <c r="U1379" i="11"/>
  <c r="T1379" i="11"/>
  <c r="AB1379" i="11" s="1"/>
  <c r="S1379" i="11"/>
  <c r="AA1379" i="11" s="1"/>
  <c r="Q1379" i="11"/>
  <c r="Y1379" i="11" s="1"/>
  <c r="P1379" i="11"/>
  <c r="X1379" i="11" s="1"/>
  <c r="O1379" i="11"/>
  <c r="W1379" i="11" s="1"/>
  <c r="N1379" i="11"/>
  <c r="R1379" i="11" s="1"/>
  <c r="M1379" i="11"/>
  <c r="L1379" i="11"/>
  <c r="K1379" i="11"/>
  <c r="J1379" i="11"/>
  <c r="I1379" i="11"/>
  <c r="H1379" i="11"/>
  <c r="G1379" i="11"/>
  <c r="F1379" i="11"/>
  <c r="E1379" i="11"/>
  <c r="D1379" i="11"/>
  <c r="C1379" i="11"/>
  <c r="B1379" i="11"/>
  <c r="A1379" i="11"/>
  <c r="W1378" i="11"/>
  <c r="T1378" i="11"/>
  <c r="AB1378" i="11" s="1"/>
  <c r="S1378" i="11"/>
  <c r="Q1378" i="11"/>
  <c r="Y1378" i="11" s="1"/>
  <c r="P1378" i="11"/>
  <c r="X1378" i="11" s="1"/>
  <c r="O1378" i="11"/>
  <c r="N1378" i="11"/>
  <c r="V1378" i="11" s="1"/>
  <c r="M1378" i="11"/>
  <c r="L1378" i="11"/>
  <c r="K1378" i="11"/>
  <c r="J1378" i="11"/>
  <c r="I1378" i="11"/>
  <c r="H1378" i="11"/>
  <c r="G1378" i="11"/>
  <c r="F1378" i="11"/>
  <c r="E1378" i="11"/>
  <c r="D1378" i="11"/>
  <c r="C1378" i="11"/>
  <c r="B1378" i="11"/>
  <c r="A1378" i="11"/>
  <c r="T1377" i="11"/>
  <c r="S1377" i="11"/>
  <c r="AA1377" i="11" s="1"/>
  <c r="Q1377" i="11"/>
  <c r="Y1377" i="11" s="1"/>
  <c r="P1377" i="11"/>
  <c r="X1377" i="11" s="1"/>
  <c r="O1377" i="11"/>
  <c r="W1377" i="11" s="1"/>
  <c r="N1377" i="11"/>
  <c r="M1377" i="11"/>
  <c r="L1377" i="11"/>
  <c r="K1377" i="11"/>
  <c r="J1377" i="11"/>
  <c r="I1377" i="11"/>
  <c r="H1377" i="11"/>
  <c r="G1377" i="11"/>
  <c r="F1377" i="11"/>
  <c r="E1377" i="11"/>
  <c r="D1377" i="11"/>
  <c r="C1377" i="11"/>
  <c r="B1377" i="11"/>
  <c r="A1377" i="11"/>
  <c r="AB1376" i="11"/>
  <c r="AA1376" i="11"/>
  <c r="AC1376" i="11" s="1"/>
  <c r="T1376" i="11"/>
  <c r="S1376" i="11"/>
  <c r="U1376" i="11" s="1"/>
  <c r="Q1376" i="11"/>
  <c r="P1376" i="11"/>
  <c r="X1376" i="11" s="1"/>
  <c r="O1376" i="11"/>
  <c r="W1376" i="11" s="1"/>
  <c r="N1376" i="11"/>
  <c r="V1376" i="11" s="1"/>
  <c r="M1376" i="11"/>
  <c r="L1376" i="11"/>
  <c r="K1376" i="11"/>
  <c r="J1376" i="11"/>
  <c r="I1376" i="11"/>
  <c r="H1376" i="11"/>
  <c r="G1376" i="11"/>
  <c r="F1376" i="11"/>
  <c r="E1376" i="11"/>
  <c r="D1376" i="11"/>
  <c r="C1376" i="11"/>
  <c r="B1376" i="11"/>
  <c r="A1376" i="11"/>
  <c r="Y1375" i="11"/>
  <c r="X1375" i="11"/>
  <c r="T1375" i="11"/>
  <c r="AB1375" i="11" s="1"/>
  <c r="S1375" i="11"/>
  <c r="U1375" i="11" s="1"/>
  <c r="Q1375" i="11"/>
  <c r="P1375" i="11"/>
  <c r="O1375" i="11"/>
  <c r="N1375" i="11"/>
  <c r="M1375" i="11"/>
  <c r="L1375" i="11"/>
  <c r="K1375" i="11"/>
  <c r="J1375" i="11"/>
  <c r="I1375" i="11"/>
  <c r="H1375" i="11"/>
  <c r="G1375" i="11"/>
  <c r="F1375" i="11"/>
  <c r="E1375" i="11"/>
  <c r="D1375" i="11"/>
  <c r="C1375" i="11"/>
  <c r="B1375" i="11"/>
  <c r="A1375" i="11"/>
  <c r="AA1374" i="11"/>
  <c r="W1374" i="11"/>
  <c r="V1374" i="11"/>
  <c r="U1374" i="11"/>
  <c r="T1374" i="11"/>
  <c r="S1374" i="11"/>
  <c r="Q1374" i="11"/>
  <c r="Y1374" i="11" s="1"/>
  <c r="P1374" i="11"/>
  <c r="X1374" i="11" s="1"/>
  <c r="O1374" i="11"/>
  <c r="N1374" i="11"/>
  <c r="R1374" i="11" s="1"/>
  <c r="M1374" i="11"/>
  <c r="L1374" i="11"/>
  <c r="K1374" i="11"/>
  <c r="J1374" i="11"/>
  <c r="I1374" i="11"/>
  <c r="AB1374" i="11" s="1"/>
  <c r="H1374" i="11"/>
  <c r="G1374" i="11"/>
  <c r="F1374" i="11"/>
  <c r="E1374" i="11"/>
  <c r="D1374" i="11"/>
  <c r="C1374" i="11"/>
  <c r="B1374" i="11"/>
  <c r="A1374" i="11"/>
  <c r="X1373" i="11"/>
  <c r="T1373" i="11"/>
  <c r="AB1373" i="11" s="1"/>
  <c r="S1373" i="11"/>
  <c r="R1373" i="11"/>
  <c r="Q1373" i="11"/>
  <c r="Y1373" i="11" s="1"/>
  <c r="P1373" i="11"/>
  <c r="O1373" i="11"/>
  <c r="W1373" i="11" s="1"/>
  <c r="N1373" i="11"/>
  <c r="V1373" i="11" s="1"/>
  <c r="M1373" i="11"/>
  <c r="L1373" i="11"/>
  <c r="K1373" i="11"/>
  <c r="J1373" i="11"/>
  <c r="I1373" i="11"/>
  <c r="H1373" i="11"/>
  <c r="G1373" i="11"/>
  <c r="F1373" i="11"/>
  <c r="E1373" i="11"/>
  <c r="D1373" i="11"/>
  <c r="C1373" i="11"/>
  <c r="B1373" i="11"/>
  <c r="A1373" i="11"/>
  <c r="U1372" i="11"/>
  <c r="T1372" i="11"/>
  <c r="AB1372" i="11" s="1"/>
  <c r="S1372" i="11"/>
  <c r="AA1372" i="11" s="1"/>
  <c r="Q1372" i="11"/>
  <c r="Y1372" i="11" s="1"/>
  <c r="P1372" i="11"/>
  <c r="X1372" i="11" s="1"/>
  <c r="O1372" i="11"/>
  <c r="W1372" i="11" s="1"/>
  <c r="N1372" i="11"/>
  <c r="V1372" i="11" s="1"/>
  <c r="M1372" i="11"/>
  <c r="L1372" i="11"/>
  <c r="K1372" i="11"/>
  <c r="J1372" i="11"/>
  <c r="I1372" i="11"/>
  <c r="H1372" i="11"/>
  <c r="G1372" i="11"/>
  <c r="F1372" i="11"/>
  <c r="E1372" i="11"/>
  <c r="D1372" i="11"/>
  <c r="C1372" i="11"/>
  <c r="B1372" i="11"/>
  <c r="A1372" i="11"/>
  <c r="AB1371" i="11"/>
  <c r="T1371" i="11"/>
  <c r="S1371" i="11"/>
  <c r="AA1371" i="11" s="1"/>
  <c r="R1371" i="11"/>
  <c r="Q1371" i="11"/>
  <c r="Y1371" i="11" s="1"/>
  <c r="P1371" i="11"/>
  <c r="X1371" i="11" s="1"/>
  <c r="O1371" i="11"/>
  <c r="W1371" i="11" s="1"/>
  <c r="N1371" i="11"/>
  <c r="V1371" i="11" s="1"/>
  <c r="M1371" i="11"/>
  <c r="L1371" i="11"/>
  <c r="K1371" i="11"/>
  <c r="J1371" i="11"/>
  <c r="I1371" i="11"/>
  <c r="H1371" i="11"/>
  <c r="G1371" i="11"/>
  <c r="F1371" i="11"/>
  <c r="E1371" i="11"/>
  <c r="D1371" i="11"/>
  <c r="C1371" i="11"/>
  <c r="B1371" i="11"/>
  <c r="A1371" i="11"/>
  <c r="T1370" i="11"/>
  <c r="U1370" i="11" s="1"/>
  <c r="S1370" i="11"/>
  <c r="Q1370" i="11"/>
  <c r="P1370" i="11"/>
  <c r="O1370" i="11"/>
  <c r="W1370" i="11" s="1"/>
  <c r="N1370" i="11"/>
  <c r="V1370" i="11" s="1"/>
  <c r="M1370" i="11"/>
  <c r="L1370" i="11"/>
  <c r="K1370" i="11"/>
  <c r="J1370" i="11"/>
  <c r="I1370" i="11"/>
  <c r="AA1370" i="11" s="1"/>
  <c r="H1370" i="11"/>
  <c r="G1370" i="11"/>
  <c r="F1370" i="11"/>
  <c r="E1370" i="11"/>
  <c r="D1370" i="11"/>
  <c r="C1370" i="11"/>
  <c r="B1370" i="11"/>
  <c r="A1370" i="11"/>
  <c r="AB1369" i="11"/>
  <c r="X1369" i="11"/>
  <c r="W1369" i="11"/>
  <c r="V1369" i="11"/>
  <c r="U1369" i="11"/>
  <c r="T1369" i="11"/>
  <c r="S1369" i="11"/>
  <c r="AA1369" i="11" s="1"/>
  <c r="Q1369" i="11"/>
  <c r="Y1369" i="11" s="1"/>
  <c r="P1369" i="11"/>
  <c r="O1369" i="11"/>
  <c r="N1369" i="11"/>
  <c r="R1369" i="11" s="1"/>
  <c r="M1369" i="11"/>
  <c r="L1369" i="11"/>
  <c r="K1369" i="11"/>
  <c r="J1369" i="11"/>
  <c r="I1369" i="11"/>
  <c r="H1369" i="11"/>
  <c r="G1369" i="11"/>
  <c r="F1369" i="11"/>
  <c r="E1369" i="11"/>
  <c r="D1369" i="11"/>
  <c r="C1369" i="11"/>
  <c r="B1369" i="11"/>
  <c r="A1369" i="11"/>
  <c r="Y1368" i="11"/>
  <c r="U1368" i="11"/>
  <c r="T1368" i="11"/>
  <c r="S1368" i="11"/>
  <c r="AA1368" i="11" s="1"/>
  <c r="Q1368" i="11"/>
  <c r="P1368" i="11"/>
  <c r="O1368" i="11"/>
  <c r="W1368" i="11" s="1"/>
  <c r="N1368" i="11"/>
  <c r="R1368" i="11" s="1"/>
  <c r="M1368" i="11"/>
  <c r="L1368" i="11"/>
  <c r="K1368" i="11"/>
  <c r="J1368" i="11"/>
  <c r="I1368" i="11"/>
  <c r="H1368" i="11"/>
  <c r="G1368" i="11"/>
  <c r="F1368" i="11"/>
  <c r="E1368" i="11"/>
  <c r="D1368" i="11"/>
  <c r="C1368" i="11"/>
  <c r="B1368" i="11"/>
  <c r="A1368" i="11"/>
  <c r="V1367" i="11"/>
  <c r="U1367" i="11"/>
  <c r="T1367" i="11"/>
  <c r="AB1367" i="11" s="1"/>
  <c r="S1367" i="11"/>
  <c r="R1367" i="11"/>
  <c r="Q1367" i="11"/>
  <c r="Y1367" i="11" s="1"/>
  <c r="P1367" i="11"/>
  <c r="X1367" i="11" s="1"/>
  <c r="O1367" i="11"/>
  <c r="W1367" i="11" s="1"/>
  <c r="N1367" i="11"/>
  <c r="M1367" i="11"/>
  <c r="L1367" i="11"/>
  <c r="K1367" i="11"/>
  <c r="J1367" i="11"/>
  <c r="I1367" i="11"/>
  <c r="AA1367" i="11" s="1"/>
  <c r="H1367" i="11"/>
  <c r="G1367" i="11"/>
  <c r="F1367" i="11"/>
  <c r="E1367" i="11"/>
  <c r="D1367" i="11"/>
  <c r="C1367" i="11"/>
  <c r="B1367" i="11"/>
  <c r="A1367" i="11"/>
  <c r="T1366" i="11"/>
  <c r="AB1366" i="11" s="1"/>
  <c r="S1366" i="11"/>
  <c r="Q1366" i="11"/>
  <c r="Y1366" i="11" s="1"/>
  <c r="P1366" i="11"/>
  <c r="X1366" i="11" s="1"/>
  <c r="O1366" i="11"/>
  <c r="W1366" i="11" s="1"/>
  <c r="N1366" i="11"/>
  <c r="M1366" i="11"/>
  <c r="L1366" i="11"/>
  <c r="K1366" i="11"/>
  <c r="J1366" i="11"/>
  <c r="I1366" i="11"/>
  <c r="H1366" i="11"/>
  <c r="G1366" i="11"/>
  <c r="F1366" i="11"/>
  <c r="E1366" i="11"/>
  <c r="D1366" i="11"/>
  <c r="C1366" i="11"/>
  <c r="B1366" i="11"/>
  <c r="A1366" i="11"/>
  <c r="AB1365" i="11"/>
  <c r="AA1365" i="11"/>
  <c r="U1365" i="11"/>
  <c r="T1365" i="11"/>
  <c r="S1365" i="11"/>
  <c r="Q1365" i="11"/>
  <c r="Y1365" i="11" s="1"/>
  <c r="P1365" i="11"/>
  <c r="X1365" i="11" s="1"/>
  <c r="O1365" i="11"/>
  <c r="W1365" i="11" s="1"/>
  <c r="N1365" i="11"/>
  <c r="V1365" i="11" s="1"/>
  <c r="M1365" i="11"/>
  <c r="L1365" i="11"/>
  <c r="K1365" i="11"/>
  <c r="J1365" i="11"/>
  <c r="I1365" i="11"/>
  <c r="H1365" i="11"/>
  <c r="G1365" i="11"/>
  <c r="F1365" i="11"/>
  <c r="E1365" i="11"/>
  <c r="D1365" i="11"/>
  <c r="C1365" i="11"/>
  <c r="B1365" i="11"/>
  <c r="A1365" i="11"/>
  <c r="Y1364" i="11"/>
  <c r="W1364" i="11"/>
  <c r="U1364" i="11"/>
  <c r="T1364" i="11"/>
  <c r="S1364" i="11"/>
  <c r="R1364" i="11"/>
  <c r="Q1364" i="11"/>
  <c r="P1364" i="11"/>
  <c r="O1364" i="11"/>
  <c r="N1364" i="11"/>
  <c r="M1364" i="11"/>
  <c r="L1364" i="11"/>
  <c r="K1364" i="11"/>
  <c r="J1364" i="11"/>
  <c r="I1364" i="11"/>
  <c r="AB1364" i="11" s="1"/>
  <c r="H1364" i="11"/>
  <c r="G1364" i="11"/>
  <c r="F1364" i="11"/>
  <c r="E1364" i="11"/>
  <c r="D1364" i="11"/>
  <c r="C1364" i="11"/>
  <c r="B1364" i="11"/>
  <c r="A1364" i="11"/>
  <c r="V1363" i="11"/>
  <c r="U1363" i="11"/>
  <c r="T1363" i="11"/>
  <c r="AB1363" i="11" s="1"/>
  <c r="S1363" i="11"/>
  <c r="AA1363" i="11" s="1"/>
  <c r="Q1363" i="11"/>
  <c r="P1363" i="11"/>
  <c r="X1363" i="11" s="1"/>
  <c r="O1363" i="11"/>
  <c r="R1363" i="11" s="1"/>
  <c r="N1363" i="11"/>
  <c r="M1363" i="11"/>
  <c r="L1363" i="11"/>
  <c r="K1363" i="11"/>
  <c r="J1363" i="11"/>
  <c r="I1363" i="11"/>
  <c r="Y1363" i="11" s="1"/>
  <c r="H1363" i="11"/>
  <c r="G1363" i="11"/>
  <c r="F1363" i="11"/>
  <c r="E1363" i="11"/>
  <c r="D1363" i="11"/>
  <c r="C1363" i="11"/>
  <c r="B1363" i="11"/>
  <c r="A1363" i="11"/>
  <c r="W1362" i="11"/>
  <c r="T1362" i="11"/>
  <c r="S1362" i="11"/>
  <c r="Q1362" i="11"/>
  <c r="P1362" i="11"/>
  <c r="X1362" i="11" s="1"/>
  <c r="O1362" i="11"/>
  <c r="N1362" i="11"/>
  <c r="M1362" i="11"/>
  <c r="L1362" i="11"/>
  <c r="K1362" i="11"/>
  <c r="J1362" i="11"/>
  <c r="I1362" i="11"/>
  <c r="AB1362" i="11" s="1"/>
  <c r="H1362" i="11"/>
  <c r="G1362" i="11"/>
  <c r="F1362" i="11"/>
  <c r="E1362" i="11"/>
  <c r="D1362" i="11"/>
  <c r="C1362" i="11"/>
  <c r="B1362" i="11"/>
  <c r="A1362" i="11"/>
  <c r="T1361" i="11"/>
  <c r="AB1361" i="11" s="1"/>
  <c r="S1361" i="11"/>
  <c r="AA1361" i="11" s="1"/>
  <c r="Q1361" i="11"/>
  <c r="Y1361" i="11" s="1"/>
  <c r="P1361" i="11"/>
  <c r="X1361" i="11" s="1"/>
  <c r="O1361" i="11"/>
  <c r="W1361" i="11" s="1"/>
  <c r="N1361" i="11"/>
  <c r="M1361" i="11"/>
  <c r="L1361" i="11"/>
  <c r="K1361" i="11"/>
  <c r="J1361" i="11"/>
  <c r="I1361" i="11"/>
  <c r="H1361" i="11"/>
  <c r="G1361" i="11"/>
  <c r="F1361" i="11"/>
  <c r="E1361" i="11"/>
  <c r="D1361" i="11"/>
  <c r="C1361" i="11"/>
  <c r="B1361" i="11"/>
  <c r="A1361" i="11"/>
  <c r="AB1360" i="11"/>
  <c r="AA1360" i="11"/>
  <c r="T1360" i="11"/>
  <c r="U1360" i="11" s="1"/>
  <c r="S1360" i="11"/>
  <c r="Q1360" i="11"/>
  <c r="Y1360" i="11" s="1"/>
  <c r="P1360" i="11"/>
  <c r="X1360" i="11" s="1"/>
  <c r="O1360" i="11"/>
  <c r="W1360" i="11" s="1"/>
  <c r="N1360" i="11"/>
  <c r="V1360" i="11" s="1"/>
  <c r="M1360" i="11"/>
  <c r="L1360" i="11"/>
  <c r="K1360" i="11"/>
  <c r="J1360" i="11"/>
  <c r="I1360" i="11"/>
  <c r="H1360" i="11"/>
  <c r="G1360" i="11"/>
  <c r="F1360" i="11"/>
  <c r="E1360" i="11"/>
  <c r="D1360" i="11"/>
  <c r="C1360" i="11"/>
  <c r="B1360" i="11"/>
  <c r="A1360" i="11"/>
  <c r="U1359" i="11"/>
  <c r="T1359" i="11"/>
  <c r="AB1359" i="11" s="1"/>
  <c r="S1359" i="11"/>
  <c r="Q1359" i="11"/>
  <c r="P1359" i="11"/>
  <c r="O1359" i="11"/>
  <c r="N1359" i="11"/>
  <c r="M1359" i="11"/>
  <c r="L1359" i="11"/>
  <c r="K1359" i="11"/>
  <c r="J1359" i="11"/>
  <c r="I1359" i="11"/>
  <c r="AA1359" i="11" s="1"/>
  <c r="H1359" i="11"/>
  <c r="G1359" i="11"/>
  <c r="F1359" i="11"/>
  <c r="E1359" i="11"/>
  <c r="D1359" i="11"/>
  <c r="C1359" i="11"/>
  <c r="B1359" i="11"/>
  <c r="A1359" i="11"/>
  <c r="AA1358" i="11"/>
  <c r="X1358" i="11"/>
  <c r="W1358" i="11"/>
  <c r="V1358" i="11"/>
  <c r="U1358" i="11"/>
  <c r="T1358" i="11"/>
  <c r="AB1358" i="11" s="1"/>
  <c r="S1358" i="11"/>
  <c r="Q1358" i="11"/>
  <c r="R1358" i="11" s="1"/>
  <c r="P1358" i="11"/>
  <c r="O1358" i="11"/>
  <c r="N1358" i="11"/>
  <c r="M1358" i="11"/>
  <c r="L1358" i="11"/>
  <c r="K1358" i="11"/>
  <c r="J1358" i="11"/>
  <c r="I1358" i="11"/>
  <c r="H1358" i="11"/>
  <c r="G1358" i="11"/>
  <c r="F1358" i="11"/>
  <c r="E1358" i="11"/>
  <c r="D1358" i="11"/>
  <c r="C1358" i="11"/>
  <c r="B1358" i="11"/>
  <c r="A1358" i="11"/>
  <c r="X1357" i="11"/>
  <c r="T1357" i="11"/>
  <c r="AB1357" i="11" s="1"/>
  <c r="S1357" i="11"/>
  <c r="R1357" i="11"/>
  <c r="Q1357" i="11"/>
  <c r="Y1357" i="11" s="1"/>
  <c r="P1357" i="11"/>
  <c r="O1357" i="11"/>
  <c r="W1357" i="11" s="1"/>
  <c r="N1357" i="11"/>
  <c r="V1357" i="11" s="1"/>
  <c r="Z1357" i="11" s="1"/>
  <c r="M1357" i="11"/>
  <c r="L1357" i="11"/>
  <c r="K1357" i="11"/>
  <c r="J1357" i="11"/>
  <c r="I1357" i="11"/>
  <c r="H1357" i="11"/>
  <c r="G1357" i="11"/>
  <c r="F1357" i="11"/>
  <c r="E1357" i="11"/>
  <c r="D1357" i="11"/>
  <c r="C1357" i="11"/>
  <c r="B1357" i="11"/>
  <c r="A1357" i="11"/>
  <c r="U1356" i="11"/>
  <c r="T1356" i="11"/>
  <c r="AB1356" i="11" s="1"/>
  <c r="S1356" i="11"/>
  <c r="AA1356" i="11" s="1"/>
  <c r="AC1356" i="11" s="1"/>
  <c r="Q1356" i="11"/>
  <c r="Y1356" i="11" s="1"/>
  <c r="P1356" i="11"/>
  <c r="X1356" i="11" s="1"/>
  <c r="O1356" i="11"/>
  <c r="N1356" i="11"/>
  <c r="V1356" i="11" s="1"/>
  <c r="M1356" i="11"/>
  <c r="L1356" i="11"/>
  <c r="K1356" i="11"/>
  <c r="J1356" i="11"/>
  <c r="I1356" i="11"/>
  <c r="H1356" i="11"/>
  <c r="G1356" i="11"/>
  <c r="F1356" i="11"/>
  <c r="E1356" i="11"/>
  <c r="D1356" i="11"/>
  <c r="C1356" i="11"/>
  <c r="B1356" i="11"/>
  <c r="A1356" i="11"/>
  <c r="AB1355" i="11"/>
  <c r="T1355" i="11"/>
  <c r="S1355" i="11"/>
  <c r="AA1355" i="11" s="1"/>
  <c r="R1355" i="11"/>
  <c r="Q1355" i="11"/>
  <c r="Y1355" i="11" s="1"/>
  <c r="P1355" i="11"/>
  <c r="X1355" i="11" s="1"/>
  <c r="O1355" i="11"/>
  <c r="W1355" i="11" s="1"/>
  <c r="N1355" i="11"/>
  <c r="V1355" i="11" s="1"/>
  <c r="M1355" i="11"/>
  <c r="L1355" i="11"/>
  <c r="K1355" i="11"/>
  <c r="J1355" i="11"/>
  <c r="I1355" i="11"/>
  <c r="H1355" i="11"/>
  <c r="G1355" i="11"/>
  <c r="F1355" i="11"/>
  <c r="E1355" i="11"/>
  <c r="D1355" i="11"/>
  <c r="C1355" i="11"/>
  <c r="B1355" i="11"/>
  <c r="A1355" i="11"/>
  <c r="U1354" i="11"/>
  <c r="T1354" i="11"/>
  <c r="S1354" i="11"/>
  <c r="Q1354" i="11"/>
  <c r="P1354" i="11"/>
  <c r="O1354" i="11"/>
  <c r="W1354" i="11" s="1"/>
  <c r="N1354" i="11"/>
  <c r="V1354" i="11" s="1"/>
  <c r="M1354" i="11"/>
  <c r="L1354" i="11"/>
  <c r="K1354" i="11"/>
  <c r="J1354" i="11"/>
  <c r="I1354" i="11"/>
  <c r="AA1354" i="11" s="1"/>
  <c r="H1354" i="11"/>
  <c r="G1354" i="11"/>
  <c r="F1354" i="11"/>
  <c r="E1354" i="11"/>
  <c r="D1354" i="11"/>
  <c r="C1354" i="11"/>
  <c r="B1354" i="11"/>
  <c r="A1354" i="11"/>
  <c r="AB1353" i="11"/>
  <c r="X1353" i="11"/>
  <c r="W1353" i="11"/>
  <c r="V1353" i="11"/>
  <c r="U1353" i="11"/>
  <c r="T1353" i="11"/>
  <c r="S1353" i="11"/>
  <c r="AA1353" i="11" s="1"/>
  <c r="AC1353" i="11" s="1"/>
  <c r="R1353" i="11"/>
  <c r="Q1353" i="11"/>
  <c r="Y1353" i="11" s="1"/>
  <c r="P1353" i="11"/>
  <c r="O1353" i="11"/>
  <c r="N1353" i="11"/>
  <c r="M1353" i="11"/>
  <c r="L1353" i="11"/>
  <c r="K1353" i="11"/>
  <c r="J1353" i="11"/>
  <c r="I1353" i="11"/>
  <c r="H1353" i="11"/>
  <c r="G1353" i="11"/>
  <c r="F1353" i="11"/>
  <c r="E1353" i="11"/>
  <c r="D1353" i="11"/>
  <c r="C1353" i="11"/>
  <c r="B1353" i="11"/>
  <c r="A1353" i="11"/>
  <c r="T1352" i="11"/>
  <c r="S1352" i="11"/>
  <c r="R1352" i="11"/>
  <c r="Q1352" i="11"/>
  <c r="P1352" i="11"/>
  <c r="X1352" i="11" s="1"/>
  <c r="O1352" i="11"/>
  <c r="N1352" i="11"/>
  <c r="V1352" i="11" s="1"/>
  <c r="M1352" i="11"/>
  <c r="L1352" i="11"/>
  <c r="K1352" i="11"/>
  <c r="J1352" i="11"/>
  <c r="I1352" i="11"/>
  <c r="Y1352" i="11" s="1"/>
  <c r="H1352" i="11"/>
  <c r="G1352" i="11"/>
  <c r="F1352" i="11"/>
  <c r="E1352" i="11"/>
  <c r="D1352" i="11"/>
  <c r="C1352" i="11"/>
  <c r="B1352" i="11"/>
  <c r="A1352" i="11"/>
  <c r="V1351" i="11"/>
  <c r="U1351" i="11"/>
  <c r="T1351" i="11"/>
  <c r="S1351" i="11"/>
  <c r="Q1351" i="11"/>
  <c r="Y1351" i="11" s="1"/>
  <c r="P1351" i="11"/>
  <c r="X1351" i="11" s="1"/>
  <c r="O1351" i="11"/>
  <c r="W1351" i="11" s="1"/>
  <c r="N1351" i="11"/>
  <c r="M1351" i="11"/>
  <c r="L1351" i="11"/>
  <c r="K1351" i="11"/>
  <c r="J1351" i="11"/>
  <c r="I1351" i="11"/>
  <c r="AB1351" i="11" s="1"/>
  <c r="H1351" i="11"/>
  <c r="G1351" i="11"/>
  <c r="F1351" i="11"/>
  <c r="E1351" i="11"/>
  <c r="D1351" i="11"/>
  <c r="C1351" i="11"/>
  <c r="B1351" i="11"/>
  <c r="A1351" i="11"/>
  <c r="T1350" i="11"/>
  <c r="S1350" i="11"/>
  <c r="Q1350" i="11"/>
  <c r="Y1350" i="11" s="1"/>
  <c r="P1350" i="11"/>
  <c r="X1350" i="11" s="1"/>
  <c r="O1350" i="11"/>
  <c r="W1350" i="11" s="1"/>
  <c r="N1350" i="11"/>
  <c r="M1350" i="11"/>
  <c r="L1350" i="11"/>
  <c r="K1350" i="11"/>
  <c r="J1350" i="11"/>
  <c r="I1350" i="11"/>
  <c r="AB1350" i="11" s="1"/>
  <c r="H1350" i="11"/>
  <c r="G1350" i="11"/>
  <c r="F1350" i="11"/>
  <c r="E1350" i="11"/>
  <c r="D1350" i="11"/>
  <c r="C1350" i="11"/>
  <c r="B1350" i="11"/>
  <c r="A1350" i="11"/>
  <c r="AB1349" i="11"/>
  <c r="AA1349" i="11"/>
  <c r="U1349" i="11"/>
  <c r="T1349" i="11"/>
  <c r="S1349" i="11"/>
  <c r="Q1349" i="11"/>
  <c r="Y1349" i="11" s="1"/>
  <c r="P1349" i="11"/>
  <c r="X1349" i="11" s="1"/>
  <c r="O1349" i="11"/>
  <c r="W1349" i="11" s="1"/>
  <c r="N1349" i="11"/>
  <c r="V1349" i="11" s="1"/>
  <c r="M1349" i="11"/>
  <c r="L1349" i="11"/>
  <c r="K1349" i="11"/>
  <c r="J1349" i="11"/>
  <c r="I1349" i="11"/>
  <c r="H1349" i="11"/>
  <c r="G1349" i="11"/>
  <c r="F1349" i="11"/>
  <c r="E1349" i="11"/>
  <c r="D1349" i="11"/>
  <c r="C1349" i="11"/>
  <c r="B1349" i="11"/>
  <c r="A1349" i="11"/>
  <c r="U1348" i="11"/>
  <c r="T1348" i="11"/>
  <c r="S1348" i="11"/>
  <c r="Q1348" i="11"/>
  <c r="P1348" i="11"/>
  <c r="O1348" i="11"/>
  <c r="N1348" i="11"/>
  <c r="M1348" i="11"/>
  <c r="L1348" i="11"/>
  <c r="K1348" i="11"/>
  <c r="J1348" i="11"/>
  <c r="I1348" i="11"/>
  <c r="Y1348" i="11" s="1"/>
  <c r="H1348" i="11"/>
  <c r="G1348" i="11"/>
  <c r="F1348" i="11"/>
  <c r="E1348" i="11"/>
  <c r="D1348" i="11"/>
  <c r="C1348" i="11"/>
  <c r="B1348" i="11"/>
  <c r="A1348" i="11"/>
  <c r="V1347" i="11"/>
  <c r="T1347" i="11"/>
  <c r="AB1347" i="11" s="1"/>
  <c r="S1347" i="11"/>
  <c r="AA1347" i="11" s="1"/>
  <c r="AC1347" i="11" s="1"/>
  <c r="Q1347" i="11"/>
  <c r="Y1347" i="11" s="1"/>
  <c r="P1347" i="11"/>
  <c r="X1347" i="11" s="1"/>
  <c r="O1347" i="11"/>
  <c r="R1347" i="11" s="1"/>
  <c r="N1347" i="11"/>
  <c r="M1347" i="11"/>
  <c r="L1347" i="11"/>
  <c r="K1347" i="11"/>
  <c r="J1347" i="11"/>
  <c r="I1347" i="11"/>
  <c r="H1347" i="11"/>
  <c r="G1347" i="11"/>
  <c r="F1347" i="11"/>
  <c r="E1347" i="11"/>
  <c r="D1347" i="11"/>
  <c r="C1347" i="11"/>
  <c r="B1347" i="11"/>
  <c r="A1347" i="11"/>
  <c r="AB1346" i="11"/>
  <c r="W1346" i="11"/>
  <c r="T1346" i="11"/>
  <c r="S1346" i="11"/>
  <c r="R1346" i="11"/>
  <c r="Q1346" i="11"/>
  <c r="Y1346" i="11" s="1"/>
  <c r="P1346" i="11"/>
  <c r="X1346" i="11" s="1"/>
  <c r="O1346" i="11"/>
  <c r="N1346" i="11"/>
  <c r="V1346" i="11" s="1"/>
  <c r="M1346" i="11"/>
  <c r="L1346" i="11"/>
  <c r="K1346" i="11"/>
  <c r="J1346" i="11"/>
  <c r="I1346" i="11"/>
  <c r="H1346" i="11"/>
  <c r="G1346" i="11"/>
  <c r="F1346" i="11"/>
  <c r="E1346" i="11"/>
  <c r="D1346" i="11"/>
  <c r="C1346" i="11"/>
  <c r="B1346" i="11"/>
  <c r="A1346" i="11"/>
  <c r="T1345" i="11"/>
  <c r="AB1345" i="11" s="1"/>
  <c r="S1345" i="11"/>
  <c r="AA1345" i="11" s="1"/>
  <c r="Q1345" i="11"/>
  <c r="Y1345" i="11" s="1"/>
  <c r="P1345" i="11"/>
  <c r="X1345" i="11" s="1"/>
  <c r="O1345" i="11"/>
  <c r="W1345" i="11" s="1"/>
  <c r="N1345" i="11"/>
  <c r="M1345" i="11"/>
  <c r="L1345" i="11"/>
  <c r="K1345" i="11"/>
  <c r="J1345" i="11"/>
  <c r="I1345" i="11"/>
  <c r="H1345" i="11"/>
  <c r="G1345" i="11"/>
  <c r="F1345" i="11"/>
  <c r="E1345" i="11"/>
  <c r="D1345" i="11"/>
  <c r="C1345" i="11"/>
  <c r="B1345" i="11"/>
  <c r="A1345" i="11"/>
  <c r="AB1344" i="11"/>
  <c r="AC1344" i="11" s="1"/>
  <c r="AA1344" i="11"/>
  <c r="T1344" i="11"/>
  <c r="U1344" i="11" s="1"/>
  <c r="S1344" i="11"/>
  <c r="Q1344" i="11"/>
  <c r="Y1344" i="11" s="1"/>
  <c r="P1344" i="11"/>
  <c r="X1344" i="11" s="1"/>
  <c r="O1344" i="11"/>
  <c r="W1344" i="11" s="1"/>
  <c r="N1344" i="11"/>
  <c r="V1344" i="11" s="1"/>
  <c r="M1344" i="11"/>
  <c r="L1344" i="11"/>
  <c r="K1344" i="11"/>
  <c r="J1344" i="11"/>
  <c r="I1344" i="11"/>
  <c r="H1344" i="11"/>
  <c r="G1344" i="11"/>
  <c r="F1344" i="11"/>
  <c r="E1344" i="11"/>
  <c r="D1344" i="11"/>
  <c r="C1344" i="11"/>
  <c r="B1344" i="11"/>
  <c r="A1344" i="11"/>
  <c r="Y1343" i="11"/>
  <c r="X1343" i="11"/>
  <c r="U1343" i="11"/>
  <c r="T1343" i="11"/>
  <c r="S1343" i="11"/>
  <c r="AA1343" i="11" s="1"/>
  <c r="AC1343" i="11" s="1"/>
  <c r="Q1343" i="11"/>
  <c r="P1343" i="11"/>
  <c r="O1343" i="11"/>
  <c r="N1343" i="11"/>
  <c r="M1343" i="11"/>
  <c r="L1343" i="11"/>
  <c r="K1343" i="11"/>
  <c r="J1343" i="11"/>
  <c r="I1343" i="11"/>
  <c r="AB1343" i="11" s="1"/>
  <c r="H1343" i="11"/>
  <c r="G1343" i="11"/>
  <c r="F1343" i="11"/>
  <c r="E1343" i="11"/>
  <c r="D1343" i="11"/>
  <c r="C1343" i="11"/>
  <c r="B1343" i="11"/>
  <c r="A1343" i="11"/>
  <c r="AA1342" i="11"/>
  <c r="W1342" i="11"/>
  <c r="V1342" i="11"/>
  <c r="U1342" i="11"/>
  <c r="T1342" i="11"/>
  <c r="AB1342" i="11" s="1"/>
  <c r="S1342" i="11"/>
  <c r="R1342" i="11"/>
  <c r="Q1342" i="11"/>
  <c r="Y1342" i="11" s="1"/>
  <c r="P1342" i="11"/>
  <c r="X1342" i="11" s="1"/>
  <c r="O1342" i="11"/>
  <c r="N1342" i="11"/>
  <c r="M1342" i="11"/>
  <c r="L1342" i="11"/>
  <c r="K1342" i="11"/>
  <c r="J1342" i="11"/>
  <c r="I1342" i="11"/>
  <c r="H1342" i="11"/>
  <c r="G1342" i="11"/>
  <c r="F1342" i="11"/>
  <c r="E1342" i="11"/>
  <c r="D1342" i="11"/>
  <c r="C1342" i="11"/>
  <c r="B1342" i="11"/>
  <c r="A1342" i="11"/>
  <c r="X1341" i="11"/>
  <c r="T1341" i="11"/>
  <c r="AB1341" i="11" s="1"/>
  <c r="S1341" i="11"/>
  <c r="R1341" i="11"/>
  <c r="Q1341" i="11"/>
  <c r="Y1341" i="11" s="1"/>
  <c r="P1341" i="11"/>
  <c r="O1341" i="11"/>
  <c r="W1341" i="11" s="1"/>
  <c r="N1341" i="11"/>
  <c r="V1341" i="11" s="1"/>
  <c r="M1341" i="11"/>
  <c r="L1341" i="11"/>
  <c r="K1341" i="11"/>
  <c r="J1341" i="11"/>
  <c r="I1341" i="11"/>
  <c r="H1341" i="11"/>
  <c r="G1341" i="11"/>
  <c r="F1341" i="11"/>
  <c r="E1341" i="11"/>
  <c r="D1341" i="11"/>
  <c r="C1341" i="11"/>
  <c r="B1341" i="11"/>
  <c r="A1341" i="11"/>
  <c r="AB1340" i="11"/>
  <c r="U1340" i="11"/>
  <c r="T1340" i="11"/>
  <c r="S1340" i="11"/>
  <c r="Q1340" i="11"/>
  <c r="P1340" i="11"/>
  <c r="O1340" i="11"/>
  <c r="N1340" i="11"/>
  <c r="M1340" i="11"/>
  <c r="L1340" i="11"/>
  <c r="K1340" i="11"/>
  <c r="J1340" i="11"/>
  <c r="I1340" i="11"/>
  <c r="AA1340" i="11" s="1"/>
  <c r="H1340" i="11"/>
  <c r="G1340" i="11"/>
  <c r="F1340" i="11"/>
  <c r="E1340" i="11"/>
  <c r="D1340" i="11"/>
  <c r="C1340" i="11"/>
  <c r="B1340" i="11"/>
  <c r="A1340" i="11"/>
  <c r="AB1339" i="11"/>
  <c r="X1339" i="11"/>
  <c r="V1339" i="11"/>
  <c r="T1339" i="11"/>
  <c r="S1339" i="11"/>
  <c r="Q1339" i="11"/>
  <c r="P1339" i="11"/>
  <c r="O1339" i="11"/>
  <c r="N1339" i="11"/>
  <c r="R1339" i="11" s="1"/>
  <c r="M1339" i="11"/>
  <c r="L1339" i="11"/>
  <c r="K1339" i="11"/>
  <c r="J1339" i="11"/>
  <c r="I1339" i="11"/>
  <c r="Y1339" i="11" s="1"/>
  <c r="H1339" i="11"/>
  <c r="G1339" i="11"/>
  <c r="F1339" i="11"/>
  <c r="E1339" i="11"/>
  <c r="D1339" i="11"/>
  <c r="C1339" i="11"/>
  <c r="B1339" i="11"/>
  <c r="A1339" i="11"/>
  <c r="T1338" i="11"/>
  <c r="AB1338" i="11" s="1"/>
  <c r="S1338" i="11"/>
  <c r="AA1338" i="11" s="1"/>
  <c r="Q1338" i="11"/>
  <c r="P1338" i="11"/>
  <c r="X1338" i="11" s="1"/>
  <c r="O1338" i="11"/>
  <c r="W1338" i="11" s="1"/>
  <c r="N1338" i="11"/>
  <c r="M1338" i="11"/>
  <c r="L1338" i="11"/>
  <c r="K1338" i="11"/>
  <c r="J1338" i="11"/>
  <c r="I1338" i="11"/>
  <c r="Y1338" i="11" s="1"/>
  <c r="H1338" i="11"/>
  <c r="G1338" i="11"/>
  <c r="F1338" i="11"/>
  <c r="E1338" i="11"/>
  <c r="D1338" i="11"/>
  <c r="C1338" i="11"/>
  <c r="B1338" i="11"/>
  <c r="A1338" i="11"/>
  <c r="AB1337" i="11"/>
  <c r="V1337" i="11"/>
  <c r="U1337" i="11"/>
  <c r="T1337" i="11"/>
  <c r="S1337" i="11"/>
  <c r="AA1337" i="11" s="1"/>
  <c r="AC1337" i="11" s="1"/>
  <c r="Q1337" i="11"/>
  <c r="Y1337" i="11" s="1"/>
  <c r="P1337" i="11"/>
  <c r="X1337" i="11" s="1"/>
  <c r="O1337" i="11"/>
  <c r="W1337" i="11" s="1"/>
  <c r="N1337" i="11"/>
  <c r="M1337" i="11"/>
  <c r="L1337" i="11"/>
  <c r="K1337" i="11"/>
  <c r="J1337" i="11"/>
  <c r="I1337" i="11"/>
  <c r="H1337" i="11"/>
  <c r="G1337" i="11"/>
  <c r="F1337" i="11"/>
  <c r="E1337" i="11"/>
  <c r="D1337" i="11"/>
  <c r="C1337" i="11"/>
  <c r="B1337" i="11"/>
  <c r="A1337" i="11"/>
  <c r="AB1336" i="11"/>
  <c r="U1336" i="11"/>
  <c r="T1336" i="11"/>
  <c r="S1336" i="11"/>
  <c r="AA1336" i="11" s="1"/>
  <c r="Q1336" i="11"/>
  <c r="P1336" i="11"/>
  <c r="X1336" i="11" s="1"/>
  <c r="O1336" i="11"/>
  <c r="W1336" i="11" s="1"/>
  <c r="N1336" i="11"/>
  <c r="V1336" i="11" s="1"/>
  <c r="M1336" i="11"/>
  <c r="L1336" i="11"/>
  <c r="K1336" i="11"/>
  <c r="J1336" i="11"/>
  <c r="I1336" i="11"/>
  <c r="Y1336" i="11" s="1"/>
  <c r="H1336" i="11"/>
  <c r="G1336" i="11"/>
  <c r="F1336" i="11"/>
  <c r="E1336" i="11"/>
  <c r="D1336" i="11"/>
  <c r="C1336" i="11"/>
  <c r="B1336" i="11"/>
  <c r="A1336" i="11"/>
  <c r="T1335" i="11"/>
  <c r="U1335" i="11" s="1"/>
  <c r="S1335" i="11"/>
  <c r="R1335" i="11"/>
  <c r="Q1335" i="11"/>
  <c r="P1335" i="11"/>
  <c r="O1335" i="11"/>
  <c r="N1335" i="11"/>
  <c r="M1335" i="11"/>
  <c r="L1335" i="11"/>
  <c r="K1335" i="11"/>
  <c r="J1335" i="11"/>
  <c r="I1335" i="11"/>
  <c r="H1335" i="11"/>
  <c r="G1335" i="11"/>
  <c r="F1335" i="11"/>
  <c r="E1335" i="11"/>
  <c r="D1335" i="11"/>
  <c r="C1335" i="11"/>
  <c r="B1335" i="11"/>
  <c r="A1335" i="11"/>
  <c r="W1334" i="11"/>
  <c r="V1334" i="11"/>
  <c r="T1334" i="11"/>
  <c r="AB1334" i="11" s="1"/>
  <c r="S1334" i="11"/>
  <c r="AA1334" i="11" s="1"/>
  <c r="AC1334" i="11" s="1"/>
  <c r="Q1334" i="11"/>
  <c r="P1334" i="11"/>
  <c r="O1334" i="11"/>
  <c r="N1334" i="11"/>
  <c r="R1334" i="11" s="1"/>
  <c r="M1334" i="11"/>
  <c r="L1334" i="11"/>
  <c r="K1334" i="11"/>
  <c r="J1334" i="11"/>
  <c r="I1334" i="11"/>
  <c r="Y1334" i="11" s="1"/>
  <c r="H1334" i="11"/>
  <c r="G1334" i="11"/>
  <c r="F1334" i="11"/>
  <c r="E1334" i="11"/>
  <c r="D1334" i="11"/>
  <c r="C1334" i="11"/>
  <c r="B1334" i="11"/>
  <c r="A1334" i="11"/>
  <c r="V1333" i="11"/>
  <c r="T1333" i="11"/>
  <c r="AB1333" i="11" s="1"/>
  <c r="S1333" i="11"/>
  <c r="Q1333" i="11"/>
  <c r="Y1333" i="11" s="1"/>
  <c r="P1333" i="11"/>
  <c r="X1333" i="11" s="1"/>
  <c r="O1333" i="11"/>
  <c r="N1333" i="11"/>
  <c r="M1333" i="11"/>
  <c r="L1333" i="11"/>
  <c r="K1333" i="11"/>
  <c r="J1333" i="11"/>
  <c r="I1333" i="11"/>
  <c r="W1333" i="11" s="1"/>
  <c r="H1333" i="11"/>
  <c r="G1333" i="11"/>
  <c r="F1333" i="11"/>
  <c r="E1333" i="11"/>
  <c r="D1333" i="11"/>
  <c r="C1333" i="11"/>
  <c r="B1333" i="11"/>
  <c r="A1333" i="11"/>
  <c r="T1332" i="11"/>
  <c r="AB1332" i="11" s="1"/>
  <c r="S1332" i="11"/>
  <c r="AA1332" i="11" s="1"/>
  <c r="Q1332" i="11"/>
  <c r="Y1332" i="11" s="1"/>
  <c r="P1332" i="11"/>
  <c r="X1332" i="11" s="1"/>
  <c r="O1332" i="11"/>
  <c r="N1332" i="11"/>
  <c r="M1332" i="11"/>
  <c r="L1332" i="11"/>
  <c r="K1332" i="11"/>
  <c r="J1332" i="11"/>
  <c r="I1332" i="11"/>
  <c r="W1332" i="11" s="1"/>
  <c r="H1332" i="11"/>
  <c r="G1332" i="11"/>
  <c r="F1332" i="11"/>
  <c r="E1332" i="11"/>
  <c r="D1332" i="11"/>
  <c r="C1332" i="11"/>
  <c r="B1332" i="11"/>
  <c r="A1332" i="11"/>
  <c r="AA1331" i="11"/>
  <c r="T1331" i="11"/>
  <c r="U1331" i="11" s="1"/>
  <c r="S1331" i="11"/>
  <c r="Q1331" i="11"/>
  <c r="Y1331" i="11" s="1"/>
  <c r="P1331" i="11"/>
  <c r="X1331" i="11" s="1"/>
  <c r="O1331" i="11"/>
  <c r="W1331" i="11" s="1"/>
  <c r="N1331" i="11"/>
  <c r="V1331" i="11" s="1"/>
  <c r="M1331" i="11"/>
  <c r="L1331" i="11"/>
  <c r="K1331" i="11"/>
  <c r="J1331" i="11"/>
  <c r="I1331" i="11"/>
  <c r="H1331" i="11"/>
  <c r="G1331" i="11"/>
  <c r="F1331" i="11"/>
  <c r="E1331" i="11"/>
  <c r="D1331" i="11"/>
  <c r="C1331" i="11"/>
  <c r="B1331" i="11"/>
  <c r="A1331" i="11"/>
  <c r="AA1330" i="11"/>
  <c r="X1330" i="11"/>
  <c r="W1330" i="11"/>
  <c r="T1330" i="11"/>
  <c r="S1330" i="11"/>
  <c r="U1330" i="11" s="1"/>
  <c r="Q1330" i="11"/>
  <c r="R1330" i="11" s="1"/>
  <c r="P1330" i="11"/>
  <c r="O1330" i="11"/>
  <c r="N1330" i="11"/>
  <c r="V1330" i="11" s="1"/>
  <c r="M1330" i="11"/>
  <c r="L1330" i="11"/>
  <c r="K1330" i="11"/>
  <c r="J1330" i="11"/>
  <c r="I1330" i="11"/>
  <c r="AB1330" i="11" s="1"/>
  <c r="H1330" i="11"/>
  <c r="G1330" i="11"/>
  <c r="F1330" i="11"/>
  <c r="E1330" i="11"/>
  <c r="D1330" i="11"/>
  <c r="C1330" i="11"/>
  <c r="B1330" i="11"/>
  <c r="A1330" i="11"/>
  <c r="AA1329" i="11"/>
  <c r="X1329" i="11"/>
  <c r="W1329" i="11"/>
  <c r="U1329" i="11"/>
  <c r="T1329" i="11"/>
  <c r="AB1329" i="11" s="1"/>
  <c r="S1329" i="11"/>
  <c r="Q1329" i="11"/>
  <c r="Y1329" i="11" s="1"/>
  <c r="P1329" i="11"/>
  <c r="O1329" i="11"/>
  <c r="N1329" i="11"/>
  <c r="R1329" i="11" s="1"/>
  <c r="M1329" i="11"/>
  <c r="L1329" i="11"/>
  <c r="K1329" i="11"/>
  <c r="J1329" i="11"/>
  <c r="I1329" i="11"/>
  <c r="H1329" i="11"/>
  <c r="G1329" i="11"/>
  <c r="F1329" i="11"/>
  <c r="E1329" i="11"/>
  <c r="D1329" i="11"/>
  <c r="C1329" i="11"/>
  <c r="B1329" i="11"/>
  <c r="A1329" i="11"/>
  <c r="AA1328" i="11"/>
  <c r="W1328" i="11"/>
  <c r="T1328" i="11"/>
  <c r="S1328" i="11"/>
  <c r="R1328" i="11"/>
  <c r="Q1328" i="11"/>
  <c r="Y1328" i="11" s="1"/>
  <c r="P1328" i="11"/>
  <c r="O1328" i="11"/>
  <c r="N1328" i="11"/>
  <c r="M1328" i="11"/>
  <c r="L1328" i="11"/>
  <c r="K1328" i="11"/>
  <c r="J1328" i="11"/>
  <c r="I1328" i="11"/>
  <c r="X1328" i="11" s="1"/>
  <c r="H1328" i="11"/>
  <c r="G1328" i="11"/>
  <c r="F1328" i="11"/>
  <c r="E1328" i="11"/>
  <c r="D1328" i="11"/>
  <c r="C1328" i="11"/>
  <c r="B1328" i="11"/>
  <c r="A1328" i="11"/>
  <c r="X1327" i="11"/>
  <c r="T1327" i="11"/>
  <c r="AB1327" i="11" s="1"/>
  <c r="S1327" i="11"/>
  <c r="AA1327" i="11" s="1"/>
  <c r="Q1327" i="11"/>
  <c r="Y1327" i="11" s="1"/>
  <c r="P1327" i="11"/>
  <c r="O1327" i="11"/>
  <c r="N1327" i="11"/>
  <c r="V1327" i="11" s="1"/>
  <c r="M1327" i="11"/>
  <c r="L1327" i="11"/>
  <c r="K1327" i="11"/>
  <c r="J1327" i="11"/>
  <c r="I1327" i="11"/>
  <c r="H1327" i="11"/>
  <c r="G1327" i="11"/>
  <c r="F1327" i="11"/>
  <c r="E1327" i="11"/>
  <c r="D1327" i="11"/>
  <c r="C1327" i="11"/>
  <c r="B1327" i="11"/>
  <c r="A1327" i="11"/>
  <c r="AB1326" i="11"/>
  <c r="AA1326" i="11"/>
  <c r="U1326" i="11"/>
  <c r="T1326" i="11"/>
  <c r="S1326" i="11"/>
  <c r="Q1326" i="11"/>
  <c r="Y1326" i="11" s="1"/>
  <c r="P1326" i="11"/>
  <c r="X1326" i="11" s="1"/>
  <c r="O1326" i="11"/>
  <c r="W1326" i="11" s="1"/>
  <c r="N1326" i="11"/>
  <c r="M1326" i="11"/>
  <c r="L1326" i="11"/>
  <c r="K1326" i="11"/>
  <c r="J1326" i="11"/>
  <c r="I1326" i="11"/>
  <c r="H1326" i="11"/>
  <c r="G1326" i="11"/>
  <c r="F1326" i="11"/>
  <c r="E1326" i="11"/>
  <c r="D1326" i="11"/>
  <c r="C1326" i="11"/>
  <c r="B1326" i="11"/>
  <c r="A1326" i="11"/>
  <c r="T1325" i="11"/>
  <c r="S1325" i="11"/>
  <c r="U1325" i="11" s="1"/>
  <c r="R1325" i="11"/>
  <c r="Q1325" i="11"/>
  <c r="P1325" i="11"/>
  <c r="O1325" i="11"/>
  <c r="N1325" i="11"/>
  <c r="V1325" i="11" s="1"/>
  <c r="M1325" i="11"/>
  <c r="L1325" i="11"/>
  <c r="K1325" i="11"/>
  <c r="J1325" i="11"/>
  <c r="I1325" i="11"/>
  <c r="AA1325" i="11" s="1"/>
  <c r="H1325" i="11"/>
  <c r="G1325" i="11"/>
  <c r="F1325" i="11"/>
  <c r="E1325" i="11"/>
  <c r="D1325" i="11"/>
  <c r="C1325" i="11"/>
  <c r="B1325" i="11"/>
  <c r="A1325" i="11"/>
  <c r="X1324" i="11"/>
  <c r="V1324" i="11"/>
  <c r="U1324" i="11"/>
  <c r="T1324" i="11"/>
  <c r="AB1324" i="11" s="1"/>
  <c r="S1324" i="11"/>
  <c r="Q1324" i="11"/>
  <c r="P1324" i="11"/>
  <c r="O1324" i="11"/>
  <c r="W1324" i="11" s="1"/>
  <c r="N1324" i="11"/>
  <c r="R1324" i="11" s="1"/>
  <c r="M1324" i="11"/>
  <c r="L1324" i="11"/>
  <c r="K1324" i="11"/>
  <c r="J1324" i="11"/>
  <c r="I1324" i="11"/>
  <c r="AA1324" i="11" s="1"/>
  <c r="H1324" i="11"/>
  <c r="G1324" i="11"/>
  <c r="F1324" i="11"/>
  <c r="E1324" i="11"/>
  <c r="D1324" i="11"/>
  <c r="C1324" i="11"/>
  <c r="B1324" i="11"/>
  <c r="A1324" i="11"/>
  <c r="AB1323" i="11"/>
  <c r="X1323" i="11"/>
  <c r="V1323" i="11"/>
  <c r="U1323" i="11"/>
  <c r="T1323" i="11"/>
  <c r="S1323" i="11"/>
  <c r="AA1323" i="11" s="1"/>
  <c r="AC1323" i="11" s="1"/>
  <c r="Q1323" i="11"/>
  <c r="Y1323" i="11" s="1"/>
  <c r="P1323" i="11"/>
  <c r="O1323" i="11"/>
  <c r="W1323" i="11" s="1"/>
  <c r="N1323" i="11"/>
  <c r="R1323" i="11" s="1"/>
  <c r="M1323" i="11"/>
  <c r="L1323" i="11"/>
  <c r="K1323" i="11"/>
  <c r="J1323" i="11"/>
  <c r="I1323" i="11"/>
  <c r="H1323" i="11"/>
  <c r="G1323" i="11"/>
  <c r="F1323" i="11"/>
  <c r="E1323" i="11"/>
  <c r="D1323" i="11"/>
  <c r="C1323" i="11"/>
  <c r="B1323" i="11"/>
  <c r="A1323" i="11"/>
  <c r="T1322" i="11"/>
  <c r="AB1322" i="11" s="1"/>
  <c r="S1322" i="11"/>
  <c r="AA1322" i="11" s="1"/>
  <c r="AC1322" i="11" s="1"/>
  <c r="Q1322" i="11"/>
  <c r="P1322" i="11"/>
  <c r="X1322" i="11" s="1"/>
  <c r="O1322" i="11"/>
  <c r="W1322" i="11" s="1"/>
  <c r="N1322" i="11"/>
  <c r="V1322" i="11" s="1"/>
  <c r="M1322" i="11"/>
  <c r="L1322" i="11"/>
  <c r="K1322" i="11"/>
  <c r="J1322" i="11"/>
  <c r="I1322" i="11"/>
  <c r="Y1322" i="11" s="1"/>
  <c r="H1322" i="11"/>
  <c r="G1322" i="11"/>
  <c r="F1322" i="11"/>
  <c r="E1322" i="11"/>
  <c r="D1322" i="11"/>
  <c r="C1322" i="11"/>
  <c r="B1322" i="11"/>
  <c r="A1322" i="11"/>
  <c r="AB1321" i="11"/>
  <c r="V1321" i="11"/>
  <c r="U1321" i="11"/>
  <c r="T1321" i="11"/>
  <c r="S1321" i="11"/>
  <c r="Q1321" i="11"/>
  <c r="Y1321" i="11" s="1"/>
  <c r="P1321" i="11"/>
  <c r="X1321" i="11" s="1"/>
  <c r="O1321" i="11"/>
  <c r="W1321" i="11" s="1"/>
  <c r="N1321" i="11"/>
  <c r="M1321" i="11"/>
  <c r="L1321" i="11"/>
  <c r="K1321" i="11"/>
  <c r="J1321" i="11"/>
  <c r="I1321" i="11"/>
  <c r="AA1321" i="11" s="1"/>
  <c r="AC1321" i="11" s="1"/>
  <c r="H1321" i="11"/>
  <c r="G1321" i="11"/>
  <c r="F1321" i="11"/>
  <c r="E1321" i="11"/>
  <c r="D1321" i="11"/>
  <c r="C1321" i="11"/>
  <c r="B1321" i="11"/>
  <c r="A1321" i="11"/>
  <c r="AB1320" i="11"/>
  <c r="U1320" i="11"/>
  <c r="T1320" i="11"/>
  <c r="S1320" i="11"/>
  <c r="AA1320" i="11" s="1"/>
  <c r="Q1320" i="11"/>
  <c r="P1320" i="11"/>
  <c r="X1320" i="11" s="1"/>
  <c r="O1320" i="11"/>
  <c r="W1320" i="11" s="1"/>
  <c r="N1320" i="11"/>
  <c r="V1320" i="11" s="1"/>
  <c r="Z1320" i="11" s="1"/>
  <c r="M1320" i="11"/>
  <c r="L1320" i="11"/>
  <c r="K1320" i="11"/>
  <c r="J1320" i="11"/>
  <c r="I1320" i="11"/>
  <c r="Y1320" i="11" s="1"/>
  <c r="H1320" i="11"/>
  <c r="G1320" i="11"/>
  <c r="F1320" i="11"/>
  <c r="E1320" i="11"/>
  <c r="D1320" i="11"/>
  <c r="C1320" i="11"/>
  <c r="B1320" i="11"/>
  <c r="A1320" i="11"/>
  <c r="T1319" i="11"/>
  <c r="S1319" i="11"/>
  <c r="R1319" i="11"/>
  <c r="Q1319" i="11"/>
  <c r="P1319" i="11"/>
  <c r="X1319" i="11" s="1"/>
  <c r="O1319" i="11"/>
  <c r="N1319" i="11"/>
  <c r="M1319" i="11"/>
  <c r="L1319" i="11"/>
  <c r="K1319" i="11"/>
  <c r="J1319" i="11"/>
  <c r="I1319" i="11"/>
  <c r="Y1319" i="11" s="1"/>
  <c r="H1319" i="11"/>
  <c r="G1319" i="11"/>
  <c r="F1319" i="11"/>
  <c r="E1319" i="11"/>
  <c r="D1319" i="11"/>
  <c r="C1319" i="11"/>
  <c r="B1319" i="11"/>
  <c r="A1319" i="11"/>
  <c r="W1318" i="11"/>
  <c r="V1318" i="11"/>
  <c r="T1318" i="11"/>
  <c r="AB1318" i="11" s="1"/>
  <c r="S1318" i="11"/>
  <c r="AA1318" i="11" s="1"/>
  <c r="Q1318" i="11"/>
  <c r="Y1318" i="11" s="1"/>
  <c r="P1318" i="11"/>
  <c r="X1318" i="11" s="1"/>
  <c r="O1318" i="11"/>
  <c r="N1318" i="11"/>
  <c r="R1318" i="11" s="1"/>
  <c r="M1318" i="11"/>
  <c r="L1318" i="11"/>
  <c r="K1318" i="11"/>
  <c r="J1318" i="11"/>
  <c r="I1318" i="11"/>
  <c r="H1318" i="11"/>
  <c r="G1318" i="11"/>
  <c r="F1318" i="11"/>
  <c r="E1318" i="11"/>
  <c r="D1318" i="11"/>
  <c r="C1318" i="11"/>
  <c r="B1318" i="11"/>
  <c r="A1318" i="11"/>
  <c r="T1317" i="11"/>
  <c r="AB1317" i="11" s="1"/>
  <c r="S1317" i="11"/>
  <c r="Q1317" i="11"/>
  <c r="Y1317" i="11" s="1"/>
  <c r="P1317" i="11"/>
  <c r="X1317" i="11" s="1"/>
  <c r="O1317" i="11"/>
  <c r="W1317" i="11" s="1"/>
  <c r="N1317" i="11"/>
  <c r="V1317" i="11" s="1"/>
  <c r="M1317" i="11"/>
  <c r="L1317" i="11"/>
  <c r="K1317" i="11"/>
  <c r="J1317" i="11"/>
  <c r="I1317" i="11"/>
  <c r="H1317" i="11"/>
  <c r="G1317" i="11"/>
  <c r="F1317" i="11"/>
  <c r="E1317" i="11"/>
  <c r="D1317" i="11"/>
  <c r="C1317" i="11"/>
  <c r="B1317" i="11"/>
  <c r="A1317" i="11"/>
  <c r="T1316" i="11"/>
  <c r="U1316" i="11" s="1"/>
  <c r="S1316" i="11"/>
  <c r="AA1316" i="11" s="1"/>
  <c r="Q1316" i="11"/>
  <c r="Y1316" i="11" s="1"/>
  <c r="P1316" i="11"/>
  <c r="X1316" i="11" s="1"/>
  <c r="O1316" i="11"/>
  <c r="N1316" i="11"/>
  <c r="M1316" i="11"/>
  <c r="L1316" i="11"/>
  <c r="K1316" i="11"/>
  <c r="J1316" i="11"/>
  <c r="I1316" i="11"/>
  <c r="W1316" i="11" s="1"/>
  <c r="H1316" i="11"/>
  <c r="G1316" i="11"/>
  <c r="F1316" i="11"/>
  <c r="E1316" i="11"/>
  <c r="D1316" i="11"/>
  <c r="C1316" i="11"/>
  <c r="B1316" i="11"/>
  <c r="A1316" i="11"/>
  <c r="AA1315" i="11"/>
  <c r="T1315" i="11"/>
  <c r="U1315" i="11" s="1"/>
  <c r="S1315" i="11"/>
  <c r="Q1315" i="11"/>
  <c r="Y1315" i="11" s="1"/>
  <c r="P1315" i="11"/>
  <c r="X1315" i="11" s="1"/>
  <c r="O1315" i="11"/>
  <c r="W1315" i="11" s="1"/>
  <c r="N1315" i="11"/>
  <c r="V1315" i="11" s="1"/>
  <c r="M1315" i="11"/>
  <c r="L1315" i="11"/>
  <c r="K1315" i="11"/>
  <c r="J1315" i="11"/>
  <c r="I1315" i="11"/>
  <c r="H1315" i="11"/>
  <c r="G1315" i="11"/>
  <c r="F1315" i="11"/>
  <c r="E1315" i="11"/>
  <c r="D1315" i="11"/>
  <c r="C1315" i="11"/>
  <c r="B1315" i="11"/>
  <c r="A1315" i="11"/>
  <c r="AB1314" i="11"/>
  <c r="AA1314" i="11"/>
  <c r="AC1314" i="11" s="1"/>
  <c r="X1314" i="11"/>
  <c r="W1314" i="11"/>
  <c r="T1314" i="11"/>
  <c r="S1314" i="11"/>
  <c r="U1314" i="11" s="1"/>
  <c r="Q1314" i="11"/>
  <c r="R1314" i="11" s="1"/>
  <c r="P1314" i="11"/>
  <c r="O1314" i="11"/>
  <c r="N1314" i="11"/>
  <c r="V1314" i="11" s="1"/>
  <c r="M1314" i="11"/>
  <c r="L1314" i="11"/>
  <c r="K1314" i="11"/>
  <c r="J1314" i="11"/>
  <c r="I1314" i="11"/>
  <c r="H1314" i="11"/>
  <c r="G1314" i="11"/>
  <c r="F1314" i="11"/>
  <c r="E1314" i="11"/>
  <c r="D1314" i="11"/>
  <c r="C1314" i="11"/>
  <c r="B1314" i="11"/>
  <c r="A1314" i="11"/>
  <c r="X1313" i="11"/>
  <c r="W1313" i="11"/>
  <c r="U1313" i="11"/>
  <c r="T1313" i="11"/>
  <c r="AB1313" i="11" s="1"/>
  <c r="S1313" i="11"/>
  <c r="Q1313" i="11"/>
  <c r="Y1313" i="11" s="1"/>
  <c r="P1313" i="11"/>
  <c r="O1313" i="11"/>
  <c r="N1313" i="11"/>
  <c r="R1313" i="11" s="1"/>
  <c r="M1313" i="11"/>
  <c r="L1313" i="11"/>
  <c r="K1313" i="11"/>
  <c r="J1313" i="11"/>
  <c r="I1313" i="11"/>
  <c r="AA1313" i="11" s="1"/>
  <c r="AC1313" i="11" s="1"/>
  <c r="H1313" i="11"/>
  <c r="G1313" i="11"/>
  <c r="F1313" i="11"/>
  <c r="E1313" i="11"/>
  <c r="D1313" i="11"/>
  <c r="C1313" i="11"/>
  <c r="B1313" i="11"/>
  <c r="A1313" i="11"/>
  <c r="AA1312" i="11"/>
  <c r="T1312" i="11"/>
  <c r="S1312" i="11"/>
  <c r="R1312" i="11"/>
  <c r="Q1312" i="11"/>
  <c r="Y1312" i="11" s="1"/>
  <c r="P1312" i="11"/>
  <c r="X1312" i="11" s="1"/>
  <c r="O1312" i="11"/>
  <c r="N1312" i="11"/>
  <c r="M1312" i="11"/>
  <c r="L1312" i="11"/>
  <c r="K1312" i="11"/>
  <c r="J1312" i="11"/>
  <c r="I1312" i="11"/>
  <c r="W1312" i="11" s="1"/>
  <c r="H1312" i="11"/>
  <c r="G1312" i="11"/>
  <c r="F1312" i="11"/>
  <c r="E1312" i="11"/>
  <c r="D1312" i="11"/>
  <c r="C1312" i="11"/>
  <c r="B1312" i="11"/>
  <c r="A1312" i="11"/>
  <c r="X1311" i="11"/>
  <c r="T1311" i="11"/>
  <c r="AB1311" i="11" s="1"/>
  <c r="S1311" i="11"/>
  <c r="AA1311" i="11" s="1"/>
  <c r="Q1311" i="11"/>
  <c r="Y1311" i="11" s="1"/>
  <c r="P1311" i="11"/>
  <c r="O1311" i="11"/>
  <c r="N1311" i="11"/>
  <c r="V1311" i="11" s="1"/>
  <c r="M1311" i="11"/>
  <c r="L1311" i="11"/>
  <c r="K1311" i="11"/>
  <c r="J1311" i="11"/>
  <c r="I1311" i="11"/>
  <c r="H1311" i="11"/>
  <c r="G1311" i="11"/>
  <c r="F1311" i="11"/>
  <c r="E1311" i="11"/>
  <c r="D1311" i="11"/>
  <c r="C1311" i="11"/>
  <c r="B1311" i="11"/>
  <c r="A1311" i="11"/>
  <c r="AB1310" i="11"/>
  <c r="AA1310" i="11"/>
  <c r="U1310" i="11"/>
  <c r="T1310" i="11"/>
  <c r="S1310" i="11"/>
  <c r="Q1310" i="11"/>
  <c r="Y1310" i="11" s="1"/>
  <c r="P1310" i="11"/>
  <c r="X1310" i="11" s="1"/>
  <c r="O1310" i="11"/>
  <c r="W1310" i="11" s="1"/>
  <c r="N1310" i="11"/>
  <c r="M1310" i="11"/>
  <c r="L1310" i="11"/>
  <c r="K1310" i="11"/>
  <c r="J1310" i="11"/>
  <c r="I1310" i="11"/>
  <c r="H1310" i="11"/>
  <c r="G1310" i="11"/>
  <c r="F1310" i="11"/>
  <c r="E1310" i="11"/>
  <c r="D1310" i="11"/>
  <c r="C1310" i="11"/>
  <c r="B1310" i="11"/>
  <c r="A1310" i="11"/>
  <c r="AA1309" i="11"/>
  <c r="Y1309" i="11"/>
  <c r="T1309" i="11"/>
  <c r="S1309" i="11"/>
  <c r="U1309" i="11" s="1"/>
  <c r="R1309" i="11"/>
  <c r="Q1309" i="11"/>
  <c r="P1309" i="11"/>
  <c r="O1309" i="11"/>
  <c r="N1309" i="11"/>
  <c r="V1309" i="11" s="1"/>
  <c r="M1309" i="11"/>
  <c r="L1309" i="11"/>
  <c r="K1309" i="11"/>
  <c r="J1309" i="11"/>
  <c r="I1309" i="11"/>
  <c r="H1309" i="11"/>
  <c r="G1309" i="11"/>
  <c r="F1309" i="11"/>
  <c r="E1309" i="11"/>
  <c r="D1309" i="11"/>
  <c r="C1309" i="11"/>
  <c r="B1309" i="11"/>
  <c r="A1309" i="11"/>
  <c r="X1308" i="11"/>
  <c r="V1308" i="11"/>
  <c r="U1308" i="11"/>
  <c r="T1308" i="11"/>
  <c r="S1308" i="11"/>
  <c r="Q1308" i="11"/>
  <c r="P1308" i="11"/>
  <c r="O1308" i="11"/>
  <c r="W1308" i="11" s="1"/>
  <c r="N1308" i="11"/>
  <c r="R1308" i="11" s="1"/>
  <c r="M1308" i="11"/>
  <c r="L1308" i="11"/>
  <c r="K1308" i="11"/>
  <c r="J1308" i="11"/>
  <c r="I1308" i="11"/>
  <c r="AB1308" i="11" s="1"/>
  <c r="H1308" i="11"/>
  <c r="G1308" i="11"/>
  <c r="F1308" i="11"/>
  <c r="E1308" i="11"/>
  <c r="D1308" i="11"/>
  <c r="C1308" i="11"/>
  <c r="B1308" i="11"/>
  <c r="A1308" i="11"/>
  <c r="AB1307" i="11"/>
  <c r="V1307" i="11"/>
  <c r="T1307" i="11"/>
  <c r="S1307" i="11"/>
  <c r="AA1307" i="11" s="1"/>
  <c r="Q1307" i="11"/>
  <c r="Y1307" i="11" s="1"/>
  <c r="P1307" i="11"/>
  <c r="X1307" i="11" s="1"/>
  <c r="O1307" i="11"/>
  <c r="W1307" i="11" s="1"/>
  <c r="N1307" i="11"/>
  <c r="R1307" i="11" s="1"/>
  <c r="M1307" i="11"/>
  <c r="L1307" i="11"/>
  <c r="K1307" i="11"/>
  <c r="J1307" i="11"/>
  <c r="I1307" i="11"/>
  <c r="H1307" i="11"/>
  <c r="G1307" i="11"/>
  <c r="F1307" i="11"/>
  <c r="E1307" i="11"/>
  <c r="D1307" i="11"/>
  <c r="C1307" i="11"/>
  <c r="B1307" i="11"/>
  <c r="A1307" i="11"/>
  <c r="T1306" i="11"/>
  <c r="AB1306" i="11" s="1"/>
  <c r="S1306" i="11"/>
  <c r="AA1306" i="11" s="1"/>
  <c r="Q1306" i="11"/>
  <c r="P1306" i="11"/>
  <c r="X1306" i="11" s="1"/>
  <c r="O1306" i="11"/>
  <c r="W1306" i="11" s="1"/>
  <c r="N1306" i="11"/>
  <c r="V1306" i="11" s="1"/>
  <c r="M1306" i="11"/>
  <c r="L1306" i="11"/>
  <c r="K1306" i="11"/>
  <c r="J1306" i="11"/>
  <c r="I1306" i="11"/>
  <c r="Y1306" i="11" s="1"/>
  <c r="H1306" i="11"/>
  <c r="G1306" i="11"/>
  <c r="F1306" i="11"/>
  <c r="E1306" i="11"/>
  <c r="D1306" i="11"/>
  <c r="C1306" i="11"/>
  <c r="B1306" i="11"/>
  <c r="A1306" i="11"/>
  <c r="V1305" i="11"/>
  <c r="U1305" i="11"/>
  <c r="T1305" i="11"/>
  <c r="AB1305" i="11" s="1"/>
  <c r="AC1305" i="11" s="1"/>
  <c r="S1305" i="11"/>
  <c r="AA1305" i="11" s="1"/>
  <c r="Q1305" i="11"/>
  <c r="Y1305" i="11" s="1"/>
  <c r="P1305" i="11"/>
  <c r="X1305" i="11" s="1"/>
  <c r="O1305" i="11"/>
  <c r="W1305" i="11" s="1"/>
  <c r="N1305" i="11"/>
  <c r="M1305" i="11"/>
  <c r="L1305" i="11"/>
  <c r="K1305" i="11"/>
  <c r="J1305" i="11"/>
  <c r="I1305" i="11"/>
  <c r="H1305" i="11"/>
  <c r="G1305" i="11"/>
  <c r="F1305" i="11"/>
  <c r="E1305" i="11"/>
  <c r="D1305" i="11"/>
  <c r="C1305" i="11"/>
  <c r="B1305" i="11"/>
  <c r="A1305" i="11"/>
  <c r="AB1304" i="11"/>
  <c r="U1304" i="11"/>
  <c r="T1304" i="11"/>
  <c r="S1304" i="11"/>
  <c r="AA1304" i="11" s="1"/>
  <c r="AC1304" i="11" s="1"/>
  <c r="Q1304" i="11"/>
  <c r="Y1304" i="11" s="1"/>
  <c r="P1304" i="11"/>
  <c r="X1304" i="11" s="1"/>
  <c r="O1304" i="11"/>
  <c r="W1304" i="11" s="1"/>
  <c r="N1304" i="11"/>
  <c r="V1304" i="11" s="1"/>
  <c r="M1304" i="11"/>
  <c r="L1304" i="11"/>
  <c r="K1304" i="11"/>
  <c r="J1304" i="11"/>
  <c r="I1304" i="11"/>
  <c r="H1304" i="11"/>
  <c r="G1304" i="11"/>
  <c r="F1304" i="11"/>
  <c r="E1304" i="11"/>
  <c r="D1304" i="11"/>
  <c r="C1304" i="11"/>
  <c r="B1304" i="11"/>
  <c r="A1304" i="11"/>
  <c r="Y1303" i="11"/>
  <c r="W1303" i="11"/>
  <c r="U1303" i="11"/>
  <c r="T1303" i="11"/>
  <c r="S1303" i="11"/>
  <c r="AA1303" i="11" s="1"/>
  <c r="R1303" i="11"/>
  <c r="Q1303" i="11"/>
  <c r="P1303" i="11"/>
  <c r="O1303" i="11"/>
  <c r="N1303" i="11"/>
  <c r="M1303" i="11"/>
  <c r="L1303" i="11"/>
  <c r="K1303" i="11"/>
  <c r="J1303" i="11"/>
  <c r="I1303" i="11"/>
  <c r="X1303" i="11" s="1"/>
  <c r="H1303" i="11"/>
  <c r="G1303" i="11"/>
  <c r="F1303" i="11"/>
  <c r="E1303" i="11"/>
  <c r="D1303" i="11"/>
  <c r="C1303" i="11"/>
  <c r="B1303" i="11"/>
  <c r="A1303" i="11"/>
  <c r="W1302" i="11"/>
  <c r="V1302" i="11"/>
  <c r="T1302" i="11"/>
  <c r="S1302" i="11"/>
  <c r="Q1302" i="11"/>
  <c r="Y1302" i="11" s="1"/>
  <c r="P1302" i="11"/>
  <c r="X1302" i="11" s="1"/>
  <c r="O1302" i="11"/>
  <c r="R1302" i="11" s="1"/>
  <c r="N1302" i="11"/>
  <c r="M1302" i="11"/>
  <c r="L1302" i="11"/>
  <c r="K1302" i="11"/>
  <c r="J1302" i="11"/>
  <c r="I1302" i="11"/>
  <c r="AA1302" i="11" s="1"/>
  <c r="H1302" i="11"/>
  <c r="G1302" i="11"/>
  <c r="F1302" i="11"/>
  <c r="E1302" i="11"/>
  <c r="D1302" i="11"/>
  <c r="C1302" i="11"/>
  <c r="B1302" i="11"/>
  <c r="A1302" i="11"/>
  <c r="T1301" i="11"/>
  <c r="AB1301" i="11" s="1"/>
  <c r="S1301" i="11"/>
  <c r="Q1301" i="11"/>
  <c r="P1301" i="11"/>
  <c r="O1301" i="11"/>
  <c r="W1301" i="11" s="1"/>
  <c r="N1301" i="11"/>
  <c r="V1301" i="11" s="1"/>
  <c r="M1301" i="11"/>
  <c r="L1301" i="11"/>
  <c r="K1301" i="11"/>
  <c r="J1301" i="11"/>
  <c r="I1301" i="11"/>
  <c r="X1301" i="11" s="1"/>
  <c r="H1301" i="11"/>
  <c r="G1301" i="11"/>
  <c r="F1301" i="11"/>
  <c r="E1301" i="11"/>
  <c r="D1301" i="11"/>
  <c r="C1301" i="11"/>
  <c r="B1301" i="11"/>
  <c r="A1301" i="11"/>
  <c r="U1300" i="11"/>
  <c r="T1300" i="11"/>
  <c r="S1300" i="11"/>
  <c r="Q1300" i="11"/>
  <c r="Y1300" i="11" s="1"/>
  <c r="P1300" i="11"/>
  <c r="X1300" i="11" s="1"/>
  <c r="O1300" i="11"/>
  <c r="W1300" i="11" s="1"/>
  <c r="N1300" i="11"/>
  <c r="M1300" i="11"/>
  <c r="L1300" i="11"/>
  <c r="K1300" i="11"/>
  <c r="J1300" i="11"/>
  <c r="I1300" i="11"/>
  <c r="AA1300" i="11" s="1"/>
  <c r="H1300" i="11"/>
  <c r="G1300" i="11"/>
  <c r="F1300" i="11"/>
  <c r="E1300" i="11"/>
  <c r="D1300" i="11"/>
  <c r="C1300" i="11"/>
  <c r="B1300" i="11"/>
  <c r="A1300" i="11"/>
  <c r="AB1299" i="11"/>
  <c r="AA1299" i="11"/>
  <c r="T1299" i="11"/>
  <c r="S1299" i="11"/>
  <c r="U1299" i="11" s="1"/>
  <c r="Q1299" i="11"/>
  <c r="P1299" i="11"/>
  <c r="X1299" i="11" s="1"/>
  <c r="O1299" i="11"/>
  <c r="W1299" i="11" s="1"/>
  <c r="N1299" i="11"/>
  <c r="V1299" i="11" s="1"/>
  <c r="M1299" i="11"/>
  <c r="L1299" i="11"/>
  <c r="K1299" i="11"/>
  <c r="J1299" i="11"/>
  <c r="I1299" i="11"/>
  <c r="Y1299" i="11" s="1"/>
  <c r="H1299" i="11"/>
  <c r="G1299" i="11"/>
  <c r="F1299" i="11"/>
  <c r="E1299" i="11"/>
  <c r="D1299" i="11"/>
  <c r="C1299" i="11"/>
  <c r="B1299" i="11"/>
  <c r="A1299" i="11"/>
  <c r="AA1298" i="11"/>
  <c r="X1298" i="11"/>
  <c r="T1298" i="11"/>
  <c r="S1298" i="11"/>
  <c r="U1298" i="11" s="1"/>
  <c r="Q1298" i="11"/>
  <c r="P1298" i="11"/>
  <c r="R1298" i="11" s="1"/>
  <c r="O1298" i="11"/>
  <c r="W1298" i="11" s="1"/>
  <c r="N1298" i="11"/>
  <c r="V1298" i="11" s="1"/>
  <c r="M1298" i="11"/>
  <c r="L1298" i="11"/>
  <c r="K1298" i="11"/>
  <c r="J1298" i="11"/>
  <c r="I1298" i="11"/>
  <c r="AB1298" i="11" s="1"/>
  <c r="H1298" i="11"/>
  <c r="G1298" i="11"/>
  <c r="F1298" i="11"/>
  <c r="E1298" i="11"/>
  <c r="D1298" i="11"/>
  <c r="C1298" i="11"/>
  <c r="B1298" i="11"/>
  <c r="A1298" i="11"/>
  <c r="X1297" i="11"/>
  <c r="W1297" i="11"/>
  <c r="V1297" i="11"/>
  <c r="U1297" i="11"/>
  <c r="T1297" i="11"/>
  <c r="AB1297" i="11" s="1"/>
  <c r="S1297" i="11"/>
  <c r="AA1297" i="11" s="1"/>
  <c r="AC1297" i="11" s="1"/>
  <c r="Q1297" i="11"/>
  <c r="Y1297" i="11" s="1"/>
  <c r="P1297" i="11"/>
  <c r="O1297" i="11"/>
  <c r="N1297" i="11"/>
  <c r="R1297" i="11" s="1"/>
  <c r="M1297" i="11"/>
  <c r="L1297" i="11"/>
  <c r="K1297" i="11"/>
  <c r="J1297" i="11"/>
  <c r="I1297" i="11"/>
  <c r="H1297" i="11"/>
  <c r="G1297" i="11"/>
  <c r="F1297" i="11"/>
  <c r="E1297" i="11"/>
  <c r="D1297" i="11"/>
  <c r="C1297" i="11"/>
  <c r="B1297" i="11"/>
  <c r="A1297" i="11"/>
  <c r="T1296" i="11"/>
  <c r="S1296" i="11"/>
  <c r="AA1296" i="11" s="1"/>
  <c r="R1296" i="11"/>
  <c r="Q1296" i="11"/>
  <c r="Y1296" i="11" s="1"/>
  <c r="P1296" i="11"/>
  <c r="X1296" i="11" s="1"/>
  <c r="O1296" i="11"/>
  <c r="W1296" i="11" s="1"/>
  <c r="N1296" i="11"/>
  <c r="V1296" i="11" s="1"/>
  <c r="M1296" i="11"/>
  <c r="L1296" i="11"/>
  <c r="K1296" i="11"/>
  <c r="J1296" i="11"/>
  <c r="I1296" i="11"/>
  <c r="H1296" i="11"/>
  <c r="G1296" i="11"/>
  <c r="F1296" i="11"/>
  <c r="E1296" i="11"/>
  <c r="D1296" i="11"/>
  <c r="C1296" i="11"/>
  <c r="B1296" i="11"/>
  <c r="A1296" i="11"/>
  <c r="U1295" i="11"/>
  <c r="T1295" i="11"/>
  <c r="S1295" i="11"/>
  <c r="AA1295" i="11" s="1"/>
  <c r="Q1295" i="11"/>
  <c r="Y1295" i="11" s="1"/>
  <c r="P1295" i="11"/>
  <c r="X1295" i="11" s="1"/>
  <c r="O1295" i="11"/>
  <c r="N1295" i="11"/>
  <c r="V1295" i="11" s="1"/>
  <c r="M1295" i="11"/>
  <c r="L1295" i="11"/>
  <c r="K1295" i="11"/>
  <c r="J1295" i="11"/>
  <c r="I1295" i="11"/>
  <c r="AB1295" i="11" s="1"/>
  <c r="H1295" i="11"/>
  <c r="G1295" i="11"/>
  <c r="F1295" i="11"/>
  <c r="E1295" i="11"/>
  <c r="D1295" i="11"/>
  <c r="C1295" i="11"/>
  <c r="B1295" i="11"/>
  <c r="A1295" i="11"/>
  <c r="AB1294" i="11"/>
  <c r="U1294" i="11"/>
  <c r="T1294" i="11"/>
  <c r="S1294" i="11"/>
  <c r="AA1294" i="11" s="1"/>
  <c r="Q1294" i="11"/>
  <c r="Y1294" i="11" s="1"/>
  <c r="P1294" i="11"/>
  <c r="X1294" i="11" s="1"/>
  <c r="O1294" i="11"/>
  <c r="W1294" i="11" s="1"/>
  <c r="N1294" i="11"/>
  <c r="M1294" i="11"/>
  <c r="L1294" i="11"/>
  <c r="K1294" i="11"/>
  <c r="J1294" i="11"/>
  <c r="I1294" i="11"/>
  <c r="H1294" i="11"/>
  <c r="G1294" i="11"/>
  <c r="F1294" i="11"/>
  <c r="E1294" i="11"/>
  <c r="D1294" i="11"/>
  <c r="C1294" i="11"/>
  <c r="B1294" i="11"/>
  <c r="A1294" i="11"/>
  <c r="T1293" i="11"/>
  <c r="U1293" i="11" s="1"/>
  <c r="S1293" i="11"/>
  <c r="R1293" i="11"/>
  <c r="Q1293" i="11"/>
  <c r="P1293" i="11"/>
  <c r="O1293" i="11"/>
  <c r="N1293" i="11"/>
  <c r="M1293" i="11"/>
  <c r="L1293" i="11"/>
  <c r="K1293" i="11"/>
  <c r="J1293" i="11"/>
  <c r="I1293" i="11"/>
  <c r="H1293" i="11"/>
  <c r="G1293" i="11"/>
  <c r="F1293" i="11"/>
  <c r="E1293" i="11"/>
  <c r="D1293" i="11"/>
  <c r="C1293" i="11"/>
  <c r="B1293" i="11"/>
  <c r="A1293" i="11"/>
  <c r="X1292" i="11"/>
  <c r="V1292" i="11"/>
  <c r="U1292" i="11"/>
  <c r="T1292" i="11"/>
  <c r="AB1292" i="11" s="1"/>
  <c r="S1292" i="11"/>
  <c r="AA1292" i="11" s="1"/>
  <c r="Q1292" i="11"/>
  <c r="P1292" i="11"/>
  <c r="O1292" i="11"/>
  <c r="N1292" i="11"/>
  <c r="R1292" i="11" s="1"/>
  <c r="M1292" i="11"/>
  <c r="L1292" i="11"/>
  <c r="K1292" i="11"/>
  <c r="J1292" i="11"/>
  <c r="I1292" i="11"/>
  <c r="Y1292" i="11" s="1"/>
  <c r="H1292" i="11"/>
  <c r="G1292" i="11"/>
  <c r="F1292" i="11"/>
  <c r="E1292" i="11"/>
  <c r="D1292" i="11"/>
  <c r="C1292" i="11"/>
  <c r="B1292" i="11"/>
  <c r="A1292" i="11"/>
  <c r="V1291" i="11"/>
  <c r="U1291" i="11"/>
  <c r="T1291" i="11"/>
  <c r="AB1291" i="11" s="1"/>
  <c r="S1291" i="11"/>
  <c r="AA1291" i="11" s="1"/>
  <c r="Q1291" i="11"/>
  <c r="P1291" i="11"/>
  <c r="X1291" i="11" s="1"/>
  <c r="O1291" i="11"/>
  <c r="W1291" i="11" s="1"/>
  <c r="N1291" i="11"/>
  <c r="R1291" i="11" s="1"/>
  <c r="M1291" i="11"/>
  <c r="L1291" i="11"/>
  <c r="K1291" i="11"/>
  <c r="J1291" i="11"/>
  <c r="I1291" i="11"/>
  <c r="Y1291" i="11" s="1"/>
  <c r="H1291" i="11"/>
  <c r="G1291" i="11"/>
  <c r="F1291" i="11"/>
  <c r="E1291" i="11"/>
  <c r="D1291" i="11"/>
  <c r="C1291" i="11"/>
  <c r="B1291" i="11"/>
  <c r="A1291" i="11"/>
  <c r="T1290" i="11"/>
  <c r="AB1290" i="11" s="1"/>
  <c r="S1290" i="11"/>
  <c r="AA1290" i="11" s="1"/>
  <c r="Q1290" i="11"/>
  <c r="Y1290" i="11" s="1"/>
  <c r="P1290" i="11"/>
  <c r="X1290" i="11" s="1"/>
  <c r="O1290" i="11"/>
  <c r="W1290" i="11" s="1"/>
  <c r="N1290" i="11"/>
  <c r="V1290" i="11" s="1"/>
  <c r="M1290" i="11"/>
  <c r="L1290" i="11"/>
  <c r="K1290" i="11"/>
  <c r="J1290" i="11"/>
  <c r="I1290" i="11"/>
  <c r="H1290" i="11"/>
  <c r="G1290" i="11"/>
  <c r="F1290" i="11"/>
  <c r="E1290" i="11"/>
  <c r="D1290" i="11"/>
  <c r="C1290" i="11"/>
  <c r="B1290" i="11"/>
  <c r="A1290" i="11"/>
  <c r="AC1289" i="11"/>
  <c r="U1289" i="11"/>
  <c r="T1289" i="11"/>
  <c r="AB1289" i="11" s="1"/>
  <c r="S1289" i="11"/>
  <c r="AA1289" i="11" s="1"/>
  <c r="Q1289" i="11"/>
  <c r="Y1289" i="11" s="1"/>
  <c r="P1289" i="11"/>
  <c r="X1289" i="11" s="1"/>
  <c r="O1289" i="11"/>
  <c r="W1289" i="11" s="1"/>
  <c r="N1289" i="11"/>
  <c r="V1289" i="11" s="1"/>
  <c r="M1289" i="11"/>
  <c r="L1289" i="11"/>
  <c r="K1289" i="11"/>
  <c r="J1289" i="11"/>
  <c r="I1289" i="11"/>
  <c r="H1289" i="11"/>
  <c r="G1289" i="11"/>
  <c r="F1289" i="11"/>
  <c r="E1289" i="11"/>
  <c r="D1289" i="11"/>
  <c r="C1289" i="11"/>
  <c r="B1289" i="11"/>
  <c r="A1289" i="11"/>
  <c r="AB1288" i="11"/>
  <c r="U1288" i="11"/>
  <c r="T1288" i="11"/>
  <c r="S1288" i="11"/>
  <c r="Q1288" i="11"/>
  <c r="P1288" i="11"/>
  <c r="X1288" i="11" s="1"/>
  <c r="O1288" i="11"/>
  <c r="W1288" i="11" s="1"/>
  <c r="N1288" i="11"/>
  <c r="V1288" i="11" s="1"/>
  <c r="M1288" i="11"/>
  <c r="L1288" i="11"/>
  <c r="K1288" i="11"/>
  <c r="J1288" i="11"/>
  <c r="I1288" i="11"/>
  <c r="AA1288" i="11" s="1"/>
  <c r="H1288" i="11"/>
  <c r="G1288" i="11"/>
  <c r="F1288" i="11"/>
  <c r="E1288" i="11"/>
  <c r="D1288" i="11"/>
  <c r="C1288" i="11"/>
  <c r="B1288" i="11"/>
  <c r="A1288" i="11"/>
  <c r="W1287" i="11"/>
  <c r="U1287" i="11"/>
  <c r="T1287" i="11"/>
  <c r="AB1287" i="11" s="1"/>
  <c r="S1287" i="11"/>
  <c r="R1287" i="11"/>
  <c r="Q1287" i="11"/>
  <c r="P1287" i="11"/>
  <c r="O1287" i="11"/>
  <c r="N1287" i="11"/>
  <c r="M1287" i="11"/>
  <c r="L1287" i="11"/>
  <c r="K1287" i="11"/>
  <c r="J1287" i="11"/>
  <c r="I1287" i="11"/>
  <c r="H1287" i="11"/>
  <c r="G1287" i="11"/>
  <c r="F1287" i="11"/>
  <c r="E1287" i="11"/>
  <c r="D1287" i="11"/>
  <c r="C1287" i="11"/>
  <c r="B1287" i="11"/>
  <c r="A1287" i="11"/>
  <c r="W1286" i="11"/>
  <c r="V1286" i="11"/>
  <c r="T1286" i="11"/>
  <c r="S1286" i="11"/>
  <c r="AA1286" i="11" s="1"/>
  <c r="Q1286" i="11"/>
  <c r="Y1286" i="11" s="1"/>
  <c r="P1286" i="11"/>
  <c r="X1286" i="11" s="1"/>
  <c r="O1286" i="11"/>
  <c r="R1286" i="11" s="1"/>
  <c r="N1286" i="11"/>
  <c r="M1286" i="11"/>
  <c r="L1286" i="11"/>
  <c r="K1286" i="11"/>
  <c r="J1286" i="11"/>
  <c r="I1286" i="11"/>
  <c r="H1286" i="11"/>
  <c r="G1286" i="11"/>
  <c r="F1286" i="11"/>
  <c r="E1286" i="11"/>
  <c r="D1286" i="11"/>
  <c r="C1286" i="11"/>
  <c r="B1286" i="11"/>
  <c r="A1286" i="11"/>
  <c r="T1285" i="11"/>
  <c r="AB1285" i="11" s="1"/>
  <c r="S1285" i="11"/>
  <c r="Q1285" i="11"/>
  <c r="Y1285" i="11" s="1"/>
  <c r="P1285" i="11"/>
  <c r="X1285" i="11" s="1"/>
  <c r="O1285" i="11"/>
  <c r="W1285" i="11" s="1"/>
  <c r="N1285" i="11"/>
  <c r="V1285" i="11" s="1"/>
  <c r="M1285" i="11"/>
  <c r="L1285" i="11"/>
  <c r="K1285" i="11"/>
  <c r="J1285" i="11"/>
  <c r="I1285" i="11"/>
  <c r="H1285" i="11"/>
  <c r="G1285" i="11"/>
  <c r="F1285" i="11"/>
  <c r="E1285" i="11"/>
  <c r="D1285" i="11"/>
  <c r="C1285" i="11"/>
  <c r="B1285" i="11"/>
  <c r="A1285" i="11"/>
  <c r="T1284" i="11"/>
  <c r="U1284" i="11" s="1"/>
  <c r="S1284" i="11"/>
  <c r="Q1284" i="11"/>
  <c r="Y1284" i="11" s="1"/>
  <c r="P1284" i="11"/>
  <c r="X1284" i="11" s="1"/>
  <c r="O1284" i="11"/>
  <c r="W1284" i="11" s="1"/>
  <c r="N1284" i="11"/>
  <c r="M1284" i="11"/>
  <c r="L1284" i="11"/>
  <c r="K1284" i="11"/>
  <c r="J1284" i="11"/>
  <c r="I1284" i="11"/>
  <c r="AA1284" i="11" s="1"/>
  <c r="H1284" i="11"/>
  <c r="G1284" i="11"/>
  <c r="F1284" i="11"/>
  <c r="E1284" i="11"/>
  <c r="D1284" i="11"/>
  <c r="C1284" i="11"/>
  <c r="B1284" i="11"/>
  <c r="A1284" i="11"/>
  <c r="AA1283" i="11"/>
  <c r="T1283" i="11"/>
  <c r="S1283" i="11"/>
  <c r="U1283" i="11" s="1"/>
  <c r="Q1283" i="11"/>
  <c r="Y1283" i="11" s="1"/>
  <c r="P1283" i="11"/>
  <c r="X1283" i="11" s="1"/>
  <c r="O1283" i="11"/>
  <c r="W1283" i="11" s="1"/>
  <c r="N1283" i="11"/>
  <c r="V1283" i="11" s="1"/>
  <c r="M1283" i="11"/>
  <c r="L1283" i="11"/>
  <c r="K1283" i="11"/>
  <c r="J1283" i="11"/>
  <c r="I1283" i="11"/>
  <c r="AB1283" i="11" s="1"/>
  <c r="H1283" i="11"/>
  <c r="G1283" i="11"/>
  <c r="F1283" i="11"/>
  <c r="E1283" i="11"/>
  <c r="D1283" i="11"/>
  <c r="C1283" i="11"/>
  <c r="B1283" i="11"/>
  <c r="A1283" i="11"/>
  <c r="AA1282" i="11"/>
  <c r="X1282" i="11"/>
  <c r="U1282" i="11"/>
  <c r="T1282" i="11"/>
  <c r="S1282" i="11"/>
  <c r="Q1282" i="11"/>
  <c r="P1282" i="11"/>
  <c r="O1282" i="11"/>
  <c r="W1282" i="11" s="1"/>
  <c r="N1282" i="11"/>
  <c r="R1282" i="11" s="1"/>
  <c r="M1282" i="11"/>
  <c r="L1282" i="11"/>
  <c r="K1282" i="11"/>
  <c r="J1282" i="11"/>
  <c r="I1282" i="11"/>
  <c r="AB1282" i="11" s="1"/>
  <c r="H1282" i="11"/>
  <c r="G1282" i="11"/>
  <c r="F1282" i="11"/>
  <c r="E1282" i="11"/>
  <c r="D1282" i="11"/>
  <c r="C1282" i="11"/>
  <c r="B1282" i="11"/>
  <c r="A1282" i="11"/>
  <c r="X1281" i="11"/>
  <c r="W1281" i="11"/>
  <c r="U1281" i="11"/>
  <c r="T1281" i="11"/>
  <c r="AB1281" i="11" s="1"/>
  <c r="S1281" i="11"/>
  <c r="AA1281" i="11" s="1"/>
  <c r="Q1281" i="11"/>
  <c r="Y1281" i="11" s="1"/>
  <c r="P1281" i="11"/>
  <c r="O1281" i="11"/>
  <c r="N1281" i="11"/>
  <c r="R1281" i="11" s="1"/>
  <c r="M1281" i="11"/>
  <c r="L1281" i="11"/>
  <c r="K1281" i="11"/>
  <c r="J1281" i="11"/>
  <c r="I1281" i="11"/>
  <c r="H1281" i="11"/>
  <c r="G1281" i="11"/>
  <c r="F1281" i="11"/>
  <c r="E1281" i="11"/>
  <c r="D1281" i="11"/>
  <c r="C1281" i="11"/>
  <c r="B1281" i="11"/>
  <c r="A1281" i="11"/>
  <c r="T1280" i="11"/>
  <c r="S1280" i="11"/>
  <c r="AA1280" i="11" s="1"/>
  <c r="R1280" i="11"/>
  <c r="Q1280" i="11"/>
  <c r="Y1280" i="11" s="1"/>
  <c r="P1280" i="11"/>
  <c r="X1280" i="11" s="1"/>
  <c r="O1280" i="11"/>
  <c r="W1280" i="11" s="1"/>
  <c r="N1280" i="11"/>
  <c r="V1280" i="11" s="1"/>
  <c r="M1280" i="11"/>
  <c r="L1280" i="11"/>
  <c r="K1280" i="11"/>
  <c r="J1280" i="11"/>
  <c r="I1280" i="11"/>
  <c r="H1280" i="11"/>
  <c r="G1280" i="11"/>
  <c r="F1280" i="11"/>
  <c r="E1280" i="11"/>
  <c r="D1280" i="11"/>
  <c r="C1280" i="11"/>
  <c r="B1280" i="11"/>
  <c r="A1280" i="11"/>
  <c r="T1279" i="11"/>
  <c r="AB1279" i="11" s="1"/>
  <c r="S1279" i="11"/>
  <c r="AA1279" i="11" s="1"/>
  <c r="Q1279" i="11"/>
  <c r="Y1279" i="11" s="1"/>
  <c r="P1279" i="11"/>
  <c r="X1279" i="11" s="1"/>
  <c r="O1279" i="11"/>
  <c r="N1279" i="11"/>
  <c r="V1279" i="11" s="1"/>
  <c r="M1279" i="11"/>
  <c r="L1279" i="11"/>
  <c r="K1279" i="11"/>
  <c r="J1279" i="11"/>
  <c r="I1279" i="11"/>
  <c r="H1279" i="11"/>
  <c r="G1279" i="11"/>
  <c r="F1279" i="11"/>
  <c r="E1279" i="11"/>
  <c r="D1279" i="11"/>
  <c r="C1279" i="11"/>
  <c r="B1279" i="11"/>
  <c r="A1279" i="11"/>
  <c r="AB1278" i="11"/>
  <c r="AA1278" i="11"/>
  <c r="T1278" i="11"/>
  <c r="U1278" i="11" s="1"/>
  <c r="S1278" i="11"/>
  <c r="Q1278" i="11"/>
  <c r="Y1278" i="11" s="1"/>
  <c r="P1278" i="11"/>
  <c r="X1278" i="11" s="1"/>
  <c r="O1278" i="11"/>
  <c r="W1278" i="11" s="1"/>
  <c r="N1278" i="11"/>
  <c r="M1278" i="11"/>
  <c r="L1278" i="11"/>
  <c r="K1278" i="11"/>
  <c r="J1278" i="11"/>
  <c r="I1278" i="11"/>
  <c r="H1278" i="11"/>
  <c r="G1278" i="11"/>
  <c r="F1278" i="11"/>
  <c r="E1278" i="11"/>
  <c r="D1278" i="11"/>
  <c r="C1278" i="11"/>
  <c r="B1278" i="11"/>
  <c r="A1278" i="11"/>
  <c r="T1277" i="11"/>
  <c r="S1277" i="11"/>
  <c r="U1277" i="11" s="1"/>
  <c r="Q1277" i="11"/>
  <c r="P1277" i="11"/>
  <c r="O1277" i="11"/>
  <c r="N1277" i="11"/>
  <c r="M1277" i="11"/>
  <c r="L1277" i="11"/>
  <c r="K1277" i="11"/>
  <c r="J1277" i="11"/>
  <c r="I1277" i="11"/>
  <c r="H1277" i="11"/>
  <c r="G1277" i="11"/>
  <c r="F1277" i="11"/>
  <c r="E1277" i="11"/>
  <c r="D1277" i="11"/>
  <c r="C1277" i="11"/>
  <c r="B1277" i="11"/>
  <c r="A1277" i="11"/>
  <c r="X1276" i="11"/>
  <c r="V1276" i="11"/>
  <c r="U1276" i="11"/>
  <c r="T1276" i="11"/>
  <c r="S1276" i="11"/>
  <c r="Q1276" i="11"/>
  <c r="P1276" i="11"/>
  <c r="O1276" i="11"/>
  <c r="W1276" i="11" s="1"/>
  <c r="N1276" i="11"/>
  <c r="R1276" i="11" s="1"/>
  <c r="M1276" i="11"/>
  <c r="L1276" i="11"/>
  <c r="K1276" i="11"/>
  <c r="J1276" i="11"/>
  <c r="I1276" i="11"/>
  <c r="AB1276" i="11" s="1"/>
  <c r="H1276" i="11"/>
  <c r="G1276" i="11"/>
  <c r="F1276" i="11"/>
  <c r="E1276" i="11"/>
  <c r="D1276" i="11"/>
  <c r="C1276" i="11"/>
  <c r="B1276" i="11"/>
  <c r="A1276" i="11"/>
  <c r="V1275" i="11"/>
  <c r="U1275" i="11"/>
  <c r="T1275" i="11"/>
  <c r="AB1275" i="11" s="1"/>
  <c r="S1275" i="11"/>
  <c r="AA1275" i="11" s="1"/>
  <c r="Q1275" i="11"/>
  <c r="P1275" i="11"/>
  <c r="O1275" i="11"/>
  <c r="W1275" i="11" s="1"/>
  <c r="N1275" i="11"/>
  <c r="R1275" i="11" s="1"/>
  <c r="M1275" i="11"/>
  <c r="L1275" i="11"/>
  <c r="K1275" i="11"/>
  <c r="J1275" i="11"/>
  <c r="I1275" i="11"/>
  <c r="Y1275" i="11" s="1"/>
  <c r="H1275" i="11"/>
  <c r="G1275" i="11"/>
  <c r="F1275" i="11"/>
  <c r="E1275" i="11"/>
  <c r="D1275" i="11"/>
  <c r="C1275" i="11"/>
  <c r="B1275" i="11"/>
  <c r="A1275" i="11"/>
  <c r="T1274" i="11"/>
  <c r="AB1274" i="11" s="1"/>
  <c r="S1274" i="11"/>
  <c r="AA1274" i="11" s="1"/>
  <c r="Q1274" i="11"/>
  <c r="Y1274" i="11" s="1"/>
  <c r="P1274" i="11"/>
  <c r="X1274" i="11" s="1"/>
  <c r="O1274" i="11"/>
  <c r="W1274" i="11" s="1"/>
  <c r="N1274" i="11"/>
  <c r="M1274" i="11"/>
  <c r="L1274" i="11"/>
  <c r="K1274" i="11"/>
  <c r="J1274" i="11"/>
  <c r="I1274" i="11"/>
  <c r="V1274" i="11" s="1"/>
  <c r="H1274" i="11"/>
  <c r="G1274" i="11"/>
  <c r="F1274" i="11"/>
  <c r="E1274" i="11"/>
  <c r="D1274" i="11"/>
  <c r="C1274" i="11"/>
  <c r="B1274" i="11"/>
  <c r="A1274" i="11"/>
  <c r="T1273" i="11"/>
  <c r="S1273" i="11"/>
  <c r="U1273" i="11" s="1"/>
  <c r="Q1273" i="11"/>
  <c r="Y1273" i="11" s="1"/>
  <c r="P1273" i="11"/>
  <c r="X1273" i="11" s="1"/>
  <c r="O1273" i="11"/>
  <c r="W1273" i="11" s="1"/>
  <c r="N1273" i="11"/>
  <c r="V1273" i="11" s="1"/>
  <c r="M1273" i="11"/>
  <c r="L1273" i="11"/>
  <c r="K1273" i="11"/>
  <c r="J1273" i="11"/>
  <c r="I1273" i="11"/>
  <c r="AB1273" i="11" s="1"/>
  <c r="H1273" i="11"/>
  <c r="G1273" i="11"/>
  <c r="F1273" i="11"/>
  <c r="E1273" i="11"/>
  <c r="D1273" i="11"/>
  <c r="C1273" i="11"/>
  <c r="B1273" i="11"/>
  <c r="A1273" i="11"/>
  <c r="AB1272" i="11"/>
  <c r="T1272" i="11"/>
  <c r="S1272" i="11"/>
  <c r="U1272" i="11" s="1"/>
  <c r="Q1272" i="11"/>
  <c r="P1272" i="11"/>
  <c r="R1272" i="11" s="1"/>
  <c r="O1272" i="11"/>
  <c r="W1272" i="11" s="1"/>
  <c r="N1272" i="11"/>
  <c r="V1272" i="11" s="1"/>
  <c r="M1272" i="11"/>
  <c r="L1272" i="11"/>
  <c r="K1272" i="11"/>
  <c r="J1272" i="11"/>
  <c r="I1272" i="11"/>
  <c r="Y1272" i="11" s="1"/>
  <c r="H1272" i="11"/>
  <c r="G1272" i="11"/>
  <c r="F1272" i="11"/>
  <c r="E1272" i="11"/>
  <c r="D1272" i="11"/>
  <c r="C1272" i="11"/>
  <c r="B1272" i="11"/>
  <c r="A1272" i="11"/>
  <c r="Y1271" i="11"/>
  <c r="W1271" i="11"/>
  <c r="U1271" i="11"/>
  <c r="T1271" i="11"/>
  <c r="S1271" i="11"/>
  <c r="AA1271" i="11" s="1"/>
  <c r="Q1271" i="11"/>
  <c r="P1271" i="11"/>
  <c r="X1271" i="11" s="1"/>
  <c r="O1271" i="11"/>
  <c r="R1271" i="11" s="1"/>
  <c r="N1271" i="11"/>
  <c r="V1271" i="11" s="1"/>
  <c r="M1271" i="11"/>
  <c r="L1271" i="11"/>
  <c r="K1271" i="11"/>
  <c r="J1271" i="11"/>
  <c r="I1271" i="11"/>
  <c r="AB1271" i="11" s="1"/>
  <c r="H1271" i="11"/>
  <c r="G1271" i="11"/>
  <c r="F1271" i="11"/>
  <c r="E1271" i="11"/>
  <c r="D1271" i="11"/>
  <c r="C1271" i="11"/>
  <c r="B1271" i="11"/>
  <c r="A1271" i="11"/>
  <c r="W1270" i="11"/>
  <c r="V1270" i="11"/>
  <c r="T1270" i="11"/>
  <c r="AB1270" i="11" s="1"/>
  <c r="S1270" i="11"/>
  <c r="AA1270" i="11" s="1"/>
  <c r="Q1270" i="11"/>
  <c r="Y1270" i="11" s="1"/>
  <c r="P1270" i="11"/>
  <c r="X1270" i="11" s="1"/>
  <c r="O1270" i="11"/>
  <c r="N1270" i="11"/>
  <c r="R1270" i="11" s="1"/>
  <c r="M1270" i="11"/>
  <c r="L1270" i="11"/>
  <c r="K1270" i="11"/>
  <c r="J1270" i="11"/>
  <c r="I1270" i="11"/>
  <c r="H1270" i="11"/>
  <c r="G1270" i="11"/>
  <c r="F1270" i="11"/>
  <c r="E1270" i="11"/>
  <c r="D1270" i="11"/>
  <c r="C1270" i="11"/>
  <c r="B1270" i="11"/>
  <c r="A1270" i="11"/>
  <c r="T1269" i="11"/>
  <c r="AB1269" i="11" s="1"/>
  <c r="S1269" i="11"/>
  <c r="Q1269" i="11"/>
  <c r="Y1269" i="11" s="1"/>
  <c r="P1269" i="11"/>
  <c r="X1269" i="11" s="1"/>
  <c r="O1269" i="11"/>
  <c r="W1269" i="11" s="1"/>
  <c r="N1269" i="11"/>
  <c r="V1269" i="11" s="1"/>
  <c r="M1269" i="11"/>
  <c r="L1269" i="11"/>
  <c r="K1269" i="11"/>
  <c r="J1269" i="11"/>
  <c r="I1269" i="11"/>
  <c r="H1269" i="11"/>
  <c r="G1269" i="11"/>
  <c r="F1269" i="11"/>
  <c r="E1269" i="11"/>
  <c r="D1269" i="11"/>
  <c r="C1269" i="11"/>
  <c r="B1269" i="11"/>
  <c r="A1269" i="11"/>
  <c r="T1268" i="11"/>
  <c r="AB1268" i="11" s="1"/>
  <c r="S1268" i="11"/>
  <c r="AA1268" i="11" s="1"/>
  <c r="Q1268" i="11"/>
  <c r="Y1268" i="11" s="1"/>
  <c r="P1268" i="11"/>
  <c r="X1268" i="11" s="1"/>
  <c r="O1268" i="11"/>
  <c r="W1268" i="11" s="1"/>
  <c r="N1268" i="11"/>
  <c r="M1268" i="11"/>
  <c r="L1268" i="11"/>
  <c r="K1268" i="11"/>
  <c r="J1268" i="11"/>
  <c r="I1268" i="11"/>
  <c r="H1268" i="11"/>
  <c r="G1268" i="11"/>
  <c r="F1268" i="11"/>
  <c r="E1268" i="11"/>
  <c r="D1268" i="11"/>
  <c r="C1268" i="11"/>
  <c r="B1268" i="11"/>
  <c r="A1268" i="11"/>
  <c r="AA1267" i="11"/>
  <c r="AC1267" i="11" s="1"/>
  <c r="T1267" i="11"/>
  <c r="AB1267" i="11" s="1"/>
  <c r="S1267" i="11"/>
  <c r="U1267" i="11" s="1"/>
  <c r="Q1267" i="11"/>
  <c r="Y1267" i="11" s="1"/>
  <c r="P1267" i="11"/>
  <c r="X1267" i="11" s="1"/>
  <c r="O1267" i="11"/>
  <c r="W1267" i="11" s="1"/>
  <c r="N1267" i="11"/>
  <c r="V1267" i="11" s="1"/>
  <c r="M1267" i="11"/>
  <c r="L1267" i="11"/>
  <c r="K1267" i="11"/>
  <c r="J1267" i="11"/>
  <c r="I1267" i="11"/>
  <c r="H1267" i="11"/>
  <c r="G1267" i="11"/>
  <c r="F1267" i="11"/>
  <c r="E1267" i="11"/>
  <c r="D1267" i="11"/>
  <c r="C1267" i="11"/>
  <c r="B1267" i="11"/>
  <c r="A1267" i="11"/>
  <c r="AA1266" i="11"/>
  <c r="X1266" i="11"/>
  <c r="T1266" i="11"/>
  <c r="U1266" i="11" s="1"/>
  <c r="S1266" i="11"/>
  <c r="Q1266" i="11"/>
  <c r="Y1266" i="11" s="1"/>
  <c r="P1266" i="11"/>
  <c r="O1266" i="11"/>
  <c r="N1266" i="11"/>
  <c r="R1266" i="11" s="1"/>
  <c r="M1266" i="11"/>
  <c r="L1266" i="11"/>
  <c r="K1266" i="11"/>
  <c r="J1266" i="11"/>
  <c r="I1266" i="11"/>
  <c r="W1266" i="11" s="1"/>
  <c r="H1266" i="11"/>
  <c r="G1266" i="11"/>
  <c r="F1266" i="11"/>
  <c r="E1266" i="11"/>
  <c r="D1266" i="11"/>
  <c r="C1266" i="11"/>
  <c r="B1266" i="11"/>
  <c r="A1266" i="11"/>
  <c r="X1265" i="11"/>
  <c r="W1265" i="11"/>
  <c r="U1265" i="11"/>
  <c r="T1265" i="11"/>
  <c r="AB1265" i="11" s="1"/>
  <c r="S1265" i="11"/>
  <c r="Q1265" i="11"/>
  <c r="Y1265" i="11" s="1"/>
  <c r="P1265" i="11"/>
  <c r="O1265" i="11"/>
  <c r="N1265" i="11"/>
  <c r="R1265" i="11" s="1"/>
  <c r="M1265" i="11"/>
  <c r="L1265" i="11"/>
  <c r="K1265" i="11"/>
  <c r="J1265" i="11"/>
  <c r="I1265" i="11"/>
  <c r="AA1265" i="11" s="1"/>
  <c r="H1265" i="11"/>
  <c r="G1265" i="11"/>
  <c r="F1265" i="11"/>
  <c r="E1265" i="11"/>
  <c r="D1265" i="11"/>
  <c r="C1265" i="11"/>
  <c r="B1265" i="11"/>
  <c r="A1265" i="11"/>
  <c r="T1264" i="11"/>
  <c r="S1264" i="11"/>
  <c r="AA1264" i="11" s="1"/>
  <c r="R1264" i="11"/>
  <c r="Q1264" i="11"/>
  <c r="Y1264" i="11" s="1"/>
  <c r="P1264" i="11"/>
  <c r="X1264" i="11" s="1"/>
  <c r="O1264" i="11"/>
  <c r="W1264" i="11" s="1"/>
  <c r="N1264" i="11"/>
  <c r="V1264" i="11" s="1"/>
  <c r="M1264" i="11"/>
  <c r="L1264" i="11"/>
  <c r="K1264" i="11"/>
  <c r="J1264" i="11"/>
  <c r="I1264" i="11"/>
  <c r="H1264" i="11"/>
  <c r="G1264" i="11"/>
  <c r="F1264" i="11"/>
  <c r="E1264" i="11"/>
  <c r="D1264" i="11"/>
  <c r="C1264" i="11"/>
  <c r="B1264" i="11"/>
  <c r="A1264" i="11"/>
  <c r="T1263" i="11"/>
  <c r="AB1263" i="11" s="1"/>
  <c r="S1263" i="11"/>
  <c r="AA1263" i="11" s="1"/>
  <c r="Q1263" i="11"/>
  <c r="Y1263" i="11" s="1"/>
  <c r="P1263" i="11"/>
  <c r="X1263" i="11" s="1"/>
  <c r="O1263" i="11"/>
  <c r="N1263" i="11"/>
  <c r="V1263" i="11" s="1"/>
  <c r="M1263" i="11"/>
  <c r="L1263" i="11"/>
  <c r="K1263" i="11"/>
  <c r="J1263" i="11"/>
  <c r="I1263" i="11"/>
  <c r="H1263" i="11"/>
  <c r="G1263" i="11"/>
  <c r="F1263" i="11"/>
  <c r="E1263" i="11"/>
  <c r="D1263" i="11"/>
  <c r="C1263" i="11"/>
  <c r="B1263" i="11"/>
  <c r="A1263" i="11"/>
  <c r="AB1262" i="11"/>
  <c r="AA1262" i="11"/>
  <c r="U1262" i="11"/>
  <c r="T1262" i="11"/>
  <c r="S1262" i="11"/>
  <c r="Q1262" i="11"/>
  <c r="Y1262" i="11" s="1"/>
  <c r="P1262" i="11"/>
  <c r="X1262" i="11" s="1"/>
  <c r="O1262" i="11"/>
  <c r="W1262" i="11" s="1"/>
  <c r="N1262" i="11"/>
  <c r="M1262" i="11"/>
  <c r="L1262" i="11"/>
  <c r="K1262" i="11"/>
  <c r="J1262" i="11"/>
  <c r="I1262" i="11"/>
  <c r="H1262" i="11"/>
  <c r="G1262" i="11"/>
  <c r="F1262" i="11"/>
  <c r="E1262" i="11"/>
  <c r="D1262" i="11"/>
  <c r="C1262" i="11"/>
  <c r="B1262" i="11"/>
  <c r="A1262" i="11"/>
  <c r="AA1261" i="11"/>
  <c r="Y1261" i="11"/>
  <c r="U1261" i="11"/>
  <c r="T1261" i="11"/>
  <c r="S1261" i="11"/>
  <c r="R1261" i="11"/>
  <c r="Q1261" i="11"/>
  <c r="P1261" i="11"/>
  <c r="X1261" i="11" s="1"/>
  <c r="O1261" i="11"/>
  <c r="W1261" i="11" s="1"/>
  <c r="N1261" i="11"/>
  <c r="V1261" i="11" s="1"/>
  <c r="M1261" i="11"/>
  <c r="L1261" i="11"/>
  <c r="K1261" i="11"/>
  <c r="J1261" i="11"/>
  <c r="I1261" i="11"/>
  <c r="AB1261" i="11" s="1"/>
  <c r="H1261" i="11"/>
  <c r="G1261" i="11"/>
  <c r="F1261" i="11"/>
  <c r="E1261" i="11"/>
  <c r="D1261" i="11"/>
  <c r="C1261" i="11"/>
  <c r="B1261" i="11"/>
  <c r="A1261" i="11"/>
  <c r="X1260" i="11"/>
  <c r="V1260" i="11"/>
  <c r="U1260" i="11"/>
  <c r="T1260" i="11"/>
  <c r="AB1260" i="11" s="1"/>
  <c r="S1260" i="11"/>
  <c r="AA1260" i="11" s="1"/>
  <c r="Q1260" i="11"/>
  <c r="P1260" i="11"/>
  <c r="O1260" i="11"/>
  <c r="W1260" i="11" s="1"/>
  <c r="N1260" i="11"/>
  <c r="R1260" i="11" s="1"/>
  <c r="M1260" i="11"/>
  <c r="L1260" i="11"/>
  <c r="K1260" i="11"/>
  <c r="J1260" i="11"/>
  <c r="I1260" i="11"/>
  <c r="Y1260" i="11" s="1"/>
  <c r="H1260" i="11"/>
  <c r="G1260" i="11"/>
  <c r="F1260" i="11"/>
  <c r="E1260" i="11"/>
  <c r="D1260" i="11"/>
  <c r="C1260" i="11"/>
  <c r="B1260" i="11"/>
  <c r="A1260" i="11"/>
  <c r="V1259" i="11"/>
  <c r="T1259" i="11"/>
  <c r="AB1259" i="11" s="1"/>
  <c r="S1259" i="11"/>
  <c r="Q1259" i="11"/>
  <c r="Y1259" i="11" s="1"/>
  <c r="P1259" i="11"/>
  <c r="X1259" i="11" s="1"/>
  <c r="O1259" i="11"/>
  <c r="W1259" i="11" s="1"/>
  <c r="N1259" i="11"/>
  <c r="R1259" i="11" s="1"/>
  <c r="M1259" i="11"/>
  <c r="L1259" i="11"/>
  <c r="K1259" i="11"/>
  <c r="J1259" i="11"/>
  <c r="I1259" i="11"/>
  <c r="H1259" i="11"/>
  <c r="G1259" i="11"/>
  <c r="F1259" i="11"/>
  <c r="E1259" i="11"/>
  <c r="D1259" i="11"/>
  <c r="C1259" i="11"/>
  <c r="B1259" i="11"/>
  <c r="A1259" i="11"/>
  <c r="T1258" i="11"/>
  <c r="AB1258" i="11" s="1"/>
  <c r="S1258" i="11"/>
  <c r="AA1258" i="11" s="1"/>
  <c r="Q1258" i="11"/>
  <c r="Y1258" i="11" s="1"/>
  <c r="P1258" i="11"/>
  <c r="X1258" i="11" s="1"/>
  <c r="O1258" i="11"/>
  <c r="W1258" i="11" s="1"/>
  <c r="N1258" i="11"/>
  <c r="V1258" i="11" s="1"/>
  <c r="M1258" i="11"/>
  <c r="L1258" i="11"/>
  <c r="K1258" i="11"/>
  <c r="J1258" i="11"/>
  <c r="I1258" i="11"/>
  <c r="H1258" i="11"/>
  <c r="G1258" i="11"/>
  <c r="F1258" i="11"/>
  <c r="E1258" i="11"/>
  <c r="D1258" i="11"/>
  <c r="C1258" i="11"/>
  <c r="B1258" i="11"/>
  <c r="A1258" i="11"/>
  <c r="U1257" i="11"/>
  <c r="T1257" i="11"/>
  <c r="AB1257" i="11" s="1"/>
  <c r="S1257" i="11"/>
  <c r="AA1257" i="11" s="1"/>
  <c r="AC1257" i="11" s="1"/>
  <c r="Q1257" i="11"/>
  <c r="Y1257" i="11" s="1"/>
  <c r="P1257" i="11"/>
  <c r="X1257" i="11" s="1"/>
  <c r="O1257" i="11"/>
  <c r="N1257" i="11"/>
  <c r="V1257" i="11" s="1"/>
  <c r="M1257" i="11"/>
  <c r="L1257" i="11"/>
  <c r="K1257" i="11"/>
  <c r="J1257" i="11"/>
  <c r="I1257" i="11"/>
  <c r="H1257" i="11"/>
  <c r="G1257" i="11"/>
  <c r="F1257" i="11"/>
  <c r="E1257" i="11"/>
  <c r="D1257" i="11"/>
  <c r="C1257" i="11"/>
  <c r="B1257" i="11"/>
  <c r="A1257" i="11"/>
  <c r="AB1256" i="11"/>
  <c r="U1256" i="11"/>
  <c r="T1256" i="11"/>
  <c r="S1256" i="11"/>
  <c r="AA1256" i="11" s="1"/>
  <c r="Q1256" i="11"/>
  <c r="Y1256" i="11" s="1"/>
  <c r="P1256" i="11"/>
  <c r="X1256" i="11" s="1"/>
  <c r="O1256" i="11"/>
  <c r="W1256" i="11" s="1"/>
  <c r="N1256" i="11"/>
  <c r="V1256" i="11" s="1"/>
  <c r="M1256" i="11"/>
  <c r="L1256" i="11"/>
  <c r="K1256" i="11"/>
  <c r="J1256" i="11"/>
  <c r="I1256" i="11"/>
  <c r="H1256" i="11"/>
  <c r="G1256" i="11"/>
  <c r="F1256" i="11"/>
  <c r="E1256" i="11"/>
  <c r="D1256" i="11"/>
  <c r="C1256" i="11"/>
  <c r="B1256" i="11"/>
  <c r="A1256" i="11"/>
  <c r="Y1255" i="11"/>
  <c r="W1255" i="11"/>
  <c r="T1255" i="11"/>
  <c r="AB1255" i="11" s="1"/>
  <c r="S1255" i="11"/>
  <c r="Q1255" i="11"/>
  <c r="P1255" i="11"/>
  <c r="O1255" i="11"/>
  <c r="N1255" i="11"/>
  <c r="R1255" i="11" s="1"/>
  <c r="M1255" i="11"/>
  <c r="L1255" i="11"/>
  <c r="K1255" i="11"/>
  <c r="J1255" i="11"/>
  <c r="I1255" i="11"/>
  <c r="H1255" i="11"/>
  <c r="G1255" i="11"/>
  <c r="F1255" i="11"/>
  <c r="E1255" i="11"/>
  <c r="D1255" i="11"/>
  <c r="C1255" i="11"/>
  <c r="B1255" i="11"/>
  <c r="A1255" i="11"/>
  <c r="V1254" i="11"/>
  <c r="T1254" i="11"/>
  <c r="AB1254" i="11" s="1"/>
  <c r="S1254" i="11"/>
  <c r="AA1254" i="11" s="1"/>
  <c r="Q1254" i="11"/>
  <c r="Y1254" i="11" s="1"/>
  <c r="P1254" i="11"/>
  <c r="X1254" i="11" s="1"/>
  <c r="O1254" i="11"/>
  <c r="W1254" i="11" s="1"/>
  <c r="N1254" i="11"/>
  <c r="R1254" i="11" s="1"/>
  <c r="M1254" i="11"/>
  <c r="L1254" i="11"/>
  <c r="K1254" i="11"/>
  <c r="J1254" i="11"/>
  <c r="I1254" i="11"/>
  <c r="H1254" i="11"/>
  <c r="G1254" i="11"/>
  <c r="F1254" i="11"/>
  <c r="E1254" i="11"/>
  <c r="D1254" i="11"/>
  <c r="C1254" i="11"/>
  <c r="B1254" i="11"/>
  <c r="A1254" i="11"/>
  <c r="T1253" i="11"/>
  <c r="AB1253" i="11" s="1"/>
  <c r="S1253" i="11"/>
  <c r="Q1253" i="11"/>
  <c r="Y1253" i="11" s="1"/>
  <c r="P1253" i="11"/>
  <c r="X1253" i="11" s="1"/>
  <c r="O1253" i="11"/>
  <c r="W1253" i="11" s="1"/>
  <c r="N1253" i="11"/>
  <c r="V1253" i="11" s="1"/>
  <c r="M1253" i="11"/>
  <c r="L1253" i="11"/>
  <c r="K1253" i="11"/>
  <c r="J1253" i="11"/>
  <c r="I1253" i="11"/>
  <c r="H1253" i="11"/>
  <c r="G1253" i="11"/>
  <c r="F1253" i="11"/>
  <c r="E1253" i="11"/>
  <c r="D1253" i="11"/>
  <c r="C1253" i="11"/>
  <c r="B1253" i="11"/>
  <c r="A1253" i="11"/>
  <c r="AB1252" i="11"/>
  <c r="T1252" i="11"/>
  <c r="S1252" i="11"/>
  <c r="AA1252" i="11" s="1"/>
  <c r="Q1252" i="11"/>
  <c r="Y1252" i="11" s="1"/>
  <c r="P1252" i="11"/>
  <c r="X1252" i="11" s="1"/>
  <c r="O1252" i="11"/>
  <c r="W1252" i="11" s="1"/>
  <c r="N1252" i="11"/>
  <c r="M1252" i="11"/>
  <c r="L1252" i="11"/>
  <c r="K1252" i="11"/>
  <c r="J1252" i="11"/>
  <c r="I1252" i="11"/>
  <c r="H1252" i="11"/>
  <c r="G1252" i="11"/>
  <c r="F1252" i="11"/>
  <c r="E1252" i="11"/>
  <c r="D1252" i="11"/>
  <c r="C1252" i="11"/>
  <c r="B1252" i="11"/>
  <c r="A1252" i="11"/>
  <c r="AA1251" i="11"/>
  <c r="Y1251" i="11"/>
  <c r="T1251" i="11"/>
  <c r="S1251" i="11"/>
  <c r="U1251" i="11" s="1"/>
  <c r="Q1251" i="11"/>
  <c r="P1251" i="11"/>
  <c r="X1251" i="11" s="1"/>
  <c r="O1251" i="11"/>
  <c r="N1251" i="11"/>
  <c r="V1251" i="11" s="1"/>
  <c r="M1251" i="11"/>
  <c r="L1251" i="11"/>
  <c r="K1251" i="11"/>
  <c r="J1251" i="11"/>
  <c r="I1251" i="11"/>
  <c r="H1251" i="11"/>
  <c r="G1251" i="11"/>
  <c r="F1251" i="11"/>
  <c r="E1251" i="11"/>
  <c r="D1251" i="11"/>
  <c r="C1251" i="11"/>
  <c r="B1251" i="11"/>
  <c r="A1251" i="11"/>
  <c r="AA1250" i="11"/>
  <c r="X1250" i="11"/>
  <c r="V1250" i="11"/>
  <c r="T1250" i="11"/>
  <c r="AB1250" i="11" s="1"/>
  <c r="S1250" i="11"/>
  <c r="Q1250" i="11"/>
  <c r="Y1250" i="11" s="1"/>
  <c r="P1250" i="11"/>
  <c r="O1250" i="11"/>
  <c r="W1250" i="11" s="1"/>
  <c r="N1250" i="11"/>
  <c r="M1250" i="11"/>
  <c r="L1250" i="11"/>
  <c r="K1250" i="11"/>
  <c r="J1250" i="11"/>
  <c r="I1250" i="11"/>
  <c r="H1250" i="11"/>
  <c r="G1250" i="11"/>
  <c r="F1250" i="11"/>
  <c r="E1250" i="11"/>
  <c r="D1250" i="11"/>
  <c r="C1250" i="11"/>
  <c r="B1250" i="11"/>
  <c r="A1250" i="11"/>
  <c r="AB1249" i="11"/>
  <c r="X1249" i="11"/>
  <c r="U1249" i="11"/>
  <c r="T1249" i="11"/>
  <c r="S1249" i="11"/>
  <c r="AA1249" i="11" s="1"/>
  <c r="Q1249" i="11"/>
  <c r="Y1249" i="11" s="1"/>
  <c r="P1249" i="11"/>
  <c r="O1249" i="11"/>
  <c r="W1249" i="11" s="1"/>
  <c r="N1249" i="11"/>
  <c r="V1249" i="11" s="1"/>
  <c r="Z1249" i="11" s="1"/>
  <c r="M1249" i="11"/>
  <c r="L1249" i="11"/>
  <c r="K1249" i="11"/>
  <c r="J1249" i="11"/>
  <c r="I1249" i="11"/>
  <c r="H1249" i="11"/>
  <c r="G1249" i="11"/>
  <c r="F1249" i="11"/>
  <c r="E1249" i="11"/>
  <c r="D1249" i="11"/>
  <c r="C1249" i="11"/>
  <c r="B1249" i="11"/>
  <c r="A1249" i="11"/>
  <c r="U1248" i="11"/>
  <c r="T1248" i="11"/>
  <c r="S1248" i="11"/>
  <c r="Q1248" i="11"/>
  <c r="P1248" i="11"/>
  <c r="X1248" i="11" s="1"/>
  <c r="O1248" i="11"/>
  <c r="N1248" i="11"/>
  <c r="M1248" i="11"/>
  <c r="L1248" i="11"/>
  <c r="K1248" i="11"/>
  <c r="J1248" i="11"/>
  <c r="I1248" i="11"/>
  <c r="Y1248" i="11" s="1"/>
  <c r="H1248" i="11"/>
  <c r="G1248" i="11"/>
  <c r="F1248" i="11"/>
  <c r="E1248" i="11"/>
  <c r="D1248" i="11"/>
  <c r="C1248" i="11"/>
  <c r="B1248" i="11"/>
  <c r="A1248" i="11"/>
  <c r="AA1247" i="11"/>
  <c r="V1247" i="11"/>
  <c r="T1247" i="11"/>
  <c r="AB1247" i="11" s="1"/>
  <c r="S1247" i="11"/>
  <c r="U1247" i="11" s="1"/>
  <c r="R1247" i="11"/>
  <c r="Q1247" i="11"/>
  <c r="P1247" i="11"/>
  <c r="O1247" i="11"/>
  <c r="W1247" i="11" s="1"/>
  <c r="N1247" i="11"/>
  <c r="M1247" i="11"/>
  <c r="L1247" i="11"/>
  <c r="K1247" i="11"/>
  <c r="J1247" i="11"/>
  <c r="I1247" i="11"/>
  <c r="Y1247" i="11" s="1"/>
  <c r="H1247" i="11"/>
  <c r="G1247" i="11"/>
  <c r="F1247" i="11"/>
  <c r="E1247" i="11"/>
  <c r="D1247" i="11"/>
  <c r="C1247" i="11"/>
  <c r="B1247" i="11"/>
  <c r="A1247" i="11"/>
  <c r="X1246" i="11"/>
  <c r="W1246" i="11"/>
  <c r="V1246" i="11"/>
  <c r="T1246" i="11"/>
  <c r="S1246" i="11"/>
  <c r="AA1246" i="11" s="1"/>
  <c r="Q1246" i="11"/>
  <c r="Y1246" i="11" s="1"/>
  <c r="P1246" i="11"/>
  <c r="O1246" i="11"/>
  <c r="N1246" i="11"/>
  <c r="R1246" i="11" s="1"/>
  <c r="M1246" i="11"/>
  <c r="L1246" i="11"/>
  <c r="K1246" i="11"/>
  <c r="J1246" i="11"/>
  <c r="I1246" i="11"/>
  <c r="AB1246" i="11" s="1"/>
  <c r="H1246" i="11"/>
  <c r="G1246" i="11"/>
  <c r="F1246" i="11"/>
  <c r="E1246" i="11"/>
  <c r="D1246" i="11"/>
  <c r="C1246" i="11"/>
  <c r="B1246" i="11"/>
  <c r="A1246" i="11"/>
  <c r="AB1245" i="11"/>
  <c r="T1245" i="11"/>
  <c r="U1245" i="11" s="1"/>
  <c r="S1245" i="11"/>
  <c r="AA1245" i="11" s="1"/>
  <c r="AC1245" i="11" s="1"/>
  <c r="Q1245" i="11"/>
  <c r="P1245" i="11"/>
  <c r="X1245" i="11" s="1"/>
  <c r="O1245" i="11"/>
  <c r="N1245" i="11"/>
  <c r="V1245" i="11" s="1"/>
  <c r="M1245" i="11"/>
  <c r="L1245" i="11"/>
  <c r="K1245" i="11"/>
  <c r="J1245" i="11"/>
  <c r="I1245" i="11"/>
  <c r="Y1245" i="11" s="1"/>
  <c r="H1245" i="11"/>
  <c r="G1245" i="11"/>
  <c r="F1245" i="11"/>
  <c r="E1245" i="11"/>
  <c r="D1245" i="11"/>
  <c r="C1245" i="11"/>
  <c r="B1245" i="11"/>
  <c r="A1245" i="11"/>
  <c r="Y1244" i="11"/>
  <c r="T1244" i="11"/>
  <c r="AB1244" i="11" s="1"/>
  <c r="S1244" i="11"/>
  <c r="U1244" i="11" s="1"/>
  <c r="R1244" i="11"/>
  <c r="Q1244" i="11"/>
  <c r="P1244" i="11"/>
  <c r="O1244" i="11"/>
  <c r="N1244" i="11"/>
  <c r="M1244" i="11"/>
  <c r="L1244" i="11"/>
  <c r="K1244" i="11"/>
  <c r="J1244" i="11"/>
  <c r="I1244" i="11"/>
  <c r="H1244" i="11"/>
  <c r="G1244" i="11"/>
  <c r="F1244" i="11"/>
  <c r="E1244" i="11"/>
  <c r="D1244" i="11"/>
  <c r="C1244" i="11"/>
  <c r="B1244" i="11"/>
  <c r="A1244" i="11"/>
  <c r="AB1243" i="11"/>
  <c r="X1243" i="11"/>
  <c r="U1243" i="11"/>
  <c r="T1243" i="11"/>
  <c r="S1243" i="11"/>
  <c r="AA1243" i="11" s="1"/>
  <c r="Q1243" i="11"/>
  <c r="Y1243" i="11" s="1"/>
  <c r="P1243" i="11"/>
  <c r="O1243" i="11"/>
  <c r="W1243" i="11" s="1"/>
  <c r="N1243" i="11"/>
  <c r="R1243" i="11" s="1"/>
  <c r="M1243" i="11"/>
  <c r="L1243" i="11"/>
  <c r="K1243" i="11"/>
  <c r="J1243" i="11"/>
  <c r="I1243" i="11"/>
  <c r="H1243" i="11"/>
  <c r="G1243" i="11"/>
  <c r="F1243" i="11"/>
  <c r="E1243" i="11"/>
  <c r="D1243" i="11"/>
  <c r="C1243" i="11"/>
  <c r="B1243" i="11"/>
  <c r="A1243" i="11"/>
  <c r="AB1242" i="11"/>
  <c r="W1242" i="11"/>
  <c r="T1242" i="11"/>
  <c r="S1242" i="11"/>
  <c r="R1242" i="11"/>
  <c r="Q1242" i="11"/>
  <c r="P1242" i="11"/>
  <c r="X1242" i="11" s="1"/>
  <c r="O1242" i="11"/>
  <c r="N1242" i="11"/>
  <c r="V1242" i="11" s="1"/>
  <c r="M1242" i="11"/>
  <c r="L1242" i="11"/>
  <c r="K1242" i="11"/>
  <c r="J1242" i="11"/>
  <c r="I1242" i="11"/>
  <c r="Y1242" i="11" s="1"/>
  <c r="H1242" i="11"/>
  <c r="G1242" i="11"/>
  <c r="F1242" i="11"/>
  <c r="E1242" i="11"/>
  <c r="D1242" i="11"/>
  <c r="C1242" i="11"/>
  <c r="B1242" i="11"/>
  <c r="A1242" i="11"/>
  <c r="T1241" i="11"/>
  <c r="S1241" i="11"/>
  <c r="U1241" i="11" s="1"/>
  <c r="Q1241" i="11"/>
  <c r="P1241" i="11"/>
  <c r="R1241" i="11" s="1"/>
  <c r="O1241" i="11"/>
  <c r="N1241" i="11"/>
  <c r="M1241" i="11"/>
  <c r="L1241" i="11"/>
  <c r="K1241" i="11"/>
  <c r="J1241" i="11"/>
  <c r="I1241" i="11"/>
  <c r="H1241" i="11"/>
  <c r="G1241" i="11"/>
  <c r="F1241" i="11"/>
  <c r="E1241" i="11"/>
  <c r="D1241" i="11"/>
  <c r="C1241" i="11"/>
  <c r="B1241" i="11"/>
  <c r="A1241" i="11"/>
  <c r="X1240" i="11"/>
  <c r="V1240" i="11"/>
  <c r="U1240" i="11"/>
  <c r="T1240" i="11"/>
  <c r="AB1240" i="11" s="1"/>
  <c r="S1240" i="11"/>
  <c r="AA1240" i="11" s="1"/>
  <c r="Q1240" i="11"/>
  <c r="Y1240" i="11" s="1"/>
  <c r="P1240" i="11"/>
  <c r="O1240" i="11"/>
  <c r="W1240" i="11" s="1"/>
  <c r="N1240" i="11"/>
  <c r="R1240" i="11" s="1"/>
  <c r="M1240" i="11"/>
  <c r="L1240" i="11"/>
  <c r="K1240" i="11"/>
  <c r="J1240" i="11"/>
  <c r="I1240" i="11"/>
  <c r="H1240" i="11"/>
  <c r="G1240" i="11"/>
  <c r="F1240" i="11"/>
  <c r="E1240" i="11"/>
  <c r="D1240" i="11"/>
  <c r="C1240" i="11"/>
  <c r="B1240" i="11"/>
  <c r="A1240" i="11"/>
  <c r="AB1239" i="11"/>
  <c r="T1239" i="11"/>
  <c r="S1239" i="11"/>
  <c r="R1239" i="11"/>
  <c r="Q1239" i="11"/>
  <c r="Y1239" i="11" s="1"/>
  <c r="P1239" i="11"/>
  <c r="X1239" i="11" s="1"/>
  <c r="O1239" i="11"/>
  <c r="N1239" i="11"/>
  <c r="V1239" i="11" s="1"/>
  <c r="M1239" i="11"/>
  <c r="L1239" i="11"/>
  <c r="K1239" i="11"/>
  <c r="J1239" i="11"/>
  <c r="I1239" i="11"/>
  <c r="W1239" i="11" s="1"/>
  <c r="H1239" i="11"/>
  <c r="G1239" i="11"/>
  <c r="F1239" i="11"/>
  <c r="E1239" i="11"/>
  <c r="D1239" i="11"/>
  <c r="C1239" i="11"/>
  <c r="B1239" i="11"/>
  <c r="A1239" i="11"/>
  <c r="T1238" i="11"/>
  <c r="AB1238" i="11" s="1"/>
  <c r="S1238" i="11"/>
  <c r="Q1238" i="11"/>
  <c r="P1238" i="11"/>
  <c r="X1238" i="11" s="1"/>
  <c r="O1238" i="11"/>
  <c r="W1238" i="11" s="1"/>
  <c r="N1238" i="11"/>
  <c r="V1238" i="11" s="1"/>
  <c r="M1238" i="11"/>
  <c r="L1238" i="11"/>
  <c r="K1238" i="11"/>
  <c r="J1238" i="11"/>
  <c r="I1238" i="11"/>
  <c r="AA1238" i="11" s="1"/>
  <c r="H1238" i="11"/>
  <c r="G1238" i="11"/>
  <c r="F1238" i="11"/>
  <c r="E1238" i="11"/>
  <c r="D1238" i="11"/>
  <c r="C1238" i="11"/>
  <c r="B1238" i="11"/>
  <c r="A1238" i="11"/>
  <c r="AA1237" i="11"/>
  <c r="X1237" i="11"/>
  <c r="V1237" i="11"/>
  <c r="T1237" i="11"/>
  <c r="U1237" i="11" s="1"/>
  <c r="S1237" i="11"/>
  <c r="Q1237" i="11"/>
  <c r="Y1237" i="11" s="1"/>
  <c r="P1237" i="11"/>
  <c r="O1237" i="11"/>
  <c r="W1237" i="11" s="1"/>
  <c r="N1237" i="11"/>
  <c r="R1237" i="11" s="1"/>
  <c r="M1237" i="11"/>
  <c r="L1237" i="11"/>
  <c r="K1237" i="11"/>
  <c r="J1237" i="11"/>
  <c r="I1237" i="11"/>
  <c r="H1237" i="11"/>
  <c r="G1237" i="11"/>
  <c r="F1237" i="11"/>
  <c r="E1237" i="11"/>
  <c r="D1237" i="11"/>
  <c r="C1237" i="11"/>
  <c r="B1237" i="11"/>
  <c r="A1237" i="11"/>
  <c r="U1236" i="11"/>
  <c r="T1236" i="11"/>
  <c r="S1236" i="11"/>
  <c r="Q1236" i="11"/>
  <c r="R1236" i="11" s="1"/>
  <c r="P1236" i="11"/>
  <c r="O1236" i="11"/>
  <c r="N1236" i="11"/>
  <c r="M1236" i="11"/>
  <c r="L1236" i="11"/>
  <c r="K1236" i="11"/>
  <c r="J1236" i="11"/>
  <c r="I1236" i="11"/>
  <c r="Y1236" i="11" s="1"/>
  <c r="H1236" i="11"/>
  <c r="G1236" i="11"/>
  <c r="F1236" i="11"/>
  <c r="E1236" i="11"/>
  <c r="D1236" i="11"/>
  <c r="C1236" i="11"/>
  <c r="B1236" i="11"/>
  <c r="A1236" i="11"/>
  <c r="W1235" i="11"/>
  <c r="U1235" i="11"/>
  <c r="T1235" i="11"/>
  <c r="AB1235" i="11" s="1"/>
  <c r="S1235" i="11"/>
  <c r="Q1235" i="11"/>
  <c r="P1235" i="11"/>
  <c r="X1235" i="11" s="1"/>
  <c r="O1235" i="11"/>
  <c r="N1235" i="11"/>
  <c r="M1235" i="11"/>
  <c r="L1235" i="11"/>
  <c r="K1235" i="11"/>
  <c r="J1235" i="11"/>
  <c r="I1235" i="11"/>
  <c r="AA1235" i="11" s="1"/>
  <c r="H1235" i="11"/>
  <c r="G1235" i="11"/>
  <c r="F1235" i="11"/>
  <c r="E1235" i="11"/>
  <c r="D1235" i="11"/>
  <c r="C1235" i="11"/>
  <c r="B1235" i="11"/>
  <c r="A1235" i="11"/>
  <c r="AA1234" i="11"/>
  <c r="X1234" i="11"/>
  <c r="V1234" i="11"/>
  <c r="T1234" i="11"/>
  <c r="AB1234" i="11" s="1"/>
  <c r="S1234" i="11"/>
  <c r="Q1234" i="11"/>
  <c r="Y1234" i="11" s="1"/>
  <c r="P1234" i="11"/>
  <c r="O1234" i="11"/>
  <c r="W1234" i="11" s="1"/>
  <c r="N1234" i="11"/>
  <c r="M1234" i="11"/>
  <c r="L1234" i="11"/>
  <c r="K1234" i="11"/>
  <c r="J1234" i="11"/>
  <c r="I1234" i="11"/>
  <c r="H1234" i="11"/>
  <c r="G1234" i="11"/>
  <c r="F1234" i="11"/>
  <c r="E1234" i="11"/>
  <c r="D1234" i="11"/>
  <c r="C1234" i="11"/>
  <c r="B1234" i="11"/>
  <c r="A1234" i="11"/>
  <c r="AB1233" i="11"/>
  <c r="U1233" i="11"/>
  <c r="T1233" i="11"/>
  <c r="S1233" i="11"/>
  <c r="AA1233" i="11" s="1"/>
  <c r="AC1233" i="11" s="1"/>
  <c r="Q1233" i="11"/>
  <c r="Y1233" i="11" s="1"/>
  <c r="P1233" i="11"/>
  <c r="X1233" i="11" s="1"/>
  <c r="O1233" i="11"/>
  <c r="W1233" i="11" s="1"/>
  <c r="N1233" i="11"/>
  <c r="V1233" i="11" s="1"/>
  <c r="M1233" i="11"/>
  <c r="L1233" i="11"/>
  <c r="K1233" i="11"/>
  <c r="J1233" i="11"/>
  <c r="I1233" i="11"/>
  <c r="H1233" i="11"/>
  <c r="G1233" i="11"/>
  <c r="F1233" i="11"/>
  <c r="E1233" i="11"/>
  <c r="D1233" i="11"/>
  <c r="C1233" i="11"/>
  <c r="B1233" i="11"/>
  <c r="A1233" i="11"/>
  <c r="U1232" i="11"/>
  <c r="T1232" i="11"/>
  <c r="S1232" i="11"/>
  <c r="Q1232" i="11"/>
  <c r="P1232" i="11"/>
  <c r="X1232" i="11" s="1"/>
  <c r="O1232" i="11"/>
  <c r="N1232" i="11"/>
  <c r="M1232" i="11"/>
  <c r="L1232" i="11"/>
  <c r="K1232" i="11"/>
  <c r="J1232" i="11"/>
  <c r="I1232" i="11"/>
  <c r="Y1232" i="11" s="1"/>
  <c r="H1232" i="11"/>
  <c r="G1232" i="11"/>
  <c r="F1232" i="11"/>
  <c r="E1232" i="11"/>
  <c r="D1232" i="11"/>
  <c r="C1232" i="11"/>
  <c r="B1232" i="11"/>
  <c r="A1232" i="11"/>
  <c r="AA1231" i="11"/>
  <c r="V1231" i="11"/>
  <c r="T1231" i="11"/>
  <c r="AB1231" i="11" s="1"/>
  <c r="S1231" i="11"/>
  <c r="U1231" i="11" s="1"/>
  <c r="R1231" i="11"/>
  <c r="Q1231" i="11"/>
  <c r="P1231" i="11"/>
  <c r="O1231" i="11"/>
  <c r="W1231" i="11" s="1"/>
  <c r="N1231" i="11"/>
  <c r="M1231" i="11"/>
  <c r="L1231" i="11"/>
  <c r="K1231" i="11"/>
  <c r="J1231" i="11"/>
  <c r="I1231" i="11"/>
  <c r="Y1231" i="11" s="1"/>
  <c r="H1231" i="11"/>
  <c r="G1231" i="11"/>
  <c r="F1231" i="11"/>
  <c r="E1231" i="11"/>
  <c r="D1231" i="11"/>
  <c r="C1231" i="11"/>
  <c r="B1231" i="11"/>
  <c r="A1231" i="11"/>
  <c r="X1230" i="11"/>
  <c r="W1230" i="11"/>
  <c r="V1230" i="11"/>
  <c r="T1230" i="11"/>
  <c r="S1230" i="11"/>
  <c r="AA1230" i="11" s="1"/>
  <c r="Q1230" i="11"/>
  <c r="Y1230" i="11" s="1"/>
  <c r="P1230" i="11"/>
  <c r="O1230" i="11"/>
  <c r="N1230" i="11"/>
  <c r="R1230" i="11" s="1"/>
  <c r="M1230" i="11"/>
  <c r="L1230" i="11"/>
  <c r="K1230" i="11"/>
  <c r="J1230" i="11"/>
  <c r="I1230" i="11"/>
  <c r="AB1230" i="11" s="1"/>
  <c r="H1230" i="11"/>
  <c r="G1230" i="11"/>
  <c r="F1230" i="11"/>
  <c r="E1230" i="11"/>
  <c r="D1230" i="11"/>
  <c r="C1230" i="11"/>
  <c r="B1230" i="11"/>
  <c r="A1230" i="11"/>
  <c r="AB1229" i="11"/>
  <c r="T1229" i="11"/>
  <c r="U1229" i="11" s="1"/>
  <c r="S1229" i="11"/>
  <c r="AA1229" i="11" s="1"/>
  <c r="AC1229" i="11" s="1"/>
  <c r="Q1229" i="11"/>
  <c r="P1229" i="11"/>
  <c r="X1229" i="11" s="1"/>
  <c r="O1229" i="11"/>
  <c r="N1229" i="11"/>
  <c r="V1229" i="11" s="1"/>
  <c r="M1229" i="11"/>
  <c r="L1229" i="11"/>
  <c r="K1229" i="11"/>
  <c r="J1229" i="11"/>
  <c r="I1229" i="11"/>
  <c r="Y1229" i="11" s="1"/>
  <c r="H1229" i="11"/>
  <c r="G1229" i="11"/>
  <c r="F1229" i="11"/>
  <c r="E1229" i="11"/>
  <c r="D1229" i="11"/>
  <c r="C1229" i="11"/>
  <c r="B1229" i="11"/>
  <c r="A1229" i="11"/>
  <c r="Y1228" i="11"/>
  <c r="T1228" i="11"/>
  <c r="AB1228" i="11" s="1"/>
  <c r="S1228" i="11"/>
  <c r="U1228" i="11" s="1"/>
  <c r="R1228" i="11"/>
  <c r="Q1228" i="11"/>
  <c r="P1228" i="11"/>
  <c r="X1228" i="11" s="1"/>
  <c r="O1228" i="11"/>
  <c r="W1228" i="11" s="1"/>
  <c r="N1228" i="11"/>
  <c r="M1228" i="11"/>
  <c r="L1228" i="11"/>
  <c r="K1228" i="11"/>
  <c r="J1228" i="11"/>
  <c r="I1228" i="11"/>
  <c r="H1228" i="11"/>
  <c r="G1228" i="11"/>
  <c r="F1228" i="11"/>
  <c r="E1228" i="11"/>
  <c r="D1228" i="11"/>
  <c r="C1228" i="11"/>
  <c r="B1228" i="11"/>
  <c r="A1228" i="11"/>
  <c r="AB1227" i="11"/>
  <c r="X1227" i="11"/>
  <c r="U1227" i="11"/>
  <c r="T1227" i="11"/>
  <c r="S1227" i="11"/>
  <c r="AA1227" i="11" s="1"/>
  <c r="Q1227" i="11"/>
  <c r="Y1227" i="11" s="1"/>
  <c r="P1227" i="11"/>
  <c r="O1227" i="11"/>
  <c r="W1227" i="11" s="1"/>
  <c r="N1227" i="11"/>
  <c r="R1227" i="11" s="1"/>
  <c r="M1227" i="11"/>
  <c r="L1227" i="11"/>
  <c r="K1227" i="11"/>
  <c r="J1227" i="11"/>
  <c r="I1227" i="11"/>
  <c r="H1227" i="11"/>
  <c r="G1227" i="11"/>
  <c r="F1227" i="11"/>
  <c r="E1227" i="11"/>
  <c r="D1227" i="11"/>
  <c r="C1227" i="11"/>
  <c r="B1227" i="11"/>
  <c r="A1227" i="11"/>
  <c r="AB1226" i="11"/>
  <c r="W1226" i="11"/>
  <c r="T1226" i="11"/>
  <c r="S1226" i="11"/>
  <c r="R1226" i="11"/>
  <c r="Q1226" i="11"/>
  <c r="P1226" i="11"/>
  <c r="X1226" i="11" s="1"/>
  <c r="O1226" i="11"/>
  <c r="N1226" i="11"/>
  <c r="V1226" i="11" s="1"/>
  <c r="M1226" i="11"/>
  <c r="L1226" i="11"/>
  <c r="K1226" i="11"/>
  <c r="J1226" i="11"/>
  <c r="I1226" i="11"/>
  <c r="Y1226" i="11" s="1"/>
  <c r="H1226" i="11"/>
  <c r="G1226" i="11"/>
  <c r="F1226" i="11"/>
  <c r="E1226" i="11"/>
  <c r="D1226" i="11"/>
  <c r="C1226" i="11"/>
  <c r="B1226" i="11"/>
  <c r="A1226" i="11"/>
  <c r="T1225" i="11"/>
  <c r="S1225" i="11"/>
  <c r="U1225" i="11" s="1"/>
  <c r="Q1225" i="11"/>
  <c r="P1225" i="11"/>
  <c r="R1225" i="11" s="1"/>
  <c r="O1225" i="11"/>
  <c r="N1225" i="11"/>
  <c r="M1225" i="11"/>
  <c r="L1225" i="11"/>
  <c r="K1225" i="11"/>
  <c r="J1225" i="11"/>
  <c r="I1225" i="11"/>
  <c r="H1225" i="11"/>
  <c r="G1225" i="11"/>
  <c r="F1225" i="11"/>
  <c r="E1225" i="11"/>
  <c r="D1225" i="11"/>
  <c r="C1225" i="11"/>
  <c r="B1225" i="11"/>
  <c r="A1225" i="11"/>
  <c r="V1224" i="11"/>
  <c r="U1224" i="11"/>
  <c r="T1224" i="11"/>
  <c r="AB1224" i="11" s="1"/>
  <c r="AC1224" i="11" s="1"/>
  <c r="S1224" i="11"/>
  <c r="AA1224" i="11" s="1"/>
  <c r="Q1224" i="11"/>
  <c r="Y1224" i="11" s="1"/>
  <c r="P1224" i="11"/>
  <c r="X1224" i="11" s="1"/>
  <c r="O1224" i="11"/>
  <c r="W1224" i="11" s="1"/>
  <c r="N1224" i="11"/>
  <c r="R1224" i="11" s="1"/>
  <c r="M1224" i="11"/>
  <c r="L1224" i="11"/>
  <c r="K1224" i="11"/>
  <c r="J1224" i="11"/>
  <c r="I1224" i="11"/>
  <c r="H1224" i="11"/>
  <c r="G1224" i="11"/>
  <c r="F1224" i="11"/>
  <c r="E1224" i="11"/>
  <c r="D1224" i="11"/>
  <c r="C1224" i="11"/>
  <c r="B1224" i="11"/>
  <c r="A1224" i="11"/>
  <c r="AB1223" i="11"/>
  <c r="T1223" i="11"/>
  <c r="S1223" i="11"/>
  <c r="R1223" i="11"/>
  <c r="Q1223" i="11"/>
  <c r="Y1223" i="11" s="1"/>
  <c r="P1223" i="11"/>
  <c r="X1223" i="11" s="1"/>
  <c r="O1223" i="11"/>
  <c r="N1223" i="11"/>
  <c r="V1223" i="11" s="1"/>
  <c r="M1223" i="11"/>
  <c r="L1223" i="11"/>
  <c r="K1223" i="11"/>
  <c r="J1223" i="11"/>
  <c r="I1223" i="11"/>
  <c r="W1223" i="11" s="1"/>
  <c r="H1223" i="11"/>
  <c r="G1223" i="11"/>
  <c r="F1223" i="11"/>
  <c r="E1223" i="11"/>
  <c r="D1223" i="11"/>
  <c r="C1223" i="11"/>
  <c r="B1223" i="11"/>
  <c r="A1223" i="11"/>
  <c r="U1222" i="11"/>
  <c r="T1222" i="11"/>
  <c r="AB1222" i="11" s="1"/>
  <c r="S1222" i="11"/>
  <c r="Q1222" i="11"/>
  <c r="P1222" i="11"/>
  <c r="X1222" i="11" s="1"/>
  <c r="O1222" i="11"/>
  <c r="W1222" i="11" s="1"/>
  <c r="N1222" i="11"/>
  <c r="V1222" i="11" s="1"/>
  <c r="M1222" i="11"/>
  <c r="L1222" i="11"/>
  <c r="K1222" i="11"/>
  <c r="J1222" i="11"/>
  <c r="I1222" i="11"/>
  <c r="AA1222" i="11" s="1"/>
  <c r="H1222" i="11"/>
  <c r="G1222" i="11"/>
  <c r="F1222" i="11"/>
  <c r="E1222" i="11"/>
  <c r="D1222" i="11"/>
  <c r="C1222" i="11"/>
  <c r="B1222" i="11"/>
  <c r="A1222" i="11"/>
  <c r="AA1221" i="11"/>
  <c r="X1221" i="11"/>
  <c r="V1221" i="11"/>
  <c r="T1221" i="11"/>
  <c r="U1221" i="11" s="1"/>
  <c r="S1221" i="11"/>
  <c r="Q1221" i="11"/>
  <c r="Y1221" i="11" s="1"/>
  <c r="P1221" i="11"/>
  <c r="O1221" i="11"/>
  <c r="W1221" i="11" s="1"/>
  <c r="N1221" i="11"/>
  <c r="R1221" i="11" s="1"/>
  <c r="M1221" i="11"/>
  <c r="L1221" i="11"/>
  <c r="K1221" i="11"/>
  <c r="J1221" i="11"/>
  <c r="I1221" i="11"/>
  <c r="H1221" i="11"/>
  <c r="G1221" i="11"/>
  <c r="F1221" i="11"/>
  <c r="E1221" i="11"/>
  <c r="D1221" i="11"/>
  <c r="C1221" i="11"/>
  <c r="B1221" i="11"/>
  <c r="A1221" i="11"/>
  <c r="T1220" i="11"/>
  <c r="AB1220" i="11" s="1"/>
  <c r="S1220" i="11"/>
  <c r="U1220" i="11" s="1"/>
  <c r="Q1220" i="11"/>
  <c r="R1220" i="11" s="1"/>
  <c r="P1220" i="11"/>
  <c r="O1220" i="11"/>
  <c r="N1220" i="11"/>
  <c r="M1220" i="11"/>
  <c r="L1220" i="11"/>
  <c r="K1220" i="11"/>
  <c r="J1220" i="11"/>
  <c r="I1220" i="11"/>
  <c r="Y1220" i="11" s="1"/>
  <c r="H1220" i="11"/>
  <c r="G1220" i="11"/>
  <c r="F1220" i="11"/>
  <c r="E1220" i="11"/>
  <c r="D1220" i="11"/>
  <c r="C1220" i="11"/>
  <c r="B1220" i="11"/>
  <c r="A1220" i="11"/>
  <c r="W1219" i="11"/>
  <c r="U1219" i="11"/>
  <c r="T1219" i="11"/>
  <c r="AB1219" i="11" s="1"/>
  <c r="S1219" i="11"/>
  <c r="Q1219" i="11"/>
  <c r="Y1219" i="11" s="1"/>
  <c r="P1219" i="11"/>
  <c r="X1219" i="11" s="1"/>
  <c r="O1219" i="11"/>
  <c r="N1219" i="11"/>
  <c r="R1219" i="11" s="1"/>
  <c r="M1219" i="11"/>
  <c r="L1219" i="11"/>
  <c r="K1219" i="11"/>
  <c r="J1219" i="11"/>
  <c r="I1219" i="11"/>
  <c r="AA1219" i="11" s="1"/>
  <c r="AC1219" i="11" s="1"/>
  <c r="H1219" i="11"/>
  <c r="G1219" i="11"/>
  <c r="F1219" i="11"/>
  <c r="E1219" i="11"/>
  <c r="D1219" i="11"/>
  <c r="C1219" i="11"/>
  <c r="B1219" i="11"/>
  <c r="A1219" i="11"/>
  <c r="T1218" i="11"/>
  <c r="AB1218" i="11" s="1"/>
  <c r="S1218" i="11"/>
  <c r="U1218" i="11" s="1"/>
  <c r="Q1218" i="11"/>
  <c r="Y1218" i="11" s="1"/>
  <c r="P1218" i="11"/>
  <c r="O1218" i="11"/>
  <c r="W1218" i="11" s="1"/>
  <c r="N1218" i="11"/>
  <c r="V1218" i="11" s="1"/>
  <c r="M1218" i="11"/>
  <c r="L1218" i="11"/>
  <c r="K1218" i="11"/>
  <c r="J1218" i="11"/>
  <c r="I1218" i="11"/>
  <c r="X1218" i="11" s="1"/>
  <c r="H1218" i="11"/>
  <c r="G1218" i="11"/>
  <c r="F1218" i="11"/>
  <c r="E1218" i="11"/>
  <c r="D1218" i="11"/>
  <c r="C1218" i="11"/>
  <c r="B1218" i="11"/>
  <c r="A1218" i="11"/>
  <c r="AB1217" i="11"/>
  <c r="X1217" i="11"/>
  <c r="U1217" i="11"/>
  <c r="T1217" i="11"/>
  <c r="S1217" i="11"/>
  <c r="AA1217" i="11" s="1"/>
  <c r="Q1217" i="11"/>
  <c r="Y1217" i="11" s="1"/>
  <c r="P1217" i="11"/>
  <c r="O1217" i="11"/>
  <c r="W1217" i="11" s="1"/>
  <c r="N1217" i="11"/>
  <c r="V1217" i="11" s="1"/>
  <c r="M1217" i="11"/>
  <c r="L1217" i="11"/>
  <c r="K1217" i="11"/>
  <c r="J1217" i="11"/>
  <c r="I1217" i="11"/>
  <c r="H1217" i="11"/>
  <c r="G1217" i="11"/>
  <c r="F1217" i="11"/>
  <c r="E1217" i="11"/>
  <c r="D1217" i="11"/>
  <c r="C1217" i="11"/>
  <c r="B1217" i="11"/>
  <c r="A1217" i="11"/>
  <c r="U1216" i="11"/>
  <c r="T1216" i="11"/>
  <c r="S1216" i="11"/>
  <c r="Q1216" i="11"/>
  <c r="P1216" i="11"/>
  <c r="X1216" i="11" s="1"/>
  <c r="O1216" i="11"/>
  <c r="N1216" i="11"/>
  <c r="M1216" i="11"/>
  <c r="L1216" i="11"/>
  <c r="K1216" i="11"/>
  <c r="J1216" i="11"/>
  <c r="I1216" i="11"/>
  <c r="Y1216" i="11" s="1"/>
  <c r="H1216" i="11"/>
  <c r="G1216" i="11"/>
  <c r="F1216" i="11"/>
  <c r="E1216" i="11"/>
  <c r="D1216" i="11"/>
  <c r="C1216" i="11"/>
  <c r="B1216" i="11"/>
  <c r="A1216" i="11"/>
  <c r="AA1215" i="11"/>
  <c r="V1215" i="11"/>
  <c r="T1215" i="11"/>
  <c r="AB1215" i="11" s="1"/>
  <c r="S1215" i="11"/>
  <c r="U1215" i="11" s="1"/>
  <c r="R1215" i="11"/>
  <c r="Q1215" i="11"/>
  <c r="P1215" i="11"/>
  <c r="O1215" i="11"/>
  <c r="W1215" i="11" s="1"/>
  <c r="N1215" i="11"/>
  <c r="M1215" i="11"/>
  <c r="L1215" i="11"/>
  <c r="K1215" i="11"/>
  <c r="J1215" i="11"/>
  <c r="I1215" i="11"/>
  <c r="Y1215" i="11" s="1"/>
  <c r="H1215" i="11"/>
  <c r="G1215" i="11"/>
  <c r="F1215" i="11"/>
  <c r="E1215" i="11"/>
  <c r="D1215" i="11"/>
  <c r="C1215" i="11"/>
  <c r="B1215" i="11"/>
  <c r="A1215" i="11"/>
  <c r="X1214" i="11"/>
  <c r="W1214" i="11"/>
  <c r="V1214" i="11"/>
  <c r="T1214" i="11"/>
  <c r="S1214" i="11"/>
  <c r="AA1214" i="11" s="1"/>
  <c r="Q1214" i="11"/>
  <c r="Y1214" i="11" s="1"/>
  <c r="P1214" i="11"/>
  <c r="O1214" i="11"/>
  <c r="N1214" i="11"/>
  <c r="R1214" i="11" s="1"/>
  <c r="M1214" i="11"/>
  <c r="L1214" i="11"/>
  <c r="K1214" i="11"/>
  <c r="J1214" i="11"/>
  <c r="I1214" i="11"/>
  <c r="AB1214" i="11" s="1"/>
  <c r="H1214" i="11"/>
  <c r="G1214" i="11"/>
  <c r="F1214" i="11"/>
  <c r="E1214" i="11"/>
  <c r="D1214" i="11"/>
  <c r="C1214" i="11"/>
  <c r="B1214" i="11"/>
  <c r="A1214" i="11"/>
  <c r="T1213" i="11"/>
  <c r="AB1213" i="11" s="1"/>
  <c r="S1213" i="11"/>
  <c r="AA1213" i="11" s="1"/>
  <c r="Q1213" i="11"/>
  <c r="P1213" i="11"/>
  <c r="X1213" i="11" s="1"/>
  <c r="O1213" i="11"/>
  <c r="W1213" i="11" s="1"/>
  <c r="N1213" i="11"/>
  <c r="V1213" i="11" s="1"/>
  <c r="M1213" i="11"/>
  <c r="L1213" i="11"/>
  <c r="K1213" i="11"/>
  <c r="J1213" i="11"/>
  <c r="I1213" i="11"/>
  <c r="Y1213" i="11" s="1"/>
  <c r="H1213" i="11"/>
  <c r="G1213" i="11"/>
  <c r="F1213" i="11"/>
  <c r="E1213" i="11"/>
  <c r="D1213" i="11"/>
  <c r="C1213" i="11"/>
  <c r="B1213" i="11"/>
  <c r="A1213" i="11"/>
  <c r="T1212" i="11"/>
  <c r="AB1212" i="11" s="1"/>
  <c r="S1212" i="11"/>
  <c r="U1212" i="11" s="1"/>
  <c r="R1212" i="11"/>
  <c r="Q1212" i="11"/>
  <c r="Y1212" i="11" s="1"/>
  <c r="P1212" i="11"/>
  <c r="X1212" i="11" s="1"/>
  <c r="O1212" i="11"/>
  <c r="W1212" i="11" s="1"/>
  <c r="N1212" i="11"/>
  <c r="M1212" i="11"/>
  <c r="L1212" i="11"/>
  <c r="K1212" i="11"/>
  <c r="J1212" i="11"/>
  <c r="I1212" i="11"/>
  <c r="H1212" i="11"/>
  <c r="G1212" i="11"/>
  <c r="F1212" i="11"/>
  <c r="E1212" i="11"/>
  <c r="D1212" i="11"/>
  <c r="C1212" i="11"/>
  <c r="B1212" i="11"/>
  <c r="A1212" i="11"/>
  <c r="AB1211" i="11"/>
  <c r="X1211" i="11"/>
  <c r="U1211" i="11"/>
  <c r="T1211" i="11"/>
  <c r="S1211" i="11"/>
  <c r="AA1211" i="11" s="1"/>
  <c r="AC1211" i="11" s="1"/>
  <c r="Q1211" i="11"/>
  <c r="Y1211" i="11" s="1"/>
  <c r="P1211" i="11"/>
  <c r="O1211" i="11"/>
  <c r="W1211" i="11" s="1"/>
  <c r="N1211" i="11"/>
  <c r="R1211" i="11" s="1"/>
  <c r="M1211" i="11"/>
  <c r="L1211" i="11"/>
  <c r="K1211" i="11"/>
  <c r="J1211" i="11"/>
  <c r="I1211" i="11"/>
  <c r="H1211" i="11"/>
  <c r="G1211" i="11"/>
  <c r="F1211" i="11"/>
  <c r="E1211" i="11"/>
  <c r="D1211" i="11"/>
  <c r="C1211" i="11"/>
  <c r="B1211" i="11"/>
  <c r="A1211" i="11"/>
  <c r="AB1210" i="11"/>
  <c r="W1210" i="11"/>
  <c r="T1210" i="11"/>
  <c r="S1210" i="11"/>
  <c r="U1210" i="11" s="1"/>
  <c r="R1210" i="11"/>
  <c r="Q1210" i="11"/>
  <c r="P1210" i="11"/>
  <c r="X1210" i="11" s="1"/>
  <c r="O1210" i="11"/>
  <c r="N1210" i="11"/>
  <c r="V1210" i="11" s="1"/>
  <c r="M1210" i="11"/>
  <c r="L1210" i="11"/>
  <c r="K1210" i="11"/>
  <c r="J1210" i="11"/>
  <c r="I1210" i="11"/>
  <c r="Y1210" i="11" s="1"/>
  <c r="H1210" i="11"/>
  <c r="G1210" i="11"/>
  <c r="F1210" i="11"/>
  <c r="E1210" i="11"/>
  <c r="D1210" i="11"/>
  <c r="C1210" i="11"/>
  <c r="B1210" i="11"/>
  <c r="A1210" i="11"/>
  <c r="Y1209" i="11"/>
  <c r="X1209" i="11"/>
  <c r="T1209" i="11"/>
  <c r="AB1209" i="11" s="1"/>
  <c r="S1209" i="11"/>
  <c r="U1209" i="11" s="1"/>
  <c r="Q1209" i="11"/>
  <c r="P1209" i="11"/>
  <c r="R1209" i="11" s="1"/>
  <c r="O1209" i="11"/>
  <c r="N1209" i="11"/>
  <c r="M1209" i="11"/>
  <c r="L1209" i="11"/>
  <c r="K1209" i="11"/>
  <c r="J1209" i="11"/>
  <c r="I1209" i="11"/>
  <c r="H1209" i="11"/>
  <c r="G1209" i="11"/>
  <c r="F1209" i="11"/>
  <c r="E1209" i="11"/>
  <c r="D1209" i="11"/>
  <c r="C1209" i="11"/>
  <c r="B1209" i="11"/>
  <c r="A1209" i="11"/>
  <c r="V1208" i="11"/>
  <c r="U1208" i="11"/>
  <c r="T1208" i="11"/>
  <c r="AB1208" i="11" s="1"/>
  <c r="S1208" i="11"/>
  <c r="AA1208" i="11" s="1"/>
  <c r="AC1208" i="11" s="1"/>
  <c r="Q1208" i="11"/>
  <c r="Y1208" i="11" s="1"/>
  <c r="P1208" i="11"/>
  <c r="X1208" i="11" s="1"/>
  <c r="O1208" i="11"/>
  <c r="W1208" i="11" s="1"/>
  <c r="N1208" i="11"/>
  <c r="R1208" i="11" s="1"/>
  <c r="M1208" i="11"/>
  <c r="L1208" i="11"/>
  <c r="K1208" i="11"/>
  <c r="J1208" i="11"/>
  <c r="I1208" i="11"/>
  <c r="H1208" i="11"/>
  <c r="G1208" i="11"/>
  <c r="F1208" i="11"/>
  <c r="E1208" i="11"/>
  <c r="D1208" i="11"/>
  <c r="C1208" i="11"/>
  <c r="B1208" i="11"/>
  <c r="A1208" i="11"/>
  <c r="AB1207" i="11"/>
  <c r="T1207" i="11"/>
  <c r="S1207" i="11"/>
  <c r="R1207" i="11"/>
  <c r="Q1207" i="11"/>
  <c r="Y1207" i="11" s="1"/>
  <c r="P1207" i="11"/>
  <c r="X1207" i="11" s="1"/>
  <c r="O1207" i="11"/>
  <c r="N1207" i="11"/>
  <c r="V1207" i="11" s="1"/>
  <c r="M1207" i="11"/>
  <c r="L1207" i="11"/>
  <c r="K1207" i="11"/>
  <c r="J1207" i="11"/>
  <c r="I1207" i="11"/>
  <c r="W1207" i="11" s="1"/>
  <c r="H1207" i="11"/>
  <c r="G1207" i="11"/>
  <c r="F1207" i="11"/>
  <c r="E1207" i="11"/>
  <c r="D1207" i="11"/>
  <c r="C1207" i="11"/>
  <c r="B1207" i="11"/>
  <c r="A1207" i="11"/>
  <c r="W1206" i="11"/>
  <c r="U1206" i="11"/>
  <c r="T1206" i="11"/>
  <c r="AB1206" i="11" s="1"/>
  <c r="S1206" i="11"/>
  <c r="Q1206" i="11"/>
  <c r="P1206" i="11"/>
  <c r="X1206" i="11" s="1"/>
  <c r="O1206" i="11"/>
  <c r="N1206" i="11"/>
  <c r="V1206" i="11" s="1"/>
  <c r="M1206" i="11"/>
  <c r="L1206" i="11"/>
  <c r="K1206" i="11"/>
  <c r="J1206" i="11"/>
  <c r="I1206" i="11"/>
  <c r="AA1206" i="11" s="1"/>
  <c r="H1206" i="11"/>
  <c r="G1206" i="11"/>
  <c r="F1206" i="11"/>
  <c r="E1206" i="11"/>
  <c r="D1206" i="11"/>
  <c r="C1206" i="11"/>
  <c r="B1206" i="11"/>
  <c r="A1206" i="11"/>
  <c r="AA1205" i="11"/>
  <c r="X1205" i="11"/>
  <c r="V1205" i="11"/>
  <c r="T1205" i="11"/>
  <c r="U1205" i="11" s="1"/>
  <c r="S1205" i="11"/>
  <c r="Q1205" i="11"/>
  <c r="Y1205" i="11" s="1"/>
  <c r="P1205" i="11"/>
  <c r="O1205" i="11"/>
  <c r="W1205" i="11" s="1"/>
  <c r="N1205" i="11"/>
  <c r="R1205" i="11" s="1"/>
  <c r="M1205" i="11"/>
  <c r="L1205" i="11"/>
  <c r="K1205" i="11"/>
  <c r="J1205" i="11"/>
  <c r="I1205" i="11"/>
  <c r="H1205" i="11"/>
  <c r="G1205" i="11"/>
  <c r="F1205" i="11"/>
  <c r="E1205" i="11"/>
  <c r="D1205" i="11"/>
  <c r="C1205" i="11"/>
  <c r="B1205" i="11"/>
  <c r="A1205" i="11"/>
  <c r="Y1204" i="11"/>
  <c r="U1204" i="11"/>
  <c r="T1204" i="11"/>
  <c r="S1204" i="11"/>
  <c r="Q1204" i="11"/>
  <c r="R1204" i="11" s="1"/>
  <c r="P1204" i="11"/>
  <c r="O1204" i="11"/>
  <c r="N1204" i="11"/>
  <c r="M1204" i="11"/>
  <c r="L1204" i="11"/>
  <c r="K1204" i="11"/>
  <c r="J1204" i="11"/>
  <c r="I1204" i="11"/>
  <c r="H1204" i="11"/>
  <c r="G1204" i="11"/>
  <c r="F1204" i="11"/>
  <c r="E1204" i="11"/>
  <c r="D1204" i="11"/>
  <c r="C1204" i="11"/>
  <c r="B1204" i="11"/>
  <c r="A1204" i="11"/>
  <c r="W1203" i="11"/>
  <c r="V1203" i="11"/>
  <c r="U1203" i="11"/>
  <c r="T1203" i="11"/>
  <c r="AB1203" i="11" s="1"/>
  <c r="S1203" i="11"/>
  <c r="Q1203" i="11"/>
  <c r="P1203" i="11"/>
  <c r="X1203" i="11" s="1"/>
  <c r="O1203" i="11"/>
  <c r="N1203" i="11"/>
  <c r="R1203" i="11" s="1"/>
  <c r="M1203" i="11"/>
  <c r="L1203" i="11"/>
  <c r="K1203" i="11"/>
  <c r="J1203" i="11"/>
  <c r="I1203" i="11"/>
  <c r="AA1203" i="11" s="1"/>
  <c r="H1203" i="11"/>
  <c r="G1203" i="11"/>
  <c r="F1203" i="11"/>
  <c r="E1203" i="11"/>
  <c r="D1203" i="11"/>
  <c r="C1203" i="11"/>
  <c r="B1203" i="11"/>
  <c r="A1203" i="11"/>
  <c r="AA1202" i="11"/>
  <c r="T1202" i="11"/>
  <c r="AB1202" i="11" s="1"/>
  <c r="S1202" i="11"/>
  <c r="Q1202" i="11"/>
  <c r="Y1202" i="11" s="1"/>
  <c r="P1202" i="11"/>
  <c r="O1202" i="11"/>
  <c r="W1202" i="11" s="1"/>
  <c r="N1202" i="11"/>
  <c r="V1202" i="11" s="1"/>
  <c r="M1202" i="11"/>
  <c r="L1202" i="11"/>
  <c r="K1202" i="11"/>
  <c r="J1202" i="11"/>
  <c r="I1202" i="11"/>
  <c r="X1202" i="11" s="1"/>
  <c r="H1202" i="11"/>
  <c r="G1202" i="11"/>
  <c r="F1202" i="11"/>
  <c r="E1202" i="11"/>
  <c r="D1202" i="11"/>
  <c r="C1202" i="11"/>
  <c r="B1202" i="11"/>
  <c r="A1202" i="11"/>
  <c r="AB1201" i="11"/>
  <c r="X1201" i="11"/>
  <c r="T1201" i="11"/>
  <c r="S1201" i="11"/>
  <c r="AA1201" i="11" s="1"/>
  <c r="Q1201" i="11"/>
  <c r="Y1201" i="11" s="1"/>
  <c r="P1201" i="11"/>
  <c r="O1201" i="11"/>
  <c r="W1201" i="11" s="1"/>
  <c r="N1201" i="11"/>
  <c r="V1201" i="11" s="1"/>
  <c r="M1201" i="11"/>
  <c r="L1201" i="11"/>
  <c r="K1201" i="11"/>
  <c r="J1201" i="11"/>
  <c r="I1201" i="11"/>
  <c r="H1201" i="11"/>
  <c r="G1201" i="11"/>
  <c r="F1201" i="11"/>
  <c r="E1201" i="11"/>
  <c r="D1201" i="11"/>
  <c r="C1201" i="11"/>
  <c r="B1201" i="11"/>
  <c r="A1201" i="11"/>
  <c r="U1200" i="11"/>
  <c r="T1200" i="11"/>
  <c r="S1200" i="11"/>
  <c r="Q1200" i="11"/>
  <c r="P1200" i="11"/>
  <c r="X1200" i="11" s="1"/>
  <c r="O1200" i="11"/>
  <c r="N1200" i="11"/>
  <c r="M1200" i="11"/>
  <c r="L1200" i="11"/>
  <c r="K1200" i="11"/>
  <c r="J1200" i="11"/>
  <c r="I1200" i="11"/>
  <c r="Y1200" i="11" s="1"/>
  <c r="H1200" i="11"/>
  <c r="G1200" i="11"/>
  <c r="F1200" i="11"/>
  <c r="E1200" i="11"/>
  <c r="D1200" i="11"/>
  <c r="C1200" i="11"/>
  <c r="B1200" i="11"/>
  <c r="A1200" i="11"/>
  <c r="AA1199" i="11"/>
  <c r="V1199" i="11"/>
  <c r="T1199" i="11"/>
  <c r="AB1199" i="11" s="1"/>
  <c r="S1199" i="11"/>
  <c r="U1199" i="11" s="1"/>
  <c r="R1199" i="11"/>
  <c r="Q1199" i="11"/>
  <c r="P1199" i="11"/>
  <c r="O1199" i="11"/>
  <c r="W1199" i="11" s="1"/>
  <c r="N1199" i="11"/>
  <c r="M1199" i="11"/>
  <c r="L1199" i="11"/>
  <c r="K1199" i="11"/>
  <c r="J1199" i="11"/>
  <c r="I1199" i="11"/>
  <c r="Y1199" i="11" s="1"/>
  <c r="H1199" i="11"/>
  <c r="G1199" i="11"/>
  <c r="F1199" i="11"/>
  <c r="E1199" i="11"/>
  <c r="D1199" i="11"/>
  <c r="C1199" i="11"/>
  <c r="B1199" i="11"/>
  <c r="A1199" i="11"/>
  <c r="X1198" i="11"/>
  <c r="W1198" i="11"/>
  <c r="V1198" i="11"/>
  <c r="T1198" i="11"/>
  <c r="S1198" i="11"/>
  <c r="AA1198" i="11" s="1"/>
  <c r="Q1198" i="11"/>
  <c r="Y1198" i="11" s="1"/>
  <c r="P1198" i="11"/>
  <c r="O1198" i="11"/>
  <c r="R1198" i="11" s="1"/>
  <c r="N1198" i="11"/>
  <c r="M1198" i="11"/>
  <c r="L1198" i="11"/>
  <c r="K1198" i="11"/>
  <c r="J1198" i="11"/>
  <c r="I1198" i="11"/>
  <c r="AB1198" i="11" s="1"/>
  <c r="H1198" i="11"/>
  <c r="G1198" i="11"/>
  <c r="F1198" i="11"/>
  <c r="E1198" i="11"/>
  <c r="D1198" i="11"/>
  <c r="C1198" i="11"/>
  <c r="B1198" i="11"/>
  <c r="A1198" i="11"/>
  <c r="AB1197" i="11"/>
  <c r="U1197" i="11"/>
  <c r="T1197" i="11"/>
  <c r="S1197" i="11"/>
  <c r="AA1197" i="11" s="1"/>
  <c r="Q1197" i="11"/>
  <c r="P1197" i="11"/>
  <c r="X1197" i="11" s="1"/>
  <c r="O1197" i="11"/>
  <c r="W1197" i="11" s="1"/>
  <c r="N1197" i="11"/>
  <c r="V1197" i="11" s="1"/>
  <c r="M1197" i="11"/>
  <c r="L1197" i="11"/>
  <c r="K1197" i="11"/>
  <c r="J1197" i="11"/>
  <c r="I1197" i="11"/>
  <c r="Y1197" i="11" s="1"/>
  <c r="H1197" i="11"/>
  <c r="G1197" i="11"/>
  <c r="F1197" i="11"/>
  <c r="E1197" i="11"/>
  <c r="D1197" i="11"/>
  <c r="C1197" i="11"/>
  <c r="B1197" i="11"/>
  <c r="A1197" i="11"/>
  <c r="T1196" i="11"/>
  <c r="S1196" i="11"/>
  <c r="U1196" i="11" s="1"/>
  <c r="Q1196" i="11"/>
  <c r="Y1196" i="11" s="1"/>
  <c r="P1196" i="11"/>
  <c r="X1196" i="11" s="1"/>
  <c r="O1196" i="11"/>
  <c r="W1196" i="11" s="1"/>
  <c r="N1196" i="11"/>
  <c r="M1196" i="11"/>
  <c r="L1196" i="11"/>
  <c r="K1196" i="11"/>
  <c r="J1196" i="11"/>
  <c r="I1196" i="11"/>
  <c r="H1196" i="11"/>
  <c r="G1196" i="11"/>
  <c r="F1196" i="11"/>
  <c r="E1196" i="11"/>
  <c r="D1196" i="11"/>
  <c r="C1196" i="11"/>
  <c r="B1196" i="11"/>
  <c r="A1196" i="11"/>
  <c r="AB1195" i="11"/>
  <c r="X1195" i="11"/>
  <c r="V1195" i="11"/>
  <c r="U1195" i="11"/>
  <c r="T1195" i="11"/>
  <c r="S1195" i="11"/>
  <c r="AA1195" i="11" s="1"/>
  <c r="Q1195" i="11"/>
  <c r="P1195" i="11"/>
  <c r="O1195" i="11"/>
  <c r="W1195" i="11" s="1"/>
  <c r="N1195" i="11"/>
  <c r="M1195" i="11"/>
  <c r="L1195" i="11"/>
  <c r="K1195" i="11"/>
  <c r="J1195" i="11"/>
  <c r="I1195" i="11"/>
  <c r="Y1195" i="11" s="1"/>
  <c r="H1195" i="11"/>
  <c r="G1195" i="11"/>
  <c r="F1195" i="11"/>
  <c r="E1195" i="11"/>
  <c r="D1195" i="11"/>
  <c r="C1195" i="11"/>
  <c r="B1195" i="11"/>
  <c r="A1195" i="11"/>
  <c r="AB1194" i="11"/>
  <c r="W1194" i="11"/>
  <c r="T1194" i="11"/>
  <c r="S1194" i="11"/>
  <c r="U1194" i="11" s="1"/>
  <c r="R1194" i="11"/>
  <c r="Q1194" i="11"/>
  <c r="P1194" i="11"/>
  <c r="X1194" i="11" s="1"/>
  <c r="O1194" i="11"/>
  <c r="N1194" i="11"/>
  <c r="M1194" i="11"/>
  <c r="L1194" i="11"/>
  <c r="K1194" i="11"/>
  <c r="J1194" i="11"/>
  <c r="I1194" i="11"/>
  <c r="V1194" i="11" s="1"/>
  <c r="H1194" i="11"/>
  <c r="G1194" i="11"/>
  <c r="F1194" i="11"/>
  <c r="E1194" i="11"/>
  <c r="D1194" i="11"/>
  <c r="C1194" i="11"/>
  <c r="B1194" i="11"/>
  <c r="A1194" i="11"/>
  <c r="Y1193" i="11"/>
  <c r="X1193" i="11"/>
  <c r="T1193" i="11"/>
  <c r="AB1193" i="11" s="1"/>
  <c r="S1193" i="11"/>
  <c r="U1193" i="11" s="1"/>
  <c r="Q1193" i="11"/>
  <c r="P1193" i="11"/>
  <c r="R1193" i="11" s="1"/>
  <c r="O1193" i="11"/>
  <c r="N1193" i="11"/>
  <c r="M1193" i="11"/>
  <c r="L1193" i="11"/>
  <c r="K1193" i="11"/>
  <c r="J1193" i="11"/>
  <c r="I1193" i="11"/>
  <c r="H1193" i="11"/>
  <c r="G1193" i="11"/>
  <c r="F1193" i="11"/>
  <c r="E1193" i="11"/>
  <c r="D1193" i="11"/>
  <c r="C1193" i="11"/>
  <c r="B1193" i="11"/>
  <c r="A1193" i="11"/>
  <c r="V1192" i="11"/>
  <c r="U1192" i="11"/>
  <c r="T1192" i="11"/>
  <c r="AB1192" i="11" s="1"/>
  <c r="S1192" i="11"/>
  <c r="AA1192" i="11" s="1"/>
  <c r="AC1192" i="11" s="1"/>
  <c r="Q1192" i="11"/>
  <c r="Y1192" i="11" s="1"/>
  <c r="P1192" i="11"/>
  <c r="X1192" i="11" s="1"/>
  <c r="O1192" i="11"/>
  <c r="W1192" i="11" s="1"/>
  <c r="N1192" i="11"/>
  <c r="R1192" i="11" s="1"/>
  <c r="M1192" i="11"/>
  <c r="L1192" i="11"/>
  <c r="K1192" i="11"/>
  <c r="J1192" i="11"/>
  <c r="I1192" i="11"/>
  <c r="H1192" i="11"/>
  <c r="G1192" i="11"/>
  <c r="F1192" i="11"/>
  <c r="E1192" i="11"/>
  <c r="D1192" i="11"/>
  <c r="C1192" i="11"/>
  <c r="B1192" i="11"/>
  <c r="A1192" i="11"/>
  <c r="AB1191" i="11"/>
  <c r="T1191" i="11"/>
  <c r="S1191" i="11"/>
  <c r="R1191" i="11"/>
  <c r="Q1191" i="11"/>
  <c r="Y1191" i="11" s="1"/>
  <c r="P1191" i="11"/>
  <c r="X1191" i="11" s="1"/>
  <c r="O1191" i="11"/>
  <c r="N1191" i="11"/>
  <c r="V1191" i="11" s="1"/>
  <c r="M1191" i="11"/>
  <c r="L1191" i="11"/>
  <c r="K1191" i="11"/>
  <c r="J1191" i="11"/>
  <c r="I1191" i="11"/>
  <c r="W1191" i="11" s="1"/>
  <c r="H1191" i="11"/>
  <c r="G1191" i="11"/>
  <c r="F1191" i="11"/>
  <c r="E1191" i="11"/>
  <c r="D1191" i="11"/>
  <c r="C1191" i="11"/>
  <c r="B1191" i="11"/>
  <c r="A1191" i="11"/>
  <c r="W1190" i="11"/>
  <c r="U1190" i="11"/>
  <c r="T1190" i="11"/>
  <c r="AB1190" i="11" s="1"/>
  <c r="S1190" i="11"/>
  <c r="Q1190" i="11"/>
  <c r="P1190" i="11"/>
  <c r="X1190" i="11" s="1"/>
  <c r="O1190" i="11"/>
  <c r="N1190" i="11"/>
  <c r="V1190" i="11" s="1"/>
  <c r="M1190" i="11"/>
  <c r="L1190" i="11"/>
  <c r="K1190" i="11"/>
  <c r="J1190" i="11"/>
  <c r="I1190" i="11"/>
  <c r="AA1190" i="11" s="1"/>
  <c r="H1190" i="11"/>
  <c r="G1190" i="11"/>
  <c r="F1190" i="11"/>
  <c r="E1190" i="11"/>
  <c r="D1190" i="11"/>
  <c r="C1190" i="11"/>
  <c r="B1190" i="11"/>
  <c r="A1190" i="11"/>
  <c r="AB1189" i="11"/>
  <c r="AC1189" i="11" s="1"/>
  <c r="AA1189" i="11"/>
  <c r="X1189" i="11"/>
  <c r="W1189" i="11"/>
  <c r="V1189" i="11"/>
  <c r="T1189" i="11"/>
  <c r="U1189" i="11" s="1"/>
  <c r="S1189" i="11"/>
  <c r="Q1189" i="11"/>
  <c r="Y1189" i="11" s="1"/>
  <c r="P1189" i="11"/>
  <c r="O1189" i="11"/>
  <c r="N1189" i="11"/>
  <c r="R1189" i="11" s="1"/>
  <c r="M1189" i="11"/>
  <c r="L1189" i="11"/>
  <c r="K1189" i="11"/>
  <c r="J1189" i="11"/>
  <c r="I1189" i="11"/>
  <c r="H1189" i="11"/>
  <c r="G1189" i="11"/>
  <c r="F1189" i="11"/>
  <c r="E1189" i="11"/>
  <c r="D1189" i="11"/>
  <c r="C1189" i="11"/>
  <c r="B1189" i="11"/>
  <c r="A1189" i="11"/>
  <c r="T1188" i="11"/>
  <c r="AB1188" i="11" s="1"/>
  <c r="S1188" i="11"/>
  <c r="U1188" i="11" s="1"/>
  <c r="Q1188" i="11"/>
  <c r="Y1188" i="11" s="1"/>
  <c r="P1188" i="11"/>
  <c r="O1188" i="11"/>
  <c r="N1188" i="11"/>
  <c r="V1188" i="11" s="1"/>
  <c r="M1188" i="11"/>
  <c r="L1188" i="11"/>
  <c r="K1188" i="11"/>
  <c r="J1188" i="11"/>
  <c r="I1188" i="11"/>
  <c r="X1188" i="11" s="1"/>
  <c r="H1188" i="11"/>
  <c r="G1188" i="11"/>
  <c r="F1188" i="11"/>
  <c r="E1188" i="11"/>
  <c r="D1188" i="11"/>
  <c r="C1188" i="11"/>
  <c r="B1188" i="11"/>
  <c r="A1188" i="11"/>
  <c r="AB1187" i="11"/>
  <c r="W1187" i="11"/>
  <c r="U1187" i="11"/>
  <c r="T1187" i="11"/>
  <c r="S1187" i="11"/>
  <c r="Q1187" i="11"/>
  <c r="Y1187" i="11" s="1"/>
  <c r="P1187" i="11"/>
  <c r="X1187" i="11" s="1"/>
  <c r="O1187" i="11"/>
  <c r="N1187" i="11"/>
  <c r="R1187" i="11" s="1"/>
  <c r="M1187" i="11"/>
  <c r="L1187" i="11"/>
  <c r="K1187" i="11"/>
  <c r="J1187" i="11"/>
  <c r="I1187" i="11"/>
  <c r="AA1187" i="11" s="1"/>
  <c r="H1187" i="11"/>
  <c r="G1187" i="11"/>
  <c r="F1187" i="11"/>
  <c r="E1187" i="11"/>
  <c r="D1187" i="11"/>
  <c r="C1187" i="11"/>
  <c r="B1187" i="11"/>
  <c r="A1187" i="11"/>
  <c r="T1186" i="11"/>
  <c r="AB1186" i="11" s="1"/>
  <c r="S1186" i="11"/>
  <c r="U1186" i="11" s="1"/>
  <c r="Q1186" i="11"/>
  <c r="P1186" i="11"/>
  <c r="O1186" i="11"/>
  <c r="W1186" i="11" s="1"/>
  <c r="N1186" i="11"/>
  <c r="V1186" i="11" s="1"/>
  <c r="M1186" i="11"/>
  <c r="L1186" i="11"/>
  <c r="K1186" i="11"/>
  <c r="J1186" i="11"/>
  <c r="I1186" i="11"/>
  <c r="X1186" i="11" s="1"/>
  <c r="H1186" i="11"/>
  <c r="G1186" i="11"/>
  <c r="F1186" i="11"/>
  <c r="E1186" i="11"/>
  <c r="D1186" i="11"/>
  <c r="C1186" i="11"/>
  <c r="B1186" i="11"/>
  <c r="A1186" i="11"/>
  <c r="AB1185" i="11"/>
  <c r="X1185" i="11"/>
  <c r="V1185" i="11"/>
  <c r="U1185" i="11"/>
  <c r="T1185" i="11"/>
  <c r="S1185" i="11"/>
  <c r="Q1185" i="11"/>
  <c r="Y1185" i="11" s="1"/>
  <c r="P1185" i="11"/>
  <c r="O1185" i="11"/>
  <c r="W1185" i="11" s="1"/>
  <c r="N1185" i="11"/>
  <c r="M1185" i="11"/>
  <c r="L1185" i="11"/>
  <c r="K1185" i="11"/>
  <c r="J1185" i="11"/>
  <c r="I1185" i="11"/>
  <c r="AA1185" i="11" s="1"/>
  <c r="AC1185" i="11" s="1"/>
  <c r="H1185" i="11"/>
  <c r="G1185" i="11"/>
  <c r="F1185" i="11"/>
  <c r="E1185" i="11"/>
  <c r="D1185" i="11"/>
  <c r="C1185" i="11"/>
  <c r="B1185" i="11"/>
  <c r="A1185" i="11"/>
  <c r="W1184" i="11"/>
  <c r="U1184" i="11"/>
  <c r="T1184" i="11"/>
  <c r="S1184" i="11"/>
  <c r="AA1184" i="11" s="1"/>
  <c r="Q1184" i="11"/>
  <c r="P1184" i="11"/>
  <c r="O1184" i="11"/>
  <c r="N1184" i="11"/>
  <c r="M1184" i="11"/>
  <c r="L1184" i="11"/>
  <c r="K1184" i="11"/>
  <c r="J1184" i="11"/>
  <c r="I1184" i="11"/>
  <c r="Y1184" i="11" s="1"/>
  <c r="H1184" i="11"/>
  <c r="G1184" i="11"/>
  <c r="F1184" i="11"/>
  <c r="E1184" i="11"/>
  <c r="D1184" i="11"/>
  <c r="C1184" i="11"/>
  <c r="B1184" i="11"/>
  <c r="A1184" i="11"/>
  <c r="AA1183" i="11"/>
  <c r="V1183" i="11"/>
  <c r="T1183" i="11"/>
  <c r="AB1183" i="11" s="1"/>
  <c r="S1183" i="11"/>
  <c r="U1183" i="11" s="1"/>
  <c r="R1183" i="11"/>
  <c r="Q1183" i="11"/>
  <c r="P1183" i="11"/>
  <c r="X1183" i="11" s="1"/>
  <c r="O1183" i="11"/>
  <c r="W1183" i="11" s="1"/>
  <c r="N1183" i="11"/>
  <c r="M1183" i="11"/>
  <c r="L1183" i="11"/>
  <c r="K1183" i="11"/>
  <c r="J1183" i="11"/>
  <c r="I1183" i="11"/>
  <c r="Y1183" i="11" s="1"/>
  <c r="H1183" i="11"/>
  <c r="G1183" i="11"/>
  <c r="F1183" i="11"/>
  <c r="E1183" i="11"/>
  <c r="D1183" i="11"/>
  <c r="C1183" i="11"/>
  <c r="B1183" i="11"/>
  <c r="A1183" i="11"/>
  <c r="X1182" i="11"/>
  <c r="W1182" i="11"/>
  <c r="V1182" i="11"/>
  <c r="T1182" i="11"/>
  <c r="S1182" i="11"/>
  <c r="AA1182" i="11" s="1"/>
  <c r="Q1182" i="11"/>
  <c r="Y1182" i="11" s="1"/>
  <c r="P1182" i="11"/>
  <c r="O1182" i="11"/>
  <c r="R1182" i="11" s="1"/>
  <c r="N1182" i="11"/>
  <c r="M1182" i="11"/>
  <c r="L1182" i="11"/>
  <c r="K1182" i="11"/>
  <c r="J1182" i="11"/>
  <c r="I1182" i="11"/>
  <c r="AB1182" i="11" s="1"/>
  <c r="H1182" i="11"/>
  <c r="G1182" i="11"/>
  <c r="F1182" i="11"/>
  <c r="E1182" i="11"/>
  <c r="D1182" i="11"/>
  <c r="C1182" i="11"/>
  <c r="B1182" i="11"/>
  <c r="A1182" i="11"/>
  <c r="T1181" i="11"/>
  <c r="AB1181" i="11" s="1"/>
  <c r="S1181" i="11"/>
  <c r="AA1181" i="11" s="1"/>
  <c r="Q1181" i="11"/>
  <c r="P1181" i="11"/>
  <c r="X1181" i="11" s="1"/>
  <c r="O1181" i="11"/>
  <c r="W1181" i="11" s="1"/>
  <c r="N1181" i="11"/>
  <c r="V1181" i="11" s="1"/>
  <c r="M1181" i="11"/>
  <c r="L1181" i="11"/>
  <c r="K1181" i="11"/>
  <c r="J1181" i="11"/>
  <c r="I1181" i="11"/>
  <c r="Y1181" i="11" s="1"/>
  <c r="H1181" i="11"/>
  <c r="G1181" i="11"/>
  <c r="F1181" i="11"/>
  <c r="E1181" i="11"/>
  <c r="D1181" i="11"/>
  <c r="C1181" i="11"/>
  <c r="B1181" i="11"/>
  <c r="A1181" i="11"/>
  <c r="Y1180" i="11"/>
  <c r="W1180" i="11"/>
  <c r="T1180" i="11"/>
  <c r="S1180" i="11"/>
  <c r="U1180" i="11" s="1"/>
  <c r="Q1180" i="11"/>
  <c r="R1180" i="11" s="1"/>
  <c r="P1180" i="11"/>
  <c r="O1180" i="11"/>
  <c r="N1180" i="11"/>
  <c r="M1180" i="11"/>
  <c r="L1180" i="11"/>
  <c r="K1180" i="11"/>
  <c r="J1180" i="11"/>
  <c r="I1180" i="11"/>
  <c r="H1180" i="11"/>
  <c r="G1180" i="11"/>
  <c r="F1180" i="11"/>
  <c r="E1180" i="11"/>
  <c r="D1180" i="11"/>
  <c r="C1180" i="11"/>
  <c r="B1180" i="11"/>
  <c r="A1180" i="11"/>
  <c r="X1179" i="11"/>
  <c r="T1179" i="11"/>
  <c r="S1179" i="11"/>
  <c r="AA1179" i="11" s="1"/>
  <c r="Q1179" i="11"/>
  <c r="P1179" i="11"/>
  <c r="O1179" i="11"/>
  <c r="W1179" i="11" s="1"/>
  <c r="N1179" i="11"/>
  <c r="R1179" i="11" s="1"/>
  <c r="M1179" i="11"/>
  <c r="L1179" i="11"/>
  <c r="K1179" i="11"/>
  <c r="J1179" i="11"/>
  <c r="I1179" i="11"/>
  <c r="Y1179" i="11" s="1"/>
  <c r="H1179" i="11"/>
  <c r="G1179" i="11"/>
  <c r="F1179" i="11"/>
  <c r="E1179" i="11"/>
  <c r="D1179" i="11"/>
  <c r="C1179" i="11"/>
  <c r="B1179" i="11"/>
  <c r="A1179" i="11"/>
  <c r="AB1178" i="11"/>
  <c r="W1178" i="11"/>
  <c r="T1178" i="11"/>
  <c r="S1178" i="11"/>
  <c r="U1178" i="11" s="1"/>
  <c r="Q1178" i="11"/>
  <c r="Y1178" i="11" s="1"/>
  <c r="P1178" i="11"/>
  <c r="X1178" i="11" s="1"/>
  <c r="O1178" i="11"/>
  <c r="N1178" i="11"/>
  <c r="M1178" i="11"/>
  <c r="L1178" i="11"/>
  <c r="K1178" i="11"/>
  <c r="J1178" i="11"/>
  <c r="I1178" i="11"/>
  <c r="V1178" i="11" s="1"/>
  <c r="H1178" i="11"/>
  <c r="G1178" i="11"/>
  <c r="F1178" i="11"/>
  <c r="E1178" i="11"/>
  <c r="D1178" i="11"/>
  <c r="C1178" i="11"/>
  <c r="B1178" i="11"/>
  <c r="A1178" i="11"/>
  <c r="Y1177" i="11"/>
  <c r="X1177" i="11"/>
  <c r="T1177" i="11"/>
  <c r="S1177" i="11"/>
  <c r="U1177" i="11" s="1"/>
  <c r="Q1177" i="11"/>
  <c r="P1177" i="11"/>
  <c r="O1177" i="11"/>
  <c r="N1177" i="11"/>
  <c r="M1177" i="11"/>
  <c r="L1177" i="11"/>
  <c r="K1177" i="11"/>
  <c r="J1177" i="11"/>
  <c r="I1177" i="11"/>
  <c r="W1177" i="11" s="1"/>
  <c r="H1177" i="11"/>
  <c r="G1177" i="11"/>
  <c r="F1177" i="11"/>
  <c r="E1177" i="11"/>
  <c r="D1177" i="11"/>
  <c r="C1177" i="11"/>
  <c r="B1177" i="11"/>
  <c r="A1177" i="11"/>
  <c r="AA1176" i="11"/>
  <c r="V1176" i="11"/>
  <c r="U1176" i="11"/>
  <c r="T1176" i="11"/>
  <c r="AB1176" i="11" s="1"/>
  <c r="S1176" i="11"/>
  <c r="Q1176" i="11"/>
  <c r="Y1176" i="11" s="1"/>
  <c r="P1176" i="11"/>
  <c r="X1176" i="11" s="1"/>
  <c r="O1176" i="11"/>
  <c r="W1176" i="11" s="1"/>
  <c r="N1176" i="11"/>
  <c r="R1176" i="11" s="1"/>
  <c r="M1176" i="11"/>
  <c r="L1176" i="11"/>
  <c r="K1176" i="11"/>
  <c r="J1176" i="11"/>
  <c r="I1176" i="11"/>
  <c r="H1176" i="11"/>
  <c r="G1176" i="11"/>
  <c r="F1176" i="11"/>
  <c r="E1176" i="11"/>
  <c r="D1176" i="11"/>
  <c r="C1176" i="11"/>
  <c r="B1176" i="11"/>
  <c r="A1176" i="11"/>
  <c r="AB1175" i="11"/>
  <c r="X1175" i="11"/>
  <c r="T1175" i="11"/>
  <c r="S1175" i="11"/>
  <c r="R1175" i="11"/>
  <c r="Q1175" i="11"/>
  <c r="Y1175" i="11" s="1"/>
  <c r="P1175" i="11"/>
  <c r="O1175" i="11"/>
  <c r="N1175" i="11"/>
  <c r="V1175" i="11" s="1"/>
  <c r="M1175" i="11"/>
  <c r="L1175" i="11"/>
  <c r="K1175" i="11"/>
  <c r="J1175" i="11"/>
  <c r="I1175" i="11"/>
  <c r="W1175" i="11" s="1"/>
  <c r="H1175" i="11"/>
  <c r="G1175" i="11"/>
  <c r="F1175" i="11"/>
  <c r="E1175" i="11"/>
  <c r="D1175" i="11"/>
  <c r="C1175" i="11"/>
  <c r="B1175" i="11"/>
  <c r="A1175" i="11"/>
  <c r="W1174" i="11"/>
  <c r="U1174" i="11"/>
  <c r="T1174" i="11"/>
  <c r="AB1174" i="11" s="1"/>
  <c r="S1174" i="11"/>
  <c r="Q1174" i="11"/>
  <c r="P1174" i="11"/>
  <c r="X1174" i="11" s="1"/>
  <c r="O1174" i="11"/>
  <c r="N1174" i="11"/>
  <c r="V1174" i="11" s="1"/>
  <c r="M1174" i="11"/>
  <c r="L1174" i="11"/>
  <c r="K1174" i="11"/>
  <c r="J1174" i="11"/>
  <c r="I1174" i="11"/>
  <c r="AA1174" i="11" s="1"/>
  <c r="H1174" i="11"/>
  <c r="G1174" i="11"/>
  <c r="F1174" i="11"/>
  <c r="E1174" i="11"/>
  <c r="D1174" i="11"/>
  <c r="C1174" i="11"/>
  <c r="B1174" i="11"/>
  <c r="A1174" i="11"/>
  <c r="AA1173" i="11"/>
  <c r="X1173" i="11"/>
  <c r="W1173" i="11"/>
  <c r="V1173" i="11"/>
  <c r="T1173" i="11"/>
  <c r="U1173" i="11" s="1"/>
  <c r="S1173" i="11"/>
  <c r="R1173" i="11"/>
  <c r="Q1173" i="11"/>
  <c r="Y1173" i="11" s="1"/>
  <c r="P1173" i="11"/>
  <c r="O1173" i="11"/>
  <c r="N1173" i="11"/>
  <c r="M1173" i="11"/>
  <c r="L1173" i="11"/>
  <c r="K1173" i="11"/>
  <c r="J1173" i="11"/>
  <c r="I1173" i="11"/>
  <c r="H1173" i="11"/>
  <c r="G1173" i="11"/>
  <c r="F1173" i="11"/>
  <c r="E1173" i="11"/>
  <c r="D1173" i="11"/>
  <c r="C1173" i="11"/>
  <c r="B1173" i="11"/>
  <c r="A1173" i="11"/>
  <c r="T1172" i="11"/>
  <c r="S1172" i="11"/>
  <c r="U1172" i="11" s="1"/>
  <c r="Q1172" i="11"/>
  <c r="P1172" i="11"/>
  <c r="O1172" i="11"/>
  <c r="N1172" i="11"/>
  <c r="M1172" i="11"/>
  <c r="L1172" i="11"/>
  <c r="K1172" i="11"/>
  <c r="J1172" i="11"/>
  <c r="I1172" i="11"/>
  <c r="X1172" i="11" s="1"/>
  <c r="H1172" i="11"/>
  <c r="G1172" i="11"/>
  <c r="F1172" i="11"/>
  <c r="E1172" i="11"/>
  <c r="D1172" i="11"/>
  <c r="C1172" i="11"/>
  <c r="B1172" i="11"/>
  <c r="A1172" i="11"/>
  <c r="AB1171" i="11"/>
  <c r="AA1171" i="11"/>
  <c r="AC1171" i="11" s="1"/>
  <c r="W1171" i="11"/>
  <c r="U1171" i="11"/>
  <c r="T1171" i="11"/>
  <c r="S1171" i="11"/>
  <c r="Q1171" i="11"/>
  <c r="Y1171" i="11" s="1"/>
  <c r="P1171" i="11"/>
  <c r="X1171" i="11" s="1"/>
  <c r="O1171" i="11"/>
  <c r="N1171" i="11"/>
  <c r="M1171" i="11"/>
  <c r="L1171" i="11"/>
  <c r="K1171" i="11"/>
  <c r="J1171" i="11"/>
  <c r="I1171" i="11"/>
  <c r="H1171" i="11"/>
  <c r="G1171" i="11"/>
  <c r="F1171" i="11"/>
  <c r="E1171" i="11"/>
  <c r="D1171" i="11"/>
  <c r="C1171" i="11"/>
  <c r="B1171" i="11"/>
  <c r="A1171" i="11"/>
  <c r="AA1170" i="11"/>
  <c r="Y1170" i="11"/>
  <c r="T1170" i="11"/>
  <c r="AB1170" i="11" s="1"/>
  <c r="S1170" i="11"/>
  <c r="Q1170" i="11"/>
  <c r="P1170" i="11"/>
  <c r="O1170" i="11"/>
  <c r="N1170" i="11"/>
  <c r="M1170" i="11"/>
  <c r="L1170" i="11"/>
  <c r="K1170" i="11"/>
  <c r="J1170" i="11"/>
  <c r="I1170" i="11"/>
  <c r="X1170" i="11" s="1"/>
  <c r="H1170" i="11"/>
  <c r="G1170" i="11"/>
  <c r="F1170" i="11"/>
  <c r="E1170" i="11"/>
  <c r="D1170" i="11"/>
  <c r="C1170" i="11"/>
  <c r="B1170" i="11"/>
  <c r="A1170" i="11"/>
  <c r="AB1169" i="11"/>
  <c r="V1169" i="11"/>
  <c r="U1169" i="11"/>
  <c r="T1169" i="11"/>
  <c r="S1169" i="11"/>
  <c r="Q1169" i="11"/>
  <c r="Y1169" i="11" s="1"/>
  <c r="P1169" i="11"/>
  <c r="X1169" i="11" s="1"/>
  <c r="O1169" i="11"/>
  <c r="W1169" i="11" s="1"/>
  <c r="N1169" i="11"/>
  <c r="M1169" i="11"/>
  <c r="L1169" i="11"/>
  <c r="K1169" i="11"/>
  <c r="J1169" i="11"/>
  <c r="I1169" i="11"/>
  <c r="AA1169" i="11" s="1"/>
  <c r="H1169" i="11"/>
  <c r="G1169" i="11"/>
  <c r="F1169" i="11"/>
  <c r="E1169" i="11"/>
  <c r="D1169" i="11"/>
  <c r="C1169" i="11"/>
  <c r="B1169" i="11"/>
  <c r="A1169" i="11"/>
  <c r="W1168" i="11"/>
  <c r="T1168" i="11"/>
  <c r="S1168" i="11"/>
  <c r="AA1168" i="11" s="1"/>
  <c r="Q1168" i="11"/>
  <c r="P1168" i="11"/>
  <c r="O1168" i="11"/>
  <c r="N1168" i="11"/>
  <c r="M1168" i="11"/>
  <c r="L1168" i="11"/>
  <c r="K1168" i="11"/>
  <c r="J1168" i="11"/>
  <c r="I1168" i="11"/>
  <c r="Y1168" i="11" s="1"/>
  <c r="H1168" i="11"/>
  <c r="G1168" i="11"/>
  <c r="F1168" i="11"/>
  <c r="E1168" i="11"/>
  <c r="D1168" i="11"/>
  <c r="C1168" i="11"/>
  <c r="B1168" i="11"/>
  <c r="A1168" i="11"/>
  <c r="AA1167" i="11"/>
  <c r="V1167" i="11"/>
  <c r="T1167" i="11"/>
  <c r="AB1167" i="11" s="1"/>
  <c r="S1167" i="11"/>
  <c r="U1167" i="11" s="1"/>
  <c r="Q1167" i="11"/>
  <c r="P1167" i="11"/>
  <c r="X1167" i="11" s="1"/>
  <c r="O1167" i="11"/>
  <c r="W1167" i="11" s="1"/>
  <c r="N1167" i="11"/>
  <c r="M1167" i="11"/>
  <c r="L1167" i="11"/>
  <c r="K1167" i="11"/>
  <c r="J1167" i="11"/>
  <c r="I1167" i="11"/>
  <c r="Y1167" i="11" s="1"/>
  <c r="H1167" i="11"/>
  <c r="G1167" i="11"/>
  <c r="F1167" i="11"/>
  <c r="E1167" i="11"/>
  <c r="D1167" i="11"/>
  <c r="C1167" i="11"/>
  <c r="B1167" i="11"/>
  <c r="A1167" i="11"/>
  <c r="X1166" i="11"/>
  <c r="T1166" i="11"/>
  <c r="S1166" i="11"/>
  <c r="AA1166" i="11" s="1"/>
  <c r="Q1166" i="11"/>
  <c r="Y1166" i="11" s="1"/>
  <c r="P1166" i="11"/>
  <c r="O1166" i="11"/>
  <c r="R1166" i="11" s="1"/>
  <c r="N1166" i="11"/>
  <c r="M1166" i="11"/>
  <c r="L1166" i="11"/>
  <c r="K1166" i="11"/>
  <c r="J1166" i="11"/>
  <c r="I1166" i="11"/>
  <c r="AB1166" i="11" s="1"/>
  <c r="H1166" i="11"/>
  <c r="G1166" i="11"/>
  <c r="F1166" i="11"/>
  <c r="E1166" i="11"/>
  <c r="D1166" i="11"/>
  <c r="C1166" i="11"/>
  <c r="B1166" i="11"/>
  <c r="A1166" i="11"/>
  <c r="U1165" i="11"/>
  <c r="T1165" i="11"/>
  <c r="AB1165" i="11" s="1"/>
  <c r="S1165" i="11"/>
  <c r="AA1165" i="11" s="1"/>
  <c r="Q1165" i="11"/>
  <c r="P1165" i="11"/>
  <c r="X1165" i="11" s="1"/>
  <c r="O1165" i="11"/>
  <c r="W1165" i="11" s="1"/>
  <c r="N1165" i="11"/>
  <c r="M1165" i="11"/>
  <c r="L1165" i="11"/>
  <c r="K1165" i="11"/>
  <c r="J1165" i="11"/>
  <c r="I1165" i="11"/>
  <c r="Y1165" i="11" s="1"/>
  <c r="H1165" i="11"/>
  <c r="G1165" i="11"/>
  <c r="F1165" i="11"/>
  <c r="E1165" i="11"/>
  <c r="D1165" i="11"/>
  <c r="C1165" i="11"/>
  <c r="B1165" i="11"/>
  <c r="A1165" i="11"/>
  <c r="T1164" i="11"/>
  <c r="S1164" i="11"/>
  <c r="U1164" i="11" s="1"/>
  <c r="Q1164" i="11"/>
  <c r="R1164" i="11" s="1"/>
  <c r="P1164" i="11"/>
  <c r="O1164" i="11"/>
  <c r="N1164" i="11"/>
  <c r="M1164" i="11"/>
  <c r="L1164" i="11"/>
  <c r="K1164" i="11"/>
  <c r="J1164" i="11"/>
  <c r="I1164" i="11"/>
  <c r="H1164" i="11"/>
  <c r="G1164" i="11"/>
  <c r="F1164" i="11"/>
  <c r="E1164" i="11"/>
  <c r="D1164" i="11"/>
  <c r="C1164" i="11"/>
  <c r="B1164" i="11"/>
  <c r="A1164" i="11"/>
  <c r="X1163" i="11"/>
  <c r="V1163" i="11"/>
  <c r="T1163" i="11"/>
  <c r="S1163" i="11"/>
  <c r="AA1163" i="11" s="1"/>
  <c r="Q1163" i="11"/>
  <c r="P1163" i="11"/>
  <c r="O1163" i="11"/>
  <c r="W1163" i="11" s="1"/>
  <c r="N1163" i="11"/>
  <c r="M1163" i="11"/>
  <c r="L1163" i="11"/>
  <c r="K1163" i="11"/>
  <c r="J1163" i="11"/>
  <c r="I1163" i="11"/>
  <c r="Y1163" i="11" s="1"/>
  <c r="H1163" i="11"/>
  <c r="G1163" i="11"/>
  <c r="F1163" i="11"/>
  <c r="E1163" i="11"/>
  <c r="D1163" i="11"/>
  <c r="C1163" i="11"/>
  <c r="B1163" i="11"/>
  <c r="A1163" i="11"/>
  <c r="AB1162" i="11"/>
  <c r="AA1162" i="11"/>
  <c r="W1162" i="11"/>
  <c r="U1162" i="11"/>
  <c r="T1162" i="11"/>
  <c r="S1162" i="11"/>
  <c r="Q1162" i="11"/>
  <c r="P1162" i="11"/>
  <c r="X1162" i="11" s="1"/>
  <c r="O1162" i="11"/>
  <c r="N1162" i="11"/>
  <c r="M1162" i="11"/>
  <c r="L1162" i="11"/>
  <c r="K1162" i="11"/>
  <c r="J1162" i="11"/>
  <c r="I1162" i="11"/>
  <c r="V1162" i="11" s="1"/>
  <c r="H1162" i="11"/>
  <c r="G1162" i="11"/>
  <c r="F1162" i="11"/>
  <c r="E1162" i="11"/>
  <c r="D1162" i="11"/>
  <c r="C1162" i="11"/>
  <c r="B1162" i="11"/>
  <c r="A1162" i="11"/>
  <c r="T1161" i="11"/>
  <c r="S1161" i="11"/>
  <c r="U1161" i="11" s="1"/>
  <c r="Q1161" i="11"/>
  <c r="P1161" i="11"/>
  <c r="O1161" i="11"/>
  <c r="N1161" i="11"/>
  <c r="V1161" i="11" s="1"/>
  <c r="M1161" i="11"/>
  <c r="L1161" i="11"/>
  <c r="K1161" i="11"/>
  <c r="J1161" i="11"/>
  <c r="I1161" i="11"/>
  <c r="W1161" i="11" s="1"/>
  <c r="H1161" i="11"/>
  <c r="G1161" i="11"/>
  <c r="F1161" i="11"/>
  <c r="E1161" i="11"/>
  <c r="D1161" i="11"/>
  <c r="C1161" i="11"/>
  <c r="B1161" i="11"/>
  <c r="A1161" i="11"/>
  <c r="AA1160" i="11"/>
  <c r="V1160" i="11"/>
  <c r="U1160" i="11"/>
  <c r="T1160" i="11"/>
  <c r="AB1160" i="11" s="1"/>
  <c r="S1160" i="11"/>
  <c r="Q1160" i="11"/>
  <c r="Y1160" i="11" s="1"/>
  <c r="P1160" i="11"/>
  <c r="X1160" i="11" s="1"/>
  <c r="O1160" i="11"/>
  <c r="W1160" i="11" s="1"/>
  <c r="N1160" i="11"/>
  <c r="R1160" i="11" s="1"/>
  <c r="M1160" i="11"/>
  <c r="L1160" i="11"/>
  <c r="K1160" i="11"/>
  <c r="J1160" i="11"/>
  <c r="I1160" i="11"/>
  <c r="H1160" i="11"/>
  <c r="G1160" i="11"/>
  <c r="F1160" i="11"/>
  <c r="E1160" i="11"/>
  <c r="D1160" i="11"/>
  <c r="C1160" i="11"/>
  <c r="B1160" i="11"/>
  <c r="A1160" i="11"/>
  <c r="AB1159" i="11"/>
  <c r="X1159" i="11"/>
  <c r="T1159" i="11"/>
  <c r="S1159" i="11"/>
  <c r="R1159" i="11"/>
  <c r="Q1159" i="11"/>
  <c r="Y1159" i="11" s="1"/>
  <c r="P1159" i="11"/>
  <c r="O1159" i="11"/>
  <c r="N1159" i="11"/>
  <c r="V1159" i="11" s="1"/>
  <c r="M1159" i="11"/>
  <c r="L1159" i="11"/>
  <c r="K1159" i="11"/>
  <c r="J1159" i="11"/>
  <c r="I1159" i="11"/>
  <c r="W1159" i="11" s="1"/>
  <c r="H1159" i="11"/>
  <c r="G1159" i="11"/>
  <c r="F1159" i="11"/>
  <c r="E1159" i="11"/>
  <c r="D1159" i="11"/>
  <c r="C1159" i="11"/>
  <c r="B1159" i="11"/>
  <c r="A1159" i="11"/>
  <c r="AA1158" i="11"/>
  <c r="Y1158" i="11"/>
  <c r="U1158" i="11"/>
  <c r="T1158" i="11"/>
  <c r="AB1158" i="11" s="1"/>
  <c r="S1158" i="11"/>
  <c r="Q1158" i="11"/>
  <c r="P1158" i="11"/>
  <c r="X1158" i="11" s="1"/>
  <c r="O1158" i="11"/>
  <c r="W1158" i="11" s="1"/>
  <c r="N1158" i="11"/>
  <c r="V1158" i="11" s="1"/>
  <c r="M1158" i="11"/>
  <c r="L1158" i="11"/>
  <c r="K1158" i="11"/>
  <c r="J1158" i="11"/>
  <c r="I1158" i="11"/>
  <c r="H1158" i="11"/>
  <c r="G1158" i="11"/>
  <c r="F1158" i="11"/>
  <c r="E1158" i="11"/>
  <c r="D1158" i="11"/>
  <c r="C1158" i="11"/>
  <c r="B1158" i="11"/>
  <c r="A1158" i="11"/>
  <c r="AB1157" i="11"/>
  <c r="AA1157" i="11"/>
  <c r="AC1157" i="11" s="1"/>
  <c r="X1157" i="11"/>
  <c r="W1157" i="11"/>
  <c r="V1157" i="11"/>
  <c r="T1157" i="11"/>
  <c r="U1157" i="11" s="1"/>
  <c r="S1157" i="11"/>
  <c r="R1157" i="11"/>
  <c r="Q1157" i="11"/>
  <c r="Y1157" i="11" s="1"/>
  <c r="P1157" i="11"/>
  <c r="O1157" i="11"/>
  <c r="N1157" i="11"/>
  <c r="M1157" i="11"/>
  <c r="L1157" i="11"/>
  <c r="K1157" i="11"/>
  <c r="J1157" i="11"/>
  <c r="I1157" i="11"/>
  <c r="H1157" i="11"/>
  <c r="G1157" i="11"/>
  <c r="F1157" i="11"/>
  <c r="E1157" i="11"/>
  <c r="D1157" i="11"/>
  <c r="C1157" i="11"/>
  <c r="B1157" i="11"/>
  <c r="A1157" i="11"/>
  <c r="T1156" i="11"/>
  <c r="AB1156" i="11" s="1"/>
  <c r="S1156" i="11"/>
  <c r="Q1156" i="11"/>
  <c r="Y1156" i="11" s="1"/>
  <c r="P1156" i="11"/>
  <c r="O1156" i="11"/>
  <c r="N1156" i="11"/>
  <c r="V1156" i="11" s="1"/>
  <c r="M1156" i="11"/>
  <c r="L1156" i="11"/>
  <c r="K1156" i="11"/>
  <c r="J1156" i="11"/>
  <c r="I1156" i="11"/>
  <c r="X1156" i="11" s="1"/>
  <c r="H1156" i="11"/>
  <c r="G1156" i="11"/>
  <c r="F1156" i="11"/>
  <c r="E1156" i="11"/>
  <c r="D1156" i="11"/>
  <c r="C1156" i="11"/>
  <c r="B1156" i="11"/>
  <c r="A1156" i="11"/>
  <c r="AB1155" i="11"/>
  <c r="AC1155" i="11" s="1"/>
  <c r="AA1155" i="11"/>
  <c r="W1155" i="11"/>
  <c r="V1155" i="11"/>
  <c r="U1155" i="11"/>
  <c r="T1155" i="11"/>
  <c r="S1155" i="11"/>
  <c r="Q1155" i="11"/>
  <c r="Y1155" i="11" s="1"/>
  <c r="P1155" i="11"/>
  <c r="X1155" i="11" s="1"/>
  <c r="O1155" i="11"/>
  <c r="N1155" i="11"/>
  <c r="M1155" i="11"/>
  <c r="L1155" i="11"/>
  <c r="K1155" i="11"/>
  <c r="J1155" i="11"/>
  <c r="I1155" i="11"/>
  <c r="H1155" i="11"/>
  <c r="G1155" i="11"/>
  <c r="F1155" i="11"/>
  <c r="E1155" i="11"/>
  <c r="D1155" i="11"/>
  <c r="C1155" i="11"/>
  <c r="B1155" i="11"/>
  <c r="A1155" i="11"/>
  <c r="T1154" i="11"/>
  <c r="AB1154" i="11" s="1"/>
  <c r="S1154" i="11"/>
  <c r="R1154" i="11"/>
  <c r="Q1154" i="11"/>
  <c r="Y1154" i="11" s="1"/>
  <c r="P1154" i="11"/>
  <c r="O1154" i="11"/>
  <c r="W1154" i="11" s="1"/>
  <c r="N1154" i="11"/>
  <c r="V1154" i="11" s="1"/>
  <c r="M1154" i="11"/>
  <c r="L1154" i="11"/>
  <c r="K1154" i="11"/>
  <c r="J1154" i="11"/>
  <c r="I1154" i="11"/>
  <c r="X1154" i="11" s="1"/>
  <c r="H1154" i="11"/>
  <c r="G1154" i="11"/>
  <c r="F1154" i="11"/>
  <c r="E1154" i="11"/>
  <c r="D1154" i="11"/>
  <c r="C1154" i="11"/>
  <c r="B1154" i="11"/>
  <c r="A1154" i="11"/>
  <c r="U1153" i="11"/>
  <c r="T1153" i="11"/>
  <c r="S1153" i="11"/>
  <c r="Q1153" i="11"/>
  <c r="Y1153" i="11" s="1"/>
  <c r="P1153" i="11"/>
  <c r="O1153" i="11"/>
  <c r="W1153" i="11" s="1"/>
  <c r="N1153" i="11"/>
  <c r="M1153" i="11"/>
  <c r="L1153" i="11"/>
  <c r="K1153" i="11"/>
  <c r="J1153" i="11"/>
  <c r="I1153" i="11"/>
  <c r="AA1153" i="11" s="1"/>
  <c r="H1153" i="11"/>
  <c r="G1153" i="11"/>
  <c r="F1153" i="11"/>
  <c r="E1153" i="11"/>
  <c r="D1153" i="11"/>
  <c r="C1153" i="11"/>
  <c r="B1153" i="11"/>
  <c r="A1153" i="11"/>
  <c r="AA1152" i="11"/>
  <c r="Y1152" i="11"/>
  <c r="W1152" i="11"/>
  <c r="U1152" i="11"/>
  <c r="T1152" i="11"/>
  <c r="S1152" i="11"/>
  <c r="Q1152" i="11"/>
  <c r="P1152" i="11"/>
  <c r="O1152" i="11"/>
  <c r="N1152" i="11"/>
  <c r="M1152" i="11"/>
  <c r="L1152" i="11"/>
  <c r="K1152" i="11"/>
  <c r="J1152" i="11"/>
  <c r="I1152" i="11"/>
  <c r="X1152" i="11" s="1"/>
  <c r="H1152" i="11"/>
  <c r="G1152" i="11"/>
  <c r="F1152" i="11"/>
  <c r="E1152" i="11"/>
  <c r="D1152" i="11"/>
  <c r="C1152" i="11"/>
  <c r="B1152" i="11"/>
  <c r="A1152" i="11"/>
  <c r="V1151" i="11"/>
  <c r="T1151" i="11"/>
  <c r="S1151" i="11"/>
  <c r="U1151" i="11" s="1"/>
  <c r="R1151" i="11"/>
  <c r="Q1151" i="11"/>
  <c r="P1151" i="11"/>
  <c r="X1151" i="11" s="1"/>
  <c r="O1151" i="11"/>
  <c r="W1151" i="11" s="1"/>
  <c r="N1151" i="11"/>
  <c r="M1151" i="11"/>
  <c r="L1151" i="11"/>
  <c r="K1151" i="11"/>
  <c r="J1151" i="11"/>
  <c r="I1151" i="11"/>
  <c r="AB1151" i="11" s="1"/>
  <c r="H1151" i="11"/>
  <c r="G1151" i="11"/>
  <c r="F1151" i="11"/>
  <c r="E1151" i="11"/>
  <c r="D1151" i="11"/>
  <c r="C1151" i="11"/>
  <c r="B1151" i="11"/>
  <c r="A1151" i="11"/>
  <c r="T1150" i="11"/>
  <c r="S1150" i="11"/>
  <c r="Q1150" i="11"/>
  <c r="P1150" i="11"/>
  <c r="O1150" i="11"/>
  <c r="R1150" i="11" s="1"/>
  <c r="N1150" i="11"/>
  <c r="M1150" i="11"/>
  <c r="L1150" i="11"/>
  <c r="K1150" i="11"/>
  <c r="J1150" i="11"/>
  <c r="I1150" i="11"/>
  <c r="H1150" i="11"/>
  <c r="G1150" i="11"/>
  <c r="F1150" i="11"/>
  <c r="E1150" i="11"/>
  <c r="D1150" i="11"/>
  <c r="C1150" i="11"/>
  <c r="B1150" i="11"/>
  <c r="A1150" i="11"/>
  <c r="T1149" i="11"/>
  <c r="AB1149" i="11" s="1"/>
  <c r="S1149" i="11"/>
  <c r="R1149" i="11"/>
  <c r="Q1149" i="11"/>
  <c r="P1149" i="11"/>
  <c r="X1149" i="11" s="1"/>
  <c r="O1149" i="11"/>
  <c r="W1149" i="11" s="1"/>
  <c r="N1149" i="11"/>
  <c r="V1149" i="11" s="1"/>
  <c r="M1149" i="11"/>
  <c r="L1149" i="11"/>
  <c r="K1149" i="11"/>
  <c r="J1149" i="11"/>
  <c r="I1149" i="11"/>
  <c r="Y1149" i="11" s="1"/>
  <c r="H1149" i="11"/>
  <c r="G1149" i="11"/>
  <c r="F1149" i="11"/>
  <c r="E1149" i="11"/>
  <c r="D1149" i="11"/>
  <c r="C1149" i="11"/>
  <c r="B1149" i="11"/>
  <c r="A1149" i="11"/>
  <c r="T1148" i="11"/>
  <c r="S1148" i="11"/>
  <c r="U1148" i="11" s="1"/>
  <c r="Q1148" i="11"/>
  <c r="Y1148" i="11" s="1"/>
  <c r="P1148" i="11"/>
  <c r="O1148" i="11"/>
  <c r="W1148" i="11" s="1"/>
  <c r="N1148" i="11"/>
  <c r="M1148" i="11"/>
  <c r="L1148" i="11"/>
  <c r="K1148" i="11"/>
  <c r="J1148" i="11"/>
  <c r="I1148" i="11"/>
  <c r="V1148" i="11" s="1"/>
  <c r="H1148" i="11"/>
  <c r="G1148" i="11"/>
  <c r="F1148" i="11"/>
  <c r="E1148" i="11"/>
  <c r="D1148" i="11"/>
  <c r="C1148" i="11"/>
  <c r="B1148" i="11"/>
  <c r="A1148" i="11"/>
  <c r="X1147" i="11"/>
  <c r="U1147" i="11"/>
  <c r="T1147" i="11"/>
  <c r="S1147" i="11"/>
  <c r="Q1147" i="11"/>
  <c r="P1147" i="11"/>
  <c r="O1147" i="11"/>
  <c r="N1147" i="11"/>
  <c r="M1147" i="11"/>
  <c r="L1147" i="11"/>
  <c r="K1147" i="11"/>
  <c r="J1147" i="11"/>
  <c r="I1147" i="11"/>
  <c r="H1147" i="11"/>
  <c r="G1147" i="11"/>
  <c r="F1147" i="11"/>
  <c r="E1147" i="11"/>
  <c r="D1147" i="11"/>
  <c r="C1147" i="11"/>
  <c r="B1147" i="11"/>
  <c r="A1147" i="11"/>
  <c r="Y1146" i="11"/>
  <c r="T1146" i="11"/>
  <c r="AB1146" i="11" s="1"/>
  <c r="S1146" i="11"/>
  <c r="AA1146" i="11" s="1"/>
  <c r="AC1146" i="11" s="1"/>
  <c r="R1146" i="11"/>
  <c r="Q1146" i="11"/>
  <c r="P1146" i="11"/>
  <c r="O1146" i="11"/>
  <c r="N1146" i="11"/>
  <c r="M1146" i="11"/>
  <c r="L1146" i="11"/>
  <c r="K1146" i="11"/>
  <c r="J1146" i="11"/>
  <c r="I1146" i="11"/>
  <c r="W1146" i="11" s="1"/>
  <c r="H1146" i="11"/>
  <c r="G1146" i="11"/>
  <c r="F1146" i="11"/>
  <c r="E1146" i="11"/>
  <c r="D1146" i="11"/>
  <c r="C1146" i="11"/>
  <c r="B1146" i="11"/>
  <c r="A1146" i="11"/>
  <c r="T1145" i="11"/>
  <c r="S1145" i="11"/>
  <c r="Q1145" i="11"/>
  <c r="P1145" i="11"/>
  <c r="X1145" i="11" s="1"/>
  <c r="O1145" i="11"/>
  <c r="W1145" i="11" s="1"/>
  <c r="N1145" i="11"/>
  <c r="M1145" i="11"/>
  <c r="L1145" i="11"/>
  <c r="K1145" i="11"/>
  <c r="J1145" i="11"/>
  <c r="I1145" i="11"/>
  <c r="Y1145" i="11" s="1"/>
  <c r="H1145" i="11"/>
  <c r="G1145" i="11"/>
  <c r="F1145" i="11"/>
  <c r="E1145" i="11"/>
  <c r="D1145" i="11"/>
  <c r="C1145" i="11"/>
  <c r="B1145" i="11"/>
  <c r="A1145" i="11"/>
  <c r="AB1144" i="11"/>
  <c r="AA1144" i="11"/>
  <c r="W1144" i="11"/>
  <c r="V1144" i="11"/>
  <c r="Z1144" i="11" s="1"/>
  <c r="U1144" i="11"/>
  <c r="T1144" i="11"/>
  <c r="S1144" i="11"/>
  <c r="Q1144" i="11"/>
  <c r="Y1144" i="11" s="1"/>
  <c r="P1144" i="11"/>
  <c r="X1144" i="11" s="1"/>
  <c r="O1144" i="11"/>
  <c r="N1144" i="11"/>
  <c r="R1144" i="11" s="1"/>
  <c r="M1144" i="11"/>
  <c r="L1144" i="11"/>
  <c r="K1144" i="11"/>
  <c r="J1144" i="11"/>
  <c r="I1144" i="11"/>
  <c r="H1144" i="11"/>
  <c r="G1144" i="11"/>
  <c r="F1144" i="11"/>
  <c r="E1144" i="11"/>
  <c r="D1144" i="11"/>
  <c r="C1144" i="11"/>
  <c r="B1144" i="11"/>
  <c r="A1144" i="11"/>
  <c r="Y1143" i="11"/>
  <c r="W1143" i="11"/>
  <c r="T1143" i="11"/>
  <c r="AB1143" i="11" s="1"/>
  <c r="S1143" i="11"/>
  <c r="R1143" i="11"/>
  <c r="Q1143" i="11"/>
  <c r="P1143" i="11"/>
  <c r="X1143" i="11" s="1"/>
  <c r="Z1143" i="11" s="1"/>
  <c r="O1143" i="11"/>
  <c r="N1143" i="11"/>
  <c r="V1143" i="11" s="1"/>
  <c r="M1143" i="11"/>
  <c r="L1143" i="11"/>
  <c r="K1143" i="11"/>
  <c r="J1143" i="11"/>
  <c r="I1143" i="11"/>
  <c r="H1143" i="11"/>
  <c r="G1143" i="11"/>
  <c r="F1143" i="11"/>
  <c r="E1143" i="11"/>
  <c r="D1143" i="11"/>
  <c r="C1143" i="11"/>
  <c r="B1143" i="11"/>
  <c r="A1143" i="11"/>
  <c r="AA1142" i="11"/>
  <c r="AC1142" i="11" s="1"/>
  <c r="T1142" i="11"/>
  <c r="AB1142" i="11" s="1"/>
  <c r="S1142" i="11"/>
  <c r="Q1142" i="11"/>
  <c r="Y1142" i="11" s="1"/>
  <c r="P1142" i="11"/>
  <c r="X1142" i="11" s="1"/>
  <c r="O1142" i="11"/>
  <c r="W1142" i="11" s="1"/>
  <c r="N1142" i="11"/>
  <c r="M1142" i="11"/>
  <c r="L1142" i="11"/>
  <c r="K1142" i="11"/>
  <c r="J1142" i="11"/>
  <c r="I1142" i="11"/>
  <c r="H1142" i="11"/>
  <c r="G1142" i="11"/>
  <c r="F1142" i="11"/>
  <c r="E1142" i="11"/>
  <c r="D1142" i="11"/>
  <c r="C1142" i="11"/>
  <c r="B1142" i="11"/>
  <c r="A1142" i="11"/>
  <c r="AB1141" i="11"/>
  <c r="AA1141" i="11"/>
  <c r="W1141" i="11"/>
  <c r="T1141" i="11"/>
  <c r="S1141" i="11"/>
  <c r="U1141" i="11" s="1"/>
  <c r="Q1141" i="11"/>
  <c r="Y1141" i="11" s="1"/>
  <c r="P1141" i="11"/>
  <c r="X1141" i="11" s="1"/>
  <c r="O1141" i="11"/>
  <c r="N1141" i="11"/>
  <c r="V1141" i="11" s="1"/>
  <c r="M1141" i="11"/>
  <c r="L1141" i="11"/>
  <c r="K1141" i="11"/>
  <c r="J1141" i="11"/>
  <c r="I1141" i="11"/>
  <c r="H1141" i="11"/>
  <c r="G1141" i="11"/>
  <c r="F1141" i="11"/>
  <c r="E1141" i="11"/>
  <c r="D1141" i="11"/>
  <c r="C1141" i="11"/>
  <c r="B1141" i="11"/>
  <c r="A1141" i="11"/>
  <c r="Y1140" i="11"/>
  <c r="U1140" i="11"/>
  <c r="T1140" i="11"/>
  <c r="AB1140" i="11" s="1"/>
  <c r="S1140" i="11"/>
  <c r="Q1140" i="11"/>
  <c r="P1140" i="11"/>
  <c r="O1140" i="11"/>
  <c r="N1140" i="11"/>
  <c r="R1140" i="11" s="1"/>
  <c r="M1140" i="11"/>
  <c r="L1140" i="11"/>
  <c r="K1140" i="11"/>
  <c r="J1140" i="11"/>
  <c r="I1140" i="11"/>
  <c r="X1140" i="11" s="1"/>
  <c r="H1140" i="11"/>
  <c r="G1140" i="11"/>
  <c r="F1140" i="11"/>
  <c r="E1140" i="11"/>
  <c r="D1140" i="11"/>
  <c r="C1140" i="11"/>
  <c r="B1140" i="11"/>
  <c r="A1140" i="11"/>
  <c r="AA1139" i="11"/>
  <c r="X1139" i="11"/>
  <c r="W1139" i="11"/>
  <c r="V1139" i="11"/>
  <c r="U1139" i="11"/>
  <c r="T1139" i="11"/>
  <c r="AB1139" i="11" s="1"/>
  <c r="S1139" i="11"/>
  <c r="R1139" i="11"/>
  <c r="Q1139" i="11"/>
  <c r="Y1139" i="11" s="1"/>
  <c r="P1139" i="11"/>
  <c r="O1139" i="11"/>
  <c r="N1139" i="11"/>
  <c r="M1139" i="11"/>
  <c r="L1139" i="11"/>
  <c r="K1139" i="11"/>
  <c r="J1139" i="11"/>
  <c r="I1139" i="11"/>
  <c r="H1139" i="11"/>
  <c r="G1139" i="11"/>
  <c r="F1139" i="11"/>
  <c r="E1139" i="11"/>
  <c r="D1139" i="11"/>
  <c r="C1139" i="11"/>
  <c r="B1139" i="11"/>
  <c r="A1139" i="11"/>
  <c r="X1138" i="11"/>
  <c r="W1138" i="11"/>
  <c r="T1138" i="11"/>
  <c r="AB1138" i="11" s="1"/>
  <c r="S1138" i="11"/>
  <c r="R1138" i="11"/>
  <c r="Q1138" i="11"/>
  <c r="Y1138" i="11" s="1"/>
  <c r="P1138" i="11"/>
  <c r="O1138" i="11"/>
  <c r="N1138" i="11"/>
  <c r="V1138" i="11" s="1"/>
  <c r="M1138" i="11"/>
  <c r="L1138" i="11"/>
  <c r="K1138" i="11"/>
  <c r="J1138" i="11"/>
  <c r="I1138" i="11"/>
  <c r="H1138" i="11"/>
  <c r="G1138" i="11"/>
  <c r="F1138" i="11"/>
  <c r="E1138" i="11"/>
  <c r="D1138" i="11"/>
  <c r="C1138" i="11"/>
  <c r="B1138" i="11"/>
  <c r="A1138" i="11"/>
  <c r="AA1137" i="11"/>
  <c r="T1137" i="11"/>
  <c r="AB1137" i="11" s="1"/>
  <c r="S1137" i="11"/>
  <c r="Q1137" i="11"/>
  <c r="Y1137" i="11" s="1"/>
  <c r="P1137" i="11"/>
  <c r="X1137" i="11" s="1"/>
  <c r="O1137" i="11"/>
  <c r="N1137" i="11"/>
  <c r="V1137" i="11" s="1"/>
  <c r="M1137" i="11"/>
  <c r="L1137" i="11"/>
  <c r="K1137" i="11"/>
  <c r="J1137" i="11"/>
  <c r="I1137" i="11"/>
  <c r="H1137" i="11"/>
  <c r="G1137" i="11"/>
  <c r="F1137" i="11"/>
  <c r="E1137" i="11"/>
  <c r="D1137" i="11"/>
  <c r="C1137" i="11"/>
  <c r="B1137" i="11"/>
  <c r="A1137" i="11"/>
  <c r="AB1136" i="11"/>
  <c r="AA1136" i="11"/>
  <c r="AC1136" i="11" s="1"/>
  <c r="U1136" i="11"/>
  <c r="T1136" i="11"/>
  <c r="S1136" i="11"/>
  <c r="Q1136" i="11"/>
  <c r="Y1136" i="11" s="1"/>
  <c r="P1136" i="11"/>
  <c r="X1136" i="11" s="1"/>
  <c r="O1136" i="11"/>
  <c r="W1136" i="11" s="1"/>
  <c r="N1136" i="11"/>
  <c r="M1136" i="11"/>
  <c r="L1136" i="11"/>
  <c r="K1136" i="11"/>
  <c r="J1136" i="11"/>
  <c r="I1136" i="11"/>
  <c r="H1136" i="11"/>
  <c r="G1136" i="11"/>
  <c r="F1136" i="11"/>
  <c r="E1136" i="11"/>
  <c r="D1136" i="11"/>
  <c r="C1136" i="11"/>
  <c r="B1136" i="11"/>
  <c r="A1136" i="11"/>
  <c r="AA1135" i="11"/>
  <c r="Y1135" i="11"/>
  <c r="T1135" i="11"/>
  <c r="S1135" i="11"/>
  <c r="U1135" i="11" s="1"/>
  <c r="Q1135" i="11"/>
  <c r="P1135" i="11"/>
  <c r="O1135" i="11"/>
  <c r="W1135" i="11" s="1"/>
  <c r="N1135" i="11"/>
  <c r="V1135" i="11" s="1"/>
  <c r="M1135" i="11"/>
  <c r="L1135" i="11"/>
  <c r="K1135" i="11"/>
  <c r="J1135" i="11"/>
  <c r="I1135" i="11"/>
  <c r="H1135" i="11"/>
  <c r="G1135" i="11"/>
  <c r="F1135" i="11"/>
  <c r="E1135" i="11"/>
  <c r="D1135" i="11"/>
  <c r="C1135" i="11"/>
  <c r="B1135" i="11"/>
  <c r="A1135" i="11"/>
  <c r="AA1134" i="11"/>
  <c r="X1134" i="11"/>
  <c r="W1134" i="11"/>
  <c r="V1134" i="11"/>
  <c r="U1134" i="11"/>
  <c r="T1134" i="11"/>
  <c r="S1134" i="11"/>
  <c r="Q1134" i="11"/>
  <c r="P1134" i="11"/>
  <c r="O1134" i="11"/>
  <c r="N1134" i="11"/>
  <c r="R1134" i="11" s="1"/>
  <c r="M1134" i="11"/>
  <c r="L1134" i="11"/>
  <c r="K1134" i="11"/>
  <c r="J1134" i="11"/>
  <c r="I1134" i="11"/>
  <c r="AB1134" i="11" s="1"/>
  <c r="H1134" i="11"/>
  <c r="G1134" i="11"/>
  <c r="F1134" i="11"/>
  <c r="E1134" i="11"/>
  <c r="D1134" i="11"/>
  <c r="C1134" i="11"/>
  <c r="B1134" i="11"/>
  <c r="A1134" i="11"/>
  <c r="X1133" i="11"/>
  <c r="U1133" i="11"/>
  <c r="T1133" i="11"/>
  <c r="AB1133" i="11" s="1"/>
  <c r="S1133" i="11"/>
  <c r="AA1133" i="11" s="1"/>
  <c r="R1133" i="11"/>
  <c r="Q1133" i="11"/>
  <c r="P1133" i="11"/>
  <c r="O1133" i="11"/>
  <c r="W1133" i="11" s="1"/>
  <c r="N1133" i="11"/>
  <c r="M1133" i="11"/>
  <c r="L1133" i="11"/>
  <c r="K1133" i="11"/>
  <c r="J1133" i="11"/>
  <c r="I1133" i="11"/>
  <c r="Y1133" i="11" s="1"/>
  <c r="H1133" i="11"/>
  <c r="G1133" i="11"/>
  <c r="F1133" i="11"/>
  <c r="E1133" i="11"/>
  <c r="D1133" i="11"/>
  <c r="C1133" i="11"/>
  <c r="B1133" i="11"/>
  <c r="A1133" i="11"/>
  <c r="U1132" i="11"/>
  <c r="T1132" i="11"/>
  <c r="AB1132" i="11" s="1"/>
  <c r="S1132" i="11"/>
  <c r="AA1132" i="11" s="1"/>
  <c r="R1132" i="11"/>
  <c r="Q1132" i="11"/>
  <c r="Y1132" i="11" s="1"/>
  <c r="P1132" i="11"/>
  <c r="X1132" i="11" s="1"/>
  <c r="O1132" i="11"/>
  <c r="W1132" i="11" s="1"/>
  <c r="N1132" i="11"/>
  <c r="V1132" i="11" s="1"/>
  <c r="M1132" i="11"/>
  <c r="L1132" i="11"/>
  <c r="K1132" i="11"/>
  <c r="J1132" i="11"/>
  <c r="I1132" i="11"/>
  <c r="H1132" i="11"/>
  <c r="G1132" i="11"/>
  <c r="F1132" i="11"/>
  <c r="E1132" i="11"/>
  <c r="D1132" i="11"/>
  <c r="C1132" i="11"/>
  <c r="B1132" i="11"/>
  <c r="A1132" i="11"/>
  <c r="AB1131" i="11"/>
  <c r="T1131" i="11"/>
  <c r="S1131" i="11"/>
  <c r="U1131" i="11" s="1"/>
  <c r="Q1131" i="11"/>
  <c r="Y1131" i="11" s="1"/>
  <c r="P1131" i="11"/>
  <c r="X1131" i="11" s="1"/>
  <c r="O1131" i="11"/>
  <c r="W1131" i="11" s="1"/>
  <c r="N1131" i="11"/>
  <c r="M1131" i="11"/>
  <c r="L1131" i="11"/>
  <c r="K1131" i="11"/>
  <c r="J1131" i="11"/>
  <c r="I1131" i="11"/>
  <c r="H1131" i="11"/>
  <c r="G1131" i="11"/>
  <c r="F1131" i="11"/>
  <c r="E1131" i="11"/>
  <c r="D1131" i="11"/>
  <c r="C1131" i="11"/>
  <c r="B1131" i="11"/>
  <c r="A1131" i="11"/>
  <c r="AB1130" i="11"/>
  <c r="AA1130" i="11"/>
  <c r="AC1130" i="11" s="1"/>
  <c r="T1130" i="11"/>
  <c r="U1130" i="11" s="1"/>
  <c r="S1130" i="11"/>
  <c r="Q1130" i="11"/>
  <c r="Y1130" i="11" s="1"/>
  <c r="P1130" i="11"/>
  <c r="X1130" i="11" s="1"/>
  <c r="O1130" i="11"/>
  <c r="W1130" i="11" s="1"/>
  <c r="N1130" i="11"/>
  <c r="V1130" i="11" s="1"/>
  <c r="M1130" i="11"/>
  <c r="L1130" i="11"/>
  <c r="K1130" i="11"/>
  <c r="J1130" i="11"/>
  <c r="I1130" i="11"/>
  <c r="H1130" i="11"/>
  <c r="G1130" i="11"/>
  <c r="F1130" i="11"/>
  <c r="E1130" i="11"/>
  <c r="D1130" i="11"/>
  <c r="C1130" i="11"/>
  <c r="B1130" i="11"/>
  <c r="A1130" i="11"/>
  <c r="X1129" i="11"/>
  <c r="U1129" i="11"/>
  <c r="T1129" i="11"/>
  <c r="S1129" i="11"/>
  <c r="AA1129" i="11" s="1"/>
  <c r="Q1129" i="11"/>
  <c r="P1129" i="11"/>
  <c r="O1129" i="11"/>
  <c r="N1129" i="11"/>
  <c r="R1129" i="11" s="1"/>
  <c r="M1129" i="11"/>
  <c r="L1129" i="11"/>
  <c r="K1129" i="11"/>
  <c r="J1129" i="11"/>
  <c r="I1129" i="11"/>
  <c r="AB1129" i="11" s="1"/>
  <c r="H1129" i="11"/>
  <c r="G1129" i="11"/>
  <c r="F1129" i="11"/>
  <c r="E1129" i="11"/>
  <c r="D1129" i="11"/>
  <c r="C1129" i="11"/>
  <c r="B1129" i="11"/>
  <c r="A1129" i="11"/>
  <c r="V1128" i="11"/>
  <c r="T1128" i="11"/>
  <c r="AB1128" i="11" s="1"/>
  <c r="S1128" i="11"/>
  <c r="AA1128" i="11" s="1"/>
  <c r="Q1128" i="11"/>
  <c r="Y1128" i="11" s="1"/>
  <c r="P1128" i="11"/>
  <c r="X1128" i="11" s="1"/>
  <c r="O1128" i="11"/>
  <c r="W1128" i="11" s="1"/>
  <c r="N1128" i="11"/>
  <c r="R1128" i="11" s="1"/>
  <c r="M1128" i="11"/>
  <c r="L1128" i="11"/>
  <c r="K1128" i="11"/>
  <c r="J1128" i="11"/>
  <c r="I1128" i="11"/>
  <c r="H1128" i="11"/>
  <c r="G1128" i="11"/>
  <c r="F1128" i="11"/>
  <c r="E1128" i="11"/>
  <c r="D1128" i="11"/>
  <c r="C1128" i="11"/>
  <c r="B1128" i="11"/>
  <c r="A1128" i="11"/>
  <c r="T1127" i="11"/>
  <c r="AB1127" i="11" s="1"/>
  <c r="S1127" i="11"/>
  <c r="Q1127" i="11"/>
  <c r="P1127" i="11"/>
  <c r="X1127" i="11" s="1"/>
  <c r="O1127" i="11"/>
  <c r="W1127" i="11" s="1"/>
  <c r="N1127" i="11"/>
  <c r="V1127" i="11" s="1"/>
  <c r="M1127" i="11"/>
  <c r="L1127" i="11"/>
  <c r="K1127" i="11"/>
  <c r="J1127" i="11"/>
  <c r="I1127" i="11"/>
  <c r="H1127" i="11"/>
  <c r="G1127" i="11"/>
  <c r="F1127" i="11"/>
  <c r="E1127" i="11"/>
  <c r="D1127" i="11"/>
  <c r="C1127" i="11"/>
  <c r="B1127" i="11"/>
  <c r="A1127" i="11"/>
  <c r="T1126" i="11"/>
  <c r="U1126" i="11" s="1"/>
  <c r="S1126" i="11"/>
  <c r="AA1126" i="11" s="1"/>
  <c r="Q1126" i="11"/>
  <c r="Y1126" i="11" s="1"/>
  <c r="P1126" i="11"/>
  <c r="X1126" i="11" s="1"/>
  <c r="O1126" i="11"/>
  <c r="W1126" i="11" s="1"/>
  <c r="N1126" i="11"/>
  <c r="M1126" i="11"/>
  <c r="L1126" i="11"/>
  <c r="K1126" i="11"/>
  <c r="J1126" i="11"/>
  <c r="I1126" i="11"/>
  <c r="H1126" i="11"/>
  <c r="G1126" i="11"/>
  <c r="F1126" i="11"/>
  <c r="E1126" i="11"/>
  <c r="D1126" i="11"/>
  <c r="C1126" i="11"/>
  <c r="B1126" i="11"/>
  <c r="A1126" i="11"/>
  <c r="AB1125" i="11"/>
  <c r="AA1125" i="11"/>
  <c r="AC1125" i="11" s="1"/>
  <c r="T1125" i="11"/>
  <c r="U1125" i="11" s="1"/>
  <c r="S1125" i="11"/>
  <c r="Q1125" i="11"/>
  <c r="Y1125" i="11" s="1"/>
  <c r="P1125" i="11"/>
  <c r="X1125" i="11" s="1"/>
  <c r="O1125" i="11"/>
  <c r="W1125" i="11" s="1"/>
  <c r="N1125" i="11"/>
  <c r="V1125" i="11" s="1"/>
  <c r="M1125" i="11"/>
  <c r="L1125" i="11"/>
  <c r="K1125" i="11"/>
  <c r="J1125" i="11"/>
  <c r="I1125" i="11"/>
  <c r="H1125" i="11"/>
  <c r="G1125" i="11"/>
  <c r="F1125" i="11"/>
  <c r="E1125" i="11"/>
  <c r="D1125" i="11"/>
  <c r="C1125" i="11"/>
  <c r="B1125" i="11"/>
  <c r="A1125" i="11"/>
  <c r="Y1124" i="11"/>
  <c r="X1124" i="11"/>
  <c r="T1124" i="11"/>
  <c r="S1124" i="11"/>
  <c r="U1124" i="11" s="1"/>
  <c r="Q1124" i="11"/>
  <c r="P1124" i="11"/>
  <c r="O1124" i="11"/>
  <c r="W1124" i="11" s="1"/>
  <c r="N1124" i="11"/>
  <c r="R1124" i="11" s="1"/>
  <c r="M1124" i="11"/>
  <c r="L1124" i="11"/>
  <c r="K1124" i="11"/>
  <c r="J1124" i="11"/>
  <c r="I1124" i="11"/>
  <c r="AB1124" i="11" s="1"/>
  <c r="H1124" i="11"/>
  <c r="G1124" i="11"/>
  <c r="F1124" i="11"/>
  <c r="E1124" i="11"/>
  <c r="D1124" i="11"/>
  <c r="C1124" i="11"/>
  <c r="B1124" i="11"/>
  <c r="A1124" i="11"/>
  <c r="W1123" i="11"/>
  <c r="V1123" i="11"/>
  <c r="U1123" i="11"/>
  <c r="T1123" i="11"/>
  <c r="AB1123" i="11" s="1"/>
  <c r="S1123" i="11"/>
  <c r="AA1123" i="11" s="1"/>
  <c r="AC1123" i="11" s="1"/>
  <c r="R1123" i="11"/>
  <c r="Q1123" i="11"/>
  <c r="P1123" i="11"/>
  <c r="X1123" i="11" s="1"/>
  <c r="O1123" i="11"/>
  <c r="N1123" i="11"/>
  <c r="M1123" i="11"/>
  <c r="L1123" i="11"/>
  <c r="K1123" i="11"/>
  <c r="J1123" i="11"/>
  <c r="I1123" i="11"/>
  <c r="Y1123" i="11" s="1"/>
  <c r="H1123" i="11"/>
  <c r="G1123" i="11"/>
  <c r="F1123" i="11"/>
  <c r="E1123" i="11"/>
  <c r="D1123" i="11"/>
  <c r="C1123" i="11"/>
  <c r="B1123" i="11"/>
  <c r="A1123" i="11"/>
  <c r="X1122" i="11"/>
  <c r="T1122" i="11"/>
  <c r="AB1122" i="11" s="1"/>
  <c r="S1122" i="11"/>
  <c r="R1122" i="11"/>
  <c r="Q1122" i="11"/>
  <c r="Y1122" i="11" s="1"/>
  <c r="P1122" i="11"/>
  <c r="O1122" i="11"/>
  <c r="W1122" i="11" s="1"/>
  <c r="N1122" i="11"/>
  <c r="V1122" i="11" s="1"/>
  <c r="M1122" i="11"/>
  <c r="L1122" i="11"/>
  <c r="K1122" i="11"/>
  <c r="J1122" i="11"/>
  <c r="I1122" i="11"/>
  <c r="H1122" i="11"/>
  <c r="G1122" i="11"/>
  <c r="F1122" i="11"/>
  <c r="E1122" i="11"/>
  <c r="D1122" i="11"/>
  <c r="C1122" i="11"/>
  <c r="B1122" i="11"/>
  <c r="A1122" i="11"/>
  <c r="T1121" i="11"/>
  <c r="AB1121" i="11" s="1"/>
  <c r="S1121" i="11"/>
  <c r="AA1121" i="11" s="1"/>
  <c r="Q1121" i="11"/>
  <c r="Y1121" i="11" s="1"/>
  <c r="P1121" i="11"/>
  <c r="X1121" i="11" s="1"/>
  <c r="O1121" i="11"/>
  <c r="W1121" i="11" s="1"/>
  <c r="N1121" i="11"/>
  <c r="V1121" i="11" s="1"/>
  <c r="M1121" i="11"/>
  <c r="L1121" i="11"/>
  <c r="K1121" i="11"/>
  <c r="J1121" i="11"/>
  <c r="I1121" i="11"/>
  <c r="H1121" i="11"/>
  <c r="G1121" i="11"/>
  <c r="F1121" i="11"/>
  <c r="E1121" i="11"/>
  <c r="D1121" i="11"/>
  <c r="C1121" i="11"/>
  <c r="B1121" i="11"/>
  <c r="A1121" i="11"/>
  <c r="AB1120" i="11"/>
  <c r="U1120" i="11"/>
  <c r="T1120" i="11"/>
  <c r="S1120" i="11"/>
  <c r="Q1120" i="11"/>
  <c r="Y1120" i="11" s="1"/>
  <c r="P1120" i="11"/>
  <c r="X1120" i="11" s="1"/>
  <c r="O1120" i="11"/>
  <c r="W1120" i="11" s="1"/>
  <c r="N1120" i="11"/>
  <c r="M1120" i="11"/>
  <c r="L1120" i="11"/>
  <c r="K1120" i="11"/>
  <c r="J1120" i="11"/>
  <c r="I1120" i="11"/>
  <c r="AA1120" i="11" s="1"/>
  <c r="H1120" i="11"/>
  <c r="G1120" i="11"/>
  <c r="F1120" i="11"/>
  <c r="E1120" i="11"/>
  <c r="D1120" i="11"/>
  <c r="C1120" i="11"/>
  <c r="B1120" i="11"/>
  <c r="A1120" i="11"/>
  <c r="T1119" i="11"/>
  <c r="AB1119" i="11" s="1"/>
  <c r="S1119" i="11"/>
  <c r="U1119" i="11" s="1"/>
  <c r="Q1119" i="11"/>
  <c r="P1119" i="11"/>
  <c r="O1119" i="11"/>
  <c r="N1119" i="11"/>
  <c r="M1119" i="11"/>
  <c r="L1119" i="11"/>
  <c r="K1119" i="11"/>
  <c r="J1119" i="11"/>
  <c r="I1119" i="11"/>
  <c r="H1119" i="11"/>
  <c r="G1119" i="11"/>
  <c r="F1119" i="11"/>
  <c r="E1119" i="11"/>
  <c r="D1119" i="11"/>
  <c r="C1119" i="11"/>
  <c r="B1119" i="11"/>
  <c r="A1119" i="11"/>
  <c r="X1118" i="11"/>
  <c r="W1118" i="11"/>
  <c r="V1118" i="11"/>
  <c r="T1118" i="11"/>
  <c r="AB1118" i="11" s="1"/>
  <c r="S1118" i="11"/>
  <c r="AA1118" i="11" s="1"/>
  <c r="AC1118" i="11" s="1"/>
  <c r="Q1118" i="11"/>
  <c r="Y1118" i="11" s="1"/>
  <c r="P1118" i="11"/>
  <c r="O1118" i="11"/>
  <c r="N1118" i="11"/>
  <c r="R1118" i="11" s="1"/>
  <c r="M1118" i="11"/>
  <c r="L1118" i="11"/>
  <c r="K1118" i="11"/>
  <c r="J1118" i="11"/>
  <c r="I1118" i="11"/>
  <c r="H1118" i="11"/>
  <c r="G1118" i="11"/>
  <c r="F1118" i="11"/>
  <c r="E1118" i="11"/>
  <c r="D1118" i="11"/>
  <c r="C1118" i="11"/>
  <c r="B1118" i="11"/>
  <c r="A1118" i="11"/>
  <c r="W1117" i="11"/>
  <c r="T1117" i="11"/>
  <c r="AB1117" i="11" s="1"/>
  <c r="S1117" i="11"/>
  <c r="Q1117" i="11"/>
  <c r="Y1117" i="11" s="1"/>
  <c r="P1117" i="11"/>
  <c r="X1117" i="11" s="1"/>
  <c r="O1117" i="11"/>
  <c r="N1117" i="11"/>
  <c r="V1117" i="11" s="1"/>
  <c r="M1117" i="11"/>
  <c r="L1117" i="11"/>
  <c r="K1117" i="11"/>
  <c r="J1117" i="11"/>
  <c r="I1117" i="11"/>
  <c r="H1117" i="11"/>
  <c r="G1117" i="11"/>
  <c r="F1117" i="11"/>
  <c r="E1117" i="11"/>
  <c r="D1117" i="11"/>
  <c r="C1117" i="11"/>
  <c r="B1117" i="11"/>
  <c r="A1117" i="11"/>
  <c r="AA1116" i="11"/>
  <c r="U1116" i="11"/>
  <c r="T1116" i="11"/>
  <c r="AB1116" i="11" s="1"/>
  <c r="S1116" i="11"/>
  <c r="Q1116" i="11"/>
  <c r="Y1116" i="11" s="1"/>
  <c r="P1116" i="11"/>
  <c r="X1116" i="11" s="1"/>
  <c r="O1116" i="11"/>
  <c r="W1116" i="11" s="1"/>
  <c r="N1116" i="11"/>
  <c r="V1116" i="11" s="1"/>
  <c r="M1116" i="11"/>
  <c r="L1116" i="11"/>
  <c r="K1116" i="11"/>
  <c r="J1116" i="11"/>
  <c r="I1116" i="11"/>
  <c r="H1116" i="11"/>
  <c r="G1116" i="11"/>
  <c r="F1116" i="11"/>
  <c r="E1116" i="11"/>
  <c r="D1116" i="11"/>
  <c r="C1116" i="11"/>
  <c r="B1116" i="11"/>
  <c r="A1116" i="11"/>
  <c r="AA1115" i="11"/>
  <c r="AC1115" i="11" s="1"/>
  <c r="X1115" i="11"/>
  <c r="U1115" i="11"/>
  <c r="T1115" i="11"/>
  <c r="S1115" i="11"/>
  <c r="Q1115" i="11"/>
  <c r="Y1115" i="11" s="1"/>
  <c r="P1115" i="11"/>
  <c r="O1115" i="11"/>
  <c r="W1115" i="11" s="1"/>
  <c r="N1115" i="11"/>
  <c r="M1115" i="11"/>
  <c r="L1115" i="11"/>
  <c r="K1115" i="11"/>
  <c r="J1115" i="11"/>
  <c r="I1115" i="11"/>
  <c r="AB1115" i="11" s="1"/>
  <c r="H1115" i="11"/>
  <c r="G1115" i="11"/>
  <c r="F1115" i="11"/>
  <c r="E1115" i="11"/>
  <c r="D1115" i="11"/>
  <c r="C1115" i="11"/>
  <c r="B1115" i="11"/>
  <c r="A1115" i="11"/>
  <c r="AB1114" i="11"/>
  <c r="AA1114" i="11"/>
  <c r="AC1114" i="11" s="1"/>
  <c r="X1114" i="11"/>
  <c r="U1114" i="11"/>
  <c r="T1114" i="11"/>
  <c r="S1114" i="11"/>
  <c r="Q1114" i="11"/>
  <c r="Y1114" i="11" s="1"/>
  <c r="P1114" i="11"/>
  <c r="O1114" i="11"/>
  <c r="W1114" i="11" s="1"/>
  <c r="N1114" i="11"/>
  <c r="V1114" i="11" s="1"/>
  <c r="M1114" i="11"/>
  <c r="L1114" i="11"/>
  <c r="K1114" i="11"/>
  <c r="J1114" i="11"/>
  <c r="I1114" i="11"/>
  <c r="H1114" i="11"/>
  <c r="G1114" i="11"/>
  <c r="F1114" i="11"/>
  <c r="E1114" i="11"/>
  <c r="D1114" i="11"/>
  <c r="C1114" i="11"/>
  <c r="B1114" i="11"/>
  <c r="A1114" i="11"/>
  <c r="Y1113" i="11"/>
  <c r="X1113" i="11"/>
  <c r="W1113" i="11"/>
  <c r="U1113" i="11"/>
  <c r="T1113" i="11"/>
  <c r="AB1113" i="11" s="1"/>
  <c r="S1113" i="11"/>
  <c r="AA1113" i="11" s="1"/>
  <c r="AC1113" i="11" s="1"/>
  <c r="Q1113" i="11"/>
  <c r="P1113" i="11"/>
  <c r="O1113" i="11"/>
  <c r="R1113" i="11" s="1"/>
  <c r="N1113" i="11"/>
  <c r="V1113" i="11" s="1"/>
  <c r="M1113" i="11"/>
  <c r="L1113" i="11"/>
  <c r="K1113" i="11"/>
  <c r="J1113" i="11"/>
  <c r="I1113" i="11"/>
  <c r="H1113" i="11"/>
  <c r="G1113" i="11"/>
  <c r="F1113" i="11"/>
  <c r="E1113" i="11"/>
  <c r="D1113" i="11"/>
  <c r="C1113" i="11"/>
  <c r="B1113" i="11"/>
  <c r="A1113" i="11"/>
  <c r="V1112" i="11"/>
  <c r="T1112" i="11"/>
  <c r="S1112" i="11"/>
  <c r="AA1112" i="11" s="1"/>
  <c r="R1112" i="11"/>
  <c r="Q1112" i="11"/>
  <c r="Y1112" i="11" s="1"/>
  <c r="P1112" i="11"/>
  <c r="X1112" i="11" s="1"/>
  <c r="O1112" i="11"/>
  <c r="W1112" i="11" s="1"/>
  <c r="N1112" i="11"/>
  <c r="M1112" i="11"/>
  <c r="L1112" i="11"/>
  <c r="K1112" i="11"/>
  <c r="J1112" i="11"/>
  <c r="I1112" i="11"/>
  <c r="H1112" i="11"/>
  <c r="G1112" i="11"/>
  <c r="F1112" i="11"/>
  <c r="E1112" i="11"/>
  <c r="D1112" i="11"/>
  <c r="C1112" i="11"/>
  <c r="B1112" i="11"/>
  <c r="A1112" i="11"/>
  <c r="T1111" i="11"/>
  <c r="AB1111" i="11" s="1"/>
  <c r="S1111" i="11"/>
  <c r="Q1111" i="11"/>
  <c r="Y1111" i="11" s="1"/>
  <c r="P1111" i="11"/>
  <c r="X1111" i="11" s="1"/>
  <c r="O1111" i="11"/>
  <c r="W1111" i="11" s="1"/>
  <c r="N1111" i="11"/>
  <c r="V1111" i="11" s="1"/>
  <c r="M1111" i="11"/>
  <c r="L1111" i="11"/>
  <c r="K1111" i="11"/>
  <c r="J1111" i="11"/>
  <c r="I1111" i="11"/>
  <c r="H1111" i="11"/>
  <c r="G1111" i="11"/>
  <c r="F1111" i="11"/>
  <c r="E1111" i="11"/>
  <c r="D1111" i="11"/>
  <c r="C1111" i="11"/>
  <c r="B1111" i="11"/>
  <c r="A1111" i="11"/>
  <c r="T1110" i="11"/>
  <c r="AB1110" i="11" s="1"/>
  <c r="S1110" i="11"/>
  <c r="AA1110" i="11" s="1"/>
  <c r="Q1110" i="11"/>
  <c r="Y1110" i="11" s="1"/>
  <c r="P1110" i="11"/>
  <c r="X1110" i="11" s="1"/>
  <c r="O1110" i="11"/>
  <c r="W1110" i="11" s="1"/>
  <c r="N1110" i="11"/>
  <c r="M1110" i="11"/>
  <c r="L1110" i="11"/>
  <c r="K1110" i="11"/>
  <c r="J1110" i="11"/>
  <c r="I1110" i="11"/>
  <c r="H1110" i="11"/>
  <c r="G1110" i="11"/>
  <c r="F1110" i="11"/>
  <c r="E1110" i="11"/>
  <c r="D1110" i="11"/>
  <c r="C1110" i="11"/>
  <c r="B1110" i="11"/>
  <c r="A1110" i="11"/>
  <c r="AB1109" i="11"/>
  <c r="AC1109" i="11" s="1"/>
  <c r="AA1109" i="11"/>
  <c r="T1109" i="11"/>
  <c r="S1109" i="11"/>
  <c r="U1109" i="11" s="1"/>
  <c r="Q1109" i="11"/>
  <c r="Y1109" i="11" s="1"/>
  <c r="P1109" i="11"/>
  <c r="X1109" i="11" s="1"/>
  <c r="O1109" i="11"/>
  <c r="W1109" i="11" s="1"/>
  <c r="N1109" i="11"/>
  <c r="V1109" i="11" s="1"/>
  <c r="M1109" i="11"/>
  <c r="L1109" i="11"/>
  <c r="K1109" i="11"/>
  <c r="J1109" i="11"/>
  <c r="I1109" i="11"/>
  <c r="H1109" i="11"/>
  <c r="G1109" i="11"/>
  <c r="F1109" i="11"/>
  <c r="E1109" i="11"/>
  <c r="D1109" i="11"/>
  <c r="C1109" i="11"/>
  <c r="B1109" i="11"/>
  <c r="A1109" i="11"/>
  <c r="T1108" i="11"/>
  <c r="U1108" i="11" s="1"/>
  <c r="S1108" i="11"/>
  <c r="Q1108" i="11"/>
  <c r="P1108" i="11"/>
  <c r="O1108" i="11"/>
  <c r="N1108" i="11"/>
  <c r="R1108" i="11" s="1"/>
  <c r="M1108" i="11"/>
  <c r="L1108" i="11"/>
  <c r="K1108" i="11"/>
  <c r="J1108" i="11"/>
  <c r="I1108" i="11"/>
  <c r="H1108" i="11"/>
  <c r="G1108" i="11"/>
  <c r="F1108" i="11"/>
  <c r="E1108" i="11"/>
  <c r="D1108" i="11"/>
  <c r="C1108" i="11"/>
  <c r="B1108" i="11"/>
  <c r="A1108" i="11"/>
  <c r="AA1107" i="11"/>
  <c r="W1107" i="11"/>
  <c r="V1107" i="11"/>
  <c r="U1107" i="11"/>
  <c r="T1107" i="11"/>
  <c r="S1107" i="11"/>
  <c r="Q1107" i="11"/>
  <c r="Y1107" i="11" s="1"/>
  <c r="P1107" i="11"/>
  <c r="O1107" i="11"/>
  <c r="N1107" i="11"/>
  <c r="R1107" i="11" s="1"/>
  <c r="M1107" i="11"/>
  <c r="L1107" i="11"/>
  <c r="K1107" i="11"/>
  <c r="J1107" i="11"/>
  <c r="I1107" i="11"/>
  <c r="AB1107" i="11" s="1"/>
  <c r="H1107" i="11"/>
  <c r="G1107" i="11"/>
  <c r="F1107" i="11"/>
  <c r="E1107" i="11"/>
  <c r="D1107" i="11"/>
  <c r="C1107" i="11"/>
  <c r="B1107" i="11"/>
  <c r="A1107" i="11"/>
  <c r="X1106" i="11"/>
  <c r="T1106" i="11"/>
  <c r="AB1106" i="11" s="1"/>
  <c r="S1106" i="11"/>
  <c r="R1106" i="11"/>
  <c r="Q1106" i="11"/>
  <c r="P1106" i="11"/>
  <c r="O1106" i="11"/>
  <c r="W1106" i="11" s="1"/>
  <c r="N1106" i="11"/>
  <c r="V1106" i="11" s="1"/>
  <c r="M1106" i="11"/>
  <c r="L1106" i="11"/>
  <c r="K1106" i="11"/>
  <c r="J1106" i="11"/>
  <c r="I1106" i="11"/>
  <c r="Y1106" i="11" s="1"/>
  <c r="H1106" i="11"/>
  <c r="G1106" i="11"/>
  <c r="F1106" i="11"/>
  <c r="E1106" i="11"/>
  <c r="D1106" i="11"/>
  <c r="C1106" i="11"/>
  <c r="B1106" i="11"/>
  <c r="A1106" i="11"/>
  <c r="AA1105" i="11"/>
  <c r="U1105" i="11"/>
  <c r="T1105" i="11"/>
  <c r="AB1105" i="11" s="1"/>
  <c r="S1105" i="11"/>
  <c r="Q1105" i="11"/>
  <c r="Y1105" i="11" s="1"/>
  <c r="P1105" i="11"/>
  <c r="X1105" i="11" s="1"/>
  <c r="O1105" i="11"/>
  <c r="N1105" i="11"/>
  <c r="V1105" i="11" s="1"/>
  <c r="M1105" i="11"/>
  <c r="L1105" i="11"/>
  <c r="K1105" i="11"/>
  <c r="J1105" i="11"/>
  <c r="I1105" i="11"/>
  <c r="H1105" i="11"/>
  <c r="G1105" i="11"/>
  <c r="F1105" i="11"/>
  <c r="E1105" i="11"/>
  <c r="D1105" i="11"/>
  <c r="C1105" i="11"/>
  <c r="B1105" i="11"/>
  <c r="A1105" i="11"/>
  <c r="AB1104" i="11"/>
  <c r="U1104" i="11"/>
  <c r="T1104" i="11"/>
  <c r="S1104" i="11"/>
  <c r="AA1104" i="11" s="1"/>
  <c r="Q1104" i="11"/>
  <c r="Y1104" i="11" s="1"/>
  <c r="P1104" i="11"/>
  <c r="O1104" i="11"/>
  <c r="W1104" i="11" s="1"/>
  <c r="N1104" i="11"/>
  <c r="M1104" i="11"/>
  <c r="L1104" i="11"/>
  <c r="K1104" i="11"/>
  <c r="J1104" i="11"/>
  <c r="I1104" i="11"/>
  <c r="X1104" i="11" s="1"/>
  <c r="H1104" i="11"/>
  <c r="G1104" i="11"/>
  <c r="F1104" i="11"/>
  <c r="E1104" i="11"/>
  <c r="D1104" i="11"/>
  <c r="C1104" i="11"/>
  <c r="B1104" i="11"/>
  <c r="A1104" i="11"/>
  <c r="AA1103" i="11"/>
  <c r="Y1103" i="11"/>
  <c r="U1103" i="11"/>
  <c r="T1103" i="11"/>
  <c r="S1103" i="11"/>
  <c r="R1103" i="11"/>
  <c r="Q1103" i="11"/>
  <c r="P1103" i="11"/>
  <c r="O1103" i="11"/>
  <c r="N1103" i="11"/>
  <c r="M1103" i="11"/>
  <c r="L1103" i="11"/>
  <c r="K1103" i="11"/>
  <c r="J1103" i="11"/>
  <c r="I1103" i="11"/>
  <c r="AB1103" i="11" s="1"/>
  <c r="H1103" i="11"/>
  <c r="G1103" i="11"/>
  <c r="F1103" i="11"/>
  <c r="E1103" i="11"/>
  <c r="D1103" i="11"/>
  <c r="C1103" i="11"/>
  <c r="B1103" i="11"/>
  <c r="A1103" i="11"/>
  <c r="X1102" i="11"/>
  <c r="W1102" i="11"/>
  <c r="V1102" i="11"/>
  <c r="U1102" i="11"/>
  <c r="T1102" i="11"/>
  <c r="S1102" i="11"/>
  <c r="Q1102" i="11"/>
  <c r="P1102" i="11"/>
  <c r="O1102" i="11"/>
  <c r="R1102" i="11" s="1"/>
  <c r="N1102" i="11"/>
  <c r="M1102" i="11"/>
  <c r="L1102" i="11"/>
  <c r="K1102" i="11"/>
  <c r="J1102" i="11"/>
  <c r="I1102" i="11"/>
  <c r="AB1102" i="11" s="1"/>
  <c r="H1102" i="11"/>
  <c r="G1102" i="11"/>
  <c r="F1102" i="11"/>
  <c r="E1102" i="11"/>
  <c r="D1102" i="11"/>
  <c r="C1102" i="11"/>
  <c r="B1102" i="11"/>
  <c r="A1102" i="11"/>
  <c r="T1101" i="11"/>
  <c r="S1101" i="11"/>
  <c r="AA1101" i="11" s="1"/>
  <c r="Q1101" i="11"/>
  <c r="Y1101" i="11" s="1"/>
  <c r="P1101" i="11"/>
  <c r="O1101" i="11"/>
  <c r="W1101" i="11" s="1"/>
  <c r="N1101" i="11"/>
  <c r="M1101" i="11"/>
  <c r="L1101" i="11"/>
  <c r="K1101" i="11"/>
  <c r="J1101" i="11"/>
  <c r="I1101" i="11"/>
  <c r="X1101" i="11" s="1"/>
  <c r="H1101" i="11"/>
  <c r="G1101" i="11"/>
  <c r="F1101" i="11"/>
  <c r="E1101" i="11"/>
  <c r="D1101" i="11"/>
  <c r="C1101" i="11"/>
  <c r="B1101" i="11"/>
  <c r="A1101" i="11"/>
  <c r="U1100" i="11"/>
  <c r="T1100" i="11"/>
  <c r="S1100" i="11"/>
  <c r="AA1100" i="11" s="1"/>
  <c r="R1100" i="11"/>
  <c r="Q1100" i="11"/>
  <c r="Y1100" i="11" s="1"/>
  <c r="P1100" i="11"/>
  <c r="X1100" i="11" s="1"/>
  <c r="O1100" i="11"/>
  <c r="W1100" i="11" s="1"/>
  <c r="N1100" i="11"/>
  <c r="V1100" i="11" s="1"/>
  <c r="M1100" i="11"/>
  <c r="L1100" i="11"/>
  <c r="K1100" i="11"/>
  <c r="J1100" i="11"/>
  <c r="I1100" i="11"/>
  <c r="AB1100" i="11" s="1"/>
  <c r="H1100" i="11"/>
  <c r="G1100" i="11"/>
  <c r="F1100" i="11"/>
  <c r="E1100" i="11"/>
  <c r="D1100" i="11"/>
  <c r="C1100" i="11"/>
  <c r="B1100" i="11"/>
  <c r="A1100" i="11"/>
  <c r="U1099" i="11"/>
  <c r="T1099" i="11"/>
  <c r="S1099" i="11"/>
  <c r="Q1099" i="11"/>
  <c r="P1099" i="11"/>
  <c r="X1099" i="11" s="1"/>
  <c r="O1099" i="11"/>
  <c r="W1099" i="11" s="1"/>
  <c r="N1099" i="11"/>
  <c r="M1099" i="11"/>
  <c r="L1099" i="11"/>
  <c r="K1099" i="11"/>
  <c r="J1099" i="11"/>
  <c r="I1099" i="11"/>
  <c r="Y1099" i="11" s="1"/>
  <c r="H1099" i="11"/>
  <c r="G1099" i="11"/>
  <c r="F1099" i="11"/>
  <c r="E1099" i="11"/>
  <c r="D1099" i="11"/>
  <c r="C1099" i="11"/>
  <c r="B1099" i="11"/>
  <c r="A1099" i="11"/>
  <c r="AB1098" i="11"/>
  <c r="AA1098" i="11"/>
  <c r="AC1098" i="11" s="1"/>
  <c r="U1098" i="11"/>
  <c r="T1098" i="11"/>
  <c r="S1098" i="11"/>
  <c r="Q1098" i="11"/>
  <c r="P1098" i="11"/>
  <c r="X1098" i="11" s="1"/>
  <c r="O1098" i="11"/>
  <c r="W1098" i="11" s="1"/>
  <c r="N1098" i="11"/>
  <c r="M1098" i="11"/>
  <c r="L1098" i="11"/>
  <c r="K1098" i="11"/>
  <c r="J1098" i="11"/>
  <c r="I1098" i="11"/>
  <c r="V1098" i="11" s="1"/>
  <c r="H1098" i="11"/>
  <c r="G1098" i="11"/>
  <c r="F1098" i="11"/>
  <c r="E1098" i="11"/>
  <c r="D1098" i="11"/>
  <c r="C1098" i="11"/>
  <c r="B1098" i="11"/>
  <c r="A1098" i="11"/>
  <c r="U1097" i="11"/>
  <c r="T1097" i="11"/>
  <c r="S1097" i="11"/>
  <c r="Q1097" i="11"/>
  <c r="P1097" i="11"/>
  <c r="R1097" i="11" s="1"/>
  <c r="O1097" i="11"/>
  <c r="N1097" i="11"/>
  <c r="M1097" i="11"/>
  <c r="L1097" i="11"/>
  <c r="K1097" i="11"/>
  <c r="J1097" i="11"/>
  <c r="I1097" i="11"/>
  <c r="H1097" i="11"/>
  <c r="G1097" i="11"/>
  <c r="F1097" i="11"/>
  <c r="E1097" i="11"/>
  <c r="D1097" i="11"/>
  <c r="C1097" i="11"/>
  <c r="B1097" i="11"/>
  <c r="A1097" i="11"/>
  <c r="V1096" i="11"/>
  <c r="T1096" i="11"/>
  <c r="AB1096" i="11" s="1"/>
  <c r="S1096" i="11"/>
  <c r="AA1096" i="11" s="1"/>
  <c r="AC1096" i="11" s="1"/>
  <c r="Q1096" i="11"/>
  <c r="P1096" i="11"/>
  <c r="X1096" i="11" s="1"/>
  <c r="O1096" i="11"/>
  <c r="W1096" i="11" s="1"/>
  <c r="N1096" i="11"/>
  <c r="R1096" i="11" s="1"/>
  <c r="M1096" i="11"/>
  <c r="L1096" i="11"/>
  <c r="K1096" i="11"/>
  <c r="J1096" i="11"/>
  <c r="I1096" i="11"/>
  <c r="Y1096" i="11" s="1"/>
  <c r="H1096" i="11"/>
  <c r="G1096" i="11"/>
  <c r="F1096" i="11"/>
  <c r="E1096" i="11"/>
  <c r="D1096" i="11"/>
  <c r="C1096" i="11"/>
  <c r="B1096" i="11"/>
  <c r="A1096" i="11"/>
  <c r="T1095" i="11"/>
  <c r="AB1095" i="11" s="1"/>
  <c r="S1095" i="11"/>
  <c r="R1095" i="11"/>
  <c r="Q1095" i="11"/>
  <c r="Y1095" i="11" s="1"/>
  <c r="P1095" i="11"/>
  <c r="X1095" i="11" s="1"/>
  <c r="O1095" i="11"/>
  <c r="W1095" i="11" s="1"/>
  <c r="N1095" i="11"/>
  <c r="V1095" i="11" s="1"/>
  <c r="M1095" i="11"/>
  <c r="L1095" i="11"/>
  <c r="K1095" i="11"/>
  <c r="J1095" i="11"/>
  <c r="I1095" i="11"/>
  <c r="H1095" i="11"/>
  <c r="G1095" i="11"/>
  <c r="F1095" i="11"/>
  <c r="E1095" i="11"/>
  <c r="D1095" i="11"/>
  <c r="C1095" i="11"/>
  <c r="B1095" i="11"/>
  <c r="A1095" i="11"/>
  <c r="T1094" i="11"/>
  <c r="AB1094" i="11" s="1"/>
  <c r="S1094" i="11"/>
  <c r="AA1094" i="11" s="1"/>
  <c r="Q1094" i="11"/>
  <c r="Y1094" i="11" s="1"/>
  <c r="P1094" i="11"/>
  <c r="X1094" i="11" s="1"/>
  <c r="O1094" i="11"/>
  <c r="W1094" i="11" s="1"/>
  <c r="N1094" i="11"/>
  <c r="M1094" i="11"/>
  <c r="L1094" i="11"/>
  <c r="K1094" i="11"/>
  <c r="J1094" i="11"/>
  <c r="I1094" i="11"/>
  <c r="H1094" i="11"/>
  <c r="G1094" i="11"/>
  <c r="F1094" i="11"/>
  <c r="E1094" i="11"/>
  <c r="D1094" i="11"/>
  <c r="C1094" i="11"/>
  <c r="B1094" i="11"/>
  <c r="A1094" i="11"/>
  <c r="AB1093" i="11"/>
  <c r="AA1093" i="11"/>
  <c r="U1093" i="11"/>
  <c r="T1093" i="11"/>
  <c r="S1093" i="11"/>
  <c r="Q1093" i="11"/>
  <c r="Y1093" i="11" s="1"/>
  <c r="P1093" i="11"/>
  <c r="X1093" i="11" s="1"/>
  <c r="O1093" i="11"/>
  <c r="W1093" i="11" s="1"/>
  <c r="N1093" i="11"/>
  <c r="V1093" i="11" s="1"/>
  <c r="M1093" i="11"/>
  <c r="L1093" i="11"/>
  <c r="K1093" i="11"/>
  <c r="J1093" i="11"/>
  <c r="I1093" i="11"/>
  <c r="H1093" i="11"/>
  <c r="G1093" i="11"/>
  <c r="F1093" i="11"/>
  <c r="E1093" i="11"/>
  <c r="D1093" i="11"/>
  <c r="C1093" i="11"/>
  <c r="B1093" i="11"/>
  <c r="A1093" i="11"/>
  <c r="Y1092" i="11"/>
  <c r="X1092" i="11"/>
  <c r="U1092" i="11"/>
  <c r="T1092" i="11"/>
  <c r="S1092" i="11"/>
  <c r="AA1092" i="11" s="1"/>
  <c r="Q1092" i="11"/>
  <c r="P1092" i="11"/>
  <c r="O1092" i="11"/>
  <c r="N1092" i="11"/>
  <c r="R1092" i="11" s="1"/>
  <c r="M1092" i="11"/>
  <c r="L1092" i="11"/>
  <c r="K1092" i="11"/>
  <c r="J1092" i="11"/>
  <c r="I1092" i="11"/>
  <c r="H1092" i="11"/>
  <c r="G1092" i="11"/>
  <c r="F1092" i="11"/>
  <c r="E1092" i="11"/>
  <c r="D1092" i="11"/>
  <c r="C1092" i="11"/>
  <c r="B1092" i="11"/>
  <c r="A1092" i="11"/>
  <c r="W1091" i="11"/>
  <c r="V1091" i="11"/>
  <c r="U1091" i="11"/>
  <c r="T1091" i="11"/>
  <c r="AB1091" i="11" s="1"/>
  <c r="S1091" i="11"/>
  <c r="Q1091" i="11"/>
  <c r="Y1091" i="11" s="1"/>
  <c r="P1091" i="11"/>
  <c r="X1091" i="11" s="1"/>
  <c r="O1091" i="11"/>
  <c r="N1091" i="11"/>
  <c r="R1091" i="11" s="1"/>
  <c r="M1091" i="11"/>
  <c r="L1091" i="11"/>
  <c r="K1091" i="11"/>
  <c r="J1091" i="11"/>
  <c r="I1091" i="11"/>
  <c r="AA1091" i="11" s="1"/>
  <c r="H1091" i="11"/>
  <c r="G1091" i="11"/>
  <c r="F1091" i="11"/>
  <c r="E1091" i="11"/>
  <c r="D1091" i="11"/>
  <c r="C1091" i="11"/>
  <c r="B1091" i="11"/>
  <c r="A1091" i="11"/>
  <c r="T1090" i="11"/>
  <c r="AB1090" i="11" s="1"/>
  <c r="S1090" i="11"/>
  <c r="R1090" i="11"/>
  <c r="Q1090" i="11"/>
  <c r="Y1090" i="11" s="1"/>
  <c r="P1090" i="11"/>
  <c r="X1090" i="11" s="1"/>
  <c r="O1090" i="11"/>
  <c r="W1090" i="11" s="1"/>
  <c r="N1090" i="11"/>
  <c r="V1090" i="11" s="1"/>
  <c r="M1090" i="11"/>
  <c r="L1090" i="11"/>
  <c r="K1090" i="11"/>
  <c r="J1090" i="11"/>
  <c r="I1090" i="11"/>
  <c r="H1090" i="11"/>
  <c r="G1090" i="11"/>
  <c r="F1090" i="11"/>
  <c r="E1090" i="11"/>
  <c r="D1090" i="11"/>
  <c r="C1090" i="11"/>
  <c r="B1090" i="11"/>
  <c r="A1090" i="11"/>
  <c r="T1089" i="11"/>
  <c r="AB1089" i="11" s="1"/>
  <c r="S1089" i="11"/>
  <c r="AA1089" i="11" s="1"/>
  <c r="AC1089" i="11" s="1"/>
  <c r="Q1089" i="11"/>
  <c r="Y1089" i="11" s="1"/>
  <c r="P1089" i="11"/>
  <c r="X1089" i="11" s="1"/>
  <c r="O1089" i="11"/>
  <c r="W1089" i="11" s="1"/>
  <c r="N1089" i="11"/>
  <c r="V1089" i="11" s="1"/>
  <c r="M1089" i="11"/>
  <c r="L1089" i="11"/>
  <c r="K1089" i="11"/>
  <c r="J1089" i="11"/>
  <c r="I1089" i="11"/>
  <c r="H1089" i="11"/>
  <c r="G1089" i="11"/>
  <c r="F1089" i="11"/>
  <c r="E1089" i="11"/>
  <c r="D1089" i="11"/>
  <c r="C1089" i="11"/>
  <c r="B1089" i="11"/>
  <c r="A1089" i="11"/>
  <c r="AB1088" i="11"/>
  <c r="T1088" i="11"/>
  <c r="U1088" i="11" s="1"/>
  <c r="S1088" i="11"/>
  <c r="Q1088" i="11"/>
  <c r="Y1088" i="11" s="1"/>
  <c r="P1088" i="11"/>
  <c r="X1088" i="11" s="1"/>
  <c r="O1088" i="11"/>
  <c r="N1088" i="11"/>
  <c r="M1088" i="11"/>
  <c r="L1088" i="11"/>
  <c r="K1088" i="11"/>
  <c r="J1088" i="11"/>
  <c r="I1088" i="11"/>
  <c r="W1088" i="11" s="1"/>
  <c r="H1088" i="11"/>
  <c r="G1088" i="11"/>
  <c r="F1088" i="11"/>
  <c r="E1088" i="11"/>
  <c r="D1088" i="11"/>
  <c r="C1088" i="11"/>
  <c r="B1088" i="11"/>
  <c r="A1088" i="11"/>
  <c r="U1087" i="11"/>
  <c r="T1087" i="11"/>
  <c r="S1087" i="11"/>
  <c r="R1087" i="11"/>
  <c r="Q1087" i="11"/>
  <c r="P1087" i="11"/>
  <c r="O1087" i="11"/>
  <c r="N1087" i="11"/>
  <c r="M1087" i="11"/>
  <c r="L1087" i="11"/>
  <c r="K1087" i="11"/>
  <c r="J1087" i="11"/>
  <c r="I1087" i="11"/>
  <c r="H1087" i="11"/>
  <c r="G1087" i="11"/>
  <c r="F1087" i="11"/>
  <c r="E1087" i="11"/>
  <c r="D1087" i="11"/>
  <c r="C1087" i="11"/>
  <c r="B1087" i="11"/>
  <c r="A1087" i="11"/>
  <c r="X1086" i="11"/>
  <c r="W1086" i="11"/>
  <c r="V1086" i="11"/>
  <c r="T1086" i="11"/>
  <c r="AB1086" i="11" s="1"/>
  <c r="S1086" i="11"/>
  <c r="AA1086" i="11" s="1"/>
  <c r="Q1086" i="11"/>
  <c r="Y1086" i="11" s="1"/>
  <c r="P1086" i="11"/>
  <c r="O1086" i="11"/>
  <c r="R1086" i="11" s="1"/>
  <c r="N1086" i="11"/>
  <c r="M1086" i="11"/>
  <c r="L1086" i="11"/>
  <c r="K1086" i="11"/>
  <c r="J1086" i="11"/>
  <c r="I1086" i="11"/>
  <c r="H1086" i="11"/>
  <c r="G1086" i="11"/>
  <c r="F1086" i="11"/>
  <c r="E1086" i="11"/>
  <c r="D1086" i="11"/>
  <c r="C1086" i="11"/>
  <c r="B1086" i="11"/>
  <c r="A1086" i="11"/>
  <c r="T1085" i="11"/>
  <c r="AB1085" i="11" s="1"/>
  <c r="S1085" i="11"/>
  <c r="AA1085" i="11" s="1"/>
  <c r="Q1085" i="11"/>
  <c r="Y1085" i="11" s="1"/>
  <c r="P1085" i="11"/>
  <c r="X1085" i="11" s="1"/>
  <c r="O1085" i="11"/>
  <c r="W1085" i="11" s="1"/>
  <c r="N1085" i="11"/>
  <c r="V1085" i="11" s="1"/>
  <c r="M1085" i="11"/>
  <c r="L1085" i="11"/>
  <c r="K1085" i="11"/>
  <c r="J1085" i="11"/>
  <c r="I1085" i="11"/>
  <c r="H1085" i="11"/>
  <c r="G1085" i="11"/>
  <c r="F1085" i="11"/>
  <c r="E1085" i="11"/>
  <c r="D1085" i="11"/>
  <c r="C1085" i="11"/>
  <c r="B1085" i="11"/>
  <c r="A1085" i="11"/>
  <c r="U1084" i="11"/>
  <c r="T1084" i="11"/>
  <c r="S1084" i="11"/>
  <c r="AA1084" i="11" s="1"/>
  <c r="Q1084" i="11"/>
  <c r="Y1084" i="11" s="1"/>
  <c r="P1084" i="11"/>
  <c r="O1084" i="11"/>
  <c r="N1084" i="11"/>
  <c r="V1084" i="11" s="1"/>
  <c r="M1084" i="11"/>
  <c r="L1084" i="11"/>
  <c r="K1084" i="11"/>
  <c r="J1084" i="11"/>
  <c r="I1084" i="11"/>
  <c r="AB1084" i="11" s="1"/>
  <c r="H1084" i="11"/>
  <c r="G1084" i="11"/>
  <c r="F1084" i="11"/>
  <c r="E1084" i="11"/>
  <c r="D1084" i="11"/>
  <c r="C1084" i="11"/>
  <c r="B1084" i="11"/>
  <c r="A1084" i="11"/>
  <c r="U1083" i="11"/>
  <c r="T1083" i="11"/>
  <c r="AB1083" i="11" s="1"/>
  <c r="S1083" i="11"/>
  <c r="Q1083" i="11"/>
  <c r="P1083" i="11"/>
  <c r="X1083" i="11" s="1"/>
  <c r="O1083" i="11"/>
  <c r="W1083" i="11" s="1"/>
  <c r="N1083" i="11"/>
  <c r="M1083" i="11"/>
  <c r="L1083" i="11"/>
  <c r="K1083" i="11"/>
  <c r="J1083" i="11"/>
  <c r="I1083" i="11"/>
  <c r="Y1083" i="11" s="1"/>
  <c r="H1083" i="11"/>
  <c r="G1083" i="11"/>
  <c r="F1083" i="11"/>
  <c r="E1083" i="11"/>
  <c r="D1083" i="11"/>
  <c r="C1083" i="11"/>
  <c r="B1083" i="11"/>
  <c r="A1083" i="11"/>
  <c r="AB1082" i="11"/>
  <c r="AA1082" i="11"/>
  <c r="AC1082" i="11" s="1"/>
  <c r="X1082" i="11"/>
  <c r="T1082" i="11"/>
  <c r="S1082" i="11"/>
  <c r="U1082" i="11" s="1"/>
  <c r="Q1082" i="11"/>
  <c r="Y1082" i="11" s="1"/>
  <c r="P1082" i="11"/>
  <c r="O1082" i="11"/>
  <c r="W1082" i="11" s="1"/>
  <c r="N1082" i="11"/>
  <c r="V1082" i="11" s="1"/>
  <c r="M1082" i="11"/>
  <c r="L1082" i="11"/>
  <c r="K1082" i="11"/>
  <c r="J1082" i="11"/>
  <c r="I1082" i="11"/>
  <c r="H1082" i="11"/>
  <c r="G1082" i="11"/>
  <c r="F1082" i="11"/>
  <c r="E1082" i="11"/>
  <c r="D1082" i="11"/>
  <c r="C1082" i="11"/>
  <c r="B1082" i="11"/>
  <c r="A1082" i="11"/>
  <c r="Y1081" i="11"/>
  <c r="X1081" i="11"/>
  <c r="U1081" i="11"/>
  <c r="T1081" i="11"/>
  <c r="AB1081" i="11" s="1"/>
  <c r="S1081" i="11"/>
  <c r="AA1081" i="11" s="1"/>
  <c r="Q1081" i="11"/>
  <c r="P1081" i="11"/>
  <c r="O1081" i="11"/>
  <c r="R1081" i="11" s="1"/>
  <c r="N1081" i="11"/>
  <c r="V1081" i="11" s="1"/>
  <c r="M1081" i="11"/>
  <c r="L1081" i="11"/>
  <c r="K1081" i="11"/>
  <c r="J1081" i="11"/>
  <c r="I1081" i="11"/>
  <c r="W1081" i="11" s="1"/>
  <c r="H1081" i="11"/>
  <c r="G1081" i="11"/>
  <c r="F1081" i="11"/>
  <c r="E1081" i="11"/>
  <c r="D1081" i="11"/>
  <c r="C1081" i="11"/>
  <c r="B1081" i="11"/>
  <c r="A1081" i="11"/>
  <c r="V1080" i="11"/>
  <c r="U1080" i="11"/>
  <c r="T1080" i="11"/>
  <c r="AB1080" i="11" s="1"/>
  <c r="S1080" i="11"/>
  <c r="AA1080" i="11" s="1"/>
  <c r="Q1080" i="11"/>
  <c r="Y1080" i="11" s="1"/>
  <c r="P1080" i="11"/>
  <c r="X1080" i="11" s="1"/>
  <c r="O1080" i="11"/>
  <c r="W1080" i="11" s="1"/>
  <c r="N1080" i="11"/>
  <c r="M1080" i="11"/>
  <c r="L1080" i="11"/>
  <c r="K1080" i="11"/>
  <c r="J1080" i="11"/>
  <c r="I1080" i="11"/>
  <c r="H1080" i="11"/>
  <c r="G1080" i="11"/>
  <c r="F1080" i="11"/>
  <c r="E1080" i="11"/>
  <c r="D1080" i="11"/>
  <c r="C1080" i="11"/>
  <c r="B1080" i="11"/>
  <c r="A1080" i="11"/>
  <c r="AB1079" i="11"/>
  <c r="T1079" i="11"/>
  <c r="S1079" i="11"/>
  <c r="Q1079" i="11"/>
  <c r="Y1079" i="11" s="1"/>
  <c r="P1079" i="11"/>
  <c r="X1079" i="11" s="1"/>
  <c r="O1079" i="11"/>
  <c r="W1079" i="11" s="1"/>
  <c r="N1079" i="11"/>
  <c r="V1079" i="11" s="1"/>
  <c r="M1079" i="11"/>
  <c r="L1079" i="11"/>
  <c r="K1079" i="11"/>
  <c r="J1079" i="11"/>
  <c r="I1079" i="11"/>
  <c r="H1079" i="11"/>
  <c r="G1079" i="11"/>
  <c r="F1079" i="11"/>
  <c r="E1079" i="11"/>
  <c r="D1079" i="11"/>
  <c r="C1079" i="11"/>
  <c r="B1079" i="11"/>
  <c r="A1079" i="11"/>
  <c r="AA1078" i="11"/>
  <c r="T1078" i="11"/>
  <c r="S1078" i="11"/>
  <c r="U1078" i="11" s="1"/>
  <c r="Q1078" i="11"/>
  <c r="Y1078" i="11" s="1"/>
  <c r="P1078" i="11"/>
  <c r="X1078" i="11" s="1"/>
  <c r="O1078" i="11"/>
  <c r="W1078" i="11" s="1"/>
  <c r="N1078" i="11"/>
  <c r="M1078" i="11"/>
  <c r="L1078" i="11"/>
  <c r="K1078" i="11"/>
  <c r="J1078" i="11"/>
  <c r="I1078" i="11"/>
  <c r="AB1078" i="11" s="1"/>
  <c r="H1078" i="11"/>
  <c r="G1078" i="11"/>
  <c r="F1078" i="11"/>
  <c r="E1078" i="11"/>
  <c r="D1078" i="11"/>
  <c r="C1078" i="11"/>
  <c r="B1078" i="11"/>
  <c r="A1078" i="11"/>
  <c r="AB1077" i="11"/>
  <c r="AA1077" i="11"/>
  <c r="T1077" i="11"/>
  <c r="S1077" i="11"/>
  <c r="U1077" i="11" s="1"/>
  <c r="Q1077" i="11"/>
  <c r="P1077" i="11"/>
  <c r="X1077" i="11" s="1"/>
  <c r="O1077" i="11"/>
  <c r="W1077" i="11" s="1"/>
  <c r="N1077" i="11"/>
  <c r="V1077" i="11" s="1"/>
  <c r="M1077" i="11"/>
  <c r="L1077" i="11"/>
  <c r="K1077" i="11"/>
  <c r="J1077" i="11"/>
  <c r="I1077" i="11"/>
  <c r="Y1077" i="11" s="1"/>
  <c r="H1077" i="11"/>
  <c r="G1077" i="11"/>
  <c r="F1077" i="11"/>
  <c r="E1077" i="11"/>
  <c r="D1077" i="11"/>
  <c r="C1077" i="11"/>
  <c r="B1077" i="11"/>
  <c r="A1077" i="11"/>
  <c r="Y1076" i="11"/>
  <c r="U1076" i="11"/>
  <c r="T1076" i="11"/>
  <c r="S1076" i="11"/>
  <c r="Q1076" i="11"/>
  <c r="P1076" i="11"/>
  <c r="O1076" i="11"/>
  <c r="W1076" i="11" s="1"/>
  <c r="N1076" i="11"/>
  <c r="R1076" i="11" s="1"/>
  <c r="M1076" i="11"/>
  <c r="L1076" i="11"/>
  <c r="K1076" i="11"/>
  <c r="J1076" i="11"/>
  <c r="I1076" i="11"/>
  <c r="X1076" i="11" s="1"/>
  <c r="H1076" i="11"/>
  <c r="G1076" i="11"/>
  <c r="F1076" i="11"/>
  <c r="E1076" i="11"/>
  <c r="D1076" i="11"/>
  <c r="C1076" i="11"/>
  <c r="B1076" i="11"/>
  <c r="A1076" i="11"/>
  <c r="W1075" i="11"/>
  <c r="V1075" i="11"/>
  <c r="U1075" i="11"/>
  <c r="T1075" i="11"/>
  <c r="AB1075" i="11" s="1"/>
  <c r="S1075" i="11"/>
  <c r="AA1075" i="11" s="1"/>
  <c r="Q1075" i="11"/>
  <c r="Y1075" i="11" s="1"/>
  <c r="P1075" i="11"/>
  <c r="X1075" i="11" s="1"/>
  <c r="O1075" i="11"/>
  <c r="N1075" i="11"/>
  <c r="R1075" i="11" s="1"/>
  <c r="M1075" i="11"/>
  <c r="L1075" i="11"/>
  <c r="K1075" i="11"/>
  <c r="J1075" i="11"/>
  <c r="I1075" i="11"/>
  <c r="H1075" i="11"/>
  <c r="G1075" i="11"/>
  <c r="F1075" i="11"/>
  <c r="E1075" i="11"/>
  <c r="D1075" i="11"/>
  <c r="C1075" i="11"/>
  <c r="B1075" i="11"/>
  <c r="A1075" i="11"/>
  <c r="T1074" i="11"/>
  <c r="AB1074" i="11" s="1"/>
  <c r="S1074" i="11"/>
  <c r="R1074" i="11"/>
  <c r="Q1074" i="11"/>
  <c r="P1074" i="11"/>
  <c r="X1074" i="11" s="1"/>
  <c r="O1074" i="11"/>
  <c r="W1074" i="11" s="1"/>
  <c r="N1074" i="11"/>
  <c r="V1074" i="11" s="1"/>
  <c r="M1074" i="11"/>
  <c r="L1074" i="11"/>
  <c r="K1074" i="11"/>
  <c r="J1074" i="11"/>
  <c r="I1074" i="11"/>
  <c r="Y1074" i="11" s="1"/>
  <c r="H1074" i="11"/>
  <c r="G1074" i="11"/>
  <c r="F1074" i="11"/>
  <c r="E1074" i="11"/>
  <c r="D1074" i="11"/>
  <c r="C1074" i="11"/>
  <c r="B1074" i="11"/>
  <c r="A1074" i="11"/>
  <c r="U1073" i="11"/>
  <c r="T1073" i="11"/>
  <c r="AB1073" i="11" s="1"/>
  <c r="S1073" i="11"/>
  <c r="AA1073" i="11" s="1"/>
  <c r="Q1073" i="11"/>
  <c r="Y1073" i="11" s="1"/>
  <c r="P1073" i="11"/>
  <c r="X1073" i="11" s="1"/>
  <c r="O1073" i="11"/>
  <c r="N1073" i="11"/>
  <c r="V1073" i="11" s="1"/>
  <c r="M1073" i="11"/>
  <c r="L1073" i="11"/>
  <c r="K1073" i="11"/>
  <c r="J1073" i="11"/>
  <c r="I1073" i="11"/>
  <c r="H1073" i="11"/>
  <c r="G1073" i="11"/>
  <c r="F1073" i="11"/>
  <c r="E1073" i="11"/>
  <c r="D1073" i="11"/>
  <c r="C1073" i="11"/>
  <c r="B1073" i="11"/>
  <c r="A1073" i="11"/>
  <c r="AB1072" i="11"/>
  <c r="T1072" i="11"/>
  <c r="U1072" i="11" s="1"/>
  <c r="S1072" i="11"/>
  <c r="Q1072" i="11"/>
  <c r="Y1072" i="11" s="1"/>
  <c r="P1072" i="11"/>
  <c r="X1072" i="11" s="1"/>
  <c r="O1072" i="11"/>
  <c r="W1072" i="11" s="1"/>
  <c r="N1072" i="11"/>
  <c r="M1072" i="11"/>
  <c r="L1072" i="11"/>
  <c r="K1072" i="11"/>
  <c r="J1072" i="11"/>
  <c r="I1072" i="11"/>
  <c r="AA1072" i="11" s="1"/>
  <c r="AC1072" i="11" s="1"/>
  <c r="H1072" i="11"/>
  <c r="G1072" i="11"/>
  <c r="F1072" i="11"/>
  <c r="E1072" i="11"/>
  <c r="D1072" i="11"/>
  <c r="C1072" i="11"/>
  <c r="B1072" i="11"/>
  <c r="A1072" i="11"/>
  <c r="AA1071" i="11"/>
  <c r="Y1071" i="11"/>
  <c r="T1071" i="11"/>
  <c r="AB1071" i="11" s="1"/>
  <c r="S1071" i="11"/>
  <c r="U1071" i="11" s="1"/>
  <c r="Q1071" i="11"/>
  <c r="P1071" i="11"/>
  <c r="O1071" i="11"/>
  <c r="W1071" i="11" s="1"/>
  <c r="N1071" i="11"/>
  <c r="M1071" i="11"/>
  <c r="L1071" i="11"/>
  <c r="K1071" i="11"/>
  <c r="J1071" i="11"/>
  <c r="I1071" i="11"/>
  <c r="H1071" i="11"/>
  <c r="G1071" i="11"/>
  <c r="F1071" i="11"/>
  <c r="E1071" i="11"/>
  <c r="D1071" i="11"/>
  <c r="C1071" i="11"/>
  <c r="B1071" i="11"/>
  <c r="A1071" i="11"/>
  <c r="X1070" i="11"/>
  <c r="W1070" i="11"/>
  <c r="V1070" i="11"/>
  <c r="T1070" i="11"/>
  <c r="AB1070" i="11" s="1"/>
  <c r="S1070" i="11"/>
  <c r="Q1070" i="11"/>
  <c r="Y1070" i="11" s="1"/>
  <c r="P1070" i="11"/>
  <c r="O1070" i="11"/>
  <c r="N1070" i="11"/>
  <c r="R1070" i="11" s="1"/>
  <c r="M1070" i="11"/>
  <c r="L1070" i="11"/>
  <c r="K1070" i="11"/>
  <c r="J1070" i="11"/>
  <c r="I1070" i="11"/>
  <c r="AA1070" i="11" s="1"/>
  <c r="H1070" i="11"/>
  <c r="G1070" i="11"/>
  <c r="F1070" i="11"/>
  <c r="E1070" i="11"/>
  <c r="D1070" i="11"/>
  <c r="C1070" i="11"/>
  <c r="B1070" i="11"/>
  <c r="A1070" i="11"/>
  <c r="T1069" i="11"/>
  <c r="AB1069" i="11" s="1"/>
  <c r="S1069" i="11"/>
  <c r="AA1069" i="11" s="1"/>
  <c r="AC1069" i="11" s="1"/>
  <c r="Q1069" i="11"/>
  <c r="Y1069" i="11" s="1"/>
  <c r="P1069" i="11"/>
  <c r="X1069" i="11" s="1"/>
  <c r="O1069" i="11"/>
  <c r="W1069" i="11" s="1"/>
  <c r="N1069" i="11"/>
  <c r="V1069" i="11" s="1"/>
  <c r="M1069" i="11"/>
  <c r="L1069" i="11"/>
  <c r="K1069" i="11"/>
  <c r="J1069" i="11"/>
  <c r="I1069" i="11"/>
  <c r="H1069" i="11"/>
  <c r="G1069" i="11"/>
  <c r="F1069" i="11"/>
  <c r="E1069" i="11"/>
  <c r="D1069" i="11"/>
  <c r="C1069" i="11"/>
  <c r="B1069" i="11"/>
  <c r="A1069" i="11"/>
  <c r="U1068" i="11"/>
  <c r="T1068" i="11"/>
  <c r="AB1068" i="11" s="1"/>
  <c r="S1068" i="11"/>
  <c r="R1068" i="11"/>
  <c r="Q1068" i="11"/>
  <c r="Y1068" i="11" s="1"/>
  <c r="P1068" i="11"/>
  <c r="X1068" i="11" s="1"/>
  <c r="O1068" i="11"/>
  <c r="W1068" i="11" s="1"/>
  <c r="N1068" i="11"/>
  <c r="V1068" i="11" s="1"/>
  <c r="M1068" i="11"/>
  <c r="L1068" i="11"/>
  <c r="K1068" i="11"/>
  <c r="J1068" i="11"/>
  <c r="I1068" i="11"/>
  <c r="AA1068" i="11" s="1"/>
  <c r="H1068" i="11"/>
  <c r="G1068" i="11"/>
  <c r="F1068" i="11"/>
  <c r="E1068" i="11"/>
  <c r="D1068" i="11"/>
  <c r="C1068" i="11"/>
  <c r="B1068" i="11"/>
  <c r="A1068" i="11"/>
  <c r="U1067" i="11"/>
  <c r="T1067" i="11"/>
  <c r="AB1067" i="11" s="1"/>
  <c r="S1067" i="11"/>
  <c r="Q1067" i="11"/>
  <c r="Y1067" i="11" s="1"/>
  <c r="P1067" i="11"/>
  <c r="O1067" i="11"/>
  <c r="W1067" i="11" s="1"/>
  <c r="N1067" i="11"/>
  <c r="M1067" i="11"/>
  <c r="L1067" i="11"/>
  <c r="K1067" i="11"/>
  <c r="J1067" i="11"/>
  <c r="I1067" i="11"/>
  <c r="X1067" i="11" s="1"/>
  <c r="H1067" i="11"/>
  <c r="G1067" i="11"/>
  <c r="F1067" i="11"/>
  <c r="E1067" i="11"/>
  <c r="D1067" i="11"/>
  <c r="C1067" i="11"/>
  <c r="B1067" i="11"/>
  <c r="A1067" i="11"/>
  <c r="AB1066" i="11"/>
  <c r="AA1066" i="11"/>
  <c r="AC1066" i="11" s="1"/>
  <c r="T1066" i="11"/>
  <c r="U1066" i="11" s="1"/>
  <c r="S1066" i="11"/>
  <c r="Q1066" i="11"/>
  <c r="Y1066" i="11" s="1"/>
  <c r="P1066" i="11"/>
  <c r="X1066" i="11" s="1"/>
  <c r="O1066" i="11"/>
  <c r="W1066" i="11" s="1"/>
  <c r="N1066" i="11"/>
  <c r="V1066" i="11" s="1"/>
  <c r="M1066" i="11"/>
  <c r="L1066" i="11"/>
  <c r="K1066" i="11"/>
  <c r="J1066" i="11"/>
  <c r="I1066" i="11"/>
  <c r="H1066" i="11"/>
  <c r="G1066" i="11"/>
  <c r="F1066" i="11"/>
  <c r="E1066" i="11"/>
  <c r="D1066" i="11"/>
  <c r="C1066" i="11"/>
  <c r="B1066" i="11"/>
  <c r="A1066" i="11"/>
  <c r="X1065" i="11"/>
  <c r="U1065" i="11"/>
  <c r="T1065" i="11"/>
  <c r="S1065" i="11"/>
  <c r="AA1065" i="11" s="1"/>
  <c r="Q1065" i="11"/>
  <c r="R1065" i="11" s="1"/>
  <c r="P1065" i="11"/>
  <c r="O1065" i="11"/>
  <c r="N1065" i="11"/>
  <c r="M1065" i="11"/>
  <c r="L1065" i="11"/>
  <c r="K1065" i="11"/>
  <c r="J1065" i="11"/>
  <c r="I1065" i="11"/>
  <c r="AB1065" i="11" s="1"/>
  <c r="H1065" i="11"/>
  <c r="G1065" i="11"/>
  <c r="F1065" i="11"/>
  <c r="E1065" i="11"/>
  <c r="D1065" i="11"/>
  <c r="C1065" i="11"/>
  <c r="B1065" i="11"/>
  <c r="A1065" i="11"/>
  <c r="V1064" i="11"/>
  <c r="T1064" i="11"/>
  <c r="AB1064" i="11" s="1"/>
  <c r="S1064" i="11"/>
  <c r="AA1064" i="11" s="1"/>
  <c r="AC1064" i="11" s="1"/>
  <c r="Q1064" i="11"/>
  <c r="P1064" i="11"/>
  <c r="X1064" i="11" s="1"/>
  <c r="O1064" i="11"/>
  <c r="W1064" i="11" s="1"/>
  <c r="N1064" i="11"/>
  <c r="R1064" i="11" s="1"/>
  <c r="M1064" i="11"/>
  <c r="L1064" i="11"/>
  <c r="K1064" i="11"/>
  <c r="J1064" i="11"/>
  <c r="I1064" i="11"/>
  <c r="Y1064" i="11" s="1"/>
  <c r="H1064" i="11"/>
  <c r="G1064" i="11"/>
  <c r="F1064" i="11"/>
  <c r="E1064" i="11"/>
  <c r="D1064" i="11"/>
  <c r="C1064" i="11"/>
  <c r="B1064" i="11"/>
  <c r="A1064" i="11"/>
  <c r="T1063" i="11"/>
  <c r="AB1063" i="11" s="1"/>
  <c r="S1063" i="11"/>
  <c r="Q1063" i="11"/>
  <c r="P1063" i="11"/>
  <c r="X1063" i="11" s="1"/>
  <c r="O1063" i="11"/>
  <c r="W1063" i="11" s="1"/>
  <c r="N1063" i="11"/>
  <c r="V1063" i="11" s="1"/>
  <c r="M1063" i="11"/>
  <c r="L1063" i="11"/>
  <c r="K1063" i="11"/>
  <c r="J1063" i="11"/>
  <c r="I1063" i="11"/>
  <c r="H1063" i="11"/>
  <c r="G1063" i="11"/>
  <c r="F1063" i="11"/>
  <c r="E1063" i="11"/>
  <c r="D1063" i="11"/>
  <c r="C1063" i="11"/>
  <c r="B1063" i="11"/>
  <c r="A1063" i="11"/>
  <c r="U1062" i="11"/>
  <c r="T1062" i="11"/>
  <c r="AB1062" i="11" s="1"/>
  <c r="S1062" i="11"/>
  <c r="AA1062" i="11" s="1"/>
  <c r="Q1062" i="11"/>
  <c r="Y1062" i="11" s="1"/>
  <c r="P1062" i="11"/>
  <c r="X1062" i="11" s="1"/>
  <c r="O1062" i="11"/>
  <c r="W1062" i="11" s="1"/>
  <c r="N1062" i="11"/>
  <c r="M1062" i="11"/>
  <c r="L1062" i="11"/>
  <c r="K1062" i="11"/>
  <c r="J1062" i="11"/>
  <c r="I1062" i="11"/>
  <c r="H1062" i="11"/>
  <c r="G1062" i="11"/>
  <c r="F1062" i="11"/>
  <c r="E1062" i="11"/>
  <c r="D1062" i="11"/>
  <c r="C1062" i="11"/>
  <c r="B1062" i="11"/>
  <c r="A1062" i="11"/>
  <c r="AB1061" i="11"/>
  <c r="AC1061" i="11" s="1"/>
  <c r="AA1061" i="11"/>
  <c r="U1061" i="11"/>
  <c r="T1061" i="11"/>
  <c r="S1061" i="11"/>
  <c r="Q1061" i="11"/>
  <c r="Y1061" i="11" s="1"/>
  <c r="P1061" i="11"/>
  <c r="X1061" i="11" s="1"/>
  <c r="O1061" i="11"/>
  <c r="W1061" i="11" s="1"/>
  <c r="N1061" i="11"/>
  <c r="V1061" i="11" s="1"/>
  <c r="M1061" i="11"/>
  <c r="L1061" i="11"/>
  <c r="K1061" i="11"/>
  <c r="J1061" i="11"/>
  <c r="I1061" i="11"/>
  <c r="H1061" i="11"/>
  <c r="G1061" i="11"/>
  <c r="F1061" i="11"/>
  <c r="E1061" i="11"/>
  <c r="D1061" i="11"/>
  <c r="C1061" i="11"/>
  <c r="B1061" i="11"/>
  <c r="A1061" i="11"/>
  <c r="Y1060" i="11"/>
  <c r="U1060" i="11"/>
  <c r="T1060" i="11"/>
  <c r="AB1060" i="11" s="1"/>
  <c r="S1060" i="11"/>
  <c r="R1060" i="11"/>
  <c r="Q1060" i="11"/>
  <c r="P1060" i="11"/>
  <c r="O1060" i="11"/>
  <c r="W1060" i="11" s="1"/>
  <c r="N1060" i="11"/>
  <c r="V1060" i="11" s="1"/>
  <c r="M1060" i="11"/>
  <c r="L1060" i="11"/>
  <c r="K1060" i="11"/>
  <c r="J1060" i="11"/>
  <c r="I1060" i="11"/>
  <c r="AA1060" i="11" s="1"/>
  <c r="H1060" i="11"/>
  <c r="G1060" i="11"/>
  <c r="F1060" i="11"/>
  <c r="E1060" i="11"/>
  <c r="D1060" i="11"/>
  <c r="C1060" i="11"/>
  <c r="B1060" i="11"/>
  <c r="A1060" i="11"/>
  <c r="W1059" i="11"/>
  <c r="V1059" i="11"/>
  <c r="U1059" i="11"/>
  <c r="T1059" i="11"/>
  <c r="AB1059" i="11" s="1"/>
  <c r="S1059" i="11"/>
  <c r="Q1059" i="11"/>
  <c r="Y1059" i="11" s="1"/>
  <c r="P1059" i="11"/>
  <c r="O1059" i="11"/>
  <c r="R1059" i="11" s="1"/>
  <c r="N1059" i="11"/>
  <c r="M1059" i="11"/>
  <c r="L1059" i="11"/>
  <c r="K1059" i="11"/>
  <c r="J1059" i="11"/>
  <c r="I1059" i="11"/>
  <c r="AA1059" i="11" s="1"/>
  <c r="H1059" i="11"/>
  <c r="G1059" i="11"/>
  <c r="F1059" i="11"/>
  <c r="E1059" i="11"/>
  <c r="D1059" i="11"/>
  <c r="C1059" i="11"/>
  <c r="B1059" i="11"/>
  <c r="A1059" i="11"/>
  <c r="T1058" i="11"/>
  <c r="AB1058" i="11" s="1"/>
  <c r="S1058" i="11"/>
  <c r="R1058" i="11"/>
  <c r="Q1058" i="11"/>
  <c r="Y1058" i="11" s="1"/>
  <c r="P1058" i="11"/>
  <c r="O1058" i="11"/>
  <c r="W1058" i="11" s="1"/>
  <c r="N1058" i="11"/>
  <c r="V1058" i="11" s="1"/>
  <c r="M1058" i="11"/>
  <c r="L1058" i="11"/>
  <c r="K1058" i="11"/>
  <c r="J1058" i="11"/>
  <c r="I1058" i="11"/>
  <c r="X1058" i="11" s="1"/>
  <c r="H1058" i="11"/>
  <c r="G1058" i="11"/>
  <c r="F1058" i="11"/>
  <c r="E1058" i="11"/>
  <c r="D1058" i="11"/>
  <c r="C1058" i="11"/>
  <c r="B1058" i="11"/>
  <c r="A1058" i="11"/>
  <c r="T1057" i="11"/>
  <c r="AB1057" i="11" s="1"/>
  <c r="S1057" i="11"/>
  <c r="AA1057" i="11" s="1"/>
  <c r="AC1057" i="11" s="1"/>
  <c r="Q1057" i="11"/>
  <c r="Y1057" i="11" s="1"/>
  <c r="P1057" i="11"/>
  <c r="X1057" i="11" s="1"/>
  <c r="O1057" i="11"/>
  <c r="W1057" i="11" s="1"/>
  <c r="N1057" i="11"/>
  <c r="V1057" i="11" s="1"/>
  <c r="M1057" i="11"/>
  <c r="L1057" i="11"/>
  <c r="K1057" i="11"/>
  <c r="J1057" i="11"/>
  <c r="I1057" i="11"/>
  <c r="H1057" i="11"/>
  <c r="G1057" i="11"/>
  <c r="F1057" i="11"/>
  <c r="E1057" i="11"/>
  <c r="D1057" i="11"/>
  <c r="C1057" i="11"/>
  <c r="B1057" i="11"/>
  <c r="A1057" i="11"/>
  <c r="AB1056" i="11"/>
  <c r="T1056" i="11"/>
  <c r="S1056" i="11"/>
  <c r="U1056" i="11" s="1"/>
  <c r="Q1056" i="11"/>
  <c r="Y1056" i="11" s="1"/>
  <c r="P1056" i="11"/>
  <c r="X1056" i="11" s="1"/>
  <c r="O1056" i="11"/>
  <c r="W1056" i="11" s="1"/>
  <c r="N1056" i="11"/>
  <c r="M1056" i="11"/>
  <c r="L1056" i="11"/>
  <c r="K1056" i="11"/>
  <c r="J1056" i="11"/>
  <c r="I1056" i="11"/>
  <c r="H1056" i="11"/>
  <c r="G1056" i="11"/>
  <c r="F1056" i="11"/>
  <c r="E1056" i="11"/>
  <c r="D1056" i="11"/>
  <c r="C1056" i="11"/>
  <c r="B1056" i="11"/>
  <c r="A1056" i="11"/>
  <c r="AA1055" i="11"/>
  <c r="Y1055" i="11"/>
  <c r="T1055" i="11"/>
  <c r="S1055" i="11"/>
  <c r="U1055" i="11" s="1"/>
  <c r="Q1055" i="11"/>
  <c r="P1055" i="11"/>
  <c r="X1055" i="11" s="1"/>
  <c r="O1055" i="11"/>
  <c r="R1055" i="11" s="1"/>
  <c r="N1055" i="11"/>
  <c r="M1055" i="11"/>
  <c r="L1055" i="11"/>
  <c r="K1055" i="11"/>
  <c r="J1055" i="11"/>
  <c r="I1055" i="11"/>
  <c r="H1055" i="11"/>
  <c r="G1055" i="11"/>
  <c r="F1055" i="11"/>
  <c r="E1055" i="11"/>
  <c r="D1055" i="11"/>
  <c r="C1055" i="11"/>
  <c r="B1055" i="11"/>
  <c r="A1055" i="11"/>
  <c r="X1054" i="11"/>
  <c r="W1054" i="11"/>
  <c r="V1054" i="11"/>
  <c r="T1054" i="11"/>
  <c r="AB1054" i="11" s="1"/>
  <c r="S1054" i="11"/>
  <c r="AA1054" i="11" s="1"/>
  <c r="Q1054" i="11"/>
  <c r="Y1054" i="11" s="1"/>
  <c r="P1054" i="11"/>
  <c r="O1054" i="11"/>
  <c r="N1054" i="11"/>
  <c r="R1054" i="11" s="1"/>
  <c r="M1054" i="11"/>
  <c r="L1054" i="11"/>
  <c r="K1054" i="11"/>
  <c r="J1054" i="11"/>
  <c r="I1054" i="11"/>
  <c r="H1054" i="11"/>
  <c r="G1054" i="11"/>
  <c r="F1054" i="11"/>
  <c r="E1054" i="11"/>
  <c r="D1054" i="11"/>
  <c r="C1054" i="11"/>
  <c r="B1054" i="11"/>
  <c r="A1054" i="11"/>
  <c r="T1053" i="11"/>
  <c r="AB1053" i="11" s="1"/>
  <c r="S1053" i="11"/>
  <c r="AA1053" i="11" s="1"/>
  <c r="Q1053" i="11"/>
  <c r="Y1053" i="11" s="1"/>
  <c r="P1053" i="11"/>
  <c r="X1053" i="11" s="1"/>
  <c r="O1053" i="11"/>
  <c r="W1053" i="11" s="1"/>
  <c r="N1053" i="11"/>
  <c r="V1053" i="11" s="1"/>
  <c r="M1053" i="11"/>
  <c r="L1053" i="11"/>
  <c r="K1053" i="11"/>
  <c r="J1053" i="11"/>
  <c r="I1053" i="11"/>
  <c r="H1053" i="11"/>
  <c r="G1053" i="11"/>
  <c r="F1053" i="11"/>
  <c r="E1053" i="11"/>
  <c r="D1053" i="11"/>
  <c r="C1053" i="11"/>
  <c r="B1053" i="11"/>
  <c r="A1053" i="11"/>
  <c r="T1052" i="11"/>
  <c r="S1052" i="11"/>
  <c r="AA1052" i="11" s="1"/>
  <c r="R1052" i="11"/>
  <c r="Q1052" i="11"/>
  <c r="Y1052" i="11" s="1"/>
  <c r="P1052" i="11"/>
  <c r="X1052" i="11" s="1"/>
  <c r="O1052" i="11"/>
  <c r="W1052" i="11" s="1"/>
  <c r="N1052" i="11"/>
  <c r="V1052" i="11" s="1"/>
  <c r="M1052" i="11"/>
  <c r="L1052" i="11"/>
  <c r="K1052" i="11"/>
  <c r="J1052" i="11"/>
  <c r="I1052" i="11"/>
  <c r="AB1052" i="11" s="1"/>
  <c r="H1052" i="11"/>
  <c r="G1052" i="11"/>
  <c r="F1052" i="11"/>
  <c r="E1052" i="11"/>
  <c r="D1052" i="11"/>
  <c r="C1052" i="11"/>
  <c r="B1052" i="11"/>
  <c r="A1052" i="11"/>
  <c r="U1051" i="11"/>
  <c r="T1051" i="11"/>
  <c r="AB1051" i="11" s="1"/>
  <c r="S1051" i="11"/>
  <c r="Q1051" i="11"/>
  <c r="Y1051" i="11" s="1"/>
  <c r="P1051" i="11"/>
  <c r="X1051" i="11" s="1"/>
  <c r="O1051" i="11"/>
  <c r="W1051" i="11" s="1"/>
  <c r="N1051" i="11"/>
  <c r="M1051" i="11"/>
  <c r="L1051" i="11"/>
  <c r="K1051" i="11"/>
  <c r="J1051" i="11"/>
  <c r="I1051" i="11"/>
  <c r="AA1051" i="11" s="1"/>
  <c r="AC1051" i="11" s="1"/>
  <c r="H1051" i="11"/>
  <c r="G1051" i="11"/>
  <c r="F1051" i="11"/>
  <c r="E1051" i="11"/>
  <c r="D1051" i="11"/>
  <c r="C1051" i="11"/>
  <c r="B1051" i="11"/>
  <c r="A1051" i="11"/>
  <c r="AB1050" i="11"/>
  <c r="AA1050" i="11"/>
  <c r="T1050" i="11"/>
  <c r="S1050" i="11"/>
  <c r="U1050" i="11" s="1"/>
  <c r="Q1050" i="11"/>
  <c r="Y1050" i="11" s="1"/>
  <c r="P1050" i="11"/>
  <c r="X1050" i="11" s="1"/>
  <c r="O1050" i="11"/>
  <c r="W1050" i="11" s="1"/>
  <c r="N1050" i="11"/>
  <c r="V1050" i="11" s="1"/>
  <c r="M1050" i="11"/>
  <c r="L1050" i="11"/>
  <c r="K1050" i="11"/>
  <c r="J1050" i="11"/>
  <c r="I1050" i="11"/>
  <c r="H1050" i="11"/>
  <c r="G1050" i="11"/>
  <c r="F1050" i="11"/>
  <c r="E1050" i="11"/>
  <c r="D1050" i="11"/>
  <c r="C1050" i="11"/>
  <c r="B1050" i="11"/>
  <c r="A1050" i="11"/>
  <c r="Y1049" i="11"/>
  <c r="W1049" i="11"/>
  <c r="U1049" i="11"/>
  <c r="T1049" i="11"/>
  <c r="S1049" i="11"/>
  <c r="Q1049" i="11"/>
  <c r="P1049" i="11"/>
  <c r="X1049" i="11" s="1"/>
  <c r="O1049" i="11"/>
  <c r="N1049" i="11"/>
  <c r="M1049" i="11"/>
  <c r="L1049" i="11"/>
  <c r="K1049" i="11"/>
  <c r="J1049" i="11"/>
  <c r="I1049" i="11"/>
  <c r="H1049" i="11"/>
  <c r="G1049" i="11"/>
  <c r="F1049" i="11"/>
  <c r="E1049" i="11"/>
  <c r="D1049" i="11"/>
  <c r="C1049" i="11"/>
  <c r="B1049" i="11"/>
  <c r="A1049" i="11"/>
  <c r="AA1048" i="11"/>
  <c r="Y1048" i="11"/>
  <c r="W1048" i="11"/>
  <c r="T1048" i="11"/>
  <c r="S1048" i="11"/>
  <c r="U1048" i="11" s="1"/>
  <c r="Q1048" i="11"/>
  <c r="P1048" i="11"/>
  <c r="X1048" i="11" s="1"/>
  <c r="O1048" i="11"/>
  <c r="N1048" i="11"/>
  <c r="R1048" i="11" s="1"/>
  <c r="M1048" i="11"/>
  <c r="L1048" i="11"/>
  <c r="K1048" i="11"/>
  <c r="J1048" i="11"/>
  <c r="I1048" i="11"/>
  <c r="H1048" i="11"/>
  <c r="G1048" i="11"/>
  <c r="F1048" i="11"/>
  <c r="E1048" i="11"/>
  <c r="D1048" i="11"/>
  <c r="C1048" i="11"/>
  <c r="B1048" i="11"/>
  <c r="A1048" i="11"/>
  <c r="X1047" i="11"/>
  <c r="V1047" i="11"/>
  <c r="T1047" i="11"/>
  <c r="AB1047" i="11" s="1"/>
  <c r="S1047" i="11"/>
  <c r="AA1047" i="11" s="1"/>
  <c r="Q1047" i="11"/>
  <c r="P1047" i="11"/>
  <c r="R1047" i="11" s="1"/>
  <c r="O1047" i="11"/>
  <c r="N1047" i="11"/>
  <c r="M1047" i="11"/>
  <c r="L1047" i="11"/>
  <c r="K1047" i="11"/>
  <c r="J1047" i="11"/>
  <c r="I1047" i="11"/>
  <c r="Y1047" i="11" s="1"/>
  <c r="H1047" i="11"/>
  <c r="G1047" i="11"/>
  <c r="F1047" i="11"/>
  <c r="E1047" i="11"/>
  <c r="D1047" i="11"/>
  <c r="C1047" i="11"/>
  <c r="B1047" i="11"/>
  <c r="A1047" i="11"/>
  <c r="V1046" i="11"/>
  <c r="T1046" i="11"/>
  <c r="AB1046" i="11" s="1"/>
  <c r="S1046" i="11"/>
  <c r="AA1046" i="11" s="1"/>
  <c r="Q1046" i="11"/>
  <c r="Y1046" i="11" s="1"/>
  <c r="P1046" i="11"/>
  <c r="X1046" i="11" s="1"/>
  <c r="O1046" i="11"/>
  <c r="W1046" i="11" s="1"/>
  <c r="N1046" i="11"/>
  <c r="M1046" i="11"/>
  <c r="L1046" i="11"/>
  <c r="K1046" i="11"/>
  <c r="J1046" i="11"/>
  <c r="I1046" i="11"/>
  <c r="H1046" i="11"/>
  <c r="G1046" i="11"/>
  <c r="F1046" i="11"/>
  <c r="E1046" i="11"/>
  <c r="D1046" i="11"/>
  <c r="C1046" i="11"/>
  <c r="B1046" i="11"/>
  <c r="A1046" i="11"/>
  <c r="AB1045" i="11"/>
  <c r="T1045" i="11"/>
  <c r="S1045" i="11"/>
  <c r="AA1045" i="11" s="1"/>
  <c r="R1045" i="11"/>
  <c r="Q1045" i="11"/>
  <c r="Y1045" i="11" s="1"/>
  <c r="P1045" i="11"/>
  <c r="X1045" i="11" s="1"/>
  <c r="O1045" i="11"/>
  <c r="W1045" i="11" s="1"/>
  <c r="N1045" i="11"/>
  <c r="V1045" i="11" s="1"/>
  <c r="M1045" i="11"/>
  <c r="L1045" i="11"/>
  <c r="K1045" i="11"/>
  <c r="J1045" i="11"/>
  <c r="I1045" i="11"/>
  <c r="H1045" i="11"/>
  <c r="G1045" i="11"/>
  <c r="F1045" i="11"/>
  <c r="E1045" i="11"/>
  <c r="D1045" i="11"/>
  <c r="C1045" i="11"/>
  <c r="B1045" i="11"/>
  <c r="A1045" i="11"/>
  <c r="AA1044" i="11"/>
  <c r="AC1044" i="11" s="1"/>
  <c r="T1044" i="11"/>
  <c r="AB1044" i="11" s="1"/>
  <c r="S1044" i="11"/>
  <c r="U1044" i="11" s="1"/>
  <c r="Q1044" i="11"/>
  <c r="P1044" i="11"/>
  <c r="X1044" i="11" s="1"/>
  <c r="O1044" i="11"/>
  <c r="W1044" i="11" s="1"/>
  <c r="N1044" i="11"/>
  <c r="V1044" i="11" s="1"/>
  <c r="M1044" i="11"/>
  <c r="L1044" i="11"/>
  <c r="K1044" i="11"/>
  <c r="J1044" i="11"/>
  <c r="I1044" i="11"/>
  <c r="Y1044" i="11" s="1"/>
  <c r="H1044" i="11"/>
  <c r="G1044" i="11"/>
  <c r="F1044" i="11"/>
  <c r="E1044" i="11"/>
  <c r="D1044" i="11"/>
  <c r="C1044" i="11"/>
  <c r="B1044" i="11"/>
  <c r="A1044" i="11"/>
  <c r="AA1043" i="11"/>
  <c r="X1043" i="11"/>
  <c r="W1043" i="11"/>
  <c r="V1043" i="11"/>
  <c r="T1043" i="11"/>
  <c r="AB1043" i="11" s="1"/>
  <c r="S1043" i="11"/>
  <c r="Q1043" i="11"/>
  <c r="Y1043" i="11" s="1"/>
  <c r="P1043" i="11"/>
  <c r="O1043" i="11"/>
  <c r="R1043" i="11" s="1"/>
  <c r="N1043" i="11"/>
  <c r="M1043" i="11"/>
  <c r="L1043" i="11"/>
  <c r="K1043" i="11"/>
  <c r="J1043" i="11"/>
  <c r="I1043" i="11"/>
  <c r="H1043" i="11"/>
  <c r="G1043" i="11"/>
  <c r="F1043" i="11"/>
  <c r="E1043" i="11"/>
  <c r="D1043" i="11"/>
  <c r="C1043" i="11"/>
  <c r="B1043" i="11"/>
  <c r="A1043" i="11"/>
  <c r="U1042" i="11"/>
  <c r="T1042" i="11"/>
  <c r="S1042" i="11"/>
  <c r="Q1042" i="11"/>
  <c r="P1042" i="11"/>
  <c r="O1042" i="11"/>
  <c r="N1042" i="11"/>
  <c r="R1042" i="11" s="1"/>
  <c r="M1042" i="11"/>
  <c r="L1042" i="11"/>
  <c r="K1042" i="11"/>
  <c r="J1042" i="11"/>
  <c r="I1042" i="11"/>
  <c r="H1042" i="11"/>
  <c r="G1042" i="11"/>
  <c r="F1042" i="11"/>
  <c r="E1042" i="11"/>
  <c r="D1042" i="11"/>
  <c r="C1042" i="11"/>
  <c r="B1042" i="11"/>
  <c r="A1042" i="11"/>
  <c r="W1041" i="11"/>
  <c r="V1041" i="11"/>
  <c r="T1041" i="11"/>
  <c r="S1041" i="11"/>
  <c r="AA1041" i="11" s="1"/>
  <c r="R1041" i="11"/>
  <c r="Q1041" i="11"/>
  <c r="Y1041" i="11" s="1"/>
  <c r="P1041" i="11"/>
  <c r="X1041" i="11" s="1"/>
  <c r="O1041" i="11"/>
  <c r="N1041" i="11"/>
  <c r="M1041" i="11"/>
  <c r="L1041" i="11"/>
  <c r="K1041" i="11"/>
  <c r="J1041" i="11"/>
  <c r="I1041" i="11"/>
  <c r="H1041" i="11"/>
  <c r="G1041" i="11"/>
  <c r="F1041" i="11"/>
  <c r="E1041" i="11"/>
  <c r="D1041" i="11"/>
  <c r="C1041" i="11"/>
  <c r="B1041" i="11"/>
  <c r="A1041" i="11"/>
  <c r="AA1040" i="11"/>
  <c r="T1040" i="11"/>
  <c r="AB1040" i="11" s="1"/>
  <c r="S1040" i="11"/>
  <c r="U1040" i="11" s="1"/>
  <c r="Q1040" i="11"/>
  <c r="Y1040" i="11" s="1"/>
  <c r="P1040" i="11"/>
  <c r="X1040" i="11" s="1"/>
  <c r="O1040" i="11"/>
  <c r="W1040" i="11" s="1"/>
  <c r="N1040" i="11"/>
  <c r="V1040" i="11" s="1"/>
  <c r="M1040" i="11"/>
  <c r="L1040" i="11"/>
  <c r="K1040" i="11"/>
  <c r="J1040" i="11"/>
  <c r="I1040" i="11"/>
  <c r="H1040" i="11"/>
  <c r="G1040" i="11"/>
  <c r="F1040" i="11"/>
  <c r="E1040" i="11"/>
  <c r="D1040" i="11"/>
  <c r="C1040" i="11"/>
  <c r="B1040" i="11"/>
  <c r="A1040" i="11"/>
  <c r="AB1039" i="11"/>
  <c r="AA1039" i="11"/>
  <c r="X1039" i="11"/>
  <c r="T1039" i="11"/>
  <c r="S1039" i="11"/>
  <c r="U1039" i="11" s="1"/>
  <c r="Q1039" i="11"/>
  <c r="Y1039" i="11" s="1"/>
  <c r="P1039" i="11"/>
  <c r="O1039" i="11"/>
  <c r="W1039" i="11" s="1"/>
  <c r="N1039" i="11"/>
  <c r="M1039" i="11"/>
  <c r="L1039" i="11"/>
  <c r="K1039" i="11"/>
  <c r="J1039" i="11"/>
  <c r="I1039" i="11"/>
  <c r="H1039" i="11"/>
  <c r="G1039" i="11"/>
  <c r="F1039" i="11"/>
  <c r="E1039" i="11"/>
  <c r="D1039" i="11"/>
  <c r="C1039" i="11"/>
  <c r="B1039" i="11"/>
  <c r="A1039" i="11"/>
  <c r="Y1038" i="11"/>
  <c r="U1038" i="11"/>
  <c r="T1038" i="11"/>
  <c r="S1038" i="11"/>
  <c r="Q1038" i="11"/>
  <c r="P1038" i="11"/>
  <c r="O1038" i="11"/>
  <c r="N1038" i="11"/>
  <c r="V1038" i="11" s="1"/>
  <c r="M1038" i="11"/>
  <c r="L1038" i="11"/>
  <c r="K1038" i="11"/>
  <c r="J1038" i="11"/>
  <c r="I1038" i="11"/>
  <c r="AA1038" i="11" s="1"/>
  <c r="H1038" i="11"/>
  <c r="G1038" i="11"/>
  <c r="F1038" i="11"/>
  <c r="E1038" i="11"/>
  <c r="D1038" i="11"/>
  <c r="C1038" i="11"/>
  <c r="B1038" i="11"/>
  <c r="A1038" i="11"/>
  <c r="AA1037" i="11"/>
  <c r="X1037" i="11"/>
  <c r="V1037" i="11"/>
  <c r="T1037" i="11"/>
  <c r="U1037" i="11" s="1"/>
  <c r="S1037" i="11"/>
  <c r="R1037" i="11"/>
  <c r="Q1037" i="11"/>
  <c r="P1037" i="11"/>
  <c r="O1037" i="11"/>
  <c r="W1037" i="11" s="1"/>
  <c r="N1037" i="11"/>
  <c r="M1037" i="11"/>
  <c r="L1037" i="11"/>
  <c r="K1037" i="11"/>
  <c r="J1037" i="11"/>
  <c r="I1037" i="11"/>
  <c r="Y1037" i="11" s="1"/>
  <c r="H1037" i="11"/>
  <c r="G1037" i="11"/>
  <c r="F1037" i="11"/>
  <c r="E1037" i="11"/>
  <c r="D1037" i="11"/>
  <c r="C1037" i="11"/>
  <c r="B1037" i="11"/>
  <c r="A1037" i="11"/>
  <c r="X1036" i="11"/>
  <c r="V1036" i="11"/>
  <c r="U1036" i="11"/>
  <c r="T1036" i="11"/>
  <c r="AB1036" i="11" s="1"/>
  <c r="S1036" i="11"/>
  <c r="AA1036" i="11" s="1"/>
  <c r="AC1036" i="11" s="1"/>
  <c r="Q1036" i="11"/>
  <c r="Y1036" i="11" s="1"/>
  <c r="P1036" i="11"/>
  <c r="O1036" i="11"/>
  <c r="N1036" i="11"/>
  <c r="M1036" i="11"/>
  <c r="L1036" i="11"/>
  <c r="K1036" i="11"/>
  <c r="J1036" i="11"/>
  <c r="I1036" i="11"/>
  <c r="H1036" i="11"/>
  <c r="G1036" i="11"/>
  <c r="F1036" i="11"/>
  <c r="E1036" i="11"/>
  <c r="D1036" i="11"/>
  <c r="C1036" i="11"/>
  <c r="B1036" i="11"/>
  <c r="A1036" i="11"/>
  <c r="T1035" i="11"/>
  <c r="S1035" i="11"/>
  <c r="AA1035" i="11" s="1"/>
  <c r="R1035" i="11"/>
  <c r="Q1035" i="11"/>
  <c r="Y1035" i="11" s="1"/>
  <c r="P1035" i="11"/>
  <c r="X1035" i="11" s="1"/>
  <c r="O1035" i="11"/>
  <c r="W1035" i="11" s="1"/>
  <c r="N1035" i="11"/>
  <c r="V1035" i="11" s="1"/>
  <c r="M1035" i="11"/>
  <c r="L1035" i="11"/>
  <c r="K1035" i="11"/>
  <c r="J1035" i="11"/>
  <c r="I1035" i="11"/>
  <c r="H1035" i="11"/>
  <c r="G1035" i="11"/>
  <c r="F1035" i="11"/>
  <c r="E1035" i="11"/>
  <c r="D1035" i="11"/>
  <c r="C1035" i="11"/>
  <c r="B1035" i="11"/>
  <c r="A1035" i="11"/>
  <c r="Y1034" i="11"/>
  <c r="U1034" i="11"/>
  <c r="T1034" i="11"/>
  <c r="S1034" i="11"/>
  <c r="Q1034" i="11"/>
  <c r="P1034" i="11"/>
  <c r="X1034" i="11" s="1"/>
  <c r="O1034" i="11"/>
  <c r="N1034" i="11"/>
  <c r="V1034" i="11" s="1"/>
  <c r="M1034" i="11"/>
  <c r="L1034" i="11"/>
  <c r="K1034" i="11"/>
  <c r="J1034" i="11"/>
  <c r="I1034" i="11"/>
  <c r="H1034" i="11"/>
  <c r="G1034" i="11"/>
  <c r="F1034" i="11"/>
  <c r="E1034" i="11"/>
  <c r="D1034" i="11"/>
  <c r="C1034" i="11"/>
  <c r="B1034" i="11"/>
  <c r="A1034" i="11"/>
  <c r="AB1033" i="11"/>
  <c r="X1033" i="11"/>
  <c r="T1033" i="11"/>
  <c r="S1033" i="11"/>
  <c r="U1033" i="11" s="1"/>
  <c r="Q1033" i="11"/>
  <c r="P1033" i="11"/>
  <c r="O1033" i="11"/>
  <c r="W1033" i="11" s="1"/>
  <c r="N1033" i="11"/>
  <c r="M1033" i="11"/>
  <c r="L1033" i="11"/>
  <c r="K1033" i="11"/>
  <c r="J1033" i="11"/>
  <c r="I1033" i="11"/>
  <c r="Y1033" i="11" s="1"/>
  <c r="H1033" i="11"/>
  <c r="G1033" i="11"/>
  <c r="F1033" i="11"/>
  <c r="E1033" i="11"/>
  <c r="D1033" i="11"/>
  <c r="C1033" i="11"/>
  <c r="B1033" i="11"/>
  <c r="A1033" i="11"/>
  <c r="Y1032" i="11"/>
  <c r="W1032" i="11"/>
  <c r="T1032" i="11"/>
  <c r="S1032" i="11"/>
  <c r="U1032" i="11" s="1"/>
  <c r="Q1032" i="11"/>
  <c r="P1032" i="11"/>
  <c r="O1032" i="11"/>
  <c r="N1032" i="11"/>
  <c r="R1032" i="11" s="1"/>
  <c r="M1032" i="11"/>
  <c r="L1032" i="11"/>
  <c r="K1032" i="11"/>
  <c r="J1032" i="11"/>
  <c r="I1032" i="11"/>
  <c r="H1032" i="11"/>
  <c r="G1032" i="11"/>
  <c r="F1032" i="11"/>
  <c r="E1032" i="11"/>
  <c r="D1032" i="11"/>
  <c r="C1032" i="11"/>
  <c r="B1032" i="11"/>
  <c r="A1032" i="11"/>
  <c r="V1031" i="11"/>
  <c r="T1031" i="11"/>
  <c r="AB1031" i="11" s="1"/>
  <c r="S1031" i="11"/>
  <c r="AA1031" i="11" s="1"/>
  <c r="Q1031" i="11"/>
  <c r="P1031" i="11"/>
  <c r="R1031" i="11" s="1"/>
  <c r="O1031" i="11"/>
  <c r="N1031" i="11"/>
  <c r="M1031" i="11"/>
  <c r="L1031" i="11"/>
  <c r="K1031" i="11"/>
  <c r="J1031" i="11"/>
  <c r="I1031" i="11"/>
  <c r="Y1031" i="11" s="1"/>
  <c r="H1031" i="11"/>
  <c r="G1031" i="11"/>
  <c r="F1031" i="11"/>
  <c r="E1031" i="11"/>
  <c r="D1031" i="11"/>
  <c r="C1031" i="11"/>
  <c r="B1031" i="11"/>
  <c r="A1031" i="11"/>
  <c r="V1030" i="11"/>
  <c r="T1030" i="11"/>
  <c r="AB1030" i="11" s="1"/>
  <c r="S1030" i="11"/>
  <c r="Q1030" i="11"/>
  <c r="Y1030" i="11" s="1"/>
  <c r="P1030" i="11"/>
  <c r="X1030" i="11" s="1"/>
  <c r="O1030" i="11"/>
  <c r="W1030" i="11" s="1"/>
  <c r="N1030" i="11"/>
  <c r="M1030" i="11"/>
  <c r="L1030" i="11"/>
  <c r="K1030" i="11"/>
  <c r="J1030" i="11"/>
  <c r="I1030" i="11"/>
  <c r="H1030" i="11"/>
  <c r="G1030" i="11"/>
  <c r="F1030" i="11"/>
  <c r="E1030" i="11"/>
  <c r="D1030" i="11"/>
  <c r="C1030" i="11"/>
  <c r="B1030" i="11"/>
  <c r="A1030" i="11"/>
  <c r="AB1029" i="11"/>
  <c r="Z1029" i="11"/>
  <c r="T1029" i="11"/>
  <c r="S1029" i="11"/>
  <c r="AA1029" i="11" s="1"/>
  <c r="Q1029" i="11"/>
  <c r="Y1029" i="11" s="1"/>
  <c r="P1029" i="11"/>
  <c r="X1029" i="11" s="1"/>
  <c r="O1029" i="11"/>
  <c r="W1029" i="11" s="1"/>
  <c r="N1029" i="11"/>
  <c r="V1029" i="11" s="1"/>
  <c r="M1029" i="11"/>
  <c r="L1029" i="11"/>
  <c r="K1029" i="11"/>
  <c r="J1029" i="11"/>
  <c r="I1029" i="11"/>
  <c r="H1029" i="11"/>
  <c r="G1029" i="11"/>
  <c r="F1029" i="11"/>
  <c r="E1029" i="11"/>
  <c r="D1029" i="11"/>
  <c r="C1029" i="11"/>
  <c r="B1029" i="11"/>
  <c r="A1029" i="11"/>
  <c r="AA1028" i="11"/>
  <c r="T1028" i="11"/>
  <c r="S1028" i="11"/>
  <c r="U1028" i="11" s="1"/>
  <c r="Q1028" i="11"/>
  <c r="P1028" i="11"/>
  <c r="X1028" i="11" s="1"/>
  <c r="O1028" i="11"/>
  <c r="W1028" i="11" s="1"/>
  <c r="N1028" i="11"/>
  <c r="V1028" i="11" s="1"/>
  <c r="M1028" i="11"/>
  <c r="L1028" i="11"/>
  <c r="K1028" i="11"/>
  <c r="J1028" i="11"/>
  <c r="I1028" i="11"/>
  <c r="Y1028" i="11" s="1"/>
  <c r="H1028" i="11"/>
  <c r="G1028" i="11"/>
  <c r="F1028" i="11"/>
  <c r="E1028" i="11"/>
  <c r="D1028" i="11"/>
  <c r="C1028" i="11"/>
  <c r="B1028" i="11"/>
  <c r="A1028" i="11"/>
  <c r="AA1027" i="11"/>
  <c r="X1027" i="11"/>
  <c r="W1027" i="11"/>
  <c r="V1027" i="11"/>
  <c r="T1027" i="11"/>
  <c r="S1027" i="11"/>
  <c r="Q1027" i="11"/>
  <c r="P1027" i="11"/>
  <c r="O1027" i="11"/>
  <c r="R1027" i="11" s="1"/>
  <c r="N1027" i="11"/>
  <c r="M1027" i="11"/>
  <c r="L1027" i="11"/>
  <c r="K1027" i="11"/>
  <c r="J1027" i="11"/>
  <c r="I1027" i="11"/>
  <c r="Y1027" i="11" s="1"/>
  <c r="H1027" i="11"/>
  <c r="G1027" i="11"/>
  <c r="F1027" i="11"/>
  <c r="E1027" i="11"/>
  <c r="D1027" i="11"/>
  <c r="C1027" i="11"/>
  <c r="B1027" i="11"/>
  <c r="A1027" i="11"/>
  <c r="U1026" i="11"/>
  <c r="T1026" i="11"/>
  <c r="S1026" i="11"/>
  <c r="AA1026" i="11" s="1"/>
  <c r="Q1026" i="11"/>
  <c r="Y1026" i="11" s="1"/>
  <c r="P1026" i="11"/>
  <c r="O1026" i="11"/>
  <c r="N1026" i="11"/>
  <c r="M1026" i="11"/>
  <c r="L1026" i="11"/>
  <c r="K1026" i="11"/>
  <c r="J1026" i="11"/>
  <c r="I1026" i="11"/>
  <c r="H1026" i="11"/>
  <c r="G1026" i="11"/>
  <c r="F1026" i="11"/>
  <c r="E1026" i="11"/>
  <c r="D1026" i="11"/>
  <c r="C1026" i="11"/>
  <c r="B1026" i="11"/>
  <c r="A1026" i="11"/>
  <c r="W1025" i="11"/>
  <c r="T1025" i="11"/>
  <c r="S1025" i="11"/>
  <c r="AA1025" i="11" s="1"/>
  <c r="Q1025" i="11"/>
  <c r="Y1025" i="11" s="1"/>
  <c r="P1025" i="11"/>
  <c r="X1025" i="11" s="1"/>
  <c r="O1025" i="11"/>
  <c r="N1025" i="11"/>
  <c r="V1025" i="11" s="1"/>
  <c r="M1025" i="11"/>
  <c r="L1025" i="11"/>
  <c r="K1025" i="11"/>
  <c r="J1025" i="11"/>
  <c r="I1025" i="11"/>
  <c r="H1025" i="11"/>
  <c r="G1025" i="11"/>
  <c r="F1025" i="11"/>
  <c r="E1025" i="11"/>
  <c r="D1025" i="11"/>
  <c r="C1025" i="11"/>
  <c r="B1025" i="11"/>
  <c r="A1025" i="11"/>
  <c r="AA1024" i="11"/>
  <c r="T1024" i="11"/>
  <c r="AB1024" i="11" s="1"/>
  <c r="S1024" i="11"/>
  <c r="U1024" i="11" s="1"/>
  <c r="Q1024" i="11"/>
  <c r="Y1024" i="11" s="1"/>
  <c r="P1024" i="11"/>
  <c r="X1024" i="11" s="1"/>
  <c r="O1024" i="11"/>
  <c r="W1024" i="11" s="1"/>
  <c r="N1024" i="11"/>
  <c r="V1024" i="11" s="1"/>
  <c r="M1024" i="11"/>
  <c r="L1024" i="11"/>
  <c r="K1024" i="11"/>
  <c r="J1024" i="11"/>
  <c r="I1024" i="11"/>
  <c r="H1024" i="11"/>
  <c r="G1024" i="11"/>
  <c r="F1024" i="11"/>
  <c r="E1024" i="11"/>
  <c r="D1024" i="11"/>
  <c r="C1024" i="11"/>
  <c r="B1024" i="11"/>
  <c r="A1024" i="11"/>
  <c r="AB1023" i="11"/>
  <c r="AA1023" i="11"/>
  <c r="AC1023" i="11" s="1"/>
  <c r="T1023" i="11"/>
  <c r="S1023" i="11"/>
  <c r="U1023" i="11" s="1"/>
  <c r="Q1023" i="11"/>
  <c r="Y1023" i="11" s="1"/>
  <c r="P1023" i="11"/>
  <c r="X1023" i="11" s="1"/>
  <c r="O1023" i="11"/>
  <c r="W1023" i="11" s="1"/>
  <c r="N1023" i="11"/>
  <c r="M1023" i="11"/>
  <c r="L1023" i="11"/>
  <c r="K1023" i="11"/>
  <c r="J1023" i="11"/>
  <c r="I1023" i="11"/>
  <c r="H1023" i="11"/>
  <c r="G1023" i="11"/>
  <c r="F1023" i="11"/>
  <c r="E1023" i="11"/>
  <c r="D1023" i="11"/>
  <c r="C1023" i="11"/>
  <c r="B1023" i="11"/>
  <c r="A1023" i="11"/>
  <c r="U1022" i="11"/>
  <c r="T1022" i="11"/>
  <c r="S1022" i="11"/>
  <c r="Q1022" i="11"/>
  <c r="P1022" i="11"/>
  <c r="O1022" i="11"/>
  <c r="N1022" i="11"/>
  <c r="M1022" i="11"/>
  <c r="L1022" i="11"/>
  <c r="K1022" i="11"/>
  <c r="J1022" i="11"/>
  <c r="I1022" i="11"/>
  <c r="H1022" i="11"/>
  <c r="G1022" i="11"/>
  <c r="F1022" i="11"/>
  <c r="E1022" i="11"/>
  <c r="D1022" i="11"/>
  <c r="C1022" i="11"/>
  <c r="B1022" i="11"/>
  <c r="A1022" i="11"/>
  <c r="AA1021" i="11"/>
  <c r="X1021" i="11"/>
  <c r="V1021" i="11"/>
  <c r="T1021" i="11"/>
  <c r="U1021" i="11" s="1"/>
  <c r="S1021" i="11"/>
  <c r="R1021" i="11"/>
  <c r="Q1021" i="11"/>
  <c r="P1021" i="11"/>
  <c r="O1021" i="11"/>
  <c r="N1021" i="11"/>
  <c r="M1021" i="11"/>
  <c r="L1021" i="11"/>
  <c r="K1021" i="11"/>
  <c r="J1021" i="11"/>
  <c r="I1021" i="11"/>
  <c r="Y1021" i="11" s="1"/>
  <c r="H1021" i="11"/>
  <c r="G1021" i="11"/>
  <c r="F1021" i="11"/>
  <c r="E1021" i="11"/>
  <c r="D1021" i="11"/>
  <c r="C1021" i="11"/>
  <c r="B1021" i="11"/>
  <c r="A1021" i="11"/>
  <c r="X1020" i="11"/>
  <c r="V1020" i="11"/>
  <c r="U1020" i="11"/>
  <c r="T1020" i="11"/>
  <c r="AB1020" i="11" s="1"/>
  <c r="S1020" i="11"/>
  <c r="AA1020" i="11" s="1"/>
  <c r="Q1020" i="11"/>
  <c r="Y1020" i="11" s="1"/>
  <c r="P1020" i="11"/>
  <c r="O1020" i="11"/>
  <c r="N1020" i="11"/>
  <c r="M1020" i="11"/>
  <c r="L1020" i="11"/>
  <c r="K1020" i="11"/>
  <c r="J1020" i="11"/>
  <c r="I1020" i="11"/>
  <c r="H1020" i="11"/>
  <c r="G1020" i="11"/>
  <c r="F1020" i="11"/>
  <c r="E1020" i="11"/>
  <c r="D1020" i="11"/>
  <c r="C1020" i="11"/>
  <c r="B1020" i="11"/>
  <c r="A1020" i="11"/>
  <c r="T1019" i="11"/>
  <c r="S1019" i="11"/>
  <c r="AA1019" i="11" s="1"/>
  <c r="Q1019" i="11"/>
  <c r="Y1019" i="11" s="1"/>
  <c r="P1019" i="11"/>
  <c r="X1019" i="11" s="1"/>
  <c r="O1019" i="11"/>
  <c r="W1019" i="11" s="1"/>
  <c r="N1019" i="11"/>
  <c r="V1019" i="11" s="1"/>
  <c r="M1019" i="11"/>
  <c r="L1019" i="11"/>
  <c r="K1019" i="11"/>
  <c r="J1019" i="11"/>
  <c r="I1019" i="11"/>
  <c r="H1019" i="11"/>
  <c r="G1019" i="11"/>
  <c r="F1019" i="11"/>
  <c r="E1019" i="11"/>
  <c r="D1019" i="11"/>
  <c r="C1019" i="11"/>
  <c r="B1019" i="11"/>
  <c r="A1019" i="11"/>
  <c r="U1018" i="11"/>
  <c r="T1018" i="11"/>
  <c r="S1018" i="11"/>
  <c r="Q1018" i="11"/>
  <c r="Y1018" i="11" s="1"/>
  <c r="P1018" i="11"/>
  <c r="O1018" i="11"/>
  <c r="N1018" i="11"/>
  <c r="V1018" i="11" s="1"/>
  <c r="M1018" i="11"/>
  <c r="L1018" i="11"/>
  <c r="K1018" i="11"/>
  <c r="J1018" i="11"/>
  <c r="I1018" i="11"/>
  <c r="H1018" i="11"/>
  <c r="G1018" i="11"/>
  <c r="F1018" i="11"/>
  <c r="E1018" i="11"/>
  <c r="D1018" i="11"/>
  <c r="C1018" i="11"/>
  <c r="B1018" i="11"/>
  <c r="A1018" i="11"/>
  <c r="AB1017" i="11"/>
  <c r="X1017" i="11"/>
  <c r="T1017" i="11"/>
  <c r="U1017" i="11" s="1"/>
  <c r="S1017" i="11"/>
  <c r="Q1017" i="11"/>
  <c r="P1017" i="11"/>
  <c r="O1017" i="11"/>
  <c r="W1017" i="11" s="1"/>
  <c r="N1017" i="11"/>
  <c r="R1017" i="11" s="1"/>
  <c r="M1017" i="11"/>
  <c r="L1017" i="11"/>
  <c r="K1017" i="11"/>
  <c r="J1017" i="11"/>
  <c r="I1017" i="11"/>
  <c r="Y1017" i="11" s="1"/>
  <c r="H1017" i="11"/>
  <c r="G1017" i="11"/>
  <c r="F1017" i="11"/>
  <c r="E1017" i="11"/>
  <c r="D1017" i="11"/>
  <c r="C1017" i="11"/>
  <c r="B1017" i="11"/>
  <c r="A1017" i="11"/>
  <c r="T1016" i="11"/>
  <c r="S1016" i="11"/>
  <c r="U1016" i="11" s="1"/>
  <c r="Q1016" i="11"/>
  <c r="P1016" i="11"/>
  <c r="O1016" i="11"/>
  <c r="N1016" i="11"/>
  <c r="R1016" i="11" s="1"/>
  <c r="M1016" i="11"/>
  <c r="L1016" i="11"/>
  <c r="K1016" i="11"/>
  <c r="J1016" i="11"/>
  <c r="I1016" i="11"/>
  <c r="H1016" i="11"/>
  <c r="G1016" i="11"/>
  <c r="F1016" i="11"/>
  <c r="E1016" i="11"/>
  <c r="D1016" i="11"/>
  <c r="C1016" i="11"/>
  <c r="B1016" i="11"/>
  <c r="A1016" i="11"/>
  <c r="V1015" i="11"/>
  <c r="T1015" i="11"/>
  <c r="AB1015" i="11" s="1"/>
  <c r="S1015" i="11"/>
  <c r="AA1015" i="11" s="1"/>
  <c r="Q1015" i="11"/>
  <c r="P1015" i="11"/>
  <c r="O1015" i="11"/>
  <c r="N1015" i="11"/>
  <c r="M1015" i="11"/>
  <c r="L1015" i="11"/>
  <c r="K1015" i="11"/>
  <c r="J1015" i="11"/>
  <c r="I1015" i="11"/>
  <c r="Y1015" i="11" s="1"/>
  <c r="H1015" i="11"/>
  <c r="G1015" i="11"/>
  <c r="F1015" i="11"/>
  <c r="E1015" i="11"/>
  <c r="D1015" i="11"/>
  <c r="C1015" i="11"/>
  <c r="B1015" i="11"/>
  <c r="A1015" i="11"/>
  <c r="V1014" i="11"/>
  <c r="U1014" i="11"/>
  <c r="T1014" i="11"/>
  <c r="AB1014" i="11" s="1"/>
  <c r="S1014" i="11"/>
  <c r="AA1014" i="11" s="1"/>
  <c r="AC1014" i="11" s="1"/>
  <c r="Q1014" i="11"/>
  <c r="Y1014" i="11" s="1"/>
  <c r="P1014" i="11"/>
  <c r="X1014" i="11" s="1"/>
  <c r="O1014" i="11"/>
  <c r="W1014" i="11" s="1"/>
  <c r="N1014" i="11"/>
  <c r="M1014" i="11"/>
  <c r="L1014" i="11"/>
  <c r="K1014" i="11"/>
  <c r="J1014" i="11"/>
  <c r="I1014" i="11"/>
  <c r="H1014" i="11"/>
  <c r="G1014" i="11"/>
  <c r="F1014" i="11"/>
  <c r="E1014" i="11"/>
  <c r="D1014" i="11"/>
  <c r="C1014" i="11"/>
  <c r="B1014" i="11"/>
  <c r="A1014" i="11"/>
  <c r="AB1013" i="11"/>
  <c r="T1013" i="11"/>
  <c r="S1013" i="11"/>
  <c r="AA1013" i="11" s="1"/>
  <c r="Q1013" i="11"/>
  <c r="Y1013" i="11" s="1"/>
  <c r="P1013" i="11"/>
  <c r="X1013" i="11" s="1"/>
  <c r="O1013" i="11"/>
  <c r="W1013" i="11" s="1"/>
  <c r="N1013" i="11"/>
  <c r="V1013" i="11" s="1"/>
  <c r="M1013" i="11"/>
  <c r="L1013" i="11"/>
  <c r="K1013" i="11"/>
  <c r="J1013" i="11"/>
  <c r="I1013" i="11"/>
  <c r="H1013" i="11"/>
  <c r="G1013" i="11"/>
  <c r="F1013" i="11"/>
  <c r="E1013" i="11"/>
  <c r="D1013" i="11"/>
  <c r="C1013" i="11"/>
  <c r="B1013" i="11"/>
  <c r="A1013" i="11"/>
  <c r="AA1012" i="11"/>
  <c r="T1012" i="11"/>
  <c r="AB1012" i="11" s="1"/>
  <c r="S1012" i="11"/>
  <c r="U1012" i="11" s="1"/>
  <c r="Q1012" i="11"/>
  <c r="P1012" i="11"/>
  <c r="X1012" i="11" s="1"/>
  <c r="O1012" i="11"/>
  <c r="W1012" i="11" s="1"/>
  <c r="N1012" i="11"/>
  <c r="V1012" i="11" s="1"/>
  <c r="M1012" i="11"/>
  <c r="L1012" i="11"/>
  <c r="K1012" i="11"/>
  <c r="J1012" i="11"/>
  <c r="I1012" i="11"/>
  <c r="Y1012" i="11" s="1"/>
  <c r="H1012" i="11"/>
  <c r="G1012" i="11"/>
  <c r="F1012" i="11"/>
  <c r="E1012" i="11"/>
  <c r="D1012" i="11"/>
  <c r="C1012" i="11"/>
  <c r="B1012" i="11"/>
  <c r="A1012" i="11"/>
  <c r="AB1011" i="11"/>
  <c r="AA1011" i="11"/>
  <c r="X1011" i="11"/>
  <c r="W1011" i="11"/>
  <c r="V1011" i="11"/>
  <c r="T1011" i="11"/>
  <c r="S1011" i="11"/>
  <c r="Q1011" i="11"/>
  <c r="Y1011" i="11" s="1"/>
  <c r="P1011" i="11"/>
  <c r="O1011" i="11"/>
  <c r="R1011" i="11" s="1"/>
  <c r="N1011" i="11"/>
  <c r="M1011" i="11"/>
  <c r="L1011" i="11"/>
  <c r="K1011" i="11"/>
  <c r="J1011" i="11"/>
  <c r="I1011" i="11"/>
  <c r="H1011" i="11"/>
  <c r="G1011" i="11"/>
  <c r="F1011" i="11"/>
  <c r="E1011" i="11"/>
  <c r="D1011" i="11"/>
  <c r="C1011" i="11"/>
  <c r="B1011" i="11"/>
  <c r="A1011" i="11"/>
  <c r="W1010" i="11"/>
  <c r="U1010" i="11"/>
  <c r="T1010" i="11"/>
  <c r="S1010" i="11"/>
  <c r="Q1010" i="11"/>
  <c r="Y1010" i="11" s="1"/>
  <c r="P1010" i="11"/>
  <c r="O1010" i="11"/>
  <c r="N1010" i="11"/>
  <c r="M1010" i="11"/>
  <c r="L1010" i="11"/>
  <c r="K1010" i="11"/>
  <c r="J1010" i="11"/>
  <c r="I1010" i="11"/>
  <c r="X1010" i="11" s="1"/>
  <c r="H1010" i="11"/>
  <c r="G1010" i="11"/>
  <c r="F1010" i="11"/>
  <c r="E1010" i="11"/>
  <c r="D1010" i="11"/>
  <c r="C1010" i="11"/>
  <c r="B1010" i="11"/>
  <c r="A1010" i="11"/>
  <c r="W1009" i="11"/>
  <c r="V1009" i="11"/>
  <c r="Z1009" i="11" s="1"/>
  <c r="T1009" i="11"/>
  <c r="S1009" i="11"/>
  <c r="AA1009" i="11" s="1"/>
  <c r="R1009" i="11"/>
  <c r="Q1009" i="11"/>
  <c r="Y1009" i="11" s="1"/>
  <c r="P1009" i="11"/>
  <c r="X1009" i="11" s="1"/>
  <c r="O1009" i="11"/>
  <c r="N1009" i="11"/>
  <c r="M1009" i="11"/>
  <c r="L1009" i="11"/>
  <c r="K1009" i="11"/>
  <c r="J1009" i="11"/>
  <c r="I1009" i="11"/>
  <c r="H1009" i="11"/>
  <c r="G1009" i="11"/>
  <c r="F1009" i="11"/>
  <c r="E1009" i="11"/>
  <c r="D1009" i="11"/>
  <c r="C1009" i="11"/>
  <c r="B1009" i="11"/>
  <c r="A1009" i="11"/>
  <c r="AA1008" i="11"/>
  <c r="T1008" i="11"/>
  <c r="AB1008" i="11" s="1"/>
  <c r="S1008" i="11"/>
  <c r="U1008" i="11" s="1"/>
  <c r="Q1008" i="11"/>
  <c r="Y1008" i="11" s="1"/>
  <c r="P1008" i="11"/>
  <c r="X1008" i="11" s="1"/>
  <c r="O1008" i="11"/>
  <c r="W1008" i="11" s="1"/>
  <c r="N1008" i="11"/>
  <c r="V1008" i="11" s="1"/>
  <c r="M1008" i="11"/>
  <c r="L1008" i="11"/>
  <c r="K1008" i="11"/>
  <c r="J1008" i="11"/>
  <c r="I1008" i="11"/>
  <c r="H1008" i="11"/>
  <c r="G1008" i="11"/>
  <c r="F1008" i="11"/>
  <c r="E1008" i="11"/>
  <c r="D1008" i="11"/>
  <c r="C1008" i="11"/>
  <c r="B1008" i="11"/>
  <c r="A1008" i="11"/>
  <c r="AB1007" i="11"/>
  <c r="AA1007" i="11"/>
  <c r="X1007" i="11"/>
  <c r="T1007" i="11"/>
  <c r="S1007" i="11"/>
  <c r="U1007" i="11" s="1"/>
  <c r="Q1007" i="11"/>
  <c r="Y1007" i="11" s="1"/>
  <c r="P1007" i="11"/>
  <c r="O1007" i="11"/>
  <c r="W1007" i="11" s="1"/>
  <c r="N1007" i="11"/>
  <c r="M1007" i="11"/>
  <c r="L1007" i="11"/>
  <c r="K1007" i="11"/>
  <c r="J1007" i="11"/>
  <c r="I1007" i="11"/>
  <c r="H1007" i="11"/>
  <c r="G1007" i="11"/>
  <c r="F1007" i="11"/>
  <c r="E1007" i="11"/>
  <c r="D1007" i="11"/>
  <c r="C1007" i="11"/>
  <c r="B1007" i="11"/>
  <c r="A1007" i="11"/>
  <c r="AA1006" i="11"/>
  <c r="Y1006" i="11"/>
  <c r="U1006" i="11"/>
  <c r="T1006" i="11"/>
  <c r="S1006" i="11"/>
  <c r="Q1006" i="11"/>
  <c r="P1006" i="11"/>
  <c r="O1006" i="11"/>
  <c r="N1006" i="11"/>
  <c r="M1006" i="11"/>
  <c r="L1006" i="11"/>
  <c r="K1006" i="11"/>
  <c r="J1006" i="11"/>
  <c r="I1006" i="11"/>
  <c r="H1006" i="11"/>
  <c r="G1006" i="11"/>
  <c r="F1006" i="11"/>
  <c r="E1006" i="11"/>
  <c r="D1006" i="11"/>
  <c r="C1006" i="11"/>
  <c r="B1006" i="11"/>
  <c r="A1006" i="11"/>
  <c r="AA1005" i="11"/>
  <c r="X1005" i="11"/>
  <c r="V1005" i="11"/>
  <c r="T1005" i="11"/>
  <c r="U1005" i="11" s="1"/>
  <c r="S1005" i="11"/>
  <c r="R1005" i="11"/>
  <c r="Q1005" i="11"/>
  <c r="Y1005" i="11" s="1"/>
  <c r="P1005" i="11"/>
  <c r="O1005" i="11"/>
  <c r="W1005" i="11" s="1"/>
  <c r="N1005" i="11"/>
  <c r="M1005" i="11"/>
  <c r="L1005" i="11"/>
  <c r="K1005" i="11"/>
  <c r="J1005" i="11"/>
  <c r="I1005" i="11"/>
  <c r="H1005" i="11"/>
  <c r="G1005" i="11"/>
  <c r="F1005" i="11"/>
  <c r="E1005" i="11"/>
  <c r="D1005" i="11"/>
  <c r="C1005" i="11"/>
  <c r="B1005" i="11"/>
  <c r="A1005" i="11"/>
  <c r="X1004" i="11"/>
  <c r="T1004" i="11"/>
  <c r="AB1004" i="11" s="1"/>
  <c r="S1004" i="11"/>
  <c r="Q1004" i="11"/>
  <c r="Y1004" i="11" s="1"/>
  <c r="P1004" i="11"/>
  <c r="O1004" i="11"/>
  <c r="R1004" i="11" s="1"/>
  <c r="N1004" i="11"/>
  <c r="V1004" i="11" s="1"/>
  <c r="M1004" i="11"/>
  <c r="L1004" i="11"/>
  <c r="K1004" i="11"/>
  <c r="J1004" i="11"/>
  <c r="I1004" i="11"/>
  <c r="H1004" i="11"/>
  <c r="G1004" i="11"/>
  <c r="F1004" i="11"/>
  <c r="E1004" i="11"/>
  <c r="D1004" i="11"/>
  <c r="C1004" i="11"/>
  <c r="B1004" i="11"/>
  <c r="A1004" i="11"/>
  <c r="T1003" i="11"/>
  <c r="U1003" i="11" s="1"/>
  <c r="S1003" i="11"/>
  <c r="AA1003" i="11" s="1"/>
  <c r="Q1003" i="11"/>
  <c r="Y1003" i="11" s="1"/>
  <c r="P1003" i="11"/>
  <c r="O1003" i="11"/>
  <c r="W1003" i="11" s="1"/>
  <c r="N1003" i="11"/>
  <c r="V1003" i="11" s="1"/>
  <c r="M1003" i="11"/>
  <c r="L1003" i="11"/>
  <c r="K1003" i="11"/>
  <c r="J1003" i="11"/>
  <c r="I1003" i="11"/>
  <c r="H1003" i="11"/>
  <c r="G1003" i="11"/>
  <c r="F1003" i="11"/>
  <c r="E1003" i="11"/>
  <c r="D1003" i="11"/>
  <c r="C1003" i="11"/>
  <c r="B1003" i="11"/>
  <c r="A1003" i="11"/>
  <c r="U1002" i="11"/>
  <c r="T1002" i="11"/>
  <c r="S1002" i="11"/>
  <c r="Q1002" i="11"/>
  <c r="Y1002" i="11" s="1"/>
  <c r="P1002" i="11"/>
  <c r="O1002" i="11"/>
  <c r="N1002" i="11"/>
  <c r="V1002" i="11" s="1"/>
  <c r="M1002" i="11"/>
  <c r="L1002" i="11"/>
  <c r="K1002" i="11"/>
  <c r="J1002" i="11"/>
  <c r="I1002" i="11"/>
  <c r="H1002" i="11"/>
  <c r="G1002" i="11"/>
  <c r="F1002" i="11"/>
  <c r="E1002" i="11"/>
  <c r="D1002" i="11"/>
  <c r="C1002" i="11"/>
  <c r="B1002" i="11"/>
  <c r="A1002" i="11"/>
  <c r="AB1001" i="11"/>
  <c r="X1001" i="11"/>
  <c r="V1001" i="11"/>
  <c r="T1001" i="11"/>
  <c r="U1001" i="11" s="1"/>
  <c r="S1001" i="11"/>
  <c r="Q1001" i="11"/>
  <c r="P1001" i="11"/>
  <c r="O1001" i="11"/>
  <c r="W1001" i="11" s="1"/>
  <c r="N1001" i="11"/>
  <c r="R1001" i="11" s="1"/>
  <c r="M1001" i="11"/>
  <c r="L1001" i="11"/>
  <c r="K1001" i="11"/>
  <c r="J1001" i="11"/>
  <c r="I1001" i="11"/>
  <c r="Y1001" i="11" s="1"/>
  <c r="H1001" i="11"/>
  <c r="G1001" i="11"/>
  <c r="F1001" i="11"/>
  <c r="E1001" i="11"/>
  <c r="D1001" i="11"/>
  <c r="C1001" i="11"/>
  <c r="B1001" i="11"/>
  <c r="A1001" i="11"/>
  <c r="T1000" i="11"/>
  <c r="S1000" i="11"/>
  <c r="U1000" i="11" s="1"/>
  <c r="Q1000" i="11"/>
  <c r="P1000" i="11"/>
  <c r="O1000" i="11"/>
  <c r="N1000" i="11"/>
  <c r="R1000" i="11" s="1"/>
  <c r="M1000" i="11"/>
  <c r="L1000" i="11"/>
  <c r="K1000" i="11"/>
  <c r="J1000" i="11"/>
  <c r="I1000" i="11"/>
  <c r="Y1000" i="11" s="1"/>
  <c r="H1000" i="11"/>
  <c r="G1000" i="11"/>
  <c r="F1000" i="11"/>
  <c r="E1000" i="11"/>
  <c r="D1000" i="11"/>
  <c r="C1000" i="11"/>
  <c r="B1000" i="11"/>
  <c r="A1000" i="11"/>
  <c r="V999" i="11"/>
  <c r="T999" i="11"/>
  <c r="AB999" i="11" s="1"/>
  <c r="S999" i="11"/>
  <c r="AA999" i="11" s="1"/>
  <c r="Q999" i="11"/>
  <c r="P999" i="11"/>
  <c r="O999" i="11"/>
  <c r="W999" i="11" s="1"/>
  <c r="N999" i="11"/>
  <c r="M999" i="11"/>
  <c r="L999" i="11"/>
  <c r="K999" i="11"/>
  <c r="J999" i="11"/>
  <c r="I999" i="11"/>
  <c r="Y999" i="11" s="1"/>
  <c r="H999" i="11"/>
  <c r="G999" i="11"/>
  <c r="F999" i="11"/>
  <c r="E999" i="11"/>
  <c r="D999" i="11"/>
  <c r="C999" i="11"/>
  <c r="B999" i="11"/>
  <c r="A999" i="11"/>
  <c r="V998" i="11"/>
  <c r="U998" i="11"/>
  <c r="T998" i="11"/>
  <c r="AB998" i="11" s="1"/>
  <c r="S998" i="11"/>
  <c r="AA998" i="11" s="1"/>
  <c r="AC998" i="11" s="1"/>
  <c r="Q998" i="11"/>
  <c r="Y998" i="11" s="1"/>
  <c r="P998" i="11"/>
  <c r="X998" i="11" s="1"/>
  <c r="O998" i="11"/>
  <c r="W998" i="11" s="1"/>
  <c r="N998" i="11"/>
  <c r="R998" i="11" s="1"/>
  <c r="M998" i="11"/>
  <c r="L998" i="11"/>
  <c r="K998" i="11"/>
  <c r="J998" i="11"/>
  <c r="I998" i="11"/>
  <c r="H998" i="11"/>
  <c r="G998" i="11"/>
  <c r="F998" i="11"/>
  <c r="E998" i="11"/>
  <c r="D998" i="11"/>
  <c r="C998" i="11"/>
  <c r="B998" i="11"/>
  <c r="A998" i="11"/>
  <c r="AB997" i="11"/>
  <c r="T997" i="11"/>
  <c r="S997" i="11"/>
  <c r="AA997" i="11" s="1"/>
  <c r="R997" i="11"/>
  <c r="Q997" i="11"/>
  <c r="Y997" i="11" s="1"/>
  <c r="P997" i="11"/>
  <c r="X997" i="11" s="1"/>
  <c r="O997" i="11"/>
  <c r="W997" i="11" s="1"/>
  <c r="N997" i="11"/>
  <c r="V997" i="11" s="1"/>
  <c r="M997" i="11"/>
  <c r="L997" i="11"/>
  <c r="K997" i="11"/>
  <c r="J997" i="11"/>
  <c r="I997" i="11"/>
  <c r="H997" i="11"/>
  <c r="G997" i="11"/>
  <c r="F997" i="11"/>
  <c r="E997" i="11"/>
  <c r="D997" i="11"/>
  <c r="C997" i="11"/>
  <c r="B997" i="11"/>
  <c r="A997" i="11"/>
  <c r="AA996" i="11"/>
  <c r="W996" i="11"/>
  <c r="U996" i="11"/>
  <c r="T996" i="11"/>
  <c r="S996" i="11"/>
  <c r="Q996" i="11"/>
  <c r="P996" i="11"/>
  <c r="X996" i="11" s="1"/>
  <c r="O996" i="11"/>
  <c r="N996" i="11"/>
  <c r="M996" i="11"/>
  <c r="L996" i="11"/>
  <c r="K996" i="11"/>
  <c r="J996" i="11"/>
  <c r="I996" i="11"/>
  <c r="AB996" i="11" s="1"/>
  <c r="H996" i="11"/>
  <c r="G996" i="11"/>
  <c r="F996" i="11"/>
  <c r="E996" i="11"/>
  <c r="D996" i="11"/>
  <c r="C996" i="11"/>
  <c r="B996" i="11"/>
  <c r="A996" i="11"/>
  <c r="AA995" i="11"/>
  <c r="X995" i="11"/>
  <c r="W995" i="11"/>
  <c r="V995" i="11"/>
  <c r="Z995" i="11" s="1"/>
  <c r="T995" i="11"/>
  <c r="S995" i="11"/>
  <c r="Q995" i="11"/>
  <c r="P995" i="11"/>
  <c r="O995" i="11"/>
  <c r="N995" i="11"/>
  <c r="R995" i="11" s="1"/>
  <c r="M995" i="11"/>
  <c r="L995" i="11"/>
  <c r="K995" i="11"/>
  <c r="J995" i="11"/>
  <c r="I995" i="11"/>
  <c r="Y995" i="11" s="1"/>
  <c r="H995" i="11"/>
  <c r="G995" i="11"/>
  <c r="F995" i="11"/>
  <c r="E995" i="11"/>
  <c r="D995" i="11"/>
  <c r="C995" i="11"/>
  <c r="B995" i="11"/>
  <c r="A995" i="11"/>
  <c r="Y994" i="11"/>
  <c r="U994" i="11"/>
  <c r="T994" i="11"/>
  <c r="AB994" i="11" s="1"/>
  <c r="S994" i="11"/>
  <c r="AA994" i="11" s="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E994" i="11"/>
  <c r="D994" i="11"/>
  <c r="C994" i="11"/>
  <c r="B994" i="11"/>
  <c r="A994" i="11"/>
  <c r="T993" i="11"/>
  <c r="S993" i="11"/>
  <c r="AA993" i="11" s="1"/>
  <c r="Q993" i="11"/>
  <c r="Y993" i="11" s="1"/>
  <c r="P993" i="11"/>
  <c r="X993" i="11" s="1"/>
  <c r="O993" i="11"/>
  <c r="N993" i="11"/>
  <c r="M993" i="11"/>
  <c r="L993" i="11"/>
  <c r="K993" i="11"/>
  <c r="J993" i="11"/>
  <c r="I993" i="11"/>
  <c r="W993" i="11" s="1"/>
  <c r="H993" i="11"/>
  <c r="G993" i="11"/>
  <c r="F993" i="11"/>
  <c r="E993" i="11"/>
  <c r="D993" i="11"/>
  <c r="C993" i="11"/>
  <c r="B993" i="11"/>
  <c r="A993" i="11"/>
  <c r="AA992" i="11"/>
  <c r="T992" i="11"/>
  <c r="AB992" i="11" s="1"/>
  <c r="S992" i="11"/>
  <c r="U992" i="11" s="1"/>
  <c r="Q992" i="11"/>
  <c r="Y992" i="11" s="1"/>
  <c r="P992" i="11"/>
  <c r="X992" i="11" s="1"/>
  <c r="O992" i="11"/>
  <c r="N992" i="11"/>
  <c r="V992" i="11" s="1"/>
  <c r="M992" i="11"/>
  <c r="L992" i="11"/>
  <c r="K992" i="11"/>
  <c r="J992" i="11"/>
  <c r="I992" i="11"/>
  <c r="H992" i="11"/>
  <c r="G992" i="11"/>
  <c r="F992" i="11"/>
  <c r="E992" i="11"/>
  <c r="D992" i="11"/>
  <c r="C992" i="11"/>
  <c r="B992" i="11"/>
  <c r="A992" i="11"/>
  <c r="AB991" i="11"/>
  <c r="X991" i="11"/>
  <c r="T991" i="11"/>
  <c r="S991" i="11"/>
  <c r="AA991" i="11" s="1"/>
  <c r="Q991" i="11"/>
  <c r="Y991" i="11" s="1"/>
  <c r="P991" i="11"/>
  <c r="O991" i="11"/>
  <c r="W991" i="11" s="1"/>
  <c r="N991" i="11"/>
  <c r="M991" i="11"/>
  <c r="L991" i="11"/>
  <c r="K991" i="11"/>
  <c r="J991" i="11"/>
  <c r="I991" i="11"/>
  <c r="H991" i="11"/>
  <c r="G991" i="11"/>
  <c r="F991" i="11"/>
  <c r="E991" i="11"/>
  <c r="D991" i="11"/>
  <c r="C991" i="11"/>
  <c r="B991" i="11"/>
  <c r="A991" i="11"/>
  <c r="U990" i="11"/>
  <c r="T990" i="11"/>
  <c r="AB990" i="11" s="1"/>
  <c r="S990" i="11"/>
  <c r="Q990" i="11"/>
  <c r="P990" i="11"/>
  <c r="O990" i="11"/>
  <c r="N990" i="11"/>
  <c r="V990" i="11" s="1"/>
  <c r="M990" i="11"/>
  <c r="L990" i="11"/>
  <c r="K990" i="11"/>
  <c r="J990" i="11"/>
  <c r="I990" i="11"/>
  <c r="AA990" i="11" s="1"/>
  <c r="H990" i="11"/>
  <c r="G990" i="11"/>
  <c r="F990" i="11"/>
  <c r="E990" i="11"/>
  <c r="D990" i="11"/>
  <c r="C990" i="11"/>
  <c r="B990" i="11"/>
  <c r="A990" i="11"/>
  <c r="X989" i="11"/>
  <c r="V989" i="11"/>
  <c r="T989" i="11"/>
  <c r="S989" i="11"/>
  <c r="R989" i="11"/>
  <c r="Q989" i="11"/>
  <c r="Y989" i="11" s="1"/>
  <c r="P989" i="11"/>
  <c r="O989" i="11"/>
  <c r="W989" i="11" s="1"/>
  <c r="N989" i="11"/>
  <c r="M989" i="11"/>
  <c r="L989" i="11"/>
  <c r="K989" i="11"/>
  <c r="J989" i="11"/>
  <c r="I989" i="11"/>
  <c r="AA989" i="11" s="1"/>
  <c r="H989" i="11"/>
  <c r="G989" i="11"/>
  <c r="F989" i="11"/>
  <c r="E989" i="11"/>
  <c r="D989" i="11"/>
  <c r="C989" i="11"/>
  <c r="B989" i="11"/>
  <c r="A989" i="11"/>
  <c r="T988" i="11"/>
  <c r="AB988" i="11" s="1"/>
  <c r="S988" i="11"/>
  <c r="AA988" i="11" s="1"/>
  <c r="Q988" i="11"/>
  <c r="Y988" i="11" s="1"/>
  <c r="P988" i="11"/>
  <c r="O988" i="11"/>
  <c r="N988" i="11"/>
  <c r="V988" i="11" s="1"/>
  <c r="M988" i="11"/>
  <c r="L988" i="11"/>
  <c r="K988" i="11"/>
  <c r="J988" i="11"/>
  <c r="I988" i="11"/>
  <c r="X988" i="11" s="1"/>
  <c r="H988" i="11"/>
  <c r="G988" i="11"/>
  <c r="F988" i="11"/>
  <c r="E988" i="11"/>
  <c r="D988" i="11"/>
  <c r="C988" i="11"/>
  <c r="B988" i="11"/>
  <c r="A988" i="11"/>
  <c r="T987" i="11"/>
  <c r="S987" i="11"/>
  <c r="AA987" i="11" s="1"/>
  <c r="R987" i="11"/>
  <c r="Q987" i="11"/>
  <c r="Y987" i="11" s="1"/>
  <c r="P987" i="11"/>
  <c r="X987" i="11" s="1"/>
  <c r="O987" i="11"/>
  <c r="W987" i="11" s="1"/>
  <c r="N987" i="11"/>
  <c r="V987" i="11" s="1"/>
  <c r="M987" i="11"/>
  <c r="L987" i="11"/>
  <c r="K987" i="11"/>
  <c r="J987" i="11"/>
  <c r="I987" i="11"/>
  <c r="H987" i="11"/>
  <c r="G987" i="11"/>
  <c r="F987" i="11"/>
  <c r="E987" i="11"/>
  <c r="D987" i="11"/>
  <c r="C987" i="11"/>
  <c r="B987" i="11"/>
  <c r="A987" i="11"/>
  <c r="AA986" i="11"/>
  <c r="T986" i="11"/>
  <c r="AB986" i="11" s="1"/>
  <c r="S986" i="11"/>
  <c r="U986" i="11" s="1"/>
  <c r="Q986" i="11"/>
  <c r="Y986" i="11" s="1"/>
  <c r="P986" i="11"/>
  <c r="X986" i="11" s="1"/>
  <c r="O986" i="11"/>
  <c r="N986" i="11"/>
  <c r="M986" i="11"/>
  <c r="L986" i="11"/>
  <c r="K986" i="11"/>
  <c r="J986" i="11"/>
  <c r="I986" i="11"/>
  <c r="H986" i="11"/>
  <c r="G986" i="11"/>
  <c r="F986" i="11"/>
  <c r="E986" i="11"/>
  <c r="D986" i="11"/>
  <c r="C986" i="11"/>
  <c r="B986" i="11"/>
  <c r="A986" i="11"/>
  <c r="AB985" i="11"/>
  <c r="X985" i="11"/>
  <c r="V985" i="11"/>
  <c r="U985" i="11"/>
  <c r="T985" i="11"/>
  <c r="S985" i="11"/>
  <c r="AA985" i="11" s="1"/>
  <c r="AC985" i="11" s="1"/>
  <c r="Q985" i="11"/>
  <c r="Y985" i="11" s="1"/>
  <c r="P985" i="11"/>
  <c r="O985" i="11"/>
  <c r="W985" i="11" s="1"/>
  <c r="N985" i="11"/>
  <c r="R985" i="11" s="1"/>
  <c r="M985" i="11"/>
  <c r="L985" i="11"/>
  <c r="K985" i="11"/>
  <c r="J985" i="11"/>
  <c r="I985" i="11"/>
  <c r="H985" i="11"/>
  <c r="G985" i="11"/>
  <c r="F985" i="11"/>
  <c r="E985" i="11"/>
  <c r="D985" i="11"/>
  <c r="C985" i="11"/>
  <c r="B985" i="11"/>
  <c r="A985" i="11"/>
  <c r="U984" i="11"/>
  <c r="T984" i="11"/>
  <c r="S984" i="11"/>
  <c r="AA984" i="11" s="1"/>
  <c r="R984" i="11"/>
  <c r="Q984" i="11"/>
  <c r="P984" i="11"/>
  <c r="X984" i="11" s="1"/>
  <c r="O984" i="11"/>
  <c r="N984" i="11"/>
  <c r="M984" i="11"/>
  <c r="L984" i="11"/>
  <c r="K984" i="11"/>
  <c r="J984" i="11"/>
  <c r="I984" i="11"/>
  <c r="AB984" i="11" s="1"/>
  <c r="H984" i="11"/>
  <c r="G984" i="11"/>
  <c r="F984" i="11"/>
  <c r="E984" i="11"/>
  <c r="D984" i="11"/>
  <c r="C984" i="11"/>
  <c r="B984" i="11"/>
  <c r="A984" i="11"/>
  <c r="AA983" i="11"/>
  <c r="AC983" i="11" s="1"/>
  <c r="V983" i="11"/>
  <c r="T983" i="11"/>
  <c r="AB983" i="11" s="1"/>
  <c r="S983" i="11"/>
  <c r="Q983" i="11"/>
  <c r="P983" i="11"/>
  <c r="X983" i="11" s="1"/>
  <c r="O983" i="11"/>
  <c r="W983" i="11" s="1"/>
  <c r="N983" i="11"/>
  <c r="M983" i="11"/>
  <c r="L983" i="11"/>
  <c r="K983" i="11"/>
  <c r="J983" i="11"/>
  <c r="I983" i="11"/>
  <c r="Y983" i="11" s="1"/>
  <c r="H983" i="11"/>
  <c r="G983" i="11"/>
  <c r="F983" i="11"/>
  <c r="E983" i="11"/>
  <c r="D983" i="11"/>
  <c r="C983" i="11"/>
  <c r="B983" i="11"/>
  <c r="A983" i="11"/>
  <c r="AB982" i="11"/>
  <c r="X982" i="11"/>
  <c r="U982" i="11"/>
  <c r="T982" i="11"/>
  <c r="S982" i="11"/>
  <c r="AA982" i="11" s="1"/>
  <c r="AC982" i="11" s="1"/>
  <c r="Q982" i="11"/>
  <c r="Y982" i="11" s="1"/>
  <c r="P982" i="11"/>
  <c r="O982" i="11"/>
  <c r="N982" i="11"/>
  <c r="M982" i="11"/>
  <c r="L982" i="11"/>
  <c r="K982" i="11"/>
  <c r="J982" i="11"/>
  <c r="I982" i="11"/>
  <c r="V982" i="11" s="1"/>
  <c r="H982" i="11"/>
  <c r="G982" i="11"/>
  <c r="F982" i="11"/>
  <c r="E982" i="11"/>
  <c r="D982" i="11"/>
  <c r="C982" i="11"/>
  <c r="B982" i="11"/>
  <c r="A982" i="11"/>
  <c r="AB981" i="11"/>
  <c r="U981" i="11"/>
  <c r="T981" i="11"/>
  <c r="S981" i="11"/>
  <c r="AA981" i="11" s="1"/>
  <c r="Q981" i="11"/>
  <c r="P981" i="11"/>
  <c r="X981" i="11" s="1"/>
  <c r="O981" i="11"/>
  <c r="W981" i="11" s="1"/>
  <c r="N981" i="11"/>
  <c r="V981" i="11" s="1"/>
  <c r="M981" i="11"/>
  <c r="L981" i="11"/>
  <c r="K981" i="11"/>
  <c r="J981" i="11"/>
  <c r="I981" i="11"/>
  <c r="Y981" i="11" s="1"/>
  <c r="H981" i="11"/>
  <c r="G981" i="11"/>
  <c r="F981" i="11"/>
  <c r="E981" i="11"/>
  <c r="D981" i="11"/>
  <c r="C981" i="11"/>
  <c r="B981" i="11"/>
  <c r="A981" i="11"/>
  <c r="AA980" i="11"/>
  <c r="Y980" i="11"/>
  <c r="U980" i="11"/>
  <c r="T980" i="11"/>
  <c r="AB980" i="11" s="1"/>
  <c r="S980" i="11"/>
  <c r="Q980" i="11"/>
  <c r="P980" i="11"/>
  <c r="X980" i="11" s="1"/>
  <c r="O980" i="11"/>
  <c r="R980" i="11" s="1"/>
  <c r="N980" i="11"/>
  <c r="V980" i="11" s="1"/>
  <c r="M980" i="11"/>
  <c r="L980" i="11"/>
  <c r="K980" i="11"/>
  <c r="J980" i="11"/>
  <c r="I980" i="11"/>
  <c r="H980" i="11"/>
  <c r="G980" i="11"/>
  <c r="F980" i="11"/>
  <c r="E980" i="11"/>
  <c r="D980" i="11"/>
  <c r="C980" i="11"/>
  <c r="B980" i="11"/>
  <c r="A980" i="11"/>
  <c r="AB979" i="11"/>
  <c r="X979" i="11"/>
  <c r="Z979" i="11" s="1"/>
  <c r="V979" i="11"/>
  <c r="T979" i="11"/>
  <c r="S979" i="11"/>
  <c r="U979" i="11" s="1"/>
  <c r="Q979" i="11"/>
  <c r="Y979" i="11" s="1"/>
  <c r="P979" i="11"/>
  <c r="O979" i="11"/>
  <c r="W979" i="11" s="1"/>
  <c r="N979" i="11"/>
  <c r="M979" i="11"/>
  <c r="L979" i="11"/>
  <c r="K979" i="11"/>
  <c r="J979" i="11"/>
  <c r="I979" i="11"/>
  <c r="H979" i="11"/>
  <c r="G979" i="11"/>
  <c r="F979" i="11"/>
  <c r="E979" i="11"/>
  <c r="D979" i="11"/>
  <c r="C979" i="11"/>
  <c r="B979" i="11"/>
  <c r="A979" i="11"/>
  <c r="W978" i="11"/>
  <c r="U978" i="11"/>
  <c r="T978" i="11"/>
  <c r="S978" i="11"/>
  <c r="AA978" i="11" s="1"/>
  <c r="Q978" i="11"/>
  <c r="Y978" i="11" s="1"/>
  <c r="P978" i="11"/>
  <c r="X978" i="11" s="1"/>
  <c r="O978" i="11"/>
  <c r="R978" i="11" s="1"/>
  <c r="N978" i="11"/>
  <c r="M978" i="11"/>
  <c r="L978" i="11"/>
  <c r="K978" i="11"/>
  <c r="J978" i="11"/>
  <c r="I978" i="11"/>
  <c r="AB978" i="11" s="1"/>
  <c r="H978" i="11"/>
  <c r="G978" i="11"/>
  <c r="F978" i="11"/>
  <c r="E978" i="11"/>
  <c r="D978" i="11"/>
  <c r="C978" i="11"/>
  <c r="B978" i="11"/>
  <c r="A978" i="11"/>
  <c r="V977" i="11"/>
  <c r="T977" i="11"/>
  <c r="S977" i="11"/>
  <c r="AA977" i="11" s="1"/>
  <c r="Q977" i="11"/>
  <c r="P977" i="11"/>
  <c r="X977" i="11" s="1"/>
  <c r="O977" i="11"/>
  <c r="W977" i="11" s="1"/>
  <c r="N977" i="11"/>
  <c r="M977" i="11"/>
  <c r="L977" i="11"/>
  <c r="K977" i="11"/>
  <c r="J977" i="11"/>
  <c r="I977" i="11"/>
  <c r="Y977" i="11" s="1"/>
  <c r="H977" i="11"/>
  <c r="G977" i="11"/>
  <c r="F977" i="11"/>
  <c r="E977" i="11"/>
  <c r="D977" i="11"/>
  <c r="C977" i="11"/>
  <c r="B977" i="11"/>
  <c r="A977" i="11"/>
  <c r="AA976" i="11"/>
  <c r="AC976" i="11" s="1"/>
  <c r="V976" i="11"/>
  <c r="T976" i="11"/>
  <c r="AB976" i="11" s="1"/>
  <c r="S976" i="11"/>
  <c r="U976" i="11" s="1"/>
  <c r="Q976" i="11"/>
  <c r="Y976" i="11" s="1"/>
  <c r="P976" i="11"/>
  <c r="X976" i="11" s="1"/>
  <c r="O976" i="11"/>
  <c r="N976" i="11"/>
  <c r="M976" i="11"/>
  <c r="L976" i="11"/>
  <c r="K976" i="11"/>
  <c r="J976" i="11"/>
  <c r="I976" i="11"/>
  <c r="H976" i="11"/>
  <c r="G976" i="11"/>
  <c r="F976" i="11"/>
  <c r="E976" i="11"/>
  <c r="D976" i="11"/>
  <c r="C976" i="11"/>
  <c r="B976" i="11"/>
  <c r="A976" i="11"/>
  <c r="AB975" i="11"/>
  <c r="T975" i="11"/>
  <c r="S975" i="11"/>
  <c r="AA975" i="11" s="1"/>
  <c r="Q975" i="11"/>
  <c r="Y975" i="11" s="1"/>
  <c r="P975" i="11"/>
  <c r="X975" i="11" s="1"/>
  <c r="O975" i="11"/>
  <c r="W975" i="11" s="1"/>
  <c r="N975" i="11"/>
  <c r="M975" i="11"/>
  <c r="L975" i="11"/>
  <c r="K975" i="11"/>
  <c r="J975" i="11"/>
  <c r="I975" i="11"/>
  <c r="H975" i="11"/>
  <c r="G975" i="11"/>
  <c r="F975" i="11"/>
  <c r="E975" i="11"/>
  <c r="D975" i="11"/>
  <c r="C975" i="11"/>
  <c r="B975" i="11"/>
  <c r="A975" i="11"/>
  <c r="Y974" i="11"/>
  <c r="W974" i="11"/>
  <c r="U974" i="11"/>
  <c r="T974" i="11"/>
  <c r="AB974" i="11" s="1"/>
  <c r="S974" i="11"/>
  <c r="Q974" i="11"/>
  <c r="P974" i="11"/>
  <c r="X974" i="11" s="1"/>
  <c r="O974" i="11"/>
  <c r="R974" i="11" s="1"/>
  <c r="N974" i="11"/>
  <c r="M974" i="11"/>
  <c r="L974" i="11"/>
  <c r="K974" i="11"/>
  <c r="J974" i="11"/>
  <c r="I974" i="11"/>
  <c r="AA974" i="11" s="1"/>
  <c r="AC974" i="11" s="1"/>
  <c r="H974" i="11"/>
  <c r="G974" i="11"/>
  <c r="F974" i="11"/>
  <c r="E974" i="11"/>
  <c r="D974" i="11"/>
  <c r="C974" i="11"/>
  <c r="B974" i="11"/>
  <c r="A974" i="11"/>
  <c r="X973" i="11"/>
  <c r="V973" i="11"/>
  <c r="T973" i="11"/>
  <c r="S973" i="11"/>
  <c r="R973" i="11"/>
  <c r="Q973" i="11"/>
  <c r="Y973" i="11" s="1"/>
  <c r="P973" i="11"/>
  <c r="O973" i="11"/>
  <c r="W973" i="11" s="1"/>
  <c r="N973" i="11"/>
  <c r="M973" i="11"/>
  <c r="L973" i="11"/>
  <c r="K973" i="11"/>
  <c r="J973" i="11"/>
  <c r="I973" i="11"/>
  <c r="AA973" i="11" s="1"/>
  <c r="H973" i="11"/>
  <c r="G973" i="11"/>
  <c r="F973" i="11"/>
  <c r="E973" i="11"/>
  <c r="D973" i="11"/>
  <c r="C973" i="11"/>
  <c r="B973" i="11"/>
  <c r="A973" i="11"/>
  <c r="U972" i="11"/>
  <c r="T972" i="11"/>
  <c r="S972" i="11"/>
  <c r="AA972" i="11" s="1"/>
  <c r="Q972" i="11"/>
  <c r="Y972" i="11" s="1"/>
  <c r="P972" i="11"/>
  <c r="O972" i="11"/>
  <c r="W972" i="11" s="1"/>
  <c r="N972" i="11"/>
  <c r="M972" i="11"/>
  <c r="L972" i="11"/>
  <c r="K972" i="11"/>
  <c r="J972" i="11"/>
  <c r="I972" i="11"/>
  <c r="AB972" i="11" s="1"/>
  <c r="H972" i="11"/>
  <c r="G972" i="11"/>
  <c r="F972" i="11"/>
  <c r="E972" i="11"/>
  <c r="D972" i="11"/>
  <c r="C972" i="11"/>
  <c r="B972" i="11"/>
  <c r="A972" i="11"/>
  <c r="AB971" i="11"/>
  <c r="W971" i="11"/>
  <c r="T971" i="11"/>
  <c r="S971" i="11"/>
  <c r="AA971" i="11" s="1"/>
  <c r="Q971" i="11"/>
  <c r="P971" i="11"/>
  <c r="X971" i="11" s="1"/>
  <c r="O971" i="11"/>
  <c r="N971" i="11"/>
  <c r="V971" i="11" s="1"/>
  <c r="M971" i="11"/>
  <c r="L971" i="11"/>
  <c r="K971" i="11"/>
  <c r="J971" i="11"/>
  <c r="I971" i="11"/>
  <c r="Y971" i="11" s="1"/>
  <c r="H971" i="11"/>
  <c r="G971" i="11"/>
  <c r="F971" i="11"/>
  <c r="E971" i="11"/>
  <c r="D971" i="11"/>
  <c r="C971" i="11"/>
  <c r="B971" i="11"/>
  <c r="A971" i="11"/>
  <c r="AA970" i="11"/>
  <c r="Y970" i="11"/>
  <c r="T970" i="11"/>
  <c r="AB970" i="11" s="1"/>
  <c r="S970" i="11"/>
  <c r="U970" i="11" s="1"/>
  <c r="Q970" i="11"/>
  <c r="P970" i="11"/>
  <c r="X970" i="11" s="1"/>
  <c r="O970" i="11"/>
  <c r="N970" i="11"/>
  <c r="V970" i="11" s="1"/>
  <c r="M970" i="11"/>
  <c r="L970" i="11"/>
  <c r="K970" i="11"/>
  <c r="J970" i="11"/>
  <c r="I970" i="11"/>
  <c r="H970" i="11"/>
  <c r="G970" i="11"/>
  <c r="F970" i="11"/>
  <c r="E970" i="11"/>
  <c r="D970" i="11"/>
  <c r="C970" i="11"/>
  <c r="B970" i="11"/>
  <c r="A970" i="11"/>
  <c r="AB969" i="11"/>
  <c r="X969" i="11"/>
  <c r="V969" i="11"/>
  <c r="U969" i="11"/>
  <c r="T969" i="11"/>
  <c r="S969" i="11"/>
  <c r="AA969" i="11" s="1"/>
  <c r="Q969" i="11"/>
  <c r="Y969" i="11" s="1"/>
  <c r="P969" i="11"/>
  <c r="O969" i="11"/>
  <c r="W969" i="11" s="1"/>
  <c r="N969" i="11"/>
  <c r="R969" i="11" s="1"/>
  <c r="M969" i="11"/>
  <c r="L969" i="11"/>
  <c r="K969" i="11"/>
  <c r="J969" i="11"/>
  <c r="I969" i="11"/>
  <c r="H969" i="11"/>
  <c r="G969" i="11"/>
  <c r="F969" i="11"/>
  <c r="E969" i="11"/>
  <c r="D969" i="11"/>
  <c r="C969" i="11"/>
  <c r="B969" i="11"/>
  <c r="A969" i="11"/>
  <c r="W968" i="11"/>
  <c r="T968" i="11"/>
  <c r="AB968" i="11" s="1"/>
  <c r="S968" i="11"/>
  <c r="AA968" i="11" s="1"/>
  <c r="Q968" i="11"/>
  <c r="P968" i="11"/>
  <c r="X968" i="11" s="1"/>
  <c r="O968" i="11"/>
  <c r="N968" i="11"/>
  <c r="M968" i="11"/>
  <c r="L968" i="11"/>
  <c r="K968" i="11"/>
  <c r="J968" i="11"/>
  <c r="I968" i="11"/>
  <c r="Y968" i="11" s="1"/>
  <c r="H968" i="11"/>
  <c r="G968" i="11"/>
  <c r="F968" i="11"/>
  <c r="E968" i="11"/>
  <c r="D968" i="11"/>
  <c r="C968" i="11"/>
  <c r="B968" i="11"/>
  <c r="A968" i="11"/>
  <c r="AA967" i="11"/>
  <c r="X967" i="11"/>
  <c r="V967" i="11"/>
  <c r="T967" i="11"/>
  <c r="AB967" i="11" s="1"/>
  <c r="S967" i="11"/>
  <c r="U967" i="11" s="1"/>
  <c r="R967" i="11"/>
  <c r="Q967" i="11"/>
  <c r="Y967" i="11" s="1"/>
  <c r="P967" i="11"/>
  <c r="O967" i="11"/>
  <c r="W967" i="11" s="1"/>
  <c r="N967" i="11"/>
  <c r="M967" i="11"/>
  <c r="L967" i="11"/>
  <c r="K967" i="11"/>
  <c r="J967" i="11"/>
  <c r="I967" i="11"/>
  <c r="H967" i="11"/>
  <c r="G967" i="11"/>
  <c r="F967" i="11"/>
  <c r="E967" i="11"/>
  <c r="D967" i="11"/>
  <c r="C967" i="11"/>
  <c r="B967" i="11"/>
  <c r="A967" i="11"/>
  <c r="AB966" i="11"/>
  <c r="X966" i="11"/>
  <c r="T966" i="11"/>
  <c r="S966" i="11"/>
  <c r="Q966" i="11"/>
  <c r="Y966" i="11" s="1"/>
  <c r="P966" i="11"/>
  <c r="O966" i="11"/>
  <c r="W966" i="11" s="1"/>
  <c r="N966" i="11"/>
  <c r="V966" i="11" s="1"/>
  <c r="M966" i="11"/>
  <c r="L966" i="11"/>
  <c r="K966" i="11"/>
  <c r="J966" i="11"/>
  <c r="I966" i="11"/>
  <c r="H966" i="11"/>
  <c r="G966" i="11"/>
  <c r="F966" i="11"/>
  <c r="E966" i="11"/>
  <c r="D966" i="11"/>
  <c r="C966" i="11"/>
  <c r="B966" i="11"/>
  <c r="A966" i="11"/>
  <c r="AB965" i="11"/>
  <c r="U965" i="11"/>
  <c r="T965" i="11"/>
  <c r="S965" i="11"/>
  <c r="AA965" i="11" s="1"/>
  <c r="R965" i="11"/>
  <c r="Q965" i="11"/>
  <c r="P965" i="11"/>
  <c r="X965" i="11" s="1"/>
  <c r="O965" i="11"/>
  <c r="W965" i="11" s="1"/>
  <c r="N965" i="11"/>
  <c r="V965" i="11" s="1"/>
  <c r="M965" i="11"/>
  <c r="L965" i="11"/>
  <c r="K965" i="11"/>
  <c r="J965" i="11"/>
  <c r="I965" i="11"/>
  <c r="Y965" i="11" s="1"/>
  <c r="H965" i="11"/>
  <c r="G965" i="11"/>
  <c r="F965" i="11"/>
  <c r="E965" i="11"/>
  <c r="D965" i="11"/>
  <c r="C965" i="11"/>
  <c r="B965" i="11"/>
  <c r="A965" i="11"/>
  <c r="U964" i="11"/>
  <c r="T964" i="11"/>
  <c r="S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E964" i="11"/>
  <c r="D964" i="11"/>
  <c r="C964" i="11"/>
  <c r="B964" i="11"/>
  <c r="A964" i="11"/>
  <c r="X963" i="11"/>
  <c r="V963" i="11"/>
  <c r="T963" i="11"/>
  <c r="S963" i="11"/>
  <c r="AA963" i="11" s="1"/>
  <c r="Q963" i="11"/>
  <c r="Y963" i="11" s="1"/>
  <c r="P963" i="11"/>
  <c r="O963" i="11"/>
  <c r="W963" i="11" s="1"/>
  <c r="Z963" i="11" s="1"/>
  <c r="N963" i="11"/>
  <c r="R963" i="11" s="1"/>
  <c r="M963" i="11"/>
  <c r="L963" i="11"/>
  <c r="K963" i="11"/>
  <c r="J963" i="11"/>
  <c r="I963" i="11"/>
  <c r="H963" i="11"/>
  <c r="G963" i="11"/>
  <c r="F963" i="11"/>
  <c r="E963" i="11"/>
  <c r="D963" i="11"/>
  <c r="C963" i="11"/>
  <c r="B963" i="11"/>
  <c r="A963" i="11"/>
  <c r="Y962" i="11"/>
  <c r="W962" i="11"/>
  <c r="U962" i="11"/>
  <c r="T962" i="11"/>
  <c r="S962" i="11"/>
  <c r="Q962" i="11"/>
  <c r="P962" i="11"/>
  <c r="O962" i="11"/>
  <c r="N962" i="11"/>
  <c r="V962" i="11" s="1"/>
  <c r="M962" i="11"/>
  <c r="L962" i="11"/>
  <c r="K962" i="11"/>
  <c r="J962" i="11"/>
  <c r="I962" i="11"/>
  <c r="AB962" i="11" s="1"/>
  <c r="H962" i="11"/>
  <c r="G962" i="11"/>
  <c r="F962" i="11"/>
  <c r="E962" i="11"/>
  <c r="D962" i="11"/>
  <c r="C962" i="11"/>
  <c r="B962" i="11"/>
  <c r="A962" i="11"/>
  <c r="T961" i="11"/>
  <c r="S961" i="11"/>
  <c r="AA961" i="11" s="1"/>
  <c r="Q961" i="11"/>
  <c r="P961" i="11"/>
  <c r="X961" i="11" s="1"/>
  <c r="O961" i="11"/>
  <c r="W961" i="11" s="1"/>
  <c r="N961" i="11"/>
  <c r="M961" i="11"/>
  <c r="L961" i="11"/>
  <c r="K961" i="11"/>
  <c r="J961" i="11"/>
  <c r="I961" i="11"/>
  <c r="Y961" i="11" s="1"/>
  <c r="H961" i="11"/>
  <c r="G961" i="11"/>
  <c r="F961" i="11"/>
  <c r="E961" i="11"/>
  <c r="D961" i="11"/>
  <c r="C961" i="11"/>
  <c r="B961" i="11"/>
  <c r="A961" i="11"/>
  <c r="AA960" i="11"/>
  <c r="T960" i="11"/>
  <c r="S960" i="11"/>
  <c r="U960" i="11" s="1"/>
  <c r="Q960" i="11"/>
  <c r="Y960" i="11" s="1"/>
  <c r="P960" i="11"/>
  <c r="X960" i="11" s="1"/>
  <c r="O960" i="11"/>
  <c r="N960" i="11"/>
  <c r="M960" i="11"/>
  <c r="L960" i="11"/>
  <c r="K960" i="11"/>
  <c r="J960" i="11"/>
  <c r="I960" i="11"/>
  <c r="AB960" i="11" s="1"/>
  <c r="H960" i="11"/>
  <c r="G960" i="11"/>
  <c r="F960" i="11"/>
  <c r="E960" i="11"/>
  <c r="D960" i="11"/>
  <c r="C960" i="11"/>
  <c r="B960" i="11"/>
  <c r="A960" i="11"/>
  <c r="AB959" i="11"/>
  <c r="X959" i="11"/>
  <c r="T959" i="11"/>
  <c r="S959" i="11"/>
  <c r="AA959" i="11" s="1"/>
  <c r="Q959" i="11"/>
  <c r="P959" i="11"/>
  <c r="O959" i="11"/>
  <c r="W959" i="11" s="1"/>
  <c r="N959" i="11"/>
  <c r="M959" i="11"/>
  <c r="L959" i="11"/>
  <c r="K959" i="11"/>
  <c r="J959" i="11"/>
  <c r="I959" i="11"/>
  <c r="Y959" i="11" s="1"/>
  <c r="H959" i="11"/>
  <c r="G959" i="11"/>
  <c r="F959" i="11"/>
  <c r="E959" i="11"/>
  <c r="D959" i="11"/>
  <c r="C959" i="11"/>
  <c r="B959" i="11"/>
  <c r="A959" i="11"/>
  <c r="Y958" i="11"/>
  <c r="W958" i="11"/>
  <c r="U958" i="11"/>
  <c r="T958" i="11"/>
  <c r="S958" i="11"/>
  <c r="Q958" i="11"/>
  <c r="P958" i="11"/>
  <c r="O958" i="11"/>
  <c r="N958" i="11"/>
  <c r="V958" i="11" s="1"/>
  <c r="M958" i="11"/>
  <c r="L958" i="11"/>
  <c r="K958" i="11"/>
  <c r="J958" i="11"/>
  <c r="I958" i="11"/>
  <c r="AA958" i="11" s="1"/>
  <c r="H958" i="11"/>
  <c r="G958" i="11"/>
  <c r="F958" i="11"/>
  <c r="E958" i="11"/>
  <c r="D958" i="11"/>
  <c r="C958" i="11"/>
  <c r="B958" i="11"/>
  <c r="A958" i="11"/>
  <c r="X957" i="11"/>
  <c r="V957" i="11"/>
  <c r="Z957" i="11" s="1"/>
  <c r="T957" i="11"/>
  <c r="AB957" i="11" s="1"/>
  <c r="S957" i="11"/>
  <c r="R957" i="11"/>
  <c r="Q957" i="11"/>
  <c r="Y957" i="11" s="1"/>
  <c r="P957" i="11"/>
  <c r="O957" i="11"/>
  <c r="W957" i="11" s="1"/>
  <c r="N957" i="11"/>
  <c r="M957" i="11"/>
  <c r="L957" i="11"/>
  <c r="K957" i="11"/>
  <c r="J957" i="11"/>
  <c r="I957" i="11"/>
  <c r="H957" i="11"/>
  <c r="G957" i="11"/>
  <c r="F957" i="11"/>
  <c r="E957" i="11"/>
  <c r="D957" i="11"/>
  <c r="C957" i="11"/>
  <c r="B957" i="11"/>
  <c r="A957" i="11"/>
  <c r="W956" i="11"/>
  <c r="T956" i="11"/>
  <c r="AB956" i="11" s="1"/>
  <c r="S956" i="11"/>
  <c r="Q956" i="11"/>
  <c r="Y956" i="11" s="1"/>
  <c r="P956" i="11"/>
  <c r="X956" i="11" s="1"/>
  <c r="O956" i="11"/>
  <c r="N956" i="11"/>
  <c r="M956" i="11"/>
  <c r="L956" i="11"/>
  <c r="K956" i="11"/>
  <c r="J956" i="11"/>
  <c r="I956" i="11"/>
  <c r="H956" i="11"/>
  <c r="G956" i="11"/>
  <c r="F956" i="11"/>
  <c r="E956" i="11"/>
  <c r="D956" i="11"/>
  <c r="C956" i="11"/>
  <c r="B956" i="11"/>
  <c r="A956" i="11"/>
  <c r="AB955" i="11"/>
  <c r="W955" i="11"/>
  <c r="T955" i="11"/>
  <c r="S955" i="11"/>
  <c r="AA955" i="11" s="1"/>
  <c r="Q955" i="11"/>
  <c r="Y955" i="11" s="1"/>
  <c r="P955" i="11"/>
  <c r="X955" i="11" s="1"/>
  <c r="O955" i="11"/>
  <c r="N955" i="11"/>
  <c r="V955" i="11" s="1"/>
  <c r="M955" i="11"/>
  <c r="L955" i="11"/>
  <c r="K955" i="11"/>
  <c r="J955" i="11"/>
  <c r="I955" i="11"/>
  <c r="H955" i="11"/>
  <c r="G955" i="11"/>
  <c r="F955" i="11"/>
  <c r="E955" i="11"/>
  <c r="D955" i="11"/>
  <c r="C955" i="11"/>
  <c r="B955" i="11"/>
  <c r="A955" i="11"/>
  <c r="AC954" i="11"/>
  <c r="AA954" i="11"/>
  <c r="Y954" i="11"/>
  <c r="U954" i="11"/>
  <c r="T954" i="11"/>
  <c r="AB954" i="11" s="1"/>
  <c r="S954" i="11"/>
  <c r="Q954" i="11"/>
  <c r="P954" i="11"/>
  <c r="X954" i="11" s="1"/>
  <c r="O954" i="11"/>
  <c r="N954" i="11"/>
  <c r="V954" i="11" s="1"/>
  <c r="M954" i="11"/>
  <c r="L954" i="11"/>
  <c r="K954" i="11"/>
  <c r="J954" i="11"/>
  <c r="I954" i="11"/>
  <c r="H954" i="11"/>
  <c r="G954" i="11"/>
  <c r="F954" i="11"/>
  <c r="E954" i="11"/>
  <c r="D954" i="11"/>
  <c r="C954" i="11"/>
  <c r="B954" i="11"/>
  <c r="A954" i="11"/>
  <c r="AB953" i="11"/>
  <c r="X953" i="11"/>
  <c r="W953" i="11"/>
  <c r="U953" i="11"/>
  <c r="T953" i="11"/>
  <c r="S953" i="11"/>
  <c r="AA953" i="11" s="1"/>
  <c r="Q953" i="11"/>
  <c r="Y953" i="11" s="1"/>
  <c r="P953" i="11"/>
  <c r="O953" i="11"/>
  <c r="N953" i="11"/>
  <c r="R953" i="11" s="1"/>
  <c r="M953" i="11"/>
  <c r="L953" i="11"/>
  <c r="K953" i="11"/>
  <c r="J953" i="11"/>
  <c r="I953" i="11"/>
  <c r="H953" i="11"/>
  <c r="G953" i="11"/>
  <c r="F953" i="11"/>
  <c r="E953" i="11"/>
  <c r="D953" i="11"/>
  <c r="C953" i="11"/>
  <c r="B953" i="11"/>
  <c r="A953" i="11"/>
  <c r="AA952" i="11"/>
  <c r="T952" i="11"/>
  <c r="S952" i="11"/>
  <c r="U952" i="11" s="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E952" i="11"/>
  <c r="D952" i="11"/>
  <c r="C952" i="11"/>
  <c r="B952" i="11"/>
  <c r="A952" i="11"/>
  <c r="X951" i="11"/>
  <c r="V951" i="11"/>
  <c r="T951" i="11"/>
  <c r="S951" i="11"/>
  <c r="R951" i="11"/>
  <c r="Q951" i="11"/>
  <c r="Y951" i="11" s="1"/>
  <c r="P951" i="11"/>
  <c r="O951" i="11"/>
  <c r="W951" i="11" s="1"/>
  <c r="N951" i="11"/>
  <c r="M951" i="11"/>
  <c r="L951" i="11"/>
  <c r="K951" i="11"/>
  <c r="J951" i="11"/>
  <c r="I951" i="11"/>
  <c r="AA951" i="11" s="1"/>
  <c r="H951" i="11"/>
  <c r="G951" i="11"/>
  <c r="F951" i="11"/>
  <c r="E951" i="11"/>
  <c r="D951" i="11"/>
  <c r="C951" i="11"/>
  <c r="B951" i="11"/>
  <c r="A951" i="11"/>
  <c r="AA950" i="11"/>
  <c r="AC950" i="11" s="1"/>
  <c r="U950" i="11"/>
  <c r="T950" i="11"/>
  <c r="S950" i="11"/>
  <c r="Q950" i="11"/>
  <c r="Y950" i="11" s="1"/>
  <c r="P950" i="11"/>
  <c r="O950" i="11"/>
  <c r="W950" i="11" s="1"/>
  <c r="N950" i="11"/>
  <c r="V950" i="11" s="1"/>
  <c r="M950" i="11"/>
  <c r="L950" i="11"/>
  <c r="K950" i="11"/>
  <c r="J950" i="11"/>
  <c r="I950" i="11"/>
  <c r="AB950" i="11" s="1"/>
  <c r="H950" i="11"/>
  <c r="G950" i="11"/>
  <c r="F950" i="11"/>
  <c r="E950" i="11"/>
  <c r="D950" i="11"/>
  <c r="C950" i="11"/>
  <c r="B950" i="11"/>
  <c r="A950" i="11"/>
  <c r="AB949" i="11"/>
  <c r="AA949" i="11"/>
  <c r="Y949" i="11"/>
  <c r="U949" i="11"/>
  <c r="T949" i="11"/>
  <c r="S949" i="11"/>
  <c r="Q949" i="11"/>
  <c r="P949" i="11"/>
  <c r="X949" i="11" s="1"/>
  <c r="O949" i="11"/>
  <c r="W949" i="11" s="1"/>
  <c r="N949" i="11"/>
  <c r="M949" i="11"/>
  <c r="L949" i="11"/>
  <c r="K949" i="11"/>
  <c r="J949" i="11"/>
  <c r="I949" i="11"/>
  <c r="H949" i="11"/>
  <c r="G949" i="11"/>
  <c r="F949" i="11"/>
  <c r="E949" i="11"/>
  <c r="D949" i="11"/>
  <c r="C949" i="11"/>
  <c r="B949" i="11"/>
  <c r="A949" i="11"/>
  <c r="AA948" i="11"/>
  <c r="Y948" i="11"/>
  <c r="U948" i="11"/>
  <c r="T948" i="11"/>
  <c r="S948" i="11"/>
  <c r="R948" i="11"/>
  <c r="Q948" i="11"/>
  <c r="P948" i="11"/>
  <c r="X948" i="11" s="1"/>
  <c r="O948" i="11"/>
  <c r="N948" i="11"/>
  <c r="V948" i="11" s="1"/>
  <c r="M948" i="11"/>
  <c r="L948" i="11"/>
  <c r="K948" i="11"/>
  <c r="J948" i="11"/>
  <c r="I948" i="11"/>
  <c r="W948" i="11" s="1"/>
  <c r="H948" i="11"/>
  <c r="G948" i="11"/>
  <c r="F948" i="11"/>
  <c r="E948" i="11"/>
  <c r="D948" i="11"/>
  <c r="C948" i="11"/>
  <c r="B948" i="11"/>
  <c r="A948" i="11"/>
  <c r="AA947" i="11"/>
  <c r="X947" i="11"/>
  <c r="V947" i="11"/>
  <c r="U947" i="11"/>
  <c r="T947" i="11"/>
  <c r="AB947" i="11" s="1"/>
  <c r="S947" i="11"/>
  <c r="Q947" i="11"/>
  <c r="P947" i="11"/>
  <c r="O947" i="11"/>
  <c r="W947" i="11" s="1"/>
  <c r="N947" i="11"/>
  <c r="M947" i="11"/>
  <c r="L947" i="11"/>
  <c r="K947" i="11"/>
  <c r="J947" i="11"/>
  <c r="I947" i="11"/>
  <c r="Y947" i="11" s="1"/>
  <c r="H947" i="11"/>
  <c r="G947" i="11"/>
  <c r="F947" i="11"/>
  <c r="E947" i="11"/>
  <c r="D947" i="11"/>
  <c r="C947" i="11"/>
  <c r="B947" i="11"/>
  <c r="A947" i="11"/>
  <c r="AB946" i="11"/>
  <c r="X946" i="11"/>
  <c r="W946" i="11"/>
  <c r="U946" i="11"/>
  <c r="T946" i="11"/>
  <c r="S946" i="11"/>
  <c r="AA946" i="11" s="1"/>
  <c r="R946" i="11"/>
  <c r="Q946" i="11"/>
  <c r="Y946" i="11" s="1"/>
  <c r="P946" i="11"/>
  <c r="O946" i="11"/>
  <c r="N946" i="11"/>
  <c r="M946" i="11"/>
  <c r="L946" i="11"/>
  <c r="K946" i="11"/>
  <c r="J946" i="11"/>
  <c r="I946" i="11"/>
  <c r="V946" i="11" s="1"/>
  <c r="H946" i="11"/>
  <c r="G946" i="11"/>
  <c r="F946" i="11"/>
  <c r="E946" i="11"/>
  <c r="D946" i="11"/>
  <c r="C946" i="11"/>
  <c r="B946" i="11"/>
  <c r="A946" i="11"/>
  <c r="Y945" i="11"/>
  <c r="T945" i="11"/>
  <c r="S945" i="11"/>
  <c r="Q945" i="11"/>
  <c r="P945" i="11"/>
  <c r="O945" i="11"/>
  <c r="N945" i="11"/>
  <c r="V945" i="11" s="1"/>
  <c r="M945" i="11"/>
  <c r="L945" i="11"/>
  <c r="K945" i="11"/>
  <c r="J945" i="11"/>
  <c r="I945" i="11"/>
  <c r="W945" i="11" s="1"/>
  <c r="H945" i="11"/>
  <c r="G945" i="11"/>
  <c r="F945" i="11"/>
  <c r="E945" i="11"/>
  <c r="D945" i="11"/>
  <c r="C945" i="11"/>
  <c r="B945" i="11"/>
  <c r="A945" i="11"/>
  <c r="V944" i="11"/>
  <c r="T944" i="11"/>
  <c r="S944" i="11"/>
  <c r="Q944" i="11"/>
  <c r="Y944" i="11" s="1"/>
  <c r="P944" i="11"/>
  <c r="X944" i="11" s="1"/>
  <c r="O944" i="11"/>
  <c r="W944" i="11" s="1"/>
  <c r="N944" i="11"/>
  <c r="M944" i="11"/>
  <c r="L944" i="11"/>
  <c r="K944" i="11"/>
  <c r="J944" i="11"/>
  <c r="I944" i="11"/>
  <c r="AA944" i="11" s="1"/>
  <c r="H944" i="11"/>
  <c r="G944" i="11"/>
  <c r="F944" i="11"/>
  <c r="E944" i="11"/>
  <c r="D944" i="11"/>
  <c r="C944" i="11"/>
  <c r="B944" i="11"/>
  <c r="A944" i="11"/>
  <c r="AB943" i="11"/>
  <c r="AA943" i="11"/>
  <c r="T943" i="11"/>
  <c r="S943" i="11"/>
  <c r="U943" i="11" s="1"/>
  <c r="Q943" i="11"/>
  <c r="Y943" i="11" s="1"/>
  <c r="P943" i="11"/>
  <c r="X943" i="11" s="1"/>
  <c r="O943" i="11"/>
  <c r="W943" i="11" s="1"/>
  <c r="N943" i="11"/>
  <c r="M943" i="11"/>
  <c r="L943" i="11"/>
  <c r="K943" i="11"/>
  <c r="J943" i="11"/>
  <c r="I943" i="11"/>
  <c r="H943" i="11"/>
  <c r="G943" i="11"/>
  <c r="F943" i="11"/>
  <c r="E943" i="11"/>
  <c r="D943" i="11"/>
  <c r="C943" i="11"/>
  <c r="B943" i="11"/>
  <c r="A943" i="11"/>
  <c r="T942" i="11"/>
  <c r="AB942" i="11" s="1"/>
  <c r="S942" i="11"/>
  <c r="U942" i="11" s="1"/>
  <c r="Q942" i="11"/>
  <c r="P942" i="11"/>
  <c r="X942" i="11" s="1"/>
  <c r="O942" i="11"/>
  <c r="N942" i="11"/>
  <c r="M942" i="11"/>
  <c r="L942" i="11"/>
  <c r="K942" i="11"/>
  <c r="J942" i="11"/>
  <c r="I942" i="11"/>
  <c r="AA942" i="11" s="1"/>
  <c r="H942" i="11"/>
  <c r="G942" i="11"/>
  <c r="F942" i="11"/>
  <c r="E942" i="11"/>
  <c r="D942" i="11"/>
  <c r="C942" i="11"/>
  <c r="B942" i="11"/>
  <c r="A942" i="11"/>
  <c r="AA941" i="11"/>
  <c r="AC941" i="11" s="1"/>
  <c r="X941" i="11"/>
  <c r="V941" i="11"/>
  <c r="U941" i="11"/>
  <c r="T941" i="11"/>
  <c r="AB941" i="11" s="1"/>
  <c r="S941" i="11"/>
  <c r="Q941" i="11"/>
  <c r="Y941" i="11" s="1"/>
  <c r="P941" i="11"/>
  <c r="O941" i="11"/>
  <c r="W941" i="11" s="1"/>
  <c r="N941" i="11"/>
  <c r="R941" i="11" s="1"/>
  <c r="M941" i="11"/>
  <c r="L941" i="11"/>
  <c r="K941" i="11"/>
  <c r="J941" i="11"/>
  <c r="I941" i="11"/>
  <c r="H941" i="11"/>
  <c r="G941" i="11"/>
  <c r="F941" i="11"/>
  <c r="E941" i="11"/>
  <c r="D941" i="11"/>
  <c r="C941" i="11"/>
  <c r="B941" i="11"/>
  <c r="A941" i="11"/>
  <c r="X940" i="11"/>
  <c r="U940" i="11"/>
  <c r="T940" i="11"/>
  <c r="AB940" i="11" s="1"/>
  <c r="S940" i="11"/>
  <c r="AA940" i="11" s="1"/>
  <c r="Q940" i="11"/>
  <c r="P940" i="11"/>
  <c r="O940" i="11"/>
  <c r="W940" i="11" s="1"/>
  <c r="N940" i="11"/>
  <c r="V940" i="11" s="1"/>
  <c r="M940" i="11"/>
  <c r="L940" i="11"/>
  <c r="K940" i="11"/>
  <c r="J940" i="11"/>
  <c r="I940" i="11"/>
  <c r="H940" i="11"/>
  <c r="G940" i="11"/>
  <c r="F940" i="11"/>
  <c r="E940" i="11"/>
  <c r="D940" i="11"/>
  <c r="C940" i="11"/>
  <c r="B940" i="11"/>
  <c r="A940" i="11"/>
  <c r="AB939" i="11"/>
  <c r="W939" i="11"/>
  <c r="U939" i="11"/>
  <c r="T939" i="11"/>
  <c r="S939" i="11"/>
  <c r="AA939" i="11" s="1"/>
  <c r="AC939" i="11" s="1"/>
  <c r="Q939" i="11"/>
  <c r="Y939" i="11" s="1"/>
  <c r="P939" i="11"/>
  <c r="X939" i="11" s="1"/>
  <c r="O939" i="11"/>
  <c r="N939" i="11"/>
  <c r="M939" i="11"/>
  <c r="L939" i="11"/>
  <c r="K939" i="11"/>
  <c r="J939" i="11"/>
  <c r="I939" i="11"/>
  <c r="H939" i="11"/>
  <c r="G939" i="11"/>
  <c r="F939" i="11"/>
  <c r="E939" i="11"/>
  <c r="D939" i="11"/>
  <c r="C939" i="11"/>
  <c r="B939" i="11"/>
  <c r="A939" i="11"/>
  <c r="AB938" i="11"/>
  <c r="AA938" i="11"/>
  <c r="T938" i="11"/>
  <c r="S938" i="11"/>
  <c r="U938" i="11" s="1"/>
  <c r="Q938" i="11"/>
  <c r="Y938" i="11" s="1"/>
  <c r="P938" i="11"/>
  <c r="X938" i="11" s="1"/>
  <c r="O938" i="11"/>
  <c r="N938" i="11"/>
  <c r="V938" i="11" s="1"/>
  <c r="M938" i="11"/>
  <c r="L938" i="11"/>
  <c r="K938" i="11"/>
  <c r="J938" i="11"/>
  <c r="I938" i="11"/>
  <c r="H938" i="11"/>
  <c r="G938" i="11"/>
  <c r="F938" i="11"/>
  <c r="E938" i="11"/>
  <c r="D938" i="11"/>
  <c r="C938" i="11"/>
  <c r="B938" i="11"/>
  <c r="A938" i="11"/>
  <c r="AB937" i="11"/>
  <c r="Y937" i="11"/>
  <c r="X937" i="11"/>
  <c r="U937" i="11"/>
  <c r="T937" i="11"/>
  <c r="S937" i="11"/>
  <c r="AA937" i="11" s="1"/>
  <c r="Q937" i="11"/>
  <c r="P937" i="11"/>
  <c r="O937" i="11"/>
  <c r="N937" i="11"/>
  <c r="V937" i="11" s="1"/>
  <c r="M937" i="11"/>
  <c r="L937" i="11"/>
  <c r="K937" i="11"/>
  <c r="J937" i="11"/>
  <c r="I937" i="11"/>
  <c r="H937" i="11"/>
  <c r="G937" i="11"/>
  <c r="F937" i="11"/>
  <c r="E937" i="11"/>
  <c r="D937" i="11"/>
  <c r="C937" i="11"/>
  <c r="B937" i="11"/>
  <c r="A937" i="11"/>
  <c r="V936" i="11"/>
  <c r="U936" i="11"/>
  <c r="T936" i="11"/>
  <c r="S936" i="11"/>
  <c r="Q936" i="11"/>
  <c r="P936" i="11"/>
  <c r="O936" i="11"/>
  <c r="N936" i="11"/>
  <c r="R936" i="11" s="1"/>
  <c r="M936" i="11"/>
  <c r="L936" i="11"/>
  <c r="K936" i="11"/>
  <c r="J936" i="11"/>
  <c r="I936" i="11"/>
  <c r="AB936" i="11" s="1"/>
  <c r="H936" i="11"/>
  <c r="G936" i="11"/>
  <c r="F936" i="11"/>
  <c r="E936" i="11"/>
  <c r="D936" i="11"/>
  <c r="C936" i="11"/>
  <c r="B936" i="11"/>
  <c r="A936" i="11"/>
  <c r="Y935" i="11"/>
  <c r="V935" i="11"/>
  <c r="T935" i="11"/>
  <c r="AB935" i="11" s="1"/>
  <c r="S935" i="11"/>
  <c r="R935" i="11"/>
  <c r="Q935" i="11"/>
  <c r="P935" i="11"/>
  <c r="X935" i="11" s="1"/>
  <c r="O935" i="11"/>
  <c r="W935" i="11" s="1"/>
  <c r="N935" i="11"/>
  <c r="M935" i="11"/>
  <c r="L935" i="11"/>
  <c r="K935" i="11"/>
  <c r="J935" i="11"/>
  <c r="I935" i="11"/>
  <c r="H935" i="11"/>
  <c r="G935" i="11"/>
  <c r="F935" i="11"/>
  <c r="E935" i="11"/>
  <c r="D935" i="11"/>
  <c r="C935" i="11"/>
  <c r="B935" i="11"/>
  <c r="A935" i="11"/>
  <c r="AB934" i="11"/>
  <c r="X934" i="11"/>
  <c r="V934" i="11"/>
  <c r="T934" i="11"/>
  <c r="S934" i="11"/>
  <c r="Q934" i="11"/>
  <c r="Y934" i="11" s="1"/>
  <c r="P934" i="11"/>
  <c r="O934" i="11"/>
  <c r="W934" i="11" s="1"/>
  <c r="N934" i="11"/>
  <c r="M934" i="11"/>
  <c r="L934" i="11"/>
  <c r="K934" i="11"/>
  <c r="J934" i="11"/>
  <c r="I934" i="11"/>
  <c r="H934" i="11"/>
  <c r="G934" i="11"/>
  <c r="F934" i="11"/>
  <c r="E934" i="11"/>
  <c r="D934" i="11"/>
  <c r="C934" i="11"/>
  <c r="B934" i="11"/>
  <c r="A934" i="11"/>
  <c r="AB933" i="11"/>
  <c r="T933" i="11"/>
  <c r="S933" i="11"/>
  <c r="Q933" i="11"/>
  <c r="P933" i="11"/>
  <c r="X933" i="11" s="1"/>
  <c r="O933" i="11"/>
  <c r="W933" i="11" s="1"/>
  <c r="N933" i="11"/>
  <c r="M933" i="11"/>
  <c r="L933" i="11"/>
  <c r="K933" i="11"/>
  <c r="J933" i="11"/>
  <c r="I933" i="11"/>
  <c r="Y933" i="11" s="1"/>
  <c r="H933" i="11"/>
  <c r="G933" i="11"/>
  <c r="F933" i="11"/>
  <c r="E933" i="11"/>
  <c r="D933" i="11"/>
  <c r="C933" i="11"/>
  <c r="B933" i="11"/>
  <c r="A933" i="11"/>
  <c r="Y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E932" i="11"/>
  <c r="D932" i="11"/>
  <c r="C932" i="11"/>
  <c r="B932" i="11"/>
  <c r="A932" i="11"/>
  <c r="X931" i="11"/>
  <c r="V931" i="11"/>
  <c r="U931" i="11"/>
  <c r="T931" i="11"/>
  <c r="S931" i="11"/>
  <c r="AA931" i="11" s="1"/>
  <c r="AC931" i="11" s="1"/>
  <c r="Q931" i="11"/>
  <c r="P931" i="11"/>
  <c r="O931" i="11"/>
  <c r="W931" i="11" s="1"/>
  <c r="N931" i="11"/>
  <c r="M931" i="11"/>
  <c r="L931" i="11"/>
  <c r="K931" i="11"/>
  <c r="J931" i="11"/>
  <c r="I931" i="11"/>
  <c r="AB931" i="11" s="1"/>
  <c r="H931" i="11"/>
  <c r="G931" i="11"/>
  <c r="F931" i="11"/>
  <c r="E931" i="11"/>
  <c r="D931" i="11"/>
  <c r="C931" i="11"/>
  <c r="B931" i="11"/>
  <c r="A931" i="11"/>
  <c r="AB930" i="11"/>
  <c r="W930" i="11"/>
  <c r="T930" i="11"/>
  <c r="S930" i="11"/>
  <c r="AA930" i="11" s="1"/>
  <c r="R930" i="11"/>
  <c r="Q930" i="11"/>
  <c r="P930" i="11"/>
  <c r="X930" i="11" s="1"/>
  <c r="O930" i="11"/>
  <c r="N930" i="11"/>
  <c r="M930" i="11"/>
  <c r="L930" i="11"/>
  <c r="K930" i="11"/>
  <c r="J930" i="11"/>
  <c r="I930" i="11"/>
  <c r="Y930" i="11" s="1"/>
  <c r="H930" i="11"/>
  <c r="G930" i="11"/>
  <c r="F930" i="11"/>
  <c r="E930" i="11"/>
  <c r="D930" i="11"/>
  <c r="C930" i="11"/>
  <c r="B930" i="11"/>
  <c r="A930" i="11"/>
  <c r="T929" i="11"/>
  <c r="S929" i="11"/>
  <c r="AA929" i="11" s="1"/>
  <c r="Q929" i="11"/>
  <c r="Y929" i="11" s="1"/>
  <c r="P929" i="11"/>
  <c r="X929" i="11" s="1"/>
  <c r="O929" i="11"/>
  <c r="N929" i="11"/>
  <c r="M929" i="11"/>
  <c r="L929" i="11"/>
  <c r="K929" i="11"/>
  <c r="J929" i="11"/>
  <c r="I929" i="11"/>
  <c r="V929" i="11" s="1"/>
  <c r="H929" i="11"/>
  <c r="G929" i="11"/>
  <c r="F929" i="11"/>
  <c r="E929" i="11"/>
  <c r="D929" i="11"/>
  <c r="C929" i="11"/>
  <c r="B929" i="11"/>
  <c r="A929" i="11"/>
  <c r="V928" i="11"/>
  <c r="T928" i="11"/>
  <c r="S928" i="11"/>
  <c r="AA928" i="11" s="1"/>
  <c r="Q928" i="11"/>
  <c r="Y928" i="11" s="1"/>
  <c r="P928" i="11"/>
  <c r="X928" i="11" s="1"/>
  <c r="O928" i="11"/>
  <c r="W928" i="11" s="1"/>
  <c r="N928" i="11"/>
  <c r="M928" i="11"/>
  <c r="L928" i="11"/>
  <c r="K928" i="11"/>
  <c r="J928" i="11"/>
  <c r="I928" i="11"/>
  <c r="H928" i="11"/>
  <c r="G928" i="11"/>
  <c r="F928" i="11"/>
  <c r="E928" i="11"/>
  <c r="D928" i="11"/>
  <c r="C928" i="11"/>
  <c r="B928" i="11"/>
  <c r="A928" i="11"/>
  <c r="AB927" i="11"/>
  <c r="AA927" i="11"/>
  <c r="AC927" i="11" s="1"/>
  <c r="T927" i="11"/>
  <c r="S927" i="11"/>
  <c r="U927" i="11" s="1"/>
  <c r="Q927" i="11"/>
  <c r="Y927" i="11" s="1"/>
  <c r="P927" i="11"/>
  <c r="X927" i="11" s="1"/>
  <c r="O927" i="11"/>
  <c r="N927" i="11"/>
  <c r="M927" i="11"/>
  <c r="L927" i="11"/>
  <c r="K927" i="11"/>
  <c r="J927" i="11"/>
  <c r="I927" i="11"/>
  <c r="W927" i="11" s="1"/>
  <c r="H927" i="11"/>
  <c r="G927" i="11"/>
  <c r="F927" i="11"/>
  <c r="E927" i="11"/>
  <c r="D927" i="11"/>
  <c r="C927" i="11"/>
  <c r="B927" i="11"/>
  <c r="A927" i="11"/>
  <c r="AA926" i="11"/>
  <c r="Y926" i="11"/>
  <c r="W926" i="11"/>
  <c r="T926" i="11"/>
  <c r="AB926" i="11" s="1"/>
  <c r="S926" i="11"/>
  <c r="U926" i="11" s="1"/>
  <c r="Q926" i="11"/>
  <c r="P926" i="11"/>
  <c r="X926" i="11" s="1"/>
  <c r="O926" i="11"/>
  <c r="N926" i="11"/>
  <c r="M926" i="11"/>
  <c r="L926" i="11"/>
  <c r="K926" i="11"/>
  <c r="J926" i="11"/>
  <c r="I926" i="11"/>
  <c r="H926" i="11"/>
  <c r="G926" i="11"/>
  <c r="F926" i="11"/>
  <c r="E926" i="11"/>
  <c r="D926" i="11"/>
  <c r="C926" i="11"/>
  <c r="B926" i="11"/>
  <c r="A926" i="11"/>
  <c r="AA925" i="11"/>
  <c r="X925" i="11"/>
  <c r="V925" i="11"/>
  <c r="T925" i="11"/>
  <c r="AB925" i="11" s="1"/>
  <c r="S925" i="11"/>
  <c r="Q925" i="11"/>
  <c r="Y925" i="11" s="1"/>
  <c r="P925" i="11"/>
  <c r="O925" i="11"/>
  <c r="W925" i="11" s="1"/>
  <c r="N925" i="11"/>
  <c r="R925" i="11" s="1"/>
  <c r="M925" i="11"/>
  <c r="L925" i="11"/>
  <c r="K925" i="11"/>
  <c r="J925" i="11"/>
  <c r="I925" i="11"/>
  <c r="H925" i="11"/>
  <c r="G925" i="11"/>
  <c r="F925" i="11"/>
  <c r="E925" i="11"/>
  <c r="D925" i="11"/>
  <c r="C925" i="11"/>
  <c r="B925" i="11"/>
  <c r="A925" i="11"/>
  <c r="X924" i="11"/>
  <c r="T924" i="11"/>
  <c r="AB924" i="11" s="1"/>
  <c r="S924" i="11"/>
  <c r="Q924" i="11"/>
  <c r="Y924" i="11" s="1"/>
  <c r="P924" i="11"/>
  <c r="O924" i="11"/>
  <c r="W924" i="11" s="1"/>
  <c r="N924" i="11"/>
  <c r="V924" i="11" s="1"/>
  <c r="M924" i="11"/>
  <c r="L924" i="11"/>
  <c r="K924" i="11"/>
  <c r="J924" i="11"/>
  <c r="I924" i="11"/>
  <c r="H924" i="11"/>
  <c r="G924" i="11"/>
  <c r="F924" i="11"/>
  <c r="E924" i="11"/>
  <c r="D924" i="11"/>
  <c r="C924" i="11"/>
  <c r="B924" i="11"/>
  <c r="A924" i="11"/>
  <c r="AA923" i="11"/>
  <c r="W923" i="11"/>
  <c r="U923" i="11"/>
  <c r="T923" i="11"/>
  <c r="AB923" i="11" s="1"/>
  <c r="AC923" i="11" s="1"/>
  <c r="S923" i="11"/>
  <c r="Q923" i="11"/>
  <c r="Y923" i="11" s="1"/>
  <c r="P923" i="11"/>
  <c r="O923" i="11"/>
  <c r="N923" i="11"/>
  <c r="V923" i="11" s="1"/>
  <c r="M923" i="11"/>
  <c r="L923" i="11"/>
  <c r="K923" i="11"/>
  <c r="J923" i="11"/>
  <c r="I923" i="11"/>
  <c r="H923" i="11"/>
  <c r="G923" i="11"/>
  <c r="F923" i="11"/>
  <c r="E923" i="11"/>
  <c r="D923" i="11"/>
  <c r="C923" i="11"/>
  <c r="B923" i="11"/>
  <c r="A923" i="11"/>
  <c r="AA922" i="11"/>
  <c r="X922" i="11"/>
  <c r="T922" i="11"/>
  <c r="AB922" i="11" s="1"/>
  <c r="AC922" i="11" s="1"/>
  <c r="S922" i="11"/>
  <c r="U922" i="11" s="1"/>
  <c r="R922" i="11"/>
  <c r="Q922" i="11"/>
  <c r="Y922" i="11" s="1"/>
  <c r="P922" i="11"/>
  <c r="O922" i="11"/>
  <c r="W922" i="11" s="1"/>
  <c r="N922" i="11"/>
  <c r="V922" i="11" s="1"/>
  <c r="M922" i="11"/>
  <c r="L922" i="11"/>
  <c r="K922" i="11"/>
  <c r="J922" i="11"/>
  <c r="I922" i="11"/>
  <c r="H922" i="11"/>
  <c r="G922" i="11"/>
  <c r="F922" i="11"/>
  <c r="E922" i="11"/>
  <c r="D922" i="11"/>
  <c r="C922" i="11"/>
  <c r="B922" i="11"/>
  <c r="A922" i="11"/>
  <c r="AB921" i="11"/>
  <c r="Y921" i="11"/>
  <c r="X921" i="11"/>
  <c r="T921" i="11"/>
  <c r="U921" i="11" s="1"/>
  <c r="S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E921" i="11"/>
  <c r="D921" i="11"/>
  <c r="C921" i="11"/>
  <c r="B921" i="11"/>
  <c r="A921" i="11"/>
  <c r="AB920" i="11"/>
  <c r="Y920" i="11"/>
  <c r="U920" i="11"/>
  <c r="T920" i="11"/>
  <c r="S920" i="11"/>
  <c r="Q920" i="11"/>
  <c r="P920" i="11"/>
  <c r="X920" i="11" s="1"/>
  <c r="O920" i="11"/>
  <c r="N920" i="11"/>
  <c r="R920" i="11" s="1"/>
  <c r="M920" i="11"/>
  <c r="L920" i="11"/>
  <c r="K920" i="11"/>
  <c r="J920" i="11"/>
  <c r="I920" i="11"/>
  <c r="AA920" i="11" s="1"/>
  <c r="H920" i="11"/>
  <c r="G920" i="11"/>
  <c r="F920" i="11"/>
  <c r="E920" i="11"/>
  <c r="D920" i="11"/>
  <c r="C920" i="11"/>
  <c r="B920" i="11"/>
  <c r="A920" i="11"/>
  <c r="AA919" i="11"/>
  <c r="AC919" i="11" s="1"/>
  <c r="Y919" i="11"/>
  <c r="V919" i="11"/>
  <c r="T919" i="11"/>
  <c r="AB919" i="11" s="1"/>
  <c r="S919" i="11"/>
  <c r="U919" i="11" s="1"/>
  <c r="R919" i="11"/>
  <c r="Q919" i="11"/>
  <c r="P919" i="11"/>
  <c r="O919" i="11"/>
  <c r="W919" i="11" s="1"/>
  <c r="N919" i="11"/>
  <c r="M919" i="11"/>
  <c r="L919" i="11"/>
  <c r="K919" i="11"/>
  <c r="J919" i="11"/>
  <c r="I919" i="11"/>
  <c r="X919" i="11" s="1"/>
  <c r="H919" i="11"/>
  <c r="G919" i="11"/>
  <c r="F919" i="11"/>
  <c r="E919" i="11"/>
  <c r="D919" i="11"/>
  <c r="C919" i="11"/>
  <c r="B919" i="11"/>
  <c r="A919" i="11"/>
  <c r="AB918" i="11"/>
  <c r="X918" i="11"/>
  <c r="V918" i="11"/>
  <c r="T918" i="11"/>
  <c r="S918" i="11"/>
  <c r="Q918" i="11"/>
  <c r="Y918" i="11" s="1"/>
  <c r="P918" i="11"/>
  <c r="O918" i="11"/>
  <c r="W918" i="11" s="1"/>
  <c r="N918" i="11"/>
  <c r="R918" i="11" s="1"/>
  <c r="M918" i="11"/>
  <c r="L918" i="11"/>
  <c r="K918" i="11"/>
  <c r="J918" i="11"/>
  <c r="I918" i="11"/>
  <c r="H918" i="11"/>
  <c r="G918" i="11"/>
  <c r="F918" i="11"/>
  <c r="E918" i="11"/>
  <c r="D918" i="11"/>
  <c r="C918" i="11"/>
  <c r="B918" i="11"/>
  <c r="A918" i="11"/>
  <c r="AB917" i="11"/>
  <c r="T917" i="11"/>
  <c r="S917" i="11"/>
  <c r="AA917" i="11" s="1"/>
  <c r="AC917" i="11" s="1"/>
  <c r="Q917" i="11"/>
  <c r="P917" i="11"/>
  <c r="X917" i="11" s="1"/>
  <c r="O917" i="11"/>
  <c r="N917" i="11"/>
  <c r="M917" i="11"/>
  <c r="L917" i="11"/>
  <c r="K917" i="11"/>
  <c r="J917" i="11"/>
  <c r="I917" i="11"/>
  <c r="Y917" i="11" s="1"/>
  <c r="H917" i="11"/>
  <c r="G917" i="11"/>
  <c r="F917" i="11"/>
  <c r="E917" i="11"/>
  <c r="D917" i="11"/>
  <c r="C917" i="11"/>
  <c r="B917" i="11"/>
  <c r="A917" i="11"/>
  <c r="U916" i="11"/>
  <c r="T916" i="11"/>
  <c r="S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E916" i="11"/>
  <c r="D916" i="11"/>
  <c r="C916" i="11"/>
  <c r="B916" i="11"/>
  <c r="A916" i="11"/>
  <c r="AB915" i="11"/>
  <c r="X915" i="11"/>
  <c r="W915" i="11"/>
  <c r="V915" i="11"/>
  <c r="U915" i="11"/>
  <c r="T915" i="11"/>
  <c r="S915" i="11"/>
  <c r="AA915" i="11" s="1"/>
  <c r="AC915" i="11" s="1"/>
  <c r="Q915" i="11"/>
  <c r="Y915" i="11" s="1"/>
  <c r="P915" i="11"/>
  <c r="O915" i="11"/>
  <c r="N915" i="11"/>
  <c r="R915" i="11" s="1"/>
  <c r="M915" i="11"/>
  <c r="L915" i="11"/>
  <c r="K915" i="11"/>
  <c r="J915" i="11"/>
  <c r="I915" i="11"/>
  <c r="H915" i="11"/>
  <c r="G915" i="11"/>
  <c r="F915" i="11"/>
  <c r="E915" i="11"/>
  <c r="D915" i="11"/>
  <c r="C915" i="11"/>
  <c r="B915" i="11"/>
  <c r="A915" i="11"/>
  <c r="AB914" i="11"/>
  <c r="W914" i="11"/>
  <c r="U914" i="11"/>
  <c r="T914" i="11"/>
  <c r="S914" i="11"/>
  <c r="AA914" i="11" s="1"/>
  <c r="R914" i="11"/>
  <c r="Q914" i="11"/>
  <c r="P914" i="11"/>
  <c r="X914" i="11" s="1"/>
  <c r="O914" i="11"/>
  <c r="N914" i="11"/>
  <c r="V914" i="11" s="1"/>
  <c r="M914" i="11"/>
  <c r="L914" i="11"/>
  <c r="K914" i="11"/>
  <c r="J914" i="11"/>
  <c r="I914" i="11"/>
  <c r="Y914" i="11" s="1"/>
  <c r="H914" i="11"/>
  <c r="G914" i="11"/>
  <c r="F914" i="11"/>
  <c r="E914" i="11"/>
  <c r="D914" i="11"/>
  <c r="C914" i="11"/>
  <c r="B914" i="11"/>
  <c r="A914" i="11"/>
  <c r="W913" i="11"/>
  <c r="T913" i="11"/>
  <c r="S913" i="11"/>
  <c r="Q913" i="11"/>
  <c r="Y913" i="11" s="1"/>
  <c r="P913" i="11"/>
  <c r="O913" i="11"/>
  <c r="N913" i="11"/>
  <c r="M913" i="11"/>
  <c r="L913" i="11"/>
  <c r="K913" i="11"/>
  <c r="J913" i="11"/>
  <c r="I913" i="11"/>
  <c r="H913" i="11"/>
  <c r="G913" i="11"/>
  <c r="F913" i="11"/>
  <c r="E913" i="11"/>
  <c r="D913" i="11"/>
  <c r="C913" i="11"/>
  <c r="B913" i="11"/>
  <c r="A913" i="11"/>
  <c r="V912" i="11"/>
  <c r="T912" i="11"/>
  <c r="S912" i="11"/>
  <c r="AA912" i="11" s="1"/>
  <c r="Q912" i="11"/>
  <c r="Y912" i="11" s="1"/>
  <c r="P912" i="11"/>
  <c r="O912" i="11"/>
  <c r="W912" i="11" s="1"/>
  <c r="N912" i="11"/>
  <c r="M912" i="11"/>
  <c r="L912" i="11"/>
  <c r="K912" i="11"/>
  <c r="J912" i="11"/>
  <c r="I912" i="11"/>
  <c r="X912" i="11" s="1"/>
  <c r="H912" i="11"/>
  <c r="G912" i="11"/>
  <c r="F912" i="11"/>
  <c r="E912" i="11"/>
  <c r="D912" i="11"/>
  <c r="C912" i="11"/>
  <c r="B912" i="11"/>
  <c r="A912" i="11"/>
  <c r="AB911" i="11"/>
  <c r="AA911" i="11"/>
  <c r="T911" i="11"/>
  <c r="S911" i="11"/>
  <c r="U911" i="11" s="1"/>
  <c r="Q911" i="11"/>
  <c r="Y911" i="11" s="1"/>
  <c r="P911" i="11"/>
  <c r="X911" i="11" s="1"/>
  <c r="O911" i="11"/>
  <c r="N911" i="11"/>
  <c r="M911" i="11"/>
  <c r="L911" i="11"/>
  <c r="K911" i="11"/>
  <c r="J911" i="11"/>
  <c r="I911" i="11"/>
  <c r="W911" i="11" s="1"/>
  <c r="H911" i="11"/>
  <c r="G911" i="11"/>
  <c r="F911" i="11"/>
  <c r="E911" i="11"/>
  <c r="D911" i="11"/>
  <c r="C911" i="11"/>
  <c r="B911" i="11"/>
  <c r="A911" i="11"/>
  <c r="AA910" i="11"/>
  <c r="Y910" i="11"/>
  <c r="X910" i="11"/>
  <c r="W910" i="11"/>
  <c r="T910" i="11"/>
  <c r="AB910" i="11" s="1"/>
  <c r="S910" i="11"/>
  <c r="U910" i="11" s="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E910" i="11"/>
  <c r="D910" i="11"/>
  <c r="C910" i="11"/>
  <c r="B910" i="11"/>
  <c r="A910" i="11"/>
  <c r="AA909" i="11"/>
  <c r="X909" i="11"/>
  <c r="V909" i="11"/>
  <c r="T909" i="11"/>
  <c r="AB909" i="11" s="1"/>
  <c r="S909" i="11"/>
  <c r="Q909" i="11"/>
  <c r="Y909" i="11" s="1"/>
  <c r="P909" i="11"/>
  <c r="O909" i="11"/>
  <c r="W909" i="11" s="1"/>
  <c r="N909" i="11"/>
  <c r="R909" i="11" s="1"/>
  <c r="M909" i="11"/>
  <c r="L909" i="11"/>
  <c r="K909" i="11"/>
  <c r="J909" i="11"/>
  <c r="I909" i="11"/>
  <c r="H909" i="11"/>
  <c r="G909" i="11"/>
  <c r="F909" i="11"/>
  <c r="E909" i="11"/>
  <c r="D909" i="11"/>
  <c r="C909" i="11"/>
  <c r="B909" i="11"/>
  <c r="A909" i="11"/>
  <c r="X908" i="11"/>
  <c r="U908" i="11"/>
  <c r="T908" i="11"/>
  <c r="S908" i="11"/>
  <c r="AA908" i="11" s="1"/>
  <c r="R908" i="11"/>
  <c r="Q908" i="11"/>
  <c r="Y908" i="11" s="1"/>
  <c r="P908" i="11"/>
  <c r="O908" i="11"/>
  <c r="N908" i="11"/>
  <c r="V908" i="11" s="1"/>
  <c r="M908" i="11"/>
  <c r="L908" i="11"/>
  <c r="K908" i="11"/>
  <c r="J908" i="11"/>
  <c r="I908" i="11"/>
  <c r="AB908" i="11" s="1"/>
  <c r="H908" i="11"/>
  <c r="G908" i="11"/>
  <c r="F908" i="11"/>
  <c r="E908" i="11"/>
  <c r="D908" i="11"/>
  <c r="C908" i="11"/>
  <c r="B908" i="11"/>
  <c r="A908" i="11"/>
  <c r="W907" i="11"/>
  <c r="U907" i="11"/>
  <c r="T907" i="11"/>
  <c r="AB907" i="11" s="1"/>
  <c r="S907" i="11"/>
  <c r="AA907" i="11" s="1"/>
  <c r="AC907" i="11" s="1"/>
  <c r="R907" i="11"/>
  <c r="Q907" i="11"/>
  <c r="P907" i="11"/>
  <c r="X907" i="11" s="1"/>
  <c r="O907" i="11"/>
  <c r="N907" i="11"/>
  <c r="V907" i="11" s="1"/>
  <c r="M907" i="11"/>
  <c r="L907" i="11"/>
  <c r="K907" i="11"/>
  <c r="J907" i="11"/>
  <c r="I907" i="11"/>
  <c r="Y907" i="11" s="1"/>
  <c r="H907" i="11"/>
  <c r="G907" i="11"/>
  <c r="F907" i="11"/>
  <c r="E907" i="11"/>
  <c r="D907" i="11"/>
  <c r="C907" i="11"/>
  <c r="B907" i="11"/>
  <c r="A907" i="11"/>
  <c r="AA906" i="11"/>
  <c r="T906" i="11"/>
  <c r="AB906" i="11" s="1"/>
  <c r="S906" i="11"/>
  <c r="U906" i="11" s="1"/>
  <c r="Q906" i="11"/>
  <c r="Y906" i="11" s="1"/>
  <c r="P906" i="11"/>
  <c r="X906" i="11" s="1"/>
  <c r="O906" i="11"/>
  <c r="W906" i="11" s="1"/>
  <c r="N906" i="11"/>
  <c r="V906" i="11" s="1"/>
  <c r="M906" i="11"/>
  <c r="L906" i="11"/>
  <c r="K906" i="11"/>
  <c r="J906" i="11"/>
  <c r="I906" i="11"/>
  <c r="H906" i="11"/>
  <c r="G906" i="11"/>
  <c r="F906" i="11"/>
  <c r="E906" i="11"/>
  <c r="D906" i="11"/>
  <c r="C906" i="11"/>
  <c r="B906" i="11"/>
  <c r="A906" i="11"/>
  <c r="T905" i="11"/>
  <c r="U905" i="11" s="1"/>
  <c r="S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E905" i="11"/>
  <c r="D905" i="11"/>
  <c r="C905" i="11"/>
  <c r="B905" i="11"/>
  <c r="A905" i="11"/>
  <c r="AB904" i="11"/>
  <c r="U904" i="11"/>
  <c r="T904" i="11"/>
  <c r="S904" i="11"/>
  <c r="AA904" i="11" s="1"/>
  <c r="Q904" i="11"/>
  <c r="P904" i="11"/>
  <c r="X904" i="11" s="1"/>
  <c r="O904" i="11"/>
  <c r="N904" i="11"/>
  <c r="M904" i="11"/>
  <c r="L904" i="11"/>
  <c r="K904" i="11"/>
  <c r="J904" i="11"/>
  <c r="I904" i="11"/>
  <c r="Y904" i="11" s="1"/>
  <c r="H904" i="11"/>
  <c r="G904" i="11"/>
  <c r="F904" i="11"/>
  <c r="E904" i="11"/>
  <c r="D904" i="11"/>
  <c r="C904" i="11"/>
  <c r="B904" i="11"/>
  <c r="A904" i="11"/>
  <c r="V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E903" i="11"/>
  <c r="D903" i="11"/>
  <c r="C903" i="11"/>
  <c r="B903" i="11"/>
  <c r="A903" i="11"/>
  <c r="AB902" i="11"/>
  <c r="X902" i="11"/>
  <c r="V902" i="11"/>
  <c r="T902" i="11"/>
  <c r="S902" i="11"/>
  <c r="Q902" i="11"/>
  <c r="Y902" i="11" s="1"/>
  <c r="P902" i="11"/>
  <c r="O902" i="11"/>
  <c r="W902" i="11" s="1"/>
  <c r="N902" i="11"/>
  <c r="R902" i="11" s="1"/>
  <c r="M902" i="11"/>
  <c r="L902" i="11"/>
  <c r="K902" i="11"/>
  <c r="J902" i="11"/>
  <c r="I902" i="11"/>
  <c r="H902" i="11"/>
  <c r="G902" i="11"/>
  <c r="F902" i="11"/>
  <c r="E902" i="11"/>
  <c r="D902" i="11"/>
  <c r="C902" i="11"/>
  <c r="B902" i="11"/>
  <c r="A902" i="11"/>
  <c r="AB901" i="11"/>
  <c r="U901" i="11"/>
  <c r="T901" i="11"/>
  <c r="S901" i="11"/>
  <c r="AA901" i="11" s="1"/>
  <c r="Q901" i="11"/>
  <c r="P901" i="11"/>
  <c r="X901" i="11" s="1"/>
  <c r="O901" i="11"/>
  <c r="W901" i="11" s="1"/>
  <c r="N901" i="11"/>
  <c r="M901" i="11"/>
  <c r="L901" i="11"/>
  <c r="K901" i="11"/>
  <c r="J901" i="11"/>
  <c r="I901" i="11"/>
  <c r="Y901" i="11" s="1"/>
  <c r="H901" i="11"/>
  <c r="G901" i="11"/>
  <c r="F901" i="11"/>
  <c r="E901" i="11"/>
  <c r="D901" i="11"/>
  <c r="C901" i="11"/>
  <c r="B901" i="11"/>
  <c r="A901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E900" i="11"/>
  <c r="D900" i="11"/>
  <c r="C900" i="11"/>
  <c r="B900" i="11"/>
  <c r="A900" i="11"/>
  <c r="AB899" i="11"/>
  <c r="X899" i="11"/>
  <c r="W899" i="11"/>
  <c r="V899" i="11"/>
  <c r="U899" i="11"/>
  <c r="T899" i="11"/>
  <c r="S899" i="11"/>
  <c r="AA899" i="11" s="1"/>
  <c r="Q899" i="11"/>
  <c r="Y899" i="11" s="1"/>
  <c r="P899" i="11"/>
  <c r="O899" i="11"/>
  <c r="N899" i="11"/>
  <c r="R899" i="11" s="1"/>
  <c r="M899" i="11"/>
  <c r="L899" i="11"/>
  <c r="K899" i="11"/>
  <c r="J899" i="11"/>
  <c r="I899" i="11"/>
  <c r="H899" i="11"/>
  <c r="G899" i="11"/>
  <c r="F899" i="11"/>
  <c r="E899" i="11"/>
  <c r="D899" i="11"/>
  <c r="C899" i="11"/>
  <c r="B899" i="11"/>
  <c r="A899" i="11"/>
  <c r="AB898" i="11"/>
  <c r="W898" i="11"/>
  <c r="T898" i="11"/>
  <c r="S898" i="11"/>
  <c r="AA898" i="11" s="1"/>
  <c r="R898" i="11"/>
  <c r="Q898" i="11"/>
  <c r="P898" i="11"/>
  <c r="X898" i="11" s="1"/>
  <c r="O898" i="11"/>
  <c r="N898" i="11"/>
  <c r="V898" i="11" s="1"/>
  <c r="M898" i="11"/>
  <c r="L898" i="11"/>
  <c r="K898" i="11"/>
  <c r="J898" i="11"/>
  <c r="I898" i="11"/>
  <c r="Y898" i="11" s="1"/>
  <c r="H898" i="11"/>
  <c r="G898" i="11"/>
  <c r="F898" i="11"/>
  <c r="E898" i="11"/>
  <c r="D898" i="11"/>
  <c r="C898" i="11"/>
  <c r="B898" i="11"/>
  <c r="A898" i="11"/>
  <c r="W897" i="11"/>
  <c r="T897" i="11"/>
  <c r="S897" i="11"/>
  <c r="Q897" i="11"/>
  <c r="P897" i="11"/>
  <c r="X897" i="11" s="1"/>
  <c r="O897" i="11"/>
  <c r="N897" i="11"/>
  <c r="V897" i="11" s="1"/>
  <c r="M897" i="11"/>
  <c r="L897" i="11"/>
  <c r="K897" i="11"/>
  <c r="J897" i="11"/>
  <c r="I897" i="11"/>
  <c r="AA897" i="11" s="1"/>
  <c r="H897" i="11"/>
  <c r="G897" i="11"/>
  <c r="F897" i="11"/>
  <c r="E897" i="11"/>
  <c r="D897" i="11"/>
  <c r="C897" i="11"/>
  <c r="B897" i="11"/>
  <c r="A897" i="11"/>
  <c r="V896" i="11"/>
  <c r="T896" i="11"/>
  <c r="S896" i="11"/>
  <c r="AA896" i="11" s="1"/>
  <c r="Q896" i="11"/>
  <c r="Y896" i="11" s="1"/>
  <c r="P896" i="11"/>
  <c r="X896" i="11" s="1"/>
  <c r="O896" i="11"/>
  <c r="W896" i="11" s="1"/>
  <c r="N896" i="11"/>
  <c r="M896" i="11"/>
  <c r="L896" i="11"/>
  <c r="K896" i="11"/>
  <c r="J896" i="11"/>
  <c r="I896" i="11"/>
  <c r="H896" i="11"/>
  <c r="G896" i="11"/>
  <c r="F896" i="11"/>
  <c r="E896" i="11"/>
  <c r="D896" i="11"/>
  <c r="C896" i="11"/>
  <c r="B896" i="11"/>
  <c r="A896" i="11"/>
  <c r="AB895" i="11"/>
  <c r="T895" i="11"/>
  <c r="S895" i="11"/>
  <c r="U895" i="11" s="1"/>
  <c r="Q895" i="11"/>
  <c r="Y895" i="11" s="1"/>
  <c r="P895" i="11"/>
  <c r="X895" i="11" s="1"/>
  <c r="O895" i="11"/>
  <c r="W895" i="11" s="1"/>
  <c r="N895" i="11"/>
  <c r="M895" i="11"/>
  <c r="L895" i="11"/>
  <c r="K895" i="11"/>
  <c r="J895" i="11"/>
  <c r="I895" i="11"/>
  <c r="H895" i="11"/>
  <c r="G895" i="11"/>
  <c r="F895" i="11"/>
  <c r="E895" i="11"/>
  <c r="D895" i="11"/>
  <c r="C895" i="11"/>
  <c r="B895" i="11"/>
  <c r="A895" i="11"/>
  <c r="AA894" i="11"/>
  <c r="Y894" i="11"/>
  <c r="X894" i="11"/>
  <c r="W894" i="11"/>
  <c r="T894" i="11"/>
  <c r="AB894" i="11" s="1"/>
  <c r="S894" i="11"/>
  <c r="U894" i="11" s="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E894" i="11"/>
  <c r="D894" i="11"/>
  <c r="C894" i="11"/>
  <c r="B894" i="11"/>
  <c r="A894" i="11"/>
  <c r="AA893" i="11"/>
  <c r="X893" i="11"/>
  <c r="V893" i="11"/>
  <c r="T893" i="11"/>
  <c r="AB893" i="11" s="1"/>
  <c r="S893" i="11"/>
  <c r="Q893" i="11"/>
  <c r="Y893" i="11" s="1"/>
  <c r="P893" i="11"/>
  <c r="O893" i="11"/>
  <c r="W893" i="11" s="1"/>
  <c r="N893" i="11"/>
  <c r="R893" i="11" s="1"/>
  <c r="M893" i="11"/>
  <c r="L893" i="11"/>
  <c r="K893" i="11"/>
  <c r="J893" i="11"/>
  <c r="I893" i="11"/>
  <c r="H893" i="11"/>
  <c r="G893" i="11"/>
  <c r="F893" i="11"/>
  <c r="E893" i="11"/>
  <c r="D893" i="11"/>
  <c r="C893" i="11"/>
  <c r="B893" i="11"/>
  <c r="A893" i="11"/>
  <c r="X892" i="11"/>
  <c r="U892" i="11"/>
  <c r="T892" i="11"/>
  <c r="S892" i="11"/>
  <c r="AA892" i="11" s="1"/>
  <c r="R892" i="11"/>
  <c r="Q892" i="11"/>
  <c r="Y892" i="11" s="1"/>
  <c r="P892" i="11"/>
  <c r="O892" i="11"/>
  <c r="W892" i="11" s="1"/>
  <c r="N892" i="11"/>
  <c r="V892" i="11" s="1"/>
  <c r="M892" i="11"/>
  <c r="L892" i="11"/>
  <c r="K892" i="11"/>
  <c r="J892" i="11"/>
  <c r="I892" i="11"/>
  <c r="AB892" i="11" s="1"/>
  <c r="H892" i="11"/>
  <c r="G892" i="11"/>
  <c r="F892" i="11"/>
  <c r="E892" i="11"/>
  <c r="D892" i="11"/>
  <c r="C892" i="11"/>
  <c r="B892" i="11"/>
  <c r="A892" i="11"/>
  <c r="W891" i="11"/>
  <c r="U891" i="11"/>
  <c r="T891" i="11"/>
  <c r="AB891" i="11" s="1"/>
  <c r="S891" i="11"/>
  <c r="Q891" i="11"/>
  <c r="P891" i="11"/>
  <c r="X891" i="11" s="1"/>
  <c r="O891" i="11"/>
  <c r="N891" i="11"/>
  <c r="V891" i="11" s="1"/>
  <c r="M891" i="11"/>
  <c r="L891" i="11"/>
  <c r="K891" i="11"/>
  <c r="J891" i="11"/>
  <c r="I891" i="11"/>
  <c r="AA891" i="11" s="1"/>
  <c r="H891" i="11"/>
  <c r="G891" i="11"/>
  <c r="F891" i="11"/>
  <c r="E891" i="11"/>
  <c r="D891" i="11"/>
  <c r="C891" i="11"/>
  <c r="B891" i="11"/>
  <c r="A891" i="11"/>
  <c r="AA890" i="11"/>
  <c r="AC890" i="11" s="1"/>
  <c r="X890" i="11"/>
  <c r="V890" i="11"/>
  <c r="T890" i="11"/>
  <c r="AB890" i="11" s="1"/>
  <c r="S890" i="11"/>
  <c r="R890" i="11"/>
  <c r="Q890" i="11"/>
  <c r="Y890" i="11" s="1"/>
  <c r="P890" i="11"/>
  <c r="O890" i="11"/>
  <c r="W890" i="11" s="1"/>
  <c r="N890" i="11"/>
  <c r="M890" i="11"/>
  <c r="L890" i="11"/>
  <c r="K890" i="11"/>
  <c r="J890" i="11"/>
  <c r="I890" i="11"/>
  <c r="H890" i="11"/>
  <c r="G890" i="11"/>
  <c r="F890" i="11"/>
  <c r="E890" i="11"/>
  <c r="D890" i="11"/>
  <c r="C890" i="11"/>
  <c r="B890" i="11"/>
  <c r="A890" i="11"/>
  <c r="U889" i="11"/>
  <c r="T889" i="11"/>
  <c r="S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E889" i="11"/>
  <c r="D889" i="11"/>
  <c r="C889" i="11"/>
  <c r="B889" i="11"/>
  <c r="A889" i="11"/>
  <c r="Y888" i="11"/>
  <c r="W888" i="11"/>
  <c r="V888" i="11"/>
  <c r="U888" i="11"/>
  <c r="T888" i="11"/>
  <c r="S888" i="11"/>
  <c r="Q888" i="11"/>
  <c r="P888" i="11"/>
  <c r="X888" i="11" s="1"/>
  <c r="O888" i="11"/>
  <c r="N888" i="11"/>
  <c r="R888" i="11" s="1"/>
  <c r="M888" i="11"/>
  <c r="L888" i="11"/>
  <c r="K888" i="11"/>
  <c r="J888" i="11"/>
  <c r="I888" i="11"/>
  <c r="AA888" i="11" s="1"/>
  <c r="H888" i="11"/>
  <c r="G888" i="11"/>
  <c r="F888" i="11"/>
  <c r="E888" i="11"/>
  <c r="D888" i="11"/>
  <c r="C888" i="11"/>
  <c r="B888" i="11"/>
  <c r="A888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E887" i="11"/>
  <c r="D887" i="11"/>
  <c r="C887" i="11"/>
  <c r="B887" i="11"/>
  <c r="A887" i="11"/>
  <c r="AB886" i="11"/>
  <c r="V886" i="11"/>
  <c r="T886" i="11"/>
  <c r="S886" i="11"/>
  <c r="Q886" i="11"/>
  <c r="Y886" i="11" s="1"/>
  <c r="P886" i="11"/>
  <c r="X886" i="11" s="1"/>
  <c r="O886" i="11"/>
  <c r="W886" i="11" s="1"/>
  <c r="N886" i="11"/>
  <c r="M886" i="11"/>
  <c r="L886" i="11"/>
  <c r="K886" i="11"/>
  <c r="J886" i="11"/>
  <c r="I886" i="11"/>
  <c r="H886" i="11"/>
  <c r="G886" i="11"/>
  <c r="F886" i="11"/>
  <c r="E886" i="11"/>
  <c r="D886" i="11"/>
  <c r="C886" i="11"/>
  <c r="B886" i="11"/>
  <c r="A886" i="11"/>
  <c r="AB885" i="11"/>
  <c r="U885" i="11"/>
  <c r="T885" i="11"/>
  <c r="S885" i="11"/>
  <c r="AA885" i="11" s="1"/>
  <c r="Q885" i="11"/>
  <c r="P885" i="11"/>
  <c r="X885" i="11" s="1"/>
  <c r="O885" i="11"/>
  <c r="N885" i="11"/>
  <c r="M885" i="11"/>
  <c r="L885" i="11"/>
  <c r="K885" i="11"/>
  <c r="J885" i="11"/>
  <c r="I885" i="11"/>
  <c r="Y885" i="11" s="1"/>
  <c r="H885" i="11"/>
  <c r="G885" i="11"/>
  <c r="F885" i="11"/>
  <c r="E885" i="11"/>
  <c r="D885" i="11"/>
  <c r="C885" i="11"/>
  <c r="B885" i="11"/>
  <c r="A885" i="11"/>
  <c r="AA884" i="11"/>
  <c r="U884" i="11"/>
  <c r="T884" i="11"/>
  <c r="S884" i="11"/>
  <c r="R884" i="11"/>
  <c r="Q884" i="11"/>
  <c r="P884" i="11"/>
  <c r="X884" i="11" s="1"/>
  <c r="O884" i="11"/>
  <c r="W884" i="11" s="1"/>
  <c r="N884" i="11"/>
  <c r="M884" i="11"/>
  <c r="L884" i="11"/>
  <c r="K884" i="11"/>
  <c r="J884" i="11"/>
  <c r="I884" i="11"/>
  <c r="V884" i="11" s="1"/>
  <c r="H884" i="11"/>
  <c r="G884" i="11"/>
  <c r="F884" i="11"/>
  <c r="E884" i="11"/>
  <c r="D884" i="11"/>
  <c r="C884" i="11"/>
  <c r="B884" i="11"/>
  <c r="A884" i="11"/>
  <c r="AB883" i="11"/>
  <c r="X883" i="11"/>
  <c r="W883" i="11"/>
  <c r="V883" i="11"/>
  <c r="U883" i="11"/>
  <c r="T883" i="11"/>
  <c r="S883" i="11"/>
  <c r="AA883" i="11" s="1"/>
  <c r="AC883" i="11" s="1"/>
  <c r="Q883" i="11"/>
  <c r="Y883" i="11" s="1"/>
  <c r="P883" i="11"/>
  <c r="O883" i="11"/>
  <c r="N883" i="11"/>
  <c r="M883" i="11"/>
  <c r="L883" i="11"/>
  <c r="K883" i="11"/>
  <c r="J883" i="11"/>
  <c r="I883" i="11"/>
  <c r="H883" i="11"/>
  <c r="G883" i="11"/>
  <c r="F883" i="11"/>
  <c r="E883" i="11"/>
  <c r="D883" i="11"/>
  <c r="C883" i="11"/>
  <c r="B883" i="11"/>
  <c r="A883" i="11"/>
  <c r="W882" i="11"/>
  <c r="T882" i="11"/>
  <c r="AB882" i="11" s="1"/>
  <c r="S882" i="11"/>
  <c r="R882" i="11"/>
  <c r="Q882" i="11"/>
  <c r="P882" i="11"/>
  <c r="X882" i="11" s="1"/>
  <c r="O882" i="11"/>
  <c r="N882" i="11"/>
  <c r="V882" i="11" s="1"/>
  <c r="M882" i="11"/>
  <c r="L882" i="11"/>
  <c r="K882" i="11"/>
  <c r="J882" i="11"/>
  <c r="I882" i="11"/>
  <c r="Y882" i="11" s="1"/>
  <c r="H882" i="11"/>
  <c r="G882" i="11"/>
  <c r="F882" i="11"/>
  <c r="E882" i="11"/>
  <c r="D882" i="11"/>
  <c r="C882" i="11"/>
  <c r="B882" i="11"/>
  <c r="A882" i="11"/>
  <c r="W881" i="11"/>
  <c r="T881" i="11"/>
  <c r="S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E881" i="11"/>
  <c r="D881" i="11"/>
  <c r="C881" i="11"/>
  <c r="B881" i="11"/>
  <c r="A881" i="11"/>
  <c r="T880" i="11"/>
  <c r="S880" i="11"/>
  <c r="AA880" i="11" s="1"/>
  <c r="Q880" i="11"/>
  <c r="Y880" i="11" s="1"/>
  <c r="P880" i="11"/>
  <c r="O880" i="11"/>
  <c r="W880" i="11" s="1"/>
  <c r="N880" i="11"/>
  <c r="M880" i="11"/>
  <c r="L880" i="11"/>
  <c r="K880" i="11"/>
  <c r="J880" i="11"/>
  <c r="I880" i="11"/>
  <c r="X880" i="11" s="1"/>
  <c r="H880" i="11"/>
  <c r="G880" i="11"/>
  <c r="F880" i="11"/>
  <c r="E880" i="11"/>
  <c r="D880" i="11"/>
  <c r="C880" i="11"/>
  <c r="B880" i="11"/>
  <c r="A880" i="11"/>
  <c r="AB879" i="11"/>
  <c r="AA879" i="11"/>
  <c r="T879" i="11"/>
  <c r="S879" i="11"/>
  <c r="U879" i="11" s="1"/>
  <c r="Q879" i="11"/>
  <c r="Y879" i="11" s="1"/>
  <c r="P879" i="11"/>
  <c r="X879" i="11" s="1"/>
  <c r="O879" i="11"/>
  <c r="W879" i="11" s="1"/>
  <c r="N879" i="11"/>
  <c r="M879" i="11"/>
  <c r="L879" i="11"/>
  <c r="K879" i="11"/>
  <c r="J879" i="11"/>
  <c r="I879" i="11"/>
  <c r="H879" i="11"/>
  <c r="G879" i="11"/>
  <c r="F879" i="11"/>
  <c r="E879" i="11"/>
  <c r="D879" i="11"/>
  <c r="C879" i="11"/>
  <c r="B879" i="11"/>
  <c r="A879" i="11"/>
  <c r="AA878" i="11"/>
  <c r="Y878" i="11"/>
  <c r="T878" i="11"/>
  <c r="U878" i="11" s="1"/>
  <c r="S878" i="11"/>
  <c r="Q878" i="11"/>
  <c r="P878" i="11"/>
  <c r="O878" i="11"/>
  <c r="N878" i="11"/>
  <c r="M878" i="11"/>
  <c r="L878" i="11"/>
  <c r="K878" i="11"/>
  <c r="J878" i="11"/>
  <c r="I878" i="11"/>
  <c r="X878" i="11" s="1"/>
  <c r="H878" i="11"/>
  <c r="G878" i="11"/>
  <c r="F878" i="11"/>
  <c r="E878" i="11"/>
  <c r="D878" i="11"/>
  <c r="C878" i="11"/>
  <c r="B878" i="11"/>
  <c r="A878" i="11"/>
  <c r="AA877" i="11"/>
  <c r="X877" i="11"/>
  <c r="V877" i="11"/>
  <c r="U877" i="11"/>
  <c r="T877" i="11"/>
  <c r="AB877" i="11" s="1"/>
  <c r="S877" i="11"/>
  <c r="Q877" i="11"/>
  <c r="Y877" i="11" s="1"/>
  <c r="P877" i="11"/>
  <c r="O877" i="11"/>
  <c r="R877" i="11" s="1"/>
  <c r="N877" i="11"/>
  <c r="M877" i="11"/>
  <c r="L877" i="11"/>
  <c r="K877" i="11"/>
  <c r="J877" i="11"/>
  <c r="I877" i="11"/>
  <c r="H877" i="11"/>
  <c r="G877" i="11"/>
  <c r="F877" i="11"/>
  <c r="E877" i="11"/>
  <c r="D877" i="11"/>
  <c r="C877" i="11"/>
  <c r="B877" i="11"/>
  <c r="A877" i="11"/>
  <c r="X876" i="11"/>
  <c r="U876" i="11"/>
  <c r="T876" i="11"/>
  <c r="S876" i="11"/>
  <c r="AA876" i="11" s="1"/>
  <c r="Q876" i="11"/>
  <c r="P876" i="11"/>
  <c r="O876" i="11"/>
  <c r="W876" i="11" s="1"/>
  <c r="N876" i="11"/>
  <c r="V876" i="11" s="1"/>
  <c r="M876" i="11"/>
  <c r="L876" i="11"/>
  <c r="K876" i="11"/>
  <c r="J876" i="11"/>
  <c r="I876" i="11"/>
  <c r="AB876" i="11" s="1"/>
  <c r="H876" i="11"/>
  <c r="G876" i="11"/>
  <c r="F876" i="11"/>
  <c r="E876" i="11"/>
  <c r="D876" i="11"/>
  <c r="C876" i="11"/>
  <c r="B876" i="11"/>
  <c r="A876" i="11"/>
  <c r="U875" i="11"/>
  <c r="T875" i="11"/>
  <c r="AB875" i="11" s="1"/>
  <c r="S875" i="11"/>
  <c r="AA875" i="11" s="1"/>
  <c r="Q875" i="11"/>
  <c r="P875" i="11"/>
  <c r="X875" i="11" s="1"/>
  <c r="O875" i="11"/>
  <c r="W875" i="11" s="1"/>
  <c r="N875" i="11"/>
  <c r="V875" i="11" s="1"/>
  <c r="M875" i="11"/>
  <c r="L875" i="11"/>
  <c r="K875" i="11"/>
  <c r="J875" i="11"/>
  <c r="I875" i="11"/>
  <c r="Y875" i="11" s="1"/>
  <c r="H875" i="11"/>
  <c r="G875" i="11"/>
  <c r="F875" i="11"/>
  <c r="E875" i="11"/>
  <c r="D875" i="11"/>
  <c r="C875" i="11"/>
  <c r="B875" i="11"/>
  <c r="A875" i="11"/>
  <c r="AA874" i="11"/>
  <c r="V874" i="11"/>
  <c r="T874" i="11"/>
  <c r="AB874" i="11" s="1"/>
  <c r="AC874" i="11" s="1"/>
  <c r="S874" i="11"/>
  <c r="Q874" i="11"/>
  <c r="Y874" i="11" s="1"/>
  <c r="P874" i="11"/>
  <c r="X874" i="11" s="1"/>
  <c r="O874" i="11"/>
  <c r="N874" i="11"/>
  <c r="M874" i="11"/>
  <c r="L874" i="11"/>
  <c r="K874" i="11"/>
  <c r="J874" i="11"/>
  <c r="I874" i="11"/>
  <c r="H874" i="11"/>
  <c r="G874" i="11"/>
  <c r="F874" i="11"/>
  <c r="E874" i="11"/>
  <c r="D874" i="11"/>
  <c r="C874" i="11"/>
  <c r="B874" i="11"/>
  <c r="A874" i="11"/>
  <c r="AB873" i="11"/>
  <c r="T873" i="11"/>
  <c r="S873" i="11"/>
  <c r="U873" i="11" s="1"/>
  <c r="Q873" i="11"/>
  <c r="Y873" i="11" s="1"/>
  <c r="Z873" i="11" s="1"/>
  <c r="P873" i="11"/>
  <c r="O873" i="11"/>
  <c r="W873" i="11" s="1"/>
  <c r="N873" i="11"/>
  <c r="V873" i="11" s="1"/>
  <c r="M873" i="11"/>
  <c r="L873" i="11"/>
  <c r="K873" i="11"/>
  <c r="J873" i="11"/>
  <c r="I873" i="11"/>
  <c r="X873" i="11" s="1"/>
  <c r="H873" i="11"/>
  <c r="G873" i="11"/>
  <c r="F873" i="11"/>
  <c r="E873" i="11"/>
  <c r="D873" i="11"/>
  <c r="C873" i="11"/>
  <c r="B873" i="11"/>
  <c r="A873" i="11"/>
  <c r="AB872" i="11"/>
  <c r="Y872" i="11"/>
  <c r="W872" i="11"/>
  <c r="U872" i="11"/>
  <c r="T872" i="11"/>
  <c r="S872" i="11"/>
  <c r="Q872" i="11"/>
  <c r="P872" i="11"/>
  <c r="O872" i="11"/>
  <c r="N872" i="11"/>
  <c r="M872" i="11"/>
  <c r="L872" i="11"/>
  <c r="K872" i="11"/>
  <c r="J872" i="11"/>
  <c r="I872" i="11"/>
  <c r="AA872" i="11" s="1"/>
  <c r="H872" i="11"/>
  <c r="G872" i="11"/>
  <c r="F872" i="11"/>
  <c r="E872" i="11"/>
  <c r="D872" i="11"/>
  <c r="C872" i="11"/>
  <c r="B872" i="11"/>
  <c r="A872" i="11"/>
  <c r="V871" i="11"/>
  <c r="T871" i="11"/>
  <c r="S871" i="11"/>
  <c r="U871" i="11" s="1"/>
  <c r="R871" i="11"/>
  <c r="Q871" i="11"/>
  <c r="P871" i="11"/>
  <c r="O871" i="11"/>
  <c r="W871" i="11" s="1"/>
  <c r="N871" i="11"/>
  <c r="M871" i="11"/>
  <c r="L871" i="11"/>
  <c r="K871" i="11"/>
  <c r="J871" i="11"/>
  <c r="I871" i="11"/>
  <c r="AA871" i="11" s="1"/>
  <c r="H871" i="11"/>
  <c r="G871" i="11"/>
  <c r="F871" i="11"/>
  <c r="E871" i="11"/>
  <c r="D871" i="11"/>
  <c r="C871" i="11"/>
  <c r="B871" i="11"/>
  <c r="A871" i="11"/>
  <c r="V870" i="11"/>
  <c r="T870" i="11"/>
  <c r="S870" i="11"/>
  <c r="Q870" i="11"/>
  <c r="Y870" i="11" s="1"/>
  <c r="P870" i="11"/>
  <c r="X870" i="11" s="1"/>
  <c r="O870" i="11"/>
  <c r="W870" i="11" s="1"/>
  <c r="N870" i="11"/>
  <c r="M870" i="11"/>
  <c r="L870" i="11"/>
  <c r="K870" i="11"/>
  <c r="J870" i="11"/>
  <c r="I870" i="11"/>
  <c r="AB870" i="11" s="1"/>
  <c r="H870" i="11"/>
  <c r="G870" i="11"/>
  <c r="F870" i="11"/>
  <c r="E870" i="11"/>
  <c r="D870" i="11"/>
  <c r="C870" i="11"/>
  <c r="B870" i="11"/>
  <c r="A870" i="11"/>
  <c r="AB869" i="11"/>
  <c r="U869" i="11"/>
  <c r="T869" i="11"/>
  <c r="S869" i="11"/>
  <c r="AA869" i="11" s="1"/>
  <c r="AC869" i="11" s="1"/>
  <c r="Q869" i="11"/>
  <c r="P869" i="11"/>
  <c r="X869" i="11" s="1"/>
  <c r="O869" i="11"/>
  <c r="N869" i="11"/>
  <c r="M869" i="11"/>
  <c r="L869" i="11"/>
  <c r="K869" i="11"/>
  <c r="J869" i="11"/>
  <c r="I869" i="11"/>
  <c r="Y869" i="11" s="1"/>
  <c r="H869" i="11"/>
  <c r="G869" i="11"/>
  <c r="F869" i="11"/>
  <c r="E869" i="11"/>
  <c r="D869" i="11"/>
  <c r="C869" i="11"/>
  <c r="B869" i="11"/>
  <c r="A869" i="11"/>
  <c r="T868" i="11"/>
  <c r="S868" i="11"/>
  <c r="U868" i="11" s="1"/>
  <c r="R868" i="11"/>
  <c r="Q868" i="11"/>
  <c r="P868" i="11"/>
  <c r="X868" i="11" s="1"/>
  <c r="O868" i="11"/>
  <c r="W868" i="11" s="1"/>
  <c r="N868" i="11"/>
  <c r="M868" i="11"/>
  <c r="L868" i="11"/>
  <c r="K868" i="11"/>
  <c r="J868" i="11"/>
  <c r="I868" i="11"/>
  <c r="V868" i="11" s="1"/>
  <c r="H868" i="11"/>
  <c r="G868" i="11"/>
  <c r="F868" i="11"/>
  <c r="E868" i="11"/>
  <c r="D868" i="11"/>
  <c r="C868" i="11"/>
  <c r="B868" i="11"/>
  <c r="A868" i="11"/>
  <c r="AB867" i="11"/>
  <c r="X867" i="11"/>
  <c r="W867" i="11"/>
  <c r="V867" i="11"/>
  <c r="U867" i="11"/>
  <c r="T867" i="11"/>
  <c r="S867" i="11"/>
  <c r="AA867" i="11" s="1"/>
  <c r="AC867" i="11" s="1"/>
  <c r="Q867" i="11"/>
  <c r="Y867" i="11" s="1"/>
  <c r="P867" i="11"/>
  <c r="O867" i="11"/>
  <c r="N867" i="11"/>
  <c r="M867" i="11"/>
  <c r="L867" i="11"/>
  <c r="K867" i="11"/>
  <c r="J867" i="11"/>
  <c r="I867" i="11"/>
  <c r="H867" i="11"/>
  <c r="G867" i="11"/>
  <c r="F867" i="11"/>
  <c r="E867" i="11"/>
  <c r="D867" i="11"/>
  <c r="C867" i="11"/>
  <c r="B867" i="11"/>
  <c r="A867" i="11"/>
  <c r="W866" i="11"/>
  <c r="T866" i="11"/>
  <c r="AB866" i="11" s="1"/>
  <c r="S866" i="11"/>
  <c r="R866" i="11"/>
  <c r="Q866" i="11"/>
  <c r="P866" i="11"/>
  <c r="X866" i="11" s="1"/>
  <c r="O866" i="11"/>
  <c r="N866" i="11"/>
  <c r="V866" i="11" s="1"/>
  <c r="M866" i="11"/>
  <c r="L866" i="11"/>
  <c r="K866" i="11"/>
  <c r="J866" i="11"/>
  <c r="I866" i="11"/>
  <c r="Y866" i="11" s="1"/>
  <c r="H866" i="11"/>
  <c r="G866" i="11"/>
  <c r="F866" i="11"/>
  <c r="E866" i="11"/>
  <c r="D866" i="11"/>
  <c r="C866" i="11"/>
  <c r="B866" i="11"/>
  <c r="A866" i="11"/>
  <c r="Y865" i="11"/>
  <c r="W865" i="11"/>
  <c r="T865" i="11"/>
  <c r="S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E865" i="11"/>
  <c r="D865" i="11"/>
  <c r="C865" i="11"/>
  <c r="B865" i="11"/>
  <c r="A865" i="11"/>
  <c r="X864" i="11"/>
  <c r="T864" i="11"/>
  <c r="S864" i="11"/>
  <c r="AA864" i="11" s="1"/>
  <c r="Q864" i="11"/>
  <c r="Y864" i="11" s="1"/>
  <c r="P864" i="11"/>
  <c r="O864" i="11"/>
  <c r="W864" i="11" s="1"/>
  <c r="N864" i="11"/>
  <c r="M864" i="11"/>
  <c r="L864" i="11"/>
  <c r="K864" i="11"/>
  <c r="J864" i="11"/>
  <c r="I864" i="11"/>
  <c r="H864" i="11"/>
  <c r="G864" i="11"/>
  <c r="F864" i="11"/>
  <c r="E864" i="11"/>
  <c r="D864" i="11"/>
  <c r="C864" i="11"/>
  <c r="B864" i="11"/>
  <c r="A864" i="11"/>
  <c r="AB863" i="11"/>
  <c r="T863" i="11"/>
  <c r="S863" i="11"/>
  <c r="Q863" i="11"/>
  <c r="Y863" i="11" s="1"/>
  <c r="P863" i="11"/>
  <c r="X863" i="11" s="1"/>
  <c r="O863" i="11"/>
  <c r="W863" i="11" s="1"/>
  <c r="N863" i="11"/>
  <c r="M863" i="11"/>
  <c r="L863" i="11"/>
  <c r="K863" i="11"/>
  <c r="J863" i="11"/>
  <c r="I863" i="11"/>
  <c r="H863" i="11"/>
  <c r="G863" i="11"/>
  <c r="F863" i="11"/>
  <c r="E863" i="11"/>
  <c r="D863" i="11"/>
  <c r="C863" i="11"/>
  <c r="B863" i="11"/>
  <c r="A863" i="11"/>
  <c r="W862" i="11"/>
  <c r="U862" i="11"/>
  <c r="T862" i="11"/>
  <c r="S862" i="11"/>
  <c r="Q862" i="11"/>
  <c r="P862" i="11"/>
  <c r="X862" i="11" s="1"/>
  <c r="O862" i="11"/>
  <c r="N862" i="11"/>
  <c r="M862" i="11"/>
  <c r="L862" i="11"/>
  <c r="K862" i="11"/>
  <c r="J862" i="11"/>
  <c r="I862" i="11"/>
  <c r="AB862" i="11" s="1"/>
  <c r="H862" i="11"/>
  <c r="G862" i="11"/>
  <c r="F862" i="11"/>
  <c r="E862" i="11"/>
  <c r="D862" i="11"/>
  <c r="C862" i="11"/>
  <c r="B862" i="11"/>
  <c r="A862" i="11"/>
  <c r="AA861" i="11"/>
  <c r="Y861" i="11"/>
  <c r="X861" i="11"/>
  <c r="V861" i="11"/>
  <c r="T861" i="11"/>
  <c r="AB861" i="11" s="1"/>
  <c r="S861" i="11"/>
  <c r="Q861" i="11"/>
  <c r="P861" i="11"/>
  <c r="O861" i="11"/>
  <c r="N861" i="11"/>
  <c r="R861" i="11" s="1"/>
  <c r="M861" i="11"/>
  <c r="L861" i="11"/>
  <c r="K861" i="11"/>
  <c r="J861" i="11"/>
  <c r="I861" i="11"/>
  <c r="H861" i="11"/>
  <c r="G861" i="11"/>
  <c r="F861" i="11"/>
  <c r="E861" i="11"/>
  <c r="D861" i="11"/>
  <c r="C861" i="11"/>
  <c r="B861" i="11"/>
  <c r="A861" i="11"/>
  <c r="X860" i="11"/>
  <c r="V860" i="11"/>
  <c r="T860" i="11"/>
  <c r="S860" i="11"/>
  <c r="AA860" i="11" s="1"/>
  <c r="Q860" i="11"/>
  <c r="Y860" i="11" s="1"/>
  <c r="P860" i="11"/>
  <c r="O860" i="11"/>
  <c r="N860" i="11"/>
  <c r="M860" i="11"/>
  <c r="L860" i="11"/>
  <c r="K860" i="11"/>
  <c r="J860" i="11"/>
  <c r="I860" i="11"/>
  <c r="AB860" i="11" s="1"/>
  <c r="H860" i="11"/>
  <c r="G860" i="11"/>
  <c r="F860" i="11"/>
  <c r="E860" i="11"/>
  <c r="D860" i="11"/>
  <c r="C860" i="11"/>
  <c r="B860" i="11"/>
  <c r="A860" i="11"/>
  <c r="W859" i="11"/>
  <c r="U859" i="11"/>
  <c r="T859" i="11"/>
  <c r="AB859" i="11" s="1"/>
  <c r="S859" i="11"/>
  <c r="AA859" i="11" s="1"/>
  <c r="R859" i="11"/>
  <c r="Q859" i="11"/>
  <c r="P859" i="11"/>
  <c r="X859" i="11" s="1"/>
  <c r="O859" i="11"/>
  <c r="N859" i="11"/>
  <c r="V859" i="11" s="1"/>
  <c r="M859" i="11"/>
  <c r="L859" i="11"/>
  <c r="K859" i="11"/>
  <c r="J859" i="11"/>
  <c r="I859" i="11"/>
  <c r="Y859" i="11" s="1"/>
  <c r="H859" i="11"/>
  <c r="G859" i="11"/>
  <c r="F859" i="11"/>
  <c r="E859" i="11"/>
  <c r="D859" i="11"/>
  <c r="C859" i="11"/>
  <c r="B859" i="11"/>
  <c r="A859" i="11"/>
  <c r="AA858" i="11"/>
  <c r="V858" i="11"/>
  <c r="T858" i="11"/>
  <c r="S858" i="11"/>
  <c r="Q858" i="11"/>
  <c r="Y858" i="11" s="1"/>
  <c r="P858" i="11"/>
  <c r="X858" i="11" s="1"/>
  <c r="O858" i="11"/>
  <c r="W858" i="11" s="1"/>
  <c r="N858" i="11"/>
  <c r="M858" i="11"/>
  <c r="L858" i="11"/>
  <c r="K858" i="11"/>
  <c r="J858" i="11"/>
  <c r="I858" i="11"/>
  <c r="H858" i="11"/>
  <c r="G858" i="11"/>
  <c r="F858" i="11"/>
  <c r="E858" i="11"/>
  <c r="D858" i="11"/>
  <c r="C858" i="11"/>
  <c r="B858" i="11"/>
  <c r="A858" i="11"/>
  <c r="AB857" i="11"/>
  <c r="Y857" i="11"/>
  <c r="X857" i="11"/>
  <c r="U857" i="11"/>
  <c r="T857" i="11"/>
  <c r="S857" i="11"/>
  <c r="AA857" i="11" s="1"/>
  <c r="Q857" i="11"/>
  <c r="P857" i="11"/>
  <c r="O857" i="11"/>
  <c r="W857" i="11" s="1"/>
  <c r="N857" i="11"/>
  <c r="V857" i="11" s="1"/>
  <c r="M857" i="11"/>
  <c r="L857" i="11"/>
  <c r="K857" i="11"/>
  <c r="J857" i="11"/>
  <c r="I857" i="11"/>
  <c r="H857" i="11"/>
  <c r="G857" i="11"/>
  <c r="F857" i="11"/>
  <c r="E857" i="11"/>
  <c r="D857" i="11"/>
  <c r="C857" i="11"/>
  <c r="B857" i="11"/>
  <c r="A857" i="11"/>
  <c r="Y856" i="11"/>
  <c r="W856" i="11"/>
  <c r="U856" i="11"/>
  <c r="T856" i="11"/>
  <c r="S856" i="11"/>
  <c r="Q856" i="11"/>
  <c r="P856" i="11"/>
  <c r="X856" i="11" s="1"/>
  <c r="O856" i="11"/>
  <c r="N856" i="11"/>
  <c r="M856" i="11"/>
  <c r="L856" i="11"/>
  <c r="K856" i="11"/>
  <c r="J856" i="11"/>
  <c r="I856" i="11"/>
  <c r="AA856" i="11" s="1"/>
  <c r="H856" i="11"/>
  <c r="G856" i="11"/>
  <c r="F856" i="11"/>
  <c r="E856" i="11"/>
  <c r="D856" i="11"/>
  <c r="C856" i="11"/>
  <c r="B856" i="11"/>
  <c r="A856" i="11"/>
  <c r="Y855" i="11"/>
  <c r="W855" i="11"/>
  <c r="V855" i="11"/>
  <c r="T855" i="11"/>
  <c r="AB855" i="11" s="1"/>
  <c r="S855" i="11"/>
  <c r="R855" i="11"/>
  <c r="Q855" i="11"/>
  <c r="P855" i="11"/>
  <c r="O855" i="11"/>
  <c r="N855" i="11"/>
  <c r="M855" i="11"/>
  <c r="L855" i="11"/>
  <c r="K855" i="11"/>
  <c r="J855" i="11"/>
  <c r="I855" i="11"/>
  <c r="X855" i="11" s="1"/>
  <c r="H855" i="11"/>
  <c r="G855" i="11"/>
  <c r="F855" i="11"/>
  <c r="E855" i="11"/>
  <c r="D855" i="11"/>
  <c r="C855" i="11"/>
  <c r="B855" i="11"/>
  <c r="A855" i="11"/>
  <c r="X854" i="11"/>
  <c r="V854" i="11"/>
  <c r="T854" i="11"/>
  <c r="AB854" i="11" s="1"/>
  <c r="S854" i="11"/>
  <c r="Q854" i="11"/>
  <c r="Y854" i="11" s="1"/>
  <c r="P854" i="11"/>
  <c r="O854" i="11"/>
  <c r="W854" i="11" s="1"/>
  <c r="N854" i="11"/>
  <c r="R854" i="11" s="1"/>
  <c r="M854" i="11"/>
  <c r="L854" i="11"/>
  <c r="K854" i="11"/>
  <c r="J854" i="11"/>
  <c r="I854" i="11"/>
  <c r="H854" i="11"/>
  <c r="G854" i="11"/>
  <c r="F854" i="11"/>
  <c r="E854" i="11"/>
  <c r="D854" i="11"/>
  <c r="C854" i="11"/>
  <c r="B854" i="11"/>
  <c r="A854" i="11"/>
  <c r="AB853" i="11"/>
  <c r="T853" i="11"/>
  <c r="S853" i="11"/>
  <c r="Q853" i="11"/>
  <c r="Y853" i="11" s="1"/>
  <c r="P853" i="11"/>
  <c r="X853" i="11" s="1"/>
  <c r="O853" i="11"/>
  <c r="N853" i="11"/>
  <c r="M853" i="11"/>
  <c r="L853" i="11"/>
  <c r="K853" i="11"/>
  <c r="J853" i="11"/>
  <c r="I853" i="11"/>
  <c r="W853" i="11" s="1"/>
  <c r="H853" i="11"/>
  <c r="G853" i="11"/>
  <c r="F853" i="11"/>
  <c r="E853" i="11"/>
  <c r="D853" i="11"/>
  <c r="C853" i="11"/>
  <c r="B853" i="11"/>
  <c r="A853" i="11"/>
  <c r="AA852" i="11"/>
  <c r="T852" i="11"/>
  <c r="S852" i="11"/>
  <c r="U852" i="11" s="1"/>
  <c r="R852" i="11"/>
  <c r="Q852" i="11"/>
  <c r="P852" i="11"/>
  <c r="O852" i="11"/>
  <c r="N852" i="11"/>
  <c r="M852" i="11"/>
  <c r="L852" i="11"/>
  <c r="K852" i="11"/>
  <c r="J852" i="11"/>
  <c r="I852" i="11"/>
  <c r="Y852" i="11" s="1"/>
  <c r="H852" i="11"/>
  <c r="G852" i="11"/>
  <c r="F852" i="11"/>
  <c r="E852" i="11"/>
  <c r="D852" i="11"/>
  <c r="C852" i="11"/>
  <c r="B852" i="11"/>
  <c r="A852" i="11"/>
  <c r="AB851" i="11"/>
  <c r="AA851" i="11"/>
  <c r="AC851" i="11" s="1"/>
  <c r="X851" i="11"/>
  <c r="W851" i="11"/>
  <c r="V851" i="11"/>
  <c r="U851" i="11"/>
  <c r="T851" i="11"/>
  <c r="S851" i="11"/>
  <c r="Q851" i="11"/>
  <c r="Y851" i="11" s="1"/>
  <c r="P851" i="11"/>
  <c r="O851" i="11"/>
  <c r="R851" i="11" s="1"/>
  <c r="N851" i="11"/>
  <c r="M851" i="11"/>
  <c r="L851" i="11"/>
  <c r="K851" i="11"/>
  <c r="J851" i="11"/>
  <c r="I851" i="11"/>
  <c r="H851" i="11"/>
  <c r="G851" i="11"/>
  <c r="F851" i="11"/>
  <c r="E851" i="11"/>
  <c r="D851" i="11"/>
  <c r="C851" i="11"/>
  <c r="B851" i="11"/>
  <c r="A851" i="11"/>
  <c r="AB850" i="11"/>
  <c r="X850" i="11"/>
  <c r="W850" i="11"/>
  <c r="U850" i="11"/>
  <c r="T850" i="11"/>
  <c r="S850" i="11"/>
  <c r="AA850" i="11" s="1"/>
  <c r="R850" i="11"/>
  <c r="Q850" i="11"/>
  <c r="P850" i="11"/>
  <c r="O850" i="11"/>
  <c r="N850" i="11"/>
  <c r="V850" i="11" s="1"/>
  <c r="M850" i="11"/>
  <c r="L850" i="11"/>
  <c r="K850" i="11"/>
  <c r="J850" i="11"/>
  <c r="I850" i="11"/>
  <c r="Y850" i="11" s="1"/>
  <c r="H850" i="11"/>
  <c r="G850" i="11"/>
  <c r="F850" i="11"/>
  <c r="E850" i="11"/>
  <c r="D850" i="11"/>
  <c r="C850" i="11"/>
  <c r="B850" i="11"/>
  <c r="A850" i="11"/>
  <c r="Y849" i="11"/>
  <c r="W849" i="11"/>
  <c r="U849" i="11"/>
  <c r="T849" i="11"/>
  <c r="AB849" i="11" s="1"/>
  <c r="S849" i="11"/>
  <c r="R849" i="11"/>
  <c r="Q849" i="11"/>
  <c r="P849" i="11"/>
  <c r="X849" i="11" s="1"/>
  <c r="O849" i="11"/>
  <c r="N849" i="11"/>
  <c r="M849" i="11"/>
  <c r="L849" i="11"/>
  <c r="K849" i="11"/>
  <c r="J849" i="11"/>
  <c r="I849" i="11"/>
  <c r="H849" i="11"/>
  <c r="G849" i="11"/>
  <c r="F849" i="11"/>
  <c r="E849" i="11"/>
  <c r="D849" i="11"/>
  <c r="C849" i="11"/>
  <c r="B849" i="11"/>
  <c r="A849" i="11"/>
  <c r="T848" i="11"/>
  <c r="S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E848" i="11"/>
  <c r="D848" i="11"/>
  <c r="C848" i="11"/>
  <c r="B848" i="11"/>
  <c r="A848" i="11"/>
  <c r="AB847" i="11"/>
  <c r="AA847" i="11"/>
  <c r="V847" i="11"/>
  <c r="T847" i="11"/>
  <c r="S847" i="11"/>
  <c r="U847" i="11" s="1"/>
  <c r="Q847" i="11"/>
  <c r="Y847" i="11" s="1"/>
  <c r="P847" i="11"/>
  <c r="X847" i="11" s="1"/>
  <c r="O847" i="11"/>
  <c r="W847" i="11" s="1"/>
  <c r="N847" i="11"/>
  <c r="M847" i="11"/>
  <c r="L847" i="11"/>
  <c r="K847" i="11"/>
  <c r="J847" i="11"/>
  <c r="I847" i="11"/>
  <c r="H847" i="11"/>
  <c r="G847" i="11"/>
  <c r="F847" i="11"/>
  <c r="E847" i="11"/>
  <c r="D847" i="11"/>
  <c r="C847" i="11"/>
  <c r="B847" i="11"/>
  <c r="A847" i="11"/>
  <c r="T846" i="11"/>
  <c r="S846" i="11"/>
  <c r="U846" i="11" s="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E846" i="11"/>
  <c r="D846" i="11"/>
  <c r="C846" i="11"/>
  <c r="B846" i="11"/>
  <c r="A846" i="11"/>
  <c r="Y845" i="11"/>
  <c r="X845" i="11"/>
  <c r="V845" i="11"/>
  <c r="U845" i="11"/>
  <c r="T845" i="11"/>
  <c r="AB845" i="11" s="1"/>
  <c r="S845" i="11"/>
  <c r="Q845" i="11"/>
  <c r="P845" i="11"/>
  <c r="R845" i="11" s="1"/>
  <c r="O845" i="11"/>
  <c r="N845" i="11"/>
  <c r="M845" i="11"/>
  <c r="L845" i="11"/>
  <c r="K845" i="11"/>
  <c r="J845" i="11"/>
  <c r="I845" i="11"/>
  <c r="H845" i="11"/>
  <c r="G845" i="11"/>
  <c r="F845" i="11"/>
  <c r="E845" i="11"/>
  <c r="D845" i="11"/>
  <c r="C845" i="11"/>
  <c r="B845" i="11"/>
  <c r="A845" i="11"/>
  <c r="AC844" i="11"/>
  <c r="X844" i="11"/>
  <c r="W844" i="11"/>
  <c r="V844" i="11"/>
  <c r="U844" i="11"/>
  <c r="T844" i="11"/>
  <c r="AB844" i="11" s="1"/>
  <c r="S844" i="11"/>
  <c r="AA844" i="11" s="1"/>
  <c r="R844" i="11"/>
  <c r="Q844" i="11"/>
  <c r="Y844" i="11" s="1"/>
  <c r="P844" i="11"/>
  <c r="O844" i="11"/>
  <c r="N844" i="11"/>
  <c r="M844" i="11"/>
  <c r="L844" i="11"/>
  <c r="K844" i="11"/>
  <c r="J844" i="11"/>
  <c r="I844" i="11"/>
  <c r="H844" i="11"/>
  <c r="G844" i="11"/>
  <c r="F844" i="11"/>
  <c r="E844" i="11"/>
  <c r="D844" i="11"/>
  <c r="C844" i="11"/>
  <c r="B844" i="11"/>
  <c r="A844" i="11"/>
  <c r="T843" i="11"/>
  <c r="AB843" i="11" s="1"/>
  <c r="S843" i="11"/>
  <c r="R843" i="11"/>
  <c r="Q843" i="11"/>
  <c r="Y843" i="11" s="1"/>
  <c r="P843" i="11"/>
  <c r="X843" i="11" s="1"/>
  <c r="O843" i="11"/>
  <c r="W843" i="11" s="1"/>
  <c r="N843" i="11"/>
  <c r="V843" i="11" s="1"/>
  <c r="M843" i="11"/>
  <c r="L843" i="11"/>
  <c r="K843" i="11"/>
  <c r="J843" i="11"/>
  <c r="I843" i="11"/>
  <c r="H843" i="11"/>
  <c r="G843" i="11"/>
  <c r="F843" i="11"/>
  <c r="E843" i="11"/>
  <c r="D843" i="11"/>
  <c r="C843" i="11"/>
  <c r="B843" i="11"/>
  <c r="A843" i="11"/>
  <c r="AB842" i="11"/>
  <c r="AA842" i="11"/>
  <c r="W842" i="11"/>
  <c r="T842" i="11"/>
  <c r="U842" i="11" s="1"/>
  <c r="S842" i="11"/>
  <c r="Q842" i="11"/>
  <c r="Y842" i="11" s="1"/>
  <c r="P842" i="11"/>
  <c r="X842" i="11" s="1"/>
  <c r="O842" i="11"/>
  <c r="N842" i="11"/>
  <c r="V842" i="11" s="1"/>
  <c r="M842" i="11"/>
  <c r="L842" i="11"/>
  <c r="K842" i="11"/>
  <c r="J842" i="11"/>
  <c r="I842" i="11"/>
  <c r="H842" i="11"/>
  <c r="G842" i="11"/>
  <c r="F842" i="11"/>
  <c r="E842" i="11"/>
  <c r="D842" i="11"/>
  <c r="C842" i="11"/>
  <c r="B842" i="11"/>
  <c r="A842" i="11"/>
  <c r="Y841" i="11"/>
  <c r="T841" i="11"/>
  <c r="S841" i="11"/>
  <c r="Q841" i="11"/>
  <c r="P841" i="11"/>
  <c r="O841" i="11"/>
  <c r="W841" i="11" s="1"/>
  <c r="N841" i="11"/>
  <c r="M841" i="11"/>
  <c r="L841" i="11"/>
  <c r="K841" i="11"/>
  <c r="J841" i="11"/>
  <c r="I841" i="11"/>
  <c r="H841" i="11"/>
  <c r="G841" i="11"/>
  <c r="F841" i="11"/>
  <c r="E841" i="11"/>
  <c r="D841" i="11"/>
  <c r="C841" i="11"/>
  <c r="B841" i="11"/>
  <c r="A841" i="11"/>
  <c r="AA840" i="11"/>
  <c r="U840" i="11"/>
  <c r="T840" i="11"/>
  <c r="S840" i="11"/>
  <c r="Q840" i="11"/>
  <c r="R840" i="11" s="1"/>
  <c r="P840" i="11"/>
  <c r="O840" i="11"/>
  <c r="N840" i="11"/>
  <c r="M840" i="11"/>
  <c r="L840" i="11"/>
  <c r="K840" i="11"/>
  <c r="J840" i="11"/>
  <c r="I840" i="11"/>
  <c r="H840" i="11"/>
  <c r="G840" i="11"/>
  <c r="F840" i="11"/>
  <c r="E840" i="11"/>
  <c r="D840" i="11"/>
  <c r="C840" i="11"/>
  <c r="B840" i="11"/>
  <c r="A840" i="11"/>
  <c r="X839" i="11"/>
  <c r="W839" i="11"/>
  <c r="T839" i="11"/>
  <c r="AB839" i="11" s="1"/>
  <c r="S839" i="11"/>
  <c r="Q839" i="11"/>
  <c r="P839" i="11"/>
  <c r="O839" i="11"/>
  <c r="N839" i="11"/>
  <c r="M839" i="11"/>
  <c r="L839" i="11"/>
  <c r="K839" i="11"/>
  <c r="J839" i="11"/>
  <c r="I839" i="11"/>
  <c r="Y839" i="11" s="1"/>
  <c r="H839" i="11"/>
  <c r="G839" i="11"/>
  <c r="F839" i="11"/>
  <c r="E839" i="11"/>
  <c r="D839" i="11"/>
  <c r="C839" i="11"/>
  <c r="B839" i="11"/>
  <c r="A839" i="11"/>
  <c r="V838" i="11"/>
  <c r="Z838" i="11" s="1"/>
  <c r="T838" i="11"/>
  <c r="AB838" i="11" s="1"/>
  <c r="S838" i="11"/>
  <c r="AA838" i="11" s="1"/>
  <c r="Q838" i="11"/>
  <c r="Y838" i="11" s="1"/>
  <c r="P838" i="11"/>
  <c r="X838" i="11" s="1"/>
  <c r="O838" i="11"/>
  <c r="W838" i="11" s="1"/>
  <c r="N838" i="11"/>
  <c r="M838" i="11"/>
  <c r="L838" i="11"/>
  <c r="K838" i="11"/>
  <c r="J838" i="11"/>
  <c r="I838" i="11"/>
  <c r="H838" i="11"/>
  <c r="G838" i="11"/>
  <c r="F838" i="11"/>
  <c r="E838" i="11"/>
  <c r="D838" i="11"/>
  <c r="C838" i="11"/>
  <c r="B838" i="11"/>
  <c r="A838" i="11"/>
  <c r="AB837" i="11"/>
  <c r="AC837" i="11" s="1"/>
  <c r="T837" i="11"/>
  <c r="S837" i="11"/>
  <c r="AA837" i="11" s="1"/>
  <c r="Q837" i="11"/>
  <c r="Y837" i="11" s="1"/>
  <c r="P837" i="11"/>
  <c r="X837" i="11" s="1"/>
  <c r="O837" i="11"/>
  <c r="W837" i="11" s="1"/>
  <c r="N837" i="11"/>
  <c r="M837" i="11"/>
  <c r="L837" i="11"/>
  <c r="K837" i="11"/>
  <c r="J837" i="11"/>
  <c r="I837" i="11"/>
  <c r="H837" i="11"/>
  <c r="G837" i="11"/>
  <c r="F837" i="11"/>
  <c r="E837" i="11"/>
  <c r="D837" i="11"/>
  <c r="C837" i="11"/>
  <c r="B837" i="11"/>
  <c r="A837" i="11"/>
  <c r="AA836" i="11"/>
  <c r="U836" i="11"/>
  <c r="T836" i="11"/>
  <c r="S836" i="11"/>
  <c r="Q836" i="11"/>
  <c r="P836" i="11"/>
  <c r="X836" i="11" s="1"/>
  <c r="O836" i="11"/>
  <c r="W836" i="11" s="1"/>
  <c r="N836" i="11"/>
  <c r="M836" i="11"/>
  <c r="L836" i="11"/>
  <c r="K836" i="11"/>
  <c r="J836" i="11"/>
  <c r="I836" i="11"/>
  <c r="Y836" i="11" s="1"/>
  <c r="H836" i="11"/>
  <c r="G836" i="11"/>
  <c r="F836" i="11"/>
  <c r="E836" i="11"/>
  <c r="D836" i="11"/>
  <c r="C836" i="11"/>
  <c r="B836" i="11"/>
  <c r="A836" i="11"/>
  <c r="AB835" i="11"/>
  <c r="AA835" i="11"/>
  <c r="X835" i="11"/>
  <c r="W835" i="11"/>
  <c r="Z835" i="11" s="1"/>
  <c r="V835" i="11"/>
  <c r="T835" i="11"/>
  <c r="U835" i="11" s="1"/>
  <c r="S835" i="11"/>
  <c r="R835" i="11"/>
  <c r="Q835" i="11"/>
  <c r="P835" i="11"/>
  <c r="O835" i="11"/>
  <c r="N835" i="11"/>
  <c r="M835" i="11"/>
  <c r="L835" i="11"/>
  <c r="K835" i="11"/>
  <c r="J835" i="11"/>
  <c r="I835" i="11"/>
  <c r="Y835" i="11" s="1"/>
  <c r="H835" i="11"/>
  <c r="G835" i="11"/>
  <c r="F835" i="11"/>
  <c r="E835" i="11"/>
  <c r="D835" i="11"/>
  <c r="C835" i="11"/>
  <c r="B835" i="11"/>
  <c r="A835" i="11"/>
  <c r="X834" i="11"/>
  <c r="W834" i="11"/>
  <c r="T834" i="11"/>
  <c r="AB834" i="11" s="1"/>
  <c r="S834" i="11"/>
  <c r="Q834" i="11"/>
  <c r="P834" i="11"/>
  <c r="O834" i="11"/>
  <c r="R834" i="11" s="1"/>
  <c r="N834" i="11"/>
  <c r="M834" i="11"/>
  <c r="L834" i="11"/>
  <c r="K834" i="11"/>
  <c r="J834" i="11"/>
  <c r="I834" i="11"/>
  <c r="H834" i="11"/>
  <c r="G834" i="11"/>
  <c r="F834" i="11"/>
  <c r="E834" i="11"/>
  <c r="D834" i="11"/>
  <c r="C834" i="11"/>
  <c r="B834" i="11"/>
  <c r="A834" i="11"/>
  <c r="AB833" i="11"/>
  <c r="W833" i="11"/>
  <c r="V833" i="11"/>
  <c r="T833" i="11"/>
  <c r="U833" i="11" s="1"/>
  <c r="S833" i="11"/>
  <c r="AA833" i="11" s="1"/>
  <c r="Q833" i="11"/>
  <c r="P833" i="11"/>
  <c r="X833" i="11" s="1"/>
  <c r="O833" i="11"/>
  <c r="N833" i="11"/>
  <c r="M833" i="11"/>
  <c r="L833" i="11"/>
  <c r="K833" i="11"/>
  <c r="J833" i="11"/>
  <c r="I833" i="11"/>
  <c r="H833" i="11"/>
  <c r="G833" i="11"/>
  <c r="F833" i="11"/>
  <c r="E833" i="11"/>
  <c r="D833" i="11"/>
  <c r="C833" i="11"/>
  <c r="B833" i="11"/>
  <c r="A833" i="11"/>
  <c r="T832" i="11"/>
  <c r="AB832" i="11" s="1"/>
  <c r="S832" i="11"/>
  <c r="Q832" i="11"/>
  <c r="Y832" i="11" s="1"/>
  <c r="P832" i="11"/>
  <c r="X832" i="11" s="1"/>
  <c r="O832" i="11"/>
  <c r="W832" i="11" s="1"/>
  <c r="N832" i="11"/>
  <c r="M832" i="11"/>
  <c r="L832" i="11"/>
  <c r="K832" i="11"/>
  <c r="J832" i="11"/>
  <c r="I832" i="11"/>
  <c r="H832" i="11"/>
  <c r="G832" i="11"/>
  <c r="F832" i="11"/>
  <c r="E832" i="11"/>
  <c r="D832" i="11"/>
  <c r="C832" i="11"/>
  <c r="B832" i="11"/>
  <c r="A832" i="11"/>
  <c r="AB831" i="11"/>
  <c r="AA831" i="11"/>
  <c r="V831" i="11"/>
  <c r="T831" i="11"/>
  <c r="S831" i="11"/>
  <c r="U831" i="11" s="1"/>
  <c r="Q831" i="11"/>
  <c r="Y831" i="11" s="1"/>
  <c r="P831" i="11"/>
  <c r="X831" i="11" s="1"/>
  <c r="O831" i="11"/>
  <c r="W831" i="11" s="1"/>
  <c r="N831" i="11"/>
  <c r="R831" i="11" s="1"/>
  <c r="M831" i="11"/>
  <c r="L831" i="11"/>
  <c r="K831" i="11"/>
  <c r="J831" i="11"/>
  <c r="I831" i="11"/>
  <c r="H831" i="11"/>
  <c r="G831" i="11"/>
  <c r="F831" i="11"/>
  <c r="E831" i="11"/>
  <c r="D831" i="11"/>
  <c r="C831" i="11"/>
  <c r="B831" i="11"/>
  <c r="A831" i="11"/>
  <c r="AB830" i="11"/>
  <c r="Y830" i="11"/>
  <c r="X830" i="11"/>
  <c r="T830" i="11"/>
  <c r="S830" i="11"/>
  <c r="Q830" i="11"/>
  <c r="P830" i="11"/>
  <c r="O830" i="11"/>
  <c r="N830" i="11"/>
  <c r="V830" i="11" s="1"/>
  <c r="M830" i="11"/>
  <c r="L830" i="11"/>
  <c r="K830" i="11"/>
  <c r="J830" i="11"/>
  <c r="I830" i="11"/>
  <c r="W830" i="11" s="1"/>
  <c r="H830" i="11"/>
  <c r="G830" i="11"/>
  <c r="F830" i="11"/>
  <c r="E830" i="11"/>
  <c r="D830" i="11"/>
  <c r="C830" i="11"/>
  <c r="B830" i="11"/>
  <c r="A830" i="11"/>
  <c r="Y829" i="11"/>
  <c r="X829" i="11"/>
  <c r="U829" i="11"/>
  <c r="T829" i="11"/>
  <c r="S829" i="11"/>
  <c r="Q829" i="11"/>
  <c r="P829" i="11"/>
  <c r="R829" i="11" s="1"/>
  <c r="O829" i="11"/>
  <c r="N829" i="11"/>
  <c r="M829" i="11"/>
  <c r="L829" i="11"/>
  <c r="K829" i="11"/>
  <c r="J829" i="11"/>
  <c r="I829" i="11"/>
  <c r="H829" i="11"/>
  <c r="G829" i="11"/>
  <c r="F829" i="11"/>
  <c r="E829" i="11"/>
  <c r="D829" i="11"/>
  <c r="C829" i="11"/>
  <c r="B829" i="11"/>
  <c r="A829" i="11"/>
  <c r="X828" i="11"/>
  <c r="W828" i="11"/>
  <c r="V828" i="11"/>
  <c r="U828" i="11"/>
  <c r="T828" i="11"/>
  <c r="AB828" i="11" s="1"/>
  <c r="S828" i="11"/>
  <c r="AA828" i="11" s="1"/>
  <c r="AC828" i="11" s="1"/>
  <c r="R828" i="11"/>
  <c r="Q828" i="11"/>
  <c r="Y828" i="11" s="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D828" i="11"/>
  <c r="C828" i="11"/>
  <c r="B828" i="11"/>
  <c r="A828" i="11"/>
  <c r="T827" i="11"/>
  <c r="AB827" i="11" s="1"/>
  <c r="S827" i="11"/>
  <c r="Q827" i="11"/>
  <c r="Y827" i="11" s="1"/>
  <c r="P827" i="11"/>
  <c r="O827" i="11"/>
  <c r="W827" i="11" s="1"/>
  <c r="N827" i="11"/>
  <c r="V827" i="11" s="1"/>
  <c r="M827" i="11"/>
  <c r="L827" i="11"/>
  <c r="K827" i="11"/>
  <c r="J827" i="11"/>
  <c r="I827" i="11"/>
  <c r="H827" i="11"/>
  <c r="G827" i="11"/>
  <c r="F827" i="11"/>
  <c r="E827" i="11"/>
  <c r="D827" i="11"/>
  <c r="C827" i="11"/>
  <c r="B827" i="11"/>
  <c r="A827" i="11"/>
  <c r="AC826" i="11"/>
  <c r="AB826" i="11"/>
  <c r="AA826" i="11"/>
  <c r="T826" i="11"/>
  <c r="S826" i="11"/>
  <c r="U826" i="11" s="1"/>
  <c r="Q826" i="11"/>
  <c r="Y826" i="11" s="1"/>
  <c r="P826" i="11"/>
  <c r="X826" i="11" s="1"/>
  <c r="O826" i="11"/>
  <c r="W826" i="11" s="1"/>
  <c r="N826" i="11"/>
  <c r="V826" i="11" s="1"/>
  <c r="M826" i="11"/>
  <c r="L826" i="11"/>
  <c r="K826" i="11"/>
  <c r="J826" i="11"/>
  <c r="I826" i="11"/>
  <c r="H826" i="11"/>
  <c r="G826" i="11"/>
  <c r="F826" i="11"/>
  <c r="E826" i="11"/>
  <c r="D826" i="11"/>
  <c r="C826" i="11"/>
  <c r="B826" i="11"/>
  <c r="A826" i="11"/>
  <c r="AB825" i="11"/>
  <c r="Y825" i="11"/>
  <c r="T825" i="11"/>
  <c r="U825" i="11" s="1"/>
  <c r="S825" i="11"/>
  <c r="Q825" i="11"/>
  <c r="P825" i="11"/>
  <c r="O825" i="11"/>
  <c r="W825" i="11" s="1"/>
  <c r="N825" i="11"/>
  <c r="M825" i="11"/>
  <c r="L825" i="11"/>
  <c r="K825" i="11"/>
  <c r="J825" i="11"/>
  <c r="I825" i="11"/>
  <c r="H825" i="11"/>
  <c r="G825" i="11"/>
  <c r="F825" i="11"/>
  <c r="E825" i="11"/>
  <c r="D825" i="11"/>
  <c r="C825" i="11"/>
  <c r="B825" i="11"/>
  <c r="A825" i="11"/>
  <c r="AA824" i="11"/>
  <c r="U824" i="11"/>
  <c r="T824" i="11"/>
  <c r="S824" i="11"/>
  <c r="Q824" i="11"/>
  <c r="Y824" i="11" s="1"/>
  <c r="P824" i="11"/>
  <c r="O824" i="11"/>
  <c r="N824" i="11"/>
  <c r="M824" i="11"/>
  <c r="L824" i="11"/>
  <c r="K824" i="11"/>
  <c r="J824" i="11"/>
  <c r="I824" i="11"/>
  <c r="H824" i="11"/>
  <c r="G824" i="11"/>
  <c r="F824" i="11"/>
  <c r="E824" i="11"/>
  <c r="D824" i="11"/>
  <c r="C824" i="11"/>
  <c r="B824" i="11"/>
  <c r="A824" i="11"/>
  <c r="X823" i="11"/>
  <c r="W823" i="11"/>
  <c r="V823" i="11"/>
  <c r="T823" i="11"/>
  <c r="AB823" i="11" s="1"/>
  <c r="S823" i="11"/>
  <c r="Q823" i="11"/>
  <c r="P823" i="11"/>
  <c r="O823" i="11"/>
  <c r="N823" i="11"/>
  <c r="R823" i="11" s="1"/>
  <c r="M823" i="11"/>
  <c r="L823" i="11"/>
  <c r="K823" i="11"/>
  <c r="J823" i="11"/>
  <c r="I823" i="11"/>
  <c r="Y823" i="11" s="1"/>
  <c r="H823" i="11"/>
  <c r="G823" i="11"/>
  <c r="F823" i="11"/>
  <c r="E823" i="11"/>
  <c r="D823" i="11"/>
  <c r="C823" i="11"/>
  <c r="B823" i="11"/>
  <c r="A823" i="11"/>
  <c r="AA822" i="11"/>
  <c r="V822" i="11"/>
  <c r="T822" i="11"/>
  <c r="S822" i="11"/>
  <c r="Q822" i="11"/>
  <c r="Y822" i="11" s="1"/>
  <c r="P822" i="11"/>
  <c r="X822" i="11" s="1"/>
  <c r="O822" i="11"/>
  <c r="W822" i="11" s="1"/>
  <c r="N822" i="11"/>
  <c r="M822" i="11"/>
  <c r="L822" i="11"/>
  <c r="K822" i="11"/>
  <c r="J822" i="11"/>
  <c r="I822" i="11"/>
  <c r="H822" i="11"/>
  <c r="G822" i="11"/>
  <c r="F822" i="11"/>
  <c r="E822" i="11"/>
  <c r="D822" i="11"/>
  <c r="C822" i="11"/>
  <c r="B822" i="11"/>
  <c r="A822" i="11"/>
  <c r="AB821" i="11"/>
  <c r="T821" i="11"/>
  <c r="S821" i="11"/>
  <c r="AA821" i="11" s="1"/>
  <c r="AC821" i="11" s="1"/>
  <c r="Q821" i="11"/>
  <c r="Y821" i="11" s="1"/>
  <c r="P821" i="11"/>
  <c r="X821" i="11" s="1"/>
  <c r="O821" i="11"/>
  <c r="W821" i="11" s="1"/>
  <c r="N821" i="11"/>
  <c r="V821" i="11" s="1"/>
  <c r="M821" i="11"/>
  <c r="L821" i="11"/>
  <c r="K821" i="11"/>
  <c r="J821" i="11"/>
  <c r="I821" i="11"/>
  <c r="H821" i="11"/>
  <c r="G821" i="11"/>
  <c r="F821" i="11"/>
  <c r="E821" i="11"/>
  <c r="D821" i="11"/>
  <c r="C821" i="11"/>
  <c r="B821" i="11"/>
  <c r="A821" i="11"/>
  <c r="AA820" i="11"/>
  <c r="U820" i="11"/>
  <c r="T820" i="11"/>
  <c r="S820" i="11"/>
  <c r="Q820" i="11"/>
  <c r="P820" i="11"/>
  <c r="X820" i="11" s="1"/>
  <c r="O820" i="11"/>
  <c r="W820" i="11" s="1"/>
  <c r="N820" i="11"/>
  <c r="M820" i="11"/>
  <c r="L820" i="11"/>
  <c r="K820" i="11"/>
  <c r="J820" i="11"/>
  <c r="I820" i="11"/>
  <c r="Y820" i="11" s="1"/>
  <c r="H820" i="11"/>
  <c r="G820" i="11"/>
  <c r="F820" i="11"/>
  <c r="E820" i="11"/>
  <c r="D820" i="11"/>
  <c r="C820" i="11"/>
  <c r="B820" i="11"/>
  <c r="A820" i="11"/>
  <c r="AB819" i="11"/>
  <c r="AA819" i="11"/>
  <c r="AC819" i="11" s="1"/>
  <c r="X819" i="11"/>
  <c r="W819" i="11"/>
  <c r="V819" i="11"/>
  <c r="T819" i="11"/>
  <c r="U819" i="11" s="1"/>
  <c r="S819" i="11"/>
  <c r="R819" i="11"/>
  <c r="Q819" i="11"/>
  <c r="P819" i="11"/>
  <c r="O819" i="11"/>
  <c r="N819" i="11"/>
  <c r="M819" i="11"/>
  <c r="L819" i="11"/>
  <c r="K819" i="11"/>
  <c r="J819" i="11"/>
  <c r="I819" i="11"/>
  <c r="Y819" i="11" s="1"/>
  <c r="H819" i="11"/>
  <c r="G819" i="11"/>
  <c r="F819" i="11"/>
  <c r="E819" i="11"/>
  <c r="D819" i="11"/>
  <c r="C819" i="11"/>
  <c r="B819" i="11"/>
  <c r="A819" i="11"/>
  <c r="Y818" i="11"/>
  <c r="X818" i="11"/>
  <c r="U818" i="11"/>
  <c r="T818" i="11"/>
  <c r="S818" i="11"/>
  <c r="AA818" i="11" s="1"/>
  <c r="Q818" i="11"/>
  <c r="P818" i="11"/>
  <c r="O818" i="11"/>
  <c r="R818" i="11" s="1"/>
  <c r="N818" i="11"/>
  <c r="M818" i="11"/>
  <c r="L818" i="11"/>
  <c r="K818" i="11"/>
  <c r="J818" i="11"/>
  <c r="I818" i="11"/>
  <c r="H818" i="11"/>
  <c r="G818" i="11"/>
  <c r="F818" i="11"/>
  <c r="E818" i="11"/>
  <c r="D818" i="11"/>
  <c r="C818" i="11"/>
  <c r="B818" i="11"/>
  <c r="A818" i="11"/>
  <c r="W817" i="11"/>
  <c r="V817" i="11"/>
  <c r="T817" i="11"/>
  <c r="S817" i="11"/>
  <c r="AA817" i="11" s="1"/>
  <c r="Q817" i="11"/>
  <c r="P817" i="11"/>
  <c r="X817" i="11" s="1"/>
  <c r="O817" i="11"/>
  <c r="N817" i="11"/>
  <c r="M817" i="11"/>
  <c r="L817" i="11"/>
  <c r="K817" i="11"/>
  <c r="J817" i="11"/>
  <c r="I817" i="11"/>
  <c r="H817" i="11"/>
  <c r="G817" i="11"/>
  <c r="F817" i="11"/>
  <c r="E817" i="11"/>
  <c r="D817" i="11"/>
  <c r="C817" i="11"/>
  <c r="B817" i="11"/>
  <c r="A817" i="11"/>
  <c r="T816" i="11"/>
  <c r="S816" i="11"/>
  <c r="Q816" i="11"/>
  <c r="Y816" i="11" s="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D816" i="11"/>
  <c r="C816" i="11"/>
  <c r="B816" i="11"/>
  <c r="A816" i="11"/>
  <c r="AB815" i="11"/>
  <c r="AA815" i="11"/>
  <c r="AC815" i="11" s="1"/>
  <c r="T815" i="11"/>
  <c r="S815" i="11"/>
  <c r="U815" i="11" s="1"/>
  <c r="Q815" i="11"/>
  <c r="Y815" i="11" s="1"/>
  <c r="P815" i="11"/>
  <c r="X815" i="11" s="1"/>
  <c r="O815" i="11"/>
  <c r="W815" i="11" s="1"/>
  <c r="N815" i="11"/>
  <c r="M815" i="11"/>
  <c r="L815" i="11"/>
  <c r="K815" i="11"/>
  <c r="J815" i="11"/>
  <c r="I815" i="11"/>
  <c r="H815" i="11"/>
  <c r="G815" i="11"/>
  <c r="F815" i="11"/>
  <c r="E815" i="11"/>
  <c r="D815" i="11"/>
  <c r="C815" i="11"/>
  <c r="B815" i="11"/>
  <c r="A815" i="11"/>
  <c r="AB814" i="11"/>
  <c r="Y814" i="11"/>
  <c r="X814" i="11"/>
  <c r="T814" i="11"/>
  <c r="S814" i="11"/>
  <c r="Q814" i="11"/>
  <c r="P814" i="11"/>
  <c r="O814" i="11"/>
  <c r="N814" i="11"/>
  <c r="V814" i="11" s="1"/>
  <c r="M814" i="11"/>
  <c r="L814" i="11"/>
  <c r="K814" i="11"/>
  <c r="J814" i="11"/>
  <c r="I814" i="11"/>
  <c r="W814" i="11" s="1"/>
  <c r="H814" i="11"/>
  <c r="G814" i="11"/>
  <c r="F814" i="11"/>
  <c r="E814" i="11"/>
  <c r="D814" i="11"/>
  <c r="C814" i="11"/>
  <c r="B814" i="11"/>
  <c r="A814" i="11"/>
  <c r="Y813" i="11"/>
  <c r="V813" i="11"/>
  <c r="U813" i="11"/>
  <c r="T813" i="11"/>
  <c r="S813" i="11"/>
  <c r="Q813" i="11"/>
  <c r="P813" i="11"/>
  <c r="R813" i="11" s="1"/>
  <c r="O813" i="11"/>
  <c r="N813" i="11"/>
  <c r="M813" i="11"/>
  <c r="L813" i="11"/>
  <c r="K813" i="11"/>
  <c r="J813" i="11"/>
  <c r="I813" i="11"/>
  <c r="H813" i="11"/>
  <c r="G813" i="11"/>
  <c r="F813" i="11"/>
  <c r="E813" i="11"/>
  <c r="D813" i="11"/>
  <c r="C813" i="11"/>
  <c r="B813" i="11"/>
  <c r="A813" i="11"/>
  <c r="X812" i="11"/>
  <c r="W812" i="11"/>
  <c r="V812" i="11"/>
  <c r="U812" i="11"/>
  <c r="T812" i="11"/>
  <c r="AB812" i="11" s="1"/>
  <c r="S812" i="11"/>
  <c r="AA812" i="11" s="1"/>
  <c r="R812" i="11"/>
  <c r="Q812" i="11"/>
  <c r="Y812" i="11" s="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D812" i="11"/>
  <c r="C812" i="11"/>
  <c r="B812" i="11"/>
  <c r="A812" i="11"/>
  <c r="T811" i="11"/>
  <c r="AB811" i="11" s="1"/>
  <c r="S811" i="11"/>
  <c r="Q811" i="11"/>
  <c r="Y811" i="11" s="1"/>
  <c r="P811" i="11"/>
  <c r="X811" i="11" s="1"/>
  <c r="O811" i="11"/>
  <c r="W811" i="11" s="1"/>
  <c r="N811" i="11"/>
  <c r="V811" i="11" s="1"/>
  <c r="M811" i="11"/>
  <c r="L811" i="11"/>
  <c r="K811" i="11"/>
  <c r="J811" i="11"/>
  <c r="I811" i="11"/>
  <c r="H811" i="11"/>
  <c r="G811" i="11"/>
  <c r="F811" i="11"/>
  <c r="E811" i="11"/>
  <c r="D811" i="11"/>
  <c r="C811" i="11"/>
  <c r="B811" i="11"/>
  <c r="A811" i="11"/>
  <c r="AB810" i="11"/>
  <c r="AC810" i="11" s="1"/>
  <c r="AA810" i="11"/>
  <c r="T810" i="11"/>
  <c r="U810" i="11" s="1"/>
  <c r="S810" i="11"/>
  <c r="Q810" i="11"/>
  <c r="Y810" i="11" s="1"/>
  <c r="P810" i="11"/>
  <c r="X810" i="11" s="1"/>
  <c r="O810" i="11"/>
  <c r="W810" i="11" s="1"/>
  <c r="N810" i="11"/>
  <c r="V810" i="11" s="1"/>
  <c r="M810" i="11"/>
  <c r="L810" i="11"/>
  <c r="K810" i="11"/>
  <c r="J810" i="11"/>
  <c r="I810" i="11"/>
  <c r="H810" i="11"/>
  <c r="G810" i="11"/>
  <c r="F810" i="11"/>
  <c r="E810" i="11"/>
  <c r="D810" i="11"/>
  <c r="C810" i="11"/>
  <c r="B810" i="11"/>
  <c r="A810" i="11"/>
  <c r="T809" i="11"/>
  <c r="S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E809" i="11"/>
  <c r="D809" i="11"/>
  <c r="C809" i="11"/>
  <c r="B809" i="11"/>
  <c r="A809" i="11"/>
  <c r="W808" i="11"/>
  <c r="V808" i="11"/>
  <c r="U808" i="11"/>
  <c r="T808" i="11"/>
  <c r="S808" i="11"/>
  <c r="Q808" i="11"/>
  <c r="Y808" i="11" s="1"/>
  <c r="P808" i="11"/>
  <c r="O808" i="11"/>
  <c r="N808" i="11"/>
  <c r="R808" i="11" s="1"/>
  <c r="M808" i="11"/>
  <c r="L808" i="11"/>
  <c r="K808" i="11"/>
  <c r="J808" i="11"/>
  <c r="I808" i="11"/>
  <c r="H808" i="11"/>
  <c r="G808" i="11"/>
  <c r="F808" i="11"/>
  <c r="E808" i="11"/>
  <c r="D808" i="11"/>
  <c r="C808" i="11"/>
  <c r="B808" i="11"/>
  <c r="A808" i="11"/>
  <c r="X807" i="11"/>
  <c r="W807" i="11"/>
  <c r="V807" i="11"/>
  <c r="Z807" i="11" s="1"/>
  <c r="T807" i="11"/>
  <c r="AB807" i="11" s="1"/>
  <c r="S807" i="11"/>
  <c r="Q807" i="11"/>
  <c r="P807" i="11"/>
  <c r="O807" i="11"/>
  <c r="N807" i="11"/>
  <c r="R807" i="11" s="1"/>
  <c r="M807" i="11"/>
  <c r="L807" i="11"/>
  <c r="K807" i="11"/>
  <c r="J807" i="11"/>
  <c r="I807" i="11"/>
  <c r="Y807" i="11" s="1"/>
  <c r="H807" i="11"/>
  <c r="G807" i="11"/>
  <c r="F807" i="11"/>
  <c r="E807" i="11"/>
  <c r="D807" i="11"/>
  <c r="C807" i="11"/>
  <c r="B807" i="11"/>
  <c r="A807" i="11"/>
  <c r="AA806" i="11"/>
  <c r="V806" i="11"/>
  <c r="T806" i="11"/>
  <c r="AB806" i="11" s="1"/>
  <c r="S806" i="11"/>
  <c r="U806" i="11" s="1"/>
  <c r="Q806" i="11"/>
  <c r="Y806" i="11" s="1"/>
  <c r="P806" i="11"/>
  <c r="X806" i="11" s="1"/>
  <c r="O806" i="11"/>
  <c r="W806" i="11" s="1"/>
  <c r="N806" i="11"/>
  <c r="M806" i="11"/>
  <c r="L806" i="11"/>
  <c r="K806" i="11"/>
  <c r="J806" i="11"/>
  <c r="I806" i="11"/>
  <c r="H806" i="11"/>
  <c r="G806" i="11"/>
  <c r="F806" i="11"/>
  <c r="E806" i="11"/>
  <c r="D806" i="11"/>
  <c r="C806" i="11"/>
  <c r="B806" i="11"/>
  <c r="A806" i="11"/>
  <c r="AB805" i="11"/>
  <c r="X805" i="11"/>
  <c r="T805" i="11"/>
  <c r="S805" i="11"/>
  <c r="AA805" i="11" s="1"/>
  <c r="Q805" i="11"/>
  <c r="Y805" i="11" s="1"/>
  <c r="P805" i="11"/>
  <c r="O805" i="11"/>
  <c r="W805" i="11" s="1"/>
  <c r="N805" i="11"/>
  <c r="V805" i="11" s="1"/>
  <c r="M805" i="11"/>
  <c r="L805" i="11"/>
  <c r="K805" i="11"/>
  <c r="J805" i="11"/>
  <c r="I805" i="11"/>
  <c r="H805" i="11"/>
  <c r="G805" i="11"/>
  <c r="F805" i="11"/>
  <c r="E805" i="11"/>
  <c r="D805" i="11"/>
  <c r="C805" i="11"/>
  <c r="B805" i="11"/>
  <c r="A805" i="11"/>
  <c r="AA804" i="11"/>
  <c r="U804" i="11"/>
  <c r="T804" i="11"/>
  <c r="S804" i="11"/>
  <c r="Q804" i="11"/>
  <c r="P804" i="11"/>
  <c r="X804" i="11" s="1"/>
  <c r="O804" i="11"/>
  <c r="W804" i="11" s="1"/>
  <c r="N804" i="11"/>
  <c r="M804" i="11"/>
  <c r="L804" i="11"/>
  <c r="K804" i="11"/>
  <c r="J804" i="11"/>
  <c r="I804" i="11"/>
  <c r="Y804" i="11" s="1"/>
  <c r="H804" i="11"/>
  <c r="G804" i="11"/>
  <c r="F804" i="11"/>
  <c r="E804" i="11"/>
  <c r="D804" i="11"/>
  <c r="C804" i="11"/>
  <c r="B804" i="11"/>
  <c r="A804" i="11"/>
  <c r="AB803" i="11"/>
  <c r="AA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Y803" i="11" s="1"/>
  <c r="H803" i="11"/>
  <c r="G803" i="11"/>
  <c r="F803" i="11"/>
  <c r="E803" i="11"/>
  <c r="D803" i="11"/>
  <c r="C803" i="11"/>
  <c r="B803" i="11"/>
  <c r="A803" i="11"/>
  <c r="Y802" i="11"/>
  <c r="X802" i="11"/>
  <c r="T802" i="11"/>
  <c r="S802" i="11"/>
  <c r="Q802" i="11"/>
  <c r="P802" i="11"/>
  <c r="O802" i="11"/>
  <c r="R802" i="11" s="1"/>
  <c r="N802" i="11"/>
  <c r="M802" i="11"/>
  <c r="L802" i="11"/>
  <c r="K802" i="11"/>
  <c r="J802" i="11"/>
  <c r="I802" i="11"/>
  <c r="V802" i="11" s="1"/>
  <c r="H802" i="11"/>
  <c r="G802" i="11"/>
  <c r="F802" i="11"/>
  <c r="E802" i="11"/>
  <c r="D802" i="11"/>
  <c r="C802" i="11"/>
  <c r="B802" i="11"/>
  <c r="A802" i="11"/>
  <c r="AB801" i="11"/>
  <c r="W801" i="11"/>
  <c r="V801" i="11"/>
  <c r="T801" i="11"/>
  <c r="U801" i="11" s="1"/>
  <c r="S801" i="11"/>
  <c r="AA801" i="11" s="1"/>
  <c r="R801" i="11"/>
  <c r="Q801" i="11"/>
  <c r="Y801" i="11" s="1"/>
  <c r="P801" i="11"/>
  <c r="X801" i="11" s="1"/>
  <c r="O801" i="11"/>
  <c r="N801" i="11"/>
  <c r="M801" i="11"/>
  <c r="L801" i="11"/>
  <c r="K801" i="11"/>
  <c r="J801" i="11"/>
  <c r="I801" i="11"/>
  <c r="H801" i="11"/>
  <c r="G801" i="11"/>
  <c r="F801" i="11"/>
  <c r="E801" i="11"/>
  <c r="D801" i="11"/>
  <c r="C801" i="11"/>
  <c r="B801" i="11"/>
  <c r="A801" i="11"/>
  <c r="Y800" i="11"/>
  <c r="T800" i="11"/>
  <c r="S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D800" i="11"/>
  <c r="C800" i="11"/>
  <c r="B800" i="11"/>
  <c r="A800" i="11"/>
  <c r="AB799" i="11"/>
  <c r="AA799" i="11"/>
  <c r="AC799" i="11" s="1"/>
  <c r="T799" i="11"/>
  <c r="S799" i="11"/>
  <c r="U799" i="11" s="1"/>
  <c r="Q799" i="11"/>
  <c r="Y799" i="11" s="1"/>
  <c r="P799" i="11"/>
  <c r="X799" i="11" s="1"/>
  <c r="O799" i="11"/>
  <c r="W799" i="11" s="1"/>
  <c r="N799" i="11"/>
  <c r="M799" i="11"/>
  <c r="L799" i="11"/>
  <c r="K799" i="11"/>
  <c r="J799" i="11"/>
  <c r="I799" i="11"/>
  <c r="H799" i="11"/>
  <c r="G799" i="11"/>
  <c r="F799" i="11"/>
  <c r="E799" i="11"/>
  <c r="D799" i="11"/>
  <c r="C799" i="11"/>
  <c r="B799" i="11"/>
  <c r="A799" i="11"/>
  <c r="T798" i="11"/>
  <c r="S798" i="11"/>
  <c r="U798" i="11" s="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D798" i="11"/>
  <c r="C798" i="11"/>
  <c r="B798" i="11"/>
  <c r="A798" i="11"/>
  <c r="U797" i="11"/>
  <c r="T797" i="11"/>
  <c r="AB797" i="11" s="1"/>
  <c r="S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D797" i="11"/>
  <c r="C797" i="11"/>
  <c r="B797" i="11"/>
  <c r="A797" i="11"/>
  <c r="W796" i="11"/>
  <c r="V796" i="11"/>
  <c r="U796" i="11"/>
  <c r="T796" i="11"/>
  <c r="AB796" i="11" s="1"/>
  <c r="S796" i="11"/>
  <c r="AA796" i="11" s="1"/>
  <c r="AC796" i="11" s="1"/>
  <c r="R796" i="11"/>
  <c r="Q796" i="11"/>
  <c r="Y796" i="11" s="1"/>
  <c r="P796" i="11"/>
  <c r="X796" i="11" s="1"/>
  <c r="O796" i="11"/>
  <c r="N796" i="11"/>
  <c r="M796" i="11"/>
  <c r="L796" i="11"/>
  <c r="K796" i="11"/>
  <c r="J796" i="11"/>
  <c r="I796" i="11"/>
  <c r="H796" i="11"/>
  <c r="G796" i="11"/>
  <c r="F796" i="11"/>
  <c r="E796" i="11"/>
  <c r="D796" i="11"/>
  <c r="C796" i="11"/>
  <c r="B796" i="11"/>
  <c r="A796" i="11"/>
  <c r="T795" i="11"/>
  <c r="AB795" i="11" s="1"/>
  <c r="S795" i="11"/>
  <c r="Q795" i="11"/>
  <c r="Y795" i="11" s="1"/>
  <c r="P795" i="11"/>
  <c r="X795" i="11" s="1"/>
  <c r="O795" i="11"/>
  <c r="W795" i="11" s="1"/>
  <c r="N795" i="11"/>
  <c r="M795" i="11"/>
  <c r="L795" i="11"/>
  <c r="K795" i="11"/>
  <c r="J795" i="11"/>
  <c r="I795" i="11"/>
  <c r="H795" i="11"/>
  <c r="G795" i="11"/>
  <c r="F795" i="11"/>
  <c r="E795" i="11"/>
  <c r="D795" i="11"/>
  <c r="C795" i="11"/>
  <c r="B795" i="11"/>
  <c r="A795" i="11"/>
  <c r="AB794" i="11"/>
  <c r="AA794" i="11"/>
  <c r="AC794" i="11" s="1"/>
  <c r="W794" i="11"/>
  <c r="T794" i="11"/>
  <c r="U794" i="11" s="1"/>
  <c r="S794" i="11"/>
  <c r="Q794" i="11"/>
  <c r="Y794" i="11" s="1"/>
  <c r="P794" i="11"/>
  <c r="X794" i="11" s="1"/>
  <c r="O794" i="11"/>
  <c r="N794" i="11"/>
  <c r="V794" i="11" s="1"/>
  <c r="M794" i="11"/>
  <c r="L794" i="11"/>
  <c r="K794" i="11"/>
  <c r="J794" i="11"/>
  <c r="I794" i="11"/>
  <c r="H794" i="11"/>
  <c r="G794" i="11"/>
  <c r="F794" i="11"/>
  <c r="E794" i="11"/>
  <c r="D794" i="11"/>
  <c r="C794" i="11"/>
  <c r="B794" i="11"/>
  <c r="A794" i="11"/>
  <c r="AB793" i="11"/>
  <c r="T793" i="11"/>
  <c r="U793" i="11" s="1"/>
  <c r="S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D793" i="11"/>
  <c r="C793" i="11"/>
  <c r="B793" i="11"/>
  <c r="A793" i="11"/>
  <c r="W792" i="11"/>
  <c r="V792" i="11"/>
  <c r="U792" i="11"/>
  <c r="T792" i="11"/>
  <c r="AB792" i="11" s="1"/>
  <c r="S792" i="11"/>
  <c r="Q792" i="11"/>
  <c r="R792" i="11" s="1"/>
  <c r="P792" i="11"/>
  <c r="O792" i="11"/>
  <c r="N792" i="11"/>
  <c r="M792" i="11"/>
  <c r="L792" i="11"/>
  <c r="K792" i="11"/>
  <c r="J792" i="11"/>
  <c r="I792" i="11"/>
  <c r="X792" i="11" s="1"/>
  <c r="H792" i="11"/>
  <c r="G792" i="11"/>
  <c r="F792" i="11"/>
  <c r="E792" i="11"/>
  <c r="D792" i="11"/>
  <c r="C792" i="11"/>
  <c r="B792" i="11"/>
  <c r="A792" i="11"/>
  <c r="X791" i="11"/>
  <c r="W791" i="11"/>
  <c r="V791" i="11"/>
  <c r="T791" i="11"/>
  <c r="AB791" i="11" s="1"/>
  <c r="S791" i="11"/>
  <c r="Q791" i="11"/>
  <c r="Y791" i="11" s="1"/>
  <c r="P791" i="11"/>
  <c r="O791" i="11"/>
  <c r="N791" i="11"/>
  <c r="R791" i="11" s="1"/>
  <c r="M791" i="11"/>
  <c r="L791" i="11"/>
  <c r="K791" i="11"/>
  <c r="J791" i="11"/>
  <c r="I791" i="11"/>
  <c r="H791" i="11"/>
  <c r="G791" i="11"/>
  <c r="F791" i="11"/>
  <c r="E791" i="11"/>
  <c r="D791" i="11"/>
  <c r="C791" i="11"/>
  <c r="B791" i="11"/>
  <c r="A791" i="11"/>
  <c r="U790" i="11"/>
  <c r="T790" i="11"/>
  <c r="AB790" i="11" s="1"/>
  <c r="S790" i="11"/>
  <c r="AA790" i="11" s="1"/>
  <c r="AC790" i="11" s="1"/>
  <c r="Q790" i="11"/>
  <c r="Y790" i="11" s="1"/>
  <c r="P790" i="11"/>
  <c r="X790" i="11" s="1"/>
  <c r="O790" i="11"/>
  <c r="N790" i="11"/>
  <c r="V790" i="11" s="1"/>
  <c r="M790" i="11"/>
  <c r="L790" i="11"/>
  <c r="K790" i="11"/>
  <c r="J790" i="11"/>
  <c r="I790" i="11"/>
  <c r="H790" i="11"/>
  <c r="G790" i="11"/>
  <c r="F790" i="11"/>
  <c r="E790" i="11"/>
  <c r="D790" i="11"/>
  <c r="C790" i="11"/>
  <c r="B790" i="11"/>
  <c r="A790" i="11"/>
  <c r="AB789" i="11"/>
  <c r="X789" i="11"/>
  <c r="T789" i="11"/>
  <c r="S789" i="11"/>
  <c r="AA789" i="11" s="1"/>
  <c r="AC789" i="11" s="1"/>
  <c r="Q789" i="11"/>
  <c r="P789" i="11"/>
  <c r="O789" i="11"/>
  <c r="W789" i="11" s="1"/>
  <c r="N789" i="11"/>
  <c r="V789" i="11" s="1"/>
  <c r="M789" i="11"/>
  <c r="L789" i="11"/>
  <c r="K789" i="11"/>
  <c r="J789" i="11"/>
  <c r="I789" i="11"/>
  <c r="H789" i="11"/>
  <c r="G789" i="11"/>
  <c r="F789" i="11"/>
  <c r="E789" i="11"/>
  <c r="D789" i="11"/>
  <c r="C789" i="11"/>
  <c r="B789" i="11"/>
  <c r="A789" i="11"/>
  <c r="U788" i="11"/>
  <c r="T788" i="11"/>
  <c r="S788" i="11"/>
  <c r="Q788" i="11"/>
  <c r="P788" i="11"/>
  <c r="X788" i="11" s="1"/>
  <c r="O788" i="11"/>
  <c r="N788" i="11"/>
  <c r="M788" i="11"/>
  <c r="L788" i="11"/>
  <c r="K788" i="11"/>
  <c r="J788" i="11"/>
  <c r="I788" i="11"/>
  <c r="H788" i="11"/>
  <c r="G788" i="11"/>
  <c r="F788" i="11"/>
  <c r="E788" i="11"/>
  <c r="D788" i="11"/>
  <c r="C788" i="11"/>
  <c r="B788" i="11"/>
  <c r="A788" i="11"/>
  <c r="AB787" i="11"/>
  <c r="AA787" i="11"/>
  <c r="X787" i="11"/>
  <c r="W787" i="11"/>
  <c r="V787" i="11"/>
  <c r="T787" i="11"/>
  <c r="U787" i="11" s="1"/>
  <c r="S787" i="11"/>
  <c r="R787" i="11"/>
  <c r="Q787" i="11"/>
  <c r="P787" i="11"/>
  <c r="O787" i="11"/>
  <c r="N787" i="11"/>
  <c r="M787" i="11"/>
  <c r="L787" i="11"/>
  <c r="K787" i="11"/>
  <c r="J787" i="11"/>
  <c r="I787" i="11"/>
  <c r="Y787" i="11" s="1"/>
  <c r="H787" i="11"/>
  <c r="G787" i="11"/>
  <c r="F787" i="11"/>
  <c r="E787" i="11"/>
  <c r="D787" i="11"/>
  <c r="C787" i="11"/>
  <c r="B787" i="11"/>
  <c r="A787" i="11"/>
  <c r="Y786" i="11"/>
  <c r="X786" i="11"/>
  <c r="U786" i="11"/>
  <c r="T786" i="11"/>
  <c r="AB786" i="11" s="1"/>
  <c r="S786" i="11"/>
  <c r="AA786" i="11" s="1"/>
  <c r="AC786" i="11" s="1"/>
  <c r="Q786" i="11"/>
  <c r="P786" i="11"/>
  <c r="O786" i="11"/>
  <c r="W786" i="11" s="1"/>
  <c r="N786" i="11"/>
  <c r="R786" i="11" s="1"/>
  <c r="M786" i="11"/>
  <c r="L786" i="11"/>
  <c r="K786" i="11"/>
  <c r="J786" i="11"/>
  <c r="I786" i="11"/>
  <c r="V786" i="11" s="1"/>
  <c r="H786" i="11"/>
  <c r="G786" i="11"/>
  <c r="F786" i="11"/>
  <c r="E786" i="11"/>
  <c r="D786" i="11"/>
  <c r="C786" i="11"/>
  <c r="B786" i="11"/>
  <c r="A786" i="11"/>
  <c r="AB785" i="11"/>
  <c r="V785" i="11"/>
  <c r="U785" i="11"/>
  <c r="T785" i="11"/>
  <c r="S785" i="11"/>
  <c r="AA785" i="11" s="1"/>
  <c r="Q785" i="11"/>
  <c r="P785" i="11"/>
  <c r="X785" i="11" s="1"/>
  <c r="O785" i="11"/>
  <c r="W785" i="11" s="1"/>
  <c r="N785" i="11"/>
  <c r="M785" i="11"/>
  <c r="L785" i="11"/>
  <c r="K785" i="11"/>
  <c r="J785" i="11"/>
  <c r="I785" i="11"/>
  <c r="H785" i="11"/>
  <c r="G785" i="11"/>
  <c r="F785" i="11"/>
  <c r="E785" i="11"/>
  <c r="D785" i="11"/>
  <c r="C785" i="11"/>
  <c r="B785" i="11"/>
  <c r="A785" i="11"/>
  <c r="T784" i="11"/>
  <c r="S784" i="11"/>
  <c r="Q784" i="11"/>
  <c r="P784" i="11"/>
  <c r="O784" i="11"/>
  <c r="W784" i="11" s="1"/>
  <c r="N784" i="11"/>
  <c r="M784" i="11"/>
  <c r="L784" i="11"/>
  <c r="K784" i="11"/>
  <c r="J784" i="11"/>
  <c r="I784" i="11"/>
  <c r="H784" i="11"/>
  <c r="G784" i="11"/>
  <c r="F784" i="11"/>
  <c r="E784" i="11"/>
  <c r="D784" i="11"/>
  <c r="C784" i="11"/>
  <c r="B784" i="11"/>
  <c r="A784" i="11"/>
  <c r="AB783" i="11"/>
  <c r="AA783" i="11"/>
  <c r="V783" i="11"/>
  <c r="Z783" i="11" s="1"/>
  <c r="U783" i="11"/>
  <c r="T783" i="11"/>
  <c r="S783" i="11"/>
  <c r="Q783" i="11"/>
  <c r="Y783" i="11" s="1"/>
  <c r="P783" i="11"/>
  <c r="X783" i="11" s="1"/>
  <c r="O783" i="11"/>
  <c r="W783" i="11" s="1"/>
  <c r="N783" i="11"/>
  <c r="M783" i="11"/>
  <c r="L783" i="11"/>
  <c r="K783" i="11"/>
  <c r="J783" i="11"/>
  <c r="I783" i="11"/>
  <c r="H783" i="11"/>
  <c r="G783" i="11"/>
  <c r="F783" i="11"/>
  <c r="E783" i="11"/>
  <c r="D783" i="11"/>
  <c r="C783" i="11"/>
  <c r="B783" i="11"/>
  <c r="A783" i="11"/>
  <c r="AB782" i="11"/>
  <c r="Y782" i="11"/>
  <c r="X782" i="11"/>
  <c r="W782" i="11"/>
  <c r="T782" i="11"/>
  <c r="S782" i="11"/>
  <c r="R782" i="11"/>
  <c r="Q782" i="11"/>
  <c r="P782" i="11"/>
  <c r="O782" i="11"/>
  <c r="N782" i="11"/>
  <c r="V782" i="11" s="1"/>
  <c r="M782" i="11"/>
  <c r="L782" i="11"/>
  <c r="K782" i="11"/>
  <c r="J782" i="11"/>
  <c r="I782" i="11"/>
  <c r="H782" i="11"/>
  <c r="G782" i="11"/>
  <c r="F782" i="11"/>
  <c r="E782" i="11"/>
  <c r="D782" i="11"/>
  <c r="C782" i="11"/>
  <c r="B782" i="11"/>
  <c r="A782" i="11"/>
  <c r="Y781" i="11"/>
  <c r="W781" i="11"/>
  <c r="U781" i="11"/>
  <c r="T781" i="11"/>
  <c r="S781" i="11"/>
  <c r="Q781" i="11"/>
  <c r="P781" i="11"/>
  <c r="R781" i="11" s="1"/>
  <c r="O781" i="11"/>
  <c r="N781" i="11"/>
  <c r="M781" i="11"/>
  <c r="L781" i="11"/>
  <c r="K781" i="11"/>
  <c r="J781" i="11"/>
  <c r="I781" i="11"/>
  <c r="H781" i="11"/>
  <c r="G781" i="11"/>
  <c r="F781" i="11"/>
  <c r="E781" i="11"/>
  <c r="D781" i="11"/>
  <c r="C781" i="11"/>
  <c r="B781" i="11"/>
  <c r="A781" i="11"/>
  <c r="W780" i="11"/>
  <c r="V780" i="11"/>
  <c r="T780" i="11"/>
  <c r="AB780" i="11" s="1"/>
  <c r="S780" i="11"/>
  <c r="Q780" i="11"/>
  <c r="Y780" i="11" s="1"/>
  <c r="P780" i="11"/>
  <c r="X780" i="11" s="1"/>
  <c r="O780" i="11"/>
  <c r="N780" i="11"/>
  <c r="M780" i="11"/>
  <c r="L780" i="11"/>
  <c r="K780" i="11"/>
  <c r="J780" i="11"/>
  <c r="I780" i="11"/>
  <c r="H780" i="11"/>
  <c r="G780" i="11"/>
  <c r="F780" i="11"/>
  <c r="E780" i="11"/>
  <c r="D780" i="11"/>
  <c r="C780" i="11"/>
  <c r="B780" i="11"/>
  <c r="A780" i="11"/>
  <c r="T779" i="11"/>
  <c r="AB779" i="11" s="1"/>
  <c r="S779" i="11"/>
  <c r="Q779" i="11"/>
  <c r="P779" i="11"/>
  <c r="X779" i="11" s="1"/>
  <c r="O779" i="11"/>
  <c r="W779" i="11" s="1"/>
  <c r="N779" i="11"/>
  <c r="V779" i="11" s="1"/>
  <c r="M779" i="11"/>
  <c r="L779" i="11"/>
  <c r="K779" i="11"/>
  <c r="J779" i="11"/>
  <c r="I779" i="11"/>
  <c r="H779" i="11"/>
  <c r="G779" i="11"/>
  <c r="F779" i="11"/>
  <c r="E779" i="11"/>
  <c r="D779" i="11"/>
  <c r="C779" i="11"/>
  <c r="B779" i="11"/>
  <c r="A779" i="11"/>
  <c r="AB778" i="11"/>
  <c r="AA778" i="11"/>
  <c r="AC778" i="11" s="1"/>
  <c r="U778" i="11"/>
  <c r="T778" i="11"/>
  <c r="S778" i="11"/>
  <c r="Q778" i="11"/>
  <c r="Y778" i="11" s="1"/>
  <c r="P778" i="11"/>
  <c r="X778" i="11" s="1"/>
  <c r="O778" i="11"/>
  <c r="W778" i="11" s="1"/>
  <c r="N778" i="11"/>
  <c r="M778" i="11"/>
  <c r="L778" i="11"/>
  <c r="K778" i="11"/>
  <c r="J778" i="11"/>
  <c r="I778" i="11"/>
  <c r="H778" i="11"/>
  <c r="G778" i="11"/>
  <c r="F778" i="11"/>
  <c r="E778" i="11"/>
  <c r="D778" i="11"/>
  <c r="C778" i="11"/>
  <c r="B778" i="11"/>
  <c r="A778" i="11"/>
  <c r="T777" i="11"/>
  <c r="U777" i="11" s="1"/>
  <c r="S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D777" i="11"/>
  <c r="C777" i="11"/>
  <c r="B777" i="11"/>
  <c r="A777" i="11"/>
  <c r="W776" i="11"/>
  <c r="V776" i="11"/>
  <c r="U776" i="11"/>
  <c r="T776" i="11"/>
  <c r="AB776" i="11" s="1"/>
  <c r="S776" i="11"/>
  <c r="Q776" i="11"/>
  <c r="Y776" i="11" s="1"/>
  <c r="P776" i="11"/>
  <c r="O776" i="11"/>
  <c r="N776" i="11"/>
  <c r="R776" i="11" s="1"/>
  <c r="M776" i="11"/>
  <c r="L776" i="11"/>
  <c r="K776" i="11"/>
  <c r="J776" i="11"/>
  <c r="I776" i="11"/>
  <c r="AA776" i="11" s="1"/>
  <c r="H776" i="11"/>
  <c r="G776" i="11"/>
  <c r="F776" i="11"/>
  <c r="E776" i="11"/>
  <c r="D776" i="11"/>
  <c r="C776" i="11"/>
  <c r="B776" i="11"/>
  <c r="A776" i="11"/>
  <c r="X775" i="11"/>
  <c r="W775" i="11"/>
  <c r="T775" i="11"/>
  <c r="S775" i="11"/>
  <c r="AA775" i="11" s="1"/>
  <c r="Q775" i="11"/>
  <c r="Y775" i="11" s="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D775" i="11"/>
  <c r="C775" i="11"/>
  <c r="B775" i="11"/>
  <c r="A775" i="11"/>
  <c r="T774" i="11"/>
  <c r="AB774" i="11" s="1"/>
  <c r="S774" i="11"/>
  <c r="AA774" i="11" s="1"/>
  <c r="Q774" i="11"/>
  <c r="Y774" i="11" s="1"/>
  <c r="P774" i="11"/>
  <c r="X774" i="11" s="1"/>
  <c r="O774" i="11"/>
  <c r="N774" i="11"/>
  <c r="V774" i="11" s="1"/>
  <c r="M774" i="11"/>
  <c r="L774" i="11"/>
  <c r="K774" i="11"/>
  <c r="J774" i="11"/>
  <c r="I774" i="11"/>
  <c r="H774" i="11"/>
  <c r="G774" i="11"/>
  <c r="F774" i="11"/>
  <c r="E774" i="11"/>
  <c r="D774" i="11"/>
  <c r="C774" i="11"/>
  <c r="B774" i="11"/>
  <c r="A774" i="11"/>
  <c r="AB773" i="11"/>
  <c r="AC773" i="11" s="1"/>
  <c r="X773" i="11"/>
  <c r="U773" i="11"/>
  <c r="T773" i="11"/>
  <c r="S773" i="11"/>
  <c r="AA773" i="11" s="1"/>
  <c r="R773" i="11"/>
  <c r="Q773" i="11"/>
  <c r="Y773" i="11" s="1"/>
  <c r="P773" i="11"/>
  <c r="O773" i="11"/>
  <c r="W773" i="11" s="1"/>
  <c r="N773" i="11"/>
  <c r="V773" i="11" s="1"/>
  <c r="M773" i="11"/>
  <c r="L773" i="11"/>
  <c r="K773" i="11"/>
  <c r="J773" i="11"/>
  <c r="I773" i="11"/>
  <c r="H773" i="11"/>
  <c r="G773" i="11"/>
  <c r="F773" i="11"/>
  <c r="E773" i="11"/>
  <c r="D773" i="11"/>
  <c r="C773" i="11"/>
  <c r="B773" i="11"/>
  <c r="A773" i="11"/>
  <c r="AB772" i="11"/>
  <c r="AA772" i="11"/>
  <c r="AC772" i="11" s="1"/>
  <c r="Y772" i="11"/>
  <c r="U772" i="11"/>
  <c r="T772" i="11"/>
  <c r="S772" i="11"/>
  <c r="Q772" i="11"/>
  <c r="P772" i="11"/>
  <c r="X772" i="11" s="1"/>
  <c r="O772" i="11"/>
  <c r="W772" i="11" s="1"/>
  <c r="N772" i="11"/>
  <c r="M772" i="11"/>
  <c r="L772" i="11"/>
  <c r="K772" i="11"/>
  <c r="J772" i="11"/>
  <c r="I772" i="11"/>
  <c r="H772" i="11"/>
  <c r="G772" i="11"/>
  <c r="F772" i="11"/>
  <c r="E772" i="11"/>
  <c r="D772" i="11"/>
  <c r="C772" i="11"/>
  <c r="B772" i="11"/>
  <c r="A772" i="11"/>
  <c r="Y771" i="11"/>
  <c r="W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AA771" i="11" s="1"/>
  <c r="H771" i="11"/>
  <c r="G771" i="11"/>
  <c r="F771" i="11"/>
  <c r="E771" i="11"/>
  <c r="D771" i="11"/>
  <c r="C771" i="11"/>
  <c r="B771" i="11"/>
  <c r="A771" i="11"/>
  <c r="X770" i="11"/>
  <c r="W770" i="11"/>
  <c r="T770" i="11"/>
  <c r="S770" i="11"/>
  <c r="Q770" i="11"/>
  <c r="P770" i="11"/>
  <c r="O770" i="11"/>
  <c r="N770" i="11"/>
  <c r="M770" i="11"/>
  <c r="L770" i="11"/>
  <c r="K770" i="11"/>
  <c r="J770" i="11"/>
  <c r="I770" i="11"/>
  <c r="Y770" i="11" s="1"/>
  <c r="H770" i="11"/>
  <c r="G770" i="11"/>
  <c r="F770" i="11"/>
  <c r="E770" i="11"/>
  <c r="D770" i="11"/>
  <c r="C770" i="11"/>
  <c r="B770" i="11"/>
  <c r="A770" i="11"/>
  <c r="AB769" i="11"/>
  <c r="V769" i="11"/>
  <c r="T769" i="11"/>
  <c r="S769" i="11"/>
  <c r="AA769" i="11" s="1"/>
  <c r="Q769" i="11"/>
  <c r="Y769" i="11" s="1"/>
  <c r="P769" i="11"/>
  <c r="O769" i="11"/>
  <c r="W769" i="11" s="1"/>
  <c r="N769" i="11"/>
  <c r="M769" i="11"/>
  <c r="L769" i="11"/>
  <c r="K769" i="11"/>
  <c r="J769" i="11"/>
  <c r="I769" i="11"/>
  <c r="H769" i="11"/>
  <c r="G769" i="11"/>
  <c r="F769" i="11"/>
  <c r="E769" i="11"/>
  <c r="D769" i="11"/>
  <c r="C769" i="11"/>
  <c r="B769" i="11"/>
  <c r="A769" i="11"/>
  <c r="T768" i="11"/>
  <c r="AB768" i="11" s="1"/>
  <c r="S768" i="11"/>
  <c r="Q768" i="11"/>
  <c r="Y768" i="11" s="1"/>
  <c r="P768" i="11"/>
  <c r="X768" i="11" s="1"/>
  <c r="O768" i="11"/>
  <c r="W768" i="11" s="1"/>
  <c r="N768" i="11"/>
  <c r="V768" i="11" s="1"/>
  <c r="M768" i="11"/>
  <c r="L768" i="11"/>
  <c r="K768" i="11"/>
  <c r="J768" i="11"/>
  <c r="I768" i="11"/>
  <c r="H768" i="11"/>
  <c r="G768" i="11"/>
  <c r="F768" i="11"/>
  <c r="E768" i="11"/>
  <c r="D768" i="11"/>
  <c r="C768" i="11"/>
  <c r="B768" i="11"/>
  <c r="A768" i="11"/>
  <c r="AB767" i="11"/>
  <c r="AA767" i="11"/>
  <c r="AC767" i="11" s="1"/>
  <c r="V767" i="11"/>
  <c r="U767" i="11"/>
  <c r="T767" i="11"/>
  <c r="S767" i="11"/>
  <c r="Q767" i="11"/>
  <c r="Y767" i="11" s="1"/>
  <c r="P767" i="11"/>
  <c r="X767" i="11" s="1"/>
  <c r="O767" i="11"/>
  <c r="W767" i="11" s="1"/>
  <c r="N767" i="11"/>
  <c r="M767" i="11"/>
  <c r="L767" i="11"/>
  <c r="K767" i="11"/>
  <c r="J767" i="11"/>
  <c r="I767" i="11"/>
  <c r="H767" i="11"/>
  <c r="G767" i="11"/>
  <c r="F767" i="11"/>
  <c r="E767" i="11"/>
  <c r="D767" i="11"/>
  <c r="C767" i="11"/>
  <c r="B767" i="11"/>
  <c r="A767" i="11"/>
  <c r="AB766" i="11"/>
  <c r="Y766" i="11"/>
  <c r="X766" i="11"/>
  <c r="W766" i="11"/>
  <c r="T766" i="11"/>
  <c r="S766" i="11"/>
  <c r="U766" i="11" s="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D766" i="11"/>
  <c r="C766" i="11"/>
  <c r="B766" i="11"/>
  <c r="A766" i="11"/>
  <c r="T765" i="11"/>
  <c r="S765" i="11"/>
  <c r="Q765" i="11"/>
  <c r="P765" i="11"/>
  <c r="X765" i="11" s="1"/>
  <c r="O765" i="11"/>
  <c r="N765" i="11"/>
  <c r="M765" i="11"/>
  <c r="L765" i="11"/>
  <c r="K765" i="11"/>
  <c r="J765" i="11"/>
  <c r="I765" i="11"/>
  <c r="H765" i="11"/>
  <c r="G765" i="11"/>
  <c r="F765" i="11"/>
  <c r="E765" i="11"/>
  <c r="D765" i="11"/>
  <c r="C765" i="11"/>
  <c r="B765" i="11"/>
  <c r="A765" i="11"/>
  <c r="W764" i="11"/>
  <c r="V764" i="11"/>
  <c r="U764" i="11"/>
  <c r="T764" i="11"/>
  <c r="AB764" i="11" s="1"/>
  <c r="S764" i="11"/>
  <c r="AA764" i="11" s="1"/>
  <c r="AC764" i="11" s="1"/>
  <c r="Q764" i="11"/>
  <c r="P764" i="11"/>
  <c r="X764" i="11" s="1"/>
  <c r="O764" i="11"/>
  <c r="N764" i="11"/>
  <c r="M764" i="11"/>
  <c r="L764" i="11"/>
  <c r="K764" i="11"/>
  <c r="J764" i="11"/>
  <c r="I764" i="11"/>
  <c r="H764" i="11"/>
  <c r="G764" i="11"/>
  <c r="F764" i="11"/>
  <c r="E764" i="11"/>
  <c r="D764" i="11"/>
  <c r="C764" i="11"/>
  <c r="B764" i="11"/>
  <c r="A764" i="11"/>
  <c r="T763" i="11"/>
  <c r="AB763" i="11" s="1"/>
  <c r="S763" i="11"/>
  <c r="AA763" i="11" s="1"/>
  <c r="R763" i="11"/>
  <c r="Q763" i="11"/>
  <c r="Y763" i="11" s="1"/>
  <c r="P763" i="11"/>
  <c r="X763" i="11" s="1"/>
  <c r="O763" i="11"/>
  <c r="W763" i="11" s="1"/>
  <c r="N763" i="11"/>
  <c r="V763" i="11" s="1"/>
  <c r="M763" i="11"/>
  <c r="L763" i="11"/>
  <c r="K763" i="11"/>
  <c r="J763" i="11"/>
  <c r="I763" i="11"/>
  <c r="H763" i="11"/>
  <c r="G763" i="11"/>
  <c r="F763" i="11"/>
  <c r="E763" i="11"/>
  <c r="D763" i="11"/>
  <c r="C763" i="11"/>
  <c r="B763" i="11"/>
  <c r="A763" i="11"/>
  <c r="T762" i="11"/>
  <c r="S762" i="11"/>
  <c r="U762" i="11" s="1"/>
  <c r="Q762" i="11"/>
  <c r="P762" i="11"/>
  <c r="O762" i="11"/>
  <c r="W762" i="11" s="1"/>
  <c r="N762" i="11"/>
  <c r="M762" i="11"/>
  <c r="L762" i="11"/>
  <c r="K762" i="11"/>
  <c r="J762" i="11"/>
  <c r="I762" i="11"/>
  <c r="X762" i="11" s="1"/>
  <c r="H762" i="11"/>
  <c r="G762" i="11"/>
  <c r="F762" i="11"/>
  <c r="E762" i="11"/>
  <c r="D762" i="11"/>
  <c r="C762" i="11"/>
  <c r="B762" i="11"/>
  <c r="A762" i="11"/>
  <c r="AA761" i="11"/>
  <c r="T761" i="11"/>
  <c r="S761" i="11"/>
  <c r="Q761" i="11"/>
  <c r="P761" i="11"/>
  <c r="O761" i="11"/>
  <c r="N761" i="11"/>
  <c r="R761" i="11" s="1"/>
  <c r="M761" i="11"/>
  <c r="L761" i="11"/>
  <c r="K761" i="11"/>
  <c r="J761" i="11"/>
  <c r="I761" i="11"/>
  <c r="Y761" i="11" s="1"/>
  <c r="H761" i="11"/>
  <c r="G761" i="11"/>
  <c r="F761" i="11"/>
  <c r="E761" i="11"/>
  <c r="D761" i="11"/>
  <c r="C761" i="11"/>
  <c r="B761" i="11"/>
  <c r="A761" i="11"/>
  <c r="X760" i="11"/>
  <c r="W760" i="11"/>
  <c r="V760" i="11"/>
  <c r="T760" i="11"/>
  <c r="AB760" i="11" s="1"/>
  <c r="S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D760" i="11"/>
  <c r="C760" i="11"/>
  <c r="B760" i="11"/>
  <c r="A760" i="11"/>
  <c r="X759" i="11"/>
  <c r="V759" i="11"/>
  <c r="T759" i="11"/>
  <c r="AB759" i="11" s="1"/>
  <c r="S759" i="11"/>
  <c r="R759" i="11"/>
  <c r="Q759" i="11"/>
  <c r="Y759" i="11" s="1"/>
  <c r="P759" i="11"/>
  <c r="O759" i="11"/>
  <c r="W759" i="11" s="1"/>
  <c r="N759" i="11"/>
  <c r="M759" i="11"/>
  <c r="L759" i="11"/>
  <c r="K759" i="11"/>
  <c r="J759" i="11"/>
  <c r="I759" i="11"/>
  <c r="H759" i="11"/>
  <c r="G759" i="11"/>
  <c r="F759" i="11"/>
  <c r="E759" i="11"/>
  <c r="D759" i="11"/>
  <c r="C759" i="11"/>
  <c r="B759" i="11"/>
  <c r="A759" i="11"/>
  <c r="AB758" i="11"/>
  <c r="AA758" i="11"/>
  <c r="T758" i="11"/>
  <c r="S758" i="11"/>
  <c r="U758" i="11" s="1"/>
  <c r="Q758" i="11"/>
  <c r="Y758" i="11" s="1"/>
  <c r="P758" i="11"/>
  <c r="X758" i="11" s="1"/>
  <c r="O758" i="11"/>
  <c r="N758" i="11"/>
  <c r="V758" i="11" s="1"/>
  <c r="M758" i="11"/>
  <c r="L758" i="11"/>
  <c r="K758" i="11"/>
  <c r="J758" i="11"/>
  <c r="I758" i="11"/>
  <c r="H758" i="11"/>
  <c r="G758" i="11"/>
  <c r="F758" i="11"/>
  <c r="E758" i="11"/>
  <c r="D758" i="11"/>
  <c r="C758" i="11"/>
  <c r="B758" i="11"/>
  <c r="A758" i="11"/>
  <c r="AB757" i="11"/>
  <c r="T757" i="11"/>
  <c r="U757" i="11" s="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D757" i="11"/>
  <c r="C757" i="11"/>
  <c r="B757" i="11"/>
  <c r="A757" i="11"/>
  <c r="AB756" i="11"/>
  <c r="Y756" i="11"/>
  <c r="V756" i="11"/>
  <c r="U756" i="11"/>
  <c r="T756" i="11"/>
  <c r="S756" i="11"/>
  <c r="Q756" i="11"/>
  <c r="P756" i="11"/>
  <c r="O756" i="11"/>
  <c r="W756" i="11" s="1"/>
  <c r="N756" i="11"/>
  <c r="R756" i="11" s="1"/>
  <c r="M756" i="11"/>
  <c r="L756" i="11"/>
  <c r="K756" i="11"/>
  <c r="J756" i="11"/>
  <c r="I756" i="11"/>
  <c r="X756" i="11" s="1"/>
  <c r="H756" i="11"/>
  <c r="G756" i="11"/>
  <c r="F756" i="11"/>
  <c r="E756" i="11"/>
  <c r="D756" i="11"/>
  <c r="C756" i="11"/>
  <c r="B756" i="11"/>
  <c r="A756" i="11"/>
  <c r="X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Y755" i="11" s="1"/>
  <c r="H755" i="11"/>
  <c r="G755" i="11"/>
  <c r="F755" i="11"/>
  <c r="E755" i="11"/>
  <c r="D755" i="11"/>
  <c r="C755" i="11"/>
  <c r="B755" i="11"/>
  <c r="A755" i="11"/>
  <c r="V754" i="11"/>
  <c r="T754" i="11"/>
  <c r="S754" i="11"/>
  <c r="Q754" i="11"/>
  <c r="P754" i="11"/>
  <c r="X754" i="11" s="1"/>
  <c r="O754" i="11"/>
  <c r="N754" i="11"/>
  <c r="M754" i="11"/>
  <c r="L754" i="11"/>
  <c r="K754" i="11"/>
  <c r="J754" i="11"/>
  <c r="I754" i="11"/>
  <c r="H754" i="11"/>
  <c r="G754" i="11"/>
  <c r="F754" i="11"/>
  <c r="E754" i="11"/>
  <c r="D754" i="11"/>
  <c r="C754" i="11"/>
  <c r="B754" i="11"/>
  <c r="A754" i="11"/>
  <c r="AB753" i="11"/>
  <c r="V753" i="11"/>
  <c r="T753" i="11"/>
  <c r="S753" i="11"/>
  <c r="Q753" i="11"/>
  <c r="Y753" i="11" s="1"/>
  <c r="P753" i="11"/>
  <c r="O753" i="11"/>
  <c r="W753" i="11" s="1"/>
  <c r="N753" i="11"/>
  <c r="M753" i="11"/>
  <c r="L753" i="11"/>
  <c r="K753" i="11"/>
  <c r="J753" i="11"/>
  <c r="I753" i="11"/>
  <c r="H753" i="11"/>
  <c r="G753" i="11"/>
  <c r="F753" i="11"/>
  <c r="E753" i="11"/>
  <c r="D753" i="11"/>
  <c r="C753" i="11"/>
  <c r="B753" i="11"/>
  <c r="A753" i="11"/>
  <c r="Y752" i="11"/>
  <c r="T752" i="11"/>
  <c r="S752" i="11"/>
  <c r="Q752" i="11"/>
  <c r="P752" i="11"/>
  <c r="X752" i="11" s="1"/>
  <c r="O752" i="11"/>
  <c r="W752" i="11" s="1"/>
  <c r="N752" i="11"/>
  <c r="M752" i="11"/>
  <c r="L752" i="11"/>
  <c r="K752" i="11"/>
  <c r="J752" i="11"/>
  <c r="I752" i="11"/>
  <c r="AB752" i="11" s="1"/>
  <c r="H752" i="11"/>
  <c r="G752" i="11"/>
  <c r="F752" i="11"/>
  <c r="E752" i="11"/>
  <c r="D752" i="11"/>
  <c r="C752" i="11"/>
  <c r="B752" i="11"/>
  <c r="A752" i="11"/>
  <c r="AB751" i="11"/>
  <c r="AA751" i="11"/>
  <c r="X751" i="11"/>
  <c r="W751" i="11"/>
  <c r="T751" i="11"/>
  <c r="S751" i="11"/>
  <c r="U751" i="11" s="1"/>
  <c r="Q751" i="11"/>
  <c r="P751" i="11"/>
  <c r="O751" i="11"/>
  <c r="N751" i="11"/>
  <c r="M751" i="11"/>
  <c r="L751" i="11"/>
  <c r="K751" i="11"/>
  <c r="J751" i="11"/>
  <c r="I751" i="11"/>
  <c r="Y751" i="11" s="1"/>
  <c r="H751" i="11"/>
  <c r="G751" i="11"/>
  <c r="F751" i="11"/>
  <c r="E751" i="11"/>
  <c r="D751" i="11"/>
  <c r="C751" i="11"/>
  <c r="B751" i="11"/>
  <c r="A751" i="11"/>
  <c r="Y750" i="11"/>
  <c r="X750" i="11"/>
  <c r="W750" i="11"/>
  <c r="T750" i="11"/>
  <c r="AB750" i="11" s="1"/>
  <c r="S750" i="11"/>
  <c r="Q750" i="11"/>
  <c r="P750" i="11"/>
  <c r="O750" i="11"/>
  <c r="N750" i="11"/>
  <c r="R750" i="11" s="1"/>
  <c r="M750" i="11"/>
  <c r="L750" i="11"/>
  <c r="K750" i="11"/>
  <c r="J750" i="11"/>
  <c r="I750" i="11"/>
  <c r="V750" i="11" s="1"/>
  <c r="H750" i="11"/>
  <c r="G750" i="11"/>
  <c r="F750" i="11"/>
  <c r="E750" i="11"/>
  <c r="D750" i="11"/>
  <c r="C750" i="11"/>
  <c r="B750" i="11"/>
  <c r="A750" i="11"/>
  <c r="W749" i="11"/>
  <c r="V749" i="11"/>
  <c r="T749" i="11"/>
  <c r="S749" i="11"/>
  <c r="AA749" i="11" s="1"/>
  <c r="Q749" i="11"/>
  <c r="Y749" i="11" s="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D749" i="11"/>
  <c r="C749" i="11"/>
  <c r="B749" i="11"/>
  <c r="A749" i="11"/>
  <c r="W748" i="11"/>
  <c r="U748" i="11"/>
  <c r="T748" i="11"/>
  <c r="AB748" i="11" s="1"/>
  <c r="S748" i="11"/>
  <c r="AA748" i="11" s="1"/>
  <c r="AC748" i="11" s="1"/>
  <c r="Q748" i="11"/>
  <c r="P748" i="11"/>
  <c r="X748" i="11" s="1"/>
  <c r="O748" i="11"/>
  <c r="N748" i="11"/>
  <c r="V748" i="11" s="1"/>
  <c r="M748" i="11"/>
  <c r="L748" i="11"/>
  <c r="K748" i="11"/>
  <c r="J748" i="11"/>
  <c r="I748" i="11"/>
  <c r="H748" i="11"/>
  <c r="G748" i="11"/>
  <c r="F748" i="11"/>
  <c r="E748" i="11"/>
  <c r="D748" i="11"/>
  <c r="C748" i="11"/>
  <c r="B748" i="11"/>
  <c r="A748" i="11"/>
  <c r="AB747" i="11"/>
  <c r="AA747" i="11"/>
  <c r="T747" i="11"/>
  <c r="S747" i="11"/>
  <c r="Q747" i="11"/>
  <c r="Y747" i="11" s="1"/>
  <c r="P747" i="11"/>
  <c r="X747" i="11" s="1"/>
  <c r="O747" i="11"/>
  <c r="N747" i="11"/>
  <c r="V747" i="11" s="1"/>
  <c r="M747" i="11"/>
  <c r="L747" i="11"/>
  <c r="K747" i="11"/>
  <c r="J747" i="11"/>
  <c r="I747" i="11"/>
  <c r="H747" i="11"/>
  <c r="G747" i="11"/>
  <c r="F747" i="11"/>
  <c r="E747" i="11"/>
  <c r="D747" i="11"/>
  <c r="C747" i="11"/>
  <c r="B747" i="11"/>
  <c r="A747" i="11"/>
  <c r="AB746" i="11"/>
  <c r="AA746" i="11"/>
  <c r="Y746" i="11"/>
  <c r="X746" i="11"/>
  <c r="W746" i="11"/>
  <c r="T746" i="11"/>
  <c r="S746" i="11"/>
  <c r="U746" i="11" s="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E746" i="11"/>
  <c r="D746" i="11"/>
  <c r="C746" i="11"/>
  <c r="B746" i="11"/>
  <c r="A746" i="11"/>
  <c r="AB745" i="11"/>
  <c r="Y745" i="11"/>
  <c r="X745" i="11"/>
  <c r="V745" i="11"/>
  <c r="U745" i="11"/>
  <c r="T745" i="11"/>
  <c r="S745" i="11"/>
  <c r="Q745" i="11"/>
  <c r="P745" i="11"/>
  <c r="O745" i="11"/>
  <c r="N745" i="11"/>
  <c r="R745" i="11" s="1"/>
  <c r="M745" i="11"/>
  <c r="L745" i="11"/>
  <c r="K745" i="11"/>
  <c r="J745" i="11"/>
  <c r="I745" i="11"/>
  <c r="W745" i="11" s="1"/>
  <c r="H745" i="11"/>
  <c r="G745" i="11"/>
  <c r="F745" i="11"/>
  <c r="E745" i="11"/>
  <c r="D745" i="11"/>
  <c r="C745" i="11"/>
  <c r="B745" i="11"/>
  <c r="A745" i="11"/>
  <c r="AA744" i="11"/>
  <c r="Y744" i="11"/>
  <c r="U744" i="11"/>
  <c r="T744" i="11"/>
  <c r="S744" i="11"/>
  <c r="Q744" i="11"/>
  <c r="R744" i="11" s="1"/>
  <c r="P744" i="11"/>
  <c r="O744" i="11"/>
  <c r="N744" i="11"/>
  <c r="M744" i="11"/>
  <c r="L744" i="11"/>
  <c r="K744" i="11"/>
  <c r="J744" i="11"/>
  <c r="I744" i="11"/>
  <c r="V744" i="11" s="1"/>
  <c r="H744" i="11"/>
  <c r="G744" i="11"/>
  <c r="F744" i="11"/>
  <c r="E744" i="11"/>
  <c r="D744" i="11"/>
  <c r="C744" i="11"/>
  <c r="B744" i="11"/>
  <c r="A744" i="11"/>
  <c r="V743" i="11"/>
  <c r="T743" i="11"/>
  <c r="AB743" i="11" s="1"/>
  <c r="S743" i="11"/>
  <c r="Q743" i="11"/>
  <c r="Y743" i="11" s="1"/>
  <c r="P743" i="11"/>
  <c r="X743" i="11" s="1"/>
  <c r="O743" i="11"/>
  <c r="W743" i="11" s="1"/>
  <c r="N743" i="11"/>
  <c r="M743" i="11"/>
  <c r="L743" i="11"/>
  <c r="K743" i="11"/>
  <c r="J743" i="11"/>
  <c r="I743" i="11"/>
  <c r="H743" i="11"/>
  <c r="G743" i="11"/>
  <c r="F743" i="11"/>
  <c r="E743" i="11"/>
  <c r="D743" i="11"/>
  <c r="C743" i="11"/>
  <c r="B743" i="11"/>
  <c r="A743" i="11"/>
  <c r="AB742" i="11"/>
  <c r="T742" i="11"/>
  <c r="S742" i="11"/>
  <c r="Q742" i="11"/>
  <c r="Y742" i="11" s="1"/>
  <c r="P742" i="11"/>
  <c r="X742" i="11" s="1"/>
  <c r="O742" i="11"/>
  <c r="W742" i="11" s="1"/>
  <c r="N742" i="11"/>
  <c r="V742" i="11" s="1"/>
  <c r="M742" i="11"/>
  <c r="L742" i="11"/>
  <c r="K742" i="11"/>
  <c r="J742" i="11"/>
  <c r="I742" i="11"/>
  <c r="H742" i="11"/>
  <c r="G742" i="11"/>
  <c r="F742" i="11"/>
  <c r="E742" i="11"/>
  <c r="D742" i="11"/>
  <c r="C742" i="11"/>
  <c r="B742" i="11"/>
  <c r="A742" i="11"/>
  <c r="T741" i="11"/>
  <c r="U741" i="11" s="1"/>
  <c r="S741" i="11"/>
  <c r="Q741" i="11"/>
  <c r="P741" i="11"/>
  <c r="X741" i="11" s="1"/>
  <c r="O741" i="11"/>
  <c r="N741" i="11"/>
  <c r="M741" i="11"/>
  <c r="L741" i="11"/>
  <c r="K741" i="11"/>
  <c r="J741" i="11"/>
  <c r="I741" i="11"/>
  <c r="AA741" i="11" s="1"/>
  <c r="H741" i="11"/>
  <c r="G741" i="11"/>
  <c r="F741" i="11"/>
  <c r="E741" i="11"/>
  <c r="D741" i="11"/>
  <c r="C741" i="11"/>
  <c r="B741" i="11"/>
  <c r="A741" i="11"/>
  <c r="Y740" i="11"/>
  <c r="U740" i="11"/>
  <c r="T740" i="11"/>
  <c r="S740" i="11"/>
  <c r="Q740" i="11"/>
  <c r="P740" i="11"/>
  <c r="O740" i="11"/>
  <c r="W740" i="11" s="1"/>
  <c r="N740" i="11"/>
  <c r="R740" i="11" s="1"/>
  <c r="M740" i="11"/>
  <c r="L740" i="11"/>
  <c r="K740" i="11"/>
  <c r="J740" i="11"/>
  <c r="I740" i="11"/>
  <c r="AA740" i="11" s="1"/>
  <c r="H740" i="11"/>
  <c r="G740" i="11"/>
  <c r="F740" i="11"/>
  <c r="E740" i="11"/>
  <c r="D740" i="11"/>
  <c r="C740" i="11"/>
  <c r="B740" i="11"/>
  <c r="A740" i="11"/>
  <c r="Y739" i="11"/>
  <c r="X739" i="11"/>
  <c r="W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V739" i="11" s="1"/>
  <c r="H739" i="11"/>
  <c r="G739" i="11"/>
  <c r="F739" i="11"/>
  <c r="E739" i="11"/>
  <c r="D739" i="11"/>
  <c r="C739" i="11"/>
  <c r="B739" i="11"/>
  <c r="A739" i="11"/>
  <c r="T738" i="11"/>
  <c r="S738" i="11"/>
  <c r="Q738" i="11"/>
  <c r="P738" i="11"/>
  <c r="O738" i="11"/>
  <c r="N738" i="11"/>
  <c r="M738" i="11"/>
  <c r="L738" i="11"/>
  <c r="K738" i="11"/>
  <c r="J738" i="11"/>
  <c r="I738" i="11"/>
  <c r="V738" i="11" s="1"/>
  <c r="H738" i="11"/>
  <c r="G738" i="11"/>
  <c r="F738" i="11"/>
  <c r="E738" i="11"/>
  <c r="D738" i="11"/>
  <c r="C738" i="11"/>
  <c r="B738" i="11"/>
  <c r="A738" i="11"/>
  <c r="V737" i="11"/>
  <c r="T737" i="11"/>
  <c r="AB737" i="11" s="1"/>
  <c r="S737" i="11"/>
  <c r="Q737" i="11"/>
  <c r="Y737" i="11" s="1"/>
  <c r="P737" i="11"/>
  <c r="O737" i="11"/>
  <c r="W737" i="11" s="1"/>
  <c r="N737" i="11"/>
  <c r="M737" i="11"/>
  <c r="L737" i="11"/>
  <c r="K737" i="11"/>
  <c r="J737" i="11"/>
  <c r="I737" i="11"/>
  <c r="H737" i="11"/>
  <c r="G737" i="11"/>
  <c r="F737" i="11"/>
  <c r="E737" i="11"/>
  <c r="D737" i="11"/>
  <c r="C737" i="11"/>
  <c r="B737" i="11"/>
  <c r="A737" i="11"/>
  <c r="AA736" i="11"/>
  <c r="AC736" i="11" s="1"/>
  <c r="T736" i="11"/>
  <c r="S736" i="11"/>
  <c r="U736" i="11" s="1"/>
  <c r="Q736" i="11"/>
  <c r="Y736" i="11" s="1"/>
  <c r="P736" i="11"/>
  <c r="O736" i="11"/>
  <c r="N736" i="11"/>
  <c r="M736" i="11"/>
  <c r="L736" i="11"/>
  <c r="K736" i="11"/>
  <c r="J736" i="11"/>
  <c r="I736" i="11"/>
  <c r="AB736" i="11" s="1"/>
  <c r="H736" i="11"/>
  <c r="G736" i="11"/>
  <c r="F736" i="11"/>
  <c r="E736" i="11"/>
  <c r="D736" i="11"/>
  <c r="C736" i="11"/>
  <c r="B736" i="11"/>
  <c r="A736" i="11"/>
  <c r="AB735" i="11"/>
  <c r="AA735" i="11"/>
  <c r="W735" i="11"/>
  <c r="Z735" i="11" s="1"/>
  <c r="V735" i="11"/>
  <c r="T735" i="11"/>
  <c r="S735" i="11"/>
  <c r="U735" i="11" s="1"/>
  <c r="Q735" i="11"/>
  <c r="P735" i="11"/>
  <c r="X735" i="11" s="1"/>
  <c r="O735" i="11"/>
  <c r="N735" i="11"/>
  <c r="M735" i="11"/>
  <c r="L735" i="11"/>
  <c r="K735" i="11"/>
  <c r="J735" i="11"/>
  <c r="I735" i="11"/>
  <c r="Y735" i="11" s="1"/>
  <c r="H735" i="11"/>
  <c r="G735" i="11"/>
  <c r="F735" i="11"/>
  <c r="E735" i="11"/>
  <c r="D735" i="11"/>
  <c r="C735" i="11"/>
  <c r="B735" i="11"/>
  <c r="A735" i="11"/>
  <c r="Y734" i="11"/>
  <c r="X734" i="11"/>
  <c r="W734" i="11"/>
  <c r="T734" i="11"/>
  <c r="AB734" i="11" s="1"/>
  <c r="S734" i="11"/>
  <c r="Q734" i="11"/>
  <c r="P734" i="11"/>
  <c r="O734" i="11"/>
  <c r="N734" i="11"/>
  <c r="R734" i="11" s="1"/>
  <c r="M734" i="11"/>
  <c r="L734" i="11"/>
  <c r="K734" i="11"/>
  <c r="J734" i="11"/>
  <c r="I734" i="11"/>
  <c r="V734" i="11" s="1"/>
  <c r="H734" i="11"/>
  <c r="G734" i="11"/>
  <c r="F734" i="11"/>
  <c r="E734" i="11"/>
  <c r="D734" i="11"/>
  <c r="C734" i="11"/>
  <c r="B734" i="11"/>
  <c r="A734" i="11"/>
  <c r="X733" i="11"/>
  <c r="W733" i="11"/>
  <c r="V733" i="11"/>
  <c r="T733" i="11"/>
  <c r="S733" i="11"/>
  <c r="AA733" i="11" s="1"/>
  <c r="Q733" i="11"/>
  <c r="Y733" i="11" s="1"/>
  <c r="P733" i="11"/>
  <c r="R733" i="11" s="1"/>
  <c r="O733" i="11"/>
  <c r="N733" i="11"/>
  <c r="M733" i="11"/>
  <c r="L733" i="11"/>
  <c r="K733" i="11"/>
  <c r="J733" i="11"/>
  <c r="I733" i="11"/>
  <c r="H733" i="11"/>
  <c r="G733" i="11"/>
  <c r="F733" i="11"/>
  <c r="E733" i="11"/>
  <c r="D733" i="11"/>
  <c r="C733" i="11"/>
  <c r="B733" i="11"/>
  <c r="A733" i="11"/>
  <c r="U732" i="11"/>
  <c r="T732" i="11"/>
  <c r="AB732" i="11" s="1"/>
  <c r="S732" i="11"/>
  <c r="AA732" i="11" s="1"/>
  <c r="AC732" i="11" s="1"/>
  <c r="Q732" i="11"/>
  <c r="Y732" i="11" s="1"/>
  <c r="P732" i="11"/>
  <c r="X732" i="11" s="1"/>
  <c r="O732" i="11"/>
  <c r="W732" i="11" s="1"/>
  <c r="N732" i="11"/>
  <c r="V732" i="11" s="1"/>
  <c r="M732" i="11"/>
  <c r="L732" i="11"/>
  <c r="K732" i="11"/>
  <c r="J732" i="11"/>
  <c r="I732" i="11"/>
  <c r="H732" i="11"/>
  <c r="G732" i="11"/>
  <c r="F732" i="11"/>
  <c r="E732" i="11"/>
  <c r="D732" i="11"/>
  <c r="C732" i="11"/>
  <c r="B732" i="11"/>
  <c r="A732" i="11"/>
  <c r="AB731" i="11"/>
  <c r="AA731" i="11"/>
  <c r="T731" i="11"/>
  <c r="S731" i="11"/>
  <c r="U731" i="11" s="1"/>
  <c r="R731" i="11"/>
  <c r="Q731" i="11"/>
  <c r="Y731" i="11" s="1"/>
  <c r="P731" i="11"/>
  <c r="X731" i="11" s="1"/>
  <c r="O731" i="11"/>
  <c r="W731" i="11" s="1"/>
  <c r="N731" i="11"/>
  <c r="V731" i="11" s="1"/>
  <c r="M731" i="11"/>
  <c r="L731" i="11"/>
  <c r="K731" i="11"/>
  <c r="J731" i="11"/>
  <c r="I731" i="11"/>
  <c r="H731" i="11"/>
  <c r="G731" i="11"/>
  <c r="F731" i="11"/>
  <c r="E731" i="11"/>
  <c r="D731" i="11"/>
  <c r="C731" i="11"/>
  <c r="B731" i="11"/>
  <c r="A731" i="11"/>
  <c r="AB730" i="11"/>
  <c r="AA730" i="11"/>
  <c r="X730" i="11"/>
  <c r="T730" i="11"/>
  <c r="S730" i="11"/>
  <c r="U730" i="11" s="1"/>
  <c r="Q730" i="11"/>
  <c r="Y730" i="11" s="1"/>
  <c r="P730" i="11"/>
  <c r="O730" i="11"/>
  <c r="W730" i="11" s="1"/>
  <c r="N730" i="11"/>
  <c r="M730" i="11"/>
  <c r="L730" i="11"/>
  <c r="K730" i="11"/>
  <c r="J730" i="11"/>
  <c r="I730" i="11"/>
  <c r="H730" i="11"/>
  <c r="G730" i="11"/>
  <c r="F730" i="11"/>
  <c r="E730" i="11"/>
  <c r="D730" i="11"/>
  <c r="C730" i="11"/>
  <c r="B730" i="11"/>
  <c r="A730" i="11"/>
  <c r="AB729" i="11"/>
  <c r="AA729" i="11"/>
  <c r="X729" i="11"/>
  <c r="V729" i="11"/>
  <c r="U729" i="11"/>
  <c r="T729" i="11"/>
  <c r="S729" i="11"/>
  <c r="Q729" i="11"/>
  <c r="P729" i="11"/>
  <c r="O729" i="11"/>
  <c r="N729" i="11"/>
  <c r="R729" i="11" s="1"/>
  <c r="M729" i="11"/>
  <c r="L729" i="11"/>
  <c r="K729" i="11"/>
  <c r="J729" i="11"/>
  <c r="I729" i="11"/>
  <c r="H729" i="11"/>
  <c r="G729" i="11"/>
  <c r="F729" i="11"/>
  <c r="E729" i="11"/>
  <c r="D729" i="11"/>
  <c r="C729" i="11"/>
  <c r="B729" i="11"/>
  <c r="A729" i="11"/>
  <c r="U728" i="11"/>
  <c r="T728" i="11"/>
  <c r="AB728" i="11" s="1"/>
  <c r="S728" i="11"/>
  <c r="R728" i="11"/>
  <c r="Q728" i="11"/>
  <c r="P728" i="11"/>
  <c r="O728" i="11"/>
  <c r="N728" i="11"/>
  <c r="M728" i="11"/>
  <c r="L728" i="11"/>
  <c r="K728" i="11"/>
  <c r="J728" i="11"/>
  <c r="I728" i="11"/>
  <c r="Y728" i="11" s="1"/>
  <c r="H728" i="11"/>
  <c r="G728" i="11"/>
  <c r="F728" i="11"/>
  <c r="E728" i="11"/>
  <c r="D728" i="11"/>
  <c r="C728" i="11"/>
  <c r="B728" i="11"/>
  <c r="A728" i="11"/>
  <c r="V727" i="11"/>
  <c r="U727" i="11"/>
  <c r="T727" i="11"/>
  <c r="AB727" i="11" s="1"/>
  <c r="S727" i="11"/>
  <c r="AA727" i="11" s="1"/>
  <c r="AC727" i="11" s="1"/>
  <c r="Q727" i="11"/>
  <c r="Y727" i="11" s="1"/>
  <c r="P727" i="11"/>
  <c r="O727" i="11"/>
  <c r="W727" i="11" s="1"/>
  <c r="N727" i="11"/>
  <c r="M727" i="11"/>
  <c r="L727" i="11"/>
  <c r="K727" i="11"/>
  <c r="J727" i="11"/>
  <c r="I727" i="11"/>
  <c r="H727" i="11"/>
  <c r="G727" i="11"/>
  <c r="F727" i="11"/>
  <c r="E727" i="11"/>
  <c r="D727" i="11"/>
  <c r="C727" i="11"/>
  <c r="B727" i="11"/>
  <c r="A727" i="11"/>
  <c r="AB726" i="11"/>
  <c r="U726" i="11"/>
  <c r="T726" i="11"/>
  <c r="S726" i="11"/>
  <c r="AA726" i="11" s="1"/>
  <c r="AC726" i="11" s="1"/>
  <c r="R726" i="11"/>
  <c r="Q726" i="11"/>
  <c r="Y726" i="11" s="1"/>
  <c r="P726" i="11"/>
  <c r="X726" i="11" s="1"/>
  <c r="O726" i="11"/>
  <c r="W726" i="11" s="1"/>
  <c r="N726" i="11"/>
  <c r="V726" i="11" s="1"/>
  <c r="M726" i="11"/>
  <c r="L726" i="11"/>
  <c r="K726" i="11"/>
  <c r="J726" i="11"/>
  <c r="I726" i="11"/>
  <c r="H726" i="11"/>
  <c r="G726" i="11"/>
  <c r="F726" i="11"/>
  <c r="E726" i="11"/>
  <c r="D726" i="11"/>
  <c r="C726" i="11"/>
  <c r="B726" i="11"/>
  <c r="A726" i="11"/>
  <c r="AB725" i="11"/>
  <c r="Y725" i="11"/>
  <c r="T725" i="11"/>
  <c r="U725" i="11" s="1"/>
  <c r="S725" i="11"/>
  <c r="Q725" i="11"/>
  <c r="P725" i="11"/>
  <c r="X725" i="11" s="1"/>
  <c r="O725" i="11"/>
  <c r="N725" i="11"/>
  <c r="M725" i="11"/>
  <c r="L725" i="11"/>
  <c r="K725" i="11"/>
  <c r="J725" i="11"/>
  <c r="I725" i="11"/>
  <c r="AA725" i="11" s="1"/>
  <c r="H725" i="11"/>
  <c r="G725" i="11"/>
  <c r="F725" i="11"/>
  <c r="E725" i="11"/>
  <c r="D725" i="11"/>
  <c r="C725" i="11"/>
  <c r="B725" i="11"/>
  <c r="A725" i="11"/>
  <c r="AA724" i="11"/>
  <c r="W724" i="11"/>
  <c r="U724" i="11"/>
  <c r="T724" i="11"/>
  <c r="S724" i="11"/>
  <c r="Q724" i="11"/>
  <c r="P724" i="11"/>
  <c r="O724" i="11"/>
  <c r="N724" i="11"/>
  <c r="R724" i="11" s="1"/>
  <c r="M724" i="11"/>
  <c r="L724" i="11"/>
  <c r="K724" i="11"/>
  <c r="J724" i="11"/>
  <c r="I724" i="11"/>
  <c r="Y724" i="11" s="1"/>
  <c r="H724" i="11"/>
  <c r="G724" i="11"/>
  <c r="F724" i="11"/>
  <c r="E724" i="11"/>
  <c r="D724" i="11"/>
  <c r="C724" i="11"/>
  <c r="B724" i="11"/>
  <c r="A724" i="11"/>
  <c r="Y723" i="11"/>
  <c r="W723" i="11"/>
  <c r="T723" i="11"/>
  <c r="AB723" i="11" s="1"/>
  <c r="S723" i="11"/>
  <c r="R723" i="11"/>
  <c r="Q723" i="11"/>
  <c r="P723" i="11"/>
  <c r="O723" i="11"/>
  <c r="N723" i="11"/>
  <c r="M723" i="11"/>
  <c r="L723" i="11"/>
  <c r="K723" i="11"/>
  <c r="J723" i="11"/>
  <c r="I723" i="11"/>
  <c r="X723" i="11" s="1"/>
  <c r="H723" i="11"/>
  <c r="G723" i="11"/>
  <c r="F723" i="11"/>
  <c r="E723" i="11"/>
  <c r="D723" i="11"/>
  <c r="C723" i="11"/>
  <c r="B723" i="11"/>
  <c r="A723" i="11"/>
  <c r="Y722" i="11"/>
  <c r="T722" i="11"/>
  <c r="AB722" i="11" s="1"/>
  <c r="S722" i="11"/>
  <c r="Q722" i="11"/>
  <c r="P722" i="11"/>
  <c r="O722" i="11"/>
  <c r="R722" i="11" s="1"/>
  <c r="N722" i="11"/>
  <c r="M722" i="11"/>
  <c r="L722" i="11"/>
  <c r="K722" i="11"/>
  <c r="J722" i="11"/>
  <c r="I722" i="11"/>
  <c r="H722" i="11"/>
  <c r="G722" i="11"/>
  <c r="F722" i="11"/>
  <c r="E722" i="11"/>
  <c r="D722" i="11"/>
  <c r="C722" i="11"/>
  <c r="B722" i="11"/>
  <c r="A722" i="11"/>
  <c r="T721" i="11"/>
  <c r="AB721" i="11" s="1"/>
  <c r="S721" i="11"/>
  <c r="Q721" i="11"/>
  <c r="Y721" i="11" s="1"/>
  <c r="P721" i="11"/>
  <c r="X721" i="11" s="1"/>
  <c r="O721" i="11"/>
  <c r="W721" i="11" s="1"/>
  <c r="N721" i="11"/>
  <c r="M721" i="11"/>
  <c r="L721" i="11"/>
  <c r="K721" i="11"/>
  <c r="J721" i="11"/>
  <c r="I721" i="11"/>
  <c r="H721" i="11"/>
  <c r="G721" i="11"/>
  <c r="F721" i="11"/>
  <c r="E721" i="11"/>
  <c r="D721" i="11"/>
  <c r="C721" i="11"/>
  <c r="B721" i="11"/>
  <c r="A721" i="11"/>
  <c r="T720" i="11"/>
  <c r="S720" i="11"/>
  <c r="U720" i="11" s="1"/>
  <c r="Q720" i="11"/>
  <c r="Y720" i="11" s="1"/>
  <c r="P720" i="11"/>
  <c r="X720" i="11" s="1"/>
  <c r="O720" i="11"/>
  <c r="N720" i="11"/>
  <c r="M720" i="11"/>
  <c r="L720" i="11"/>
  <c r="K720" i="11"/>
  <c r="J720" i="11"/>
  <c r="I720" i="11"/>
  <c r="AB720" i="11" s="1"/>
  <c r="H720" i="11"/>
  <c r="G720" i="11"/>
  <c r="F720" i="11"/>
  <c r="E720" i="11"/>
  <c r="D720" i="11"/>
  <c r="C720" i="11"/>
  <c r="B720" i="11"/>
  <c r="A720" i="11"/>
  <c r="AC719" i="11"/>
  <c r="AB719" i="11"/>
  <c r="AA719" i="11"/>
  <c r="W719" i="11"/>
  <c r="T719" i="11"/>
  <c r="S719" i="11"/>
  <c r="U719" i="11" s="1"/>
  <c r="Q719" i="11"/>
  <c r="P719" i="11"/>
  <c r="X719" i="11" s="1"/>
  <c r="O719" i="11"/>
  <c r="N719" i="11"/>
  <c r="M719" i="11"/>
  <c r="L719" i="11"/>
  <c r="K719" i="11"/>
  <c r="J719" i="11"/>
  <c r="I719" i="11"/>
  <c r="Y719" i="11" s="1"/>
  <c r="H719" i="11"/>
  <c r="G719" i="11"/>
  <c r="F719" i="11"/>
  <c r="E719" i="11"/>
  <c r="D719" i="11"/>
  <c r="C719" i="11"/>
  <c r="B719" i="11"/>
  <c r="A719" i="11"/>
  <c r="AA718" i="11"/>
  <c r="X718" i="11"/>
  <c r="W718" i="11"/>
  <c r="U718" i="11"/>
  <c r="T718" i="11"/>
  <c r="S718" i="11"/>
  <c r="Q718" i="11"/>
  <c r="P718" i="11"/>
  <c r="O718" i="11"/>
  <c r="N718" i="11"/>
  <c r="R718" i="11" s="1"/>
  <c r="M718" i="11"/>
  <c r="L718" i="11"/>
  <c r="K718" i="11"/>
  <c r="J718" i="11"/>
  <c r="I718" i="11"/>
  <c r="H718" i="11"/>
  <c r="G718" i="11"/>
  <c r="F718" i="11"/>
  <c r="E718" i="11"/>
  <c r="D718" i="11"/>
  <c r="C718" i="11"/>
  <c r="B718" i="11"/>
  <c r="A718" i="11"/>
  <c r="X717" i="11"/>
  <c r="W717" i="11"/>
  <c r="V717" i="11"/>
  <c r="U717" i="11"/>
  <c r="T717" i="11"/>
  <c r="AB717" i="11" s="1"/>
  <c r="S717" i="11"/>
  <c r="AA717" i="11" s="1"/>
  <c r="AC717" i="11" s="1"/>
  <c r="R717" i="11"/>
  <c r="Q717" i="11"/>
  <c r="Y717" i="11" s="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D717" i="11"/>
  <c r="C717" i="11"/>
  <c r="B717" i="11"/>
  <c r="A717" i="11"/>
  <c r="T716" i="11"/>
  <c r="AB716" i="11" s="1"/>
  <c r="AC716" i="11" s="1"/>
  <c r="S716" i="11"/>
  <c r="AA716" i="11" s="1"/>
  <c r="Q716" i="11"/>
  <c r="Y716" i="11" s="1"/>
  <c r="P716" i="11"/>
  <c r="X716" i="11" s="1"/>
  <c r="O716" i="11"/>
  <c r="R716" i="11" s="1"/>
  <c r="N716" i="11"/>
  <c r="V716" i="11" s="1"/>
  <c r="M716" i="11"/>
  <c r="L716" i="11"/>
  <c r="K716" i="11"/>
  <c r="J716" i="11"/>
  <c r="I716" i="11"/>
  <c r="H716" i="11"/>
  <c r="G716" i="11"/>
  <c r="F716" i="11"/>
  <c r="E716" i="11"/>
  <c r="D716" i="11"/>
  <c r="C716" i="11"/>
  <c r="B716" i="11"/>
  <c r="A716" i="11"/>
  <c r="AB715" i="11"/>
  <c r="AA715" i="11"/>
  <c r="AC715" i="11" s="1"/>
  <c r="T715" i="11"/>
  <c r="S715" i="11"/>
  <c r="U715" i="11" s="1"/>
  <c r="Q715" i="11"/>
  <c r="Y715" i="11" s="1"/>
  <c r="P715" i="11"/>
  <c r="X715" i="11" s="1"/>
  <c r="O715" i="11"/>
  <c r="W715" i="11" s="1"/>
  <c r="N715" i="11"/>
  <c r="V715" i="11" s="1"/>
  <c r="M715" i="11"/>
  <c r="L715" i="11"/>
  <c r="K715" i="11"/>
  <c r="J715" i="11"/>
  <c r="I715" i="11"/>
  <c r="H715" i="11"/>
  <c r="G715" i="11"/>
  <c r="F715" i="11"/>
  <c r="E715" i="11"/>
  <c r="D715" i="11"/>
  <c r="C715" i="11"/>
  <c r="B715" i="11"/>
  <c r="A715" i="11"/>
  <c r="Y714" i="11"/>
  <c r="X714" i="11"/>
  <c r="W714" i="11"/>
  <c r="T714" i="11"/>
  <c r="S714" i="11"/>
  <c r="U714" i="11" s="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D714" i="11"/>
  <c r="C714" i="11"/>
  <c r="B714" i="11"/>
  <c r="A714" i="11"/>
  <c r="T713" i="11"/>
  <c r="S713" i="11"/>
  <c r="Q713" i="11"/>
  <c r="P713" i="11"/>
  <c r="O713" i="11"/>
  <c r="N713" i="11"/>
  <c r="R713" i="11" s="1"/>
  <c r="M713" i="11"/>
  <c r="L713" i="11"/>
  <c r="K713" i="11"/>
  <c r="J713" i="11"/>
  <c r="I713" i="11"/>
  <c r="H713" i="11"/>
  <c r="G713" i="11"/>
  <c r="F713" i="11"/>
  <c r="E713" i="11"/>
  <c r="D713" i="11"/>
  <c r="C713" i="11"/>
  <c r="B713" i="11"/>
  <c r="A713" i="11"/>
  <c r="X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Y712" i="11" s="1"/>
  <c r="H712" i="11"/>
  <c r="G712" i="11"/>
  <c r="F712" i="11"/>
  <c r="E712" i="11"/>
  <c r="D712" i="11"/>
  <c r="C712" i="11"/>
  <c r="B712" i="11"/>
  <c r="A712" i="11"/>
  <c r="V711" i="11"/>
  <c r="U711" i="11"/>
  <c r="T711" i="11"/>
  <c r="AB711" i="11" s="1"/>
  <c r="S711" i="11"/>
  <c r="AA711" i="11" s="1"/>
  <c r="Q711" i="11"/>
  <c r="Y711" i="11" s="1"/>
  <c r="P711" i="11"/>
  <c r="X711" i="11" s="1"/>
  <c r="O711" i="11"/>
  <c r="N711" i="11"/>
  <c r="M711" i="11"/>
  <c r="L711" i="11"/>
  <c r="K711" i="11"/>
  <c r="J711" i="11"/>
  <c r="I711" i="11"/>
  <c r="H711" i="11"/>
  <c r="G711" i="11"/>
  <c r="F711" i="11"/>
  <c r="E711" i="11"/>
  <c r="D711" i="11"/>
  <c r="C711" i="11"/>
  <c r="B711" i="11"/>
  <c r="A711" i="11"/>
  <c r="AB710" i="11"/>
  <c r="AC710" i="11" s="1"/>
  <c r="U710" i="11"/>
  <c r="T710" i="11"/>
  <c r="S710" i="11"/>
  <c r="AA710" i="11" s="1"/>
  <c r="Q710" i="11"/>
  <c r="Y710" i="11" s="1"/>
  <c r="P710" i="11"/>
  <c r="X710" i="11" s="1"/>
  <c r="O710" i="11"/>
  <c r="N710" i="11"/>
  <c r="V710" i="11" s="1"/>
  <c r="M710" i="11"/>
  <c r="L710" i="11"/>
  <c r="K710" i="11"/>
  <c r="J710" i="11"/>
  <c r="I710" i="11"/>
  <c r="H710" i="11"/>
  <c r="G710" i="11"/>
  <c r="F710" i="11"/>
  <c r="E710" i="11"/>
  <c r="D710" i="11"/>
  <c r="C710" i="11"/>
  <c r="B710" i="11"/>
  <c r="A710" i="11"/>
  <c r="X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AB709" i="11" s="1"/>
  <c r="H709" i="11"/>
  <c r="G709" i="11"/>
  <c r="F709" i="11"/>
  <c r="E709" i="11"/>
  <c r="D709" i="11"/>
  <c r="C709" i="11"/>
  <c r="B709" i="11"/>
  <c r="A709" i="11"/>
  <c r="Y708" i="11"/>
  <c r="U708" i="11"/>
  <c r="T708" i="11"/>
  <c r="S708" i="11"/>
  <c r="Q708" i="11"/>
  <c r="P708" i="11"/>
  <c r="O708" i="11"/>
  <c r="W708" i="11" s="1"/>
  <c r="N708" i="11"/>
  <c r="R708" i="11" s="1"/>
  <c r="M708" i="11"/>
  <c r="L708" i="11"/>
  <c r="K708" i="11"/>
  <c r="J708" i="11"/>
  <c r="I708" i="11"/>
  <c r="X708" i="11" s="1"/>
  <c r="H708" i="11"/>
  <c r="G708" i="11"/>
  <c r="F708" i="11"/>
  <c r="E708" i="11"/>
  <c r="D708" i="11"/>
  <c r="C708" i="11"/>
  <c r="B708" i="11"/>
  <c r="A708" i="11"/>
  <c r="AB707" i="11"/>
  <c r="Y707" i="11"/>
  <c r="X707" i="11"/>
  <c r="W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V707" i="11" s="1"/>
  <c r="H707" i="11"/>
  <c r="G707" i="11"/>
  <c r="F707" i="11"/>
  <c r="E707" i="11"/>
  <c r="D707" i="11"/>
  <c r="C707" i="11"/>
  <c r="B707" i="11"/>
  <c r="A707" i="11"/>
  <c r="V706" i="11"/>
  <c r="T706" i="11"/>
  <c r="AB706" i="11" s="1"/>
  <c r="S706" i="11"/>
  <c r="Q706" i="11"/>
  <c r="Y706" i="11" s="1"/>
  <c r="P706" i="11"/>
  <c r="X706" i="11" s="1"/>
  <c r="O706" i="11"/>
  <c r="N706" i="11"/>
  <c r="M706" i="11"/>
  <c r="L706" i="11"/>
  <c r="K706" i="11"/>
  <c r="J706" i="11"/>
  <c r="I706" i="11"/>
  <c r="H706" i="11"/>
  <c r="G706" i="11"/>
  <c r="F706" i="11"/>
  <c r="E706" i="11"/>
  <c r="D706" i="11"/>
  <c r="C706" i="11"/>
  <c r="B706" i="11"/>
  <c r="A706" i="11"/>
  <c r="V705" i="11"/>
  <c r="T705" i="11"/>
  <c r="AB705" i="11" s="1"/>
  <c r="S705" i="11"/>
  <c r="Q705" i="11"/>
  <c r="Y705" i="11" s="1"/>
  <c r="P705" i="11"/>
  <c r="X705" i="11" s="1"/>
  <c r="O705" i="11"/>
  <c r="W705" i="11" s="1"/>
  <c r="N705" i="11"/>
  <c r="M705" i="11"/>
  <c r="L705" i="11"/>
  <c r="K705" i="11"/>
  <c r="J705" i="11"/>
  <c r="I705" i="11"/>
  <c r="H705" i="11"/>
  <c r="G705" i="11"/>
  <c r="F705" i="11"/>
  <c r="E705" i="11"/>
  <c r="D705" i="11"/>
  <c r="C705" i="11"/>
  <c r="B705" i="11"/>
  <c r="A705" i="11"/>
  <c r="AA704" i="11"/>
  <c r="T704" i="11"/>
  <c r="S704" i="11"/>
  <c r="U704" i="11" s="1"/>
  <c r="Q704" i="11"/>
  <c r="Y704" i="11" s="1"/>
  <c r="P704" i="11"/>
  <c r="X704" i="11" s="1"/>
  <c r="O704" i="11"/>
  <c r="W704" i="11" s="1"/>
  <c r="N704" i="11"/>
  <c r="M704" i="11"/>
  <c r="L704" i="11"/>
  <c r="K704" i="11"/>
  <c r="J704" i="11"/>
  <c r="I704" i="11"/>
  <c r="AB704" i="11" s="1"/>
  <c r="H704" i="11"/>
  <c r="G704" i="11"/>
  <c r="F704" i="11"/>
  <c r="E704" i="11"/>
  <c r="D704" i="11"/>
  <c r="C704" i="11"/>
  <c r="B704" i="11"/>
  <c r="A704" i="11"/>
  <c r="AB703" i="11"/>
  <c r="AA703" i="11"/>
  <c r="X703" i="11"/>
  <c r="W703" i="11"/>
  <c r="T703" i="11"/>
  <c r="S703" i="11"/>
  <c r="U703" i="11" s="1"/>
  <c r="Q703" i="11"/>
  <c r="P703" i="11"/>
  <c r="O703" i="11"/>
  <c r="N703" i="11"/>
  <c r="M703" i="11"/>
  <c r="L703" i="11"/>
  <c r="K703" i="11"/>
  <c r="J703" i="11"/>
  <c r="I703" i="11"/>
  <c r="Y703" i="11" s="1"/>
  <c r="H703" i="11"/>
  <c r="G703" i="11"/>
  <c r="F703" i="11"/>
  <c r="E703" i="11"/>
  <c r="D703" i="11"/>
  <c r="C703" i="11"/>
  <c r="B703" i="11"/>
  <c r="A703" i="11"/>
  <c r="Y702" i="11"/>
  <c r="X702" i="11"/>
  <c r="W702" i="11"/>
  <c r="U702" i="11"/>
  <c r="T702" i="11"/>
  <c r="AB702" i="11" s="1"/>
  <c r="S702" i="11"/>
  <c r="AA702" i="11" s="1"/>
  <c r="AC702" i="11" s="1"/>
  <c r="Q702" i="11"/>
  <c r="P702" i="11"/>
  <c r="O702" i="11"/>
  <c r="N702" i="11"/>
  <c r="R702" i="11" s="1"/>
  <c r="M702" i="11"/>
  <c r="L702" i="11"/>
  <c r="K702" i="11"/>
  <c r="J702" i="11"/>
  <c r="I702" i="11"/>
  <c r="V702" i="11" s="1"/>
  <c r="H702" i="11"/>
  <c r="G702" i="11"/>
  <c r="F702" i="11"/>
  <c r="E702" i="11"/>
  <c r="D702" i="11"/>
  <c r="C702" i="11"/>
  <c r="B702" i="11"/>
  <c r="A702" i="11"/>
  <c r="X701" i="11"/>
  <c r="W701" i="11"/>
  <c r="V701" i="11"/>
  <c r="Z701" i="11" s="1"/>
  <c r="U701" i="11"/>
  <c r="T701" i="11"/>
  <c r="AB701" i="11" s="1"/>
  <c r="S701" i="11"/>
  <c r="AA701" i="11" s="1"/>
  <c r="Q701" i="11"/>
  <c r="Y701" i="11" s="1"/>
  <c r="P701" i="11"/>
  <c r="R701" i="11" s="1"/>
  <c r="O701" i="11"/>
  <c r="N701" i="11"/>
  <c r="M701" i="11"/>
  <c r="L701" i="11"/>
  <c r="K701" i="11"/>
  <c r="J701" i="11"/>
  <c r="I701" i="11"/>
  <c r="H701" i="11"/>
  <c r="G701" i="11"/>
  <c r="F701" i="11"/>
  <c r="E701" i="11"/>
  <c r="D701" i="11"/>
  <c r="C701" i="11"/>
  <c r="B701" i="11"/>
  <c r="A701" i="11"/>
  <c r="W700" i="11"/>
  <c r="T700" i="11"/>
  <c r="S700" i="11"/>
  <c r="AA700" i="11" s="1"/>
  <c r="Q700" i="11"/>
  <c r="Y700" i="11" s="1"/>
  <c r="P700" i="11"/>
  <c r="X700" i="11" s="1"/>
  <c r="O700" i="11"/>
  <c r="R700" i="11" s="1"/>
  <c r="N700" i="11"/>
  <c r="V700" i="11" s="1"/>
  <c r="M700" i="11"/>
  <c r="L700" i="11"/>
  <c r="K700" i="11"/>
  <c r="J700" i="11"/>
  <c r="I700" i="11"/>
  <c r="H700" i="11"/>
  <c r="G700" i="11"/>
  <c r="F700" i="11"/>
  <c r="E700" i="11"/>
  <c r="D700" i="11"/>
  <c r="C700" i="11"/>
  <c r="B700" i="11"/>
  <c r="A700" i="11"/>
  <c r="AB699" i="11"/>
  <c r="AA699" i="11"/>
  <c r="T699" i="11"/>
  <c r="S699" i="11"/>
  <c r="U699" i="11" s="1"/>
  <c r="Q699" i="11"/>
  <c r="Y699" i="11" s="1"/>
  <c r="P699" i="11"/>
  <c r="X699" i="11" s="1"/>
  <c r="O699" i="11"/>
  <c r="W699" i="11" s="1"/>
  <c r="N699" i="11"/>
  <c r="M699" i="11"/>
  <c r="L699" i="11"/>
  <c r="K699" i="11"/>
  <c r="J699" i="11"/>
  <c r="I699" i="11"/>
  <c r="H699" i="11"/>
  <c r="G699" i="11"/>
  <c r="F699" i="11"/>
  <c r="E699" i="11"/>
  <c r="D699" i="11"/>
  <c r="C699" i="11"/>
  <c r="B699" i="11"/>
  <c r="A699" i="11"/>
  <c r="AA698" i="11"/>
  <c r="Y698" i="11"/>
  <c r="X698" i="11"/>
  <c r="T698" i="11"/>
  <c r="S698" i="11"/>
  <c r="U698" i="11" s="1"/>
  <c r="Q698" i="11"/>
  <c r="P698" i="11"/>
  <c r="O698" i="11"/>
  <c r="W698" i="11" s="1"/>
  <c r="N698" i="11"/>
  <c r="M698" i="11"/>
  <c r="L698" i="11"/>
  <c r="K698" i="11"/>
  <c r="J698" i="11"/>
  <c r="I698" i="11"/>
  <c r="AB698" i="11" s="1"/>
  <c r="H698" i="11"/>
  <c r="G698" i="11"/>
  <c r="F698" i="11"/>
  <c r="E698" i="11"/>
  <c r="D698" i="11"/>
  <c r="C698" i="11"/>
  <c r="B698" i="11"/>
  <c r="A698" i="11"/>
  <c r="AB697" i="11"/>
  <c r="AA697" i="11"/>
  <c r="AC697" i="11" s="1"/>
  <c r="U697" i="11"/>
  <c r="T697" i="11"/>
  <c r="S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D697" i="11"/>
  <c r="C697" i="11"/>
  <c r="B697" i="11"/>
  <c r="A697" i="11"/>
  <c r="U696" i="11"/>
  <c r="T696" i="11"/>
  <c r="S696" i="11"/>
  <c r="Q696" i="11"/>
  <c r="R696" i="11" s="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D696" i="11"/>
  <c r="C696" i="11"/>
  <c r="B696" i="11"/>
  <c r="A696" i="11"/>
  <c r="U695" i="11"/>
  <c r="T695" i="11"/>
  <c r="AB695" i="11" s="1"/>
  <c r="S695" i="11"/>
  <c r="AA695" i="11" s="1"/>
  <c r="Q695" i="11"/>
  <c r="Y695" i="11" s="1"/>
  <c r="P695" i="11"/>
  <c r="O695" i="11"/>
  <c r="W695" i="11" s="1"/>
  <c r="N695" i="11"/>
  <c r="V695" i="11" s="1"/>
  <c r="M695" i="11"/>
  <c r="L695" i="11"/>
  <c r="K695" i="11"/>
  <c r="J695" i="11"/>
  <c r="I695" i="11"/>
  <c r="H695" i="11"/>
  <c r="G695" i="11"/>
  <c r="F695" i="11"/>
  <c r="E695" i="11"/>
  <c r="D695" i="11"/>
  <c r="C695" i="11"/>
  <c r="B695" i="11"/>
  <c r="A695" i="11"/>
  <c r="AB694" i="11"/>
  <c r="T694" i="11"/>
  <c r="S694" i="11"/>
  <c r="R694" i="11"/>
  <c r="Q694" i="11"/>
  <c r="Y694" i="11" s="1"/>
  <c r="P694" i="11"/>
  <c r="X694" i="11" s="1"/>
  <c r="O694" i="11"/>
  <c r="W694" i="11" s="1"/>
  <c r="N694" i="11"/>
  <c r="V694" i="11" s="1"/>
  <c r="M694" i="11"/>
  <c r="L694" i="11"/>
  <c r="K694" i="11"/>
  <c r="J694" i="11"/>
  <c r="I694" i="11"/>
  <c r="H694" i="11"/>
  <c r="G694" i="11"/>
  <c r="F694" i="11"/>
  <c r="E694" i="11"/>
  <c r="D694" i="11"/>
  <c r="C694" i="11"/>
  <c r="B694" i="11"/>
  <c r="A694" i="11"/>
  <c r="AB693" i="11"/>
  <c r="Y693" i="11"/>
  <c r="T693" i="11"/>
  <c r="U693" i="11" s="1"/>
  <c r="S693" i="11"/>
  <c r="AA693" i="11" s="1"/>
  <c r="AC693" i="11" s="1"/>
  <c r="Q693" i="11"/>
  <c r="P693" i="11"/>
  <c r="X693" i="11" s="1"/>
  <c r="O693" i="11"/>
  <c r="W693" i="11" s="1"/>
  <c r="N693" i="11"/>
  <c r="V693" i="11" s="1"/>
  <c r="M693" i="11"/>
  <c r="L693" i="11"/>
  <c r="K693" i="11"/>
  <c r="J693" i="11"/>
  <c r="I693" i="11"/>
  <c r="H693" i="11"/>
  <c r="G693" i="11"/>
  <c r="F693" i="11"/>
  <c r="E693" i="11"/>
  <c r="D693" i="11"/>
  <c r="C693" i="11"/>
  <c r="B693" i="11"/>
  <c r="A693" i="11"/>
  <c r="AB692" i="11"/>
  <c r="Y692" i="11"/>
  <c r="W692" i="11"/>
  <c r="U692" i="11"/>
  <c r="T692" i="11"/>
  <c r="S692" i="11"/>
  <c r="Q692" i="11"/>
  <c r="P692" i="11"/>
  <c r="O692" i="11"/>
  <c r="N692" i="11"/>
  <c r="R692" i="11" s="1"/>
  <c r="M692" i="11"/>
  <c r="L692" i="11"/>
  <c r="K692" i="11"/>
  <c r="J692" i="11"/>
  <c r="I692" i="11"/>
  <c r="V692" i="11" s="1"/>
  <c r="H692" i="11"/>
  <c r="G692" i="11"/>
  <c r="F692" i="11"/>
  <c r="E692" i="11"/>
  <c r="D692" i="11"/>
  <c r="C692" i="11"/>
  <c r="B692" i="11"/>
  <c r="A692" i="11"/>
  <c r="Y691" i="11"/>
  <c r="X691" i="11"/>
  <c r="W691" i="11"/>
  <c r="V691" i="11"/>
  <c r="T691" i="11"/>
  <c r="AB691" i="11" s="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D691" i="11"/>
  <c r="C691" i="11"/>
  <c r="B691" i="11"/>
  <c r="A691" i="11"/>
  <c r="T690" i="11"/>
  <c r="S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E690" i="11"/>
  <c r="D690" i="11"/>
  <c r="C690" i="11"/>
  <c r="B690" i="11"/>
  <c r="A690" i="11"/>
  <c r="V689" i="11"/>
  <c r="T689" i="11"/>
  <c r="AB689" i="11" s="1"/>
  <c r="S689" i="11"/>
  <c r="Q689" i="11"/>
  <c r="Y689" i="11" s="1"/>
  <c r="P689" i="11"/>
  <c r="X689" i="11" s="1"/>
  <c r="O689" i="11"/>
  <c r="W689" i="11" s="1"/>
  <c r="N689" i="11"/>
  <c r="R689" i="11" s="1"/>
  <c r="M689" i="11"/>
  <c r="L689" i="11"/>
  <c r="K689" i="11"/>
  <c r="J689" i="11"/>
  <c r="I689" i="11"/>
  <c r="H689" i="11"/>
  <c r="G689" i="11"/>
  <c r="F689" i="11"/>
  <c r="E689" i="11"/>
  <c r="D689" i="11"/>
  <c r="C689" i="11"/>
  <c r="B689" i="11"/>
  <c r="A689" i="11"/>
  <c r="AA688" i="11"/>
  <c r="T688" i="11"/>
  <c r="S688" i="11"/>
  <c r="U688" i="11" s="1"/>
  <c r="Q688" i="11"/>
  <c r="Y688" i="11" s="1"/>
  <c r="P688" i="11"/>
  <c r="X688" i="11" s="1"/>
  <c r="O688" i="11"/>
  <c r="N688" i="11"/>
  <c r="M688" i="11"/>
  <c r="L688" i="11"/>
  <c r="K688" i="11"/>
  <c r="J688" i="11"/>
  <c r="I688" i="11"/>
  <c r="H688" i="11"/>
  <c r="G688" i="11"/>
  <c r="F688" i="11"/>
  <c r="E688" i="11"/>
  <c r="D688" i="11"/>
  <c r="C688" i="11"/>
  <c r="B688" i="11"/>
  <c r="A688" i="11"/>
  <c r="AB687" i="11"/>
  <c r="AA687" i="11"/>
  <c r="AC687" i="11" s="1"/>
  <c r="X687" i="11"/>
  <c r="W687" i="11"/>
  <c r="V687" i="11"/>
  <c r="T687" i="11"/>
  <c r="S687" i="11"/>
  <c r="U687" i="11" s="1"/>
  <c r="Q687" i="11"/>
  <c r="Y687" i="11" s="1"/>
  <c r="P687" i="11"/>
  <c r="O687" i="11"/>
  <c r="N687" i="11"/>
  <c r="M687" i="11"/>
  <c r="L687" i="11"/>
  <c r="K687" i="11"/>
  <c r="J687" i="11"/>
  <c r="I687" i="11"/>
  <c r="H687" i="11"/>
  <c r="G687" i="11"/>
  <c r="F687" i="11"/>
  <c r="E687" i="11"/>
  <c r="D687" i="11"/>
  <c r="C687" i="11"/>
  <c r="B687" i="11"/>
  <c r="A687" i="11"/>
  <c r="AA686" i="11"/>
  <c r="U686" i="11"/>
  <c r="T686" i="11"/>
  <c r="S686" i="11"/>
  <c r="Q686" i="11"/>
  <c r="P686" i="11"/>
  <c r="O686" i="11"/>
  <c r="N686" i="11"/>
  <c r="R686" i="11" s="1"/>
  <c r="M686" i="11"/>
  <c r="L686" i="11"/>
  <c r="K686" i="11"/>
  <c r="J686" i="11"/>
  <c r="I686" i="11"/>
  <c r="H686" i="11"/>
  <c r="G686" i="11"/>
  <c r="F686" i="11"/>
  <c r="E686" i="11"/>
  <c r="D686" i="11"/>
  <c r="C686" i="11"/>
  <c r="B686" i="11"/>
  <c r="A686" i="11"/>
  <c r="X685" i="11"/>
  <c r="W685" i="11"/>
  <c r="V685" i="11"/>
  <c r="T685" i="11"/>
  <c r="S685" i="11"/>
  <c r="R685" i="11"/>
  <c r="Q685" i="11"/>
  <c r="Y685" i="11" s="1"/>
  <c r="P685" i="11"/>
  <c r="O685" i="11"/>
  <c r="N685" i="11"/>
  <c r="M685" i="11"/>
  <c r="L685" i="11"/>
  <c r="K685" i="11"/>
  <c r="J685" i="11"/>
  <c r="I685" i="11"/>
  <c r="AA685" i="11" s="1"/>
  <c r="H685" i="11"/>
  <c r="G685" i="11"/>
  <c r="F685" i="11"/>
  <c r="E685" i="11"/>
  <c r="D685" i="11"/>
  <c r="C685" i="11"/>
  <c r="B685" i="11"/>
  <c r="A685" i="11"/>
  <c r="T684" i="11"/>
  <c r="AB684" i="11" s="1"/>
  <c r="AC684" i="11" s="1"/>
  <c r="S684" i="11"/>
  <c r="AA684" i="11" s="1"/>
  <c r="Q684" i="11"/>
  <c r="Y684" i="11" s="1"/>
  <c r="P684" i="11"/>
  <c r="X684" i="11" s="1"/>
  <c r="O684" i="11"/>
  <c r="W684" i="11" s="1"/>
  <c r="N684" i="11"/>
  <c r="M684" i="11"/>
  <c r="L684" i="11"/>
  <c r="K684" i="11"/>
  <c r="J684" i="11"/>
  <c r="I684" i="11"/>
  <c r="H684" i="11"/>
  <c r="G684" i="11"/>
  <c r="F684" i="11"/>
  <c r="E684" i="11"/>
  <c r="D684" i="11"/>
  <c r="C684" i="11"/>
  <c r="B684" i="11"/>
  <c r="A684" i="11"/>
  <c r="AB683" i="11"/>
  <c r="AA683" i="11"/>
  <c r="AC683" i="11" s="1"/>
  <c r="T683" i="11"/>
  <c r="U683" i="11" s="1"/>
  <c r="S683" i="11"/>
  <c r="Q683" i="11"/>
  <c r="Y683" i="11" s="1"/>
  <c r="P683" i="11"/>
  <c r="X683" i="11" s="1"/>
  <c r="O683" i="11"/>
  <c r="W683" i="11" s="1"/>
  <c r="N683" i="11"/>
  <c r="V683" i="11" s="1"/>
  <c r="M683" i="11"/>
  <c r="L683" i="11"/>
  <c r="K683" i="11"/>
  <c r="J683" i="11"/>
  <c r="I683" i="11"/>
  <c r="H683" i="11"/>
  <c r="G683" i="11"/>
  <c r="F683" i="11"/>
  <c r="E683" i="11"/>
  <c r="D683" i="11"/>
  <c r="C683" i="11"/>
  <c r="B683" i="11"/>
  <c r="A683" i="11"/>
  <c r="W682" i="11"/>
  <c r="T682" i="11"/>
  <c r="S682" i="11"/>
  <c r="U682" i="11" s="1"/>
  <c r="Q682" i="11"/>
  <c r="Y682" i="11" s="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D682" i="11"/>
  <c r="C682" i="11"/>
  <c r="B682" i="11"/>
  <c r="A682" i="11"/>
  <c r="T681" i="11"/>
  <c r="S681" i="11"/>
  <c r="Q681" i="11"/>
  <c r="P681" i="11"/>
  <c r="O681" i="11"/>
  <c r="N681" i="11"/>
  <c r="R681" i="11" s="1"/>
  <c r="M681" i="11"/>
  <c r="L681" i="11"/>
  <c r="K681" i="11"/>
  <c r="J681" i="11"/>
  <c r="I681" i="11"/>
  <c r="H681" i="11"/>
  <c r="G681" i="11"/>
  <c r="F681" i="11"/>
  <c r="E681" i="11"/>
  <c r="D681" i="11"/>
  <c r="C681" i="11"/>
  <c r="B681" i="11"/>
  <c r="A681" i="11"/>
  <c r="X680" i="11"/>
  <c r="W680" i="11"/>
  <c r="T680" i="11"/>
  <c r="S680" i="11"/>
  <c r="R680" i="11"/>
  <c r="Q680" i="11"/>
  <c r="Y680" i="11" s="1"/>
  <c r="P680" i="11"/>
  <c r="O680" i="11"/>
  <c r="N680" i="11"/>
  <c r="M680" i="11"/>
  <c r="L680" i="11"/>
  <c r="K680" i="11"/>
  <c r="J680" i="11"/>
  <c r="I680" i="11"/>
  <c r="AB680" i="11" s="1"/>
  <c r="H680" i="11"/>
  <c r="G680" i="11"/>
  <c r="F680" i="11"/>
  <c r="E680" i="11"/>
  <c r="D680" i="11"/>
  <c r="C680" i="11"/>
  <c r="B680" i="11"/>
  <c r="A680" i="11"/>
  <c r="X679" i="11"/>
  <c r="V679" i="11"/>
  <c r="U679" i="11"/>
  <c r="T679" i="11"/>
  <c r="AB679" i="11" s="1"/>
  <c r="S679" i="11"/>
  <c r="AA679" i="11" s="1"/>
  <c r="Q679" i="11"/>
  <c r="P679" i="11"/>
  <c r="O679" i="11"/>
  <c r="W679" i="11" s="1"/>
  <c r="N679" i="11"/>
  <c r="M679" i="11"/>
  <c r="L679" i="11"/>
  <c r="K679" i="11"/>
  <c r="J679" i="11"/>
  <c r="I679" i="11"/>
  <c r="Y679" i="11" s="1"/>
  <c r="H679" i="11"/>
  <c r="G679" i="11"/>
  <c r="F679" i="11"/>
  <c r="E679" i="11"/>
  <c r="D679" i="11"/>
  <c r="C679" i="11"/>
  <c r="B679" i="11"/>
  <c r="A679" i="11"/>
  <c r="AB678" i="11"/>
  <c r="V678" i="11"/>
  <c r="T678" i="11"/>
  <c r="S678" i="11"/>
  <c r="AA678" i="11" s="1"/>
  <c r="Q678" i="11"/>
  <c r="Y678" i="11" s="1"/>
  <c r="P678" i="11"/>
  <c r="X678" i="11" s="1"/>
  <c r="O678" i="11"/>
  <c r="N678" i="11"/>
  <c r="M678" i="11"/>
  <c r="L678" i="11"/>
  <c r="K678" i="11"/>
  <c r="J678" i="11"/>
  <c r="I678" i="11"/>
  <c r="H678" i="11"/>
  <c r="G678" i="11"/>
  <c r="F678" i="11"/>
  <c r="E678" i="11"/>
  <c r="D678" i="11"/>
  <c r="C678" i="11"/>
  <c r="B678" i="11"/>
  <c r="A678" i="11"/>
  <c r="AB677" i="11"/>
  <c r="U677" i="11"/>
  <c r="T677" i="11"/>
  <c r="S677" i="11"/>
  <c r="Q677" i="11"/>
  <c r="P677" i="11"/>
  <c r="O677" i="11"/>
  <c r="N677" i="11"/>
  <c r="M677" i="11"/>
  <c r="L677" i="11"/>
  <c r="K677" i="11"/>
  <c r="J677" i="11"/>
  <c r="I677" i="11"/>
  <c r="X677" i="11" s="1"/>
  <c r="H677" i="11"/>
  <c r="G677" i="11"/>
  <c r="F677" i="11"/>
  <c r="E677" i="11"/>
  <c r="D677" i="11"/>
  <c r="C677" i="11"/>
  <c r="B677" i="11"/>
  <c r="A677" i="11"/>
  <c r="AB676" i="11"/>
  <c r="AA676" i="11"/>
  <c r="Y676" i="11"/>
  <c r="U676" i="11"/>
  <c r="T676" i="11"/>
  <c r="S676" i="11"/>
  <c r="Q676" i="11"/>
  <c r="P676" i="11"/>
  <c r="O676" i="11"/>
  <c r="R676" i="11" s="1"/>
  <c r="N676" i="11"/>
  <c r="M676" i="11"/>
  <c r="L676" i="11"/>
  <c r="K676" i="11"/>
  <c r="J676" i="11"/>
  <c r="I676" i="11"/>
  <c r="H676" i="11"/>
  <c r="G676" i="11"/>
  <c r="F676" i="11"/>
  <c r="E676" i="11"/>
  <c r="D676" i="11"/>
  <c r="C676" i="11"/>
  <c r="B676" i="11"/>
  <c r="A676" i="11"/>
  <c r="X675" i="11"/>
  <c r="T675" i="11"/>
  <c r="AB675" i="11" s="1"/>
  <c r="S675" i="11"/>
  <c r="R675" i="11"/>
  <c r="Q675" i="11"/>
  <c r="P675" i="11"/>
  <c r="O675" i="11"/>
  <c r="N675" i="11"/>
  <c r="M675" i="11"/>
  <c r="L675" i="11"/>
  <c r="K675" i="11"/>
  <c r="J675" i="11"/>
  <c r="I675" i="11"/>
  <c r="Y675" i="11" s="1"/>
  <c r="H675" i="11"/>
  <c r="G675" i="11"/>
  <c r="F675" i="11"/>
  <c r="E675" i="11"/>
  <c r="D675" i="11"/>
  <c r="C675" i="11"/>
  <c r="B675" i="11"/>
  <c r="A675" i="11"/>
  <c r="U674" i="11"/>
  <c r="T674" i="11"/>
  <c r="S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D674" i="11"/>
  <c r="C674" i="11"/>
  <c r="B674" i="11"/>
  <c r="A674" i="11"/>
  <c r="V673" i="11"/>
  <c r="T673" i="11"/>
  <c r="AB673" i="11" s="1"/>
  <c r="S673" i="11"/>
  <c r="Q673" i="11"/>
  <c r="Y673" i="11" s="1"/>
  <c r="P673" i="11"/>
  <c r="X673" i="11" s="1"/>
  <c r="O673" i="11"/>
  <c r="N673" i="11"/>
  <c r="M673" i="11"/>
  <c r="L673" i="11"/>
  <c r="K673" i="11"/>
  <c r="J673" i="11"/>
  <c r="I673" i="11"/>
  <c r="W673" i="11" s="1"/>
  <c r="H673" i="11"/>
  <c r="G673" i="11"/>
  <c r="F673" i="11"/>
  <c r="E673" i="11"/>
  <c r="D673" i="11"/>
  <c r="C673" i="11"/>
  <c r="B673" i="11"/>
  <c r="A673" i="11"/>
  <c r="AA672" i="11"/>
  <c r="V672" i="11"/>
  <c r="T672" i="11"/>
  <c r="S672" i="11"/>
  <c r="Q672" i="11"/>
  <c r="P672" i="11"/>
  <c r="O672" i="11"/>
  <c r="N672" i="11"/>
  <c r="R672" i="11" s="1"/>
  <c r="M672" i="11"/>
  <c r="L672" i="11"/>
  <c r="K672" i="11"/>
  <c r="J672" i="11"/>
  <c r="I672" i="11"/>
  <c r="Y672" i="11" s="1"/>
  <c r="H672" i="11"/>
  <c r="G672" i="11"/>
  <c r="F672" i="11"/>
  <c r="E672" i="11"/>
  <c r="D672" i="11"/>
  <c r="C672" i="11"/>
  <c r="B672" i="11"/>
  <c r="A672" i="11"/>
  <c r="AB671" i="11"/>
  <c r="W671" i="11"/>
  <c r="V671" i="11"/>
  <c r="T671" i="11"/>
  <c r="S671" i="11"/>
  <c r="U671" i="11" s="1"/>
  <c r="Q671" i="11"/>
  <c r="Y671" i="11" s="1"/>
  <c r="P671" i="11"/>
  <c r="X671" i="11" s="1"/>
  <c r="O671" i="11"/>
  <c r="R671" i="11" s="1"/>
  <c r="N671" i="11"/>
  <c r="M671" i="11"/>
  <c r="L671" i="11"/>
  <c r="K671" i="11"/>
  <c r="J671" i="11"/>
  <c r="I671" i="11"/>
  <c r="H671" i="11"/>
  <c r="G671" i="11"/>
  <c r="F671" i="11"/>
  <c r="E671" i="11"/>
  <c r="D671" i="11"/>
  <c r="C671" i="11"/>
  <c r="B671" i="11"/>
  <c r="A671" i="11"/>
  <c r="AB670" i="11"/>
  <c r="Y670" i="11"/>
  <c r="W670" i="11"/>
  <c r="T670" i="11"/>
  <c r="S670" i="11"/>
  <c r="Q670" i="11"/>
  <c r="P670" i="11"/>
  <c r="X670" i="11" s="1"/>
  <c r="O670" i="11"/>
  <c r="N670" i="11"/>
  <c r="M670" i="11"/>
  <c r="L670" i="11"/>
  <c r="K670" i="11"/>
  <c r="J670" i="11"/>
  <c r="I670" i="11"/>
  <c r="H670" i="11"/>
  <c r="G670" i="11"/>
  <c r="F670" i="11"/>
  <c r="E670" i="11"/>
  <c r="D670" i="11"/>
  <c r="C670" i="11"/>
  <c r="B670" i="11"/>
  <c r="A670" i="11"/>
  <c r="AB669" i="11"/>
  <c r="W669" i="11"/>
  <c r="T669" i="11"/>
  <c r="U669" i="11" s="1"/>
  <c r="S669" i="11"/>
  <c r="R669" i="11"/>
  <c r="Q669" i="11"/>
  <c r="P669" i="11"/>
  <c r="O669" i="11"/>
  <c r="N669" i="11"/>
  <c r="M669" i="11"/>
  <c r="L669" i="11"/>
  <c r="K669" i="11"/>
  <c r="J669" i="11"/>
  <c r="I669" i="11"/>
  <c r="Y669" i="11" s="1"/>
  <c r="H669" i="11"/>
  <c r="G669" i="11"/>
  <c r="F669" i="11"/>
  <c r="E669" i="11"/>
  <c r="D669" i="11"/>
  <c r="C669" i="11"/>
  <c r="B669" i="11"/>
  <c r="A669" i="11"/>
  <c r="Y668" i="11"/>
  <c r="X668" i="11"/>
  <c r="W668" i="11"/>
  <c r="T668" i="11"/>
  <c r="AB668" i="11" s="1"/>
  <c r="S668" i="11"/>
  <c r="R668" i="11"/>
  <c r="Q668" i="11"/>
  <c r="P668" i="11"/>
  <c r="O668" i="11"/>
  <c r="N668" i="11"/>
  <c r="M668" i="11"/>
  <c r="L668" i="11"/>
  <c r="K668" i="11"/>
  <c r="J668" i="11"/>
  <c r="I668" i="11"/>
  <c r="V668" i="11" s="1"/>
  <c r="H668" i="11"/>
  <c r="G668" i="11"/>
  <c r="F668" i="11"/>
  <c r="E668" i="11"/>
  <c r="D668" i="11"/>
  <c r="C668" i="11"/>
  <c r="B668" i="11"/>
  <c r="A668" i="11"/>
  <c r="T667" i="11"/>
  <c r="AB667" i="11" s="1"/>
  <c r="S667" i="11"/>
  <c r="AA667" i="11" s="1"/>
  <c r="R667" i="11"/>
  <c r="Q667" i="11"/>
  <c r="Y667" i="11" s="1"/>
  <c r="P667" i="11"/>
  <c r="X667" i="11" s="1"/>
  <c r="O667" i="11"/>
  <c r="W667" i="11" s="1"/>
  <c r="N667" i="11"/>
  <c r="V667" i="11" s="1"/>
  <c r="Z667" i="11" s="1"/>
  <c r="M667" i="11"/>
  <c r="L667" i="11"/>
  <c r="K667" i="11"/>
  <c r="J667" i="11"/>
  <c r="I667" i="11"/>
  <c r="H667" i="11"/>
  <c r="G667" i="11"/>
  <c r="F667" i="11"/>
  <c r="E667" i="11"/>
  <c r="D667" i="11"/>
  <c r="C667" i="11"/>
  <c r="B667" i="11"/>
  <c r="A667" i="11"/>
  <c r="T666" i="11"/>
  <c r="S666" i="11"/>
  <c r="U666" i="11" s="1"/>
  <c r="Q666" i="11"/>
  <c r="Y666" i="11" s="1"/>
  <c r="P666" i="11"/>
  <c r="X666" i="11" s="1"/>
  <c r="O666" i="11"/>
  <c r="N666" i="11"/>
  <c r="M666" i="11"/>
  <c r="L666" i="11"/>
  <c r="K666" i="11"/>
  <c r="J666" i="11"/>
  <c r="I666" i="11"/>
  <c r="AB666" i="11" s="1"/>
  <c r="H666" i="11"/>
  <c r="G666" i="11"/>
  <c r="F666" i="11"/>
  <c r="E666" i="11"/>
  <c r="D666" i="11"/>
  <c r="C666" i="11"/>
  <c r="B666" i="11"/>
  <c r="A666" i="11"/>
  <c r="AA665" i="11"/>
  <c r="W665" i="11"/>
  <c r="V665" i="11"/>
  <c r="U665" i="11"/>
  <c r="T665" i="11"/>
  <c r="S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D665" i="11"/>
  <c r="C665" i="11"/>
  <c r="B665" i="11"/>
  <c r="A665" i="11"/>
  <c r="X664" i="11"/>
  <c r="W664" i="11"/>
  <c r="V664" i="11"/>
  <c r="T664" i="11"/>
  <c r="S664" i="11"/>
  <c r="Q664" i="11"/>
  <c r="P664" i="11"/>
  <c r="O664" i="11"/>
  <c r="N664" i="11"/>
  <c r="M664" i="11"/>
  <c r="L664" i="11"/>
  <c r="K664" i="11"/>
  <c r="J664" i="11"/>
  <c r="I664" i="11"/>
  <c r="AB664" i="11" s="1"/>
  <c r="H664" i="11"/>
  <c r="G664" i="11"/>
  <c r="F664" i="11"/>
  <c r="E664" i="11"/>
  <c r="D664" i="11"/>
  <c r="C664" i="11"/>
  <c r="B664" i="11"/>
  <c r="A664" i="11"/>
  <c r="W663" i="11"/>
  <c r="T663" i="11"/>
  <c r="AB663" i="11" s="1"/>
  <c r="S663" i="11"/>
  <c r="Q663" i="11"/>
  <c r="Y663" i="11" s="1"/>
  <c r="P663" i="11"/>
  <c r="X663" i="11" s="1"/>
  <c r="O663" i="11"/>
  <c r="N663" i="11"/>
  <c r="V663" i="11" s="1"/>
  <c r="M663" i="11"/>
  <c r="L663" i="11"/>
  <c r="K663" i="11"/>
  <c r="J663" i="11"/>
  <c r="I663" i="11"/>
  <c r="H663" i="11"/>
  <c r="G663" i="11"/>
  <c r="F663" i="11"/>
  <c r="E663" i="11"/>
  <c r="D663" i="11"/>
  <c r="C663" i="11"/>
  <c r="B663" i="11"/>
  <c r="A663" i="11"/>
  <c r="AB662" i="11"/>
  <c r="AA662" i="11"/>
  <c r="X662" i="11"/>
  <c r="W662" i="11"/>
  <c r="T662" i="11"/>
  <c r="U662" i="11" s="1"/>
  <c r="S662" i="11"/>
  <c r="Q662" i="11"/>
  <c r="Y662" i="11" s="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D662" i="11"/>
  <c r="C662" i="11"/>
  <c r="B662" i="11"/>
  <c r="A662" i="11"/>
  <c r="AB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D661" i="11"/>
  <c r="C661" i="11"/>
  <c r="B661" i="11"/>
  <c r="A661" i="11"/>
  <c r="AB660" i="11"/>
  <c r="V660" i="11"/>
  <c r="U660" i="11"/>
  <c r="T660" i="11"/>
  <c r="S660" i="11"/>
  <c r="Q660" i="11"/>
  <c r="Y660" i="11" s="1"/>
  <c r="P660" i="11"/>
  <c r="X660" i="11" s="1"/>
  <c r="O660" i="11"/>
  <c r="N660" i="11"/>
  <c r="M660" i="11"/>
  <c r="L660" i="11"/>
  <c r="K660" i="11"/>
  <c r="J660" i="11"/>
  <c r="I660" i="11"/>
  <c r="AA660" i="11" s="1"/>
  <c r="AC660" i="11" s="1"/>
  <c r="H660" i="11"/>
  <c r="G660" i="11"/>
  <c r="F660" i="11"/>
  <c r="E660" i="11"/>
  <c r="D660" i="11"/>
  <c r="C660" i="11"/>
  <c r="B660" i="11"/>
  <c r="A660" i="11"/>
  <c r="W659" i="11"/>
  <c r="T659" i="11"/>
  <c r="AB659" i="11" s="1"/>
  <c r="S659" i="11"/>
  <c r="R659" i="11"/>
  <c r="Q659" i="11"/>
  <c r="P659" i="11"/>
  <c r="O659" i="11"/>
  <c r="N659" i="11"/>
  <c r="V659" i="11" s="1"/>
  <c r="M659" i="11"/>
  <c r="L659" i="11"/>
  <c r="K659" i="11"/>
  <c r="J659" i="11"/>
  <c r="I659" i="11"/>
  <c r="Y659" i="11" s="1"/>
  <c r="H659" i="11"/>
  <c r="G659" i="11"/>
  <c r="F659" i="11"/>
  <c r="E659" i="11"/>
  <c r="D659" i="11"/>
  <c r="C659" i="11"/>
  <c r="B659" i="11"/>
  <c r="A659" i="11"/>
  <c r="Y658" i="11"/>
  <c r="T658" i="11"/>
  <c r="S658" i="11"/>
  <c r="Q658" i="11"/>
  <c r="P658" i="11"/>
  <c r="X658" i="11" s="1"/>
  <c r="O658" i="11"/>
  <c r="N658" i="11"/>
  <c r="M658" i="11"/>
  <c r="L658" i="11"/>
  <c r="K658" i="11"/>
  <c r="J658" i="11"/>
  <c r="I658" i="11"/>
  <c r="H658" i="11"/>
  <c r="G658" i="11"/>
  <c r="F658" i="11"/>
  <c r="E658" i="11"/>
  <c r="D658" i="11"/>
  <c r="C658" i="11"/>
  <c r="B658" i="11"/>
  <c r="A658" i="11"/>
  <c r="Y657" i="11"/>
  <c r="X657" i="11"/>
  <c r="T657" i="11"/>
  <c r="AB657" i="11" s="1"/>
  <c r="S657" i="11"/>
  <c r="AA657" i="11" s="1"/>
  <c r="Q657" i="11"/>
  <c r="P657" i="11"/>
  <c r="O657" i="11"/>
  <c r="N657" i="11"/>
  <c r="M657" i="11"/>
  <c r="L657" i="11"/>
  <c r="K657" i="11"/>
  <c r="J657" i="11"/>
  <c r="I657" i="11"/>
  <c r="W657" i="11" s="1"/>
  <c r="H657" i="11"/>
  <c r="G657" i="11"/>
  <c r="F657" i="11"/>
  <c r="E657" i="11"/>
  <c r="D657" i="11"/>
  <c r="C657" i="11"/>
  <c r="B657" i="11"/>
  <c r="A657" i="11"/>
  <c r="T656" i="11"/>
  <c r="S656" i="11"/>
  <c r="Q656" i="11"/>
  <c r="P656" i="11"/>
  <c r="O656" i="11"/>
  <c r="N656" i="11"/>
  <c r="R656" i="11" s="1"/>
  <c r="M656" i="11"/>
  <c r="L656" i="11"/>
  <c r="K656" i="11"/>
  <c r="J656" i="11"/>
  <c r="I656" i="11"/>
  <c r="AA656" i="11" s="1"/>
  <c r="H656" i="11"/>
  <c r="G656" i="11"/>
  <c r="F656" i="11"/>
  <c r="E656" i="11"/>
  <c r="D656" i="11"/>
  <c r="C656" i="11"/>
  <c r="B656" i="11"/>
  <c r="A656" i="11"/>
  <c r="AB655" i="11"/>
  <c r="AA655" i="11"/>
  <c r="AC655" i="11" s="1"/>
  <c r="V655" i="11"/>
  <c r="T655" i="11"/>
  <c r="S655" i="11"/>
  <c r="U655" i="11" s="1"/>
  <c r="Q655" i="11"/>
  <c r="Y655" i="11" s="1"/>
  <c r="P655" i="11"/>
  <c r="X655" i="11" s="1"/>
  <c r="O655" i="11"/>
  <c r="W655" i="11" s="1"/>
  <c r="N655" i="11"/>
  <c r="M655" i="11"/>
  <c r="L655" i="11"/>
  <c r="K655" i="11"/>
  <c r="J655" i="11"/>
  <c r="I655" i="11"/>
  <c r="H655" i="11"/>
  <c r="G655" i="11"/>
  <c r="F655" i="11"/>
  <c r="E655" i="11"/>
  <c r="D655" i="11"/>
  <c r="C655" i="11"/>
  <c r="B655" i="11"/>
  <c r="A655" i="11"/>
  <c r="AB654" i="11"/>
  <c r="AA654" i="11"/>
  <c r="Y654" i="11"/>
  <c r="X654" i="11"/>
  <c r="W654" i="11"/>
  <c r="T654" i="11"/>
  <c r="U654" i="11" s="1"/>
  <c r="S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D654" i="11"/>
  <c r="C654" i="11"/>
  <c r="B654" i="11"/>
  <c r="A654" i="11"/>
  <c r="Y653" i="11"/>
  <c r="X653" i="11"/>
  <c r="T653" i="11"/>
  <c r="S653" i="11"/>
  <c r="AA653" i="11" s="1"/>
  <c r="Q653" i="11"/>
  <c r="P653" i="11"/>
  <c r="R653" i="11" s="1"/>
  <c r="O653" i="11"/>
  <c r="N653" i="11"/>
  <c r="M653" i="11"/>
  <c r="L653" i="11"/>
  <c r="K653" i="11"/>
  <c r="J653" i="11"/>
  <c r="I653" i="11"/>
  <c r="H653" i="11"/>
  <c r="G653" i="11"/>
  <c r="F653" i="11"/>
  <c r="E653" i="11"/>
  <c r="D653" i="11"/>
  <c r="C653" i="11"/>
  <c r="B653" i="11"/>
  <c r="A653" i="11"/>
  <c r="Y652" i="11"/>
  <c r="V652" i="11"/>
  <c r="T652" i="11"/>
  <c r="AB652" i="11" s="1"/>
  <c r="S652" i="11"/>
  <c r="Q652" i="11"/>
  <c r="P652" i="11"/>
  <c r="O652" i="11"/>
  <c r="W652" i="11" s="1"/>
  <c r="N652" i="11"/>
  <c r="M652" i="11"/>
  <c r="L652" i="11"/>
  <c r="K652" i="11"/>
  <c r="J652" i="11"/>
  <c r="I652" i="11"/>
  <c r="H652" i="11"/>
  <c r="G652" i="11"/>
  <c r="F652" i="11"/>
  <c r="E652" i="11"/>
  <c r="D652" i="11"/>
  <c r="C652" i="11"/>
  <c r="B652" i="11"/>
  <c r="A652" i="11"/>
  <c r="AA651" i="11"/>
  <c r="T651" i="11"/>
  <c r="AB651" i="11" s="1"/>
  <c r="S651" i="11"/>
  <c r="Q651" i="11"/>
  <c r="Y651" i="11" s="1"/>
  <c r="P651" i="11"/>
  <c r="X651" i="11" s="1"/>
  <c r="O651" i="11"/>
  <c r="W651" i="11" s="1"/>
  <c r="N651" i="11"/>
  <c r="M651" i="11"/>
  <c r="L651" i="11"/>
  <c r="K651" i="11"/>
  <c r="J651" i="11"/>
  <c r="I651" i="11"/>
  <c r="H651" i="11"/>
  <c r="G651" i="11"/>
  <c r="F651" i="11"/>
  <c r="E651" i="11"/>
  <c r="D651" i="11"/>
  <c r="C651" i="11"/>
  <c r="B651" i="11"/>
  <c r="A651" i="11"/>
  <c r="AA650" i="11"/>
  <c r="T650" i="11"/>
  <c r="S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D650" i="11"/>
  <c r="C650" i="11"/>
  <c r="B650" i="11"/>
  <c r="A650" i="11"/>
  <c r="AB649" i="11"/>
  <c r="AA649" i="11"/>
  <c r="W649" i="11"/>
  <c r="V649" i="11"/>
  <c r="U649" i="11"/>
  <c r="T649" i="11"/>
  <c r="S649" i="11"/>
  <c r="Q649" i="11"/>
  <c r="Y649" i="11" s="1"/>
  <c r="P649" i="11"/>
  <c r="X649" i="11" s="1"/>
  <c r="O649" i="11"/>
  <c r="N649" i="11"/>
  <c r="M649" i="11"/>
  <c r="L649" i="11"/>
  <c r="K649" i="11"/>
  <c r="J649" i="11"/>
  <c r="I649" i="11"/>
  <c r="H649" i="11"/>
  <c r="G649" i="11"/>
  <c r="F649" i="11"/>
  <c r="E649" i="11"/>
  <c r="D649" i="11"/>
  <c r="C649" i="11"/>
  <c r="B649" i="11"/>
  <c r="A649" i="11"/>
  <c r="X648" i="11"/>
  <c r="W648" i="11"/>
  <c r="T648" i="11"/>
  <c r="AB648" i="11" s="1"/>
  <c r="S648" i="11"/>
  <c r="AA648" i="11" s="1"/>
  <c r="AC648" i="11" s="1"/>
  <c r="R648" i="11"/>
  <c r="Q648" i="11"/>
  <c r="Y648" i="11" s="1"/>
  <c r="P648" i="11"/>
  <c r="O648" i="11"/>
  <c r="N648" i="11"/>
  <c r="V648" i="11" s="1"/>
  <c r="M648" i="11"/>
  <c r="L648" i="11"/>
  <c r="K648" i="11"/>
  <c r="J648" i="11"/>
  <c r="I648" i="11"/>
  <c r="H648" i="11"/>
  <c r="G648" i="11"/>
  <c r="F648" i="11"/>
  <c r="E648" i="11"/>
  <c r="D648" i="11"/>
  <c r="C648" i="11"/>
  <c r="B648" i="11"/>
  <c r="A648" i="11"/>
  <c r="T647" i="11"/>
  <c r="S647" i="11"/>
  <c r="Q647" i="11"/>
  <c r="P647" i="11"/>
  <c r="X647" i="11" s="1"/>
  <c r="O647" i="11"/>
  <c r="N647" i="11"/>
  <c r="M647" i="11"/>
  <c r="L647" i="11"/>
  <c r="K647" i="11"/>
  <c r="J647" i="11"/>
  <c r="I647" i="11"/>
  <c r="Y647" i="11" s="1"/>
  <c r="H647" i="11"/>
  <c r="G647" i="11"/>
  <c r="F647" i="11"/>
  <c r="E647" i="11"/>
  <c r="D647" i="11"/>
  <c r="C647" i="11"/>
  <c r="B647" i="11"/>
  <c r="A647" i="11"/>
  <c r="AB646" i="11"/>
  <c r="AA646" i="11"/>
  <c r="W646" i="11"/>
  <c r="V646" i="11"/>
  <c r="U646" i="11"/>
  <c r="T646" i="11"/>
  <c r="S646" i="11"/>
  <c r="Q646" i="11"/>
  <c r="P646" i="11"/>
  <c r="O646" i="11"/>
  <c r="N646" i="11"/>
  <c r="M646" i="11"/>
  <c r="L646" i="11"/>
  <c r="K646" i="11"/>
  <c r="J646" i="11"/>
  <c r="I646" i="11"/>
  <c r="Y646" i="11" s="1"/>
  <c r="H646" i="11"/>
  <c r="G646" i="11"/>
  <c r="F646" i="11"/>
  <c r="E646" i="11"/>
  <c r="D646" i="11"/>
  <c r="C646" i="11"/>
  <c r="B646" i="11"/>
  <c r="A646" i="11"/>
  <c r="Y645" i="11"/>
  <c r="X645" i="11"/>
  <c r="W645" i="11"/>
  <c r="T645" i="11"/>
  <c r="AB645" i="11" s="1"/>
  <c r="S645" i="11"/>
  <c r="R645" i="11"/>
  <c r="Q645" i="11"/>
  <c r="P645" i="11"/>
  <c r="O645" i="11"/>
  <c r="N645" i="11"/>
  <c r="M645" i="11"/>
  <c r="L645" i="11"/>
  <c r="K645" i="11"/>
  <c r="J645" i="11"/>
  <c r="I645" i="11"/>
  <c r="V645" i="11" s="1"/>
  <c r="H645" i="11"/>
  <c r="G645" i="11"/>
  <c r="F645" i="11"/>
  <c r="E645" i="11"/>
  <c r="D645" i="11"/>
  <c r="C645" i="11"/>
  <c r="B645" i="11"/>
  <c r="A645" i="11"/>
  <c r="W644" i="11"/>
  <c r="V644" i="11"/>
  <c r="T644" i="11"/>
  <c r="AB644" i="11" s="1"/>
  <c r="S644" i="11"/>
  <c r="AA644" i="11" s="1"/>
  <c r="Q644" i="11"/>
  <c r="Y644" i="11" s="1"/>
  <c r="P644" i="11"/>
  <c r="X644" i="11" s="1"/>
  <c r="O644" i="11"/>
  <c r="R644" i="11" s="1"/>
  <c r="N644" i="11"/>
  <c r="M644" i="11"/>
  <c r="L644" i="11"/>
  <c r="K644" i="11"/>
  <c r="J644" i="11"/>
  <c r="I644" i="11"/>
  <c r="H644" i="11"/>
  <c r="G644" i="11"/>
  <c r="F644" i="11"/>
  <c r="E644" i="11"/>
  <c r="D644" i="11"/>
  <c r="C644" i="11"/>
  <c r="B644" i="11"/>
  <c r="A644" i="11"/>
  <c r="W643" i="11"/>
  <c r="T643" i="11"/>
  <c r="AB643" i="11" s="1"/>
  <c r="S643" i="11"/>
  <c r="R643" i="11"/>
  <c r="Q643" i="11"/>
  <c r="Y643" i="11" s="1"/>
  <c r="P643" i="11"/>
  <c r="X643" i="11" s="1"/>
  <c r="O643" i="11"/>
  <c r="N643" i="11"/>
  <c r="V643" i="11" s="1"/>
  <c r="M643" i="11"/>
  <c r="L643" i="11"/>
  <c r="K643" i="11"/>
  <c r="J643" i="11"/>
  <c r="I643" i="11"/>
  <c r="H643" i="11"/>
  <c r="G643" i="11"/>
  <c r="F643" i="11"/>
  <c r="E643" i="11"/>
  <c r="D643" i="11"/>
  <c r="C643" i="11"/>
  <c r="B643" i="11"/>
  <c r="A643" i="11"/>
  <c r="T642" i="11"/>
  <c r="S642" i="11"/>
  <c r="Q642" i="11"/>
  <c r="P642" i="11"/>
  <c r="X642" i="11" s="1"/>
  <c r="O642" i="11"/>
  <c r="W642" i="11" s="1"/>
  <c r="N642" i="11"/>
  <c r="M642" i="11"/>
  <c r="L642" i="11"/>
  <c r="K642" i="11"/>
  <c r="J642" i="11"/>
  <c r="I642" i="11"/>
  <c r="AA642" i="11" s="1"/>
  <c r="H642" i="11"/>
  <c r="G642" i="11"/>
  <c r="F642" i="11"/>
  <c r="E642" i="11"/>
  <c r="D642" i="11"/>
  <c r="C642" i="11"/>
  <c r="B642" i="11"/>
  <c r="A642" i="11"/>
  <c r="AB641" i="11"/>
  <c r="AA641" i="11"/>
  <c r="X641" i="11"/>
  <c r="W641" i="11"/>
  <c r="T641" i="11"/>
  <c r="S641" i="11"/>
  <c r="U641" i="11" s="1"/>
  <c r="Q641" i="11"/>
  <c r="Y641" i="11" s="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D641" i="11"/>
  <c r="C641" i="11"/>
  <c r="B641" i="11"/>
  <c r="A641" i="11"/>
  <c r="AA640" i="11"/>
  <c r="Y640" i="11"/>
  <c r="U640" i="11"/>
  <c r="T640" i="11"/>
  <c r="S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D640" i="11"/>
  <c r="C640" i="11"/>
  <c r="B640" i="11"/>
  <c r="A640" i="11"/>
  <c r="AA639" i="11"/>
  <c r="X639" i="11"/>
  <c r="W639" i="11"/>
  <c r="V639" i="11"/>
  <c r="U639" i="11"/>
  <c r="T639" i="11"/>
  <c r="AB639" i="11" s="1"/>
  <c r="S639" i="11"/>
  <c r="Q639" i="11"/>
  <c r="Y639" i="11" s="1"/>
  <c r="P639" i="11"/>
  <c r="O639" i="11"/>
  <c r="N639" i="11"/>
  <c r="M639" i="11"/>
  <c r="L639" i="11"/>
  <c r="K639" i="11"/>
  <c r="J639" i="11"/>
  <c r="I639" i="11"/>
  <c r="H639" i="11"/>
  <c r="G639" i="11"/>
  <c r="F639" i="11"/>
  <c r="E639" i="11"/>
  <c r="D639" i="11"/>
  <c r="C639" i="11"/>
  <c r="B639" i="11"/>
  <c r="A639" i="11"/>
  <c r="X638" i="11"/>
  <c r="T638" i="11"/>
  <c r="AB638" i="11" s="1"/>
  <c r="S638" i="11"/>
  <c r="AA638" i="11" s="1"/>
  <c r="AC638" i="11" s="1"/>
  <c r="Q638" i="11"/>
  <c r="Y638" i="11" s="1"/>
  <c r="P638" i="11"/>
  <c r="O638" i="11"/>
  <c r="W638" i="11" s="1"/>
  <c r="N638" i="11"/>
  <c r="V638" i="11" s="1"/>
  <c r="M638" i="11"/>
  <c r="L638" i="11"/>
  <c r="K638" i="11"/>
  <c r="J638" i="11"/>
  <c r="I638" i="11"/>
  <c r="H638" i="11"/>
  <c r="G638" i="11"/>
  <c r="F638" i="11"/>
  <c r="E638" i="11"/>
  <c r="D638" i="11"/>
  <c r="C638" i="11"/>
  <c r="B638" i="11"/>
  <c r="A638" i="11"/>
  <c r="AB637" i="11"/>
  <c r="AA637" i="11"/>
  <c r="U637" i="11"/>
  <c r="T637" i="11"/>
  <c r="S637" i="11"/>
  <c r="Q637" i="11"/>
  <c r="Y637" i="11" s="1"/>
  <c r="P637" i="11"/>
  <c r="O637" i="11"/>
  <c r="W637" i="11" s="1"/>
  <c r="N637" i="11"/>
  <c r="V637" i="11" s="1"/>
  <c r="M637" i="11"/>
  <c r="L637" i="11"/>
  <c r="K637" i="11"/>
  <c r="J637" i="11"/>
  <c r="I637" i="11"/>
  <c r="H637" i="11"/>
  <c r="G637" i="11"/>
  <c r="F637" i="11"/>
  <c r="E637" i="11"/>
  <c r="D637" i="11"/>
  <c r="C637" i="11"/>
  <c r="B637" i="11"/>
  <c r="A637" i="11"/>
  <c r="T636" i="11"/>
  <c r="S636" i="11"/>
  <c r="U636" i="11" s="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E636" i="11"/>
  <c r="D636" i="11"/>
  <c r="C636" i="11"/>
  <c r="B636" i="11"/>
  <c r="A636" i="11"/>
  <c r="Y635" i="11"/>
  <c r="V635" i="11"/>
  <c r="T635" i="11"/>
  <c r="S635" i="11"/>
  <c r="Q635" i="11"/>
  <c r="P635" i="11"/>
  <c r="O635" i="11"/>
  <c r="N635" i="11"/>
  <c r="M635" i="11"/>
  <c r="L635" i="11"/>
  <c r="K635" i="11"/>
  <c r="J635" i="11"/>
  <c r="I635" i="11"/>
  <c r="X635" i="11" s="1"/>
  <c r="H635" i="11"/>
  <c r="G635" i="11"/>
  <c r="F635" i="11"/>
  <c r="E635" i="11"/>
  <c r="D635" i="11"/>
  <c r="C635" i="11"/>
  <c r="B635" i="11"/>
  <c r="A635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AB634" i="11" s="1"/>
  <c r="H634" i="11"/>
  <c r="G634" i="11"/>
  <c r="F634" i="11"/>
  <c r="E634" i="11"/>
  <c r="D634" i="11"/>
  <c r="C634" i="11"/>
  <c r="B634" i="11"/>
  <c r="A634" i="11"/>
  <c r="T633" i="11"/>
  <c r="S633" i="11"/>
  <c r="Q633" i="11"/>
  <c r="P633" i="11"/>
  <c r="O633" i="11"/>
  <c r="N633" i="11"/>
  <c r="M633" i="11"/>
  <c r="L633" i="11"/>
  <c r="K633" i="11"/>
  <c r="J633" i="11"/>
  <c r="I633" i="11"/>
  <c r="Y633" i="11" s="1"/>
  <c r="H633" i="11"/>
  <c r="G633" i="11"/>
  <c r="F633" i="11"/>
  <c r="E633" i="11"/>
  <c r="D633" i="11"/>
  <c r="C633" i="11"/>
  <c r="B633" i="11"/>
  <c r="A633" i="11"/>
  <c r="AB632" i="11"/>
  <c r="AA632" i="11"/>
  <c r="V632" i="11"/>
  <c r="T632" i="11"/>
  <c r="S632" i="11"/>
  <c r="U632" i="11" s="1"/>
  <c r="Q632" i="11"/>
  <c r="P632" i="11"/>
  <c r="X632" i="11" s="1"/>
  <c r="O632" i="11"/>
  <c r="W632" i="11" s="1"/>
  <c r="N632" i="11"/>
  <c r="M632" i="11"/>
  <c r="L632" i="11"/>
  <c r="K632" i="11"/>
  <c r="J632" i="11"/>
  <c r="I632" i="11"/>
  <c r="H632" i="11"/>
  <c r="G632" i="11"/>
  <c r="F632" i="11"/>
  <c r="E632" i="11"/>
  <c r="D632" i="11"/>
  <c r="C632" i="11"/>
  <c r="B632" i="11"/>
  <c r="A632" i="11"/>
  <c r="T631" i="11"/>
  <c r="S631" i="11"/>
  <c r="Q631" i="11"/>
  <c r="P631" i="11"/>
  <c r="X631" i="11" s="1"/>
  <c r="O631" i="11"/>
  <c r="N631" i="11"/>
  <c r="M631" i="11"/>
  <c r="L631" i="11"/>
  <c r="K631" i="11"/>
  <c r="J631" i="11"/>
  <c r="I631" i="11"/>
  <c r="AB631" i="11" s="1"/>
  <c r="H631" i="11"/>
  <c r="G631" i="11"/>
  <c r="F631" i="11"/>
  <c r="E631" i="11"/>
  <c r="D631" i="11"/>
  <c r="C631" i="11"/>
  <c r="B631" i="11"/>
  <c r="A631" i="11"/>
  <c r="AB630" i="11"/>
  <c r="AC630" i="11" s="1"/>
  <c r="AA630" i="11"/>
  <c r="W630" i="11"/>
  <c r="V630" i="11"/>
  <c r="U630" i="11"/>
  <c r="T630" i="11"/>
  <c r="S630" i="11"/>
  <c r="Q630" i="11"/>
  <c r="P630" i="11"/>
  <c r="O630" i="11"/>
  <c r="N630" i="11"/>
  <c r="M630" i="11"/>
  <c r="L630" i="11"/>
  <c r="K630" i="11"/>
  <c r="J630" i="11"/>
  <c r="I630" i="11"/>
  <c r="Y630" i="11" s="1"/>
  <c r="H630" i="11"/>
  <c r="G630" i="11"/>
  <c r="F630" i="11"/>
  <c r="E630" i="11"/>
  <c r="D630" i="11"/>
  <c r="C630" i="11"/>
  <c r="B630" i="11"/>
  <c r="A630" i="11"/>
  <c r="Y629" i="11"/>
  <c r="X629" i="11"/>
  <c r="W629" i="11"/>
  <c r="T629" i="11"/>
  <c r="AB629" i="11" s="1"/>
  <c r="S629" i="11"/>
  <c r="R629" i="11"/>
  <c r="Q629" i="11"/>
  <c r="P629" i="11"/>
  <c r="O629" i="11"/>
  <c r="N629" i="11"/>
  <c r="M629" i="11"/>
  <c r="L629" i="11"/>
  <c r="K629" i="11"/>
  <c r="J629" i="11"/>
  <c r="I629" i="11"/>
  <c r="V629" i="11" s="1"/>
  <c r="H629" i="11"/>
  <c r="G629" i="11"/>
  <c r="F629" i="11"/>
  <c r="E629" i="11"/>
  <c r="D629" i="11"/>
  <c r="C629" i="11"/>
  <c r="B629" i="11"/>
  <c r="A629" i="11"/>
  <c r="W628" i="11"/>
  <c r="V628" i="11"/>
  <c r="T628" i="11"/>
  <c r="AB628" i="11" s="1"/>
  <c r="S628" i="11"/>
  <c r="AA628" i="11" s="1"/>
  <c r="Q628" i="11"/>
  <c r="Y628" i="11" s="1"/>
  <c r="P628" i="11"/>
  <c r="X628" i="11" s="1"/>
  <c r="O628" i="11"/>
  <c r="R628" i="11" s="1"/>
  <c r="N628" i="11"/>
  <c r="M628" i="11"/>
  <c r="L628" i="11"/>
  <c r="K628" i="11"/>
  <c r="J628" i="11"/>
  <c r="I628" i="11"/>
  <c r="H628" i="11"/>
  <c r="G628" i="11"/>
  <c r="F628" i="11"/>
  <c r="E628" i="11"/>
  <c r="D628" i="11"/>
  <c r="C628" i="11"/>
  <c r="B628" i="11"/>
  <c r="A628" i="11"/>
  <c r="W627" i="11"/>
  <c r="T627" i="11"/>
  <c r="AB627" i="11" s="1"/>
  <c r="S627" i="11"/>
  <c r="Q627" i="11"/>
  <c r="Y627" i="11" s="1"/>
  <c r="P627" i="11"/>
  <c r="X627" i="11" s="1"/>
  <c r="O627" i="11"/>
  <c r="N627" i="11"/>
  <c r="V627" i="11" s="1"/>
  <c r="M627" i="11"/>
  <c r="L627" i="11"/>
  <c r="K627" i="11"/>
  <c r="J627" i="11"/>
  <c r="I627" i="11"/>
  <c r="H627" i="11"/>
  <c r="G627" i="11"/>
  <c r="F627" i="11"/>
  <c r="E627" i="11"/>
  <c r="D627" i="11"/>
  <c r="C627" i="11"/>
  <c r="B627" i="11"/>
  <c r="A627" i="11"/>
  <c r="T626" i="11"/>
  <c r="S626" i="11"/>
  <c r="Q626" i="11"/>
  <c r="P626" i="11"/>
  <c r="X626" i="11" s="1"/>
  <c r="O626" i="11"/>
  <c r="W626" i="11" s="1"/>
  <c r="N626" i="11"/>
  <c r="M626" i="11"/>
  <c r="L626" i="11"/>
  <c r="K626" i="11"/>
  <c r="J626" i="11"/>
  <c r="I626" i="11"/>
  <c r="AA626" i="11" s="1"/>
  <c r="H626" i="11"/>
  <c r="G626" i="11"/>
  <c r="F626" i="11"/>
  <c r="E626" i="11"/>
  <c r="D626" i="11"/>
  <c r="C626" i="11"/>
  <c r="B626" i="11"/>
  <c r="A626" i="11"/>
  <c r="AB625" i="11"/>
  <c r="AC625" i="11" s="1"/>
  <c r="AA625" i="11"/>
  <c r="X625" i="11"/>
  <c r="W625" i="11"/>
  <c r="T625" i="11"/>
  <c r="S625" i="11"/>
  <c r="U625" i="11" s="1"/>
  <c r="Q625" i="11"/>
  <c r="Y625" i="11" s="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D625" i="11"/>
  <c r="C625" i="11"/>
  <c r="B625" i="11"/>
  <c r="A625" i="11"/>
  <c r="U624" i="11"/>
  <c r="T624" i="11"/>
  <c r="S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D624" i="11"/>
  <c r="C624" i="11"/>
  <c r="B624" i="11"/>
  <c r="A624" i="11"/>
  <c r="AA623" i="11"/>
  <c r="X623" i="11"/>
  <c r="W623" i="11"/>
  <c r="V623" i="11"/>
  <c r="U623" i="11"/>
  <c r="T623" i="11"/>
  <c r="AB623" i="11" s="1"/>
  <c r="S623" i="11"/>
  <c r="Q623" i="11"/>
  <c r="Y623" i="11" s="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D623" i="11"/>
  <c r="C623" i="11"/>
  <c r="B623" i="11"/>
  <c r="A623" i="11"/>
  <c r="X622" i="11"/>
  <c r="T622" i="11"/>
  <c r="AB622" i="11" s="1"/>
  <c r="S622" i="11"/>
  <c r="AA622" i="11" s="1"/>
  <c r="AC622" i="11" s="1"/>
  <c r="Q622" i="11"/>
  <c r="Y622" i="11" s="1"/>
  <c r="P622" i="11"/>
  <c r="O622" i="11"/>
  <c r="W622" i="11" s="1"/>
  <c r="N622" i="11"/>
  <c r="V622" i="11" s="1"/>
  <c r="M622" i="11"/>
  <c r="L622" i="11"/>
  <c r="K622" i="11"/>
  <c r="J622" i="11"/>
  <c r="I622" i="11"/>
  <c r="H622" i="11"/>
  <c r="G622" i="11"/>
  <c r="F622" i="11"/>
  <c r="E622" i="11"/>
  <c r="D622" i="11"/>
  <c r="C622" i="11"/>
  <c r="B622" i="11"/>
  <c r="A622" i="11"/>
  <c r="AB621" i="11"/>
  <c r="AA621" i="11"/>
  <c r="U621" i="11"/>
  <c r="T621" i="11"/>
  <c r="S621" i="11"/>
  <c r="Q621" i="11"/>
  <c r="Y621" i="11" s="1"/>
  <c r="P621" i="11"/>
  <c r="O621" i="11"/>
  <c r="W621" i="11" s="1"/>
  <c r="N621" i="11"/>
  <c r="V621" i="11" s="1"/>
  <c r="M621" i="11"/>
  <c r="L621" i="11"/>
  <c r="K621" i="11"/>
  <c r="J621" i="11"/>
  <c r="I621" i="11"/>
  <c r="H621" i="11"/>
  <c r="G621" i="11"/>
  <c r="F621" i="11"/>
  <c r="E621" i="11"/>
  <c r="D621" i="11"/>
  <c r="C621" i="11"/>
  <c r="B621" i="11"/>
  <c r="A621" i="11"/>
  <c r="T620" i="11"/>
  <c r="S620" i="11"/>
  <c r="U620" i="11" s="1"/>
  <c r="R620" i="11"/>
  <c r="Q620" i="11"/>
  <c r="P620" i="11"/>
  <c r="O620" i="11"/>
  <c r="N620" i="11"/>
  <c r="M620" i="11"/>
  <c r="L620" i="11"/>
  <c r="K620" i="11"/>
  <c r="J620" i="11"/>
  <c r="I620" i="11"/>
  <c r="Y620" i="11" s="1"/>
  <c r="H620" i="11"/>
  <c r="G620" i="11"/>
  <c r="F620" i="11"/>
  <c r="E620" i="11"/>
  <c r="D620" i="11"/>
  <c r="C620" i="11"/>
  <c r="B620" i="11"/>
  <c r="A620" i="11"/>
  <c r="V619" i="11"/>
  <c r="T619" i="11"/>
  <c r="S619" i="11"/>
  <c r="Q619" i="11"/>
  <c r="P619" i="11"/>
  <c r="O619" i="11"/>
  <c r="W619" i="11" s="1"/>
  <c r="N619" i="11"/>
  <c r="R619" i="11" s="1"/>
  <c r="M619" i="11"/>
  <c r="L619" i="11"/>
  <c r="K619" i="11"/>
  <c r="J619" i="11"/>
  <c r="I619" i="11"/>
  <c r="X619" i="11" s="1"/>
  <c r="H619" i="11"/>
  <c r="G619" i="11"/>
  <c r="F619" i="11"/>
  <c r="E619" i="11"/>
  <c r="D619" i="11"/>
  <c r="C619" i="11"/>
  <c r="B619" i="11"/>
  <c r="A619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AB618" i="11" s="1"/>
  <c r="H618" i="11"/>
  <c r="G618" i="11"/>
  <c r="F618" i="11"/>
  <c r="E618" i="11"/>
  <c r="D618" i="11"/>
  <c r="C618" i="11"/>
  <c r="B618" i="11"/>
  <c r="A618" i="11"/>
  <c r="T617" i="11"/>
  <c r="S617" i="11"/>
  <c r="Q617" i="11"/>
  <c r="P617" i="11"/>
  <c r="O617" i="11"/>
  <c r="W617" i="11" s="1"/>
  <c r="N617" i="11"/>
  <c r="M617" i="11"/>
  <c r="L617" i="11"/>
  <c r="K617" i="11"/>
  <c r="J617" i="11"/>
  <c r="I617" i="11"/>
  <c r="Y617" i="11" s="1"/>
  <c r="H617" i="11"/>
  <c r="G617" i="11"/>
  <c r="F617" i="11"/>
  <c r="E617" i="11"/>
  <c r="D617" i="11"/>
  <c r="C617" i="11"/>
  <c r="B617" i="11"/>
  <c r="A617" i="11"/>
  <c r="AB616" i="11"/>
  <c r="AA616" i="11"/>
  <c r="V616" i="11"/>
  <c r="T616" i="11"/>
  <c r="S616" i="11"/>
  <c r="U616" i="11" s="1"/>
  <c r="Q616" i="11"/>
  <c r="P616" i="11"/>
  <c r="X616" i="11" s="1"/>
  <c r="O616" i="11"/>
  <c r="W616" i="11" s="1"/>
  <c r="N616" i="11"/>
  <c r="M616" i="11"/>
  <c r="L616" i="11"/>
  <c r="K616" i="11"/>
  <c r="J616" i="11"/>
  <c r="I616" i="11"/>
  <c r="H616" i="11"/>
  <c r="G616" i="11"/>
  <c r="F616" i="11"/>
  <c r="E616" i="11"/>
  <c r="D616" i="11"/>
  <c r="C616" i="11"/>
  <c r="B616" i="11"/>
  <c r="A616" i="11"/>
  <c r="T615" i="11"/>
  <c r="S615" i="11"/>
  <c r="Q615" i="11"/>
  <c r="P615" i="11"/>
  <c r="X615" i="11" s="1"/>
  <c r="O615" i="11"/>
  <c r="N615" i="11"/>
  <c r="M615" i="11"/>
  <c r="L615" i="11"/>
  <c r="K615" i="11"/>
  <c r="J615" i="11"/>
  <c r="I615" i="11"/>
  <c r="AB615" i="11" s="1"/>
  <c r="H615" i="11"/>
  <c r="G615" i="11"/>
  <c r="F615" i="11"/>
  <c r="E615" i="11"/>
  <c r="D615" i="11"/>
  <c r="C615" i="11"/>
  <c r="B615" i="11"/>
  <c r="A615" i="11"/>
  <c r="AB614" i="11"/>
  <c r="AA614" i="11"/>
  <c r="W614" i="11"/>
  <c r="V614" i="11"/>
  <c r="U614" i="11"/>
  <c r="T614" i="11"/>
  <c r="S614" i="11"/>
  <c r="Q614" i="11"/>
  <c r="P614" i="11"/>
  <c r="O614" i="11"/>
  <c r="N614" i="11"/>
  <c r="M614" i="11"/>
  <c r="L614" i="11"/>
  <c r="K614" i="11"/>
  <c r="J614" i="11"/>
  <c r="I614" i="11"/>
  <c r="Y614" i="11" s="1"/>
  <c r="H614" i="11"/>
  <c r="G614" i="11"/>
  <c r="F614" i="11"/>
  <c r="E614" i="11"/>
  <c r="D614" i="11"/>
  <c r="C614" i="11"/>
  <c r="B614" i="11"/>
  <c r="A614" i="11"/>
  <c r="Y613" i="11"/>
  <c r="X613" i="11"/>
  <c r="W613" i="11"/>
  <c r="T613" i="11"/>
  <c r="AB613" i="11" s="1"/>
  <c r="S613" i="11"/>
  <c r="R613" i="11"/>
  <c r="Q613" i="11"/>
  <c r="P613" i="11"/>
  <c r="O613" i="11"/>
  <c r="N613" i="11"/>
  <c r="M613" i="11"/>
  <c r="L613" i="11"/>
  <c r="K613" i="11"/>
  <c r="J613" i="11"/>
  <c r="I613" i="11"/>
  <c r="V613" i="11" s="1"/>
  <c r="H613" i="11"/>
  <c r="G613" i="11"/>
  <c r="F613" i="11"/>
  <c r="E613" i="11"/>
  <c r="D613" i="11"/>
  <c r="C613" i="11"/>
  <c r="B613" i="11"/>
  <c r="A613" i="11"/>
  <c r="W612" i="11"/>
  <c r="V612" i="11"/>
  <c r="T612" i="11"/>
  <c r="AB612" i="11" s="1"/>
  <c r="S612" i="11"/>
  <c r="AA612" i="11" s="1"/>
  <c r="Q612" i="11"/>
  <c r="Y612" i="11" s="1"/>
  <c r="P612" i="11"/>
  <c r="X612" i="11" s="1"/>
  <c r="O612" i="11"/>
  <c r="R612" i="11" s="1"/>
  <c r="N612" i="11"/>
  <c r="M612" i="11"/>
  <c r="L612" i="11"/>
  <c r="K612" i="11"/>
  <c r="J612" i="11"/>
  <c r="I612" i="11"/>
  <c r="H612" i="11"/>
  <c r="G612" i="11"/>
  <c r="F612" i="11"/>
  <c r="E612" i="11"/>
  <c r="D612" i="11"/>
  <c r="C612" i="11"/>
  <c r="B612" i="11"/>
  <c r="A612" i="11"/>
  <c r="W611" i="11"/>
  <c r="T611" i="11"/>
  <c r="AB611" i="11" s="1"/>
  <c r="S611" i="11"/>
  <c r="R611" i="11"/>
  <c r="Q611" i="11"/>
  <c r="Y611" i="11" s="1"/>
  <c r="P611" i="11"/>
  <c r="X611" i="11" s="1"/>
  <c r="O611" i="11"/>
  <c r="N611" i="11"/>
  <c r="V611" i="11" s="1"/>
  <c r="M611" i="11"/>
  <c r="L611" i="11"/>
  <c r="K611" i="11"/>
  <c r="J611" i="11"/>
  <c r="I611" i="11"/>
  <c r="H611" i="11"/>
  <c r="G611" i="11"/>
  <c r="F611" i="11"/>
  <c r="E611" i="11"/>
  <c r="D611" i="11"/>
  <c r="C611" i="11"/>
  <c r="B611" i="11"/>
  <c r="A611" i="11"/>
  <c r="T610" i="11"/>
  <c r="S610" i="11"/>
  <c r="Q610" i="11"/>
  <c r="P610" i="11"/>
  <c r="X610" i="11" s="1"/>
  <c r="O610" i="11"/>
  <c r="W610" i="11" s="1"/>
  <c r="N610" i="11"/>
  <c r="M610" i="11"/>
  <c r="L610" i="11"/>
  <c r="K610" i="11"/>
  <c r="J610" i="11"/>
  <c r="I610" i="11"/>
  <c r="AA610" i="11" s="1"/>
  <c r="H610" i="11"/>
  <c r="G610" i="11"/>
  <c r="F610" i="11"/>
  <c r="E610" i="11"/>
  <c r="D610" i="11"/>
  <c r="C610" i="11"/>
  <c r="B610" i="11"/>
  <c r="A610" i="11"/>
  <c r="AB609" i="11"/>
  <c r="AA609" i="11"/>
  <c r="X609" i="11"/>
  <c r="W609" i="11"/>
  <c r="T609" i="11"/>
  <c r="S609" i="11"/>
  <c r="U609" i="11" s="1"/>
  <c r="Q609" i="11"/>
  <c r="Y609" i="11" s="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D609" i="11"/>
  <c r="C609" i="11"/>
  <c r="B609" i="11"/>
  <c r="A609" i="11"/>
  <c r="AA608" i="11"/>
  <c r="U608" i="11"/>
  <c r="T608" i="11"/>
  <c r="S608" i="11"/>
  <c r="Q608" i="11"/>
  <c r="P608" i="11"/>
  <c r="O608" i="11"/>
  <c r="N608" i="11"/>
  <c r="M608" i="11"/>
  <c r="L608" i="11"/>
  <c r="K608" i="11"/>
  <c r="J608" i="11"/>
  <c r="I608" i="11"/>
  <c r="Y608" i="11" s="1"/>
  <c r="H608" i="11"/>
  <c r="G608" i="11"/>
  <c r="F608" i="11"/>
  <c r="E608" i="11"/>
  <c r="D608" i="11"/>
  <c r="C608" i="11"/>
  <c r="B608" i="11"/>
  <c r="A608" i="11"/>
  <c r="AA607" i="11"/>
  <c r="X607" i="11"/>
  <c r="W607" i="11"/>
  <c r="V607" i="11"/>
  <c r="U607" i="11"/>
  <c r="T607" i="11"/>
  <c r="AB607" i="11" s="1"/>
  <c r="S607" i="11"/>
  <c r="Q607" i="11"/>
  <c r="Y607" i="11" s="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D607" i="11"/>
  <c r="C607" i="11"/>
  <c r="B607" i="11"/>
  <c r="A607" i="11"/>
  <c r="X606" i="11"/>
  <c r="T606" i="11"/>
  <c r="AB606" i="11" s="1"/>
  <c r="S606" i="11"/>
  <c r="AA606" i="11" s="1"/>
  <c r="Q606" i="11"/>
  <c r="Y606" i="11" s="1"/>
  <c r="P606" i="11"/>
  <c r="O606" i="11"/>
  <c r="W606" i="11" s="1"/>
  <c r="N606" i="11"/>
  <c r="V606" i="11" s="1"/>
  <c r="M606" i="11"/>
  <c r="L606" i="11"/>
  <c r="K606" i="11"/>
  <c r="J606" i="11"/>
  <c r="I606" i="11"/>
  <c r="H606" i="11"/>
  <c r="G606" i="11"/>
  <c r="F606" i="11"/>
  <c r="E606" i="11"/>
  <c r="D606" i="11"/>
  <c r="C606" i="11"/>
  <c r="B606" i="11"/>
  <c r="A606" i="11"/>
  <c r="AB605" i="11"/>
  <c r="AA605" i="11"/>
  <c r="U605" i="11"/>
  <c r="T605" i="11"/>
  <c r="S605" i="11"/>
  <c r="Q605" i="11"/>
  <c r="Y605" i="11" s="1"/>
  <c r="P605" i="11"/>
  <c r="O605" i="11"/>
  <c r="W605" i="11" s="1"/>
  <c r="N605" i="11"/>
  <c r="V605" i="11" s="1"/>
  <c r="M605" i="11"/>
  <c r="L605" i="11"/>
  <c r="K605" i="11"/>
  <c r="J605" i="11"/>
  <c r="I605" i="11"/>
  <c r="H605" i="11"/>
  <c r="G605" i="11"/>
  <c r="F605" i="11"/>
  <c r="E605" i="11"/>
  <c r="D605" i="11"/>
  <c r="C605" i="11"/>
  <c r="B605" i="11"/>
  <c r="A605" i="11"/>
  <c r="Y604" i="11"/>
  <c r="X604" i="11"/>
  <c r="W604" i="11"/>
  <c r="U604" i="11"/>
  <c r="T604" i="11"/>
  <c r="S604" i="11"/>
  <c r="R604" i="11"/>
  <c r="Q604" i="11"/>
  <c r="P604" i="11"/>
  <c r="O604" i="11"/>
  <c r="N604" i="11"/>
  <c r="V604" i="11" s="1"/>
  <c r="M604" i="11"/>
  <c r="L604" i="11"/>
  <c r="K604" i="11"/>
  <c r="J604" i="11"/>
  <c r="I604" i="11"/>
  <c r="AA604" i="11" s="1"/>
  <c r="H604" i="11"/>
  <c r="G604" i="11"/>
  <c r="F604" i="11"/>
  <c r="E604" i="11"/>
  <c r="D604" i="11"/>
  <c r="C604" i="11"/>
  <c r="B604" i="11"/>
  <c r="A604" i="11"/>
  <c r="AA603" i="11"/>
  <c r="Y603" i="11"/>
  <c r="V603" i="11"/>
  <c r="T603" i="11"/>
  <c r="AB603" i="11" s="1"/>
  <c r="S603" i="11"/>
  <c r="Q603" i="11"/>
  <c r="P603" i="11"/>
  <c r="O603" i="11"/>
  <c r="W603" i="11" s="1"/>
  <c r="N603" i="11"/>
  <c r="M603" i="11"/>
  <c r="L603" i="11"/>
  <c r="K603" i="11"/>
  <c r="J603" i="11"/>
  <c r="I603" i="11"/>
  <c r="X603" i="11" s="1"/>
  <c r="H603" i="11"/>
  <c r="G603" i="11"/>
  <c r="F603" i="11"/>
  <c r="E603" i="11"/>
  <c r="D603" i="11"/>
  <c r="C603" i="11"/>
  <c r="B603" i="11"/>
  <c r="A603" i="11"/>
  <c r="Y602" i="11"/>
  <c r="V602" i="11"/>
  <c r="T602" i="11"/>
  <c r="S602" i="11"/>
  <c r="Q602" i="11"/>
  <c r="R602" i="11" s="1"/>
  <c r="P602" i="11"/>
  <c r="O602" i="11"/>
  <c r="N602" i="11"/>
  <c r="M602" i="11"/>
  <c r="L602" i="11"/>
  <c r="K602" i="11"/>
  <c r="J602" i="11"/>
  <c r="I602" i="11"/>
  <c r="AB602" i="11" s="1"/>
  <c r="H602" i="11"/>
  <c r="G602" i="11"/>
  <c r="F602" i="11"/>
  <c r="E602" i="11"/>
  <c r="D602" i="11"/>
  <c r="C602" i="11"/>
  <c r="B602" i="11"/>
  <c r="A602" i="11"/>
  <c r="V601" i="11"/>
  <c r="T601" i="11"/>
  <c r="AB601" i="11" s="1"/>
  <c r="S601" i="11"/>
  <c r="Q601" i="11"/>
  <c r="P601" i="11"/>
  <c r="X601" i="11" s="1"/>
  <c r="O601" i="11"/>
  <c r="W601" i="11" s="1"/>
  <c r="N601" i="11"/>
  <c r="M601" i="11"/>
  <c r="L601" i="11"/>
  <c r="K601" i="11"/>
  <c r="J601" i="11"/>
  <c r="I601" i="11"/>
  <c r="Y601" i="11" s="1"/>
  <c r="H601" i="11"/>
  <c r="G601" i="11"/>
  <c r="F601" i="11"/>
  <c r="E601" i="11"/>
  <c r="D601" i="11"/>
  <c r="C601" i="11"/>
  <c r="B601" i="11"/>
  <c r="A601" i="11"/>
  <c r="AB600" i="11"/>
  <c r="V600" i="11"/>
  <c r="T600" i="11"/>
  <c r="S600" i="11"/>
  <c r="U600" i="11" s="1"/>
  <c r="R600" i="11"/>
  <c r="Q600" i="11"/>
  <c r="Y600" i="11" s="1"/>
  <c r="P600" i="11"/>
  <c r="X600" i="11" s="1"/>
  <c r="O600" i="11"/>
  <c r="W600" i="11" s="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T599" i="11"/>
  <c r="S599" i="11"/>
  <c r="Q599" i="11"/>
  <c r="P599" i="11"/>
  <c r="O599" i="11"/>
  <c r="W599" i="11" s="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B598" i="11"/>
  <c r="AA598" i="11"/>
  <c r="AC598" i="11" s="1"/>
  <c r="W598" i="11"/>
  <c r="V598" i="11"/>
  <c r="U598" i="11"/>
  <c r="T598" i="11"/>
  <c r="S598" i="11"/>
  <c r="Q598" i="11"/>
  <c r="P598" i="11"/>
  <c r="O598" i="11"/>
  <c r="N598" i="11"/>
  <c r="M598" i="11"/>
  <c r="L598" i="11"/>
  <c r="K598" i="11"/>
  <c r="J598" i="11"/>
  <c r="I598" i="11"/>
  <c r="Y598" i="11" s="1"/>
  <c r="H598" i="11"/>
  <c r="G598" i="11"/>
  <c r="F598" i="11"/>
  <c r="E598" i="11"/>
  <c r="D598" i="11"/>
  <c r="C598" i="11"/>
  <c r="B598" i="11"/>
  <c r="A598" i="11"/>
  <c r="Y597" i="11"/>
  <c r="X597" i="11"/>
  <c r="W597" i="11"/>
  <c r="T597" i="11"/>
  <c r="AB597" i="11" s="1"/>
  <c r="S597" i="11"/>
  <c r="R597" i="11"/>
  <c r="Q597" i="11"/>
  <c r="P597" i="11"/>
  <c r="O597" i="11"/>
  <c r="N597" i="11"/>
  <c r="M597" i="11"/>
  <c r="L597" i="11"/>
  <c r="K597" i="11"/>
  <c r="J597" i="11"/>
  <c r="I597" i="11"/>
  <c r="V597" i="11" s="1"/>
  <c r="H597" i="11"/>
  <c r="G597" i="11"/>
  <c r="F597" i="11"/>
  <c r="E597" i="11"/>
  <c r="D597" i="11"/>
  <c r="C597" i="11"/>
  <c r="B597" i="11"/>
  <c r="A597" i="11"/>
  <c r="W596" i="11"/>
  <c r="V596" i="11"/>
  <c r="T596" i="11"/>
  <c r="S596" i="11"/>
  <c r="AA596" i="11" s="1"/>
  <c r="Q596" i="11"/>
  <c r="Y596" i="11" s="1"/>
  <c r="P596" i="11"/>
  <c r="X596" i="11" s="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W595" i="11"/>
  <c r="T595" i="11"/>
  <c r="AB595" i="11" s="1"/>
  <c r="S595" i="11"/>
  <c r="R595" i="11"/>
  <c r="Q595" i="11"/>
  <c r="Y595" i="11" s="1"/>
  <c r="P595" i="11"/>
  <c r="X595" i="11" s="1"/>
  <c r="O595" i="11"/>
  <c r="N595" i="11"/>
  <c r="V595" i="11" s="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A594" i="11"/>
  <c r="T594" i="11"/>
  <c r="S594" i="11"/>
  <c r="Q594" i="11"/>
  <c r="P594" i="11"/>
  <c r="X594" i="11" s="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B593" i="11"/>
  <c r="AC593" i="11" s="1"/>
  <c r="AA593" i="11"/>
  <c r="X593" i="11"/>
  <c r="W593" i="11"/>
  <c r="V593" i="11"/>
  <c r="Z593" i="11" s="1"/>
  <c r="U593" i="11"/>
  <c r="T593" i="11"/>
  <c r="S593" i="11"/>
  <c r="Q593" i="11"/>
  <c r="Y593" i="11" s="1"/>
  <c r="P593" i="11"/>
  <c r="O593" i="11"/>
  <c r="N593" i="11"/>
  <c r="R593" i="11" s="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A592" i="11"/>
  <c r="Y592" i="11"/>
  <c r="X592" i="11"/>
  <c r="T592" i="11"/>
  <c r="AB592" i="11" s="1"/>
  <c r="S592" i="11"/>
  <c r="U592" i="11" s="1"/>
  <c r="Q592" i="11"/>
  <c r="P592" i="11"/>
  <c r="O592" i="11"/>
  <c r="W592" i="11" s="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A591" i="11"/>
  <c r="W591" i="11"/>
  <c r="V591" i="11"/>
  <c r="U591" i="11"/>
  <c r="T591" i="11"/>
  <c r="AB591" i="11" s="1"/>
  <c r="S591" i="11"/>
  <c r="Q591" i="11"/>
  <c r="Y591" i="11" s="1"/>
  <c r="P591" i="11"/>
  <c r="X591" i="11" s="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X590" i="11"/>
  <c r="T590" i="11"/>
  <c r="AB590" i="11" s="1"/>
  <c r="S590" i="11"/>
  <c r="AA590" i="11" s="1"/>
  <c r="R590" i="11"/>
  <c r="Q590" i="11"/>
  <c r="Y590" i="11" s="1"/>
  <c r="P590" i="11"/>
  <c r="O590" i="11"/>
  <c r="W590" i="11" s="1"/>
  <c r="N590" i="11"/>
  <c r="V590" i="11" s="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B589" i="11"/>
  <c r="AA589" i="11"/>
  <c r="AC589" i="11" s="1"/>
  <c r="V589" i="11"/>
  <c r="U589" i="11"/>
  <c r="T589" i="11"/>
  <c r="S589" i="11"/>
  <c r="Q589" i="11"/>
  <c r="Y589" i="11" s="1"/>
  <c r="P589" i="11"/>
  <c r="X589" i="11" s="1"/>
  <c r="O589" i="11"/>
  <c r="W589" i="11" s="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B588" i="11"/>
  <c r="W588" i="11"/>
  <c r="T588" i="11"/>
  <c r="U588" i="11" s="1"/>
  <c r="S588" i="11"/>
  <c r="Q588" i="11"/>
  <c r="P588" i="11"/>
  <c r="O588" i="11"/>
  <c r="N588" i="11"/>
  <c r="V588" i="11" s="1"/>
  <c r="M588" i="11"/>
  <c r="L588" i="11"/>
  <c r="K588" i="11"/>
  <c r="J588" i="11"/>
  <c r="I588" i="11"/>
  <c r="Y588" i="11" s="1"/>
  <c r="H588" i="11"/>
  <c r="G588" i="11"/>
  <c r="F588" i="11"/>
  <c r="E588" i="11"/>
  <c r="D588" i="11"/>
  <c r="C588" i="11"/>
  <c r="B588" i="11"/>
  <c r="A588" i="11"/>
  <c r="AA587" i="11"/>
  <c r="Y587" i="11"/>
  <c r="V587" i="11"/>
  <c r="T587" i="11"/>
  <c r="S587" i="11"/>
  <c r="Q587" i="11"/>
  <c r="P587" i="11"/>
  <c r="X587" i="11" s="1"/>
  <c r="O587" i="11"/>
  <c r="N587" i="11"/>
  <c r="R587" i="11" s="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B586" i="11"/>
  <c r="Y586" i="11"/>
  <c r="X586" i="11"/>
  <c r="W586" i="11"/>
  <c r="T586" i="11"/>
  <c r="S586" i="11"/>
  <c r="U586" i="11" s="1"/>
  <c r="R586" i="11"/>
  <c r="Q586" i="11"/>
  <c r="P586" i="11"/>
  <c r="O586" i="11"/>
  <c r="N586" i="11"/>
  <c r="M586" i="11"/>
  <c r="L586" i="11"/>
  <c r="K586" i="11"/>
  <c r="J586" i="11"/>
  <c r="I586" i="11"/>
  <c r="V586" i="11" s="1"/>
  <c r="H586" i="11"/>
  <c r="G586" i="11"/>
  <c r="F586" i="11"/>
  <c r="E586" i="11"/>
  <c r="D586" i="11"/>
  <c r="C586" i="11"/>
  <c r="B586" i="11"/>
  <c r="A586" i="11"/>
  <c r="Y585" i="11"/>
  <c r="X585" i="11"/>
  <c r="U585" i="11"/>
  <c r="T585" i="11"/>
  <c r="S585" i="11"/>
  <c r="Q585" i="11"/>
  <c r="P585" i="11"/>
  <c r="O585" i="11"/>
  <c r="W585" i="11" s="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B584" i="11"/>
  <c r="AA584" i="11"/>
  <c r="AC584" i="11" s="1"/>
  <c r="T584" i="11"/>
  <c r="S584" i="11"/>
  <c r="U584" i="11" s="1"/>
  <c r="Q584" i="11"/>
  <c r="Y584" i="11" s="1"/>
  <c r="P584" i="11"/>
  <c r="X584" i="11" s="1"/>
  <c r="O584" i="11"/>
  <c r="N584" i="11"/>
  <c r="M584" i="11"/>
  <c r="L584" i="11"/>
  <c r="K584" i="11"/>
  <c r="J584" i="11"/>
  <c r="I584" i="11"/>
  <c r="W584" i="11" s="1"/>
  <c r="H584" i="11"/>
  <c r="G584" i="11"/>
  <c r="F584" i="11"/>
  <c r="E584" i="11"/>
  <c r="D584" i="11"/>
  <c r="C584" i="11"/>
  <c r="B584" i="11"/>
  <c r="A584" i="11"/>
  <c r="Y583" i="11"/>
  <c r="X583" i="11"/>
  <c r="T583" i="11"/>
  <c r="AB583" i="11" s="1"/>
  <c r="S583" i="11"/>
  <c r="AA583" i="11" s="1"/>
  <c r="AC583" i="11" s="1"/>
  <c r="R583" i="11"/>
  <c r="Q583" i="11"/>
  <c r="P583" i="11"/>
  <c r="O583" i="11"/>
  <c r="W583" i="11" s="1"/>
  <c r="N583" i="11"/>
  <c r="V583" i="11" s="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B582" i="11"/>
  <c r="AA582" i="11"/>
  <c r="X582" i="11"/>
  <c r="W582" i="11"/>
  <c r="V582" i="11"/>
  <c r="U582" i="11"/>
  <c r="T582" i="11"/>
  <c r="S582" i="11"/>
  <c r="Q582" i="11"/>
  <c r="Y582" i="11" s="1"/>
  <c r="P582" i="11"/>
  <c r="O582" i="11"/>
  <c r="R582" i="11" s="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T581" i="11"/>
  <c r="S581" i="11"/>
  <c r="Q581" i="11"/>
  <c r="P581" i="11"/>
  <c r="O581" i="11"/>
  <c r="W581" i="11" s="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T580" i="11"/>
  <c r="AB580" i="11" s="1"/>
  <c r="S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Y579" i="11"/>
  <c r="W579" i="11"/>
  <c r="V579" i="11"/>
  <c r="T579" i="11"/>
  <c r="AB579" i="11" s="1"/>
  <c r="S579" i="11"/>
  <c r="R579" i="11"/>
  <c r="Q579" i="11"/>
  <c r="P579" i="11"/>
  <c r="X579" i="11" s="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B578" i="11"/>
  <c r="Y578" i="11"/>
  <c r="V578" i="11"/>
  <c r="T578" i="11"/>
  <c r="S578" i="11"/>
  <c r="Q578" i="11"/>
  <c r="P578" i="11"/>
  <c r="O578" i="11"/>
  <c r="W578" i="11" s="1"/>
  <c r="N578" i="11"/>
  <c r="M578" i="11"/>
  <c r="L578" i="11"/>
  <c r="K578" i="11"/>
  <c r="J578" i="11"/>
  <c r="I578" i="11"/>
  <c r="AA578" i="11" s="1"/>
  <c r="AC578" i="11" s="1"/>
  <c r="H578" i="11"/>
  <c r="G578" i="11"/>
  <c r="F578" i="11"/>
  <c r="E578" i="11"/>
  <c r="D578" i="11"/>
  <c r="C578" i="11"/>
  <c r="B578" i="11"/>
  <c r="A578" i="11"/>
  <c r="Y577" i="11"/>
  <c r="X577" i="11"/>
  <c r="V577" i="11"/>
  <c r="T577" i="11"/>
  <c r="S577" i="11"/>
  <c r="U577" i="11" s="1"/>
  <c r="Q577" i="11"/>
  <c r="P577" i="11"/>
  <c r="O577" i="11"/>
  <c r="N577" i="11"/>
  <c r="R577" i="11" s="1"/>
  <c r="M577" i="11"/>
  <c r="L577" i="11"/>
  <c r="K577" i="11"/>
  <c r="J577" i="11"/>
  <c r="I577" i="11"/>
  <c r="AB577" i="11" s="1"/>
  <c r="H577" i="11"/>
  <c r="G577" i="11"/>
  <c r="F577" i="11"/>
  <c r="E577" i="11"/>
  <c r="D577" i="11"/>
  <c r="C577" i="11"/>
  <c r="B577" i="11"/>
  <c r="A577" i="11"/>
  <c r="T576" i="11"/>
  <c r="S576" i="11"/>
  <c r="U576" i="11" s="1"/>
  <c r="Q576" i="11"/>
  <c r="P576" i="11"/>
  <c r="X576" i="11" s="1"/>
  <c r="O576" i="11"/>
  <c r="N576" i="11"/>
  <c r="M576" i="11"/>
  <c r="L576" i="11"/>
  <c r="K576" i="11"/>
  <c r="J576" i="11"/>
  <c r="I576" i="11"/>
  <c r="W576" i="11" s="1"/>
  <c r="H576" i="11"/>
  <c r="G576" i="11"/>
  <c r="F576" i="11"/>
  <c r="E576" i="11"/>
  <c r="D576" i="11"/>
  <c r="C576" i="11"/>
  <c r="B576" i="11"/>
  <c r="A576" i="11"/>
  <c r="X575" i="11"/>
  <c r="W575" i="11"/>
  <c r="V575" i="11"/>
  <c r="T575" i="11"/>
  <c r="AB575" i="11" s="1"/>
  <c r="S575" i="11"/>
  <c r="Q575" i="11"/>
  <c r="Y575" i="11" s="1"/>
  <c r="Z575" i="11" s="1"/>
  <c r="P575" i="11"/>
  <c r="R575" i="11" s="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X574" i="11"/>
  <c r="W574" i="11"/>
  <c r="Z574" i="11" s="1"/>
  <c r="U574" i="11"/>
  <c r="T574" i="11"/>
  <c r="AB574" i="11" s="1"/>
  <c r="S574" i="11"/>
  <c r="AA574" i="11" s="1"/>
  <c r="R574" i="11"/>
  <c r="Q574" i="11"/>
  <c r="Y574" i="11" s="1"/>
  <c r="P574" i="11"/>
  <c r="O574" i="11"/>
  <c r="N574" i="11"/>
  <c r="V574" i="11" s="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W573" i="11"/>
  <c r="U573" i="11"/>
  <c r="T573" i="11"/>
  <c r="S573" i="11"/>
  <c r="Q573" i="11"/>
  <c r="Y573" i="11" s="1"/>
  <c r="P573" i="11"/>
  <c r="X573" i="11" s="1"/>
  <c r="O573" i="11"/>
  <c r="R573" i="11" s="1"/>
  <c r="N573" i="11"/>
  <c r="V573" i="11" s="1"/>
  <c r="M573" i="11"/>
  <c r="L573" i="11"/>
  <c r="K573" i="11"/>
  <c r="J573" i="11"/>
  <c r="I573" i="11"/>
  <c r="AB573" i="11" s="1"/>
  <c r="H573" i="11"/>
  <c r="G573" i="11"/>
  <c r="F573" i="11"/>
  <c r="E573" i="11"/>
  <c r="D573" i="11"/>
  <c r="C573" i="11"/>
  <c r="B573" i="11"/>
  <c r="A573" i="11"/>
  <c r="AB572" i="11"/>
  <c r="X572" i="11"/>
  <c r="T572" i="11"/>
  <c r="S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X571" i="11"/>
  <c r="W571" i="11"/>
  <c r="V571" i="11"/>
  <c r="T571" i="11"/>
  <c r="S571" i="11"/>
  <c r="AA571" i="11" s="1"/>
  <c r="AC571" i="11" s="1"/>
  <c r="Q571" i="11"/>
  <c r="Y571" i="11" s="1"/>
  <c r="P571" i="11"/>
  <c r="O571" i="11"/>
  <c r="N571" i="11"/>
  <c r="M571" i="11"/>
  <c r="L571" i="11"/>
  <c r="K571" i="11"/>
  <c r="J571" i="11"/>
  <c r="I571" i="11"/>
  <c r="AB571" i="11" s="1"/>
  <c r="H571" i="11"/>
  <c r="G571" i="11"/>
  <c r="F571" i="11"/>
  <c r="E571" i="11"/>
  <c r="D571" i="11"/>
  <c r="C571" i="11"/>
  <c r="B571" i="11"/>
  <c r="A571" i="11"/>
  <c r="AB570" i="11"/>
  <c r="AA570" i="11"/>
  <c r="W570" i="11"/>
  <c r="V570" i="11"/>
  <c r="T570" i="11"/>
  <c r="S570" i="11"/>
  <c r="U570" i="11" s="1"/>
  <c r="Q570" i="11"/>
  <c r="Y570" i="11" s="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A569" i="11"/>
  <c r="X569" i="11"/>
  <c r="U569" i="11"/>
  <c r="T569" i="11"/>
  <c r="S569" i="11"/>
  <c r="Q569" i="11"/>
  <c r="P569" i="11"/>
  <c r="O569" i="11"/>
  <c r="N569" i="11"/>
  <c r="M569" i="11"/>
  <c r="L569" i="11"/>
  <c r="K569" i="11"/>
  <c r="J569" i="11"/>
  <c r="I569" i="11"/>
  <c r="V569" i="11" s="1"/>
  <c r="H569" i="11"/>
  <c r="G569" i="11"/>
  <c r="F569" i="11"/>
  <c r="E569" i="11"/>
  <c r="D569" i="11"/>
  <c r="C569" i="11"/>
  <c r="B569" i="11"/>
  <c r="A569" i="11"/>
  <c r="X568" i="11"/>
  <c r="W568" i="11"/>
  <c r="V568" i="11"/>
  <c r="T568" i="11"/>
  <c r="AB568" i="11" s="1"/>
  <c r="S568" i="11"/>
  <c r="AA568" i="11" s="1"/>
  <c r="Q568" i="11"/>
  <c r="Y568" i="11" s="1"/>
  <c r="P568" i="11"/>
  <c r="O568" i="11"/>
  <c r="N568" i="11"/>
  <c r="R568" i="11" s="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T567" i="11"/>
  <c r="AB567" i="11" s="1"/>
  <c r="S567" i="11"/>
  <c r="U567" i="11" s="1"/>
  <c r="R567" i="11"/>
  <c r="Q567" i="11"/>
  <c r="P567" i="11"/>
  <c r="X567" i="11" s="1"/>
  <c r="O567" i="11"/>
  <c r="W567" i="11" s="1"/>
  <c r="N567" i="11"/>
  <c r="V567" i="11" s="1"/>
  <c r="M567" i="11"/>
  <c r="L567" i="11"/>
  <c r="K567" i="11"/>
  <c r="J567" i="11"/>
  <c r="I567" i="11"/>
  <c r="Y567" i="11" s="1"/>
  <c r="H567" i="11"/>
  <c r="G567" i="11"/>
  <c r="F567" i="11"/>
  <c r="E567" i="11"/>
  <c r="D567" i="11"/>
  <c r="C567" i="11"/>
  <c r="B567" i="11"/>
  <c r="A567" i="11"/>
  <c r="AB566" i="11"/>
  <c r="AA566" i="11"/>
  <c r="AC566" i="11" s="1"/>
  <c r="X566" i="11"/>
  <c r="V566" i="11"/>
  <c r="T566" i="11"/>
  <c r="S566" i="11"/>
  <c r="U566" i="11" s="1"/>
  <c r="Q566" i="11"/>
  <c r="Y566" i="11" s="1"/>
  <c r="P566" i="11"/>
  <c r="O566" i="11"/>
  <c r="R566" i="11" s="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X565" i="11"/>
  <c r="T565" i="11"/>
  <c r="AB565" i="11" s="1"/>
  <c r="S565" i="11"/>
  <c r="AA565" i="11" s="1"/>
  <c r="Q565" i="11"/>
  <c r="P565" i="11"/>
  <c r="O565" i="11"/>
  <c r="W565" i="11" s="1"/>
  <c r="N565" i="11"/>
  <c r="R565" i="11" s="1"/>
  <c r="M565" i="11"/>
  <c r="L565" i="11"/>
  <c r="K565" i="11"/>
  <c r="J565" i="11"/>
  <c r="I565" i="11"/>
  <c r="Y565" i="11" s="1"/>
  <c r="H565" i="11"/>
  <c r="G565" i="11"/>
  <c r="F565" i="11"/>
  <c r="E565" i="11"/>
  <c r="D565" i="11"/>
  <c r="C565" i="11"/>
  <c r="B565" i="11"/>
  <c r="A565" i="11"/>
  <c r="W564" i="11"/>
  <c r="U564" i="11"/>
  <c r="T564" i="11"/>
  <c r="S564" i="11"/>
  <c r="Q564" i="11"/>
  <c r="Y564" i="11" s="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V563" i="11"/>
  <c r="T563" i="11"/>
  <c r="AB563" i="11" s="1"/>
  <c r="S563" i="11"/>
  <c r="AA563" i="11" s="1"/>
  <c r="Q563" i="11"/>
  <c r="P563" i="11"/>
  <c r="O563" i="11"/>
  <c r="W563" i="11" s="1"/>
  <c r="N563" i="11"/>
  <c r="R563" i="11" s="1"/>
  <c r="M563" i="11"/>
  <c r="L563" i="11"/>
  <c r="K563" i="11"/>
  <c r="J563" i="11"/>
  <c r="I563" i="11"/>
  <c r="Y563" i="11" s="1"/>
  <c r="H563" i="11"/>
  <c r="G563" i="11"/>
  <c r="F563" i="11"/>
  <c r="E563" i="11"/>
  <c r="D563" i="11"/>
  <c r="C563" i="11"/>
  <c r="B563" i="11"/>
  <c r="A563" i="11"/>
  <c r="AB562" i="11"/>
  <c r="V562" i="11"/>
  <c r="T562" i="11"/>
  <c r="S562" i="11"/>
  <c r="U562" i="11" s="1"/>
  <c r="Q562" i="11"/>
  <c r="Y562" i="11" s="1"/>
  <c r="P562" i="11"/>
  <c r="X562" i="11" s="1"/>
  <c r="O562" i="11"/>
  <c r="W562" i="11" s="1"/>
  <c r="N562" i="11"/>
  <c r="R562" i="11" s="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X561" i="11"/>
  <c r="T561" i="11"/>
  <c r="S561" i="11"/>
  <c r="U561" i="11" s="1"/>
  <c r="Q561" i="11"/>
  <c r="Y561" i="11" s="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A560" i="11"/>
  <c r="V560" i="11"/>
  <c r="U560" i="11"/>
  <c r="T560" i="11"/>
  <c r="AB560" i="11" s="1"/>
  <c r="S560" i="11"/>
  <c r="Q560" i="11"/>
  <c r="P560" i="11"/>
  <c r="X560" i="11" s="1"/>
  <c r="O560" i="11"/>
  <c r="W560" i="11" s="1"/>
  <c r="N560" i="11"/>
  <c r="R560" i="11" s="1"/>
  <c r="M560" i="11"/>
  <c r="L560" i="11"/>
  <c r="K560" i="11"/>
  <c r="J560" i="11"/>
  <c r="I560" i="11"/>
  <c r="Y560" i="11" s="1"/>
  <c r="H560" i="11"/>
  <c r="G560" i="11"/>
  <c r="F560" i="11"/>
  <c r="E560" i="11"/>
  <c r="D560" i="11"/>
  <c r="C560" i="11"/>
  <c r="B560" i="11"/>
  <c r="A560" i="11"/>
  <c r="AB559" i="11"/>
  <c r="X559" i="11"/>
  <c r="W559" i="11"/>
  <c r="V559" i="11"/>
  <c r="T559" i="11"/>
  <c r="S559" i="11"/>
  <c r="U559" i="11" s="1"/>
  <c r="R559" i="11"/>
  <c r="Q559" i="11"/>
  <c r="Y559" i="11" s="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X558" i="11"/>
  <c r="W558" i="11"/>
  <c r="U558" i="11"/>
  <c r="T558" i="11"/>
  <c r="AB558" i="11" s="1"/>
  <c r="S558" i="11"/>
  <c r="AA558" i="11" s="1"/>
  <c r="AC558" i="11" s="1"/>
  <c r="Q558" i="11"/>
  <c r="P558" i="11"/>
  <c r="O558" i="11"/>
  <c r="N558" i="11"/>
  <c r="V558" i="11" s="1"/>
  <c r="M558" i="11"/>
  <c r="L558" i="11"/>
  <c r="K558" i="11"/>
  <c r="J558" i="11"/>
  <c r="I558" i="11"/>
  <c r="Y558" i="11" s="1"/>
  <c r="H558" i="11"/>
  <c r="G558" i="11"/>
  <c r="F558" i="11"/>
  <c r="E558" i="11"/>
  <c r="D558" i="11"/>
  <c r="C558" i="11"/>
  <c r="B558" i="11"/>
  <c r="A558" i="11"/>
  <c r="W557" i="11"/>
  <c r="V557" i="11"/>
  <c r="T557" i="11"/>
  <c r="AB557" i="11" s="1"/>
  <c r="S557" i="11"/>
  <c r="R557" i="11"/>
  <c r="Q557" i="11"/>
  <c r="Y557" i="11" s="1"/>
  <c r="P557" i="11"/>
  <c r="X557" i="11" s="1"/>
  <c r="O557" i="11"/>
  <c r="N557" i="11"/>
  <c r="M557" i="11"/>
  <c r="L557" i="11"/>
  <c r="K557" i="11"/>
  <c r="J557" i="11"/>
  <c r="I557" i="11"/>
  <c r="AA557" i="11" s="1"/>
  <c r="H557" i="11"/>
  <c r="G557" i="11"/>
  <c r="F557" i="11"/>
  <c r="E557" i="11"/>
  <c r="D557" i="11"/>
  <c r="C557" i="11"/>
  <c r="B557" i="11"/>
  <c r="A557" i="11"/>
  <c r="T556" i="11"/>
  <c r="S556" i="11"/>
  <c r="U556" i="11" s="1"/>
  <c r="Q556" i="11"/>
  <c r="Y556" i="11" s="1"/>
  <c r="P556" i="11"/>
  <c r="O556" i="11"/>
  <c r="N556" i="11"/>
  <c r="M556" i="11"/>
  <c r="L556" i="11"/>
  <c r="K556" i="11"/>
  <c r="J556" i="11"/>
  <c r="I556" i="11"/>
  <c r="X556" i="11" s="1"/>
  <c r="H556" i="11"/>
  <c r="G556" i="11"/>
  <c r="F556" i="11"/>
  <c r="E556" i="11"/>
  <c r="D556" i="11"/>
  <c r="C556" i="11"/>
  <c r="B556" i="11"/>
  <c r="A556" i="11"/>
  <c r="AB555" i="11"/>
  <c r="AA555" i="11"/>
  <c r="T555" i="11"/>
  <c r="S555" i="11"/>
  <c r="U555" i="11" s="1"/>
  <c r="Q555" i="11"/>
  <c r="Y555" i="11" s="1"/>
  <c r="P555" i="11"/>
  <c r="X555" i="11" s="1"/>
  <c r="O555" i="11"/>
  <c r="W555" i="11" s="1"/>
  <c r="N555" i="11"/>
  <c r="R555" i="11" s="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B554" i="11"/>
  <c r="Y554" i="11"/>
  <c r="T554" i="11"/>
  <c r="S554" i="11"/>
  <c r="U554" i="11" s="1"/>
  <c r="Q554" i="11"/>
  <c r="P554" i="11"/>
  <c r="O554" i="11"/>
  <c r="N554" i="11"/>
  <c r="R554" i="11" s="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Y553" i="11"/>
  <c r="X553" i="11"/>
  <c r="V553" i="11"/>
  <c r="T553" i="11"/>
  <c r="AB553" i="11" s="1"/>
  <c r="S553" i="11"/>
  <c r="Q553" i="11"/>
  <c r="P553" i="11"/>
  <c r="O553" i="11"/>
  <c r="W553" i="11" s="1"/>
  <c r="N553" i="11"/>
  <c r="M553" i="11"/>
  <c r="L553" i="11"/>
  <c r="K553" i="11"/>
  <c r="J553" i="11"/>
  <c r="I553" i="11"/>
  <c r="AA553" i="11" s="1"/>
  <c r="H553" i="11"/>
  <c r="G553" i="11"/>
  <c r="F553" i="11"/>
  <c r="E553" i="11"/>
  <c r="D553" i="11"/>
  <c r="C553" i="11"/>
  <c r="B553" i="11"/>
  <c r="A553" i="11"/>
  <c r="AB552" i="11"/>
  <c r="X552" i="11"/>
  <c r="W552" i="11"/>
  <c r="U552" i="11"/>
  <c r="T552" i="11"/>
  <c r="S552" i="11"/>
  <c r="AA552" i="11" s="1"/>
  <c r="AC552" i="11" s="1"/>
  <c r="Q552" i="11"/>
  <c r="Y552" i="11" s="1"/>
  <c r="P552" i="11"/>
  <c r="O552" i="11"/>
  <c r="N552" i="11"/>
  <c r="R552" i="11" s="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T551" i="11"/>
  <c r="AB551" i="11" s="1"/>
  <c r="S551" i="11"/>
  <c r="U551" i="11" s="1"/>
  <c r="R551" i="11"/>
  <c r="Q551" i="11"/>
  <c r="P551" i="11"/>
  <c r="X551" i="11" s="1"/>
  <c r="O551" i="11"/>
  <c r="W551" i="11" s="1"/>
  <c r="N551" i="11"/>
  <c r="V551" i="11" s="1"/>
  <c r="M551" i="11"/>
  <c r="L551" i="11"/>
  <c r="K551" i="11"/>
  <c r="J551" i="11"/>
  <c r="I551" i="11"/>
  <c r="Y551" i="11" s="1"/>
  <c r="H551" i="11"/>
  <c r="G551" i="11"/>
  <c r="F551" i="11"/>
  <c r="E551" i="11"/>
  <c r="D551" i="11"/>
  <c r="C551" i="11"/>
  <c r="B551" i="11"/>
  <c r="A551" i="11"/>
  <c r="AB550" i="11"/>
  <c r="AA550" i="11"/>
  <c r="W550" i="11"/>
  <c r="V550" i="11"/>
  <c r="T550" i="11"/>
  <c r="U550" i="11" s="1"/>
  <c r="S550" i="11"/>
  <c r="Q550" i="11"/>
  <c r="Y550" i="11" s="1"/>
  <c r="P550" i="11"/>
  <c r="X550" i="11" s="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B549" i="11"/>
  <c r="X549" i="11"/>
  <c r="U549" i="11"/>
  <c r="T549" i="11"/>
  <c r="S549" i="11"/>
  <c r="AA549" i="11" s="1"/>
  <c r="Q549" i="11"/>
  <c r="P549" i="11"/>
  <c r="O549" i="11"/>
  <c r="W549" i="11" s="1"/>
  <c r="N549" i="11"/>
  <c r="R549" i="11" s="1"/>
  <c r="M549" i="11"/>
  <c r="L549" i="11"/>
  <c r="K549" i="11"/>
  <c r="J549" i="11"/>
  <c r="I549" i="11"/>
  <c r="Y549" i="11" s="1"/>
  <c r="H549" i="11"/>
  <c r="G549" i="11"/>
  <c r="F549" i="11"/>
  <c r="E549" i="11"/>
  <c r="D549" i="11"/>
  <c r="C549" i="11"/>
  <c r="B549" i="11"/>
  <c r="A549" i="11"/>
  <c r="Y548" i="11"/>
  <c r="W548" i="11"/>
  <c r="U548" i="11"/>
  <c r="T548" i="11"/>
  <c r="S548" i="11"/>
  <c r="R548" i="11"/>
  <c r="Q548" i="11"/>
  <c r="P548" i="11"/>
  <c r="X548" i="11" s="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W547" i="11"/>
  <c r="V547" i="11"/>
  <c r="T547" i="11"/>
  <c r="AB547" i="11" s="1"/>
  <c r="S547" i="11"/>
  <c r="AA547" i="11" s="1"/>
  <c r="AC547" i="11" s="1"/>
  <c r="Q547" i="11"/>
  <c r="P547" i="11"/>
  <c r="O547" i="11"/>
  <c r="N547" i="11"/>
  <c r="M547" i="11"/>
  <c r="L547" i="11"/>
  <c r="K547" i="11"/>
  <c r="J547" i="11"/>
  <c r="I547" i="11"/>
  <c r="Y547" i="11" s="1"/>
  <c r="H547" i="11"/>
  <c r="G547" i="11"/>
  <c r="F547" i="11"/>
  <c r="E547" i="11"/>
  <c r="D547" i="11"/>
  <c r="C547" i="11"/>
  <c r="B547" i="11"/>
  <c r="A547" i="11"/>
  <c r="V546" i="11"/>
  <c r="T546" i="11"/>
  <c r="AB546" i="11" s="1"/>
  <c r="S546" i="11"/>
  <c r="U546" i="11" s="1"/>
  <c r="Q546" i="11"/>
  <c r="Y546" i="11" s="1"/>
  <c r="P546" i="11"/>
  <c r="X546" i="11" s="1"/>
  <c r="O546" i="11"/>
  <c r="W546" i="11" s="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Y545" i="11"/>
  <c r="T545" i="11"/>
  <c r="S545" i="11"/>
  <c r="U545" i="11" s="1"/>
  <c r="Q545" i="11"/>
  <c r="P545" i="11"/>
  <c r="X545" i="11" s="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A544" i="11"/>
  <c r="U544" i="11"/>
  <c r="T544" i="11"/>
  <c r="AB544" i="11" s="1"/>
  <c r="S544" i="11"/>
  <c r="Q544" i="11"/>
  <c r="P544" i="11"/>
  <c r="X544" i="11" s="1"/>
  <c r="O544" i="11"/>
  <c r="W544" i="11" s="1"/>
  <c r="N544" i="11"/>
  <c r="R544" i="11" s="1"/>
  <c r="M544" i="11"/>
  <c r="L544" i="11"/>
  <c r="K544" i="11"/>
  <c r="J544" i="11"/>
  <c r="I544" i="11"/>
  <c r="Y544" i="11" s="1"/>
  <c r="H544" i="11"/>
  <c r="G544" i="11"/>
  <c r="F544" i="11"/>
  <c r="E544" i="11"/>
  <c r="D544" i="11"/>
  <c r="C544" i="11"/>
  <c r="B544" i="11"/>
  <c r="A544" i="11"/>
  <c r="AB543" i="11"/>
  <c r="X543" i="11"/>
  <c r="W543" i="11"/>
  <c r="V543" i="11"/>
  <c r="T543" i="11"/>
  <c r="S543" i="11"/>
  <c r="U543" i="11" s="1"/>
  <c r="R543" i="11"/>
  <c r="Q543" i="11"/>
  <c r="Y543" i="11" s="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X542" i="11"/>
  <c r="W542" i="11"/>
  <c r="U542" i="11"/>
  <c r="T542" i="11"/>
  <c r="AB542" i="11" s="1"/>
  <c r="S542" i="11"/>
  <c r="AA542" i="11" s="1"/>
  <c r="Q542" i="11"/>
  <c r="P542" i="11"/>
  <c r="O542" i="11"/>
  <c r="N542" i="11"/>
  <c r="V542" i="11" s="1"/>
  <c r="M542" i="11"/>
  <c r="L542" i="11"/>
  <c r="K542" i="11"/>
  <c r="J542" i="11"/>
  <c r="I542" i="11"/>
  <c r="Y542" i="11" s="1"/>
  <c r="H542" i="11"/>
  <c r="G542" i="11"/>
  <c r="F542" i="11"/>
  <c r="E542" i="11"/>
  <c r="D542" i="11"/>
  <c r="C542" i="11"/>
  <c r="B542" i="11"/>
  <c r="A542" i="11"/>
  <c r="W541" i="11"/>
  <c r="V541" i="11"/>
  <c r="T541" i="11"/>
  <c r="AB541" i="11" s="1"/>
  <c r="S541" i="11"/>
  <c r="R541" i="11"/>
  <c r="Q541" i="11"/>
  <c r="Y541" i="11" s="1"/>
  <c r="P541" i="11"/>
  <c r="X541" i="11" s="1"/>
  <c r="O541" i="11"/>
  <c r="N541" i="11"/>
  <c r="M541" i="11"/>
  <c r="L541" i="11"/>
  <c r="K541" i="11"/>
  <c r="J541" i="11"/>
  <c r="I541" i="11"/>
  <c r="AA541" i="11" s="1"/>
  <c r="H541" i="11"/>
  <c r="G541" i="11"/>
  <c r="F541" i="11"/>
  <c r="E541" i="11"/>
  <c r="D541" i="11"/>
  <c r="C541" i="11"/>
  <c r="B541" i="11"/>
  <c r="A541" i="11"/>
  <c r="Y540" i="11"/>
  <c r="T540" i="11"/>
  <c r="AB540" i="11" s="1"/>
  <c r="S540" i="11"/>
  <c r="U540" i="11" s="1"/>
  <c r="R540" i="11"/>
  <c r="Q540" i="11"/>
  <c r="P540" i="11"/>
  <c r="O540" i="11"/>
  <c r="N540" i="11"/>
  <c r="V540" i="11" s="1"/>
  <c r="M540" i="11"/>
  <c r="L540" i="11"/>
  <c r="K540" i="11"/>
  <c r="J540" i="11"/>
  <c r="I540" i="11"/>
  <c r="X540" i="11" s="1"/>
  <c r="H540" i="11"/>
  <c r="G540" i="11"/>
  <c r="F540" i="11"/>
  <c r="E540" i="11"/>
  <c r="D540" i="11"/>
  <c r="C540" i="11"/>
  <c r="B540" i="11"/>
  <c r="A540" i="11"/>
  <c r="AB539" i="11"/>
  <c r="AA539" i="11"/>
  <c r="V539" i="11"/>
  <c r="T539" i="11"/>
  <c r="S539" i="11"/>
  <c r="U539" i="11" s="1"/>
  <c r="Q539" i="11"/>
  <c r="Y539" i="11" s="1"/>
  <c r="P539" i="11"/>
  <c r="X539" i="11" s="1"/>
  <c r="O539" i="11"/>
  <c r="W539" i="11" s="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A538" i="11"/>
  <c r="T538" i="11"/>
  <c r="AB538" i="11" s="1"/>
  <c r="S538" i="11"/>
  <c r="Q538" i="11"/>
  <c r="P538" i="11"/>
  <c r="O538" i="11"/>
  <c r="N538" i="11"/>
  <c r="R538" i="11" s="1"/>
  <c r="M538" i="11"/>
  <c r="L538" i="11"/>
  <c r="K538" i="11"/>
  <c r="J538" i="11"/>
  <c r="I538" i="11"/>
  <c r="Y538" i="11" s="1"/>
  <c r="H538" i="11"/>
  <c r="G538" i="11"/>
  <c r="F538" i="11"/>
  <c r="E538" i="11"/>
  <c r="D538" i="11"/>
  <c r="C538" i="11"/>
  <c r="B538" i="11"/>
  <c r="A538" i="11"/>
  <c r="X537" i="11"/>
  <c r="T537" i="11"/>
  <c r="S537" i="11"/>
  <c r="Q537" i="11"/>
  <c r="P537" i="11"/>
  <c r="O537" i="11"/>
  <c r="N537" i="11"/>
  <c r="M537" i="11"/>
  <c r="L537" i="11"/>
  <c r="K537" i="11"/>
  <c r="J537" i="11"/>
  <c r="I537" i="11"/>
  <c r="AA537" i="11" s="1"/>
  <c r="H537" i="11"/>
  <c r="G537" i="11"/>
  <c r="F537" i="11"/>
  <c r="E537" i="11"/>
  <c r="D537" i="11"/>
  <c r="C537" i="11"/>
  <c r="B537" i="11"/>
  <c r="A537" i="11"/>
  <c r="AB536" i="11"/>
  <c r="X536" i="11"/>
  <c r="W536" i="11"/>
  <c r="T536" i="11"/>
  <c r="S536" i="11"/>
  <c r="AA536" i="11" s="1"/>
  <c r="AC536" i="11" s="1"/>
  <c r="Q536" i="11"/>
  <c r="Y536" i="11" s="1"/>
  <c r="P536" i="11"/>
  <c r="O536" i="11"/>
  <c r="N536" i="11"/>
  <c r="R536" i="11" s="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A535" i="11"/>
  <c r="T535" i="11"/>
  <c r="AB535" i="11" s="1"/>
  <c r="S535" i="11"/>
  <c r="U535" i="11" s="1"/>
  <c r="Q535" i="11"/>
  <c r="P535" i="11"/>
  <c r="X535" i="11" s="1"/>
  <c r="O535" i="11"/>
  <c r="W535" i="11" s="1"/>
  <c r="N535" i="11"/>
  <c r="V535" i="11" s="1"/>
  <c r="Z535" i="11" s="1"/>
  <c r="M535" i="11"/>
  <c r="L535" i="11"/>
  <c r="K535" i="11"/>
  <c r="J535" i="11"/>
  <c r="I535" i="11"/>
  <c r="Y535" i="11" s="1"/>
  <c r="H535" i="11"/>
  <c r="G535" i="11"/>
  <c r="F535" i="11"/>
  <c r="E535" i="11"/>
  <c r="D535" i="11"/>
  <c r="C535" i="11"/>
  <c r="B535" i="11"/>
  <c r="A535" i="11"/>
  <c r="AB534" i="11"/>
  <c r="AA534" i="11"/>
  <c r="AC534" i="11" s="1"/>
  <c r="X534" i="11"/>
  <c r="W534" i="11"/>
  <c r="V534" i="11"/>
  <c r="T534" i="11"/>
  <c r="U534" i="11" s="1"/>
  <c r="S534" i="11"/>
  <c r="Q534" i="11"/>
  <c r="Y534" i="11" s="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B533" i="11"/>
  <c r="AC533" i="11" s="1"/>
  <c r="X533" i="11"/>
  <c r="U533" i="11"/>
  <c r="T533" i="11"/>
  <c r="S533" i="11"/>
  <c r="AA533" i="11" s="1"/>
  <c r="Q533" i="11"/>
  <c r="P533" i="11"/>
  <c r="O533" i="11"/>
  <c r="W533" i="11" s="1"/>
  <c r="N533" i="11"/>
  <c r="R533" i="11" s="1"/>
  <c r="M533" i="11"/>
  <c r="L533" i="11"/>
  <c r="K533" i="11"/>
  <c r="J533" i="11"/>
  <c r="I533" i="11"/>
  <c r="Y533" i="11" s="1"/>
  <c r="H533" i="11"/>
  <c r="G533" i="11"/>
  <c r="F533" i="11"/>
  <c r="E533" i="11"/>
  <c r="D533" i="11"/>
  <c r="C533" i="11"/>
  <c r="B533" i="11"/>
  <c r="A533" i="11"/>
  <c r="W532" i="11"/>
  <c r="U532" i="11"/>
  <c r="T532" i="11"/>
  <c r="S532" i="11"/>
  <c r="Q532" i="11"/>
  <c r="Y532" i="11" s="1"/>
  <c r="P532" i="11"/>
  <c r="X532" i="11" s="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W531" i="11"/>
  <c r="V531" i="11"/>
  <c r="T531" i="11"/>
  <c r="AB531" i="11" s="1"/>
  <c r="S531" i="11"/>
  <c r="AA531" i="11" s="1"/>
  <c r="Q531" i="11"/>
  <c r="P531" i="11"/>
  <c r="O531" i="11"/>
  <c r="N531" i="11"/>
  <c r="R531" i="11" s="1"/>
  <c r="M531" i="11"/>
  <c r="L531" i="11"/>
  <c r="K531" i="11"/>
  <c r="J531" i="11"/>
  <c r="I531" i="11"/>
  <c r="Y531" i="11" s="1"/>
  <c r="H531" i="11"/>
  <c r="G531" i="11"/>
  <c r="F531" i="11"/>
  <c r="E531" i="11"/>
  <c r="D531" i="11"/>
  <c r="C531" i="11"/>
  <c r="B531" i="11"/>
  <c r="A531" i="11"/>
  <c r="V530" i="11"/>
  <c r="T530" i="11"/>
  <c r="AB530" i="11" s="1"/>
  <c r="S530" i="11"/>
  <c r="Q530" i="11"/>
  <c r="Y530" i="11" s="1"/>
  <c r="P530" i="11"/>
  <c r="X530" i="11" s="1"/>
  <c r="O530" i="11"/>
  <c r="W530" i="11" s="1"/>
  <c r="N530" i="11"/>
  <c r="R530" i="11" s="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T529" i="11"/>
  <c r="S529" i="11"/>
  <c r="U529" i="11" s="1"/>
  <c r="Q529" i="11"/>
  <c r="Y529" i="11" s="1"/>
  <c r="P529" i="11"/>
  <c r="X529" i="11" s="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A528" i="11"/>
  <c r="V528" i="11"/>
  <c r="U528" i="11"/>
  <c r="T528" i="11"/>
  <c r="AB528" i="11" s="1"/>
  <c r="S528" i="11"/>
  <c r="Q528" i="11"/>
  <c r="P528" i="11"/>
  <c r="X528" i="11" s="1"/>
  <c r="O528" i="11"/>
  <c r="W528" i="11" s="1"/>
  <c r="N528" i="11"/>
  <c r="R528" i="11" s="1"/>
  <c r="M528" i="11"/>
  <c r="L528" i="11"/>
  <c r="K528" i="11"/>
  <c r="J528" i="11"/>
  <c r="I528" i="11"/>
  <c r="Y528" i="11" s="1"/>
  <c r="H528" i="11"/>
  <c r="G528" i="11"/>
  <c r="F528" i="11"/>
  <c r="E528" i="11"/>
  <c r="D528" i="11"/>
  <c r="C528" i="11"/>
  <c r="B528" i="11"/>
  <c r="A528" i="11"/>
  <c r="AB527" i="11"/>
  <c r="AA527" i="11"/>
  <c r="AC527" i="11" s="1"/>
  <c r="X527" i="11"/>
  <c r="W527" i="11"/>
  <c r="V527" i="11"/>
  <c r="T527" i="11"/>
  <c r="S527" i="11"/>
  <c r="U527" i="11" s="1"/>
  <c r="R527" i="11"/>
  <c r="Q527" i="11"/>
  <c r="Y527" i="11" s="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X526" i="11"/>
  <c r="W526" i="11"/>
  <c r="U526" i="11"/>
  <c r="T526" i="11"/>
  <c r="AB526" i="11" s="1"/>
  <c r="S526" i="11"/>
  <c r="AA526" i="11" s="1"/>
  <c r="Q526" i="11"/>
  <c r="P526" i="11"/>
  <c r="O526" i="11"/>
  <c r="N526" i="11"/>
  <c r="V526" i="11" s="1"/>
  <c r="M526" i="11"/>
  <c r="L526" i="11"/>
  <c r="K526" i="11"/>
  <c r="J526" i="11"/>
  <c r="I526" i="11"/>
  <c r="Y526" i="11" s="1"/>
  <c r="H526" i="11"/>
  <c r="G526" i="11"/>
  <c r="F526" i="11"/>
  <c r="E526" i="11"/>
  <c r="D526" i="11"/>
  <c r="C526" i="11"/>
  <c r="B526" i="11"/>
  <c r="A52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W17" i="11" s="1"/>
  <c r="P17" i="11"/>
  <c r="X17" i="11" s="1"/>
  <c r="Q17" i="11"/>
  <c r="S17" i="11"/>
  <c r="T17" i="11"/>
  <c r="U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V18" i="11" s="1"/>
  <c r="O18" i="11"/>
  <c r="W18" i="11" s="1"/>
  <c r="P18" i="11"/>
  <c r="Q18" i="11"/>
  <c r="Y18" i="11" s="1"/>
  <c r="S18" i="11"/>
  <c r="T18" i="11"/>
  <c r="X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W19" i="11" s="1"/>
  <c r="P19" i="11"/>
  <c r="X19" i="11" s="1"/>
  <c r="Q19" i="11"/>
  <c r="Y19" i="11" s="1"/>
  <c r="S19" i="11"/>
  <c r="T19" i="11"/>
  <c r="V19" i="11"/>
  <c r="AA19" i="11"/>
  <c r="A20" i="11"/>
  <c r="B20" i="11"/>
  <c r="C20" i="11"/>
  <c r="D20" i="11"/>
  <c r="E20" i="11"/>
  <c r="F20" i="11"/>
  <c r="G20" i="11"/>
  <c r="H20" i="11"/>
  <c r="I20" i="11"/>
  <c r="V20" i="11" s="1"/>
  <c r="J20" i="11"/>
  <c r="K20" i="11"/>
  <c r="L20" i="11"/>
  <c r="M20" i="11"/>
  <c r="N20" i="11"/>
  <c r="O20" i="11"/>
  <c r="P20" i="11"/>
  <c r="Q20" i="11"/>
  <c r="R20" i="11"/>
  <c r="S20" i="11"/>
  <c r="T20" i="11"/>
  <c r="A21" i="11"/>
  <c r="B21" i="11"/>
  <c r="C21" i="11"/>
  <c r="D21" i="11"/>
  <c r="E21" i="11"/>
  <c r="F21" i="11"/>
  <c r="G21" i="11"/>
  <c r="H21" i="11"/>
  <c r="I21" i="11"/>
  <c r="W21" i="11" s="1"/>
  <c r="J21" i="11"/>
  <c r="K21" i="11"/>
  <c r="L21" i="11"/>
  <c r="M21" i="11"/>
  <c r="N21" i="11"/>
  <c r="R21" i="11" s="1"/>
  <c r="O21" i="11"/>
  <c r="P21" i="11"/>
  <c r="Q21" i="11"/>
  <c r="S21" i="11"/>
  <c r="T21" i="11"/>
  <c r="U21" i="11"/>
  <c r="V21" i="11"/>
  <c r="X21" i="11"/>
  <c r="Y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S22" i="11"/>
  <c r="U22" i="11" s="1"/>
  <c r="T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V23" i="11" s="1"/>
  <c r="O23" i="11"/>
  <c r="P23" i="11"/>
  <c r="X23" i="11" s="1"/>
  <c r="Q23" i="11"/>
  <c r="Y23" i="11" s="1"/>
  <c r="R23" i="11"/>
  <c r="S23" i="11"/>
  <c r="U23" i="11" s="1"/>
  <c r="T23" i="11"/>
  <c r="W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W24" i="11" s="1"/>
  <c r="P24" i="11"/>
  <c r="Q24" i="11"/>
  <c r="Y24" i="11" s="1"/>
  <c r="S24" i="11"/>
  <c r="AA24" i="11" s="1"/>
  <c r="AC24" i="11" s="1"/>
  <c r="T24" i="11"/>
  <c r="AB24" i="11" s="1"/>
  <c r="X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Y25" i="11" s="1"/>
  <c r="S25" i="11"/>
  <c r="AA25" i="11" s="1"/>
  <c r="T25" i="11"/>
  <c r="AB25" i="11" s="1"/>
  <c r="V25" i="11"/>
  <c r="W25" i="11"/>
  <c r="X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R26" i="11" s="1"/>
  <c r="O26" i="11"/>
  <c r="P26" i="11"/>
  <c r="Q26" i="11"/>
  <c r="S26" i="11"/>
  <c r="T26" i="11"/>
  <c r="AA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Y27" i="11" s="1"/>
  <c r="S27" i="11"/>
  <c r="U27" i="11" s="1"/>
  <c r="T27" i="11"/>
  <c r="W27" i="11"/>
  <c r="X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X28" i="11" s="1"/>
  <c r="Q28" i="11"/>
  <c r="Y28" i="11" s="1"/>
  <c r="S28" i="11"/>
  <c r="U28" i="11" s="1"/>
  <c r="T28" i="11"/>
  <c r="V28" i="11"/>
  <c r="AA28" i="11"/>
  <c r="AB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S29" i="11"/>
  <c r="T29" i="11"/>
  <c r="AB29" i="11" s="1"/>
  <c r="W29" i="11"/>
  <c r="X29" i="11"/>
  <c r="Y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Y30" i="11" s="1"/>
  <c r="S30" i="11"/>
  <c r="T30" i="11"/>
  <c r="AB30" i="11" s="1"/>
  <c r="U30" i="11"/>
  <c r="V30" i="11"/>
  <c r="W30" i="11"/>
  <c r="AA30" i="11"/>
  <c r="A31" i="11"/>
  <c r="B31" i="11"/>
  <c r="C31" i="11"/>
  <c r="D31" i="11"/>
  <c r="E31" i="11"/>
  <c r="F31" i="11"/>
  <c r="G31" i="11"/>
  <c r="H31" i="11"/>
  <c r="I31" i="11"/>
  <c r="W31" i="11" s="1"/>
  <c r="J31" i="11"/>
  <c r="K31" i="11"/>
  <c r="L31" i="11"/>
  <c r="M31" i="11"/>
  <c r="N31" i="11"/>
  <c r="R31" i="11" s="1"/>
  <c r="O31" i="11"/>
  <c r="P31" i="11"/>
  <c r="Q31" i="11"/>
  <c r="S31" i="11"/>
  <c r="T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 s="1"/>
  <c r="S32" i="11"/>
  <c r="T32" i="11"/>
  <c r="U32" i="11" s="1"/>
  <c r="V32" i="11"/>
  <c r="W32" i="11"/>
  <c r="X32" i="11"/>
  <c r="AA32" i="11"/>
  <c r="AB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W33" i="11" s="1"/>
  <c r="P33" i="11"/>
  <c r="X33" i="11" s="1"/>
  <c r="Q33" i="11"/>
  <c r="S33" i="11"/>
  <c r="T33" i="11"/>
  <c r="U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Y34" i="11" s="1"/>
  <c r="S34" i="11"/>
  <c r="T34" i="11"/>
  <c r="V34" i="11"/>
  <c r="W34" i="11"/>
  <c r="X34" i="11"/>
  <c r="AB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X35" i="11" s="1"/>
  <c r="Q35" i="11"/>
  <c r="Y35" i="11" s="1"/>
  <c r="S35" i="11"/>
  <c r="T35" i="11"/>
  <c r="AB35" i="11" s="1"/>
  <c r="U35" i="11"/>
  <c r="V35" i="11"/>
  <c r="AA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 s="1"/>
  <c r="S37" i="11"/>
  <c r="T37" i="11"/>
  <c r="U37" i="11"/>
  <c r="V37" i="11"/>
  <c r="W37" i="11"/>
  <c r="X37" i="11"/>
  <c r="AA37" i="11"/>
  <c r="AB37" i="11"/>
  <c r="A38" i="11"/>
  <c r="B38" i="11"/>
  <c r="C38" i="11"/>
  <c r="D38" i="11"/>
  <c r="E38" i="11"/>
  <c r="F38" i="11"/>
  <c r="G38" i="11"/>
  <c r="H38" i="11"/>
  <c r="I38" i="11"/>
  <c r="X38" i="11" s="1"/>
  <c r="J38" i="11"/>
  <c r="K38" i="11"/>
  <c r="L38" i="11"/>
  <c r="M38" i="11"/>
  <c r="N38" i="11"/>
  <c r="O38" i="11"/>
  <c r="P38" i="11"/>
  <c r="Q38" i="11"/>
  <c r="S38" i="11"/>
  <c r="T38" i="11"/>
  <c r="U38" i="11"/>
  <c r="Y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Y39" i="11" s="1"/>
  <c r="S39" i="11"/>
  <c r="U39" i="11" s="1"/>
  <c r="T39" i="11"/>
  <c r="V39" i="11"/>
  <c r="W39" i="11"/>
  <c r="AA39" i="11"/>
  <c r="AB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W40" i="11" s="1"/>
  <c r="P40" i="11"/>
  <c r="Q40" i="11"/>
  <c r="S40" i="11"/>
  <c r="AA40" i="11" s="1"/>
  <c r="T40" i="11"/>
  <c r="AB40" i="11" s="1"/>
  <c r="X40" i="11"/>
  <c r="Y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Y41" i="11" s="1"/>
  <c r="R41" i="11"/>
  <c r="S41" i="11"/>
  <c r="U41" i="11" s="1"/>
  <c r="T41" i="11"/>
  <c r="AB41" i="11" s="1"/>
  <c r="V41" i="11"/>
  <c r="W41" i="11"/>
  <c r="X41" i="11"/>
  <c r="AA41" i="11"/>
  <c r="A42" i="11"/>
  <c r="B42" i="11"/>
  <c r="C42" i="11"/>
  <c r="D42" i="11"/>
  <c r="E42" i="11"/>
  <c r="F42" i="11"/>
  <c r="G42" i="11"/>
  <c r="H42" i="11"/>
  <c r="I42" i="11"/>
  <c r="W42" i="11" s="1"/>
  <c r="J42" i="11"/>
  <c r="K42" i="11"/>
  <c r="L42" i="11"/>
  <c r="M42" i="11"/>
  <c r="N42" i="11"/>
  <c r="R42" i="11" s="1"/>
  <c r="O42" i="11"/>
  <c r="P42" i="11"/>
  <c r="Q42" i="11"/>
  <c r="S42" i="11"/>
  <c r="T42" i="11"/>
  <c r="U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Y43" i="11" s="1"/>
  <c r="S43" i="11"/>
  <c r="AA43" i="11" s="1"/>
  <c r="T43" i="11"/>
  <c r="U43" i="11" s="1"/>
  <c r="W43" i="11"/>
  <c r="X43" i="11"/>
  <c r="AB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W44" i="11" s="1"/>
  <c r="P44" i="11"/>
  <c r="X44" i="11" s="1"/>
  <c r="Q44" i="11"/>
  <c r="Y44" i="11" s="1"/>
  <c r="S44" i="11"/>
  <c r="U44" i="11" s="1"/>
  <c r="T44" i="11"/>
  <c r="AB44" i="11" s="1"/>
  <c r="AA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V45" i="11" s="1"/>
  <c r="O45" i="11"/>
  <c r="P45" i="11"/>
  <c r="X45" i="11" s="1"/>
  <c r="Q45" i="11"/>
  <c r="Y45" i="11" s="1"/>
  <c r="S45" i="11"/>
  <c r="T45" i="11"/>
  <c r="AB45" i="11" s="1"/>
  <c r="W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X46" i="11" s="1"/>
  <c r="Q46" i="11"/>
  <c r="Y46" i="11" s="1"/>
  <c r="S46" i="11"/>
  <c r="AA46" i="11" s="1"/>
  <c r="T46" i="11"/>
  <c r="U46" i="11"/>
  <c r="V46" i="11"/>
  <c r="W46" i="11"/>
  <c r="AB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R48" i="11" s="1"/>
  <c r="O48" i="11"/>
  <c r="P48" i="11"/>
  <c r="X48" i="11" s="1"/>
  <c r="Q48" i="11"/>
  <c r="S48" i="11"/>
  <c r="T48" i="11"/>
  <c r="U48" i="11"/>
  <c r="V48" i="11"/>
  <c r="W48" i="11"/>
  <c r="Y48" i="11"/>
  <c r="AA48" i="11"/>
  <c r="AB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S49" i="11"/>
  <c r="U49" i="11" s="1"/>
  <c r="T49" i="11"/>
  <c r="A50" i="11"/>
  <c r="B50" i="11"/>
  <c r="C50" i="11"/>
  <c r="D50" i="11"/>
  <c r="E50" i="11"/>
  <c r="F50" i="11"/>
  <c r="G50" i="11"/>
  <c r="H50" i="11"/>
  <c r="I50" i="11"/>
  <c r="X50" i="11" s="1"/>
  <c r="J50" i="11"/>
  <c r="K50" i="11"/>
  <c r="L50" i="11"/>
  <c r="M50" i="11"/>
  <c r="N50" i="11"/>
  <c r="O50" i="11"/>
  <c r="W50" i="11" s="1"/>
  <c r="P50" i="11"/>
  <c r="Q50" i="11"/>
  <c r="Y50" i="11" s="1"/>
  <c r="S50" i="11"/>
  <c r="T50" i="11"/>
  <c r="V50" i="11"/>
  <c r="AB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X51" i="11" s="1"/>
  <c r="Q51" i="11"/>
  <c r="S51" i="11"/>
  <c r="AA51" i="11" s="1"/>
  <c r="T51" i="11"/>
  <c r="AB51" i="11" s="1"/>
  <c r="V51" i="11"/>
  <c r="Y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W52" i="11"/>
  <c r="X52" i="11"/>
  <c r="Y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R53" i="11" s="1"/>
  <c r="P53" i="11"/>
  <c r="Q53" i="11"/>
  <c r="S53" i="11"/>
  <c r="T53" i="11"/>
  <c r="U53" i="11"/>
  <c r="V53" i="11"/>
  <c r="X53" i="11"/>
  <c r="Y53" i="11"/>
  <c r="AA53" i="11"/>
  <c r="AB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S54" i="11"/>
  <c r="T54" i="11"/>
  <c r="U54" i="11"/>
  <c r="A55" i="11"/>
  <c r="B55" i="11"/>
  <c r="C55" i="11"/>
  <c r="D55" i="11"/>
  <c r="E55" i="11"/>
  <c r="F55" i="11"/>
  <c r="G55" i="11"/>
  <c r="H55" i="11"/>
  <c r="I55" i="11"/>
  <c r="W55" i="11" s="1"/>
  <c r="J55" i="11"/>
  <c r="K55" i="11"/>
  <c r="L55" i="11"/>
  <c r="M55" i="11"/>
  <c r="N55" i="11"/>
  <c r="V55" i="11" s="1"/>
  <c r="O55" i="11"/>
  <c r="P55" i="11"/>
  <c r="X55" i="11" s="1"/>
  <c r="Q55" i="11"/>
  <c r="Y55" i="11" s="1"/>
  <c r="R55" i="11"/>
  <c r="S55" i="11"/>
  <c r="T55" i="11"/>
  <c r="U55" i="11" s="1"/>
  <c r="AA55" i="11"/>
  <c r="AB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W56" i="11" s="1"/>
  <c r="P56" i="11"/>
  <c r="Q56" i="11"/>
  <c r="Y56" i="11" s="1"/>
  <c r="S56" i="11"/>
  <c r="AA56" i="11" s="1"/>
  <c r="T56" i="11"/>
  <c r="AB56" i="11" s="1"/>
  <c r="X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Y57" i="11" s="1"/>
  <c r="S57" i="11"/>
  <c r="U57" i="11" s="1"/>
  <c r="T57" i="11"/>
  <c r="AB57" i="11" s="1"/>
  <c r="V57" i="11"/>
  <c r="W57" i="11"/>
  <c r="X57" i="11"/>
  <c r="AA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R58" i="11" s="1"/>
  <c r="O58" i="11"/>
  <c r="P58" i="11"/>
  <c r="Q58" i="11"/>
  <c r="S58" i="11"/>
  <c r="T58" i="11"/>
  <c r="U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Y59" i="11" s="1"/>
  <c r="S59" i="11"/>
  <c r="T59" i="11"/>
  <c r="U59" i="11" s="1"/>
  <c r="W59" i="11"/>
  <c r="X59" i="11"/>
  <c r="AA59" i="11"/>
  <c r="AC59" i="11" s="1"/>
  <c r="AB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V60" i="11" s="1"/>
  <c r="O60" i="11"/>
  <c r="P60" i="11"/>
  <c r="X60" i="11" s="1"/>
  <c r="Q60" i="11"/>
  <c r="Y60" i="11" s="1"/>
  <c r="S60" i="11"/>
  <c r="U60" i="11" s="1"/>
  <c r="T60" i="11"/>
  <c r="AB60" i="11" s="1"/>
  <c r="AA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V61" i="11" s="1"/>
  <c r="O61" i="11"/>
  <c r="P61" i="11"/>
  <c r="X61" i="11" s="1"/>
  <c r="Q61" i="11"/>
  <c r="Y61" i="11" s="1"/>
  <c r="R61" i="11"/>
  <c r="S61" i="11"/>
  <c r="T61" i="11"/>
  <c r="AB61" i="11" s="1"/>
  <c r="W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X62" i="11" s="1"/>
  <c r="Q62" i="11"/>
  <c r="Y62" i="11" s="1"/>
  <c r="S62" i="11"/>
  <c r="AA62" i="11" s="1"/>
  <c r="T62" i="11"/>
  <c r="AB62" i="11" s="1"/>
  <c r="U62" i="11"/>
  <c r="V62" i="11"/>
  <c r="W62" i="11"/>
  <c r="A63" i="11"/>
  <c r="B63" i="11"/>
  <c r="C63" i="11"/>
  <c r="D63" i="11"/>
  <c r="E63" i="11"/>
  <c r="F63" i="11"/>
  <c r="G63" i="11"/>
  <c r="H63" i="11"/>
  <c r="I63" i="11"/>
  <c r="V63" i="11" s="1"/>
  <c r="J63" i="11"/>
  <c r="K63" i="11"/>
  <c r="L63" i="11"/>
  <c r="M63" i="11"/>
  <c r="N63" i="11"/>
  <c r="O63" i="11"/>
  <c r="W63" i="11" s="1"/>
  <c r="P63" i="11"/>
  <c r="Q63" i="11"/>
  <c r="R63" i="11"/>
  <c r="S63" i="11"/>
  <c r="T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R64" i="11" s="1"/>
  <c r="P64" i="11"/>
  <c r="X64" i="11" s="1"/>
  <c r="Q64" i="11"/>
  <c r="S64" i="11"/>
  <c r="T64" i="11"/>
  <c r="U64" i="11"/>
  <c r="V64" i="11"/>
  <c r="W64" i="11"/>
  <c r="Y64" i="11"/>
  <c r="AA64" i="11"/>
  <c r="AC64" i="11" s="1"/>
  <c r="AB64" i="11"/>
  <c r="A65" i="11"/>
  <c r="B65" i="11"/>
  <c r="C65" i="11"/>
  <c r="D65" i="11"/>
  <c r="E65" i="11"/>
  <c r="F65" i="11"/>
  <c r="G65" i="11"/>
  <c r="H65" i="11"/>
  <c r="I65" i="11"/>
  <c r="AB65" i="11" s="1"/>
  <c r="J65" i="11"/>
  <c r="K65" i="11"/>
  <c r="L65" i="11"/>
  <c r="M65" i="11"/>
  <c r="N65" i="11"/>
  <c r="O65" i="11"/>
  <c r="P65" i="11"/>
  <c r="Q65" i="11"/>
  <c r="S65" i="11"/>
  <c r="U65" i="11" s="1"/>
  <c r="T65" i="11"/>
  <c r="A66" i="11"/>
  <c r="B66" i="11"/>
  <c r="C66" i="11"/>
  <c r="D66" i="11"/>
  <c r="E66" i="11"/>
  <c r="F66" i="11"/>
  <c r="G66" i="11"/>
  <c r="H66" i="11"/>
  <c r="I66" i="11"/>
  <c r="X66" i="11" s="1"/>
  <c r="J66" i="11"/>
  <c r="K66" i="11"/>
  <c r="L66" i="11"/>
  <c r="M66" i="11"/>
  <c r="N66" i="11"/>
  <c r="O66" i="11"/>
  <c r="W66" i="11" s="1"/>
  <c r="P66" i="11"/>
  <c r="Q66" i="11"/>
  <c r="Y66" i="11" s="1"/>
  <c r="R66" i="11"/>
  <c r="S66" i="11"/>
  <c r="T66" i="11"/>
  <c r="V66" i="11"/>
  <c r="AB66" i="11"/>
  <c r="A67" i="11"/>
  <c r="B67" i="11"/>
  <c r="C67" i="11"/>
  <c r="D67" i="11"/>
  <c r="E67" i="11"/>
  <c r="F67" i="11"/>
  <c r="G67" i="11"/>
  <c r="H67" i="11"/>
  <c r="I67" i="11"/>
  <c r="AA67" i="11" s="1"/>
  <c r="J67" i="11"/>
  <c r="K67" i="11"/>
  <c r="L67" i="11"/>
  <c r="M67" i="11"/>
  <c r="N67" i="11"/>
  <c r="O67" i="11"/>
  <c r="P67" i="11"/>
  <c r="X67" i="11" s="1"/>
  <c r="Q67" i="11"/>
  <c r="S67" i="11"/>
  <c r="T67" i="11"/>
  <c r="AB67" i="11" s="1"/>
  <c r="U67" i="11"/>
  <c r="V67" i="11"/>
  <c r="Y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R69" i="11" s="1"/>
  <c r="O69" i="11"/>
  <c r="W69" i="11" s="1"/>
  <c r="P69" i="11"/>
  <c r="Q69" i="11"/>
  <c r="Y69" i="11" s="1"/>
  <c r="S69" i="11"/>
  <c r="T69" i="11"/>
  <c r="U69" i="11"/>
  <c r="V69" i="11"/>
  <c r="X69" i="11"/>
  <c r="AA69" i="11"/>
  <c r="AC69" i="11" s="1"/>
  <c r="AB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S70" i="11"/>
  <c r="U70" i="11" s="1"/>
  <c r="T70" i="11"/>
  <c r="A71" i="11"/>
  <c r="B71" i="11"/>
  <c r="C71" i="11"/>
  <c r="D71" i="11"/>
  <c r="E71" i="11"/>
  <c r="F71" i="11"/>
  <c r="G71" i="11"/>
  <c r="H71" i="11"/>
  <c r="I71" i="11"/>
  <c r="W71" i="11" s="1"/>
  <c r="J71" i="11"/>
  <c r="K71" i="11"/>
  <c r="L71" i="11"/>
  <c r="M71" i="11"/>
  <c r="N71" i="11"/>
  <c r="V71" i="11" s="1"/>
  <c r="O71" i="11"/>
  <c r="P71" i="11"/>
  <c r="X71" i="11" s="1"/>
  <c r="Q71" i="11"/>
  <c r="Y71" i="11" s="1"/>
  <c r="R71" i="11"/>
  <c r="S71" i="11"/>
  <c r="T71" i="11"/>
  <c r="U71" i="11" s="1"/>
  <c r="AA71" i="11"/>
  <c r="AB71" i="11"/>
  <c r="A72" i="11"/>
  <c r="B72" i="11"/>
  <c r="C72" i="11"/>
  <c r="D72" i="11"/>
  <c r="E72" i="11"/>
  <c r="F72" i="11"/>
  <c r="G72" i="11"/>
  <c r="H72" i="11"/>
  <c r="I72" i="11"/>
  <c r="X72" i="11" s="1"/>
  <c r="J72" i="11"/>
  <c r="K72" i="11"/>
  <c r="L72" i="11"/>
  <c r="M72" i="11"/>
  <c r="N72" i="11"/>
  <c r="O72" i="11"/>
  <c r="W72" i="11" s="1"/>
  <c r="P72" i="11"/>
  <c r="Q72" i="11"/>
  <c r="Y72" i="11" s="1"/>
  <c r="S72" i="11"/>
  <c r="AA72" i="11" s="1"/>
  <c r="T72" i="11"/>
  <c r="AB72" i="11" s="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Y73" i="11" s="1"/>
  <c r="S73" i="11"/>
  <c r="T73" i="11"/>
  <c r="AB73" i="11" s="1"/>
  <c r="V73" i="11"/>
  <c r="W73" i="11"/>
  <c r="X73" i="11"/>
  <c r="AA73" i="11"/>
  <c r="AC73" i="11" s="1"/>
  <c r="A74" i="11"/>
  <c r="B74" i="11"/>
  <c r="C74" i="11"/>
  <c r="D74" i="11"/>
  <c r="E74" i="11"/>
  <c r="F74" i="11"/>
  <c r="G74" i="11"/>
  <c r="H74" i="11"/>
  <c r="I74" i="11"/>
  <c r="W74" i="11" s="1"/>
  <c r="J74" i="11"/>
  <c r="K74" i="11"/>
  <c r="L74" i="11"/>
  <c r="M74" i="11"/>
  <c r="N74" i="11"/>
  <c r="R74" i="11" s="1"/>
  <c r="O74" i="11"/>
  <c r="P74" i="11"/>
  <c r="X74" i="11" s="1"/>
  <c r="Q74" i="11"/>
  <c r="S74" i="11"/>
  <c r="T74" i="11"/>
  <c r="AB74" i="11" s="1"/>
  <c r="U74" i="11"/>
  <c r="AA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Y75" i="11" s="1"/>
  <c r="S75" i="11"/>
  <c r="AA75" i="11" s="1"/>
  <c r="T75" i="11"/>
  <c r="U75" i="11"/>
  <c r="W75" i="11"/>
  <c r="X75" i="11"/>
  <c r="AB75" i="11"/>
  <c r="AC75" i="11" s="1"/>
  <c r="A76" i="11"/>
  <c r="B76" i="11"/>
  <c r="C76" i="11"/>
  <c r="D76" i="11"/>
  <c r="E76" i="11"/>
  <c r="F76" i="11"/>
  <c r="G76" i="11"/>
  <c r="H76" i="11"/>
  <c r="I76" i="11"/>
  <c r="V76" i="11" s="1"/>
  <c r="J76" i="11"/>
  <c r="K76" i="11"/>
  <c r="L76" i="11"/>
  <c r="M76" i="11"/>
  <c r="N76" i="11"/>
  <c r="O76" i="11"/>
  <c r="W76" i="11" s="1"/>
  <c r="P76" i="11"/>
  <c r="X76" i="11" s="1"/>
  <c r="Q76" i="11"/>
  <c r="Y76" i="11" s="1"/>
  <c r="S76" i="11"/>
  <c r="U76" i="11" s="1"/>
  <c r="T76" i="11"/>
  <c r="AB76" i="11" s="1"/>
  <c r="AA76" i="11"/>
  <c r="AC76" i="11" s="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X77" i="11" s="1"/>
  <c r="Q77" i="11"/>
  <c r="S77" i="11"/>
  <c r="T77" i="11"/>
  <c r="AB77" i="11" s="1"/>
  <c r="W77" i="11"/>
  <c r="Y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X78" i="11" s="1"/>
  <c r="Q78" i="11"/>
  <c r="Y78" i="11" s="1"/>
  <c r="S78" i="11"/>
  <c r="AA78" i="11" s="1"/>
  <c r="T78" i="11"/>
  <c r="AB78" i="11" s="1"/>
  <c r="U78" i="11"/>
  <c r="V78" i="11"/>
  <c r="W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R79" i="11" s="1"/>
  <c r="O79" i="11"/>
  <c r="P79" i="11"/>
  <c r="Q79" i="11"/>
  <c r="S79" i="11"/>
  <c r="T79" i="11"/>
  <c r="AB79" i="11" s="1"/>
  <c r="Y79" i="11"/>
  <c r="A80" i="11"/>
  <c r="B80" i="11"/>
  <c r="C80" i="11"/>
  <c r="D80" i="11"/>
  <c r="E80" i="11"/>
  <c r="F80" i="11"/>
  <c r="G80" i="11"/>
  <c r="H80" i="11"/>
  <c r="I80" i="11"/>
  <c r="X80" i="11" s="1"/>
  <c r="J80" i="11"/>
  <c r="K80" i="11"/>
  <c r="L80" i="11"/>
  <c r="M80" i="11"/>
  <c r="N80" i="11"/>
  <c r="O80" i="11"/>
  <c r="R80" i="11" s="1"/>
  <c r="P80" i="11"/>
  <c r="Q80" i="11"/>
  <c r="S80" i="11"/>
  <c r="T80" i="11"/>
  <c r="U80" i="11" s="1"/>
  <c r="V80" i="11"/>
  <c r="W80" i="11"/>
  <c r="Y80" i="11"/>
  <c r="AA80" i="11"/>
  <c r="AC80" i="11" s="1"/>
  <c r="AB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W81" i="11" s="1"/>
  <c r="P81" i="11"/>
  <c r="X81" i="11" s="1"/>
  <c r="Q81" i="11"/>
  <c r="S81" i="11"/>
  <c r="U81" i="11" s="1"/>
  <c r="T81" i="11"/>
  <c r="Y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V82" i="11" s="1"/>
  <c r="O82" i="11"/>
  <c r="W82" i="11" s="1"/>
  <c r="P82" i="11"/>
  <c r="X82" i="11" s="1"/>
  <c r="Q82" i="11"/>
  <c r="Y82" i="11" s="1"/>
  <c r="R82" i="11"/>
  <c r="S82" i="11"/>
  <c r="T82" i="11"/>
  <c r="AB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X83" i="11" s="1"/>
  <c r="Q83" i="11"/>
  <c r="Y83" i="11" s="1"/>
  <c r="S83" i="11"/>
  <c r="AA83" i="11" s="1"/>
  <c r="T83" i="11"/>
  <c r="AB83" i="11" s="1"/>
  <c r="V83" i="11"/>
  <c r="A84" i="11"/>
  <c r="B84" i="11"/>
  <c r="C84" i="11"/>
  <c r="D84" i="11"/>
  <c r="E84" i="11"/>
  <c r="F84" i="11"/>
  <c r="G84" i="11"/>
  <c r="H84" i="11"/>
  <c r="I84" i="11"/>
  <c r="V84" i="11" s="1"/>
  <c r="J84" i="11"/>
  <c r="K84" i="11"/>
  <c r="L84" i="11"/>
  <c r="M84" i="11"/>
  <c r="N84" i="11"/>
  <c r="O84" i="11"/>
  <c r="P84" i="11"/>
  <c r="Q84" i="11"/>
  <c r="R84" i="11"/>
  <c r="S84" i="11"/>
  <c r="T84" i="11"/>
  <c r="AB84" i="11" s="1"/>
  <c r="Y84" i="11"/>
  <c r="A85" i="11"/>
  <c r="B85" i="11"/>
  <c r="C85" i="11"/>
  <c r="D85" i="11"/>
  <c r="E85" i="11"/>
  <c r="F85" i="11"/>
  <c r="G85" i="11"/>
  <c r="H85" i="11"/>
  <c r="I85" i="11"/>
  <c r="W85" i="11" s="1"/>
  <c r="J85" i="11"/>
  <c r="K85" i="11"/>
  <c r="L85" i="11"/>
  <c r="M85" i="11"/>
  <c r="N85" i="11"/>
  <c r="R85" i="11" s="1"/>
  <c r="O85" i="11"/>
  <c r="P85" i="11"/>
  <c r="Q85" i="11"/>
  <c r="S85" i="11"/>
  <c r="T85" i="11"/>
  <c r="U85" i="11"/>
  <c r="V85" i="11"/>
  <c r="X85" i="11"/>
  <c r="Y85" i="11"/>
  <c r="AA85" i="11"/>
  <c r="AB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W86" i="11" s="1"/>
  <c r="P86" i="11"/>
  <c r="Q86" i="11"/>
  <c r="S86" i="11"/>
  <c r="U86" i="11" s="1"/>
  <c r="T86" i="11"/>
  <c r="Y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V87" i="11" s="1"/>
  <c r="O87" i="11"/>
  <c r="W87" i="11" s="1"/>
  <c r="P87" i="11"/>
  <c r="X87" i="11" s="1"/>
  <c r="Q87" i="11"/>
  <c r="Y87" i="11" s="1"/>
  <c r="S87" i="11"/>
  <c r="T87" i="11"/>
  <c r="U87" i="11" s="1"/>
  <c r="AA87" i="11"/>
  <c r="AB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W88" i="11" s="1"/>
  <c r="P88" i="11"/>
  <c r="X88" i="11" s="1"/>
  <c r="Q88" i="11"/>
  <c r="Y88" i="11" s="1"/>
  <c r="S88" i="11"/>
  <c r="AA88" i="11" s="1"/>
  <c r="T88" i="11"/>
  <c r="AB88" i="11" s="1"/>
  <c r="U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S89" i="11"/>
  <c r="AA89" i="11" s="1"/>
  <c r="AC89" i="11" s="1"/>
  <c r="T89" i="11"/>
  <c r="AB89" i="11" s="1"/>
  <c r="V89" i="11"/>
  <c r="W89" i="11"/>
  <c r="X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R90" i="11" s="1"/>
  <c r="P90" i="11"/>
  <c r="Q90" i="11"/>
  <c r="S90" i="11"/>
  <c r="T90" i="11"/>
  <c r="U90" i="11" s="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S91" i="11"/>
  <c r="T91" i="11"/>
  <c r="U91" i="11"/>
  <c r="W91" i="11"/>
  <c r="X91" i="11"/>
  <c r="Y91" i="11"/>
  <c r="AA91" i="11"/>
  <c r="AB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W92" i="11" s="1"/>
  <c r="P92" i="11"/>
  <c r="X92" i="11" s="1"/>
  <c r="Q92" i="11"/>
  <c r="Y92" i="11" s="1"/>
  <c r="S92" i="11"/>
  <c r="U92" i="11" s="1"/>
  <c r="T92" i="11"/>
  <c r="AA92" i="11"/>
  <c r="AC92" i="11" s="1"/>
  <c r="AB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V93" i="11" s="1"/>
  <c r="O93" i="11"/>
  <c r="W93" i="11" s="1"/>
  <c r="P93" i="11"/>
  <c r="X93" i="11" s="1"/>
  <c r="Q93" i="11"/>
  <c r="Y93" i="11" s="1"/>
  <c r="R93" i="11"/>
  <c r="S93" i="11"/>
  <c r="T93" i="11"/>
  <c r="AB93" i="11" s="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Y94" i="11" s="1"/>
  <c r="S94" i="11"/>
  <c r="AA94" i="11" s="1"/>
  <c r="T94" i="11"/>
  <c r="AB94" i="11" s="1"/>
  <c r="U94" i="11"/>
  <c r="V94" i="11"/>
  <c r="W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R95" i="11" s="1"/>
  <c r="O95" i="11"/>
  <c r="P95" i="11"/>
  <c r="Q95" i="11"/>
  <c r="S95" i="11"/>
  <c r="T95" i="11"/>
  <c r="X95" i="11"/>
  <c r="A96" i="11"/>
  <c r="B96" i="11"/>
  <c r="C96" i="11"/>
  <c r="D96" i="11"/>
  <c r="E96" i="11"/>
  <c r="F96" i="11"/>
  <c r="G96" i="11"/>
  <c r="H96" i="11"/>
  <c r="I96" i="11"/>
  <c r="X96" i="11" s="1"/>
  <c r="J96" i="11"/>
  <c r="K96" i="11"/>
  <c r="L96" i="11"/>
  <c r="M96" i="11"/>
  <c r="N96" i="11"/>
  <c r="O96" i="11"/>
  <c r="R96" i="11" s="1"/>
  <c r="P96" i="11"/>
  <c r="Q96" i="11"/>
  <c r="S96" i="11"/>
  <c r="T96" i="11"/>
  <c r="U96" i="11"/>
  <c r="V96" i="11"/>
  <c r="W96" i="11"/>
  <c r="Y96" i="11"/>
  <c r="AA96" i="11"/>
  <c r="AB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S97" i="11"/>
  <c r="U97" i="11" s="1"/>
  <c r="T97" i="11"/>
  <c r="Y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W98" i="11" s="1"/>
  <c r="P98" i="11"/>
  <c r="Q98" i="11"/>
  <c r="Y98" i="11" s="1"/>
  <c r="R98" i="11"/>
  <c r="S98" i="11"/>
  <c r="T98" i="11"/>
  <c r="V98" i="11"/>
  <c r="X98" i="11"/>
  <c r="AB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X99" i="11" s="1"/>
  <c r="Q99" i="11"/>
  <c r="Y99" i="11" s="1"/>
  <c r="S99" i="11"/>
  <c r="T99" i="11"/>
  <c r="AB99" i="11" s="1"/>
  <c r="U99" i="11"/>
  <c r="V99" i="11"/>
  <c r="AA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V100" i="11" s="1"/>
  <c r="O100" i="11"/>
  <c r="P100" i="11"/>
  <c r="Q100" i="11"/>
  <c r="R100" i="11"/>
  <c r="S100" i="11"/>
  <c r="T100" i="11"/>
  <c r="AB100" i="11" s="1"/>
  <c r="W100" i="11"/>
  <c r="X100" i="11"/>
  <c r="Y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R101" i="11" s="1"/>
  <c r="O101" i="11"/>
  <c r="W101" i="11" s="1"/>
  <c r="P101" i="11"/>
  <c r="Q101" i="11"/>
  <c r="Y101" i="11" s="1"/>
  <c r="S101" i="11"/>
  <c r="T101" i="11"/>
  <c r="U101" i="11"/>
  <c r="V101" i="11"/>
  <c r="X101" i="11"/>
  <c r="AA101" i="11"/>
  <c r="AB101" i="11"/>
  <c r="A102" i="11"/>
  <c r="B102" i="11"/>
  <c r="C102" i="11"/>
  <c r="D102" i="11"/>
  <c r="E102" i="11"/>
  <c r="F102" i="11"/>
  <c r="G102" i="11"/>
  <c r="H102" i="11"/>
  <c r="I102" i="11"/>
  <c r="AA102" i="11" s="1"/>
  <c r="J102" i="11"/>
  <c r="K102" i="11"/>
  <c r="L102" i="11"/>
  <c r="M102" i="11"/>
  <c r="N102" i="11"/>
  <c r="O102" i="11"/>
  <c r="P102" i="11"/>
  <c r="Q102" i="11"/>
  <c r="S102" i="11"/>
  <c r="U102" i="11" s="1"/>
  <c r="T102" i="11"/>
  <c r="AB102" i="11" s="1"/>
  <c r="AC102" i="11" s="1"/>
  <c r="X102" i="11"/>
  <c r="Y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V103" i="11" s="1"/>
  <c r="O103" i="11"/>
  <c r="P103" i="11"/>
  <c r="X103" i="11" s="1"/>
  <c r="Q103" i="11"/>
  <c r="Y103" i="11" s="1"/>
  <c r="S103" i="11"/>
  <c r="U103" i="11" s="1"/>
  <c r="T103" i="11"/>
  <c r="W103" i="11"/>
  <c r="AA103" i="11"/>
  <c r="AB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W104" i="11" s="1"/>
  <c r="P104" i="11"/>
  <c r="Q104" i="11"/>
  <c r="Y104" i="11" s="1"/>
  <c r="S104" i="11"/>
  <c r="AA104" i="11" s="1"/>
  <c r="T104" i="11"/>
  <c r="AB104" i="11" s="1"/>
  <c r="U104" i="11"/>
  <c r="X104" i="11"/>
  <c r="A105" i="11"/>
  <c r="B105" i="11"/>
  <c r="C105" i="11"/>
  <c r="D105" i="11"/>
  <c r="E105" i="11"/>
  <c r="F105" i="11"/>
  <c r="G105" i="11"/>
  <c r="H105" i="11"/>
  <c r="I105" i="11"/>
  <c r="AA105" i="11" s="1"/>
  <c r="J105" i="11"/>
  <c r="K105" i="11"/>
  <c r="L105" i="11"/>
  <c r="M105" i="11"/>
  <c r="N105" i="11"/>
  <c r="O105" i="11"/>
  <c r="P105" i="11"/>
  <c r="Q105" i="11"/>
  <c r="Y105" i="11" s="1"/>
  <c r="R105" i="11"/>
  <c r="S105" i="11"/>
  <c r="T105" i="11"/>
  <c r="AB105" i="11" s="1"/>
  <c r="V105" i="11"/>
  <c r="W105" i="11"/>
  <c r="X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R106" i="11" s="1"/>
  <c r="O106" i="11"/>
  <c r="P106" i="11"/>
  <c r="Q106" i="11"/>
  <c r="S106" i="11"/>
  <c r="T106" i="11"/>
  <c r="U106" i="11" s="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S107" i="11"/>
  <c r="U107" i="11" s="1"/>
  <c r="T107" i="11"/>
  <c r="W107" i="11"/>
  <c r="X107" i="11"/>
  <c r="Y107" i="11"/>
  <c r="AA107" i="11"/>
  <c r="AC107" i="11" s="1"/>
  <c r="AB107" i="11"/>
  <c r="A108" i="11"/>
  <c r="B108" i="11"/>
  <c r="C108" i="11"/>
  <c r="D108" i="11"/>
  <c r="E108" i="11"/>
  <c r="F108" i="11"/>
  <c r="G108" i="11"/>
  <c r="H108" i="11"/>
  <c r="I108" i="11"/>
  <c r="AB108" i="11" s="1"/>
  <c r="J108" i="11"/>
  <c r="K108" i="11"/>
  <c r="L108" i="11"/>
  <c r="M108" i="11"/>
  <c r="N108" i="11"/>
  <c r="V108" i="11" s="1"/>
  <c r="O108" i="11"/>
  <c r="P108" i="11"/>
  <c r="X108" i="11" s="1"/>
  <c r="Q108" i="11"/>
  <c r="Y108" i="11" s="1"/>
  <c r="S108" i="11"/>
  <c r="U108" i="11" s="1"/>
  <c r="T108" i="11"/>
  <c r="AA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V109" i="11" s="1"/>
  <c r="O109" i="11"/>
  <c r="P109" i="11"/>
  <c r="X109" i="11" s="1"/>
  <c r="Q109" i="11"/>
  <c r="R109" i="11"/>
  <c r="S109" i="11"/>
  <c r="T109" i="11"/>
  <c r="AB109" i="11" s="1"/>
  <c r="W109" i="11"/>
  <c r="Y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Y110" i="11" s="1"/>
  <c r="S110" i="11"/>
  <c r="AA110" i="11" s="1"/>
  <c r="AC110" i="11" s="1"/>
  <c r="T110" i="11"/>
  <c r="U110" i="11"/>
  <c r="V110" i="11"/>
  <c r="W110" i="11"/>
  <c r="AB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R111" i="11" s="1"/>
  <c r="O111" i="11"/>
  <c r="P111" i="11"/>
  <c r="Q111" i="11"/>
  <c r="S111" i="11"/>
  <c r="T111" i="11"/>
  <c r="A112" i="11"/>
  <c r="B112" i="11"/>
  <c r="C112" i="11"/>
  <c r="D112" i="11"/>
  <c r="E112" i="11"/>
  <c r="F112" i="11"/>
  <c r="G112" i="11"/>
  <c r="H112" i="11"/>
  <c r="I112" i="11"/>
  <c r="X112" i="11" s="1"/>
  <c r="J112" i="11"/>
  <c r="K112" i="11"/>
  <c r="L112" i="11"/>
  <c r="M112" i="11"/>
  <c r="N112" i="11"/>
  <c r="R112" i="11" s="1"/>
  <c r="O112" i="11"/>
  <c r="P112" i="11"/>
  <c r="Q112" i="11"/>
  <c r="S112" i="11"/>
  <c r="U112" i="11" s="1"/>
  <c r="T112" i="11"/>
  <c r="V112" i="11"/>
  <c r="W112" i="11"/>
  <c r="Y112" i="11"/>
  <c r="AA112" i="11"/>
  <c r="AB112" i="11"/>
  <c r="AC112" i="11" s="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S113" i="11"/>
  <c r="T113" i="11"/>
  <c r="U113" i="11"/>
  <c r="A114" i="11"/>
  <c r="B114" i="11"/>
  <c r="C114" i="11"/>
  <c r="D114" i="11"/>
  <c r="E114" i="11"/>
  <c r="F114" i="11"/>
  <c r="G114" i="11"/>
  <c r="H114" i="11"/>
  <c r="I114" i="11"/>
  <c r="X114" i="11" s="1"/>
  <c r="J114" i="11"/>
  <c r="K114" i="11"/>
  <c r="L114" i="11"/>
  <c r="M114" i="11"/>
  <c r="N114" i="11"/>
  <c r="V114" i="11" s="1"/>
  <c r="O114" i="11"/>
  <c r="W114" i="11" s="1"/>
  <c r="P114" i="11"/>
  <c r="Q114" i="11"/>
  <c r="Y114" i="11" s="1"/>
  <c r="R114" i="11"/>
  <c r="S114" i="11"/>
  <c r="T114" i="11"/>
  <c r="AB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X115" i="11" s="1"/>
  <c r="Q115" i="11"/>
  <c r="Y115" i="11" s="1"/>
  <c r="S115" i="11"/>
  <c r="T115" i="11"/>
  <c r="AB115" i="11" s="1"/>
  <c r="V115" i="11"/>
  <c r="AA115" i="11"/>
  <c r="A116" i="11"/>
  <c r="B116" i="11"/>
  <c r="C116" i="11"/>
  <c r="D116" i="11"/>
  <c r="E116" i="11"/>
  <c r="F116" i="11"/>
  <c r="G116" i="11"/>
  <c r="H116" i="11"/>
  <c r="I116" i="11"/>
  <c r="AB116" i="11" s="1"/>
  <c r="J116" i="11"/>
  <c r="K116" i="11"/>
  <c r="L116" i="11"/>
  <c r="M116" i="11"/>
  <c r="N116" i="11"/>
  <c r="O116" i="11"/>
  <c r="P116" i="11"/>
  <c r="Q116" i="11"/>
  <c r="R116" i="11"/>
  <c r="S116" i="11"/>
  <c r="T116" i="11"/>
  <c r="X116" i="11"/>
  <c r="Y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 s="1"/>
  <c r="S117" i="11"/>
  <c r="T117" i="11"/>
  <c r="U117" i="11"/>
  <c r="V117" i="11"/>
  <c r="W117" i="11"/>
  <c r="X117" i="11"/>
  <c r="AA117" i="11"/>
  <c r="AB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S118" i="11"/>
  <c r="U118" i="11" s="1"/>
  <c r="T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V119" i="11" s="1"/>
  <c r="O119" i="11"/>
  <c r="P119" i="11"/>
  <c r="Q119" i="11"/>
  <c r="Y119" i="11" s="1"/>
  <c r="S119" i="11"/>
  <c r="T119" i="11"/>
  <c r="U119" i="11" s="1"/>
  <c r="W119" i="11"/>
  <c r="AA119" i="11"/>
  <c r="AC119" i="11" s="1"/>
  <c r="AB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W120" i="11" s="1"/>
  <c r="P120" i="11"/>
  <c r="Q120" i="11"/>
  <c r="Y120" i="11" s="1"/>
  <c r="S120" i="11"/>
  <c r="AA120" i="11" s="1"/>
  <c r="T120" i="11"/>
  <c r="AB120" i="11" s="1"/>
  <c r="X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Y121" i="11" s="1"/>
  <c r="S121" i="11"/>
  <c r="T121" i="11"/>
  <c r="U121" i="11"/>
  <c r="V121" i="11"/>
  <c r="W121" i="11"/>
  <c r="X121" i="11"/>
  <c r="AA121" i="11"/>
  <c r="AB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R122" i="11" s="1"/>
  <c r="O122" i="11"/>
  <c r="P122" i="11"/>
  <c r="Q122" i="11"/>
  <c r="S122" i="11"/>
  <c r="T122" i="11"/>
  <c r="U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S123" i="11"/>
  <c r="T123" i="11"/>
  <c r="U123" i="11" s="1"/>
  <c r="W123" i="11"/>
  <c r="X123" i="11"/>
  <c r="Y123" i="11"/>
  <c r="AA123" i="11"/>
  <c r="AB123" i="11"/>
  <c r="AC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W124" i="11" s="1"/>
  <c r="P124" i="11"/>
  <c r="X124" i="11" s="1"/>
  <c r="Q124" i="11"/>
  <c r="Y124" i="11" s="1"/>
  <c r="S124" i="11"/>
  <c r="U124" i="11" s="1"/>
  <c r="T124" i="11"/>
  <c r="AA124" i="11"/>
  <c r="AC124" i="11" s="1"/>
  <c r="AB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V125" i="11" s="1"/>
  <c r="O125" i="11"/>
  <c r="P125" i="11"/>
  <c r="Q125" i="11"/>
  <c r="R125" i="11"/>
  <c r="S125" i="11"/>
  <c r="T125" i="11"/>
  <c r="AB125" i="11" s="1"/>
  <c r="W125" i="11"/>
  <c r="X125" i="11"/>
  <c r="Y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Y126" i="11" s="1"/>
  <c r="S126" i="11"/>
  <c r="T126" i="11"/>
  <c r="U126" i="11"/>
  <c r="V126" i="11"/>
  <c r="W126" i="11"/>
  <c r="AA126" i="11"/>
  <c r="AC126" i="11" s="1"/>
  <c r="AB126" i="11"/>
  <c r="A127" i="11"/>
  <c r="B127" i="11"/>
  <c r="C127" i="11"/>
  <c r="D127" i="11"/>
  <c r="E127" i="11"/>
  <c r="F127" i="11"/>
  <c r="G127" i="11"/>
  <c r="H127" i="11"/>
  <c r="I127" i="11"/>
  <c r="V127" i="11" s="1"/>
  <c r="J127" i="11"/>
  <c r="K127" i="11"/>
  <c r="L127" i="11"/>
  <c r="M127" i="11"/>
  <c r="N127" i="11"/>
  <c r="R127" i="11" s="1"/>
  <c r="O127" i="11"/>
  <c r="P127" i="11"/>
  <c r="Q127" i="11"/>
  <c r="S127" i="11"/>
  <c r="T127" i="11"/>
  <c r="AB127" i="11" s="1"/>
  <c r="X127" i="11"/>
  <c r="Y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U128" i="11" s="1"/>
  <c r="T128" i="11"/>
  <c r="V128" i="11"/>
  <c r="W128" i="11"/>
  <c r="X128" i="11"/>
  <c r="Y128" i="11"/>
  <c r="AA128" i="11"/>
  <c r="AC128" i="11" s="1"/>
  <c r="AB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W129" i="11" s="1"/>
  <c r="P129" i="11"/>
  <c r="X129" i="11" s="1"/>
  <c r="Q129" i="11"/>
  <c r="S129" i="11"/>
  <c r="T129" i="11"/>
  <c r="U129" i="11"/>
  <c r="Y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Y130" i="11" s="1"/>
  <c r="S130" i="11"/>
  <c r="T130" i="11"/>
  <c r="V130" i="11"/>
  <c r="W130" i="11"/>
  <c r="X130" i="11"/>
  <c r="AB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W131" i="11" s="1"/>
  <c r="P131" i="11"/>
  <c r="X131" i="11" s="1"/>
  <c r="Q131" i="11"/>
  <c r="S131" i="11"/>
  <c r="T131" i="11"/>
  <c r="AB131" i="11" s="1"/>
  <c r="U131" i="11"/>
  <c r="V131" i="11"/>
  <c r="Y131" i="11"/>
  <c r="AA131" i="11"/>
  <c r="A132" i="11"/>
  <c r="B132" i="11"/>
  <c r="C132" i="11"/>
  <c r="D132" i="11"/>
  <c r="E132" i="11"/>
  <c r="F132" i="11"/>
  <c r="G132" i="11"/>
  <c r="H132" i="11"/>
  <c r="I132" i="11"/>
  <c r="AB132" i="11" s="1"/>
  <c r="J132" i="11"/>
  <c r="K132" i="11"/>
  <c r="L132" i="11"/>
  <c r="M132" i="11"/>
  <c r="N132" i="11"/>
  <c r="V132" i="11" s="1"/>
  <c r="O132" i="11"/>
  <c r="P132" i="11"/>
  <c r="Q132" i="11"/>
  <c r="R132" i="11"/>
  <c r="S132" i="11"/>
  <c r="T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R133" i="11" s="1"/>
  <c r="Q133" i="11"/>
  <c r="Y133" i="11" s="1"/>
  <c r="S133" i="11"/>
  <c r="T133" i="11"/>
  <c r="U133" i="11"/>
  <c r="V133" i="11"/>
  <c r="W133" i="11"/>
  <c r="AA133" i="11"/>
  <c r="AB133" i="11"/>
  <c r="A134" i="11"/>
  <c r="B134" i="11"/>
  <c r="C134" i="11"/>
  <c r="D134" i="11"/>
  <c r="E134" i="11"/>
  <c r="F134" i="11"/>
  <c r="G134" i="11"/>
  <c r="H134" i="11"/>
  <c r="I134" i="11"/>
  <c r="X134" i="11" s="1"/>
  <c r="J134" i="11"/>
  <c r="K134" i="11"/>
  <c r="L134" i="11"/>
  <c r="M134" i="11"/>
  <c r="N134" i="11"/>
  <c r="O134" i="11"/>
  <c r="W134" i="11" s="1"/>
  <c r="P134" i="11"/>
  <c r="Q134" i="11"/>
  <c r="S134" i="11"/>
  <c r="U134" i="11" s="1"/>
  <c r="T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X135" i="11" s="1"/>
  <c r="Q135" i="11"/>
  <c r="Y135" i="11" s="1"/>
  <c r="S135" i="11"/>
  <c r="T135" i="11"/>
  <c r="U135" i="11" s="1"/>
  <c r="V135" i="11"/>
  <c r="W135" i="11"/>
  <c r="Z135" i="11" s="1"/>
  <c r="AA135" i="11"/>
  <c r="AB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W136" i="11" s="1"/>
  <c r="P136" i="11"/>
  <c r="Q136" i="11"/>
  <c r="Y136" i="11" s="1"/>
  <c r="S136" i="11"/>
  <c r="T136" i="11"/>
  <c r="AB136" i="11" s="1"/>
  <c r="X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Y137" i="11" s="1"/>
  <c r="R137" i="11"/>
  <c r="S137" i="11"/>
  <c r="AA137" i="11" s="1"/>
  <c r="AC137" i="11" s="1"/>
  <c r="T137" i="11"/>
  <c r="V137" i="11"/>
  <c r="W137" i="11"/>
  <c r="X137" i="11"/>
  <c r="AB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R138" i="11" s="1"/>
  <c r="P138" i="11"/>
  <c r="Q138" i="11"/>
  <c r="S138" i="11"/>
  <c r="T138" i="11"/>
  <c r="Y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S139" i="11"/>
  <c r="T139" i="11"/>
  <c r="U139" i="11"/>
  <c r="W139" i="11"/>
  <c r="X139" i="11"/>
  <c r="Y139" i="11"/>
  <c r="AA139" i="11"/>
  <c r="AC139" i="11" s="1"/>
  <c r="AB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X140" i="11" s="1"/>
  <c r="Q140" i="11"/>
  <c r="Y140" i="11" s="1"/>
  <c r="S140" i="11"/>
  <c r="T140" i="11"/>
  <c r="U140" i="11"/>
  <c r="V140" i="11"/>
  <c r="AA140" i="11"/>
  <c r="AB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V141" i="11" s="1"/>
  <c r="O141" i="11"/>
  <c r="W141" i="11" s="1"/>
  <c r="P141" i="11"/>
  <c r="Q141" i="11"/>
  <c r="Y141" i="11" s="1"/>
  <c r="S141" i="11"/>
  <c r="T141" i="11"/>
  <c r="AB141" i="11" s="1"/>
  <c r="X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Y142" i="11" s="1"/>
  <c r="S142" i="11"/>
  <c r="T142" i="11"/>
  <c r="U142" i="11"/>
  <c r="V142" i="11"/>
  <c r="W142" i="11"/>
  <c r="AA142" i="11"/>
  <c r="AB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R144" i="11" s="1"/>
  <c r="O144" i="11"/>
  <c r="P144" i="11"/>
  <c r="Q144" i="11"/>
  <c r="S144" i="11"/>
  <c r="U144" i="11" s="1"/>
  <c r="T144" i="11"/>
  <c r="V144" i="11"/>
  <c r="W144" i="11"/>
  <c r="X144" i="11"/>
  <c r="Y144" i="11"/>
  <c r="AA144" i="11"/>
  <c r="AC144" i="11" s="1"/>
  <c r="AB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S145" i="11"/>
  <c r="T145" i="11"/>
  <c r="U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X146" i="11" s="1"/>
  <c r="Q146" i="11"/>
  <c r="Y146" i="11" s="1"/>
  <c r="S146" i="11"/>
  <c r="T146" i="11"/>
  <c r="V146" i="11"/>
  <c r="W146" i="11"/>
  <c r="AB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X147" i="11" s="1"/>
  <c r="Q147" i="11"/>
  <c r="Y147" i="11" s="1"/>
  <c r="S147" i="11"/>
  <c r="AA147" i="11" s="1"/>
  <c r="AC147" i="11" s="1"/>
  <c r="T147" i="11"/>
  <c r="AB147" i="11" s="1"/>
  <c r="V147" i="11"/>
  <c r="A148" i="11"/>
  <c r="B148" i="11"/>
  <c r="C148" i="11"/>
  <c r="D148" i="11"/>
  <c r="E148" i="11"/>
  <c r="F148" i="11"/>
  <c r="G148" i="11"/>
  <c r="H148" i="11"/>
  <c r="I148" i="11"/>
  <c r="AB148" i="11" s="1"/>
  <c r="J148" i="11"/>
  <c r="K148" i="11"/>
  <c r="L148" i="11"/>
  <c r="M148" i="11"/>
  <c r="N148" i="11"/>
  <c r="O148" i="11"/>
  <c r="P148" i="11"/>
  <c r="Q148" i="11"/>
  <c r="R148" i="11"/>
  <c r="S148" i="11"/>
  <c r="T148" i="11"/>
  <c r="W148" i="11"/>
  <c r="X148" i="11"/>
  <c r="Y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 s="1"/>
  <c r="S149" i="11"/>
  <c r="T149" i="11"/>
  <c r="U149" i="11"/>
  <c r="V149" i="11"/>
  <c r="AB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S150" i="11"/>
  <c r="U150" i="11" s="1"/>
  <c r="T150" i="11"/>
  <c r="AB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V151" i="11" s="1"/>
  <c r="O151" i="11"/>
  <c r="P151" i="11"/>
  <c r="X151" i="11" s="1"/>
  <c r="Q151" i="11"/>
  <c r="Y151" i="11" s="1"/>
  <c r="S151" i="11"/>
  <c r="U151" i="11" s="1"/>
  <c r="T151" i="11"/>
  <c r="AA151" i="11"/>
  <c r="AB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V152" i="11" s="1"/>
  <c r="O152" i="11"/>
  <c r="W152" i="11" s="1"/>
  <c r="P152" i="11"/>
  <c r="Q152" i="11"/>
  <c r="S152" i="11"/>
  <c r="AA152" i="11" s="1"/>
  <c r="T152" i="11"/>
  <c r="AB152" i="11" s="1"/>
  <c r="U152" i="11"/>
  <c r="X152" i="11"/>
  <c r="Y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V153" i="11" s="1"/>
  <c r="O153" i="11"/>
  <c r="P153" i="11"/>
  <c r="Q153" i="11"/>
  <c r="Y153" i="11" s="1"/>
  <c r="R153" i="11"/>
  <c r="S153" i="11"/>
  <c r="T153" i="11"/>
  <c r="AB153" i="11" s="1"/>
  <c r="W153" i="11"/>
  <c r="X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Y154" i="11" s="1"/>
  <c r="R154" i="11"/>
  <c r="S154" i="11"/>
  <c r="AA154" i="11" s="1"/>
  <c r="T154" i="11"/>
  <c r="AB154" i="11" s="1"/>
  <c r="U154" i="11"/>
  <c r="V154" i="11"/>
  <c r="W154" i="11"/>
  <c r="X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R155" i="11" s="1"/>
  <c r="O155" i="11"/>
  <c r="P155" i="11"/>
  <c r="Q155" i="11"/>
  <c r="S155" i="11"/>
  <c r="T155" i="11"/>
  <c r="AB155" i="11" s="1"/>
  <c r="U155" i="11"/>
  <c r="X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S156" i="11"/>
  <c r="U156" i="11" s="1"/>
  <c r="T156" i="11"/>
  <c r="W156" i="11"/>
  <c r="X156" i="11"/>
  <c r="Y156" i="11"/>
  <c r="AA156" i="11"/>
  <c r="AB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W157" i="11" s="1"/>
  <c r="P157" i="11"/>
  <c r="X157" i="11" s="1"/>
  <c r="Q157" i="11"/>
  <c r="Y157" i="11" s="1"/>
  <c r="S157" i="11"/>
  <c r="T157" i="11"/>
  <c r="U157" i="11" s="1"/>
  <c r="AA157" i="11"/>
  <c r="AC157" i="11" s="1"/>
  <c r="AB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V158" i="11" s="1"/>
  <c r="O158" i="11"/>
  <c r="W158" i="11" s="1"/>
  <c r="P158" i="11"/>
  <c r="X158" i="11" s="1"/>
  <c r="Q158" i="11"/>
  <c r="Y158" i="11" s="1"/>
  <c r="S158" i="11"/>
  <c r="T158" i="11"/>
  <c r="AB158" i="11" s="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X159" i="11" s="1"/>
  <c r="Q159" i="11"/>
  <c r="Y159" i="11" s="1"/>
  <c r="S159" i="11"/>
  <c r="AA159" i="11" s="1"/>
  <c r="T159" i="11"/>
  <c r="AB159" i="11" s="1"/>
  <c r="V159" i="11"/>
  <c r="W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R160" i="11" s="1"/>
  <c r="O160" i="11"/>
  <c r="P160" i="11"/>
  <c r="Q160" i="11"/>
  <c r="S160" i="11"/>
  <c r="AA160" i="11" s="1"/>
  <c r="T160" i="11"/>
  <c r="AB160" i="11" s="1"/>
  <c r="V160" i="11"/>
  <c r="W160" i="11"/>
  <c r="X160" i="11"/>
  <c r="Y160" i="11"/>
  <c r="A161" i="11"/>
  <c r="B161" i="11"/>
  <c r="C161" i="11"/>
  <c r="D161" i="11"/>
  <c r="E161" i="11"/>
  <c r="F161" i="11"/>
  <c r="G161" i="11"/>
  <c r="H161" i="11"/>
  <c r="I161" i="11"/>
  <c r="V161" i="11" s="1"/>
  <c r="J161" i="11"/>
  <c r="K161" i="11"/>
  <c r="L161" i="11"/>
  <c r="M161" i="11"/>
  <c r="N161" i="11"/>
  <c r="O161" i="11"/>
  <c r="P161" i="11"/>
  <c r="R161" i="11" s="1"/>
  <c r="Q161" i="11"/>
  <c r="S161" i="11"/>
  <c r="T161" i="11"/>
  <c r="U161" i="11" s="1"/>
  <c r="Y161" i="11"/>
  <c r="AA161" i="11"/>
  <c r="A162" i="11"/>
  <c r="B162" i="11"/>
  <c r="C162" i="11"/>
  <c r="D162" i="11"/>
  <c r="E162" i="11"/>
  <c r="F162" i="11"/>
  <c r="G162" i="11"/>
  <c r="H162" i="11"/>
  <c r="I162" i="11"/>
  <c r="AA162" i="11" s="1"/>
  <c r="AC162" i="11" s="1"/>
  <c r="J162" i="11"/>
  <c r="K162" i="11"/>
  <c r="L162" i="11"/>
  <c r="M162" i="11"/>
  <c r="N162" i="11"/>
  <c r="O162" i="11"/>
  <c r="W162" i="11" s="1"/>
  <c r="P162" i="11"/>
  <c r="X162" i="11" s="1"/>
  <c r="Q162" i="11"/>
  <c r="S162" i="11"/>
  <c r="U162" i="11" s="1"/>
  <c r="T162" i="11"/>
  <c r="Y162" i="11"/>
  <c r="AB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V163" i="11" s="1"/>
  <c r="O163" i="11"/>
  <c r="W163" i="11" s="1"/>
  <c r="P163" i="11"/>
  <c r="X163" i="11" s="1"/>
  <c r="Q163" i="11"/>
  <c r="Y163" i="11" s="1"/>
  <c r="S163" i="11"/>
  <c r="T163" i="11"/>
  <c r="AB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W164" i="11" s="1"/>
  <c r="P164" i="11"/>
  <c r="X164" i="11" s="1"/>
  <c r="Q164" i="11"/>
  <c r="Y164" i="11" s="1"/>
  <c r="R164" i="11"/>
  <c r="S164" i="11"/>
  <c r="T164" i="11"/>
  <c r="AB164" i="11" s="1"/>
  <c r="V164" i="11"/>
  <c r="A165" i="11"/>
  <c r="B165" i="11"/>
  <c r="C165" i="11"/>
  <c r="D165" i="11"/>
  <c r="E165" i="11"/>
  <c r="F165" i="11"/>
  <c r="G165" i="11"/>
  <c r="H165" i="11"/>
  <c r="I165" i="11"/>
  <c r="X165" i="11" s="1"/>
  <c r="J165" i="11"/>
  <c r="K165" i="11"/>
  <c r="L165" i="11"/>
  <c r="M165" i="11"/>
  <c r="N165" i="11"/>
  <c r="O165" i="11"/>
  <c r="P165" i="11"/>
  <c r="Q165" i="11"/>
  <c r="R165" i="11"/>
  <c r="S165" i="11"/>
  <c r="AA165" i="11" s="1"/>
  <c r="T165" i="11"/>
  <c r="AB165" i="11" s="1"/>
  <c r="U165" i="11"/>
  <c r="V165" i="11"/>
  <c r="W165" i="11"/>
  <c r="Y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R166" i="11" s="1"/>
  <c r="O166" i="11"/>
  <c r="P166" i="11"/>
  <c r="Q166" i="11"/>
  <c r="S166" i="11"/>
  <c r="T166" i="11"/>
  <c r="U166" i="11"/>
  <c r="A167" i="11"/>
  <c r="B167" i="11"/>
  <c r="C167" i="11"/>
  <c r="D167" i="11"/>
  <c r="E167" i="11"/>
  <c r="F167" i="11"/>
  <c r="G167" i="11"/>
  <c r="H167" i="11"/>
  <c r="I167" i="11"/>
  <c r="X167" i="11" s="1"/>
  <c r="J167" i="11"/>
  <c r="K167" i="11"/>
  <c r="L167" i="11"/>
  <c r="M167" i="11"/>
  <c r="N167" i="11"/>
  <c r="R167" i="11" s="1"/>
  <c r="O167" i="11"/>
  <c r="W167" i="11" s="1"/>
  <c r="P167" i="11"/>
  <c r="Q167" i="11"/>
  <c r="S167" i="11"/>
  <c r="U167" i="11" s="1"/>
  <c r="T167" i="11"/>
  <c r="Y167" i="11"/>
  <c r="AA167" i="11"/>
  <c r="AC167" i="11" s="1"/>
  <c r="AB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V168" i="11" s="1"/>
  <c r="O168" i="11"/>
  <c r="W168" i="11" s="1"/>
  <c r="P168" i="11"/>
  <c r="X168" i="11" s="1"/>
  <c r="Q168" i="11"/>
  <c r="Y168" i="11" s="1"/>
  <c r="R168" i="11"/>
  <c r="S168" i="11"/>
  <c r="U168" i="11" s="1"/>
  <c r="T168" i="11"/>
  <c r="AA168" i="11"/>
  <c r="AC168" i="11" s="1"/>
  <c r="AB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V169" i="11" s="1"/>
  <c r="O169" i="11"/>
  <c r="W169" i="11" s="1"/>
  <c r="P169" i="11"/>
  <c r="X169" i="11" s="1"/>
  <c r="Q169" i="11"/>
  <c r="Y169" i="11" s="1"/>
  <c r="R169" i="11"/>
  <c r="S169" i="11"/>
  <c r="AA169" i="11" s="1"/>
  <c r="T169" i="11"/>
  <c r="AB169" i="11" s="1"/>
  <c r="U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Y170" i="11" s="1"/>
  <c r="R170" i="11"/>
  <c r="S170" i="11"/>
  <c r="AA170" i="11" s="1"/>
  <c r="T170" i="11"/>
  <c r="AB170" i="11" s="1"/>
  <c r="U170" i="11"/>
  <c r="V170" i="11"/>
  <c r="W170" i="11"/>
  <c r="X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R171" i="11" s="1"/>
  <c r="P171" i="11"/>
  <c r="Q171" i="11"/>
  <c r="S171" i="11"/>
  <c r="T171" i="11"/>
  <c r="U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S172" i="11"/>
  <c r="U172" i="11" s="1"/>
  <c r="T172" i="11"/>
  <c r="W172" i="11"/>
  <c r="X172" i="11"/>
  <c r="Y172" i="11"/>
  <c r="AA172" i="11"/>
  <c r="AB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W173" i="11" s="1"/>
  <c r="P173" i="11"/>
  <c r="X173" i="11" s="1"/>
  <c r="Q173" i="11"/>
  <c r="Y173" i="11" s="1"/>
  <c r="S173" i="11"/>
  <c r="T173" i="11"/>
  <c r="AB173" i="11" s="1"/>
  <c r="AC173" i="11" s="1"/>
  <c r="U173" i="11"/>
  <c r="AA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V174" i="11" s="1"/>
  <c r="O174" i="11"/>
  <c r="W174" i="11" s="1"/>
  <c r="P174" i="11"/>
  <c r="X174" i="11" s="1"/>
  <c r="Q174" i="11"/>
  <c r="Y174" i="11" s="1"/>
  <c r="R174" i="11"/>
  <c r="S174" i="11"/>
  <c r="T174" i="11"/>
  <c r="AB174" i="11" s="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X175" i="11" s="1"/>
  <c r="Q175" i="11"/>
  <c r="Y175" i="11" s="1"/>
  <c r="S175" i="11"/>
  <c r="AA175" i="11" s="1"/>
  <c r="T175" i="11"/>
  <c r="AB175" i="11" s="1"/>
  <c r="V175" i="11"/>
  <c r="W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R176" i="11" s="1"/>
  <c r="O176" i="11"/>
  <c r="P176" i="11"/>
  <c r="Q176" i="11"/>
  <c r="S176" i="11"/>
  <c r="AA176" i="11" s="1"/>
  <c r="AC176" i="11" s="1"/>
  <c r="T176" i="11"/>
  <c r="AB176" i="11" s="1"/>
  <c r="V176" i="11"/>
  <c r="W176" i="11"/>
  <c r="X176" i="11"/>
  <c r="Z176" i="11" s="1"/>
  <c r="Y176" i="11"/>
  <c r="A177" i="11"/>
  <c r="B177" i="11"/>
  <c r="C177" i="11"/>
  <c r="D177" i="11"/>
  <c r="E177" i="11"/>
  <c r="F177" i="11"/>
  <c r="G177" i="11"/>
  <c r="H177" i="11"/>
  <c r="I177" i="11"/>
  <c r="V177" i="11" s="1"/>
  <c r="J177" i="11"/>
  <c r="K177" i="11"/>
  <c r="L177" i="11"/>
  <c r="M177" i="11"/>
  <c r="N177" i="11"/>
  <c r="O177" i="11"/>
  <c r="P177" i="11"/>
  <c r="Q177" i="11"/>
  <c r="R177" i="11"/>
  <c r="S177" i="11"/>
  <c r="U177" i="11" s="1"/>
  <c r="T177" i="11"/>
  <c r="Y177" i="11"/>
  <c r="AA177" i="11"/>
  <c r="A178" i="11"/>
  <c r="B178" i="11"/>
  <c r="C178" i="11"/>
  <c r="D178" i="11"/>
  <c r="E178" i="11"/>
  <c r="F178" i="11"/>
  <c r="G178" i="11"/>
  <c r="H178" i="11"/>
  <c r="I178" i="11"/>
  <c r="AA178" i="11" s="1"/>
  <c r="AC178" i="11" s="1"/>
  <c r="J178" i="11"/>
  <c r="K178" i="11"/>
  <c r="L178" i="11"/>
  <c r="M178" i="11"/>
  <c r="N178" i="11"/>
  <c r="O178" i="11"/>
  <c r="W178" i="11" s="1"/>
  <c r="P178" i="11"/>
  <c r="X178" i="11" s="1"/>
  <c r="Q178" i="11"/>
  <c r="S178" i="11"/>
  <c r="T178" i="11"/>
  <c r="U178" i="11" s="1"/>
  <c r="Y178" i="11"/>
  <c r="AB178" i="11"/>
  <c r="A179" i="11"/>
  <c r="B179" i="11"/>
  <c r="C179" i="11"/>
  <c r="D179" i="11"/>
  <c r="E179" i="11"/>
  <c r="F179" i="11"/>
  <c r="G179" i="11"/>
  <c r="H179" i="11"/>
  <c r="I179" i="11"/>
  <c r="V179" i="11" s="1"/>
  <c r="Z179" i="11" s="1"/>
  <c r="J179" i="11"/>
  <c r="K179" i="11"/>
  <c r="L179" i="11"/>
  <c r="M179" i="11"/>
  <c r="N179" i="11"/>
  <c r="O179" i="11"/>
  <c r="W179" i="11" s="1"/>
  <c r="P179" i="11"/>
  <c r="X179" i="11" s="1"/>
  <c r="Q179" i="11"/>
  <c r="Y179" i="11" s="1"/>
  <c r="S179" i="11"/>
  <c r="T179" i="11"/>
  <c r="AB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W180" i="11" s="1"/>
  <c r="P180" i="11"/>
  <c r="X180" i="11" s="1"/>
  <c r="Q180" i="11"/>
  <c r="Y180" i="11" s="1"/>
  <c r="R180" i="11"/>
  <c r="S180" i="11"/>
  <c r="T180" i="11"/>
  <c r="AB180" i="11" s="1"/>
  <c r="V180" i="11"/>
  <c r="Z180" i="11" s="1"/>
  <c r="A181" i="11"/>
  <c r="B181" i="11"/>
  <c r="C181" i="11"/>
  <c r="D181" i="11"/>
  <c r="E181" i="11"/>
  <c r="F181" i="11"/>
  <c r="G181" i="11"/>
  <c r="H181" i="11"/>
  <c r="I181" i="11"/>
  <c r="X181" i="11" s="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W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 s="1"/>
  <c r="S182" i="11"/>
  <c r="T182" i="11"/>
  <c r="U182" i="11"/>
  <c r="A183" i="11"/>
  <c r="B183" i="11"/>
  <c r="C183" i="11"/>
  <c r="D183" i="11"/>
  <c r="E183" i="11"/>
  <c r="F183" i="11"/>
  <c r="G183" i="11"/>
  <c r="H183" i="11"/>
  <c r="I183" i="11"/>
  <c r="X183" i="11" s="1"/>
  <c r="J183" i="11"/>
  <c r="K183" i="11"/>
  <c r="L183" i="11"/>
  <c r="M183" i="11"/>
  <c r="N183" i="11"/>
  <c r="O183" i="11"/>
  <c r="W183" i="11" s="1"/>
  <c r="P183" i="11"/>
  <c r="Q183" i="11"/>
  <c r="S183" i="11"/>
  <c r="U183" i="11" s="1"/>
  <c r="T183" i="11"/>
  <c r="Y183" i="11"/>
  <c r="AA183" i="11"/>
  <c r="AB183" i="11"/>
  <c r="AC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V184" i="11" s="1"/>
  <c r="O184" i="11"/>
  <c r="W184" i="11" s="1"/>
  <c r="P184" i="11"/>
  <c r="X184" i="11" s="1"/>
  <c r="Q184" i="11"/>
  <c r="Y184" i="11" s="1"/>
  <c r="S184" i="11"/>
  <c r="U184" i="11" s="1"/>
  <c r="T184" i="11"/>
  <c r="AA184" i="11"/>
  <c r="AB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V185" i="11" s="1"/>
  <c r="O185" i="11"/>
  <c r="W185" i="11" s="1"/>
  <c r="P185" i="11"/>
  <c r="Q185" i="11"/>
  <c r="Y185" i="11" s="1"/>
  <c r="R185" i="11"/>
  <c r="S185" i="11"/>
  <c r="AA185" i="11" s="1"/>
  <c r="T185" i="11"/>
  <c r="AB185" i="11" s="1"/>
  <c r="U185" i="11"/>
  <c r="X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Y186" i="11" s="1"/>
  <c r="R186" i="11"/>
  <c r="S186" i="11"/>
  <c r="T186" i="11"/>
  <c r="AB186" i="11" s="1"/>
  <c r="AC186" i="11" s="1"/>
  <c r="U186" i="11"/>
  <c r="V186" i="11"/>
  <c r="W186" i="11"/>
  <c r="X186" i="11"/>
  <c r="AA186" i="11"/>
  <c r="A187" i="11"/>
  <c r="B187" i="11"/>
  <c r="C187" i="11"/>
  <c r="D187" i="11"/>
  <c r="E187" i="11"/>
  <c r="F187" i="11"/>
  <c r="G187" i="11"/>
  <c r="H187" i="11"/>
  <c r="I187" i="11"/>
  <c r="W187" i="11" s="1"/>
  <c r="J187" i="11"/>
  <c r="K187" i="11"/>
  <c r="L187" i="11"/>
  <c r="M187" i="11"/>
  <c r="N187" i="11"/>
  <c r="R187" i="11" s="1"/>
  <c r="O187" i="11"/>
  <c r="P187" i="11"/>
  <c r="Q187" i="11"/>
  <c r="S187" i="11"/>
  <c r="T187" i="11"/>
  <c r="AB187" i="11" s="1"/>
  <c r="U187" i="11"/>
  <c r="X187" i="11"/>
  <c r="Y187" i="11"/>
  <c r="AA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S188" i="11"/>
  <c r="U188" i="11" s="1"/>
  <c r="T188" i="11"/>
  <c r="W188" i="11"/>
  <c r="X188" i="11"/>
  <c r="Y188" i="11"/>
  <c r="AA188" i="11"/>
  <c r="AC188" i="11" s="1"/>
  <c r="AB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W189" i="11" s="1"/>
  <c r="P189" i="11"/>
  <c r="X189" i="11" s="1"/>
  <c r="Q189" i="11"/>
  <c r="Y189" i="11" s="1"/>
  <c r="S189" i="11"/>
  <c r="U189" i="11" s="1"/>
  <c r="T189" i="11"/>
  <c r="AA189" i="11"/>
  <c r="AB189" i="11"/>
  <c r="AC189" i="11" s="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V190" i="11" s="1"/>
  <c r="O190" i="11"/>
  <c r="W190" i="11" s="1"/>
  <c r="P190" i="11"/>
  <c r="X190" i="11" s="1"/>
  <c r="Q190" i="11"/>
  <c r="Y190" i="11" s="1"/>
  <c r="R190" i="11"/>
  <c r="S190" i="11"/>
  <c r="U190" i="11" s="1"/>
  <c r="T190" i="11"/>
  <c r="AB190" i="11" s="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R191" i="11" s="1"/>
  <c r="P191" i="11"/>
  <c r="X191" i="11" s="1"/>
  <c r="Q191" i="11"/>
  <c r="Y191" i="11" s="1"/>
  <c r="S191" i="11"/>
  <c r="AA191" i="11" s="1"/>
  <c r="T191" i="11"/>
  <c r="AB191" i="11" s="1"/>
  <c r="V191" i="11"/>
  <c r="W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R192" i="11" s="1"/>
  <c r="O192" i="11"/>
  <c r="P192" i="11"/>
  <c r="Q192" i="11"/>
  <c r="S192" i="11"/>
  <c r="AA192" i="11" s="1"/>
  <c r="T192" i="11"/>
  <c r="AB192" i="11" s="1"/>
  <c r="V192" i="11"/>
  <c r="W192" i="11"/>
  <c r="X192" i="11"/>
  <c r="Y192" i="11"/>
  <c r="A193" i="11"/>
  <c r="B193" i="11"/>
  <c r="C193" i="11"/>
  <c r="D193" i="11"/>
  <c r="E193" i="11"/>
  <c r="F193" i="11"/>
  <c r="G193" i="11"/>
  <c r="H193" i="11"/>
  <c r="I193" i="11"/>
  <c r="V193" i="11" s="1"/>
  <c r="J193" i="11"/>
  <c r="K193" i="11"/>
  <c r="L193" i="11"/>
  <c r="M193" i="11"/>
  <c r="N193" i="11"/>
  <c r="O193" i="11"/>
  <c r="P193" i="11"/>
  <c r="Q193" i="11"/>
  <c r="R193" i="11" s="1"/>
  <c r="S193" i="11"/>
  <c r="U193" i="11" s="1"/>
  <c r="T193" i="11"/>
  <c r="Y193" i="11"/>
  <c r="AA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W194" i="11" s="1"/>
  <c r="P194" i="11"/>
  <c r="X194" i="11" s="1"/>
  <c r="Q194" i="11"/>
  <c r="S194" i="11"/>
  <c r="U194" i="11" s="1"/>
  <c r="T194" i="11"/>
  <c r="Y194" i="11"/>
  <c r="AB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V195" i="11" s="1"/>
  <c r="O195" i="11"/>
  <c r="P195" i="11"/>
  <c r="X195" i="11" s="1"/>
  <c r="Q195" i="11"/>
  <c r="Y195" i="11" s="1"/>
  <c r="S195" i="11"/>
  <c r="T195" i="11"/>
  <c r="AB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W196" i="11" s="1"/>
  <c r="P196" i="11"/>
  <c r="X196" i="11" s="1"/>
  <c r="Q196" i="11"/>
  <c r="Y196" i="11" s="1"/>
  <c r="R196" i="11"/>
  <c r="S196" i="11"/>
  <c r="T196" i="11"/>
  <c r="AB196" i="11" s="1"/>
  <c r="V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R198" i="11" s="1"/>
  <c r="P198" i="11"/>
  <c r="Q198" i="11"/>
  <c r="S198" i="11"/>
  <c r="T198" i="11"/>
  <c r="U198" i="11"/>
  <c r="A199" i="11"/>
  <c r="B199" i="11"/>
  <c r="C199" i="11"/>
  <c r="D199" i="11"/>
  <c r="E199" i="11"/>
  <c r="F199" i="11"/>
  <c r="G199" i="11"/>
  <c r="H199" i="11"/>
  <c r="I199" i="11"/>
  <c r="X199" i="11" s="1"/>
  <c r="J199" i="11"/>
  <c r="K199" i="11"/>
  <c r="L199" i="11"/>
  <c r="M199" i="11"/>
  <c r="N199" i="11"/>
  <c r="O199" i="11"/>
  <c r="W199" i="11" s="1"/>
  <c r="P199" i="11"/>
  <c r="Q199" i="11"/>
  <c r="S199" i="11"/>
  <c r="U199" i="11" s="1"/>
  <c r="T199" i="11"/>
  <c r="Y199" i="11"/>
  <c r="AA199" i="11"/>
  <c r="AB199" i="11"/>
  <c r="AC199" i="11" s="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V200" i="11" s="1"/>
  <c r="O200" i="11"/>
  <c r="W200" i="11" s="1"/>
  <c r="P200" i="11"/>
  <c r="X200" i="11" s="1"/>
  <c r="Q200" i="11"/>
  <c r="Y200" i="11" s="1"/>
  <c r="R200" i="11"/>
  <c r="S200" i="11"/>
  <c r="U200" i="11" s="1"/>
  <c r="T200" i="11"/>
  <c r="AA200" i="11"/>
  <c r="AB200" i="11"/>
  <c r="A201" i="11"/>
  <c r="B201" i="11"/>
  <c r="C201" i="11"/>
  <c r="D201" i="11"/>
  <c r="E201" i="11"/>
  <c r="F201" i="11"/>
  <c r="G201" i="11"/>
  <c r="H201" i="11"/>
  <c r="I201" i="11"/>
  <c r="V201" i="11" s="1"/>
  <c r="J201" i="11"/>
  <c r="K201" i="11"/>
  <c r="L201" i="11"/>
  <c r="M201" i="11"/>
  <c r="N201" i="11"/>
  <c r="O201" i="11"/>
  <c r="W201" i="11" s="1"/>
  <c r="P201" i="11"/>
  <c r="Q201" i="11"/>
  <c r="Y201" i="11" s="1"/>
  <c r="R201" i="11"/>
  <c r="S201" i="11"/>
  <c r="AA201" i="11" s="1"/>
  <c r="T201" i="11"/>
  <c r="AB201" i="11" s="1"/>
  <c r="X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Y202" i="11" s="1"/>
  <c r="R202" i="11"/>
  <c r="S202" i="11"/>
  <c r="T202" i="11"/>
  <c r="AB202" i="11" s="1"/>
  <c r="U202" i="11"/>
  <c r="V202" i="11"/>
  <c r="W202" i="11"/>
  <c r="X202" i="11"/>
  <c r="AA202" i="11"/>
  <c r="A203" i="11"/>
  <c r="B203" i="11"/>
  <c r="C203" i="11"/>
  <c r="D203" i="11"/>
  <c r="E203" i="11"/>
  <c r="F203" i="11"/>
  <c r="G203" i="11"/>
  <c r="H203" i="11"/>
  <c r="I203" i="11"/>
  <c r="V203" i="11" s="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Y203" i="11"/>
  <c r="AA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S204" i="11"/>
  <c r="T204" i="11"/>
  <c r="U204" i="11"/>
  <c r="W204" i="11"/>
  <c r="X204" i="11"/>
  <c r="Y204" i="11"/>
  <c r="AA204" i="11"/>
  <c r="AB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W205" i="11" s="1"/>
  <c r="P205" i="11"/>
  <c r="Q205" i="11"/>
  <c r="Y205" i="11" s="1"/>
  <c r="S205" i="11"/>
  <c r="T205" i="11"/>
  <c r="U205" i="11" s="1"/>
  <c r="X205" i="11"/>
  <c r="AA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V206" i="11" s="1"/>
  <c r="O206" i="11"/>
  <c r="P206" i="11"/>
  <c r="X206" i="11" s="1"/>
  <c r="Q206" i="11"/>
  <c r="Y206" i="11" s="1"/>
  <c r="S206" i="11"/>
  <c r="U206" i="11" s="1"/>
  <c r="T206" i="11"/>
  <c r="AB206" i="11" s="1"/>
  <c r="W206" i="11"/>
  <c r="AA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R207" i="11" s="1"/>
  <c r="P207" i="11"/>
  <c r="Q207" i="11"/>
  <c r="Y207" i="11" s="1"/>
  <c r="S207" i="11"/>
  <c r="AA207" i="11" s="1"/>
  <c r="T207" i="11"/>
  <c r="AB207" i="11" s="1"/>
  <c r="U207" i="11"/>
  <c r="V207" i="11"/>
  <c r="W207" i="11"/>
  <c r="X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R208" i="11" s="1"/>
  <c r="O208" i="11"/>
  <c r="P208" i="11"/>
  <c r="Q208" i="11"/>
  <c r="S208" i="11"/>
  <c r="T208" i="11"/>
  <c r="AB208" i="11" s="1"/>
  <c r="V208" i="11"/>
  <c r="W208" i="11"/>
  <c r="X208" i="11"/>
  <c r="Y208" i="11"/>
  <c r="AA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X210" i="11" s="1"/>
  <c r="Q210" i="11"/>
  <c r="S210" i="11"/>
  <c r="T210" i="11"/>
  <c r="U210" i="11" s="1"/>
  <c r="W210" i="11"/>
  <c r="Y210" i="11"/>
  <c r="AA210" i="11"/>
  <c r="AB210" i="11"/>
  <c r="AC210" i="11" s="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R211" i="11" s="1"/>
  <c r="O211" i="11"/>
  <c r="W211" i="11" s="1"/>
  <c r="P211" i="11"/>
  <c r="X211" i="11" s="1"/>
  <c r="Q211" i="11"/>
  <c r="Y211" i="11" s="1"/>
  <c r="S211" i="11"/>
  <c r="T211" i="11"/>
  <c r="AB211" i="11" s="1"/>
  <c r="V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X212" i="11" s="1"/>
  <c r="Q212" i="11"/>
  <c r="R212" i="11"/>
  <c r="S212" i="11"/>
  <c r="T212" i="11"/>
  <c r="AB212" i="11" s="1"/>
  <c r="V212" i="11"/>
  <c r="W212" i="11"/>
  <c r="Y212" i="11"/>
  <c r="A213" i="11"/>
  <c r="B213" i="11"/>
  <c r="C213" i="11"/>
  <c r="D213" i="11"/>
  <c r="E213" i="11"/>
  <c r="F213" i="11"/>
  <c r="G213" i="11"/>
  <c r="H213" i="11"/>
  <c r="I213" i="11"/>
  <c r="V213" i="11" s="1"/>
  <c r="J213" i="11"/>
  <c r="K213" i="11"/>
  <c r="L213" i="11"/>
  <c r="M213" i="11"/>
  <c r="N213" i="11"/>
  <c r="R213" i="11" s="1"/>
  <c r="O213" i="11"/>
  <c r="P213" i="11"/>
  <c r="X213" i="11" s="1"/>
  <c r="Q213" i="11"/>
  <c r="S213" i="11"/>
  <c r="AA213" i="11" s="1"/>
  <c r="T213" i="11"/>
  <c r="AB213" i="11" s="1"/>
  <c r="U213" i="11"/>
  <c r="Y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U214" i="11" s="1"/>
  <c r="T214" i="11"/>
  <c r="Y214" i="11"/>
  <c r="AB214" i="11"/>
  <c r="A215" i="11"/>
  <c r="B215" i="11"/>
  <c r="C215" i="11"/>
  <c r="D215" i="11"/>
  <c r="E215" i="11"/>
  <c r="F215" i="11"/>
  <c r="G215" i="11"/>
  <c r="H215" i="11"/>
  <c r="I215" i="11"/>
  <c r="V215" i="11" s="1"/>
  <c r="J215" i="11"/>
  <c r="K215" i="11"/>
  <c r="L215" i="11"/>
  <c r="M215" i="11"/>
  <c r="N215" i="11"/>
  <c r="R215" i="11" s="1"/>
  <c r="O215" i="11"/>
  <c r="W215" i="11" s="1"/>
  <c r="P215" i="11"/>
  <c r="X215" i="11" s="1"/>
  <c r="Q215" i="11"/>
  <c r="S215" i="11"/>
  <c r="T215" i="11"/>
  <c r="U215" i="11"/>
  <c r="Y215" i="11"/>
  <c r="AA215" i="11"/>
  <c r="AC215" i="11" s="1"/>
  <c r="AB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V216" i="11" s="1"/>
  <c r="O216" i="11"/>
  <c r="W216" i="11" s="1"/>
  <c r="P216" i="11"/>
  <c r="X216" i="11" s="1"/>
  <c r="Q216" i="11"/>
  <c r="Y216" i="11" s="1"/>
  <c r="S216" i="11"/>
  <c r="U216" i="11" s="1"/>
  <c r="T216" i="11"/>
  <c r="AB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W217" i="11" s="1"/>
  <c r="P217" i="11"/>
  <c r="Q217" i="11"/>
  <c r="Y217" i="11" s="1"/>
  <c r="S217" i="11"/>
  <c r="AA217" i="11" s="1"/>
  <c r="T217" i="11"/>
  <c r="AB217" i="11" s="1"/>
  <c r="U217" i="11"/>
  <c r="V217" i="11"/>
  <c r="X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AB218" i="11" s="1"/>
  <c r="U218" i="11"/>
  <c r="V218" i="11"/>
  <c r="W218" i="11"/>
  <c r="X218" i="11"/>
  <c r="Y218" i="11"/>
  <c r="AA218" i="11"/>
  <c r="A219" i="11"/>
  <c r="B219" i="11"/>
  <c r="C219" i="11"/>
  <c r="D219" i="11"/>
  <c r="E219" i="11"/>
  <c r="F219" i="11"/>
  <c r="G219" i="11"/>
  <c r="H219" i="11"/>
  <c r="I219" i="11"/>
  <c r="AB219" i="11" s="1"/>
  <c r="J219" i="11"/>
  <c r="K219" i="11"/>
  <c r="L219" i="11"/>
  <c r="M219" i="11"/>
  <c r="N219" i="11"/>
  <c r="V219" i="11" s="1"/>
  <c r="O219" i="11"/>
  <c r="P219" i="11"/>
  <c r="Q219" i="11"/>
  <c r="R219" i="11" s="1"/>
  <c r="S219" i="11"/>
  <c r="T219" i="11"/>
  <c r="U219" i="11"/>
  <c r="W219" i="11"/>
  <c r="X219" i="11"/>
  <c r="Y219" i="11"/>
  <c r="AA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S220" i="11"/>
  <c r="U220" i="11" s="1"/>
  <c r="T220" i="11"/>
  <c r="W220" i="11"/>
  <c r="X220" i="11"/>
  <c r="Y220" i="11"/>
  <c r="AA220" i="11"/>
  <c r="AC220" i="11" s="1"/>
  <c r="AB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W221" i="11" s="1"/>
  <c r="P221" i="11"/>
  <c r="Q221" i="11"/>
  <c r="Y221" i="11" s="1"/>
  <c r="S221" i="11"/>
  <c r="U221" i="11" s="1"/>
  <c r="T221" i="11"/>
  <c r="AB221" i="11" s="1"/>
  <c r="X221" i="11"/>
  <c r="AA221" i="11"/>
  <c r="A222" i="11"/>
  <c r="B222" i="11"/>
  <c r="C222" i="11"/>
  <c r="D222" i="11"/>
  <c r="E222" i="11"/>
  <c r="F222" i="11"/>
  <c r="G222" i="11"/>
  <c r="H222" i="11"/>
  <c r="I222" i="11"/>
  <c r="W222" i="11" s="1"/>
  <c r="J222" i="11"/>
  <c r="K222" i="11"/>
  <c r="L222" i="11"/>
  <c r="M222" i="11"/>
  <c r="N222" i="11"/>
  <c r="V222" i="11" s="1"/>
  <c r="O222" i="11"/>
  <c r="P222" i="11"/>
  <c r="X222" i="11" s="1"/>
  <c r="Q222" i="11"/>
  <c r="Y222" i="11" s="1"/>
  <c r="S222" i="11"/>
  <c r="T222" i="11"/>
  <c r="AB222" i="11" s="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R223" i="11" s="1"/>
  <c r="O223" i="11"/>
  <c r="P223" i="11"/>
  <c r="Q223" i="11"/>
  <c r="Y223" i="11" s="1"/>
  <c r="S223" i="11"/>
  <c r="AA223" i="11" s="1"/>
  <c r="T223" i="11"/>
  <c r="AB223" i="11" s="1"/>
  <c r="U223" i="11"/>
  <c r="V223" i="11"/>
  <c r="W223" i="11"/>
  <c r="X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R224" i="11" s="1"/>
  <c r="O224" i="11"/>
  <c r="P224" i="11"/>
  <c r="Q224" i="11"/>
  <c r="Y224" i="11" s="1"/>
  <c r="S224" i="11"/>
  <c r="U224" i="11" s="1"/>
  <c r="T224" i="11"/>
  <c r="AB224" i="11" s="1"/>
  <c r="V224" i="11"/>
  <c r="W224" i="11"/>
  <c r="X224" i="11"/>
  <c r="AA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R225" i="11" s="1"/>
  <c r="Q225" i="11"/>
  <c r="S225" i="11"/>
  <c r="U225" i="11" s="1"/>
  <c r="T225" i="11"/>
  <c r="AA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X226" i="11" s="1"/>
  <c r="Q226" i="11"/>
  <c r="Y226" i="11" s="1"/>
  <c r="S226" i="11"/>
  <c r="T226" i="11"/>
  <c r="W226" i="11"/>
  <c r="AB226" i="11"/>
  <c r="A227" i="11"/>
  <c r="B227" i="11"/>
  <c r="C227" i="11"/>
  <c r="D227" i="11"/>
  <c r="E227" i="11"/>
  <c r="F227" i="11"/>
  <c r="G227" i="11"/>
  <c r="H227" i="11"/>
  <c r="I227" i="11"/>
  <c r="AB227" i="11" s="1"/>
  <c r="J227" i="11"/>
  <c r="K227" i="11"/>
  <c r="L227" i="11"/>
  <c r="M227" i="11"/>
  <c r="N227" i="11"/>
  <c r="O227" i="11"/>
  <c r="W227" i="11" s="1"/>
  <c r="P227" i="11"/>
  <c r="X227" i="11" s="1"/>
  <c r="Q227" i="11"/>
  <c r="Y227" i="11" s="1"/>
  <c r="S227" i="11"/>
  <c r="T227" i="11"/>
  <c r="V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A229" i="11"/>
  <c r="B229" i="11"/>
  <c r="C229" i="11"/>
  <c r="D229" i="11"/>
  <c r="E229" i="11"/>
  <c r="F229" i="11"/>
  <c r="G229" i="11"/>
  <c r="H229" i="11"/>
  <c r="I229" i="11"/>
  <c r="X229" i="11" s="1"/>
  <c r="J229" i="11"/>
  <c r="K229" i="11"/>
  <c r="L229" i="11"/>
  <c r="M229" i="11"/>
  <c r="N229" i="11"/>
  <c r="R229" i="11" s="1"/>
  <c r="O229" i="11"/>
  <c r="P229" i="11"/>
  <c r="Q229" i="11"/>
  <c r="S229" i="11"/>
  <c r="AA229" i="11" s="1"/>
  <c r="T229" i="11"/>
  <c r="U229" i="11"/>
  <c r="V229" i="11"/>
  <c r="A230" i="11"/>
  <c r="B230" i="11"/>
  <c r="C230" i="11"/>
  <c r="D230" i="11"/>
  <c r="E230" i="11"/>
  <c r="F230" i="11"/>
  <c r="G230" i="11"/>
  <c r="H230" i="11"/>
  <c r="I230" i="11"/>
  <c r="V230" i="11" s="1"/>
  <c r="J230" i="11"/>
  <c r="K230" i="11"/>
  <c r="L230" i="11"/>
  <c r="M230" i="11"/>
  <c r="N230" i="11"/>
  <c r="O230" i="11"/>
  <c r="P230" i="11"/>
  <c r="Q230" i="11"/>
  <c r="S230" i="11"/>
  <c r="T230" i="11"/>
  <c r="U230" i="11"/>
  <c r="A231" i="11"/>
  <c r="B231" i="11"/>
  <c r="C231" i="11"/>
  <c r="D231" i="11"/>
  <c r="E231" i="11"/>
  <c r="F231" i="11"/>
  <c r="G231" i="11"/>
  <c r="H231" i="11"/>
  <c r="I231" i="11"/>
  <c r="V231" i="11" s="1"/>
  <c r="J231" i="11"/>
  <c r="K231" i="11"/>
  <c r="L231" i="11"/>
  <c r="M231" i="11"/>
  <c r="N231" i="11"/>
  <c r="O231" i="11"/>
  <c r="W231" i="11" s="1"/>
  <c r="P231" i="11"/>
  <c r="Q231" i="11"/>
  <c r="S231" i="11"/>
  <c r="U231" i="11" s="1"/>
  <c r="T231" i="11"/>
  <c r="Y231" i="11"/>
  <c r="AA231" i="11"/>
  <c r="AC231" i="11" s="1"/>
  <c r="AB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V232" i="11" s="1"/>
  <c r="O232" i="11"/>
  <c r="W232" i="11" s="1"/>
  <c r="P232" i="11"/>
  <c r="X232" i="11" s="1"/>
  <c r="Q232" i="11"/>
  <c r="Y232" i="11" s="1"/>
  <c r="R232" i="11"/>
  <c r="S232" i="11"/>
  <c r="T232" i="11"/>
  <c r="U232" i="11"/>
  <c r="AA232" i="11"/>
  <c r="AB232" i="11"/>
  <c r="AC232" i="11" s="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V233" i="11" s="1"/>
  <c r="O233" i="11"/>
  <c r="W233" i="11" s="1"/>
  <c r="P233" i="11"/>
  <c r="Q233" i="11"/>
  <c r="Y233" i="11" s="1"/>
  <c r="R233" i="11"/>
  <c r="S233" i="11"/>
  <c r="AA233" i="11" s="1"/>
  <c r="T233" i="11"/>
  <c r="U233" i="11"/>
  <c r="X233" i="11"/>
  <c r="AB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Y234" i="11" s="1"/>
  <c r="R234" i="11"/>
  <c r="S234" i="11"/>
  <c r="T234" i="11"/>
  <c r="AB234" i="11" s="1"/>
  <c r="V234" i="11"/>
  <c r="W234" i="11"/>
  <c r="X234" i="11"/>
  <c r="AA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S235" i="11"/>
  <c r="T235" i="11"/>
  <c r="U235" i="11"/>
  <c r="W235" i="11"/>
  <c r="X235" i="11"/>
  <c r="Y235" i="11"/>
  <c r="AA235" i="11"/>
  <c r="AB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W236" i="11" s="1"/>
  <c r="P236" i="11"/>
  <c r="Q236" i="11"/>
  <c r="Y236" i="11" s="1"/>
  <c r="S236" i="11"/>
  <c r="T236" i="11"/>
  <c r="U236" i="11"/>
  <c r="X236" i="11"/>
  <c r="AA236" i="11"/>
  <c r="AC236" i="11" s="1"/>
  <c r="AB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V237" i="11" s="1"/>
  <c r="O237" i="11"/>
  <c r="W237" i="11" s="1"/>
  <c r="P237" i="11"/>
  <c r="X237" i="11" s="1"/>
  <c r="Q237" i="11"/>
  <c r="Y237" i="11" s="1"/>
  <c r="R237" i="11"/>
  <c r="S237" i="11"/>
  <c r="T237" i="11"/>
  <c r="AB237" i="11" s="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X238" i="11" s="1"/>
  <c r="Q238" i="11"/>
  <c r="Y238" i="11" s="1"/>
  <c r="S238" i="11"/>
  <c r="AA238" i="11" s="1"/>
  <c r="T238" i="11"/>
  <c r="AB238" i="11" s="1"/>
  <c r="U238" i="11"/>
  <c r="V238" i="11"/>
  <c r="W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R239" i="11" s="1"/>
  <c r="O239" i="11"/>
  <c r="P239" i="11"/>
  <c r="Q239" i="11"/>
  <c r="S239" i="11"/>
  <c r="T239" i="11"/>
  <c r="A240" i="11"/>
  <c r="B240" i="11"/>
  <c r="C240" i="11"/>
  <c r="D240" i="11"/>
  <c r="E240" i="11"/>
  <c r="F240" i="11"/>
  <c r="G240" i="11"/>
  <c r="H240" i="11"/>
  <c r="I240" i="11"/>
  <c r="V240" i="11" s="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Y240" i="11"/>
  <c r="AA240" i="11"/>
  <c r="AB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W241" i="11" s="1"/>
  <c r="P241" i="11"/>
  <c r="X241" i="11" s="1"/>
  <c r="Q241" i="11"/>
  <c r="S241" i="11"/>
  <c r="T241" i="11"/>
  <c r="U241" i="11"/>
  <c r="Y241" i="11"/>
  <c r="AA241" i="11"/>
  <c r="AB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V242" i="11" s="1"/>
  <c r="O242" i="11"/>
  <c r="W242" i="11" s="1"/>
  <c r="P242" i="11"/>
  <c r="Q242" i="11"/>
  <c r="Y242" i="11" s="1"/>
  <c r="S242" i="11"/>
  <c r="T242" i="11"/>
  <c r="X242" i="11"/>
  <c r="AB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W243" i="11" s="1"/>
  <c r="P243" i="11"/>
  <c r="X243" i="11" s="1"/>
  <c r="Q243" i="11"/>
  <c r="Y243" i="11" s="1"/>
  <c r="R243" i="11"/>
  <c r="S243" i="11"/>
  <c r="T243" i="11"/>
  <c r="AB243" i="11" s="1"/>
  <c r="V243" i="11"/>
  <c r="AA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R244" i="11" s="1"/>
  <c r="O244" i="11"/>
  <c r="P244" i="11"/>
  <c r="Q244" i="11"/>
  <c r="S244" i="11"/>
  <c r="AA244" i="11" s="1"/>
  <c r="T244" i="11"/>
  <c r="AB244" i="11" s="1"/>
  <c r="U244" i="11"/>
  <c r="W244" i="11"/>
  <c r="X244" i="11"/>
  <c r="Y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R245" i="11" s="1"/>
  <c r="O245" i="11"/>
  <c r="P245" i="11"/>
  <c r="Q245" i="11"/>
  <c r="Y245" i="11" s="1"/>
  <c r="Z245" i="11" s="1"/>
  <c r="S245" i="11"/>
  <c r="T245" i="11"/>
  <c r="U245" i="11"/>
  <c r="V245" i="11"/>
  <c r="W245" i="11"/>
  <c r="X245" i="11"/>
  <c r="AA245" i="11"/>
  <c r="AB245" i="11"/>
  <c r="A246" i="11"/>
  <c r="B246" i="11"/>
  <c r="C246" i="11"/>
  <c r="D246" i="11"/>
  <c r="E246" i="11"/>
  <c r="F246" i="11"/>
  <c r="G246" i="11"/>
  <c r="H246" i="11"/>
  <c r="I246" i="11"/>
  <c r="X246" i="11" s="1"/>
  <c r="J246" i="11"/>
  <c r="K246" i="11"/>
  <c r="L246" i="11"/>
  <c r="M246" i="11"/>
  <c r="N246" i="11"/>
  <c r="O246" i="11"/>
  <c r="W246" i="11" s="1"/>
  <c r="P246" i="11"/>
  <c r="Q246" i="11"/>
  <c r="S246" i="11"/>
  <c r="U246" i="11" s="1"/>
  <c r="T246" i="11"/>
  <c r="AB246" i="11" s="1"/>
  <c r="Y246" i="11"/>
  <c r="AA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V247" i="11" s="1"/>
  <c r="O247" i="11"/>
  <c r="P247" i="11"/>
  <c r="X247" i="11" s="1"/>
  <c r="Q247" i="11"/>
  <c r="Y247" i="11" s="1"/>
  <c r="S247" i="11"/>
  <c r="T247" i="11"/>
  <c r="U247" i="11" s="1"/>
  <c r="W247" i="11"/>
  <c r="AA247" i="11"/>
  <c r="AB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V248" i="11" s="1"/>
  <c r="O248" i="11"/>
  <c r="W248" i="11" s="1"/>
  <c r="P248" i="11"/>
  <c r="X248" i="11" s="1"/>
  <c r="Q248" i="11"/>
  <c r="Y248" i="11" s="1"/>
  <c r="S248" i="11"/>
  <c r="AA248" i="11" s="1"/>
  <c r="T248" i="11"/>
  <c r="AB248" i="11" s="1"/>
  <c r="U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Y249" i="11" s="1"/>
  <c r="R249" i="11"/>
  <c r="S249" i="11"/>
  <c r="AA249" i="11" s="1"/>
  <c r="T249" i="11"/>
  <c r="AB249" i="11" s="1"/>
  <c r="V249" i="11"/>
  <c r="W249" i="11"/>
  <c r="X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R250" i="11" s="1"/>
  <c r="O250" i="11"/>
  <c r="P250" i="11"/>
  <c r="Q250" i="11"/>
  <c r="S250" i="11"/>
  <c r="T250" i="11"/>
  <c r="U250" i="11"/>
  <c r="A251" i="11"/>
  <c r="B251" i="11"/>
  <c r="C251" i="11"/>
  <c r="D251" i="11"/>
  <c r="E251" i="11"/>
  <c r="F251" i="11"/>
  <c r="G251" i="11"/>
  <c r="H251" i="11"/>
  <c r="I251" i="11"/>
  <c r="W251" i="11" s="1"/>
  <c r="J251" i="11"/>
  <c r="K251" i="11"/>
  <c r="L251" i="11"/>
  <c r="M251" i="11"/>
  <c r="N251" i="11"/>
  <c r="O251" i="11"/>
  <c r="P251" i="11"/>
  <c r="Q251" i="11"/>
  <c r="S251" i="11"/>
  <c r="U251" i="11" s="1"/>
  <c r="T251" i="11"/>
  <c r="X251" i="11"/>
  <c r="Y251" i="11"/>
  <c r="AB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W252" i="11" s="1"/>
  <c r="P252" i="11"/>
  <c r="X252" i="11" s="1"/>
  <c r="Q252" i="11"/>
  <c r="Y252" i="11" s="1"/>
  <c r="S252" i="11"/>
  <c r="U252" i="11" s="1"/>
  <c r="T252" i="11"/>
  <c r="V252" i="11"/>
  <c r="AA252" i="11"/>
  <c r="AC252" i="11" s="1"/>
  <c r="AB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V253" i="11" s="1"/>
  <c r="O253" i="11"/>
  <c r="W253" i="11" s="1"/>
  <c r="P253" i="11"/>
  <c r="X253" i="11" s="1"/>
  <c r="Q253" i="11"/>
  <c r="R253" i="11"/>
  <c r="S253" i="11"/>
  <c r="T253" i="11"/>
  <c r="AB253" i="11" s="1"/>
  <c r="Y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X254" i="11" s="1"/>
  <c r="Q254" i="11"/>
  <c r="Y254" i="11" s="1"/>
  <c r="S254" i="11"/>
  <c r="AA254" i="11" s="1"/>
  <c r="T254" i="11"/>
  <c r="U254" i="11"/>
  <c r="V254" i="11"/>
  <c r="W254" i="11"/>
  <c r="AB254" i="11"/>
  <c r="A255" i="11"/>
  <c r="B255" i="11"/>
  <c r="C255" i="11"/>
  <c r="D255" i="11"/>
  <c r="E255" i="11"/>
  <c r="F255" i="11"/>
  <c r="G255" i="11"/>
  <c r="H255" i="11"/>
  <c r="I255" i="11"/>
  <c r="V255" i="11" s="1"/>
  <c r="J255" i="11"/>
  <c r="K255" i="11"/>
  <c r="L255" i="11"/>
  <c r="M255" i="11"/>
  <c r="N255" i="11"/>
  <c r="O255" i="11"/>
  <c r="R255" i="11" s="1"/>
  <c r="P255" i="11"/>
  <c r="Q255" i="11"/>
  <c r="S255" i="11"/>
  <c r="T255" i="11"/>
  <c r="A256" i="11"/>
  <c r="B256" i="11"/>
  <c r="C256" i="11"/>
  <c r="D256" i="11"/>
  <c r="E256" i="11"/>
  <c r="F256" i="11"/>
  <c r="G256" i="11"/>
  <c r="H256" i="11"/>
  <c r="I256" i="11"/>
  <c r="V256" i="11" s="1"/>
  <c r="J256" i="11"/>
  <c r="K256" i="11"/>
  <c r="L256" i="11"/>
  <c r="M256" i="11"/>
  <c r="N256" i="11"/>
  <c r="O256" i="11"/>
  <c r="P256" i="11"/>
  <c r="Q256" i="11"/>
  <c r="R256" i="11"/>
  <c r="S256" i="11"/>
  <c r="U256" i="11" s="1"/>
  <c r="T256" i="11"/>
  <c r="Y256" i="11"/>
  <c r="AA256" i="11"/>
  <c r="AB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W257" i="11" s="1"/>
  <c r="P257" i="11"/>
  <c r="X257" i="11" s="1"/>
  <c r="Q257" i="11"/>
  <c r="Y257" i="11" s="1"/>
  <c r="S257" i="11"/>
  <c r="T257" i="11"/>
  <c r="U257" i="11" s="1"/>
  <c r="AA257" i="11"/>
  <c r="AC257" i="11" s="1"/>
  <c r="AB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V258" i="11" s="1"/>
  <c r="O258" i="11"/>
  <c r="W258" i="11" s="1"/>
  <c r="P258" i="11"/>
  <c r="Q258" i="11"/>
  <c r="Y258" i="11" s="1"/>
  <c r="S258" i="11"/>
  <c r="T258" i="11"/>
  <c r="X258" i="11"/>
  <c r="AB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X259" i="11" s="1"/>
  <c r="Q259" i="11"/>
  <c r="Y259" i="11" s="1"/>
  <c r="R259" i="11"/>
  <c r="S259" i="11"/>
  <c r="T259" i="11"/>
  <c r="AB259" i="11" s="1"/>
  <c r="V259" i="11"/>
  <c r="W259" i="11"/>
  <c r="AA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 s="1"/>
  <c r="S260" i="11"/>
  <c r="T260" i="11"/>
  <c r="U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R261" i="11" s="1"/>
  <c r="O261" i="11"/>
  <c r="P261" i="11"/>
  <c r="Q261" i="11"/>
  <c r="S261" i="11"/>
  <c r="T261" i="11"/>
  <c r="U261" i="11" s="1"/>
  <c r="V261" i="11"/>
  <c r="W261" i="11"/>
  <c r="X261" i="11"/>
  <c r="Y261" i="11"/>
  <c r="AA261" i="11"/>
  <c r="AB261" i="11"/>
  <c r="A262" i="11"/>
  <c r="B262" i="11"/>
  <c r="C262" i="11"/>
  <c r="D262" i="11"/>
  <c r="E262" i="11"/>
  <c r="F262" i="11"/>
  <c r="G262" i="11"/>
  <c r="H262" i="11"/>
  <c r="I262" i="11"/>
  <c r="X262" i="11" s="1"/>
  <c r="J262" i="11"/>
  <c r="K262" i="11"/>
  <c r="L262" i="11"/>
  <c r="M262" i="11"/>
  <c r="N262" i="11"/>
  <c r="O262" i="11"/>
  <c r="W262" i="11" s="1"/>
  <c r="P262" i="11"/>
  <c r="Q262" i="11"/>
  <c r="S262" i="11"/>
  <c r="U262" i="11" s="1"/>
  <c r="T262" i="11"/>
  <c r="AB262" i="11" s="1"/>
  <c r="Y262" i="11"/>
  <c r="AA262" i="11"/>
  <c r="AC262" i="11" s="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V263" i="11" s="1"/>
  <c r="O263" i="11"/>
  <c r="P263" i="11"/>
  <c r="X263" i="11" s="1"/>
  <c r="Q263" i="11"/>
  <c r="Y263" i="11" s="1"/>
  <c r="R263" i="11"/>
  <c r="S263" i="11"/>
  <c r="U263" i="11" s="1"/>
  <c r="T263" i="11"/>
  <c r="W263" i="11"/>
  <c r="AB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V264" i="11" s="1"/>
  <c r="O264" i="11"/>
  <c r="W264" i="11" s="1"/>
  <c r="P264" i="11"/>
  <c r="Q264" i="11"/>
  <c r="Y264" i="11" s="1"/>
  <c r="S264" i="11"/>
  <c r="AA264" i="11" s="1"/>
  <c r="T264" i="11"/>
  <c r="AB264" i="11" s="1"/>
  <c r="X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AB265" i="11" s="1"/>
  <c r="V265" i="11"/>
  <c r="W265" i="11"/>
  <c r="X265" i="11"/>
  <c r="Y265" i="11"/>
  <c r="AA265" i="11"/>
  <c r="AC265" i="11" s="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R266" i="11" s="1"/>
  <c r="O266" i="11"/>
  <c r="P266" i="11"/>
  <c r="Q266" i="11"/>
  <c r="S266" i="11"/>
  <c r="T266" i="11"/>
  <c r="U266" i="11"/>
  <c r="AA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S267" i="11"/>
  <c r="U267" i="11" s="1"/>
  <c r="T267" i="11"/>
  <c r="W267" i="11"/>
  <c r="X267" i="11"/>
  <c r="Y267" i="11"/>
  <c r="AB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W268" i="11" s="1"/>
  <c r="P268" i="11"/>
  <c r="X268" i="11" s="1"/>
  <c r="Q268" i="11"/>
  <c r="Y268" i="11" s="1"/>
  <c r="S268" i="11"/>
  <c r="U268" i="11" s="1"/>
  <c r="T268" i="11"/>
  <c r="V268" i="11"/>
  <c r="AA268" i="11"/>
  <c r="AB268" i="11"/>
  <c r="A269" i="11"/>
  <c r="B269" i="11"/>
  <c r="C269" i="11"/>
  <c r="D269" i="11"/>
  <c r="E269" i="11"/>
  <c r="F269" i="11"/>
  <c r="G269" i="11"/>
  <c r="H269" i="11"/>
  <c r="I269" i="11"/>
  <c r="W269" i="11" s="1"/>
  <c r="J269" i="11"/>
  <c r="K269" i="11"/>
  <c r="L269" i="11"/>
  <c r="M269" i="11"/>
  <c r="N269" i="11"/>
  <c r="V269" i="11" s="1"/>
  <c r="O269" i="11"/>
  <c r="P269" i="11"/>
  <c r="X269" i="11" s="1"/>
  <c r="Q269" i="11"/>
  <c r="R269" i="11"/>
  <c r="S269" i="11"/>
  <c r="T269" i="11"/>
  <c r="AB269" i="11" s="1"/>
  <c r="Y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Y270" i="11" s="1"/>
  <c r="S270" i="11"/>
  <c r="AA270" i="11" s="1"/>
  <c r="T270" i="11"/>
  <c r="U270" i="11"/>
  <c r="V270" i="11"/>
  <c r="W270" i="11"/>
  <c r="X270" i="11"/>
  <c r="AB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R271" i="11" s="1"/>
  <c r="O271" i="11"/>
  <c r="P271" i="11"/>
  <c r="Q271" i="11"/>
  <c r="S271" i="11"/>
  <c r="U271" i="11" s="1"/>
  <c r="T271" i="11"/>
  <c r="A272" i="11"/>
  <c r="B272" i="11"/>
  <c r="C272" i="11"/>
  <c r="D272" i="11"/>
  <c r="E272" i="11"/>
  <c r="F272" i="11"/>
  <c r="G272" i="11"/>
  <c r="H272" i="11"/>
  <c r="I272" i="11"/>
  <c r="V272" i="11" s="1"/>
  <c r="J272" i="11"/>
  <c r="K272" i="11"/>
  <c r="L272" i="11"/>
  <c r="M272" i="11"/>
  <c r="N272" i="11"/>
  <c r="R272" i="11" s="1"/>
  <c r="O272" i="11"/>
  <c r="P272" i="11"/>
  <c r="Q272" i="11"/>
  <c r="S272" i="11"/>
  <c r="U272" i="11" s="1"/>
  <c r="T272" i="11"/>
  <c r="Y272" i="11"/>
  <c r="AA272" i="11"/>
  <c r="AB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W273" i="11" s="1"/>
  <c r="P273" i="11"/>
  <c r="X273" i="11" s="1"/>
  <c r="Q273" i="11"/>
  <c r="S273" i="11"/>
  <c r="T273" i="11"/>
  <c r="U273" i="11"/>
  <c r="Y273" i="11"/>
  <c r="AA273" i="11"/>
  <c r="AB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V274" i="11" s="1"/>
  <c r="O274" i="11"/>
  <c r="W274" i="11" s="1"/>
  <c r="P274" i="11"/>
  <c r="Q274" i="11"/>
  <c r="Y274" i="11" s="1"/>
  <c r="S274" i="11"/>
  <c r="T274" i="11"/>
  <c r="X274" i="11"/>
  <c r="AB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Y275" i="11" s="1"/>
  <c r="R275" i="11"/>
  <c r="S275" i="11"/>
  <c r="T275" i="11"/>
  <c r="AB275" i="11" s="1"/>
  <c r="V275" i="11"/>
  <c r="W275" i="11"/>
  <c r="X275" i="11"/>
  <c r="AA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R276" i="11" s="1"/>
  <c r="O276" i="11"/>
  <c r="P276" i="11"/>
  <c r="Q276" i="11"/>
  <c r="S276" i="11"/>
  <c r="T276" i="11"/>
  <c r="U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R277" i="11" s="1"/>
  <c r="P277" i="11"/>
  <c r="Q277" i="11"/>
  <c r="S277" i="11"/>
  <c r="U277" i="11" s="1"/>
  <c r="T277" i="11"/>
  <c r="V277" i="11"/>
  <c r="W277" i="11"/>
  <c r="X277" i="11"/>
  <c r="Y277" i="11"/>
  <c r="AA277" i="11"/>
  <c r="AB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W278" i="11" s="1"/>
  <c r="P278" i="11"/>
  <c r="Q278" i="11"/>
  <c r="Y278" i="11" s="1"/>
  <c r="S278" i="11"/>
  <c r="U278" i="11" s="1"/>
  <c r="T278" i="11"/>
  <c r="AB278" i="11" s="1"/>
  <c r="X278" i="11"/>
  <c r="AA278" i="11"/>
  <c r="AC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V279" i="11" s="1"/>
  <c r="O279" i="11"/>
  <c r="P279" i="11"/>
  <c r="X279" i="11" s="1"/>
  <c r="Q279" i="11"/>
  <c r="Y279" i="11" s="1"/>
  <c r="R279" i="11"/>
  <c r="S279" i="11"/>
  <c r="U279" i="11" s="1"/>
  <c r="T279" i="11"/>
  <c r="W279" i="11"/>
  <c r="AA279" i="11"/>
  <c r="AB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R280" i="11" s="1"/>
  <c r="O280" i="11"/>
  <c r="P280" i="11"/>
  <c r="Q280" i="11"/>
  <c r="Y280" i="11" s="1"/>
  <c r="S280" i="11"/>
  <c r="AA280" i="11" s="1"/>
  <c r="T280" i="11"/>
  <c r="AB280" i="11" s="1"/>
  <c r="U280" i="11"/>
  <c r="V280" i="11"/>
  <c r="W280" i="11"/>
  <c r="X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 s="1"/>
  <c r="S281" i="11"/>
  <c r="U281" i="11" s="1"/>
  <c r="T281" i="11"/>
  <c r="AB281" i="11" s="1"/>
  <c r="V281" i="11"/>
  <c r="W281" i="11"/>
  <c r="X281" i="11"/>
  <c r="Y281" i="11"/>
  <c r="AA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R282" i="11" s="1"/>
  <c r="O282" i="11"/>
  <c r="P282" i="11"/>
  <c r="Q282" i="11"/>
  <c r="S282" i="11"/>
  <c r="U282" i="11" s="1"/>
  <c r="T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S283" i="11"/>
  <c r="U283" i="11" s="1"/>
  <c r="T283" i="11"/>
  <c r="W283" i="11"/>
  <c r="X283" i="11"/>
  <c r="Y283" i="11"/>
  <c r="AB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X284" i="11" s="1"/>
  <c r="Q284" i="11"/>
  <c r="Y284" i="11" s="1"/>
  <c r="S284" i="11"/>
  <c r="U284" i="11" s="1"/>
  <c r="T284" i="11"/>
  <c r="AB284" i="11" s="1"/>
  <c r="V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X285" i="11" s="1"/>
  <c r="Q285" i="11"/>
  <c r="R285" i="11"/>
  <c r="S285" i="11"/>
  <c r="T285" i="11"/>
  <c r="AB285" i="11" s="1"/>
  <c r="V285" i="11"/>
  <c r="W285" i="11"/>
  <c r="Y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AA286" i="11" s="1"/>
  <c r="AC286" i="11" s="1"/>
  <c r="T286" i="11"/>
  <c r="U286" i="11"/>
  <c r="V286" i="11"/>
  <c r="W286" i="11"/>
  <c r="X286" i="11"/>
  <c r="Y286" i="11"/>
  <c r="AB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R287" i="11" s="1"/>
  <c r="O287" i="11"/>
  <c r="P287" i="11"/>
  <c r="Q287" i="11"/>
  <c r="S287" i="11"/>
  <c r="U287" i="11" s="1"/>
  <c r="T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R288" i="11" s="1"/>
  <c r="O288" i="11"/>
  <c r="P288" i="11"/>
  <c r="Q288" i="11"/>
  <c r="S288" i="11"/>
  <c r="U288" i="11" s="1"/>
  <c r="T288" i="11"/>
  <c r="W288" i="11"/>
  <c r="X288" i="11"/>
  <c r="Y288" i="11"/>
  <c r="AA288" i="11"/>
  <c r="AB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W289" i="11" s="1"/>
  <c r="P289" i="11"/>
  <c r="X289" i="11" s="1"/>
  <c r="Q289" i="11"/>
  <c r="Y289" i="11" s="1"/>
  <c r="S289" i="11"/>
  <c r="T289" i="11"/>
  <c r="U289" i="11"/>
  <c r="AA289" i="11"/>
  <c r="AB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Y290" i="11" s="1"/>
  <c r="S290" i="11"/>
  <c r="T290" i="11"/>
  <c r="V290" i="11"/>
  <c r="W290" i="11"/>
  <c r="X290" i="11"/>
  <c r="AB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W291" i="11" s="1"/>
  <c r="P291" i="11"/>
  <c r="Q291" i="11"/>
  <c r="R291" i="11"/>
  <c r="S291" i="11"/>
  <c r="T291" i="11"/>
  <c r="AB291" i="11" s="1"/>
  <c r="U291" i="11"/>
  <c r="V291" i="11"/>
  <c r="X291" i="11"/>
  <c r="Y291" i="11"/>
  <c r="AA291" i="11"/>
  <c r="AC291" i="11" s="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R292" i="11" s="1"/>
  <c r="O292" i="11"/>
  <c r="P292" i="11"/>
  <c r="Q292" i="11"/>
  <c r="S292" i="11"/>
  <c r="T292" i="11"/>
  <c r="U292" i="11"/>
  <c r="W292" i="11"/>
  <c r="X292" i="11"/>
  <c r="Y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V293" i="11" s="1"/>
  <c r="O293" i="11"/>
  <c r="P293" i="11"/>
  <c r="Q293" i="11"/>
  <c r="R293" i="11" s="1"/>
  <c r="S293" i="11"/>
  <c r="U293" i="11" s="1"/>
  <c r="T293" i="11"/>
  <c r="W293" i="11"/>
  <c r="X293" i="11"/>
  <c r="AA293" i="11"/>
  <c r="AB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W294" i="11" s="1"/>
  <c r="P294" i="11"/>
  <c r="Q294" i="11"/>
  <c r="Y294" i="11" s="1"/>
  <c r="S294" i="11"/>
  <c r="U294" i="11" s="1"/>
  <c r="T294" i="11"/>
  <c r="AB294" i="11" s="1"/>
  <c r="X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V295" i="11" s="1"/>
  <c r="O295" i="11"/>
  <c r="P295" i="11"/>
  <c r="Q295" i="11"/>
  <c r="Y295" i="11" s="1"/>
  <c r="S295" i="11"/>
  <c r="U295" i="11" s="1"/>
  <c r="T295" i="11"/>
  <c r="AB295" i="11" s="1"/>
  <c r="W295" i="11"/>
  <c r="AA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V296" i="11" s="1"/>
  <c r="O296" i="11"/>
  <c r="P296" i="11"/>
  <c r="Q296" i="11"/>
  <c r="Y296" i="11" s="1"/>
  <c r="S296" i="11"/>
  <c r="AA296" i="11" s="1"/>
  <c r="T296" i="11"/>
  <c r="AB296" i="11" s="1"/>
  <c r="W296" i="11"/>
  <c r="X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R297" i="11" s="1"/>
  <c r="O297" i="11"/>
  <c r="P297" i="11"/>
  <c r="Q297" i="11"/>
  <c r="S297" i="11"/>
  <c r="AA297" i="11" s="1"/>
  <c r="T297" i="11"/>
  <c r="AB297" i="11" s="1"/>
  <c r="V297" i="11"/>
  <c r="W297" i="11"/>
  <c r="X297" i="11"/>
  <c r="Y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U298" i="11" s="1"/>
  <c r="T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S299" i="11"/>
  <c r="U299" i="11" s="1"/>
  <c r="T299" i="11"/>
  <c r="W299" i="11"/>
  <c r="X299" i="11"/>
  <c r="Y299" i="11"/>
  <c r="AA299" i="11"/>
  <c r="AB299" i="11"/>
  <c r="AC299" i="11" s="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R300" i="11" s="1"/>
  <c r="O300" i="11"/>
  <c r="W300" i="11" s="1"/>
  <c r="P300" i="11"/>
  <c r="X300" i="11" s="1"/>
  <c r="Q300" i="11"/>
  <c r="Y300" i="11" s="1"/>
  <c r="S300" i="11"/>
  <c r="U300" i="11" s="1"/>
  <c r="T300" i="11"/>
  <c r="V300" i="11"/>
  <c r="AA300" i="11"/>
  <c r="AB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AB301" i="11" s="1"/>
  <c r="V301" i="11"/>
  <c r="W301" i="11"/>
  <c r="X301" i="11"/>
  <c r="Y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R302" i="11" s="1"/>
  <c r="Q302" i="11"/>
  <c r="Y302" i="11" s="1"/>
  <c r="S302" i="11"/>
  <c r="T302" i="11"/>
  <c r="U302" i="11"/>
  <c r="V302" i="11"/>
  <c r="W302" i="11"/>
  <c r="X302" i="11"/>
  <c r="AA302" i="11"/>
  <c r="AC302" i="11" s="1"/>
  <c r="AB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R303" i="11" s="1"/>
  <c r="O303" i="11"/>
  <c r="W303" i="11" s="1"/>
  <c r="P303" i="11"/>
  <c r="Q303" i="11"/>
  <c r="S303" i="11"/>
  <c r="AA303" i="11" s="1"/>
  <c r="T303" i="11"/>
  <c r="AB303" i="11" s="1"/>
  <c r="X303" i="11"/>
  <c r="Y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 s="1"/>
  <c r="S304" i="11"/>
  <c r="U304" i="11" s="1"/>
  <c r="T304" i="11"/>
  <c r="V304" i="11"/>
  <c r="W304" i="11"/>
  <c r="X304" i="11"/>
  <c r="AA304" i="11"/>
  <c r="AB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W305" i="11" s="1"/>
  <c r="P305" i="11"/>
  <c r="X305" i="11" s="1"/>
  <c r="Q305" i="11"/>
  <c r="S305" i="11"/>
  <c r="U305" i="11" s="1"/>
  <c r="T305" i="11"/>
  <c r="AB305" i="11" s="1"/>
  <c r="Y305" i="11"/>
  <c r="AA305" i="11"/>
  <c r="AC305" i="11" s="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V306" i="11" s="1"/>
  <c r="O306" i="11"/>
  <c r="P306" i="11"/>
  <c r="Q306" i="11"/>
  <c r="Y306" i="11" s="1"/>
  <c r="R306" i="11"/>
  <c r="S306" i="11"/>
  <c r="T306" i="11"/>
  <c r="W306" i="11"/>
  <c r="X306" i="11"/>
  <c r="AB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R307" i="11" s="1"/>
  <c r="O307" i="11"/>
  <c r="P307" i="11"/>
  <c r="Q307" i="11"/>
  <c r="Y307" i="11" s="1"/>
  <c r="S307" i="11"/>
  <c r="T307" i="11"/>
  <c r="AB307" i="11" s="1"/>
  <c r="V307" i="11"/>
  <c r="W307" i="11"/>
  <c r="X307" i="11"/>
  <c r="AA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R308" i="11" s="1"/>
  <c r="Q308" i="11"/>
  <c r="S308" i="11"/>
  <c r="T308" i="11"/>
  <c r="AB308" i="11" s="1"/>
  <c r="W308" i="11"/>
  <c r="X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Y309" i="11" s="1"/>
  <c r="R309" i="11"/>
  <c r="S309" i="11"/>
  <c r="U309" i="11" s="1"/>
  <c r="T309" i="11"/>
  <c r="V309" i="11"/>
  <c r="W309" i="11"/>
  <c r="X309" i="11"/>
  <c r="AA309" i="11"/>
  <c r="AC309" i="11" s="1"/>
  <c r="AB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W310" i="11" s="1"/>
  <c r="P310" i="11"/>
  <c r="Q310" i="11"/>
  <c r="S310" i="11"/>
  <c r="T310" i="11"/>
  <c r="U310" i="11" s="1"/>
  <c r="X310" i="11"/>
  <c r="Y310" i="11"/>
  <c r="AA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V311" i="11" s="1"/>
  <c r="O311" i="11"/>
  <c r="P311" i="11"/>
  <c r="X311" i="11" s="1"/>
  <c r="Q311" i="11"/>
  <c r="Y311" i="11" s="1"/>
  <c r="S311" i="11"/>
  <c r="U311" i="11" s="1"/>
  <c r="T311" i="11"/>
  <c r="W311" i="11"/>
  <c r="AA311" i="11"/>
  <c r="AB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R312" i="11" s="1"/>
  <c r="O312" i="11"/>
  <c r="P312" i="11"/>
  <c r="Q312" i="11"/>
  <c r="Y312" i="11" s="1"/>
  <c r="S312" i="11"/>
  <c r="AA312" i="11" s="1"/>
  <c r="T312" i="11"/>
  <c r="AB312" i="11" s="1"/>
  <c r="V312" i="11"/>
  <c r="W312" i="11"/>
  <c r="X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 s="1"/>
  <c r="S313" i="11"/>
  <c r="U313" i="11" s="1"/>
  <c r="T313" i="11"/>
  <c r="AB313" i="11" s="1"/>
  <c r="V313" i="11"/>
  <c r="W313" i="11"/>
  <c r="X313" i="11"/>
  <c r="Y313" i="11"/>
  <c r="AA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R314" i="11" s="1"/>
  <c r="O314" i="11"/>
  <c r="P314" i="11"/>
  <c r="X314" i="11" s="1"/>
  <c r="Q314" i="11"/>
  <c r="S314" i="11"/>
  <c r="T314" i="11"/>
  <c r="AB314" i="11" s="1"/>
  <c r="Y314" i="11"/>
  <c r="AA314" i="11"/>
  <c r="AC314" i="11" s="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Y315" i="11" s="1"/>
  <c r="S315" i="11"/>
  <c r="U315" i="11" s="1"/>
  <c r="T315" i="11"/>
  <c r="W315" i="11"/>
  <c r="X315" i="11"/>
  <c r="AB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X316" i="11" s="1"/>
  <c r="Q316" i="11"/>
  <c r="Y316" i="11" s="1"/>
  <c r="S316" i="11"/>
  <c r="T316" i="11"/>
  <c r="U316" i="11" s="1"/>
  <c r="V316" i="11"/>
  <c r="AA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V317" i="11" s="1"/>
  <c r="O317" i="11"/>
  <c r="P317" i="11"/>
  <c r="X317" i="11" s="1"/>
  <c r="Q317" i="11"/>
  <c r="R317" i="11"/>
  <c r="S317" i="11"/>
  <c r="T317" i="11"/>
  <c r="AB317" i="11" s="1"/>
  <c r="W317" i="11"/>
  <c r="Y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R318" i="11" s="1"/>
  <c r="Q318" i="11"/>
  <c r="Y318" i="11" s="1"/>
  <c r="S318" i="11"/>
  <c r="T318" i="11"/>
  <c r="U318" i="11"/>
  <c r="V318" i="11"/>
  <c r="W318" i="11"/>
  <c r="X318" i="11"/>
  <c r="AA318" i="11"/>
  <c r="AB318" i="11"/>
  <c r="A319" i="11"/>
  <c r="B319" i="11"/>
  <c r="C319" i="11"/>
  <c r="D319" i="11"/>
  <c r="E319" i="11"/>
  <c r="F319" i="11"/>
  <c r="G319" i="11"/>
  <c r="H319" i="11"/>
  <c r="I319" i="11"/>
  <c r="V319" i="11" s="1"/>
  <c r="J319" i="11"/>
  <c r="K319" i="11"/>
  <c r="L319" i="11"/>
  <c r="M319" i="11"/>
  <c r="N319" i="11"/>
  <c r="R319" i="11" s="1"/>
  <c r="O319" i="11"/>
  <c r="P319" i="11"/>
  <c r="Q319" i="11"/>
  <c r="S319" i="11"/>
  <c r="T319" i="11"/>
  <c r="AB319" i="11" s="1"/>
  <c r="X319" i="11"/>
  <c r="Y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U320" i="11" s="1"/>
  <c r="T320" i="11"/>
  <c r="V320" i="11"/>
  <c r="W320" i="11"/>
  <c r="X320" i="11"/>
  <c r="Y320" i="11"/>
  <c r="AA320" i="11"/>
  <c r="AC320" i="11" s="1"/>
  <c r="AB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W321" i="11" s="1"/>
  <c r="P321" i="11"/>
  <c r="X321" i="11" s="1"/>
  <c r="Q321" i="11"/>
  <c r="Y321" i="11" s="1"/>
  <c r="S321" i="11"/>
  <c r="T321" i="11"/>
  <c r="U321" i="11" s="1"/>
  <c r="AA321" i="11"/>
  <c r="AB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Y322" i="11" s="1"/>
  <c r="S322" i="11"/>
  <c r="T322" i="11"/>
  <c r="AB322" i="11" s="1"/>
  <c r="V322" i="11"/>
  <c r="W322" i="11"/>
  <c r="X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AB323" i="11" s="1"/>
  <c r="V323" i="11"/>
  <c r="W323" i="11"/>
  <c r="X323" i="11"/>
  <c r="Y323" i="11"/>
  <c r="AA323" i="11"/>
  <c r="A324" i="11"/>
  <c r="B324" i="11"/>
  <c r="C324" i="11"/>
  <c r="D324" i="11"/>
  <c r="E324" i="11"/>
  <c r="F324" i="11"/>
  <c r="G324" i="11"/>
  <c r="H324" i="11"/>
  <c r="I324" i="11"/>
  <c r="AB324" i="11" s="1"/>
  <c r="J324" i="11"/>
  <c r="K324" i="11"/>
  <c r="L324" i="11"/>
  <c r="M324" i="11"/>
  <c r="N324" i="11"/>
  <c r="R324" i="11" s="1"/>
  <c r="O324" i="11"/>
  <c r="P324" i="11"/>
  <c r="Q324" i="11"/>
  <c r="S324" i="11"/>
  <c r="AA324" i="11" s="1"/>
  <c r="T324" i="11"/>
  <c r="U324" i="11"/>
  <c r="W324" i="11"/>
  <c r="X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R325" i="11" s="1"/>
  <c r="P325" i="11"/>
  <c r="Q325" i="11"/>
  <c r="Y325" i="11" s="1"/>
  <c r="S325" i="11"/>
  <c r="U325" i="11" s="1"/>
  <c r="T325" i="11"/>
  <c r="V325" i="11"/>
  <c r="X325" i="11"/>
  <c r="AA325" i="11"/>
  <c r="AB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W326" i="11" s="1"/>
  <c r="P326" i="11"/>
  <c r="Q326" i="11"/>
  <c r="S326" i="11"/>
  <c r="U326" i="11" s="1"/>
  <c r="T326" i="11"/>
  <c r="X326" i="11"/>
  <c r="Y326" i="11"/>
  <c r="AA326" i="11"/>
  <c r="AB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V327" i="11" s="1"/>
  <c r="O327" i="11"/>
  <c r="P327" i="11"/>
  <c r="X327" i="11" s="1"/>
  <c r="Q327" i="11"/>
  <c r="Y327" i="11" s="1"/>
  <c r="S327" i="11"/>
  <c r="U327" i="11" s="1"/>
  <c r="T327" i="11"/>
  <c r="W327" i="11"/>
  <c r="AA327" i="11"/>
  <c r="AB327" i="11"/>
  <c r="AC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V328" i="11" s="1"/>
  <c r="O328" i="11"/>
  <c r="P328" i="11"/>
  <c r="Q328" i="11"/>
  <c r="Y328" i="11" s="1"/>
  <c r="S328" i="11"/>
  <c r="AA328" i="11" s="1"/>
  <c r="T328" i="11"/>
  <c r="AB328" i="11" s="1"/>
  <c r="W328" i="11"/>
  <c r="X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AA329" i="11" s="1"/>
  <c r="T329" i="11"/>
  <c r="AB329" i="11" s="1"/>
  <c r="V329" i="11"/>
  <c r="W329" i="11"/>
  <c r="X329" i="11"/>
  <c r="Y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 s="1"/>
  <c r="S330" i="11"/>
  <c r="T330" i="11"/>
  <c r="U330" i="11" s="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Y331" i="11" s="1"/>
  <c r="S331" i="11"/>
  <c r="U331" i="11" s="1"/>
  <c r="T331" i="11"/>
  <c r="W331" i="11"/>
  <c r="X331" i="11"/>
  <c r="AA331" i="11"/>
  <c r="AB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X332" i="11" s="1"/>
  <c r="Q332" i="11"/>
  <c r="Y332" i="11" s="1"/>
  <c r="S332" i="11"/>
  <c r="U332" i="11" s="1"/>
  <c r="T332" i="11"/>
  <c r="AB332" i="11" s="1"/>
  <c r="V332" i="11"/>
  <c r="AA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X333" i="11" s="1"/>
  <c r="Q333" i="11"/>
  <c r="Y333" i="11" s="1"/>
  <c r="R333" i="11"/>
  <c r="S333" i="11"/>
  <c r="T333" i="11"/>
  <c r="AB333" i="11" s="1"/>
  <c r="V333" i="11"/>
  <c r="W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AA334" i="11" s="1"/>
  <c r="T334" i="11"/>
  <c r="U334" i="11"/>
  <c r="V334" i="11"/>
  <c r="W334" i="11"/>
  <c r="X334" i="11"/>
  <c r="Y334" i="11"/>
  <c r="AB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R335" i="11" s="1"/>
  <c r="O335" i="11"/>
  <c r="W335" i="11" s="1"/>
  <c r="P335" i="11"/>
  <c r="Q335" i="11"/>
  <c r="S335" i="11"/>
  <c r="U335" i="11" s="1"/>
  <c r="T335" i="11"/>
  <c r="Y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R336" i="11" s="1"/>
  <c r="O336" i="11"/>
  <c r="W336" i="11" s="1"/>
  <c r="P336" i="11"/>
  <c r="Q336" i="11"/>
  <c r="Y336" i="11" s="1"/>
  <c r="S336" i="11"/>
  <c r="U336" i="11" s="1"/>
  <c r="T336" i="11"/>
  <c r="V336" i="11"/>
  <c r="X336" i="11"/>
  <c r="AA336" i="11"/>
  <c r="AB336" i="11"/>
  <c r="AC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W337" i="11" s="1"/>
  <c r="P337" i="11"/>
  <c r="X337" i="11" s="1"/>
  <c r="Q337" i="11"/>
  <c r="S337" i="11"/>
  <c r="T337" i="11"/>
  <c r="U337" i="11"/>
  <c r="Y337" i="11"/>
  <c r="AA337" i="11"/>
  <c r="AC337" i="11" s="1"/>
  <c r="AB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V338" i="11" s="1"/>
  <c r="O338" i="11"/>
  <c r="W338" i="11" s="1"/>
  <c r="P338" i="11"/>
  <c r="Q338" i="11"/>
  <c r="Y338" i="11" s="1"/>
  <c r="R338" i="11"/>
  <c r="S338" i="11"/>
  <c r="T338" i="11"/>
  <c r="X338" i="11"/>
  <c r="AB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Y339" i="11" s="1"/>
  <c r="R339" i="11"/>
  <c r="S339" i="11"/>
  <c r="T339" i="11"/>
  <c r="AB339" i="11" s="1"/>
  <c r="V339" i="11"/>
  <c r="W339" i="11"/>
  <c r="X339" i="11"/>
  <c r="AA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Y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Z341" i="11" s="1"/>
  <c r="W341" i="11"/>
  <c r="X341" i="11"/>
  <c r="Y341" i="11"/>
  <c r="AA341" i="11"/>
  <c r="AB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W342" i="11" s="1"/>
  <c r="P342" i="11"/>
  <c r="Q342" i="11"/>
  <c r="S342" i="11"/>
  <c r="T342" i="11"/>
  <c r="U342" i="11" s="1"/>
  <c r="X342" i="11"/>
  <c r="Y342" i="11"/>
  <c r="AA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V343" i="11" s="1"/>
  <c r="O343" i="11"/>
  <c r="P343" i="11"/>
  <c r="X343" i="11" s="1"/>
  <c r="Q343" i="11"/>
  <c r="Y343" i="11" s="1"/>
  <c r="S343" i="11"/>
  <c r="U343" i="11" s="1"/>
  <c r="T343" i="11"/>
  <c r="W343" i="11"/>
  <c r="AB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W344" i="11" s="1"/>
  <c r="P344" i="11"/>
  <c r="Q344" i="11"/>
  <c r="Y344" i="11" s="1"/>
  <c r="S344" i="11"/>
  <c r="T344" i="11"/>
  <c r="AB344" i="11" s="1"/>
  <c r="V344" i="11"/>
  <c r="X344" i="11"/>
  <c r="AA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R345" i="11" s="1"/>
  <c r="O345" i="11"/>
  <c r="P345" i="11"/>
  <c r="Q345" i="11"/>
  <c r="S345" i="11"/>
  <c r="T345" i="11"/>
  <c r="U345" i="11"/>
  <c r="V345" i="11"/>
  <c r="W345" i="11"/>
  <c r="X345" i="11"/>
  <c r="Y345" i="11"/>
  <c r="AA345" i="11"/>
  <c r="AC345" i="11" s="1"/>
  <c r="AB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R346" i="11" s="1"/>
  <c r="O346" i="11"/>
  <c r="P346" i="11"/>
  <c r="X346" i="11" s="1"/>
  <c r="Q346" i="11"/>
  <c r="S346" i="11"/>
  <c r="T346" i="11"/>
  <c r="U346" i="11"/>
  <c r="Y346" i="11"/>
  <c r="AA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X347" i="11" s="1"/>
  <c r="Q347" i="11"/>
  <c r="S347" i="11"/>
  <c r="T347" i="11"/>
  <c r="AB347" i="11" s="1"/>
  <c r="W347" i="11"/>
  <c r="Y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X348" i="11" s="1"/>
  <c r="Q348" i="11"/>
  <c r="Y348" i="11" s="1"/>
  <c r="S348" i="11"/>
  <c r="U348" i="11" s="1"/>
  <c r="T348" i="11"/>
  <c r="V348" i="11"/>
  <c r="W348" i="11"/>
  <c r="AB348" i="11"/>
  <c r="A349" i="11"/>
  <c r="B349" i="11"/>
  <c r="C349" i="11"/>
  <c r="D349" i="11"/>
  <c r="E349" i="11"/>
  <c r="F349" i="11"/>
  <c r="G349" i="11"/>
  <c r="H349" i="11"/>
  <c r="I349" i="11"/>
  <c r="V349" i="11" s="1"/>
  <c r="J349" i="11"/>
  <c r="K349" i="11"/>
  <c r="L349" i="11"/>
  <c r="M349" i="11"/>
  <c r="N349" i="11"/>
  <c r="O349" i="11"/>
  <c r="W349" i="11" s="1"/>
  <c r="P349" i="11"/>
  <c r="X349" i="11" s="1"/>
  <c r="Q349" i="11"/>
  <c r="R349" i="11"/>
  <c r="S349" i="11"/>
  <c r="T349" i="11"/>
  <c r="AB349" i="11" s="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R350" i="11" s="1"/>
  <c r="Q350" i="11"/>
  <c r="S350" i="11"/>
  <c r="AA350" i="11" s="1"/>
  <c r="AC350" i="11" s="1"/>
  <c r="T350" i="11"/>
  <c r="U350" i="11"/>
  <c r="V350" i="11"/>
  <c r="W350" i="11"/>
  <c r="X350" i="11"/>
  <c r="Y350" i="11"/>
  <c r="AB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X351" i="11" s="1"/>
  <c r="Q351" i="11"/>
  <c r="S351" i="11"/>
  <c r="U351" i="11" s="1"/>
  <c r="T351" i="11"/>
  <c r="AB351" i="11" s="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U352" i="11" s="1"/>
  <c r="T352" i="11"/>
  <c r="V352" i="11"/>
  <c r="W352" i="11"/>
  <c r="X352" i="11"/>
  <c r="Y352" i="11"/>
  <c r="AA352" i="11"/>
  <c r="AB352" i="11"/>
  <c r="AC352" i="11" s="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W353" i="11" s="1"/>
  <c r="P353" i="11"/>
  <c r="X353" i="11" s="1"/>
  <c r="Q353" i="11"/>
  <c r="S353" i="11"/>
  <c r="AA353" i="11" s="1"/>
  <c r="AC353" i="11" s="1"/>
  <c r="T353" i="11"/>
  <c r="V353" i="11"/>
  <c r="Y353" i="11"/>
  <c r="AB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U354" i="11" s="1"/>
  <c r="T354" i="11"/>
  <c r="AA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R355" i="11" s="1"/>
  <c r="O355" i="11"/>
  <c r="P355" i="11"/>
  <c r="Q355" i="11"/>
  <c r="S355" i="11"/>
  <c r="T355" i="11"/>
  <c r="AB355" i="11" s="1"/>
  <c r="Y355" i="11"/>
  <c r="A356" i="11"/>
  <c r="B356" i="11"/>
  <c r="C356" i="11"/>
  <c r="D356" i="11"/>
  <c r="E356" i="11"/>
  <c r="F356" i="11"/>
  <c r="G356" i="11"/>
  <c r="H356" i="11"/>
  <c r="I356" i="11"/>
  <c r="X356" i="11" s="1"/>
  <c r="J356" i="11"/>
  <c r="K356" i="11"/>
  <c r="L356" i="11"/>
  <c r="M356" i="11"/>
  <c r="N356" i="11"/>
  <c r="O356" i="11"/>
  <c r="P356" i="11"/>
  <c r="Q356" i="11"/>
  <c r="R356" i="11"/>
  <c r="S356" i="11"/>
  <c r="U356" i="11" s="1"/>
  <c r="T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W357" i="11" s="1"/>
  <c r="P357" i="11"/>
  <c r="X357" i="11" s="1"/>
  <c r="Q357" i="11"/>
  <c r="S357" i="11"/>
  <c r="T357" i="11"/>
  <c r="U357" i="11"/>
  <c r="Y357" i="11"/>
  <c r="AA357" i="11"/>
  <c r="AC357" i="11" s="1"/>
  <c r="AB357" i="11"/>
  <c r="A358" i="11"/>
  <c r="B358" i="11"/>
  <c r="C358" i="11"/>
  <c r="D358" i="11"/>
  <c r="E358" i="11"/>
  <c r="F358" i="11"/>
  <c r="G358" i="11"/>
  <c r="H358" i="11"/>
  <c r="I358" i="11"/>
  <c r="AB358" i="11" s="1"/>
  <c r="J358" i="11"/>
  <c r="K358" i="11"/>
  <c r="L358" i="11"/>
  <c r="M358" i="11"/>
  <c r="N358" i="11"/>
  <c r="V358" i="11" s="1"/>
  <c r="O358" i="11"/>
  <c r="P358" i="11"/>
  <c r="X358" i="11" s="1"/>
  <c r="Q358" i="11"/>
  <c r="Y358" i="11" s="1"/>
  <c r="S358" i="11"/>
  <c r="U358" i="11" s="1"/>
  <c r="T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W359" i="11" s="1"/>
  <c r="P359" i="11"/>
  <c r="X359" i="11" s="1"/>
  <c r="Q359" i="11"/>
  <c r="Y359" i="11" s="1"/>
  <c r="R359" i="11"/>
  <c r="S359" i="11"/>
  <c r="T359" i="11"/>
  <c r="AB359" i="11" s="1"/>
  <c r="V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R360" i="11" s="1"/>
  <c r="O360" i="11"/>
  <c r="P360" i="11"/>
  <c r="Q360" i="11"/>
  <c r="S360" i="11"/>
  <c r="AA360" i="11" s="1"/>
  <c r="T360" i="11"/>
  <c r="AB360" i="11" s="1"/>
  <c r="U360" i="11"/>
  <c r="V360" i="11"/>
  <c r="W360" i="11"/>
  <c r="X360" i="11"/>
  <c r="Y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U361" i="11" s="1"/>
  <c r="T361" i="11"/>
  <c r="Y361" i="11"/>
  <c r="A362" i="11"/>
  <c r="B362" i="11"/>
  <c r="C362" i="11"/>
  <c r="D362" i="11"/>
  <c r="E362" i="11"/>
  <c r="F362" i="11"/>
  <c r="G362" i="11"/>
  <c r="H362" i="11"/>
  <c r="I362" i="11"/>
  <c r="X362" i="11" s="1"/>
  <c r="J362" i="11"/>
  <c r="K362" i="11"/>
  <c r="L362" i="11"/>
  <c r="M362" i="11"/>
  <c r="N362" i="11"/>
  <c r="R362" i="11" s="1"/>
  <c r="O362" i="11"/>
  <c r="W362" i="11" s="1"/>
  <c r="P362" i="11"/>
  <c r="Q362" i="11"/>
  <c r="S362" i="11"/>
  <c r="T362" i="11"/>
  <c r="U362" i="11"/>
  <c r="Y362" i="11"/>
  <c r="AA362" i="11"/>
  <c r="AC362" i="11" s="1"/>
  <c r="AB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W363" i="11" s="1"/>
  <c r="P363" i="11"/>
  <c r="X363" i="11" s="1"/>
  <c r="Q363" i="11"/>
  <c r="Y363" i="11" s="1"/>
  <c r="S363" i="11"/>
  <c r="U363" i="11" s="1"/>
  <c r="T363" i="11"/>
  <c r="AA363" i="11"/>
  <c r="AB363" i="11"/>
  <c r="AC363" i="11" s="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V364" i="11" s="1"/>
  <c r="O364" i="11"/>
  <c r="W364" i="11" s="1"/>
  <c r="P364" i="11"/>
  <c r="X364" i="11" s="1"/>
  <c r="Q364" i="11"/>
  <c r="Y364" i="11" s="1"/>
  <c r="R364" i="11"/>
  <c r="S364" i="11"/>
  <c r="T364" i="11"/>
  <c r="AB364" i="11" s="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Y365" i="11" s="1"/>
  <c r="R365" i="11"/>
  <c r="S365" i="11"/>
  <c r="AA365" i="11" s="1"/>
  <c r="T365" i="11"/>
  <c r="AB365" i="11" s="1"/>
  <c r="U365" i="11"/>
  <c r="V365" i="11"/>
  <c r="W365" i="11"/>
  <c r="X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R366" i="11" s="1"/>
  <c r="Q366" i="11"/>
  <c r="S366" i="11"/>
  <c r="T366" i="11"/>
  <c r="AB366" i="11" s="1"/>
  <c r="U366" i="11"/>
  <c r="X366" i="11"/>
  <c r="Y366" i="11"/>
  <c r="A367" i="11"/>
  <c r="B367" i="11"/>
  <c r="C367" i="11"/>
  <c r="D367" i="11"/>
  <c r="E367" i="11"/>
  <c r="F367" i="11"/>
  <c r="G367" i="11"/>
  <c r="H367" i="11"/>
  <c r="I367" i="11"/>
  <c r="W367" i="11" s="1"/>
  <c r="J367" i="11"/>
  <c r="K367" i="11"/>
  <c r="L367" i="11"/>
  <c r="M367" i="11"/>
  <c r="N367" i="11"/>
  <c r="R367" i="11" s="1"/>
  <c r="O367" i="11"/>
  <c r="P367" i="11"/>
  <c r="Q367" i="11"/>
  <c r="S367" i="11"/>
  <c r="U367" i="11" s="1"/>
  <c r="T367" i="11"/>
  <c r="X367" i="11"/>
  <c r="Y367" i="11"/>
  <c r="AA367" i="11"/>
  <c r="AB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W368" i="11" s="1"/>
  <c r="P368" i="11"/>
  <c r="X368" i="11" s="1"/>
  <c r="Q368" i="11"/>
  <c r="Y368" i="11" s="1"/>
  <c r="S368" i="11"/>
  <c r="U368" i="11" s="1"/>
  <c r="T368" i="11"/>
  <c r="AA368" i="11"/>
  <c r="AC368" i="11" s="1"/>
  <c r="AB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V369" i="11" s="1"/>
  <c r="Z369" i="11" s="1"/>
  <c r="O369" i="11"/>
  <c r="W369" i="11" s="1"/>
  <c r="P369" i="11"/>
  <c r="X369" i="11" s="1"/>
  <c r="Q369" i="11"/>
  <c r="Y369" i="11" s="1"/>
  <c r="R369" i="11"/>
  <c r="S369" i="11"/>
  <c r="U369" i="11" s="1"/>
  <c r="T369" i="11"/>
  <c r="AB369" i="11" s="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X370" i="11" s="1"/>
  <c r="Q370" i="11"/>
  <c r="Y370" i="11" s="1"/>
  <c r="S370" i="11"/>
  <c r="AA370" i="11" s="1"/>
  <c r="T370" i="11"/>
  <c r="AB370" i="11" s="1"/>
  <c r="U370" i="11"/>
  <c r="V370" i="11"/>
  <c r="W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R371" i="11" s="1"/>
  <c r="P371" i="11"/>
  <c r="Q371" i="11"/>
  <c r="S371" i="11"/>
  <c r="AA371" i="11" s="1"/>
  <c r="T371" i="11"/>
  <c r="AB371" i="11" s="1"/>
  <c r="V371" i="11"/>
  <c r="Z371" i="11" s="1"/>
  <c r="W371" i="11"/>
  <c r="X371" i="11"/>
  <c r="Y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R372" i="11" s="1"/>
  <c r="P372" i="11"/>
  <c r="Q372" i="11"/>
  <c r="S372" i="11"/>
  <c r="U372" i="11" s="1"/>
  <c r="T372" i="11"/>
  <c r="Y372" i="11"/>
  <c r="AA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W373" i="11" s="1"/>
  <c r="P373" i="11"/>
  <c r="X373" i="11" s="1"/>
  <c r="Q373" i="11"/>
  <c r="S373" i="11"/>
  <c r="T373" i="11"/>
  <c r="U373" i="11"/>
  <c r="Y373" i="11"/>
  <c r="AA373" i="11"/>
  <c r="AB373" i="11"/>
  <c r="AC373" i="11" s="1"/>
  <c r="A374" i="11"/>
  <c r="B374" i="11"/>
  <c r="C374" i="11"/>
  <c r="D374" i="11"/>
  <c r="E374" i="11"/>
  <c r="F374" i="11"/>
  <c r="G374" i="11"/>
  <c r="H374" i="11"/>
  <c r="I374" i="11"/>
  <c r="AB374" i="11" s="1"/>
  <c r="J374" i="11"/>
  <c r="K374" i="11"/>
  <c r="L374" i="11"/>
  <c r="M374" i="11"/>
  <c r="N374" i="11"/>
  <c r="V374" i="11" s="1"/>
  <c r="O374" i="11"/>
  <c r="P374" i="11"/>
  <c r="X374" i="11" s="1"/>
  <c r="Q374" i="11"/>
  <c r="Y374" i="11" s="1"/>
  <c r="S374" i="11"/>
  <c r="U374" i="11" s="1"/>
  <c r="T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X375" i="11" s="1"/>
  <c r="Q375" i="11"/>
  <c r="Y375" i="11" s="1"/>
  <c r="R375" i="11"/>
  <c r="S375" i="11"/>
  <c r="T375" i="11"/>
  <c r="AB375" i="11" s="1"/>
  <c r="V375" i="11"/>
  <c r="W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R376" i="11" s="1"/>
  <c r="O376" i="11"/>
  <c r="P376" i="11"/>
  <c r="Q376" i="11"/>
  <c r="S376" i="11"/>
  <c r="AA376" i="11" s="1"/>
  <c r="T376" i="11"/>
  <c r="AB376" i="11" s="1"/>
  <c r="U376" i="11"/>
  <c r="V376" i="11"/>
  <c r="W376" i="11"/>
  <c r="X376" i="11"/>
  <c r="Y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U377" i="11" s="1"/>
  <c r="T377" i="11"/>
  <c r="X377" i="11"/>
  <c r="Y377" i="11"/>
  <c r="A378" i="11"/>
  <c r="B378" i="11"/>
  <c r="C378" i="11"/>
  <c r="D378" i="11"/>
  <c r="E378" i="11"/>
  <c r="F378" i="11"/>
  <c r="G378" i="11"/>
  <c r="H378" i="11"/>
  <c r="I378" i="11"/>
  <c r="X378" i="11" s="1"/>
  <c r="J378" i="11"/>
  <c r="K378" i="11"/>
  <c r="L378" i="11"/>
  <c r="M378" i="11"/>
  <c r="N378" i="11"/>
  <c r="R378" i="11" s="1"/>
  <c r="O378" i="11"/>
  <c r="W378" i="11" s="1"/>
  <c r="P378" i="11"/>
  <c r="Q378" i="11"/>
  <c r="S378" i="11"/>
  <c r="T378" i="11"/>
  <c r="U378" i="11"/>
  <c r="Y378" i="11"/>
  <c r="AA378" i="11"/>
  <c r="AC378" i="11" s="1"/>
  <c r="AB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W379" i="11" s="1"/>
  <c r="P379" i="11"/>
  <c r="X379" i="11" s="1"/>
  <c r="Q379" i="11"/>
  <c r="Y379" i="11" s="1"/>
  <c r="S379" i="11"/>
  <c r="U379" i="11" s="1"/>
  <c r="T379" i="11"/>
  <c r="AA379" i="11"/>
  <c r="AB379" i="11"/>
  <c r="AC379" i="11" s="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V380" i="11" s="1"/>
  <c r="O380" i="11"/>
  <c r="W380" i="11" s="1"/>
  <c r="P380" i="11"/>
  <c r="X380" i="11" s="1"/>
  <c r="Q380" i="11"/>
  <c r="Y380" i="11" s="1"/>
  <c r="R380" i="11"/>
  <c r="S380" i="11"/>
  <c r="T380" i="11"/>
  <c r="AB380" i="11" s="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Y381" i="11" s="1"/>
  <c r="R381" i="11"/>
  <c r="S381" i="11"/>
  <c r="AA381" i="11" s="1"/>
  <c r="T381" i="11"/>
  <c r="AB381" i="11" s="1"/>
  <c r="U381" i="11"/>
  <c r="V381" i="11"/>
  <c r="W381" i="11"/>
  <c r="X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R382" i="11" s="1"/>
  <c r="O382" i="11"/>
  <c r="P382" i="11"/>
  <c r="Q382" i="11"/>
  <c r="S382" i="11"/>
  <c r="T382" i="11"/>
  <c r="AB382" i="11" s="1"/>
  <c r="U382" i="11"/>
  <c r="W382" i="11"/>
  <c r="X382" i="11"/>
  <c r="Y382" i="11"/>
  <c r="A383" i="11"/>
  <c r="B383" i="11"/>
  <c r="C383" i="11"/>
  <c r="D383" i="11"/>
  <c r="E383" i="11"/>
  <c r="F383" i="11"/>
  <c r="G383" i="11"/>
  <c r="H383" i="11"/>
  <c r="I383" i="11"/>
  <c r="W383" i="11" s="1"/>
  <c r="J383" i="11"/>
  <c r="K383" i="11"/>
  <c r="L383" i="11"/>
  <c r="M383" i="11"/>
  <c r="N383" i="11"/>
  <c r="R383" i="11" s="1"/>
  <c r="O383" i="11"/>
  <c r="P383" i="11"/>
  <c r="Q383" i="11"/>
  <c r="S383" i="11"/>
  <c r="U383" i="11" s="1"/>
  <c r="T383" i="11"/>
  <c r="X383" i="11"/>
  <c r="Y383" i="11"/>
  <c r="AA383" i="11"/>
  <c r="AC383" i="11" s="1"/>
  <c r="AB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W384" i="11" s="1"/>
  <c r="P384" i="11"/>
  <c r="X384" i="11" s="1"/>
  <c r="Q384" i="11"/>
  <c r="Y384" i="11" s="1"/>
  <c r="S384" i="11"/>
  <c r="U384" i="11" s="1"/>
  <c r="T384" i="11"/>
  <c r="AA384" i="11"/>
  <c r="AC384" i="11" s="1"/>
  <c r="AB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V385" i="11" s="1"/>
  <c r="O385" i="11"/>
  <c r="W385" i="11" s="1"/>
  <c r="P385" i="11"/>
  <c r="X385" i="11" s="1"/>
  <c r="Q385" i="11"/>
  <c r="Y385" i="11" s="1"/>
  <c r="S385" i="11"/>
  <c r="U385" i="11" s="1"/>
  <c r="T385" i="11"/>
  <c r="AB385" i="11" s="1"/>
  <c r="A386" i="11"/>
  <c r="B386" i="11"/>
  <c r="C386" i="11"/>
  <c r="D386" i="11"/>
  <c r="E386" i="11"/>
  <c r="F386" i="11"/>
  <c r="G386" i="11"/>
  <c r="H386" i="11"/>
  <c r="I386" i="11"/>
  <c r="X386" i="11" s="1"/>
  <c r="J386" i="11"/>
  <c r="K386" i="11"/>
  <c r="L386" i="11"/>
  <c r="M386" i="11"/>
  <c r="N386" i="11"/>
  <c r="O386" i="11"/>
  <c r="P386" i="11"/>
  <c r="Q386" i="11"/>
  <c r="Y386" i="11" s="1"/>
  <c r="S386" i="11"/>
  <c r="AA386" i="11" s="1"/>
  <c r="T386" i="11"/>
  <c r="AB386" i="11" s="1"/>
  <c r="U386" i="11"/>
  <c r="V386" i="11"/>
  <c r="W386" i="11"/>
  <c r="A387" i="11"/>
  <c r="B387" i="11"/>
  <c r="C387" i="11"/>
  <c r="D387" i="11"/>
  <c r="E387" i="11"/>
  <c r="F387" i="11"/>
  <c r="G387" i="11"/>
  <c r="H387" i="11"/>
  <c r="I387" i="11"/>
  <c r="AA387" i="11" s="1"/>
  <c r="AC387" i="11" s="1"/>
  <c r="J387" i="11"/>
  <c r="K387" i="11"/>
  <c r="L387" i="11"/>
  <c r="M387" i="11"/>
  <c r="N387" i="11"/>
  <c r="R387" i="11" s="1"/>
  <c r="O387" i="11"/>
  <c r="P387" i="11"/>
  <c r="Q387" i="11"/>
  <c r="S387" i="11"/>
  <c r="T387" i="11"/>
  <c r="AB387" i="11" s="1"/>
  <c r="V387" i="11"/>
  <c r="W387" i="11"/>
  <c r="X387" i="11"/>
  <c r="Y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R388" i="11" s="1"/>
  <c r="P388" i="11"/>
  <c r="Q388" i="11"/>
  <c r="S388" i="11"/>
  <c r="U388" i="11" s="1"/>
  <c r="T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W389" i="11" s="1"/>
  <c r="P389" i="11"/>
  <c r="X389" i="11" s="1"/>
  <c r="Q389" i="11"/>
  <c r="Y389" i="11" s="1"/>
  <c r="S389" i="11"/>
  <c r="T389" i="11"/>
  <c r="U389" i="11"/>
  <c r="AA389" i="11"/>
  <c r="AB389" i="11"/>
  <c r="AC389" i="11" s="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V390" i="11" s="1"/>
  <c r="O390" i="11"/>
  <c r="P390" i="11"/>
  <c r="X390" i="11" s="1"/>
  <c r="Q390" i="11"/>
  <c r="Y390" i="11" s="1"/>
  <c r="S390" i="11"/>
  <c r="U390" i="11" s="1"/>
  <c r="T390" i="11"/>
  <c r="AB390" i="11" s="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X391" i="11" s="1"/>
  <c r="Q391" i="11"/>
  <c r="Y391" i="11" s="1"/>
  <c r="R391" i="11"/>
  <c r="S391" i="11"/>
  <c r="AA391" i="11" s="1"/>
  <c r="AC391" i="11" s="1"/>
  <c r="T391" i="11"/>
  <c r="AB391" i="11" s="1"/>
  <c r="U391" i="11"/>
  <c r="V391" i="11"/>
  <c r="W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R392" i="11" s="1"/>
  <c r="O392" i="11"/>
  <c r="P392" i="11"/>
  <c r="Q392" i="11"/>
  <c r="S392" i="11"/>
  <c r="AA392" i="11" s="1"/>
  <c r="T392" i="11"/>
  <c r="AB392" i="11" s="1"/>
  <c r="U392" i="11"/>
  <c r="V392" i="11"/>
  <c r="W392" i="11"/>
  <c r="X392" i="11"/>
  <c r="Y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R393" i="11" s="1"/>
  <c r="O393" i="11"/>
  <c r="P393" i="11"/>
  <c r="Q393" i="11"/>
  <c r="S393" i="11"/>
  <c r="U393" i="11" s="1"/>
  <c r="T393" i="11"/>
  <c r="A394" i="11"/>
  <c r="B394" i="11"/>
  <c r="C394" i="11"/>
  <c r="D394" i="11"/>
  <c r="E394" i="11"/>
  <c r="F394" i="11"/>
  <c r="G394" i="11"/>
  <c r="H394" i="11"/>
  <c r="I394" i="11"/>
  <c r="X394" i="11" s="1"/>
  <c r="J394" i="11"/>
  <c r="K394" i="11"/>
  <c r="L394" i="11"/>
  <c r="M394" i="11"/>
  <c r="N394" i="11"/>
  <c r="O394" i="11"/>
  <c r="W394" i="11" s="1"/>
  <c r="P394" i="11"/>
  <c r="Q394" i="11"/>
  <c r="S394" i="11"/>
  <c r="T394" i="11"/>
  <c r="U394" i="11"/>
  <c r="Y394" i="11"/>
  <c r="AA394" i="11"/>
  <c r="AB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W395" i="11" s="1"/>
  <c r="P395" i="11"/>
  <c r="X395" i="11" s="1"/>
  <c r="Q395" i="11"/>
  <c r="Y395" i="11" s="1"/>
  <c r="S395" i="11"/>
  <c r="U395" i="11" s="1"/>
  <c r="T395" i="11"/>
  <c r="AA395" i="11"/>
  <c r="AB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V396" i="11" s="1"/>
  <c r="O396" i="11"/>
  <c r="W396" i="11" s="1"/>
  <c r="P396" i="11"/>
  <c r="X396" i="11" s="1"/>
  <c r="Q396" i="11"/>
  <c r="Y396" i="11" s="1"/>
  <c r="R396" i="11"/>
  <c r="S396" i="11"/>
  <c r="T396" i="11"/>
  <c r="AB396" i="11" s="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Y397" i="11" s="1"/>
  <c r="R397" i="11"/>
  <c r="S397" i="11"/>
  <c r="AA397" i="11" s="1"/>
  <c r="T397" i="11"/>
  <c r="AB397" i="11" s="1"/>
  <c r="U397" i="11"/>
  <c r="V397" i="11"/>
  <c r="W397" i="11"/>
  <c r="X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R398" i="11" s="1"/>
  <c r="O398" i="11"/>
  <c r="P398" i="11"/>
  <c r="Q398" i="11"/>
  <c r="S398" i="11"/>
  <c r="T398" i="11"/>
  <c r="AB398" i="11" s="1"/>
  <c r="U398" i="11"/>
  <c r="A399" i="11"/>
  <c r="B399" i="11"/>
  <c r="C399" i="11"/>
  <c r="D399" i="11"/>
  <c r="E399" i="11"/>
  <c r="F399" i="11"/>
  <c r="G399" i="11"/>
  <c r="H399" i="11"/>
  <c r="I399" i="11"/>
  <c r="W399" i="11" s="1"/>
  <c r="J399" i="11"/>
  <c r="K399" i="11"/>
  <c r="L399" i="11"/>
  <c r="M399" i="11"/>
  <c r="N399" i="11"/>
  <c r="R399" i="11" s="1"/>
  <c r="O399" i="11"/>
  <c r="P399" i="11"/>
  <c r="Q399" i="11"/>
  <c r="S399" i="11"/>
  <c r="U399" i="11" s="1"/>
  <c r="T399" i="11"/>
  <c r="X399" i="11"/>
  <c r="Y399" i="11"/>
  <c r="AA399" i="11"/>
  <c r="AC399" i="11" s="1"/>
  <c r="AB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W400" i="11" s="1"/>
  <c r="P400" i="11"/>
  <c r="X400" i="11" s="1"/>
  <c r="Q400" i="11"/>
  <c r="Y400" i="11" s="1"/>
  <c r="S400" i="11"/>
  <c r="U400" i="11" s="1"/>
  <c r="T400" i="11"/>
  <c r="AA400" i="11"/>
  <c r="AB400" i="11"/>
  <c r="AC400" i="11" s="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V401" i="11" s="1"/>
  <c r="O401" i="11"/>
  <c r="W401" i="11" s="1"/>
  <c r="P401" i="11"/>
  <c r="X401" i="11" s="1"/>
  <c r="Q401" i="11"/>
  <c r="Y401" i="11" s="1"/>
  <c r="S401" i="11"/>
  <c r="T401" i="11"/>
  <c r="AB401" i="11" s="1"/>
  <c r="A402" i="11"/>
  <c r="B402" i="11"/>
  <c r="C402" i="11"/>
  <c r="D402" i="11"/>
  <c r="E402" i="11"/>
  <c r="F402" i="11"/>
  <c r="G402" i="11"/>
  <c r="H402" i="11"/>
  <c r="I402" i="11"/>
  <c r="X402" i="11" s="1"/>
  <c r="J402" i="11"/>
  <c r="K402" i="11"/>
  <c r="L402" i="11"/>
  <c r="M402" i="11"/>
  <c r="N402" i="11"/>
  <c r="O402" i="11"/>
  <c r="P402" i="11"/>
  <c r="Q402" i="11"/>
  <c r="Y402" i="11" s="1"/>
  <c r="S402" i="11"/>
  <c r="AA402" i="11" s="1"/>
  <c r="T402" i="11"/>
  <c r="AB402" i="11" s="1"/>
  <c r="V402" i="11"/>
  <c r="A403" i="11"/>
  <c r="B403" i="11"/>
  <c r="C403" i="11"/>
  <c r="D403" i="11"/>
  <c r="E403" i="11"/>
  <c r="F403" i="11"/>
  <c r="G403" i="11"/>
  <c r="H403" i="11"/>
  <c r="I403" i="11"/>
  <c r="AA403" i="11" s="1"/>
  <c r="J403" i="11"/>
  <c r="K403" i="11"/>
  <c r="L403" i="11"/>
  <c r="M403" i="11"/>
  <c r="N403" i="11"/>
  <c r="R403" i="11" s="1"/>
  <c r="O403" i="11"/>
  <c r="P403" i="11"/>
  <c r="Q403" i="11"/>
  <c r="S403" i="11"/>
  <c r="T403" i="11"/>
  <c r="AB403" i="11" s="1"/>
  <c r="A404" i="11"/>
  <c r="B404" i="11"/>
  <c r="C404" i="11"/>
  <c r="D404" i="11"/>
  <c r="E404" i="11"/>
  <c r="F404" i="11"/>
  <c r="G404" i="11"/>
  <c r="H404" i="11"/>
  <c r="I404" i="11"/>
  <c r="Y404" i="11" s="1"/>
  <c r="J404" i="11"/>
  <c r="K404" i="11"/>
  <c r="L404" i="11"/>
  <c r="M404" i="11"/>
  <c r="N404" i="11"/>
  <c r="O404" i="11"/>
  <c r="R404" i="11" s="1"/>
  <c r="P404" i="11"/>
  <c r="Q404" i="11"/>
  <c r="S404" i="11"/>
  <c r="U404" i="11" s="1"/>
  <c r="T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W405" i="11" s="1"/>
  <c r="P405" i="11"/>
  <c r="X405" i="11" s="1"/>
  <c r="Q405" i="11"/>
  <c r="Y405" i="11" s="1"/>
  <c r="S405" i="11"/>
  <c r="T405" i="11"/>
  <c r="U405" i="11" s="1"/>
  <c r="AA405" i="11"/>
  <c r="AB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V406" i="11" s="1"/>
  <c r="O406" i="11"/>
  <c r="W406" i="11" s="1"/>
  <c r="P406" i="11"/>
  <c r="X406" i="11" s="1"/>
  <c r="Q406" i="11"/>
  <c r="Y406" i="11" s="1"/>
  <c r="S406" i="11"/>
  <c r="AA406" i="11" s="1"/>
  <c r="T406" i="11"/>
  <c r="AB406" i="11" s="1"/>
  <c r="U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X407" i="11" s="1"/>
  <c r="Q407" i="11"/>
  <c r="Y407" i="11" s="1"/>
  <c r="R407" i="11"/>
  <c r="S407" i="11"/>
  <c r="AA407" i="11" s="1"/>
  <c r="T407" i="11"/>
  <c r="AB407" i="11" s="1"/>
  <c r="V407" i="11"/>
  <c r="W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R408" i="11" s="1"/>
  <c r="O408" i="11"/>
  <c r="P408" i="11"/>
  <c r="Q408" i="11"/>
  <c r="S408" i="11"/>
  <c r="AA408" i="11" s="1"/>
  <c r="T408" i="11"/>
  <c r="AB408" i="11" s="1"/>
  <c r="U408" i="11"/>
  <c r="V408" i="11"/>
  <c r="W408" i="11"/>
  <c r="X408" i="11"/>
  <c r="Y408" i="11"/>
  <c r="A409" i="11"/>
  <c r="B409" i="11"/>
  <c r="C409" i="11"/>
  <c r="D409" i="11"/>
  <c r="E409" i="11"/>
  <c r="F409" i="11"/>
  <c r="G409" i="11"/>
  <c r="H409" i="11"/>
  <c r="I409" i="11"/>
  <c r="X409" i="11" s="1"/>
  <c r="J409" i="11"/>
  <c r="K409" i="11"/>
  <c r="L409" i="11"/>
  <c r="M409" i="11"/>
  <c r="N409" i="11"/>
  <c r="R409" i="11" s="1"/>
  <c r="O409" i="11"/>
  <c r="P409" i="11"/>
  <c r="Q409" i="11"/>
  <c r="S409" i="11"/>
  <c r="U409" i="11" s="1"/>
  <c r="T409" i="11"/>
  <c r="A410" i="11"/>
  <c r="B410" i="11"/>
  <c r="C410" i="11"/>
  <c r="D410" i="11"/>
  <c r="E410" i="11"/>
  <c r="F410" i="11"/>
  <c r="G410" i="11"/>
  <c r="H410" i="11"/>
  <c r="I410" i="11"/>
  <c r="X410" i="11" s="1"/>
  <c r="J410" i="11"/>
  <c r="K410" i="11"/>
  <c r="L410" i="11"/>
  <c r="M410" i="11"/>
  <c r="N410" i="11"/>
  <c r="O410" i="11"/>
  <c r="W410" i="11" s="1"/>
  <c r="P410" i="11"/>
  <c r="Q410" i="11"/>
  <c r="S410" i="11"/>
  <c r="T410" i="11"/>
  <c r="U410" i="11"/>
  <c r="Y410" i="11"/>
  <c r="AA410" i="11"/>
  <c r="AB410" i="11"/>
  <c r="AC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W411" i="11" s="1"/>
  <c r="P411" i="11"/>
  <c r="X411" i="11" s="1"/>
  <c r="Q411" i="11"/>
  <c r="Y411" i="11" s="1"/>
  <c r="S411" i="11"/>
  <c r="U411" i="11" s="1"/>
  <c r="T411" i="11"/>
  <c r="AA411" i="11"/>
  <c r="AB411" i="11"/>
  <c r="AC411" i="11" s="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V412" i="11" s="1"/>
  <c r="O412" i="11"/>
  <c r="W412" i="11" s="1"/>
  <c r="P412" i="11"/>
  <c r="X412" i="11" s="1"/>
  <c r="Q412" i="11"/>
  <c r="Y412" i="11" s="1"/>
  <c r="S412" i="11"/>
  <c r="T412" i="11"/>
  <c r="AB412" i="11" s="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Y413" i="11" s="1"/>
  <c r="R413" i="11"/>
  <c r="S413" i="11"/>
  <c r="AA413" i="11" s="1"/>
  <c r="T413" i="11"/>
  <c r="AB413" i="11" s="1"/>
  <c r="U413" i="11"/>
  <c r="V413" i="11"/>
  <c r="W413" i="11"/>
  <c r="X413" i="11"/>
  <c r="A414" i="11"/>
  <c r="B414" i="11"/>
  <c r="C414" i="11"/>
  <c r="D414" i="11"/>
  <c r="E414" i="11"/>
  <c r="F414" i="11"/>
  <c r="G414" i="11"/>
  <c r="H414" i="11"/>
  <c r="I414" i="11"/>
  <c r="Y414" i="11" s="1"/>
  <c r="J414" i="11"/>
  <c r="K414" i="11"/>
  <c r="L414" i="11"/>
  <c r="M414" i="11"/>
  <c r="N414" i="11"/>
  <c r="O414" i="11"/>
  <c r="P414" i="11"/>
  <c r="R414" i="11" s="1"/>
  <c r="Q414" i="11"/>
  <c r="S414" i="11"/>
  <c r="T414" i="11"/>
  <c r="U414" i="11"/>
  <c r="A415" i="11"/>
  <c r="B415" i="11"/>
  <c r="C415" i="11"/>
  <c r="D415" i="11"/>
  <c r="E415" i="11"/>
  <c r="F415" i="11"/>
  <c r="G415" i="11"/>
  <c r="H415" i="11"/>
  <c r="I415" i="11"/>
  <c r="W415" i="11" s="1"/>
  <c r="J415" i="11"/>
  <c r="K415" i="11"/>
  <c r="L415" i="11"/>
  <c r="M415" i="11"/>
  <c r="N415" i="11"/>
  <c r="R415" i="11" s="1"/>
  <c r="O415" i="11"/>
  <c r="P415" i="11"/>
  <c r="Q415" i="11"/>
  <c r="S415" i="11"/>
  <c r="U415" i="11" s="1"/>
  <c r="T415" i="11"/>
  <c r="X415" i="11"/>
  <c r="Y415" i="11"/>
  <c r="AA415" i="11"/>
  <c r="AB415" i="11"/>
  <c r="AC415" i="11" s="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W416" i="11" s="1"/>
  <c r="P416" i="11"/>
  <c r="X416" i="11" s="1"/>
  <c r="Q416" i="11"/>
  <c r="Y416" i="11" s="1"/>
  <c r="S416" i="11"/>
  <c r="U416" i="11" s="1"/>
  <c r="T416" i="11"/>
  <c r="AA416" i="11"/>
  <c r="AB416" i="11"/>
  <c r="AC416" i="11" s="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V417" i="11" s="1"/>
  <c r="O417" i="11"/>
  <c r="W417" i="11" s="1"/>
  <c r="P417" i="11"/>
  <c r="X417" i="11" s="1"/>
  <c r="Q417" i="11"/>
  <c r="Y417" i="11" s="1"/>
  <c r="R417" i="11"/>
  <c r="S417" i="11"/>
  <c r="T417" i="11"/>
  <c r="AB417" i="11" s="1"/>
  <c r="A418" i="11"/>
  <c r="B418" i="11"/>
  <c r="C418" i="11"/>
  <c r="D418" i="11"/>
  <c r="E418" i="11"/>
  <c r="F418" i="11"/>
  <c r="G418" i="11"/>
  <c r="H418" i="11"/>
  <c r="I418" i="11"/>
  <c r="X418" i="11" s="1"/>
  <c r="J418" i="11"/>
  <c r="K418" i="11"/>
  <c r="L418" i="11"/>
  <c r="M418" i="11"/>
  <c r="N418" i="11"/>
  <c r="O418" i="11"/>
  <c r="P418" i="11"/>
  <c r="Q418" i="11"/>
  <c r="Y418" i="11" s="1"/>
  <c r="S418" i="11"/>
  <c r="AA418" i="11" s="1"/>
  <c r="AC418" i="11" s="1"/>
  <c r="T418" i="11"/>
  <c r="AB418" i="11" s="1"/>
  <c r="U418" i="11"/>
  <c r="V418" i="11"/>
  <c r="W418" i="11"/>
  <c r="A419" i="11"/>
  <c r="B419" i="11"/>
  <c r="C419" i="11"/>
  <c r="D419" i="11"/>
  <c r="E419" i="11"/>
  <c r="F419" i="11"/>
  <c r="G419" i="11"/>
  <c r="H419" i="11"/>
  <c r="I419" i="11"/>
  <c r="AA419" i="11" s="1"/>
  <c r="J419" i="11"/>
  <c r="K419" i="11"/>
  <c r="L419" i="11"/>
  <c r="M419" i="11"/>
  <c r="N419" i="11"/>
  <c r="O419" i="11"/>
  <c r="P419" i="11"/>
  <c r="R419" i="11" s="1"/>
  <c r="Q419" i="11"/>
  <c r="S419" i="11"/>
  <c r="T419" i="11"/>
  <c r="Y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R420" i="11" s="1"/>
  <c r="P420" i="11"/>
  <c r="Q420" i="11"/>
  <c r="S420" i="11"/>
  <c r="U420" i="11" s="1"/>
  <c r="T420" i="11"/>
  <c r="AB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W421" i="11" s="1"/>
  <c r="P421" i="11"/>
  <c r="X421" i="11" s="1"/>
  <c r="Q421" i="11"/>
  <c r="S421" i="11"/>
  <c r="T421" i="11"/>
  <c r="U421" i="11"/>
  <c r="Y421" i="11"/>
  <c r="AA421" i="11"/>
  <c r="AB421" i="11"/>
  <c r="AC421" i="11" s="1"/>
  <c r="A422" i="11"/>
  <c r="B422" i="11"/>
  <c r="C422" i="11"/>
  <c r="D422" i="11"/>
  <c r="E422" i="11"/>
  <c r="F422" i="11"/>
  <c r="G422" i="11"/>
  <c r="H422" i="11"/>
  <c r="I422" i="11"/>
  <c r="AB422" i="11" s="1"/>
  <c r="J422" i="11"/>
  <c r="K422" i="11"/>
  <c r="L422" i="11"/>
  <c r="M422" i="11"/>
  <c r="N422" i="11"/>
  <c r="V422" i="11" s="1"/>
  <c r="O422" i="11"/>
  <c r="W422" i="11" s="1"/>
  <c r="P422" i="11"/>
  <c r="X422" i="11" s="1"/>
  <c r="Q422" i="11"/>
  <c r="Y422" i="11" s="1"/>
  <c r="R422" i="11"/>
  <c r="S422" i="11"/>
  <c r="U422" i="11" s="1"/>
  <c r="T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X423" i="11" s="1"/>
  <c r="Q423" i="11"/>
  <c r="Y423" i="11" s="1"/>
  <c r="R423" i="11"/>
  <c r="S423" i="11"/>
  <c r="AA423" i="11" s="1"/>
  <c r="AC423" i="11" s="1"/>
  <c r="T423" i="11"/>
  <c r="AB423" i="11" s="1"/>
  <c r="V423" i="11"/>
  <c r="W423" i="11"/>
  <c r="A424" i="11"/>
  <c r="B424" i="11"/>
  <c r="C424" i="11"/>
  <c r="D424" i="11"/>
  <c r="E424" i="11"/>
  <c r="F424" i="11"/>
  <c r="G424" i="11"/>
  <c r="H424" i="11"/>
  <c r="I424" i="11"/>
  <c r="AB424" i="11" s="1"/>
  <c r="J424" i="11"/>
  <c r="K424" i="11"/>
  <c r="L424" i="11"/>
  <c r="M424" i="11"/>
  <c r="N424" i="11"/>
  <c r="R424" i="11" s="1"/>
  <c r="O424" i="11"/>
  <c r="P424" i="11"/>
  <c r="Q424" i="11"/>
  <c r="S424" i="11"/>
  <c r="AA424" i="11" s="1"/>
  <c r="T424" i="11"/>
  <c r="U424" i="11"/>
  <c r="V424" i="11"/>
  <c r="W424" i="11"/>
  <c r="X424" i="11"/>
  <c r="Y424" i="11"/>
  <c r="A425" i="11"/>
  <c r="B425" i="11"/>
  <c r="C425" i="11"/>
  <c r="D425" i="11"/>
  <c r="E425" i="11"/>
  <c r="F425" i="11"/>
  <c r="G425" i="11"/>
  <c r="H425" i="11"/>
  <c r="I425" i="11"/>
  <c r="AB425" i="11" s="1"/>
  <c r="J425" i="11"/>
  <c r="K425" i="11"/>
  <c r="L425" i="11"/>
  <c r="M425" i="11"/>
  <c r="N425" i="11"/>
  <c r="R425" i="11" s="1"/>
  <c r="O425" i="11"/>
  <c r="P425" i="11"/>
  <c r="Q425" i="11"/>
  <c r="S425" i="11"/>
  <c r="U425" i="11" s="1"/>
  <c r="T425" i="11"/>
  <c r="V425" i="11"/>
  <c r="X425" i="11"/>
  <c r="AA425" i="11"/>
  <c r="AC425" i="11" s="1"/>
  <c r="A426" i="11"/>
  <c r="B426" i="11"/>
  <c r="C426" i="11"/>
  <c r="D426" i="11"/>
  <c r="E426" i="11"/>
  <c r="F426" i="11"/>
  <c r="G426" i="11"/>
  <c r="H426" i="11"/>
  <c r="I426" i="11"/>
  <c r="X426" i="11" s="1"/>
  <c r="J426" i="11"/>
  <c r="K426" i="11"/>
  <c r="L426" i="11"/>
  <c r="M426" i="11"/>
  <c r="N426" i="11"/>
  <c r="O426" i="11"/>
  <c r="W426" i="11" s="1"/>
  <c r="P426" i="11"/>
  <c r="Q426" i="11"/>
  <c r="S426" i="11"/>
  <c r="T426" i="11"/>
  <c r="U426" i="11"/>
  <c r="Y426" i="11"/>
  <c r="AA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W427" i="11" s="1"/>
  <c r="P427" i="11"/>
  <c r="X427" i="11" s="1"/>
  <c r="Q427" i="11"/>
  <c r="Y427" i="11" s="1"/>
  <c r="S427" i="11"/>
  <c r="T427" i="11"/>
  <c r="U427" i="11" s="1"/>
  <c r="AA427" i="11"/>
  <c r="AB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V428" i="11" s="1"/>
  <c r="O428" i="11"/>
  <c r="W428" i="11" s="1"/>
  <c r="P428" i="11"/>
  <c r="Q428" i="11"/>
  <c r="Y428" i="11" s="1"/>
  <c r="S428" i="11"/>
  <c r="T428" i="11"/>
  <c r="AB428" i="11" s="1"/>
  <c r="X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Y429" i="11" s="1"/>
  <c r="R429" i="11"/>
  <c r="S429" i="11"/>
  <c r="T429" i="11"/>
  <c r="AB429" i="11" s="1"/>
  <c r="V429" i="11"/>
  <c r="W429" i="11"/>
  <c r="X429" i="11"/>
  <c r="AA429" i="11"/>
  <c r="A430" i="11"/>
  <c r="B430" i="11"/>
  <c r="C430" i="11"/>
  <c r="D430" i="11"/>
  <c r="E430" i="11"/>
  <c r="F430" i="11"/>
  <c r="G430" i="11"/>
  <c r="H430" i="11"/>
  <c r="I430" i="11"/>
  <c r="AA430" i="11" s="1"/>
  <c r="J430" i="11"/>
  <c r="K430" i="11"/>
  <c r="L430" i="11"/>
  <c r="M430" i="11"/>
  <c r="N430" i="11"/>
  <c r="R430" i="11" s="1"/>
  <c r="O430" i="11"/>
  <c r="P430" i="11"/>
  <c r="Q430" i="11"/>
  <c r="S430" i="11"/>
  <c r="T430" i="11"/>
  <c r="U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R431" i="11" s="1"/>
  <c r="O431" i="11"/>
  <c r="P431" i="11"/>
  <c r="Q431" i="11"/>
  <c r="Y431" i="11" s="1"/>
  <c r="S431" i="11"/>
  <c r="U431" i="11" s="1"/>
  <c r="T431" i="11"/>
  <c r="W431" i="11"/>
  <c r="X431" i="11"/>
  <c r="AA431" i="11"/>
  <c r="AB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W432" i="11" s="1"/>
  <c r="P432" i="11"/>
  <c r="X432" i="11" s="1"/>
  <c r="Q432" i="11"/>
  <c r="Y432" i="11" s="1"/>
  <c r="S432" i="11"/>
  <c r="U432" i="11" s="1"/>
  <c r="T432" i="11"/>
  <c r="AB432" i="11" s="1"/>
  <c r="AA432" i="11"/>
  <c r="AC432" i="11" s="1"/>
  <c r="A433" i="11"/>
  <c r="B433" i="11"/>
  <c r="C433" i="11"/>
  <c r="D433" i="11"/>
  <c r="E433" i="11"/>
  <c r="F433" i="11"/>
  <c r="G433" i="11"/>
  <c r="H433" i="11"/>
  <c r="I433" i="11"/>
  <c r="W433" i="11" s="1"/>
  <c r="J433" i="11"/>
  <c r="K433" i="11"/>
  <c r="L433" i="11"/>
  <c r="M433" i="11"/>
  <c r="N433" i="11"/>
  <c r="V433" i="11" s="1"/>
  <c r="O433" i="11"/>
  <c r="P433" i="11"/>
  <c r="X433" i="11" s="1"/>
  <c r="Q433" i="11"/>
  <c r="Y433" i="11" s="1"/>
  <c r="R433" i="11"/>
  <c r="S433" i="11"/>
  <c r="T433" i="11"/>
  <c r="AB433" i="11" s="1"/>
  <c r="A434" i="11"/>
  <c r="B434" i="11"/>
  <c r="C434" i="11"/>
  <c r="D434" i="11"/>
  <c r="E434" i="11"/>
  <c r="F434" i="11"/>
  <c r="G434" i="11"/>
  <c r="H434" i="11"/>
  <c r="I434" i="11"/>
  <c r="X434" i="11" s="1"/>
  <c r="J434" i="11"/>
  <c r="K434" i="11"/>
  <c r="L434" i="11"/>
  <c r="M434" i="11"/>
  <c r="N434" i="11"/>
  <c r="O434" i="11"/>
  <c r="P434" i="11"/>
  <c r="Q434" i="11"/>
  <c r="Y434" i="11" s="1"/>
  <c r="S434" i="11"/>
  <c r="AA434" i="11" s="1"/>
  <c r="T434" i="11"/>
  <c r="AB434" i="11" s="1"/>
  <c r="U434" i="11"/>
  <c r="V434" i="11"/>
  <c r="W434" i="11"/>
  <c r="A435" i="11"/>
  <c r="B435" i="11"/>
  <c r="C435" i="11"/>
  <c r="D435" i="11"/>
  <c r="E435" i="11"/>
  <c r="F435" i="11"/>
  <c r="G435" i="11"/>
  <c r="H435" i="11"/>
  <c r="I435" i="11"/>
  <c r="V435" i="11" s="1"/>
  <c r="J435" i="11"/>
  <c r="K435" i="11"/>
  <c r="L435" i="11"/>
  <c r="M435" i="11"/>
  <c r="N435" i="11"/>
  <c r="R435" i="11" s="1"/>
  <c r="O435" i="11"/>
  <c r="P435" i="11"/>
  <c r="Q435" i="11"/>
  <c r="S435" i="11"/>
  <c r="T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R436" i="11" s="1"/>
  <c r="P436" i="11"/>
  <c r="Q436" i="11"/>
  <c r="S436" i="11"/>
  <c r="U436" i="11" s="1"/>
  <c r="T436" i="11"/>
  <c r="W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W437" i="11" s="1"/>
  <c r="P437" i="11"/>
  <c r="X437" i="11" s="1"/>
  <c r="Q437" i="11"/>
  <c r="S437" i="11"/>
  <c r="U437" i="11" s="1"/>
  <c r="T437" i="11"/>
  <c r="Y437" i="11"/>
  <c r="AB437" i="11"/>
  <c r="A438" i="11"/>
  <c r="B438" i="11"/>
  <c r="C438" i="11"/>
  <c r="D438" i="11"/>
  <c r="E438" i="11"/>
  <c r="F438" i="11"/>
  <c r="G438" i="11"/>
  <c r="H438" i="11"/>
  <c r="I438" i="11"/>
  <c r="V438" i="11" s="1"/>
  <c r="J438" i="11"/>
  <c r="K438" i="11"/>
  <c r="L438" i="11"/>
  <c r="M438" i="11"/>
  <c r="N438" i="11"/>
  <c r="O438" i="11"/>
  <c r="W438" i="11" s="1"/>
  <c r="P438" i="11"/>
  <c r="X438" i="11" s="1"/>
  <c r="Q438" i="11"/>
  <c r="Y438" i="11" s="1"/>
  <c r="R438" i="11"/>
  <c r="S438" i="11"/>
  <c r="AA438" i="11" s="1"/>
  <c r="T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W439" i="11" s="1"/>
  <c r="P439" i="11"/>
  <c r="Q439" i="11"/>
  <c r="R439" i="11"/>
  <c r="S439" i="11"/>
  <c r="AA439" i="11" s="1"/>
  <c r="T439" i="11"/>
  <c r="AB439" i="11" s="1"/>
  <c r="V439" i="11"/>
  <c r="X439" i="11"/>
  <c r="Y439" i="11"/>
  <c r="A440" i="11"/>
  <c r="B440" i="11"/>
  <c r="C440" i="11"/>
  <c r="D440" i="11"/>
  <c r="E440" i="11"/>
  <c r="F440" i="11"/>
  <c r="G440" i="11"/>
  <c r="H440" i="11"/>
  <c r="I440" i="11"/>
  <c r="AB440" i="11" s="1"/>
  <c r="J440" i="11"/>
  <c r="K440" i="11"/>
  <c r="L440" i="11"/>
  <c r="M440" i="11"/>
  <c r="N440" i="11"/>
  <c r="R440" i="11" s="1"/>
  <c r="O440" i="11"/>
  <c r="P440" i="11"/>
  <c r="Q440" i="11"/>
  <c r="S440" i="11"/>
  <c r="AA440" i="11" s="1"/>
  <c r="AC440" i="11" s="1"/>
  <c r="T440" i="11"/>
  <c r="U440" i="11"/>
  <c r="V440" i="11"/>
  <c r="W440" i="11"/>
  <c r="Y440" i="11"/>
  <c r="A441" i="11"/>
  <c r="B441" i="11"/>
  <c r="C441" i="11"/>
  <c r="D441" i="11"/>
  <c r="E441" i="11"/>
  <c r="F441" i="11"/>
  <c r="G441" i="11"/>
  <c r="H441" i="11"/>
  <c r="I441" i="11"/>
  <c r="W441" i="11" s="1"/>
  <c r="J441" i="11"/>
  <c r="K441" i="11"/>
  <c r="L441" i="11"/>
  <c r="M441" i="11"/>
  <c r="N441" i="11"/>
  <c r="R441" i="11" s="1"/>
  <c r="O441" i="11"/>
  <c r="P441" i="11"/>
  <c r="Q441" i="11"/>
  <c r="S441" i="11"/>
  <c r="U441" i="11" s="1"/>
  <c r="T441" i="11"/>
  <c r="V441" i="11"/>
  <c r="Y441" i="11"/>
  <c r="AA441" i="11"/>
  <c r="AC441" i="11" s="1"/>
  <c r="AB441" i="11"/>
  <c r="A442" i="11"/>
  <c r="B442" i="11"/>
  <c r="C442" i="11"/>
  <c r="D442" i="11"/>
  <c r="E442" i="11"/>
  <c r="F442" i="11"/>
  <c r="G442" i="11"/>
  <c r="H442" i="11"/>
  <c r="I442" i="11"/>
  <c r="X442" i="11" s="1"/>
  <c r="J442" i="11"/>
  <c r="K442" i="11"/>
  <c r="L442" i="11"/>
  <c r="M442" i="11"/>
  <c r="N442" i="11"/>
  <c r="O442" i="11"/>
  <c r="P442" i="11"/>
  <c r="Q442" i="11"/>
  <c r="Y442" i="11" s="1"/>
  <c r="S442" i="11"/>
  <c r="T442" i="11"/>
  <c r="U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V443" i="11" s="1"/>
  <c r="O443" i="11"/>
  <c r="W443" i="11" s="1"/>
  <c r="P443" i="11"/>
  <c r="X443" i="11" s="1"/>
  <c r="Q443" i="11"/>
  <c r="Y443" i="11" s="1"/>
  <c r="S443" i="11"/>
  <c r="U443" i="11" s="1"/>
  <c r="T443" i="11"/>
  <c r="AB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Y444" i="11" s="1"/>
  <c r="S444" i="11"/>
  <c r="AA444" i="11" s="1"/>
  <c r="T444" i="11"/>
  <c r="AB444" i="11" s="1"/>
  <c r="U444" i="11"/>
  <c r="V444" i="11"/>
  <c r="W444" i="11"/>
  <c r="X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Y445" i="11" s="1"/>
  <c r="R445" i="11"/>
  <c r="S445" i="11"/>
  <c r="T445" i="11"/>
  <c r="AB445" i="11" s="1"/>
  <c r="V445" i="11"/>
  <c r="W445" i="11"/>
  <c r="X445" i="11"/>
  <c r="Z445" i="11"/>
  <c r="AA445" i="11"/>
  <c r="A446" i="11"/>
  <c r="B446" i="11"/>
  <c r="C446" i="11"/>
  <c r="D446" i="11"/>
  <c r="E446" i="11"/>
  <c r="F446" i="11"/>
  <c r="G446" i="11"/>
  <c r="H446" i="11"/>
  <c r="I446" i="11"/>
  <c r="X446" i="11" s="1"/>
  <c r="J446" i="11"/>
  <c r="K446" i="11"/>
  <c r="L446" i="11"/>
  <c r="M446" i="11"/>
  <c r="N446" i="11"/>
  <c r="R446" i="11" s="1"/>
  <c r="O446" i="11"/>
  <c r="P446" i="11"/>
  <c r="Q446" i="11"/>
  <c r="S446" i="11"/>
  <c r="T446" i="11"/>
  <c r="AB446" i="11" s="1"/>
  <c r="AC446" i="11" s="1"/>
  <c r="U446" i="11"/>
  <c r="W446" i="11"/>
  <c r="AA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X447" i="11" s="1"/>
  <c r="Q447" i="11"/>
  <c r="Y447" i="11" s="1"/>
  <c r="S447" i="11"/>
  <c r="U447" i="11" s="1"/>
  <c r="T447" i="11"/>
  <c r="W447" i="11"/>
  <c r="AA447" i="11"/>
  <c r="AC447" i="11" s="1"/>
  <c r="AB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W448" i="11" s="1"/>
  <c r="P448" i="11"/>
  <c r="X448" i="11" s="1"/>
  <c r="Q448" i="11"/>
  <c r="Y448" i="11" s="1"/>
  <c r="S448" i="11"/>
  <c r="U448" i="11" s="1"/>
  <c r="T448" i="11"/>
  <c r="AB448" i="11" s="1"/>
  <c r="A449" i="11"/>
  <c r="B449" i="11"/>
  <c r="C449" i="11"/>
  <c r="D449" i="11"/>
  <c r="E449" i="11"/>
  <c r="F449" i="11"/>
  <c r="G449" i="11"/>
  <c r="H449" i="11"/>
  <c r="I449" i="11"/>
  <c r="W449" i="11" s="1"/>
  <c r="J449" i="11"/>
  <c r="K449" i="11"/>
  <c r="L449" i="11"/>
  <c r="M449" i="11"/>
  <c r="N449" i="11"/>
  <c r="O449" i="11"/>
  <c r="P449" i="11"/>
  <c r="X449" i="11" s="1"/>
  <c r="Q449" i="11"/>
  <c r="Y449" i="11" s="1"/>
  <c r="S449" i="11"/>
  <c r="T449" i="11"/>
  <c r="AB449" i="11" s="1"/>
  <c r="V449" i="11"/>
  <c r="A450" i="11"/>
  <c r="B450" i="11"/>
  <c r="C450" i="11"/>
  <c r="D450" i="11"/>
  <c r="E450" i="11"/>
  <c r="F450" i="11"/>
  <c r="G450" i="11"/>
  <c r="H450" i="11"/>
  <c r="I450" i="11"/>
  <c r="X450" i="11" s="1"/>
  <c r="J450" i="11"/>
  <c r="K450" i="11"/>
  <c r="L450" i="11"/>
  <c r="M450" i="11"/>
  <c r="N450" i="11"/>
  <c r="O450" i="11"/>
  <c r="P450" i="11"/>
  <c r="Q450" i="11"/>
  <c r="R450" i="11" s="1"/>
  <c r="S450" i="11"/>
  <c r="AA450" i="11" s="1"/>
  <c r="T450" i="11"/>
  <c r="AB450" i="11" s="1"/>
  <c r="U450" i="11"/>
  <c r="V450" i="11"/>
  <c r="W450" i="11"/>
  <c r="A451" i="11"/>
  <c r="B451" i="11"/>
  <c r="C451" i="11"/>
  <c r="D451" i="11"/>
  <c r="E451" i="11"/>
  <c r="F451" i="11"/>
  <c r="G451" i="11"/>
  <c r="H451" i="11"/>
  <c r="I451" i="11"/>
  <c r="AA451" i="11" s="1"/>
  <c r="J451" i="11"/>
  <c r="K451" i="11"/>
  <c r="L451" i="11"/>
  <c r="M451" i="11"/>
  <c r="N451" i="11"/>
  <c r="R451" i="11" s="1"/>
  <c r="O451" i="11"/>
  <c r="P451" i="11"/>
  <c r="X451" i="11" s="1"/>
  <c r="Q451" i="11"/>
  <c r="S451" i="11"/>
  <c r="T451" i="11"/>
  <c r="AB451" i="11" s="1"/>
  <c r="V451" i="11"/>
  <c r="W451" i="11"/>
  <c r="Y451" i="11"/>
  <c r="A452" i="11"/>
  <c r="B452" i="11"/>
  <c r="C452" i="11"/>
  <c r="D452" i="11"/>
  <c r="E452" i="11"/>
  <c r="F452" i="11"/>
  <c r="G452" i="11"/>
  <c r="H452" i="11"/>
  <c r="I452" i="11"/>
  <c r="X452" i="11" s="1"/>
  <c r="J452" i="11"/>
  <c r="K452" i="11"/>
  <c r="L452" i="11"/>
  <c r="M452" i="11"/>
  <c r="N452" i="11"/>
  <c r="O452" i="11"/>
  <c r="P452" i="11"/>
  <c r="Q452" i="11"/>
  <c r="S452" i="11"/>
  <c r="U452" i="11" s="1"/>
  <c r="T452" i="11"/>
  <c r="W452" i="11"/>
  <c r="Y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W453" i="11" s="1"/>
  <c r="P453" i="11"/>
  <c r="X453" i="11" s="1"/>
  <c r="Q453" i="11"/>
  <c r="Y453" i="11" s="1"/>
  <c r="Z453" i="11" s="1"/>
  <c r="R453" i="11"/>
  <c r="S453" i="11"/>
  <c r="U453" i="11" s="1"/>
  <c r="T453" i="11"/>
  <c r="V453" i="11"/>
  <c r="AA453" i="11"/>
  <c r="AB453" i="11"/>
  <c r="AC453" i="11" s="1"/>
  <c r="A454" i="11"/>
  <c r="B454" i="11"/>
  <c r="C454" i="11"/>
  <c r="D454" i="11"/>
  <c r="E454" i="11"/>
  <c r="F454" i="11"/>
  <c r="G454" i="11"/>
  <c r="H454" i="11"/>
  <c r="I454" i="11"/>
  <c r="V454" i="11" s="1"/>
  <c r="J454" i="11"/>
  <c r="K454" i="11"/>
  <c r="L454" i="11"/>
  <c r="M454" i="11"/>
  <c r="N454" i="11"/>
  <c r="O454" i="11"/>
  <c r="P454" i="11"/>
  <c r="X454" i="11" s="1"/>
  <c r="Q454" i="11"/>
  <c r="Y454" i="11" s="1"/>
  <c r="S454" i="11"/>
  <c r="AA454" i="11" s="1"/>
  <c r="T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AA455" i="11" s="1"/>
  <c r="T455" i="11"/>
  <c r="V455" i="11"/>
  <c r="W455" i="11"/>
  <c r="X455" i="11"/>
  <c r="Y455" i="11"/>
  <c r="AB455" i="11"/>
  <c r="A456" i="11"/>
  <c r="B456" i="11"/>
  <c r="C456" i="11"/>
  <c r="D456" i="11"/>
  <c r="E456" i="11"/>
  <c r="F456" i="11"/>
  <c r="G456" i="11"/>
  <c r="H456" i="11"/>
  <c r="I456" i="11"/>
  <c r="V456" i="11" s="1"/>
  <c r="Z456" i="11" s="1"/>
  <c r="J456" i="11"/>
  <c r="K456" i="11"/>
  <c r="L456" i="11"/>
  <c r="M456" i="11"/>
  <c r="N456" i="11"/>
  <c r="O456" i="11"/>
  <c r="W456" i="11" s="1"/>
  <c r="P456" i="11"/>
  <c r="Q456" i="11"/>
  <c r="S456" i="11"/>
  <c r="U456" i="11" s="1"/>
  <c r="T456" i="11"/>
  <c r="X456" i="11"/>
  <c r="Y456" i="11"/>
  <c r="A457" i="11"/>
  <c r="B457" i="11"/>
  <c r="C457" i="11"/>
  <c r="D457" i="11"/>
  <c r="E457" i="11"/>
  <c r="F457" i="11"/>
  <c r="G457" i="11"/>
  <c r="H457" i="11"/>
  <c r="I457" i="11"/>
  <c r="W457" i="11" s="1"/>
  <c r="J457" i="11"/>
  <c r="K457" i="11"/>
  <c r="L457" i="11"/>
  <c r="M457" i="11"/>
  <c r="N457" i="11"/>
  <c r="R457" i="11" s="1"/>
  <c r="O457" i="11"/>
  <c r="P457" i="11"/>
  <c r="Q457" i="11"/>
  <c r="S457" i="11"/>
  <c r="AA457" i="11" s="1"/>
  <c r="T457" i="11"/>
  <c r="AB457" i="11" s="1"/>
  <c r="Y457" i="11"/>
  <c r="A458" i="11"/>
  <c r="B458" i="11"/>
  <c r="C458" i="11"/>
  <c r="D458" i="11"/>
  <c r="E458" i="11"/>
  <c r="F458" i="11"/>
  <c r="G458" i="11"/>
  <c r="H458" i="11"/>
  <c r="I458" i="11"/>
  <c r="V458" i="11" s="1"/>
  <c r="J458" i="11"/>
  <c r="K458" i="11"/>
  <c r="L458" i="11"/>
  <c r="M458" i="11"/>
  <c r="N458" i="11"/>
  <c r="O458" i="11"/>
  <c r="P458" i="11"/>
  <c r="Q458" i="11"/>
  <c r="R458" i="11" s="1"/>
  <c r="S458" i="11"/>
  <c r="U458" i="11" s="1"/>
  <c r="T458" i="11"/>
  <c r="Y458" i="11"/>
  <c r="AB458" i="11"/>
  <c r="A459" i="11"/>
  <c r="B459" i="11"/>
  <c r="C459" i="11"/>
  <c r="D459" i="11"/>
  <c r="E459" i="11"/>
  <c r="F459" i="11"/>
  <c r="G459" i="11"/>
  <c r="H459" i="11"/>
  <c r="I459" i="11"/>
  <c r="X459" i="11" s="1"/>
  <c r="J459" i="11"/>
  <c r="K459" i="11"/>
  <c r="L459" i="11"/>
  <c r="M459" i="11"/>
  <c r="N459" i="11"/>
  <c r="R459" i="11" s="1"/>
  <c r="O459" i="11"/>
  <c r="W459" i="11" s="1"/>
  <c r="P459" i="11"/>
  <c r="Q459" i="11"/>
  <c r="S459" i="11"/>
  <c r="T459" i="11"/>
  <c r="U459" i="11" s="1"/>
  <c r="Y459" i="11"/>
  <c r="AB459" i="11"/>
  <c r="A460" i="11"/>
  <c r="B460" i="11"/>
  <c r="C460" i="11"/>
  <c r="D460" i="11"/>
  <c r="E460" i="11"/>
  <c r="F460" i="11"/>
  <c r="G460" i="11"/>
  <c r="H460" i="11"/>
  <c r="I460" i="11"/>
  <c r="AA460" i="11" s="1"/>
  <c r="J460" i="11"/>
  <c r="K460" i="11"/>
  <c r="L460" i="11"/>
  <c r="M460" i="11"/>
  <c r="N460" i="11"/>
  <c r="V460" i="11" s="1"/>
  <c r="O460" i="11"/>
  <c r="W460" i="11" s="1"/>
  <c r="P460" i="11"/>
  <c r="X460" i="11" s="1"/>
  <c r="Q460" i="11"/>
  <c r="Y460" i="11" s="1"/>
  <c r="R460" i="11"/>
  <c r="S460" i="11"/>
  <c r="T460" i="11"/>
  <c r="U460" i="11" s="1"/>
  <c r="AB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V461" i="11" s="1"/>
  <c r="O461" i="11"/>
  <c r="W461" i="11" s="1"/>
  <c r="P461" i="11"/>
  <c r="X461" i="11" s="1"/>
  <c r="Q461" i="11"/>
  <c r="Y461" i="11" s="1"/>
  <c r="R461" i="11"/>
  <c r="S461" i="11"/>
  <c r="AA461" i="11" s="1"/>
  <c r="T461" i="11"/>
  <c r="AB461" i="11" s="1"/>
  <c r="U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R462" i="11" s="1"/>
  <c r="O462" i="11"/>
  <c r="P462" i="11"/>
  <c r="Q462" i="11"/>
  <c r="Y462" i="11" s="1"/>
  <c r="S462" i="11"/>
  <c r="AA462" i="11" s="1"/>
  <c r="T462" i="11"/>
  <c r="AB462" i="11" s="1"/>
  <c r="U462" i="11"/>
  <c r="V462" i="11"/>
  <c r="W462" i="11"/>
  <c r="X462" i="11"/>
  <c r="A463" i="11"/>
  <c r="B463" i="11"/>
  <c r="C463" i="11"/>
  <c r="D463" i="11"/>
  <c r="E463" i="11"/>
  <c r="F463" i="11"/>
  <c r="G463" i="11"/>
  <c r="H463" i="11"/>
  <c r="I463" i="11"/>
  <c r="X463" i="11" s="1"/>
  <c r="J463" i="11"/>
  <c r="K463" i="11"/>
  <c r="L463" i="11"/>
  <c r="M463" i="11"/>
  <c r="N463" i="11"/>
  <c r="O463" i="11"/>
  <c r="P463" i="11"/>
  <c r="R463" i="11" s="1"/>
  <c r="Q463" i="11"/>
  <c r="S463" i="11"/>
  <c r="T463" i="11"/>
  <c r="AB463" i="11" s="1"/>
  <c r="U463" i="11"/>
  <c r="AA463" i="11"/>
  <c r="AC463" i="11" s="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R464" i="11" s="1"/>
  <c r="O464" i="11"/>
  <c r="P464" i="11"/>
  <c r="Q464" i="11"/>
  <c r="S464" i="11"/>
  <c r="U464" i="11" s="1"/>
  <c r="T464" i="11"/>
  <c r="W464" i="11"/>
  <c r="X464" i="11"/>
  <c r="Y464" i="11"/>
  <c r="AA464" i="11"/>
  <c r="AC464" i="11" s="1"/>
  <c r="AB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R465" i="11" s="1"/>
  <c r="O465" i="11"/>
  <c r="W465" i="11" s="1"/>
  <c r="P465" i="11"/>
  <c r="X465" i="11" s="1"/>
  <c r="Q465" i="11"/>
  <c r="Y465" i="11" s="1"/>
  <c r="S465" i="11"/>
  <c r="U465" i="11" s="1"/>
  <c r="T465" i="11"/>
  <c r="AA465" i="11"/>
  <c r="AB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V466" i="11" s="1"/>
  <c r="O466" i="11"/>
  <c r="W466" i="11" s="1"/>
  <c r="P466" i="11"/>
  <c r="X466" i="11" s="1"/>
  <c r="Q466" i="11"/>
  <c r="Y466" i="11" s="1"/>
  <c r="R466" i="11"/>
  <c r="S466" i="11"/>
  <c r="U466" i="11" s="1"/>
  <c r="T466" i="11"/>
  <c r="AB466" i="11" s="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R467" i="11" s="1"/>
  <c r="O467" i="11"/>
  <c r="P467" i="11"/>
  <c r="X467" i="11" s="1"/>
  <c r="Q467" i="11"/>
  <c r="Y467" i="11" s="1"/>
  <c r="S467" i="11"/>
  <c r="AA467" i="11" s="1"/>
  <c r="T467" i="11"/>
  <c r="AB467" i="11" s="1"/>
  <c r="U467" i="11"/>
  <c r="V467" i="11"/>
  <c r="W467" i="11"/>
  <c r="A468" i="11"/>
  <c r="B468" i="11"/>
  <c r="C468" i="11"/>
  <c r="D468" i="11"/>
  <c r="E468" i="11"/>
  <c r="F468" i="11"/>
  <c r="G468" i="11"/>
  <c r="H468" i="11"/>
  <c r="I468" i="11"/>
  <c r="AA468" i="11" s="1"/>
  <c r="AC468" i="11" s="1"/>
  <c r="J468" i="11"/>
  <c r="K468" i="11"/>
  <c r="L468" i="11"/>
  <c r="M468" i="11"/>
  <c r="N468" i="11"/>
  <c r="R468" i="11" s="1"/>
  <c r="O468" i="11"/>
  <c r="P468" i="11"/>
  <c r="Q468" i="11"/>
  <c r="S468" i="11"/>
  <c r="T468" i="11"/>
  <c r="AB468" i="11" s="1"/>
  <c r="W468" i="11"/>
  <c r="X468" i="11"/>
  <c r="Y468" i="11"/>
  <c r="A469" i="11"/>
  <c r="B469" i="11"/>
  <c r="C469" i="11"/>
  <c r="D469" i="11"/>
  <c r="E469" i="11"/>
  <c r="F469" i="11"/>
  <c r="G469" i="11"/>
  <c r="H469" i="11"/>
  <c r="I469" i="11"/>
  <c r="V469" i="11" s="1"/>
  <c r="Z469" i="11" s="1"/>
  <c r="J469" i="11"/>
  <c r="K469" i="11"/>
  <c r="L469" i="11"/>
  <c r="M469" i="11"/>
  <c r="N469" i="11"/>
  <c r="O469" i="11"/>
  <c r="P469" i="11"/>
  <c r="Q469" i="11"/>
  <c r="R469" i="11"/>
  <c r="S469" i="11"/>
  <c r="U469" i="11" s="1"/>
  <c r="T469" i="11"/>
  <c r="W469" i="11"/>
  <c r="X469" i="11"/>
  <c r="Y469" i="11"/>
  <c r="AA469" i="11"/>
  <c r="AB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R470" i="11" s="1"/>
  <c r="O470" i="11"/>
  <c r="W470" i="11" s="1"/>
  <c r="P470" i="11"/>
  <c r="X470" i="11" s="1"/>
  <c r="Q470" i="11"/>
  <c r="S470" i="11"/>
  <c r="T470" i="11"/>
  <c r="AB470" i="11" s="1"/>
  <c r="U470" i="11"/>
  <c r="Y470" i="11"/>
  <c r="AA470" i="11"/>
  <c r="A471" i="11"/>
  <c r="B471" i="11"/>
  <c r="C471" i="11"/>
  <c r="D471" i="11"/>
  <c r="E471" i="11"/>
  <c r="F471" i="11"/>
  <c r="G471" i="11"/>
  <c r="H471" i="11"/>
  <c r="I471" i="11"/>
  <c r="V471" i="11" s="1"/>
  <c r="J471" i="11"/>
  <c r="K471" i="11"/>
  <c r="L471" i="11"/>
  <c r="M471" i="11"/>
  <c r="N471" i="11"/>
  <c r="O471" i="11"/>
  <c r="P471" i="11"/>
  <c r="X471" i="11" s="1"/>
  <c r="Q471" i="11"/>
  <c r="Y471" i="11" s="1"/>
  <c r="S471" i="11"/>
  <c r="U471" i="11" s="1"/>
  <c r="T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R472" i="11" s="1"/>
  <c r="O472" i="11"/>
  <c r="W472" i="11" s="1"/>
  <c r="P472" i="11"/>
  <c r="X472" i="11" s="1"/>
  <c r="Q472" i="11"/>
  <c r="Y472" i="11" s="1"/>
  <c r="S472" i="11"/>
  <c r="AA472" i="11" s="1"/>
  <c r="AC472" i="11" s="1"/>
  <c r="T472" i="11"/>
  <c r="AB472" i="11" s="1"/>
  <c r="V472" i="11"/>
  <c r="A473" i="11"/>
  <c r="B473" i="11"/>
  <c r="C473" i="11"/>
  <c r="D473" i="11"/>
  <c r="E473" i="11"/>
  <c r="F473" i="11"/>
  <c r="G473" i="11"/>
  <c r="H473" i="11"/>
  <c r="I473" i="11"/>
  <c r="W473" i="11" s="1"/>
  <c r="J473" i="11"/>
  <c r="K473" i="11"/>
  <c r="L473" i="11"/>
  <c r="M473" i="11"/>
  <c r="N473" i="11"/>
  <c r="R473" i="11" s="1"/>
  <c r="O473" i="11"/>
  <c r="P473" i="11"/>
  <c r="Q473" i="11"/>
  <c r="S473" i="11"/>
  <c r="AA473" i="11" s="1"/>
  <c r="T473" i="11"/>
  <c r="AB473" i="11" s="1"/>
  <c r="A474" i="11"/>
  <c r="B474" i="11"/>
  <c r="C474" i="11"/>
  <c r="D474" i="11"/>
  <c r="E474" i="11"/>
  <c r="F474" i="11"/>
  <c r="G474" i="11"/>
  <c r="H474" i="11"/>
  <c r="I474" i="11"/>
  <c r="Y474" i="11" s="1"/>
  <c r="J474" i="11"/>
  <c r="K474" i="11"/>
  <c r="L474" i="11"/>
  <c r="M474" i="11"/>
  <c r="N474" i="11"/>
  <c r="O474" i="11"/>
  <c r="P474" i="11"/>
  <c r="Q474" i="11"/>
  <c r="R474" i="11" s="1"/>
  <c r="S474" i="11"/>
  <c r="U474" i="11" s="1"/>
  <c r="T474" i="11"/>
  <c r="AA474" i="11"/>
  <c r="AB474" i="11"/>
  <c r="A475" i="11"/>
  <c r="B475" i="11"/>
  <c r="C475" i="11"/>
  <c r="D475" i="11"/>
  <c r="E475" i="11"/>
  <c r="F475" i="11"/>
  <c r="G475" i="11"/>
  <c r="H475" i="11"/>
  <c r="I475" i="11"/>
  <c r="AA475" i="11" s="1"/>
  <c r="J475" i="11"/>
  <c r="K475" i="11"/>
  <c r="L475" i="11"/>
  <c r="M475" i="11"/>
  <c r="N475" i="11"/>
  <c r="R475" i="11" s="1"/>
  <c r="O475" i="11"/>
  <c r="W475" i="11" s="1"/>
  <c r="P475" i="11"/>
  <c r="X475" i="11" s="1"/>
  <c r="Q475" i="11"/>
  <c r="S475" i="11"/>
  <c r="T475" i="11"/>
  <c r="U475" i="11" s="1"/>
  <c r="Y475" i="11"/>
  <c r="AB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V476" i="11" s="1"/>
  <c r="O476" i="11"/>
  <c r="W476" i="11" s="1"/>
  <c r="P476" i="11"/>
  <c r="X476" i="11" s="1"/>
  <c r="Q476" i="11"/>
  <c r="Y476" i="11" s="1"/>
  <c r="R476" i="11"/>
  <c r="S476" i="11"/>
  <c r="U476" i="11" s="1"/>
  <c r="T476" i="11"/>
  <c r="AB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W477" i="11" s="1"/>
  <c r="P477" i="11"/>
  <c r="X477" i="11" s="1"/>
  <c r="Q477" i="11"/>
  <c r="Y477" i="11" s="1"/>
  <c r="R477" i="11"/>
  <c r="S477" i="11"/>
  <c r="AA477" i="11" s="1"/>
  <c r="AC477" i="11" s="1"/>
  <c r="T477" i="11"/>
  <c r="AB477" i="11" s="1"/>
  <c r="U477" i="11"/>
  <c r="V477" i="11"/>
  <c r="A478" i="11"/>
  <c r="B478" i="11"/>
  <c r="C478" i="11"/>
  <c r="D478" i="11"/>
  <c r="E478" i="11"/>
  <c r="F478" i="11"/>
  <c r="G478" i="11"/>
  <c r="H478" i="11"/>
  <c r="I478" i="11"/>
  <c r="AB478" i="11" s="1"/>
  <c r="J478" i="11"/>
  <c r="K478" i="11"/>
  <c r="L478" i="11"/>
  <c r="M478" i="11"/>
  <c r="N478" i="11"/>
  <c r="O478" i="11"/>
  <c r="P478" i="11"/>
  <c r="Q478" i="11"/>
  <c r="R478" i="11"/>
  <c r="S478" i="11"/>
  <c r="AA478" i="11" s="1"/>
  <c r="AC478" i="11" s="1"/>
  <c r="T478" i="11"/>
  <c r="U478" i="11"/>
  <c r="V478" i="11"/>
  <c r="W478" i="11"/>
  <c r="X478" i="11"/>
  <c r="Y478" i="11"/>
  <c r="A479" i="11"/>
  <c r="B479" i="11"/>
  <c r="C479" i="11"/>
  <c r="D479" i="11"/>
  <c r="E479" i="11"/>
  <c r="F479" i="11"/>
  <c r="G479" i="11"/>
  <c r="H479" i="11"/>
  <c r="I479" i="11"/>
  <c r="AB479" i="11" s="1"/>
  <c r="J479" i="11"/>
  <c r="K479" i="11"/>
  <c r="L479" i="11"/>
  <c r="M479" i="11"/>
  <c r="N479" i="11"/>
  <c r="O479" i="11"/>
  <c r="P479" i="11"/>
  <c r="R479" i="11" s="1"/>
  <c r="Q479" i="11"/>
  <c r="S479" i="11"/>
  <c r="T479" i="11"/>
  <c r="U479" i="11"/>
  <c r="AA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R480" i="11" s="1"/>
  <c r="O480" i="11"/>
  <c r="P480" i="11"/>
  <c r="Q480" i="11"/>
  <c r="S480" i="11"/>
  <c r="U480" i="11" s="1"/>
  <c r="T480" i="11"/>
  <c r="W480" i="11"/>
  <c r="X480" i="11"/>
  <c r="Y480" i="11"/>
  <c r="AA480" i="11"/>
  <c r="AB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R481" i="11" s="1"/>
  <c r="O481" i="11"/>
  <c r="W481" i="11" s="1"/>
  <c r="P481" i="11"/>
  <c r="X481" i="11" s="1"/>
  <c r="Q481" i="11"/>
  <c r="Y481" i="11" s="1"/>
  <c r="S481" i="11"/>
  <c r="T481" i="11"/>
  <c r="U481" i="11"/>
  <c r="AA481" i="11"/>
  <c r="AB481" i="11"/>
  <c r="A482" i="11"/>
  <c r="B482" i="11"/>
  <c r="C482" i="11"/>
  <c r="D482" i="11"/>
  <c r="E482" i="11"/>
  <c r="F482" i="11"/>
  <c r="G482" i="11"/>
  <c r="H482" i="11"/>
  <c r="I482" i="11"/>
  <c r="W482" i="11" s="1"/>
  <c r="J482" i="11"/>
  <c r="K482" i="11"/>
  <c r="L482" i="11"/>
  <c r="M482" i="11"/>
  <c r="N482" i="11"/>
  <c r="V482" i="11" s="1"/>
  <c r="O482" i="11"/>
  <c r="P482" i="11"/>
  <c r="Q482" i="11"/>
  <c r="Y482" i="11" s="1"/>
  <c r="R482" i="11"/>
  <c r="S482" i="11"/>
  <c r="U482" i="11" s="1"/>
  <c r="T482" i="11"/>
  <c r="AB482" i="11" s="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R483" i="11" s="1"/>
  <c r="O483" i="11"/>
  <c r="P483" i="11"/>
  <c r="X483" i="11" s="1"/>
  <c r="Q483" i="11"/>
  <c r="Y483" i="11" s="1"/>
  <c r="S483" i="11"/>
  <c r="T483" i="11"/>
  <c r="AB483" i="11" s="1"/>
  <c r="AC483" i="11" s="1"/>
  <c r="U483" i="11"/>
  <c r="V483" i="11"/>
  <c r="W483" i="11"/>
  <c r="AA483" i="11"/>
  <c r="A484" i="11"/>
  <c r="B484" i="11"/>
  <c r="C484" i="11"/>
  <c r="D484" i="11"/>
  <c r="E484" i="11"/>
  <c r="F484" i="11"/>
  <c r="G484" i="11"/>
  <c r="H484" i="11"/>
  <c r="I484" i="11"/>
  <c r="AA484" i="11" s="1"/>
  <c r="J484" i="11"/>
  <c r="K484" i="11"/>
  <c r="L484" i="11"/>
  <c r="M484" i="11"/>
  <c r="N484" i="11"/>
  <c r="V484" i="11" s="1"/>
  <c r="O484" i="11"/>
  <c r="R484" i="11" s="1"/>
  <c r="P484" i="11"/>
  <c r="Q484" i="11"/>
  <c r="S484" i="11"/>
  <c r="T484" i="11"/>
  <c r="AB484" i="11" s="1"/>
  <c r="X484" i="11"/>
  <c r="Y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V485" i="11" s="1"/>
  <c r="O485" i="11"/>
  <c r="P485" i="11"/>
  <c r="Q485" i="11"/>
  <c r="Y485" i="11" s="1"/>
  <c r="R485" i="11"/>
  <c r="S485" i="11"/>
  <c r="U485" i="11" s="1"/>
  <c r="T485" i="11"/>
  <c r="W485" i="11"/>
  <c r="X485" i="11"/>
  <c r="AA485" i="11"/>
  <c r="AC485" i="11" s="1"/>
  <c r="AB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R486" i="11" s="1"/>
  <c r="O486" i="11"/>
  <c r="W486" i="11" s="1"/>
  <c r="P486" i="11"/>
  <c r="X486" i="11" s="1"/>
  <c r="Q486" i="11"/>
  <c r="S486" i="11"/>
  <c r="T486" i="11"/>
  <c r="U486" i="11"/>
  <c r="Y486" i="11"/>
  <c r="AA486" i="11"/>
  <c r="AB486" i="11"/>
  <c r="AC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V487" i="11" s="1"/>
  <c r="O487" i="11"/>
  <c r="P487" i="11"/>
  <c r="X487" i="11" s="1"/>
  <c r="Q487" i="11"/>
  <c r="Y487" i="11" s="1"/>
  <c r="S487" i="11"/>
  <c r="U487" i="11" s="1"/>
  <c r="T487" i="11"/>
  <c r="W487" i="11"/>
  <c r="AB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W488" i="11" s="1"/>
  <c r="P488" i="11"/>
  <c r="X488" i="11" s="1"/>
  <c r="Q488" i="11"/>
  <c r="Y488" i="11" s="1"/>
  <c r="S488" i="11"/>
  <c r="AA488" i="11" s="1"/>
  <c r="T488" i="11"/>
  <c r="AB488" i="11" s="1"/>
  <c r="V488" i="11"/>
  <c r="A489" i="11"/>
  <c r="B489" i="11"/>
  <c r="C489" i="11"/>
  <c r="D489" i="11"/>
  <c r="E489" i="11"/>
  <c r="F489" i="11"/>
  <c r="G489" i="11"/>
  <c r="H489" i="11"/>
  <c r="I489" i="11"/>
  <c r="W489" i="11" s="1"/>
  <c r="J489" i="11"/>
  <c r="K489" i="11"/>
  <c r="L489" i="11"/>
  <c r="M489" i="11"/>
  <c r="N489" i="11"/>
  <c r="R489" i="11" s="1"/>
  <c r="O489" i="11"/>
  <c r="P489" i="11"/>
  <c r="Q489" i="11"/>
  <c r="S489" i="11"/>
  <c r="AA489" i="11" s="1"/>
  <c r="T489" i="11"/>
  <c r="AB489" i="11" s="1"/>
  <c r="Y489" i="11"/>
  <c r="A490" i="11"/>
  <c r="B490" i="11"/>
  <c r="C490" i="11"/>
  <c r="D490" i="11"/>
  <c r="E490" i="11"/>
  <c r="F490" i="11"/>
  <c r="G490" i="11"/>
  <c r="H490" i="11"/>
  <c r="I490" i="11"/>
  <c r="Y490" i="11" s="1"/>
  <c r="J490" i="11"/>
  <c r="K490" i="11"/>
  <c r="L490" i="11"/>
  <c r="M490" i="11"/>
  <c r="N490" i="11"/>
  <c r="R490" i="11" s="1"/>
  <c r="O490" i="11"/>
  <c r="P490" i="11"/>
  <c r="Q490" i="11"/>
  <c r="S490" i="11"/>
  <c r="U490" i="11" s="1"/>
  <c r="T490" i="11"/>
  <c r="AA490" i="11"/>
  <c r="AB490" i="11"/>
  <c r="A491" i="11"/>
  <c r="B491" i="11"/>
  <c r="C491" i="11"/>
  <c r="D491" i="11"/>
  <c r="E491" i="11"/>
  <c r="F491" i="11"/>
  <c r="G491" i="11"/>
  <c r="H491" i="11"/>
  <c r="I491" i="11"/>
  <c r="X491" i="11" s="1"/>
  <c r="J491" i="11"/>
  <c r="K491" i="11"/>
  <c r="L491" i="11"/>
  <c r="M491" i="11"/>
  <c r="N491" i="11"/>
  <c r="R491" i="11" s="1"/>
  <c r="O491" i="11"/>
  <c r="W491" i="11" s="1"/>
  <c r="P491" i="11"/>
  <c r="Q491" i="11"/>
  <c r="S491" i="11"/>
  <c r="U491" i="11" s="1"/>
  <c r="T491" i="11"/>
  <c r="Y491" i="11"/>
  <c r="AB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V492" i="11" s="1"/>
  <c r="O492" i="11"/>
  <c r="W492" i="11" s="1"/>
  <c r="P492" i="11"/>
  <c r="X492" i="11" s="1"/>
  <c r="Q492" i="11"/>
  <c r="Y492" i="11" s="1"/>
  <c r="R492" i="11"/>
  <c r="S492" i="11"/>
  <c r="U492" i="11" s="1"/>
  <c r="T492" i="11"/>
  <c r="AA492" i="11"/>
  <c r="AC492" i="11" s="1"/>
  <c r="AB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V493" i="11" s="1"/>
  <c r="O493" i="11"/>
  <c r="W493" i="11" s="1"/>
  <c r="P493" i="11"/>
  <c r="Q493" i="11"/>
  <c r="Y493" i="11" s="1"/>
  <c r="R493" i="11"/>
  <c r="S493" i="11"/>
  <c r="AA493" i="11" s="1"/>
  <c r="AC493" i="11" s="1"/>
  <c r="T493" i="11"/>
  <c r="AB493" i="11" s="1"/>
  <c r="U493" i="11"/>
  <c r="X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Y494" i="11" s="1"/>
  <c r="R494" i="11"/>
  <c r="S494" i="11"/>
  <c r="T494" i="11"/>
  <c r="AB494" i="11" s="1"/>
  <c r="AC494" i="11" s="1"/>
  <c r="U494" i="11"/>
  <c r="V494" i="11"/>
  <c r="W494" i="11"/>
  <c r="X494" i="11"/>
  <c r="AA494" i="11"/>
  <c r="A495" i="11"/>
  <c r="B495" i="11"/>
  <c r="C495" i="11"/>
  <c r="D495" i="11"/>
  <c r="E495" i="11"/>
  <c r="F495" i="11"/>
  <c r="G495" i="11"/>
  <c r="H495" i="11"/>
  <c r="I495" i="11"/>
  <c r="AB495" i="11" s="1"/>
  <c r="J495" i="11"/>
  <c r="K495" i="11"/>
  <c r="L495" i="11"/>
  <c r="M495" i="11"/>
  <c r="N495" i="11"/>
  <c r="R495" i="11" s="1"/>
  <c r="O495" i="11"/>
  <c r="P495" i="11"/>
  <c r="Q495" i="11"/>
  <c r="S495" i="11"/>
  <c r="T495" i="11"/>
  <c r="U495" i="11"/>
  <c r="AA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R496" i="11" s="1"/>
  <c r="O496" i="11"/>
  <c r="W496" i="11" s="1"/>
  <c r="P496" i="11"/>
  <c r="Q496" i="11"/>
  <c r="Y496" i="11" s="1"/>
  <c r="S496" i="11"/>
  <c r="U496" i="11" s="1"/>
  <c r="T496" i="11"/>
  <c r="X496" i="11"/>
  <c r="AA496" i="11"/>
  <c r="AB496" i="11"/>
  <c r="AC496" i="11" s="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R497" i="11" s="1"/>
  <c r="O497" i="11"/>
  <c r="W497" i="11" s="1"/>
  <c r="P497" i="11"/>
  <c r="X497" i="11" s="1"/>
  <c r="Q497" i="11"/>
  <c r="Y497" i="11" s="1"/>
  <c r="S497" i="11"/>
  <c r="T497" i="11"/>
  <c r="U497" i="11"/>
  <c r="AA497" i="11"/>
  <c r="AC497" i="11" s="1"/>
  <c r="AB497" i="11"/>
  <c r="A498" i="11"/>
  <c r="B498" i="11"/>
  <c r="C498" i="11"/>
  <c r="D498" i="11"/>
  <c r="E498" i="11"/>
  <c r="F498" i="11"/>
  <c r="G498" i="11"/>
  <c r="H498" i="11"/>
  <c r="I498" i="11"/>
  <c r="X498" i="11" s="1"/>
  <c r="J498" i="11"/>
  <c r="K498" i="11"/>
  <c r="L498" i="11"/>
  <c r="M498" i="11"/>
  <c r="N498" i="11"/>
  <c r="V498" i="11" s="1"/>
  <c r="O498" i="11"/>
  <c r="W498" i="11" s="1"/>
  <c r="P498" i="11"/>
  <c r="Q498" i="11"/>
  <c r="Y498" i="11" s="1"/>
  <c r="R498" i="11"/>
  <c r="S498" i="11"/>
  <c r="U498" i="11" s="1"/>
  <c r="T498" i="11"/>
  <c r="AB498" i="11" s="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AA499" i="11" s="1"/>
  <c r="T499" i="11"/>
  <c r="AB499" i="11" s="1"/>
  <c r="U499" i="11"/>
  <c r="V499" i="11"/>
  <c r="W499" i="11"/>
  <c r="X499" i="11"/>
  <c r="Y499" i="11"/>
  <c r="A500" i="11"/>
  <c r="B500" i="11"/>
  <c r="C500" i="11"/>
  <c r="D500" i="11"/>
  <c r="E500" i="11"/>
  <c r="F500" i="11"/>
  <c r="G500" i="11"/>
  <c r="H500" i="11"/>
  <c r="I500" i="11"/>
  <c r="AA500" i="11" s="1"/>
  <c r="J500" i="11"/>
  <c r="K500" i="11"/>
  <c r="L500" i="11"/>
  <c r="M500" i="11"/>
  <c r="N500" i="11"/>
  <c r="O500" i="11"/>
  <c r="R500" i="11" s="1"/>
  <c r="P500" i="11"/>
  <c r="Q500" i="11"/>
  <c r="S500" i="11"/>
  <c r="U500" i="11" s="1"/>
  <c r="T500" i="11"/>
  <c r="AB500" i="11" s="1"/>
  <c r="X500" i="11"/>
  <c r="Y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V501" i="11" s="1"/>
  <c r="O501" i="11"/>
  <c r="P501" i="11"/>
  <c r="Q501" i="11"/>
  <c r="R501" i="11"/>
  <c r="S501" i="11"/>
  <c r="U501" i="11" s="1"/>
  <c r="T501" i="11"/>
  <c r="W501" i="11"/>
  <c r="X501" i="11"/>
  <c r="Y501" i="11"/>
  <c r="AA501" i="11"/>
  <c r="AC501" i="11" s="1"/>
  <c r="AB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R502" i="11" s="1"/>
  <c r="O502" i="11"/>
  <c r="W502" i="11" s="1"/>
  <c r="P502" i="11"/>
  <c r="X502" i="11" s="1"/>
  <c r="Q502" i="11"/>
  <c r="Y502" i="11" s="1"/>
  <c r="S502" i="11"/>
  <c r="AA502" i="11" s="1"/>
  <c r="T502" i="11"/>
  <c r="U502" i="11"/>
  <c r="AB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W503" i="11" s="1"/>
  <c r="P503" i="11"/>
  <c r="X503" i="11" s="1"/>
  <c r="Q503" i="11"/>
  <c r="Y503" i="11" s="1"/>
  <c r="S503" i="11"/>
  <c r="U503" i="11" s="1"/>
  <c r="T503" i="11"/>
  <c r="V503" i="11"/>
  <c r="AB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X504" i="11" s="1"/>
  <c r="Q504" i="11"/>
  <c r="Y504" i="11" s="1"/>
  <c r="S504" i="11"/>
  <c r="AA504" i="11" s="1"/>
  <c r="T504" i="11"/>
  <c r="AB504" i="11" s="1"/>
  <c r="V504" i="11"/>
  <c r="W504" i="11"/>
  <c r="A505" i="11"/>
  <c r="B505" i="11"/>
  <c r="C505" i="11"/>
  <c r="D505" i="11"/>
  <c r="E505" i="11"/>
  <c r="F505" i="11"/>
  <c r="G505" i="11"/>
  <c r="H505" i="11"/>
  <c r="I505" i="11"/>
  <c r="W505" i="11" s="1"/>
  <c r="J505" i="11"/>
  <c r="K505" i="11"/>
  <c r="L505" i="11"/>
  <c r="M505" i="11"/>
  <c r="N505" i="11"/>
  <c r="R505" i="11" s="1"/>
  <c r="O505" i="11"/>
  <c r="P505" i="11"/>
  <c r="Q505" i="11"/>
  <c r="S505" i="11"/>
  <c r="AA505" i="11" s="1"/>
  <c r="T505" i="11"/>
  <c r="AB505" i="11" s="1"/>
  <c r="Y505" i="11"/>
  <c r="A506" i="11"/>
  <c r="B506" i="11"/>
  <c r="C506" i="11"/>
  <c r="D506" i="11"/>
  <c r="E506" i="11"/>
  <c r="F506" i="11"/>
  <c r="G506" i="11"/>
  <c r="H506" i="11"/>
  <c r="I506" i="11"/>
  <c r="V506" i="11" s="1"/>
  <c r="J506" i="11"/>
  <c r="K506" i="11"/>
  <c r="L506" i="11"/>
  <c r="M506" i="11"/>
  <c r="N506" i="11"/>
  <c r="O506" i="11"/>
  <c r="P506" i="11"/>
  <c r="Q506" i="11"/>
  <c r="R506" i="11" s="1"/>
  <c r="S506" i="11"/>
  <c r="U506" i="11" s="1"/>
  <c r="T506" i="11"/>
  <c r="Y506" i="11"/>
  <c r="AA506" i="11"/>
  <c r="AB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R507" i="11" s="1"/>
  <c r="O507" i="11"/>
  <c r="W507" i="11" s="1"/>
  <c r="P507" i="11"/>
  <c r="Q507" i="11"/>
  <c r="Y507" i="11" s="1"/>
  <c r="S507" i="11"/>
  <c r="U507" i="11" s="1"/>
  <c r="T507" i="11"/>
  <c r="X507" i="11"/>
  <c r="AB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W508" i="11" s="1"/>
  <c r="P508" i="11"/>
  <c r="X508" i="11" s="1"/>
  <c r="Q508" i="11"/>
  <c r="Y508" i="11" s="1"/>
  <c r="R508" i="11"/>
  <c r="S508" i="11"/>
  <c r="T508" i="11"/>
  <c r="U508" i="11" s="1"/>
  <c r="V508" i="11"/>
  <c r="AA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AA509" i="11" s="1"/>
  <c r="T509" i="11"/>
  <c r="AB509" i="11" s="1"/>
  <c r="U509" i="11"/>
  <c r="V509" i="11"/>
  <c r="W509" i="11"/>
  <c r="X509" i="11"/>
  <c r="Y509" i="11"/>
  <c r="Z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R510" i="11" s="1"/>
  <c r="P510" i="11"/>
  <c r="Q510" i="11"/>
  <c r="Y510" i="11" s="1"/>
  <c r="S510" i="11"/>
  <c r="T510" i="11"/>
  <c r="U510" i="11"/>
  <c r="V510" i="11"/>
  <c r="W510" i="11"/>
  <c r="X510" i="11"/>
  <c r="AA510" i="11"/>
  <c r="AB510" i="11"/>
  <c r="A511" i="11"/>
  <c r="B511" i="11"/>
  <c r="C511" i="11"/>
  <c r="D511" i="11"/>
  <c r="E511" i="11"/>
  <c r="F511" i="11"/>
  <c r="G511" i="11"/>
  <c r="H511" i="11"/>
  <c r="I511" i="11"/>
  <c r="Y511" i="11" s="1"/>
  <c r="J511" i="11"/>
  <c r="K511" i="11"/>
  <c r="L511" i="11"/>
  <c r="M511" i="11"/>
  <c r="N511" i="11"/>
  <c r="R511" i="11" s="1"/>
  <c r="O511" i="11"/>
  <c r="P511" i="11"/>
  <c r="Q511" i="11"/>
  <c r="S511" i="11"/>
  <c r="T511" i="11"/>
  <c r="AB511" i="11" s="1"/>
  <c r="AA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R512" i="11" s="1"/>
  <c r="O512" i="11"/>
  <c r="P512" i="11"/>
  <c r="Q512" i="11"/>
  <c r="S512" i="11"/>
  <c r="U512" i="11" s="1"/>
  <c r="T512" i="11"/>
  <c r="W512" i="11"/>
  <c r="X512" i="11"/>
  <c r="Y512" i="11"/>
  <c r="AA512" i="11"/>
  <c r="AB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R513" i="11" s="1"/>
  <c r="O513" i="11"/>
  <c r="W513" i="11" s="1"/>
  <c r="P513" i="11"/>
  <c r="X513" i="11" s="1"/>
  <c r="Q513" i="11"/>
  <c r="Y513" i="11" s="1"/>
  <c r="S513" i="11"/>
  <c r="T513" i="11"/>
  <c r="AB513" i="11" s="1"/>
  <c r="U513" i="11"/>
  <c r="AA513" i="11"/>
  <c r="A514" i="11"/>
  <c r="B514" i="11"/>
  <c r="C514" i="11"/>
  <c r="D514" i="11"/>
  <c r="E514" i="11"/>
  <c r="F514" i="11"/>
  <c r="G514" i="11"/>
  <c r="H514" i="11"/>
  <c r="I514" i="11"/>
  <c r="W514" i="11" s="1"/>
  <c r="J514" i="11"/>
  <c r="K514" i="11"/>
  <c r="L514" i="11"/>
  <c r="M514" i="11"/>
  <c r="N514" i="11"/>
  <c r="V514" i="11" s="1"/>
  <c r="O514" i="11"/>
  <c r="P514" i="11"/>
  <c r="Q514" i="11"/>
  <c r="Y514" i="11" s="1"/>
  <c r="R514" i="11"/>
  <c r="S514" i="11"/>
  <c r="U514" i="11" s="1"/>
  <c r="T514" i="11"/>
  <c r="AB514" i="11" s="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Y515" i="11" s="1"/>
  <c r="R515" i="11"/>
  <c r="S515" i="11"/>
  <c r="T515" i="11"/>
  <c r="AB515" i="11" s="1"/>
  <c r="U515" i="11"/>
  <c r="V515" i="11"/>
  <c r="W515" i="11"/>
  <c r="X515" i="11"/>
  <c r="AA515" i="11"/>
  <c r="A516" i="11"/>
  <c r="B516" i="11"/>
  <c r="C516" i="11"/>
  <c r="D516" i="11"/>
  <c r="E516" i="11"/>
  <c r="F516" i="11"/>
  <c r="G516" i="11"/>
  <c r="H516" i="11"/>
  <c r="I516" i="11"/>
  <c r="W516" i="11" s="1"/>
  <c r="J516" i="11"/>
  <c r="K516" i="11"/>
  <c r="L516" i="11"/>
  <c r="M516" i="11"/>
  <c r="N516" i="11"/>
  <c r="R516" i="11" s="1"/>
  <c r="O516" i="11"/>
  <c r="P516" i="11"/>
  <c r="Q516" i="11"/>
  <c r="S516" i="11"/>
  <c r="AA516" i="11" s="1"/>
  <c r="T516" i="11"/>
  <c r="AB516" i="11" s="1"/>
  <c r="X516" i="11"/>
  <c r="Y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Y517" i="11" s="1"/>
  <c r="R517" i="11"/>
  <c r="S517" i="11"/>
  <c r="U517" i="11" s="1"/>
  <c r="T517" i="11"/>
  <c r="V517" i="11"/>
  <c r="W517" i="11"/>
  <c r="X517" i="11"/>
  <c r="AA517" i="11"/>
  <c r="AC517" i="11" s="1"/>
  <c r="AB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R518" i="11" s="1"/>
  <c r="O518" i="11"/>
  <c r="W518" i="11" s="1"/>
  <c r="P518" i="11"/>
  <c r="X518" i="11" s="1"/>
  <c r="Q518" i="11"/>
  <c r="S518" i="11"/>
  <c r="AA518" i="11" s="1"/>
  <c r="AC518" i="11" s="1"/>
  <c r="T518" i="11"/>
  <c r="AB518" i="11" s="1"/>
  <c r="U518" i="11"/>
  <c r="Y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X519" i="11" s="1"/>
  <c r="Q519" i="11"/>
  <c r="Y519" i="11" s="1"/>
  <c r="S519" i="11"/>
  <c r="U519" i="11" s="1"/>
  <c r="T519" i="11"/>
  <c r="V519" i="11"/>
  <c r="W519" i="11"/>
  <c r="AB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W520" i="11" s="1"/>
  <c r="P520" i="11"/>
  <c r="X520" i="11" s="1"/>
  <c r="Q520" i="11"/>
  <c r="S520" i="11"/>
  <c r="AA520" i="11" s="1"/>
  <c r="T520" i="11"/>
  <c r="AB520" i="11" s="1"/>
  <c r="V520" i="11"/>
  <c r="Y520" i="11"/>
  <c r="A521" i="11"/>
  <c r="B521" i="11"/>
  <c r="C521" i="11"/>
  <c r="D521" i="11"/>
  <c r="E521" i="11"/>
  <c r="F521" i="11"/>
  <c r="G521" i="11"/>
  <c r="H521" i="11"/>
  <c r="I521" i="11"/>
  <c r="W521" i="11" s="1"/>
  <c r="J521" i="11"/>
  <c r="K521" i="11"/>
  <c r="L521" i="11"/>
  <c r="M521" i="11"/>
  <c r="N521" i="11"/>
  <c r="R521" i="11" s="1"/>
  <c r="O521" i="11"/>
  <c r="P521" i="11"/>
  <c r="Q521" i="11"/>
  <c r="S521" i="11"/>
  <c r="AA521" i="11" s="1"/>
  <c r="T521" i="11"/>
  <c r="A522" i="11"/>
  <c r="B522" i="11"/>
  <c r="C522" i="11"/>
  <c r="D522" i="11"/>
  <c r="E522" i="11"/>
  <c r="F522" i="11"/>
  <c r="G522" i="11"/>
  <c r="H522" i="11"/>
  <c r="I522" i="11"/>
  <c r="V522" i="11" s="1"/>
  <c r="J522" i="11"/>
  <c r="K522" i="11"/>
  <c r="L522" i="11"/>
  <c r="M522" i="11"/>
  <c r="N522" i="11"/>
  <c r="O522" i="11"/>
  <c r="W522" i="11" s="1"/>
  <c r="P522" i="11"/>
  <c r="Q522" i="11"/>
  <c r="R522" i="11" s="1"/>
  <c r="S522" i="11"/>
  <c r="U522" i="11" s="1"/>
  <c r="T522" i="11"/>
  <c r="AA522" i="11"/>
  <c r="AB522" i="11"/>
  <c r="A523" i="11"/>
  <c r="B523" i="11"/>
  <c r="C523" i="11"/>
  <c r="D523" i="11"/>
  <c r="E523" i="11"/>
  <c r="F523" i="11"/>
  <c r="G523" i="11"/>
  <c r="H523" i="11"/>
  <c r="I523" i="11"/>
  <c r="X523" i="11" s="1"/>
  <c r="J523" i="11"/>
  <c r="K523" i="11"/>
  <c r="L523" i="11"/>
  <c r="M523" i="11"/>
  <c r="N523" i="11"/>
  <c r="R523" i="11" s="1"/>
  <c r="O523" i="11"/>
  <c r="W523" i="11" s="1"/>
  <c r="P523" i="11"/>
  <c r="Q523" i="11"/>
  <c r="S523" i="11"/>
  <c r="T523" i="11"/>
  <c r="U523" i="11" s="1"/>
  <c r="Y523" i="11"/>
  <c r="AB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W524" i="11" s="1"/>
  <c r="P524" i="11"/>
  <c r="X524" i="11" s="1"/>
  <c r="Q524" i="11"/>
  <c r="Y524" i="11" s="1"/>
  <c r="R524" i="11"/>
  <c r="S524" i="11"/>
  <c r="U524" i="11" s="1"/>
  <c r="T524" i="11"/>
  <c r="V524" i="11"/>
  <c r="AB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W525" i="11" s="1"/>
  <c r="P525" i="11"/>
  <c r="Q525" i="11"/>
  <c r="R525" i="11"/>
  <c r="S525" i="11"/>
  <c r="AA525" i="11" s="1"/>
  <c r="T525" i="11"/>
  <c r="AB525" i="11" s="1"/>
  <c r="U525" i="11"/>
  <c r="V525" i="11"/>
  <c r="X525" i="11"/>
  <c r="Y525" i="11"/>
  <c r="AE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20" i="12"/>
  <c r="AE121" i="12"/>
  <c r="AE122" i="12"/>
  <c r="AE123" i="12"/>
  <c r="AE124" i="12"/>
  <c r="AE125" i="12"/>
  <c r="AE126" i="12"/>
  <c r="AE127" i="12"/>
  <c r="AE128" i="12"/>
  <c r="AE129" i="12"/>
  <c r="AE130" i="12"/>
  <c r="AE131" i="12"/>
  <c r="AE132" i="12"/>
  <c r="AE133" i="12"/>
  <c r="AE134" i="12"/>
  <c r="AE135" i="12"/>
  <c r="AE136" i="12"/>
  <c r="AE137" i="12"/>
  <c r="AE138" i="12"/>
  <c r="AE139" i="12"/>
  <c r="AE140" i="12"/>
  <c r="AE141" i="12"/>
  <c r="AE142" i="12"/>
  <c r="AE143" i="12"/>
  <c r="AE144" i="12"/>
  <c r="AE145" i="12"/>
  <c r="AE146" i="12"/>
  <c r="AE147" i="12"/>
  <c r="AE148" i="12"/>
  <c r="AE149" i="12"/>
  <c r="AE150" i="12"/>
  <c r="AE151" i="12"/>
  <c r="AE152" i="12"/>
  <c r="AE153" i="12"/>
  <c r="AE154" i="12"/>
  <c r="AE155" i="12"/>
  <c r="AE156" i="12"/>
  <c r="AE157" i="12"/>
  <c r="AE158" i="12"/>
  <c r="AE159" i="12"/>
  <c r="AE160" i="12"/>
  <c r="AE161" i="12"/>
  <c r="AE162" i="12"/>
  <c r="AE163" i="12"/>
  <c r="AE164" i="12"/>
  <c r="AE165" i="12"/>
  <c r="AE166" i="12"/>
  <c r="AE167" i="12"/>
  <c r="AE168" i="12"/>
  <c r="AE169" i="12"/>
  <c r="AE170" i="12"/>
  <c r="AE171" i="12"/>
  <c r="AE172" i="12"/>
  <c r="AE173" i="12"/>
  <c r="AE174" i="12"/>
  <c r="AE175" i="12"/>
  <c r="AE176" i="12"/>
  <c r="AE177" i="12"/>
  <c r="AE178" i="12"/>
  <c r="AE179" i="12"/>
  <c r="AE180" i="12"/>
  <c r="AE181" i="12"/>
  <c r="AE182" i="12"/>
  <c r="AE183" i="12"/>
  <c r="AE184" i="12"/>
  <c r="AE185" i="12"/>
  <c r="AE186" i="12"/>
  <c r="AE187" i="12"/>
  <c r="AE188" i="12"/>
  <c r="AE189" i="12"/>
  <c r="AE190" i="12"/>
  <c r="AE191" i="12"/>
  <c r="AE192" i="12"/>
  <c r="AE193" i="12"/>
  <c r="AE194" i="12"/>
  <c r="AE195" i="12"/>
  <c r="AE196" i="12"/>
  <c r="AE197" i="12"/>
  <c r="AE198" i="12"/>
  <c r="AE199" i="12"/>
  <c r="AE200" i="12"/>
  <c r="AE201" i="12"/>
  <c r="AE202" i="12"/>
  <c r="AE203" i="12"/>
  <c r="AE204" i="12"/>
  <c r="AE205" i="12"/>
  <c r="AE206" i="12"/>
  <c r="AE207" i="12"/>
  <c r="AE208" i="12"/>
  <c r="AE209" i="12"/>
  <c r="AE210" i="12"/>
  <c r="AE211" i="12"/>
  <c r="AE212" i="12"/>
  <c r="AE213" i="12"/>
  <c r="AE214" i="12"/>
  <c r="AE215" i="12"/>
  <c r="AE216" i="12"/>
  <c r="AE217" i="12"/>
  <c r="AE218" i="12"/>
  <c r="AE219" i="12"/>
  <c r="AE220" i="12"/>
  <c r="AE221" i="12"/>
  <c r="AE222" i="12"/>
  <c r="AE223" i="12"/>
  <c r="AE224" i="12"/>
  <c r="AE225" i="12"/>
  <c r="AE226" i="12"/>
  <c r="AE227" i="12"/>
  <c r="AE228" i="12"/>
  <c r="AE229" i="12"/>
  <c r="AE230" i="12"/>
  <c r="AE231" i="12"/>
  <c r="AE232" i="12"/>
  <c r="AE233" i="12"/>
  <c r="AE234" i="12"/>
  <c r="AE235" i="12"/>
  <c r="AE236" i="12"/>
  <c r="AE237" i="12"/>
  <c r="AE238" i="12"/>
  <c r="AE239" i="12"/>
  <c r="AE240" i="12"/>
  <c r="AE241" i="12"/>
  <c r="AE242" i="12"/>
  <c r="AE243" i="12"/>
  <c r="AE244" i="12"/>
  <c r="AE245" i="12"/>
  <c r="AE246" i="12"/>
  <c r="AE247" i="12"/>
  <c r="AE248" i="12"/>
  <c r="AE249" i="12"/>
  <c r="AE250" i="12"/>
  <c r="AE251" i="12"/>
  <c r="AE252" i="12"/>
  <c r="AE253" i="12"/>
  <c r="AE254" i="12"/>
  <c r="AE255" i="12"/>
  <c r="AE256" i="12"/>
  <c r="AE257" i="12"/>
  <c r="AE258" i="12"/>
  <c r="AE259" i="12"/>
  <c r="AE260" i="12"/>
  <c r="AE261" i="12"/>
  <c r="AE262" i="12"/>
  <c r="AE263" i="12"/>
  <c r="AE264" i="12"/>
  <c r="AE265" i="12"/>
  <c r="AE266" i="12"/>
  <c r="AE267" i="12"/>
  <c r="AE268" i="12"/>
  <c r="AE269" i="12"/>
  <c r="AE270" i="12"/>
  <c r="AE271" i="12"/>
  <c r="AE272" i="12"/>
  <c r="AE273" i="12"/>
  <c r="AE274" i="12"/>
  <c r="AE275" i="12"/>
  <c r="AE276" i="12"/>
  <c r="AE277" i="12"/>
  <c r="AE278" i="12"/>
  <c r="AE279" i="12"/>
  <c r="AE280" i="12"/>
  <c r="AE281" i="12"/>
  <c r="AE282" i="12"/>
  <c r="AE283" i="12"/>
  <c r="AE284" i="12"/>
  <c r="AE285" i="12"/>
  <c r="AE286" i="12"/>
  <c r="AE287" i="12"/>
  <c r="AE288" i="12"/>
  <c r="AE289" i="12"/>
  <c r="AE290" i="12"/>
  <c r="AE291" i="12"/>
  <c r="AE292" i="12"/>
  <c r="AE293" i="12"/>
  <c r="AE294" i="12"/>
  <c r="AE295" i="12"/>
  <c r="AE296" i="12"/>
  <c r="AE297" i="12"/>
  <c r="AE298" i="12"/>
  <c r="AE299" i="12"/>
  <c r="AE300" i="12"/>
  <c r="AE301" i="12"/>
  <c r="AE302" i="12"/>
  <c r="AE303" i="12"/>
  <c r="AE304" i="12"/>
  <c r="AE305" i="12"/>
  <c r="AE306" i="12"/>
  <c r="AE307" i="12"/>
  <c r="AE308" i="12"/>
  <c r="AE309" i="12"/>
  <c r="AE310" i="12"/>
  <c r="AE311" i="12"/>
  <c r="AE312" i="12"/>
  <c r="AE313" i="12"/>
  <c r="AE314" i="12"/>
  <c r="AE315" i="12"/>
  <c r="AE316" i="12"/>
  <c r="AE317" i="12"/>
  <c r="AE318" i="12"/>
  <c r="AE319" i="12"/>
  <c r="AE320" i="12"/>
  <c r="AE321" i="12"/>
  <c r="AE322" i="12"/>
  <c r="AE323" i="12"/>
  <c r="AE324" i="12"/>
  <c r="AE325" i="12"/>
  <c r="AE326" i="12"/>
  <c r="AE327" i="12"/>
  <c r="AE328" i="12"/>
  <c r="AE329" i="12"/>
  <c r="AE330" i="12"/>
  <c r="AE331" i="12"/>
  <c r="AE332" i="12"/>
  <c r="AE333" i="12"/>
  <c r="AE334" i="12"/>
  <c r="AE335" i="12"/>
  <c r="AE336" i="12"/>
  <c r="AE337" i="12"/>
  <c r="AE338" i="12"/>
  <c r="AE339" i="12"/>
  <c r="AE340" i="12"/>
  <c r="AE341" i="12"/>
  <c r="AE342" i="12"/>
  <c r="AE343" i="12"/>
  <c r="AE344" i="12"/>
  <c r="AE345" i="12"/>
  <c r="AE346" i="12"/>
  <c r="AE347" i="12"/>
  <c r="AE348" i="12"/>
  <c r="AE349" i="12"/>
  <c r="AE350" i="12"/>
  <c r="AE351" i="12"/>
  <c r="AE352" i="12"/>
  <c r="AE353" i="12"/>
  <c r="AE354" i="12"/>
  <c r="AE355" i="12"/>
  <c r="AE356" i="12"/>
  <c r="AE357" i="12"/>
  <c r="AE358" i="12"/>
  <c r="AE359" i="12"/>
  <c r="AE360" i="12"/>
  <c r="AE361" i="12"/>
  <c r="AE362" i="12"/>
  <c r="AE363" i="12"/>
  <c r="AE364" i="12"/>
  <c r="AE365" i="12"/>
  <c r="AE366" i="12"/>
  <c r="AE367" i="12"/>
  <c r="AE368" i="12"/>
  <c r="AE369" i="12"/>
  <c r="AE370" i="12"/>
  <c r="AE371" i="12"/>
  <c r="AE372" i="12"/>
  <c r="AE373" i="12"/>
  <c r="AE374" i="12"/>
  <c r="AE375" i="12"/>
  <c r="AE376" i="12"/>
  <c r="AE377" i="12"/>
  <c r="AE378" i="12"/>
  <c r="AE379" i="12"/>
  <c r="AE380" i="12"/>
  <c r="AE381" i="12"/>
  <c r="AE382" i="12"/>
  <c r="AE383" i="12"/>
  <c r="AE384" i="12"/>
  <c r="AE385" i="12"/>
  <c r="AE386" i="12"/>
  <c r="AE387" i="12"/>
  <c r="AE388" i="12"/>
  <c r="AE389" i="12"/>
  <c r="AE390" i="12"/>
  <c r="AE391" i="12"/>
  <c r="AE392" i="12"/>
  <c r="AE393" i="12"/>
  <c r="AE394" i="12"/>
  <c r="AE395" i="12"/>
  <c r="AE396" i="12"/>
  <c r="AE397" i="12"/>
  <c r="AE398" i="12"/>
  <c r="AE399" i="12"/>
  <c r="AE400" i="12"/>
  <c r="AE401" i="12"/>
  <c r="AE402" i="12"/>
  <c r="AE403" i="12"/>
  <c r="AE404" i="12"/>
  <c r="AE405" i="12"/>
  <c r="AE406" i="12"/>
  <c r="AE407" i="12"/>
  <c r="AE408" i="12"/>
  <c r="AE409" i="12"/>
  <c r="AE410" i="12"/>
  <c r="AE411" i="12"/>
  <c r="AE412" i="12"/>
  <c r="AE413" i="12"/>
  <c r="AE414" i="12"/>
  <c r="AE415" i="12"/>
  <c r="AE416" i="12"/>
  <c r="AE417" i="12"/>
  <c r="AE418" i="12"/>
  <c r="AE419" i="12"/>
  <c r="AE420" i="12"/>
  <c r="AE421" i="12"/>
  <c r="AE422" i="12"/>
  <c r="AE423" i="12"/>
  <c r="AE424" i="12"/>
  <c r="AE425" i="12"/>
  <c r="AE426" i="12"/>
  <c r="AE427" i="12"/>
  <c r="AE428" i="12"/>
  <c r="AE429" i="12"/>
  <c r="AE430" i="12"/>
  <c r="AE431" i="12"/>
  <c r="AE432" i="12"/>
  <c r="AE433" i="12"/>
  <c r="AE434" i="12"/>
  <c r="AE435" i="12"/>
  <c r="AE436" i="12"/>
  <c r="AE437" i="12"/>
  <c r="AE438" i="12"/>
  <c r="AE439" i="12"/>
  <c r="AE440" i="12"/>
  <c r="AE441" i="12"/>
  <c r="AE442" i="12"/>
  <c r="AE443" i="12"/>
  <c r="AE444" i="12"/>
  <c r="AE445" i="12"/>
  <c r="AE446" i="12"/>
  <c r="AE447" i="12"/>
  <c r="AE448" i="12"/>
  <c r="AE449" i="12"/>
  <c r="AE450" i="12"/>
  <c r="AE451" i="12"/>
  <c r="AE452" i="12"/>
  <c r="AE453" i="12"/>
  <c r="AE454" i="12"/>
  <c r="AE455" i="12"/>
  <c r="AE456" i="12"/>
  <c r="AE457" i="12"/>
  <c r="AE458" i="12"/>
  <c r="AE459" i="12"/>
  <c r="AE460" i="12"/>
  <c r="AE461" i="12"/>
  <c r="AE462" i="12"/>
  <c r="AE463" i="12"/>
  <c r="AE464" i="12"/>
  <c r="AE465" i="12"/>
  <c r="AE466" i="12"/>
  <c r="AE467" i="12"/>
  <c r="AE468" i="12"/>
  <c r="AE469" i="12"/>
  <c r="AE470" i="12"/>
  <c r="AE471" i="12"/>
  <c r="AE472" i="12"/>
  <c r="AE473" i="12"/>
  <c r="AE474" i="12"/>
  <c r="AE475" i="12"/>
  <c r="AE476" i="12"/>
  <c r="AE477" i="12"/>
  <c r="AE478" i="12"/>
  <c r="AE479" i="12"/>
  <c r="AE480" i="12"/>
  <c r="AE481" i="12"/>
  <c r="AE482" i="12"/>
  <c r="AE483" i="12"/>
  <c r="AE484" i="12"/>
  <c r="AE485" i="12"/>
  <c r="AE486" i="12"/>
  <c r="AE487" i="12"/>
  <c r="AE488" i="12"/>
  <c r="AE489" i="12"/>
  <c r="AE490" i="12"/>
  <c r="AE491" i="12"/>
  <c r="AE492" i="12"/>
  <c r="AE493" i="12"/>
  <c r="AE494" i="12"/>
  <c r="AE495" i="12"/>
  <c r="AE496" i="12"/>
  <c r="AE497" i="12"/>
  <c r="AE498" i="12"/>
  <c r="AE499" i="12"/>
  <c r="AE500" i="12"/>
  <c r="AE501" i="12"/>
  <c r="AE502" i="12"/>
  <c r="AE503" i="12"/>
  <c r="AE504" i="12"/>
  <c r="AE505" i="12"/>
  <c r="AE506" i="12"/>
  <c r="AE507" i="12"/>
  <c r="AE508" i="12"/>
  <c r="AE509" i="12"/>
  <c r="AE510" i="12"/>
  <c r="AE511" i="12"/>
  <c r="AE512" i="12"/>
  <c r="AE513" i="12"/>
  <c r="AE514" i="12"/>
  <c r="AE515" i="12"/>
  <c r="AE516" i="12"/>
  <c r="AE517" i="12"/>
  <c r="AE518" i="12"/>
  <c r="AE519" i="12"/>
  <c r="AE520" i="12"/>
  <c r="AE521" i="12"/>
  <c r="AE522" i="12"/>
  <c r="AE523" i="12"/>
  <c r="AE524" i="12"/>
  <c r="AE525" i="12"/>
  <c r="AE526" i="12"/>
  <c r="AE527" i="12"/>
  <c r="AE528" i="12"/>
  <c r="AE529" i="12"/>
  <c r="AE530" i="12"/>
  <c r="AE531" i="12"/>
  <c r="AE532" i="12"/>
  <c r="AE533" i="12"/>
  <c r="AE534" i="12"/>
  <c r="AE535" i="12"/>
  <c r="AE536" i="12"/>
  <c r="AE537" i="12"/>
  <c r="AE538" i="12"/>
  <c r="AE539" i="12"/>
  <c r="AE540" i="12"/>
  <c r="AE541" i="12"/>
  <c r="AE542" i="12"/>
  <c r="AE543" i="12"/>
  <c r="AE544" i="12"/>
  <c r="AE545" i="12"/>
  <c r="AE546" i="12"/>
  <c r="AE547" i="12"/>
  <c r="AE548" i="12"/>
  <c r="AE549" i="12"/>
  <c r="AE550" i="12"/>
  <c r="AE551" i="12"/>
  <c r="AE552" i="12"/>
  <c r="AE553" i="12"/>
  <c r="AE554" i="12"/>
  <c r="AE555" i="12"/>
  <c r="AE556" i="12"/>
  <c r="AE557" i="12"/>
  <c r="AE558" i="12"/>
  <c r="AE559" i="12"/>
  <c r="AE560" i="12"/>
  <c r="AE561" i="12"/>
  <c r="AE562" i="12"/>
  <c r="AE563" i="12"/>
  <c r="AE564" i="12"/>
  <c r="AE565" i="12"/>
  <c r="AE566" i="12"/>
  <c r="AE567" i="12"/>
  <c r="AE568" i="12"/>
  <c r="AE569" i="12"/>
  <c r="AE570" i="12"/>
  <c r="AE571" i="12"/>
  <c r="AE572" i="12"/>
  <c r="AE573" i="12"/>
  <c r="AE574" i="12"/>
  <c r="AE575" i="12"/>
  <c r="AE576" i="12"/>
  <c r="AE577" i="12"/>
  <c r="AE578" i="12"/>
  <c r="AE579" i="12"/>
  <c r="AE580" i="12"/>
  <c r="AE581" i="12"/>
  <c r="AE582" i="12"/>
  <c r="AE583" i="12"/>
  <c r="AE584" i="12"/>
  <c r="AE585" i="12"/>
  <c r="AE586" i="12"/>
  <c r="AE587" i="12"/>
  <c r="AE588" i="12"/>
  <c r="AE589" i="12"/>
  <c r="AE590" i="12"/>
  <c r="AE591" i="12"/>
  <c r="AE592" i="12"/>
  <c r="AE593" i="12"/>
  <c r="AE594" i="12"/>
  <c r="AE595" i="12"/>
  <c r="AE596" i="12"/>
  <c r="AE597" i="12"/>
  <c r="AE598" i="12"/>
  <c r="AE599" i="12"/>
  <c r="AE600" i="12"/>
  <c r="AE601" i="12"/>
  <c r="AE602" i="12"/>
  <c r="AE603" i="12"/>
  <c r="AE604" i="12"/>
  <c r="AE605" i="12"/>
  <c r="AE606" i="12"/>
  <c r="AE607" i="12"/>
  <c r="AE608" i="12"/>
  <c r="AE609" i="12"/>
  <c r="AE610" i="12"/>
  <c r="AE611" i="12"/>
  <c r="AE612" i="12"/>
  <c r="AE613" i="12"/>
  <c r="AE614" i="12"/>
  <c r="AE615" i="12"/>
  <c r="AE616" i="12"/>
  <c r="AE617" i="12"/>
  <c r="AE618" i="12"/>
  <c r="AE619" i="12"/>
  <c r="AE620" i="12"/>
  <c r="AE621" i="12"/>
  <c r="AE622" i="12"/>
  <c r="AE623" i="12"/>
  <c r="AE624" i="12"/>
  <c r="AE625" i="12"/>
  <c r="AE626" i="12"/>
  <c r="AE627" i="12"/>
  <c r="AE628" i="12"/>
  <c r="AE629" i="12"/>
  <c r="AE630" i="12"/>
  <c r="AE631" i="12"/>
  <c r="AE632" i="12"/>
  <c r="AE633" i="12"/>
  <c r="AE634" i="12"/>
  <c r="AE635" i="12"/>
  <c r="AE636" i="12"/>
  <c r="AE637" i="12"/>
  <c r="AE638" i="12"/>
  <c r="AE639" i="12"/>
  <c r="AE640" i="12"/>
  <c r="AE641" i="12"/>
  <c r="AE642" i="12"/>
  <c r="AE643" i="12"/>
  <c r="AE644" i="12"/>
  <c r="AE645" i="12"/>
  <c r="AE646" i="12"/>
  <c r="AE647" i="12"/>
  <c r="AE648" i="12"/>
  <c r="AE649" i="12"/>
  <c r="AE650" i="12"/>
  <c r="AE651" i="12"/>
  <c r="AE652" i="12"/>
  <c r="AE653" i="12"/>
  <c r="AE654" i="12"/>
  <c r="AE655" i="12"/>
  <c r="AE656" i="12"/>
  <c r="AE657" i="12"/>
  <c r="AE658" i="12"/>
  <c r="AE659" i="12"/>
  <c r="AE660" i="12"/>
  <c r="AE661" i="12"/>
  <c r="AE662" i="12"/>
  <c r="AE663" i="12"/>
  <c r="AE664" i="12"/>
  <c r="AE665" i="12"/>
  <c r="AE666" i="12"/>
  <c r="AE667" i="12"/>
  <c r="AE668" i="12"/>
  <c r="AE669" i="12"/>
  <c r="AE670" i="12"/>
  <c r="AE671" i="12"/>
  <c r="AE672" i="12"/>
  <c r="AE673" i="12"/>
  <c r="AE674" i="12"/>
  <c r="AE675" i="12"/>
  <c r="AE676" i="12"/>
  <c r="AE677" i="12"/>
  <c r="AE678" i="12"/>
  <c r="AE679" i="12"/>
  <c r="AE680" i="12"/>
  <c r="AE681" i="12"/>
  <c r="AE682" i="12"/>
  <c r="AE683" i="12"/>
  <c r="AE684" i="12"/>
  <c r="AE685" i="12"/>
  <c r="AE686" i="12"/>
  <c r="AE687" i="12"/>
  <c r="AE688" i="12"/>
  <c r="AE689" i="12"/>
  <c r="AE690" i="12"/>
  <c r="AE691" i="12"/>
  <c r="AE692" i="12"/>
  <c r="AE693" i="12"/>
  <c r="AE694" i="12"/>
  <c r="AE695" i="12"/>
  <c r="AE696" i="12"/>
  <c r="AE697" i="12"/>
  <c r="AE698" i="12"/>
  <c r="AE699" i="12"/>
  <c r="AE700" i="12"/>
  <c r="AE701" i="12"/>
  <c r="AE702" i="12"/>
  <c r="AE703" i="12"/>
  <c r="AE704" i="12"/>
  <c r="AE705" i="12"/>
  <c r="AE706" i="12"/>
  <c r="AE707" i="12"/>
  <c r="AE708" i="12"/>
  <c r="AE709" i="12"/>
  <c r="AE710" i="12"/>
  <c r="AE711" i="12"/>
  <c r="AE712" i="12"/>
  <c r="AE713" i="12"/>
  <c r="AE714" i="12"/>
  <c r="AE715" i="12"/>
  <c r="AE716" i="12"/>
  <c r="AE717" i="12"/>
  <c r="AE718" i="12"/>
  <c r="AE719" i="12"/>
  <c r="AE720" i="12"/>
  <c r="AE721" i="12"/>
  <c r="AE722" i="12"/>
  <c r="AE723" i="12"/>
  <c r="AE724" i="12"/>
  <c r="AE725" i="12"/>
  <c r="AE726" i="12"/>
  <c r="AE727" i="12"/>
  <c r="AE728" i="12"/>
  <c r="AE729" i="12"/>
  <c r="AE730" i="12"/>
  <c r="AE731" i="12"/>
  <c r="AE732" i="12"/>
  <c r="AE733" i="12"/>
  <c r="AE734" i="12"/>
  <c r="AE735" i="12"/>
  <c r="AE736" i="12"/>
  <c r="AE737" i="12"/>
  <c r="AE738" i="12"/>
  <c r="AE739" i="12"/>
  <c r="AE740" i="12"/>
  <c r="AE741" i="12"/>
  <c r="AE742" i="12"/>
  <c r="AE743" i="12"/>
  <c r="AE744" i="12"/>
  <c r="AE745" i="12"/>
  <c r="AE746" i="12"/>
  <c r="AE747" i="12"/>
  <c r="AE748" i="12"/>
  <c r="AE749" i="12"/>
  <c r="AE750" i="12"/>
  <c r="AE751" i="12"/>
  <c r="AE752" i="12"/>
  <c r="AE753" i="12"/>
  <c r="AE754" i="12"/>
  <c r="AE755" i="12"/>
  <c r="AE756" i="12"/>
  <c r="AE757" i="12"/>
  <c r="AE758" i="12"/>
  <c r="AE759" i="12"/>
  <c r="AE760" i="12"/>
  <c r="AE761" i="12"/>
  <c r="AE762" i="12"/>
  <c r="AE763" i="12"/>
  <c r="AE764" i="12"/>
  <c r="AE765" i="12"/>
  <c r="AE766" i="12"/>
  <c r="AE767" i="12"/>
  <c r="AE768" i="12"/>
  <c r="AE769" i="12"/>
  <c r="AE770" i="12"/>
  <c r="AE771" i="12"/>
  <c r="AE772" i="12"/>
  <c r="AE773" i="12"/>
  <c r="AE774" i="12"/>
  <c r="AE775" i="12"/>
  <c r="AE776" i="12"/>
  <c r="AE777" i="12"/>
  <c r="AE778" i="12"/>
  <c r="AE779" i="12"/>
  <c r="AE780" i="12"/>
  <c r="AE781" i="12"/>
  <c r="AE782" i="12"/>
  <c r="AE783" i="12"/>
  <c r="AE784" i="12"/>
  <c r="AE785" i="12"/>
  <c r="AE786" i="12"/>
  <c r="AE787" i="12"/>
  <c r="AE788" i="12"/>
  <c r="AE789" i="12"/>
  <c r="AE790" i="12"/>
  <c r="AE791" i="12"/>
  <c r="AE792" i="12"/>
  <c r="AE793" i="12"/>
  <c r="AE794" i="12"/>
  <c r="AE795" i="12"/>
  <c r="AE796" i="12"/>
  <c r="AE797" i="12"/>
  <c r="AE798" i="12"/>
  <c r="AE799" i="12"/>
  <c r="AE800" i="12"/>
  <c r="AE801" i="12"/>
  <c r="AE802" i="12"/>
  <c r="AE803" i="12"/>
  <c r="AE804" i="12"/>
  <c r="AE805" i="12"/>
  <c r="AE806" i="12"/>
  <c r="AE807" i="12"/>
  <c r="AE808" i="12"/>
  <c r="AE809" i="12"/>
  <c r="AE810" i="12"/>
  <c r="AE811" i="12"/>
  <c r="AE812" i="12"/>
  <c r="AE813" i="12"/>
  <c r="AE814" i="12"/>
  <c r="AE815" i="12"/>
  <c r="AE816" i="12"/>
  <c r="AE817" i="12"/>
  <c r="AE818" i="12"/>
  <c r="AE819" i="12"/>
  <c r="AE820" i="12"/>
  <c r="AE821" i="12"/>
  <c r="AE822" i="12"/>
  <c r="AE823" i="12"/>
  <c r="AE824" i="12"/>
  <c r="AE825" i="12"/>
  <c r="AE826" i="12"/>
  <c r="AE827" i="12"/>
  <c r="AE828" i="12"/>
  <c r="AE829" i="12"/>
  <c r="AE830" i="12"/>
  <c r="AE831" i="12"/>
  <c r="AE832" i="12"/>
  <c r="AE833" i="12"/>
  <c r="AE834" i="12"/>
  <c r="AE835" i="12"/>
  <c r="AE836" i="12"/>
  <c r="AE837" i="12"/>
  <c r="AE838" i="12"/>
  <c r="AE839" i="12"/>
  <c r="AE840" i="12"/>
  <c r="AE841" i="12"/>
  <c r="AE842" i="12"/>
  <c r="AE843" i="12"/>
  <c r="AE844" i="12"/>
  <c r="AE845" i="12"/>
  <c r="AE846" i="12"/>
  <c r="AE847" i="12"/>
  <c r="AE848" i="12"/>
  <c r="AE849" i="12"/>
  <c r="AE850" i="12"/>
  <c r="AE851" i="12"/>
  <c r="AE852" i="12"/>
  <c r="AE853" i="12"/>
  <c r="AE854" i="12"/>
  <c r="AE855" i="12"/>
  <c r="AE856" i="12"/>
  <c r="AE857" i="12"/>
  <c r="AE858" i="12"/>
  <c r="AE859" i="12"/>
  <c r="AE860" i="12"/>
  <c r="AE861" i="12"/>
  <c r="AE862" i="12"/>
  <c r="AE863" i="12"/>
  <c r="AE864" i="12"/>
  <c r="AE865" i="12"/>
  <c r="AE866" i="12"/>
  <c r="AE867" i="12"/>
  <c r="AE868" i="12"/>
  <c r="AE869" i="12"/>
  <c r="AE870" i="12"/>
  <c r="AE871" i="12"/>
  <c r="AE872" i="12"/>
  <c r="AE873" i="12"/>
  <c r="AE874" i="12"/>
  <c r="AE875" i="12"/>
  <c r="AE876" i="12"/>
  <c r="AE877" i="12"/>
  <c r="AE878" i="12"/>
  <c r="AE879" i="12"/>
  <c r="AE880" i="12"/>
  <c r="AE881" i="12"/>
  <c r="AE882" i="12"/>
  <c r="AE883" i="12"/>
  <c r="AE884" i="12"/>
  <c r="AE885" i="12"/>
  <c r="AE886" i="12"/>
  <c r="AE887" i="12"/>
  <c r="AE888" i="12"/>
  <c r="AE889" i="12"/>
  <c r="AE890" i="12"/>
  <c r="AE891" i="12"/>
  <c r="AE892" i="12"/>
  <c r="AE893" i="12"/>
  <c r="AE894" i="12"/>
  <c r="AE895" i="12"/>
  <c r="AE896" i="12"/>
  <c r="AE897" i="12"/>
  <c r="AE898" i="12"/>
  <c r="AE899" i="12"/>
  <c r="AE900" i="12"/>
  <c r="AE901" i="12"/>
  <c r="AE902" i="12"/>
  <c r="AE903" i="12"/>
  <c r="AE904" i="12"/>
  <c r="AE905" i="12"/>
  <c r="AE906" i="12"/>
  <c r="AE907" i="12"/>
  <c r="AE908" i="12"/>
  <c r="AE909" i="12"/>
  <c r="AE910" i="12"/>
  <c r="AE911" i="12"/>
  <c r="AE912" i="12"/>
  <c r="AE913" i="12"/>
  <c r="AE914" i="12"/>
  <c r="AE915" i="12"/>
  <c r="AE916" i="12"/>
  <c r="AE917" i="12"/>
  <c r="AE918" i="12"/>
  <c r="AE919" i="12"/>
  <c r="AE920" i="12"/>
  <c r="AE921" i="12"/>
  <c r="AE922" i="12"/>
  <c r="AE923" i="12"/>
  <c r="AE924" i="12"/>
  <c r="AE925" i="12"/>
  <c r="AE926" i="12"/>
  <c r="AE927" i="12"/>
  <c r="AE928" i="12"/>
  <c r="AE929" i="12"/>
  <c r="AE930" i="12"/>
  <c r="AE931" i="12"/>
  <c r="AE932" i="12"/>
  <c r="AE933" i="12"/>
  <c r="AE934" i="12"/>
  <c r="AE935" i="12"/>
  <c r="AE936" i="12"/>
  <c r="AE937" i="12"/>
  <c r="AE938" i="12"/>
  <c r="AE939" i="12"/>
  <c r="AE940" i="12"/>
  <c r="AE941" i="12"/>
  <c r="AE942" i="12"/>
  <c r="AE943" i="12"/>
  <c r="AE944" i="12"/>
  <c r="AE945" i="12"/>
  <c r="AE946" i="12"/>
  <c r="AE947" i="12"/>
  <c r="AE948" i="12"/>
  <c r="AE949" i="12"/>
  <c r="AE950" i="12"/>
  <c r="AE951" i="12"/>
  <c r="AE952" i="12"/>
  <c r="AE953" i="12"/>
  <c r="AE954" i="12"/>
  <c r="AE955" i="12"/>
  <c r="AE956" i="12"/>
  <c r="AE957" i="12"/>
  <c r="AE958" i="12"/>
  <c r="AE959" i="12"/>
  <c r="AE960" i="12"/>
  <c r="AE961" i="12"/>
  <c r="AE962" i="12"/>
  <c r="AE963" i="12"/>
  <c r="AE964" i="12"/>
  <c r="AE965" i="12"/>
  <c r="AE966" i="12"/>
  <c r="AE967" i="12"/>
  <c r="AE968" i="12"/>
  <c r="AE969" i="12"/>
  <c r="AE970" i="12"/>
  <c r="AE971" i="12"/>
  <c r="AE972" i="12"/>
  <c r="AE973" i="12"/>
  <c r="AE974" i="12"/>
  <c r="AE975" i="12"/>
  <c r="AE976" i="12"/>
  <c r="AE977" i="12"/>
  <c r="AE978" i="12"/>
  <c r="AE979" i="12"/>
  <c r="AE980" i="12"/>
  <c r="AE981" i="12"/>
  <c r="AE982" i="12"/>
  <c r="AE983" i="12"/>
  <c r="AE984" i="12"/>
  <c r="AE985" i="12"/>
  <c r="AE986" i="12"/>
  <c r="AE987" i="12"/>
  <c r="AE988" i="12"/>
  <c r="AE989" i="12"/>
  <c r="AE990" i="12"/>
  <c r="AE991" i="12"/>
  <c r="AE992" i="12"/>
  <c r="AE993" i="12"/>
  <c r="AE994" i="12"/>
  <c r="AE995" i="12"/>
  <c r="AE996" i="12"/>
  <c r="AE997" i="12"/>
  <c r="AE998" i="12"/>
  <c r="AE999" i="12"/>
  <c r="AE1000" i="12"/>
  <c r="AE1001" i="12"/>
  <c r="AE1002" i="12"/>
  <c r="AE1003" i="12"/>
  <c r="AE1004" i="12"/>
  <c r="AE1005" i="12"/>
  <c r="AE1006" i="12"/>
  <c r="AE1007" i="12"/>
  <c r="AE1008" i="12"/>
  <c r="AE1009" i="12"/>
  <c r="AE1010" i="12"/>
  <c r="AE1011" i="12"/>
  <c r="AE1012" i="12"/>
  <c r="AE1013" i="12"/>
  <c r="AE1014" i="12"/>
  <c r="AE1015" i="12"/>
  <c r="AE1016" i="12"/>
  <c r="AE1017" i="12"/>
  <c r="AE1018" i="12"/>
  <c r="AE1019" i="12"/>
  <c r="AE1020" i="12"/>
  <c r="AE1021" i="12"/>
  <c r="AE1022" i="12"/>
  <c r="AE1023" i="12"/>
  <c r="AE1024" i="12"/>
  <c r="AE1025" i="12"/>
  <c r="AE1026" i="12"/>
  <c r="AE1027" i="12"/>
  <c r="AE1028" i="12"/>
  <c r="AE1029" i="12"/>
  <c r="AE1030" i="12"/>
  <c r="AE1031" i="12"/>
  <c r="AE1032" i="12"/>
  <c r="AE1033" i="12"/>
  <c r="AE1034" i="12"/>
  <c r="AE1035" i="12"/>
  <c r="AE1036" i="12"/>
  <c r="AE1037" i="12"/>
  <c r="AE1038" i="12"/>
  <c r="AE1039" i="12"/>
  <c r="AE1040" i="12"/>
  <c r="AE1041" i="12"/>
  <c r="AE1042" i="12"/>
  <c r="AE1043" i="12"/>
  <c r="AE1044" i="12"/>
  <c r="AE1045" i="12"/>
  <c r="AE1046" i="12"/>
  <c r="AE1047" i="12"/>
  <c r="AE1048" i="12"/>
  <c r="AE1049" i="12"/>
  <c r="AE1050" i="12"/>
  <c r="AE1051" i="12"/>
  <c r="AE1052" i="12"/>
  <c r="AE1053" i="12"/>
  <c r="AE1054" i="12"/>
  <c r="AE1055" i="12"/>
  <c r="AE1056" i="12"/>
  <c r="AE1057" i="12"/>
  <c r="AE1058" i="12"/>
  <c r="AE1059" i="12"/>
  <c r="AE1060" i="12"/>
  <c r="AE1061" i="12"/>
  <c r="AE1062" i="12"/>
  <c r="AE1063" i="12"/>
  <c r="AE1064" i="12"/>
  <c r="AE1065" i="12"/>
  <c r="AE1066" i="12"/>
  <c r="AE1067" i="12"/>
  <c r="AE1068" i="12"/>
  <c r="AE1069" i="12"/>
  <c r="AE1070" i="12"/>
  <c r="AE1071" i="12"/>
  <c r="AE1072" i="12"/>
  <c r="AE1073" i="12"/>
  <c r="AE1074" i="12"/>
  <c r="AE1075" i="12"/>
  <c r="AE1076" i="12"/>
  <c r="AE1077" i="12"/>
  <c r="AE1078" i="12"/>
  <c r="AE1079" i="12"/>
  <c r="AE1080" i="12"/>
  <c r="AE1081" i="12"/>
  <c r="AE1082" i="12"/>
  <c r="AE1083" i="12"/>
  <c r="AE1084" i="12"/>
  <c r="AE1085" i="12"/>
  <c r="AE1086" i="12"/>
  <c r="AE1087" i="12"/>
  <c r="AE1088" i="12"/>
  <c r="AE1089" i="12"/>
  <c r="AE1090" i="12"/>
  <c r="AE1091" i="12"/>
  <c r="AE1092" i="12"/>
  <c r="AE1093" i="12"/>
  <c r="AE1094" i="12"/>
  <c r="AE1095" i="12"/>
  <c r="AE1096" i="12"/>
  <c r="AE1097" i="12"/>
  <c r="AE1098" i="12"/>
  <c r="AE1099" i="12"/>
  <c r="AE1100" i="12"/>
  <c r="AE1101" i="12"/>
  <c r="AE1102" i="12"/>
  <c r="AE1103" i="12"/>
  <c r="AE1104" i="12"/>
  <c r="AE1105" i="12"/>
  <c r="AE1106" i="12"/>
  <c r="AE1107" i="12"/>
  <c r="AE1108" i="12"/>
  <c r="AE1109" i="12"/>
  <c r="AE1110" i="12"/>
  <c r="AE1111" i="12"/>
  <c r="AE1112" i="12"/>
  <c r="AE1113" i="12"/>
  <c r="AE1114" i="12"/>
  <c r="AE1115" i="12"/>
  <c r="AE1116" i="12"/>
  <c r="AE1117" i="12"/>
  <c r="AE1118" i="12"/>
  <c r="AE1119" i="12"/>
  <c r="AE1120" i="12"/>
  <c r="AE1121" i="12"/>
  <c r="AE1122" i="12"/>
  <c r="AE1123" i="12"/>
  <c r="AE1124" i="12"/>
  <c r="AE1125" i="12"/>
  <c r="AE1126" i="12"/>
  <c r="AE1127" i="12"/>
  <c r="AE1128" i="12"/>
  <c r="AE1129" i="12"/>
  <c r="AE1130" i="12"/>
  <c r="AE1131" i="12"/>
  <c r="AE1132" i="12"/>
  <c r="AE1133" i="12"/>
  <c r="AE1134" i="12"/>
  <c r="AE1135" i="12"/>
  <c r="AE1136" i="12"/>
  <c r="AE1137" i="12"/>
  <c r="AE1138" i="12"/>
  <c r="AE1139" i="12"/>
  <c r="AE1140" i="12"/>
  <c r="AE1141" i="12"/>
  <c r="AE1142" i="12"/>
  <c r="AE1143" i="12"/>
  <c r="AE1144" i="12"/>
  <c r="AE1145" i="12"/>
  <c r="AE1146" i="12"/>
  <c r="AE1147" i="12"/>
  <c r="AE1148" i="12"/>
  <c r="AE1149" i="12"/>
  <c r="AE1150" i="12"/>
  <c r="AE1151" i="12"/>
  <c r="AE1152" i="12"/>
  <c r="AE1153" i="12"/>
  <c r="AE1154" i="12"/>
  <c r="AE1155" i="12"/>
  <c r="AE1156" i="12"/>
  <c r="AE1157" i="12"/>
  <c r="AE1158" i="12"/>
  <c r="AE1159" i="12"/>
  <c r="AE1160" i="12"/>
  <c r="AE1161" i="12"/>
  <c r="AE1162" i="12"/>
  <c r="AE1163" i="12"/>
  <c r="AE1164" i="12"/>
  <c r="AE1165" i="12"/>
  <c r="AE1166" i="12"/>
  <c r="AE1167" i="12"/>
  <c r="AE1168" i="12"/>
  <c r="AE1169" i="12"/>
  <c r="AE1170" i="12"/>
  <c r="AE1171" i="12"/>
  <c r="AE1172" i="12"/>
  <c r="AE1173" i="12"/>
  <c r="AE1174" i="12"/>
  <c r="AE1175" i="12"/>
  <c r="AE1176" i="12"/>
  <c r="AE1177" i="12"/>
  <c r="AE1178" i="12"/>
  <c r="AE1179" i="12"/>
  <c r="AE1180" i="12"/>
  <c r="AE1181" i="12"/>
  <c r="AE1182" i="12"/>
  <c r="AE1183" i="12"/>
  <c r="AE1184" i="12"/>
  <c r="AE1185" i="12"/>
  <c r="AE1186" i="12"/>
  <c r="AE1187" i="12"/>
  <c r="AE1188" i="12"/>
  <c r="AE1189" i="12"/>
  <c r="AE1190" i="12"/>
  <c r="AE1191" i="12"/>
  <c r="AE1192" i="12"/>
  <c r="AE1193" i="12"/>
  <c r="AE1194" i="12"/>
  <c r="AE1195" i="12"/>
  <c r="AE1196" i="12"/>
  <c r="AE1197" i="12"/>
  <c r="AE1198" i="12"/>
  <c r="AE1199" i="12"/>
  <c r="AE1200" i="12"/>
  <c r="AE1201" i="12"/>
  <c r="AE1202" i="12"/>
  <c r="AE1203" i="12"/>
  <c r="AE1204" i="12"/>
  <c r="AE1205" i="12"/>
  <c r="AE1206" i="12"/>
  <c r="AE1207" i="12"/>
  <c r="AE1208" i="12"/>
  <c r="AE1209" i="12"/>
  <c r="AE1210" i="12"/>
  <c r="AE1211" i="12"/>
  <c r="AE1212" i="12"/>
  <c r="AE1213" i="12"/>
  <c r="AE1214" i="12"/>
  <c r="AE1215" i="12"/>
  <c r="AE1216" i="12"/>
  <c r="AE1217" i="12"/>
  <c r="AE1218" i="12"/>
  <c r="AE1219" i="12"/>
  <c r="AE1220" i="12"/>
  <c r="AE1221" i="12"/>
  <c r="AE1222" i="12"/>
  <c r="AE1223" i="12"/>
  <c r="AE1224" i="12"/>
  <c r="AE1225" i="12"/>
  <c r="AE1226" i="12"/>
  <c r="AE1227" i="12"/>
  <c r="AE1228" i="12"/>
  <c r="AE1229" i="12"/>
  <c r="AE1230" i="12"/>
  <c r="AE1231" i="12"/>
  <c r="AE1232" i="12"/>
  <c r="AE1233" i="12"/>
  <c r="AE1234" i="12"/>
  <c r="AE1235" i="12"/>
  <c r="AE1236" i="12"/>
  <c r="AE1237" i="12"/>
  <c r="AE1238" i="12"/>
  <c r="AE1239" i="12"/>
  <c r="AE1240" i="12"/>
  <c r="AE1241" i="12"/>
  <c r="AE1242" i="12"/>
  <c r="AE1243" i="12"/>
  <c r="AE1244" i="12"/>
  <c r="AE1245" i="12"/>
  <c r="AE1246" i="12"/>
  <c r="AE1247" i="12"/>
  <c r="AE1248" i="12"/>
  <c r="AE1249" i="12"/>
  <c r="AE1250" i="12"/>
  <c r="AE1251" i="12"/>
  <c r="AE1252" i="12"/>
  <c r="AE1253" i="12"/>
  <c r="AE1254" i="12"/>
  <c r="AE1255" i="12"/>
  <c r="AE1256" i="12"/>
  <c r="AE1257" i="12"/>
  <c r="AE1258" i="12"/>
  <c r="AE1259" i="12"/>
  <c r="AE1260" i="12"/>
  <c r="AE1261" i="12"/>
  <c r="AE1262" i="12"/>
  <c r="AE1263" i="12"/>
  <c r="AE1264" i="12"/>
  <c r="AE1265" i="12"/>
  <c r="AE1266" i="12"/>
  <c r="AE1267" i="12"/>
  <c r="AE1268" i="12"/>
  <c r="AE1269" i="12"/>
  <c r="AE1270" i="12"/>
  <c r="AE1271" i="12"/>
  <c r="AE1272" i="12"/>
  <c r="AE1273" i="12"/>
  <c r="AE1274" i="12"/>
  <c r="AE1275" i="12"/>
  <c r="AE1276" i="12"/>
  <c r="AE1277" i="12"/>
  <c r="AE1278" i="12"/>
  <c r="AE1279" i="12"/>
  <c r="AE1280" i="12"/>
  <c r="AE1281" i="12"/>
  <c r="AE1282" i="12"/>
  <c r="AE1283" i="12"/>
  <c r="AE1284" i="12"/>
  <c r="AE1285" i="12"/>
  <c r="AE1286" i="12"/>
  <c r="AE1287" i="12"/>
  <c r="AE1288" i="12"/>
  <c r="AE1289" i="12"/>
  <c r="AE1290" i="12"/>
  <c r="AE1291" i="12"/>
  <c r="AE1292" i="12"/>
  <c r="AE1293" i="12"/>
  <c r="AE1294" i="12"/>
  <c r="AE1295" i="12"/>
  <c r="AE1296" i="12"/>
  <c r="AE1297" i="12"/>
  <c r="AE1298" i="12"/>
  <c r="AE1299" i="12"/>
  <c r="AE1300" i="12"/>
  <c r="AE1301" i="12"/>
  <c r="AE1302" i="12"/>
  <c r="AE1303" i="12"/>
  <c r="AE1304" i="12"/>
  <c r="AE1305" i="12"/>
  <c r="AE1306" i="12"/>
  <c r="AE1307" i="12"/>
  <c r="AE1308" i="12"/>
  <c r="AE1309" i="12"/>
  <c r="AE1310" i="12"/>
  <c r="AE1311" i="12"/>
  <c r="AE1312" i="12"/>
  <c r="AE1313" i="12"/>
  <c r="AE1314" i="12"/>
  <c r="AE1315" i="12"/>
  <c r="AE1316" i="12"/>
  <c r="AE1317" i="12"/>
  <c r="AE1318" i="12"/>
  <c r="AE1319" i="12"/>
  <c r="AE1320" i="12"/>
  <c r="AE1321" i="12"/>
  <c r="AE1322" i="12"/>
  <c r="AE1323" i="12"/>
  <c r="AE1324" i="12"/>
  <c r="AE1325" i="12"/>
  <c r="AE1326" i="12"/>
  <c r="AE1327" i="12"/>
  <c r="AE1328" i="12"/>
  <c r="AE1329" i="12"/>
  <c r="AE1330" i="12"/>
  <c r="AE1331" i="12"/>
  <c r="AE1332" i="12"/>
  <c r="AE1333" i="12"/>
  <c r="AE1334" i="12"/>
  <c r="AE1335" i="12"/>
  <c r="AE1336" i="12"/>
  <c r="AE1337" i="12"/>
  <c r="AE1338" i="12"/>
  <c r="AE1339" i="12"/>
  <c r="AE1340" i="12"/>
  <c r="AE1341" i="12"/>
  <c r="AE1342" i="12"/>
  <c r="AE1343" i="12"/>
  <c r="AE1344" i="12"/>
  <c r="AE1345" i="12"/>
  <c r="AE1346" i="12"/>
  <c r="AE1347" i="12"/>
  <c r="AE1348" i="12"/>
  <c r="AE1349" i="12"/>
  <c r="AE1350" i="12"/>
  <c r="AE1351" i="12"/>
  <c r="AE1352" i="12"/>
  <c r="AE1353" i="12"/>
  <c r="AE1354" i="12"/>
  <c r="AE1355" i="12"/>
  <c r="AE1356" i="12"/>
  <c r="AE1357" i="12"/>
  <c r="AE1358" i="12"/>
  <c r="AE1359" i="12"/>
  <c r="AE1360" i="12"/>
  <c r="AE1361" i="12"/>
  <c r="AE1362" i="12"/>
  <c r="AE1363" i="12"/>
  <c r="AE1364" i="12"/>
  <c r="AE1365" i="12"/>
  <c r="AE1366" i="12"/>
  <c r="AE1367" i="12"/>
  <c r="AE1368" i="12"/>
  <c r="AE1369" i="12"/>
  <c r="AE1370" i="12"/>
  <c r="AE1371" i="12"/>
  <c r="AE1372" i="12"/>
  <c r="AE1373" i="12"/>
  <c r="AE1374" i="12"/>
  <c r="AE1375" i="12"/>
  <c r="AE1376" i="12"/>
  <c r="AE1377" i="12"/>
  <c r="AE1378" i="12"/>
  <c r="AE1379" i="12"/>
  <c r="AE1380" i="12"/>
  <c r="AE1381" i="12"/>
  <c r="AE1382" i="12"/>
  <c r="AE1383" i="12"/>
  <c r="AE1384" i="12"/>
  <c r="AE1385" i="12"/>
  <c r="AE1386" i="12"/>
  <c r="AE1387" i="12"/>
  <c r="AE1388" i="12"/>
  <c r="AE1389" i="12"/>
  <c r="AE1390" i="12"/>
  <c r="AE1391" i="12"/>
  <c r="AE1392" i="12"/>
  <c r="AE1393" i="12"/>
  <c r="AE1394" i="12"/>
  <c r="AE1395" i="12"/>
  <c r="AE1396" i="12"/>
  <c r="AE1397" i="12"/>
  <c r="AE1398" i="12"/>
  <c r="AE1399" i="12"/>
  <c r="AE1400" i="12"/>
  <c r="AE1401" i="12"/>
  <c r="AE1402" i="12"/>
  <c r="AE1403" i="12"/>
  <c r="AE1404" i="12"/>
  <c r="AE1405" i="12"/>
  <c r="AE1406" i="12"/>
  <c r="AE1407" i="12"/>
  <c r="AE1408" i="12"/>
  <c r="AE1409" i="12"/>
  <c r="AE1410" i="12"/>
  <c r="AE1411" i="12"/>
  <c r="AE1412" i="12"/>
  <c r="AE1413" i="12"/>
  <c r="AE1414" i="12"/>
  <c r="AE1415" i="12"/>
  <c r="AE1416" i="12"/>
  <c r="AE1417" i="12"/>
  <c r="AE1418" i="12"/>
  <c r="AE1419" i="12"/>
  <c r="AE1420" i="12"/>
  <c r="AE1421" i="12"/>
  <c r="AE1422" i="12"/>
  <c r="AE1423" i="12"/>
  <c r="AE1424" i="12"/>
  <c r="AE1425" i="12"/>
  <c r="AE1426" i="12"/>
  <c r="AE1427" i="12"/>
  <c r="AE1428" i="12"/>
  <c r="AE1429" i="12"/>
  <c r="AE1430" i="12"/>
  <c r="AE1431" i="12"/>
  <c r="AE1432" i="12"/>
  <c r="AE1433" i="12"/>
  <c r="AE1434" i="12"/>
  <c r="AE1435" i="12"/>
  <c r="AE1436" i="12"/>
  <c r="AE1437" i="12"/>
  <c r="AE1438" i="12"/>
  <c r="AE1439" i="12"/>
  <c r="AE1440" i="12"/>
  <c r="AE1441" i="12"/>
  <c r="AE1442" i="12"/>
  <c r="AE1443" i="12"/>
  <c r="AE1444" i="12"/>
  <c r="AE1445" i="12"/>
  <c r="AE1446" i="12"/>
  <c r="AE1447" i="12"/>
  <c r="AE1448" i="12"/>
  <c r="AE1449" i="12"/>
  <c r="AE1450" i="12"/>
  <c r="AE1451" i="12"/>
  <c r="AE1452" i="12"/>
  <c r="AE1453" i="12"/>
  <c r="AE1454" i="12"/>
  <c r="AE1455" i="12"/>
  <c r="AE1456" i="12"/>
  <c r="AE1457" i="12"/>
  <c r="AE1458" i="12"/>
  <c r="AE1459" i="12"/>
  <c r="AE1460" i="12"/>
  <c r="AE1461" i="12"/>
  <c r="AE1462" i="12"/>
  <c r="AE1463" i="12"/>
  <c r="AE1464" i="12"/>
  <c r="AE1465" i="12"/>
  <c r="AE1466" i="12"/>
  <c r="AE1467" i="12"/>
  <c r="AE1468" i="12"/>
  <c r="AE1469" i="12"/>
  <c r="AE1470" i="12"/>
  <c r="AE1471" i="12"/>
  <c r="AE1472" i="12"/>
  <c r="AE1473" i="12"/>
  <c r="AE1474" i="12"/>
  <c r="AE1475" i="12"/>
  <c r="AE1476" i="12"/>
  <c r="AE1477" i="12"/>
  <c r="AE1478" i="12"/>
  <c r="AE1479" i="12"/>
  <c r="AE1480" i="12"/>
  <c r="AE1481" i="12"/>
  <c r="AE1482" i="12"/>
  <c r="AE1483" i="12"/>
  <c r="AE1484" i="12"/>
  <c r="AE1485" i="12"/>
  <c r="AE1486" i="12"/>
  <c r="AE1487" i="12"/>
  <c r="AE1488" i="12"/>
  <c r="AE1489" i="12"/>
  <c r="AE1490" i="12"/>
  <c r="AE1491" i="12"/>
  <c r="AE1492" i="12"/>
  <c r="AE1493" i="12"/>
  <c r="AE1494" i="12"/>
  <c r="AE1495" i="12"/>
  <c r="AE1496" i="12"/>
  <c r="AE1497" i="12"/>
  <c r="AE1498" i="12"/>
  <c r="AE1499" i="12"/>
  <c r="AE1500" i="12"/>
  <c r="AE1501" i="12"/>
  <c r="AE1502" i="12"/>
  <c r="AE1503" i="12"/>
  <c r="AE1504" i="12"/>
  <c r="AE1505" i="12"/>
  <c r="AE1506" i="12"/>
  <c r="AE1507" i="12"/>
  <c r="AE1508" i="12"/>
  <c r="AE1509" i="12"/>
  <c r="AE1510" i="12"/>
  <c r="AE1511" i="12"/>
  <c r="AE1512" i="12"/>
  <c r="AE1513" i="12"/>
  <c r="AE1514" i="12"/>
  <c r="AE1515" i="12"/>
  <c r="AE1516" i="12"/>
  <c r="AE1517" i="12"/>
  <c r="AE1518" i="12"/>
  <c r="AE1519" i="12"/>
  <c r="AE1520" i="12"/>
  <c r="AE1521" i="12"/>
  <c r="AE1522" i="12"/>
  <c r="AE1523" i="12"/>
  <c r="AE1524" i="12"/>
  <c r="AE1525" i="12"/>
  <c r="AE1526" i="12"/>
  <c r="AE1527" i="12"/>
  <c r="AE1528" i="12"/>
  <c r="AE1529" i="12"/>
  <c r="AE1530" i="12"/>
  <c r="AE1531" i="12"/>
  <c r="AE1532" i="12"/>
  <c r="AE1533" i="12"/>
  <c r="AE1534" i="12"/>
  <c r="AE1535" i="12"/>
  <c r="AE1536" i="12"/>
  <c r="AE1537" i="12"/>
  <c r="AE1538" i="12"/>
  <c r="AE1539" i="12"/>
  <c r="AE1540" i="12"/>
  <c r="AE1541" i="12"/>
  <c r="AE1542" i="12"/>
  <c r="AE1543" i="12"/>
  <c r="AE1544" i="12"/>
  <c r="AE1545" i="12"/>
  <c r="AE1546" i="12"/>
  <c r="AE1547" i="12"/>
  <c r="AE1548" i="12"/>
  <c r="AE1549" i="12"/>
  <c r="AE1550" i="12"/>
  <c r="AE1551" i="12"/>
  <c r="AE1552" i="12"/>
  <c r="AE1553" i="12"/>
  <c r="AE1554" i="12"/>
  <c r="AE1555" i="12"/>
  <c r="AE1556" i="12"/>
  <c r="AE1557" i="12"/>
  <c r="AE1558" i="12"/>
  <c r="AE1559" i="12"/>
  <c r="AE1560" i="12"/>
  <c r="AE1561" i="12"/>
  <c r="AE1562" i="12"/>
  <c r="AE1563" i="12"/>
  <c r="AE1564" i="12"/>
  <c r="AE1565" i="12"/>
  <c r="AE1566" i="12"/>
  <c r="AE1567" i="12"/>
  <c r="AE1568" i="12"/>
  <c r="AE1569" i="12"/>
  <c r="AE1570" i="12"/>
  <c r="AE1571" i="12"/>
  <c r="AE1572" i="12"/>
  <c r="AE1573" i="12"/>
  <c r="AE1574" i="12"/>
  <c r="AE1575" i="12"/>
  <c r="AE1576" i="12"/>
  <c r="AE1577" i="12"/>
  <c r="AE1578" i="12"/>
  <c r="AE1579" i="12"/>
  <c r="AE1580" i="12"/>
  <c r="AE1581" i="12"/>
  <c r="AE1582" i="12"/>
  <c r="AE1583" i="12"/>
  <c r="AE1584" i="12"/>
  <c r="AE1585" i="12"/>
  <c r="AE1586" i="12"/>
  <c r="AE1587" i="12"/>
  <c r="AE1588" i="12"/>
  <c r="AE1589" i="12"/>
  <c r="AE1590" i="12"/>
  <c r="AE1591" i="12"/>
  <c r="AE1592" i="12"/>
  <c r="AE1593" i="12"/>
  <c r="AE1594" i="12"/>
  <c r="AE1595" i="12"/>
  <c r="AE1596" i="12"/>
  <c r="AE1597" i="12"/>
  <c r="AE1598" i="12"/>
  <c r="AE1599" i="12"/>
  <c r="AE1600" i="12"/>
  <c r="AE1601" i="12"/>
  <c r="AE1602" i="12"/>
  <c r="AE1603" i="12"/>
  <c r="AE1604" i="12"/>
  <c r="AE1605" i="12"/>
  <c r="AE1606" i="12"/>
  <c r="AE1607" i="12"/>
  <c r="AE1608" i="12"/>
  <c r="AE1609" i="12"/>
  <c r="AE1610" i="12"/>
  <c r="AE1611" i="12"/>
  <c r="AE1612" i="12"/>
  <c r="AE1613" i="12"/>
  <c r="AE1614" i="12"/>
  <c r="AE1615" i="12"/>
  <c r="AE1616" i="12"/>
  <c r="AE1617" i="12"/>
  <c r="AE1618" i="12"/>
  <c r="AE1619" i="12"/>
  <c r="AE1620" i="12"/>
  <c r="AE1621" i="12"/>
  <c r="AE1622" i="12"/>
  <c r="AE1623" i="12"/>
  <c r="AE1624" i="12"/>
  <c r="AE1625" i="12"/>
  <c r="AE1626" i="12"/>
  <c r="AE1627" i="12"/>
  <c r="AE1628" i="12"/>
  <c r="AE1629" i="12"/>
  <c r="AE1630" i="12"/>
  <c r="AE1631" i="12"/>
  <c r="AE1632" i="12"/>
  <c r="AE1633" i="12"/>
  <c r="AE1634" i="12"/>
  <c r="AE1635" i="12"/>
  <c r="AE1636" i="12"/>
  <c r="AE1637" i="12"/>
  <c r="AE1638" i="12"/>
  <c r="AE1639" i="12"/>
  <c r="AE1640" i="12"/>
  <c r="AE1641" i="12"/>
  <c r="AE1642" i="12"/>
  <c r="AE1643" i="12"/>
  <c r="AE1644" i="12"/>
  <c r="AE1645" i="12"/>
  <c r="AE1646" i="12"/>
  <c r="AE1647" i="12"/>
  <c r="AE1648" i="12"/>
  <c r="AE1649" i="12"/>
  <c r="AE1650" i="12"/>
  <c r="AE1651" i="12"/>
  <c r="AE1652" i="12"/>
  <c r="AE1653" i="12"/>
  <c r="AE1654" i="12"/>
  <c r="AE1655" i="12"/>
  <c r="AE1656" i="12"/>
  <c r="AE1657" i="12"/>
  <c r="AE1658" i="12"/>
  <c r="AE1659" i="12"/>
  <c r="AE1660" i="12"/>
  <c r="AE1661" i="12"/>
  <c r="AE1662" i="12"/>
  <c r="AE1663" i="12"/>
  <c r="AE1664" i="12"/>
  <c r="AE1665" i="12"/>
  <c r="AE1666" i="12"/>
  <c r="AE1667" i="12"/>
  <c r="AE1668" i="12"/>
  <c r="AE1669" i="12"/>
  <c r="AE1670" i="12"/>
  <c r="AE1671" i="12"/>
  <c r="AE1672" i="12"/>
  <c r="AE1673" i="12"/>
  <c r="AE1674" i="12"/>
  <c r="AE1675" i="12"/>
  <c r="AE1676" i="12"/>
  <c r="AE1677" i="12"/>
  <c r="AE1678" i="12"/>
  <c r="AE1679" i="12"/>
  <c r="AE1680" i="12"/>
  <c r="AE1681" i="12"/>
  <c r="AE1682" i="12"/>
  <c r="AE1683" i="12"/>
  <c r="AE1684" i="12"/>
  <c r="AE1685" i="12"/>
  <c r="AE1686" i="12"/>
  <c r="AE1687" i="12"/>
  <c r="AE1688" i="12"/>
  <c r="AE1689" i="12"/>
  <c r="AE1690" i="12"/>
  <c r="AE1691" i="12"/>
  <c r="AE1692" i="12"/>
  <c r="AE1693" i="12"/>
  <c r="AE1694" i="12"/>
  <c r="AE1695" i="12"/>
  <c r="AE1696" i="12"/>
  <c r="AE1697" i="12"/>
  <c r="AE1698" i="12"/>
  <c r="AE1699" i="12"/>
  <c r="AE1700" i="12"/>
  <c r="AE1701" i="12"/>
  <c r="AE1702" i="12"/>
  <c r="AE1703" i="12"/>
  <c r="AE1704" i="12"/>
  <c r="AE1705" i="12"/>
  <c r="AE1706" i="12"/>
  <c r="AE1707" i="12"/>
  <c r="AE1708" i="12"/>
  <c r="AE1709" i="12"/>
  <c r="AE1710" i="12"/>
  <c r="AE1711" i="12"/>
  <c r="AE1712" i="12"/>
  <c r="AE1713" i="12"/>
  <c r="AE1714" i="12"/>
  <c r="AE1715" i="12"/>
  <c r="AE1716" i="12"/>
  <c r="AE1717" i="12"/>
  <c r="AE1718" i="12"/>
  <c r="AE1719" i="12"/>
  <c r="AE1720" i="12"/>
  <c r="AE1721" i="12"/>
  <c r="AE1722" i="12"/>
  <c r="AE1723" i="12"/>
  <c r="AE1724" i="12"/>
  <c r="AE1725" i="12"/>
  <c r="AE1726" i="12"/>
  <c r="AE1727" i="12"/>
  <c r="AE1728" i="12"/>
  <c r="AE1729" i="12"/>
  <c r="AE1730" i="12"/>
  <c r="AE1731" i="12"/>
  <c r="AE1732" i="12"/>
  <c r="AE1733" i="12"/>
  <c r="AE1734" i="12"/>
  <c r="AE1735" i="12"/>
  <c r="AE1736" i="12"/>
  <c r="AE1737" i="12"/>
  <c r="AE1738" i="12"/>
  <c r="AE1739" i="12"/>
  <c r="AE1740" i="12"/>
  <c r="AE1741" i="12"/>
  <c r="AE1742" i="12"/>
  <c r="AE1743" i="12"/>
  <c r="AE1744" i="12"/>
  <c r="AE1745" i="12"/>
  <c r="AE1746" i="12"/>
  <c r="AE1747" i="12"/>
  <c r="AE1748" i="12"/>
  <c r="AE1749" i="12"/>
  <c r="AE1750" i="12"/>
  <c r="AE1751" i="12"/>
  <c r="AE1752" i="12"/>
  <c r="AE1753" i="12"/>
  <c r="AE1754" i="12"/>
  <c r="AE1755" i="12"/>
  <c r="AE1756" i="12"/>
  <c r="AE1757" i="12"/>
  <c r="AE1758" i="12"/>
  <c r="AE1759" i="12"/>
  <c r="AE1760" i="12"/>
  <c r="AE1761" i="12"/>
  <c r="AE1762" i="12"/>
  <c r="AE1763" i="12"/>
  <c r="AE1764" i="12"/>
  <c r="AE1765" i="12"/>
  <c r="AE1766" i="12"/>
  <c r="AE1767" i="12"/>
  <c r="AE1768" i="12"/>
  <c r="AE1769" i="12"/>
  <c r="AE1770" i="12"/>
  <c r="AE1771" i="12"/>
  <c r="AE1772" i="12"/>
  <c r="AE1773" i="12"/>
  <c r="AE1774" i="12"/>
  <c r="AE1775" i="12"/>
  <c r="AE1776" i="12"/>
  <c r="AE1777" i="12"/>
  <c r="AE1778" i="12"/>
  <c r="AE1779" i="12"/>
  <c r="AE1780" i="12"/>
  <c r="AE1781" i="12"/>
  <c r="AE1782" i="12"/>
  <c r="AE1783" i="12"/>
  <c r="AE1784" i="12"/>
  <c r="AE1785" i="12"/>
  <c r="AE1786" i="12"/>
  <c r="AE1787" i="12"/>
  <c r="AE1788" i="12"/>
  <c r="AE1789" i="12"/>
  <c r="AE1790" i="12"/>
  <c r="AE1791" i="12"/>
  <c r="AE1792" i="12"/>
  <c r="AE1793" i="12"/>
  <c r="AE1794" i="12"/>
  <c r="AE1795" i="12"/>
  <c r="AE1796" i="12"/>
  <c r="AE1797" i="12"/>
  <c r="AE1798" i="12"/>
  <c r="AE1799" i="12"/>
  <c r="AE1800" i="12"/>
  <c r="AE1801" i="12"/>
  <c r="AE1802" i="12"/>
  <c r="AE1803" i="12"/>
  <c r="AE1804" i="12"/>
  <c r="AE1805" i="12"/>
  <c r="AE1806" i="12"/>
  <c r="AE1807" i="12"/>
  <c r="AE1808" i="12"/>
  <c r="AE1809" i="12"/>
  <c r="AE1810" i="12"/>
  <c r="AE1811" i="12"/>
  <c r="AE1812" i="12"/>
  <c r="AE1813" i="12"/>
  <c r="AE1814" i="12"/>
  <c r="AE1815" i="12"/>
  <c r="AE1816" i="12"/>
  <c r="AE1817" i="12"/>
  <c r="AE1818" i="12"/>
  <c r="AE1819" i="12"/>
  <c r="AE1820" i="12"/>
  <c r="AE1821" i="12"/>
  <c r="AE1822" i="12"/>
  <c r="AE1823" i="12"/>
  <c r="AE1824" i="12"/>
  <c r="AE1825" i="12"/>
  <c r="AE1826" i="12"/>
  <c r="AE1827" i="12"/>
  <c r="AE1828" i="12"/>
  <c r="AE1829" i="12"/>
  <c r="AE1830" i="12"/>
  <c r="AE1831" i="12"/>
  <c r="AE1832" i="12"/>
  <c r="AE1833" i="12"/>
  <c r="AE1834" i="12"/>
  <c r="AE1835" i="12"/>
  <c r="AE1836" i="12"/>
  <c r="AE1837" i="12"/>
  <c r="AE1838" i="12"/>
  <c r="AE1839" i="12"/>
  <c r="AE1840" i="12"/>
  <c r="AE1841" i="12"/>
  <c r="AE1842" i="12"/>
  <c r="AE1843" i="12"/>
  <c r="AE1844" i="12"/>
  <c r="AE1845" i="12"/>
  <c r="AE1846" i="12"/>
  <c r="AE1847" i="12"/>
  <c r="AE1848" i="12"/>
  <c r="AE1849" i="12"/>
  <c r="AE1850" i="12"/>
  <c r="AE1851" i="12"/>
  <c r="AE1852" i="12"/>
  <c r="AE1853" i="12"/>
  <c r="AE1854" i="12"/>
  <c r="AE1855" i="12"/>
  <c r="AE1856" i="12"/>
  <c r="AE1857" i="12"/>
  <c r="AE1858" i="12"/>
  <c r="AE1859" i="12"/>
  <c r="AE1860" i="12"/>
  <c r="AE1861" i="12"/>
  <c r="AE1862" i="12"/>
  <c r="AE1863" i="12"/>
  <c r="AE1864" i="12"/>
  <c r="AE1865" i="12"/>
  <c r="AE1866" i="12"/>
  <c r="AE1867" i="12"/>
  <c r="AE1868" i="12"/>
  <c r="AE1869" i="12"/>
  <c r="AE1870" i="12"/>
  <c r="AE1871" i="12"/>
  <c r="AE1872" i="12"/>
  <c r="AE1873" i="12"/>
  <c r="AE1874" i="12"/>
  <c r="AE1875" i="12"/>
  <c r="AE1876" i="12"/>
  <c r="AE1877" i="12"/>
  <c r="AE1878" i="12"/>
  <c r="AE1879" i="12"/>
  <c r="AE1880" i="12"/>
  <c r="AE1881" i="12"/>
  <c r="AE1882" i="12"/>
  <c r="AE1883" i="12"/>
  <c r="AE1884" i="12"/>
  <c r="AE1885" i="12"/>
  <c r="AE1886" i="12"/>
  <c r="AE1887" i="12"/>
  <c r="AE1888" i="12"/>
  <c r="AE1889" i="12"/>
  <c r="AE1890" i="12"/>
  <c r="AE1891" i="12"/>
  <c r="AE1892" i="12"/>
  <c r="AE1893" i="12"/>
  <c r="AE1894" i="12"/>
  <c r="AE1895" i="12"/>
  <c r="AE1896" i="12"/>
  <c r="AE1897" i="12"/>
  <c r="AE1898" i="12"/>
  <c r="AE1899" i="12"/>
  <c r="AE1900" i="12"/>
  <c r="AE1901" i="12"/>
  <c r="AE1902" i="12"/>
  <c r="AE1903" i="12"/>
  <c r="AE1904" i="12"/>
  <c r="AE1905" i="12"/>
  <c r="AE1906" i="12"/>
  <c r="AE1907" i="12"/>
  <c r="AE1908" i="12"/>
  <c r="AE1909" i="12"/>
  <c r="AE1910" i="12"/>
  <c r="AE1911" i="12"/>
  <c r="AE1912" i="12"/>
  <c r="AE1913" i="12"/>
  <c r="AE1914" i="12"/>
  <c r="AE1915" i="12"/>
  <c r="AE1916" i="12"/>
  <c r="AE1917" i="12"/>
  <c r="AE1918" i="12"/>
  <c r="AE1919" i="12"/>
  <c r="AE1920" i="12"/>
  <c r="AE1921" i="12"/>
  <c r="AE1922" i="12"/>
  <c r="AE1923" i="12"/>
  <c r="AE1924" i="12"/>
  <c r="AE1925" i="12"/>
  <c r="AE1926" i="12"/>
  <c r="AE1927" i="12"/>
  <c r="AE1928" i="12"/>
  <c r="AE1929" i="12"/>
  <c r="AE1930" i="12"/>
  <c r="AE1931" i="12"/>
  <c r="AE1932" i="12"/>
  <c r="AE1933" i="12"/>
  <c r="AE1934" i="12"/>
  <c r="AE1935" i="12"/>
  <c r="AE1936" i="12"/>
  <c r="AE1937" i="12"/>
  <c r="AE1938" i="12"/>
  <c r="AE1939" i="12"/>
  <c r="AE1940" i="12"/>
  <c r="AE1941" i="12"/>
  <c r="AE1942" i="12"/>
  <c r="AE1943" i="12"/>
  <c r="AE1944" i="12"/>
  <c r="AE1945" i="12"/>
  <c r="AE1946" i="12"/>
  <c r="AE1947" i="12"/>
  <c r="AE1948" i="12"/>
  <c r="AE1949" i="12"/>
  <c r="AE1950" i="12"/>
  <c r="AE1951" i="12"/>
  <c r="AE1952" i="12"/>
  <c r="AE1953" i="12"/>
  <c r="AE1954" i="12"/>
  <c r="AE1955" i="12"/>
  <c r="AE1956" i="12"/>
  <c r="AE1957" i="12"/>
  <c r="AE1958" i="12"/>
  <c r="AE1959" i="12"/>
  <c r="AE1960" i="12"/>
  <c r="AE1961" i="12"/>
  <c r="AE1962" i="12"/>
  <c r="AE1963" i="12"/>
  <c r="AE1964" i="12"/>
  <c r="AE1965" i="12"/>
  <c r="AE1966" i="12"/>
  <c r="AE1967" i="12"/>
  <c r="AE1968" i="12"/>
  <c r="AE1969" i="12"/>
  <c r="AE1970" i="12"/>
  <c r="AE1971" i="12"/>
  <c r="AE1972" i="12"/>
  <c r="AE1973" i="12"/>
  <c r="AE1974" i="12"/>
  <c r="AE1975" i="12"/>
  <c r="AE1976" i="12"/>
  <c r="AE1977" i="12"/>
  <c r="AE1978" i="12"/>
  <c r="AE1979" i="12"/>
  <c r="AE1980" i="12"/>
  <c r="AE1981" i="12"/>
  <c r="AE1982" i="12"/>
  <c r="AE1983" i="12"/>
  <c r="AE1984" i="12"/>
  <c r="AE1985" i="12"/>
  <c r="AE1986" i="12"/>
  <c r="AE1987" i="12"/>
  <c r="AE1988" i="12"/>
  <c r="AE1989" i="12"/>
  <c r="AE1990" i="12"/>
  <c r="AE1991" i="12"/>
  <c r="AE1992" i="12"/>
  <c r="AE1993" i="12"/>
  <c r="AE1994" i="12"/>
  <c r="AE1995" i="12"/>
  <c r="C17" i="13"/>
  <c r="B13" i="13"/>
  <c r="B12" i="13"/>
  <c r="B11" i="13"/>
  <c r="T16" i="11"/>
  <c r="S16" i="11"/>
  <c r="Q16" i="11"/>
  <c r="P16" i="11"/>
  <c r="O16" i="11"/>
  <c r="N16" i="11"/>
  <c r="M16" i="11"/>
  <c r="L16" i="11"/>
  <c r="K16" i="11"/>
  <c r="J16" i="11"/>
  <c r="I16" i="11"/>
  <c r="AB16" i="11" s="1"/>
  <c r="H16" i="11"/>
  <c r="G16" i="11"/>
  <c r="F16" i="11"/>
  <c r="E16" i="11"/>
  <c r="D16" i="11"/>
  <c r="C16" i="11"/>
  <c r="B16" i="11"/>
  <c r="A16" i="11"/>
  <c r="T15" i="11"/>
  <c r="U15" i="11" s="1"/>
  <c r="S15" i="11"/>
  <c r="Q15" i="11"/>
  <c r="P15" i="11"/>
  <c r="O15" i="11"/>
  <c r="N15" i="11"/>
  <c r="R15" i="11" s="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T14" i="11"/>
  <c r="S14" i="11"/>
  <c r="Q14" i="11"/>
  <c r="P14" i="11"/>
  <c r="X14" i="11" s="1"/>
  <c r="O14" i="11"/>
  <c r="N14" i="11"/>
  <c r="V14" i="11" s="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T13" i="11"/>
  <c r="S13" i="11"/>
  <c r="Q13" i="11"/>
  <c r="Y13" i="11" s="1"/>
  <c r="P13" i="11"/>
  <c r="O13" i="11"/>
  <c r="N13" i="11"/>
  <c r="L13" i="11"/>
  <c r="K13" i="11"/>
  <c r="J13" i="11"/>
  <c r="I13" i="11"/>
  <c r="V13" i="11" s="1"/>
  <c r="H13" i="11"/>
  <c r="G13" i="11"/>
  <c r="F13" i="11"/>
  <c r="E13" i="11"/>
  <c r="D13" i="11"/>
  <c r="C13" i="11"/>
  <c r="B13" i="11"/>
  <c r="A13" i="11"/>
  <c r="T12" i="11"/>
  <c r="S12" i="11"/>
  <c r="AA12" i="11" s="1"/>
  <c r="Q12" i="11"/>
  <c r="P12" i="11"/>
  <c r="O12" i="11"/>
  <c r="N12" i="11"/>
  <c r="V12" i="11" s="1"/>
  <c r="L12" i="11"/>
  <c r="K12" i="11"/>
  <c r="J12" i="11"/>
  <c r="I12" i="11"/>
  <c r="H12" i="11"/>
  <c r="G12" i="11"/>
  <c r="F12" i="11"/>
  <c r="E12" i="11"/>
  <c r="D12" i="11"/>
  <c r="C12" i="11"/>
  <c r="B12" i="11"/>
  <c r="A12" i="11"/>
  <c r="T11" i="11"/>
  <c r="U11" i="11" s="1"/>
  <c r="S11" i="11"/>
  <c r="Q11" i="11"/>
  <c r="Y11" i="11" s="1"/>
  <c r="P11" i="11"/>
  <c r="O11" i="11"/>
  <c r="N11" i="11"/>
  <c r="L11" i="11"/>
  <c r="K11" i="11"/>
  <c r="J11" i="11"/>
  <c r="I11" i="11"/>
  <c r="AB11" i="11" s="1"/>
  <c r="H11" i="11"/>
  <c r="G11" i="11"/>
  <c r="F11" i="11"/>
  <c r="E11" i="11"/>
  <c r="D11" i="11"/>
  <c r="C11" i="11"/>
  <c r="B11" i="11"/>
  <c r="A11" i="11"/>
  <c r="T10" i="11"/>
  <c r="S10" i="11"/>
  <c r="AA10" i="11" s="1"/>
  <c r="Q10" i="11"/>
  <c r="P10" i="11"/>
  <c r="O10" i="11"/>
  <c r="N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T9" i="11"/>
  <c r="S9" i="11"/>
  <c r="Q9" i="11"/>
  <c r="P9" i="11"/>
  <c r="O9" i="11"/>
  <c r="W9" i="11" s="1"/>
  <c r="N9" i="11"/>
  <c r="M9" i="11"/>
  <c r="L9" i="11"/>
  <c r="K9" i="11"/>
  <c r="J9" i="11"/>
  <c r="I9" i="11"/>
  <c r="AA9" i="11" s="1"/>
  <c r="H9" i="11"/>
  <c r="G9" i="11"/>
  <c r="F9" i="11"/>
  <c r="E9" i="11"/>
  <c r="D9" i="11"/>
  <c r="C9" i="11"/>
  <c r="B9" i="11"/>
  <c r="A9" i="11"/>
  <c r="T8" i="11"/>
  <c r="AB8" i="11" s="1"/>
  <c r="S8" i="11"/>
  <c r="U8" i="11" s="1"/>
  <c r="Q8" i="11"/>
  <c r="Y8" i="11" s="1"/>
  <c r="P8" i="11"/>
  <c r="X8" i="11" s="1"/>
  <c r="O8" i="11"/>
  <c r="N8" i="11"/>
  <c r="L8" i="11"/>
  <c r="K8" i="11"/>
  <c r="J8" i="11"/>
  <c r="I8" i="11"/>
  <c r="H8" i="11"/>
  <c r="G8" i="11"/>
  <c r="F8" i="11"/>
  <c r="E8" i="11"/>
  <c r="D8" i="11"/>
  <c r="C8" i="11"/>
  <c r="B8" i="11"/>
  <c r="A8" i="11"/>
  <c r="T7" i="11"/>
  <c r="U7" i="11" s="1"/>
  <c r="S7" i="11"/>
  <c r="Q7" i="11"/>
  <c r="Y7" i="11" s="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T6" i="11"/>
  <c r="S6" i="11"/>
  <c r="Q6" i="11"/>
  <c r="P6" i="11"/>
  <c r="X6" i="11" s="1"/>
  <c r="O6" i="11"/>
  <c r="N6" i="11"/>
  <c r="L6" i="11"/>
  <c r="K6" i="11"/>
  <c r="J6" i="11"/>
  <c r="I6" i="11"/>
  <c r="AA6" i="11" s="1"/>
  <c r="H6" i="11"/>
  <c r="G6" i="11"/>
  <c r="F6" i="11"/>
  <c r="E6" i="11"/>
  <c r="D6" i="11"/>
  <c r="C6" i="11"/>
  <c r="B6" i="11"/>
  <c r="A6" i="11"/>
  <c r="T5" i="11"/>
  <c r="S5" i="11"/>
  <c r="Q5" i="11"/>
  <c r="P5" i="11"/>
  <c r="O5" i="11"/>
  <c r="N5" i="11"/>
  <c r="L5" i="11"/>
  <c r="K5" i="11"/>
  <c r="J5" i="11"/>
  <c r="I5" i="11"/>
  <c r="X5" i="11" s="1"/>
  <c r="H5" i="11"/>
  <c r="G5" i="11"/>
  <c r="F5" i="11"/>
  <c r="E5" i="11"/>
  <c r="D5" i="11"/>
  <c r="C5" i="11"/>
  <c r="B5" i="11"/>
  <c r="A5" i="11"/>
  <c r="T4" i="11"/>
  <c r="S4" i="11"/>
  <c r="Q4" i="11"/>
  <c r="P4" i="11"/>
  <c r="O4" i="11"/>
  <c r="W4" i="11" s="1"/>
  <c r="N4" i="11"/>
  <c r="V4" i="11" s="1"/>
  <c r="L4" i="11"/>
  <c r="K4" i="11"/>
  <c r="J4" i="11"/>
  <c r="I4" i="11"/>
  <c r="H4" i="11"/>
  <c r="G4" i="11"/>
  <c r="F4" i="11"/>
  <c r="E4" i="11"/>
  <c r="D4" i="11"/>
  <c r="C4" i="11"/>
  <c r="B4" i="11"/>
  <c r="A4" i="11"/>
  <c r="T3" i="11"/>
  <c r="S3" i="11"/>
  <c r="U3" i="11" s="1"/>
  <c r="Q3" i="11"/>
  <c r="P3" i="11"/>
  <c r="O3" i="11"/>
  <c r="N3" i="11"/>
  <c r="L3" i="11"/>
  <c r="K3" i="11"/>
  <c r="J3" i="11"/>
  <c r="I3" i="11"/>
  <c r="V3" i="11" s="1"/>
  <c r="H3" i="11"/>
  <c r="G3" i="11"/>
  <c r="F3" i="11"/>
  <c r="E3" i="11"/>
  <c r="D3" i="11"/>
  <c r="C3" i="11"/>
  <c r="B3" i="11"/>
  <c r="A3" i="11"/>
  <c r="B6" i="10"/>
  <c r="A4" i="10"/>
  <c r="A3" i="10"/>
  <c r="A57" i="9"/>
  <c r="B6" i="9"/>
  <c r="A4" i="9"/>
  <c r="A3" i="9"/>
  <c r="B5" i="8"/>
  <c r="A4" i="8"/>
  <c r="A3" i="8"/>
  <c r="A41" i="7"/>
  <c r="A36" i="7"/>
  <c r="A4" i="7"/>
  <c r="A3" i="7"/>
  <c r="A4" i="6"/>
  <c r="A3" i="6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B36" i="5"/>
  <c r="X36" i="5"/>
  <c r="W36" i="5"/>
  <c r="V36" i="5"/>
  <c r="T36" i="5"/>
  <c r="S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M16" i="5"/>
  <c r="AK16" i="5"/>
  <c r="AI16" i="5"/>
  <c r="AF16" i="5"/>
  <c r="AC16" i="5"/>
  <c r="AB16" i="5"/>
  <c r="AA16" i="5"/>
  <c r="H16" i="5"/>
  <c r="F16" i="5"/>
  <c r="D16" i="5"/>
  <c r="B16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B6" i="5"/>
  <c r="A4" i="5"/>
  <c r="A3" i="5"/>
  <c r="A4" i="4"/>
  <c r="A3" i="4"/>
  <c r="A4" i="3"/>
  <c r="A3" i="3"/>
  <c r="C37" i="13"/>
  <c r="D37" i="13" s="1"/>
  <c r="D36" i="13"/>
  <c r="D35" i="13"/>
  <c r="C34" i="13"/>
  <c r="D33" i="13"/>
  <c r="D32" i="13"/>
  <c r="D31" i="13"/>
  <c r="K27" i="13"/>
  <c r="G27" i="13"/>
  <c r="C27" i="13"/>
  <c r="K24" i="13"/>
  <c r="D34" i="13" s="1"/>
  <c r="G24" i="13"/>
  <c r="O23" i="13"/>
  <c r="J23" i="13"/>
  <c r="L23" i="13" s="1"/>
  <c r="C23" i="13"/>
  <c r="L22" i="13"/>
  <c r="J22" i="13"/>
  <c r="C22" i="13"/>
  <c r="C24" i="13" s="1"/>
  <c r="O24" i="13" s="1"/>
  <c r="O21" i="13"/>
  <c r="J21" i="13"/>
  <c r="L21" i="13" s="1"/>
  <c r="C21" i="13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AE12" i="12"/>
  <c r="M13" i="11" s="1"/>
  <c r="AE11" i="12"/>
  <c r="M12" i="11" s="1"/>
  <c r="AE10" i="12"/>
  <c r="M11" i="11" s="1"/>
  <c r="AE9" i="12"/>
  <c r="M10" i="11" s="1"/>
  <c r="AE8" i="12"/>
  <c r="AE7" i="12"/>
  <c r="M8" i="11" s="1"/>
  <c r="AE6" i="12"/>
  <c r="AE5" i="12"/>
  <c r="M6" i="11" s="1"/>
  <c r="AE4" i="12"/>
  <c r="M5" i="11" s="1"/>
  <c r="AE3" i="12"/>
  <c r="M4" i="11" s="1"/>
  <c r="M3" i="11"/>
  <c r="W16" i="11"/>
  <c r="V16" i="11"/>
  <c r="AA15" i="11"/>
  <c r="U14" i="11"/>
  <c r="AA13" i="11"/>
  <c r="W13" i="11"/>
  <c r="U13" i="11"/>
  <c r="X13" i="11"/>
  <c r="AB12" i="11"/>
  <c r="Y12" i="11"/>
  <c r="W12" i="11"/>
  <c r="AB10" i="11"/>
  <c r="W10" i="11"/>
  <c r="U10" i="11"/>
  <c r="Y10" i="11"/>
  <c r="X10" i="11"/>
  <c r="V10" i="11"/>
  <c r="U9" i="11"/>
  <c r="V9" i="11"/>
  <c r="V8" i="11"/>
  <c r="AA7" i="11"/>
  <c r="X7" i="11"/>
  <c r="U6" i="11"/>
  <c r="Y6" i="11"/>
  <c r="W6" i="11"/>
  <c r="AB4" i="11"/>
  <c r="AA4" i="11"/>
  <c r="U4" i="11"/>
  <c r="X4" i="11"/>
  <c r="Y4" i="11"/>
  <c r="D7" i="10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G7" i="10" s="1"/>
  <c r="AH7" i="10" s="1"/>
  <c r="AI7" i="10" s="1"/>
  <c r="AJ7" i="10" s="1"/>
  <c r="AK7" i="10" s="1"/>
  <c r="AL7" i="10" s="1"/>
  <c r="AM7" i="10" s="1"/>
  <c r="AN7" i="10" s="1"/>
  <c r="AO7" i="10" s="1"/>
  <c r="AP7" i="10" s="1"/>
  <c r="AQ7" i="10" s="1"/>
  <c r="AR7" i="10" s="1"/>
  <c r="AS7" i="10" s="1"/>
  <c r="AT7" i="10" s="1"/>
  <c r="AU7" i="10" s="1"/>
  <c r="AV7" i="10" s="1"/>
  <c r="AW7" i="10" s="1"/>
  <c r="AX7" i="10" s="1"/>
  <c r="AY7" i="10" s="1"/>
  <c r="AZ7" i="10" s="1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AZ178" i="8"/>
  <c r="AV178" i="8"/>
  <c r="AS178" i="8"/>
  <c r="AJ178" i="8"/>
  <c r="AF178" i="8"/>
  <c r="AC178" i="8"/>
  <c r="T178" i="8"/>
  <c r="P178" i="8"/>
  <c r="M178" i="8"/>
  <c r="D178" i="8"/>
  <c r="AZ170" i="8"/>
  <c r="AY170" i="8"/>
  <c r="AX170" i="8"/>
  <c r="AW170" i="8"/>
  <c r="AV170" i="8"/>
  <c r="AU170" i="8"/>
  <c r="AT170" i="8"/>
  <c r="AS170" i="8"/>
  <c r="AR170" i="8"/>
  <c r="AQ170" i="8"/>
  <c r="AP170" i="8"/>
  <c r="AO170" i="8"/>
  <c r="AN170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Z169" i="8"/>
  <c r="AY169" i="8"/>
  <c r="AX169" i="8"/>
  <c r="AW169" i="8"/>
  <c r="AV169" i="8"/>
  <c r="AU169" i="8"/>
  <c r="AT169" i="8"/>
  <c r="AS169" i="8"/>
  <c r="AR169" i="8"/>
  <c r="AQ169" i="8"/>
  <c r="AP169" i="8"/>
  <c r="AO169" i="8"/>
  <c r="AN169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Z168" i="8"/>
  <c r="AY168" i="8"/>
  <c r="AX168" i="8"/>
  <c r="AW168" i="8"/>
  <c r="AV168" i="8"/>
  <c r="AU168" i="8"/>
  <c r="AT168" i="8"/>
  <c r="AS168" i="8"/>
  <c r="AR168" i="8"/>
  <c r="AQ168" i="8"/>
  <c r="AP168" i="8"/>
  <c r="AO168" i="8"/>
  <c r="AN168" i="8"/>
  <c r="AM168" i="8"/>
  <c r="AL168" i="8"/>
  <c r="AK168" i="8"/>
  <c r="AJ168" i="8"/>
  <c r="AI168" i="8"/>
  <c r="AH168" i="8"/>
  <c r="AG168" i="8"/>
  <c r="AF168" i="8"/>
  <c r="AE168" i="8"/>
  <c r="AD168" i="8"/>
  <c r="AC16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Z167" i="8"/>
  <c r="AY167" i="8"/>
  <c r="AX167" i="8"/>
  <c r="AW167" i="8"/>
  <c r="AV167" i="8"/>
  <c r="AU167" i="8"/>
  <c r="AT167" i="8"/>
  <c r="AS167" i="8"/>
  <c r="AR167" i="8"/>
  <c r="AQ167" i="8"/>
  <c r="AP167" i="8"/>
  <c r="AO167" i="8"/>
  <c r="AN167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Z166" i="8"/>
  <c r="AY166" i="8"/>
  <c r="AX166" i="8"/>
  <c r="AW166" i="8"/>
  <c r="AV166" i="8"/>
  <c r="AU166" i="8"/>
  <c r="AT166" i="8"/>
  <c r="AS166" i="8"/>
  <c r="AR166" i="8"/>
  <c r="AQ166" i="8"/>
  <c r="AP166" i="8"/>
  <c r="AO166" i="8"/>
  <c r="AN166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Z157" i="8"/>
  <c r="AY157" i="8"/>
  <c r="AY178" i="8" s="1"/>
  <c r="AX157" i="8"/>
  <c r="AX178" i="8" s="1"/>
  <c r="AW157" i="8"/>
  <c r="AW178" i="8" s="1"/>
  <c r="AV157" i="8"/>
  <c r="AU157" i="8"/>
  <c r="AU178" i="8" s="1"/>
  <c r="AT157" i="8"/>
  <c r="AT178" i="8" s="1"/>
  <c r="AS157" i="8"/>
  <c r="AR157" i="8"/>
  <c r="AR178" i="8" s="1"/>
  <c r="AQ157" i="8"/>
  <c r="AQ178" i="8" s="1"/>
  <c r="AP157" i="8"/>
  <c r="AP178" i="8" s="1"/>
  <c r="AO157" i="8"/>
  <c r="AO178" i="8" s="1"/>
  <c r="AN157" i="8"/>
  <c r="AN178" i="8" s="1"/>
  <c r="AM157" i="8"/>
  <c r="AM178" i="8" s="1"/>
  <c r="AL157" i="8"/>
  <c r="AL178" i="8" s="1"/>
  <c r="AK157" i="8"/>
  <c r="AK178" i="8" s="1"/>
  <c r="AJ157" i="8"/>
  <c r="AI157" i="8"/>
  <c r="AI178" i="8" s="1"/>
  <c r="AH157" i="8"/>
  <c r="AH178" i="8" s="1"/>
  <c r="AG157" i="8"/>
  <c r="AG178" i="8" s="1"/>
  <c r="AF157" i="8"/>
  <c r="AE157" i="8"/>
  <c r="AE178" i="8" s="1"/>
  <c r="AD157" i="8"/>
  <c r="AD178" i="8" s="1"/>
  <c r="AC157" i="8"/>
  <c r="AB157" i="8"/>
  <c r="AB178" i="8" s="1"/>
  <c r="AA157" i="8"/>
  <c r="AA178" i="8" s="1"/>
  <c r="Z157" i="8"/>
  <c r="Z178" i="8" s="1"/>
  <c r="Y157" i="8"/>
  <c r="Y178" i="8" s="1"/>
  <c r="X157" i="8"/>
  <c r="X178" i="8" s="1"/>
  <c r="W157" i="8"/>
  <c r="W178" i="8" s="1"/>
  <c r="V157" i="8"/>
  <c r="V178" i="8" s="1"/>
  <c r="U157" i="8"/>
  <c r="U178" i="8" s="1"/>
  <c r="T157" i="8"/>
  <c r="S157" i="8"/>
  <c r="S178" i="8" s="1"/>
  <c r="R157" i="8"/>
  <c r="R178" i="8" s="1"/>
  <c r="Q157" i="8"/>
  <c r="Q178" i="8" s="1"/>
  <c r="P157" i="8"/>
  <c r="O157" i="8"/>
  <c r="O178" i="8" s="1"/>
  <c r="N157" i="8"/>
  <c r="N178" i="8" s="1"/>
  <c r="M157" i="8"/>
  <c r="L157" i="8"/>
  <c r="L178" i="8" s="1"/>
  <c r="K157" i="8"/>
  <c r="K178" i="8" s="1"/>
  <c r="J157" i="8"/>
  <c r="J178" i="8" s="1"/>
  <c r="I157" i="8"/>
  <c r="I178" i="8" s="1"/>
  <c r="H157" i="8"/>
  <c r="H178" i="8" s="1"/>
  <c r="G157" i="8"/>
  <c r="G178" i="8" s="1"/>
  <c r="F157" i="8"/>
  <c r="F178" i="8" s="1"/>
  <c r="E157" i="8"/>
  <c r="E178" i="8" s="1"/>
  <c r="D157" i="8"/>
  <c r="C157" i="8"/>
  <c r="C178" i="8" s="1"/>
  <c r="D7" i="7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141" i="6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D7" i="5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96" i="3"/>
  <c r="A95" i="3"/>
  <c r="A94" i="3"/>
  <c r="A93" i="3"/>
  <c r="A92" i="3"/>
  <c r="A91" i="3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Y36" i="5" l="1"/>
  <c r="AC36" i="5"/>
  <c r="AF36" i="5"/>
  <c r="AD36" i="5"/>
  <c r="U36" i="5"/>
  <c r="R36" i="5"/>
  <c r="AC272" i="11"/>
  <c r="Z101" i="11"/>
  <c r="Z69" i="11"/>
  <c r="AC32" i="11"/>
  <c r="AC550" i="11"/>
  <c r="AC847" i="11"/>
  <c r="AC947" i="11"/>
  <c r="AC968" i="11"/>
  <c r="Z981" i="11"/>
  <c r="Z1053" i="11"/>
  <c r="AC1093" i="11"/>
  <c r="AC1103" i="11"/>
  <c r="AC1403" i="11"/>
  <c r="AC1520" i="11"/>
  <c r="AC1593" i="11"/>
  <c r="Z1656" i="11"/>
  <c r="AC1701" i="11"/>
  <c r="AC1742" i="11"/>
  <c r="Z1880" i="11"/>
  <c r="AC1886" i="11"/>
  <c r="AC1974" i="11"/>
  <c r="AC1980" i="11"/>
  <c r="Z596" i="11"/>
  <c r="AC980" i="11"/>
  <c r="AC1141" i="11"/>
  <c r="AC1694" i="11"/>
  <c r="Z1968" i="11"/>
  <c r="Z336" i="11"/>
  <c r="AC311" i="11"/>
  <c r="AC289" i="11"/>
  <c r="Z277" i="11"/>
  <c r="AC152" i="11"/>
  <c r="AC48" i="11"/>
  <c r="AC806" i="11"/>
  <c r="Z843" i="11"/>
  <c r="AC1013" i="11"/>
  <c r="Z1027" i="11"/>
  <c r="AC1043" i="11"/>
  <c r="AC1176" i="11"/>
  <c r="AC1358" i="11"/>
  <c r="AC1418" i="11"/>
  <c r="Z1467" i="11"/>
  <c r="AC1473" i="11"/>
  <c r="Z1502" i="11"/>
  <c r="Z1512" i="11"/>
  <c r="AC1638" i="11"/>
  <c r="Z1784" i="11"/>
  <c r="AC1958" i="11"/>
  <c r="Z261" i="11"/>
  <c r="AC46" i="11"/>
  <c r="Z567" i="11"/>
  <c r="Z583" i="11"/>
  <c r="AC632" i="11"/>
  <c r="AC662" i="11"/>
  <c r="AC1059" i="11"/>
  <c r="AC1084" i="11"/>
  <c r="AC1120" i="11"/>
  <c r="Z1139" i="11"/>
  <c r="AC1167" i="11"/>
  <c r="AC1365" i="11"/>
  <c r="Z1774" i="11"/>
  <c r="AC1783" i="11"/>
  <c r="Z1815" i="11"/>
  <c r="AC321" i="11"/>
  <c r="Z517" i="11"/>
  <c r="Z811" i="11"/>
  <c r="AC937" i="11"/>
  <c r="AC991" i="11"/>
  <c r="AC1077" i="11"/>
  <c r="Z1114" i="11"/>
  <c r="AC1201" i="11"/>
  <c r="Z1321" i="11"/>
  <c r="AC1369" i="11"/>
  <c r="AC1909" i="11"/>
  <c r="AC1968" i="11"/>
  <c r="AC279" i="11"/>
  <c r="AC413" i="11"/>
  <c r="AC325" i="11"/>
  <c r="AC318" i="11"/>
  <c r="AC268" i="11"/>
  <c r="Z264" i="11"/>
  <c r="AC187" i="11"/>
  <c r="AC549" i="11"/>
  <c r="Z826" i="11"/>
  <c r="AC1107" i="11"/>
  <c r="Z1302" i="11"/>
  <c r="Z1306" i="11"/>
  <c r="Z1401" i="11"/>
  <c r="AC1595" i="11"/>
  <c r="Z1707" i="11"/>
  <c r="AC1836" i="11"/>
  <c r="Z787" i="11"/>
  <c r="Z286" i="11"/>
  <c r="Z750" i="11"/>
  <c r="Z756" i="11"/>
  <c r="Z782" i="11"/>
  <c r="AC1024" i="11"/>
  <c r="AC1075" i="11"/>
  <c r="Z1183" i="11"/>
  <c r="AC1407" i="11"/>
  <c r="AC1450" i="11"/>
  <c r="Z1706" i="11"/>
  <c r="Z1717" i="11"/>
  <c r="AC1737" i="11"/>
  <c r="Z1758" i="11"/>
  <c r="AC1822" i="11"/>
  <c r="AC1989" i="11"/>
  <c r="Z301" i="11"/>
  <c r="AC288" i="11"/>
  <c r="AC142" i="11"/>
  <c r="AC28" i="11"/>
  <c r="AC657" i="11"/>
  <c r="AC1091" i="11"/>
  <c r="Z1192" i="11"/>
  <c r="AC1271" i="11"/>
  <c r="AC1278" i="11"/>
  <c r="AC1484" i="11"/>
  <c r="Z1498" i="11"/>
  <c r="AC1500" i="11"/>
  <c r="Z1669" i="11"/>
  <c r="AC1705" i="11"/>
  <c r="Z1941" i="11"/>
  <c r="AC509" i="11"/>
  <c r="AC481" i="11"/>
  <c r="AC313" i="11"/>
  <c r="Z528" i="11"/>
  <c r="Z1011" i="11"/>
  <c r="AC1543" i="11"/>
  <c r="AC1579" i="11"/>
  <c r="AC1673" i="11"/>
  <c r="AC1846" i="11"/>
  <c r="AC1969" i="11"/>
  <c r="AC510" i="11"/>
  <c r="AC473" i="11"/>
  <c r="AC469" i="11"/>
  <c r="Z344" i="11"/>
  <c r="Z280" i="11"/>
  <c r="AC91" i="11"/>
  <c r="Z34" i="11"/>
  <c r="AC528" i="11"/>
  <c r="AC925" i="11"/>
  <c r="Z946" i="11"/>
  <c r="AC960" i="11"/>
  <c r="AC1468" i="11"/>
  <c r="Z1554" i="11"/>
  <c r="Z1678" i="11"/>
  <c r="AC1689" i="11"/>
  <c r="Z1751" i="11"/>
  <c r="AC1782" i="11"/>
  <c r="Z524" i="11"/>
  <c r="AC515" i="11"/>
  <c r="AC475" i="11"/>
  <c r="Z50" i="11"/>
  <c r="AC555" i="11"/>
  <c r="Z685" i="11"/>
  <c r="Z1459" i="11"/>
  <c r="AC1494" i="11"/>
  <c r="AC1904" i="11"/>
  <c r="AC1937" i="11"/>
  <c r="AC1510" i="11"/>
  <c r="AC431" i="11"/>
  <c r="AC240" i="11"/>
  <c r="AC233" i="11"/>
  <c r="Z125" i="11"/>
  <c r="AC99" i="11"/>
  <c r="AC667" i="11"/>
  <c r="AC893" i="11"/>
  <c r="Z971" i="11"/>
  <c r="AC992" i="11"/>
  <c r="AC1029" i="11"/>
  <c r="Z1052" i="11"/>
  <c r="Z1191" i="11"/>
  <c r="Z1239" i="11"/>
  <c r="Z1403" i="11"/>
  <c r="AC1697" i="11"/>
  <c r="AC1716" i="11"/>
  <c r="AC1801" i="11"/>
  <c r="AC1817" i="11"/>
  <c r="AC1827" i="11"/>
  <c r="Z1954" i="11"/>
  <c r="Z858" i="11"/>
  <c r="AC906" i="11"/>
  <c r="Z935" i="11"/>
  <c r="AC1011" i="11"/>
  <c r="Z1223" i="11"/>
  <c r="AC1268" i="11"/>
  <c r="AC1307" i="11"/>
  <c r="AC1320" i="11"/>
  <c r="AC1329" i="11"/>
  <c r="AC1392" i="11"/>
  <c r="AC1525" i="11"/>
  <c r="AC1619" i="11"/>
  <c r="Z1662" i="11"/>
  <c r="AC1668" i="11"/>
  <c r="AC1700" i="11"/>
  <c r="AC1779" i="11"/>
  <c r="Z1802" i="11"/>
  <c r="Z1818" i="11"/>
  <c r="Z1919" i="11"/>
  <c r="AC1921" i="11"/>
  <c r="AC1928" i="11"/>
  <c r="AC1953" i="11"/>
  <c r="AC1963" i="11"/>
  <c r="AC1979" i="11"/>
  <c r="AC1996" i="11"/>
  <c r="Z499" i="11"/>
  <c r="Z504" i="11"/>
  <c r="Z559" i="11"/>
  <c r="AC480" i="11"/>
  <c r="AC339" i="11"/>
  <c r="AC326" i="11"/>
  <c r="AC247" i="11"/>
  <c r="AC644" i="11"/>
  <c r="AC703" i="11"/>
  <c r="AC730" i="11"/>
  <c r="AC838" i="11"/>
  <c r="Z892" i="11"/>
  <c r="AC955" i="11"/>
  <c r="AC1174" i="11"/>
  <c r="Z1273" i="11"/>
  <c r="Z1475" i="11"/>
  <c r="Z1479" i="11"/>
  <c r="Z1566" i="11"/>
  <c r="AC1607" i="11"/>
  <c r="AC1681" i="11"/>
  <c r="AC1810" i="11"/>
  <c r="AC1824" i="11"/>
  <c r="Z1892" i="11"/>
  <c r="AC1944" i="11"/>
  <c r="AC1971" i="11"/>
  <c r="Z683" i="11"/>
  <c r="AC701" i="11"/>
  <c r="Z745" i="11"/>
  <c r="AC774" i="11"/>
  <c r="AC879" i="11"/>
  <c r="Z909" i="11"/>
  <c r="Z924" i="11"/>
  <c r="AC938" i="11"/>
  <c r="Z944" i="11"/>
  <c r="Z965" i="11"/>
  <c r="AC988" i="11"/>
  <c r="Z1001" i="11"/>
  <c r="AC1046" i="11"/>
  <c r="Z1095" i="11"/>
  <c r="AC1104" i="11"/>
  <c r="Z1117" i="11"/>
  <c r="AC1166" i="11"/>
  <c r="Z1422" i="11"/>
  <c r="AC1478" i="11"/>
  <c r="AC1495" i="11"/>
  <c r="AC1565" i="11"/>
  <c r="AC1679" i="11"/>
  <c r="AC1688" i="11"/>
  <c r="Z1760" i="11"/>
  <c r="Z1789" i="11"/>
  <c r="Z1841" i="11"/>
  <c r="Z1842" i="11"/>
  <c r="AC1920" i="11"/>
  <c r="Z1344" i="11"/>
  <c r="AC1397" i="11"/>
  <c r="AC1504" i="11"/>
  <c r="AC1549" i="11"/>
  <c r="Z1616" i="11"/>
  <c r="AC1621" i="11"/>
  <c r="Z1637" i="11"/>
  <c r="AC1642" i="11"/>
  <c r="AC1656" i="11"/>
  <c r="AC1663" i="11"/>
  <c r="AC1686" i="11"/>
  <c r="AC1769" i="11"/>
  <c r="AC1808" i="11"/>
  <c r="Z1829" i="11"/>
  <c r="AC1895" i="11"/>
  <c r="AC1927" i="11"/>
  <c r="Z1938" i="11"/>
  <c r="Z1994" i="11"/>
  <c r="Z270" i="11"/>
  <c r="AC244" i="11"/>
  <c r="Z202" i="11"/>
  <c r="AC21" i="11"/>
  <c r="Z589" i="11"/>
  <c r="AC609" i="11"/>
  <c r="AC646" i="11"/>
  <c r="AC676" i="11"/>
  <c r="AC735" i="11"/>
  <c r="AC783" i="11"/>
  <c r="AC842" i="11"/>
  <c r="AC909" i="11"/>
  <c r="AC949" i="11"/>
  <c r="Z1005" i="11"/>
  <c r="AC1031" i="11"/>
  <c r="Z1037" i="11"/>
  <c r="Z1050" i="11"/>
  <c r="AC1053" i="11"/>
  <c r="Z1068" i="11"/>
  <c r="Z1091" i="11"/>
  <c r="AC1299" i="11"/>
  <c r="AC1379" i="11"/>
  <c r="AC1413" i="11"/>
  <c r="Z1443" i="11"/>
  <c r="AC1566" i="11"/>
  <c r="AC1828" i="11"/>
  <c r="Z1934" i="11"/>
  <c r="Z392" i="11"/>
  <c r="AC169" i="11"/>
  <c r="Z628" i="11"/>
  <c r="AC273" i="11"/>
  <c r="AC241" i="11"/>
  <c r="AC499" i="11"/>
  <c r="AC370" i="11"/>
  <c r="AC861" i="11"/>
  <c r="AC970" i="11"/>
  <c r="Z1043" i="11"/>
  <c r="Z1058" i="11"/>
  <c r="AC1231" i="11"/>
  <c r="Z1438" i="11"/>
  <c r="AC1606" i="11"/>
  <c r="Z1799" i="11"/>
  <c r="Z1981" i="11"/>
  <c r="AC4" i="11"/>
  <c r="AC516" i="11"/>
  <c r="AC506" i="11"/>
  <c r="AC495" i="11"/>
  <c r="AC490" i="11"/>
  <c r="AC479" i="11"/>
  <c r="AC470" i="11"/>
  <c r="Z428" i="11"/>
  <c r="AC331" i="11"/>
  <c r="Z327" i="11"/>
  <c r="Z312" i="11"/>
  <c r="AC300" i="11"/>
  <c r="Z290" i="11"/>
  <c r="AC235" i="11"/>
  <c r="Z201" i="11"/>
  <c r="AC160" i="11"/>
  <c r="AC140" i="11"/>
  <c r="Z130" i="11"/>
  <c r="Z76" i="11"/>
  <c r="Z560" i="11"/>
  <c r="Z573" i="11"/>
  <c r="Z613" i="11"/>
  <c r="Z629" i="11"/>
  <c r="Z644" i="11"/>
  <c r="Z726" i="11"/>
  <c r="Z819" i="11"/>
  <c r="Z822" i="11"/>
  <c r="Z883" i="11"/>
  <c r="AC892" i="11"/>
  <c r="Z914" i="11"/>
  <c r="Z922" i="11"/>
  <c r="Z985" i="11"/>
  <c r="Z998" i="11"/>
  <c r="Z1082" i="11"/>
  <c r="Z1132" i="11"/>
  <c r="Z1149" i="11"/>
  <c r="AC1169" i="11"/>
  <c r="Z1213" i="11"/>
  <c r="AC1247" i="11"/>
  <c r="Z1336" i="11"/>
  <c r="Z1470" i="11"/>
  <c r="AC1479" i="11"/>
  <c r="Z1493" i="11"/>
  <c r="Z1835" i="11"/>
  <c r="Z1989" i="11"/>
  <c r="AC654" i="11"/>
  <c r="AC303" i="11"/>
  <c r="Z249" i="11"/>
  <c r="Z158" i="11"/>
  <c r="Z41" i="11"/>
  <c r="Z867" i="11"/>
  <c r="AC392" i="11"/>
  <c r="Z689" i="11"/>
  <c r="AC698" i="11"/>
  <c r="AC891" i="11"/>
  <c r="AC1054" i="11"/>
  <c r="AC1070" i="11"/>
  <c r="Z1079" i="11"/>
  <c r="Z1113" i="11"/>
  <c r="Z1159" i="11"/>
  <c r="AC1187" i="11"/>
  <c r="Z1207" i="11"/>
  <c r="Z1379" i="11"/>
  <c r="AC1404" i="11"/>
  <c r="Z1492" i="11"/>
  <c r="AC1526" i="11"/>
  <c r="AC1596" i="11"/>
  <c r="Z1603" i="11"/>
  <c r="AC1643" i="11"/>
  <c r="Z1696" i="11"/>
  <c r="Z1777" i="11"/>
  <c r="AC1796" i="11"/>
  <c r="AC1879" i="11"/>
  <c r="Z1966" i="11"/>
  <c r="Z525" i="11"/>
  <c r="Z462" i="11"/>
  <c r="AC445" i="11"/>
  <c r="Z345" i="11"/>
  <c r="AC324" i="11"/>
  <c r="Z307" i="11"/>
  <c r="Z285" i="11"/>
  <c r="AC270" i="11"/>
  <c r="Z224" i="11"/>
  <c r="Z222" i="11"/>
  <c r="AC221" i="11"/>
  <c r="AC115" i="11"/>
  <c r="Z21" i="11"/>
  <c r="AC560" i="11"/>
  <c r="Z451" i="11"/>
  <c r="Z418" i="11"/>
  <c r="AC334" i="11"/>
  <c r="AC304" i="11"/>
  <c r="AC275" i="11"/>
  <c r="AC254" i="11"/>
  <c r="AC217" i="11"/>
  <c r="Z211" i="11"/>
  <c r="Z192" i="11"/>
  <c r="AC151" i="11"/>
  <c r="AC103" i="11"/>
  <c r="AC35" i="11"/>
  <c r="AC607" i="11"/>
  <c r="Z731" i="11"/>
  <c r="Z733" i="11"/>
  <c r="Z831" i="11"/>
  <c r="Z851" i="11"/>
  <c r="Z989" i="11"/>
  <c r="Z1012" i="11"/>
  <c r="Z1064" i="11"/>
  <c r="Z1100" i="11"/>
  <c r="Z1125" i="11"/>
  <c r="AC1128" i="11"/>
  <c r="AC1261" i="11"/>
  <c r="AC1360" i="11"/>
  <c r="Z1408" i="11"/>
  <c r="AC1438" i="11"/>
  <c r="Z1447" i="11"/>
  <c r="Z1509" i="11"/>
  <c r="AC1521" i="11"/>
  <c r="AC1539" i="11"/>
  <c r="Z1567" i="11"/>
  <c r="AC1819" i="11"/>
  <c r="AC1931" i="11"/>
  <c r="AC296" i="11"/>
  <c r="AC885" i="11"/>
  <c r="Z918" i="11"/>
  <c r="AC465" i="11"/>
  <c r="Z375" i="11"/>
  <c r="AC474" i="11"/>
  <c r="AC427" i="11"/>
  <c r="AC394" i="11"/>
  <c r="AC295" i="11"/>
  <c r="Z449" i="11"/>
  <c r="Z170" i="11"/>
  <c r="Z98" i="11"/>
  <c r="Z61" i="11"/>
  <c r="AC37" i="11"/>
  <c r="AC544" i="11"/>
  <c r="AC641" i="11"/>
  <c r="AC751" i="11"/>
  <c r="AC805" i="11"/>
  <c r="Z850" i="11"/>
  <c r="AC857" i="11"/>
  <c r="AC1050" i="11"/>
  <c r="Z1138" i="11"/>
  <c r="Z1160" i="11"/>
  <c r="Z1185" i="11"/>
  <c r="AC1294" i="11"/>
  <c r="Z1349" i="11"/>
  <c r="Z1351" i="11"/>
  <c r="Z1371" i="11"/>
  <c r="Z1383" i="11"/>
  <c r="AC1499" i="11"/>
  <c r="AC1541" i="11"/>
  <c r="AC1563" i="11"/>
  <c r="Z1580" i="11"/>
  <c r="AC1604" i="11"/>
  <c r="AC1657" i="11"/>
  <c r="AC1866" i="11"/>
  <c r="Z1904" i="11"/>
  <c r="AC1929" i="11"/>
  <c r="AC1943" i="11"/>
  <c r="Z1950" i="11"/>
  <c r="Z144" i="11"/>
  <c r="AC121" i="11"/>
  <c r="AC574" i="11"/>
  <c r="Z311" i="11"/>
  <c r="AC332" i="11"/>
  <c r="Z247" i="11"/>
  <c r="Z146" i="11"/>
  <c r="AC96" i="11"/>
  <c r="AC512" i="11"/>
  <c r="Z501" i="11"/>
  <c r="Z364" i="11"/>
  <c r="Z352" i="11"/>
  <c r="Z343" i="11"/>
  <c r="Z297" i="11"/>
  <c r="AC256" i="11"/>
  <c r="AC218" i="11"/>
  <c r="Z208" i="11"/>
  <c r="AC40" i="11"/>
  <c r="AC23" i="11"/>
  <c r="Z527" i="11"/>
  <c r="AC623" i="11"/>
  <c r="Z687" i="11"/>
  <c r="Z796" i="11"/>
  <c r="AC1065" i="11"/>
  <c r="Z1128" i="11"/>
  <c r="AC1283" i="11"/>
  <c r="AC1336" i="11"/>
  <c r="AC1441" i="11"/>
  <c r="Z1528" i="11"/>
  <c r="Z1568" i="11"/>
  <c r="Z1736" i="11"/>
  <c r="AC1748" i="11"/>
  <c r="AC1897" i="11"/>
  <c r="AC1902" i="11"/>
  <c r="AC1945" i="11"/>
  <c r="AC1990" i="11"/>
  <c r="Z645" i="11"/>
  <c r="AC704" i="11"/>
  <c r="AC899" i="11"/>
  <c r="AC908" i="11"/>
  <c r="AC978" i="11"/>
  <c r="Z997" i="11"/>
  <c r="AC1137" i="11"/>
  <c r="AC1182" i="11"/>
  <c r="AC1222" i="11"/>
  <c r="Z1285" i="11"/>
  <c r="Z1399" i="11"/>
  <c r="Z1477" i="11"/>
  <c r="Z1648" i="11"/>
  <c r="Z1767" i="11"/>
  <c r="Z1791" i="11"/>
  <c r="Z1803" i="11"/>
  <c r="Z1805" i="11"/>
  <c r="Z1837" i="11"/>
  <c r="AC1842" i="11"/>
  <c r="Z1936" i="11"/>
  <c r="Z1962" i="11"/>
  <c r="Z386" i="11"/>
  <c r="AC365" i="11"/>
  <c r="AC522" i="11"/>
  <c r="Z207" i="11"/>
  <c r="Z320" i="11"/>
  <c r="Z153" i="11"/>
  <c r="Z64" i="11"/>
  <c r="AC329" i="11"/>
  <c r="Z296" i="11"/>
  <c r="AC502" i="11"/>
  <c r="AC450" i="11"/>
  <c r="AC439" i="11"/>
  <c r="AC429" i="11"/>
  <c r="AC402" i="11"/>
  <c r="Z360" i="11"/>
  <c r="AC344" i="11"/>
  <c r="Z300" i="11"/>
  <c r="AC264" i="11"/>
  <c r="AC192" i="11"/>
  <c r="AC184" i="11"/>
  <c r="AC172" i="11"/>
  <c r="AC170" i="11"/>
  <c r="AC131" i="11"/>
  <c r="AC531" i="11"/>
  <c r="Z551" i="11"/>
  <c r="AC568" i="11"/>
  <c r="Z603" i="11"/>
  <c r="AC639" i="11"/>
  <c r="AC731" i="11"/>
  <c r="Z734" i="11"/>
  <c r="AC746" i="11"/>
  <c r="AC758" i="11"/>
  <c r="AC812" i="11"/>
  <c r="AC986" i="11"/>
  <c r="AC994" i="11"/>
  <c r="AC996" i="11"/>
  <c r="Z1013" i="11"/>
  <c r="AC1129" i="11"/>
  <c r="AC1198" i="11"/>
  <c r="AC1203" i="11"/>
  <c r="AC1227" i="11"/>
  <c r="AC1238" i="11"/>
  <c r="AC1246" i="11"/>
  <c r="AC1249" i="11"/>
  <c r="Z1378" i="11"/>
  <c r="AC1399" i="11"/>
  <c r="Z1466" i="11"/>
  <c r="Z1469" i="11"/>
  <c r="Z1471" i="11"/>
  <c r="AC1515" i="11"/>
  <c r="Z1642" i="11"/>
  <c r="AC1764" i="11"/>
  <c r="AC1848" i="11"/>
  <c r="AC1862" i="11"/>
  <c r="AC1900" i="11"/>
  <c r="Z1971" i="11"/>
  <c r="Z612" i="11"/>
  <c r="AC1662" i="11"/>
  <c r="Z348" i="11"/>
  <c r="AC219" i="11"/>
  <c r="AC246" i="11"/>
  <c r="Z212" i="11"/>
  <c r="AC55" i="11"/>
  <c r="AC460" i="11"/>
  <c r="Z455" i="11"/>
  <c r="Z323" i="11"/>
  <c r="AC293" i="11"/>
  <c r="Z223" i="11"/>
  <c r="Z109" i="11"/>
  <c r="Z105" i="11"/>
  <c r="AC67" i="11"/>
  <c r="Z62" i="11"/>
  <c r="Z715" i="11"/>
  <c r="Z742" i="11"/>
  <c r="Z857" i="11"/>
  <c r="Z973" i="11"/>
  <c r="Z1167" i="11"/>
  <c r="Z1175" i="11"/>
  <c r="AC1195" i="11"/>
  <c r="AC1206" i="11"/>
  <c r="AC1217" i="11"/>
  <c r="AC1243" i="11"/>
  <c r="AC1252" i="11"/>
  <c r="Z1253" i="11"/>
  <c r="AC1256" i="11"/>
  <c r="Z1291" i="11"/>
  <c r="Z1342" i="11"/>
  <c r="AC1355" i="11"/>
  <c r="Z1440" i="11"/>
  <c r="AC1489" i="11"/>
  <c r="Z1532" i="11"/>
  <c r="AC1559" i="11"/>
  <c r="AC1610" i="11"/>
  <c r="Z1614" i="11"/>
  <c r="Z1621" i="11"/>
  <c r="AC1627" i="11"/>
  <c r="Z1635" i="11"/>
  <c r="Z1734" i="11"/>
  <c r="AC1891" i="11"/>
  <c r="Z1898" i="11"/>
  <c r="Z1959" i="11"/>
  <c r="Z1965" i="11"/>
  <c r="AC1982" i="11"/>
  <c r="Z494" i="11"/>
  <c r="Z488" i="11"/>
  <c r="Z478" i="11"/>
  <c r="AC461" i="11"/>
  <c r="Z376" i="11"/>
  <c r="Z309" i="11"/>
  <c r="Z281" i="11"/>
  <c r="AC234" i="11"/>
  <c r="Z218" i="11"/>
  <c r="Z175" i="11"/>
  <c r="Z131" i="11"/>
  <c r="Z85" i="11"/>
  <c r="Z553" i="11"/>
  <c r="Z568" i="11"/>
  <c r="AC592" i="11"/>
  <c r="AC606" i="11"/>
  <c r="AC612" i="11"/>
  <c r="AC628" i="11"/>
  <c r="Z717" i="11"/>
  <c r="AC1012" i="11"/>
  <c r="AC1045" i="11"/>
  <c r="AC1240" i="11"/>
  <c r="Z1267" i="11"/>
  <c r="Z1289" i="11"/>
  <c r="AC1295" i="11"/>
  <c r="AC1371" i="11"/>
  <c r="Z1372" i="11"/>
  <c r="Z1374" i="11"/>
  <c r="AC1385" i="11"/>
  <c r="Z1394" i="11"/>
  <c r="Z1431" i="11"/>
  <c r="AC1445" i="11"/>
  <c r="AC1454" i="11"/>
  <c r="AC1575" i="11"/>
  <c r="AC1609" i="11"/>
  <c r="AC1710" i="11"/>
  <c r="Z1743" i="11"/>
  <c r="Z1761" i="11"/>
  <c r="Z1771" i="11"/>
  <c r="AC1804" i="11"/>
  <c r="AC1849" i="11"/>
  <c r="Z1853" i="11"/>
  <c r="AC1894" i="11"/>
  <c r="Z1913" i="11"/>
  <c r="AC1926" i="11"/>
  <c r="Z1943" i="11"/>
  <c r="Z1946" i="11"/>
  <c r="AC1936" i="11"/>
  <c r="Z477" i="11"/>
  <c r="Z433" i="11"/>
  <c r="AC424" i="11"/>
  <c r="Z519" i="11"/>
  <c r="Z483" i="11"/>
  <c r="AC405" i="11"/>
  <c r="AC395" i="11"/>
  <c r="Z381" i="11"/>
  <c r="Z328" i="11"/>
  <c r="AC200" i="11"/>
  <c r="Z191" i="11"/>
  <c r="Z543" i="11"/>
  <c r="Z579" i="11"/>
  <c r="AC582" i="11"/>
  <c r="AC590" i="11"/>
  <c r="AC614" i="11"/>
  <c r="Z691" i="11"/>
  <c r="Z803" i="11"/>
  <c r="Z812" i="11"/>
  <c r="Z899" i="11"/>
  <c r="AC942" i="11"/>
  <c r="AC984" i="11"/>
  <c r="AC997" i="11"/>
  <c r="AC1073" i="11"/>
  <c r="AC1080" i="11"/>
  <c r="Z1264" i="11"/>
  <c r="Z1270" i="11"/>
  <c r="AC1274" i="11"/>
  <c r="AC1292" i="11"/>
  <c r="AC1311" i="11"/>
  <c r="AC1318" i="11"/>
  <c r="AC1327" i="11"/>
  <c r="AC1509" i="11"/>
  <c r="AC1582" i="11"/>
  <c r="AC1614" i="11"/>
  <c r="AC1669" i="11"/>
  <c r="AC1685" i="11"/>
  <c r="AC1768" i="11"/>
  <c r="AC1775" i="11"/>
  <c r="AC1791" i="11"/>
  <c r="AC1814" i="11"/>
  <c r="Z1862" i="11"/>
  <c r="Z1895" i="11"/>
  <c r="AC1910" i="11"/>
  <c r="AC557" i="11"/>
  <c r="AC541" i="11"/>
  <c r="AC565" i="11"/>
  <c r="V529" i="11"/>
  <c r="R529" i="11"/>
  <c r="R556" i="11"/>
  <c r="U565" i="11"/>
  <c r="AA645" i="11"/>
  <c r="AC645" i="11" s="1"/>
  <c r="U645" i="11"/>
  <c r="V690" i="11"/>
  <c r="Y690" i="11"/>
  <c r="AB700" i="11"/>
  <c r="AC700" i="11" s="1"/>
  <c r="U700" i="11"/>
  <c r="R534" i="11"/>
  <c r="AC535" i="11"/>
  <c r="V544" i="11"/>
  <c r="Z544" i="11" s="1"/>
  <c r="V545" i="11"/>
  <c r="R545" i="11"/>
  <c r="AC563" i="11"/>
  <c r="R570" i="11"/>
  <c r="X570" i="11"/>
  <c r="R623" i="11"/>
  <c r="W624" i="11"/>
  <c r="X624" i="11"/>
  <c r="V631" i="11"/>
  <c r="R631" i="11"/>
  <c r="U653" i="11"/>
  <c r="W677" i="11"/>
  <c r="R677" i="11"/>
  <c r="W696" i="11"/>
  <c r="V696" i="11"/>
  <c r="AA696" i="11"/>
  <c r="Y696" i="11"/>
  <c r="X696" i="11"/>
  <c r="X749" i="11"/>
  <c r="Z749" i="11" s="1"/>
  <c r="R749" i="11"/>
  <c r="V784" i="11"/>
  <c r="R784" i="11"/>
  <c r="Y789" i="11"/>
  <c r="Z789" i="11" s="1"/>
  <c r="R789" i="11"/>
  <c r="AA839" i="11"/>
  <c r="AC839" i="11" s="1"/>
  <c r="U839" i="11"/>
  <c r="Y537" i="11"/>
  <c r="Y572" i="11"/>
  <c r="R572" i="11"/>
  <c r="AB587" i="11"/>
  <c r="U587" i="11"/>
  <c r="U603" i="11"/>
  <c r="U538" i="11"/>
  <c r="R550" i="11"/>
  <c r="AA551" i="11"/>
  <c r="AC551" i="11" s="1"/>
  <c r="AB556" i="11"/>
  <c r="V561" i="11"/>
  <c r="R561" i="11"/>
  <c r="AA595" i="11"/>
  <c r="AC595" i="11" s="1"/>
  <c r="U595" i="11"/>
  <c r="AB599" i="11"/>
  <c r="X599" i="11"/>
  <c r="Y599" i="11"/>
  <c r="AC616" i="11"/>
  <c r="AA634" i="11"/>
  <c r="AC634" i="11" s="1"/>
  <c r="U634" i="11"/>
  <c r="AA636" i="11"/>
  <c r="AB636" i="11"/>
  <c r="X636" i="11"/>
  <c r="W636" i="11"/>
  <c r="AB650" i="11"/>
  <c r="AC650" i="11" s="1"/>
  <c r="V651" i="11"/>
  <c r="Z651" i="11" s="1"/>
  <c r="R651" i="11"/>
  <c r="X661" i="11"/>
  <c r="Y661" i="11"/>
  <c r="Y681" i="11"/>
  <c r="X681" i="11"/>
  <c r="AA681" i="11"/>
  <c r="AA706" i="11"/>
  <c r="AC706" i="11" s="1"/>
  <c r="U706" i="11"/>
  <c r="V752" i="11"/>
  <c r="Z752" i="11" s="1"/>
  <c r="R752" i="11"/>
  <c r="AB754" i="11"/>
  <c r="U754" i="11"/>
  <c r="X637" i="11"/>
  <c r="Z637" i="11" s="1"/>
  <c r="R637" i="11"/>
  <c r="AA567" i="11"/>
  <c r="AC567" i="11" s="1"/>
  <c r="AA575" i="11"/>
  <c r="AC575" i="11" s="1"/>
  <c r="U575" i="11"/>
  <c r="Z597" i="11"/>
  <c r="R609" i="11"/>
  <c r="V609" i="11"/>
  <c r="Z609" i="11" s="1"/>
  <c r="W713" i="11"/>
  <c r="Y713" i="11"/>
  <c r="AA713" i="11"/>
  <c r="X713" i="11"/>
  <c r="V741" i="11"/>
  <c r="R741" i="11"/>
  <c r="R532" i="11"/>
  <c r="R539" i="11"/>
  <c r="AC553" i="11"/>
  <c r="X564" i="11"/>
  <c r="AB656" i="11"/>
  <c r="AC656" i="11" s="1"/>
  <c r="U656" i="11"/>
  <c r="X695" i="11"/>
  <c r="Z695" i="11" s="1"/>
  <c r="R695" i="11"/>
  <c r="AB749" i="11"/>
  <c r="U749" i="11"/>
  <c r="AB775" i="11"/>
  <c r="U775" i="11"/>
  <c r="U536" i="11"/>
  <c r="AC538" i="11"/>
  <c r="AA601" i="11"/>
  <c r="AC601" i="11" s="1"/>
  <c r="U601" i="11"/>
  <c r="AA617" i="11"/>
  <c r="U617" i="11"/>
  <c r="X621" i="11"/>
  <c r="Z621" i="11" s="1"/>
  <c r="R621" i="11"/>
  <c r="W747" i="11"/>
  <c r="Z747" i="11" s="1"/>
  <c r="R747" i="11"/>
  <c r="W777" i="11"/>
  <c r="Y777" i="11"/>
  <c r="AA777" i="11"/>
  <c r="X777" i="11"/>
  <c r="AB777" i="11"/>
  <c r="Z534" i="11"/>
  <c r="V536" i="11"/>
  <c r="Z536" i="11" s="1"/>
  <c r="R546" i="11"/>
  <c r="AA554" i="11"/>
  <c r="AC554" i="11" s="1"/>
  <c r="R564" i="11"/>
  <c r="R581" i="11"/>
  <c r="AA629" i="11"/>
  <c r="AC629" i="11" s="1"/>
  <c r="U629" i="11"/>
  <c r="R641" i="11"/>
  <c r="V641" i="11"/>
  <c r="Z641" i="11" s="1"/>
  <c r="V666" i="11"/>
  <c r="R666" i="11"/>
  <c r="AA680" i="11"/>
  <c r="AC680" i="11" s="1"/>
  <c r="U680" i="11"/>
  <c r="R690" i="11"/>
  <c r="W690" i="11"/>
  <c r="R727" i="11"/>
  <c r="X727" i="11"/>
  <c r="R732" i="11"/>
  <c r="X738" i="11"/>
  <c r="W710" i="11"/>
  <c r="Z710" i="11" s="1"/>
  <c r="R710" i="11"/>
  <c r="U712" i="11"/>
  <c r="AA712" i="11"/>
  <c r="AC653" i="11"/>
  <c r="Z550" i="11"/>
  <c r="V552" i="11"/>
  <c r="Z552" i="11" s="1"/>
  <c r="U568" i="11"/>
  <c r="Y632" i="11"/>
  <c r="Z632" i="11" s="1"/>
  <c r="R632" i="11"/>
  <c r="Z671" i="11"/>
  <c r="W678" i="11"/>
  <c r="R678" i="11"/>
  <c r="V584" i="11"/>
  <c r="Z584" i="11" s="1"/>
  <c r="R584" i="11"/>
  <c r="W608" i="11"/>
  <c r="X608" i="11"/>
  <c r="V615" i="11"/>
  <c r="R615" i="11"/>
  <c r="Y634" i="11"/>
  <c r="X634" i="11"/>
  <c r="W634" i="11"/>
  <c r="V634" i="11"/>
  <c r="Y650" i="11"/>
  <c r="X650" i="11"/>
  <c r="W650" i="11"/>
  <c r="AC651" i="11"/>
  <c r="Z526" i="11"/>
  <c r="U530" i="11"/>
  <c r="W537" i="11"/>
  <c r="X538" i="11"/>
  <c r="W538" i="11"/>
  <c r="Z541" i="11"/>
  <c r="U557" i="11"/>
  <c r="W566" i="11"/>
  <c r="Z566" i="11" s="1"/>
  <c r="AA580" i="11"/>
  <c r="AC580" i="11" s="1"/>
  <c r="Y580" i="11"/>
  <c r="W580" i="11"/>
  <c r="V580" i="11"/>
  <c r="AA618" i="11"/>
  <c r="AC618" i="11" s="1"/>
  <c r="U618" i="11"/>
  <c r="Z668" i="11"/>
  <c r="AA690" i="11"/>
  <c r="U690" i="11"/>
  <c r="X753" i="11"/>
  <c r="R753" i="11"/>
  <c r="U761" i="11"/>
  <c r="AB761" i="11"/>
  <c r="AC761" i="11" s="1"/>
  <c r="V762" i="11"/>
  <c r="R762" i="11"/>
  <c r="AA900" i="11"/>
  <c r="AC900" i="11" s="1"/>
  <c r="Y900" i="11"/>
  <c r="R576" i="11"/>
  <c r="V576" i="11"/>
  <c r="AB596" i="11"/>
  <c r="U596" i="11"/>
  <c r="AB635" i="11"/>
  <c r="U635" i="11"/>
  <c r="Z539" i="11"/>
  <c r="Z542" i="11"/>
  <c r="X554" i="11"/>
  <c r="W554" i="11"/>
  <c r="Z557" i="11"/>
  <c r="AA652" i="11"/>
  <c r="AC652" i="11" s="1"/>
  <c r="U652" i="11"/>
  <c r="AA709" i="11"/>
  <c r="AC709" i="11" s="1"/>
  <c r="Y709" i="11"/>
  <c r="AA742" i="11"/>
  <c r="AC742" i="11" s="1"/>
  <c r="U742" i="11"/>
  <c r="U541" i="11"/>
  <c r="W529" i="11"/>
  <c r="AB529" i="11"/>
  <c r="Z530" i="11"/>
  <c r="AB532" i="11"/>
  <c r="AA532" i="11"/>
  <c r="V532" i="11"/>
  <c r="Z532" i="11" s="1"/>
  <c r="AA543" i="11"/>
  <c r="AC543" i="11" s="1"/>
  <c r="V555" i="11"/>
  <c r="Z555" i="11" s="1"/>
  <c r="Z558" i="11"/>
  <c r="Y569" i="11"/>
  <c r="R569" i="11"/>
  <c r="U599" i="11"/>
  <c r="AA599" i="11"/>
  <c r="AC599" i="11" s="1"/>
  <c r="R627" i="11"/>
  <c r="W633" i="11"/>
  <c r="R639" i="11"/>
  <c r="W640" i="11"/>
  <c r="X640" i="11"/>
  <c r="V647" i="11"/>
  <c r="R647" i="11"/>
  <c r="Y664" i="11"/>
  <c r="Z664" i="11" s="1"/>
  <c r="R664" i="11"/>
  <c r="Y674" i="11"/>
  <c r="W674" i="11"/>
  <c r="V674" i="11"/>
  <c r="AB696" i="11"/>
  <c r="AA722" i="11"/>
  <c r="AC722" i="11" s="1"/>
  <c r="U722" i="11"/>
  <c r="Y618" i="11"/>
  <c r="X618" i="11"/>
  <c r="W618" i="11"/>
  <c r="V618" i="11"/>
  <c r="W816" i="11"/>
  <c r="R816" i="11"/>
  <c r="AA530" i="11"/>
  <c r="AC530" i="11" s="1"/>
  <c r="AC539" i="11"/>
  <c r="W540" i="11"/>
  <c r="Z540" i="11" s="1"/>
  <c r="W545" i="11"/>
  <c r="AB545" i="11"/>
  <c r="Z546" i="11"/>
  <c r="R547" i="11"/>
  <c r="AB548" i="11"/>
  <c r="AA548" i="11"/>
  <c r="AC548" i="11" s="1"/>
  <c r="V548" i="11"/>
  <c r="Z548" i="11" s="1"/>
  <c r="V556" i="11"/>
  <c r="R558" i="11"/>
  <c r="AA559" i="11"/>
  <c r="AC559" i="11" s="1"/>
  <c r="U571" i="11"/>
  <c r="Y594" i="11"/>
  <c r="X605" i="11"/>
  <c r="Z605" i="11" s="1"/>
  <c r="R605" i="11"/>
  <c r="R625" i="11"/>
  <c r="V625" i="11"/>
  <c r="Z625" i="11" s="1"/>
  <c r="AA664" i="11"/>
  <c r="AC664" i="11" s="1"/>
  <c r="U664" i="11"/>
  <c r="AB672" i="11"/>
  <c r="AC672" i="11" s="1"/>
  <c r="U672" i="11"/>
  <c r="AB681" i="11"/>
  <c r="U681" i="11"/>
  <c r="AB685" i="11"/>
  <c r="AC685" i="11" s="1"/>
  <c r="U685" i="11"/>
  <c r="W716" i="11"/>
  <c r="Z716" i="11" s="1"/>
  <c r="AA739" i="11"/>
  <c r="U739" i="11"/>
  <c r="Y748" i="11"/>
  <c r="R748" i="11"/>
  <c r="X827" i="11"/>
  <c r="Z827" i="11" s="1"/>
  <c r="R827" i="11"/>
  <c r="AC526" i="11"/>
  <c r="R535" i="11"/>
  <c r="AB537" i="11"/>
  <c r="AC537" i="11" s="1"/>
  <c r="AA546" i="11"/>
  <c r="AC546" i="11" s="1"/>
  <c r="W556" i="11"/>
  <c r="W561" i="11"/>
  <c r="AB561" i="11"/>
  <c r="Z562" i="11"/>
  <c r="AB564" i="11"/>
  <c r="AA564" i="11"/>
  <c r="V564" i="11"/>
  <c r="Z571" i="11"/>
  <c r="Y581" i="11"/>
  <c r="X581" i="11"/>
  <c r="AB581" i="11"/>
  <c r="R585" i="11"/>
  <c r="V585" i="11"/>
  <c r="Z585" i="11" s="1"/>
  <c r="AA613" i="11"/>
  <c r="AC613" i="11" s="1"/>
  <c r="U613" i="11"/>
  <c r="Y624" i="11"/>
  <c r="V662" i="11"/>
  <c r="Z662" i="11" s="1"/>
  <c r="R662" i="11"/>
  <c r="AB713" i="11"/>
  <c r="U713" i="11"/>
  <c r="AB733" i="11"/>
  <c r="AC733" i="11" s="1"/>
  <c r="U733" i="11"/>
  <c r="W774" i="11"/>
  <c r="Z774" i="11" s="1"/>
  <c r="R774" i="11"/>
  <c r="AA572" i="11"/>
  <c r="AC572" i="11" s="1"/>
  <c r="W572" i="11"/>
  <c r="V572" i="11"/>
  <c r="Z572" i="11" s="1"/>
  <c r="R607" i="11"/>
  <c r="AA620" i="11"/>
  <c r="AC620" i="11" s="1"/>
  <c r="AB620" i="11"/>
  <c r="X620" i="11"/>
  <c r="W620" i="11"/>
  <c r="V537" i="11"/>
  <c r="AC542" i="11"/>
  <c r="AA562" i="11"/>
  <c r="AC562" i="11" s="1"/>
  <c r="Z582" i="11"/>
  <c r="Z586" i="11"/>
  <c r="Y616" i="11"/>
  <c r="Z616" i="11" s="1"/>
  <c r="R616" i="11"/>
  <c r="AB619" i="11"/>
  <c r="U619" i="11"/>
  <c r="AA624" i="11"/>
  <c r="AA633" i="11"/>
  <c r="U633" i="11"/>
  <c r="Y636" i="11"/>
  <c r="Z739" i="11"/>
  <c r="AA743" i="11"/>
  <c r="AC743" i="11" s="1"/>
  <c r="U743" i="11"/>
  <c r="U809" i="11"/>
  <c r="AB809" i="11"/>
  <c r="R821" i="11"/>
  <c r="V533" i="11"/>
  <c r="Z533" i="11" s="1"/>
  <c r="R537" i="11"/>
  <c r="AA540" i="11"/>
  <c r="AC540" i="11" s="1"/>
  <c r="V549" i="11"/>
  <c r="Z549" i="11" s="1"/>
  <c r="R553" i="11"/>
  <c r="AA556" i="11"/>
  <c r="AC556" i="11" s="1"/>
  <c r="V565" i="11"/>
  <c r="Z565" i="11" s="1"/>
  <c r="R571" i="11"/>
  <c r="U572" i="11"/>
  <c r="AA573" i="11"/>
  <c r="AC573" i="11" s="1"/>
  <c r="U580" i="11"/>
  <c r="AA586" i="11"/>
  <c r="AC586" i="11" s="1"/>
  <c r="W587" i="11"/>
  <c r="Z587" i="11" s="1"/>
  <c r="X588" i="11"/>
  <c r="Z588" i="11" s="1"/>
  <c r="U594" i="11"/>
  <c r="W602" i="11"/>
  <c r="Z602" i="11" s="1"/>
  <c r="R606" i="11"/>
  <c r="U612" i="11"/>
  <c r="R622" i="11"/>
  <c r="U628" i="11"/>
  <c r="R638" i="11"/>
  <c r="U644" i="11"/>
  <c r="V656" i="11"/>
  <c r="R663" i="11"/>
  <c r="X669" i="11"/>
  <c r="W672" i="11"/>
  <c r="AB674" i="11"/>
  <c r="W676" i="11"/>
  <c r="V676" i="11"/>
  <c r="V681" i="11"/>
  <c r="R697" i="11"/>
  <c r="V697" i="11"/>
  <c r="V713" i="11"/>
  <c r="AA720" i="11"/>
  <c r="AC720" i="11" s="1"/>
  <c r="AC725" i="11"/>
  <c r="V728" i="11"/>
  <c r="Z743" i="11"/>
  <c r="X769" i="11"/>
  <c r="Z769" i="11" s="1"/>
  <c r="R769" i="11"/>
  <c r="Z780" i="11"/>
  <c r="U834" i="11"/>
  <c r="V837" i="11"/>
  <c r="Z837" i="11" s="1"/>
  <c r="R837" i="11"/>
  <c r="AA576" i="11"/>
  <c r="V721" i="11"/>
  <c r="Z721" i="11" s="1"/>
  <c r="R721" i="11"/>
  <c r="Y738" i="11"/>
  <c r="W758" i="11"/>
  <c r="Z758" i="11" s="1"/>
  <c r="R758" i="11"/>
  <c r="V788" i="11"/>
  <c r="R788" i="11"/>
  <c r="R526" i="11"/>
  <c r="AA529" i="11"/>
  <c r="AC529" i="11" s="1"/>
  <c r="V538" i="11"/>
  <c r="R542" i="11"/>
  <c r="AA545" i="11"/>
  <c r="V554" i="11"/>
  <c r="AA561" i="11"/>
  <c r="AB569" i="11"/>
  <c r="AC569" i="11" s="1"/>
  <c r="AC570" i="11"/>
  <c r="U583" i="11"/>
  <c r="U590" i="11"/>
  <c r="AB594" i="11"/>
  <c r="AC594" i="11" s="1"/>
  <c r="Z600" i="11"/>
  <c r="X602" i="11"/>
  <c r="R603" i="11"/>
  <c r="AB608" i="11"/>
  <c r="AC608" i="11" s="1"/>
  <c r="AB624" i="11"/>
  <c r="AB640" i="11"/>
  <c r="AC640" i="11" s="1"/>
  <c r="U648" i="11"/>
  <c r="U661" i="11"/>
  <c r="AA663" i="11"/>
  <c r="AC663" i="11" s="1"/>
  <c r="U663" i="11"/>
  <c r="U667" i="11"/>
  <c r="V682" i="11"/>
  <c r="R682" i="11"/>
  <c r="W697" i="11"/>
  <c r="Z706" i="11"/>
  <c r="V736" i="11"/>
  <c r="R736" i="11"/>
  <c r="AB738" i="11"/>
  <c r="Y764" i="11"/>
  <c r="Z764" i="11" s="1"/>
  <c r="R764" i="11"/>
  <c r="R775" i="11"/>
  <c r="V775" i="11"/>
  <c r="Z775" i="11" s="1"/>
  <c r="AA823" i="11"/>
  <c r="AC823" i="11" s="1"/>
  <c r="U823" i="11"/>
  <c r="V832" i="11"/>
  <c r="Z832" i="11" s="1"/>
  <c r="R832" i="11"/>
  <c r="R657" i="11"/>
  <c r="V657" i="11"/>
  <c r="Z657" i="11" s="1"/>
  <c r="AA585" i="11"/>
  <c r="Z595" i="11"/>
  <c r="AA600" i="11"/>
  <c r="AC600" i="11" s="1"/>
  <c r="R601" i="11"/>
  <c r="U610" i="11"/>
  <c r="AB610" i="11"/>
  <c r="AC610" i="11" s="1"/>
  <c r="U626" i="11"/>
  <c r="AB626" i="11"/>
  <c r="AC626" i="11" s="1"/>
  <c r="U642" i="11"/>
  <c r="AB642" i="11"/>
  <c r="AC642" i="11" s="1"/>
  <c r="V658" i="11"/>
  <c r="AB658" i="11"/>
  <c r="AA659" i="11"/>
  <c r="AC659" i="11" s="1"/>
  <c r="U659" i="11"/>
  <c r="AA689" i="11"/>
  <c r="AC689" i="11" s="1"/>
  <c r="U689" i="11"/>
  <c r="X740" i="11"/>
  <c r="V740" i="11"/>
  <c r="AB740" i="11"/>
  <c r="AC740" i="11" s="1"/>
  <c r="Z753" i="11"/>
  <c r="AA757" i="11"/>
  <c r="AC757" i="11" s="1"/>
  <c r="Y757" i="11"/>
  <c r="X757" i="11"/>
  <c r="V795" i="11"/>
  <c r="Z795" i="11" s="1"/>
  <c r="R795" i="11"/>
  <c r="AC801" i="11"/>
  <c r="AB900" i="11"/>
  <c r="AA933" i="11"/>
  <c r="AC933" i="11" s="1"/>
  <c r="U933" i="11"/>
  <c r="X1042" i="11"/>
  <c r="Y1042" i="11"/>
  <c r="W1042" i="11"/>
  <c r="R751" i="11"/>
  <c r="V751" i="11"/>
  <c r="Z751" i="11" s="1"/>
  <c r="U537" i="11"/>
  <c r="U553" i="11"/>
  <c r="V581" i="11"/>
  <c r="AB585" i="11"/>
  <c r="V599" i="11"/>
  <c r="Z599" i="11" s="1"/>
  <c r="R599" i="11"/>
  <c r="U606" i="11"/>
  <c r="Y610" i="11"/>
  <c r="Z611" i="11"/>
  <c r="R617" i="11"/>
  <c r="U622" i="11"/>
  <c r="Y626" i="11"/>
  <c r="Z627" i="11"/>
  <c r="R633" i="11"/>
  <c r="R635" i="11"/>
  <c r="W635" i="11"/>
  <c r="Z635" i="11" s="1"/>
  <c r="U638" i="11"/>
  <c r="Y642" i="11"/>
  <c r="Z643" i="11"/>
  <c r="V669" i="11"/>
  <c r="Z669" i="11" s="1"/>
  <c r="AA669" i="11"/>
  <c r="AC669" i="11" s="1"/>
  <c r="Z679" i="11"/>
  <c r="Y686" i="11"/>
  <c r="X686" i="11"/>
  <c r="W686" i="11"/>
  <c r="AA694" i="11"/>
  <c r="AC694" i="11" s="1"/>
  <c r="U694" i="11"/>
  <c r="AC699" i="11"/>
  <c r="U716" i="11"/>
  <c r="X728" i="11"/>
  <c r="W728" i="11"/>
  <c r="AB744" i="11"/>
  <c r="AC744" i="11" s="1"/>
  <c r="R754" i="11"/>
  <c r="W755" i="11"/>
  <c r="V755" i="11"/>
  <c r="AB755" i="11"/>
  <c r="AA793" i="11"/>
  <c r="AC793" i="11" s="1"/>
  <c r="X793" i="11"/>
  <c r="Y793" i="11"/>
  <c r="AC525" i="11"/>
  <c r="U531" i="11"/>
  <c r="U547" i="11"/>
  <c r="U563" i="11"/>
  <c r="W577" i="11"/>
  <c r="Z577" i="11" s="1"/>
  <c r="AA579" i="11"/>
  <c r="AC579" i="11" s="1"/>
  <c r="U579" i="11"/>
  <c r="R589" i="11"/>
  <c r="R591" i="11"/>
  <c r="AA597" i="11"/>
  <c r="AC597" i="11" s="1"/>
  <c r="U597" i="11"/>
  <c r="AB604" i="11"/>
  <c r="AC604" i="11" s="1"/>
  <c r="W615" i="11"/>
  <c r="X617" i="11"/>
  <c r="W631" i="11"/>
  <c r="X633" i="11"/>
  <c r="W647" i="11"/>
  <c r="AB653" i="11"/>
  <c r="R655" i="11"/>
  <c r="U657" i="11"/>
  <c r="R660" i="11"/>
  <c r="AA661" i="11"/>
  <c r="AC661" i="11" s="1"/>
  <c r="Y665" i="11"/>
  <c r="X665" i="11"/>
  <c r="Z665" i="11" s="1"/>
  <c r="AB665" i="11"/>
  <c r="AC665" i="11" s="1"/>
  <c r="W666" i="11"/>
  <c r="AA668" i="11"/>
  <c r="AC668" i="11" s="1"/>
  <c r="U668" i="11"/>
  <c r="AA670" i="11"/>
  <c r="AC670" i="11" s="1"/>
  <c r="U670" i="11"/>
  <c r="AA675" i="11"/>
  <c r="AC675" i="11" s="1"/>
  <c r="U675" i="11"/>
  <c r="Y677" i="11"/>
  <c r="V718" i="11"/>
  <c r="Y718" i="11"/>
  <c r="V725" i="11"/>
  <c r="R725" i="11"/>
  <c r="AA734" i="11"/>
  <c r="AC734" i="11" s="1"/>
  <c r="U734" i="11"/>
  <c r="AB739" i="11"/>
  <c r="Y754" i="11"/>
  <c r="AA832" i="11"/>
  <c r="AC832" i="11" s="1"/>
  <c r="U832" i="11"/>
  <c r="V834" i="11"/>
  <c r="Y834" i="11"/>
  <c r="X531" i="11"/>
  <c r="Z531" i="11" s="1"/>
  <c r="X547" i="11"/>
  <c r="Z547" i="11" s="1"/>
  <c r="X563" i="11"/>
  <c r="Z563" i="11" s="1"/>
  <c r="AA577" i="11"/>
  <c r="AC577" i="11" s="1"/>
  <c r="R578" i="11"/>
  <c r="AA581" i="11"/>
  <c r="AA611" i="11"/>
  <c r="AC611" i="11" s="1"/>
  <c r="U611" i="11"/>
  <c r="U615" i="11"/>
  <c r="AA615" i="11"/>
  <c r="AC615" i="11" s="1"/>
  <c r="AB617" i="11"/>
  <c r="AA627" i="11"/>
  <c r="AC627" i="11" s="1"/>
  <c r="U627" i="11"/>
  <c r="U631" i="11"/>
  <c r="AA631" i="11"/>
  <c r="AC631" i="11" s="1"/>
  <c r="AB633" i="11"/>
  <c r="AA643" i="11"/>
  <c r="AC643" i="11" s="1"/>
  <c r="U643" i="11"/>
  <c r="U647" i="11"/>
  <c r="AA647" i="11"/>
  <c r="U651" i="11"/>
  <c r="R654" i="11"/>
  <c r="V654" i="11"/>
  <c r="Z654" i="11" s="1"/>
  <c r="Z655" i="11"/>
  <c r="W658" i="11"/>
  <c r="R658" i="11"/>
  <c r="Z693" i="11"/>
  <c r="X724" i="11"/>
  <c r="AB724" i="11"/>
  <c r="AC724" i="11" s="1"/>
  <c r="V724" i="11"/>
  <c r="AC729" i="11"/>
  <c r="X737" i="11"/>
  <c r="Z737" i="11" s="1"/>
  <c r="R737" i="11"/>
  <c r="AA759" i="11"/>
  <c r="AC759" i="11" s="1"/>
  <c r="U759" i="11"/>
  <c r="Y903" i="11"/>
  <c r="AA903" i="11"/>
  <c r="Y940" i="11"/>
  <c r="R940" i="11"/>
  <c r="U855" i="11"/>
  <c r="AA855" i="11"/>
  <c r="AC855" i="11" s="1"/>
  <c r="U863" i="11"/>
  <c r="AA863" i="11"/>
  <c r="AC863" i="11" s="1"/>
  <c r="AB889" i="11"/>
  <c r="Y889" i="11"/>
  <c r="X889" i="11"/>
  <c r="AB576" i="11"/>
  <c r="AC587" i="11"/>
  <c r="Z601" i="11"/>
  <c r="X578" i="11"/>
  <c r="Z578" i="11" s="1"/>
  <c r="U581" i="11"/>
  <c r="Z590" i="11"/>
  <c r="R592" i="11"/>
  <c r="V592" i="11"/>
  <c r="Z592" i="11" s="1"/>
  <c r="R596" i="11"/>
  <c r="Z604" i="11"/>
  <c r="V617" i="11"/>
  <c r="Y619" i="11"/>
  <c r="Z619" i="11" s="1"/>
  <c r="V633" i="11"/>
  <c r="Z648" i="11"/>
  <c r="R652" i="11"/>
  <c r="W656" i="11"/>
  <c r="R673" i="11"/>
  <c r="AC678" i="11"/>
  <c r="R683" i="11"/>
  <c r="Z707" i="11"/>
  <c r="W729" i="11"/>
  <c r="Z729" i="11" s="1"/>
  <c r="Y729" i="11"/>
  <c r="W754" i="11"/>
  <c r="Z759" i="11"/>
  <c r="W761" i="11"/>
  <c r="X761" i="11"/>
  <c r="V761" i="11"/>
  <c r="AB788" i="11"/>
  <c r="AA788" i="11"/>
  <c r="Y788" i="11"/>
  <c r="X809" i="11"/>
  <c r="AA809" i="11"/>
  <c r="Y809" i="11"/>
  <c r="AA816" i="11"/>
  <c r="U816" i="11"/>
  <c r="R839" i="11"/>
  <c r="V839" i="11"/>
  <c r="Z839" i="11" s="1"/>
  <c r="AB840" i="11"/>
  <c r="AC840" i="11" s="1"/>
  <c r="X840" i="11"/>
  <c r="Y840" i="11"/>
  <c r="V840" i="11"/>
  <c r="W840" i="11"/>
  <c r="AA882" i="11"/>
  <c r="AC882" i="11" s="1"/>
  <c r="U882" i="11"/>
  <c r="Z591" i="11"/>
  <c r="Z649" i="11"/>
  <c r="Z727" i="11"/>
  <c r="X580" i="11"/>
  <c r="R598" i="11"/>
  <c r="X598" i="11"/>
  <c r="Z598" i="11" s="1"/>
  <c r="AC603" i="11"/>
  <c r="Z607" i="11"/>
  <c r="Y615" i="11"/>
  <c r="V620" i="11"/>
  <c r="Z623" i="11"/>
  <c r="Y631" i="11"/>
  <c r="V636" i="11"/>
  <c r="Z639" i="11"/>
  <c r="W653" i="11"/>
  <c r="V653" i="11"/>
  <c r="X656" i="11"/>
  <c r="U658" i="11"/>
  <c r="AA658" i="11"/>
  <c r="AC658" i="11" s="1"/>
  <c r="AA666" i="11"/>
  <c r="AC666" i="11" s="1"/>
  <c r="Y697" i="11"/>
  <c r="X697" i="11"/>
  <c r="Z702" i="11"/>
  <c r="Z705" i="11"/>
  <c r="R706" i="11"/>
  <c r="W706" i="11"/>
  <c r="AB714" i="11"/>
  <c r="AA714" i="11"/>
  <c r="R715" i="11"/>
  <c r="U752" i="11"/>
  <c r="AA752" i="11"/>
  <c r="AC752" i="11" s="1"/>
  <c r="U782" i="11"/>
  <c r="AA782" i="11"/>
  <c r="AC782" i="11" s="1"/>
  <c r="U838" i="11"/>
  <c r="Z847" i="11"/>
  <c r="V848" i="11"/>
  <c r="R848" i="11"/>
  <c r="V853" i="11"/>
  <c r="Z853" i="11" s="1"/>
  <c r="R853" i="11"/>
  <c r="X744" i="11"/>
  <c r="W744" i="11"/>
  <c r="Y779" i="11"/>
  <c r="Z779" i="11" s="1"/>
  <c r="R779" i="11"/>
  <c r="W790" i="11"/>
  <c r="Z790" i="11" s="1"/>
  <c r="R790" i="11"/>
  <c r="W569" i="11"/>
  <c r="U578" i="11"/>
  <c r="R588" i="11"/>
  <c r="AC591" i="11"/>
  <c r="V594" i="11"/>
  <c r="R594" i="11"/>
  <c r="Z606" i="11"/>
  <c r="R608" i="11"/>
  <c r="V608" i="11"/>
  <c r="Z608" i="11" s="1"/>
  <c r="R614" i="11"/>
  <c r="X614" i="11"/>
  <c r="Z614" i="11" s="1"/>
  <c r="AA619" i="11"/>
  <c r="Z622" i="11"/>
  <c r="R624" i="11"/>
  <c r="V624" i="11"/>
  <c r="R630" i="11"/>
  <c r="X630" i="11"/>
  <c r="Z630" i="11" s="1"/>
  <c r="AA635" i="11"/>
  <c r="AC635" i="11" s="1"/>
  <c r="Z638" i="11"/>
  <c r="R640" i="11"/>
  <c r="V640" i="11"/>
  <c r="Z640" i="11" s="1"/>
  <c r="R646" i="11"/>
  <c r="X646" i="11"/>
  <c r="Z646" i="11" s="1"/>
  <c r="X652" i="11"/>
  <c r="Z652" i="11" s="1"/>
  <c r="Y656" i="11"/>
  <c r="W660" i="11"/>
  <c r="Z660" i="11" s="1"/>
  <c r="Z663" i="11"/>
  <c r="U678" i="11"/>
  <c r="R679" i="11"/>
  <c r="AB682" i="11"/>
  <c r="AA682" i="11"/>
  <c r="AC682" i="11" s="1"/>
  <c r="X682" i="11"/>
  <c r="R693" i="11"/>
  <c r="AA723" i="11"/>
  <c r="AC723" i="11" s="1"/>
  <c r="U723" i="11"/>
  <c r="AA750" i="11"/>
  <c r="AC750" i="11" s="1"/>
  <c r="U750" i="11"/>
  <c r="R760" i="11"/>
  <c r="Y760" i="11"/>
  <c r="Z760" i="11" s="1"/>
  <c r="R805" i="11"/>
  <c r="Y817" i="11"/>
  <c r="Z817" i="11" s="1"/>
  <c r="R817" i="11"/>
  <c r="W848" i="11"/>
  <c r="Z570" i="11"/>
  <c r="Y576" i="11"/>
  <c r="R580" i="11"/>
  <c r="AA588" i="11"/>
  <c r="AC588" i="11" s="1"/>
  <c r="W594" i="11"/>
  <c r="AC596" i="11"/>
  <c r="AA602" i="11"/>
  <c r="AC602" i="11" s="1"/>
  <c r="U602" i="11"/>
  <c r="AC605" i="11"/>
  <c r="V610" i="11"/>
  <c r="Z610" i="11" s="1"/>
  <c r="R610" i="11"/>
  <c r="AC621" i="11"/>
  <c r="V626" i="11"/>
  <c r="R626" i="11"/>
  <c r="AC637" i="11"/>
  <c r="V642" i="11"/>
  <c r="R642" i="11"/>
  <c r="AC649" i="11"/>
  <c r="Z673" i="11"/>
  <c r="V677" i="11"/>
  <c r="Z677" i="11" s="1"/>
  <c r="V684" i="11"/>
  <c r="Z684" i="11" s="1"/>
  <c r="R684" i="11"/>
  <c r="V699" i="11"/>
  <c r="Z699" i="11" s="1"/>
  <c r="R699" i="11"/>
  <c r="W711" i="11"/>
  <c r="Z711" i="11" s="1"/>
  <c r="R711" i="11"/>
  <c r="W712" i="11"/>
  <c r="V712" i="11"/>
  <c r="W722" i="11"/>
  <c r="V722" i="11"/>
  <c r="AA728" i="11"/>
  <c r="AC728" i="11" s="1"/>
  <c r="R738" i="11"/>
  <c r="W738" i="11"/>
  <c r="R743" i="11"/>
  <c r="AA760" i="11"/>
  <c r="AC760" i="11" s="1"/>
  <c r="U760" i="11"/>
  <c r="R768" i="11"/>
  <c r="AA800" i="11"/>
  <c r="U800" i="11"/>
  <c r="AA811" i="11"/>
  <c r="AC811" i="11" s="1"/>
  <c r="U811" i="11"/>
  <c r="W846" i="11"/>
  <c r="Y846" i="11"/>
  <c r="X846" i="11"/>
  <c r="AB846" i="11"/>
  <c r="Y897" i="11"/>
  <c r="R897" i="11"/>
  <c r="AC787" i="11"/>
  <c r="W788" i="11"/>
  <c r="W798" i="11"/>
  <c r="X798" i="11"/>
  <c r="Z810" i="11"/>
  <c r="V836" i="11"/>
  <c r="Z836" i="11" s="1"/>
  <c r="R836" i="11"/>
  <c r="X913" i="11"/>
  <c r="R913" i="11"/>
  <c r="Z915" i="11"/>
  <c r="AA691" i="11"/>
  <c r="AC691" i="11" s="1"/>
  <c r="U691" i="11"/>
  <c r="AA692" i="11"/>
  <c r="AC692" i="11" s="1"/>
  <c r="V704" i="11"/>
  <c r="Z704" i="11" s="1"/>
  <c r="R704" i="11"/>
  <c r="W741" i="11"/>
  <c r="AA768" i="11"/>
  <c r="AC768" i="11" s="1"/>
  <c r="U768" i="11"/>
  <c r="AA807" i="11"/>
  <c r="AC807" i="11" s="1"/>
  <c r="U807" i="11"/>
  <c r="U841" i="11"/>
  <c r="AB841" i="11"/>
  <c r="R670" i="11"/>
  <c r="V670" i="11"/>
  <c r="Z670" i="11" s="1"/>
  <c r="AC711" i="11"/>
  <c r="R719" i="11"/>
  <c r="V730" i="11"/>
  <c r="Z730" i="11" s="1"/>
  <c r="R730" i="11"/>
  <c r="Z732" i="11"/>
  <c r="AA737" i="11"/>
  <c r="AC737" i="11" s="1"/>
  <c r="U737" i="11"/>
  <c r="AA754" i="11"/>
  <c r="Y765" i="11"/>
  <c r="W765" i="11"/>
  <c r="V765" i="11"/>
  <c r="Z791" i="11"/>
  <c r="R797" i="11"/>
  <c r="X797" i="11"/>
  <c r="Z821" i="11"/>
  <c r="Z823" i="11"/>
  <c r="R824" i="11"/>
  <c r="AC901" i="11"/>
  <c r="AC904" i="11"/>
  <c r="AB913" i="11"/>
  <c r="U913" i="11"/>
  <c r="AA673" i="11"/>
  <c r="AC673" i="11" s="1"/>
  <c r="U673" i="11"/>
  <c r="V675" i="11"/>
  <c r="Z678" i="11"/>
  <c r="V680" i="11"/>
  <c r="Z680" i="11" s="1"/>
  <c r="V688" i="11"/>
  <c r="R688" i="11"/>
  <c r="X690" i="11"/>
  <c r="AC695" i="11"/>
  <c r="R703" i="11"/>
  <c r="V708" i="11"/>
  <c r="Z708" i="11" s="1"/>
  <c r="W725" i="11"/>
  <c r="W736" i="11"/>
  <c r="AA779" i="11"/>
  <c r="AC779" i="11" s="1"/>
  <c r="U779" i="11"/>
  <c r="AB816" i="11"/>
  <c r="V818" i="11"/>
  <c r="W818" i="11"/>
  <c r="X848" i="11"/>
  <c r="V894" i="11"/>
  <c r="Z894" i="11" s="1"/>
  <c r="R894" i="11"/>
  <c r="AA934" i="11"/>
  <c r="AC934" i="11" s="1"/>
  <c r="U934" i="11"/>
  <c r="Z940" i="11"/>
  <c r="R1015" i="11"/>
  <c r="X1015" i="11"/>
  <c r="R1036" i="11"/>
  <c r="W1036" i="11"/>
  <c r="Z1036" i="11" s="1"/>
  <c r="V650" i="11"/>
  <c r="R665" i="11"/>
  <c r="AA671" i="11"/>
  <c r="AC671" i="11" s="1"/>
  <c r="W675" i="11"/>
  <c r="AB686" i="11"/>
  <c r="AC686" i="11" s="1"/>
  <c r="W688" i="11"/>
  <c r="X692" i="11"/>
  <c r="Z692" i="11" s="1"/>
  <c r="V714" i="11"/>
  <c r="Z714" i="11" s="1"/>
  <c r="R714" i="11"/>
  <c r="V719" i="11"/>
  <c r="Z719" i="11" s="1"/>
  <c r="AA721" i="11"/>
  <c r="AC721" i="11" s="1"/>
  <c r="U721" i="11"/>
  <c r="V723" i="11"/>
  <c r="Z723" i="11" s="1"/>
  <c r="X736" i="11"/>
  <c r="AA738" i="11"/>
  <c r="Y741" i="11"/>
  <c r="AC749" i="11"/>
  <c r="R765" i="11"/>
  <c r="V771" i="11"/>
  <c r="X771" i="11"/>
  <c r="AB771" i="11"/>
  <c r="AC771" i="11" s="1"/>
  <c r="X781" i="11"/>
  <c r="V781" i="11"/>
  <c r="Y784" i="11"/>
  <c r="V825" i="11"/>
  <c r="R825" i="11"/>
  <c r="Z830" i="11"/>
  <c r="Y848" i="11"/>
  <c r="AA870" i="11"/>
  <c r="AC870" i="11" s="1"/>
  <c r="U870" i="11"/>
  <c r="AA881" i="11"/>
  <c r="V881" i="11"/>
  <c r="Y881" i="11"/>
  <c r="W952" i="11"/>
  <c r="Y952" i="11"/>
  <c r="R1033" i="11"/>
  <c r="V1033" i="11"/>
  <c r="Z1033" i="11" s="1"/>
  <c r="AB647" i="11"/>
  <c r="X659" i="11"/>
  <c r="Z659" i="11" s="1"/>
  <c r="V661" i="11"/>
  <c r="X672" i="11"/>
  <c r="R674" i="11"/>
  <c r="AA677" i="11"/>
  <c r="AC677" i="11" s="1"/>
  <c r="W681" i="11"/>
  <c r="U684" i="11"/>
  <c r="AB690" i="11"/>
  <c r="Z694" i="11"/>
  <c r="AB712" i="11"/>
  <c r="U738" i="11"/>
  <c r="AB741" i="11"/>
  <c r="AC741" i="11" s="1"/>
  <c r="U747" i="11"/>
  <c r="AA755" i="11"/>
  <c r="AC755" i="11" s="1"/>
  <c r="U755" i="11"/>
  <c r="AA756" i="11"/>
  <c r="AC756" i="11" s="1"/>
  <c r="V757" i="11"/>
  <c r="AC776" i="11"/>
  <c r="W793" i="11"/>
  <c r="Y798" i="11"/>
  <c r="Z870" i="11"/>
  <c r="W874" i="11"/>
  <c r="Z874" i="11" s="1"/>
  <c r="R874" i="11"/>
  <c r="R880" i="11"/>
  <c r="V880" i="11"/>
  <c r="Z880" i="11" s="1"/>
  <c r="U917" i="11"/>
  <c r="Z931" i="11"/>
  <c r="W661" i="11"/>
  <c r="X674" i="11"/>
  <c r="AA707" i="11"/>
  <c r="AC707" i="11" s="1"/>
  <c r="U707" i="11"/>
  <c r="AA708" i="11"/>
  <c r="V709" i="11"/>
  <c r="W757" i="11"/>
  <c r="Y762" i="11"/>
  <c r="Z767" i="11"/>
  <c r="AB770" i="11"/>
  <c r="R780" i="11"/>
  <c r="Y785" i="11"/>
  <c r="Z785" i="11" s="1"/>
  <c r="R785" i="11"/>
  <c r="AA797" i="11"/>
  <c r="AC797" i="11" s="1"/>
  <c r="W797" i="11"/>
  <c r="Y797" i="11"/>
  <c r="V797" i="11"/>
  <c r="AA798" i="11"/>
  <c r="R799" i="11"/>
  <c r="V799" i="11"/>
  <c r="Z799" i="11" s="1"/>
  <c r="U814" i="11"/>
  <c r="AA814" i="11"/>
  <c r="AC814" i="11" s="1"/>
  <c r="Y833" i="11"/>
  <c r="Z833" i="11" s="1"/>
  <c r="R833" i="11"/>
  <c r="AA843" i="11"/>
  <c r="AC843" i="11" s="1"/>
  <c r="U843" i="11"/>
  <c r="V846" i="11"/>
  <c r="R649" i="11"/>
  <c r="R650" i="11"/>
  <c r="X676" i="11"/>
  <c r="AB688" i="11"/>
  <c r="AC688" i="11" s="1"/>
  <c r="R705" i="11"/>
  <c r="AB708" i="11"/>
  <c r="W709" i="11"/>
  <c r="V720" i="11"/>
  <c r="R720" i="11"/>
  <c r="X722" i="11"/>
  <c r="R735" i="11"/>
  <c r="V746" i="11"/>
  <c r="Z746" i="11" s="1"/>
  <c r="R746" i="11"/>
  <c r="Z748" i="11"/>
  <c r="AA753" i="11"/>
  <c r="AC753" i="11" s="1"/>
  <c r="U753" i="11"/>
  <c r="AA762" i="11"/>
  <c r="Z763" i="11"/>
  <c r="AB765" i="11"/>
  <c r="U765" i="11"/>
  <c r="Z768" i="11"/>
  <c r="U770" i="11"/>
  <c r="AA780" i="11"/>
  <c r="AC780" i="11" s="1"/>
  <c r="U780" i="11"/>
  <c r="AC785" i="11"/>
  <c r="AB798" i="11"/>
  <c r="Z801" i="11"/>
  <c r="V804" i="11"/>
  <c r="Z804" i="11" s="1"/>
  <c r="R804" i="11"/>
  <c r="AA813" i="11"/>
  <c r="W813" i="11"/>
  <c r="X813" i="11"/>
  <c r="AB817" i="11"/>
  <c r="AC817" i="11" s="1"/>
  <c r="U817" i="11"/>
  <c r="AB822" i="11"/>
  <c r="AC822" i="11" s="1"/>
  <c r="U822" i="11"/>
  <c r="AA829" i="11"/>
  <c r="W829" i="11"/>
  <c r="V829" i="11"/>
  <c r="U830" i="11"/>
  <c r="AA830" i="11"/>
  <c r="AC830" i="11" s="1"/>
  <c r="Z866" i="11"/>
  <c r="U650" i="11"/>
  <c r="AA674" i="11"/>
  <c r="AC674" i="11" s="1"/>
  <c r="AC679" i="11"/>
  <c r="R687" i="11"/>
  <c r="V698" i="11"/>
  <c r="Z698" i="11" s="1"/>
  <c r="R698" i="11"/>
  <c r="Z700" i="11"/>
  <c r="V703" i="11"/>
  <c r="Z703" i="11" s="1"/>
  <c r="AA705" i="11"/>
  <c r="AC705" i="11" s="1"/>
  <c r="U705" i="11"/>
  <c r="AB718" i="11"/>
  <c r="AC718" i="11" s="1"/>
  <c r="W720" i="11"/>
  <c r="R742" i="11"/>
  <c r="AA745" i="11"/>
  <c r="AC745" i="11" s="1"/>
  <c r="AC747" i="11"/>
  <c r="AB762" i="11"/>
  <c r="V770" i="11"/>
  <c r="Z770" i="11" s="1"/>
  <c r="V778" i="11"/>
  <c r="Z778" i="11" s="1"/>
  <c r="R778" i="11"/>
  <c r="AB824" i="11"/>
  <c r="AC824" i="11" s="1"/>
  <c r="X824" i="11"/>
  <c r="W824" i="11"/>
  <c r="V824" i="11"/>
  <c r="R872" i="11"/>
  <c r="V872" i="11"/>
  <c r="W921" i="11"/>
  <c r="R921" i="11"/>
  <c r="R929" i="11"/>
  <c r="Z794" i="11"/>
  <c r="AB800" i="11"/>
  <c r="Z805" i="11"/>
  <c r="Z814" i="11"/>
  <c r="X816" i="11"/>
  <c r="AB818" i="11"/>
  <c r="AC818" i="11" s="1"/>
  <c r="AB829" i="11"/>
  <c r="AC835" i="11"/>
  <c r="X865" i="11"/>
  <c r="R865" i="11"/>
  <c r="Y876" i="11"/>
  <c r="Z876" i="11" s="1"/>
  <c r="R876" i="11"/>
  <c r="AB903" i="11"/>
  <c r="R904" i="11"/>
  <c r="V904" i="11"/>
  <c r="X905" i="11"/>
  <c r="AB905" i="11"/>
  <c r="V916" i="11"/>
  <c r="Y916" i="11"/>
  <c r="Z941" i="11"/>
  <c r="X945" i="11"/>
  <c r="Z945" i="11" s="1"/>
  <c r="R945" i="11"/>
  <c r="V942" i="11"/>
  <c r="R942" i="11"/>
  <c r="AB1101" i="11"/>
  <c r="U1101" i="11"/>
  <c r="AA1154" i="11"/>
  <c r="AC1154" i="11" s="1"/>
  <c r="U1154" i="11"/>
  <c r="AA1175" i="11"/>
  <c r="AC1175" i="11" s="1"/>
  <c r="U1175" i="11"/>
  <c r="W1279" i="11"/>
  <c r="Z1279" i="11" s="1"/>
  <c r="R1279" i="11"/>
  <c r="V686" i="11"/>
  <c r="Z686" i="11" s="1"/>
  <c r="AA770" i="11"/>
  <c r="AC770" i="11" s="1"/>
  <c r="V772" i="11"/>
  <c r="Z772" i="11" s="1"/>
  <c r="R772" i="11"/>
  <c r="AA827" i="11"/>
  <c r="AC827" i="11" s="1"/>
  <c r="U827" i="11"/>
  <c r="AC831" i="11"/>
  <c r="AA834" i="11"/>
  <c r="AC834" i="11" s="1"/>
  <c r="V841" i="11"/>
  <c r="R841" i="11"/>
  <c r="U887" i="11"/>
  <c r="AA887" i="11"/>
  <c r="X923" i="11"/>
  <c r="Z923" i="11" s="1"/>
  <c r="R923" i="11"/>
  <c r="AB928" i="11"/>
  <c r="AC928" i="11" s="1"/>
  <c r="U928" i="11"/>
  <c r="AC763" i="11"/>
  <c r="AA765" i="11"/>
  <c r="AA766" i="11"/>
  <c r="AC766" i="11" s="1"/>
  <c r="R767" i="11"/>
  <c r="X784" i="11"/>
  <c r="Y792" i="11"/>
  <c r="Z792" i="11" s="1"/>
  <c r="V793" i="11"/>
  <c r="R793" i="11"/>
  <c r="R815" i="11"/>
  <c r="R856" i="11"/>
  <c r="V856" i="11"/>
  <c r="Z856" i="11" s="1"/>
  <c r="AA866" i="11"/>
  <c r="AC866" i="11" s="1"/>
  <c r="U866" i="11"/>
  <c r="R886" i="11"/>
  <c r="Y887" i="11"/>
  <c r="V887" i="11"/>
  <c r="Z888" i="11"/>
  <c r="V889" i="11"/>
  <c r="V911" i="11"/>
  <c r="Z911" i="11" s="1"/>
  <c r="R911" i="11"/>
  <c r="R1020" i="11"/>
  <c r="W1020" i="11"/>
  <c r="Z842" i="11"/>
  <c r="AA845" i="11"/>
  <c r="AC845" i="11" s="1"/>
  <c r="W845" i="11"/>
  <c r="Z845" i="11" s="1"/>
  <c r="AA848" i="11"/>
  <c r="U848" i="11"/>
  <c r="R864" i="11"/>
  <c r="V864" i="11"/>
  <c r="Z864" i="11" s="1"/>
  <c r="AA865" i="11"/>
  <c r="V865" i="11"/>
  <c r="Z865" i="11" s="1"/>
  <c r="V900" i="11"/>
  <c r="W938" i="11"/>
  <c r="Z938" i="11" s="1"/>
  <c r="R938" i="11"/>
  <c r="U1019" i="11"/>
  <c r="AB1019" i="11"/>
  <c r="U763" i="11"/>
  <c r="U774" i="11"/>
  <c r="X776" i="11"/>
  <c r="Z776" i="11" s="1"/>
  <c r="AA792" i="11"/>
  <c r="AC792" i="11" s="1"/>
  <c r="V800" i="11"/>
  <c r="AC803" i="11"/>
  <c r="X825" i="11"/>
  <c r="AA825" i="11"/>
  <c r="AC825" i="11" s="1"/>
  <c r="Z828" i="11"/>
  <c r="AB848" i="11"/>
  <c r="AB897" i="11"/>
  <c r="AC897" i="11" s="1"/>
  <c r="U897" i="11"/>
  <c r="Z898" i="11"/>
  <c r="Z906" i="11"/>
  <c r="AC910" i="11"/>
  <c r="R924" i="11"/>
  <c r="V949" i="11"/>
  <c r="Z949" i="11" s="1"/>
  <c r="R949" i="11"/>
  <c r="Z773" i="11"/>
  <c r="V777" i="11"/>
  <c r="Z777" i="11" s="1"/>
  <c r="R777" i="11"/>
  <c r="AA784" i="11"/>
  <c r="U784" i="11"/>
  <c r="W800" i="11"/>
  <c r="AA802" i="11"/>
  <c r="AC802" i="11" s="1"/>
  <c r="AC833" i="11"/>
  <c r="AA853" i="11"/>
  <c r="AC853" i="11" s="1"/>
  <c r="U853" i="11"/>
  <c r="U858" i="11"/>
  <c r="AB858" i="11"/>
  <c r="AC858" i="11" s="1"/>
  <c r="X881" i="11"/>
  <c r="R881" i="11"/>
  <c r="W903" i="11"/>
  <c r="Y905" i="11"/>
  <c r="AA924" i="11"/>
  <c r="AC924" i="11" s="1"/>
  <c r="U924" i="11"/>
  <c r="V933" i="11"/>
  <c r="Z933" i="11" s="1"/>
  <c r="R933" i="11"/>
  <c r="AA1004" i="11"/>
  <c r="AC1004" i="11" s="1"/>
  <c r="U1004" i="11"/>
  <c r="AC769" i="11"/>
  <c r="AB784" i="11"/>
  <c r="AA795" i="11"/>
  <c r="AC795" i="11" s="1"/>
  <c r="U795" i="11"/>
  <c r="V798" i="11"/>
  <c r="X800" i="11"/>
  <c r="AB802" i="11"/>
  <c r="V809" i="11"/>
  <c r="R809" i="11"/>
  <c r="V820" i="11"/>
  <c r="Z820" i="11" s="1"/>
  <c r="R820" i="11"/>
  <c r="U861" i="11"/>
  <c r="AC877" i="11"/>
  <c r="AA886" i="11"/>
  <c r="AC886" i="11" s="1"/>
  <c r="U886" i="11"/>
  <c r="AA916" i="11"/>
  <c r="Z947" i="11"/>
  <c r="V766" i="11"/>
  <c r="Z766" i="11" s="1"/>
  <c r="AA781" i="11"/>
  <c r="R783" i="11"/>
  <c r="AA791" i="11"/>
  <c r="AC791" i="11" s="1"/>
  <c r="U791" i="11"/>
  <c r="U802" i="11"/>
  <c r="W809" i="11"/>
  <c r="AB813" i="11"/>
  <c r="X841" i="11"/>
  <c r="AA841" i="11"/>
  <c r="AC841" i="11" s="1"/>
  <c r="Z844" i="11"/>
  <c r="V939" i="11"/>
  <c r="Z939" i="11" s="1"/>
  <c r="R939" i="11"/>
  <c r="W982" i="11"/>
  <c r="R982" i="11"/>
  <c r="R988" i="11"/>
  <c r="W988" i="11"/>
  <c r="Z988" i="11" s="1"/>
  <c r="U769" i="11"/>
  <c r="R770" i="11"/>
  <c r="AC775" i="11"/>
  <c r="AB781" i="11"/>
  <c r="Z786" i="11"/>
  <c r="R800" i="11"/>
  <c r="W802" i="11"/>
  <c r="Z802" i="11" s="1"/>
  <c r="Z806" i="11"/>
  <c r="AB808" i="11"/>
  <c r="X808" i="11"/>
  <c r="Z808" i="11" s="1"/>
  <c r="AA808" i="11"/>
  <c r="AC808" i="11" s="1"/>
  <c r="R811" i="11"/>
  <c r="V815" i="11"/>
  <c r="Z815" i="11" s="1"/>
  <c r="V816" i="11"/>
  <c r="AA846" i="11"/>
  <c r="R847" i="11"/>
  <c r="V862" i="11"/>
  <c r="R862" i="11"/>
  <c r="Z882" i="11"/>
  <c r="AC894" i="11"/>
  <c r="R906" i="11"/>
  <c r="V932" i="11"/>
  <c r="AB932" i="11"/>
  <c r="AA932" i="11"/>
  <c r="AB944" i="11"/>
  <c r="AC944" i="11" s="1"/>
  <c r="U944" i="11"/>
  <c r="U987" i="11"/>
  <c r="AB987" i="11"/>
  <c r="U1027" i="11"/>
  <c r="AB1027" i="11"/>
  <c r="AC1027" i="11" s="1"/>
  <c r="AA1030" i="11"/>
  <c r="AC1030" i="11" s="1"/>
  <c r="U1030" i="11"/>
  <c r="W1034" i="11"/>
  <c r="Z1034" i="11" s="1"/>
  <c r="R1034" i="11"/>
  <c r="AB804" i="11"/>
  <c r="AC804" i="11" s="1"/>
  <c r="R806" i="11"/>
  <c r="AB820" i="11"/>
  <c r="AC820" i="11" s="1"/>
  <c r="R822" i="11"/>
  <c r="AB836" i="11"/>
  <c r="AC836" i="11" s="1"/>
  <c r="R838" i="11"/>
  <c r="Z855" i="11"/>
  <c r="AC859" i="11"/>
  <c r="Z875" i="11"/>
  <c r="U890" i="11"/>
  <c r="V895" i="11"/>
  <c r="Z895" i="11" s="1"/>
  <c r="R895" i="11"/>
  <c r="Z919" i="11"/>
  <c r="Z928" i="11"/>
  <c r="U935" i="11"/>
  <c r="R947" i="11"/>
  <c r="V959" i="11"/>
  <c r="Z959" i="11" s="1"/>
  <c r="R959" i="11"/>
  <c r="U973" i="11"/>
  <c r="AB973" i="11"/>
  <c r="AC973" i="11" s="1"/>
  <c r="V1007" i="11"/>
  <c r="Z1007" i="11" s="1"/>
  <c r="R1007" i="11"/>
  <c r="AB1009" i="11"/>
  <c r="AC1009" i="11" s="1"/>
  <c r="U1009" i="11"/>
  <c r="R1010" i="11"/>
  <c r="R794" i="11"/>
  <c r="R810" i="11"/>
  <c r="R826" i="11"/>
  <c r="R842" i="11"/>
  <c r="X871" i="11"/>
  <c r="Z871" i="11" s="1"/>
  <c r="AC872" i="11"/>
  <c r="R875" i="11"/>
  <c r="Z886" i="11"/>
  <c r="W889" i="11"/>
  <c r="W900" i="11"/>
  <c r="V927" i="11"/>
  <c r="Z927" i="11" s="1"/>
  <c r="R927" i="11"/>
  <c r="AA935" i="11"/>
  <c r="AC935" i="11" s="1"/>
  <c r="X936" i="11"/>
  <c r="AA956" i="11"/>
  <c r="AC956" i="11" s="1"/>
  <c r="U956" i="11"/>
  <c r="AA964" i="11"/>
  <c r="Y964" i="11"/>
  <c r="X1016" i="11"/>
  <c r="U1035" i="11"/>
  <c r="AB1035" i="11"/>
  <c r="AC1035" i="11" s="1"/>
  <c r="V1039" i="11"/>
  <c r="Z1039" i="11" s="1"/>
  <c r="R1039" i="11"/>
  <c r="AB1041" i="11"/>
  <c r="AC1041" i="11" s="1"/>
  <c r="U1041" i="11"/>
  <c r="AB1097" i="11"/>
  <c r="Y1097" i="11"/>
  <c r="X1097" i="11"/>
  <c r="W1097" i="11"/>
  <c r="AA849" i="11"/>
  <c r="AC849" i="11" s="1"/>
  <c r="V849" i="11"/>
  <c r="Z849" i="11" s="1"/>
  <c r="R860" i="11"/>
  <c r="R867" i="11"/>
  <c r="AB868" i="11"/>
  <c r="AC875" i="11"/>
  <c r="V878" i="11"/>
  <c r="R878" i="11"/>
  <c r="R883" i="11"/>
  <c r="AB884" i="11"/>
  <c r="AC884" i="11" s="1"/>
  <c r="W887" i="11"/>
  <c r="AB888" i="11"/>
  <c r="X900" i="11"/>
  <c r="Z907" i="11"/>
  <c r="W916" i="11"/>
  <c r="AB929" i="11"/>
  <c r="AC929" i="11" s="1"/>
  <c r="U929" i="11"/>
  <c r="R934" i="11"/>
  <c r="AC940" i="11"/>
  <c r="W942" i="11"/>
  <c r="W954" i="11"/>
  <c r="Z954" i="11" s="1"/>
  <c r="R954" i="11"/>
  <c r="AC990" i="11"/>
  <c r="U995" i="11"/>
  <c r="AB995" i="11"/>
  <c r="AC995" i="11" s="1"/>
  <c r="AA1117" i="11"/>
  <c r="AC1117" i="11" s="1"/>
  <c r="U1117" i="11"/>
  <c r="U789" i="11"/>
  <c r="U805" i="11"/>
  <c r="U821" i="11"/>
  <c r="U837" i="11"/>
  <c r="V852" i="11"/>
  <c r="AC860" i="11"/>
  <c r="AB864" i="11"/>
  <c r="AC864" i="11" s="1"/>
  <c r="U864" i="11"/>
  <c r="Y868" i="11"/>
  <c r="Z868" i="11" s="1"/>
  <c r="X887" i="11"/>
  <c r="AC888" i="11"/>
  <c r="R896" i="11"/>
  <c r="AC898" i="11"/>
  <c r="AA902" i="11"/>
  <c r="AC902" i="11" s="1"/>
  <c r="U902" i="11"/>
  <c r="X916" i="11"/>
  <c r="AC926" i="11"/>
  <c r="W929" i="11"/>
  <c r="AA936" i="11"/>
  <c r="AC936" i="11" s="1"/>
  <c r="V943" i="11"/>
  <c r="Z943" i="11" s="1"/>
  <c r="R943" i="11"/>
  <c r="AA945" i="11"/>
  <c r="AB951" i="11"/>
  <c r="AC951" i="11" s="1"/>
  <c r="U951" i="11"/>
  <c r="V952" i="11"/>
  <c r="U968" i="11"/>
  <c r="R977" i="11"/>
  <c r="V994" i="11"/>
  <c r="W994" i="11"/>
  <c r="Z1045" i="11"/>
  <c r="AC850" i="11"/>
  <c r="W852" i="11"/>
  <c r="R858" i="11"/>
  <c r="V869" i="11"/>
  <c r="R869" i="11"/>
  <c r="AB880" i="11"/>
  <c r="AC880" i="11" s="1"/>
  <c r="U880" i="11"/>
  <c r="Y884" i="11"/>
  <c r="Z884" i="11" s="1"/>
  <c r="AA889" i="11"/>
  <c r="U893" i="11"/>
  <c r="AA895" i="11"/>
  <c r="AC895" i="11" s="1"/>
  <c r="W904" i="11"/>
  <c r="V905" i="11"/>
  <c r="R912" i="11"/>
  <c r="AA913" i="11"/>
  <c r="AC913" i="11" s="1"/>
  <c r="V913" i="11"/>
  <c r="Z913" i="11" s="1"/>
  <c r="AC914" i="11"/>
  <c r="AA918" i="11"/>
  <c r="AC918" i="11" s="1"/>
  <c r="U918" i="11"/>
  <c r="V920" i="11"/>
  <c r="W932" i="11"/>
  <c r="Y942" i="11"/>
  <c r="AB945" i="11"/>
  <c r="U945" i="11"/>
  <c r="W960" i="11"/>
  <c r="R960" i="11"/>
  <c r="V975" i="11"/>
  <c r="Z975" i="11" s="1"/>
  <c r="R975" i="11"/>
  <c r="W1002" i="11"/>
  <c r="R1002" i="11"/>
  <c r="R798" i="11"/>
  <c r="R814" i="11"/>
  <c r="R830" i="11"/>
  <c r="R846" i="11"/>
  <c r="X852" i="11"/>
  <c r="AA854" i="11"/>
  <c r="AC854" i="11" s="1"/>
  <c r="U854" i="11"/>
  <c r="U860" i="11"/>
  <c r="AA868" i="11"/>
  <c r="AB871" i="11"/>
  <c r="AC871" i="11" s="1"/>
  <c r="V885" i="11"/>
  <c r="R885" i="11"/>
  <c r="R891" i="11"/>
  <c r="Z893" i="11"/>
  <c r="U898" i="11"/>
  <c r="Z902" i="11"/>
  <c r="W905" i="11"/>
  <c r="U909" i="11"/>
  <c r="AC911" i="11"/>
  <c r="R916" i="11"/>
  <c r="W920" i="11"/>
  <c r="V921" i="11"/>
  <c r="X932" i="11"/>
  <c r="X952" i="11"/>
  <c r="U963" i="11"/>
  <c r="AB963" i="11"/>
  <c r="AC963" i="11" s="1"/>
  <c r="AA966" i="11"/>
  <c r="AC966" i="11" s="1"/>
  <c r="U966" i="11"/>
  <c r="AB977" i="11"/>
  <c r="AC977" i="11" s="1"/>
  <c r="U977" i="11"/>
  <c r="V993" i="11"/>
  <c r="Z993" i="11" s="1"/>
  <c r="R993" i="11"/>
  <c r="Z854" i="11"/>
  <c r="W861" i="11"/>
  <c r="Z861" i="11" s="1"/>
  <c r="Y871" i="11"/>
  <c r="AB887" i="11"/>
  <c r="X903" i="11"/>
  <c r="V910" i="11"/>
  <c r="Z910" i="11" s="1"/>
  <c r="R910" i="11"/>
  <c r="AB916" i="11"/>
  <c r="R928" i="11"/>
  <c r="Z929" i="11"/>
  <c r="AC930" i="11"/>
  <c r="W936" i="11"/>
  <c r="Z948" i="11"/>
  <c r="V961" i="11"/>
  <c r="Z961" i="11" s="1"/>
  <c r="R961" i="11"/>
  <c r="R964" i="11"/>
  <c r="W964" i="11"/>
  <c r="AC972" i="11"/>
  <c r="W980" i="11"/>
  <c r="Z980" i="11" s="1"/>
  <c r="R999" i="11"/>
  <c r="X999" i="11"/>
  <c r="Z999" i="11" s="1"/>
  <c r="X1022" i="11"/>
  <c r="W1022" i="11"/>
  <c r="AB1022" i="11"/>
  <c r="AA1022" i="11"/>
  <c r="AC1022" i="11" s="1"/>
  <c r="Y1022" i="11"/>
  <c r="Z859" i="11"/>
  <c r="Y862" i="11"/>
  <c r="V863" i="11"/>
  <c r="Z863" i="11" s="1"/>
  <c r="R863" i="11"/>
  <c r="X872" i="11"/>
  <c r="AC876" i="11"/>
  <c r="W878" i="11"/>
  <c r="AB896" i="11"/>
  <c r="AC896" i="11" s="1"/>
  <c r="U896" i="11"/>
  <c r="Z897" i="11"/>
  <c r="AA905" i="11"/>
  <c r="AC920" i="11"/>
  <c r="U925" i="11"/>
  <c r="Z934" i="11"/>
  <c r="Y936" i="11"/>
  <c r="W937" i="11"/>
  <c r="Z937" i="11" s="1"/>
  <c r="R937" i="11"/>
  <c r="X1026" i="11"/>
  <c r="V1026" i="11"/>
  <c r="W1026" i="11"/>
  <c r="AC1039" i="11"/>
  <c r="AB852" i="11"/>
  <c r="AC852" i="11" s="1"/>
  <c r="AB856" i="11"/>
  <c r="AC856" i="11" s="1"/>
  <c r="AA862" i="11"/>
  <c r="AC862" i="11" s="1"/>
  <c r="V879" i="11"/>
  <c r="Z879" i="11" s="1"/>
  <c r="R879" i="11"/>
  <c r="Z890" i="11"/>
  <c r="Z896" i="11"/>
  <c r="V901" i="11"/>
  <c r="Z901" i="11" s="1"/>
  <c r="R901" i="11"/>
  <c r="AB912" i="11"/>
  <c r="AC912" i="11" s="1"/>
  <c r="U912" i="11"/>
  <c r="AA921" i="11"/>
  <c r="AC921" i="11" s="1"/>
  <c r="Z925" i="11"/>
  <c r="U930" i="11"/>
  <c r="R944" i="11"/>
  <c r="AC946" i="11"/>
  <c r="Z969" i="11"/>
  <c r="Z1025" i="11"/>
  <c r="Z1028" i="11"/>
  <c r="AB865" i="11"/>
  <c r="U865" i="11"/>
  <c r="R870" i="11"/>
  <c r="U874" i="11"/>
  <c r="AB881" i="11"/>
  <c r="U881" i="11"/>
  <c r="U903" i="11"/>
  <c r="Z912" i="11"/>
  <c r="V917" i="11"/>
  <c r="R917" i="11"/>
  <c r="V926" i="11"/>
  <c r="Z926" i="11" s="1"/>
  <c r="R926" i="11"/>
  <c r="R931" i="11"/>
  <c r="AC943" i="11"/>
  <c r="W976" i="11"/>
  <c r="Z976" i="11" s="1"/>
  <c r="R976" i="11"/>
  <c r="X1003" i="11"/>
  <c r="Z1003" i="11" s="1"/>
  <c r="R1003" i="11"/>
  <c r="V1016" i="11"/>
  <c r="AB1016" i="11"/>
  <c r="AA1016" i="11"/>
  <c r="Y1016" i="11"/>
  <c r="W1016" i="11"/>
  <c r="AA873" i="11"/>
  <c r="AC873" i="11" s="1"/>
  <c r="W877" i="11"/>
  <c r="Z877" i="11" s="1"/>
  <c r="V930" i="11"/>
  <c r="Z930" i="11" s="1"/>
  <c r="Y931" i="11"/>
  <c r="AC953" i="11"/>
  <c r="R955" i="11"/>
  <c r="X958" i="11"/>
  <c r="Z958" i="11" s="1"/>
  <c r="AC965" i="11"/>
  <c r="Z967" i="11"/>
  <c r="V968" i="11"/>
  <c r="Z968" i="11" s="1"/>
  <c r="W970" i="11"/>
  <c r="Z970" i="11" s="1"/>
  <c r="R970" i="11"/>
  <c r="V978" i="11"/>
  <c r="Z978" i="11" s="1"/>
  <c r="Z987" i="11"/>
  <c r="U989" i="11"/>
  <c r="AB989" i="11"/>
  <c r="AC989" i="11" s="1"/>
  <c r="W992" i="11"/>
  <c r="Z992" i="11" s="1"/>
  <c r="R992" i="11"/>
  <c r="Y996" i="11"/>
  <c r="AC999" i="11"/>
  <c r="X1002" i="11"/>
  <c r="W1004" i="11"/>
  <c r="Z1004" i="11" s="1"/>
  <c r="Z1014" i="11"/>
  <c r="V1017" i="11"/>
  <c r="Z1017" i="11" s="1"/>
  <c r="AC1020" i="11"/>
  <c r="R1025" i="11"/>
  <c r="AA1032" i="11"/>
  <c r="AB1034" i="11"/>
  <c r="AA1034" i="11"/>
  <c r="U1043" i="11"/>
  <c r="W1087" i="11"/>
  <c r="AA1087" i="11"/>
  <c r="Y1087" i="11"/>
  <c r="Y1127" i="11"/>
  <c r="Z1127" i="11" s="1"/>
  <c r="R1127" i="11"/>
  <c r="V1232" i="11"/>
  <c r="R1232" i="11"/>
  <c r="AB878" i="11"/>
  <c r="AC878" i="11" s="1"/>
  <c r="R956" i="11"/>
  <c r="Z966" i="11"/>
  <c r="AC967" i="11"/>
  <c r="Z977" i="11"/>
  <c r="W984" i="11"/>
  <c r="X1006" i="11"/>
  <c r="W1006" i="11"/>
  <c r="AB1006" i="11"/>
  <c r="AC1006" i="11" s="1"/>
  <c r="AA1010" i="11"/>
  <c r="W1018" i="11"/>
  <c r="Z1018" i="11" s="1"/>
  <c r="R1018" i="11"/>
  <c r="V1023" i="11"/>
  <c r="Z1023" i="11" s="1"/>
  <c r="R1023" i="11"/>
  <c r="AB1025" i="11"/>
  <c r="AC1025" i="11" s="1"/>
  <c r="U1025" i="11"/>
  <c r="R1026" i="11"/>
  <c r="AC1040" i="11"/>
  <c r="V1049" i="11"/>
  <c r="Z1049" i="11" s="1"/>
  <c r="R1049" i="11"/>
  <c r="Z1066" i="11"/>
  <c r="V1145" i="11"/>
  <c r="Z1145" i="11" s="1"/>
  <c r="R1145" i="11"/>
  <c r="AB1150" i="11"/>
  <c r="V1150" i="11"/>
  <c r="Y1150" i="11"/>
  <c r="X1150" i="11"/>
  <c r="W860" i="11"/>
  <c r="Z860" i="11" s="1"/>
  <c r="W908" i="11"/>
  <c r="Z908" i="11" s="1"/>
  <c r="V953" i="11"/>
  <c r="Z953" i="11" s="1"/>
  <c r="AB958" i="11"/>
  <c r="AC958" i="11" s="1"/>
  <c r="V964" i="11"/>
  <c r="AC975" i="11"/>
  <c r="Y984" i="11"/>
  <c r="X990" i="11"/>
  <c r="X1000" i="11"/>
  <c r="AB1010" i="11"/>
  <c r="AC1015" i="11"/>
  <c r="X1018" i="11"/>
  <c r="Z1020" i="11"/>
  <c r="V1032" i="11"/>
  <c r="AB1032" i="11"/>
  <c r="X1032" i="11"/>
  <c r="Z1093" i="11"/>
  <c r="AB1112" i="11"/>
  <c r="AC1112" i="11" s="1"/>
  <c r="U1112" i="11"/>
  <c r="AA1119" i="11"/>
  <c r="AC1119" i="11" s="1"/>
  <c r="Y1119" i="11"/>
  <c r="R1171" i="11"/>
  <c r="V1171" i="11"/>
  <c r="Z1171" i="11" s="1"/>
  <c r="Z1008" i="11"/>
  <c r="Z1030" i="11"/>
  <c r="V1056" i="11"/>
  <c r="Z1056" i="11" s="1"/>
  <c r="R1056" i="11"/>
  <c r="Z1112" i="11"/>
  <c r="Z951" i="11"/>
  <c r="X964" i="11"/>
  <c r="AC987" i="11"/>
  <c r="AC1007" i="11"/>
  <c r="Z1044" i="11"/>
  <c r="AB1147" i="11"/>
  <c r="W1147" i="11"/>
  <c r="V1147" i="11"/>
  <c r="Y1147" i="11"/>
  <c r="R857" i="11"/>
  <c r="R873" i="11"/>
  <c r="R889" i="11"/>
  <c r="R905" i="11"/>
  <c r="AB961" i="11"/>
  <c r="AC961" i="11" s="1"/>
  <c r="U961" i="11"/>
  <c r="R962" i="11"/>
  <c r="V974" i="11"/>
  <c r="Z974" i="11" s="1"/>
  <c r="Z982" i="11"/>
  <c r="R983" i="11"/>
  <c r="W1000" i="11"/>
  <c r="V1006" i="11"/>
  <c r="R1013" i="11"/>
  <c r="Z1019" i="11"/>
  <c r="AB1026" i="11"/>
  <c r="AC1026" i="11" s="1"/>
  <c r="Z1041" i="11"/>
  <c r="U1046" i="11"/>
  <c r="V1048" i="11"/>
  <c r="Z1048" i="11" s="1"/>
  <c r="AB1048" i="11"/>
  <c r="AC1048" i="11" s="1"/>
  <c r="W869" i="11"/>
  <c r="W885" i="11"/>
  <c r="Y891" i="11"/>
  <c r="Z891" i="11" s="1"/>
  <c r="W917" i="11"/>
  <c r="AB948" i="11"/>
  <c r="AC948" i="11" s="1"/>
  <c r="X962" i="11"/>
  <c r="Z962" i="11" s="1"/>
  <c r="AB964" i="11"/>
  <c r="U983" i="11"/>
  <c r="W990" i="11"/>
  <c r="V996" i="11"/>
  <c r="U1011" i="11"/>
  <c r="Z1024" i="11"/>
  <c r="Z1046" i="11"/>
  <c r="Y1063" i="11"/>
  <c r="Z1063" i="11" s="1"/>
  <c r="R1063" i="11"/>
  <c r="AA1106" i="11"/>
  <c r="AC1106" i="11" s="1"/>
  <c r="U1106" i="11"/>
  <c r="R971" i="11"/>
  <c r="R981" i="11"/>
  <c r="Y990" i="11"/>
  <c r="V991" i="11"/>
  <c r="Z991" i="11" s="1"/>
  <c r="R991" i="11"/>
  <c r="AA1000" i="11"/>
  <c r="AB1002" i="11"/>
  <c r="AA1002" i="11"/>
  <c r="R1014" i="11"/>
  <c r="V1104" i="11"/>
  <c r="Z1104" i="11" s="1"/>
  <c r="R1104" i="11"/>
  <c r="AB952" i="11"/>
  <c r="AC952" i="11" s="1"/>
  <c r="AC959" i="11"/>
  <c r="AA962" i="11"/>
  <c r="AC962" i="11" s="1"/>
  <c r="AC971" i="11"/>
  <c r="AC981" i="11"/>
  <c r="Z983" i="11"/>
  <c r="V984" i="11"/>
  <c r="V986" i="11"/>
  <c r="AB993" i="11"/>
  <c r="AC993" i="11" s="1"/>
  <c r="U993" i="11"/>
  <c r="R994" i="11"/>
  <c r="AC1008" i="11"/>
  <c r="X1031" i="11"/>
  <c r="X1038" i="11"/>
  <c r="W1038" i="11"/>
  <c r="Z1038" i="11" s="1"/>
  <c r="AB1038" i="11"/>
  <c r="AC1038" i="11" s="1"/>
  <c r="AA1042" i="11"/>
  <c r="X1084" i="11"/>
  <c r="R1084" i="11"/>
  <c r="AA1108" i="11"/>
  <c r="Y1108" i="11"/>
  <c r="X1108" i="11"/>
  <c r="Z1130" i="11"/>
  <c r="AC969" i="11"/>
  <c r="R972" i="11"/>
  <c r="W986" i="11"/>
  <c r="R986" i="11"/>
  <c r="U988" i="11"/>
  <c r="X994" i="11"/>
  <c r="AB1003" i="11"/>
  <c r="AC1003" i="11" s="1"/>
  <c r="R1019" i="11"/>
  <c r="V1022" i="11"/>
  <c r="R1029" i="11"/>
  <c r="Z1035" i="11"/>
  <c r="AB1042" i="11"/>
  <c r="AC1047" i="11"/>
  <c r="U1053" i="11"/>
  <c r="Z955" i="11"/>
  <c r="U957" i="11"/>
  <c r="V1000" i="11"/>
  <c r="AB1000" i="11"/>
  <c r="AB1018" i="11"/>
  <c r="AA1018" i="11"/>
  <c r="AC1019" i="11"/>
  <c r="Z1040" i="11"/>
  <c r="R950" i="11"/>
  <c r="R966" i="11"/>
  <c r="U999" i="11"/>
  <c r="AA1001" i="11"/>
  <c r="AC1001" i="11" s="1"/>
  <c r="V1010" i="11"/>
  <c r="Z1010" i="11" s="1"/>
  <c r="U1015" i="11"/>
  <c r="AA1017" i="11"/>
  <c r="AC1017" i="11" s="1"/>
  <c r="W1021" i="11"/>
  <c r="Z1021" i="11" s="1"/>
  <c r="AB1028" i="11"/>
  <c r="AC1028" i="11" s="1"/>
  <c r="R1030" i="11"/>
  <c r="U1031" i="11"/>
  <c r="AA1033" i="11"/>
  <c r="AC1033" i="11" s="1"/>
  <c r="V1042" i="11"/>
  <c r="R1046" i="11"/>
  <c r="U1047" i="11"/>
  <c r="Z1057" i="11"/>
  <c r="AC1062" i="11"/>
  <c r="W1065" i="11"/>
  <c r="Z1069" i="11"/>
  <c r="V1072" i="11"/>
  <c r="Z1072" i="11" s="1"/>
  <c r="R1072" i="11"/>
  <c r="V1078" i="11"/>
  <c r="Z1078" i="11" s="1"/>
  <c r="R1078" i="11"/>
  <c r="Z1080" i="11"/>
  <c r="Z1086" i="11"/>
  <c r="V1087" i="11"/>
  <c r="Z1090" i="11"/>
  <c r="AA1095" i="11"/>
  <c r="AC1095" i="11" s="1"/>
  <c r="U1095" i="11"/>
  <c r="AC1101" i="11"/>
  <c r="W1129" i="11"/>
  <c r="AC1132" i="11"/>
  <c r="AC1134" i="11"/>
  <c r="AC1139" i="11"/>
  <c r="AC1144" i="11"/>
  <c r="AC1162" i="11"/>
  <c r="R1235" i="11"/>
  <c r="V1235" i="11"/>
  <c r="V956" i="11"/>
  <c r="Z956" i="11" s="1"/>
  <c r="V972" i="11"/>
  <c r="AA979" i="11"/>
  <c r="AC979" i="11" s="1"/>
  <c r="R1008" i="11"/>
  <c r="W1015" i="11"/>
  <c r="Z1015" i="11" s="1"/>
  <c r="R1024" i="11"/>
  <c r="W1031" i="11"/>
  <c r="Z1031" i="11" s="1"/>
  <c r="R1040" i="11"/>
  <c r="W1047" i="11"/>
  <c r="Z1047" i="11" s="1"/>
  <c r="V1051" i="11"/>
  <c r="Z1051" i="11" s="1"/>
  <c r="R1051" i="11"/>
  <c r="Y1065" i="11"/>
  <c r="AC1071" i="11"/>
  <c r="AC1081" i="11"/>
  <c r="X1087" i="11"/>
  <c r="V1099" i="11"/>
  <c r="Z1099" i="11" s="1"/>
  <c r="R1099" i="11"/>
  <c r="V1110" i="11"/>
  <c r="Z1110" i="11" s="1"/>
  <c r="R1110" i="11"/>
  <c r="Z1121" i="11"/>
  <c r="Z1123" i="11"/>
  <c r="Y1129" i="11"/>
  <c r="V1248" i="11"/>
  <c r="R1248" i="11"/>
  <c r="U955" i="11"/>
  <c r="AA957" i="11"/>
  <c r="AC957" i="11" s="1"/>
  <c r="U971" i="11"/>
  <c r="X972" i="11"/>
  <c r="Z1075" i="11"/>
  <c r="V1097" i="11"/>
  <c r="Z1097" i="11" s="1"/>
  <c r="V1136" i="11"/>
  <c r="Z1136" i="11" s="1"/>
  <c r="R1136" i="11"/>
  <c r="AA1138" i="11"/>
  <c r="AC1138" i="11" s="1"/>
  <c r="U1138" i="11"/>
  <c r="U1226" i="11"/>
  <c r="AA1226" i="11"/>
  <c r="AC1226" i="11" s="1"/>
  <c r="AB1005" i="11"/>
  <c r="AC1005" i="11" s="1"/>
  <c r="AB1021" i="11"/>
  <c r="AC1021" i="11" s="1"/>
  <c r="AB1037" i="11"/>
  <c r="AC1037" i="11" s="1"/>
  <c r="Z1054" i="11"/>
  <c r="V1055" i="11"/>
  <c r="X1060" i="11"/>
  <c r="Z1060" i="11" s="1"/>
  <c r="Z1061" i="11"/>
  <c r="AA1063" i="11"/>
  <c r="AC1063" i="11" s="1"/>
  <c r="U1063" i="11"/>
  <c r="AA1090" i="11"/>
  <c r="AC1090" i="11" s="1"/>
  <c r="U1090" i="11"/>
  <c r="AB1092" i="11"/>
  <c r="AC1092" i="11" s="1"/>
  <c r="W1092" i="11"/>
  <c r="U1096" i="11"/>
  <c r="Z1105" i="11"/>
  <c r="Z1111" i="11"/>
  <c r="Z1116" i="11"/>
  <c r="Z1122" i="11"/>
  <c r="AA1127" i="11"/>
  <c r="AC1127" i="11" s="1"/>
  <c r="U1127" i="11"/>
  <c r="AC1133" i="11"/>
  <c r="Z1141" i="11"/>
  <c r="U1143" i="11"/>
  <c r="AA1143" i="11"/>
  <c r="AC1143" i="11" s="1"/>
  <c r="X950" i="11"/>
  <c r="Z950" i="11" s="1"/>
  <c r="V960" i="11"/>
  <c r="R996" i="11"/>
  <c r="U997" i="11"/>
  <c r="R1012" i="11"/>
  <c r="U1013" i="11"/>
  <c r="R1028" i="11"/>
  <c r="U1029" i="11"/>
  <c r="R1044" i="11"/>
  <c r="U1045" i="11"/>
  <c r="V1067" i="11"/>
  <c r="Z1067" i="11" s="1"/>
  <c r="R1067" i="11"/>
  <c r="AC1068" i="11"/>
  <c r="U1069" i="11"/>
  <c r="W1073" i="11"/>
  <c r="Z1073" i="11" s="1"/>
  <c r="R1073" i="11"/>
  <c r="AC1078" i="11"/>
  <c r="Z1085" i="11"/>
  <c r="AB1087" i="11"/>
  <c r="Z1096" i="11"/>
  <c r="W1105" i="11"/>
  <c r="R1105" i="11"/>
  <c r="AC1110" i="11"/>
  <c r="Z1118" i="11"/>
  <c r="V1119" i="11"/>
  <c r="AC1121" i="11"/>
  <c r="V1131" i="11"/>
  <c r="Z1131" i="11" s="1"/>
  <c r="R1131" i="11"/>
  <c r="V1153" i="11"/>
  <c r="R1153" i="11"/>
  <c r="U1242" i="11"/>
  <c r="AA1242" i="11"/>
  <c r="AC1242" i="11" s="1"/>
  <c r="AA1076" i="11"/>
  <c r="V1103" i="11"/>
  <c r="Z1103" i="11" s="1"/>
  <c r="W1108" i="11"/>
  <c r="W1119" i="11"/>
  <c r="AA1149" i="11"/>
  <c r="AC1149" i="11" s="1"/>
  <c r="U1149" i="11"/>
  <c r="AC1160" i="11"/>
  <c r="W1225" i="11"/>
  <c r="V1225" i="11"/>
  <c r="Y1225" i="11"/>
  <c r="X1225" i="11"/>
  <c r="R958" i="11"/>
  <c r="U959" i="11"/>
  <c r="U975" i="11"/>
  <c r="R990" i="11"/>
  <c r="U991" i="11"/>
  <c r="R1006" i="11"/>
  <c r="R1022" i="11"/>
  <c r="R1038" i="11"/>
  <c r="AA1049" i="11"/>
  <c r="AA1058" i="11"/>
  <c r="AC1058" i="11" s="1"/>
  <c r="U1058" i="11"/>
  <c r="AC1060" i="11"/>
  <c r="AB1076" i="11"/>
  <c r="R1079" i="11"/>
  <c r="V1088" i="11"/>
  <c r="Z1088" i="11" s="1"/>
  <c r="R1088" i="11"/>
  <c r="V1094" i="11"/>
  <c r="Z1094" i="11" s="1"/>
  <c r="R1094" i="11"/>
  <c r="AA1097" i="11"/>
  <c r="AC1097" i="11" s="1"/>
  <c r="W1103" i="11"/>
  <c r="X1119" i="11"/>
  <c r="AC1168" i="11"/>
  <c r="R979" i="11"/>
  <c r="AB1049" i="11"/>
  <c r="V1065" i="11"/>
  <c r="Z1074" i="11"/>
  <c r="AA1079" i="11"/>
  <c r="AC1079" i="11" s="1"/>
  <c r="U1079" i="11"/>
  <c r="X1103" i="11"/>
  <c r="R1111" i="11"/>
  <c r="R1116" i="11"/>
  <c r="AB1135" i="11"/>
  <c r="AC1135" i="11" s="1"/>
  <c r="X1135" i="11"/>
  <c r="Z1135" i="11" s="1"/>
  <c r="AA1140" i="11"/>
  <c r="AC1140" i="11" s="1"/>
  <c r="W1140" i="11"/>
  <c r="U1146" i="11"/>
  <c r="AA1241" i="11"/>
  <c r="W1241" i="11"/>
  <c r="V1241" i="11"/>
  <c r="Y1241" i="11"/>
  <c r="R968" i="11"/>
  <c r="AB1055" i="11"/>
  <c r="AC1055" i="11" s="1"/>
  <c r="U1064" i="11"/>
  <c r="Z1070" i="11"/>
  <c r="V1071" i="11"/>
  <c r="Z1077" i="11"/>
  <c r="AC1085" i="11"/>
  <c r="Z1106" i="11"/>
  <c r="AA1111" i="11"/>
  <c r="AC1111" i="11" s="1"/>
  <c r="U1111" i="11"/>
  <c r="AA1122" i="11"/>
  <c r="AC1122" i="11" s="1"/>
  <c r="U1122" i="11"/>
  <c r="U1128" i="11"/>
  <c r="AA1156" i="11"/>
  <c r="AC1156" i="11" s="1"/>
  <c r="U1156" i="11"/>
  <c r="Z1181" i="11"/>
  <c r="Z1202" i="11"/>
  <c r="AC1052" i="11"/>
  <c r="V1062" i="11"/>
  <c r="Z1062" i="11" s="1"/>
  <c r="R1062" i="11"/>
  <c r="X1071" i="11"/>
  <c r="V1083" i="11"/>
  <c r="Z1083" i="11" s="1"/>
  <c r="R1083" i="11"/>
  <c r="U1085" i="11"/>
  <c r="AC1094" i="11"/>
  <c r="AC1100" i="11"/>
  <c r="AC1105" i="11"/>
  <c r="Z1109" i="11"/>
  <c r="V1120" i="11"/>
  <c r="Z1120" i="11" s="1"/>
  <c r="R1120" i="11"/>
  <c r="W1137" i="11"/>
  <c r="Z1137" i="11" s="1"/>
  <c r="R1137" i="11"/>
  <c r="V1142" i="11"/>
  <c r="Z1142" i="11" s="1"/>
  <c r="R1142" i="11"/>
  <c r="Z1089" i="11"/>
  <c r="AC1116" i="11"/>
  <c r="V1126" i="11"/>
  <c r="Z1126" i="11" s="1"/>
  <c r="R1126" i="11"/>
  <c r="AA1074" i="11"/>
  <c r="AC1074" i="11" s="1"/>
  <c r="U1074" i="11"/>
  <c r="Z1081" i="11"/>
  <c r="AC1086" i="11"/>
  <c r="V1115" i="11"/>
  <c r="Z1115" i="11" s="1"/>
  <c r="R1115" i="11"/>
  <c r="W1055" i="11"/>
  <c r="AA1067" i="11"/>
  <c r="AC1067" i="11" s="1"/>
  <c r="V1076" i="11"/>
  <c r="Z1076" i="11" s="1"/>
  <c r="R1080" i="11"/>
  <c r="AA1083" i="11"/>
  <c r="AC1083" i="11" s="1"/>
  <c r="V1092" i="11"/>
  <c r="AA1099" i="11"/>
  <c r="V1108" i="11"/>
  <c r="V1124" i="11"/>
  <c r="Z1124" i="11" s="1"/>
  <c r="AB1126" i="11"/>
  <c r="AC1126" i="11" s="1"/>
  <c r="AA1131" i="11"/>
  <c r="AC1131" i="11" s="1"/>
  <c r="V1140" i="11"/>
  <c r="AB1153" i="11"/>
  <c r="AC1153" i="11" s="1"/>
  <c r="R1156" i="11"/>
  <c r="W1156" i="11"/>
  <c r="Z1156" i="11" s="1"/>
  <c r="V1168" i="11"/>
  <c r="Z1168" i="11" s="1"/>
  <c r="R1168" i="11"/>
  <c r="Y1172" i="11"/>
  <c r="R1188" i="11"/>
  <c r="AA1204" i="11"/>
  <c r="Z1210" i="11"/>
  <c r="Z1218" i="11"/>
  <c r="AA1239" i="11"/>
  <c r="AC1239" i="11" s="1"/>
  <c r="U1239" i="11"/>
  <c r="R1053" i="11"/>
  <c r="U1054" i="11"/>
  <c r="AA1056" i="11"/>
  <c r="AC1056" i="11" s="1"/>
  <c r="R1069" i="11"/>
  <c r="U1070" i="11"/>
  <c r="R1085" i="11"/>
  <c r="U1086" i="11"/>
  <c r="AA1088" i="11"/>
  <c r="AC1088" i="11" s="1"/>
  <c r="Y1098" i="11"/>
  <c r="Z1098" i="11" s="1"/>
  <c r="AB1099" i="11"/>
  <c r="R1101" i="11"/>
  <c r="R1117" i="11"/>
  <c r="U1118" i="11"/>
  <c r="V1129" i="11"/>
  <c r="V1152" i="11"/>
  <c r="Z1152" i="11" s="1"/>
  <c r="R1163" i="11"/>
  <c r="AB1164" i="11"/>
  <c r="V1164" i="11"/>
  <c r="AC1165" i="11"/>
  <c r="U1170" i="11"/>
  <c r="AB1177" i="11"/>
  <c r="Z1195" i="11"/>
  <c r="Z1198" i="11"/>
  <c r="AA1223" i="11"/>
  <c r="AC1223" i="11" s="1"/>
  <c r="U1223" i="11"/>
  <c r="U1234" i="11"/>
  <c r="U1250" i="11"/>
  <c r="Z1322" i="11"/>
  <c r="AC1170" i="11"/>
  <c r="AA1207" i="11"/>
  <c r="AC1207" i="11" s="1"/>
  <c r="U1207" i="11"/>
  <c r="AB1236" i="11"/>
  <c r="X1236" i="11"/>
  <c r="W1236" i="11"/>
  <c r="AB1277" i="11"/>
  <c r="AA1277" i="11"/>
  <c r="Y1277" i="11"/>
  <c r="R1057" i="11"/>
  <c r="X1059" i="11"/>
  <c r="Z1059" i="11" s="1"/>
  <c r="R1089" i="11"/>
  <c r="V1101" i="11"/>
  <c r="Z1101" i="11" s="1"/>
  <c r="Y1102" i="11"/>
  <c r="Z1102" i="11" s="1"/>
  <c r="X1107" i="11"/>
  <c r="Z1107" i="11" s="1"/>
  <c r="R1121" i="11"/>
  <c r="AA1124" i="11"/>
  <c r="AC1124" i="11" s="1"/>
  <c r="V1133" i="11"/>
  <c r="Z1133" i="11" s="1"/>
  <c r="Y1134" i="11"/>
  <c r="Z1134" i="11" s="1"/>
  <c r="V1146" i="11"/>
  <c r="AB1152" i="11"/>
  <c r="AC1152" i="11" s="1"/>
  <c r="Z1162" i="11"/>
  <c r="R1196" i="11"/>
  <c r="V1216" i="11"/>
  <c r="R1216" i="11"/>
  <c r="X1220" i="11"/>
  <c r="W1220" i="11"/>
  <c r="Z1221" i="11"/>
  <c r="AC1234" i="11"/>
  <c r="Z1237" i="11"/>
  <c r="AC1250" i="11"/>
  <c r="V1310" i="11"/>
  <c r="Z1310" i="11" s="1"/>
  <c r="R1310" i="11"/>
  <c r="AB1312" i="11"/>
  <c r="AC1312" i="11" s="1"/>
  <c r="U1312" i="11"/>
  <c r="AA1389" i="11"/>
  <c r="AC1389" i="11" s="1"/>
  <c r="U1389" i="11"/>
  <c r="AB1412" i="11"/>
  <c r="W1412" i="11"/>
  <c r="Y1412" i="11"/>
  <c r="X1412" i="11"/>
  <c r="AB1108" i="11"/>
  <c r="X1148" i="11"/>
  <c r="Z1148" i="11" s="1"/>
  <c r="U1163" i="11"/>
  <c r="AB1163" i="11"/>
  <c r="AC1163" i="11" s="1"/>
  <c r="U1168" i="11"/>
  <c r="R1169" i="11"/>
  <c r="Z1173" i="11"/>
  <c r="AC1181" i="11"/>
  <c r="V1184" i="11"/>
  <c r="R1184" i="11"/>
  <c r="Z1197" i="11"/>
  <c r="U1202" i="11"/>
  <c r="AA1209" i="11"/>
  <c r="AC1209" i="11" s="1"/>
  <c r="W1209" i="11"/>
  <c r="V1209" i="11"/>
  <c r="AA1218" i="11"/>
  <c r="AC1218" i="11" s="1"/>
  <c r="AA1228" i="11"/>
  <c r="AC1228" i="11" s="1"/>
  <c r="V1228" i="11"/>
  <c r="Z1228" i="11" s="1"/>
  <c r="AA1244" i="11"/>
  <c r="AC1244" i="11" s="1"/>
  <c r="V1244" i="11"/>
  <c r="Z1269" i="11"/>
  <c r="Z1304" i="11"/>
  <c r="U1052" i="11"/>
  <c r="AA1102" i="11"/>
  <c r="AC1102" i="11" s="1"/>
  <c r="Z1163" i="11"/>
  <c r="AB1180" i="11"/>
  <c r="AA1180" i="11"/>
  <c r="AC1180" i="11" s="1"/>
  <c r="V1180" i="11"/>
  <c r="AA1191" i="11"/>
  <c r="AC1191" i="11" s="1"/>
  <c r="U1191" i="11"/>
  <c r="AB1204" i="11"/>
  <c r="X1204" i="11"/>
  <c r="W1204" i="11"/>
  <c r="AC1213" i="11"/>
  <c r="AC1215" i="11"/>
  <c r="Z1233" i="11"/>
  <c r="U1057" i="11"/>
  <c r="U1089" i="11"/>
  <c r="U1121" i="11"/>
  <c r="U1137" i="11"/>
  <c r="U1145" i="11"/>
  <c r="AA1145" i="11"/>
  <c r="R1148" i="11"/>
  <c r="AC1158" i="11"/>
  <c r="R1161" i="11"/>
  <c r="X1164" i="11"/>
  <c r="AA1178" i="11"/>
  <c r="AC1178" i="11" s="1"/>
  <c r="U1181" i="11"/>
  <c r="AC1183" i="11"/>
  <c r="AC1190" i="11"/>
  <c r="V1200" i="11"/>
  <c r="R1200" i="11"/>
  <c r="AC1202" i="11"/>
  <c r="Z1205" i="11"/>
  <c r="AA1210" i="11"/>
  <c r="AC1210" i="11" s="1"/>
  <c r="AB1221" i="11"/>
  <c r="AC1221" i="11" s="1"/>
  <c r="AB1237" i="11"/>
  <c r="AC1237" i="11" s="1"/>
  <c r="Z1240" i="11"/>
  <c r="R1061" i="11"/>
  <c r="R1077" i="11"/>
  <c r="W1084" i="11"/>
  <c r="R1093" i="11"/>
  <c r="U1094" i="11"/>
  <c r="R1109" i="11"/>
  <c r="U1110" i="11"/>
  <c r="R1125" i="11"/>
  <c r="R1141" i="11"/>
  <c r="U1142" i="11"/>
  <c r="AB1145" i="11"/>
  <c r="R1147" i="11"/>
  <c r="Y1151" i="11"/>
  <c r="Z1151" i="11" s="1"/>
  <c r="W1166" i="11"/>
  <c r="Y1186" i="11"/>
  <c r="Z1186" i="11" s="1"/>
  <c r="W1193" i="11"/>
  <c r="V1193" i="11"/>
  <c r="Z1193" i="11" s="1"/>
  <c r="AA1212" i="11"/>
  <c r="AC1212" i="11" s="1"/>
  <c r="V1212" i="11"/>
  <c r="Z1212" i="11" s="1"/>
  <c r="U1213" i="11"/>
  <c r="Z1224" i="11"/>
  <c r="AC1230" i="11"/>
  <c r="V1236" i="11"/>
  <c r="Z1256" i="11"/>
  <c r="AA1259" i="11"/>
  <c r="AC1259" i="11" s="1"/>
  <c r="U1259" i="11"/>
  <c r="AA1339" i="11"/>
  <c r="AC1339" i="11" s="1"/>
  <c r="U1339" i="11"/>
  <c r="R1050" i="11"/>
  <c r="R1066" i="11"/>
  <c r="R1082" i="11"/>
  <c r="R1098" i="11"/>
  <c r="R1114" i="11"/>
  <c r="R1130" i="11"/>
  <c r="R1152" i="11"/>
  <c r="R1155" i="11"/>
  <c r="AB1161" i="11"/>
  <c r="V1172" i="11"/>
  <c r="AB1173" i="11"/>
  <c r="AC1173" i="11" s="1"/>
  <c r="AA1186" i="11"/>
  <c r="AC1186" i="11" s="1"/>
  <c r="Z1189" i="11"/>
  <c r="R1195" i="11"/>
  <c r="AC1197" i="11"/>
  <c r="AC1199" i="11"/>
  <c r="Z1217" i="11"/>
  <c r="V1220" i="11"/>
  <c r="R1071" i="11"/>
  <c r="R1119" i="11"/>
  <c r="R1135" i="11"/>
  <c r="AA1150" i="11"/>
  <c r="AC1150" i="11" s="1"/>
  <c r="AA1151" i="11"/>
  <c r="AC1151" i="11" s="1"/>
  <c r="AA1159" i="11"/>
  <c r="AC1159" i="11" s="1"/>
  <c r="U1159" i="11"/>
  <c r="X1161" i="11"/>
  <c r="R1172" i="11"/>
  <c r="W1172" i="11"/>
  <c r="AA1194" i="11"/>
  <c r="AC1194" i="11" s="1"/>
  <c r="AB1205" i="11"/>
  <c r="AC1205" i="11" s="1"/>
  <c r="V1219" i="11"/>
  <c r="Z1219" i="11" s="1"/>
  <c r="V1227" i="11"/>
  <c r="Z1227" i="11" s="1"/>
  <c r="Z1230" i="11"/>
  <c r="V1243" i="11"/>
  <c r="Z1243" i="11" s="1"/>
  <c r="Z1246" i="11"/>
  <c r="W1295" i="11"/>
  <c r="Z1295" i="11" s="1"/>
  <c r="R1295" i="11"/>
  <c r="Z1157" i="11"/>
  <c r="Y1161" i="11"/>
  <c r="Z1176" i="11"/>
  <c r="R1177" i="11"/>
  <c r="V1177" i="11"/>
  <c r="Z1177" i="11" s="1"/>
  <c r="Z1178" i="11"/>
  <c r="U1179" i="11"/>
  <c r="AB1179" i="11"/>
  <c r="AC1179" i="11" s="1"/>
  <c r="R1185" i="11"/>
  <c r="AB1196" i="11"/>
  <c r="AA1196" i="11"/>
  <c r="V1196" i="11"/>
  <c r="Z1196" i="11" s="1"/>
  <c r="V1204" i="11"/>
  <c r="Z1208" i="11"/>
  <c r="AC1214" i="11"/>
  <c r="W1244" i="11"/>
  <c r="V1293" i="11"/>
  <c r="AB1293" i="11"/>
  <c r="AA1293" i="11"/>
  <c r="AC1293" i="11" s="1"/>
  <c r="Y1293" i="11"/>
  <c r="AA1147" i="11"/>
  <c r="AC1147" i="11" s="1"/>
  <c r="U1150" i="11"/>
  <c r="X1153" i="11"/>
  <c r="R1162" i="11"/>
  <c r="Y1162" i="11"/>
  <c r="W1164" i="11"/>
  <c r="V1165" i="11"/>
  <c r="Z1165" i="11" s="1"/>
  <c r="R1165" i="11"/>
  <c r="R1167" i="11"/>
  <c r="Z1169" i="11"/>
  <c r="V1170" i="11"/>
  <c r="V1179" i="11"/>
  <c r="Z1179" i="11" s="1"/>
  <c r="Z1201" i="11"/>
  <c r="AB1225" i="11"/>
  <c r="Z1226" i="11"/>
  <c r="AA1236" i="11"/>
  <c r="AB1241" i="11"/>
  <c r="Z1242" i="11"/>
  <c r="X1244" i="11"/>
  <c r="AA1333" i="11"/>
  <c r="AC1333" i="11" s="1"/>
  <c r="U1333" i="11"/>
  <c r="AB1335" i="11"/>
  <c r="AA1335" i="11"/>
  <c r="V1335" i="11"/>
  <c r="W1335" i="11"/>
  <c r="Y1335" i="11"/>
  <c r="AA1148" i="11"/>
  <c r="AC1148" i="11" s="1"/>
  <c r="Z1154" i="11"/>
  <c r="Z1155" i="11"/>
  <c r="Y1164" i="11"/>
  <c r="W1170" i="11"/>
  <c r="X1180" i="11"/>
  <c r="Z1182" i="11"/>
  <c r="V1211" i="11"/>
  <c r="Z1211" i="11" s="1"/>
  <c r="Z1214" i="11"/>
  <c r="Z1234" i="11"/>
  <c r="AC1235" i="11"/>
  <c r="X1241" i="11"/>
  <c r="Z1250" i="11"/>
  <c r="X1146" i="11"/>
  <c r="AB1148" i="11"/>
  <c r="W1150" i="11"/>
  <c r="Z1158" i="11"/>
  <c r="AA1164" i="11"/>
  <c r="AC1164" i="11" s="1"/>
  <c r="AB1172" i="11"/>
  <c r="V1187" i="11"/>
  <c r="Z1187" i="11" s="1"/>
  <c r="Z1261" i="11"/>
  <c r="AA1285" i="11"/>
  <c r="AC1285" i="11" s="1"/>
  <c r="U1285" i="11"/>
  <c r="U1166" i="11"/>
  <c r="R1181" i="11"/>
  <c r="U1182" i="11"/>
  <c r="W1188" i="11"/>
  <c r="Z1188" i="11" s="1"/>
  <c r="Y1194" i="11"/>
  <c r="Z1194" i="11" s="1"/>
  <c r="R1197" i="11"/>
  <c r="U1198" i="11"/>
  <c r="X1199" i="11"/>
  <c r="Z1199" i="11" s="1"/>
  <c r="AA1200" i="11"/>
  <c r="R1213" i="11"/>
  <c r="U1214" i="11"/>
  <c r="X1215" i="11"/>
  <c r="Z1215" i="11" s="1"/>
  <c r="AA1216" i="11"/>
  <c r="R1229" i="11"/>
  <c r="U1230" i="11"/>
  <c r="X1231" i="11"/>
  <c r="Z1231" i="11" s="1"/>
  <c r="AA1232" i="11"/>
  <c r="R1245" i="11"/>
  <c r="U1246" i="11"/>
  <c r="X1247" i="11"/>
  <c r="Z1247" i="11" s="1"/>
  <c r="AA1248" i="11"/>
  <c r="V1252" i="11"/>
  <c r="Z1252" i="11" s="1"/>
  <c r="R1252" i="11"/>
  <c r="AC1258" i="11"/>
  <c r="AB1264" i="11"/>
  <c r="AC1264" i="11" s="1"/>
  <c r="U1264" i="11"/>
  <c r="AC1291" i="11"/>
  <c r="R1306" i="11"/>
  <c r="Z1318" i="11"/>
  <c r="AC1326" i="11"/>
  <c r="W1327" i="11"/>
  <c r="Z1327" i="11" s="1"/>
  <c r="R1327" i="11"/>
  <c r="AC1332" i="11"/>
  <c r="AC1338" i="11"/>
  <c r="X1396" i="11"/>
  <c r="W1396" i="11"/>
  <c r="Y1396" i="11"/>
  <c r="V1166" i="11"/>
  <c r="AB1168" i="11"/>
  <c r="R1170" i="11"/>
  <c r="AB1184" i="11"/>
  <c r="AC1184" i="11" s="1"/>
  <c r="R1186" i="11"/>
  <c r="AB1200" i="11"/>
  <c r="R1202" i="11"/>
  <c r="AB1216" i="11"/>
  <c r="R1218" i="11"/>
  <c r="AB1232" i="11"/>
  <c r="R1234" i="11"/>
  <c r="AB1248" i="11"/>
  <c r="R1250" i="11"/>
  <c r="V1262" i="11"/>
  <c r="Z1262" i="11" s="1"/>
  <c r="R1262" i="11"/>
  <c r="AC1275" i="11"/>
  <c r="AA1287" i="11"/>
  <c r="AC1287" i="11" s="1"/>
  <c r="X1287" i="11"/>
  <c r="V1287" i="11"/>
  <c r="Z1297" i="11"/>
  <c r="AC1306" i="11"/>
  <c r="AA1172" i="11"/>
  <c r="AA1188" i="11"/>
  <c r="AC1188" i="11" s="1"/>
  <c r="R1201" i="11"/>
  <c r="R1217" i="11"/>
  <c r="AA1220" i="11"/>
  <c r="AC1220" i="11" s="1"/>
  <c r="R1233" i="11"/>
  <c r="R1249" i="11"/>
  <c r="Z1274" i="11"/>
  <c r="Y1301" i="11"/>
  <c r="Z1301" i="11" s="1"/>
  <c r="R1301" i="11"/>
  <c r="V1316" i="11"/>
  <c r="Z1316" i="11" s="1"/>
  <c r="R1316" i="11"/>
  <c r="AA1319" i="11"/>
  <c r="W1325" i="11"/>
  <c r="R1337" i="11"/>
  <c r="AA1426" i="11"/>
  <c r="AC1426" i="11" s="1"/>
  <c r="U1426" i="11"/>
  <c r="X1533" i="11"/>
  <c r="R1533" i="11"/>
  <c r="R1158" i="11"/>
  <c r="AA1161" i="11"/>
  <c r="R1174" i="11"/>
  <c r="AA1177" i="11"/>
  <c r="R1190" i="11"/>
  <c r="AA1193" i="11"/>
  <c r="AC1193" i="11" s="1"/>
  <c r="Y1203" i="11"/>
  <c r="Z1203" i="11" s="1"/>
  <c r="R1206" i="11"/>
  <c r="R1222" i="11"/>
  <c r="AA1225" i="11"/>
  <c r="W1229" i="11"/>
  <c r="Z1229" i="11" s="1"/>
  <c r="Y1235" i="11"/>
  <c r="R1238" i="11"/>
  <c r="W1245" i="11"/>
  <c r="Z1245" i="11" s="1"/>
  <c r="Z1280" i="11"/>
  <c r="AA1301" i="11"/>
  <c r="AC1301" i="11" s="1"/>
  <c r="U1301" i="11"/>
  <c r="X1428" i="11"/>
  <c r="W1428" i="11"/>
  <c r="Z1257" i="11"/>
  <c r="Z1259" i="11"/>
  <c r="AA1269" i="11"/>
  <c r="AC1269" i="11" s="1"/>
  <c r="U1269" i="11"/>
  <c r="AC1279" i="11"/>
  <c r="Z1283" i="11"/>
  <c r="AB1286" i="11"/>
  <c r="AC1286" i="11" s="1"/>
  <c r="U1286" i="11"/>
  <c r="Z1296" i="11"/>
  <c r="R1305" i="11"/>
  <c r="U1307" i="11"/>
  <c r="W1319" i="11"/>
  <c r="R1322" i="11"/>
  <c r="Z1365" i="11"/>
  <c r="U1201" i="11"/>
  <c r="W1257" i="11"/>
  <c r="R1257" i="11"/>
  <c r="Z1286" i="11"/>
  <c r="Z1299" i="11"/>
  <c r="Z1307" i="11"/>
  <c r="AB1309" i="11"/>
  <c r="AC1309" i="11" s="1"/>
  <c r="X1309" i="11"/>
  <c r="Z1317" i="11"/>
  <c r="Z1331" i="11"/>
  <c r="AA1384" i="11"/>
  <c r="AC1384" i="11" s="1"/>
  <c r="U1384" i="11"/>
  <c r="Z1395" i="11"/>
  <c r="Y1511" i="11"/>
  <c r="R1511" i="11"/>
  <c r="U1238" i="11"/>
  <c r="AA1253" i="11"/>
  <c r="AC1253" i="11" s="1"/>
  <c r="U1253" i="11"/>
  <c r="AC1260" i="11"/>
  <c r="AC1262" i="11"/>
  <c r="W1263" i="11"/>
  <c r="Z1263" i="11" s="1"/>
  <c r="R1263" i="11"/>
  <c r="V1277" i="11"/>
  <c r="AC1282" i="11"/>
  <c r="AC1288" i="11"/>
  <c r="Z1290" i="11"/>
  <c r="W1293" i="11"/>
  <c r="AC1324" i="11"/>
  <c r="AA1480" i="11"/>
  <c r="AC1480" i="11" s="1"/>
  <c r="U1480" i="11"/>
  <c r="Y1482" i="11"/>
  <c r="W1482" i="11"/>
  <c r="AA1482" i="11"/>
  <c r="R1178" i="11"/>
  <c r="AC1265" i="11"/>
  <c r="AC1270" i="11"/>
  <c r="W1277" i="11"/>
  <c r="X1293" i="11"/>
  <c r="AC1298" i="11"/>
  <c r="AB1302" i="11"/>
  <c r="AC1302" i="11" s="1"/>
  <c r="U1302" i="11"/>
  <c r="V1303" i="11"/>
  <c r="Z1303" i="11" s="1"/>
  <c r="AC1310" i="11"/>
  <c r="W1311" i="11"/>
  <c r="Z1311" i="11" s="1"/>
  <c r="R1311" i="11"/>
  <c r="V1326" i="11"/>
  <c r="Z1326" i="11" s="1"/>
  <c r="R1326" i="11"/>
  <c r="AB1328" i="11"/>
  <c r="AC1328" i="11" s="1"/>
  <c r="U1328" i="11"/>
  <c r="AC1330" i="11"/>
  <c r="Y1362" i="11"/>
  <c r="R1362" i="11"/>
  <c r="W1458" i="11"/>
  <c r="Z1458" i="11" s="1"/>
  <c r="R1458" i="11"/>
  <c r="Z1271" i="11"/>
  <c r="X1277" i="11"/>
  <c r="AB1319" i="11"/>
  <c r="V1319" i="11"/>
  <c r="Y1325" i="11"/>
  <c r="Z1333" i="11"/>
  <c r="X1335" i="11"/>
  <c r="AA1362" i="11"/>
  <c r="AC1362" i="11" s="1"/>
  <c r="U1362" i="11"/>
  <c r="W1251" i="11"/>
  <c r="Z1251" i="11" s="1"/>
  <c r="R1251" i="11"/>
  <c r="AC1254" i="11"/>
  <c r="Z1258" i="11"/>
  <c r="Z1260" i="11"/>
  <c r="AC1263" i="11"/>
  <c r="AB1280" i="11"/>
  <c r="AC1280" i="11" s="1"/>
  <c r="U1280" i="11"/>
  <c r="V1284" i="11"/>
  <c r="Z1284" i="11" s="1"/>
  <c r="R1284" i="11"/>
  <c r="AA1317" i="11"/>
  <c r="AC1317" i="11" s="1"/>
  <c r="U1317" i="11"/>
  <c r="R1321" i="11"/>
  <c r="Z1337" i="11"/>
  <c r="AA1346" i="11"/>
  <c r="AC1346" i="11" s="1"/>
  <c r="U1346" i="11"/>
  <c r="X1348" i="11"/>
  <c r="W1348" i="11"/>
  <c r="U1465" i="11"/>
  <c r="AB1465" i="11"/>
  <c r="AC1465" i="11" s="1"/>
  <c r="Y1174" i="11"/>
  <c r="Z1174" i="11" s="1"/>
  <c r="Y1190" i="11"/>
  <c r="Z1190" i="11" s="1"/>
  <c r="W1200" i="11"/>
  <c r="Y1206" i="11"/>
  <c r="Z1206" i="11" s="1"/>
  <c r="W1216" i="11"/>
  <c r="Y1222" i="11"/>
  <c r="Z1222" i="11" s="1"/>
  <c r="W1232" i="11"/>
  <c r="Y1238" i="11"/>
  <c r="Z1238" i="11" s="1"/>
  <c r="W1248" i="11"/>
  <c r="R1290" i="11"/>
  <c r="AB1296" i="11"/>
  <c r="AC1296" i="11" s="1"/>
  <c r="U1296" i="11"/>
  <c r="V1332" i="11"/>
  <c r="Z1332" i="11" s="1"/>
  <c r="R1332" i="11"/>
  <c r="X1380" i="11"/>
  <c r="W1380" i="11"/>
  <c r="Y1380" i="11"/>
  <c r="X1168" i="11"/>
  <c r="X1184" i="11"/>
  <c r="Z1254" i="11"/>
  <c r="X1255" i="11"/>
  <c r="R1274" i="11"/>
  <c r="V1278" i="11"/>
  <c r="Z1278" i="11" s="1"/>
  <c r="R1278" i="11"/>
  <c r="AC1281" i="11"/>
  <c r="AC1290" i="11"/>
  <c r="V1294" i="11"/>
  <c r="Z1294" i="11" s="1"/>
  <c r="R1294" i="11"/>
  <c r="V1300" i="11"/>
  <c r="Z1300" i="11" s="1"/>
  <c r="R1300" i="11"/>
  <c r="Z1305" i="11"/>
  <c r="W1309" i="11"/>
  <c r="Z1323" i="11"/>
  <c r="AB1325" i="11"/>
  <c r="AC1325" i="11" s="1"/>
  <c r="X1325" i="11"/>
  <c r="X1413" i="11"/>
  <c r="Z1413" i="11" s="1"/>
  <c r="R1413" i="11"/>
  <c r="AB1251" i="11"/>
  <c r="AC1251" i="11" s="1"/>
  <c r="AA1255" i="11"/>
  <c r="AC1255" i="11" s="1"/>
  <c r="R1258" i="11"/>
  <c r="V1268" i="11"/>
  <c r="Z1268" i="11" s="1"/>
  <c r="R1268" i="11"/>
  <c r="Y1287" i="11"/>
  <c r="AB1303" i="11"/>
  <c r="AC1303" i="11" s="1"/>
  <c r="Z1315" i="11"/>
  <c r="R1338" i="11"/>
  <c r="Z1427" i="11"/>
  <c r="U1255" i="11"/>
  <c r="V1266" i="11"/>
  <c r="Z1266" i="11" s="1"/>
  <c r="X1272" i="11"/>
  <c r="Z1272" i="11" s="1"/>
  <c r="AA1273" i="11"/>
  <c r="AC1273" i="11" s="1"/>
  <c r="V1282" i="11"/>
  <c r="AB1284" i="11"/>
  <c r="AC1284" i="11" s="1"/>
  <c r="AB1300" i="11"/>
  <c r="AC1300" i="11" s="1"/>
  <c r="AB1316" i="11"/>
  <c r="AC1316" i="11" s="1"/>
  <c r="U1319" i="11"/>
  <c r="Z1341" i="11"/>
  <c r="R1351" i="11"/>
  <c r="Z1353" i="11"/>
  <c r="W1359" i="11"/>
  <c r="AC1361" i="11"/>
  <c r="Z1369" i="11"/>
  <c r="R1378" i="11"/>
  <c r="AB1391" i="11"/>
  <c r="AC1391" i="11" s="1"/>
  <c r="R1394" i="11"/>
  <c r="X1402" i="11"/>
  <c r="AC1406" i="11"/>
  <c r="AB1409" i="11"/>
  <c r="U1409" i="11"/>
  <c r="W1418" i="11"/>
  <c r="R1418" i="11"/>
  <c r="AC1420" i="11"/>
  <c r="AC1431" i="11"/>
  <c r="Z1442" i="11"/>
  <c r="Z1461" i="11"/>
  <c r="AA1538" i="11"/>
  <c r="AC1538" i="11" s="1"/>
  <c r="U1538" i="11"/>
  <c r="V1255" i="11"/>
  <c r="Z1255" i="11" s="1"/>
  <c r="Y1288" i="11"/>
  <c r="Z1288" i="11" s="1"/>
  <c r="AC1372" i="11"/>
  <c r="Z1373" i="11"/>
  <c r="AA1378" i="11"/>
  <c r="AC1378" i="11" s="1"/>
  <c r="U1378" i="11"/>
  <c r="X1381" i="11"/>
  <c r="Z1381" i="11" s="1"/>
  <c r="R1381" i="11"/>
  <c r="W1384" i="11"/>
  <c r="AA1394" i="11"/>
  <c r="AC1394" i="11" s="1"/>
  <c r="U1394" i="11"/>
  <c r="X1397" i="11"/>
  <c r="Z1397" i="11" s="1"/>
  <c r="R1397" i="11"/>
  <c r="Z1405" i="11"/>
  <c r="X1418" i="11"/>
  <c r="R1253" i="11"/>
  <c r="U1254" i="11"/>
  <c r="V1265" i="11"/>
  <c r="Z1265" i="11" s="1"/>
  <c r="R1269" i="11"/>
  <c r="U1270" i="11"/>
  <c r="AA1272" i="11"/>
  <c r="AC1272" i="11" s="1"/>
  <c r="V1281" i="11"/>
  <c r="Z1281" i="11" s="1"/>
  <c r="Y1282" i="11"/>
  <c r="R1285" i="11"/>
  <c r="W1292" i="11"/>
  <c r="Z1292" i="11" s="1"/>
  <c r="Y1298" i="11"/>
  <c r="Z1298" i="11" s="1"/>
  <c r="V1313" i="11"/>
  <c r="Z1313" i="11" s="1"/>
  <c r="Y1314" i="11"/>
  <c r="Z1314" i="11" s="1"/>
  <c r="AB1315" i="11"/>
  <c r="AC1315" i="11" s="1"/>
  <c r="R1317" i="11"/>
  <c r="U1318" i="11"/>
  <c r="V1329" i="11"/>
  <c r="Z1329" i="11" s="1"/>
  <c r="Y1330" i="11"/>
  <c r="Z1330" i="11" s="1"/>
  <c r="AB1331" i="11"/>
  <c r="AC1331" i="11" s="1"/>
  <c r="R1333" i="11"/>
  <c r="U1334" i="11"/>
  <c r="W1352" i="11"/>
  <c r="Z1352" i="11" s="1"/>
  <c r="X1354" i="11"/>
  <c r="X1364" i="11"/>
  <c r="X1370" i="11"/>
  <c r="Z1387" i="11"/>
  <c r="W1400" i="11"/>
  <c r="AA1410" i="11"/>
  <c r="AC1410" i="11" s="1"/>
  <c r="U1410" i="11"/>
  <c r="Z1415" i="11"/>
  <c r="W1416" i="11"/>
  <c r="X1429" i="11"/>
  <c r="Z1429" i="11" s="1"/>
  <c r="R1429" i="11"/>
  <c r="X1432" i="11"/>
  <c r="V1435" i="11"/>
  <c r="R1435" i="11"/>
  <c r="AA1437" i="11"/>
  <c r="AC1437" i="11" s="1"/>
  <c r="U1437" i="11"/>
  <c r="R1445" i="11"/>
  <c r="X1445" i="11"/>
  <c r="Z1445" i="11" s="1"/>
  <c r="AB1718" i="11"/>
  <c r="U1718" i="11"/>
  <c r="Y1276" i="11"/>
  <c r="Z1276" i="11" s="1"/>
  <c r="Y1308" i="11"/>
  <c r="Z1308" i="11" s="1"/>
  <c r="Y1324" i="11"/>
  <c r="Z1324" i="11" s="1"/>
  <c r="AC1340" i="11"/>
  <c r="AA1341" i="11"/>
  <c r="AC1341" i="11" s="1"/>
  <c r="U1341" i="11"/>
  <c r="AA1442" i="11"/>
  <c r="AC1442" i="11" s="1"/>
  <c r="U1442" i="11"/>
  <c r="V1478" i="11"/>
  <c r="Z1478" i="11" s="1"/>
  <c r="R1478" i="11"/>
  <c r="AB1266" i="11"/>
  <c r="AC1266" i="11" s="1"/>
  <c r="V1312" i="11"/>
  <c r="Z1312" i="11" s="1"/>
  <c r="V1328" i="11"/>
  <c r="Z1328" i="11" s="1"/>
  <c r="X1334" i="11"/>
  <c r="Z1334" i="11" s="1"/>
  <c r="W1339" i="11"/>
  <c r="Z1339" i="11" s="1"/>
  <c r="AB1354" i="11"/>
  <c r="AC1354" i="11" s="1"/>
  <c r="X1359" i="11"/>
  <c r="Z1360" i="11"/>
  <c r="Z1367" i="11"/>
  <c r="X1368" i="11"/>
  <c r="AA1373" i="11"/>
  <c r="AC1373" i="11" s="1"/>
  <c r="U1373" i="11"/>
  <c r="Y1376" i="11"/>
  <c r="Z1376" i="11" s="1"/>
  <c r="R1376" i="11"/>
  <c r="V1382" i="11"/>
  <c r="Z1382" i="11" s="1"/>
  <c r="R1382" i="11"/>
  <c r="AA1400" i="11"/>
  <c r="AA1405" i="11"/>
  <c r="AC1405" i="11" s="1"/>
  <c r="U1405" i="11"/>
  <c r="AA1416" i="11"/>
  <c r="Y1418" i="11"/>
  <c r="Z1419" i="11"/>
  <c r="AA1421" i="11"/>
  <c r="AC1421" i="11" s="1"/>
  <c r="U1421" i="11"/>
  <c r="AB1432" i="11"/>
  <c r="AC1432" i="11" s="1"/>
  <c r="AB1456" i="11"/>
  <c r="AA1456" i="11"/>
  <c r="Y1508" i="11"/>
  <c r="U1258" i="11"/>
  <c r="R1273" i="11"/>
  <c r="U1274" i="11"/>
  <c r="X1275" i="11"/>
  <c r="Z1275" i="11" s="1"/>
  <c r="AA1276" i="11"/>
  <c r="AC1276" i="11" s="1"/>
  <c r="R1289" i="11"/>
  <c r="U1290" i="11"/>
  <c r="U1306" i="11"/>
  <c r="AA1308" i="11"/>
  <c r="AC1308" i="11" s="1"/>
  <c r="U1322" i="11"/>
  <c r="U1338" i="11"/>
  <c r="AA1352" i="11"/>
  <c r="AC1352" i="11" s="1"/>
  <c r="AA1357" i="11"/>
  <c r="AC1357" i="11" s="1"/>
  <c r="U1357" i="11"/>
  <c r="Y1359" i="11"/>
  <c r="Y1370" i="11"/>
  <c r="V1380" i="11"/>
  <c r="AC1381" i="11"/>
  <c r="R1387" i="11"/>
  <c r="V1396" i="11"/>
  <c r="V1398" i="11"/>
  <c r="R1398" i="11"/>
  <c r="AB1400" i="11"/>
  <c r="AC1411" i="11"/>
  <c r="V1414" i="11"/>
  <c r="Z1414" i="11" s="1"/>
  <c r="R1414" i="11"/>
  <c r="AB1416" i="11"/>
  <c r="Y1424" i="11"/>
  <c r="Z1424" i="11" s="1"/>
  <c r="R1424" i="11"/>
  <c r="V1430" i="11"/>
  <c r="Z1430" i="11" s="1"/>
  <c r="R1430" i="11"/>
  <c r="U1432" i="11"/>
  <c r="V1434" i="11"/>
  <c r="AB1434" i="11"/>
  <c r="AC1434" i="11" s="1"/>
  <c r="Y1444" i="11"/>
  <c r="W1444" i="11"/>
  <c r="AA1506" i="11"/>
  <c r="AC1506" i="11" s="1"/>
  <c r="U1506" i="11"/>
  <c r="X1623" i="11"/>
  <c r="R1623" i="11"/>
  <c r="U1263" i="11"/>
  <c r="U1279" i="11"/>
  <c r="U1311" i="11"/>
  <c r="U1327" i="11"/>
  <c r="V1338" i="11"/>
  <c r="Z1338" i="11" s="1"/>
  <c r="V1350" i="11"/>
  <c r="Z1350" i="11" s="1"/>
  <c r="R1350" i="11"/>
  <c r="AB1352" i="11"/>
  <c r="Y1354" i="11"/>
  <c r="Z1355" i="11"/>
  <c r="AC1363" i="11"/>
  <c r="AC1439" i="11"/>
  <c r="AB1475" i="11"/>
  <c r="AC1475" i="11" s="1"/>
  <c r="U1475" i="11"/>
  <c r="AB1487" i="11"/>
  <c r="Y1487" i="11"/>
  <c r="X1487" i="11"/>
  <c r="V1487" i="11"/>
  <c r="U1252" i="11"/>
  <c r="R1267" i="11"/>
  <c r="U1268" i="11"/>
  <c r="R1283" i="11"/>
  <c r="R1299" i="11"/>
  <c r="R1315" i="11"/>
  <c r="R1331" i="11"/>
  <c r="U1332" i="11"/>
  <c r="U1347" i="11"/>
  <c r="V1348" i="11"/>
  <c r="AC1349" i="11"/>
  <c r="U1352" i="11"/>
  <c r="AC1367" i="11"/>
  <c r="AB1368" i="11"/>
  <c r="AC1368" i="11" s="1"/>
  <c r="V1377" i="11"/>
  <c r="Z1377" i="11" s="1"/>
  <c r="R1377" i="11"/>
  <c r="V1393" i="11"/>
  <c r="R1393" i="11"/>
  <c r="R1403" i="11"/>
  <c r="U1411" i="11"/>
  <c r="V1412" i="11"/>
  <c r="V1428" i="11"/>
  <c r="W1436" i="11"/>
  <c r="R1436" i="11"/>
  <c r="AC1452" i="11"/>
  <c r="Z1453" i="11"/>
  <c r="U1462" i="11"/>
  <c r="AA1462" i="11"/>
  <c r="AC1462" i="11" s="1"/>
  <c r="AA1485" i="11"/>
  <c r="AC1485" i="11" s="1"/>
  <c r="U1485" i="11"/>
  <c r="Z1525" i="11"/>
  <c r="V1601" i="11"/>
  <c r="Z1601" i="11" s="1"/>
  <c r="R1601" i="11"/>
  <c r="R1256" i="11"/>
  <c r="R1288" i="11"/>
  <c r="R1304" i="11"/>
  <c r="R1320" i="11"/>
  <c r="R1336" i="11"/>
  <c r="V1340" i="11"/>
  <c r="V1345" i="11"/>
  <c r="Z1345" i="11" s="1"/>
  <c r="R1345" i="11"/>
  <c r="AC1359" i="11"/>
  <c r="V1364" i="11"/>
  <c r="V1366" i="11"/>
  <c r="Z1366" i="11" s="1"/>
  <c r="R1366" i="11"/>
  <c r="AA1382" i="11"/>
  <c r="AC1382" i="11" s="1"/>
  <c r="U1382" i="11"/>
  <c r="W1388" i="11"/>
  <c r="Z1388" i="11" s="1"/>
  <c r="R1388" i="11"/>
  <c r="Z1390" i="11"/>
  <c r="V1425" i="11"/>
  <c r="Z1425" i="11" s="1"/>
  <c r="R1425" i="11"/>
  <c r="R1277" i="11"/>
  <c r="W1340" i="11"/>
  <c r="AA1380" i="11"/>
  <c r="V1391" i="11"/>
  <c r="Z1391" i="11" s="1"/>
  <c r="R1391" i="11"/>
  <c r="AA1396" i="11"/>
  <c r="AA1398" i="11"/>
  <c r="AC1398" i="11" s="1"/>
  <c r="U1398" i="11"/>
  <c r="Z1404" i="11"/>
  <c r="V1409" i="11"/>
  <c r="Z1409" i="11" s="1"/>
  <c r="R1409" i="11"/>
  <c r="AA1414" i="11"/>
  <c r="AC1414" i="11" s="1"/>
  <c r="U1414" i="11"/>
  <c r="AA1430" i="11"/>
  <c r="AC1430" i="11" s="1"/>
  <c r="U1430" i="11"/>
  <c r="Z1433" i="11"/>
  <c r="AA1522" i="11"/>
  <c r="AC1522" i="11" s="1"/>
  <c r="U1522" i="11"/>
  <c r="X1340" i="11"/>
  <c r="AA1350" i="11"/>
  <c r="AC1350" i="11" s="1"/>
  <c r="U1350" i="11"/>
  <c r="V1361" i="11"/>
  <c r="Z1361" i="11" s="1"/>
  <c r="R1361" i="11"/>
  <c r="AB1380" i="11"/>
  <c r="Z1385" i="11"/>
  <c r="AB1396" i="11"/>
  <c r="Y1432" i="11"/>
  <c r="V1432" i="11"/>
  <c r="V1441" i="11"/>
  <c r="Z1441" i="11" s="1"/>
  <c r="R1441" i="11"/>
  <c r="V1499" i="11"/>
  <c r="Z1499" i="11" s="1"/>
  <c r="R1499" i="11"/>
  <c r="Z1519" i="11"/>
  <c r="Y1340" i="11"/>
  <c r="V1343" i="11"/>
  <c r="R1343" i="11"/>
  <c r="Z1346" i="11"/>
  <c r="AA1348" i="11"/>
  <c r="V1375" i="11"/>
  <c r="R1375" i="11"/>
  <c r="Z1389" i="11"/>
  <c r="W1420" i="11"/>
  <c r="Z1420" i="11" s="1"/>
  <c r="R1420" i="11"/>
  <c r="Z1426" i="11"/>
  <c r="AA1428" i="11"/>
  <c r="AA1470" i="11"/>
  <c r="AC1470" i="11" s="1"/>
  <c r="U1470" i="11"/>
  <c r="V1553" i="11"/>
  <c r="Z1553" i="11" s="1"/>
  <c r="R1553" i="11"/>
  <c r="R1340" i="11"/>
  <c r="W1343" i="11"/>
  <c r="AC1345" i="11"/>
  <c r="AB1348" i="11"/>
  <c r="AA1366" i="11"/>
  <c r="AC1366" i="11" s="1"/>
  <c r="U1366" i="11"/>
  <c r="W1375" i="11"/>
  <c r="AB1377" i="11"/>
  <c r="AC1377" i="11" s="1"/>
  <c r="U1377" i="11"/>
  <c r="R1383" i="11"/>
  <c r="W1386" i="11"/>
  <c r="AB1393" i="11"/>
  <c r="AC1393" i="11" s="1"/>
  <c r="U1393" i="11"/>
  <c r="V1402" i="11"/>
  <c r="Z1406" i="11"/>
  <c r="V1407" i="11"/>
  <c r="R1407" i="11"/>
  <c r="Z1410" i="11"/>
  <c r="Z1417" i="11"/>
  <c r="V1423" i="11"/>
  <c r="Z1423" i="11" s="1"/>
  <c r="R1423" i="11"/>
  <c r="AC1425" i="11"/>
  <c r="AB1428" i="11"/>
  <c r="X1434" i="11"/>
  <c r="Z1437" i="11"/>
  <c r="W1439" i="11"/>
  <c r="Z1439" i="11" s="1"/>
  <c r="AC1443" i="11"/>
  <c r="X1444" i="11"/>
  <c r="Y1456" i="11"/>
  <c r="R1543" i="11"/>
  <c r="U1552" i="11"/>
  <c r="AB1552" i="11"/>
  <c r="AC1342" i="11"/>
  <c r="W1356" i="11"/>
  <c r="Z1356" i="11" s="1"/>
  <c r="R1356" i="11"/>
  <c r="V1359" i="11"/>
  <c r="R1359" i="11"/>
  <c r="AA1364" i="11"/>
  <c r="AC1364" i="11" s="1"/>
  <c r="AC1374" i="11"/>
  <c r="AC1383" i="11"/>
  <c r="X1386" i="11"/>
  <c r="R1399" i="11"/>
  <c r="W1402" i="11"/>
  <c r="W1407" i="11"/>
  <c r="AC1409" i="11"/>
  <c r="R1415" i="11"/>
  <c r="V1418" i="11"/>
  <c r="W1423" i="11"/>
  <c r="AB1425" i="11"/>
  <c r="U1425" i="11"/>
  <c r="R1431" i="11"/>
  <c r="Z1436" i="11"/>
  <c r="Z1448" i="11"/>
  <c r="X1517" i="11"/>
  <c r="Z1517" i="11" s="1"/>
  <c r="R1517" i="11"/>
  <c r="Z1541" i="11"/>
  <c r="W1347" i="11"/>
  <c r="Z1347" i="11" s="1"/>
  <c r="W1363" i="11"/>
  <c r="Z1363" i="11" s="1"/>
  <c r="V1368" i="11"/>
  <c r="AB1370" i="11"/>
  <c r="AC1370" i="11" s="1"/>
  <c r="R1372" i="11"/>
  <c r="AA1375" i="11"/>
  <c r="AC1375" i="11" s="1"/>
  <c r="V1384" i="11"/>
  <c r="AB1386" i="11"/>
  <c r="AC1386" i="11" s="1"/>
  <c r="V1400" i="11"/>
  <c r="R1404" i="11"/>
  <c r="V1416" i="11"/>
  <c r="AA1423" i="11"/>
  <c r="AC1423" i="11" s="1"/>
  <c r="W1450" i="11"/>
  <c r="Z1465" i="11"/>
  <c r="Z1468" i="11"/>
  <c r="AA1472" i="11"/>
  <c r="AC1472" i="11" s="1"/>
  <c r="V1473" i="11"/>
  <c r="Z1473" i="11" s="1"/>
  <c r="R1473" i="11"/>
  <c r="AA1488" i="11"/>
  <c r="V1489" i="11"/>
  <c r="Z1489" i="11" s="1"/>
  <c r="R1489" i="11"/>
  <c r="V1494" i="11"/>
  <c r="Z1494" i="11" s="1"/>
  <c r="R1494" i="11"/>
  <c r="AA1501" i="11"/>
  <c r="AC1501" i="11" s="1"/>
  <c r="U1501" i="11"/>
  <c r="Y1514" i="11"/>
  <c r="V1515" i="11"/>
  <c r="Z1515" i="11" s="1"/>
  <c r="R1515" i="11"/>
  <c r="AB1524" i="11"/>
  <c r="V1524" i="11"/>
  <c r="Z1524" i="11" s="1"/>
  <c r="Y1530" i="11"/>
  <c r="V1531" i="11"/>
  <c r="Z1531" i="11" s="1"/>
  <c r="R1531" i="11"/>
  <c r="Y1575" i="11"/>
  <c r="Z1575" i="11" s="1"/>
  <c r="R1575" i="11"/>
  <c r="Y1358" i="11"/>
  <c r="Z1358" i="11" s="1"/>
  <c r="AA1412" i="11"/>
  <c r="AC1412" i="11" s="1"/>
  <c r="W1432" i="11"/>
  <c r="AA1448" i="11"/>
  <c r="Y1450" i="11"/>
  <c r="W1460" i="11"/>
  <c r="AB1488" i="11"/>
  <c r="U1491" i="11"/>
  <c r="AC1511" i="11"/>
  <c r="AA1517" i="11"/>
  <c r="AC1517" i="11" s="1"/>
  <c r="U1517" i="11"/>
  <c r="AA1533" i="11"/>
  <c r="AC1533" i="11" s="1"/>
  <c r="U1533" i="11"/>
  <c r="Z1538" i="11"/>
  <c r="AB1540" i="11"/>
  <c r="AA1540" i="11"/>
  <c r="V1540" i="11"/>
  <c r="Z1540" i="11" s="1"/>
  <c r="X1551" i="11"/>
  <c r="W1551" i="11"/>
  <c r="AC1552" i="11"/>
  <c r="Z1576" i="11"/>
  <c r="W1654" i="11"/>
  <c r="U1750" i="11"/>
  <c r="V1362" i="11"/>
  <c r="AA1401" i="11"/>
  <c r="AC1401" i="11" s="1"/>
  <c r="W1421" i="11"/>
  <c r="Z1421" i="11" s="1"/>
  <c r="U1431" i="11"/>
  <c r="AA1433" i="11"/>
  <c r="AC1433" i="11" s="1"/>
  <c r="V1446" i="11"/>
  <c r="Z1446" i="11" s="1"/>
  <c r="R1446" i="11"/>
  <c r="AC1447" i="11"/>
  <c r="AB1448" i="11"/>
  <c r="V1455" i="11"/>
  <c r="Z1455" i="11" s="1"/>
  <c r="U1486" i="11"/>
  <c r="U1496" i="11"/>
  <c r="AC1528" i="11"/>
  <c r="AA1453" i="11"/>
  <c r="AC1453" i="11" s="1"/>
  <c r="U1453" i="11"/>
  <c r="V1456" i="11"/>
  <c r="AA1458" i="11"/>
  <c r="AC1458" i="11" s="1"/>
  <c r="U1458" i="11"/>
  <c r="AB1481" i="11"/>
  <c r="U1481" i="11"/>
  <c r="Z1486" i="11"/>
  <c r="W1487" i="11"/>
  <c r="Z1533" i="11"/>
  <c r="AB1535" i="11"/>
  <c r="W1535" i="11"/>
  <c r="Z1535" i="11" s="1"/>
  <c r="Y1650" i="11"/>
  <c r="R1650" i="11"/>
  <c r="R1344" i="11"/>
  <c r="U1345" i="11"/>
  <c r="R1360" i="11"/>
  <c r="U1361" i="11"/>
  <c r="R1392" i="11"/>
  <c r="R1408" i="11"/>
  <c r="R1440" i="11"/>
  <c r="U1441" i="11"/>
  <c r="W1456" i="11"/>
  <c r="R1463" i="11"/>
  <c r="AC1471" i="11"/>
  <c r="Z1474" i="11"/>
  <c r="Z1481" i="11"/>
  <c r="V1482" i="11"/>
  <c r="W1484" i="11"/>
  <c r="Z1484" i="11" s="1"/>
  <c r="R1484" i="11"/>
  <c r="AC1502" i="11"/>
  <c r="V1508" i="11"/>
  <c r="V1510" i="11"/>
  <c r="Z1510" i="11" s="1"/>
  <c r="R1510" i="11"/>
  <c r="AC1523" i="11"/>
  <c r="V1526" i="11"/>
  <c r="Z1526" i="11" s="1"/>
  <c r="R1526" i="11"/>
  <c r="U1528" i="11"/>
  <c r="Z1573" i="11"/>
  <c r="AB1592" i="11"/>
  <c r="U1592" i="11"/>
  <c r="Z1615" i="11"/>
  <c r="AC1617" i="11"/>
  <c r="AA1650" i="11"/>
  <c r="AC1650" i="11" s="1"/>
  <c r="U1650" i="11"/>
  <c r="V1654" i="11"/>
  <c r="AB1654" i="11"/>
  <c r="X1654" i="11"/>
  <c r="R1349" i="11"/>
  <c r="R1365" i="11"/>
  <c r="X1456" i="11"/>
  <c r="AB1460" i="11"/>
  <c r="AA1460" i="11"/>
  <c r="AC1460" i="11" s="1"/>
  <c r="AB1497" i="11"/>
  <c r="AC1497" i="11" s="1"/>
  <c r="U1497" i="11"/>
  <c r="V1505" i="11"/>
  <c r="Z1505" i="11" s="1"/>
  <c r="R1505" i="11"/>
  <c r="U1512" i="11"/>
  <c r="V1521" i="11"/>
  <c r="Z1521" i="11" s="1"/>
  <c r="R1521" i="11"/>
  <c r="R1558" i="11"/>
  <c r="V1558" i="11"/>
  <c r="Z1558" i="11" s="1"/>
  <c r="Y1594" i="11"/>
  <c r="AA1594" i="11"/>
  <c r="W1653" i="11"/>
  <c r="R1653" i="11"/>
  <c r="R1354" i="11"/>
  <c r="U1355" i="11"/>
  <c r="R1370" i="11"/>
  <c r="U1371" i="11"/>
  <c r="R1386" i="11"/>
  <c r="R1402" i="11"/>
  <c r="U1403" i="11"/>
  <c r="U1419" i="11"/>
  <c r="R1434" i="11"/>
  <c r="U1435" i="11"/>
  <c r="W1464" i="11"/>
  <c r="X1482" i="11"/>
  <c r="Z1497" i="11"/>
  <c r="U1502" i="11"/>
  <c r="Z1507" i="11"/>
  <c r="U1523" i="11"/>
  <c r="V1537" i="11"/>
  <c r="Z1537" i="11" s="1"/>
  <c r="R1537" i="11"/>
  <c r="V1542" i="11"/>
  <c r="R1542" i="11"/>
  <c r="U1550" i="11"/>
  <c r="AC1569" i="11"/>
  <c r="Z1570" i="11"/>
  <c r="AC1578" i="11"/>
  <c r="Y1618" i="11"/>
  <c r="Z1618" i="11" s="1"/>
  <c r="R1618" i="11"/>
  <c r="Z1650" i="11"/>
  <c r="R1439" i="11"/>
  <c r="AA1444" i="11"/>
  <c r="X1464" i="11"/>
  <c r="U1518" i="11"/>
  <c r="Z1523" i="11"/>
  <c r="AB1529" i="11"/>
  <c r="U1529" i="11"/>
  <c r="V1548" i="11"/>
  <c r="Z1548" i="11" s="1"/>
  <c r="R1548" i="11"/>
  <c r="Y1556" i="11"/>
  <c r="W1556" i="11"/>
  <c r="V1556" i="11"/>
  <c r="Z1613" i="11"/>
  <c r="R1348" i="11"/>
  <c r="AA1351" i="11"/>
  <c r="AC1351" i="11" s="1"/>
  <c r="R1380" i="11"/>
  <c r="Y1393" i="11"/>
  <c r="X1398" i="11"/>
  <c r="AA1415" i="11"/>
  <c r="AC1415" i="11" s="1"/>
  <c r="R1428" i="11"/>
  <c r="AB1444" i="11"/>
  <c r="Z1449" i="11"/>
  <c r="AC1459" i="11"/>
  <c r="V1472" i="11"/>
  <c r="R1474" i="11"/>
  <c r="X1476" i="11"/>
  <c r="R1490" i="11"/>
  <c r="W1504" i="11"/>
  <c r="V1504" i="11"/>
  <c r="Z1504" i="11" s="1"/>
  <c r="AB1513" i="11"/>
  <c r="AC1513" i="11" s="1"/>
  <c r="U1513" i="11"/>
  <c r="Z1518" i="11"/>
  <c r="Z1529" i="11"/>
  <c r="V1590" i="11"/>
  <c r="Z1590" i="11" s="1"/>
  <c r="R1590" i="11"/>
  <c r="R1639" i="11"/>
  <c r="Y1398" i="11"/>
  <c r="X1435" i="11"/>
  <c r="V1450" i="11"/>
  <c r="AA1464" i="11"/>
  <c r="R1469" i="11"/>
  <c r="W1472" i="11"/>
  <c r="AA1474" i="11"/>
  <c r="AC1474" i="11" s="1"/>
  <c r="U1474" i="11"/>
  <c r="Y1476" i="11"/>
  <c r="R1479" i="11"/>
  <c r="AC1481" i="11"/>
  <c r="AA1490" i="11"/>
  <c r="AC1490" i="11" s="1"/>
  <c r="U1490" i="11"/>
  <c r="AA1508" i="11"/>
  <c r="V1514" i="11"/>
  <c r="Z1520" i="11"/>
  <c r="Z1527" i="11"/>
  <c r="V1530" i="11"/>
  <c r="Y1551" i="11"/>
  <c r="W1452" i="11"/>
  <c r="Z1452" i="11" s="1"/>
  <c r="R1452" i="11"/>
  <c r="V1457" i="11"/>
  <c r="Z1457" i="11" s="1"/>
  <c r="R1457" i="11"/>
  <c r="V1460" i="11"/>
  <c r="V1462" i="11"/>
  <c r="Z1462" i="11" s="1"/>
  <c r="R1462" i="11"/>
  <c r="AB1464" i="11"/>
  <c r="AA1469" i="11"/>
  <c r="AC1469" i="11" s="1"/>
  <c r="U1469" i="11"/>
  <c r="X1472" i="11"/>
  <c r="AC1476" i="11"/>
  <c r="Z1480" i="11"/>
  <c r="W1488" i="11"/>
  <c r="R1495" i="11"/>
  <c r="AB1508" i="11"/>
  <c r="Z1511" i="11"/>
  <c r="AA1524" i="11"/>
  <c r="Z1536" i="11"/>
  <c r="AC1537" i="11"/>
  <c r="AC1542" i="11"/>
  <c r="Z1581" i="11"/>
  <c r="Z1584" i="11"/>
  <c r="Y1634" i="11"/>
  <c r="Z1634" i="11" s="1"/>
  <c r="R1634" i="11"/>
  <c r="AB1449" i="11"/>
  <c r="AC1449" i="11" s="1"/>
  <c r="X1450" i="11"/>
  <c r="Z1454" i="11"/>
  <c r="AC1461" i="11"/>
  <c r="U1464" i="11"/>
  <c r="V1483" i="11"/>
  <c r="Z1483" i="11" s="1"/>
  <c r="R1483" i="11"/>
  <c r="X1488" i="11"/>
  <c r="Z1490" i="11"/>
  <c r="AB1492" i="11"/>
  <c r="AA1492" i="11"/>
  <c r="Z1501" i="11"/>
  <c r="AB1503" i="11"/>
  <c r="X1514" i="11"/>
  <c r="AC1529" i="11"/>
  <c r="X1530" i="11"/>
  <c r="Z1545" i="11"/>
  <c r="AB1603" i="11"/>
  <c r="AC1603" i="11" s="1"/>
  <c r="U1603" i="11"/>
  <c r="X1607" i="11"/>
  <c r="R1607" i="11"/>
  <c r="AA1634" i="11"/>
  <c r="AC1634" i="11" s="1"/>
  <c r="U1634" i="11"/>
  <c r="W1455" i="11"/>
  <c r="R1467" i="11"/>
  <c r="R1485" i="11"/>
  <c r="AA1555" i="11"/>
  <c r="AC1555" i="11" s="1"/>
  <c r="U1555" i="11"/>
  <c r="Z1632" i="11"/>
  <c r="V1444" i="11"/>
  <c r="R1448" i="11"/>
  <c r="R1464" i="11"/>
  <c r="R1480" i="11"/>
  <c r="R1496" i="11"/>
  <c r="R1512" i="11"/>
  <c r="R1528" i="11"/>
  <c r="Z1560" i="11"/>
  <c r="AA1586" i="11"/>
  <c r="AC1586" i="11" s="1"/>
  <c r="U1586" i="11"/>
  <c r="Z1609" i="11"/>
  <c r="W1612" i="11"/>
  <c r="Z1612" i="11" s="1"/>
  <c r="R1612" i="11"/>
  <c r="V1674" i="11"/>
  <c r="Z1674" i="11" s="1"/>
  <c r="R1674" i="11"/>
  <c r="AB1765" i="11"/>
  <c r="U1765" i="11"/>
  <c r="AB1466" i="11"/>
  <c r="AC1466" i="11" s="1"/>
  <c r="R1468" i="11"/>
  <c r="AB1482" i="11"/>
  <c r="AA1487" i="11"/>
  <c r="AB1498" i="11"/>
  <c r="AC1498" i="11" s="1"/>
  <c r="R1500" i="11"/>
  <c r="AA1503" i="11"/>
  <c r="Y1513" i="11"/>
  <c r="Z1513" i="11" s="1"/>
  <c r="AB1514" i="11"/>
  <c r="AC1514" i="11" s="1"/>
  <c r="R1516" i="11"/>
  <c r="AA1519" i="11"/>
  <c r="AC1519" i="11" s="1"/>
  <c r="R1532" i="11"/>
  <c r="X1534" i="11"/>
  <c r="Z1534" i="11" s="1"/>
  <c r="AA1535" i="11"/>
  <c r="X1542" i="11"/>
  <c r="Z1544" i="11"/>
  <c r="W1546" i="11"/>
  <c r="V1550" i="11"/>
  <c r="Z1550" i="11" s="1"/>
  <c r="V1551" i="11"/>
  <c r="AA1557" i="11"/>
  <c r="Y1578" i="11"/>
  <c r="V1579" i="11"/>
  <c r="Z1579" i="11" s="1"/>
  <c r="R1579" i="11"/>
  <c r="AA1581" i="11"/>
  <c r="AC1581" i="11" s="1"/>
  <c r="U1581" i="11"/>
  <c r="Z1596" i="11"/>
  <c r="V1627" i="11"/>
  <c r="Z1627" i="11" s="1"/>
  <c r="R1627" i="11"/>
  <c r="AA1629" i="11"/>
  <c r="AC1629" i="11" s="1"/>
  <c r="U1629" i="11"/>
  <c r="X1636" i="11"/>
  <c r="AA1645" i="11"/>
  <c r="AC1645" i="11" s="1"/>
  <c r="U1645" i="11"/>
  <c r="V1748" i="11"/>
  <c r="Z1748" i="11" s="1"/>
  <c r="R1748" i="11"/>
  <c r="V1485" i="11"/>
  <c r="Z1485" i="11" s="1"/>
  <c r="X1491" i="11"/>
  <c r="Z1491" i="11" s="1"/>
  <c r="W1496" i="11"/>
  <c r="Z1496" i="11" s="1"/>
  <c r="X1539" i="11"/>
  <c r="Z1539" i="11" s="1"/>
  <c r="R1556" i="11"/>
  <c r="AB1557" i="11"/>
  <c r="AC1560" i="11"/>
  <c r="AC1564" i="11"/>
  <c r="Z1593" i="11"/>
  <c r="Z1598" i="11"/>
  <c r="Z1602" i="11"/>
  <c r="AA1618" i="11"/>
  <c r="AC1618" i="11" s="1"/>
  <c r="U1618" i="11"/>
  <c r="Z1639" i="11"/>
  <c r="V1643" i="11"/>
  <c r="Z1643" i="11" s="1"/>
  <c r="R1643" i="11"/>
  <c r="U1463" i="11"/>
  <c r="U1511" i="11"/>
  <c r="AC1548" i="11"/>
  <c r="AC1550" i="11"/>
  <c r="R1561" i="11"/>
  <c r="V1563" i="11"/>
  <c r="Z1563" i="11" s="1"/>
  <c r="R1563" i="11"/>
  <c r="R1570" i="11"/>
  <c r="AC1576" i="11"/>
  <c r="V1585" i="11"/>
  <c r="Z1585" i="11" s="1"/>
  <c r="R1585" i="11"/>
  <c r="U1587" i="11"/>
  <c r="V1594" i="11"/>
  <c r="W1599" i="11"/>
  <c r="AC1601" i="11"/>
  <c r="AC1624" i="11"/>
  <c r="AC1626" i="11"/>
  <c r="AB1631" i="11"/>
  <c r="AA1631" i="11"/>
  <c r="AB1647" i="11"/>
  <c r="AA1647" i="11"/>
  <c r="AC1647" i="11" s="1"/>
  <c r="AB1746" i="11"/>
  <c r="AA1746" i="11"/>
  <c r="W1746" i="11"/>
  <c r="V1746" i="11"/>
  <c r="Y1746" i="11"/>
  <c r="X1746" i="11"/>
  <c r="Z1549" i="11"/>
  <c r="AA1570" i="11"/>
  <c r="AC1570" i="11" s="1"/>
  <c r="U1570" i="11"/>
  <c r="W1594" i="11"/>
  <c r="AC1598" i="11"/>
  <c r="AB1636" i="11"/>
  <c r="AA1636" i="11"/>
  <c r="AA1665" i="11"/>
  <c r="AC1665" i="11" s="1"/>
  <c r="U1665" i="11"/>
  <c r="W1685" i="11"/>
  <c r="Z1685" i="11" s="1"/>
  <c r="R1685" i="11"/>
  <c r="AC1738" i="11"/>
  <c r="R1456" i="11"/>
  <c r="U1457" i="11"/>
  <c r="R1472" i="11"/>
  <c r="U1473" i="11"/>
  <c r="U1489" i="11"/>
  <c r="R1504" i="11"/>
  <c r="U1521" i="11"/>
  <c r="U1537" i="11"/>
  <c r="AA1551" i="11"/>
  <c r="V1574" i="11"/>
  <c r="Z1574" i="11" s="1"/>
  <c r="R1574" i="11"/>
  <c r="U1576" i="11"/>
  <c r="X1594" i="11"/>
  <c r="Y1604" i="11"/>
  <c r="Z1604" i="11" s="1"/>
  <c r="AA1613" i="11"/>
  <c r="AC1613" i="11" s="1"/>
  <c r="U1613" i="11"/>
  <c r="U1624" i="11"/>
  <c r="V1633" i="11"/>
  <c r="Z1633" i="11" s="1"/>
  <c r="R1633" i="11"/>
  <c r="V1649" i="11"/>
  <c r="Z1649" i="11" s="1"/>
  <c r="R1649" i="11"/>
  <c r="R1461" i="11"/>
  <c r="R1477" i="11"/>
  <c r="R1493" i="11"/>
  <c r="R1509" i="11"/>
  <c r="R1525" i="11"/>
  <c r="R1541" i="11"/>
  <c r="U1542" i="11"/>
  <c r="AC1544" i="11"/>
  <c r="AB1546" i="11"/>
  <c r="AC1546" i="11" s="1"/>
  <c r="AB1551" i="11"/>
  <c r="AB1556" i="11"/>
  <c r="AC1573" i="11"/>
  <c r="V1583" i="11"/>
  <c r="Z1583" i="11" s="1"/>
  <c r="Z1597" i="11"/>
  <c r="AA1599" i="11"/>
  <c r="R1602" i="11"/>
  <c r="AC1608" i="11"/>
  <c r="Y1610" i="11"/>
  <c r="Z1610" i="11" s="1"/>
  <c r="V1611" i="11"/>
  <c r="Z1611" i="11" s="1"/>
  <c r="R1611" i="11"/>
  <c r="V1622" i="11"/>
  <c r="R1622" i="11"/>
  <c r="R1733" i="11"/>
  <c r="R1466" i="11"/>
  <c r="R1482" i="11"/>
  <c r="R1498" i="11"/>
  <c r="R1514" i="11"/>
  <c r="R1530" i="11"/>
  <c r="V1559" i="11"/>
  <c r="Z1582" i="11"/>
  <c r="AA1602" i="11"/>
  <c r="AC1602" i="11" s="1"/>
  <c r="U1602" i="11"/>
  <c r="V1638" i="11"/>
  <c r="Z1638" i="11" s="1"/>
  <c r="R1638" i="11"/>
  <c r="AB1683" i="11"/>
  <c r="AA1683" i="11"/>
  <c r="Y1683" i="11"/>
  <c r="U1544" i="11"/>
  <c r="R1545" i="11"/>
  <c r="Y1546" i="11"/>
  <c r="V1547" i="11"/>
  <c r="Z1547" i="11" s="1"/>
  <c r="R1547" i="11"/>
  <c r="R1549" i="11"/>
  <c r="W1559" i="11"/>
  <c r="V1572" i="11"/>
  <c r="Z1572" i="11" s="1"/>
  <c r="Z1586" i="11"/>
  <c r="AC1587" i="11"/>
  <c r="W1588" i="11"/>
  <c r="AC1591" i="11"/>
  <c r="X1599" i="11"/>
  <c r="Z1600" i="11"/>
  <c r="Z1607" i="11"/>
  <c r="U1608" i="11"/>
  <c r="W1628" i="11"/>
  <c r="Z1628" i="11" s="1"/>
  <c r="R1628" i="11"/>
  <c r="V1631" i="11"/>
  <c r="W1644" i="11"/>
  <c r="Z1644" i="11" s="1"/>
  <c r="R1644" i="11"/>
  <c r="V1647" i="11"/>
  <c r="AA1659" i="11"/>
  <c r="AC1659" i="11" s="1"/>
  <c r="U1659" i="11"/>
  <c r="AB1661" i="11"/>
  <c r="AA1661" i="11"/>
  <c r="X1661" i="11"/>
  <c r="Y1661" i="11"/>
  <c r="W1661" i="11"/>
  <c r="W1557" i="11"/>
  <c r="X1559" i="11"/>
  <c r="Z1577" i="11"/>
  <c r="V1578" i="11"/>
  <c r="X1588" i="11"/>
  <c r="AB1594" i="11"/>
  <c r="V1606" i="11"/>
  <c r="Z1606" i="11" s="1"/>
  <c r="R1606" i="11"/>
  <c r="U1619" i="11"/>
  <c r="V1620" i="11"/>
  <c r="Z1620" i="11" s="1"/>
  <c r="Z1625" i="11"/>
  <c r="W1631" i="11"/>
  <c r="AC1633" i="11"/>
  <c r="V1636" i="11"/>
  <c r="Z1636" i="11" s="1"/>
  <c r="W1647" i="11"/>
  <c r="AC1649" i="11"/>
  <c r="V1652" i="11"/>
  <c r="AA1554" i="11"/>
  <c r="AC1554" i="11" s="1"/>
  <c r="U1554" i="11"/>
  <c r="X1557" i="11"/>
  <c r="Z1561" i="11"/>
  <c r="V1562" i="11"/>
  <c r="V1569" i="11"/>
  <c r="Z1569" i="11" s="1"/>
  <c r="R1569" i="11"/>
  <c r="Z1571" i="11"/>
  <c r="W1578" i="11"/>
  <c r="Y1588" i="11"/>
  <c r="V1617" i="11"/>
  <c r="Z1617" i="11" s="1"/>
  <c r="R1617" i="11"/>
  <c r="Z1619" i="11"/>
  <c r="V1657" i="11"/>
  <c r="Z1657" i="11" s="1"/>
  <c r="R1657" i="11"/>
  <c r="Z1543" i="11"/>
  <c r="W1562" i="11"/>
  <c r="V1564" i="11"/>
  <c r="Z1564" i="11" s="1"/>
  <c r="R1564" i="11"/>
  <c r="U1566" i="11"/>
  <c r="AB1568" i="11"/>
  <c r="AC1568" i="11" s="1"/>
  <c r="X1578" i="11"/>
  <c r="AC1580" i="11"/>
  <c r="AC1592" i="11"/>
  <c r="V1595" i="11"/>
  <c r="Z1595" i="11" s="1"/>
  <c r="R1595" i="11"/>
  <c r="AA1597" i="11"/>
  <c r="AC1597" i="11" s="1"/>
  <c r="U1597" i="11"/>
  <c r="W1626" i="11"/>
  <c r="Z1626" i="11" s="1"/>
  <c r="AC1628" i="11"/>
  <c r="AC1635" i="11"/>
  <c r="AC1644" i="11"/>
  <c r="AC1651" i="11"/>
  <c r="AC1718" i="11"/>
  <c r="W1555" i="11"/>
  <c r="Z1555" i="11" s="1"/>
  <c r="AA1583" i="11"/>
  <c r="AC1583" i="11" s="1"/>
  <c r="W1587" i="11"/>
  <c r="Z1587" i="11" s="1"/>
  <c r="V1592" i="11"/>
  <c r="Z1592" i="11" s="1"/>
  <c r="R1596" i="11"/>
  <c r="V1608" i="11"/>
  <c r="Z1608" i="11" s="1"/>
  <c r="AA1615" i="11"/>
  <c r="AC1615" i="11" s="1"/>
  <c r="V1624" i="11"/>
  <c r="Z1624" i="11" s="1"/>
  <c r="X1630" i="11"/>
  <c r="Z1630" i="11" s="1"/>
  <c r="V1640" i="11"/>
  <c r="Y1641" i="11"/>
  <c r="Z1641" i="11" s="1"/>
  <c r="X1646" i="11"/>
  <c r="Z1646" i="11" s="1"/>
  <c r="Z1701" i="11"/>
  <c r="Z1710" i="11"/>
  <c r="AA1712" i="11"/>
  <c r="AC1712" i="11" s="1"/>
  <c r="U1712" i="11"/>
  <c r="Z1731" i="11"/>
  <c r="AC1745" i="11"/>
  <c r="AA1556" i="11"/>
  <c r="AB1567" i="11"/>
  <c r="AC1567" i="11" s="1"/>
  <c r="AA1572" i="11"/>
  <c r="AC1572" i="11" s="1"/>
  <c r="AA1588" i="11"/>
  <c r="AC1588" i="11" s="1"/>
  <c r="AB1599" i="11"/>
  <c r="AA1620" i="11"/>
  <c r="AC1620" i="11" s="1"/>
  <c r="V1629" i="11"/>
  <c r="W1640" i="11"/>
  <c r="V1645" i="11"/>
  <c r="W1663" i="11"/>
  <c r="Z1663" i="11" s="1"/>
  <c r="R1663" i="11"/>
  <c r="AB1693" i="11"/>
  <c r="AA1693" i="11"/>
  <c r="X1693" i="11"/>
  <c r="W1693" i="11"/>
  <c r="AA1714" i="11"/>
  <c r="AC1714" i="11" s="1"/>
  <c r="W1714" i="11"/>
  <c r="V1714" i="11"/>
  <c r="Z1714" i="11" s="1"/>
  <c r="V1716" i="11"/>
  <c r="Z1716" i="11" s="1"/>
  <c r="R1716" i="11"/>
  <c r="X1730" i="11"/>
  <c r="Z1733" i="11"/>
  <c r="AA1739" i="11"/>
  <c r="AC1739" i="11" s="1"/>
  <c r="U1739" i="11"/>
  <c r="AA1992" i="11"/>
  <c r="AC1992" i="11" s="1"/>
  <c r="U1992" i="11"/>
  <c r="AA1577" i="11"/>
  <c r="AC1577" i="11" s="1"/>
  <c r="U1591" i="11"/>
  <c r="W1613" i="11"/>
  <c r="U1639" i="11"/>
  <c r="X1640" i="11"/>
  <c r="W1645" i="11"/>
  <c r="AB1660" i="11"/>
  <c r="U1660" i="11"/>
  <c r="V1661" i="11"/>
  <c r="AC1674" i="11"/>
  <c r="R1680" i="11"/>
  <c r="V1683" i="11"/>
  <c r="AA1691" i="11"/>
  <c r="AC1691" i="11" s="1"/>
  <c r="U1691" i="11"/>
  <c r="AC1706" i="11"/>
  <c r="AC1715" i="11"/>
  <c r="Z1722" i="11"/>
  <c r="AB1741" i="11"/>
  <c r="AA1741" i="11"/>
  <c r="X1741" i="11"/>
  <c r="W1741" i="11"/>
  <c r="Z1754" i="11"/>
  <c r="V1839" i="11"/>
  <c r="Z1839" i="11" s="1"/>
  <c r="R1839" i="11"/>
  <c r="U1564" i="11"/>
  <c r="V1591" i="11"/>
  <c r="Z1591" i="11" s="1"/>
  <c r="V1623" i="11"/>
  <c r="X1629" i="11"/>
  <c r="X1645" i="11"/>
  <c r="AA1680" i="11"/>
  <c r="AC1680" i="11" s="1"/>
  <c r="U1680" i="11"/>
  <c r="W1683" i="11"/>
  <c r="V1689" i="11"/>
  <c r="Z1689" i="11" s="1"/>
  <c r="R1689" i="11"/>
  <c r="Z1695" i="11"/>
  <c r="AC1713" i="11"/>
  <c r="V1737" i="11"/>
  <c r="Z1737" i="11" s="1"/>
  <c r="R1737" i="11"/>
  <c r="Z1739" i="11"/>
  <c r="Z1745" i="11"/>
  <c r="AA1760" i="11"/>
  <c r="AC1760" i="11" s="1"/>
  <c r="U1760" i="11"/>
  <c r="X1781" i="11"/>
  <c r="R1781" i="11"/>
  <c r="R1552" i="11"/>
  <c r="U1553" i="11"/>
  <c r="R1568" i="11"/>
  <c r="U1569" i="11"/>
  <c r="R1600" i="11"/>
  <c r="U1601" i="11"/>
  <c r="R1616" i="11"/>
  <c r="U1617" i="11"/>
  <c r="W1623" i="11"/>
  <c r="Z1653" i="11"/>
  <c r="X1683" i="11"/>
  <c r="AC1703" i="11"/>
  <c r="AC1724" i="11"/>
  <c r="AA1728" i="11"/>
  <c r="AC1728" i="11" s="1"/>
  <c r="U1728" i="11"/>
  <c r="AA1730" i="11"/>
  <c r="AC1730" i="11" s="1"/>
  <c r="W1730" i="11"/>
  <c r="V1730" i="11"/>
  <c r="V1764" i="11"/>
  <c r="Z1764" i="11" s="1"/>
  <c r="R1764" i="11"/>
  <c r="V1833" i="11"/>
  <c r="Z1833" i="11" s="1"/>
  <c r="R1833" i="11"/>
  <c r="X1922" i="11"/>
  <c r="R1922" i="11"/>
  <c r="AB1924" i="11"/>
  <c r="Y1924" i="11"/>
  <c r="W1924" i="11"/>
  <c r="V1924" i="11"/>
  <c r="X1924" i="11"/>
  <c r="U1574" i="11"/>
  <c r="R1589" i="11"/>
  <c r="U1590" i="11"/>
  <c r="R1605" i="11"/>
  <c r="U1606" i="11"/>
  <c r="U1622" i="11"/>
  <c r="R1637" i="11"/>
  <c r="U1638" i="11"/>
  <c r="W1652" i="11"/>
  <c r="V1658" i="11"/>
  <c r="Z1658" i="11" s="1"/>
  <c r="R1658" i="11"/>
  <c r="Y1675" i="11"/>
  <c r="R1675" i="11"/>
  <c r="AB1677" i="11"/>
  <c r="AA1677" i="11"/>
  <c r="X1677" i="11"/>
  <c r="AB1709" i="11"/>
  <c r="AA1709" i="11"/>
  <c r="X1709" i="11"/>
  <c r="W1709" i="11"/>
  <c r="AC1733" i="11"/>
  <c r="AC1756" i="11"/>
  <c r="AA1762" i="11"/>
  <c r="W1762" i="11"/>
  <c r="V1762" i="11"/>
  <c r="AB1809" i="11"/>
  <c r="AC1809" i="11" s="1"/>
  <c r="U1809" i="11"/>
  <c r="R1642" i="11"/>
  <c r="U1643" i="11"/>
  <c r="X1652" i="11"/>
  <c r="W1655" i="11"/>
  <c r="V1666" i="11"/>
  <c r="V1667" i="11"/>
  <c r="AA1675" i="11"/>
  <c r="AC1675" i="11" s="1"/>
  <c r="U1675" i="11"/>
  <c r="Z1680" i="11"/>
  <c r="AB1682" i="11"/>
  <c r="AA1682" i="11"/>
  <c r="W1682" i="11"/>
  <c r="Z1682" i="11" s="1"/>
  <c r="V1693" i="11"/>
  <c r="Z1693" i="11" s="1"/>
  <c r="Z1699" i="11"/>
  <c r="AA1707" i="11"/>
  <c r="AC1707" i="11" s="1"/>
  <c r="U1707" i="11"/>
  <c r="Z1713" i="11"/>
  <c r="AC1722" i="11"/>
  <c r="V1732" i="11"/>
  <c r="Z1732" i="11" s="1"/>
  <c r="R1732" i="11"/>
  <c r="U1734" i="11"/>
  <c r="R1749" i="11"/>
  <c r="AC1754" i="11"/>
  <c r="AC1759" i="11"/>
  <c r="R1551" i="11"/>
  <c r="R1567" i="11"/>
  <c r="R1583" i="11"/>
  <c r="R1599" i="11"/>
  <c r="R1615" i="11"/>
  <c r="R1631" i="11"/>
  <c r="R1647" i="11"/>
  <c r="Y1652" i="11"/>
  <c r="W1667" i="11"/>
  <c r="V1673" i="11"/>
  <c r="Z1673" i="11" s="1"/>
  <c r="R1673" i="11"/>
  <c r="AC1695" i="11"/>
  <c r="X1698" i="11"/>
  <c r="V1705" i="11"/>
  <c r="Z1705" i="11" s="1"/>
  <c r="R1705" i="11"/>
  <c r="Z1711" i="11"/>
  <c r="AC1729" i="11"/>
  <c r="AC1731" i="11"/>
  <c r="V1741" i="11"/>
  <c r="Z1741" i="11" s="1"/>
  <c r="AC1749" i="11"/>
  <c r="AC1761" i="11"/>
  <c r="V1775" i="11"/>
  <c r="Z1775" i="11" s="1"/>
  <c r="R1775" i="11"/>
  <c r="AB1803" i="11"/>
  <c r="U1803" i="11"/>
  <c r="AA1830" i="11"/>
  <c r="AC1830" i="11" s="1"/>
  <c r="U1830" i="11"/>
  <c r="R1572" i="11"/>
  <c r="R1588" i="11"/>
  <c r="R1604" i="11"/>
  <c r="R1620" i="11"/>
  <c r="X1622" i="11"/>
  <c r="AA1623" i="11"/>
  <c r="AC1623" i="11" s="1"/>
  <c r="R1636" i="11"/>
  <c r="R1652" i="11"/>
  <c r="AC1660" i="11"/>
  <c r="X1667" i="11"/>
  <c r="V1684" i="11"/>
  <c r="Z1684" i="11" s="1"/>
  <c r="R1684" i="11"/>
  <c r="V1801" i="11"/>
  <c r="Z1801" i="11" s="1"/>
  <c r="R1801" i="11"/>
  <c r="AA1652" i="11"/>
  <c r="AC1652" i="11" s="1"/>
  <c r="AA1654" i="11"/>
  <c r="AC1654" i="11" s="1"/>
  <c r="AC1658" i="11"/>
  <c r="AA1664" i="11"/>
  <c r="AC1664" i="11" s="1"/>
  <c r="U1664" i="11"/>
  <c r="Z1679" i="11"/>
  <c r="AC1702" i="11"/>
  <c r="AC1704" i="11"/>
  <c r="AC1708" i="11"/>
  <c r="R1717" i="11"/>
  <c r="AA1723" i="11"/>
  <c r="AC1723" i="11" s="1"/>
  <c r="U1723" i="11"/>
  <c r="AB1725" i="11"/>
  <c r="AC1725" i="11" s="1"/>
  <c r="X1725" i="11"/>
  <c r="W1725" i="11"/>
  <c r="Z1747" i="11"/>
  <c r="Z1749" i="11"/>
  <c r="AA1755" i="11"/>
  <c r="AC1755" i="11" s="1"/>
  <c r="U1755" i="11"/>
  <c r="AB1666" i="11"/>
  <c r="AA1666" i="11"/>
  <c r="W1666" i="11"/>
  <c r="AC1670" i="11"/>
  <c r="AB1676" i="11"/>
  <c r="AC1676" i="11" s="1"/>
  <c r="U1676" i="11"/>
  <c r="V1677" i="11"/>
  <c r="U1681" i="11"/>
  <c r="V1690" i="11"/>
  <c r="Z1690" i="11" s="1"/>
  <c r="R1690" i="11"/>
  <c r="V1709" i="11"/>
  <c r="AC1717" i="11"/>
  <c r="Z1738" i="11"/>
  <c r="AB1757" i="11"/>
  <c r="AA1757" i="11"/>
  <c r="X1757" i="11"/>
  <c r="W1757" i="11"/>
  <c r="Z1757" i="11" s="1"/>
  <c r="AA1798" i="11"/>
  <c r="AC1798" i="11" s="1"/>
  <c r="U1798" i="11"/>
  <c r="Z1681" i="11"/>
  <c r="AA1696" i="11"/>
  <c r="AC1696" i="11" s="1"/>
  <c r="U1696" i="11"/>
  <c r="AB1698" i="11"/>
  <c r="AA1698" i="11"/>
  <c r="W1698" i="11"/>
  <c r="V1698" i="11"/>
  <c r="V1700" i="11"/>
  <c r="Z1700" i="11" s="1"/>
  <c r="R1700" i="11"/>
  <c r="Z1712" i="11"/>
  <c r="V1721" i="11"/>
  <c r="Z1721" i="11" s="1"/>
  <c r="R1721" i="11"/>
  <c r="Z1727" i="11"/>
  <c r="V1753" i="11"/>
  <c r="Z1753" i="11" s="1"/>
  <c r="R1753" i="11"/>
  <c r="Z1759" i="11"/>
  <c r="V1769" i="11"/>
  <c r="Z1769" i="11" s="1"/>
  <c r="R1769" i="11"/>
  <c r="Y1659" i="11"/>
  <c r="R1659" i="11"/>
  <c r="Z1664" i="11"/>
  <c r="V1668" i="11"/>
  <c r="Z1668" i="11" s="1"/>
  <c r="R1668" i="11"/>
  <c r="U1670" i="11"/>
  <c r="AC1684" i="11"/>
  <c r="AC1692" i="11"/>
  <c r="Z1694" i="11"/>
  <c r="AC1699" i="11"/>
  <c r="Z1715" i="11"/>
  <c r="Z1735" i="11"/>
  <c r="AA1744" i="11"/>
  <c r="AC1744" i="11" s="1"/>
  <c r="U1744" i="11"/>
  <c r="AC1750" i="11"/>
  <c r="Z1821" i="11"/>
  <c r="Y1763" i="11"/>
  <c r="Z1763" i="11" s="1"/>
  <c r="Z1766" i="11"/>
  <c r="Z1786" i="11"/>
  <c r="V1795" i="11"/>
  <c r="Z1795" i="11" s="1"/>
  <c r="R1795" i="11"/>
  <c r="AB1797" i="11"/>
  <c r="AC1797" i="11" s="1"/>
  <c r="U1797" i="11"/>
  <c r="W1806" i="11"/>
  <c r="R1806" i="11"/>
  <c r="V1827" i="11"/>
  <c r="Z1827" i="11" s="1"/>
  <c r="R1827" i="11"/>
  <c r="AC1835" i="11"/>
  <c r="AC1841" i="11"/>
  <c r="Z1857" i="11"/>
  <c r="V1655" i="11"/>
  <c r="Z1655" i="11" s="1"/>
  <c r="Y1672" i="11"/>
  <c r="Z1672" i="11" s="1"/>
  <c r="Y1688" i="11"/>
  <c r="Z1688" i="11" s="1"/>
  <c r="R1691" i="11"/>
  <c r="U1692" i="11"/>
  <c r="Y1704" i="11"/>
  <c r="Z1704" i="11" s="1"/>
  <c r="R1707" i="11"/>
  <c r="U1708" i="11"/>
  <c r="Y1720" i="11"/>
  <c r="Z1720" i="11" s="1"/>
  <c r="R1723" i="11"/>
  <c r="U1724" i="11"/>
  <c r="R1739" i="11"/>
  <c r="U1740" i="11"/>
  <c r="Y1752" i="11"/>
  <c r="Z1752" i="11" s="1"/>
  <c r="R1755" i="11"/>
  <c r="U1756" i="11"/>
  <c r="AB1771" i="11"/>
  <c r="AC1771" i="11" s="1"/>
  <c r="U1771" i="11"/>
  <c r="Z1792" i="11"/>
  <c r="AB1835" i="11"/>
  <c r="U1835" i="11"/>
  <c r="AB1841" i="11"/>
  <c r="U1841" i="11"/>
  <c r="W1844" i="11"/>
  <c r="Z1844" i="11" s="1"/>
  <c r="R1844" i="11"/>
  <c r="Z1846" i="11"/>
  <c r="X1660" i="11"/>
  <c r="W1665" i="11"/>
  <c r="V1670" i="11"/>
  <c r="Y1671" i="11"/>
  <c r="Z1671" i="11" s="1"/>
  <c r="X1676" i="11"/>
  <c r="V1686" i="11"/>
  <c r="Y1687" i="11"/>
  <c r="Z1687" i="11" s="1"/>
  <c r="X1692" i="11"/>
  <c r="Z1692" i="11" s="1"/>
  <c r="W1697" i="11"/>
  <c r="V1702" i="11"/>
  <c r="Y1703" i="11"/>
  <c r="Z1703" i="11" s="1"/>
  <c r="R1706" i="11"/>
  <c r="X1708" i="11"/>
  <c r="Z1708" i="11" s="1"/>
  <c r="V1718" i="11"/>
  <c r="Z1718" i="11" s="1"/>
  <c r="Y1719" i="11"/>
  <c r="Z1719" i="11" s="1"/>
  <c r="AB1720" i="11"/>
  <c r="AC1720" i="11" s="1"/>
  <c r="R1722" i="11"/>
  <c r="W1729" i="11"/>
  <c r="Z1729" i="11" s="1"/>
  <c r="AB1736" i="11"/>
  <c r="AC1736" i="11" s="1"/>
  <c r="R1738" i="11"/>
  <c r="X1740" i="11"/>
  <c r="V1750" i="11"/>
  <c r="Z1750" i="11" s="1"/>
  <c r="AB1752" i="11"/>
  <c r="AC1752" i="11" s="1"/>
  <c r="R1754" i="11"/>
  <c r="X1756" i="11"/>
  <c r="AC1772" i="11"/>
  <c r="AB1778" i="11"/>
  <c r="AC1778" i="11" s="1"/>
  <c r="Z1782" i="11"/>
  <c r="AA1786" i="11"/>
  <c r="AC1786" i="11" s="1"/>
  <c r="U1786" i="11"/>
  <c r="AC1803" i="11"/>
  <c r="Z1807" i="11"/>
  <c r="Z1809" i="11"/>
  <c r="Z1813" i="11"/>
  <c r="Y1824" i="11"/>
  <c r="Z1824" i="11" s="1"/>
  <c r="R1824" i="11"/>
  <c r="AA1832" i="11"/>
  <c r="AC1832" i="11" s="1"/>
  <c r="Z1850" i="11"/>
  <c r="V1659" i="11"/>
  <c r="Y1660" i="11"/>
  <c r="X1665" i="11"/>
  <c r="W1670" i="11"/>
  <c r="V1675" i="11"/>
  <c r="Y1676" i="11"/>
  <c r="R1679" i="11"/>
  <c r="W1686" i="11"/>
  <c r="V1691" i="11"/>
  <c r="Y1692" i="11"/>
  <c r="R1695" i="11"/>
  <c r="X1697" i="11"/>
  <c r="W1702" i="11"/>
  <c r="R1711" i="11"/>
  <c r="Y1724" i="11"/>
  <c r="Z1724" i="11" s="1"/>
  <c r="R1727" i="11"/>
  <c r="Y1740" i="11"/>
  <c r="R1743" i="11"/>
  <c r="Y1756" i="11"/>
  <c r="R1759" i="11"/>
  <c r="V1779" i="11"/>
  <c r="Z1779" i="11" s="1"/>
  <c r="R1779" i="11"/>
  <c r="X1820" i="11"/>
  <c r="V1820" i="11"/>
  <c r="Z1830" i="11"/>
  <c r="W1850" i="11"/>
  <c r="R1850" i="11"/>
  <c r="R1855" i="11"/>
  <c r="AA1860" i="11"/>
  <c r="W1860" i="11"/>
  <c r="V1860" i="11"/>
  <c r="Y1860" i="11"/>
  <c r="AB1987" i="11"/>
  <c r="AC1987" i="11" s="1"/>
  <c r="U1987" i="11"/>
  <c r="X1670" i="11"/>
  <c r="AA1671" i="11"/>
  <c r="AC1671" i="11" s="1"/>
  <c r="W1675" i="11"/>
  <c r="U1685" i="11"/>
  <c r="X1686" i="11"/>
  <c r="AA1687" i="11"/>
  <c r="AC1687" i="11" s="1"/>
  <c r="W1691" i="11"/>
  <c r="U1701" i="11"/>
  <c r="U1717" i="11"/>
  <c r="U1733" i="11"/>
  <c r="U1749" i="11"/>
  <c r="AB1762" i="11"/>
  <c r="Z1776" i="11"/>
  <c r="AB1781" i="11"/>
  <c r="AC1781" i="11" s="1"/>
  <c r="U1781" i="11"/>
  <c r="AC1785" i="11"/>
  <c r="V1816" i="11"/>
  <c r="AA1818" i="11"/>
  <c r="AC1818" i="11" s="1"/>
  <c r="U1818" i="11"/>
  <c r="Z1828" i="11"/>
  <c r="Z1845" i="11"/>
  <c r="W1852" i="11"/>
  <c r="AC1855" i="11"/>
  <c r="AC1867" i="11"/>
  <c r="AB1880" i="11"/>
  <c r="AC1880" i="11" s="1"/>
  <c r="U1880" i="11"/>
  <c r="V1985" i="11"/>
  <c r="Z1985" i="11" s="1"/>
  <c r="R1985" i="11"/>
  <c r="U1722" i="11"/>
  <c r="U1738" i="11"/>
  <c r="U1754" i="11"/>
  <c r="AC1765" i="11"/>
  <c r="U1766" i="11"/>
  <c r="W1790" i="11"/>
  <c r="Z1790" i="11" s="1"/>
  <c r="R1790" i="11"/>
  <c r="U1792" i="11"/>
  <c r="W1816" i="11"/>
  <c r="Z1822" i="11"/>
  <c r="U1824" i="11"/>
  <c r="Y1852" i="11"/>
  <c r="R1662" i="11"/>
  <c r="U1663" i="11"/>
  <c r="R1678" i="11"/>
  <c r="R1694" i="11"/>
  <c r="U1695" i="11"/>
  <c r="R1710" i="11"/>
  <c r="R1726" i="11"/>
  <c r="R1742" i="11"/>
  <c r="U1743" i="11"/>
  <c r="R1758" i="11"/>
  <c r="U1759" i="11"/>
  <c r="Z1770" i="11"/>
  <c r="R1807" i="11"/>
  <c r="X1816" i="11"/>
  <c r="W1834" i="11"/>
  <c r="Z1834" i="11" s="1"/>
  <c r="R1834" i="11"/>
  <c r="AA1850" i="11"/>
  <c r="AC1850" i="11" s="1"/>
  <c r="U1850" i="11"/>
  <c r="Y1856" i="11"/>
  <c r="Z1856" i="11" s="1"/>
  <c r="R1856" i="11"/>
  <c r="Z1872" i="11"/>
  <c r="Z1961" i="11"/>
  <c r="R1667" i="11"/>
  <c r="U1668" i="11"/>
  <c r="R1683" i="11"/>
  <c r="U1684" i="11"/>
  <c r="R1699" i="11"/>
  <c r="R1715" i="11"/>
  <c r="U1716" i="11"/>
  <c r="R1731" i="11"/>
  <c r="U1732" i="11"/>
  <c r="R1747" i="11"/>
  <c r="U1748" i="11"/>
  <c r="R1763" i="11"/>
  <c r="U1764" i="11"/>
  <c r="AB1784" i="11"/>
  <c r="AC1784" i="11" s="1"/>
  <c r="AC1793" i="11"/>
  <c r="AC1807" i="11"/>
  <c r="V1843" i="11"/>
  <c r="Z1843" i="11" s="1"/>
  <c r="R1843" i="11"/>
  <c r="V1848" i="11"/>
  <c r="AC1856" i="11"/>
  <c r="Z1914" i="11"/>
  <c r="AC1947" i="11"/>
  <c r="R1656" i="11"/>
  <c r="R1672" i="11"/>
  <c r="R1720" i="11"/>
  <c r="R1736" i="11"/>
  <c r="R1752" i="11"/>
  <c r="AC1776" i="11"/>
  <c r="AB1787" i="11"/>
  <c r="AC1787" i="11" s="1"/>
  <c r="U1787" i="11"/>
  <c r="V1794" i="11"/>
  <c r="Z1797" i="11"/>
  <c r="Z1808" i="11"/>
  <c r="V1811" i="11"/>
  <c r="Z1811" i="11" s="1"/>
  <c r="R1811" i="11"/>
  <c r="AB1813" i="11"/>
  <c r="AC1813" i="11" s="1"/>
  <c r="U1813" i="11"/>
  <c r="AB1825" i="11"/>
  <c r="AC1825" i="11" s="1"/>
  <c r="U1825" i="11"/>
  <c r="V1826" i="11"/>
  <c r="Z1826" i="11" s="1"/>
  <c r="Y1840" i="11"/>
  <c r="R1840" i="11"/>
  <c r="W1848" i="11"/>
  <c r="AA1859" i="11"/>
  <c r="AC1859" i="11" s="1"/>
  <c r="U1859" i="11"/>
  <c r="W1927" i="11"/>
  <c r="Z1927" i="11" s="1"/>
  <c r="R1927" i="11"/>
  <c r="R1661" i="11"/>
  <c r="R1677" i="11"/>
  <c r="R1741" i="11"/>
  <c r="R1757" i="11"/>
  <c r="V1785" i="11"/>
  <c r="Z1785" i="11" s="1"/>
  <c r="R1785" i="11"/>
  <c r="Z1787" i="11"/>
  <c r="Z1793" i="11"/>
  <c r="Z1796" i="11"/>
  <c r="Z1800" i="11"/>
  <c r="AB1816" i="11"/>
  <c r="AC1816" i="11" s="1"/>
  <c r="Z1825" i="11"/>
  <c r="AA1834" i="11"/>
  <c r="AC1834" i="11" s="1"/>
  <c r="U1834" i="11"/>
  <c r="AC1840" i="11"/>
  <c r="AC1845" i="11"/>
  <c r="X1848" i="11"/>
  <c r="U1856" i="11"/>
  <c r="W1863" i="11"/>
  <c r="R1863" i="11"/>
  <c r="W1911" i="11"/>
  <c r="Z1911" i="11" s="1"/>
  <c r="R1911" i="11"/>
  <c r="AA1770" i="11"/>
  <c r="AC1770" i="11" s="1"/>
  <c r="U1770" i="11"/>
  <c r="U1776" i="11"/>
  <c r="W1780" i="11"/>
  <c r="Z1780" i="11" s="1"/>
  <c r="R1780" i="11"/>
  <c r="X1788" i="11"/>
  <c r="X1794" i="11"/>
  <c r="AA1802" i="11"/>
  <c r="AC1802" i="11" s="1"/>
  <c r="U1802" i="11"/>
  <c r="Z1819" i="11"/>
  <c r="V1832" i="11"/>
  <c r="Z1854" i="11"/>
  <c r="V1768" i="11"/>
  <c r="X1800" i="11"/>
  <c r="Y1816" i="11"/>
  <c r="V1817" i="11"/>
  <c r="Z1817" i="11" s="1"/>
  <c r="R1817" i="11"/>
  <c r="Z1823" i="11"/>
  <c r="W1832" i="11"/>
  <c r="U1840" i="11"/>
  <c r="AC1843" i="11"/>
  <c r="AC1847" i="11"/>
  <c r="AC1853" i="11"/>
  <c r="AB1877" i="11"/>
  <c r="AC1877" i="11" s="1"/>
  <c r="Y1877" i="11"/>
  <c r="W1768" i="11"/>
  <c r="AA1788" i="11"/>
  <c r="R1797" i="11"/>
  <c r="U1814" i="11"/>
  <c r="R1829" i="11"/>
  <c r="X1832" i="11"/>
  <c r="Z1838" i="11"/>
  <c r="Z1840" i="11"/>
  <c r="AB1851" i="11"/>
  <c r="AC1851" i="11" s="1"/>
  <c r="U1851" i="11"/>
  <c r="V1873" i="11"/>
  <c r="Z1873" i="11" s="1"/>
  <c r="R1873" i="11"/>
  <c r="V1889" i="11"/>
  <c r="Z1889" i="11" s="1"/>
  <c r="R1889" i="11"/>
  <c r="R1975" i="11"/>
  <c r="X1768" i="11"/>
  <c r="V1778" i="11"/>
  <c r="Z1778" i="11" s="1"/>
  <c r="AB1788" i="11"/>
  <c r="R1791" i="11"/>
  <c r="AB1794" i="11"/>
  <c r="AC1794" i="11" s="1"/>
  <c r="Z1806" i="11"/>
  <c r="Z1812" i="11"/>
  <c r="AA1820" i="11"/>
  <c r="AC1820" i="11" s="1"/>
  <c r="AB1826" i="11"/>
  <c r="AC1826" i="11" s="1"/>
  <c r="AC1829" i="11"/>
  <c r="AC1837" i="11"/>
  <c r="Y1848" i="11"/>
  <c r="V1849" i="11"/>
  <c r="Z1849" i="11" s="1"/>
  <c r="R1849" i="11"/>
  <c r="Z1851" i="11"/>
  <c r="AB1857" i="11"/>
  <c r="AC1857" i="11" s="1"/>
  <c r="U1857" i="11"/>
  <c r="Z1972" i="11"/>
  <c r="V1916" i="11"/>
  <c r="Z1916" i="11" s="1"/>
  <c r="R1916" i="11"/>
  <c r="Z1922" i="11"/>
  <c r="V1953" i="11"/>
  <c r="Z1953" i="11" s="1"/>
  <c r="R1953" i="11"/>
  <c r="V1964" i="11"/>
  <c r="Z1964" i="11" s="1"/>
  <c r="R1964" i="11"/>
  <c r="V1980" i="11"/>
  <c r="Z1980" i="11" s="1"/>
  <c r="R1980" i="11"/>
  <c r="V1772" i="11"/>
  <c r="Z1772" i="11" s="1"/>
  <c r="R1776" i="11"/>
  <c r="U1777" i="11"/>
  <c r="W1783" i="11"/>
  <c r="Z1783" i="11" s="1"/>
  <c r="V1788" i="11"/>
  <c r="AB1790" i="11"/>
  <c r="AC1790" i="11" s="1"/>
  <c r="R1792" i="11"/>
  <c r="U1793" i="11"/>
  <c r="AA1795" i="11"/>
  <c r="AC1795" i="11" s="1"/>
  <c r="V1804" i="11"/>
  <c r="Z1804" i="11" s="1"/>
  <c r="R1808" i="11"/>
  <c r="X1810" i="11"/>
  <c r="Z1810" i="11" s="1"/>
  <c r="AA1811" i="11"/>
  <c r="AC1811" i="11" s="1"/>
  <c r="AB1838" i="11"/>
  <c r="AC1838" i="11" s="1"/>
  <c r="W1847" i="11"/>
  <c r="V1852" i="11"/>
  <c r="AA1858" i="11"/>
  <c r="AC1858" i="11" s="1"/>
  <c r="V1878" i="11"/>
  <c r="Z1878" i="11" s="1"/>
  <c r="R1878" i="11"/>
  <c r="AA1882" i="11"/>
  <c r="Z1891" i="11"/>
  <c r="V1900" i="11"/>
  <c r="Z1900" i="11" s="1"/>
  <c r="R1900" i="11"/>
  <c r="V1925" i="11"/>
  <c r="Z1925" i="11" s="1"/>
  <c r="V1932" i="11"/>
  <c r="Z1932" i="11" s="1"/>
  <c r="R1932" i="11"/>
  <c r="U1950" i="11"/>
  <c r="V1951" i="11"/>
  <c r="AC1956" i="11"/>
  <c r="Z1970" i="11"/>
  <c r="U1982" i="11"/>
  <c r="R1770" i="11"/>
  <c r="AA1773" i="11"/>
  <c r="AC1773" i="11" s="1"/>
  <c r="R1786" i="11"/>
  <c r="AA1789" i="11"/>
  <c r="AC1789" i="11" s="1"/>
  <c r="V1798" i="11"/>
  <c r="Z1798" i="11" s="1"/>
  <c r="R1802" i="11"/>
  <c r="AA1805" i="11"/>
  <c r="AC1805" i="11" s="1"/>
  <c r="V1814" i="11"/>
  <c r="Z1814" i="11" s="1"/>
  <c r="R1818" i="11"/>
  <c r="U1819" i="11"/>
  <c r="AA1821" i="11"/>
  <c r="AC1821" i="11" s="1"/>
  <c r="Y1831" i="11"/>
  <c r="Z1831" i="11" s="1"/>
  <c r="Y1847" i="11"/>
  <c r="Z1865" i="11"/>
  <c r="V1868" i="11"/>
  <c r="Z1868" i="11" s="1"/>
  <c r="R1868" i="11"/>
  <c r="Z1870" i="11"/>
  <c r="Z1908" i="11"/>
  <c r="Z1917" i="11"/>
  <c r="Z1929" i="11"/>
  <c r="Z1940" i="11"/>
  <c r="Z1945" i="11"/>
  <c r="V1948" i="11"/>
  <c r="Z1948" i="11" s="1"/>
  <c r="R1948" i="11"/>
  <c r="V1990" i="11"/>
  <c r="Z1990" i="11" s="1"/>
  <c r="R1990" i="11"/>
  <c r="V1995" i="11"/>
  <c r="Z1995" i="11" s="1"/>
  <c r="R1995" i="11"/>
  <c r="R1812" i="11"/>
  <c r="R1828" i="11"/>
  <c r="U1829" i="11"/>
  <c r="AA1831" i="11"/>
  <c r="AC1831" i="11" s="1"/>
  <c r="U1845" i="11"/>
  <c r="U1861" i="11"/>
  <c r="Z1886" i="11"/>
  <c r="AA1922" i="11"/>
  <c r="AC1922" i="11" s="1"/>
  <c r="U1922" i="11"/>
  <c r="V1957" i="11"/>
  <c r="R1970" i="11"/>
  <c r="Z1864" i="11"/>
  <c r="V1884" i="11"/>
  <c r="Z1884" i="11" s="1"/>
  <c r="R1884" i="11"/>
  <c r="Z1890" i="11"/>
  <c r="V1893" i="11"/>
  <c r="Z1912" i="11"/>
  <c r="R1943" i="11"/>
  <c r="AC1950" i="11"/>
  <c r="AB1951" i="11"/>
  <c r="X1956" i="11"/>
  <c r="Z1956" i="11" s="1"/>
  <c r="W1957" i="11"/>
  <c r="R1959" i="11"/>
  <c r="Z1960" i="11"/>
  <c r="AA1970" i="11"/>
  <c r="AC1970" i="11" s="1"/>
  <c r="U1970" i="11"/>
  <c r="AB1972" i="11"/>
  <c r="AA1972" i="11"/>
  <c r="R1774" i="11"/>
  <c r="U1775" i="11"/>
  <c r="R1822" i="11"/>
  <c r="U1823" i="11"/>
  <c r="R1838" i="11"/>
  <c r="U1839" i="11"/>
  <c r="R1854" i="11"/>
  <c r="U1855" i="11"/>
  <c r="V1858" i="11"/>
  <c r="Z1859" i="11"/>
  <c r="R1862" i="11"/>
  <c r="AC1868" i="11"/>
  <c r="Z1869" i="11"/>
  <c r="AB1871" i="11"/>
  <c r="Z1874" i="11"/>
  <c r="AB1876" i="11"/>
  <c r="Z1879" i="11"/>
  <c r="W1893" i="11"/>
  <c r="AB1914" i="11"/>
  <c r="AC1914" i="11" s="1"/>
  <c r="R1917" i="11"/>
  <c r="Z1928" i="11"/>
  <c r="X1935" i="11"/>
  <c r="Z1944" i="11"/>
  <c r="AC1948" i="11"/>
  <c r="Z1949" i="11"/>
  <c r="W1951" i="11"/>
  <c r="X1957" i="11"/>
  <c r="AC1959" i="11"/>
  <c r="AB1962" i="11"/>
  <c r="AC1962" i="11" s="1"/>
  <c r="Z1975" i="11"/>
  <c r="U1796" i="11"/>
  <c r="U1812" i="11"/>
  <c r="U1828" i="11"/>
  <c r="U1866" i="11"/>
  <c r="V1876" i="11"/>
  <c r="Z1876" i="11" s="1"/>
  <c r="Z1881" i="11"/>
  <c r="V1882" i="11"/>
  <c r="X1893" i="11"/>
  <c r="R1895" i="11"/>
  <c r="Z1896" i="11"/>
  <c r="R1906" i="11"/>
  <c r="AA1917" i="11"/>
  <c r="AC1917" i="11" s="1"/>
  <c r="U1917" i="11"/>
  <c r="AC1923" i="11"/>
  <c r="AB1930" i="11"/>
  <c r="AC1930" i="11" s="1"/>
  <c r="R1938" i="11"/>
  <c r="AC1940" i="11"/>
  <c r="R1768" i="11"/>
  <c r="Y1781" i="11"/>
  <c r="R1816" i="11"/>
  <c r="R1832" i="11"/>
  <c r="U1833" i="11"/>
  <c r="R1848" i="11"/>
  <c r="W1855" i="11"/>
  <c r="Z1855" i="11" s="1"/>
  <c r="X1858" i="11"/>
  <c r="V1877" i="11"/>
  <c r="W1882" i="11"/>
  <c r="AA1901" i="11"/>
  <c r="AC1901" i="11" s="1"/>
  <c r="U1901" i="11"/>
  <c r="AA1906" i="11"/>
  <c r="AC1906" i="11" s="1"/>
  <c r="U1906" i="11"/>
  <c r="AA1938" i="11"/>
  <c r="AC1938" i="11" s="1"/>
  <c r="U1938" i="11"/>
  <c r="AA1954" i="11"/>
  <c r="AC1954" i="11" s="1"/>
  <c r="U1954" i="11"/>
  <c r="V1963" i="11"/>
  <c r="Z1963" i="11" s="1"/>
  <c r="R1963" i="11"/>
  <c r="AA1981" i="11"/>
  <c r="AC1981" i="11" s="1"/>
  <c r="U1981" i="11"/>
  <c r="W1983" i="11"/>
  <c r="Z1983" i="11" s="1"/>
  <c r="R1773" i="11"/>
  <c r="R1789" i="11"/>
  <c r="R1805" i="11"/>
  <c r="R1821" i="11"/>
  <c r="R1837" i="11"/>
  <c r="R1853" i="11"/>
  <c r="Y1858" i="11"/>
  <c r="R1864" i="11"/>
  <c r="X1866" i="11"/>
  <c r="Z1866" i="11" s="1"/>
  <c r="W1877" i="11"/>
  <c r="AC1884" i="11"/>
  <c r="Z1885" i="11"/>
  <c r="R1890" i="11"/>
  <c r="V1915" i="11"/>
  <c r="Z1915" i="11" s="1"/>
  <c r="R1915" i="11"/>
  <c r="U1923" i="11"/>
  <c r="V1926" i="11"/>
  <c r="Z1926" i="11" s="1"/>
  <c r="R1926" i="11"/>
  <c r="X1930" i="11"/>
  <c r="Z1930" i="11" s="1"/>
  <c r="AA1933" i="11"/>
  <c r="AC1933" i="11" s="1"/>
  <c r="U1933" i="11"/>
  <c r="AA1965" i="11"/>
  <c r="AC1965" i="11" s="1"/>
  <c r="U1965" i="11"/>
  <c r="Y1973" i="11"/>
  <c r="Z1973" i="11" s="1"/>
  <c r="AC1976" i="11"/>
  <c r="Y1978" i="11"/>
  <c r="Z1978" i="11" s="1"/>
  <c r="V1979" i="11"/>
  <c r="Z1979" i="11" s="1"/>
  <c r="R1979" i="11"/>
  <c r="R1986" i="11"/>
  <c r="V1996" i="11"/>
  <c r="Z1996" i="11" s="1"/>
  <c r="R1996" i="11"/>
  <c r="R1794" i="11"/>
  <c r="R1826" i="11"/>
  <c r="AC1864" i="11"/>
  <c r="V1867" i="11"/>
  <c r="Z1867" i="11" s="1"/>
  <c r="R1867" i="11"/>
  <c r="R1874" i="11"/>
  <c r="X1877" i="11"/>
  <c r="R1879" i="11"/>
  <c r="AA1890" i="11"/>
  <c r="AC1890" i="11" s="1"/>
  <c r="U1890" i="11"/>
  <c r="V1899" i="11"/>
  <c r="Z1899" i="11" s="1"/>
  <c r="R1899" i="11"/>
  <c r="AC1912" i="11"/>
  <c r="AC1918" i="11"/>
  <c r="Z1923" i="11"/>
  <c r="AA1925" i="11"/>
  <c r="AC1925" i="11" s="1"/>
  <c r="V1931" i="11"/>
  <c r="Z1931" i="11" s="1"/>
  <c r="R1931" i="11"/>
  <c r="Y1957" i="11"/>
  <c r="AC1960" i="11"/>
  <c r="U1971" i="11"/>
  <c r="V1974" i="11"/>
  <c r="Z1974" i="11" s="1"/>
  <c r="R1974" i="11"/>
  <c r="AA1986" i="11"/>
  <c r="AC1986" i="11" s="1"/>
  <c r="U1986" i="11"/>
  <c r="Z1988" i="11"/>
  <c r="Z1993" i="11"/>
  <c r="AA1874" i="11"/>
  <c r="AC1874" i="11" s="1"/>
  <c r="U1874" i="11"/>
  <c r="V1910" i="11"/>
  <c r="R1910" i="11"/>
  <c r="V1921" i="11"/>
  <c r="Z1921" i="11" s="1"/>
  <c r="R1921" i="11"/>
  <c r="V1942" i="11"/>
  <c r="Z1942" i="11" s="1"/>
  <c r="R1942" i="11"/>
  <c r="V1947" i="11"/>
  <c r="Z1947" i="11" s="1"/>
  <c r="R1947" i="11"/>
  <c r="AA1949" i="11"/>
  <c r="AC1949" i="11" s="1"/>
  <c r="U1949" i="11"/>
  <c r="V1958" i="11"/>
  <c r="Z1958" i="11" s="1"/>
  <c r="R1958" i="11"/>
  <c r="AC1973" i="11"/>
  <c r="U1864" i="11"/>
  <c r="AB1882" i="11"/>
  <c r="Y1893" i="11"/>
  <c r="AC1896" i="11"/>
  <c r="AC1898" i="11"/>
  <c r="U1912" i="11"/>
  <c r="U1918" i="11"/>
  <c r="AC1934" i="11"/>
  <c r="AC1941" i="11"/>
  <c r="AA1957" i="11"/>
  <c r="AC1957" i="11" s="1"/>
  <c r="U1960" i="11"/>
  <c r="AC1966" i="11"/>
  <c r="V1969" i="11"/>
  <c r="Z1969" i="11" s="1"/>
  <c r="R1969" i="11"/>
  <c r="AB1983" i="11"/>
  <c r="AA1983" i="11"/>
  <c r="Z1986" i="11"/>
  <c r="AC1991" i="11"/>
  <c r="AA1869" i="11"/>
  <c r="AC1869" i="11" s="1"/>
  <c r="X1882" i="11"/>
  <c r="V1894" i="11"/>
  <c r="Z1894" i="11" s="1"/>
  <c r="R1894" i="11"/>
  <c r="U1902" i="11"/>
  <c r="V1903" i="11"/>
  <c r="Z1903" i="11" s="1"/>
  <c r="V1905" i="11"/>
  <c r="Z1905" i="11" s="1"/>
  <c r="R1905" i="11"/>
  <c r="U1907" i="11"/>
  <c r="Z1918" i="11"/>
  <c r="AA1924" i="11"/>
  <c r="U1928" i="11"/>
  <c r="U1939" i="11"/>
  <c r="U1944" i="11"/>
  <c r="AC1946" i="11"/>
  <c r="U1955" i="11"/>
  <c r="V1861" i="11"/>
  <c r="Z1861" i="11" s="1"/>
  <c r="V1863" i="11"/>
  <c r="V1883" i="11"/>
  <c r="Z1883" i="11" s="1"/>
  <c r="R1883" i="11"/>
  <c r="AA1885" i="11"/>
  <c r="AC1885" i="11" s="1"/>
  <c r="U1885" i="11"/>
  <c r="U1896" i="11"/>
  <c r="Z1902" i="11"/>
  <c r="Z1907" i="11"/>
  <c r="W1909" i="11"/>
  <c r="V1909" i="11"/>
  <c r="AC1913" i="11"/>
  <c r="U1934" i="11"/>
  <c r="V1935" i="11"/>
  <c r="V1937" i="11"/>
  <c r="R1937" i="11"/>
  <c r="Z1939" i="11"/>
  <c r="Z1955" i="11"/>
  <c r="AC1961" i="11"/>
  <c r="U1966" i="11"/>
  <c r="V1967" i="11"/>
  <c r="Z1967" i="11" s="1"/>
  <c r="AB1988" i="11"/>
  <c r="AA1988" i="11"/>
  <c r="Z1991" i="11"/>
  <c r="AA1871" i="11"/>
  <c r="AA1887" i="11"/>
  <c r="AC1887" i="11" s="1"/>
  <c r="AA1919" i="11"/>
  <c r="AC1919" i="11" s="1"/>
  <c r="AA1951" i="11"/>
  <c r="AA1967" i="11"/>
  <c r="AC1967" i="11" s="1"/>
  <c r="V1976" i="11"/>
  <c r="Y1977" i="11"/>
  <c r="Z1977" i="11" s="1"/>
  <c r="X1982" i="11"/>
  <c r="Z1982" i="11" s="1"/>
  <c r="V1992" i="11"/>
  <c r="Z1992" i="11" s="1"/>
  <c r="Y1993" i="11"/>
  <c r="AA1876" i="11"/>
  <c r="AA1892" i="11"/>
  <c r="AC1892" i="11" s="1"/>
  <c r="AB1903" i="11"/>
  <c r="AC1903" i="11" s="1"/>
  <c r="AA1908" i="11"/>
  <c r="AC1908" i="11" s="1"/>
  <c r="W1976" i="11"/>
  <c r="AB1860" i="11"/>
  <c r="U1895" i="11"/>
  <c r="U1959" i="11"/>
  <c r="U1975" i="11"/>
  <c r="X1976" i="11"/>
  <c r="AA1977" i="11"/>
  <c r="AC1977" i="11" s="1"/>
  <c r="U1991" i="11"/>
  <c r="AA1993" i="11"/>
  <c r="AC1993" i="11" s="1"/>
  <c r="U1868" i="11"/>
  <c r="U1900" i="11"/>
  <c r="U1916" i="11"/>
  <c r="U1996" i="11"/>
  <c r="R1872" i="11"/>
  <c r="R1888" i="11"/>
  <c r="U1889" i="11"/>
  <c r="R1920" i="11"/>
  <c r="U1921" i="11"/>
  <c r="R1936" i="11"/>
  <c r="R1952" i="11"/>
  <c r="U1953" i="11"/>
  <c r="R1968" i="11"/>
  <c r="U1969" i="11"/>
  <c r="R1984" i="11"/>
  <c r="U1985" i="11"/>
  <c r="R1861" i="11"/>
  <c r="R1877" i="11"/>
  <c r="U1878" i="11"/>
  <c r="R1909" i="11"/>
  <c r="U1910" i="11"/>
  <c r="R1941" i="11"/>
  <c r="R1957" i="11"/>
  <c r="R1973" i="11"/>
  <c r="U1974" i="11"/>
  <c r="R1989" i="11"/>
  <c r="U1990" i="11"/>
  <c r="R1882" i="11"/>
  <c r="R1898" i="11"/>
  <c r="R1914" i="11"/>
  <c r="R1930" i="11"/>
  <c r="R1946" i="11"/>
  <c r="R1978" i="11"/>
  <c r="R1994" i="11"/>
  <c r="R1871" i="11"/>
  <c r="R1903" i="11"/>
  <c r="R1919" i="11"/>
  <c r="R1935" i="11"/>
  <c r="R1951" i="11"/>
  <c r="R1967" i="11"/>
  <c r="R1983" i="11"/>
  <c r="V1888" i="11"/>
  <c r="Z1888" i="11" s="1"/>
  <c r="X1910" i="11"/>
  <c r="AA1911" i="11"/>
  <c r="AC1911" i="11" s="1"/>
  <c r="Y1937" i="11"/>
  <c r="V1952" i="11"/>
  <c r="W1952" i="11"/>
  <c r="AC488" i="11"/>
  <c r="Z476" i="11"/>
  <c r="AC511" i="11"/>
  <c r="AC504" i="11"/>
  <c r="Z492" i="11"/>
  <c r="AC457" i="11"/>
  <c r="Z461" i="11"/>
  <c r="AC500" i="11"/>
  <c r="AC484" i="11"/>
  <c r="AC513" i="11"/>
  <c r="Z466" i="11"/>
  <c r="Z460" i="11"/>
  <c r="Z487" i="11"/>
  <c r="Z520" i="11"/>
  <c r="Z503" i="11"/>
  <c r="Z485" i="11"/>
  <c r="Z471" i="11"/>
  <c r="Z467" i="11"/>
  <c r="AC462" i="11"/>
  <c r="Z515" i="11"/>
  <c r="Z510" i="11"/>
  <c r="Z508" i="11"/>
  <c r="AC520" i="11"/>
  <c r="Z498" i="11"/>
  <c r="Z493" i="11"/>
  <c r="AC489" i="11"/>
  <c r="Z472" i="11"/>
  <c r="AC505" i="11"/>
  <c r="AC467" i="11"/>
  <c r="V427" i="11"/>
  <c r="Z427" i="11" s="1"/>
  <c r="R427" i="11"/>
  <c r="R368" i="11"/>
  <c r="V368" i="11"/>
  <c r="Z368" i="11" s="1"/>
  <c r="V363" i="11"/>
  <c r="Z363" i="11" s="1"/>
  <c r="R363" i="11"/>
  <c r="X521" i="11"/>
  <c r="U520" i="11"/>
  <c r="R519" i="11"/>
  <c r="X505" i="11"/>
  <c r="U504" i="11"/>
  <c r="R503" i="11"/>
  <c r="X489" i="11"/>
  <c r="U488" i="11"/>
  <c r="R487" i="11"/>
  <c r="X473" i="11"/>
  <c r="U472" i="11"/>
  <c r="R471" i="11"/>
  <c r="AA458" i="11"/>
  <c r="AC458" i="11" s="1"/>
  <c r="X457" i="11"/>
  <c r="R454" i="11"/>
  <c r="Z444" i="11"/>
  <c r="Z424" i="11"/>
  <c r="U417" i="11"/>
  <c r="AA417" i="11"/>
  <c r="AC417" i="11" s="1"/>
  <c r="AC408" i="11"/>
  <c r="Z406" i="11"/>
  <c r="Z396" i="11"/>
  <c r="R385" i="11"/>
  <c r="AA380" i="11"/>
  <c r="AC380" i="11" s="1"/>
  <c r="U380" i="11"/>
  <c r="U312" i="11"/>
  <c r="Y463" i="11"/>
  <c r="V29" i="11"/>
  <c r="Z29" i="11" s="1"/>
  <c r="R29" i="11"/>
  <c r="V473" i="11"/>
  <c r="X39" i="11"/>
  <c r="Z39" i="11" s="1"/>
  <c r="R39" i="11"/>
  <c r="AA523" i="11"/>
  <c r="AC523" i="11" s="1"/>
  <c r="X522" i="11"/>
  <c r="U521" i="11"/>
  <c r="R520" i="11"/>
  <c r="V516" i="11"/>
  <c r="Z516" i="11" s="1"/>
  <c r="W511" i="11"/>
  <c r="AA507" i="11"/>
  <c r="AC507" i="11" s="1"/>
  <c r="X506" i="11"/>
  <c r="U505" i="11"/>
  <c r="R504" i="11"/>
  <c r="V500" i="11"/>
  <c r="W495" i="11"/>
  <c r="AA491" i="11"/>
  <c r="AC491" i="11" s="1"/>
  <c r="X490" i="11"/>
  <c r="U489" i="11"/>
  <c r="R488" i="11"/>
  <c r="W479" i="11"/>
  <c r="X474" i="11"/>
  <c r="U473" i="11"/>
  <c r="V468" i="11"/>
  <c r="Z468" i="11" s="1"/>
  <c r="W463" i="11"/>
  <c r="AA459" i="11"/>
  <c r="AC459" i="11" s="1"/>
  <c r="X458" i="11"/>
  <c r="U457" i="11"/>
  <c r="R456" i="11"/>
  <c r="W454" i="11"/>
  <c r="Z454" i="11" s="1"/>
  <c r="R448" i="11"/>
  <c r="V448" i="11"/>
  <c r="Z448" i="11" s="1"/>
  <c r="AC444" i="11"/>
  <c r="Y435" i="11"/>
  <c r="Y430" i="11"/>
  <c r="Z422" i="11"/>
  <c r="X419" i="11"/>
  <c r="AA412" i="11"/>
  <c r="AC412" i="11" s="1"/>
  <c r="U412" i="11"/>
  <c r="AA409" i="11"/>
  <c r="Z407" i="11"/>
  <c r="U402" i="11"/>
  <c r="R400" i="11"/>
  <c r="V400" i="11"/>
  <c r="Z400" i="11" s="1"/>
  <c r="V388" i="11"/>
  <c r="V366" i="11"/>
  <c r="AA366" i="11"/>
  <c r="AC366" i="11" s="1"/>
  <c r="V361" i="11"/>
  <c r="W361" i="11"/>
  <c r="AA361" i="11"/>
  <c r="AB361" i="11"/>
  <c r="R347" i="11"/>
  <c r="V347" i="11"/>
  <c r="Z347" i="11" s="1"/>
  <c r="X295" i="11"/>
  <c r="Z295" i="11" s="1"/>
  <c r="R295" i="11"/>
  <c r="V414" i="11"/>
  <c r="AA414" i="11"/>
  <c r="R17" i="11"/>
  <c r="V17" i="11"/>
  <c r="Y522" i="11"/>
  <c r="V505" i="11"/>
  <c r="R434" i="11"/>
  <c r="U516" i="11"/>
  <c r="V511" i="11"/>
  <c r="W506" i="11"/>
  <c r="Z506" i="11" s="1"/>
  <c r="V495" i="11"/>
  <c r="W490" i="11"/>
  <c r="U484" i="11"/>
  <c r="V479" i="11"/>
  <c r="W474" i="11"/>
  <c r="U468" i="11"/>
  <c r="V463" i="11"/>
  <c r="W458" i="11"/>
  <c r="AC451" i="11"/>
  <c r="R444" i="11"/>
  <c r="W442" i="11"/>
  <c r="X435" i="11"/>
  <c r="X430" i="11"/>
  <c r="W419" i="11"/>
  <c r="X414" i="11"/>
  <c r="R412" i="11"/>
  <c r="U407" i="11"/>
  <c r="AB404" i="11"/>
  <c r="Z397" i="11"/>
  <c r="Z387" i="11"/>
  <c r="Z385" i="11"/>
  <c r="Z359" i="11"/>
  <c r="U290" i="11"/>
  <c r="AA290" i="11"/>
  <c r="AC290" i="11" s="1"/>
  <c r="R373" i="11"/>
  <c r="V373" i="11"/>
  <c r="Z373" i="11" s="1"/>
  <c r="U511" i="11"/>
  <c r="AB508" i="11"/>
  <c r="AC508" i="11" s="1"/>
  <c r="V490" i="11"/>
  <c r="V474" i="11"/>
  <c r="R442" i="11"/>
  <c r="V442" i="11"/>
  <c r="W435" i="11"/>
  <c r="W430" i="11"/>
  <c r="AA428" i="11"/>
  <c r="AC428" i="11" s="1"/>
  <c r="U428" i="11"/>
  <c r="V419" i="11"/>
  <c r="Z417" i="11"/>
  <c r="W414" i="11"/>
  <c r="R410" i="11"/>
  <c r="V410" i="11"/>
  <c r="Z410" i="11" s="1"/>
  <c r="Y409" i="11"/>
  <c r="AA404" i="11"/>
  <c r="V395" i="11"/>
  <c r="Z395" i="11" s="1"/>
  <c r="R395" i="11"/>
  <c r="W390" i="11"/>
  <c r="Z390" i="11" s="1"/>
  <c r="R390" i="11"/>
  <c r="Z380" i="11"/>
  <c r="AA364" i="11"/>
  <c r="AC364" i="11" s="1"/>
  <c r="U364" i="11"/>
  <c r="Y356" i="11"/>
  <c r="R326" i="11"/>
  <c r="V326" i="11"/>
  <c r="Z326" i="11" s="1"/>
  <c r="AA54" i="11"/>
  <c r="AC54" i="11" s="1"/>
  <c r="AB54" i="11"/>
  <c r="X54" i="11"/>
  <c r="Y54" i="11"/>
  <c r="AA524" i="11"/>
  <c r="AC524" i="11" s="1"/>
  <c r="AA476" i="11"/>
  <c r="AC476" i="11" s="1"/>
  <c r="AB471" i="11"/>
  <c r="U455" i="11"/>
  <c r="R452" i="11"/>
  <c r="R428" i="11"/>
  <c r="Z423" i="11"/>
  <c r="AB419" i="11"/>
  <c r="AC419" i="11" s="1"/>
  <c r="U419" i="11"/>
  <c r="AC407" i="11"/>
  <c r="R405" i="11"/>
  <c r="V405" i="11"/>
  <c r="Z405" i="11" s="1"/>
  <c r="AA359" i="11"/>
  <c r="AC359" i="11" s="1"/>
  <c r="U359" i="11"/>
  <c r="R357" i="11"/>
  <c r="V357" i="11"/>
  <c r="Z357" i="11" s="1"/>
  <c r="R273" i="11"/>
  <c r="V273" i="11"/>
  <c r="Z273" i="11" s="1"/>
  <c r="R252" i="11"/>
  <c r="R188" i="11"/>
  <c r="V188" i="11"/>
  <c r="Z188" i="11" s="1"/>
  <c r="Z165" i="11"/>
  <c r="Y473" i="11"/>
  <c r="U433" i="11"/>
  <c r="AA433" i="11"/>
  <c r="AC433" i="11" s="1"/>
  <c r="X511" i="11"/>
  <c r="AC360" i="11"/>
  <c r="AA519" i="11"/>
  <c r="AC519" i="11" s="1"/>
  <c r="V512" i="11"/>
  <c r="Z512" i="11" s="1"/>
  <c r="AA503" i="11"/>
  <c r="AC503" i="11" s="1"/>
  <c r="V496" i="11"/>
  <c r="Z496" i="11" s="1"/>
  <c r="AA487" i="11"/>
  <c r="AC487" i="11" s="1"/>
  <c r="V480" i="11"/>
  <c r="Z480" i="11" s="1"/>
  <c r="AA471" i="11"/>
  <c r="V464" i="11"/>
  <c r="Z464" i="11" s="1"/>
  <c r="X441" i="11"/>
  <c r="Z441" i="11" s="1"/>
  <c r="Z439" i="11"/>
  <c r="AB435" i="11"/>
  <c r="AB430" i="11"/>
  <c r="AC430" i="11" s="1"/>
  <c r="R426" i="11"/>
  <c r="V426" i="11"/>
  <c r="Z426" i="11" s="1"/>
  <c r="Y425" i="11"/>
  <c r="U423" i="11"/>
  <c r="AB414" i="11"/>
  <c r="AC397" i="11"/>
  <c r="W366" i="11"/>
  <c r="X361" i="11"/>
  <c r="AC297" i="11"/>
  <c r="AA276" i="11"/>
  <c r="AB276" i="11"/>
  <c r="V276" i="11"/>
  <c r="W276" i="11"/>
  <c r="X276" i="11"/>
  <c r="Y276" i="11"/>
  <c r="V489" i="11"/>
  <c r="Z489" i="11" s="1"/>
  <c r="X479" i="11"/>
  <c r="AA375" i="11"/>
  <c r="AC375" i="11" s="1"/>
  <c r="U375" i="11"/>
  <c r="V523" i="11"/>
  <c r="Z523" i="11" s="1"/>
  <c r="AA514" i="11"/>
  <c r="AC514" i="11" s="1"/>
  <c r="V507" i="11"/>
  <c r="Z507" i="11" s="1"/>
  <c r="AA498" i="11"/>
  <c r="AC498" i="11" s="1"/>
  <c r="V491" i="11"/>
  <c r="Z491" i="11" s="1"/>
  <c r="AA482" i="11"/>
  <c r="AC482" i="11" s="1"/>
  <c r="V475" i="11"/>
  <c r="Z475" i="11" s="1"/>
  <c r="AA466" i="11"/>
  <c r="AC466" i="11" s="1"/>
  <c r="V459" i="11"/>
  <c r="Z459" i="11" s="1"/>
  <c r="AA456" i="11"/>
  <c r="AC455" i="11"/>
  <c r="U449" i="11"/>
  <c r="AA449" i="11"/>
  <c r="AC449" i="11" s="1"/>
  <c r="U439" i="11"/>
  <c r="AA435" i="11"/>
  <c r="Z412" i="11"/>
  <c r="U401" i="11"/>
  <c r="AA401" i="11"/>
  <c r="AC401" i="11" s="1"/>
  <c r="W388" i="11"/>
  <c r="X388" i="11"/>
  <c r="AB388" i="11"/>
  <c r="V521" i="11"/>
  <c r="V518" i="11"/>
  <c r="Z518" i="11" s="1"/>
  <c r="V502" i="11"/>
  <c r="Z502" i="11" s="1"/>
  <c r="V486" i="11"/>
  <c r="Z486" i="11" s="1"/>
  <c r="V470" i="11"/>
  <c r="Z470" i="11" s="1"/>
  <c r="R449" i="11"/>
  <c r="U445" i="11"/>
  <c r="R443" i="11"/>
  <c r="V420" i="11"/>
  <c r="X420" i="11"/>
  <c r="AC403" i="11"/>
  <c r="R401" i="11"/>
  <c r="V398" i="11"/>
  <c r="AA398" i="11"/>
  <c r="AC398" i="11" s="1"/>
  <c r="V393" i="11"/>
  <c r="W393" i="11"/>
  <c r="AB393" i="11"/>
  <c r="W374" i="11"/>
  <c r="R374" i="11"/>
  <c r="R257" i="11"/>
  <c r="V257" i="11"/>
  <c r="Z257" i="11" s="1"/>
  <c r="V239" i="11"/>
  <c r="W239" i="11"/>
  <c r="X239" i="11"/>
  <c r="Y239" i="11"/>
  <c r="U237" i="11"/>
  <c r="AA237" i="11"/>
  <c r="AC237" i="11" s="1"/>
  <c r="V513" i="11"/>
  <c r="Z513" i="11" s="1"/>
  <c r="V497" i="11"/>
  <c r="Z497" i="11" s="1"/>
  <c r="V481" i="11"/>
  <c r="Z481" i="11" s="1"/>
  <c r="V465" i="11"/>
  <c r="Z465" i="11" s="1"/>
  <c r="Z438" i="11"/>
  <c r="V436" i="11"/>
  <c r="X436" i="11"/>
  <c r="R384" i="11"/>
  <c r="V384" i="11"/>
  <c r="Z384" i="11" s="1"/>
  <c r="V379" i="11"/>
  <c r="Z379" i="11" s="1"/>
  <c r="R379" i="11"/>
  <c r="Z374" i="11"/>
  <c r="Y479" i="11"/>
  <c r="R315" i="11"/>
  <c r="V315" i="11"/>
  <c r="Z315" i="11" s="1"/>
  <c r="W500" i="11"/>
  <c r="X495" i="11"/>
  <c r="W484" i="11"/>
  <c r="Z484" i="11" s="1"/>
  <c r="X514" i="11"/>
  <c r="Z514" i="11" s="1"/>
  <c r="X482" i="11"/>
  <c r="Z482" i="11" s="1"/>
  <c r="W471" i="11"/>
  <c r="U451" i="11"/>
  <c r="AB436" i="11"/>
  <c r="Z434" i="11"/>
  <c r="R432" i="11"/>
  <c r="V432" i="11"/>
  <c r="Z432" i="11" s="1"/>
  <c r="AA420" i="11"/>
  <c r="AC420" i="11" s="1"/>
  <c r="R416" i="11"/>
  <c r="V416" i="11"/>
  <c r="Z416" i="11" s="1"/>
  <c r="AC406" i="11"/>
  <c r="Y403" i="11"/>
  <c r="Y398" i="11"/>
  <c r="AA396" i="11"/>
  <c r="AC396" i="11" s="1"/>
  <c r="U396" i="11"/>
  <c r="AA393" i="11"/>
  <c r="AC393" i="11" s="1"/>
  <c r="Z391" i="11"/>
  <c r="AA388" i="11"/>
  <c r="AC371" i="11"/>
  <c r="AB354" i="11"/>
  <c r="AC354" i="11" s="1"/>
  <c r="V354" i="11"/>
  <c r="X354" i="11"/>
  <c r="Y354" i="11"/>
  <c r="Y521" i="11"/>
  <c r="V356" i="11"/>
  <c r="W356" i="11"/>
  <c r="AA356" i="11"/>
  <c r="AB356" i="11"/>
  <c r="AC249" i="11"/>
  <c r="AB521" i="11"/>
  <c r="AC521" i="11" s="1"/>
  <c r="AB452" i="11"/>
  <c r="AA448" i="11"/>
  <c r="AC448" i="11" s="1"/>
  <c r="R447" i="11"/>
  <c r="V447" i="11"/>
  <c r="Z447" i="11" s="1"/>
  <c r="AB442" i="11"/>
  <c r="R437" i="11"/>
  <c r="V437" i="11"/>
  <c r="Z437" i="11" s="1"/>
  <c r="AA436" i="11"/>
  <c r="AC436" i="11" s="1"/>
  <c r="R421" i="11"/>
  <c r="V421" i="11"/>
  <c r="Z421" i="11" s="1"/>
  <c r="Z413" i="11"/>
  <c r="R406" i="11"/>
  <c r="X403" i="11"/>
  <c r="X398" i="11"/>
  <c r="AC386" i="11"/>
  <c r="AC381" i="11"/>
  <c r="Z334" i="11"/>
  <c r="Y495" i="11"/>
  <c r="U317" i="11"/>
  <c r="AA317" i="11"/>
  <c r="AC317" i="11" s="1"/>
  <c r="V457" i="11"/>
  <c r="U454" i="11"/>
  <c r="AA452" i="11"/>
  <c r="Y446" i="11"/>
  <c r="Z443" i="11"/>
  <c r="AA442" i="11"/>
  <c r="Z429" i="11"/>
  <c r="Y420" i="11"/>
  <c r="V411" i="11"/>
  <c r="Z411" i="11" s="1"/>
  <c r="R411" i="11"/>
  <c r="Z408" i="11"/>
  <c r="W403" i="11"/>
  <c r="Z401" i="11"/>
  <c r="W398" i="11"/>
  <c r="R394" i="11"/>
  <c r="V394" i="11"/>
  <c r="Z394" i="11" s="1"/>
  <c r="Y393" i="11"/>
  <c r="R389" i="11"/>
  <c r="V389" i="11"/>
  <c r="Z389" i="11" s="1"/>
  <c r="Y388" i="11"/>
  <c r="AC376" i="11"/>
  <c r="V372" i="11"/>
  <c r="W372" i="11"/>
  <c r="X372" i="11"/>
  <c r="AB372" i="11"/>
  <c r="AC372" i="11" s="1"/>
  <c r="W358" i="11"/>
  <c r="Z358" i="11" s="1"/>
  <c r="R358" i="11"/>
  <c r="AA355" i="11"/>
  <c r="AC355" i="11" s="1"/>
  <c r="U355" i="11"/>
  <c r="V340" i="11"/>
  <c r="Z340" i="11" s="1"/>
  <c r="W340" i="11"/>
  <c r="X340" i="11"/>
  <c r="R284" i="11"/>
  <c r="W284" i="11"/>
  <c r="Z284" i="11" s="1"/>
  <c r="V260" i="11"/>
  <c r="W260" i="11"/>
  <c r="X260" i="11"/>
  <c r="Y260" i="11"/>
  <c r="U242" i="11"/>
  <c r="AA242" i="11"/>
  <c r="AC242" i="11" s="1"/>
  <c r="V409" i="11"/>
  <c r="W409" i="11"/>
  <c r="AB409" i="11"/>
  <c r="V404" i="11"/>
  <c r="W404" i="11"/>
  <c r="X404" i="11"/>
  <c r="AB456" i="11"/>
  <c r="AB454" i="11"/>
  <c r="AC454" i="11" s="1"/>
  <c r="Y450" i="11"/>
  <c r="Z450" i="11" s="1"/>
  <c r="X440" i="11"/>
  <c r="Z440" i="11" s="1"/>
  <c r="U438" i="11"/>
  <c r="Y436" i="11"/>
  <c r="AC434" i="11"/>
  <c r="U429" i="11"/>
  <c r="AB426" i="11"/>
  <c r="AC426" i="11" s="1"/>
  <c r="W425" i="11"/>
  <c r="W420" i="11"/>
  <c r="V403" i="11"/>
  <c r="X393" i="11"/>
  <c r="V382" i="11"/>
  <c r="Z382" i="11" s="1"/>
  <c r="AA382" i="11"/>
  <c r="AC382" i="11" s="1"/>
  <c r="V377" i="11"/>
  <c r="W377" i="11"/>
  <c r="AA377" i="11"/>
  <c r="AB377" i="11"/>
  <c r="Z370" i="11"/>
  <c r="AC367" i="11"/>
  <c r="Z365" i="11"/>
  <c r="R337" i="11"/>
  <c r="V337" i="11"/>
  <c r="Z337" i="11" s="1"/>
  <c r="AA287" i="11"/>
  <c r="AB287" i="11"/>
  <c r="V287" i="11"/>
  <c r="W287" i="11"/>
  <c r="X287" i="11"/>
  <c r="Y287" i="11"/>
  <c r="R242" i="11"/>
  <c r="W402" i="11"/>
  <c r="Z402" i="11" s="1"/>
  <c r="AC323" i="11"/>
  <c r="U275" i="11"/>
  <c r="W271" i="11"/>
  <c r="U259" i="11"/>
  <c r="Z254" i="11"/>
  <c r="U349" i="11"/>
  <c r="AA349" i="11"/>
  <c r="AC349" i="11" s="1"/>
  <c r="U306" i="11"/>
  <c r="AA306" i="11"/>
  <c r="AC306" i="11" s="1"/>
  <c r="V446" i="11"/>
  <c r="AA437" i="11"/>
  <c r="AC437" i="11" s="1"/>
  <c r="U435" i="11"/>
  <c r="V430" i="11"/>
  <c r="R418" i="11"/>
  <c r="U403" i="11"/>
  <c r="R402" i="11"/>
  <c r="U387" i="11"/>
  <c r="R386" i="11"/>
  <c r="U371" i="11"/>
  <c r="R370" i="11"/>
  <c r="R353" i="11"/>
  <c r="R351" i="11"/>
  <c r="W351" i="11"/>
  <c r="U323" i="11"/>
  <c r="AA319" i="11"/>
  <c r="AC319" i="11" s="1"/>
  <c r="AC312" i="11"/>
  <c r="AC307" i="11"/>
  <c r="R290" i="11"/>
  <c r="R268" i="11"/>
  <c r="R227" i="11"/>
  <c r="AB197" i="11"/>
  <c r="X197" i="11"/>
  <c r="V197" i="11"/>
  <c r="W197" i="11"/>
  <c r="U195" i="11"/>
  <c r="AA195" i="11"/>
  <c r="AC195" i="11" s="1"/>
  <c r="U93" i="11"/>
  <c r="AA93" i="11"/>
  <c r="AC93" i="11" s="1"/>
  <c r="R332" i="11"/>
  <c r="W332" i="11"/>
  <c r="Z332" i="11" s="1"/>
  <c r="Z329" i="11"/>
  <c r="Z306" i="11"/>
  <c r="U301" i="11"/>
  <c r="AA301" i="11"/>
  <c r="AC301" i="11" s="1"/>
  <c r="AB298" i="11"/>
  <c r="V298" i="11"/>
  <c r="W298" i="11"/>
  <c r="X298" i="11"/>
  <c r="V282" i="11"/>
  <c r="W282" i="11"/>
  <c r="X282" i="11"/>
  <c r="AA271" i="11"/>
  <c r="V271" i="11"/>
  <c r="Z265" i="11"/>
  <c r="V250" i="11"/>
  <c r="W250" i="11"/>
  <c r="V228" i="11"/>
  <c r="Y228" i="11"/>
  <c r="AB68" i="11"/>
  <c r="W68" i="11"/>
  <c r="X68" i="11"/>
  <c r="Y68" i="11"/>
  <c r="W67" i="11"/>
  <c r="R67" i="11"/>
  <c r="V452" i="11"/>
  <c r="Z452" i="11" s="1"/>
  <c r="AA443" i="11"/>
  <c r="AC443" i="11" s="1"/>
  <c r="AB438" i="11"/>
  <c r="AC438" i="11" s="1"/>
  <c r="U344" i="11"/>
  <c r="AB340" i="11"/>
  <c r="U338" i="11"/>
  <c r="AA338" i="11"/>
  <c r="AC338" i="11" s="1"/>
  <c r="AA335" i="11"/>
  <c r="V335" i="11"/>
  <c r="Z335" i="11" s="1"/>
  <c r="R327" i="11"/>
  <c r="R310" i="11"/>
  <c r="V310" i="11"/>
  <c r="Z310" i="11" s="1"/>
  <c r="Z279" i="11"/>
  <c r="U253" i="11"/>
  <c r="AA253" i="11"/>
  <c r="AC253" i="11" s="1"/>
  <c r="Z242" i="11"/>
  <c r="Z237" i="11"/>
  <c r="AC213" i="11"/>
  <c r="V431" i="11"/>
  <c r="Z431" i="11" s="1"/>
  <c r="AA422" i="11"/>
  <c r="AC422" i="11" s="1"/>
  <c r="V415" i="11"/>
  <c r="Z415" i="11" s="1"/>
  <c r="V399" i="11"/>
  <c r="Z399" i="11" s="1"/>
  <c r="AA390" i="11"/>
  <c r="AC390" i="11" s="1"/>
  <c r="V383" i="11"/>
  <c r="Z383" i="11" s="1"/>
  <c r="AA374" i="11"/>
  <c r="AC374" i="11" s="1"/>
  <c r="V367" i="11"/>
  <c r="Z367" i="11" s="1"/>
  <c r="AA358" i="11"/>
  <c r="AC358" i="11" s="1"/>
  <c r="AA340" i="11"/>
  <c r="R321" i="11"/>
  <c r="V321" i="11"/>
  <c r="Z321" i="11" s="1"/>
  <c r="W319" i="11"/>
  <c r="Z319" i="11" s="1"/>
  <c r="Z317" i="11"/>
  <c r="AA298" i="11"/>
  <c r="U296" i="11"/>
  <c r="U274" i="11"/>
  <c r="AA274" i="11"/>
  <c r="AC274" i="11" s="1"/>
  <c r="Z263" i="11"/>
  <c r="U258" i="11"/>
  <c r="AA258" i="11"/>
  <c r="AC258" i="11" s="1"/>
  <c r="AA250" i="11"/>
  <c r="AC250" i="11" s="1"/>
  <c r="AC248" i="11"/>
  <c r="AC245" i="11"/>
  <c r="AC243" i="11"/>
  <c r="AB239" i="11"/>
  <c r="Y197" i="11"/>
  <c r="AA385" i="11"/>
  <c r="AC385" i="11" s="1"/>
  <c r="V378" i="11"/>
  <c r="Z378" i="11" s="1"/>
  <c r="AA369" i="11"/>
  <c r="AC369" i="11" s="1"/>
  <c r="V362" i="11"/>
  <c r="Z362" i="11" s="1"/>
  <c r="Z350" i="11"/>
  <c r="AC341" i="11"/>
  <c r="Y324" i="11"/>
  <c r="U307" i="11"/>
  <c r="R294" i="11"/>
  <c r="V294" i="11"/>
  <c r="Z294" i="11" s="1"/>
  <c r="Z291" i="11"/>
  <c r="AA282" i="11"/>
  <c r="R274" i="11"/>
  <c r="U269" i="11"/>
  <c r="AA269" i="11"/>
  <c r="AC269" i="11" s="1"/>
  <c r="V266" i="11"/>
  <c r="W266" i="11"/>
  <c r="X266" i="11"/>
  <c r="R258" i="11"/>
  <c r="Y255" i="11"/>
  <c r="R246" i="11"/>
  <c r="V246" i="11"/>
  <c r="Z246" i="11" s="1"/>
  <c r="Z243" i="11"/>
  <c r="AA239" i="11"/>
  <c r="R173" i="11"/>
  <c r="V173" i="11"/>
  <c r="Z173" i="11" s="1"/>
  <c r="W151" i="11"/>
  <c r="Z151" i="11" s="1"/>
  <c r="R151" i="11"/>
  <c r="R342" i="11"/>
  <c r="V342" i="11"/>
  <c r="Z342" i="11" s="1"/>
  <c r="AB330" i="11"/>
  <c r="V330" i="11"/>
  <c r="W330" i="11"/>
  <c r="X330" i="11"/>
  <c r="R299" i="11"/>
  <c r="V299" i="11"/>
  <c r="Z299" i="11" s="1"/>
  <c r="Y298" i="11"/>
  <c r="U285" i="11"/>
  <c r="AA285" i="11"/>
  <c r="AC285" i="11" s="1"/>
  <c r="Y271" i="11"/>
  <c r="AB260" i="11"/>
  <c r="X255" i="11"/>
  <c r="R251" i="11"/>
  <c r="V251" i="11"/>
  <c r="Z251" i="11" s="1"/>
  <c r="Y250" i="11"/>
  <c r="U243" i="11"/>
  <c r="AA153" i="11"/>
  <c r="AC153" i="11" s="1"/>
  <c r="U153" i="11"/>
  <c r="W355" i="11"/>
  <c r="X355" i="11"/>
  <c r="AA351" i="11"/>
  <c r="AC351" i="11" s="1"/>
  <c r="V351" i="11"/>
  <c r="Z333" i="11"/>
  <c r="Z318" i="11"/>
  <c r="R305" i="11"/>
  <c r="V305" i="11"/>
  <c r="Z305" i="11" s="1"/>
  <c r="R283" i="11"/>
  <c r="V283" i="11"/>
  <c r="Z283" i="11" s="1"/>
  <c r="Y282" i="11"/>
  <c r="X271" i="11"/>
  <c r="AA260" i="11"/>
  <c r="AB255" i="11"/>
  <c r="R348" i="11"/>
  <c r="Z338" i="11"/>
  <c r="X335" i="11"/>
  <c r="Z322" i="11"/>
  <c r="R316" i="11"/>
  <c r="W316" i="11"/>
  <c r="Z316" i="11" s="1"/>
  <c r="Z313" i="11"/>
  <c r="R311" i="11"/>
  <c r="AA308" i="11"/>
  <c r="AC308" i="11" s="1"/>
  <c r="V308" i="11"/>
  <c r="Z302" i="11"/>
  <c r="AB282" i="11"/>
  <c r="AC280" i="11"/>
  <c r="AC277" i="11"/>
  <c r="AB271" i="11"/>
  <c r="U264" i="11"/>
  <c r="AA255" i="11"/>
  <c r="Z253" i="11"/>
  <c r="AB250" i="11"/>
  <c r="Z248" i="11"/>
  <c r="Z238" i="11"/>
  <c r="R220" i="11"/>
  <c r="V220" i="11"/>
  <c r="Z220" i="11" s="1"/>
  <c r="R156" i="11"/>
  <c r="V156" i="11"/>
  <c r="Z156" i="11" s="1"/>
  <c r="W354" i="11"/>
  <c r="AB335" i="11"/>
  <c r="U333" i="11"/>
  <c r="AA333" i="11"/>
  <c r="AC333" i="11" s="1"/>
  <c r="AA330" i="11"/>
  <c r="U328" i="11"/>
  <c r="AA292" i="11"/>
  <c r="AC292" i="11" s="1"/>
  <c r="AB292" i="11"/>
  <c r="V292" i="11"/>
  <c r="Z292" i="11" s="1"/>
  <c r="R278" i="11"/>
  <c r="V278" i="11"/>
  <c r="Z278" i="11" s="1"/>
  <c r="Z274" i="11"/>
  <c r="R267" i="11"/>
  <c r="V267" i="11"/>
  <c r="Z267" i="11" s="1"/>
  <c r="Y266" i="11"/>
  <c r="AC261" i="11"/>
  <c r="AC259" i="11"/>
  <c r="Z258" i="11"/>
  <c r="Z252" i="11"/>
  <c r="V182" i="11"/>
  <c r="W182" i="11"/>
  <c r="X182" i="11"/>
  <c r="AA182" i="11"/>
  <c r="Y182" i="11"/>
  <c r="AB182" i="11"/>
  <c r="Z353" i="11"/>
  <c r="Z339" i="11"/>
  <c r="U322" i="11"/>
  <c r="AA322" i="11"/>
  <c r="AC322" i="11" s="1"/>
  <c r="Z269" i="11"/>
  <c r="R262" i="11"/>
  <c r="V262" i="11"/>
  <c r="Z262" i="11" s="1"/>
  <c r="R241" i="11"/>
  <c r="V241" i="11"/>
  <c r="Z241" i="11" s="1"/>
  <c r="V355" i="11"/>
  <c r="Z355" i="11" s="1"/>
  <c r="U353" i="11"/>
  <c r="Y351" i="11"/>
  <c r="Y349" i="11"/>
  <c r="Z349" i="11" s="1"/>
  <c r="U347" i="11"/>
  <c r="AA347" i="11"/>
  <c r="AC347" i="11" s="1"/>
  <c r="AB346" i="11"/>
  <c r="AC346" i="11" s="1"/>
  <c r="V346" i="11"/>
  <c r="W346" i="11"/>
  <c r="R343" i="11"/>
  <c r="U339" i="11"/>
  <c r="R331" i="11"/>
  <c r="V331" i="11"/>
  <c r="Z331" i="11" s="1"/>
  <c r="Y330" i="11"/>
  <c r="AC328" i="11"/>
  <c r="R322" i="11"/>
  <c r="V314" i="11"/>
  <c r="W314" i="11"/>
  <c r="Y308" i="11"/>
  <c r="R289" i="11"/>
  <c r="V289" i="11"/>
  <c r="Z289" i="11" s="1"/>
  <c r="AC281" i="11"/>
  <c r="Z275" i="11"/>
  <c r="Z268" i="11"/>
  <c r="AB266" i="11"/>
  <c r="AC266" i="11" s="1"/>
  <c r="Z259" i="11"/>
  <c r="X250" i="11"/>
  <c r="R247" i="11"/>
  <c r="AC238" i="11"/>
  <c r="Z160" i="11"/>
  <c r="R344" i="11"/>
  <c r="AB342" i="11"/>
  <c r="AC342" i="11" s="1"/>
  <c r="U329" i="11"/>
  <c r="R328" i="11"/>
  <c r="V324" i="11"/>
  <c r="AA315" i="11"/>
  <c r="AC315" i="11" s="1"/>
  <c r="AB310" i="11"/>
  <c r="AC310" i="11" s="1"/>
  <c r="U297" i="11"/>
  <c r="R296" i="11"/>
  <c r="Y293" i="11"/>
  <c r="Z293" i="11" s="1"/>
  <c r="AA283" i="11"/>
  <c r="AC283" i="11" s="1"/>
  <c r="AA267" i="11"/>
  <c r="AC267" i="11" s="1"/>
  <c r="U265" i="11"/>
  <c r="R264" i="11"/>
  <c r="W255" i="11"/>
  <c r="AA251" i="11"/>
  <c r="AC251" i="11" s="1"/>
  <c r="U249" i="11"/>
  <c r="R248" i="11"/>
  <c r="V244" i="11"/>
  <c r="Z244" i="11" s="1"/>
  <c r="R231" i="11"/>
  <c r="U226" i="11"/>
  <c r="AA226" i="11"/>
  <c r="AC226" i="11" s="1"/>
  <c r="V225" i="11"/>
  <c r="W225" i="11"/>
  <c r="V214" i="11"/>
  <c r="W214" i="11"/>
  <c r="AA214" i="11"/>
  <c r="AC214" i="11" s="1"/>
  <c r="R206" i="11"/>
  <c r="AC185" i="11"/>
  <c r="R178" i="11"/>
  <c r="V178" i="11"/>
  <c r="Z178" i="11" s="1"/>
  <c r="U175" i="11"/>
  <c r="Z163" i="11"/>
  <c r="AA113" i="11"/>
  <c r="AB113" i="11"/>
  <c r="Y113" i="11"/>
  <c r="AB19" i="11"/>
  <c r="AC19" i="11" s="1"/>
  <c r="U19" i="11"/>
  <c r="U340" i="11"/>
  <c r="U308" i="11"/>
  <c r="Y304" i="11"/>
  <c r="Z304" i="11" s="1"/>
  <c r="V303" i="11"/>
  <c r="Z303" i="11" s="1"/>
  <c r="AA294" i="11"/>
  <c r="AC294" i="11" s="1"/>
  <c r="W195" i="11"/>
  <c r="R195" i="11"/>
  <c r="Z190" i="11"/>
  <c r="AA180" i="11"/>
  <c r="AC180" i="11" s="1"/>
  <c r="U180" i="11"/>
  <c r="Z168" i="11"/>
  <c r="W325" i="11"/>
  <c r="Z325" i="11" s="1"/>
  <c r="U319" i="11"/>
  <c r="AB316" i="11"/>
  <c r="AC316" i="11" s="1"/>
  <c r="U303" i="11"/>
  <c r="X272" i="11"/>
  <c r="R270" i="11"/>
  <c r="X256" i="11"/>
  <c r="U255" i="11"/>
  <c r="R254" i="11"/>
  <c r="X240" i="11"/>
  <c r="U239" i="11"/>
  <c r="R238" i="11"/>
  <c r="AB230" i="11"/>
  <c r="R217" i="11"/>
  <c r="Z200" i="11"/>
  <c r="Z195" i="11"/>
  <c r="R183" i="11"/>
  <c r="AC175" i="11"/>
  <c r="AC165" i="11"/>
  <c r="AA118" i="11"/>
  <c r="AB118" i="11"/>
  <c r="X118" i="11"/>
  <c r="Y118" i="11"/>
  <c r="U114" i="11"/>
  <c r="AA114" i="11"/>
  <c r="AC114" i="11" s="1"/>
  <c r="U98" i="11"/>
  <c r="AA98" i="11"/>
  <c r="AC98" i="11" s="1"/>
  <c r="AA348" i="11"/>
  <c r="AC348" i="11" s="1"/>
  <c r="U314" i="11"/>
  <c r="AA284" i="11"/>
  <c r="AC284" i="11" s="1"/>
  <c r="W272" i="11"/>
  <c r="W256" i="11"/>
  <c r="W240" i="11"/>
  <c r="Z240" i="11" s="1"/>
  <c r="V209" i="11"/>
  <c r="W209" i="11"/>
  <c r="X209" i="11"/>
  <c r="AB209" i="11"/>
  <c r="V171" i="11"/>
  <c r="W171" i="11"/>
  <c r="AA70" i="11"/>
  <c r="X70" i="11"/>
  <c r="Y70" i="11"/>
  <c r="Z57" i="11"/>
  <c r="AA343" i="11"/>
  <c r="AC343" i="11" s="1"/>
  <c r="V288" i="11"/>
  <c r="Z288" i="11" s="1"/>
  <c r="AA263" i="11"/>
  <c r="AC263" i="11" s="1"/>
  <c r="Y230" i="11"/>
  <c r="AB228" i="11"/>
  <c r="R226" i="11"/>
  <c r="V226" i="11"/>
  <c r="Z226" i="11" s="1"/>
  <c r="R221" i="11"/>
  <c r="V221" i="11"/>
  <c r="Z221" i="11" s="1"/>
  <c r="X214" i="11"/>
  <c r="AA212" i="11"/>
  <c r="AC212" i="11" s="1"/>
  <c r="U212" i="11"/>
  <c r="AA209" i="11"/>
  <c r="Z206" i="11"/>
  <c r="R204" i="11"/>
  <c r="V204" i="11"/>
  <c r="Z204" i="11" s="1"/>
  <c r="X203" i="11"/>
  <c r="AA197" i="11"/>
  <c r="AC197" i="11" s="1"/>
  <c r="V166" i="11"/>
  <c r="W166" i="11"/>
  <c r="X166" i="11"/>
  <c r="AA166" i="11"/>
  <c r="Z159" i="11"/>
  <c r="AC156" i="11"/>
  <c r="Z154" i="11"/>
  <c r="W147" i="11"/>
  <c r="Z147" i="11" s="1"/>
  <c r="R147" i="11"/>
  <c r="R134" i="11"/>
  <c r="V134" i="11"/>
  <c r="R235" i="11"/>
  <c r="V235" i="11"/>
  <c r="Z235" i="11" s="1"/>
  <c r="Z233" i="11"/>
  <c r="X230" i="11"/>
  <c r="AA228" i="11"/>
  <c r="U228" i="11"/>
  <c r="Y225" i="11"/>
  <c r="Z219" i="11"/>
  <c r="Z217" i="11"/>
  <c r="R210" i="11"/>
  <c r="V210" i="11"/>
  <c r="Z210" i="11" s="1"/>
  <c r="W203" i="11"/>
  <c r="Z203" i="11" s="1"/>
  <c r="U201" i="11"/>
  <c r="Z185" i="11"/>
  <c r="U174" i="11"/>
  <c r="AA171" i="11"/>
  <c r="Z164" i="11"/>
  <c r="U159" i="11"/>
  <c r="R157" i="11"/>
  <c r="V157" i="11"/>
  <c r="Z157" i="11" s="1"/>
  <c r="V72" i="11"/>
  <c r="Z72" i="11" s="1"/>
  <c r="R72" i="11"/>
  <c r="AC43" i="11"/>
  <c r="R33" i="11"/>
  <c r="V33" i="11"/>
  <c r="Z234" i="11"/>
  <c r="AB225" i="11"/>
  <c r="AC225" i="11" s="1"/>
  <c r="AC223" i="11"/>
  <c r="Y209" i="11"/>
  <c r="V198" i="11"/>
  <c r="W198" i="11"/>
  <c r="AA198" i="11"/>
  <c r="U179" i="11"/>
  <c r="AA179" i="11"/>
  <c r="AC179" i="11" s="1"/>
  <c r="Y171" i="11"/>
  <c r="AB166" i="11"/>
  <c r="R162" i="11"/>
  <c r="V162" i="11"/>
  <c r="Z162" i="11" s="1"/>
  <c r="AA136" i="11"/>
  <c r="AC136" i="11" s="1"/>
  <c r="U136" i="11"/>
  <c r="Z103" i="11"/>
  <c r="U234" i="11"/>
  <c r="R216" i="11"/>
  <c r="AB203" i="11"/>
  <c r="AC203" i="11" s="1"/>
  <c r="AC201" i="11"/>
  <c r="AB198" i="11"/>
  <c r="Z196" i="11"/>
  <c r="U191" i="11"/>
  <c r="R189" i="11"/>
  <c r="V189" i="11"/>
  <c r="Z189" i="11" s="1"/>
  <c r="Z186" i="11"/>
  <c r="R184" i="11"/>
  <c r="Y181" i="11"/>
  <c r="R172" i="11"/>
  <c r="V172" i="11"/>
  <c r="Z172" i="11" s="1"/>
  <c r="X171" i="11"/>
  <c r="AA164" i="11"/>
  <c r="AC164" i="11" s="1"/>
  <c r="U164" i="11"/>
  <c r="AC159" i="11"/>
  <c r="AC154" i="11"/>
  <c r="X119" i="11"/>
  <c r="Z119" i="11" s="1"/>
  <c r="R119" i="11"/>
  <c r="AA230" i="11"/>
  <c r="AC230" i="11" s="1"/>
  <c r="X228" i="11"/>
  <c r="Z227" i="11"/>
  <c r="Z215" i="11"/>
  <c r="R194" i="11"/>
  <c r="V194" i="11"/>
  <c r="Z194" i="11" s="1"/>
  <c r="Y166" i="11"/>
  <c r="Y89" i="11"/>
  <c r="R89" i="11"/>
  <c r="AA22" i="11"/>
  <c r="AB22" i="11"/>
  <c r="X22" i="11"/>
  <c r="Y22" i="11"/>
  <c r="W228" i="11"/>
  <c r="AC224" i="11"/>
  <c r="U222" i="11"/>
  <c r="U211" i="11"/>
  <c r="AA211" i="11"/>
  <c r="AC211" i="11" s="1"/>
  <c r="AC204" i="11"/>
  <c r="R199" i="11"/>
  <c r="Y198" i="11"/>
  <c r="AA196" i="11"/>
  <c r="AC196" i="11" s="1"/>
  <c r="U196" i="11"/>
  <c r="AC191" i="11"/>
  <c r="V181" i="11"/>
  <c r="AB171" i="11"/>
  <c r="V155" i="11"/>
  <c r="W155" i="11"/>
  <c r="AA150" i="11"/>
  <c r="AC150" i="11" s="1"/>
  <c r="X150" i="11"/>
  <c r="Y150" i="11"/>
  <c r="AB138" i="11"/>
  <c r="U138" i="11"/>
  <c r="AC135" i="11"/>
  <c r="AC62" i="11"/>
  <c r="W36" i="11"/>
  <c r="X36" i="11"/>
  <c r="Y36" i="11"/>
  <c r="W35" i="11"/>
  <c r="Z35" i="11" s="1"/>
  <c r="R35" i="11"/>
  <c r="AB229" i="11"/>
  <c r="AC229" i="11" s="1"/>
  <c r="U227" i="11"/>
  <c r="AA227" i="11"/>
  <c r="AC227" i="11" s="1"/>
  <c r="R222" i="11"/>
  <c r="W213" i="11"/>
  <c r="Z213" i="11" s="1"/>
  <c r="AC207" i="11"/>
  <c r="R205" i="11"/>
  <c r="V205" i="11"/>
  <c r="Z205" i="11" s="1"/>
  <c r="X198" i="11"/>
  <c r="Z174" i="11"/>
  <c r="U158" i="11"/>
  <c r="R139" i="11"/>
  <c r="V139" i="11"/>
  <c r="Z139" i="11" s="1"/>
  <c r="V90" i="11"/>
  <c r="W90" i="11"/>
  <c r="X90" i="11"/>
  <c r="Y90" i="11"/>
  <c r="AA90" i="11"/>
  <c r="R65" i="11"/>
  <c r="V65" i="11"/>
  <c r="AB26" i="11"/>
  <c r="AC26" i="11" s="1"/>
  <c r="U26" i="11"/>
  <c r="R230" i="11"/>
  <c r="W230" i="11"/>
  <c r="Z230" i="11" s="1"/>
  <c r="Y229" i="11"/>
  <c r="Z216" i="11"/>
  <c r="AC202" i="11"/>
  <c r="Z184" i="11"/>
  <c r="AB181" i="11"/>
  <c r="Z169" i="11"/>
  <c r="R158" i="11"/>
  <c r="AA155" i="11"/>
  <c r="AC155" i="11" s="1"/>
  <c r="V111" i="11"/>
  <c r="X111" i="11"/>
  <c r="Y111" i="11"/>
  <c r="X110" i="11"/>
  <c r="Z110" i="11" s="1"/>
  <c r="R110" i="11"/>
  <c r="V77" i="11"/>
  <c r="Z77" i="11" s="1"/>
  <c r="R77" i="11"/>
  <c r="R236" i="11"/>
  <c r="V236" i="11"/>
  <c r="Z236" i="11" s="1"/>
  <c r="Z232" i="11"/>
  <c r="W229" i="11"/>
  <c r="Z229" i="11" s="1"/>
  <c r="AC208" i="11"/>
  <c r="AC206" i="11"/>
  <c r="AA181" i="11"/>
  <c r="U163" i="11"/>
  <c r="AA163" i="11"/>
  <c r="AC163" i="11" s="1"/>
  <c r="Y155" i="11"/>
  <c r="X94" i="11"/>
  <c r="Z94" i="11" s="1"/>
  <c r="R94" i="11"/>
  <c r="AB49" i="11"/>
  <c r="Y49" i="11"/>
  <c r="AB193" i="11"/>
  <c r="AC193" i="11" s="1"/>
  <c r="R179" i="11"/>
  <c r="AB177" i="11"/>
  <c r="AC177" i="11" s="1"/>
  <c r="R163" i="11"/>
  <c r="AB161" i="11"/>
  <c r="AC161" i="11" s="1"/>
  <c r="AC133" i="11"/>
  <c r="Z121" i="11"/>
  <c r="W115" i="11"/>
  <c r="R115" i="11"/>
  <c r="Z112" i="11"/>
  <c r="AA97" i="11"/>
  <c r="AB97" i="11"/>
  <c r="V95" i="11"/>
  <c r="W95" i="11"/>
  <c r="AA84" i="11"/>
  <c r="AC84" i="11" s="1"/>
  <c r="U84" i="11"/>
  <c r="Z82" i="11"/>
  <c r="AA79" i="11"/>
  <c r="AC79" i="11" s="1"/>
  <c r="U79" i="11"/>
  <c r="AC71" i="11"/>
  <c r="R60" i="11"/>
  <c r="W60" i="11"/>
  <c r="Z60" i="11" s="1"/>
  <c r="AB52" i="11"/>
  <c r="V52" i="11"/>
  <c r="Z52" i="11" s="1"/>
  <c r="W51" i="11"/>
  <c r="Z51" i="11" s="1"/>
  <c r="R51" i="11"/>
  <c r="Z48" i="11"/>
  <c r="R44" i="11"/>
  <c r="V24" i="11"/>
  <c r="Z24" i="11" s="1"/>
  <c r="R24" i="11"/>
  <c r="U146" i="11"/>
  <c r="AA146" i="11"/>
  <c r="AC146" i="11" s="1"/>
  <c r="AA145" i="11"/>
  <c r="AB145" i="11"/>
  <c r="V136" i="11"/>
  <c r="Z136" i="11" s="1"/>
  <c r="R136" i="11"/>
  <c r="U125" i="11"/>
  <c r="AA125" i="11"/>
  <c r="AC125" i="11" s="1"/>
  <c r="W122" i="11"/>
  <c r="X122" i="11"/>
  <c r="AA100" i="11"/>
  <c r="AC100" i="11" s="1"/>
  <c r="U100" i="11"/>
  <c r="AC85" i="11"/>
  <c r="Z78" i="11"/>
  <c r="Z66" i="11"/>
  <c r="Z55" i="11"/>
  <c r="U50" i="11"/>
  <c r="AA50" i="11"/>
  <c r="AC50" i="11" s="1"/>
  <c r="V47" i="11"/>
  <c r="W47" i="11"/>
  <c r="X225" i="11"/>
  <c r="U208" i="11"/>
  <c r="AB205" i="11"/>
  <c r="AC205" i="11" s="1"/>
  <c r="AA194" i="11"/>
  <c r="AC194" i="11" s="1"/>
  <c r="X193" i="11"/>
  <c r="U192" i="11"/>
  <c r="V187" i="11"/>
  <c r="Z187" i="11" s="1"/>
  <c r="X177" i="11"/>
  <c r="U176" i="11"/>
  <c r="R175" i="11"/>
  <c r="X161" i="11"/>
  <c r="U160" i="11"/>
  <c r="R159" i="11"/>
  <c r="V148" i="11"/>
  <c r="Z148" i="11" s="1"/>
  <c r="R146" i="11"/>
  <c r="V143" i="11"/>
  <c r="W143" i="11"/>
  <c r="R140" i="11"/>
  <c r="W140" i="11"/>
  <c r="Z140" i="11" s="1"/>
  <c r="AA127" i="11"/>
  <c r="AC127" i="11" s="1"/>
  <c r="U127" i="11"/>
  <c r="R121" i="11"/>
  <c r="W116" i="11"/>
  <c r="W106" i="11"/>
  <c r="X106" i="11"/>
  <c r="Y95" i="11"/>
  <c r="AC88" i="11"/>
  <c r="R86" i="11"/>
  <c r="V86" i="11"/>
  <c r="U83" i="11"/>
  <c r="R57" i="11"/>
  <c r="R50" i="11"/>
  <c r="Z25" i="11"/>
  <c r="R19" i="11"/>
  <c r="W193" i="11"/>
  <c r="W177" i="11"/>
  <c r="Z177" i="11" s="1"/>
  <c r="W161" i="11"/>
  <c r="X142" i="11"/>
  <c r="Z142" i="11" s="1"/>
  <c r="R142" i="11"/>
  <c r="AA122" i="11"/>
  <c r="U109" i="11"/>
  <c r="AA109" i="11"/>
  <c r="AC109" i="11" s="1"/>
  <c r="R81" i="11"/>
  <c r="V81" i="11"/>
  <c r="Z81" i="11" s="1"/>
  <c r="U66" i="11"/>
  <c r="AA66" i="11"/>
  <c r="AC66" i="11" s="1"/>
  <c r="W58" i="11"/>
  <c r="X58" i="11"/>
  <c r="R46" i="11"/>
  <c r="AA42" i="11"/>
  <c r="X30" i="11"/>
  <c r="Z30" i="11" s="1"/>
  <c r="R30" i="11"/>
  <c r="R28" i="11"/>
  <c r="W28" i="11"/>
  <c r="Z28" i="11" s="1"/>
  <c r="Y20" i="11"/>
  <c r="X231" i="11"/>
  <c r="Z231" i="11" s="1"/>
  <c r="AA216" i="11"/>
  <c r="AC216" i="11" s="1"/>
  <c r="AA148" i="11"/>
  <c r="AC148" i="11" s="1"/>
  <c r="U148" i="11"/>
  <c r="AA116" i="11"/>
  <c r="AC116" i="11" s="1"/>
  <c r="U116" i="11"/>
  <c r="AA106" i="11"/>
  <c r="AB95" i="11"/>
  <c r="Z93" i="11"/>
  <c r="R91" i="11"/>
  <c r="V91" i="11"/>
  <c r="Z91" i="11" s="1"/>
  <c r="AC83" i="11"/>
  <c r="AC78" i="11"/>
  <c r="R76" i="11"/>
  <c r="Z73" i="11"/>
  <c r="R62" i="11"/>
  <c r="AA52" i="11"/>
  <c r="U52" i="11"/>
  <c r="Y47" i="11"/>
  <c r="U45" i="11"/>
  <c r="AA45" i="11"/>
  <c r="AC45" i="11" s="1"/>
  <c r="U40" i="11"/>
  <c r="AB38" i="11"/>
  <c r="AB36" i="11"/>
  <c r="U34" i="11"/>
  <c r="AA34" i="11"/>
  <c r="AC34" i="11" s="1"/>
  <c r="AA33" i="11"/>
  <c r="AB33" i="11"/>
  <c r="AC25" i="11"/>
  <c r="X20" i="11"/>
  <c r="U18" i="11"/>
  <c r="AA18" i="11"/>
  <c r="AC18" i="11" s="1"/>
  <c r="AA17" i="11"/>
  <c r="AB17" i="11"/>
  <c r="Y145" i="11"/>
  <c r="Y143" i="11"/>
  <c r="Z137" i="11"/>
  <c r="R135" i="11"/>
  <c r="R129" i="11"/>
  <c r="V129" i="11"/>
  <c r="Z129" i="11" s="1"/>
  <c r="W127" i="11"/>
  <c r="Z127" i="11" s="1"/>
  <c r="R123" i="11"/>
  <c r="V123" i="11"/>
  <c r="Z123" i="11" s="1"/>
  <c r="Y122" i="11"/>
  <c r="U120" i="11"/>
  <c r="Z114" i="11"/>
  <c r="AB111" i="11"/>
  <c r="AC104" i="11"/>
  <c r="W102" i="11"/>
  <c r="AC101" i="11"/>
  <c r="AA95" i="11"/>
  <c r="U95" i="11"/>
  <c r="AC87" i="11"/>
  <c r="Z71" i="11"/>
  <c r="U61" i="11"/>
  <c r="AA61" i="11"/>
  <c r="AC61" i="11" s="1"/>
  <c r="AA58" i="11"/>
  <c r="AC58" i="11" s="1"/>
  <c r="U56" i="11"/>
  <c r="X47" i="11"/>
  <c r="R45" i="11"/>
  <c r="R43" i="11"/>
  <c r="V43" i="11"/>
  <c r="Z43" i="11" s="1"/>
  <c r="Y42" i="11"/>
  <c r="AA38" i="11"/>
  <c r="AA36" i="11"/>
  <c r="U36" i="11"/>
  <c r="R34" i="11"/>
  <c r="R25" i="11"/>
  <c r="Z23" i="11"/>
  <c r="W20" i="11"/>
  <c r="Z20" i="11" s="1"/>
  <c r="R18" i="11"/>
  <c r="AA222" i="11"/>
  <c r="AC222" i="11" s="1"/>
  <c r="V199" i="11"/>
  <c r="Z199" i="11" s="1"/>
  <c r="AA190" i="11"/>
  <c r="AC190" i="11" s="1"/>
  <c r="V183" i="11"/>
  <c r="Z183" i="11" s="1"/>
  <c r="AA174" i="11"/>
  <c r="AC174" i="11" s="1"/>
  <c r="V167" i="11"/>
  <c r="Z167" i="11" s="1"/>
  <c r="AA158" i="11"/>
  <c r="AC158" i="11" s="1"/>
  <c r="W149" i="11"/>
  <c r="X149" i="11"/>
  <c r="X143" i="11"/>
  <c r="U141" i="11"/>
  <c r="AA141" i="11"/>
  <c r="AC141" i="11" s="1"/>
  <c r="Y132" i="11"/>
  <c r="R131" i="11"/>
  <c r="AA111" i="11"/>
  <c r="U111" i="11"/>
  <c r="AC108" i="11"/>
  <c r="R107" i="11"/>
  <c r="V107" i="11"/>
  <c r="Z107" i="11" s="1"/>
  <c r="Y106" i="11"/>
  <c r="R102" i="11"/>
  <c r="V102" i="11"/>
  <c r="Z102" i="11" s="1"/>
  <c r="Z100" i="11"/>
  <c r="AB90" i="11"/>
  <c r="V88" i="11"/>
  <c r="Z88" i="11" s="1"/>
  <c r="R88" i="11"/>
  <c r="Z80" i="11"/>
  <c r="AB70" i="11"/>
  <c r="AA68" i="11"/>
  <c r="U68" i="11"/>
  <c r="Y63" i="11"/>
  <c r="AB47" i="11"/>
  <c r="AB20" i="11"/>
  <c r="R152" i="11"/>
  <c r="W150" i="11"/>
  <c r="AA149" i="11"/>
  <c r="AC149" i="11" s="1"/>
  <c r="AB143" i="11"/>
  <c r="R141" i="11"/>
  <c r="X132" i="11"/>
  <c r="AB122" i="11"/>
  <c r="AC120" i="11"/>
  <c r="W118" i="11"/>
  <c r="AC117" i="11"/>
  <c r="X97" i="11"/>
  <c r="AA86" i="11"/>
  <c r="AB86" i="11"/>
  <c r="W83" i="11"/>
  <c r="Z83" i="11" s="1"/>
  <c r="R83" i="11"/>
  <c r="V79" i="11"/>
  <c r="W79" i="11"/>
  <c r="R73" i="11"/>
  <c r="Y65" i="11"/>
  <c r="X63" i="11"/>
  <c r="R59" i="11"/>
  <c r="V59" i="11"/>
  <c r="Z59" i="11" s="1"/>
  <c r="Y58" i="11"/>
  <c r="AC56" i="11"/>
  <c r="W54" i="11"/>
  <c r="AC53" i="11"/>
  <c r="AA47" i="11"/>
  <c r="U47" i="11"/>
  <c r="AC44" i="11"/>
  <c r="AB42" i="11"/>
  <c r="Y31" i="11"/>
  <c r="V26" i="11"/>
  <c r="W26" i="11"/>
  <c r="X26" i="11"/>
  <c r="AA20" i="11"/>
  <c r="U20" i="11"/>
  <c r="R150" i="11"/>
  <c r="V150" i="11"/>
  <c r="U147" i="11"/>
  <c r="AA143" i="11"/>
  <c r="U143" i="11"/>
  <c r="Y134" i="11"/>
  <c r="W132" i="11"/>
  <c r="R118" i="11"/>
  <c r="V118" i="11"/>
  <c r="Z115" i="11"/>
  <c r="AB106" i="11"/>
  <c r="W97" i="11"/>
  <c r="R87" i="11"/>
  <c r="AA81" i="11"/>
  <c r="AB81" i="11"/>
  <c r="R78" i="11"/>
  <c r="AB63" i="11"/>
  <c r="AC60" i="11"/>
  <c r="R54" i="11"/>
  <c r="V54" i="11"/>
  <c r="W38" i="11"/>
  <c r="Y33" i="11"/>
  <c r="X31" i="11"/>
  <c r="U29" i="11"/>
  <c r="AA29" i="11"/>
  <c r="AC29" i="11" s="1"/>
  <c r="U24" i="11"/>
  <c r="Y17" i="11"/>
  <c r="Y149" i="11"/>
  <c r="V138" i="11"/>
  <c r="X138" i="11"/>
  <c r="Z128" i="11"/>
  <c r="V116" i="11"/>
  <c r="U115" i="11"/>
  <c r="X113" i="11"/>
  <c r="W111" i="11"/>
  <c r="AC105" i="11"/>
  <c r="V104" i="11"/>
  <c r="Z104" i="11" s="1"/>
  <c r="R104" i="11"/>
  <c r="R97" i="11"/>
  <c r="V97" i="11"/>
  <c r="U82" i="11"/>
  <c r="AA82" i="11"/>
  <c r="AC82" i="11" s="1"/>
  <c r="U72" i="11"/>
  <c r="AA63" i="11"/>
  <c r="U63" i="11"/>
  <c r="AB58" i="11"/>
  <c r="U51" i="11"/>
  <c r="X49" i="11"/>
  <c r="Z45" i="11"/>
  <c r="AC39" i="11"/>
  <c r="R38" i="11"/>
  <c r="V38" i="11"/>
  <c r="AB31" i="11"/>
  <c r="Z18" i="11"/>
  <c r="X145" i="11"/>
  <c r="AB134" i="11"/>
  <c r="AA132" i="11"/>
  <c r="AC132" i="11" s="1"/>
  <c r="U132" i="11"/>
  <c r="U130" i="11"/>
  <c r="AA130" i="11"/>
  <c r="AC130" i="11" s="1"/>
  <c r="AA129" i="11"/>
  <c r="AC129" i="11" s="1"/>
  <c r="AB129" i="11"/>
  <c r="W113" i="11"/>
  <c r="R92" i="11"/>
  <c r="U77" i="11"/>
  <c r="AA77" i="11"/>
  <c r="AC77" i="11" s="1"/>
  <c r="AC74" i="11"/>
  <c r="W70" i="11"/>
  <c r="Z67" i="11"/>
  <c r="W49" i="11"/>
  <c r="X42" i="11"/>
  <c r="AC41" i="11"/>
  <c r="V40" i="11"/>
  <c r="Z40" i="11" s="1"/>
  <c r="R40" i="11"/>
  <c r="V36" i="11"/>
  <c r="AA31" i="11"/>
  <c r="AC31" i="11" s="1"/>
  <c r="U31" i="11"/>
  <c r="W22" i="11"/>
  <c r="Z152" i="11"/>
  <c r="W145" i="11"/>
  <c r="Z141" i="11"/>
  <c r="AA138" i="11"/>
  <c r="R130" i="11"/>
  <c r="V120" i="11"/>
  <c r="Z120" i="11" s="1"/>
  <c r="R120" i="11"/>
  <c r="R113" i="11"/>
  <c r="V113" i="11"/>
  <c r="W99" i="11"/>
  <c r="Z99" i="11" s="1"/>
  <c r="R99" i="11"/>
  <c r="AC94" i="11"/>
  <c r="Z89" i="11"/>
  <c r="X84" i="11"/>
  <c r="AC72" i="11"/>
  <c r="R70" i="11"/>
  <c r="V70" i="11"/>
  <c r="V68" i="11"/>
  <c r="X65" i="11"/>
  <c r="V56" i="11"/>
  <c r="Z56" i="11" s="1"/>
  <c r="R56" i="11"/>
  <c r="AC51" i="11"/>
  <c r="R49" i="11"/>
  <c r="V49" i="11"/>
  <c r="R27" i="11"/>
  <c r="V27" i="11"/>
  <c r="Z27" i="11" s="1"/>
  <c r="Y26" i="11"/>
  <c r="R22" i="11"/>
  <c r="V22" i="11"/>
  <c r="Z19" i="11"/>
  <c r="R145" i="11"/>
  <c r="V145" i="11"/>
  <c r="X126" i="11"/>
  <c r="Z126" i="11" s="1"/>
  <c r="R126" i="11"/>
  <c r="R124" i="11"/>
  <c r="R108" i="11"/>
  <c r="W108" i="11"/>
  <c r="Z108" i="11" s="1"/>
  <c r="R103" i="11"/>
  <c r="Z96" i="11"/>
  <c r="Z87" i="11"/>
  <c r="X86" i="11"/>
  <c r="W84" i="11"/>
  <c r="X79" i="11"/>
  <c r="R75" i="11"/>
  <c r="V75" i="11"/>
  <c r="Z75" i="11" s="1"/>
  <c r="Y74" i="11"/>
  <c r="W65" i="11"/>
  <c r="AC57" i="11"/>
  <c r="Z46" i="11"/>
  <c r="AC30" i="11"/>
  <c r="U137" i="11"/>
  <c r="Y117" i="11"/>
  <c r="Z117" i="11" s="1"/>
  <c r="U105" i="11"/>
  <c r="U89" i="11"/>
  <c r="U73" i="11"/>
  <c r="Y37" i="11"/>
  <c r="Z37" i="11" s="1"/>
  <c r="AA27" i="11"/>
  <c r="AC27" i="11" s="1"/>
  <c r="U25" i="11"/>
  <c r="W138" i="11"/>
  <c r="AA134" i="11"/>
  <c r="X133" i="11"/>
  <c r="Z133" i="11" s="1"/>
  <c r="Y32" i="11"/>
  <c r="Z32" i="11" s="1"/>
  <c r="V31" i="11"/>
  <c r="V122" i="11"/>
  <c r="V106" i="11"/>
  <c r="V74" i="11"/>
  <c r="AA65" i="11"/>
  <c r="AC65" i="11" s="1"/>
  <c r="V58" i="11"/>
  <c r="W53" i="11"/>
  <c r="Z53" i="11" s="1"/>
  <c r="AA49" i="11"/>
  <c r="V42" i="11"/>
  <c r="V124" i="11"/>
  <c r="Z124" i="11" s="1"/>
  <c r="V92" i="11"/>
  <c r="Z92" i="11" s="1"/>
  <c r="V44" i="11"/>
  <c r="Z44" i="11" s="1"/>
  <c r="R3" i="11"/>
  <c r="W14" i="11"/>
  <c r="AB6" i="11"/>
  <c r="AC6" i="11" s="1"/>
  <c r="V6" i="11"/>
  <c r="Z6" i="11" s="1"/>
  <c r="V11" i="11"/>
  <c r="X11" i="11"/>
  <c r="Y5" i="11"/>
  <c r="R6" i="11"/>
  <c r="W11" i="11"/>
  <c r="AA8" i="11"/>
  <c r="AC8" i="11" s="1"/>
  <c r="AA11" i="11"/>
  <c r="R7" i="11"/>
  <c r="X12" i="11"/>
  <c r="Z12" i="11" s="1"/>
  <c r="R8" i="11"/>
  <c r="AC12" i="11"/>
  <c r="R13" i="11"/>
  <c r="V15" i="11"/>
  <c r="Z13" i="11"/>
  <c r="AB13" i="11"/>
  <c r="AC13" i="11" s="1"/>
  <c r="AB15" i="11"/>
  <c r="AC15" i="11" s="1"/>
  <c r="X9" i="11"/>
  <c r="Y16" i="11"/>
  <c r="X16" i="11"/>
  <c r="AA16" i="11"/>
  <c r="AC16" i="11" s="1"/>
  <c r="AB9" i="11"/>
  <c r="V5" i="11"/>
  <c r="Z5" i="11" s="1"/>
  <c r="W5" i="11"/>
  <c r="Z10" i="11"/>
  <c r="R12" i="11"/>
  <c r="AB7" i="11"/>
  <c r="AC7" i="11" s="1"/>
  <c r="AA5" i="11"/>
  <c r="W15" i="11"/>
  <c r="X15" i="11"/>
  <c r="AB5" i="11"/>
  <c r="Y15" i="11"/>
  <c r="AC10" i="11"/>
  <c r="H26" i="13"/>
  <c r="B24" i="13"/>
  <c r="N21" i="13"/>
  <c r="D21" i="13"/>
  <c r="L26" i="13"/>
  <c r="N23" i="13"/>
  <c r="D23" i="13"/>
  <c r="M2" i="13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H21" i="13"/>
  <c r="F24" i="13"/>
  <c r="H24" i="13" s="1"/>
  <c r="H23" i="13"/>
  <c r="D25" i="13"/>
  <c r="B27" i="13"/>
  <c r="D27" i="13" s="1"/>
  <c r="H25" i="13"/>
  <c r="F27" i="13"/>
  <c r="H27" i="13" s="1"/>
  <c r="D22" i="13"/>
  <c r="N22" i="13"/>
  <c r="L25" i="13"/>
  <c r="J27" i="13"/>
  <c r="L27" i="13" s="1"/>
  <c r="H22" i="13"/>
  <c r="D26" i="13"/>
  <c r="O22" i="13"/>
  <c r="J24" i="13"/>
  <c r="L24" i="13" s="1"/>
  <c r="B10" i="13"/>
  <c r="AC11" i="11"/>
  <c r="Z4" i="11"/>
  <c r="AC9" i="11"/>
  <c r="W3" i="11"/>
  <c r="Y9" i="11"/>
  <c r="Z9" i="11" s="1"/>
  <c r="X3" i="11"/>
  <c r="W8" i="11"/>
  <c r="Z8" i="11" s="1"/>
  <c r="Y14" i="11"/>
  <c r="V7" i="11"/>
  <c r="R11" i="11"/>
  <c r="U12" i="11"/>
  <c r="AA14" i="11"/>
  <c r="AA3" i="11"/>
  <c r="W7" i="11"/>
  <c r="AB14" i="11"/>
  <c r="R16" i="11"/>
  <c r="Y3" i="11"/>
  <c r="AB3" i="11"/>
  <c r="R5" i="11"/>
  <c r="R10" i="11"/>
  <c r="U16" i="11"/>
  <c r="R4" i="11"/>
  <c r="U5" i="11"/>
  <c r="R9" i="11"/>
  <c r="R14" i="11"/>
  <c r="N32" i="10"/>
  <c r="N34" i="5" s="1"/>
  <c r="AD32" i="10"/>
  <c r="AD34" i="5" s="1"/>
  <c r="AT32" i="10"/>
  <c r="AT34" i="5" s="1"/>
  <c r="O32" i="10"/>
  <c r="O34" i="5" s="1"/>
  <c r="AE32" i="10"/>
  <c r="AE34" i="5" s="1"/>
  <c r="AU32" i="10"/>
  <c r="AU34" i="5" s="1"/>
  <c r="P32" i="10"/>
  <c r="P34" i="5" s="1"/>
  <c r="AF32" i="10"/>
  <c r="AF34" i="5" s="1"/>
  <c r="AV32" i="10"/>
  <c r="AV34" i="5" s="1"/>
  <c r="Q32" i="10"/>
  <c r="Q34" i="5" s="1"/>
  <c r="AG32" i="10"/>
  <c r="AG34" i="5" s="1"/>
  <c r="AW32" i="10"/>
  <c r="AW34" i="5" s="1"/>
  <c r="B32" i="10"/>
  <c r="B34" i="5" s="1"/>
  <c r="R32" i="10"/>
  <c r="R34" i="5" s="1"/>
  <c r="AH32" i="10"/>
  <c r="AH34" i="5" s="1"/>
  <c r="AX32" i="10"/>
  <c r="AX34" i="5" s="1"/>
  <c r="C32" i="10"/>
  <c r="C34" i="5" s="1"/>
  <c r="S32" i="10"/>
  <c r="S34" i="5" s="1"/>
  <c r="AI32" i="10"/>
  <c r="AI34" i="5" s="1"/>
  <c r="AY32" i="10"/>
  <c r="AY34" i="5" s="1"/>
  <c r="D32" i="10"/>
  <c r="D34" i="5" s="1"/>
  <c r="T32" i="10"/>
  <c r="T34" i="5" s="1"/>
  <c r="AJ32" i="10"/>
  <c r="AJ34" i="5" s="1"/>
  <c r="AZ32" i="10"/>
  <c r="AZ34" i="5" s="1"/>
  <c r="E32" i="10"/>
  <c r="E34" i="5" s="1"/>
  <c r="U32" i="10"/>
  <c r="U34" i="5" s="1"/>
  <c r="AK32" i="10"/>
  <c r="AK34" i="5" s="1"/>
  <c r="F32" i="10"/>
  <c r="F34" i="5" s="1"/>
  <c r="V32" i="10"/>
  <c r="V34" i="5" s="1"/>
  <c r="AL32" i="10"/>
  <c r="AL34" i="5" s="1"/>
  <c r="D6" i="10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AG6" i="10" s="1"/>
  <c r="AH6" i="10" s="1"/>
  <c r="AI6" i="10" s="1"/>
  <c r="AJ6" i="10" s="1"/>
  <c r="AK6" i="10" s="1"/>
  <c r="AL6" i="10" s="1"/>
  <c r="AM6" i="10" s="1"/>
  <c r="AN6" i="10" s="1"/>
  <c r="AO6" i="10" s="1"/>
  <c r="AP6" i="10" s="1"/>
  <c r="AQ6" i="10" s="1"/>
  <c r="AR6" i="10" s="1"/>
  <c r="AS6" i="10" s="1"/>
  <c r="AT6" i="10" s="1"/>
  <c r="AU6" i="10" s="1"/>
  <c r="AV6" i="10" s="1"/>
  <c r="AW6" i="10" s="1"/>
  <c r="AX6" i="10" s="1"/>
  <c r="AY6" i="10" s="1"/>
  <c r="AZ6" i="10" s="1"/>
  <c r="G32" i="10"/>
  <c r="G34" i="5" s="1"/>
  <c r="W32" i="10"/>
  <c r="W34" i="5" s="1"/>
  <c r="AM32" i="10"/>
  <c r="AM34" i="5" s="1"/>
  <c r="H32" i="10"/>
  <c r="H34" i="5" s="1"/>
  <c r="X32" i="10"/>
  <c r="X34" i="5" s="1"/>
  <c r="AN32" i="10"/>
  <c r="AN34" i="5" s="1"/>
  <c r="I32" i="10"/>
  <c r="I34" i="5" s="1"/>
  <c r="Y32" i="10"/>
  <c r="Y34" i="5" s="1"/>
  <c r="AO32" i="10"/>
  <c r="AO34" i="5" s="1"/>
  <c r="J32" i="10"/>
  <c r="J34" i="5" s="1"/>
  <c r="Z32" i="10"/>
  <c r="Z34" i="5" s="1"/>
  <c r="AP32" i="10"/>
  <c r="AP34" i="5" s="1"/>
  <c r="K32" i="10"/>
  <c r="K34" i="5" s="1"/>
  <c r="AA32" i="10"/>
  <c r="AA34" i="5" s="1"/>
  <c r="AQ32" i="10"/>
  <c r="AQ34" i="5" s="1"/>
  <c r="L32" i="10"/>
  <c r="L34" i="5" s="1"/>
  <c r="AB32" i="10"/>
  <c r="AB34" i="5" s="1"/>
  <c r="AR32" i="10"/>
  <c r="AR34" i="5" s="1"/>
  <c r="M32" i="10"/>
  <c r="M34" i="5" s="1"/>
  <c r="AC32" i="10"/>
  <c r="AC34" i="5" s="1"/>
  <c r="AS32" i="10"/>
  <c r="AS34" i="5" s="1"/>
  <c r="D6" i="9"/>
  <c r="E6" i="9" s="1"/>
  <c r="F6" i="9" s="1"/>
  <c r="G6" i="9" s="1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AW6" i="9" s="1"/>
  <c r="AX6" i="9" s="1"/>
  <c r="AY6" i="9" s="1"/>
  <c r="AZ6" i="9" s="1"/>
  <c r="I41" i="8"/>
  <c r="AM41" i="8"/>
  <c r="J41" i="8"/>
  <c r="AN41" i="8"/>
  <c r="L41" i="8"/>
  <c r="AO41" i="8"/>
  <c r="O41" i="8"/>
  <c r="AP41" i="8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P41" i="8"/>
  <c r="AR41" i="8"/>
  <c r="R41" i="8"/>
  <c r="AV41" i="8"/>
  <c r="S41" i="8"/>
  <c r="AY41" i="8"/>
  <c r="P62" i="8"/>
  <c r="V41" i="8"/>
  <c r="Q62" i="8"/>
  <c r="W41" i="8"/>
  <c r="AF62" i="8"/>
  <c r="X41" i="8"/>
  <c r="AG62" i="8"/>
  <c r="Y41" i="8"/>
  <c r="B41" i="8"/>
  <c r="Z41" i="8"/>
  <c r="C41" i="8"/>
  <c r="AB41" i="8"/>
  <c r="F41" i="8"/>
  <c r="AF41" i="8"/>
  <c r="G41" i="8"/>
  <c r="AI41" i="8"/>
  <c r="H41" i="8"/>
  <c r="AL41" i="8"/>
  <c r="E41" i="8"/>
  <c r="U41" i="8"/>
  <c r="AK41" i="8"/>
  <c r="N62" i="8"/>
  <c r="AD62" i="8"/>
  <c r="AT62" i="8"/>
  <c r="R17" i="8"/>
  <c r="R15" i="8"/>
  <c r="AE188" i="8"/>
  <c r="AU192" i="8"/>
  <c r="O62" i="8"/>
  <c r="AE62" i="8"/>
  <c r="AU62" i="8"/>
  <c r="V17" i="8"/>
  <c r="V15" i="8"/>
  <c r="AM188" i="8"/>
  <c r="AV62" i="8"/>
  <c r="W15" i="8"/>
  <c r="W17" i="8"/>
  <c r="AU188" i="8"/>
  <c r="AW62" i="8"/>
  <c r="Y17" i="8"/>
  <c r="Y15" i="8"/>
  <c r="E189" i="8"/>
  <c r="B62" i="8"/>
  <c r="R62" i="8"/>
  <c r="AH62" i="8"/>
  <c r="AX62" i="8"/>
  <c r="Z17" i="8"/>
  <c r="Z15" i="8"/>
  <c r="M189" i="8"/>
  <c r="C62" i="8"/>
  <c r="S62" i="8"/>
  <c r="AI62" i="8"/>
  <c r="AY62" i="8"/>
  <c r="AD15" i="8"/>
  <c r="AD17" i="8"/>
  <c r="U189" i="8"/>
  <c r="K41" i="8"/>
  <c r="AA41" i="8"/>
  <c r="AQ41" i="8"/>
  <c r="D62" i="8"/>
  <c r="T62" i="8"/>
  <c r="AJ62" i="8"/>
  <c r="AZ62" i="8"/>
  <c r="AE15" i="8"/>
  <c r="AE17" i="8"/>
  <c r="AK189" i="8"/>
  <c r="E62" i="8"/>
  <c r="U62" i="8"/>
  <c r="AK62" i="8"/>
  <c r="AH17" i="8"/>
  <c r="AH15" i="8"/>
  <c r="I108" i="8"/>
  <c r="C190" i="8"/>
  <c r="I158" i="8"/>
  <c r="I179" i="8" s="1"/>
  <c r="M41" i="8"/>
  <c r="AC41" i="8"/>
  <c r="AS41" i="8"/>
  <c r="F62" i="8"/>
  <c r="V62" i="8"/>
  <c r="AL62" i="8"/>
  <c r="AL17" i="8"/>
  <c r="AL15" i="8"/>
  <c r="Q108" i="8"/>
  <c r="S190" i="8"/>
  <c r="Y158" i="8"/>
  <c r="Y179" i="8" s="1"/>
  <c r="N41" i="8"/>
  <c r="AD41" i="8"/>
  <c r="AT41" i="8"/>
  <c r="G62" i="8"/>
  <c r="W62" i="8"/>
  <c r="AM62" i="8"/>
  <c r="B17" i="8"/>
  <c r="AM15" i="8"/>
  <c r="AM17" i="8"/>
  <c r="Y108" i="8"/>
  <c r="AI190" i="8"/>
  <c r="AO158" i="8"/>
  <c r="AO179" i="8" s="1"/>
  <c r="AE41" i="8"/>
  <c r="AU41" i="8"/>
  <c r="H62" i="8"/>
  <c r="X62" i="8"/>
  <c r="AN62" i="8"/>
  <c r="F17" i="8"/>
  <c r="F15" i="8"/>
  <c r="AO17" i="8"/>
  <c r="AO15" i="8"/>
  <c r="AG108" i="8"/>
  <c r="AY190" i="8"/>
  <c r="I62" i="8"/>
  <c r="Y62" i="8"/>
  <c r="AO62" i="8"/>
  <c r="G15" i="8"/>
  <c r="G17" i="8"/>
  <c r="AP17" i="8"/>
  <c r="AP15" i="8"/>
  <c r="AO108" i="8"/>
  <c r="Q191" i="8"/>
  <c r="Q41" i="8"/>
  <c r="AG41" i="8"/>
  <c r="AW41" i="8"/>
  <c r="J62" i="8"/>
  <c r="Z62" i="8"/>
  <c r="AP62" i="8"/>
  <c r="I17" i="8"/>
  <c r="I15" i="8"/>
  <c r="AT15" i="8"/>
  <c r="AT17" i="8"/>
  <c r="AW108" i="8"/>
  <c r="AG191" i="8"/>
  <c r="AH41" i="8"/>
  <c r="AX41" i="8"/>
  <c r="K62" i="8"/>
  <c r="AA62" i="8"/>
  <c r="AQ62" i="8"/>
  <c r="J17" i="8"/>
  <c r="J15" i="8"/>
  <c r="AU15" i="8"/>
  <c r="AU17" i="8"/>
  <c r="G188" i="8"/>
  <c r="AW191" i="8"/>
  <c r="L62" i="8"/>
  <c r="AB62" i="8"/>
  <c r="AR62" i="8"/>
  <c r="N15" i="8"/>
  <c r="N17" i="8"/>
  <c r="AX17" i="8"/>
  <c r="AX15" i="8"/>
  <c r="O188" i="8"/>
  <c r="O192" i="8"/>
  <c r="D41" i="8"/>
  <c r="T41" i="8"/>
  <c r="AJ41" i="8"/>
  <c r="AZ41" i="8"/>
  <c r="M62" i="8"/>
  <c r="AC62" i="8"/>
  <c r="AS62" i="8"/>
  <c r="O15" i="8"/>
  <c r="O17" i="8"/>
  <c r="B86" i="8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AH86" i="8" s="1"/>
  <c r="AI86" i="8" s="1"/>
  <c r="AJ86" i="8" s="1"/>
  <c r="AK86" i="8" s="1"/>
  <c r="AL86" i="8" s="1"/>
  <c r="AM86" i="8" s="1"/>
  <c r="AN86" i="8" s="1"/>
  <c r="AO86" i="8" s="1"/>
  <c r="AP86" i="8" s="1"/>
  <c r="AQ86" i="8" s="1"/>
  <c r="AR86" i="8" s="1"/>
  <c r="AS86" i="8" s="1"/>
  <c r="AT86" i="8" s="1"/>
  <c r="AU86" i="8" s="1"/>
  <c r="AV86" i="8" s="1"/>
  <c r="AW86" i="8" s="1"/>
  <c r="AX86" i="8" s="1"/>
  <c r="AY86" i="8" s="1"/>
  <c r="AZ86" i="8" s="1"/>
  <c r="W188" i="8"/>
  <c r="AE192" i="8"/>
  <c r="E17" i="8"/>
  <c r="E15" i="8"/>
  <c r="U17" i="8"/>
  <c r="U15" i="8"/>
  <c r="AK17" i="8"/>
  <c r="AK15" i="8"/>
  <c r="D108" i="8"/>
  <c r="T108" i="8"/>
  <c r="AJ108" i="8"/>
  <c r="AZ108" i="8"/>
  <c r="R188" i="8"/>
  <c r="AH188" i="8"/>
  <c r="AX188" i="8"/>
  <c r="P189" i="8"/>
  <c r="AF189" i="8"/>
  <c r="AV189" i="8"/>
  <c r="N190" i="8"/>
  <c r="AD190" i="8"/>
  <c r="AT190" i="8"/>
  <c r="L191" i="8"/>
  <c r="AB191" i="8"/>
  <c r="AR191" i="8"/>
  <c r="J192" i="8"/>
  <c r="Z192" i="8"/>
  <c r="AP192" i="8"/>
  <c r="D158" i="8"/>
  <c r="D179" i="8" s="1"/>
  <c r="T158" i="8"/>
  <c r="T179" i="8" s="1"/>
  <c r="AJ158" i="8"/>
  <c r="AJ179" i="8" s="1"/>
  <c r="AZ158" i="8"/>
  <c r="AZ179" i="8" s="1"/>
  <c r="R159" i="8"/>
  <c r="R180" i="8" s="1"/>
  <c r="AH159" i="8"/>
  <c r="AX159" i="8"/>
  <c r="AX180" i="8" s="1"/>
  <c r="P160" i="8"/>
  <c r="AF160" i="8"/>
  <c r="AV160" i="8"/>
  <c r="AV181" i="8" s="1"/>
  <c r="N161" i="8"/>
  <c r="AD161" i="8"/>
  <c r="AD182" i="8" s="1"/>
  <c r="AT161" i="8"/>
  <c r="L162" i="8"/>
  <c r="L183" i="8" s="1"/>
  <c r="AB162" i="8"/>
  <c r="AB183" i="8" s="1"/>
  <c r="AR162" i="8"/>
  <c r="AR183" i="8" s="1"/>
  <c r="J163" i="8"/>
  <c r="J184" i="8" s="1"/>
  <c r="J130" i="8"/>
  <c r="J172" i="8" s="1"/>
  <c r="Z163" i="8"/>
  <c r="Z184" i="8" s="1"/>
  <c r="Z194" i="8" s="1"/>
  <c r="Z14" i="8" s="1"/>
  <c r="Z18" i="8" s="1"/>
  <c r="Z130" i="8"/>
  <c r="AP163" i="8"/>
  <c r="AP184" i="8" s="1"/>
  <c r="AP130" i="8"/>
  <c r="E108" i="8"/>
  <c r="U108" i="8"/>
  <c r="AK108" i="8"/>
  <c r="C188" i="8"/>
  <c r="S188" i="8"/>
  <c r="AI188" i="8"/>
  <c r="AY188" i="8"/>
  <c r="Q189" i="8"/>
  <c r="AG189" i="8"/>
  <c r="AW189" i="8"/>
  <c r="O190" i="8"/>
  <c r="AE190" i="8"/>
  <c r="AU190" i="8"/>
  <c r="M191" i="8"/>
  <c r="AC191" i="8"/>
  <c r="AS191" i="8"/>
  <c r="K192" i="8"/>
  <c r="AA192" i="8"/>
  <c r="AQ192" i="8"/>
  <c r="E158" i="8"/>
  <c r="U158" i="8"/>
  <c r="U179" i="8" s="1"/>
  <c r="AK158" i="8"/>
  <c r="AK179" i="8" s="1"/>
  <c r="C159" i="8"/>
  <c r="C180" i="8" s="1"/>
  <c r="S159" i="8"/>
  <c r="S180" i="8" s="1"/>
  <c r="AI159" i="8"/>
  <c r="AI180" i="8" s="1"/>
  <c r="AY159" i="8"/>
  <c r="AY180" i="8" s="1"/>
  <c r="Q160" i="8"/>
  <c r="Q181" i="8" s="1"/>
  <c r="AG160" i="8"/>
  <c r="AG181" i="8" s="1"/>
  <c r="AW160" i="8"/>
  <c r="AW181" i="8" s="1"/>
  <c r="O161" i="8"/>
  <c r="O182" i="8" s="1"/>
  <c r="AE161" i="8"/>
  <c r="AE182" i="8" s="1"/>
  <c r="AU161" i="8"/>
  <c r="AU182" i="8" s="1"/>
  <c r="M162" i="8"/>
  <c r="M183" i="8" s="1"/>
  <c r="AC162" i="8"/>
  <c r="AS162" i="8"/>
  <c r="AS183" i="8" s="1"/>
  <c r="K163" i="8"/>
  <c r="K184" i="8" s="1"/>
  <c r="K194" i="8" s="1"/>
  <c r="K14" i="8" s="1"/>
  <c r="K18" i="8" s="1"/>
  <c r="K130" i="8"/>
  <c r="AA163" i="8"/>
  <c r="AA184" i="8" s="1"/>
  <c r="AA130" i="8"/>
  <c r="AQ163" i="8"/>
  <c r="AQ184" i="8" s="1"/>
  <c r="AQ130" i="8"/>
  <c r="F108" i="8"/>
  <c r="V108" i="8"/>
  <c r="AL108" i="8"/>
  <c r="D188" i="8"/>
  <c r="T188" i="8"/>
  <c r="AJ188" i="8"/>
  <c r="AZ188" i="8"/>
  <c r="R189" i="8"/>
  <c r="AH189" i="8"/>
  <c r="AX189" i="8"/>
  <c r="P190" i="8"/>
  <c r="AF190" i="8"/>
  <c r="AV190" i="8"/>
  <c r="N191" i="8"/>
  <c r="AD191" i="8"/>
  <c r="AT191" i="8"/>
  <c r="L192" i="8"/>
  <c r="AB192" i="8"/>
  <c r="AR192" i="8"/>
  <c r="F158" i="8"/>
  <c r="F179" i="8" s="1"/>
  <c r="V158" i="8"/>
  <c r="V179" i="8" s="1"/>
  <c r="AL158" i="8"/>
  <c r="D159" i="8"/>
  <c r="D180" i="8" s="1"/>
  <c r="T159" i="8"/>
  <c r="T180" i="8" s="1"/>
  <c r="AJ159" i="8"/>
  <c r="AJ180" i="8" s="1"/>
  <c r="AZ159" i="8"/>
  <c r="AZ180" i="8" s="1"/>
  <c r="R160" i="8"/>
  <c r="AH160" i="8"/>
  <c r="AX160" i="8"/>
  <c r="AX181" i="8" s="1"/>
  <c r="P161" i="8"/>
  <c r="P182" i="8" s="1"/>
  <c r="AF161" i="8"/>
  <c r="AF182" i="8" s="1"/>
  <c r="AV161" i="8"/>
  <c r="AV182" i="8" s="1"/>
  <c r="N162" i="8"/>
  <c r="N183" i="8" s="1"/>
  <c r="AD162" i="8"/>
  <c r="AD183" i="8" s="1"/>
  <c r="AT162" i="8"/>
  <c r="AT183" i="8" s="1"/>
  <c r="L163" i="8"/>
  <c r="L184" i="8" s="1"/>
  <c r="L130" i="8"/>
  <c r="AB163" i="8"/>
  <c r="AB184" i="8" s="1"/>
  <c r="AB130" i="8"/>
  <c r="AR163" i="8"/>
  <c r="AR184" i="8" s="1"/>
  <c r="AR194" i="8" s="1"/>
  <c r="AR14" i="8" s="1"/>
  <c r="AR18" i="8" s="1"/>
  <c r="AR130" i="8"/>
  <c r="E151" i="8"/>
  <c r="H17" i="8"/>
  <c r="H15" i="8"/>
  <c r="X17" i="8"/>
  <c r="X15" i="8"/>
  <c r="AN17" i="8"/>
  <c r="AN15" i="8"/>
  <c r="G108" i="8"/>
  <c r="W108" i="8"/>
  <c r="AM108" i="8"/>
  <c r="E188" i="8"/>
  <c r="U188" i="8"/>
  <c r="AK188" i="8"/>
  <c r="C189" i="8"/>
  <c r="S189" i="8"/>
  <c r="AI189" i="8"/>
  <c r="AY189" i="8"/>
  <c r="Q190" i="8"/>
  <c r="AG190" i="8"/>
  <c r="AW190" i="8"/>
  <c r="O191" i="8"/>
  <c r="AE191" i="8"/>
  <c r="AU191" i="8"/>
  <c r="M192" i="8"/>
  <c r="AC192" i="8"/>
  <c r="AS192" i="8"/>
  <c r="G158" i="8"/>
  <c r="W158" i="8"/>
  <c r="W179" i="8" s="1"/>
  <c r="AM158" i="8"/>
  <c r="E159" i="8"/>
  <c r="E180" i="8" s="1"/>
  <c r="U159" i="8"/>
  <c r="U180" i="8" s="1"/>
  <c r="AK159" i="8"/>
  <c r="AK180" i="8" s="1"/>
  <c r="C160" i="8"/>
  <c r="C181" i="8" s="1"/>
  <c r="S160" i="8"/>
  <c r="S181" i="8" s="1"/>
  <c r="AI160" i="8"/>
  <c r="AI181" i="8" s="1"/>
  <c r="AY160" i="8"/>
  <c r="AY181" i="8" s="1"/>
  <c r="Q161" i="8"/>
  <c r="Q182" i="8" s="1"/>
  <c r="AG161" i="8"/>
  <c r="AG182" i="8" s="1"/>
  <c r="AW161" i="8"/>
  <c r="AW182" i="8" s="1"/>
  <c r="O162" i="8"/>
  <c r="O183" i="8" s="1"/>
  <c r="AE162" i="8"/>
  <c r="AE183" i="8" s="1"/>
  <c r="AU162" i="8"/>
  <c r="AU183" i="8" s="1"/>
  <c r="M163" i="8"/>
  <c r="M184" i="8" s="1"/>
  <c r="M194" i="8" s="1"/>
  <c r="M14" i="8" s="1"/>
  <c r="M18" i="8" s="1"/>
  <c r="M130" i="8"/>
  <c r="AC163" i="8"/>
  <c r="AC184" i="8" s="1"/>
  <c r="AC194" i="8" s="1"/>
  <c r="AC14" i="8" s="1"/>
  <c r="AC18" i="8" s="1"/>
  <c r="AC130" i="8"/>
  <c r="AS163" i="8"/>
  <c r="AS184" i="8" s="1"/>
  <c r="AS194" i="8" s="1"/>
  <c r="AS14" i="8" s="1"/>
  <c r="AS18" i="8" s="1"/>
  <c r="AS130" i="8"/>
  <c r="F151" i="8"/>
  <c r="H108" i="8"/>
  <c r="X108" i="8"/>
  <c r="AN108" i="8"/>
  <c r="F188" i="8"/>
  <c r="V188" i="8"/>
  <c r="AL188" i="8"/>
  <c r="D189" i="8"/>
  <c r="T189" i="8"/>
  <c r="AJ189" i="8"/>
  <c r="AZ189" i="8"/>
  <c r="R190" i="8"/>
  <c r="AH190" i="8"/>
  <c r="AX190" i="8"/>
  <c r="P191" i="8"/>
  <c r="AF191" i="8"/>
  <c r="AV191" i="8"/>
  <c r="N192" i="8"/>
  <c r="AD192" i="8"/>
  <c r="AT192" i="8"/>
  <c r="H158" i="8"/>
  <c r="H179" i="8" s="1"/>
  <c r="X158" i="8"/>
  <c r="AN158" i="8"/>
  <c r="AN179" i="8" s="1"/>
  <c r="F159" i="8"/>
  <c r="V159" i="8"/>
  <c r="V180" i="8" s="1"/>
  <c r="AL159" i="8"/>
  <c r="AL180" i="8" s="1"/>
  <c r="D160" i="8"/>
  <c r="D181" i="8" s="1"/>
  <c r="T160" i="8"/>
  <c r="AJ160" i="8"/>
  <c r="AZ160" i="8"/>
  <c r="AZ181" i="8" s="1"/>
  <c r="R161" i="8"/>
  <c r="R182" i="8" s="1"/>
  <c r="AH161" i="8"/>
  <c r="AH182" i="8" s="1"/>
  <c r="AX161" i="8"/>
  <c r="AX182" i="8" s="1"/>
  <c r="P162" i="8"/>
  <c r="P183" i="8" s="1"/>
  <c r="AF162" i="8"/>
  <c r="AF183" i="8" s="1"/>
  <c r="AV162" i="8"/>
  <c r="AV183" i="8" s="1"/>
  <c r="N163" i="8"/>
  <c r="N184" i="8" s="1"/>
  <c r="N130" i="8"/>
  <c r="AD163" i="8"/>
  <c r="AD184" i="8" s="1"/>
  <c r="AD130" i="8"/>
  <c r="AT130" i="8"/>
  <c r="AT163" i="8"/>
  <c r="AT184" i="8" s="1"/>
  <c r="AT194" i="8" s="1"/>
  <c r="AT14" i="8" s="1"/>
  <c r="AT18" i="8" s="1"/>
  <c r="J151" i="8"/>
  <c r="G159" i="8"/>
  <c r="G180" i="8" s="1"/>
  <c r="W159" i="8"/>
  <c r="W180" i="8" s="1"/>
  <c r="AM159" i="8"/>
  <c r="AM180" i="8" s="1"/>
  <c r="E160" i="8"/>
  <c r="E181" i="8" s="1"/>
  <c r="U160" i="8"/>
  <c r="U181" i="8" s="1"/>
  <c r="AK160" i="8"/>
  <c r="AK181" i="8" s="1"/>
  <c r="C161" i="8"/>
  <c r="C182" i="8" s="1"/>
  <c r="S161" i="8"/>
  <c r="AI161" i="8"/>
  <c r="AY161" i="8"/>
  <c r="Q162" i="8"/>
  <c r="Q183" i="8" s="1"/>
  <c r="AG162" i="8"/>
  <c r="AG183" i="8" s="1"/>
  <c r="AW162" i="8"/>
  <c r="AW183" i="8" s="1"/>
  <c r="O163" i="8"/>
  <c r="O184" i="8" s="1"/>
  <c r="O130" i="8"/>
  <c r="AE163" i="8"/>
  <c r="AE184" i="8" s="1"/>
  <c r="AE130" i="8"/>
  <c r="AU163" i="8"/>
  <c r="AU184" i="8" s="1"/>
  <c r="AU130" i="8"/>
  <c r="AU172" i="8" s="1"/>
  <c r="N151" i="8"/>
  <c r="K17" i="8"/>
  <c r="K15" i="8"/>
  <c r="AA17" i="8"/>
  <c r="AA15" i="8"/>
  <c r="AQ17" i="8"/>
  <c r="AQ15" i="8"/>
  <c r="AH180" i="8"/>
  <c r="P181" i="8"/>
  <c r="AF181" i="8"/>
  <c r="N182" i="8"/>
  <c r="AT182" i="8"/>
  <c r="J108" i="8"/>
  <c r="Z108" i="8"/>
  <c r="AP108" i="8"/>
  <c r="H188" i="8"/>
  <c r="X188" i="8"/>
  <c r="AN188" i="8"/>
  <c r="F189" i="8"/>
  <c r="V189" i="8"/>
  <c r="AL189" i="8"/>
  <c r="D190" i="8"/>
  <c r="T190" i="8"/>
  <c r="AJ190" i="8"/>
  <c r="AZ190" i="8"/>
  <c r="R191" i="8"/>
  <c r="AH191" i="8"/>
  <c r="AX191" i="8"/>
  <c r="P192" i="8"/>
  <c r="AF192" i="8"/>
  <c r="AV192" i="8"/>
  <c r="J158" i="8"/>
  <c r="J179" i="8" s="1"/>
  <c r="Z158" i="8"/>
  <c r="Z179" i="8" s="1"/>
  <c r="AP158" i="8"/>
  <c r="H159" i="8"/>
  <c r="H180" i="8" s="1"/>
  <c r="X159" i="8"/>
  <c r="X180" i="8" s="1"/>
  <c r="AN159" i="8"/>
  <c r="AN180" i="8" s="1"/>
  <c r="F160" i="8"/>
  <c r="F181" i="8" s="1"/>
  <c r="V160" i="8"/>
  <c r="V181" i="8" s="1"/>
  <c r="AL160" i="8"/>
  <c r="AL181" i="8" s="1"/>
  <c r="D161" i="8"/>
  <c r="D182" i="8" s="1"/>
  <c r="T161" i="8"/>
  <c r="T182" i="8" s="1"/>
  <c r="AJ161" i="8"/>
  <c r="AJ182" i="8" s="1"/>
  <c r="AZ161" i="8"/>
  <c r="AZ182" i="8" s="1"/>
  <c r="R162" i="8"/>
  <c r="R183" i="8" s="1"/>
  <c r="AH162" i="8"/>
  <c r="AH183" i="8" s="1"/>
  <c r="AX162" i="8"/>
  <c r="AX183" i="8" s="1"/>
  <c r="P163" i="8"/>
  <c r="P184" i="8" s="1"/>
  <c r="P130" i="8"/>
  <c r="AF163" i="8"/>
  <c r="AF184" i="8" s="1"/>
  <c r="AF194" i="8" s="1"/>
  <c r="AF14" i="8" s="1"/>
  <c r="AF18" i="8" s="1"/>
  <c r="AF130" i="8"/>
  <c r="AV163" i="8"/>
  <c r="AV184" i="8" s="1"/>
  <c r="AV130" i="8"/>
  <c r="U151" i="8"/>
  <c r="L15" i="8"/>
  <c r="L17" i="8"/>
  <c r="AB15" i="8"/>
  <c r="AB17" i="8"/>
  <c r="AR17" i="8"/>
  <c r="AR15" i="8"/>
  <c r="E179" i="8"/>
  <c r="AC183" i="8"/>
  <c r="K108" i="8"/>
  <c r="AA108" i="8"/>
  <c r="AQ108" i="8"/>
  <c r="I188" i="8"/>
  <c r="Y188" i="8"/>
  <c r="AO188" i="8"/>
  <c r="G189" i="8"/>
  <c r="W189" i="8"/>
  <c r="AM189" i="8"/>
  <c r="E190" i="8"/>
  <c r="U190" i="8"/>
  <c r="AK190" i="8"/>
  <c r="C191" i="8"/>
  <c r="S191" i="8"/>
  <c r="AI191" i="8"/>
  <c r="AY191" i="8"/>
  <c r="Q192" i="8"/>
  <c r="AG192" i="8"/>
  <c r="AW192" i="8"/>
  <c r="K158" i="8"/>
  <c r="K179" i="8" s="1"/>
  <c r="AA158" i="8"/>
  <c r="AA179" i="8" s="1"/>
  <c r="AQ158" i="8"/>
  <c r="AQ179" i="8" s="1"/>
  <c r="I159" i="8"/>
  <c r="I180" i="8" s="1"/>
  <c r="Y159" i="8"/>
  <c r="Y180" i="8" s="1"/>
  <c r="AO159" i="8"/>
  <c r="AO180" i="8" s="1"/>
  <c r="G160" i="8"/>
  <c r="G181" i="8" s="1"/>
  <c r="W160" i="8"/>
  <c r="W181" i="8" s="1"/>
  <c r="AM160" i="8"/>
  <c r="AM181" i="8" s="1"/>
  <c r="E161" i="8"/>
  <c r="E182" i="8" s="1"/>
  <c r="U161" i="8"/>
  <c r="U182" i="8" s="1"/>
  <c r="AK161" i="8"/>
  <c r="AK182" i="8" s="1"/>
  <c r="C162" i="8"/>
  <c r="C183" i="8" s="1"/>
  <c r="S162" i="8"/>
  <c r="S183" i="8" s="1"/>
  <c r="AI162" i="8"/>
  <c r="AI183" i="8" s="1"/>
  <c r="AY162" i="8"/>
  <c r="AY183" i="8" s="1"/>
  <c r="Q163" i="8"/>
  <c r="Q184" i="8" s="1"/>
  <c r="Q194" i="8" s="1"/>
  <c r="Q14" i="8" s="1"/>
  <c r="Q18" i="8" s="1"/>
  <c r="Q130" i="8"/>
  <c r="AG163" i="8"/>
  <c r="AG184" i="8" s="1"/>
  <c r="AG194" i="8" s="1"/>
  <c r="AG14" i="8" s="1"/>
  <c r="AG18" i="8" s="1"/>
  <c r="AG130" i="8"/>
  <c r="AW163" i="8"/>
  <c r="AW184" i="8" s="1"/>
  <c r="AW130" i="8"/>
  <c r="AD151" i="8"/>
  <c r="M15" i="8"/>
  <c r="M17" i="8"/>
  <c r="AC15" i="8"/>
  <c r="AC17" i="8"/>
  <c r="AS15" i="8"/>
  <c r="AS17" i="8"/>
  <c r="AL179" i="8"/>
  <c r="R181" i="8"/>
  <c r="AH181" i="8"/>
  <c r="L108" i="8"/>
  <c r="AB108" i="8"/>
  <c r="AR108" i="8"/>
  <c r="J188" i="8"/>
  <c r="Z188" i="8"/>
  <c r="AP188" i="8"/>
  <c r="H189" i="8"/>
  <c r="X189" i="8"/>
  <c r="AN189" i="8"/>
  <c r="F190" i="8"/>
  <c r="V190" i="8"/>
  <c r="AL190" i="8"/>
  <c r="D191" i="8"/>
  <c r="T191" i="8"/>
  <c r="AJ191" i="8"/>
  <c r="AZ191" i="8"/>
  <c r="R192" i="8"/>
  <c r="AH192" i="8"/>
  <c r="AX192" i="8"/>
  <c r="L158" i="8"/>
  <c r="AB158" i="8"/>
  <c r="AB179" i="8" s="1"/>
  <c r="AR158" i="8"/>
  <c r="AR179" i="8" s="1"/>
  <c r="J159" i="8"/>
  <c r="J180" i="8" s="1"/>
  <c r="Z159" i="8"/>
  <c r="Z180" i="8" s="1"/>
  <c r="AP159" i="8"/>
  <c r="AP180" i="8" s="1"/>
  <c r="H160" i="8"/>
  <c r="H181" i="8" s="1"/>
  <c r="X160" i="8"/>
  <c r="X181" i="8" s="1"/>
  <c r="AN160" i="8"/>
  <c r="F161" i="8"/>
  <c r="F182" i="8" s="1"/>
  <c r="V161" i="8"/>
  <c r="V182" i="8" s="1"/>
  <c r="AL161" i="8"/>
  <c r="AL182" i="8" s="1"/>
  <c r="D162" i="8"/>
  <c r="D183" i="8" s="1"/>
  <c r="T162" i="8"/>
  <c r="T183" i="8" s="1"/>
  <c r="AJ162" i="8"/>
  <c r="AJ183" i="8" s="1"/>
  <c r="AZ162" i="8"/>
  <c r="AZ183" i="8" s="1"/>
  <c r="R163" i="8"/>
  <c r="R184" i="8" s="1"/>
  <c r="R130" i="8"/>
  <c r="AH163" i="8"/>
  <c r="AH184" i="8" s="1"/>
  <c r="AH130" i="8"/>
  <c r="AH172" i="8" s="1"/>
  <c r="AX163" i="8"/>
  <c r="AX184" i="8" s="1"/>
  <c r="AX194" i="8" s="1"/>
  <c r="AX14" i="8" s="1"/>
  <c r="AX18" i="8" s="1"/>
  <c r="AX130" i="8"/>
  <c r="AT151" i="8"/>
  <c r="G179" i="8"/>
  <c r="AM179" i="8"/>
  <c r="M108" i="8"/>
  <c r="AC108" i="8"/>
  <c r="AS108" i="8"/>
  <c r="K188" i="8"/>
  <c r="AA188" i="8"/>
  <c r="AQ188" i="8"/>
  <c r="I189" i="8"/>
  <c r="Y189" i="8"/>
  <c r="AO189" i="8"/>
  <c r="G190" i="8"/>
  <c r="W190" i="8"/>
  <c r="AM190" i="8"/>
  <c r="E191" i="8"/>
  <c r="U191" i="8"/>
  <c r="AK191" i="8"/>
  <c r="C192" i="8"/>
  <c r="S192" i="8"/>
  <c r="AI192" i="8"/>
  <c r="AY192" i="8"/>
  <c r="M158" i="8"/>
  <c r="M179" i="8" s="1"/>
  <c r="AC158" i="8"/>
  <c r="AC179" i="8" s="1"/>
  <c r="AS158" i="8"/>
  <c r="AS179" i="8" s="1"/>
  <c r="K159" i="8"/>
  <c r="K180" i="8" s="1"/>
  <c r="AA159" i="8"/>
  <c r="AA180" i="8" s="1"/>
  <c r="AQ159" i="8"/>
  <c r="AQ180" i="8" s="1"/>
  <c r="I160" i="8"/>
  <c r="I181" i="8" s="1"/>
  <c r="Y160" i="8"/>
  <c r="Y181" i="8" s="1"/>
  <c r="AO160" i="8"/>
  <c r="AO181" i="8" s="1"/>
  <c r="G161" i="8"/>
  <c r="G182" i="8" s="1"/>
  <c r="W161" i="8"/>
  <c r="W182" i="8" s="1"/>
  <c r="AM161" i="8"/>
  <c r="AM182" i="8" s="1"/>
  <c r="E162" i="8"/>
  <c r="E183" i="8" s="1"/>
  <c r="U162" i="8"/>
  <c r="U183" i="8" s="1"/>
  <c r="AK162" i="8"/>
  <c r="AK183" i="8" s="1"/>
  <c r="C163" i="8"/>
  <c r="C184" i="8" s="1"/>
  <c r="C130" i="8"/>
  <c r="S163" i="8"/>
  <c r="S184" i="8" s="1"/>
  <c r="S130" i="8"/>
  <c r="S172" i="8" s="1"/>
  <c r="AI163" i="8"/>
  <c r="AI184" i="8" s="1"/>
  <c r="AI130" i="8"/>
  <c r="AY163" i="8"/>
  <c r="AY184" i="8" s="1"/>
  <c r="AY130" i="8"/>
  <c r="X179" i="8"/>
  <c r="F180" i="8"/>
  <c r="T181" i="8"/>
  <c r="AJ181" i="8"/>
  <c r="N108" i="8"/>
  <c r="AD108" i="8"/>
  <c r="AT108" i="8"/>
  <c r="L188" i="8"/>
  <c r="AB188" i="8"/>
  <c r="AR188" i="8"/>
  <c r="J189" i="8"/>
  <c r="Z189" i="8"/>
  <c r="AP189" i="8"/>
  <c r="H190" i="8"/>
  <c r="X190" i="8"/>
  <c r="AN190" i="8"/>
  <c r="F191" i="8"/>
  <c r="V191" i="8"/>
  <c r="AL191" i="8"/>
  <c r="D192" i="8"/>
  <c r="T192" i="8"/>
  <c r="AJ192" i="8"/>
  <c r="AZ192" i="8"/>
  <c r="N158" i="8"/>
  <c r="N179" i="8" s="1"/>
  <c r="AD158" i="8"/>
  <c r="AD179" i="8" s="1"/>
  <c r="AT158" i="8"/>
  <c r="AT179" i="8" s="1"/>
  <c r="L159" i="8"/>
  <c r="L180" i="8" s="1"/>
  <c r="AB159" i="8"/>
  <c r="AB180" i="8" s="1"/>
  <c r="AR159" i="8"/>
  <c r="AR180" i="8" s="1"/>
  <c r="J160" i="8"/>
  <c r="J181" i="8" s="1"/>
  <c r="Z160" i="8"/>
  <c r="Z181" i="8" s="1"/>
  <c r="AP160" i="8"/>
  <c r="AP181" i="8" s="1"/>
  <c r="H161" i="8"/>
  <c r="H182" i="8" s="1"/>
  <c r="X161" i="8"/>
  <c r="X182" i="8" s="1"/>
  <c r="AN161" i="8"/>
  <c r="AN182" i="8" s="1"/>
  <c r="F162" i="8"/>
  <c r="F183" i="8" s="1"/>
  <c r="V162" i="8"/>
  <c r="V183" i="8" s="1"/>
  <c r="AL162" i="8"/>
  <c r="AL183" i="8" s="1"/>
  <c r="D163" i="8"/>
  <c r="D184" i="8" s="1"/>
  <c r="D130" i="8"/>
  <c r="T163" i="8"/>
  <c r="T184" i="8" s="1"/>
  <c r="T130" i="8"/>
  <c r="AJ163" i="8"/>
  <c r="AJ184" i="8" s="1"/>
  <c r="AJ194" i="8" s="1"/>
  <c r="AJ14" i="8" s="1"/>
  <c r="AJ18" i="8" s="1"/>
  <c r="AJ130" i="8"/>
  <c r="AZ163" i="8"/>
  <c r="AZ184" i="8" s="1"/>
  <c r="AZ194" i="8" s="1"/>
  <c r="AZ14" i="8" s="1"/>
  <c r="AZ18" i="8" s="1"/>
  <c r="AZ130" i="8"/>
  <c r="P17" i="8"/>
  <c r="P15" i="8"/>
  <c r="AF17" i="8"/>
  <c r="AF15" i="8"/>
  <c r="AV17" i="8"/>
  <c r="AV15" i="8"/>
  <c r="S182" i="8"/>
  <c r="AI182" i="8"/>
  <c r="AY182" i="8"/>
  <c r="O108" i="8"/>
  <c r="AE108" i="8"/>
  <c r="AU108" i="8"/>
  <c r="M188" i="8"/>
  <c r="AC188" i="8"/>
  <c r="AS188" i="8"/>
  <c r="K189" i="8"/>
  <c r="AA189" i="8"/>
  <c r="AQ189" i="8"/>
  <c r="I190" i="8"/>
  <c r="Y190" i="8"/>
  <c r="AO190" i="8"/>
  <c r="G191" i="8"/>
  <c r="W191" i="8"/>
  <c r="AM191" i="8"/>
  <c r="E192" i="8"/>
  <c r="U192" i="8"/>
  <c r="AK192" i="8"/>
  <c r="O158" i="8"/>
  <c r="O179" i="8" s="1"/>
  <c r="AE158" i="8"/>
  <c r="AE179" i="8" s="1"/>
  <c r="AU158" i="8"/>
  <c r="AU179" i="8" s="1"/>
  <c r="M159" i="8"/>
  <c r="M180" i="8" s="1"/>
  <c r="AC159" i="8"/>
  <c r="AC180" i="8" s="1"/>
  <c r="AS159" i="8"/>
  <c r="AS180" i="8" s="1"/>
  <c r="K160" i="8"/>
  <c r="K181" i="8" s="1"/>
  <c r="AA160" i="8"/>
  <c r="AA181" i="8" s="1"/>
  <c r="AQ160" i="8"/>
  <c r="AQ181" i="8" s="1"/>
  <c r="I161" i="8"/>
  <c r="I182" i="8" s="1"/>
  <c r="Y161" i="8"/>
  <c r="Y182" i="8" s="1"/>
  <c r="AO161" i="8"/>
  <c r="AO182" i="8" s="1"/>
  <c r="G162" i="8"/>
  <c r="G183" i="8" s="1"/>
  <c r="W162" i="8"/>
  <c r="W183" i="8" s="1"/>
  <c r="AM162" i="8"/>
  <c r="AM183" i="8" s="1"/>
  <c r="E163" i="8"/>
  <c r="E184" i="8" s="1"/>
  <c r="E130" i="8"/>
  <c r="E172" i="8" s="1"/>
  <c r="U163" i="8"/>
  <c r="U184" i="8" s="1"/>
  <c r="U130" i="8"/>
  <c r="AK163" i="8"/>
  <c r="AK184" i="8" s="1"/>
  <c r="AK194" i="8" s="1"/>
  <c r="AK14" i="8" s="1"/>
  <c r="AK18" i="8" s="1"/>
  <c r="AK130" i="8"/>
  <c r="Q17" i="8"/>
  <c r="Q15" i="8"/>
  <c r="AG17" i="8"/>
  <c r="AG15" i="8"/>
  <c r="AW17" i="8"/>
  <c r="AW15" i="8"/>
  <c r="AP179" i="8"/>
  <c r="P108" i="8"/>
  <c r="AF108" i="8"/>
  <c r="AV108" i="8"/>
  <c r="N188" i="8"/>
  <c r="AD188" i="8"/>
  <c r="AT188" i="8"/>
  <c r="L189" i="8"/>
  <c r="AB189" i="8"/>
  <c r="AR189" i="8"/>
  <c r="J190" i="8"/>
  <c r="Z190" i="8"/>
  <c r="AP190" i="8"/>
  <c r="H191" i="8"/>
  <c r="X191" i="8"/>
  <c r="AN191" i="8"/>
  <c r="F192" i="8"/>
  <c r="V192" i="8"/>
  <c r="AL192" i="8"/>
  <c r="P158" i="8"/>
  <c r="P179" i="8" s="1"/>
  <c r="AF158" i="8"/>
  <c r="AF179" i="8" s="1"/>
  <c r="AV158" i="8"/>
  <c r="AV179" i="8" s="1"/>
  <c r="N159" i="8"/>
  <c r="N180" i="8" s="1"/>
  <c r="AD159" i="8"/>
  <c r="AD180" i="8" s="1"/>
  <c r="AT159" i="8"/>
  <c r="AT180" i="8" s="1"/>
  <c r="L160" i="8"/>
  <c r="L181" i="8" s="1"/>
  <c r="AB160" i="8"/>
  <c r="AB181" i="8" s="1"/>
  <c r="AR160" i="8"/>
  <c r="AR181" i="8" s="1"/>
  <c r="J161" i="8"/>
  <c r="J182" i="8" s="1"/>
  <c r="Z161" i="8"/>
  <c r="Z182" i="8" s="1"/>
  <c r="AP161" i="8"/>
  <c r="AP182" i="8" s="1"/>
  <c r="H162" i="8"/>
  <c r="H183" i="8" s="1"/>
  <c r="X162" i="8"/>
  <c r="X183" i="8" s="1"/>
  <c r="AN162" i="8"/>
  <c r="AN183" i="8" s="1"/>
  <c r="F163" i="8"/>
  <c r="F184" i="8" s="1"/>
  <c r="F130" i="8"/>
  <c r="V130" i="8"/>
  <c r="V163" i="8"/>
  <c r="V184" i="8" s="1"/>
  <c r="AL130" i="8"/>
  <c r="AL163" i="8"/>
  <c r="AL184" i="8" s="1"/>
  <c r="AC189" i="8"/>
  <c r="AS189" i="8"/>
  <c r="K190" i="8"/>
  <c r="AA190" i="8"/>
  <c r="AQ190" i="8"/>
  <c r="I191" i="8"/>
  <c r="Y191" i="8"/>
  <c r="AO191" i="8"/>
  <c r="G192" i="8"/>
  <c r="W192" i="8"/>
  <c r="AM192" i="8"/>
  <c r="Q158" i="8"/>
  <c r="Q179" i="8" s="1"/>
  <c r="AG158" i="8"/>
  <c r="AG179" i="8" s="1"/>
  <c r="AW158" i="8"/>
  <c r="AW179" i="8" s="1"/>
  <c r="O159" i="8"/>
  <c r="O180" i="8" s="1"/>
  <c r="AE159" i="8"/>
  <c r="AE180" i="8" s="1"/>
  <c r="AU159" i="8"/>
  <c r="AU180" i="8" s="1"/>
  <c r="M160" i="8"/>
  <c r="M181" i="8" s="1"/>
  <c r="AC160" i="8"/>
  <c r="AC181" i="8" s="1"/>
  <c r="AS160" i="8"/>
  <c r="AS181" i="8" s="1"/>
  <c r="K161" i="8"/>
  <c r="K182" i="8" s="1"/>
  <c r="AA161" i="8"/>
  <c r="AA182" i="8" s="1"/>
  <c r="AQ161" i="8"/>
  <c r="AQ182" i="8" s="1"/>
  <c r="I162" i="8"/>
  <c r="I183" i="8" s="1"/>
  <c r="Y162" i="8"/>
  <c r="Y183" i="8" s="1"/>
  <c r="AO162" i="8"/>
  <c r="AO183" i="8" s="1"/>
  <c r="G163" i="8"/>
  <c r="G184" i="8" s="1"/>
  <c r="G130" i="8"/>
  <c r="W163" i="8"/>
  <c r="W184" i="8" s="1"/>
  <c r="W194" i="8" s="1"/>
  <c r="W14" i="8" s="1"/>
  <c r="W18" i="8" s="1"/>
  <c r="W130" i="8"/>
  <c r="AM163" i="8"/>
  <c r="AM184" i="8" s="1"/>
  <c r="AM130" i="8"/>
  <c r="C17" i="8"/>
  <c r="C15" i="8"/>
  <c r="S17" i="8"/>
  <c r="S15" i="8"/>
  <c r="AI17" i="8"/>
  <c r="AI15" i="8"/>
  <c r="AY17" i="8"/>
  <c r="AY15" i="8"/>
  <c r="L179" i="8"/>
  <c r="AN181" i="8"/>
  <c r="R108" i="8"/>
  <c r="AH108" i="8"/>
  <c r="AX108" i="8"/>
  <c r="P188" i="8"/>
  <c r="AF188" i="8"/>
  <c r="AV188" i="8"/>
  <c r="N189" i="8"/>
  <c r="AD189" i="8"/>
  <c r="AT189" i="8"/>
  <c r="L190" i="8"/>
  <c r="AB190" i="8"/>
  <c r="AR190" i="8"/>
  <c r="J191" i="8"/>
  <c r="Z191" i="8"/>
  <c r="AP191" i="8"/>
  <c r="H192" i="8"/>
  <c r="X192" i="8"/>
  <c r="AN192" i="8"/>
  <c r="R158" i="8"/>
  <c r="R179" i="8" s="1"/>
  <c r="AH158" i="8"/>
  <c r="AH179" i="8" s="1"/>
  <c r="AX158" i="8"/>
  <c r="AX179" i="8" s="1"/>
  <c r="P159" i="8"/>
  <c r="P180" i="8" s="1"/>
  <c r="AF159" i="8"/>
  <c r="AF180" i="8" s="1"/>
  <c r="AV159" i="8"/>
  <c r="AV180" i="8" s="1"/>
  <c r="N160" i="8"/>
  <c r="N181" i="8" s="1"/>
  <c r="AD160" i="8"/>
  <c r="AD181" i="8" s="1"/>
  <c r="AT160" i="8"/>
  <c r="AT181" i="8" s="1"/>
  <c r="L161" i="8"/>
  <c r="L182" i="8" s="1"/>
  <c r="AB161" i="8"/>
  <c r="AB182" i="8" s="1"/>
  <c r="AR161" i="8"/>
  <c r="AR182" i="8" s="1"/>
  <c r="J162" i="8"/>
  <c r="J183" i="8" s="1"/>
  <c r="Z162" i="8"/>
  <c r="Z183" i="8" s="1"/>
  <c r="AP162" i="8"/>
  <c r="AP183" i="8" s="1"/>
  <c r="H163" i="8"/>
  <c r="H184" i="8" s="1"/>
  <c r="H130" i="8"/>
  <c r="X163" i="8"/>
  <c r="X184" i="8" s="1"/>
  <c r="X130" i="8"/>
  <c r="AN163" i="8"/>
  <c r="AN184" i="8" s="1"/>
  <c r="AN194" i="8" s="1"/>
  <c r="AN14" i="8" s="1"/>
  <c r="AN18" i="8" s="1"/>
  <c r="AN130" i="8"/>
  <c r="D17" i="8"/>
  <c r="D15" i="8"/>
  <c r="T17" i="8"/>
  <c r="T15" i="8"/>
  <c r="AJ17" i="8"/>
  <c r="AJ15" i="8"/>
  <c r="AZ17" i="8"/>
  <c r="AZ15" i="8"/>
  <c r="C108" i="8"/>
  <c r="S108" i="8"/>
  <c r="AI108" i="8"/>
  <c r="AY108" i="8"/>
  <c r="Q188" i="8"/>
  <c r="AG188" i="8"/>
  <c r="AW188" i="8"/>
  <c r="O189" i="8"/>
  <c r="AE189" i="8"/>
  <c r="AU189" i="8"/>
  <c r="M190" i="8"/>
  <c r="AC190" i="8"/>
  <c r="AS190" i="8"/>
  <c r="K191" i="8"/>
  <c r="AA191" i="8"/>
  <c r="AQ191" i="8"/>
  <c r="I192" i="8"/>
  <c r="Y192" i="8"/>
  <c r="AO192" i="8"/>
  <c r="C158" i="8"/>
  <c r="C179" i="8" s="1"/>
  <c r="S158" i="8"/>
  <c r="S179" i="8" s="1"/>
  <c r="AI158" i="8"/>
  <c r="AI179" i="8" s="1"/>
  <c r="AY158" i="8"/>
  <c r="AY179" i="8" s="1"/>
  <c r="Q159" i="8"/>
  <c r="Q180" i="8" s="1"/>
  <c r="AG159" i="8"/>
  <c r="AG180" i="8" s="1"/>
  <c r="AW159" i="8"/>
  <c r="AW180" i="8" s="1"/>
  <c r="O160" i="8"/>
  <c r="O181" i="8" s="1"/>
  <c r="AE160" i="8"/>
  <c r="AE181" i="8" s="1"/>
  <c r="AU160" i="8"/>
  <c r="AU181" i="8" s="1"/>
  <c r="M161" i="8"/>
  <c r="M182" i="8" s="1"/>
  <c r="AC161" i="8"/>
  <c r="AC182" i="8" s="1"/>
  <c r="AS161" i="8"/>
  <c r="AS182" i="8" s="1"/>
  <c r="K162" i="8"/>
  <c r="K183" i="8" s="1"/>
  <c r="AA162" i="8"/>
  <c r="AA183" i="8" s="1"/>
  <c r="AQ162" i="8"/>
  <c r="AQ183" i="8" s="1"/>
  <c r="I163" i="8"/>
  <c r="I184" i="8" s="1"/>
  <c r="I130" i="8"/>
  <c r="Y163" i="8"/>
  <c r="Y184" i="8" s="1"/>
  <c r="Y194" i="8" s="1"/>
  <c r="Y14" i="8" s="1"/>
  <c r="Y18" i="8" s="1"/>
  <c r="Y130" i="8"/>
  <c r="AO163" i="8"/>
  <c r="AO184" i="8" s="1"/>
  <c r="AO194" i="8" s="1"/>
  <c r="AO14" i="8" s="1"/>
  <c r="AO18" i="8" s="1"/>
  <c r="AO130" i="8"/>
  <c r="O151" i="8"/>
  <c r="AE151" i="8"/>
  <c r="AU151" i="8"/>
  <c r="P151" i="8"/>
  <c r="AF151" i="8"/>
  <c r="AV151" i="8"/>
  <c r="Q151" i="8"/>
  <c r="AG151" i="8"/>
  <c r="AW151" i="8"/>
  <c r="R151" i="8"/>
  <c r="AH151" i="8"/>
  <c r="AX151" i="8"/>
  <c r="C151" i="8"/>
  <c r="S151" i="8"/>
  <c r="AI151" i="8"/>
  <c r="AY151" i="8"/>
  <c r="D151" i="8"/>
  <c r="T151" i="8"/>
  <c r="AJ151" i="8"/>
  <c r="AZ151" i="8"/>
  <c r="AK151" i="8"/>
  <c r="V151" i="8"/>
  <c r="AL151" i="8"/>
  <c r="G151" i="8"/>
  <c r="W151" i="8"/>
  <c r="AM151" i="8"/>
  <c r="H151" i="8"/>
  <c r="X151" i="8"/>
  <c r="AN151" i="8"/>
  <c r="I151" i="8"/>
  <c r="Y151" i="8"/>
  <c r="AO151" i="8"/>
  <c r="Z151" i="8"/>
  <c r="AP151" i="8"/>
  <c r="K151" i="8"/>
  <c r="AA151" i="8"/>
  <c r="AQ151" i="8"/>
  <c r="L151" i="8"/>
  <c r="AB151" i="8"/>
  <c r="AR151" i="8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AH196" i="8" s="1"/>
  <c r="AI196" i="8" s="1"/>
  <c r="AJ196" i="8" s="1"/>
  <c r="AK196" i="8" s="1"/>
  <c r="AL196" i="8" s="1"/>
  <c r="AM196" i="8" s="1"/>
  <c r="AN196" i="8" s="1"/>
  <c r="AO196" i="8" s="1"/>
  <c r="AP196" i="8" s="1"/>
  <c r="AQ196" i="8" s="1"/>
  <c r="AR196" i="8" s="1"/>
  <c r="AS196" i="8" s="1"/>
  <c r="AT196" i="8" s="1"/>
  <c r="AU196" i="8" s="1"/>
  <c r="AV196" i="8" s="1"/>
  <c r="AW196" i="8" s="1"/>
  <c r="AX196" i="8" s="1"/>
  <c r="AY196" i="8" s="1"/>
  <c r="AZ196" i="8" s="1"/>
  <c r="B196" i="8"/>
  <c r="M151" i="8"/>
  <c r="AC151" i="8"/>
  <c r="AS151" i="8"/>
  <c r="D6" i="7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Z6" i="7" s="1"/>
  <c r="H89" i="7"/>
  <c r="H66" i="7"/>
  <c r="H46" i="7"/>
  <c r="H51" i="7" s="1"/>
  <c r="X89" i="7"/>
  <c r="X66" i="7"/>
  <c r="X46" i="7"/>
  <c r="X51" i="7" s="1"/>
  <c r="AN89" i="7"/>
  <c r="AN66" i="7"/>
  <c r="AN46" i="7"/>
  <c r="AN51" i="7" s="1"/>
  <c r="E90" i="7"/>
  <c r="E67" i="7"/>
  <c r="E79" i="7" s="1"/>
  <c r="U90" i="7"/>
  <c r="U67" i="7"/>
  <c r="U79" i="7" s="1"/>
  <c r="AK90" i="7"/>
  <c r="AK67" i="7"/>
  <c r="AK79" i="7" s="1"/>
  <c r="C91" i="7"/>
  <c r="C68" i="7"/>
  <c r="C80" i="7" s="1"/>
  <c r="T91" i="7"/>
  <c r="T68" i="7"/>
  <c r="T80" i="7" s="1"/>
  <c r="AK91" i="7"/>
  <c r="AK68" i="7"/>
  <c r="AK80" i="7" s="1"/>
  <c r="C92" i="7"/>
  <c r="C69" i="7"/>
  <c r="C81" i="7" s="1"/>
  <c r="T92" i="7"/>
  <c r="T69" i="7"/>
  <c r="T81" i="7" s="1"/>
  <c r="AK69" i="7"/>
  <c r="AK81" i="7" s="1"/>
  <c r="AK92" i="7"/>
  <c r="C94" i="7"/>
  <c r="C49" i="7"/>
  <c r="C96" i="7" s="1"/>
  <c r="U94" i="7"/>
  <c r="U49" i="7"/>
  <c r="U96" i="7" s="1"/>
  <c r="AO94" i="7"/>
  <c r="AO49" i="7"/>
  <c r="AO96" i="7" s="1"/>
  <c r="I95" i="7"/>
  <c r="AC95" i="7"/>
  <c r="AX95" i="7"/>
  <c r="D99" i="7"/>
  <c r="D60" i="7"/>
  <c r="D103" i="7" s="1"/>
  <c r="Z60" i="7"/>
  <c r="Z103" i="7" s="1"/>
  <c r="Z99" i="7"/>
  <c r="C100" i="7"/>
  <c r="AG100" i="7"/>
  <c r="R101" i="7"/>
  <c r="AT102" i="7"/>
  <c r="AB104" i="7"/>
  <c r="AB71" i="7"/>
  <c r="AB63" i="7"/>
  <c r="AB106" i="7" s="1"/>
  <c r="I89" i="7"/>
  <c r="I66" i="7"/>
  <c r="I46" i="7"/>
  <c r="I51" i="7" s="1"/>
  <c r="Y66" i="7"/>
  <c r="Y46" i="7"/>
  <c r="Y51" i="7" s="1"/>
  <c r="Y89" i="7"/>
  <c r="AO89" i="7"/>
  <c r="AO66" i="7"/>
  <c r="AO46" i="7"/>
  <c r="AO51" i="7" s="1"/>
  <c r="F90" i="7"/>
  <c r="F67" i="7"/>
  <c r="F79" i="7" s="1"/>
  <c r="V90" i="7"/>
  <c r="V67" i="7"/>
  <c r="V79" i="7" s="1"/>
  <c r="AL90" i="7"/>
  <c r="AL67" i="7"/>
  <c r="AL79" i="7" s="1"/>
  <c r="D91" i="7"/>
  <c r="D68" i="7"/>
  <c r="D80" i="7" s="1"/>
  <c r="U91" i="7"/>
  <c r="U68" i="7"/>
  <c r="U80" i="7" s="1"/>
  <c r="AL91" i="7"/>
  <c r="AL68" i="7"/>
  <c r="AL80" i="7" s="1"/>
  <c r="D92" i="7"/>
  <c r="D69" i="7"/>
  <c r="D81" i="7" s="1"/>
  <c r="U69" i="7"/>
  <c r="U81" i="7" s="1"/>
  <c r="U92" i="7"/>
  <c r="AL92" i="7"/>
  <c r="AL69" i="7"/>
  <c r="AL81" i="7" s="1"/>
  <c r="D94" i="7"/>
  <c r="D49" i="7"/>
  <c r="D96" i="7" s="1"/>
  <c r="W94" i="7"/>
  <c r="W49" i="7"/>
  <c r="W96" i="7" s="1"/>
  <c r="AP94" i="7"/>
  <c r="AP49" i="7"/>
  <c r="AP96" i="7" s="1"/>
  <c r="J95" i="7"/>
  <c r="AD95" i="7"/>
  <c r="E99" i="7"/>
  <c r="E60" i="7"/>
  <c r="E103" i="7" s="1"/>
  <c r="AA99" i="7"/>
  <c r="AA60" i="7"/>
  <c r="AA103" i="7" s="1"/>
  <c r="D100" i="7"/>
  <c r="AI100" i="7"/>
  <c r="U101" i="7"/>
  <c r="AX102" i="7"/>
  <c r="AC71" i="7"/>
  <c r="AC104" i="7"/>
  <c r="AC63" i="7"/>
  <c r="AC106" i="7" s="1"/>
  <c r="J89" i="7"/>
  <c r="J66" i="7"/>
  <c r="J46" i="7"/>
  <c r="J51" i="7" s="1"/>
  <c r="Z89" i="7"/>
  <c r="Z66" i="7"/>
  <c r="Z46" i="7"/>
  <c r="Z51" i="7" s="1"/>
  <c r="AP89" i="7"/>
  <c r="AP66" i="7"/>
  <c r="AP46" i="7"/>
  <c r="AP51" i="7" s="1"/>
  <c r="G90" i="7"/>
  <c r="G67" i="7"/>
  <c r="G79" i="7" s="1"/>
  <c r="W90" i="7"/>
  <c r="W67" i="7"/>
  <c r="W79" i="7" s="1"/>
  <c r="AM90" i="7"/>
  <c r="AM67" i="7"/>
  <c r="AM79" i="7" s="1"/>
  <c r="E91" i="7"/>
  <c r="E68" i="7"/>
  <c r="E80" i="7" s="1"/>
  <c r="V91" i="7"/>
  <c r="V68" i="7"/>
  <c r="V80" i="7" s="1"/>
  <c r="AM91" i="7"/>
  <c r="AM68" i="7"/>
  <c r="AM80" i="7" s="1"/>
  <c r="E69" i="7"/>
  <c r="E81" i="7" s="1"/>
  <c r="E92" i="7"/>
  <c r="V92" i="7"/>
  <c r="V69" i="7"/>
  <c r="V81" i="7" s="1"/>
  <c r="AM92" i="7"/>
  <c r="AM69" i="7"/>
  <c r="AM81" i="7" s="1"/>
  <c r="E94" i="7"/>
  <c r="E49" i="7"/>
  <c r="E96" i="7" s="1"/>
  <c r="X94" i="7"/>
  <c r="X49" i="7"/>
  <c r="X96" i="7" s="1"/>
  <c r="AQ94" i="7"/>
  <c r="AQ49" i="7"/>
  <c r="AQ96" i="7" s="1"/>
  <c r="L95" i="7"/>
  <c r="AF95" i="7"/>
  <c r="F60" i="7"/>
  <c r="F103" i="7" s="1"/>
  <c r="F99" i="7"/>
  <c r="AB60" i="7"/>
  <c r="AB103" i="7" s="1"/>
  <c r="AB99" i="7"/>
  <c r="E100" i="7"/>
  <c r="AJ100" i="7"/>
  <c r="V101" i="7"/>
  <c r="AY102" i="7"/>
  <c r="AN104" i="7"/>
  <c r="AN71" i="7"/>
  <c r="AN63" i="7"/>
  <c r="AN106" i="7" s="1"/>
  <c r="K89" i="7"/>
  <c r="K66" i="7"/>
  <c r="K46" i="7"/>
  <c r="K51" i="7" s="1"/>
  <c r="AA89" i="7"/>
  <c r="AA66" i="7"/>
  <c r="AA46" i="7"/>
  <c r="AA51" i="7" s="1"/>
  <c r="AQ89" i="7"/>
  <c r="AQ66" i="7"/>
  <c r="AQ46" i="7"/>
  <c r="H90" i="7"/>
  <c r="H67" i="7"/>
  <c r="H79" i="7" s="1"/>
  <c r="X90" i="7"/>
  <c r="X67" i="7"/>
  <c r="X79" i="7" s="1"/>
  <c r="AN90" i="7"/>
  <c r="AN67" i="7"/>
  <c r="AN79" i="7" s="1"/>
  <c r="F91" i="7"/>
  <c r="F68" i="7"/>
  <c r="F80" i="7" s="1"/>
  <c r="W91" i="7"/>
  <c r="W68" i="7"/>
  <c r="W80" i="7" s="1"/>
  <c r="AN68" i="7"/>
  <c r="AN80" i="7" s="1"/>
  <c r="AN91" i="7"/>
  <c r="F92" i="7"/>
  <c r="F69" i="7"/>
  <c r="F81" i="7" s="1"/>
  <c r="W92" i="7"/>
  <c r="W69" i="7"/>
  <c r="W81" i="7" s="1"/>
  <c r="AN92" i="7"/>
  <c r="AN69" i="7"/>
  <c r="AN81" i="7" s="1"/>
  <c r="G94" i="7"/>
  <c r="G49" i="7"/>
  <c r="G96" i="7" s="1"/>
  <c r="Y94" i="7"/>
  <c r="Y49" i="7"/>
  <c r="Y96" i="7" s="1"/>
  <c r="AR94" i="7"/>
  <c r="AR49" i="7"/>
  <c r="AR96" i="7" s="1"/>
  <c r="M95" i="7"/>
  <c r="AG95" i="7"/>
  <c r="G99" i="7"/>
  <c r="G60" i="7"/>
  <c r="G103" i="7" s="1"/>
  <c r="AE99" i="7"/>
  <c r="AE60" i="7"/>
  <c r="AE103" i="7" s="1"/>
  <c r="H100" i="7"/>
  <c r="AK100" i="7"/>
  <c r="AD101" i="7"/>
  <c r="AR104" i="7"/>
  <c r="AR71" i="7"/>
  <c r="AR63" i="7"/>
  <c r="AR106" i="7" s="1"/>
  <c r="L89" i="7"/>
  <c r="L66" i="7"/>
  <c r="L46" i="7"/>
  <c r="L51" i="7" s="1"/>
  <c r="AB89" i="7"/>
  <c r="AB66" i="7"/>
  <c r="AB46" i="7"/>
  <c r="AB51" i="7" s="1"/>
  <c r="AR89" i="7"/>
  <c r="AR66" i="7"/>
  <c r="AR46" i="7"/>
  <c r="I90" i="7"/>
  <c r="I67" i="7"/>
  <c r="I79" i="7" s="1"/>
  <c r="Y90" i="7"/>
  <c r="Y67" i="7"/>
  <c r="Y79" i="7" s="1"/>
  <c r="AO90" i="7"/>
  <c r="AO67" i="7"/>
  <c r="AO79" i="7" s="1"/>
  <c r="G91" i="7"/>
  <c r="G68" i="7"/>
  <c r="G80" i="7" s="1"/>
  <c r="X91" i="7"/>
  <c r="X68" i="7"/>
  <c r="X80" i="7" s="1"/>
  <c r="AO91" i="7"/>
  <c r="AO68" i="7"/>
  <c r="AO80" i="7" s="1"/>
  <c r="G92" i="7"/>
  <c r="G69" i="7"/>
  <c r="G81" i="7" s="1"/>
  <c r="X92" i="7"/>
  <c r="X69" i="7"/>
  <c r="X81" i="7" s="1"/>
  <c r="AO92" i="7"/>
  <c r="AO69" i="7"/>
  <c r="AO81" i="7" s="1"/>
  <c r="H94" i="7"/>
  <c r="H49" i="7"/>
  <c r="H96" i="7" s="1"/>
  <c r="Z94" i="7"/>
  <c r="Z49" i="7"/>
  <c r="Z96" i="7" s="1"/>
  <c r="AS94" i="7"/>
  <c r="AS49" i="7"/>
  <c r="AS96" i="7" s="1"/>
  <c r="N95" i="7"/>
  <c r="AH95" i="7"/>
  <c r="H99" i="7"/>
  <c r="H60" i="7"/>
  <c r="H103" i="7" s="1"/>
  <c r="AF99" i="7"/>
  <c r="AF60" i="7"/>
  <c r="AF103" i="7" s="1"/>
  <c r="I100" i="7"/>
  <c r="AN100" i="7"/>
  <c r="AG101" i="7"/>
  <c r="AS104" i="7"/>
  <c r="AS71" i="7"/>
  <c r="AS63" i="7"/>
  <c r="AS106" i="7" s="1"/>
  <c r="M89" i="7"/>
  <c r="M66" i="7"/>
  <c r="M46" i="7"/>
  <c r="M51" i="7" s="1"/>
  <c r="AC89" i="7"/>
  <c r="AC66" i="7"/>
  <c r="AC46" i="7"/>
  <c r="AC51" i="7" s="1"/>
  <c r="AS89" i="7"/>
  <c r="AS66" i="7"/>
  <c r="AS46" i="7"/>
  <c r="J90" i="7"/>
  <c r="J67" i="7"/>
  <c r="J79" i="7" s="1"/>
  <c r="Z90" i="7"/>
  <c r="Z67" i="7"/>
  <c r="Z79" i="7" s="1"/>
  <c r="AP90" i="7"/>
  <c r="AP67" i="7"/>
  <c r="AP79" i="7" s="1"/>
  <c r="H68" i="7"/>
  <c r="H80" i="7" s="1"/>
  <c r="H91" i="7"/>
  <c r="Y91" i="7"/>
  <c r="Y68" i="7"/>
  <c r="Y80" i="7" s="1"/>
  <c r="AP91" i="7"/>
  <c r="AP68" i="7"/>
  <c r="AP80" i="7" s="1"/>
  <c r="H92" i="7"/>
  <c r="H69" i="7"/>
  <c r="H81" i="7" s="1"/>
  <c r="Y92" i="7"/>
  <c r="Y69" i="7"/>
  <c r="Y81" i="7" s="1"/>
  <c r="AP92" i="7"/>
  <c r="AP69" i="7"/>
  <c r="AP81" i="7" s="1"/>
  <c r="I94" i="7"/>
  <c r="I49" i="7"/>
  <c r="I96" i="7" s="1"/>
  <c r="AA94" i="7"/>
  <c r="AA49" i="7"/>
  <c r="AA96" i="7" s="1"/>
  <c r="AU94" i="7"/>
  <c r="AU49" i="7"/>
  <c r="AU96" i="7" s="1"/>
  <c r="P95" i="7"/>
  <c r="AK95" i="7"/>
  <c r="J60" i="7"/>
  <c r="J103" i="7" s="1"/>
  <c r="J99" i="7"/>
  <c r="AJ99" i="7"/>
  <c r="AJ60" i="7"/>
  <c r="AJ103" i="7" s="1"/>
  <c r="L100" i="7"/>
  <c r="AO100" i="7"/>
  <c r="AK101" i="7"/>
  <c r="E105" i="7"/>
  <c r="E72" i="7"/>
  <c r="E84" i="7" s="1"/>
  <c r="N66" i="7"/>
  <c r="N89" i="7"/>
  <c r="N46" i="7"/>
  <c r="N51" i="7" s="1"/>
  <c r="AD66" i="7"/>
  <c r="AD89" i="7"/>
  <c r="AD46" i="7"/>
  <c r="AD51" i="7" s="1"/>
  <c r="AT66" i="7"/>
  <c r="AT89" i="7"/>
  <c r="AT46" i="7"/>
  <c r="AT51" i="7" s="1"/>
  <c r="K90" i="7"/>
  <c r="K67" i="7"/>
  <c r="K79" i="7" s="1"/>
  <c r="AA67" i="7"/>
  <c r="AA79" i="7" s="1"/>
  <c r="AA90" i="7"/>
  <c r="AQ67" i="7"/>
  <c r="AQ79" i="7" s="1"/>
  <c r="AQ90" i="7"/>
  <c r="I91" i="7"/>
  <c r="I68" i="7"/>
  <c r="I80" i="7" s="1"/>
  <c r="Z91" i="7"/>
  <c r="Z68" i="7"/>
  <c r="Z80" i="7" s="1"/>
  <c r="AQ91" i="7"/>
  <c r="AQ68" i="7"/>
  <c r="AQ80" i="7" s="1"/>
  <c r="I92" i="7"/>
  <c r="I69" i="7"/>
  <c r="I81" i="7" s="1"/>
  <c r="Z92" i="7"/>
  <c r="Z69" i="7"/>
  <c r="Z81" i="7" s="1"/>
  <c r="AQ92" i="7"/>
  <c r="AQ69" i="7"/>
  <c r="AQ81" i="7" s="1"/>
  <c r="J94" i="7"/>
  <c r="J49" i="7"/>
  <c r="J96" i="7" s="1"/>
  <c r="AB94" i="7"/>
  <c r="AB49" i="7"/>
  <c r="AB96" i="7" s="1"/>
  <c r="AV94" i="7"/>
  <c r="AV49" i="7"/>
  <c r="AV96" i="7" s="1"/>
  <c r="Q95" i="7"/>
  <c r="AL95" i="7"/>
  <c r="K99" i="7"/>
  <c r="K60" i="7"/>
  <c r="K103" i="7" s="1"/>
  <c r="AK99" i="7"/>
  <c r="AK60" i="7"/>
  <c r="AK103" i="7" s="1"/>
  <c r="M100" i="7"/>
  <c r="AS100" i="7"/>
  <c r="AL101" i="7"/>
  <c r="I105" i="7"/>
  <c r="I72" i="7"/>
  <c r="I84" i="7" s="1"/>
  <c r="O89" i="7"/>
  <c r="O66" i="7"/>
  <c r="O46" i="7"/>
  <c r="O51" i="7" s="1"/>
  <c r="AE89" i="7"/>
  <c r="AE66" i="7"/>
  <c r="AE46" i="7"/>
  <c r="AE51" i="7" s="1"/>
  <c r="AU89" i="7"/>
  <c r="AU66" i="7"/>
  <c r="AU46" i="7"/>
  <c r="L90" i="7"/>
  <c r="L67" i="7"/>
  <c r="L79" i="7" s="1"/>
  <c r="AB90" i="7"/>
  <c r="AB67" i="7"/>
  <c r="AB79" i="7" s="1"/>
  <c r="AR90" i="7"/>
  <c r="AR67" i="7"/>
  <c r="AR79" i="7" s="1"/>
  <c r="J91" i="7"/>
  <c r="J68" i="7"/>
  <c r="J80" i="7" s="1"/>
  <c r="AA91" i="7"/>
  <c r="AA68" i="7"/>
  <c r="AA80" i="7" s="1"/>
  <c r="AR68" i="7"/>
  <c r="AR80" i="7" s="1"/>
  <c r="AR91" i="7"/>
  <c r="J92" i="7"/>
  <c r="J69" i="7"/>
  <c r="J81" i="7" s="1"/>
  <c r="AA92" i="7"/>
  <c r="AA69" i="7"/>
  <c r="AA81" i="7" s="1"/>
  <c r="AS92" i="7"/>
  <c r="AS69" i="7"/>
  <c r="AS81" i="7" s="1"/>
  <c r="K94" i="7"/>
  <c r="K49" i="7"/>
  <c r="K96" i="7" s="1"/>
  <c r="AC94" i="7"/>
  <c r="AC49" i="7"/>
  <c r="AC96" i="7" s="1"/>
  <c r="AW94" i="7"/>
  <c r="AW49" i="7"/>
  <c r="AW96" i="7" s="1"/>
  <c r="R95" i="7"/>
  <c r="AM95" i="7"/>
  <c r="L60" i="7"/>
  <c r="L103" i="7" s="1"/>
  <c r="L99" i="7"/>
  <c r="AL99" i="7"/>
  <c r="AL60" i="7"/>
  <c r="AL103" i="7" s="1"/>
  <c r="Q100" i="7"/>
  <c r="AW100" i="7"/>
  <c r="AW101" i="7"/>
  <c r="J105" i="7"/>
  <c r="J72" i="7"/>
  <c r="J84" i="7" s="1"/>
  <c r="P89" i="7"/>
  <c r="P66" i="7"/>
  <c r="P46" i="7"/>
  <c r="P51" i="7" s="1"/>
  <c r="AF89" i="7"/>
  <c r="AF66" i="7"/>
  <c r="AF46" i="7"/>
  <c r="AF51" i="7" s="1"/>
  <c r="AV89" i="7"/>
  <c r="AV66" i="7"/>
  <c r="AV46" i="7"/>
  <c r="AV51" i="7" s="1"/>
  <c r="M90" i="7"/>
  <c r="M67" i="7"/>
  <c r="M79" i="7" s="1"/>
  <c r="AC90" i="7"/>
  <c r="AC67" i="7"/>
  <c r="AC79" i="7" s="1"/>
  <c r="AS90" i="7"/>
  <c r="AS67" i="7"/>
  <c r="AS79" i="7" s="1"/>
  <c r="K91" i="7"/>
  <c r="K68" i="7"/>
  <c r="K80" i="7" s="1"/>
  <c r="AB91" i="7"/>
  <c r="AB68" i="7"/>
  <c r="AB80" i="7" s="1"/>
  <c r="AS91" i="7"/>
  <c r="AS68" i="7"/>
  <c r="AS80" i="7" s="1"/>
  <c r="K92" i="7"/>
  <c r="K69" i="7"/>
  <c r="K81" i="7" s="1"/>
  <c r="AC92" i="7"/>
  <c r="AC69" i="7"/>
  <c r="AC81" i="7" s="1"/>
  <c r="AT92" i="7"/>
  <c r="AT69" i="7"/>
  <c r="AT81" i="7" s="1"/>
  <c r="L94" i="7"/>
  <c r="L49" i="7"/>
  <c r="L96" i="7" s="1"/>
  <c r="AE94" i="7"/>
  <c r="AE49" i="7"/>
  <c r="AE96" i="7" s="1"/>
  <c r="AY94" i="7"/>
  <c r="AY49" i="7"/>
  <c r="AY96" i="7" s="1"/>
  <c r="T95" i="7"/>
  <c r="AN95" i="7"/>
  <c r="O99" i="7"/>
  <c r="O60" i="7"/>
  <c r="O103" i="7" s="1"/>
  <c r="AM99" i="7"/>
  <c r="AM60" i="7"/>
  <c r="AM103" i="7" s="1"/>
  <c r="R100" i="7"/>
  <c r="AY100" i="7"/>
  <c r="B102" i="7"/>
  <c r="Y105" i="7"/>
  <c r="Y72" i="7"/>
  <c r="Y84" i="7" s="1"/>
  <c r="Q89" i="7"/>
  <c r="Q66" i="7"/>
  <c r="Q46" i="7"/>
  <c r="Q51" i="7" s="1"/>
  <c r="AG89" i="7"/>
  <c r="AG66" i="7"/>
  <c r="AG46" i="7"/>
  <c r="AG51" i="7" s="1"/>
  <c r="AW89" i="7"/>
  <c r="AW66" i="7"/>
  <c r="AW46" i="7"/>
  <c r="AW51" i="7" s="1"/>
  <c r="N90" i="7"/>
  <c r="N67" i="7"/>
  <c r="N79" i="7" s="1"/>
  <c r="AD90" i="7"/>
  <c r="AD67" i="7"/>
  <c r="AD79" i="7" s="1"/>
  <c r="AT90" i="7"/>
  <c r="AT67" i="7"/>
  <c r="AT79" i="7" s="1"/>
  <c r="L91" i="7"/>
  <c r="L68" i="7"/>
  <c r="L80" i="7" s="1"/>
  <c r="AC91" i="7"/>
  <c r="AC68" i="7"/>
  <c r="AC80" i="7" s="1"/>
  <c r="AT68" i="7"/>
  <c r="AT80" i="7" s="1"/>
  <c r="AT91" i="7"/>
  <c r="M92" i="7"/>
  <c r="M69" i="7"/>
  <c r="M81" i="7" s="1"/>
  <c r="AD92" i="7"/>
  <c r="AD69" i="7"/>
  <c r="AD81" i="7" s="1"/>
  <c r="AU92" i="7"/>
  <c r="AU69" i="7"/>
  <c r="AU81" i="7" s="1"/>
  <c r="M94" i="7"/>
  <c r="M49" i="7"/>
  <c r="M96" i="7" s="1"/>
  <c r="AF94" i="7"/>
  <c r="AF49" i="7"/>
  <c r="AF96" i="7" s="1"/>
  <c r="AZ94" i="7"/>
  <c r="AZ49" i="7"/>
  <c r="AZ96" i="7" s="1"/>
  <c r="U95" i="7"/>
  <c r="AO95" i="7"/>
  <c r="P99" i="7"/>
  <c r="P60" i="7"/>
  <c r="P103" i="7" s="1"/>
  <c r="AN99" i="7"/>
  <c r="AN60" i="7"/>
  <c r="AN103" i="7" s="1"/>
  <c r="S100" i="7"/>
  <c r="AZ100" i="7"/>
  <c r="C102" i="7"/>
  <c r="Z72" i="7"/>
  <c r="Z84" i="7" s="1"/>
  <c r="Z105" i="7"/>
  <c r="B89" i="7"/>
  <c r="B66" i="7"/>
  <c r="B46" i="7"/>
  <c r="B51" i="7" s="1"/>
  <c r="R66" i="7"/>
  <c r="R46" i="7"/>
  <c r="R51" i="7" s="1"/>
  <c r="R89" i="7"/>
  <c r="AH89" i="7"/>
  <c r="AH66" i="7"/>
  <c r="AH46" i="7"/>
  <c r="AH51" i="7" s="1"/>
  <c r="AX89" i="7"/>
  <c r="AX66" i="7"/>
  <c r="AX46" i="7"/>
  <c r="AX51" i="7" s="1"/>
  <c r="O90" i="7"/>
  <c r="O67" i="7"/>
  <c r="O79" i="7" s="1"/>
  <c r="AE90" i="7"/>
  <c r="AE67" i="7"/>
  <c r="AE79" i="7" s="1"/>
  <c r="AU90" i="7"/>
  <c r="AU67" i="7"/>
  <c r="AU79" i="7" s="1"/>
  <c r="M91" i="7"/>
  <c r="M68" i="7"/>
  <c r="M80" i="7" s="1"/>
  <c r="AD91" i="7"/>
  <c r="AD68" i="7"/>
  <c r="AD80" i="7" s="1"/>
  <c r="AV91" i="7"/>
  <c r="AV68" i="7"/>
  <c r="AV80" i="7" s="1"/>
  <c r="N92" i="7"/>
  <c r="N69" i="7"/>
  <c r="N81" i="7" s="1"/>
  <c r="AE92" i="7"/>
  <c r="AE69" i="7"/>
  <c r="AE81" i="7" s="1"/>
  <c r="AV92" i="7"/>
  <c r="AV69" i="7"/>
  <c r="AV81" i="7" s="1"/>
  <c r="O94" i="7"/>
  <c r="O49" i="7"/>
  <c r="O96" i="7" s="1"/>
  <c r="AG94" i="7"/>
  <c r="AG49" i="7"/>
  <c r="AG96" i="7" s="1"/>
  <c r="B95" i="7"/>
  <c r="V95" i="7"/>
  <c r="AP95" i="7"/>
  <c r="S99" i="7"/>
  <c r="S60" i="7"/>
  <c r="S103" i="7" s="1"/>
  <c r="AQ99" i="7"/>
  <c r="AQ60" i="7"/>
  <c r="AQ103" i="7" s="1"/>
  <c r="T100" i="7"/>
  <c r="B101" i="7"/>
  <c r="N102" i="7"/>
  <c r="AO105" i="7"/>
  <c r="AO72" i="7"/>
  <c r="AO84" i="7" s="1"/>
  <c r="C89" i="7"/>
  <c r="C66" i="7"/>
  <c r="C46" i="7"/>
  <c r="S89" i="7"/>
  <c r="S46" i="7"/>
  <c r="S51" i="7" s="1"/>
  <c r="S66" i="7"/>
  <c r="AI89" i="7"/>
  <c r="AI46" i="7"/>
  <c r="AI51" i="7" s="1"/>
  <c r="AI66" i="7"/>
  <c r="AY89" i="7"/>
  <c r="AY46" i="7"/>
  <c r="AY51" i="7" s="1"/>
  <c r="AY66" i="7"/>
  <c r="P90" i="7"/>
  <c r="P67" i="7"/>
  <c r="P79" i="7" s="1"/>
  <c r="AF90" i="7"/>
  <c r="AF67" i="7"/>
  <c r="AF79" i="7" s="1"/>
  <c r="AV90" i="7"/>
  <c r="AV67" i="7"/>
  <c r="AV79" i="7" s="1"/>
  <c r="N91" i="7"/>
  <c r="N68" i="7"/>
  <c r="N80" i="7" s="1"/>
  <c r="AF91" i="7"/>
  <c r="AF68" i="7"/>
  <c r="AF80" i="7" s="1"/>
  <c r="AW91" i="7"/>
  <c r="AW68" i="7"/>
  <c r="AW80" i="7" s="1"/>
  <c r="O92" i="7"/>
  <c r="O69" i="7"/>
  <c r="O81" i="7" s="1"/>
  <c r="AF92" i="7"/>
  <c r="AF69" i="7"/>
  <c r="AF81" i="7" s="1"/>
  <c r="AW92" i="7"/>
  <c r="AW69" i="7"/>
  <c r="AW81" i="7" s="1"/>
  <c r="P94" i="7"/>
  <c r="P49" i="7"/>
  <c r="P96" i="7" s="1"/>
  <c r="AI94" i="7"/>
  <c r="AI49" i="7"/>
  <c r="AI96" i="7" s="1"/>
  <c r="D95" i="7"/>
  <c r="W95" i="7"/>
  <c r="AR95" i="7"/>
  <c r="T99" i="7"/>
  <c r="T60" i="7"/>
  <c r="T103" i="7" s="1"/>
  <c r="AR60" i="7"/>
  <c r="AR103" i="7" s="1"/>
  <c r="AR99" i="7"/>
  <c r="U100" i="7"/>
  <c r="E101" i="7"/>
  <c r="R102" i="7"/>
  <c r="AP72" i="7"/>
  <c r="AP84" i="7" s="1"/>
  <c r="AP105" i="7"/>
  <c r="D89" i="7"/>
  <c r="D66" i="7"/>
  <c r="D46" i="7"/>
  <c r="T89" i="7"/>
  <c r="T66" i="7"/>
  <c r="T46" i="7"/>
  <c r="T51" i="7" s="1"/>
  <c r="AJ89" i="7"/>
  <c r="AJ46" i="7"/>
  <c r="AJ51" i="7" s="1"/>
  <c r="AJ66" i="7"/>
  <c r="AZ89" i="7"/>
  <c r="AZ46" i="7"/>
  <c r="AZ51" i="7" s="1"/>
  <c r="AZ66" i="7"/>
  <c r="Q90" i="7"/>
  <c r="Q67" i="7"/>
  <c r="Q79" i="7" s="1"/>
  <c r="AG90" i="7"/>
  <c r="AG67" i="7"/>
  <c r="AG79" i="7" s="1"/>
  <c r="AW90" i="7"/>
  <c r="AW67" i="7"/>
  <c r="AW79" i="7" s="1"/>
  <c r="P91" i="7"/>
  <c r="P68" i="7"/>
  <c r="P80" i="7" s="1"/>
  <c r="AG91" i="7"/>
  <c r="AG68" i="7"/>
  <c r="AG80" i="7" s="1"/>
  <c r="AX91" i="7"/>
  <c r="AX68" i="7"/>
  <c r="AX80" i="7" s="1"/>
  <c r="P92" i="7"/>
  <c r="P69" i="7"/>
  <c r="P81" i="7" s="1"/>
  <c r="AG92" i="7"/>
  <c r="AG69" i="7"/>
  <c r="AG81" i="7" s="1"/>
  <c r="AX92" i="7"/>
  <c r="AX69" i="7"/>
  <c r="AX81" i="7" s="1"/>
  <c r="Q94" i="7"/>
  <c r="Q49" i="7"/>
  <c r="Q96" i="7" s="1"/>
  <c r="AJ94" i="7"/>
  <c r="AJ49" i="7"/>
  <c r="AJ96" i="7" s="1"/>
  <c r="E95" i="7"/>
  <c r="X95" i="7"/>
  <c r="AS95" i="7"/>
  <c r="U99" i="7"/>
  <c r="U60" i="7"/>
  <c r="U103" i="7" s="1"/>
  <c r="AU99" i="7"/>
  <c r="AU60" i="7"/>
  <c r="AU103" i="7" s="1"/>
  <c r="X100" i="7"/>
  <c r="F101" i="7"/>
  <c r="S102" i="7"/>
  <c r="H104" i="7"/>
  <c r="H71" i="7"/>
  <c r="H63" i="7"/>
  <c r="H106" i="7" s="1"/>
  <c r="E89" i="7"/>
  <c r="E66" i="7"/>
  <c r="E46" i="7"/>
  <c r="E51" i="7" s="1"/>
  <c r="U89" i="7"/>
  <c r="U66" i="7"/>
  <c r="U46" i="7"/>
  <c r="AK89" i="7"/>
  <c r="AK66" i="7"/>
  <c r="AK46" i="7"/>
  <c r="B90" i="7"/>
  <c r="B67" i="7"/>
  <c r="B79" i="7" s="1"/>
  <c r="R90" i="7"/>
  <c r="R67" i="7"/>
  <c r="R79" i="7" s="1"/>
  <c r="AH90" i="7"/>
  <c r="AH67" i="7"/>
  <c r="AH79" i="7" s="1"/>
  <c r="AY90" i="7"/>
  <c r="AY67" i="7"/>
  <c r="AY79" i="7" s="1"/>
  <c r="Q91" i="7"/>
  <c r="Q68" i="7"/>
  <c r="Q80" i="7" s="1"/>
  <c r="AH91" i="7"/>
  <c r="AH68" i="7"/>
  <c r="AH80" i="7" s="1"/>
  <c r="AY91" i="7"/>
  <c r="AY68" i="7"/>
  <c r="AY80" i="7" s="1"/>
  <c r="Q92" i="7"/>
  <c r="Q69" i="7"/>
  <c r="Q81" i="7" s="1"/>
  <c r="AH92" i="7"/>
  <c r="AH69" i="7"/>
  <c r="AH81" i="7" s="1"/>
  <c r="AY92" i="7"/>
  <c r="AY69" i="7"/>
  <c r="AY81" i="7" s="1"/>
  <c r="R94" i="7"/>
  <c r="R49" i="7"/>
  <c r="R96" i="7" s="1"/>
  <c r="AK94" i="7"/>
  <c r="AK49" i="7"/>
  <c r="AK96" i="7" s="1"/>
  <c r="F95" i="7"/>
  <c r="Y95" i="7"/>
  <c r="AT95" i="7"/>
  <c r="V60" i="7"/>
  <c r="V103" i="7" s="1"/>
  <c r="V99" i="7"/>
  <c r="AV99" i="7"/>
  <c r="AV60" i="7"/>
  <c r="AV103" i="7" s="1"/>
  <c r="Y100" i="7"/>
  <c r="N101" i="7"/>
  <c r="AD102" i="7"/>
  <c r="L104" i="7"/>
  <c r="L71" i="7"/>
  <c r="L63" i="7"/>
  <c r="L106" i="7" s="1"/>
  <c r="F89" i="7"/>
  <c r="F66" i="7"/>
  <c r="F46" i="7"/>
  <c r="V89" i="7"/>
  <c r="V66" i="7"/>
  <c r="V46" i="7"/>
  <c r="AL89" i="7"/>
  <c r="AL66" i="7"/>
  <c r="AL46" i="7"/>
  <c r="C90" i="7"/>
  <c r="C67" i="7"/>
  <c r="C79" i="7" s="1"/>
  <c r="S90" i="7"/>
  <c r="S67" i="7"/>
  <c r="S79" i="7" s="1"/>
  <c r="AI90" i="7"/>
  <c r="AI67" i="7"/>
  <c r="AI79" i="7" s="1"/>
  <c r="AZ90" i="7"/>
  <c r="AZ67" i="7"/>
  <c r="AZ79" i="7" s="1"/>
  <c r="R91" i="7"/>
  <c r="R68" i="7"/>
  <c r="R80" i="7" s="1"/>
  <c r="AI91" i="7"/>
  <c r="AI68" i="7"/>
  <c r="AI80" i="7" s="1"/>
  <c r="AZ91" i="7"/>
  <c r="AZ68" i="7"/>
  <c r="AZ80" i="7" s="1"/>
  <c r="R92" i="7"/>
  <c r="R69" i="7"/>
  <c r="R81" i="7" s="1"/>
  <c r="AI92" i="7"/>
  <c r="AI69" i="7"/>
  <c r="AI81" i="7" s="1"/>
  <c r="AZ92" i="7"/>
  <c r="AZ69" i="7"/>
  <c r="AZ81" i="7" s="1"/>
  <c r="S94" i="7"/>
  <c r="S49" i="7"/>
  <c r="S96" i="7" s="1"/>
  <c r="AM94" i="7"/>
  <c r="AM49" i="7"/>
  <c r="AM96" i="7" s="1"/>
  <c r="G95" i="7"/>
  <c r="Z95" i="7"/>
  <c r="AV95" i="7"/>
  <c r="W99" i="7"/>
  <c r="W60" i="7"/>
  <c r="W103" i="7" s="1"/>
  <c r="AZ99" i="7"/>
  <c r="AZ60" i="7"/>
  <c r="AZ103" i="7" s="1"/>
  <c r="AB100" i="7"/>
  <c r="P101" i="7"/>
  <c r="AH102" i="7"/>
  <c r="M71" i="7"/>
  <c r="M63" i="7"/>
  <c r="M106" i="7" s="1"/>
  <c r="M104" i="7"/>
  <c r="G89" i="7"/>
  <c r="G66" i="7"/>
  <c r="G46" i="7"/>
  <c r="W89" i="7"/>
  <c r="W66" i="7"/>
  <c r="W46" i="7"/>
  <c r="AM89" i="7"/>
  <c r="AM66" i="7"/>
  <c r="AM46" i="7"/>
  <c r="D90" i="7"/>
  <c r="D67" i="7"/>
  <c r="D79" i="7" s="1"/>
  <c r="T90" i="7"/>
  <c r="T67" i="7"/>
  <c r="T79" i="7" s="1"/>
  <c r="AJ90" i="7"/>
  <c r="AJ67" i="7"/>
  <c r="AJ79" i="7" s="1"/>
  <c r="B91" i="7"/>
  <c r="B68" i="7"/>
  <c r="B80" i="7" s="1"/>
  <c r="S91" i="7"/>
  <c r="S68" i="7"/>
  <c r="S80" i="7" s="1"/>
  <c r="AJ91" i="7"/>
  <c r="AJ68" i="7"/>
  <c r="AJ80" i="7" s="1"/>
  <c r="B92" i="7"/>
  <c r="B69" i="7"/>
  <c r="B81" i="7" s="1"/>
  <c r="S92" i="7"/>
  <c r="S69" i="7"/>
  <c r="S81" i="7" s="1"/>
  <c r="AJ92" i="7"/>
  <c r="AJ69" i="7"/>
  <c r="AJ81" i="7" s="1"/>
  <c r="B94" i="7"/>
  <c r="B49" i="7"/>
  <c r="B96" i="7" s="1"/>
  <c r="T94" i="7"/>
  <c r="T49" i="7"/>
  <c r="T96" i="7" s="1"/>
  <c r="AN94" i="7"/>
  <c r="AN49" i="7"/>
  <c r="AN96" i="7" s="1"/>
  <c r="H95" i="7"/>
  <c r="AB95" i="7"/>
  <c r="AW95" i="7"/>
  <c r="C99" i="7"/>
  <c r="C60" i="7"/>
  <c r="C103" i="7" s="1"/>
  <c r="X99" i="7"/>
  <c r="X60" i="7"/>
  <c r="X103" i="7" s="1"/>
  <c r="B100" i="7"/>
  <c r="AC100" i="7"/>
  <c r="Q101" i="7"/>
  <c r="AI102" i="7"/>
  <c r="X104" i="7"/>
  <c r="X71" i="7"/>
  <c r="X63" i="7"/>
  <c r="X106" i="7" s="1"/>
  <c r="N94" i="7"/>
  <c r="N49" i="7"/>
  <c r="N96" i="7" s="1"/>
  <c r="AD94" i="7"/>
  <c r="AD49" i="7"/>
  <c r="AD96" i="7" s="1"/>
  <c r="AT94" i="7"/>
  <c r="AT49" i="7"/>
  <c r="AT96" i="7" s="1"/>
  <c r="K95" i="7"/>
  <c r="AA95" i="7"/>
  <c r="AQ95" i="7"/>
  <c r="I99" i="7"/>
  <c r="I60" i="7"/>
  <c r="I103" i="7" s="1"/>
  <c r="Y99" i="7"/>
  <c r="Y60" i="7"/>
  <c r="Y103" i="7" s="1"/>
  <c r="AO99" i="7"/>
  <c r="AO60" i="7"/>
  <c r="AO103" i="7" s="1"/>
  <c r="F100" i="7"/>
  <c r="V100" i="7"/>
  <c r="AL100" i="7"/>
  <c r="C101" i="7"/>
  <c r="S101" i="7"/>
  <c r="AI101" i="7"/>
  <c r="AY101" i="7"/>
  <c r="P102" i="7"/>
  <c r="AF102" i="7"/>
  <c r="AV102" i="7"/>
  <c r="J104" i="7"/>
  <c r="J71" i="7"/>
  <c r="J63" i="7"/>
  <c r="J106" i="7" s="1"/>
  <c r="Z104" i="7"/>
  <c r="Z71" i="7"/>
  <c r="Z63" i="7"/>
  <c r="Z106" i="7" s="1"/>
  <c r="AP104" i="7"/>
  <c r="AP71" i="7"/>
  <c r="AP63" i="7"/>
  <c r="AP106" i="7" s="1"/>
  <c r="G105" i="7"/>
  <c r="G72" i="7"/>
  <c r="G84" i="7" s="1"/>
  <c r="W105" i="7"/>
  <c r="W72" i="7"/>
  <c r="W84" i="7" s="1"/>
  <c r="AM105" i="7"/>
  <c r="AM72" i="7"/>
  <c r="AM84" i="7" s="1"/>
  <c r="AP60" i="7"/>
  <c r="AP103" i="7" s="1"/>
  <c r="AP99" i="7"/>
  <c r="G100" i="7"/>
  <c r="W100" i="7"/>
  <c r="AM100" i="7"/>
  <c r="D101" i="7"/>
  <c r="T101" i="7"/>
  <c r="AJ101" i="7"/>
  <c r="AZ101" i="7"/>
  <c r="Q102" i="7"/>
  <c r="AG102" i="7"/>
  <c r="AW102" i="7"/>
  <c r="K71" i="7"/>
  <c r="K63" i="7"/>
  <c r="K106" i="7" s="1"/>
  <c r="K104" i="7"/>
  <c r="AA71" i="7"/>
  <c r="AA104" i="7"/>
  <c r="AA63" i="7"/>
  <c r="AA106" i="7" s="1"/>
  <c r="AQ104" i="7"/>
  <c r="AQ71" i="7"/>
  <c r="AQ63" i="7"/>
  <c r="AQ106" i="7" s="1"/>
  <c r="H105" i="7"/>
  <c r="H72" i="7"/>
  <c r="H84" i="7" s="1"/>
  <c r="X72" i="7"/>
  <c r="X84" i="7" s="1"/>
  <c r="X105" i="7"/>
  <c r="AN72" i="7"/>
  <c r="AN84" i="7" s="1"/>
  <c r="AN105" i="7"/>
  <c r="AH94" i="7"/>
  <c r="AH49" i="7"/>
  <c r="AH96" i="7" s="1"/>
  <c r="AX94" i="7"/>
  <c r="AX49" i="7"/>
  <c r="AX96" i="7" s="1"/>
  <c r="O95" i="7"/>
  <c r="AE95" i="7"/>
  <c r="AU95" i="7"/>
  <c r="M99" i="7"/>
  <c r="M60" i="7"/>
  <c r="M103" i="7" s="1"/>
  <c r="AC99" i="7"/>
  <c r="AC60" i="7"/>
  <c r="AC103" i="7" s="1"/>
  <c r="AS99" i="7"/>
  <c r="AS60" i="7"/>
  <c r="AS103" i="7" s="1"/>
  <c r="J100" i="7"/>
  <c r="Z100" i="7"/>
  <c r="AP100" i="7"/>
  <c r="G101" i="7"/>
  <c r="W101" i="7"/>
  <c r="AM101" i="7"/>
  <c r="D102" i="7"/>
  <c r="T102" i="7"/>
  <c r="AJ102" i="7"/>
  <c r="AZ102" i="7"/>
  <c r="N104" i="7"/>
  <c r="N71" i="7"/>
  <c r="N63" i="7"/>
  <c r="N106" i="7" s="1"/>
  <c r="AD104" i="7"/>
  <c r="AD71" i="7"/>
  <c r="AD63" i="7"/>
  <c r="AD106" i="7" s="1"/>
  <c r="AT104" i="7"/>
  <c r="AT71" i="7"/>
  <c r="AT63" i="7"/>
  <c r="AT106" i="7" s="1"/>
  <c r="K105" i="7"/>
  <c r="K72" i="7"/>
  <c r="K84" i="7" s="1"/>
  <c r="AA105" i="7"/>
  <c r="AA72" i="7"/>
  <c r="AA84" i="7" s="1"/>
  <c r="AQ105" i="7"/>
  <c r="AQ72" i="7"/>
  <c r="AQ84" i="7" s="1"/>
  <c r="N99" i="7"/>
  <c r="N60" i="7"/>
  <c r="N103" i="7" s="1"/>
  <c r="AD99" i="7"/>
  <c r="AD60" i="7"/>
  <c r="AD103" i="7" s="1"/>
  <c r="AT99" i="7"/>
  <c r="AT60" i="7"/>
  <c r="AT103" i="7" s="1"/>
  <c r="K100" i="7"/>
  <c r="AA100" i="7"/>
  <c r="AQ100" i="7"/>
  <c r="H101" i="7"/>
  <c r="X101" i="7"/>
  <c r="AN101" i="7"/>
  <c r="E102" i="7"/>
  <c r="U102" i="7"/>
  <c r="AK102" i="7"/>
  <c r="O104" i="7"/>
  <c r="O71" i="7"/>
  <c r="O63" i="7"/>
  <c r="O106" i="7" s="1"/>
  <c r="AE104" i="7"/>
  <c r="AE71" i="7"/>
  <c r="AE63" i="7"/>
  <c r="AE106" i="7" s="1"/>
  <c r="AU104" i="7"/>
  <c r="AU71" i="7"/>
  <c r="AU63" i="7"/>
  <c r="AU106" i="7" s="1"/>
  <c r="L105" i="7"/>
  <c r="L72" i="7"/>
  <c r="L84" i="7" s="1"/>
  <c r="AB105" i="7"/>
  <c r="AB72" i="7"/>
  <c r="AB84" i="7" s="1"/>
  <c r="AR105" i="7"/>
  <c r="AR72" i="7"/>
  <c r="AR84" i="7" s="1"/>
  <c r="AR100" i="7"/>
  <c r="I101" i="7"/>
  <c r="Y101" i="7"/>
  <c r="AO101" i="7"/>
  <c r="F102" i="7"/>
  <c r="V102" i="7"/>
  <c r="AL102" i="7"/>
  <c r="P104" i="7"/>
  <c r="P71" i="7"/>
  <c r="P63" i="7"/>
  <c r="P106" i="7" s="1"/>
  <c r="AF104" i="7"/>
  <c r="AF71" i="7"/>
  <c r="AF63" i="7"/>
  <c r="AF106" i="7" s="1"/>
  <c r="AV104" i="7"/>
  <c r="AV71" i="7"/>
  <c r="AV63" i="7"/>
  <c r="AV106" i="7" s="1"/>
  <c r="M105" i="7"/>
  <c r="M72" i="7"/>
  <c r="M84" i="7" s="1"/>
  <c r="AC105" i="7"/>
  <c r="AC72" i="7"/>
  <c r="AC84" i="7" s="1"/>
  <c r="AS105" i="7"/>
  <c r="AS72" i="7"/>
  <c r="AS84" i="7" s="1"/>
  <c r="J101" i="7"/>
  <c r="Z101" i="7"/>
  <c r="AP101" i="7"/>
  <c r="G102" i="7"/>
  <c r="W102" i="7"/>
  <c r="AM102" i="7"/>
  <c r="Q104" i="7"/>
  <c r="Q71" i="7"/>
  <c r="Q63" i="7"/>
  <c r="Q106" i="7" s="1"/>
  <c r="AG104" i="7"/>
  <c r="AG71" i="7"/>
  <c r="AG63" i="7"/>
  <c r="AG106" i="7" s="1"/>
  <c r="AW104" i="7"/>
  <c r="AW71" i="7"/>
  <c r="AW63" i="7"/>
  <c r="AW106" i="7" s="1"/>
  <c r="N105" i="7"/>
  <c r="N72" i="7"/>
  <c r="N84" i="7" s="1"/>
  <c r="AD105" i="7"/>
  <c r="AD72" i="7"/>
  <c r="AD84" i="7" s="1"/>
  <c r="AT105" i="7"/>
  <c r="AT72" i="7"/>
  <c r="AT84" i="7" s="1"/>
  <c r="AX90" i="7"/>
  <c r="AX67" i="7"/>
  <c r="AX79" i="7" s="1"/>
  <c r="O91" i="7"/>
  <c r="O68" i="7"/>
  <c r="O80" i="7" s="1"/>
  <c r="AE91" i="7"/>
  <c r="AE68" i="7"/>
  <c r="AE80" i="7" s="1"/>
  <c r="AU91" i="7"/>
  <c r="AU68" i="7"/>
  <c r="AU80" i="7" s="1"/>
  <c r="AU51" i="7"/>
  <c r="L92" i="7"/>
  <c r="L69" i="7"/>
  <c r="L81" i="7" s="1"/>
  <c r="AB92" i="7"/>
  <c r="AB69" i="7"/>
  <c r="AB81" i="7" s="1"/>
  <c r="AR92" i="7"/>
  <c r="AR69" i="7"/>
  <c r="AR81" i="7" s="1"/>
  <c r="F94" i="7"/>
  <c r="F49" i="7"/>
  <c r="F96" i="7" s="1"/>
  <c r="V94" i="7"/>
  <c r="V49" i="7"/>
  <c r="V96" i="7" s="1"/>
  <c r="AL94" i="7"/>
  <c r="AL49" i="7"/>
  <c r="AL96" i="7" s="1"/>
  <c r="C95" i="7"/>
  <c r="S95" i="7"/>
  <c r="AI95" i="7"/>
  <c r="AY95" i="7"/>
  <c r="Q99" i="7"/>
  <c r="Q60" i="7"/>
  <c r="Q103" i="7" s="1"/>
  <c r="AG99" i="7"/>
  <c r="AG60" i="7"/>
  <c r="AG103" i="7" s="1"/>
  <c r="AW99" i="7"/>
  <c r="AW60" i="7"/>
  <c r="AW103" i="7" s="1"/>
  <c r="N100" i="7"/>
  <c r="AD100" i="7"/>
  <c r="AT100" i="7"/>
  <c r="K101" i="7"/>
  <c r="AA101" i="7"/>
  <c r="AQ101" i="7"/>
  <c r="H102" i="7"/>
  <c r="X102" i="7"/>
  <c r="AN102" i="7"/>
  <c r="B104" i="7"/>
  <c r="B63" i="7"/>
  <c r="B106" i="7" s="1"/>
  <c r="B71" i="7"/>
  <c r="R104" i="7"/>
  <c r="R63" i="7"/>
  <c r="R106" i="7" s="1"/>
  <c r="R71" i="7"/>
  <c r="AH104" i="7"/>
  <c r="AH63" i="7"/>
  <c r="AH106" i="7" s="1"/>
  <c r="AH71" i="7"/>
  <c r="AX104" i="7"/>
  <c r="AX63" i="7"/>
  <c r="AX106" i="7" s="1"/>
  <c r="AX71" i="7"/>
  <c r="O105" i="7"/>
  <c r="O72" i="7"/>
  <c r="O84" i="7" s="1"/>
  <c r="AE105" i="7"/>
  <c r="AE72" i="7"/>
  <c r="AE84" i="7" s="1"/>
  <c r="AU105" i="7"/>
  <c r="AU72" i="7"/>
  <c r="AU84" i="7" s="1"/>
  <c r="AJ95" i="7"/>
  <c r="AZ95" i="7"/>
  <c r="B99" i="7"/>
  <c r="B60" i="7"/>
  <c r="B103" i="7" s="1"/>
  <c r="R99" i="7"/>
  <c r="R60" i="7"/>
  <c r="R103" i="7" s="1"/>
  <c r="AH99" i="7"/>
  <c r="AH60" i="7"/>
  <c r="AH103" i="7" s="1"/>
  <c r="AX99" i="7"/>
  <c r="AX60" i="7"/>
  <c r="AX103" i="7" s="1"/>
  <c r="O100" i="7"/>
  <c r="AE100" i="7"/>
  <c r="AU100" i="7"/>
  <c r="L101" i="7"/>
  <c r="AB101" i="7"/>
  <c r="AR101" i="7"/>
  <c r="I102" i="7"/>
  <c r="Y102" i="7"/>
  <c r="AO102" i="7"/>
  <c r="C104" i="7"/>
  <c r="C63" i="7"/>
  <c r="C106" i="7" s="1"/>
  <c r="C71" i="7"/>
  <c r="S104" i="7"/>
  <c r="S63" i="7"/>
  <c r="S106" i="7" s="1"/>
  <c r="S71" i="7"/>
  <c r="AI104" i="7"/>
  <c r="AI63" i="7"/>
  <c r="AI106" i="7" s="1"/>
  <c r="AI71" i="7"/>
  <c r="AY104" i="7"/>
  <c r="AY63" i="7"/>
  <c r="AY106" i="7" s="1"/>
  <c r="AY71" i="7"/>
  <c r="P105" i="7"/>
  <c r="P72" i="7"/>
  <c r="P84" i="7" s="1"/>
  <c r="AF105" i="7"/>
  <c r="AF72" i="7"/>
  <c r="AF84" i="7" s="1"/>
  <c r="AV105" i="7"/>
  <c r="AV72" i="7"/>
  <c r="AV84" i="7" s="1"/>
  <c r="AI99" i="7"/>
  <c r="AI60" i="7"/>
  <c r="AI103" i="7" s="1"/>
  <c r="AY99" i="7"/>
  <c r="AY60" i="7"/>
  <c r="AY103" i="7" s="1"/>
  <c r="P100" i="7"/>
  <c r="AF100" i="7"/>
  <c r="AV100" i="7"/>
  <c r="M101" i="7"/>
  <c r="AC101" i="7"/>
  <c r="AS101" i="7"/>
  <c r="J102" i="7"/>
  <c r="Z102" i="7"/>
  <c r="AP102" i="7"/>
  <c r="D104" i="7"/>
  <c r="D63" i="7"/>
  <c r="D106" i="7" s="1"/>
  <c r="D71" i="7"/>
  <c r="T104" i="7"/>
  <c r="T63" i="7"/>
  <c r="T106" i="7" s="1"/>
  <c r="T71" i="7"/>
  <c r="AJ104" i="7"/>
  <c r="AJ63" i="7"/>
  <c r="AJ106" i="7" s="1"/>
  <c r="AJ71" i="7"/>
  <c r="AZ104" i="7"/>
  <c r="AZ63" i="7"/>
  <c r="AZ106" i="7" s="1"/>
  <c r="AZ71" i="7"/>
  <c r="Q105" i="7"/>
  <c r="Q72" i="7"/>
  <c r="Q84" i="7" s="1"/>
  <c r="AG105" i="7"/>
  <c r="AG72" i="7"/>
  <c r="AG84" i="7" s="1"/>
  <c r="AW105" i="7"/>
  <c r="AW72" i="7"/>
  <c r="AW84" i="7" s="1"/>
  <c r="AT101" i="7"/>
  <c r="K102" i="7"/>
  <c r="AA102" i="7"/>
  <c r="AQ102" i="7"/>
  <c r="E104" i="7"/>
  <c r="E63" i="7"/>
  <c r="E106" i="7" s="1"/>
  <c r="E71" i="7"/>
  <c r="U104" i="7"/>
  <c r="U63" i="7"/>
  <c r="U106" i="7" s="1"/>
  <c r="U71" i="7"/>
  <c r="AK104" i="7"/>
  <c r="AK63" i="7"/>
  <c r="AK106" i="7" s="1"/>
  <c r="AK71" i="7"/>
  <c r="B105" i="7"/>
  <c r="B72" i="7"/>
  <c r="B84" i="7" s="1"/>
  <c r="R105" i="7"/>
  <c r="R72" i="7"/>
  <c r="R84" i="7" s="1"/>
  <c r="AH105" i="7"/>
  <c r="AH72" i="7"/>
  <c r="AH84" i="7" s="1"/>
  <c r="AX105" i="7"/>
  <c r="AX72" i="7"/>
  <c r="AX84" i="7" s="1"/>
  <c r="AH100" i="7"/>
  <c r="AX100" i="7"/>
  <c r="O101" i="7"/>
  <c r="AE101" i="7"/>
  <c r="AU101" i="7"/>
  <c r="L102" i="7"/>
  <c r="AB102" i="7"/>
  <c r="AR102" i="7"/>
  <c r="F104" i="7"/>
  <c r="F71" i="7"/>
  <c r="F63" i="7"/>
  <c r="F106" i="7" s="1"/>
  <c r="V104" i="7"/>
  <c r="V71" i="7"/>
  <c r="V63" i="7"/>
  <c r="V106" i="7" s="1"/>
  <c r="AL104" i="7"/>
  <c r="AL71" i="7"/>
  <c r="AL63" i="7"/>
  <c r="AL106" i="7" s="1"/>
  <c r="C105" i="7"/>
  <c r="C72" i="7"/>
  <c r="C84" i="7" s="1"/>
  <c r="S105" i="7"/>
  <c r="S72" i="7"/>
  <c r="S84" i="7" s="1"/>
  <c r="AI105" i="7"/>
  <c r="AI72" i="7"/>
  <c r="AI84" i="7" s="1"/>
  <c r="AY105" i="7"/>
  <c r="AY72" i="7"/>
  <c r="AY84" i="7" s="1"/>
  <c r="AF101" i="7"/>
  <c r="AV101" i="7"/>
  <c r="M102" i="7"/>
  <c r="AC102" i="7"/>
  <c r="AS102" i="7"/>
  <c r="G71" i="7"/>
  <c r="G104" i="7"/>
  <c r="G63" i="7"/>
  <c r="G106" i="7" s="1"/>
  <c r="W104" i="7"/>
  <c r="W71" i="7"/>
  <c r="W63" i="7"/>
  <c r="W106" i="7" s="1"/>
  <c r="AM104" i="7"/>
  <c r="AM71" i="7"/>
  <c r="AM63" i="7"/>
  <c r="AM106" i="7" s="1"/>
  <c r="D105" i="7"/>
  <c r="D72" i="7"/>
  <c r="D84" i="7" s="1"/>
  <c r="T72" i="7"/>
  <c r="T84" i="7" s="1"/>
  <c r="T105" i="7"/>
  <c r="AJ72" i="7"/>
  <c r="AJ84" i="7" s="1"/>
  <c r="AJ105" i="7"/>
  <c r="AZ105" i="7"/>
  <c r="AZ72" i="7"/>
  <c r="AZ84" i="7" s="1"/>
  <c r="U105" i="7"/>
  <c r="U72" i="7"/>
  <c r="U84" i="7" s="1"/>
  <c r="AK105" i="7"/>
  <c r="AK72" i="7"/>
  <c r="AK84" i="7" s="1"/>
  <c r="AH101" i="7"/>
  <c r="AX101" i="7"/>
  <c r="O102" i="7"/>
  <c r="AE102" i="7"/>
  <c r="AU102" i="7"/>
  <c r="I104" i="7"/>
  <c r="I71" i="7"/>
  <c r="I63" i="7"/>
  <c r="I106" i="7" s="1"/>
  <c r="Y104" i="7"/>
  <c r="Y71" i="7"/>
  <c r="Y63" i="7"/>
  <c r="Y106" i="7" s="1"/>
  <c r="AO104" i="7"/>
  <c r="AO71" i="7"/>
  <c r="AO63" i="7"/>
  <c r="AO106" i="7" s="1"/>
  <c r="F105" i="7"/>
  <c r="F72" i="7"/>
  <c r="F84" i="7" s="1"/>
  <c r="V105" i="7"/>
  <c r="V72" i="7"/>
  <c r="V84" i="7" s="1"/>
  <c r="AL105" i="7"/>
  <c r="AL72" i="7"/>
  <c r="AL84" i="7" s="1"/>
  <c r="AL17" i="6"/>
  <c r="AH19" i="6"/>
  <c r="Q21" i="6"/>
  <c r="AY21" i="6"/>
  <c r="L17" i="6"/>
  <c r="AB17" i="6"/>
  <c r="AR17" i="6"/>
  <c r="F19" i="6"/>
  <c r="W19" i="6"/>
  <c r="AN19" i="6"/>
  <c r="F21" i="6"/>
  <c r="W21" i="6"/>
  <c r="AN21" i="6"/>
  <c r="G23" i="6"/>
  <c r="X23" i="6"/>
  <c r="AO23" i="6"/>
  <c r="G25" i="6"/>
  <c r="X25" i="6"/>
  <c r="AQ25" i="6"/>
  <c r="C27" i="6"/>
  <c r="X27" i="6"/>
  <c r="AT27" i="6"/>
  <c r="H151" i="6"/>
  <c r="H152" i="6"/>
  <c r="H150" i="6"/>
  <c r="H146" i="6"/>
  <c r="H147" i="6"/>
  <c r="H148" i="6"/>
  <c r="H145" i="6"/>
  <c r="H149" i="6"/>
  <c r="H55" i="6"/>
  <c r="AD150" i="6"/>
  <c r="AD151" i="6"/>
  <c r="AD145" i="6"/>
  <c r="AD146" i="6"/>
  <c r="AD147" i="6"/>
  <c r="AD148" i="6"/>
  <c r="AD55" i="6"/>
  <c r="AD16" i="5" s="1"/>
  <c r="B56" i="6"/>
  <c r="B36" i="6"/>
  <c r="AB56" i="6"/>
  <c r="AB36" i="6"/>
  <c r="H57" i="6"/>
  <c r="AN57" i="6"/>
  <c r="V58" i="6"/>
  <c r="F59" i="6"/>
  <c r="AY59" i="6"/>
  <c r="AF61" i="6"/>
  <c r="AF39" i="6"/>
  <c r="AB62" i="6"/>
  <c r="AB127" i="6" s="1"/>
  <c r="AE155" i="6"/>
  <c r="AE161" i="6"/>
  <c r="AE162" i="6"/>
  <c r="AE159" i="6"/>
  <c r="AE158" i="6"/>
  <c r="AE157" i="6"/>
  <c r="AE160" i="6"/>
  <c r="AE133" i="6"/>
  <c r="AE156" i="6"/>
  <c r="O19" i="6"/>
  <c r="H25" i="6"/>
  <c r="Y25" i="6"/>
  <c r="AR25" i="6"/>
  <c r="D27" i="6"/>
  <c r="Z27" i="6"/>
  <c r="AU27" i="6"/>
  <c r="I150" i="6"/>
  <c r="I145" i="6"/>
  <c r="I146" i="6"/>
  <c r="I147" i="6"/>
  <c r="I148" i="6"/>
  <c r="I151" i="6"/>
  <c r="I55" i="6"/>
  <c r="I16" i="5" s="1"/>
  <c r="AE150" i="6"/>
  <c r="AE151" i="6"/>
  <c r="AE145" i="6"/>
  <c r="AE146" i="6"/>
  <c r="AE147" i="6"/>
  <c r="AE148" i="6"/>
  <c r="AE55" i="6"/>
  <c r="AE16" i="5" s="1"/>
  <c r="E36" i="6"/>
  <c r="E41" i="6" s="1"/>
  <c r="E56" i="6"/>
  <c r="AD56" i="6"/>
  <c r="AD36" i="6"/>
  <c r="AD41" i="6" s="1"/>
  <c r="I57" i="6"/>
  <c r="AO57" i="6"/>
  <c r="X58" i="6"/>
  <c r="I59" i="6"/>
  <c r="AI61" i="6"/>
  <c r="AI39" i="6"/>
  <c r="AC62" i="6"/>
  <c r="AC127" i="6" s="1"/>
  <c r="AG159" i="6"/>
  <c r="AG157" i="6"/>
  <c r="AG162" i="6"/>
  <c r="AG158" i="6"/>
  <c r="AG156" i="6"/>
  <c r="AG160" i="6"/>
  <c r="AG161" i="6"/>
  <c r="AG133" i="6"/>
  <c r="AG155" i="6"/>
  <c r="M17" i="6"/>
  <c r="AC17" i="6"/>
  <c r="G19" i="6"/>
  <c r="AO19" i="6"/>
  <c r="G21" i="6"/>
  <c r="N17" i="6"/>
  <c r="AD17" i="6"/>
  <c r="AT17" i="6"/>
  <c r="H19" i="6"/>
  <c r="Y19" i="6"/>
  <c r="AP19" i="6"/>
  <c r="H21" i="6"/>
  <c r="Y21" i="6"/>
  <c r="AP21" i="6"/>
  <c r="I23" i="6"/>
  <c r="Z23" i="6"/>
  <c r="AQ23" i="6"/>
  <c r="I25" i="6"/>
  <c r="Z25" i="6"/>
  <c r="AS25" i="6"/>
  <c r="E27" i="6"/>
  <c r="AA27" i="6"/>
  <c r="AW27" i="6"/>
  <c r="K150" i="6"/>
  <c r="K151" i="6"/>
  <c r="K147" i="6"/>
  <c r="K148" i="6"/>
  <c r="K145" i="6"/>
  <c r="K146" i="6"/>
  <c r="K55" i="6"/>
  <c r="K16" i="5" s="1"/>
  <c r="AG148" i="6"/>
  <c r="AG151" i="6"/>
  <c r="AG150" i="6"/>
  <c r="AG146" i="6"/>
  <c r="AG147" i="6"/>
  <c r="AG145" i="6"/>
  <c r="AG55" i="6"/>
  <c r="AG16" i="5" s="1"/>
  <c r="F56" i="6"/>
  <c r="F36" i="6"/>
  <c r="F41" i="6" s="1"/>
  <c r="AE56" i="6"/>
  <c r="AE36" i="6"/>
  <c r="AE149" i="6" s="1"/>
  <c r="K57" i="6"/>
  <c r="AQ57" i="6"/>
  <c r="Y58" i="6"/>
  <c r="P59" i="6"/>
  <c r="AP61" i="6"/>
  <c r="AP39" i="6"/>
  <c r="AP152" i="6" s="1"/>
  <c r="AF62" i="6"/>
  <c r="AF127" i="6" s="1"/>
  <c r="AK161" i="6"/>
  <c r="AK162" i="6"/>
  <c r="AK160" i="6"/>
  <c r="AK158" i="6"/>
  <c r="AK157" i="6"/>
  <c r="AK159" i="6"/>
  <c r="AK156" i="6"/>
  <c r="AK155" i="6"/>
  <c r="AK133" i="6"/>
  <c r="AS17" i="6"/>
  <c r="AO21" i="6"/>
  <c r="AP23" i="6"/>
  <c r="O17" i="6"/>
  <c r="AE17" i="6"/>
  <c r="AU17" i="6"/>
  <c r="I19" i="6"/>
  <c r="Z19" i="6"/>
  <c r="AQ19" i="6"/>
  <c r="I21" i="6"/>
  <c r="Z21" i="6"/>
  <c r="AR21" i="6"/>
  <c r="J23" i="6"/>
  <c r="AA23" i="6"/>
  <c r="AR23" i="6"/>
  <c r="J25" i="6"/>
  <c r="AA25" i="6"/>
  <c r="AT25" i="6"/>
  <c r="G27" i="6"/>
  <c r="AB27" i="6"/>
  <c r="AX27" i="6"/>
  <c r="L151" i="6"/>
  <c r="L145" i="6"/>
  <c r="L146" i="6"/>
  <c r="L147" i="6"/>
  <c r="L148" i="6"/>
  <c r="L150" i="6"/>
  <c r="L55" i="6"/>
  <c r="L16" i="5" s="1"/>
  <c r="AH147" i="6"/>
  <c r="AH146" i="6"/>
  <c r="AH145" i="6"/>
  <c r="AH150" i="6"/>
  <c r="AH151" i="6"/>
  <c r="AH148" i="6"/>
  <c r="AH55" i="6"/>
  <c r="AH16" i="5" s="1"/>
  <c r="H36" i="6"/>
  <c r="H41" i="6" s="1"/>
  <c r="H56" i="6"/>
  <c r="AG36" i="6"/>
  <c r="AG41" i="6" s="1"/>
  <c r="AG56" i="6"/>
  <c r="L57" i="6"/>
  <c r="AR57" i="6"/>
  <c r="AB58" i="6"/>
  <c r="R59" i="6"/>
  <c r="AR61" i="6"/>
  <c r="AR39" i="6"/>
  <c r="AO62" i="6"/>
  <c r="AO127" i="6" s="1"/>
  <c r="AU155" i="6"/>
  <c r="AU158" i="6"/>
  <c r="AU160" i="6"/>
  <c r="AU161" i="6"/>
  <c r="AU162" i="6"/>
  <c r="AU156" i="6"/>
  <c r="AU133" i="6"/>
  <c r="AU159" i="6"/>
  <c r="AU157" i="6"/>
  <c r="AX19" i="6"/>
  <c r="X19" i="6"/>
  <c r="H23" i="6"/>
  <c r="P17" i="6"/>
  <c r="AF17" i="6"/>
  <c r="AV17" i="6"/>
  <c r="J19" i="6"/>
  <c r="AA19" i="6"/>
  <c r="AR19" i="6"/>
  <c r="J21" i="6"/>
  <c r="AB21" i="6"/>
  <c r="AS21" i="6"/>
  <c r="K23" i="6"/>
  <c r="AB23" i="6"/>
  <c r="AS23" i="6"/>
  <c r="K25" i="6"/>
  <c r="AB25" i="6"/>
  <c r="AV25" i="6"/>
  <c r="H27" i="6"/>
  <c r="AD27" i="6"/>
  <c r="AY27" i="6"/>
  <c r="M151" i="6"/>
  <c r="M145" i="6"/>
  <c r="M148" i="6"/>
  <c r="M150" i="6"/>
  <c r="M147" i="6"/>
  <c r="M146" i="6"/>
  <c r="M55" i="6"/>
  <c r="M16" i="5" s="1"/>
  <c r="AJ147" i="6"/>
  <c r="AJ146" i="6"/>
  <c r="AJ145" i="6"/>
  <c r="AJ151" i="6"/>
  <c r="AJ150" i="6"/>
  <c r="AJ148" i="6"/>
  <c r="AJ55" i="6"/>
  <c r="AJ16" i="5" s="1"/>
  <c r="I36" i="6"/>
  <c r="I149" i="6" s="1"/>
  <c r="I56" i="6"/>
  <c r="AH56" i="6"/>
  <c r="AH36" i="6"/>
  <c r="O57" i="6"/>
  <c r="AU57" i="6"/>
  <c r="AE58" i="6"/>
  <c r="S59" i="6"/>
  <c r="AS61" i="6"/>
  <c r="AS39" i="6"/>
  <c r="AS152" i="6" s="1"/>
  <c r="AP62" i="6"/>
  <c r="AP127" i="6" s="1"/>
  <c r="AW157" i="6"/>
  <c r="AW156" i="6"/>
  <c r="AW155" i="6"/>
  <c r="AW161" i="6"/>
  <c r="AW160" i="6"/>
  <c r="AW158" i="6"/>
  <c r="AW133" i="6"/>
  <c r="AG21" i="6"/>
  <c r="X21" i="6"/>
  <c r="Y23" i="6"/>
  <c r="Q17" i="6"/>
  <c r="AG17" i="6"/>
  <c r="AW17" i="6"/>
  <c r="K19" i="6"/>
  <c r="AB19" i="6"/>
  <c r="AS19" i="6"/>
  <c r="L21" i="6"/>
  <c r="AC21" i="6"/>
  <c r="AT21" i="6"/>
  <c r="L23" i="6"/>
  <c r="AC23" i="6"/>
  <c r="AT23" i="6"/>
  <c r="L25" i="6"/>
  <c r="AC25" i="6"/>
  <c r="AW25" i="6"/>
  <c r="J27" i="6"/>
  <c r="AE27" i="6"/>
  <c r="AZ27" i="6"/>
  <c r="N151" i="6"/>
  <c r="N145" i="6"/>
  <c r="N146" i="6"/>
  <c r="N147" i="6"/>
  <c r="N148" i="6"/>
  <c r="N150" i="6"/>
  <c r="N55" i="6"/>
  <c r="N16" i="5" s="1"/>
  <c r="AK151" i="6"/>
  <c r="AK150" i="6"/>
  <c r="AK149" i="6"/>
  <c r="AK148" i="6"/>
  <c r="AK147" i="6"/>
  <c r="AK152" i="6"/>
  <c r="AK145" i="6"/>
  <c r="AK146" i="6"/>
  <c r="AK55" i="6"/>
  <c r="K56" i="6"/>
  <c r="K36" i="6"/>
  <c r="K41" i="6" s="1"/>
  <c r="AK36" i="6"/>
  <c r="AK41" i="6" s="1"/>
  <c r="AK56" i="6"/>
  <c r="R57" i="6"/>
  <c r="AX57" i="6"/>
  <c r="AI58" i="6"/>
  <c r="U59" i="6"/>
  <c r="C61" i="6"/>
  <c r="C39" i="6"/>
  <c r="AU61" i="6"/>
  <c r="AU39" i="6"/>
  <c r="AU152" i="6" s="1"/>
  <c r="AR62" i="6"/>
  <c r="AR127" i="6" s="1"/>
  <c r="B48" i="6"/>
  <c r="E17" i="6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17" i="6"/>
  <c r="R17" i="6"/>
  <c r="AH17" i="6"/>
  <c r="AX17" i="6"/>
  <c r="L19" i="6"/>
  <c r="AC19" i="6"/>
  <c r="AT19" i="6"/>
  <c r="M21" i="6"/>
  <c r="AD21" i="6"/>
  <c r="AU21" i="6"/>
  <c r="M23" i="6"/>
  <c r="AD23" i="6"/>
  <c r="AU23" i="6"/>
  <c r="M25" i="6"/>
  <c r="AD25" i="6"/>
  <c r="AX25" i="6"/>
  <c r="K27" i="6"/>
  <c r="AG27" i="6"/>
  <c r="O148" i="6"/>
  <c r="O147" i="6"/>
  <c r="O146" i="6"/>
  <c r="O145" i="6"/>
  <c r="O150" i="6"/>
  <c r="O151" i="6"/>
  <c r="O55" i="6"/>
  <c r="O16" i="5" s="1"/>
  <c r="AN151" i="6"/>
  <c r="AN145" i="6"/>
  <c r="AN150" i="6"/>
  <c r="AN148" i="6"/>
  <c r="AN147" i="6"/>
  <c r="AN146" i="6"/>
  <c r="AN55" i="6"/>
  <c r="AN16" i="5" s="1"/>
  <c r="L56" i="6"/>
  <c r="L36" i="6"/>
  <c r="L41" i="6" s="1"/>
  <c r="AN36" i="6"/>
  <c r="AN41" i="6" s="1"/>
  <c r="AN56" i="6"/>
  <c r="U57" i="6"/>
  <c r="B58" i="6"/>
  <c r="AK58" i="6"/>
  <c r="V59" i="6"/>
  <c r="J61" i="6"/>
  <c r="J39" i="6"/>
  <c r="J152" i="6" s="1"/>
  <c r="AV61" i="6"/>
  <c r="AV39" i="6"/>
  <c r="AV152" i="6" s="1"/>
  <c r="AS62" i="6"/>
  <c r="AS127" i="6" s="1"/>
  <c r="L48" i="6"/>
  <c r="C17" i="6"/>
  <c r="S17" i="6"/>
  <c r="AI17" i="6"/>
  <c r="AY17" i="6"/>
  <c r="M19" i="6"/>
  <c r="AD19" i="6"/>
  <c r="AU19" i="6"/>
  <c r="N21" i="6"/>
  <c r="AE21" i="6"/>
  <c r="AV21" i="6"/>
  <c r="N23" i="6"/>
  <c r="AE23" i="6"/>
  <c r="AV23" i="6"/>
  <c r="N25" i="6"/>
  <c r="AF25" i="6"/>
  <c r="AZ25" i="6"/>
  <c r="L27" i="6"/>
  <c r="AH27" i="6"/>
  <c r="Q148" i="6"/>
  <c r="Q147" i="6"/>
  <c r="Q146" i="6"/>
  <c r="Q145" i="6"/>
  <c r="Q150" i="6"/>
  <c r="Q151" i="6"/>
  <c r="Q55" i="6"/>
  <c r="Q16" i="5" s="1"/>
  <c r="AO150" i="6"/>
  <c r="AO148" i="6"/>
  <c r="AO147" i="6"/>
  <c r="AO146" i="6"/>
  <c r="AO151" i="6"/>
  <c r="AO145" i="6"/>
  <c r="AO55" i="6"/>
  <c r="AO16" i="5" s="1"/>
  <c r="N56" i="6"/>
  <c r="N36" i="6"/>
  <c r="N41" i="6" s="1"/>
  <c r="AO36" i="6"/>
  <c r="AO149" i="6" s="1"/>
  <c r="AO56" i="6"/>
  <c r="V57" i="6"/>
  <c r="C58" i="6"/>
  <c r="AL58" i="6"/>
  <c r="Y59" i="6"/>
  <c r="L39" i="6"/>
  <c r="L152" i="6" s="1"/>
  <c r="L61" i="6"/>
  <c r="AY61" i="6"/>
  <c r="AY39" i="6"/>
  <c r="AY152" i="6" s="1"/>
  <c r="AV62" i="6"/>
  <c r="AV127" i="6" s="1"/>
  <c r="N48" i="6"/>
  <c r="D17" i="6"/>
  <c r="T17" i="6"/>
  <c r="AJ17" i="6"/>
  <c r="AZ17" i="6"/>
  <c r="N19" i="6"/>
  <c r="AE19" i="6"/>
  <c r="AV19" i="6"/>
  <c r="O21" i="6"/>
  <c r="AF21" i="6"/>
  <c r="AW21" i="6"/>
  <c r="O23" i="6"/>
  <c r="AF23" i="6"/>
  <c r="AW23" i="6"/>
  <c r="P25" i="6"/>
  <c r="AG25" i="6"/>
  <c r="N27" i="6"/>
  <c r="AI27" i="6"/>
  <c r="R147" i="6"/>
  <c r="R146" i="6"/>
  <c r="R145" i="6"/>
  <c r="R151" i="6"/>
  <c r="R150" i="6"/>
  <c r="R148" i="6"/>
  <c r="R55" i="6"/>
  <c r="R16" i="5" s="1"/>
  <c r="AQ150" i="6"/>
  <c r="AQ151" i="6"/>
  <c r="AQ145" i="6"/>
  <c r="AQ148" i="6"/>
  <c r="AQ146" i="6"/>
  <c r="AQ147" i="6"/>
  <c r="AQ55" i="6"/>
  <c r="AQ16" i="5" s="1"/>
  <c r="O56" i="6"/>
  <c r="O36" i="6"/>
  <c r="AQ56" i="6"/>
  <c r="AQ36" i="6"/>
  <c r="X57" i="6"/>
  <c r="E58" i="6"/>
  <c r="AN58" i="6"/>
  <c r="AF59" i="6"/>
  <c r="M61" i="6"/>
  <c r="M39" i="6"/>
  <c r="M152" i="6" s="1"/>
  <c r="G62" i="6"/>
  <c r="G127" i="6" s="1"/>
  <c r="R48" i="6"/>
  <c r="AX21" i="6"/>
  <c r="P23" i="6"/>
  <c r="AG23" i="6"/>
  <c r="AX23" i="6"/>
  <c r="Q25" i="6"/>
  <c r="AH25" i="6"/>
  <c r="O27" i="6"/>
  <c r="AJ27" i="6"/>
  <c r="T147" i="6"/>
  <c r="T151" i="6"/>
  <c r="T150" i="6"/>
  <c r="T148" i="6"/>
  <c r="T146" i="6"/>
  <c r="T145" i="6"/>
  <c r="T55" i="6"/>
  <c r="T16" i="5" s="1"/>
  <c r="AR152" i="6"/>
  <c r="AR151" i="6"/>
  <c r="AR145" i="6"/>
  <c r="AR146" i="6"/>
  <c r="AR147" i="6"/>
  <c r="AR148" i="6"/>
  <c r="AR150" i="6"/>
  <c r="AR55" i="6"/>
  <c r="AR16" i="5" s="1"/>
  <c r="Q56" i="6"/>
  <c r="Q36" i="6"/>
  <c r="Q149" i="6" s="1"/>
  <c r="AR56" i="6"/>
  <c r="AR36" i="6"/>
  <c r="AR149" i="6" s="1"/>
  <c r="Y57" i="6"/>
  <c r="F58" i="6"/>
  <c r="AO58" i="6"/>
  <c r="AH59" i="6"/>
  <c r="O39" i="6"/>
  <c r="O152" i="6" s="1"/>
  <c r="O61" i="6"/>
  <c r="I62" i="6"/>
  <c r="I127" i="6" s="1"/>
  <c r="AB48" i="6"/>
  <c r="V17" i="6"/>
  <c r="P19" i="6"/>
  <c r="R25" i="6"/>
  <c r="AJ25" i="6"/>
  <c r="Q27" i="6"/>
  <c r="AK27" i="6"/>
  <c r="U146" i="6"/>
  <c r="U147" i="6"/>
  <c r="U148" i="6"/>
  <c r="U150" i="6"/>
  <c r="U151" i="6"/>
  <c r="U145" i="6"/>
  <c r="U55" i="6"/>
  <c r="U16" i="5" s="1"/>
  <c r="AS151" i="6"/>
  <c r="AS145" i="6"/>
  <c r="AS146" i="6"/>
  <c r="AS150" i="6"/>
  <c r="AS148" i="6"/>
  <c r="AS147" i="6"/>
  <c r="AS55" i="6"/>
  <c r="AS16" i="5" s="1"/>
  <c r="R56" i="6"/>
  <c r="R36" i="6"/>
  <c r="R41" i="6" s="1"/>
  <c r="AT56" i="6"/>
  <c r="AT36" i="6"/>
  <c r="AT41" i="6" s="1"/>
  <c r="AA57" i="6"/>
  <c r="H58" i="6"/>
  <c r="AR58" i="6"/>
  <c r="AI59" i="6"/>
  <c r="P61" i="6"/>
  <c r="P39" i="6"/>
  <c r="J62" i="6"/>
  <c r="J127" i="6" s="1"/>
  <c r="AD48" i="6"/>
  <c r="F17" i="6"/>
  <c r="W17" i="6"/>
  <c r="AI23" i="6"/>
  <c r="AZ23" i="6"/>
  <c r="B25" i="6"/>
  <c r="S25" i="6"/>
  <c r="AK25" i="6"/>
  <c r="R27" i="6"/>
  <c r="AM27" i="6"/>
  <c r="X151" i="6"/>
  <c r="X150" i="6"/>
  <c r="X148" i="6"/>
  <c r="X147" i="6"/>
  <c r="X146" i="6"/>
  <c r="X145" i="6"/>
  <c r="X55" i="6"/>
  <c r="X16" i="5" s="1"/>
  <c r="AT151" i="6"/>
  <c r="AT150" i="6"/>
  <c r="AT146" i="6"/>
  <c r="AT147" i="6"/>
  <c r="AT148" i="6"/>
  <c r="AT145" i="6"/>
  <c r="AT55" i="6"/>
  <c r="AT16" i="5" s="1"/>
  <c r="U56" i="6"/>
  <c r="U36" i="6"/>
  <c r="U41" i="6" s="1"/>
  <c r="AU56" i="6"/>
  <c r="AU36" i="6"/>
  <c r="AB57" i="6"/>
  <c r="AB41" i="6"/>
  <c r="I58" i="6"/>
  <c r="AU58" i="6"/>
  <c r="AK59" i="6"/>
  <c r="S61" i="6"/>
  <c r="S39" i="6"/>
  <c r="S152" i="6" s="1"/>
  <c r="L62" i="6"/>
  <c r="L127" i="6" s="1"/>
  <c r="AH48" i="6"/>
  <c r="U17" i="6"/>
  <c r="AH21" i="6"/>
  <c r="Q23" i="6"/>
  <c r="AY23" i="6"/>
  <c r="G17" i="6"/>
  <c r="AM17" i="6"/>
  <c r="R19" i="6"/>
  <c r="AI19" i="6"/>
  <c r="AZ19" i="6"/>
  <c r="R21" i="6"/>
  <c r="AI21" i="6"/>
  <c r="AZ21" i="6"/>
  <c r="R23" i="6"/>
  <c r="H17" i="6"/>
  <c r="X17" i="6"/>
  <c r="AN17" i="6"/>
  <c r="B19" i="6"/>
  <c r="S19" i="6"/>
  <c r="AJ19" i="6"/>
  <c r="B21" i="6"/>
  <c r="S21" i="6"/>
  <c r="AJ21" i="6"/>
  <c r="B23" i="6"/>
  <c r="S23" i="6"/>
  <c r="AJ23" i="6"/>
  <c r="C25" i="6"/>
  <c r="T25" i="6"/>
  <c r="AM25" i="6"/>
  <c r="S27" i="6"/>
  <c r="AN27" i="6"/>
  <c r="B147" i="6"/>
  <c r="B146" i="6"/>
  <c r="B145" i="6"/>
  <c r="B152" i="6"/>
  <c r="B151" i="6"/>
  <c r="B150" i="6"/>
  <c r="B149" i="6"/>
  <c r="B148" i="6"/>
  <c r="B55" i="6"/>
  <c r="Y151" i="6"/>
  <c r="Y147" i="6"/>
  <c r="Y148" i="6"/>
  <c r="Y150" i="6"/>
  <c r="Y145" i="6"/>
  <c r="Y146" i="6"/>
  <c r="Y55" i="6"/>
  <c r="Y16" i="5" s="1"/>
  <c r="AU146" i="6"/>
  <c r="AU147" i="6"/>
  <c r="AU150" i="6"/>
  <c r="AU151" i="6"/>
  <c r="AU148" i="6"/>
  <c r="AU145" i="6"/>
  <c r="AU55" i="6"/>
  <c r="AU16" i="5" s="1"/>
  <c r="V56" i="6"/>
  <c r="V36" i="6"/>
  <c r="V149" i="6" s="1"/>
  <c r="AX56" i="6"/>
  <c r="AX36" i="6"/>
  <c r="AX41" i="6" s="1"/>
  <c r="AE57" i="6"/>
  <c r="L58" i="6"/>
  <c r="AY58" i="6"/>
  <c r="AL59" i="6"/>
  <c r="Z61" i="6"/>
  <c r="Z39" i="6"/>
  <c r="Z152" i="6" s="1"/>
  <c r="M62" i="6"/>
  <c r="M127" i="6" s="1"/>
  <c r="E161" i="6"/>
  <c r="E156" i="6"/>
  <c r="E155" i="6"/>
  <c r="E160" i="6"/>
  <c r="E133" i="6"/>
  <c r="E158" i="6"/>
  <c r="E157" i="6"/>
  <c r="AR48" i="6"/>
  <c r="AK17" i="6"/>
  <c r="AF19" i="6"/>
  <c r="AY19" i="6"/>
  <c r="AH23" i="6"/>
  <c r="Y17" i="6"/>
  <c r="T19" i="6"/>
  <c r="AK19" i="6"/>
  <c r="C21" i="6"/>
  <c r="T21" i="6"/>
  <c r="AK21" i="6"/>
  <c r="C23" i="6"/>
  <c r="T23" i="6"/>
  <c r="AL23" i="6"/>
  <c r="D25" i="6"/>
  <c r="U25" i="6"/>
  <c r="AN25" i="6"/>
  <c r="T27" i="6"/>
  <c r="AP27" i="6"/>
  <c r="D147" i="6"/>
  <c r="D149" i="6"/>
  <c r="D150" i="6"/>
  <c r="D145" i="6"/>
  <c r="D146" i="6"/>
  <c r="D152" i="6"/>
  <c r="D151" i="6"/>
  <c r="D148" i="6"/>
  <c r="D55" i="6"/>
  <c r="AA150" i="6"/>
  <c r="AA152" i="6"/>
  <c r="AA131" i="6"/>
  <c r="AA148" i="6"/>
  <c r="AA149" i="6"/>
  <c r="AA151" i="6"/>
  <c r="AA145" i="6"/>
  <c r="AA146" i="6"/>
  <c r="AA147" i="6"/>
  <c r="AA55" i="6"/>
  <c r="AW148" i="6"/>
  <c r="AW147" i="6"/>
  <c r="AW146" i="6"/>
  <c r="AW145" i="6"/>
  <c r="AW150" i="6"/>
  <c r="AW151" i="6"/>
  <c r="AW55" i="6"/>
  <c r="AW16" i="5" s="1"/>
  <c r="X56" i="6"/>
  <c r="X36" i="6"/>
  <c r="B57" i="6"/>
  <c r="AH57" i="6"/>
  <c r="O58" i="6"/>
  <c r="B59" i="6"/>
  <c r="AO59" i="6"/>
  <c r="AB39" i="6"/>
  <c r="AB61" i="6"/>
  <c r="P62" i="6"/>
  <c r="P127" i="6" s="1"/>
  <c r="O155" i="6"/>
  <c r="O156" i="6"/>
  <c r="O160" i="6"/>
  <c r="O133" i="6"/>
  <c r="O158" i="6"/>
  <c r="O157" i="6"/>
  <c r="O161" i="6"/>
  <c r="AT48" i="6"/>
  <c r="AO17" i="6"/>
  <c r="J17" i="6"/>
  <c r="Z17" i="6"/>
  <c r="AP17" i="6"/>
  <c r="D19" i="6"/>
  <c r="U19" i="6"/>
  <c r="AL19" i="6"/>
  <c r="D21" i="6"/>
  <c r="U21" i="6"/>
  <c r="AL21" i="6"/>
  <c r="D23" i="6"/>
  <c r="V23" i="6"/>
  <c r="AM23" i="6"/>
  <c r="E25" i="6"/>
  <c r="V25" i="6"/>
  <c r="AO25" i="6"/>
  <c r="U27" i="6"/>
  <c r="AQ27" i="6"/>
  <c r="E146" i="6"/>
  <c r="E145" i="6"/>
  <c r="E150" i="6"/>
  <c r="E151" i="6"/>
  <c r="E147" i="6"/>
  <c r="E148" i="6"/>
  <c r="E55" i="6"/>
  <c r="E16" i="5" s="1"/>
  <c r="AB152" i="6"/>
  <c r="AB148" i="6"/>
  <c r="AB149" i="6"/>
  <c r="AB150" i="6"/>
  <c r="AB151" i="6"/>
  <c r="AB145" i="6"/>
  <c r="AB146" i="6"/>
  <c r="AB147" i="6"/>
  <c r="AB55" i="6"/>
  <c r="AX151" i="6"/>
  <c r="AX150" i="6"/>
  <c r="AX148" i="6"/>
  <c r="AX147" i="6"/>
  <c r="AX145" i="6"/>
  <c r="AX146" i="6"/>
  <c r="AX55" i="6"/>
  <c r="AX16" i="5" s="1"/>
  <c r="Y56" i="6"/>
  <c r="Y36" i="6"/>
  <c r="Y149" i="6" s="1"/>
  <c r="E57" i="6"/>
  <c r="AK57" i="6"/>
  <c r="S58" i="6"/>
  <c r="C59" i="6"/>
  <c r="AV59" i="6"/>
  <c r="AC61" i="6"/>
  <c r="AC39" i="6"/>
  <c r="Y62" i="6"/>
  <c r="Y127" i="6" s="1"/>
  <c r="Q157" i="6"/>
  <c r="Q161" i="6"/>
  <c r="Q160" i="6"/>
  <c r="Q158" i="6"/>
  <c r="Q155" i="6"/>
  <c r="Q133" i="6"/>
  <c r="Q156" i="6"/>
  <c r="AY48" i="6"/>
  <c r="P21" i="6"/>
  <c r="I17" i="6"/>
  <c r="C19" i="6"/>
  <c r="K17" i="6"/>
  <c r="AA17" i="6"/>
  <c r="AQ17" i="6"/>
  <c r="E19" i="6"/>
  <c r="V19" i="6"/>
  <c r="AM19" i="6"/>
  <c r="E21" i="6"/>
  <c r="V21" i="6"/>
  <c r="AM21" i="6"/>
  <c r="F23" i="6"/>
  <c r="W23" i="6"/>
  <c r="AN23" i="6"/>
  <c r="F25" i="6"/>
  <c r="W25" i="6"/>
  <c r="AP25" i="6"/>
  <c r="B27" i="6"/>
  <c r="W27" i="6"/>
  <c r="AR27" i="6"/>
  <c r="F146" i="6"/>
  <c r="F145" i="6"/>
  <c r="F151" i="6"/>
  <c r="F150" i="6"/>
  <c r="F149" i="6"/>
  <c r="F148" i="6"/>
  <c r="F147" i="6"/>
  <c r="F152" i="6"/>
  <c r="F55" i="6"/>
  <c r="AC151" i="6"/>
  <c r="AC149" i="6"/>
  <c r="AC145" i="6"/>
  <c r="AC146" i="6"/>
  <c r="AC147" i="6"/>
  <c r="AC148" i="6"/>
  <c r="AC150" i="6"/>
  <c r="AC152" i="6"/>
  <c r="AC55" i="6"/>
  <c r="AZ147" i="6"/>
  <c r="AZ146" i="6"/>
  <c r="AZ145" i="6"/>
  <c r="AZ151" i="6"/>
  <c r="AZ150" i="6"/>
  <c r="AZ148" i="6"/>
  <c r="AZ55" i="6"/>
  <c r="AZ16" i="5" s="1"/>
  <c r="AA56" i="6"/>
  <c r="AA36" i="6"/>
  <c r="AA41" i="6" s="1"/>
  <c r="F57" i="6"/>
  <c r="AL57" i="6"/>
  <c r="U58" i="6"/>
  <c r="E59" i="6"/>
  <c r="AX59" i="6"/>
  <c r="AE39" i="6"/>
  <c r="AE152" i="6" s="1"/>
  <c r="AE61" i="6"/>
  <c r="Z62" i="6"/>
  <c r="Z127" i="6" s="1"/>
  <c r="U161" i="6"/>
  <c r="U159" i="6"/>
  <c r="U156" i="6"/>
  <c r="U155" i="6"/>
  <c r="U162" i="6"/>
  <c r="U160" i="6"/>
  <c r="U158" i="6"/>
  <c r="U157" i="6"/>
  <c r="U133" i="6"/>
  <c r="AL25" i="6"/>
  <c r="P27" i="6"/>
  <c r="AF27" i="6"/>
  <c r="AV27" i="6"/>
  <c r="J145" i="6"/>
  <c r="J151" i="6"/>
  <c r="J146" i="6"/>
  <c r="J147" i="6"/>
  <c r="J148" i="6"/>
  <c r="J150" i="6"/>
  <c r="J55" i="6"/>
  <c r="J16" i="5" s="1"/>
  <c r="Z145" i="6"/>
  <c r="Z147" i="6"/>
  <c r="Z148" i="6"/>
  <c r="Z151" i="6"/>
  <c r="Z146" i="6"/>
  <c r="Z150" i="6"/>
  <c r="Z131" i="6"/>
  <c r="Z55" i="6"/>
  <c r="Z16" i="5" s="1"/>
  <c r="AP145" i="6"/>
  <c r="AP151" i="6"/>
  <c r="AP146" i="6"/>
  <c r="AP147" i="6"/>
  <c r="AP148" i="6"/>
  <c r="AP150" i="6"/>
  <c r="AP55" i="6"/>
  <c r="AP16" i="5" s="1"/>
  <c r="G56" i="6"/>
  <c r="G36" i="6"/>
  <c r="G149" i="6" s="1"/>
  <c r="W56" i="6"/>
  <c r="W36" i="6"/>
  <c r="W41" i="6" s="1"/>
  <c r="AM56" i="6"/>
  <c r="AM36" i="6"/>
  <c r="D57" i="6"/>
  <c r="T57" i="6"/>
  <c r="AJ57" i="6"/>
  <c r="AZ57" i="6"/>
  <c r="Q58" i="6"/>
  <c r="AG58" i="6"/>
  <c r="AW58" i="6"/>
  <c r="N59" i="6"/>
  <c r="AD59" i="6"/>
  <c r="AT59" i="6"/>
  <c r="H61" i="6"/>
  <c r="H39" i="6"/>
  <c r="X61" i="6"/>
  <c r="X39" i="6"/>
  <c r="X152" i="6" s="1"/>
  <c r="AN61" i="6"/>
  <c r="AN39" i="6"/>
  <c r="AN152" i="6" s="1"/>
  <c r="E62" i="6"/>
  <c r="E127" i="6" s="1"/>
  <c r="U62" i="6"/>
  <c r="U127" i="6" s="1"/>
  <c r="AK62" i="6"/>
  <c r="AK127" i="6" s="1"/>
  <c r="J156" i="6"/>
  <c r="J161" i="6"/>
  <c r="J158" i="6"/>
  <c r="J155" i="6"/>
  <c r="J160" i="6"/>
  <c r="J133" i="6"/>
  <c r="J157" i="6"/>
  <c r="Z162" i="6"/>
  <c r="Z156" i="6"/>
  <c r="Z161" i="6"/>
  <c r="Z159" i="6"/>
  <c r="Z157" i="6"/>
  <c r="Z158" i="6"/>
  <c r="Z133" i="6"/>
  <c r="Z155" i="6"/>
  <c r="Z160" i="6"/>
  <c r="AP162" i="6"/>
  <c r="AP156" i="6"/>
  <c r="AP161" i="6"/>
  <c r="AP159" i="6"/>
  <c r="AP160" i="6"/>
  <c r="AP158" i="6"/>
  <c r="AP157" i="6"/>
  <c r="AP155" i="6"/>
  <c r="AP133" i="6"/>
  <c r="G48" i="6"/>
  <c r="W48" i="6"/>
  <c r="AM48" i="6"/>
  <c r="L51" i="6"/>
  <c r="L162" i="6" s="1"/>
  <c r="AD51" i="6"/>
  <c r="AV51" i="6"/>
  <c r="AV162" i="6" s="1"/>
  <c r="Y167" i="6"/>
  <c r="Y166" i="6"/>
  <c r="Y168" i="6"/>
  <c r="Y165" i="6"/>
  <c r="Y95" i="6"/>
  <c r="Y119" i="6" s="1"/>
  <c r="H96" i="6"/>
  <c r="H82" i="6"/>
  <c r="AT96" i="6"/>
  <c r="AT82" i="6"/>
  <c r="AM97" i="6"/>
  <c r="D99" i="6"/>
  <c r="R58" i="6"/>
  <c r="AH58" i="6"/>
  <c r="AX58" i="6"/>
  <c r="O59" i="6"/>
  <c r="AE59" i="6"/>
  <c r="AU59" i="6"/>
  <c r="I61" i="6"/>
  <c r="I39" i="6"/>
  <c r="I152" i="6" s="1"/>
  <c r="Y61" i="6"/>
  <c r="Y39" i="6"/>
  <c r="Y152" i="6" s="1"/>
  <c r="AO61" i="6"/>
  <c r="AO39" i="6"/>
  <c r="AO152" i="6" s="1"/>
  <c r="F62" i="6"/>
  <c r="F127" i="6" s="1"/>
  <c r="V62" i="6"/>
  <c r="V127" i="6" s="1"/>
  <c r="AL62" i="6"/>
  <c r="AL127" i="6" s="1"/>
  <c r="K161" i="6"/>
  <c r="K160" i="6"/>
  <c r="K158" i="6"/>
  <c r="K157" i="6"/>
  <c r="K155" i="6"/>
  <c r="K156" i="6"/>
  <c r="K133" i="6"/>
  <c r="AA161" i="6"/>
  <c r="AA159" i="6"/>
  <c r="AA156" i="6"/>
  <c r="AA155" i="6"/>
  <c r="AA162" i="6"/>
  <c r="AA160" i="6"/>
  <c r="AA157" i="6"/>
  <c r="AA133" i="6"/>
  <c r="AA158" i="6"/>
  <c r="AQ161" i="6"/>
  <c r="AQ159" i="6"/>
  <c r="AQ162" i="6"/>
  <c r="AQ158" i="6"/>
  <c r="AQ157" i="6"/>
  <c r="AQ160" i="6"/>
  <c r="AQ133" i="6"/>
  <c r="AQ156" i="6"/>
  <c r="AQ155" i="6"/>
  <c r="H48" i="6"/>
  <c r="X48" i="6"/>
  <c r="AN48" i="6"/>
  <c r="M51" i="6"/>
  <c r="M162" i="6" s="1"/>
  <c r="AE51" i="6"/>
  <c r="AW51" i="6"/>
  <c r="AW162" i="6" s="1"/>
  <c r="Z165" i="6"/>
  <c r="Z167" i="6"/>
  <c r="Z166" i="6"/>
  <c r="Z168" i="6"/>
  <c r="Z95" i="6"/>
  <c r="J82" i="6"/>
  <c r="J169" i="6" s="1"/>
  <c r="J96" i="6"/>
  <c r="AU96" i="6"/>
  <c r="AU82" i="6"/>
  <c r="AU169" i="6" s="1"/>
  <c r="AW97" i="6"/>
  <c r="E99" i="6"/>
  <c r="W62" i="6"/>
  <c r="W127" i="6" s="1"/>
  <c r="AM62" i="6"/>
  <c r="AM127" i="6" s="1"/>
  <c r="L156" i="6"/>
  <c r="L155" i="6"/>
  <c r="L161" i="6"/>
  <c r="L159" i="6"/>
  <c r="L157" i="6"/>
  <c r="L160" i="6"/>
  <c r="L133" i="6"/>
  <c r="L158" i="6"/>
  <c r="AB156" i="6"/>
  <c r="AB155" i="6"/>
  <c r="AB157" i="6"/>
  <c r="AB162" i="6"/>
  <c r="AB160" i="6"/>
  <c r="AB161" i="6"/>
  <c r="AB159" i="6"/>
  <c r="AB158" i="6"/>
  <c r="AB133" i="6"/>
  <c r="AR156" i="6"/>
  <c r="AR155" i="6"/>
  <c r="AR157" i="6"/>
  <c r="AR160" i="6"/>
  <c r="AR133" i="6"/>
  <c r="AR159" i="6"/>
  <c r="AR158" i="6"/>
  <c r="AR161" i="6"/>
  <c r="I48" i="6"/>
  <c r="I159" i="6" s="1"/>
  <c r="Y48" i="6"/>
  <c r="Y159" i="6" s="1"/>
  <c r="AO48" i="6"/>
  <c r="N51" i="6"/>
  <c r="N162" i="6" s="1"/>
  <c r="AF51" i="6"/>
  <c r="AY51" i="6"/>
  <c r="AA168" i="6"/>
  <c r="AA166" i="6"/>
  <c r="AA167" i="6"/>
  <c r="AA165" i="6"/>
  <c r="AA95" i="6"/>
  <c r="K96" i="6"/>
  <c r="K82" i="6"/>
  <c r="K169" i="6" s="1"/>
  <c r="AX96" i="6"/>
  <c r="AX82" i="6"/>
  <c r="AX169" i="6" s="1"/>
  <c r="AX97" i="6"/>
  <c r="AX121" i="6" s="1"/>
  <c r="S99" i="6"/>
  <c r="J36" i="6"/>
  <c r="J56" i="6"/>
  <c r="Z56" i="6"/>
  <c r="Z36" i="6"/>
  <c r="Z149" i="6" s="1"/>
  <c r="AP36" i="6"/>
  <c r="AP149" i="6" s="1"/>
  <c r="AP56" i="6"/>
  <c r="G41" i="6"/>
  <c r="G57" i="6"/>
  <c r="W57" i="6"/>
  <c r="AM57" i="6"/>
  <c r="D58" i="6"/>
  <c r="T58" i="6"/>
  <c r="AJ58" i="6"/>
  <c r="AZ58" i="6"/>
  <c r="Q59" i="6"/>
  <c r="AG59" i="6"/>
  <c r="AW59" i="6"/>
  <c r="K39" i="6"/>
  <c r="K152" i="6" s="1"/>
  <c r="K61" i="6"/>
  <c r="AA61" i="6"/>
  <c r="AA39" i="6"/>
  <c r="AQ61" i="6"/>
  <c r="AQ39" i="6"/>
  <c r="AQ152" i="6" s="1"/>
  <c r="H62" i="6"/>
  <c r="H127" i="6" s="1"/>
  <c r="X62" i="6"/>
  <c r="X127" i="6" s="1"/>
  <c r="AN62" i="6"/>
  <c r="AN127" i="6" s="1"/>
  <c r="M161" i="6"/>
  <c r="M155" i="6"/>
  <c r="M160" i="6"/>
  <c r="M158" i="6"/>
  <c r="M157" i="6"/>
  <c r="M156" i="6"/>
  <c r="M133" i="6"/>
  <c r="AC161" i="6"/>
  <c r="AC155" i="6"/>
  <c r="AC160" i="6"/>
  <c r="AC158" i="6"/>
  <c r="AC162" i="6"/>
  <c r="AC159" i="6"/>
  <c r="AC133" i="6"/>
  <c r="AC156" i="6"/>
  <c r="AC157" i="6"/>
  <c r="AS161" i="6"/>
  <c r="AS155" i="6"/>
  <c r="AS160" i="6"/>
  <c r="AS158" i="6"/>
  <c r="AS162" i="6"/>
  <c r="AS156" i="6"/>
  <c r="AS157" i="6"/>
  <c r="AS133" i="6"/>
  <c r="J48" i="6"/>
  <c r="J159" i="6" s="1"/>
  <c r="Z48" i="6"/>
  <c r="AP48" i="6"/>
  <c r="O51" i="6"/>
  <c r="O162" i="6" s="1"/>
  <c r="AG51" i="6"/>
  <c r="AZ51" i="6"/>
  <c r="AC165" i="6"/>
  <c r="AC166" i="6"/>
  <c r="AC168" i="6"/>
  <c r="AC167" i="6"/>
  <c r="AC95" i="6"/>
  <c r="AC119" i="6" s="1"/>
  <c r="L96" i="6"/>
  <c r="L120" i="6" s="1"/>
  <c r="L82" i="6"/>
  <c r="L169" i="6" s="1"/>
  <c r="AY96" i="6"/>
  <c r="AY82" i="6"/>
  <c r="AY169" i="6" s="1"/>
  <c r="AY97" i="6"/>
  <c r="T99" i="6"/>
  <c r="N160" i="6"/>
  <c r="N158" i="6"/>
  <c r="N155" i="6"/>
  <c r="N159" i="6"/>
  <c r="N156" i="6"/>
  <c r="N133" i="6"/>
  <c r="N161" i="6"/>
  <c r="N157" i="6"/>
  <c r="AD160" i="6"/>
  <c r="AD158" i="6"/>
  <c r="AD161" i="6"/>
  <c r="AD162" i="6"/>
  <c r="AD159" i="6"/>
  <c r="AD157" i="6"/>
  <c r="AD156" i="6"/>
  <c r="AD155" i="6"/>
  <c r="AD133" i="6"/>
  <c r="AT160" i="6"/>
  <c r="AT158" i="6"/>
  <c r="AT159" i="6"/>
  <c r="AT156" i="6"/>
  <c r="AT155" i="6"/>
  <c r="AT157" i="6"/>
  <c r="AT161" i="6"/>
  <c r="AT133" i="6"/>
  <c r="AT162" i="6"/>
  <c r="K48" i="6"/>
  <c r="K159" i="6" s="1"/>
  <c r="AA48" i="6"/>
  <c r="AQ48" i="6"/>
  <c r="P51" i="6"/>
  <c r="P162" i="6" s="1"/>
  <c r="AI51" i="6"/>
  <c r="AF167" i="6"/>
  <c r="AF165" i="6"/>
  <c r="AF166" i="6"/>
  <c r="AF168" i="6"/>
  <c r="AF95" i="6"/>
  <c r="AF131" i="6" s="1"/>
  <c r="O96" i="6"/>
  <c r="O120" i="6" s="1"/>
  <c r="O82" i="6"/>
  <c r="O169" i="6" s="1"/>
  <c r="J97" i="6"/>
  <c r="J121" i="6" s="1"/>
  <c r="AZ97" i="6"/>
  <c r="U99" i="6"/>
  <c r="U124" i="6" s="1"/>
  <c r="Q51" i="6"/>
  <c r="Q162" i="6" s="1"/>
  <c r="AJ51" i="6"/>
  <c r="B166" i="6"/>
  <c r="B169" i="6"/>
  <c r="B167" i="6"/>
  <c r="B168" i="6"/>
  <c r="B165" i="6"/>
  <c r="B95" i="6"/>
  <c r="AG167" i="6"/>
  <c r="AG166" i="6"/>
  <c r="AG168" i="6"/>
  <c r="AG165" i="6"/>
  <c r="AG95" i="6"/>
  <c r="AG119" i="6" s="1"/>
  <c r="P96" i="6"/>
  <c r="P82" i="6"/>
  <c r="P169" i="6" s="1"/>
  <c r="K97" i="6"/>
  <c r="G98" i="6"/>
  <c r="AD99" i="6"/>
  <c r="F27" i="6"/>
  <c r="V27" i="6"/>
  <c r="AL27" i="6"/>
  <c r="P152" i="6"/>
  <c r="P151" i="6"/>
  <c r="P150" i="6"/>
  <c r="P145" i="6"/>
  <c r="P146" i="6"/>
  <c r="P147" i="6"/>
  <c r="P148" i="6"/>
  <c r="P55" i="6"/>
  <c r="P16" i="5" s="1"/>
  <c r="AF152" i="6"/>
  <c r="AF148" i="6"/>
  <c r="AF147" i="6"/>
  <c r="AF146" i="6"/>
  <c r="AF145" i="6"/>
  <c r="AF150" i="6"/>
  <c r="AF149" i="6"/>
  <c r="AF151" i="6"/>
  <c r="AF55" i="6"/>
  <c r="AV147" i="6"/>
  <c r="AV148" i="6"/>
  <c r="AV150" i="6"/>
  <c r="AV145" i="6"/>
  <c r="AV146" i="6"/>
  <c r="AV151" i="6"/>
  <c r="AV55" i="6"/>
  <c r="AV16" i="5" s="1"/>
  <c r="M56" i="6"/>
  <c r="M36" i="6"/>
  <c r="M41" i="6" s="1"/>
  <c r="AC56" i="6"/>
  <c r="AC36" i="6"/>
  <c r="AC41" i="6" s="1"/>
  <c r="AS56" i="6"/>
  <c r="AS36" i="6"/>
  <c r="AS41" i="6" s="1"/>
  <c r="J57" i="6"/>
  <c r="Z57" i="6"/>
  <c r="AP57" i="6"/>
  <c r="G58" i="6"/>
  <c r="W58" i="6"/>
  <c r="AM58" i="6"/>
  <c r="D59" i="6"/>
  <c r="T59" i="6"/>
  <c r="AJ59" i="6"/>
  <c r="AZ59" i="6"/>
  <c r="N39" i="6"/>
  <c r="N152" i="6" s="1"/>
  <c r="N61" i="6"/>
  <c r="AD39" i="6"/>
  <c r="AD152" i="6" s="1"/>
  <c r="AD61" i="6"/>
  <c r="AT61" i="6"/>
  <c r="AT39" i="6"/>
  <c r="AT152" i="6" s="1"/>
  <c r="K62" i="6"/>
  <c r="K127" i="6" s="1"/>
  <c r="AA62" i="6"/>
  <c r="AA127" i="6" s="1"/>
  <c r="AQ62" i="6"/>
  <c r="AQ127" i="6" s="1"/>
  <c r="P160" i="6"/>
  <c r="P157" i="6"/>
  <c r="P161" i="6"/>
  <c r="P158" i="6"/>
  <c r="P155" i="6"/>
  <c r="P133" i="6"/>
  <c r="P156" i="6"/>
  <c r="AF160" i="6"/>
  <c r="AF159" i="6"/>
  <c r="AF157" i="6"/>
  <c r="AF161" i="6"/>
  <c r="AF156" i="6"/>
  <c r="AF162" i="6"/>
  <c r="AF158" i="6"/>
  <c r="AF155" i="6"/>
  <c r="AF133" i="6"/>
  <c r="AV160" i="6"/>
  <c r="AV157" i="6"/>
  <c r="AV161" i="6"/>
  <c r="AV155" i="6"/>
  <c r="AV156" i="6"/>
  <c r="AV133" i="6"/>
  <c r="AV158" i="6"/>
  <c r="M48" i="6"/>
  <c r="AC48" i="6"/>
  <c r="AS48" i="6"/>
  <c r="AS139" i="6" s="1"/>
  <c r="S51" i="6"/>
  <c r="AL51" i="6"/>
  <c r="AL162" i="6" s="1"/>
  <c r="F168" i="6"/>
  <c r="F165" i="6"/>
  <c r="F166" i="6"/>
  <c r="F167" i="6"/>
  <c r="F95" i="6"/>
  <c r="F119" i="6" s="1"/>
  <c r="AJ166" i="6"/>
  <c r="AJ165" i="6"/>
  <c r="AJ167" i="6"/>
  <c r="AJ168" i="6"/>
  <c r="AJ95" i="6"/>
  <c r="X96" i="6"/>
  <c r="X82" i="6"/>
  <c r="L97" i="6"/>
  <c r="L121" i="6" s="1"/>
  <c r="H98" i="6"/>
  <c r="H123" i="6" s="1"/>
  <c r="AS99" i="6"/>
  <c r="T51" i="6"/>
  <c r="AM51" i="6"/>
  <c r="G165" i="6"/>
  <c r="G166" i="6"/>
  <c r="G168" i="6"/>
  <c r="G167" i="6"/>
  <c r="G95" i="6"/>
  <c r="G131" i="6" s="1"/>
  <c r="AO167" i="6"/>
  <c r="AO165" i="6"/>
  <c r="AO168" i="6"/>
  <c r="AO166" i="6"/>
  <c r="AO95" i="6"/>
  <c r="AO119" i="6" s="1"/>
  <c r="Z96" i="6"/>
  <c r="Z82" i="6"/>
  <c r="Z169" i="6" s="1"/>
  <c r="M97" i="6"/>
  <c r="U98" i="6"/>
  <c r="AT99" i="6"/>
  <c r="AF174" i="6"/>
  <c r="AF172" i="6"/>
  <c r="AF175" i="6"/>
  <c r="AF173" i="6"/>
  <c r="B162" i="6"/>
  <c r="B161" i="6"/>
  <c r="B160" i="6"/>
  <c r="B157" i="6"/>
  <c r="B156" i="6"/>
  <c r="B155" i="6"/>
  <c r="B159" i="6"/>
  <c r="B158" i="6"/>
  <c r="R162" i="6"/>
  <c r="R159" i="6"/>
  <c r="R157" i="6"/>
  <c r="R156" i="6"/>
  <c r="R160" i="6"/>
  <c r="R161" i="6"/>
  <c r="R155" i="6"/>
  <c r="R158" i="6"/>
  <c r="R133" i="6"/>
  <c r="AH162" i="6"/>
  <c r="AH158" i="6"/>
  <c r="AH155" i="6"/>
  <c r="AH160" i="6"/>
  <c r="AH159" i="6"/>
  <c r="AH161" i="6"/>
  <c r="AH133" i="6"/>
  <c r="AH156" i="6"/>
  <c r="AH157" i="6"/>
  <c r="AX161" i="6"/>
  <c r="AX158" i="6"/>
  <c r="AX157" i="6"/>
  <c r="AX156" i="6"/>
  <c r="AX133" i="6"/>
  <c r="AX160" i="6"/>
  <c r="AX155" i="6"/>
  <c r="O48" i="6"/>
  <c r="O139" i="6" s="1"/>
  <c r="AE48" i="6"/>
  <c r="AE139" i="6" s="1"/>
  <c r="AU48" i="6"/>
  <c r="C51" i="6"/>
  <c r="V51" i="6"/>
  <c r="V162" i="6" s="1"/>
  <c r="AN51" i="6"/>
  <c r="H169" i="6"/>
  <c r="H167" i="6"/>
  <c r="H168" i="6"/>
  <c r="H165" i="6"/>
  <c r="H166" i="6"/>
  <c r="H95" i="6"/>
  <c r="H131" i="6" s="1"/>
  <c r="AP165" i="6"/>
  <c r="AP166" i="6"/>
  <c r="AP167" i="6"/>
  <c r="AP168" i="6"/>
  <c r="AP95" i="6"/>
  <c r="AP119" i="6" s="1"/>
  <c r="AA96" i="6"/>
  <c r="AA82" i="6"/>
  <c r="AA169" i="6" s="1"/>
  <c r="N97" i="6"/>
  <c r="V98" i="6"/>
  <c r="V123" i="6" s="1"/>
  <c r="AW99" i="6"/>
  <c r="AJ174" i="6"/>
  <c r="AJ172" i="6"/>
  <c r="AJ175" i="6"/>
  <c r="AJ173" i="6"/>
  <c r="Q19" i="6"/>
  <c r="AG19" i="6"/>
  <c r="AW19" i="6"/>
  <c r="K21" i="6"/>
  <c r="AA21" i="6"/>
  <c r="AQ21" i="6"/>
  <c r="E23" i="6"/>
  <c r="U23" i="6"/>
  <c r="AK23" i="6"/>
  <c r="O25" i="6"/>
  <c r="AE25" i="6"/>
  <c r="AU25" i="6"/>
  <c r="I27" i="6"/>
  <c r="Y27" i="6"/>
  <c r="AO27" i="6"/>
  <c r="C152" i="6"/>
  <c r="C151" i="6"/>
  <c r="C150" i="6"/>
  <c r="C148" i="6"/>
  <c r="C145" i="6"/>
  <c r="C146" i="6"/>
  <c r="C147" i="6"/>
  <c r="C55" i="6"/>
  <c r="C16" i="5" s="1"/>
  <c r="S147" i="6"/>
  <c r="S146" i="6"/>
  <c r="S145" i="6"/>
  <c r="S151" i="6"/>
  <c r="S150" i="6"/>
  <c r="S148" i="6"/>
  <c r="S55" i="6"/>
  <c r="S16" i="5" s="1"/>
  <c r="AI147" i="6"/>
  <c r="AI146" i="6"/>
  <c r="AI145" i="6"/>
  <c r="AI151" i="6"/>
  <c r="AI150" i="6"/>
  <c r="AI149" i="6"/>
  <c r="AI148" i="6"/>
  <c r="AI152" i="6"/>
  <c r="AI55" i="6"/>
  <c r="AY147" i="6"/>
  <c r="AY146" i="6"/>
  <c r="AY145" i="6"/>
  <c r="AY148" i="6"/>
  <c r="AY150" i="6"/>
  <c r="AY151" i="6"/>
  <c r="AY55" i="6"/>
  <c r="AY16" i="5" s="1"/>
  <c r="P56" i="6"/>
  <c r="P36" i="6"/>
  <c r="P149" i="6" s="1"/>
  <c r="AF56" i="6"/>
  <c r="AF36" i="6"/>
  <c r="AF41" i="6" s="1"/>
  <c r="AV56" i="6"/>
  <c r="AV36" i="6"/>
  <c r="M57" i="6"/>
  <c r="AC57" i="6"/>
  <c r="AS57" i="6"/>
  <c r="J58" i="6"/>
  <c r="Z58" i="6"/>
  <c r="AP58" i="6"/>
  <c r="G59" i="6"/>
  <c r="W59" i="6"/>
  <c r="AM59" i="6"/>
  <c r="Q61" i="6"/>
  <c r="Q39" i="6"/>
  <c r="Q152" i="6" s="1"/>
  <c r="AG61" i="6"/>
  <c r="AG39" i="6"/>
  <c r="AG152" i="6" s="1"/>
  <c r="AW61" i="6"/>
  <c r="AW39" i="6"/>
  <c r="AW152" i="6" s="1"/>
  <c r="N62" i="6"/>
  <c r="N127" i="6" s="1"/>
  <c r="AD62" i="6"/>
  <c r="AD127" i="6" s="1"/>
  <c r="AT62" i="6"/>
  <c r="AT127" i="6" s="1"/>
  <c r="C158" i="6"/>
  <c r="C156" i="6"/>
  <c r="C160" i="6"/>
  <c r="C162" i="6"/>
  <c r="C155" i="6"/>
  <c r="C161" i="6"/>
  <c r="C133" i="6"/>
  <c r="C157" i="6"/>
  <c r="S159" i="6"/>
  <c r="S158" i="6"/>
  <c r="S156" i="6"/>
  <c r="S160" i="6"/>
  <c r="S157" i="6"/>
  <c r="S133" i="6"/>
  <c r="S162" i="6"/>
  <c r="S161" i="6"/>
  <c r="S155" i="6"/>
  <c r="AI159" i="6"/>
  <c r="AI158" i="6"/>
  <c r="AI156" i="6"/>
  <c r="AI160" i="6"/>
  <c r="AI133" i="6"/>
  <c r="AI157" i="6"/>
  <c r="AI161" i="6"/>
  <c r="AI162" i="6"/>
  <c r="AI155" i="6"/>
  <c r="AY158" i="6"/>
  <c r="AY156" i="6"/>
  <c r="AY160" i="6"/>
  <c r="AY157" i="6"/>
  <c r="AY161" i="6"/>
  <c r="AY133" i="6"/>
  <c r="AY155" i="6"/>
  <c r="AY162" i="6"/>
  <c r="P48" i="6"/>
  <c r="AF48" i="6"/>
  <c r="AV48" i="6"/>
  <c r="D51" i="6"/>
  <c r="W51" i="6"/>
  <c r="W162" i="6" s="1"/>
  <c r="AO51" i="6"/>
  <c r="AO162" i="6" s="1"/>
  <c r="I169" i="6"/>
  <c r="I167" i="6"/>
  <c r="I165" i="6"/>
  <c r="I166" i="6"/>
  <c r="I168" i="6"/>
  <c r="I95" i="6"/>
  <c r="I119" i="6" s="1"/>
  <c r="AQ168" i="6"/>
  <c r="AQ166" i="6"/>
  <c r="AQ165" i="6"/>
  <c r="AQ167" i="6"/>
  <c r="AQ95" i="6"/>
  <c r="AQ119" i="6" s="1"/>
  <c r="AB96" i="6"/>
  <c r="AB120" i="6" s="1"/>
  <c r="AB82" i="6"/>
  <c r="Q97" i="6"/>
  <c r="W98" i="6"/>
  <c r="AK173" i="6"/>
  <c r="AK172" i="6"/>
  <c r="AK174" i="6"/>
  <c r="AK175" i="6"/>
  <c r="AW56" i="6"/>
  <c r="AW36" i="6"/>
  <c r="AW149" i="6" s="1"/>
  <c r="N57" i="6"/>
  <c r="AD57" i="6"/>
  <c r="AT57" i="6"/>
  <c r="K58" i="6"/>
  <c r="AA58" i="6"/>
  <c r="AQ58" i="6"/>
  <c r="H59" i="6"/>
  <c r="X59" i="6"/>
  <c r="AN59" i="6"/>
  <c r="B61" i="6"/>
  <c r="B39" i="6"/>
  <c r="R61" i="6"/>
  <c r="R39" i="6"/>
  <c r="R152" i="6" s="1"/>
  <c r="AH61" i="6"/>
  <c r="AH39" i="6"/>
  <c r="AH152" i="6" s="1"/>
  <c r="AX61" i="6"/>
  <c r="AX39" i="6"/>
  <c r="AX152" i="6" s="1"/>
  <c r="O62" i="6"/>
  <c r="O127" i="6" s="1"/>
  <c r="AE62" i="6"/>
  <c r="AE127" i="6" s="1"/>
  <c r="AU62" i="6"/>
  <c r="AU127" i="6" s="1"/>
  <c r="D158" i="6"/>
  <c r="D156" i="6"/>
  <c r="D161" i="6"/>
  <c r="D157" i="6"/>
  <c r="D160" i="6"/>
  <c r="D162" i="6"/>
  <c r="D159" i="6"/>
  <c r="D133" i="6"/>
  <c r="D155" i="6"/>
  <c r="T158" i="6"/>
  <c r="T156" i="6"/>
  <c r="T161" i="6"/>
  <c r="T159" i="6"/>
  <c r="T155" i="6"/>
  <c r="T157" i="6"/>
  <c r="T160" i="6"/>
  <c r="T133" i="6"/>
  <c r="T162" i="6"/>
  <c r="AJ158" i="6"/>
  <c r="AJ156" i="6"/>
  <c r="AJ161" i="6"/>
  <c r="AJ155" i="6"/>
  <c r="AJ162" i="6"/>
  <c r="AJ157" i="6"/>
  <c r="AJ133" i="6"/>
  <c r="AJ160" i="6"/>
  <c r="AZ158" i="6"/>
  <c r="AZ156" i="6"/>
  <c r="AZ161" i="6"/>
  <c r="AZ160" i="6"/>
  <c r="AZ155" i="6"/>
  <c r="AZ162" i="6"/>
  <c r="AZ159" i="6"/>
  <c r="AZ157" i="6"/>
  <c r="AZ133" i="6"/>
  <c r="Q48" i="6"/>
  <c r="AG48" i="6"/>
  <c r="AX48" i="6"/>
  <c r="AX159" i="6" s="1"/>
  <c r="F51" i="6"/>
  <c r="X51" i="6"/>
  <c r="AP51" i="6"/>
  <c r="J165" i="6"/>
  <c r="J167" i="6"/>
  <c r="J166" i="6"/>
  <c r="J168" i="6"/>
  <c r="J95" i="6"/>
  <c r="AS167" i="6"/>
  <c r="AS168" i="6"/>
  <c r="AS165" i="6"/>
  <c r="AS166" i="6"/>
  <c r="AS169" i="6"/>
  <c r="AS95" i="6"/>
  <c r="AS119" i="6" s="1"/>
  <c r="AC82" i="6"/>
  <c r="AC169" i="6" s="1"/>
  <c r="AC96" i="6"/>
  <c r="AC120" i="6" s="1"/>
  <c r="R97" i="6"/>
  <c r="X98" i="6"/>
  <c r="X123" i="6" s="1"/>
  <c r="R91" i="6"/>
  <c r="G51" i="6"/>
  <c r="G162" i="6" s="1"/>
  <c r="Y51" i="6"/>
  <c r="Y162" i="6" s="1"/>
  <c r="AQ51" i="6"/>
  <c r="K168" i="6"/>
  <c r="K166" i="6"/>
  <c r="K167" i="6"/>
  <c r="K165" i="6"/>
  <c r="K95" i="6"/>
  <c r="AT168" i="6"/>
  <c r="AT167" i="6"/>
  <c r="AT165" i="6"/>
  <c r="AT166" i="6"/>
  <c r="AT95" i="6"/>
  <c r="AF96" i="6"/>
  <c r="AF120" i="6" s="1"/>
  <c r="AF82" i="6"/>
  <c r="AB97" i="6"/>
  <c r="AB121" i="6" s="1"/>
  <c r="AD98" i="6"/>
  <c r="V91" i="6"/>
  <c r="V176" i="6" s="1"/>
  <c r="V146" i="6"/>
  <c r="V145" i="6"/>
  <c r="V147" i="6"/>
  <c r="V150" i="6"/>
  <c r="V151" i="6"/>
  <c r="V148" i="6"/>
  <c r="V55" i="6"/>
  <c r="V16" i="5" s="1"/>
  <c r="AL147" i="6"/>
  <c r="AL148" i="6"/>
  <c r="AL151" i="6"/>
  <c r="AL146" i="6"/>
  <c r="AL150" i="6"/>
  <c r="AL145" i="6"/>
  <c r="AL55" i="6"/>
  <c r="AL16" i="5" s="1"/>
  <c r="C56" i="6"/>
  <c r="C36" i="6"/>
  <c r="C149" i="6" s="1"/>
  <c r="S56" i="6"/>
  <c r="S36" i="6"/>
  <c r="S41" i="6" s="1"/>
  <c r="AI56" i="6"/>
  <c r="AI36" i="6"/>
  <c r="AI41" i="6" s="1"/>
  <c r="AY56" i="6"/>
  <c r="AY36" i="6"/>
  <c r="AY41" i="6" s="1"/>
  <c r="P57" i="6"/>
  <c r="AF57" i="6"/>
  <c r="AV57" i="6"/>
  <c r="M58" i="6"/>
  <c r="AC58" i="6"/>
  <c r="AS58" i="6"/>
  <c r="J59" i="6"/>
  <c r="Z59" i="6"/>
  <c r="AP59" i="6"/>
  <c r="D61" i="6"/>
  <c r="D39" i="6"/>
  <c r="T61" i="6"/>
  <c r="T39" i="6"/>
  <c r="T152" i="6" s="1"/>
  <c r="AJ61" i="6"/>
  <c r="AJ39" i="6"/>
  <c r="AJ152" i="6" s="1"/>
  <c r="AZ61" i="6"/>
  <c r="AZ39" i="6"/>
  <c r="AZ152" i="6" s="1"/>
  <c r="Q62" i="6"/>
  <c r="Q127" i="6" s="1"/>
  <c r="AG62" i="6"/>
  <c r="AG127" i="6" s="1"/>
  <c r="AW62" i="6"/>
  <c r="AW127" i="6" s="1"/>
  <c r="F158" i="6"/>
  <c r="F157" i="6"/>
  <c r="F155" i="6"/>
  <c r="F162" i="6"/>
  <c r="F159" i="6"/>
  <c r="F156" i="6"/>
  <c r="F160" i="6"/>
  <c r="F161" i="6"/>
  <c r="F133" i="6"/>
  <c r="V158" i="6"/>
  <c r="V157" i="6"/>
  <c r="V155" i="6"/>
  <c r="V160" i="6"/>
  <c r="V161" i="6"/>
  <c r="V156" i="6"/>
  <c r="V133" i="6"/>
  <c r="AL158" i="6"/>
  <c r="AL157" i="6"/>
  <c r="AL155" i="6"/>
  <c r="AL161" i="6"/>
  <c r="AL156" i="6"/>
  <c r="AL160" i="6"/>
  <c r="AL133" i="6"/>
  <c r="C48" i="6"/>
  <c r="C139" i="6" s="1"/>
  <c r="S48" i="6"/>
  <c r="AI48" i="6"/>
  <c r="AZ48" i="6"/>
  <c r="AZ139" i="6" s="1"/>
  <c r="H51" i="6"/>
  <c r="Z51" i="6"/>
  <c r="AR51" i="6"/>
  <c r="AR162" i="6" s="1"/>
  <c r="O167" i="6"/>
  <c r="O165" i="6"/>
  <c r="O168" i="6"/>
  <c r="O166" i="6"/>
  <c r="O95" i="6"/>
  <c r="AW167" i="6"/>
  <c r="AW166" i="6"/>
  <c r="AW168" i="6"/>
  <c r="AW165" i="6"/>
  <c r="AW95" i="6"/>
  <c r="AW119" i="6" s="1"/>
  <c r="AG96" i="6"/>
  <c r="AG82" i="6"/>
  <c r="AG169" i="6" s="1"/>
  <c r="AC97" i="6"/>
  <c r="AF98" i="6"/>
  <c r="X91" i="6"/>
  <c r="AI25" i="6"/>
  <c r="AY25" i="6"/>
  <c r="M27" i="6"/>
  <c r="AC27" i="6"/>
  <c r="AS27" i="6"/>
  <c r="G146" i="6"/>
  <c r="G151" i="6"/>
  <c r="G150" i="6"/>
  <c r="G148" i="6"/>
  <c r="G147" i="6"/>
  <c r="G145" i="6"/>
  <c r="G55" i="6"/>
  <c r="G16" i="5" s="1"/>
  <c r="W146" i="6"/>
  <c r="W145" i="6"/>
  <c r="W151" i="6"/>
  <c r="W150" i="6"/>
  <c r="W148" i="6"/>
  <c r="W147" i="6"/>
  <c r="W55" i="6"/>
  <c r="W16" i="5" s="1"/>
  <c r="AM146" i="6"/>
  <c r="AM145" i="6"/>
  <c r="AM152" i="6"/>
  <c r="AM151" i="6"/>
  <c r="AM147" i="6"/>
  <c r="AM148" i="6"/>
  <c r="AM149" i="6"/>
  <c r="AM150" i="6"/>
  <c r="AM55" i="6"/>
  <c r="D56" i="6"/>
  <c r="D36" i="6"/>
  <c r="D41" i="6" s="1"/>
  <c r="T56" i="6"/>
  <c r="T36" i="6"/>
  <c r="AJ56" i="6"/>
  <c r="AJ36" i="6"/>
  <c r="AJ41" i="6" s="1"/>
  <c r="AZ56" i="6"/>
  <c r="AZ36" i="6"/>
  <c r="AZ41" i="6" s="1"/>
  <c r="Q57" i="6"/>
  <c r="AG57" i="6"/>
  <c r="AW57" i="6"/>
  <c r="N58" i="6"/>
  <c r="AD58" i="6"/>
  <c r="AT58" i="6"/>
  <c r="K59" i="6"/>
  <c r="AA59" i="6"/>
  <c r="AQ59" i="6"/>
  <c r="E61" i="6"/>
  <c r="E39" i="6"/>
  <c r="E152" i="6" s="1"/>
  <c r="U61" i="6"/>
  <c r="U39" i="6"/>
  <c r="U152" i="6" s="1"/>
  <c r="AK61" i="6"/>
  <c r="AK39" i="6"/>
  <c r="B62" i="6"/>
  <c r="B127" i="6" s="1"/>
  <c r="R62" i="6"/>
  <c r="R127" i="6" s="1"/>
  <c r="AH62" i="6"/>
  <c r="AH127" i="6" s="1"/>
  <c r="AX62" i="6"/>
  <c r="AX127" i="6" s="1"/>
  <c r="G157" i="6"/>
  <c r="G155" i="6"/>
  <c r="G160" i="6"/>
  <c r="G133" i="6"/>
  <c r="G158" i="6"/>
  <c r="G156" i="6"/>
  <c r="G161" i="6"/>
  <c r="G159" i="6"/>
  <c r="W157" i="6"/>
  <c r="W155" i="6"/>
  <c r="W160" i="6"/>
  <c r="W133" i="6"/>
  <c r="W161" i="6"/>
  <c r="W156" i="6"/>
  <c r="W158" i="6"/>
  <c r="AM157" i="6"/>
  <c r="AM162" i="6"/>
  <c r="AM155" i="6"/>
  <c r="AM160" i="6"/>
  <c r="AM133" i="6"/>
  <c r="AM159" i="6"/>
  <c r="AM156" i="6"/>
  <c r="AM161" i="6"/>
  <c r="AM158" i="6"/>
  <c r="D48" i="6"/>
  <c r="T48" i="6"/>
  <c r="AJ48" i="6"/>
  <c r="AJ139" i="6" s="1"/>
  <c r="I51" i="6"/>
  <c r="I162" i="6" s="1"/>
  <c r="AA51" i="6"/>
  <c r="AS51" i="6"/>
  <c r="P166" i="6"/>
  <c r="P168" i="6"/>
  <c r="P165" i="6"/>
  <c r="P167" i="6"/>
  <c r="P95" i="6"/>
  <c r="AX166" i="6"/>
  <c r="AX168" i="6"/>
  <c r="AX167" i="6"/>
  <c r="AX165" i="6"/>
  <c r="AX95" i="6"/>
  <c r="AX119" i="6" s="1"/>
  <c r="AQ96" i="6"/>
  <c r="AQ120" i="6" s="1"/>
  <c r="AQ82" i="6"/>
  <c r="AQ169" i="6" s="1"/>
  <c r="AE97" i="6"/>
  <c r="AR98" i="6"/>
  <c r="L59" i="6"/>
  <c r="AB59" i="6"/>
  <c r="AR59" i="6"/>
  <c r="F61" i="6"/>
  <c r="F39" i="6"/>
  <c r="V61" i="6"/>
  <c r="V39" i="6"/>
  <c r="V152" i="6" s="1"/>
  <c r="AL61" i="6"/>
  <c r="AL39" i="6"/>
  <c r="AL152" i="6" s="1"/>
  <c r="C62" i="6"/>
  <c r="C127" i="6" s="1"/>
  <c r="S62" i="6"/>
  <c r="S127" i="6" s="1"/>
  <c r="AI62" i="6"/>
  <c r="AI127" i="6" s="1"/>
  <c r="AY62" i="6"/>
  <c r="AY127" i="6" s="1"/>
  <c r="H162" i="6"/>
  <c r="H160" i="6"/>
  <c r="H156" i="6"/>
  <c r="H133" i="6"/>
  <c r="H159" i="6"/>
  <c r="H157" i="6"/>
  <c r="H161" i="6"/>
  <c r="H155" i="6"/>
  <c r="H158" i="6"/>
  <c r="X162" i="6"/>
  <c r="X160" i="6"/>
  <c r="X158" i="6"/>
  <c r="X133" i="6"/>
  <c r="X161" i="6"/>
  <c r="X157" i="6"/>
  <c r="X156" i="6"/>
  <c r="X159" i="6"/>
  <c r="X155" i="6"/>
  <c r="AN162" i="6"/>
  <c r="AN160" i="6"/>
  <c r="AN133" i="6"/>
  <c r="AN155" i="6"/>
  <c r="AN158" i="6"/>
  <c r="AN157" i="6"/>
  <c r="AN156" i="6"/>
  <c r="AN159" i="6"/>
  <c r="AN161" i="6"/>
  <c r="E48" i="6"/>
  <c r="E159" i="6" s="1"/>
  <c r="U48" i="6"/>
  <c r="AK48" i="6"/>
  <c r="J51" i="6"/>
  <c r="J162" i="6" s="1"/>
  <c r="AB51" i="6"/>
  <c r="AT51" i="6"/>
  <c r="S167" i="6"/>
  <c r="S168" i="6"/>
  <c r="S166" i="6"/>
  <c r="S165" i="6"/>
  <c r="S95" i="6"/>
  <c r="B96" i="6"/>
  <c r="B120" i="6" s="1"/>
  <c r="B82" i="6"/>
  <c r="AR96" i="6"/>
  <c r="AR120" i="6" s="1"/>
  <c r="AR82" i="6"/>
  <c r="AF97" i="6"/>
  <c r="AT98" i="6"/>
  <c r="AL56" i="6"/>
  <c r="AL36" i="6"/>
  <c r="C57" i="6"/>
  <c r="S57" i="6"/>
  <c r="AI57" i="6"/>
  <c r="AY57" i="6"/>
  <c r="P58" i="6"/>
  <c r="AF58" i="6"/>
  <c r="AV58" i="6"/>
  <c r="M59" i="6"/>
  <c r="AC59" i="6"/>
  <c r="AS59" i="6"/>
  <c r="G61" i="6"/>
  <c r="G39" i="6"/>
  <c r="G152" i="6" s="1"/>
  <c r="W61" i="6"/>
  <c r="W39" i="6"/>
  <c r="W152" i="6" s="1"/>
  <c r="AM61" i="6"/>
  <c r="AM39" i="6"/>
  <c r="D62" i="6"/>
  <c r="D127" i="6" s="1"/>
  <c r="T62" i="6"/>
  <c r="T127" i="6" s="1"/>
  <c r="AJ62" i="6"/>
  <c r="AJ127" i="6" s="1"/>
  <c r="AZ62" i="6"/>
  <c r="AZ127" i="6" s="1"/>
  <c r="I157" i="6"/>
  <c r="I156" i="6"/>
  <c r="I158" i="6"/>
  <c r="I160" i="6"/>
  <c r="I155" i="6"/>
  <c r="I161" i="6"/>
  <c r="I133" i="6"/>
  <c r="Y157" i="6"/>
  <c r="Y156" i="6"/>
  <c r="Y160" i="6"/>
  <c r="Y158" i="6"/>
  <c r="Y133" i="6"/>
  <c r="Y155" i="6"/>
  <c r="Y161" i="6"/>
  <c r="AO157" i="6"/>
  <c r="AO156" i="6"/>
  <c r="AO161" i="6"/>
  <c r="AO159" i="6"/>
  <c r="AO158" i="6"/>
  <c r="AO155" i="6"/>
  <c r="AO133" i="6"/>
  <c r="AO160" i="6"/>
  <c r="F48" i="6"/>
  <c r="F139" i="6" s="1"/>
  <c r="V48" i="6"/>
  <c r="V159" i="6" s="1"/>
  <c r="AL48" i="6"/>
  <c r="K51" i="6"/>
  <c r="K162" i="6" s="1"/>
  <c r="AC51" i="6"/>
  <c r="AU51" i="6"/>
  <c r="X169" i="6"/>
  <c r="X167" i="6"/>
  <c r="X168" i="6"/>
  <c r="X166" i="6"/>
  <c r="X165" i="6"/>
  <c r="X95" i="6"/>
  <c r="X119" i="6" s="1"/>
  <c r="G96" i="6"/>
  <c r="G120" i="6" s="1"/>
  <c r="G82" i="6"/>
  <c r="G169" i="6" s="1"/>
  <c r="AS96" i="6"/>
  <c r="AS82" i="6"/>
  <c r="AJ97" i="6"/>
  <c r="AJ121" i="6" s="1"/>
  <c r="AV98" i="6"/>
  <c r="D166" i="6"/>
  <c r="D165" i="6"/>
  <c r="D167" i="6"/>
  <c r="D168" i="6"/>
  <c r="D95" i="6"/>
  <c r="D119" i="6" s="1"/>
  <c r="U165" i="6"/>
  <c r="U168" i="6"/>
  <c r="U167" i="6"/>
  <c r="U166" i="6"/>
  <c r="U95" i="6"/>
  <c r="U119" i="6" s="1"/>
  <c r="AL168" i="6"/>
  <c r="AL166" i="6"/>
  <c r="AL165" i="6"/>
  <c r="AL167" i="6"/>
  <c r="AL95" i="6"/>
  <c r="D96" i="6"/>
  <c r="D82" i="6"/>
  <c r="U82" i="6"/>
  <c r="U96" i="6"/>
  <c r="U120" i="6" s="1"/>
  <c r="AL96" i="6"/>
  <c r="AL82" i="6"/>
  <c r="AL169" i="6" s="1"/>
  <c r="G97" i="6"/>
  <c r="G121" i="6" s="1"/>
  <c r="Y97" i="6"/>
  <c r="AR97" i="6"/>
  <c r="AR121" i="6" s="1"/>
  <c r="P98" i="6"/>
  <c r="AM98" i="6"/>
  <c r="AM123" i="6" s="1"/>
  <c r="N99" i="6"/>
  <c r="N124" i="6" s="1"/>
  <c r="AL99" i="6"/>
  <c r="AA172" i="6"/>
  <c r="AA174" i="6"/>
  <c r="AA173" i="6"/>
  <c r="AA175" i="6"/>
  <c r="J91" i="6"/>
  <c r="J176" i="6" s="1"/>
  <c r="AW91" i="6"/>
  <c r="E165" i="6"/>
  <c r="E168" i="6"/>
  <c r="E166" i="6"/>
  <c r="E167" i="6"/>
  <c r="E95" i="6"/>
  <c r="E131" i="6" s="1"/>
  <c r="V168" i="6"/>
  <c r="V169" i="6"/>
  <c r="V166" i="6"/>
  <c r="V165" i="6"/>
  <c r="V167" i="6"/>
  <c r="V95" i="6"/>
  <c r="AM165" i="6"/>
  <c r="AM166" i="6"/>
  <c r="AM168" i="6"/>
  <c r="AM167" i="6"/>
  <c r="AM95" i="6"/>
  <c r="AM131" i="6" s="1"/>
  <c r="E96" i="6"/>
  <c r="E82" i="6"/>
  <c r="V96" i="6"/>
  <c r="V120" i="6" s="1"/>
  <c r="V82" i="6"/>
  <c r="AM82" i="6"/>
  <c r="AM169" i="6" s="1"/>
  <c r="AM96" i="6"/>
  <c r="H97" i="6"/>
  <c r="H121" i="6" s="1"/>
  <c r="Z97" i="6"/>
  <c r="AS97" i="6"/>
  <c r="AS121" i="6" s="1"/>
  <c r="Q98" i="6"/>
  <c r="Q123" i="6" s="1"/>
  <c r="AN98" i="6"/>
  <c r="Q99" i="6"/>
  <c r="Q124" i="6" s="1"/>
  <c r="AO99" i="6"/>
  <c r="AB175" i="6"/>
  <c r="AB173" i="6"/>
  <c r="AB172" i="6"/>
  <c r="AB174" i="6"/>
  <c r="M91" i="6"/>
  <c r="M176" i="6" s="1"/>
  <c r="AX91" i="6"/>
  <c r="W165" i="6"/>
  <c r="W166" i="6"/>
  <c r="W167" i="6"/>
  <c r="W168" i="6"/>
  <c r="W95" i="6"/>
  <c r="W131" i="6" s="1"/>
  <c r="AN167" i="6"/>
  <c r="AN168" i="6"/>
  <c r="AN165" i="6"/>
  <c r="AN166" i="6"/>
  <c r="AN95" i="6"/>
  <c r="AN119" i="6" s="1"/>
  <c r="F96" i="6"/>
  <c r="F120" i="6" s="1"/>
  <c r="F82" i="6"/>
  <c r="F169" i="6" s="1"/>
  <c r="W82" i="6"/>
  <c r="W96" i="6"/>
  <c r="AP96" i="6"/>
  <c r="AP120" i="6" s="1"/>
  <c r="AP82" i="6"/>
  <c r="AP169" i="6" s="1"/>
  <c r="I97" i="6"/>
  <c r="I121" i="6" s="1"/>
  <c r="AA97" i="6"/>
  <c r="AU97" i="6"/>
  <c r="AU121" i="6" s="1"/>
  <c r="T98" i="6"/>
  <c r="AO98" i="6"/>
  <c r="R99" i="6"/>
  <c r="R124" i="6" s="1"/>
  <c r="AQ99" i="6"/>
  <c r="AC175" i="6"/>
  <c r="AC173" i="6"/>
  <c r="AC176" i="6"/>
  <c r="AC172" i="6"/>
  <c r="AC174" i="6"/>
  <c r="Q91" i="6"/>
  <c r="Q176" i="6" s="1"/>
  <c r="AW98" i="6"/>
  <c r="V99" i="6"/>
  <c r="V124" i="6" s="1"/>
  <c r="AX99" i="6"/>
  <c r="D176" i="6"/>
  <c r="D174" i="6"/>
  <c r="D173" i="6"/>
  <c r="D175" i="6"/>
  <c r="D172" i="6"/>
  <c r="AO174" i="6"/>
  <c r="AO173" i="6"/>
  <c r="AO172" i="6"/>
  <c r="AO175" i="6"/>
  <c r="Y91" i="6"/>
  <c r="Y176" i="6" s="1"/>
  <c r="AG97" i="6"/>
  <c r="D98" i="6"/>
  <c r="D123" i="6" s="1"/>
  <c r="Y98" i="6"/>
  <c r="Y123" i="6" s="1"/>
  <c r="AZ98" i="6"/>
  <c r="Y99" i="6"/>
  <c r="AY99" i="6"/>
  <c r="AY124" i="6" s="1"/>
  <c r="E173" i="6"/>
  <c r="E172" i="6"/>
  <c r="E174" i="6"/>
  <c r="E175" i="6"/>
  <c r="AQ172" i="6"/>
  <c r="AQ174" i="6"/>
  <c r="AQ173" i="6"/>
  <c r="AQ175" i="6"/>
  <c r="Z91" i="6"/>
  <c r="Z176" i="6" s="1"/>
  <c r="M166" i="6"/>
  <c r="M168" i="6"/>
  <c r="M167" i="6"/>
  <c r="M165" i="6"/>
  <c r="M169" i="6"/>
  <c r="M95" i="6"/>
  <c r="M119" i="6" s="1"/>
  <c r="AD168" i="6"/>
  <c r="AD167" i="6"/>
  <c r="AD165" i="6"/>
  <c r="AD166" i="6"/>
  <c r="AD95" i="6"/>
  <c r="AD119" i="6" s="1"/>
  <c r="AU167" i="6"/>
  <c r="AU165" i="6"/>
  <c r="AU168" i="6"/>
  <c r="AU166" i="6"/>
  <c r="AU95" i="6"/>
  <c r="M96" i="6"/>
  <c r="M82" i="6"/>
  <c r="AD96" i="6"/>
  <c r="AD120" i="6" s="1"/>
  <c r="AD82" i="6"/>
  <c r="AD169" i="6" s="1"/>
  <c r="AV96" i="6"/>
  <c r="AV120" i="6" s="1"/>
  <c r="AV82" i="6"/>
  <c r="O97" i="6"/>
  <c r="O121" i="6" s="1"/>
  <c r="AH97" i="6"/>
  <c r="E98" i="6"/>
  <c r="Z98" i="6"/>
  <c r="B99" i="6"/>
  <c r="AA99" i="6"/>
  <c r="AZ99" i="6"/>
  <c r="I174" i="6"/>
  <c r="I173" i="6"/>
  <c r="I172" i="6"/>
  <c r="I175" i="6"/>
  <c r="AR175" i="6"/>
  <c r="AR173" i="6"/>
  <c r="AR172" i="6"/>
  <c r="AR174" i="6"/>
  <c r="AC91" i="6"/>
  <c r="N168" i="6"/>
  <c r="N167" i="6"/>
  <c r="N165" i="6"/>
  <c r="N166" i="6"/>
  <c r="N95" i="6"/>
  <c r="N131" i="6" s="1"/>
  <c r="AE167" i="6"/>
  <c r="AE165" i="6"/>
  <c r="AE168" i="6"/>
  <c r="AE166" i="6"/>
  <c r="AE95" i="6"/>
  <c r="AV168" i="6"/>
  <c r="AV165" i="6"/>
  <c r="AV169" i="6"/>
  <c r="AV166" i="6"/>
  <c r="AV167" i="6"/>
  <c r="AV95" i="6"/>
  <c r="AV119" i="6" s="1"/>
  <c r="N96" i="6"/>
  <c r="N120" i="6" s="1"/>
  <c r="N82" i="6"/>
  <c r="AE96" i="6"/>
  <c r="AE82" i="6"/>
  <c r="AE169" i="6" s="1"/>
  <c r="AW96" i="6"/>
  <c r="AW120" i="6" s="1"/>
  <c r="AW82" i="6"/>
  <c r="P97" i="6"/>
  <c r="AI97" i="6"/>
  <c r="F98" i="6"/>
  <c r="AB98" i="6"/>
  <c r="AB123" i="6" s="1"/>
  <c r="C99" i="6"/>
  <c r="AC99" i="6"/>
  <c r="K172" i="6"/>
  <c r="K174" i="6"/>
  <c r="K175" i="6"/>
  <c r="K173" i="6"/>
  <c r="AS175" i="6"/>
  <c r="AS173" i="6"/>
  <c r="AS172" i="6"/>
  <c r="AS174" i="6"/>
  <c r="AG91" i="6"/>
  <c r="L176" i="6"/>
  <c r="L175" i="6"/>
  <c r="L173" i="6"/>
  <c r="L172" i="6"/>
  <c r="L174" i="6"/>
  <c r="AV174" i="6"/>
  <c r="AV172" i="6"/>
  <c r="AV176" i="6"/>
  <c r="AV175" i="6"/>
  <c r="AV173" i="6"/>
  <c r="AH91" i="6"/>
  <c r="AG99" i="6"/>
  <c r="M175" i="6"/>
  <c r="M173" i="6"/>
  <c r="M172" i="6"/>
  <c r="M174" i="6"/>
  <c r="AZ175" i="6"/>
  <c r="AZ174" i="6"/>
  <c r="AZ172" i="6"/>
  <c r="AZ173" i="6"/>
  <c r="AL91" i="6"/>
  <c r="J184" i="6"/>
  <c r="J183" i="6"/>
  <c r="J181" i="6"/>
  <c r="J186" i="6"/>
  <c r="J180" i="6"/>
  <c r="J185" i="6"/>
  <c r="J179" i="6"/>
  <c r="J182" i="6"/>
  <c r="AW48" i="6"/>
  <c r="AW139" i="6" s="1"/>
  <c r="B51" i="6"/>
  <c r="R51" i="6"/>
  <c r="AH51" i="6"/>
  <c r="AX51" i="6"/>
  <c r="AX162" i="6" s="1"/>
  <c r="Q167" i="6"/>
  <c r="Q166" i="6"/>
  <c r="Q168" i="6"/>
  <c r="Q165" i="6"/>
  <c r="Q169" i="6"/>
  <c r="Q95" i="6"/>
  <c r="Q119" i="6" s="1"/>
  <c r="AH166" i="6"/>
  <c r="AH167" i="6"/>
  <c r="AH165" i="6"/>
  <c r="AH168" i="6"/>
  <c r="AH95" i="6"/>
  <c r="AY168" i="6"/>
  <c r="AY165" i="6"/>
  <c r="AY166" i="6"/>
  <c r="AY167" i="6"/>
  <c r="AY95" i="6"/>
  <c r="Q96" i="6"/>
  <c r="Q120" i="6" s="1"/>
  <c r="Q82" i="6"/>
  <c r="AH96" i="6"/>
  <c r="AH120" i="6" s="1"/>
  <c r="AH82" i="6"/>
  <c r="AZ82" i="6"/>
  <c r="AZ169" i="6" s="1"/>
  <c r="AZ96" i="6"/>
  <c r="S97" i="6"/>
  <c r="AN97" i="6"/>
  <c r="I98" i="6"/>
  <c r="I123" i="6" s="1"/>
  <c r="AG98" i="6"/>
  <c r="AG123" i="6" s="1"/>
  <c r="F99" i="6"/>
  <c r="F124" i="6" s="1"/>
  <c r="AH99" i="6"/>
  <c r="AH124" i="6" s="1"/>
  <c r="P174" i="6"/>
  <c r="P172" i="6"/>
  <c r="P175" i="6"/>
  <c r="P173" i="6"/>
  <c r="B91" i="6"/>
  <c r="AN91" i="6"/>
  <c r="AN176" i="6" s="1"/>
  <c r="AE186" i="6"/>
  <c r="AE185" i="6"/>
  <c r="AE179" i="6"/>
  <c r="AE180" i="6"/>
  <c r="AE183" i="6"/>
  <c r="AE182" i="6"/>
  <c r="AE181" i="6"/>
  <c r="AE184" i="6"/>
  <c r="R166" i="6"/>
  <c r="R167" i="6"/>
  <c r="R165" i="6"/>
  <c r="R168" i="6"/>
  <c r="R95" i="6"/>
  <c r="AI167" i="6"/>
  <c r="AI165" i="6"/>
  <c r="AI166" i="6"/>
  <c r="AI168" i="6"/>
  <c r="AI95" i="6"/>
  <c r="AZ166" i="6"/>
  <c r="AZ165" i="6"/>
  <c r="AZ167" i="6"/>
  <c r="AZ168" i="6"/>
  <c r="AZ95" i="6"/>
  <c r="AZ119" i="6" s="1"/>
  <c r="R96" i="6"/>
  <c r="R120" i="6" s="1"/>
  <c r="R82" i="6"/>
  <c r="R100" i="6" s="1"/>
  <c r="AI96" i="6"/>
  <c r="AI120" i="6" s="1"/>
  <c r="AI82" i="6"/>
  <c r="B97" i="6"/>
  <c r="T97" i="6"/>
  <c r="AO97" i="6"/>
  <c r="AO121" i="6" s="1"/>
  <c r="J98" i="6"/>
  <c r="J123" i="6" s="1"/>
  <c r="AJ98" i="6"/>
  <c r="I99" i="6"/>
  <c r="I124" i="6" s="1"/>
  <c r="AI99" i="6"/>
  <c r="AI124" i="6" s="1"/>
  <c r="T172" i="6"/>
  <c r="T174" i="6"/>
  <c r="T173" i="6"/>
  <c r="T175" i="6"/>
  <c r="F91" i="6"/>
  <c r="F176" i="6" s="1"/>
  <c r="AO91" i="6"/>
  <c r="AO176" i="6" s="1"/>
  <c r="D112" i="6"/>
  <c r="S96" i="6"/>
  <c r="S120" i="6" s="1"/>
  <c r="S82" i="6"/>
  <c r="AJ82" i="6"/>
  <c r="AJ169" i="6" s="1"/>
  <c r="AJ96" i="6"/>
  <c r="C97" i="6"/>
  <c r="W97" i="6"/>
  <c r="AP97" i="6"/>
  <c r="L98" i="6"/>
  <c r="L123" i="6" s="1"/>
  <c r="AK98" i="6"/>
  <c r="AK123" i="6" s="1"/>
  <c r="K99" i="6"/>
  <c r="AJ99" i="6"/>
  <c r="AJ124" i="6" s="1"/>
  <c r="U173" i="6"/>
  <c r="U172" i="6"/>
  <c r="U174" i="6"/>
  <c r="U175" i="6"/>
  <c r="H91" i="6"/>
  <c r="H176" i="6" s="1"/>
  <c r="AP91" i="6"/>
  <c r="AP176" i="6" s="1"/>
  <c r="Z112" i="6"/>
  <c r="E51" i="6"/>
  <c r="E162" i="6" s="1"/>
  <c r="U51" i="6"/>
  <c r="AK51" i="6"/>
  <c r="C167" i="6"/>
  <c r="C166" i="6"/>
  <c r="C165" i="6"/>
  <c r="C168" i="6"/>
  <c r="C95" i="6"/>
  <c r="C119" i="6" s="1"/>
  <c r="T166" i="6"/>
  <c r="T165" i="6"/>
  <c r="T167" i="6"/>
  <c r="T168" i="6"/>
  <c r="T95" i="6"/>
  <c r="AK165" i="6"/>
  <c r="AK168" i="6"/>
  <c r="AK166" i="6"/>
  <c r="AK167" i="6"/>
  <c r="AK95" i="6"/>
  <c r="C96" i="6"/>
  <c r="C120" i="6" s="1"/>
  <c r="C82" i="6"/>
  <c r="T82" i="6"/>
  <c r="T96" i="6"/>
  <c r="AK82" i="6"/>
  <c r="AK96" i="6"/>
  <c r="D97" i="6"/>
  <c r="X97" i="6"/>
  <c r="X121" i="6" s="1"/>
  <c r="AQ97" i="6"/>
  <c r="AQ121" i="6" s="1"/>
  <c r="N98" i="6"/>
  <c r="AL98" i="6"/>
  <c r="M99" i="6"/>
  <c r="AK99" i="6"/>
  <c r="AK124" i="6" s="1"/>
  <c r="Y174" i="6"/>
  <c r="Y173" i="6"/>
  <c r="Y172" i="6"/>
  <c r="Y175" i="6"/>
  <c r="I91" i="6"/>
  <c r="I176" i="6" s="1"/>
  <c r="AS91" i="6"/>
  <c r="AS176" i="6" s="1"/>
  <c r="L168" i="6"/>
  <c r="L166" i="6"/>
  <c r="L167" i="6"/>
  <c r="L165" i="6"/>
  <c r="L95" i="6"/>
  <c r="L119" i="6" s="1"/>
  <c r="AB168" i="6"/>
  <c r="AB166" i="6"/>
  <c r="AB169" i="6"/>
  <c r="AB165" i="6"/>
  <c r="AB167" i="6"/>
  <c r="AB95" i="6"/>
  <c r="AR168" i="6"/>
  <c r="AR166" i="6"/>
  <c r="AR169" i="6"/>
  <c r="AR167" i="6"/>
  <c r="AR165" i="6"/>
  <c r="AR95" i="6"/>
  <c r="AR119" i="6" s="1"/>
  <c r="I96" i="6"/>
  <c r="I120" i="6" s="1"/>
  <c r="I82" i="6"/>
  <c r="Y82" i="6"/>
  <c r="Y96" i="6"/>
  <c r="AO82" i="6"/>
  <c r="AO169" i="6" s="1"/>
  <c r="AO96" i="6"/>
  <c r="AO120" i="6" s="1"/>
  <c r="F97" i="6"/>
  <c r="V97" i="6"/>
  <c r="AL97" i="6"/>
  <c r="AL121" i="6" s="1"/>
  <c r="C98" i="6"/>
  <c r="S98" i="6"/>
  <c r="AI98" i="6"/>
  <c r="AI123" i="6" s="1"/>
  <c r="AY98" i="6"/>
  <c r="P99" i="6"/>
  <c r="P124" i="6" s="1"/>
  <c r="AF99" i="6"/>
  <c r="AV99" i="6"/>
  <c r="G175" i="6"/>
  <c r="G173" i="6"/>
  <c r="G172" i="6"/>
  <c r="G174" i="6"/>
  <c r="W175" i="6"/>
  <c r="W173" i="6"/>
  <c r="W174" i="6"/>
  <c r="W172" i="6"/>
  <c r="AM175" i="6"/>
  <c r="AM174" i="6"/>
  <c r="AM172" i="6"/>
  <c r="AM173" i="6"/>
  <c r="D91" i="6"/>
  <c r="T91" i="6"/>
  <c r="T176" i="6" s="1"/>
  <c r="AJ91" i="6"/>
  <c r="AJ176" i="6" s="1"/>
  <c r="AZ91" i="6"/>
  <c r="AZ176" i="6" s="1"/>
  <c r="M183" i="6"/>
  <c r="M182" i="6"/>
  <c r="M180" i="6"/>
  <c r="M185" i="6"/>
  <c r="M179" i="6"/>
  <c r="M184" i="6"/>
  <c r="M181" i="6"/>
  <c r="M186" i="6"/>
  <c r="AJ186" i="6"/>
  <c r="AJ180" i="6"/>
  <c r="AJ185" i="6"/>
  <c r="AJ179" i="6"/>
  <c r="AJ183" i="6"/>
  <c r="AJ182" i="6"/>
  <c r="AJ181" i="6"/>
  <c r="AJ184" i="6"/>
  <c r="H112" i="6"/>
  <c r="AG112" i="6"/>
  <c r="AY115" i="6"/>
  <c r="H172" i="6"/>
  <c r="H173" i="6"/>
  <c r="H174" i="6"/>
  <c r="H175" i="6"/>
  <c r="X172" i="6"/>
  <c r="X173" i="6"/>
  <c r="X175" i="6"/>
  <c r="X176" i="6"/>
  <c r="X174" i="6"/>
  <c r="AN172" i="6"/>
  <c r="AN173" i="6"/>
  <c r="AN175" i="6"/>
  <c r="AN174" i="6"/>
  <c r="E91" i="6"/>
  <c r="E176" i="6" s="1"/>
  <c r="U91" i="6"/>
  <c r="U176" i="6" s="1"/>
  <c r="AK91" i="6"/>
  <c r="AK176" i="6" s="1"/>
  <c r="O186" i="6"/>
  <c r="O185" i="6"/>
  <c r="O179" i="6"/>
  <c r="O184" i="6"/>
  <c r="O183" i="6"/>
  <c r="O182" i="6"/>
  <c r="O181" i="6"/>
  <c r="O180" i="6"/>
  <c r="AK185" i="6"/>
  <c r="AK184" i="6"/>
  <c r="AK183" i="6"/>
  <c r="AK186" i="6"/>
  <c r="AK182" i="6"/>
  <c r="AK180" i="6"/>
  <c r="AK181" i="6"/>
  <c r="AK179" i="6"/>
  <c r="I112" i="6"/>
  <c r="AH112" i="6"/>
  <c r="B115" i="6"/>
  <c r="P182" i="6"/>
  <c r="P181" i="6"/>
  <c r="P179" i="6"/>
  <c r="P184" i="6"/>
  <c r="P183" i="6"/>
  <c r="P180" i="6"/>
  <c r="P185" i="6"/>
  <c r="P186" i="6"/>
  <c r="AM185" i="6"/>
  <c r="AM179" i="6"/>
  <c r="AM184" i="6"/>
  <c r="AM182" i="6"/>
  <c r="AM181" i="6"/>
  <c r="AM186" i="6"/>
  <c r="AM180" i="6"/>
  <c r="AM183" i="6"/>
  <c r="J112" i="6"/>
  <c r="AJ112" i="6"/>
  <c r="C115" i="6"/>
  <c r="J174" i="6"/>
  <c r="J172" i="6"/>
  <c r="J175" i="6"/>
  <c r="J173" i="6"/>
  <c r="Z174" i="6"/>
  <c r="Z173" i="6"/>
  <c r="Z175" i="6"/>
  <c r="Z172" i="6"/>
  <c r="AP174" i="6"/>
  <c r="AP172" i="6"/>
  <c r="AP173" i="6"/>
  <c r="AP175" i="6"/>
  <c r="G91" i="6"/>
  <c r="G176" i="6" s="1"/>
  <c r="W91" i="6"/>
  <c r="W176" i="6" s="1"/>
  <c r="AM91" i="6"/>
  <c r="AM176" i="6" s="1"/>
  <c r="R186" i="6"/>
  <c r="R185" i="6"/>
  <c r="R184" i="6"/>
  <c r="R179" i="6"/>
  <c r="R183" i="6"/>
  <c r="R182" i="6"/>
  <c r="R181" i="6"/>
  <c r="R180" i="6"/>
  <c r="AN184" i="6"/>
  <c r="AN183" i="6"/>
  <c r="AN182" i="6"/>
  <c r="AN186" i="6"/>
  <c r="AN185" i="6"/>
  <c r="AN181" i="6"/>
  <c r="AN180" i="6"/>
  <c r="AN179" i="6"/>
  <c r="L112" i="6"/>
  <c r="AK112" i="6"/>
  <c r="E115" i="6"/>
  <c r="T186" i="6"/>
  <c r="T180" i="6"/>
  <c r="T185" i="6"/>
  <c r="T179" i="6"/>
  <c r="T183" i="6"/>
  <c r="T182" i="6"/>
  <c r="T181" i="6"/>
  <c r="T184" i="6"/>
  <c r="AP184" i="6"/>
  <c r="AP183" i="6"/>
  <c r="AP181" i="6"/>
  <c r="AP186" i="6"/>
  <c r="AP180" i="6"/>
  <c r="AP185" i="6"/>
  <c r="AP179" i="6"/>
  <c r="AP182" i="6"/>
  <c r="M112" i="6"/>
  <c r="AM112" i="6"/>
  <c r="H115" i="6"/>
  <c r="U185" i="6"/>
  <c r="U184" i="6"/>
  <c r="U183" i="6"/>
  <c r="U186" i="6"/>
  <c r="U181" i="6"/>
  <c r="U179" i="6"/>
  <c r="U182" i="6"/>
  <c r="U180" i="6"/>
  <c r="AQ183" i="6"/>
  <c r="AQ182" i="6"/>
  <c r="AQ181" i="6"/>
  <c r="AQ186" i="6"/>
  <c r="AQ185" i="6"/>
  <c r="AQ184" i="6"/>
  <c r="AQ179" i="6"/>
  <c r="AQ180" i="6"/>
  <c r="O112" i="6"/>
  <c r="AN112" i="6"/>
  <c r="I115" i="6"/>
  <c r="V180" i="6"/>
  <c r="V179" i="6"/>
  <c r="V182" i="6"/>
  <c r="V181" i="6"/>
  <c r="V184" i="6"/>
  <c r="V186" i="6"/>
  <c r="V185" i="6"/>
  <c r="V183" i="6"/>
  <c r="AR186" i="6"/>
  <c r="AR180" i="6"/>
  <c r="AR179" i="6"/>
  <c r="AR181" i="6"/>
  <c r="AR184" i="6"/>
  <c r="AR182" i="6"/>
  <c r="AR185" i="6"/>
  <c r="AR183" i="6"/>
  <c r="Q112" i="6"/>
  <c r="AO112" i="6"/>
  <c r="J115" i="6"/>
  <c r="AP98" i="6"/>
  <c r="AP123" i="6" s="1"/>
  <c r="G99" i="6"/>
  <c r="W99" i="6"/>
  <c r="AM99" i="6"/>
  <c r="N174" i="6"/>
  <c r="N172" i="6"/>
  <c r="N175" i="6"/>
  <c r="N176" i="6"/>
  <c r="N173" i="6"/>
  <c r="AD173" i="6"/>
  <c r="AD172" i="6"/>
  <c r="AD174" i="6"/>
  <c r="AD175" i="6"/>
  <c r="AT175" i="6"/>
  <c r="AT172" i="6"/>
  <c r="AT174" i="6"/>
  <c r="AT173" i="6"/>
  <c r="K91" i="6"/>
  <c r="K176" i="6" s="1"/>
  <c r="AA91" i="6"/>
  <c r="AA176" i="6" s="1"/>
  <c r="AQ91" i="6"/>
  <c r="AQ176" i="6" s="1"/>
  <c r="B186" i="6"/>
  <c r="B185" i="6"/>
  <c r="B184" i="6"/>
  <c r="B181" i="6"/>
  <c r="B180" i="6"/>
  <c r="B183" i="6"/>
  <c r="B179" i="6"/>
  <c r="B182" i="6"/>
  <c r="W185" i="6"/>
  <c r="W179" i="6"/>
  <c r="W184" i="6"/>
  <c r="W182" i="6"/>
  <c r="W181" i="6"/>
  <c r="W186" i="6"/>
  <c r="W180" i="6"/>
  <c r="W183" i="6"/>
  <c r="AS183" i="6"/>
  <c r="AS182" i="6"/>
  <c r="AS180" i="6"/>
  <c r="AS185" i="6"/>
  <c r="AS179" i="6"/>
  <c r="AS184" i="6"/>
  <c r="AS181" i="6"/>
  <c r="AS186" i="6"/>
  <c r="R112" i="6"/>
  <c r="AP112" i="6"/>
  <c r="R115" i="6"/>
  <c r="AD97" i="6"/>
  <c r="AD121" i="6" s="1"/>
  <c r="AT97" i="6"/>
  <c r="AT121" i="6" s="1"/>
  <c r="K98" i="6"/>
  <c r="AA98" i="6"/>
  <c r="AA123" i="6" s="1"/>
  <c r="AQ98" i="6"/>
  <c r="AQ123" i="6" s="1"/>
  <c r="H99" i="6"/>
  <c r="X99" i="6"/>
  <c r="X124" i="6" s="1"/>
  <c r="AN99" i="6"/>
  <c r="AN124" i="6" s="1"/>
  <c r="O175" i="6"/>
  <c r="O174" i="6"/>
  <c r="O172" i="6"/>
  <c r="O176" i="6"/>
  <c r="O173" i="6"/>
  <c r="AE175" i="6"/>
  <c r="AE174" i="6"/>
  <c r="AE172" i="6"/>
  <c r="AE173" i="6"/>
  <c r="AU175" i="6"/>
  <c r="AU174" i="6"/>
  <c r="AU172" i="6"/>
  <c r="AU173" i="6"/>
  <c r="L91" i="6"/>
  <c r="AB91" i="6"/>
  <c r="AB176" i="6" s="1"/>
  <c r="AR91" i="6"/>
  <c r="AR176" i="6" s="1"/>
  <c r="D186" i="6"/>
  <c r="D180" i="6"/>
  <c r="D185" i="6"/>
  <c r="D179" i="6"/>
  <c r="D183" i="6"/>
  <c r="D182" i="6"/>
  <c r="D181" i="6"/>
  <c r="D184" i="6"/>
  <c r="X184" i="6"/>
  <c r="X183" i="6"/>
  <c r="X182" i="6"/>
  <c r="X186" i="6"/>
  <c r="X185" i="6"/>
  <c r="X179" i="6"/>
  <c r="X180" i="6"/>
  <c r="X181" i="6"/>
  <c r="AU186" i="6"/>
  <c r="AU185" i="6"/>
  <c r="AU179" i="6"/>
  <c r="AU184" i="6"/>
  <c r="AU183" i="6"/>
  <c r="AU182" i="6"/>
  <c r="AU180" i="6"/>
  <c r="AU181" i="6"/>
  <c r="T112" i="6"/>
  <c r="AR112" i="6"/>
  <c r="S115" i="6"/>
  <c r="E185" i="6"/>
  <c r="E184" i="6"/>
  <c r="E183" i="6"/>
  <c r="E186" i="6"/>
  <c r="E181" i="6"/>
  <c r="E179" i="6"/>
  <c r="E182" i="6"/>
  <c r="E180" i="6"/>
  <c r="Z184" i="6"/>
  <c r="Z183" i="6"/>
  <c r="Z181" i="6"/>
  <c r="Z186" i="6"/>
  <c r="Z180" i="6"/>
  <c r="Z185" i="6"/>
  <c r="Z179" i="6"/>
  <c r="Z182" i="6"/>
  <c r="AV182" i="6"/>
  <c r="AV181" i="6"/>
  <c r="AV179" i="6"/>
  <c r="AV184" i="6"/>
  <c r="AV183" i="6"/>
  <c r="AV185" i="6"/>
  <c r="AV186" i="6"/>
  <c r="AV180" i="6"/>
  <c r="U112" i="6"/>
  <c r="AU112" i="6"/>
  <c r="U115" i="6"/>
  <c r="AV97" i="6"/>
  <c r="M98" i="6"/>
  <c r="AC98" i="6"/>
  <c r="AC123" i="6" s="1"/>
  <c r="AS98" i="6"/>
  <c r="J99" i="6"/>
  <c r="J124" i="6" s="1"/>
  <c r="Z99" i="6"/>
  <c r="AP99" i="6"/>
  <c r="Q172" i="6"/>
  <c r="Q175" i="6"/>
  <c r="Q174" i="6"/>
  <c r="Q173" i="6"/>
  <c r="AG173" i="6"/>
  <c r="AG175" i="6"/>
  <c r="AG174" i="6"/>
  <c r="AG176" i="6"/>
  <c r="AG172" i="6"/>
  <c r="AW172" i="6"/>
  <c r="AW175" i="6"/>
  <c r="AW173" i="6"/>
  <c r="AW174" i="6"/>
  <c r="AW176" i="6"/>
  <c r="N91" i="6"/>
  <c r="AD91" i="6"/>
  <c r="AD176" i="6" s="1"/>
  <c r="AT91" i="6"/>
  <c r="AT176" i="6" s="1"/>
  <c r="F180" i="6"/>
  <c r="F179" i="6"/>
  <c r="F182" i="6"/>
  <c r="F181" i="6"/>
  <c r="F185" i="6"/>
  <c r="F184" i="6"/>
  <c r="F183" i="6"/>
  <c r="F186" i="6"/>
  <c r="AA183" i="6"/>
  <c r="AA182" i="6"/>
  <c r="AA181" i="6"/>
  <c r="AA186" i="6"/>
  <c r="AA185" i="6"/>
  <c r="AA184" i="6"/>
  <c r="AA180" i="6"/>
  <c r="AA179" i="6"/>
  <c r="AX186" i="6"/>
  <c r="AX185" i="6"/>
  <c r="AX184" i="6"/>
  <c r="AX181" i="6"/>
  <c r="AX180" i="6"/>
  <c r="AX182" i="6"/>
  <c r="AX183" i="6"/>
  <c r="AX179" i="6"/>
  <c r="W112" i="6"/>
  <c r="AW112" i="6"/>
  <c r="Y115" i="6"/>
  <c r="B174" i="6"/>
  <c r="B173" i="6"/>
  <c r="B175" i="6"/>
  <c r="B172" i="6"/>
  <c r="B176" i="6"/>
  <c r="R174" i="6"/>
  <c r="R173" i="6"/>
  <c r="R175" i="6"/>
  <c r="R176" i="6"/>
  <c r="R172" i="6"/>
  <c r="AH174" i="6"/>
  <c r="AH173" i="6"/>
  <c r="AH175" i="6"/>
  <c r="AH176" i="6"/>
  <c r="AH172" i="6"/>
  <c r="AX174" i="6"/>
  <c r="AX173" i="6"/>
  <c r="AX176" i="6"/>
  <c r="AX175" i="6"/>
  <c r="AX172" i="6"/>
  <c r="O91" i="6"/>
  <c r="AE91" i="6"/>
  <c r="AE176" i="6" s="1"/>
  <c r="AU91" i="6"/>
  <c r="AU176" i="6" s="1"/>
  <c r="G185" i="6"/>
  <c r="G179" i="6"/>
  <c r="G184" i="6"/>
  <c r="G182" i="6"/>
  <c r="G181" i="6"/>
  <c r="G186" i="6"/>
  <c r="G180" i="6"/>
  <c r="G183" i="6"/>
  <c r="AB186" i="6"/>
  <c r="AB180" i="6"/>
  <c r="AB179" i="6"/>
  <c r="AB183" i="6"/>
  <c r="AB182" i="6"/>
  <c r="AB181" i="6"/>
  <c r="AB184" i="6"/>
  <c r="AB185" i="6"/>
  <c r="AZ186" i="6"/>
  <c r="AZ180" i="6"/>
  <c r="AZ185" i="6"/>
  <c r="AZ179" i="6"/>
  <c r="AZ183" i="6"/>
  <c r="AZ182" i="6"/>
  <c r="AZ181" i="6"/>
  <c r="AZ184" i="6"/>
  <c r="X112" i="6"/>
  <c r="AX112" i="6"/>
  <c r="Z115" i="6"/>
  <c r="O98" i="6"/>
  <c r="AE98" i="6"/>
  <c r="AE123" i="6" s="1"/>
  <c r="AU98" i="6"/>
  <c r="L99" i="6"/>
  <c r="L124" i="6" s="1"/>
  <c r="AB99" i="6"/>
  <c r="AB124" i="6" s="1"/>
  <c r="AR99" i="6"/>
  <c r="AR124" i="6" s="1"/>
  <c r="C173" i="6"/>
  <c r="C176" i="6"/>
  <c r="C175" i="6"/>
  <c r="C174" i="6"/>
  <c r="C172" i="6"/>
  <c r="S173" i="6"/>
  <c r="S175" i="6"/>
  <c r="S174" i="6"/>
  <c r="S172" i="6"/>
  <c r="AI173" i="6"/>
  <c r="AI175" i="6"/>
  <c r="AI174" i="6"/>
  <c r="AI172" i="6"/>
  <c r="AY173" i="6"/>
  <c r="AY176" i="6"/>
  <c r="AY175" i="6"/>
  <c r="AY174" i="6"/>
  <c r="AY172" i="6"/>
  <c r="P91" i="6"/>
  <c r="P176" i="6" s="1"/>
  <c r="AF91" i="6"/>
  <c r="AF176" i="6" s="1"/>
  <c r="AV91" i="6"/>
  <c r="H184" i="6"/>
  <c r="H183" i="6"/>
  <c r="H182" i="6"/>
  <c r="H186" i="6"/>
  <c r="H185" i="6"/>
  <c r="H181" i="6"/>
  <c r="H180" i="6"/>
  <c r="H179" i="6"/>
  <c r="AC183" i="6"/>
  <c r="AC182" i="6"/>
  <c r="AC180" i="6"/>
  <c r="AC185" i="6"/>
  <c r="AC179" i="6"/>
  <c r="AC184" i="6"/>
  <c r="AC181" i="6"/>
  <c r="AC186" i="6"/>
  <c r="B112" i="6"/>
  <c r="Y112" i="6"/>
  <c r="AZ112" i="6"/>
  <c r="AI115" i="6"/>
  <c r="AK115" i="6"/>
  <c r="K183" i="6"/>
  <c r="K182" i="6"/>
  <c r="K181" i="6"/>
  <c r="K186" i="6"/>
  <c r="K185" i="6"/>
  <c r="K184" i="6"/>
  <c r="K180" i="6"/>
  <c r="K179" i="6"/>
  <c r="AF182" i="6"/>
  <c r="AF181" i="6"/>
  <c r="AF179" i="6"/>
  <c r="AF184" i="6"/>
  <c r="AF183" i="6"/>
  <c r="AF186" i="6"/>
  <c r="AF180" i="6"/>
  <c r="AF185" i="6"/>
  <c r="E112" i="6"/>
  <c r="AB112" i="6"/>
  <c r="AO115" i="6"/>
  <c r="AN96" i="6"/>
  <c r="AN120" i="6" s="1"/>
  <c r="AN82" i="6"/>
  <c r="E97" i="6"/>
  <c r="U97" i="6"/>
  <c r="AK97" i="6"/>
  <c r="AK121" i="6" s="1"/>
  <c r="B98" i="6"/>
  <c r="B123" i="6" s="1"/>
  <c r="R98" i="6"/>
  <c r="AH98" i="6"/>
  <c r="AH123" i="6" s="1"/>
  <c r="AX98" i="6"/>
  <c r="AX123" i="6" s="1"/>
  <c r="O99" i="6"/>
  <c r="AE99" i="6"/>
  <c r="AU99" i="6"/>
  <c r="F172" i="6"/>
  <c r="F175" i="6"/>
  <c r="F174" i="6"/>
  <c r="F173" i="6"/>
  <c r="V172" i="6"/>
  <c r="V175" i="6"/>
  <c r="V174" i="6"/>
  <c r="V173" i="6"/>
  <c r="AL172" i="6"/>
  <c r="AL175" i="6"/>
  <c r="AL174" i="6"/>
  <c r="AL173" i="6"/>
  <c r="AL176" i="6"/>
  <c r="C91" i="6"/>
  <c r="S91" i="6"/>
  <c r="S176" i="6" s="1"/>
  <c r="AI91" i="6"/>
  <c r="AI176" i="6" s="1"/>
  <c r="AY91" i="6"/>
  <c r="L186" i="6"/>
  <c r="L180" i="6"/>
  <c r="L179" i="6"/>
  <c r="L185" i="6"/>
  <c r="L184" i="6"/>
  <c r="L183" i="6"/>
  <c r="L182" i="6"/>
  <c r="L181" i="6"/>
  <c r="AH186" i="6"/>
  <c r="AH185" i="6"/>
  <c r="AH184" i="6"/>
  <c r="AH183" i="6"/>
  <c r="AH182" i="6"/>
  <c r="AH179" i="6"/>
  <c r="AH181" i="6"/>
  <c r="AH180" i="6"/>
  <c r="G112" i="6"/>
  <c r="AE112" i="6"/>
  <c r="AP115" i="6"/>
  <c r="F115" i="6"/>
  <c r="V115" i="6"/>
  <c r="AL115" i="6"/>
  <c r="I179" i="6"/>
  <c r="I181" i="6"/>
  <c r="I180" i="6"/>
  <c r="I186" i="6"/>
  <c r="I185" i="6"/>
  <c r="I182" i="6"/>
  <c r="I184" i="6"/>
  <c r="I183" i="6"/>
  <c r="Y179" i="6"/>
  <c r="Y181" i="6"/>
  <c r="Y180" i="6"/>
  <c r="Y184" i="6"/>
  <c r="Y183" i="6"/>
  <c r="Y186" i="6"/>
  <c r="Y185" i="6"/>
  <c r="Y182" i="6"/>
  <c r="AO179" i="6"/>
  <c r="AO181" i="6"/>
  <c r="AO180" i="6"/>
  <c r="AO186" i="6"/>
  <c r="AO184" i="6"/>
  <c r="AO185" i="6"/>
  <c r="AO183" i="6"/>
  <c r="AO182" i="6"/>
  <c r="F112" i="6"/>
  <c r="V112" i="6"/>
  <c r="AL112" i="6"/>
  <c r="G115" i="6"/>
  <c r="W115" i="6"/>
  <c r="AM115" i="6"/>
  <c r="X115" i="6"/>
  <c r="AN115" i="6"/>
  <c r="K115" i="6"/>
  <c r="AA115" i="6"/>
  <c r="AQ115" i="6"/>
  <c r="N182" i="6"/>
  <c r="N181" i="6"/>
  <c r="N180" i="6"/>
  <c r="N185" i="6"/>
  <c r="N184" i="6"/>
  <c r="N183" i="6"/>
  <c r="N179" i="6"/>
  <c r="N186" i="6"/>
  <c r="AD182" i="6"/>
  <c r="AD181" i="6"/>
  <c r="AD180" i="6"/>
  <c r="AD185" i="6"/>
  <c r="AD184" i="6"/>
  <c r="AD183" i="6"/>
  <c r="AD179" i="6"/>
  <c r="AD186" i="6"/>
  <c r="AT182" i="6"/>
  <c r="AT181" i="6"/>
  <c r="AT180" i="6"/>
  <c r="AT185" i="6"/>
  <c r="AT184" i="6"/>
  <c r="AT183" i="6"/>
  <c r="AT186" i="6"/>
  <c r="AT179" i="6"/>
  <c r="K112" i="6"/>
  <c r="AA112" i="6"/>
  <c r="AQ112" i="6"/>
  <c r="L115" i="6"/>
  <c r="AB115" i="6"/>
  <c r="AR115" i="6"/>
  <c r="M115" i="6"/>
  <c r="AC115" i="6"/>
  <c r="AS115" i="6"/>
  <c r="AC112" i="6"/>
  <c r="AS112" i="6"/>
  <c r="N115" i="6"/>
  <c r="AD115" i="6"/>
  <c r="AT115" i="6"/>
  <c r="Q181" i="6"/>
  <c r="Q186" i="6"/>
  <c r="Q180" i="6"/>
  <c r="Q179" i="6"/>
  <c r="Q184" i="6"/>
  <c r="Q183" i="6"/>
  <c r="Q182" i="6"/>
  <c r="Q185" i="6"/>
  <c r="AG181" i="6"/>
  <c r="AG186" i="6"/>
  <c r="AG180" i="6"/>
  <c r="AG179" i="6"/>
  <c r="AG184" i="6"/>
  <c r="AG183" i="6"/>
  <c r="AG182" i="6"/>
  <c r="AG185" i="6"/>
  <c r="AW181" i="6"/>
  <c r="AW186" i="6"/>
  <c r="AW180" i="6"/>
  <c r="AW179" i="6"/>
  <c r="AW184" i="6"/>
  <c r="AW183" i="6"/>
  <c r="AW182" i="6"/>
  <c r="AW185" i="6"/>
  <c r="N112" i="6"/>
  <c r="AD112" i="6"/>
  <c r="AT112" i="6"/>
  <c r="O115" i="6"/>
  <c r="AE115" i="6"/>
  <c r="AU115" i="6"/>
  <c r="P115" i="6"/>
  <c r="AF115" i="6"/>
  <c r="AV115" i="6"/>
  <c r="C181" i="6"/>
  <c r="C180" i="6"/>
  <c r="C183" i="6"/>
  <c r="C182" i="6"/>
  <c r="C186" i="6"/>
  <c r="C184" i="6"/>
  <c r="C185" i="6"/>
  <c r="C179" i="6"/>
  <c r="S181" i="6"/>
  <c r="S180" i="6"/>
  <c r="S183" i="6"/>
  <c r="S182" i="6"/>
  <c r="S184" i="6"/>
  <c r="S179" i="6"/>
  <c r="S186" i="6"/>
  <c r="S185" i="6"/>
  <c r="AI181" i="6"/>
  <c r="AI180" i="6"/>
  <c r="AI183" i="6"/>
  <c r="AI182" i="6"/>
  <c r="AI185" i="6"/>
  <c r="AI186" i="6"/>
  <c r="AI184" i="6"/>
  <c r="AI179" i="6"/>
  <c r="AY181" i="6"/>
  <c r="AY180" i="6"/>
  <c r="AY183" i="6"/>
  <c r="AY182" i="6"/>
  <c r="AY186" i="6"/>
  <c r="AY185" i="6"/>
  <c r="AY184" i="6"/>
  <c r="AY179" i="6"/>
  <c r="P112" i="6"/>
  <c r="AF112" i="6"/>
  <c r="AV112" i="6"/>
  <c r="Q115" i="6"/>
  <c r="AG115" i="6"/>
  <c r="AW115" i="6"/>
  <c r="AH115" i="6"/>
  <c r="AX115" i="6"/>
  <c r="AL180" i="6"/>
  <c r="AL179" i="6"/>
  <c r="AL182" i="6"/>
  <c r="AL181" i="6"/>
  <c r="AL186" i="6"/>
  <c r="AL183" i="6"/>
  <c r="AL184" i="6"/>
  <c r="AL185" i="6"/>
  <c r="C112" i="6"/>
  <c r="S112" i="6"/>
  <c r="AI112" i="6"/>
  <c r="AY112" i="6"/>
  <c r="D115" i="6"/>
  <c r="T115" i="6"/>
  <c r="AJ115" i="6"/>
  <c r="AZ115" i="6"/>
  <c r="D6" i="5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AD16" i="3"/>
  <c r="AV28" i="3"/>
  <c r="F16" i="3"/>
  <c r="AH16" i="3"/>
  <c r="AI16" i="3"/>
  <c r="J16" i="3"/>
  <c r="AJ16" i="3"/>
  <c r="AL16" i="3"/>
  <c r="K16" i="3"/>
  <c r="L16" i="3"/>
  <c r="AO16" i="3"/>
  <c r="D16" i="3"/>
  <c r="N16" i="3"/>
  <c r="P16" i="3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AQ16" i="3"/>
  <c r="R16" i="3"/>
  <c r="AT16" i="3"/>
  <c r="J28" i="3"/>
  <c r="I16" i="3"/>
  <c r="S16" i="3"/>
  <c r="AX16" i="3"/>
  <c r="O28" i="3"/>
  <c r="T16" i="3"/>
  <c r="AY16" i="3"/>
  <c r="P28" i="3"/>
  <c r="Z28" i="3"/>
  <c r="AP16" i="3"/>
  <c r="AZ16" i="3"/>
  <c r="Y16" i="3"/>
  <c r="AE28" i="3"/>
  <c r="Z16" i="3"/>
  <c r="AF28" i="3"/>
  <c r="V16" i="3"/>
  <c r="B16" i="3"/>
  <c r="AP28" i="3"/>
  <c r="AA16" i="3"/>
  <c r="C16" i="3"/>
  <c r="AB16" i="3"/>
  <c r="AU28" i="3"/>
  <c r="E33" i="3"/>
  <c r="V33" i="3"/>
  <c r="AM33" i="3"/>
  <c r="I38" i="3"/>
  <c r="AB38" i="3"/>
  <c r="AW38" i="3"/>
  <c r="W54" i="3"/>
  <c r="F33" i="3"/>
  <c r="W33" i="3"/>
  <c r="AN33" i="3"/>
  <c r="J38" i="3"/>
  <c r="AD38" i="3"/>
  <c r="AX38" i="3"/>
  <c r="AA54" i="3"/>
  <c r="E16" i="3"/>
  <c r="U16" i="3"/>
  <c r="AK16" i="3"/>
  <c r="Q28" i="3"/>
  <c r="AG28" i="3"/>
  <c r="AW28" i="3"/>
  <c r="G33" i="3"/>
  <c r="X33" i="3"/>
  <c r="AO33" i="3"/>
  <c r="K38" i="3"/>
  <c r="AE38" i="3"/>
  <c r="AZ38" i="3"/>
  <c r="AF54" i="3"/>
  <c r="B28" i="3"/>
  <c r="R28" i="3"/>
  <c r="AH28" i="3"/>
  <c r="AX28" i="3"/>
  <c r="H33" i="3"/>
  <c r="Y33" i="3"/>
  <c r="AP33" i="3"/>
  <c r="L38" i="3"/>
  <c r="AG38" i="3"/>
  <c r="AM54" i="3"/>
  <c r="G16" i="3"/>
  <c r="W16" i="3"/>
  <c r="AM16" i="3"/>
  <c r="C28" i="3"/>
  <c r="S28" i="3"/>
  <c r="AI28" i="3"/>
  <c r="AY28" i="3"/>
  <c r="I33" i="3"/>
  <c r="Z33" i="3"/>
  <c r="AQ33" i="3"/>
  <c r="N38" i="3"/>
  <c r="AH38" i="3"/>
  <c r="AQ54" i="3"/>
  <c r="H16" i="3"/>
  <c r="X16" i="3"/>
  <c r="AN16" i="3"/>
  <c r="D28" i="3"/>
  <c r="T28" i="3"/>
  <c r="AJ28" i="3"/>
  <c r="AZ28" i="3"/>
  <c r="J33" i="3"/>
  <c r="AA33" i="3"/>
  <c r="AR33" i="3"/>
  <c r="O38" i="3"/>
  <c r="AJ38" i="3"/>
  <c r="AV54" i="3"/>
  <c r="E28" i="3"/>
  <c r="U28" i="3"/>
  <c r="AK28" i="3"/>
  <c r="K33" i="3"/>
  <c r="AB33" i="3"/>
  <c r="AS33" i="3"/>
  <c r="Q38" i="3"/>
  <c r="AK38" i="3"/>
  <c r="F28" i="3"/>
  <c r="V28" i="3"/>
  <c r="AL28" i="3"/>
  <c r="L33" i="3"/>
  <c r="AC33" i="3"/>
  <c r="AT33" i="3"/>
  <c r="R38" i="3"/>
  <c r="AL38" i="3"/>
  <c r="G28" i="3"/>
  <c r="W28" i="3"/>
  <c r="AM28" i="3"/>
  <c r="M33" i="3"/>
  <c r="AD33" i="3"/>
  <c r="AU33" i="3"/>
  <c r="T38" i="3"/>
  <c r="AM38" i="3"/>
  <c r="AR16" i="3"/>
  <c r="H28" i="3"/>
  <c r="X28" i="3"/>
  <c r="AN28" i="3"/>
  <c r="N33" i="3"/>
  <c r="AE33" i="3"/>
  <c r="AV33" i="3"/>
  <c r="U38" i="3"/>
  <c r="AN38" i="3"/>
  <c r="M16" i="3"/>
  <c r="AC16" i="3"/>
  <c r="AS16" i="3"/>
  <c r="I28" i="3"/>
  <c r="Y28" i="3"/>
  <c r="AO28" i="3"/>
  <c r="O33" i="3"/>
  <c r="AF33" i="3"/>
  <c r="AW33" i="3"/>
  <c r="B38" i="3"/>
  <c r="V38" i="3"/>
  <c r="AO38" i="3"/>
  <c r="P33" i="3"/>
  <c r="AG33" i="3"/>
  <c r="AY33" i="3"/>
  <c r="D38" i="3"/>
  <c r="W38" i="3"/>
  <c r="AP38" i="3"/>
  <c r="O16" i="3"/>
  <c r="AE16" i="3"/>
  <c r="AU16" i="3"/>
  <c r="K28" i="3"/>
  <c r="AA28" i="3"/>
  <c r="AQ28" i="3"/>
  <c r="Q33" i="3"/>
  <c r="AI33" i="3"/>
  <c r="AZ33" i="3"/>
  <c r="E38" i="3"/>
  <c r="X38" i="3"/>
  <c r="AQ38" i="3"/>
  <c r="G54" i="3"/>
  <c r="AF16" i="3"/>
  <c r="AV16" i="3"/>
  <c r="L28" i="3"/>
  <c r="AB28" i="3"/>
  <c r="AR28" i="3"/>
  <c r="S33" i="3"/>
  <c r="AJ33" i="3"/>
  <c r="F38" i="3"/>
  <c r="Y38" i="3"/>
  <c r="AR38" i="3"/>
  <c r="K54" i="3"/>
  <c r="Q16" i="3"/>
  <c r="AG16" i="3"/>
  <c r="AW16" i="3"/>
  <c r="M28" i="3"/>
  <c r="AC28" i="3"/>
  <c r="AS28" i="3"/>
  <c r="C33" i="3"/>
  <c r="T33" i="3"/>
  <c r="AK33" i="3"/>
  <c r="G38" i="3"/>
  <c r="Z38" i="3"/>
  <c r="AT38" i="3"/>
  <c r="P54" i="3"/>
  <c r="N28" i="3"/>
  <c r="AD28" i="3"/>
  <c r="AT28" i="3"/>
  <c r="D33" i="3"/>
  <c r="U33" i="3"/>
  <c r="AL33" i="3"/>
  <c r="H38" i="3"/>
  <c r="AA38" i="3"/>
  <c r="AU38" i="3"/>
  <c r="R54" i="3"/>
  <c r="E54" i="3"/>
  <c r="U54" i="3"/>
  <c r="AK54" i="3"/>
  <c r="F54" i="3"/>
  <c r="V54" i="3"/>
  <c r="AL54" i="3"/>
  <c r="B86" i="3"/>
  <c r="B87" i="3" s="1"/>
  <c r="H54" i="3"/>
  <c r="X54" i="3"/>
  <c r="AN54" i="3"/>
  <c r="B80" i="3"/>
  <c r="I54" i="3"/>
  <c r="Y54" i="3"/>
  <c r="AO54" i="3"/>
  <c r="J54" i="3"/>
  <c r="Z54" i="3"/>
  <c r="AP54" i="3"/>
  <c r="B92" i="3"/>
  <c r="B81" i="3"/>
  <c r="L54" i="3"/>
  <c r="AB54" i="3"/>
  <c r="AR54" i="3"/>
  <c r="M54" i="3"/>
  <c r="AC54" i="3"/>
  <c r="AS54" i="3"/>
  <c r="B93" i="3"/>
  <c r="M38" i="3"/>
  <c r="AC38" i="3"/>
  <c r="AS38" i="3"/>
  <c r="N54" i="3"/>
  <c r="AD54" i="3"/>
  <c r="AT54" i="3"/>
  <c r="B82" i="3"/>
  <c r="O54" i="3"/>
  <c r="AE54" i="3"/>
  <c r="AU54" i="3"/>
  <c r="B94" i="3"/>
  <c r="P38" i="3"/>
  <c r="AF38" i="3"/>
  <c r="AV38" i="3"/>
  <c r="Q54" i="3"/>
  <c r="AG54" i="3"/>
  <c r="AW54" i="3"/>
  <c r="AH54" i="3"/>
  <c r="AX54" i="3"/>
  <c r="C54" i="3"/>
  <c r="S54" i="3"/>
  <c r="AI54" i="3"/>
  <c r="AY54" i="3"/>
  <c r="B33" i="3"/>
  <c r="R33" i="3"/>
  <c r="AH33" i="3"/>
  <c r="AX33" i="3"/>
  <c r="C38" i="3"/>
  <c r="S38" i="3"/>
  <c r="AI38" i="3"/>
  <c r="AY38" i="3"/>
  <c r="D54" i="3"/>
  <c r="T54" i="3"/>
  <c r="AJ54" i="3"/>
  <c r="AZ54" i="3"/>
  <c r="B91" i="3"/>
  <c r="B47" i="2"/>
  <c r="C47" i="2" s="1"/>
  <c r="D47" i="2" s="1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B55" i="2"/>
  <c r="C55" i="2" s="1"/>
  <c r="D55" i="2" s="1"/>
  <c r="E55" i="2" s="1"/>
  <c r="F55" i="2" s="1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B7" i="2"/>
  <c r="AC356" i="11" l="1"/>
  <c r="Z1659" i="11"/>
  <c r="Z1386" i="11"/>
  <c r="Z829" i="11"/>
  <c r="AC564" i="11"/>
  <c r="Z314" i="11"/>
  <c r="Z1952" i="11"/>
  <c r="AC636" i="11"/>
  <c r="Z490" i="11"/>
  <c r="AC1882" i="11"/>
  <c r="Z1147" i="11"/>
  <c r="Z95" i="11"/>
  <c r="Z435" i="11"/>
  <c r="Z1909" i="11"/>
  <c r="Z1476" i="11"/>
  <c r="Z1140" i="11"/>
  <c r="Z1055" i="11"/>
  <c r="Z1002" i="11"/>
  <c r="Z633" i="11"/>
  <c r="AC585" i="11"/>
  <c r="Z1629" i="11"/>
  <c r="AC1241" i="11"/>
  <c r="Z887" i="11"/>
  <c r="AC404" i="11"/>
  <c r="AC964" i="11"/>
  <c r="AC49" i="11"/>
  <c r="AC97" i="11"/>
  <c r="Z1631" i="11"/>
  <c r="AC1464" i="11"/>
  <c r="Z1348" i="11"/>
  <c r="Z1354" i="11"/>
  <c r="AC1200" i="11"/>
  <c r="Z1170" i="11"/>
  <c r="Z936" i="11"/>
  <c r="Z846" i="11"/>
  <c r="AC228" i="11"/>
  <c r="Z1588" i="11"/>
  <c r="AC1631" i="11"/>
  <c r="AC1503" i="11"/>
  <c r="Z1287" i="11"/>
  <c r="Z1184" i="11"/>
  <c r="Z885" i="11"/>
  <c r="Z800" i="11"/>
  <c r="Z569" i="11"/>
  <c r="Z149" i="11"/>
  <c r="Z255" i="11"/>
  <c r="Z1847" i="11"/>
  <c r="Z1725" i="11"/>
  <c r="Z1488" i="11"/>
  <c r="Z1220" i="11"/>
  <c r="Z1071" i="11"/>
  <c r="Z1000" i="11"/>
  <c r="Z356" i="11"/>
  <c r="Z113" i="11"/>
  <c r="Z161" i="11"/>
  <c r="Z1622" i="11"/>
  <c r="Z1400" i="11"/>
  <c r="AC1380" i="11"/>
  <c r="Z1309" i="11"/>
  <c r="AC714" i="11"/>
  <c r="AC5" i="11"/>
  <c r="AC1335" i="11"/>
  <c r="AC1010" i="11"/>
  <c r="Z754" i="11"/>
  <c r="Z346" i="11"/>
  <c r="Z522" i="11"/>
  <c r="Z620" i="11"/>
  <c r="Z1599" i="11"/>
  <c r="AC1444" i="11"/>
  <c r="AC1034" i="11"/>
  <c r="Z869" i="11"/>
  <c r="AC708" i="11"/>
  <c r="Z744" i="11"/>
  <c r="Z561" i="11"/>
  <c r="Z256" i="11"/>
  <c r="Z1677" i="11"/>
  <c r="AC1682" i="11"/>
  <c r="Z1200" i="11"/>
  <c r="AC905" i="11"/>
  <c r="Z675" i="11"/>
  <c r="AC754" i="11"/>
  <c r="Z642" i="11"/>
  <c r="Z49" i="11"/>
  <c r="Z143" i="11"/>
  <c r="Z198" i="11"/>
  <c r="Z171" i="11"/>
  <c r="Z404" i="11"/>
  <c r="Z398" i="11"/>
  <c r="AC1693" i="11"/>
  <c r="AC1746" i="11"/>
  <c r="AC1492" i="11"/>
  <c r="Z1556" i="11"/>
  <c r="Z1209" i="11"/>
  <c r="Z765" i="11"/>
  <c r="Z118" i="11"/>
  <c r="AC118" i="11"/>
  <c r="AC86" i="11"/>
  <c r="Z182" i="11"/>
  <c r="Z446" i="11"/>
  <c r="Z409" i="11"/>
  <c r="AC435" i="11"/>
  <c r="Z1910" i="11"/>
  <c r="Z1860" i="11"/>
  <c r="Z1740" i="11"/>
  <c r="Z1487" i="11"/>
  <c r="Z1166" i="11"/>
  <c r="Z1180" i="11"/>
  <c r="Z1084" i="11"/>
  <c r="Z738" i="11"/>
  <c r="Z1578" i="11"/>
  <c r="Z58" i="11"/>
  <c r="AC138" i="11"/>
  <c r="Z132" i="11"/>
  <c r="AC47" i="11"/>
  <c r="AC68" i="11"/>
  <c r="AC335" i="11"/>
  <c r="Z425" i="11"/>
  <c r="Z1146" i="11"/>
  <c r="Z1022" i="11"/>
  <c r="AC1042" i="11"/>
  <c r="AC865" i="11"/>
  <c r="Z725" i="11"/>
  <c r="Z537" i="11"/>
  <c r="Z674" i="11"/>
  <c r="Z11" i="11"/>
  <c r="Z38" i="11"/>
  <c r="AC95" i="11"/>
  <c r="Z155" i="11"/>
  <c r="AC1666" i="11"/>
  <c r="Z1781" i="11"/>
  <c r="AC1683" i="11"/>
  <c r="Z1450" i="11"/>
  <c r="Z1204" i="11"/>
  <c r="Z818" i="11"/>
  <c r="AC581" i="11"/>
  <c r="Z74" i="11"/>
  <c r="Z68" i="11"/>
  <c r="AC90" i="11"/>
  <c r="Z1697" i="11"/>
  <c r="Z1665" i="11"/>
  <c r="AC1032" i="11"/>
  <c r="Z1016" i="11"/>
  <c r="Z14" i="11"/>
  <c r="Z16" i="11"/>
  <c r="Z70" i="11"/>
  <c r="AC17" i="11"/>
  <c r="AC52" i="11"/>
  <c r="Z181" i="11"/>
  <c r="Z272" i="11"/>
  <c r="Z308" i="11"/>
  <c r="AC239" i="11"/>
  <c r="Z372" i="11"/>
  <c r="AC442" i="11"/>
  <c r="Z1935" i="11"/>
  <c r="AC1972" i="11"/>
  <c r="Z1660" i="11"/>
  <c r="Z1666" i="11"/>
  <c r="AC1487" i="11"/>
  <c r="AC1416" i="11"/>
  <c r="Z1108" i="11"/>
  <c r="AC784" i="11"/>
  <c r="AC647" i="11"/>
  <c r="Z672" i="11"/>
  <c r="Z474" i="11"/>
  <c r="AC1757" i="11"/>
  <c r="AC1677" i="11"/>
  <c r="Z1551" i="11"/>
  <c r="Z1514" i="11"/>
  <c r="Z1456" i="11"/>
  <c r="Z1362" i="11"/>
  <c r="Z1359" i="11"/>
  <c r="Z1364" i="11"/>
  <c r="Z1370" i="11"/>
  <c r="Z1119" i="11"/>
  <c r="AC932" i="11"/>
  <c r="Z872" i="11"/>
  <c r="Z881" i="11"/>
  <c r="AC532" i="11"/>
  <c r="AC889" i="11"/>
  <c r="AC1951" i="11"/>
  <c r="Z1416" i="11"/>
  <c r="Z990" i="11"/>
  <c r="Z712" i="11"/>
  <c r="AC713" i="11"/>
  <c r="Z505" i="11"/>
  <c r="AC1788" i="11"/>
  <c r="Z1546" i="11"/>
  <c r="Z1282" i="11"/>
  <c r="Z1042" i="11"/>
  <c r="AC762" i="11"/>
  <c r="Z647" i="11"/>
  <c r="Z63" i="11"/>
  <c r="Z351" i="11"/>
  <c r="AC298" i="11"/>
  <c r="AC276" i="11"/>
  <c r="Z1788" i="11"/>
  <c r="Z1508" i="11"/>
  <c r="Z1244" i="11"/>
  <c r="Z903" i="11"/>
  <c r="Z848" i="11"/>
  <c r="AC816" i="11"/>
  <c r="Z36" i="11"/>
  <c r="AC81" i="11"/>
  <c r="AC20" i="11"/>
  <c r="Z193" i="11"/>
  <c r="Z282" i="11"/>
  <c r="Z197" i="11"/>
  <c r="Z521" i="11"/>
  <c r="Z1676" i="11"/>
  <c r="Z1444" i="11"/>
  <c r="Z1407" i="11"/>
  <c r="Z1343" i="11"/>
  <c r="Z813" i="11"/>
  <c r="AC800" i="11"/>
  <c r="Z834" i="11"/>
  <c r="Z97" i="11"/>
  <c r="AC868" i="11"/>
  <c r="AC63" i="11"/>
  <c r="Z1464" i="11"/>
  <c r="AC1448" i="11"/>
  <c r="Z1325" i="11"/>
  <c r="Z1161" i="11"/>
  <c r="Z1172" i="11"/>
  <c r="Z1065" i="11"/>
  <c r="Z972" i="11"/>
  <c r="Z905" i="11"/>
  <c r="Z878" i="11"/>
  <c r="Z942" i="11"/>
  <c r="AC813" i="11"/>
  <c r="Z594" i="11"/>
  <c r="AC809" i="11"/>
  <c r="Z724" i="11"/>
  <c r="Z618" i="11"/>
  <c r="Z1756" i="11"/>
  <c r="Z84" i="11"/>
  <c r="AC198" i="11"/>
  <c r="Z214" i="11"/>
  <c r="Z377" i="11"/>
  <c r="Z458" i="11"/>
  <c r="AC1988" i="11"/>
  <c r="Z1762" i="11"/>
  <c r="AC1741" i="11"/>
  <c r="Z1647" i="11"/>
  <c r="Z1559" i="11"/>
  <c r="Z1412" i="11"/>
  <c r="Z1435" i="11"/>
  <c r="AC1172" i="11"/>
  <c r="Z1026" i="11"/>
  <c r="Z564" i="11"/>
  <c r="AC739" i="11"/>
  <c r="Z666" i="11"/>
  <c r="Z580" i="11"/>
  <c r="Z690" i="11"/>
  <c r="AC1177" i="11"/>
  <c r="Z952" i="11"/>
  <c r="Z688" i="11"/>
  <c r="Z728" i="11"/>
  <c r="Z1675" i="11"/>
  <c r="AC1762" i="11"/>
  <c r="Z1661" i="11"/>
  <c r="Z1248" i="11"/>
  <c r="Z964" i="11"/>
  <c r="AC765" i="11"/>
  <c r="Z824" i="11"/>
  <c r="Z771" i="11"/>
  <c r="Z740" i="11"/>
  <c r="Z788" i="11"/>
  <c r="Z634" i="11"/>
  <c r="Z741" i="11"/>
  <c r="Z784" i="11"/>
  <c r="AC1924" i="11"/>
  <c r="Z1957" i="11"/>
  <c r="Z1816" i="11"/>
  <c r="AC1871" i="11"/>
  <c r="Z1768" i="11"/>
  <c r="Z1702" i="11"/>
  <c r="Z1530" i="11"/>
  <c r="Z1654" i="11"/>
  <c r="Z1375" i="11"/>
  <c r="AC1161" i="11"/>
  <c r="Z1293" i="11"/>
  <c r="Z1164" i="11"/>
  <c r="AC1049" i="11"/>
  <c r="AC1018" i="11"/>
  <c r="Z932" i="11"/>
  <c r="Z736" i="11"/>
  <c r="AC777" i="11"/>
  <c r="Z1746" i="11"/>
  <c r="Z718" i="11"/>
  <c r="AC624" i="11"/>
  <c r="Z1640" i="11"/>
  <c r="Z1652" i="11"/>
  <c r="AC1535" i="11"/>
  <c r="AC1348" i="11"/>
  <c r="AC1396" i="11"/>
  <c r="AC1248" i="11"/>
  <c r="Z1335" i="11"/>
  <c r="Z1236" i="11"/>
  <c r="Z1241" i="11"/>
  <c r="Z1232" i="11"/>
  <c r="AC945" i="11"/>
  <c r="AC881" i="11"/>
  <c r="Z653" i="11"/>
  <c r="Z713" i="11"/>
  <c r="Z762" i="11"/>
  <c r="AC848" i="11"/>
  <c r="Z650" i="11"/>
  <c r="Z624" i="11"/>
  <c r="Z697" i="11"/>
  <c r="Z1858" i="11"/>
  <c r="Z1667" i="11"/>
  <c r="AC1556" i="11"/>
  <c r="AC1636" i="11"/>
  <c r="Z1472" i="11"/>
  <c r="Z1482" i="11"/>
  <c r="Z1277" i="11"/>
  <c r="Z1087" i="11"/>
  <c r="Z921" i="11"/>
  <c r="Z852" i="11"/>
  <c r="AC738" i="11"/>
  <c r="AC788" i="11"/>
  <c r="AC712" i="11"/>
  <c r="Z1557" i="11"/>
  <c r="Z1129" i="11"/>
  <c r="AC1076" i="11"/>
  <c r="Z920" i="11"/>
  <c r="Z809" i="11"/>
  <c r="Z636" i="11"/>
  <c r="Z682" i="11"/>
  <c r="Z681" i="11"/>
  <c r="Z615" i="11"/>
  <c r="AC696" i="11"/>
  <c r="Z529" i="11"/>
  <c r="AC1594" i="11"/>
  <c r="Z1832" i="11"/>
  <c r="Z1730" i="11"/>
  <c r="AC1551" i="11"/>
  <c r="AC1508" i="11"/>
  <c r="Z1402" i="11"/>
  <c r="Z1340" i="11"/>
  <c r="Z1398" i="11"/>
  <c r="AC1400" i="11"/>
  <c r="AC1482" i="11"/>
  <c r="AC1232" i="11"/>
  <c r="AC1099" i="11"/>
  <c r="AC1002" i="11"/>
  <c r="AC1087" i="11"/>
  <c r="Z862" i="11"/>
  <c r="AC619" i="11"/>
  <c r="Z761" i="11"/>
  <c r="Z617" i="11"/>
  <c r="Z676" i="11"/>
  <c r="Z696" i="11"/>
  <c r="Z545" i="11"/>
  <c r="Z1384" i="11"/>
  <c r="Z1418" i="11"/>
  <c r="AC1876" i="11"/>
  <c r="AC1860" i="11"/>
  <c r="AC1698" i="11"/>
  <c r="AC1709" i="11"/>
  <c r="Z1542" i="11"/>
  <c r="AC1540" i="11"/>
  <c r="Z1428" i="11"/>
  <c r="Z1396" i="11"/>
  <c r="AC1196" i="11"/>
  <c r="Z1092" i="11"/>
  <c r="Z960" i="11"/>
  <c r="Z1235" i="11"/>
  <c r="Z986" i="11"/>
  <c r="Z1032" i="11"/>
  <c r="Z1150" i="11"/>
  <c r="AC887" i="11"/>
  <c r="Z709" i="11"/>
  <c r="Z722" i="11"/>
  <c r="Z840" i="11"/>
  <c r="Z658" i="11"/>
  <c r="AC561" i="11"/>
  <c r="AC576" i="11"/>
  <c r="Z556" i="11"/>
  <c r="Z1877" i="11"/>
  <c r="Z1863" i="11"/>
  <c r="Z1882" i="11"/>
  <c r="Z1852" i="11"/>
  <c r="Z1670" i="11"/>
  <c r="Z1709" i="11"/>
  <c r="AC1661" i="11"/>
  <c r="Z984" i="11"/>
  <c r="AC1000" i="11"/>
  <c r="Z996" i="11"/>
  <c r="Z917" i="11"/>
  <c r="AC846" i="11"/>
  <c r="AC781" i="11"/>
  <c r="Z798" i="11"/>
  <c r="Z661" i="11"/>
  <c r="Z825" i="11"/>
  <c r="Z554" i="11"/>
  <c r="Z1893" i="11"/>
  <c r="Z1951" i="11"/>
  <c r="AC1488" i="11"/>
  <c r="Z1368" i="11"/>
  <c r="Z1319" i="11"/>
  <c r="AC1225" i="11"/>
  <c r="AC1204" i="11"/>
  <c r="Z916" i="11"/>
  <c r="Z720" i="11"/>
  <c r="Z757" i="11"/>
  <c r="Z626" i="11"/>
  <c r="Z755" i="11"/>
  <c r="AC545" i="11"/>
  <c r="Z1794" i="11"/>
  <c r="Z1924" i="11"/>
  <c r="Z1623" i="11"/>
  <c r="Z1460" i="11"/>
  <c r="AC1428" i="11"/>
  <c r="Z1434" i="11"/>
  <c r="Z1380" i="11"/>
  <c r="AC1216" i="11"/>
  <c r="AC1236" i="11"/>
  <c r="AC1145" i="11"/>
  <c r="Z1216" i="11"/>
  <c r="Z1153" i="11"/>
  <c r="Z816" i="11"/>
  <c r="Z841" i="11"/>
  <c r="Z581" i="11"/>
  <c r="AC690" i="11"/>
  <c r="AC617" i="11"/>
  <c r="AC681" i="11"/>
  <c r="Z1686" i="11"/>
  <c r="Z1698" i="11"/>
  <c r="Z1937" i="11"/>
  <c r="Z1848" i="11"/>
  <c r="Z1691" i="11"/>
  <c r="AC1599" i="11"/>
  <c r="Z1594" i="11"/>
  <c r="AC1319" i="11"/>
  <c r="AC1277" i="11"/>
  <c r="AC1108" i="11"/>
  <c r="Z1006" i="11"/>
  <c r="AC1016" i="11"/>
  <c r="Z793" i="11"/>
  <c r="AC798" i="11"/>
  <c r="AC903" i="11"/>
  <c r="Z538" i="11"/>
  <c r="Z1976" i="11"/>
  <c r="AC1983" i="11"/>
  <c r="Z1820" i="11"/>
  <c r="Z1683" i="11"/>
  <c r="Z1645" i="11"/>
  <c r="Z1562" i="11"/>
  <c r="AC1557" i="11"/>
  <c r="AC1524" i="11"/>
  <c r="Z1432" i="11"/>
  <c r="Z1393" i="11"/>
  <c r="AC1456" i="11"/>
  <c r="Z1225" i="11"/>
  <c r="Z994" i="11"/>
  <c r="AC916" i="11"/>
  <c r="Z900" i="11"/>
  <c r="Z889" i="11"/>
  <c r="Z904" i="11"/>
  <c r="AC829" i="11"/>
  <c r="Z797" i="11"/>
  <c r="Z781" i="11"/>
  <c r="Z656" i="11"/>
  <c r="AC633" i="11"/>
  <c r="Z576" i="11"/>
  <c r="Z631" i="11"/>
  <c r="Z138" i="11"/>
  <c r="AC388" i="11"/>
  <c r="Z500" i="11"/>
  <c r="Z65" i="11"/>
  <c r="Z228" i="11"/>
  <c r="Z393" i="11"/>
  <c r="Z366" i="11"/>
  <c r="Z388" i="11"/>
  <c r="Z42" i="11"/>
  <c r="Z26" i="11"/>
  <c r="Z79" i="11"/>
  <c r="AC33" i="11"/>
  <c r="AC42" i="11"/>
  <c r="Z111" i="11"/>
  <c r="AC22" i="11"/>
  <c r="Z225" i="11"/>
  <c r="Z250" i="11"/>
  <c r="Z287" i="11"/>
  <c r="Z403" i="11"/>
  <c r="Z17" i="11"/>
  <c r="Z33" i="11"/>
  <c r="AC166" i="11"/>
  <c r="Z209" i="11"/>
  <c r="Z271" i="11"/>
  <c r="AC287" i="11"/>
  <c r="AC414" i="11"/>
  <c r="AC181" i="11"/>
  <c r="Z90" i="11"/>
  <c r="Z324" i="11"/>
  <c r="AC182" i="11"/>
  <c r="AC271" i="11"/>
  <c r="Z420" i="11"/>
  <c r="Z463" i="11"/>
  <c r="Z414" i="11"/>
  <c r="AC409" i="11"/>
  <c r="AC111" i="11"/>
  <c r="AC106" i="11"/>
  <c r="Z166" i="11"/>
  <c r="AC113" i="11"/>
  <c r="AC255" i="11"/>
  <c r="Z330" i="11"/>
  <c r="Z419" i="11"/>
  <c r="Z106" i="11"/>
  <c r="Z54" i="11"/>
  <c r="Z86" i="11"/>
  <c r="Z47" i="11"/>
  <c r="Z266" i="11"/>
  <c r="Z239" i="11"/>
  <c r="Z479" i="11"/>
  <c r="Z122" i="11"/>
  <c r="Z145" i="11"/>
  <c r="AC145" i="11"/>
  <c r="AC330" i="11"/>
  <c r="AC260" i="11"/>
  <c r="Z31" i="11"/>
  <c r="AC143" i="11"/>
  <c r="Z260" i="11"/>
  <c r="AC452" i="11"/>
  <c r="Z116" i="11"/>
  <c r="AC36" i="11"/>
  <c r="AC340" i="11"/>
  <c r="Z298" i="11"/>
  <c r="Z354" i="11"/>
  <c r="AC456" i="11"/>
  <c r="Z495" i="11"/>
  <c r="AC361" i="11"/>
  <c r="Z473" i="11"/>
  <c r="Z22" i="11"/>
  <c r="Z150" i="11"/>
  <c r="AC38" i="11"/>
  <c r="AC122" i="11"/>
  <c r="AC171" i="11"/>
  <c r="Z134" i="11"/>
  <c r="AC209" i="11"/>
  <c r="AC70" i="11"/>
  <c r="AC282" i="11"/>
  <c r="Z430" i="11"/>
  <c r="AC377" i="11"/>
  <c r="Z457" i="11"/>
  <c r="Z276" i="11"/>
  <c r="Z442" i="11"/>
  <c r="AC134" i="11"/>
  <c r="Z436" i="11"/>
  <c r="AC471" i="11"/>
  <c r="Z511" i="11"/>
  <c r="Z361" i="11"/>
  <c r="Z15" i="11"/>
  <c r="Z3" i="11"/>
  <c r="Z7" i="11"/>
  <c r="AX172" i="8"/>
  <c r="AW172" i="8"/>
  <c r="AO172" i="8"/>
  <c r="AN172" i="8"/>
  <c r="AM172" i="8"/>
  <c r="AL172" i="8"/>
  <c r="AK172" i="8"/>
  <c r="AF172" i="8"/>
  <c r="X172" i="8"/>
  <c r="W172" i="8"/>
  <c r="V172" i="8"/>
  <c r="P172" i="8"/>
  <c r="G172" i="8"/>
  <c r="F172" i="8"/>
  <c r="AY194" i="8"/>
  <c r="AY14" i="8" s="1"/>
  <c r="AY18" i="8" s="1"/>
  <c r="AW194" i="8"/>
  <c r="AW14" i="8" s="1"/>
  <c r="AW18" i="8" s="1"/>
  <c r="AU194" i="8"/>
  <c r="AU14" i="8" s="1"/>
  <c r="AU18" i="8" s="1"/>
  <c r="AQ194" i="8"/>
  <c r="AQ14" i="8" s="1"/>
  <c r="AQ18" i="8" s="1"/>
  <c r="AP194" i="8"/>
  <c r="AP14" i="8" s="1"/>
  <c r="AP18" i="8" s="1"/>
  <c r="AM194" i="8"/>
  <c r="AM14" i="8" s="1"/>
  <c r="AM18" i="8" s="1"/>
  <c r="AL194" i="8"/>
  <c r="AL14" i="8" s="1"/>
  <c r="AL18" i="8" s="1"/>
  <c r="AI194" i="8"/>
  <c r="AI14" i="8" s="1"/>
  <c r="AI18" i="8" s="1"/>
  <c r="AH194" i="8"/>
  <c r="AH14" i="8" s="1"/>
  <c r="AH18" i="8" s="1"/>
  <c r="AE194" i="8"/>
  <c r="AE14" i="8" s="1"/>
  <c r="AE18" i="8" s="1"/>
  <c r="AD194" i="8"/>
  <c r="AD14" i="8" s="1"/>
  <c r="AD18" i="8" s="1"/>
  <c r="AA194" i="8"/>
  <c r="AA14" i="8" s="1"/>
  <c r="AA18" i="8" s="1"/>
  <c r="X194" i="8"/>
  <c r="X14" i="8" s="1"/>
  <c r="X18" i="8" s="1"/>
  <c r="V194" i="8"/>
  <c r="V14" i="8" s="1"/>
  <c r="V18" i="8" s="1"/>
  <c r="U194" i="8"/>
  <c r="U14" i="8" s="1"/>
  <c r="U18" i="8" s="1"/>
  <c r="T194" i="8"/>
  <c r="T14" i="8" s="1"/>
  <c r="T18" i="8" s="1"/>
  <c r="S194" i="8"/>
  <c r="S14" i="8" s="1"/>
  <c r="S18" i="8" s="1"/>
  <c r="R194" i="8"/>
  <c r="R14" i="8" s="1"/>
  <c r="R18" i="8" s="1"/>
  <c r="P194" i="8"/>
  <c r="P14" i="8" s="1"/>
  <c r="P18" i="8" s="1"/>
  <c r="O194" i="8"/>
  <c r="O14" i="8" s="1"/>
  <c r="O18" i="8" s="1"/>
  <c r="N194" i="8"/>
  <c r="N14" i="8" s="1"/>
  <c r="N18" i="8" s="1"/>
  <c r="J194" i="8"/>
  <c r="J14" i="8" s="1"/>
  <c r="J18" i="8" s="1"/>
  <c r="I194" i="8"/>
  <c r="I14" i="8" s="1"/>
  <c r="I18" i="8" s="1"/>
  <c r="G194" i="8"/>
  <c r="G14" i="8" s="1"/>
  <c r="G18" i="8" s="1"/>
  <c r="F194" i="8"/>
  <c r="F14" i="8" s="1"/>
  <c r="F18" i="8" s="1"/>
  <c r="D194" i="8"/>
  <c r="D14" i="8" s="1"/>
  <c r="D18" i="8" s="1"/>
  <c r="C194" i="8"/>
  <c r="C14" i="8" s="1"/>
  <c r="C18" i="8" s="1"/>
  <c r="AN100" i="6"/>
  <c r="AH100" i="6"/>
  <c r="V100" i="6"/>
  <c r="AS100" i="6"/>
  <c r="Y100" i="6"/>
  <c r="U100" i="6"/>
  <c r="U101" i="6" s="1"/>
  <c r="Q100" i="6"/>
  <c r="Q104" i="6" s="1"/>
  <c r="AW100" i="6"/>
  <c r="AW137" i="6" s="1"/>
  <c r="AT100" i="6"/>
  <c r="AT102" i="6" s="1"/>
  <c r="AI100" i="6"/>
  <c r="AI137" i="6" s="1"/>
  <c r="X100" i="6"/>
  <c r="X103" i="6" s="1"/>
  <c r="W100" i="6"/>
  <c r="W103" i="6" s="1"/>
  <c r="T100" i="6"/>
  <c r="T101" i="6" s="1"/>
  <c r="S100" i="6"/>
  <c r="S137" i="6" s="1"/>
  <c r="I100" i="6"/>
  <c r="I103" i="6" s="1"/>
  <c r="D100" i="6"/>
  <c r="D104" i="6" s="1"/>
  <c r="AI169" i="6"/>
  <c r="T169" i="6"/>
  <c r="M131" i="6"/>
  <c r="M135" i="6" s="1"/>
  <c r="AY139" i="6"/>
  <c r="AL139" i="6"/>
  <c r="AV139" i="6"/>
  <c r="AU139" i="6"/>
  <c r="AO139" i="6"/>
  <c r="AN139" i="6"/>
  <c r="AG139" i="6"/>
  <c r="W139" i="6"/>
  <c r="T139" i="6"/>
  <c r="P139" i="6"/>
  <c r="D139" i="6"/>
  <c r="AX124" i="6"/>
  <c r="AV124" i="6"/>
  <c r="AU124" i="6"/>
  <c r="AQ124" i="6"/>
  <c r="AO124" i="6"/>
  <c r="AL124" i="6"/>
  <c r="AG124" i="6"/>
  <c r="W124" i="6"/>
  <c r="O124" i="6"/>
  <c r="M124" i="6"/>
  <c r="K124" i="6"/>
  <c r="H124" i="6"/>
  <c r="AY123" i="6"/>
  <c r="AR123" i="6"/>
  <c r="AO123" i="6"/>
  <c r="AN123" i="6"/>
  <c r="AL123" i="6"/>
  <c r="AL60" i="6"/>
  <c r="AL65" i="6" s="1"/>
  <c r="AJ123" i="6"/>
  <c r="AJ60" i="6"/>
  <c r="AJ65" i="6" s="1"/>
  <c r="U123" i="6"/>
  <c r="S123" i="6"/>
  <c r="R123" i="6"/>
  <c r="M123" i="6"/>
  <c r="K123" i="6"/>
  <c r="F123" i="6"/>
  <c r="E123" i="6"/>
  <c r="AN121" i="6"/>
  <c r="AN122" i="6" s="1"/>
  <c r="AH121" i="6"/>
  <c r="AH122" i="6" s="1"/>
  <c r="AH125" i="6" s="1"/>
  <c r="AA121" i="6"/>
  <c r="Y121" i="6"/>
  <c r="U121" i="6"/>
  <c r="U122" i="6" s="1"/>
  <c r="F121" i="6"/>
  <c r="F122" i="6" s="1"/>
  <c r="F125" i="6" s="1"/>
  <c r="E121" i="6"/>
  <c r="B121" i="6"/>
  <c r="AY159" i="6"/>
  <c r="AU120" i="6"/>
  <c r="AT120" i="6"/>
  <c r="AT122" i="6" s="1"/>
  <c r="AK120" i="6"/>
  <c r="AK122" i="6" s="1"/>
  <c r="AK125" i="6" s="1"/>
  <c r="Y120" i="6"/>
  <c r="X120" i="6"/>
  <c r="W159" i="6"/>
  <c r="K120" i="6"/>
  <c r="H120" i="6"/>
  <c r="H122" i="6" s="1"/>
  <c r="H125" i="6" s="1"/>
  <c r="E120" i="6"/>
  <c r="AU119" i="6"/>
  <c r="AM119" i="6"/>
  <c r="AK119" i="6"/>
  <c r="AH119" i="6"/>
  <c r="V119" i="6"/>
  <c r="K119" i="6"/>
  <c r="B119" i="6"/>
  <c r="AZ124" i="6"/>
  <c r="AT124" i="6"/>
  <c r="AS124" i="6"/>
  <c r="AP124" i="6"/>
  <c r="AM124" i="6"/>
  <c r="AF124" i="6"/>
  <c r="AE124" i="6"/>
  <c r="AD124" i="6"/>
  <c r="AC124" i="6"/>
  <c r="Z124" i="6"/>
  <c r="S124" i="6"/>
  <c r="D124" i="6"/>
  <c r="AZ123" i="6"/>
  <c r="AZ60" i="6"/>
  <c r="AZ65" i="6" s="1"/>
  <c r="AX149" i="6"/>
  <c r="AX60" i="6"/>
  <c r="AX69" i="6" s="1"/>
  <c r="AW123" i="6"/>
  <c r="AW41" i="6"/>
  <c r="AU123" i="6"/>
  <c r="AV123" i="6"/>
  <c r="AT123" i="6"/>
  <c r="AS123" i="6"/>
  <c r="Z123" i="6"/>
  <c r="W123" i="6"/>
  <c r="T123" i="6"/>
  <c r="N123" i="6"/>
  <c r="O123" i="6"/>
  <c r="C123" i="6"/>
  <c r="D60" i="6"/>
  <c r="D65" i="6" s="1"/>
  <c r="AZ121" i="6"/>
  <c r="AY149" i="6"/>
  <c r="AV121" i="6"/>
  <c r="AV122" i="6" s="1"/>
  <c r="AP121" i="6"/>
  <c r="AO122" i="6"/>
  <c r="AN149" i="6"/>
  <c r="AI121" i="6"/>
  <c r="AI122" i="6" s="1"/>
  <c r="AI125" i="6" s="1"/>
  <c r="AG60" i="6"/>
  <c r="AG66" i="6" s="1"/>
  <c r="AF121" i="6"/>
  <c r="AF122" i="6" s="1"/>
  <c r="AE60" i="6"/>
  <c r="AE69" i="6" s="1"/>
  <c r="AE121" i="6"/>
  <c r="AC121" i="6"/>
  <c r="AC122" i="6" s="1"/>
  <c r="Z60" i="6"/>
  <c r="Z68" i="6" s="1"/>
  <c r="W121" i="6"/>
  <c r="V121" i="6"/>
  <c r="V122" i="6" s="1"/>
  <c r="V125" i="6" s="1"/>
  <c r="V60" i="6"/>
  <c r="V69" i="6" s="1"/>
  <c r="T60" i="6"/>
  <c r="T65" i="6" s="1"/>
  <c r="T121" i="6"/>
  <c r="U60" i="6"/>
  <c r="U66" i="6" s="1"/>
  <c r="R121" i="6"/>
  <c r="R122" i="6" s="1"/>
  <c r="Q41" i="6"/>
  <c r="N121" i="6"/>
  <c r="N122" i="6" s="1"/>
  <c r="K149" i="6"/>
  <c r="K121" i="6"/>
  <c r="J60" i="6"/>
  <c r="J65" i="6" s="1"/>
  <c r="I122" i="6"/>
  <c r="I125" i="6" s="1"/>
  <c r="G122" i="6"/>
  <c r="E149" i="6"/>
  <c r="D121" i="6"/>
  <c r="C41" i="6"/>
  <c r="AS120" i="6"/>
  <c r="AS122" i="6" s="1"/>
  <c r="AP41" i="6"/>
  <c r="AM120" i="6"/>
  <c r="AL120" i="6"/>
  <c r="AL122" i="6" s="1"/>
  <c r="AE41" i="6"/>
  <c r="AA120" i="6"/>
  <c r="Z41" i="6"/>
  <c r="W120" i="6"/>
  <c r="W149" i="6"/>
  <c r="S149" i="6"/>
  <c r="R149" i="6"/>
  <c r="P120" i="6"/>
  <c r="P41" i="6"/>
  <c r="M120" i="6"/>
  <c r="L149" i="6"/>
  <c r="D120" i="6"/>
  <c r="AT119" i="6"/>
  <c r="AJ119" i="6"/>
  <c r="AE119" i="6"/>
  <c r="AB119" i="6"/>
  <c r="W119" i="6"/>
  <c r="T119" i="6"/>
  <c r="S119" i="6"/>
  <c r="R119" i="6"/>
  <c r="P119" i="6"/>
  <c r="O119" i="6"/>
  <c r="J119" i="6"/>
  <c r="E119" i="6"/>
  <c r="B95" i="3"/>
  <c r="B96" i="3" s="1"/>
  <c r="N24" i="13"/>
  <c r="D24" i="13"/>
  <c r="AC3" i="11"/>
  <c r="AC14" i="11"/>
  <c r="BB17" i="8"/>
  <c r="L172" i="8"/>
  <c r="E194" i="8"/>
  <c r="E14" i="8" s="1"/>
  <c r="E18" i="8" s="1"/>
  <c r="AP172" i="8"/>
  <c r="Y172" i="8"/>
  <c r="AQ172" i="8"/>
  <c r="Z172" i="8"/>
  <c r="AY172" i="8"/>
  <c r="AV194" i="8"/>
  <c r="AV14" i="8" s="1"/>
  <c r="AV18" i="8" s="1"/>
  <c r="U172" i="8"/>
  <c r="AI172" i="8"/>
  <c r="R172" i="8"/>
  <c r="AE172" i="8"/>
  <c r="H194" i="8"/>
  <c r="H14" i="8" s="1"/>
  <c r="H18" i="8" s="1"/>
  <c r="I172" i="8"/>
  <c r="AZ172" i="8"/>
  <c r="AS172" i="8"/>
  <c r="AA172" i="8"/>
  <c r="O172" i="8"/>
  <c r="AJ172" i="8"/>
  <c r="AT172" i="8"/>
  <c r="AC172" i="8"/>
  <c r="K172" i="8"/>
  <c r="C172" i="8"/>
  <c r="AG172" i="8"/>
  <c r="AD172" i="8"/>
  <c r="T172" i="8"/>
  <c r="AB194" i="8"/>
  <c r="AB14" i="8" s="1"/>
  <c r="AB18" i="8" s="1"/>
  <c r="M172" i="8"/>
  <c r="Q172" i="8"/>
  <c r="N172" i="8"/>
  <c r="AR172" i="8"/>
  <c r="D172" i="8"/>
  <c r="L194" i="8"/>
  <c r="L14" i="8" s="1"/>
  <c r="L18" i="8" s="1"/>
  <c r="AV172" i="8"/>
  <c r="AB172" i="8"/>
  <c r="H172" i="8"/>
  <c r="G83" i="7"/>
  <c r="G73" i="7"/>
  <c r="T83" i="7"/>
  <c r="T73" i="7"/>
  <c r="AV73" i="7"/>
  <c r="AV83" i="7"/>
  <c r="AM78" i="7"/>
  <c r="AM70" i="7"/>
  <c r="AM82" i="7" s="1"/>
  <c r="AL93" i="7"/>
  <c r="AL50" i="7"/>
  <c r="AZ70" i="7"/>
  <c r="AZ82" i="7" s="1"/>
  <c r="AZ78" i="7"/>
  <c r="AS93" i="7"/>
  <c r="AS50" i="7"/>
  <c r="AR93" i="7"/>
  <c r="AR50" i="7"/>
  <c r="AQ93" i="7"/>
  <c r="AQ50" i="7"/>
  <c r="AA83" i="7"/>
  <c r="AA73" i="7"/>
  <c r="S83" i="7"/>
  <c r="S73" i="7"/>
  <c r="AM93" i="7"/>
  <c r="AM50" i="7"/>
  <c r="AM52" i="7" s="1"/>
  <c r="AH83" i="7"/>
  <c r="AH73" i="7"/>
  <c r="Q83" i="7"/>
  <c r="Q73" i="7"/>
  <c r="K83" i="7"/>
  <c r="K73" i="7"/>
  <c r="AL78" i="7"/>
  <c r="AL70" i="7"/>
  <c r="AL82" i="7" s="1"/>
  <c r="AK93" i="7"/>
  <c r="AK50" i="7"/>
  <c r="AZ93" i="7"/>
  <c r="AZ50" i="7"/>
  <c r="AZ52" i="7" s="1"/>
  <c r="AY78" i="7"/>
  <c r="AY70" i="7"/>
  <c r="AY82" i="7" s="1"/>
  <c r="AT93" i="7"/>
  <c r="AT50" i="7"/>
  <c r="AT52" i="7" s="1"/>
  <c r="AS70" i="7"/>
  <c r="AS82" i="7" s="1"/>
  <c r="AS78" i="7"/>
  <c r="AR70" i="7"/>
  <c r="AR82" i="7" s="1"/>
  <c r="AR78" i="7"/>
  <c r="AQ78" i="7"/>
  <c r="AQ70" i="7"/>
  <c r="AQ82" i="7" s="1"/>
  <c r="AP93" i="7"/>
  <c r="AP50" i="7"/>
  <c r="AP52" i="7" s="1"/>
  <c r="AL83" i="7"/>
  <c r="AL73" i="7"/>
  <c r="Y83" i="7"/>
  <c r="Y73" i="7"/>
  <c r="V83" i="7"/>
  <c r="V73" i="7"/>
  <c r="C83" i="7"/>
  <c r="C73" i="7"/>
  <c r="W93" i="7"/>
  <c r="W50" i="7"/>
  <c r="AK78" i="7"/>
  <c r="AK70" i="7"/>
  <c r="AK82" i="7" s="1"/>
  <c r="AY93" i="7"/>
  <c r="AY50" i="7"/>
  <c r="AY52" i="7" s="1"/>
  <c r="AX93" i="7"/>
  <c r="AX50" i="7"/>
  <c r="AX52" i="7" s="1"/>
  <c r="AU93" i="7"/>
  <c r="AU50" i="7"/>
  <c r="AU52" i="7" s="1"/>
  <c r="AM51" i="7"/>
  <c r="AP78" i="7"/>
  <c r="AP70" i="7"/>
  <c r="AP82" i="7" s="1"/>
  <c r="AO93" i="7"/>
  <c r="AO50" i="7"/>
  <c r="AO52" i="7" s="1"/>
  <c r="AG73" i="7"/>
  <c r="AG83" i="7"/>
  <c r="AO83" i="7"/>
  <c r="AO73" i="7"/>
  <c r="D83" i="7"/>
  <c r="D73" i="7"/>
  <c r="AF73" i="7"/>
  <c r="AF83" i="7"/>
  <c r="W78" i="7"/>
  <c r="W70" i="7"/>
  <c r="W82" i="7" s="1"/>
  <c r="V93" i="7"/>
  <c r="V50" i="7"/>
  <c r="AJ70" i="7"/>
  <c r="AJ82" i="7" s="1"/>
  <c r="AJ78" i="7"/>
  <c r="AX78" i="7"/>
  <c r="AX70" i="7"/>
  <c r="AX82" i="7" s="1"/>
  <c r="AV93" i="7"/>
  <c r="AV50" i="7"/>
  <c r="AV52" i="7" s="1"/>
  <c r="AU70" i="7"/>
  <c r="AU82" i="7" s="1"/>
  <c r="AU78" i="7"/>
  <c r="AQ51" i="7"/>
  <c r="AT78" i="7"/>
  <c r="AT70" i="7"/>
  <c r="AT82" i="7" s="1"/>
  <c r="AC93" i="7"/>
  <c r="AC50" i="7"/>
  <c r="AC52" i="7" s="1"/>
  <c r="AB93" i="7"/>
  <c r="AB50" i="7"/>
  <c r="AB52" i="7" s="1"/>
  <c r="AA93" i="7"/>
  <c r="AA50" i="7"/>
  <c r="AA52" i="7" s="1"/>
  <c r="AL51" i="7"/>
  <c r="AO78" i="7"/>
  <c r="AO70" i="7"/>
  <c r="AO82" i="7" s="1"/>
  <c r="R83" i="7"/>
  <c r="R73" i="7"/>
  <c r="AT73" i="7"/>
  <c r="AT83" i="7"/>
  <c r="V78" i="7"/>
  <c r="V70" i="7"/>
  <c r="V82" i="7" s="1"/>
  <c r="U93" i="7"/>
  <c r="U50" i="7"/>
  <c r="AJ93" i="7"/>
  <c r="AJ50" i="7"/>
  <c r="AJ52" i="7" s="1"/>
  <c r="AI78" i="7"/>
  <c r="AI70" i="7"/>
  <c r="AI82" i="7" s="1"/>
  <c r="AW93" i="7"/>
  <c r="AW50" i="7"/>
  <c r="AW52" i="7" s="1"/>
  <c r="AV78" i="7"/>
  <c r="AV70" i="7"/>
  <c r="AV82" i="7" s="1"/>
  <c r="AR51" i="7"/>
  <c r="AD93" i="7"/>
  <c r="AD50" i="7"/>
  <c r="AD52" i="7" s="1"/>
  <c r="AC78" i="7"/>
  <c r="AC70" i="7"/>
  <c r="AC82" i="7" s="1"/>
  <c r="AB78" i="7"/>
  <c r="AB70" i="7"/>
  <c r="AB82" i="7" s="1"/>
  <c r="W51" i="7"/>
  <c r="AA78" i="7"/>
  <c r="AA70" i="7"/>
  <c r="AA82" i="7" s="1"/>
  <c r="Z93" i="7"/>
  <c r="Z50" i="7"/>
  <c r="Z52" i="7" s="1"/>
  <c r="AN93" i="7"/>
  <c r="AN50" i="7"/>
  <c r="AN52" i="7" s="1"/>
  <c r="I83" i="7"/>
  <c r="I73" i="7"/>
  <c r="F83" i="7"/>
  <c r="F73" i="7"/>
  <c r="AP83" i="7"/>
  <c r="AP73" i="7"/>
  <c r="G93" i="7"/>
  <c r="G50" i="7"/>
  <c r="G52" i="7" s="1"/>
  <c r="U78" i="7"/>
  <c r="U70" i="7"/>
  <c r="U82" i="7" s="1"/>
  <c r="AI93" i="7"/>
  <c r="AI50" i="7"/>
  <c r="AI52" i="7" s="1"/>
  <c r="AH93" i="7"/>
  <c r="AH50" i="7"/>
  <c r="AH52" i="7" s="1"/>
  <c r="AW78" i="7"/>
  <c r="AW70" i="7"/>
  <c r="AW82" i="7" s="1"/>
  <c r="AS51" i="7"/>
  <c r="AE93" i="7"/>
  <c r="AE50" i="7"/>
  <c r="AE52" i="7" s="1"/>
  <c r="V51" i="7"/>
  <c r="Z78" i="7"/>
  <c r="Z70" i="7"/>
  <c r="Z82" i="7" s="1"/>
  <c r="AK51" i="7"/>
  <c r="AN78" i="7"/>
  <c r="AN70" i="7"/>
  <c r="AN82" i="7" s="1"/>
  <c r="AX83" i="7"/>
  <c r="AX73" i="7"/>
  <c r="P83" i="7"/>
  <c r="P73" i="7"/>
  <c r="AU83" i="7"/>
  <c r="AU73" i="7"/>
  <c r="G78" i="7"/>
  <c r="G70" i="7"/>
  <c r="G82" i="7" s="1"/>
  <c r="F93" i="7"/>
  <c r="F50" i="7"/>
  <c r="T93" i="7"/>
  <c r="T50" i="7"/>
  <c r="T52" i="7" s="1"/>
  <c r="AH78" i="7"/>
  <c r="AH70" i="7"/>
  <c r="AH82" i="7" s="1"/>
  <c r="AF93" i="7"/>
  <c r="AF50" i="7"/>
  <c r="AF52" i="7" s="1"/>
  <c r="AE78" i="7"/>
  <c r="AE70" i="7"/>
  <c r="AE82" i="7" s="1"/>
  <c r="AD78" i="7"/>
  <c r="AD70" i="7"/>
  <c r="AD82" i="7" s="1"/>
  <c r="M93" i="7"/>
  <c r="M50" i="7"/>
  <c r="M52" i="7" s="1"/>
  <c r="L93" i="7"/>
  <c r="L50" i="7"/>
  <c r="L52" i="7" s="1"/>
  <c r="K93" i="7"/>
  <c r="K50" i="7"/>
  <c r="K52" i="7" s="1"/>
  <c r="U51" i="7"/>
  <c r="Y93" i="7"/>
  <c r="Y50" i="7"/>
  <c r="Y52" i="7" s="1"/>
  <c r="AK83" i="7"/>
  <c r="AK73" i="7"/>
  <c r="B83" i="7"/>
  <c r="B73" i="7"/>
  <c r="AD73" i="7"/>
  <c r="AD83" i="7"/>
  <c r="X73" i="7"/>
  <c r="X83" i="7"/>
  <c r="F78" i="7"/>
  <c r="F70" i="7"/>
  <c r="F82" i="7" s="1"/>
  <c r="E93" i="7"/>
  <c r="E50" i="7"/>
  <c r="E52" i="7" s="1"/>
  <c r="T70" i="7"/>
  <c r="T82" i="7" s="1"/>
  <c r="T78" i="7"/>
  <c r="S78" i="7"/>
  <c r="S70" i="7"/>
  <c r="S82" i="7" s="1"/>
  <c r="AG93" i="7"/>
  <c r="AG50" i="7"/>
  <c r="AG52" i="7" s="1"/>
  <c r="AF78" i="7"/>
  <c r="AF70" i="7"/>
  <c r="AF82" i="7" s="1"/>
  <c r="N93" i="7"/>
  <c r="N50" i="7"/>
  <c r="N52" i="7" s="1"/>
  <c r="M70" i="7"/>
  <c r="M82" i="7" s="1"/>
  <c r="M78" i="7"/>
  <c r="G51" i="7"/>
  <c r="L70" i="7"/>
  <c r="L82" i="7" s="1"/>
  <c r="L78" i="7"/>
  <c r="F51" i="7"/>
  <c r="K78" i="7"/>
  <c r="K70" i="7"/>
  <c r="K82" i="7" s="1"/>
  <c r="J93" i="7"/>
  <c r="J50" i="7"/>
  <c r="J52" i="7" s="1"/>
  <c r="Y78" i="7"/>
  <c r="Y70" i="7"/>
  <c r="Y82" i="7" s="1"/>
  <c r="X50" i="7"/>
  <c r="X52" i="7" s="1"/>
  <c r="X93" i="7"/>
  <c r="Z73" i="7"/>
  <c r="Z83" i="7"/>
  <c r="E78" i="7"/>
  <c r="E70" i="7"/>
  <c r="E82" i="7" s="1"/>
  <c r="S93" i="7"/>
  <c r="S50" i="7"/>
  <c r="S52" i="7" s="1"/>
  <c r="AG78" i="7"/>
  <c r="AG70" i="7"/>
  <c r="AG82" i="7" s="1"/>
  <c r="O93" i="7"/>
  <c r="O50" i="7"/>
  <c r="O52" i="7" s="1"/>
  <c r="J78" i="7"/>
  <c r="J70" i="7"/>
  <c r="J82" i="7" s="1"/>
  <c r="I93" i="7"/>
  <c r="I50" i="7"/>
  <c r="I52" i="7" s="1"/>
  <c r="X78" i="7"/>
  <c r="X70" i="7"/>
  <c r="X82" i="7" s="1"/>
  <c r="AM83" i="7"/>
  <c r="AM73" i="7"/>
  <c r="AY83" i="7"/>
  <c r="AY73" i="7"/>
  <c r="AE83" i="7"/>
  <c r="AE73" i="7"/>
  <c r="D93" i="7"/>
  <c r="D50" i="7"/>
  <c r="R93" i="7"/>
  <c r="R50" i="7"/>
  <c r="R52" i="7" s="1"/>
  <c r="P93" i="7"/>
  <c r="P50" i="7"/>
  <c r="P52" i="7" s="1"/>
  <c r="O70" i="7"/>
  <c r="O82" i="7" s="1"/>
  <c r="O78" i="7"/>
  <c r="N78" i="7"/>
  <c r="N70" i="7"/>
  <c r="N82" i="7" s="1"/>
  <c r="D51" i="7"/>
  <c r="I70" i="7"/>
  <c r="I82" i="7" s="1"/>
  <c r="I78" i="7"/>
  <c r="U73" i="7"/>
  <c r="U83" i="7"/>
  <c r="AZ83" i="7"/>
  <c r="AZ73" i="7"/>
  <c r="N83" i="7"/>
  <c r="N73" i="7"/>
  <c r="AQ83" i="7"/>
  <c r="AQ73" i="7"/>
  <c r="M83" i="7"/>
  <c r="M73" i="7"/>
  <c r="L83" i="7"/>
  <c r="L73" i="7"/>
  <c r="D70" i="7"/>
  <c r="D82" i="7" s="1"/>
  <c r="D78" i="7"/>
  <c r="C93" i="7"/>
  <c r="C50" i="7"/>
  <c r="R78" i="7"/>
  <c r="R70" i="7"/>
  <c r="R82" i="7" s="1"/>
  <c r="Q93" i="7"/>
  <c r="Q50" i="7"/>
  <c r="Q52" i="7" s="1"/>
  <c r="P70" i="7"/>
  <c r="P82" i="7" s="1"/>
  <c r="P78" i="7"/>
  <c r="AS73" i="7"/>
  <c r="AS83" i="7"/>
  <c r="AR83" i="7"/>
  <c r="AR73" i="7"/>
  <c r="AN73" i="7"/>
  <c r="AN83" i="7"/>
  <c r="H93" i="7"/>
  <c r="H50" i="7"/>
  <c r="H52" i="7" s="1"/>
  <c r="AW73" i="7"/>
  <c r="AW83" i="7"/>
  <c r="J73" i="7"/>
  <c r="J83" i="7"/>
  <c r="H73" i="7"/>
  <c r="H83" i="7"/>
  <c r="C78" i="7"/>
  <c r="C70" i="7"/>
  <c r="C82" i="7" s="1"/>
  <c r="B93" i="7"/>
  <c r="B50" i="7"/>
  <c r="B52" i="7" s="1"/>
  <c r="Q78" i="7"/>
  <c r="Q70" i="7"/>
  <c r="Q82" i="7" s="1"/>
  <c r="C51" i="7"/>
  <c r="H78" i="7"/>
  <c r="H70" i="7"/>
  <c r="H82" i="7" s="1"/>
  <c r="AC73" i="7"/>
  <c r="AC83" i="7"/>
  <c r="AB83" i="7"/>
  <c r="AB73" i="7"/>
  <c r="W83" i="7"/>
  <c r="W73" i="7"/>
  <c r="AI83" i="7"/>
  <c r="AI73" i="7"/>
  <c r="O83" i="7"/>
  <c r="O73" i="7"/>
  <c r="B78" i="7"/>
  <c r="B70" i="7"/>
  <c r="B82" i="7" s="1"/>
  <c r="E73" i="7"/>
  <c r="E83" i="7"/>
  <c r="AJ83" i="7"/>
  <c r="AJ73" i="7"/>
  <c r="H135" i="6"/>
  <c r="H132" i="6" s="1"/>
  <c r="N135" i="6"/>
  <c r="N132" i="6" s="1"/>
  <c r="Q102" i="6"/>
  <c r="Q103" i="6"/>
  <c r="Q101" i="6"/>
  <c r="U104" i="6"/>
  <c r="U103" i="6"/>
  <c r="U102" i="6"/>
  <c r="V126" i="6"/>
  <c r="V128" i="6" s="1"/>
  <c r="V63" i="6"/>
  <c r="E126" i="6"/>
  <c r="E128" i="6" s="1"/>
  <c r="E63" i="6"/>
  <c r="AJ69" i="6"/>
  <c r="AJ68" i="6"/>
  <c r="P131" i="6"/>
  <c r="E135" i="6"/>
  <c r="E132" i="6" s="1"/>
  <c r="R131" i="6"/>
  <c r="Y103" i="6"/>
  <c r="Y101" i="6"/>
  <c r="Y102" i="6"/>
  <c r="Y104" i="6"/>
  <c r="AI104" i="6"/>
  <c r="AI103" i="6"/>
  <c r="AI101" i="6"/>
  <c r="D101" i="6"/>
  <c r="D169" i="6"/>
  <c r="B122" i="6"/>
  <c r="AJ126" i="6"/>
  <c r="AJ128" i="6" s="1"/>
  <c r="AJ63" i="6"/>
  <c r="AF100" i="6"/>
  <c r="AF137" i="6" s="1"/>
  <c r="AX126" i="6"/>
  <c r="AX128" i="6" s="1"/>
  <c r="AX63" i="6"/>
  <c r="X126" i="6"/>
  <c r="X128" i="6" s="1"/>
  <c r="X63" i="6"/>
  <c r="AZ131" i="6"/>
  <c r="V137" i="6"/>
  <c r="S126" i="6"/>
  <c r="S128" i="6" s="1"/>
  <c r="S63" i="6"/>
  <c r="AT137" i="6"/>
  <c r="U131" i="6"/>
  <c r="O126" i="6"/>
  <c r="O128" i="6" s="1"/>
  <c r="O63" i="6"/>
  <c r="AH137" i="6"/>
  <c r="AD60" i="6"/>
  <c r="I131" i="6"/>
  <c r="W135" i="6"/>
  <c r="W132" i="6" s="1"/>
  <c r="AY119" i="6"/>
  <c r="AN169" i="6"/>
  <c r="F126" i="6"/>
  <c r="F128" i="6" s="1"/>
  <c r="F63" i="6"/>
  <c r="X122" i="6"/>
  <c r="X125" i="6" s="1"/>
  <c r="AC139" i="6"/>
  <c r="O100" i="6"/>
  <c r="O137" i="6" s="1"/>
  <c r="O141" i="6" s="1"/>
  <c r="O140" i="6" s="1"/>
  <c r="E124" i="6"/>
  <c r="X139" i="6"/>
  <c r="H100" i="6"/>
  <c r="H137" i="6" s="1"/>
  <c r="AT60" i="6"/>
  <c r="AQ60" i="6"/>
  <c r="AV126" i="6"/>
  <c r="AV128" i="6" s="1"/>
  <c r="AV63" i="6"/>
  <c r="AK60" i="6"/>
  <c r="AH60" i="6"/>
  <c r="H60" i="6"/>
  <c r="F60" i="6"/>
  <c r="E60" i="6"/>
  <c r="B100" i="6"/>
  <c r="R102" i="6"/>
  <c r="R103" i="6"/>
  <c r="R101" i="6"/>
  <c r="R104" i="6"/>
  <c r="AV100" i="6"/>
  <c r="AV137" i="6" s="1"/>
  <c r="AV141" i="6" s="1"/>
  <c r="AV140" i="6" s="1"/>
  <c r="AL119" i="6"/>
  <c r="T126" i="6"/>
  <c r="T128" i="6" s="1"/>
  <c r="T63" i="6"/>
  <c r="AY60" i="6"/>
  <c r="AL131" i="6"/>
  <c r="AH126" i="6"/>
  <c r="AH128" i="6" s="1"/>
  <c r="AH63" i="6"/>
  <c r="AY131" i="6"/>
  <c r="M139" i="6"/>
  <c r="AT126" i="6"/>
  <c r="AT128" i="6" s="1"/>
  <c r="AT63" i="6"/>
  <c r="O122" i="6"/>
  <c r="Y139" i="6"/>
  <c r="AW121" i="6"/>
  <c r="AW122" i="6" s="1"/>
  <c r="H139" i="6"/>
  <c r="AO126" i="6"/>
  <c r="AO128" i="6" s="1"/>
  <c r="AO63" i="6"/>
  <c r="H126" i="6"/>
  <c r="H128" i="6" s="1"/>
  <c r="H63" i="6"/>
  <c r="AM60" i="6"/>
  <c r="Z135" i="6"/>
  <c r="Z134" i="6" s="1"/>
  <c r="AZ149" i="6"/>
  <c r="AB126" i="6"/>
  <c r="AB128" i="6" s="1"/>
  <c r="AB63" i="6"/>
  <c r="R137" i="6"/>
  <c r="V41" i="6"/>
  <c r="I60" i="6"/>
  <c r="AB60" i="6"/>
  <c r="C124" i="6"/>
  <c r="D68" i="6"/>
  <c r="D69" i="6"/>
  <c r="D66" i="6"/>
  <c r="D67" i="6"/>
  <c r="AL159" i="6"/>
  <c r="AJ159" i="6"/>
  <c r="C159" i="6"/>
  <c r="AD126" i="6"/>
  <c r="AD128" i="6" s="1"/>
  <c r="AD63" i="6"/>
  <c r="J41" i="6"/>
  <c r="AF119" i="6"/>
  <c r="N134" i="6"/>
  <c r="I139" i="6"/>
  <c r="AU100" i="6"/>
  <c r="AU137" i="6" s="1"/>
  <c r="AU141" i="6" s="1"/>
  <c r="AU140" i="6" s="1"/>
  <c r="AE126" i="6"/>
  <c r="AE128" i="6" s="1"/>
  <c r="AE63" i="6"/>
  <c r="Y131" i="6"/>
  <c r="AT149" i="6"/>
  <c r="R60" i="6"/>
  <c r="U149" i="6"/>
  <c r="O60" i="6"/>
  <c r="J126" i="6"/>
  <c r="J128" i="6" s="1"/>
  <c r="J63" i="6"/>
  <c r="AK100" i="6"/>
  <c r="AK137" i="6" s="1"/>
  <c r="R169" i="6"/>
  <c r="AD100" i="6"/>
  <c r="AD137" i="6" s="1"/>
  <c r="Z121" i="6"/>
  <c r="V139" i="6"/>
  <c r="D126" i="6"/>
  <c r="D128" i="6" s="1"/>
  <c r="D63" i="6"/>
  <c r="AI60" i="6"/>
  <c r="AT169" i="6"/>
  <c r="R126" i="6"/>
  <c r="R128" i="6" s="1"/>
  <c r="R63" i="6"/>
  <c r="AW60" i="6"/>
  <c r="S131" i="6"/>
  <c r="AS137" i="6"/>
  <c r="AS141" i="6" s="1"/>
  <c r="AS140" i="6" s="1"/>
  <c r="AF169" i="6"/>
  <c r="AX100" i="6"/>
  <c r="AX137" i="6" s="1"/>
  <c r="AU122" i="6"/>
  <c r="Y126" i="6"/>
  <c r="Y128" i="6" s="1"/>
  <c r="Y63" i="6"/>
  <c r="W60" i="6"/>
  <c r="F131" i="6"/>
  <c r="AR131" i="6"/>
  <c r="AO60" i="6"/>
  <c r="K60" i="6"/>
  <c r="M149" i="6"/>
  <c r="AH149" i="6"/>
  <c r="AG131" i="6"/>
  <c r="K131" i="6"/>
  <c r="AE131" i="6"/>
  <c r="B60" i="6"/>
  <c r="B124" i="6" s="1"/>
  <c r="G124" i="6"/>
  <c r="T120" i="6"/>
  <c r="T122" i="6" s="1"/>
  <c r="AD122" i="6"/>
  <c r="W169" i="6"/>
  <c r="AC100" i="6"/>
  <c r="AC137" i="6" s="1"/>
  <c r="AX139" i="6"/>
  <c r="G119" i="6"/>
  <c r="N126" i="6"/>
  <c r="N128" i="6" s="1"/>
  <c r="N63" i="6"/>
  <c r="AS60" i="6"/>
  <c r="AX120" i="6"/>
  <c r="AX122" i="6" s="1"/>
  <c r="J120" i="6"/>
  <c r="J122" i="6" s="1"/>
  <c r="J125" i="6" s="1"/>
  <c r="Y137" i="6"/>
  <c r="AU131" i="6"/>
  <c r="Y41" i="6"/>
  <c r="Q131" i="6"/>
  <c r="AH131" i="6"/>
  <c r="M100" i="6"/>
  <c r="M137" i="6" s="1"/>
  <c r="Y124" i="6"/>
  <c r="AP100" i="6"/>
  <c r="AP137" i="6" s="1"/>
  <c r="AS101" i="6"/>
  <c r="AS103" i="6"/>
  <c r="AS102" i="6"/>
  <c r="AS104" i="6"/>
  <c r="AM126" i="6"/>
  <c r="AM128" i="6" s="1"/>
  <c r="AM63" i="6"/>
  <c r="S169" i="6"/>
  <c r="AM135" i="6"/>
  <c r="AM132" i="6" s="1"/>
  <c r="S60" i="6"/>
  <c r="B126" i="6"/>
  <c r="B128" i="6" s="1"/>
  <c r="B63" i="6"/>
  <c r="H119" i="6"/>
  <c r="K100" i="6"/>
  <c r="K137" i="6" s="1"/>
  <c r="J100" i="6"/>
  <c r="I126" i="6"/>
  <c r="I128" i="6" s="1"/>
  <c r="I63" i="6"/>
  <c r="G60" i="6"/>
  <c r="Y60" i="6"/>
  <c r="D131" i="6"/>
  <c r="X131" i="6"/>
  <c r="AK131" i="6"/>
  <c r="AW159" i="6"/>
  <c r="AJ131" i="6"/>
  <c r="L131" i="6"/>
  <c r="C100" i="6"/>
  <c r="P121" i="6"/>
  <c r="AP122" i="6"/>
  <c r="AM100" i="6"/>
  <c r="AQ100" i="6"/>
  <c r="Q139" i="6"/>
  <c r="AC60" i="6"/>
  <c r="AF135" i="6"/>
  <c r="AF134" i="6" s="1"/>
  <c r="AM41" i="6"/>
  <c r="Z119" i="6"/>
  <c r="AT139" i="6"/>
  <c r="AH41" i="6"/>
  <c r="AU60" i="6"/>
  <c r="AD139" i="6"/>
  <c r="T131" i="6"/>
  <c r="R139" i="6"/>
  <c r="AQ149" i="6"/>
  <c r="N60" i="6"/>
  <c r="AP126" i="6"/>
  <c r="AP128" i="6" s="1"/>
  <c r="AP63" i="6"/>
  <c r="AD131" i="6"/>
  <c r="V104" i="6"/>
  <c r="V103" i="6"/>
  <c r="V101" i="6"/>
  <c r="V102" i="6"/>
  <c r="P123" i="6"/>
  <c r="G100" i="6"/>
  <c r="G137" i="6" s="1"/>
  <c r="W126" i="6"/>
  <c r="W128" i="6" s="1"/>
  <c r="W63" i="6"/>
  <c r="AQ122" i="6"/>
  <c r="AQ125" i="6" s="1"/>
  <c r="AF123" i="6"/>
  <c r="C60" i="6"/>
  <c r="V131" i="6"/>
  <c r="AW126" i="6"/>
  <c r="AW128" i="6" s="1"/>
  <c r="AW63" i="6"/>
  <c r="AP139" i="6"/>
  <c r="AA119" i="6"/>
  <c r="Y169" i="6"/>
  <c r="Z126" i="6"/>
  <c r="Z128" i="6" s="1"/>
  <c r="Z63" i="6"/>
  <c r="AU149" i="6"/>
  <c r="U137" i="6"/>
  <c r="AR60" i="6"/>
  <c r="AU126" i="6"/>
  <c r="AU128" i="6" s="1"/>
  <c r="AU63" i="6"/>
  <c r="N149" i="6"/>
  <c r="AJ149" i="6"/>
  <c r="AR126" i="6"/>
  <c r="AR128" i="6" s="1"/>
  <c r="AR63" i="6"/>
  <c r="AG149" i="6"/>
  <c r="AI126" i="6"/>
  <c r="AI128" i="6" s="1"/>
  <c r="AI63" i="6"/>
  <c r="M60" i="6"/>
  <c r="T124" i="6"/>
  <c r="Z139" i="6"/>
  <c r="AL41" i="6"/>
  <c r="AS149" i="6"/>
  <c r="Q137" i="6"/>
  <c r="N139" i="6"/>
  <c r="AN60" i="6"/>
  <c r="AS126" i="6"/>
  <c r="AS128" i="6" s="1"/>
  <c r="AS63" i="6"/>
  <c r="AF126" i="6"/>
  <c r="AF128" i="6" s="1"/>
  <c r="AF63" i="6"/>
  <c r="C169" i="6"/>
  <c r="AI119" i="6"/>
  <c r="S121" i="6"/>
  <c r="S122" i="6" s="1"/>
  <c r="AE100" i="6"/>
  <c r="N119" i="6"/>
  <c r="AG121" i="6"/>
  <c r="F100" i="6"/>
  <c r="F137" i="6" s="1"/>
  <c r="E100" i="6"/>
  <c r="E137" i="6" s="1"/>
  <c r="G126" i="6"/>
  <c r="G128" i="6" s="1"/>
  <c r="G63" i="6"/>
  <c r="AK139" i="6"/>
  <c r="G135" i="6"/>
  <c r="G134" i="6" s="1"/>
  <c r="AG100" i="6"/>
  <c r="AG137" i="6" s="1"/>
  <c r="AG126" i="6"/>
  <c r="AG128" i="6" s="1"/>
  <c r="AG63" i="6"/>
  <c r="AV60" i="6"/>
  <c r="AV159" i="6"/>
  <c r="AY121" i="6"/>
  <c r="J139" i="6"/>
  <c r="AQ126" i="6"/>
  <c r="AQ128" i="6" s="1"/>
  <c r="AQ63" i="6"/>
  <c r="AC131" i="6"/>
  <c r="Q159" i="6"/>
  <c r="AX131" i="6"/>
  <c r="AB131" i="6"/>
  <c r="P126" i="6"/>
  <c r="P128" i="6" s="1"/>
  <c r="P63" i="6"/>
  <c r="Q60" i="6"/>
  <c r="T149" i="6"/>
  <c r="M126" i="6"/>
  <c r="M128" i="6" s="1"/>
  <c r="M63" i="6"/>
  <c r="AO131" i="6"/>
  <c r="AN137" i="6"/>
  <c r="C126" i="6"/>
  <c r="C128" i="6" s="1"/>
  <c r="C63" i="6"/>
  <c r="AZ120" i="6"/>
  <c r="AH169" i="6"/>
  <c r="AE120" i="6"/>
  <c r="E169" i="6"/>
  <c r="U169" i="6"/>
  <c r="U139" i="6"/>
  <c r="AK126" i="6"/>
  <c r="AK128" i="6" s="1"/>
  <c r="AK63" i="6"/>
  <c r="AG120" i="6"/>
  <c r="AV41" i="6"/>
  <c r="Q121" i="6"/>
  <c r="Q122" i="6" s="1"/>
  <c r="Q125" i="6" s="1"/>
  <c r="AI131" i="6"/>
  <c r="AW124" i="6"/>
  <c r="AQ139" i="6"/>
  <c r="AY100" i="6"/>
  <c r="AY137" i="6" s="1"/>
  <c r="O159" i="6"/>
  <c r="X60" i="6"/>
  <c r="X149" i="6"/>
  <c r="AS131" i="6"/>
  <c r="AQ131" i="6"/>
  <c r="O131" i="6"/>
  <c r="AR41" i="6"/>
  <c r="AQ41" i="6"/>
  <c r="AK169" i="6"/>
  <c r="C121" i="6"/>
  <c r="C122" i="6" s="1"/>
  <c r="AZ100" i="6"/>
  <c r="AZ137" i="6" s="1"/>
  <c r="AZ141" i="6" s="1"/>
  <c r="AZ140" i="6" s="1"/>
  <c r="N100" i="6"/>
  <c r="N169" i="6"/>
  <c r="AA124" i="6"/>
  <c r="AL100" i="6"/>
  <c r="AL137" i="6" s="1"/>
  <c r="AL141" i="6" s="1"/>
  <c r="AL140" i="6" s="1"/>
  <c r="E139" i="6"/>
  <c r="AW169" i="6"/>
  <c r="AI139" i="6"/>
  <c r="AB100" i="6"/>
  <c r="Q126" i="6"/>
  <c r="Q128" i="6" s="1"/>
  <c r="Q63" i="6"/>
  <c r="AF60" i="6"/>
  <c r="M121" i="6"/>
  <c r="P159" i="6"/>
  <c r="AV149" i="6"/>
  <c r="G123" i="6"/>
  <c r="AA139" i="6"/>
  <c r="AY120" i="6"/>
  <c r="AA126" i="6"/>
  <c r="AA128" i="6" s="1"/>
  <c r="AA63" i="6"/>
  <c r="AP60" i="6"/>
  <c r="AM139" i="6"/>
  <c r="AR139" i="6"/>
  <c r="AT131" i="6"/>
  <c r="AY126" i="6"/>
  <c r="AY128" i="6" s="1"/>
  <c r="AY63" i="6"/>
  <c r="L60" i="6"/>
  <c r="O149" i="6"/>
  <c r="AU41" i="6"/>
  <c r="AO41" i="6"/>
  <c r="AN103" i="6"/>
  <c r="AN101" i="6"/>
  <c r="AN102" i="6"/>
  <c r="AN104" i="6"/>
  <c r="AJ120" i="6"/>
  <c r="AJ122" i="6" s="1"/>
  <c r="AH102" i="6"/>
  <c r="AH104" i="6"/>
  <c r="AH103" i="6"/>
  <c r="AH101" i="6"/>
  <c r="AR100" i="6"/>
  <c r="AR137" i="6" s="1"/>
  <c r="AL126" i="6"/>
  <c r="AL128" i="6" s="1"/>
  <c r="AL63" i="6"/>
  <c r="U126" i="6"/>
  <c r="U128" i="6" s="1"/>
  <c r="U63" i="6"/>
  <c r="S139" i="6"/>
  <c r="AB122" i="6"/>
  <c r="AB125" i="6" s="1"/>
  <c r="Z100" i="6"/>
  <c r="Z137" i="6" s="1"/>
  <c r="K139" i="6"/>
  <c r="L100" i="6"/>
  <c r="L137" i="6" s="1"/>
  <c r="K126" i="6"/>
  <c r="K128" i="6" s="1"/>
  <c r="K63" i="6"/>
  <c r="T41" i="6"/>
  <c r="AP131" i="6"/>
  <c r="J131" i="6"/>
  <c r="AA60" i="6"/>
  <c r="AC126" i="6"/>
  <c r="AC128" i="6" s="1"/>
  <c r="AC63" i="6"/>
  <c r="AW131" i="6"/>
  <c r="AA135" i="6"/>
  <c r="AA134" i="6" s="1"/>
  <c r="AH139" i="6"/>
  <c r="L126" i="6"/>
  <c r="L128" i="6" s="1"/>
  <c r="L63" i="6"/>
  <c r="AO100" i="6"/>
  <c r="AO137" i="6" s="1"/>
  <c r="AJ100" i="6"/>
  <c r="AJ137" i="6" s="1"/>
  <c r="AR122" i="6"/>
  <c r="AZ126" i="6"/>
  <c r="AZ128" i="6" s="1"/>
  <c r="AZ63" i="6"/>
  <c r="AL149" i="6"/>
  <c r="AD123" i="6"/>
  <c r="AF139" i="6"/>
  <c r="P60" i="6"/>
  <c r="C131" i="6"/>
  <c r="AA100" i="6"/>
  <c r="AA137" i="6" s="1"/>
  <c r="Z120" i="6"/>
  <c r="AV131" i="6"/>
  <c r="P100" i="6"/>
  <c r="P137" i="6" s="1"/>
  <c r="L122" i="6"/>
  <c r="L125" i="6" s="1"/>
  <c r="AS159" i="6"/>
  <c r="M159" i="6"/>
  <c r="AM121" i="6"/>
  <c r="G139" i="6"/>
  <c r="AN126" i="6"/>
  <c r="AN128" i="6" s="1"/>
  <c r="AN63" i="6"/>
  <c r="J149" i="6"/>
  <c r="AB139" i="6"/>
  <c r="X41" i="6"/>
  <c r="L139" i="6"/>
  <c r="AN131" i="6"/>
  <c r="O41" i="6"/>
  <c r="I41" i="6"/>
  <c r="AD149" i="6"/>
  <c r="B83" i="3"/>
  <c r="U52" i="7" l="1"/>
  <c r="F52" i="7"/>
  <c r="AS52" i="7"/>
  <c r="AR52" i="7"/>
  <c r="AH129" i="6"/>
  <c r="AP125" i="6"/>
  <c r="O125" i="6"/>
  <c r="D122" i="6"/>
  <c r="AI102" i="6"/>
  <c r="X137" i="6"/>
  <c r="X104" i="6"/>
  <c r="W137" i="6"/>
  <c r="W141" i="6" s="1"/>
  <c r="W140" i="6" s="1"/>
  <c r="W104" i="6"/>
  <c r="W102" i="6"/>
  <c r="W101" i="6"/>
  <c r="T137" i="6"/>
  <c r="T141" i="6" s="1"/>
  <c r="T140" i="6" s="1"/>
  <c r="T104" i="6"/>
  <c r="I137" i="6"/>
  <c r="D102" i="6"/>
  <c r="AW102" i="6"/>
  <c r="AW101" i="6"/>
  <c r="AW103" i="6"/>
  <c r="AW104" i="6"/>
  <c r="AU125" i="6"/>
  <c r="AU129" i="6" s="1"/>
  <c r="AJ125" i="6"/>
  <c r="AJ129" i="6" s="1"/>
  <c r="X102" i="6"/>
  <c r="X101" i="6"/>
  <c r="U125" i="6"/>
  <c r="U129" i="6" s="1"/>
  <c r="T103" i="6"/>
  <c r="S101" i="6"/>
  <c r="S102" i="6"/>
  <c r="I104" i="6"/>
  <c r="I102" i="6"/>
  <c r="I101" i="6"/>
  <c r="D137" i="6"/>
  <c r="D103" i="6"/>
  <c r="T102" i="6"/>
  <c r="S103" i="6"/>
  <c r="S104" i="6"/>
  <c r="AT101" i="6"/>
  <c r="AT104" i="6"/>
  <c r="AT103" i="6"/>
  <c r="M122" i="6"/>
  <c r="E122" i="6"/>
  <c r="AX125" i="6"/>
  <c r="AX129" i="6" s="1"/>
  <c r="AC125" i="6"/>
  <c r="AC129" i="6" s="1"/>
  <c r="S125" i="6"/>
  <c r="S129" i="6" s="1"/>
  <c r="M125" i="6"/>
  <c r="M129" i="6" s="1"/>
  <c r="D125" i="6"/>
  <c r="D129" i="6" s="1"/>
  <c r="AR125" i="6"/>
  <c r="AR129" i="6" s="1"/>
  <c r="AO125" i="6"/>
  <c r="AO129" i="6" s="1"/>
  <c r="AN125" i="6"/>
  <c r="AN129" i="6" s="1"/>
  <c r="AL125" i="6"/>
  <c r="AL129" i="6" s="1"/>
  <c r="R125" i="6"/>
  <c r="R129" i="6" s="1"/>
  <c r="AF125" i="6"/>
  <c r="AF129" i="6" s="1"/>
  <c r="AE122" i="6"/>
  <c r="AE125" i="6" s="1"/>
  <c r="AE129" i="6" s="1"/>
  <c r="AA122" i="6"/>
  <c r="AA125" i="6" s="1"/>
  <c r="AA129" i="6" s="1"/>
  <c r="W122" i="6"/>
  <c r="AA132" i="6"/>
  <c r="M132" i="6"/>
  <c r="M134" i="6"/>
  <c r="AP129" i="6"/>
  <c r="AB129" i="6"/>
  <c r="Q129" i="6"/>
  <c r="D141" i="6"/>
  <c r="D140" i="6" s="1"/>
  <c r="X129" i="6"/>
  <c r="AL66" i="6"/>
  <c r="AL68" i="6"/>
  <c r="AL70" i="6" s="1"/>
  <c r="AL67" i="6"/>
  <c r="AL69" i="6"/>
  <c r="AJ67" i="6"/>
  <c r="AJ66" i="6"/>
  <c r="Z66" i="6"/>
  <c r="U67" i="6"/>
  <c r="G125" i="6"/>
  <c r="G129" i="6" s="1"/>
  <c r="AV125" i="6"/>
  <c r="AV129" i="6" s="1"/>
  <c r="AS125" i="6"/>
  <c r="AS129" i="6" s="1"/>
  <c r="Z69" i="6"/>
  <c r="W125" i="6"/>
  <c r="W129" i="6" s="1"/>
  <c r="V67" i="6"/>
  <c r="V66" i="6"/>
  <c r="V68" i="6"/>
  <c r="V70" i="6" s="1"/>
  <c r="V65" i="6"/>
  <c r="N125" i="6"/>
  <c r="N129" i="6" s="1"/>
  <c r="AZ122" i="6"/>
  <c r="AZ125" i="6" s="1"/>
  <c r="AZ129" i="6" s="1"/>
  <c r="AM122" i="6"/>
  <c r="AM125" i="6" s="1"/>
  <c r="AM129" i="6" s="1"/>
  <c r="AE67" i="6"/>
  <c r="AE70" i="6" s="1"/>
  <c r="Y122" i="6"/>
  <c r="Y125" i="6" s="1"/>
  <c r="Y129" i="6" s="1"/>
  <c r="K122" i="6"/>
  <c r="K125" i="6" s="1"/>
  <c r="K129" i="6" s="1"/>
  <c r="J67" i="6"/>
  <c r="J68" i="6"/>
  <c r="AZ69" i="6"/>
  <c r="AZ68" i="6"/>
  <c r="AZ67" i="6"/>
  <c r="AE68" i="6"/>
  <c r="AE65" i="6"/>
  <c r="Z65" i="6"/>
  <c r="P122" i="6"/>
  <c r="P125" i="6" s="1"/>
  <c r="P129" i="6" s="1"/>
  <c r="AF132" i="6"/>
  <c r="H134" i="6"/>
  <c r="G132" i="6"/>
  <c r="AI129" i="6"/>
  <c r="AQ129" i="6"/>
  <c r="L129" i="6"/>
  <c r="I129" i="6"/>
  <c r="F129" i="6"/>
  <c r="AZ66" i="6"/>
  <c r="AX65" i="6"/>
  <c r="AX66" i="6"/>
  <c r="AX67" i="6"/>
  <c r="AX68" i="6"/>
  <c r="AW125" i="6"/>
  <c r="AW129" i="6" s="1"/>
  <c r="AE66" i="6"/>
  <c r="Z67" i="6"/>
  <c r="Z70" i="6" s="1"/>
  <c r="C125" i="6"/>
  <c r="C129" i="6" s="1"/>
  <c r="AT125" i="6"/>
  <c r="AT129" i="6" s="1"/>
  <c r="AG65" i="6"/>
  <c r="AG68" i="6"/>
  <c r="AG69" i="6"/>
  <c r="AG67" i="6"/>
  <c r="AD125" i="6"/>
  <c r="AD129" i="6" s="1"/>
  <c r="U69" i="6"/>
  <c r="U68" i="6"/>
  <c r="U65" i="6"/>
  <c r="T67" i="6"/>
  <c r="T66" i="6"/>
  <c r="T68" i="6"/>
  <c r="T69" i="6"/>
  <c r="J66" i="6"/>
  <c r="J69" i="6"/>
  <c r="AG122" i="6"/>
  <c r="AG125" i="6" s="1"/>
  <c r="AG129" i="6" s="1"/>
  <c r="Z122" i="6"/>
  <c r="Z125" i="6" s="1"/>
  <c r="Z129" i="6" s="1"/>
  <c r="V129" i="6"/>
  <c r="B125" i="6"/>
  <c r="B129" i="6" s="1"/>
  <c r="AM134" i="6"/>
  <c r="E134" i="6"/>
  <c r="B74" i="7"/>
  <c r="B86" i="7" s="1"/>
  <c r="B85" i="7"/>
  <c r="AC74" i="7"/>
  <c r="AC86" i="7" s="1"/>
  <c r="AC85" i="7"/>
  <c r="AN74" i="7"/>
  <c r="AN86" i="7" s="1"/>
  <c r="AN85" i="7"/>
  <c r="AK85" i="7"/>
  <c r="AK74" i="7"/>
  <c r="AK86" i="7" s="1"/>
  <c r="D74" i="7"/>
  <c r="D86" i="7" s="1"/>
  <c r="D85" i="7"/>
  <c r="AD74" i="7"/>
  <c r="AD86" i="7" s="1"/>
  <c r="AD85" i="7"/>
  <c r="E85" i="7"/>
  <c r="E74" i="7"/>
  <c r="E86" i="7" s="1"/>
  <c r="AR85" i="7"/>
  <c r="AR74" i="7"/>
  <c r="AR86" i="7" s="1"/>
  <c r="M74" i="7"/>
  <c r="M86" i="7" s="1"/>
  <c r="M85" i="7"/>
  <c r="Q85" i="7"/>
  <c r="Q74" i="7"/>
  <c r="Q86" i="7" s="1"/>
  <c r="K74" i="7"/>
  <c r="K86" i="7" s="1"/>
  <c r="K85" i="7"/>
  <c r="AP74" i="7"/>
  <c r="AP86" i="7" s="1"/>
  <c r="AP85" i="7"/>
  <c r="AO74" i="7"/>
  <c r="AO86" i="7" s="1"/>
  <c r="AO85" i="7"/>
  <c r="AQ74" i="7"/>
  <c r="AQ86" i="7" s="1"/>
  <c r="AQ85" i="7"/>
  <c r="AT74" i="7"/>
  <c r="AT86" i="7" s="1"/>
  <c r="AT85" i="7"/>
  <c r="W52" i="7"/>
  <c r="AH74" i="7"/>
  <c r="AH86" i="7" s="1"/>
  <c r="AH85" i="7"/>
  <c r="AL52" i="7"/>
  <c r="O74" i="7"/>
  <c r="O86" i="7" s="1"/>
  <c r="O85" i="7"/>
  <c r="AS74" i="7"/>
  <c r="AS86" i="7" s="1"/>
  <c r="AS85" i="7"/>
  <c r="F85" i="7"/>
  <c r="F74" i="7"/>
  <c r="F86" i="7" s="1"/>
  <c r="R85" i="7"/>
  <c r="R74" i="7"/>
  <c r="R86" i="7" s="1"/>
  <c r="AG85" i="7"/>
  <c r="AG74" i="7"/>
  <c r="AG86" i="7" s="1"/>
  <c r="C85" i="7"/>
  <c r="C74" i="7"/>
  <c r="C86" i="7" s="1"/>
  <c r="AX74" i="7"/>
  <c r="AX86" i="7" s="1"/>
  <c r="AX85" i="7"/>
  <c r="AI85" i="7"/>
  <c r="AI74" i="7"/>
  <c r="AI86" i="7" s="1"/>
  <c r="D52" i="7"/>
  <c r="I74" i="7"/>
  <c r="I86" i="7" s="1"/>
  <c r="I85" i="7"/>
  <c r="L85" i="7"/>
  <c r="L74" i="7"/>
  <c r="L86" i="7" s="1"/>
  <c r="N74" i="7"/>
  <c r="N86" i="7" s="1"/>
  <c r="N85" i="7"/>
  <c r="AZ74" i="7"/>
  <c r="AZ86" i="7" s="1"/>
  <c r="AZ85" i="7"/>
  <c r="V85" i="7"/>
  <c r="V74" i="7"/>
  <c r="V86" i="7" s="1"/>
  <c r="S85" i="7"/>
  <c r="S74" i="7"/>
  <c r="S86" i="7" s="1"/>
  <c r="Z85" i="7"/>
  <c r="Z74" i="7"/>
  <c r="Z86" i="7" s="1"/>
  <c r="AV85" i="7"/>
  <c r="AV74" i="7"/>
  <c r="AV86" i="7" s="1"/>
  <c r="AU74" i="7"/>
  <c r="AU86" i="7" s="1"/>
  <c r="AU85" i="7"/>
  <c r="Y74" i="7"/>
  <c r="Y86" i="7" s="1"/>
  <c r="Y85" i="7"/>
  <c r="AA74" i="7"/>
  <c r="AA86" i="7" s="1"/>
  <c r="AA85" i="7"/>
  <c r="T74" i="7"/>
  <c r="T86" i="7" s="1"/>
  <c r="T85" i="7"/>
  <c r="AJ74" i="7"/>
  <c r="AJ86" i="7" s="1"/>
  <c r="AJ85" i="7"/>
  <c r="H74" i="7"/>
  <c r="H86" i="7" s="1"/>
  <c r="H85" i="7"/>
  <c r="AE74" i="7"/>
  <c r="AE86" i="7" s="1"/>
  <c r="AE85" i="7"/>
  <c r="AB85" i="7"/>
  <c r="AB74" i="7"/>
  <c r="AB86" i="7" s="1"/>
  <c r="J74" i="7"/>
  <c r="J86" i="7" s="1"/>
  <c r="J85" i="7"/>
  <c r="U85" i="7"/>
  <c r="U74" i="7"/>
  <c r="U86" i="7" s="1"/>
  <c r="AY85" i="7"/>
  <c r="AY74" i="7"/>
  <c r="AY86" i="7" s="1"/>
  <c r="V52" i="7"/>
  <c r="C52" i="7"/>
  <c r="X74" i="7"/>
  <c r="X86" i="7" s="1"/>
  <c r="X85" i="7"/>
  <c r="P85" i="7"/>
  <c r="P74" i="7"/>
  <c r="P86" i="7" s="1"/>
  <c r="AL85" i="7"/>
  <c r="AL74" i="7"/>
  <c r="AL86" i="7" s="1"/>
  <c r="AK52" i="7"/>
  <c r="AQ52" i="7"/>
  <c r="G74" i="7"/>
  <c r="G86" i="7" s="1"/>
  <c r="G85" i="7"/>
  <c r="AF85" i="7"/>
  <c r="AF74" i="7"/>
  <c r="AF86" i="7" s="1"/>
  <c r="W85" i="7"/>
  <c r="W74" i="7"/>
  <c r="W86" i="7" s="1"/>
  <c r="AW85" i="7"/>
  <c r="AW74" i="7"/>
  <c r="AW86" i="7" s="1"/>
  <c r="AM74" i="7"/>
  <c r="AM86" i="7" s="1"/>
  <c r="AM85" i="7"/>
  <c r="F141" i="6"/>
  <c r="F140" i="6" s="1"/>
  <c r="AG141" i="6"/>
  <c r="AG140" i="6" s="1"/>
  <c r="AA69" i="6"/>
  <c r="AA65" i="6"/>
  <c r="AA68" i="6"/>
  <c r="AA67" i="6"/>
  <c r="AA66" i="6"/>
  <c r="AR64" i="6"/>
  <c r="AR71" i="6"/>
  <c r="AR72" i="6"/>
  <c r="D135" i="6"/>
  <c r="D134" i="6" s="1"/>
  <c r="D132" i="6"/>
  <c r="R72" i="6"/>
  <c r="R71" i="6"/>
  <c r="R64" i="6"/>
  <c r="AY135" i="6"/>
  <c r="AY134" i="6" s="1"/>
  <c r="V72" i="6"/>
  <c r="V71" i="6"/>
  <c r="V64" i="6"/>
  <c r="AW66" i="6"/>
  <c r="AW67" i="6"/>
  <c r="AW65" i="6"/>
  <c r="AW68" i="6"/>
  <c r="AW69" i="6"/>
  <c r="AC141" i="6"/>
  <c r="AC138" i="6" s="1"/>
  <c r="L68" i="6"/>
  <c r="L69" i="6"/>
  <c r="L65" i="6"/>
  <c r="L67" i="6"/>
  <c r="L66" i="6"/>
  <c r="AB135" i="6"/>
  <c r="AB134" i="6" s="1"/>
  <c r="AW71" i="6"/>
  <c r="AW64" i="6"/>
  <c r="AW72" i="6"/>
  <c r="AP135" i="6"/>
  <c r="AP134" i="6" s="1"/>
  <c r="AY71" i="6"/>
  <c r="AY72" i="6"/>
  <c r="AY64" i="6"/>
  <c r="AF69" i="6"/>
  <c r="AF66" i="6"/>
  <c r="AF67" i="6"/>
  <c r="AF65" i="6"/>
  <c r="AF68" i="6"/>
  <c r="AX135" i="6"/>
  <c r="AX134" i="6" s="1"/>
  <c r="AD141" i="6"/>
  <c r="AD138" i="6" s="1"/>
  <c r="Y65" i="6"/>
  <c r="Y66" i="6"/>
  <c r="Y68" i="6"/>
  <c r="Y67" i="6"/>
  <c r="Y69" i="6"/>
  <c r="AH135" i="6"/>
  <c r="AH134" i="6" s="1"/>
  <c r="AH132" i="6"/>
  <c r="Z132" i="6"/>
  <c r="B102" i="6"/>
  <c r="B103" i="6"/>
  <c r="B101" i="6"/>
  <c r="B104" i="6"/>
  <c r="U135" i="6"/>
  <c r="U134" i="6" s="1"/>
  <c r="AU69" i="6"/>
  <c r="AU68" i="6"/>
  <c r="AU67" i="6"/>
  <c r="AU66" i="6"/>
  <c r="AU65" i="6"/>
  <c r="AM103" i="6"/>
  <c r="AM104" i="6"/>
  <c r="AM101" i="6"/>
  <c r="AM102" i="6"/>
  <c r="G65" i="6"/>
  <c r="G68" i="6"/>
  <c r="G66" i="6"/>
  <c r="G67" i="6"/>
  <c r="G69" i="6"/>
  <c r="Q135" i="6"/>
  <c r="Q134" i="6" s="1"/>
  <c r="K69" i="6"/>
  <c r="K65" i="6"/>
  <c r="K68" i="6"/>
  <c r="K67" i="6"/>
  <c r="K66" i="6"/>
  <c r="J71" i="6"/>
  <c r="J64" i="6"/>
  <c r="J72" i="6"/>
  <c r="AD64" i="6"/>
  <c r="AD72" i="6"/>
  <c r="AD71" i="6"/>
  <c r="AM65" i="6"/>
  <c r="AM66" i="6"/>
  <c r="AM67" i="6"/>
  <c r="AM68" i="6"/>
  <c r="AM69" i="6"/>
  <c r="AH72" i="6"/>
  <c r="AH71" i="6"/>
  <c r="AH64" i="6"/>
  <c r="AC135" i="6"/>
  <c r="AC134" i="6" s="1"/>
  <c r="I71" i="6"/>
  <c r="I64" i="6"/>
  <c r="I72" i="6"/>
  <c r="AX141" i="6"/>
  <c r="AX138" i="6" s="1"/>
  <c r="S71" i="6"/>
  <c r="S64" i="6"/>
  <c r="S72" i="6"/>
  <c r="P135" i="6"/>
  <c r="P134" i="6" s="1"/>
  <c r="J135" i="6"/>
  <c r="J134" i="6" s="1"/>
  <c r="AO65" i="6"/>
  <c r="AO66" i="6"/>
  <c r="AO67" i="6"/>
  <c r="AO68" i="6"/>
  <c r="AO69" i="6"/>
  <c r="AV135" i="6"/>
  <c r="AV134" i="6" s="1"/>
  <c r="AJ104" i="6"/>
  <c r="AJ103" i="6"/>
  <c r="AJ101" i="6"/>
  <c r="AJ102" i="6"/>
  <c r="S141" i="6"/>
  <c r="S138" i="6" s="1"/>
  <c r="AR141" i="6"/>
  <c r="AR138" i="6" s="1"/>
  <c r="AF71" i="6"/>
  <c r="AF64" i="6"/>
  <c r="AF72" i="6"/>
  <c r="AU72" i="6"/>
  <c r="AU71" i="6"/>
  <c r="AU73" i="6" s="1"/>
  <c r="AU64" i="6"/>
  <c r="C67" i="6"/>
  <c r="C69" i="6"/>
  <c r="C68" i="6"/>
  <c r="C65" i="6"/>
  <c r="C66" i="6"/>
  <c r="AT141" i="6"/>
  <c r="AT140" i="6" s="1"/>
  <c r="AC101" i="6"/>
  <c r="AC103" i="6"/>
  <c r="AC102" i="6"/>
  <c r="AC104" i="6"/>
  <c r="AR135" i="6"/>
  <c r="AR134" i="6" s="1"/>
  <c r="O67" i="6"/>
  <c r="O66" i="6"/>
  <c r="O68" i="6"/>
  <c r="O65" i="6"/>
  <c r="O69" i="6"/>
  <c r="AK129" i="6"/>
  <c r="AT135" i="6"/>
  <c r="AT134" i="6" s="1"/>
  <c r="AO103" i="6"/>
  <c r="AO104" i="6"/>
  <c r="AO101" i="6"/>
  <c r="AO102" i="6"/>
  <c r="AQ135" i="6"/>
  <c r="AQ134" i="6" s="1"/>
  <c r="J102" i="6"/>
  <c r="J101" i="6"/>
  <c r="J104" i="6"/>
  <c r="J103" i="6"/>
  <c r="AU135" i="6"/>
  <c r="AU134" i="6" s="1"/>
  <c r="F135" i="6"/>
  <c r="F134" i="6" s="1"/>
  <c r="AI67" i="6"/>
  <c r="AI65" i="6"/>
  <c r="AI66" i="6"/>
  <c r="AI68" i="6"/>
  <c r="AI69" i="6"/>
  <c r="AB68" i="6"/>
  <c r="AB65" i="6"/>
  <c r="AB66" i="6"/>
  <c r="AB69" i="6"/>
  <c r="AB67" i="6"/>
  <c r="AL135" i="6"/>
  <c r="AL134" i="6" s="1"/>
  <c r="AK141" i="6"/>
  <c r="AK138" i="6" s="1"/>
  <c r="AB102" i="6"/>
  <c r="AB104" i="6"/>
  <c r="AB103" i="6"/>
  <c r="AB101" i="6"/>
  <c r="C72" i="6"/>
  <c r="C71" i="6"/>
  <c r="C64" i="6"/>
  <c r="AQ64" i="6"/>
  <c r="AQ71" i="6"/>
  <c r="AQ72" i="6"/>
  <c r="M69" i="6"/>
  <c r="M67" i="6"/>
  <c r="M68" i="6"/>
  <c r="M66" i="6"/>
  <c r="M65" i="6"/>
  <c r="AA102" i="6"/>
  <c r="AA104" i="6"/>
  <c r="AA103" i="6"/>
  <c r="AA101" i="6"/>
  <c r="L64" i="6"/>
  <c r="L72" i="6"/>
  <c r="L71" i="6"/>
  <c r="L73" i="6" s="1"/>
  <c r="AI141" i="6"/>
  <c r="AI140" i="6" s="1"/>
  <c r="AS135" i="6"/>
  <c r="AS134" i="6" s="1"/>
  <c r="AK71" i="6"/>
  <c r="AK72" i="6"/>
  <c r="AK64" i="6"/>
  <c r="AS71" i="6"/>
  <c r="AS64" i="6"/>
  <c r="AS72" i="6"/>
  <c r="AV138" i="6"/>
  <c r="AR65" i="6"/>
  <c r="AR67" i="6"/>
  <c r="AR68" i="6"/>
  <c r="AR66" i="6"/>
  <c r="AR69" i="6"/>
  <c r="W134" i="6"/>
  <c r="K102" i="6"/>
  <c r="K104" i="6"/>
  <c r="K103" i="6"/>
  <c r="K101" i="6"/>
  <c r="W65" i="6"/>
  <c r="W66" i="6"/>
  <c r="W68" i="6"/>
  <c r="W67" i="6"/>
  <c r="W69" i="6"/>
  <c r="D71" i="6"/>
  <c r="D72" i="6"/>
  <c r="D64" i="6"/>
  <c r="R67" i="6"/>
  <c r="R66" i="6"/>
  <c r="R65" i="6"/>
  <c r="R68" i="6"/>
  <c r="R69" i="6"/>
  <c r="H129" i="6"/>
  <c r="AY69" i="6"/>
  <c r="AY68" i="6"/>
  <c r="AY67" i="6"/>
  <c r="AY65" i="6"/>
  <c r="AY66" i="6"/>
  <c r="AB137" i="6"/>
  <c r="AB141" i="6" s="1"/>
  <c r="AB140" i="6" s="1"/>
  <c r="AY141" i="6"/>
  <c r="AY140" i="6" s="1"/>
  <c r="AZ135" i="6"/>
  <c r="AZ134" i="6" s="1"/>
  <c r="AE101" i="6"/>
  <c r="AE103" i="6"/>
  <c r="AE102" i="6"/>
  <c r="AE104" i="6"/>
  <c r="AG135" i="6"/>
  <c r="AG134" i="6" s="1"/>
  <c r="V135" i="6"/>
  <c r="V134" i="6" s="1"/>
  <c r="AM64" i="6"/>
  <c r="AM72" i="6"/>
  <c r="AM71" i="6"/>
  <c r="H64" i="6"/>
  <c r="H71" i="6"/>
  <c r="H72" i="6"/>
  <c r="AN135" i="6"/>
  <c r="AN134" i="6" s="1"/>
  <c r="L141" i="6"/>
  <c r="L140" i="6" s="1"/>
  <c r="C135" i="6"/>
  <c r="C134" i="6" s="1"/>
  <c r="C132" i="6"/>
  <c r="AP67" i="6"/>
  <c r="AP65" i="6"/>
  <c r="AP68" i="6"/>
  <c r="AP66" i="6"/>
  <c r="AP69" i="6"/>
  <c r="AW141" i="6"/>
  <c r="AW140" i="6" s="1"/>
  <c r="Y64" i="6"/>
  <c r="Y72" i="6"/>
  <c r="Y71" i="6"/>
  <c r="AO71" i="6"/>
  <c r="AO64" i="6"/>
  <c r="AO72" i="6"/>
  <c r="T72" i="6"/>
  <c r="T71" i="6"/>
  <c r="T64" i="6"/>
  <c r="E67" i="6"/>
  <c r="E66" i="6"/>
  <c r="E65" i="6"/>
  <c r="E69" i="6"/>
  <c r="E68" i="6"/>
  <c r="AM137" i="6"/>
  <c r="AM141" i="6" s="1"/>
  <c r="AM140" i="6" s="1"/>
  <c r="X64" i="6"/>
  <c r="X71" i="6"/>
  <c r="X72" i="6"/>
  <c r="AT68" i="6"/>
  <c r="AT69" i="6"/>
  <c r="AT67" i="6"/>
  <c r="AT66" i="6"/>
  <c r="AT65" i="6"/>
  <c r="P69" i="6"/>
  <c r="P68" i="6"/>
  <c r="P66" i="6"/>
  <c r="P67" i="6"/>
  <c r="P65" i="6"/>
  <c r="C103" i="6"/>
  <c r="C101" i="6"/>
  <c r="C104" i="6"/>
  <c r="C102" i="6"/>
  <c r="Y135" i="6"/>
  <c r="Y134" i="6" s="1"/>
  <c r="I65" i="6"/>
  <c r="I66" i="6"/>
  <c r="I68" i="6"/>
  <c r="I67" i="6"/>
  <c r="I69" i="6"/>
  <c r="F66" i="6"/>
  <c r="F67" i="6"/>
  <c r="F69" i="6"/>
  <c r="F65" i="6"/>
  <c r="F68" i="6"/>
  <c r="H103" i="6"/>
  <c r="H102" i="6"/>
  <c r="H104" i="6"/>
  <c r="H101" i="6"/>
  <c r="L135" i="6"/>
  <c r="L134" i="6" s="1"/>
  <c r="V141" i="6"/>
  <c r="V138" i="6" s="1"/>
  <c r="H141" i="6"/>
  <c r="H138" i="6" s="1"/>
  <c r="H66" i="6"/>
  <c r="H65" i="6"/>
  <c r="H68" i="6"/>
  <c r="H67" i="6"/>
  <c r="H69" i="6"/>
  <c r="X141" i="6"/>
  <c r="X140" i="6" s="1"/>
  <c r="I135" i="6"/>
  <c r="I134" i="6" s="1"/>
  <c r="AX72" i="6"/>
  <c r="AX71" i="6"/>
  <c r="AX64" i="6"/>
  <c r="AJ70" i="6"/>
  <c r="T135" i="6"/>
  <c r="T134" i="6" s="1"/>
  <c r="M141" i="6"/>
  <c r="M138" i="6" s="1"/>
  <c r="AE137" i="6"/>
  <c r="Q72" i="6"/>
  <c r="Q71" i="6"/>
  <c r="Q64" i="6"/>
  <c r="P104" i="6"/>
  <c r="P103" i="6"/>
  <c r="P101" i="6"/>
  <c r="P102" i="6"/>
  <c r="AN66" i="6"/>
  <c r="AN65" i="6"/>
  <c r="AN67" i="6"/>
  <c r="AN68" i="6"/>
  <c r="AN69" i="6"/>
  <c r="AF141" i="6"/>
  <c r="AF140" i="6" s="1"/>
  <c r="S69" i="6"/>
  <c r="S68" i="6"/>
  <c r="S67" i="6"/>
  <c r="S65" i="6"/>
  <c r="S66" i="6"/>
  <c r="O135" i="6"/>
  <c r="O134" i="6" s="1"/>
  <c r="AZ138" i="6"/>
  <c r="G64" i="6"/>
  <c r="G71" i="6"/>
  <c r="G72" i="6"/>
  <c r="AV66" i="6"/>
  <c r="AV67" i="6"/>
  <c r="AV65" i="6"/>
  <c r="AV68" i="6"/>
  <c r="AV69" i="6"/>
  <c r="J129" i="6"/>
  <c r="AH69" i="6"/>
  <c r="AH68" i="6"/>
  <c r="AH67" i="6"/>
  <c r="AH66" i="6"/>
  <c r="AH65" i="6"/>
  <c r="AD68" i="6"/>
  <c r="AD69" i="6"/>
  <c r="AD67" i="6"/>
  <c r="AD66" i="6"/>
  <c r="AD65" i="6"/>
  <c r="AW135" i="6"/>
  <c r="AW134" i="6" s="1"/>
  <c r="L102" i="6"/>
  <c r="L104" i="6"/>
  <c r="L103" i="6"/>
  <c r="L101" i="6"/>
  <c r="AA141" i="6"/>
  <c r="AA138" i="6" s="1"/>
  <c r="AY102" i="6"/>
  <c r="AY104" i="6"/>
  <c r="AY103" i="6"/>
  <c r="AY101" i="6"/>
  <c r="AG72" i="6"/>
  <c r="AG71" i="6"/>
  <c r="AG64" i="6"/>
  <c r="E101" i="6"/>
  <c r="E102" i="6"/>
  <c r="E104" i="6"/>
  <c r="E103" i="6"/>
  <c r="B72" i="6"/>
  <c r="B71" i="6"/>
  <c r="B64" i="6"/>
  <c r="AD101" i="6"/>
  <c r="AD102" i="6"/>
  <c r="AD104" i="6"/>
  <c r="AD103" i="6"/>
  <c r="O138" i="6"/>
  <c r="Y141" i="6"/>
  <c r="Y138" i="6" s="1"/>
  <c r="AV102" i="6"/>
  <c r="AV104" i="6"/>
  <c r="AV103" i="6"/>
  <c r="AV101" i="6"/>
  <c r="AK67" i="6"/>
  <c r="AK66" i="6"/>
  <c r="AK65" i="6"/>
  <c r="AK69" i="6"/>
  <c r="AK68" i="6"/>
  <c r="AN141" i="6"/>
  <c r="AN140" i="6" s="1"/>
  <c r="AF102" i="6"/>
  <c r="AF104" i="6"/>
  <c r="AF103" i="6"/>
  <c r="AF101" i="6"/>
  <c r="AU138" i="6"/>
  <c r="K64" i="6"/>
  <c r="K71" i="6"/>
  <c r="K72" i="6"/>
  <c r="U141" i="6"/>
  <c r="U138" i="6" s="1"/>
  <c r="AY122" i="6"/>
  <c r="AY125" i="6" s="1"/>
  <c r="AY129" i="6" s="1"/>
  <c r="AJ135" i="6"/>
  <c r="AJ134" i="6" s="1"/>
  <c r="AP102" i="6"/>
  <c r="AP104" i="6"/>
  <c r="AP101" i="6"/>
  <c r="AP103" i="6"/>
  <c r="D70" i="6"/>
  <c r="K141" i="6"/>
  <c r="K140" i="6" s="1"/>
  <c r="E125" i="6"/>
  <c r="E129" i="6" s="1"/>
  <c r="Q69" i="6"/>
  <c r="Q68" i="6"/>
  <c r="Q66" i="6"/>
  <c r="Q67" i="6"/>
  <c r="Q65" i="6"/>
  <c r="F104" i="6"/>
  <c r="F103" i="6"/>
  <c r="F101" i="6"/>
  <c r="F102" i="6"/>
  <c r="N68" i="6"/>
  <c r="N67" i="6"/>
  <c r="N66" i="6"/>
  <c r="N65" i="6"/>
  <c r="N69" i="6"/>
  <c r="AC68" i="6"/>
  <c r="AC69" i="6"/>
  <c r="AC65" i="6"/>
  <c r="AC67" i="6"/>
  <c r="AC66" i="6"/>
  <c r="AK135" i="6"/>
  <c r="AK134" i="6" s="1"/>
  <c r="M101" i="6"/>
  <c r="M102" i="6"/>
  <c r="M104" i="6"/>
  <c r="M103" i="6"/>
  <c r="AS68" i="6"/>
  <c r="AS67" i="6"/>
  <c r="AS66" i="6"/>
  <c r="AS65" i="6"/>
  <c r="AS69" i="6"/>
  <c r="B69" i="6"/>
  <c r="B68" i="6"/>
  <c r="B67" i="6"/>
  <c r="B66" i="6"/>
  <c r="B65" i="6"/>
  <c r="AS138" i="6"/>
  <c r="W138" i="6"/>
  <c r="O129" i="6"/>
  <c r="AV71" i="6"/>
  <c r="AV64" i="6"/>
  <c r="AV72" i="6"/>
  <c r="AO141" i="6"/>
  <c r="AO140" i="6" s="1"/>
  <c r="F71" i="6"/>
  <c r="F64" i="6"/>
  <c r="F72" i="6"/>
  <c r="AJ71" i="6"/>
  <c r="AJ64" i="6"/>
  <c r="AJ72" i="6"/>
  <c r="AQ101" i="6"/>
  <c r="AQ103" i="6"/>
  <c r="AQ102" i="6"/>
  <c r="AQ104" i="6"/>
  <c r="AH141" i="6"/>
  <c r="AH138" i="6" s="1"/>
  <c r="AA64" i="6"/>
  <c r="AA72" i="6"/>
  <c r="AA71" i="6"/>
  <c r="AA73" i="6" s="1"/>
  <c r="AO135" i="6"/>
  <c r="AO134" i="6" s="1"/>
  <c r="Z64" i="6"/>
  <c r="Z72" i="6"/>
  <c r="Z71" i="6"/>
  <c r="Z73" i="6" s="1"/>
  <c r="AL104" i="6"/>
  <c r="AL102" i="6"/>
  <c r="AL103" i="6"/>
  <c r="AL101" i="6"/>
  <c r="W64" i="6"/>
  <c r="W71" i="6"/>
  <c r="W72" i="6"/>
  <c r="AX102" i="6"/>
  <c r="AX103" i="6"/>
  <c r="AX101" i="6"/>
  <c r="AX104" i="6"/>
  <c r="AL72" i="6"/>
  <c r="AL71" i="6"/>
  <c r="AL64" i="6"/>
  <c r="Z102" i="6"/>
  <c r="Z103" i="6"/>
  <c r="Z101" i="6"/>
  <c r="Z104" i="6"/>
  <c r="N102" i="6"/>
  <c r="N104" i="6"/>
  <c r="N103" i="6"/>
  <c r="N101" i="6"/>
  <c r="P72" i="6"/>
  <c r="P71" i="6"/>
  <c r="P64" i="6"/>
  <c r="AI72" i="6"/>
  <c r="AI71" i="6"/>
  <c r="AI64" i="6"/>
  <c r="G103" i="6"/>
  <c r="G101" i="6"/>
  <c r="G102" i="6"/>
  <c r="G104" i="6"/>
  <c r="Q141" i="6"/>
  <c r="Q140" i="6" s="1"/>
  <c r="N137" i="6"/>
  <c r="N64" i="6"/>
  <c r="N71" i="6"/>
  <c r="N72" i="6"/>
  <c r="AE135" i="6"/>
  <c r="AE134" i="6" s="1"/>
  <c r="AK101" i="6"/>
  <c r="AK102" i="6"/>
  <c r="AK104" i="6"/>
  <c r="AK103" i="6"/>
  <c r="AU101" i="6"/>
  <c r="AU103" i="6"/>
  <c r="AU102" i="6"/>
  <c r="AU104" i="6"/>
  <c r="AB64" i="6"/>
  <c r="AB72" i="6"/>
  <c r="AB71" i="6"/>
  <c r="AT64" i="6"/>
  <c r="AT72" i="6"/>
  <c r="AT71" i="6"/>
  <c r="J137" i="6"/>
  <c r="J141" i="6" s="1"/>
  <c r="J140" i="6" s="1"/>
  <c r="E71" i="6"/>
  <c r="E72" i="6"/>
  <c r="E64" i="6"/>
  <c r="O64" i="6"/>
  <c r="O71" i="6"/>
  <c r="O72" i="6"/>
  <c r="Z141" i="6"/>
  <c r="Z140" i="6" s="1"/>
  <c r="X66" i="6"/>
  <c r="X65" i="6"/>
  <c r="X68" i="6"/>
  <c r="X67" i="6"/>
  <c r="X69" i="6"/>
  <c r="AJ141" i="6"/>
  <c r="AJ140" i="6" s="1"/>
  <c r="E141" i="6"/>
  <c r="E138" i="6" s="1"/>
  <c r="M72" i="6"/>
  <c r="M71" i="6"/>
  <c r="M64" i="6"/>
  <c r="AL138" i="6"/>
  <c r="AD135" i="6"/>
  <c r="AD134" i="6" s="1"/>
  <c r="U71" i="6"/>
  <c r="U72" i="6"/>
  <c r="U64" i="6"/>
  <c r="AP71" i="6"/>
  <c r="AP64" i="6"/>
  <c r="AP72" i="6"/>
  <c r="T125" i="6"/>
  <c r="T129" i="6" s="1"/>
  <c r="AE64" i="6"/>
  <c r="AE72" i="6"/>
  <c r="AE71" i="6"/>
  <c r="AE73" i="6" s="1"/>
  <c r="AN64" i="6"/>
  <c r="AN71" i="6"/>
  <c r="AN72" i="6"/>
  <c r="AZ72" i="6"/>
  <c r="AZ71" i="6"/>
  <c r="AZ64" i="6"/>
  <c r="G141" i="6"/>
  <c r="G138" i="6" s="1"/>
  <c r="AC72" i="6"/>
  <c r="AC71" i="6"/>
  <c r="AC64" i="6"/>
  <c r="AR102" i="6"/>
  <c r="AR104" i="6"/>
  <c r="AR101" i="6"/>
  <c r="AR103" i="6"/>
  <c r="AZ104" i="6"/>
  <c r="AZ103" i="6"/>
  <c r="AZ102" i="6"/>
  <c r="AZ101" i="6"/>
  <c r="AI135" i="6"/>
  <c r="AI134" i="6" s="1"/>
  <c r="AG104" i="6"/>
  <c r="AG102" i="6"/>
  <c r="AG103" i="6"/>
  <c r="AG101" i="6"/>
  <c r="AP141" i="6"/>
  <c r="AP140" i="6" s="1"/>
  <c r="R141" i="6"/>
  <c r="R138" i="6" s="1"/>
  <c r="C137" i="6"/>
  <c r="X135" i="6"/>
  <c r="X134" i="6" s="1"/>
  <c r="K135" i="6"/>
  <c r="K134" i="6" s="1"/>
  <c r="S135" i="6"/>
  <c r="S134" i="6" s="1"/>
  <c r="P141" i="6"/>
  <c r="P140" i="6" s="1"/>
  <c r="I141" i="6"/>
  <c r="I138" i="6" s="1"/>
  <c r="AQ69" i="6"/>
  <c r="AQ65" i="6"/>
  <c r="AQ67" i="6"/>
  <c r="AQ68" i="6"/>
  <c r="AQ66" i="6"/>
  <c r="O101" i="6"/>
  <c r="O103" i="6"/>
  <c r="O102" i="6"/>
  <c r="O104" i="6"/>
  <c r="AQ137" i="6"/>
  <c r="T138" i="6"/>
  <c r="R135" i="6"/>
  <c r="R134" i="6" s="1"/>
  <c r="AQ132" i="6" l="1"/>
  <c r="P132" i="6"/>
  <c r="D138" i="6"/>
  <c r="AI138" i="6"/>
  <c r="AZ73" i="6"/>
  <c r="AL73" i="6"/>
  <c r="AD73" i="6"/>
  <c r="Y73" i="6"/>
  <c r="F73" i="6"/>
  <c r="AZ70" i="6"/>
  <c r="U70" i="6"/>
  <c r="AX70" i="6"/>
  <c r="AG70" i="6"/>
  <c r="T70" i="6"/>
  <c r="J70" i="6"/>
  <c r="AW132" i="6"/>
  <c r="AL132" i="6"/>
  <c r="S132" i="6"/>
  <c r="K132" i="6"/>
  <c r="AR73" i="6"/>
  <c r="AF73" i="6"/>
  <c r="V73" i="6"/>
  <c r="M73" i="6"/>
  <c r="D73" i="6"/>
  <c r="AY73" i="6"/>
  <c r="AV73" i="6"/>
  <c r="AT73" i="6"/>
  <c r="AJ73" i="6"/>
  <c r="AI73" i="6"/>
  <c r="AC140" i="6"/>
  <c r="AB73" i="6"/>
  <c r="X73" i="6"/>
  <c r="S73" i="6"/>
  <c r="R73" i="6"/>
  <c r="Q73" i="6"/>
  <c r="M140" i="6"/>
  <c r="H73" i="6"/>
  <c r="C73" i="6"/>
  <c r="AP138" i="6"/>
  <c r="U140" i="6"/>
  <c r="Q138" i="6"/>
  <c r="AR140" i="6"/>
  <c r="AA140" i="6"/>
  <c r="AX140" i="6"/>
  <c r="AK140" i="6"/>
  <c r="AH140" i="6"/>
  <c r="X138" i="6"/>
  <c r="R140" i="6"/>
  <c r="N70" i="6"/>
  <c r="L70" i="6"/>
  <c r="K70" i="6"/>
  <c r="AY138" i="6"/>
  <c r="AS70" i="6"/>
  <c r="AR70" i="6"/>
  <c r="AM70" i="6"/>
  <c r="AG138" i="6"/>
  <c r="AF70" i="6"/>
  <c r="AF138" i="6"/>
  <c r="AC70" i="6"/>
  <c r="Z138" i="6"/>
  <c r="X70" i="6"/>
  <c r="S70" i="6"/>
  <c r="O70" i="6"/>
  <c r="L138" i="6"/>
  <c r="AZ132" i="6"/>
  <c r="AY132" i="6"/>
  <c r="AT132" i="6"/>
  <c r="AO132" i="6"/>
  <c r="AI132" i="6"/>
  <c r="O132" i="6"/>
  <c r="K73" i="6"/>
  <c r="AD70" i="6"/>
  <c r="G73" i="6"/>
  <c r="AN138" i="6"/>
  <c r="AY70" i="6"/>
  <c r="AI70" i="6"/>
  <c r="AO138" i="6"/>
  <c r="AT138" i="6"/>
  <c r="AU70" i="6"/>
  <c r="E73" i="6"/>
  <c r="X132" i="6"/>
  <c r="E140" i="6"/>
  <c r="Y140" i="6"/>
  <c r="AG73" i="6"/>
  <c r="V140" i="6"/>
  <c r="AT70" i="6"/>
  <c r="T73" i="6"/>
  <c r="AM73" i="6"/>
  <c r="AP132" i="6"/>
  <c r="C141" i="6"/>
  <c r="C140" i="6" s="1"/>
  <c r="AE132" i="6"/>
  <c r="P73" i="6"/>
  <c r="AN70" i="6"/>
  <c r="AX73" i="6"/>
  <c r="I70" i="6"/>
  <c r="AP70" i="6"/>
  <c r="W70" i="6"/>
  <c r="AS73" i="6"/>
  <c r="J132" i="6"/>
  <c r="AH73" i="6"/>
  <c r="Y70" i="6"/>
  <c r="AW70" i="6"/>
  <c r="W73" i="6"/>
  <c r="L132" i="6"/>
  <c r="M70" i="6"/>
  <c r="F132" i="6"/>
  <c r="S140" i="6"/>
  <c r="P138" i="6"/>
  <c r="AW73" i="6"/>
  <c r="N73" i="6"/>
  <c r="AH70" i="6"/>
  <c r="I132" i="6"/>
  <c r="Y132" i="6"/>
  <c r="AO73" i="6"/>
  <c r="V132" i="6"/>
  <c r="AK73" i="6"/>
  <c r="C70" i="6"/>
  <c r="Q132" i="6"/>
  <c r="AD140" i="6"/>
  <c r="AA70" i="6"/>
  <c r="J138" i="6"/>
  <c r="AQ70" i="6"/>
  <c r="AC73" i="6"/>
  <c r="AP73" i="6"/>
  <c r="AK132" i="6"/>
  <c r="AJ132" i="6"/>
  <c r="AG132" i="6"/>
  <c r="AS132" i="6"/>
  <c r="AU132" i="6"/>
  <c r="U132" i="6"/>
  <c r="AX132" i="6"/>
  <c r="AB132" i="6"/>
  <c r="G70" i="6"/>
  <c r="G140" i="6"/>
  <c r="B70" i="6"/>
  <c r="AQ73" i="6"/>
  <c r="Q70" i="6"/>
  <c r="I140" i="6"/>
  <c r="U73" i="6"/>
  <c r="N141" i="6"/>
  <c r="N140" i="6" s="1"/>
  <c r="B73" i="6"/>
  <c r="AE141" i="6"/>
  <c r="AE140" i="6" s="1"/>
  <c r="AM138" i="6"/>
  <c r="R70" i="6"/>
  <c r="AB70" i="6"/>
  <c r="AV132" i="6"/>
  <c r="AB138" i="6"/>
  <c r="O73" i="6"/>
  <c r="H70" i="6"/>
  <c r="I73" i="6"/>
  <c r="K138" i="6"/>
  <c r="AJ138" i="6"/>
  <c r="AK70" i="6"/>
  <c r="R132" i="6"/>
  <c r="AQ141" i="6"/>
  <c r="AQ140" i="6" s="1"/>
  <c r="T132" i="6"/>
  <c r="P70" i="6"/>
  <c r="AN132" i="6"/>
  <c r="AW138" i="6"/>
  <c r="F138" i="6"/>
  <c r="AD132" i="6"/>
  <c r="AN73" i="6"/>
  <c r="AV70" i="6"/>
  <c r="H140" i="6"/>
  <c r="F70" i="6"/>
  <c r="E70" i="6"/>
  <c r="AR132" i="6"/>
  <c r="AO70" i="6"/>
  <c r="AC132" i="6"/>
  <c r="J73" i="6"/>
  <c r="AE138" i="6" l="1"/>
  <c r="AQ138" i="6"/>
  <c r="C138" i="6"/>
  <c r="N138" i="6"/>
</calcChain>
</file>

<file path=xl/sharedStrings.xml><?xml version="1.0" encoding="utf-8"?>
<sst xmlns="http://schemas.openxmlformats.org/spreadsheetml/2006/main" count="30826" uniqueCount="794">
  <si>
    <t>MODEL DESCRIPTION:</t>
  </si>
  <si>
    <t>Client:</t>
  </si>
  <si>
    <t>IWC</t>
  </si>
  <si>
    <t>Property:</t>
  </si>
  <si>
    <t>Boot Hill</t>
  </si>
  <si>
    <t>Run Date:</t>
  </si>
  <si>
    <t>Description:</t>
  </si>
  <si>
    <t>Scenario Name:</t>
  </si>
  <si>
    <t>Length of Horizon:</t>
  </si>
  <si>
    <t>Objective Function:</t>
  </si>
  <si>
    <t>Max: Net Present Value from Operating Cash Flow</t>
  </si>
  <si>
    <t>Gross Acres:</t>
  </si>
  <si>
    <t>G&amp;Y Models:</t>
  </si>
  <si>
    <t xml:space="preserve">Stand-table Projection, FastLob &amp; PMRC </t>
  </si>
  <si>
    <t>Woodstock RSPS File:</t>
  </si>
  <si>
    <t>MODEL ASSUMPTIONS:</t>
  </si>
  <si>
    <t>Model Year 1:</t>
  </si>
  <si>
    <t>Discount Rate:</t>
  </si>
  <si>
    <t>Inflation Rate:</t>
  </si>
  <si>
    <t>Planning Period Length:</t>
  </si>
  <si>
    <t>Plantation Merch Age:</t>
  </si>
  <si>
    <t>MODEL CONSTRAINTS:</t>
  </si>
  <si>
    <t>Includes 2026 budgeted stands</t>
  </si>
  <si>
    <t>Existing Unthinned stands age &gt;20 schedule for clearcut when elligable at age 24</t>
  </si>
  <si>
    <t>All future stands are thinned at least once and no later than 16 years of age</t>
  </si>
  <si>
    <t>Max clearcut acres &lt;= 1,500</t>
  </si>
  <si>
    <t>Natural Non-Convertible stands havrested &lt;= 2% of Plantation harvests annually</t>
  </si>
  <si>
    <t>PRODUCT PRICES:</t>
  </si>
  <si>
    <t>Pine Pulpwood</t>
  </si>
  <si>
    <t>Pine Chipnsaw</t>
  </si>
  <si>
    <t>Pine Sawlog</t>
  </si>
  <si>
    <t>Pine Large Sawlog</t>
  </si>
  <si>
    <t>Hardwood Pulp</t>
  </si>
  <si>
    <t>Hardwood Sawlog</t>
  </si>
  <si>
    <t>ZONE 2 PRODUCT PRICES:</t>
  </si>
  <si>
    <t>Zone 1 PRODUCT SPECS:</t>
  </si>
  <si>
    <t>Min DBH</t>
  </si>
  <si>
    <t>Top DOB</t>
  </si>
  <si>
    <t>Merch Length</t>
  </si>
  <si>
    <t>% Degrade to pulp</t>
  </si>
  <si>
    <t>Zone 2 PRODUCT SPECS:</t>
  </si>
  <si>
    <t>OTHER INCOME / ASSET VALUES:</t>
  </si>
  <si>
    <t>$/acre</t>
  </si>
  <si>
    <t>Apprec. Rate (%)</t>
  </si>
  <si>
    <t>Miscellaneous Income</t>
  </si>
  <si>
    <t>Hunt Lease Income</t>
  </si>
  <si>
    <t>Bare Land value (convertible)</t>
  </si>
  <si>
    <t>Bare Land value (non-convertible)</t>
  </si>
  <si>
    <t>CAPEX/OPEX:</t>
  </si>
  <si>
    <t>USD</t>
  </si>
  <si>
    <t>Site Prep</t>
  </si>
  <si>
    <t>Planting</t>
  </si>
  <si>
    <t>Herb Weed Control</t>
  </si>
  <si>
    <t>Fertilizer (early, mid, late)</t>
  </si>
  <si>
    <t>Property Tax</t>
  </si>
  <si>
    <t>Management Fee</t>
  </si>
  <si>
    <t>Harvest Commission - Clearcut</t>
  </si>
  <si>
    <t>Harvest Commission - Thins</t>
  </si>
  <si>
    <t>Hunt Lease Commission</t>
  </si>
  <si>
    <t>Misc. Expense</t>
  </si>
  <si>
    <t>SILVICULTURE:</t>
  </si>
  <si>
    <t>Plantation Regen. Assumptions:</t>
  </si>
  <si>
    <t>Stems/Acre - Survival @ Age 1</t>
  </si>
  <si>
    <t>Retain Current Species</t>
  </si>
  <si>
    <t>Yes</t>
  </si>
  <si>
    <t>First Thin:</t>
  </si>
  <si>
    <t>Thin1 Ages/TPA Target/Min Vol</t>
  </si>
  <si>
    <t>Second Thin:</t>
  </si>
  <si>
    <t>Thin2 Ages/BA Target/Min Vol</t>
  </si>
  <si>
    <t>Final Harvest:</t>
  </si>
  <si>
    <t>Plantation age range</t>
  </si>
  <si>
    <t>PLANTATION PREMERCH VALUES:</t>
  </si>
  <si>
    <t>Age</t>
  </si>
  <si>
    <t xml:space="preserve"> value/acre</t>
  </si>
  <si>
    <t>SPATIAL CONSTRAINTS:</t>
  </si>
  <si>
    <t>Green up delay (years):</t>
  </si>
  <si>
    <t>Adjacency (feet):</t>
  </si>
  <si>
    <t>Max Opening Size (acres):</t>
  </si>
  <si>
    <t>Min Opening Size (acres):</t>
  </si>
  <si>
    <t>Proximal Distance (feet):</t>
  </si>
  <si>
    <t>Target Harvest Block Size (acres):</t>
  </si>
  <si>
    <t>DISCOUNTED CASH FLOW ANALYSIS</t>
  </si>
  <si>
    <t>Finance Report</t>
  </si>
  <si>
    <t>Calendar Year &gt;&gt;</t>
  </si>
  <si>
    <t>Model Year 0</t>
  </si>
  <si>
    <t>Model Discount Period &gt;&gt;</t>
  </si>
  <si>
    <t>Total Acres</t>
  </si>
  <si>
    <t>Productive Plantation Acres</t>
  </si>
  <si>
    <t>Natural Convertible Acres</t>
  </si>
  <si>
    <t>Non-Converitble Acres</t>
  </si>
  <si>
    <t>Total Available Acres</t>
  </si>
  <si>
    <t>Growth - Total Volume</t>
  </si>
  <si>
    <t>Average Growth (vol/ac)</t>
  </si>
  <si>
    <t>Harvest Acres</t>
  </si>
  <si>
    <t>Total Harvest Volume (tons)</t>
  </si>
  <si>
    <t>Clearcut Volume (tons)</t>
  </si>
  <si>
    <t xml:space="preserve">  Pine Large Saw Timber</t>
  </si>
  <si>
    <t xml:space="preserve">  Pine Saw Timber</t>
  </si>
  <si>
    <t xml:space="preserve">  Pine Chip-N-Saw</t>
  </si>
  <si>
    <t xml:space="preserve">  Pine Pulpwood</t>
  </si>
  <si>
    <t xml:space="preserve">  HW Saw Timber</t>
  </si>
  <si>
    <t xml:space="preserve">  HW Pulpwood</t>
  </si>
  <si>
    <t>First Thin Volume (tons)</t>
  </si>
  <si>
    <t>Second Thin Volume (tons)</t>
  </si>
  <si>
    <t>Selection Thinning Volume (tons)</t>
  </si>
  <si>
    <t>Total Revenue</t>
  </si>
  <si>
    <t xml:space="preserve">  Total Removals</t>
  </si>
  <si>
    <t>Clearcut Revenue</t>
  </si>
  <si>
    <t>First Thin  Revenue</t>
  </si>
  <si>
    <t>Second Thin Revenue</t>
  </si>
  <si>
    <t>Selection Thin Revenue</t>
  </si>
  <si>
    <t xml:space="preserve">  Hunt Lease</t>
  </si>
  <si>
    <t xml:space="preserve">  Miscellanous Revenue</t>
  </si>
  <si>
    <t>Total Costs</t>
  </si>
  <si>
    <t xml:space="preserve">Overhead - Fixed </t>
  </si>
  <si>
    <t>Used for Cashflow Chart below</t>
  </si>
  <si>
    <t>Lease Fees</t>
  </si>
  <si>
    <t>OLEASEFEE_FV</t>
  </si>
  <si>
    <t>Management</t>
  </si>
  <si>
    <t>Taxes</t>
  </si>
  <si>
    <t>Roads</t>
  </si>
  <si>
    <t>Misc.</t>
  </si>
  <si>
    <t>Silviculture</t>
  </si>
  <si>
    <t>SitePrep</t>
  </si>
  <si>
    <t>Fertilizer</t>
  </si>
  <si>
    <t>Production</t>
  </si>
  <si>
    <t>First Thin Commission</t>
  </si>
  <si>
    <t>Second Thin Commission</t>
  </si>
  <si>
    <t>Clearcut Commision</t>
  </si>
  <si>
    <t>Selection Thin Commision</t>
  </si>
  <si>
    <t>Discounted Cash Flow</t>
  </si>
  <si>
    <t>Total Standing Inventory PV</t>
  </si>
  <si>
    <t>Total PreMerch Value</t>
  </si>
  <si>
    <t>Bare Land PV</t>
  </si>
  <si>
    <t>Sum of DCF</t>
  </si>
  <si>
    <t>Initital inventory Value</t>
  </si>
  <si>
    <t>Initial Premerch Value</t>
  </si>
  <si>
    <t>Initital BLV</t>
  </si>
  <si>
    <t>Total initial Value</t>
  </si>
  <si>
    <t>50-Year DCF</t>
  </si>
  <si>
    <t xml:space="preserve">     Total NPV per acre</t>
  </si>
  <si>
    <t>Enter # of years for Reversion Calculation ---&gt;</t>
  </si>
  <si>
    <t>Output Graphs</t>
  </si>
  <si>
    <t>Finance Per Unit</t>
  </si>
  <si>
    <t>Total Revenue (Per Harvest Acre)</t>
  </si>
  <si>
    <t xml:space="preserve">  Hunt Lease (Per Acre)</t>
  </si>
  <si>
    <t xml:space="preserve">  Miscellanous Revenue (Per Acre)</t>
  </si>
  <si>
    <t>Overhead - Fixed</t>
  </si>
  <si>
    <t>Production Commissions</t>
  </si>
  <si>
    <t>Harvest Report</t>
  </si>
  <si>
    <t>Pine Large Saw Timber</t>
  </si>
  <si>
    <t>Tons/Acre</t>
  </si>
  <si>
    <t>Pine Sawtimber</t>
  </si>
  <si>
    <t>Pine Chip-n-Saw</t>
  </si>
  <si>
    <t>Hardwood Sawtimber</t>
  </si>
  <si>
    <t>Hardwood Pulpwood</t>
  </si>
  <si>
    <t>Clearcut Harvests</t>
  </si>
  <si>
    <t xml:space="preserve"> Plantation Clearcut</t>
  </si>
  <si>
    <t xml:space="preserve">  Clearcut Acres</t>
  </si>
  <si>
    <t xml:space="preserve"> Total Pine Tons</t>
  </si>
  <si>
    <t xml:space="preserve">  Total Hardwood Tons</t>
  </si>
  <si>
    <t xml:space="preserve"> Mean CC Age</t>
  </si>
  <si>
    <t xml:space="preserve"> Natural Clearcut</t>
  </si>
  <si>
    <t xml:space="preserve"> Total</t>
  </si>
  <si>
    <t>Total Tons, All Products</t>
  </si>
  <si>
    <t>% Pine Solidwood</t>
  </si>
  <si>
    <t>% Pine Large Saw Timber</t>
  </si>
  <si>
    <t>% Pine Saw Timber</t>
  </si>
  <si>
    <t>% Pine Chip-N-Saw</t>
  </si>
  <si>
    <t>% Pine Pulpwood</t>
  </si>
  <si>
    <t>% HW Saw Timber</t>
  </si>
  <si>
    <t>% HW Pulpwood</t>
  </si>
  <si>
    <t>Thinning Harvests</t>
  </si>
  <si>
    <t xml:space="preserve"> First Thin</t>
  </si>
  <si>
    <t xml:space="preserve">  1st Thin Acres</t>
  </si>
  <si>
    <t xml:space="preserve"> Mean 1st Thin Age</t>
  </si>
  <si>
    <t xml:space="preserve"> Second Thin</t>
  </si>
  <si>
    <t xml:space="preserve">  2nd Thin Acres</t>
  </si>
  <si>
    <t xml:space="preserve"> Mean 2nd Thin Age</t>
  </si>
  <si>
    <t xml:space="preserve"> 1st &amp; 2nd Thin</t>
  </si>
  <si>
    <t xml:space="preserve">  Thin Acres</t>
  </si>
  <si>
    <t xml:space="preserve"> Selection Thin</t>
  </si>
  <si>
    <t xml:space="preserve"> Mean Selection Thin Age</t>
  </si>
  <si>
    <t>Total Removals</t>
  </si>
  <si>
    <t>Total Harvest Acres</t>
  </si>
  <si>
    <t xml:space="preserve">  Total Pine Saw Timber</t>
  </si>
  <si>
    <t>Total Pine tons</t>
  </si>
  <si>
    <t>Plantaion Harvest Acres</t>
  </si>
  <si>
    <t xml:space="preserve"> % Plantaion Harvest Acres</t>
  </si>
  <si>
    <t>Natural Harvest Acres</t>
  </si>
  <si>
    <t xml:space="preserve"> % Natural Harvest Acres</t>
  </si>
  <si>
    <t>Plantaion Harvest Volumes</t>
  </si>
  <si>
    <t xml:space="preserve"> % Plantaion Harvest Volumes</t>
  </si>
  <si>
    <t>Natural Harvest Volumes</t>
  </si>
  <si>
    <t xml:space="preserve"> % Natural Harvest Volumes</t>
  </si>
  <si>
    <t>Total Harvested Volume</t>
  </si>
  <si>
    <t>Per Acre Removals</t>
  </si>
  <si>
    <t>Plantation Clearcut</t>
  </si>
  <si>
    <t xml:space="preserve"> Total Pine Tons/Acre</t>
  </si>
  <si>
    <t xml:space="preserve">  Hardwood Saw Timber</t>
  </si>
  <si>
    <t xml:space="preserve">  Hardwood Pulpwood</t>
  </si>
  <si>
    <t xml:space="preserve"> Total Hardwood Tons/Acre</t>
  </si>
  <si>
    <t>Natural Clearcut</t>
  </si>
  <si>
    <t>Plantation First Thin</t>
  </si>
  <si>
    <t>Plantation Second Thin</t>
  </si>
  <si>
    <t>Selection Thin</t>
  </si>
  <si>
    <t>Inventory Report</t>
  </si>
  <si>
    <t>LAND USE ACRES</t>
  </si>
  <si>
    <t>Timber Deed / Easement Acres</t>
  </si>
  <si>
    <t>Long Term Timberland</t>
  </si>
  <si>
    <t>MANAGEMENT COVER TYPE ACRES</t>
  </si>
  <si>
    <t xml:space="preserve">  Cutover</t>
  </si>
  <si>
    <t xml:space="preserve">  Site Prepped</t>
  </si>
  <si>
    <t xml:space="preserve">  Pine Plantation</t>
  </si>
  <si>
    <t xml:space="preserve">  Hardwood Plantation</t>
  </si>
  <si>
    <t xml:space="preserve">  Pine</t>
  </si>
  <si>
    <t xml:space="preserve">  Hardwood/Cypress</t>
  </si>
  <si>
    <t xml:space="preserve">  Open - Roads, Water, etc.</t>
  </si>
  <si>
    <t xml:space="preserve">  Natural Nonconvertible - Available</t>
  </si>
  <si>
    <t xml:space="preserve">  Natural Nonconvertible - Unavailable</t>
  </si>
  <si>
    <t>Residual Inventory (tons)</t>
  </si>
  <si>
    <t xml:space="preserve"> Plantation Management</t>
  </si>
  <si>
    <t>Merchantable Acres</t>
  </si>
  <si>
    <t>Total Pine Tons</t>
  </si>
  <si>
    <t>% Pine Sawtimber</t>
  </si>
  <si>
    <t>% Pine Chip and Saw</t>
  </si>
  <si>
    <t xml:space="preserve"> Natural Management</t>
  </si>
  <si>
    <t xml:space="preserve"> Natural Acres</t>
  </si>
  <si>
    <t>Total Residual Inventory</t>
  </si>
  <si>
    <t>Tons Per Acre</t>
  </si>
  <si>
    <t>Total Residual Inventory Tons/Acre</t>
  </si>
  <si>
    <t>Plantation Merchantable Standing Inventory Tons/Acre</t>
  </si>
  <si>
    <t>Natural Standing Inventory Tons/Acre</t>
  </si>
  <si>
    <t>Carbon Report</t>
  </si>
  <si>
    <t>Property Carbon Sequestration (MtCO2e)</t>
  </si>
  <si>
    <t>Annual Sequestered Carbon (growth)</t>
  </si>
  <si>
    <t>Sequestered Carbon post harvests</t>
  </si>
  <si>
    <t>Total Carbon (Living Tree + HWP)</t>
  </si>
  <si>
    <t xml:space="preserve"> Annual Carbon Change</t>
  </si>
  <si>
    <t>Carbon Stored in Residual Inventory (MtCO2e)</t>
  </si>
  <si>
    <t>Planted Acres</t>
  </si>
  <si>
    <t>Softwood Carbon (MtCO2e)</t>
  </si>
  <si>
    <t xml:space="preserve"> Merchantable Stem</t>
  </si>
  <si>
    <t xml:space="preserve">  Total Merch Pine</t>
  </si>
  <si>
    <t xml:space="preserve"> Unmerchantable Portions</t>
  </si>
  <si>
    <t xml:space="preserve"> Total Softwood Carbon</t>
  </si>
  <si>
    <t>Hardwood Carbon (MtCO2e)</t>
  </si>
  <si>
    <t xml:space="preserve">  Total Merch Hardwood</t>
  </si>
  <si>
    <t xml:space="preserve"> Total Hardwood Carbon</t>
  </si>
  <si>
    <t>Total Living Tree Carbon</t>
  </si>
  <si>
    <t>Natural Acres</t>
  </si>
  <si>
    <t>Total Standing Live Carbon</t>
  </si>
  <si>
    <t>Carbon Removed by Harvest (MtCO2e)</t>
  </si>
  <si>
    <t>Clear-cut Removals</t>
  </si>
  <si>
    <t>Clearcut Acres</t>
  </si>
  <si>
    <t>First Thin Acres</t>
  </si>
  <si>
    <t>Hardwood Carbon (CO2e)</t>
  </si>
  <si>
    <t>Second Thin Acres</t>
  </si>
  <si>
    <t xml:space="preserve"> Total Thin</t>
  </si>
  <si>
    <t xml:space="preserve"> Total Harvest Removals</t>
  </si>
  <si>
    <t>Carbon in HWPs (MtCO2e)</t>
  </si>
  <si>
    <t>Softwood In Use Products (MtCO2e)</t>
  </si>
  <si>
    <t>Softwood In Landfill (MtCO2e)</t>
  </si>
  <si>
    <t>Hardwood In Use Products (MtCO2e)</t>
  </si>
  <si>
    <t>Hardwood In Landfill (MtCO2e)</t>
  </si>
  <si>
    <t>Remaining HWP Carbon from 1st thin</t>
  </si>
  <si>
    <t>Remaining HWP Carbon from 2nd thin</t>
  </si>
  <si>
    <t xml:space="preserve"> Clearcut Harvests</t>
  </si>
  <si>
    <t>Total Remaining HWP Clearcut Carbon</t>
  </si>
  <si>
    <t xml:space="preserve"> Total HWP Carbon Volumes</t>
  </si>
  <si>
    <t>Volumes stored in Use Products</t>
  </si>
  <si>
    <t xml:space="preserve">  Softwood Sawtimber</t>
  </si>
  <si>
    <t xml:space="preserve">  Softwood Chip-N-Saw</t>
  </si>
  <si>
    <t xml:space="preserve">  Softwood Pulpwood</t>
  </si>
  <si>
    <t xml:space="preserve">  Hardwood Sawtimber</t>
  </si>
  <si>
    <t>Total stored in Use Product Carbon</t>
  </si>
  <si>
    <t>Volumes stored in Landfill</t>
  </si>
  <si>
    <t>Total stored in Landfill Carbon</t>
  </si>
  <si>
    <t>Total HWPs Carbon (MtCO2e)</t>
  </si>
  <si>
    <t>Plantation Acres</t>
  </si>
  <si>
    <t>Siteprepped Acres</t>
  </si>
  <si>
    <t>*Age 1 Acres</t>
  </si>
  <si>
    <t>Age 2 Acres</t>
  </si>
  <si>
    <t>Age 3 Acres</t>
  </si>
  <si>
    <t>Age 4 Acres</t>
  </si>
  <si>
    <t>Age 5 Acres</t>
  </si>
  <si>
    <t>Age 6 Acres</t>
  </si>
  <si>
    <t>Age 7 Acres</t>
  </si>
  <si>
    <t>Age 8 Acres</t>
  </si>
  <si>
    <t>Age 9 Acres</t>
  </si>
  <si>
    <t>Age 10 Acres</t>
  </si>
  <si>
    <t>Age 11 Acres</t>
  </si>
  <si>
    <t>Age 12 Acres</t>
  </si>
  <si>
    <t>Age 13 Acres</t>
  </si>
  <si>
    <t>Age 14 Acres</t>
  </si>
  <si>
    <t>Age 15 Acres</t>
  </si>
  <si>
    <t>Age 16 Acres</t>
  </si>
  <si>
    <t>Age 17 Acres</t>
  </si>
  <si>
    <t>Age 18 Acres</t>
  </si>
  <si>
    <t>Age 19 Acres</t>
  </si>
  <si>
    <t>Age 20 Acres</t>
  </si>
  <si>
    <t>Age 21 Acres</t>
  </si>
  <si>
    <t>Age 22 Acres</t>
  </si>
  <si>
    <t>Age 23 Acres</t>
  </si>
  <si>
    <t>Age 24 Acres</t>
  </si>
  <si>
    <t>Age 25 Acres</t>
  </si>
  <si>
    <t>Age 26 Acres</t>
  </si>
  <si>
    <t>Age 27 Acres</t>
  </si>
  <si>
    <t>Age 28 Acres</t>
  </si>
  <si>
    <t>Age 29 Acres</t>
  </si>
  <si>
    <t>Age 30 Acres</t>
  </si>
  <si>
    <t>Age 31 Acres</t>
  </si>
  <si>
    <t>Age 32 Acres</t>
  </si>
  <si>
    <t>Age 33 Acres</t>
  </si>
  <si>
    <t>Age 34 Acres</t>
  </si>
  <si>
    <t>Age 35 Acres</t>
  </si>
  <si>
    <t>Age 36 Acres</t>
  </si>
  <si>
    <t>Age 37 Acres</t>
  </si>
  <si>
    <t>Age 38 Acres</t>
  </si>
  <si>
    <t>Age 39 Acres</t>
  </si>
  <si>
    <t>Age 40 Acres</t>
  </si>
  <si>
    <t>Merch 40+ Acres</t>
  </si>
  <si>
    <t>Activity Report</t>
  </si>
  <si>
    <t>Harvest Activities</t>
  </si>
  <si>
    <t>Clearcut</t>
  </si>
  <si>
    <t>Plantation CC</t>
  </si>
  <si>
    <t>Natural CC</t>
  </si>
  <si>
    <t>First Thinning</t>
  </si>
  <si>
    <t>Second Thinning</t>
  </si>
  <si>
    <t>Selection Thinning</t>
  </si>
  <si>
    <t>Silviculture Activities</t>
  </si>
  <si>
    <t>Stand Establishment</t>
  </si>
  <si>
    <t xml:space="preserve">  Natural Regeneration</t>
  </si>
  <si>
    <t xml:space="preserve">  Site Prep </t>
  </si>
  <si>
    <t xml:space="preserve">  Plant</t>
  </si>
  <si>
    <t xml:space="preserve">  Herb Weed Control</t>
  </si>
  <si>
    <t>Fertilization</t>
  </si>
  <si>
    <t xml:space="preserve">  Establishment Fertilization</t>
  </si>
  <si>
    <t xml:space="preserve">  Mid-rotation Fertilization</t>
  </si>
  <si>
    <t xml:space="preserve">  Late-rotation Fertilization</t>
  </si>
  <si>
    <t xml:space="preserve">  Total Fert Acres</t>
  </si>
  <si>
    <t>Per Acre Harvest Volumes (Tons)</t>
  </si>
  <si>
    <t>Total Harvest Volumes</t>
  </si>
  <si>
    <t>Tct-Comp-Stand</t>
  </si>
  <si>
    <t>Species</t>
  </si>
  <si>
    <t>Origin</t>
  </si>
  <si>
    <t>Grow Type</t>
  </si>
  <si>
    <t>Site Index</t>
  </si>
  <si>
    <t>Th ind</t>
  </si>
  <si>
    <t>Year</t>
  </si>
  <si>
    <t>Type</t>
  </si>
  <si>
    <t>Acres</t>
  </si>
  <si>
    <t>BA</t>
  </si>
  <si>
    <t>TPA</t>
  </si>
  <si>
    <t>QMD</t>
  </si>
  <si>
    <t>PPW</t>
  </si>
  <si>
    <t>CNS</t>
  </si>
  <si>
    <t>PST</t>
  </si>
  <si>
    <t>PST2</t>
  </si>
  <si>
    <t>Total Pine</t>
  </si>
  <si>
    <t>HPW</t>
  </si>
  <si>
    <t>HST</t>
  </si>
  <si>
    <t>Total HW</t>
  </si>
  <si>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</si>
  <si>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</si>
  <si>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</si>
  <si>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</si>
  <si>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</si>
  <si>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</si>
  <si>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</si>
  <si>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</si>
  <si>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</si>
  <si>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</si>
  <si>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</si>
  <si>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</si>
  <si>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TH13</t>
  </si>
  <si>
    <t>AGE</t>
  </si>
  <si>
    <t>AREA</t>
  </si>
  <si>
    <t>ACTION</t>
  </si>
  <si>
    <t>PERIOD</t>
  </si>
  <si>
    <t>YEAR</t>
  </si>
  <si>
    <t>ACTNO</t>
  </si>
  <si>
    <t>OPPROD0_HA</t>
  </si>
  <si>
    <t>OPPROD1_HA</t>
  </si>
  <si>
    <t>OPPROD2_HA</t>
  </si>
  <si>
    <t>OPPROD3_HA</t>
  </si>
  <si>
    <t>OPPROD4_HA</t>
  </si>
  <si>
    <t>OPINE_HARV</t>
  </si>
  <si>
    <t>OHPW_HARVE</t>
  </si>
  <si>
    <t>OHST_HARVE</t>
  </si>
  <si>
    <t>OTOTAL_HAR</t>
  </si>
  <si>
    <t>LB</t>
  </si>
  <si>
    <t>PY</t>
  </si>
  <si>
    <t>STP1</t>
  </si>
  <si>
    <t>NO</t>
  </si>
  <si>
    <t>FE</t>
  </si>
  <si>
    <t>aHTHIN1</t>
  </si>
  <si>
    <t>HH</t>
  </si>
  <si>
    <t>NN</t>
  </si>
  <si>
    <t>FU</t>
  </si>
  <si>
    <t>aHCC</t>
  </si>
  <si>
    <t>SH</t>
  </si>
  <si>
    <t>Period</t>
  </si>
  <si>
    <t>Convertible Plantation Area Not Site Prepped</t>
  </si>
  <si>
    <t>Natural Area Not Regenerated</t>
  </si>
  <si>
    <t>Convertible Plantation Area Not Planted</t>
  </si>
  <si>
    <t>Total, All yrs</t>
  </si>
  <si>
    <t>Avg Annual</t>
  </si>
  <si>
    <t>Total Pine Harvest yield (tons)</t>
  </si>
  <si>
    <t>Total Pine CC harvest yield (tons)</t>
  </si>
  <si>
    <t>Total Pine 1st Thin Harvst yield (tons)</t>
  </si>
  <si>
    <t>Total Pine 2nd Thin Harvest yield (tons)</t>
  </si>
  <si>
    <t>Residual Inventory</t>
  </si>
  <si>
    <t>Plantation and Natural Management</t>
  </si>
  <si>
    <t>Plantation Management</t>
  </si>
  <si>
    <t>Wk Model</t>
  </si>
  <si>
    <t>Data Total</t>
  </si>
  <si>
    <t>Wk Model (P)</t>
  </si>
  <si>
    <t>Data (P)</t>
  </si>
  <si>
    <t>% diff</t>
  </si>
  <si>
    <t>Wk Model (N)</t>
  </si>
  <si>
    <t>Data (N)</t>
  </si>
  <si>
    <t>STANDID THEME1</t>
  </si>
  <si>
    <t>BH6112-1-211</t>
  </si>
  <si>
    <t>BH6112-1-215</t>
  </si>
  <si>
    <t>BH6112-1-224</t>
  </si>
  <si>
    <t>BH6125-1-275</t>
  </si>
  <si>
    <t>BH5140-1-145</t>
  </si>
  <si>
    <t>BH6112-1-265</t>
  </si>
  <si>
    <t>BH6125-1-276</t>
  </si>
  <si>
    <t>BH6125-1-285</t>
  </si>
  <si>
    <t>BH1431-1-27</t>
  </si>
  <si>
    <t>BH5132-1-129</t>
  </si>
  <si>
    <t>BH5136-1-138</t>
  </si>
  <si>
    <t>BH5186-1-174</t>
  </si>
  <si>
    <t>`</t>
  </si>
  <si>
    <t>BH6112-1-256</t>
  </si>
  <si>
    <t>N</t>
  </si>
  <si>
    <t>P</t>
  </si>
  <si>
    <t xml:space="preserve">  Pine 4th</t>
  </si>
  <si>
    <t>Sum of SW_SAW_TOT</t>
  </si>
  <si>
    <t>BH6112-1-257</t>
  </si>
  <si>
    <t>Sum of HW_PW_TOT</t>
  </si>
  <si>
    <t>Sum of SW_CNS_TOT</t>
  </si>
  <si>
    <t>BH6112-1-258</t>
  </si>
  <si>
    <t>Sum of HW_SAW_TOT</t>
  </si>
  <si>
    <t>Sum of SW_PW_TOT</t>
  </si>
  <si>
    <t xml:space="preserve">IWC - Boothill - HSM </t>
  </si>
  <si>
    <t>IWC_2025_BTHILL_HSM</t>
  </si>
  <si>
    <t>Z:\Harvest_Schedules\IWC\IWC_2025_BTHILL_HSM\REPORTS\IWC_2025_BTHILL_HSM_DRAFT6.rsps</t>
  </si>
  <si>
    <t>$150, $160, $150</t>
  </si>
  <si>
    <t>14 to 17</t>
  </si>
  <si>
    <t>19 to 21</t>
  </si>
  <si>
    <t>24 to 29</t>
  </si>
  <si>
    <t>Cash Flow</t>
  </si>
  <si>
    <t>Cutover Acres</t>
  </si>
  <si>
    <t>Total Death Action Acres</t>
  </si>
  <si>
    <t>Merchantable Plantation Acres with No Thinning</t>
  </si>
  <si>
    <t>oOLDSTANDSUnthin</t>
  </si>
  <si>
    <t>Area operable for Thin1, used to force thinning - Acreage - Constraints</t>
  </si>
  <si>
    <t>BH6125-1-400</t>
  </si>
  <si>
    <t>COLL</t>
  </si>
  <si>
    <t>OY</t>
  </si>
  <si>
    <t>STP2</t>
  </si>
  <si>
    <t>76</t>
  </si>
  <si>
    <t>0</t>
  </si>
  <si>
    <t>2</t>
  </si>
  <si>
    <t>aSP</t>
  </si>
  <si>
    <t>2026</t>
  </si>
  <si>
    <t>BH6125-1-399</t>
  </si>
  <si>
    <t>BH6125-1-394</t>
  </si>
  <si>
    <t>71</t>
  </si>
  <si>
    <t>BH5186-1-397</t>
  </si>
  <si>
    <t>90</t>
  </si>
  <si>
    <t>BH2047-1-395</t>
  </si>
  <si>
    <t>83</t>
  </si>
  <si>
    <t>1</t>
  </si>
  <si>
    <t>BH2046-1-398</t>
  </si>
  <si>
    <t>63</t>
  </si>
  <si>
    <t>BH1429-1-41</t>
  </si>
  <si>
    <t>77</t>
  </si>
  <si>
    <t>BH1429-1-365</t>
  </si>
  <si>
    <t>BH1429-1-16</t>
  </si>
  <si>
    <t>BH4023-1-95</t>
  </si>
  <si>
    <t>73</t>
  </si>
  <si>
    <t>85</t>
  </si>
  <si>
    <t>BH5136-1-139</t>
  </si>
  <si>
    <t>91</t>
  </si>
  <si>
    <t>BH5136-1-396</t>
  </si>
  <si>
    <t>88</t>
  </si>
  <si>
    <t>BH5140-1-143</t>
  </si>
  <si>
    <t>89</t>
  </si>
  <si>
    <t>BH5149-1-157</t>
  </si>
  <si>
    <t>78</t>
  </si>
  <si>
    <t>BH5149-1-161</t>
  </si>
  <si>
    <t>62</t>
  </si>
  <si>
    <t>BH1435-1-20</t>
  </si>
  <si>
    <t>12</t>
  </si>
  <si>
    <t>T1</t>
  </si>
  <si>
    <t>BH1435-1-21</t>
  </si>
  <si>
    <t>80</t>
  </si>
  <si>
    <t>21</t>
  </si>
  <si>
    <t>BH1435-1-30</t>
  </si>
  <si>
    <t>19</t>
  </si>
  <si>
    <t>BH1435-1-31</t>
  </si>
  <si>
    <t>87</t>
  </si>
  <si>
    <t>14</t>
  </si>
  <si>
    <t>BH1435-1-343</t>
  </si>
  <si>
    <t>20</t>
  </si>
  <si>
    <t>BH1435-1-46</t>
  </si>
  <si>
    <t>BH2046-1-53</t>
  </si>
  <si>
    <t>15</t>
  </si>
  <si>
    <t>BH2046-1-57</t>
  </si>
  <si>
    <t>68</t>
  </si>
  <si>
    <t>16</t>
  </si>
  <si>
    <t>BH2046-1-67</t>
  </si>
  <si>
    <t>17</t>
  </si>
  <si>
    <t>BH2047-1-72</t>
  </si>
  <si>
    <t>PH</t>
  </si>
  <si>
    <t>52</t>
  </si>
  <si>
    <t>BH2047-1-76</t>
  </si>
  <si>
    <t>81</t>
  </si>
  <si>
    <t>BH6112-1-210</t>
  </si>
  <si>
    <t>BH6112-1-225</t>
  </si>
  <si>
    <t>79</t>
  </si>
  <si>
    <t>BH6112-1-228</t>
  </si>
  <si>
    <t>82</t>
  </si>
  <si>
    <t>BH6112-1-238</t>
  </si>
  <si>
    <t>SL</t>
  </si>
  <si>
    <t>60</t>
  </si>
  <si>
    <t>BH6112-1-268</t>
  </si>
  <si>
    <t>BH6112-1-393</t>
  </si>
  <si>
    <t>24</t>
  </si>
  <si>
    <t>BH6125-1-283</t>
  </si>
  <si>
    <t>LL</t>
  </si>
  <si>
    <t>59</t>
  </si>
  <si>
    <t>31</t>
  </si>
  <si>
    <t>BH6125-1-284</t>
  </si>
  <si>
    <t>BH6125-1-286</t>
  </si>
  <si>
    <t>64</t>
  </si>
  <si>
    <t>BH6125-1-287</t>
  </si>
  <si>
    <t>32</t>
  </si>
  <si>
    <t>BH6125-1-293</t>
  </si>
  <si>
    <t>BH6125-1-297</t>
  </si>
  <si>
    <t>2027</t>
  </si>
  <si>
    <t>COLB</t>
  </si>
  <si>
    <t>COSL</t>
  </si>
  <si>
    <t>CSLL</t>
  </si>
  <si>
    <t>aPLT</t>
  </si>
  <si>
    <t>MT1</t>
  </si>
  <si>
    <t>aFERTM</t>
  </si>
  <si>
    <t>BH6112-1-266</t>
  </si>
  <si>
    <t>74</t>
  </si>
  <si>
    <t>BH6112-1-239</t>
  </si>
  <si>
    <t>BH6112-1-231</t>
  </si>
  <si>
    <t>BH6112-1-218</t>
  </si>
  <si>
    <t>BH5660-1-171</t>
  </si>
  <si>
    <t>BH5140-1-148</t>
  </si>
  <si>
    <t>CSLB</t>
  </si>
  <si>
    <t>2028</t>
  </si>
  <si>
    <t>CSSL</t>
  </si>
  <si>
    <t>BH5135-1-137</t>
  </si>
  <si>
    <t>BH5135-1-133</t>
  </si>
  <si>
    <t>BH5135-1-130</t>
  </si>
  <si>
    <t>BH6112-1-213</t>
  </si>
  <si>
    <t>72</t>
  </si>
  <si>
    <t>aHTHIN2</t>
  </si>
  <si>
    <t>BH6112-1-207</t>
  </si>
  <si>
    <t>10</t>
  </si>
  <si>
    <t>BH1431-1-342</t>
  </si>
  <si>
    <t>BH6125-1-311</t>
  </si>
  <si>
    <t>65</t>
  </si>
  <si>
    <t>BH6125-1-298</t>
  </si>
  <si>
    <t>BH6112-1-264</t>
  </si>
  <si>
    <t>BH5186-1-179</t>
  </si>
  <si>
    <t>100</t>
  </si>
  <si>
    <t>BH5186-1-175</t>
  </si>
  <si>
    <t>BH5132-1-122</t>
  </si>
  <si>
    <t>BH5132-1-117</t>
  </si>
  <si>
    <t>BH4059-1-109</t>
  </si>
  <si>
    <t>56</t>
  </si>
  <si>
    <t>BH4059-1-108</t>
  </si>
  <si>
    <t>BH1435-1-339</t>
  </si>
  <si>
    <t>94</t>
  </si>
  <si>
    <t>BH1435-1-23</t>
  </si>
  <si>
    <t>BH1429-1-45</t>
  </si>
  <si>
    <t>2029</t>
  </si>
  <si>
    <t>MT2</t>
  </si>
  <si>
    <t>aFERTL</t>
  </si>
  <si>
    <t>BH6112-1-249</t>
  </si>
  <si>
    <t>BH6112-1-235</t>
  </si>
  <si>
    <t>BH6112-1-222</t>
  </si>
  <si>
    <t>BH5135-1-135</t>
  </si>
  <si>
    <t>BH5135-1-131</t>
  </si>
  <si>
    <t>BH5132-1-125</t>
  </si>
  <si>
    <t>84</t>
  </si>
  <si>
    <t>BH5132-1-124</t>
  </si>
  <si>
    <t>75</t>
  </si>
  <si>
    <t>BH5132-1-123</t>
  </si>
  <si>
    <t>BH5132-1-121</t>
  </si>
  <si>
    <t>BH5132-1-116</t>
  </si>
  <si>
    <t>BH1435-1-24</t>
  </si>
  <si>
    <t>BH1431-1-28</t>
  </si>
  <si>
    <t>BH1431-1-26</t>
  </si>
  <si>
    <t>BH1429-1-10</t>
  </si>
  <si>
    <t>BH1431-1-25</t>
  </si>
  <si>
    <t>86</t>
  </si>
  <si>
    <t>13</t>
  </si>
  <si>
    <t>BH1427-1-337</t>
  </si>
  <si>
    <t>2030</t>
  </si>
  <si>
    <t>BH6125-1-269</t>
  </si>
  <si>
    <t>BH5140-1-147</t>
  </si>
  <si>
    <t>BH5140-1-146</t>
  </si>
  <si>
    <t>BH6125-1-326</t>
  </si>
  <si>
    <t>BH5222-1-190</t>
  </si>
  <si>
    <t>BH6125-1-354</t>
  </si>
  <si>
    <t>58</t>
  </si>
  <si>
    <t>BH2047-1-81</t>
  </si>
  <si>
    <t>BH2046-1-58</t>
  </si>
  <si>
    <t>BH1429-1-338</t>
  </si>
  <si>
    <t>2031</t>
  </si>
  <si>
    <t>2032</t>
  </si>
  <si>
    <t>BH5660-1-173</t>
  </si>
  <si>
    <t>BH5660-1-170</t>
  </si>
  <si>
    <t>BH5660-1-168</t>
  </si>
  <si>
    <t>BH5660-1-166</t>
  </si>
  <si>
    <t>BH5145-1-153</t>
  </si>
  <si>
    <t>BH5145-1-151</t>
  </si>
  <si>
    <t>18</t>
  </si>
  <si>
    <t>BH6125-1-368</t>
  </si>
  <si>
    <t>BH6125-1-281</t>
  </si>
  <si>
    <t>BH5132-1-381</t>
  </si>
  <si>
    <t>BH5132-1-128</t>
  </si>
  <si>
    <t>BH2046-1-364</t>
  </si>
  <si>
    <t>BH1427-1-3</t>
  </si>
  <si>
    <t>BH1427-1-1</t>
  </si>
  <si>
    <t>2033</t>
  </si>
  <si>
    <t>STP3</t>
  </si>
  <si>
    <t>BH6125-1-321</t>
  </si>
  <si>
    <t>70</t>
  </si>
  <si>
    <t>BH6125-1-320</t>
  </si>
  <si>
    <t>BH6125-1-319</t>
  </si>
  <si>
    <t>BH6125-1-314</t>
  </si>
  <si>
    <t>BH6125-1-305</t>
  </si>
  <si>
    <t>BH6125-1-304</t>
  </si>
  <si>
    <t>BH6112-1-219</t>
  </si>
  <si>
    <t>BH6112-1-206</t>
  </si>
  <si>
    <t>BH5660-1-193</t>
  </si>
  <si>
    <t>BH5186-1-185</t>
  </si>
  <si>
    <t>BH5186-1-184</t>
  </si>
  <si>
    <t>BH5186-1-182</t>
  </si>
  <si>
    <t>BH5186-1-181</t>
  </si>
  <si>
    <t>BH5186-1-180</t>
  </si>
  <si>
    <t>BH5186-1-177</t>
  </si>
  <si>
    <t>BH6125-1-294</t>
  </si>
  <si>
    <t>BH6125-1-282</t>
  </si>
  <si>
    <t>BH6112-1-248</t>
  </si>
  <si>
    <t>BH6112-1-243</t>
  </si>
  <si>
    <t>BH6112-1-216</t>
  </si>
  <si>
    <t>BH6125-1-371</t>
  </si>
  <si>
    <t>92</t>
  </si>
  <si>
    <t>BH6125-1-370</t>
  </si>
  <si>
    <t>BH6125-1-292</t>
  </si>
  <si>
    <t>BH6125-1-279</t>
  </si>
  <si>
    <t>BH6112-1-401</t>
  </si>
  <si>
    <t>BH6112-1-374</t>
  </si>
  <si>
    <t>BH6112-1-373</t>
  </si>
  <si>
    <t>BH6112-1-252</t>
  </si>
  <si>
    <t>BH6112-1-246</t>
  </si>
  <si>
    <t>BH6112-1-242</t>
  </si>
  <si>
    <t>BH5660-1-196</t>
  </si>
  <si>
    <t>BH5591-1-192</t>
  </si>
  <si>
    <t>BH5222-1-188</t>
  </si>
  <si>
    <t>BH3011-1-92</t>
  </si>
  <si>
    <t>BH3011-1-91</t>
  </si>
  <si>
    <t>BH2047-1-74</t>
  </si>
  <si>
    <t>2034</t>
  </si>
  <si>
    <t>BH6112-1-260</t>
  </si>
  <si>
    <t>BH6112-1-251</t>
  </si>
  <si>
    <t>BH5660-1-194</t>
  </si>
  <si>
    <t>66</t>
  </si>
  <si>
    <t>BH5660-1-164</t>
  </si>
  <si>
    <t>BH5186-1-187</t>
  </si>
  <si>
    <t>BH5186-1-186</t>
  </si>
  <si>
    <t>BH5120-1-111</t>
  </si>
  <si>
    <t>BH2061-1-83</t>
  </si>
  <si>
    <t>BH2046-1-55</t>
  </si>
  <si>
    <t>BH1429-1-11</t>
  </si>
  <si>
    <t>BH6112-1-244</t>
  </si>
  <si>
    <t>BH5132-1-126</t>
  </si>
  <si>
    <t>NY</t>
  </si>
  <si>
    <t>2035</t>
  </si>
  <si>
    <t>BH6125-1-289</t>
  </si>
  <si>
    <t>BH2046-1-64</t>
  </si>
  <si>
    <t>BH1429-1-42</t>
  </si>
  <si>
    <t>BH6125-1-375</t>
  </si>
  <si>
    <t>BH6125-1-291</t>
  </si>
  <si>
    <t>54</t>
  </si>
  <si>
    <t>BH6112-1-405</t>
  </si>
  <si>
    <t>BH6112-1-404</t>
  </si>
  <si>
    <t>BH6112-1-403</t>
  </si>
  <si>
    <t>BH6112-1-391</t>
  </si>
  <si>
    <t>BH5145-1-380</t>
  </si>
  <si>
    <t>2036</t>
  </si>
  <si>
    <t>BH6125-1-402</t>
  </si>
  <si>
    <t>61</t>
  </si>
  <si>
    <t>BH5660-1-199</t>
  </si>
  <si>
    <t>BH5660-1-198</t>
  </si>
  <si>
    <t>BH5222-1-378</t>
  </si>
  <si>
    <t>BH5145-1-379</t>
  </si>
  <si>
    <t>BH2046-1-52</t>
  </si>
  <si>
    <t>93</t>
  </si>
  <si>
    <t>2037</t>
  </si>
  <si>
    <t>BH6125-1-360</t>
  </si>
  <si>
    <t>BH6125-1-358</t>
  </si>
  <si>
    <t>BH6125-1-335</t>
  </si>
  <si>
    <t>BH6112-1-334</t>
  </si>
  <si>
    <t>BH5145-1-341</t>
  </si>
  <si>
    <t>BH5132-1-340</t>
  </si>
  <si>
    <t>22</t>
  </si>
  <si>
    <t>BH6125-1-376</t>
  </si>
  <si>
    <t>BH6125-1-369</t>
  </si>
  <si>
    <t>BH6125-1-274</t>
  </si>
  <si>
    <t>BH6112-1-392</t>
  </si>
  <si>
    <t>BH6112-1-372</t>
  </si>
  <si>
    <t>BH6112-1-262</t>
  </si>
  <si>
    <t>BH6112-1-232</t>
  </si>
  <si>
    <t>BH6112-1-202</t>
  </si>
  <si>
    <t>69</t>
  </si>
  <si>
    <t>BH5136-1-140</t>
  </si>
  <si>
    <t>2038</t>
  </si>
  <si>
    <t>BH6125-1-387</t>
  </si>
  <si>
    <t>BH6125-1-386</t>
  </si>
  <si>
    <t>BH6125-1-352</t>
  </si>
  <si>
    <t>BH6125-1-346</t>
  </si>
  <si>
    <t>BH6112-1-388</t>
  </si>
  <si>
    <t>BH6112-1-363</t>
  </si>
  <si>
    <t>BH6112-1-344</t>
  </si>
  <si>
    <t>BH1435-1-390</t>
  </si>
  <si>
    <t>BH6125-1-307</t>
  </si>
  <si>
    <t>2039</t>
  </si>
  <si>
    <t>BH6125-1-366</t>
  </si>
  <si>
    <t>BH6112-1-382</t>
  </si>
  <si>
    <t>BH2061-1-357</t>
  </si>
  <si>
    <t>BH2061-1-356</t>
  </si>
  <si>
    <t>BH2046-1-385</t>
  </si>
  <si>
    <t>BH1435-1-384</t>
  </si>
  <si>
    <t>BH6112-1-377</t>
  </si>
  <si>
    <t>2040</t>
  </si>
  <si>
    <t>BH6112-1-263</t>
  </si>
  <si>
    <t>BH5660-1-201</t>
  </si>
  <si>
    <t>BH1435-1-19</t>
  </si>
  <si>
    <t>2041</t>
  </si>
  <si>
    <t>BH6125-1-273</t>
  </si>
  <si>
    <t>2042</t>
  </si>
  <si>
    <t>2043</t>
  </si>
  <si>
    <t>BH5660-1-169</t>
  </si>
  <si>
    <t>2044</t>
  </si>
  <si>
    <t>2045</t>
  </si>
  <si>
    <t>BH5149-1-162</t>
  </si>
  <si>
    <t>57</t>
  </si>
  <si>
    <t>BH2046-1-61</t>
  </si>
  <si>
    <t>BH2046-1-56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</si>
  <si>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</si>
  <si>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</si>
  <si>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</si>
  <si>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</si>
  <si>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</si>
  <si>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</si>
  <si>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</si>
  <si>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</si>
  <si>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</si>
  <si>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</si>
  <si>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</si>
  <si>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</si>
  <si>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</si>
  <si>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</si>
  <si>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</si>
  <si>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</si>
  <si>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</si>
  <si>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</si>
  <si>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</si>
  <si>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STP4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</si>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</sst>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0.0"/>
    <numFmt numFmtId="167" formatCode="&quot;$&quot;#,##0;[Red]&quot;$&quot;#,##0"/>
    <numFmt numFmtId="168" formatCode="[$-409]mmmm\ d\,\ yyyy;@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;[Red]&quot;$&quot;#,##0.00"/>
    <numFmt numFmtId="172" formatCode="_(* #,##0.000_);_(* \(#,##0.000\);_(* &quot;-&quot;??_);_(@_)"/>
    <numFmt numFmtId="173" formatCode="&quot;$&quot;#,##0"/>
    <numFmt numFmtId="174" formatCode="#,##0.0"/>
    <numFmt numFmtId="175" formatCode="0.000"/>
    <numFmt numFmtId="176" formatCode="0.00000000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Tw Cen MT"/>
      <family val="2"/>
    </font>
    <font>
      <sz val="11"/>
      <name val="Tw Cen MT"/>
      <family val="2"/>
    </font>
    <font>
      <b/>
      <sz val="11"/>
      <color rgb="FF0070C0"/>
      <name val="Tw Cen MT"/>
      <family val="2"/>
    </font>
    <font>
      <sz val="10"/>
      <name val="Courier"/>
      <family val="3"/>
    </font>
    <font>
      <sz val="11"/>
      <name val="Aptos Narrow"/>
      <family val="2"/>
      <scheme val="minor"/>
    </font>
    <font>
      <b/>
      <sz val="10"/>
      <name val="Tw Cen MT"/>
      <family val="2"/>
    </font>
    <font>
      <i/>
      <sz val="11"/>
      <name val="Tw Cen MT"/>
      <family val="2"/>
    </font>
    <font>
      <sz val="11"/>
      <color theme="1"/>
      <name val="Tw Cen MT"/>
      <family val="2"/>
    </font>
    <font>
      <sz val="10"/>
      <color theme="1"/>
      <name val="Calibri"/>
      <family val="2"/>
    </font>
    <font>
      <b/>
      <sz val="11"/>
      <color indexed="8"/>
      <name val="Tw Cen MT"/>
      <family val="2"/>
    </font>
    <font>
      <sz val="10"/>
      <color indexed="8"/>
      <name val="Calibri"/>
      <family val="2"/>
    </font>
    <font>
      <b/>
      <sz val="11"/>
      <color theme="1"/>
      <name val="Tw Cen MT"/>
      <family val="2"/>
    </font>
    <font>
      <sz val="11"/>
      <color theme="0"/>
      <name val="Tw Cen MT"/>
      <family val="2"/>
    </font>
    <font>
      <b/>
      <sz val="11"/>
      <color theme="0"/>
      <name val="Tw Cen MT"/>
      <family val="2"/>
    </font>
    <font>
      <u val="singleAccounting"/>
      <sz val="11"/>
      <name val="Tw Cen MT"/>
      <family val="2"/>
    </font>
    <font>
      <sz val="11"/>
      <color indexed="9"/>
      <name val="Tw Cen MT"/>
      <family val="2"/>
    </font>
    <font>
      <b/>
      <sz val="11"/>
      <color theme="3" tint="0.39997558519241921"/>
      <name val="Tw Cen MT"/>
      <family val="2"/>
    </font>
    <font>
      <i/>
      <sz val="11"/>
      <color theme="1" tint="0.499984740745262"/>
      <name val="Tw Cen MT"/>
      <family val="2"/>
    </font>
    <font>
      <sz val="11"/>
      <color theme="1" tint="0.499984740745262"/>
      <name val="Tw Cen MT"/>
      <family val="2"/>
    </font>
    <font>
      <b/>
      <sz val="12"/>
      <name val="Tw Cen MT"/>
      <family val="2"/>
    </font>
    <font>
      <sz val="10"/>
      <color theme="1"/>
      <name val="Tw Cen MT"/>
      <family val="2"/>
    </font>
    <font>
      <b/>
      <sz val="10"/>
      <color indexed="8"/>
      <name val="Tw Cen MT"/>
      <family val="2"/>
    </font>
    <font>
      <sz val="10"/>
      <name val="Tw Cen MT"/>
      <family val="2"/>
    </font>
    <font>
      <b/>
      <sz val="10"/>
      <color theme="1"/>
      <name val="Tw Cen MT"/>
      <family val="2"/>
    </font>
    <font>
      <i/>
      <sz val="10"/>
      <color indexed="8"/>
      <name val="Tw Cen MT"/>
      <family val="2"/>
    </font>
    <font>
      <b/>
      <i/>
      <sz val="10"/>
      <name val="Tw Cen MT"/>
      <family val="2"/>
    </font>
    <font>
      <b/>
      <i/>
      <sz val="10"/>
      <color theme="1"/>
      <name val="Tw Cen MT"/>
      <family val="2"/>
    </font>
    <font>
      <u/>
      <sz val="10"/>
      <color theme="1"/>
      <name val="Tw Cen MT"/>
      <family val="2"/>
    </font>
    <font>
      <b/>
      <i/>
      <sz val="10"/>
      <color theme="0"/>
      <name val="Tw Cen MT"/>
      <family val="2"/>
    </font>
    <font>
      <b/>
      <i/>
      <u/>
      <sz val="10"/>
      <color theme="1"/>
      <name val="Tw Cen MT"/>
      <family val="2"/>
    </font>
    <font>
      <u val="singleAccounting"/>
      <sz val="10"/>
      <color theme="1"/>
      <name val="Tw Cen MT"/>
      <family val="2"/>
    </font>
    <font>
      <i/>
      <sz val="10"/>
      <name val="Tw Cen MT"/>
      <family val="2"/>
    </font>
    <font>
      <i/>
      <sz val="10"/>
      <color theme="1"/>
      <name val="Tw Cen MT"/>
      <family val="2"/>
    </font>
    <font>
      <sz val="12"/>
      <color theme="1"/>
      <name val="Tw Cen MT"/>
      <family val="2"/>
    </font>
    <font>
      <sz val="12"/>
      <name val="Tw Cen MT"/>
      <family val="2"/>
    </font>
    <font>
      <b/>
      <sz val="12"/>
      <color indexed="8"/>
      <name val="Tw Cen MT"/>
      <family val="2"/>
    </font>
    <font>
      <b/>
      <sz val="16"/>
      <color indexed="8"/>
      <name val="Tw Cen MT"/>
      <family val="2"/>
    </font>
    <font>
      <b/>
      <i/>
      <sz val="14"/>
      <color indexed="8"/>
      <name val="Tw Cen MT"/>
      <family val="2"/>
    </font>
    <font>
      <i/>
      <sz val="12"/>
      <name val="Tw Cen MT"/>
      <family val="2"/>
    </font>
    <font>
      <b/>
      <sz val="14"/>
      <color indexed="8"/>
      <name val="Tw Cen MT"/>
      <family val="2"/>
    </font>
    <font>
      <b/>
      <sz val="14"/>
      <name val="Tw Cen MT"/>
      <family val="2"/>
    </font>
    <font>
      <b/>
      <sz val="12"/>
      <color theme="1"/>
      <name val="Tw Cen MT"/>
      <family val="2"/>
    </font>
    <font>
      <b/>
      <i/>
      <sz val="12"/>
      <name val="Tw Cen MT"/>
      <family val="2"/>
    </font>
    <font>
      <u val="singleAccounting"/>
      <sz val="12"/>
      <color theme="1"/>
      <name val="Tw Cen MT"/>
      <family val="2"/>
    </font>
    <font>
      <b/>
      <i/>
      <sz val="11"/>
      <name val="Tw Cen MT"/>
      <family val="2"/>
    </font>
    <font>
      <b/>
      <i/>
      <sz val="12"/>
      <color theme="1"/>
      <name val="Tw Cen MT"/>
      <family val="2"/>
    </font>
    <font>
      <u/>
      <sz val="12"/>
      <color theme="1"/>
      <name val="Tw Cen MT"/>
      <family val="2"/>
    </font>
    <font>
      <b/>
      <sz val="12"/>
      <color theme="0"/>
      <name val="Tw Cen MT"/>
      <family val="2"/>
    </font>
    <font>
      <i/>
      <sz val="11"/>
      <color theme="1"/>
      <name val="Tw Cen MT"/>
      <family val="2"/>
    </font>
    <font>
      <b/>
      <u/>
      <sz val="11"/>
      <color theme="1"/>
      <name val="Tw Cen MT"/>
      <family val="2"/>
    </font>
    <font>
      <b/>
      <i/>
      <sz val="11"/>
      <color theme="1"/>
      <name val="Tw Cen MT"/>
      <family val="2"/>
    </font>
    <font>
      <sz val="10"/>
      <color theme="0"/>
      <name val="Tw Cen MT"/>
      <family val="2"/>
    </font>
    <font>
      <b/>
      <i/>
      <sz val="11"/>
      <color rgb="FFFF0000"/>
      <name val="Tw Cen MT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1263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62F2C"/>
        <bgColor indexed="64"/>
      </patternFill>
    </fill>
    <fill>
      <patternFill patternType="solid">
        <fgColor rgb="FF5D6771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CCC0D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442">
    <xf numFmtId="0" fontId="0" fillId="0" borderId="0" xfId="0"/>
    <xf numFmtId="0" fontId="4" fillId="2" borderId="0" xfId="0" applyFont="1" applyFill="1"/>
    <xf numFmtId="3" fontId="4" fillId="3" borderId="1" xfId="4" applyNumberFormat="1" applyFont="1" applyFill="1" applyBorder="1" applyAlignment="1">
      <alignment horizontal="left" wrapText="1"/>
    </xf>
    <xf numFmtId="3" fontId="4" fillId="3" borderId="2" xfId="4" applyNumberFormat="1" applyFont="1" applyFill="1" applyBorder="1" applyAlignment="1">
      <alignment horizontal="left" wrapText="1"/>
    </xf>
    <xf numFmtId="3" fontId="4" fillId="3" borderId="3" xfId="4" applyNumberFormat="1" applyFont="1" applyFill="1" applyBorder="1" applyAlignment="1">
      <alignment horizontal="left" wrapText="1"/>
    </xf>
    <xf numFmtId="3" fontId="4" fillId="3" borderId="1" xfId="4" applyNumberFormat="1" applyFont="1" applyFill="1" applyBorder="1" applyAlignment="1">
      <alignment horizontal="left"/>
    </xf>
    <xf numFmtId="3" fontId="4" fillId="3" borderId="2" xfId="4" applyNumberFormat="1" applyFont="1" applyFill="1" applyBorder="1" applyAlignment="1">
      <alignment horizontal="left"/>
    </xf>
    <xf numFmtId="3" fontId="4" fillId="3" borderId="3" xfId="4" applyNumberFormat="1" applyFont="1" applyFill="1" applyBorder="1" applyAlignment="1">
      <alignment horizontal="left"/>
    </xf>
    <xf numFmtId="0" fontId="0" fillId="2" borderId="0" xfId="0" applyFill="1"/>
    <xf numFmtId="0" fontId="4" fillId="3" borderId="4" xfId="4" applyFont="1" applyFill="1" applyBorder="1" applyAlignment="1">
      <alignment horizontal="right"/>
    </xf>
    <xf numFmtId="0" fontId="10" fillId="0" borderId="0" xfId="0" applyFont="1" applyProtection="1">
      <protection locked="0"/>
    </xf>
    <xf numFmtId="0" fontId="10" fillId="4" borderId="0" xfId="0" applyFont="1" applyFill="1" applyProtection="1">
      <protection locked="0"/>
    </xf>
    <xf numFmtId="0" fontId="15" fillId="5" borderId="17" xfId="0" applyFont="1" applyFill="1" applyBorder="1" applyAlignment="1" applyProtection="1">
      <alignment horizontal="right"/>
      <protection locked="0"/>
    </xf>
    <xf numFmtId="0" fontId="16" fillId="5" borderId="17" xfId="0" applyFont="1" applyFill="1" applyBorder="1" applyProtection="1">
      <protection locked="0"/>
    </xf>
    <xf numFmtId="0" fontId="4" fillId="0" borderId="0" xfId="0" applyFont="1"/>
    <xf numFmtId="0" fontId="10" fillId="0" borderId="0" xfId="0" applyFont="1"/>
    <xf numFmtId="0" fontId="20" fillId="0" borderId="0" xfId="0" applyFont="1" applyAlignment="1">
      <alignment vertical="center"/>
    </xf>
    <xf numFmtId="0" fontId="21" fillId="0" borderId="0" xfId="0" applyFont="1"/>
    <xf numFmtId="0" fontId="23" fillId="0" borderId="0" xfId="0" applyFont="1"/>
    <xf numFmtId="0" fontId="23" fillId="6" borderId="0" xfId="0" applyFont="1" applyFill="1"/>
    <xf numFmtId="0" fontId="25" fillId="0" borderId="0" xfId="0" applyFont="1"/>
    <xf numFmtId="3" fontId="29" fillId="0" borderId="0" xfId="0" applyNumberFormat="1" applyFont="1"/>
    <xf numFmtId="3" fontId="23" fillId="0" borderId="0" xfId="0" applyNumberFormat="1" applyFont="1"/>
    <xf numFmtId="0" fontId="32" fillId="0" borderId="0" xfId="0" applyFont="1"/>
    <xf numFmtId="0" fontId="29" fillId="0" borderId="0" xfId="0" applyFont="1"/>
    <xf numFmtId="0" fontId="30" fillId="0" borderId="0" xfId="0" applyFont="1"/>
    <xf numFmtId="0" fontId="26" fillId="0" borderId="0" xfId="0" applyFont="1"/>
    <xf numFmtId="0" fontId="28" fillId="0" borderId="0" xfId="0" applyFont="1" applyAlignment="1">
      <alignment horizontal="center"/>
    </xf>
    <xf numFmtId="3" fontId="26" fillId="0" borderId="0" xfId="0" applyNumberFormat="1" applyFont="1"/>
    <xf numFmtId="2" fontId="23" fillId="0" borderId="0" xfId="0" applyNumberFormat="1" applyFont="1"/>
    <xf numFmtId="2" fontId="29" fillId="0" borderId="0" xfId="0" applyNumberFormat="1" applyFont="1"/>
    <xf numFmtId="9" fontId="35" fillId="0" borderId="0" xfId="3" applyFont="1" applyFill="1"/>
    <xf numFmtId="2" fontId="29" fillId="0" borderId="11" xfId="0" applyNumberFormat="1" applyFont="1" applyBorder="1"/>
    <xf numFmtId="2" fontId="26" fillId="0" borderId="0" xfId="0" applyNumberFormat="1" applyFont="1"/>
    <xf numFmtId="164" fontId="25" fillId="0" borderId="0" xfId="1" applyNumberFormat="1" applyFont="1" applyFill="1" applyBorder="1"/>
    <xf numFmtId="164" fontId="35" fillId="0" borderId="0" xfId="1" applyNumberFormat="1" applyFont="1" applyFill="1" applyBorder="1"/>
    <xf numFmtId="166" fontId="26" fillId="0" borderId="0" xfId="0" applyNumberFormat="1" applyFont="1"/>
    <xf numFmtId="166" fontId="23" fillId="0" borderId="0" xfId="0" applyNumberFormat="1" applyFont="1"/>
    <xf numFmtId="173" fontId="23" fillId="0" borderId="0" xfId="0" applyNumberFormat="1" applyFont="1"/>
    <xf numFmtId="0" fontId="36" fillId="0" borderId="0" xfId="0" applyFont="1"/>
    <xf numFmtId="0" fontId="37" fillId="0" borderId="0" xfId="0" applyFont="1"/>
    <xf numFmtId="169" fontId="42" fillId="7" borderId="0" xfId="8" applyNumberFormat="1" applyFont="1" applyFill="1" applyAlignment="1">
      <alignment horizontal="left"/>
    </xf>
    <xf numFmtId="164" fontId="37" fillId="7" borderId="0" xfId="1" applyNumberFormat="1" applyFont="1" applyFill="1" applyBorder="1" applyAlignment="1">
      <alignment horizontal="center"/>
    </xf>
    <xf numFmtId="164" fontId="36" fillId="0" borderId="0" xfId="1" applyNumberFormat="1" applyFont="1"/>
    <xf numFmtId="0" fontId="50" fillId="8" borderId="5" xfId="0" applyFont="1" applyFill="1" applyBorder="1"/>
    <xf numFmtId="0" fontId="50" fillId="8" borderId="6" xfId="0" applyFont="1" applyFill="1" applyBorder="1" applyAlignment="1">
      <alignment horizontal="center"/>
    </xf>
    <xf numFmtId="0" fontId="50" fillId="8" borderId="6" xfId="1" applyNumberFormat="1" applyFont="1" applyFill="1" applyBorder="1" applyAlignment="1">
      <alignment horizontal="center"/>
    </xf>
    <xf numFmtId="0" fontId="23" fillId="0" borderId="11" xfId="0" applyFont="1" applyBorder="1"/>
    <xf numFmtId="9" fontId="23" fillId="0" borderId="0" xfId="0" applyNumberFormat="1" applyFont="1"/>
    <xf numFmtId="0" fontId="50" fillId="8" borderId="5" xfId="10" applyFont="1" applyFill="1" applyBorder="1" applyAlignment="1">
      <alignment horizontal="center" vertical="center" wrapText="1"/>
    </xf>
    <xf numFmtId="0" fontId="50" fillId="8" borderId="6" xfId="10" applyFont="1" applyFill="1" applyBorder="1" applyAlignment="1">
      <alignment horizontal="left" vertical="center" wrapText="1"/>
    </xf>
    <xf numFmtId="0" fontId="50" fillId="9" borderId="5" xfId="10" applyFont="1" applyFill="1" applyBorder="1" applyAlignment="1">
      <alignment horizontal="center" vertical="center" wrapText="1"/>
    </xf>
    <xf numFmtId="0" fontId="50" fillId="9" borderId="6" xfId="10" applyFont="1" applyFill="1" applyBorder="1" applyAlignment="1">
      <alignment horizontal="center" vertical="center" wrapText="1"/>
    </xf>
    <xf numFmtId="0" fontId="50" fillId="9" borderId="7" xfId="10" applyFont="1" applyFill="1" applyBorder="1" applyAlignment="1">
      <alignment horizontal="center" vertical="center" wrapText="1"/>
    </xf>
    <xf numFmtId="0" fontId="50" fillId="8" borderId="6" xfId="10" applyFont="1" applyFill="1" applyBorder="1" applyAlignment="1">
      <alignment horizontal="center" vertical="center" wrapText="1"/>
    </xf>
    <xf numFmtId="0" fontId="50" fillId="8" borderId="0" xfId="10" applyFont="1" applyFill="1" applyAlignment="1">
      <alignment horizontal="center" vertical="center" wrapText="1"/>
    </xf>
    <xf numFmtId="0" fontId="37" fillId="3" borderId="0" xfId="4" applyFont="1" applyFill="1"/>
    <xf numFmtId="0" fontId="37" fillId="0" borderId="0" xfId="4" applyFont="1"/>
    <xf numFmtId="0" fontId="50" fillId="8" borderId="10" xfId="10" applyFont="1" applyFill="1" applyBorder="1" applyAlignment="1">
      <alignment horizontal="center" vertical="center" wrapText="1"/>
    </xf>
    <xf numFmtId="0" fontId="50" fillId="8" borderId="11" xfId="10" applyFont="1" applyFill="1" applyBorder="1" applyAlignment="1">
      <alignment horizontal="center" vertical="center" wrapText="1"/>
    </xf>
    <xf numFmtId="0" fontId="50" fillId="9" borderId="8" xfId="10" applyFont="1" applyFill="1" applyBorder="1" applyAlignment="1">
      <alignment horizontal="center" vertical="center" wrapText="1"/>
    </xf>
    <xf numFmtId="0" fontId="50" fillId="9" borderId="0" xfId="10" applyFont="1" applyFill="1" applyAlignment="1">
      <alignment horizontal="center" vertical="center" wrapText="1"/>
    </xf>
    <xf numFmtId="0" fontId="50" fillId="9" borderId="9" xfId="10" applyFont="1" applyFill="1" applyBorder="1" applyAlignment="1">
      <alignment horizontal="center" vertical="center" wrapText="1"/>
    </xf>
    <xf numFmtId="0" fontId="50" fillId="8" borderId="5" xfId="10" applyFont="1" applyFill="1" applyBorder="1" applyAlignment="1">
      <alignment horizontal="center" vertical="center"/>
    </xf>
    <xf numFmtId="0" fontId="50" fillId="8" borderId="6" xfId="10" applyFont="1" applyFill="1" applyBorder="1" applyAlignment="1">
      <alignment horizontal="center" vertical="center"/>
    </xf>
    <xf numFmtId="0" fontId="50" fillId="8" borderId="7" xfId="10" applyFont="1" applyFill="1" applyBorder="1" applyAlignment="1">
      <alignment horizontal="center" vertical="center"/>
    </xf>
    <xf numFmtId="0" fontId="50" fillId="8" borderId="2" xfId="10" applyFont="1" applyFill="1" applyBorder="1" applyAlignment="1">
      <alignment horizontal="center" vertical="center"/>
    </xf>
    <xf numFmtId="0" fontId="50" fillId="9" borderId="1" xfId="10" applyFont="1" applyFill="1" applyBorder="1" applyAlignment="1">
      <alignment horizontal="center" vertical="center"/>
    </xf>
    <xf numFmtId="0" fontId="50" fillId="9" borderId="2" xfId="10" applyFont="1" applyFill="1" applyBorder="1" applyAlignment="1">
      <alignment horizontal="center" vertical="center"/>
    </xf>
    <xf numFmtId="0" fontId="50" fillId="9" borderId="3" xfId="10" applyFont="1" applyFill="1" applyBorder="1" applyAlignment="1">
      <alignment horizontal="center" vertical="center"/>
    </xf>
    <xf numFmtId="1" fontId="37" fillId="3" borderId="8" xfId="10" applyNumberFormat="1" applyFont="1" applyFill="1" applyBorder="1" applyAlignment="1">
      <alignment horizontal="left"/>
    </xf>
    <xf numFmtId="1" fontId="37" fillId="3" borderId="0" xfId="10" applyNumberFormat="1" applyFont="1" applyFill="1" applyAlignment="1">
      <alignment horizontal="left"/>
    </xf>
    <xf numFmtId="1" fontId="37" fillId="3" borderId="0" xfId="10" applyNumberFormat="1" applyFont="1" applyFill="1"/>
    <xf numFmtId="1" fontId="37" fillId="3" borderId="9" xfId="10" applyNumberFormat="1" applyFont="1" applyFill="1" applyBorder="1"/>
    <xf numFmtId="4" fontId="37" fillId="3" borderId="0" xfId="10" applyNumberFormat="1" applyFont="1" applyFill="1"/>
    <xf numFmtId="3" fontId="37" fillId="3" borderId="0" xfId="10" applyNumberFormat="1" applyFont="1" applyFill="1"/>
    <xf numFmtId="3" fontId="37" fillId="3" borderId="0" xfId="10" applyNumberFormat="1" applyFont="1" applyFill="1" applyAlignment="1">
      <alignment horizontal="center"/>
    </xf>
    <xf numFmtId="174" fontId="37" fillId="3" borderId="5" xfId="10" applyNumberFormat="1" applyFont="1" applyFill="1" applyBorder="1"/>
    <xf numFmtId="174" fontId="37" fillId="3" borderId="6" xfId="10" applyNumberFormat="1" applyFont="1" applyFill="1" applyBorder="1"/>
    <xf numFmtId="174" fontId="37" fillId="3" borderId="7" xfId="10" applyNumberFormat="1" applyFont="1" applyFill="1" applyBorder="1"/>
    <xf numFmtId="174" fontId="37" fillId="3" borderId="0" xfId="10" applyNumberFormat="1" applyFont="1" applyFill="1"/>
    <xf numFmtId="3" fontId="37" fillId="3" borderId="8" xfId="10" applyNumberFormat="1" applyFont="1" applyFill="1" applyBorder="1"/>
    <xf numFmtId="3" fontId="37" fillId="3" borderId="9" xfId="10" applyNumberFormat="1" applyFont="1" applyFill="1" applyBorder="1"/>
    <xf numFmtId="174" fontId="37" fillId="3" borderId="8" xfId="10" applyNumberFormat="1" applyFont="1" applyFill="1" applyBorder="1"/>
    <xf numFmtId="174" fontId="37" fillId="3" borderId="9" xfId="10" applyNumberFormat="1" applyFont="1" applyFill="1" applyBorder="1"/>
    <xf numFmtId="1" fontId="37" fillId="3" borderId="0" xfId="4" applyNumberFormat="1" applyFont="1" applyFill="1"/>
    <xf numFmtId="0" fontId="37" fillId="0" borderId="8" xfId="4" applyFont="1" applyBorder="1"/>
    <xf numFmtId="0" fontId="37" fillId="0" borderId="9" xfId="4" applyFont="1" applyBorder="1"/>
    <xf numFmtId="0" fontId="37" fillId="0" borderId="0" xfId="4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176" fontId="0" fillId="0" borderId="0" xfId="0" applyNumberFormat="1"/>
    <xf numFmtId="0" fontId="2" fillId="0" borderId="0" xfId="4"/>
    <xf numFmtId="0" fontId="55" fillId="0" borderId="0" xfId="0" applyFont="1" applyAlignment="1">
      <alignment vertical="center"/>
    </xf>
    <xf numFmtId="0" fontId="3" fillId="3" borderId="0" xfId="4" applyFont="1" applyFill="1"/>
    <xf numFmtId="0" fontId="4" fillId="3" borderId="0" xfId="4" applyFont="1" applyFill="1"/>
    <xf numFmtId="0" fontId="4" fillId="3" borderId="0" xfId="0" applyFont="1" applyFill="1"/>
    <xf numFmtId="44" fontId="4" fillId="3" borderId="0" xfId="5" applyFont="1" applyFill="1" applyBorder="1"/>
    <xf numFmtId="0" fontId="4" fillId="3" borderId="1" xfId="4" applyFont="1" applyFill="1" applyBorder="1" applyAlignment="1">
      <alignment horizontal="left"/>
    </xf>
    <xf numFmtId="0" fontId="4" fillId="3" borderId="2" xfId="4" applyFont="1" applyFill="1" applyBorder="1" applyAlignment="1">
      <alignment horizontal="left"/>
    </xf>
    <xf numFmtId="0" fontId="4" fillId="3" borderId="3" xfId="4" applyFont="1" applyFill="1" applyBorder="1" applyAlignment="1">
      <alignment horizontal="left"/>
    </xf>
    <xf numFmtId="164" fontId="4" fillId="3" borderId="0" xfId="1" applyNumberFormat="1" applyFont="1" applyFill="1"/>
    <xf numFmtId="0" fontId="4" fillId="3" borderId="4" xfId="3" applyNumberFormat="1" applyFont="1" applyFill="1" applyBorder="1"/>
    <xf numFmtId="10" fontId="4" fillId="3" borderId="4" xfId="6" applyNumberFormat="1" applyFont="1" applyFill="1" applyBorder="1"/>
    <xf numFmtId="164" fontId="4" fillId="3" borderId="4" xfId="2" applyNumberFormat="1" applyFont="1" applyFill="1" applyBorder="1"/>
    <xf numFmtId="0" fontId="0" fillId="3" borderId="0" xfId="0" applyFill="1"/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center" wrapText="1"/>
    </xf>
    <xf numFmtId="0" fontId="3" fillId="3" borderId="0" xfId="4" applyFont="1" applyFill="1" applyAlignment="1">
      <alignment horizontal="right"/>
    </xf>
    <xf numFmtId="165" fontId="3" fillId="3" borderId="5" xfId="4" applyNumberFormat="1" applyFont="1" applyFill="1" applyBorder="1" applyAlignment="1">
      <alignment horizontal="center" vertical="center"/>
    </xf>
    <xf numFmtId="165" fontId="4" fillId="3" borderId="6" xfId="4" applyNumberFormat="1" applyFont="1" applyFill="1" applyBorder="1" applyAlignment="1">
      <alignment horizontal="center" vertical="center"/>
    </xf>
    <xf numFmtId="165" fontId="4" fillId="3" borderId="7" xfId="4" applyNumberFormat="1" applyFont="1" applyFill="1" applyBorder="1" applyAlignment="1">
      <alignment horizontal="center" vertical="center"/>
    </xf>
    <xf numFmtId="165" fontId="3" fillId="3" borderId="8" xfId="4" applyNumberFormat="1" applyFont="1" applyFill="1" applyBorder="1" applyAlignment="1">
      <alignment horizontal="center" vertical="center"/>
    </xf>
    <xf numFmtId="165" fontId="4" fillId="3" borderId="0" xfId="4" applyNumberFormat="1" applyFont="1" applyFill="1" applyAlignment="1">
      <alignment horizontal="center" vertical="center"/>
    </xf>
    <xf numFmtId="165" fontId="4" fillId="3" borderId="9" xfId="4" applyNumberFormat="1" applyFont="1" applyFill="1" applyBorder="1" applyAlignment="1">
      <alignment horizontal="center" vertical="center"/>
    </xf>
    <xf numFmtId="165" fontId="3" fillId="3" borderId="10" xfId="4" applyNumberFormat="1" applyFont="1" applyFill="1" applyBorder="1" applyAlignment="1">
      <alignment horizontal="center" vertical="center"/>
    </xf>
    <xf numFmtId="165" fontId="4" fillId="3" borderId="11" xfId="4" applyNumberFormat="1" applyFont="1" applyFill="1" applyBorder="1" applyAlignment="1">
      <alignment horizontal="center" vertical="center"/>
    </xf>
    <xf numFmtId="165" fontId="4" fillId="3" borderId="12" xfId="4" applyNumberFormat="1" applyFont="1" applyFill="1" applyBorder="1" applyAlignment="1">
      <alignment horizontal="center" vertical="center"/>
    </xf>
    <xf numFmtId="0" fontId="8" fillId="3" borderId="0" xfId="4" applyFont="1" applyFill="1"/>
    <xf numFmtId="165" fontId="3" fillId="3" borderId="0" xfId="4" applyNumberFormat="1" applyFont="1" applyFill="1" applyAlignment="1">
      <alignment horizontal="center" vertical="center"/>
    </xf>
    <xf numFmtId="165" fontId="3" fillId="3" borderId="0" xfId="4" applyNumberFormat="1" applyFont="1" applyFill="1" applyAlignment="1">
      <alignment vertical="center"/>
    </xf>
    <xf numFmtId="165" fontId="4" fillId="3" borderId="0" xfId="4" applyNumberFormat="1" applyFont="1" applyFill="1" applyAlignment="1">
      <alignment vertical="center"/>
    </xf>
    <xf numFmtId="0" fontId="3" fillId="3" borderId="5" xfId="4" applyFont="1" applyFill="1" applyBorder="1" applyAlignment="1">
      <alignment horizontal="right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6" fontId="4" fillId="3" borderId="4" xfId="4" applyNumberFormat="1" applyFont="1" applyFill="1" applyBorder="1" applyAlignment="1">
      <alignment horizontal="center"/>
    </xf>
    <xf numFmtId="1" fontId="4" fillId="3" borderId="4" xfId="4" applyNumberFormat="1" applyFont="1" applyFill="1" applyBorder="1" applyAlignment="1">
      <alignment horizontal="center"/>
    </xf>
    <xf numFmtId="2" fontId="4" fillId="3" borderId="4" xfId="4" applyNumberFormat="1" applyFont="1" applyFill="1" applyBorder="1" applyAlignment="1">
      <alignment horizontal="center"/>
    </xf>
    <xf numFmtId="166" fontId="4" fillId="3" borderId="0" xfId="4" applyNumberFormat="1" applyFont="1" applyFill="1" applyAlignment="1">
      <alignment horizontal="center"/>
    </xf>
    <xf numFmtId="166" fontId="4" fillId="3" borderId="0" xfId="4" applyNumberFormat="1" applyFont="1" applyFill="1"/>
    <xf numFmtId="0" fontId="3" fillId="3" borderId="0" xfId="4" applyFont="1" applyFill="1" applyAlignment="1">
      <alignment horizontal="left"/>
    </xf>
    <xf numFmtId="0" fontId="4" fillId="3" borderId="11" xfId="4" applyFont="1" applyFill="1" applyBorder="1"/>
    <xf numFmtId="166" fontId="3" fillId="3" borderId="11" xfId="4" applyNumberFormat="1" applyFont="1" applyFill="1" applyBorder="1" applyAlignment="1">
      <alignment horizontal="center"/>
    </xf>
    <xf numFmtId="9" fontId="3" fillId="3" borderId="0" xfId="3" applyFont="1" applyFill="1" applyBorder="1" applyAlignment="1">
      <alignment horizontal="center"/>
    </xf>
    <xf numFmtId="43" fontId="4" fillId="3" borderId="0" xfId="0" applyNumberFormat="1" applyFont="1" applyFill="1"/>
    <xf numFmtId="0" fontId="4" fillId="3" borderId="4" xfId="4" applyFont="1" applyFill="1" applyBorder="1"/>
    <xf numFmtId="165" fontId="4" fillId="3" borderId="4" xfId="4" applyNumberFormat="1" applyFont="1" applyFill="1" applyBorder="1" applyAlignment="1">
      <alignment horizontal="center"/>
    </xf>
    <xf numFmtId="10" fontId="4" fillId="3" borderId="4" xfId="4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44" fontId="4" fillId="3" borderId="0" xfId="2" applyFont="1" applyFill="1" applyBorder="1"/>
    <xf numFmtId="167" fontId="4" fillId="3" borderId="0" xfId="0" applyNumberFormat="1" applyFont="1" applyFill="1"/>
    <xf numFmtId="167" fontId="3" fillId="3" borderId="0" xfId="0" applyNumberFormat="1" applyFont="1" applyFill="1"/>
    <xf numFmtId="0" fontId="4" fillId="3" borderId="6" xfId="4" applyFont="1" applyFill="1" applyBorder="1" applyAlignment="1">
      <alignment horizontal="right"/>
    </xf>
    <xf numFmtId="0" fontId="4" fillId="3" borderId="1" xfId="4" applyFont="1" applyFill="1" applyBorder="1" applyAlignment="1">
      <alignment horizontal="right"/>
    </xf>
    <xf numFmtId="1" fontId="4" fillId="3" borderId="0" xfId="4" applyNumberFormat="1" applyFont="1" applyFill="1" applyAlignment="1">
      <alignment horizontal="center"/>
    </xf>
    <xf numFmtId="0" fontId="4" fillId="3" borderId="8" xfId="4" applyFont="1" applyFill="1" applyBorder="1" applyAlignment="1">
      <alignment horizontal="right"/>
    </xf>
    <xf numFmtId="2" fontId="4" fillId="3" borderId="2" xfId="4" applyNumberFormat="1" applyFont="1" applyFill="1" applyBorder="1" applyAlignment="1">
      <alignment horizontal="center"/>
    </xf>
    <xf numFmtId="2" fontId="4" fillId="3" borderId="0" xfId="4" applyNumberFormat="1" applyFont="1" applyFill="1" applyAlignment="1">
      <alignment horizontal="center"/>
    </xf>
    <xf numFmtId="0" fontId="4" fillId="3" borderId="2" xfId="4" applyFont="1" applyFill="1" applyBorder="1" applyAlignment="1">
      <alignment horizontal="right"/>
    </xf>
    <xf numFmtId="0" fontId="4" fillId="3" borderId="4" xfId="4" applyFont="1" applyFill="1" applyBorder="1" applyAlignment="1">
      <alignment horizontal="center"/>
    </xf>
    <xf numFmtId="1" fontId="4" fillId="3" borderId="1" xfId="4" applyNumberFormat="1" applyFont="1" applyFill="1" applyBorder="1" applyAlignment="1">
      <alignment horizontal="center"/>
    </xf>
    <xf numFmtId="1" fontId="9" fillId="3" borderId="0" xfId="4" applyNumberFormat="1" applyFont="1" applyFill="1" applyAlignment="1">
      <alignment horizontal="left"/>
    </xf>
    <xf numFmtId="0" fontId="4" fillId="3" borderId="13" xfId="4" applyFont="1" applyFill="1" applyBorder="1" applyAlignment="1">
      <alignment horizontal="right"/>
    </xf>
    <xf numFmtId="0" fontId="4" fillId="3" borderId="13" xfId="4" applyFont="1" applyFill="1" applyBorder="1" applyAlignment="1">
      <alignment horizontal="center"/>
    </xf>
    <xf numFmtId="165" fontId="4" fillId="3" borderId="0" xfId="4" applyNumberFormat="1" applyFont="1" applyFill="1" applyAlignment="1">
      <alignment horizontal="center"/>
    </xf>
    <xf numFmtId="1" fontId="4" fillId="3" borderId="0" xfId="4" applyNumberFormat="1" applyFont="1" applyFill="1" applyAlignment="1">
      <alignment horizontal="left"/>
    </xf>
    <xf numFmtId="0" fontId="4" fillId="3" borderId="0" xfId="4" applyFont="1" applyFill="1" applyAlignment="1">
      <alignment horizontal="right"/>
    </xf>
    <xf numFmtId="0" fontId="3" fillId="3" borderId="0" xfId="0" applyFont="1" applyFill="1"/>
    <xf numFmtId="1" fontId="3" fillId="3" borderId="4" xfId="2" applyNumberFormat="1" applyFont="1" applyFill="1" applyBorder="1" applyAlignment="1">
      <alignment horizontal="center"/>
    </xf>
    <xf numFmtId="44" fontId="3" fillId="3" borderId="4" xfId="2" applyFont="1" applyFill="1" applyBorder="1" applyAlignment="1">
      <alignment horizontal="center"/>
    </xf>
    <xf numFmtId="44" fontId="4" fillId="3" borderId="0" xfId="2" applyFont="1" applyFill="1" applyBorder="1" applyAlignment="1"/>
    <xf numFmtId="3" fontId="4" fillId="3" borderId="0" xfId="4" applyNumberFormat="1" applyFont="1" applyFill="1"/>
    <xf numFmtId="1" fontId="4" fillId="3" borderId="4" xfId="0" applyNumberFormat="1" applyFont="1" applyFill="1" applyBorder="1" applyAlignment="1">
      <alignment horizontal="center"/>
    </xf>
    <xf numFmtId="44" fontId="4" fillId="3" borderId="4" xfId="2" applyFont="1" applyFill="1" applyBorder="1" applyAlignment="1"/>
    <xf numFmtId="1" fontId="4" fillId="3" borderId="4" xfId="2" applyNumberFormat="1" applyFont="1" applyFill="1" applyBorder="1" applyAlignment="1">
      <alignment horizontal="center"/>
    </xf>
    <xf numFmtId="44" fontId="4" fillId="3" borderId="4" xfId="2" applyFont="1" applyFill="1" applyBorder="1"/>
    <xf numFmtId="0" fontId="4" fillId="3" borderId="10" xfId="4" applyFont="1" applyFill="1" applyBorder="1" applyAlignment="1">
      <alignment horizontal="right"/>
    </xf>
    <xf numFmtId="0" fontId="3" fillId="3" borderId="14" xfId="0" applyFont="1" applyFill="1" applyBorder="1" applyProtection="1">
      <protection locked="0"/>
    </xf>
    <xf numFmtId="0" fontId="10" fillId="3" borderId="0" xfId="0" applyFont="1" applyFill="1" applyProtection="1">
      <protection locked="0"/>
    </xf>
    <xf numFmtId="168" fontId="3" fillId="3" borderId="15" xfId="0" applyNumberFormat="1" applyFont="1" applyFill="1" applyBorder="1" applyAlignment="1" applyProtection="1">
      <alignment horizontal="left"/>
      <protection locked="0"/>
    </xf>
    <xf numFmtId="44" fontId="10" fillId="3" borderId="0" xfId="0" applyNumberFormat="1" applyFont="1" applyFill="1" applyProtection="1">
      <protection locked="0"/>
    </xf>
    <xf numFmtId="0" fontId="3" fillId="3" borderId="15" xfId="0" applyFont="1" applyFill="1" applyBorder="1" applyProtection="1">
      <protection locked="0"/>
    </xf>
    <xf numFmtId="0" fontId="12" fillId="3" borderId="6" xfId="7" applyFont="1" applyFill="1" applyBorder="1" applyProtection="1">
      <protection locked="0"/>
    </xf>
    <xf numFmtId="0" fontId="12" fillId="3" borderId="11" xfId="7" applyFont="1" applyFill="1" applyBorder="1" applyProtection="1">
      <protection locked="0"/>
    </xf>
    <xf numFmtId="169" fontId="12" fillId="3" borderId="0" xfId="8" applyNumberFormat="1" applyFont="1" applyFill="1" applyAlignment="1" applyProtection="1">
      <alignment horizontal="left"/>
      <protection locked="0"/>
    </xf>
    <xf numFmtId="164" fontId="4" fillId="3" borderId="0" xfId="1" applyNumberFormat="1" applyFont="1" applyFill="1" applyBorder="1" applyAlignment="1" applyProtection="1">
      <alignment horizontal="center"/>
      <protection locked="0"/>
    </xf>
    <xf numFmtId="43" fontId="3" fillId="3" borderId="0" xfId="1" applyFont="1" applyFill="1" applyBorder="1" applyAlignment="1" applyProtection="1">
      <alignment horizontal="center"/>
      <protection locked="0"/>
    </xf>
    <xf numFmtId="164" fontId="10" fillId="3" borderId="0" xfId="1" applyNumberFormat="1" applyFont="1" applyFill="1" applyBorder="1" applyProtection="1">
      <protection locked="0"/>
    </xf>
    <xf numFmtId="43" fontId="14" fillId="3" borderId="0" xfId="7" applyNumberFormat="1" applyFont="1" applyFill="1" applyProtection="1">
      <protection locked="0"/>
    </xf>
    <xf numFmtId="164" fontId="14" fillId="3" borderId="0" xfId="1" applyNumberFormat="1" applyFont="1" applyFill="1" applyBorder="1" applyProtection="1">
      <protection locked="0"/>
    </xf>
    <xf numFmtId="0" fontId="12" fillId="3" borderId="0" xfId="7" applyFont="1" applyFill="1" applyAlignment="1" applyProtection="1">
      <alignment horizontal="left"/>
      <protection locked="0"/>
    </xf>
    <xf numFmtId="3" fontId="4" fillId="3" borderId="0" xfId="0" applyNumberFormat="1" applyFont="1" applyFill="1" applyProtection="1">
      <protection locked="0"/>
    </xf>
    <xf numFmtId="3" fontId="10" fillId="3" borderId="0" xfId="0" applyNumberFormat="1" applyFont="1" applyFill="1" applyProtection="1">
      <protection locked="0"/>
    </xf>
    <xf numFmtId="164" fontId="14" fillId="3" borderId="0" xfId="0" applyNumberFormat="1" applyFont="1" applyFill="1" applyProtection="1">
      <protection locked="0"/>
    </xf>
    <xf numFmtId="0" fontId="12" fillId="3" borderId="0" xfId="7" applyFont="1" applyFill="1" applyProtection="1">
      <protection locked="0"/>
    </xf>
    <xf numFmtId="164" fontId="10" fillId="3" borderId="0" xfId="0" applyNumberFormat="1" applyFont="1" applyFill="1" applyProtection="1">
      <protection locked="0"/>
    </xf>
    <xf numFmtId="170" fontId="14" fillId="3" borderId="0" xfId="0" applyNumberFormat="1" applyFont="1" applyFill="1" applyProtection="1">
      <protection locked="0"/>
    </xf>
    <xf numFmtId="167" fontId="4" fillId="3" borderId="0" xfId="0" applyNumberFormat="1" applyFont="1" applyFill="1" applyProtection="1">
      <protection locked="0"/>
    </xf>
    <xf numFmtId="170" fontId="10" fillId="3" borderId="0" xfId="0" applyNumberFormat="1" applyFont="1" applyFill="1" applyProtection="1">
      <protection locked="0"/>
    </xf>
    <xf numFmtId="0" fontId="10" fillId="3" borderId="0" xfId="7" applyFont="1" applyFill="1" applyAlignment="1" applyProtection="1">
      <alignment horizontal="left" indent="2"/>
      <protection locked="0"/>
    </xf>
    <xf numFmtId="0" fontId="15" fillId="3" borderId="0" xfId="7" applyFont="1" applyFill="1" applyAlignment="1" applyProtection="1">
      <alignment horizontal="left"/>
      <protection locked="0"/>
    </xf>
    <xf numFmtId="170" fontId="15" fillId="3" borderId="0" xfId="0" applyNumberFormat="1" applyFont="1" applyFill="1" applyProtection="1">
      <protection locked="0"/>
    </xf>
    <xf numFmtId="0" fontId="10" fillId="3" borderId="0" xfId="7" applyFont="1" applyFill="1" applyAlignment="1" applyProtection="1">
      <alignment horizontal="left" indent="1"/>
      <protection locked="0"/>
    </xf>
    <xf numFmtId="0" fontId="16" fillId="3" borderId="0" xfId="7" applyFont="1" applyFill="1" applyProtection="1">
      <protection locked="0"/>
    </xf>
    <xf numFmtId="0" fontId="10" fillId="10" borderId="0" xfId="7" applyFont="1" applyFill="1" applyAlignment="1" applyProtection="1">
      <alignment horizontal="left" indent="2"/>
      <protection locked="0"/>
    </xf>
    <xf numFmtId="170" fontId="4" fillId="10" borderId="0" xfId="0" applyNumberFormat="1" applyFont="1" applyFill="1" applyProtection="1">
      <protection locked="0"/>
    </xf>
    <xf numFmtId="0" fontId="10" fillId="10" borderId="0" xfId="0" applyFont="1" applyFill="1" applyProtection="1">
      <protection locked="0"/>
    </xf>
    <xf numFmtId="170" fontId="4" fillId="3" borderId="0" xfId="0" applyNumberFormat="1" applyFont="1" applyFill="1" applyProtection="1">
      <protection locked="0"/>
    </xf>
    <xf numFmtId="167" fontId="15" fillId="3" borderId="0" xfId="0" applyNumberFormat="1" applyFont="1" applyFill="1" applyProtection="1">
      <protection locked="0"/>
    </xf>
    <xf numFmtId="167" fontId="3" fillId="3" borderId="2" xfId="0" applyNumberFormat="1" applyFont="1" applyFill="1" applyBorder="1" applyProtection="1">
      <protection locked="0"/>
    </xf>
    <xf numFmtId="167" fontId="14" fillId="3" borderId="2" xfId="0" applyNumberFormat="1" applyFont="1" applyFill="1" applyBorder="1" applyProtection="1">
      <protection locked="0"/>
    </xf>
    <xf numFmtId="167" fontId="3" fillId="3" borderId="11" xfId="0" applyNumberFormat="1" applyFont="1" applyFill="1" applyBorder="1" applyAlignment="1" applyProtection="1">
      <alignment horizontal="left"/>
      <protection locked="0"/>
    </xf>
    <xf numFmtId="167" fontId="14" fillId="3" borderId="11" xfId="0" applyNumberFormat="1" applyFont="1" applyFill="1" applyBorder="1" applyProtection="1">
      <protection locked="0"/>
    </xf>
    <xf numFmtId="0" fontId="4" fillId="3" borderId="16" xfId="0" applyFont="1" applyFill="1" applyBorder="1" applyProtection="1">
      <protection locked="0"/>
    </xf>
    <xf numFmtId="167" fontId="10" fillId="3" borderId="16" xfId="0" applyNumberFormat="1" applyFont="1" applyFill="1" applyBorder="1" applyProtection="1">
      <protection locked="0"/>
    </xf>
    <xf numFmtId="0" fontId="4" fillId="3" borderId="0" xfId="0" applyFont="1" applyFill="1" applyProtection="1">
      <protection locked="0"/>
    </xf>
    <xf numFmtId="167" fontId="10" fillId="3" borderId="0" xfId="0" applyNumberFormat="1" applyFont="1" applyFill="1" applyProtection="1">
      <protection locked="0"/>
    </xf>
    <xf numFmtId="0" fontId="3" fillId="3" borderId="8" xfId="0" applyFont="1" applyFill="1" applyBorder="1" applyProtection="1">
      <protection locked="0"/>
    </xf>
    <xf numFmtId="0" fontId="3" fillId="3" borderId="0" xfId="0" applyFont="1" applyFill="1" applyProtection="1">
      <protection locked="0"/>
    </xf>
    <xf numFmtId="0" fontId="4" fillId="3" borderId="8" xfId="0" applyFont="1" applyFill="1" applyBorder="1" applyProtection="1">
      <protection locked="0"/>
    </xf>
    <xf numFmtId="164" fontId="4" fillId="3" borderId="0" xfId="1" applyNumberFormat="1" applyFont="1" applyFill="1" applyProtection="1">
      <protection locked="0"/>
    </xf>
    <xf numFmtId="164" fontId="17" fillId="3" borderId="0" xfId="1" applyNumberFormat="1" applyFont="1" applyFill="1" applyProtection="1">
      <protection locked="0"/>
    </xf>
    <xf numFmtId="43" fontId="10" fillId="3" borderId="0" xfId="0" applyNumberFormat="1" applyFont="1" applyFill="1" applyProtection="1">
      <protection locked="0"/>
    </xf>
    <xf numFmtId="43" fontId="10" fillId="3" borderId="0" xfId="1" applyFont="1" applyFill="1" applyProtection="1">
      <protection locked="0"/>
    </xf>
    <xf numFmtId="0" fontId="18" fillId="3" borderId="8" xfId="0" applyFont="1" applyFill="1" applyBorder="1" applyProtection="1">
      <protection locked="0"/>
    </xf>
    <xf numFmtId="0" fontId="4" fillId="3" borderId="0" xfId="0" applyFont="1" applyFill="1" applyAlignment="1" applyProtection="1">
      <alignment horizontal="right"/>
      <protection locked="0"/>
    </xf>
    <xf numFmtId="0" fontId="19" fillId="3" borderId="0" xfId="0" applyFont="1" applyFill="1" applyProtection="1">
      <protection locked="0"/>
    </xf>
    <xf numFmtId="171" fontId="10" fillId="3" borderId="0" xfId="0" applyNumberFormat="1" applyFont="1" applyFill="1" applyProtection="1">
      <protection locked="0"/>
    </xf>
    <xf numFmtId="0" fontId="10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2" fillId="3" borderId="14" xfId="0" applyFont="1" applyFill="1" applyBorder="1"/>
    <xf numFmtId="168" fontId="22" fillId="3" borderId="15" xfId="0" applyNumberFormat="1" applyFont="1" applyFill="1" applyBorder="1" applyAlignment="1">
      <alignment horizontal="left"/>
    </xf>
    <xf numFmtId="0" fontId="22" fillId="3" borderId="15" xfId="0" applyFont="1" applyFill="1" applyBorder="1"/>
    <xf numFmtId="0" fontId="23" fillId="3" borderId="0" xfId="0" applyFont="1" applyFill="1"/>
    <xf numFmtId="0" fontId="24" fillId="3" borderId="6" xfId="7" applyFont="1" applyFill="1" applyBorder="1"/>
    <xf numFmtId="0" fontId="24" fillId="3" borderId="11" xfId="7" applyFont="1" applyFill="1" applyBorder="1"/>
    <xf numFmtId="169" fontId="24" fillId="3" borderId="0" xfId="8" applyNumberFormat="1" applyFont="1" applyFill="1" applyAlignment="1">
      <alignment horizontal="left"/>
    </xf>
    <xf numFmtId="164" fontId="25" fillId="3" borderId="0" xfId="1" applyNumberFormat="1" applyFont="1" applyFill="1" applyBorder="1" applyAlignment="1">
      <alignment horizontal="center"/>
    </xf>
    <xf numFmtId="0" fontId="24" fillId="3" borderId="0" xfId="7" applyFont="1" applyFill="1"/>
    <xf numFmtId="44" fontId="23" fillId="3" borderId="0" xfId="0" applyNumberFormat="1" applyFont="1" applyFill="1"/>
    <xf numFmtId="170" fontId="23" fillId="3" borderId="0" xfId="0" applyNumberFormat="1" applyFont="1" applyFill="1"/>
    <xf numFmtId="167" fontId="25" fillId="3" borderId="0" xfId="0" applyNumberFormat="1" applyFont="1" applyFill="1"/>
    <xf numFmtId="0" fontId="23" fillId="3" borderId="0" xfId="7" applyFont="1" applyFill="1" applyAlignment="1">
      <alignment horizontal="left" indent="2"/>
    </xf>
    <xf numFmtId="0" fontId="23" fillId="3" borderId="0" xfId="7" applyFont="1" applyFill="1" applyAlignment="1">
      <alignment horizontal="left" indent="1"/>
    </xf>
    <xf numFmtId="0" fontId="23" fillId="11" borderId="0" xfId="7" applyFont="1" applyFill="1" applyAlignment="1">
      <alignment horizontal="left" indent="2"/>
    </xf>
    <xf numFmtId="44" fontId="23" fillId="11" borderId="0" xfId="0" applyNumberFormat="1" applyFont="1" applyFill="1"/>
    <xf numFmtId="170" fontId="23" fillId="11" borderId="0" xfId="0" applyNumberFormat="1" applyFont="1" applyFill="1"/>
    <xf numFmtId="164" fontId="23" fillId="3" borderId="0" xfId="1" applyNumberFormat="1" applyFont="1" applyFill="1" applyBorder="1"/>
    <xf numFmtId="43" fontId="26" fillId="3" borderId="0" xfId="7" applyNumberFormat="1" applyFont="1" applyFill="1"/>
    <xf numFmtId="164" fontId="26" fillId="3" borderId="0" xfId="1" applyNumberFormat="1" applyFont="1" applyFill="1" applyBorder="1"/>
    <xf numFmtId="43" fontId="26" fillId="3" borderId="0" xfId="7" applyNumberFormat="1" applyFont="1" applyFill="1" applyAlignment="1">
      <alignment horizontal="left" indent="1"/>
    </xf>
    <xf numFmtId="169" fontId="27" fillId="3" borderId="0" xfId="8" applyNumberFormat="1" applyFont="1" applyFill="1" applyAlignment="1">
      <alignment horizontal="right"/>
    </xf>
    <xf numFmtId="164" fontId="26" fillId="3" borderId="0" xfId="0" applyNumberFormat="1" applyFont="1" applyFill="1"/>
    <xf numFmtId="164" fontId="8" fillId="3" borderId="0" xfId="1" applyNumberFormat="1" applyFont="1" applyFill="1" applyBorder="1" applyAlignment="1">
      <alignment horizontal="center"/>
    </xf>
    <xf numFmtId="164" fontId="23" fillId="3" borderId="0" xfId="0" applyNumberFormat="1" applyFont="1" applyFill="1"/>
    <xf numFmtId="0" fontId="22" fillId="3" borderId="0" xfId="0" applyFont="1" applyFill="1" applyAlignment="1">
      <alignment horizontal="left"/>
    </xf>
    <xf numFmtId="0" fontId="25" fillId="3" borderId="0" xfId="0" applyFont="1" applyFill="1"/>
    <xf numFmtId="43" fontId="23" fillId="3" borderId="0" xfId="0" applyNumberFormat="1" applyFont="1" applyFill="1"/>
    <xf numFmtId="3" fontId="28" fillId="3" borderId="0" xfId="0" applyNumberFormat="1" applyFont="1" applyFill="1"/>
    <xf numFmtId="164" fontId="29" fillId="3" borderId="0" xfId="1" applyNumberFormat="1" applyFont="1" applyFill="1" applyBorder="1"/>
    <xf numFmtId="3" fontId="25" fillId="3" borderId="0" xfId="0" applyNumberFormat="1" applyFont="1" applyFill="1"/>
    <xf numFmtId="3" fontId="29" fillId="3" borderId="0" xfId="0" applyNumberFormat="1" applyFont="1" applyFill="1"/>
    <xf numFmtId="3" fontId="23" fillId="3" borderId="0" xfId="0" applyNumberFormat="1" applyFont="1" applyFill="1"/>
    <xf numFmtId="164" fontId="30" fillId="3" borderId="0" xfId="1" applyNumberFormat="1" applyFont="1" applyFill="1" applyBorder="1"/>
    <xf numFmtId="9" fontId="31" fillId="3" borderId="0" xfId="3" applyFont="1" applyFill="1" applyBorder="1"/>
    <xf numFmtId="0" fontId="32" fillId="3" borderId="0" xfId="0" applyFont="1" applyFill="1"/>
    <xf numFmtId="0" fontId="29" fillId="3" borderId="0" xfId="0" applyFont="1" applyFill="1"/>
    <xf numFmtId="0" fontId="30" fillId="3" borderId="0" xfId="0" applyFont="1" applyFill="1"/>
    <xf numFmtId="164" fontId="33" fillId="3" borderId="0" xfId="1" applyNumberFormat="1" applyFont="1" applyFill="1" applyBorder="1"/>
    <xf numFmtId="3" fontId="28" fillId="3" borderId="11" xfId="0" applyNumberFormat="1" applyFont="1" applyFill="1" applyBorder="1"/>
    <xf numFmtId="164" fontId="29" fillId="3" borderId="11" xfId="1" applyNumberFormat="1" applyFont="1" applyFill="1" applyBorder="1"/>
    <xf numFmtId="0" fontId="8" fillId="3" borderId="11" xfId="0" applyFont="1" applyFill="1" applyBorder="1"/>
    <xf numFmtId="164" fontId="26" fillId="3" borderId="11" xfId="0" applyNumberFormat="1" applyFont="1" applyFill="1" applyBorder="1"/>
    <xf numFmtId="9" fontId="23" fillId="3" borderId="0" xfId="3" applyFont="1" applyFill="1" applyBorder="1"/>
    <xf numFmtId="0" fontId="8" fillId="3" borderId="0" xfId="0" applyFont="1" applyFill="1"/>
    <xf numFmtId="0" fontId="26" fillId="3" borderId="0" xfId="0" applyFont="1" applyFill="1"/>
    <xf numFmtId="0" fontId="8" fillId="3" borderId="0" xfId="0" applyFont="1" applyFill="1" applyAlignment="1">
      <alignment horizontal="center"/>
    </xf>
    <xf numFmtId="164" fontId="29" fillId="3" borderId="0" xfId="0" applyNumberFormat="1" applyFont="1" applyFill="1"/>
    <xf numFmtId="164" fontId="30" fillId="3" borderId="0" xfId="0" applyNumberFormat="1" applyFont="1" applyFill="1"/>
    <xf numFmtId="0" fontId="28" fillId="3" borderId="0" xfId="0" applyFont="1" applyFill="1" applyAlignment="1">
      <alignment horizontal="center"/>
    </xf>
    <xf numFmtId="3" fontId="26" fillId="3" borderId="0" xfId="0" applyNumberFormat="1" applyFont="1" applyFill="1"/>
    <xf numFmtId="0" fontId="28" fillId="3" borderId="0" xfId="0" applyFont="1" applyFill="1"/>
    <xf numFmtId="0" fontId="34" fillId="3" borderId="0" xfId="0" applyFont="1" applyFill="1"/>
    <xf numFmtId="164" fontId="33" fillId="3" borderId="0" xfId="0" applyNumberFormat="1" applyFont="1" applyFill="1"/>
    <xf numFmtId="164" fontId="26" fillId="3" borderId="2" xfId="1" applyNumberFormat="1" applyFont="1" applyFill="1" applyBorder="1"/>
    <xf numFmtId="9" fontId="25" fillId="3" borderId="0" xfId="3" applyFont="1" applyFill="1" applyBorder="1"/>
    <xf numFmtId="9" fontId="23" fillId="3" borderId="0" xfId="3" applyFont="1" applyFill="1"/>
    <xf numFmtId="0" fontId="25" fillId="3" borderId="11" xfId="0" applyFont="1" applyFill="1" applyBorder="1"/>
    <xf numFmtId="9" fontId="23" fillId="3" borderId="11" xfId="3" applyFont="1" applyFill="1" applyBorder="1"/>
    <xf numFmtId="164" fontId="23" fillId="3" borderId="11" xfId="0" applyNumberFormat="1" applyFont="1" applyFill="1" applyBorder="1"/>
    <xf numFmtId="3" fontId="23" fillId="3" borderId="11" xfId="0" applyNumberFormat="1" applyFont="1" applyFill="1" applyBorder="1"/>
    <xf numFmtId="0" fontId="22" fillId="3" borderId="16" xfId="0" applyFont="1" applyFill="1" applyBorder="1" applyAlignment="1">
      <alignment horizontal="left"/>
    </xf>
    <xf numFmtId="43" fontId="23" fillId="3" borderId="16" xfId="0" applyNumberFormat="1" applyFont="1" applyFill="1" applyBorder="1"/>
    <xf numFmtId="2" fontId="26" fillId="3" borderId="0" xfId="0" applyNumberFormat="1" applyFont="1" applyFill="1"/>
    <xf numFmtId="3" fontId="25" fillId="3" borderId="11" xfId="0" applyNumberFormat="1" applyFont="1" applyFill="1" applyBorder="1"/>
    <xf numFmtId="3" fontId="28" fillId="3" borderId="2" xfId="0" applyNumberFormat="1" applyFont="1" applyFill="1" applyBorder="1"/>
    <xf numFmtId="164" fontId="29" fillId="3" borderId="2" xfId="1" applyNumberFormat="1" applyFont="1" applyFill="1" applyBorder="1"/>
    <xf numFmtId="43" fontId="23" fillId="3" borderId="0" xfId="1" applyFont="1" applyFill="1" applyBorder="1"/>
    <xf numFmtId="43" fontId="8" fillId="3" borderId="0" xfId="1" applyFont="1" applyFill="1" applyBorder="1" applyAlignment="1">
      <alignment horizontal="center"/>
    </xf>
    <xf numFmtId="0" fontId="8" fillId="3" borderId="0" xfId="1" applyNumberFormat="1" applyFont="1" applyFill="1" applyBorder="1" applyAlignment="1">
      <alignment horizontal="center"/>
    </xf>
    <xf numFmtId="164" fontId="23" fillId="3" borderId="0" xfId="1" applyNumberFormat="1" applyFont="1" applyFill="1"/>
    <xf numFmtId="164" fontId="23" fillId="3" borderId="0" xfId="1" applyNumberFormat="1" applyFont="1" applyFill="1" applyAlignment="1">
      <alignment horizontal="center"/>
    </xf>
    <xf numFmtId="43" fontId="8" fillId="3" borderId="2" xfId="1" applyFont="1" applyFill="1" applyBorder="1"/>
    <xf numFmtId="164" fontId="8" fillId="3" borderId="2" xfId="1" applyNumberFormat="1" applyFont="1" applyFill="1" applyBorder="1" applyAlignment="1">
      <alignment horizontal="center"/>
    </xf>
    <xf numFmtId="164" fontId="25" fillId="3" borderId="0" xfId="1" applyNumberFormat="1" applyFont="1" applyFill="1" applyBorder="1"/>
    <xf numFmtId="0" fontId="22" fillId="3" borderId="0" xfId="0" applyFont="1" applyFill="1"/>
    <xf numFmtId="172" fontId="8" fillId="3" borderId="0" xfId="1" applyNumberFormat="1" applyFont="1" applyFill="1" applyBorder="1" applyAlignment="1">
      <alignment horizontal="center"/>
    </xf>
    <xf numFmtId="0" fontId="3" fillId="3" borderId="15" xfId="9" applyFont="1" applyFill="1" applyBorder="1"/>
    <xf numFmtId="164" fontId="34" fillId="3" borderId="0" xfId="1" applyNumberFormat="1" applyFont="1" applyFill="1" applyBorder="1" applyAlignment="1">
      <alignment horizontal="left"/>
    </xf>
    <xf numFmtId="164" fontId="35" fillId="3" borderId="0" xfId="1" applyNumberFormat="1" applyFont="1" applyFill="1" applyBorder="1"/>
    <xf numFmtId="3" fontId="8" fillId="3" borderId="0" xfId="0" applyNumberFormat="1" applyFont="1" applyFill="1"/>
    <xf numFmtId="4" fontId="26" fillId="3" borderId="0" xfId="0" applyNumberFormat="1" applyFont="1" applyFill="1"/>
    <xf numFmtId="0" fontId="25" fillId="3" borderId="15" xfId="9" applyFont="1" applyFill="1" applyBorder="1"/>
    <xf numFmtId="3" fontId="29" fillId="3" borderId="11" xfId="0" applyNumberFormat="1" applyFont="1" applyFill="1" applyBorder="1"/>
    <xf numFmtId="3" fontId="26" fillId="3" borderId="11" xfId="0" applyNumberFormat="1" applyFont="1" applyFill="1" applyBorder="1"/>
    <xf numFmtId="3" fontId="22" fillId="3" borderId="0" xfId="0" applyNumberFormat="1" applyFont="1" applyFill="1"/>
    <xf numFmtId="3" fontId="3" fillId="3" borderId="0" xfId="0" applyNumberFormat="1" applyFont="1" applyFill="1"/>
    <xf numFmtId="0" fontId="3" fillId="3" borderId="14" xfId="0" applyFont="1" applyFill="1" applyBorder="1"/>
    <xf numFmtId="0" fontId="36" fillId="3" borderId="0" xfId="0" applyFont="1" applyFill="1"/>
    <xf numFmtId="168" fontId="3" fillId="3" borderId="15" xfId="0" applyNumberFormat="1" applyFont="1" applyFill="1" applyBorder="1" applyAlignment="1">
      <alignment horizontal="left"/>
    </xf>
    <xf numFmtId="168" fontId="22" fillId="3" borderId="0" xfId="0" applyNumberFormat="1" applyFont="1" applyFill="1" applyAlignment="1">
      <alignment horizontal="left"/>
    </xf>
    <xf numFmtId="0" fontId="3" fillId="3" borderId="15" xfId="0" applyFont="1" applyFill="1" applyBorder="1"/>
    <xf numFmtId="0" fontId="22" fillId="3" borderId="5" xfId="0" applyFont="1" applyFill="1" applyBorder="1"/>
    <xf numFmtId="0" fontId="22" fillId="3" borderId="6" xfId="0" applyFont="1" applyFill="1" applyBorder="1" applyAlignment="1">
      <alignment horizontal="center"/>
    </xf>
    <xf numFmtId="0" fontId="22" fillId="3" borderId="6" xfId="1" applyNumberFormat="1" applyFont="1" applyFill="1" applyBorder="1" applyAlignment="1">
      <alignment horizontal="center"/>
    </xf>
    <xf numFmtId="0" fontId="37" fillId="3" borderId="0" xfId="0" applyFont="1" applyFill="1"/>
    <xf numFmtId="169" fontId="38" fillId="3" borderId="0" xfId="8" applyNumberFormat="1" applyFont="1" applyFill="1" applyAlignment="1">
      <alignment horizontal="left"/>
    </xf>
    <xf numFmtId="164" fontId="37" fillId="3" borderId="0" xfId="1" applyNumberFormat="1" applyFont="1" applyFill="1" applyBorder="1" applyAlignment="1">
      <alignment horizontal="center"/>
    </xf>
    <xf numFmtId="1" fontId="37" fillId="3" borderId="0" xfId="1" applyNumberFormat="1" applyFont="1" applyFill="1" applyBorder="1" applyAlignment="1">
      <alignment horizontal="center"/>
    </xf>
    <xf numFmtId="1" fontId="10" fillId="3" borderId="0" xfId="0" applyNumberFormat="1" applyFont="1" applyFill="1"/>
    <xf numFmtId="169" fontId="39" fillId="3" borderId="0" xfId="8" applyNumberFormat="1" applyFont="1" applyFill="1" applyAlignment="1">
      <alignment horizontal="left"/>
    </xf>
    <xf numFmtId="169" fontId="40" fillId="3" borderId="0" xfId="8" applyNumberFormat="1" applyFont="1" applyFill="1" applyAlignment="1">
      <alignment horizontal="left"/>
    </xf>
    <xf numFmtId="164" fontId="41" fillId="3" borderId="0" xfId="1" applyNumberFormat="1" applyFont="1" applyFill="1" applyBorder="1" applyAlignment="1">
      <alignment horizontal="center"/>
    </xf>
    <xf numFmtId="164" fontId="10" fillId="3" borderId="0" xfId="0" applyNumberFormat="1" applyFont="1" applyFill="1"/>
    <xf numFmtId="169" fontId="42" fillId="3" borderId="0" xfId="8" applyNumberFormat="1" applyFont="1" applyFill="1" applyAlignment="1">
      <alignment horizontal="left"/>
    </xf>
    <xf numFmtId="0" fontId="43" fillId="3" borderId="0" xfId="0" applyFont="1" applyFill="1" applyAlignment="1">
      <alignment horizontal="left"/>
    </xf>
    <xf numFmtId="164" fontId="41" fillId="3" borderId="0" xfId="1" applyNumberFormat="1" applyFont="1" applyFill="1" applyBorder="1" applyAlignment="1">
      <alignment horizontal="right"/>
    </xf>
    <xf numFmtId="164" fontId="36" fillId="3" borderId="0" xfId="1" applyNumberFormat="1" applyFont="1" applyFill="1" applyBorder="1"/>
    <xf numFmtId="164" fontId="36" fillId="3" borderId="0" xfId="1" applyNumberFormat="1" applyFont="1" applyFill="1"/>
    <xf numFmtId="0" fontId="44" fillId="3" borderId="0" xfId="0" applyFont="1" applyFill="1"/>
    <xf numFmtId="4" fontId="44" fillId="3" borderId="0" xfId="0" applyNumberFormat="1" applyFont="1" applyFill="1"/>
    <xf numFmtId="3" fontId="44" fillId="3" borderId="0" xfId="0" applyNumberFormat="1" applyFont="1" applyFill="1"/>
    <xf numFmtId="3" fontId="45" fillId="3" borderId="0" xfId="0" applyNumberFormat="1" applyFont="1" applyFill="1"/>
    <xf numFmtId="3" fontId="37" fillId="3" borderId="0" xfId="0" applyNumberFormat="1" applyFont="1" applyFill="1"/>
    <xf numFmtId="164" fontId="46" fillId="3" borderId="0" xfId="1" applyNumberFormat="1" applyFont="1" applyFill="1" applyBorder="1"/>
    <xf numFmtId="164" fontId="46" fillId="3" borderId="0" xfId="1" applyNumberFormat="1" applyFont="1" applyFill="1"/>
    <xf numFmtId="0" fontId="47" fillId="3" borderId="0" xfId="0" applyFont="1" applyFill="1"/>
    <xf numFmtId="0" fontId="45" fillId="3" borderId="0" xfId="0" applyFont="1" applyFill="1" applyAlignment="1">
      <alignment horizontal="right"/>
    </xf>
    <xf numFmtId="164" fontId="44" fillId="3" borderId="0" xfId="1" applyNumberFormat="1" applyFont="1" applyFill="1" applyBorder="1"/>
    <xf numFmtId="164" fontId="44" fillId="3" borderId="0" xfId="1" applyNumberFormat="1" applyFont="1" applyFill="1"/>
    <xf numFmtId="164" fontId="10" fillId="3" borderId="0" xfId="1" applyNumberFormat="1" applyFont="1" applyFill="1"/>
    <xf numFmtId="3" fontId="36" fillId="3" borderId="0" xfId="0" applyNumberFormat="1" applyFont="1" applyFill="1"/>
    <xf numFmtId="0" fontId="45" fillId="3" borderId="0" xfId="0" applyFont="1" applyFill="1" applyAlignment="1">
      <alignment horizontal="left"/>
    </xf>
    <xf numFmtId="164" fontId="48" fillId="3" borderId="0" xfId="1" applyNumberFormat="1" applyFont="1" applyFill="1" applyBorder="1"/>
    <xf numFmtId="0" fontId="43" fillId="3" borderId="0" xfId="0" applyFont="1" applyFill="1"/>
    <xf numFmtId="164" fontId="49" fillId="3" borderId="0" xfId="1" applyNumberFormat="1" applyFont="1" applyFill="1" applyBorder="1"/>
    <xf numFmtId="164" fontId="48" fillId="3" borderId="0" xfId="1" applyNumberFormat="1" applyFont="1" applyFill="1"/>
    <xf numFmtId="0" fontId="43" fillId="3" borderId="8" xfId="0" applyFont="1" applyFill="1" applyBorder="1"/>
    <xf numFmtId="164" fontId="36" fillId="3" borderId="0" xfId="0" applyNumberFormat="1" applyFont="1" applyFill="1"/>
    <xf numFmtId="0" fontId="37" fillId="3" borderId="8" xfId="0" applyFont="1" applyFill="1" applyBorder="1" applyAlignment="1">
      <alignment horizontal="right"/>
    </xf>
    <xf numFmtId="169" fontId="36" fillId="3" borderId="0" xfId="1" applyNumberFormat="1" applyFont="1" applyFill="1" applyBorder="1"/>
    <xf numFmtId="169" fontId="36" fillId="3" borderId="0" xfId="1" applyNumberFormat="1" applyFont="1" applyFill="1"/>
    <xf numFmtId="3" fontId="37" fillId="3" borderId="8" xfId="0" applyNumberFormat="1" applyFont="1" applyFill="1" applyBorder="1"/>
    <xf numFmtId="164" fontId="10" fillId="3" borderId="0" xfId="1" applyNumberFormat="1" applyFont="1" applyFill="1" applyBorder="1"/>
    <xf numFmtId="164" fontId="48" fillId="3" borderId="0" xfId="0" applyNumberFormat="1" applyFont="1" applyFill="1"/>
    <xf numFmtId="0" fontId="43" fillId="3" borderId="14" xfId="0" applyFont="1" applyFill="1" applyBorder="1" applyAlignment="1">
      <alignment horizontal="left"/>
    </xf>
    <xf numFmtId="0" fontId="10" fillId="3" borderId="18" xfId="0" applyFont="1" applyFill="1" applyBorder="1"/>
    <xf numFmtId="0" fontId="44" fillId="3" borderId="15" xfId="0" applyFont="1" applyFill="1" applyBorder="1"/>
    <xf numFmtId="3" fontId="45" fillId="3" borderId="15" xfId="0" applyNumberFormat="1" applyFont="1" applyFill="1" applyBorder="1"/>
    <xf numFmtId="3" fontId="37" fillId="3" borderId="15" xfId="0" applyNumberFormat="1" applyFont="1" applyFill="1" applyBorder="1"/>
    <xf numFmtId="0" fontId="47" fillId="3" borderId="15" xfId="0" applyFont="1" applyFill="1" applyBorder="1"/>
    <xf numFmtId="0" fontId="45" fillId="3" borderId="15" xfId="0" applyFont="1" applyFill="1" applyBorder="1" applyAlignment="1">
      <alignment horizontal="right"/>
    </xf>
    <xf numFmtId="3" fontId="36" fillId="3" borderId="15" xfId="0" applyNumberFormat="1" applyFont="1" applyFill="1" applyBorder="1"/>
    <xf numFmtId="0" fontId="45" fillId="3" borderId="15" xfId="0" applyFont="1" applyFill="1" applyBorder="1" applyAlignment="1">
      <alignment horizontal="left"/>
    </xf>
    <xf numFmtId="0" fontId="44" fillId="3" borderId="19" xfId="0" applyFont="1" applyFill="1" applyBorder="1"/>
    <xf numFmtId="0" fontId="10" fillId="3" borderId="16" xfId="0" applyFont="1" applyFill="1" applyBorder="1"/>
    <xf numFmtId="164" fontId="48" fillId="3" borderId="16" xfId="1" applyNumberFormat="1" applyFont="1" applyFill="1" applyBorder="1"/>
    <xf numFmtId="43" fontId="36" fillId="3" borderId="0" xfId="1" applyFont="1" applyFill="1"/>
    <xf numFmtId="3" fontId="45" fillId="3" borderId="0" xfId="0" applyNumberFormat="1" applyFont="1" applyFill="1" applyAlignment="1">
      <alignment horizontal="right"/>
    </xf>
    <xf numFmtId="164" fontId="44" fillId="3" borderId="0" xfId="0" applyNumberFormat="1" applyFont="1" applyFill="1"/>
    <xf numFmtId="169" fontId="24" fillId="3" borderId="11" xfId="8" applyNumberFormat="1" applyFont="1" applyFill="1" applyBorder="1" applyAlignment="1">
      <alignment horizontal="left"/>
    </xf>
    <xf numFmtId="164" fontId="25" fillId="3" borderId="11" xfId="1" applyNumberFormat="1" applyFont="1" applyFill="1" applyBorder="1" applyAlignment="1">
      <alignment horizontal="center"/>
    </xf>
    <xf numFmtId="0" fontId="51" fillId="3" borderId="0" xfId="0" applyFont="1" applyFill="1"/>
    <xf numFmtId="0" fontId="23" fillId="3" borderId="0" xfId="7" applyFont="1" applyFill="1" applyAlignment="1">
      <alignment horizontal="left" indent="3"/>
    </xf>
    <xf numFmtId="0" fontId="8" fillId="3" borderId="0" xfId="0" applyFont="1" applyFill="1" applyAlignment="1">
      <alignment horizontal="left"/>
    </xf>
    <xf numFmtId="173" fontId="25" fillId="3" borderId="0" xfId="0" applyNumberFormat="1" applyFont="1" applyFill="1"/>
    <xf numFmtId="173" fontId="8" fillId="3" borderId="0" xfId="0" applyNumberFormat="1" applyFont="1" applyFill="1"/>
    <xf numFmtId="173" fontId="28" fillId="3" borderId="0" xfId="0" applyNumberFormat="1" applyFont="1" applyFill="1"/>
    <xf numFmtId="1" fontId="0" fillId="3" borderId="0" xfId="0" applyNumberFormat="1" applyFill="1"/>
    <xf numFmtId="175" fontId="0" fillId="3" borderId="0" xfId="0" applyNumberFormat="1" applyFill="1"/>
    <xf numFmtId="2" fontId="0" fillId="3" borderId="0" xfId="0" applyNumberFormat="1" applyFill="1"/>
    <xf numFmtId="0" fontId="4" fillId="3" borderId="0" xfId="9" applyFont="1" applyFill="1"/>
    <xf numFmtId="1" fontId="4" fillId="3" borderId="0" xfId="9" applyNumberFormat="1" applyFont="1" applyFill="1"/>
    <xf numFmtId="172" fontId="10" fillId="3" borderId="0" xfId="1" applyNumberFormat="1" applyFont="1" applyFill="1"/>
    <xf numFmtId="172" fontId="4" fillId="3" borderId="0" xfId="1" applyNumberFormat="1" applyFont="1" applyFill="1"/>
    <xf numFmtId="0" fontId="4" fillId="3" borderId="0" xfId="11" applyFont="1" applyFill="1"/>
    <xf numFmtId="164" fontId="51" fillId="3" borderId="0" xfId="1" applyNumberFormat="1" applyFont="1" applyFill="1" applyBorder="1"/>
    <xf numFmtId="0" fontId="52" fillId="3" borderId="0" xfId="0" applyFont="1" applyFill="1" applyAlignment="1">
      <alignment horizontal="center"/>
    </xf>
    <xf numFmtId="3" fontId="10" fillId="3" borderId="0" xfId="0" applyNumberFormat="1" applyFont="1" applyFill="1"/>
    <xf numFmtId="9" fontId="10" fillId="3" borderId="0" xfId="3" applyFont="1" applyFill="1"/>
    <xf numFmtId="43" fontId="10" fillId="3" borderId="0" xfId="1" applyFont="1" applyFill="1"/>
    <xf numFmtId="3" fontId="53" fillId="3" borderId="0" xfId="0" applyNumberFormat="1" applyFont="1" applyFill="1"/>
    <xf numFmtId="43" fontId="53" fillId="3" borderId="0" xfId="1" applyFont="1" applyFill="1"/>
    <xf numFmtId="164" fontId="53" fillId="3" borderId="0" xfId="0" applyNumberFormat="1" applyFont="1" applyFill="1"/>
    <xf numFmtId="164" fontId="29" fillId="3" borderId="0" xfId="1" applyNumberFormat="1" applyFont="1" applyFill="1"/>
    <xf numFmtId="43" fontId="28" fillId="3" borderId="0" xfId="1" applyFont="1" applyFill="1"/>
    <xf numFmtId="2" fontId="10" fillId="3" borderId="0" xfId="0" applyNumberFormat="1" applyFont="1" applyFill="1"/>
    <xf numFmtId="0" fontId="54" fillId="3" borderId="0" xfId="0" applyFont="1" applyFill="1"/>
    <xf numFmtId="0" fontId="15" fillId="3" borderId="0" xfId="0" applyFont="1" applyFill="1"/>
    <xf numFmtId="0" fontId="55" fillId="3" borderId="0" xfId="0" applyFont="1" applyFill="1" applyAlignment="1">
      <alignment vertical="center"/>
    </xf>
    <xf numFmtId="43" fontId="10" fillId="3" borderId="0" xfId="0" applyNumberFormat="1" applyFont="1" applyFill="1"/>
    <xf numFmtId="0" fontId="4" fillId="3" borderId="1" xfId="4" applyFont="1" applyFill="1" applyBorder="1" applyAlignment="1">
      <alignment horizontal="left"/>
    </xf>
    <xf numFmtId="0" fontId="4" fillId="3" borderId="2" xfId="4" applyFont="1" applyFill="1" applyBorder="1" applyAlignment="1">
      <alignment horizontal="left"/>
    </xf>
    <xf numFmtId="0" fontId="4" fillId="3" borderId="3" xfId="4" applyFont="1" applyFill="1" applyBorder="1" applyAlignment="1">
      <alignment horizontal="left"/>
    </xf>
    <xf numFmtId="0" fontId="5" fillId="3" borderId="1" xfId="4" applyFont="1" applyFill="1" applyBorder="1" applyAlignment="1">
      <alignment horizontal="left"/>
    </xf>
    <xf numFmtId="0" fontId="5" fillId="3" borderId="2" xfId="4" applyFont="1" applyFill="1" applyBorder="1" applyAlignment="1">
      <alignment horizontal="left"/>
    </xf>
    <xf numFmtId="0" fontId="5" fillId="3" borderId="3" xfId="4" applyFont="1" applyFill="1" applyBorder="1" applyAlignment="1">
      <alignment horizontal="left"/>
    </xf>
    <xf numFmtId="14" fontId="4" fillId="3" borderId="1" xfId="4" applyNumberFormat="1" applyFont="1" applyFill="1" applyBorder="1" applyAlignment="1">
      <alignment horizontal="left"/>
    </xf>
    <xf numFmtId="14" fontId="4" fillId="3" borderId="2" xfId="4" applyNumberFormat="1" applyFont="1" applyFill="1" applyBorder="1" applyAlignment="1">
      <alignment horizontal="left"/>
    </xf>
    <xf numFmtId="14" fontId="4" fillId="3" borderId="3" xfId="4" applyNumberFormat="1" applyFont="1" applyFill="1" applyBorder="1" applyAlignment="1">
      <alignment horizontal="left"/>
    </xf>
    <xf numFmtId="0" fontId="3" fillId="3" borderId="11" xfId="4" applyFont="1" applyFill="1" applyBorder="1" applyAlignment="1">
      <alignment horizontal="center"/>
    </xf>
    <xf numFmtId="3" fontId="4" fillId="3" borderId="1" xfId="4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3" fontId="4" fillId="3" borderId="1" xfId="4" applyNumberFormat="1" applyFont="1" applyFill="1" applyBorder="1" applyAlignment="1">
      <alignment horizontal="left" wrapText="1"/>
    </xf>
    <xf numFmtId="3" fontId="4" fillId="3" borderId="2" xfId="4" applyNumberFormat="1" applyFont="1" applyFill="1" applyBorder="1" applyAlignment="1">
      <alignment horizontal="left" wrapText="1"/>
    </xf>
    <xf numFmtId="3" fontId="4" fillId="3" borderId="3" xfId="4" applyNumberFormat="1" applyFont="1" applyFill="1" applyBorder="1" applyAlignment="1">
      <alignment horizontal="left" wrapText="1"/>
    </xf>
    <xf numFmtId="3" fontId="4" fillId="3" borderId="2" xfId="4" applyNumberFormat="1" applyFont="1" applyFill="1" applyBorder="1" applyAlignment="1">
      <alignment horizontal="left"/>
    </xf>
    <xf numFmtId="3" fontId="4" fillId="3" borderId="3" xfId="4" applyNumberFormat="1" applyFont="1" applyFill="1" applyBorder="1" applyAlignment="1">
      <alignment horizontal="left"/>
    </xf>
    <xf numFmtId="166" fontId="4" fillId="3" borderId="0" xfId="4" applyNumberFormat="1" applyFont="1" applyFill="1" applyAlignment="1">
      <alignment horizontal="center"/>
    </xf>
    <xf numFmtId="165" fontId="4" fillId="3" borderId="4" xfId="4" applyNumberFormat="1" applyFont="1" applyFill="1" applyBorder="1" applyAlignment="1">
      <alignment horizontal="center"/>
    </xf>
    <xf numFmtId="10" fontId="4" fillId="3" borderId="4" xfId="4" applyNumberFormat="1" applyFont="1" applyFill="1" applyBorder="1" applyAlignment="1">
      <alignment horizontal="center"/>
    </xf>
    <xf numFmtId="165" fontId="4" fillId="3" borderId="6" xfId="4" applyNumberFormat="1" applyFont="1" applyFill="1" applyBorder="1" applyAlignment="1">
      <alignment horizontal="center"/>
    </xf>
    <xf numFmtId="0" fontId="3" fillId="3" borderId="0" xfId="4" applyFont="1" applyFill="1" applyAlignment="1">
      <alignment horizontal="center" wrapText="1"/>
    </xf>
    <xf numFmtId="1" fontId="4" fillId="3" borderId="11" xfId="4" applyNumberFormat="1" applyFont="1" applyFill="1" applyBorder="1" applyAlignment="1">
      <alignment horizontal="center"/>
    </xf>
    <xf numFmtId="1" fontId="4" fillId="3" borderId="1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/>
    </xf>
    <xf numFmtId="1" fontId="4" fillId="3" borderId="3" xfId="4" applyNumberFormat="1" applyFont="1" applyFill="1" applyBorder="1" applyAlignment="1">
      <alignment horizontal="center"/>
    </xf>
    <xf numFmtId="1" fontId="4" fillId="3" borderId="8" xfId="4" applyNumberFormat="1" applyFont="1" applyFill="1" applyBorder="1" applyAlignment="1">
      <alignment horizontal="center"/>
    </xf>
    <xf numFmtId="1" fontId="4" fillId="3" borderId="0" xfId="4" applyNumberFormat="1" applyFont="1" applyFill="1" applyAlignment="1">
      <alignment horizontal="center"/>
    </xf>
    <xf numFmtId="2" fontId="4" fillId="3" borderId="2" xfId="4" applyNumberFormat="1" applyFont="1" applyFill="1" applyBorder="1" applyAlignment="1">
      <alignment horizontal="center"/>
    </xf>
    <xf numFmtId="2" fontId="4" fillId="3" borderId="3" xfId="4" applyNumberFormat="1" applyFont="1" applyFill="1" applyBorder="1" applyAlignment="1">
      <alignment horizontal="center"/>
    </xf>
    <xf numFmtId="2" fontId="4" fillId="3" borderId="8" xfId="4" applyNumberFormat="1" applyFont="1" applyFill="1" applyBorder="1" applyAlignment="1">
      <alignment horizontal="center"/>
    </xf>
    <xf numFmtId="2" fontId="4" fillId="3" borderId="0" xfId="4" applyNumberFormat="1" applyFont="1" applyFill="1" applyAlignment="1">
      <alignment horizontal="center"/>
    </xf>
    <xf numFmtId="0" fontId="50" fillId="8" borderId="1" xfId="10" applyFont="1" applyFill="1" applyBorder="1" applyAlignment="1">
      <alignment horizontal="center"/>
    </xf>
    <xf numFmtId="0" fontId="50" fillId="8" borderId="2" xfId="10" applyFont="1" applyFill="1" applyBorder="1" applyAlignment="1">
      <alignment horizontal="center"/>
    </xf>
    <xf numFmtId="0" fontId="50" fillId="8" borderId="3" xfId="10" applyFont="1" applyFill="1" applyBorder="1" applyAlignment="1">
      <alignment horizontal="center"/>
    </xf>
    <xf numFmtId="0" fontId="50" fillId="9" borderId="1" xfId="10" applyFont="1" applyFill="1" applyBorder="1" applyAlignment="1">
      <alignment horizontal="center"/>
    </xf>
    <xf numFmtId="0" fontId="50" fillId="9" borderId="2" xfId="10" applyFont="1" applyFill="1" applyBorder="1" applyAlignment="1">
      <alignment horizontal="center"/>
    </xf>
    <xf numFmtId="0" fontId="50" fillId="9" borderId="3" xfId="1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</cellXfs>
  <cellStyles count="12">
    <cellStyle name="Comma" xfId="1" builtinId="3"/>
    <cellStyle name="Comma 5" xfId="8" xr:uid="{9F6EE77E-29C9-4C8F-A301-912813C459D0}"/>
    <cellStyle name="Currency" xfId="2" builtinId="4"/>
    <cellStyle name="Currency 4 2 2" xfId="5" xr:uid="{B951F36C-BCCA-4FE2-9D0D-085EF8739B7F}"/>
    <cellStyle name="Normal" xfId="0" builtinId="0"/>
    <cellStyle name="Normal 13 2 2" xfId="7" xr:uid="{74CDACCE-5FEE-4913-B945-4A8730FF9710}"/>
    <cellStyle name="Normal 2 2" xfId="4" xr:uid="{9E4D32AC-F09F-47E1-9A0E-E927ADC70436}"/>
    <cellStyle name="Normal 21" xfId="9" xr:uid="{9891E0E5-96C1-4399-A97A-A3C3A7CC05EC}"/>
    <cellStyle name="Normal 21 2" xfId="11" xr:uid="{5F505A69-A657-4E97-96E7-EA7FEC1E0476}"/>
    <cellStyle name="Normal 3" xfId="10" xr:uid="{3832C6D7-769F-4E67-94E8-10E1BE896A1A}"/>
    <cellStyle name="Percent" xfId="3" builtinId="5"/>
    <cellStyle name="Percent 2" xfId="6" xr:uid="{003D4F72-1984-4C06-BF7B-D81B19CA15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Tw Cen MT" panose="020B0602020104020603" pitchFamily="34" charset="0"/>
              </a:defRPr>
            </a:pPr>
            <a:r>
              <a:rPr lang="en-US" sz="1200">
                <a:latin typeface="Tw Cen MT" panose="020B0602020104020603" pitchFamily="34" charset="0"/>
              </a:rPr>
              <a:t>MS ZONE1: Product Pricing</a:t>
            </a:r>
            <a:r>
              <a:rPr lang="en-US" sz="1200" baseline="0">
                <a:latin typeface="Tw Cen MT" panose="020B0602020104020603" pitchFamily="34" charset="0"/>
              </a:rPr>
              <a:t> (clearcut stumpage, USD/ton)</a:t>
            </a:r>
            <a:endParaRPr lang="en-US" sz="1200">
              <a:latin typeface="Tw Cen MT" panose="020B0602020104020603" pitchFamily="34" charset="0"/>
            </a:endParaRPr>
          </a:p>
        </c:rich>
      </c:tx>
      <c:layout>
        <c:manualLayout>
          <c:xMode val="edge"/>
          <c:yMode val="edge"/>
          <c:x val="0.20968704406968761"/>
          <c:y val="2.843122474090428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1502119667867393E-2"/>
          <c:y val="0.14912219757345938"/>
          <c:w val="0.54017764516746514"/>
          <c:h val="0.69871279204853487"/>
        </c:manualLayout>
      </c:layout>
      <c:lineChart>
        <c:grouping val="standard"/>
        <c:varyColors val="0"/>
        <c:ser>
          <c:idx val="1"/>
          <c:order val="0"/>
          <c:tx>
            <c:strRef>
              <c:f>'Model Assumptions'!$A$48</c:f>
              <c:strCache>
                <c:ptCount val="1"/>
                <c:pt idx="0">
                  <c:v>Pine Pulpwood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Assumptions'!$B$48:$P$48</c:f>
              <c:numCache>
                <c:formatCode>"$"#,##0.00</c:formatCode>
                <c:ptCount val="15"/>
                <c:pt idx="0">
                  <c:v>3</c:v>
                </c:pt>
                <c:pt idx="1">
                  <c:v>3.0849000000000002</c:v>
                </c:pt>
                <c:pt idx="2">
                  <c:v>3.1591999999999998</c:v>
                </c:pt>
                <c:pt idx="3">
                  <c:v>3.2193000000000001</c:v>
                </c:pt>
                <c:pt idx="4">
                  <c:v>3.2688999999999999</c:v>
                </c:pt>
                <c:pt idx="5">
                  <c:v>3.3113000000000001</c:v>
                </c:pt>
                <c:pt idx="6">
                  <c:v>3.3466999999999998</c:v>
                </c:pt>
                <c:pt idx="7">
                  <c:v>3.375</c:v>
                </c:pt>
                <c:pt idx="8">
                  <c:v>3.3961999999999999</c:v>
                </c:pt>
                <c:pt idx="9">
                  <c:v>3.4175</c:v>
                </c:pt>
                <c:pt idx="10">
                  <c:v>3.4350999999999998</c:v>
                </c:pt>
                <c:pt idx="11">
                  <c:v>3.4458000000000002</c:v>
                </c:pt>
                <c:pt idx="12">
                  <c:v>3.4599000000000002</c:v>
                </c:pt>
                <c:pt idx="13">
                  <c:v>3.4634</c:v>
                </c:pt>
                <c:pt idx="14">
                  <c:v>3.4741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B-4A05-B608-7D45E2E1085A}"/>
            </c:ext>
          </c:extLst>
        </c:ser>
        <c:ser>
          <c:idx val="0"/>
          <c:order val="1"/>
          <c:tx>
            <c:strRef>
              <c:f>'Model Assumptions'!$A$49</c:f>
              <c:strCache>
                <c:ptCount val="1"/>
                <c:pt idx="0">
                  <c:v>Pine Chipnsaw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Assumptions'!$B$49:$P$49</c:f>
              <c:numCache>
                <c:formatCode>"$"#,##0.00</c:formatCode>
                <c:ptCount val="15"/>
                <c:pt idx="0">
                  <c:v>13</c:v>
                </c:pt>
                <c:pt idx="1">
                  <c:v>13.346399999999999</c:v>
                </c:pt>
                <c:pt idx="2">
                  <c:v>13.647399999999999</c:v>
                </c:pt>
                <c:pt idx="3">
                  <c:v>13.914400000000001</c:v>
                </c:pt>
                <c:pt idx="4">
                  <c:v>14.141500000000001</c:v>
                </c:pt>
                <c:pt idx="5">
                  <c:v>14.3346</c:v>
                </c:pt>
                <c:pt idx="6">
                  <c:v>14.4993</c:v>
                </c:pt>
                <c:pt idx="7">
                  <c:v>14.641299999999999</c:v>
                </c:pt>
                <c:pt idx="8">
                  <c:v>14.754899999999999</c:v>
                </c:pt>
                <c:pt idx="9">
                  <c:v>14.8515</c:v>
                </c:pt>
                <c:pt idx="10">
                  <c:v>14.9367</c:v>
                </c:pt>
                <c:pt idx="11">
                  <c:v>15.0105</c:v>
                </c:pt>
                <c:pt idx="12">
                  <c:v>15.0616</c:v>
                </c:pt>
                <c:pt idx="13">
                  <c:v>15.1127</c:v>
                </c:pt>
                <c:pt idx="14">
                  <c:v>15.1525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B-4A05-B608-7D45E2E1085A}"/>
            </c:ext>
          </c:extLst>
        </c:ser>
        <c:ser>
          <c:idx val="2"/>
          <c:order val="2"/>
          <c:tx>
            <c:strRef>
              <c:f>'Model Assumptions'!$A$50</c:f>
              <c:strCache>
                <c:ptCount val="1"/>
                <c:pt idx="0">
                  <c:v>Pine Sawlog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Assumptions'!$B$50:$P$50</c:f>
              <c:numCache>
                <c:formatCode>"$"#,##0.00</c:formatCode>
                <c:ptCount val="15"/>
                <c:pt idx="0">
                  <c:v>19</c:v>
                </c:pt>
                <c:pt idx="1">
                  <c:v>20.042000000000002</c:v>
                </c:pt>
                <c:pt idx="2">
                  <c:v>20.978000000000002</c:v>
                </c:pt>
                <c:pt idx="3">
                  <c:v>21.782900000000001</c:v>
                </c:pt>
                <c:pt idx="4">
                  <c:v>22.488</c:v>
                </c:pt>
                <c:pt idx="5">
                  <c:v>23.0745</c:v>
                </c:pt>
                <c:pt idx="6">
                  <c:v>23.573699999999999</c:v>
                </c:pt>
                <c:pt idx="7">
                  <c:v>23.998000000000001</c:v>
                </c:pt>
                <c:pt idx="8">
                  <c:v>24.3537</c:v>
                </c:pt>
                <c:pt idx="9">
                  <c:v>24.653199999999998</c:v>
                </c:pt>
                <c:pt idx="10">
                  <c:v>24.902799999999999</c:v>
                </c:pt>
                <c:pt idx="11">
                  <c:v>25.114899999999999</c:v>
                </c:pt>
                <c:pt idx="12">
                  <c:v>25.2897</c:v>
                </c:pt>
                <c:pt idx="13">
                  <c:v>25.445599999999999</c:v>
                </c:pt>
                <c:pt idx="14">
                  <c:v>27.2926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B-4A05-B608-7D45E2E1085A}"/>
            </c:ext>
          </c:extLst>
        </c:ser>
        <c:ser>
          <c:idx val="3"/>
          <c:order val="3"/>
          <c:tx>
            <c:strRef>
              <c:f>'Model Assumptions'!$A$52</c:f>
              <c:strCache>
                <c:ptCount val="1"/>
                <c:pt idx="0">
                  <c:v>Hardwood Pulp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Assumptions'!$B$52:$P$52</c:f>
              <c:numCache>
                <c:formatCode>"$"#,##0.00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B-4A05-B608-7D45E2E1085A}"/>
            </c:ext>
          </c:extLst>
        </c:ser>
        <c:ser>
          <c:idx val="4"/>
          <c:order val="4"/>
          <c:tx>
            <c:strRef>
              <c:f>'Model Assumptions'!$A$53</c:f>
              <c:strCache>
                <c:ptCount val="1"/>
                <c:pt idx="0">
                  <c:v>Hardwood Sawlog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Assumptions'!$B$53:$P$53</c:f>
              <c:numCache>
                <c:formatCode>"$"#,##0.00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8B-4A05-B608-7D45E2E1085A}"/>
            </c:ext>
          </c:extLst>
        </c:ser>
        <c:ser>
          <c:idx val="5"/>
          <c:order val="5"/>
          <c:tx>
            <c:strRef>
              <c:f>'Model Assumptions'!$A$51</c:f>
              <c:strCache>
                <c:ptCount val="1"/>
                <c:pt idx="0">
                  <c:v>Pine Large Sawlog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Assumptions'!$B$51:$P$51</c:f>
              <c:numCache>
                <c:formatCode>"$"#,##0.00</c:formatCode>
                <c:ptCount val="15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8B-4A05-B608-7D45E2E10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09408"/>
        <c:axId val="842410976"/>
      </c:lineChart>
      <c:catAx>
        <c:axId val="84240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2700000"/>
          <a:lstStyle/>
          <a:p>
            <a:pPr>
              <a:defRPr/>
            </a:pPr>
            <a:endParaRPr lang="en-US"/>
          </a:p>
        </c:txPr>
        <c:crossAx val="842410976"/>
        <c:crosses val="autoZero"/>
        <c:auto val="1"/>
        <c:lblAlgn val="ctr"/>
        <c:lblOffset val="100"/>
        <c:noMultiLvlLbl val="0"/>
      </c:catAx>
      <c:valAx>
        <c:axId val="842410976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8424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818495658261613"/>
          <c:y val="8.5109908547917668E-2"/>
          <c:w val="0.30007931709937846"/>
          <c:h val="0.5729063559404055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Tw Cen MT" panose="020B0602020104020603" pitchFamily="34" charset="0"/>
              </a:defRPr>
            </a:pPr>
            <a:r>
              <a:rPr lang="en-US" sz="1200">
                <a:latin typeface="Tw Cen MT" panose="020B0602020104020603" pitchFamily="34" charset="0"/>
              </a:rPr>
              <a:t>AL ZONE2: Product Pricing</a:t>
            </a:r>
            <a:r>
              <a:rPr lang="en-US" sz="1200" baseline="0">
                <a:latin typeface="Tw Cen MT" panose="020B0602020104020603" pitchFamily="34" charset="0"/>
              </a:rPr>
              <a:t> (clearcut stumpage, USD/ton)</a:t>
            </a:r>
            <a:endParaRPr lang="en-US" sz="1200">
              <a:latin typeface="Tw Cen MT" panose="020B0602020104020603" pitchFamily="34" charset="0"/>
            </a:endParaRPr>
          </a:p>
        </c:rich>
      </c:tx>
      <c:layout>
        <c:manualLayout>
          <c:xMode val="edge"/>
          <c:yMode val="edge"/>
          <c:x val="0.20968704406968761"/>
          <c:y val="2.843122474090428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1502119667867393E-2"/>
          <c:y val="0.14912219757345938"/>
          <c:w val="0.54017764516746514"/>
          <c:h val="0.69871279204853487"/>
        </c:manualLayout>
      </c:layout>
      <c:lineChart>
        <c:grouping val="standard"/>
        <c:varyColors val="0"/>
        <c:ser>
          <c:idx val="1"/>
          <c:order val="0"/>
          <c:tx>
            <c:strRef>
              <c:f>'Model Assumptions'!$A$56</c:f>
              <c:strCache>
                <c:ptCount val="1"/>
                <c:pt idx="0">
                  <c:v>Pine Pulpwood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Assumptions'!$B$56:$P$56</c:f>
              <c:numCache>
                <c:formatCode>"$"#,##0.00</c:formatCode>
                <c:ptCount val="15"/>
                <c:pt idx="0">
                  <c:v>5</c:v>
                </c:pt>
                <c:pt idx="1">
                  <c:v>5.1414999999999997</c:v>
                </c:pt>
                <c:pt idx="2">
                  <c:v>5.2652999999999999</c:v>
                </c:pt>
                <c:pt idx="3">
                  <c:v>5.3655999999999997</c:v>
                </c:pt>
                <c:pt idx="4">
                  <c:v>5.4481000000000002</c:v>
                </c:pt>
                <c:pt idx="5">
                  <c:v>5.5189000000000004</c:v>
                </c:pt>
                <c:pt idx="6">
                  <c:v>5.5777999999999999</c:v>
                </c:pt>
                <c:pt idx="7">
                  <c:v>5.625</c:v>
                </c:pt>
                <c:pt idx="8">
                  <c:v>5.6604000000000001</c:v>
                </c:pt>
                <c:pt idx="9">
                  <c:v>5.6958000000000002</c:v>
                </c:pt>
                <c:pt idx="10">
                  <c:v>5.7252000000000001</c:v>
                </c:pt>
                <c:pt idx="11">
                  <c:v>5.7428999999999997</c:v>
                </c:pt>
                <c:pt idx="12">
                  <c:v>5.7664999999999997</c:v>
                </c:pt>
                <c:pt idx="13">
                  <c:v>5.7724000000000002</c:v>
                </c:pt>
                <c:pt idx="14">
                  <c:v>5.7900999999999998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9-4B39-B6B1-C3688D983349}"/>
            </c:ext>
          </c:extLst>
        </c:ser>
        <c:ser>
          <c:idx val="0"/>
          <c:order val="1"/>
          <c:tx>
            <c:strRef>
              <c:f>'Model Assumptions'!$A$57</c:f>
              <c:strCache>
                <c:ptCount val="1"/>
                <c:pt idx="0">
                  <c:v>Pine Chipnsaw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Assumptions'!$B$57:$P$57</c:f>
              <c:numCache>
                <c:formatCode>"$"#,##0.00</c:formatCode>
                <c:ptCount val="15"/>
                <c:pt idx="0">
                  <c:v>20</c:v>
                </c:pt>
                <c:pt idx="1">
                  <c:v>20.533000000000001</c:v>
                </c:pt>
                <c:pt idx="2">
                  <c:v>20.996099999999998</c:v>
                </c:pt>
                <c:pt idx="3">
                  <c:v>21.406700000000001</c:v>
                </c:pt>
                <c:pt idx="4">
                  <c:v>21.7562</c:v>
                </c:pt>
                <c:pt idx="5">
                  <c:v>22.0533</c:v>
                </c:pt>
                <c:pt idx="6">
                  <c:v>22.306699999999999</c:v>
                </c:pt>
                <c:pt idx="7">
                  <c:v>22.525099999999998</c:v>
                </c:pt>
                <c:pt idx="8">
                  <c:v>22.6999</c:v>
                </c:pt>
                <c:pt idx="9">
                  <c:v>22.848400000000002</c:v>
                </c:pt>
                <c:pt idx="10">
                  <c:v>22.979500000000002</c:v>
                </c:pt>
                <c:pt idx="11">
                  <c:v>23.0931</c:v>
                </c:pt>
                <c:pt idx="12">
                  <c:v>23.171700000000001</c:v>
                </c:pt>
                <c:pt idx="13">
                  <c:v>23.250299999999999</c:v>
                </c:pt>
                <c:pt idx="14">
                  <c:v>23.311499999999999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9-4B39-B6B1-C3688D983349}"/>
            </c:ext>
          </c:extLst>
        </c:ser>
        <c:ser>
          <c:idx val="2"/>
          <c:order val="2"/>
          <c:tx>
            <c:strRef>
              <c:f>'Model Assumptions'!$A$58</c:f>
              <c:strCache>
                <c:ptCount val="1"/>
                <c:pt idx="0">
                  <c:v>Pine Sawlog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Assumptions'!$B$58:$P$58</c:f>
              <c:numCache>
                <c:formatCode>"$"#,##0.00</c:formatCode>
                <c:ptCount val="15"/>
                <c:pt idx="0">
                  <c:v>30</c:v>
                </c:pt>
                <c:pt idx="1">
                  <c:v>31.645299999999999</c:v>
                </c:pt>
                <c:pt idx="2">
                  <c:v>33.123199999999997</c:v>
                </c:pt>
                <c:pt idx="3">
                  <c:v>34.394100000000002</c:v>
                </c:pt>
                <c:pt idx="4">
                  <c:v>35.507399999999997</c:v>
                </c:pt>
                <c:pt idx="5">
                  <c:v>36.433500000000002</c:v>
                </c:pt>
                <c:pt idx="6">
                  <c:v>37.221699999999998</c:v>
                </c:pt>
                <c:pt idx="7">
                  <c:v>37.891599999999997</c:v>
                </c:pt>
                <c:pt idx="8">
                  <c:v>38.453200000000002</c:v>
                </c:pt>
                <c:pt idx="9">
                  <c:v>38.926099999999998</c:v>
                </c:pt>
                <c:pt idx="10">
                  <c:v>39.3202</c:v>
                </c:pt>
                <c:pt idx="11">
                  <c:v>39.655200000000001</c:v>
                </c:pt>
                <c:pt idx="12">
                  <c:v>39.930999999999997</c:v>
                </c:pt>
                <c:pt idx="13">
                  <c:v>40.177300000000002</c:v>
                </c:pt>
                <c:pt idx="14">
                  <c:v>43.093600000000002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9-4B39-B6B1-C3688D983349}"/>
            </c:ext>
          </c:extLst>
        </c:ser>
        <c:ser>
          <c:idx val="3"/>
          <c:order val="3"/>
          <c:tx>
            <c:strRef>
              <c:f>'Model Assumptions'!$A$60</c:f>
              <c:strCache>
                <c:ptCount val="1"/>
                <c:pt idx="0">
                  <c:v>Hardwood Pulp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Assumptions'!$B$60:$P$60</c:f>
              <c:numCache>
                <c:formatCode>"$"#,##0.00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9-4B39-B6B1-C3688D983349}"/>
            </c:ext>
          </c:extLst>
        </c:ser>
        <c:ser>
          <c:idx val="4"/>
          <c:order val="4"/>
          <c:tx>
            <c:strRef>
              <c:f>'Model Assumptions'!$A$53</c:f>
              <c:strCache>
                <c:ptCount val="1"/>
                <c:pt idx="0">
                  <c:v>Hardwood Sawlog</c:v>
                </c:pt>
              </c:strCache>
            </c:strRef>
          </c:tx>
          <c:marker>
            <c:symbol val="none"/>
          </c:marker>
          <c:cat>
            <c:numRef>
              <c:f>'Model Assumptions'!$B$47:$P$47</c:f>
              <c:numCache>
                <c:formatCode>General</c:formatCode>
                <c:ptCount val="1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</c:numCache>
            </c:numRef>
          </c:cat>
          <c:val>
            <c:numRef>
              <c:f>'Model Assumptions'!$B$53:$P$53</c:f>
              <c:numCache>
                <c:formatCode>"$"#,##0.00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9-4B39-B6B1-C3688D98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09408"/>
        <c:axId val="842410976"/>
      </c:lineChart>
      <c:catAx>
        <c:axId val="84240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2700000"/>
          <a:lstStyle/>
          <a:p>
            <a:pPr>
              <a:defRPr/>
            </a:pPr>
            <a:endParaRPr lang="en-US"/>
          </a:p>
        </c:txPr>
        <c:crossAx val="842410976"/>
        <c:crosses val="autoZero"/>
        <c:auto val="1"/>
        <c:lblAlgn val="ctr"/>
        <c:lblOffset val="100"/>
        <c:noMultiLvlLbl val="0"/>
      </c:catAx>
      <c:valAx>
        <c:axId val="842410976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84240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818495658261613"/>
          <c:y val="8.5109908547917668E-2"/>
          <c:w val="0.30007931709937846"/>
          <c:h val="0.5729063559404055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Cash Flow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ln>
              <a:noFill/>
            </a:ln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_("$"* #,##0_);_("$"* \(#,##0\);_("$"* "-"??_);_(@_)</c:formatCode>
              <c:ptCount val="50"/>
              <c:pt idx="0">
                <c:v>777965.21520399302</c:v>
              </c:pt>
              <c:pt idx="1">
                <c:v>183259.12970770683</c:v>
              </c:pt>
              <c:pt idx="2">
                <c:v>881229.7384589354</c:v>
              </c:pt>
              <c:pt idx="3">
                <c:v>303369.61463891785</c:v>
              </c:pt>
              <c:pt idx="4">
                <c:v>431851.51915773016</c:v>
              </c:pt>
              <c:pt idx="5">
                <c:v>187667.94775845873</c:v>
              </c:pt>
              <c:pt idx="6">
                <c:v>1151060.5018381714</c:v>
              </c:pt>
              <c:pt idx="7">
                <c:v>1513223.9630172378</c:v>
              </c:pt>
              <c:pt idx="8">
                <c:v>684956.39044982533</c:v>
              </c:pt>
              <c:pt idx="9">
                <c:v>1102075.515304218</c:v>
              </c:pt>
              <c:pt idx="10">
                <c:v>1106970.4517373047</c:v>
              </c:pt>
              <c:pt idx="11">
                <c:v>2603399.6706055617</c:v>
              </c:pt>
              <c:pt idx="12">
                <c:v>371585.0470534903</c:v>
              </c:pt>
              <c:pt idx="13">
                <c:v>1790512.5818849884</c:v>
              </c:pt>
              <c:pt idx="14">
                <c:v>2099007.935205603</c:v>
              </c:pt>
              <c:pt idx="15">
                <c:v>748997.0218309738</c:v>
              </c:pt>
              <c:pt idx="16">
                <c:v>315949.92988615751</c:v>
              </c:pt>
              <c:pt idx="17">
                <c:v>503286.27581870201</c:v>
              </c:pt>
              <c:pt idx="18">
                <c:v>924970.57235616108</c:v>
              </c:pt>
              <c:pt idx="19">
                <c:v>576046.57612902671</c:v>
              </c:pt>
              <c:pt idx="20">
                <c:v>402329.33528422983</c:v>
              </c:pt>
              <c:pt idx="21">
                <c:v>1252673.7790937296</c:v>
              </c:pt>
              <c:pt idx="22">
                <c:v>2769440.6870916253</c:v>
              </c:pt>
              <c:pt idx="23">
                <c:v>5095858.5457366528</c:v>
              </c:pt>
              <c:pt idx="24">
                <c:v>324450.62545998639</c:v>
              </c:pt>
              <c:pt idx="25">
                <c:v>442688.50320261356</c:v>
              </c:pt>
              <c:pt idx="26">
                <c:v>310928.800210263</c:v>
              </c:pt>
              <c:pt idx="27">
                <c:v>599817.10338796605</c:v>
              </c:pt>
              <c:pt idx="28">
                <c:v>685996.15965253557</c:v>
              </c:pt>
              <c:pt idx="29">
                <c:v>641412.54406331258</c:v>
              </c:pt>
              <c:pt idx="30">
                <c:v>1511921.4190426515</c:v>
              </c:pt>
              <c:pt idx="31">
                <c:v>648222.07784994063</c:v>
              </c:pt>
              <c:pt idx="32">
                <c:v>383377.35508673108</c:v>
              </c:pt>
              <c:pt idx="33">
                <c:v>1547251.9617168983</c:v>
              </c:pt>
              <c:pt idx="34">
                <c:v>592139.09813659778</c:v>
              </c:pt>
              <c:pt idx="35">
                <c:v>475498.03519369644</c:v>
              </c:pt>
              <c:pt idx="36">
                <c:v>291326.35736601648</c:v>
              </c:pt>
              <c:pt idx="37">
                <c:v>2231419.5667276857</c:v>
              </c:pt>
              <c:pt idx="38">
                <c:v>2581923.2914547259</c:v>
              </c:pt>
              <c:pt idx="39">
                <c:v>581467.4671670727</c:v>
              </c:pt>
              <c:pt idx="40">
                <c:v>1294770.0746210543</c:v>
              </c:pt>
              <c:pt idx="41">
                <c:v>1311047.6889514828</c:v>
              </c:pt>
              <c:pt idx="42">
                <c:v>2609576.2042261013</c:v>
              </c:pt>
              <c:pt idx="43">
                <c:v>326826.45908139501</c:v>
              </c:pt>
              <c:pt idx="44">
                <c:v>1751583.2043507837</c:v>
              </c:pt>
              <c:pt idx="45">
                <c:v>2232201.8289061538</c:v>
              </c:pt>
              <c:pt idx="46">
                <c:v>194370.58234239239</c:v>
              </c:pt>
              <c:pt idx="47">
                <c:v>210258.66362196725</c:v>
              </c:pt>
              <c:pt idx="48">
                <c:v>2908072.3801566251</c:v>
              </c:pt>
              <c:pt idx="49">
                <c:v>3007619.9337882968</c:v>
              </c:pt>
            </c:numLit>
          </c:val>
          <c:extLst>
            <c:ext xmlns:c16="http://schemas.microsoft.com/office/drawing/2014/chart" uri="{C3380CC4-5D6E-409C-BE32-E72D297353CC}">
              <c16:uniqueId val="{00000000-F1AF-4214-9456-C10BE5D7C2AB}"/>
            </c:ext>
          </c:extLst>
        </c:ser>
        <c:ser>
          <c:idx val="1"/>
          <c:order val="1"/>
          <c:tx>
            <c:v>Total Costs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_("$"* #,##0_);_("$"* \(#,##0\);_("$"* "-"??_);_(@_)</c:formatCode>
              <c:ptCount val="50"/>
              <c:pt idx="0">
                <c:v>-235968.19190396048</c:v>
              </c:pt>
              <c:pt idx="1">
                <c:v>-351120.40184428578</c:v>
              </c:pt>
              <c:pt idx="2">
                <c:v>-287820.12567036564</c:v>
              </c:pt>
              <c:pt idx="3">
                <c:v>-272213.65789013082</c:v>
              </c:pt>
              <c:pt idx="4">
                <c:v>-310923.67576843943</c:v>
              </c:pt>
              <c:pt idx="5">
                <c:v>-218603.71121739547</c:v>
              </c:pt>
              <c:pt idx="6">
                <c:v>-273095.07792236959</c:v>
              </c:pt>
              <c:pt idx="7">
                <c:v>-311598.1276364139</c:v>
              </c:pt>
              <c:pt idx="8">
                <c:v>-433278.30979029776</c:v>
              </c:pt>
              <c:pt idx="9">
                <c:v>-406187.55879805016</c:v>
              </c:pt>
              <c:pt idx="10">
                <c:v>-294376.79217317939</c:v>
              </c:pt>
              <c:pt idx="11">
                <c:v>-401888.9532005986</c:v>
              </c:pt>
              <c:pt idx="12">
                <c:v>-371307.83125830605</c:v>
              </c:pt>
              <c:pt idx="13">
                <c:v>-411089.12693043362</c:v>
              </c:pt>
              <c:pt idx="14">
                <c:v>-397723.31840491376</c:v>
              </c:pt>
              <c:pt idx="15">
                <c:v>-420171.72616110079</c:v>
              </c:pt>
              <c:pt idx="16">
                <c:v>-377954.07711810042</c:v>
              </c:pt>
              <c:pt idx="17">
                <c:v>-238746.45838891127</c:v>
              </c:pt>
              <c:pt idx="18">
                <c:v>-243095.94971845776</c:v>
              </c:pt>
              <c:pt idx="19">
                <c:v>-367937.33533248538</c:v>
              </c:pt>
              <c:pt idx="20">
                <c:v>-268176.18714561959</c:v>
              </c:pt>
              <c:pt idx="21">
                <c:v>-270526.16819750745</c:v>
              </c:pt>
              <c:pt idx="22">
                <c:v>-307099.19688293512</c:v>
              </c:pt>
              <c:pt idx="23">
                <c:v>-572371.98771506897</c:v>
              </c:pt>
              <c:pt idx="24">
                <c:v>-559487.58788015984</c:v>
              </c:pt>
              <c:pt idx="25">
                <c:v>-453211.1364160059</c:v>
              </c:pt>
              <c:pt idx="26">
                <c:v>-223015.86161202629</c:v>
              </c:pt>
              <c:pt idx="27">
                <c:v>-204190.47371804737</c:v>
              </c:pt>
              <c:pt idx="28">
                <c:v>-261259.38669569526</c:v>
              </c:pt>
              <c:pt idx="29">
                <c:v>-241971.18196418454</c:v>
              </c:pt>
              <c:pt idx="30">
                <c:v>-353490.12605557509</c:v>
              </c:pt>
              <c:pt idx="31">
                <c:v>-326117.27037394419</c:v>
              </c:pt>
              <c:pt idx="32">
                <c:v>-263546.38720721658</c:v>
              </c:pt>
              <c:pt idx="33">
                <c:v>-316327.70481330581</c:v>
              </c:pt>
              <c:pt idx="34">
                <c:v>-318903.64220892248</c:v>
              </c:pt>
              <c:pt idx="35">
                <c:v>-390014.67439092073</c:v>
              </c:pt>
              <c:pt idx="36">
                <c:v>-231840.01261516166</c:v>
              </c:pt>
              <c:pt idx="37">
                <c:v>-329615.17984415509</c:v>
              </c:pt>
              <c:pt idx="38">
                <c:v>-406336.96325021086</c:v>
              </c:pt>
              <c:pt idx="39">
                <c:v>-377941.25215096958</c:v>
              </c:pt>
              <c:pt idx="40">
                <c:v>-391865.33484699501</c:v>
              </c:pt>
              <c:pt idx="41">
                <c:v>-293834.3617313588</c:v>
              </c:pt>
              <c:pt idx="42">
                <c:v>-416974.20495141664</c:v>
              </c:pt>
              <c:pt idx="43">
                <c:v>-392749.35942857387</c:v>
              </c:pt>
              <c:pt idx="44">
                <c:v>-417397.83444207604</c:v>
              </c:pt>
              <c:pt idx="45">
                <c:v>-387880.12729802384</c:v>
              </c:pt>
              <c:pt idx="46">
                <c:v>-350163.40887780272</c:v>
              </c:pt>
              <c:pt idx="47">
                <c:v>-289556.37209885311</c:v>
              </c:pt>
              <c:pt idx="48">
                <c:v>-278887.96861252387</c:v>
              </c:pt>
              <c:pt idx="49">
                <c:v>-458675.86943420791</c:v>
              </c:pt>
            </c:numLit>
          </c:val>
          <c:extLst>
            <c:ext xmlns:c16="http://schemas.microsoft.com/office/drawing/2014/chart" uri="{C3380CC4-5D6E-409C-BE32-E72D297353CC}">
              <c16:uniqueId val="{00000001-F1AF-4214-9456-C10BE5D7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192400"/>
        <c:axId val="986342808"/>
      </c:barChart>
      <c:lineChart>
        <c:grouping val="standard"/>
        <c:varyColors val="0"/>
        <c:ser>
          <c:idx val="2"/>
          <c:order val="2"/>
          <c:tx>
            <c:v>Cash Flow</c:v>
          </c:tx>
          <c:spPr>
            <a:ln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"$"#,##0;[Red]"$"#,##0</c:formatCode>
              <c:ptCount val="50"/>
              <c:pt idx="0">
                <c:v>541997.0233000326</c:v>
              </c:pt>
              <c:pt idx="1">
                <c:v>-167861.27213657895</c:v>
              </c:pt>
              <c:pt idx="2">
                <c:v>593409.61278856976</c:v>
              </c:pt>
              <c:pt idx="3">
                <c:v>31155.956748787023</c:v>
              </c:pt>
              <c:pt idx="4">
                <c:v>120927.84338929073</c:v>
              </c:pt>
              <c:pt idx="5">
                <c:v>-30935.763458936737</c:v>
              </c:pt>
              <c:pt idx="6">
                <c:v>877965.4239158018</c:v>
              </c:pt>
              <c:pt idx="7">
                <c:v>1201625.8353808238</c:v>
              </c:pt>
              <c:pt idx="8">
                <c:v>251678.08065952756</c:v>
              </c:pt>
              <c:pt idx="9">
                <c:v>695887.95650616789</c:v>
              </c:pt>
              <c:pt idx="10">
                <c:v>812593.65956412535</c:v>
              </c:pt>
              <c:pt idx="11">
                <c:v>2201510.717404963</c:v>
              </c:pt>
              <c:pt idx="12">
                <c:v>277.21579518425278</c:v>
              </c:pt>
              <c:pt idx="13">
                <c:v>1379423.4549545548</c:v>
              </c:pt>
              <c:pt idx="14">
                <c:v>1701284.6168006891</c:v>
              </c:pt>
              <c:pt idx="15">
                <c:v>328825.29566987301</c:v>
              </c:pt>
              <c:pt idx="16">
                <c:v>-62004.147231942916</c:v>
              </c:pt>
              <c:pt idx="17">
                <c:v>264539.81742979074</c:v>
              </c:pt>
              <c:pt idx="18">
                <c:v>681874.62263770332</c:v>
              </c:pt>
              <c:pt idx="19">
                <c:v>208109.24079654133</c:v>
              </c:pt>
              <c:pt idx="20">
                <c:v>134153.14813861024</c:v>
              </c:pt>
              <c:pt idx="21">
                <c:v>982147.61089622206</c:v>
              </c:pt>
              <c:pt idx="22">
                <c:v>2462341.4902086901</c:v>
              </c:pt>
              <c:pt idx="23">
                <c:v>4523486.5580215836</c:v>
              </c:pt>
              <c:pt idx="24">
                <c:v>-235036.96242017346</c:v>
              </c:pt>
              <c:pt idx="25">
                <c:v>-10522.633213392342</c:v>
              </c:pt>
              <c:pt idx="26">
                <c:v>87912.938598236709</c:v>
              </c:pt>
              <c:pt idx="27">
                <c:v>395626.62966991868</c:v>
              </c:pt>
              <c:pt idx="28">
                <c:v>424736.77295684034</c:v>
              </c:pt>
              <c:pt idx="29">
                <c:v>399441.36209912808</c:v>
              </c:pt>
              <c:pt idx="30">
                <c:v>1158431.2929870766</c:v>
              </c:pt>
              <c:pt idx="31">
                <c:v>322104.80747599644</c:v>
              </c:pt>
              <c:pt idx="32">
                <c:v>119830.9678795145</c:v>
              </c:pt>
              <c:pt idx="33">
                <c:v>1230924.2569035925</c:v>
              </c:pt>
              <c:pt idx="34">
                <c:v>273235.4559276753</c:v>
              </c:pt>
              <c:pt idx="35">
                <c:v>85483.360802775715</c:v>
              </c:pt>
              <c:pt idx="36">
                <c:v>59486.344750854827</c:v>
              </c:pt>
              <c:pt idx="37">
                <c:v>1901804.3868835308</c:v>
              </c:pt>
              <c:pt idx="38">
                <c:v>2175586.3282045149</c:v>
              </c:pt>
              <c:pt idx="39">
                <c:v>203526.21501610312</c:v>
              </c:pt>
              <c:pt idx="40">
                <c:v>902904.73977405927</c:v>
              </c:pt>
              <c:pt idx="41">
                <c:v>1017213.327220124</c:v>
              </c:pt>
              <c:pt idx="42">
                <c:v>2192601.9992746846</c:v>
              </c:pt>
              <c:pt idx="43">
                <c:v>-65922.90034717886</c:v>
              </c:pt>
              <c:pt idx="44">
                <c:v>1334185.3699087077</c:v>
              </c:pt>
              <c:pt idx="45">
                <c:v>1844321.70160813</c:v>
              </c:pt>
              <c:pt idx="46">
                <c:v>-155792.82653541034</c:v>
              </c:pt>
              <c:pt idx="47">
                <c:v>-79297.708476885862</c:v>
              </c:pt>
              <c:pt idx="48">
                <c:v>2629184.4115441013</c:v>
              </c:pt>
              <c:pt idx="49">
                <c:v>2548944.0643540891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1AF-4214-9456-C10BE5D7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192400"/>
        <c:axId val="986342808"/>
      </c:lineChart>
      <c:catAx>
        <c:axId val="85519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2700000"/>
          <a:lstStyle/>
          <a:p>
            <a:pPr>
              <a:defRPr/>
            </a:pPr>
            <a:endParaRPr lang="en-US"/>
          </a:p>
        </c:txPr>
        <c:crossAx val="986342808"/>
        <c:crosses val="autoZero"/>
        <c:auto val="1"/>
        <c:lblAlgn val="ctr"/>
        <c:lblOffset val="100"/>
        <c:noMultiLvlLbl val="0"/>
      </c:catAx>
      <c:valAx>
        <c:axId val="986342808"/>
        <c:scaling>
          <c:orientation val="minMax"/>
        </c:scaling>
        <c:delete val="0"/>
        <c:axPos val="l"/>
        <c:majorGridlines/>
        <c:numFmt formatCode="&quot;$&quot;#,##0;[Red]&quot;$&quot;#,##0" sourceLinked="0"/>
        <c:majorTickMark val="out"/>
        <c:minorTickMark val="none"/>
        <c:tickLblPos val="nextTo"/>
        <c:crossAx val="855192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Inventory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  Pine Large Saw Timber</c:v>
          </c:tx>
          <c:spPr>
            <a:solidFill>
              <a:schemeClr val="accent5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9034.9370090000011</c:v>
              </c:pt>
              <c:pt idx="1">
                <c:v>9825.1236510000017</c:v>
              </c:pt>
              <c:pt idx="2">
                <c:v>11494.521140999997</c:v>
              </c:pt>
              <c:pt idx="3">
                <c:v>9608.3921030000001</c:v>
              </c:pt>
              <c:pt idx="4">
                <c:v>10820.79233</c:v>
              </c:pt>
              <c:pt idx="5">
                <c:v>12015.458483999999</c:v>
              </c:pt>
              <c:pt idx="6">
                <c:v>13817.606703000001</c:v>
              </c:pt>
              <c:pt idx="7">
                <c:v>13305.022010000001</c:v>
              </c:pt>
              <c:pt idx="8">
                <c:v>14532.317917999999</c:v>
              </c:pt>
              <c:pt idx="9">
                <c:v>16259.612542000003</c:v>
              </c:pt>
              <c:pt idx="10">
                <c:v>18098.809029000004</c:v>
              </c:pt>
              <c:pt idx="11">
                <c:v>20121.718658040001</c:v>
              </c:pt>
              <c:pt idx="12">
                <c:v>12459.612266199998</c:v>
              </c:pt>
              <c:pt idx="13">
                <c:v>14568.553840480003</c:v>
              </c:pt>
              <c:pt idx="14">
                <c:v>16574.246281</c:v>
              </c:pt>
              <c:pt idx="15">
                <c:v>18609.557005999999</c:v>
              </c:pt>
              <c:pt idx="16">
                <c:v>21069.702361999996</c:v>
              </c:pt>
              <c:pt idx="17">
                <c:v>24078.479713480003</c:v>
              </c:pt>
              <c:pt idx="18">
                <c:v>27686.616660960004</c:v>
              </c:pt>
              <c:pt idx="19">
                <c:v>29536.672722880001</c:v>
              </c:pt>
              <c:pt idx="20">
                <c:v>33769.996278240003</c:v>
              </c:pt>
              <c:pt idx="21">
                <c:v>38051.314846160007</c:v>
              </c:pt>
              <c:pt idx="22">
                <c:v>42949.055820359994</c:v>
              </c:pt>
              <c:pt idx="23">
                <c:v>48301.395397960005</c:v>
              </c:pt>
              <c:pt idx="24">
                <c:v>16530.784410040003</c:v>
              </c:pt>
              <c:pt idx="25">
                <c:v>18792.954859480004</c:v>
              </c:pt>
              <c:pt idx="26">
                <c:v>21456.04218692</c:v>
              </c:pt>
              <c:pt idx="27">
                <c:v>24524.619974600002</c:v>
              </c:pt>
              <c:pt idx="28">
                <c:v>26244.185548240002</c:v>
              </c:pt>
              <c:pt idx="29">
                <c:v>24772.821342000003</c:v>
              </c:pt>
              <c:pt idx="30">
                <c:v>28822.279733999996</c:v>
              </c:pt>
              <c:pt idx="31">
                <c:v>31440.675739999999</c:v>
              </c:pt>
              <c:pt idx="32">
                <c:v>32593.506179000004</c:v>
              </c:pt>
              <c:pt idx="33">
                <c:v>37095.400992000003</c:v>
              </c:pt>
              <c:pt idx="34">
                <c:v>24119.163789000002</c:v>
              </c:pt>
              <c:pt idx="35">
                <c:v>27716.344064000004</c:v>
              </c:pt>
              <c:pt idx="36">
                <c:v>29960.395441000001</c:v>
              </c:pt>
              <c:pt idx="37">
                <c:v>33165.566591120005</c:v>
              </c:pt>
              <c:pt idx="38">
                <c:v>22946.783193399999</c:v>
              </c:pt>
              <c:pt idx="39">
                <c:v>18549.713619820002</c:v>
              </c:pt>
              <c:pt idx="40">
                <c:v>20410.447045780002</c:v>
              </c:pt>
              <c:pt idx="41">
                <c:v>21950.669414340002</c:v>
              </c:pt>
              <c:pt idx="42">
                <c:v>23439.663461900003</c:v>
              </c:pt>
              <c:pt idx="43">
                <c:v>14597.301927360002</c:v>
              </c:pt>
              <c:pt idx="44">
                <c:v>15402.103237000003</c:v>
              </c:pt>
              <c:pt idx="45">
                <c:v>15439.115719840001</c:v>
              </c:pt>
              <c:pt idx="46">
                <c:v>16605.182727560001</c:v>
              </c:pt>
              <c:pt idx="47">
                <c:v>17887.582682820001</c:v>
              </c:pt>
              <c:pt idx="48">
                <c:v>19870.574161520002</c:v>
              </c:pt>
              <c:pt idx="49">
                <c:v>16483.745331040001</c:v>
              </c:pt>
              <c:pt idx="50">
                <c:v>12412.070539280003</c:v>
              </c:pt>
            </c:numLit>
          </c:val>
          <c:extLst>
            <c:ext xmlns:c16="http://schemas.microsoft.com/office/drawing/2014/chart" uri="{C3380CC4-5D6E-409C-BE32-E72D297353CC}">
              <c16:uniqueId val="{00000000-FE5B-4630-B358-EEBB750157EC}"/>
            </c:ext>
          </c:extLst>
        </c:ser>
        <c:ser>
          <c:idx val="2"/>
          <c:order val="1"/>
          <c:tx>
            <c:v>  Pine Saw Timber</c:v>
          </c:tx>
          <c:spPr>
            <a:solidFill>
              <a:schemeClr val="accent4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27006.699182999997</c:v>
              </c:pt>
              <c:pt idx="1">
                <c:v>30008.041130999998</c:v>
              </c:pt>
              <c:pt idx="2">
                <c:v>33595.094898000003</c:v>
              </c:pt>
              <c:pt idx="3">
                <c:v>35724.022911600012</c:v>
              </c:pt>
              <c:pt idx="4">
                <c:v>39566.994911960006</c:v>
              </c:pt>
              <c:pt idx="5">
                <c:v>43998.292932679993</c:v>
              </c:pt>
              <c:pt idx="6">
                <c:v>49046.452003800019</c:v>
              </c:pt>
              <c:pt idx="7">
                <c:v>51582.775031359997</c:v>
              </c:pt>
              <c:pt idx="8">
                <c:v>55259.266500699989</c:v>
              </c:pt>
              <c:pt idx="9">
                <c:v>62242.985447799998</c:v>
              </c:pt>
              <c:pt idx="10">
                <c:v>68407.338980900007</c:v>
              </c:pt>
              <c:pt idx="11">
                <c:v>71618.254250840007</c:v>
              </c:pt>
              <c:pt idx="12">
                <c:v>70722.128355160006</c:v>
              </c:pt>
              <c:pt idx="13">
                <c:v>77263.117432660016</c:v>
              </c:pt>
              <c:pt idx="14">
                <c:v>76727.406520400007</c:v>
              </c:pt>
              <c:pt idx="15">
                <c:v>64096.103318419991</c:v>
              </c:pt>
              <c:pt idx="16">
                <c:v>70018.25450118001</c:v>
              </c:pt>
              <c:pt idx="17">
                <c:v>78821.340927040001</c:v>
              </c:pt>
              <c:pt idx="18">
                <c:v>87125.787778600003</c:v>
              </c:pt>
              <c:pt idx="19">
                <c:v>96048.81942474001</c:v>
              </c:pt>
              <c:pt idx="20">
                <c:v>102731.62071193999</c:v>
              </c:pt>
              <c:pt idx="21">
                <c:v>107421.33420186001</c:v>
              </c:pt>
              <c:pt idx="22">
                <c:v>95895.27514867358</c:v>
              </c:pt>
              <c:pt idx="23">
                <c:v>81966.050699979998</c:v>
              </c:pt>
              <c:pt idx="24">
                <c:v>52600.389820980003</c:v>
              </c:pt>
              <c:pt idx="25">
                <c:v>53228.498473979998</c:v>
              </c:pt>
              <c:pt idx="26">
                <c:v>53861.32565898</c:v>
              </c:pt>
              <c:pt idx="27">
                <c:v>55046.51083798</c:v>
              </c:pt>
              <c:pt idx="28">
                <c:v>56520.11763606</c:v>
              </c:pt>
              <c:pt idx="29">
                <c:v>54487.450352759995</c:v>
              </c:pt>
              <c:pt idx="30">
                <c:v>56419.009545199995</c:v>
              </c:pt>
              <c:pt idx="31">
                <c:v>59655.999645060001</c:v>
              </c:pt>
              <c:pt idx="32">
                <c:v>61874.203181259996</c:v>
              </c:pt>
              <c:pt idx="33">
                <c:v>67552.886987800011</c:v>
              </c:pt>
              <c:pt idx="34">
                <c:v>75745.303229940007</c:v>
              </c:pt>
              <c:pt idx="35">
                <c:v>85908.019308179995</c:v>
              </c:pt>
              <c:pt idx="36">
                <c:v>96330.529665659997</c:v>
              </c:pt>
              <c:pt idx="37">
                <c:v>106845.06619548719</c:v>
              </c:pt>
              <c:pt idx="38">
                <c:v>109865.38361316558</c:v>
              </c:pt>
              <c:pt idx="39">
                <c:v>88682.694478176796</c:v>
              </c:pt>
              <c:pt idx="40">
                <c:v>98815.249133440811</c:v>
              </c:pt>
              <c:pt idx="41">
                <c:v>94424.538451683184</c:v>
              </c:pt>
              <c:pt idx="42">
                <c:v>90526.656404887995</c:v>
              </c:pt>
              <c:pt idx="43">
                <c:v>85548.710995780799</c:v>
              </c:pt>
              <c:pt idx="44">
                <c:v>90460.750105794374</c:v>
              </c:pt>
              <c:pt idx="45">
                <c:v>89715.389971550409</c:v>
              </c:pt>
              <c:pt idx="46">
                <c:v>58943.925448659204</c:v>
              </c:pt>
              <c:pt idx="47">
                <c:v>61858.901787180002</c:v>
              </c:pt>
              <c:pt idx="48">
                <c:v>65473.374969540004</c:v>
              </c:pt>
              <c:pt idx="49">
                <c:v>57279.69271214</c:v>
              </c:pt>
              <c:pt idx="50">
                <c:v>51450.783385980001</c:v>
              </c:pt>
            </c:numLit>
          </c:val>
          <c:extLst>
            <c:ext xmlns:c16="http://schemas.microsoft.com/office/drawing/2014/chart" uri="{C3380CC4-5D6E-409C-BE32-E72D297353CC}">
              <c16:uniqueId val="{00000001-FE5B-4630-B358-EEBB750157EC}"/>
            </c:ext>
          </c:extLst>
        </c:ser>
        <c:ser>
          <c:idx val="3"/>
          <c:order val="2"/>
          <c:tx>
            <c:v>  Pine Chip-N-Saw</c:v>
          </c:tx>
          <c:spPr>
            <a:solidFill>
              <a:schemeClr val="accent3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262588.37325599999</c:v>
              </c:pt>
              <c:pt idx="1">
                <c:v>263864.87821</c:v>
              </c:pt>
              <c:pt idx="2">
                <c:v>290686.6988329998</c:v>
              </c:pt>
              <c:pt idx="3">
                <c:v>283118.78557256004</c:v>
              </c:pt>
              <c:pt idx="4">
                <c:v>298952.89912044001</c:v>
              </c:pt>
              <c:pt idx="5">
                <c:v>328520.22714791994</c:v>
              </c:pt>
              <c:pt idx="6">
                <c:v>384544.46805944014</c:v>
              </c:pt>
              <c:pt idx="7">
                <c:v>375604.27169019997</c:v>
              </c:pt>
              <c:pt idx="8">
                <c:v>350058.46131488</c:v>
              </c:pt>
              <c:pt idx="9">
                <c:v>356794.57417226001</c:v>
              </c:pt>
              <c:pt idx="10">
                <c:v>343676.83826823992</c:v>
              </c:pt>
              <c:pt idx="11">
                <c:v>335911.77372323995</c:v>
              </c:pt>
              <c:pt idx="12">
                <c:v>288501.02182153991</c:v>
              </c:pt>
              <c:pt idx="13">
                <c:v>333817.52407648007</c:v>
              </c:pt>
              <c:pt idx="14">
                <c:v>307636.75712673995</c:v>
              </c:pt>
              <c:pt idx="15">
                <c:v>283418.35248031997</c:v>
              </c:pt>
              <c:pt idx="16">
                <c:v>292351.91936377995</c:v>
              </c:pt>
              <c:pt idx="17">
                <c:v>304372.24407956004</c:v>
              </c:pt>
              <c:pt idx="18">
                <c:v>309720.25508956012</c:v>
              </c:pt>
              <c:pt idx="19">
                <c:v>291956.77179977996</c:v>
              </c:pt>
              <c:pt idx="20">
                <c:v>306557.57228714006</c:v>
              </c:pt>
              <c:pt idx="21">
                <c:v>352144.04572842008</c:v>
              </c:pt>
              <c:pt idx="22">
                <c:v>362634.43389036891</c:v>
              </c:pt>
              <c:pt idx="23">
                <c:v>316360.51708310004</c:v>
              </c:pt>
              <c:pt idx="24">
                <c:v>242276.18991145986</c:v>
              </c:pt>
              <c:pt idx="25">
                <c:v>265925.03218089993</c:v>
              </c:pt>
              <c:pt idx="26">
                <c:v>280143.86555553996</c:v>
              </c:pt>
              <c:pt idx="27">
                <c:v>299607.39930633997</c:v>
              </c:pt>
              <c:pt idx="28">
                <c:v>342180.35091763991</c:v>
              </c:pt>
              <c:pt idx="29">
                <c:v>362710.49242626008</c:v>
              </c:pt>
              <c:pt idx="30">
                <c:v>366980.57996369991</c:v>
              </c:pt>
              <c:pt idx="31">
                <c:v>334387.78812326014</c:v>
              </c:pt>
              <c:pt idx="32">
                <c:v>348942.64343735995</c:v>
              </c:pt>
              <c:pt idx="33">
                <c:v>359617.90721338009</c:v>
              </c:pt>
              <c:pt idx="34">
                <c:v>345914.75887969992</c:v>
              </c:pt>
              <c:pt idx="35">
                <c:v>339672.18669385999</c:v>
              </c:pt>
              <c:pt idx="36">
                <c:v>346673.33625509992</c:v>
              </c:pt>
              <c:pt idx="37">
                <c:v>368804.63727208646</c:v>
              </c:pt>
              <c:pt idx="38">
                <c:v>343213.28981519595</c:v>
              </c:pt>
              <c:pt idx="39">
                <c:v>337181.36483465123</c:v>
              </c:pt>
              <c:pt idx="40">
                <c:v>342855.41503199429</c:v>
              </c:pt>
              <c:pt idx="41">
                <c:v>342599.89821283036</c:v>
              </c:pt>
              <c:pt idx="42">
                <c:v>344793.6405424648</c:v>
              </c:pt>
              <c:pt idx="43">
                <c:v>298186.13764563046</c:v>
              </c:pt>
              <c:pt idx="44">
                <c:v>311509.58691244636</c:v>
              </c:pt>
              <c:pt idx="45">
                <c:v>271302.90752638155</c:v>
              </c:pt>
              <c:pt idx="46">
                <c:v>261780.18634568967</c:v>
              </c:pt>
              <c:pt idx="47">
                <c:v>294241.54401171999</c:v>
              </c:pt>
              <c:pt idx="48">
                <c:v>310351.61224073998</c:v>
              </c:pt>
              <c:pt idx="49">
                <c:v>235236.69005101995</c:v>
              </c:pt>
              <c:pt idx="50">
                <c:v>126483.70509593998</c:v>
              </c:pt>
            </c:numLit>
          </c:val>
          <c:extLst>
            <c:ext xmlns:c16="http://schemas.microsoft.com/office/drawing/2014/chart" uri="{C3380CC4-5D6E-409C-BE32-E72D297353CC}">
              <c16:uniqueId val="{00000002-FE5B-4630-B358-EEBB750157EC}"/>
            </c:ext>
          </c:extLst>
        </c:ser>
        <c:ser>
          <c:idx val="4"/>
          <c:order val="3"/>
          <c:tx>
            <c:v>  Pine Pulpwood</c:v>
          </c:tx>
          <c:spPr>
            <a:solidFill>
              <a:schemeClr val="accent6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195007.02315099994</c:v>
              </c:pt>
              <c:pt idx="1">
                <c:v>200082.95296700002</c:v>
              </c:pt>
              <c:pt idx="2">
                <c:v>205361.84162999998</c:v>
              </c:pt>
              <c:pt idx="3">
                <c:v>191107.21510819995</c:v>
              </c:pt>
              <c:pt idx="4">
                <c:v>179979.67193028011</c:v>
              </c:pt>
              <c:pt idx="5">
                <c:v>196159.60079319999</c:v>
              </c:pt>
              <c:pt idx="6">
                <c:v>255394.59173300004</c:v>
              </c:pt>
              <c:pt idx="7">
                <c:v>259491.09680802003</c:v>
              </c:pt>
              <c:pt idx="8">
                <c:v>229480.57416015991</c:v>
              </c:pt>
              <c:pt idx="9">
                <c:v>199070.97733811999</c:v>
              </c:pt>
              <c:pt idx="10">
                <c:v>181417.12056558003</c:v>
              </c:pt>
              <c:pt idx="11">
                <c:v>191744.20041743998</c:v>
              </c:pt>
              <c:pt idx="12">
                <c:v>193303.73831054009</c:v>
              </c:pt>
              <c:pt idx="13">
                <c:v>211483.55697132004</c:v>
              </c:pt>
              <c:pt idx="14">
                <c:v>188351.92966596002</c:v>
              </c:pt>
              <c:pt idx="15">
                <c:v>173531.09236668004</c:v>
              </c:pt>
              <c:pt idx="16">
                <c:v>178099.54916862</c:v>
              </c:pt>
              <c:pt idx="17">
                <c:v>172345.04728493997</c:v>
              </c:pt>
              <c:pt idx="18">
                <c:v>176527.04044968</c:v>
              </c:pt>
              <c:pt idx="19">
                <c:v>162503.82173612001</c:v>
              </c:pt>
              <c:pt idx="20">
                <c:v>188231.71026986005</c:v>
              </c:pt>
              <c:pt idx="21">
                <c:v>215627.65292577998</c:v>
              </c:pt>
              <c:pt idx="22">
                <c:v>211892.5497175584</c:v>
              </c:pt>
              <c:pt idx="23">
                <c:v>189544.53968462005</c:v>
              </c:pt>
              <c:pt idx="24">
                <c:v>135598.58397990005</c:v>
              </c:pt>
              <c:pt idx="25">
                <c:v>181791.69820393994</c:v>
              </c:pt>
              <c:pt idx="26">
                <c:v>177362.16610006004</c:v>
              </c:pt>
              <c:pt idx="27">
                <c:v>197399.85324984003</c:v>
              </c:pt>
              <c:pt idx="28">
                <c:v>195553.76207088007</c:v>
              </c:pt>
              <c:pt idx="29">
                <c:v>190251.16010467993</c:v>
              </c:pt>
              <c:pt idx="30">
                <c:v>174501.66864631997</c:v>
              </c:pt>
              <c:pt idx="31">
                <c:v>164944.64798497991</c:v>
              </c:pt>
              <c:pt idx="32">
                <c:v>165646.73644518002</c:v>
              </c:pt>
              <c:pt idx="33">
                <c:v>175617.86595526</c:v>
              </c:pt>
              <c:pt idx="34">
                <c:v>152526.53026049995</c:v>
              </c:pt>
              <c:pt idx="35">
                <c:v>160082.61812134</c:v>
              </c:pt>
              <c:pt idx="36">
                <c:v>191961.10152945993</c:v>
              </c:pt>
              <c:pt idx="37">
                <c:v>253730.42947872152</c:v>
              </c:pt>
              <c:pt idx="38">
                <c:v>229573.30143310557</c:v>
              </c:pt>
              <c:pt idx="39">
                <c:v>193284.66288701206</c:v>
              </c:pt>
              <c:pt idx="40">
                <c:v>166713.96007486078</c:v>
              </c:pt>
              <c:pt idx="41">
                <c:v>159266.05820887681</c:v>
              </c:pt>
              <c:pt idx="42">
                <c:v>161419.86371354398</c:v>
              </c:pt>
              <c:pt idx="43">
                <c:v>138486.95998103119</c:v>
              </c:pt>
              <c:pt idx="44">
                <c:v>141681.74050019926</c:v>
              </c:pt>
              <c:pt idx="45">
                <c:v>135539.4699607456</c:v>
              </c:pt>
              <c:pt idx="46">
                <c:v>128023.2197277848</c:v>
              </c:pt>
              <c:pt idx="47">
                <c:v>147534.78692436</c:v>
              </c:pt>
              <c:pt idx="48">
                <c:v>144454.97851494001</c:v>
              </c:pt>
              <c:pt idx="49">
                <c:v>121911.86932566001</c:v>
              </c:pt>
              <c:pt idx="50">
                <c:v>83425.457481619989</c:v>
              </c:pt>
            </c:numLit>
          </c:val>
          <c:extLst>
            <c:ext xmlns:c16="http://schemas.microsoft.com/office/drawing/2014/chart" uri="{C3380CC4-5D6E-409C-BE32-E72D297353CC}">
              <c16:uniqueId val="{00000003-FE5B-4630-B358-EEBB750157EC}"/>
            </c:ext>
          </c:extLst>
        </c:ser>
        <c:ser>
          <c:idx val="6"/>
          <c:order val="4"/>
          <c:tx>
            <c:v>  HW Saw Timber</c:v>
          </c:tx>
          <c:spPr>
            <a:solidFill>
              <a:schemeClr val="accent1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16336.982513999994</c:v>
              </c:pt>
              <c:pt idx="1">
                <c:v>17279.077739</c:v>
              </c:pt>
              <c:pt idx="2">
                <c:v>18477.551166999998</c:v>
              </c:pt>
              <c:pt idx="3">
                <c:v>18977.672412920001</c:v>
              </c:pt>
              <c:pt idx="4">
                <c:v>19879.058919839998</c:v>
              </c:pt>
              <c:pt idx="5">
                <c:v>20673.310764719987</c:v>
              </c:pt>
              <c:pt idx="6">
                <c:v>21531.147791040006</c:v>
              </c:pt>
              <c:pt idx="7">
                <c:v>22067.2896879</c:v>
              </c:pt>
              <c:pt idx="8">
                <c:v>22771.573931919993</c:v>
              </c:pt>
              <c:pt idx="9">
                <c:v>23465.419417520003</c:v>
              </c:pt>
              <c:pt idx="10">
                <c:v>24144.819386899999</c:v>
              </c:pt>
              <c:pt idx="11">
                <c:v>24609.551008539987</c:v>
              </c:pt>
              <c:pt idx="12">
                <c:v>24747.112382420004</c:v>
              </c:pt>
              <c:pt idx="13">
                <c:v>25369.336168000002</c:v>
              </c:pt>
              <c:pt idx="14">
                <c:v>25611.461393419995</c:v>
              </c:pt>
              <c:pt idx="15">
                <c:v>26203.998171980009</c:v>
              </c:pt>
              <c:pt idx="16">
                <c:v>26834.937806879996</c:v>
              </c:pt>
              <c:pt idx="17">
                <c:v>27453.458936380004</c:v>
              </c:pt>
              <c:pt idx="18">
                <c:v>27990.183135619998</c:v>
              </c:pt>
              <c:pt idx="19">
                <c:v>28562.981916480014</c:v>
              </c:pt>
              <c:pt idx="20">
                <c:v>29050.031959819997</c:v>
              </c:pt>
              <c:pt idx="21">
                <c:v>29049.457431539995</c:v>
              </c:pt>
              <c:pt idx="22">
                <c:v>29046.236560297595</c:v>
              </c:pt>
              <c:pt idx="23">
                <c:v>29041.469134459996</c:v>
              </c:pt>
              <c:pt idx="24">
                <c:v>29041.469134459996</c:v>
              </c:pt>
              <c:pt idx="25">
                <c:v>29041.469134459996</c:v>
              </c:pt>
              <c:pt idx="26">
                <c:v>29041.469134459996</c:v>
              </c:pt>
              <c:pt idx="27">
                <c:v>29041.945487539997</c:v>
              </c:pt>
              <c:pt idx="28">
                <c:v>29042.313198759995</c:v>
              </c:pt>
              <c:pt idx="29">
                <c:v>29042.338651919996</c:v>
              </c:pt>
              <c:pt idx="30">
                <c:v>29045.494301859995</c:v>
              </c:pt>
              <c:pt idx="31">
                <c:v>29045.612140899997</c:v>
              </c:pt>
              <c:pt idx="32">
                <c:v>29045.734011699999</c:v>
              </c:pt>
              <c:pt idx="33">
                <c:v>29045.852950919994</c:v>
              </c:pt>
              <c:pt idx="34">
                <c:v>29044.975929739994</c:v>
              </c:pt>
              <c:pt idx="35">
                <c:v>29045.316692579996</c:v>
              </c:pt>
              <c:pt idx="36">
                <c:v>29059.505377819998</c:v>
              </c:pt>
              <c:pt idx="37">
                <c:v>29161.008670918396</c:v>
              </c:pt>
              <c:pt idx="38">
                <c:v>29370.777176747994</c:v>
              </c:pt>
              <c:pt idx="39">
                <c:v>29410.156400291195</c:v>
              </c:pt>
              <c:pt idx="40">
                <c:v>29628.768031002393</c:v>
              </c:pt>
              <c:pt idx="41">
                <c:v>29674.432402962397</c:v>
              </c:pt>
              <c:pt idx="42">
                <c:v>29702.738354549594</c:v>
              </c:pt>
              <c:pt idx="43">
                <c:v>29715.570937196797</c:v>
              </c:pt>
              <c:pt idx="44">
                <c:v>29754.227055615196</c:v>
              </c:pt>
              <c:pt idx="45">
                <c:v>29791.649043319998</c:v>
              </c:pt>
              <c:pt idx="46">
                <c:v>29657.841815198397</c:v>
              </c:pt>
              <c:pt idx="47">
                <c:v>29672.285491359999</c:v>
              </c:pt>
              <c:pt idx="48">
                <c:v>29698.966168179995</c:v>
              </c:pt>
              <c:pt idx="49">
                <c:v>29052.210821459998</c:v>
              </c:pt>
              <c:pt idx="50">
                <c:v>29052.210821459998</c:v>
              </c:pt>
            </c:numLit>
          </c:val>
          <c:extLst>
            <c:ext xmlns:c16="http://schemas.microsoft.com/office/drawing/2014/chart" uri="{C3380CC4-5D6E-409C-BE32-E72D297353CC}">
              <c16:uniqueId val="{00000004-FE5B-4630-B358-EEBB750157EC}"/>
            </c:ext>
          </c:extLst>
        </c:ser>
        <c:ser>
          <c:idx val="7"/>
          <c:order val="5"/>
          <c:tx>
            <c:v>  HW Pulpwood</c:v>
          </c:tx>
          <c:spPr>
            <a:solidFill>
              <a:schemeClr val="accent2"/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#,##0</c:formatCode>
              <c:ptCount val="51"/>
              <c:pt idx="0">
                <c:v>77200.245811999979</c:v>
              </c:pt>
              <c:pt idx="1">
                <c:v>75351.033676999985</c:v>
              </c:pt>
              <c:pt idx="2">
                <c:v>76618.113070000007</c:v>
              </c:pt>
              <c:pt idx="3">
                <c:v>73590.538854480008</c:v>
              </c:pt>
              <c:pt idx="4">
                <c:v>73727.711980200009</c:v>
              </c:pt>
              <c:pt idx="5">
                <c:v>74175.697713440008</c:v>
              </c:pt>
              <c:pt idx="6">
                <c:v>75248.34132087999</c:v>
              </c:pt>
              <c:pt idx="7">
                <c:v>74269.972769659958</c:v>
              </c:pt>
              <c:pt idx="8">
                <c:v>74482.876305139987</c:v>
              </c:pt>
              <c:pt idx="9">
                <c:v>75218.366388060022</c:v>
              </c:pt>
              <c:pt idx="10">
                <c:v>75743.413553900013</c:v>
              </c:pt>
              <c:pt idx="11">
                <c:v>76024.490487459989</c:v>
              </c:pt>
              <c:pt idx="12">
                <c:v>72983.708793059981</c:v>
              </c:pt>
              <c:pt idx="13">
                <c:v>73500.916756259976</c:v>
              </c:pt>
              <c:pt idx="14">
                <c:v>73607.807146420004</c:v>
              </c:pt>
              <c:pt idx="15">
                <c:v>73986.772324839985</c:v>
              </c:pt>
              <c:pt idx="16">
                <c:v>74388.908526299972</c:v>
              </c:pt>
              <c:pt idx="17">
                <c:v>74787.874679579952</c:v>
              </c:pt>
              <c:pt idx="18">
                <c:v>75038.281319360045</c:v>
              </c:pt>
              <c:pt idx="19">
                <c:v>75399.442098559943</c:v>
              </c:pt>
              <c:pt idx="20">
                <c:v>75146.880520980019</c:v>
              </c:pt>
              <c:pt idx="21">
                <c:v>75133.912546180014</c:v>
              </c:pt>
              <c:pt idx="22">
                <c:v>75061.212596396013</c:v>
              </c:pt>
              <c:pt idx="23">
                <c:v>74953.604563380024</c:v>
              </c:pt>
              <c:pt idx="24">
                <c:v>74953.604563380024</c:v>
              </c:pt>
              <c:pt idx="25">
                <c:v>74953.604563380024</c:v>
              </c:pt>
              <c:pt idx="26">
                <c:v>74953.604563380024</c:v>
              </c:pt>
              <c:pt idx="27">
                <c:v>74955.123270360025</c:v>
              </c:pt>
              <c:pt idx="28">
                <c:v>74956.437689200015</c:v>
              </c:pt>
              <c:pt idx="29">
                <c:v>74956.758391740019</c:v>
              </c:pt>
              <c:pt idx="30">
                <c:v>74967.050446500027</c:v>
              </c:pt>
              <c:pt idx="31">
                <c:v>74968.587622680017</c:v>
              </c:pt>
              <c:pt idx="32">
                <c:v>74970.07975056002</c:v>
              </c:pt>
              <c:pt idx="33">
                <c:v>74971.532524040027</c:v>
              </c:pt>
              <c:pt idx="34">
                <c:v>74968.320012140015</c:v>
              </c:pt>
              <c:pt idx="35">
                <c:v>75103.282780940033</c:v>
              </c:pt>
              <c:pt idx="36">
                <c:v>75332.096770100019</c:v>
              </c:pt>
              <c:pt idx="37">
                <c:v>75667.517576177619</c:v>
              </c:pt>
              <c:pt idx="38">
                <c:v>76088.30566054162</c:v>
              </c:pt>
              <c:pt idx="39">
                <c:v>76040.502874613623</c:v>
              </c:pt>
              <c:pt idx="40">
                <c:v>77006.203678943217</c:v>
              </c:pt>
              <c:pt idx="41">
                <c:v>77039.751184092835</c:v>
              </c:pt>
              <c:pt idx="42">
                <c:v>76881.917278612818</c:v>
              </c:pt>
              <c:pt idx="43">
                <c:v>76514.092807606416</c:v>
              </c:pt>
              <c:pt idx="44">
                <c:v>76524.521100923215</c:v>
              </c:pt>
              <c:pt idx="45">
                <c:v>76532.311648528019</c:v>
              </c:pt>
              <c:pt idx="46">
                <c:v>76262.620641504822</c:v>
              </c:pt>
              <c:pt idx="47">
                <c:v>76250.723409040016</c:v>
              </c:pt>
              <c:pt idx="48">
                <c:v>76241.320836260013</c:v>
              </c:pt>
              <c:pt idx="49">
                <c:v>75196.060733380014</c:v>
              </c:pt>
              <c:pt idx="50">
                <c:v>75196.060733380014</c:v>
              </c:pt>
            </c:numLit>
          </c:val>
          <c:extLst>
            <c:ext xmlns:c16="http://schemas.microsoft.com/office/drawing/2014/chart" uri="{C3380CC4-5D6E-409C-BE32-E72D297353CC}">
              <c16:uniqueId val="{00000005-FE5B-4630-B358-EEBB7501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6342024"/>
        <c:axId val="986342416"/>
      </c:barChart>
      <c:catAx>
        <c:axId val="986342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986342416"/>
        <c:crosses val="autoZero"/>
        <c:auto val="1"/>
        <c:lblAlgn val="ctr"/>
        <c:lblOffset val="100"/>
        <c:noMultiLvlLbl val="0"/>
      </c:catAx>
      <c:valAx>
        <c:axId val="986342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(tons)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86342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Plantation Acres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37901972144917"/>
          <c:y val="0.15413025294915059"/>
          <c:w val="0.66654534286953571"/>
          <c:h val="0.5494894868910617"/>
        </c:manualLayout>
      </c:layout>
      <c:barChart>
        <c:barDir val="col"/>
        <c:grouping val="stacked"/>
        <c:varyColors val="0"/>
        <c:ser>
          <c:idx val="15"/>
          <c:order val="0"/>
          <c:tx>
            <c:v>   Cutover 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_(* #,##0_);_(* \(#,##0\);_(* "-"??_);_(@_)</c:formatCode>
              <c:ptCount val="51"/>
              <c:pt idx="0">
                <c:v>215.79</c:v>
              </c:pt>
              <c:pt idx="1">
                <c:v>374.34</c:v>
              </c:pt>
              <c:pt idx="2">
                <c:v>0</c:v>
              </c:pt>
              <c:pt idx="3">
                <c:v>445.02000000000004</c:v>
              </c:pt>
              <c:pt idx="4">
                <c:v>0</c:v>
              </c:pt>
              <c:pt idx="5">
                <c:v>209</c:v>
              </c:pt>
              <c:pt idx="6">
                <c:v>0</c:v>
              </c:pt>
              <c:pt idx="7">
                <c:v>550.06999999999994</c:v>
              </c:pt>
              <c:pt idx="8">
                <c:v>676.80000000000007</c:v>
              </c:pt>
              <c:pt idx="9">
                <c:v>29.47</c:v>
              </c:pt>
              <c:pt idx="10">
                <c:v>480.87</c:v>
              </c:pt>
              <c:pt idx="11">
                <c:v>345.62000000000006</c:v>
              </c:pt>
              <c:pt idx="12">
                <c:v>955.5200000000001</c:v>
              </c:pt>
              <c:pt idx="13">
                <c:v>35.53</c:v>
              </c:pt>
              <c:pt idx="14">
                <c:v>535.99</c:v>
              </c:pt>
              <c:pt idx="15">
                <c:v>570.3900000000001</c:v>
              </c:pt>
              <c:pt idx="16">
                <c:v>25.51</c:v>
              </c:pt>
              <c:pt idx="17">
                <c:v>10.19</c:v>
              </c:pt>
              <c:pt idx="18">
                <c:v>159.25</c:v>
              </c:pt>
              <c:pt idx="19">
                <c:v>206.44000000000003</c:v>
              </c:pt>
              <c:pt idx="20">
                <c:v>168.45999999999998</c:v>
              </c:pt>
              <c:pt idx="21">
                <c:v>44.42</c:v>
              </c:pt>
              <c:pt idx="22">
                <c:v>249.02360000000002</c:v>
              </c:pt>
              <c:pt idx="23">
                <c:v>978.20640000000014</c:v>
              </c:pt>
              <c:pt idx="24">
                <c:v>1338.7564000000002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59.25</c:v>
              </c:pt>
              <c:pt idx="29">
                <c:v>206.93359999999998</c:v>
              </c:pt>
              <c:pt idx="30">
                <c:v>0</c:v>
              </c:pt>
              <c:pt idx="31">
                <c:v>160.57999999999998</c:v>
              </c:pt>
              <c:pt idx="32">
                <c:v>321.68</c:v>
              </c:pt>
              <c:pt idx="33">
                <c:v>0</c:v>
              </c:pt>
              <c:pt idx="34">
                <c:v>456.37999999999994</c:v>
              </c:pt>
              <c:pt idx="35">
                <c:v>0</c:v>
              </c:pt>
              <c:pt idx="36">
                <c:v>197.64</c:v>
              </c:pt>
              <c:pt idx="37">
                <c:v>0</c:v>
              </c:pt>
              <c:pt idx="38">
                <c:v>550.07000000000005</c:v>
              </c:pt>
              <c:pt idx="39">
                <c:v>676.8</c:v>
              </c:pt>
              <c:pt idx="40">
                <c:v>29.47</c:v>
              </c:pt>
              <c:pt idx="41">
                <c:v>480.87</c:v>
              </c:pt>
              <c:pt idx="42">
                <c:v>345.62000000000006</c:v>
              </c:pt>
              <c:pt idx="43">
                <c:v>955.52</c:v>
              </c:pt>
              <c:pt idx="44">
                <c:v>35.53</c:v>
              </c:pt>
              <c:pt idx="45">
                <c:v>535.99</c:v>
              </c:pt>
              <c:pt idx="46">
                <c:v>570.3900000000001</c:v>
              </c:pt>
              <c:pt idx="47">
                <c:v>25.51</c:v>
              </c:pt>
              <c:pt idx="48">
                <c:v>10.19</c:v>
              </c:pt>
              <c:pt idx="49">
                <c:v>1474.0463999999999</c:v>
              </c:pt>
              <c:pt idx="50">
                <c:v>1500</c:v>
              </c:pt>
            </c:numLit>
          </c:val>
          <c:extLst>
            <c:ext xmlns:c16="http://schemas.microsoft.com/office/drawing/2014/chart" uri="{C3380CC4-5D6E-409C-BE32-E72D297353CC}">
              <c16:uniqueId val="{00000000-9A67-4ED3-97DD-C53803862F87}"/>
            </c:ext>
          </c:extLst>
        </c:ser>
        <c:ser>
          <c:idx val="16"/>
          <c:order val="1"/>
          <c:tx>
            <c:v>   Site Prepped </c:v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_(* #,##0_);_(* \(#,##0\);_(* "-"??_);_(@_)</c:formatCode>
              <c:ptCount val="51"/>
              <c:pt idx="0">
                <c:v>0</c:v>
              </c:pt>
              <c:pt idx="1">
                <c:v>215.79</c:v>
              </c:pt>
              <c:pt idx="2">
                <c:v>374.34</c:v>
              </c:pt>
              <c:pt idx="3">
                <c:v>0</c:v>
              </c:pt>
              <c:pt idx="4">
                <c:v>445.02</c:v>
              </c:pt>
              <c:pt idx="5">
                <c:v>0</c:v>
              </c:pt>
              <c:pt idx="6">
                <c:v>209</c:v>
              </c:pt>
              <c:pt idx="7">
                <c:v>0</c:v>
              </c:pt>
              <c:pt idx="8">
                <c:v>550.06999999999994</c:v>
              </c:pt>
              <c:pt idx="9">
                <c:v>676.8</c:v>
              </c:pt>
              <c:pt idx="10">
                <c:v>29.47</c:v>
              </c:pt>
              <c:pt idx="11">
                <c:v>480.87</c:v>
              </c:pt>
              <c:pt idx="12">
                <c:v>345.62000000000006</c:v>
              </c:pt>
              <c:pt idx="13">
                <c:v>955.52</c:v>
              </c:pt>
              <c:pt idx="14">
                <c:v>35.53</c:v>
              </c:pt>
              <c:pt idx="15">
                <c:v>535.99000000000012</c:v>
              </c:pt>
              <c:pt idx="16">
                <c:v>570.3900000000001</c:v>
              </c:pt>
              <c:pt idx="17">
                <c:v>25.51</c:v>
              </c:pt>
              <c:pt idx="18">
                <c:v>10.19</c:v>
              </c:pt>
              <c:pt idx="19">
                <c:v>159.25</c:v>
              </c:pt>
              <c:pt idx="20">
                <c:v>206.44</c:v>
              </c:pt>
              <c:pt idx="21">
                <c:v>168.45999999999998</c:v>
              </c:pt>
              <c:pt idx="22">
                <c:v>44.42</c:v>
              </c:pt>
              <c:pt idx="23">
                <c:v>249.02360000000002</c:v>
              </c:pt>
              <c:pt idx="24">
                <c:v>978.20640000000003</c:v>
              </c:pt>
              <c:pt idx="25">
                <c:v>1338.7564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59.25</c:v>
              </c:pt>
              <c:pt idx="30">
                <c:v>206.93360000000001</c:v>
              </c:pt>
              <c:pt idx="31">
                <c:v>0</c:v>
              </c:pt>
              <c:pt idx="32">
                <c:v>160.58000000000001</c:v>
              </c:pt>
              <c:pt idx="33">
                <c:v>321.68</c:v>
              </c:pt>
              <c:pt idx="34">
                <c:v>0</c:v>
              </c:pt>
              <c:pt idx="35">
                <c:v>456.38</c:v>
              </c:pt>
              <c:pt idx="36">
                <c:v>0</c:v>
              </c:pt>
              <c:pt idx="37">
                <c:v>197.64</c:v>
              </c:pt>
              <c:pt idx="38">
                <c:v>0</c:v>
              </c:pt>
              <c:pt idx="39">
                <c:v>550.06999999999994</c:v>
              </c:pt>
              <c:pt idx="40">
                <c:v>676.80000000000007</c:v>
              </c:pt>
              <c:pt idx="41">
                <c:v>29.47</c:v>
              </c:pt>
              <c:pt idx="42">
                <c:v>480.87</c:v>
              </c:pt>
              <c:pt idx="43">
                <c:v>345.62000000000006</c:v>
              </c:pt>
              <c:pt idx="44">
                <c:v>955.5200000000001</c:v>
              </c:pt>
              <c:pt idx="45">
                <c:v>35.53</c:v>
              </c:pt>
              <c:pt idx="46">
                <c:v>535.99</c:v>
              </c:pt>
              <c:pt idx="47">
                <c:v>570.3900000000001</c:v>
              </c:pt>
              <c:pt idx="48">
                <c:v>25.51</c:v>
              </c:pt>
              <c:pt idx="49">
                <c:v>10.19</c:v>
              </c:pt>
              <c:pt idx="50">
                <c:v>1474.0464000000004</c:v>
              </c:pt>
            </c:numLit>
          </c:val>
          <c:extLst>
            <c:ext xmlns:c16="http://schemas.microsoft.com/office/drawing/2014/chart" uri="{C3380CC4-5D6E-409C-BE32-E72D297353CC}">
              <c16:uniqueId val="{00000001-9A67-4ED3-97DD-C53803862F87}"/>
            </c:ext>
          </c:extLst>
        </c:ser>
        <c:ser>
          <c:idx val="0"/>
          <c:order val="2"/>
          <c:tx>
            <c:v> Premech Plt Acres (ages 1-11) </c:v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val>
            <c:numLit>
              <c:formatCode>_(* #,##0_);_(* \(#,##0\);_(* "-"??_);_(@_)</c:formatCode>
              <c:ptCount val="51"/>
              <c:pt idx="0">
                <c:v>3494.559999999999</c:v>
              </c:pt>
              <c:pt idx="1">
                <c:v>3063.8099999999995</c:v>
              </c:pt>
              <c:pt idx="2">
                <c:v>3078.91</c:v>
              </c:pt>
              <c:pt idx="3">
                <c:v>3358.8499999999995</c:v>
              </c:pt>
              <c:pt idx="4">
                <c:v>3358.8499999999995</c:v>
              </c:pt>
              <c:pt idx="5">
                <c:v>3368.5300000000007</c:v>
              </c:pt>
              <c:pt idx="6">
                <c:v>2587.0700000000006</c:v>
              </c:pt>
              <c:pt idx="7">
                <c:v>2583.3399999999997</c:v>
              </c:pt>
              <c:pt idx="8">
                <c:v>2583.3399999999997</c:v>
              </c:pt>
              <c:pt idx="9">
                <c:v>2865.4399999999996</c:v>
              </c:pt>
              <c:pt idx="10">
                <c:v>2915.9600000000005</c:v>
              </c:pt>
              <c:pt idx="11">
                <c:v>2500.4899999999993</c:v>
              </c:pt>
              <c:pt idx="12">
                <c:v>2981.3600000000006</c:v>
              </c:pt>
              <c:pt idx="13">
                <c:v>3111.1900000000014</c:v>
              </c:pt>
              <c:pt idx="14">
                <c:v>3692.3700000000017</c:v>
              </c:pt>
              <c:pt idx="15">
                <c:v>3727.900000000001</c:v>
              </c:pt>
              <c:pt idx="16">
                <c:v>3818.8700000000003</c:v>
              </c:pt>
              <c:pt idx="17">
                <c:v>4389.2600000000011</c:v>
              </c:pt>
              <c:pt idx="18">
                <c:v>4205.7699999999995</c:v>
              </c:pt>
              <c:pt idx="19">
                <c:v>4215.96</c:v>
              </c:pt>
              <c:pt idx="20">
                <c:v>3825.1399999999994</c:v>
              </c:pt>
              <c:pt idx="21">
                <c:v>3354.7799999999988</c:v>
              </c:pt>
              <c:pt idx="22">
                <c:v>3493.7699999999991</c:v>
              </c:pt>
              <c:pt idx="23">
                <c:v>3057.3199999999997</c:v>
              </c:pt>
              <c:pt idx="24">
                <c:v>2960.7236000000007</c:v>
              </c:pt>
              <c:pt idx="25">
                <c:v>2983.4100000000003</c:v>
              </c:pt>
              <c:pt idx="26">
                <c:v>4286.6364000000012</c:v>
              </c:pt>
              <c:pt idx="27">
                <c:v>3750.6464000000005</c:v>
              </c:pt>
              <c:pt idx="28">
                <c:v>3180.2563999999998</c:v>
              </c:pt>
              <c:pt idx="29">
                <c:v>3154.7464</c:v>
              </c:pt>
              <c:pt idx="30">
                <c:v>3203.8063999999999</c:v>
              </c:pt>
              <c:pt idx="31">
                <c:v>3251.49</c:v>
              </c:pt>
              <c:pt idx="32">
                <c:v>3045.0499999999997</c:v>
              </c:pt>
              <c:pt idx="33">
                <c:v>3037.17</c:v>
              </c:pt>
              <c:pt idx="34">
                <c:v>3314.43</c:v>
              </c:pt>
              <c:pt idx="35">
                <c:v>3065.4064000000003</c:v>
              </c:pt>
              <c:pt idx="36">
                <c:v>2543.5800000000004</c:v>
              </c:pt>
              <c:pt idx="37">
                <c:v>1204.8235999999997</c:v>
              </c:pt>
              <c:pt idx="38">
                <c:v>1402.4635999999998</c:v>
              </c:pt>
              <c:pt idx="39">
                <c:v>1402.4635999999998</c:v>
              </c:pt>
              <c:pt idx="40">
                <c:v>1952.5335999999995</c:v>
              </c:pt>
              <c:pt idx="41">
                <c:v>2570.0835999999999</c:v>
              </c:pt>
              <c:pt idx="42">
                <c:v>2392.62</c:v>
              </c:pt>
              <c:pt idx="43">
                <c:v>2873.4900000000002</c:v>
              </c:pt>
              <c:pt idx="44">
                <c:v>3058.5300000000011</c:v>
              </c:pt>
              <c:pt idx="45">
                <c:v>3692.3700000000003</c:v>
              </c:pt>
              <c:pt idx="46">
                <c:v>3727.9</c:v>
              </c:pt>
              <c:pt idx="47">
                <c:v>3807.5099999999998</c:v>
              </c:pt>
              <c:pt idx="48">
                <c:v>4377.8999999999996</c:v>
              </c:pt>
              <c:pt idx="49">
                <c:v>4205.7699999999995</c:v>
              </c:pt>
              <c:pt idx="50">
                <c:v>4215.96</c:v>
              </c:pt>
            </c:numLit>
          </c:val>
          <c:extLst>
            <c:ext xmlns:c16="http://schemas.microsoft.com/office/drawing/2014/chart" uri="{C3380CC4-5D6E-409C-BE32-E72D297353CC}">
              <c16:uniqueId val="{00000002-9A67-4ED3-97DD-C53803862F87}"/>
            </c:ext>
          </c:extLst>
        </c:ser>
        <c:ser>
          <c:idx val="14"/>
          <c:order val="3"/>
          <c:tx>
            <c:v> Merchantable Acres </c:v>
          </c:tx>
          <c:invertIfNegative val="0"/>
          <c:cat>
            <c:strLit>
              <c:ptCount val="51"/>
              <c:pt idx="0">
                <c:v>Model Year 0</c:v>
              </c:pt>
              <c:pt idx="1">
                <c:v>2026</c:v>
              </c:pt>
              <c:pt idx="2">
                <c:v>2027</c:v>
              </c:pt>
              <c:pt idx="3">
                <c:v>2028</c:v>
              </c:pt>
              <c:pt idx="4">
                <c:v>2029</c:v>
              </c:pt>
              <c:pt idx="5">
                <c:v>2030</c:v>
              </c:pt>
              <c:pt idx="6">
                <c:v>2031</c:v>
              </c:pt>
              <c:pt idx="7">
                <c:v>2032</c:v>
              </c:pt>
              <c:pt idx="8">
                <c:v>2033</c:v>
              </c:pt>
              <c:pt idx="9">
                <c:v>2034</c:v>
              </c:pt>
              <c:pt idx="10">
                <c:v>2035</c:v>
              </c:pt>
              <c:pt idx="11">
                <c:v>2036</c:v>
              </c:pt>
              <c:pt idx="12">
                <c:v>2037</c:v>
              </c:pt>
              <c:pt idx="13">
                <c:v>2038</c:v>
              </c:pt>
              <c:pt idx="14">
                <c:v>2039</c:v>
              </c:pt>
              <c:pt idx="15">
                <c:v>2040</c:v>
              </c:pt>
              <c:pt idx="16">
                <c:v>2041</c:v>
              </c:pt>
              <c:pt idx="17">
                <c:v>2042</c:v>
              </c:pt>
              <c:pt idx="18">
                <c:v>2043</c:v>
              </c:pt>
              <c:pt idx="19">
                <c:v>2044</c:v>
              </c:pt>
              <c:pt idx="20">
                <c:v>2045</c:v>
              </c:pt>
              <c:pt idx="21">
                <c:v>2046</c:v>
              </c:pt>
              <c:pt idx="22">
                <c:v>2047</c:v>
              </c:pt>
              <c:pt idx="23">
                <c:v>2048</c:v>
              </c:pt>
              <c:pt idx="24">
                <c:v>2049</c:v>
              </c:pt>
              <c:pt idx="25">
                <c:v>2050</c:v>
              </c:pt>
              <c:pt idx="26">
                <c:v>2051</c:v>
              </c:pt>
              <c:pt idx="27">
                <c:v>2052</c:v>
              </c:pt>
              <c:pt idx="28">
                <c:v>2053</c:v>
              </c:pt>
              <c:pt idx="29">
                <c:v>2054</c:v>
              </c:pt>
              <c:pt idx="30">
                <c:v>2055</c:v>
              </c:pt>
              <c:pt idx="31">
                <c:v>2056</c:v>
              </c:pt>
              <c:pt idx="32">
                <c:v>2057</c:v>
              </c:pt>
              <c:pt idx="33">
                <c:v>2058</c:v>
              </c:pt>
              <c:pt idx="34">
                <c:v>2059</c:v>
              </c:pt>
              <c:pt idx="35">
                <c:v>2060</c:v>
              </c:pt>
              <c:pt idx="36">
                <c:v>2061</c:v>
              </c:pt>
              <c:pt idx="37">
                <c:v>2062</c:v>
              </c:pt>
              <c:pt idx="38">
                <c:v>2063</c:v>
              </c:pt>
              <c:pt idx="39">
                <c:v>2064</c:v>
              </c:pt>
              <c:pt idx="40">
                <c:v>2065</c:v>
              </c:pt>
              <c:pt idx="41">
                <c:v>2066</c:v>
              </c:pt>
              <c:pt idx="42">
                <c:v>2067</c:v>
              </c:pt>
              <c:pt idx="43">
                <c:v>2068</c:v>
              </c:pt>
              <c:pt idx="44">
                <c:v>2069</c:v>
              </c:pt>
              <c:pt idx="45">
                <c:v>2070</c:v>
              </c:pt>
              <c:pt idx="46">
                <c:v>2071</c:v>
              </c:pt>
              <c:pt idx="47">
                <c:v>2072</c:v>
              </c:pt>
              <c:pt idx="48">
                <c:v>2073</c:v>
              </c:pt>
              <c:pt idx="49">
                <c:v>2074</c:v>
              </c:pt>
              <c:pt idx="50">
                <c:v>2075</c:v>
              </c:pt>
            </c:strLit>
          </c:cat>
          <c:val>
            <c:numLit>
              <c:formatCode>_(* #,##0_);_(* \(#,##0\);_(* "-"??_);_(@_)</c:formatCode>
              <c:ptCount val="51"/>
              <c:pt idx="0">
                <c:v>5052.630000000001</c:v>
              </c:pt>
              <c:pt idx="1">
                <c:v>5109.0400000000036</c:v>
              </c:pt>
              <c:pt idx="2">
                <c:v>5309.7300000000041</c:v>
              </c:pt>
              <c:pt idx="3">
                <c:v>4959.1100000000015</c:v>
              </c:pt>
              <c:pt idx="4">
                <c:v>4959.1100000000015</c:v>
              </c:pt>
              <c:pt idx="5">
                <c:v>5185.45</c:v>
              </c:pt>
              <c:pt idx="6">
                <c:v>5966.9100000000035</c:v>
              </c:pt>
              <c:pt idx="7">
                <c:v>5629.5700000000015</c:v>
              </c:pt>
              <c:pt idx="8">
                <c:v>4952.7699999999995</c:v>
              </c:pt>
              <c:pt idx="9">
                <c:v>5191.2699999999986</c:v>
              </c:pt>
              <c:pt idx="10">
                <c:v>5336.6799999999994</c:v>
              </c:pt>
              <c:pt idx="11">
                <c:v>5435.9999999999991</c:v>
              </c:pt>
              <c:pt idx="12">
                <c:v>4480.4800000000014</c:v>
              </c:pt>
              <c:pt idx="13">
                <c:v>4660.7400000000016</c:v>
              </c:pt>
              <c:pt idx="14">
                <c:v>4499.0899999999992</c:v>
              </c:pt>
              <c:pt idx="15">
                <c:v>3928.7000000000007</c:v>
              </c:pt>
              <c:pt idx="16">
                <c:v>4348.2100000000019</c:v>
              </c:pt>
              <c:pt idx="17">
                <c:v>4338.0200000000023</c:v>
              </c:pt>
              <c:pt idx="18">
                <c:v>4387.7700000000032</c:v>
              </c:pt>
              <c:pt idx="19">
                <c:v>4181.3300000000017</c:v>
              </c:pt>
              <c:pt idx="20">
                <c:v>4562.9400000000032</c:v>
              </c:pt>
              <c:pt idx="21">
                <c:v>5195.3200000000024</c:v>
              </c:pt>
              <c:pt idx="22">
                <c:v>4975.7664000000022</c:v>
              </c:pt>
              <c:pt idx="23">
                <c:v>4478.43</c:v>
              </c:pt>
              <c:pt idx="24">
                <c:v>3485.2936000000004</c:v>
              </c:pt>
              <c:pt idx="25">
                <c:v>4440.8135999999986</c:v>
              </c:pt>
              <c:pt idx="26">
                <c:v>4476.3436000000002</c:v>
              </c:pt>
              <c:pt idx="27">
                <c:v>5012.3335999999999</c:v>
              </c:pt>
              <c:pt idx="28">
                <c:v>5523.4736000000012</c:v>
              </c:pt>
              <c:pt idx="29">
                <c:v>5342.050000000002</c:v>
              </c:pt>
              <c:pt idx="30">
                <c:v>5352.24</c:v>
              </c:pt>
              <c:pt idx="31">
                <c:v>5350.909999999998</c:v>
              </c:pt>
              <c:pt idx="32">
                <c:v>5235.6699999999983</c:v>
              </c:pt>
              <c:pt idx="33">
                <c:v>5404.1299999999974</c:v>
              </c:pt>
              <c:pt idx="34">
                <c:v>4992.1699999999992</c:v>
              </c:pt>
              <c:pt idx="35">
                <c:v>5241.1936000000005</c:v>
              </c:pt>
              <c:pt idx="36">
                <c:v>6021.7600000000011</c:v>
              </c:pt>
              <c:pt idx="37">
                <c:v>7360.5163999999995</c:v>
              </c:pt>
              <c:pt idx="38">
                <c:v>6810.4463999999989</c:v>
              </c:pt>
              <c:pt idx="39">
                <c:v>6133.6463999999996</c:v>
              </c:pt>
              <c:pt idx="40">
                <c:v>6104.1764000000003</c:v>
              </c:pt>
              <c:pt idx="41">
                <c:v>5682.5564000000004</c:v>
              </c:pt>
              <c:pt idx="42">
                <c:v>5543.869999999999</c:v>
              </c:pt>
              <c:pt idx="43">
                <c:v>4588.3499999999995</c:v>
              </c:pt>
              <c:pt idx="44">
                <c:v>4713.3999999999987</c:v>
              </c:pt>
              <c:pt idx="45">
                <c:v>4499.09</c:v>
              </c:pt>
              <c:pt idx="46">
                <c:v>3928.7000000000007</c:v>
              </c:pt>
              <c:pt idx="47">
                <c:v>4359.5700000000015</c:v>
              </c:pt>
              <c:pt idx="48">
                <c:v>4349.38</c:v>
              </c:pt>
              <c:pt idx="49">
                <c:v>3072.9736000000003</c:v>
              </c:pt>
              <c:pt idx="50">
                <c:v>1572.9736</c:v>
              </c:pt>
            </c:numLit>
          </c:val>
          <c:extLst>
            <c:ext xmlns:c16="http://schemas.microsoft.com/office/drawing/2014/chart" uri="{C3380CC4-5D6E-409C-BE32-E72D297353CC}">
              <c16:uniqueId val="{00000003-9A67-4ED3-97DD-C5380386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6343984"/>
        <c:axId val="986344768"/>
        <c:extLst/>
      </c:barChart>
      <c:catAx>
        <c:axId val="98634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986344768"/>
        <c:crosses val="autoZero"/>
        <c:auto val="1"/>
        <c:lblAlgn val="ctr"/>
        <c:lblOffset val="100"/>
        <c:noMultiLvlLbl val="0"/>
      </c:catAx>
      <c:valAx>
        <c:axId val="986344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98634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62962681534531"/>
          <c:y val="0.19875948198782845"/>
          <c:w val="0.21988595816355283"/>
          <c:h val="0.531461451933892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Harvest Activity Acres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 Plantation Clearcut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374.34</c:v>
              </c:pt>
              <c:pt idx="1">
                <c:v>0</c:v>
              </c:pt>
              <c:pt idx="2">
                <c:v>445.02000000000004</c:v>
              </c:pt>
              <c:pt idx="3">
                <c:v>0</c:v>
              </c:pt>
              <c:pt idx="4">
                <c:v>209</c:v>
              </c:pt>
              <c:pt idx="5">
                <c:v>0</c:v>
              </c:pt>
              <c:pt idx="6">
                <c:v>550.06999999999994</c:v>
              </c:pt>
              <c:pt idx="7">
                <c:v>676.80000000000007</c:v>
              </c:pt>
              <c:pt idx="8">
                <c:v>29.47</c:v>
              </c:pt>
              <c:pt idx="9">
                <c:v>480.87</c:v>
              </c:pt>
              <c:pt idx="10">
                <c:v>345.62000000000006</c:v>
              </c:pt>
              <c:pt idx="11">
                <c:v>955.52</c:v>
              </c:pt>
              <c:pt idx="12">
                <c:v>35.53</c:v>
              </c:pt>
              <c:pt idx="13">
                <c:v>535.99</c:v>
              </c:pt>
              <c:pt idx="14">
                <c:v>570.39</c:v>
              </c:pt>
              <c:pt idx="15">
                <c:v>25.51</c:v>
              </c:pt>
              <c:pt idx="16">
                <c:v>10.19</c:v>
              </c:pt>
              <c:pt idx="17">
                <c:v>159.25</c:v>
              </c:pt>
              <c:pt idx="18">
                <c:v>206.44000000000003</c:v>
              </c:pt>
              <c:pt idx="19">
                <c:v>168.45999999999998</c:v>
              </c:pt>
              <c:pt idx="20">
                <c:v>44.42</c:v>
              </c:pt>
              <c:pt idx="21">
                <c:v>249.02360000000002</c:v>
              </c:pt>
              <c:pt idx="22">
                <c:v>978.2063999999998</c:v>
              </c:pt>
              <c:pt idx="23">
                <c:v>1338.7564000000002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59.25</c:v>
              </c:pt>
              <c:pt idx="28">
                <c:v>206.93359999999998</c:v>
              </c:pt>
              <c:pt idx="29">
                <c:v>0</c:v>
              </c:pt>
              <c:pt idx="30">
                <c:v>160.58000000000001</c:v>
              </c:pt>
              <c:pt idx="31">
                <c:v>321.68</c:v>
              </c:pt>
              <c:pt idx="32">
                <c:v>0</c:v>
              </c:pt>
              <c:pt idx="33">
                <c:v>456.37999999999994</c:v>
              </c:pt>
              <c:pt idx="34">
                <c:v>0</c:v>
              </c:pt>
              <c:pt idx="35">
                <c:v>197.64</c:v>
              </c:pt>
              <c:pt idx="36">
                <c:v>0</c:v>
              </c:pt>
              <c:pt idx="37">
                <c:v>550.06999999999994</c:v>
              </c:pt>
              <c:pt idx="38">
                <c:v>676.80000000000007</c:v>
              </c:pt>
              <c:pt idx="39">
                <c:v>29.47</c:v>
              </c:pt>
              <c:pt idx="40">
                <c:v>480.87</c:v>
              </c:pt>
              <c:pt idx="41">
                <c:v>345.61999999999995</c:v>
              </c:pt>
              <c:pt idx="42">
                <c:v>955.51999999999987</c:v>
              </c:pt>
              <c:pt idx="43">
                <c:v>35.53</c:v>
              </c:pt>
              <c:pt idx="44">
                <c:v>535.99</c:v>
              </c:pt>
              <c:pt idx="45">
                <c:v>570.39</c:v>
              </c:pt>
              <c:pt idx="46">
                <c:v>25.51</c:v>
              </c:pt>
              <c:pt idx="47">
                <c:v>10.19</c:v>
              </c:pt>
              <c:pt idx="48">
                <c:v>1474.0463999999997</c:v>
              </c:pt>
              <c:pt idx="49">
                <c:v>1500</c:v>
              </c:pt>
            </c:numLit>
          </c:val>
          <c:extLst>
            <c:ext xmlns:c16="http://schemas.microsoft.com/office/drawing/2014/chart" uri="{C3380CC4-5D6E-409C-BE32-E72D297353CC}">
              <c16:uniqueId val="{00000000-DA33-422A-A2D1-AA7B0C3279DC}"/>
            </c:ext>
          </c:extLst>
        </c:ser>
        <c:ser>
          <c:idx val="1"/>
          <c:order val="1"/>
          <c:tx>
            <c:v> Natural Clearcut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2.2800000000000002</c:v>
              </c:pt>
              <c:pt idx="1">
                <c:v>0</c:v>
              </c:pt>
              <c:pt idx="2">
                <c:v>8.9003999999999994</c:v>
              </c:pt>
              <c:pt idx="3">
                <c:v>0</c:v>
              </c:pt>
              <c:pt idx="4">
                <c:v>4.18</c:v>
              </c:pt>
              <c:pt idx="5">
                <c:v>0</c:v>
              </c:pt>
              <c:pt idx="6">
                <c:v>11.0014</c:v>
              </c:pt>
              <c:pt idx="7">
                <c:v>13.536</c:v>
              </c:pt>
              <c:pt idx="8">
                <c:v>0.58940000000000003</c:v>
              </c:pt>
              <c:pt idx="9">
                <c:v>9.6173999999999999</c:v>
              </c:pt>
              <c:pt idx="10">
                <c:v>6.9123999999999999</c:v>
              </c:pt>
              <c:pt idx="11">
                <c:v>19.110399999999998</c:v>
              </c:pt>
              <c:pt idx="12">
                <c:v>0.71060000000000001</c:v>
              </c:pt>
              <c:pt idx="13">
                <c:v>10.719800000000001</c:v>
              </c:pt>
              <c:pt idx="14">
                <c:v>3.08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3.3692000000000002</c:v>
              </c:pt>
              <c:pt idx="20">
                <c:v>0.88839999999999997</c:v>
              </c:pt>
              <c:pt idx="21">
                <c:v>4.9804719999999998</c:v>
              </c:pt>
              <c:pt idx="22">
                <c:v>7.3719280000000005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1.0268000000000002</c:v>
              </c:pt>
              <c:pt idx="34">
                <c:v>0</c:v>
              </c:pt>
              <c:pt idx="35">
                <c:v>3.8732000000000002</c:v>
              </c:pt>
              <c:pt idx="36">
                <c:v>0</c:v>
              </c:pt>
              <c:pt idx="37">
                <c:v>11.0014</c:v>
              </c:pt>
              <c:pt idx="38">
                <c:v>7.0789999999999997</c:v>
              </c:pt>
              <c:pt idx="39">
                <c:v>0</c:v>
              </c:pt>
              <c:pt idx="40">
                <c:v>0</c:v>
              </c:pt>
              <c:pt idx="41">
                <c:v>6.9123999999999999</c:v>
              </c:pt>
              <c:pt idx="42">
                <c:v>17.625</c:v>
              </c:pt>
              <c:pt idx="43">
                <c:v>0</c:v>
              </c:pt>
              <c:pt idx="44">
                <c:v>0</c:v>
              </c:pt>
              <c:pt idx="45">
                <c:v>6.9123999999999999</c:v>
              </c:pt>
              <c:pt idx="46">
                <c:v>0.51019999999999999</c:v>
              </c:pt>
              <c:pt idx="47">
                <c:v>0.20380000000000001</c:v>
              </c:pt>
              <c:pt idx="48">
                <c:v>25.953600000000002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33-422A-A2D1-AA7B0C3279DC}"/>
            </c:ext>
          </c:extLst>
        </c:ser>
        <c:ser>
          <c:idx val="2"/>
          <c:order val="2"/>
          <c:tx>
            <c:v> First Thin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543.33999999999992</c:v>
              </c:pt>
              <c:pt idx="1">
                <c:v>193.34000000000003</c:v>
              </c:pt>
              <c:pt idx="2">
                <c:v>95.91</c:v>
              </c:pt>
              <c:pt idx="3">
                <c:v>430.75</c:v>
              </c:pt>
              <c:pt idx="4">
                <c:v>200.69</c:v>
              </c:pt>
              <c:pt idx="5">
                <c:v>0</c:v>
              </c:pt>
              <c:pt idx="6">
                <c:v>0</c:v>
              </c:pt>
              <c:pt idx="7">
                <c:v>435.34000000000003</c:v>
              </c:pt>
              <c:pt idx="8">
                <c:v>781.46</c:v>
              </c:pt>
              <c:pt idx="9">
                <c:v>212.73000000000002</c:v>
              </c:pt>
              <c:pt idx="10">
                <c:v>0</c:v>
              </c:pt>
              <c:pt idx="11">
                <c:v>267.97000000000003</c:v>
              </c:pt>
              <c:pt idx="12">
                <c:v>626.28</c:v>
              </c:pt>
              <c:pt idx="13">
                <c:v>444.94</c:v>
              </c:pt>
              <c:pt idx="14">
                <c:v>0</c:v>
              </c:pt>
              <c:pt idx="15">
                <c:v>215.79</c:v>
              </c:pt>
              <c:pt idx="16">
                <c:v>372.95</c:v>
              </c:pt>
              <c:pt idx="17">
                <c:v>1.3900000000000001</c:v>
              </c:pt>
              <c:pt idx="18">
                <c:v>445.02</c:v>
              </c:pt>
              <c:pt idx="19">
                <c:v>0</c:v>
              </c:pt>
              <c:pt idx="20">
                <c:v>209</c:v>
              </c:pt>
              <c:pt idx="21">
                <c:v>0</c:v>
              </c:pt>
              <c:pt idx="22">
                <c:v>550.06999999999994</c:v>
              </c:pt>
              <c:pt idx="23">
                <c:v>676.8</c:v>
              </c:pt>
              <c:pt idx="24">
                <c:v>29.47</c:v>
              </c:pt>
              <c:pt idx="25">
                <c:v>480.87</c:v>
              </c:pt>
              <c:pt idx="26">
                <c:v>345.61999999999995</c:v>
              </c:pt>
              <c:pt idx="27">
                <c:v>955.51999999999987</c:v>
              </c:pt>
              <c:pt idx="28">
                <c:v>35.53</c:v>
              </c:pt>
              <c:pt idx="29">
                <c:v>535.99</c:v>
              </c:pt>
              <c:pt idx="30">
                <c:v>570.39</c:v>
              </c:pt>
              <c:pt idx="31">
                <c:v>25.51</c:v>
              </c:pt>
              <c:pt idx="32">
                <c:v>10.19</c:v>
              </c:pt>
              <c:pt idx="33">
                <c:v>159.25</c:v>
              </c:pt>
              <c:pt idx="34">
                <c:v>206.44</c:v>
              </c:pt>
              <c:pt idx="35">
                <c:v>168.45999999999998</c:v>
              </c:pt>
              <c:pt idx="36">
                <c:v>44.42</c:v>
              </c:pt>
              <c:pt idx="37">
                <c:v>249.02360000000002</c:v>
              </c:pt>
              <c:pt idx="38">
                <c:v>978.20639999999992</c:v>
              </c:pt>
              <c:pt idx="39">
                <c:v>1168.2464</c:v>
              </c:pt>
              <c:pt idx="40">
                <c:v>170.51</c:v>
              </c:pt>
              <c:pt idx="41">
                <c:v>0</c:v>
              </c:pt>
              <c:pt idx="42">
                <c:v>0</c:v>
              </c:pt>
              <c:pt idx="43">
                <c:v>59.25</c:v>
              </c:pt>
              <c:pt idx="44">
                <c:v>206.93360000000001</c:v>
              </c:pt>
              <c:pt idx="45">
                <c:v>0</c:v>
              </c:pt>
              <c:pt idx="46">
                <c:v>160.58000000000001</c:v>
              </c:pt>
              <c:pt idx="47">
                <c:v>320.28999999999996</c:v>
              </c:pt>
              <c:pt idx="48">
                <c:v>1.3900000000000001</c:v>
              </c:pt>
              <c:pt idx="49">
                <c:v>456.38</c:v>
              </c:pt>
            </c:numLit>
          </c:val>
          <c:extLst>
            <c:ext xmlns:c16="http://schemas.microsoft.com/office/drawing/2014/chart" uri="{C3380CC4-5D6E-409C-BE32-E72D297353CC}">
              <c16:uniqueId val="{00000002-DA33-422A-A2D1-AA7B0C3279DC}"/>
            </c:ext>
          </c:extLst>
        </c:ser>
        <c:ser>
          <c:idx val="3"/>
          <c:order val="3"/>
          <c:tx>
            <c:v> Second Thin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0</c:v>
              </c:pt>
              <c:pt idx="2">
                <c:v>149.35000000000002</c:v>
              </c:pt>
              <c:pt idx="3">
                <c:v>146.05000000000001</c:v>
              </c:pt>
              <c:pt idx="4">
                <c:v>7.84</c:v>
              </c:pt>
              <c:pt idx="5">
                <c:v>119.68</c:v>
              </c:pt>
              <c:pt idx="6">
                <c:v>84.15</c:v>
              </c:pt>
              <c:pt idx="7">
                <c:v>353.64</c:v>
              </c:pt>
              <c:pt idx="8">
                <c:v>5.54</c:v>
              </c:pt>
              <c:pt idx="9">
                <c:v>0</c:v>
              </c:pt>
              <c:pt idx="10">
                <c:v>107.12000000000002</c:v>
              </c:pt>
              <c:pt idx="11">
                <c:v>0</c:v>
              </c:pt>
              <c:pt idx="12">
                <c:v>0</c:v>
              </c:pt>
              <c:pt idx="13">
                <c:v>346.64</c:v>
              </c:pt>
              <c:pt idx="14">
                <c:v>355.81</c:v>
              </c:pt>
              <c:pt idx="15">
                <c:v>568.19000000000005</c:v>
              </c:pt>
              <c:pt idx="16">
                <c:v>70.08</c:v>
              </c:pt>
              <c:pt idx="17">
                <c:v>53.1</c:v>
              </c:pt>
              <c:pt idx="18">
                <c:v>330.49640000000005</c:v>
              </c:pt>
              <c:pt idx="19">
                <c:v>101.86359999999999</c:v>
              </c:pt>
              <c:pt idx="20">
                <c:v>111.66</c:v>
              </c:pt>
              <c:pt idx="21">
                <c:v>0</c:v>
              </c:pt>
              <c:pt idx="22">
                <c:v>90.55</c:v>
              </c:pt>
              <c:pt idx="23">
                <c:v>83.27</c:v>
              </c:pt>
              <c:pt idx="24">
                <c:v>221.87</c:v>
              </c:pt>
              <c:pt idx="25">
                <c:v>183.28</c:v>
              </c:pt>
              <c:pt idx="26">
                <c:v>0</c:v>
              </c:pt>
              <c:pt idx="27">
                <c:v>43.24</c:v>
              </c:pt>
              <c:pt idx="28">
                <c:v>9.51</c:v>
              </c:pt>
              <c:pt idx="29">
                <c:v>545.34</c:v>
              </c:pt>
              <c:pt idx="30">
                <c:v>672.0200000000001</c:v>
              </c:pt>
              <c:pt idx="31">
                <c:v>0</c:v>
              </c:pt>
              <c:pt idx="32">
                <c:v>204.95</c:v>
              </c:pt>
              <c:pt idx="33">
                <c:v>367.42999999999995</c:v>
              </c:pt>
              <c:pt idx="34">
                <c:v>652.1099999999999</c:v>
              </c:pt>
              <c:pt idx="35">
                <c:v>42.080000000000005</c:v>
              </c:pt>
              <c:pt idx="36">
                <c:v>292.87</c:v>
              </c:pt>
              <c:pt idx="37">
                <c:v>501.99</c:v>
              </c:pt>
              <c:pt idx="38">
                <c:v>5.41</c:v>
              </c:pt>
              <c:pt idx="39">
                <c:v>128.94</c:v>
              </c:pt>
              <c:pt idx="40">
                <c:v>30.310000000000002</c:v>
              </c:pt>
              <c:pt idx="41">
                <c:v>206.44</c:v>
              </c:pt>
              <c:pt idx="42">
                <c:v>151.88</c:v>
              </c:pt>
              <c:pt idx="43">
                <c:v>113.03</c:v>
              </c:pt>
              <c:pt idx="44">
                <c:v>450.63000000000005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266.18359999999996</c:v>
              </c:pt>
            </c:numLit>
          </c:val>
          <c:extLst>
            <c:ext xmlns:c16="http://schemas.microsoft.com/office/drawing/2014/chart" uri="{C3380CC4-5D6E-409C-BE32-E72D297353CC}">
              <c16:uniqueId val="{00000003-DA33-422A-A2D1-AA7B0C3279DC}"/>
            </c:ext>
          </c:extLst>
        </c:ser>
        <c:ser>
          <c:idx val="4"/>
          <c:order val="4"/>
          <c:tx>
            <c:v> Selection Thin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A33-422A-A2D1-AA7B0C32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6345160"/>
        <c:axId val="986341632"/>
      </c:barChart>
      <c:catAx>
        <c:axId val="986345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986341632"/>
        <c:crosses val="autoZero"/>
        <c:auto val="1"/>
        <c:lblAlgn val="ctr"/>
        <c:lblOffset val="100"/>
        <c:noMultiLvlLbl val="0"/>
      </c:catAx>
      <c:valAx>
        <c:axId val="986341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986345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Harvest Volume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355271269057469"/>
          <c:y val="0.1488488294697784"/>
          <c:w val="0.60537059986145803"/>
          <c:h val="0.62451439928222918"/>
        </c:manualLayout>
      </c:layout>
      <c:barChart>
        <c:barDir val="col"/>
        <c:grouping val="stacked"/>
        <c:varyColors val="0"/>
        <c:ser>
          <c:idx val="0"/>
          <c:order val="0"/>
          <c:tx>
            <c:v> Pine Large Saw Timber </c:v>
          </c:tx>
          <c:spPr>
            <a:solidFill>
              <a:schemeClr val="accent5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1498.1174689999998</c:v>
              </c:pt>
              <c:pt idx="1">
                <c:v>0</c:v>
              </c:pt>
              <c:pt idx="2">
                <c:v>2964.9441270000002</c:v>
              </c:pt>
              <c:pt idx="3">
                <c:v>162.81050500000001</c:v>
              </c:pt>
              <c:pt idx="4">
                <c:v>332.31952099999995</c:v>
              </c:pt>
              <c:pt idx="5">
                <c:v>0</c:v>
              </c:pt>
              <c:pt idx="6">
                <c:v>2170.1099949999998</c:v>
              </c:pt>
              <c:pt idx="7">
                <c:v>391.68203</c:v>
              </c:pt>
              <c:pt idx="8">
                <c:v>0</c:v>
              </c:pt>
              <c:pt idx="9">
                <c:v>0</c:v>
              </c:pt>
              <c:pt idx="10">
                <c:v>176.91778872</c:v>
              </c:pt>
              <c:pt idx="11">
                <c:v>8943.0180318799994</c:v>
              </c:pt>
              <c:pt idx="12">
                <c:v>17.1808868</c:v>
              </c:pt>
              <c:pt idx="13">
                <c:v>273.91626248000006</c:v>
              </c:pt>
              <c:pt idx="14">
                <c:v>214.47302800000003</c:v>
              </c:pt>
              <c:pt idx="15">
                <c:v>692.74119199999996</c:v>
              </c:pt>
              <c:pt idx="16">
                <c:v>264.97248000000002</c:v>
              </c:pt>
              <c:pt idx="17">
                <c:v>40.363068000000005</c:v>
              </c:pt>
              <c:pt idx="18">
                <c:v>2820.1989840000001</c:v>
              </c:pt>
              <c:pt idx="19">
                <c:v>625.60038400000008</c:v>
              </c:pt>
              <c:pt idx="20">
                <c:v>14.94796</c:v>
              </c:pt>
              <c:pt idx="21">
                <c:v>0</c:v>
              </c:pt>
              <c:pt idx="22">
                <c:v>23.949767999999999</c:v>
              </c:pt>
              <c:pt idx="23">
                <c:v>33442.975422640004</c:v>
              </c:pt>
              <c:pt idx="24">
                <c:v>100.297044</c:v>
              </c:pt>
              <c:pt idx="25">
                <c:v>28.597094999999999</c:v>
              </c:pt>
              <c:pt idx="26">
                <c:v>0</c:v>
              </c:pt>
              <c:pt idx="27">
                <c:v>1740.353202</c:v>
              </c:pt>
              <c:pt idx="28">
                <c:v>5046.9541742399997</c:v>
              </c:pt>
              <c:pt idx="29">
                <c:v>85.851185000000015</c:v>
              </c:pt>
              <c:pt idx="30">
                <c:v>1304.0859479999999</c:v>
              </c:pt>
              <c:pt idx="31">
                <c:v>2402.353286</c:v>
              </c:pt>
              <c:pt idx="32">
                <c:v>0</c:v>
              </c:pt>
              <c:pt idx="33">
                <c:v>16547.825945999997</c:v>
              </c:pt>
              <c:pt idx="34">
                <c:v>77.506327999999996</c:v>
              </c:pt>
              <c:pt idx="35">
                <c:v>961.25851199999988</c:v>
              </c:pt>
              <c:pt idx="36">
                <c:v>6.1690229999999993</c:v>
              </c:pt>
              <c:pt idx="37">
                <c:v>12587.130386000001</c:v>
              </c:pt>
              <c:pt idx="38">
                <c:v>6100.3955880000003</c:v>
              </c:pt>
              <c:pt idx="39">
                <c:v>0</c:v>
              </c:pt>
              <c:pt idx="40">
                <c:v>3.9926789999999999</c:v>
              </c:pt>
              <c:pt idx="41">
                <c:v>16.884585000000001</c:v>
              </c:pt>
              <c:pt idx="42">
                <c:v>9459.3366959999985</c:v>
              </c:pt>
              <c:pt idx="43">
                <c:v>0</c:v>
              </c:pt>
              <c:pt idx="44">
                <c:v>1164.049972</c:v>
              </c:pt>
              <c:pt idx="45">
                <c:v>139.81642356</c:v>
              </c:pt>
              <c:pt idx="46">
                <c:v>10.319764380000001</c:v>
              </c:pt>
              <c:pt idx="47">
                <c:v>4.1222422200000004</c:v>
              </c:pt>
              <c:pt idx="48">
                <c:v>4668.9146702000007</c:v>
              </c:pt>
              <c:pt idx="49">
                <c:v>4320.0348474800003</c:v>
              </c:pt>
            </c:numLit>
          </c:val>
          <c:extLst>
            <c:ext xmlns:c16="http://schemas.microsoft.com/office/drawing/2014/chart" uri="{C3380CC4-5D6E-409C-BE32-E72D297353CC}">
              <c16:uniqueId val="{00000000-5287-4ACA-A38D-A90BBCDFD598}"/>
            </c:ext>
          </c:extLst>
        </c:ser>
        <c:ser>
          <c:idx val="1"/>
          <c:order val="1"/>
          <c:tx>
            <c:v> Pine Sawtimber </c:v>
          </c:tx>
          <c:spPr>
            <a:solidFill>
              <a:schemeClr val="accent4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678.11870199999998</c:v>
              </c:pt>
              <c:pt idx="1">
                <c:v>22.062283000000001</c:v>
              </c:pt>
              <c:pt idx="2">
                <c:v>1187.6677755600003</c:v>
              </c:pt>
              <c:pt idx="3">
                <c:v>0</c:v>
              </c:pt>
              <c:pt idx="4">
                <c:v>200.59973400000001</c:v>
              </c:pt>
              <c:pt idx="5">
                <c:v>11.273856000000002</c:v>
              </c:pt>
              <c:pt idx="6">
                <c:v>2096.4404152000002</c:v>
              </c:pt>
              <c:pt idx="7">
                <c:v>1807.5500724000003</c:v>
              </c:pt>
              <c:pt idx="8">
                <c:v>127.93901049999999</c:v>
              </c:pt>
              <c:pt idx="9">
                <c:v>2176.8839215000003</c:v>
              </c:pt>
              <c:pt idx="10">
                <c:v>6408.5778620000001</c:v>
              </c:pt>
              <c:pt idx="11">
                <c:v>8890.6325629999992</c:v>
              </c:pt>
              <c:pt idx="12">
                <c:v>426.09889300000009</c:v>
              </c:pt>
              <c:pt idx="13">
                <c:v>7595.167112000001</c:v>
              </c:pt>
              <c:pt idx="14">
                <c:v>18812.230519999997</c:v>
              </c:pt>
              <c:pt idx="15">
                <c:v>1262.7054270000001</c:v>
              </c:pt>
              <c:pt idx="16">
                <c:v>126.48940899999999</c:v>
              </c:pt>
              <c:pt idx="17">
                <c:v>1919.8263430000002</c:v>
              </c:pt>
              <c:pt idx="18">
                <c:v>1293.6365160000003</c:v>
              </c:pt>
              <c:pt idx="19">
                <c:v>1766.8828680399997</c:v>
              </c:pt>
              <c:pt idx="20">
                <c:v>2566.9074140799999</c:v>
              </c:pt>
              <c:pt idx="21">
                <c:v>17001.715870186399</c:v>
              </c:pt>
              <c:pt idx="22">
                <c:v>17988.441594693602</c:v>
              </c:pt>
              <c:pt idx="23">
                <c:v>29972.562818000002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0.54475200000000001</c:v>
              </c:pt>
              <c:pt idx="28">
                <c:v>3168.2346509999998</c:v>
              </c:pt>
              <c:pt idx="29">
                <c:v>0</c:v>
              </c:pt>
              <c:pt idx="30">
                <c:v>608.26832300000001</c:v>
              </c:pt>
              <c:pt idx="31">
                <c:v>1642.443354</c:v>
              </c:pt>
              <c:pt idx="32">
                <c:v>125.28597600000001</c:v>
              </c:pt>
              <c:pt idx="33">
                <c:v>450.63395646000015</c:v>
              </c:pt>
              <c:pt idx="34">
                <c:v>0.61459200000000003</c:v>
              </c:pt>
              <c:pt idx="35">
                <c:v>31.152279280000002</c:v>
              </c:pt>
              <c:pt idx="36">
                <c:v>0</c:v>
              </c:pt>
              <c:pt idx="37">
                <c:v>8787.1829430999987</c:v>
              </c:pt>
              <c:pt idx="38">
                <c:v>30561.882583600003</c:v>
              </c:pt>
              <c:pt idx="39">
                <c:v>25.055393999999996</c:v>
              </c:pt>
              <c:pt idx="40">
                <c:v>13771.544406999999</c:v>
              </c:pt>
              <c:pt idx="41">
                <c:v>12713.627881400003</c:v>
              </c:pt>
              <c:pt idx="42">
                <c:v>12149.188287200002</c:v>
              </c:pt>
              <c:pt idx="43">
                <c:v>1263.0410230000002</c:v>
              </c:pt>
              <c:pt idx="44">
                <c:v>5440.440496000002</c:v>
              </c:pt>
              <c:pt idx="45">
                <c:v>33216.444524999999</c:v>
              </c:pt>
              <c:pt idx="46">
                <c:v>64.437439999999995</c:v>
              </c:pt>
              <c:pt idx="47">
                <c:v>104.99762000000001</c:v>
              </c:pt>
              <c:pt idx="48">
                <c:v>10153.31811068</c:v>
              </c:pt>
              <c:pt idx="49">
                <c:v>6077.3010121600009</c:v>
              </c:pt>
            </c:numLit>
          </c:val>
          <c:extLst>
            <c:ext xmlns:c16="http://schemas.microsoft.com/office/drawing/2014/chart" uri="{C3380CC4-5D6E-409C-BE32-E72D297353CC}">
              <c16:uniqueId val="{00000001-5287-4ACA-A38D-A90BBCDFD598}"/>
            </c:ext>
          </c:extLst>
        </c:ser>
        <c:ser>
          <c:idx val="2"/>
          <c:order val="2"/>
          <c:tx>
            <c:v> Pine Chip-n-Saw </c:v>
          </c:tx>
          <c:spPr>
            <a:solidFill>
              <a:schemeClr val="accent3"/>
            </a:solidFill>
            <a:ln w="25400">
              <a:noFill/>
            </a:ln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28179.922268999999</c:v>
              </c:pt>
              <c:pt idx="1">
                <c:v>1552.6814370000002</c:v>
              </c:pt>
              <c:pt idx="2">
                <c:v>33160.264068479992</c:v>
              </c:pt>
              <c:pt idx="3">
                <c:v>7214.5041959999999</c:v>
              </c:pt>
              <c:pt idx="4">
                <c:v>10315.016190000002</c:v>
              </c:pt>
              <c:pt idx="5">
                <c:v>2250.1515520000003</c:v>
              </c:pt>
              <c:pt idx="6">
                <c:v>45763.123725459998</c:v>
              </c:pt>
              <c:pt idx="7">
                <c:v>52466.977650000008</c:v>
              </c:pt>
              <c:pt idx="8">
                <c:v>19787.545737239998</c:v>
              </c:pt>
              <c:pt idx="9">
                <c:v>34757.179169039999</c:v>
              </c:pt>
              <c:pt idx="10">
                <c:v>28817.146953599997</c:v>
              </c:pt>
              <c:pt idx="11">
                <c:v>72258.897076640016</c:v>
              </c:pt>
              <c:pt idx="12">
                <c:v>4788.3270379200003</c:v>
              </c:pt>
              <c:pt idx="13">
                <c:v>54895.25873378</c:v>
              </c:pt>
              <c:pt idx="14">
                <c:v>44670.597198000003</c:v>
              </c:pt>
              <c:pt idx="15">
                <c:v>26582.17885</c:v>
              </c:pt>
              <c:pt idx="16">
                <c:v>7990.6018560000002</c:v>
              </c:pt>
              <c:pt idx="17">
                <c:v>11753.9851</c:v>
              </c:pt>
              <c:pt idx="18">
                <c:v>31419.996057920005</c:v>
              </c:pt>
              <c:pt idx="19">
                <c:v>15460.600862400001</c:v>
              </c:pt>
              <c:pt idx="20">
                <c:v>6796.8094246399996</c:v>
              </c:pt>
              <c:pt idx="21">
                <c:v>14744.305505571201</c:v>
              </c:pt>
              <c:pt idx="22">
                <c:v>77027.981539068787</c:v>
              </c:pt>
              <c:pt idx="23">
                <c:v>101794.33376956001</c:v>
              </c:pt>
              <c:pt idx="24">
                <c:v>11505.422438</c:v>
              </c:pt>
              <c:pt idx="25">
                <c:v>13545.430716000001</c:v>
              </c:pt>
              <c:pt idx="26">
                <c:v>5644.8379569999997</c:v>
              </c:pt>
              <c:pt idx="27">
                <c:v>14807.856566999999</c:v>
              </c:pt>
              <c:pt idx="28">
                <c:v>9337.3698338400009</c:v>
              </c:pt>
              <c:pt idx="29">
                <c:v>22955.029742000002</c:v>
              </c:pt>
              <c:pt idx="30">
                <c:v>55968.524112000006</c:v>
              </c:pt>
              <c:pt idx="31">
                <c:v>14674.815467</c:v>
              </c:pt>
              <c:pt idx="32">
                <c:v>9906.9573300000011</c:v>
              </c:pt>
              <c:pt idx="33">
                <c:v>30626.518095959997</c:v>
              </c:pt>
              <c:pt idx="34">
                <c:v>21967.850228000003</c:v>
              </c:pt>
              <c:pt idx="35">
                <c:v>11587.809829960001</c:v>
              </c:pt>
              <c:pt idx="36">
                <c:v>6426.1654909999997</c:v>
              </c:pt>
              <c:pt idx="37">
                <c:v>50880.774534180004</c:v>
              </c:pt>
              <c:pt idx="38">
                <c:v>31121.89108334</c:v>
              </c:pt>
              <c:pt idx="39">
                <c:v>16409.415010159999</c:v>
              </c:pt>
              <c:pt idx="40">
                <c:v>22461.49682</c:v>
              </c:pt>
              <c:pt idx="41">
                <c:v>26565.596751720004</c:v>
              </c:pt>
              <c:pt idx="42">
                <c:v>66029.675371300022</c:v>
              </c:pt>
              <c:pt idx="43">
                <c:v>5644.6920069999996</c:v>
              </c:pt>
              <c:pt idx="44">
                <c:v>58413.741939760002</c:v>
              </c:pt>
              <c:pt idx="45">
                <c:v>25631.270013560006</c:v>
              </c:pt>
              <c:pt idx="46">
                <c:v>1923.8276488800002</c:v>
              </c:pt>
              <c:pt idx="47">
                <c:v>2434.8363267200002</c:v>
              </c:pt>
              <c:pt idx="48">
                <c:v>89222.802307679987</c:v>
              </c:pt>
              <c:pt idx="49">
                <c:v>117477.54560948</c:v>
              </c:pt>
            </c:numLit>
          </c:val>
          <c:extLst>
            <c:ext xmlns:c16="http://schemas.microsoft.com/office/drawing/2014/chart" uri="{C3380CC4-5D6E-409C-BE32-E72D297353CC}">
              <c16:uniqueId val="{00000002-5287-4ACA-A38D-A90BBCDFD598}"/>
            </c:ext>
          </c:extLst>
        </c:ser>
        <c:ser>
          <c:idx val="3"/>
          <c:order val="3"/>
          <c:tx>
            <c:v> Pine Pulpwood </c:v>
          </c:tx>
          <c:spPr>
            <a:solidFill>
              <a:schemeClr val="accent6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14847.121854000003</c:v>
              </c:pt>
              <c:pt idx="1">
                <c:v>3177.0371370000003</c:v>
              </c:pt>
              <c:pt idx="2">
                <c:v>19263.948512200001</c:v>
              </c:pt>
              <c:pt idx="3">
                <c:v>12367.719157000001</c:v>
              </c:pt>
              <c:pt idx="4">
                <c:v>11948.106697000001</c:v>
              </c:pt>
              <c:pt idx="5">
                <c:v>595.92262400000004</c:v>
              </c:pt>
              <c:pt idx="6">
                <c:v>14212.1715895</c:v>
              </c:pt>
              <c:pt idx="7">
                <c:v>34420.759941200005</c:v>
              </c:pt>
              <c:pt idx="8">
                <c:v>36486.910167440001</c:v>
              </c:pt>
              <c:pt idx="9">
                <c:v>20373.645678239998</c:v>
              </c:pt>
              <c:pt idx="10">
                <c:v>9667.9840987600001</c:v>
              </c:pt>
              <c:pt idx="11">
                <c:v>38740.78055172001</c:v>
              </c:pt>
              <c:pt idx="12">
                <c:v>21050.562927540006</c:v>
              </c:pt>
              <c:pt idx="13">
                <c:v>32469.605313799999</c:v>
              </c:pt>
              <c:pt idx="14">
                <c:v>17877.150223000004</c:v>
              </c:pt>
              <c:pt idx="15">
                <c:v>16734.50229</c:v>
              </c:pt>
              <c:pt idx="16">
                <c:v>7976.9542439999996</c:v>
              </c:pt>
              <c:pt idx="17">
                <c:v>4004.2446150000005</c:v>
              </c:pt>
              <c:pt idx="18">
                <c:v>17659.616704080003</c:v>
              </c:pt>
              <c:pt idx="19">
                <c:v>5338.9828681600002</c:v>
              </c:pt>
              <c:pt idx="20">
                <c:v>4417.8094225200002</c:v>
              </c:pt>
              <c:pt idx="21">
                <c:v>7128.2432851815993</c:v>
              </c:pt>
              <c:pt idx="22">
                <c:v>37967.455767218402</c:v>
              </c:pt>
              <c:pt idx="23">
                <c:v>73417.550348599994</c:v>
              </c:pt>
              <c:pt idx="24">
                <c:v>2852.5373559999994</c:v>
              </c:pt>
              <c:pt idx="25">
                <c:v>7857.3871270000009</c:v>
              </c:pt>
              <c:pt idx="26">
                <c:v>7770.7773560000005</c:v>
              </c:pt>
              <c:pt idx="27">
                <c:v>25653.623466000001</c:v>
              </c:pt>
              <c:pt idx="28">
                <c:v>8534.6977576400004</c:v>
              </c:pt>
              <c:pt idx="29">
                <c:v>17646.185997</c:v>
              </c:pt>
              <c:pt idx="30">
                <c:v>21866.665091000003</c:v>
              </c:pt>
              <c:pt idx="31">
                <c:v>8873.681482</c:v>
              </c:pt>
              <c:pt idx="32">
                <c:v>2191.0787070000006</c:v>
              </c:pt>
              <c:pt idx="33">
                <c:v>27186.9466588</c:v>
              </c:pt>
              <c:pt idx="34">
                <c:v>10202.012140000003</c:v>
              </c:pt>
              <c:pt idx="35">
                <c:v>8518.9878574799986</c:v>
              </c:pt>
              <c:pt idx="36">
                <c:v>3211.0240780000004</c:v>
              </c:pt>
              <c:pt idx="37">
                <c:v>29752.4906194</c:v>
              </c:pt>
              <c:pt idx="38">
                <c:v>38955.960166280012</c:v>
              </c:pt>
              <c:pt idx="39">
                <c:v>28455.801918559999</c:v>
              </c:pt>
              <c:pt idx="40">
                <c:v>9233.3191099999985</c:v>
              </c:pt>
              <c:pt idx="41">
                <c:v>6715.6350866800003</c:v>
              </c:pt>
              <c:pt idx="42">
                <c:v>23396.988676100005</c:v>
              </c:pt>
              <c:pt idx="43">
                <c:v>2836.264964</c:v>
              </c:pt>
              <c:pt idx="44">
                <c:v>16919.865389319999</c:v>
              </c:pt>
              <c:pt idx="45">
                <c:v>9831.6611661999996</c:v>
              </c:pt>
              <c:pt idx="46">
                <c:v>3281.3676175999994</c:v>
              </c:pt>
              <c:pt idx="47">
                <c:v>4914.2218314000002</c:v>
              </c:pt>
              <c:pt idx="48">
                <c:v>27437.948500840008</c:v>
              </c:pt>
              <c:pt idx="49">
                <c:v>38393.767629839997</c:v>
              </c:pt>
            </c:numLit>
          </c:val>
          <c:extLst>
            <c:ext xmlns:c16="http://schemas.microsoft.com/office/drawing/2014/chart" uri="{C3380CC4-5D6E-409C-BE32-E72D297353CC}">
              <c16:uniqueId val="{00000003-5287-4ACA-A38D-A90BBCDFD598}"/>
            </c:ext>
          </c:extLst>
        </c:ser>
        <c:ser>
          <c:idx val="4"/>
          <c:order val="4"/>
          <c:tx>
            <c:v> Hardwood Sawtimber </c:v>
          </c:tx>
          <c:spPr>
            <a:solidFill>
              <a:schemeClr val="accent1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335.788927</c:v>
              </c:pt>
              <c:pt idx="1">
                <c:v>0</c:v>
              </c:pt>
              <c:pt idx="2">
                <c:v>569.44043312000008</c:v>
              </c:pt>
              <c:pt idx="3">
                <c:v>0</c:v>
              </c:pt>
              <c:pt idx="4">
                <c:v>72.061584999999994</c:v>
              </c:pt>
              <c:pt idx="5">
                <c:v>0</c:v>
              </c:pt>
              <c:pt idx="6">
                <c:v>252.34545436000002</c:v>
              </c:pt>
              <c:pt idx="7">
                <c:v>52.680869799999996</c:v>
              </c:pt>
              <c:pt idx="8">
                <c:v>9.5890075400000008</c:v>
              </c:pt>
              <c:pt idx="9">
                <c:v>21.766297340000001</c:v>
              </c:pt>
              <c:pt idx="10">
                <c:v>203.87142236</c:v>
              </c:pt>
              <c:pt idx="11">
                <c:v>538.59126184000002</c:v>
              </c:pt>
              <c:pt idx="12">
                <c:v>20.243075380000001</c:v>
              </c:pt>
              <c:pt idx="13">
                <c:v>335.95217240000005</c:v>
              </c:pt>
              <c:pt idx="14">
                <c:v>32.964103999999999</c:v>
              </c:pt>
              <c:pt idx="15">
                <c:v>2.480963</c:v>
              </c:pt>
              <c:pt idx="16">
                <c:v>0</c:v>
              </c:pt>
              <c:pt idx="17">
                <c:v>58.357761999999994</c:v>
              </c:pt>
              <c:pt idx="18">
                <c:v>0</c:v>
              </c:pt>
              <c:pt idx="19">
                <c:v>47.936061639999998</c:v>
              </c:pt>
              <c:pt idx="20">
                <c:v>0.57452828</c:v>
              </c:pt>
              <c:pt idx="21">
                <c:v>3.2208712424000003</c:v>
              </c:pt>
              <c:pt idx="22">
                <c:v>4.7674258376000003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0.96842870000000003</c:v>
              </c:pt>
              <c:pt idx="34">
                <c:v>0</c:v>
              </c:pt>
              <c:pt idx="35">
                <c:v>3.5958788800000003</c:v>
              </c:pt>
              <c:pt idx="36">
                <c:v>0</c:v>
              </c:pt>
              <c:pt idx="37">
                <c:v>19.058426520000001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14.801522120000001</c:v>
              </c:pt>
              <c:pt idx="42">
                <c:v>26.536904999999997</c:v>
              </c:pt>
              <c:pt idx="43">
                <c:v>0</c:v>
              </c:pt>
              <c:pt idx="44">
                <c:v>0</c:v>
              </c:pt>
              <c:pt idx="45">
                <c:v>163.21766252</c:v>
              </c:pt>
              <c:pt idx="46">
                <c:v>12.04699546</c:v>
              </c:pt>
              <c:pt idx="47">
                <c:v>4.8121867400000005</c:v>
              </c:pt>
              <c:pt idx="48">
                <c:v>646.75534672000003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5287-4ACA-A38D-A90BBCDFD598}"/>
            </c:ext>
          </c:extLst>
        </c:ser>
        <c:ser>
          <c:idx val="5"/>
          <c:order val="5"/>
          <c:tx>
            <c:v> Hardwood Pulpwood </c:v>
          </c:tx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1875.9036930000002</c:v>
              </c:pt>
              <c:pt idx="1">
                <c:v>0</c:v>
              </c:pt>
              <c:pt idx="2">
                <c:v>4162.0759625199998</c:v>
              </c:pt>
              <c:pt idx="3">
                <c:v>0</c:v>
              </c:pt>
              <c:pt idx="4">
                <c:v>529.16744999999992</c:v>
              </c:pt>
              <c:pt idx="5">
                <c:v>0</c:v>
              </c:pt>
              <c:pt idx="6">
                <c:v>1947.0905169200003</c:v>
              </c:pt>
              <c:pt idx="7">
                <c:v>662.14327860000003</c:v>
              </c:pt>
              <c:pt idx="8">
                <c:v>120.31581338000001</c:v>
              </c:pt>
              <c:pt idx="9">
                <c:v>258.96642298</c:v>
              </c:pt>
              <c:pt idx="10">
                <c:v>473.47430679999997</c:v>
              </c:pt>
              <c:pt idx="11">
                <c:v>3577.7071573200001</c:v>
              </c:pt>
              <c:pt idx="12">
                <c:v>28.50046056</c:v>
              </c:pt>
              <c:pt idx="13">
                <c:v>487.64359680000001</c:v>
              </c:pt>
              <c:pt idx="14">
                <c:v>100.490911</c:v>
              </c:pt>
              <c:pt idx="15">
                <c:v>43.484843999999995</c:v>
              </c:pt>
              <c:pt idx="16">
                <c:v>0</c:v>
              </c:pt>
              <c:pt idx="17">
                <c:v>113.86380000000001</c:v>
              </c:pt>
              <c:pt idx="18">
                <c:v>0</c:v>
              </c:pt>
              <c:pt idx="19">
                <c:v>598.22319640000001</c:v>
              </c:pt>
              <c:pt idx="20">
                <c:v>12.967974799999999</c:v>
              </c:pt>
              <c:pt idx="21">
                <c:v>72.699949783999998</c:v>
              </c:pt>
              <c:pt idx="22">
                <c:v>107.60803301600001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4.3585917800000002</c:v>
              </c:pt>
              <c:pt idx="34">
                <c:v>0</c:v>
              </c:pt>
              <c:pt idx="35">
                <c:v>15.825895200000001</c:v>
              </c:pt>
              <c:pt idx="36">
                <c:v>0</c:v>
              </c:pt>
              <c:pt idx="37">
                <c:v>259.91387856</c:v>
              </c:pt>
              <c:pt idx="38">
                <c:v>89.538023600000002</c:v>
              </c:pt>
              <c:pt idx="39">
                <c:v>0</c:v>
              </c:pt>
              <c:pt idx="40">
                <c:v>0</c:v>
              </c:pt>
              <c:pt idx="41">
                <c:v>182.15141736000001</c:v>
              </c:pt>
              <c:pt idx="42">
                <c:v>380.1380868</c:v>
              </c:pt>
              <c:pt idx="43">
                <c:v>0</c:v>
              </c:pt>
              <c:pt idx="44">
                <c:v>0</c:v>
              </c:pt>
              <c:pt idx="45">
                <c:v>277.65106204</c:v>
              </c:pt>
              <c:pt idx="46">
                <c:v>20.49325442</c:v>
              </c:pt>
              <c:pt idx="47">
                <c:v>8.1860549799999998</c:v>
              </c:pt>
              <c:pt idx="48">
                <c:v>1045.26010288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5287-4ACA-A38D-A90BBCDF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0752"/>
        <c:axId val="692661536"/>
      </c:barChart>
      <c:lineChart>
        <c:grouping val="standard"/>
        <c:varyColors val="0"/>
        <c:ser>
          <c:idx val="6"/>
          <c:order val="6"/>
          <c:tx>
            <c:v> Mean CC Age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31.397339317198277</c:v>
              </c:pt>
              <c:pt idx="1">
                <c:v>0</c:v>
              </c:pt>
              <c:pt idx="2">
                <c:v>25.484023189968987</c:v>
              </c:pt>
              <c:pt idx="3">
                <c:v>0</c:v>
              </c:pt>
              <c:pt idx="4">
                <c:v>24.47253588516746</c:v>
              </c:pt>
              <c:pt idx="5">
                <c:v>0</c:v>
              </c:pt>
              <c:pt idx="6">
                <c:v>25.389041394731581</c:v>
              </c:pt>
              <c:pt idx="7">
                <c:v>24</c:v>
              </c:pt>
              <c:pt idx="8">
                <c:v>29</c:v>
              </c:pt>
              <c:pt idx="9">
                <c:v>26.922120323580181</c:v>
              </c:pt>
              <c:pt idx="10">
                <c:v>26.601730223945371</c:v>
              </c:pt>
              <c:pt idx="11">
                <c:v>28.60772145010047</c:v>
              </c:pt>
              <c:pt idx="12">
                <c:v>25.674922600619194</c:v>
              </c:pt>
              <c:pt idx="13">
                <c:v>27.780387693800257</c:v>
              </c:pt>
              <c:pt idx="14">
                <c:v>27.488700713546873</c:v>
              </c:pt>
              <c:pt idx="15">
                <c:v>28.366914935319482</c:v>
              </c:pt>
              <c:pt idx="16">
                <c:v>28.572129538763491</c:v>
              </c:pt>
              <c:pt idx="17">
                <c:v>26.937833594976453</c:v>
              </c:pt>
              <c:pt idx="18">
                <c:v>28.999999999999996</c:v>
              </c:pt>
              <c:pt idx="19">
                <c:v>28.763267244449725</c:v>
              </c:pt>
              <c:pt idx="20">
                <c:v>27.000000000000004</c:v>
              </c:pt>
              <c:pt idx="21">
                <c:v>27.956992028064807</c:v>
              </c:pt>
              <c:pt idx="22">
                <c:v>25.610347264135669</c:v>
              </c:pt>
              <c:pt idx="23">
                <c:v>27.114696594541016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29</c:v>
              </c:pt>
              <c:pt idx="28">
                <c:v>27.70296558896187</c:v>
              </c:pt>
              <c:pt idx="29">
                <c:v>0</c:v>
              </c:pt>
              <c:pt idx="30">
                <c:v>28.999999999999996</c:v>
              </c:pt>
              <c:pt idx="31">
                <c:v>29.000000000000004</c:v>
              </c:pt>
              <c:pt idx="32">
                <c:v>0</c:v>
              </c:pt>
              <c:pt idx="33">
                <c:v>28.950216924492757</c:v>
              </c:pt>
              <c:pt idx="34">
                <c:v>0</c:v>
              </c:pt>
              <c:pt idx="35">
                <c:v>29</c:v>
              </c:pt>
              <c:pt idx="36">
                <c:v>0</c:v>
              </c:pt>
              <c:pt idx="37">
                <c:v>29.000000000000007</c:v>
              </c:pt>
              <c:pt idx="38">
                <c:v>28.999999999999996</c:v>
              </c:pt>
              <c:pt idx="39">
                <c:v>29</c:v>
              </c:pt>
              <c:pt idx="40">
                <c:v>29</c:v>
              </c:pt>
              <c:pt idx="41">
                <c:v>29.000000000000007</c:v>
              </c:pt>
              <c:pt idx="42">
                <c:v>29.000000000000007</c:v>
              </c:pt>
              <c:pt idx="43">
                <c:v>28.999999999999996</c:v>
              </c:pt>
              <c:pt idx="44">
                <c:v>29</c:v>
              </c:pt>
              <c:pt idx="45">
                <c:v>29.000000000000011</c:v>
              </c:pt>
              <c:pt idx="46">
                <c:v>28.999999999999996</c:v>
              </c:pt>
              <c:pt idx="47">
                <c:v>29</c:v>
              </c:pt>
              <c:pt idx="48">
                <c:v>25.503500839593656</c:v>
              </c:pt>
              <c:pt idx="49">
                <c:v>24.387184800000004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5287-4ACA-A38D-A90BBCDF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416191"/>
        <c:axId val="1650532271"/>
      </c:lineChart>
      <c:catAx>
        <c:axId val="69266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692661536"/>
        <c:crosses val="autoZero"/>
        <c:auto val="1"/>
        <c:lblAlgn val="ctr"/>
        <c:lblOffset val="100"/>
        <c:noMultiLvlLbl val="0"/>
      </c:catAx>
      <c:valAx>
        <c:axId val="692661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(tons)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692660752"/>
        <c:crosses val="autoZero"/>
        <c:crossBetween val="between"/>
      </c:valAx>
      <c:valAx>
        <c:axId val="1650532271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333416191"/>
        <c:crosses val="max"/>
        <c:crossBetween val="between"/>
      </c:valAx>
      <c:catAx>
        <c:axId val="33341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0532271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8662548537365029"/>
          <c:y val="0.15532906211361042"/>
          <c:w val="0.21014610461827862"/>
          <c:h val="0.7598155389890146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Treatment Acres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  Natural Regeneration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62E-4E39-BBB9-E13AAD9B7B98}"/>
            </c:ext>
          </c:extLst>
        </c:ser>
        <c:ser>
          <c:idx val="1"/>
          <c:order val="1"/>
          <c:tx>
            <c:v>  Site Prep 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215.79</c:v>
              </c:pt>
              <c:pt idx="1">
                <c:v>374.34</c:v>
              </c:pt>
              <c:pt idx="2">
                <c:v>0</c:v>
              </c:pt>
              <c:pt idx="3">
                <c:v>445.02</c:v>
              </c:pt>
              <c:pt idx="4">
                <c:v>0</c:v>
              </c:pt>
              <c:pt idx="5">
                <c:v>209</c:v>
              </c:pt>
              <c:pt idx="6">
                <c:v>0</c:v>
              </c:pt>
              <c:pt idx="7">
                <c:v>550.06999999999994</c:v>
              </c:pt>
              <c:pt idx="8">
                <c:v>676.8</c:v>
              </c:pt>
              <c:pt idx="9">
                <c:v>29.47</c:v>
              </c:pt>
              <c:pt idx="10">
                <c:v>480.87</c:v>
              </c:pt>
              <c:pt idx="11">
                <c:v>345.61999999999995</c:v>
              </c:pt>
              <c:pt idx="12">
                <c:v>955.51999999999987</c:v>
              </c:pt>
              <c:pt idx="13">
                <c:v>35.53</c:v>
              </c:pt>
              <c:pt idx="14">
                <c:v>535.99</c:v>
              </c:pt>
              <c:pt idx="15">
                <c:v>570.39</c:v>
              </c:pt>
              <c:pt idx="16">
                <c:v>25.51</c:v>
              </c:pt>
              <c:pt idx="17">
                <c:v>10.19</c:v>
              </c:pt>
              <c:pt idx="18">
                <c:v>159.25</c:v>
              </c:pt>
              <c:pt idx="19">
                <c:v>206.44</c:v>
              </c:pt>
              <c:pt idx="20">
                <c:v>168.45999999999998</c:v>
              </c:pt>
              <c:pt idx="21">
                <c:v>44.42</c:v>
              </c:pt>
              <c:pt idx="22">
                <c:v>249.02360000000002</c:v>
              </c:pt>
              <c:pt idx="23">
                <c:v>978.20639999999992</c:v>
              </c:pt>
              <c:pt idx="24">
                <c:v>1338.7564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59.25</c:v>
              </c:pt>
              <c:pt idx="29">
                <c:v>206.93360000000001</c:v>
              </c:pt>
              <c:pt idx="30">
                <c:v>0</c:v>
              </c:pt>
              <c:pt idx="31">
                <c:v>160.58000000000001</c:v>
              </c:pt>
              <c:pt idx="32">
                <c:v>321.68</c:v>
              </c:pt>
              <c:pt idx="33">
                <c:v>0</c:v>
              </c:pt>
              <c:pt idx="34">
                <c:v>456.38</c:v>
              </c:pt>
              <c:pt idx="35">
                <c:v>0</c:v>
              </c:pt>
              <c:pt idx="36">
                <c:v>197.64</c:v>
              </c:pt>
              <c:pt idx="37">
                <c:v>0</c:v>
              </c:pt>
              <c:pt idx="38">
                <c:v>550.06999999999994</c:v>
              </c:pt>
              <c:pt idx="39">
                <c:v>676.80000000000007</c:v>
              </c:pt>
              <c:pt idx="40">
                <c:v>29.47</c:v>
              </c:pt>
              <c:pt idx="41">
                <c:v>480.87</c:v>
              </c:pt>
              <c:pt idx="42">
                <c:v>345.61999999999995</c:v>
              </c:pt>
              <c:pt idx="43">
                <c:v>955.52</c:v>
              </c:pt>
              <c:pt idx="44">
                <c:v>35.53</c:v>
              </c:pt>
              <c:pt idx="45">
                <c:v>535.99</c:v>
              </c:pt>
              <c:pt idx="46">
                <c:v>570.39</c:v>
              </c:pt>
              <c:pt idx="47">
                <c:v>25.51</c:v>
              </c:pt>
              <c:pt idx="48">
                <c:v>10.19</c:v>
              </c:pt>
              <c:pt idx="49">
                <c:v>1474.0463999999997</c:v>
              </c:pt>
            </c:numLit>
          </c:val>
          <c:extLst>
            <c:ext xmlns:c16="http://schemas.microsoft.com/office/drawing/2014/chart" uri="{C3380CC4-5D6E-409C-BE32-E72D297353CC}">
              <c16:uniqueId val="{00000001-662E-4E39-BBB9-E13AAD9B7B98}"/>
            </c:ext>
          </c:extLst>
        </c:ser>
        <c:ser>
          <c:idx val="2"/>
          <c:order val="2"/>
          <c:tx>
            <c:v>  Plant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215.79000000000002</c:v>
              </c:pt>
              <c:pt idx="2">
                <c:v>374.34</c:v>
              </c:pt>
              <c:pt idx="3">
                <c:v>0</c:v>
              </c:pt>
              <c:pt idx="4">
                <c:v>445.02000000000004</c:v>
              </c:pt>
              <c:pt idx="5">
                <c:v>0</c:v>
              </c:pt>
              <c:pt idx="6">
                <c:v>209</c:v>
              </c:pt>
              <c:pt idx="7">
                <c:v>0</c:v>
              </c:pt>
              <c:pt idx="8">
                <c:v>550.06999999999994</c:v>
              </c:pt>
              <c:pt idx="9">
                <c:v>676.80000000000007</c:v>
              </c:pt>
              <c:pt idx="10">
                <c:v>29.47</c:v>
              </c:pt>
              <c:pt idx="11">
                <c:v>480.87</c:v>
              </c:pt>
              <c:pt idx="12">
                <c:v>345.61999999999995</c:v>
              </c:pt>
              <c:pt idx="13">
                <c:v>955.52</c:v>
              </c:pt>
              <c:pt idx="14">
                <c:v>35.53</c:v>
              </c:pt>
              <c:pt idx="15">
                <c:v>535.99</c:v>
              </c:pt>
              <c:pt idx="16">
                <c:v>570.39</c:v>
              </c:pt>
              <c:pt idx="17">
                <c:v>25.51</c:v>
              </c:pt>
              <c:pt idx="18">
                <c:v>10.19</c:v>
              </c:pt>
              <c:pt idx="19">
                <c:v>159.25</c:v>
              </c:pt>
              <c:pt idx="20">
                <c:v>206.44000000000003</c:v>
              </c:pt>
              <c:pt idx="21">
                <c:v>168.46</c:v>
              </c:pt>
              <c:pt idx="22">
                <c:v>44.42</c:v>
              </c:pt>
              <c:pt idx="23">
                <c:v>249.02359999999999</c:v>
              </c:pt>
              <c:pt idx="24">
                <c:v>978.20639999999992</c:v>
              </c:pt>
              <c:pt idx="25">
                <c:v>1338.7563999999998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59.25</c:v>
              </c:pt>
              <c:pt idx="30">
                <c:v>206.93359999999998</c:v>
              </c:pt>
              <c:pt idx="31">
                <c:v>0</c:v>
              </c:pt>
              <c:pt idx="32">
                <c:v>160.57999999999998</c:v>
              </c:pt>
              <c:pt idx="33">
                <c:v>321.68</c:v>
              </c:pt>
              <c:pt idx="34">
                <c:v>0</c:v>
              </c:pt>
              <c:pt idx="35">
                <c:v>456.37999999999988</c:v>
              </c:pt>
              <c:pt idx="36">
                <c:v>0</c:v>
              </c:pt>
              <c:pt idx="37">
                <c:v>197.64</c:v>
              </c:pt>
              <c:pt idx="38">
                <c:v>0</c:v>
              </c:pt>
              <c:pt idx="39">
                <c:v>550.06999999999994</c:v>
              </c:pt>
              <c:pt idx="40">
                <c:v>676.8</c:v>
              </c:pt>
              <c:pt idx="41">
                <c:v>29.47</c:v>
              </c:pt>
              <c:pt idx="42">
                <c:v>480.87</c:v>
              </c:pt>
              <c:pt idx="43">
                <c:v>345.61999999999995</c:v>
              </c:pt>
              <c:pt idx="44">
                <c:v>955.51999999999987</c:v>
              </c:pt>
              <c:pt idx="45">
                <c:v>35.53</c:v>
              </c:pt>
              <c:pt idx="46">
                <c:v>535.99000000000012</c:v>
              </c:pt>
              <c:pt idx="47">
                <c:v>570.39</c:v>
              </c:pt>
              <c:pt idx="48">
                <c:v>25.51</c:v>
              </c:pt>
              <c:pt idx="49">
                <c:v>10.19</c:v>
              </c:pt>
            </c:numLit>
          </c:val>
          <c:extLst>
            <c:ext xmlns:c16="http://schemas.microsoft.com/office/drawing/2014/chart" uri="{C3380CC4-5D6E-409C-BE32-E72D297353CC}">
              <c16:uniqueId val="{00000002-662E-4E39-BBB9-E13AAD9B7B98}"/>
            </c:ext>
          </c:extLst>
        </c:ser>
        <c:ser>
          <c:idx val="3"/>
          <c:order val="3"/>
          <c:tx>
            <c:v>  Herb Weed Control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215.79000000000002</c:v>
              </c:pt>
              <c:pt idx="2">
                <c:v>374.34</c:v>
              </c:pt>
              <c:pt idx="3">
                <c:v>0</c:v>
              </c:pt>
              <c:pt idx="4">
                <c:v>445.02000000000004</c:v>
              </c:pt>
              <c:pt idx="5">
                <c:v>0</c:v>
              </c:pt>
              <c:pt idx="6">
                <c:v>209</c:v>
              </c:pt>
              <c:pt idx="7">
                <c:v>0</c:v>
              </c:pt>
              <c:pt idx="8">
                <c:v>550.06999999999994</c:v>
              </c:pt>
              <c:pt idx="9">
                <c:v>676.80000000000018</c:v>
              </c:pt>
              <c:pt idx="10">
                <c:v>29.47</c:v>
              </c:pt>
              <c:pt idx="11">
                <c:v>480.87</c:v>
              </c:pt>
              <c:pt idx="12">
                <c:v>345.62000000000006</c:v>
              </c:pt>
              <c:pt idx="13">
                <c:v>955.5200000000001</c:v>
              </c:pt>
              <c:pt idx="14">
                <c:v>35.53</c:v>
              </c:pt>
              <c:pt idx="15">
                <c:v>535.99</c:v>
              </c:pt>
              <c:pt idx="16">
                <c:v>570.3900000000001</c:v>
              </c:pt>
              <c:pt idx="17">
                <c:v>25.51</c:v>
              </c:pt>
              <c:pt idx="18">
                <c:v>10.19</c:v>
              </c:pt>
              <c:pt idx="19">
                <c:v>159.25</c:v>
              </c:pt>
              <c:pt idx="20">
                <c:v>206.44</c:v>
              </c:pt>
              <c:pt idx="21">
                <c:v>168.45999999999998</c:v>
              </c:pt>
              <c:pt idx="22">
                <c:v>44.42</c:v>
              </c:pt>
              <c:pt idx="23">
                <c:v>249.02360000000002</c:v>
              </c:pt>
              <c:pt idx="24">
                <c:v>978.20640000000003</c:v>
              </c:pt>
              <c:pt idx="25">
                <c:v>1338.7564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59.25</c:v>
              </c:pt>
              <c:pt idx="30">
                <c:v>206.93360000000001</c:v>
              </c:pt>
              <c:pt idx="31">
                <c:v>0</c:v>
              </c:pt>
              <c:pt idx="32">
                <c:v>160.58000000000001</c:v>
              </c:pt>
              <c:pt idx="33">
                <c:v>321.68</c:v>
              </c:pt>
              <c:pt idx="34">
                <c:v>0</c:v>
              </c:pt>
              <c:pt idx="35">
                <c:v>456.38000000000005</c:v>
              </c:pt>
              <c:pt idx="36">
                <c:v>0</c:v>
              </c:pt>
              <c:pt idx="37">
                <c:v>197.64</c:v>
              </c:pt>
              <c:pt idx="38">
                <c:v>0</c:v>
              </c:pt>
              <c:pt idx="39">
                <c:v>550.06999999999994</c:v>
              </c:pt>
              <c:pt idx="40">
                <c:v>676.8</c:v>
              </c:pt>
              <c:pt idx="41">
                <c:v>29.47</c:v>
              </c:pt>
              <c:pt idx="42">
                <c:v>480.87</c:v>
              </c:pt>
              <c:pt idx="43">
                <c:v>345.62000000000006</c:v>
              </c:pt>
              <c:pt idx="44">
                <c:v>955.52</c:v>
              </c:pt>
              <c:pt idx="45">
                <c:v>35.53</c:v>
              </c:pt>
              <c:pt idx="46">
                <c:v>535.99</c:v>
              </c:pt>
              <c:pt idx="47">
                <c:v>570.3900000000001</c:v>
              </c:pt>
              <c:pt idx="48">
                <c:v>25.51</c:v>
              </c:pt>
              <c:pt idx="49">
                <c:v>10.19</c:v>
              </c:pt>
            </c:numLit>
          </c:val>
          <c:extLst>
            <c:ext xmlns:c16="http://schemas.microsoft.com/office/drawing/2014/chart" uri="{C3380CC4-5D6E-409C-BE32-E72D297353CC}">
              <c16:uniqueId val="{00000003-662E-4E39-BBB9-E13AAD9B7B98}"/>
            </c:ext>
          </c:extLst>
        </c:ser>
        <c:ser>
          <c:idx val="4"/>
          <c:order val="4"/>
          <c:tx>
            <c:v>  Establishment Fertilization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662E-4E39-BBB9-E13AAD9B7B98}"/>
            </c:ext>
          </c:extLst>
        </c:ser>
        <c:ser>
          <c:idx val="5"/>
          <c:order val="5"/>
          <c:tx>
            <c:v>  Mid-rotation Fertilization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487.73</c:v>
              </c:pt>
              <c:pt idx="2">
                <c:v>84.66</c:v>
              </c:pt>
              <c:pt idx="3">
                <c:v>0</c:v>
              </c:pt>
              <c:pt idx="4">
                <c:v>103.65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444</c:v>
              </c:pt>
              <c:pt idx="10">
                <c:v>70.08</c:v>
              </c:pt>
              <c:pt idx="11">
                <c:v>0</c:v>
              </c:pt>
              <c:pt idx="12">
                <c:v>0</c:v>
              </c:pt>
              <c:pt idx="13">
                <c:v>59.25</c:v>
              </c:pt>
              <c:pt idx="14">
                <c:v>156.5736</c:v>
              </c:pt>
              <c:pt idx="15">
                <c:v>0</c:v>
              </c:pt>
              <c:pt idx="16">
                <c:v>0</c:v>
              </c:pt>
              <c:pt idx="17">
                <c:v>134.32</c:v>
              </c:pt>
              <c:pt idx="18">
                <c:v>0</c:v>
              </c:pt>
              <c:pt idx="19">
                <c:v>396.08000000000004</c:v>
              </c:pt>
              <c:pt idx="20">
                <c:v>0</c:v>
              </c:pt>
              <c:pt idx="21">
                <c:v>31.88</c:v>
              </c:pt>
              <c:pt idx="22">
                <c:v>0</c:v>
              </c:pt>
              <c:pt idx="23">
                <c:v>368</c:v>
              </c:pt>
              <c:pt idx="24">
                <c:v>162.42000000000002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254.62</c:v>
              </c:pt>
              <c:pt idx="29">
                <c:v>0</c:v>
              </c:pt>
              <c:pt idx="30">
                <c:v>37.869999999999997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24.51</c:v>
              </c:pt>
              <c:pt idx="35">
                <c:v>103.65</c:v>
              </c:pt>
              <c:pt idx="36">
                <c:v>39.880000000000003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202.65640000000002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62E-4E39-BBB9-E13AAD9B7B98}"/>
            </c:ext>
          </c:extLst>
        </c:ser>
        <c:ser>
          <c:idx val="6"/>
          <c:order val="6"/>
          <c:tx>
            <c:v>  Late-rotation Fertilization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149.35000000000002</c:v>
              </c:pt>
              <c:pt idx="4">
                <c:v>146.05000000000001</c:v>
              </c:pt>
              <c:pt idx="5">
                <c:v>7.84</c:v>
              </c:pt>
              <c:pt idx="6">
                <c:v>119.68</c:v>
              </c:pt>
              <c:pt idx="7">
                <c:v>84.15</c:v>
              </c:pt>
              <c:pt idx="8">
                <c:v>353.64000000000004</c:v>
              </c:pt>
              <c:pt idx="9">
                <c:v>5.54</c:v>
              </c:pt>
              <c:pt idx="10">
                <c:v>0</c:v>
              </c:pt>
              <c:pt idx="11">
                <c:v>107.12</c:v>
              </c:pt>
              <c:pt idx="12">
                <c:v>0</c:v>
              </c:pt>
              <c:pt idx="13">
                <c:v>0</c:v>
              </c:pt>
              <c:pt idx="14">
                <c:v>346.64</c:v>
              </c:pt>
              <c:pt idx="15">
                <c:v>355.81000000000006</c:v>
              </c:pt>
              <c:pt idx="16">
                <c:v>568.19000000000005</c:v>
              </c:pt>
              <c:pt idx="17">
                <c:v>70.08</c:v>
              </c:pt>
              <c:pt idx="18">
                <c:v>53.1</c:v>
              </c:pt>
              <c:pt idx="19">
                <c:v>330.49639999999999</c:v>
              </c:pt>
              <c:pt idx="20">
                <c:v>101.86359999999999</c:v>
              </c:pt>
              <c:pt idx="21">
                <c:v>56.45</c:v>
              </c:pt>
              <c:pt idx="22">
                <c:v>0</c:v>
              </c:pt>
              <c:pt idx="23">
                <c:v>90.55</c:v>
              </c:pt>
              <c:pt idx="24">
                <c:v>83.27000000000001</c:v>
              </c:pt>
              <c:pt idx="25">
                <c:v>221.87</c:v>
              </c:pt>
              <c:pt idx="26">
                <c:v>183.28</c:v>
              </c:pt>
              <c:pt idx="27">
                <c:v>0</c:v>
              </c:pt>
              <c:pt idx="28">
                <c:v>43.239999999999995</c:v>
              </c:pt>
              <c:pt idx="29">
                <c:v>9.51</c:v>
              </c:pt>
              <c:pt idx="30">
                <c:v>545.33999999999992</c:v>
              </c:pt>
              <c:pt idx="31">
                <c:v>672.02</c:v>
              </c:pt>
              <c:pt idx="32">
                <c:v>0</c:v>
              </c:pt>
              <c:pt idx="33">
                <c:v>204.95</c:v>
              </c:pt>
              <c:pt idx="34">
                <c:v>367.42999999999995</c:v>
              </c:pt>
              <c:pt idx="35">
                <c:v>652.1099999999999</c:v>
              </c:pt>
              <c:pt idx="36">
                <c:v>42.080000000000005</c:v>
              </c:pt>
              <c:pt idx="37">
                <c:v>292.87</c:v>
              </c:pt>
              <c:pt idx="38">
                <c:v>501.99000000000007</c:v>
              </c:pt>
              <c:pt idx="39">
                <c:v>5.41</c:v>
              </c:pt>
              <c:pt idx="40">
                <c:v>128.94</c:v>
              </c:pt>
              <c:pt idx="41">
                <c:v>30.310000000000002</c:v>
              </c:pt>
              <c:pt idx="42">
                <c:v>206.44000000000003</c:v>
              </c:pt>
              <c:pt idx="43">
                <c:v>151.88</c:v>
              </c:pt>
              <c:pt idx="44">
                <c:v>113.03</c:v>
              </c:pt>
              <c:pt idx="45">
                <c:v>421.38000000000005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662E-4E39-BBB9-E13AAD9B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2320"/>
        <c:axId val="692661144"/>
      </c:barChart>
      <c:catAx>
        <c:axId val="692662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692661144"/>
        <c:crosses val="autoZero"/>
        <c:auto val="1"/>
        <c:lblAlgn val="ctr"/>
        <c:lblOffset val="100"/>
        <c:noMultiLvlLbl val="0"/>
      </c:catAx>
      <c:valAx>
        <c:axId val="692661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692662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Clearcut 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% Pine Large Saw Timber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4.250705387906685E-2</c:v>
              </c:pt>
              <c:pt idx="2">
                <c:v>0</c:v>
              </c:pt>
              <c:pt idx="3">
                <c:v>5.9409552406438512E-2</c:v>
              </c:pt>
              <c:pt idx="4">
                <c:v>0</c:v>
              </c:pt>
              <c:pt idx="5">
                <c:v>1.9136889387469914E-2</c:v>
              </c:pt>
              <c:pt idx="6">
                <c:v>0</c:v>
              </c:pt>
              <c:pt idx="7">
                <c:v>3.4996081571161138E-2</c:v>
              </c:pt>
              <c:pt idx="8">
                <c:v>7.0514139877613504E-3</c:v>
              </c:pt>
              <c:pt idx="9">
                <c:v>0</c:v>
              </c:pt>
              <c:pt idx="10">
                <c:v>0</c:v>
              </c:pt>
              <c:pt idx="11">
                <c:v>3.581670543495803E-3</c:v>
              </c:pt>
              <c:pt idx="12">
                <c:v>7.5524131957337606E-2</c:v>
              </c:pt>
              <c:pt idx="13">
                <c:v>4.7228731409099892E-3</c:v>
              </c:pt>
              <c:pt idx="14">
                <c:v>5.1347085035754183E-3</c:v>
              </c:pt>
              <c:pt idx="15">
                <c:v>3.4028469994931733E-3</c:v>
              </c:pt>
              <c:pt idx="16">
                <c:v>0</c:v>
              </c:pt>
              <c:pt idx="17">
                <c:v>0</c:v>
              </c:pt>
              <c:pt idx="18">
                <c:v>2.5238699145599783E-3</c:v>
              </c:pt>
              <c:pt idx="19">
                <c:v>0.13197528363000155</c:v>
              </c:pt>
              <c:pt idx="20">
                <c:v>3.3217680973466973E-2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0.16569597281022008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0.24691310143407463</c:v>
              </c:pt>
              <c:pt idx="29">
                <c:v>0.20889660132376273</c:v>
              </c:pt>
              <c:pt idx="30">
                <c:v>0</c:v>
              </c:pt>
              <c:pt idx="31">
                <c:v>7.9950526202281727E-2</c:v>
              </c:pt>
              <c:pt idx="32">
                <c:v>8.8494002580917067E-2</c:v>
              </c:pt>
              <c:pt idx="33">
                <c:v>0</c:v>
              </c:pt>
              <c:pt idx="34">
                <c:v>0.29715098253350525</c:v>
              </c:pt>
              <c:pt idx="35">
                <c:v>0</c:v>
              </c:pt>
              <c:pt idx="36">
                <c:v>6.5097990523052388E-2</c:v>
              </c:pt>
              <c:pt idx="37">
                <c:v>0</c:v>
              </c:pt>
              <c:pt idx="38">
                <c:v>0.19022319014739938</c:v>
              </c:pt>
              <c:pt idx="39">
                <c:v>7.3989426551241355E-2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8.852007217818042E-2</c:v>
              </c:pt>
              <c:pt idx="44">
                <c:v>0</c:v>
              </c:pt>
              <c:pt idx="45">
                <c:v>2.0278336090763485E-2</c:v>
              </c:pt>
              <c:pt idx="46">
                <c:v>2.0316487194342366E-3</c:v>
              </c:pt>
              <c:pt idx="47">
                <c:v>4.9808578442551111E-3</c:v>
              </c:pt>
              <c:pt idx="48">
                <c:v>3.7139088251634121E-3</c:v>
              </c:pt>
              <c:pt idx="49">
                <c:v>3.5512241080833527E-2</c:v>
              </c:pt>
              <c:pt idx="50">
                <c:v>3.1603638822714476E-2</c:v>
              </c:pt>
            </c:numLit>
          </c:val>
          <c:extLst>
            <c:ext xmlns:c16="http://schemas.microsoft.com/office/drawing/2014/chart" uri="{C3380CC4-5D6E-409C-BE32-E72D297353CC}">
              <c16:uniqueId val="{00000000-4FD6-4A7D-8C23-1C91AF8065B5}"/>
            </c:ext>
          </c:extLst>
        </c:ser>
        <c:ser>
          <c:idx val="1"/>
          <c:order val="1"/>
          <c:tx>
            <c:v>% Pine Saw Timber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1.8828211980230238E-2</c:v>
              </c:pt>
              <c:pt idx="2">
                <c:v>0</c:v>
              </c:pt>
              <c:pt idx="3">
                <c:v>2.339229420757109E-2</c:v>
              </c:pt>
              <c:pt idx="4">
                <c:v>0</c:v>
              </c:pt>
              <c:pt idx="5">
                <c:v>1.1067930255780206E-2</c:v>
              </c:pt>
              <c:pt idx="6">
                <c:v>0</c:v>
              </c:pt>
              <c:pt idx="7">
                <c:v>3.2082180152953131E-2</c:v>
              </c:pt>
              <c:pt idx="8">
                <c:v>3.11550104039915E-2</c:v>
              </c:pt>
              <c:pt idx="9">
                <c:v>3.4173376927965952E-2</c:v>
              </c:pt>
              <c:pt idx="10">
                <c:v>4.9228179354381577E-2</c:v>
              </c:pt>
              <c:pt idx="11">
                <c:v>0.14977272980799727</c:v>
              </c:pt>
              <c:pt idx="12">
                <c:v>7.5081734653626886E-2</c:v>
              </c:pt>
              <c:pt idx="13">
                <c:v>0.11713080008892091</c:v>
              </c:pt>
              <c:pt idx="14">
                <c:v>0.13470824054361116</c:v>
              </c:pt>
              <c:pt idx="15">
                <c:v>0.28895639764539383</c:v>
              </c:pt>
              <c:pt idx="16">
                <c:v>0.34051610725698062</c:v>
              </c:pt>
              <c:pt idx="17">
                <c:v>0.11590934355888526</c:v>
              </c:pt>
              <c:pt idx="18">
                <c:v>0.12004518458005733</c:v>
              </c:pt>
              <c:pt idx="19">
                <c:v>6.0748521624318375E-2</c:v>
              </c:pt>
              <c:pt idx="20">
                <c:v>9.3816680630485427E-2</c:v>
              </c:pt>
              <c:pt idx="21">
                <c:v>0.39823937056469672</c:v>
              </c:pt>
              <c:pt idx="22">
                <c:v>0.43735144621962968</c:v>
              </c:pt>
              <c:pt idx="23">
                <c:v>0.17107158923250496</c:v>
              </c:pt>
              <c:pt idx="24">
                <c:v>0.14855339743421139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0.13124769784692428</c:v>
              </c:pt>
              <c:pt idx="30">
                <c:v>0</c:v>
              </c:pt>
              <c:pt idx="31">
                <c:v>2.9498375598309416E-2</c:v>
              </c:pt>
              <c:pt idx="32">
                <c:v>6.0501670280932229E-2</c:v>
              </c:pt>
              <c:pt idx="33">
                <c:v>0</c:v>
              </c:pt>
              <c:pt idx="34">
                <c:v>7.6878753441765729E-3</c:v>
              </c:pt>
              <c:pt idx="35">
                <c:v>0</c:v>
              </c:pt>
              <c:pt idx="36">
                <c:v>2.1096830415801007E-3</c:v>
              </c:pt>
              <c:pt idx="37">
                <c:v>0</c:v>
              </c:pt>
              <c:pt idx="38">
                <c:v>0.12876700736713723</c:v>
              </c:pt>
              <c:pt idx="39">
                <c:v>0.37067369387241361</c:v>
              </c:pt>
              <c:pt idx="40">
                <c:v>9.3492269458312245E-3</c:v>
              </c:pt>
              <c:pt idx="41">
                <c:v>0.31951061980035417</c:v>
              </c:pt>
              <c:pt idx="42">
                <c:v>0.33243254117990501</c:v>
              </c:pt>
              <c:pt idx="43">
                <c:v>0.11369158944770566</c:v>
              </c:pt>
              <c:pt idx="44">
                <c:v>0.31572335881860253</c:v>
              </c:pt>
              <c:pt idx="45">
                <c:v>9.6616030508409612E-2</c:v>
              </c:pt>
              <c:pt idx="46">
                <c:v>0.48266251750041977</c:v>
              </c:pt>
              <c:pt idx="47">
                <c:v>3.1100877565551358E-2</c:v>
              </c:pt>
              <c:pt idx="48">
                <c:v>9.4596961247744041E-2</c:v>
              </c:pt>
              <c:pt idx="49">
                <c:v>7.7227172905564342E-2</c:v>
              </c:pt>
              <c:pt idx="50">
                <c:v>4.4471366011775565E-2</c:v>
              </c:pt>
            </c:numLit>
          </c:val>
          <c:extLst>
            <c:ext xmlns:c16="http://schemas.microsoft.com/office/drawing/2014/chart" uri="{C3380CC4-5D6E-409C-BE32-E72D297353CC}">
              <c16:uniqueId val="{00000001-4FD6-4A7D-8C23-1C91AF8065B5}"/>
            </c:ext>
          </c:extLst>
        </c:ser>
        <c:ser>
          <c:idx val="2"/>
          <c:order val="2"/>
          <c:tx>
            <c:v>% Pine Chip-N-Saw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0.6696296351147808</c:v>
              </c:pt>
              <c:pt idx="2">
                <c:v>0</c:v>
              </c:pt>
              <c:pt idx="3">
                <c:v>0.6000121716960396</c:v>
              </c:pt>
              <c:pt idx="4">
                <c:v>0</c:v>
              </c:pt>
              <c:pt idx="5">
                <c:v>0.56014039342595512</c:v>
              </c:pt>
              <c:pt idx="6">
                <c:v>0</c:v>
              </c:pt>
              <c:pt idx="7">
                <c:v>0.71534412519229573</c:v>
              </c:pt>
              <c:pt idx="8">
                <c:v>0.68728302274758646</c:v>
              </c:pt>
              <c:pt idx="9">
                <c:v>0.6716044796151095</c:v>
              </c:pt>
              <c:pt idx="10">
                <c:v>0.69675313331495914</c:v>
              </c:pt>
              <c:pt idx="11">
                <c:v>0.64147448569816634</c:v>
              </c:pt>
              <c:pt idx="12">
                <c:v>0.59855571071077274</c:v>
              </c:pt>
              <c:pt idx="13">
                <c:v>0.65621692246355234</c:v>
              </c:pt>
              <c:pt idx="14">
                <c:v>0.63387155044456567</c:v>
              </c:pt>
              <c:pt idx="15">
                <c:v>0.52405075097067966</c:v>
              </c:pt>
              <c:pt idx="16">
                <c:v>0.4644430050679812</c:v>
              </c:pt>
              <c:pt idx="17">
                <c:v>0.66561308622218207</c:v>
              </c:pt>
              <c:pt idx="18">
                <c:v>0.6509508908216558</c:v>
              </c:pt>
              <c:pt idx="19">
                <c:v>0.54332984134928697</c:v>
              </c:pt>
              <c:pt idx="20">
                <c:v>0.62839332247293112</c:v>
              </c:pt>
              <c:pt idx="21">
                <c:v>0.41463311040041351</c:v>
              </c:pt>
              <c:pt idx="22">
                <c:v>0.37928191399042094</c:v>
              </c:pt>
              <c:pt idx="23">
                <c:v>0.59500366350843481</c:v>
              </c:pt>
              <c:pt idx="24">
                <c:v>0.39701753614398366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0.39378581708697946</c:v>
              </c:pt>
              <c:pt idx="29">
                <c:v>0.3461256162390412</c:v>
              </c:pt>
              <c:pt idx="30">
                <c:v>0</c:v>
              </c:pt>
              <c:pt idx="31">
                <c:v>0.67069582890132162</c:v>
              </c:pt>
              <c:pt idx="32">
                <c:v>0.5396588463961296</c:v>
              </c:pt>
              <c:pt idx="33">
                <c:v>0</c:v>
              </c:pt>
              <c:pt idx="34">
                <c:v>0.33000723734160825</c:v>
              </c:pt>
              <c:pt idx="35">
                <c:v>0</c:v>
              </c:pt>
              <c:pt idx="36">
                <c:v>0.66328255766745348</c:v>
              </c:pt>
              <c:pt idx="37">
                <c:v>0</c:v>
              </c:pt>
              <c:pt idx="38">
                <c:v>0.39356151157602765</c:v>
              </c:pt>
              <c:pt idx="39">
                <c:v>0.35765874476129861</c:v>
              </c:pt>
              <c:pt idx="40">
                <c:v>0.81465943829862097</c:v>
              </c:pt>
              <c:pt idx="41">
                <c:v>0.49869380256100299</c:v>
              </c:pt>
              <c:pt idx="42">
                <c:v>0.53189311949713303</c:v>
              </c:pt>
              <c:pt idx="43">
                <c:v>0.58923520566398868</c:v>
              </c:pt>
              <c:pt idx="44">
                <c:v>0.55679678858250148</c:v>
              </c:pt>
              <c:pt idx="45">
                <c:v>0.72678708612971743</c:v>
              </c:pt>
              <c:pt idx="46">
                <c:v>0.37244363412124981</c:v>
              </c:pt>
              <c:pt idx="47">
                <c:v>0.77940604080653564</c:v>
              </c:pt>
              <c:pt idx="48">
                <c:v>0.75590079846149216</c:v>
              </c:pt>
              <c:pt idx="49">
                <c:v>0.67863773259367666</c:v>
              </c:pt>
              <c:pt idx="50">
                <c:v>0.73078635105826528</c:v>
              </c:pt>
            </c:numLit>
          </c:val>
          <c:extLst>
            <c:ext xmlns:c16="http://schemas.microsoft.com/office/drawing/2014/chart" uri="{C3380CC4-5D6E-409C-BE32-E72D297353CC}">
              <c16:uniqueId val="{00000002-4FD6-4A7D-8C23-1C91AF8065B5}"/>
            </c:ext>
          </c:extLst>
        </c:ser>
        <c:ser>
          <c:idx val="3"/>
          <c:order val="3"/>
          <c:tx>
            <c:v>% Pine Pulpwood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0.26903509902592221</c:v>
              </c:pt>
              <c:pt idx="2">
                <c:v>0</c:v>
              </c:pt>
              <c:pt idx="3">
                <c:v>0.31718598168995077</c:v>
              </c:pt>
              <c:pt idx="4">
                <c:v>0</c:v>
              </c:pt>
              <c:pt idx="5">
                <c:v>0.40965478693079482</c:v>
              </c:pt>
              <c:pt idx="6">
                <c:v>0</c:v>
              </c:pt>
              <c:pt idx="7">
                <c:v>0.21757761308359005</c:v>
              </c:pt>
              <c:pt idx="8">
                <c:v>0.27451055286066067</c:v>
              </c:pt>
              <c:pt idx="9">
                <c:v>0.29422214345692449</c:v>
              </c:pt>
              <c:pt idx="10">
                <c:v>0.2540186873306593</c:v>
              </c:pt>
              <c:pt idx="11">
                <c:v>0.20517111395034063</c:v>
              </c:pt>
              <c:pt idx="12">
                <c:v>0.2508384226782629</c:v>
              </c:pt>
              <c:pt idx="13">
                <c:v>0.22192940430661676</c:v>
              </c:pt>
              <c:pt idx="14">
                <c:v>0.22628550050824769</c:v>
              </c:pt>
              <c:pt idx="15">
                <c:v>0.18359000438443329</c:v>
              </c:pt>
              <c:pt idx="16">
                <c:v>0.19504088767503822</c:v>
              </c:pt>
              <c:pt idx="17">
                <c:v>0.2184775702189328</c:v>
              </c:pt>
              <c:pt idx="18">
                <c:v>0.22648005468372687</c:v>
              </c:pt>
              <c:pt idx="19">
                <c:v>0.26394635339639311</c:v>
              </c:pt>
              <c:pt idx="20">
                <c:v>0.24457231592311654</c:v>
              </c:pt>
              <c:pt idx="21">
                <c:v>0.18712751903488975</c:v>
              </c:pt>
              <c:pt idx="22">
                <c:v>0.18336663978994946</c:v>
              </c:pt>
              <c:pt idx="23">
                <c:v>0.23392474725906021</c:v>
              </c:pt>
              <c:pt idx="24">
                <c:v>0.288733093611585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0.35930108147894591</c:v>
              </c:pt>
              <c:pt idx="29">
                <c:v>0.31373008459027191</c:v>
              </c:pt>
              <c:pt idx="30">
                <c:v>0</c:v>
              </c:pt>
              <c:pt idx="31">
                <c:v>0.2198552692980873</c:v>
              </c:pt>
              <c:pt idx="32">
                <c:v>0.31134548074202112</c:v>
              </c:pt>
              <c:pt idx="33">
                <c:v>0</c:v>
              </c:pt>
              <c:pt idx="34">
                <c:v>0.36515390478070997</c:v>
              </c:pt>
              <c:pt idx="35">
                <c:v>0</c:v>
              </c:pt>
              <c:pt idx="36">
                <c:v>0.26950976876791416</c:v>
              </c:pt>
              <c:pt idx="37">
                <c:v>0</c:v>
              </c:pt>
              <c:pt idx="38">
                <c:v>0.28744829090943574</c:v>
              </c:pt>
              <c:pt idx="39">
                <c:v>0.19767813481504631</c:v>
              </c:pt>
              <c:pt idx="40">
                <c:v>0.17599133475554773</c:v>
              </c:pt>
              <c:pt idx="41">
                <c:v>0.18179557763864279</c:v>
              </c:pt>
              <c:pt idx="42">
                <c:v>0.13567433932296194</c:v>
              </c:pt>
              <c:pt idx="43">
                <c:v>0.20855313271012524</c:v>
              </c:pt>
              <c:pt idx="44">
                <c:v>0.12747985259889597</c:v>
              </c:pt>
              <c:pt idx="45">
                <c:v>0.15631854727110947</c:v>
              </c:pt>
              <c:pt idx="46">
                <c:v>0.14286219965889635</c:v>
              </c:pt>
              <c:pt idx="47">
                <c:v>0.18451222378365789</c:v>
              </c:pt>
              <c:pt idx="48">
                <c:v>0.14578833146560041</c:v>
              </c:pt>
              <c:pt idx="49">
                <c:v>0.20862285341992562</c:v>
              </c:pt>
              <c:pt idx="50">
                <c:v>0.19313864410724471</c:v>
              </c:pt>
            </c:numLit>
          </c:val>
          <c:extLst>
            <c:ext xmlns:c16="http://schemas.microsoft.com/office/drawing/2014/chart" uri="{C3380CC4-5D6E-409C-BE32-E72D297353CC}">
              <c16:uniqueId val="{00000003-4FD6-4A7D-8C23-1C91AF806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2120192"/>
        <c:axId val="1182121152"/>
      </c:barChart>
      <c:catAx>
        <c:axId val="118212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1152"/>
        <c:crosses val="autoZero"/>
        <c:auto val="1"/>
        <c:lblAlgn val="ctr"/>
        <c:lblOffset val="2"/>
        <c:noMultiLvlLbl val="0"/>
      </c:catAx>
      <c:valAx>
        <c:axId val="11821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Thinning 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% Pine Large Saw Timber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1.449679553186165E-3</c:v>
              </c:pt>
              <c:pt idx="4">
                <c:v>8.2456432422897494E-3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1.0365454581948211E-2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1.6249715600617113E-2</c:v>
              </c:pt>
              <c:pt idx="17">
                <c:v>1.7355056742051272E-2</c:v>
              </c:pt>
              <c:pt idx="18">
                <c:v>0</c:v>
              </c:pt>
              <c:pt idx="19">
                <c:v>3.0698570306652808E-4</c:v>
              </c:pt>
              <c:pt idx="20">
                <c:v>0</c:v>
              </c:pt>
              <c:pt idx="21">
                <c:v>2.0302695680179277E-3</c:v>
              </c:pt>
              <c:pt idx="22">
                <c:v>0</c:v>
              </c:pt>
              <c:pt idx="23">
                <c:v>8.5976172137120085E-4</c:v>
              </c:pt>
              <c:pt idx="24">
                <c:v>3.1675570858562485E-4</c:v>
              </c:pt>
              <c:pt idx="25">
                <c:v>6.9370080448698133E-3</c:v>
              </c:pt>
              <c:pt idx="26">
                <c:v>1.3343540350802758E-3</c:v>
              </c:pt>
              <c:pt idx="27">
                <c:v>0</c:v>
              </c:pt>
              <c:pt idx="28">
                <c:v>1.4764056678906248E-4</c:v>
              </c:pt>
              <c:pt idx="29">
                <c:v>2.2204131730458785E-3</c:v>
              </c:pt>
              <c:pt idx="30">
                <c:v>2.1100362225756593E-3</c:v>
              </c:pt>
              <c:pt idx="31">
                <c:v>7.4934702970364236E-4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2.4034472887128218E-3</c:v>
              </c:pt>
              <c:pt idx="36">
                <c:v>0</c:v>
              </c:pt>
              <c:pt idx="37">
                <c:v>6.3971726667073621E-4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1.6858410429841097E-3</c:v>
              </c:pt>
              <c:pt idx="42">
                <c:v>2.1737447720576535E-3</c:v>
              </c:pt>
              <c:pt idx="43">
                <c:v>0</c:v>
              </c:pt>
              <c:pt idx="44">
                <c:v>0</c:v>
              </c:pt>
              <c:pt idx="45">
                <c:v>8.6539823943847499E-4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1.5168715326624002E-4</c:v>
              </c:pt>
            </c:numLit>
          </c:val>
          <c:extLst>
            <c:ext xmlns:c16="http://schemas.microsoft.com/office/drawing/2014/chart" uri="{C3380CC4-5D6E-409C-BE32-E72D297353CC}">
              <c16:uniqueId val="{00000000-AF34-4467-A719-2D6DE634210B}"/>
            </c:ext>
          </c:extLst>
        </c:ser>
        <c:ser>
          <c:idx val="1"/>
          <c:order val="1"/>
          <c:tx>
            <c:v>% Pine Saw Timber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1.4597102897398926E-3</c:v>
              </c:pt>
              <c:pt idx="2">
                <c:v>4.6429504356244339E-3</c:v>
              </c:pt>
              <c:pt idx="3">
                <c:v>3.5300671846002431E-3</c:v>
              </c:pt>
              <c:pt idx="4">
                <c:v>0</c:v>
              </c:pt>
              <c:pt idx="5">
                <c:v>1.546926893880882E-3</c:v>
              </c:pt>
              <c:pt idx="6">
                <c:v>3.9455662641518924E-3</c:v>
              </c:pt>
              <c:pt idx="7">
                <c:v>4.795393013166132E-2</c:v>
              </c:pt>
              <c:pt idx="8">
                <c:v>2.2956021344123483E-3</c:v>
              </c:pt>
              <c:pt idx="9">
                <c:v>9.2766537835325104E-6</c:v>
              </c:pt>
              <c:pt idx="10">
                <c:v>0</c:v>
              </c:pt>
              <c:pt idx="11">
                <c:v>9.1273503223795227E-5</c:v>
              </c:pt>
              <c:pt idx="12">
                <c:v>0</c:v>
              </c:pt>
              <c:pt idx="13">
                <c:v>0</c:v>
              </c:pt>
              <c:pt idx="14">
                <c:v>9.7645943374438122E-3</c:v>
              </c:pt>
              <c:pt idx="15">
                <c:v>3.2351650504131003E-2</c:v>
              </c:pt>
              <c:pt idx="16">
                <c:v>8.523140942429789E-3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6.3364532356574392E-4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1.5486923037718057E-5</c:v>
              </c:pt>
              <c:pt idx="29">
                <c:v>0</c:v>
              </c:pt>
              <c:pt idx="30">
                <c:v>0</c:v>
              </c:pt>
              <c:pt idx="31">
                <c:v>2.2615236344036118E-3</c:v>
              </c:pt>
              <c:pt idx="32">
                <c:v>0</c:v>
              </c:pt>
              <c:pt idx="33">
                <c:v>1.0249748461731866E-2</c:v>
              </c:pt>
              <c:pt idx="34">
                <c:v>1.1770469365349038E-3</c:v>
              </c:pt>
              <c:pt idx="35">
                <c:v>1.9058308065692272E-5</c:v>
              </c:pt>
              <c:pt idx="36">
                <c:v>0</c:v>
              </c:pt>
              <c:pt idx="37">
                <c:v>0</c:v>
              </c:pt>
              <c:pt idx="38">
                <c:v>7.4399722322980432E-3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1.5698878836096309E-4</c:v>
              </c:pt>
            </c:numLit>
          </c:val>
          <c:extLst>
            <c:ext xmlns:c16="http://schemas.microsoft.com/office/drawing/2014/chart" uri="{C3380CC4-5D6E-409C-BE32-E72D297353CC}">
              <c16:uniqueId val="{00000001-AF34-4467-A719-2D6DE634210B}"/>
            </c:ext>
          </c:extLst>
        </c:ser>
        <c:ser>
          <c:idx val="2"/>
          <c:order val="2"/>
          <c:tx>
            <c:v>% Pine Chip-N-Saw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0.4598224862002307</c:v>
              </c:pt>
              <c:pt idx="2">
                <c:v>0.32675779538795341</c:v>
              </c:pt>
              <c:pt idx="3">
                <c:v>0.48497004891697271</c:v>
              </c:pt>
              <c:pt idx="4">
                <c:v>0.36538322739198209</c:v>
              </c:pt>
              <c:pt idx="5">
                <c:v>0.10826700295562144</c:v>
              </c:pt>
              <c:pt idx="6">
                <c:v>0.78749649213190431</c:v>
              </c:pt>
              <c:pt idx="7">
                <c:v>0.62935676617456648</c:v>
              </c:pt>
              <c:pt idx="8">
                <c:v>0.42607592560513624</c:v>
              </c:pt>
              <c:pt idx="9">
                <c:v>0.32811542039140673</c:v>
              </c:pt>
              <c:pt idx="10">
                <c:v>0.30155351512726353</c:v>
              </c:pt>
              <c:pt idx="11">
                <c:v>0.60008322080897125</c:v>
              </c:pt>
              <c:pt idx="12">
                <c:v>0.13264930408482448</c:v>
              </c:pt>
              <c:pt idx="13">
                <c:v>0.10603690648408413</c:v>
              </c:pt>
              <c:pt idx="14">
                <c:v>0.50326515597424326</c:v>
              </c:pt>
              <c:pt idx="15">
                <c:v>0.62764986074046425</c:v>
              </c:pt>
              <c:pt idx="16">
                <c:v>0.5947673996791295</c:v>
              </c:pt>
              <c:pt idx="17">
                <c:v>0.47578965796103706</c:v>
              </c:pt>
              <c:pt idx="18">
                <c:v>0.77851674536116755</c:v>
              </c:pt>
              <c:pt idx="19">
                <c:v>0.62228051649916927</c:v>
              </c:pt>
              <c:pt idx="20">
                <c:v>0.83186188753868073</c:v>
              </c:pt>
              <c:pt idx="21">
                <c:v>0.56082355972998732</c:v>
              </c:pt>
              <c:pt idx="22">
                <c:v>0</c:v>
              </c:pt>
              <c:pt idx="23">
                <c:v>0.51918006556854956</c:v>
              </c:pt>
              <c:pt idx="24">
                <c:v>0.5883955919211511</c:v>
              </c:pt>
              <c:pt idx="25">
                <c:v>0.79576829813679917</c:v>
              </c:pt>
              <c:pt idx="26">
                <c:v>0.63203623070087744</c:v>
              </c:pt>
              <c:pt idx="27">
                <c:v>0.42076623586023959</c:v>
              </c:pt>
              <c:pt idx="28">
                <c:v>0.34230484898335584</c:v>
              </c:pt>
              <c:pt idx="29">
                <c:v>0.50419418333331811</c:v>
              </c:pt>
              <c:pt idx="30">
                <c:v>0.5641849235502292</c:v>
              </c:pt>
              <c:pt idx="31">
                <c:v>0.70945773027542358</c:v>
              </c:pt>
              <c:pt idx="32">
                <c:v>5.5256558521817066E-2</c:v>
              </c:pt>
              <c:pt idx="33">
                <c:v>0.81049630529765548</c:v>
              </c:pt>
              <c:pt idx="34">
                <c:v>0.64051500935862204</c:v>
              </c:pt>
              <c:pt idx="35">
                <c:v>0.68121624945689541</c:v>
              </c:pt>
              <c:pt idx="36">
                <c:v>0.28321404129964178</c:v>
              </c:pt>
              <c:pt idx="37">
                <c:v>0.66638250871756022</c:v>
              </c:pt>
              <c:pt idx="38">
                <c:v>0.69309668304109651</c:v>
              </c:pt>
              <c:pt idx="39">
                <c:v>6.7231245873344628E-2</c:v>
              </c:pt>
              <c:pt idx="40">
                <c:v>0.33703063790877308</c:v>
              </c:pt>
              <c:pt idx="41">
                <c:v>0.4082149893290245</c:v>
              </c:pt>
              <c:pt idx="42">
                <c:v>0.80125440098174838</c:v>
              </c:pt>
              <c:pt idx="43">
                <c:v>0.733891308463406</c:v>
              </c:pt>
              <c:pt idx="44">
                <c:v>0.59497282240878691</c:v>
              </c:pt>
              <c:pt idx="45">
                <c:v>0.68239028186990758</c:v>
              </c:pt>
              <c:pt idx="46">
                <c:v>0</c:v>
              </c:pt>
              <c:pt idx="47">
                <c:v>9.6315929915996426E-2</c:v>
              </c:pt>
              <c:pt idx="48">
                <c:v>0.2513812844190868</c:v>
              </c:pt>
              <c:pt idx="49">
                <c:v>0</c:v>
              </c:pt>
              <c:pt idx="50">
                <c:v>0.59519709792032416</c:v>
              </c:pt>
            </c:numLit>
          </c:val>
          <c:extLst>
            <c:ext xmlns:c16="http://schemas.microsoft.com/office/drawing/2014/chart" uri="{C3380CC4-5D6E-409C-BE32-E72D297353CC}">
              <c16:uniqueId val="{00000002-AF34-4467-A719-2D6DE634210B}"/>
            </c:ext>
          </c:extLst>
        </c:ser>
        <c:ser>
          <c:idx val="3"/>
          <c:order val="3"/>
          <c:tx>
            <c:v>% Pine Pulpwood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1"/>
              <c:pt idx="0">
                <c:v>0</c:v>
              </c:pt>
              <c:pt idx="1">
                <c:v>0.53871780351002951</c:v>
              </c:pt>
              <c:pt idx="2">
                <c:v>0.66859925417642208</c:v>
              </c:pt>
              <c:pt idx="3">
                <c:v>0.51005020434524084</c:v>
              </c:pt>
              <c:pt idx="4">
                <c:v>0.62637112936572814</c:v>
              </c:pt>
              <c:pt idx="5">
                <c:v>0.89018607015049767</c:v>
              </c:pt>
              <c:pt idx="6">
                <c:v>0.20855794160394392</c:v>
              </c:pt>
              <c:pt idx="7">
                <c:v>0.32268930369377219</c:v>
              </c:pt>
              <c:pt idx="8">
                <c:v>0.57162847226045155</c:v>
              </c:pt>
              <c:pt idx="9">
                <c:v>0.67187530295480957</c:v>
              </c:pt>
              <c:pt idx="10">
                <c:v>0.69844648487273653</c:v>
              </c:pt>
              <c:pt idx="11">
                <c:v>0.38946005110585663</c:v>
              </c:pt>
              <c:pt idx="12">
                <c:v>0.86735069591517555</c:v>
              </c:pt>
              <c:pt idx="13">
                <c:v>0.89396309351591596</c:v>
              </c:pt>
              <c:pt idx="14">
                <c:v>0.48697024968831287</c:v>
              </c:pt>
              <c:pt idx="15">
                <c:v>0.33999848875540478</c:v>
              </c:pt>
              <c:pt idx="16">
                <c:v>0.38045974377782371</c:v>
              </c:pt>
              <c:pt idx="17">
                <c:v>0.50685528529691171</c:v>
              </c:pt>
              <c:pt idx="18">
                <c:v>0.22148325463883242</c:v>
              </c:pt>
              <c:pt idx="19">
                <c:v>0.37741249779776415</c:v>
              </c:pt>
              <c:pt idx="20">
                <c:v>0.16813811246131927</c:v>
              </c:pt>
              <c:pt idx="21">
                <c:v>0.43651252537842905</c:v>
              </c:pt>
              <c:pt idx="22">
                <c:v>0</c:v>
              </c:pt>
              <c:pt idx="23">
                <c:v>0.47996017271007924</c:v>
              </c:pt>
              <c:pt idx="24">
                <c:v>0.4112876523702631</c:v>
              </c:pt>
              <c:pt idx="25">
                <c:v>0.1972946938183309</c:v>
              </c:pt>
              <c:pt idx="26">
                <c:v>0.36662941526404225</c:v>
              </c:pt>
              <c:pt idx="27">
                <c:v>0.57923376413976047</c:v>
              </c:pt>
              <c:pt idx="28">
                <c:v>0.6575320235268175</c:v>
              </c:pt>
              <c:pt idx="29">
                <c:v>0.49358540349363605</c:v>
              </c:pt>
              <c:pt idx="30">
                <c:v>0.43370504022719508</c:v>
              </c:pt>
              <c:pt idx="31">
                <c:v>0.2875313990604691</c:v>
              </c:pt>
              <c:pt idx="32">
                <c:v>0.94474344147818301</c:v>
              </c:pt>
              <c:pt idx="33">
                <c:v>0.17925394624061275</c:v>
              </c:pt>
              <c:pt idx="34">
                <c:v>0.35830794370484309</c:v>
              </c:pt>
              <c:pt idx="35">
                <c:v>0.31636124494632617</c:v>
              </c:pt>
              <c:pt idx="36">
                <c:v>0.71678595870035811</c:v>
              </c:pt>
              <c:pt idx="37">
                <c:v>0.332977774015769</c:v>
              </c:pt>
              <c:pt idx="38">
                <c:v>0.29946334472660535</c:v>
              </c:pt>
              <c:pt idx="39">
                <c:v>0.93276875412665539</c:v>
              </c:pt>
              <c:pt idx="40">
                <c:v>0.66296936209122681</c:v>
              </c:pt>
              <c:pt idx="41">
                <c:v>0.59009916962799158</c:v>
              </c:pt>
              <c:pt idx="42">
                <c:v>0.196571854246194</c:v>
              </c:pt>
              <c:pt idx="43">
                <c:v>0.26610869153659406</c:v>
              </c:pt>
              <c:pt idx="44">
                <c:v>0.40502717759121304</c:v>
              </c:pt>
              <c:pt idx="45">
                <c:v>0.31674431989065388</c:v>
              </c:pt>
              <c:pt idx="46">
                <c:v>0</c:v>
              </c:pt>
              <c:pt idx="47">
                <c:v>0.90368407008400364</c:v>
              </c:pt>
              <c:pt idx="48">
                <c:v>0.74861871558091309</c:v>
              </c:pt>
              <c:pt idx="49">
                <c:v>1</c:v>
              </c:pt>
              <c:pt idx="50">
                <c:v>0.40449422613804875</c:v>
              </c:pt>
            </c:numLit>
          </c:val>
          <c:extLst>
            <c:ext xmlns:c16="http://schemas.microsoft.com/office/drawing/2014/chart" uri="{C3380CC4-5D6E-409C-BE32-E72D297353CC}">
              <c16:uniqueId val="{00000003-AF34-4467-A719-2D6DE634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2120192"/>
        <c:axId val="1182121152"/>
      </c:barChart>
      <c:catAx>
        <c:axId val="1182120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1152"/>
        <c:crosses val="autoZero"/>
        <c:auto val="1"/>
        <c:lblAlgn val="ctr"/>
        <c:lblOffset val="0"/>
        <c:tickMarkSkip val="3"/>
        <c:noMultiLvlLbl val="0"/>
      </c:catAx>
      <c:valAx>
        <c:axId val="11821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2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Plantation vs. </a:t>
            </a:r>
            <a:r>
              <a:rPr lang="en-US"/>
              <a:t>Natural Harvested Acres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 % Plantaion Harvest Acres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0"/>
              <c:pt idx="0">
                <c:v>0.99752163137527716</c:v>
              </c:pt>
              <c:pt idx="1">
                <c:v>1</c:v>
              </c:pt>
              <c:pt idx="2">
                <c:v>0.98727023812452408</c:v>
              </c:pt>
              <c:pt idx="3">
                <c:v>1</c:v>
              </c:pt>
              <c:pt idx="4">
                <c:v>0.99008797514879887</c:v>
              </c:pt>
              <c:pt idx="5">
                <c:v>1</c:v>
              </c:pt>
              <c:pt idx="6">
                <c:v>0.98294941860266882</c:v>
              </c:pt>
              <c:pt idx="7">
                <c:v>0.99084982518947939</c:v>
              </c:pt>
              <c:pt idx="8">
                <c:v>0.99927863261838745</c:v>
              </c:pt>
              <c:pt idx="9">
                <c:v>0.9863237172459044</c:v>
              </c:pt>
              <c:pt idx="10">
                <c:v>0.98496167973886362</c:v>
              </c:pt>
              <c:pt idx="11">
                <c:v>0.9846206391048965</c:v>
              </c:pt>
              <c:pt idx="12">
                <c:v>0.99892742957728409</c:v>
              </c:pt>
              <c:pt idx="13">
                <c:v>0.99198992624766325</c:v>
              </c:pt>
              <c:pt idx="14">
                <c:v>0.99668560606060597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0.98768984788785097</c:v>
              </c:pt>
              <c:pt idx="20">
                <c:v>0.99757246800543442</c:v>
              </c:pt>
              <c:pt idx="21">
                <c:v>0.98039215686274517</c:v>
              </c:pt>
              <c:pt idx="22">
                <c:v>0.99546677187335053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0.99895659610514032</c:v>
              </c:pt>
              <c:pt idx="34">
                <c:v>1</c:v>
              </c:pt>
              <c:pt idx="35">
                <c:v>0.99060024288125903</c:v>
              </c:pt>
              <c:pt idx="36">
                <c:v>1</c:v>
              </c:pt>
              <c:pt idx="37">
                <c:v>0.9916153297995175</c:v>
              </c:pt>
              <c:pt idx="38">
                <c:v>0.99575471092753842</c:v>
              </c:pt>
              <c:pt idx="39">
                <c:v>1</c:v>
              </c:pt>
              <c:pt idx="40">
                <c:v>1</c:v>
              </c:pt>
              <c:pt idx="41">
                <c:v>0.98763373647786534</c:v>
              </c:pt>
              <c:pt idx="42">
                <c:v>0.984333681473745</c:v>
              </c:pt>
              <c:pt idx="43">
                <c:v>1</c:v>
              </c:pt>
              <c:pt idx="44">
                <c:v>1</c:v>
              </c:pt>
              <c:pt idx="45">
                <c:v>0.98802637924249048</c:v>
              </c:pt>
              <c:pt idx="46">
                <c:v>0.99726581214811127</c:v>
              </c:pt>
              <c:pt idx="47">
                <c:v>0.9993837012880582</c:v>
              </c:pt>
              <c:pt idx="48">
                <c:v>0.98271361871332563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5CF8-462F-A3F0-10F47A5E5F0B}"/>
            </c:ext>
          </c:extLst>
        </c:ser>
        <c:ser>
          <c:idx val="3"/>
          <c:order val="1"/>
          <c:tx>
            <c:v> % Natural Harvest Acres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0"/>
              <c:pt idx="0">
                <c:v>2.478368624722815E-3</c:v>
              </c:pt>
              <c:pt idx="1">
                <c:v>0</c:v>
              </c:pt>
              <c:pt idx="2">
                <c:v>1.2729761875475911E-2</c:v>
              </c:pt>
              <c:pt idx="3">
                <c:v>0</c:v>
              </c:pt>
              <c:pt idx="4">
                <c:v>9.9120248512010629E-3</c:v>
              </c:pt>
              <c:pt idx="5">
                <c:v>0</c:v>
              </c:pt>
              <c:pt idx="6">
                <c:v>1.7050581397331215E-2</c:v>
              </c:pt>
              <c:pt idx="7">
                <c:v>9.1501748105205366E-3</c:v>
              </c:pt>
              <c:pt idx="8">
                <c:v>7.2136738161264653E-4</c:v>
              </c:pt>
              <c:pt idx="9">
                <c:v>1.3676282754095674E-2</c:v>
              </c:pt>
              <c:pt idx="10">
                <c:v>1.5038320261136457E-2</c:v>
              </c:pt>
              <c:pt idx="11">
                <c:v>1.5379360895103524E-2</c:v>
              </c:pt>
              <c:pt idx="12">
                <c:v>1.0725704227159127E-3</c:v>
              </c:pt>
              <c:pt idx="13">
                <c:v>8.0100737523367514E-3</c:v>
              </c:pt>
              <c:pt idx="14">
                <c:v>3.3143939393939391E-3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1.23101521121491E-2</c:v>
              </c:pt>
              <c:pt idx="20">
                <c:v>2.4275319945656509E-3</c:v>
              </c:pt>
              <c:pt idx="21">
                <c:v>1.9607843137254902E-2</c:v>
              </c:pt>
              <c:pt idx="22">
                <c:v>4.533228126649508E-3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1.0434038948596814E-3</c:v>
              </c:pt>
              <c:pt idx="34">
                <c:v>0</c:v>
              </c:pt>
              <c:pt idx="35">
                <c:v>9.3997571187409805E-3</c:v>
              </c:pt>
              <c:pt idx="36">
                <c:v>0</c:v>
              </c:pt>
              <c:pt idx="37">
                <c:v>8.3846702004824383E-3</c:v>
              </c:pt>
              <c:pt idx="38">
                <c:v>4.2452890724616089E-3</c:v>
              </c:pt>
              <c:pt idx="39">
                <c:v>0</c:v>
              </c:pt>
              <c:pt idx="40">
                <c:v>0</c:v>
              </c:pt>
              <c:pt idx="41">
                <c:v>1.2366263522134545E-2</c:v>
              </c:pt>
              <c:pt idx="42">
                <c:v>1.5666318526254976E-2</c:v>
              </c:pt>
              <c:pt idx="43">
                <c:v>0</c:v>
              </c:pt>
              <c:pt idx="44">
                <c:v>0</c:v>
              </c:pt>
              <c:pt idx="45">
                <c:v>1.1973620757509408E-2</c:v>
              </c:pt>
              <c:pt idx="46">
                <c:v>2.7341878518886901E-3</c:v>
              </c:pt>
              <c:pt idx="47">
                <c:v>6.1629871194174019E-4</c:v>
              </c:pt>
              <c:pt idx="48">
                <c:v>1.7286381286674351E-2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5CF8-462F-A3F0-10F47A5E5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3104"/>
        <c:axId val="692661928"/>
      </c:barChart>
      <c:catAx>
        <c:axId val="692663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661928"/>
        <c:crosses val="autoZero"/>
        <c:auto val="1"/>
        <c:lblAlgn val="ctr"/>
        <c:lblOffset val="100"/>
        <c:noMultiLvlLbl val="0"/>
      </c:catAx>
      <c:valAx>
        <c:axId val="69266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66310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Plantation vs. </a:t>
            </a:r>
            <a:r>
              <a:rPr lang="en-US"/>
              <a:t>Natural Harvested Acres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Plantaion Harvest Acres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917.67999999999984</c:v>
              </c:pt>
              <c:pt idx="1">
                <c:v>193.34000000000003</c:v>
              </c:pt>
              <c:pt idx="2">
                <c:v>690.28000000000009</c:v>
              </c:pt>
              <c:pt idx="3">
                <c:v>576.79999999999995</c:v>
              </c:pt>
              <c:pt idx="4">
                <c:v>417.53</c:v>
              </c:pt>
              <c:pt idx="5">
                <c:v>119.68</c:v>
              </c:pt>
              <c:pt idx="6">
                <c:v>634.21999999999991</c:v>
              </c:pt>
              <c:pt idx="7">
                <c:v>1465.7800000000002</c:v>
              </c:pt>
              <c:pt idx="8">
                <c:v>816.47</c:v>
              </c:pt>
              <c:pt idx="9">
                <c:v>693.6</c:v>
              </c:pt>
              <c:pt idx="10">
                <c:v>452.74000000000007</c:v>
              </c:pt>
              <c:pt idx="11">
                <c:v>1223.49</c:v>
              </c:pt>
              <c:pt idx="12">
                <c:v>661.81</c:v>
              </c:pt>
              <c:pt idx="13">
                <c:v>1327.57</c:v>
              </c:pt>
              <c:pt idx="14">
                <c:v>926.2</c:v>
              </c:pt>
              <c:pt idx="15">
                <c:v>809.49</c:v>
              </c:pt>
              <c:pt idx="16">
                <c:v>453.21999999999997</c:v>
              </c:pt>
              <c:pt idx="17">
                <c:v>213.74</c:v>
              </c:pt>
              <c:pt idx="18">
                <c:v>981.95640000000003</c:v>
              </c:pt>
              <c:pt idx="19">
                <c:v>270.32359999999994</c:v>
              </c:pt>
              <c:pt idx="20">
                <c:v>365.08</c:v>
              </c:pt>
              <c:pt idx="21">
                <c:v>249.02360000000002</c:v>
              </c:pt>
              <c:pt idx="22">
                <c:v>1618.8263999999997</c:v>
              </c:pt>
              <c:pt idx="23">
                <c:v>2098.8263999999999</c:v>
              </c:pt>
              <c:pt idx="24">
                <c:v>251.34</c:v>
              </c:pt>
              <c:pt idx="25">
                <c:v>664.15</c:v>
              </c:pt>
              <c:pt idx="26">
                <c:v>345.61999999999995</c:v>
              </c:pt>
              <c:pt idx="27">
                <c:v>1058.0099999999998</c:v>
              </c:pt>
              <c:pt idx="28">
                <c:v>251.97359999999998</c:v>
              </c:pt>
              <c:pt idx="29">
                <c:v>1081.33</c:v>
              </c:pt>
              <c:pt idx="30">
                <c:v>1402.99</c:v>
              </c:pt>
              <c:pt idx="31">
                <c:v>347.19</c:v>
              </c:pt>
              <c:pt idx="32">
                <c:v>215.14</c:v>
              </c:pt>
              <c:pt idx="33">
                <c:v>983.06</c:v>
              </c:pt>
              <c:pt idx="34">
                <c:v>858.55</c:v>
              </c:pt>
              <c:pt idx="35">
                <c:v>408.17999999999995</c:v>
              </c:pt>
              <c:pt idx="36">
                <c:v>337.29</c:v>
              </c:pt>
              <c:pt idx="37">
                <c:v>1301.0835999999999</c:v>
              </c:pt>
              <c:pt idx="38">
                <c:v>1660.4164000000001</c:v>
              </c:pt>
              <c:pt idx="39">
                <c:v>1326.6564000000001</c:v>
              </c:pt>
              <c:pt idx="40">
                <c:v>681.69</c:v>
              </c:pt>
              <c:pt idx="41">
                <c:v>552.05999999999995</c:v>
              </c:pt>
              <c:pt idx="42">
                <c:v>1107.3999999999999</c:v>
              </c:pt>
              <c:pt idx="43">
                <c:v>207.81</c:v>
              </c:pt>
              <c:pt idx="44">
                <c:v>1193.5536000000002</c:v>
              </c:pt>
              <c:pt idx="45">
                <c:v>570.39</c:v>
              </c:pt>
              <c:pt idx="46">
                <c:v>186.09</c:v>
              </c:pt>
              <c:pt idx="47">
                <c:v>330.47999999999996</c:v>
              </c:pt>
              <c:pt idx="48">
                <c:v>1475.4363999999998</c:v>
              </c:pt>
              <c:pt idx="49">
                <c:v>2222.5636</c:v>
              </c:pt>
            </c:numLit>
          </c:val>
          <c:extLst>
            <c:ext xmlns:c16="http://schemas.microsoft.com/office/drawing/2014/chart" uri="{C3380CC4-5D6E-409C-BE32-E72D297353CC}">
              <c16:uniqueId val="{00000000-2EC6-497B-B19F-841CDEF6F846}"/>
            </c:ext>
          </c:extLst>
        </c:ser>
        <c:ser>
          <c:idx val="2"/>
          <c:order val="1"/>
          <c:tx>
            <c:v>Natural Harvest Acres</c:v>
          </c:tx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2.2800000000000002</c:v>
              </c:pt>
              <c:pt idx="1">
                <c:v>0</c:v>
              </c:pt>
              <c:pt idx="2">
                <c:v>8.9003999999999994</c:v>
              </c:pt>
              <c:pt idx="3">
                <c:v>0</c:v>
              </c:pt>
              <c:pt idx="4">
                <c:v>4.18</c:v>
              </c:pt>
              <c:pt idx="5">
                <c:v>0</c:v>
              </c:pt>
              <c:pt idx="6">
                <c:v>11.0014</c:v>
              </c:pt>
              <c:pt idx="7">
                <c:v>13.536</c:v>
              </c:pt>
              <c:pt idx="8">
                <c:v>0.58940000000000003</c:v>
              </c:pt>
              <c:pt idx="9">
                <c:v>9.6173999999999999</c:v>
              </c:pt>
              <c:pt idx="10">
                <c:v>6.9123999999999999</c:v>
              </c:pt>
              <c:pt idx="11">
                <c:v>19.110399999999998</c:v>
              </c:pt>
              <c:pt idx="12">
                <c:v>0.71060000000000001</c:v>
              </c:pt>
              <c:pt idx="13">
                <c:v>10.719800000000001</c:v>
              </c:pt>
              <c:pt idx="14">
                <c:v>3.08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3.3692000000000002</c:v>
              </c:pt>
              <c:pt idx="20">
                <c:v>0.88839999999999997</c:v>
              </c:pt>
              <c:pt idx="21">
                <c:v>4.9804719999999998</c:v>
              </c:pt>
              <c:pt idx="22">
                <c:v>7.3719280000000005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1.0268000000000002</c:v>
              </c:pt>
              <c:pt idx="34">
                <c:v>0</c:v>
              </c:pt>
              <c:pt idx="35">
                <c:v>3.8732000000000002</c:v>
              </c:pt>
              <c:pt idx="36">
                <c:v>0</c:v>
              </c:pt>
              <c:pt idx="37">
                <c:v>11.0014</c:v>
              </c:pt>
              <c:pt idx="38">
                <c:v>7.0789999999999997</c:v>
              </c:pt>
              <c:pt idx="39">
                <c:v>0</c:v>
              </c:pt>
              <c:pt idx="40">
                <c:v>0</c:v>
              </c:pt>
              <c:pt idx="41">
                <c:v>6.9123999999999999</c:v>
              </c:pt>
              <c:pt idx="42">
                <c:v>17.625</c:v>
              </c:pt>
              <c:pt idx="43">
                <c:v>0</c:v>
              </c:pt>
              <c:pt idx="44">
                <c:v>0</c:v>
              </c:pt>
              <c:pt idx="45">
                <c:v>6.9123999999999999</c:v>
              </c:pt>
              <c:pt idx="46">
                <c:v>0.51019999999999999</c:v>
              </c:pt>
              <c:pt idx="47">
                <c:v>0.20380000000000001</c:v>
              </c:pt>
              <c:pt idx="48">
                <c:v>25.953600000000002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EC6-497B-B19F-841CDEF6F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3104"/>
        <c:axId val="692661928"/>
      </c:barChart>
      <c:catAx>
        <c:axId val="69266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692661928"/>
        <c:crosses val="autoZero"/>
        <c:auto val="1"/>
        <c:lblAlgn val="ctr"/>
        <c:lblOffset val="100"/>
        <c:noMultiLvlLbl val="0"/>
      </c:catAx>
      <c:valAx>
        <c:axId val="692661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69266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Plantation vs. </a:t>
            </a:r>
            <a:r>
              <a:rPr lang="en-US"/>
              <a:t>Natural Harvested Tons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 % Plantaion Harvest Volumes</c:v>
          </c:tx>
          <c:spPr>
            <a:solidFill>
              <a:schemeClr val="accent1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0"/>
              <c:pt idx="0">
                <c:v>0.99643271520355425</c:v>
              </c:pt>
              <c:pt idx="1">
                <c:v>1</c:v>
              </c:pt>
              <c:pt idx="2">
                <c:v>0.98483331377834882</c:v>
              </c:pt>
              <c:pt idx="3">
                <c:v>1</c:v>
              </c:pt>
              <c:pt idx="4">
                <c:v>0.97608703973350541</c:v>
              </c:pt>
              <c:pt idx="5">
                <c:v>1</c:v>
              </c:pt>
              <c:pt idx="6">
                <c:v>0.98114869313986885</c:v>
              </c:pt>
              <c:pt idx="7">
                <c:v>0.99031886332326924</c:v>
              </c:pt>
              <c:pt idx="8">
                <c:v>0.99907520719404563</c:v>
              </c:pt>
              <c:pt idx="9">
                <c:v>0.98890051285341718</c:v>
              </c:pt>
              <c:pt idx="10">
                <c:v>0.98230572306917063</c:v>
              </c:pt>
              <c:pt idx="11">
                <c:v>0.98374613558552981</c:v>
              </c:pt>
              <c:pt idx="12">
                <c:v>0.99672287936698301</c:v>
              </c:pt>
              <c:pt idx="13">
                <c:v>0.98620332256862697</c:v>
              </c:pt>
              <c:pt idx="14">
                <c:v>0.99239230680906532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0.98895214499176898</c:v>
              </c:pt>
              <c:pt idx="20">
                <c:v>0.99497148839814897</c:v>
              </c:pt>
              <c:pt idx="21">
                <c:v>0.99000492438872068</c:v>
              </c:pt>
              <c:pt idx="22">
                <c:v>0.99567125282499547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0.99879429972797451</c:v>
              </c:pt>
              <c:pt idx="34">
                <c:v>1</c:v>
              </c:pt>
              <c:pt idx="35">
                <c:v>0.98409739198140112</c:v>
              </c:pt>
              <c:pt idx="36">
                <c:v>1</c:v>
              </c:pt>
              <c:pt idx="37">
                <c:v>0.99003220961477556</c:v>
              </c:pt>
              <c:pt idx="38">
                <c:v>0.99629920814548811</c:v>
              </c:pt>
              <c:pt idx="39">
                <c:v>1</c:v>
              </c:pt>
              <c:pt idx="40">
                <c:v>1</c:v>
              </c:pt>
              <c:pt idx="41">
                <c:v>0.98477206657525707</c:v>
              </c:pt>
              <c:pt idx="42">
                <c:v>0.98928963568699746</c:v>
              </c:pt>
              <c:pt idx="43">
                <c:v>1</c:v>
              </c:pt>
              <c:pt idx="44">
                <c:v>1</c:v>
              </c:pt>
              <c:pt idx="45">
                <c:v>0.98875127153678211</c:v>
              </c:pt>
              <c:pt idx="46">
                <c:v>0.9891757068173469</c:v>
              </c:pt>
              <c:pt idx="47">
                <c:v>0.99692551316495559</c:v>
              </c:pt>
              <c:pt idx="48">
                <c:v>0.97754023560139791</c:v>
              </c:pt>
              <c:pt idx="4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546-4EA7-9AF2-213E1DF47FA3}"/>
            </c:ext>
          </c:extLst>
        </c:ser>
        <c:ser>
          <c:idx val="3"/>
          <c:order val="1"/>
          <c:tx>
            <c:v> % Natural Harvest Volumes</c:v>
          </c:tx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0%</c:formatCode>
              <c:ptCount val="50"/>
              <c:pt idx="0">
                <c:v>3.5672847964457661E-3</c:v>
              </c:pt>
              <c:pt idx="1">
                <c:v>0</c:v>
              </c:pt>
              <c:pt idx="2">
                <c:v>1.516668622165113E-2</c:v>
              </c:pt>
              <c:pt idx="3">
                <c:v>0</c:v>
              </c:pt>
              <c:pt idx="4">
                <c:v>2.3912960266494584E-2</c:v>
              </c:pt>
              <c:pt idx="5">
                <c:v>0</c:v>
              </c:pt>
              <c:pt idx="6">
                <c:v>1.8851306860131065E-2</c:v>
              </c:pt>
              <c:pt idx="7">
                <c:v>9.6811366767307512E-3</c:v>
              </c:pt>
              <c:pt idx="8">
                <c:v>9.2479280595434516E-4</c:v>
              </c:pt>
              <c:pt idx="9">
                <c:v>1.1099487146582779E-2</c:v>
              </c:pt>
              <c:pt idx="10">
                <c:v>1.7694276930829318E-2</c:v>
              </c:pt>
              <c:pt idx="11">
                <c:v>1.6253864414470166E-2</c:v>
              </c:pt>
              <c:pt idx="12">
                <c:v>3.2771206330169276E-3</c:v>
              </c:pt>
              <c:pt idx="13">
                <c:v>1.3796677431373063E-2</c:v>
              </c:pt>
              <c:pt idx="14">
                <c:v>7.6076931909345837E-3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1.1047855008231073E-2</c:v>
              </c:pt>
              <c:pt idx="20">
                <c:v>5.0285116018510389E-3</c:v>
              </c:pt>
              <c:pt idx="21">
                <c:v>9.9950756112793145E-3</c:v>
              </c:pt>
              <c:pt idx="22">
                <c:v>4.3287471750046089E-3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1.2057002720254578E-3</c:v>
              </c:pt>
              <c:pt idx="34">
                <c:v>0</c:v>
              </c:pt>
              <c:pt idx="35">
                <c:v>1.5902608018598777E-2</c:v>
              </c:pt>
              <c:pt idx="36">
                <c:v>0</c:v>
              </c:pt>
              <c:pt idx="37">
                <c:v>9.9677903852243861E-3</c:v>
              </c:pt>
              <c:pt idx="38">
                <c:v>3.7007918545118534E-3</c:v>
              </c:pt>
              <c:pt idx="39">
                <c:v>0</c:v>
              </c:pt>
              <c:pt idx="40">
                <c:v>0</c:v>
              </c:pt>
              <c:pt idx="41">
                <c:v>1.5227933424742972E-2</c:v>
              </c:pt>
              <c:pt idx="42">
                <c:v>1.0710364313002587E-2</c:v>
              </c:pt>
              <c:pt idx="43">
                <c:v>0</c:v>
              </c:pt>
              <c:pt idx="44">
                <c:v>0</c:v>
              </c:pt>
              <c:pt idx="45">
                <c:v>1.124872846321797E-2</c:v>
              </c:pt>
              <c:pt idx="46">
                <c:v>1.0824293182653062E-2</c:v>
              </c:pt>
              <c:pt idx="47">
                <c:v>3.0744868350444394E-3</c:v>
              </c:pt>
              <c:pt idx="48">
                <c:v>2.2459764398602096E-2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546-4EA7-9AF2-213E1DF47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3104"/>
        <c:axId val="692661928"/>
      </c:barChart>
      <c:catAx>
        <c:axId val="69266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692661928"/>
        <c:crosses val="autoZero"/>
        <c:auto val="1"/>
        <c:lblAlgn val="ctr"/>
        <c:lblOffset val="100"/>
        <c:noMultiLvlLbl val="0"/>
      </c:catAx>
      <c:valAx>
        <c:axId val="692661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69266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Plantation vs. </a:t>
            </a:r>
            <a:r>
              <a:rPr lang="en-US"/>
              <a:t>Natural Harvested Tons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Plantaion Harvest Volumes</c:v>
          </c:tx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47245.830202000005</c:v>
              </c:pt>
              <c:pt idx="1">
                <c:v>4751.7808570000007</c:v>
              </c:pt>
              <c:pt idx="2">
                <c:v>60378.49650999999</c:v>
              </c:pt>
              <c:pt idx="3">
                <c:v>19745.033858000003</c:v>
              </c:pt>
              <c:pt idx="4">
                <c:v>22837.773161000001</c:v>
              </c:pt>
              <c:pt idx="5">
                <c:v>2857.3480319999999</c:v>
              </c:pt>
              <c:pt idx="6">
                <c:v>65188.776707000005</c:v>
              </c:pt>
              <c:pt idx="7">
                <c:v>88932.410402000009</c:v>
              </c:pt>
              <c:pt idx="8">
                <c:v>56480.019072000003</c:v>
              </c:pt>
              <c:pt idx="9">
                <c:v>56949.239323000002</c:v>
              </c:pt>
              <c:pt idx="10">
                <c:v>44938.495139000006</c:v>
              </c:pt>
              <c:pt idx="11">
                <c:v>130788.68143700002</c:v>
              </c:pt>
              <c:pt idx="12">
                <c:v>26244.623702000004</c:v>
              </c:pt>
              <c:pt idx="13">
                <c:v>94732.268253000017</c:v>
              </c:pt>
              <c:pt idx="14">
                <c:v>81086.297304000007</c:v>
              </c:pt>
              <c:pt idx="15">
                <c:v>45318.093566000003</c:v>
              </c:pt>
              <c:pt idx="16">
                <c:v>16359.017989</c:v>
              </c:pt>
              <c:pt idx="17">
                <c:v>17890.640688000003</c:v>
              </c:pt>
              <c:pt idx="18">
                <c:v>53193.448262000005</c:v>
              </c:pt>
              <c:pt idx="19">
                <c:v>23574.864973480002</c:v>
              </c:pt>
              <c:pt idx="20">
                <c:v>13740.572894999999</c:v>
              </c:pt>
              <c:pt idx="21">
                <c:v>38560.875433000001</c:v>
              </c:pt>
              <c:pt idx="22">
                <c:v>132543.96042028</c:v>
              </c:pt>
              <c:pt idx="23">
                <c:v>238627.42235879999</c:v>
              </c:pt>
              <c:pt idx="24">
                <c:v>14458.256838000001</c:v>
              </c:pt>
              <c:pt idx="25">
                <c:v>21431.414938000002</c:v>
              </c:pt>
              <c:pt idx="26">
                <c:v>13415.615313</c:v>
              </c:pt>
              <c:pt idx="27">
                <c:v>42202.377986999993</c:v>
              </c:pt>
              <c:pt idx="28">
                <c:v>26087.256416719996</c:v>
              </c:pt>
              <c:pt idx="29">
                <c:v>40687.066924000006</c:v>
              </c:pt>
              <c:pt idx="30">
                <c:v>79747.543474000006</c:v>
              </c:pt>
              <c:pt idx="31">
                <c:v>27593.293589000001</c:v>
              </c:pt>
              <c:pt idx="32">
                <c:v>12223.322013000001</c:v>
              </c:pt>
              <c:pt idx="33">
                <c:v>74727.044496999995</c:v>
              </c:pt>
              <c:pt idx="34">
                <c:v>32247.983288000003</c:v>
              </c:pt>
              <c:pt idx="35">
                <c:v>20782.788954</c:v>
              </c:pt>
              <c:pt idx="36">
                <c:v>9643.3585920000005</c:v>
              </c:pt>
              <c:pt idx="37">
                <c:v>101266.97989028</c:v>
              </c:pt>
              <c:pt idx="38">
                <c:v>106434.31308172</c:v>
              </c:pt>
              <c:pt idx="39">
                <c:v>44890.272322720004</c:v>
              </c:pt>
              <c:pt idx="40">
                <c:v>45470.353016000001</c:v>
              </c:pt>
              <c:pt idx="41">
                <c:v>45505.034279000007</c:v>
              </c:pt>
              <c:pt idx="42">
                <c:v>110248.28105900003</c:v>
              </c:pt>
              <c:pt idx="43">
                <c:v>9743.9979940000012</c:v>
              </c:pt>
              <c:pt idx="44">
                <c:v>81938.097797080001</c:v>
              </c:pt>
              <c:pt idx="45">
                <c:v>68480.973235000012</c:v>
              </c:pt>
              <c:pt idx="46">
                <c:v>5254.9887419999995</c:v>
              </c:pt>
              <c:pt idx="47">
                <c:v>7448.2062290000013</c:v>
              </c:pt>
              <c:pt idx="48">
                <c:v>130183.91993679998</c:v>
              </c:pt>
              <c:pt idx="49">
                <c:v>166268.64909895998</c:v>
              </c:pt>
            </c:numLit>
          </c:val>
          <c:extLst>
            <c:ext xmlns:c16="http://schemas.microsoft.com/office/drawing/2014/chart" uri="{C3380CC4-5D6E-409C-BE32-E72D297353CC}">
              <c16:uniqueId val="{00000000-0745-4972-B892-EDF79F679416}"/>
            </c:ext>
          </c:extLst>
        </c:ser>
        <c:ser>
          <c:idx val="2"/>
          <c:order val="1"/>
          <c:tx>
            <c:v>Natural Harvest Volumes</c:v>
          </c:tx>
          <c:spPr>
            <a:solidFill>
              <a:schemeClr val="accent2"/>
            </a:solidFill>
          </c:spPr>
          <c:invertIfNegative val="0"/>
          <c:cat>
            <c:numLit>
              <c:formatCode>General</c:formatCode>
              <c:ptCount val="50"/>
              <c:pt idx="0">
                <c:v>2026</c:v>
              </c:pt>
              <c:pt idx="1">
                <c:v>2027</c:v>
              </c:pt>
              <c:pt idx="2">
                <c:v>2028</c:v>
              </c:pt>
              <c:pt idx="3">
                <c:v>2029</c:v>
              </c:pt>
              <c:pt idx="4">
                <c:v>2030</c:v>
              </c:pt>
              <c:pt idx="5">
                <c:v>2031</c:v>
              </c:pt>
              <c:pt idx="6">
                <c:v>2032</c:v>
              </c:pt>
              <c:pt idx="7">
                <c:v>2033</c:v>
              </c:pt>
              <c:pt idx="8">
                <c:v>2034</c:v>
              </c:pt>
              <c:pt idx="9">
                <c:v>2035</c:v>
              </c:pt>
              <c:pt idx="10">
                <c:v>2036</c:v>
              </c:pt>
              <c:pt idx="11">
                <c:v>2037</c:v>
              </c:pt>
              <c:pt idx="12">
                <c:v>2038</c:v>
              </c:pt>
              <c:pt idx="13">
                <c:v>2039</c:v>
              </c:pt>
              <c:pt idx="14">
                <c:v>2040</c:v>
              </c:pt>
              <c:pt idx="15">
                <c:v>2041</c:v>
              </c:pt>
              <c:pt idx="16">
                <c:v>2042</c:v>
              </c:pt>
              <c:pt idx="17">
                <c:v>2043</c:v>
              </c:pt>
              <c:pt idx="18">
                <c:v>2044</c:v>
              </c:pt>
              <c:pt idx="19">
                <c:v>2045</c:v>
              </c:pt>
              <c:pt idx="20">
                <c:v>2046</c:v>
              </c:pt>
              <c:pt idx="21">
                <c:v>2047</c:v>
              </c:pt>
              <c:pt idx="22">
                <c:v>2048</c:v>
              </c:pt>
              <c:pt idx="23">
                <c:v>2049</c:v>
              </c:pt>
              <c:pt idx="24">
                <c:v>2050</c:v>
              </c:pt>
              <c:pt idx="25">
                <c:v>2051</c:v>
              </c:pt>
              <c:pt idx="26">
                <c:v>2052</c:v>
              </c:pt>
              <c:pt idx="27">
                <c:v>2053</c:v>
              </c:pt>
              <c:pt idx="28">
                <c:v>2054</c:v>
              </c:pt>
              <c:pt idx="29">
                <c:v>2055</c:v>
              </c:pt>
              <c:pt idx="30">
                <c:v>2056</c:v>
              </c:pt>
              <c:pt idx="31">
                <c:v>2057</c:v>
              </c:pt>
              <c:pt idx="32">
                <c:v>2058</c:v>
              </c:pt>
              <c:pt idx="33">
                <c:v>2059</c:v>
              </c:pt>
              <c:pt idx="34">
                <c:v>2060</c:v>
              </c:pt>
              <c:pt idx="35">
                <c:v>2061</c:v>
              </c:pt>
              <c:pt idx="36">
                <c:v>2062</c:v>
              </c:pt>
              <c:pt idx="37">
                <c:v>2063</c:v>
              </c:pt>
              <c:pt idx="38">
                <c:v>2064</c:v>
              </c:pt>
              <c:pt idx="39">
                <c:v>2065</c:v>
              </c:pt>
              <c:pt idx="40">
                <c:v>2066</c:v>
              </c:pt>
              <c:pt idx="41">
                <c:v>2067</c:v>
              </c:pt>
              <c:pt idx="42">
                <c:v>2068</c:v>
              </c:pt>
              <c:pt idx="43">
                <c:v>2069</c:v>
              </c:pt>
              <c:pt idx="44">
                <c:v>2070</c:v>
              </c:pt>
              <c:pt idx="45">
                <c:v>2071</c:v>
              </c:pt>
              <c:pt idx="46">
                <c:v>2072</c:v>
              </c:pt>
              <c:pt idx="47">
                <c:v>2073</c:v>
              </c:pt>
              <c:pt idx="48">
                <c:v>2074</c:v>
              </c:pt>
              <c:pt idx="49">
                <c:v>2075</c:v>
              </c:pt>
            </c:numLit>
          </c:cat>
          <c:val>
            <c:numLit>
              <c:formatCode>_(* #,##0_);_(* \(#,##0\);_(* "-"??_);_(@_)</c:formatCode>
              <c:ptCount val="50"/>
              <c:pt idx="0">
                <c:v>169.14271200000002</c:v>
              </c:pt>
              <c:pt idx="1">
                <c:v>0</c:v>
              </c:pt>
              <c:pt idx="2">
                <c:v>929.84436887999993</c:v>
              </c:pt>
              <c:pt idx="3">
                <c:v>0</c:v>
              </c:pt>
              <c:pt idx="4">
                <c:v>559.49801600000001</c:v>
              </c:pt>
              <c:pt idx="5">
                <c:v>0</c:v>
              </c:pt>
              <c:pt idx="6">
                <c:v>1252.5049894400001</c:v>
              </c:pt>
              <c:pt idx="7">
                <c:v>869.38344000000006</c:v>
              </c:pt>
              <c:pt idx="8">
                <c:v>52.28066410000001</c:v>
              </c:pt>
              <c:pt idx="9">
                <c:v>639.20216609999989</c:v>
              </c:pt>
              <c:pt idx="10">
                <c:v>809.47729323999999</c:v>
              </c:pt>
              <c:pt idx="11">
                <c:v>2160.9452054000003</c:v>
              </c:pt>
              <c:pt idx="12">
                <c:v>86.289579199999991</c:v>
              </c:pt>
              <c:pt idx="13">
                <c:v>1325.2749382600002</c:v>
              </c:pt>
              <c:pt idx="14">
                <c:v>621.60868000000005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263.36126716000001</c:v>
              </c:pt>
              <c:pt idx="20">
                <c:v>69.443829319999992</c:v>
              </c:pt>
              <c:pt idx="21">
                <c:v>389.3100489656</c:v>
              </c:pt>
              <c:pt idx="22">
                <c:v>576.24370755439998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90.207180700000023</c:v>
              </c:pt>
              <c:pt idx="34">
                <c:v>0</c:v>
              </c:pt>
              <c:pt idx="35">
                <c:v>335.8412988</c:v>
              </c:pt>
              <c:pt idx="36">
                <c:v>0</c:v>
              </c:pt>
              <c:pt idx="37">
                <c:v>1019.57089748</c:v>
              </c:pt>
              <c:pt idx="38">
                <c:v>395.3543631</c:v>
              </c:pt>
              <c:pt idx="39">
                <c:v>0</c:v>
              </c:pt>
              <c:pt idx="40">
                <c:v>0</c:v>
              </c:pt>
              <c:pt idx="41">
                <c:v>703.66296527999998</c:v>
              </c:pt>
              <c:pt idx="42">
                <c:v>1193.5829634000002</c:v>
              </c:pt>
              <c:pt idx="43">
                <c:v>0</c:v>
              </c:pt>
              <c:pt idx="44">
                <c:v>0</c:v>
              </c:pt>
              <c:pt idx="45">
                <c:v>779.08761788000004</c:v>
              </c:pt>
              <c:pt idx="46">
                <c:v>57.503978739999994</c:v>
              </c:pt>
              <c:pt idx="47">
                <c:v>22.970033059999999</c:v>
              </c:pt>
              <c:pt idx="48">
                <c:v>2991.0791022000003</c:v>
              </c:pt>
              <c:pt idx="4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745-4972-B892-EDF79F679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663104"/>
        <c:axId val="692661928"/>
      </c:barChart>
      <c:catAx>
        <c:axId val="692663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692661928"/>
        <c:crosses val="autoZero"/>
        <c:auto val="1"/>
        <c:lblAlgn val="ctr"/>
        <c:lblOffset val="100"/>
        <c:noMultiLvlLbl val="0"/>
      </c:catAx>
      <c:valAx>
        <c:axId val="692661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Acres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69266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407459</xdr:colOff>
      <xdr:row>0</xdr:row>
      <xdr:rowOff>166157</xdr:rowOff>
    </xdr:from>
    <xdr:to>
      <xdr:col>7</xdr:col>
      <xdr:colOff>754063</xdr:colOff>
      <xdr:row>6</xdr:row>
      <xdr:rowOff>159346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30B9C-D439-4F00-88FF-8D704A867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2234" y="162982"/>
          <a:ext cx="1416579" cy="1085389"/>
        </a:xfrm>
        <a:prstGeom prst="rect">
          <a:avLst/>
        </a:prstGeom>
      </xdr:spPr>
    </xdr:pic>
    <xdr:clientData/>
  </xdr:twoCellAnchor>
  <xdr:twoCellAnchor>
    <xdr:from>
      <xdr:col>0</xdr:col>
      <xdr:colOff>677333</xdr:colOff>
      <xdr:row>27</xdr:row>
      <xdr:rowOff>169334</xdr:rowOff>
    </xdr:from>
    <xdr:to>
      <xdr:col>4</xdr:col>
      <xdr:colOff>95249</xdr:colOff>
      <xdr:row>43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1D4ED-311D-4B51-90F0-C4E7D055B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10</xdr:col>
      <xdr:colOff>529167</xdr:colOff>
      <xdr:row>43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3B47E-3A8D-4EF6-84DE-02EE3BB6F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0</xdr:row>
      <xdr:rowOff>0</xdr:rowOff>
    </xdr:from>
    <xdr:to>
      <xdr:col>7</xdr:col>
      <xdr:colOff>425450</xdr:colOff>
      <xdr:row>3</xdr:row>
      <xdr:rowOff>93897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6B97E-6CD1-4DA2-BE13-CAC1F5B0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7300" y="0"/>
          <a:ext cx="2365375" cy="6368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0</xdr:rowOff>
    </xdr:from>
    <xdr:to>
      <xdr:col>13</xdr:col>
      <xdr:colOff>590550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6BE12-4B94-483A-8D4C-2E3665E05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171450</xdr:rowOff>
    </xdr:from>
    <xdr:to>
      <xdr:col>13</xdr:col>
      <xdr:colOff>596900</xdr:colOff>
      <xdr:row>48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F64D94-B066-4A5F-9189-5A542825D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</xdr:colOff>
      <xdr:row>28</xdr:row>
      <xdr:rowOff>171450</xdr:rowOff>
    </xdr:from>
    <xdr:to>
      <xdr:col>27</xdr:col>
      <xdr:colOff>19050</xdr:colOff>
      <xdr:row>48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6306819-C7BE-489B-B1EB-814244D88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6351</xdr:colOff>
      <xdr:row>49</xdr:row>
      <xdr:rowOff>19049</xdr:rowOff>
    </xdr:from>
    <xdr:to>
      <xdr:col>13</xdr:col>
      <xdr:colOff>596901</xdr:colOff>
      <xdr:row>67</xdr:row>
      <xdr:rowOff>9525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B43EE0B-F684-4B56-B74C-30010DE8A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</xdr:colOff>
      <xdr:row>49</xdr:row>
      <xdr:rowOff>19049</xdr:rowOff>
    </xdr:from>
    <xdr:to>
      <xdr:col>27</xdr:col>
      <xdr:colOff>0</xdr:colOff>
      <xdr:row>67</xdr:row>
      <xdr:rowOff>9525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297A1A5-1449-4A21-9EF4-F110E6164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220435</xdr:colOff>
      <xdr:row>49</xdr:row>
      <xdr:rowOff>25853</xdr:rowOff>
    </xdr:from>
    <xdr:to>
      <xdr:col>40</xdr:col>
      <xdr:colOff>163286</xdr:colOff>
      <xdr:row>67</xdr:row>
      <xdr:rowOff>27214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799147-C77D-4286-9C41-77F009271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19049</xdr:colOff>
      <xdr:row>7</xdr:row>
      <xdr:rowOff>23811</xdr:rowOff>
    </xdr:from>
    <xdr:to>
      <xdr:col>27</xdr:col>
      <xdr:colOff>0</xdr:colOff>
      <xdr:row>27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992CEF-0055-48DE-A846-555F3E14E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66675</xdr:colOff>
      <xdr:row>7</xdr:row>
      <xdr:rowOff>28575</xdr:rowOff>
    </xdr:from>
    <xdr:to>
      <xdr:col>40</xdr:col>
      <xdr:colOff>47626</xdr:colOff>
      <xdr:row>27</xdr:row>
      <xdr:rowOff>185738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29D6B1-F06D-4B11-A287-304ED359C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4983</xdr:colOff>
      <xdr:row>68</xdr:row>
      <xdr:rowOff>11756</xdr:rowOff>
    </xdr:from>
    <xdr:to>
      <xdr:col>13</xdr:col>
      <xdr:colOff>404955</xdr:colOff>
      <xdr:row>87</xdr:row>
      <xdr:rowOff>10813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F2A5E4D-5F08-4185-9815-43535DBE3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13</xdr:col>
      <xdr:colOff>399972</xdr:colOff>
      <xdr:row>106</xdr:row>
      <xdr:rowOff>189557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C90E62-38A1-4310-AD5C-8929086B1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68</xdr:row>
      <xdr:rowOff>0</xdr:rowOff>
    </xdr:from>
    <xdr:to>
      <xdr:col>26</xdr:col>
      <xdr:colOff>399972</xdr:colOff>
      <xdr:row>86</xdr:row>
      <xdr:rowOff>189557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EE8BE4-635E-4884-9590-F96EDF925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88</xdr:row>
      <xdr:rowOff>0</xdr:rowOff>
    </xdr:from>
    <xdr:to>
      <xdr:col>26</xdr:col>
      <xdr:colOff>399972</xdr:colOff>
      <xdr:row>106</xdr:row>
      <xdr:rowOff>189557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F395FB-9970-4872-BC06-8579922CC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47625</xdr:rowOff>
    </xdr:from>
    <xdr:to>
      <xdr:col>6</xdr:col>
      <xdr:colOff>311150</xdr:colOff>
      <xdr:row>3</xdr:row>
      <xdr:rowOff>87547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E8221-AF8A-41F2-83E3-65E692E6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5950" y="44450"/>
          <a:ext cx="2374900" cy="639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114300</xdr:rowOff>
    </xdr:from>
    <xdr:to>
      <xdr:col>6</xdr:col>
      <xdr:colOff>152400</xdr:colOff>
      <xdr:row>3</xdr:row>
      <xdr:rowOff>151047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73402-1CA4-4D29-B086-E4C897350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575" y="114300"/>
          <a:ext cx="2393950" cy="6368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104775</xdr:rowOff>
    </xdr:from>
    <xdr:to>
      <xdr:col>6</xdr:col>
      <xdr:colOff>419100</xdr:colOff>
      <xdr:row>3</xdr:row>
      <xdr:rowOff>141522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75287-DF94-4BA5-BF3F-48F4D156F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01600"/>
          <a:ext cx="2371725" cy="639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1016000</xdr:colOff>
      <xdr:row>0</xdr:row>
      <xdr:rowOff>71437</xdr:rowOff>
    </xdr:from>
    <xdr:to>
      <xdr:col>4</xdr:col>
      <xdr:colOff>54709</xdr:colOff>
      <xdr:row>2</xdr:row>
      <xdr:rowOff>193463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3A0B7-EBFE-4BBC-B9DD-A874621B3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5" y="68262"/>
          <a:ext cx="2226409" cy="6586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114300</xdr:rowOff>
    </xdr:from>
    <xdr:to>
      <xdr:col>6</xdr:col>
      <xdr:colOff>466725</xdr:colOff>
      <xdr:row>3</xdr:row>
      <xdr:rowOff>151047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1B3BD-C650-445E-AAEE-A09B2447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4025" y="114300"/>
          <a:ext cx="2374900" cy="6368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104775</xdr:rowOff>
    </xdr:from>
    <xdr:to>
      <xdr:col>6</xdr:col>
      <xdr:colOff>466725</xdr:colOff>
      <xdr:row>3</xdr:row>
      <xdr:rowOff>141522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B70A31-46B5-4778-8C1A-7A52C8B0B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4025" y="101600"/>
          <a:ext cx="2374900" cy="639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A896-F5EB-46E1-A0F6-3F95C69F20C3}">
  <dimension ref="A1:AD122"/>
  <sheetViews>
    <sheetView zoomScale="90" zoomScaleNormal="90" workbookViewId="0"/>
  </sheetViews>
  <sheetFormatPr defaultColWidth="9.1796875" defaultRowHeight="14" x14ac:dyDescent="0.3"/>
  <cols>
    <col min="1" max="1" width="32.453125" style="1" customWidth="1"/>
    <col min="2" max="2" width="28.81640625" style="1" bestFit="1" customWidth="1"/>
    <col min="3" max="3" width="17.1796875" style="1" customWidth="1"/>
    <col min="4" max="4" width="15.26953125" style="1" customWidth="1"/>
    <col min="5" max="5" width="16.7265625" style="1" bestFit="1" customWidth="1"/>
    <col min="6" max="6" width="18.26953125" style="1" bestFit="1" customWidth="1"/>
    <col min="7" max="7" width="15.453125" style="1" customWidth="1"/>
    <col min="8" max="8" width="24" style="1" bestFit="1" customWidth="1"/>
    <col min="9" max="11" width="15.453125" style="1" customWidth="1"/>
    <col min="12" max="12" width="18.26953125" style="1" bestFit="1" customWidth="1"/>
    <col min="13" max="30" width="15.453125" style="1" customWidth="1"/>
    <col min="31" max="16384" width="9.1796875" style="1"/>
  </cols>
  <sheetData>
    <row r="1" spans="1:30" x14ac:dyDescent="0.3">
      <c r="A1" s="94" t="s">
        <v>0</v>
      </c>
      <c r="B1" s="95"/>
      <c r="C1" s="95"/>
      <c r="D1" s="95"/>
      <c r="E1" s="95"/>
      <c r="F1" s="95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</row>
    <row r="2" spans="1:30" x14ac:dyDescent="0.3">
      <c r="A2" s="94" t="s">
        <v>1</v>
      </c>
      <c r="B2" s="405" t="s">
        <v>2</v>
      </c>
      <c r="C2" s="406"/>
      <c r="D2" s="406"/>
      <c r="E2" s="406"/>
      <c r="F2" s="407"/>
      <c r="G2" s="96"/>
      <c r="H2" s="96"/>
      <c r="I2" s="97"/>
      <c r="J2" s="97"/>
      <c r="K2" s="97"/>
      <c r="L2" s="97"/>
      <c r="M2" s="97"/>
      <c r="N2" s="97"/>
      <c r="O2" s="97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</row>
    <row r="3" spans="1:30" x14ac:dyDescent="0.3">
      <c r="A3" s="94" t="s">
        <v>3</v>
      </c>
      <c r="B3" s="405" t="s">
        <v>4</v>
      </c>
      <c r="C3" s="406"/>
      <c r="D3" s="406"/>
      <c r="E3" s="406"/>
      <c r="F3" s="407"/>
      <c r="G3" s="96"/>
      <c r="H3" s="96"/>
      <c r="I3" s="97"/>
      <c r="J3" s="97"/>
      <c r="K3" s="97"/>
      <c r="L3" s="97"/>
      <c r="M3" s="97"/>
      <c r="N3" s="97"/>
      <c r="O3" s="97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</row>
    <row r="4" spans="1:30" x14ac:dyDescent="0.3">
      <c r="A4" s="94" t="s">
        <v>5</v>
      </c>
      <c r="B4" s="408">
        <v>46048.485208333332</v>
      </c>
      <c r="C4" s="409"/>
      <c r="D4" s="409"/>
      <c r="E4" s="409"/>
      <c r="F4" s="410"/>
      <c r="G4" s="96"/>
      <c r="H4" s="96"/>
      <c r="I4" s="97"/>
      <c r="J4" s="97"/>
      <c r="K4" s="97"/>
      <c r="L4" s="97"/>
      <c r="M4" s="97"/>
      <c r="N4" s="97"/>
      <c r="O4" s="97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</row>
    <row r="5" spans="1:30" x14ac:dyDescent="0.3">
      <c r="A5" s="94" t="s">
        <v>6</v>
      </c>
      <c r="B5" s="402" t="s">
        <v>447</v>
      </c>
      <c r="C5" s="403"/>
      <c r="D5" s="403"/>
      <c r="E5" s="403"/>
      <c r="F5" s="404"/>
      <c r="G5" s="96"/>
      <c r="H5" s="96"/>
      <c r="I5" s="97"/>
      <c r="J5" s="97"/>
      <c r="K5" s="97"/>
      <c r="L5" s="97"/>
      <c r="M5" s="97"/>
      <c r="N5" s="97"/>
      <c r="O5" s="97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</row>
    <row r="6" spans="1:30" x14ac:dyDescent="0.3">
      <c r="A6" s="94" t="s">
        <v>7</v>
      </c>
      <c r="B6" s="98" t="s">
        <v>448</v>
      </c>
      <c r="C6" s="99"/>
      <c r="D6" s="99"/>
      <c r="E6" s="99"/>
      <c r="F6" s="100"/>
      <c r="G6" s="96"/>
      <c r="H6" s="96"/>
      <c r="I6" s="97"/>
      <c r="J6" s="97"/>
      <c r="K6" s="97"/>
      <c r="L6" s="97"/>
      <c r="M6" s="97"/>
      <c r="N6" s="97"/>
      <c r="O6" s="97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</row>
    <row r="7" spans="1:30" x14ac:dyDescent="0.3">
      <c r="A7" s="94" t="s">
        <v>8</v>
      </c>
      <c r="B7" s="402" t="str">
        <f>CONCATENATE(B18, " years")</f>
        <v>50 years</v>
      </c>
      <c r="C7" s="403"/>
      <c r="D7" s="403"/>
      <c r="E7" s="403"/>
      <c r="F7" s="404"/>
      <c r="G7" s="96"/>
      <c r="H7" s="96"/>
      <c r="I7" s="97"/>
      <c r="J7" s="97"/>
      <c r="K7" s="97"/>
      <c r="L7" s="97"/>
      <c r="M7" s="97"/>
      <c r="N7" s="97"/>
      <c r="O7" s="97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</row>
    <row r="8" spans="1:30" x14ac:dyDescent="0.3">
      <c r="A8" s="94" t="s">
        <v>9</v>
      </c>
      <c r="B8" s="402" t="s">
        <v>10</v>
      </c>
      <c r="C8" s="403"/>
      <c r="D8" s="403"/>
      <c r="E8" s="403"/>
      <c r="F8" s="404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</row>
    <row r="9" spans="1:30" x14ac:dyDescent="0.3">
      <c r="A9" s="94" t="s">
        <v>11</v>
      </c>
      <c r="B9" s="412">
        <v>12404.89</v>
      </c>
      <c r="C9" s="403"/>
      <c r="D9" s="403"/>
      <c r="E9" s="403"/>
      <c r="F9" s="404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</row>
    <row r="10" spans="1:30" x14ac:dyDescent="0.3">
      <c r="A10" s="94" t="s">
        <v>12</v>
      </c>
      <c r="B10" s="412" t="s">
        <v>13</v>
      </c>
      <c r="C10" s="403"/>
      <c r="D10" s="403"/>
      <c r="E10" s="403"/>
      <c r="F10" s="404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</row>
    <row r="11" spans="1:30" ht="14.5" x14ac:dyDescent="0.35">
      <c r="A11" s="94" t="s">
        <v>14</v>
      </c>
      <c r="B11" s="412" t="s">
        <v>449</v>
      </c>
      <c r="C11" s="413"/>
      <c r="D11" s="413"/>
      <c r="E11" s="413"/>
      <c r="F11" s="414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</row>
    <row r="12" spans="1:30" x14ac:dyDescent="0.3">
      <c r="A12" s="95"/>
      <c r="B12" s="95"/>
      <c r="C12" s="95"/>
      <c r="D12" s="95"/>
      <c r="E12" s="95"/>
      <c r="F12" s="95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</row>
    <row r="13" spans="1:30" x14ac:dyDescent="0.3">
      <c r="A13" s="94" t="s">
        <v>15</v>
      </c>
      <c r="B13" s="95"/>
      <c r="C13" s="95"/>
      <c r="D13" s="95"/>
      <c r="E13" s="95"/>
      <c r="F13" s="95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</row>
    <row r="14" spans="1:30" x14ac:dyDescent="0.3">
      <c r="A14" s="95"/>
      <c r="B14" s="95"/>
      <c r="C14" s="95"/>
      <c r="D14" s="95"/>
      <c r="E14" s="95"/>
      <c r="F14" s="95"/>
      <c r="G14" s="96"/>
      <c r="H14" s="96"/>
      <c r="I14" s="101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</row>
    <row r="15" spans="1:30" x14ac:dyDescent="0.3">
      <c r="A15" s="94" t="s">
        <v>16</v>
      </c>
      <c r="B15" s="102">
        <v>2026</v>
      </c>
      <c r="C15" s="95"/>
      <c r="D15" s="95"/>
      <c r="E15" s="95"/>
      <c r="F15" s="95"/>
      <c r="G15" s="96"/>
      <c r="H15" s="96"/>
      <c r="I15" s="101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</row>
    <row r="16" spans="1:30" x14ac:dyDescent="0.3">
      <c r="A16" s="94" t="s">
        <v>17</v>
      </c>
      <c r="B16" s="103">
        <v>0.05</v>
      </c>
      <c r="C16" s="95"/>
      <c r="D16" s="95"/>
      <c r="E16" s="95"/>
      <c r="F16" s="95"/>
      <c r="G16" s="96"/>
      <c r="H16" s="96"/>
      <c r="I16" s="101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</row>
    <row r="17" spans="1:30" x14ac:dyDescent="0.3">
      <c r="A17" s="94" t="s">
        <v>18</v>
      </c>
      <c r="B17" s="103">
        <v>9.9999999999999995E-8</v>
      </c>
      <c r="C17" s="95"/>
      <c r="D17" s="95"/>
      <c r="E17" s="95"/>
      <c r="F17" s="95"/>
      <c r="G17" s="96"/>
      <c r="H17" s="96"/>
      <c r="I17" s="101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</row>
    <row r="18" spans="1:30" x14ac:dyDescent="0.3">
      <c r="A18" s="94" t="s">
        <v>19</v>
      </c>
      <c r="B18" s="104">
        <v>50</v>
      </c>
      <c r="C18" s="95"/>
      <c r="D18" s="95"/>
      <c r="E18" s="95"/>
      <c r="F18" s="95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</row>
    <row r="19" spans="1:30" x14ac:dyDescent="0.3">
      <c r="A19" s="94" t="s">
        <v>20</v>
      </c>
      <c r="B19" s="104">
        <v>12</v>
      </c>
      <c r="C19" s="95"/>
      <c r="D19" s="95"/>
      <c r="E19" s="95"/>
      <c r="F19" s="95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</row>
    <row r="20" spans="1:30" x14ac:dyDescent="0.3">
      <c r="A20" s="95"/>
      <c r="B20" s="95"/>
      <c r="C20" s="95"/>
      <c r="D20" s="95"/>
      <c r="E20" s="95"/>
      <c r="F20" s="95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</row>
    <row r="21" spans="1:30" x14ac:dyDescent="0.3">
      <c r="A21" s="94" t="s">
        <v>21</v>
      </c>
      <c r="B21" s="415" t="s">
        <v>22</v>
      </c>
      <c r="C21" s="416"/>
      <c r="D21" s="416"/>
      <c r="E21" s="416"/>
      <c r="F21" s="417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</row>
    <row r="22" spans="1:30" ht="14" customHeight="1" x14ac:dyDescent="0.3">
      <c r="A22" s="94"/>
      <c r="B22" s="415" t="s">
        <v>23</v>
      </c>
      <c r="C22" s="416"/>
      <c r="D22" s="416"/>
      <c r="E22" s="416"/>
      <c r="F22" s="417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</row>
    <row r="23" spans="1:30" ht="14.25" customHeight="1" x14ac:dyDescent="0.3">
      <c r="A23" s="94"/>
      <c r="B23" s="415" t="s">
        <v>24</v>
      </c>
      <c r="C23" s="416"/>
      <c r="D23" s="416"/>
      <c r="E23" s="416"/>
      <c r="F23" s="417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</row>
    <row r="24" spans="1:30" ht="14.25" customHeight="1" x14ac:dyDescent="0.3">
      <c r="A24" s="94"/>
      <c r="B24" s="5" t="s">
        <v>25</v>
      </c>
      <c r="C24" s="6"/>
      <c r="D24" s="6"/>
      <c r="E24" s="6"/>
      <c r="F24" s="7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</row>
    <row r="25" spans="1:30" x14ac:dyDescent="0.3">
      <c r="A25" s="94"/>
      <c r="B25" s="412" t="s">
        <v>26</v>
      </c>
      <c r="C25" s="418"/>
      <c r="D25" s="418"/>
      <c r="E25" s="418"/>
      <c r="F25" s="419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</row>
    <row r="26" spans="1:30" x14ac:dyDescent="0.3">
      <c r="A26" s="94"/>
      <c r="B26" s="2"/>
      <c r="C26" s="3"/>
      <c r="D26" s="3"/>
      <c r="E26" s="3"/>
      <c r="F26" s="4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</row>
    <row r="27" spans="1:30" x14ac:dyDescent="0.3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</row>
    <row r="28" spans="1:30" s="8" customFormat="1" ht="14.5" x14ac:dyDescent="0.35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</row>
    <row r="29" spans="1:30" s="8" customFormat="1" ht="14.5" x14ac:dyDescent="0.35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</row>
    <row r="30" spans="1:30" s="8" customFormat="1" ht="14.5" x14ac:dyDescent="0.3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</row>
    <row r="31" spans="1:30" s="8" customFormat="1" ht="14.5" x14ac:dyDescent="0.35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</row>
    <row r="32" spans="1:30" s="8" customFormat="1" ht="14.5" x14ac:dyDescent="0.3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</row>
    <row r="33" spans="1:30" s="8" customFormat="1" ht="14.5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spans="1:30" s="8" customFormat="1" ht="14.5" x14ac:dyDescent="0.35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</row>
    <row r="35" spans="1:30" s="8" customFormat="1" ht="14.5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</row>
    <row r="36" spans="1:30" s="8" customFormat="1" ht="14.5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</row>
    <row r="37" spans="1:30" s="8" customFormat="1" ht="14.5" x14ac:dyDescent="0.35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</row>
    <row r="38" spans="1:30" s="8" customFormat="1" ht="14.5" x14ac:dyDescent="0.35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</row>
    <row r="39" spans="1:30" s="8" customFormat="1" ht="14.5" x14ac:dyDescent="0.35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</row>
    <row r="40" spans="1:30" s="8" customFormat="1" ht="14.5" x14ac:dyDescent="0.35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</row>
    <row r="41" spans="1:30" s="8" customFormat="1" ht="14.5" x14ac:dyDescent="0.35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</row>
    <row r="42" spans="1:30" s="8" customFormat="1" ht="14.5" x14ac:dyDescent="0.35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</row>
    <row r="43" spans="1:30" s="8" customFormat="1" ht="14.5" x14ac:dyDescent="0.35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</row>
    <row r="44" spans="1:30" s="8" customFormat="1" ht="14.5" x14ac:dyDescent="0.35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</row>
    <row r="45" spans="1:30" s="8" customFormat="1" ht="14.5" x14ac:dyDescent="0.3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</row>
    <row r="46" spans="1:30" s="8" customFormat="1" ht="14.5" x14ac:dyDescent="0.35">
      <c r="A46" s="106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</row>
    <row r="47" spans="1:30" s="8" customFormat="1" ht="14.5" x14ac:dyDescent="0.35">
      <c r="A47" s="94" t="s">
        <v>27</v>
      </c>
      <c r="B47" s="106">
        <f>$B$15</f>
        <v>2026</v>
      </c>
      <c r="C47" s="107">
        <f t="shared" ref="C47:P47" si="0">B47+1</f>
        <v>2027</v>
      </c>
      <c r="D47" s="107">
        <f t="shared" si="0"/>
        <v>2028</v>
      </c>
      <c r="E47" s="107">
        <f t="shared" si="0"/>
        <v>2029</v>
      </c>
      <c r="F47" s="107">
        <f t="shared" si="0"/>
        <v>2030</v>
      </c>
      <c r="G47" s="107">
        <f t="shared" si="0"/>
        <v>2031</v>
      </c>
      <c r="H47" s="107">
        <f t="shared" si="0"/>
        <v>2032</v>
      </c>
      <c r="I47" s="107">
        <f t="shared" si="0"/>
        <v>2033</v>
      </c>
      <c r="J47" s="107">
        <f t="shared" si="0"/>
        <v>2034</v>
      </c>
      <c r="K47" s="107">
        <f t="shared" si="0"/>
        <v>2035</v>
      </c>
      <c r="L47" s="107">
        <f t="shared" si="0"/>
        <v>2036</v>
      </c>
      <c r="M47" s="107">
        <f t="shared" si="0"/>
        <v>2037</v>
      </c>
      <c r="N47" s="107">
        <f t="shared" si="0"/>
        <v>2038</v>
      </c>
      <c r="O47" s="107">
        <f t="shared" si="0"/>
        <v>2039</v>
      </c>
      <c r="P47" s="107">
        <f t="shared" si="0"/>
        <v>2040</v>
      </c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</row>
    <row r="48" spans="1:30" s="8" customFormat="1" ht="17.25" customHeight="1" x14ac:dyDescent="0.35">
      <c r="A48" s="108" t="s">
        <v>28</v>
      </c>
      <c r="B48" s="109">
        <v>3</v>
      </c>
      <c r="C48" s="110">
        <v>3.0849000000000002</v>
      </c>
      <c r="D48" s="110">
        <v>3.1591999999999998</v>
      </c>
      <c r="E48" s="110">
        <v>3.2193000000000001</v>
      </c>
      <c r="F48" s="110">
        <v>3.2688999999999999</v>
      </c>
      <c r="G48" s="110">
        <v>3.3113000000000001</v>
      </c>
      <c r="H48" s="110">
        <v>3.3466999999999998</v>
      </c>
      <c r="I48" s="110">
        <v>3.375</v>
      </c>
      <c r="J48" s="110">
        <v>3.3961999999999999</v>
      </c>
      <c r="K48" s="110">
        <v>3.4175</v>
      </c>
      <c r="L48" s="110">
        <v>3.4350999999999998</v>
      </c>
      <c r="M48" s="110">
        <v>3.4458000000000002</v>
      </c>
      <c r="N48" s="110">
        <v>3.4599000000000002</v>
      </c>
      <c r="O48" s="110">
        <v>3.4634</v>
      </c>
      <c r="P48" s="111">
        <v>3.4741</v>
      </c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</row>
    <row r="49" spans="1:30" s="8" customFormat="1" ht="14.5" x14ac:dyDescent="0.35">
      <c r="A49" s="108" t="s">
        <v>29</v>
      </c>
      <c r="B49" s="112">
        <v>13</v>
      </c>
      <c r="C49" s="113">
        <v>13.346399999999999</v>
      </c>
      <c r="D49" s="113">
        <v>13.647399999999999</v>
      </c>
      <c r="E49" s="113">
        <v>13.914400000000001</v>
      </c>
      <c r="F49" s="113">
        <v>14.141500000000001</v>
      </c>
      <c r="G49" s="113">
        <v>14.3346</v>
      </c>
      <c r="H49" s="113">
        <v>14.4993</v>
      </c>
      <c r="I49" s="113">
        <v>14.641299999999999</v>
      </c>
      <c r="J49" s="113">
        <v>14.754899999999999</v>
      </c>
      <c r="K49" s="113">
        <v>14.8515</v>
      </c>
      <c r="L49" s="113">
        <v>14.9367</v>
      </c>
      <c r="M49" s="113">
        <v>15.0105</v>
      </c>
      <c r="N49" s="113">
        <v>15.0616</v>
      </c>
      <c r="O49" s="113">
        <v>15.1127</v>
      </c>
      <c r="P49" s="114">
        <v>15.1525</v>
      </c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</row>
    <row r="50" spans="1:30" s="8" customFormat="1" ht="14.5" x14ac:dyDescent="0.35">
      <c r="A50" s="108" t="s">
        <v>30</v>
      </c>
      <c r="B50" s="112">
        <v>19</v>
      </c>
      <c r="C50" s="113">
        <v>20.042000000000002</v>
      </c>
      <c r="D50" s="113">
        <v>20.978000000000002</v>
      </c>
      <c r="E50" s="113">
        <v>21.782900000000001</v>
      </c>
      <c r="F50" s="113">
        <v>22.488</v>
      </c>
      <c r="G50" s="113">
        <v>23.0745</v>
      </c>
      <c r="H50" s="113">
        <v>23.573699999999999</v>
      </c>
      <c r="I50" s="113">
        <v>23.998000000000001</v>
      </c>
      <c r="J50" s="113">
        <v>24.3537</v>
      </c>
      <c r="K50" s="113">
        <v>24.653199999999998</v>
      </c>
      <c r="L50" s="113">
        <v>24.902799999999999</v>
      </c>
      <c r="M50" s="113">
        <v>25.114899999999999</v>
      </c>
      <c r="N50" s="113">
        <v>25.2897</v>
      </c>
      <c r="O50" s="113">
        <v>25.445599999999999</v>
      </c>
      <c r="P50" s="114">
        <v>27.2926</v>
      </c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</row>
    <row r="51" spans="1:30" s="8" customFormat="1" ht="14.5" x14ac:dyDescent="0.35">
      <c r="A51" s="108" t="s">
        <v>31</v>
      </c>
      <c r="B51" s="112">
        <v>29</v>
      </c>
      <c r="C51" s="113">
        <v>29</v>
      </c>
      <c r="D51" s="113">
        <v>29</v>
      </c>
      <c r="E51" s="113">
        <v>29</v>
      </c>
      <c r="F51" s="113">
        <v>29</v>
      </c>
      <c r="G51" s="113">
        <v>29</v>
      </c>
      <c r="H51" s="113">
        <v>29</v>
      </c>
      <c r="I51" s="113">
        <v>29</v>
      </c>
      <c r="J51" s="113">
        <v>29</v>
      </c>
      <c r="K51" s="113">
        <v>29</v>
      </c>
      <c r="L51" s="113">
        <v>29</v>
      </c>
      <c r="M51" s="113">
        <v>29</v>
      </c>
      <c r="N51" s="113">
        <v>29</v>
      </c>
      <c r="O51" s="113">
        <v>29</v>
      </c>
      <c r="P51" s="114">
        <v>29</v>
      </c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</row>
    <row r="52" spans="1:30" s="8" customFormat="1" ht="14.5" x14ac:dyDescent="0.35">
      <c r="A52" s="108" t="s">
        <v>32</v>
      </c>
      <c r="B52" s="112">
        <v>8</v>
      </c>
      <c r="C52" s="113">
        <v>8</v>
      </c>
      <c r="D52" s="113">
        <v>8</v>
      </c>
      <c r="E52" s="113">
        <v>8</v>
      </c>
      <c r="F52" s="113">
        <v>8</v>
      </c>
      <c r="G52" s="113">
        <v>8</v>
      </c>
      <c r="H52" s="113">
        <v>8</v>
      </c>
      <c r="I52" s="113">
        <v>8</v>
      </c>
      <c r="J52" s="113">
        <v>8</v>
      </c>
      <c r="K52" s="113">
        <v>8</v>
      </c>
      <c r="L52" s="113">
        <v>8</v>
      </c>
      <c r="M52" s="113">
        <v>8</v>
      </c>
      <c r="N52" s="113">
        <v>8</v>
      </c>
      <c r="O52" s="113">
        <v>8</v>
      </c>
      <c r="P52" s="114">
        <v>8</v>
      </c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</row>
    <row r="53" spans="1:30" s="8" customFormat="1" ht="14.5" x14ac:dyDescent="0.35">
      <c r="A53" s="108" t="s">
        <v>33</v>
      </c>
      <c r="B53" s="115">
        <v>30</v>
      </c>
      <c r="C53" s="116">
        <v>30</v>
      </c>
      <c r="D53" s="116">
        <v>30</v>
      </c>
      <c r="E53" s="116">
        <v>30</v>
      </c>
      <c r="F53" s="116">
        <v>30</v>
      </c>
      <c r="G53" s="116">
        <v>30</v>
      </c>
      <c r="H53" s="116">
        <v>30</v>
      </c>
      <c r="I53" s="116">
        <v>30</v>
      </c>
      <c r="J53" s="116">
        <v>30</v>
      </c>
      <c r="K53" s="116">
        <v>30</v>
      </c>
      <c r="L53" s="116">
        <v>30</v>
      </c>
      <c r="M53" s="116">
        <v>30</v>
      </c>
      <c r="N53" s="116">
        <v>30</v>
      </c>
      <c r="O53" s="116">
        <v>30</v>
      </c>
      <c r="P53" s="117">
        <v>30</v>
      </c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</row>
    <row r="54" spans="1:30" s="8" customFormat="1" ht="14.5" x14ac:dyDescent="0.35">
      <c r="A54" s="118"/>
      <c r="B54" s="119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</row>
    <row r="55" spans="1:30" s="8" customFormat="1" ht="14.5" x14ac:dyDescent="0.35">
      <c r="A55" s="94" t="s">
        <v>34</v>
      </c>
      <c r="B55" s="106">
        <f>$B$15</f>
        <v>2026</v>
      </c>
      <c r="C55" s="107">
        <f t="shared" ref="C55:P55" si="1">B55+1</f>
        <v>2027</v>
      </c>
      <c r="D55" s="107">
        <f t="shared" si="1"/>
        <v>2028</v>
      </c>
      <c r="E55" s="107">
        <f t="shared" si="1"/>
        <v>2029</v>
      </c>
      <c r="F55" s="107">
        <f t="shared" si="1"/>
        <v>2030</v>
      </c>
      <c r="G55" s="107">
        <f t="shared" si="1"/>
        <v>2031</v>
      </c>
      <c r="H55" s="107">
        <f t="shared" si="1"/>
        <v>2032</v>
      </c>
      <c r="I55" s="107">
        <f t="shared" si="1"/>
        <v>2033</v>
      </c>
      <c r="J55" s="107">
        <f t="shared" si="1"/>
        <v>2034</v>
      </c>
      <c r="K55" s="107">
        <f t="shared" si="1"/>
        <v>2035</v>
      </c>
      <c r="L55" s="107">
        <f t="shared" si="1"/>
        <v>2036</v>
      </c>
      <c r="M55" s="107">
        <f t="shared" si="1"/>
        <v>2037</v>
      </c>
      <c r="N55" s="107">
        <f t="shared" si="1"/>
        <v>2038</v>
      </c>
      <c r="O55" s="107">
        <f t="shared" si="1"/>
        <v>2039</v>
      </c>
      <c r="P55" s="107">
        <f t="shared" si="1"/>
        <v>2040</v>
      </c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</row>
    <row r="56" spans="1:30" s="8" customFormat="1" ht="17.25" customHeight="1" x14ac:dyDescent="0.35">
      <c r="A56" s="108" t="s">
        <v>28</v>
      </c>
      <c r="B56" s="109">
        <v>5</v>
      </c>
      <c r="C56" s="110">
        <v>5.1414999999999997</v>
      </c>
      <c r="D56" s="110">
        <v>5.2652999999999999</v>
      </c>
      <c r="E56" s="110">
        <v>5.3655999999999997</v>
      </c>
      <c r="F56" s="110">
        <v>5.4481000000000002</v>
      </c>
      <c r="G56" s="110">
        <v>5.5189000000000004</v>
      </c>
      <c r="H56" s="110">
        <v>5.5777999999999999</v>
      </c>
      <c r="I56" s="110">
        <v>5.625</v>
      </c>
      <c r="J56" s="110">
        <v>5.6604000000000001</v>
      </c>
      <c r="K56" s="110">
        <v>5.6958000000000002</v>
      </c>
      <c r="L56" s="110">
        <v>5.7252000000000001</v>
      </c>
      <c r="M56" s="110">
        <v>5.7428999999999997</v>
      </c>
      <c r="N56" s="110">
        <v>5.7664999999999997</v>
      </c>
      <c r="O56" s="110">
        <v>5.7724000000000002</v>
      </c>
      <c r="P56" s="111">
        <v>5.7900999999999998</v>
      </c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</row>
    <row r="57" spans="1:30" s="8" customFormat="1" ht="14.5" x14ac:dyDescent="0.35">
      <c r="A57" s="108" t="s">
        <v>29</v>
      </c>
      <c r="B57" s="112">
        <v>20</v>
      </c>
      <c r="C57" s="113">
        <v>20.533000000000001</v>
      </c>
      <c r="D57" s="113">
        <v>20.996099999999998</v>
      </c>
      <c r="E57" s="113">
        <v>21.406700000000001</v>
      </c>
      <c r="F57" s="113">
        <v>21.7562</v>
      </c>
      <c r="G57" s="113">
        <v>22.0533</v>
      </c>
      <c r="H57" s="113">
        <v>22.306699999999999</v>
      </c>
      <c r="I57" s="113">
        <v>22.525099999999998</v>
      </c>
      <c r="J57" s="113">
        <v>22.6999</v>
      </c>
      <c r="K57" s="113">
        <v>22.848400000000002</v>
      </c>
      <c r="L57" s="113">
        <v>22.979500000000002</v>
      </c>
      <c r="M57" s="113">
        <v>23.0931</v>
      </c>
      <c r="N57" s="113">
        <v>23.171700000000001</v>
      </c>
      <c r="O57" s="113">
        <v>23.250299999999999</v>
      </c>
      <c r="P57" s="114">
        <v>23.311499999999999</v>
      </c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</row>
    <row r="58" spans="1:30" s="8" customFormat="1" ht="14.5" x14ac:dyDescent="0.35">
      <c r="A58" s="108" t="s">
        <v>30</v>
      </c>
      <c r="B58" s="112">
        <v>30</v>
      </c>
      <c r="C58" s="113">
        <v>31.645299999999999</v>
      </c>
      <c r="D58" s="113">
        <v>33.123199999999997</v>
      </c>
      <c r="E58" s="113">
        <v>34.394100000000002</v>
      </c>
      <c r="F58" s="113">
        <v>35.507399999999997</v>
      </c>
      <c r="G58" s="113">
        <v>36.433500000000002</v>
      </c>
      <c r="H58" s="113">
        <v>37.221699999999998</v>
      </c>
      <c r="I58" s="113">
        <v>37.891599999999997</v>
      </c>
      <c r="J58" s="113">
        <v>38.453200000000002</v>
      </c>
      <c r="K58" s="113">
        <v>38.926099999999998</v>
      </c>
      <c r="L58" s="113">
        <v>39.3202</v>
      </c>
      <c r="M58" s="113">
        <v>39.655200000000001</v>
      </c>
      <c r="N58" s="113">
        <v>39.930999999999997</v>
      </c>
      <c r="O58" s="113">
        <v>40.177300000000002</v>
      </c>
      <c r="P58" s="114">
        <v>43.093600000000002</v>
      </c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</row>
    <row r="59" spans="1:30" s="8" customFormat="1" ht="17.25" customHeight="1" x14ac:dyDescent="0.35">
      <c r="A59" s="108" t="s">
        <v>31</v>
      </c>
      <c r="B59" s="112">
        <v>0</v>
      </c>
      <c r="C59" s="113">
        <v>0</v>
      </c>
      <c r="D59" s="113">
        <v>0</v>
      </c>
      <c r="E59" s="113">
        <v>0</v>
      </c>
      <c r="F59" s="113">
        <v>0</v>
      </c>
      <c r="G59" s="113">
        <v>0</v>
      </c>
      <c r="H59" s="113">
        <v>0</v>
      </c>
      <c r="I59" s="113">
        <v>0</v>
      </c>
      <c r="J59" s="113">
        <v>0</v>
      </c>
      <c r="K59" s="113">
        <v>0</v>
      </c>
      <c r="L59" s="113">
        <v>0</v>
      </c>
      <c r="M59" s="113">
        <v>0</v>
      </c>
      <c r="N59" s="113">
        <v>0</v>
      </c>
      <c r="O59" s="113">
        <v>0</v>
      </c>
      <c r="P59" s="114">
        <v>0</v>
      </c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</row>
    <row r="60" spans="1:30" s="8" customFormat="1" ht="14.5" x14ac:dyDescent="0.35">
      <c r="A60" s="108" t="s">
        <v>32</v>
      </c>
      <c r="B60" s="112">
        <v>8</v>
      </c>
      <c r="C60" s="113">
        <v>8</v>
      </c>
      <c r="D60" s="113">
        <v>8</v>
      </c>
      <c r="E60" s="113">
        <v>8</v>
      </c>
      <c r="F60" s="113">
        <v>8</v>
      </c>
      <c r="G60" s="113">
        <v>8</v>
      </c>
      <c r="H60" s="113">
        <v>8</v>
      </c>
      <c r="I60" s="113">
        <v>8</v>
      </c>
      <c r="J60" s="113">
        <v>8</v>
      </c>
      <c r="K60" s="113">
        <v>8</v>
      </c>
      <c r="L60" s="113">
        <v>8</v>
      </c>
      <c r="M60" s="113">
        <v>8</v>
      </c>
      <c r="N60" s="113">
        <v>8</v>
      </c>
      <c r="O60" s="113">
        <v>8</v>
      </c>
      <c r="P60" s="114">
        <v>8</v>
      </c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</row>
    <row r="61" spans="1:30" s="8" customFormat="1" ht="14.5" x14ac:dyDescent="0.35">
      <c r="A61" s="108" t="s">
        <v>33</v>
      </c>
      <c r="B61" s="115">
        <v>30</v>
      </c>
      <c r="C61" s="116">
        <v>30</v>
      </c>
      <c r="D61" s="116">
        <v>30</v>
      </c>
      <c r="E61" s="116">
        <v>30</v>
      </c>
      <c r="F61" s="116">
        <v>30</v>
      </c>
      <c r="G61" s="116">
        <v>30</v>
      </c>
      <c r="H61" s="116">
        <v>30</v>
      </c>
      <c r="I61" s="116">
        <v>30</v>
      </c>
      <c r="J61" s="116">
        <v>30</v>
      </c>
      <c r="K61" s="116">
        <v>30</v>
      </c>
      <c r="L61" s="116">
        <v>30</v>
      </c>
      <c r="M61" s="116">
        <v>30</v>
      </c>
      <c r="N61" s="116">
        <v>30</v>
      </c>
      <c r="O61" s="116">
        <v>30</v>
      </c>
      <c r="P61" s="117">
        <v>30</v>
      </c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</row>
    <row r="62" spans="1:30" s="8" customFormat="1" ht="14.5" x14ac:dyDescent="0.35">
      <c r="A62" s="108"/>
      <c r="B62" s="120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</row>
    <row r="63" spans="1:30" x14ac:dyDescent="0.3">
      <c r="A63" s="96"/>
      <c r="B63" s="122" t="s">
        <v>35</v>
      </c>
      <c r="C63" s="123" t="s">
        <v>36</v>
      </c>
      <c r="D63" s="123" t="s">
        <v>37</v>
      </c>
      <c r="E63" s="123" t="s">
        <v>38</v>
      </c>
      <c r="F63" s="124" t="s">
        <v>39</v>
      </c>
      <c r="G63" s="96"/>
      <c r="H63" s="122" t="s">
        <v>40</v>
      </c>
      <c r="I63" s="123" t="s">
        <v>36</v>
      </c>
      <c r="J63" s="123" t="s">
        <v>37</v>
      </c>
      <c r="K63" s="123" t="s">
        <v>38</v>
      </c>
      <c r="L63" s="124" t="s">
        <v>39</v>
      </c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</row>
    <row r="64" spans="1:30" x14ac:dyDescent="0.3">
      <c r="A64" s="96"/>
      <c r="B64" s="9" t="s">
        <v>28</v>
      </c>
      <c r="C64" s="125">
        <v>4.5999999999999996</v>
      </c>
      <c r="D64" s="125">
        <v>3</v>
      </c>
      <c r="E64" s="125">
        <v>20</v>
      </c>
      <c r="F64" s="125"/>
      <c r="G64" s="96"/>
      <c r="H64" s="9" t="s">
        <v>28</v>
      </c>
      <c r="I64" s="125">
        <v>4.5999999999999996</v>
      </c>
      <c r="J64" s="125">
        <v>3</v>
      </c>
      <c r="K64" s="125">
        <v>20</v>
      </c>
      <c r="L64" s="125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</row>
    <row r="65" spans="1:30" x14ac:dyDescent="0.3">
      <c r="A65" s="96"/>
      <c r="B65" s="9" t="s">
        <v>29</v>
      </c>
      <c r="C65" s="125">
        <v>8.6</v>
      </c>
      <c r="D65" s="125">
        <v>6</v>
      </c>
      <c r="E65" s="125">
        <v>24</v>
      </c>
      <c r="F65" s="126">
        <v>10</v>
      </c>
      <c r="G65" s="96"/>
      <c r="H65" s="9" t="s">
        <v>29</v>
      </c>
      <c r="I65" s="125">
        <v>8.6</v>
      </c>
      <c r="J65" s="125">
        <v>6</v>
      </c>
      <c r="K65" s="125">
        <v>16</v>
      </c>
      <c r="L65" s="126">
        <v>10</v>
      </c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</row>
    <row r="66" spans="1:30" x14ac:dyDescent="0.3">
      <c r="A66" s="96"/>
      <c r="B66" s="9" t="s">
        <v>30</v>
      </c>
      <c r="C66" s="125">
        <v>13.6</v>
      </c>
      <c r="D66" s="125">
        <v>10</v>
      </c>
      <c r="E66" s="125">
        <v>16</v>
      </c>
      <c r="F66" s="126">
        <v>10</v>
      </c>
      <c r="G66" s="96"/>
      <c r="H66" s="9" t="s">
        <v>30</v>
      </c>
      <c r="I66" s="125">
        <v>13.6</v>
      </c>
      <c r="J66" s="125">
        <v>8</v>
      </c>
      <c r="K66" s="125">
        <v>0</v>
      </c>
      <c r="L66" s="126">
        <v>10</v>
      </c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</row>
    <row r="67" spans="1:30" x14ac:dyDescent="0.3">
      <c r="A67" s="96"/>
      <c r="B67" s="9" t="s">
        <v>31</v>
      </c>
      <c r="C67" s="125">
        <v>13.6</v>
      </c>
      <c r="D67" s="125">
        <v>12</v>
      </c>
      <c r="E67" s="125">
        <v>16</v>
      </c>
      <c r="F67" s="126">
        <v>10</v>
      </c>
      <c r="G67" s="96"/>
      <c r="H67" s="9" t="s">
        <v>31</v>
      </c>
      <c r="I67" s="125"/>
      <c r="J67" s="125"/>
      <c r="K67" s="125"/>
      <c r="L67" s="12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</row>
    <row r="68" spans="1:30" x14ac:dyDescent="0.3">
      <c r="A68" s="96"/>
      <c r="B68" s="9" t="s">
        <v>32</v>
      </c>
      <c r="C68" s="125">
        <v>5.6</v>
      </c>
      <c r="D68" s="125">
        <v>3</v>
      </c>
      <c r="E68" s="125">
        <v>20</v>
      </c>
      <c r="F68" s="125"/>
      <c r="G68" s="96"/>
      <c r="H68" s="9" t="s">
        <v>32</v>
      </c>
      <c r="I68" s="125">
        <v>5.6</v>
      </c>
      <c r="J68" s="125">
        <v>3</v>
      </c>
      <c r="K68" s="125">
        <v>20</v>
      </c>
      <c r="L68" s="125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</row>
    <row r="69" spans="1:30" x14ac:dyDescent="0.3">
      <c r="A69" s="96"/>
      <c r="B69" s="9" t="s">
        <v>33</v>
      </c>
      <c r="C69" s="125">
        <v>13.6</v>
      </c>
      <c r="D69" s="125">
        <v>10</v>
      </c>
      <c r="E69" s="127">
        <v>18</v>
      </c>
      <c r="F69" s="125"/>
      <c r="G69" s="96"/>
      <c r="H69" s="9" t="s">
        <v>33</v>
      </c>
      <c r="I69" s="125">
        <v>13.6</v>
      </c>
      <c r="J69" s="125">
        <v>10</v>
      </c>
      <c r="K69" s="125">
        <v>18</v>
      </c>
      <c r="L69" s="125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</row>
    <row r="70" spans="1:30" x14ac:dyDescent="0.3">
      <c r="A70" s="94"/>
      <c r="B70" s="95"/>
      <c r="C70" s="128"/>
      <c r="D70" s="128"/>
      <c r="E70" s="128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</row>
    <row r="71" spans="1:30" x14ac:dyDescent="0.3">
      <c r="A71" s="94" t="s">
        <v>41</v>
      </c>
      <c r="B71" s="95"/>
      <c r="C71" s="420"/>
      <c r="D71" s="420"/>
      <c r="E71" s="129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</row>
    <row r="72" spans="1:30" x14ac:dyDescent="0.3">
      <c r="A72" s="130"/>
      <c r="B72" s="131"/>
      <c r="C72" s="132" t="s">
        <v>42</v>
      </c>
      <c r="D72" s="133" t="s">
        <v>43</v>
      </c>
      <c r="E72" s="96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</row>
    <row r="73" spans="1:30" x14ac:dyDescent="0.3">
      <c r="A73" s="130"/>
      <c r="B73" s="135" t="s">
        <v>44</v>
      </c>
      <c r="C73" s="136">
        <v>0</v>
      </c>
      <c r="D73" s="137">
        <v>9.9999999999999995E-8</v>
      </c>
      <c r="E73" s="96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</row>
    <row r="74" spans="1:30" x14ac:dyDescent="0.3">
      <c r="A74" s="130"/>
      <c r="B74" s="135" t="s">
        <v>45</v>
      </c>
      <c r="C74" s="136">
        <v>10.83</v>
      </c>
      <c r="D74" s="137">
        <v>9.9999999999999995E-8</v>
      </c>
      <c r="E74" s="96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</row>
    <row r="75" spans="1:30" x14ac:dyDescent="0.3">
      <c r="A75" s="130"/>
      <c r="B75" s="135" t="s">
        <v>46</v>
      </c>
      <c r="C75" s="136">
        <v>1761.6511</v>
      </c>
      <c r="D75" s="137">
        <v>9.9999999999999995E-8</v>
      </c>
      <c r="E75" s="96"/>
      <c r="F75" s="134"/>
      <c r="G75" s="134"/>
      <c r="H75" s="134"/>
      <c r="I75" s="134"/>
      <c r="J75" s="134"/>
      <c r="K75" s="134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</row>
    <row r="76" spans="1:30" x14ac:dyDescent="0.3">
      <c r="A76" s="130"/>
      <c r="B76" s="135" t="s">
        <v>47</v>
      </c>
      <c r="C76" s="136">
        <v>706.27020000000005</v>
      </c>
      <c r="D76" s="137">
        <v>9.9999999999999995E-8</v>
      </c>
      <c r="E76" s="420"/>
      <c r="F76" s="420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</row>
    <row r="77" spans="1:30" x14ac:dyDescent="0.3">
      <c r="A77" s="130" t="s">
        <v>48</v>
      </c>
      <c r="B77" s="95"/>
      <c r="C77" s="420"/>
      <c r="D77" s="420"/>
      <c r="E77" s="420"/>
      <c r="F77" s="420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</row>
    <row r="78" spans="1:30" x14ac:dyDescent="0.3">
      <c r="A78" s="130"/>
      <c r="B78" s="95"/>
      <c r="C78" s="411" t="s">
        <v>49</v>
      </c>
      <c r="D78" s="411"/>
      <c r="E78" s="411" t="s">
        <v>43</v>
      </c>
      <c r="F78" s="411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</row>
    <row r="79" spans="1:30" x14ac:dyDescent="0.3">
      <c r="A79" s="130"/>
      <c r="B79" s="9" t="s">
        <v>50</v>
      </c>
      <c r="C79" s="421">
        <v>122.5</v>
      </c>
      <c r="D79" s="421"/>
      <c r="E79" s="422"/>
      <c r="F79" s="422"/>
      <c r="G79" s="96"/>
      <c r="H79" s="138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</row>
    <row r="80" spans="1:30" x14ac:dyDescent="0.3">
      <c r="A80" s="130"/>
      <c r="B80" s="9" t="s">
        <v>51</v>
      </c>
      <c r="C80" s="421">
        <v>120.4</v>
      </c>
      <c r="D80" s="421"/>
      <c r="E80" s="422"/>
      <c r="F80" s="422"/>
      <c r="G80" s="96"/>
      <c r="H80" s="138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</row>
    <row r="81" spans="1:30" x14ac:dyDescent="0.3">
      <c r="A81" s="130"/>
      <c r="B81" s="9" t="s">
        <v>52</v>
      </c>
      <c r="C81" s="421">
        <v>44.27</v>
      </c>
      <c r="D81" s="421"/>
      <c r="E81" s="422"/>
      <c r="F81" s="422"/>
      <c r="G81" s="96"/>
      <c r="H81" s="139"/>
      <c r="I81" s="139"/>
      <c r="J81" s="139"/>
      <c r="K81" s="139"/>
      <c r="L81" s="139"/>
      <c r="M81" s="139"/>
      <c r="N81" s="139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</row>
    <row r="82" spans="1:30" x14ac:dyDescent="0.3">
      <c r="A82" s="130"/>
      <c r="B82" s="9" t="s">
        <v>53</v>
      </c>
      <c r="C82" s="421" t="s">
        <v>450</v>
      </c>
      <c r="D82" s="421"/>
      <c r="E82" s="422"/>
      <c r="F82" s="422"/>
      <c r="G82" s="96"/>
      <c r="H82" s="139"/>
      <c r="I82" s="139"/>
      <c r="J82" s="139"/>
      <c r="K82" s="139"/>
      <c r="L82" s="139"/>
      <c r="M82" s="139"/>
      <c r="N82" s="139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</row>
    <row r="83" spans="1:30" x14ac:dyDescent="0.3">
      <c r="A83" s="130"/>
      <c r="B83" s="9" t="s">
        <v>54</v>
      </c>
      <c r="C83" s="421">
        <v>2.5099999999999998</v>
      </c>
      <c r="D83" s="421"/>
      <c r="E83" s="422">
        <v>9.9999999999999995E-8</v>
      </c>
      <c r="F83" s="422"/>
      <c r="G83" s="96"/>
      <c r="H83" s="140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</row>
    <row r="84" spans="1:30" x14ac:dyDescent="0.3">
      <c r="A84" s="130"/>
      <c r="B84" s="9" t="s">
        <v>55</v>
      </c>
      <c r="C84" s="421">
        <v>8</v>
      </c>
      <c r="D84" s="421"/>
      <c r="E84" s="422">
        <v>9.9999999999999995E-8</v>
      </c>
      <c r="F84" s="422"/>
      <c r="G84" s="96"/>
      <c r="H84" s="141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</row>
    <row r="85" spans="1:30" x14ac:dyDescent="0.3">
      <c r="A85" s="130"/>
      <c r="B85" s="9" t="s">
        <v>56</v>
      </c>
      <c r="C85" s="422">
        <v>0.03</v>
      </c>
      <c r="D85" s="422"/>
      <c r="E85" s="422"/>
      <c r="F85" s="422"/>
      <c r="G85" s="96"/>
      <c r="H85" s="141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</row>
    <row r="86" spans="1:30" x14ac:dyDescent="0.3">
      <c r="A86" s="130"/>
      <c r="B86" s="9" t="s">
        <v>57</v>
      </c>
      <c r="C86" s="422">
        <v>0.03</v>
      </c>
      <c r="D86" s="422"/>
      <c r="E86" s="422"/>
      <c r="F86" s="422"/>
      <c r="G86" s="96"/>
      <c r="H86" s="141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</row>
    <row r="87" spans="1:30" x14ac:dyDescent="0.3">
      <c r="A87" s="130"/>
      <c r="B87" s="9" t="s">
        <v>58</v>
      </c>
      <c r="C87" s="422">
        <v>0.09</v>
      </c>
      <c r="D87" s="422"/>
      <c r="E87" s="422"/>
      <c r="F87" s="422"/>
      <c r="G87" s="96"/>
      <c r="H87" s="138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</row>
    <row r="88" spans="1:30" x14ac:dyDescent="0.3">
      <c r="A88" s="94"/>
      <c r="B88" s="9" t="s">
        <v>59</v>
      </c>
      <c r="C88" s="421">
        <v>0.35</v>
      </c>
      <c r="D88" s="421"/>
      <c r="E88" s="422">
        <v>9.9999999999999995E-8</v>
      </c>
      <c r="F88" s="422"/>
      <c r="G88" s="96"/>
      <c r="H88" s="140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</row>
    <row r="89" spans="1:30" x14ac:dyDescent="0.3">
      <c r="A89" s="94"/>
      <c r="B89" s="142"/>
      <c r="C89" s="423"/>
      <c r="D89" s="423"/>
      <c r="E89" s="423"/>
      <c r="F89" s="423"/>
      <c r="G89" s="96"/>
      <c r="H89" s="140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</row>
    <row r="90" spans="1:30" x14ac:dyDescent="0.3">
      <c r="A90" s="94" t="s">
        <v>60</v>
      </c>
      <c r="B90" s="95"/>
      <c r="C90" s="95"/>
      <c r="D90" s="95"/>
      <c r="E90" s="95"/>
      <c r="F90" s="95"/>
      <c r="G90" s="96"/>
      <c r="H90" s="140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</row>
    <row r="91" spans="1:30" x14ac:dyDescent="0.3">
      <c r="A91" s="94"/>
      <c r="B91" s="95"/>
      <c r="C91" s="411"/>
      <c r="D91" s="411"/>
      <c r="E91" s="424"/>
      <c r="F91" s="424"/>
      <c r="G91" s="96"/>
      <c r="H91" s="140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</row>
    <row r="92" spans="1:30" x14ac:dyDescent="0.3">
      <c r="A92" s="108" t="s">
        <v>61</v>
      </c>
      <c r="B92" s="143" t="s">
        <v>62</v>
      </c>
      <c r="C92" s="427">
        <v>405</v>
      </c>
      <c r="D92" s="428"/>
      <c r="E92" s="429"/>
      <c r="F92" s="430"/>
      <c r="G92" s="96"/>
      <c r="H92" s="140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</row>
    <row r="93" spans="1:30" x14ac:dyDescent="0.3">
      <c r="A93" s="108"/>
      <c r="B93" s="145" t="s">
        <v>63</v>
      </c>
      <c r="C93" s="431" t="s">
        <v>64</v>
      </c>
      <c r="D93" s="432"/>
      <c r="E93" s="433"/>
      <c r="F93" s="434"/>
      <c r="G93" s="96"/>
      <c r="H93" s="140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</row>
    <row r="94" spans="1:30" x14ac:dyDescent="0.3">
      <c r="A94" s="108"/>
      <c r="B94" s="148"/>
      <c r="C94" s="146"/>
      <c r="D94" s="146"/>
      <c r="E94" s="147"/>
      <c r="F94" s="147"/>
      <c r="G94" s="96"/>
      <c r="H94" s="140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</row>
    <row r="95" spans="1:30" x14ac:dyDescent="0.3">
      <c r="A95" s="108" t="s">
        <v>65</v>
      </c>
      <c r="B95" s="9" t="s">
        <v>66</v>
      </c>
      <c r="C95" s="149" t="s">
        <v>451</v>
      </c>
      <c r="D95" s="150">
        <v>190</v>
      </c>
      <c r="E95" s="126">
        <v>0</v>
      </c>
      <c r="F95" s="151"/>
      <c r="G95" s="96"/>
      <c r="H95" s="140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</row>
    <row r="96" spans="1:30" x14ac:dyDescent="0.3">
      <c r="A96" s="108" t="s">
        <v>67</v>
      </c>
      <c r="B96" s="9" t="s">
        <v>68</v>
      </c>
      <c r="C96" s="149" t="s">
        <v>452</v>
      </c>
      <c r="D96" s="150">
        <v>70</v>
      </c>
      <c r="E96" s="126">
        <v>0</v>
      </c>
      <c r="F96" s="144"/>
      <c r="G96" s="96"/>
      <c r="H96" s="140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</row>
    <row r="97" spans="1:30" x14ac:dyDescent="0.3">
      <c r="A97" s="108" t="s">
        <v>69</v>
      </c>
      <c r="B97" s="152" t="s">
        <v>70</v>
      </c>
      <c r="C97" s="153" t="s">
        <v>453</v>
      </c>
      <c r="D97" s="144"/>
      <c r="E97" s="154"/>
      <c r="F97" s="155"/>
      <c r="G97" s="96"/>
      <c r="H97" s="140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</row>
    <row r="98" spans="1:30" x14ac:dyDescent="0.3">
      <c r="A98" s="108"/>
      <c r="B98" s="156"/>
      <c r="C98" s="154"/>
      <c r="D98" s="144"/>
      <c r="E98" s="144"/>
      <c r="F98" s="144"/>
      <c r="G98" s="96"/>
      <c r="H98" s="140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</row>
    <row r="99" spans="1:30" x14ac:dyDescent="0.3">
      <c r="A99" s="157" t="s">
        <v>71</v>
      </c>
      <c r="B99" s="158" t="s">
        <v>72</v>
      </c>
      <c r="C99" s="159" t="s">
        <v>73</v>
      </c>
      <c r="D99" s="160"/>
      <c r="E99" s="161"/>
      <c r="F99" s="161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</row>
    <row r="100" spans="1:30" x14ac:dyDescent="0.3">
      <c r="A100" s="94"/>
      <c r="B100" s="162">
        <v>0</v>
      </c>
      <c r="C100" s="163">
        <v>238.94470000000001</v>
      </c>
      <c r="D100" s="160"/>
      <c r="E100" s="161"/>
      <c r="F100" s="161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</row>
    <row r="101" spans="1:30" x14ac:dyDescent="0.3">
      <c r="A101" s="94"/>
      <c r="B101" s="164">
        <v>1</v>
      </c>
      <c r="C101" s="163">
        <v>360.05689999999998</v>
      </c>
      <c r="D101" s="160"/>
      <c r="E101" s="161"/>
      <c r="F101" s="161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</row>
    <row r="102" spans="1:30" x14ac:dyDescent="0.3">
      <c r="A102" s="94"/>
      <c r="B102" s="162">
        <v>2</v>
      </c>
      <c r="C102" s="163">
        <v>416.71039999999999</v>
      </c>
      <c r="D102" s="160"/>
      <c r="E102" s="161"/>
      <c r="F102" s="161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</row>
    <row r="103" spans="1:30" x14ac:dyDescent="0.3">
      <c r="A103" s="94"/>
      <c r="B103" s="126">
        <v>3</v>
      </c>
      <c r="C103" s="165">
        <v>482.27800000000002</v>
      </c>
      <c r="D103" s="94"/>
      <c r="E103" s="94"/>
      <c r="F103" s="95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</row>
    <row r="104" spans="1:30" x14ac:dyDescent="0.3">
      <c r="A104" s="94"/>
      <c r="B104" s="164">
        <v>4</v>
      </c>
      <c r="C104" s="163">
        <v>558.16240000000005</v>
      </c>
      <c r="D104" s="160"/>
      <c r="E104" s="160"/>
      <c r="F104" s="161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</row>
    <row r="105" spans="1:30" x14ac:dyDescent="0.3">
      <c r="A105" s="94"/>
      <c r="B105" s="164">
        <v>5</v>
      </c>
      <c r="C105" s="163">
        <v>645.98699999999997</v>
      </c>
      <c r="D105" s="160"/>
      <c r="E105" s="160"/>
      <c r="F105" s="161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</row>
    <row r="106" spans="1:30" x14ac:dyDescent="0.3">
      <c r="A106" s="94"/>
      <c r="B106" s="164">
        <v>6</v>
      </c>
      <c r="C106" s="163">
        <v>747.63030000000003</v>
      </c>
      <c r="D106" s="161"/>
      <c r="E106" s="161"/>
      <c r="F106" s="161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</row>
    <row r="107" spans="1:30" x14ac:dyDescent="0.3">
      <c r="A107" s="94"/>
      <c r="B107" s="164">
        <v>7</v>
      </c>
      <c r="C107" s="163">
        <v>865.26679999999999</v>
      </c>
      <c r="D107" s="161"/>
      <c r="E107" s="161"/>
      <c r="F107" s="161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</row>
    <row r="108" spans="1:30" x14ac:dyDescent="0.3">
      <c r="A108" s="94"/>
      <c r="B108" s="164">
        <v>8</v>
      </c>
      <c r="C108" s="163">
        <v>1001.4129</v>
      </c>
      <c r="D108" s="161"/>
      <c r="E108" s="161"/>
      <c r="F108" s="161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</row>
    <row r="109" spans="1:30" x14ac:dyDescent="0.3">
      <c r="A109" s="94"/>
      <c r="B109" s="164">
        <v>9</v>
      </c>
      <c r="C109" s="163">
        <v>1158.981</v>
      </c>
      <c r="D109" s="161"/>
      <c r="E109" s="161"/>
      <c r="F109" s="161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</row>
    <row r="110" spans="1:30" x14ac:dyDescent="0.3">
      <c r="A110" s="94"/>
      <c r="B110" s="164">
        <v>10</v>
      </c>
      <c r="C110" s="165">
        <v>1341.3417999999999</v>
      </c>
      <c r="D110" s="95"/>
      <c r="E110" s="95"/>
      <c r="F110" s="95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</row>
    <row r="111" spans="1:30" x14ac:dyDescent="0.3">
      <c r="A111" s="94"/>
      <c r="B111" s="164">
        <v>11</v>
      </c>
      <c r="C111" s="163">
        <v>1552.3963000000001</v>
      </c>
      <c r="D111" s="161"/>
      <c r="E111" s="161"/>
      <c r="F111" s="161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</row>
    <row r="112" spans="1:30" x14ac:dyDescent="0.3">
      <c r="A112" s="94"/>
      <c r="B112" s="164">
        <v>12</v>
      </c>
      <c r="C112" s="163"/>
      <c r="D112" s="161"/>
      <c r="E112" s="161"/>
      <c r="F112" s="161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</row>
    <row r="113" spans="1:30" x14ac:dyDescent="0.3">
      <c r="A113" s="95"/>
      <c r="B113" s="126">
        <v>13</v>
      </c>
      <c r="C113" s="165"/>
      <c r="D113" s="95"/>
      <c r="E113" s="95"/>
      <c r="F113" s="95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</row>
    <row r="114" spans="1:30" x14ac:dyDescent="0.3">
      <c r="A114" s="96"/>
      <c r="B114" s="162">
        <v>14</v>
      </c>
      <c r="C114" s="165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</row>
    <row r="115" spans="1:30" x14ac:dyDescent="0.3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</row>
    <row r="116" spans="1:30" x14ac:dyDescent="0.3">
      <c r="A116" s="130" t="s">
        <v>74</v>
      </c>
      <c r="B116" s="156"/>
      <c r="C116" s="154"/>
      <c r="D116" s="154"/>
      <c r="E116" s="430"/>
      <c r="F116" s="430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</row>
    <row r="117" spans="1:30" x14ac:dyDescent="0.3">
      <c r="A117" s="108"/>
      <c r="B117" s="143" t="s">
        <v>75</v>
      </c>
      <c r="C117" s="427"/>
      <c r="D117" s="428"/>
      <c r="E117" s="430"/>
      <c r="F117" s="430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</row>
    <row r="118" spans="1:30" x14ac:dyDescent="0.3">
      <c r="A118" s="108"/>
      <c r="B118" s="166" t="s">
        <v>76</v>
      </c>
      <c r="C118" s="425"/>
      <c r="D118" s="426"/>
      <c r="E118" s="144"/>
      <c r="F118" s="144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</row>
    <row r="119" spans="1:30" x14ac:dyDescent="0.3">
      <c r="A119" s="108"/>
      <c r="B119" s="145" t="s">
        <v>77</v>
      </c>
      <c r="C119" s="427"/>
      <c r="D119" s="428"/>
      <c r="E119" s="144"/>
      <c r="F119" s="144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</row>
    <row r="120" spans="1:30" x14ac:dyDescent="0.3">
      <c r="A120" s="108"/>
      <c r="B120" s="143" t="s">
        <v>78</v>
      </c>
      <c r="C120" s="425"/>
      <c r="D120" s="426"/>
      <c r="E120" s="430"/>
      <c r="F120" s="430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</row>
    <row r="121" spans="1:30" x14ac:dyDescent="0.3">
      <c r="A121" s="108"/>
      <c r="B121" s="143" t="s">
        <v>79</v>
      </c>
      <c r="C121" s="427"/>
      <c r="D121" s="428"/>
      <c r="E121" s="95"/>
      <c r="F121" s="95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</row>
    <row r="122" spans="1:30" x14ac:dyDescent="0.3">
      <c r="A122" s="108"/>
      <c r="B122" s="143" t="s">
        <v>80</v>
      </c>
      <c r="C122" s="425"/>
      <c r="D122" s="426"/>
      <c r="E122" s="161"/>
      <c r="F122" s="161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</row>
  </sheetData>
  <mergeCells count="56">
    <mergeCell ref="C122:D122"/>
    <mergeCell ref="C92:D92"/>
    <mergeCell ref="E92:F92"/>
    <mergeCell ref="C93:D93"/>
    <mergeCell ref="E93:F93"/>
    <mergeCell ref="E116:F116"/>
    <mergeCell ref="C117:D117"/>
    <mergeCell ref="E117:F117"/>
    <mergeCell ref="C118:D118"/>
    <mergeCell ref="C119:D119"/>
    <mergeCell ref="C120:D120"/>
    <mergeCell ref="E120:F120"/>
    <mergeCell ref="C121:D121"/>
    <mergeCell ref="C88:D88"/>
    <mergeCell ref="E88:F88"/>
    <mergeCell ref="C89:D89"/>
    <mergeCell ref="E89:F89"/>
    <mergeCell ref="C91:D91"/>
    <mergeCell ref="E91:F91"/>
    <mergeCell ref="C85:D85"/>
    <mergeCell ref="E85:F85"/>
    <mergeCell ref="C86:D86"/>
    <mergeCell ref="E86:F86"/>
    <mergeCell ref="C87:D87"/>
    <mergeCell ref="E87:F87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C78:D78"/>
    <mergeCell ref="E78:F78"/>
    <mergeCell ref="B9:F9"/>
    <mergeCell ref="B10:F10"/>
    <mergeCell ref="B11:F11"/>
    <mergeCell ref="B21:F21"/>
    <mergeCell ref="B22:F22"/>
    <mergeCell ref="B23:F23"/>
    <mergeCell ref="B25:F25"/>
    <mergeCell ref="C71:D71"/>
    <mergeCell ref="E76:F76"/>
    <mergeCell ref="C77:D77"/>
    <mergeCell ref="E77:F77"/>
    <mergeCell ref="B8:F8"/>
    <mergeCell ref="B2:F2"/>
    <mergeCell ref="B3:F3"/>
    <mergeCell ref="B4:F4"/>
    <mergeCell ref="B5:F5"/>
    <mergeCell ref="B7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328E-CF4B-4685-B1E1-3F4D351D3346}">
  <dimension ref="A1:BG99"/>
  <sheetViews>
    <sheetView showGridLines="0" zoomScale="80" zoomScaleNormal="80" workbookViewId="0">
      <pane xSplit="1" ySplit="7" topLeftCell="B41" activePane="bottomRight" state="frozen"/>
      <selection pane="topRight" activeCell="B1" sqref="B1"/>
      <selection pane="bottomLeft" activeCell="A8" sqref="A8"/>
      <selection pane="bottomRight" activeCell="A92" sqref="A92"/>
    </sheetView>
  </sheetViews>
  <sheetFormatPr defaultColWidth="9.1796875" defaultRowHeight="14" x14ac:dyDescent="0.3"/>
  <cols>
    <col min="1" max="1" width="42.54296875" style="15" customWidth="1"/>
    <col min="2" max="4" width="15.453125" style="15" bestFit="1" customWidth="1"/>
    <col min="5" max="8" width="16" style="15" bestFit="1" customWidth="1"/>
    <col min="9" max="10" width="15.453125" style="15" bestFit="1" customWidth="1"/>
    <col min="11" max="51" width="16" style="15" bestFit="1" customWidth="1"/>
    <col min="52" max="52" width="17.54296875" style="15" bestFit="1" customWidth="1"/>
    <col min="53" max="16384" width="9.1796875" style="15"/>
  </cols>
  <sheetData>
    <row r="1" spans="1:59" s="10" customFormat="1" x14ac:dyDescent="0.3">
      <c r="A1" s="167" t="s">
        <v>81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</row>
    <row r="2" spans="1:59" s="10" customFormat="1" x14ac:dyDescent="0.3">
      <c r="A2" s="169" t="s">
        <v>82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70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</row>
    <row r="3" spans="1:59" s="10" customFormat="1" x14ac:dyDescent="0.3">
      <c r="A3" s="169" t="str">
        <f>CONCATENATE('Model Assumptions'!B2, " - ",'Model Assumptions'!B3 )</f>
        <v>IWC - Boot Hill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70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</row>
    <row r="4" spans="1:59" s="10" customFormat="1" x14ac:dyDescent="0.3">
      <c r="A4" s="171" t="str">
        <f>'Model Assumptions'!B5</f>
        <v xml:space="preserve">IWC - Boothill - HSM 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</row>
    <row r="5" spans="1:59" s="10" customFormat="1" x14ac:dyDescent="0.3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68"/>
    </row>
    <row r="6" spans="1:59" s="10" customFormat="1" x14ac:dyDescent="0.3">
      <c r="A6" s="172" t="s">
        <v>83</v>
      </c>
      <c r="B6" s="172" t="s">
        <v>84</v>
      </c>
      <c r="C6" s="172">
        <v>2026</v>
      </c>
      <c r="D6" s="172">
        <f t="shared" ref="D6:AI6" si="0">C6+1</f>
        <v>2027</v>
      </c>
      <c r="E6" s="172">
        <f t="shared" si="0"/>
        <v>2028</v>
      </c>
      <c r="F6" s="172">
        <f t="shared" si="0"/>
        <v>2029</v>
      </c>
      <c r="G6" s="172">
        <f t="shared" si="0"/>
        <v>2030</v>
      </c>
      <c r="H6" s="172">
        <f t="shared" si="0"/>
        <v>2031</v>
      </c>
      <c r="I6" s="172">
        <f t="shared" si="0"/>
        <v>2032</v>
      </c>
      <c r="J6" s="172">
        <f t="shared" si="0"/>
        <v>2033</v>
      </c>
      <c r="K6" s="172">
        <f t="shared" si="0"/>
        <v>2034</v>
      </c>
      <c r="L6" s="172">
        <f t="shared" si="0"/>
        <v>2035</v>
      </c>
      <c r="M6" s="172">
        <f t="shared" si="0"/>
        <v>2036</v>
      </c>
      <c r="N6" s="172">
        <f t="shared" si="0"/>
        <v>2037</v>
      </c>
      <c r="O6" s="172">
        <f t="shared" si="0"/>
        <v>2038</v>
      </c>
      <c r="P6" s="172">
        <f t="shared" si="0"/>
        <v>2039</v>
      </c>
      <c r="Q6" s="172">
        <f t="shared" si="0"/>
        <v>2040</v>
      </c>
      <c r="R6" s="172">
        <f t="shared" si="0"/>
        <v>2041</v>
      </c>
      <c r="S6" s="172">
        <f t="shared" si="0"/>
        <v>2042</v>
      </c>
      <c r="T6" s="172">
        <f t="shared" si="0"/>
        <v>2043</v>
      </c>
      <c r="U6" s="172">
        <f t="shared" si="0"/>
        <v>2044</v>
      </c>
      <c r="V6" s="172">
        <f t="shared" si="0"/>
        <v>2045</v>
      </c>
      <c r="W6" s="172">
        <f t="shared" si="0"/>
        <v>2046</v>
      </c>
      <c r="X6" s="172">
        <f t="shared" si="0"/>
        <v>2047</v>
      </c>
      <c r="Y6" s="172">
        <f t="shared" si="0"/>
        <v>2048</v>
      </c>
      <c r="Z6" s="172">
        <f t="shared" si="0"/>
        <v>2049</v>
      </c>
      <c r="AA6" s="172">
        <f t="shared" si="0"/>
        <v>2050</v>
      </c>
      <c r="AB6" s="172">
        <f t="shared" si="0"/>
        <v>2051</v>
      </c>
      <c r="AC6" s="172">
        <f t="shared" si="0"/>
        <v>2052</v>
      </c>
      <c r="AD6" s="172">
        <f t="shared" si="0"/>
        <v>2053</v>
      </c>
      <c r="AE6" s="172">
        <f t="shared" si="0"/>
        <v>2054</v>
      </c>
      <c r="AF6" s="172">
        <f t="shared" si="0"/>
        <v>2055</v>
      </c>
      <c r="AG6" s="172">
        <f t="shared" si="0"/>
        <v>2056</v>
      </c>
      <c r="AH6" s="172">
        <f t="shared" si="0"/>
        <v>2057</v>
      </c>
      <c r="AI6" s="172">
        <f t="shared" si="0"/>
        <v>2058</v>
      </c>
      <c r="AJ6" s="172">
        <f t="shared" ref="AJ6:AZ6" si="1">AI6+1</f>
        <v>2059</v>
      </c>
      <c r="AK6" s="172">
        <f t="shared" si="1"/>
        <v>2060</v>
      </c>
      <c r="AL6" s="172">
        <f t="shared" si="1"/>
        <v>2061</v>
      </c>
      <c r="AM6" s="172">
        <f t="shared" si="1"/>
        <v>2062</v>
      </c>
      <c r="AN6" s="172">
        <f t="shared" si="1"/>
        <v>2063</v>
      </c>
      <c r="AO6" s="172">
        <f t="shared" si="1"/>
        <v>2064</v>
      </c>
      <c r="AP6" s="172">
        <f t="shared" si="1"/>
        <v>2065</v>
      </c>
      <c r="AQ6" s="172">
        <f t="shared" si="1"/>
        <v>2066</v>
      </c>
      <c r="AR6" s="172">
        <f t="shared" si="1"/>
        <v>2067</v>
      </c>
      <c r="AS6" s="172">
        <f t="shared" si="1"/>
        <v>2068</v>
      </c>
      <c r="AT6" s="172">
        <f t="shared" si="1"/>
        <v>2069</v>
      </c>
      <c r="AU6" s="172">
        <f t="shared" si="1"/>
        <v>2070</v>
      </c>
      <c r="AV6" s="172">
        <f t="shared" si="1"/>
        <v>2071</v>
      </c>
      <c r="AW6" s="172">
        <f t="shared" si="1"/>
        <v>2072</v>
      </c>
      <c r="AX6" s="172">
        <f t="shared" si="1"/>
        <v>2073</v>
      </c>
      <c r="AY6" s="172">
        <f t="shared" si="1"/>
        <v>2074</v>
      </c>
      <c r="AZ6" s="172">
        <f t="shared" si="1"/>
        <v>2075</v>
      </c>
      <c r="BA6" s="168"/>
      <c r="BB6" s="168"/>
      <c r="BC6" s="168"/>
      <c r="BD6" s="168"/>
      <c r="BE6" s="168"/>
      <c r="BF6" s="168"/>
      <c r="BG6" s="168"/>
    </row>
    <row r="7" spans="1:59" s="10" customFormat="1" x14ac:dyDescent="0.3">
      <c r="A7" s="173" t="s">
        <v>85</v>
      </c>
      <c r="B7" s="173">
        <v>0</v>
      </c>
      <c r="C7" s="173">
        <v>1</v>
      </c>
      <c r="D7" s="173">
        <f t="shared" ref="D7:AI7" si="2">C7+1</f>
        <v>2</v>
      </c>
      <c r="E7" s="173">
        <f t="shared" si="2"/>
        <v>3</v>
      </c>
      <c r="F7" s="173">
        <f t="shared" si="2"/>
        <v>4</v>
      </c>
      <c r="G7" s="173">
        <f t="shared" si="2"/>
        <v>5</v>
      </c>
      <c r="H7" s="173">
        <f t="shared" si="2"/>
        <v>6</v>
      </c>
      <c r="I7" s="173">
        <f t="shared" si="2"/>
        <v>7</v>
      </c>
      <c r="J7" s="173">
        <f t="shared" si="2"/>
        <v>8</v>
      </c>
      <c r="K7" s="173">
        <f t="shared" si="2"/>
        <v>9</v>
      </c>
      <c r="L7" s="173">
        <f t="shared" si="2"/>
        <v>10</v>
      </c>
      <c r="M7" s="173">
        <f t="shared" si="2"/>
        <v>11</v>
      </c>
      <c r="N7" s="173">
        <f t="shared" si="2"/>
        <v>12</v>
      </c>
      <c r="O7" s="173">
        <f t="shared" si="2"/>
        <v>13</v>
      </c>
      <c r="P7" s="173">
        <f t="shared" si="2"/>
        <v>14</v>
      </c>
      <c r="Q7" s="173">
        <f t="shared" si="2"/>
        <v>15</v>
      </c>
      <c r="R7" s="173">
        <f t="shared" si="2"/>
        <v>16</v>
      </c>
      <c r="S7" s="173">
        <f t="shared" si="2"/>
        <v>17</v>
      </c>
      <c r="T7" s="173">
        <f t="shared" si="2"/>
        <v>18</v>
      </c>
      <c r="U7" s="173">
        <f t="shared" si="2"/>
        <v>19</v>
      </c>
      <c r="V7" s="173">
        <f t="shared" si="2"/>
        <v>20</v>
      </c>
      <c r="W7" s="173">
        <f t="shared" si="2"/>
        <v>21</v>
      </c>
      <c r="X7" s="173">
        <f t="shared" si="2"/>
        <v>22</v>
      </c>
      <c r="Y7" s="173">
        <f t="shared" si="2"/>
        <v>23</v>
      </c>
      <c r="Z7" s="173">
        <f t="shared" si="2"/>
        <v>24</v>
      </c>
      <c r="AA7" s="173">
        <f t="shared" si="2"/>
        <v>25</v>
      </c>
      <c r="AB7" s="173">
        <f t="shared" si="2"/>
        <v>26</v>
      </c>
      <c r="AC7" s="173">
        <f t="shared" si="2"/>
        <v>27</v>
      </c>
      <c r="AD7" s="173">
        <f t="shared" si="2"/>
        <v>28</v>
      </c>
      <c r="AE7" s="173">
        <f t="shared" si="2"/>
        <v>29</v>
      </c>
      <c r="AF7" s="173">
        <f t="shared" si="2"/>
        <v>30</v>
      </c>
      <c r="AG7" s="173">
        <f t="shared" si="2"/>
        <v>31</v>
      </c>
      <c r="AH7" s="173">
        <f t="shared" si="2"/>
        <v>32</v>
      </c>
      <c r="AI7" s="173">
        <f t="shared" si="2"/>
        <v>33</v>
      </c>
      <c r="AJ7" s="173">
        <f t="shared" ref="AJ7:AZ7" si="3">AI7+1</f>
        <v>34</v>
      </c>
      <c r="AK7" s="173">
        <f t="shared" si="3"/>
        <v>35</v>
      </c>
      <c r="AL7" s="173">
        <f t="shared" si="3"/>
        <v>36</v>
      </c>
      <c r="AM7" s="173">
        <f t="shared" si="3"/>
        <v>37</v>
      </c>
      <c r="AN7" s="173">
        <f t="shared" si="3"/>
        <v>38</v>
      </c>
      <c r="AO7" s="173">
        <f t="shared" si="3"/>
        <v>39</v>
      </c>
      <c r="AP7" s="173">
        <f t="shared" si="3"/>
        <v>40</v>
      </c>
      <c r="AQ7" s="173">
        <f t="shared" si="3"/>
        <v>41</v>
      </c>
      <c r="AR7" s="173">
        <f t="shared" si="3"/>
        <v>42</v>
      </c>
      <c r="AS7" s="173">
        <f t="shared" si="3"/>
        <v>43</v>
      </c>
      <c r="AT7" s="173">
        <f t="shared" si="3"/>
        <v>44</v>
      </c>
      <c r="AU7" s="173">
        <f t="shared" si="3"/>
        <v>45</v>
      </c>
      <c r="AV7" s="173">
        <f t="shared" si="3"/>
        <v>46</v>
      </c>
      <c r="AW7" s="173">
        <f t="shared" si="3"/>
        <v>47</v>
      </c>
      <c r="AX7" s="173">
        <f t="shared" si="3"/>
        <v>48</v>
      </c>
      <c r="AY7" s="173">
        <f t="shared" si="3"/>
        <v>49</v>
      </c>
      <c r="AZ7" s="173">
        <f t="shared" si="3"/>
        <v>50</v>
      </c>
      <c r="BA7" s="168"/>
      <c r="BB7" s="168"/>
      <c r="BC7" s="168"/>
      <c r="BD7" s="168"/>
      <c r="BE7" s="168"/>
      <c r="BF7" s="168"/>
      <c r="BG7" s="168"/>
    </row>
    <row r="8" spans="1:59" s="10" customFormat="1" x14ac:dyDescent="0.3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</row>
    <row r="9" spans="1:59" s="10" customFormat="1" x14ac:dyDescent="0.3">
      <c r="A9" s="174" t="s">
        <v>86</v>
      </c>
      <c r="B9" s="175">
        <v>12404.890000000005</v>
      </c>
      <c r="C9" s="175">
        <v>12404.89</v>
      </c>
      <c r="D9" s="175">
        <v>12404.89</v>
      </c>
      <c r="E9" s="175">
        <v>12404.889999999996</v>
      </c>
      <c r="F9" s="175">
        <v>12404.890000000001</v>
      </c>
      <c r="G9" s="175">
        <v>12404.890000000003</v>
      </c>
      <c r="H9" s="175">
        <v>12404.890000000003</v>
      </c>
      <c r="I9" s="175">
        <v>12404.890000000005</v>
      </c>
      <c r="J9" s="175">
        <v>12404.890000000014</v>
      </c>
      <c r="K9" s="175">
        <v>12404.89000000001</v>
      </c>
      <c r="L9" s="175">
        <v>12404.89000000001</v>
      </c>
      <c r="M9" s="175">
        <v>12404.890000000007</v>
      </c>
      <c r="N9" s="175">
        <v>12404.89000000001</v>
      </c>
      <c r="O9" s="175">
        <v>12404.89000000001</v>
      </c>
      <c r="P9" s="175">
        <v>12404.890000000007</v>
      </c>
      <c r="Q9" s="175">
        <v>12404.890000000009</v>
      </c>
      <c r="R9" s="175">
        <v>12404.890000000007</v>
      </c>
      <c r="S9" s="175">
        <v>12404.890000000009</v>
      </c>
      <c r="T9" s="175">
        <v>12404.890000000005</v>
      </c>
      <c r="U9" s="175">
        <v>12404.890000000003</v>
      </c>
      <c r="V9" s="175">
        <v>12404.890000000003</v>
      </c>
      <c r="W9" s="175">
        <v>12404.890000000005</v>
      </c>
      <c r="X9" s="175">
        <v>12404.890000000005</v>
      </c>
      <c r="Y9" s="175">
        <v>12404.890000000001</v>
      </c>
      <c r="Z9" s="175">
        <v>12404.890000000007</v>
      </c>
      <c r="AA9" s="175">
        <v>12404.890000000007</v>
      </c>
      <c r="AB9" s="175">
        <v>12404.890000000005</v>
      </c>
      <c r="AC9" s="175">
        <v>12404.890000000005</v>
      </c>
      <c r="AD9" s="175">
        <v>12404.890000000007</v>
      </c>
      <c r="AE9" s="175">
        <v>12404.890000000007</v>
      </c>
      <c r="AF9" s="175">
        <v>12404.890000000009</v>
      </c>
      <c r="AG9" s="175">
        <v>12404.890000000009</v>
      </c>
      <c r="AH9" s="175">
        <v>12404.89000000001</v>
      </c>
      <c r="AI9" s="175">
        <v>12404.89000000001</v>
      </c>
      <c r="AJ9" s="175">
        <v>12404.890000000009</v>
      </c>
      <c r="AK9" s="175">
        <v>12404.890000000009</v>
      </c>
      <c r="AL9" s="175">
        <v>12404.890000000014</v>
      </c>
      <c r="AM9" s="175">
        <v>12404.890000000012</v>
      </c>
      <c r="AN9" s="175">
        <v>12404.890000000012</v>
      </c>
      <c r="AO9" s="175">
        <v>12404.89000000001</v>
      </c>
      <c r="AP9" s="175">
        <v>12404.890000000007</v>
      </c>
      <c r="AQ9" s="175">
        <v>12404.890000000007</v>
      </c>
      <c r="AR9" s="175">
        <v>12404.890000000009</v>
      </c>
      <c r="AS9" s="175">
        <v>12404.890000000005</v>
      </c>
      <c r="AT9" s="175">
        <v>12404.890000000009</v>
      </c>
      <c r="AU9" s="175">
        <v>12404.89000000001</v>
      </c>
      <c r="AV9" s="175">
        <v>12404.890000000014</v>
      </c>
      <c r="AW9" s="175">
        <v>12404.890000000009</v>
      </c>
      <c r="AX9" s="175">
        <v>12404.890000000009</v>
      </c>
      <c r="AY9" s="175">
        <v>12404.89000000001</v>
      </c>
      <c r="AZ9" s="175">
        <v>12404.890000000001</v>
      </c>
      <c r="BA9" s="168"/>
      <c r="BB9" s="168"/>
      <c r="BC9" s="168"/>
      <c r="BD9" s="168"/>
      <c r="BE9" s="168"/>
      <c r="BF9" s="168"/>
      <c r="BG9" s="168"/>
    </row>
    <row r="10" spans="1:59" s="10" customFormat="1" x14ac:dyDescent="0.3">
      <c r="A10" s="174" t="s">
        <v>87</v>
      </c>
      <c r="B10" s="175">
        <v>8762.9799999999977</v>
      </c>
      <c r="C10" s="175">
        <v>8762.9800000000032</v>
      </c>
      <c r="D10" s="175">
        <v>8762.9800000000032</v>
      </c>
      <c r="E10" s="175">
        <v>8762.9800000000068</v>
      </c>
      <c r="F10" s="175">
        <v>8762.9800000000105</v>
      </c>
      <c r="G10" s="175">
        <v>8762.9800000000087</v>
      </c>
      <c r="H10" s="175">
        <v>8762.9800000000068</v>
      </c>
      <c r="I10" s="175">
        <v>8762.9800000000087</v>
      </c>
      <c r="J10" s="175">
        <v>8762.9800000000014</v>
      </c>
      <c r="K10" s="175">
        <v>8762.9800000000014</v>
      </c>
      <c r="L10" s="175">
        <v>8762.9799999999977</v>
      </c>
      <c r="M10" s="175">
        <v>8762.98</v>
      </c>
      <c r="N10" s="175">
        <v>8762.9800000000014</v>
      </c>
      <c r="O10" s="175">
        <v>8762.98</v>
      </c>
      <c r="P10" s="175">
        <v>8762.9800000000032</v>
      </c>
      <c r="Q10" s="175">
        <v>8762.9800000000014</v>
      </c>
      <c r="R10" s="175">
        <v>8762.9800000000014</v>
      </c>
      <c r="S10" s="175">
        <v>8762.9800000000032</v>
      </c>
      <c r="T10" s="175">
        <v>8762.9800000000014</v>
      </c>
      <c r="U10" s="175">
        <v>8762.9799999999977</v>
      </c>
      <c r="V10" s="175">
        <v>8762.9799999999977</v>
      </c>
      <c r="W10" s="175">
        <v>8762.9799999999977</v>
      </c>
      <c r="X10" s="175">
        <v>8762.9799999999977</v>
      </c>
      <c r="Y10" s="175">
        <v>8762.9800000000014</v>
      </c>
      <c r="Z10" s="175">
        <v>8762.9799999999959</v>
      </c>
      <c r="AA10" s="175">
        <v>8762.9799999999959</v>
      </c>
      <c r="AB10" s="175">
        <v>8762.9799999999959</v>
      </c>
      <c r="AC10" s="175">
        <v>8762.9799999999977</v>
      </c>
      <c r="AD10" s="175">
        <v>8762.9799999999977</v>
      </c>
      <c r="AE10" s="175">
        <v>8762.9800000000014</v>
      </c>
      <c r="AF10" s="175">
        <v>8762.9800000000068</v>
      </c>
      <c r="AG10" s="175">
        <v>8762.9800000000014</v>
      </c>
      <c r="AH10" s="175">
        <v>8762.9800000000014</v>
      </c>
      <c r="AI10" s="175">
        <v>8762.98</v>
      </c>
      <c r="AJ10" s="175">
        <v>8762.9799999999977</v>
      </c>
      <c r="AK10" s="175">
        <v>8762.9799999999959</v>
      </c>
      <c r="AL10" s="175">
        <v>8762.9799999999977</v>
      </c>
      <c r="AM10" s="175">
        <v>8762.9799999999977</v>
      </c>
      <c r="AN10" s="175">
        <v>8762.9799999999977</v>
      </c>
      <c r="AO10" s="175">
        <v>8762.9799999999977</v>
      </c>
      <c r="AP10" s="175">
        <v>8762.9799999999959</v>
      </c>
      <c r="AQ10" s="175">
        <v>8762.9799999999977</v>
      </c>
      <c r="AR10" s="175">
        <v>8762.9799999999977</v>
      </c>
      <c r="AS10" s="175">
        <v>8762.9799999999977</v>
      </c>
      <c r="AT10" s="175">
        <v>8762.9799999999977</v>
      </c>
      <c r="AU10" s="175">
        <v>8762.9799999999977</v>
      </c>
      <c r="AV10" s="175">
        <v>8762.9799999999977</v>
      </c>
      <c r="AW10" s="175">
        <v>8762.9800000000014</v>
      </c>
      <c r="AX10" s="175">
        <v>8762.9800000000032</v>
      </c>
      <c r="AY10" s="175">
        <v>8762.98</v>
      </c>
      <c r="AZ10" s="175">
        <v>8762.9799999999959</v>
      </c>
      <c r="BA10" s="168"/>
      <c r="BB10" s="168"/>
      <c r="BC10" s="168"/>
      <c r="BD10" s="168"/>
      <c r="BE10" s="168"/>
      <c r="BF10" s="168"/>
      <c r="BG10" s="168"/>
    </row>
    <row r="11" spans="1:59" s="10" customFormat="1" x14ac:dyDescent="0.3">
      <c r="A11" s="174" t="s">
        <v>88</v>
      </c>
      <c r="B11" s="175">
        <v>611.16999999999985</v>
      </c>
      <c r="C11" s="175">
        <v>611.16999999999985</v>
      </c>
      <c r="D11" s="175">
        <v>611.16999999999985</v>
      </c>
      <c r="E11" s="175">
        <v>611.16999999999985</v>
      </c>
      <c r="F11" s="175">
        <v>611.16999999999985</v>
      </c>
      <c r="G11" s="175">
        <v>611.16999999999985</v>
      </c>
      <c r="H11" s="175">
        <v>611.16999999999985</v>
      </c>
      <c r="I11" s="175">
        <v>611.16999999999985</v>
      </c>
      <c r="J11" s="175">
        <v>611.16999999999985</v>
      </c>
      <c r="K11" s="175">
        <v>611.16999999999996</v>
      </c>
      <c r="L11" s="175">
        <v>611.16999999999996</v>
      </c>
      <c r="M11" s="175">
        <v>611.16999999999996</v>
      </c>
      <c r="N11" s="175">
        <v>611.16999999999996</v>
      </c>
      <c r="O11" s="175">
        <v>611.16999999999996</v>
      </c>
      <c r="P11" s="175">
        <v>611.16999999999996</v>
      </c>
      <c r="Q11" s="175">
        <v>611.16999999999996</v>
      </c>
      <c r="R11" s="175">
        <v>611.16999999999996</v>
      </c>
      <c r="S11" s="175">
        <v>611.16999999999996</v>
      </c>
      <c r="T11" s="175">
        <v>611.16999999999996</v>
      </c>
      <c r="U11" s="175">
        <v>611.16999999999996</v>
      </c>
      <c r="V11" s="175">
        <v>611.16999999999996</v>
      </c>
      <c r="W11" s="175">
        <v>611.16999999999996</v>
      </c>
      <c r="X11" s="175">
        <v>611.16999999999996</v>
      </c>
      <c r="Y11" s="175">
        <v>611.16999999999996</v>
      </c>
      <c r="Z11" s="175">
        <v>611.16999999999996</v>
      </c>
      <c r="AA11" s="175">
        <v>611.16999999999996</v>
      </c>
      <c r="AB11" s="175">
        <v>611.16999999999996</v>
      </c>
      <c r="AC11" s="175">
        <v>611.16999999999996</v>
      </c>
      <c r="AD11" s="175">
        <v>611.16999999999996</v>
      </c>
      <c r="AE11" s="175">
        <v>611.16999999999996</v>
      </c>
      <c r="AF11" s="175">
        <v>611.16999999999996</v>
      </c>
      <c r="AG11" s="175">
        <v>611.16999999999996</v>
      </c>
      <c r="AH11" s="175">
        <v>611.16999999999996</v>
      </c>
      <c r="AI11" s="175">
        <v>611.16999999999996</v>
      </c>
      <c r="AJ11" s="175">
        <v>611.16999999999985</v>
      </c>
      <c r="AK11" s="175">
        <v>611.16999999999985</v>
      </c>
      <c r="AL11" s="175">
        <v>611.16999999999985</v>
      </c>
      <c r="AM11" s="175">
        <v>611.16999999999985</v>
      </c>
      <c r="AN11" s="175">
        <v>611.16999999999985</v>
      </c>
      <c r="AO11" s="175">
        <v>611.16999999999985</v>
      </c>
      <c r="AP11" s="175">
        <v>611.16999999999985</v>
      </c>
      <c r="AQ11" s="175">
        <v>611.16999999999985</v>
      </c>
      <c r="AR11" s="175">
        <v>611.16999999999985</v>
      </c>
      <c r="AS11" s="175">
        <v>611.16999999999985</v>
      </c>
      <c r="AT11" s="175">
        <v>611.16999999999985</v>
      </c>
      <c r="AU11" s="175">
        <v>611.16999999999985</v>
      </c>
      <c r="AV11" s="175">
        <v>611.16999999999985</v>
      </c>
      <c r="AW11" s="175">
        <v>611.16999999999985</v>
      </c>
      <c r="AX11" s="175">
        <v>611.16999999999985</v>
      </c>
      <c r="AY11" s="175">
        <v>611.16999999999985</v>
      </c>
      <c r="AZ11" s="175">
        <v>611.16999999999985</v>
      </c>
      <c r="BA11" s="168"/>
      <c r="BB11" s="168"/>
      <c r="BC11" s="168"/>
      <c r="BD11" s="168"/>
      <c r="BE11" s="168"/>
      <c r="BF11" s="168"/>
      <c r="BG11" s="168"/>
    </row>
    <row r="12" spans="1:59" s="10" customFormat="1" x14ac:dyDescent="0.3">
      <c r="A12" s="174" t="s">
        <v>89</v>
      </c>
      <c r="B12" s="175">
        <v>3030.7400000000011</v>
      </c>
      <c r="C12" s="175">
        <v>3030.7400000000011</v>
      </c>
      <c r="D12" s="175">
        <v>3030.7400000000011</v>
      </c>
      <c r="E12" s="175">
        <v>3030.7400000000011</v>
      </c>
      <c r="F12" s="175">
        <v>3030.7400000000011</v>
      </c>
      <c r="G12" s="175">
        <v>3030.7400000000011</v>
      </c>
      <c r="H12" s="175">
        <v>3030.7400000000011</v>
      </c>
      <c r="I12" s="175">
        <v>3030.7400000000016</v>
      </c>
      <c r="J12" s="175">
        <v>3030.7400000000016</v>
      </c>
      <c r="K12" s="175">
        <v>3030.7400000000016</v>
      </c>
      <c r="L12" s="175">
        <v>3030.7400000000016</v>
      </c>
      <c r="M12" s="175">
        <v>3030.7400000000016</v>
      </c>
      <c r="N12" s="175">
        <v>3030.7400000000016</v>
      </c>
      <c r="O12" s="175">
        <v>3030.7400000000016</v>
      </c>
      <c r="P12" s="175">
        <v>3030.7400000000016</v>
      </c>
      <c r="Q12" s="175">
        <v>3030.7400000000016</v>
      </c>
      <c r="R12" s="175">
        <v>3030.7400000000016</v>
      </c>
      <c r="S12" s="175">
        <v>3030.7400000000016</v>
      </c>
      <c r="T12" s="175">
        <v>3030.7400000000016</v>
      </c>
      <c r="U12" s="175">
        <v>3030.7400000000016</v>
      </c>
      <c r="V12" s="175">
        <v>3030.7400000000021</v>
      </c>
      <c r="W12" s="175">
        <v>3030.7400000000021</v>
      </c>
      <c r="X12" s="175">
        <v>3030.7400000000021</v>
      </c>
      <c r="Y12" s="175">
        <v>3030.7400000000021</v>
      </c>
      <c r="Z12" s="175">
        <v>3030.7400000000021</v>
      </c>
      <c r="AA12" s="175">
        <v>3030.7400000000021</v>
      </c>
      <c r="AB12" s="175">
        <v>3030.7400000000021</v>
      </c>
      <c r="AC12" s="175">
        <v>3030.7400000000021</v>
      </c>
      <c r="AD12" s="175">
        <v>3030.7400000000021</v>
      </c>
      <c r="AE12" s="175">
        <v>3030.7400000000021</v>
      </c>
      <c r="AF12" s="175">
        <v>3030.7400000000021</v>
      </c>
      <c r="AG12" s="175">
        <v>3030.7400000000021</v>
      </c>
      <c r="AH12" s="175">
        <v>3030.7400000000021</v>
      </c>
      <c r="AI12" s="175">
        <v>3030.7400000000021</v>
      </c>
      <c r="AJ12" s="175">
        <v>3030.7400000000021</v>
      </c>
      <c r="AK12" s="175">
        <v>3030.7400000000021</v>
      </c>
      <c r="AL12" s="175">
        <v>3030.7400000000021</v>
      </c>
      <c r="AM12" s="175">
        <v>3030.7400000000021</v>
      </c>
      <c r="AN12" s="175">
        <v>3030.7400000000021</v>
      </c>
      <c r="AO12" s="175">
        <v>3030.7400000000021</v>
      </c>
      <c r="AP12" s="175">
        <v>3030.7400000000021</v>
      </c>
      <c r="AQ12" s="175">
        <v>3030.7400000000021</v>
      </c>
      <c r="AR12" s="175">
        <v>3030.7400000000016</v>
      </c>
      <c r="AS12" s="175">
        <v>3030.7400000000016</v>
      </c>
      <c r="AT12" s="175">
        <v>3030.7400000000016</v>
      </c>
      <c r="AU12" s="175">
        <v>3030.7400000000016</v>
      </c>
      <c r="AV12" s="175">
        <v>3030.7400000000016</v>
      </c>
      <c r="AW12" s="175">
        <v>3030.7400000000016</v>
      </c>
      <c r="AX12" s="175">
        <v>3030.7400000000016</v>
      </c>
      <c r="AY12" s="175">
        <v>3030.7400000000016</v>
      </c>
      <c r="AZ12" s="175">
        <v>3030.7400000000016</v>
      </c>
      <c r="BA12" s="168"/>
      <c r="BB12" s="168"/>
      <c r="BC12" s="168"/>
      <c r="BD12" s="168"/>
      <c r="BE12" s="168"/>
      <c r="BF12" s="168"/>
      <c r="BG12" s="168"/>
    </row>
    <row r="13" spans="1:59" s="10" customFormat="1" x14ac:dyDescent="0.3">
      <c r="A13" s="174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5"/>
      <c r="BA13" s="168"/>
      <c r="BB13" s="168"/>
      <c r="BC13" s="168"/>
      <c r="BD13" s="168"/>
      <c r="BE13" s="168"/>
      <c r="BF13" s="168"/>
      <c r="BG13" s="168"/>
    </row>
    <row r="14" spans="1:59" s="10" customFormat="1" x14ac:dyDescent="0.3">
      <c r="A14" s="174" t="s">
        <v>90</v>
      </c>
      <c r="B14" s="175">
        <v>11874.600000000002</v>
      </c>
      <c r="C14" s="175">
        <v>11874.599999999999</v>
      </c>
      <c r="D14" s="175">
        <v>11874.599999999997</v>
      </c>
      <c r="E14" s="175">
        <v>11874.599999999995</v>
      </c>
      <c r="F14" s="175">
        <v>11874.6</v>
      </c>
      <c r="G14" s="175">
        <v>11874.600000000002</v>
      </c>
      <c r="H14" s="175">
        <v>11874.600000000002</v>
      </c>
      <c r="I14" s="175">
        <v>11874.600000000006</v>
      </c>
      <c r="J14" s="175">
        <v>11874.600000000011</v>
      </c>
      <c r="K14" s="175">
        <v>11874.600000000011</v>
      </c>
      <c r="L14" s="175">
        <v>11874.600000000006</v>
      </c>
      <c r="M14" s="175">
        <v>11874.600000000008</v>
      </c>
      <c r="N14" s="175">
        <v>11874.600000000011</v>
      </c>
      <c r="O14" s="175">
        <v>11874.600000000006</v>
      </c>
      <c r="P14" s="175">
        <v>11874.600000000006</v>
      </c>
      <c r="Q14" s="175">
        <v>11874.600000000009</v>
      </c>
      <c r="R14" s="175">
        <v>11874.600000000002</v>
      </c>
      <c r="S14" s="175">
        <v>11874.6</v>
      </c>
      <c r="T14" s="175">
        <v>11874.600000000002</v>
      </c>
      <c r="U14" s="175">
        <v>11874.600000000002</v>
      </c>
      <c r="V14" s="175">
        <v>11874.600000000002</v>
      </c>
      <c r="W14" s="175">
        <v>11874.600000000006</v>
      </c>
      <c r="X14" s="175">
        <v>11874.600000000002</v>
      </c>
      <c r="Y14" s="175">
        <v>11874.600000000002</v>
      </c>
      <c r="Z14" s="175">
        <v>11874.600000000004</v>
      </c>
      <c r="AA14" s="175">
        <v>11874.600000000006</v>
      </c>
      <c r="AB14" s="175">
        <v>11874.600000000006</v>
      </c>
      <c r="AC14" s="175">
        <v>11874.600000000004</v>
      </c>
      <c r="AD14" s="175">
        <v>11874.600000000006</v>
      </c>
      <c r="AE14" s="175">
        <v>11874.600000000006</v>
      </c>
      <c r="AF14" s="175">
        <v>11874.600000000006</v>
      </c>
      <c r="AG14" s="175">
        <v>11874.600000000008</v>
      </c>
      <c r="AH14" s="175">
        <v>11874.600000000009</v>
      </c>
      <c r="AI14" s="175">
        <v>11874.600000000009</v>
      </c>
      <c r="AJ14" s="175">
        <v>11874.600000000009</v>
      </c>
      <c r="AK14" s="175">
        <v>11874.600000000011</v>
      </c>
      <c r="AL14" s="175">
        <v>11874.600000000011</v>
      </c>
      <c r="AM14" s="175">
        <v>11874.600000000011</v>
      </c>
      <c r="AN14" s="175">
        <v>11874.600000000011</v>
      </c>
      <c r="AO14" s="175">
        <v>11874.600000000009</v>
      </c>
      <c r="AP14" s="175">
        <v>11874.600000000006</v>
      </c>
      <c r="AQ14" s="175">
        <v>11874.600000000004</v>
      </c>
      <c r="AR14" s="175">
        <v>11874.600000000006</v>
      </c>
      <c r="AS14" s="175">
        <v>11874.600000000006</v>
      </c>
      <c r="AT14" s="175">
        <v>11874.600000000008</v>
      </c>
      <c r="AU14" s="175">
        <v>11874.600000000006</v>
      </c>
      <c r="AV14" s="175">
        <v>11874.600000000011</v>
      </c>
      <c r="AW14" s="175">
        <v>11874.600000000008</v>
      </c>
      <c r="AX14" s="175">
        <v>11874.600000000002</v>
      </c>
      <c r="AY14" s="175">
        <v>11874.600000000006</v>
      </c>
      <c r="AZ14" s="175">
        <v>11874.599999999997</v>
      </c>
      <c r="BA14" s="168"/>
      <c r="BB14" s="168"/>
      <c r="BC14" s="168"/>
      <c r="BD14" s="168"/>
      <c r="BE14" s="168"/>
      <c r="BF14" s="168"/>
      <c r="BG14" s="168"/>
    </row>
    <row r="15" spans="1:59" s="10" customFormat="1" x14ac:dyDescent="0.3">
      <c r="A15" s="174" t="s">
        <v>91</v>
      </c>
      <c r="B15" s="175">
        <v>616852.07915600087</v>
      </c>
      <c r="C15" s="175">
        <v>67430.276897000032</v>
      </c>
      <c r="D15" s="175">
        <v>62119.332391000004</v>
      </c>
      <c r="E15" s="175">
        <v>56728.52285464001</v>
      </c>
      <c r="F15" s="175">
        <v>54309.616310960017</v>
      </c>
      <c r="G15" s="175">
        <v>53194.820478240028</v>
      </c>
      <c r="H15" s="175">
        <v>51978.588824199986</v>
      </c>
      <c r="I15" s="175">
        <v>46836.864321419976</v>
      </c>
      <c r="J15" s="175">
        <v>41172.279258660048</v>
      </c>
      <c r="K15" s="175">
        <v>43513.889567060003</v>
      </c>
      <c r="L15" s="175">
        <v>36082.925451859992</v>
      </c>
      <c r="M15" s="175">
        <v>54512.168858280013</v>
      </c>
      <c r="N15" s="175">
        <v>75970.045692759959</v>
      </c>
      <c r="O15" s="175">
        <v>100219.13487047996</v>
      </c>
      <c r="P15" s="175">
        <v>50849.683641999996</v>
      </c>
      <c r="Q15" s="175">
        <v>33243.494871299998</v>
      </c>
      <c r="R15" s="175">
        <v>68481.107046519974</v>
      </c>
      <c r="S15" s="175">
        <v>35498.137736219993</v>
      </c>
      <c r="T15" s="175">
        <v>40248.504899800035</v>
      </c>
      <c r="U15" s="175">
        <v>34024.734816299984</v>
      </c>
      <c r="V15" s="175">
        <v>75639.462363619969</v>
      </c>
      <c r="W15" s="175">
        <v>95963.804352279985</v>
      </c>
      <c r="X15" s="175">
        <v>39001.231535679981</v>
      </c>
      <c r="Y15" s="175">
        <v>55823.519060679988</v>
      </c>
      <c r="Z15" s="175">
        <v>49482.355885519974</v>
      </c>
      <c r="AA15" s="175">
        <v>87161.471785919959</v>
      </c>
      <c r="AB15" s="175">
        <v>34513.630914199988</v>
      </c>
      <c r="AC15" s="175">
        <v>57182.296971320022</v>
      </c>
      <c r="AD15" s="175">
        <v>86135.45687112007</v>
      </c>
      <c r="AE15" s="175">
        <v>37810.57927129999</v>
      </c>
      <c r="AF15" s="175">
        <v>35215.558180220018</v>
      </c>
      <c r="AG15" s="175">
        <v>43537.084997300022</v>
      </c>
      <c r="AH15" s="175">
        <v>46223.153199180015</v>
      </c>
      <c r="AI15" s="175">
        <v>43090.037925339966</v>
      </c>
      <c r="AJ15" s="175">
        <v>33262.063442320017</v>
      </c>
      <c r="AK15" s="175">
        <v>47488.78695288</v>
      </c>
      <c r="AL15" s="175">
        <v>72909.333684040015</v>
      </c>
      <c r="AM15" s="175">
        <v>107708.84601137124</v>
      </c>
      <c r="AN15" s="175">
        <v>46058.732775045617</v>
      </c>
      <c r="AO15" s="175">
        <v>38907.705292588005</v>
      </c>
      <c r="AP15" s="175">
        <v>37193.474844736789</v>
      </c>
      <c r="AQ15" s="175">
        <v>34996.876565764003</v>
      </c>
      <c r="AR15" s="175">
        <v>48017.017918453617</v>
      </c>
      <c r="AS15" s="175">
        <v>27730.355837046412</v>
      </c>
      <c r="AT15" s="175">
        <v>32034.473271372783</v>
      </c>
      <c r="AU15" s="175">
        <v>34937.333419947201</v>
      </c>
      <c r="AV15" s="175">
        <v>22212.193688911211</v>
      </c>
      <c r="AW15" s="175">
        <v>61482.769429823136</v>
      </c>
      <c r="AX15" s="175">
        <v>26118.375663759994</v>
      </c>
      <c r="AY15" s="175">
        <v>22244.456551520008</v>
      </c>
      <c r="AZ15" s="175">
        <v>9133.518467959997</v>
      </c>
      <c r="BA15" s="168"/>
      <c r="BB15" s="168"/>
      <c r="BC15" s="168"/>
      <c r="BD15" s="168"/>
      <c r="BE15" s="168"/>
      <c r="BF15" s="168"/>
      <c r="BG15" s="168"/>
    </row>
    <row r="16" spans="1:59" s="10" customFormat="1" x14ac:dyDescent="0.3">
      <c r="A16" s="174" t="s">
        <v>92</v>
      </c>
      <c r="B16" s="176">
        <f t="shared" ref="B16:AG16" si="4">IF(B15=0,0,B15/B14)</f>
        <v>51.947188044734204</v>
      </c>
      <c r="C16" s="176">
        <f t="shared" si="4"/>
        <v>5.6785303839287256</v>
      </c>
      <c r="D16" s="176">
        <f t="shared" si="4"/>
        <v>5.2312778864972307</v>
      </c>
      <c r="E16" s="176">
        <f t="shared" si="4"/>
        <v>4.7772996862749091</v>
      </c>
      <c r="F16" s="176">
        <f t="shared" si="4"/>
        <v>4.5735954315059049</v>
      </c>
      <c r="G16" s="176">
        <f t="shared" si="4"/>
        <v>4.4797147254004361</v>
      </c>
      <c r="H16" s="176">
        <f t="shared" si="4"/>
        <v>4.3772917676553291</v>
      </c>
      <c r="I16" s="176">
        <f t="shared" si="4"/>
        <v>3.9442898557778747</v>
      </c>
      <c r="J16" s="176">
        <f t="shared" si="4"/>
        <v>3.4672560977767679</v>
      </c>
      <c r="K16" s="176">
        <f t="shared" si="4"/>
        <v>3.6644509766274198</v>
      </c>
      <c r="L16" s="176">
        <f t="shared" si="4"/>
        <v>3.0386644983292048</v>
      </c>
      <c r="M16" s="176">
        <f t="shared" si="4"/>
        <v>4.5906530626951625</v>
      </c>
      <c r="N16" s="176">
        <f t="shared" si="4"/>
        <v>6.3976930332609001</v>
      </c>
      <c r="O16" s="176">
        <f t="shared" si="4"/>
        <v>8.4397903820322302</v>
      </c>
      <c r="P16" s="176">
        <f t="shared" si="4"/>
        <v>4.2822228657807395</v>
      </c>
      <c r="Q16" s="176">
        <f t="shared" si="4"/>
        <v>2.7995465002021098</v>
      </c>
      <c r="R16" s="176">
        <f t="shared" si="4"/>
        <v>5.7670243247368296</v>
      </c>
      <c r="S16" s="176">
        <f t="shared" si="4"/>
        <v>2.9894175581678533</v>
      </c>
      <c r="T16" s="176">
        <f t="shared" si="4"/>
        <v>3.389461952385767</v>
      </c>
      <c r="U16" s="176">
        <f t="shared" si="4"/>
        <v>2.865337343262087</v>
      </c>
      <c r="V16" s="176">
        <f t="shared" si="4"/>
        <v>6.3698534993700804</v>
      </c>
      <c r="W16" s="176">
        <f t="shared" si="4"/>
        <v>8.0814346885183443</v>
      </c>
      <c r="X16" s="176">
        <f t="shared" si="4"/>
        <v>3.2844248678422829</v>
      </c>
      <c r="Y16" s="176">
        <f t="shared" si="4"/>
        <v>4.7010862732790981</v>
      </c>
      <c r="Z16" s="176">
        <f t="shared" si="4"/>
        <v>4.167075597116531</v>
      </c>
      <c r="AA16" s="176">
        <f t="shared" si="4"/>
        <v>7.3401606610681549</v>
      </c>
      <c r="AB16" s="176">
        <f t="shared" si="4"/>
        <v>2.9065089278123026</v>
      </c>
      <c r="AC16" s="176">
        <f t="shared" si="4"/>
        <v>4.8155135306721917</v>
      </c>
      <c r="AD16" s="176">
        <f t="shared" si="4"/>
        <v>7.253756494628874</v>
      </c>
      <c r="AE16" s="176">
        <f t="shared" si="4"/>
        <v>3.184156036523333</v>
      </c>
      <c r="AF16" s="176">
        <f t="shared" si="4"/>
        <v>2.9656205834487057</v>
      </c>
      <c r="AG16" s="176">
        <f t="shared" si="4"/>
        <v>3.6664043418136183</v>
      </c>
      <c r="AH16" s="176">
        <f t="shared" ref="AH16:AZ16" si="5">IF(AH15=0,0,AH15/AH14)</f>
        <v>3.8926071782780034</v>
      </c>
      <c r="AI16" s="176">
        <f t="shared" si="5"/>
        <v>3.6287570044750925</v>
      </c>
      <c r="AJ16" s="176">
        <f t="shared" si="5"/>
        <v>2.8011102220133721</v>
      </c>
      <c r="AK16" s="176">
        <f t="shared" si="5"/>
        <v>3.9991904529735702</v>
      </c>
      <c r="AL16" s="176">
        <f t="shared" si="5"/>
        <v>6.1399401819042279</v>
      </c>
      <c r="AM16" s="176">
        <f t="shared" si="5"/>
        <v>9.0705241449287666</v>
      </c>
      <c r="AN16" s="176">
        <f t="shared" si="5"/>
        <v>3.8787607814196328</v>
      </c>
      <c r="AO16" s="176">
        <f t="shared" si="5"/>
        <v>3.2765487083849538</v>
      </c>
      <c r="AP16" s="176">
        <f t="shared" si="5"/>
        <v>3.1321875974548004</v>
      </c>
      <c r="AQ16" s="176">
        <f t="shared" si="5"/>
        <v>2.9472046692742486</v>
      </c>
      <c r="AR16" s="176">
        <f t="shared" si="5"/>
        <v>4.0436745590128167</v>
      </c>
      <c r="AS16" s="176">
        <f t="shared" si="5"/>
        <v>2.3352665215709498</v>
      </c>
      <c r="AT16" s="176">
        <f t="shared" si="5"/>
        <v>2.6977307253610867</v>
      </c>
      <c r="AU16" s="176">
        <f t="shared" si="5"/>
        <v>2.9421903407228189</v>
      </c>
      <c r="AV16" s="176">
        <f t="shared" si="5"/>
        <v>1.8705635296272034</v>
      </c>
      <c r="AW16" s="176">
        <f t="shared" si="5"/>
        <v>5.1776707787902829</v>
      </c>
      <c r="AX16" s="176">
        <f t="shared" si="5"/>
        <v>2.1995162501271612</v>
      </c>
      <c r="AY16" s="176">
        <f t="shared" si="5"/>
        <v>1.8732804937867378</v>
      </c>
      <c r="AZ16" s="176">
        <f t="shared" si="5"/>
        <v>0.76916430599430718</v>
      </c>
      <c r="BA16" s="168"/>
      <c r="BB16" s="168"/>
      <c r="BC16" s="168"/>
      <c r="BD16" s="168"/>
      <c r="BE16" s="168"/>
      <c r="BF16" s="168"/>
      <c r="BG16" s="168"/>
    </row>
    <row r="17" spans="1:59" s="10" customFormat="1" x14ac:dyDescent="0.3">
      <c r="A17" s="174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68"/>
      <c r="BB17" s="168"/>
      <c r="BC17" s="168"/>
      <c r="BD17" s="168"/>
      <c r="BE17" s="168"/>
      <c r="BF17" s="168"/>
      <c r="BG17" s="168"/>
    </row>
    <row r="18" spans="1:59" s="10" customFormat="1" x14ac:dyDescent="0.3">
      <c r="A18" s="168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68"/>
      <c r="BB18" s="168"/>
      <c r="BC18" s="168"/>
      <c r="BD18" s="168"/>
      <c r="BE18" s="168"/>
      <c r="BF18" s="168"/>
      <c r="BG18" s="168"/>
    </row>
    <row r="19" spans="1:59" s="10" customFormat="1" x14ac:dyDescent="0.3">
      <c r="A19" s="174" t="s">
        <v>93</v>
      </c>
      <c r="B19" s="177">
        <v>0</v>
      </c>
      <c r="C19" s="175">
        <v>919.95999999999981</v>
      </c>
      <c r="D19" s="175">
        <v>193.34000000000003</v>
      </c>
      <c r="E19" s="175">
        <v>699.18040000000008</v>
      </c>
      <c r="F19" s="175">
        <v>576.79999999999995</v>
      </c>
      <c r="G19" s="175">
        <v>421.71000000000004</v>
      </c>
      <c r="H19" s="175">
        <v>119.68</v>
      </c>
      <c r="I19" s="175">
        <v>645.2213999999999</v>
      </c>
      <c r="J19" s="175">
        <v>1479.316</v>
      </c>
      <c r="K19" s="175">
        <v>817.05939999999998</v>
      </c>
      <c r="L19" s="175">
        <v>703.2174</v>
      </c>
      <c r="M19" s="175">
        <v>459.65240000000006</v>
      </c>
      <c r="N19" s="175">
        <v>1242.6004</v>
      </c>
      <c r="O19" s="175">
        <v>662.52059999999994</v>
      </c>
      <c r="P19" s="175">
        <v>1338.2898</v>
      </c>
      <c r="Q19" s="175">
        <v>929.28</v>
      </c>
      <c r="R19" s="175">
        <v>809.49</v>
      </c>
      <c r="S19" s="175">
        <v>453.21999999999997</v>
      </c>
      <c r="T19" s="175">
        <v>213.74</v>
      </c>
      <c r="U19" s="175">
        <v>981.95640000000003</v>
      </c>
      <c r="V19" s="175">
        <v>273.69279999999998</v>
      </c>
      <c r="W19" s="175">
        <v>365.96839999999997</v>
      </c>
      <c r="X19" s="175">
        <v>254.00407200000001</v>
      </c>
      <c r="Y19" s="175">
        <v>1626.1983279999997</v>
      </c>
      <c r="Z19" s="175">
        <v>2098.8263999999999</v>
      </c>
      <c r="AA19" s="175">
        <v>251.34</v>
      </c>
      <c r="AB19" s="175">
        <v>664.15</v>
      </c>
      <c r="AC19" s="175">
        <v>345.61999999999995</v>
      </c>
      <c r="AD19" s="175">
        <v>1058.0099999999998</v>
      </c>
      <c r="AE19" s="175">
        <v>251.97359999999998</v>
      </c>
      <c r="AF19" s="175">
        <v>1081.33</v>
      </c>
      <c r="AG19" s="175">
        <v>1402.99</v>
      </c>
      <c r="AH19" s="175">
        <v>347.19</v>
      </c>
      <c r="AI19" s="175">
        <v>215.14</v>
      </c>
      <c r="AJ19" s="175">
        <v>984.08679999999981</v>
      </c>
      <c r="AK19" s="175">
        <v>858.55</v>
      </c>
      <c r="AL19" s="175">
        <v>412.05319999999995</v>
      </c>
      <c r="AM19" s="175">
        <v>337.29</v>
      </c>
      <c r="AN19" s="175">
        <v>1312.085</v>
      </c>
      <c r="AO19" s="175">
        <v>1667.4953999999998</v>
      </c>
      <c r="AP19" s="175">
        <v>1326.6564000000001</v>
      </c>
      <c r="AQ19" s="175">
        <v>681.69</v>
      </c>
      <c r="AR19" s="175">
        <v>558.97239999999988</v>
      </c>
      <c r="AS19" s="175">
        <v>1125.0249999999999</v>
      </c>
      <c r="AT19" s="175">
        <v>207.81</v>
      </c>
      <c r="AU19" s="175">
        <v>1193.5536000000002</v>
      </c>
      <c r="AV19" s="175">
        <v>577.30240000000003</v>
      </c>
      <c r="AW19" s="175">
        <v>186.60020000000003</v>
      </c>
      <c r="AX19" s="175">
        <v>330.68379999999996</v>
      </c>
      <c r="AY19" s="175">
        <v>1501.3899999999999</v>
      </c>
      <c r="AZ19" s="175">
        <v>2222.5636</v>
      </c>
      <c r="BA19" s="168"/>
      <c r="BB19" s="168"/>
      <c r="BC19" s="168"/>
      <c r="BD19" s="168"/>
      <c r="BE19" s="168"/>
      <c r="BF19" s="168"/>
      <c r="BG19" s="168"/>
    </row>
    <row r="20" spans="1:59" s="10" customFormat="1" x14ac:dyDescent="0.3">
      <c r="A20" s="178" t="s">
        <v>94</v>
      </c>
      <c r="B20" s="179">
        <v>0</v>
      </c>
      <c r="C20" s="179">
        <v>47414.972913999998</v>
      </c>
      <c r="D20" s="179">
        <v>4751.7808570000007</v>
      </c>
      <c r="E20" s="179">
        <v>61308.340878879993</v>
      </c>
      <c r="F20" s="179">
        <v>19745.033858000003</v>
      </c>
      <c r="G20" s="179">
        <v>23397.271177000006</v>
      </c>
      <c r="H20" s="179">
        <v>2857.3480319999999</v>
      </c>
      <c r="I20" s="179">
        <v>66441.281696439997</v>
      </c>
      <c r="J20" s="179">
        <v>89801.793841999999</v>
      </c>
      <c r="K20" s="179">
        <v>56532.299736100002</v>
      </c>
      <c r="L20" s="179">
        <v>57588.441489099991</v>
      </c>
      <c r="M20" s="179">
        <v>45747.97243224</v>
      </c>
      <c r="N20" s="179">
        <v>132949.62664239999</v>
      </c>
      <c r="O20" s="179">
        <v>26330.913281200006</v>
      </c>
      <c r="P20" s="179">
        <v>96057.543191259974</v>
      </c>
      <c r="Q20" s="179">
        <v>81707.905983999997</v>
      </c>
      <c r="R20" s="179">
        <v>45318.093566000003</v>
      </c>
      <c r="S20" s="179">
        <v>16359.017989</v>
      </c>
      <c r="T20" s="179">
        <v>17890.640687999999</v>
      </c>
      <c r="U20" s="179">
        <v>53193.448262000005</v>
      </c>
      <c r="V20" s="179">
        <v>23838.22624064</v>
      </c>
      <c r="W20" s="179">
        <v>13810.016724319999</v>
      </c>
      <c r="X20" s="179">
        <v>38950.1854819656</v>
      </c>
      <c r="Y20" s="179">
        <v>133120.20412783438</v>
      </c>
      <c r="Z20" s="179">
        <v>238627.42235880002</v>
      </c>
      <c r="AA20" s="179">
        <v>14458.256837999999</v>
      </c>
      <c r="AB20" s="179">
        <v>21431.414938000002</v>
      </c>
      <c r="AC20" s="179">
        <v>13415.615313</v>
      </c>
      <c r="AD20" s="179">
        <v>42202.377987</v>
      </c>
      <c r="AE20" s="179">
        <v>26087.25641672</v>
      </c>
      <c r="AF20" s="179">
        <v>40687.066924000006</v>
      </c>
      <c r="AG20" s="179">
        <v>79747.543474000006</v>
      </c>
      <c r="AH20" s="179">
        <v>27593.293589000001</v>
      </c>
      <c r="AI20" s="179">
        <v>12223.322013000001</v>
      </c>
      <c r="AJ20" s="179">
        <v>74817.251677699984</v>
      </c>
      <c r="AK20" s="179">
        <v>32247.983288000007</v>
      </c>
      <c r="AL20" s="179">
        <v>21118.630252799998</v>
      </c>
      <c r="AM20" s="179">
        <v>9643.3585920000005</v>
      </c>
      <c r="AN20" s="179">
        <v>102286.55078775999</v>
      </c>
      <c r="AO20" s="179">
        <v>106829.66744482002</v>
      </c>
      <c r="AP20" s="179">
        <v>44890.272322719997</v>
      </c>
      <c r="AQ20" s="179">
        <v>45470.353016000001</v>
      </c>
      <c r="AR20" s="179">
        <v>46208.697244280003</v>
      </c>
      <c r="AS20" s="179">
        <v>111441.86402240003</v>
      </c>
      <c r="AT20" s="179">
        <v>9743.9979939999994</v>
      </c>
      <c r="AU20" s="179">
        <v>81938.097797079987</v>
      </c>
      <c r="AV20" s="179">
        <v>69260.060852879993</v>
      </c>
      <c r="AW20" s="179">
        <v>5312.4927207399996</v>
      </c>
      <c r="AX20" s="179">
        <v>7471.1762620600002</v>
      </c>
      <c r="AY20" s="179">
        <v>133174.99903900002</v>
      </c>
      <c r="AZ20" s="179">
        <v>166268.64909896001</v>
      </c>
      <c r="BA20" s="168"/>
      <c r="BB20" s="168"/>
      <c r="BC20" s="168"/>
      <c r="BD20" s="168"/>
      <c r="BE20" s="168"/>
      <c r="BF20" s="168"/>
      <c r="BG20" s="168"/>
    </row>
    <row r="21" spans="1:59" s="10" customFormat="1" x14ac:dyDescent="0.3">
      <c r="A21" s="180" t="s">
        <v>95</v>
      </c>
      <c r="B21" s="179">
        <v>0</v>
      </c>
      <c r="C21" s="179">
        <v>37455.665849999998</v>
      </c>
      <c r="D21" s="179">
        <v>0</v>
      </c>
      <c r="E21" s="179">
        <v>54471.547203879993</v>
      </c>
      <c r="F21" s="179">
        <v>0</v>
      </c>
      <c r="G21" s="179">
        <v>17966.617645000002</v>
      </c>
      <c r="H21" s="179">
        <v>0</v>
      </c>
      <c r="I21" s="179">
        <v>64209.521031440003</v>
      </c>
      <c r="J21" s="179">
        <v>56261.418162000016</v>
      </c>
      <c r="K21" s="179">
        <v>3859.4274480999998</v>
      </c>
      <c r="L21" s="179">
        <v>44501.013666099992</v>
      </c>
      <c r="M21" s="179">
        <v>43464.637262239994</v>
      </c>
      <c r="N21" s="179">
        <v>122529.02028840002</v>
      </c>
      <c r="O21" s="179">
        <v>3686.5475352000008</v>
      </c>
      <c r="P21" s="179">
        <v>54169.61576026</v>
      </c>
      <c r="Q21" s="179">
        <v>63160.981093000002</v>
      </c>
      <c r="R21" s="179">
        <v>2687.1202600000001</v>
      </c>
      <c r="S21" s="179">
        <v>1091.2787969999999</v>
      </c>
      <c r="T21" s="179">
        <v>16164.752622</v>
      </c>
      <c r="U21" s="179">
        <v>21294.946468000002</v>
      </c>
      <c r="V21" s="179">
        <v>19479.51443716</v>
      </c>
      <c r="W21" s="179">
        <v>6447.4673193199997</v>
      </c>
      <c r="X21" s="179">
        <v>38950.1854819656</v>
      </c>
      <c r="Y21" s="179">
        <v>105263.9185958344</v>
      </c>
      <c r="Z21" s="179">
        <v>201762.89021780001</v>
      </c>
      <c r="AA21" s="179">
        <v>0</v>
      </c>
      <c r="AB21" s="179">
        <v>0</v>
      </c>
      <c r="AC21" s="179">
        <v>0</v>
      </c>
      <c r="AD21" s="179">
        <v>7027.4114250000011</v>
      </c>
      <c r="AE21" s="179">
        <v>24139.354083720002</v>
      </c>
      <c r="AF21" s="179">
        <v>0</v>
      </c>
      <c r="AG21" s="179">
        <v>15710.970166999999</v>
      </c>
      <c r="AH21" s="179">
        <v>27147.074558</v>
      </c>
      <c r="AI21" s="179">
        <v>0</v>
      </c>
      <c r="AJ21" s="179">
        <v>55693.603077699991</v>
      </c>
      <c r="AK21" s="179">
        <v>0</v>
      </c>
      <c r="AL21" s="179">
        <v>14785.7533348</v>
      </c>
      <c r="AM21" s="179">
        <v>0</v>
      </c>
      <c r="AN21" s="179">
        <v>66449.297680479998</v>
      </c>
      <c r="AO21" s="179">
        <v>82539.096999100017</v>
      </c>
      <c r="AP21" s="179">
        <v>2679.9428600000001</v>
      </c>
      <c r="AQ21" s="179">
        <v>43101.992715</v>
      </c>
      <c r="AR21" s="179">
        <v>38441.186901280009</v>
      </c>
      <c r="AS21" s="179">
        <v>107267.59888440001</v>
      </c>
      <c r="AT21" s="179">
        <v>4000.4674590000004</v>
      </c>
      <c r="AU21" s="179">
        <v>56309.915314999998</v>
      </c>
      <c r="AV21" s="179">
        <v>69260.060852879993</v>
      </c>
      <c r="AW21" s="179">
        <v>2104.4251947400003</v>
      </c>
      <c r="AX21" s="179">
        <v>1122.9453120600003</v>
      </c>
      <c r="AY21" s="179">
        <v>133165.40400800001</v>
      </c>
      <c r="AZ21" s="179">
        <v>136551.59064715999</v>
      </c>
      <c r="BA21" s="168"/>
      <c r="BB21" s="168"/>
      <c r="BC21" s="168"/>
      <c r="BD21" s="168"/>
      <c r="BE21" s="168"/>
      <c r="BF21" s="168"/>
      <c r="BG21" s="168"/>
    </row>
    <row r="22" spans="1:59" s="10" customFormat="1" x14ac:dyDescent="0.3">
      <c r="A22" s="181" t="s">
        <v>96</v>
      </c>
      <c r="B22" s="177">
        <v>0</v>
      </c>
      <c r="C22" s="177">
        <v>1498.1174689999998</v>
      </c>
      <c r="D22" s="177">
        <v>0</v>
      </c>
      <c r="E22" s="177">
        <v>2955.0329670000001</v>
      </c>
      <c r="F22" s="177">
        <v>0</v>
      </c>
      <c r="G22" s="177">
        <v>332.31952099999995</v>
      </c>
      <c r="H22" s="177">
        <v>0</v>
      </c>
      <c r="I22" s="177">
        <v>2170.1099949999998</v>
      </c>
      <c r="J22" s="177">
        <v>391.68203</v>
      </c>
      <c r="K22" s="177">
        <v>0</v>
      </c>
      <c r="L22" s="177">
        <v>0</v>
      </c>
      <c r="M22" s="177">
        <v>153.24998171999999</v>
      </c>
      <c r="N22" s="177">
        <v>8943.0180318799994</v>
      </c>
      <c r="O22" s="177">
        <v>17.1808868</v>
      </c>
      <c r="P22" s="177">
        <v>273.91626248000006</v>
      </c>
      <c r="Q22" s="177">
        <v>214.47302800000003</v>
      </c>
      <c r="R22" s="177">
        <v>0</v>
      </c>
      <c r="S22" s="177">
        <v>0</v>
      </c>
      <c r="T22" s="177">
        <v>40.363068000000005</v>
      </c>
      <c r="U22" s="177">
        <v>2810.4066000000003</v>
      </c>
      <c r="V22" s="177">
        <v>625.60038400000008</v>
      </c>
      <c r="W22" s="177">
        <v>0</v>
      </c>
      <c r="X22" s="177">
        <v>0</v>
      </c>
      <c r="Y22" s="177">
        <v>0</v>
      </c>
      <c r="Z22" s="177">
        <v>33431.298371640005</v>
      </c>
      <c r="AA22" s="177">
        <v>0</v>
      </c>
      <c r="AB22" s="177">
        <v>0</v>
      </c>
      <c r="AC22" s="177">
        <v>0</v>
      </c>
      <c r="AD22" s="177">
        <v>1735.15995</v>
      </c>
      <c r="AE22" s="177">
        <v>5042.6290262399998</v>
      </c>
      <c r="AF22" s="177">
        <v>0</v>
      </c>
      <c r="AG22" s="177">
        <v>1256.100332</v>
      </c>
      <c r="AH22" s="177">
        <v>2402.353286</v>
      </c>
      <c r="AI22" s="177">
        <v>0</v>
      </c>
      <c r="AJ22" s="177">
        <v>16547.825945999997</v>
      </c>
      <c r="AK22" s="177">
        <v>0</v>
      </c>
      <c r="AL22" s="177">
        <v>961.25851199999988</v>
      </c>
      <c r="AM22" s="177">
        <v>0</v>
      </c>
      <c r="AN22" s="177">
        <v>12587.130386000001</v>
      </c>
      <c r="AO22" s="177">
        <v>6100.3955880000003</v>
      </c>
      <c r="AP22" s="177">
        <v>0</v>
      </c>
      <c r="AQ22" s="177">
        <v>0</v>
      </c>
      <c r="AR22" s="177">
        <v>0</v>
      </c>
      <c r="AS22" s="177">
        <v>9459.3366959999985</v>
      </c>
      <c r="AT22" s="177">
        <v>0</v>
      </c>
      <c r="AU22" s="177">
        <v>1141.871388</v>
      </c>
      <c r="AV22" s="177">
        <v>139.81642356</v>
      </c>
      <c r="AW22" s="177">
        <v>10.319764380000001</v>
      </c>
      <c r="AX22" s="177">
        <v>4.1222422200000004</v>
      </c>
      <c r="AY22" s="177">
        <v>4668.9146702000007</v>
      </c>
      <c r="AZ22" s="177">
        <v>4315.5271514800006</v>
      </c>
      <c r="BA22" s="168"/>
      <c r="BB22" s="168"/>
      <c r="BC22" s="168"/>
      <c r="BD22" s="168"/>
      <c r="BE22" s="168"/>
      <c r="BF22" s="168"/>
      <c r="BG22" s="168"/>
    </row>
    <row r="23" spans="1:59" s="10" customFormat="1" x14ac:dyDescent="0.3">
      <c r="A23" s="181" t="s">
        <v>97</v>
      </c>
      <c r="B23" s="177">
        <v>0</v>
      </c>
      <c r="C23" s="177">
        <v>663.58099900000002</v>
      </c>
      <c r="D23" s="177">
        <v>0</v>
      </c>
      <c r="E23" s="177">
        <v>1163.5334345600004</v>
      </c>
      <c r="F23" s="177">
        <v>0</v>
      </c>
      <c r="G23" s="177">
        <v>192.19891000000001</v>
      </c>
      <c r="H23" s="177">
        <v>0</v>
      </c>
      <c r="I23" s="177">
        <v>1989.4187202000003</v>
      </c>
      <c r="J23" s="177">
        <v>1730.5547144000002</v>
      </c>
      <c r="K23" s="177">
        <v>127.45038249999999</v>
      </c>
      <c r="L23" s="177">
        <v>2176.8839215000003</v>
      </c>
      <c r="M23" s="177">
        <v>6408.3694539999997</v>
      </c>
      <c r="N23" s="177">
        <v>8890.6325629999992</v>
      </c>
      <c r="O23" s="177">
        <v>426.09889300000009</v>
      </c>
      <c r="P23" s="177">
        <v>7186.1484930000006</v>
      </c>
      <c r="Q23" s="177">
        <v>18212.206887999997</v>
      </c>
      <c r="R23" s="177">
        <v>899.35563300000001</v>
      </c>
      <c r="S23" s="177">
        <v>126.48940899999999</v>
      </c>
      <c r="T23" s="177">
        <v>1919.8263430000002</v>
      </c>
      <c r="U23" s="177">
        <v>1293.6365160000003</v>
      </c>
      <c r="V23" s="177">
        <v>1766.8828680399997</v>
      </c>
      <c r="W23" s="177">
        <v>2562.2421690799997</v>
      </c>
      <c r="X23" s="177">
        <v>17001.715870186399</v>
      </c>
      <c r="Y23" s="177">
        <v>17988.441594693602</v>
      </c>
      <c r="Z23" s="177">
        <v>29972.562818000002</v>
      </c>
      <c r="AA23" s="177">
        <v>0</v>
      </c>
      <c r="AB23" s="177">
        <v>0</v>
      </c>
      <c r="AC23" s="177">
        <v>0</v>
      </c>
      <c r="AD23" s="177">
        <v>0</v>
      </c>
      <c r="AE23" s="177">
        <v>3168.2346509999998</v>
      </c>
      <c r="AF23" s="177">
        <v>0</v>
      </c>
      <c r="AG23" s="177">
        <v>463.44809900000001</v>
      </c>
      <c r="AH23" s="177">
        <v>1642.443354</v>
      </c>
      <c r="AI23" s="177">
        <v>0</v>
      </c>
      <c r="AJ23" s="177">
        <v>428.12452446000015</v>
      </c>
      <c r="AK23" s="177">
        <v>0</v>
      </c>
      <c r="AL23" s="177">
        <v>31.152279280000002</v>
      </c>
      <c r="AM23" s="177">
        <v>0</v>
      </c>
      <c r="AN23" s="177">
        <v>8520.5547750999995</v>
      </c>
      <c r="AO23" s="177">
        <v>30561.882583600003</v>
      </c>
      <c r="AP23" s="177">
        <v>25.055393999999996</v>
      </c>
      <c r="AQ23" s="177">
        <v>13771.544406999999</v>
      </c>
      <c r="AR23" s="177">
        <v>12713.627881400003</v>
      </c>
      <c r="AS23" s="177">
        <v>12149.188287200002</v>
      </c>
      <c r="AT23" s="177">
        <v>1263.0410230000002</v>
      </c>
      <c r="AU23" s="177">
        <v>5440.440496000002</v>
      </c>
      <c r="AV23" s="177">
        <v>33216.444524999999</v>
      </c>
      <c r="AW23" s="177">
        <v>64.437439999999995</v>
      </c>
      <c r="AX23" s="177">
        <v>104.99762000000001</v>
      </c>
      <c r="AY23" s="177">
        <v>10153.31811068</v>
      </c>
      <c r="AZ23" s="177">
        <v>6072.6357671600008</v>
      </c>
      <c r="BA23" s="168"/>
      <c r="BB23" s="168"/>
      <c r="BC23" s="168"/>
      <c r="BD23" s="168"/>
      <c r="BE23" s="168"/>
      <c r="BF23" s="168"/>
      <c r="BG23" s="168"/>
    </row>
    <row r="24" spans="1:59" s="10" customFormat="1" x14ac:dyDescent="0.3">
      <c r="A24" s="181" t="s">
        <v>98</v>
      </c>
      <c r="B24" s="177">
        <v>0</v>
      </c>
      <c r="C24" s="177">
        <v>23600.408933999999</v>
      </c>
      <c r="D24" s="177">
        <v>0</v>
      </c>
      <c r="E24" s="177">
        <v>29844.623905479995</v>
      </c>
      <c r="F24" s="177">
        <v>0</v>
      </c>
      <c r="G24" s="177">
        <v>9727.0556080000006</v>
      </c>
      <c r="H24" s="177">
        <v>0</v>
      </c>
      <c r="I24" s="177">
        <v>44358.550050459999</v>
      </c>
      <c r="J24" s="177">
        <v>38176.231037000005</v>
      </c>
      <c r="K24" s="177">
        <v>2504.7641032400002</v>
      </c>
      <c r="L24" s="177">
        <v>30810.61930504</v>
      </c>
      <c r="M24" s="177">
        <v>27446.955830599996</v>
      </c>
      <c r="N24" s="177">
        <v>70876.610895640013</v>
      </c>
      <c r="O24" s="177">
        <v>2387.1885449200004</v>
      </c>
      <c r="P24" s="177">
        <v>33814.52440178</v>
      </c>
      <c r="Q24" s="177">
        <v>33029.622372999998</v>
      </c>
      <c r="R24" s="177">
        <v>1226.6657110000001</v>
      </c>
      <c r="S24" s="177">
        <v>726.36944800000003</v>
      </c>
      <c r="T24" s="177">
        <v>10410.352339999999</v>
      </c>
      <c r="U24" s="177">
        <v>11570.179886</v>
      </c>
      <c r="V24" s="177">
        <v>11834.754634320001</v>
      </c>
      <c r="W24" s="177">
        <v>2667.7182586399999</v>
      </c>
      <c r="X24" s="177">
        <v>14744.305505571201</v>
      </c>
      <c r="Y24" s="177">
        <v>62565.553390068788</v>
      </c>
      <c r="Z24" s="177">
        <v>80103.405559560008</v>
      </c>
      <c r="AA24" s="177">
        <v>0</v>
      </c>
      <c r="AB24" s="177">
        <v>0</v>
      </c>
      <c r="AC24" s="177">
        <v>0</v>
      </c>
      <c r="AD24" s="177">
        <v>2767.29495</v>
      </c>
      <c r="AE24" s="177">
        <v>8355.2488078400002</v>
      </c>
      <c r="AF24" s="177">
        <v>0</v>
      </c>
      <c r="AG24" s="177">
        <v>10537.282159</v>
      </c>
      <c r="AH24" s="177">
        <v>14650.158939000001</v>
      </c>
      <c r="AI24" s="177">
        <v>0</v>
      </c>
      <c r="AJ24" s="177">
        <v>18377.534133959998</v>
      </c>
      <c r="AK24" s="177">
        <v>0</v>
      </c>
      <c r="AL24" s="177">
        <v>9794.2501649599999</v>
      </c>
      <c r="AM24" s="177">
        <v>0</v>
      </c>
      <c r="AN24" s="177">
        <v>26042.093276220003</v>
      </c>
      <c r="AO24" s="177">
        <v>29488.805769299997</v>
      </c>
      <c r="AP24" s="177">
        <v>2183.2407450000001</v>
      </c>
      <c r="AQ24" s="177">
        <v>21494.696645</v>
      </c>
      <c r="AR24" s="177">
        <v>20341.844904720005</v>
      </c>
      <c r="AS24" s="177">
        <v>62966.218467300016</v>
      </c>
      <c r="AT24" s="177">
        <v>2227.4474340000002</v>
      </c>
      <c r="AU24" s="177">
        <v>40925.319272000001</v>
      </c>
      <c r="AV24" s="177">
        <v>25631.270013560006</v>
      </c>
      <c r="AW24" s="177">
        <v>1614.8396418800003</v>
      </c>
      <c r="AX24" s="177">
        <v>839.00987671999997</v>
      </c>
      <c r="AY24" s="177">
        <v>89222.802307679987</v>
      </c>
      <c r="AZ24" s="177">
        <v>99790.038660239996</v>
      </c>
      <c r="BA24" s="168"/>
      <c r="BB24" s="168"/>
      <c r="BC24" s="168"/>
      <c r="BD24" s="168"/>
      <c r="BE24" s="168"/>
      <c r="BF24" s="168"/>
      <c r="BG24" s="168"/>
    </row>
    <row r="25" spans="1:59" s="10" customFormat="1" x14ac:dyDescent="0.3">
      <c r="A25" s="181" t="s">
        <v>99</v>
      </c>
      <c r="B25" s="177">
        <v>0</v>
      </c>
      <c r="C25" s="177">
        <v>9481.8658280000018</v>
      </c>
      <c r="D25" s="177">
        <v>0</v>
      </c>
      <c r="E25" s="177">
        <v>15776.8405012</v>
      </c>
      <c r="F25" s="177">
        <v>0</v>
      </c>
      <c r="G25" s="177">
        <v>7113.8145710000017</v>
      </c>
      <c r="H25" s="177">
        <v>0</v>
      </c>
      <c r="I25" s="177">
        <v>13492.006294499999</v>
      </c>
      <c r="J25" s="177">
        <v>15248.126232200002</v>
      </c>
      <c r="K25" s="177">
        <v>1097.3081414399999</v>
      </c>
      <c r="L25" s="177">
        <v>11232.777719239999</v>
      </c>
      <c r="M25" s="177">
        <v>8778.7162667600005</v>
      </c>
      <c r="N25" s="177">
        <v>29702.46037872001</v>
      </c>
      <c r="O25" s="177">
        <v>807.33567454000001</v>
      </c>
      <c r="P25" s="177">
        <v>12071.430833800001</v>
      </c>
      <c r="Q25" s="177">
        <v>11571.223789000003</v>
      </c>
      <c r="R25" s="177">
        <v>515.13310899999999</v>
      </c>
      <c r="S25" s="177">
        <v>238.41994</v>
      </c>
      <c r="T25" s="177">
        <v>3621.9893090000005</v>
      </c>
      <c r="U25" s="177">
        <v>5620.7234660000013</v>
      </c>
      <c r="V25" s="177">
        <v>4606.1172927600001</v>
      </c>
      <c r="W25" s="177">
        <v>1203.9643885200001</v>
      </c>
      <c r="X25" s="177">
        <v>7128.2432851815993</v>
      </c>
      <c r="Y25" s="177">
        <v>24597.548152218398</v>
      </c>
      <c r="Z25" s="177">
        <v>58255.623468599988</v>
      </c>
      <c r="AA25" s="177">
        <v>0</v>
      </c>
      <c r="AB25" s="177">
        <v>0</v>
      </c>
      <c r="AC25" s="177">
        <v>0</v>
      </c>
      <c r="AD25" s="177">
        <v>2524.9565250000005</v>
      </c>
      <c r="AE25" s="177">
        <v>7573.241598640001</v>
      </c>
      <c r="AF25" s="177">
        <v>0</v>
      </c>
      <c r="AG25" s="177">
        <v>3454.1395770000004</v>
      </c>
      <c r="AH25" s="177">
        <v>8452.1189790000008</v>
      </c>
      <c r="AI25" s="177">
        <v>0</v>
      </c>
      <c r="AJ25" s="177">
        <v>20334.7914528</v>
      </c>
      <c r="AK25" s="177">
        <v>0</v>
      </c>
      <c r="AL25" s="177">
        <v>3979.6706044799994</v>
      </c>
      <c r="AM25" s="177">
        <v>0</v>
      </c>
      <c r="AN25" s="177">
        <v>19020.546938079999</v>
      </c>
      <c r="AO25" s="177">
        <v>16298.475034600002</v>
      </c>
      <c r="AP25" s="177">
        <v>471.64672100000001</v>
      </c>
      <c r="AQ25" s="177">
        <v>7835.7516629999991</v>
      </c>
      <c r="AR25" s="177">
        <v>5188.7611756799997</v>
      </c>
      <c r="AS25" s="177">
        <v>22286.180442100005</v>
      </c>
      <c r="AT25" s="177">
        <v>509.97900199999998</v>
      </c>
      <c r="AU25" s="177">
        <v>8802.2841589999989</v>
      </c>
      <c r="AV25" s="177">
        <v>9831.6611661999996</v>
      </c>
      <c r="AW25" s="177">
        <v>382.28809860000007</v>
      </c>
      <c r="AX25" s="177">
        <v>161.8173314</v>
      </c>
      <c r="AY25" s="177">
        <v>27428.353469840007</v>
      </c>
      <c r="AZ25" s="177">
        <v>26373.389068279997</v>
      </c>
      <c r="BA25" s="168"/>
      <c r="BB25" s="168"/>
      <c r="BC25" s="168"/>
      <c r="BD25" s="168"/>
      <c r="BE25" s="168"/>
      <c r="BF25" s="168"/>
      <c r="BG25" s="168"/>
    </row>
    <row r="26" spans="1:59" s="10" customFormat="1" x14ac:dyDescent="0.3">
      <c r="A26" s="181" t="s">
        <v>100</v>
      </c>
      <c r="B26" s="177">
        <v>0</v>
      </c>
      <c r="C26" s="177">
        <v>335.788927</v>
      </c>
      <c r="D26" s="177">
        <v>0</v>
      </c>
      <c r="E26" s="177">
        <v>569.44043312000008</v>
      </c>
      <c r="F26" s="177">
        <v>0</v>
      </c>
      <c r="G26" s="177">
        <v>72.061584999999994</v>
      </c>
      <c r="H26" s="177">
        <v>0</v>
      </c>
      <c r="I26" s="177">
        <v>252.34545436000002</v>
      </c>
      <c r="J26" s="177">
        <v>52.680869799999996</v>
      </c>
      <c r="K26" s="177">
        <v>9.5890075400000008</v>
      </c>
      <c r="L26" s="177">
        <v>21.766297340000001</v>
      </c>
      <c r="M26" s="177">
        <v>203.87142236</v>
      </c>
      <c r="N26" s="177">
        <v>538.59126184000002</v>
      </c>
      <c r="O26" s="177">
        <v>20.243075380000001</v>
      </c>
      <c r="P26" s="177">
        <v>335.95217240000005</v>
      </c>
      <c r="Q26" s="177">
        <v>32.964103999999999</v>
      </c>
      <c r="R26" s="177">
        <v>2.480963</v>
      </c>
      <c r="S26" s="177">
        <v>0</v>
      </c>
      <c r="T26" s="177">
        <v>58.357761999999994</v>
      </c>
      <c r="U26" s="177">
        <v>0</v>
      </c>
      <c r="V26" s="177">
        <v>47.936061639999998</v>
      </c>
      <c r="W26" s="177">
        <v>0.57452828</v>
      </c>
      <c r="X26" s="177">
        <v>3.2208712424000003</v>
      </c>
      <c r="Y26" s="177">
        <v>4.7674258376000003</v>
      </c>
      <c r="Z26" s="177">
        <v>0</v>
      </c>
      <c r="AA26" s="177">
        <v>0</v>
      </c>
      <c r="AB26" s="177">
        <v>0</v>
      </c>
      <c r="AC26" s="177">
        <v>0</v>
      </c>
      <c r="AD26" s="177">
        <v>0</v>
      </c>
      <c r="AE26" s="177">
        <v>0</v>
      </c>
      <c r="AF26" s="177">
        <v>0</v>
      </c>
      <c r="AG26" s="177">
        <v>0</v>
      </c>
      <c r="AH26" s="177">
        <v>0</v>
      </c>
      <c r="AI26" s="177">
        <v>0</v>
      </c>
      <c r="AJ26" s="177">
        <v>0.96842870000000003</v>
      </c>
      <c r="AK26" s="177">
        <v>0</v>
      </c>
      <c r="AL26" s="177">
        <v>3.5958788800000003</v>
      </c>
      <c r="AM26" s="177">
        <v>0</v>
      </c>
      <c r="AN26" s="177">
        <v>19.058426520000001</v>
      </c>
      <c r="AO26" s="177">
        <v>0</v>
      </c>
      <c r="AP26" s="177">
        <v>0</v>
      </c>
      <c r="AQ26" s="177">
        <v>0</v>
      </c>
      <c r="AR26" s="177">
        <v>14.801522120000001</v>
      </c>
      <c r="AS26" s="177">
        <v>26.536904999999997</v>
      </c>
      <c r="AT26" s="177">
        <v>0</v>
      </c>
      <c r="AU26" s="177">
        <v>0</v>
      </c>
      <c r="AV26" s="177">
        <v>163.21766252</v>
      </c>
      <c r="AW26" s="177">
        <v>12.04699546</v>
      </c>
      <c r="AX26" s="177">
        <v>4.8121867400000005</v>
      </c>
      <c r="AY26" s="177">
        <v>646.75534672000003</v>
      </c>
      <c r="AZ26" s="177">
        <v>0</v>
      </c>
      <c r="BA26" s="168"/>
      <c r="BB26" s="168"/>
      <c r="BC26" s="168"/>
      <c r="BD26" s="168"/>
      <c r="BE26" s="168"/>
      <c r="BF26" s="168"/>
      <c r="BG26" s="168"/>
    </row>
    <row r="27" spans="1:59" s="10" customFormat="1" x14ac:dyDescent="0.3">
      <c r="A27" s="182" t="s">
        <v>101</v>
      </c>
      <c r="B27" s="177">
        <v>0</v>
      </c>
      <c r="C27" s="177">
        <v>1875.9036930000002</v>
      </c>
      <c r="D27" s="177">
        <v>0</v>
      </c>
      <c r="E27" s="177">
        <v>4162.0759625199998</v>
      </c>
      <c r="F27" s="177">
        <v>0</v>
      </c>
      <c r="G27" s="177">
        <v>529.16744999999992</v>
      </c>
      <c r="H27" s="177">
        <v>0</v>
      </c>
      <c r="I27" s="177">
        <v>1947.0905169200003</v>
      </c>
      <c r="J27" s="177">
        <v>662.14327860000003</v>
      </c>
      <c r="K27" s="177">
        <v>120.31581338000001</v>
      </c>
      <c r="L27" s="177">
        <v>258.96642298</v>
      </c>
      <c r="M27" s="177">
        <v>473.47430679999997</v>
      </c>
      <c r="N27" s="177">
        <v>3577.7071573200001</v>
      </c>
      <c r="O27" s="177">
        <v>28.50046056</v>
      </c>
      <c r="P27" s="177">
        <v>487.64359680000001</v>
      </c>
      <c r="Q27" s="177">
        <v>100.490911</v>
      </c>
      <c r="R27" s="177">
        <v>43.484843999999995</v>
      </c>
      <c r="S27" s="177">
        <v>0</v>
      </c>
      <c r="T27" s="177">
        <v>113.86380000000001</v>
      </c>
      <c r="U27" s="177">
        <v>0</v>
      </c>
      <c r="V27" s="177">
        <v>598.22319640000001</v>
      </c>
      <c r="W27" s="177">
        <v>12.967974799999999</v>
      </c>
      <c r="X27" s="177">
        <v>72.699949783999998</v>
      </c>
      <c r="Y27" s="177">
        <v>107.60803301600001</v>
      </c>
      <c r="Z27" s="177">
        <v>0</v>
      </c>
      <c r="AA27" s="177">
        <v>0</v>
      </c>
      <c r="AB27" s="177">
        <v>0</v>
      </c>
      <c r="AC27" s="177">
        <v>0</v>
      </c>
      <c r="AD27" s="177">
        <v>0</v>
      </c>
      <c r="AE27" s="177">
        <v>0</v>
      </c>
      <c r="AF27" s="177">
        <v>0</v>
      </c>
      <c r="AG27" s="177">
        <v>0</v>
      </c>
      <c r="AH27" s="177">
        <v>0</v>
      </c>
      <c r="AI27" s="177">
        <v>0</v>
      </c>
      <c r="AJ27" s="177">
        <v>4.3585917800000002</v>
      </c>
      <c r="AK27" s="177">
        <v>0</v>
      </c>
      <c r="AL27" s="177">
        <v>15.825895200000001</v>
      </c>
      <c r="AM27" s="177">
        <v>0</v>
      </c>
      <c r="AN27" s="177">
        <v>259.91387856</v>
      </c>
      <c r="AO27" s="177">
        <v>89.538023600000002</v>
      </c>
      <c r="AP27" s="177">
        <v>0</v>
      </c>
      <c r="AQ27" s="177">
        <v>0</v>
      </c>
      <c r="AR27" s="177">
        <v>182.15141736000001</v>
      </c>
      <c r="AS27" s="177">
        <v>380.1380868</v>
      </c>
      <c r="AT27" s="177">
        <v>0</v>
      </c>
      <c r="AU27" s="177">
        <v>0</v>
      </c>
      <c r="AV27" s="177">
        <v>277.65106204</v>
      </c>
      <c r="AW27" s="177">
        <v>20.49325442</v>
      </c>
      <c r="AX27" s="177">
        <v>8.1860549799999998</v>
      </c>
      <c r="AY27" s="177">
        <v>1045.26010288</v>
      </c>
      <c r="AZ27" s="177">
        <v>0</v>
      </c>
      <c r="BA27" s="168"/>
      <c r="BB27" s="168"/>
      <c r="BC27" s="168"/>
      <c r="BD27" s="168"/>
      <c r="BE27" s="168"/>
      <c r="BF27" s="168"/>
      <c r="BG27" s="168"/>
    </row>
    <row r="28" spans="1:59" s="10" customFormat="1" x14ac:dyDescent="0.3">
      <c r="A28" s="180" t="s">
        <v>102</v>
      </c>
      <c r="B28" s="183">
        <f t="shared" ref="B28:AG28" si="6">SUM(B29:B32)</f>
        <v>0</v>
      </c>
      <c r="C28" s="183">
        <f t="shared" si="6"/>
        <v>9959.3070640000005</v>
      </c>
      <c r="D28" s="183">
        <f t="shared" si="6"/>
        <v>4751.7808570000007</v>
      </c>
      <c r="E28" s="183">
        <f t="shared" si="6"/>
        <v>2563.130412</v>
      </c>
      <c r="F28" s="183">
        <f t="shared" si="6"/>
        <v>12686.800862</v>
      </c>
      <c r="G28" s="183">
        <f t="shared" si="6"/>
        <v>5130.8191309999993</v>
      </c>
      <c r="H28" s="183">
        <f t="shared" si="6"/>
        <v>0</v>
      </c>
      <c r="I28" s="183">
        <f t="shared" si="6"/>
        <v>0</v>
      </c>
      <c r="J28" s="183">
        <f t="shared" si="6"/>
        <v>24178.890324</v>
      </c>
      <c r="K28" s="183">
        <f t="shared" si="6"/>
        <v>52543.081168000004</v>
      </c>
      <c r="L28" s="183">
        <f t="shared" si="6"/>
        <v>13087.427822999998</v>
      </c>
      <c r="M28" s="183">
        <f t="shared" si="6"/>
        <v>0</v>
      </c>
      <c r="N28" s="183">
        <f t="shared" si="6"/>
        <v>10420.606354</v>
      </c>
      <c r="O28" s="183">
        <f t="shared" si="6"/>
        <v>22644.365746000003</v>
      </c>
      <c r="P28" s="183">
        <f t="shared" si="6"/>
        <v>26385.582728000001</v>
      </c>
      <c r="Q28" s="183">
        <f t="shared" si="6"/>
        <v>0</v>
      </c>
      <c r="R28" s="183">
        <f t="shared" si="6"/>
        <v>5071.5209670000004</v>
      </c>
      <c r="S28" s="183">
        <f t="shared" si="6"/>
        <v>9367.4657200000001</v>
      </c>
      <c r="T28" s="183">
        <f t="shared" si="6"/>
        <v>9.5950310000000005</v>
      </c>
      <c r="U28" s="183">
        <f t="shared" si="6"/>
        <v>20234.507368000006</v>
      </c>
      <c r="V28" s="183">
        <f t="shared" si="6"/>
        <v>0</v>
      </c>
      <c r="W28" s="183">
        <f t="shared" si="6"/>
        <v>2944.0223080000001</v>
      </c>
      <c r="X28" s="183">
        <f t="shared" si="6"/>
        <v>0</v>
      </c>
      <c r="Y28" s="183">
        <f t="shared" si="6"/>
        <v>23433.628400000001</v>
      </c>
      <c r="Z28" s="183">
        <f t="shared" si="6"/>
        <v>33397.809898</v>
      </c>
      <c r="AA28" s="183">
        <f t="shared" si="6"/>
        <v>607.85116699999992</v>
      </c>
      <c r="AB28" s="183">
        <f t="shared" si="6"/>
        <v>13673.016467000001</v>
      </c>
      <c r="AC28" s="183">
        <f t="shared" si="6"/>
        <v>13415.615313</v>
      </c>
      <c r="AD28" s="183">
        <f t="shared" si="6"/>
        <v>33508.968171999994</v>
      </c>
      <c r="AE28" s="183">
        <f t="shared" si="6"/>
        <v>1352.3414360000002</v>
      </c>
      <c r="AF28" s="183">
        <f t="shared" si="6"/>
        <v>15615.746719000002</v>
      </c>
      <c r="AG28" s="183">
        <f t="shared" si="6"/>
        <v>29196.898481000004</v>
      </c>
      <c r="AH28" s="183">
        <f t="shared" ref="AH28:AZ28" si="7">SUM(AH29:AH32)</f>
        <v>446.21903099999997</v>
      </c>
      <c r="AI28" s="183">
        <f t="shared" si="7"/>
        <v>289.72932300000002</v>
      </c>
      <c r="AJ28" s="183">
        <f t="shared" si="7"/>
        <v>6071.721445000001</v>
      </c>
      <c r="AK28" s="183">
        <f t="shared" si="7"/>
        <v>7830.4568200000012</v>
      </c>
      <c r="AL28" s="183">
        <f t="shared" si="7"/>
        <v>5058.8381579999996</v>
      </c>
      <c r="AM28" s="183">
        <f t="shared" si="7"/>
        <v>1703.1027780000002</v>
      </c>
      <c r="AN28" s="183">
        <f t="shared" si="7"/>
        <v>8827.8307552799997</v>
      </c>
      <c r="AO28" s="183">
        <f t="shared" si="7"/>
        <v>24151.867374720008</v>
      </c>
      <c r="AP28" s="183">
        <f t="shared" si="7"/>
        <v>38382.487682719999</v>
      </c>
      <c r="AQ28" s="183">
        <f t="shared" si="7"/>
        <v>1177.013479</v>
      </c>
      <c r="AR28" s="183">
        <f t="shared" si="7"/>
        <v>0</v>
      </c>
      <c r="AS28" s="183">
        <f t="shared" si="7"/>
        <v>0</v>
      </c>
      <c r="AT28" s="183">
        <f t="shared" si="7"/>
        <v>2271.6983250000003</v>
      </c>
      <c r="AU28" s="183">
        <f t="shared" si="7"/>
        <v>9296.9158032800005</v>
      </c>
      <c r="AV28" s="183">
        <f t="shared" si="7"/>
        <v>0</v>
      </c>
      <c r="AW28" s="183">
        <f t="shared" si="7"/>
        <v>3208.0675259999994</v>
      </c>
      <c r="AX28" s="183">
        <f t="shared" si="7"/>
        <v>6348.230950000001</v>
      </c>
      <c r="AY28" s="183">
        <f t="shared" si="7"/>
        <v>9.5950310000000005</v>
      </c>
      <c r="AZ28" s="183">
        <f t="shared" si="7"/>
        <v>20622.732312000004</v>
      </c>
      <c r="BA28" s="168"/>
      <c r="BB28" s="168"/>
      <c r="BC28" s="168"/>
      <c r="BD28" s="168"/>
      <c r="BE28" s="168"/>
      <c r="BF28" s="168"/>
      <c r="BG28" s="168"/>
    </row>
    <row r="29" spans="1:59" s="10" customFormat="1" x14ac:dyDescent="0.3">
      <c r="A29" s="181" t="s">
        <v>96</v>
      </c>
      <c r="B29" s="177">
        <v>0</v>
      </c>
      <c r="C29" s="177">
        <v>0</v>
      </c>
      <c r="D29" s="177">
        <v>0</v>
      </c>
      <c r="E29" s="177">
        <v>0</v>
      </c>
      <c r="F29" s="177">
        <v>2.4612120000000002</v>
      </c>
      <c r="G29" s="177">
        <v>0</v>
      </c>
      <c r="H29" s="177">
        <v>0</v>
      </c>
      <c r="I29" s="177">
        <v>0</v>
      </c>
      <c r="J29" s="177">
        <v>0</v>
      </c>
      <c r="K29" s="177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  <c r="U29" s="177">
        <v>0</v>
      </c>
      <c r="V29" s="177">
        <v>0</v>
      </c>
      <c r="W29" s="177">
        <v>0</v>
      </c>
      <c r="X29" s="177">
        <v>0</v>
      </c>
      <c r="Y29" s="177">
        <v>0</v>
      </c>
      <c r="Z29" s="177">
        <v>0</v>
      </c>
      <c r="AA29" s="177">
        <v>0</v>
      </c>
      <c r="AB29" s="177">
        <v>0</v>
      </c>
      <c r="AC29" s="177">
        <v>0</v>
      </c>
      <c r="AD29" s="177">
        <v>0</v>
      </c>
      <c r="AE29" s="177">
        <v>0</v>
      </c>
      <c r="AF29" s="177">
        <v>0</v>
      </c>
      <c r="AG29" s="177">
        <v>0</v>
      </c>
      <c r="AH29" s="177">
        <v>0</v>
      </c>
      <c r="AI29" s="177">
        <v>0</v>
      </c>
      <c r="AJ29" s="177">
        <v>0</v>
      </c>
      <c r="AK29" s="177">
        <v>0</v>
      </c>
      <c r="AL29" s="177">
        <v>0</v>
      </c>
      <c r="AM29" s="177">
        <v>0</v>
      </c>
      <c r="AN29" s="177">
        <v>0</v>
      </c>
      <c r="AO29" s="177">
        <v>0</v>
      </c>
      <c r="AP29" s="177">
        <v>0</v>
      </c>
      <c r="AQ29" s="177">
        <v>0</v>
      </c>
      <c r="AR29" s="177">
        <v>0</v>
      </c>
      <c r="AS29" s="177">
        <v>0</v>
      </c>
      <c r="AT29" s="177">
        <v>0</v>
      </c>
      <c r="AU29" s="177">
        <v>0</v>
      </c>
      <c r="AV29" s="177">
        <v>0</v>
      </c>
      <c r="AW29" s="177">
        <v>0</v>
      </c>
      <c r="AX29" s="177">
        <v>0</v>
      </c>
      <c r="AY29" s="177">
        <v>0</v>
      </c>
      <c r="AZ29" s="177">
        <v>0</v>
      </c>
      <c r="BA29" s="168"/>
      <c r="BB29" s="168"/>
      <c r="BC29" s="168"/>
      <c r="BD29" s="168"/>
      <c r="BE29" s="168"/>
      <c r="BF29" s="168"/>
      <c r="BG29" s="168"/>
    </row>
    <row r="30" spans="1:59" s="10" customFormat="1" x14ac:dyDescent="0.3">
      <c r="A30" s="181" t="s">
        <v>97</v>
      </c>
      <c r="B30" s="177">
        <v>0</v>
      </c>
      <c r="C30" s="177">
        <v>14.537703</v>
      </c>
      <c r="D30" s="177">
        <v>22.062283000000001</v>
      </c>
      <c r="E30" s="177">
        <v>19.640917000000002</v>
      </c>
      <c r="F30" s="177">
        <v>0</v>
      </c>
      <c r="G30" s="177">
        <v>7.3932000000000002</v>
      </c>
      <c r="H30" s="177">
        <v>0</v>
      </c>
      <c r="I30" s="177">
        <v>0</v>
      </c>
      <c r="J30" s="177">
        <v>0</v>
      </c>
      <c r="K30" s="177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  <c r="U30" s="177">
        <v>0</v>
      </c>
      <c r="V30" s="177">
        <v>0</v>
      </c>
      <c r="W30" s="177">
        <v>0</v>
      </c>
      <c r="X30" s="177">
        <v>0</v>
      </c>
      <c r="Y30" s="177">
        <v>0</v>
      </c>
      <c r="Z30" s="177">
        <v>0</v>
      </c>
      <c r="AA30" s="177">
        <v>0</v>
      </c>
      <c r="AB30" s="177">
        <v>0</v>
      </c>
      <c r="AC30" s="177">
        <v>0</v>
      </c>
      <c r="AD30" s="177">
        <v>0</v>
      </c>
      <c r="AE30" s="177">
        <v>0</v>
      </c>
      <c r="AF30" s="177">
        <v>0</v>
      </c>
      <c r="AG30" s="177">
        <v>0</v>
      </c>
      <c r="AH30" s="177">
        <v>0</v>
      </c>
      <c r="AI30" s="177">
        <v>0</v>
      </c>
      <c r="AJ30" s="177">
        <v>0</v>
      </c>
      <c r="AK30" s="177">
        <v>0</v>
      </c>
      <c r="AL30" s="177">
        <v>0</v>
      </c>
      <c r="AM30" s="177">
        <v>0</v>
      </c>
      <c r="AN30" s="177">
        <v>0</v>
      </c>
      <c r="AO30" s="177">
        <v>0</v>
      </c>
      <c r="AP30" s="177">
        <v>0</v>
      </c>
      <c r="AQ30" s="177">
        <v>0</v>
      </c>
      <c r="AR30" s="177">
        <v>0</v>
      </c>
      <c r="AS30" s="177">
        <v>0</v>
      </c>
      <c r="AT30" s="177">
        <v>0</v>
      </c>
      <c r="AU30" s="177">
        <v>0</v>
      </c>
      <c r="AV30" s="177">
        <v>0</v>
      </c>
      <c r="AW30" s="177">
        <v>0</v>
      </c>
      <c r="AX30" s="177">
        <v>0</v>
      </c>
      <c r="AY30" s="177">
        <v>0</v>
      </c>
      <c r="AZ30" s="177">
        <v>0</v>
      </c>
      <c r="BA30" s="168"/>
      <c r="BB30" s="168"/>
      <c r="BC30" s="168"/>
      <c r="BD30" s="168"/>
      <c r="BE30" s="168"/>
      <c r="BF30" s="168"/>
      <c r="BG30" s="168"/>
    </row>
    <row r="31" spans="1:59" s="10" customFormat="1" x14ac:dyDescent="0.3">
      <c r="A31" s="181" t="s">
        <v>98</v>
      </c>
      <c r="B31" s="177">
        <v>0</v>
      </c>
      <c r="C31" s="177">
        <v>4579.5133350000006</v>
      </c>
      <c r="D31" s="177">
        <v>1552.6814370000002</v>
      </c>
      <c r="E31" s="177">
        <v>529.89648699999998</v>
      </c>
      <c r="F31" s="177">
        <v>2057.1727000000001</v>
      </c>
      <c r="G31" s="177">
        <v>363.84030799999999</v>
      </c>
      <c r="H31" s="177">
        <v>0</v>
      </c>
      <c r="I31" s="177">
        <v>0</v>
      </c>
      <c r="J31" s="177">
        <v>7915.902924</v>
      </c>
      <c r="K31" s="177">
        <v>17200.412359999998</v>
      </c>
      <c r="L31" s="177">
        <v>3946.5598639999998</v>
      </c>
      <c r="M31" s="177">
        <v>0</v>
      </c>
      <c r="N31" s="177">
        <v>1382.2861809999999</v>
      </c>
      <c r="O31" s="177">
        <v>2401.1384930000004</v>
      </c>
      <c r="P31" s="177">
        <v>11696.284693000001</v>
      </c>
      <c r="Q31" s="177">
        <v>0</v>
      </c>
      <c r="R31" s="177">
        <v>935.70432200000005</v>
      </c>
      <c r="S31" s="177">
        <v>3517.1739440000001</v>
      </c>
      <c r="T31" s="177">
        <v>0</v>
      </c>
      <c r="U31" s="177">
        <v>10507.888664000002</v>
      </c>
      <c r="V31" s="177">
        <v>0</v>
      </c>
      <c r="W31" s="177">
        <v>541.63643400000001</v>
      </c>
      <c r="X31" s="177">
        <v>0</v>
      </c>
      <c r="Y31" s="177">
        <v>10882.775618999998</v>
      </c>
      <c r="Z31" s="177">
        <v>18852.183929999999</v>
      </c>
      <c r="AA31" s="177">
        <v>1.373302</v>
      </c>
      <c r="AB31" s="177">
        <v>7156.4576649999999</v>
      </c>
      <c r="AC31" s="177">
        <v>5644.8379569999997</v>
      </c>
      <c r="AD31" s="177">
        <v>10696.078122999999</v>
      </c>
      <c r="AE31" s="177">
        <v>487.30811800000004</v>
      </c>
      <c r="AF31" s="177">
        <v>2398.3381999999997</v>
      </c>
      <c r="AG31" s="177">
        <v>16737.543867</v>
      </c>
      <c r="AH31" s="177">
        <v>24.656528000000002</v>
      </c>
      <c r="AI31" s="177">
        <v>31.857541000000005</v>
      </c>
      <c r="AJ31" s="177">
        <v>2125.6399900000001</v>
      </c>
      <c r="AK31" s="177">
        <v>2714.6566900000003</v>
      </c>
      <c r="AL31" s="177">
        <v>837.73435600000005</v>
      </c>
      <c r="AM31" s="177">
        <v>602.50399600000014</v>
      </c>
      <c r="AN31" s="177">
        <v>2682.0919849600004</v>
      </c>
      <c r="AO31" s="177">
        <v>1533.6055140400003</v>
      </c>
      <c r="AP31" s="177">
        <v>11368.631773159999</v>
      </c>
      <c r="AQ31" s="177">
        <v>0</v>
      </c>
      <c r="AR31" s="177">
        <v>0</v>
      </c>
      <c r="AS31" s="177">
        <v>0</v>
      </c>
      <c r="AT31" s="177">
        <v>803.65515000000005</v>
      </c>
      <c r="AU31" s="177">
        <v>4758.2286548400007</v>
      </c>
      <c r="AV31" s="177">
        <v>0</v>
      </c>
      <c r="AW31" s="177">
        <v>308.98800699999998</v>
      </c>
      <c r="AX31" s="177">
        <v>1595.82645</v>
      </c>
      <c r="AY31" s="177">
        <v>0</v>
      </c>
      <c r="AZ31" s="177">
        <v>10617.111154000002</v>
      </c>
      <c r="BA31" s="168"/>
      <c r="BB31" s="168"/>
      <c r="BC31" s="168"/>
      <c r="BD31" s="168"/>
      <c r="BE31" s="168"/>
      <c r="BF31" s="168"/>
      <c r="BG31" s="168"/>
    </row>
    <row r="32" spans="1:59" s="10" customFormat="1" x14ac:dyDescent="0.3">
      <c r="A32" s="181" t="s">
        <v>99</v>
      </c>
      <c r="B32" s="177">
        <v>0</v>
      </c>
      <c r="C32" s="177">
        <v>5365.2560260000009</v>
      </c>
      <c r="D32" s="177">
        <v>3177.0371370000003</v>
      </c>
      <c r="E32" s="177">
        <v>2013.5930080000001</v>
      </c>
      <c r="F32" s="177">
        <v>10627.166950000001</v>
      </c>
      <c r="G32" s="177">
        <v>4759.585622999999</v>
      </c>
      <c r="H32" s="177">
        <v>0</v>
      </c>
      <c r="I32" s="177">
        <v>0</v>
      </c>
      <c r="J32" s="177">
        <v>16262.9874</v>
      </c>
      <c r="K32" s="177">
        <v>35342.668808000002</v>
      </c>
      <c r="L32" s="177">
        <v>9140.8679589999992</v>
      </c>
      <c r="M32" s="177">
        <v>0</v>
      </c>
      <c r="N32" s="177">
        <v>9038.3201730000001</v>
      </c>
      <c r="O32" s="177">
        <v>20243.227253000005</v>
      </c>
      <c r="P32" s="177">
        <v>14689.298035</v>
      </c>
      <c r="Q32" s="177">
        <v>0</v>
      </c>
      <c r="R32" s="177">
        <v>4135.8166449999999</v>
      </c>
      <c r="S32" s="177">
        <v>5850.291776</v>
      </c>
      <c r="T32" s="177">
        <v>9.5950310000000005</v>
      </c>
      <c r="U32" s="177">
        <v>9726.6187040000023</v>
      </c>
      <c r="V32" s="177">
        <v>0</v>
      </c>
      <c r="W32" s="177">
        <v>2402.3858740000001</v>
      </c>
      <c r="X32" s="177">
        <v>0</v>
      </c>
      <c r="Y32" s="177">
        <v>12550.852781000001</v>
      </c>
      <c r="Z32" s="177">
        <v>14545.625968</v>
      </c>
      <c r="AA32" s="177">
        <v>606.47786499999995</v>
      </c>
      <c r="AB32" s="177">
        <v>6516.5588020000005</v>
      </c>
      <c r="AC32" s="177">
        <v>7770.7773560000005</v>
      </c>
      <c r="AD32" s="177">
        <v>22812.890048999998</v>
      </c>
      <c r="AE32" s="177">
        <v>865.03331800000012</v>
      </c>
      <c r="AF32" s="177">
        <v>13217.408519000002</v>
      </c>
      <c r="AG32" s="177">
        <v>12459.354614000002</v>
      </c>
      <c r="AH32" s="177">
        <v>421.56250299999999</v>
      </c>
      <c r="AI32" s="177">
        <v>257.871782</v>
      </c>
      <c r="AJ32" s="177">
        <v>3946.0814550000005</v>
      </c>
      <c r="AK32" s="177">
        <v>5115.8001300000005</v>
      </c>
      <c r="AL32" s="177">
        <v>4221.1038019999996</v>
      </c>
      <c r="AM32" s="177">
        <v>1100.598782</v>
      </c>
      <c r="AN32" s="177">
        <v>6145.7387703200002</v>
      </c>
      <c r="AO32" s="177">
        <v>22618.26186068001</v>
      </c>
      <c r="AP32" s="177">
        <v>27013.855909559999</v>
      </c>
      <c r="AQ32" s="177">
        <v>1177.013479</v>
      </c>
      <c r="AR32" s="177">
        <v>0</v>
      </c>
      <c r="AS32" s="177">
        <v>0</v>
      </c>
      <c r="AT32" s="177">
        <v>1468.043175</v>
      </c>
      <c r="AU32" s="177">
        <v>4538.6871484400008</v>
      </c>
      <c r="AV32" s="177">
        <v>0</v>
      </c>
      <c r="AW32" s="177">
        <v>2899.0795189999994</v>
      </c>
      <c r="AX32" s="177">
        <v>4752.4045000000006</v>
      </c>
      <c r="AY32" s="177">
        <v>9.5950310000000005</v>
      </c>
      <c r="AZ32" s="177">
        <v>10005.621158000002</v>
      </c>
      <c r="BA32" s="168"/>
      <c r="BB32" s="168"/>
      <c r="BC32" s="168"/>
      <c r="BD32" s="168"/>
      <c r="BE32" s="168"/>
      <c r="BF32" s="168"/>
      <c r="BG32" s="168"/>
    </row>
    <row r="33" spans="1:59" s="10" customFormat="1" x14ac:dyDescent="0.3">
      <c r="A33" s="180" t="s">
        <v>103</v>
      </c>
      <c r="B33" s="183">
        <f t="shared" ref="B33:AG33" si="8">SUM(B34:B37)</f>
        <v>0</v>
      </c>
      <c r="C33" s="183">
        <f t="shared" si="8"/>
        <v>0</v>
      </c>
      <c r="D33" s="183">
        <f t="shared" si="8"/>
        <v>0</v>
      </c>
      <c r="E33" s="183">
        <f t="shared" si="8"/>
        <v>4273.6632630000004</v>
      </c>
      <c r="F33" s="183">
        <f t="shared" si="8"/>
        <v>7058.2329960000006</v>
      </c>
      <c r="G33" s="183">
        <f t="shared" si="8"/>
        <v>299.83440099999996</v>
      </c>
      <c r="H33" s="183">
        <f t="shared" si="8"/>
        <v>2857.3480319999999</v>
      </c>
      <c r="I33" s="183">
        <f t="shared" si="8"/>
        <v>2231.7606649999998</v>
      </c>
      <c r="J33" s="183">
        <f t="shared" si="8"/>
        <v>9361.485356000001</v>
      </c>
      <c r="K33" s="183">
        <f t="shared" si="8"/>
        <v>129.79112000000001</v>
      </c>
      <c r="L33" s="183">
        <f t="shared" si="8"/>
        <v>0</v>
      </c>
      <c r="M33" s="183">
        <f t="shared" si="8"/>
        <v>2283.3351700000003</v>
      </c>
      <c r="N33" s="183">
        <f t="shared" si="8"/>
        <v>0</v>
      </c>
      <c r="O33" s="183">
        <f t="shared" si="8"/>
        <v>0</v>
      </c>
      <c r="P33" s="183">
        <f t="shared" si="8"/>
        <v>15502.344703000001</v>
      </c>
      <c r="Q33" s="183">
        <f t="shared" si="8"/>
        <v>18546.924891000002</v>
      </c>
      <c r="R33" s="183">
        <f t="shared" si="8"/>
        <v>37559.452339000003</v>
      </c>
      <c r="S33" s="183">
        <f t="shared" si="8"/>
        <v>5900.2734719999989</v>
      </c>
      <c r="T33" s="183">
        <f t="shared" si="8"/>
        <v>1716.2930349999999</v>
      </c>
      <c r="U33" s="183">
        <f t="shared" si="8"/>
        <v>11663.994426000001</v>
      </c>
      <c r="V33" s="183">
        <f t="shared" si="8"/>
        <v>4358.7118034799996</v>
      </c>
      <c r="W33" s="183">
        <f t="shared" si="8"/>
        <v>4418.5270970000001</v>
      </c>
      <c r="X33" s="183">
        <f t="shared" si="8"/>
        <v>0</v>
      </c>
      <c r="Y33" s="183">
        <f t="shared" si="8"/>
        <v>4422.6571320000003</v>
      </c>
      <c r="Z33" s="183">
        <f t="shared" si="8"/>
        <v>3466.7222430000006</v>
      </c>
      <c r="AA33" s="183">
        <f t="shared" si="8"/>
        <v>13850.405671</v>
      </c>
      <c r="AB33" s="183">
        <f t="shared" si="8"/>
        <v>7758.3984710000013</v>
      </c>
      <c r="AC33" s="183">
        <f t="shared" si="8"/>
        <v>0</v>
      </c>
      <c r="AD33" s="183">
        <f t="shared" si="8"/>
        <v>1665.99839</v>
      </c>
      <c r="AE33" s="183">
        <f t="shared" si="8"/>
        <v>595.56089699999995</v>
      </c>
      <c r="AF33" s="183">
        <f t="shared" si="8"/>
        <v>25071.320205000004</v>
      </c>
      <c r="AG33" s="183">
        <f t="shared" si="8"/>
        <v>34839.674826000009</v>
      </c>
      <c r="AH33" s="183">
        <f t="shared" ref="AH33:AZ33" si="9">SUM(AH34:AH37)</f>
        <v>0</v>
      </c>
      <c r="AI33" s="183">
        <f t="shared" si="9"/>
        <v>11933.592690000001</v>
      </c>
      <c r="AJ33" s="183">
        <f t="shared" si="9"/>
        <v>13051.927155000001</v>
      </c>
      <c r="AK33" s="183">
        <f t="shared" si="9"/>
        <v>24417.526468000004</v>
      </c>
      <c r="AL33" s="183">
        <f t="shared" si="9"/>
        <v>1274.0387600000001</v>
      </c>
      <c r="AM33" s="183">
        <f t="shared" si="9"/>
        <v>7940.2558140000001</v>
      </c>
      <c r="AN33" s="183">
        <f t="shared" si="9"/>
        <v>27009.422352000001</v>
      </c>
      <c r="AO33" s="183">
        <f t="shared" si="9"/>
        <v>138.70307100000002</v>
      </c>
      <c r="AP33" s="183">
        <f t="shared" si="9"/>
        <v>3827.8417799999997</v>
      </c>
      <c r="AQ33" s="183">
        <f t="shared" si="9"/>
        <v>1191.346822</v>
      </c>
      <c r="AR33" s="183">
        <f t="shared" si="9"/>
        <v>7767.5103429999999</v>
      </c>
      <c r="AS33" s="183">
        <f t="shared" si="9"/>
        <v>4174.2651379999998</v>
      </c>
      <c r="AT33" s="183">
        <f t="shared" si="9"/>
        <v>3471.83221</v>
      </c>
      <c r="AU33" s="183">
        <f t="shared" si="9"/>
        <v>16331.266678800001</v>
      </c>
      <c r="AV33" s="183">
        <f t="shared" si="9"/>
        <v>0</v>
      </c>
      <c r="AW33" s="183">
        <f t="shared" si="9"/>
        <v>0</v>
      </c>
      <c r="AX33" s="183">
        <f t="shared" si="9"/>
        <v>0</v>
      </c>
      <c r="AY33" s="183">
        <f t="shared" si="9"/>
        <v>0</v>
      </c>
      <c r="AZ33" s="183">
        <f t="shared" si="9"/>
        <v>9094.3261398000013</v>
      </c>
      <c r="BA33" s="168"/>
      <c r="BB33" s="168"/>
      <c r="BC33" s="168"/>
      <c r="BD33" s="168"/>
      <c r="BE33" s="168"/>
      <c r="BF33" s="168"/>
      <c r="BG33" s="168"/>
    </row>
    <row r="34" spans="1:59" s="10" customFormat="1" x14ac:dyDescent="0.3">
      <c r="A34" s="181" t="s">
        <v>96</v>
      </c>
      <c r="B34" s="177">
        <v>0</v>
      </c>
      <c r="C34" s="177">
        <v>0</v>
      </c>
      <c r="D34" s="177">
        <v>0</v>
      </c>
      <c r="E34" s="177">
        <v>9.9111600000000006</v>
      </c>
      <c r="F34" s="177">
        <v>160.34929300000002</v>
      </c>
      <c r="G34" s="177">
        <v>0</v>
      </c>
      <c r="H34" s="177">
        <v>0</v>
      </c>
      <c r="I34" s="177">
        <v>0</v>
      </c>
      <c r="J34" s="177">
        <v>0</v>
      </c>
      <c r="K34" s="177">
        <v>0</v>
      </c>
      <c r="L34" s="177">
        <v>0</v>
      </c>
      <c r="M34" s="177">
        <v>23.667807000000003</v>
      </c>
      <c r="N34" s="177">
        <v>0</v>
      </c>
      <c r="O34" s="177">
        <v>0</v>
      </c>
      <c r="P34" s="177">
        <v>0</v>
      </c>
      <c r="Q34" s="177">
        <v>0</v>
      </c>
      <c r="R34" s="177">
        <v>692.74119199999996</v>
      </c>
      <c r="S34" s="177">
        <v>264.97248000000002</v>
      </c>
      <c r="T34" s="177">
        <v>0</v>
      </c>
      <c r="U34" s="177">
        <v>9.7923840000000002</v>
      </c>
      <c r="V34" s="177">
        <v>0</v>
      </c>
      <c r="W34" s="177">
        <v>14.94796</v>
      </c>
      <c r="X34" s="177">
        <v>0</v>
      </c>
      <c r="Y34" s="177">
        <v>23.949767999999999</v>
      </c>
      <c r="Z34" s="177">
        <v>11.677050999999999</v>
      </c>
      <c r="AA34" s="177">
        <v>100.297044</v>
      </c>
      <c r="AB34" s="177">
        <v>28.597094999999999</v>
      </c>
      <c r="AC34" s="177">
        <v>0</v>
      </c>
      <c r="AD34" s="177">
        <v>5.1932519999999993</v>
      </c>
      <c r="AE34" s="177">
        <v>4.3251479999999995</v>
      </c>
      <c r="AF34" s="177">
        <v>85.851185000000015</v>
      </c>
      <c r="AG34" s="177">
        <v>47.985616000000007</v>
      </c>
      <c r="AH34" s="177">
        <v>0</v>
      </c>
      <c r="AI34" s="177">
        <v>0</v>
      </c>
      <c r="AJ34" s="177">
        <v>0</v>
      </c>
      <c r="AK34" s="177">
        <v>77.506327999999996</v>
      </c>
      <c r="AL34" s="177">
        <v>0</v>
      </c>
      <c r="AM34" s="177">
        <v>6.1690229999999993</v>
      </c>
      <c r="AN34" s="177">
        <v>0</v>
      </c>
      <c r="AO34" s="177">
        <v>0</v>
      </c>
      <c r="AP34" s="177">
        <v>0</v>
      </c>
      <c r="AQ34" s="177">
        <v>3.9926789999999999</v>
      </c>
      <c r="AR34" s="177">
        <v>16.884585000000001</v>
      </c>
      <c r="AS34" s="177">
        <v>0</v>
      </c>
      <c r="AT34" s="177">
        <v>0</v>
      </c>
      <c r="AU34" s="177">
        <v>22.178584000000001</v>
      </c>
      <c r="AV34" s="177">
        <v>0</v>
      </c>
      <c r="AW34" s="177">
        <v>0</v>
      </c>
      <c r="AX34" s="177">
        <v>0</v>
      </c>
      <c r="AY34" s="177">
        <v>0</v>
      </c>
      <c r="AZ34" s="177">
        <v>4.5076960000000001</v>
      </c>
      <c r="BA34" s="168"/>
      <c r="BB34" s="168"/>
      <c r="BC34" s="168"/>
      <c r="BD34" s="168"/>
      <c r="BE34" s="168"/>
      <c r="BF34" s="168"/>
      <c r="BG34" s="168"/>
    </row>
    <row r="35" spans="1:59" s="10" customFormat="1" x14ac:dyDescent="0.3">
      <c r="A35" s="181" t="s">
        <v>97</v>
      </c>
      <c r="B35" s="177">
        <v>0</v>
      </c>
      <c r="C35" s="177">
        <v>0</v>
      </c>
      <c r="D35" s="177">
        <v>0</v>
      </c>
      <c r="E35" s="177">
        <v>4.4934240000000001</v>
      </c>
      <c r="F35" s="177">
        <v>0</v>
      </c>
      <c r="G35" s="177">
        <v>1.0076240000000001</v>
      </c>
      <c r="H35" s="177">
        <v>11.273856000000002</v>
      </c>
      <c r="I35" s="177">
        <v>107.02169499999999</v>
      </c>
      <c r="J35" s="177">
        <v>76.99535800000001</v>
      </c>
      <c r="K35" s="177">
        <v>0.48862800000000001</v>
      </c>
      <c r="L35" s="177">
        <v>0</v>
      </c>
      <c r="M35" s="177">
        <v>0.20840800000000004</v>
      </c>
      <c r="N35" s="177">
        <v>0</v>
      </c>
      <c r="O35" s="177">
        <v>0</v>
      </c>
      <c r="P35" s="177">
        <v>409.01861899999994</v>
      </c>
      <c r="Q35" s="177">
        <v>600.02363200000002</v>
      </c>
      <c r="R35" s="177">
        <v>363.34979400000003</v>
      </c>
      <c r="S35" s="177">
        <v>0</v>
      </c>
      <c r="T35" s="177">
        <v>0</v>
      </c>
      <c r="U35" s="177">
        <v>0</v>
      </c>
      <c r="V35" s="177">
        <v>0</v>
      </c>
      <c r="W35" s="177">
        <v>4.6652450000000005</v>
      </c>
      <c r="X35" s="177">
        <v>0</v>
      </c>
      <c r="Y35" s="177">
        <v>0</v>
      </c>
      <c r="Z35" s="177">
        <v>0</v>
      </c>
      <c r="AA35" s="177">
        <v>0</v>
      </c>
      <c r="AB35" s="177">
        <v>0</v>
      </c>
      <c r="AC35" s="177">
        <v>0</v>
      </c>
      <c r="AD35" s="177">
        <v>0.54475200000000001</v>
      </c>
      <c r="AE35" s="177">
        <v>0</v>
      </c>
      <c r="AF35" s="177">
        <v>0</v>
      </c>
      <c r="AG35" s="177">
        <v>144.820224</v>
      </c>
      <c r="AH35" s="177">
        <v>0</v>
      </c>
      <c r="AI35" s="177">
        <v>125.28597600000001</v>
      </c>
      <c r="AJ35" s="177">
        <v>22.509432000000004</v>
      </c>
      <c r="AK35" s="177">
        <v>0.61459200000000003</v>
      </c>
      <c r="AL35" s="177">
        <v>0</v>
      </c>
      <c r="AM35" s="177">
        <v>0</v>
      </c>
      <c r="AN35" s="177">
        <v>266.62816800000002</v>
      </c>
      <c r="AO35" s="177">
        <v>0</v>
      </c>
      <c r="AP35" s="177">
        <v>0</v>
      </c>
      <c r="AQ35" s="177">
        <v>0</v>
      </c>
      <c r="AR35" s="177">
        <v>0</v>
      </c>
      <c r="AS35" s="177">
        <v>0</v>
      </c>
      <c r="AT35" s="177">
        <v>0</v>
      </c>
      <c r="AU35" s="177">
        <v>0</v>
      </c>
      <c r="AV35" s="177">
        <v>0</v>
      </c>
      <c r="AW35" s="177">
        <v>0</v>
      </c>
      <c r="AX35" s="177">
        <v>0</v>
      </c>
      <c r="AY35" s="177">
        <v>0</v>
      </c>
      <c r="AZ35" s="177">
        <v>4.6652450000000005</v>
      </c>
      <c r="BA35" s="168"/>
      <c r="BB35" s="168"/>
      <c r="BC35" s="168"/>
      <c r="BD35" s="168"/>
      <c r="BE35" s="168"/>
      <c r="BF35" s="168"/>
      <c r="BG35" s="168"/>
    </row>
    <row r="36" spans="1:59" s="10" customFormat="1" x14ac:dyDescent="0.3">
      <c r="A36" s="181" t="s">
        <v>98</v>
      </c>
      <c r="B36" s="177">
        <v>0</v>
      </c>
      <c r="C36" s="177">
        <v>0</v>
      </c>
      <c r="D36" s="177">
        <v>0</v>
      </c>
      <c r="E36" s="177">
        <v>2785.7436760000001</v>
      </c>
      <c r="F36" s="177">
        <v>5157.3314959999998</v>
      </c>
      <c r="G36" s="177">
        <v>224.12027399999999</v>
      </c>
      <c r="H36" s="177">
        <v>2250.1515520000003</v>
      </c>
      <c r="I36" s="177">
        <v>1404.5736749999999</v>
      </c>
      <c r="J36" s="177">
        <v>6374.8436890000003</v>
      </c>
      <c r="K36" s="177">
        <v>82.369274000000004</v>
      </c>
      <c r="L36" s="177">
        <v>0</v>
      </c>
      <c r="M36" s="177">
        <v>1370.1911230000001</v>
      </c>
      <c r="N36" s="177">
        <v>0</v>
      </c>
      <c r="O36" s="177">
        <v>0</v>
      </c>
      <c r="P36" s="177">
        <v>9384.4496390000004</v>
      </c>
      <c r="Q36" s="177">
        <v>11640.974825000001</v>
      </c>
      <c r="R36" s="177">
        <v>24419.808817000001</v>
      </c>
      <c r="S36" s="177">
        <v>3747.0584639999997</v>
      </c>
      <c r="T36" s="177">
        <v>1343.63276</v>
      </c>
      <c r="U36" s="177">
        <v>9341.9275079200015</v>
      </c>
      <c r="V36" s="177">
        <v>3625.8462280799999</v>
      </c>
      <c r="W36" s="177">
        <v>3587.4547320000001</v>
      </c>
      <c r="X36" s="177">
        <v>0</v>
      </c>
      <c r="Y36" s="177">
        <v>3579.6525300000008</v>
      </c>
      <c r="Z36" s="177">
        <v>2838.7442800000003</v>
      </c>
      <c r="AA36" s="177">
        <v>11504.049136</v>
      </c>
      <c r="AB36" s="177">
        <v>6388.9730510000009</v>
      </c>
      <c r="AC36" s="177">
        <v>0</v>
      </c>
      <c r="AD36" s="177">
        <v>1344.4834939999998</v>
      </c>
      <c r="AE36" s="177">
        <v>494.81290799999999</v>
      </c>
      <c r="AF36" s="177">
        <v>20556.691542000004</v>
      </c>
      <c r="AG36" s="177">
        <v>28693.698086000004</v>
      </c>
      <c r="AH36" s="177">
        <v>0</v>
      </c>
      <c r="AI36" s="177">
        <v>9875.0997890000017</v>
      </c>
      <c r="AJ36" s="177">
        <v>10123.343972000001</v>
      </c>
      <c r="AK36" s="177">
        <v>19253.193538000003</v>
      </c>
      <c r="AL36" s="177">
        <v>955.82530900000017</v>
      </c>
      <c r="AM36" s="177">
        <v>5823.6614949999994</v>
      </c>
      <c r="AN36" s="177">
        <v>22156.589273000001</v>
      </c>
      <c r="AO36" s="177">
        <v>99.479800000000012</v>
      </c>
      <c r="AP36" s="177">
        <v>2857.5424919999996</v>
      </c>
      <c r="AQ36" s="177">
        <v>966.80017500000008</v>
      </c>
      <c r="AR36" s="177">
        <v>6223.7518469999995</v>
      </c>
      <c r="AS36" s="177">
        <v>3063.4569039999997</v>
      </c>
      <c r="AT36" s="177">
        <v>2613.5894229999999</v>
      </c>
      <c r="AU36" s="177">
        <v>12730.194012920001</v>
      </c>
      <c r="AV36" s="177">
        <v>0</v>
      </c>
      <c r="AW36" s="177">
        <v>0</v>
      </c>
      <c r="AX36" s="177">
        <v>0</v>
      </c>
      <c r="AY36" s="177">
        <v>0</v>
      </c>
      <c r="AZ36" s="177">
        <v>7070.3957952400015</v>
      </c>
      <c r="BA36" s="168"/>
      <c r="BB36" s="168"/>
      <c r="BC36" s="168"/>
      <c r="BD36" s="168"/>
      <c r="BE36" s="168"/>
      <c r="BF36" s="168"/>
      <c r="BG36" s="168"/>
    </row>
    <row r="37" spans="1:59" s="10" customFormat="1" x14ac:dyDescent="0.3">
      <c r="A37" s="181" t="s">
        <v>99</v>
      </c>
      <c r="B37" s="177">
        <v>0</v>
      </c>
      <c r="C37" s="177">
        <v>0</v>
      </c>
      <c r="D37" s="177">
        <v>0</v>
      </c>
      <c r="E37" s="177">
        <v>1473.5150030000002</v>
      </c>
      <c r="F37" s="177">
        <v>1740.5522070000002</v>
      </c>
      <c r="G37" s="177">
        <v>74.706502999999998</v>
      </c>
      <c r="H37" s="177">
        <v>595.92262400000004</v>
      </c>
      <c r="I37" s="177">
        <v>720.1652949999999</v>
      </c>
      <c r="J37" s="177">
        <v>2909.6463090000002</v>
      </c>
      <c r="K37" s="177">
        <v>46.933218000000004</v>
      </c>
      <c r="L37" s="177">
        <v>0</v>
      </c>
      <c r="M37" s="177">
        <v>889.267832</v>
      </c>
      <c r="N37" s="177">
        <v>0</v>
      </c>
      <c r="O37" s="177">
        <v>0</v>
      </c>
      <c r="P37" s="177">
        <v>5708.8764449999999</v>
      </c>
      <c r="Q37" s="177">
        <v>6305.9264340000009</v>
      </c>
      <c r="R37" s="177">
        <v>12083.552536000001</v>
      </c>
      <c r="S37" s="177">
        <v>1888.2425279999998</v>
      </c>
      <c r="T37" s="177">
        <v>372.66027500000001</v>
      </c>
      <c r="U37" s="177">
        <v>2312.2745340800002</v>
      </c>
      <c r="V37" s="177">
        <v>732.8655753999999</v>
      </c>
      <c r="W37" s="177">
        <v>811.45916</v>
      </c>
      <c r="X37" s="177">
        <v>0</v>
      </c>
      <c r="Y37" s="177">
        <v>819.05483399999991</v>
      </c>
      <c r="Z37" s="177">
        <v>616.30091200000004</v>
      </c>
      <c r="AA37" s="177">
        <v>2246.0594909999995</v>
      </c>
      <c r="AB37" s="177">
        <v>1340.8283250000002</v>
      </c>
      <c r="AC37" s="177">
        <v>0</v>
      </c>
      <c r="AD37" s="177">
        <v>315.77689200000003</v>
      </c>
      <c r="AE37" s="177">
        <v>96.422840999999991</v>
      </c>
      <c r="AF37" s="177">
        <v>4428.777478</v>
      </c>
      <c r="AG37" s="177">
        <v>5953.1709000000019</v>
      </c>
      <c r="AH37" s="177">
        <v>0</v>
      </c>
      <c r="AI37" s="177">
        <v>1933.2069250000004</v>
      </c>
      <c r="AJ37" s="177">
        <v>2906.0737510000004</v>
      </c>
      <c r="AK37" s="177">
        <v>5086.2120100000011</v>
      </c>
      <c r="AL37" s="177">
        <v>318.21345099999996</v>
      </c>
      <c r="AM37" s="177">
        <v>2110.4252960000003</v>
      </c>
      <c r="AN37" s="177">
        <v>4586.2049109999998</v>
      </c>
      <c r="AO37" s="177">
        <v>39.223270999999997</v>
      </c>
      <c r="AP37" s="177">
        <v>970.29928800000005</v>
      </c>
      <c r="AQ37" s="177">
        <v>220.55396800000003</v>
      </c>
      <c r="AR37" s="177">
        <v>1526.8739110000004</v>
      </c>
      <c r="AS37" s="177">
        <v>1110.8082340000001</v>
      </c>
      <c r="AT37" s="177">
        <v>858.24278700000002</v>
      </c>
      <c r="AU37" s="177">
        <v>3578.8940818800002</v>
      </c>
      <c r="AV37" s="177">
        <v>0</v>
      </c>
      <c r="AW37" s="177">
        <v>0</v>
      </c>
      <c r="AX37" s="177">
        <v>0</v>
      </c>
      <c r="AY37" s="177">
        <v>0</v>
      </c>
      <c r="AZ37" s="177">
        <v>2014.7574035600001</v>
      </c>
      <c r="BA37" s="168"/>
      <c r="BB37" s="168"/>
      <c r="BC37" s="168"/>
      <c r="BD37" s="168"/>
      <c r="BE37" s="168"/>
      <c r="BF37" s="168"/>
      <c r="BG37" s="168"/>
    </row>
    <row r="38" spans="1:59" s="10" customFormat="1" x14ac:dyDescent="0.3">
      <c r="A38" s="180" t="s">
        <v>104</v>
      </c>
      <c r="B38" s="183">
        <f t="shared" ref="B38:AG38" si="10">SUM(B39:B42)</f>
        <v>0</v>
      </c>
      <c r="C38" s="183">
        <f t="shared" si="10"/>
        <v>0</v>
      </c>
      <c r="D38" s="183">
        <f t="shared" si="10"/>
        <v>0</v>
      </c>
      <c r="E38" s="183">
        <f t="shared" si="10"/>
        <v>0</v>
      </c>
      <c r="F38" s="183">
        <f t="shared" si="10"/>
        <v>0</v>
      </c>
      <c r="G38" s="183">
        <f t="shared" si="10"/>
        <v>0</v>
      </c>
      <c r="H38" s="183">
        <f t="shared" si="10"/>
        <v>0</v>
      </c>
      <c r="I38" s="183">
        <f t="shared" si="10"/>
        <v>0</v>
      </c>
      <c r="J38" s="183">
        <f t="shared" si="10"/>
        <v>0</v>
      </c>
      <c r="K38" s="183">
        <f t="shared" si="10"/>
        <v>0</v>
      </c>
      <c r="L38" s="183">
        <f t="shared" si="10"/>
        <v>0</v>
      </c>
      <c r="M38" s="183">
        <f t="shared" si="10"/>
        <v>0</v>
      </c>
      <c r="N38" s="183">
        <f t="shared" si="10"/>
        <v>0</v>
      </c>
      <c r="O38" s="183">
        <f t="shared" si="10"/>
        <v>0</v>
      </c>
      <c r="P38" s="183">
        <f t="shared" si="10"/>
        <v>0</v>
      </c>
      <c r="Q38" s="183">
        <f t="shared" si="10"/>
        <v>0</v>
      </c>
      <c r="R38" s="183">
        <f t="shared" si="10"/>
        <v>0</v>
      </c>
      <c r="S38" s="183">
        <f t="shared" si="10"/>
        <v>0</v>
      </c>
      <c r="T38" s="183">
        <f t="shared" si="10"/>
        <v>0</v>
      </c>
      <c r="U38" s="183">
        <f t="shared" si="10"/>
        <v>0</v>
      </c>
      <c r="V38" s="183">
        <f t="shared" si="10"/>
        <v>0</v>
      </c>
      <c r="W38" s="183">
        <f t="shared" si="10"/>
        <v>0</v>
      </c>
      <c r="X38" s="183">
        <f t="shared" si="10"/>
        <v>0</v>
      </c>
      <c r="Y38" s="183">
        <f t="shared" si="10"/>
        <v>0</v>
      </c>
      <c r="Z38" s="183">
        <f t="shared" si="10"/>
        <v>0</v>
      </c>
      <c r="AA38" s="183">
        <f t="shared" si="10"/>
        <v>0</v>
      </c>
      <c r="AB38" s="183">
        <f t="shared" si="10"/>
        <v>0</v>
      </c>
      <c r="AC38" s="183">
        <f t="shared" si="10"/>
        <v>0</v>
      </c>
      <c r="AD38" s="183">
        <f t="shared" si="10"/>
        <v>0</v>
      </c>
      <c r="AE38" s="183">
        <f t="shared" si="10"/>
        <v>0</v>
      </c>
      <c r="AF38" s="183">
        <f t="shared" si="10"/>
        <v>0</v>
      </c>
      <c r="AG38" s="183">
        <f t="shared" si="10"/>
        <v>0</v>
      </c>
      <c r="AH38" s="183">
        <f t="shared" ref="AH38:AZ38" si="11">SUM(AH39:AH42)</f>
        <v>0</v>
      </c>
      <c r="AI38" s="183">
        <f t="shared" si="11"/>
        <v>0</v>
      </c>
      <c r="AJ38" s="183">
        <f t="shared" si="11"/>
        <v>0</v>
      </c>
      <c r="AK38" s="183">
        <f t="shared" si="11"/>
        <v>0</v>
      </c>
      <c r="AL38" s="183">
        <f t="shared" si="11"/>
        <v>0</v>
      </c>
      <c r="AM38" s="183">
        <f t="shared" si="11"/>
        <v>0</v>
      </c>
      <c r="AN38" s="183">
        <f t="shared" si="11"/>
        <v>0</v>
      </c>
      <c r="AO38" s="183">
        <f t="shared" si="11"/>
        <v>0</v>
      </c>
      <c r="AP38" s="183">
        <f t="shared" si="11"/>
        <v>0</v>
      </c>
      <c r="AQ38" s="183">
        <f t="shared" si="11"/>
        <v>0</v>
      </c>
      <c r="AR38" s="183">
        <f t="shared" si="11"/>
        <v>0</v>
      </c>
      <c r="AS38" s="183">
        <f t="shared" si="11"/>
        <v>0</v>
      </c>
      <c r="AT38" s="183">
        <f t="shared" si="11"/>
        <v>0</v>
      </c>
      <c r="AU38" s="183">
        <f t="shared" si="11"/>
        <v>0</v>
      </c>
      <c r="AV38" s="183">
        <f t="shared" si="11"/>
        <v>0</v>
      </c>
      <c r="AW38" s="183">
        <f t="shared" si="11"/>
        <v>0</v>
      </c>
      <c r="AX38" s="183">
        <f t="shared" si="11"/>
        <v>0</v>
      </c>
      <c r="AY38" s="183">
        <f t="shared" si="11"/>
        <v>0</v>
      </c>
      <c r="AZ38" s="183">
        <f t="shared" si="11"/>
        <v>0</v>
      </c>
      <c r="BA38" s="168"/>
      <c r="BB38" s="168"/>
      <c r="BC38" s="168"/>
      <c r="BD38" s="168"/>
      <c r="BE38" s="168"/>
      <c r="BF38" s="168"/>
      <c r="BG38" s="168"/>
    </row>
    <row r="39" spans="1:59" s="10" customFormat="1" x14ac:dyDescent="0.3">
      <c r="A39" s="181" t="s">
        <v>96</v>
      </c>
      <c r="B39" s="177">
        <v>0</v>
      </c>
      <c r="C39" s="177">
        <v>0</v>
      </c>
      <c r="D39" s="177">
        <v>0</v>
      </c>
      <c r="E39" s="177">
        <v>0</v>
      </c>
      <c r="F39" s="177">
        <v>0</v>
      </c>
      <c r="G39" s="177">
        <v>0</v>
      </c>
      <c r="H39" s="177">
        <v>0</v>
      </c>
      <c r="I39" s="177">
        <v>0</v>
      </c>
      <c r="J39" s="177">
        <v>0</v>
      </c>
      <c r="K39" s="177">
        <v>0</v>
      </c>
      <c r="L39" s="177">
        <v>0</v>
      </c>
      <c r="M39" s="177">
        <v>0</v>
      </c>
      <c r="N39" s="177">
        <v>0</v>
      </c>
      <c r="O39" s="177">
        <v>0</v>
      </c>
      <c r="P39" s="177">
        <v>0</v>
      </c>
      <c r="Q39" s="177">
        <v>0</v>
      </c>
      <c r="R39" s="177">
        <v>0</v>
      </c>
      <c r="S39" s="177">
        <v>0</v>
      </c>
      <c r="T39" s="177">
        <v>0</v>
      </c>
      <c r="U39" s="177">
        <v>0</v>
      </c>
      <c r="V39" s="177">
        <v>0</v>
      </c>
      <c r="W39" s="177">
        <v>0</v>
      </c>
      <c r="X39" s="177">
        <v>0</v>
      </c>
      <c r="Y39" s="177">
        <v>0</v>
      </c>
      <c r="Z39" s="177">
        <v>0</v>
      </c>
      <c r="AA39" s="177">
        <v>0</v>
      </c>
      <c r="AB39" s="177">
        <v>0</v>
      </c>
      <c r="AC39" s="177">
        <v>0</v>
      </c>
      <c r="AD39" s="177">
        <v>0</v>
      </c>
      <c r="AE39" s="177">
        <v>0</v>
      </c>
      <c r="AF39" s="177">
        <v>0</v>
      </c>
      <c r="AG39" s="177">
        <v>0</v>
      </c>
      <c r="AH39" s="177">
        <v>0</v>
      </c>
      <c r="AI39" s="177">
        <v>0</v>
      </c>
      <c r="AJ39" s="177">
        <v>0</v>
      </c>
      <c r="AK39" s="177">
        <v>0</v>
      </c>
      <c r="AL39" s="177">
        <v>0</v>
      </c>
      <c r="AM39" s="177">
        <v>0</v>
      </c>
      <c r="AN39" s="177">
        <v>0</v>
      </c>
      <c r="AO39" s="177">
        <v>0</v>
      </c>
      <c r="AP39" s="177">
        <v>0</v>
      </c>
      <c r="AQ39" s="177">
        <v>0</v>
      </c>
      <c r="AR39" s="177">
        <v>0</v>
      </c>
      <c r="AS39" s="177">
        <v>0</v>
      </c>
      <c r="AT39" s="177">
        <v>0</v>
      </c>
      <c r="AU39" s="177">
        <v>0</v>
      </c>
      <c r="AV39" s="177">
        <v>0</v>
      </c>
      <c r="AW39" s="177">
        <v>0</v>
      </c>
      <c r="AX39" s="177">
        <v>0</v>
      </c>
      <c r="AY39" s="177">
        <v>0</v>
      </c>
      <c r="AZ39" s="177">
        <v>0</v>
      </c>
      <c r="BA39" s="168"/>
      <c r="BB39" s="168"/>
      <c r="BC39" s="168"/>
      <c r="BD39" s="168"/>
      <c r="BE39" s="168"/>
      <c r="BF39" s="168"/>
      <c r="BG39" s="168"/>
    </row>
    <row r="40" spans="1:59" s="10" customFormat="1" x14ac:dyDescent="0.3">
      <c r="A40" s="181" t="s">
        <v>97</v>
      </c>
      <c r="B40" s="177">
        <v>0</v>
      </c>
      <c r="C40" s="177">
        <v>0</v>
      </c>
      <c r="D40" s="177">
        <v>0</v>
      </c>
      <c r="E40" s="177">
        <v>0</v>
      </c>
      <c r="F40" s="177">
        <v>0</v>
      </c>
      <c r="G40" s="177">
        <v>0</v>
      </c>
      <c r="H40" s="177">
        <v>0</v>
      </c>
      <c r="I40" s="177">
        <v>0</v>
      </c>
      <c r="J40" s="177">
        <v>0</v>
      </c>
      <c r="K40" s="177">
        <v>0</v>
      </c>
      <c r="L40" s="177">
        <v>0</v>
      </c>
      <c r="M40" s="177">
        <v>0</v>
      </c>
      <c r="N40" s="177">
        <v>0</v>
      </c>
      <c r="O40" s="177">
        <v>0</v>
      </c>
      <c r="P40" s="177">
        <v>0</v>
      </c>
      <c r="Q40" s="177">
        <v>0</v>
      </c>
      <c r="R40" s="177">
        <v>0</v>
      </c>
      <c r="S40" s="177">
        <v>0</v>
      </c>
      <c r="T40" s="177">
        <v>0</v>
      </c>
      <c r="U40" s="177">
        <v>0</v>
      </c>
      <c r="V40" s="177">
        <v>0</v>
      </c>
      <c r="W40" s="177">
        <v>0</v>
      </c>
      <c r="X40" s="177">
        <v>0</v>
      </c>
      <c r="Y40" s="177">
        <v>0</v>
      </c>
      <c r="Z40" s="177">
        <v>0</v>
      </c>
      <c r="AA40" s="177">
        <v>0</v>
      </c>
      <c r="AB40" s="177">
        <v>0</v>
      </c>
      <c r="AC40" s="177">
        <v>0</v>
      </c>
      <c r="AD40" s="177">
        <v>0</v>
      </c>
      <c r="AE40" s="177">
        <v>0</v>
      </c>
      <c r="AF40" s="177">
        <v>0</v>
      </c>
      <c r="AG40" s="177">
        <v>0</v>
      </c>
      <c r="AH40" s="177">
        <v>0</v>
      </c>
      <c r="AI40" s="177">
        <v>0</v>
      </c>
      <c r="AJ40" s="177">
        <v>0</v>
      </c>
      <c r="AK40" s="177">
        <v>0</v>
      </c>
      <c r="AL40" s="177">
        <v>0</v>
      </c>
      <c r="AM40" s="177">
        <v>0</v>
      </c>
      <c r="AN40" s="177">
        <v>0</v>
      </c>
      <c r="AO40" s="177">
        <v>0</v>
      </c>
      <c r="AP40" s="177">
        <v>0</v>
      </c>
      <c r="AQ40" s="177">
        <v>0</v>
      </c>
      <c r="AR40" s="177">
        <v>0</v>
      </c>
      <c r="AS40" s="177">
        <v>0</v>
      </c>
      <c r="AT40" s="177">
        <v>0</v>
      </c>
      <c r="AU40" s="177">
        <v>0</v>
      </c>
      <c r="AV40" s="177">
        <v>0</v>
      </c>
      <c r="AW40" s="177">
        <v>0</v>
      </c>
      <c r="AX40" s="177">
        <v>0</v>
      </c>
      <c r="AY40" s="177">
        <v>0</v>
      </c>
      <c r="AZ40" s="177">
        <v>0</v>
      </c>
      <c r="BA40" s="168"/>
      <c r="BB40" s="168"/>
      <c r="BC40" s="168"/>
      <c r="BD40" s="168"/>
      <c r="BE40" s="168"/>
      <c r="BF40" s="168"/>
      <c r="BG40" s="168"/>
    </row>
    <row r="41" spans="1:59" s="10" customFormat="1" x14ac:dyDescent="0.3">
      <c r="A41" s="181" t="s">
        <v>98</v>
      </c>
      <c r="B41" s="177">
        <v>0</v>
      </c>
      <c r="C41" s="177">
        <v>0</v>
      </c>
      <c r="D41" s="177">
        <v>0</v>
      </c>
      <c r="E41" s="177">
        <v>0</v>
      </c>
      <c r="F41" s="177">
        <v>0</v>
      </c>
      <c r="G41" s="177">
        <v>0</v>
      </c>
      <c r="H41" s="177">
        <v>0</v>
      </c>
      <c r="I41" s="177">
        <v>0</v>
      </c>
      <c r="J41" s="177">
        <v>0</v>
      </c>
      <c r="K41" s="177">
        <v>0</v>
      </c>
      <c r="L41" s="177">
        <v>0</v>
      </c>
      <c r="M41" s="177">
        <v>0</v>
      </c>
      <c r="N41" s="177">
        <v>0</v>
      </c>
      <c r="O41" s="177">
        <v>0</v>
      </c>
      <c r="P41" s="177">
        <v>0</v>
      </c>
      <c r="Q41" s="177">
        <v>0</v>
      </c>
      <c r="R41" s="177">
        <v>0</v>
      </c>
      <c r="S41" s="177">
        <v>0</v>
      </c>
      <c r="T41" s="177">
        <v>0</v>
      </c>
      <c r="U41" s="177">
        <v>0</v>
      </c>
      <c r="V41" s="177">
        <v>0</v>
      </c>
      <c r="W41" s="177">
        <v>0</v>
      </c>
      <c r="X41" s="177">
        <v>0</v>
      </c>
      <c r="Y41" s="177">
        <v>0</v>
      </c>
      <c r="Z41" s="177">
        <v>0</v>
      </c>
      <c r="AA41" s="177">
        <v>0</v>
      </c>
      <c r="AB41" s="177">
        <v>0</v>
      </c>
      <c r="AC41" s="177">
        <v>0</v>
      </c>
      <c r="AD41" s="177">
        <v>0</v>
      </c>
      <c r="AE41" s="177">
        <v>0</v>
      </c>
      <c r="AF41" s="177">
        <v>0</v>
      </c>
      <c r="AG41" s="177">
        <v>0</v>
      </c>
      <c r="AH41" s="177">
        <v>0</v>
      </c>
      <c r="AI41" s="177">
        <v>0</v>
      </c>
      <c r="AJ41" s="177">
        <v>0</v>
      </c>
      <c r="AK41" s="177">
        <v>0</v>
      </c>
      <c r="AL41" s="177">
        <v>0</v>
      </c>
      <c r="AM41" s="177">
        <v>0</v>
      </c>
      <c r="AN41" s="177">
        <v>0</v>
      </c>
      <c r="AO41" s="177">
        <v>0</v>
      </c>
      <c r="AP41" s="177">
        <v>0</v>
      </c>
      <c r="AQ41" s="177">
        <v>0</v>
      </c>
      <c r="AR41" s="177">
        <v>0</v>
      </c>
      <c r="AS41" s="177">
        <v>0</v>
      </c>
      <c r="AT41" s="177">
        <v>0</v>
      </c>
      <c r="AU41" s="177">
        <v>0</v>
      </c>
      <c r="AV41" s="177">
        <v>0</v>
      </c>
      <c r="AW41" s="177">
        <v>0</v>
      </c>
      <c r="AX41" s="177">
        <v>0</v>
      </c>
      <c r="AY41" s="177">
        <v>0</v>
      </c>
      <c r="AZ41" s="177">
        <v>0</v>
      </c>
      <c r="BA41" s="168"/>
      <c r="BB41" s="168"/>
      <c r="BC41" s="168"/>
      <c r="BD41" s="168"/>
      <c r="BE41" s="168"/>
      <c r="BF41" s="168"/>
      <c r="BG41" s="168"/>
    </row>
    <row r="42" spans="1:59" s="10" customFormat="1" x14ac:dyDescent="0.3">
      <c r="A42" s="181" t="s">
        <v>99</v>
      </c>
      <c r="B42" s="177">
        <v>0</v>
      </c>
      <c r="C42" s="177">
        <v>0</v>
      </c>
      <c r="D42" s="177">
        <v>0</v>
      </c>
      <c r="E42" s="177">
        <v>0</v>
      </c>
      <c r="F42" s="177">
        <v>0</v>
      </c>
      <c r="G42" s="177">
        <v>0</v>
      </c>
      <c r="H42" s="177">
        <v>0</v>
      </c>
      <c r="I42" s="177">
        <v>0</v>
      </c>
      <c r="J42" s="177">
        <v>0</v>
      </c>
      <c r="K42" s="177">
        <v>0</v>
      </c>
      <c r="L42" s="177">
        <v>0</v>
      </c>
      <c r="M42" s="177">
        <v>0</v>
      </c>
      <c r="N42" s="177">
        <v>0</v>
      </c>
      <c r="O42" s="177">
        <v>0</v>
      </c>
      <c r="P42" s="177">
        <v>0</v>
      </c>
      <c r="Q42" s="177">
        <v>0</v>
      </c>
      <c r="R42" s="177">
        <v>0</v>
      </c>
      <c r="S42" s="177">
        <v>0</v>
      </c>
      <c r="T42" s="177">
        <v>0</v>
      </c>
      <c r="U42" s="177">
        <v>0</v>
      </c>
      <c r="V42" s="177">
        <v>0</v>
      </c>
      <c r="W42" s="177">
        <v>0</v>
      </c>
      <c r="X42" s="177">
        <v>0</v>
      </c>
      <c r="Y42" s="177">
        <v>0</v>
      </c>
      <c r="Z42" s="177">
        <v>0</v>
      </c>
      <c r="AA42" s="177">
        <v>0</v>
      </c>
      <c r="AB42" s="177">
        <v>0</v>
      </c>
      <c r="AC42" s="177">
        <v>0</v>
      </c>
      <c r="AD42" s="177">
        <v>0</v>
      </c>
      <c r="AE42" s="177">
        <v>0</v>
      </c>
      <c r="AF42" s="177">
        <v>0</v>
      </c>
      <c r="AG42" s="177">
        <v>0</v>
      </c>
      <c r="AH42" s="177">
        <v>0</v>
      </c>
      <c r="AI42" s="177">
        <v>0</v>
      </c>
      <c r="AJ42" s="177">
        <v>0</v>
      </c>
      <c r="AK42" s="177">
        <v>0</v>
      </c>
      <c r="AL42" s="177">
        <v>0</v>
      </c>
      <c r="AM42" s="177">
        <v>0</v>
      </c>
      <c r="AN42" s="177">
        <v>0</v>
      </c>
      <c r="AO42" s="177">
        <v>0</v>
      </c>
      <c r="AP42" s="177">
        <v>0</v>
      </c>
      <c r="AQ42" s="177">
        <v>0</v>
      </c>
      <c r="AR42" s="177">
        <v>0</v>
      </c>
      <c r="AS42" s="177">
        <v>0</v>
      </c>
      <c r="AT42" s="177">
        <v>0</v>
      </c>
      <c r="AU42" s="177">
        <v>0</v>
      </c>
      <c r="AV42" s="177">
        <v>0</v>
      </c>
      <c r="AW42" s="177">
        <v>0</v>
      </c>
      <c r="AX42" s="177">
        <v>0</v>
      </c>
      <c r="AY42" s="177">
        <v>0</v>
      </c>
      <c r="AZ42" s="177">
        <v>0</v>
      </c>
      <c r="BA42" s="168"/>
      <c r="BB42" s="168"/>
      <c r="BC42" s="168"/>
      <c r="BD42" s="168"/>
      <c r="BE42" s="168"/>
      <c r="BF42" s="168"/>
      <c r="BG42" s="168"/>
    </row>
    <row r="43" spans="1:59" s="10" customFormat="1" x14ac:dyDescent="0.3">
      <c r="A43" s="184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68"/>
      <c r="BB43" s="168"/>
      <c r="BC43" s="168"/>
      <c r="BD43" s="168"/>
      <c r="BE43" s="168"/>
      <c r="BF43" s="168"/>
      <c r="BG43" s="168"/>
    </row>
    <row r="44" spans="1:59" s="10" customFormat="1" x14ac:dyDescent="0.3">
      <c r="A44" s="184" t="s">
        <v>105</v>
      </c>
      <c r="B44" s="186">
        <v>0</v>
      </c>
      <c r="C44" s="186">
        <v>777965.21519999998</v>
      </c>
      <c r="D44" s="186">
        <v>183259.12969999999</v>
      </c>
      <c r="E44" s="186">
        <v>881229.73849999998</v>
      </c>
      <c r="F44" s="186">
        <v>303369.61459999997</v>
      </c>
      <c r="G44" s="186">
        <v>431851.51919999998</v>
      </c>
      <c r="H44" s="186">
        <v>187667.94779999999</v>
      </c>
      <c r="I44" s="186">
        <v>1151060.5018</v>
      </c>
      <c r="J44" s="186">
        <v>1513223.963</v>
      </c>
      <c r="K44" s="186">
        <v>684956.39040000003</v>
      </c>
      <c r="L44" s="186">
        <v>1102075.5153000001</v>
      </c>
      <c r="M44" s="186">
        <v>1106970.4517000001</v>
      </c>
      <c r="N44" s="186">
        <v>2603399.6705999998</v>
      </c>
      <c r="O44" s="186">
        <v>371585.04710000003</v>
      </c>
      <c r="P44" s="186">
        <v>1790512.5819000001</v>
      </c>
      <c r="Q44" s="186">
        <v>2099007.9352000002</v>
      </c>
      <c r="R44" s="186">
        <v>748997.02179999999</v>
      </c>
      <c r="S44" s="186">
        <v>315949.92989999999</v>
      </c>
      <c r="T44" s="186">
        <v>503286.2758</v>
      </c>
      <c r="U44" s="186">
        <v>924970.57239999995</v>
      </c>
      <c r="V44" s="186">
        <v>576046.57609999995</v>
      </c>
      <c r="W44" s="186">
        <v>402329.33529999998</v>
      </c>
      <c r="X44" s="186">
        <v>1252673.7790999999</v>
      </c>
      <c r="Y44" s="186">
        <v>2769440.6871000002</v>
      </c>
      <c r="Z44" s="186">
        <v>5095858.5456999997</v>
      </c>
      <c r="AA44" s="186">
        <v>324450.62550000002</v>
      </c>
      <c r="AB44" s="186">
        <v>442688.50319999998</v>
      </c>
      <c r="AC44" s="186">
        <v>310928.8002</v>
      </c>
      <c r="AD44" s="186">
        <v>599817.10340000002</v>
      </c>
      <c r="AE44" s="186">
        <v>685996.15969999996</v>
      </c>
      <c r="AF44" s="186">
        <v>641412.54410000006</v>
      </c>
      <c r="AG44" s="186">
        <v>1511921.419</v>
      </c>
      <c r="AH44" s="186">
        <v>648222.07779999997</v>
      </c>
      <c r="AI44" s="186">
        <v>383377.35509999999</v>
      </c>
      <c r="AJ44" s="186">
        <v>1547251.9617000001</v>
      </c>
      <c r="AK44" s="186">
        <v>592139.09809999994</v>
      </c>
      <c r="AL44" s="186">
        <v>475498.03519999998</v>
      </c>
      <c r="AM44" s="186">
        <v>291326.35739999998</v>
      </c>
      <c r="AN44" s="186">
        <v>2231419.5666999999</v>
      </c>
      <c r="AO44" s="186">
        <v>2581923.2914999998</v>
      </c>
      <c r="AP44" s="186">
        <v>581467.46719999996</v>
      </c>
      <c r="AQ44" s="186">
        <v>1294770.0745999999</v>
      </c>
      <c r="AR44" s="186">
        <v>1311047.689</v>
      </c>
      <c r="AS44" s="186">
        <v>2609576.2042</v>
      </c>
      <c r="AT44" s="186">
        <v>326826.45909999998</v>
      </c>
      <c r="AU44" s="186">
        <v>1751583.2043999999</v>
      </c>
      <c r="AV44" s="186">
        <v>2232201.8289000001</v>
      </c>
      <c r="AW44" s="186">
        <v>194370.58230000001</v>
      </c>
      <c r="AX44" s="186">
        <v>210258.6636</v>
      </c>
      <c r="AY44" s="186">
        <v>2908072.3802</v>
      </c>
      <c r="AZ44" s="186">
        <v>3007619.9338000002</v>
      </c>
      <c r="BA44" s="168"/>
      <c r="BB44" s="168"/>
      <c r="BC44" s="168"/>
      <c r="BD44" s="168"/>
      <c r="BE44" s="168"/>
      <c r="BF44" s="168"/>
      <c r="BG44" s="168"/>
    </row>
    <row r="45" spans="1:59" s="10" customFormat="1" x14ac:dyDescent="0.3">
      <c r="A45" s="187" t="s">
        <v>106</v>
      </c>
      <c r="B45" s="188">
        <v>0</v>
      </c>
      <c r="C45" s="188">
        <v>643620.22959999996</v>
      </c>
      <c r="D45" s="188">
        <v>48914.117299999998</v>
      </c>
      <c r="E45" s="188">
        <v>746884.69920000003</v>
      </c>
      <c r="F45" s="188">
        <v>169024.5485</v>
      </c>
      <c r="G45" s="188">
        <v>297506.42609999998</v>
      </c>
      <c r="H45" s="188">
        <v>53322.827799999999</v>
      </c>
      <c r="I45" s="188">
        <v>1016715.3551</v>
      </c>
      <c r="J45" s="188">
        <v>1378878.7893999999</v>
      </c>
      <c r="K45" s="188">
        <v>550611.1899</v>
      </c>
      <c r="L45" s="188">
        <v>967730.2879</v>
      </c>
      <c r="M45" s="188">
        <v>972625.19750000001</v>
      </c>
      <c r="N45" s="188">
        <v>2469054.3895</v>
      </c>
      <c r="O45" s="188">
        <v>237239.73910000001</v>
      </c>
      <c r="P45" s="188">
        <v>1656167.247</v>
      </c>
      <c r="Q45" s="188">
        <v>1964662.5734999999</v>
      </c>
      <c r="R45" s="188">
        <v>614651.63320000004</v>
      </c>
      <c r="S45" s="188">
        <v>181604.51439999999</v>
      </c>
      <c r="T45" s="188">
        <v>368940.83350000001</v>
      </c>
      <c r="U45" s="188">
        <v>790625.10309999995</v>
      </c>
      <c r="V45" s="188">
        <v>441701.08</v>
      </c>
      <c r="W45" s="188">
        <v>267983.81229999999</v>
      </c>
      <c r="X45" s="188">
        <v>1118328.2293</v>
      </c>
      <c r="Y45" s="188">
        <v>2635095.1104000001</v>
      </c>
      <c r="Z45" s="188">
        <v>4961512.9422000004</v>
      </c>
      <c r="AA45" s="188">
        <v>190104.995</v>
      </c>
      <c r="AB45" s="188">
        <v>308342.84590000001</v>
      </c>
      <c r="AC45" s="188">
        <v>176583.11600000001</v>
      </c>
      <c r="AD45" s="188">
        <v>465471.39240000001</v>
      </c>
      <c r="AE45" s="188">
        <v>551650.42169999995</v>
      </c>
      <c r="AF45" s="188">
        <v>507066.77929999999</v>
      </c>
      <c r="AG45" s="188">
        <v>1377575.6274000001</v>
      </c>
      <c r="AH45" s="188">
        <v>513876.25929999998</v>
      </c>
      <c r="AI45" s="188">
        <v>249031.5097</v>
      </c>
      <c r="AJ45" s="188">
        <v>1412906.0895</v>
      </c>
      <c r="AK45" s="188">
        <v>457793.19900000002</v>
      </c>
      <c r="AL45" s="188">
        <v>341152.10920000001</v>
      </c>
      <c r="AM45" s="188">
        <v>156980.4045</v>
      </c>
      <c r="AN45" s="188">
        <v>2097073.5870000001</v>
      </c>
      <c r="AO45" s="188">
        <v>2447577.2848999999</v>
      </c>
      <c r="AP45" s="188">
        <v>447121.43369999999</v>
      </c>
      <c r="AQ45" s="188">
        <v>1160424.0142999999</v>
      </c>
      <c r="AR45" s="188">
        <v>1176701.6017</v>
      </c>
      <c r="AS45" s="188">
        <v>2475230.0902</v>
      </c>
      <c r="AT45" s="188">
        <v>192480.3181</v>
      </c>
      <c r="AU45" s="188">
        <v>1617237.0364999999</v>
      </c>
      <c r="AV45" s="188">
        <v>2097855.6342000002</v>
      </c>
      <c r="AW45" s="188">
        <v>60024.360800000002</v>
      </c>
      <c r="AX45" s="188">
        <v>75912.415200000003</v>
      </c>
      <c r="AY45" s="188">
        <v>2773726.1049000002</v>
      </c>
      <c r="AZ45" s="188">
        <v>2873273.6316</v>
      </c>
      <c r="BA45" s="168"/>
      <c r="BB45" s="168"/>
      <c r="BC45" s="168"/>
      <c r="BD45" s="168"/>
      <c r="BE45" s="168"/>
      <c r="BF45" s="168"/>
      <c r="BG45" s="168"/>
    </row>
    <row r="46" spans="1:59" s="10" customFormat="1" x14ac:dyDescent="0.3">
      <c r="A46" s="189" t="s">
        <v>107</v>
      </c>
      <c r="B46" s="188">
        <v>0</v>
      </c>
      <c r="C46" s="188">
        <v>524767.55169999995</v>
      </c>
      <c r="D46" s="188">
        <v>0</v>
      </c>
      <c r="E46" s="188">
        <v>665400.28260000004</v>
      </c>
      <c r="F46" s="188">
        <v>0</v>
      </c>
      <c r="G46" s="188">
        <v>258078.56099999999</v>
      </c>
      <c r="H46" s="188">
        <v>0</v>
      </c>
      <c r="I46" s="188">
        <v>977383.48730000004</v>
      </c>
      <c r="J46" s="188">
        <v>946214.46109999996</v>
      </c>
      <c r="K46" s="188">
        <v>69220.0671</v>
      </c>
      <c r="L46" s="188">
        <v>855415.00749999995</v>
      </c>
      <c r="M46" s="188">
        <v>947769.01919999998</v>
      </c>
      <c r="N46" s="188">
        <v>2385226.7897999999</v>
      </c>
      <c r="O46" s="188">
        <v>78390.286600000007</v>
      </c>
      <c r="P46" s="188">
        <v>1145467.8078000001</v>
      </c>
      <c r="Q46" s="188">
        <v>1630925.0234999999</v>
      </c>
      <c r="R46" s="188">
        <v>70756.850399999996</v>
      </c>
      <c r="S46" s="188">
        <v>23764.111400000002</v>
      </c>
      <c r="T46" s="188">
        <v>335427.68040000001</v>
      </c>
      <c r="U46" s="188">
        <v>428506.00689999998</v>
      </c>
      <c r="V46" s="188">
        <v>380991.54210000002</v>
      </c>
      <c r="W46" s="188">
        <v>179696.7629</v>
      </c>
      <c r="X46" s="188">
        <v>1118328.2293</v>
      </c>
      <c r="Y46" s="188">
        <v>2321622.8102000002</v>
      </c>
      <c r="Z46" s="188">
        <v>4432310.0248999996</v>
      </c>
      <c r="AA46" s="188">
        <v>0</v>
      </c>
      <c r="AB46" s="188">
        <v>0</v>
      </c>
      <c r="AC46" s="188">
        <v>0</v>
      </c>
      <c r="AD46" s="188">
        <v>122984.9969</v>
      </c>
      <c r="AE46" s="188">
        <v>527269.13040000002</v>
      </c>
      <c r="AF46" s="188">
        <v>0</v>
      </c>
      <c r="AG46" s="188">
        <v>265082.96179999999</v>
      </c>
      <c r="AH46" s="188">
        <v>510860.59230000002</v>
      </c>
      <c r="AI46" s="188">
        <v>0</v>
      </c>
      <c r="AJ46" s="188">
        <v>1090838.3435</v>
      </c>
      <c r="AK46" s="188">
        <v>0</v>
      </c>
      <c r="AL46" s="188">
        <v>277836.0502</v>
      </c>
      <c r="AM46" s="188">
        <v>0</v>
      </c>
      <c r="AN46" s="188">
        <v>1444417.9909999999</v>
      </c>
      <c r="AO46" s="188">
        <v>2282585.3654</v>
      </c>
      <c r="AP46" s="188">
        <v>54705.200299999997</v>
      </c>
      <c r="AQ46" s="188">
        <v>1139908.5133</v>
      </c>
      <c r="AR46" s="188">
        <v>1054019.3267000001</v>
      </c>
      <c r="AS46" s="188">
        <v>2406305.6564000002</v>
      </c>
      <c r="AT46" s="188">
        <v>109306.92419999999</v>
      </c>
      <c r="AU46" s="188">
        <v>1269020.3469</v>
      </c>
      <c r="AV46" s="188">
        <v>2097855.6342000002</v>
      </c>
      <c r="AW46" s="188">
        <v>43521.112699999998</v>
      </c>
      <c r="AX46" s="188">
        <v>25374.334200000001</v>
      </c>
      <c r="AY46" s="188">
        <v>2773692.7711999998</v>
      </c>
      <c r="AZ46" s="188">
        <v>2547416.2792000002</v>
      </c>
      <c r="BA46" s="168"/>
      <c r="BB46" s="168"/>
      <c r="BC46" s="168"/>
      <c r="BD46" s="168"/>
      <c r="BE46" s="168"/>
      <c r="BF46" s="168"/>
      <c r="BG46" s="168"/>
    </row>
    <row r="47" spans="1:59" s="10" customFormat="1" x14ac:dyDescent="0.3">
      <c r="A47" s="189" t="s">
        <v>108</v>
      </c>
      <c r="B47" s="188">
        <v>0</v>
      </c>
      <c r="C47" s="188">
        <v>118852.6779</v>
      </c>
      <c r="D47" s="188">
        <v>48914.117299999998</v>
      </c>
      <c r="E47" s="188">
        <v>22378.543900000001</v>
      </c>
      <c r="F47" s="188">
        <v>86328.853000000003</v>
      </c>
      <c r="G47" s="188">
        <v>34109.066299999999</v>
      </c>
      <c r="H47" s="188">
        <v>0</v>
      </c>
      <c r="I47" s="188">
        <v>0</v>
      </c>
      <c r="J47" s="188">
        <v>269785.96850000002</v>
      </c>
      <c r="K47" s="188">
        <v>479236.90210000001</v>
      </c>
      <c r="L47" s="188">
        <v>112315.2804</v>
      </c>
      <c r="M47" s="188">
        <v>0</v>
      </c>
      <c r="N47" s="188">
        <v>83827.599700000006</v>
      </c>
      <c r="O47" s="188">
        <v>158849.45250000001</v>
      </c>
      <c r="P47" s="188">
        <v>243120.6795</v>
      </c>
      <c r="Q47" s="188">
        <v>0</v>
      </c>
      <c r="R47" s="188">
        <v>38273.763700000003</v>
      </c>
      <c r="S47" s="188">
        <v>83465.3606</v>
      </c>
      <c r="T47" s="188">
        <v>33.3337</v>
      </c>
      <c r="U47" s="188">
        <v>195473.0926</v>
      </c>
      <c r="V47" s="188">
        <v>0</v>
      </c>
      <c r="W47" s="188">
        <v>21178.894199999999</v>
      </c>
      <c r="X47" s="188">
        <v>0</v>
      </c>
      <c r="Y47" s="188">
        <v>247877.01869999999</v>
      </c>
      <c r="Z47" s="188">
        <v>483327.00510000001</v>
      </c>
      <c r="AA47" s="188">
        <v>3543.5778</v>
      </c>
      <c r="AB47" s="188">
        <v>204559.1796</v>
      </c>
      <c r="AC47" s="188">
        <v>176583.11600000001</v>
      </c>
      <c r="AD47" s="188">
        <v>318902.27169999998</v>
      </c>
      <c r="AE47" s="188">
        <v>16368.502699999999</v>
      </c>
      <c r="AF47" s="188">
        <v>126074.7481</v>
      </c>
      <c r="AG47" s="188">
        <v>462317.92060000001</v>
      </c>
      <c r="AH47" s="188">
        <v>3015.6671000000001</v>
      </c>
      <c r="AI47" s="188">
        <v>2235.7487000000001</v>
      </c>
      <c r="AJ47" s="188">
        <v>68281.063399999999</v>
      </c>
      <c r="AK47" s="188">
        <v>75485.063699999999</v>
      </c>
      <c r="AL47" s="188">
        <v>39191.861199999999</v>
      </c>
      <c r="AM47" s="188">
        <v>20417.836500000001</v>
      </c>
      <c r="AN47" s="188">
        <v>98107.967000000004</v>
      </c>
      <c r="AO47" s="188">
        <v>162445.79070000001</v>
      </c>
      <c r="AP47" s="188">
        <v>320184.53659999999</v>
      </c>
      <c r="AQ47" s="188">
        <v>4089.0113999999999</v>
      </c>
      <c r="AR47" s="188">
        <v>0</v>
      </c>
      <c r="AS47" s="188">
        <v>0</v>
      </c>
      <c r="AT47" s="188">
        <v>17277.424299999999</v>
      </c>
      <c r="AU47" s="188">
        <v>98423.885299999994</v>
      </c>
      <c r="AV47" s="188">
        <v>0</v>
      </c>
      <c r="AW47" s="188">
        <v>16503.248100000001</v>
      </c>
      <c r="AX47" s="188">
        <v>50538.080999999998</v>
      </c>
      <c r="AY47" s="188">
        <v>33.3337</v>
      </c>
      <c r="AZ47" s="188">
        <v>199634.68210000001</v>
      </c>
      <c r="BA47" s="168"/>
      <c r="BB47" s="168"/>
      <c r="BC47" s="168"/>
      <c r="BD47" s="168"/>
      <c r="BE47" s="168"/>
      <c r="BF47" s="168"/>
      <c r="BG47" s="168"/>
    </row>
    <row r="48" spans="1:59" s="10" customFormat="1" x14ac:dyDescent="0.3">
      <c r="A48" s="189" t="s">
        <v>109</v>
      </c>
      <c r="B48" s="188">
        <v>0</v>
      </c>
      <c r="C48" s="188">
        <v>0</v>
      </c>
      <c r="D48" s="188">
        <v>0</v>
      </c>
      <c r="E48" s="188">
        <v>59105.8727</v>
      </c>
      <c r="F48" s="188">
        <v>82695.695500000002</v>
      </c>
      <c r="G48" s="188">
        <v>5318.7987999999996</v>
      </c>
      <c r="H48" s="188">
        <v>53322.827799999999</v>
      </c>
      <c r="I48" s="188">
        <v>39331.8678</v>
      </c>
      <c r="J48" s="188">
        <v>162878.3597</v>
      </c>
      <c r="K48" s="188">
        <v>2154.2208000000001</v>
      </c>
      <c r="L48" s="188">
        <v>0</v>
      </c>
      <c r="M48" s="188">
        <v>24856.1783</v>
      </c>
      <c r="N48" s="188">
        <v>0</v>
      </c>
      <c r="O48" s="188">
        <v>0</v>
      </c>
      <c r="P48" s="188">
        <v>267578.7597</v>
      </c>
      <c r="Q48" s="188">
        <v>333737.55</v>
      </c>
      <c r="R48" s="188">
        <v>505621.01909999998</v>
      </c>
      <c r="S48" s="188">
        <v>74375.042499999996</v>
      </c>
      <c r="T48" s="188">
        <v>33479.8194</v>
      </c>
      <c r="U48" s="188">
        <v>166646.0037</v>
      </c>
      <c r="V48" s="188">
        <v>60709.538</v>
      </c>
      <c r="W48" s="188">
        <v>67108.155299999999</v>
      </c>
      <c r="X48" s="188">
        <v>0</v>
      </c>
      <c r="Y48" s="188">
        <v>65595.281499999997</v>
      </c>
      <c r="Z48" s="188">
        <v>45875.912199999999</v>
      </c>
      <c r="AA48" s="188">
        <v>186561.4173</v>
      </c>
      <c r="AB48" s="188">
        <v>103783.6663</v>
      </c>
      <c r="AC48" s="188">
        <v>0</v>
      </c>
      <c r="AD48" s="188">
        <v>23584.1237</v>
      </c>
      <c r="AE48" s="188">
        <v>8012.7885999999999</v>
      </c>
      <c r="AF48" s="188">
        <v>380992.03120000003</v>
      </c>
      <c r="AG48" s="188">
        <v>650174.745</v>
      </c>
      <c r="AH48" s="188">
        <v>0</v>
      </c>
      <c r="AI48" s="188">
        <v>246795.761</v>
      </c>
      <c r="AJ48" s="188">
        <v>253786.6826</v>
      </c>
      <c r="AK48" s="188">
        <v>382308.13540000003</v>
      </c>
      <c r="AL48" s="188">
        <v>24124.197800000002</v>
      </c>
      <c r="AM48" s="188">
        <v>136562.568</v>
      </c>
      <c r="AN48" s="188">
        <v>554547.62890000001</v>
      </c>
      <c r="AO48" s="188">
        <v>2546.1288</v>
      </c>
      <c r="AP48" s="188">
        <v>72231.696899999995</v>
      </c>
      <c r="AQ48" s="188">
        <v>16426.4895</v>
      </c>
      <c r="AR48" s="188">
        <v>122682.27499999999</v>
      </c>
      <c r="AS48" s="188">
        <v>68924.433799999999</v>
      </c>
      <c r="AT48" s="188">
        <v>65895.969700000001</v>
      </c>
      <c r="AU48" s="188">
        <v>249792.80439999999</v>
      </c>
      <c r="AV48" s="188">
        <v>0</v>
      </c>
      <c r="AW48" s="188">
        <v>0</v>
      </c>
      <c r="AX48" s="188">
        <v>0</v>
      </c>
      <c r="AY48" s="188">
        <v>0</v>
      </c>
      <c r="AZ48" s="188">
        <v>126222.6703</v>
      </c>
      <c r="BA48" s="168"/>
      <c r="BB48" s="168"/>
      <c r="BC48" s="168"/>
      <c r="BD48" s="168"/>
      <c r="BE48" s="168"/>
      <c r="BF48" s="168"/>
      <c r="BG48" s="168"/>
    </row>
    <row r="49" spans="1:59" s="10" customFormat="1" x14ac:dyDescent="0.3">
      <c r="A49" s="189" t="s">
        <v>110</v>
      </c>
      <c r="B49" s="188">
        <v>0</v>
      </c>
      <c r="C49" s="188">
        <v>0</v>
      </c>
      <c r="D49" s="188">
        <v>0</v>
      </c>
      <c r="E49" s="188">
        <v>0</v>
      </c>
      <c r="F49" s="188">
        <v>0</v>
      </c>
      <c r="G49" s="188">
        <v>0</v>
      </c>
      <c r="H49" s="188">
        <v>0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  <c r="O49" s="188">
        <v>0</v>
      </c>
      <c r="P49" s="188">
        <v>0</v>
      </c>
      <c r="Q49" s="188">
        <v>0</v>
      </c>
      <c r="R49" s="188">
        <v>0</v>
      </c>
      <c r="S49" s="188">
        <v>0</v>
      </c>
      <c r="T49" s="188">
        <v>0</v>
      </c>
      <c r="U49" s="188">
        <v>0</v>
      </c>
      <c r="V49" s="188">
        <v>0</v>
      </c>
      <c r="W49" s="188">
        <v>0</v>
      </c>
      <c r="X49" s="188">
        <v>0</v>
      </c>
      <c r="Y49" s="188">
        <v>0</v>
      </c>
      <c r="Z49" s="188">
        <v>0</v>
      </c>
      <c r="AA49" s="188">
        <v>0</v>
      </c>
      <c r="AB49" s="188">
        <v>0</v>
      </c>
      <c r="AC49" s="188">
        <v>0</v>
      </c>
      <c r="AD49" s="188">
        <v>0</v>
      </c>
      <c r="AE49" s="188">
        <v>0</v>
      </c>
      <c r="AF49" s="188">
        <v>0</v>
      </c>
      <c r="AG49" s="188">
        <v>0</v>
      </c>
      <c r="AH49" s="188">
        <v>0</v>
      </c>
      <c r="AI49" s="188">
        <v>0</v>
      </c>
      <c r="AJ49" s="188">
        <v>0</v>
      </c>
      <c r="AK49" s="188">
        <v>0</v>
      </c>
      <c r="AL49" s="188">
        <v>0</v>
      </c>
      <c r="AM49" s="188">
        <v>0</v>
      </c>
      <c r="AN49" s="188">
        <v>0</v>
      </c>
      <c r="AO49" s="188">
        <v>0</v>
      </c>
      <c r="AP49" s="188">
        <v>0</v>
      </c>
      <c r="AQ49" s="188">
        <v>0</v>
      </c>
      <c r="AR49" s="188">
        <v>0</v>
      </c>
      <c r="AS49" s="188">
        <v>0</v>
      </c>
      <c r="AT49" s="188">
        <v>0</v>
      </c>
      <c r="AU49" s="188">
        <v>0</v>
      </c>
      <c r="AV49" s="188">
        <v>0</v>
      </c>
      <c r="AW49" s="188">
        <v>0</v>
      </c>
      <c r="AX49" s="188">
        <v>0</v>
      </c>
      <c r="AY49" s="188">
        <v>0</v>
      </c>
      <c r="AZ49" s="188">
        <v>0</v>
      </c>
      <c r="BA49" s="168"/>
      <c r="BB49" s="168"/>
      <c r="BC49" s="168"/>
      <c r="BD49" s="168"/>
      <c r="BE49" s="168"/>
      <c r="BF49" s="168"/>
      <c r="BG49" s="168"/>
    </row>
    <row r="50" spans="1:59" s="10" customFormat="1" x14ac:dyDescent="0.3">
      <c r="A50" s="187" t="s">
        <v>111</v>
      </c>
      <c r="B50" s="188">
        <v>0</v>
      </c>
      <c r="C50" s="188">
        <v>134344.98560000001</v>
      </c>
      <c r="D50" s="188">
        <v>134345.01240000001</v>
      </c>
      <c r="E50" s="188">
        <v>134345.0393</v>
      </c>
      <c r="F50" s="188">
        <v>134345.0662</v>
      </c>
      <c r="G50" s="188">
        <v>134345.09299999999</v>
      </c>
      <c r="H50" s="188">
        <v>134345.11989999999</v>
      </c>
      <c r="I50" s="188">
        <v>134345.14679999999</v>
      </c>
      <c r="J50" s="188">
        <v>134345.17370000001</v>
      </c>
      <c r="K50" s="188">
        <v>134345.20050000001</v>
      </c>
      <c r="L50" s="188">
        <v>134345.2274</v>
      </c>
      <c r="M50" s="188">
        <v>134345.2543</v>
      </c>
      <c r="N50" s="188">
        <v>134345.28109999999</v>
      </c>
      <c r="O50" s="188">
        <v>134345.30799999999</v>
      </c>
      <c r="P50" s="188">
        <v>134345.33489999999</v>
      </c>
      <c r="Q50" s="188">
        <v>134345.36170000001</v>
      </c>
      <c r="R50" s="188">
        <v>134345.38860000001</v>
      </c>
      <c r="S50" s="188">
        <v>134345.4155</v>
      </c>
      <c r="T50" s="188">
        <v>134345.4423</v>
      </c>
      <c r="U50" s="188">
        <v>134345.46919999999</v>
      </c>
      <c r="V50" s="188">
        <v>134345.49609999999</v>
      </c>
      <c r="W50" s="188">
        <v>134345.52290000001</v>
      </c>
      <c r="X50" s="188">
        <v>134345.54980000001</v>
      </c>
      <c r="Y50" s="188">
        <v>134345.57670000001</v>
      </c>
      <c r="Z50" s="188">
        <v>134345.6036</v>
      </c>
      <c r="AA50" s="188">
        <v>134345.63039999999</v>
      </c>
      <c r="AB50" s="188">
        <v>134345.65729999999</v>
      </c>
      <c r="AC50" s="188">
        <v>134345.68419999999</v>
      </c>
      <c r="AD50" s="188">
        <v>134345.71100000001</v>
      </c>
      <c r="AE50" s="188">
        <v>134345.73790000001</v>
      </c>
      <c r="AF50" s="188">
        <v>134345.7648</v>
      </c>
      <c r="AG50" s="188">
        <v>134345.7916</v>
      </c>
      <c r="AH50" s="188">
        <v>134345.81849999999</v>
      </c>
      <c r="AI50" s="188">
        <v>134345.84539999999</v>
      </c>
      <c r="AJ50" s="188">
        <v>134345.87220000001</v>
      </c>
      <c r="AK50" s="188">
        <v>134345.89910000001</v>
      </c>
      <c r="AL50" s="188">
        <v>134345.92600000001</v>
      </c>
      <c r="AM50" s="188">
        <v>134345.9529</v>
      </c>
      <c r="AN50" s="188">
        <v>134345.9797</v>
      </c>
      <c r="AO50" s="188">
        <v>134346.00659999999</v>
      </c>
      <c r="AP50" s="188">
        <v>134346.03349999999</v>
      </c>
      <c r="AQ50" s="188">
        <v>134346.06030000001</v>
      </c>
      <c r="AR50" s="188">
        <v>134346.08720000001</v>
      </c>
      <c r="AS50" s="188">
        <v>134346.11410000001</v>
      </c>
      <c r="AT50" s="188">
        <v>134346.1409</v>
      </c>
      <c r="AU50" s="188">
        <v>134346.1678</v>
      </c>
      <c r="AV50" s="188">
        <v>134346.19469999999</v>
      </c>
      <c r="AW50" s="188">
        <v>134346.22150000001</v>
      </c>
      <c r="AX50" s="188">
        <v>134346.24840000001</v>
      </c>
      <c r="AY50" s="188">
        <v>134346.27530000001</v>
      </c>
      <c r="AZ50" s="188">
        <v>134346.30220000001</v>
      </c>
      <c r="BA50" s="168"/>
      <c r="BB50" s="168"/>
      <c r="BC50" s="168"/>
      <c r="BD50" s="168"/>
      <c r="BE50" s="168"/>
      <c r="BF50" s="168"/>
      <c r="BG50" s="168"/>
    </row>
    <row r="51" spans="1:59" s="10" customFormat="1" x14ac:dyDescent="0.3">
      <c r="A51" s="187" t="s">
        <v>112</v>
      </c>
      <c r="B51" s="188">
        <v>0</v>
      </c>
      <c r="C51" s="188">
        <v>0</v>
      </c>
      <c r="D51" s="188">
        <v>0</v>
      </c>
      <c r="E51" s="188">
        <v>0</v>
      </c>
      <c r="F51" s="188">
        <v>0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0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0</v>
      </c>
      <c r="AJ51" s="188">
        <v>0</v>
      </c>
      <c r="AK51" s="188">
        <v>0</v>
      </c>
      <c r="AL51" s="188">
        <v>0</v>
      </c>
      <c r="AM51" s="188">
        <v>0</v>
      </c>
      <c r="AN51" s="188">
        <v>0</v>
      </c>
      <c r="AO51" s="188">
        <v>0</v>
      </c>
      <c r="AP51" s="188">
        <v>0</v>
      </c>
      <c r="AQ51" s="188">
        <v>0</v>
      </c>
      <c r="AR51" s="188">
        <v>0</v>
      </c>
      <c r="AS51" s="188">
        <v>0</v>
      </c>
      <c r="AT51" s="188">
        <v>0</v>
      </c>
      <c r="AU51" s="188">
        <v>0</v>
      </c>
      <c r="AV51" s="188">
        <v>0</v>
      </c>
      <c r="AW51" s="188">
        <v>0</v>
      </c>
      <c r="AX51" s="188">
        <v>0</v>
      </c>
      <c r="AY51" s="188">
        <v>0</v>
      </c>
      <c r="AZ51" s="188">
        <v>0</v>
      </c>
      <c r="BA51" s="168"/>
      <c r="BB51" s="168"/>
      <c r="BC51" s="168"/>
      <c r="BD51" s="168"/>
      <c r="BE51" s="168"/>
      <c r="BF51" s="168"/>
      <c r="BG51" s="168"/>
    </row>
    <row r="52" spans="1:59" s="10" customFormat="1" x14ac:dyDescent="0.3">
      <c r="A52" s="190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68"/>
      <c r="BB52" s="168"/>
      <c r="BC52" s="168"/>
      <c r="BD52" s="168"/>
      <c r="BE52" s="168"/>
      <c r="BF52" s="168"/>
      <c r="BG52" s="168"/>
    </row>
    <row r="53" spans="1:59" s="10" customFormat="1" x14ac:dyDescent="0.3">
      <c r="A53" s="184" t="s">
        <v>113</v>
      </c>
      <c r="B53" s="188">
        <v>0</v>
      </c>
      <c r="C53" s="186">
        <v>235968.19190000001</v>
      </c>
      <c r="D53" s="186">
        <v>351120.40179999999</v>
      </c>
      <c r="E53" s="186">
        <v>287820.12569999998</v>
      </c>
      <c r="F53" s="186">
        <v>272213.65789999999</v>
      </c>
      <c r="G53" s="186">
        <v>310923.67580000003</v>
      </c>
      <c r="H53" s="186">
        <v>218603.71119999999</v>
      </c>
      <c r="I53" s="186">
        <v>273095.07789999997</v>
      </c>
      <c r="J53" s="186">
        <v>311598.12760000001</v>
      </c>
      <c r="K53" s="186">
        <v>433278.30979999999</v>
      </c>
      <c r="L53" s="186">
        <v>406187.5588</v>
      </c>
      <c r="M53" s="186">
        <v>294376.79220000003</v>
      </c>
      <c r="N53" s="186">
        <v>401888.95319999999</v>
      </c>
      <c r="O53" s="186">
        <v>371307.83130000002</v>
      </c>
      <c r="P53" s="186">
        <v>411089.12689999997</v>
      </c>
      <c r="Q53" s="186">
        <v>397723.31839999999</v>
      </c>
      <c r="R53" s="186">
        <v>420171.72619999998</v>
      </c>
      <c r="S53" s="186">
        <v>377954.07709999999</v>
      </c>
      <c r="T53" s="186">
        <v>238746.4584</v>
      </c>
      <c r="U53" s="186">
        <v>243095.9497</v>
      </c>
      <c r="V53" s="186">
        <v>367937.33529999998</v>
      </c>
      <c r="W53" s="186">
        <v>268176.18709999998</v>
      </c>
      <c r="X53" s="186">
        <v>270526.16820000001</v>
      </c>
      <c r="Y53" s="186">
        <v>307099.19689999998</v>
      </c>
      <c r="Z53" s="186">
        <v>572371.98770000006</v>
      </c>
      <c r="AA53" s="186">
        <v>559487.58790000004</v>
      </c>
      <c r="AB53" s="186">
        <v>453211.13640000002</v>
      </c>
      <c r="AC53" s="186">
        <v>223015.8616</v>
      </c>
      <c r="AD53" s="186">
        <v>204190.4737</v>
      </c>
      <c r="AE53" s="186">
        <v>261259.3867</v>
      </c>
      <c r="AF53" s="186">
        <v>241971.182</v>
      </c>
      <c r="AG53" s="186">
        <v>353490.12609999999</v>
      </c>
      <c r="AH53" s="186">
        <v>326117.27039999998</v>
      </c>
      <c r="AI53" s="186">
        <v>263546.3872</v>
      </c>
      <c r="AJ53" s="186">
        <v>316327.70480000001</v>
      </c>
      <c r="AK53" s="186">
        <v>318903.6422</v>
      </c>
      <c r="AL53" s="186">
        <v>390014.67440000002</v>
      </c>
      <c r="AM53" s="186">
        <v>231840.01259999999</v>
      </c>
      <c r="AN53" s="186">
        <v>329615.17979999998</v>
      </c>
      <c r="AO53" s="186">
        <v>406336.9633</v>
      </c>
      <c r="AP53" s="186">
        <v>377941.25219999999</v>
      </c>
      <c r="AQ53" s="186">
        <v>391865.33480000001</v>
      </c>
      <c r="AR53" s="186">
        <v>293834.36170000001</v>
      </c>
      <c r="AS53" s="186">
        <v>416974.20500000002</v>
      </c>
      <c r="AT53" s="186">
        <v>392749.35940000002</v>
      </c>
      <c r="AU53" s="186">
        <v>417397.83439999999</v>
      </c>
      <c r="AV53" s="186">
        <v>387880.12729999999</v>
      </c>
      <c r="AW53" s="186">
        <v>350163.40889999998</v>
      </c>
      <c r="AX53" s="186">
        <v>289556.37209999998</v>
      </c>
      <c r="AY53" s="186">
        <v>278887.96860000002</v>
      </c>
      <c r="AZ53" s="186">
        <v>458675.86940000003</v>
      </c>
      <c r="BA53" s="168"/>
      <c r="BB53" s="168"/>
      <c r="BC53" s="168"/>
      <c r="BD53" s="168"/>
      <c r="BE53" s="168"/>
      <c r="BF53" s="168"/>
      <c r="BG53" s="168"/>
    </row>
    <row r="54" spans="1:59" s="10" customFormat="1" x14ac:dyDescent="0.3">
      <c r="A54" s="192" t="s">
        <v>114</v>
      </c>
      <c r="B54" s="193" t="s">
        <v>115</v>
      </c>
      <c r="C54" s="191">
        <f t="shared" ref="C54:AH54" si="12">-C53</f>
        <v>-235968.19190000001</v>
      </c>
      <c r="D54" s="191">
        <f t="shared" si="12"/>
        <v>-351120.40179999999</v>
      </c>
      <c r="E54" s="191">
        <f t="shared" si="12"/>
        <v>-287820.12569999998</v>
      </c>
      <c r="F54" s="191">
        <f t="shared" si="12"/>
        <v>-272213.65789999999</v>
      </c>
      <c r="G54" s="191">
        <f t="shared" si="12"/>
        <v>-310923.67580000003</v>
      </c>
      <c r="H54" s="191">
        <f t="shared" si="12"/>
        <v>-218603.71119999999</v>
      </c>
      <c r="I54" s="191">
        <f t="shared" si="12"/>
        <v>-273095.07789999997</v>
      </c>
      <c r="J54" s="191">
        <f t="shared" si="12"/>
        <v>-311598.12760000001</v>
      </c>
      <c r="K54" s="191">
        <f t="shared" si="12"/>
        <v>-433278.30979999999</v>
      </c>
      <c r="L54" s="191">
        <f t="shared" si="12"/>
        <v>-406187.5588</v>
      </c>
      <c r="M54" s="191">
        <f t="shared" si="12"/>
        <v>-294376.79220000003</v>
      </c>
      <c r="N54" s="191">
        <f t="shared" si="12"/>
        <v>-401888.95319999999</v>
      </c>
      <c r="O54" s="191">
        <f t="shared" si="12"/>
        <v>-371307.83130000002</v>
      </c>
      <c r="P54" s="191">
        <f t="shared" si="12"/>
        <v>-411089.12689999997</v>
      </c>
      <c r="Q54" s="191">
        <f t="shared" si="12"/>
        <v>-397723.31839999999</v>
      </c>
      <c r="R54" s="191">
        <f t="shared" si="12"/>
        <v>-420171.72619999998</v>
      </c>
      <c r="S54" s="191">
        <f t="shared" si="12"/>
        <v>-377954.07709999999</v>
      </c>
      <c r="T54" s="191">
        <f t="shared" si="12"/>
        <v>-238746.4584</v>
      </c>
      <c r="U54" s="191">
        <f t="shared" si="12"/>
        <v>-243095.9497</v>
      </c>
      <c r="V54" s="191">
        <f t="shared" si="12"/>
        <v>-367937.33529999998</v>
      </c>
      <c r="W54" s="191">
        <f t="shared" si="12"/>
        <v>-268176.18709999998</v>
      </c>
      <c r="X54" s="191">
        <f t="shared" si="12"/>
        <v>-270526.16820000001</v>
      </c>
      <c r="Y54" s="191">
        <f t="shared" si="12"/>
        <v>-307099.19689999998</v>
      </c>
      <c r="Z54" s="191">
        <f t="shared" si="12"/>
        <v>-572371.98770000006</v>
      </c>
      <c r="AA54" s="191">
        <f t="shared" si="12"/>
        <v>-559487.58790000004</v>
      </c>
      <c r="AB54" s="191">
        <f t="shared" si="12"/>
        <v>-453211.13640000002</v>
      </c>
      <c r="AC54" s="191">
        <f t="shared" si="12"/>
        <v>-223015.8616</v>
      </c>
      <c r="AD54" s="191">
        <f t="shared" si="12"/>
        <v>-204190.4737</v>
      </c>
      <c r="AE54" s="191">
        <f t="shared" si="12"/>
        <v>-261259.3867</v>
      </c>
      <c r="AF54" s="191">
        <f t="shared" si="12"/>
        <v>-241971.182</v>
      </c>
      <c r="AG54" s="191">
        <f t="shared" si="12"/>
        <v>-353490.12609999999</v>
      </c>
      <c r="AH54" s="191">
        <f t="shared" si="12"/>
        <v>-326117.27039999998</v>
      </c>
      <c r="AI54" s="191">
        <f t="shared" ref="AI54:AZ54" si="13">-AI53</f>
        <v>-263546.3872</v>
      </c>
      <c r="AJ54" s="191">
        <f t="shared" si="13"/>
        <v>-316327.70480000001</v>
      </c>
      <c r="AK54" s="191">
        <f t="shared" si="13"/>
        <v>-318903.6422</v>
      </c>
      <c r="AL54" s="191">
        <f t="shared" si="13"/>
        <v>-390014.67440000002</v>
      </c>
      <c r="AM54" s="191">
        <f t="shared" si="13"/>
        <v>-231840.01259999999</v>
      </c>
      <c r="AN54" s="191">
        <f t="shared" si="13"/>
        <v>-329615.17979999998</v>
      </c>
      <c r="AO54" s="191">
        <f t="shared" si="13"/>
        <v>-406336.9633</v>
      </c>
      <c r="AP54" s="191">
        <f t="shared" si="13"/>
        <v>-377941.25219999999</v>
      </c>
      <c r="AQ54" s="191">
        <f t="shared" si="13"/>
        <v>-391865.33480000001</v>
      </c>
      <c r="AR54" s="191">
        <f t="shared" si="13"/>
        <v>-293834.36170000001</v>
      </c>
      <c r="AS54" s="191">
        <f t="shared" si="13"/>
        <v>-416974.20500000002</v>
      </c>
      <c r="AT54" s="191">
        <f t="shared" si="13"/>
        <v>-392749.35940000002</v>
      </c>
      <c r="AU54" s="191">
        <f t="shared" si="13"/>
        <v>-417397.83439999999</v>
      </c>
      <c r="AV54" s="191">
        <f t="shared" si="13"/>
        <v>-387880.12729999999</v>
      </c>
      <c r="AW54" s="191">
        <f t="shared" si="13"/>
        <v>-350163.40889999998</v>
      </c>
      <c r="AX54" s="191">
        <f t="shared" si="13"/>
        <v>-289556.37209999998</v>
      </c>
      <c r="AY54" s="191">
        <f t="shared" si="13"/>
        <v>-278887.96860000002</v>
      </c>
      <c r="AZ54" s="191">
        <f t="shared" si="13"/>
        <v>-458675.86940000003</v>
      </c>
      <c r="BA54" s="168"/>
      <c r="BB54" s="168"/>
      <c r="BC54" s="168"/>
      <c r="BD54" s="168"/>
      <c r="BE54" s="168"/>
      <c r="BF54" s="168"/>
      <c r="BG54" s="168"/>
    </row>
    <row r="55" spans="1:59" s="11" customFormat="1" hidden="1" x14ac:dyDescent="0.3">
      <c r="A55" s="194" t="s">
        <v>116</v>
      </c>
      <c r="B55" s="195"/>
      <c r="C55" s="195" t="s">
        <v>117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6"/>
      <c r="BB55" s="196"/>
      <c r="BC55" s="196"/>
      <c r="BD55" s="196"/>
      <c r="BE55" s="196"/>
      <c r="BF55" s="196"/>
      <c r="BG55" s="196"/>
    </row>
    <row r="56" spans="1:59" s="10" customFormat="1" x14ac:dyDescent="0.3">
      <c r="A56" s="189" t="s">
        <v>118</v>
      </c>
      <c r="B56" s="197">
        <v>0</v>
      </c>
      <c r="C56" s="197">
        <v>99239.139800000004</v>
      </c>
      <c r="D56" s="197">
        <v>99239.159700000004</v>
      </c>
      <c r="E56" s="197">
        <v>99239.179499999998</v>
      </c>
      <c r="F56" s="197">
        <v>99239.199399999998</v>
      </c>
      <c r="G56" s="197">
        <v>99239.219200000007</v>
      </c>
      <c r="H56" s="197">
        <v>99239.239100000006</v>
      </c>
      <c r="I56" s="197">
        <v>99239.258900000001</v>
      </c>
      <c r="J56" s="197">
        <v>99239.2788</v>
      </c>
      <c r="K56" s="197">
        <v>99239.298599999995</v>
      </c>
      <c r="L56" s="197">
        <v>99239.318499999994</v>
      </c>
      <c r="M56" s="197">
        <v>99239.338300000003</v>
      </c>
      <c r="N56" s="197">
        <v>99239.358200000002</v>
      </c>
      <c r="O56" s="197">
        <v>99239.377999999997</v>
      </c>
      <c r="P56" s="197">
        <v>99239.397899999996</v>
      </c>
      <c r="Q56" s="197">
        <v>99239.417700000005</v>
      </c>
      <c r="R56" s="197">
        <v>99239.437600000005</v>
      </c>
      <c r="S56" s="197">
        <v>99239.457399999999</v>
      </c>
      <c r="T56" s="197">
        <v>99239.477299999999</v>
      </c>
      <c r="U56" s="197">
        <v>99239.497099999993</v>
      </c>
      <c r="V56" s="197">
        <v>99239.517000000007</v>
      </c>
      <c r="W56" s="197">
        <v>99239.536800000002</v>
      </c>
      <c r="X56" s="197">
        <v>99239.556700000001</v>
      </c>
      <c r="Y56" s="197">
        <v>99239.576499999996</v>
      </c>
      <c r="Z56" s="197">
        <v>99239.596300000005</v>
      </c>
      <c r="AA56" s="197">
        <v>99239.616200000004</v>
      </c>
      <c r="AB56" s="197">
        <v>99239.635999999999</v>
      </c>
      <c r="AC56" s="197">
        <v>99239.655899999998</v>
      </c>
      <c r="AD56" s="197">
        <v>99239.675700000007</v>
      </c>
      <c r="AE56" s="197">
        <v>99239.695600000006</v>
      </c>
      <c r="AF56" s="197">
        <v>99239.715400000001</v>
      </c>
      <c r="AG56" s="197">
        <v>99239.7353</v>
      </c>
      <c r="AH56" s="197">
        <v>99239.755099999995</v>
      </c>
      <c r="AI56" s="197">
        <v>99239.774999999994</v>
      </c>
      <c r="AJ56" s="197">
        <v>99239.794800000003</v>
      </c>
      <c r="AK56" s="197">
        <v>99239.814700000003</v>
      </c>
      <c r="AL56" s="197">
        <v>99239.834499999997</v>
      </c>
      <c r="AM56" s="197">
        <v>99239.854399999997</v>
      </c>
      <c r="AN56" s="197">
        <v>99239.874200000006</v>
      </c>
      <c r="AO56" s="197">
        <v>99239.894100000005</v>
      </c>
      <c r="AP56" s="197">
        <v>99239.9139</v>
      </c>
      <c r="AQ56" s="197">
        <v>99239.933799999999</v>
      </c>
      <c r="AR56" s="197">
        <v>99239.953599999993</v>
      </c>
      <c r="AS56" s="197">
        <v>99239.973499999993</v>
      </c>
      <c r="AT56" s="197">
        <v>99239.993300000002</v>
      </c>
      <c r="AU56" s="197">
        <v>99240.013200000001</v>
      </c>
      <c r="AV56" s="197">
        <v>99240.032999999996</v>
      </c>
      <c r="AW56" s="197">
        <v>99240.052899999995</v>
      </c>
      <c r="AX56" s="197">
        <v>99240.072700000004</v>
      </c>
      <c r="AY56" s="197">
        <v>99240.092499999999</v>
      </c>
      <c r="AZ56" s="197">
        <v>99240.112399999998</v>
      </c>
      <c r="BA56" s="168"/>
      <c r="BB56" s="168"/>
      <c r="BC56" s="168"/>
      <c r="BD56" s="168"/>
      <c r="BE56" s="168"/>
      <c r="BF56" s="168"/>
      <c r="BG56" s="168"/>
    </row>
    <row r="57" spans="1:59" s="10" customFormat="1" x14ac:dyDescent="0.3">
      <c r="A57" s="189" t="s">
        <v>119</v>
      </c>
      <c r="B57" s="197">
        <v>0</v>
      </c>
      <c r="C57" s="197">
        <v>31136.2801</v>
      </c>
      <c r="D57" s="197">
        <v>31136.286400000001</v>
      </c>
      <c r="E57" s="197">
        <v>31136.292600000001</v>
      </c>
      <c r="F57" s="197">
        <v>31136.2988</v>
      </c>
      <c r="G57" s="197">
        <v>31136.305</v>
      </c>
      <c r="H57" s="197">
        <v>31136.311300000001</v>
      </c>
      <c r="I57" s="197">
        <v>31136.317500000001</v>
      </c>
      <c r="J57" s="197">
        <v>31136.323700000001</v>
      </c>
      <c r="K57" s="197">
        <v>31136.329900000001</v>
      </c>
      <c r="L57" s="197">
        <v>31136.336200000002</v>
      </c>
      <c r="M57" s="197">
        <v>31136.342400000001</v>
      </c>
      <c r="N57" s="197">
        <v>31136.348600000001</v>
      </c>
      <c r="O57" s="197">
        <v>31136.354899999998</v>
      </c>
      <c r="P57" s="197">
        <v>31136.361099999998</v>
      </c>
      <c r="Q57" s="197">
        <v>31136.367300000002</v>
      </c>
      <c r="R57" s="197">
        <v>31136.373500000002</v>
      </c>
      <c r="S57" s="197">
        <v>31136.379799999999</v>
      </c>
      <c r="T57" s="197">
        <v>31136.385999999999</v>
      </c>
      <c r="U57" s="197">
        <v>31136.392199999998</v>
      </c>
      <c r="V57" s="197">
        <v>31136.398399999998</v>
      </c>
      <c r="W57" s="197">
        <v>31136.404699999999</v>
      </c>
      <c r="X57" s="197">
        <v>31136.410899999999</v>
      </c>
      <c r="Y57" s="197">
        <v>31136.417099999999</v>
      </c>
      <c r="Z57" s="197">
        <v>31136.4234</v>
      </c>
      <c r="AA57" s="197">
        <v>31136.429599999999</v>
      </c>
      <c r="AB57" s="197">
        <v>31136.435799999999</v>
      </c>
      <c r="AC57" s="197">
        <v>31136.441999999999</v>
      </c>
      <c r="AD57" s="197">
        <v>31136.4483</v>
      </c>
      <c r="AE57" s="197">
        <v>31136.4545</v>
      </c>
      <c r="AF57" s="197">
        <v>31136.4607</v>
      </c>
      <c r="AG57" s="197">
        <v>31136.466899999999</v>
      </c>
      <c r="AH57" s="197">
        <v>31136.4732</v>
      </c>
      <c r="AI57" s="197">
        <v>31136.4794</v>
      </c>
      <c r="AJ57" s="197">
        <v>31136.4856</v>
      </c>
      <c r="AK57" s="197">
        <v>31136.491900000001</v>
      </c>
      <c r="AL57" s="197">
        <v>31136.498100000001</v>
      </c>
      <c r="AM57" s="197">
        <v>31136.504300000001</v>
      </c>
      <c r="AN57" s="197">
        <v>31136.5105</v>
      </c>
      <c r="AO57" s="197">
        <v>31136.516800000001</v>
      </c>
      <c r="AP57" s="197">
        <v>31136.523000000001</v>
      </c>
      <c r="AQ57" s="197">
        <v>31136.529200000001</v>
      </c>
      <c r="AR57" s="197">
        <v>31136.535400000001</v>
      </c>
      <c r="AS57" s="197">
        <v>31136.541700000002</v>
      </c>
      <c r="AT57" s="197">
        <v>31136.547900000001</v>
      </c>
      <c r="AU57" s="197">
        <v>31136.554100000001</v>
      </c>
      <c r="AV57" s="197">
        <v>31136.560399999998</v>
      </c>
      <c r="AW57" s="197">
        <v>31136.566599999998</v>
      </c>
      <c r="AX57" s="197">
        <v>31136.572800000002</v>
      </c>
      <c r="AY57" s="197">
        <v>31136.579000000002</v>
      </c>
      <c r="AZ57" s="197">
        <v>31136.585299999999</v>
      </c>
      <c r="BA57" s="168"/>
      <c r="BB57" s="168"/>
      <c r="BC57" s="168"/>
      <c r="BD57" s="168"/>
      <c r="BE57" s="168"/>
      <c r="BF57" s="168"/>
      <c r="BG57" s="168"/>
    </row>
    <row r="58" spans="1:59" s="10" customFormat="1" x14ac:dyDescent="0.3">
      <c r="A58" s="189" t="s">
        <v>120</v>
      </c>
      <c r="B58" s="197">
        <v>0</v>
      </c>
      <c r="C58" s="197">
        <v>43417.123699999996</v>
      </c>
      <c r="D58" s="197">
        <v>43417.132400000002</v>
      </c>
      <c r="E58" s="197">
        <v>43417.141100000001</v>
      </c>
      <c r="F58" s="197">
        <v>43417.149700000002</v>
      </c>
      <c r="G58" s="197">
        <v>43417.1584</v>
      </c>
      <c r="H58" s="197">
        <v>43417.167099999999</v>
      </c>
      <c r="I58" s="197">
        <v>43417.175799999997</v>
      </c>
      <c r="J58" s="197">
        <v>43417.184500000003</v>
      </c>
      <c r="K58" s="197">
        <v>43417.193200000002</v>
      </c>
      <c r="L58" s="197">
        <v>43417.201800000003</v>
      </c>
      <c r="M58" s="197">
        <v>43417.210500000001</v>
      </c>
      <c r="N58" s="197">
        <v>43417.2192</v>
      </c>
      <c r="O58" s="197">
        <v>43417.227899999998</v>
      </c>
      <c r="P58" s="197">
        <v>43417.236599999997</v>
      </c>
      <c r="Q58" s="197">
        <v>43417.245300000002</v>
      </c>
      <c r="R58" s="197">
        <v>43417.253900000003</v>
      </c>
      <c r="S58" s="197">
        <v>43417.262600000002</v>
      </c>
      <c r="T58" s="197">
        <v>43417.2713</v>
      </c>
      <c r="U58" s="197">
        <v>43417.279999999999</v>
      </c>
      <c r="V58" s="197">
        <v>43417.288699999997</v>
      </c>
      <c r="W58" s="197">
        <v>43417.297400000003</v>
      </c>
      <c r="X58" s="197">
        <v>43417.305999999997</v>
      </c>
      <c r="Y58" s="197">
        <v>43417.314700000003</v>
      </c>
      <c r="Z58" s="197">
        <v>43417.323400000001</v>
      </c>
      <c r="AA58" s="197">
        <v>43417.3321</v>
      </c>
      <c r="AB58" s="197">
        <v>43417.340799999998</v>
      </c>
      <c r="AC58" s="197">
        <v>43417.349499999997</v>
      </c>
      <c r="AD58" s="197">
        <v>43417.358099999998</v>
      </c>
      <c r="AE58" s="197">
        <v>43417.366800000003</v>
      </c>
      <c r="AF58" s="197">
        <v>43417.375500000002</v>
      </c>
      <c r="AG58" s="197">
        <v>43417.3842</v>
      </c>
      <c r="AH58" s="197">
        <v>43417.392899999999</v>
      </c>
      <c r="AI58" s="197">
        <v>43417.401599999997</v>
      </c>
      <c r="AJ58" s="197">
        <v>43417.410199999998</v>
      </c>
      <c r="AK58" s="197">
        <v>43417.418899999997</v>
      </c>
      <c r="AL58" s="197">
        <v>43417.427600000003</v>
      </c>
      <c r="AM58" s="197">
        <v>43417.436300000001</v>
      </c>
      <c r="AN58" s="197">
        <v>43417.445</v>
      </c>
      <c r="AO58" s="197">
        <v>43417.453699999998</v>
      </c>
      <c r="AP58" s="197">
        <v>43417.462299999999</v>
      </c>
      <c r="AQ58" s="197">
        <v>43417.470999999998</v>
      </c>
      <c r="AR58" s="197">
        <v>43417.479700000004</v>
      </c>
      <c r="AS58" s="197">
        <v>43417.488400000002</v>
      </c>
      <c r="AT58" s="197">
        <v>43417.497100000001</v>
      </c>
      <c r="AU58" s="197">
        <v>43417.505799999999</v>
      </c>
      <c r="AV58" s="197">
        <v>43417.5144</v>
      </c>
      <c r="AW58" s="197">
        <v>43417.523099999999</v>
      </c>
      <c r="AX58" s="197">
        <v>43417.531799999997</v>
      </c>
      <c r="AY58" s="197">
        <v>43417.540500000003</v>
      </c>
      <c r="AZ58" s="197">
        <v>43417.549200000001</v>
      </c>
      <c r="BA58" s="168"/>
      <c r="BB58" s="168"/>
      <c r="BC58" s="168"/>
      <c r="BD58" s="168"/>
      <c r="BE58" s="168"/>
      <c r="BF58" s="168"/>
      <c r="BG58" s="168"/>
    </row>
    <row r="59" spans="1:59" s="10" customFormat="1" x14ac:dyDescent="0.3">
      <c r="A59" s="189" t="s">
        <v>121</v>
      </c>
      <c r="B59" s="197">
        <v>0</v>
      </c>
      <c r="C59" s="197">
        <v>4341.7124000000003</v>
      </c>
      <c r="D59" s="197">
        <v>4341.7132000000001</v>
      </c>
      <c r="E59" s="197">
        <v>4341.7141000000001</v>
      </c>
      <c r="F59" s="197">
        <v>4341.7150000000001</v>
      </c>
      <c r="G59" s="197">
        <v>4341.7157999999999</v>
      </c>
      <c r="H59" s="197">
        <v>4341.7166999999999</v>
      </c>
      <c r="I59" s="197">
        <v>4341.7175999999999</v>
      </c>
      <c r="J59" s="197">
        <v>4341.7183999999997</v>
      </c>
      <c r="K59" s="197">
        <v>4341.7192999999997</v>
      </c>
      <c r="L59" s="197">
        <v>4341.7201999999997</v>
      </c>
      <c r="M59" s="197">
        <v>4341.7210999999998</v>
      </c>
      <c r="N59" s="197">
        <v>4341.7218999999996</v>
      </c>
      <c r="O59" s="197">
        <v>4341.7227999999996</v>
      </c>
      <c r="P59" s="197">
        <v>4341.7236999999996</v>
      </c>
      <c r="Q59" s="197">
        <v>4341.7245000000003</v>
      </c>
      <c r="R59" s="197">
        <v>4341.7254000000003</v>
      </c>
      <c r="S59" s="197">
        <v>4341.7263000000003</v>
      </c>
      <c r="T59" s="197">
        <v>4341.7271000000001</v>
      </c>
      <c r="U59" s="197">
        <v>4341.7280000000001</v>
      </c>
      <c r="V59" s="197">
        <v>4341.7289000000001</v>
      </c>
      <c r="W59" s="197">
        <v>4341.7296999999999</v>
      </c>
      <c r="X59" s="197">
        <v>4341.7305999999999</v>
      </c>
      <c r="Y59" s="197">
        <v>4341.7314999999999</v>
      </c>
      <c r="Z59" s="197">
        <v>4341.7322999999997</v>
      </c>
      <c r="AA59" s="197">
        <v>4341.7331999999997</v>
      </c>
      <c r="AB59" s="197">
        <v>4341.7340999999997</v>
      </c>
      <c r="AC59" s="197">
        <v>4341.7349000000004</v>
      </c>
      <c r="AD59" s="197">
        <v>4341.7358000000004</v>
      </c>
      <c r="AE59" s="197">
        <v>4341.7367000000004</v>
      </c>
      <c r="AF59" s="197">
        <v>4341.7376000000004</v>
      </c>
      <c r="AG59" s="197">
        <v>4341.7384000000002</v>
      </c>
      <c r="AH59" s="197">
        <v>4341.7393000000002</v>
      </c>
      <c r="AI59" s="197">
        <v>4341.7402000000002</v>
      </c>
      <c r="AJ59" s="197">
        <v>4341.741</v>
      </c>
      <c r="AK59" s="197">
        <v>4341.7419</v>
      </c>
      <c r="AL59" s="197">
        <v>4341.7428</v>
      </c>
      <c r="AM59" s="197">
        <v>4341.7435999999998</v>
      </c>
      <c r="AN59" s="197">
        <v>4341.7444999999998</v>
      </c>
      <c r="AO59" s="197">
        <v>4341.7453999999998</v>
      </c>
      <c r="AP59" s="197">
        <v>4341.7461999999996</v>
      </c>
      <c r="AQ59" s="197">
        <v>4341.7470999999996</v>
      </c>
      <c r="AR59" s="197">
        <v>4341.7479999999996</v>
      </c>
      <c r="AS59" s="197">
        <v>4341.7488000000003</v>
      </c>
      <c r="AT59" s="197">
        <v>4341.7497000000003</v>
      </c>
      <c r="AU59" s="197">
        <v>4341.7506000000003</v>
      </c>
      <c r="AV59" s="197">
        <v>4341.7514000000001</v>
      </c>
      <c r="AW59" s="197">
        <v>4341.7523000000001</v>
      </c>
      <c r="AX59" s="197">
        <v>4341.7532000000001</v>
      </c>
      <c r="AY59" s="197">
        <v>4341.7539999999999</v>
      </c>
      <c r="AZ59" s="197">
        <v>4341.7548999999999</v>
      </c>
      <c r="BA59" s="168"/>
      <c r="BB59" s="168"/>
      <c r="BC59" s="168"/>
      <c r="BD59" s="168"/>
      <c r="BE59" s="168"/>
      <c r="BF59" s="168"/>
      <c r="BG59" s="168"/>
    </row>
    <row r="60" spans="1:59" s="10" customFormat="1" x14ac:dyDescent="0.3">
      <c r="A60" s="192" t="s">
        <v>122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68"/>
      <c r="BB60" s="168"/>
      <c r="BC60" s="168"/>
      <c r="BD60" s="168"/>
      <c r="BE60" s="168"/>
      <c r="BF60" s="168"/>
      <c r="BG60" s="168"/>
    </row>
    <row r="61" spans="1:59" s="10" customFormat="1" x14ac:dyDescent="0.3">
      <c r="A61" s="189" t="s">
        <v>123</v>
      </c>
      <c r="B61" s="197">
        <v>0</v>
      </c>
      <c r="C61" s="197">
        <v>26434.280299999999</v>
      </c>
      <c r="D61" s="197">
        <v>45856.668299999998</v>
      </c>
      <c r="E61" s="197">
        <v>0</v>
      </c>
      <c r="F61" s="197">
        <v>54514.993600000002</v>
      </c>
      <c r="G61" s="197">
        <v>0</v>
      </c>
      <c r="H61" s="197">
        <v>25602.530699999999</v>
      </c>
      <c r="I61" s="197">
        <v>0</v>
      </c>
      <c r="J61" s="197">
        <v>67383.682799999995</v>
      </c>
      <c r="K61" s="197">
        <v>82908.1492</v>
      </c>
      <c r="L61" s="197">
        <v>3610.0821999999998</v>
      </c>
      <c r="M61" s="197">
        <v>58906.704599999997</v>
      </c>
      <c r="N61" s="197">
        <v>42338.551599999999</v>
      </c>
      <c r="O61" s="197">
        <v>117051.5043</v>
      </c>
      <c r="P61" s="197">
        <v>4352.4372000000003</v>
      </c>
      <c r="Q61" s="197">
        <v>65658.971999999994</v>
      </c>
      <c r="R61" s="197">
        <v>69872.998600000006</v>
      </c>
      <c r="S61" s="197">
        <v>3124.9856</v>
      </c>
      <c r="T61" s="197">
        <v>1248.2795000000001</v>
      </c>
      <c r="U61" s="197">
        <v>19508.199100000002</v>
      </c>
      <c r="V61" s="197">
        <v>25289.001199999999</v>
      </c>
      <c r="W61" s="197">
        <v>20636.436699999998</v>
      </c>
      <c r="X61" s="197">
        <v>5441.4739</v>
      </c>
      <c r="Y61" s="197">
        <v>30505.531299999999</v>
      </c>
      <c r="Z61" s="197">
        <v>119830.85920000001</v>
      </c>
      <c r="AA61" s="197">
        <v>163998.47899999999</v>
      </c>
      <c r="AB61" s="197">
        <v>0</v>
      </c>
      <c r="AC61" s="197">
        <v>0</v>
      </c>
      <c r="AD61" s="197">
        <v>0</v>
      </c>
      <c r="AE61" s="197">
        <v>7258.1670999999997</v>
      </c>
      <c r="AF61" s="197">
        <v>25349.518100000001</v>
      </c>
      <c r="AG61" s="197">
        <v>0</v>
      </c>
      <c r="AH61" s="197">
        <v>19671.175899999998</v>
      </c>
      <c r="AI61" s="197">
        <v>39406.060100000002</v>
      </c>
      <c r="AJ61" s="197">
        <v>0</v>
      </c>
      <c r="AK61" s="197">
        <v>55906.941299999999</v>
      </c>
      <c r="AL61" s="197">
        <v>0</v>
      </c>
      <c r="AM61" s="197">
        <v>24211.0792</v>
      </c>
      <c r="AN61" s="197">
        <v>0</v>
      </c>
      <c r="AO61" s="197">
        <v>67384.100600000005</v>
      </c>
      <c r="AP61" s="197">
        <v>82908.6633</v>
      </c>
      <c r="AQ61" s="197">
        <v>3610.1046000000001</v>
      </c>
      <c r="AR61" s="197">
        <v>58907.069799999997</v>
      </c>
      <c r="AS61" s="197">
        <v>42338.814100000003</v>
      </c>
      <c r="AT61" s="197">
        <v>117052.2301</v>
      </c>
      <c r="AU61" s="197">
        <v>4352.4642000000003</v>
      </c>
      <c r="AV61" s="197">
        <v>65659.379100000006</v>
      </c>
      <c r="AW61" s="197">
        <v>69873.431800000006</v>
      </c>
      <c r="AX61" s="197">
        <v>3125.0050000000001</v>
      </c>
      <c r="AY61" s="197">
        <v>1248.2872</v>
      </c>
      <c r="AZ61" s="197">
        <v>180572.48970000001</v>
      </c>
      <c r="BA61" s="168"/>
      <c r="BB61" s="168"/>
      <c r="BC61" s="168"/>
      <c r="BD61" s="168"/>
      <c r="BE61" s="168"/>
      <c r="BF61" s="168"/>
      <c r="BG61" s="168"/>
    </row>
    <row r="62" spans="1:59" s="10" customFormat="1" x14ac:dyDescent="0.3">
      <c r="A62" s="189" t="s">
        <v>51</v>
      </c>
      <c r="B62" s="197">
        <v>0</v>
      </c>
      <c r="C62" s="197">
        <v>0</v>
      </c>
      <c r="D62" s="197">
        <v>25981.126400000001</v>
      </c>
      <c r="E62" s="197">
        <v>45070.563000000002</v>
      </c>
      <c r="F62" s="197">
        <v>0</v>
      </c>
      <c r="G62" s="197">
        <v>53580.461600000002</v>
      </c>
      <c r="H62" s="197">
        <v>0</v>
      </c>
      <c r="I62" s="197">
        <v>25163.635200000001</v>
      </c>
      <c r="J62" s="197">
        <v>0</v>
      </c>
      <c r="K62" s="197">
        <v>66228.547200000001</v>
      </c>
      <c r="L62" s="197">
        <v>81486.883000000002</v>
      </c>
      <c r="M62" s="197">
        <v>3548.1958</v>
      </c>
      <c r="N62" s="197">
        <v>57896.887000000002</v>
      </c>
      <c r="O62" s="197">
        <v>41612.756200000003</v>
      </c>
      <c r="P62" s="197">
        <v>115044.9301</v>
      </c>
      <c r="Q62" s="197">
        <v>4277.8248000000003</v>
      </c>
      <c r="R62" s="197">
        <v>64533.402499999997</v>
      </c>
      <c r="S62" s="197">
        <v>68675.189499999993</v>
      </c>
      <c r="T62" s="197">
        <v>3071.4151000000002</v>
      </c>
      <c r="U62" s="197">
        <v>1226.8806999999999</v>
      </c>
      <c r="V62" s="197">
        <v>19173.776699999999</v>
      </c>
      <c r="W62" s="197">
        <v>24855.4804</v>
      </c>
      <c r="X62" s="197">
        <v>20282.673200000001</v>
      </c>
      <c r="Y62" s="197">
        <v>5348.1926000000003</v>
      </c>
      <c r="Z62" s="197">
        <v>29982.5854</v>
      </c>
      <c r="AA62" s="197">
        <v>117776.6394</v>
      </c>
      <c r="AB62" s="197">
        <v>161187.10870000001</v>
      </c>
      <c r="AC62" s="197">
        <v>0</v>
      </c>
      <c r="AD62" s="197">
        <v>0</v>
      </c>
      <c r="AE62" s="197">
        <v>0</v>
      </c>
      <c r="AF62" s="197">
        <v>7133.7428</v>
      </c>
      <c r="AG62" s="197">
        <v>24914.959900000002</v>
      </c>
      <c r="AH62" s="197">
        <v>0</v>
      </c>
      <c r="AI62" s="197">
        <v>19333.959599999998</v>
      </c>
      <c r="AJ62" s="197">
        <v>38730.535400000001</v>
      </c>
      <c r="AK62" s="197">
        <v>0</v>
      </c>
      <c r="AL62" s="197">
        <v>54948.547599999998</v>
      </c>
      <c r="AM62" s="197">
        <v>0</v>
      </c>
      <c r="AN62" s="197">
        <v>23796.036800000002</v>
      </c>
      <c r="AO62" s="197">
        <v>0</v>
      </c>
      <c r="AP62" s="197">
        <v>66228.957800000004</v>
      </c>
      <c r="AQ62" s="197">
        <v>81487.388200000001</v>
      </c>
      <c r="AR62" s="197">
        <v>3548.2177999999999</v>
      </c>
      <c r="AS62" s="197">
        <v>57897.245900000002</v>
      </c>
      <c r="AT62" s="197">
        <v>41613.014199999998</v>
      </c>
      <c r="AU62" s="197">
        <v>115045.6434</v>
      </c>
      <c r="AV62" s="197">
        <v>4277.8513999999996</v>
      </c>
      <c r="AW62" s="197">
        <v>64533.802600000003</v>
      </c>
      <c r="AX62" s="197">
        <v>68675.615300000005</v>
      </c>
      <c r="AY62" s="197">
        <v>3071.4340999999999</v>
      </c>
      <c r="AZ62" s="197">
        <v>1226.8883000000001</v>
      </c>
      <c r="BA62" s="168"/>
      <c r="BB62" s="168"/>
      <c r="BC62" s="168"/>
      <c r="BD62" s="168"/>
      <c r="BE62" s="168"/>
      <c r="BF62" s="168"/>
      <c r="BG62" s="168"/>
    </row>
    <row r="63" spans="1:59" s="10" customFormat="1" x14ac:dyDescent="0.3">
      <c r="A63" s="189" t="s">
        <v>52</v>
      </c>
      <c r="B63" s="197">
        <v>0</v>
      </c>
      <c r="C63" s="197">
        <v>0</v>
      </c>
      <c r="D63" s="197">
        <v>9553.0252</v>
      </c>
      <c r="E63" s="197">
        <v>16572.036800000002</v>
      </c>
      <c r="F63" s="197">
        <v>0</v>
      </c>
      <c r="G63" s="197">
        <v>19701.045300000002</v>
      </c>
      <c r="H63" s="197">
        <v>0</v>
      </c>
      <c r="I63" s="197">
        <v>9252.4364999999998</v>
      </c>
      <c r="J63" s="197">
        <v>0</v>
      </c>
      <c r="K63" s="197">
        <v>24351.620800000001</v>
      </c>
      <c r="L63" s="197">
        <v>29961.966</v>
      </c>
      <c r="M63" s="197">
        <v>1304.6383000000001</v>
      </c>
      <c r="N63" s="197">
        <v>21288.1404</v>
      </c>
      <c r="O63" s="197">
        <v>15300.6173</v>
      </c>
      <c r="P63" s="197">
        <v>42300.929600000003</v>
      </c>
      <c r="Q63" s="197">
        <v>1572.9155000000001</v>
      </c>
      <c r="R63" s="197">
        <v>23728.315299999998</v>
      </c>
      <c r="S63" s="197">
        <v>25251.208200000001</v>
      </c>
      <c r="T63" s="197">
        <v>1129.3297</v>
      </c>
      <c r="U63" s="197">
        <v>451.11219999999997</v>
      </c>
      <c r="V63" s="197">
        <v>7050.0115999999998</v>
      </c>
      <c r="W63" s="197">
        <v>9139.1180000000004</v>
      </c>
      <c r="X63" s="197">
        <v>7457.7406000000001</v>
      </c>
      <c r="Y63" s="197">
        <v>1966.4779000000001</v>
      </c>
      <c r="Z63" s="197">
        <v>11024.3012</v>
      </c>
      <c r="AA63" s="197">
        <v>43305.3056</v>
      </c>
      <c r="AB63" s="197">
        <v>59266.899899999997</v>
      </c>
      <c r="AC63" s="197">
        <v>0</v>
      </c>
      <c r="AD63" s="197">
        <v>0</v>
      </c>
      <c r="AE63" s="197">
        <v>0</v>
      </c>
      <c r="AF63" s="197">
        <v>2623.0054</v>
      </c>
      <c r="AG63" s="197">
        <v>9160.9789000000001</v>
      </c>
      <c r="AH63" s="197">
        <v>0</v>
      </c>
      <c r="AI63" s="197">
        <v>7108.9000999999998</v>
      </c>
      <c r="AJ63" s="197">
        <v>14240.822</v>
      </c>
      <c r="AK63" s="197">
        <v>0</v>
      </c>
      <c r="AL63" s="197">
        <v>20204.015299999999</v>
      </c>
      <c r="AM63" s="197">
        <v>0</v>
      </c>
      <c r="AN63" s="197">
        <v>8749.5560000000005</v>
      </c>
      <c r="AO63" s="197">
        <v>0</v>
      </c>
      <c r="AP63" s="197">
        <v>24351.6963</v>
      </c>
      <c r="AQ63" s="197">
        <v>29962.058799999999</v>
      </c>
      <c r="AR63" s="197">
        <v>1304.6424</v>
      </c>
      <c r="AS63" s="197">
        <v>21288.206399999999</v>
      </c>
      <c r="AT63" s="197">
        <v>15300.664699999999</v>
      </c>
      <c r="AU63" s="197">
        <v>42301.060799999999</v>
      </c>
      <c r="AV63" s="197">
        <v>1572.9203</v>
      </c>
      <c r="AW63" s="197">
        <v>23728.388800000001</v>
      </c>
      <c r="AX63" s="197">
        <v>25251.286499999998</v>
      </c>
      <c r="AY63" s="197">
        <v>1129.3332</v>
      </c>
      <c r="AZ63" s="197">
        <v>451.11360000000002</v>
      </c>
      <c r="BA63" s="168"/>
      <c r="BB63" s="168"/>
      <c r="BC63" s="168"/>
      <c r="BD63" s="168"/>
      <c r="BE63" s="168"/>
      <c r="BF63" s="168"/>
      <c r="BG63" s="168"/>
    </row>
    <row r="64" spans="1:59" s="10" customFormat="1" x14ac:dyDescent="0.3">
      <c r="A64" s="189" t="s">
        <v>124</v>
      </c>
      <c r="B64" s="197">
        <v>0</v>
      </c>
      <c r="C64" s="197">
        <v>0</v>
      </c>
      <c r="D64" s="197">
        <v>78036.815600000002</v>
      </c>
      <c r="E64" s="197">
        <v>13545.6041</v>
      </c>
      <c r="F64" s="197">
        <v>22402.508999999998</v>
      </c>
      <c r="G64" s="197">
        <v>38491.519200000002</v>
      </c>
      <c r="H64" s="197">
        <v>1176.0007000000001</v>
      </c>
      <c r="I64" s="197">
        <v>17952.012599999998</v>
      </c>
      <c r="J64" s="197">
        <v>12622.5101</v>
      </c>
      <c r="K64" s="197">
        <v>53046.047700000003</v>
      </c>
      <c r="L64" s="197">
        <v>71871.071899999995</v>
      </c>
      <c r="M64" s="197">
        <v>11212.8123</v>
      </c>
      <c r="N64" s="197">
        <v>16068.0193</v>
      </c>
      <c r="O64" s="197">
        <v>0</v>
      </c>
      <c r="P64" s="197">
        <v>9480.0133000000005</v>
      </c>
      <c r="Q64" s="197">
        <v>77047.891600000003</v>
      </c>
      <c r="R64" s="197">
        <v>53371.585400000004</v>
      </c>
      <c r="S64" s="197">
        <v>85228.644899999999</v>
      </c>
      <c r="T64" s="197">
        <v>32003.257600000001</v>
      </c>
      <c r="U64" s="197">
        <v>7965.0150999999996</v>
      </c>
      <c r="V64" s="197">
        <v>112947.4859</v>
      </c>
      <c r="W64" s="197">
        <v>15279.572099999999</v>
      </c>
      <c r="X64" s="197">
        <v>13568.329900000001</v>
      </c>
      <c r="Y64" s="197">
        <v>0</v>
      </c>
      <c r="Z64" s="197">
        <v>72462.673899999994</v>
      </c>
      <c r="AA64" s="197">
        <v>38477.796199999997</v>
      </c>
      <c r="AB64" s="197">
        <v>33280.586499999998</v>
      </c>
      <c r="AC64" s="197">
        <v>27492.074199999999</v>
      </c>
      <c r="AD64" s="197">
        <v>0</v>
      </c>
      <c r="AE64" s="197">
        <v>47225.337</v>
      </c>
      <c r="AF64" s="197">
        <v>1426.5043000000001</v>
      </c>
      <c r="AG64" s="197">
        <v>87860.472399999999</v>
      </c>
      <c r="AH64" s="197">
        <v>100803.3226</v>
      </c>
      <c r="AI64" s="197">
        <v>0</v>
      </c>
      <c r="AJ64" s="197">
        <v>30742.604500000001</v>
      </c>
      <c r="AK64" s="197">
        <v>59036.306600000004</v>
      </c>
      <c r="AL64" s="197">
        <v>114400.9118</v>
      </c>
      <c r="AM64" s="197">
        <v>12692.847</v>
      </c>
      <c r="AN64" s="197">
        <v>43930.666899999997</v>
      </c>
      <c r="AO64" s="197">
        <v>75298.793699999995</v>
      </c>
      <c r="AP64" s="197">
        <v>811.50319999999999</v>
      </c>
      <c r="AQ64" s="197">
        <v>51766.236199999999</v>
      </c>
      <c r="AR64" s="197">
        <v>4546.5191000000004</v>
      </c>
      <c r="AS64" s="197">
        <v>30966.1332</v>
      </c>
      <c r="AT64" s="197">
        <v>22782.100200000001</v>
      </c>
      <c r="AU64" s="197">
        <v>16954.576300000001</v>
      </c>
      <c r="AV64" s="197">
        <v>63207.290800000002</v>
      </c>
      <c r="AW64" s="197">
        <v>0</v>
      </c>
      <c r="AX64" s="197">
        <v>0</v>
      </c>
      <c r="AY64" s="197">
        <v>0</v>
      </c>
      <c r="AZ64" s="197">
        <v>0</v>
      </c>
      <c r="BA64" s="168"/>
      <c r="BB64" s="168"/>
      <c r="BC64" s="168"/>
      <c r="BD64" s="168"/>
      <c r="BE64" s="168"/>
      <c r="BF64" s="168"/>
      <c r="BG64" s="168"/>
    </row>
    <row r="65" spans="1:59" s="10" customFormat="1" x14ac:dyDescent="0.3">
      <c r="A65" s="192" t="s">
        <v>125</v>
      </c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68"/>
      <c r="BB65" s="168"/>
      <c r="BC65" s="168"/>
      <c r="BD65" s="168"/>
      <c r="BE65" s="168"/>
      <c r="BF65" s="168"/>
      <c r="BG65" s="168"/>
    </row>
    <row r="66" spans="1:59" s="10" customFormat="1" x14ac:dyDescent="0.3">
      <c r="A66" s="189" t="s">
        <v>126</v>
      </c>
      <c r="B66" s="197">
        <v>0</v>
      </c>
      <c r="C66" s="197">
        <v>3565.5803000000001</v>
      </c>
      <c r="D66" s="197">
        <v>1467.4235000000001</v>
      </c>
      <c r="E66" s="197">
        <v>671.35630000000003</v>
      </c>
      <c r="F66" s="197">
        <v>2589.8656000000001</v>
      </c>
      <c r="G66" s="197">
        <v>1023.272</v>
      </c>
      <c r="H66" s="197">
        <v>0</v>
      </c>
      <c r="I66" s="197">
        <v>0</v>
      </c>
      <c r="J66" s="197">
        <v>8093.5790999999999</v>
      </c>
      <c r="K66" s="197">
        <v>14377.107099999999</v>
      </c>
      <c r="L66" s="197">
        <v>3369.4584</v>
      </c>
      <c r="M66" s="197">
        <v>0</v>
      </c>
      <c r="N66" s="197">
        <v>2514.828</v>
      </c>
      <c r="O66" s="197">
        <v>4765.4835999999996</v>
      </c>
      <c r="P66" s="197">
        <v>7293.6203999999998</v>
      </c>
      <c r="Q66" s="197">
        <v>0</v>
      </c>
      <c r="R66" s="197">
        <v>1148.2129</v>
      </c>
      <c r="S66" s="197">
        <v>2503.9607999999998</v>
      </c>
      <c r="T66" s="197">
        <v>1</v>
      </c>
      <c r="U66" s="197">
        <v>5864.1927999999998</v>
      </c>
      <c r="V66" s="197">
        <v>0</v>
      </c>
      <c r="W66" s="197">
        <v>635.36680000000001</v>
      </c>
      <c r="X66" s="197">
        <v>0</v>
      </c>
      <c r="Y66" s="197">
        <v>7436.3105999999998</v>
      </c>
      <c r="Z66" s="197">
        <v>14499.8102</v>
      </c>
      <c r="AA66" s="197">
        <v>106.3073</v>
      </c>
      <c r="AB66" s="197">
        <v>6136.7754000000004</v>
      </c>
      <c r="AC66" s="197">
        <v>5297.4934999999996</v>
      </c>
      <c r="AD66" s="197">
        <v>9567.0681999999997</v>
      </c>
      <c r="AE66" s="197">
        <v>491.05509999999998</v>
      </c>
      <c r="AF66" s="197">
        <v>3782.2424000000001</v>
      </c>
      <c r="AG66" s="197">
        <v>13869.5376</v>
      </c>
      <c r="AH66" s="197">
        <v>90.47</v>
      </c>
      <c r="AI66" s="197">
        <v>67.072500000000005</v>
      </c>
      <c r="AJ66" s="197">
        <v>2048.4319</v>
      </c>
      <c r="AK66" s="197">
        <v>2264.5518999999999</v>
      </c>
      <c r="AL66" s="197">
        <v>1175.7557999999999</v>
      </c>
      <c r="AM66" s="197">
        <v>612.53510000000006</v>
      </c>
      <c r="AN66" s="197">
        <v>2943.239</v>
      </c>
      <c r="AO66" s="197">
        <v>4873.3737000000001</v>
      </c>
      <c r="AP66" s="197">
        <v>9605.5360999999994</v>
      </c>
      <c r="AQ66" s="197">
        <v>122.6703</v>
      </c>
      <c r="AR66" s="197">
        <v>0</v>
      </c>
      <c r="AS66" s="197">
        <v>0</v>
      </c>
      <c r="AT66" s="197">
        <v>518.32270000000005</v>
      </c>
      <c r="AU66" s="197">
        <v>2952.7166000000002</v>
      </c>
      <c r="AV66" s="197">
        <v>0</v>
      </c>
      <c r="AW66" s="197">
        <v>495.09739999999999</v>
      </c>
      <c r="AX66" s="197">
        <v>1516.1424</v>
      </c>
      <c r="AY66" s="197">
        <v>1</v>
      </c>
      <c r="AZ66" s="197">
        <v>5989.0405000000001</v>
      </c>
      <c r="BA66" s="168"/>
      <c r="BB66" s="168"/>
      <c r="BC66" s="168"/>
      <c r="BD66" s="168"/>
      <c r="BE66" s="168"/>
      <c r="BF66" s="168"/>
      <c r="BG66" s="168"/>
    </row>
    <row r="67" spans="1:59" s="10" customFormat="1" x14ac:dyDescent="0.3">
      <c r="A67" s="189" t="s">
        <v>127</v>
      </c>
      <c r="B67" s="197">
        <v>0</v>
      </c>
      <c r="C67" s="197">
        <v>0</v>
      </c>
      <c r="D67" s="197">
        <v>0</v>
      </c>
      <c r="E67" s="197">
        <v>1773.1762000000001</v>
      </c>
      <c r="F67" s="197">
        <v>2480.8708999999999</v>
      </c>
      <c r="G67" s="197">
        <v>159.56399999999999</v>
      </c>
      <c r="H67" s="197">
        <v>1599.6848</v>
      </c>
      <c r="I67" s="197">
        <v>1179.9559999999999</v>
      </c>
      <c r="J67" s="197">
        <v>4886.3508000000002</v>
      </c>
      <c r="K67" s="197">
        <v>64.626599999999996</v>
      </c>
      <c r="L67" s="197">
        <v>0</v>
      </c>
      <c r="M67" s="197">
        <v>745.68529999999998</v>
      </c>
      <c r="N67" s="197">
        <v>0</v>
      </c>
      <c r="O67" s="197">
        <v>0</v>
      </c>
      <c r="P67" s="197">
        <v>8027.3627999999999</v>
      </c>
      <c r="Q67" s="197">
        <v>10012.1265</v>
      </c>
      <c r="R67" s="197">
        <v>15168.6306</v>
      </c>
      <c r="S67" s="197">
        <v>2231.2512999999999</v>
      </c>
      <c r="T67" s="197">
        <v>1004.3946</v>
      </c>
      <c r="U67" s="197">
        <v>4999.3801000000003</v>
      </c>
      <c r="V67" s="197">
        <v>1821.2861</v>
      </c>
      <c r="W67" s="197">
        <v>2013.2447</v>
      </c>
      <c r="X67" s="197">
        <v>0</v>
      </c>
      <c r="Y67" s="197">
        <v>1967.8584000000001</v>
      </c>
      <c r="Z67" s="197">
        <v>1376.2773999999999</v>
      </c>
      <c r="AA67" s="197">
        <v>5596.8424999999997</v>
      </c>
      <c r="AB67" s="197">
        <v>3113.51</v>
      </c>
      <c r="AC67" s="197">
        <v>0</v>
      </c>
      <c r="AD67" s="197">
        <v>707.52369999999996</v>
      </c>
      <c r="AE67" s="197">
        <v>240.3837</v>
      </c>
      <c r="AF67" s="197">
        <v>11429.760899999999</v>
      </c>
      <c r="AG67" s="197">
        <v>19505.242300000002</v>
      </c>
      <c r="AH67" s="197">
        <v>0</v>
      </c>
      <c r="AI67" s="197">
        <v>7403.8728000000001</v>
      </c>
      <c r="AJ67" s="197">
        <v>7613.6004999999996</v>
      </c>
      <c r="AK67" s="197">
        <v>11469.2441</v>
      </c>
      <c r="AL67" s="197">
        <v>723.72590000000002</v>
      </c>
      <c r="AM67" s="197">
        <v>4096.8770000000004</v>
      </c>
      <c r="AN67" s="197">
        <v>16636.428899999999</v>
      </c>
      <c r="AO67" s="197">
        <v>76.383899999999997</v>
      </c>
      <c r="AP67" s="197">
        <v>2166.9508999999998</v>
      </c>
      <c r="AQ67" s="197">
        <v>492.79469999999998</v>
      </c>
      <c r="AR67" s="197">
        <v>3680.4683</v>
      </c>
      <c r="AS67" s="197">
        <v>2067.7330000000002</v>
      </c>
      <c r="AT67" s="197">
        <v>1976.8791000000001</v>
      </c>
      <c r="AU67" s="197">
        <v>7493.7840999999999</v>
      </c>
      <c r="AV67" s="197">
        <v>0</v>
      </c>
      <c r="AW67" s="197">
        <v>0</v>
      </c>
      <c r="AX67" s="197">
        <v>0</v>
      </c>
      <c r="AY67" s="197">
        <v>0</v>
      </c>
      <c r="AZ67" s="197">
        <v>3786.6801</v>
      </c>
      <c r="BA67" s="168"/>
      <c r="BB67" s="168"/>
      <c r="BC67" s="168"/>
      <c r="BD67" s="168"/>
      <c r="BE67" s="168"/>
      <c r="BF67" s="168"/>
      <c r="BG67" s="168"/>
    </row>
    <row r="68" spans="1:59" s="10" customFormat="1" x14ac:dyDescent="0.3">
      <c r="A68" s="189" t="s">
        <v>128</v>
      </c>
      <c r="B68" s="197">
        <v>0</v>
      </c>
      <c r="C68" s="197">
        <v>15743.026599999999</v>
      </c>
      <c r="D68" s="197">
        <v>0</v>
      </c>
      <c r="E68" s="197">
        <v>19962.0085</v>
      </c>
      <c r="F68" s="197">
        <v>0</v>
      </c>
      <c r="G68" s="197">
        <v>7742.3567999999996</v>
      </c>
      <c r="H68" s="197">
        <v>0</v>
      </c>
      <c r="I68" s="197">
        <v>29321.5046</v>
      </c>
      <c r="J68" s="197">
        <v>28386.433799999999</v>
      </c>
      <c r="K68" s="197">
        <v>2076.6019999999999</v>
      </c>
      <c r="L68" s="197">
        <v>25662.450199999999</v>
      </c>
      <c r="M68" s="197">
        <v>28433.070599999999</v>
      </c>
      <c r="N68" s="197">
        <v>71556.803700000004</v>
      </c>
      <c r="O68" s="197">
        <v>2351.7085999999999</v>
      </c>
      <c r="P68" s="197">
        <v>34364.034200000002</v>
      </c>
      <c r="Q68" s="197">
        <v>48927.750699999997</v>
      </c>
      <c r="R68" s="197">
        <v>2122.7055</v>
      </c>
      <c r="S68" s="197">
        <v>712.92330000000004</v>
      </c>
      <c r="T68" s="197">
        <v>10062.830400000001</v>
      </c>
      <c r="U68" s="197">
        <v>12855.180200000001</v>
      </c>
      <c r="V68" s="197">
        <v>11429.746300000001</v>
      </c>
      <c r="W68" s="197">
        <v>5390.9029</v>
      </c>
      <c r="X68" s="197">
        <v>33549.846899999997</v>
      </c>
      <c r="Y68" s="197">
        <v>69648.684299999994</v>
      </c>
      <c r="Z68" s="197">
        <v>132969.30069999999</v>
      </c>
      <c r="AA68" s="197">
        <v>0</v>
      </c>
      <c r="AB68" s="197">
        <v>0</v>
      </c>
      <c r="AC68" s="197">
        <v>0</v>
      </c>
      <c r="AD68" s="197">
        <v>3689.5499</v>
      </c>
      <c r="AE68" s="197">
        <v>15818.073899999999</v>
      </c>
      <c r="AF68" s="197">
        <v>0</v>
      </c>
      <c r="AG68" s="197">
        <v>7952.4889000000003</v>
      </c>
      <c r="AH68" s="197">
        <v>15325.817800000001</v>
      </c>
      <c r="AI68" s="197">
        <v>0</v>
      </c>
      <c r="AJ68" s="197">
        <v>32725.150300000001</v>
      </c>
      <c r="AK68" s="197">
        <v>0</v>
      </c>
      <c r="AL68" s="197">
        <v>8335.0815000000002</v>
      </c>
      <c r="AM68" s="197">
        <v>0</v>
      </c>
      <c r="AN68" s="197">
        <v>43332.539700000001</v>
      </c>
      <c r="AO68" s="197">
        <v>68477.561000000002</v>
      </c>
      <c r="AP68" s="197">
        <v>1641.1559999999999</v>
      </c>
      <c r="AQ68" s="197">
        <v>34197.255400000002</v>
      </c>
      <c r="AR68" s="197">
        <v>31620.5798</v>
      </c>
      <c r="AS68" s="197">
        <v>72189.169699999999</v>
      </c>
      <c r="AT68" s="197">
        <v>3279.2076999999999</v>
      </c>
      <c r="AU68" s="197">
        <v>38070.610399999998</v>
      </c>
      <c r="AV68" s="197">
        <v>62935.669000000002</v>
      </c>
      <c r="AW68" s="197">
        <v>1305.6333999999999</v>
      </c>
      <c r="AX68" s="197">
        <v>761.23</v>
      </c>
      <c r="AY68" s="197">
        <v>83210.783100000001</v>
      </c>
      <c r="AZ68" s="197">
        <v>76422.488400000002</v>
      </c>
      <c r="BA68" s="168"/>
      <c r="BB68" s="168"/>
      <c r="BC68" s="168"/>
      <c r="BD68" s="168"/>
      <c r="BE68" s="168"/>
      <c r="BF68" s="168"/>
      <c r="BG68" s="168"/>
    </row>
    <row r="69" spans="1:59" s="10" customFormat="1" x14ac:dyDescent="0.3">
      <c r="A69" s="189" t="s">
        <v>129</v>
      </c>
      <c r="B69" s="197">
        <v>0</v>
      </c>
      <c r="C69" s="197">
        <v>0</v>
      </c>
      <c r="D69" s="197">
        <v>0</v>
      </c>
      <c r="E69" s="197">
        <v>0</v>
      </c>
      <c r="F69" s="197">
        <v>0</v>
      </c>
      <c r="G69" s="197">
        <v>0</v>
      </c>
      <c r="H69" s="197">
        <v>0</v>
      </c>
      <c r="I69" s="197">
        <v>0</v>
      </c>
      <c r="J69" s="197">
        <v>0</v>
      </c>
      <c r="K69" s="197">
        <v>0</v>
      </c>
      <c r="L69" s="197">
        <v>0</v>
      </c>
      <c r="M69" s="197">
        <v>0</v>
      </c>
      <c r="N69" s="197">
        <v>0</v>
      </c>
      <c r="O69" s="197">
        <v>0</v>
      </c>
      <c r="P69" s="197">
        <v>0</v>
      </c>
      <c r="Q69" s="197">
        <v>0</v>
      </c>
      <c r="R69" s="197">
        <v>0</v>
      </c>
      <c r="S69" s="197">
        <v>0</v>
      </c>
      <c r="T69" s="197">
        <v>0</v>
      </c>
      <c r="U69" s="197">
        <v>0</v>
      </c>
      <c r="V69" s="197">
        <v>0</v>
      </c>
      <c r="W69" s="197">
        <v>0</v>
      </c>
      <c r="X69" s="197">
        <v>0</v>
      </c>
      <c r="Y69" s="197">
        <v>0</v>
      </c>
      <c r="Z69" s="197">
        <v>0</v>
      </c>
      <c r="AA69" s="197">
        <v>0</v>
      </c>
      <c r="AB69" s="197">
        <v>0</v>
      </c>
      <c r="AC69" s="197">
        <v>0</v>
      </c>
      <c r="AD69" s="197">
        <v>0</v>
      </c>
      <c r="AE69" s="197">
        <v>0</v>
      </c>
      <c r="AF69" s="197">
        <v>0</v>
      </c>
      <c r="AG69" s="197">
        <v>0</v>
      </c>
      <c r="AH69" s="197">
        <v>0</v>
      </c>
      <c r="AI69" s="197">
        <v>0</v>
      </c>
      <c r="AJ69" s="197">
        <v>0</v>
      </c>
      <c r="AK69" s="197">
        <v>0</v>
      </c>
      <c r="AL69" s="197">
        <v>0</v>
      </c>
      <c r="AM69" s="197">
        <v>0</v>
      </c>
      <c r="AN69" s="197">
        <v>0</v>
      </c>
      <c r="AO69" s="197">
        <v>0</v>
      </c>
      <c r="AP69" s="197">
        <v>0</v>
      </c>
      <c r="AQ69" s="197">
        <v>0</v>
      </c>
      <c r="AR69" s="197">
        <v>0</v>
      </c>
      <c r="AS69" s="197">
        <v>0</v>
      </c>
      <c r="AT69" s="197">
        <v>0</v>
      </c>
      <c r="AU69" s="197">
        <v>0</v>
      </c>
      <c r="AV69" s="197">
        <v>0</v>
      </c>
      <c r="AW69" s="197">
        <v>0</v>
      </c>
      <c r="AX69" s="197">
        <v>0</v>
      </c>
      <c r="AY69" s="197">
        <v>0</v>
      </c>
      <c r="AZ69" s="197">
        <v>0</v>
      </c>
      <c r="BA69" s="168"/>
      <c r="BB69" s="168"/>
      <c r="BC69" s="168"/>
      <c r="BD69" s="168"/>
      <c r="BE69" s="168"/>
      <c r="BF69" s="168"/>
      <c r="BG69" s="168"/>
    </row>
    <row r="70" spans="1:59" s="10" customFormat="1" x14ac:dyDescent="0.3">
      <c r="A70" s="189" t="s">
        <v>58</v>
      </c>
      <c r="B70" s="197">
        <v>0</v>
      </c>
      <c r="C70" s="197">
        <v>12091.048699999999</v>
      </c>
      <c r="D70" s="197">
        <v>12091.051100000001</v>
      </c>
      <c r="E70" s="197">
        <v>12091.0535</v>
      </c>
      <c r="F70" s="197">
        <v>12091.056</v>
      </c>
      <c r="G70" s="197">
        <v>12091.0584</v>
      </c>
      <c r="H70" s="197">
        <v>12091.060799999999</v>
      </c>
      <c r="I70" s="197">
        <v>12091.063200000001</v>
      </c>
      <c r="J70" s="197">
        <v>12091.0656</v>
      </c>
      <c r="K70" s="197">
        <v>12091.067999999999</v>
      </c>
      <c r="L70" s="197">
        <v>12091.0705</v>
      </c>
      <c r="M70" s="197">
        <v>12091.072899999999</v>
      </c>
      <c r="N70" s="197">
        <v>12091.0753</v>
      </c>
      <c r="O70" s="197">
        <v>12091.0777</v>
      </c>
      <c r="P70" s="197">
        <v>12091.080099999999</v>
      </c>
      <c r="Q70" s="197">
        <v>12091.0826</v>
      </c>
      <c r="R70" s="197">
        <v>12091.084999999999</v>
      </c>
      <c r="S70" s="197">
        <v>12091.0874</v>
      </c>
      <c r="T70" s="197">
        <v>12091.0898</v>
      </c>
      <c r="U70" s="197">
        <v>12091.092199999999</v>
      </c>
      <c r="V70" s="197">
        <v>12091.0946</v>
      </c>
      <c r="W70" s="197">
        <v>12091.097100000001</v>
      </c>
      <c r="X70" s="197">
        <v>12091.0995</v>
      </c>
      <c r="Y70" s="197">
        <v>12091.1019</v>
      </c>
      <c r="Z70" s="197">
        <v>12091.104300000001</v>
      </c>
      <c r="AA70" s="197">
        <v>12091.1067</v>
      </c>
      <c r="AB70" s="197">
        <v>12091.109200000001</v>
      </c>
      <c r="AC70" s="197">
        <v>12091.1116</v>
      </c>
      <c r="AD70" s="197">
        <v>12091.114</v>
      </c>
      <c r="AE70" s="197">
        <v>12091.116400000001</v>
      </c>
      <c r="AF70" s="197">
        <v>12091.1188</v>
      </c>
      <c r="AG70" s="197">
        <v>12091.1212</v>
      </c>
      <c r="AH70" s="197">
        <v>12091.1237</v>
      </c>
      <c r="AI70" s="197">
        <v>12091.126099999999</v>
      </c>
      <c r="AJ70" s="197">
        <v>12091.128500000001</v>
      </c>
      <c r="AK70" s="197">
        <v>12091.1309</v>
      </c>
      <c r="AL70" s="197">
        <v>12091.1333</v>
      </c>
      <c r="AM70" s="197">
        <v>12091.1358</v>
      </c>
      <c r="AN70" s="197">
        <v>12091.138199999999</v>
      </c>
      <c r="AO70" s="197">
        <v>12091.140600000001</v>
      </c>
      <c r="AP70" s="197">
        <v>12091.143</v>
      </c>
      <c r="AQ70" s="197">
        <v>12091.145399999999</v>
      </c>
      <c r="AR70" s="197">
        <v>12091.147800000001</v>
      </c>
      <c r="AS70" s="197">
        <v>12091.150299999999</v>
      </c>
      <c r="AT70" s="197">
        <v>12091.152700000001</v>
      </c>
      <c r="AU70" s="197">
        <v>12091.1551</v>
      </c>
      <c r="AV70" s="197">
        <v>12091.157499999999</v>
      </c>
      <c r="AW70" s="197">
        <v>12091.159900000001</v>
      </c>
      <c r="AX70" s="197">
        <v>12091.162399999999</v>
      </c>
      <c r="AY70" s="197">
        <v>12091.1648</v>
      </c>
      <c r="AZ70" s="197">
        <v>12091.1672</v>
      </c>
      <c r="BA70" s="168"/>
      <c r="BB70" s="168"/>
      <c r="BC70" s="168"/>
      <c r="BD70" s="168"/>
      <c r="BE70" s="168"/>
      <c r="BF70" s="168"/>
      <c r="BG70" s="168"/>
    </row>
    <row r="71" spans="1:59" s="10" customFormat="1" x14ac:dyDescent="0.3">
      <c r="A71" s="190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68"/>
      <c r="BB71" s="168"/>
      <c r="BC71" s="168"/>
      <c r="BD71" s="168"/>
      <c r="BE71" s="168"/>
      <c r="BF71" s="168"/>
      <c r="BG71" s="168"/>
    </row>
    <row r="72" spans="1:59" s="10" customFormat="1" x14ac:dyDescent="0.3">
      <c r="A72" s="199" t="s">
        <v>454</v>
      </c>
      <c r="B72" s="200">
        <v>0</v>
      </c>
      <c r="C72" s="200">
        <v>541997.0233</v>
      </c>
      <c r="D72" s="200">
        <v>-167861.2721</v>
      </c>
      <c r="E72" s="200">
        <v>593409.6128</v>
      </c>
      <c r="F72" s="200">
        <v>31155.956699999999</v>
      </c>
      <c r="G72" s="200">
        <v>120927.8434</v>
      </c>
      <c r="H72" s="200">
        <v>-30935.763500000001</v>
      </c>
      <c r="I72" s="200">
        <v>877965.42390000005</v>
      </c>
      <c r="J72" s="200">
        <v>1201625.8354</v>
      </c>
      <c r="K72" s="200">
        <v>251678.08069999999</v>
      </c>
      <c r="L72" s="200">
        <v>695887.95649999997</v>
      </c>
      <c r="M72" s="200">
        <v>812593.65960000001</v>
      </c>
      <c r="N72" s="200">
        <v>2201510.7174</v>
      </c>
      <c r="O72" s="200">
        <v>277.2158</v>
      </c>
      <c r="P72" s="200">
        <v>1379423.4550000001</v>
      </c>
      <c r="Q72" s="200">
        <v>1701284.6168</v>
      </c>
      <c r="R72" s="200">
        <v>328825.29570000002</v>
      </c>
      <c r="S72" s="200">
        <v>-62004.147199999999</v>
      </c>
      <c r="T72" s="200">
        <v>264539.8174</v>
      </c>
      <c r="U72" s="200">
        <v>681874.6226</v>
      </c>
      <c r="V72" s="200">
        <v>208109.2408</v>
      </c>
      <c r="W72" s="200">
        <v>134153.14809999999</v>
      </c>
      <c r="X72" s="200">
        <v>982147.61089999997</v>
      </c>
      <c r="Y72" s="200">
        <v>2462341.4901999999</v>
      </c>
      <c r="Z72" s="200">
        <v>4523486.5580000002</v>
      </c>
      <c r="AA72" s="200">
        <v>-235036.96239999999</v>
      </c>
      <c r="AB72" s="200">
        <v>-10522.6332</v>
      </c>
      <c r="AC72" s="200">
        <v>87912.938599999994</v>
      </c>
      <c r="AD72" s="200">
        <v>395626.62969999999</v>
      </c>
      <c r="AE72" s="200">
        <v>424736.77299999999</v>
      </c>
      <c r="AF72" s="200">
        <v>399441.36210000003</v>
      </c>
      <c r="AG72" s="200">
        <v>1158431.2930000001</v>
      </c>
      <c r="AH72" s="200">
        <v>322104.8075</v>
      </c>
      <c r="AI72" s="200">
        <v>119830.9679</v>
      </c>
      <c r="AJ72" s="200">
        <v>1230924.2568999999</v>
      </c>
      <c r="AK72" s="200">
        <v>273235.4559</v>
      </c>
      <c r="AL72" s="200">
        <v>85483.360799999995</v>
      </c>
      <c r="AM72" s="200">
        <v>59486.344799999999</v>
      </c>
      <c r="AN72" s="200">
        <v>1901804.3869</v>
      </c>
      <c r="AO72" s="200">
        <v>2175586.3281999999</v>
      </c>
      <c r="AP72" s="200">
        <v>203526.215</v>
      </c>
      <c r="AQ72" s="200">
        <v>902904.73979999998</v>
      </c>
      <c r="AR72" s="200">
        <v>1017213.3272000001</v>
      </c>
      <c r="AS72" s="200">
        <v>2192601.9992999998</v>
      </c>
      <c r="AT72" s="200">
        <v>-65922.900299999994</v>
      </c>
      <c r="AU72" s="200">
        <v>1334185.3699</v>
      </c>
      <c r="AV72" s="200">
        <v>1844321.7016</v>
      </c>
      <c r="AW72" s="200">
        <v>-155792.8265</v>
      </c>
      <c r="AX72" s="200">
        <v>-79297.708499999993</v>
      </c>
      <c r="AY72" s="200">
        <v>2629184.4114999999</v>
      </c>
      <c r="AZ72" s="200">
        <v>2548944.0644</v>
      </c>
      <c r="BA72" s="168"/>
      <c r="BB72" s="168"/>
      <c r="BC72" s="168"/>
      <c r="BD72" s="168"/>
      <c r="BE72" s="168"/>
      <c r="BF72" s="168"/>
      <c r="BG72" s="168"/>
    </row>
    <row r="73" spans="1:59" s="10" customFormat="1" x14ac:dyDescent="0.3">
      <c r="A73" s="201" t="s">
        <v>130</v>
      </c>
      <c r="B73" s="202">
        <v>0</v>
      </c>
      <c r="C73" s="202">
        <v>516187.64279999997</v>
      </c>
      <c r="D73" s="202">
        <v>-152255.11730000001</v>
      </c>
      <c r="E73" s="202">
        <v>512609.5356</v>
      </c>
      <c r="F73" s="202">
        <v>25632.0825</v>
      </c>
      <c r="G73" s="202">
        <v>94750.131399999998</v>
      </c>
      <c r="H73" s="202">
        <v>-23084.743200000001</v>
      </c>
      <c r="I73" s="202">
        <v>623953.62569999998</v>
      </c>
      <c r="J73" s="202">
        <v>813307.65130000003</v>
      </c>
      <c r="K73" s="202">
        <v>162233.9345</v>
      </c>
      <c r="L73" s="202">
        <v>427214.82870000001</v>
      </c>
      <c r="M73" s="202">
        <v>475106.69660000002</v>
      </c>
      <c r="N73" s="202">
        <v>1225883.591</v>
      </c>
      <c r="O73" s="202">
        <v>147.01349999999999</v>
      </c>
      <c r="P73" s="202">
        <v>696702.56900000002</v>
      </c>
      <c r="Q73" s="202">
        <v>818347.01430000004</v>
      </c>
      <c r="R73" s="202">
        <v>150638.6575</v>
      </c>
      <c r="S73" s="202">
        <v>-27052.204900000001</v>
      </c>
      <c r="T73" s="202">
        <v>109921.7617</v>
      </c>
      <c r="U73" s="202">
        <v>269840.93949999998</v>
      </c>
      <c r="V73" s="202">
        <v>78434.187099999996</v>
      </c>
      <c r="W73" s="202">
        <v>48153.247600000002</v>
      </c>
      <c r="X73" s="202">
        <v>335747.02679999999</v>
      </c>
      <c r="Y73" s="202">
        <v>801667.71660000004</v>
      </c>
      <c r="Z73" s="202">
        <v>1402588.0767000001</v>
      </c>
      <c r="AA73" s="202">
        <v>-69407.067999999999</v>
      </c>
      <c r="AB73" s="202">
        <v>-2959.3930999999998</v>
      </c>
      <c r="AC73" s="202">
        <v>23547.332299999998</v>
      </c>
      <c r="AD73" s="202">
        <v>100921.83470000001</v>
      </c>
      <c r="AE73" s="202">
        <v>103188.23880000001</v>
      </c>
      <c r="AF73" s="202">
        <v>92421.724799999996</v>
      </c>
      <c r="AG73" s="202">
        <v>255271.31090000001</v>
      </c>
      <c r="AH73" s="202">
        <v>67598.900999999998</v>
      </c>
      <c r="AI73" s="202">
        <v>23950.919699999999</v>
      </c>
      <c r="AJ73" s="202">
        <v>234312.33369999999</v>
      </c>
      <c r="AK73" s="202">
        <v>49534.933299999997</v>
      </c>
      <c r="AL73" s="202">
        <v>14759.3361</v>
      </c>
      <c r="AM73" s="202">
        <v>9781.6751999999997</v>
      </c>
      <c r="AN73" s="202">
        <v>297832.76620000001</v>
      </c>
      <c r="AO73" s="202">
        <v>324484.28980000003</v>
      </c>
      <c r="AP73" s="202">
        <v>28910.018899999999</v>
      </c>
      <c r="AQ73" s="202">
        <v>122146.40459999999</v>
      </c>
      <c r="AR73" s="202">
        <v>131057.38559999999</v>
      </c>
      <c r="AS73" s="202">
        <v>269041.91629999998</v>
      </c>
      <c r="AT73" s="202">
        <v>-7703.8382000000001</v>
      </c>
      <c r="AU73" s="202">
        <v>148490.1783</v>
      </c>
      <c r="AV73" s="202">
        <v>195491.96950000001</v>
      </c>
      <c r="AW73" s="202">
        <v>-15727.163200000001</v>
      </c>
      <c r="AX73" s="202">
        <v>-7623.8486999999996</v>
      </c>
      <c r="AY73" s="202">
        <v>240738.40549999999</v>
      </c>
      <c r="AZ73" s="202">
        <v>222277.42019999999</v>
      </c>
      <c r="BA73" s="168"/>
      <c r="BB73" s="168"/>
      <c r="BC73" s="168"/>
      <c r="BD73" s="168"/>
      <c r="BE73" s="168"/>
      <c r="BF73" s="168"/>
      <c r="BG73" s="168"/>
    </row>
    <row r="74" spans="1:59" s="10" customFormat="1" ht="14.5" thickBot="1" x14ac:dyDescent="0.35">
      <c r="A74" s="203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168"/>
      <c r="BB74" s="168"/>
      <c r="BC74" s="168"/>
      <c r="BD74" s="168"/>
      <c r="BE74" s="168"/>
      <c r="BF74" s="168"/>
      <c r="BG74" s="168"/>
    </row>
    <row r="75" spans="1:59" s="10" customFormat="1" x14ac:dyDescent="0.3">
      <c r="A75" s="205" t="s">
        <v>131</v>
      </c>
      <c r="B75" s="206">
        <v>7596555.841</v>
      </c>
      <c r="C75" s="206">
        <v>7421732.1228999998</v>
      </c>
      <c r="D75" s="206">
        <v>7934579.9153000005</v>
      </c>
      <c r="E75" s="206">
        <v>7702678.0466</v>
      </c>
      <c r="F75" s="206">
        <v>7900050.6516000004</v>
      </c>
      <c r="G75" s="206">
        <v>8393176.5909000002</v>
      </c>
      <c r="H75" s="206">
        <v>9315484.4475999996</v>
      </c>
      <c r="I75" s="206">
        <v>9028408.9713000003</v>
      </c>
      <c r="J75" s="206">
        <v>8346399.3706</v>
      </c>
      <c r="K75" s="206">
        <v>8260544.3154999996</v>
      </c>
      <c r="L75" s="206">
        <v>7866029.4107999997</v>
      </c>
      <c r="M75" s="206">
        <v>7568223.0647</v>
      </c>
      <c r="N75" s="206">
        <v>6487713.5957000004</v>
      </c>
      <c r="O75" s="206">
        <v>6847639.1179</v>
      </c>
      <c r="P75" s="206">
        <v>6205304.7319999998</v>
      </c>
      <c r="Q75" s="206">
        <v>5485405.1772999996</v>
      </c>
      <c r="R75" s="206">
        <v>5474707.6780000003</v>
      </c>
      <c r="S75" s="206">
        <v>5538762.7134999996</v>
      </c>
      <c r="T75" s="206">
        <v>5520878.7275</v>
      </c>
      <c r="U75" s="206">
        <v>5311114.2675000001</v>
      </c>
      <c r="V75" s="206">
        <v>5368950.9206999997</v>
      </c>
      <c r="W75" s="206">
        <v>5638393.0650000004</v>
      </c>
      <c r="X75" s="206">
        <v>5311366.6665000003</v>
      </c>
      <c r="Y75" s="206">
        <v>4567212.7317000004</v>
      </c>
      <c r="Z75" s="206">
        <v>3054110.5003</v>
      </c>
      <c r="AA75" s="206">
        <v>3165996.9284000001</v>
      </c>
      <c r="AB75" s="206">
        <v>3135771.4389999998</v>
      </c>
      <c r="AC75" s="206">
        <v>3167084.8009000001</v>
      </c>
      <c r="AD75" s="206">
        <v>3312506.1439</v>
      </c>
      <c r="AE75" s="206">
        <v>3231210.7459999998</v>
      </c>
      <c r="AF75" s="206">
        <v>3162825.7571999999</v>
      </c>
      <c r="AG75" s="206">
        <v>2911236.4898000001</v>
      </c>
      <c r="AH75" s="206">
        <v>2873248.0621000002</v>
      </c>
      <c r="AI75" s="206">
        <v>2877921.4561000001</v>
      </c>
      <c r="AJ75" s="206">
        <v>2647465.8906999999</v>
      </c>
      <c r="AK75" s="206">
        <v>2629956.6244999999</v>
      </c>
      <c r="AL75" s="206">
        <v>2659581.6548000001</v>
      </c>
      <c r="AM75" s="206">
        <v>2746962.8503999999</v>
      </c>
      <c r="AN75" s="206">
        <v>2470849.1408000002</v>
      </c>
      <c r="AO75" s="206">
        <v>2140811.1343999999</v>
      </c>
      <c r="AP75" s="206">
        <v>2117542.2705999999</v>
      </c>
      <c r="AQ75" s="206">
        <v>1985709.6832999999</v>
      </c>
      <c r="AR75" s="206">
        <v>1873918.7320999999</v>
      </c>
      <c r="AS75" s="206">
        <v>1570577.4454000001</v>
      </c>
      <c r="AT75" s="206">
        <v>1555735.2516000001</v>
      </c>
      <c r="AU75" s="206">
        <v>1376135.8546</v>
      </c>
      <c r="AV75" s="206">
        <v>1140872.7830999999</v>
      </c>
      <c r="AW75" s="206">
        <v>1168299.5474</v>
      </c>
      <c r="AX75" s="206">
        <v>1163403.5273</v>
      </c>
      <c r="AY75" s="206">
        <v>891316.46369999996</v>
      </c>
      <c r="AZ75" s="206">
        <v>612842.00769999996</v>
      </c>
      <c r="BA75" s="168"/>
      <c r="BB75" s="168"/>
      <c r="BC75" s="168"/>
      <c r="BD75" s="168"/>
      <c r="BE75" s="168"/>
      <c r="BF75" s="168"/>
      <c r="BG75" s="168"/>
    </row>
    <row r="76" spans="1:59" s="10" customFormat="1" x14ac:dyDescent="0.3">
      <c r="A76" s="205" t="s">
        <v>132</v>
      </c>
      <c r="B76" s="206">
        <v>2747624.6836000001</v>
      </c>
      <c r="C76" s="206">
        <v>2319821.6786000002</v>
      </c>
      <c r="D76" s="206">
        <v>2206514.5803</v>
      </c>
      <c r="E76" s="206">
        <v>2493872.6376</v>
      </c>
      <c r="F76" s="206">
        <v>2647584.5044</v>
      </c>
      <c r="G76" s="206">
        <v>2470092.2951000002</v>
      </c>
      <c r="H76" s="206">
        <v>1631790.95</v>
      </c>
      <c r="I76" s="206">
        <v>1673880.3439</v>
      </c>
      <c r="J76" s="206">
        <v>1851506.1838</v>
      </c>
      <c r="K76" s="206">
        <v>1742006.6905</v>
      </c>
      <c r="L76" s="206">
        <v>1444455.0544</v>
      </c>
      <c r="M76" s="206">
        <v>1101469.5619000001</v>
      </c>
      <c r="N76" s="206">
        <v>1384402.3551</v>
      </c>
      <c r="O76" s="206">
        <v>1250693.3689999999</v>
      </c>
      <c r="P76" s="206">
        <v>1272354.4589</v>
      </c>
      <c r="Q76" s="206">
        <v>1402846.8011</v>
      </c>
      <c r="R76" s="206">
        <v>1198923.3648999999</v>
      </c>
      <c r="S76" s="206">
        <v>1409082.4667</v>
      </c>
      <c r="T76" s="206">
        <v>1415566.9151999999</v>
      </c>
      <c r="U76" s="206">
        <v>1563830.9916999999</v>
      </c>
      <c r="V76" s="206">
        <v>1366496.8044</v>
      </c>
      <c r="W76" s="206">
        <v>1083500.4332000001</v>
      </c>
      <c r="X76" s="206">
        <v>1213047.8999999999</v>
      </c>
      <c r="Y76" s="206">
        <v>1114666.5704999999</v>
      </c>
      <c r="Z76" s="206">
        <v>1079193.9195000001</v>
      </c>
      <c r="AA76" s="206">
        <v>677244.94330000004</v>
      </c>
      <c r="AB76" s="206">
        <v>864095.79399999999</v>
      </c>
      <c r="AC76" s="206">
        <v>694499.60149999999</v>
      </c>
      <c r="AD76" s="206">
        <v>507692.91440000001</v>
      </c>
      <c r="AE76" s="206">
        <v>556493.55220000003</v>
      </c>
      <c r="AF76" s="206">
        <v>600845.45200000005</v>
      </c>
      <c r="AG76" s="206">
        <v>624097.11979999999</v>
      </c>
      <c r="AH76" s="206">
        <v>616872.66879999998</v>
      </c>
      <c r="AI76" s="206">
        <v>613219.44189999998</v>
      </c>
      <c r="AJ76" s="206">
        <v>703525.35939999996</v>
      </c>
      <c r="AK76" s="206">
        <v>671457.88080000004</v>
      </c>
      <c r="AL76" s="206">
        <v>473182.14929999999</v>
      </c>
      <c r="AM76" s="206">
        <v>117053.4602</v>
      </c>
      <c r="AN76" s="206">
        <v>160748.36840000001</v>
      </c>
      <c r="AO76" s="206">
        <v>178614.26199999999</v>
      </c>
      <c r="AP76" s="206">
        <v>199422.3118</v>
      </c>
      <c r="AQ76" s="206">
        <v>252817.0815</v>
      </c>
      <c r="AR76" s="206">
        <v>225636.26800000001</v>
      </c>
      <c r="AS76" s="206">
        <v>286236.82640000002</v>
      </c>
      <c r="AT76" s="206">
        <v>266439.54639999999</v>
      </c>
      <c r="AU76" s="206">
        <v>280806.02630000003</v>
      </c>
      <c r="AV76" s="206">
        <v>309605.25750000001</v>
      </c>
      <c r="AW76" s="206">
        <v>262656.70140000002</v>
      </c>
      <c r="AX76" s="206">
        <v>308810.11920000002</v>
      </c>
      <c r="AY76" s="206">
        <v>340700.71870000003</v>
      </c>
      <c r="AZ76" s="206">
        <v>371559.91769999999</v>
      </c>
      <c r="BA76" s="168"/>
      <c r="BB76" s="168"/>
      <c r="BC76" s="168"/>
      <c r="BD76" s="168"/>
      <c r="BE76" s="168"/>
      <c r="BF76" s="168"/>
      <c r="BG76" s="168"/>
    </row>
    <row r="77" spans="1:59" s="10" customFormat="1" ht="14.5" thickBot="1" x14ac:dyDescent="0.35">
      <c r="A77" s="203" t="s">
        <v>133</v>
      </c>
      <c r="B77" s="204">
        <v>18654503.367600001</v>
      </c>
      <c r="C77" s="204">
        <v>17766197.2896</v>
      </c>
      <c r="D77" s="204">
        <v>16920190.6965</v>
      </c>
      <c r="E77" s="204">
        <v>16114471.0823</v>
      </c>
      <c r="F77" s="204">
        <v>15347118.2271</v>
      </c>
      <c r="G77" s="204">
        <v>14616306.420299999</v>
      </c>
      <c r="H77" s="204">
        <v>13920294.454</v>
      </c>
      <c r="I77" s="204">
        <v>13257425.623400001</v>
      </c>
      <c r="J77" s="204">
        <v>12626122.1665</v>
      </c>
      <c r="K77" s="204">
        <v>12024880.817600001</v>
      </c>
      <c r="L77" s="204">
        <v>11452269.471100001</v>
      </c>
      <c r="M77" s="204">
        <v>10906926.069599999</v>
      </c>
      <c r="N77" s="204">
        <v>10387550.8211</v>
      </c>
      <c r="O77" s="204">
        <v>9892907.3106999993</v>
      </c>
      <c r="P77" s="204">
        <v>9421818.0530999992</v>
      </c>
      <c r="Q77" s="204">
        <v>8973162.2687999997</v>
      </c>
      <c r="R77" s="204">
        <v>8545870.3247999996</v>
      </c>
      <c r="S77" s="204">
        <v>8138925.9583999999</v>
      </c>
      <c r="T77" s="204">
        <v>7751359.6058999998</v>
      </c>
      <c r="U77" s="204">
        <v>7382248.4024999999</v>
      </c>
      <c r="V77" s="204">
        <v>7030714.5146000003</v>
      </c>
      <c r="W77" s="204">
        <v>6695919.5802999996</v>
      </c>
      <c r="X77" s="204">
        <v>6377067.4894000003</v>
      </c>
      <c r="Y77" s="204">
        <v>6073398.8236999996</v>
      </c>
      <c r="Z77" s="204">
        <v>5784190.8569</v>
      </c>
      <c r="AA77" s="204">
        <v>5508754.2193999998</v>
      </c>
      <c r="AB77" s="204">
        <v>5246433.4538000003</v>
      </c>
      <c r="AC77" s="204">
        <v>4996604.2357000001</v>
      </c>
      <c r="AD77" s="204">
        <v>4758671.7054000003</v>
      </c>
      <c r="AE77" s="204">
        <v>4532069.3561000004</v>
      </c>
      <c r="AF77" s="204">
        <v>4316257.3663999997</v>
      </c>
      <c r="AG77" s="204">
        <v>4110722.0441000001</v>
      </c>
      <c r="AH77" s="204">
        <v>3914974.1582999998</v>
      </c>
      <c r="AI77" s="204">
        <v>3728547.5499</v>
      </c>
      <c r="AJ77" s="204">
        <v>3550998.2973000002</v>
      </c>
      <c r="AK77" s="204">
        <v>3381903.8829000001</v>
      </c>
      <c r="AL77" s="204">
        <v>3220861.5247</v>
      </c>
      <c r="AM77" s="204">
        <v>3067487.8990000002</v>
      </c>
      <c r="AN77" s="204">
        <v>2921417.4720999999</v>
      </c>
      <c r="AO77" s="204">
        <v>2782303.0564999999</v>
      </c>
      <c r="AP77" s="204">
        <v>2649812.7529000002</v>
      </c>
      <c r="AQ77" s="204">
        <v>2523631.8964999998</v>
      </c>
      <c r="AR77" s="204">
        <v>2403459.443</v>
      </c>
      <c r="AS77" s="204">
        <v>2289009.3585000001</v>
      </c>
      <c r="AT77" s="204">
        <v>2180009.3687</v>
      </c>
      <c r="AU77" s="204">
        <v>2076199.8470999999</v>
      </c>
      <c r="AV77" s="204">
        <v>1977333.5367999999</v>
      </c>
      <c r="AW77" s="204">
        <v>1883175.1339</v>
      </c>
      <c r="AX77" s="204">
        <v>1793500.4532000001</v>
      </c>
      <c r="AY77" s="204">
        <v>1708096.0112999999</v>
      </c>
      <c r="AZ77" s="204">
        <v>1626758.4711</v>
      </c>
      <c r="BA77" s="168"/>
      <c r="BB77" s="168"/>
      <c r="BC77" s="168"/>
      <c r="BD77" s="168"/>
      <c r="BE77" s="168"/>
      <c r="BF77" s="168"/>
      <c r="BG77" s="168"/>
    </row>
    <row r="78" spans="1:59" s="10" customFormat="1" x14ac:dyDescent="0.3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</row>
    <row r="79" spans="1:59" s="10" customFormat="1" x14ac:dyDescent="0.3">
      <c r="A79" s="207" t="s">
        <v>134</v>
      </c>
      <c r="B79" s="20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</row>
    <row r="80" spans="1:59" s="10" customFormat="1" x14ac:dyDescent="0.3">
      <c r="A80" s="209" t="s">
        <v>135</v>
      </c>
      <c r="B80" s="210">
        <f>B75</f>
        <v>7596555.841</v>
      </c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</row>
    <row r="81" spans="1:59" s="10" customFormat="1" x14ac:dyDescent="0.3">
      <c r="A81" s="209" t="s">
        <v>136</v>
      </c>
      <c r="B81" s="210">
        <f>B76</f>
        <v>2747624.6836000001</v>
      </c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</row>
    <row r="82" spans="1:59" s="10" customFormat="1" ht="15.5" x14ac:dyDescent="0.45">
      <c r="A82" s="209" t="s">
        <v>137</v>
      </c>
      <c r="B82" s="211">
        <f>B77</f>
        <v>18654503.367600001</v>
      </c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</row>
    <row r="83" spans="1:59" s="10" customFormat="1" x14ac:dyDescent="0.3">
      <c r="A83" s="209" t="s">
        <v>138</v>
      </c>
      <c r="B83" s="210">
        <f>SUM(B80:B82)</f>
        <v>28998683.892200001</v>
      </c>
      <c r="C83" s="212"/>
      <c r="D83" s="168"/>
      <c r="E83" s="168"/>
      <c r="F83" s="168"/>
      <c r="G83" s="213"/>
      <c r="H83" s="213"/>
      <c r="I83" s="213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</row>
    <row r="84" spans="1:59" s="10" customFormat="1" x14ac:dyDescent="0.3">
      <c r="A84" s="209"/>
      <c r="B84" s="205"/>
      <c r="C84" s="168"/>
      <c r="D84" s="168"/>
      <c r="E84" s="213"/>
      <c r="F84" s="213"/>
      <c r="G84" s="213"/>
      <c r="H84" s="168"/>
      <c r="I84" s="213"/>
      <c r="J84" s="213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  <c r="BG84" s="168"/>
    </row>
    <row r="85" spans="1:59" s="10" customFormat="1" x14ac:dyDescent="0.3">
      <c r="A85" s="207" t="s">
        <v>134</v>
      </c>
      <c r="B85" s="168"/>
      <c r="C85" s="168"/>
      <c r="D85" s="168"/>
      <c r="E85" s="213"/>
      <c r="F85" s="213"/>
      <c r="G85" s="213"/>
      <c r="H85" s="213"/>
      <c r="I85" s="213"/>
      <c r="J85" s="213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68"/>
    </row>
    <row r="86" spans="1:59" s="10" customFormat="1" x14ac:dyDescent="0.3">
      <c r="A86" s="209" t="s">
        <v>139</v>
      </c>
      <c r="B86" s="206">
        <f>SUM(C73:AZ73)</f>
        <v>12239013.849200003</v>
      </c>
      <c r="C86" s="168"/>
      <c r="D86" s="168"/>
      <c r="E86" s="213"/>
      <c r="F86" s="213"/>
      <c r="G86" s="213"/>
      <c r="H86" s="213"/>
      <c r="I86" s="213"/>
      <c r="J86" s="21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</row>
    <row r="87" spans="1:59" s="10" customFormat="1" x14ac:dyDescent="0.3">
      <c r="A87" s="205" t="s">
        <v>140</v>
      </c>
      <c r="B87" s="206">
        <f>B86/$B$9</f>
        <v>986.62816431262172</v>
      </c>
      <c r="C87" s="168"/>
      <c r="D87" s="168"/>
      <c r="E87" s="213"/>
      <c r="F87" s="213"/>
      <c r="G87" s="213"/>
      <c r="H87" s="213"/>
      <c r="I87" s="213"/>
      <c r="J87" s="213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</row>
    <row r="88" spans="1:59" s="10" customFormat="1" x14ac:dyDescent="0.3">
      <c r="A88" s="214"/>
      <c r="B88" s="168"/>
      <c r="C88" s="168"/>
      <c r="D88" s="168"/>
      <c r="E88" s="213"/>
      <c r="F88" s="213"/>
      <c r="G88" s="213"/>
      <c r="H88" s="213"/>
      <c r="I88" s="213"/>
      <c r="J88" s="213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</row>
    <row r="89" spans="1:59" s="10" customFormat="1" ht="14.5" thickBot="1" x14ac:dyDescent="0.35">
      <c r="A89" s="12" t="s">
        <v>141</v>
      </c>
      <c r="B89" s="13">
        <v>50</v>
      </c>
      <c r="C89" s="168"/>
      <c r="D89" s="168"/>
      <c r="E89" s="213"/>
      <c r="F89" s="213"/>
      <c r="G89" s="213"/>
      <c r="H89" s="213"/>
      <c r="I89" s="213"/>
      <c r="J89" s="213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</row>
    <row r="90" spans="1:59" s="10" customFormat="1" ht="14.5" thickTop="1" x14ac:dyDescent="0.3">
      <c r="A90" s="215"/>
      <c r="B90" s="216"/>
      <c r="C90" s="168"/>
      <c r="D90" s="168"/>
      <c r="E90" s="213"/>
      <c r="F90" s="213"/>
      <c r="G90" s="213"/>
      <c r="H90" s="213"/>
      <c r="I90" s="213"/>
      <c r="J90" s="213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</row>
    <row r="91" spans="1:59" s="10" customFormat="1" x14ac:dyDescent="0.3">
      <c r="A91" s="205" t="str">
        <f>CONCATENATE(B89,"-Year DCF")</f>
        <v>50-Year DCF</v>
      </c>
      <c r="B91" s="187">
        <f>SUMIF(C98:AZ98,B89,C73:AZ73)</f>
        <v>12239013.849200003</v>
      </c>
      <c r="C91" s="168"/>
      <c r="D91" s="168"/>
      <c r="E91" s="213"/>
      <c r="F91" s="213"/>
      <c r="G91" s="213"/>
      <c r="H91" s="213"/>
      <c r="I91" s="213"/>
      <c r="J91" s="213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</row>
    <row r="92" spans="1:59" s="10" customFormat="1" x14ac:dyDescent="0.3">
      <c r="A92" s="205" t="str">
        <f>CONCATENATE("Discounted Standing Inventory Value, at ",B89," years")</f>
        <v>Discounted Standing Inventory Value, at 50 years</v>
      </c>
      <c r="B92" s="187">
        <f>LOOKUP(B89,C99:AZ99,C75:AZ75)</f>
        <v>612842.00769999996</v>
      </c>
      <c r="C92" s="168"/>
      <c r="D92" s="168"/>
      <c r="E92" s="213"/>
      <c r="F92" s="213"/>
      <c r="G92" s="213"/>
      <c r="H92" s="213"/>
      <c r="I92" s="213"/>
      <c r="J92" s="213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</row>
    <row r="93" spans="1:59" s="10" customFormat="1" x14ac:dyDescent="0.3">
      <c r="A93" s="205" t="str">
        <f>CONCATENATE("Discounted Premerch Value, at ",B89," years")</f>
        <v>Discounted Premerch Value, at 50 years</v>
      </c>
      <c r="B93" s="187">
        <f>LOOKUP(B89,C99:AZ99,C76:AZ76)</f>
        <v>371559.91769999999</v>
      </c>
      <c r="C93" s="168"/>
      <c r="D93" s="168"/>
      <c r="E93" s="213"/>
      <c r="F93" s="213"/>
      <c r="G93" s="213"/>
      <c r="H93" s="213"/>
      <c r="I93" s="213"/>
      <c r="J93" s="213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</row>
    <row r="94" spans="1:59" s="10" customFormat="1" x14ac:dyDescent="0.3">
      <c r="A94" s="205" t="str">
        <f>CONCATENATE("Discounted Bareland Value, at ",B89," years")</f>
        <v>Discounted Bareland Value, at 50 years</v>
      </c>
      <c r="B94" s="187">
        <f>LOOKUP(B89,C99:AZ99,C77:AZ77)</f>
        <v>1626758.4711</v>
      </c>
      <c r="C94" s="168"/>
      <c r="D94" s="168"/>
      <c r="E94" s="213"/>
      <c r="F94" s="168"/>
      <c r="G94" s="213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  <c r="BA94" s="168"/>
      <c r="BB94" s="168"/>
      <c r="BC94" s="168"/>
      <c r="BD94" s="168"/>
      <c r="BE94" s="168"/>
      <c r="BF94" s="168"/>
      <c r="BG94" s="168"/>
    </row>
    <row r="95" spans="1:59" s="10" customFormat="1" x14ac:dyDescent="0.3">
      <c r="A95" s="215" t="str">
        <f>CONCATENATE(B89,"-Year NPV")</f>
        <v>50-Year NPV</v>
      </c>
      <c r="B95" s="187">
        <f>SUM(B91:B94)</f>
        <v>14850174.245700004</v>
      </c>
      <c r="C95" s="217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</row>
    <row r="96" spans="1:59" s="10" customFormat="1" x14ac:dyDescent="0.3">
      <c r="A96" s="215" t="str">
        <f>CONCATENATE(B89,"-Year NPV per acre")</f>
        <v>50-Year NPV per acre</v>
      </c>
      <c r="B96" s="187">
        <f>B95/B9</f>
        <v>1197.12260614161</v>
      </c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</row>
    <row r="97" spans="1:59" x14ac:dyDescent="0.3">
      <c r="A97" s="96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</row>
    <row r="98" spans="1:59" s="17" customFormat="1" x14ac:dyDescent="0.3">
      <c r="A98" s="219"/>
      <c r="B98" s="220">
        <v>0</v>
      </c>
      <c r="C98" s="220">
        <f t="shared" ref="C98:AZ98" si="14">IF(C99&lt;=$B$89,$B$89,0)</f>
        <v>50</v>
      </c>
      <c r="D98" s="220">
        <f t="shared" si="14"/>
        <v>50</v>
      </c>
      <c r="E98" s="220">
        <f t="shared" si="14"/>
        <v>50</v>
      </c>
      <c r="F98" s="220">
        <f t="shared" si="14"/>
        <v>50</v>
      </c>
      <c r="G98" s="220">
        <f t="shared" si="14"/>
        <v>50</v>
      </c>
      <c r="H98" s="220">
        <f t="shared" si="14"/>
        <v>50</v>
      </c>
      <c r="I98" s="220">
        <f t="shared" si="14"/>
        <v>50</v>
      </c>
      <c r="J98" s="220">
        <f t="shared" si="14"/>
        <v>50</v>
      </c>
      <c r="K98" s="220">
        <f t="shared" si="14"/>
        <v>50</v>
      </c>
      <c r="L98" s="220">
        <f t="shared" si="14"/>
        <v>50</v>
      </c>
      <c r="M98" s="220">
        <f t="shared" si="14"/>
        <v>50</v>
      </c>
      <c r="N98" s="220">
        <f t="shared" si="14"/>
        <v>50</v>
      </c>
      <c r="O98" s="220">
        <f t="shared" si="14"/>
        <v>50</v>
      </c>
      <c r="P98" s="220">
        <f t="shared" si="14"/>
        <v>50</v>
      </c>
      <c r="Q98" s="220">
        <f t="shared" si="14"/>
        <v>50</v>
      </c>
      <c r="R98" s="220">
        <f t="shared" si="14"/>
        <v>50</v>
      </c>
      <c r="S98" s="220">
        <f t="shared" si="14"/>
        <v>50</v>
      </c>
      <c r="T98" s="220">
        <f t="shared" si="14"/>
        <v>50</v>
      </c>
      <c r="U98" s="220">
        <f t="shared" si="14"/>
        <v>50</v>
      </c>
      <c r="V98" s="220">
        <f t="shared" si="14"/>
        <v>50</v>
      </c>
      <c r="W98" s="220">
        <f t="shared" si="14"/>
        <v>50</v>
      </c>
      <c r="X98" s="220">
        <f t="shared" si="14"/>
        <v>50</v>
      </c>
      <c r="Y98" s="220">
        <f t="shared" si="14"/>
        <v>50</v>
      </c>
      <c r="Z98" s="220">
        <f t="shared" si="14"/>
        <v>50</v>
      </c>
      <c r="AA98" s="220">
        <f t="shared" si="14"/>
        <v>50</v>
      </c>
      <c r="AB98" s="220">
        <f t="shared" si="14"/>
        <v>50</v>
      </c>
      <c r="AC98" s="220">
        <f t="shared" si="14"/>
        <v>50</v>
      </c>
      <c r="AD98" s="220">
        <f t="shared" si="14"/>
        <v>50</v>
      </c>
      <c r="AE98" s="220">
        <f t="shared" si="14"/>
        <v>50</v>
      </c>
      <c r="AF98" s="220">
        <f t="shared" si="14"/>
        <v>50</v>
      </c>
      <c r="AG98" s="220">
        <f t="shared" si="14"/>
        <v>50</v>
      </c>
      <c r="AH98" s="220">
        <f t="shared" si="14"/>
        <v>50</v>
      </c>
      <c r="AI98" s="220">
        <f t="shared" si="14"/>
        <v>50</v>
      </c>
      <c r="AJ98" s="220">
        <f t="shared" si="14"/>
        <v>50</v>
      </c>
      <c r="AK98" s="220">
        <f t="shared" si="14"/>
        <v>50</v>
      </c>
      <c r="AL98" s="220">
        <f t="shared" si="14"/>
        <v>50</v>
      </c>
      <c r="AM98" s="220">
        <f t="shared" si="14"/>
        <v>50</v>
      </c>
      <c r="AN98" s="220">
        <f t="shared" si="14"/>
        <v>50</v>
      </c>
      <c r="AO98" s="220">
        <f t="shared" si="14"/>
        <v>50</v>
      </c>
      <c r="AP98" s="220">
        <f t="shared" si="14"/>
        <v>50</v>
      </c>
      <c r="AQ98" s="220">
        <f t="shared" si="14"/>
        <v>50</v>
      </c>
      <c r="AR98" s="220">
        <f t="shared" si="14"/>
        <v>50</v>
      </c>
      <c r="AS98" s="220">
        <f t="shared" si="14"/>
        <v>50</v>
      </c>
      <c r="AT98" s="220">
        <f t="shared" si="14"/>
        <v>50</v>
      </c>
      <c r="AU98" s="220">
        <f t="shared" si="14"/>
        <v>50</v>
      </c>
      <c r="AV98" s="220">
        <f t="shared" si="14"/>
        <v>50</v>
      </c>
      <c r="AW98" s="220">
        <f t="shared" si="14"/>
        <v>50</v>
      </c>
      <c r="AX98" s="220">
        <f t="shared" si="14"/>
        <v>50</v>
      </c>
      <c r="AY98" s="220">
        <f t="shared" si="14"/>
        <v>50</v>
      </c>
      <c r="AZ98" s="220">
        <f t="shared" si="14"/>
        <v>50</v>
      </c>
      <c r="BA98" s="220"/>
      <c r="BB98" s="220"/>
      <c r="BC98" s="220"/>
      <c r="BD98" s="220"/>
      <c r="BE98" s="220"/>
      <c r="BF98" s="220"/>
      <c r="BG98" s="220"/>
    </row>
    <row r="99" spans="1:59" s="16" customFormat="1" ht="24" customHeight="1" x14ac:dyDescent="0.35">
      <c r="A99" s="219"/>
      <c r="B99" s="220">
        <v>0</v>
      </c>
      <c r="C99" s="220">
        <v>1</v>
      </c>
      <c r="D99" s="220">
        <v>2</v>
      </c>
      <c r="E99" s="220">
        <v>3</v>
      </c>
      <c r="F99" s="220">
        <v>4</v>
      </c>
      <c r="G99" s="220">
        <v>5</v>
      </c>
      <c r="H99" s="220">
        <v>6</v>
      </c>
      <c r="I99" s="220">
        <v>7</v>
      </c>
      <c r="J99" s="220">
        <v>8</v>
      </c>
      <c r="K99" s="220">
        <v>9</v>
      </c>
      <c r="L99" s="220">
        <v>10</v>
      </c>
      <c r="M99" s="220">
        <v>11</v>
      </c>
      <c r="N99" s="220">
        <v>12</v>
      </c>
      <c r="O99" s="220">
        <v>13</v>
      </c>
      <c r="P99" s="220">
        <v>14</v>
      </c>
      <c r="Q99" s="220">
        <v>15</v>
      </c>
      <c r="R99" s="220">
        <v>16</v>
      </c>
      <c r="S99" s="220">
        <v>17</v>
      </c>
      <c r="T99" s="220">
        <v>18</v>
      </c>
      <c r="U99" s="220">
        <v>19</v>
      </c>
      <c r="V99" s="220">
        <v>20</v>
      </c>
      <c r="W99" s="220">
        <v>21</v>
      </c>
      <c r="X99" s="220">
        <v>22</v>
      </c>
      <c r="Y99" s="220">
        <v>23</v>
      </c>
      <c r="Z99" s="220">
        <v>24</v>
      </c>
      <c r="AA99" s="220">
        <v>25</v>
      </c>
      <c r="AB99" s="220">
        <v>26</v>
      </c>
      <c r="AC99" s="220">
        <v>27</v>
      </c>
      <c r="AD99" s="220">
        <v>28</v>
      </c>
      <c r="AE99" s="220">
        <v>29</v>
      </c>
      <c r="AF99" s="220">
        <v>30</v>
      </c>
      <c r="AG99" s="220">
        <v>31</v>
      </c>
      <c r="AH99" s="220">
        <v>32</v>
      </c>
      <c r="AI99" s="220">
        <v>33</v>
      </c>
      <c r="AJ99" s="220">
        <v>34</v>
      </c>
      <c r="AK99" s="220">
        <v>35</v>
      </c>
      <c r="AL99" s="220">
        <v>36</v>
      </c>
      <c r="AM99" s="220">
        <v>37</v>
      </c>
      <c r="AN99" s="220">
        <v>38</v>
      </c>
      <c r="AO99" s="220">
        <v>39</v>
      </c>
      <c r="AP99" s="220">
        <v>40</v>
      </c>
      <c r="AQ99" s="220">
        <v>41</v>
      </c>
      <c r="AR99" s="220">
        <v>42</v>
      </c>
      <c r="AS99" s="220">
        <v>43</v>
      </c>
      <c r="AT99" s="220">
        <v>44</v>
      </c>
      <c r="AU99" s="220">
        <v>45</v>
      </c>
      <c r="AV99" s="220">
        <v>46</v>
      </c>
      <c r="AW99" s="220">
        <v>47</v>
      </c>
      <c r="AX99" s="220">
        <v>48</v>
      </c>
      <c r="AY99" s="220">
        <v>49</v>
      </c>
      <c r="AZ99" s="220">
        <v>50</v>
      </c>
      <c r="BA99" s="220"/>
      <c r="BB99" s="220"/>
      <c r="BC99" s="220"/>
      <c r="BD99" s="220"/>
      <c r="BE99" s="220"/>
      <c r="BF99" s="220"/>
      <c r="BG99" s="220"/>
    </row>
  </sheetData>
  <sheetProtection formatCells="0" formatColumns="0" formatRows="0" insertColumns="0" insertRows="0" deleteColumns="0" deleteRows="0"/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AC11-CFF4-4D01-B9A1-95A651C0986C}">
  <dimension ref="A1:A4"/>
  <sheetViews>
    <sheetView showGridLines="0" zoomScale="84" zoomScaleNormal="190" workbookViewId="0"/>
  </sheetViews>
  <sheetFormatPr defaultRowHeight="14.5" x14ac:dyDescent="0.35"/>
  <sheetData>
    <row r="1" spans="1:1" ht="15.5" x14ac:dyDescent="0.35">
      <c r="A1" s="221" t="s">
        <v>81</v>
      </c>
    </row>
    <row r="2" spans="1:1" ht="15.5" x14ac:dyDescent="0.35">
      <c r="A2" s="222" t="s">
        <v>142</v>
      </c>
    </row>
    <row r="3" spans="1:1" ht="15.5" x14ac:dyDescent="0.35">
      <c r="A3" s="222" t="str">
        <f>CONCATENATE('Model Assumptions'!B2, " - ",'Model Assumptions'!B3 )</f>
        <v>IWC - Boot Hill</v>
      </c>
    </row>
    <row r="4" spans="1:1" ht="15.5" x14ac:dyDescent="0.35">
      <c r="A4" s="223" t="str">
        <f>'Model Assumptions'!B5</f>
        <v xml:space="preserve">IWC - Boothill - HSM 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9DA-3B09-4C92-89B6-9CE91D1D3CFB}">
  <dimension ref="A1:AZ4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796875" defaultRowHeight="13" x14ac:dyDescent="0.3"/>
  <cols>
    <col min="1" max="1" width="42.7265625" style="18" bestFit="1" customWidth="1"/>
    <col min="2" max="2" width="9.54296875" style="18" bestFit="1" customWidth="1"/>
    <col min="3" max="3" width="10.81640625" style="18" bestFit="1" customWidth="1"/>
    <col min="4" max="6" width="10" style="18" bestFit="1" customWidth="1"/>
    <col min="7" max="8" width="10.81640625" style="18" bestFit="1" customWidth="1"/>
    <col min="9" max="14" width="9.453125" style="18" bestFit="1" customWidth="1"/>
    <col min="15" max="16" width="10.7265625" style="18" bestFit="1" customWidth="1"/>
    <col min="17" max="17" width="9.54296875" style="18" bestFit="1" customWidth="1"/>
    <col min="18" max="26" width="10.7265625" style="18" bestFit="1" customWidth="1"/>
    <col min="27" max="27" width="9.54296875" style="18" bestFit="1" customWidth="1"/>
    <col min="28" max="28" width="10.7265625" style="18" bestFit="1" customWidth="1"/>
    <col min="29" max="29" width="9.453125" style="18" bestFit="1" customWidth="1"/>
    <col min="30" max="33" width="10.7265625" style="18" bestFit="1" customWidth="1"/>
    <col min="34" max="34" width="9.453125" style="18" bestFit="1" customWidth="1"/>
    <col min="35" max="35" width="10.7265625" style="18" bestFit="1" customWidth="1"/>
    <col min="36" max="38" width="9.54296875" style="18" bestFit="1" customWidth="1"/>
    <col min="39" max="40" width="9.453125" style="18" bestFit="1" customWidth="1"/>
    <col min="41" max="43" width="10.7265625" style="18" bestFit="1" customWidth="1"/>
    <col min="44" max="44" width="9.54296875" style="18" bestFit="1" customWidth="1"/>
    <col min="45" max="52" width="10.7265625" style="18" bestFit="1" customWidth="1"/>
    <col min="53" max="16384" width="9.1796875" style="18"/>
  </cols>
  <sheetData>
    <row r="1" spans="1:52" ht="15.5" x14ac:dyDescent="0.35">
      <c r="A1" s="221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</row>
    <row r="2" spans="1:52" ht="15.5" x14ac:dyDescent="0.35">
      <c r="A2" s="222" t="s">
        <v>143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</row>
    <row r="3" spans="1:52" ht="15.5" x14ac:dyDescent="0.35">
      <c r="A3" s="222" t="str">
        <f>CONCATENATE('Model Assumptions'!B2, " - ",'Model Assumptions'!B3 )</f>
        <v>IWC - Boot Hill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</row>
    <row r="4" spans="1:52" ht="15.5" x14ac:dyDescent="0.35">
      <c r="A4" s="223" t="str">
        <f>'Model Assumptions'!B5</f>
        <v xml:space="preserve">IWC - Boothill - HSM 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</row>
    <row r="5" spans="1:52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</row>
    <row r="6" spans="1:52" x14ac:dyDescent="0.3">
      <c r="A6" s="225" t="s">
        <v>83</v>
      </c>
      <c r="B6" s="225" t="str">
        <f>'Finance Report'!B6</f>
        <v>Model Year 0</v>
      </c>
      <c r="C6" s="225">
        <v>2026</v>
      </c>
      <c r="D6" s="225">
        <f t="shared" ref="D6:AI6" si="0">C6+1</f>
        <v>2027</v>
      </c>
      <c r="E6" s="225">
        <f t="shared" si="0"/>
        <v>2028</v>
      </c>
      <c r="F6" s="225">
        <f t="shared" si="0"/>
        <v>2029</v>
      </c>
      <c r="G6" s="225">
        <f t="shared" si="0"/>
        <v>2030</v>
      </c>
      <c r="H6" s="225">
        <f t="shared" si="0"/>
        <v>2031</v>
      </c>
      <c r="I6" s="225">
        <f t="shared" si="0"/>
        <v>2032</v>
      </c>
      <c r="J6" s="225">
        <f t="shared" si="0"/>
        <v>2033</v>
      </c>
      <c r="K6" s="225">
        <f t="shared" si="0"/>
        <v>2034</v>
      </c>
      <c r="L6" s="225">
        <f t="shared" si="0"/>
        <v>2035</v>
      </c>
      <c r="M6" s="225">
        <f t="shared" si="0"/>
        <v>2036</v>
      </c>
      <c r="N6" s="225">
        <f t="shared" si="0"/>
        <v>2037</v>
      </c>
      <c r="O6" s="225">
        <f t="shared" si="0"/>
        <v>2038</v>
      </c>
      <c r="P6" s="225">
        <f t="shared" si="0"/>
        <v>2039</v>
      </c>
      <c r="Q6" s="225">
        <f t="shared" si="0"/>
        <v>2040</v>
      </c>
      <c r="R6" s="225">
        <f t="shared" si="0"/>
        <v>2041</v>
      </c>
      <c r="S6" s="225">
        <f t="shared" si="0"/>
        <v>2042</v>
      </c>
      <c r="T6" s="225">
        <f t="shared" si="0"/>
        <v>2043</v>
      </c>
      <c r="U6" s="225">
        <f t="shared" si="0"/>
        <v>2044</v>
      </c>
      <c r="V6" s="225">
        <f t="shared" si="0"/>
        <v>2045</v>
      </c>
      <c r="W6" s="225">
        <f t="shared" si="0"/>
        <v>2046</v>
      </c>
      <c r="X6" s="225">
        <f t="shared" si="0"/>
        <v>2047</v>
      </c>
      <c r="Y6" s="225">
        <f t="shared" si="0"/>
        <v>2048</v>
      </c>
      <c r="Z6" s="225">
        <f t="shared" si="0"/>
        <v>2049</v>
      </c>
      <c r="AA6" s="225">
        <f t="shared" si="0"/>
        <v>2050</v>
      </c>
      <c r="AB6" s="225">
        <f t="shared" si="0"/>
        <v>2051</v>
      </c>
      <c r="AC6" s="225">
        <f t="shared" si="0"/>
        <v>2052</v>
      </c>
      <c r="AD6" s="225">
        <f t="shared" si="0"/>
        <v>2053</v>
      </c>
      <c r="AE6" s="225">
        <f t="shared" si="0"/>
        <v>2054</v>
      </c>
      <c r="AF6" s="225">
        <f t="shared" si="0"/>
        <v>2055</v>
      </c>
      <c r="AG6" s="225">
        <f t="shared" si="0"/>
        <v>2056</v>
      </c>
      <c r="AH6" s="225">
        <f t="shared" si="0"/>
        <v>2057</v>
      </c>
      <c r="AI6" s="225">
        <f t="shared" si="0"/>
        <v>2058</v>
      </c>
      <c r="AJ6" s="225">
        <f t="shared" ref="AJ6:AZ6" si="1">AI6+1</f>
        <v>2059</v>
      </c>
      <c r="AK6" s="225">
        <f t="shared" si="1"/>
        <v>2060</v>
      </c>
      <c r="AL6" s="225">
        <f t="shared" si="1"/>
        <v>2061</v>
      </c>
      <c r="AM6" s="225">
        <f t="shared" si="1"/>
        <v>2062</v>
      </c>
      <c r="AN6" s="225">
        <f t="shared" si="1"/>
        <v>2063</v>
      </c>
      <c r="AO6" s="225">
        <f t="shared" si="1"/>
        <v>2064</v>
      </c>
      <c r="AP6" s="225">
        <f t="shared" si="1"/>
        <v>2065</v>
      </c>
      <c r="AQ6" s="225">
        <f t="shared" si="1"/>
        <v>2066</v>
      </c>
      <c r="AR6" s="225">
        <f t="shared" si="1"/>
        <v>2067</v>
      </c>
      <c r="AS6" s="225">
        <f t="shared" si="1"/>
        <v>2068</v>
      </c>
      <c r="AT6" s="225">
        <f t="shared" si="1"/>
        <v>2069</v>
      </c>
      <c r="AU6" s="225">
        <f t="shared" si="1"/>
        <v>2070</v>
      </c>
      <c r="AV6" s="225">
        <f t="shared" si="1"/>
        <v>2071</v>
      </c>
      <c r="AW6" s="225">
        <f t="shared" si="1"/>
        <v>2072</v>
      </c>
      <c r="AX6" s="225">
        <f t="shared" si="1"/>
        <v>2073</v>
      </c>
      <c r="AY6" s="225">
        <f t="shared" si="1"/>
        <v>2074</v>
      </c>
      <c r="AZ6" s="225">
        <f t="shared" si="1"/>
        <v>2075</v>
      </c>
    </row>
    <row r="7" spans="1:52" x14ac:dyDescent="0.3">
      <c r="A7" s="226" t="s">
        <v>85</v>
      </c>
      <c r="B7" s="226">
        <v>0</v>
      </c>
      <c r="C7" s="226">
        <v>1</v>
      </c>
      <c r="D7" s="226">
        <f t="shared" ref="D7:AI7" si="2">C7+1</f>
        <v>2</v>
      </c>
      <c r="E7" s="226">
        <f t="shared" si="2"/>
        <v>3</v>
      </c>
      <c r="F7" s="226">
        <f t="shared" si="2"/>
        <v>4</v>
      </c>
      <c r="G7" s="226">
        <f t="shared" si="2"/>
        <v>5</v>
      </c>
      <c r="H7" s="226">
        <f t="shared" si="2"/>
        <v>6</v>
      </c>
      <c r="I7" s="226">
        <f t="shared" si="2"/>
        <v>7</v>
      </c>
      <c r="J7" s="226">
        <f t="shared" si="2"/>
        <v>8</v>
      </c>
      <c r="K7" s="226">
        <f t="shared" si="2"/>
        <v>9</v>
      </c>
      <c r="L7" s="226">
        <f t="shared" si="2"/>
        <v>10</v>
      </c>
      <c r="M7" s="226">
        <f t="shared" si="2"/>
        <v>11</v>
      </c>
      <c r="N7" s="226">
        <f t="shared" si="2"/>
        <v>12</v>
      </c>
      <c r="O7" s="226">
        <f t="shared" si="2"/>
        <v>13</v>
      </c>
      <c r="P7" s="226">
        <f t="shared" si="2"/>
        <v>14</v>
      </c>
      <c r="Q7" s="226">
        <f t="shared" si="2"/>
        <v>15</v>
      </c>
      <c r="R7" s="226">
        <f t="shared" si="2"/>
        <v>16</v>
      </c>
      <c r="S7" s="226">
        <f t="shared" si="2"/>
        <v>17</v>
      </c>
      <c r="T7" s="226">
        <f t="shared" si="2"/>
        <v>18</v>
      </c>
      <c r="U7" s="226">
        <f t="shared" si="2"/>
        <v>19</v>
      </c>
      <c r="V7" s="226">
        <f t="shared" si="2"/>
        <v>20</v>
      </c>
      <c r="W7" s="226">
        <f t="shared" si="2"/>
        <v>21</v>
      </c>
      <c r="X7" s="226">
        <f t="shared" si="2"/>
        <v>22</v>
      </c>
      <c r="Y7" s="226">
        <f t="shared" si="2"/>
        <v>23</v>
      </c>
      <c r="Z7" s="226">
        <f t="shared" si="2"/>
        <v>24</v>
      </c>
      <c r="AA7" s="226">
        <f t="shared" si="2"/>
        <v>25</v>
      </c>
      <c r="AB7" s="226">
        <f t="shared" si="2"/>
        <v>26</v>
      </c>
      <c r="AC7" s="226">
        <f t="shared" si="2"/>
        <v>27</v>
      </c>
      <c r="AD7" s="226">
        <f t="shared" si="2"/>
        <v>28</v>
      </c>
      <c r="AE7" s="226">
        <f t="shared" si="2"/>
        <v>29</v>
      </c>
      <c r="AF7" s="226">
        <f t="shared" si="2"/>
        <v>30</v>
      </c>
      <c r="AG7" s="226">
        <f t="shared" si="2"/>
        <v>31</v>
      </c>
      <c r="AH7" s="226">
        <f t="shared" si="2"/>
        <v>32</v>
      </c>
      <c r="AI7" s="226">
        <f t="shared" si="2"/>
        <v>33</v>
      </c>
      <c r="AJ7" s="226">
        <f t="shared" ref="AJ7:AZ7" si="3">AI7+1</f>
        <v>34</v>
      </c>
      <c r="AK7" s="226">
        <f t="shared" si="3"/>
        <v>35</v>
      </c>
      <c r="AL7" s="226">
        <f t="shared" si="3"/>
        <v>36</v>
      </c>
      <c r="AM7" s="226">
        <f t="shared" si="3"/>
        <v>37</v>
      </c>
      <c r="AN7" s="226">
        <f t="shared" si="3"/>
        <v>38</v>
      </c>
      <c r="AO7" s="226">
        <f t="shared" si="3"/>
        <v>39</v>
      </c>
      <c r="AP7" s="226">
        <f t="shared" si="3"/>
        <v>40</v>
      </c>
      <c r="AQ7" s="226">
        <f t="shared" si="3"/>
        <v>41</v>
      </c>
      <c r="AR7" s="226">
        <f t="shared" si="3"/>
        <v>42</v>
      </c>
      <c r="AS7" s="226">
        <f t="shared" si="3"/>
        <v>43</v>
      </c>
      <c r="AT7" s="226">
        <f t="shared" si="3"/>
        <v>44</v>
      </c>
      <c r="AU7" s="226">
        <f t="shared" si="3"/>
        <v>45</v>
      </c>
      <c r="AV7" s="226">
        <f t="shared" si="3"/>
        <v>46</v>
      </c>
      <c r="AW7" s="226">
        <f t="shared" si="3"/>
        <v>47</v>
      </c>
      <c r="AX7" s="226">
        <f t="shared" si="3"/>
        <v>48</v>
      </c>
      <c r="AY7" s="226">
        <f t="shared" si="3"/>
        <v>49</v>
      </c>
      <c r="AZ7" s="226">
        <f t="shared" si="3"/>
        <v>50</v>
      </c>
    </row>
    <row r="8" spans="1:52" x14ac:dyDescent="0.3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</row>
    <row r="9" spans="1:52" x14ac:dyDescent="0.3">
      <c r="A9" s="227" t="s">
        <v>86</v>
      </c>
      <c r="B9" s="228">
        <v>12404.890000000005</v>
      </c>
      <c r="C9" s="228">
        <v>12404.89</v>
      </c>
      <c r="D9" s="228">
        <v>12404.89</v>
      </c>
      <c r="E9" s="228">
        <v>12404.889999999996</v>
      </c>
      <c r="F9" s="228">
        <v>12404.890000000001</v>
      </c>
      <c r="G9" s="228">
        <v>12404.890000000003</v>
      </c>
      <c r="H9" s="228">
        <v>12404.890000000003</v>
      </c>
      <c r="I9" s="228">
        <v>12404.890000000005</v>
      </c>
      <c r="J9" s="228">
        <v>12404.890000000014</v>
      </c>
      <c r="K9" s="228">
        <v>12404.89000000001</v>
      </c>
      <c r="L9" s="228">
        <v>12404.89000000001</v>
      </c>
      <c r="M9" s="228">
        <v>12404.890000000007</v>
      </c>
      <c r="N9" s="228">
        <v>12404.89000000001</v>
      </c>
      <c r="O9" s="228">
        <v>12404.89000000001</v>
      </c>
      <c r="P9" s="228">
        <v>12404.890000000007</v>
      </c>
      <c r="Q9" s="228">
        <v>12404.890000000009</v>
      </c>
      <c r="R9" s="228">
        <v>12404.890000000007</v>
      </c>
      <c r="S9" s="228">
        <v>12404.890000000009</v>
      </c>
      <c r="T9" s="228">
        <v>12404.890000000005</v>
      </c>
      <c r="U9" s="228">
        <v>12404.890000000003</v>
      </c>
      <c r="V9" s="228">
        <v>12404.890000000003</v>
      </c>
      <c r="W9" s="228">
        <v>12404.890000000005</v>
      </c>
      <c r="X9" s="228">
        <v>12404.890000000005</v>
      </c>
      <c r="Y9" s="228">
        <v>12404.890000000001</v>
      </c>
      <c r="Z9" s="228">
        <v>12404.890000000007</v>
      </c>
      <c r="AA9" s="228">
        <v>12404.890000000007</v>
      </c>
      <c r="AB9" s="228">
        <v>12404.890000000005</v>
      </c>
      <c r="AC9" s="228">
        <v>12404.890000000005</v>
      </c>
      <c r="AD9" s="228">
        <v>12404.890000000007</v>
      </c>
      <c r="AE9" s="228">
        <v>12404.890000000007</v>
      </c>
      <c r="AF9" s="228">
        <v>12404.890000000009</v>
      </c>
      <c r="AG9" s="228">
        <v>12404.890000000009</v>
      </c>
      <c r="AH9" s="228">
        <v>12404.89000000001</v>
      </c>
      <c r="AI9" s="228">
        <v>12404.89000000001</v>
      </c>
      <c r="AJ9" s="228">
        <v>12404.890000000009</v>
      </c>
      <c r="AK9" s="228">
        <v>12404.890000000009</v>
      </c>
      <c r="AL9" s="228">
        <v>12404.890000000014</v>
      </c>
      <c r="AM9" s="228">
        <v>12404.890000000012</v>
      </c>
      <c r="AN9" s="228">
        <v>12404.890000000012</v>
      </c>
      <c r="AO9" s="228">
        <v>12404.89000000001</v>
      </c>
      <c r="AP9" s="228">
        <v>12404.890000000007</v>
      </c>
      <c r="AQ9" s="228">
        <v>12404.890000000007</v>
      </c>
      <c r="AR9" s="228">
        <v>12404.890000000009</v>
      </c>
      <c r="AS9" s="228">
        <v>12404.890000000005</v>
      </c>
      <c r="AT9" s="228">
        <v>12404.890000000009</v>
      </c>
      <c r="AU9" s="228">
        <v>12404.89000000001</v>
      </c>
      <c r="AV9" s="228">
        <v>12404.890000000014</v>
      </c>
      <c r="AW9" s="228">
        <v>12404.890000000009</v>
      </c>
      <c r="AX9" s="228">
        <v>12404.890000000009</v>
      </c>
      <c r="AY9" s="228">
        <v>12404.89000000001</v>
      </c>
      <c r="AZ9" s="228">
        <v>12404.890000000001</v>
      </c>
    </row>
    <row r="10" spans="1:52" x14ac:dyDescent="0.3">
      <c r="A10" s="227" t="s">
        <v>87</v>
      </c>
      <c r="B10" s="228">
        <v>8762.9799999999977</v>
      </c>
      <c r="C10" s="228">
        <v>8762.9800000000032</v>
      </c>
      <c r="D10" s="228">
        <v>8762.9800000000032</v>
      </c>
      <c r="E10" s="228">
        <v>8762.9800000000068</v>
      </c>
      <c r="F10" s="228">
        <v>8762.9800000000105</v>
      </c>
      <c r="G10" s="228">
        <v>8762.9800000000087</v>
      </c>
      <c r="H10" s="228">
        <v>8762.9800000000068</v>
      </c>
      <c r="I10" s="228">
        <v>8762.9800000000087</v>
      </c>
      <c r="J10" s="228">
        <v>8762.9800000000014</v>
      </c>
      <c r="K10" s="228">
        <v>8762.9800000000014</v>
      </c>
      <c r="L10" s="228">
        <v>8762.9799999999977</v>
      </c>
      <c r="M10" s="228">
        <v>8762.98</v>
      </c>
      <c r="N10" s="228">
        <v>8762.9800000000014</v>
      </c>
      <c r="O10" s="228">
        <v>8762.98</v>
      </c>
      <c r="P10" s="228">
        <v>8762.9800000000032</v>
      </c>
      <c r="Q10" s="228">
        <v>8762.9800000000014</v>
      </c>
      <c r="R10" s="228">
        <v>8762.9800000000014</v>
      </c>
      <c r="S10" s="228">
        <v>8762.9800000000032</v>
      </c>
      <c r="T10" s="228">
        <v>8762.9800000000014</v>
      </c>
      <c r="U10" s="228">
        <v>8762.9799999999977</v>
      </c>
      <c r="V10" s="228">
        <v>8762.9799999999977</v>
      </c>
      <c r="W10" s="228">
        <v>8762.9799999999977</v>
      </c>
      <c r="X10" s="228">
        <v>8762.9799999999977</v>
      </c>
      <c r="Y10" s="228">
        <v>8762.9800000000014</v>
      </c>
      <c r="Z10" s="228">
        <v>8762.9799999999959</v>
      </c>
      <c r="AA10" s="228">
        <v>8762.9799999999959</v>
      </c>
      <c r="AB10" s="228">
        <v>8762.9799999999959</v>
      </c>
      <c r="AC10" s="228">
        <v>8762.9799999999977</v>
      </c>
      <c r="AD10" s="228">
        <v>8762.9799999999977</v>
      </c>
      <c r="AE10" s="228">
        <v>8762.9800000000014</v>
      </c>
      <c r="AF10" s="228">
        <v>8762.9800000000068</v>
      </c>
      <c r="AG10" s="228">
        <v>8762.9800000000014</v>
      </c>
      <c r="AH10" s="228">
        <v>8762.9800000000014</v>
      </c>
      <c r="AI10" s="228">
        <v>8762.98</v>
      </c>
      <c r="AJ10" s="228">
        <v>8762.9799999999977</v>
      </c>
      <c r="AK10" s="228">
        <v>8762.9799999999959</v>
      </c>
      <c r="AL10" s="228">
        <v>8762.9799999999977</v>
      </c>
      <c r="AM10" s="228">
        <v>8762.9799999999977</v>
      </c>
      <c r="AN10" s="228">
        <v>8762.9799999999977</v>
      </c>
      <c r="AO10" s="228">
        <v>8762.9799999999977</v>
      </c>
      <c r="AP10" s="228">
        <v>8762.9799999999959</v>
      </c>
      <c r="AQ10" s="228">
        <v>8762.9799999999977</v>
      </c>
      <c r="AR10" s="228">
        <v>8762.9799999999977</v>
      </c>
      <c r="AS10" s="228">
        <v>8762.9799999999977</v>
      </c>
      <c r="AT10" s="228">
        <v>8762.9799999999977</v>
      </c>
      <c r="AU10" s="228">
        <v>8762.9799999999977</v>
      </c>
      <c r="AV10" s="228">
        <v>8762.9799999999977</v>
      </c>
      <c r="AW10" s="228">
        <v>8762.9800000000014</v>
      </c>
      <c r="AX10" s="228">
        <v>8762.9800000000032</v>
      </c>
      <c r="AY10" s="228">
        <v>8762.98</v>
      </c>
      <c r="AZ10" s="228">
        <v>8762.9799999999959</v>
      </c>
    </row>
    <row r="11" spans="1:52" x14ac:dyDescent="0.3">
      <c r="A11" s="227" t="s">
        <v>88</v>
      </c>
      <c r="B11" s="228">
        <v>611.16999999999985</v>
      </c>
      <c r="C11" s="228">
        <v>611.16999999999985</v>
      </c>
      <c r="D11" s="228">
        <v>611.16999999999985</v>
      </c>
      <c r="E11" s="228">
        <v>611.16999999999985</v>
      </c>
      <c r="F11" s="228">
        <v>611.16999999999985</v>
      </c>
      <c r="G11" s="228">
        <v>611.16999999999985</v>
      </c>
      <c r="H11" s="228">
        <v>611.16999999999985</v>
      </c>
      <c r="I11" s="228">
        <v>611.16999999999985</v>
      </c>
      <c r="J11" s="228">
        <v>611.16999999999985</v>
      </c>
      <c r="K11" s="228">
        <v>611.16999999999996</v>
      </c>
      <c r="L11" s="228">
        <v>611.16999999999996</v>
      </c>
      <c r="M11" s="228">
        <v>611.16999999999996</v>
      </c>
      <c r="N11" s="228">
        <v>611.16999999999996</v>
      </c>
      <c r="O11" s="228">
        <v>611.16999999999996</v>
      </c>
      <c r="P11" s="228">
        <v>611.16999999999996</v>
      </c>
      <c r="Q11" s="228">
        <v>611.16999999999996</v>
      </c>
      <c r="R11" s="228">
        <v>611.16999999999996</v>
      </c>
      <c r="S11" s="228">
        <v>611.16999999999996</v>
      </c>
      <c r="T11" s="228">
        <v>611.16999999999996</v>
      </c>
      <c r="U11" s="228">
        <v>611.16999999999996</v>
      </c>
      <c r="V11" s="228">
        <v>611.16999999999996</v>
      </c>
      <c r="W11" s="228">
        <v>611.16999999999996</v>
      </c>
      <c r="X11" s="228">
        <v>611.16999999999996</v>
      </c>
      <c r="Y11" s="228">
        <v>611.16999999999996</v>
      </c>
      <c r="Z11" s="228">
        <v>611.16999999999996</v>
      </c>
      <c r="AA11" s="228">
        <v>611.16999999999996</v>
      </c>
      <c r="AB11" s="228">
        <v>611.16999999999996</v>
      </c>
      <c r="AC11" s="228">
        <v>611.16999999999996</v>
      </c>
      <c r="AD11" s="228">
        <v>611.16999999999996</v>
      </c>
      <c r="AE11" s="228">
        <v>611.16999999999996</v>
      </c>
      <c r="AF11" s="228">
        <v>611.16999999999996</v>
      </c>
      <c r="AG11" s="228">
        <v>611.16999999999996</v>
      </c>
      <c r="AH11" s="228">
        <v>611.16999999999996</v>
      </c>
      <c r="AI11" s="228">
        <v>611.16999999999996</v>
      </c>
      <c r="AJ11" s="228">
        <v>611.16999999999985</v>
      </c>
      <c r="AK11" s="228">
        <v>611.16999999999985</v>
      </c>
      <c r="AL11" s="228">
        <v>611.16999999999985</v>
      </c>
      <c r="AM11" s="228">
        <v>611.16999999999985</v>
      </c>
      <c r="AN11" s="228">
        <v>611.16999999999985</v>
      </c>
      <c r="AO11" s="228">
        <v>611.16999999999985</v>
      </c>
      <c r="AP11" s="228">
        <v>611.16999999999985</v>
      </c>
      <c r="AQ11" s="228">
        <v>611.16999999999985</v>
      </c>
      <c r="AR11" s="228">
        <v>611.16999999999985</v>
      </c>
      <c r="AS11" s="228">
        <v>611.16999999999985</v>
      </c>
      <c r="AT11" s="228">
        <v>611.16999999999985</v>
      </c>
      <c r="AU11" s="228">
        <v>611.16999999999985</v>
      </c>
      <c r="AV11" s="228">
        <v>611.16999999999985</v>
      </c>
      <c r="AW11" s="228">
        <v>611.16999999999985</v>
      </c>
      <c r="AX11" s="228">
        <v>611.16999999999985</v>
      </c>
      <c r="AY11" s="228">
        <v>611.16999999999985</v>
      </c>
      <c r="AZ11" s="228">
        <v>611.16999999999985</v>
      </c>
    </row>
    <row r="12" spans="1:52" x14ac:dyDescent="0.3">
      <c r="A12" s="227" t="s">
        <v>89</v>
      </c>
      <c r="B12" s="228">
        <v>3030.7400000000011</v>
      </c>
      <c r="C12" s="228">
        <v>3030.7400000000011</v>
      </c>
      <c r="D12" s="228">
        <v>3030.7400000000011</v>
      </c>
      <c r="E12" s="228">
        <v>3030.7400000000011</v>
      </c>
      <c r="F12" s="228">
        <v>3030.7400000000011</v>
      </c>
      <c r="G12" s="228">
        <v>3030.7400000000011</v>
      </c>
      <c r="H12" s="228">
        <v>3030.7400000000011</v>
      </c>
      <c r="I12" s="228">
        <v>3030.7400000000016</v>
      </c>
      <c r="J12" s="228">
        <v>3030.7400000000016</v>
      </c>
      <c r="K12" s="228">
        <v>3030.7400000000016</v>
      </c>
      <c r="L12" s="228">
        <v>3030.7400000000016</v>
      </c>
      <c r="M12" s="228">
        <v>3030.7400000000016</v>
      </c>
      <c r="N12" s="228">
        <v>3030.7400000000016</v>
      </c>
      <c r="O12" s="228">
        <v>3030.7400000000016</v>
      </c>
      <c r="P12" s="228">
        <v>3030.7400000000016</v>
      </c>
      <c r="Q12" s="228">
        <v>3030.7400000000016</v>
      </c>
      <c r="R12" s="228">
        <v>3030.7400000000016</v>
      </c>
      <c r="S12" s="228">
        <v>3030.7400000000016</v>
      </c>
      <c r="T12" s="228">
        <v>3030.7400000000016</v>
      </c>
      <c r="U12" s="228">
        <v>3030.7400000000016</v>
      </c>
      <c r="V12" s="228">
        <v>3030.7400000000021</v>
      </c>
      <c r="W12" s="228">
        <v>3030.7400000000021</v>
      </c>
      <c r="X12" s="228">
        <v>3030.7400000000021</v>
      </c>
      <c r="Y12" s="228">
        <v>3030.7400000000021</v>
      </c>
      <c r="Z12" s="228">
        <v>3030.7400000000021</v>
      </c>
      <c r="AA12" s="228">
        <v>3030.7400000000021</v>
      </c>
      <c r="AB12" s="228">
        <v>3030.7400000000021</v>
      </c>
      <c r="AC12" s="228">
        <v>3030.7400000000021</v>
      </c>
      <c r="AD12" s="228">
        <v>3030.7400000000021</v>
      </c>
      <c r="AE12" s="228">
        <v>3030.7400000000021</v>
      </c>
      <c r="AF12" s="228">
        <v>3030.7400000000021</v>
      </c>
      <c r="AG12" s="228">
        <v>3030.7400000000021</v>
      </c>
      <c r="AH12" s="228">
        <v>3030.7400000000021</v>
      </c>
      <c r="AI12" s="228">
        <v>3030.7400000000021</v>
      </c>
      <c r="AJ12" s="228">
        <v>3030.7400000000021</v>
      </c>
      <c r="AK12" s="228">
        <v>3030.7400000000021</v>
      </c>
      <c r="AL12" s="228">
        <v>3030.7400000000021</v>
      </c>
      <c r="AM12" s="228">
        <v>3030.7400000000021</v>
      </c>
      <c r="AN12" s="228">
        <v>3030.7400000000021</v>
      </c>
      <c r="AO12" s="228">
        <v>3030.7400000000021</v>
      </c>
      <c r="AP12" s="228">
        <v>3030.7400000000021</v>
      </c>
      <c r="AQ12" s="228">
        <v>3030.7400000000021</v>
      </c>
      <c r="AR12" s="228">
        <v>3030.7400000000016</v>
      </c>
      <c r="AS12" s="228">
        <v>3030.7400000000016</v>
      </c>
      <c r="AT12" s="228">
        <v>3030.7400000000016</v>
      </c>
      <c r="AU12" s="228">
        <v>3030.7400000000016</v>
      </c>
      <c r="AV12" s="228">
        <v>3030.7400000000016</v>
      </c>
      <c r="AW12" s="228">
        <v>3030.7400000000016</v>
      </c>
      <c r="AX12" s="228">
        <v>3030.7400000000016</v>
      </c>
      <c r="AY12" s="228">
        <v>3030.7400000000016</v>
      </c>
      <c r="AZ12" s="228">
        <v>3030.7400000000016</v>
      </c>
    </row>
    <row r="13" spans="1:52" x14ac:dyDescent="0.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</row>
    <row r="14" spans="1:52" x14ac:dyDescent="0.3">
      <c r="A14" s="229" t="s">
        <v>144</v>
      </c>
      <c r="B14" s="230"/>
      <c r="C14" s="230"/>
      <c r="D14" s="230"/>
      <c r="E14" s="230"/>
      <c r="F14" s="230"/>
      <c r="G14" s="230"/>
      <c r="H14" s="230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</row>
    <row r="15" spans="1:52" x14ac:dyDescent="0.3">
      <c r="A15" s="232" t="s">
        <v>106</v>
      </c>
      <c r="B15" s="230">
        <f>IF('Finance Report'!B$19=0,0,'Finance Report'!B45/'Finance Report'!B$19)</f>
        <v>0</v>
      </c>
      <c r="C15" s="230">
        <f>IF('Finance Report'!C$19=0,0,'Finance Report'!C45/'Finance Report'!C$19)</f>
        <v>699.61762424453252</v>
      </c>
      <c r="D15" s="230">
        <f>IF('Finance Report'!D$19=0,0,'Finance Report'!D45/'Finance Report'!D$19)</f>
        <v>252.99533102306813</v>
      </c>
      <c r="E15" s="230">
        <f>IF('Finance Report'!E$19=0,0,'Finance Report'!E45/'Finance Report'!E$19)</f>
        <v>1068.2288851346518</v>
      </c>
      <c r="F15" s="230">
        <f>IF('Finance Report'!F$19=0,0,'Finance Report'!F45/'Finance Report'!F$19)</f>
        <v>293.03839892510405</v>
      </c>
      <c r="G15" s="230">
        <f>IF('Finance Report'!G$19=0,0,'Finance Report'!G45/'Finance Report'!G$19)</f>
        <v>705.47633705627084</v>
      </c>
      <c r="H15" s="230">
        <f>IF('Finance Report'!H$19=0,0,'Finance Report'!H45/'Finance Report'!H$19)</f>
        <v>445.54501838235291</v>
      </c>
      <c r="I15" s="231">
        <f>IF('Finance Report'!I$19=0,0,'Finance Report'!I45/'Finance Report'!I$19)</f>
        <v>1575.7619866607031</v>
      </c>
      <c r="J15" s="231">
        <f>IF('Finance Report'!J$19=0,0,'Finance Report'!J45/'Finance Report'!J$19)</f>
        <v>932.10564166141637</v>
      </c>
      <c r="K15" s="231">
        <f>IF('Finance Report'!K$19=0,0,'Finance Report'!K45/'Finance Report'!K$19)</f>
        <v>673.89370944144332</v>
      </c>
      <c r="L15" s="231">
        <f>IF('Finance Report'!L$19=0,0,'Finance Report'!L45/'Finance Report'!L$19)</f>
        <v>1376.1466765469684</v>
      </c>
      <c r="M15" s="231">
        <f>IF('Finance Report'!M$19=0,0,'Finance Report'!M45/'Finance Report'!M$19)</f>
        <v>2116.0015644430441</v>
      </c>
      <c r="N15" s="231">
        <f>IF('Finance Report'!N$19=0,0,'Finance Report'!N45/'Finance Report'!N$19)</f>
        <v>1987.0059509879443</v>
      </c>
      <c r="O15" s="231">
        <f>IF('Finance Report'!O$19=0,0,'Finance Report'!O45/'Finance Report'!O$19)</f>
        <v>358.08658493034034</v>
      </c>
      <c r="P15" s="231">
        <f>IF('Finance Report'!P$19=0,0,'Finance Report'!P45/'Finance Report'!P$19)</f>
        <v>1237.5251212405565</v>
      </c>
      <c r="Q15" s="231">
        <f>IF('Finance Report'!Q$19=0,0,'Finance Report'!Q45/'Finance Report'!Q$19)</f>
        <v>2114.1771839488638</v>
      </c>
      <c r="R15" s="231">
        <f>IF('Finance Report'!R$19=0,0,'Finance Report'!R45/'Finance Report'!R$19)</f>
        <v>759.30725913846993</v>
      </c>
      <c r="S15" s="231">
        <f>IF('Finance Report'!S$19=0,0,'Finance Report'!S45/'Finance Report'!S$19)</f>
        <v>400.69836812144212</v>
      </c>
      <c r="T15" s="231">
        <f>IF('Finance Report'!T$19=0,0,'Finance Report'!T45/'Finance Report'!T$19)</f>
        <v>1726.1197412744455</v>
      </c>
      <c r="U15" s="231">
        <f>IF('Finance Report'!U$19=0,0,'Finance Report'!U45/'Finance Report'!U$19)</f>
        <v>805.1529610683325</v>
      </c>
      <c r="V15" s="231">
        <f>IF('Finance Report'!V$19=0,0,'Finance Report'!V45/'Finance Report'!V$19)</f>
        <v>1613.8571420220044</v>
      </c>
      <c r="W15" s="231">
        <f>IF('Finance Report'!W$19=0,0,'Finance Report'!W45/'Finance Report'!W$19)</f>
        <v>732.2594308688947</v>
      </c>
      <c r="X15" s="231">
        <f>IF('Finance Report'!X$19=0,0,'Finance Report'!X45/'Finance Report'!X$19)</f>
        <v>4402.7964610740573</v>
      </c>
      <c r="Y15" s="231">
        <f>IF('Finance Report'!Y$19=0,0,'Finance Report'!Y45/'Finance Report'!Y$19)</f>
        <v>1620.402053690957</v>
      </c>
      <c r="Z15" s="231">
        <f>IF('Finance Report'!Z$19=0,0,'Finance Report'!Z45/'Finance Report'!Z$19)</f>
        <v>2363.946318857053</v>
      </c>
      <c r="AA15" s="231">
        <f>IF('Finance Report'!AA$19=0,0,'Finance Report'!AA45/'Finance Report'!AA$19)</f>
        <v>756.36585899578256</v>
      </c>
      <c r="AB15" s="231">
        <f>IF('Finance Report'!AB$19=0,0,'Finance Report'!AB45/'Finance Report'!AB$19)</f>
        <v>464.26687630806299</v>
      </c>
      <c r="AC15" s="231">
        <f>IF('Finance Report'!AC$19=0,0,'Finance Report'!AC45/'Finance Report'!AC$19)</f>
        <v>510.91694925062217</v>
      </c>
      <c r="AD15" s="231">
        <f>IF('Finance Report'!AD$19=0,0,'Finance Report'!AD45/'Finance Report'!AD$19)</f>
        <v>439.94989877222343</v>
      </c>
      <c r="AE15" s="231">
        <f>IF('Finance Report'!AE$19=0,0,'Finance Report'!AE45/'Finance Report'!AE$19)</f>
        <v>2189.3183321586071</v>
      </c>
      <c r="AF15" s="231">
        <f>IF('Finance Report'!AF$19=0,0,'Finance Report'!AF45/'Finance Report'!AF$19)</f>
        <v>468.92879999630088</v>
      </c>
      <c r="AG15" s="231">
        <f>IF('Finance Report'!AG$19=0,0,'Finance Report'!AG45/'Finance Report'!AG$19)</f>
        <v>981.88556397408399</v>
      </c>
      <c r="AH15" s="231">
        <f>IF('Finance Report'!AH$19=0,0,'Finance Report'!AH45/'Finance Report'!AH$19)</f>
        <v>1480.1009801549583</v>
      </c>
      <c r="AI15" s="231">
        <f>IF('Finance Report'!AI$19=0,0,'Finance Report'!AI45/'Finance Report'!AI$19)</f>
        <v>1157.5323496327974</v>
      </c>
      <c r="AJ15" s="231">
        <f>IF('Finance Report'!AJ$19=0,0,'Finance Report'!AJ45/'Finance Report'!AJ$19)</f>
        <v>1435.7535224535075</v>
      </c>
      <c r="AK15" s="231">
        <f>IF('Finance Report'!AK$19=0,0,'Finance Report'!AK45/'Finance Report'!AK$19)</f>
        <v>533.21670141517677</v>
      </c>
      <c r="AL15" s="231">
        <f>IF('Finance Report'!AL$19=0,0,'Finance Report'!AL45/'Finance Report'!AL$19)</f>
        <v>827.93219225090365</v>
      </c>
      <c r="AM15" s="231">
        <f>IF('Finance Report'!AM$19=0,0,'Finance Report'!AM45/'Finance Report'!AM$19)</f>
        <v>465.4167170683981</v>
      </c>
      <c r="AN15" s="231">
        <f>IF('Finance Report'!AN$19=0,0,'Finance Report'!AN45/'Finance Report'!AN$19)</f>
        <v>1598.2757115583213</v>
      </c>
      <c r="AO15" s="231">
        <f>IF('Finance Report'!AO$19=0,0,'Finance Report'!AO45/'Finance Report'!AO$19)</f>
        <v>1467.8165138566501</v>
      </c>
      <c r="AP15" s="231">
        <f>IF('Finance Report'!AP$19=0,0,'Finance Report'!AP45/'Finance Report'!AP$19)</f>
        <v>337.02881446921748</v>
      </c>
      <c r="AQ15" s="231">
        <f>IF('Finance Report'!AQ$19=0,0,'Finance Report'!AQ45/'Finance Report'!AQ$19)</f>
        <v>1702.2752487200923</v>
      </c>
      <c r="AR15" s="231">
        <f>IF('Finance Report'!AR$19=0,0,'Finance Report'!AR45/'Finance Report'!AR$19)</f>
        <v>2105.1157475753726</v>
      </c>
      <c r="AS15" s="231">
        <f>IF('Finance Report'!AS$19=0,0,'Finance Report'!AS45/'Finance Report'!AS$19)</f>
        <v>2200.1556322748388</v>
      </c>
      <c r="AT15" s="231">
        <f>IF('Finance Report'!AT$19=0,0,'Finance Report'!AT45/'Finance Report'!AT$19)</f>
        <v>926.23222222222228</v>
      </c>
      <c r="AU15" s="231">
        <f>IF('Finance Report'!AU$19=0,0,'Finance Report'!AU45/'Finance Report'!AU$19)</f>
        <v>1354.9764639811733</v>
      </c>
      <c r="AV15" s="231">
        <f>IF('Finance Report'!AV$19=0,0,'Finance Report'!AV45/'Finance Report'!AV$19)</f>
        <v>3633.8938383072718</v>
      </c>
      <c r="AW15" s="231">
        <f>IF('Finance Report'!AW$19=0,0,'Finance Report'!AW45/'Finance Report'!AW$19)</f>
        <v>321.67361449773364</v>
      </c>
      <c r="AX15" s="231">
        <f>IF('Finance Report'!AX$19=0,0,'Finance Report'!AX45/'Finance Report'!AX$19)</f>
        <v>229.56194164939441</v>
      </c>
      <c r="AY15" s="231">
        <f>IF('Finance Report'!AY$19=0,0,'Finance Report'!AY45/'Finance Report'!AY$19)</f>
        <v>1847.4387766669556</v>
      </c>
      <c r="AZ15" s="231">
        <f>IF('Finance Report'!AZ$19=0,0,'Finance Report'!AZ45/'Finance Report'!AZ$19)</f>
        <v>1292.7745381954423</v>
      </c>
    </row>
    <row r="16" spans="1:52" x14ac:dyDescent="0.3">
      <c r="A16" s="233" t="s">
        <v>107</v>
      </c>
      <c r="B16" s="230">
        <f>IF('Finance Report'!B$46=0,0,'Finance Report'!B46/'Harvest Report'!B$55)</f>
        <v>0</v>
      </c>
      <c r="C16" s="230">
        <f>IF('Finance Report'!C$46=0,0,'Finance Report'!C46/'Harvest Report'!C$55)</f>
        <v>1393.3608191280337</v>
      </c>
      <c r="D16" s="230">
        <f>IF('Finance Report'!D$46=0,0,'Finance Report'!D46/'Harvest Report'!D$55)</f>
        <v>0</v>
      </c>
      <c r="E16" s="230">
        <f>IF('Finance Report'!E$46=0,0,'Finance Report'!E46/'Harvest Report'!E$55)</f>
        <v>1465.8964051846976</v>
      </c>
      <c r="F16" s="230">
        <f>IF('Finance Report'!F$46=0,0,'Finance Report'!F46/'Harvest Report'!F$55)</f>
        <v>0</v>
      </c>
      <c r="G16" s="230">
        <f>IF('Finance Report'!G$46=0,0,'Finance Report'!G46/'Harvest Report'!G$55)</f>
        <v>1210.6133830565718</v>
      </c>
      <c r="H16" s="230">
        <f>IF('Finance Report'!H$46=0,0,'Finance Report'!H46/'Harvest Report'!H$55)</f>
        <v>0</v>
      </c>
      <c r="I16" s="231">
        <f>IF('Finance Report'!I$46=0,0,'Finance Report'!I46/'Harvest Report'!I$55)</f>
        <v>1741.9948464669562</v>
      </c>
      <c r="J16" s="231">
        <f>IF('Finance Report'!J$46=0,0,'Finance Report'!J46/'Harvest Report'!J$55)</f>
        <v>1370.6578551603857</v>
      </c>
      <c r="K16" s="231">
        <f>IF('Finance Report'!K$46=0,0,'Finance Report'!K46/'Harvest Report'!K$55)</f>
        <v>2302.7760733747182</v>
      </c>
      <c r="L16" s="231">
        <f>IF('Finance Report'!L$46=0,0,'Finance Report'!L46/'Harvest Report'!L$55)</f>
        <v>1744.0101570397119</v>
      </c>
      <c r="M16" s="231">
        <f>IF('Finance Report'!M$46=0,0,'Finance Report'!M46/'Harvest Report'!M$55)</f>
        <v>2688.4593279936817</v>
      </c>
      <c r="N16" s="231">
        <f>IF('Finance Report'!N$46=0,0,'Finance Report'!N46/'Harvest Report'!N$55)</f>
        <v>2447.3141714028211</v>
      </c>
      <c r="O16" s="231">
        <f>IF('Finance Report'!O$46=0,0,'Finance Report'!O46/'Harvest Report'!O$55)</f>
        <v>2163.0515664751688</v>
      </c>
      <c r="P16" s="231">
        <f>IF('Finance Report'!P$46=0,0,'Finance Report'!P46/'Harvest Report'!P$55)</f>
        <v>2095.202624500238</v>
      </c>
      <c r="Q16" s="231">
        <f>IF('Finance Report'!Q$46=0,0,'Finance Report'!Q46/'Harvest Report'!Q$55)</f>
        <v>2843.958748495998</v>
      </c>
      <c r="R16" s="231">
        <f>IF('Finance Report'!R$46=0,0,'Finance Report'!R46/'Harvest Report'!R$55)</f>
        <v>2773.6907252058013</v>
      </c>
      <c r="S16" s="231">
        <f>IF('Finance Report'!S$46=0,0,'Finance Report'!S46/'Harvest Report'!S$55)</f>
        <v>2332.1012168792936</v>
      </c>
      <c r="T16" s="231">
        <f>IF('Finance Report'!T$46=0,0,'Finance Report'!T46/'Harvest Report'!T$55)</f>
        <v>2106.2962662480377</v>
      </c>
      <c r="U16" s="231">
        <f>IF('Finance Report'!U$46=0,0,'Finance Report'!U46/'Harvest Report'!U$55)</f>
        <v>2075.6927286378605</v>
      </c>
      <c r="V16" s="231">
        <f>IF('Finance Report'!V$46=0,0,'Finance Report'!V46/'Harvest Report'!V$55)</f>
        <v>2217.2689048194375</v>
      </c>
      <c r="W16" s="231">
        <f>IF('Finance Report'!W$46=0,0,'Finance Report'!W46/'Harvest Report'!W$55)</f>
        <v>3966.0805259068961</v>
      </c>
      <c r="X16" s="231">
        <f>IF('Finance Report'!X$46=0,0,'Finance Report'!X46/'Harvest Report'!X$55)</f>
        <v>4402.7964610740573</v>
      </c>
      <c r="Y16" s="231">
        <f>IF('Finance Report'!Y$46=0,0,'Finance Report'!Y46/'Harvest Report'!Y$55)</f>
        <v>2355.5944202945184</v>
      </c>
      <c r="Z16" s="231">
        <f>IF('Finance Report'!Z$46=0,0,'Finance Report'!Z46/'Harvest Report'!Z$55)</f>
        <v>3310.7666375301728</v>
      </c>
      <c r="AA16" s="231">
        <f>IF('Finance Report'!AA$46=0,0,'Finance Report'!AA46/'Harvest Report'!AA$55)</f>
        <v>0</v>
      </c>
      <c r="AB16" s="231">
        <f>IF('Finance Report'!AB$46=0,0,'Finance Report'!AB46/'Harvest Report'!AB$55)</f>
        <v>0</v>
      </c>
      <c r="AC16" s="231">
        <f>IF('Finance Report'!AC$46=0,0,'Finance Report'!AC46/'Harvest Report'!AC$55)</f>
        <v>0</v>
      </c>
      <c r="AD16" s="231">
        <f>IF('Finance Report'!AD$46=0,0,'Finance Report'!AD46/'Harvest Report'!AD$55)</f>
        <v>2075.6961502109702</v>
      </c>
      <c r="AE16" s="231">
        <f>IF('Finance Report'!AE$46=0,0,'Finance Report'!AE46/'Harvest Report'!AE$55)</f>
        <v>2548.0111997278359</v>
      </c>
      <c r="AF16" s="231">
        <f>IF('Finance Report'!AF$46=0,0,'Finance Report'!AF46/'Harvest Report'!AF$55)</f>
        <v>0</v>
      </c>
      <c r="AG16" s="231">
        <f>IF('Finance Report'!AG$46=0,0,'Finance Report'!AG46/'Harvest Report'!AG$55)</f>
        <v>1650.7844177357078</v>
      </c>
      <c r="AH16" s="231">
        <f>IF('Finance Report'!AH$46=0,0,'Finance Report'!AH46/'Harvest Report'!AH$55)</f>
        <v>1588.1018164013926</v>
      </c>
      <c r="AI16" s="231">
        <f>IF('Finance Report'!AI$46=0,0,'Finance Report'!AI46/'Harvest Report'!AI$55)</f>
        <v>0</v>
      </c>
      <c r="AJ16" s="231">
        <f>IF('Finance Report'!AJ$46=0,0,'Finance Report'!AJ46/'Harvest Report'!AJ$55)</f>
        <v>2384.8319340683174</v>
      </c>
      <c r="AK16" s="231">
        <f>IF('Finance Report'!AK$46=0,0,'Finance Report'!AK46/'Harvest Report'!AK$55)</f>
        <v>0</v>
      </c>
      <c r="AL16" s="231">
        <f>IF('Finance Report'!AL$46=0,0,'Finance Report'!AL46/'Harvest Report'!AL$55)</f>
        <v>1378.7486387988481</v>
      </c>
      <c r="AM16" s="231">
        <f>IF('Finance Report'!AM$46=0,0,'Finance Report'!AM46/'Harvest Report'!AM$55)</f>
        <v>0</v>
      </c>
      <c r="AN16" s="231">
        <f>IF('Finance Report'!AN$46=0,0,'Finance Report'!AN46/'Harvest Report'!AN$55)</f>
        <v>2574.3924766081468</v>
      </c>
      <c r="AO16" s="231">
        <f>IF('Finance Report'!AO$46=0,0,'Finance Report'!AO46/'Harvest Report'!AO$55)</f>
        <v>3337.7035490196363</v>
      </c>
      <c r="AP16" s="231">
        <f>IF('Finance Report'!AP$46=0,0,'Finance Report'!AP46/'Harvest Report'!AP$55)</f>
        <v>1856.3013335595519</v>
      </c>
      <c r="AQ16" s="231">
        <f>IF('Finance Report'!AQ$46=0,0,'Finance Report'!AQ46/'Harvest Report'!AQ$55)</f>
        <v>2370.5128481710235</v>
      </c>
      <c r="AR16" s="231">
        <f>IF('Finance Report'!AR$46=0,0,'Finance Report'!AR46/'Harvest Report'!AR$55)</f>
        <v>2989.8509376726797</v>
      </c>
      <c r="AS16" s="231">
        <f>IF('Finance Report'!AS$46=0,0,'Finance Report'!AS46/'Harvest Report'!AS$55)</f>
        <v>2472.710291272113</v>
      </c>
      <c r="AT16" s="231">
        <f>IF('Finance Report'!AT$46=0,0,'Finance Report'!AT46/'Harvest Report'!AT$55)</f>
        <v>3076.4684548269065</v>
      </c>
      <c r="AU16" s="231">
        <f>IF('Finance Report'!AU$46=0,0,'Finance Report'!AU46/'Harvest Report'!AU$55)</f>
        <v>2367.6194460717552</v>
      </c>
      <c r="AV16" s="231">
        <f>IF('Finance Report'!AV$46=0,0,'Finance Report'!AV46/'Harvest Report'!AV$55)</f>
        <v>3633.8938383072718</v>
      </c>
      <c r="AW16" s="231">
        <f>IF('Finance Report'!AW$46=0,0,'Finance Report'!AW46/'Harvest Report'!AW$55)</f>
        <v>1672.5894766373815</v>
      </c>
      <c r="AX16" s="231">
        <f>IF('Finance Report'!AX$46=0,0,'Finance Report'!AX46/'Harvest Report'!AX$55)</f>
        <v>2441.2952144547717</v>
      </c>
      <c r="AY16" s="231">
        <f>IF('Finance Report'!AY$46=0,0,'Finance Report'!AY46/'Harvest Report'!AY$55)</f>
        <v>1849.1285141333335</v>
      </c>
      <c r="AZ16" s="231">
        <f>IF('Finance Report'!AZ$46=0,0,'Finance Report'!AZ46/'Harvest Report'!AZ$55)</f>
        <v>1698.2775194666667</v>
      </c>
    </row>
    <row r="17" spans="1:52" x14ac:dyDescent="0.3">
      <c r="A17" s="233" t="s">
        <v>108</v>
      </c>
      <c r="B17" s="230">
        <f>IF('Finance Report'!B$47=0,0,'Finance Report'!B47/'Harvest Report'!B$77)</f>
        <v>0</v>
      </c>
      <c r="C17" s="230">
        <f>IF('Finance Report'!C$47=0,0,'Finance Report'!C47/'Harvest Report'!C$77)</f>
        <v>218.74457595612327</v>
      </c>
      <c r="D17" s="230">
        <f>IF('Finance Report'!D$47=0,0,'Finance Report'!D47/'Harvest Report'!D$77)</f>
        <v>252.99533102306813</v>
      </c>
      <c r="E17" s="230">
        <f>IF('Finance Report'!E$47=0,0,'Finance Report'!E47/'Harvest Report'!E$77)</f>
        <v>233.32857783338548</v>
      </c>
      <c r="F17" s="230">
        <f>IF('Finance Report'!F$47=0,0,'Finance Report'!F47/'Harvest Report'!F$77)</f>
        <v>200.41521300058039</v>
      </c>
      <c r="G17" s="230">
        <f>IF('Finance Report'!G$47=0,0,'Finance Report'!G47/'Harvest Report'!G$77)</f>
        <v>169.95897304300163</v>
      </c>
      <c r="H17" s="230">
        <f>IF('Finance Report'!H$47=0,0,'Finance Report'!H47/'Harvest Report'!H$77)</f>
        <v>0</v>
      </c>
      <c r="I17" s="231">
        <f>IF('Finance Report'!I$47=0,0,'Finance Report'!I47/'Harvest Report'!I$77)</f>
        <v>0</v>
      </c>
      <c r="J17" s="231">
        <f>IF('Finance Report'!J$47=0,0,'Finance Report'!J47/'Harvest Report'!J$77)</f>
        <v>619.71325515688886</v>
      </c>
      <c r="K17" s="231">
        <f>IF('Finance Report'!K$47=0,0,'Finance Report'!K47/'Harvest Report'!K$77)</f>
        <v>613.25839083254414</v>
      </c>
      <c r="L17" s="231">
        <f>IF('Finance Report'!L$47=0,0,'Finance Report'!L47/'Harvest Report'!L$77)</f>
        <v>527.97104498660269</v>
      </c>
      <c r="M17" s="231">
        <f>IF('Finance Report'!M$47=0,0,'Finance Report'!M47/'Harvest Report'!M$77)</f>
        <v>0</v>
      </c>
      <c r="N17" s="231">
        <f>IF('Finance Report'!N$47=0,0,'Finance Report'!N47/'Harvest Report'!N$77)</f>
        <v>312.82456879501439</v>
      </c>
      <c r="O17" s="231">
        <f>IF('Finance Report'!O$47=0,0,'Finance Report'!O47/'Harvest Report'!O$77)</f>
        <v>253.63966995593029</v>
      </c>
      <c r="P17" s="231">
        <f>IF('Finance Report'!P$47=0,0,'Finance Report'!P47/'Harvest Report'!P$77)</f>
        <v>546.41227918371021</v>
      </c>
      <c r="Q17" s="231">
        <f>IF('Finance Report'!Q$47=0,0,'Finance Report'!Q47/'Harvest Report'!Q$77)</f>
        <v>0</v>
      </c>
      <c r="R17" s="231">
        <f>IF('Finance Report'!R$47=0,0,'Finance Report'!R47/'Harvest Report'!R$77)</f>
        <v>177.36578942490385</v>
      </c>
      <c r="S17" s="231">
        <f>IF('Finance Report'!S$47=0,0,'Finance Report'!S47/'Harvest Report'!S$77)</f>
        <v>223.79772248290655</v>
      </c>
      <c r="T17" s="231">
        <f>IF('Finance Report'!T$47=0,0,'Finance Report'!T47/'Harvest Report'!T$77)</f>
        <v>23.981079136690646</v>
      </c>
      <c r="U17" s="231">
        <f>IF('Finance Report'!U$47=0,0,'Finance Report'!U47/'Harvest Report'!U$77)</f>
        <v>439.24563525234822</v>
      </c>
      <c r="V17" s="231">
        <f>IF('Finance Report'!V$47=0,0,'Finance Report'!V47/'Harvest Report'!V$77)</f>
        <v>0</v>
      </c>
      <c r="W17" s="231">
        <f>IF('Finance Report'!W$47=0,0,'Finance Report'!W47/'Harvest Report'!W$77)</f>
        <v>101.33442200956937</v>
      </c>
      <c r="X17" s="231">
        <f>IF('Finance Report'!X$47=0,0,'Finance Report'!X47/'Harvest Report'!X$77)</f>
        <v>0</v>
      </c>
      <c r="Y17" s="231">
        <f>IF('Finance Report'!Y$47=0,0,'Finance Report'!Y47/'Harvest Report'!Y$77)</f>
        <v>450.62813587361609</v>
      </c>
      <c r="Z17" s="231">
        <f>IF('Finance Report'!Z$47=0,0,'Finance Report'!Z47/'Harvest Report'!Z$77)</f>
        <v>714.13564583333334</v>
      </c>
      <c r="AA17" s="231">
        <f>IF('Finance Report'!AA$47=0,0,'Finance Report'!AA47/'Harvest Report'!AA$77)</f>
        <v>120.24356294536818</v>
      </c>
      <c r="AB17" s="231">
        <f>IF('Finance Report'!AB$47=0,0,'Finance Report'!AB47/'Harvest Report'!AB$77)</f>
        <v>425.39393100006237</v>
      </c>
      <c r="AC17" s="231">
        <f>IF('Finance Report'!AC$47=0,0,'Finance Report'!AC47/'Harvest Report'!AC$77)</f>
        <v>510.91694925062217</v>
      </c>
      <c r="AD17" s="231">
        <f>IF('Finance Report'!AD$47=0,0,'Finance Report'!AD47/'Harvest Report'!AD$77)</f>
        <v>333.74735400619562</v>
      </c>
      <c r="AE17" s="231">
        <f>IF('Finance Report'!AE$47=0,0,'Finance Report'!AE47/'Harvest Report'!AE$77)</f>
        <v>460.69526315789471</v>
      </c>
      <c r="AF17" s="231">
        <f>IF('Finance Report'!AF$47=0,0,'Finance Report'!AF47/'Harvest Report'!AF$77)</f>
        <v>235.21847068042314</v>
      </c>
      <c r="AG17" s="231">
        <f>IF('Finance Report'!AG$47=0,0,'Finance Report'!AG47/'Harvest Report'!AG$77)</f>
        <v>810.52949841336635</v>
      </c>
      <c r="AH17" s="231">
        <f>IF('Finance Report'!AH$47=0,0,'Finance Report'!AH47/'Harvest Report'!AH$77)</f>
        <v>118.21509604076833</v>
      </c>
      <c r="AI17" s="231">
        <f>IF('Finance Report'!AI$47=0,0,'Finance Report'!AI47/'Harvest Report'!AI$77)</f>
        <v>219.40615309126596</v>
      </c>
      <c r="AJ17" s="231">
        <f>IF('Finance Report'!AJ$47=0,0,'Finance Report'!AJ47/'Harvest Report'!AJ$77)</f>
        <v>428.7664891679749</v>
      </c>
      <c r="AK17" s="231">
        <f>IF('Finance Report'!AK$47=0,0,'Finance Report'!AK47/'Harvest Report'!AK$77)</f>
        <v>365.65134518504163</v>
      </c>
      <c r="AL17" s="231">
        <f>IF('Finance Report'!AL$47=0,0,'Finance Report'!AL47/'Harvest Report'!AL$77)</f>
        <v>232.64787605366263</v>
      </c>
      <c r="AM17" s="231">
        <f>IF('Finance Report'!AM$47=0,0,'Finance Report'!AM47/'Harvest Report'!AM$77)</f>
        <v>459.65413102206213</v>
      </c>
      <c r="AN17" s="231">
        <f>IF('Finance Report'!AN$47=0,0,'Finance Report'!AN47/'Harvest Report'!AN$77)</f>
        <v>393.97055941685846</v>
      </c>
      <c r="AO17" s="231">
        <f>IF('Finance Report'!AO$47=0,0,'Finance Report'!AO47/'Harvest Report'!AO$77)</f>
        <v>166.06494365606281</v>
      </c>
      <c r="AP17" s="231">
        <f>IF('Finance Report'!AP$47=0,0,'Finance Report'!AP47/'Harvest Report'!AP$77)</f>
        <v>274.07277831115078</v>
      </c>
      <c r="AQ17" s="231">
        <f>IF('Finance Report'!AQ$47=0,0,'Finance Report'!AQ47/'Harvest Report'!AQ$77)</f>
        <v>23.981065040173597</v>
      </c>
      <c r="AR17" s="231">
        <f>IF('Finance Report'!AR$47=0,0,'Finance Report'!AR47/'Harvest Report'!AR$77)</f>
        <v>0</v>
      </c>
      <c r="AS17" s="231">
        <f>IF('Finance Report'!AS$47=0,0,'Finance Report'!AS47/'Harvest Report'!AS$77)</f>
        <v>0</v>
      </c>
      <c r="AT17" s="231">
        <f>IF('Finance Report'!AT$47=0,0,'Finance Report'!AT47/'Harvest Report'!AT$77)</f>
        <v>291.60209789029534</v>
      </c>
      <c r="AU17" s="231">
        <f>IF('Finance Report'!AU$47=0,0,'Finance Report'!AU47/'Harvest Report'!AU$77)</f>
        <v>475.63027608856169</v>
      </c>
      <c r="AV17" s="231">
        <f>IF('Finance Report'!AV$47=0,0,'Finance Report'!AV47/'Harvest Report'!AV$77)</f>
        <v>0</v>
      </c>
      <c r="AW17" s="231">
        <f>IF('Finance Report'!AW$47=0,0,'Finance Report'!AW47/'Harvest Report'!AW$77)</f>
        <v>102.77274940839456</v>
      </c>
      <c r="AX17" s="231">
        <f>IF('Finance Report'!AX$47=0,0,'Finance Report'!AX47/'Harvest Report'!AX$77)</f>
        <v>157.7885072902682</v>
      </c>
      <c r="AY17" s="231">
        <f>IF('Finance Report'!AY$47=0,0,'Finance Report'!AY47/'Harvest Report'!AY$77)</f>
        <v>23.981079136690646</v>
      </c>
      <c r="AZ17" s="231">
        <f>IF('Finance Report'!AZ$47=0,0,'Finance Report'!AZ47/'Harvest Report'!AZ$77)</f>
        <v>437.43082979096368</v>
      </c>
    </row>
    <row r="18" spans="1:52" x14ac:dyDescent="0.3">
      <c r="A18" s="233" t="s">
        <v>109</v>
      </c>
      <c r="B18" s="230">
        <f>IF('Finance Report'!B$48=0,0,'Finance Report'!B48/'Harvest Report'!B$86)</f>
        <v>0</v>
      </c>
      <c r="C18" s="230">
        <f>IF('Finance Report'!C$48=0,0,'Finance Report'!C48/'Harvest Report'!C$86)</f>
        <v>0</v>
      </c>
      <c r="D18" s="230">
        <f>IF('Finance Report'!D$48=0,0,'Finance Report'!D48/'Harvest Report'!D$86)</f>
        <v>0</v>
      </c>
      <c r="E18" s="230">
        <f>IF('Finance Report'!E$48=0,0,'Finance Report'!E48/'Harvest Report'!E$86)</f>
        <v>395.75408570472041</v>
      </c>
      <c r="F18" s="230">
        <f>IF('Finance Report'!F$48=0,0,'Finance Report'!F48/'Harvest Report'!F$86)</f>
        <v>566.21496405340633</v>
      </c>
      <c r="G18" s="230">
        <f>IF('Finance Report'!G$48=0,0,'Finance Report'!G48/'Harvest Report'!G$86)</f>
        <v>678.41821428571427</v>
      </c>
      <c r="H18" s="230">
        <f>IF('Finance Report'!H$48=0,0,'Finance Report'!H48/'Harvest Report'!H$86)</f>
        <v>445.54501838235291</v>
      </c>
      <c r="I18" s="231">
        <f>IF('Finance Report'!I$48=0,0,'Finance Report'!I48/'Harvest Report'!I$86)</f>
        <v>467.40187522281639</v>
      </c>
      <c r="J18" s="231">
        <f>IF('Finance Report'!J$48=0,0,'Finance Report'!J48/'Harvest Report'!J$86)</f>
        <v>460.57674386381632</v>
      </c>
      <c r="K18" s="231">
        <f>IF('Finance Report'!K$48=0,0,'Finance Report'!K48/'Harvest Report'!K$86)</f>
        <v>388.84851985559567</v>
      </c>
      <c r="L18" s="231">
        <f>IF('Finance Report'!L$48=0,0,'Finance Report'!L48/'Harvest Report'!L$86)</f>
        <v>0</v>
      </c>
      <c r="M18" s="231">
        <f>IF('Finance Report'!M$48=0,0,'Finance Report'!M48/'Harvest Report'!M$86)</f>
        <v>232.04049943988048</v>
      </c>
      <c r="N18" s="231">
        <f>IF('Finance Report'!N$48=0,0,'Finance Report'!N48/'Harvest Report'!N$86)</f>
        <v>0</v>
      </c>
      <c r="O18" s="231">
        <f>IF('Finance Report'!O$48=0,0,'Finance Report'!O48/'Harvest Report'!O$86)</f>
        <v>0</v>
      </c>
      <c r="P18" s="231">
        <f>IF('Finance Report'!P$48=0,0,'Finance Report'!P48/'Harvest Report'!P$86)</f>
        <v>771.92118537964461</v>
      </c>
      <c r="Q18" s="231">
        <f>IF('Finance Report'!Q$48=0,0,'Finance Report'!Q48/'Harvest Report'!Q$86)</f>
        <v>937.96562772266088</v>
      </c>
      <c r="R18" s="231">
        <f>IF('Finance Report'!R$48=0,0,'Finance Report'!R48/'Harvest Report'!R$86)</f>
        <v>889.88017934141737</v>
      </c>
      <c r="S18" s="231">
        <f>IF('Finance Report'!S$48=0,0,'Finance Report'!S48/'Harvest Report'!S$86)</f>
        <v>1061.2877069063927</v>
      </c>
      <c r="T18" s="231">
        <f>IF('Finance Report'!T$48=0,0,'Finance Report'!T48/'Harvest Report'!T$86)</f>
        <v>630.50507344632763</v>
      </c>
      <c r="U18" s="231">
        <f>IF('Finance Report'!U$48=0,0,'Finance Report'!U48/'Harvest Report'!U$86)</f>
        <v>504.22940673483879</v>
      </c>
      <c r="V18" s="231">
        <f>IF('Finance Report'!V$48=0,0,'Finance Report'!V48/'Harvest Report'!V$86)</f>
        <v>595.98853761304338</v>
      </c>
      <c r="W18" s="231">
        <f>IF('Finance Report'!W$48=0,0,'Finance Report'!W48/'Harvest Report'!W$86)</f>
        <v>601.00443578721115</v>
      </c>
      <c r="X18" s="231">
        <f>IF('Finance Report'!X$48=0,0,'Finance Report'!X48/'Harvest Report'!X$86)</f>
        <v>0</v>
      </c>
      <c r="Y18" s="231">
        <f>IF('Finance Report'!Y$48=0,0,'Finance Report'!Y48/'Harvest Report'!Y$86)</f>
        <v>724.40951408061846</v>
      </c>
      <c r="Z18" s="231">
        <f>IF('Finance Report'!Z$48=0,0,'Finance Report'!Z48/'Harvest Report'!Z$86)</f>
        <v>550.92965293623161</v>
      </c>
      <c r="AA18" s="231">
        <f>IF('Finance Report'!AA$48=0,0,'Finance Report'!AA48/'Harvest Report'!AA$86)</f>
        <v>840.85913958624417</v>
      </c>
      <c r="AB18" s="231">
        <f>IF('Finance Report'!AB$48=0,0,'Finance Report'!AB48/'Harvest Report'!AB$86)</f>
        <v>566.25745471409857</v>
      </c>
      <c r="AC18" s="231">
        <f>IF('Finance Report'!AC$48=0,0,'Finance Report'!AC48/'Harvest Report'!AC$86)</f>
        <v>0</v>
      </c>
      <c r="AD18" s="231">
        <f>IF('Finance Report'!AD$48=0,0,'Finance Report'!AD48/'Harvest Report'!AD$86)</f>
        <v>545.42376734505081</v>
      </c>
      <c r="AE18" s="231">
        <f>IF('Finance Report'!AE$48=0,0,'Finance Report'!AE48/'Harvest Report'!AE$86)</f>
        <v>842.56452155625652</v>
      </c>
      <c r="AF18" s="231">
        <f>IF('Finance Report'!AF$48=0,0,'Finance Report'!AF48/'Harvest Report'!AF$86)</f>
        <v>698.63210327502111</v>
      </c>
      <c r="AG18" s="231">
        <f>IF('Finance Report'!AG$48=0,0,'Finance Report'!AG48/'Harvest Report'!AG$86)</f>
        <v>967.49314752537111</v>
      </c>
      <c r="AH18" s="231">
        <f>IF('Finance Report'!AH$48=0,0,'Finance Report'!AH48/'Harvest Report'!AH$86)</f>
        <v>0</v>
      </c>
      <c r="AI18" s="231">
        <f>IF('Finance Report'!AI$48=0,0,'Finance Report'!AI48/'Harvest Report'!AI$86)</f>
        <v>1204.17546230788</v>
      </c>
      <c r="AJ18" s="231">
        <f>IF('Finance Report'!AJ$48=0,0,'Finance Report'!AJ48/'Harvest Report'!AJ$86)</f>
        <v>690.70757042157697</v>
      </c>
      <c r="AK18" s="231">
        <f>IF('Finance Report'!AK$48=0,0,'Finance Report'!AK48/'Harvest Report'!AK$86)</f>
        <v>586.26326141295192</v>
      </c>
      <c r="AL18" s="231">
        <f>IF('Finance Report'!AL$48=0,0,'Finance Report'!AL48/'Harvest Report'!AL$86)</f>
        <v>573.29367395437259</v>
      </c>
      <c r="AM18" s="231">
        <f>IF('Finance Report'!AM$48=0,0,'Finance Report'!AM48/'Harvest Report'!AM$86)</f>
        <v>466.29073650425102</v>
      </c>
      <c r="AN18" s="231">
        <f>IF('Finance Report'!AN$48=0,0,'Finance Report'!AN48/'Harvest Report'!AN$86)</f>
        <v>1104.6985575409869</v>
      </c>
      <c r="AO18" s="231">
        <f>IF('Finance Report'!AO$48=0,0,'Finance Report'!AO48/'Harvest Report'!AO$86)</f>
        <v>470.63378927911276</v>
      </c>
      <c r="AP18" s="231">
        <f>IF('Finance Report'!AP$48=0,0,'Finance Report'!AP48/'Harvest Report'!AP$86)</f>
        <v>560.19619125174495</v>
      </c>
      <c r="AQ18" s="231">
        <f>IF('Finance Report'!AQ$48=0,0,'Finance Report'!AQ48/'Harvest Report'!AQ$86)</f>
        <v>541.94950511382376</v>
      </c>
      <c r="AR18" s="231">
        <f>IF('Finance Report'!AR$48=0,0,'Finance Report'!AR48/'Harvest Report'!AR$86)</f>
        <v>594.2756975392366</v>
      </c>
      <c r="AS18" s="231">
        <f>IF('Finance Report'!AS$48=0,0,'Finance Report'!AS48/'Harvest Report'!AS$86)</f>
        <v>453.80849223070845</v>
      </c>
      <c r="AT18" s="231">
        <f>IF('Finance Report'!AT$48=0,0,'Finance Report'!AT48/'Harvest Report'!AT$86)</f>
        <v>582.99539679731049</v>
      </c>
      <c r="AU18" s="231">
        <f>IF('Finance Report'!AU$48=0,0,'Finance Report'!AU48/'Harvest Report'!AU$86)</f>
        <v>554.31907418502976</v>
      </c>
      <c r="AV18" s="231">
        <f>IF('Finance Report'!AV$48=0,0,'Finance Report'!AV48/'Harvest Report'!AV$86)</f>
        <v>0</v>
      </c>
      <c r="AW18" s="231">
        <f>IF('Finance Report'!AW$48=0,0,'Finance Report'!AW48/'Harvest Report'!AW$86)</f>
        <v>0</v>
      </c>
      <c r="AX18" s="231">
        <f>IF('Finance Report'!AX$48=0,0,'Finance Report'!AX48/'Harvest Report'!AX$86)</f>
        <v>0</v>
      </c>
      <c r="AY18" s="231">
        <f>IF('Finance Report'!AY$48=0,0,'Finance Report'!AY48/'Harvest Report'!AY$86)</f>
        <v>0</v>
      </c>
      <c r="AZ18" s="231">
        <f>IF('Finance Report'!AZ$48=0,0,'Finance Report'!AZ48/'Harvest Report'!AZ$86)</f>
        <v>474.19401608513829</v>
      </c>
    </row>
    <row r="19" spans="1:52" x14ac:dyDescent="0.3">
      <c r="A19" s="233" t="s">
        <v>110</v>
      </c>
      <c r="B19" s="230">
        <f>IF('Finance Report'!B$49=0,0,'Finance Report'!B49/'Harvest Report'!B$107)</f>
        <v>0</v>
      </c>
      <c r="C19" s="230">
        <f>IF('Finance Report'!C$49=0,0,'Finance Report'!C49/'Harvest Report'!C$107)</f>
        <v>0</v>
      </c>
      <c r="D19" s="230">
        <f>IF('Finance Report'!D$49=0,0,'Finance Report'!D49/'Harvest Report'!D$107)</f>
        <v>0</v>
      </c>
      <c r="E19" s="230">
        <f>IF('Finance Report'!E$49=0,0,'Finance Report'!E49/'Harvest Report'!E$107)</f>
        <v>0</v>
      </c>
      <c r="F19" s="230">
        <f>IF('Finance Report'!F$49=0,0,'Finance Report'!F49/'Harvest Report'!F$107)</f>
        <v>0</v>
      </c>
      <c r="G19" s="230">
        <f>IF('Finance Report'!G$49=0,0,'Finance Report'!G49/'Harvest Report'!G$107)</f>
        <v>0</v>
      </c>
      <c r="H19" s="230">
        <f>IF('Finance Report'!H$49=0,0,'Finance Report'!H49/'Harvest Report'!H$107)</f>
        <v>0</v>
      </c>
      <c r="I19" s="231">
        <f>IF('Finance Report'!I$49=0,0,'Finance Report'!I49/'Harvest Report'!I$107)</f>
        <v>0</v>
      </c>
      <c r="J19" s="231">
        <f>IF('Finance Report'!J$49=0,0,'Finance Report'!J49/'Harvest Report'!J$107)</f>
        <v>0</v>
      </c>
      <c r="K19" s="231">
        <f>IF('Finance Report'!K$49=0,0,'Finance Report'!K49/'Harvest Report'!K$107)</f>
        <v>0</v>
      </c>
      <c r="L19" s="231">
        <f>IF('Finance Report'!L$49=0,0,'Finance Report'!L49/'Harvest Report'!L$107)</f>
        <v>0</v>
      </c>
      <c r="M19" s="231">
        <f>IF('Finance Report'!M$49=0,0,'Finance Report'!M49/'Harvest Report'!M$107)</f>
        <v>0</v>
      </c>
      <c r="N19" s="231">
        <f>IF('Finance Report'!N$49=0,0,'Finance Report'!N49/'Harvest Report'!N$107)</f>
        <v>0</v>
      </c>
      <c r="O19" s="231">
        <f>IF('Finance Report'!O$49=0,0,'Finance Report'!O49/'Harvest Report'!O$107)</f>
        <v>0</v>
      </c>
      <c r="P19" s="231">
        <f>IF('Finance Report'!P$49=0,0,'Finance Report'!P49/'Harvest Report'!P$107)</f>
        <v>0</v>
      </c>
      <c r="Q19" s="231">
        <f>IF('Finance Report'!Q$49=0,0,'Finance Report'!Q49/'Harvest Report'!Q$107)</f>
        <v>0</v>
      </c>
      <c r="R19" s="231">
        <f>IF('Finance Report'!R$49=0,0,'Finance Report'!R49/'Harvest Report'!R$107)</f>
        <v>0</v>
      </c>
      <c r="S19" s="231">
        <f>IF('Finance Report'!S$49=0,0,'Finance Report'!S49/'Harvest Report'!S$107)</f>
        <v>0</v>
      </c>
      <c r="T19" s="231">
        <f>IF('Finance Report'!T$49=0,0,'Finance Report'!T49/'Harvest Report'!T$107)</f>
        <v>0</v>
      </c>
      <c r="U19" s="231">
        <f>IF('Finance Report'!U$49=0,0,'Finance Report'!U49/'Harvest Report'!U$107)</f>
        <v>0</v>
      </c>
      <c r="V19" s="231">
        <f>IF('Finance Report'!V$49=0,0,'Finance Report'!V49/'Harvest Report'!V$107)</f>
        <v>0</v>
      </c>
      <c r="W19" s="231">
        <f>IF('Finance Report'!W$49=0,0,'Finance Report'!W49/'Harvest Report'!W$107)</f>
        <v>0</v>
      </c>
      <c r="X19" s="231">
        <f>IF('Finance Report'!X$49=0,0,'Finance Report'!X49/'Harvest Report'!X$107)</f>
        <v>0</v>
      </c>
      <c r="Y19" s="231">
        <f>IF('Finance Report'!Y$49=0,0,'Finance Report'!Y49/'Harvest Report'!Y$107)</f>
        <v>0</v>
      </c>
      <c r="Z19" s="231">
        <f>IF('Finance Report'!Z$49=0,0,'Finance Report'!Z49/'Harvest Report'!Z$107)</f>
        <v>0</v>
      </c>
      <c r="AA19" s="231">
        <f>IF('Finance Report'!AA$49=0,0,'Finance Report'!AA49/'Harvest Report'!AA$107)</f>
        <v>0</v>
      </c>
      <c r="AB19" s="231">
        <f>IF('Finance Report'!AB$49=0,0,'Finance Report'!AB49/'Harvest Report'!AB$107)</f>
        <v>0</v>
      </c>
      <c r="AC19" s="231">
        <f>IF('Finance Report'!AC$49=0,0,'Finance Report'!AC49/'Harvest Report'!AC$107)</f>
        <v>0</v>
      </c>
      <c r="AD19" s="231">
        <f>IF('Finance Report'!AD$49=0,0,'Finance Report'!AD49/'Harvest Report'!AD$107)</f>
        <v>0</v>
      </c>
      <c r="AE19" s="231">
        <f>IF('Finance Report'!AE$49=0,0,'Finance Report'!AE49/'Harvest Report'!AE$107)</f>
        <v>0</v>
      </c>
      <c r="AF19" s="231">
        <f>IF('Finance Report'!AF$49=0,0,'Finance Report'!AF49/'Harvest Report'!AF$107)</f>
        <v>0</v>
      </c>
      <c r="AG19" s="231">
        <f>IF('Finance Report'!AG$49=0,0,'Finance Report'!AG49/'Harvest Report'!AG$107)</f>
        <v>0</v>
      </c>
      <c r="AH19" s="231">
        <f>IF('Finance Report'!AH$49=0,0,'Finance Report'!AH49/'Harvest Report'!AH$107)</f>
        <v>0</v>
      </c>
      <c r="AI19" s="231">
        <f>IF('Finance Report'!AI$49=0,0,'Finance Report'!AI49/'Harvest Report'!AI$107)</f>
        <v>0</v>
      </c>
      <c r="AJ19" s="231">
        <f>IF('Finance Report'!AJ$49=0,0,'Finance Report'!AJ49/'Harvest Report'!AJ$107)</f>
        <v>0</v>
      </c>
      <c r="AK19" s="231">
        <f>IF('Finance Report'!AK$49=0,0,'Finance Report'!AK49/'Harvest Report'!AK$107)</f>
        <v>0</v>
      </c>
      <c r="AL19" s="231">
        <f>IF('Finance Report'!AL$49=0,0,'Finance Report'!AL49/'Harvest Report'!AL$107)</f>
        <v>0</v>
      </c>
      <c r="AM19" s="231">
        <f>IF('Finance Report'!AM$49=0,0,'Finance Report'!AM49/'Harvest Report'!AM$107)</f>
        <v>0</v>
      </c>
      <c r="AN19" s="231">
        <f>IF('Finance Report'!AN$49=0,0,'Finance Report'!AN49/'Harvest Report'!AN$107)</f>
        <v>0</v>
      </c>
      <c r="AO19" s="231">
        <f>IF('Finance Report'!AO$49=0,0,'Finance Report'!AO49/'Harvest Report'!AO$107)</f>
        <v>0</v>
      </c>
      <c r="AP19" s="231">
        <f>IF('Finance Report'!AP$49=0,0,'Finance Report'!AP49/'Harvest Report'!AP$107)</f>
        <v>0</v>
      </c>
      <c r="AQ19" s="231">
        <f>IF('Finance Report'!AQ$49=0,0,'Finance Report'!AQ49/'Harvest Report'!AQ$107)</f>
        <v>0</v>
      </c>
      <c r="AR19" s="231">
        <f>IF('Finance Report'!AR$49=0,0,'Finance Report'!AR49/'Harvest Report'!AR$107)</f>
        <v>0</v>
      </c>
      <c r="AS19" s="231">
        <f>IF('Finance Report'!AS$49=0,0,'Finance Report'!AS49/'Harvest Report'!AS$107)</f>
        <v>0</v>
      </c>
      <c r="AT19" s="231">
        <f>IF('Finance Report'!AT$49=0,0,'Finance Report'!AT49/'Harvest Report'!AT$107)</f>
        <v>0</v>
      </c>
      <c r="AU19" s="231">
        <f>IF('Finance Report'!AU$49=0,0,'Finance Report'!AU49/'Harvest Report'!AU$107)</f>
        <v>0</v>
      </c>
      <c r="AV19" s="231">
        <f>IF('Finance Report'!AV$49=0,0,'Finance Report'!AV49/'Harvest Report'!AV$107)</f>
        <v>0</v>
      </c>
      <c r="AW19" s="231">
        <f>IF('Finance Report'!AW$49=0,0,'Finance Report'!AW49/'Harvest Report'!AW$107)</f>
        <v>0</v>
      </c>
      <c r="AX19" s="231">
        <f>IF('Finance Report'!AX$49=0,0,'Finance Report'!AX49/'Harvest Report'!AX$107)</f>
        <v>0</v>
      </c>
      <c r="AY19" s="231">
        <f>IF('Finance Report'!AY$49=0,0,'Finance Report'!AY49/'Harvest Report'!AY$107)</f>
        <v>0</v>
      </c>
      <c r="AZ19" s="231">
        <f>IF('Finance Report'!AZ$49=0,0,'Finance Report'!AZ49/'Harvest Report'!AZ$107)</f>
        <v>0</v>
      </c>
    </row>
    <row r="20" spans="1:52" x14ac:dyDescent="0.3">
      <c r="A20" s="232" t="s">
        <v>145</v>
      </c>
      <c r="B20" s="230">
        <f>'Finance Report'!B50/'Finance Report'!B$9</f>
        <v>0</v>
      </c>
      <c r="C20" s="230">
        <f>'Finance Report'!C50/'Finance Report'!C$9</f>
        <v>10.830002168499682</v>
      </c>
      <c r="D20" s="230">
        <f>'Finance Report'!D50/'Finance Report'!D$9</f>
        <v>10.830004328938024</v>
      </c>
      <c r="E20" s="230">
        <f>'Finance Report'!E50/'Finance Report'!E$9</f>
        <v>10.830006497437708</v>
      </c>
      <c r="F20" s="230">
        <f>'Finance Report'!F50/'Finance Report'!F$9</f>
        <v>10.830008665937383</v>
      </c>
      <c r="G20" s="230">
        <f>'Finance Report'!G50/'Finance Report'!G$9</f>
        <v>10.830010826375725</v>
      </c>
      <c r="H20" s="230">
        <f>'Finance Report'!H50/'Finance Report'!H$9</f>
        <v>10.830012994875405</v>
      </c>
      <c r="I20" s="230">
        <f>'Finance Report'!I50/'Finance Report'!I$9</f>
        <v>10.830015163375084</v>
      </c>
      <c r="J20" s="230">
        <f>'Finance Report'!J50/'Finance Report'!J$9</f>
        <v>10.830017331874757</v>
      </c>
      <c r="K20" s="230">
        <f>'Finance Report'!K50/'Finance Report'!K$9</f>
        <v>10.830019492313104</v>
      </c>
      <c r="L20" s="230">
        <f>'Finance Report'!L50/'Finance Report'!L$9</f>
        <v>10.830021660812784</v>
      </c>
      <c r="M20" s="230">
        <f>'Finance Report'!M50/'Finance Report'!M$9</f>
        <v>10.830023829312466</v>
      </c>
      <c r="N20" s="230">
        <f>'Finance Report'!N50/'Finance Report'!N$9</f>
        <v>10.830025989750807</v>
      </c>
      <c r="O20" s="230">
        <f>'Finance Report'!O50/'Finance Report'!O$9</f>
        <v>10.830028158250487</v>
      </c>
      <c r="P20" s="230">
        <f>'Finance Report'!P50/'Finance Report'!P$9</f>
        <v>10.830030326750171</v>
      </c>
      <c r="Q20" s="230">
        <f>'Finance Report'!Q50/'Finance Report'!Q$9</f>
        <v>10.830032487188513</v>
      </c>
      <c r="R20" s="230">
        <f>'Finance Report'!R50/'Finance Report'!R$9</f>
        <v>10.830034655688195</v>
      </c>
      <c r="S20" s="230">
        <f>'Finance Report'!S50/'Finance Report'!S$9</f>
        <v>10.830036824187873</v>
      </c>
      <c r="T20" s="231">
        <f>'Finance Report'!T50/'Finance Report'!T$9</f>
        <v>10.830038984626219</v>
      </c>
      <c r="U20" s="231">
        <f>'Finance Report'!U50/'Finance Report'!U$9</f>
        <v>10.830041153125901</v>
      </c>
      <c r="V20" s="231">
        <f>'Finance Report'!V50/'Finance Report'!V$9</f>
        <v>10.830043321625581</v>
      </c>
      <c r="W20" s="231">
        <f>'Finance Report'!W50/'Finance Report'!W$9</f>
        <v>10.830045482063925</v>
      </c>
      <c r="X20" s="231">
        <f>'Finance Report'!X50/'Finance Report'!X$9</f>
        <v>10.830047650563605</v>
      </c>
      <c r="Y20" s="231">
        <f>'Finance Report'!Y50/'Finance Report'!Y$9</f>
        <v>10.830049819063287</v>
      </c>
      <c r="Z20" s="231">
        <f>'Finance Report'!Z50/'Finance Report'!Z$9</f>
        <v>10.830051987562964</v>
      </c>
      <c r="AA20" s="231">
        <f>'Finance Report'!AA50/'Finance Report'!AA$9</f>
        <v>10.830054148001306</v>
      </c>
      <c r="AB20" s="231">
        <f>'Finance Report'!AB50/'Finance Report'!AB$9</f>
        <v>10.830056316500988</v>
      </c>
      <c r="AC20" s="231">
        <f>'Finance Report'!AC50/'Finance Report'!AC$9</f>
        <v>10.830058485000668</v>
      </c>
      <c r="AD20" s="231">
        <f>'Finance Report'!AD50/'Finance Report'!AD$9</f>
        <v>10.830060645439012</v>
      </c>
      <c r="AE20" s="231">
        <f>'Finance Report'!AE50/'Finance Report'!AE$9</f>
        <v>10.830062813938692</v>
      </c>
      <c r="AF20" s="231">
        <f>'Finance Report'!AF50/'Finance Report'!AF$9</f>
        <v>10.830064982438371</v>
      </c>
      <c r="AG20" s="231">
        <f>'Finance Report'!AG50/'Finance Report'!AG$9</f>
        <v>10.830067142876713</v>
      </c>
      <c r="AH20" s="231">
        <f>'Finance Report'!AH50/'Finance Report'!AH$9</f>
        <v>10.830069311376391</v>
      </c>
      <c r="AI20" s="231">
        <f>'Finance Report'!AI50/'Finance Report'!AI$9</f>
        <v>10.830071479876072</v>
      </c>
      <c r="AJ20" s="231">
        <f>'Finance Report'!AJ50/'Finance Report'!AJ$9</f>
        <v>10.830073640314417</v>
      </c>
      <c r="AK20" s="231">
        <f>'Finance Report'!AK50/'Finance Report'!AK$9</f>
        <v>10.830075808814097</v>
      </c>
      <c r="AL20" s="231">
        <f>'Finance Report'!AL50/'Finance Report'!AL$9</f>
        <v>10.830077977313774</v>
      </c>
      <c r="AM20" s="231">
        <f>'Finance Report'!AM50/'Finance Report'!AM$9</f>
        <v>10.830080145813454</v>
      </c>
      <c r="AN20" s="231">
        <f>'Finance Report'!AN50/'Finance Report'!AN$9</f>
        <v>10.830082306251798</v>
      </c>
      <c r="AO20" s="231">
        <f>'Finance Report'!AO50/'Finance Report'!AO$9</f>
        <v>10.83008447475148</v>
      </c>
      <c r="AP20" s="231">
        <f>'Finance Report'!AP50/'Finance Report'!AP$9</f>
        <v>10.830086643251162</v>
      </c>
      <c r="AQ20" s="231">
        <f>'Finance Report'!AQ50/'Finance Report'!AQ$9</f>
        <v>10.830088803689508</v>
      </c>
      <c r="AR20" s="231">
        <f>'Finance Report'!AR50/'Finance Report'!AR$9</f>
        <v>10.830090972189186</v>
      </c>
      <c r="AS20" s="231">
        <f>'Finance Report'!AS50/'Finance Report'!AS$9</f>
        <v>10.83009314068887</v>
      </c>
      <c r="AT20" s="231">
        <f>'Finance Report'!AT50/'Finance Report'!AT$9</f>
        <v>10.830095301127209</v>
      </c>
      <c r="AU20" s="231">
        <f>'Finance Report'!AU50/'Finance Report'!AU$9</f>
        <v>10.830097469626887</v>
      </c>
      <c r="AV20" s="231">
        <f>'Finance Report'!AV50/'Finance Report'!AV$9</f>
        <v>10.830099638126566</v>
      </c>
      <c r="AW20" s="231">
        <f>'Finance Report'!AW50/'Finance Report'!AW$9</f>
        <v>10.830101798564915</v>
      </c>
      <c r="AX20" s="231">
        <f>'Finance Report'!AX50/'Finance Report'!AX$9</f>
        <v>10.830103967064595</v>
      </c>
      <c r="AY20" s="231">
        <f>'Finance Report'!AY50/'Finance Report'!AY$9</f>
        <v>10.830106135564273</v>
      </c>
      <c r="AZ20" s="231">
        <f>'Finance Report'!AZ50/'Finance Report'!AZ$9</f>
        <v>10.830108304063961</v>
      </c>
    </row>
    <row r="21" spans="1:52" x14ac:dyDescent="0.3">
      <c r="A21" s="232" t="s">
        <v>146</v>
      </c>
      <c r="B21" s="230">
        <f>'Finance Report'!B51/'Finance Report'!B$9</f>
        <v>0</v>
      </c>
      <c r="C21" s="230">
        <f>'Finance Report'!C51/'Finance Report'!C$9</f>
        <v>0</v>
      </c>
      <c r="D21" s="230">
        <f>'Finance Report'!D51/'Finance Report'!D$9</f>
        <v>0</v>
      </c>
      <c r="E21" s="230">
        <f>'Finance Report'!E51/'Finance Report'!E$9</f>
        <v>0</v>
      </c>
      <c r="F21" s="230">
        <f>'Finance Report'!F51/'Finance Report'!F$9</f>
        <v>0</v>
      </c>
      <c r="G21" s="230">
        <f>'Finance Report'!G51/'Finance Report'!G$9</f>
        <v>0</v>
      </c>
      <c r="H21" s="230">
        <f>'Finance Report'!H51/'Finance Report'!H$9</f>
        <v>0</v>
      </c>
      <c r="I21" s="230">
        <f>'Finance Report'!I51/'Finance Report'!I$9</f>
        <v>0</v>
      </c>
      <c r="J21" s="230">
        <f>'Finance Report'!J51/'Finance Report'!J$9</f>
        <v>0</v>
      </c>
      <c r="K21" s="230">
        <f>'Finance Report'!K51/'Finance Report'!K$9</f>
        <v>0</v>
      </c>
      <c r="L21" s="230">
        <f>'Finance Report'!L51/'Finance Report'!L$9</f>
        <v>0</v>
      </c>
      <c r="M21" s="230">
        <f>'Finance Report'!M51/'Finance Report'!M$9</f>
        <v>0</v>
      </c>
      <c r="N21" s="230">
        <f>'Finance Report'!N51/'Finance Report'!N$9</f>
        <v>0</v>
      </c>
      <c r="O21" s="230">
        <f>'Finance Report'!O51/'Finance Report'!O$9</f>
        <v>0</v>
      </c>
      <c r="P21" s="230">
        <f>'Finance Report'!P51/'Finance Report'!P$9</f>
        <v>0</v>
      </c>
      <c r="Q21" s="230">
        <f>'Finance Report'!Q51/'Finance Report'!Q$9</f>
        <v>0</v>
      </c>
      <c r="R21" s="230">
        <f>'Finance Report'!R51/'Finance Report'!R$9</f>
        <v>0</v>
      </c>
      <c r="S21" s="230">
        <f>'Finance Report'!S51/'Finance Report'!S$9</f>
        <v>0</v>
      </c>
      <c r="T21" s="231">
        <f>'Finance Report'!T51/'Finance Report'!T$9</f>
        <v>0</v>
      </c>
      <c r="U21" s="231">
        <f>'Finance Report'!U51/'Finance Report'!U$9</f>
        <v>0</v>
      </c>
      <c r="V21" s="231">
        <f>'Finance Report'!V51/'Finance Report'!V$9</f>
        <v>0</v>
      </c>
      <c r="W21" s="231">
        <f>'Finance Report'!W51/'Finance Report'!W$9</f>
        <v>0</v>
      </c>
      <c r="X21" s="231">
        <f>'Finance Report'!X51/'Finance Report'!X$9</f>
        <v>0</v>
      </c>
      <c r="Y21" s="231">
        <f>'Finance Report'!Y51/'Finance Report'!Y$9</f>
        <v>0</v>
      </c>
      <c r="Z21" s="231">
        <f>'Finance Report'!Z51/'Finance Report'!Z$9</f>
        <v>0</v>
      </c>
      <c r="AA21" s="231">
        <f>'Finance Report'!AA51/'Finance Report'!AA$9</f>
        <v>0</v>
      </c>
      <c r="AB21" s="231">
        <f>'Finance Report'!AB51/'Finance Report'!AB$9</f>
        <v>0</v>
      </c>
      <c r="AC21" s="231">
        <f>'Finance Report'!AC51/'Finance Report'!AC$9</f>
        <v>0</v>
      </c>
      <c r="AD21" s="231">
        <f>'Finance Report'!AD51/'Finance Report'!AD$9</f>
        <v>0</v>
      </c>
      <c r="AE21" s="231">
        <f>'Finance Report'!AE51/'Finance Report'!AE$9</f>
        <v>0</v>
      </c>
      <c r="AF21" s="231">
        <f>'Finance Report'!AF51/'Finance Report'!AF$9</f>
        <v>0</v>
      </c>
      <c r="AG21" s="231">
        <f>'Finance Report'!AG51/'Finance Report'!AG$9</f>
        <v>0</v>
      </c>
      <c r="AH21" s="231">
        <f>'Finance Report'!AH51/'Finance Report'!AH$9</f>
        <v>0</v>
      </c>
      <c r="AI21" s="231">
        <f>'Finance Report'!AI51/'Finance Report'!AI$9</f>
        <v>0</v>
      </c>
      <c r="AJ21" s="231">
        <f>'Finance Report'!AJ51/'Finance Report'!AJ$9</f>
        <v>0</v>
      </c>
      <c r="AK21" s="231">
        <f>'Finance Report'!AK51/'Finance Report'!AK$9</f>
        <v>0</v>
      </c>
      <c r="AL21" s="231">
        <f>'Finance Report'!AL51/'Finance Report'!AL$9</f>
        <v>0</v>
      </c>
      <c r="AM21" s="231">
        <f>'Finance Report'!AM51/'Finance Report'!AM$9</f>
        <v>0</v>
      </c>
      <c r="AN21" s="231">
        <f>'Finance Report'!AN51/'Finance Report'!AN$9</f>
        <v>0</v>
      </c>
      <c r="AO21" s="231">
        <f>'Finance Report'!AO51/'Finance Report'!AO$9</f>
        <v>0</v>
      </c>
      <c r="AP21" s="231">
        <f>'Finance Report'!AP51/'Finance Report'!AP$9</f>
        <v>0</v>
      </c>
      <c r="AQ21" s="231">
        <f>'Finance Report'!AQ51/'Finance Report'!AQ$9</f>
        <v>0</v>
      </c>
      <c r="AR21" s="231">
        <f>'Finance Report'!AR51/'Finance Report'!AR$9</f>
        <v>0</v>
      </c>
      <c r="AS21" s="231">
        <f>'Finance Report'!AS51/'Finance Report'!AS$9</f>
        <v>0</v>
      </c>
      <c r="AT21" s="231">
        <f>'Finance Report'!AT51/'Finance Report'!AT$9</f>
        <v>0</v>
      </c>
      <c r="AU21" s="231">
        <f>'Finance Report'!AU51/'Finance Report'!AU$9</f>
        <v>0</v>
      </c>
      <c r="AV21" s="231">
        <f>'Finance Report'!AV51/'Finance Report'!AV$9</f>
        <v>0</v>
      </c>
      <c r="AW21" s="231">
        <f>'Finance Report'!AW51/'Finance Report'!AW$9</f>
        <v>0</v>
      </c>
      <c r="AX21" s="231">
        <f>'Finance Report'!AX51/'Finance Report'!AX$9</f>
        <v>0</v>
      </c>
      <c r="AY21" s="231">
        <f>'Finance Report'!AY51/'Finance Report'!AY$9</f>
        <v>0</v>
      </c>
      <c r="AZ21" s="231">
        <f>'Finance Report'!AZ51/'Finance Report'!AZ$9</f>
        <v>0</v>
      </c>
    </row>
    <row r="22" spans="1:52" x14ac:dyDescent="0.3">
      <c r="A22" s="23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</row>
    <row r="23" spans="1:52" x14ac:dyDescent="0.3">
      <c r="A23" s="229" t="s">
        <v>113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</row>
    <row r="24" spans="1:52" x14ac:dyDescent="0.3">
      <c r="A24" s="234" t="s">
        <v>147</v>
      </c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4"/>
      <c r="AU24" s="224"/>
      <c r="AV24" s="224"/>
      <c r="AW24" s="224"/>
      <c r="AX24" s="224"/>
      <c r="AY24" s="224"/>
      <c r="AZ24" s="224"/>
    </row>
    <row r="25" spans="1:52" s="19" customFormat="1" hidden="1" x14ac:dyDescent="0.3">
      <c r="A25" s="235" t="s">
        <v>116</v>
      </c>
      <c r="B25" s="236">
        <f>'Finance Report'!B55/'Finance Report'!B$9</f>
        <v>0</v>
      </c>
      <c r="C25" s="236" t="e">
        <f>'Finance Report'!C55/'Finance Report'!C$9</f>
        <v>#VALUE!</v>
      </c>
      <c r="D25" s="236">
        <f>'Finance Report'!D55/'Finance Report'!D$9</f>
        <v>0</v>
      </c>
      <c r="E25" s="236">
        <f>'Finance Report'!E55/'Finance Report'!E$9</f>
        <v>0</v>
      </c>
      <c r="F25" s="236">
        <f>'Finance Report'!F55/'Finance Report'!F$9</f>
        <v>0</v>
      </c>
      <c r="G25" s="236">
        <f>'Finance Report'!G55/'Finance Report'!G$9</f>
        <v>0</v>
      </c>
      <c r="H25" s="236">
        <f>'Finance Report'!H55/'Finance Report'!H$9</f>
        <v>0</v>
      </c>
      <c r="I25" s="236">
        <f>'Finance Report'!I55/'Finance Report'!I$9</f>
        <v>0</v>
      </c>
      <c r="J25" s="236">
        <f>'Finance Report'!J55/'Finance Report'!J$9</f>
        <v>0</v>
      </c>
      <c r="K25" s="236">
        <f>'Finance Report'!K55/'Finance Report'!K$9</f>
        <v>0</v>
      </c>
      <c r="L25" s="236">
        <f>'Finance Report'!L55/'Finance Report'!L$9</f>
        <v>0</v>
      </c>
      <c r="M25" s="236">
        <f>'Finance Report'!M55/'Finance Report'!M$9</f>
        <v>0</v>
      </c>
      <c r="N25" s="236">
        <f>'Finance Report'!N55/'Finance Report'!N$9</f>
        <v>0</v>
      </c>
      <c r="O25" s="236">
        <f>'Finance Report'!O55/'Finance Report'!O$9</f>
        <v>0</v>
      </c>
      <c r="P25" s="236">
        <f>'Finance Report'!P55/'Finance Report'!P$9</f>
        <v>0</v>
      </c>
      <c r="Q25" s="236">
        <f>'Finance Report'!Q55/'Finance Report'!Q$9</f>
        <v>0</v>
      </c>
      <c r="R25" s="236">
        <f>'Finance Report'!R55/'Finance Report'!R$9</f>
        <v>0</v>
      </c>
      <c r="S25" s="236">
        <f>'Finance Report'!S55/'Finance Report'!S$9</f>
        <v>0</v>
      </c>
      <c r="T25" s="237">
        <f>'Finance Report'!T55/'Finance Report'!T$9</f>
        <v>0</v>
      </c>
      <c r="U25" s="237">
        <f>'Finance Report'!U55/'Finance Report'!U$9</f>
        <v>0</v>
      </c>
      <c r="V25" s="237">
        <f>'Finance Report'!V55/'Finance Report'!V$9</f>
        <v>0</v>
      </c>
      <c r="W25" s="237">
        <f>'Finance Report'!W55/'Finance Report'!W$9</f>
        <v>0</v>
      </c>
      <c r="X25" s="237">
        <f>'Finance Report'!X55/'Finance Report'!X$9</f>
        <v>0</v>
      </c>
      <c r="Y25" s="237">
        <f>'Finance Report'!Y55/'Finance Report'!Y$9</f>
        <v>0</v>
      </c>
      <c r="Z25" s="237">
        <f>'Finance Report'!Z55/'Finance Report'!Z$9</f>
        <v>0</v>
      </c>
      <c r="AA25" s="237">
        <f>'Finance Report'!AA55/'Finance Report'!AA$9</f>
        <v>0</v>
      </c>
      <c r="AB25" s="237">
        <f>'Finance Report'!AB55/'Finance Report'!AB$9</f>
        <v>0</v>
      </c>
      <c r="AC25" s="237">
        <f>'Finance Report'!AC55/'Finance Report'!AC$9</f>
        <v>0</v>
      </c>
      <c r="AD25" s="237">
        <f>'Finance Report'!AD55/'Finance Report'!AD$9</f>
        <v>0</v>
      </c>
      <c r="AE25" s="237">
        <f>'Finance Report'!AE55/'Finance Report'!AE$9</f>
        <v>0</v>
      </c>
      <c r="AF25" s="237">
        <f>'Finance Report'!AF55/'Finance Report'!AF$9</f>
        <v>0</v>
      </c>
      <c r="AG25" s="237">
        <f>'Finance Report'!AG55/'Finance Report'!AG$9</f>
        <v>0</v>
      </c>
      <c r="AH25" s="237">
        <f>'Finance Report'!AH55/'Finance Report'!AH$9</f>
        <v>0</v>
      </c>
      <c r="AI25" s="237">
        <f>'Finance Report'!AI55/'Finance Report'!AI$9</f>
        <v>0</v>
      </c>
      <c r="AJ25" s="237">
        <f>'Finance Report'!AJ55/'Finance Report'!AJ$9</f>
        <v>0</v>
      </c>
      <c r="AK25" s="237">
        <f>'Finance Report'!AK55/'Finance Report'!AK$9</f>
        <v>0</v>
      </c>
      <c r="AL25" s="237">
        <f>'Finance Report'!AL55/'Finance Report'!AL$9</f>
        <v>0</v>
      </c>
      <c r="AM25" s="237">
        <f>'Finance Report'!AM55/'Finance Report'!AM$9</f>
        <v>0</v>
      </c>
      <c r="AN25" s="237">
        <f>'Finance Report'!AN55/'Finance Report'!AN$9</f>
        <v>0</v>
      </c>
      <c r="AO25" s="237">
        <f>'Finance Report'!AO55/'Finance Report'!AO$9</f>
        <v>0</v>
      </c>
      <c r="AP25" s="237">
        <f>'Finance Report'!AP55/'Finance Report'!AP$9</f>
        <v>0</v>
      </c>
      <c r="AQ25" s="237">
        <f>'Finance Report'!AQ55/'Finance Report'!AQ$9</f>
        <v>0</v>
      </c>
      <c r="AR25" s="237">
        <f>'Finance Report'!AR55/'Finance Report'!AR$9</f>
        <v>0</v>
      </c>
      <c r="AS25" s="237">
        <f>'Finance Report'!AS55/'Finance Report'!AS$9</f>
        <v>0</v>
      </c>
      <c r="AT25" s="237">
        <f>'Finance Report'!AT55/'Finance Report'!AT$9</f>
        <v>0</v>
      </c>
      <c r="AU25" s="237">
        <f>'Finance Report'!AU55/'Finance Report'!AU$9</f>
        <v>0</v>
      </c>
      <c r="AV25" s="237">
        <f>'Finance Report'!AV55/'Finance Report'!AV$9</f>
        <v>0</v>
      </c>
      <c r="AW25" s="237">
        <f>'Finance Report'!AW55/'Finance Report'!AW$9</f>
        <v>0</v>
      </c>
      <c r="AX25" s="237">
        <f>'Finance Report'!AX55/'Finance Report'!AX$9</f>
        <v>0</v>
      </c>
      <c r="AY25" s="237">
        <f>'Finance Report'!AY55/'Finance Report'!AY$9</f>
        <v>0</v>
      </c>
      <c r="AZ25" s="237">
        <f>'Finance Report'!AZ55/'Finance Report'!AZ$9</f>
        <v>0</v>
      </c>
    </row>
    <row r="26" spans="1:52" x14ac:dyDescent="0.3">
      <c r="A26" s="233" t="s">
        <v>118</v>
      </c>
      <c r="B26" s="230">
        <f>'Finance Report'!B56/'Finance Report'!B$9</f>
        <v>0</v>
      </c>
      <c r="C26" s="230">
        <f>'Finance Report'!C56/'Finance Report'!C$9</f>
        <v>8.000001596144747</v>
      </c>
      <c r="D26" s="230">
        <f>'Finance Report'!D56/'Finance Report'!D$9</f>
        <v>8.0000032003508306</v>
      </c>
      <c r="E26" s="230">
        <f>'Finance Report'!E56/'Finance Report'!E$9</f>
        <v>8.0000047964955776</v>
      </c>
      <c r="F26" s="230">
        <f>'Finance Report'!F56/'Finance Report'!F$9</f>
        <v>8.0000064007016576</v>
      </c>
      <c r="G26" s="230">
        <f>'Finance Report'!G56/'Finance Report'!G$9</f>
        <v>8.0000079968464028</v>
      </c>
      <c r="H26" s="230">
        <f>'Finance Report'!H56/'Finance Report'!H$9</f>
        <v>8.0000096010524864</v>
      </c>
      <c r="I26" s="230">
        <f>'Finance Report'!I56/'Finance Report'!I$9</f>
        <v>8.0000111971972316</v>
      </c>
      <c r="J26" s="230">
        <f>'Finance Report'!J56/'Finance Report'!J$9</f>
        <v>8.0000128014033081</v>
      </c>
      <c r="K26" s="230">
        <f>'Finance Report'!K56/'Finance Report'!K$9</f>
        <v>8.0000143975480569</v>
      </c>
      <c r="L26" s="230">
        <f>'Finance Report'!L56/'Finance Report'!L$9</f>
        <v>8.0000160017541404</v>
      </c>
      <c r="M26" s="230">
        <f>'Finance Report'!M56/'Finance Report'!M$9</f>
        <v>8.0000175978988892</v>
      </c>
      <c r="N26" s="230">
        <f>'Finance Report'!N56/'Finance Report'!N$9</f>
        <v>8.0000192021049692</v>
      </c>
      <c r="O26" s="230">
        <f>'Finance Report'!O56/'Finance Report'!O$9</f>
        <v>8.0000207982497162</v>
      </c>
      <c r="P26" s="230">
        <f>'Finance Report'!P56/'Finance Report'!P$9</f>
        <v>8.0000224024558015</v>
      </c>
      <c r="Q26" s="230">
        <f>'Finance Report'!Q56/'Finance Report'!Q$9</f>
        <v>8.0000239986005468</v>
      </c>
      <c r="R26" s="230">
        <f>'Finance Report'!R56/'Finance Report'!R$9</f>
        <v>8.0000256028066303</v>
      </c>
      <c r="S26" s="230">
        <f>'Finance Report'!S56/'Finance Report'!S$9</f>
        <v>8.0000271989513756</v>
      </c>
      <c r="T26" s="231">
        <f>'Finance Report'!T56/'Finance Report'!T$9</f>
        <v>8.0000288031574609</v>
      </c>
      <c r="U26" s="231">
        <f>'Finance Report'!U56/'Finance Report'!U$9</f>
        <v>8.0000303993022079</v>
      </c>
      <c r="V26" s="231">
        <f>'Finance Report'!V56/'Finance Report'!V$9</f>
        <v>8.0000320035082932</v>
      </c>
      <c r="W26" s="231">
        <f>'Finance Report'!W56/'Finance Report'!W$9</f>
        <v>8.0000335996530367</v>
      </c>
      <c r="X26" s="231">
        <f>'Finance Report'!X56/'Finance Report'!X$9</f>
        <v>8.0000352038591203</v>
      </c>
      <c r="Y26" s="231">
        <f>'Finance Report'!Y56/'Finance Report'!Y$9</f>
        <v>8.0000368000038691</v>
      </c>
      <c r="Z26" s="231">
        <f>'Finance Report'!Z56/'Finance Report'!Z$9</f>
        <v>8.0000383961486108</v>
      </c>
      <c r="AA26" s="231">
        <f>'Finance Report'!AA56/'Finance Report'!AA$9</f>
        <v>8.0000400003546943</v>
      </c>
      <c r="AB26" s="231">
        <f>'Finance Report'!AB56/'Finance Report'!AB$9</f>
        <v>8.0000415964994414</v>
      </c>
      <c r="AC26" s="231">
        <f>'Finance Report'!AC56/'Finance Report'!AC$9</f>
        <v>8.0000432007055249</v>
      </c>
      <c r="AD26" s="231">
        <f>'Finance Report'!AD56/'Finance Report'!AD$9</f>
        <v>8.0000447968502701</v>
      </c>
      <c r="AE26" s="231">
        <f>'Finance Report'!AE56/'Finance Report'!AE$9</f>
        <v>8.0000464010563537</v>
      </c>
      <c r="AF26" s="231">
        <f>'Finance Report'!AF56/'Finance Report'!AF$9</f>
        <v>8.0000479972010989</v>
      </c>
      <c r="AG26" s="231">
        <f>'Finance Report'!AG56/'Finance Report'!AG$9</f>
        <v>8.0000496014071807</v>
      </c>
      <c r="AH26" s="231">
        <f>'Finance Report'!AH56/'Finance Report'!AH$9</f>
        <v>8.000051197551926</v>
      </c>
      <c r="AI26" s="231">
        <f>'Finance Report'!AI56/'Finance Report'!AI$9</f>
        <v>8.0000528017580095</v>
      </c>
      <c r="AJ26" s="231">
        <f>'Finance Report'!AJ56/'Finance Report'!AJ$9</f>
        <v>8.0000543979027565</v>
      </c>
      <c r="AK26" s="231">
        <f>'Finance Report'!AK56/'Finance Report'!AK$9</f>
        <v>8.00005600210884</v>
      </c>
      <c r="AL26" s="231">
        <f>'Finance Report'!AL56/'Finance Report'!AL$9</f>
        <v>8.0000575982535835</v>
      </c>
      <c r="AM26" s="231">
        <f>'Finance Report'!AM56/'Finance Report'!AM$9</f>
        <v>8.0000592024596671</v>
      </c>
      <c r="AN26" s="231">
        <f>'Finance Report'!AN56/'Finance Report'!AN$9</f>
        <v>8.0000607986044141</v>
      </c>
      <c r="AO26" s="231">
        <f>'Finance Report'!AO56/'Finance Report'!AO$9</f>
        <v>8.0000624028104976</v>
      </c>
      <c r="AP26" s="231">
        <f>'Finance Report'!AP56/'Finance Report'!AP$9</f>
        <v>8.0000639989552464</v>
      </c>
      <c r="AQ26" s="231">
        <f>'Finance Report'!AQ56/'Finance Report'!AQ$9</f>
        <v>8.00006560316133</v>
      </c>
      <c r="AR26" s="231">
        <f>'Finance Report'!AR56/'Finance Report'!AR$9</f>
        <v>8.0000671993060735</v>
      </c>
      <c r="AS26" s="231">
        <f>'Finance Report'!AS56/'Finance Report'!AS$9</f>
        <v>8.0000688035121588</v>
      </c>
      <c r="AT26" s="231">
        <f>'Finance Report'!AT56/'Finance Report'!AT$9</f>
        <v>8.000070399656904</v>
      </c>
      <c r="AU26" s="231">
        <f>'Finance Report'!AU56/'Finance Report'!AU$9</f>
        <v>8.0000720038629858</v>
      </c>
      <c r="AV26" s="231">
        <f>'Finance Report'!AV56/'Finance Report'!AV$9</f>
        <v>8.0000736000077293</v>
      </c>
      <c r="AW26" s="231">
        <f>'Finance Report'!AW56/'Finance Report'!AW$9</f>
        <v>8.0000752042138163</v>
      </c>
      <c r="AX26" s="231">
        <f>'Finance Report'!AX56/'Finance Report'!AX$9</f>
        <v>8.0000768003585634</v>
      </c>
      <c r="AY26" s="231">
        <f>'Finance Report'!AY56/'Finance Report'!AY$9</f>
        <v>8.0000783965033069</v>
      </c>
      <c r="AZ26" s="231">
        <f>'Finance Report'!AZ56/'Finance Report'!AZ$9</f>
        <v>8.0000800007093975</v>
      </c>
    </row>
    <row r="27" spans="1:52" x14ac:dyDescent="0.3">
      <c r="A27" s="233" t="s">
        <v>119</v>
      </c>
      <c r="B27" s="230">
        <f>'Finance Report'!B57/'Finance Report'!B$9</f>
        <v>0</v>
      </c>
      <c r="C27" s="230">
        <f>'Finance Report'!C57/'Finance Report'!C$9</f>
        <v>2.5100004998029006</v>
      </c>
      <c r="D27" s="230">
        <f>'Finance Report'!D57/'Finance Report'!D$9</f>
        <v>2.510001007667138</v>
      </c>
      <c r="E27" s="230">
        <f>'Finance Report'!E57/'Finance Report'!E$9</f>
        <v>2.5100015074700388</v>
      </c>
      <c r="F27" s="230">
        <f>'Finance Report'!F57/'Finance Report'!F$9</f>
        <v>2.5100020072729383</v>
      </c>
      <c r="G27" s="230">
        <f>'Finance Report'!G57/'Finance Report'!G$9</f>
        <v>2.5100025070758378</v>
      </c>
      <c r="H27" s="230">
        <f>'Finance Report'!H57/'Finance Report'!H$9</f>
        <v>2.5100030149400756</v>
      </c>
      <c r="I27" s="230">
        <f>'Finance Report'!I57/'Finance Report'!I$9</f>
        <v>2.5100035147429756</v>
      </c>
      <c r="J27" s="230">
        <f>'Finance Report'!J57/'Finance Report'!J$9</f>
        <v>2.5100040145458737</v>
      </c>
      <c r="K27" s="230">
        <f>'Finance Report'!K57/'Finance Report'!K$9</f>
        <v>2.510004514348775</v>
      </c>
      <c r="L27" s="230">
        <f>'Finance Report'!L57/'Finance Report'!L$9</f>
        <v>2.5100050222130124</v>
      </c>
      <c r="M27" s="230">
        <f>'Finance Report'!M57/'Finance Report'!M$9</f>
        <v>2.5100055220159136</v>
      </c>
      <c r="N27" s="230">
        <f>'Finance Report'!N57/'Finance Report'!N$9</f>
        <v>2.5100060218188132</v>
      </c>
      <c r="O27" s="230">
        <f>'Finance Report'!O57/'Finance Report'!O$9</f>
        <v>2.51000652968305</v>
      </c>
      <c r="P27" s="230">
        <f>'Finance Report'!P57/'Finance Report'!P$9</f>
        <v>2.5100070294859513</v>
      </c>
      <c r="Q27" s="230">
        <f>'Finance Report'!Q57/'Finance Report'!Q$9</f>
        <v>2.5100075292888513</v>
      </c>
      <c r="R27" s="230">
        <f>'Finance Report'!R57/'Finance Report'!R$9</f>
        <v>2.5100080290917521</v>
      </c>
      <c r="S27" s="230">
        <f>'Finance Report'!S57/'Finance Report'!S$9</f>
        <v>2.510008536955989</v>
      </c>
      <c r="T27" s="231">
        <f>'Finance Report'!T57/'Finance Report'!T$9</f>
        <v>2.5100090367588899</v>
      </c>
      <c r="U27" s="231">
        <f>'Finance Report'!U57/'Finance Report'!U$9</f>
        <v>2.5100095365617907</v>
      </c>
      <c r="V27" s="231">
        <f>'Finance Report'!V57/'Finance Report'!V$9</f>
        <v>2.5100100363646911</v>
      </c>
      <c r="W27" s="231">
        <f>'Finance Report'!W57/'Finance Report'!W$9</f>
        <v>2.510010544228928</v>
      </c>
      <c r="X27" s="231">
        <f>'Finance Report'!X57/'Finance Report'!X$9</f>
        <v>2.5100110440318284</v>
      </c>
      <c r="Y27" s="231">
        <f>'Finance Report'!Y57/'Finance Report'!Y$9</f>
        <v>2.5100115438347292</v>
      </c>
      <c r="Z27" s="231">
        <f>'Finance Report'!Z57/'Finance Report'!Z$9</f>
        <v>2.5100120516989657</v>
      </c>
      <c r="AA27" s="231">
        <f>'Finance Report'!AA57/'Finance Report'!AA$9</f>
        <v>2.5100125515018661</v>
      </c>
      <c r="AB27" s="231">
        <f>'Finance Report'!AB57/'Finance Report'!AB$9</f>
        <v>2.5100130513047665</v>
      </c>
      <c r="AC27" s="231">
        <f>'Finance Report'!AC57/'Finance Report'!AC$9</f>
        <v>2.5100135511076669</v>
      </c>
      <c r="AD27" s="231">
        <f>'Finance Report'!AD57/'Finance Report'!AD$9</f>
        <v>2.5100140589719042</v>
      </c>
      <c r="AE27" s="231">
        <f>'Finance Report'!AE57/'Finance Report'!AE$9</f>
        <v>2.5100145587748042</v>
      </c>
      <c r="AF27" s="231">
        <f>'Finance Report'!AF57/'Finance Report'!AF$9</f>
        <v>2.5100150585777041</v>
      </c>
      <c r="AG27" s="231">
        <f>'Finance Report'!AG57/'Finance Report'!AG$9</f>
        <v>2.5100155583806045</v>
      </c>
      <c r="AH27" s="231">
        <f>'Finance Report'!AH57/'Finance Report'!AH$9</f>
        <v>2.5100160662448419</v>
      </c>
      <c r="AI27" s="231">
        <f>'Finance Report'!AI57/'Finance Report'!AI$9</f>
        <v>2.5100165660477418</v>
      </c>
      <c r="AJ27" s="231">
        <f>'Finance Report'!AJ57/'Finance Report'!AJ$9</f>
        <v>2.5100170658506427</v>
      </c>
      <c r="AK27" s="231">
        <f>'Finance Report'!AK57/'Finance Report'!AK$9</f>
        <v>2.51001757371488</v>
      </c>
      <c r="AL27" s="231">
        <f>'Finance Report'!AL57/'Finance Report'!AL$9</f>
        <v>2.5100180735177795</v>
      </c>
      <c r="AM27" s="231">
        <f>'Finance Report'!AM57/'Finance Report'!AM$9</f>
        <v>2.5100185733206799</v>
      </c>
      <c r="AN27" s="231">
        <f>'Finance Report'!AN57/'Finance Report'!AN$9</f>
        <v>2.5100190731235803</v>
      </c>
      <c r="AO27" s="231">
        <f>'Finance Report'!AO57/'Finance Report'!AO$9</f>
        <v>2.5100195809878181</v>
      </c>
      <c r="AP27" s="231">
        <f>'Finance Report'!AP57/'Finance Report'!AP$9</f>
        <v>2.5100200807907194</v>
      </c>
      <c r="AQ27" s="231">
        <f>'Finance Report'!AQ57/'Finance Report'!AQ$9</f>
        <v>2.5100205805936193</v>
      </c>
      <c r="AR27" s="231">
        <f>'Finance Report'!AR57/'Finance Report'!AR$9</f>
        <v>2.5100210803965193</v>
      </c>
      <c r="AS27" s="231">
        <f>'Finance Report'!AS57/'Finance Report'!AS$9</f>
        <v>2.5100215882607575</v>
      </c>
      <c r="AT27" s="231">
        <f>'Finance Report'!AT57/'Finance Report'!AT$9</f>
        <v>2.510022088063657</v>
      </c>
      <c r="AU27" s="231">
        <f>'Finance Report'!AU57/'Finance Report'!AU$9</f>
        <v>2.510022587866557</v>
      </c>
      <c r="AV27" s="231">
        <f>'Finance Report'!AV57/'Finance Report'!AV$9</f>
        <v>2.5100230957307934</v>
      </c>
      <c r="AW27" s="231">
        <f>'Finance Report'!AW57/'Finance Report'!AW$9</f>
        <v>2.5100235955336951</v>
      </c>
      <c r="AX27" s="231">
        <f>'Finance Report'!AX57/'Finance Report'!AX$9</f>
        <v>2.5100240953365955</v>
      </c>
      <c r="AY27" s="231">
        <f>'Finance Report'!AY57/'Finance Report'!AY$9</f>
        <v>2.5100245951394955</v>
      </c>
      <c r="AZ27" s="231">
        <f>'Finance Report'!AZ57/'Finance Report'!AZ$9</f>
        <v>2.5100251030037346</v>
      </c>
    </row>
    <row r="28" spans="1:52" x14ac:dyDescent="0.3">
      <c r="A28" s="233" t="s">
        <v>120</v>
      </c>
      <c r="B28" s="230">
        <f>'Finance Report'!B58/'Finance Report'!B$9</f>
        <v>0</v>
      </c>
      <c r="C28" s="230">
        <f>'Finance Report'!C58/'Finance Report'!C$9</f>
        <v>3.5000007013363277</v>
      </c>
      <c r="D28" s="230">
        <f>'Finance Report'!D58/'Finance Report'!D$9</f>
        <v>3.5000014026726562</v>
      </c>
      <c r="E28" s="230">
        <f>'Finance Report'!E58/'Finance Report'!E$9</f>
        <v>3.5000021040089848</v>
      </c>
      <c r="F28" s="230">
        <f>'Finance Report'!F58/'Finance Report'!F$9</f>
        <v>3.5000027972839742</v>
      </c>
      <c r="G28" s="230">
        <f>'Finance Report'!G58/'Finance Report'!G$9</f>
        <v>3.5000034986203015</v>
      </c>
      <c r="H28" s="230">
        <f>'Finance Report'!H58/'Finance Report'!H$9</f>
        <v>3.5000041999566291</v>
      </c>
      <c r="I28" s="230">
        <f>'Finance Report'!I58/'Finance Report'!I$9</f>
        <v>3.5000049012929564</v>
      </c>
      <c r="J28" s="230">
        <f>'Finance Report'!J58/'Finance Report'!J$9</f>
        <v>3.5000056026292818</v>
      </c>
      <c r="K28" s="230">
        <f>'Finance Report'!K58/'Finance Report'!K$9</f>
        <v>3.5000063039656109</v>
      </c>
      <c r="L28" s="230">
        <f>'Finance Report'!L58/'Finance Report'!L$9</f>
        <v>3.5000069972406016</v>
      </c>
      <c r="M28" s="230">
        <f>'Finance Report'!M58/'Finance Report'!M$9</f>
        <v>3.5000076985769302</v>
      </c>
      <c r="N28" s="230">
        <f>'Finance Report'!N58/'Finance Report'!N$9</f>
        <v>3.500008399913257</v>
      </c>
      <c r="O28" s="230">
        <f>'Finance Report'!O58/'Finance Report'!O$9</f>
        <v>3.5000091012495846</v>
      </c>
      <c r="P28" s="230">
        <f>'Finance Report'!P58/'Finance Report'!P$9</f>
        <v>3.5000098025859137</v>
      </c>
      <c r="Q28" s="230">
        <f>'Finance Report'!Q58/'Finance Report'!Q$9</f>
        <v>3.5000105039222413</v>
      </c>
      <c r="R28" s="230">
        <f>'Finance Report'!R58/'Finance Report'!R$9</f>
        <v>3.5000111971972325</v>
      </c>
      <c r="S28" s="230">
        <f>'Finance Report'!S58/'Finance Report'!S$9</f>
        <v>3.5000118985335598</v>
      </c>
      <c r="T28" s="231">
        <f>'Finance Report'!T58/'Finance Report'!T$9</f>
        <v>3.5000125998698888</v>
      </c>
      <c r="U28" s="231">
        <f>'Finance Report'!U58/'Finance Report'!U$9</f>
        <v>3.5000133012062169</v>
      </c>
      <c r="V28" s="231">
        <f>'Finance Report'!V58/'Finance Report'!V$9</f>
        <v>3.5000140025425446</v>
      </c>
      <c r="W28" s="231">
        <f>'Finance Report'!W58/'Finance Report'!W$9</f>
        <v>3.5000147038788723</v>
      </c>
      <c r="X28" s="231">
        <f>'Finance Report'!X58/'Finance Report'!X$9</f>
        <v>3.5000153971538626</v>
      </c>
      <c r="Y28" s="231">
        <f>'Finance Report'!Y58/'Finance Report'!Y$9</f>
        <v>3.500016098490192</v>
      </c>
      <c r="Z28" s="231">
        <f>'Finance Report'!Z58/'Finance Report'!Z$9</f>
        <v>3.5000167998265184</v>
      </c>
      <c r="AA28" s="231">
        <f>'Finance Report'!AA58/'Finance Report'!AA$9</f>
        <v>3.500017501162846</v>
      </c>
      <c r="AB28" s="231">
        <f>'Finance Report'!AB58/'Finance Report'!AB$9</f>
        <v>3.5000182024991742</v>
      </c>
      <c r="AC28" s="231">
        <f>'Finance Report'!AC58/'Finance Report'!AC$9</f>
        <v>3.5000189038355018</v>
      </c>
      <c r="AD28" s="231">
        <f>'Finance Report'!AD58/'Finance Report'!AD$9</f>
        <v>3.5000195971104922</v>
      </c>
      <c r="AE28" s="231">
        <f>'Finance Report'!AE58/'Finance Report'!AE$9</f>
        <v>3.5000202984468207</v>
      </c>
      <c r="AF28" s="231">
        <f>'Finance Report'!AF58/'Finance Report'!AF$9</f>
        <v>3.500020999783148</v>
      </c>
      <c r="AG28" s="231">
        <f>'Finance Report'!AG58/'Finance Report'!AG$9</f>
        <v>3.5000217011194756</v>
      </c>
      <c r="AH28" s="231">
        <f>'Finance Report'!AH58/'Finance Report'!AH$9</f>
        <v>3.5000224024558029</v>
      </c>
      <c r="AI28" s="231">
        <f>'Finance Report'!AI58/'Finance Report'!AI$9</f>
        <v>3.5000231037921306</v>
      </c>
      <c r="AJ28" s="231">
        <f>'Finance Report'!AJ58/'Finance Report'!AJ$9</f>
        <v>3.5000237970671217</v>
      </c>
      <c r="AK28" s="231">
        <f>'Finance Report'!AK58/'Finance Report'!AK$9</f>
        <v>3.5000244984034494</v>
      </c>
      <c r="AL28" s="231">
        <f>'Finance Report'!AL58/'Finance Report'!AL$9</f>
        <v>3.5000251997397762</v>
      </c>
      <c r="AM28" s="231">
        <f>'Finance Report'!AM58/'Finance Report'!AM$9</f>
        <v>3.5000259010761043</v>
      </c>
      <c r="AN28" s="231">
        <f>'Finance Report'!AN58/'Finance Report'!AN$9</f>
        <v>3.5000266024124325</v>
      </c>
      <c r="AO28" s="231">
        <f>'Finance Report'!AO58/'Finance Report'!AO$9</f>
        <v>3.5000273037487606</v>
      </c>
      <c r="AP28" s="231">
        <f>'Finance Report'!AP58/'Finance Report'!AP$9</f>
        <v>3.5000279970237522</v>
      </c>
      <c r="AQ28" s="231">
        <f>'Finance Report'!AQ58/'Finance Report'!AQ$9</f>
        <v>3.5000286983600799</v>
      </c>
      <c r="AR28" s="231">
        <f>'Finance Report'!AR58/'Finance Report'!AR$9</f>
        <v>3.500029399696408</v>
      </c>
      <c r="AS28" s="231">
        <f>'Finance Report'!AS58/'Finance Report'!AS$9</f>
        <v>3.5000301010327366</v>
      </c>
      <c r="AT28" s="231">
        <f>'Finance Report'!AT58/'Finance Report'!AT$9</f>
        <v>3.5000308023690634</v>
      </c>
      <c r="AU28" s="231">
        <f>'Finance Report'!AU58/'Finance Report'!AU$9</f>
        <v>3.5000315037053906</v>
      </c>
      <c r="AV28" s="231">
        <f>'Finance Report'!AV58/'Finance Report'!AV$9</f>
        <v>3.5000321969803805</v>
      </c>
      <c r="AW28" s="231">
        <f>'Finance Report'!AW58/'Finance Report'!AW$9</f>
        <v>3.5000328983167095</v>
      </c>
      <c r="AX28" s="231">
        <f>'Finance Report'!AX58/'Finance Report'!AX$9</f>
        <v>3.5000335996530376</v>
      </c>
      <c r="AY28" s="231">
        <f>'Finance Report'!AY58/'Finance Report'!AY$9</f>
        <v>3.5000343009893653</v>
      </c>
      <c r="AZ28" s="231">
        <f>'Finance Report'!AZ58/'Finance Report'!AZ$9</f>
        <v>3.5000350023256956</v>
      </c>
    </row>
    <row r="29" spans="1:52" x14ac:dyDescent="0.3">
      <c r="A29" s="233" t="s">
        <v>121</v>
      </c>
      <c r="B29" s="230">
        <f>'Finance Report'!B59/'Finance Report'!B$9</f>
        <v>0</v>
      </c>
      <c r="C29" s="230">
        <f>'Finance Report'!C59/'Finance Report'!C$9</f>
        <v>0.35000007255203397</v>
      </c>
      <c r="D29" s="230">
        <f>'Finance Report'!D59/'Finance Report'!D$9</f>
        <v>0.35000013704273075</v>
      </c>
      <c r="E29" s="230">
        <f>'Finance Report'!E59/'Finance Report'!E$9</f>
        <v>0.3500002095947648</v>
      </c>
      <c r="F29" s="230">
        <f>'Finance Report'!F59/'Finance Report'!F$9</f>
        <v>0.35000028214679851</v>
      </c>
      <c r="G29" s="230">
        <f>'Finance Report'!G59/'Finance Report'!G$9</f>
        <v>0.3500003466374953</v>
      </c>
      <c r="H29" s="230">
        <f>'Finance Report'!H59/'Finance Report'!H$9</f>
        <v>0.35000041918952918</v>
      </c>
      <c r="I29" s="230">
        <f>'Finance Report'!I59/'Finance Report'!I$9</f>
        <v>0.35000049174156306</v>
      </c>
      <c r="J29" s="230">
        <f>'Finance Report'!J59/'Finance Report'!J$9</f>
        <v>0.35000055623225962</v>
      </c>
      <c r="K29" s="230">
        <f>'Finance Report'!K59/'Finance Report'!K$9</f>
        <v>0.35000062878429361</v>
      </c>
      <c r="L29" s="230">
        <f>'Finance Report'!L59/'Finance Report'!L$9</f>
        <v>0.35000070133632755</v>
      </c>
      <c r="M29" s="230">
        <f>'Finance Report'!M59/'Finance Report'!M$9</f>
        <v>0.35000077388836154</v>
      </c>
      <c r="N29" s="230">
        <f>'Finance Report'!N59/'Finance Report'!N$9</f>
        <v>0.35000083837905827</v>
      </c>
      <c r="O29" s="230">
        <f>'Finance Report'!O59/'Finance Report'!O$9</f>
        <v>0.35000091093109215</v>
      </c>
      <c r="P29" s="230">
        <f>'Finance Report'!P59/'Finance Report'!P$9</f>
        <v>0.35000098348312619</v>
      </c>
      <c r="Q29" s="230">
        <f>'Finance Report'!Q59/'Finance Report'!Q$9</f>
        <v>0.35000104797382303</v>
      </c>
      <c r="R29" s="230">
        <f>'Finance Report'!R59/'Finance Report'!R$9</f>
        <v>0.35000112052585697</v>
      </c>
      <c r="S29" s="230">
        <f>'Finance Report'!S59/'Finance Report'!S$9</f>
        <v>0.35000119307789085</v>
      </c>
      <c r="T29" s="231">
        <f>'Finance Report'!T59/'Finance Report'!T$9</f>
        <v>0.35000125756858774</v>
      </c>
      <c r="U29" s="231">
        <f>'Finance Report'!U59/'Finance Report'!U$9</f>
        <v>0.35000133012062168</v>
      </c>
      <c r="V29" s="231">
        <f>'Finance Report'!V59/'Finance Report'!V$9</f>
        <v>0.35000140267265561</v>
      </c>
      <c r="W29" s="231">
        <f>'Finance Report'!W59/'Finance Report'!W$9</f>
        <v>0.35000146716335234</v>
      </c>
      <c r="X29" s="231">
        <f>'Finance Report'!X59/'Finance Report'!X$9</f>
        <v>0.35000153971538628</v>
      </c>
      <c r="Y29" s="231">
        <f>'Finance Report'!Y59/'Finance Report'!Y$9</f>
        <v>0.35000161226742033</v>
      </c>
      <c r="Z29" s="231">
        <f>'Finance Report'!Z59/'Finance Report'!Z$9</f>
        <v>0.35000167675811694</v>
      </c>
      <c r="AA29" s="231">
        <f>'Finance Report'!AA59/'Finance Report'!AA$9</f>
        <v>0.35000174931015088</v>
      </c>
      <c r="AB29" s="231">
        <f>'Finance Report'!AB59/'Finance Report'!AB$9</f>
        <v>0.35000182186218481</v>
      </c>
      <c r="AC29" s="231">
        <f>'Finance Report'!AC59/'Finance Report'!AC$9</f>
        <v>0.35000188635288171</v>
      </c>
      <c r="AD29" s="231">
        <f>'Finance Report'!AD59/'Finance Report'!AD$9</f>
        <v>0.35000195890491559</v>
      </c>
      <c r="AE29" s="231">
        <f>'Finance Report'!AE59/'Finance Report'!AE$9</f>
        <v>0.35000203145694947</v>
      </c>
      <c r="AF29" s="231">
        <f>'Finance Report'!AF59/'Finance Report'!AF$9</f>
        <v>0.35000210400898335</v>
      </c>
      <c r="AG29" s="231">
        <f>'Finance Report'!AG59/'Finance Report'!AG$9</f>
        <v>0.35000216849968013</v>
      </c>
      <c r="AH29" s="231">
        <f>'Finance Report'!AH59/'Finance Report'!AH$9</f>
        <v>0.35000224105171401</v>
      </c>
      <c r="AI29" s="231">
        <f>'Finance Report'!AI59/'Finance Report'!AI$9</f>
        <v>0.35000231360374795</v>
      </c>
      <c r="AJ29" s="231">
        <f>'Finance Report'!AJ59/'Finance Report'!AJ$9</f>
        <v>0.35000237809444479</v>
      </c>
      <c r="AK29" s="231">
        <f>'Finance Report'!AK59/'Finance Report'!AK$9</f>
        <v>0.35000245064647867</v>
      </c>
      <c r="AL29" s="231">
        <f>'Finance Report'!AL59/'Finance Report'!AL$9</f>
        <v>0.35000252319851244</v>
      </c>
      <c r="AM29" s="231">
        <f>'Finance Report'!AM59/'Finance Report'!AM$9</f>
        <v>0.35000258768920928</v>
      </c>
      <c r="AN29" s="231">
        <f>'Finance Report'!AN59/'Finance Report'!AN$9</f>
        <v>0.35000266024124321</v>
      </c>
      <c r="AO29" s="231">
        <f>'Finance Report'!AO59/'Finance Report'!AO$9</f>
        <v>0.3500027327932772</v>
      </c>
      <c r="AP29" s="231">
        <f>'Finance Report'!AP59/'Finance Report'!AP$9</f>
        <v>0.3500027972839741</v>
      </c>
      <c r="AQ29" s="231">
        <f>'Finance Report'!AQ59/'Finance Report'!AQ$9</f>
        <v>0.35000286983600798</v>
      </c>
      <c r="AR29" s="231">
        <f>'Finance Report'!AR59/'Finance Report'!AR$9</f>
        <v>0.35000294238804186</v>
      </c>
      <c r="AS29" s="231">
        <f>'Finance Report'!AS59/'Finance Report'!AS$9</f>
        <v>0.35000300687873881</v>
      </c>
      <c r="AT29" s="231">
        <f>'Finance Report'!AT59/'Finance Report'!AT$9</f>
        <v>0.35000307943077263</v>
      </c>
      <c r="AU29" s="231">
        <f>'Finance Report'!AU59/'Finance Report'!AU$9</f>
        <v>0.35000315198280652</v>
      </c>
      <c r="AV29" s="231">
        <f>'Finance Report'!AV59/'Finance Report'!AV$9</f>
        <v>0.35000321647350319</v>
      </c>
      <c r="AW29" s="231">
        <f>'Finance Report'!AW59/'Finance Report'!AW$9</f>
        <v>0.35000328902553729</v>
      </c>
      <c r="AX29" s="231">
        <f>'Finance Report'!AX59/'Finance Report'!AX$9</f>
        <v>0.35000336157757117</v>
      </c>
      <c r="AY29" s="231">
        <f>'Finance Report'!AY59/'Finance Report'!AY$9</f>
        <v>0.35000342606826795</v>
      </c>
      <c r="AZ29" s="231">
        <f>'Finance Report'!AZ59/'Finance Report'!AZ$9</f>
        <v>0.35000349862030211</v>
      </c>
    </row>
    <row r="30" spans="1:52" x14ac:dyDescent="0.3">
      <c r="A30" s="234" t="s">
        <v>122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4"/>
      <c r="AU30" s="224"/>
      <c r="AV30" s="224"/>
      <c r="AW30" s="224"/>
      <c r="AX30" s="224"/>
      <c r="AY30" s="224"/>
      <c r="AZ30" s="224"/>
    </row>
    <row r="31" spans="1:52" x14ac:dyDescent="0.3">
      <c r="A31" s="233" t="s">
        <v>123</v>
      </c>
      <c r="B31" s="230">
        <f>IF('Activity Report'!B25=0,0,'Finance Report'!B61/'Activity Report'!B25)</f>
        <v>0</v>
      </c>
      <c r="C31" s="230">
        <f>IF('Activity Report'!C25=0,0,'Finance Report'!C61/'Activity Report'!C25)</f>
        <v>122.5000245609157</v>
      </c>
      <c r="D31" s="230">
        <f>IF('Activity Report'!D25=0,0,'Finance Report'!D61/'Activity Report'!D25)</f>
        <v>122.50004888603944</v>
      </c>
      <c r="E31" s="230">
        <f>IF('Activity Report'!E25=0,0,'Finance Report'!E61/'Activity Report'!E25)</f>
        <v>0</v>
      </c>
      <c r="F31" s="230">
        <f>IF('Activity Report'!F25=0,0,'Finance Report'!F61/'Activity Report'!F25)</f>
        <v>122.50009797312481</v>
      </c>
      <c r="G31" s="230">
        <f>IF('Activity Report'!G25=0,0,'Finance Report'!G61/'Activity Report'!G25)</f>
        <v>0</v>
      </c>
      <c r="H31" s="230">
        <f>IF('Activity Report'!H25=0,0,'Finance Report'!H61/'Activity Report'!H25)</f>
        <v>122.50014688995215</v>
      </c>
      <c r="I31" s="230">
        <f>IF('Activity Report'!I25=0,0,'Finance Report'!I61/'Activity Report'!I25)</f>
        <v>0</v>
      </c>
      <c r="J31" s="230">
        <f>IF('Activity Report'!J25=0,0,'Finance Report'!J61/'Activity Report'!J25)</f>
        <v>122.50019597505772</v>
      </c>
      <c r="K31" s="230">
        <f>IF('Activity Report'!K25=0,0,'Finance Report'!K61/'Activity Report'!K25)</f>
        <v>122.50022044917259</v>
      </c>
      <c r="L31" s="230">
        <f>IF('Activity Report'!L25=0,0,'Finance Report'!L61/'Activity Report'!L25)</f>
        <v>122.50024431625381</v>
      </c>
      <c r="M31" s="230">
        <f>IF('Activity Report'!M25=0,0,'Finance Report'!M61/'Activity Report'!M25)</f>
        <v>122.50026951151038</v>
      </c>
      <c r="N31" s="230">
        <f>IF('Activity Report'!N25=0,0,'Finance Report'!N61/'Activity Report'!N25)</f>
        <v>122.50029396446966</v>
      </c>
      <c r="O31" s="230">
        <f>IF('Activity Report'!O25=0,0,'Finance Report'!O61/'Activity Report'!O25)</f>
        <v>122.50031846533827</v>
      </c>
      <c r="P31" s="230">
        <f>IF('Activity Report'!P25=0,0,'Finance Report'!P61/'Activity Report'!P25)</f>
        <v>122.50034337179848</v>
      </c>
      <c r="Q31" s="230">
        <f>IF('Activity Report'!Q25=0,0,'Finance Report'!Q61/'Activity Report'!Q25)</f>
        <v>122.50036754417059</v>
      </c>
      <c r="R31" s="230">
        <f>IF('Activity Report'!R25=0,0,'Finance Report'!R61/'Activity Report'!R25)</f>
        <v>122.50039201248271</v>
      </c>
      <c r="S31" s="230">
        <f>IF('Activity Report'!S25=0,0,'Finance Report'!S61/'Activity Report'!S25)</f>
        <v>122.50041552332418</v>
      </c>
      <c r="T31" s="230">
        <f>IF('Activity Report'!T25=0,0,'Finance Report'!T61/'Activity Report'!T25)</f>
        <v>122.50044160942102</v>
      </c>
      <c r="U31" s="230">
        <f>IF('Activity Report'!U25=0,0,'Finance Report'!U61/'Activity Report'!U25)</f>
        <v>122.50046530612246</v>
      </c>
      <c r="V31" s="230">
        <f>IF('Activity Report'!V25=0,0,'Finance Report'!V61/'Activity Report'!V25)</f>
        <v>122.50049021507459</v>
      </c>
      <c r="W31" s="230">
        <f>IF('Activity Report'!W25=0,0,'Finance Report'!W61/'Activity Report'!W25)</f>
        <v>122.50051466223437</v>
      </c>
      <c r="X31" s="230">
        <f>IF('Activity Report'!X25=0,0,'Finance Report'!X61/'Activity Report'!X25)</f>
        <v>122.50053804592525</v>
      </c>
      <c r="Y31" s="230">
        <f>IF('Activity Report'!Y25=0,0,'Finance Report'!Y61/'Activity Report'!Y25)</f>
        <v>122.50056340041665</v>
      </c>
      <c r="Z31" s="230">
        <f>IF('Activity Report'!Z25=0,0,'Finance Report'!Z61/'Activity Report'!Z25)</f>
        <v>122.50058801496291</v>
      </c>
      <c r="AA31" s="230">
        <f>IF('Activity Report'!AA25=0,0,'Finance Report'!AA61/'Activity Report'!AA25)</f>
        <v>122.50061250874319</v>
      </c>
      <c r="AB31" s="230">
        <f>IF('Activity Report'!AB25=0,0,'Finance Report'!AB61/'Activity Report'!AB25)</f>
        <v>0</v>
      </c>
      <c r="AC31" s="230">
        <f>IF('Activity Report'!AC25=0,0,'Finance Report'!AC61/'Activity Report'!AC25)</f>
        <v>0</v>
      </c>
      <c r="AD31" s="230">
        <f>IF('Activity Report'!AD25=0,0,'Finance Report'!AD61/'Activity Report'!AD25)</f>
        <v>0</v>
      </c>
      <c r="AE31" s="230">
        <f>IF('Activity Report'!AE25=0,0,'Finance Report'!AE61/'Activity Report'!AE25)</f>
        <v>122.5007105485232</v>
      </c>
      <c r="AF31" s="230">
        <f>IF('Activity Report'!AF25=0,0,'Finance Report'!AF61/'Activity Report'!AF25)</f>
        <v>122.50073501838271</v>
      </c>
      <c r="AG31" s="230">
        <f>IF('Activity Report'!AG25=0,0,'Finance Report'!AG61/'Activity Report'!AG25)</f>
        <v>0</v>
      </c>
      <c r="AH31" s="230">
        <f>IF('Activity Report'!AH25=0,0,'Finance Report'!AH61/'Activity Report'!AH25)</f>
        <v>122.50078403288079</v>
      </c>
      <c r="AI31" s="230">
        <f>IF('Activity Report'!AI25=0,0,'Finance Report'!AI61/'Activity Report'!AI25)</f>
        <v>122.50080856752052</v>
      </c>
      <c r="AJ31" s="230">
        <f>IF('Activity Report'!AJ25=0,0,'Finance Report'!AJ61/'Activity Report'!AJ25)</f>
        <v>0</v>
      </c>
      <c r="AK31" s="230">
        <f>IF('Activity Report'!AK25=0,0,'Finance Report'!AK61/'Activity Report'!AK25)</f>
        <v>122.50085739953548</v>
      </c>
      <c r="AL31" s="230">
        <f>IF('Activity Report'!AL25=0,0,'Finance Report'!AL61/'Activity Report'!AL25)</f>
        <v>0</v>
      </c>
      <c r="AM31" s="230">
        <f>IF('Activity Report'!AM25=0,0,'Finance Report'!AM61/'Activity Report'!AM25)</f>
        <v>122.50090669904878</v>
      </c>
      <c r="AN31" s="230">
        <f>IF('Activity Report'!AN25=0,0,'Finance Report'!AN61/'Activity Report'!AN25)</f>
        <v>0</v>
      </c>
      <c r="AO31" s="230">
        <f>IF('Activity Report'!AO25=0,0,'Finance Report'!AO61/'Activity Report'!AO25)</f>
        <v>122.50095551475269</v>
      </c>
      <c r="AP31" s="230">
        <f>IF('Activity Report'!AP25=0,0,'Finance Report'!AP61/'Activity Report'!AP25)</f>
        <v>122.50098005319148</v>
      </c>
      <c r="AQ31" s="230">
        <f>IF('Activity Report'!AQ25=0,0,'Finance Report'!AQ61/'Activity Report'!AQ25)</f>
        <v>122.5010044112657</v>
      </c>
      <c r="AR31" s="230">
        <f>IF('Activity Report'!AR25=0,0,'Finance Report'!AR61/'Activity Report'!AR25)</f>
        <v>122.50102896832823</v>
      </c>
      <c r="AS31" s="230">
        <f>IF('Activity Report'!AS25=0,0,'Finance Report'!AS61/'Activity Report'!AS25)</f>
        <v>122.50105346912797</v>
      </c>
      <c r="AT31" s="230">
        <f>IF('Activity Report'!AT25=0,0,'Finance Report'!AT61/'Activity Report'!AT25)</f>
        <v>122.50107805174146</v>
      </c>
      <c r="AU31" s="230">
        <f>IF('Activity Report'!AU25=0,0,'Finance Report'!AU61/'Activity Report'!AU25)</f>
        <v>122.50110329299184</v>
      </c>
      <c r="AV31" s="230">
        <f>IF('Activity Report'!AV25=0,0,'Finance Report'!AV61/'Activity Report'!AV25)</f>
        <v>122.5011270732663</v>
      </c>
      <c r="AW31" s="230">
        <f>IF('Activity Report'!AW25=0,0,'Finance Report'!AW61/'Activity Report'!AW25)</f>
        <v>122.50115149283825</v>
      </c>
      <c r="AX31" s="230">
        <f>IF('Activity Report'!AX25=0,0,'Finance Report'!AX61/'Activity Report'!AX25)</f>
        <v>122.50117600940807</v>
      </c>
      <c r="AY31" s="230">
        <f>IF('Activity Report'!AY25=0,0,'Finance Report'!AY61/'Activity Report'!AY25)</f>
        <v>122.50119725220806</v>
      </c>
      <c r="AZ31" s="230">
        <f>IF('Activity Report'!AZ25=0,0,'Finance Report'!AZ61/'Activity Report'!AZ25)</f>
        <v>122.50122499535973</v>
      </c>
    </row>
    <row r="32" spans="1:52" x14ac:dyDescent="0.3">
      <c r="A32" s="233" t="s">
        <v>51</v>
      </c>
      <c r="B32" s="230">
        <f>IF('Activity Report'!B26=0,0,'Finance Report'!B62/'Activity Report'!B26)</f>
        <v>0</v>
      </c>
      <c r="C32" s="230">
        <f>IF('Activity Report'!C26=0,0,'Finance Report'!C62/'Activity Report'!C26)</f>
        <v>0</v>
      </c>
      <c r="D32" s="230">
        <f>IF('Activity Report'!D26=0,0,'Finance Report'!D62/'Activity Report'!D26)</f>
        <v>120.4000481950044</v>
      </c>
      <c r="E32" s="230">
        <f>IF('Activity Report'!E26=0,0,'Finance Report'!E62/'Activity Report'!E26)</f>
        <v>120.40007212694343</v>
      </c>
      <c r="F32" s="230">
        <f>IF('Activity Report'!F26=0,0,'Finance Report'!F62/'Activity Report'!F26)</f>
        <v>0</v>
      </c>
      <c r="G32" s="230">
        <f>IF('Activity Report'!G26=0,0,'Finance Report'!G62/'Activity Report'!G26)</f>
        <v>120.40012044402498</v>
      </c>
      <c r="H32" s="230">
        <f>IF('Activity Report'!H26=0,0,'Finance Report'!H62/'Activity Report'!H26)</f>
        <v>0</v>
      </c>
      <c r="I32" s="230">
        <f>IF('Activity Report'!I26=0,0,'Finance Report'!I62/'Activity Report'!I26)</f>
        <v>120.40016842105264</v>
      </c>
      <c r="J32" s="230">
        <f>IF('Activity Report'!J26=0,0,'Finance Report'!J62/'Activity Report'!J26)</f>
        <v>0</v>
      </c>
      <c r="K32" s="230">
        <f>IF('Activity Report'!K26=0,0,'Finance Report'!K62/'Activity Report'!K26)</f>
        <v>120.40021669969278</v>
      </c>
      <c r="L32" s="230">
        <f>IF('Activity Report'!L26=0,0,'Finance Report'!L62/'Activity Report'!L26)</f>
        <v>120.40024083924349</v>
      </c>
      <c r="M32" s="230">
        <f>IF('Activity Report'!M26=0,0,'Finance Report'!M62/'Activity Report'!M26)</f>
        <v>120.40026467594164</v>
      </c>
      <c r="N32" s="230">
        <f>IF('Activity Report'!N26=0,0,'Finance Report'!N62/'Activity Report'!N26)</f>
        <v>120.40028905941315</v>
      </c>
      <c r="O32" s="230">
        <f>IF('Activity Report'!O26=0,0,'Finance Report'!O62/'Activity Report'!O26)</f>
        <v>120.4003130605868</v>
      </c>
      <c r="P32" s="230">
        <f>IF('Activity Report'!P26=0,0,'Finance Report'!P62/'Activity Report'!P26)</f>
        <v>120.40033709393838</v>
      </c>
      <c r="Q32" s="230">
        <f>IF('Activity Report'!Q26=0,0,'Finance Report'!Q62/'Activity Report'!Q26)</f>
        <v>120.40036025893612</v>
      </c>
      <c r="R32" s="230">
        <f>IF('Activity Report'!R26=0,0,'Finance Report'!R62/'Activity Report'!R26)</f>
        <v>120.40038526838187</v>
      </c>
      <c r="S32" s="230">
        <f>IF('Activity Report'!S26=0,0,'Finance Report'!S62/'Activity Report'!S26)</f>
        <v>120.4004093690282</v>
      </c>
      <c r="T32" s="230">
        <f>IF('Activity Report'!T26=0,0,'Finance Report'!T62/'Activity Report'!T26)</f>
        <v>120.40043512348099</v>
      </c>
      <c r="U32" s="230">
        <f>IF('Activity Report'!U26=0,0,'Finance Report'!U62/'Activity Report'!U26)</f>
        <v>120.40046123650637</v>
      </c>
      <c r="V32" s="230">
        <f>IF('Activity Report'!V26=0,0,'Finance Report'!V62/'Activity Report'!V26)</f>
        <v>120.40048163265305</v>
      </c>
      <c r="W32" s="230">
        <f>IF('Activity Report'!W26=0,0,'Finance Report'!W62/'Activity Report'!W26)</f>
        <v>120.40050571594651</v>
      </c>
      <c r="X32" s="230">
        <f>IF('Activity Report'!X26=0,0,'Finance Report'!X62/'Activity Report'!X26)</f>
        <v>120.40052950255253</v>
      </c>
      <c r="Y32" s="230">
        <f>IF('Activity Report'!Y26=0,0,'Finance Report'!Y62/'Activity Report'!Y26)</f>
        <v>120.40055380459253</v>
      </c>
      <c r="Z32" s="230">
        <f>IF('Activity Report'!Z26=0,0,'Finance Report'!Z62/'Activity Report'!Z26)</f>
        <v>120.40057809781885</v>
      </c>
      <c r="AA32" s="230">
        <f>IF('Activity Report'!AA26=0,0,'Finance Report'!AA62/'Activity Report'!AA26)</f>
        <v>120.40060195885042</v>
      </c>
      <c r="AB32" s="230">
        <f>IF('Activity Report'!AB26=0,0,'Finance Report'!AB62/'Activity Report'!AB26)</f>
        <v>120.40062605863176</v>
      </c>
      <c r="AC32" s="230">
        <f>IF('Activity Report'!AC26=0,0,'Finance Report'!AC62/'Activity Report'!AC26)</f>
        <v>0</v>
      </c>
      <c r="AD32" s="230">
        <f>IF('Activity Report'!AD26=0,0,'Finance Report'!AD62/'Activity Report'!AD26)</f>
        <v>0</v>
      </c>
      <c r="AE32" s="230">
        <f>IF('Activity Report'!AE26=0,0,'Finance Report'!AE62/'Activity Report'!AE26)</f>
        <v>0</v>
      </c>
      <c r="AF32" s="230">
        <f>IF('Activity Report'!AF26=0,0,'Finance Report'!AF62/'Activity Report'!AF26)</f>
        <v>120.4007223628692</v>
      </c>
      <c r="AG32" s="230">
        <f>IF('Activity Report'!AG26=0,0,'Finance Report'!AG62/'Activity Report'!AG26)</f>
        <v>120.40074642300721</v>
      </c>
      <c r="AH32" s="230">
        <f>IF('Activity Report'!AH26=0,0,'Finance Report'!AH62/'Activity Report'!AH26)</f>
        <v>0</v>
      </c>
      <c r="AI32" s="230">
        <f>IF('Activity Report'!AI26=0,0,'Finance Report'!AI62/'Activity Report'!AI26)</f>
        <v>120.4007946195043</v>
      </c>
      <c r="AJ32" s="230">
        <f>IF('Activity Report'!AJ26=0,0,'Finance Report'!AJ62/'Activity Report'!AJ26)</f>
        <v>120.40081882616265</v>
      </c>
      <c r="AK32" s="230">
        <f>IF('Activity Report'!AK26=0,0,'Finance Report'!AK62/'Activity Report'!AK26)</f>
        <v>0</v>
      </c>
      <c r="AL32" s="230">
        <f>IF('Activity Report'!AL26=0,0,'Finance Report'!AL62/'Activity Report'!AL26)</f>
        <v>120.40086682150842</v>
      </c>
      <c r="AM32" s="230">
        <f>IF('Activity Report'!AM26=0,0,'Finance Report'!AM62/'Activity Report'!AM26)</f>
        <v>0</v>
      </c>
      <c r="AN32" s="230">
        <f>IF('Activity Report'!AN26=0,0,'Finance Report'!AN62/'Activity Report'!AN26)</f>
        <v>120.40091479457601</v>
      </c>
      <c r="AO32" s="230">
        <f>IF('Activity Report'!AO26=0,0,'Finance Report'!AO62/'Activity Report'!AO26)</f>
        <v>0</v>
      </c>
      <c r="AP32" s="230">
        <f>IF('Activity Report'!AP26=0,0,'Finance Report'!AP62/'Activity Report'!AP26)</f>
        <v>120.40096315014455</v>
      </c>
      <c r="AQ32" s="230">
        <f>IF('Activity Report'!AQ26=0,0,'Finance Report'!AQ62/'Activity Report'!AQ26)</f>
        <v>120.40098729314421</v>
      </c>
      <c r="AR32" s="230">
        <f>IF('Activity Report'!AR26=0,0,'Finance Report'!AR62/'Activity Report'!AR26)</f>
        <v>120.4010111978283</v>
      </c>
      <c r="AS32" s="230">
        <f>IF('Activity Report'!AS26=0,0,'Finance Report'!AS62/'Activity Report'!AS26)</f>
        <v>120.40103541497702</v>
      </c>
      <c r="AT32" s="230">
        <f>IF('Activity Report'!AT26=0,0,'Finance Report'!AT62/'Activity Report'!AT26)</f>
        <v>120.40105954516523</v>
      </c>
      <c r="AU32" s="230">
        <f>IF('Activity Report'!AU26=0,0,'Finance Report'!AU62/'Activity Report'!AU26)</f>
        <v>120.40108359845949</v>
      </c>
      <c r="AV32" s="230">
        <f>IF('Activity Report'!AV26=0,0,'Finance Report'!AV62/'Activity Report'!AV26)</f>
        <v>120.40110892203769</v>
      </c>
      <c r="AW32" s="230">
        <f>IF('Activity Report'!AW26=0,0,'Finance Report'!AW62/'Activity Report'!AW26)</f>
        <v>120.4011317375324</v>
      </c>
      <c r="AX32" s="230">
        <f>IF('Activity Report'!AX26=0,0,'Finance Report'!AX62/'Activity Report'!AX26)</f>
        <v>120.40115587580429</v>
      </c>
      <c r="AY32" s="230">
        <f>IF('Activity Report'!AY26=0,0,'Finance Report'!AY62/'Activity Report'!AY26)</f>
        <v>120.40117992943942</v>
      </c>
      <c r="AZ32" s="230">
        <f>IF('Activity Report'!AZ26=0,0,'Finance Report'!AZ62/'Activity Report'!AZ26)</f>
        <v>120.40120706575075</v>
      </c>
    </row>
    <row r="33" spans="1:52" x14ac:dyDescent="0.3">
      <c r="A33" s="233" t="s">
        <v>52</v>
      </c>
      <c r="B33" s="230">
        <f>IF('Activity Report'!B27=0,0,'Finance Report'!B63/'Activity Report'!B27)</f>
        <v>0</v>
      </c>
      <c r="C33" s="230">
        <f>IF('Activity Report'!C27=0,0,'Finance Report'!C63/'Activity Report'!C27)</f>
        <v>0</v>
      </c>
      <c r="D33" s="230">
        <f>IF('Activity Report'!D27=0,0,'Finance Report'!D63/'Activity Report'!D27)</f>
        <v>44.270008804856566</v>
      </c>
      <c r="E33" s="230">
        <f>IF('Activity Report'!E27=0,0,'Finance Report'!E63/'Activity Report'!E27)</f>
        <v>44.270013356841382</v>
      </c>
      <c r="F33" s="230">
        <f>IF('Activity Report'!F27=0,0,'Finance Report'!F63/'Activity Report'!F27)</f>
        <v>0</v>
      </c>
      <c r="G33" s="230">
        <f>IF('Activity Report'!G27=0,0,'Finance Report'!G63/'Activity Report'!G27)</f>
        <v>44.270022246191182</v>
      </c>
      <c r="H33" s="230">
        <f>IF('Activity Report'!H27=0,0,'Finance Report'!H63/'Activity Report'!H27)</f>
        <v>0</v>
      </c>
      <c r="I33" s="230">
        <f>IF('Activity Report'!I27=0,0,'Finance Report'!I63/'Activity Report'!I27)</f>
        <v>44.270031100478469</v>
      </c>
      <c r="J33" s="230">
        <f>IF('Activity Report'!J27=0,0,'Finance Report'!J63/'Activity Report'!J27)</f>
        <v>0</v>
      </c>
      <c r="K33" s="230">
        <f>IF('Activity Report'!K27=0,0,'Finance Report'!K63/'Activity Report'!K27)</f>
        <v>44.2700398131147</v>
      </c>
      <c r="L33" s="230">
        <f>IF('Activity Report'!L27=0,0,'Finance Report'!L63/'Activity Report'!L27)</f>
        <v>44.27004432624112</v>
      </c>
      <c r="M33" s="230">
        <f>IF('Activity Report'!M27=0,0,'Finance Report'!M63/'Activity Report'!M27)</f>
        <v>44.270047505938244</v>
      </c>
      <c r="N33" s="230">
        <f>IF('Activity Report'!N27=0,0,'Finance Report'!N63/'Activity Report'!N27)</f>
        <v>44.270053028885144</v>
      </c>
      <c r="O33" s="230">
        <f>IF('Activity Report'!O27=0,0,'Finance Report'!O63/'Activity Report'!O27)</f>
        <v>44.270057577686465</v>
      </c>
      <c r="P33" s="230">
        <f>IF('Activity Report'!P27=0,0,'Finance Report'!P63/'Activity Report'!P27)</f>
        <v>44.2700619557937</v>
      </c>
      <c r="Q33" s="230">
        <f>IF('Activity Report'!Q27=0,0,'Finance Report'!Q63/'Activity Report'!Q27)</f>
        <v>44.270067548550522</v>
      </c>
      <c r="R33" s="230">
        <f>IF('Activity Report'!R27=0,0,'Finance Report'!R63/'Activity Report'!R27)</f>
        <v>44.270070896845084</v>
      </c>
      <c r="S33" s="230">
        <f>IF('Activity Report'!S27=0,0,'Finance Report'!S63/'Activity Report'!S27)</f>
        <v>44.270075211697254</v>
      </c>
      <c r="T33" s="230">
        <f>IF('Activity Report'!T27=0,0,'Finance Report'!T63/'Activity Report'!T27)</f>
        <v>44.270078400627206</v>
      </c>
      <c r="U33" s="230">
        <f>IF('Activity Report'!U27=0,0,'Finance Report'!U63/'Activity Report'!U27)</f>
        <v>44.270088321884202</v>
      </c>
      <c r="V33" s="230">
        <f>IF('Activity Report'!V27=0,0,'Finance Report'!V63/'Activity Report'!V27)</f>
        <v>44.270088540031395</v>
      </c>
      <c r="W33" s="230">
        <f>IF('Activity Report'!W27=0,0,'Finance Report'!W63/'Activity Report'!W27)</f>
        <v>44.270093005231544</v>
      </c>
      <c r="X33" s="230">
        <f>IF('Activity Report'!X27=0,0,'Finance Report'!X63/'Activity Report'!X27)</f>
        <v>44.270097352487241</v>
      </c>
      <c r="Y33" s="230">
        <f>IF('Activity Report'!Y27=0,0,'Finance Report'!Y63/'Activity Report'!Y27)</f>
        <v>44.270101305718143</v>
      </c>
      <c r="Z33" s="230">
        <f>IF('Activity Report'!Z27=0,0,'Finance Report'!Z63/'Activity Report'!Z27)</f>
        <v>44.270106126487605</v>
      </c>
      <c r="AA33" s="230">
        <f>IF('Activity Report'!AA27=0,0,'Finance Report'!AA63/'Activity Report'!AA27)</f>
        <v>44.270110684207339</v>
      </c>
      <c r="AB33" s="230">
        <f>IF('Activity Report'!AB27=0,0,'Finance Report'!AB63/'Activity Report'!AB27)</f>
        <v>44.270115085911073</v>
      </c>
      <c r="AC33" s="230">
        <f>IF('Activity Report'!AC27=0,0,'Finance Report'!AC63/'Activity Report'!AC27)</f>
        <v>0</v>
      </c>
      <c r="AD33" s="230">
        <f>IF('Activity Report'!AD27=0,0,'Finance Report'!AD63/'Activity Report'!AD27)</f>
        <v>0</v>
      </c>
      <c r="AE33" s="230">
        <f>IF('Activity Report'!AE27=0,0,'Finance Report'!AE63/'Activity Report'!AE27)</f>
        <v>0</v>
      </c>
      <c r="AF33" s="230">
        <f>IF('Activity Report'!AF27=0,0,'Finance Report'!AF63/'Activity Report'!AF27)</f>
        <v>44.270133333333334</v>
      </c>
      <c r="AG33" s="230">
        <f>IF('Activity Report'!AG27=0,0,'Finance Report'!AG63/'Activity Report'!AG27)</f>
        <v>44.270137377400282</v>
      </c>
      <c r="AH33" s="230">
        <f>IF('Activity Report'!AH27=0,0,'Finance Report'!AH63/'Activity Report'!AH27)</f>
        <v>0</v>
      </c>
      <c r="AI33" s="230">
        <f>IF('Activity Report'!AI27=0,0,'Finance Report'!AI63/'Activity Report'!AI27)</f>
        <v>44.270146344501178</v>
      </c>
      <c r="AJ33" s="230">
        <f>IF('Activity Report'!AJ27=0,0,'Finance Report'!AJ63/'Activity Report'!AJ27)</f>
        <v>44.270150460084558</v>
      </c>
      <c r="AK33" s="230">
        <f>IF('Activity Report'!AK27=0,0,'Finance Report'!AK63/'Activity Report'!AK27)</f>
        <v>0</v>
      </c>
      <c r="AL33" s="230">
        <f>IF('Activity Report'!AL27=0,0,'Finance Report'!AL63/'Activity Report'!AL27)</f>
        <v>44.270159297076994</v>
      </c>
      <c r="AM33" s="230">
        <f>IF('Activity Report'!AM27=0,0,'Finance Report'!AM63/'Activity Report'!AM27)</f>
        <v>0</v>
      </c>
      <c r="AN33" s="230">
        <f>IF('Activity Report'!AN27=0,0,'Finance Report'!AN63/'Activity Report'!AN27)</f>
        <v>44.270167982189847</v>
      </c>
      <c r="AO33" s="230">
        <f>IF('Activity Report'!AO27=0,0,'Finance Report'!AO63/'Activity Report'!AO27)</f>
        <v>0</v>
      </c>
      <c r="AP33" s="230">
        <f>IF('Activity Report'!AP27=0,0,'Finance Report'!AP63/'Activity Report'!AP27)</f>
        <v>44.270177068373123</v>
      </c>
      <c r="AQ33" s="230">
        <f>IF('Activity Report'!AQ27=0,0,'Finance Report'!AQ63/'Activity Report'!AQ27)</f>
        <v>44.270181442080379</v>
      </c>
      <c r="AR33" s="230">
        <f>IF('Activity Report'!AR27=0,0,'Finance Report'!AR63/'Activity Report'!AR27)</f>
        <v>44.270186630471663</v>
      </c>
      <c r="AS33" s="230">
        <f>IF('Activity Report'!AS27=0,0,'Finance Report'!AS63/'Activity Report'!AS27)</f>
        <v>44.270190280117284</v>
      </c>
      <c r="AT33" s="230">
        <f>IF('Activity Report'!AT27=0,0,'Finance Report'!AT63/'Activity Report'!AT27)</f>
        <v>44.27019472252762</v>
      </c>
      <c r="AU33" s="230">
        <f>IF('Activity Report'!AU27=0,0,'Finance Report'!AU63/'Activity Report'!AU27)</f>
        <v>44.270199263228399</v>
      </c>
      <c r="AV33" s="230">
        <f>IF('Activity Report'!AV27=0,0,'Finance Report'!AV63/'Activity Report'!AV27)</f>
        <v>44.270202645651558</v>
      </c>
      <c r="AW33" s="230">
        <f>IF('Activity Report'!AW27=0,0,'Finance Report'!AW63/'Activity Report'!AW27)</f>
        <v>44.270208026269145</v>
      </c>
      <c r="AX33" s="230">
        <f>IF('Activity Report'!AX27=0,0,'Finance Report'!AX63/'Activity Report'!AX27)</f>
        <v>44.27021248619365</v>
      </c>
      <c r="AY33" s="230">
        <f>IF('Activity Report'!AY27=0,0,'Finance Report'!AY63/'Activity Report'!AY27)</f>
        <v>44.270215601724814</v>
      </c>
      <c r="AZ33" s="230">
        <f>IF('Activity Report'!AZ27=0,0,'Finance Report'!AZ63/'Activity Report'!AZ27)</f>
        <v>44.270225711481849</v>
      </c>
    </row>
    <row r="34" spans="1:52" x14ac:dyDescent="0.3">
      <c r="A34" s="233" t="s">
        <v>124</v>
      </c>
      <c r="B34" s="230">
        <f>IF('Activity Report'!B32=0,0,'Finance Report'!B64/'Activity Report'!B32)</f>
        <v>0</v>
      </c>
      <c r="C34" s="230">
        <f>IF('Activity Report'!C32=0,0,'Finance Report'!C64/'Activity Report'!C32)</f>
        <v>0</v>
      </c>
      <c r="D34" s="230">
        <f>IF('Activity Report'!D32=0,0,'Finance Report'!D64/'Activity Report'!D32)</f>
        <v>160.00003198490967</v>
      </c>
      <c r="E34" s="230">
        <f>IF('Activity Report'!E32=0,0,'Finance Report'!E64/'Activity Report'!E32)</f>
        <v>160.00004842901018</v>
      </c>
      <c r="F34" s="230">
        <f>IF('Activity Report'!F32=0,0,'Finance Report'!F64/'Activity Report'!F32)</f>
        <v>150.00006026113152</v>
      </c>
      <c r="G34" s="230">
        <f>IF('Activity Report'!G32=0,0,'Finance Report'!G64/'Activity Report'!G32)</f>
        <v>154.15105806968361</v>
      </c>
      <c r="H34" s="230">
        <f>IF('Activity Report'!H32=0,0,'Finance Report'!H64/'Activity Report'!H32)</f>
        <v>150.0000892857143</v>
      </c>
      <c r="I34" s="230">
        <f>IF('Activity Report'!I32=0,0,'Finance Report'!I64/'Activity Report'!I32)</f>
        <v>150.00010528074864</v>
      </c>
      <c r="J34" s="230">
        <f>IF('Activity Report'!J32=0,0,'Finance Report'!J64/'Activity Report'!J32)</f>
        <v>150.00012002376707</v>
      </c>
      <c r="K34" s="230">
        <f>IF('Activity Report'!K32=0,0,'Finance Report'!K64/'Activity Report'!K32)</f>
        <v>150.00013488293177</v>
      </c>
      <c r="L34" s="230">
        <f>IF('Activity Report'!L32=0,0,'Finance Report'!L64/'Activity Report'!L32)</f>
        <v>159.87692285447343</v>
      </c>
      <c r="M34" s="230">
        <f>IF('Activity Report'!M32=0,0,'Finance Report'!M64/'Activity Report'!M32)</f>
        <v>160.00017551369862</v>
      </c>
      <c r="N34" s="230">
        <f>IF('Activity Report'!N32=0,0,'Finance Report'!N64/'Activity Report'!N32)</f>
        <v>150.00018017176998</v>
      </c>
      <c r="O34" s="230">
        <f>IF('Activity Report'!O32=0,0,'Finance Report'!O64/'Activity Report'!O32)</f>
        <v>0</v>
      </c>
      <c r="P34" s="230">
        <f>IF('Activity Report'!P32=0,0,'Finance Report'!P64/'Activity Report'!P32)</f>
        <v>160.00022447257385</v>
      </c>
      <c r="Q34" s="230">
        <f>IF('Activity Report'!Q32=0,0,'Finance Report'!Q64/'Activity Report'!Q32)</f>
        <v>153.11170365824773</v>
      </c>
      <c r="R34" s="230">
        <f>IF('Activity Report'!R32=0,0,'Finance Report'!R64/'Activity Report'!R32)</f>
        <v>150.00024001573871</v>
      </c>
      <c r="S34" s="230">
        <f>IF('Activity Report'!S32=0,0,'Finance Report'!S64/'Activity Report'!S32)</f>
        <v>150.0002550203277</v>
      </c>
      <c r="T34" s="230">
        <f>IF('Activity Report'!T32=0,0,'Finance Report'!T64/'Activity Report'!T32)</f>
        <v>156.57171037181999</v>
      </c>
      <c r="U34" s="230">
        <f>IF('Activity Report'!U32=0,0,'Finance Report'!U64/'Activity Report'!U32)</f>
        <v>150.00028436911487</v>
      </c>
      <c r="V34" s="230">
        <f>IF('Activity Report'!V32=0,0,'Finance Report'!V64/'Activity Report'!V32)</f>
        <v>155.45163027590766</v>
      </c>
      <c r="W34" s="230">
        <f>IF('Activity Report'!W32=0,0,'Finance Report'!W64/'Activity Report'!W32)</f>
        <v>150.00031512728788</v>
      </c>
      <c r="X34" s="230">
        <f>IF('Activity Report'!X32=0,0,'Finance Report'!X64/'Activity Report'!X32)</f>
        <v>153.60953130306805</v>
      </c>
      <c r="Y34" s="230">
        <f>IF('Activity Report'!Y32=0,0,'Finance Report'!Y64/'Activity Report'!Y32)</f>
        <v>0</v>
      </c>
      <c r="Z34" s="230">
        <f>IF('Activity Report'!Z32=0,0,'Finance Report'!Z64/'Activity Report'!Z32)</f>
        <v>158.02567637116996</v>
      </c>
      <c r="AA34" s="230">
        <f>IF('Activity Report'!AA32=0,0,'Finance Report'!AA64/'Activity Report'!AA32)</f>
        <v>156.61116121942283</v>
      </c>
      <c r="AB34" s="230">
        <f>IF('Activity Report'!AB32=0,0,'Finance Report'!AB64/'Activity Report'!AB32)</f>
        <v>150.00038986794067</v>
      </c>
      <c r="AC34" s="230">
        <f>IF('Activity Report'!AC32=0,0,'Finance Report'!AC64/'Activity Report'!AC32)</f>
        <v>150.00040484504584</v>
      </c>
      <c r="AD34" s="230">
        <f>IF('Activity Report'!AD32=0,0,'Finance Report'!AD64/'Activity Report'!AD32)</f>
        <v>0</v>
      </c>
      <c r="AE34" s="230">
        <f>IF('Activity Report'!AE32=0,0,'Finance Report'!AE64/'Activity Report'!AE32)</f>
        <v>158.5487712348083</v>
      </c>
      <c r="AF34" s="230">
        <f>IF('Activity Report'!AF32=0,0,'Finance Report'!AF64/'Activity Report'!AF32)</f>
        <v>150.00045215562568</v>
      </c>
      <c r="AG34" s="230">
        <f>IF('Activity Report'!AG32=0,0,'Finance Report'!AG64/'Activity Report'!AG32)</f>
        <v>150.64980435863583</v>
      </c>
      <c r="AH34" s="230">
        <f>IF('Activity Report'!AH32=0,0,'Finance Report'!AH64/'Activity Report'!AH32)</f>
        <v>150.00048004523674</v>
      </c>
      <c r="AI34" s="230">
        <f>IF('Activity Report'!AI32=0,0,'Finance Report'!AI64/'Activity Report'!AI32)</f>
        <v>0</v>
      </c>
      <c r="AJ34" s="230">
        <f>IF('Activity Report'!AJ32=0,0,'Finance Report'!AJ64/'Activity Report'!AJ32)</f>
        <v>150.00050988045865</v>
      </c>
      <c r="AK34" s="230">
        <f>IF('Activity Report'!AK32=0,0,'Finance Report'!AK64/'Activity Report'!AK32)</f>
        <v>150.62587794050114</v>
      </c>
      <c r="AL34" s="230">
        <f>IF('Activity Report'!AL32=0,0,'Finance Report'!AL64/'Activity Report'!AL32)</f>
        <v>151.37201201439612</v>
      </c>
      <c r="AM34" s="230">
        <f>IF('Activity Report'!AM32=0,0,'Finance Report'!AM64/'Activity Report'!AM32)</f>
        <v>154.86636163982428</v>
      </c>
      <c r="AN34" s="230">
        <f>IF('Activity Report'!AN32=0,0,'Finance Report'!AN64/'Activity Report'!AN32)</f>
        <v>150.00056987741999</v>
      </c>
      <c r="AO34" s="230">
        <f>IF('Activity Report'!AO32=0,0,'Finance Report'!AO64/'Activity Report'!AO32)</f>
        <v>150.00058507141574</v>
      </c>
      <c r="AP34" s="230">
        <f>IF('Activity Report'!AP32=0,0,'Finance Report'!AP64/'Activity Report'!AP32)</f>
        <v>150.00059149722736</v>
      </c>
      <c r="AQ34" s="230">
        <f>IF('Activity Report'!AQ32=0,0,'Finance Report'!AQ64/'Activity Report'!AQ32)</f>
        <v>156.11217793679302</v>
      </c>
      <c r="AR34" s="230">
        <f>IF('Activity Report'!AR32=0,0,'Finance Report'!AR64/'Activity Report'!AR32)</f>
        <v>150.00063015506433</v>
      </c>
      <c r="AS34" s="230">
        <f>IF('Activity Report'!AS32=0,0,'Finance Report'!AS64/'Activity Report'!AS32)</f>
        <v>150.00064522379381</v>
      </c>
      <c r="AT34" s="230">
        <f>IF('Activity Report'!AT32=0,0,'Finance Report'!AT64/'Activity Report'!AT32)</f>
        <v>150.00065973136688</v>
      </c>
      <c r="AU34" s="230">
        <f>IF('Activity Report'!AU32=0,0,'Finance Report'!AU64/'Activity Report'!AU32)</f>
        <v>150.00067504202426</v>
      </c>
      <c r="AV34" s="230">
        <f>IF('Activity Report'!AV32=0,0,'Finance Report'!AV64/'Activity Report'!AV32)</f>
        <v>150.0006901134368</v>
      </c>
      <c r="AW34" s="230">
        <f>IF('Activity Report'!AW32=0,0,'Finance Report'!AW64/'Activity Report'!AW32)</f>
        <v>0</v>
      </c>
      <c r="AX34" s="230">
        <f>IF('Activity Report'!AX32=0,0,'Finance Report'!AX64/'Activity Report'!AX32)</f>
        <v>0</v>
      </c>
      <c r="AY34" s="230">
        <f>IF('Activity Report'!AY32=0,0,'Finance Report'!AY64/'Activity Report'!AY32)</f>
        <v>0</v>
      </c>
      <c r="AZ34" s="230">
        <f>IF('Activity Report'!AZ32=0,0,'Finance Report'!AZ64/'Activity Report'!AZ32)</f>
        <v>0</v>
      </c>
    </row>
    <row r="35" spans="1:52" x14ac:dyDescent="0.3">
      <c r="A35" s="234" t="s">
        <v>148</v>
      </c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</row>
    <row r="36" spans="1:52" x14ac:dyDescent="0.3">
      <c r="A36" s="233" t="s">
        <v>126</v>
      </c>
      <c r="B36" s="230">
        <f>IF('Activity Report'!B18=0,0,'Finance Report'!B66/'Activity Report'!B18)</f>
        <v>0</v>
      </c>
      <c r="C36" s="230">
        <f>IF('Activity Report'!C18=0,0,'Finance Report'!C66/'Activity Report'!C18)</f>
        <v>6.5623372105863744</v>
      </c>
      <c r="D36" s="230">
        <f>IF('Activity Report'!D18=0,0,'Finance Report'!D66/'Activity Report'!D18)</f>
        <v>7.5898598324195712</v>
      </c>
      <c r="E36" s="230">
        <f>IF('Activity Report'!E18=0,0,'Finance Report'!E66/'Activity Report'!E18)</f>
        <v>6.9998571577520599</v>
      </c>
      <c r="F36" s="230">
        <f>IF('Activity Report'!F18=0,0,'Finance Report'!F66/'Activity Report'!F18)</f>
        <v>6.0124564132327336</v>
      </c>
      <c r="G36" s="230">
        <f>IF('Activity Report'!G18=0,0,'Finance Report'!G66/'Activity Report'!G18)</f>
        <v>5.0987692461009519</v>
      </c>
      <c r="H36" s="230">
        <f>IF('Activity Report'!H18=0,0,'Finance Report'!H66/'Activity Report'!H18)</f>
        <v>0</v>
      </c>
      <c r="I36" s="230">
        <f>IF('Activity Report'!I18=0,0,'Finance Report'!I66/'Activity Report'!I18)</f>
        <v>0</v>
      </c>
      <c r="J36" s="230">
        <f>IF('Activity Report'!J18=0,0,'Finance Report'!J66/'Activity Report'!J18)</f>
        <v>18.591397758074148</v>
      </c>
      <c r="K36" s="230">
        <f>IF('Activity Report'!K18=0,0,'Finance Report'!K66/'Activity Report'!K18)</f>
        <v>18.397751772323598</v>
      </c>
      <c r="L36" s="230">
        <f>IF('Activity Report'!L18=0,0,'Finance Report'!L66/'Activity Report'!L18)</f>
        <v>15.839131293188547</v>
      </c>
      <c r="M36" s="230">
        <f>IF('Activity Report'!M18=0,0,'Finance Report'!M66/'Activity Report'!M18)</f>
        <v>0</v>
      </c>
      <c r="N36" s="230">
        <f>IF('Activity Report'!N18=0,0,'Finance Report'!N66/'Activity Report'!N18)</f>
        <v>9.3847370974362789</v>
      </c>
      <c r="O36" s="230">
        <f>IF('Activity Report'!O18=0,0,'Finance Report'!O66/'Activity Report'!O18)</f>
        <v>7.6091901385961549</v>
      </c>
      <c r="P36" s="230">
        <f>IF('Activity Report'!P18=0,0,'Finance Report'!P66/'Activity Report'!P18)</f>
        <v>16.392368409223714</v>
      </c>
      <c r="Q36" s="230">
        <f>IF('Activity Report'!Q18=0,0,'Finance Report'!Q66/'Activity Report'!Q18)</f>
        <v>0</v>
      </c>
      <c r="R36" s="230">
        <f>IF('Activity Report'!R18=0,0,'Finance Report'!R66/'Activity Report'!R18)</f>
        <v>5.3209736317716301</v>
      </c>
      <c r="S36" s="230">
        <f>IF('Activity Report'!S18=0,0,'Finance Report'!S66/'Activity Report'!S18)</f>
        <v>6.7139316262233537</v>
      </c>
      <c r="T36" s="230">
        <f>IF('Activity Report'!T18=0,0,'Finance Report'!T66/'Activity Report'!T18)</f>
        <v>0.71942446043165464</v>
      </c>
      <c r="U36" s="230">
        <f>IF('Activity Report'!U18=0,0,'Finance Report'!U66/'Activity Report'!U18)</f>
        <v>13.177369107006427</v>
      </c>
      <c r="V36" s="230">
        <f>IF('Activity Report'!V18=0,0,'Finance Report'!V66/'Activity Report'!V18)</f>
        <v>0</v>
      </c>
      <c r="W36" s="230">
        <f>IF('Activity Report'!W18=0,0,'Finance Report'!W66/'Activity Report'!W18)</f>
        <v>3.0400325358851674</v>
      </c>
      <c r="X36" s="230">
        <f>IF('Activity Report'!X18=0,0,'Finance Report'!X66/'Activity Report'!X18)</f>
        <v>0</v>
      </c>
      <c r="Y36" s="230">
        <f>IF('Activity Report'!Y18=0,0,'Finance Report'!Y66/'Activity Report'!Y18)</f>
        <v>13.518844147108551</v>
      </c>
      <c r="Z36" s="230">
        <f>IF('Activity Report'!Z18=0,0,'Finance Report'!Z66/'Activity Report'!Z18)</f>
        <v>21.424069444444445</v>
      </c>
      <c r="AA36" s="230">
        <f>IF('Activity Report'!AA18=0,0,'Finance Report'!AA66/'Activity Report'!AA18)</f>
        <v>3.6073057346454021</v>
      </c>
      <c r="AB36" s="230">
        <f>IF('Activity Report'!AB18=0,0,'Finance Report'!AB66/'Activity Report'!AB18)</f>
        <v>12.761817954956642</v>
      </c>
      <c r="AC36" s="230">
        <f>IF('Activity Report'!AC18=0,0,'Finance Report'!AC66/'Activity Report'!AC18)</f>
        <v>15.327508535385684</v>
      </c>
      <c r="AD36" s="230">
        <f>IF('Activity Report'!AD18=0,0,'Finance Report'!AD66/'Activity Report'!AD18)</f>
        <v>10.012420671466847</v>
      </c>
      <c r="AE36" s="230">
        <f>IF('Activity Report'!AE18=0,0,'Finance Report'!AE66/'Activity Report'!AE18)</f>
        <v>13.8208584294962</v>
      </c>
      <c r="AF36" s="230">
        <f>IF('Activity Report'!AF18=0,0,'Finance Report'!AF66/'Activity Report'!AF18)</f>
        <v>7.0565540401873168</v>
      </c>
      <c r="AG36" s="230">
        <f>IF('Activity Report'!AG18=0,0,'Finance Report'!AG66/'Activity Report'!AG18)</f>
        <v>24.315884920843633</v>
      </c>
      <c r="AH36" s="230">
        <f>IF('Activity Report'!AH18=0,0,'Finance Report'!AH66/'Activity Report'!AH18)</f>
        <v>3.5464523716189729</v>
      </c>
      <c r="AI36" s="230">
        <f>IF('Activity Report'!AI18=0,0,'Finance Report'!AI66/'Activity Report'!AI18)</f>
        <v>6.5821884200196283</v>
      </c>
      <c r="AJ36" s="230">
        <f>IF('Activity Report'!AJ18=0,0,'Finance Report'!AJ66/'Activity Report'!AJ18)</f>
        <v>12.862994662480377</v>
      </c>
      <c r="AK36" s="230">
        <f>IF('Activity Report'!AK18=0,0,'Finance Report'!AK66/'Activity Report'!AK18)</f>
        <v>10.969540302267003</v>
      </c>
      <c r="AL36" s="230">
        <f>IF('Activity Report'!AL18=0,0,'Finance Report'!AL66/'Activity Report'!AL18)</f>
        <v>6.9794360679092966</v>
      </c>
      <c r="AM36" s="230">
        <f>IF('Activity Report'!AM18=0,0,'Finance Report'!AM66/'Activity Report'!AM18)</f>
        <v>13.789624043223775</v>
      </c>
      <c r="AN36" s="230">
        <f>IF('Activity Report'!AN18=0,0,'Finance Report'!AN66/'Activity Report'!AN18)</f>
        <v>11.819116742348918</v>
      </c>
      <c r="AO36" s="230">
        <f>IF('Activity Report'!AO18=0,0,'Finance Report'!AO66/'Activity Report'!AO18)</f>
        <v>4.9819482882140216</v>
      </c>
      <c r="AP36" s="230">
        <f>IF('Activity Report'!AP18=0,0,'Finance Report'!AP66/'Activity Report'!AP18)</f>
        <v>8.2221833510464908</v>
      </c>
      <c r="AQ36" s="230">
        <f>IF('Activity Report'!AQ18=0,0,'Finance Report'!AQ66/'Activity Report'!AQ18)</f>
        <v>0.71943170488534403</v>
      </c>
      <c r="AR36" s="230">
        <f>IF('Activity Report'!AR18=0,0,'Finance Report'!AR66/'Activity Report'!AR18)</f>
        <v>0</v>
      </c>
      <c r="AS36" s="230">
        <f>IF('Activity Report'!AS18=0,0,'Finance Report'!AS66/'Activity Report'!AS18)</f>
        <v>0</v>
      </c>
      <c r="AT36" s="230">
        <f>IF('Activity Report'!AT18=0,0,'Finance Report'!AT66/'Activity Report'!AT18)</f>
        <v>8.748062447257384</v>
      </c>
      <c r="AU36" s="230">
        <f>IF('Activity Report'!AU18=0,0,'Finance Report'!AU66/'Activity Report'!AU18)</f>
        <v>14.26890848078804</v>
      </c>
      <c r="AV36" s="230">
        <f>IF('Activity Report'!AV18=0,0,'Finance Report'!AV66/'Activity Report'!AV18)</f>
        <v>0</v>
      </c>
      <c r="AW36" s="230">
        <f>IF('Activity Report'!AW18=0,0,'Finance Report'!AW66/'Activity Report'!AW18)</f>
        <v>3.0831822144725369</v>
      </c>
      <c r="AX36" s="230">
        <f>IF('Activity Report'!AX18=0,0,'Finance Report'!AX66/'Activity Report'!AX18)</f>
        <v>4.7336551250429304</v>
      </c>
      <c r="AY36" s="230">
        <f>IF('Activity Report'!AY18=0,0,'Finance Report'!AY66/'Activity Report'!AY18)</f>
        <v>0.71942446043165464</v>
      </c>
      <c r="AZ36" s="230">
        <f>IF('Activity Report'!AZ18=0,0,'Finance Report'!AZ66/'Activity Report'!AZ18)</f>
        <v>13.1229249748017</v>
      </c>
    </row>
    <row r="37" spans="1:52" x14ac:dyDescent="0.3">
      <c r="A37" s="233" t="s">
        <v>127</v>
      </c>
      <c r="B37" s="230">
        <f>IF('Activity Report'!B19=0,0,'Finance Report'!B67/'Activity Report'!B19)</f>
        <v>0</v>
      </c>
      <c r="C37" s="230">
        <f>IF('Activity Report'!C19=0,0,'Finance Report'!C67/'Activity Report'!C19)</f>
        <v>0</v>
      </c>
      <c r="D37" s="230">
        <f>IF('Activity Report'!D19=0,0,'Finance Report'!D67/'Activity Report'!D19)</f>
        <v>0</v>
      </c>
      <c r="E37" s="230">
        <f>IF('Activity Report'!E19=0,0,'Finance Report'!E67/'Activity Report'!E19)</f>
        <v>11.872622698359557</v>
      </c>
      <c r="F37" s="230">
        <f>IF('Activity Report'!F19=0,0,'Finance Report'!F67/'Activity Report'!F19)</f>
        <v>16.986449161246146</v>
      </c>
      <c r="G37" s="230">
        <f>IF('Activity Report'!G19=0,0,'Finance Report'!G67/'Activity Report'!G19)</f>
        <v>20.352551020408164</v>
      </c>
      <c r="H37" s="230">
        <f>IF('Activity Report'!H19=0,0,'Finance Report'!H67/'Activity Report'!H19)</f>
        <v>13.366350267379678</v>
      </c>
      <c r="I37" s="230">
        <f>IF('Activity Report'!I19=0,0,'Finance Report'!I67/'Activity Report'!I19)</f>
        <v>14.022055852644085</v>
      </c>
      <c r="J37" s="230">
        <f>IF('Activity Report'!J19=0,0,'Finance Report'!J67/'Activity Report'!J19)</f>
        <v>13.817302341364099</v>
      </c>
      <c r="K37" s="230">
        <f>IF('Activity Report'!K19=0,0,'Finance Report'!K67/'Activity Report'!K19)</f>
        <v>11.665451263537905</v>
      </c>
      <c r="L37" s="230">
        <f>IF('Activity Report'!L19=0,0,'Finance Report'!L67/'Activity Report'!L19)</f>
        <v>0</v>
      </c>
      <c r="M37" s="230">
        <f>IF('Activity Report'!M19=0,0,'Finance Report'!M67/'Activity Report'!M19)</f>
        <v>6.9612145257654952</v>
      </c>
      <c r="N37" s="230">
        <f>IF('Activity Report'!N19=0,0,'Finance Report'!N67/'Activity Report'!N19)</f>
        <v>0</v>
      </c>
      <c r="O37" s="230">
        <f>IF('Activity Report'!O19=0,0,'Finance Report'!O67/'Activity Report'!O19)</f>
        <v>0</v>
      </c>
      <c r="P37" s="230">
        <f>IF('Activity Report'!P19=0,0,'Finance Report'!P67/'Activity Report'!P19)</f>
        <v>23.157635587352875</v>
      </c>
      <c r="Q37" s="230">
        <f>IF('Activity Report'!Q19=0,0,'Finance Report'!Q67/'Activity Report'!Q19)</f>
        <v>28.138968831679829</v>
      </c>
      <c r="R37" s="230">
        <f>IF('Activity Report'!R19=0,0,'Finance Report'!R67/'Activity Report'!R19)</f>
        <v>26.696405427761839</v>
      </c>
      <c r="S37" s="230">
        <f>IF('Activity Report'!S19=0,0,'Finance Report'!S67/'Activity Report'!S19)</f>
        <v>31.838631563926938</v>
      </c>
      <c r="T37" s="230">
        <f>IF('Activity Report'!T19=0,0,'Finance Report'!T67/'Activity Report'!T19)</f>
        <v>18.91515254237288</v>
      </c>
      <c r="U37" s="230">
        <f>IF('Activity Report'!U19=0,0,'Finance Report'!U67/'Activity Report'!U19)</f>
        <v>15.126882168761897</v>
      </c>
      <c r="V37" s="230">
        <f>IF('Activity Report'!V19=0,0,'Finance Report'!V67/'Activity Report'!V19)</f>
        <v>17.879655735709324</v>
      </c>
      <c r="W37" s="230">
        <f>IF('Activity Report'!W19=0,0,'Finance Report'!W67/'Activity Report'!W19)</f>
        <v>18.030133440802437</v>
      </c>
      <c r="X37" s="230">
        <f>IF('Activity Report'!X19=0,0,'Finance Report'!X67/'Activity Report'!X19)</f>
        <v>0</v>
      </c>
      <c r="Y37" s="230">
        <f>IF('Activity Report'!Y19=0,0,'Finance Report'!Y67/'Activity Report'!Y19)</f>
        <v>21.732284925455552</v>
      </c>
      <c r="Z37" s="230">
        <f>IF('Activity Report'!Z19=0,0,'Finance Report'!Z67/'Activity Report'!Z19)</f>
        <v>16.527889996397263</v>
      </c>
      <c r="AA37" s="230">
        <f>IF('Activity Report'!AA19=0,0,'Finance Report'!AA67/'Activity Report'!AA19)</f>
        <v>25.225774101951593</v>
      </c>
      <c r="AB37" s="230">
        <f>IF('Activity Report'!AB19=0,0,'Finance Report'!AB67/'Activity Report'!AB19)</f>
        <v>16.987723701440419</v>
      </c>
      <c r="AC37" s="230">
        <f>IF('Activity Report'!AC19=0,0,'Finance Report'!AC67/'Activity Report'!AC19)</f>
        <v>0</v>
      </c>
      <c r="AD37" s="230">
        <f>IF('Activity Report'!AD19=0,0,'Finance Report'!AD67/'Activity Report'!AD19)</f>
        <v>16.362712765957447</v>
      </c>
      <c r="AE37" s="230">
        <f>IF('Activity Report'!AE19=0,0,'Finance Report'!AE67/'Activity Report'!AE19)</f>
        <v>25.276940063091484</v>
      </c>
      <c r="AF37" s="230">
        <f>IF('Activity Report'!AF19=0,0,'Finance Report'!AF67/'Activity Report'!AF19)</f>
        <v>20.958963032236767</v>
      </c>
      <c r="AG37" s="230">
        <f>IF('Activity Report'!AG19=0,0,'Finance Report'!AG67/'Activity Report'!AG19)</f>
        <v>29.02479435135859</v>
      </c>
      <c r="AH37" s="230">
        <f>IF('Activity Report'!AH19=0,0,'Finance Report'!AH67/'Activity Report'!AH19)</f>
        <v>0</v>
      </c>
      <c r="AI37" s="230">
        <f>IF('Activity Report'!AI19=0,0,'Finance Report'!AI67/'Activity Report'!AI19)</f>
        <v>36.125263722859238</v>
      </c>
      <c r="AJ37" s="230">
        <f>IF('Activity Report'!AJ19=0,0,'Finance Report'!AJ67/'Activity Report'!AJ19)</f>
        <v>20.72122717252266</v>
      </c>
      <c r="AK37" s="230">
        <f>IF('Activity Report'!AK19=0,0,'Finance Report'!AK67/'Activity Report'!AK19)</f>
        <v>17.587897900660934</v>
      </c>
      <c r="AL37" s="230">
        <f>IF('Activity Report'!AL19=0,0,'Finance Report'!AL67/'Activity Report'!AL19)</f>
        <v>17.198809410646387</v>
      </c>
      <c r="AM37" s="230">
        <f>IF('Activity Report'!AM19=0,0,'Finance Report'!AM67/'Activity Report'!AM19)</f>
        <v>13.988721958548162</v>
      </c>
      <c r="AN37" s="230">
        <f>IF('Activity Report'!AN19=0,0,'Finance Report'!AN67/'Activity Report'!AN19)</f>
        <v>33.140956791967966</v>
      </c>
      <c r="AO37" s="230">
        <f>IF('Activity Report'!AO19=0,0,'Finance Report'!AO67/'Activity Report'!AO19)</f>
        <v>14.11902033271719</v>
      </c>
      <c r="AP37" s="230">
        <f>IF('Activity Report'!AP19=0,0,'Finance Report'!AP67/'Activity Report'!AP19)</f>
        <v>16.805885683263533</v>
      </c>
      <c r="AQ37" s="230">
        <f>IF('Activity Report'!AQ19=0,0,'Finance Report'!AQ67/'Activity Report'!AQ19)</f>
        <v>16.258485648300891</v>
      </c>
      <c r="AR37" s="230">
        <f>IF('Activity Report'!AR19=0,0,'Finance Report'!AR67/'Activity Report'!AR19)</f>
        <v>17.828271168378222</v>
      </c>
      <c r="AS37" s="230">
        <f>IF('Activity Report'!AS19=0,0,'Finance Report'!AS67/'Activity Report'!AS19)</f>
        <v>13.61425467474322</v>
      </c>
      <c r="AT37" s="230">
        <f>IF('Activity Report'!AT19=0,0,'Finance Report'!AT67/'Activity Report'!AT19)</f>
        <v>17.489861983544191</v>
      </c>
      <c r="AU37" s="230">
        <f>IF('Activity Report'!AU19=0,0,'Finance Report'!AU67/'Activity Report'!AU19)</f>
        <v>16.629572154539197</v>
      </c>
      <c r="AV37" s="230">
        <f>IF('Activity Report'!AV19=0,0,'Finance Report'!AV67/'Activity Report'!AV19)</f>
        <v>0</v>
      </c>
      <c r="AW37" s="230">
        <f>IF('Activity Report'!AW19=0,0,'Finance Report'!AW67/'Activity Report'!AW19)</f>
        <v>0</v>
      </c>
      <c r="AX37" s="230">
        <f>IF('Activity Report'!AX19=0,0,'Finance Report'!AX67/'Activity Report'!AX19)</f>
        <v>0</v>
      </c>
      <c r="AY37" s="230">
        <f>IF('Activity Report'!AY19=0,0,'Finance Report'!AY67/'Activity Report'!AY19)</f>
        <v>0</v>
      </c>
      <c r="AZ37" s="230">
        <f>IF('Activity Report'!AZ19=0,0,'Finance Report'!AZ67/'Activity Report'!AZ19)</f>
        <v>14.225820448742899</v>
      </c>
    </row>
    <row r="38" spans="1:52" x14ac:dyDescent="0.3">
      <c r="A38" s="233" t="s">
        <v>128</v>
      </c>
      <c r="B38" s="230">
        <f>IF('Activity Report'!B15=0,0,'Finance Report'!B68/'Activity Report'!B15)</f>
        <v>0</v>
      </c>
      <c r="C38" s="230">
        <f>IF('Activity Report'!C15=0,0,'Finance Report'!C68/'Activity Report'!C15)</f>
        <v>41.800824703945622</v>
      </c>
      <c r="D38" s="230">
        <f>IF('Activity Report'!D15=0,0,'Finance Report'!D68/'Activity Report'!D15)</f>
        <v>0</v>
      </c>
      <c r="E38" s="230">
        <f>IF('Activity Report'!E15=0,0,'Finance Report'!E68/'Activity Report'!E15)</f>
        <v>43.976892204007569</v>
      </c>
      <c r="F38" s="230">
        <f>IF('Activity Report'!F15=0,0,'Finance Report'!F68/'Activity Report'!F15)</f>
        <v>0</v>
      </c>
      <c r="G38" s="230">
        <f>IF('Activity Report'!G15=0,0,'Finance Report'!G68/'Activity Report'!G15)</f>
        <v>36.318401350971008</v>
      </c>
      <c r="H38" s="230">
        <f>IF('Activity Report'!H15=0,0,'Finance Report'!H68/'Activity Report'!H15)</f>
        <v>0</v>
      </c>
      <c r="I38" s="230">
        <f>IF('Activity Report'!I15=0,0,'Finance Report'!I68/'Activity Report'!I15)</f>
        <v>52.259845360144894</v>
      </c>
      <c r="J38" s="230">
        <f>IF('Activity Report'!J15=0,0,'Finance Report'!J68/'Activity Report'!J15)</f>
        <v>41.119735607008757</v>
      </c>
      <c r="K38" s="230">
        <f>IF('Activity Report'!K15=0,0,'Finance Report'!K68/'Activity Report'!K15)</f>
        <v>69.083281768764508</v>
      </c>
      <c r="L38" s="230">
        <f>IF('Activity Report'!L15=0,0,'Finance Report'!L68/'Activity Report'!L15)</f>
        <v>52.320304660221652</v>
      </c>
      <c r="M38" s="230">
        <f>IF('Activity Report'!M15=0,0,'Finance Report'!M68/'Activity Report'!M15)</f>
        <v>80.653779907889302</v>
      </c>
      <c r="N38" s="230">
        <f>IF('Activity Report'!N15=0,0,'Finance Report'!N68/'Activity Report'!N15)</f>
        <v>73.419425148240819</v>
      </c>
      <c r="O38" s="230">
        <f>IF('Activity Report'!O15=0,0,'Finance Report'!O68/'Activity Report'!O15)</f>
        <v>64.891547049441783</v>
      </c>
      <c r="P38" s="230">
        <f>IF('Activity Report'!P15=0,0,'Finance Report'!P68/'Activity Report'!P15)</f>
        <v>62.856078672816921</v>
      </c>
      <c r="Q38" s="230">
        <f>IF('Activity Report'!Q15=0,0,'Finance Report'!Q68/'Activity Report'!Q15)</f>
        <v>85.318762446161074</v>
      </c>
      <c r="R38" s="230">
        <f>IF('Activity Report'!R15=0,0,'Finance Report'!R68/'Activity Report'!R15)</f>
        <v>83.210721285770276</v>
      </c>
      <c r="S38" s="230">
        <f>IF('Activity Report'!S15=0,0,'Finance Report'!S68/'Activity Report'!S15)</f>
        <v>69.963032384690877</v>
      </c>
      <c r="T38" s="230">
        <f>IF('Activity Report'!T15=0,0,'Finance Report'!T68/'Activity Report'!T15)</f>
        <v>63.188887912087914</v>
      </c>
      <c r="U38" s="230">
        <f>IF('Activity Report'!U15=0,0,'Finance Report'!U68/'Activity Report'!U15)</f>
        <v>62.270781825227665</v>
      </c>
      <c r="V38" s="230">
        <f>IF('Activity Report'!V15=0,0,'Finance Report'!V68/'Activity Report'!V15)</f>
        <v>66.518067359913232</v>
      </c>
      <c r="W38" s="230">
        <f>IF('Activity Report'!W15=0,0,'Finance Report'!W68/'Activity Report'!W15)</f>
        <v>118.9824160641294</v>
      </c>
      <c r="X38" s="230">
        <f>IF('Activity Report'!X15=0,0,'Finance Report'!X68/'Activity Report'!X15)</f>
        <v>132.08389391489754</v>
      </c>
      <c r="Y38" s="230">
        <f>IF('Activity Report'!Y15=0,0,'Finance Report'!Y68/'Activity Report'!Y15)</f>
        <v>70.667832602747737</v>
      </c>
      <c r="Z38" s="230">
        <f>IF('Activity Report'!Z15=0,0,'Finance Report'!Z68/'Activity Report'!Z15)</f>
        <v>99.322999090797978</v>
      </c>
      <c r="AA38" s="230">
        <f>IF('Activity Report'!AA15=0,0,'Finance Report'!AA68/'Activity Report'!AA15)</f>
        <v>0</v>
      </c>
      <c r="AB38" s="230">
        <f>IF('Activity Report'!AB15=0,0,'Finance Report'!AB68/'Activity Report'!AB15)</f>
        <v>0</v>
      </c>
      <c r="AC38" s="230">
        <f>IF('Activity Report'!AC15=0,0,'Finance Report'!AC68/'Activity Report'!AC15)</f>
        <v>0</v>
      </c>
      <c r="AD38" s="230">
        <f>IF('Activity Report'!AD15=0,0,'Finance Report'!AD68/'Activity Report'!AD15)</f>
        <v>62.270884388185657</v>
      </c>
      <c r="AE38" s="230">
        <f>IF('Activity Report'!AE15=0,0,'Finance Report'!AE68/'Activity Report'!AE15)</f>
        <v>76.440335933845446</v>
      </c>
      <c r="AF38" s="230">
        <f>IF('Activity Report'!AF15=0,0,'Finance Report'!AF68/'Activity Report'!AF15)</f>
        <v>0</v>
      </c>
      <c r="AG38" s="230">
        <f>IF('Activity Report'!AG15=0,0,'Finance Report'!AG68/'Activity Report'!AG15)</f>
        <v>49.523532818532814</v>
      </c>
      <c r="AH38" s="230">
        <f>IF('Activity Report'!AH15=0,0,'Finance Report'!AH68/'Activity Report'!AH15)</f>
        <v>47.643054588410841</v>
      </c>
      <c r="AI38" s="230">
        <f>IF('Activity Report'!AI15=0,0,'Finance Report'!AI68/'Activity Report'!AI15)</f>
        <v>0</v>
      </c>
      <c r="AJ38" s="230">
        <f>IF('Activity Report'!AJ15=0,0,'Finance Report'!AJ68/'Activity Report'!AJ15)</f>
        <v>71.544958011118339</v>
      </c>
      <c r="AK38" s="230">
        <f>IF('Activity Report'!AK15=0,0,'Finance Report'!AK68/'Activity Report'!AK15)</f>
        <v>0</v>
      </c>
      <c r="AL38" s="230">
        <f>IF('Activity Report'!AL15=0,0,'Finance Report'!AL68/'Activity Report'!AL15)</f>
        <v>41.362459134190715</v>
      </c>
      <c r="AM38" s="230">
        <f>IF('Activity Report'!AM15=0,0,'Finance Report'!AM68/'Activity Report'!AM15)</f>
        <v>0</v>
      </c>
      <c r="AN38" s="230">
        <f>IF('Activity Report'!AN15=0,0,'Finance Report'!AN68/'Activity Report'!AN15)</f>
        <v>77.231774244775281</v>
      </c>
      <c r="AO38" s="230">
        <f>IF('Activity Report'!AO15=0,0,'Finance Report'!AO68/'Activity Report'!AO15)</f>
        <v>100.13110652615448</v>
      </c>
      <c r="AP38" s="230">
        <f>IF('Activity Report'!AP15=0,0,'Finance Report'!AP68/'Activity Report'!AP15)</f>
        <v>55.689039701391245</v>
      </c>
      <c r="AQ38" s="230">
        <f>IF('Activity Report'!AQ15=0,0,'Finance Report'!AQ68/'Activity Report'!AQ15)</f>
        <v>71.115385447210272</v>
      </c>
      <c r="AR38" s="230">
        <f>IF('Activity Report'!AR15=0,0,'Finance Report'!AR68/'Activity Report'!AR15)</f>
        <v>89.695528127343763</v>
      </c>
      <c r="AS38" s="230">
        <f>IF('Activity Report'!AS15=0,0,'Finance Report'!AS68/'Activity Report'!AS15)</f>
        <v>74.181308746384161</v>
      </c>
      <c r="AT38" s="230">
        <f>IF('Activity Report'!AT15=0,0,'Finance Report'!AT68/'Activity Report'!AT15)</f>
        <v>92.294052913031237</v>
      </c>
      <c r="AU38" s="230">
        <f>IF('Activity Report'!AU15=0,0,'Finance Report'!AU68/'Activity Report'!AU15)</f>
        <v>71.028583369092701</v>
      </c>
      <c r="AV38" s="230">
        <f>IF('Activity Report'!AV15=0,0,'Finance Report'!AV68/'Activity Report'!AV15)</f>
        <v>109.01681510418109</v>
      </c>
      <c r="AW38" s="230">
        <f>IF('Activity Report'!AW15=0,0,'Finance Report'!AW68/'Activity Report'!AW15)</f>
        <v>50.177685029323364</v>
      </c>
      <c r="AX38" s="230">
        <f>IF('Activity Report'!AX15=0,0,'Finance Report'!AX68/'Activity Report'!AX15)</f>
        <v>73.238853932151869</v>
      </c>
      <c r="AY38" s="230">
        <f>IF('Activity Report'!AY15=0,0,'Finance Report'!AY68/'Activity Report'!AY15)</f>
        <v>55.473855399999998</v>
      </c>
      <c r="AZ38" s="230">
        <f>IF('Activity Report'!AZ15=0,0,'Finance Report'!AZ68/'Activity Report'!AZ15)</f>
        <v>50.948325600000004</v>
      </c>
    </row>
    <row r="39" spans="1:52" x14ac:dyDescent="0.3">
      <c r="A39" s="233" t="s">
        <v>58</v>
      </c>
      <c r="B39" s="230">
        <f>IF('Activity Report'!B9=0,0,'Finance Report'!B70/'Activity Report'!B9)</f>
        <v>0</v>
      </c>
      <c r="C39" s="230">
        <f>IF('Activity Report'!C9=0,0,'Finance Report'!C70/'Activity Report'!C9)</f>
        <v>0.9747001948425178</v>
      </c>
      <c r="D39" s="230">
        <f>IF('Activity Report'!D9=0,0,'Finance Report'!D70/'Activity Report'!D9)</f>
        <v>0.97470038831460826</v>
      </c>
      <c r="E39" s="230">
        <f>IF('Activity Report'!E9=0,0,'Finance Report'!E70/'Activity Report'!E9)</f>
        <v>0.97470058178669894</v>
      </c>
      <c r="F39" s="230">
        <f>IF('Activity Report'!F9=0,0,'Finance Report'!F70/'Activity Report'!F9)</f>
        <v>0.97470078332012611</v>
      </c>
      <c r="G39" s="230">
        <f>IF('Activity Report'!G9=0,0,'Finance Report'!G70/'Activity Report'!G9)</f>
        <v>0.97470097679221634</v>
      </c>
      <c r="H39" s="230">
        <f>IF('Activity Report'!H9=0,0,'Finance Report'!H70/'Activity Report'!H9)</f>
        <v>0.9747011702643068</v>
      </c>
      <c r="I39" s="230">
        <f>IF('Activity Report'!I9=0,0,'Finance Report'!I70/'Activity Report'!I9)</f>
        <v>0.97470136373639715</v>
      </c>
      <c r="J39" s="230">
        <f>IF('Activity Report'!J9=0,0,'Finance Report'!J70/'Activity Report'!J9)</f>
        <v>0.97470155720848684</v>
      </c>
      <c r="K39" s="230">
        <f>IF('Activity Report'!K9=0,0,'Finance Report'!K70/'Activity Report'!K9)</f>
        <v>0.97470175068057752</v>
      </c>
      <c r="L39" s="230">
        <f>IF('Activity Report'!L9=0,0,'Finance Report'!L70/'Activity Report'!L9)</f>
        <v>0.97470195221400513</v>
      </c>
      <c r="M39" s="230">
        <f>IF('Activity Report'!M9=0,0,'Finance Report'!M70/'Activity Report'!M9)</f>
        <v>0.97470214568609581</v>
      </c>
      <c r="N39" s="230">
        <f>IF('Activity Report'!N9=0,0,'Finance Report'!N70/'Activity Report'!N9)</f>
        <v>0.97470233915818605</v>
      </c>
      <c r="O39" s="230">
        <f>IF('Activity Report'!O9=0,0,'Finance Report'!O70/'Activity Report'!O9)</f>
        <v>0.9747025326302764</v>
      </c>
      <c r="P39" s="230">
        <f>IF('Activity Report'!P9=0,0,'Finance Report'!P70/'Activity Report'!P9)</f>
        <v>0.97470272610236708</v>
      </c>
      <c r="Q39" s="230">
        <f>IF('Activity Report'!Q9=0,0,'Finance Report'!Q70/'Activity Report'!Q9)</f>
        <v>0.97470292763579458</v>
      </c>
      <c r="R39" s="230">
        <f>IF('Activity Report'!R9=0,0,'Finance Report'!R70/'Activity Report'!R9)</f>
        <v>0.97470312110788504</v>
      </c>
      <c r="S39" s="230">
        <f>IF('Activity Report'!S9=0,0,'Finance Report'!S70/'Activity Report'!S9)</f>
        <v>0.9747033145799755</v>
      </c>
      <c r="T39" s="230">
        <f>IF('Activity Report'!T9=0,0,'Finance Report'!T70/'Activity Report'!T9)</f>
        <v>0.97470350805206618</v>
      </c>
      <c r="U39" s="230">
        <f>IF('Activity Report'!U9=0,0,'Finance Report'!U70/'Activity Report'!U9)</f>
        <v>0.97470370152415675</v>
      </c>
      <c r="V39" s="230">
        <f>IF('Activity Report'!V9=0,0,'Finance Report'!V70/'Activity Report'!V9)</f>
        <v>0.97470389499624721</v>
      </c>
      <c r="W39" s="230">
        <f>IF('Activity Report'!W9=0,0,'Finance Report'!W70/'Activity Report'!W9)</f>
        <v>0.97470409652967471</v>
      </c>
      <c r="X39" s="230">
        <f>IF('Activity Report'!X9=0,0,'Finance Report'!X70/'Activity Report'!X9)</f>
        <v>0.97470429000176506</v>
      </c>
      <c r="Y39" s="230">
        <f>IF('Activity Report'!Y9=0,0,'Finance Report'!Y70/'Activity Report'!Y9)</f>
        <v>0.97470448347385574</v>
      </c>
      <c r="Z39" s="230">
        <f>IF('Activity Report'!Z9=0,0,'Finance Report'!Z70/'Activity Report'!Z9)</f>
        <v>0.97470467694594587</v>
      </c>
      <c r="AA39" s="230">
        <f>IF('Activity Report'!AA9=0,0,'Finance Report'!AA70/'Activity Report'!AA9)</f>
        <v>0.97470487041803622</v>
      </c>
      <c r="AB39" s="230">
        <f>IF('Activity Report'!AB9=0,0,'Finance Report'!AB70/'Activity Report'!AB9)</f>
        <v>0.97470507195146394</v>
      </c>
      <c r="AC39" s="230">
        <f>IF('Activity Report'!AC9=0,0,'Finance Report'!AC70/'Activity Report'!AC9)</f>
        <v>0.9747052654235544</v>
      </c>
      <c r="AD39" s="230">
        <f>IF('Activity Report'!AD9=0,0,'Finance Report'!AD70/'Activity Report'!AD9)</f>
        <v>0.97470545889564464</v>
      </c>
      <c r="AE39" s="230">
        <f>IF('Activity Report'!AE9=0,0,'Finance Report'!AE70/'Activity Report'!AE9)</f>
        <v>0.97470565236773521</v>
      </c>
      <c r="AF39" s="230">
        <f>IF('Activity Report'!AF9=0,0,'Finance Report'!AF70/'Activity Report'!AF9)</f>
        <v>0.97470584583982545</v>
      </c>
      <c r="AG39" s="230">
        <f>IF('Activity Report'!AG9=0,0,'Finance Report'!AG70/'Activity Report'!AG9)</f>
        <v>0.9747060393119158</v>
      </c>
      <c r="AH39" s="230">
        <f>IF('Activity Report'!AH9=0,0,'Finance Report'!AH70/'Activity Report'!AH9)</f>
        <v>0.9747062408453433</v>
      </c>
      <c r="AI39" s="230">
        <f>IF('Activity Report'!AI9=0,0,'Finance Report'!AI70/'Activity Report'!AI9)</f>
        <v>0.97470643431743365</v>
      </c>
      <c r="AJ39" s="230">
        <f>IF('Activity Report'!AJ9=0,0,'Finance Report'!AJ70/'Activity Report'!AJ9)</f>
        <v>0.97470662778952433</v>
      </c>
      <c r="AK39" s="230">
        <f>IF('Activity Report'!AK9=0,0,'Finance Report'!AK70/'Activity Report'!AK9)</f>
        <v>0.97470682126161468</v>
      </c>
      <c r="AL39" s="230">
        <f>IF('Activity Report'!AL9=0,0,'Finance Report'!AL70/'Activity Report'!AL9)</f>
        <v>0.97470701473370469</v>
      </c>
      <c r="AM39" s="230">
        <f>IF('Activity Report'!AM9=0,0,'Finance Report'!AM70/'Activity Report'!AM9)</f>
        <v>0.97470721626713241</v>
      </c>
      <c r="AN39" s="230">
        <f>IF('Activity Report'!AN9=0,0,'Finance Report'!AN70/'Activity Report'!AN9)</f>
        <v>0.97470740973922276</v>
      </c>
      <c r="AO39" s="230">
        <f>IF('Activity Report'!AO9=0,0,'Finance Report'!AO70/'Activity Report'!AO9)</f>
        <v>0.97470760321131344</v>
      </c>
      <c r="AP39" s="230">
        <f>IF('Activity Report'!AP9=0,0,'Finance Report'!AP70/'Activity Report'!AP9)</f>
        <v>0.97470779668340413</v>
      </c>
      <c r="AQ39" s="230">
        <f>IF('Activity Report'!AQ9=0,0,'Finance Report'!AQ70/'Activity Report'!AQ9)</f>
        <v>0.97470799015549459</v>
      </c>
      <c r="AR39" s="230">
        <f>IF('Activity Report'!AR9=0,0,'Finance Report'!AR70/'Activity Report'!AR9)</f>
        <v>0.97470818362758493</v>
      </c>
      <c r="AS39" s="230">
        <f>IF('Activity Report'!AS9=0,0,'Finance Report'!AS70/'Activity Report'!AS9)</f>
        <v>0.97470838516101266</v>
      </c>
      <c r="AT39" s="230">
        <f>IF('Activity Report'!AT9=0,0,'Finance Report'!AT70/'Activity Report'!AT9)</f>
        <v>0.9747085786331029</v>
      </c>
      <c r="AU39" s="230">
        <f>IF('Activity Report'!AU9=0,0,'Finance Report'!AU70/'Activity Report'!AU9)</f>
        <v>0.97470877210519313</v>
      </c>
      <c r="AV39" s="230">
        <f>IF('Activity Report'!AV9=0,0,'Finance Report'!AV70/'Activity Report'!AV9)</f>
        <v>0.97470896557728326</v>
      </c>
      <c r="AW39" s="230">
        <f>IF('Activity Report'!AW9=0,0,'Finance Report'!AW70/'Activity Report'!AW9)</f>
        <v>0.97470915904937427</v>
      </c>
      <c r="AX39" s="230">
        <f>IF('Activity Report'!AX9=0,0,'Finance Report'!AX70/'Activity Report'!AX9)</f>
        <v>0.97470936058280166</v>
      </c>
      <c r="AY39" s="230">
        <f>IF('Activity Report'!AY9=0,0,'Finance Report'!AY70/'Activity Report'!AY9)</f>
        <v>0.97470955405489212</v>
      </c>
      <c r="AZ39" s="230">
        <f>IF('Activity Report'!AZ9=0,0,'Finance Report'!AZ70/'Activity Report'!AZ9)</f>
        <v>0.97470974752698325</v>
      </c>
    </row>
    <row r="40" spans="1:52" x14ac:dyDescent="0.3">
      <c r="A40" s="233"/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  <c r="AG40" s="224"/>
      <c r="AH40" s="224"/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</row>
    <row r="41" spans="1:52" x14ac:dyDescent="0.3">
      <c r="A41" s="233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  <c r="AF41" s="224"/>
      <c r="AG41" s="224"/>
      <c r="AH41" s="224"/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</row>
    <row r="42" spans="1:52" x14ac:dyDescent="0.3">
      <c r="A42" s="233"/>
      <c r="B42" s="224"/>
      <c r="C42" s="224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</row>
    <row r="43" spans="1:52" x14ac:dyDescent="0.3">
      <c r="A43" s="233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</row>
    <row r="44" spans="1:52" x14ac:dyDescent="0.3">
      <c r="A44" s="233"/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</row>
    <row r="45" spans="1:52" x14ac:dyDescent="0.3">
      <c r="A45" s="233"/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4"/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</row>
    <row r="46" spans="1:52" x14ac:dyDescent="0.3">
      <c r="A46" s="233"/>
      <c r="B46" s="224"/>
      <c r="C46" s="224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224"/>
      <c r="AH46" s="224"/>
      <c r="AI46" s="224"/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</row>
    <row r="47" spans="1:52" x14ac:dyDescent="0.3">
      <c r="A47" s="233"/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9A12-C65C-412D-9A97-A9235010B2CA}">
  <dimension ref="A1:BB187"/>
  <sheetViews>
    <sheetView showGridLines="0" zoomScaleNormal="100" workbookViewId="0">
      <pane xSplit="1" ySplit="7" topLeftCell="B9" activePane="bottomRight" state="frozen"/>
      <selection pane="topRight" activeCell="B1" sqref="B1"/>
      <selection pane="bottomLeft" activeCell="A8" sqref="A8"/>
      <selection pane="bottomRight"/>
    </sheetView>
  </sheetViews>
  <sheetFormatPr defaultColWidth="9.1796875" defaultRowHeight="13" x14ac:dyDescent="0.3"/>
  <cols>
    <col min="1" max="1" width="42.7265625" style="18" bestFit="1" customWidth="1"/>
    <col min="2" max="2" width="9.7265625" style="18" bestFit="1" customWidth="1"/>
    <col min="3" max="3" width="11.26953125" style="18" bestFit="1" customWidth="1"/>
    <col min="4" max="4" width="9.81640625" style="18" customWidth="1"/>
    <col min="5" max="14" width="11.26953125" style="18" bestFit="1" customWidth="1"/>
    <col min="15" max="22" width="9.7265625" style="18" bestFit="1" customWidth="1"/>
    <col min="23" max="23" width="11.26953125" style="18" bestFit="1" customWidth="1"/>
    <col min="24" max="24" width="9.7265625" style="18" bestFit="1" customWidth="1"/>
    <col min="25" max="25" width="10" style="18" bestFit="1" customWidth="1"/>
    <col min="26" max="29" width="9.7265625" style="18" bestFit="1" customWidth="1"/>
    <col min="30" max="41" width="11.26953125" style="18" bestFit="1" customWidth="1"/>
    <col min="42" max="42" width="10" style="18" bestFit="1" customWidth="1"/>
    <col min="43" max="44" width="9.7265625" style="18" bestFit="1" customWidth="1"/>
    <col min="45" max="51" width="10" style="18" bestFit="1" customWidth="1"/>
    <col min="52" max="52" width="11.26953125" style="18" bestFit="1" customWidth="1"/>
    <col min="53" max="53" width="13.54296875" style="18" bestFit="1" customWidth="1"/>
    <col min="54" max="16384" width="9.1796875" style="18"/>
  </cols>
  <sheetData>
    <row r="1" spans="1:54" ht="15.5" x14ac:dyDescent="0.35">
      <c r="A1" s="221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4"/>
      <c r="BB1" s="224"/>
    </row>
    <row r="2" spans="1:54" ht="15.5" x14ac:dyDescent="0.35">
      <c r="A2" s="222" t="s">
        <v>149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</row>
    <row r="3" spans="1:54" ht="15.5" x14ac:dyDescent="0.35">
      <c r="A3" s="222" t="str">
        <f>CONCATENATE('Model Assumptions'!B2, " - ",'Model Assumptions'!B3 )</f>
        <v>IWC - Boot Hill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</row>
    <row r="4" spans="1:54" ht="15.5" x14ac:dyDescent="0.35">
      <c r="A4" s="223" t="str">
        <f>'Model Assumptions'!B5</f>
        <v xml:space="preserve">IWC - Boothill - HSM 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</row>
    <row r="5" spans="1:54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</row>
    <row r="6" spans="1:54" x14ac:dyDescent="0.3">
      <c r="A6" s="225" t="s">
        <v>83</v>
      </c>
      <c r="B6" s="225"/>
      <c r="C6" s="225">
        <v>2026</v>
      </c>
      <c r="D6" s="225">
        <f t="shared" ref="D6:AI6" si="0">C6+1</f>
        <v>2027</v>
      </c>
      <c r="E6" s="225">
        <f t="shared" si="0"/>
        <v>2028</v>
      </c>
      <c r="F6" s="225">
        <f t="shared" si="0"/>
        <v>2029</v>
      </c>
      <c r="G6" s="225">
        <f t="shared" si="0"/>
        <v>2030</v>
      </c>
      <c r="H6" s="225">
        <f t="shared" si="0"/>
        <v>2031</v>
      </c>
      <c r="I6" s="225">
        <f t="shared" si="0"/>
        <v>2032</v>
      </c>
      <c r="J6" s="225">
        <f t="shared" si="0"/>
        <v>2033</v>
      </c>
      <c r="K6" s="225">
        <f t="shared" si="0"/>
        <v>2034</v>
      </c>
      <c r="L6" s="225">
        <f t="shared" si="0"/>
        <v>2035</v>
      </c>
      <c r="M6" s="225">
        <f t="shared" si="0"/>
        <v>2036</v>
      </c>
      <c r="N6" s="225">
        <f t="shared" si="0"/>
        <v>2037</v>
      </c>
      <c r="O6" s="225">
        <f t="shared" si="0"/>
        <v>2038</v>
      </c>
      <c r="P6" s="225">
        <f t="shared" si="0"/>
        <v>2039</v>
      </c>
      <c r="Q6" s="225">
        <f t="shared" si="0"/>
        <v>2040</v>
      </c>
      <c r="R6" s="225">
        <f t="shared" si="0"/>
        <v>2041</v>
      </c>
      <c r="S6" s="225">
        <f t="shared" si="0"/>
        <v>2042</v>
      </c>
      <c r="T6" s="225">
        <f t="shared" si="0"/>
        <v>2043</v>
      </c>
      <c r="U6" s="225">
        <f t="shared" si="0"/>
        <v>2044</v>
      </c>
      <c r="V6" s="225">
        <f t="shared" si="0"/>
        <v>2045</v>
      </c>
      <c r="W6" s="225">
        <f t="shared" si="0"/>
        <v>2046</v>
      </c>
      <c r="X6" s="225">
        <f t="shared" si="0"/>
        <v>2047</v>
      </c>
      <c r="Y6" s="225">
        <f t="shared" si="0"/>
        <v>2048</v>
      </c>
      <c r="Z6" s="225">
        <f t="shared" si="0"/>
        <v>2049</v>
      </c>
      <c r="AA6" s="225">
        <f t="shared" si="0"/>
        <v>2050</v>
      </c>
      <c r="AB6" s="225">
        <f t="shared" si="0"/>
        <v>2051</v>
      </c>
      <c r="AC6" s="225">
        <f t="shared" si="0"/>
        <v>2052</v>
      </c>
      <c r="AD6" s="225">
        <f t="shared" si="0"/>
        <v>2053</v>
      </c>
      <c r="AE6" s="225">
        <f t="shared" si="0"/>
        <v>2054</v>
      </c>
      <c r="AF6" s="225">
        <f t="shared" si="0"/>
        <v>2055</v>
      </c>
      <c r="AG6" s="225">
        <f t="shared" si="0"/>
        <v>2056</v>
      </c>
      <c r="AH6" s="225">
        <f t="shared" si="0"/>
        <v>2057</v>
      </c>
      <c r="AI6" s="225">
        <f t="shared" si="0"/>
        <v>2058</v>
      </c>
      <c r="AJ6" s="225">
        <f t="shared" ref="AJ6:AZ6" si="1">AI6+1</f>
        <v>2059</v>
      </c>
      <c r="AK6" s="225">
        <f t="shared" si="1"/>
        <v>2060</v>
      </c>
      <c r="AL6" s="225">
        <f t="shared" si="1"/>
        <v>2061</v>
      </c>
      <c r="AM6" s="225">
        <f t="shared" si="1"/>
        <v>2062</v>
      </c>
      <c r="AN6" s="225">
        <f t="shared" si="1"/>
        <v>2063</v>
      </c>
      <c r="AO6" s="225">
        <f t="shared" si="1"/>
        <v>2064</v>
      </c>
      <c r="AP6" s="225">
        <f t="shared" si="1"/>
        <v>2065</v>
      </c>
      <c r="AQ6" s="225">
        <f t="shared" si="1"/>
        <v>2066</v>
      </c>
      <c r="AR6" s="225">
        <f t="shared" si="1"/>
        <v>2067</v>
      </c>
      <c r="AS6" s="225">
        <f t="shared" si="1"/>
        <v>2068</v>
      </c>
      <c r="AT6" s="225">
        <f t="shared" si="1"/>
        <v>2069</v>
      </c>
      <c r="AU6" s="225">
        <f t="shared" si="1"/>
        <v>2070</v>
      </c>
      <c r="AV6" s="225">
        <f t="shared" si="1"/>
        <v>2071</v>
      </c>
      <c r="AW6" s="225">
        <f t="shared" si="1"/>
        <v>2072</v>
      </c>
      <c r="AX6" s="225">
        <f t="shared" si="1"/>
        <v>2073</v>
      </c>
      <c r="AY6" s="225">
        <f t="shared" si="1"/>
        <v>2074</v>
      </c>
      <c r="AZ6" s="225">
        <f t="shared" si="1"/>
        <v>2075</v>
      </c>
      <c r="BA6" s="224"/>
      <c r="BB6" s="224"/>
    </row>
    <row r="7" spans="1:54" x14ac:dyDescent="0.3">
      <c r="A7" s="226" t="s">
        <v>85</v>
      </c>
      <c r="B7" s="226">
        <v>0</v>
      </c>
      <c r="C7" s="226">
        <v>1</v>
      </c>
      <c r="D7" s="226">
        <f t="shared" ref="D7:AI7" si="2">C7+1</f>
        <v>2</v>
      </c>
      <c r="E7" s="226">
        <f t="shared" si="2"/>
        <v>3</v>
      </c>
      <c r="F7" s="226">
        <f t="shared" si="2"/>
        <v>4</v>
      </c>
      <c r="G7" s="226">
        <f t="shared" si="2"/>
        <v>5</v>
      </c>
      <c r="H7" s="226">
        <f t="shared" si="2"/>
        <v>6</v>
      </c>
      <c r="I7" s="226">
        <f t="shared" si="2"/>
        <v>7</v>
      </c>
      <c r="J7" s="226">
        <f t="shared" si="2"/>
        <v>8</v>
      </c>
      <c r="K7" s="226">
        <f t="shared" si="2"/>
        <v>9</v>
      </c>
      <c r="L7" s="226">
        <f t="shared" si="2"/>
        <v>10</v>
      </c>
      <c r="M7" s="226">
        <f t="shared" si="2"/>
        <v>11</v>
      </c>
      <c r="N7" s="226">
        <f t="shared" si="2"/>
        <v>12</v>
      </c>
      <c r="O7" s="226">
        <f t="shared" si="2"/>
        <v>13</v>
      </c>
      <c r="P7" s="226">
        <f t="shared" si="2"/>
        <v>14</v>
      </c>
      <c r="Q7" s="226">
        <f t="shared" si="2"/>
        <v>15</v>
      </c>
      <c r="R7" s="226">
        <f t="shared" si="2"/>
        <v>16</v>
      </c>
      <c r="S7" s="226">
        <f t="shared" si="2"/>
        <v>17</v>
      </c>
      <c r="T7" s="226">
        <f t="shared" si="2"/>
        <v>18</v>
      </c>
      <c r="U7" s="226">
        <f t="shared" si="2"/>
        <v>19</v>
      </c>
      <c r="V7" s="226">
        <f t="shared" si="2"/>
        <v>20</v>
      </c>
      <c r="W7" s="226">
        <f t="shared" si="2"/>
        <v>21</v>
      </c>
      <c r="X7" s="226">
        <f t="shared" si="2"/>
        <v>22</v>
      </c>
      <c r="Y7" s="226">
        <f t="shared" si="2"/>
        <v>23</v>
      </c>
      <c r="Z7" s="226">
        <f t="shared" si="2"/>
        <v>24</v>
      </c>
      <c r="AA7" s="226">
        <f t="shared" si="2"/>
        <v>25</v>
      </c>
      <c r="AB7" s="226">
        <f t="shared" si="2"/>
        <v>26</v>
      </c>
      <c r="AC7" s="226">
        <f t="shared" si="2"/>
        <v>27</v>
      </c>
      <c r="AD7" s="226">
        <f t="shared" si="2"/>
        <v>28</v>
      </c>
      <c r="AE7" s="226">
        <f t="shared" si="2"/>
        <v>29</v>
      </c>
      <c r="AF7" s="226">
        <f t="shared" si="2"/>
        <v>30</v>
      </c>
      <c r="AG7" s="226">
        <f t="shared" si="2"/>
        <v>31</v>
      </c>
      <c r="AH7" s="226">
        <f t="shared" si="2"/>
        <v>32</v>
      </c>
      <c r="AI7" s="226">
        <f t="shared" si="2"/>
        <v>33</v>
      </c>
      <c r="AJ7" s="226">
        <f t="shared" ref="AJ7:AZ7" si="3">AI7+1</f>
        <v>34</v>
      </c>
      <c r="AK7" s="226">
        <f t="shared" si="3"/>
        <v>35</v>
      </c>
      <c r="AL7" s="226">
        <f t="shared" si="3"/>
        <v>36</v>
      </c>
      <c r="AM7" s="226">
        <f t="shared" si="3"/>
        <v>37</v>
      </c>
      <c r="AN7" s="226">
        <f t="shared" si="3"/>
        <v>38</v>
      </c>
      <c r="AO7" s="226">
        <f t="shared" si="3"/>
        <v>39</v>
      </c>
      <c r="AP7" s="226">
        <f t="shared" si="3"/>
        <v>40</v>
      </c>
      <c r="AQ7" s="226">
        <f t="shared" si="3"/>
        <v>41</v>
      </c>
      <c r="AR7" s="226">
        <f t="shared" si="3"/>
        <v>42</v>
      </c>
      <c r="AS7" s="226">
        <f t="shared" si="3"/>
        <v>43</v>
      </c>
      <c r="AT7" s="226">
        <f t="shared" si="3"/>
        <v>44</v>
      </c>
      <c r="AU7" s="226">
        <f t="shared" si="3"/>
        <v>45</v>
      </c>
      <c r="AV7" s="226">
        <f t="shared" si="3"/>
        <v>46</v>
      </c>
      <c r="AW7" s="226">
        <f t="shared" si="3"/>
        <v>47</v>
      </c>
      <c r="AX7" s="226">
        <f t="shared" si="3"/>
        <v>48</v>
      </c>
      <c r="AY7" s="226">
        <f t="shared" si="3"/>
        <v>49</v>
      </c>
      <c r="AZ7" s="226">
        <f t="shared" si="3"/>
        <v>50</v>
      </c>
      <c r="BA7" s="224"/>
      <c r="BB7" s="224"/>
    </row>
    <row r="8" spans="1:54" x14ac:dyDescent="0.3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</row>
    <row r="9" spans="1:54" x14ac:dyDescent="0.3">
      <c r="A9" s="227" t="s">
        <v>86</v>
      </c>
      <c r="B9" s="228">
        <v>12404.890000000005</v>
      </c>
      <c r="C9" s="228">
        <v>12404.89</v>
      </c>
      <c r="D9" s="228">
        <v>12404.89</v>
      </c>
      <c r="E9" s="228">
        <v>12404.889999999996</v>
      </c>
      <c r="F9" s="228">
        <v>12404.890000000001</v>
      </c>
      <c r="G9" s="228">
        <v>12404.890000000003</v>
      </c>
      <c r="H9" s="228">
        <v>12404.890000000003</v>
      </c>
      <c r="I9" s="228">
        <v>12404.890000000005</v>
      </c>
      <c r="J9" s="228">
        <v>12404.890000000014</v>
      </c>
      <c r="K9" s="228">
        <v>12404.89000000001</v>
      </c>
      <c r="L9" s="228">
        <v>12404.89000000001</v>
      </c>
      <c r="M9" s="228">
        <v>12404.890000000007</v>
      </c>
      <c r="N9" s="228">
        <v>12404.89000000001</v>
      </c>
      <c r="O9" s="228">
        <v>12404.89000000001</v>
      </c>
      <c r="P9" s="228">
        <v>12404.890000000007</v>
      </c>
      <c r="Q9" s="228">
        <v>12404.890000000009</v>
      </c>
      <c r="R9" s="228">
        <v>12404.890000000007</v>
      </c>
      <c r="S9" s="228">
        <v>12404.890000000009</v>
      </c>
      <c r="T9" s="228">
        <v>12404.890000000005</v>
      </c>
      <c r="U9" s="228">
        <v>12404.890000000003</v>
      </c>
      <c r="V9" s="228">
        <v>12404.890000000003</v>
      </c>
      <c r="W9" s="228">
        <v>12404.890000000005</v>
      </c>
      <c r="X9" s="228">
        <v>12404.890000000005</v>
      </c>
      <c r="Y9" s="228">
        <v>12404.890000000001</v>
      </c>
      <c r="Z9" s="228">
        <v>12404.890000000007</v>
      </c>
      <c r="AA9" s="228">
        <v>12404.890000000007</v>
      </c>
      <c r="AB9" s="228">
        <v>12404.890000000005</v>
      </c>
      <c r="AC9" s="228">
        <v>12404.890000000005</v>
      </c>
      <c r="AD9" s="228">
        <v>12404.890000000007</v>
      </c>
      <c r="AE9" s="228">
        <v>12404.890000000007</v>
      </c>
      <c r="AF9" s="228">
        <v>12404.890000000009</v>
      </c>
      <c r="AG9" s="228">
        <v>12404.890000000009</v>
      </c>
      <c r="AH9" s="228">
        <v>12404.89000000001</v>
      </c>
      <c r="AI9" s="228">
        <v>12404.89000000001</v>
      </c>
      <c r="AJ9" s="228">
        <v>12404.890000000009</v>
      </c>
      <c r="AK9" s="228">
        <v>12404.890000000009</v>
      </c>
      <c r="AL9" s="228">
        <v>12404.890000000014</v>
      </c>
      <c r="AM9" s="228">
        <v>12404.890000000012</v>
      </c>
      <c r="AN9" s="228">
        <v>12404.890000000012</v>
      </c>
      <c r="AO9" s="228">
        <v>12404.89000000001</v>
      </c>
      <c r="AP9" s="228">
        <v>12404.890000000007</v>
      </c>
      <c r="AQ9" s="228">
        <v>12404.890000000007</v>
      </c>
      <c r="AR9" s="228">
        <v>12404.890000000009</v>
      </c>
      <c r="AS9" s="228">
        <v>12404.890000000005</v>
      </c>
      <c r="AT9" s="228">
        <v>12404.890000000009</v>
      </c>
      <c r="AU9" s="228">
        <v>12404.89000000001</v>
      </c>
      <c r="AV9" s="228">
        <v>12404.890000000014</v>
      </c>
      <c r="AW9" s="228">
        <v>12404.890000000009</v>
      </c>
      <c r="AX9" s="228">
        <v>12404.890000000009</v>
      </c>
      <c r="AY9" s="228">
        <v>12404.89000000001</v>
      </c>
      <c r="AZ9" s="228">
        <v>12404.890000000001</v>
      </c>
      <c r="BA9" s="224"/>
      <c r="BB9" s="224"/>
    </row>
    <row r="10" spans="1:54" x14ac:dyDescent="0.3">
      <c r="A10" s="227" t="s">
        <v>87</v>
      </c>
      <c r="B10" s="228">
        <v>8762.9799999999977</v>
      </c>
      <c r="C10" s="228">
        <v>8762.9800000000032</v>
      </c>
      <c r="D10" s="228">
        <v>8762.9800000000032</v>
      </c>
      <c r="E10" s="228">
        <v>8762.9800000000068</v>
      </c>
      <c r="F10" s="228">
        <v>8762.9800000000105</v>
      </c>
      <c r="G10" s="228">
        <v>8762.9800000000087</v>
      </c>
      <c r="H10" s="228">
        <v>8762.9800000000068</v>
      </c>
      <c r="I10" s="228">
        <v>8762.9800000000087</v>
      </c>
      <c r="J10" s="228">
        <v>8762.9800000000014</v>
      </c>
      <c r="K10" s="228">
        <v>8762.9800000000014</v>
      </c>
      <c r="L10" s="228">
        <v>8762.9799999999977</v>
      </c>
      <c r="M10" s="228">
        <v>8762.98</v>
      </c>
      <c r="N10" s="228">
        <v>8762.9800000000014</v>
      </c>
      <c r="O10" s="228">
        <v>8762.98</v>
      </c>
      <c r="P10" s="228">
        <v>8762.9800000000032</v>
      </c>
      <c r="Q10" s="228">
        <v>8762.9800000000014</v>
      </c>
      <c r="R10" s="228">
        <v>8762.9800000000014</v>
      </c>
      <c r="S10" s="228">
        <v>8762.9800000000032</v>
      </c>
      <c r="T10" s="228">
        <v>8762.9800000000014</v>
      </c>
      <c r="U10" s="228">
        <v>8762.9799999999977</v>
      </c>
      <c r="V10" s="228">
        <v>8762.9799999999977</v>
      </c>
      <c r="W10" s="228">
        <v>8762.9799999999977</v>
      </c>
      <c r="X10" s="228">
        <v>8762.9799999999977</v>
      </c>
      <c r="Y10" s="228">
        <v>8762.9800000000014</v>
      </c>
      <c r="Z10" s="228">
        <v>8762.9799999999959</v>
      </c>
      <c r="AA10" s="228">
        <v>8762.9799999999959</v>
      </c>
      <c r="AB10" s="228">
        <v>8762.9799999999959</v>
      </c>
      <c r="AC10" s="228">
        <v>8762.9799999999977</v>
      </c>
      <c r="AD10" s="228">
        <v>8762.9799999999977</v>
      </c>
      <c r="AE10" s="228">
        <v>8762.9800000000014</v>
      </c>
      <c r="AF10" s="228">
        <v>8762.9800000000068</v>
      </c>
      <c r="AG10" s="228">
        <v>8762.9800000000014</v>
      </c>
      <c r="AH10" s="228">
        <v>8762.9800000000014</v>
      </c>
      <c r="AI10" s="228">
        <v>8762.98</v>
      </c>
      <c r="AJ10" s="228">
        <v>8762.9799999999977</v>
      </c>
      <c r="AK10" s="228">
        <v>8762.9799999999959</v>
      </c>
      <c r="AL10" s="228">
        <v>8762.9799999999977</v>
      </c>
      <c r="AM10" s="228">
        <v>8762.9799999999977</v>
      </c>
      <c r="AN10" s="228">
        <v>8762.9799999999977</v>
      </c>
      <c r="AO10" s="228">
        <v>8762.9799999999977</v>
      </c>
      <c r="AP10" s="228">
        <v>8762.9799999999959</v>
      </c>
      <c r="AQ10" s="228">
        <v>8762.9799999999977</v>
      </c>
      <c r="AR10" s="228">
        <v>8762.9799999999977</v>
      </c>
      <c r="AS10" s="228">
        <v>8762.9799999999977</v>
      </c>
      <c r="AT10" s="228">
        <v>8762.9799999999977</v>
      </c>
      <c r="AU10" s="228">
        <v>8762.9799999999977</v>
      </c>
      <c r="AV10" s="228">
        <v>8762.9799999999977</v>
      </c>
      <c r="AW10" s="228">
        <v>8762.9800000000014</v>
      </c>
      <c r="AX10" s="228">
        <v>8762.9800000000032</v>
      </c>
      <c r="AY10" s="228">
        <v>8762.98</v>
      </c>
      <c r="AZ10" s="228">
        <v>8762.9799999999959</v>
      </c>
      <c r="BA10" s="224"/>
      <c r="BB10" s="224"/>
    </row>
    <row r="11" spans="1:54" x14ac:dyDescent="0.3">
      <c r="A11" s="227" t="s">
        <v>88</v>
      </c>
      <c r="B11" s="228">
        <v>611.16999999999985</v>
      </c>
      <c r="C11" s="228">
        <v>611.16999999999985</v>
      </c>
      <c r="D11" s="228">
        <v>611.16999999999985</v>
      </c>
      <c r="E11" s="228">
        <v>611.16999999999985</v>
      </c>
      <c r="F11" s="228">
        <v>611.16999999999985</v>
      </c>
      <c r="G11" s="228">
        <v>611.16999999999985</v>
      </c>
      <c r="H11" s="228">
        <v>611.16999999999985</v>
      </c>
      <c r="I11" s="228">
        <v>611.16999999999985</v>
      </c>
      <c r="J11" s="228">
        <v>611.16999999999985</v>
      </c>
      <c r="K11" s="228">
        <v>611.16999999999996</v>
      </c>
      <c r="L11" s="228">
        <v>611.16999999999996</v>
      </c>
      <c r="M11" s="228">
        <v>611.16999999999996</v>
      </c>
      <c r="N11" s="228">
        <v>611.16999999999996</v>
      </c>
      <c r="O11" s="228">
        <v>611.16999999999996</v>
      </c>
      <c r="P11" s="228">
        <v>611.16999999999996</v>
      </c>
      <c r="Q11" s="228">
        <v>611.16999999999996</v>
      </c>
      <c r="R11" s="228">
        <v>611.16999999999996</v>
      </c>
      <c r="S11" s="228">
        <v>611.16999999999996</v>
      </c>
      <c r="T11" s="228">
        <v>611.16999999999996</v>
      </c>
      <c r="U11" s="228">
        <v>611.16999999999996</v>
      </c>
      <c r="V11" s="228">
        <v>611.16999999999996</v>
      </c>
      <c r="W11" s="228">
        <v>611.16999999999996</v>
      </c>
      <c r="X11" s="228">
        <v>611.16999999999996</v>
      </c>
      <c r="Y11" s="228">
        <v>611.16999999999996</v>
      </c>
      <c r="Z11" s="228">
        <v>611.16999999999996</v>
      </c>
      <c r="AA11" s="228">
        <v>611.16999999999996</v>
      </c>
      <c r="AB11" s="228">
        <v>611.16999999999996</v>
      </c>
      <c r="AC11" s="228">
        <v>611.16999999999996</v>
      </c>
      <c r="AD11" s="228">
        <v>611.16999999999996</v>
      </c>
      <c r="AE11" s="228">
        <v>611.16999999999996</v>
      </c>
      <c r="AF11" s="228">
        <v>611.16999999999996</v>
      </c>
      <c r="AG11" s="228">
        <v>611.16999999999996</v>
      </c>
      <c r="AH11" s="228">
        <v>611.16999999999996</v>
      </c>
      <c r="AI11" s="228">
        <v>611.16999999999996</v>
      </c>
      <c r="AJ11" s="228">
        <v>611.16999999999985</v>
      </c>
      <c r="AK11" s="228">
        <v>611.16999999999985</v>
      </c>
      <c r="AL11" s="228">
        <v>611.16999999999985</v>
      </c>
      <c r="AM11" s="228">
        <v>611.16999999999985</v>
      </c>
      <c r="AN11" s="228">
        <v>611.16999999999985</v>
      </c>
      <c r="AO11" s="228">
        <v>611.16999999999985</v>
      </c>
      <c r="AP11" s="228">
        <v>611.16999999999985</v>
      </c>
      <c r="AQ11" s="228">
        <v>611.16999999999985</v>
      </c>
      <c r="AR11" s="228">
        <v>611.16999999999985</v>
      </c>
      <c r="AS11" s="228">
        <v>611.16999999999985</v>
      </c>
      <c r="AT11" s="228">
        <v>611.16999999999985</v>
      </c>
      <c r="AU11" s="228">
        <v>611.16999999999985</v>
      </c>
      <c r="AV11" s="228">
        <v>611.16999999999985</v>
      </c>
      <c r="AW11" s="228">
        <v>611.16999999999985</v>
      </c>
      <c r="AX11" s="228">
        <v>611.16999999999985</v>
      </c>
      <c r="AY11" s="228">
        <v>611.16999999999985</v>
      </c>
      <c r="AZ11" s="228">
        <v>611.16999999999985</v>
      </c>
      <c r="BA11" s="224"/>
      <c r="BB11" s="224"/>
    </row>
    <row r="12" spans="1:54" x14ac:dyDescent="0.3">
      <c r="A12" s="227" t="s">
        <v>89</v>
      </c>
      <c r="B12" s="228">
        <v>3030.7400000000011</v>
      </c>
      <c r="C12" s="228">
        <v>3030.7400000000011</v>
      </c>
      <c r="D12" s="228">
        <v>3030.7400000000011</v>
      </c>
      <c r="E12" s="228">
        <v>3030.7400000000011</v>
      </c>
      <c r="F12" s="228">
        <v>3030.7400000000011</v>
      </c>
      <c r="G12" s="228">
        <v>3030.7400000000011</v>
      </c>
      <c r="H12" s="228">
        <v>3030.7400000000011</v>
      </c>
      <c r="I12" s="228">
        <v>3030.7400000000016</v>
      </c>
      <c r="J12" s="228">
        <v>3030.7400000000016</v>
      </c>
      <c r="K12" s="228">
        <v>3030.7400000000016</v>
      </c>
      <c r="L12" s="228">
        <v>3030.7400000000016</v>
      </c>
      <c r="M12" s="228">
        <v>3030.7400000000016</v>
      </c>
      <c r="N12" s="228">
        <v>3030.7400000000016</v>
      </c>
      <c r="O12" s="228">
        <v>3030.7400000000016</v>
      </c>
      <c r="P12" s="228">
        <v>3030.7400000000016</v>
      </c>
      <c r="Q12" s="228">
        <v>3030.7400000000016</v>
      </c>
      <c r="R12" s="228">
        <v>3030.7400000000016</v>
      </c>
      <c r="S12" s="228">
        <v>3030.7400000000016</v>
      </c>
      <c r="T12" s="228">
        <v>3030.7400000000016</v>
      </c>
      <c r="U12" s="228">
        <v>3030.7400000000016</v>
      </c>
      <c r="V12" s="228">
        <v>3030.7400000000021</v>
      </c>
      <c r="W12" s="228">
        <v>3030.7400000000021</v>
      </c>
      <c r="X12" s="228">
        <v>3030.7400000000021</v>
      </c>
      <c r="Y12" s="228">
        <v>3030.7400000000021</v>
      </c>
      <c r="Z12" s="228">
        <v>3030.7400000000021</v>
      </c>
      <c r="AA12" s="228">
        <v>3030.7400000000021</v>
      </c>
      <c r="AB12" s="228">
        <v>3030.7400000000021</v>
      </c>
      <c r="AC12" s="228">
        <v>3030.7400000000021</v>
      </c>
      <c r="AD12" s="228">
        <v>3030.7400000000021</v>
      </c>
      <c r="AE12" s="228">
        <v>3030.7400000000021</v>
      </c>
      <c r="AF12" s="228">
        <v>3030.7400000000021</v>
      </c>
      <c r="AG12" s="228">
        <v>3030.7400000000021</v>
      </c>
      <c r="AH12" s="228">
        <v>3030.7400000000021</v>
      </c>
      <c r="AI12" s="228">
        <v>3030.7400000000021</v>
      </c>
      <c r="AJ12" s="228">
        <v>3030.7400000000021</v>
      </c>
      <c r="AK12" s="228">
        <v>3030.7400000000021</v>
      </c>
      <c r="AL12" s="228">
        <v>3030.7400000000021</v>
      </c>
      <c r="AM12" s="228">
        <v>3030.7400000000021</v>
      </c>
      <c r="AN12" s="228">
        <v>3030.7400000000021</v>
      </c>
      <c r="AO12" s="228">
        <v>3030.7400000000021</v>
      </c>
      <c r="AP12" s="228">
        <v>3030.7400000000021</v>
      </c>
      <c r="AQ12" s="228">
        <v>3030.7400000000021</v>
      </c>
      <c r="AR12" s="228">
        <v>3030.7400000000016</v>
      </c>
      <c r="AS12" s="228">
        <v>3030.7400000000016</v>
      </c>
      <c r="AT12" s="228">
        <v>3030.7400000000016</v>
      </c>
      <c r="AU12" s="228">
        <v>3030.7400000000016</v>
      </c>
      <c r="AV12" s="228">
        <v>3030.7400000000016</v>
      </c>
      <c r="AW12" s="228">
        <v>3030.7400000000016</v>
      </c>
      <c r="AX12" s="228">
        <v>3030.7400000000016</v>
      </c>
      <c r="AY12" s="228">
        <v>3030.7400000000016</v>
      </c>
      <c r="AZ12" s="228">
        <v>3030.7400000000016</v>
      </c>
      <c r="BA12" s="224"/>
      <c r="BB12" s="224"/>
    </row>
    <row r="13" spans="1:54" x14ac:dyDescent="0.3">
      <c r="A13" s="227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8"/>
      <c r="BA13" s="224"/>
      <c r="BB13" s="224"/>
    </row>
    <row r="14" spans="1:54" x14ac:dyDescent="0.3">
      <c r="A14" s="227" t="s">
        <v>93</v>
      </c>
      <c r="B14" s="238">
        <v>0</v>
      </c>
      <c r="C14" s="228">
        <v>919.95999999999981</v>
      </c>
      <c r="D14" s="228">
        <v>193.34000000000003</v>
      </c>
      <c r="E14" s="228">
        <v>699.18040000000008</v>
      </c>
      <c r="F14" s="228">
        <v>576.79999999999995</v>
      </c>
      <c r="G14" s="228">
        <v>421.71000000000004</v>
      </c>
      <c r="H14" s="228">
        <v>119.68</v>
      </c>
      <c r="I14" s="228">
        <v>645.2213999999999</v>
      </c>
      <c r="J14" s="228">
        <v>1479.316</v>
      </c>
      <c r="K14" s="228">
        <v>817.05939999999998</v>
      </c>
      <c r="L14" s="228">
        <v>703.2174</v>
      </c>
      <c r="M14" s="228">
        <v>459.65240000000006</v>
      </c>
      <c r="N14" s="228">
        <v>1242.6004</v>
      </c>
      <c r="O14" s="228">
        <v>662.52059999999994</v>
      </c>
      <c r="P14" s="228">
        <v>1338.2898</v>
      </c>
      <c r="Q14" s="228">
        <v>929.28</v>
      </c>
      <c r="R14" s="228">
        <v>809.49</v>
      </c>
      <c r="S14" s="228">
        <v>453.21999999999997</v>
      </c>
      <c r="T14" s="228">
        <v>213.74</v>
      </c>
      <c r="U14" s="228">
        <v>981.95640000000003</v>
      </c>
      <c r="V14" s="228">
        <v>273.69279999999998</v>
      </c>
      <c r="W14" s="228">
        <v>365.96839999999997</v>
      </c>
      <c r="X14" s="228">
        <v>254.00407200000001</v>
      </c>
      <c r="Y14" s="228">
        <v>1626.1983279999997</v>
      </c>
      <c r="Z14" s="228">
        <v>2098.8263999999999</v>
      </c>
      <c r="AA14" s="228">
        <v>251.34</v>
      </c>
      <c r="AB14" s="228">
        <v>664.15</v>
      </c>
      <c r="AC14" s="228">
        <v>345.61999999999995</v>
      </c>
      <c r="AD14" s="228">
        <v>1058.0099999999998</v>
      </c>
      <c r="AE14" s="228">
        <v>251.97359999999998</v>
      </c>
      <c r="AF14" s="228">
        <v>1081.33</v>
      </c>
      <c r="AG14" s="228">
        <v>1402.99</v>
      </c>
      <c r="AH14" s="228">
        <v>347.19</v>
      </c>
      <c r="AI14" s="228">
        <v>215.14</v>
      </c>
      <c r="AJ14" s="228">
        <v>984.08679999999981</v>
      </c>
      <c r="AK14" s="228">
        <v>858.55</v>
      </c>
      <c r="AL14" s="228">
        <v>412.05319999999995</v>
      </c>
      <c r="AM14" s="228">
        <v>337.29</v>
      </c>
      <c r="AN14" s="228">
        <v>1312.085</v>
      </c>
      <c r="AO14" s="228">
        <v>1667.4953999999998</v>
      </c>
      <c r="AP14" s="228">
        <v>1326.6564000000001</v>
      </c>
      <c r="AQ14" s="228">
        <v>681.69</v>
      </c>
      <c r="AR14" s="228">
        <v>558.97239999999988</v>
      </c>
      <c r="AS14" s="228">
        <v>1125.0249999999999</v>
      </c>
      <c r="AT14" s="228">
        <v>207.81</v>
      </c>
      <c r="AU14" s="228">
        <v>1193.5536000000002</v>
      </c>
      <c r="AV14" s="228">
        <v>577.30240000000003</v>
      </c>
      <c r="AW14" s="228">
        <v>186.60020000000003</v>
      </c>
      <c r="AX14" s="228">
        <v>330.68379999999996</v>
      </c>
      <c r="AY14" s="228">
        <v>1501.3899999999999</v>
      </c>
      <c r="AZ14" s="228">
        <v>2222.5636</v>
      </c>
      <c r="BA14" s="224"/>
      <c r="BB14" s="224"/>
    </row>
    <row r="15" spans="1:54" x14ac:dyDescent="0.3">
      <c r="A15" s="239" t="s">
        <v>94</v>
      </c>
      <c r="B15" s="240">
        <v>0</v>
      </c>
      <c r="C15" s="240">
        <v>47414.972913999998</v>
      </c>
      <c r="D15" s="240">
        <v>4751.7808570000007</v>
      </c>
      <c r="E15" s="240">
        <v>61308.340878879993</v>
      </c>
      <c r="F15" s="240">
        <v>19745.033858000003</v>
      </c>
      <c r="G15" s="240">
        <v>23397.271177000006</v>
      </c>
      <c r="H15" s="240">
        <v>2857.3480319999999</v>
      </c>
      <c r="I15" s="240">
        <v>66441.281696439997</v>
      </c>
      <c r="J15" s="240">
        <v>89801.793841999999</v>
      </c>
      <c r="K15" s="240">
        <v>56532.299736100002</v>
      </c>
      <c r="L15" s="240">
        <v>57588.441489099991</v>
      </c>
      <c r="M15" s="240">
        <v>45747.97243224</v>
      </c>
      <c r="N15" s="240">
        <v>132949.62664239999</v>
      </c>
      <c r="O15" s="240">
        <v>26330.913281200006</v>
      </c>
      <c r="P15" s="240">
        <v>96057.543191259974</v>
      </c>
      <c r="Q15" s="240">
        <v>81707.905983999997</v>
      </c>
      <c r="R15" s="240">
        <v>45318.093566000003</v>
      </c>
      <c r="S15" s="240">
        <v>16359.017989</v>
      </c>
      <c r="T15" s="240">
        <v>17890.640687999999</v>
      </c>
      <c r="U15" s="240">
        <v>53193.448262000005</v>
      </c>
      <c r="V15" s="240">
        <v>23838.22624064</v>
      </c>
      <c r="W15" s="240">
        <v>13810.016724319999</v>
      </c>
      <c r="X15" s="240">
        <v>38950.1854819656</v>
      </c>
      <c r="Y15" s="240">
        <v>133120.20412783438</v>
      </c>
      <c r="Z15" s="240">
        <v>238627.42235880002</v>
      </c>
      <c r="AA15" s="240">
        <v>14458.256837999999</v>
      </c>
      <c r="AB15" s="240">
        <v>21431.414938000002</v>
      </c>
      <c r="AC15" s="240">
        <v>13415.615313</v>
      </c>
      <c r="AD15" s="240">
        <v>42202.377987</v>
      </c>
      <c r="AE15" s="240">
        <v>26087.25641672</v>
      </c>
      <c r="AF15" s="240">
        <v>40687.066924000006</v>
      </c>
      <c r="AG15" s="240">
        <v>79747.543474000006</v>
      </c>
      <c r="AH15" s="240">
        <v>27593.293589000001</v>
      </c>
      <c r="AI15" s="240">
        <v>12223.322013000001</v>
      </c>
      <c r="AJ15" s="240">
        <v>74817.251677699984</v>
      </c>
      <c r="AK15" s="240">
        <v>32247.983288000007</v>
      </c>
      <c r="AL15" s="240">
        <v>21118.630252799998</v>
      </c>
      <c r="AM15" s="240">
        <v>9643.3585920000005</v>
      </c>
      <c r="AN15" s="240">
        <v>102286.55078775999</v>
      </c>
      <c r="AO15" s="240">
        <v>106829.66744482002</v>
      </c>
      <c r="AP15" s="240">
        <v>44890.272322719997</v>
      </c>
      <c r="AQ15" s="240">
        <v>45470.353016000001</v>
      </c>
      <c r="AR15" s="240">
        <v>46208.697244280003</v>
      </c>
      <c r="AS15" s="240">
        <v>111441.86402240003</v>
      </c>
      <c r="AT15" s="240">
        <v>9743.9979939999994</v>
      </c>
      <c r="AU15" s="240">
        <v>81938.097797079987</v>
      </c>
      <c r="AV15" s="240">
        <v>69260.060852879993</v>
      </c>
      <c r="AW15" s="240">
        <v>5312.4927207399996</v>
      </c>
      <c r="AX15" s="240">
        <v>7471.1762620600002</v>
      </c>
      <c r="AY15" s="240">
        <v>133174.99903900002</v>
      </c>
      <c r="AZ15" s="240">
        <v>166268.64909896001</v>
      </c>
      <c r="BA15" s="224"/>
      <c r="BB15" s="224"/>
    </row>
    <row r="16" spans="1:54" x14ac:dyDescent="0.3">
      <c r="A16" s="241" t="s">
        <v>150</v>
      </c>
      <c r="B16" s="240">
        <v>0</v>
      </c>
      <c r="C16" s="240">
        <v>1498.1174689999998</v>
      </c>
      <c r="D16" s="240">
        <v>0</v>
      </c>
      <c r="E16" s="240">
        <v>2964.9441270000002</v>
      </c>
      <c r="F16" s="240">
        <v>162.81050500000001</v>
      </c>
      <c r="G16" s="240">
        <v>332.31952099999995</v>
      </c>
      <c r="H16" s="240">
        <v>0</v>
      </c>
      <c r="I16" s="240">
        <v>2170.1099949999998</v>
      </c>
      <c r="J16" s="240">
        <v>391.68203</v>
      </c>
      <c r="K16" s="240">
        <v>0</v>
      </c>
      <c r="L16" s="240">
        <v>0</v>
      </c>
      <c r="M16" s="240">
        <v>176.91778872</v>
      </c>
      <c r="N16" s="240">
        <v>8943.0180318799994</v>
      </c>
      <c r="O16" s="240">
        <v>17.1808868</v>
      </c>
      <c r="P16" s="240">
        <v>273.91626248000006</v>
      </c>
      <c r="Q16" s="240">
        <v>214.47302800000003</v>
      </c>
      <c r="R16" s="240">
        <v>692.74119199999996</v>
      </c>
      <c r="S16" s="240">
        <v>264.97248000000002</v>
      </c>
      <c r="T16" s="240">
        <v>40.363068000000005</v>
      </c>
      <c r="U16" s="240">
        <v>2820.1989840000001</v>
      </c>
      <c r="V16" s="240">
        <v>625.60038400000008</v>
      </c>
      <c r="W16" s="240">
        <v>14.94796</v>
      </c>
      <c r="X16" s="240">
        <v>0</v>
      </c>
      <c r="Y16" s="240">
        <v>23.949767999999999</v>
      </c>
      <c r="Z16" s="240">
        <v>33442.975422640004</v>
      </c>
      <c r="AA16" s="240">
        <v>100.297044</v>
      </c>
      <c r="AB16" s="240">
        <v>28.597094999999999</v>
      </c>
      <c r="AC16" s="240">
        <v>0</v>
      </c>
      <c r="AD16" s="240">
        <v>1740.353202</v>
      </c>
      <c r="AE16" s="240">
        <v>5046.9541742399997</v>
      </c>
      <c r="AF16" s="240">
        <v>85.851185000000015</v>
      </c>
      <c r="AG16" s="240">
        <v>1304.0859479999999</v>
      </c>
      <c r="AH16" s="240">
        <v>2402.353286</v>
      </c>
      <c r="AI16" s="240">
        <v>0</v>
      </c>
      <c r="AJ16" s="240">
        <v>16547.825945999997</v>
      </c>
      <c r="AK16" s="240">
        <v>77.506327999999996</v>
      </c>
      <c r="AL16" s="240">
        <v>961.25851199999988</v>
      </c>
      <c r="AM16" s="240">
        <v>6.1690229999999993</v>
      </c>
      <c r="AN16" s="240">
        <v>12587.130386000001</v>
      </c>
      <c r="AO16" s="240">
        <v>6100.3955880000003</v>
      </c>
      <c r="AP16" s="240">
        <v>0</v>
      </c>
      <c r="AQ16" s="240">
        <v>3.9926789999999999</v>
      </c>
      <c r="AR16" s="240">
        <v>16.884585000000001</v>
      </c>
      <c r="AS16" s="240">
        <v>9459.3366959999985</v>
      </c>
      <c r="AT16" s="240">
        <v>0</v>
      </c>
      <c r="AU16" s="240">
        <v>1164.049972</v>
      </c>
      <c r="AV16" s="240">
        <v>139.81642356</v>
      </c>
      <c r="AW16" s="240">
        <v>10.319764380000001</v>
      </c>
      <c r="AX16" s="240">
        <v>4.1222422200000004</v>
      </c>
      <c r="AY16" s="240">
        <v>4668.9146702000007</v>
      </c>
      <c r="AZ16" s="240">
        <v>4320.0348474800003</v>
      </c>
      <c r="BA16" s="224"/>
      <c r="BB16" s="224"/>
    </row>
    <row r="17" spans="1:54" x14ac:dyDescent="0.3">
      <c r="A17" s="242" t="s">
        <v>151</v>
      </c>
      <c r="B17" s="228">
        <f t="shared" ref="B17:AG17" si="4">IF(B16=0,0,B16/B$14)</f>
        <v>0</v>
      </c>
      <c r="C17" s="228">
        <f t="shared" si="4"/>
        <v>1.6284593558415585</v>
      </c>
      <c r="D17" s="228">
        <f t="shared" si="4"/>
        <v>0</v>
      </c>
      <c r="E17" s="228">
        <f t="shared" si="4"/>
        <v>4.2405996034785867</v>
      </c>
      <c r="F17" s="228">
        <f t="shared" si="4"/>
        <v>0.28226509188626908</v>
      </c>
      <c r="G17" s="228">
        <f t="shared" si="4"/>
        <v>0.78802855279694561</v>
      </c>
      <c r="H17" s="228">
        <f t="shared" si="4"/>
        <v>0</v>
      </c>
      <c r="I17" s="228">
        <f t="shared" si="4"/>
        <v>3.3633571282663595</v>
      </c>
      <c r="J17" s="228">
        <f t="shared" si="4"/>
        <v>0.26477238804961212</v>
      </c>
      <c r="K17" s="228">
        <f t="shared" si="4"/>
        <v>0</v>
      </c>
      <c r="L17" s="228">
        <f t="shared" si="4"/>
        <v>0</v>
      </c>
      <c r="M17" s="228">
        <f t="shared" si="4"/>
        <v>0.38489473506501864</v>
      </c>
      <c r="N17" s="228">
        <f t="shared" si="4"/>
        <v>7.1970184718112105</v>
      </c>
      <c r="O17" s="228">
        <f t="shared" si="4"/>
        <v>2.5932607680425334E-2</v>
      </c>
      <c r="P17" s="228">
        <f t="shared" si="4"/>
        <v>0.20467634325539957</v>
      </c>
      <c r="Q17" s="228">
        <f t="shared" si="4"/>
        <v>0.23079483901515155</v>
      </c>
      <c r="R17" s="228">
        <f t="shared" si="4"/>
        <v>0.85577486071477094</v>
      </c>
      <c r="S17" s="228">
        <f t="shared" si="4"/>
        <v>0.58464427871673808</v>
      </c>
      <c r="T17" s="228">
        <f t="shared" si="4"/>
        <v>0.18884190137550297</v>
      </c>
      <c r="U17" s="228">
        <f t="shared" si="4"/>
        <v>2.8720205744369101</v>
      </c>
      <c r="V17" s="228">
        <f t="shared" si="4"/>
        <v>2.2857758187281512</v>
      </c>
      <c r="W17" s="228">
        <f t="shared" si="4"/>
        <v>4.0844947268671286E-2</v>
      </c>
      <c r="X17" s="228">
        <f t="shared" si="4"/>
        <v>0</v>
      </c>
      <c r="Y17" s="228">
        <f t="shared" si="4"/>
        <v>1.4727458261167271E-2</v>
      </c>
      <c r="Z17" s="228">
        <f t="shared" si="4"/>
        <v>15.93413129482267</v>
      </c>
      <c r="AA17" s="228">
        <f t="shared" si="4"/>
        <v>0.39904927190260203</v>
      </c>
      <c r="AB17" s="228">
        <f t="shared" si="4"/>
        <v>4.3058187156515847E-2</v>
      </c>
      <c r="AC17" s="228">
        <f t="shared" si="4"/>
        <v>0</v>
      </c>
      <c r="AD17" s="228">
        <f t="shared" si="4"/>
        <v>1.6449307681401881</v>
      </c>
      <c r="AE17" s="228">
        <f t="shared" si="4"/>
        <v>20.029694278448218</v>
      </c>
      <c r="AF17" s="228">
        <f t="shared" si="4"/>
        <v>7.9394065641386097E-2</v>
      </c>
      <c r="AG17" s="228">
        <f t="shared" si="4"/>
        <v>0.92950480616397835</v>
      </c>
      <c r="AH17" s="228">
        <f t="shared" ref="AH17:AZ17" si="5">IF(AH16=0,0,AH16/AH$14)</f>
        <v>6.9194195858175638</v>
      </c>
      <c r="AI17" s="228">
        <f t="shared" si="5"/>
        <v>0</v>
      </c>
      <c r="AJ17" s="228">
        <f t="shared" si="5"/>
        <v>16.815412975765959</v>
      </c>
      <c r="AK17" s="228">
        <f t="shared" si="5"/>
        <v>9.0275846485353209E-2</v>
      </c>
      <c r="AL17" s="228">
        <f t="shared" si="5"/>
        <v>2.332850496003914</v>
      </c>
      <c r="AM17" s="228">
        <f t="shared" si="5"/>
        <v>1.8289967090634168E-2</v>
      </c>
      <c r="AN17" s="228">
        <f t="shared" si="5"/>
        <v>9.5932278670970259</v>
      </c>
      <c r="AO17" s="228">
        <f t="shared" si="5"/>
        <v>3.6584182409138886</v>
      </c>
      <c r="AP17" s="228">
        <f t="shared" si="5"/>
        <v>0</v>
      </c>
      <c r="AQ17" s="228">
        <f t="shared" si="5"/>
        <v>5.8570303217004788E-3</v>
      </c>
      <c r="AR17" s="228">
        <f t="shared" si="5"/>
        <v>3.0206473521769597E-2</v>
      </c>
      <c r="AS17" s="228">
        <f t="shared" si="5"/>
        <v>8.4081124383902583</v>
      </c>
      <c r="AT17" s="228">
        <f t="shared" si="5"/>
        <v>0</v>
      </c>
      <c r="AU17" s="228">
        <f t="shared" si="5"/>
        <v>0.97528085207065673</v>
      </c>
      <c r="AV17" s="228">
        <f t="shared" si="5"/>
        <v>0.24218922970006707</v>
      </c>
      <c r="AW17" s="228">
        <f t="shared" si="5"/>
        <v>5.5304144261367344E-2</v>
      </c>
      <c r="AX17" s="228">
        <f t="shared" si="5"/>
        <v>1.2465812416574386E-2</v>
      </c>
      <c r="AY17" s="228">
        <f t="shared" si="5"/>
        <v>3.1097280987618148</v>
      </c>
      <c r="AZ17" s="228">
        <f t="shared" si="5"/>
        <v>1.9437170875470111</v>
      </c>
      <c r="BA17" s="224"/>
      <c r="BB17" s="224"/>
    </row>
    <row r="18" spans="1:54" x14ac:dyDescent="0.3">
      <c r="A18" s="241" t="s">
        <v>152</v>
      </c>
      <c r="B18" s="243">
        <v>0</v>
      </c>
      <c r="C18" s="243">
        <v>678.11870199999998</v>
      </c>
      <c r="D18" s="243">
        <v>22.062283000000001</v>
      </c>
      <c r="E18" s="243">
        <v>1187.6677755600003</v>
      </c>
      <c r="F18" s="243">
        <v>0</v>
      </c>
      <c r="G18" s="243">
        <v>200.59973400000001</v>
      </c>
      <c r="H18" s="243">
        <v>11.273856000000002</v>
      </c>
      <c r="I18" s="243">
        <v>2096.4404152000002</v>
      </c>
      <c r="J18" s="243">
        <v>1807.5500724000003</v>
      </c>
      <c r="K18" s="243">
        <v>127.93901049999999</v>
      </c>
      <c r="L18" s="243">
        <v>2176.8839215000003</v>
      </c>
      <c r="M18" s="243">
        <v>6408.5778620000001</v>
      </c>
      <c r="N18" s="243">
        <v>8890.6325629999992</v>
      </c>
      <c r="O18" s="243">
        <v>426.09889300000009</v>
      </c>
      <c r="P18" s="243">
        <v>7595.167112000001</v>
      </c>
      <c r="Q18" s="243">
        <v>18812.230519999997</v>
      </c>
      <c r="R18" s="243">
        <v>1262.7054270000001</v>
      </c>
      <c r="S18" s="243">
        <v>126.48940899999999</v>
      </c>
      <c r="T18" s="243">
        <v>1919.8263430000002</v>
      </c>
      <c r="U18" s="243">
        <v>1293.6365160000003</v>
      </c>
      <c r="V18" s="243">
        <v>1766.8828680399997</v>
      </c>
      <c r="W18" s="243">
        <v>2566.9074140799999</v>
      </c>
      <c r="X18" s="243">
        <v>17001.715870186399</v>
      </c>
      <c r="Y18" s="243">
        <v>17988.441594693602</v>
      </c>
      <c r="Z18" s="243">
        <v>29972.562818000002</v>
      </c>
      <c r="AA18" s="243">
        <v>0</v>
      </c>
      <c r="AB18" s="243">
        <v>0</v>
      </c>
      <c r="AC18" s="243">
        <v>0</v>
      </c>
      <c r="AD18" s="243">
        <v>0.54475200000000001</v>
      </c>
      <c r="AE18" s="243">
        <v>3168.2346509999998</v>
      </c>
      <c r="AF18" s="243">
        <v>0</v>
      </c>
      <c r="AG18" s="243">
        <v>608.26832300000001</v>
      </c>
      <c r="AH18" s="243">
        <v>1642.443354</v>
      </c>
      <c r="AI18" s="243">
        <v>125.28597600000001</v>
      </c>
      <c r="AJ18" s="243">
        <v>450.63395646000015</v>
      </c>
      <c r="AK18" s="243">
        <v>0.61459200000000003</v>
      </c>
      <c r="AL18" s="243">
        <v>31.152279280000002</v>
      </c>
      <c r="AM18" s="243">
        <v>0</v>
      </c>
      <c r="AN18" s="243">
        <v>8787.1829430999987</v>
      </c>
      <c r="AO18" s="243">
        <v>30561.882583600003</v>
      </c>
      <c r="AP18" s="243">
        <v>25.055393999999996</v>
      </c>
      <c r="AQ18" s="243">
        <v>13771.544406999999</v>
      </c>
      <c r="AR18" s="243">
        <v>12713.627881400003</v>
      </c>
      <c r="AS18" s="243">
        <v>12149.188287200002</v>
      </c>
      <c r="AT18" s="243">
        <v>1263.0410230000002</v>
      </c>
      <c r="AU18" s="243">
        <v>5440.440496000002</v>
      </c>
      <c r="AV18" s="243">
        <v>33216.444524999999</v>
      </c>
      <c r="AW18" s="243">
        <v>64.437439999999995</v>
      </c>
      <c r="AX18" s="243">
        <v>104.99762000000001</v>
      </c>
      <c r="AY18" s="243">
        <v>10153.31811068</v>
      </c>
      <c r="AZ18" s="243">
        <v>6077.3010121600009</v>
      </c>
      <c r="BA18" s="224"/>
      <c r="BB18" s="224"/>
    </row>
    <row r="19" spans="1:54" x14ac:dyDescent="0.3">
      <c r="A19" s="242" t="s">
        <v>151</v>
      </c>
      <c r="B19" s="228">
        <f t="shared" ref="B19:AG19" si="6">IF(B18=0,0,B18/B$14)</f>
        <v>0</v>
      </c>
      <c r="C19" s="228">
        <f t="shared" si="6"/>
        <v>0.73711759424322809</v>
      </c>
      <c r="D19" s="228">
        <f t="shared" si="6"/>
        <v>0.11411132202337849</v>
      </c>
      <c r="E19" s="228">
        <f t="shared" si="6"/>
        <v>1.6986571356405302</v>
      </c>
      <c r="F19" s="228">
        <f t="shared" si="6"/>
        <v>0</v>
      </c>
      <c r="G19" s="228">
        <f t="shared" si="6"/>
        <v>0.47568171017998151</v>
      </c>
      <c r="H19" s="228">
        <f t="shared" si="6"/>
        <v>9.4200000000000006E-2</v>
      </c>
      <c r="I19" s="228">
        <f t="shared" si="6"/>
        <v>3.2491799174670906</v>
      </c>
      <c r="J19" s="228">
        <f t="shared" si="6"/>
        <v>1.2218823242633761</v>
      </c>
      <c r="K19" s="228">
        <f t="shared" si="6"/>
        <v>0.15658471158890039</v>
      </c>
      <c r="L19" s="228">
        <f t="shared" si="6"/>
        <v>3.095605884467592</v>
      </c>
      <c r="M19" s="228">
        <f t="shared" si="6"/>
        <v>13.942226478095185</v>
      </c>
      <c r="N19" s="228">
        <f t="shared" si="6"/>
        <v>7.1548605352130892</v>
      </c>
      <c r="O19" s="228">
        <f t="shared" si="6"/>
        <v>0.64314814211060023</v>
      </c>
      <c r="P19" s="228">
        <f t="shared" si="6"/>
        <v>5.6752783380699761</v>
      </c>
      <c r="Q19" s="228">
        <f t="shared" si="6"/>
        <v>20.24387753960055</v>
      </c>
      <c r="R19" s="228">
        <f t="shared" si="6"/>
        <v>1.5598777341288961</v>
      </c>
      <c r="S19" s="228">
        <f t="shared" si="6"/>
        <v>0.27909052777900356</v>
      </c>
      <c r="T19" s="228">
        <f t="shared" si="6"/>
        <v>8.9820639234584085</v>
      </c>
      <c r="U19" s="228">
        <f t="shared" si="6"/>
        <v>1.3174072861076116</v>
      </c>
      <c r="V19" s="228">
        <f t="shared" si="6"/>
        <v>6.4557155615346833</v>
      </c>
      <c r="W19" s="228">
        <f t="shared" si="6"/>
        <v>7.014013816712044</v>
      </c>
      <c r="X19" s="228">
        <f t="shared" si="6"/>
        <v>66.934816187460171</v>
      </c>
      <c r="Y19" s="228">
        <f t="shared" si="6"/>
        <v>11.06165298842541</v>
      </c>
      <c r="Z19" s="228">
        <f t="shared" si="6"/>
        <v>14.280629792916653</v>
      </c>
      <c r="AA19" s="228">
        <f t="shared" si="6"/>
        <v>0</v>
      </c>
      <c r="AB19" s="228">
        <f t="shared" si="6"/>
        <v>0</v>
      </c>
      <c r="AC19" s="228">
        <f t="shared" si="6"/>
        <v>0</v>
      </c>
      <c r="AD19" s="228">
        <f t="shared" si="6"/>
        <v>5.1488360223438351E-4</v>
      </c>
      <c r="AE19" s="228">
        <f t="shared" si="6"/>
        <v>12.573676968539562</v>
      </c>
      <c r="AF19" s="228">
        <f t="shared" si="6"/>
        <v>0</v>
      </c>
      <c r="AG19" s="228">
        <f t="shared" si="6"/>
        <v>0.43355143158539977</v>
      </c>
      <c r="AH19" s="228">
        <f t="shared" ref="AH19:AZ19" si="7">IF(AH18=0,0,AH18/AH$14)</f>
        <v>4.7306758662403867</v>
      </c>
      <c r="AI19" s="228">
        <f t="shared" si="7"/>
        <v>0.58234626754671381</v>
      </c>
      <c r="AJ19" s="228">
        <f t="shared" si="7"/>
        <v>0.45792094402648248</v>
      </c>
      <c r="AK19" s="228">
        <f t="shared" si="7"/>
        <v>7.1584881486226788E-4</v>
      </c>
      <c r="AL19" s="228">
        <f t="shared" si="7"/>
        <v>7.560256607641927E-2</v>
      </c>
      <c r="AM19" s="228">
        <f t="shared" si="7"/>
        <v>0</v>
      </c>
      <c r="AN19" s="228">
        <f t="shared" si="7"/>
        <v>6.6971140917699676</v>
      </c>
      <c r="AO19" s="228">
        <f t="shared" si="7"/>
        <v>18.328016127420806</v>
      </c>
      <c r="AP19" s="228">
        <f t="shared" si="7"/>
        <v>1.888612153078973E-2</v>
      </c>
      <c r="AQ19" s="228">
        <f t="shared" si="7"/>
        <v>20.202063118132873</v>
      </c>
      <c r="AR19" s="228">
        <f t="shared" si="7"/>
        <v>22.744643351621665</v>
      </c>
      <c r="AS19" s="228">
        <f t="shared" si="7"/>
        <v>10.799038498877806</v>
      </c>
      <c r="AT19" s="228">
        <f t="shared" si="7"/>
        <v>6.0778645060391714</v>
      </c>
      <c r="AU19" s="228">
        <f t="shared" si="7"/>
        <v>4.558186993864374</v>
      </c>
      <c r="AV19" s="228">
        <f t="shared" si="7"/>
        <v>57.53734009247146</v>
      </c>
      <c r="AW19" s="228">
        <f t="shared" si="7"/>
        <v>0.34532353127167059</v>
      </c>
      <c r="AX19" s="228">
        <f t="shared" si="7"/>
        <v>0.31751667302722425</v>
      </c>
      <c r="AY19" s="228">
        <f t="shared" si="7"/>
        <v>6.7626120532839575</v>
      </c>
      <c r="AZ19" s="228">
        <f t="shared" si="7"/>
        <v>2.7343654022589057</v>
      </c>
      <c r="BA19" s="224"/>
      <c r="BB19" s="224"/>
    </row>
    <row r="20" spans="1:54" x14ac:dyDescent="0.3">
      <c r="A20" s="241" t="s">
        <v>153</v>
      </c>
      <c r="B20" s="243">
        <v>0</v>
      </c>
      <c r="C20" s="243">
        <v>28179.922268999999</v>
      </c>
      <c r="D20" s="243">
        <v>1552.6814370000002</v>
      </c>
      <c r="E20" s="243">
        <v>33160.264068479992</v>
      </c>
      <c r="F20" s="243">
        <v>7214.5041959999999</v>
      </c>
      <c r="G20" s="243">
        <v>10315.016190000002</v>
      </c>
      <c r="H20" s="243">
        <v>2250.1515520000003</v>
      </c>
      <c r="I20" s="243">
        <v>45763.123725459998</v>
      </c>
      <c r="J20" s="243">
        <v>52466.977650000008</v>
      </c>
      <c r="K20" s="243">
        <v>19787.545737239998</v>
      </c>
      <c r="L20" s="243">
        <v>34757.179169039999</v>
      </c>
      <c r="M20" s="243">
        <v>28817.146953599997</v>
      </c>
      <c r="N20" s="243">
        <v>72258.897076640016</v>
      </c>
      <c r="O20" s="243">
        <v>4788.3270379200003</v>
      </c>
      <c r="P20" s="243">
        <v>54895.25873378</v>
      </c>
      <c r="Q20" s="243">
        <v>44670.597198000003</v>
      </c>
      <c r="R20" s="243">
        <v>26582.17885</v>
      </c>
      <c r="S20" s="243">
        <v>7990.6018560000002</v>
      </c>
      <c r="T20" s="243">
        <v>11753.9851</v>
      </c>
      <c r="U20" s="243">
        <v>31419.996057920005</v>
      </c>
      <c r="V20" s="243">
        <v>15460.600862400001</v>
      </c>
      <c r="W20" s="243">
        <v>6796.8094246399996</v>
      </c>
      <c r="X20" s="243">
        <v>14744.305505571201</v>
      </c>
      <c r="Y20" s="243">
        <v>77027.981539068787</v>
      </c>
      <c r="Z20" s="243">
        <v>101794.33376956001</v>
      </c>
      <c r="AA20" s="243">
        <v>11505.422438</v>
      </c>
      <c r="AB20" s="243">
        <v>13545.430716000001</v>
      </c>
      <c r="AC20" s="243">
        <v>5644.8379569999997</v>
      </c>
      <c r="AD20" s="243">
        <v>14807.856566999999</v>
      </c>
      <c r="AE20" s="243">
        <v>9337.3698338400009</v>
      </c>
      <c r="AF20" s="243">
        <v>22955.029742000002</v>
      </c>
      <c r="AG20" s="243">
        <v>55968.524112000006</v>
      </c>
      <c r="AH20" s="243">
        <v>14674.815467</v>
      </c>
      <c r="AI20" s="243">
        <v>9906.9573300000011</v>
      </c>
      <c r="AJ20" s="243">
        <v>30626.518095959997</v>
      </c>
      <c r="AK20" s="243">
        <v>21967.850228000003</v>
      </c>
      <c r="AL20" s="243">
        <v>11587.809829960001</v>
      </c>
      <c r="AM20" s="243">
        <v>6426.1654909999997</v>
      </c>
      <c r="AN20" s="243">
        <v>50880.774534180004</v>
      </c>
      <c r="AO20" s="243">
        <v>31121.89108334</v>
      </c>
      <c r="AP20" s="243">
        <v>16409.415010159999</v>
      </c>
      <c r="AQ20" s="243">
        <v>22461.49682</v>
      </c>
      <c r="AR20" s="243">
        <v>26565.596751720004</v>
      </c>
      <c r="AS20" s="243">
        <v>66029.675371300022</v>
      </c>
      <c r="AT20" s="243">
        <v>5644.6920069999996</v>
      </c>
      <c r="AU20" s="243">
        <v>58413.741939760002</v>
      </c>
      <c r="AV20" s="243">
        <v>25631.270013560006</v>
      </c>
      <c r="AW20" s="243">
        <v>1923.8276488800002</v>
      </c>
      <c r="AX20" s="243">
        <v>2434.8363267200002</v>
      </c>
      <c r="AY20" s="243">
        <v>89222.802307679987</v>
      </c>
      <c r="AZ20" s="243">
        <v>117477.54560948</v>
      </c>
      <c r="BA20" s="224"/>
      <c r="BB20" s="224"/>
    </row>
    <row r="21" spans="1:54" x14ac:dyDescent="0.3">
      <c r="A21" s="242" t="s">
        <v>151</v>
      </c>
      <c r="B21" s="228">
        <f t="shared" ref="B21:AG21" si="8">IF(B20=0,0,B20/B$14)</f>
        <v>0</v>
      </c>
      <c r="C21" s="228">
        <f t="shared" si="8"/>
        <v>30.631682104656729</v>
      </c>
      <c r="D21" s="228">
        <f t="shared" si="8"/>
        <v>8.0308339557256652</v>
      </c>
      <c r="E21" s="228">
        <f t="shared" si="8"/>
        <v>47.427336447760815</v>
      </c>
      <c r="F21" s="228">
        <f t="shared" si="8"/>
        <v>12.507808938973648</v>
      </c>
      <c r="G21" s="228">
        <f t="shared" si="8"/>
        <v>24.459975314789787</v>
      </c>
      <c r="H21" s="228">
        <f t="shared" si="8"/>
        <v>18.801400000000001</v>
      </c>
      <c r="I21" s="228">
        <f t="shared" si="8"/>
        <v>70.926233577280613</v>
      </c>
      <c r="J21" s="228">
        <f t="shared" si="8"/>
        <v>35.467052103810147</v>
      </c>
      <c r="K21" s="228">
        <f t="shared" si="8"/>
        <v>24.218001454043609</v>
      </c>
      <c r="L21" s="228">
        <f t="shared" si="8"/>
        <v>49.425937368785242</v>
      </c>
      <c r="M21" s="228">
        <f t="shared" si="8"/>
        <v>62.693346001456739</v>
      </c>
      <c r="N21" s="228">
        <f t="shared" si="8"/>
        <v>58.151355074921923</v>
      </c>
      <c r="O21" s="228">
        <f t="shared" si="8"/>
        <v>7.2274387210299587</v>
      </c>
      <c r="P21" s="228">
        <f t="shared" si="8"/>
        <v>41.018962211159348</v>
      </c>
      <c r="Q21" s="228">
        <f t="shared" si="8"/>
        <v>48.070115786415293</v>
      </c>
      <c r="R21" s="228">
        <f t="shared" si="8"/>
        <v>32.838180644603391</v>
      </c>
      <c r="S21" s="228">
        <f t="shared" si="8"/>
        <v>17.630735307356254</v>
      </c>
      <c r="T21" s="228">
        <f t="shared" si="8"/>
        <v>54.991976700664353</v>
      </c>
      <c r="U21" s="228">
        <f t="shared" si="8"/>
        <v>31.997343321882727</v>
      </c>
      <c r="V21" s="228">
        <f t="shared" si="8"/>
        <v>56.488884115329313</v>
      </c>
      <c r="W21" s="228">
        <f t="shared" si="8"/>
        <v>18.57212104826537</v>
      </c>
      <c r="X21" s="228">
        <f t="shared" si="8"/>
        <v>58.047516283798792</v>
      </c>
      <c r="Y21" s="228">
        <f t="shared" si="8"/>
        <v>47.366904892715397</v>
      </c>
      <c r="Z21" s="228">
        <f t="shared" si="8"/>
        <v>48.500597176383913</v>
      </c>
      <c r="AA21" s="228">
        <f t="shared" si="8"/>
        <v>45.776328630540299</v>
      </c>
      <c r="AB21" s="228">
        <f t="shared" si="8"/>
        <v>20.395137718888808</v>
      </c>
      <c r="AC21" s="228">
        <f t="shared" si="8"/>
        <v>16.332497994907705</v>
      </c>
      <c r="AD21" s="228">
        <f t="shared" si="8"/>
        <v>13.995951424844758</v>
      </c>
      <c r="AE21" s="228">
        <f t="shared" si="8"/>
        <v>37.05693705150064</v>
      </c>
      <c r="AF21" s="228">
        <f t="shared" si="8"/>
        <v>21.228514645852798</v>
      </c>
      <c r="AG21" s="228">
        <f t="shared" si="8"/>
        <v>39.892318628072907</v>
      </c>
      <c r="AH21" s="228">
        <f t="shared" ref="AH21:AZ21" si="9">IF(AH20=0,0,AH20/AH$14)</f>
        <v>42.267390958840984</v>
      </c>
      <c r="AI21" s="228">
        <f t="shared" si="9"/>
        <v>46.048885981221538</v>
      </c>
      <c r="AJ21" s="228">
        <f t="shared" si="9"/>
        <v>31.121764966220461</v>
      </c>
      <c r="AK21" s="228">
        <f t="shared" si="9"/>
        <v>25.587153023120383</v>
      </c>
      <c r="AL21" s="228">
        <f t="shared" si="9"/>
        <v>28.122120711500365</v>
      </c>
      <c r="AM21" s="228">
        <f t="shared" si="9"/>
        <v>19.052345136232912</v>
      </c>
      <c r="AN21" s="228">
        <f t="shared" si="9"/>
        <v>38.778565820186955</v>
      </c>
      <c r="AO21" s="228">
        <f t="shared" si="9"/>
        <v>18.663854235124131</v>
      </c>
      <c r="AP21" s="228">
        <f t="shared" si="9"/>
        <v>12.369001506463919</v>
      </c>
      <c r="AQ21" s="228">
        <f t="shared" si="9"/>
        <v>32.949723217298185</v>
      </c>
      <c r="AR21" s="228">
        <f t="shared" si="9"/>
        <v>47.525775425978118</v>
      </c>
      <c r="AS21" s="228">
        <f t="shared" si="9"/>
        <v>58.691740513588613</v>
      </c>
      <c r="AT21" s="228">
        <f t="shared" si="9"/>
        <v>27.162754472835761</v>
      </c>
      <c r="AU21" s="228">
        <f t="shared" si="9"/>
        <v>48.941029493572799</v>
      </c>
      <c r="AV21" s="228">
        <f t="shared" si="9"/>
        <v>44.398343075587427</v>
      </c>
      <c r="AW21" s="228">
        <f t="shared" si="9"/>
        <v>10.309890605047583</v>
      </c>
      <c r="AX21" s="228">
        <f t="shared" si="9"/>
        <v>7.3630347985598341</v>
      </c>
      <c r="AY21" s="228">
        <f t="shared" si="9"/>
        <v>59.426799371036168</v>
      </c>
      <c r="AZ21" s="228">
        <f t="shared" si="9"/>
        <v>52.856775666388131</v>
      </c>
      <c r="BA21" s="228"/>
      <c r="BB21" s="228"/>
    </row>
    <row r="22" spans="1:54" x14ac:dyDescent="0.3">
      <c r="A22" s="241" t="s">
        <v>28</v>
      </c>
      <c r="B22" s="243">
        <v>0</v>
      </c>
      <c r="C22" s="243">
        <v>14847.121854000003</v>
      </c>
      <c r="D22" s="243">
        <v>3177.0371370000003</v>
      </c>
      <c r="E22" s="243">
        <v>19263.948512200001</v>
      </c>
      <c r="F22" s="243">
        <v>12367.719157000001</v>
      </c>
      <c r="G22" s="243">
        <v>11948.106697000001</v>
      </c>
      <c r="H22" s="243">
        <v>595.92262400000004</v>
      </c>
      <c r="I22" s="243">
        <v>14212.1715895</v>
      </c>
      <c r="J22" s="243">
        <v>34420.759941200005</v>
      </c>
      <c r="K22" s="243">
        <v>36486.910167440001</v>
      </c>
      <c r="L22" s="243">
        <v>20373.645678239998</v>
      </c>
      <c r="M22" s="243">
        <v>9667.9840987600001</v>
      </c>
      <c r="N22" s="243">
        <v>38740.78055172001</v>
      </c>
      <c r="O22" s="243">
        <v>21050.562927540006</v>
      </c>
      <c r="P22" s="243">
        <v>32469.605313799999</v>
      </c>
      <c r="Q22" s="243">
        <v>17877.150223000004</v>
      </c>
      <c r="R22" s="243">
        <v>16734.50229</v>
      </c>
      <c r="S22" s="243">
        <v>7976.9542439999996</v>
      </c>
      <c r="T22" s="243">
        <v>4004.2446150000005</v>
      </c>
      <c r="U22" s="243">
        <v>17659.616704080003</v>
      </c>
      <c r="V22" s="243">
        <v>5338.9828681600002</v>
      </c>
      <c r="W22" s="243">
        <v>4417.8094225200002</v>
      </c>
      <c r="X22" s="243">
        <v>7128.2432851815993</v>
      </c>
      <c r="Y22" s="243">
        <v>37967.455767218402</v>
      </c>
      <c r="Z22" s="243">
        <v>73417.550348599994</v>
      </c>
      <c r="AA22" s="243">
        <v>2852.5373559999994</v>
      </c>
      <c r="AB22" s="243">
        <v>7857.3871270000009</v>
      </c>
      <c r="AC22" s="243">
        <v>7770.7773560000005</v>
      </c>
      <c r="AD22" s="243">
        <v>25653.623466000001</v>
      </c>
      <c r="AE22" s="243">
        <v>8534.6977576400004</v>
      </c>
      <c r="AF22" s="243">
        <v>17646.185997</v>
      </c>
      <c r="AG22" s="243">
        <v>21866.665091000003</v>
      </c>
      <c r="AH22" s="243">
        <v>8873.681482</v>
      </c>
      <c r="AI22" s="243">
        <v>2191.0787070000006</v>
      </c>
      <c r="AJ22" s="243">
        <v>27186.9466588</v>
      </c>
      <c r="AK22" s="243">
        <v>10202.012140000003</v>
      </c>
      <c r="AL22" s="243">
        <v>8518.9878574799986</v>
      </c>
      <c r="AM22" s="243">
        <v>3211.0240780000004</v>
      </c>
      <c r="AN22" s="243">
        <v>29752.4906194</v>
      </c>
      <c r="AO22" s="243">
        <v>38955.960166280012</v>
      </c>
      <c r="AP22" s="243">
        <v>28455.801918559999</v>
      </c>
      <c r="AQ22" s="243">
        <v>9233.3191099999985</v>
      </c>
      <c r="AR22" s="243">
        <v>6715.6350866800003</v>
      </c>
      <c r="AS22" s="243">
        <v>23396.988676100005</v>
      </c>
      <c r="AT22" s="243">
        <v>2836.264964</v>
      </c>
      <c r="AU22" s="243">
        <v>16919.865389319999</v>
      </c>
      <c r="AV22" s="243">
        <v>9831.6611661999996</v>
      </c>
      <c r="AW22" s="243">
        <v>3281.3676175999994</v>
      </c>
      <c r="AX22" s="243">
        <v>4914.2218314000002</v>
      </c>
      <c r="AY22" s="243">
        <v>27437.948500840008</v>
      </c>
      <c r="AZ22" s="243">
        <v>38393.767629839997</v>
      </c>
      <c r="BA22" s="224"/>
      <c r="BB22" s="224"/>
    </row>
    <row r="23" spans="1:54" x14ac:dyDescent="0.3">
      <c r="A23" s="242" t="s">
        <v>151</v>
      </c>
      <c r="B23" s="228">
        <f t="shared" ref="B23:AG23" si="10">IF(B22=0,0,B22/B$14)</f>
        <v>0</v>
      </c>
      <c r="C23" s="228">
        <f t="shared" si="10"/>
        <v>16.138877618592119</v>
      </c>
      <c r="D23" s="228">
        <f t="shared" si="10"/>
        <v>16.432384074687079</v>
      </c>
      <c r="E23" s="228">
        <f t="shared" si="10"/>
        <v>27.552186119919835</v>
      </c>
      <c r="F23" s="228">
        <f t="shared" si="10"/>
        <v>21.441954155686549</v>
      </c>
      <c r="G23" s="228">
        <f t="shared" si="10"/>
        <v>28.332519259680822</v>
      </c>
      <c r="H23" s="228">
        <f t="shared" si="10"/>
        <v>4.9793000000000003</v>
      </c>
      <c r="I23" s="228">
        <f t="shared" si="10"/>
        <v>22.0268137254902</v>
      </c>
      <c r="J23" s="228">
        <f t="shared" si="10"/>
        <v>23.268023830743402</v>
      </c>
      <c r="K23" s="228">
        <f t="shared" si="10"/>
        <v>44.656374025487011</v>
      </c>
      <c r="L23" s="228">
        <f t="shared" si="10"/>
        <v>28.972044318357309</v>
      </c>
      <c r="M23" s="228">
        <f t="shared" si="10"/>
        <v>21.033250557943347</v>
      </c>
      <c r="N23" s="228">
        <f t="shared" si="10"/>
        <v>31.177183390348183</v>
      </c>
      <c r="O23" s="228">
        <f t="shared" si="10"/>
        <v>31.773446633266961</v>
      </c>
      <c r="P23" s="228">
        <f t="shared" si="10"/>
        <v>24.26201358913443</v>
      </c>
      <c r="Q23" s="228">
        <f t="shared" si="10"/>
        <v>19.237635828813712</v>
      </c>
      <c r="R23" s="228">
        <f t="shared" si="10"/>
        <v>20.672895637994294</v>
      </c>
      <c r="S23" s="228">
        <f t="shared" si="10"/>
        <v>17.600622752747011</v>
      </c>
      <c r="T23" s="228">
        <f t="shared" si="10"/>
        <v>18.734184593431273</v>
      </c>
      <c r="U23" s="228">
        <f t="shared" si="10"/>
        <v>17.984114879316436</v>
      </c>
      <c r="V23" s="228">
        <f t="shared" si="10"/>
        <v>19.507209792000378</v>
      </c>
      <c r="W23" s="228">
        <f t="shared" si="10"/>
        <v>12.071559791829023</v>
      </c>
      <c r="X23" s="228">
        <f t="shared" si="10"/>
        <v>28.063500041769405</v>
      </c>
      <c r="Y23" s="228">
        <f t="shared" si="10"/>
        <v>23.347371051545203</v>
      </c>
      <c r="Z23" s="228">
        <f t="shared" si="10"/>
        <v>34.980287244623945</v>
      </c>
      <c r="AA23" s="228">
        <f t="shared" si="10"/>
        <v>11.349317084427467</v>
      </c>
      <c r="AB23" s="228">
        <f t="shared" si="10"/>
        <v>11.830741740570655</v>
      </c>
      <c r="AC23" s="228">
        <f t="shared" si="10"/>
        <v>22.483587049360576</v>
      </c>
      <c r="AD23" s="228">
        <f t="shared" si="10"/>
        <v>24.247051980605104</v>
      </c>
      <c r="AE23" s="228">
        <f t="shared" si="10"/>
        <v>33.871396676635968</v>
      </c>
      <c r="AF23" s="228">
        <f t="shared" si="10"/>
        <v>16.318964605624558</v>
      </c>
      <c r="AG23" s="228">
        <f t="shared" si="10"/>
        <v>15.585759763790193</v>
      </c>
      <c r="AH23" s="228">
        <f t="shared" ref="AH23:AZ23" si="11">IF(AH22=0,0,AH22/AH$14)</f>
        <v>25.55857450387396</v>
      </c>
      <c r="AI23" s="228">
        <f t="shared" si="11"/>
        <v>10.184432030305851</v>
      </c>
      <c r="AJ23" s="228">
        <f t="shared" si="11"/>
        <v>27.626573853851109</v>
      </c>
      <c r="AK23" s="228">
        <f t="shared" si="11"/>
        <v>11.88283983460486</v>
      </c>
      <c r="AL23" s="228">
        <f t="shared" si="11"/>
        <v>20.67448537586894</v>
      </c>
      <c r="AM23" s="228">
        <f t="shared" si="11"/>
        <v>9.5200690147943909</v>
      </c>
      <c r="AN23" s="228">
        <f t="shared" si="11"/>
        <v>22.675734132620981</v>
      </c>
      <c r="AO23" s="228">
        <f t="shared" si="11"/>
        <v>23.361959598977016</v>
      </c>
      <c r="AP23" s="228">
        <f t="shared" si="11"/>
        <v>21.449262912808468</v>
      </c>
      <c r="AQ23" s="228">
        <f t="shared" si="11"/>
        <v>13.544747773914827</v>
      </c>
      <c r="AR23" s="228">
        <f t="shared" si="11"/>
        <v>12.014251663731521</v>
      </c>
      <c r="AS23" s="228">
        <f t="shared" si="11"/>
        <v>20.796861115175226</v>
      </c>
      <c r="AT23" s="228">
        <f t="shared" si="11"/>
        <v>13.648356498724796</v>
      </c>
      <c r="AU23" s="228">
        <f t="shared" si="11"/>
        <v>14.176041519475955</v>
      </c>
      <c r="AV23" s="228">
        <f t="shared" si="11"/>
        <v>17.030348680691436</v>
      </c>
      <c r="AW23" s="228">
        <f t="shared" si="11"/>
        <v>17.585016616273716</v>
      </c>
      <c r="AX23" s="228">
        <f t="shared" si="11"/>
        <v>14.860787953325808</v>
      </c>
      <c r="AY23" s="228">
        <f t="shared" si="11"/>
        <v>18.27503080534705</v>
      </c>
      <c r="AZ23" s="228">
        <f t="shared" si="11"/>
        <v>17.274541718329228</v>
      </c>
      <c r="BA23" s="224"/>
      <c r="BB23" s="224"/>
    </row>
    <row r="24" spans="1:54" x14ac:dyDescent="0.3">
      <c r="A24" s="241" t="s">
        <v>154</v>
      </c>
      <c r="B24" s="244">
        <v>0</v>
      </c>
      <c r="C24" s="244">
        <v>335.788927</v>
      </c>
      <c r="D24" s="244">
        <v>0</v>
      </c>
      <c r="E24" s="244">
        <v>569.44043312000008</v>
      </c>
      <c r="F24" s="244">
        <v>0</v>
      </c>
      <c r="G24" s="244">
        <v>72.061584999999994</v>
      </c>
      <c r="H24" s="244">
        <v>0</v>
      </c>
      <c r="I24" s="244">
        <v>252.34545436000002</v>
      </c>
      <c r="J24" s="244">
        <v>52.680869799999996</v>
      </c>
      <c r="K24" s="244">
        <v>9.5890075400000008</v>
      </c>
      <c r="L24" s="244">
        <v>21.766297340000001</v>
      </c>
      <c r="M24" s="244">
        <v>203.87142236</v>
      </c>
      <c r="N24" s="244">
        <v>538.59126184000002</v>
      </c>
      <c r="O24" s="244">
        <v>20.243075380000001</v>
      </c>
      <c r="P24" s="244">
        <v>335.95217240000005</v>
      </c>
      <c r="Q24" s="244">
        <v>32.964103999999999</v>
      </c>
      <c r="R24" s="244">
        <v>2.480963</v>
      </c>
      <c r="S24" s="244">
        <v>0</v>
      </c>
      <c r="T24" s="244">
        <v>58.357761999999994</v>
      </c>
      <c r="U24" s="244">
        <v>0</v>
      </c>
      <c r="V24" s="244">
        <v>47.936061639999998</v>
      </c>
      <c r="W24" s="244">
        <v>0.57452828</v>
      </c>
      <c r="X24" s="244">
        <v>3.2208712424000003</v>
      </c>
      <c r="Y24" s="244">
        <v>4.7674258376000003</v>
      </c>
      <c r="Z24" s="244">
        <v>0</v>
      </c>
      <c r="AA24" s="244">
        <v>0</v>
      </c>
      <c r="AB24" s="244">
        <v>0</v>
      </c>
      <c r="AC24" s="244">
        <v>0</v>
      </c>
      <c r="AD24" s="244">
        <v>0</v>
      </c>
      <c r="AE24" s="244">
        <v>0</v>
      </c>
      <c r="AF24" s="244">
        <v>0</v>
      </c>
      <c r="AG24" s="244">
        <v>0</v>
      </c>
      <c r="AH24" s="244">
        <v>0</v>
      </c>
      <c r="AI24" s="244">
        <v>0</v>
      </c>
      <c r="AJ24" s="244">
        <v>0.96842870000000003</v>
      </c>
      <c r="AK24" s="244">
        <v>0</v>
      </c>
      <c r="AL24" s="244">
        <v>3.5958788800000003</v>
      </c>
      <c r="AM24" s="244">
        <v>0</v>
      </c>
      <c r="AN24" s="244">
        <v>19.058426520000001</v>
      </c>
      <c r="AO24" s="244">
        <v>0</v>
      </c>
      <c r="AP24" s="244">
        <v>0</v>
      </c>
      <c r="AQ24" s="244">
        <v>0</v>
      </c>
      <c r="AR24" s="244">
        <v>14.801522120000001</v>
      </c>
      <c r="AS24" s="244">
        <v>26.536904999999997</v>
      </c>
      <c r="AT24" s="244">
        <v>0</v>
      </c>
      <c r="AU24" s="244">
        <v>0</v>
      </c>
      <c r="AV24" s="244">
        <v>163.21766252</v>
      </c>
      <c r="AW24" s="244">
        <v>12.04699546</v>
      </c>
      <c r="AX24" s="244">
        <v>4.8121867400000005</v>
      </c>
      <c r="AY24" s="244">
        <v>646.75534672000003</v>
      </c>
      <c r="AZ24" s="244">
        <v>0</v>
      </c>
      <c r="BA24" s="224"/>
      <c r="BB24" s="224"/>
    </row>
    <row r="25" spans="1:54" x14ac:dyDescent="0.3">
      <c r="A25" s="242" t="s">
        <v>151</v>
      </c>
      <c r="B25" s="228">
        <f t="shared" ref="B25:AG25" si="12">IF(B24=0,0,B24/B$14)</f>
        <v>0</v>
      </c>
      <c r="C25" s="228">
        <f t="shared" si="12"/>
        <v>0.36500383386234192</v>
      </c>
      <c r="D25" s="228">
        <f t="shared" si="12"/>
        <v>0</v>
      </c>
      <c r="E25" s="228">
        <f t="shared" si="12"/>
        <v>0.81443992583316127</v>
      </c>
      <c r="F25" s="228">
        <f t="shared" si="12"/>
        <v>0</v>
      </c>
      <c r="G25" s="228">
        <f t="shared" si="12"/>
        <v>0.17087947878874105</v>
      </c>
      <c r="H25" s="228">
        <f t="shared" si="12"/>
        <v>0</v>
      </c>
      <c r="I25" s="228">
        <f t="shared" si="12"/>
        <v>0.39109901556272009</v>
      </c>
      <c r="J25" s="228">
        <f t="shared" si="12"/>
        <v>3.5611640650138304E-2</v>
      </c>
      <c r="K25" s="228">
        <f t="shared" si="12"/>
        <v>1.1735998068194309E-2</v>
      </c>
      <c r="L25" s="228">
        <f t="shared" si="12"/>
        <v>3.0952444208576183E-2</v>
      </c>
      <c r="M25" s="228">
        <f t="shared" si="12"/>
        <v>0.44353390161783113</v>
      </c>
      <c r="N25" s="228">
        <f t="shared" si="12"/>
        <v>0.43343882863710653</v>
      </c>
      <c r="O25" s="228">
        <f t="shared" si="12"/>
        <v>3.0554635403035019E-2</v>
      </c>
      <c r="P25" s="228">
        <f t="shared" si="12"/>
        <v>0.25103095936321118</v>
      </c>
      <c r="Q25" s="228">
        <f t="shared" si="12"/>
        <v>3.5472735881542698E-2</v>
      </c>
      <c r="R25" s="228">
        <f t="shared" si="12"/>
        <v>3.0648470024336309E-3</v>
      </c>
      <c r="S25" s="228">
        <f t="shared" si="12"/>
        <v>0</v>
      </c>
      <c r="T25" s="228">
        <f t="shared" si="12"/>
        <v>0.2730315429961635</v>
      </c>
      <c r="U25" s="228">
        <f t="shared" si="12"/>
        <v>0</v>
      </c>
      <c r="V25" s="228">
        <f t="shared" si="12"/>
        <v>0.17514549757976827</v>
      </c>
      <c r="W25" s="228">
        <f t="shared" si="12"/>
        <v>1.5698849408856065E-3</v>
      </c>
      <c r="X25" s="228">
        <f t="shared" si="12"/>
        <v>1.2680392156862745E-2</v>
      </c>
      <c r="Y25" s="228">
        <f t="shared" si="12"/>
        <v>2.9316386295042368E-3</v>
      </c>
      <c r="Z25" s="228">
        <f t="shared" si="12"/>
        <v>0</v>
      </c>
      <c r="AA25" s="228">
        <f t="shared" si="12"/>
        <v>0</v>
      </c>
      <c r="AB25" s="228">
        <f t="shared" si="12"/>
        <v>0</v>
      </c>
      <c r="AC25" s="228">
        <f t="shared" si="12"/>
        <v>0</v>
      </c>
      <c r="AD25" s="228">
        <f t="shared" si="12"/>
        <v>0</v>
      </c>
      <c r="AE25" s="228">
        <f t="shared" si="12"/>
        <v>0</v>
      </c>
      <c r="AF25" s="228">
        <f t="shared" si="12"/>
        <v>0</v>
      </c>
      <c r="AG25" s="228">
        <f t="shared" si="12"/>
        <v>0</v>
      </c>
      <c r="AH25" s="228">
        <f t="shared" ref="AH25:AZ25" si="13">IF(AH24=0,0,AH24/AH$14)</f>
        <v>0</v>
      </c>
      <c r="AI25" s="228">
        <f t="shared" si="13"/>
        <v>0</v>
      </c>
      <c r="AJ25" s="228">
        <f t="shared" si="13"/>
        <v>9.8408870030570485E-4</v>
      </c>
      <c r="AK25" s="228">
        <f t="shared" si="13"/>
        <v>0</v>
      </c>
      <c r="AL25" s="228">
        <f t="shared" si="13"/>
        <v>8.7267345090391267E-3</v>
      </c>
      <c r="AM25" s="228">
        <f t="shared" si="13"/>
        <v>0</v>
      </c>
      <c r="AN25" s="228">
        <f t="shared" si="13"/>
        <v>1.4525298681106788E-2</v>
      </c>
      <c r="AO25" s="228">
        <f t="shared" si="13"/>
        <v>0</v>
      </c>
      <c r="AP25" s="228">
        <f t="shared" si="13"/>
        <v>0</v>
      </c>
      <c r="AQ25" s="228">
        <f t="shared" si="13"/>
        <v>0</v>
      </c>
      <c r="AR25" s="228">
        <f t="shared" si="13"/>
        <v>2.647988007994671E-2</v>
      </c>
      <c r="AS25" s="228">
        <f t="shared" si="13"/>
        <v>2.3587835825870537E-2</v>
      </c>
      <c r="AT25" s="228">
        <f t="shared" si="13"/>
        <v>0</v>
      </c>
      <c r="AU25" s="228">
        <f t="shared" si="13"/>
        <v>0</v>
      </c>
      <c r="AV25" s="228">
        <f t="shared" si="13"/>
        <v>0.2827247254125394</v>
      </c>
      <c r="AW25" s="228">
        <f t="shared" si="13"/>
        <v>6.4560463815151306E-2</v>
      </c>
      <c r="AX25" s="228">
        <f t="shared" si="13"/>
        <v>1.4552230075981953E-2</v>
      </c>
      <c r="AY25" s="228">
        <f t="shared" si="13"/>
        <v>0.43077104997369109</v>
      </c>
      <c r="AZ25" s="228">
        <f t="shared" si="13"/>
        <v>0</v>
      </c>
      <c r="BA25" s="224"/>
      <c r="BB25" s="224"/>
    </row>
    <row r="26" spans="1:54" x14ac:dyDescent="0.3">
      <c r="A26" s="241" t="s">
        <v>155</v>
      </c>
      <c r="B26" s="244">
        <v>0</v>
      </c>
      <c r="C26" s="244">
        <v>1875.9036930000002</v>
      </c>
      <c r="D26" s="244">
        <v>0</v>
      </c>
      <c r="E26" s="244">
        <v>4162.0759625199998</v>
      </c>
      <c r="F26" s="244">
        <v>0</v>
      </c>
      <c r="G26" s="244">
        <v>529.16744999999992</v>
      </c>
      <c r="H26" s="244">
        <v>0</v>
      </c>
      <c r="I26" s="244">
        <v>1947.0905169200003</v>
      </c>
      <c r="J26" s="244">
        <v>662.14327860000003</v>
      </c>
      <c r="K26" s="244">
        <v>120.31581338000001</v>
      </c>
      <c r="L26" s="244">
        <v>258.96642298</v>
      </c>
      <c r="M26" s="244">
        <v>473.47430679999997</v>
      </c>
      <c r="N26" s="244">
        <v>3577.7071573200001</v>
      </c>
      <c r="O26" s="244">
        <v>28.50046056</v>
      </c>
      <c r="P26" s="244">
        <v>487.64359680000001</v>
      </c>
      <c r="Q26" s="244">
        <v>100.490911</v>
      </c>
      <c r="R26" s="244">
        <v>43.484843999999995</v>
      </c>
      <c r="S26" s="244">
        <v>0</v>
      </c>
      <c r="T26" s="244">
        <v>113.86380000000001</v>
      </c>
      <c r="U26" s="244">
        <v>0</v>
      </c>
      <c r="V26" s="244">
        <v>598.22319640000001</v>
      </c>
      <c r="W26" s="244">
        <v>12.967974799999999</v>
      </c>
      <c r="X26" s="244">
        <v>72.699949783999998</v>
      </c>
      <c r="Y26" s="244">
        <v>107.60803301600001</v>
      </c>
      <c r="Z26" s="244">
        <v>0</v>
      </c>
      <c r="AA26" s="244">
        <v>0</v>
      </c>
      <c r="AB26" s="244">
        <v>0</v>
      </c>
      <c r="AC26" s="244">
        <v>0</v>
      </c>
      <c r="AD26" s="244">
        <v>0</v>
      </c>
      <c r="AE26" s="244">
        <v>0</v>
      </c>
      <c r="AF26" s="244">
        <v>0</v>
      </c>
      <c r="AG26" s="244">
        <v>0</v>
      </c>
      <c r="AH26" s="244">
        <v>0</v>
      </c>
      <c r="AI26" s="244">
        <v>0</v>
      </c>
      <c r="AJ26" s="244">
        <v>4.3585917800000002</v>
      </c>
      <c r="AK26" s="244">
        <v>0</v>
      </c>
      <c r="AL26" s="244">
        <v>15.825895200000001</v>
      </c>
      <c r="AM26" s="244">
        <v>0</v>
      </c>
      <c r="AN26" s="244">
        <v>259.91387856</v>
      </c>
      <c r="AO26" s="244">
        <v>89.538023600000002</v>
      </c>
      <c r="AP26" s="244">
        <v>0</v>
      </c>
      <c r="AQ26" s="244">
        <v>0</v>
      </c>
      <c r="AR26" s="244">
        <v>182.15141736000001</v>
      </c>
      <c r="AS26" s="244">
        <v>380.1380868</v>
      </c>
      <c r="AT26" s="244">
        <v>0</v>
      </c>
      <c r="AU26" s="244">
        <v>0</v>
      </c>
      <c r="AV26" s="244">
        <v>277.65106204</v>
      </c>
      <c r="AW26" s="244">
        <v>20.49325442</v>
      </c>
      <c r="AX26" s="244">
        <v>8.1860549799999998</v>
      </c>
      <c r="AY26" s="244">
        <v>1045.26010288</v>
      </c>
      <c r="AZ26" s="244">
        <v>0</v>
      </c>
      <c r="BA26" s="224"/>
      <c r="BB26" s="224"/>
    </row>
    <row r="27" spans="1:54" x14ac:dyDescent="0.3">
      <c r="A27" s="242" t="s">
        <v>151</v>
      </c>
      <c r="B27" s="228">
        <f t="shared" ref="B27:AG27" si="14">IF(B26=0,0,B26/B$14)</f>
        <v>0</v>
      </c>
      <c r="C27" s="228">
        <f t="shared" si="14"/>
        <v>2.039114410409149</v>
      </c>
      <c r="D27" s="228">
        <f t="shared" si="14"/>
        <v>0</v>
      </c>
      <c r="E27" s="228">
        <f t="shared" si="14"/>
        <v>5.9527926734216221</v>
      </c>
      <c r="F27" s="228">
        <f t="shared" si="14"/>
        <v>0</v>
      </c>
      <c r="G27" s="228">
        <f t="shared" si="14"/>
        <v>1.2548136159920322</v>
      </c>
      <c r="H27" s="228">
        <f t="shared" si="14"/>
        <v>0</v>
      </c>
      <c r="I27" s="228">
        <f t="shared" si="14"/>
        <v>3.0177091412653092</v>
      </c>
      <c r="J27" s="228">
        <f t="shared" si="14"/>
        <v>0.44760097139488791</v>
      </c>
      <c r="K27" s="228">
        <f t="shared" si="14"/>
        <v>0.14725467130051989</v>
      </c>
      <c r="L27" s="228">
        <f t="shared" si="14"/>
        <v>0.368259407375301</v>
      </c>
      <c r="M27" s="228">
        <f t="shared" si="14"/>
        <v>1.0300703462007377</v>
      </c>
      <c r="N27" s="228">
        <f t="shared" si="14"/>
        <v>2.8792097260873244</v>
      </c>
      <c r="O27" s="228">
        <f t="shared" si="14"/>
        <v>4.3018225486120741E-2</v>
      </c>
      <c r="P27" s="228">
        <f t="shared" si="14"/>
        <v>0.36437817638601144</v>
      </c>
      <c r="Q27" s="228">
        <f t="shared" si="14"/>
        <v>0.10813846311122589</v>
      </c>
      <c r="R27" s="228">
        <f t="shared" si="14"/>
        <v>5.3718815550531811E-2</v>
      </c>
      <c r="S27" s="228">
        <f t="shared" si="14"/>
        <v>0</v>
      </c>
      <c r="T27" s="228">
        <f t="shared" si="14"/>
        <v>0.53272106297370636</v>
      </c>
      <c r="U27" s="228">
        <f t="shared" si="14"/>
        <v>0</v>
      </c>
      <c r="V27" s="228">
        <f t="shared" si="14"/>
        <v>2.1857469264810767</v>
      </c>
      <c r="W27" s="228">
        <f t="shared" si="14"/>
        <v>3.5434684524674805E-2</v>
      </c>
      <c r="X27" s="228">
        <f t="shared" si="14"/>
        <v>0.28621568627450977</v>
      </c>
      <c r="Y27" s="228">
        <f t="shared" si="14"/>
        <v>6.6171530964702865E-2</v>
      </c>
      <c r="Z27" s="228">
        <f t="shared" si="14"/>
        <v>0</v>
      </c>
      <c r="AA27" s="228">
        <f t="shared" si="14"/>
        <v>0</v>
      </c>
      <c r="AB27" s="228">
        <f t="shared" si="14"/>
        <v>0</v>
      </c>
      <c r="AC27" s="228">
        <f t="shared" si="14"/>
        <v>0</v>
      </c>
      <c r="AD27" s="228">
        <f t="shared" si="14"/>
        <v>0</v>
      </c>
      <c r="AE27" s="228">
        <f t="shared" si="14"/>
        <v>0</v>
      </c>
      <c r="AF27" s="228">
        <f t="shared" si="14"/>
        <v>0</v>
      </c>
      <c r="AG27" s="228">
        <f t="shared" si="14"/>
        <v>0</v>
      </c>
      <c r="AH27" s="228">
        <f t="shared" ref="AH27:AZ27" si="15">IF(AH26=0,0,AH26/AH$14)</f>
        <v>0</v>
      </c>
      <c r="AI27" s="228">
        <f t="shared" si="15"/>
        <v>0</v>
      </c>
      <c r="AJ27" s="228">
        <f t="shared" si="15"/>
        <v>4.429072496450517E-3</v>
      </c>
      <c r="AK27" s="228">
        <f t="shared" si="15"/>
        <v>0</v>
      </c>
      <c r="AL27" s="228">
        <f t="shared" si="15"/>
        <v>3.8407407587175646E-2</v>
      </c>
      <c r="AM27" s="228">
        <f t="shared" si="15"/>
        <v>0</v>
      </c>
      <c r="AN27" s="228">
        <f t="shared" si="15"/>
        <v>0.19809225664495822</v>
      </c>
      <c r="AO27" s="228">
        <f t="shared" si="15"/>
        <v>5.3696114304123424E-2</v>
      </c>
      <c r="AP27" s="228">
        <f t="shared" si="15"/>
        <v>0</v>
      </c>
      <c r="AQ27" s="228">
        <f t="shared" si="15"/>
        <v>0</v>
      </c>
      <c r="AR27" s="228">
        <f t="shared" si="15"/>
        <v>0.32586835657717633</v>
      </c>
      <c r="AS27" s="228">
        <f t="shared" si="15"/>
        <v>0.33789301286638079</v>
      </c>
      <c r="AT27" s="228">
        <f t="shared" si="15"/>
        <v>0</v>
      </c>
      <c r="AU27" s="228">
        <f t="shared" si="15"/>
        <v>0</v>
      </c>
      <c r="AV27" s="228">
        <f t="shared" si="15"/>
        <v>0.48094562232895616</v>
      </c>
      <c r="AW27" s="228">
        <f t="shared" si="15"/>
        <v>0.1098243968655982</v>
      </c>
      <c r="AX27" s="228">
        <f t="shared" si="15"/>
        <v>2.4754931992435072E-2</v>
      </c>
      <c r="AY27" s="228">
        <f t="shared" si="15"/>
        <v>0.69619492795342985</v>
      </c>
      <c r="AZ27" s="228">
        <f t="shared" si="15"/>
        <v>0</v>
      </c>
      <c r="BA27" s="224"/>
      <c r="BB27" s="224"/>
    </row>
    <row r="28" spans="1:54" x14ac:dyDescent="0.3">
      <c r="A28" s="224"/>
      <c r="B28" s="245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AH28" s="224"/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4"/>
      <c r="AU28" s="224"/>
      <c r="AV28" s="224"/>
      <c r="AW28" s="224"/>
      <c r="AX28" s="224"/>
      <c r="AY28" s="224"/>
      <c r="AZ28" s="224"/>
      <c r="BA28" s="224"/>
      <c r="BB28" s="224"/>
    </row>
    <row r="29" spans="1:54" s="20" customFormat="1" ht="15.5" x14ac:dyDescent="0.35">
      <c r="A29" s="246" t="s">
        <v>156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</row>
    <row r="30" spans="1:54" s="20" customFormat="1" ht="14" x14ac:dyDescent="0.3">
      <c r="A30" s="138" t="s">
        <v>157</v>
      </c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7"/>
      <c r="BB30" s="247"/>
    </row>
    <row r="31" spans="1:54" x14ac:dyDescent="0.3">
      <c r="A31" s="249" t="s">
        <v>158</v>
      </c>
      <c r="B31" s="250">
        <v>0</v>
      </c>
      <c r="C31" s="250">
        <v>374.34</v>
      </c>
      <c r="D31" s="250">
        <v>0</v>
      </c>
      <c r="E31" s="250">
        <v>445.02000000000004</v>
      </c>
      <c r="F31" s="250">
        <v>0</v>
      </c>
      <c r="G31" s="250">
        <v>209</v>
      </c>
      <c r="H31" s="250">
        <v>0</v>
      </c>
      <c r="I31" s="250">
        <v>550.06999999999994</v>
      </c>
      <c r="J31" s="250">
        <v>676.80000000000007</v>
      </c>
      <c r="K31" s="250">
        <v>29.47</v>
      </c>
      <c r="L31" s="250">
        <v>480.87</v>
      </c>
      <c r="M31" s="250">
        <v>345.62000000000006</v>
      </c>
      <c r="N31" s="250">
        <v>955.52</v>
      </c>
      <c r="O31" s="250">
        <v>35.53</v>
      </c>
      <c r="P31" s="250">
        <v>535.99</v>
      </c>
      <c r="Q31" s="250">
        <v>570.39</v>
      </c>
      <c r="R31" s="250">
        <v>25.51</v>
      </c>
      <c r="S31" s="250">
        <v>10.19</v>
      </c>
      <c r="T31" s="250">
        <v>159.25</v>
      </c>
      <c r="U31" s="250">
        <v>206.44000000000003</v>
      </c>
      <c r="V31" s="250">
        <v>168.45999999999998</v>
      </c>
      <c r="W31" s="250">
        <v>44.42</v>
      </c>
      <c r="X31" s="250">
        <v>249.02360000000002</v>
      </c>
      <c r="Y31" s="250">
        <v>978.2063999999998</v>
      </c>
      <c r="Z31" s="250">
        <v>1338.7564000000002</v>
      </c>
      <c r="AA31" s="250">
        <v>0</v>
      </c>
      <c r="AB31" s="250">
        <v>0</v>
      </c>
      <c r="AC31" s="250">
        <v>0</v>
      </c>
      <c r="AD31" s="250">
        <v>59.25</v>
      </c>
      <c r="AE31" s="250">
        <v>206.93359999999998</v>
      </c>
      <c r="AF31" s="250">
        <v>0</v>
      </c>
      <c r="AG31" s="250">
        <v>160.58000000000001</v>
      </c>
      <c r="AH31" s="250">
        <v>321.68</v>
      </c>
      <c r="AI31" s="250">
        <v>0</v>
      </c>
      <c r="AJ31" s="250">
        <v>456.37999999999994</v>
      </c>
      <c r="AK31" s="250">
        <v>0</v>
      </c>
      <c r="AL31" s="250">
        <v>197.64</v>
      </c>
      <c r="AM31" s="250">
        <v>0</v>
      </c>
      <c r="AN31" s="250">
        <v>550.06999999999994</v>
      </c>
      <c r="AO31" s="250">
        <v>676.80000000000007</v>
      </c>
      <c r="AP31" s="250">
        <v>29.47</v>
      </c>
      <c r="AQ31" s="250">
        <v>480.87</v>
      </c>
      <c r="AR31" s="250">
        <v>345.61999999999995</v>
      </c>
      <c r="AS31" s="250">
        <v>955.51999999999987</v>
      </c>
      <c r="AT31" s="250">
        <v>35.53</v>
      </c>
      <c r="AU31" s="250">
        <v>535.99</v>
      </c>
      <c r="AV31" s="250">
        <v>570.39</v>
      </c>
      <c r="AW31" s="250">
        <v>25.51</v>
      </c>
      <c r="AX31" s="250">
        <v>10.19</v>
      </c>
      <c r="AY31" s="250">
        <v>1474.0463999999997</v>
      </c>
      <c r="AZ31" s="250">
        <v>1500</v>
      </c>
      <c r="BA31" s="224"/>
      <c r="BB31" s="224"/>
    </row>
    <row r="32" spans="1:54" s="21" customFormat="1" x14ac:dyDescent="0.3">
      <c r="A32" s="251" t="s">
        <v>96</v>
      </c>
      <c r="B32" s="245">
        <v>0</v>
      </c>
      <c r="C32" s="245">
        <v>1494.3755329999999</v>
      </c>
      <c r="D32" s="245">
        <v>0</v>
      </c>
      <c r="E32" s="245">
        <v>2955.0329670000001</v>
      </c>
      <c r="F32" s="245">
        <v>0</v>
      </c>
      <c r="G32" s="245">
        <v>284.41672099999994</v>
      </c>
      <c r="H32" s="245">
        <v>0</v>
      </c>
      <c r="I32" s="245">
        <v>2170.1099949999998</v>
      </c>
      <c r="J32" s="245">
        <v>391.68203</v>
      </c>
      <c r="K32" s="245">
        <v>0</v>
      </c>
      <c r="L32" s="245">
        <v>0</v>
      </c>
      <c r="M32" s="245">
        <v>0</v>
      </c>
      <c r="N32" s="245">
        <v>8589.7755479999996</v>
      </c>
      <c r="O32" s="245">
        <v>0</v>
      </c>
      <c r="P32" s="245">
        <v>4.0710249999999997</v>
      </c>
      <c r="Q32" s="245">
        <v>0</v>
      </c>
      <c r="R32" s="245">
        <v>0</v>
      </c>
      <c r="S32" s="245">
        <v>0</v>
      </c>
      <c r="T32" s="245">
        <v>40.363068000000005</v>
      </c>
      <c r="U32" s="245">
        <v>2810.4066000000003</v>
      </c>
      <c r="V32" s="245">
        <v>625.60038400000008</v>
      </c>
      <c r="W32" s="245">
        <v>0</v>
      </c>
      <c r="X32" s="245">
        <v>0</v>
      </c>
      <c r="Y32" s="245">
        <v>0</v>
      </c>
      <c r="Z32" s="245">
        <v>33431.298371640005</v>
      </c>
      <c r="AA32" s="245">
        <v>0</v>
      </c>
      <c r="AB32" s="245">
        <v>0</v>
      </c>
      <c r="AC32" s="245">
        <v>0</v>
      </c>
      <c r="AD32" s="245">
        <v>1735.15995</v>
      </c>
      <c r="AE32" s="245">
        <v>5042.6290262399998</v>
      </c>
      <c r="AF32" s="245">
        <v>0</v>
      </c>
      <c r="AG32" s="245">
        <v>1256.100332</v>
      </c>
      <c r="AH32" s="245">
        <v>2402.353286</v>
      </c>
      <c r="AI32" s="245">
        <v>0</v>
      </c>
      <c r="AJ32" s="245">
        <v>16547.825945999997</v>
      </c>
      <c r="AK32" s="245">
        <v>0</v>
      </c>
      <c r="AL32" s="245">
        <v>961.25851199999988</v>
      </c>
      <c r="AM32" s="245">
        <v>0</v>
      </c>
      <c r="AN32" s="245">
        <v>12587.130386000001</v>
      </c>
      <c r="AO32" s="245">
        <v>6100.3955880000003</v>
      </c>
      <c r="AP32" s="245">
        <v>0</v>
      </c>
      <c r="AQ32" s="245">
        <v>0</v>
      </c>
      <c r="AR32" s="245">
        <v>0</v>
      </c>
      <c r="AS32" s="245">
        <v>9459.3366959999985</v>
      </c>
      <c r="AT32" s="245">
        <v>0</v>
      </c>
      <c r="AU32" s="245">
        <v>1141.871388</v>
      </c>
      <c r="AV32" s="245">
        <v>0</v>
      </c>
      <c r="AW32" s="245">
        <v>0</v>
      </c>
      <c r="AX32" s="245">
        <v>0</v>
      </c>
      <c r="AY32" s="245">
        <v>4114.8687630000004</v>
      </c>
      <c r="AZ32" s="245">
        <v>4315.5271514800006</v>
      </c>
      <c r="BA32" s="252"/>
      <c r="BB32" s="252"/>
    </row>
    <row r="33" spans="1:54" s="22" customFormat="1" x14ac:dyDescent="0.3">
      <c r="A33" s="251" t="s">
        <v>97</v>
      </c>
      <c r="B33" s="238">
        <v>0</v>
      </c>
      <c r="C33" s="238">
        <v>663.53995899999995</v>
      </c>
      <c r="D33" s="238">
        <v>0</v>
      </c>
      <c r="E33" s="238">
        <v>837.76633400000003</v>
      </c>
      <c r="F33" s="238">
        <v>0</v>
      </c>
      <c r="G33" s="238">
        <v>191.88206600000001</v>
      </c>
      <c r="H33" s="238">
        <v>0</v>
      </c>
      <c r="I33" s="238">
        <v>1517.4806630000003</v>
      </c>
      <c r="J33" s="238">
        <v>1629.9971240000002</v>
      </c>
      <c r="K33" s="238">
        <v>126.52060399999999</v>
      </c>
      <c r="L33" s="238">
        <v>2110.9039270000003</v>
      </c>
      <c r="M33" s="238">
        <v>6408.3694539999997</v>
      </c>
      <c r="N33" s="238">
        <v>8884.5225899999987</v>
      </c>
      <c r="O33" s="238">
        <v>426.09889300000009</v>
      </c>
      <c r="P33" s="238">
        <v>7186.1484930000006</v>
      </c>
      <c r="Q33" s="238">
        <v>18212.206887999997</v>
      </c>
      <c r="R33" s="238">
        <v>899.35563300000001</v>
      </c>
      <c r="S33" s="238">
        <v>126.48940899999999</v>
      </c>
      <c r="T33" s="238">
        <v>1919.8263430000002</v>
      </c>
      <c r="U33" s="238">
        <v>1293.6365160000003</v>
      </c>
      <c r="V33" s="238">
        <v>1732.5382539999998</v>
      </c>
      <c r="W33" s="238">
        <v>2553.1860859999997</v>
      </c>
      <c r="X33" s="238">
        <v>16950.94643276</v>
      </c>
      <c r="Y33" s="238">
        <v>17913.294372240001</v>
      </c>
      <c r="Z33" s="238">
        <v>29972.562818000002</v>
      </c>
      <c r="AA33" s="238">
        <v>0</v>
      </c>
      <c r="AB33" s="238">
        <v>0</v>
      </c>
      <c r="AC33" s="238">
        <v>0</v>
      </c>
      <c r="AD33" s="238">
        <v>0</v>
      </c>
      <c r="AE33" s="238">
        <v>3168.2346509999998</v>
      </c>
      <c r="AF33" s="238">
        <v>0</v>
      </c>
      <c r="AG33" s="238">
        <v>463.44809900000001</v>
      </c>
      <c r="AH33" s="238">
        <v>1642.443354</v>
      </c>
      <c r="AI33" s="238">
        <v>0</v>
      </c>
      <c r="AJ33" s="238">
        <v>426.61939000000012</v>
      </c>
      <c r="AK33" s="238">
        <v>0</v>
      </c>
      <c r="AL33" s="238">
        <v>26.057472000000001</v>
      </c>
      <c r="AM33" s="238">
        <v>0</v>
      </c>
      <c r="AN33" s="238">
        <v>8202.0521879999997</v>
      </c>
      <c r="AO33" s="238">
        <v>30530.505624000005</v>
      </c>
      <c r="AP33" s="238">
        <v>25.055393999999996</v>
      </c>
      <c r="AQ33" s="238">
        <v>13771.544406999999</v>
      </c>
      <c r="AR33" s="238">
        <v>12472.758391000003</v>
      </c>
      <c r="AS33" s="238">
        <v>11928.060497000002</v>
      </c>
      <c r="AT33" s="238">
        <v>1263.0410230000002</v>
      </c>
      <c r="AU33" s="238">
        <v>5440.440496000002</v>
      </c>
      <c r="AV33" s="238">
        <v>33216.444524999999</v>
      </c>
      <c r="AW33" s="238">
        <v>64.437439999999995</v>
      </c>
      <c r="AX33" s="238">
        <v>104.99762000000001</v>
      </c>
      <c r="AY33" s="238">
        <v>10153.31811068</v>
      </c>
      <c r="AZ33" s="238">
        <v>6072.6357671600008</v>
      </c>
      <c r="BA33" s="253"/>
      <c r="BB33" s="253"/>
    </row>
    <row r="34" spans="1:54" s="22" customFormat="1" x14ac:dyDescent="0.3">
      <c r="A34" s="251" t="s">
        <v>98</v>
      </c>
      <c r="B34" s="238">
        <v>0</v>
      </c>
      <c r="C34" s="238">
        <v>23501.219358000002</v>
      </c>
      <c r="D34" s="238">
        <v>0</v>
      </c>
      <c r="E34" s="238">
        <v>29672.323731999997</v>
      </c>
      <c r="F34" s="238">
        <v>0</v>
      </c>
      <c r="G34" s="238">
        <v>9512.3474000000006</v>
      </c>
      <c r="H34" s="238">
        <v>0</v>
      </c>
      <c r="I34" s="238">
        <v>44144.969970999999</v>
      </c>
      <c r="J34" s="238">
        <v>37922.823581000004</v>
      </c>
      <c r="K34" s="238">
        <v>2489.513614</v>
      </c>
      <c r="L34" s="238">
        <v>30578.590687000004</v>
      </c>
      <c r="M34" s="238">
        <v>27366.917150999998</v>
      </c>
      <c r="N34" s="238">
        <v>70602.367810000011</v>
      </c>
      <c r="O34" s="238">
        <v>2379.1778090000003</v>
      </c>
      <c r="P34" s="238">
        <v>33695.147637000002</v>
      </c>
      <c r="Q34" s="238">
        <v>32899.808073</v>
      </c>
      <c r="R34" s="238">
        <v>1226.6657110000001</v>
      </c>
      <c r="S34" s="238">
        <v>726.36944800000003</v>
      </c>
      <c r="T34" s="238">
        <v>10410.352339999999</v>
      </c>
      <c r="U34" s="238">
        <v>11570.179886</v>
      </c>
      <c r="V34" s="238">
        <v>11725.189598000001</v>
      </c>
      <c r="W34" s="238">
        <v>2638.8278460000001</v>
      </c>
      <c r="X34" s="238">
        <v>14582.342548320001</v>
      </c>
      <c r="Y34" s="238">
        <v>62325.821240279991</v>
      </c>
      <c r="Z34" s="238">
        <v>80103.405559560008</v>
      </c>
      <c r="AA34" s="238">
        <v>0</v>
      </c>
      <c r="AB34" s="238">
        <v>0</v>
      </c>
      <c r="AC34" s="238">
        <v>0</v>
      </c>
      <c r="AD34" s="238">
        <v>2767.29495</v>
      </c>
      <c r="AE34" s="238">
        <v>8355.2488078400002</v>
      </c>
      <c r="AF34" s="238">
        <v>0</v>
      </c>
      <c r="AG34" s="238">
        <v>10537.282159</v>
      </c>
      <c r="AH34" s="238">
        <v>14650.158939000001</v>
      </c>
      <c r="AI34" s="238">
        <v>0</v>
      </c>
      <c r="AJ34" s="238">
        <v>18351.636103999997</v>
      </c>
      <c r="AK34" s="238">
        <v>0</v>
      </c>
      <c r="AL34" s="238">
        <v>9699.9656319999995</v>
      </c>
      <c r="AM34" s="238">
        <v>0</v>
      </c>
      <c r="AN34" s="238">
        <v>25829.061446000003</v>
      </c>
      <c r="AO34" s="238">
        <v>29344.176843999998</v>
      </c>
      <c r="AP34" s="238">
        <v>2183.2407450000001</v>
      </c>
      <c r="AQ34" s="238">
        <v>21494.696645</v>
      </c>
      <c r="AR34" s="238">
        <v>20208.606321000003</v>
      </c>
      <c r="AS34" s="238">
        <v>62663.290359000013</v>
      </c>
      <c r="AT34" s="238">
        <v>2227.4474340000002</v>
      </c>
      <c r="AU34" s="238">
        <v>40925.319272000001</v>
      </c>
      <c r="AV34" s="238">
        <v>25550.433643000008</v>
      </c>
      <c r="AW34" s="238">
        <v>1608.8731590000002</v>
      </c>
      <c r="AX34" s="238">
        <v>836.62655799999993</v>
      </c>
      <c r="AY34" s="238">
        <v>88920.958804759983</v>
      </c>
      <c r="AZ34" s="238">
        <v>99790.038660239996</v>
      </c>
      <c r="BA34" s="253"/>
      <c r="BB34" s="253"/>
    </row>
    <row r="35" spans="1:54" s="22" customFormat="1" x14ac:dyDescent="0.3">
      <c r="A35" s="251" t="s">
        <v>99</v>
      </c>
      <c r="B35" s="254">
        <v>0</v>
      </c>
      <c r="C35" s="254">
        <v>9423.1613000000016</v>
      </c>
      <c r="D35" s="254">
        <v>0</v>
      </c>
      <c r="E35" s="254">
        <v>15605.992872999999</v>
      </c>
      <c r="F35" s="254">
        <v>0</v>
      </c>
      <c r="G35" s="254">
        <v>6994.7121590000015</v>
      </c>
      <c r="H35" s="254">
        <v>0</v>
      </c>
      <c r="I35" s="254">
        <v>13280.916931999998</v>
      </c>
      <c r="J35" s="254">
        <v>15065.543189000002</v>
      </c>
      <c r="K35" s="254">
        <v>1064.341467</v>
      </c>
      <c r="L35" s="254">
        <v>11040.171002000001</v>
      </c>
      <c r="M35" s="254">
        <v>8660.3248270000004</v>
      </c>
      <c r="N35" s="254">
        <v>29222.873872000007</v>
      </c>
      <c r="O35" s="254">
        <v>794.98125400000004</v>
      </c>
      <c r="P35" s="254">
        <v>11883.662817</v>
      </c>
      <c r="Q35" s="254">
        <v>11337.777653000003</v>
      </c>
      <c r="R35" s="254">
        <v>515.13310899999999</v>
      </c>
      <c r="S35" s="254">
        <v>238.41994</v>
      </c>
      <c r="T35" s="254">
        <v>3621.9893090000005</v>
      </c>
      <c r="U35" s="254">
        <v>5620.7234660000013</v>
      </c>
      <c r="V35" s="254">
        <v>4538.0247500000005</v>
      </c>
      <c r="W35" s="254">
        <v>1186.009558</v>
      </c>
      <c r="X35" s="254">
        <v>7027.5864519199995</v>
      </c>
      <c r="Y35" s="254">
        <v>24448.559275759999</v>
      </c>
      <c r="Z35" s="254">
        <v>58255.623468599988</v>
      </c>
      <c r="AA35" s="254">
        <v>0</v>
      </c>
      <c r="AB35" s="254">
        <v>0</v>
      </c>
      <c r="AC35" s="254">
        <v>0</v>
      </c>
      <c r="AD35" s="254">
        <v>2524.9565250000005</v>
      </c>
      <c r="AE35" s="254">
        <v>7573.241598640001</v>
      </c>
      <c r="AF35" s="254">
        <v>0</v>
      </c>
      <c r="AG35" s="254">
        <v>3454.1395770000004</v>
      </c>
      <c r="AH35" s="254">
        <v>8452.1189790000008</v>
      </c>
      <c r="AI35" s="254">
        <v>0</v>
      </c>
      <c r="AJ35" s="254">
        <v>20277.314457</v>
      </c>
      <c r="AK35" s="254">
        <v>0</v>
      </c>
      <c r="AL35" s="254">
        <v>3762.6304199999995</v>
      </c>
      <c r="AM35" s="254">
        <v>0</v>
      </c>
      <c r="AN35" s="254">
        <v>18811.482763</v>
      </c>
      <c r="AO35" s="254">
        <v>16168.664580000002</v>
      </c>
      <c r="AP35" s="254">
        <v>471.64672100000001</v>
      </c>
      <c r="AQ35" s="254">
        <v>7835.7516629999991</v>
      </c>
      <c r="AR35" s="254">
        <v>5056.159224</v>
      </c>
      <c r="AS35" s="254">
        <v>22023.328369000006</v>
      </c>
      <c r="AT35" s="254">
        <v>509.97900199999998</v>
      </c>
      <c r="AU35" s="254">
        <v>8802.2841589999989</v>
      </c>
      <c r="AV35" s="254">
        <v>9714.0950670000002</v>
      </c>
      <c r="AW35" s="254">
        <v>373.61061700000005</v>
      </c>
      <c r="AX35" s="254">
        <v>158.351101</v>
      </c>
      <c r="AY35" s="254">
        <v>26985.179227360004</v>
      </c>
      <c r="AZ35" s="254">
        <v>26373.389068279997</v>
      </c>
      <c r="BA35" s="253"/>
      <c r="BB35" s="253"/>
    </row>
    <row r="36" spans="1:54" s="22" customFormat="1" x14ac:dyDescent="0.3">
      <c r="A36" s="249" t="s">
        <v>159</v>
      </c>
      <c r="B36" s="250">
        <f t="shared" ref="B36:AG36" si="16">SUM(B32:B35)</f>
        <v>0</v>
      </c>
      <c r="C36" s="250">
        <f t="shared" si="16"/>
        <v>35082.296150000002</v>
      </c>
      <c r="D36" s="250">
        <f t="shared" si="16"/>
        <v>0</v>
      </c>
      <c r="E36" s="250">
        <f t="shared" si="16"/>
        <v>49071.115905999992</v>
      </c>
      <c r="F36" s="250">
        <f t="shared" si="16"/>
        <v>0</v>
      </c>
      <c r="G36" s="250">
        <f t="shared" si="16"/>
        <v>16983.358346000001</v>
      </c>
      <c r="H36" s="250">
        <f t="shared" si="16"/>
        <v>0</v>
      </c>
      <c r="I36" s="250">
        <f t="shared" si="16"/>
        <v>61113.477561</v>
      </c>
      <c r="J36" s="250">
        <f t="shared" si="16"/>
        <v>55010.045924000005</v>
      </c>
      <c r="K36" s="250">
        <f t="shared" si="16"/>
        <v>3680.375685</v>
      </c>
      <c r="L36" s="250">
        <f t="shared" si="16"/>
        <v>43729.665616000006</v>
      </c>
      <c r="M36" s="250">
        <f t="shared" si="16"/>
        <v>42435.611432000005</v>
      </c>
      <c r="N36" s="250">
        <f t="shared" si="16"/>
        <v>117299.53982000002</v>
      </c>
      <c r="O36" s="250">
        <f t="shared" si="16"/>
        <v>3600.2579560000004</v>
      </c>
      <c r="P36" s="250">
        <f t="shared" si="16"/>
        <v>52769.029972000004</v>
      </c>
      <c r="Q36" s="250">
        <f t="shared" si="16"/>
        <v>62449.792613999998</v>
      </c>
      <c r="R36" s="250">
        <f t="shared" si="16"/>
        <v>2641.1544530000001</v>
      </c>
      <c r="S36" s="250">
        <f t="shared" si="16"/>
        <v>1091.2787969999999</v>
      </c>
      <c r="T36" s="250">
        <f t="shared" si="16"/>
        <v>15992.531060000001</v>
      </c>
      <c r="U36" s="250">
        <f t="shared" si="16"/>
        <v>21294.946468000002</v>
      </c>
      <c r="V36" s="250">
        <f t="shared" si="16"/>
        <v>18621.352986000002</v>
      </c>
      <c r="W36" s="250">
        <f t="shared" si="16"/>
        <v>6378.0234899999996</v>
      </c>
      <c r="X36" s="250">
        <f t="shared" si="16"/>
        <v>38560.875433000001</v>
      </c>
      <c r="Y36" s="250">
        <f t="shared" si="16"/>
        <v>104687.67488827999</v>
      </c>
      <c r="Z36" s="250">
        <f t="shared" si="16"/>
        <v>201762.89021779998</v>
      </c>
      <c r="AA36" s="250">
        <f t="shared" si="16"/>
        <v>0</v>
      </c>
      <c r="AB36" s="250">
        <f t="shared" si="16"/>
        <v>0</v>
      </c>
      <c r="AC36" s="250">
        <f t="shared" si="16"/>
        <v>0</v>
      </c>
      <c r="AD36" s="250">
        <f t="shared" si="16"/>
        <v>7027.4114250000002</v>
      </c>
      <c r="AE36" s="250">
        <f t="shared" si="16"/>
        <v>24139.354083719998</v>
      </c>
      <c r="AF36" s="250">
        <f t="shared" si="16"/>
        <v>0</v>
      </c>
      <c r="AG36" s="250">
        <f t="shared" si="16"/>
        <v>15710.970166999999</v>
      </c>
      <c r="AH36" s="250">
        <f t="shared" ref="AH36:AZ36" si="17">SUM(AH32:AH35)</f>
        <v>27147.074558</v>
      </c>
      <c r="AI36" s="250">
        <f t="shared" si="17"/>
        <v>0</v>
      </c>
      <c r="AJ36" s="250">
        <f t="shared" si="17"/>
        <v>55603.395896999995</v>
      </c>
      <c r="AK36" s="250">
        <f t="shared" si="17"/>
        <v>0</v>
      </c>
      <c r="AL36" s="250">
        <f t="shared" si="17"/>
        <v>14449.912036</v>
      </c>
      <c r="AM36" s="250">
        <f t="shared" si="17"/>
        <v>0</v>
      </c>
      <c r="AN36" s="250">
        <f t="shared" si="17"/>
        <v>65429.726782999998</v>
      </c>
      <c r="AO36" s="250">
        <f t="shared" si="17"/>
        <v>82143.742635999995</v>
      </c>
      <c r="AP36" s="250">
        <f t="shared" si="17"/>
        <v>2679.9428600000001</v>
      </c>
      <c r="AQ36" s="250">
        <f t="shared" si="17"/>
        <v>43101.992715</v>
      </c>
      <c r="AR36" s="250">
        <f t="shared" si="17"/>
        <v>37737.523936000005</v>
      </c>
      <c r="AS36" s="250">
        <f t="shared" si="17"/>
        <v>106074.01592100003</v>
      </c>
      <c r="AT36" s="250">
        <f t="shared" si="17"/>
        <v>4000.4674590000004</v>
      </c>
      <c r="AU36" s="250">
        <f t="shared" si="17"/>
        <v>56309.915315000006</v>
      </c>
      <c r="AV36" s="250">
        <f t="shared" si="17"/>
        <v>68480.973235000012</v>
      </c>
      <c r="AW36" s="250">
        <f t="shared" si="17"/>
        <v>2046.9212160000002</v>
      </c>
      <c r="AX36" s="250">
        <f t="shared" si="17"/>
        <v>1099.975279</v>
      </c>
      <c r="AY36" s="250">
        <f t="shared" si="17"/>
        <v>130174.32490579998</v>
      </c>
      <c r="AZ36" s="250">
        <f t="shared" si="17"/>
        <v>136551.59064715999</v>
      </c>
      <c r="BA36" s="253"/>
      <c r="BB36" s="253"/>
    </row>
    <row r="37" spans="1:54" s="21" customFormat="1" x14ac:dyDescent="0.3">
      <c r="A37" s="251" t="s">
        <v>100</v>
      </c>
      <c r="B37" s="238">
        <v>0</v>
      </c>
      <c r="C37" s="238">
        <v>335.70958300000001</v>
      </c>
      <c r="D37" s="238">
        <v>0</v>
      </c>
      <c r="E37" s="238">
        <v>548.81108599999993</v>
      </c>
      <c r="F37" s="238">
        <v>0</v>
      </c>
      <c r="G37" s="238">
        <v>23.281821000000001</v>
      </c>
      <c r="H37" s="238">
        <v>0</v>
      </c>
      <c r="I37" s="238">
        <v>219.64489300000002</v>
      </c>
      <c r="J37" s="238">
        <v>28.636873000000001</v>
      </c>
      <c r="K37" s="238">
        <v>9.0266610000000007</v>
      </c>
      <c r="L37" s="238">
        <v>21.138752000000004</v>
      </c>
      <c r="M37" s="238">
        <v>24.951552</v>
      </c>
      <c r="N37" s="238">
        <v>120.51866400000002</v>
      </c>
      <c r="O37" s="238">
        <v>0</v>
      </c>
      <c r="P37" s="238">
        <v>16.898765000000001</v>
      </c>
      <c r="Q37" s="238">
        <v>16.897283999999999</v>
      </c>
      <c r="R37" s="238">
        <v>2.480963</v>
      </c>
      <c r="S37" s="238">
        <v>0</v>
      </c>
      <c r="T37" s="238">
        <v>58.357761999999994</v>
      </c>
      <c r="U37" s="238">
        <v>0</v>
      </c>
      <c r="V37" s="238">
        <v>45.757199999999997</v>
      </c>
      <c r="W37" s="238">
        <v>0</v>
      </c>
      <c r="X37" s="238">
        <v>0</v>
      </c>
      <c r="Y37" s="238">
        <v>0</v>
      </c>
      <c r="Z37" s="238">
        <v>0</v>
      </c>
      <c r="AA37" s="238">
        <v>0</v>
      </c>
      <c r="AB37" s="238">
        <v>0</v>
      </c>
      <c r="AC37" s="238">
        <v>0</v>
      </c>
      <c r="AD37" s="238">
        <v>0</v>
      </c>
      <c r="AE37" s="238">
        <v>0</v>
      </c>
      <c r="AF37" s="238">
        <v>0</v>
      </c>
      <c r="AG37" s="238">
        <v>0</v>
      </c>
      <c r="AH37" s="238">
        <v>0</v>
      </c>
      <c r="AI37" s="238">
        <v>0</v>
      </c>
      <c r="AJ37" s="238">
        <v>0</v>
      </c>
      <c r="AK37" s="238">
        <v>0</v>
      </c>
      <c r="AL37" s="238">
        <v>0</v>
      </c>
      <c r="AM37" s="238">
        <v>0</v>
      </c>
      <c r="AN37" s="238">
        <v>0</v>
      </c>
      <c r="AO37" s="238">
        <v>0</v>
      </c>
      <c r="AP37" s="238">
        <v>0</v>
      </c>
      <c r="AQ37" s="238">
        <v>0</v>
      </c>
      <c r="AR37" s="238">
        <v>0</v>
      </c>
      <c r="AS37" s="238">
        <v>0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238">
        <v>0</v>
      </c>
      <c r="BA37" s="252"/>
      <c r="BB37" s="252"/>
    </row>
    <row r="38" spans="1:54" s="22" customFormat="1" x14ac:dyDescent="0.3">
      <c r="A38" s="253" t="s">
        <v>101</v>
      </c>
      <c r="B38" s="254">
        <v>0</v>
      </c>
      <c r="C38" s="254">
        <v>1868.5174050000001</v>
      </c>
      <c r="D38" s="254">
        <v>0</v>
      </c>
      <c r="E38" s="254">
        <v>3921.7758429999999</v>
      </c>
      <c r="F38" s="254">
        <v>0</v>
      </c>
      <c r="G38" s="254">
        <v>400.47946200000001</v>
      </c>
      <c r="H38" s="254">
        <v>0</v>
      </c>
      <c r="I38" s="254">
        <v>1623.8935880000001</v>
      </c>
      <c r="J38" s="254">
        <v>353.35192500000005</v>
      </c>
      <c r="K38" s="254">
        <v>117.744438</v>
      </c>
      <c r="L38" s="254">
        <v>111.00713200000001</v>
      </c>
      <c r="M38" s="254">
        <v>194.59698500000002</v>
      </c>
      <c r="N38" s="254">
        <v>2948.016599</v>
      </c>
      <c r="O38" s="254">
        <v>0</v>
      </c>
      <c r="P38" s="254">
        <v>58.412084999999998</v>
      </c>
      <c r="Q38" s="254">
        <v>72.682514999999995</v>
      </c>
      <c r="R38" s="254">
        <v>43.484843999999995</v>
      </c>
      <c r="S38" s="254">
        <v>0</v>
      </c>
      <c r="T38" s="254">
        <v>113.86380000000001</v>
      </c>
      <c r="U38" s="254">
        <v>0</v>
      </c>
      <c r="V38" s="254">
        <v>549.04298400000005</v>
      </c>
      <c r="W38" s="254">
        <v>0</v>
      </c>
      <c r="X38" s="254">
        <v>0</v>
      </c>
      <c r="Y38" s="254">
        <v>0</v>
      </c>
      <c r="Z38" s="254">
        <v>0</v>
      </c>
      <c r="AA38" s="254">
        <v>0</v>
      </c>
      <c r="AB38" s="254">
        <v>0</v>
      </c>
      <c r="AC38" s="254">
        <v>0</v>
      </c>
      <c r="AD38" s="254">
        <v>0</v>
      </c>
      <c r="AE38" s="254">
        <v>0</v>
      </c>
      <c r="AF38" s="254">
        <v>0</v>
      </c>
      <c r="AG38" s="254">
        <v>0</v>
      </c>
      <c r="AH38" s="254">
        <v>0</v>
      </c>
      <c r="AI38" s="254">
        <v>0</v>
      </c>
      <c r="AJ38" s="254">
        <v>0</v>
      </c>
      <c r="AK38" s="254">
        <v>0</v>
      </c>
      <c r="AL38" s="254">
        <v>0</v>
      </c>
      <c r="AM38" s="254">
        <v>0</v>
      </c>
      <c r="AN38" s="254">
        <v>0</v>
      </c>
      <c r="AO38" s="254">
        <v>0</v>
      </c>
      <c r="AP38" s="254">
        <v>0</v>
      </c>
      <c r="AQ38" s="254">
        <v>0</v>
      </c>
      <c r="AR38" s="254">
        <v>0</v>
      </c>
      <c r="AS38" s="254">
        <v>0</v>
      </c>
      <c r="AT38" s="254">
        <v>0</v>
      </c>
      <c r="AU38" s="254">
        <v>0</v>
      </c>
      <c r="AV38" s="254">
        <v>0</v>
      </c>
      <c r="AW38" s="254">
        <v>0</v>
      </c>
      <c r="AX38" s="254">
        <v>0</v>
      </c>
      <c r="AY38" s="254">
        <v>0</v>
      </c>
      <c r="AZ38" s="254">
        <v>0</v>
      </c>
      <c r="BA38" s="253"/>
      <c r="BB38" s="253"/>
    </row>
    <row r="39" spans="1:54" s="22" customFormat="1" x14ac:dyDescent="0.3">
      <c r="A39" s="249" t="s">
        <v>160</v>
      </c>
      <c r="B39" s="250">
        <f t="shared" ref="B39:AG39" si="18">SUM(B37:B38)</f>
        <v>0</v>
      </c>
      <c r="C39" s="250">
        <f t="shared" si="18"/>
        <v>2204.2269879999999</v>
      </c>
      <c r="D39" s="250">
        <f t="shared" si="18"/>
        <v>0</v>
      </c>
      <c r="E39" s="250">
        <f t="shared" si="18"/>
        <v>4470.5869290000001</v>
      </c>
      <c r="F39" s="250">
        <f t="shared" si="18"/>
        <v>0</v>
      </c>
      <c r="G39" s="250">
        <f t="shared" si="18"/>
        <v>423.76128299999999</v>
      </c>
      <c r="H39" s="250">
        <f t="shared" si="18"/>
        <v>0</v>
      </c>
      <c r="I39" s="250">
        <f t="shared" si="18"/>
        <v>1843.538481</v>
      </c>
      <c r="J39" s="250">
        <f t="shared" si="18"/>
        <v>381.98879800000003</v>
      </c>
      <c r="K39" s="250">
        <f t="shared" si="18"/>
        <v>126.77109900000001</v>
      </c>
      <c r="L39" s="250">
        <f t="shared" si="18"/>
        <v>132.14588400000002</v>
      </c>
      <c r="M39" s="250">
        <f t="shared" si="18"/>
        <v>219.54853700000001</v>
      </c>
      <c r="N39" s="250">
        <f t="shared" si="18"/>
        <v>3068.5352630000002</v>
      </c>
      <c r="O39" s="250">
        <f t="shared" si="18"/>
        <v>0</v>
      </c>
      <c r="P39" s="250">
        <f t="shared" si="18"/>
        <v>75.310850000000002</v>
      </c>
      <c r="Q39" s="250">
        <f t="shared" si="18"/>
        <v>89.579798999999994</v>
      </c>
      <c r="R39" s="250">
        <f t="shared" si="18"/>
        <v>45.965806999999998</v>
      </c>
      <c r="S39" s="250">
        <f t="shared" si="18"/>
        <v>0</v>
      </c>
      <c r="T39" s="250">
        <f t="shared" si="18"/>
        <v>172.22156200000001</v>
      </c>
      <c r="U39" s="250">
        <f t="shared" si="18"/>
        <v>0</v>
      </c>
      <c r="V39" s="250">
        <f t="shared" si="18"/>
        <v>594.80018400000006</v>
      </c>
      <c r="W39" s="250">
        <f t="shared" si="18"/>
        <v>0</v>
      </c>
      <c r="X39" s="250">
        <f t="shared" si="18"/>
        <v>0</v>
      </c>
      <c r="Y39" s="250">
        <f t="shared" si="18"/>
        <v>0</v>
      </c>
      <c r="Z39" s="250">
        <f t="shared" si="18"/>
        <v>0</v>
      </c>
      <c r="AA39" s="250">
        <f t="shared" si="18"/>
        <v>0</v>
      </c>
      <c r="AB39" s="250">
        <f t="shared" si="18"/>
        <v>0</v>
      </c>
      <c r="AC39" s="250">
        <f t="shared" si="18"/>
        <v>0</v>
      </c>
      <c r="AD39" s="250">
        <f t="shared" si="18"/>
        <v>0</v>
      </c>
      <c r="AE39" s="250">
        <f t="shared" si="18"/>
        <v>0</v>
      </c>
      <c r="AF39" s="250">
        <f t="shared" si="18"/>
        <v>0</v>
      </c>
      <c r="AG39" s="250">
        <f t="shared" si="18"/>
        <v>0</v>
      </c>
      <c r="AH39" s="250">
        <f t="shared" ref="AH39:AZ39" si="19">SUM(AH37:AH38)</f>
        <v>0</v>
      </c>
      <c r="AI39" s="250">
        <f t="shared" si="19"/>
        <v>0</v>
      </c>
      <c r="AJ39" s="250">
        <f t="shared" si="19"/>
        <v>0</v>
      </c>
      <c r="AK39" s="250">
        <f t="shared" si="19"/>
        <v>0</v>
      </c>
      <c r="AL39" s="250">
        <f t="shared" si="19"/>
        <v>0</v>
      </c>
      <c r="AM39" s="250">
        <f t="shared" si="19"/>
        <v>0</v>
      </c>
      <c r="AN39" s="250">
        <f t="shared" si="19"/>
        <v>0</v>
      </c>
      <c r="AO39" s="250">
        <f t="shared" si="19"/>
        <v>0</v>
      </c>
      <c r="AP39" s="250">
        <f t="shared" si="19"/>
        <v>0</v>
      </c>
      <c r="AQ39" s="250">
        <f t="shared" si="19"/>
        <v>0</v>
      </c>
      <c r="AR39" s="250">
        <f t="shared" si="19"/>
        <v>0</v>
      </c>
      <c r="AS39" s="250">
        <f t="shared" si="19"/>
        <v>0</v>
      </c>
      <c r="AT39" s="250">
        <f t="shared" si="19"/>
        <v>0</v>
      </c>
      <c r="AU39" s="250">
        <f t="shared" si="19"/>
        <v>0</v>
      </c>
      <c r="AV39" s="250">
        <f t="shared" si="19"/>
        <v>0</v>
      </c>
      <c r="AW39" s="250">
        <f t="shared" si="19"/>
        <v>0</v>
      </c>
      <c r="AX39" s="250">
        <f t="shared" si="19"/>
        <v>0</v>
      </c>
      <c r="AY39" s="250">
        <f t="shared" si="19"/>
        <v>0</v>
      </c>
      <c r="AZ39" s="250">
        <f t="shared" si="19"/>
        <v>0</v>
      </c>
      <c r="BA39" s="253"/>
      <c r="BB39" s="253"/>
    </row>
    <row r="40" spans="1:54" s="21" customFormat="1" x14ac:dyDescent="0.3">
      <c r="A40" s="249" t="s">
        <v>161</v>
      </c>
      <c r="B40" s="250">
        <v>0</v>
      </c>
      <c r="C40" s="250">
        <v>31.397339317198277</v>
      </c>
      <c r="D40" s="250">
        <v>0</v>
      </c>
      <c r="E40" s="250">
        <v>25.484023189968987</v>
      </c>
      <c r="F40" s="250">
        <v>0</v>
      </c>
      <c r="G40" s="250">
        <v>24.47253588516746</v>
      </c>
      <c r="H40" s="250">
        <v>0</v>
      </c>
      <c r="I40" s="250">
        <v>25.389041394731581</v>
      </c>
      <c r="J40" s="250">
        <v>24</v>
      </c>
      <c r="K40" s="250">
        <v>29</v>
      </c>
      <c r="L40" s="250">
        <v>26.922120323580181</v>
      </c>
      <c r="M40" s="250">
        <v>26.601730223945371</v>
      </c>
      <c r="N40" s="250">
        <v>28.60772145010047</v>
      </c>
      <c r="O40" s="250">
        <v>25.674922600619194</v>
      </c>
      <c r="P40" s="250">
        <v>27.780387693800257</v>
      </c>
      <c r="Q40" s="250">
        <v>27.488700713546873</v>
      </c>
      <c r="R40" s="250">
        <v>28.366914935319482</v>
      </c>
      <c r="S40" s="250">
        <v>28.572129538763491</v>
      </c>
      <c r="T40" s="250">
        <v>26.937833594976453</v>
      </c>
      <c r="U40" s="250">
        <v>28.999999999999996</v>
      </c>
      <c r="V40" s="250">
        <v>28.763267244449725</v>
      </c>
      <c r="W40" s="250">
        <v>27.000000000000004</v>
      </c>
      <c r="X40" s="250">
        <v>27.956992028064807</v>
      </c>
      <c r="Y40" s="250">
        <v>25.610347264135669</v>
      </c>
      <c r="Z40" s="250">
        <v>27.114696594541016</v>
      </c>
      <c r="AA40" s="250">
        <v>0</v>
      </c>
      <c r="AB40" s="250">
        <v>0</v>
      </c>
      <c r="AC40" s="250">
        <v>0</v>
      </c>
      <c r="AD40" s="250">
        <v>29</v>
      </c>
      <c r="AE40" s="250">
        <v>27.70296558896187</v>
      </c>
      <c r="AF40" s="250">
        <v>0</v>
      </c>
      <c r="AG40" s="250">
        <v>28.999999999999996</v>
      </c>
      <c r="AH40" s="250">
        <v>29.000000000000004</v>
      </c>
      <c r="AI40" s="250">
        <v>0</v>
      </c>
      <c r="AJ40" s="250">
        <v>28.950216924492757</v>
      </c>
      <c r="AK40" s="250">
        <v>0</v>
      </c>
      <c r="AL40" s="250">
        <v>29</v>
      </c>
      <c r="AM40" s="250">
        <v>0</v>
      </c>
      <c r="AN40" s="250">
        <v>29.000000000000007</v>
      </c>
      <c r="AO40" s="250">
        <v>28.999999999999996</v>
      </c>
      <c r="AP40" s="250">
        <v>29</v>
      </c>
      <c r="AQ40" s="250">
        <v>29</v>
      </c>
      <c r="AR40" s="250">
        <v>29.000000000000007</v>
      </c>
      <c r="AS40" s="250">
        <v>29.000000000000007</v>
      </c>
      <c r="AT40" s="250">
        <v>28.999999999999996</v>
      </c>
      <c r="AU40" s="250">
        <v>29</v>
      </c>
      <c r="AV40" s="250">
        <v>29.000000000000011</v>
      </c>
      <c r="AW40" s="250">
        <v>28.999999999999996</v>
      </c>
      <c r="AX40" s="250">
        <v>29</v>
      </c>
      <c r="AY40" s="250">
        <v>25.503500839593656</v>
      </c>
      <c r="AZ40" s="250">
        <v>24.387184800000004</v>
      </c>
      <c r="BA40" s="252"/>
      <c r="BB40" s="252"/>
    </row>
    <row r="41" spans="1:54" s="21" customFormat="1" x14ac:dyDescent="0.3">
      <c r="A41" s="249"/>
      <c r="B41" s="250"/>
      <c r="C41" s="255">
        <f t="shared" ref="C41:AH41" si="20">C33/C36</f>
        <v>1.8913812145103848E-2</v>
      </c>
      <c r="D41" s="255" t="e">
        <f t="shared" si="20"/>
        <v>#DIV/0!</v>
      </c>
      <c r="E41" s="255">
        <f t="shared" si="20"/>
        <v>1.707249404323339E-2</v>
      </c>
      <c r="F41" s="255" t="e">
        <f t="shared" si="20"/>
        <v>#DIV/0!</v>
      </c>
      <c r="G41" s="255">
        <f t="shared" si="20"/>
        <v>1.1298240435772997E-2</v>
      </c>
      <c r="H41" s="255" t="e">
        <f t="shared" si="20"/>
        <v>#DIV/0!</v>
      </c>
      <c r="I41" s="255">
        <f t="shared" si="20"/>
        <v>2.4830540227159179E-2</v>
      </c>
      <c r="J41" s="255">
        <f t="shared" si="20"/>
        <v>2.9630899167980125E-2</v>
      </c>
      <c r="K41" s="255">
        <f t="shared" si="20"/>
        <v>3.4377089413903134E-2</v>
      </c>
      <c r="L41" s="255">
        <f t="shared" si="20"/>
        <v>4.8271668609047247E-2</v>
      </c>
      <c r="M41" s="255">
        <f t="shared" si="20"/>
        <v>0.15101395355806166</v>
      </c>
      <c r="N41" s="255">
        <f t="shared" si="20"/>
        <v>7.5742177707036104E-2</v>
      </c>
      <c r="O41" s="255">
        <f t="shared" si="20"/>
        <v>0.11835232314114774</v>
      </c>
      <c r="P41" s="255">
        <f t="shared" si="20"/>
        <v>0.13618117476885727</v>
      </c>
      <c r="Q41" s="255">
        <f t="shared" si="20"/>
        <v>0.29162958155151958</v>
      </c>
      <c r="R41" s="255">
        <f t="shared" si="20"/>
        <v>0.34051610725698062</v>
      </c>
      <c r="S41" s="255">
        <f t="shared" si="20"/>
        <v>0.11590934355888526</v>
      </c>
      <c r="T41" s="255">
        <f t="shared" si="20"/>
        <v>0.12004518458005733</v>
      </c>
      <c r="U41" s="255">
        <f t="shared" si="20"/>
        <v>6.0748521624318375E-2</v>
      </c>
      <c r="V41" s="255">
        <f t="shared" si="20"/>
        <v>9.3040406639762721E-2</v>
      </c>
      <c r="W41" s="255">
        <f t="shared" si="20"/>
        <v>0.40030992203197419</v>
      </c>
      <c r="X41" s="255">
        <f t="shared" si="20"/>
        <v>0.43958925315926706</v>
      </c>
      <c r="Y41" s="255">
        <f t="shared" si="20"/>
        <v>0.17111177979028203</v>
      </c>
      <c r="Z41" s="255">
        <f t="shared" si="20"/>
        <v>0.14855339743421139</v>
      </c>
      <c r="AA41" s="255" t="e">
        <f t="shared" si="20"/>
        <v>#DIV/0!</v>
      </c>
      <c r="AB41" s="255" t="e">
        <f t="shared" si="20"/>
        <v>#DIV/0!</v>
      </c>
      <c r="AC41" s="255" t="e">
        <f t="shared" si="20"/>
        <v>#DIV/0!</v>
      </c>
      <c r="AD41" s="255">
        <f t="shared" si="20"/>
        <v>0</v>
      </c>
      <c r="AE41" s="255">
        <f t="shared" si="20"/>
        <v>0.13124769784692428</v>
      </c>
      <c r="AF41" s="255" t="e">
        <f t="shared" si="20"/>
        <v>#DIV/0!</v>
      </c>
      <c r="AG41" s="255">
        <f t="shared" si="20"/>
        <v>2.9498375598309416E-2</v>
      </c>
      <c r="AH41" s="255">
        <f t="shared" si="20"/>
        <v>6.0501670280932229E-2</v>
      </c>
      <c r="AI41" s="255" t="e">
        <f t="shared" ref="AI41:AZ41" si="21">AI33/AI36</f>
        <v>#DIV/0!</v>
      </c>
      <c r="AJ41" s="255">
        <f t="shared" si="21"/>
        <v>7.6725419934831314E-3</v>
      </c>
      <c r="AK41" s="255" t="e">
        <f t="shared" si="21"/>
        <v>#DIV/0!</v>
      </c>
      <c r="AL41" s="255">
        <f t="shared" si="21"/>
        <v>1.8032962370346157E-3</v>
      </c>
      <c r="AM41" s="255" t="e">
        <f t="shared" si="21"/>
        <v>#DIV/0!</v>
      </c>
      <c r="AN41" s="255">
        <f t="shared" si="21"/>
        <v>0.12535666265583525</v>
      </c>
      <c r="AO41" s="255">
        <f t="shared" si="21"/>
        <v>0.37167171404994914</v>
      </c>
      <c r="AP41" s="255">
        <f t="shared" si="21"/>
        <v>9.3492269458312245E-3</v>
      </c>
      <c r="AQ41" s="255">
        <f t="shared" si="21"/>
        <v>0.31951061980035417</v>
      </c>
      <c r="AR41" s="255">
        <f t="shared" si="21"/>
        <v>0.33051342775304654</v>
      </c>
      <c r="AS41" s="255">
        <f t="shared" si="21"/>
        <v>0.11245035264700054</v>
      </c>
      <c r="AT41" s="255">
        <f t="shared" si="21"/>
        <v>0.31572335881860253</v>
      </c>
      <c r="AU41" s="255">
        <f t="shared" si="21"/>
        <v>9.6616030508409612E-2</v>
      </c>
      <c r="AV41" s="255">
        <f t="shared" si="21"/>
        <v>0.48504632682444665</v>
      </c>
      <c r="AW41" s="255">
        <f t="shared" si="21"/>
        <v>3.1480175932672529E-2</v>
      </c>
      <c r="AX41" s="255">
        <f t="shared" si="21"/>
        <v>9.5454527028511524E-2</v>
      </c>
      <c r="AY41" s="255">
        <f t="shared" si="21"/>
        <v>7.7997854938194611E-2</v>
      </c>
      <c r="AZ41" s="255">
        <f t="shared" si="21"/>
        <v>4.4471366011775565E-2</v>
      </c>
      <c r="BA41" s="252"/>
      <c r="BB41" s="252"/>
    </row>
    <row r="42" spans="1:54" s="23" customFormat="1" ht="14" x14ac:dyDescent="0.3">
      <c r="A42" s="138" t="s">
        <v>162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56"/>
      <c r="BB42" s="256"/>
    </row>
    <row r="43" spans="1:54" s="22" customFormat="1" x14ac:dyDescent="0.3">
      <c r="A43" s="249" t="s">
        <v>158</v>
      </c>
      <c r="B43" s="250">
        <v>0</v>
      </c>
      <c r="C43" s="250">
        <v>2.2800000000000002</v>
      </c>
      <c r="D43" s="250">
        <v>0</v>
      </c>
      <c r="E43" s="250">
        <v>8.9003999999999994</v>
      </c>
      <c r="F43" s="250">
        <v>0</v>
      </c>
      <c r="G43" s="250">
        <v>4.18</v>
      </c>
      <c r="H43" s="250">
        <v>0</v>
      </c>
      <c r="I43" s="250">
        <v>11.0014</v>
      </c>
      <c r="J43" s="250">
        <v>13.536</v>
      </c>
      <c r="K43" s="250">
        <v>0.58940000000000003</v>
      </c>
      <c r="L43" s="250">
        <v>9.6173999999999999</v>
      </c>
      <c r="M43" s="250">
        <v>6.9123999999999999</v>
      </c>
      <c r="N43" s="250">
        <v>19.110399999999998</v>
      </c>
      <c r="O43" s="250">
        <v>0.71060000000000001</v>
      </c>
      <c r="P43" s="250">
        <v>10.719800000000001</v>
      </c>
      <c r="Q43" s="250">
        <v>3.08</v>
      </c>
      <c r="R43" s="250">
        <v>0</v>
      </c>
      <c r="S43" s="250">
        <v>0</v>
      </c>
      <c r="T43" s="250">
        <v>0</v>
      </c>
      <c r="U43" s="250">
        <v>0</v>
      </c>
      <c r="V43" s="250">
        <v>3.3692000000000002</v>
      </c>
      <c r="W43" s="250">
        <v>0.88839999999999997</v>
      </c>
      <c r="X43" s="250">
        <v>4.9804719999999998</v>
      </c>
      <c r="Y43" s="250">
        <v>7.3719280000000005</v>
      </c>
      <c r="Z43" s="250">
        <v>0</v>
      </c>
      <c r="AA43" s="250">
        <v>0</v>
      </c>
      <c r="AB43" s="250">
        <v>0</v>
      </c>
      <c r="AC43" s="250">
        <v>0</v>
      </c>
      <c r="AD43" s="250">
        <v>0</v>
      </c>
      <c r="AE43" s="250">
        <v>0</v>
      </c>
      <c r="AF43" s="250">
        <v>0</v>
      </c>
      <c r="AG43" s="250">
        <v>0</v>
      </c>
      <c r="AH43" s="250">
        <v>0</v>
      </c>
      <c r="AI43" s="250">
        <v>0</v>
      </c>
      <c r="AJ43" s="250">
        <v>1.0268000000000002</v>
      </c>
      <c r="AK43" s="250">
        <v>0</v>
      </c>
      <c r="AL43" s="250">
        <v>3.8732000000000002</v>
      </c>
      <c r="AM43" s="250">
        <v>0</v>
      </c>
      <c r="AN43" s="250">
        <v>11.0014</v>
      </c>
      <c r="AO43" s="250">
        <v>7.0789999999999997</v>
      </c>
      <c r="AP43" s="250">
        <v>0</v>
      </c>
      <c r="AQ43" s="250">
        <v>0</v>
      </c>
      <c r="AR43" s="250">
        <v>6.9123999999999999</v>
      </c>
      <c r="AS43" s="250">
        <v>17.625</v>
      </c>
      <c r="AT43" s="250">
        <v>0</v>
      </c>
      <c r="AU43" s="250">
        <v>0</v>
      </c>
      <c r="AV43" s="250">
        <v>6.9123999999999999</v>
      </c>
      <c r="AW43" s="250">
        <v>0.51019999999999999</v>
      </c>
      <c r="AX43" s="250">
        <v>0.20380000000000001</v>
      </c>
      <c r="AY43" s="250">
        <v>25.953600000000002</v>
      </c>
      <c r="AZ43" s="250">
        <v>0</v>
      </c>
      <c r="BA43" s="253"/>
      <c r="BB43" s="253"/>
    </row>
    <row r="44" spans="1:54" s="24" customFormat="1" x14ac:dyDescent="0.3">
      <c r="A44" s="251" t="s">
        <v>96</v>
      </c>
      <c r="B44" s="245">
        <v>0</v>
      </c>
      <c r="C44" s="245">
        <v>3.7419360000000004</v>
      </c>
      <c r="D44" s="245">
        <v>0</v>
      </c>
      <c r="E44" s="245">
        <v>0</v>
      </c>
      <c r="F44" s="245">
        <v>0</v>
      </c>
      <c r="G44" s="245">
        <v>47.902799999999999</v>
      </c>
      <c r="H44" s="245">
        <v>0</v>
      </c>
      <c r="I44" s="245">
        <v>0</v>
      </c>
      <c r="J44" s="245">
        <v>0</v>
      </c>
      <c r="K44" s="245">
        <v>0</v>
      </c>
      <c r="L44" s="245">
        <v>0</v>
      </c>
      <c r="M44" s="245">
        <v>153.24998171999999</v>
      </c>
      <c r="N44" s="245">
        <v>353.24248388000001</v>
      </c>
      <c r="O44" s="245">
        <v>17.1808868</v>
      </c>
      <c r="P44" s="245">
        <v>269.84523748000004</v>
      </c>
      <c r="Q44" s="245">
        <v>214.47302800000003</v>
      </c>
      <c r="R44" s="245">
        <v>0</v>
      </c>
      <c r="S44" s="245">
        <v>0</v>
      </c>
      <c r="T44" s="245">
        <v>0</v>
      </c>
      <c r="U44" s="245">
        <v>0</v>
      </c>
      <c r="V44" s="245">
        <v>0</v>
      </c>
      <c r="W44" s="245">
        <v>0</v>
      </c>
      <c r="X44" s="245">
        <v>0</v>
      </c>
      <c r="Y44" s="245">
        <v>0</v>
      </c>
      <c r="Z44" s="245">
        <v>0</v>
      </c>
      <c r="AA44" s="245">
        <v>0</v>
      </c>
      <c r="AB44" s="245">
        <v>0</v>
      </c>
      <c r="AC44" s="245">
        <v>0</v>
      </c>
      <c r="AD44" s="245">
        <v>0</v>
      </c>
      <c r="AE44" s="245">
        <v>0</v>
      </c>
      <c r="AF44" s="245">
        <v>0</v>
      </c>
      <c r="AG44" s="245">
        <v>0</v>
      </c>
      <c r="AH44" s="245">
        <v>0</v>
      </c>
      <c r="AI44" s="245">
        <v>0</v>
      </c>
      <c r="AJ44" s="245">
        <v>0</v>
      </c>
      <c r="AK44" s="245">
        <v>0</v>
      </c>
      <c r="AL44" s="245">
        <v>0</v>
      </c>
      <c r="AM44" s="245">
        <v>0</v>
      </c>
      <c r="AN44" s="245">
        <v>0</v>
      </c>
      <c r="AO44" s="245">
        <v>0</v>
      </c>
      <c r="AP44" s="245">
        <v>0</v>
      </c>
      <c r="AQ44" s="245">
        <v>0</v>
      </c>
      <c r="AR44" s="245">
        <v>0</v>
      </c>
      <c r="AS44" s="245">
        <v>0</v>
      </c>
      <c r="AT44" s="245">
        <v>0</v>
      </c>
      <c r="AU44" s="245">
        <v>0</v>
      </c>
      <c r="AV44" s="245">
        <v>139.81642356</v>
      </c>
      <c r="AW44" s="245">
        <v>10.319764380000001</v>
      </c>
      <c r="AX44" s="245">
        <v>4.1222422200000004</v>
      </c>
      <c r="AY44" s="245">
        <v>554.04590719999999</v>
      </c>
      <c r="AZ44" s="245">
        <v>0</v>
      </c>
      <c r="BA44" s="257"/>
      <c r="BB44" s="257"/>
    </row>
    <row r="45" spans="1:54" x14ac:dyDescent="0.3">
      <c r="A45" s="251" t="s">
        <v>97</v>
      </c>
      <c r="B45" s="238">
        <v>0</v>
      </c>
      <c r="C45" s="238">
        <v>4.104E-2</v>
      </c>
      <c r="D45" s="238">
        <v>0</v>
      </c>
      <c r="E45" s="238">
        <v>325.76710055999996</v>
      </c>
      <c r="F45" s="238">
        <v>0</v>
      </c>
      <c r="G45" s="238">
        <v>0.31684400000000001</v>
      </c>
      <c r="H45" s="238">
        <v>0</v>
      </c>
      <c r="I45" s="238">
        <v>471.93805720000006</v>
      </c>
      <c r="J45" s="238">
        <v>100.5575904</v>
      </c>
      <c r="K45" s="238">
        <v>0.92977849999999995</v>
      </c>
      <c r="L45" s="238">
        <v>65.979994499999989</v>
      </c>
      <c r="M45" s="238">
        <v>0</v>
      </c>
      <c r="N45" s="238">
        <v>6.1099730000000001</v>
      </c>
      <c r="O45" s="238">
        <v>0</v>
      </c>
      <c r="P45" s="238">
        <v>0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34.344614040000003</v>
      </c>
      <c r="W45" s="238">
        <v>9.0560830799999987</v>
      </c>
      <c r="X45" s="238">
        <v>50.769437426399996</v>
      </c>
      <c r="Y45" s="238">
        <v>75.147222453600008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38">
        <v>1.5051344599999998</v>
      </c>
      <c r="AK45" s="238">
        <v>0</v>
      </c>
      <c r="AL45" s="238">
        <v>5.0948072799999995</v>
      </c>
      <c r="AM45" s="238">
        <v>0</v>
      </c>
      <c r="AN45" s="238">
        <v>318.50258709999997</v>
      </c>
      <c r="AO45" s="238">
        <v>31.376959600000003</v>
      </c>
      <c r="AP45" s="238">
        <v>0</v>
      </c>
      <c r="AQ45" s="238">
        <v>0</v>
      </c>
      <c r="AR45" s="238">
        <v>240.86949039999996</v>
      </c>
      <c r="AS45" s="238">
        <v>221.12779019999999</v>
      </c>
      <c r="AT45" s="238">
        <v>0</v>
      </c>
      <c r="AU45" s="238">
        <v>0</v>
      </c>
      <c r="AV45" s="238">
        <v>0</v>
      </c>
      <c r="AW45" s="238">
        <v>0</v>
      </c>
      <c r="AX45" s="238">
        <v>0</v>
      </c>
      <c r="AY45" s="238">
        <v>0</v>
      </c>
      <c r="AZ45" s="238">
        <v>0</v>
      </c>
      <c r="BA45" s="224"/>
      <c r="BB45" s="224"/>
    </row>
    <row r="46" spans="1:54" x14ac:dyDescent="0.3">
      <c r="A46" s="251" t="s">
        <v>98</v>
      </c>
      <c r="B46" s="238">
        <v>0</v>
      </c>
      <c r="C46" s="238">
        <v>99.189576000000002</v>
      </c>
      <c r="D46" s="238">
        <v>0</v>
      </c>
      <c r="E46" s="238">
        <v>172.30017347999998</v>
      </c>
      <c r="F46" s="238">
        <v>0</v>
      </c>
      <c r="G46" s="238">
        <v>214.70820799999998</v>
      </c>
      <c r="H46" s="238">
        <v>0</v>
      </c>
      <c r="I46" s="238">
        <v>213.58007946000004</v>
      </c>
      <c r="J46" s="238">
        <v>253.407456</v>
      </c>
      <c r="K46" s="238">
        <v>15.250489240000002</v>
      </c>
      <c r="L46" s="238">
        <v>232.02861803999997</v>
      </c>
      <c r="M46" s="238">
        <v>80.038679600000009</v>
      </c>
      <c r="N46" s="238">
        <v>274.24308564</v>
      </c>
      <c r="O46" s="238">
        <v>8.0107359200000001</v>
      </c>
      <c r="P46" s="238">
        <v>119.37676478000002</v>
      </c>
      <c r="Q46" s="238">
        <v>129.8143</v>
      </c>
      <c r="R46" s="238">
        <v>0</v>
      </c>
      <c r="S46" s="238">
        <v>0</v>
      </c>
      <c r="T46" s="238">
        <v>0</v>
      </c>
      <c r="U46" s="238">
        <v>0</v>
      </c>
      <c r="V46" s="238">
        <v>109.56503631999999</v>
      </c>
      <c r="W46" s="238">
        <v>28.890412639999997</v>
      </c>
      <c r="X46" s="238">
        <v>161.96295725119998</v>
      </c>
      <c r="Y46" s="238">
        <v>239.7321497888</v>
      </c>
      <c r="Z46" s="238">
        <v>0</v>
      </c>
      <c r="AA46" s="238">
        <v>0</v>
      </c>
      <c r="AB46" s="238">
        <v>0</v>
      </c>
      <c r="AC46" s="238">
        <v>0</v>
      </c>
      <c r="AD46" s="238">
        <v>0</v>
      </c>
      <c r="AE46" s="238">
        <v>0</v>
      </c>
      <c r="AF46" s="238">
        <v>0</v>
      </c>
      <c r="AG46" s="238">
        <v>0</v>
      </c>
      <c r="AH46" s="238">
        <v>0</v>
      </c>
      <c r="AI46" s="238">
        <v>0</v>
      </c>
      <c r="AJ46" s="238">
        <v>25.898029960000002</v>
      </c>
      <c r="AK46" s="238">
        <v>0</v>
      </c>
      <c r="AL46" s="238">
        <v>94.284532960000007</v>
      </c>
      <c r="AM46" s="238">
        <v>0</v>
      </c>
      <c r="AN46" s="238">
        <v>213.03183021999999</v>
      </c>
      <c r="AO46" s="238">
        <v>144.62892530000002</v>
      </c>
      <c r="AP46" s="238">
        <v>0</v>
      </c>
      <c r="AQ46" s="238">
        <v>0</v>
      </c>
      <c r="AR46" s="238">
        <v>133.23858372000001</v>
      </c>
      <c r="AS46" s="238">
        <v>302.92810830000002</v>
      </c>
      <c r="AT46" s="238">
        <v>0</v>
      </c>
      <c r="AU46" s="238">
        <v>0</v>
      </c>
      <c r="AV46" s="238">
        <v>80.836370559999992</v>
      </c>
      <c r="AW46" s="238">
        <v>5.96648288</v>
      </c>
      <c r="AX46" s="238">
        <v>2.3833187200000001</v>
      </c>
      <c r="AY46" s="238">
        <v>301.84350291999999</v>
      </c>
      <c r="AZ46" s="238">
        <v>0</v>
      </c>
      <c r="BA46" s="224"/>
      <c r="BB46" s="224"/>
    </row>
    <row r="47" spans="1:54" x14ac:dyDescent="0.3">
      <c r="A47" s="251" t="s">
        <v>99</v>
      </c>
      <c r="B47" s="254">
        <v>0</v>
      </c>
      <c r="C47" s="254">
        <v>58.70452800000001</v>
      </c>
      <c r="D47" s="254">
        <v>0</v>
      </c>
      <c r="E47" s="254">
        <v>170.84762819999997</v>
      </c>
      <c r="F47" s="254">
        <v>0</v>
      </c>
      <c r="G47" s="254">
        <v>119.10241199999999</v>
      </c>
      <c r="H47" s="254">
        <v>0</v>
      </c>
      <c r="I47" s="254">
        <v>211.08936249999999</v>
      </c>
      <c r="J47" s="254">
        <v>182.58304319999999</v>
      </c>
      <c r="K47" s="254">
        <v>32.966674440000006</v>
      </c>
      <c r="L47" s="254">
        <v>192.60671723999999</v>
      </c>
      <c r="M47" s="254">
        <v>118.39143976000001</v>
      </c>
      <c r="N47" s="254">
        <v>479.58650671999999</v>
      </c>
      <c r="O47" s="254">
        <v>12.35442054</v>
      </c>
      <c r="P47" s="254">
        <v>187.7680168</v>
      </c>
      <c r="Q47" s="254">
        <v>233.44613600000002</v>
      </c>
      <c r="R47" s="254">
        <v>0</v>
      </c>
      <c r="S47" s="254">
        <v>0</v>
      </c>
      <c r="T47" s="254">
        <v>0</v>
      </c>
      <c r="U47" s="254">
        <v>0</v>
      </c>
      <c r="V47" s="254">
        <v>68.092542760000001</v>
      </c>
      <c r="W47" s="254">
        <v>17.954830519999998</v>
      </c>
      <c r="X47" s="254">
        <v>100.6568332616</v>
      </c>
      <c r="Y47" s="254">
        <v>148.9888764584</v>
      </c>
      <c r="Z47" s="254">
        <v>0</v>
      </c>
      <c r="AA47" s="254">
        <v>0</v>
      </c>
      <c r="AB47" s="254">
        <v>0</v>
      </c>
      <c r="AC47" s="254">
        <v>0</v>
      </c>
      <c r="AD47" s="254">
        <v>0</v>
      </c>
      <c r="AE47" s="254">
        <v>0</v>
      </c>
      <c r="AF47" s="254">
        <v>0</v>
      </c>
      <c r="AG47" s="254">
        <v>0</v>
      </c>
      <c r="AH47" s="254">
        <v>0</v>
      </c>
      <c r="AI47" s="254">
        <v>0</v>
      </c>
      <c r="AJ47" s="254">
        <v>57.476995800000012</v>
      </c>
      <c r="AK47" s="254">
        <v>0</v>
      </c>
      <c r="AL47" s="254">
        <v>217.04018448000002</v>
      </c>
      <c r="AM47" s="254">
        <v>0</v>
      </c>
      <c r="AN47" s="254">
        <v>209.06417507999998</v>
      </c>
      <c r="AO47" s="254">
        <v>129.81045459999999</v>
      </c>
      <c r="AP47" s="254">
        <v>0</v>
      </c>
      <c r="AQ47" s="254">
        <v>0</v>
      </c>
      <c r="AR47" s="254">
        <v>132.60195167999998</v>
      </c>
      <c r="AS47" s="254">
        <v>262.85207310000004</v>
      </c>
      <c r="AT47" s="254">
        <v>0</v>
      </c>
      <c r="AU47" s="254">
        <v>0</v>
      </c>
      <c r="AV47" s="254">
        <v>117.5660992</v>
      </c>
      <c r="AW47" s="254">
        <v>8.6774816000000001</v>
      </c>
      <c r="AX47" s="254">
        <v>3.4662304000000002</v>
      </c>
      <c r="AY47" s="254">
        <v>443.17424248000009</v>
      </c>
      <c r="AZ47" s="254">
        <v>0</v>
      </c>
      <c r="BA47" s="224"/>
      <c r="BB47" s="224"/>
    </row>
    <row r="48" spans="1:54" x14ac:dyDescent="0.3">
      <c r="A48" s="249" t="s">
        <v>159</v>
      </c>
      <c r="B48" s="250">
        <f t="shared" ref="B48:AG48" si="22">SUM(B44:B47)</f>
        <v>0</v>
      </c>
      <c r="C48" s="250">
        <f t="shared" si="22"/>
        <v>161.67708000000002</v>
      </c>
      <c r="D48" s="250">
        <f t="shared" si="22"/>
        <v>0</v>
      </c>
      <c r="E48" s="250">
        <f t="shared" si="22"/>
        <v>668.91490223999995</v>
      </c>
      <c r="F48" s="250">
        <f t="shared" si="22"/>
        <v>0</v>
      </c>
      <c r="G48" s="250">
        <f t="shared" si="22"/>
        <v>382.03026399999999</v>
      </c>
      <c r="H48" s="250">
        <f t="shared" si="22"/>
        <v>0</v>
      </c>
      <c r="I48" s="250">
        <f t="shared" si="22"/>
        <v>896.60749916000009</v>
      </c>
      <c r="J48" s="250">
        <f t="shared" si="22"/>
        <v>536.54808960000003</v>
      </c>
      <c r="K48" s="250">
        <f t="shared" si="22"/>
        <v>49.146942180000011</v>
      </c>
      <c r="L48" s="250">
        <f t="shared" si="22"/>
        <v>490.61532977999991</v>
      </c>
      <c r="M48" s="250">
        <f t="shared" si="22"/>
        <v>351.68010108000004</v>
      </c>
      <c r="N48" s="250">
        <f t="shared" si="22"/>
        <v>1113.18204924</v>
      </c>
      <c r="O48" s="250">
        <f t="shared" si="22"/>
        <v>37.546043259999998</v>
      </c>
      <c r="P48" s="250">
        <f t="shared" si="22"/>
        <v>576.99001906000012</v>
      </c>
      <c r="Q48" s="250">
        <f t="shared" si="22"/>
        <v>577.73346400000003</v>
      </c>
      <c r="R48" s="250">
        <f t="shared" si="22"/>
        <v>0</v>
      </c>
      <c r="S48" s="250">
        <f t="shared" si="22"/>
        <v>0</v>
      </c>
      <c r="T48" s="250">
        <f t="shared" si="22"/>
        <v>0</v>
      </c>
      <c r="U48" s="250">
        <f t="shared" si="22"/>
        <v>0</v>
      </c>
      <c r="V48" s="250">
        <f t="shared" si="22"/>
        <v>212.00219312000002</v>
      </c>
      <c r="W48" s="250">
        <f t="shared" si="22"/>
        <v>55.901326239999989</v>
      </c>
      <c r="X48" s="250">
        <f t="shared" si="22"/>
        <v>313.3892279392</v>
      </c>
      <c r="Y48" s="250">
        <f t="shared" si="22"/>
        <v>463.8682487008</v>
      </c>
      <c r="Z48" s="250">
        <f t="shared" si="22"/>
        <v>0</v>
      </c>
      <c r="AA48" s="250">
        <f t="shared" si="22"/>
        <v>0</v>
      </c>
      <c r="AB48" s="250">
        <f t="shared" si="22"/>
        <v>0</v>
      </c>
      <c r="AC48" s="250">
        <f t="shared" si="22"/>
        <v>0</v>
      </c>
      <c r="AD48" s="250">
        <f t="shared" si="22"/>
        <v>0</v>
      </c>
      <c r="AE48" s="250">
        <f t="shared" si="22"/>
        <v>0</v>
      </c>
      <c r="AF48" s="250">
        <f t="shared" si="22"/>
        <v>0</v>
      </c>
      <c r="AG48" s="250">
        <f t="shared" si="22"/>
        <v>0</v>
      </c>
      <c r="AH48" s="250">
        <f t="shared" ref="AH48:AZ48" si="23">SUM(AH44:AH47)</f>
        <v>0</v>
      </c>
      <c r="AI48" s="250">
        <f t="shared" si="23"/>
        <v>0</v>
      </c>
      <c r="AJ48" s="250">
        <f t="shared" si="23"/>
        <v>84.880160220000022</v>
      </c>
      <c r="AK48" s="250">
        <f t="shared" si="23"/>
        <v>0</v>
      </c>
      <c r="AL48" s="250">
        <f t="shared" si="23"/>
        <v>316.41952472000003</v>
      </c>
      <c r="AM48" s="250">
        <f t="shared" si="23"/>
        <v>0</v>
      </c>
      <c r="AN48" s="250">
        <f t="shared" si="23"/>
        <v>740.59859239999992</v>
      </c>
      <c r="AO48" s="250">
        <f t="shared" si="23"/>
        <v>305.81633950000003</v>
      </c>
      <c r="AP48" s="250">
        <f t="shared" si="23"/>
        <v>0</v>
      </c>
      <c r="AQ48" s="250">
        <f t="shared" si="23"/>
        <v>0</v>
      </c>
      <c r="AR48" s="250">
        <f t="shared" si="23"/>
        <v>506.71002579999993</v>
      </c>
      <c r="AS48" s="250">
        <f t="shared" si="23"/>
        <v>786.90797160000011</v>
      </c>
      <c r="AT48" s="250">
        <f t="shared" si="23"/>
        <v>0</v>
      </c>
      <c r="AU48" s="250">
        <f t="shared" si="23"/>
        <v>0</v>
      </c>
      <c r="AV48" s="250">
        <f t="shared" si="23"/>
        <v>338.21889332000001</v>
      </c>
      <c r="AW48" s="250">
        <f t="shared" si="23"/>
        <v>24.96372886</v>
      </c>
      <c r="AX48" s="250">
        <f t="shared" si="23"/>
        <v>9.9717913400000011</v>
      </c>
      <c r="AY48" s="250">
        <f t="shared" si="23"/>
        <v>1299.0636526000001</v>
      </c>
      <c r="AZ48" s="250">
        <f t="shared" si="23"/>
        <v>0</v>
      </c>
      <c r="BA48" s="224"/>
      <c r="BB48" s="224"/>
    </row>
    <row r="49" spans="1:54" s="24" customFormat="1" x14ac:dyDescent="0.3">
      <c r="A49" s="251" t="s">
        <v>100</v>
      </c>
      <c r="B49" s="238">
        <v>0</v>
      </c>
      <c r="C49" s="238">
        <v>7.9343999999999998E-2</v>
      </c>
      <c r="D49" s="238">
        <v>0</v>
      </c>
      <c r="E49" s="238">
        <v>20.629347119999998</v>
      </c>
      <c r="F49" s="238">
        <v>0</v>
      </c>
      <c r="G49" s="238">
        <v>48.779764</v>
      </c>
      <c r="H49" s="238">
        <v>0</v>
      </c>
      <c r="I49" s="238">
        <v>32.700561360000002</v>
      </c>
      <c r="J49" s="238">
        <v>24.043996799999999</v>
      </c>
      <c r="K49" s="238">
        <v>0.56234653999999995</v>
      </c>
      <c r="L49" s="238">
        <v>0.62754533999999995</v>
      </c>
      <c r="M49" s="238">
        <v>178.91987036</v>
      </c>
      <c r="N49" s="238">
        <v>418.07259783999996</v>
      </c>
      <c r="O49" s="238">
        <v>20.243075380000001</v>
      </c>
      <c r="P49" s="238">
        <v>319.05340740000003</v>
      </c>
      <c r="Q49" s="238">
        <v>16.06682</v>
      </c>
      <c r="R49" s="238">
        <v>0</v>
      </c>
      <c r="S49" s="238">
        <v>0</v>
      </c>
      <c r="T49" s="238">
        <v>0</v>
      </c>
      <c r="U49" s="238">
        <v>0</v>
      </c>
      <c r="V49" s="238">
        <v>2.1788616400000005</v>
      </c>
      <c r="W49" s="238">
        <v>0.57452828</v>
      </c>
      <c r="X49" s="238">
        <v>3.2208712424000003</v>
      </c>
      <c r="Y49" s="238">
        <v>4.7674258376000003</v>
      </c>
      <c r="Z49" s="238">
        <v>0</v>
      </c>
      <c r="AA49" s="238">
        <v>0</v>
      </c>
      <c r="AB49" s="238">
        <v>0</v>
      </c>
      <c r="AC49" s="238">
        <v>0</v>
      </c>
      <c r="AD49" s="238">
        <v>0</v>
      </c>
      <c r="AE49" s="238">
        <v>0</v>
      </c>
      <c r="AF49" s="238">
        <v>0</v>
      </c>
      <c r="AG49" s="238">
        <v>0</v>
      </c>
      <c r="AH49" s="238">
        <v>0</v>
      </c>
      <c r="AI49" s="238">
        <v>0</v>
      </c>
      <c r="AJ49" s="238">
        <v>0.96842870000000003</v>
      </c>
      <c r="AK49" s="238">
        <v>0</v>
      </c>
      <c r="AL49" s="238">
        <v>3.5958788800000003</v>
      </c>
      <c r="AM49" s="238">
        <v>0</v>
      </c>
      <c r="AN49" s="238">
        <v>19.058426520000001</v>
      </c>
      <c r="AO49" s="238">
        <v>0</v>
      </c>
      <c r="AP49" s="238">
        <v>0</v>
      </c>
      <c r="AQ49" s="238">
        <v>0</v>
      </c>
      <c r="AR49" s="238">
        <v>14.801522120000001</v>
      </c>
      <c r="AS49" s="238">
        <v>26.536904999999997</v>
      </c>
      <c r="AT49" s="238">
        <v>0</v>
      </c>
      <c r="AU49" s="238">
        <v>0</v>
      </c>
      <c r="AV49" s="238">
        <v>163.21766252</v>
      </c>
      <c r="AW49" s="238">
        <v>12.04699546</v>
      </c>
      <c r="AX49" s="238">
        <v>4.8121867400000005</v>
      </c>
      <c r="AY49" s="238">
        <v>646.75534672000003</v>
      </c>
      <c r="AZ49" s="238">
        <v>0</v>
      </c>
      <c r="BA49" s="257"/>
      <c r="BB49" s="257"/>
    </row>
    <row r="50" spans="1:54" x14ac:dyDescent="0.3">
      <c r="A50" s="253" t="s">
        <v>101</v>
      </c>
      <c r="B50" s="254">
        <v>0</v>
      </c>
      <c r="C50" s="254">
        <v>7.3862880000000004</v>
      </c>
      <c r="D50" s="254">
        <v>0</v>
      </c>
      <c r="E50" s="254">
        <v>240.30011951999998</v>
      </c>
      <c r="F50" s="254">
        <v>0</v>
      </c>
      <c r="G50" s="254">
        <v>128.68798799999999</v>
      </c>
      <c r="H50" s="254">
        <v>0</v>
      </c>
      <c r="I50" s="254">
        <v>323.19692892</v>
      </c>
      <c r="J50" s="254">
        <v>308.79135359999998</v>
      </c>
      <c r="K50" s="254">
        <v>2.5713753800000001</v>
      </c>
      <c r="L50" s="254">
        <v>147.95929098000002</v>
      </c>
      <c r="M50" s="254">
        <v>278.87732179999995</v>
      </c>
      <c r="N50" s="254">
        <v>629.69055832000004</v>
      </c>
      <c r="O50" s="254">
        <v>28.50046056</v>
      </c>
      <c r="P50" s="254">
        <v>429.23151180000002</v>
      </c>
      <c r="Q50" s="254">
        <v>27.808396000000002</v>
      </c>
      <c r="R50" s="254">
        <v>0</v>
      </c>
      <c r="S50" s="254">
        <v>0</v>
      </c>
      <c r="T50" s="254">
        <v>0</v>
      </c>
      <c r="U50" s="254">
        <v>0</v>
      </c>
      <c r="V50" s="254">
        <v>49.180212400000002</v>
      </c>
      <c r="W50" s="254">
        <v>12.967974799999999</v>
      </c>
      <c r="X50" s="254">
        <v>72.699949783999998</v>
      </c>
      <c r="Y50" s="254">
        <v>107.60803301600001</v>
      </c>
      <c r="Z50" s="254">
        <v>0</v>
      </c>
      <c r="AA50" s="254">
        <v>0</v>
      </c>
      <c r="AB50" s="254">
        <v>0</v>
      </c>
      <c r="AC50" s="254">
        <v>0</v>
      </c>
      <c r="AD50" s="254">
        <v>0</v>
      </c>
      <c r="AE50" s="254">
        <v>0</v>
      </c>
      <c r="AF50" s="254">
        <v>0</v>
      </c>
      <c r="AG50" s="254">
        <v>0</v>
      </c>
      <c r="AH50" s="254">
        <v>0</v>
      </c>
      <c r="AI50" s="254">
        <v>0</v>
      </c>
      <c r="AJ50" s="254">
        <v>4.3585917800000002</v>
      </c>
      <c r="AK50" s="254">
        <v>0</v>
      </c>
      <c r="AL50" s="254">
        <v>15.825895200000001</v>
      </c>
      <c r="AM50" s="254">
        <v>0</v>
      </c>
      <c r="AN50" s="254">
        <v>259.91387856</v>
      </c>
      <c r="AO50" s="254">
        <v>89.538023600000002</v>
      </c>
      <c r="AP50" s="254">
        <v>0</v>
      </c>
      <c r="AQ50" s="254">
        <v>0</v>
      </c>
      <c r="AR50" s="254">
        <v>182.15141736000001</v>
      </c>
      <c r="AS50" s="254">
        <v>380.1380868</v>
      </c>
      <c r="AT50" s="254">
        <v>0</v>
      </c>
      <c r="AU50" s="254">
        <v>0</v>
      </c>
      <c r="AV50" s="254">
        <v>277.65106204</v>
      </c>
      <c r="AW50" s="254">
        <v>20.49325442</v>
      </c>
      <c r="AX50" s="254">
        <v>8.1860549799999998</v>
      </c>
      <c r="AY50" s="254">
        <v>1045.26010288</v>
      </c>
      <c r="AZ50" s="254">
        <v>0</v>
      </c>
      <c r="BA50" s="224"/>
      <c r="BB50" s="224"/>
    </row>
    <row r="51" spans="1:54" x14ac:dyDescent="0.3">
      <c r="A51" s="249" t="s">
        <v>160</v>
      </c>
      <c r="B51" s="250">
        <f t="shared" ref="B51:AG51" si="24">SUM(B49:B50)</f>
        <v>0</v>
      </c>
      <c r="C51" s="250">
        <f t="shared" si="24"/>
        <v>7.4656320000000003</v>
      </c>
      <c r="D51" s="250">
        <f t="shared" si="24"/>
        <v>0</v>
      </c>
      <c r="E51" s="250">
        <f t="shared" si="24"/>
        <v>260.92946663999999</v>
      </c>
      <c r="F51" s="250">
        <f t="shared" si="24"/>
        <v>0</v>
      </c>
      <c r="G51" s="250">
        <f t="shared" si="24"/>
        <v>177.46775199999999</v>
      </c>
      <c r="H51" s="250">
        <f t="shared" si="24"/>
        <v>0</v>
      </c>
      <c r="I51" s="250">
        <f t="shared" si="24"/>
        <v>355.89749028</v>
      </c>
      <c r="J51" s="250">
        <f t="shared" si="24"/>
        <v>332.83535039999998</v>
      </c>
      <c r="K51" s="250">
        <f t="shared" si="24"/>
        <v>3.1337219200000002</v>
      </c>
      <c r="L51" s="250">
        <f t="shared" si="24"/>
        <v>148.58683632000003</v>
      </c>
      <c r="M51" s="250">
        <f t="shared" si="24"/>
        <v>457.79719215999995</v>
      </c>
      <c r="N51" s="250">
        <f t="shared" si="24"/>
        <v>1047.7631561600001</v>
      </c>
      <c r="O51" s="250">
        <f t="shared" si="24"/>
        <v>48.743535940000001</v>
      </c>
      <c r="P51" s="250">
        <f t="shared" si="24"/>
        <v>748.2849192000001</v>
      </c>
      <c r="Q51" s="250">
        <f t="shared" si="24"/>
        <v>43.875216000000002</v>
      </c>
      <c r="R51" s="250">
        <f t="shared" si="24"/>
        <v>0</v>
      </c>
      <c r="S51" s="250">
        <f t="shared" si="24"/>
        <v>0</v>
      </c>
      <c r="T51" s="250">
        <f t="shared" si="24"/>
        <v>0</v>
      </c>
      <c r="U51" s="250">
        <f t="shared" si="24"/>
        <v>0</v>
      </c>
      <c r="V51" s="250">
        <f t="shared" si="24"/>
        <v>51.359074040000003</v>
      </c>
      <c r="W51" s="250">
        <f t="shared" si="24"/>
        <v>13.542503079999999</v>
      </c>
      <c r="X51" s="250">
        <f t="shared" si="24"/>
        <v>75.920821026399992</v>
      </c>
      <c r="Y51" s="250">
        <f t="shared" si="24"/>
        <v>112.37545885360001</v>
      </c>
      <c r="Z51" s="250">
        <f t="shared" si="24"/>
        <v>0</v>
      </c>
      <c r="AA51" s="250">
        <f t="shared" si="24"/>
        <v>0</v>
      </c>
      <c r="AB51" s="250">
        <f t="shared" si="24"/>
        <v>0</v>
      </c>
      <c r="AC51" s="250">
        <f t="shared" si="24"/>
        <v>0</v>
      </c>
      <c r="AD51" s="250">
        <f t="shared" si="24"/>
        <v>0</v>
      </c>
      <c r="AE51" s="250">
        <f t="shared" si="24"/>
        <v>0</v>
      </c>
      <c r="AF51" s="250">
        <f t="shared" si="24"/>
        <v>0</v>
      </c>
      <c r="AG51" s="250">
        <f t="shared" si="24"/>
        <v>0</v>
      </c>
      <c r="AH51" s="250">
        <f t="shared" ref="AH51:AZ51" si="25">SUM(AH49:AH50)</f>
        <v>0</v>
      </c>
      <c r="AI51" s="250">
        <f t="shared" si="25"/>
        <v>0</v>
      </c>
      <c r="AJ51" s="250">
        <f t="shared" si="25"/>
        <v>5.3270204799999998</v>
      </c>
      <c r="AK51" s="250">
        <f t="shared" si="25"/>
        <v>0</v>
      </c>
      <c r="AL51" s="250">
        <f t="shared" si="25"/>
        <v>19.421774080000002</v>
      </c>
      <c r="AM51" s="250">
        <f t="shared" si="25"/>
        <v>0</v>
      </c>
      <c r="AN51" s="250">
        <f t="shared" si="25"/>
        <v>278.97230508000001</v>
      </c>
      <c r="AO51" s="250">
        <f t="shared" si="25"/>
        <v>89.538023600000002</v>
      </c>
      <c r="AP51" s="250">
        <f t="shared" si="25"/>
        <v>0</v>
      </c>
      <c r="AQ51" s="250">
        <f t="shared" si="25"/>
        <v>0</v>
      </c>
      <c r="AR51" s="250">
        <f t="shared" si="25"/>
        <v>196.95293948</v>
      </c>
      <c r="AS51" s="250">
        <f t="shared" si="25"/>
        <v>406.67499179999999</v>
      </c>
      <c r="AT51" s="250">
        <f t="shared" si="25"/>
        <v>0</v>
      </c>
      <c r="AU51" s="250">
        <f t="shared" si="25"/>
        <v>0</v>
      </c>
      <c r="AV51" s="250">
        <f t="shared" si="25"/>
        <v>440.86872456000003</v>
      </c>
      <c r="AW51" s="250">
        <f t="shared" si="25"/>
        <v>32.540249879999998</v>
      </c>
      <c r="AX51" s="250">
        <f t="shared" si="25"/>
        <v>12.998241719999999</v>
      </c>
      <c r="AY51" s="250">
        <f t="shared" si="25"/>
        <v>1692.0154496</v>
      </c>
      <c r="AZ51" s="250">
        <f t="shared" si="25"/>
        <v>0</v>
      </c>
      <c r="BA51" s="224"/>
      <c r="BB51" s="224"/>
    </row>
    <row r="52" spans="1:54" s="23" customFormat="1" x14ac:dyDescent="0.3">
      <c r="A52" s="249" t="s">
        <v>161</v>
      </c>
      <c r="B52" s="250">
        <v>0</v>
      </c>
      <c r="C52" s="250">
        <v>26</v>
      </c>
      <c r="D52" s="250">
        <v>0</v>
      </c>
      <c r="E52" s="250">
        <v>36</v>
      </c>
      <c r="F52" s="250">
        <v>0</v>
      </c>
      <c r="G52" s="250">
        <v>35</v>
      </c>
      <c r="H52" s="250">
        <v>0</v>
      </c>
      <c r="I52" s="250">
        <v>40</v>
      </c>
      <c r="J52" s="250">
        <v>40</v>
      </c>
      <c r="K52" s="250">
        <v>27</v>
      </c>
      <c r="L52" s="250">
        <v>34.681639528354857</v>
      </c>
      <c r="M52" s="250">
        <v>37</v>
      </c>
      <c r="N52" s="250">
        <v>36.378600133958479</v>
      </c>
      <c r="O52" s="250">
        <v>39</v>
      </c>
      <c r="P52" s="250">
        <v>40</v>
      </c>
      <c r="Q52" s="250">
        <v>40</v>
      </c>
      <c r="R52" s="250">
        <v>0</v>
      </c>
      <c r="S52" s="250">
        <v>0</v>
      </c>
      <c r="T52" s="250">
        <v>0</v>
      </c>
      <c r="U52" s="250">
        <v>0</v>
      </c>
      <c r="V52" s="250">
        <v>35</v>
      </c>
      <c r="W52" s="250">
        <v>36</v>
      </c>
      <c r="X52" s="250">
        <v>37</v>
      </c>
      <c r="Y52" s="250">
        <v>38</v>
      </c>
      <c r="Z52" s="250">
        <v>0</v>
      </c>
      <c r="AA52" s="250">
        <v>0</v>
      </c>
      <c r="AB52" s="250">
        <v>0</v>
      </c>
      <c r="AC52" s="250">
        <v>0</v>
      </c>
      <c r="AD52" s="250">
        <v>0</v>
      </c>
      <c r="AE52" s="250">
        <v>0</v>
      </c>
      <c r="AF52" s="250">
        <v>0</v>
      </c>
      <c r="AG52" s="250">
        <v>0</v>
      </c>
      <c r="AH52" s="250">
        <v>0</v>
      </c>
      <c r="AI52" s="250">
        <v>0</v>
      </c>
      <c r="AJ52" s="250">
        <v>24.574016361511489</v>
      </c>
      <c r="AK52" s="250">
        <v>0</v>
      </c>
      <c r="AL52" s="250">
        <v>24</v>
      </c>
      <c r="AM52" s="250">
        <v>0</v>
      </c>
      <c r="AN52" s="250">
        <v>33.663170141981929</v>
      </c>
      <c r="AO52" s="250">
        <v>29</v>
      </c>
      <c r="AP52" s="250">
        <v>0</v>
      </c>
      <c r="AQ52" s="250">
        <v>0</v>
      </c>
      <c r="AR52" s="250">
        <v>35</v>
      </c>
      <c r="AS52" s="250">
        <v>35.231999999999999</v>
      </c>
      <c r="AT52" s="250">
        <v>0</v>
      </c>
      <c r="AU52" s="250">
        <v>0</v>
      </c>
      <c r="AV52" s="250">
        <v>35</v>
      </c>
      <c r="AW52" s="250">
        <v>35</v>
      </c>
      <c r="AX52" s="250">
        <v>35</v>
      </c>
      <c r="AY52" s="250">
        <v>36.154398619074037</v>
      </c>
      <c r="AZ52" s="250">
        <v>0</v>
      </c>
      <c r="BA52" s="256"/>
      <c r="BB52" s="256"/>
    </row>
    <row r="53" spans="1:54" s="23" customFormat="1" x14ac:dyDescent="0.3">
      <c r="A53" s="256"/>
      <c r="B53" s="224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56"/>
      <c r="BB53" s="256"/>
    </row>
    <row r="54" spans="1:54" ht="14" x14ac:dyDescent="0.3">
      <c r="A54" s="138" t="s">
        <v>163</v>
      </c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  <c r="AY54" s="245"/>
      <c r="AZ54" s="245"/>
      <c r="BA54" s="224"/>
      <c r="BB54" s="224"/>
    </row>
    <row r="55" spans="1:54" x14ac:dyDescent="0.3">
      <c r="A55" s="249" t="s">
        <v>158</v>
      </c>
      <c r="B55" s="250">
        <f t="shared" ref="B55:AG55" si="26">SUM(B31,B43)</f>
        <v>0</v>
      </c>
      <c r="C55" s="250">
        <f t="shared" si="26"/>
        <v>376.61999999999995</v>
      </c>
      <c r="D55" s="250">
        <f t="shared" si="26"/>
        <v>0</v>
      </c>
      <c r="E55" s="250">
        <f t="shared" si="26"/>
        <v>453.92040000000003</v>
      </c>
      <c r="F55" s="250">
        <f t="shared" si="26"/>
        <v>0</v>
      </c>
      <c r="G55" s="250">
        <f t="shared" si="26"/>
        <v>213.18</v>
      </c>
      <c r="H55" s="250">
        <f t="shared" si="26"/>
        <v>0</v>
      </c>
      <c r="I55" s="250">
        <f t="shared" si="26"/>
        <v>561.07139999999993</v>
      </c>
      <c r="J55" s="250">
        <f t="shared" si="26"/>
        <v>690.33600000000001</v>
      </c>
      <c r="K55" s="250">
        <f t="shared" si="26"/>
        <v>30.0594</v>
      </c>
      <c r="L55" s="250">
        <f t="shared" si="26"/>
        <v>490.48739999999998</v>
      </c>
      <c r="M55" s="250">
        <f t="shared" si="26"/>
        <v>352.53240000000005</v>
      </c>
      <c r="N55" s="250">
        <f t="shared" si="26"/>
        <v>974.63040000000001</v>
      </c>
      <c r="O55" s="250">
        <f t="shared" si="26"/>
        <v>36.240600000000001</v>
      </c>
      <c r="P55" s="250">
        <f t="shared" si="26"/>
        <v>546.70979999999997</v>
      </c>
      <c r="Q55" s="250">
        <f t="shared" si="26"/>
        <v>573.47</v>
      </c>
      <c r="R55" s="250">
        <f t="shared" si="26"/>
        <v>25.51</v>
      </c>
      <c r="S55" s="250">
        <f t="shared" si="26"/>
        <v>10.19</v>
      </c>
      <c r="T55" s="250">
        <f t="shared" si="26"/>
        <v>159.25</v>
      </c>
      <c r="U55" s="250">
        <f t="shared" si="26"/>
        <v>206.44000000000003</v>
      </c>
      <c r="V55" s="250">
        <f t="shared" si="26"/>
        <v>171.82919999999999</v>
      </c>
      <c r="W55" s="250">
        <f t="shared" si="26"/>
        <v>45.308399999999999</v>
      </c>
      <c r="X55" s="250">
        <f t="shared" si="26"/>
        <v>254.00407200000001</v>
      </c>
      <c r="Y55" s="250">
        <f t="shared" si="26"/>
        <v>985.57832799999983</v>
      </c>
      <c r="Z55" s="250">
        <f t="shared" si="26"/>
        <v>1338.7564000000002</v>
      </c>
      <c r="AA55" s="250">
        <f t="shared" si="26"/>
        <v>0</v>
      </c>
      <c r="AB55" s="250">
        <f t="shared" si="26"/>
        <v>0</v>
      </c>
      <c r="AC55" s="250">
        <f t="shared" si="26"/>
        <v>0</v>
      </c>
      <c r="AD55" s="250">
        <f t="shared" si="26"/>
        <v>59.25</v>
      </c>
      <c r="AE55" s="250">
        <f t="shared" si="26"/>
        <v>206.93359999999998</v>
      </c>
      <c r="AF55" s="250">
        <f t="shared" si="26"/>
        <v>0</v>
      </c>
      <c r="AG55" s="250">
        <f t="shared" si="26"/>
        <v>160.58000000000001</v>
      </c>
      <c r="AH55" s="250">
        <f t="shared" ref="AH55:AZ55" si="27">SUM(AH31,AH43)</f>
        <v>321.68</v>
      </c>
      <c r="AI55" s="250">
        <f t="shared" si="27"/>
        <v>0</v>
      </c>
      <c r="AJ55" s="250">
        <f t="shared" si="27"/>
        <v>457.40679999999992</v>
      </c>
      <c r="AK55" s="250">
        <f t="shared" si="27"/>
        <v>0</v>
      </c>
      <c r="AL55" s="250">
        <f t="shared" si="27"/>
        <v>201.51319999999998</v>
      </c>
      <c r="AM55" s="250">
        <f t="shared" si="27"/>
        <v>0</v>
      </c>
      <c r="AN55" s="250">
        <f t="shared" si="27"/>
        <v>561.07139999999993</v>
      </c>
      <c r="AO55" s="250">
        <f t="shared" si="27"/>
        <v>683.87900000000002</v>
      </c>
      <c r="AP55" s="250">
        <f t="shared" si="27"/>
        <v>29.47</v>
      </c>
      <c r="AQ55" s="250">
        <f t="shared" si="27"/>
        <v>480.87</v>
      </c>
      <c r="AR55" s="250">
        <f t="shared" si="27"/>
        <v>352.53239999999994</v>
      </c>
      <c r="AS55" s="250">
        <f t="shared" si="27"/>
        <v>973.14499999999987</v>
      </c>
      <c r="AT55" s="250">
        <f t="shared" si="27"/>
        <v>35.53</v>
      </c>
      <c r="AU55" s="250">
        <f t="shared" si="27"/>
        <v>535.99</v>
      </c>
      <c r="AV55" s="250">
        <f t="shared" si="27"/>
        <v>577.30240000000003</v>
      </c>
      <c r="AW55" s="250">
        <f t="shared" si="27"/>
        <v>26.020200000000003</v>
      </c>
      <c r="AX55" s="250">
        <f t="shared" si="27"/>
        <v>10.393799999999999</v>
      </c>
      <c r="AY55" s="250">
        <f t="shared" si="27"/>
        <v>1499.9999999999998</v>
      </c>
      <c r="AZ55" s="250">
        <f t="shared" si="27"/>
        <v>1500</v>
      </c>
      <c r="BA55" s="224"/>
      <c r="BB55" s="224"/>
    </row>
    <row r="56" spans="1:54" s="23" customFormat="1" x14ac:dyDescent="0.3">
      <c r="A56" s="251" t="s">
        <v>96</v>
      </c>
      <c r="B56" s="238">
        <f t="shared" ref="B56:AG56" si="28">SUM(B32,B44)</f>
        <v>0</v>
      </c>
      <c r="C56" s="238">
        <f t="shared" si="28"/>
        <v>1498.1174689999998</v>
      </c>
      <c r="D56" s="238">
        <f t="shared" si="28"/>
        <v>0</v>
      </c>
      <c r="E56" s="238">
        <f t="shared" si="28"/>
        <v>2955.0329670000001</v>
      </c>
      <c r="F56" s="238">
        <f t="shared" si="28"/>
        <v>0</v>
      </c>
      <c r="G56" s="238">
        <f t="shared" si="28"/>
        <v>332.31952099999995</v>
      </c>
      <c r="H56" s="238">
        <f t="shared" si="28"/>
        <v>0</v>
      </c>
      <c r="I56" s="238">
        <f t="shared" si="28"/>
        <v>2170.1099949999998</v>
      </c>
      <c r="J56" s="238">
        <f t="shared" si="28"/>
        <v>391.68203</v>
      </c>
      <c r="K56" s="238">
        <f t="shared" si="28"/>
        <v>0</v>
      </c>
      <c r="L56" s="238">
        <f t="shared" si="28"/>
        <v>0</v>
      </c>
      <c r="M56" s="238">
        <f t="shared" si="28"/>
        <v>153.24998171999999</v>
      </c>
      <c r="N56" s="238">
        <f t="shared" si="28"/>
        <v>8943.0180318799994</v>
      </c>
      <c r="O56" s="238">
        <f t="shared" si="28"/>
        <v>17.1808868</v>
      </c>
      <c r="P56" s="238">
        <f t="shared" si="28"/>
        <v>273.91626248000006</v>
      </c>
      <c r="Q56" s="238">
        <f t="shared" si="28"/>
        <v>214.47302800000003</v>
      </c>
      <c r="R56" s="238">
        <f t="shared" si="28"/>
        <v>0</v>
      </c>
      <c r="S56" s="238">
        <f t="shared" si="28"/>
        <v>0</v>
      </c>
      <c r="T56" s="238">
        <f t="shared" si="28"/>
        <v>40.363068000000005</v>
      </c>
      <c r="U56" s="238">
        <f t="shared" si="28"/>
        <v>2810.4066000000003</v>
      </c>
      <c r="V56" s="238">
        <f t="shared" si="28"/>
        <v>625.60038400000008</v>
      </c>
      <c r="W56" s="238">
        <f t="shared" si="28"/>
        <v>0</v>
      </c>
      <c r="X56" s="238">
        <f t="shared" si="28"/>
        <v>0</v>
      </c>
      <c r="Y56" s="238">
        <f t="shared" si="28"/>
        <v>0</v>
      </c>
      <c r="Z56" s="238">
        <f t="shared" si="28"/>
        <v>33431.298371640005</v>
      </c>
      <c r="AA56" s="238">
        <f t="shared" si="28"/>
        <v>0</v>
      </c>
      <c r="AB56" s="238">
        <f t="shared" si="28"/>
        <v>0</v>
      </c>
      <c r="AC56" s="238">
        <f t="shared" si="28"/>
        <v>0</v>
      </c>
      <c r="AD56" s="238">
        <f t="shared" si="28"/>
        <v>1735.15995</v>
      </c>
      <c r="AE56" s="238">
        <f t="shared" si="28"/>
        <v>5042.6290262399998</v>
      </c>
      <c r="AF56" s="238">
        <f t="shared" si="28"/>
        <v>0</v>
      </c>
      <c r="AG56" s="238">
        <f t="shared" si="28"/>
        <v>1256.100332</v>
      </c>
      <c r="AH56" s="238">
        <f t="shared" ref="AH56:AZ56" si="29">SUM(AH32,AH44)</f>
        <v>2402.353286</v>
      </c>
      <c r="AI56" s="238">
        <f t="shared" si="29"/>
        <v>0</v>
      </c>
      <c r="AJ56" s="238">
        <f t="shared" si="29"/>
        <v>16547.825945999997</v>
      </c>
      <c r="AK56" s="238">
        <f t="shared" si="29"/>
        <v>0</v>
      </c>
      <c r="AL56" s="238">
        <f t="shared" si="29"/>
        <v>961.25851199999988</v>
      </c>
      <c r="AM56" s="238">
        <f t="shared" si="29"/>
        <v>0</v>
      </c>
      <c r="AN56" s="238">
        <f t="shared" si="29"/>
        <v>12587.130386000001</v>
      </c>
      <c r="AO56" s="238">
        <f t="shared" si="29"/>
        <v>6100.3955880000003</v>
      </c>
      <c r="AP56" s="238">
        <f t="shared" si="29"/>
        <v>0</v>
      </c>
      <c r="AQ56" s="238">
        <f t="shared" si="29"/>
        <v>0</v>
      </c>
      <c r="AR56" s="238">
        <f t="shared" si="29"/>
        <v>0</v>
      </c>
      <c r="AS56" s="238">
        <f t="shared" si="29"/>
        <v>9459.3366959999985</v>
      </c>
      <c r="AT56" s="238">
        <f t="shared" si="29"/>
        <v>0</v>
      </c>
      <c r="AU56" s="238">
        <f t="shared" si="29"/>
        <v>1141.871388</v>
      </c>
      <c r="AV56" s="238">
        <f t="shared" si="29"/>
        <v>139.81642356</v>
      </c>
      <c r="AW56" s="238">
        <f t="shared" si="29"/>
        <v>10.319764380000001</v>
      </c>
      <c r="AX56" s="238">
        <f t="shared" si="29"/>
        <v>4.1222422200000004</v>
      </c>
      <c r="AY56" s="238">
        <f t="shared" si="29"/>
        <v>4668.9146702000007</v>
      </c>
      <c r="AZ56" s="238">
        <f t="shared" si="29"/>
        <v>4315.5271514800006</v>
      </c>
      <c r="BA56" s="256"/>
      <c r="BB56" s="256"/>
    </row>
    <row r="57" spans="1:54" s="25" customFormat="1" x14ac:dyDescent="0.3">
      <c r="A57" s="251" t="s">
        <v>97</v>
      </c>
      <c r="B57" s="238">
        <f t="shared" ref="B57:AG57" si="30">SUM(B33,B45)</f>
        <v>0</v>
      </c>
      <c r="C57" s="238">
        <f t="shared" si="30"/>
        <v>663.58099899999991</v>
      </c>
      <c r="D57" s="238">
        <f t="shared" si="30"/>
        <v>0</v>
      </c>
      <c r="E57" s="238">
        <f t="shared" si="30"/>
        <v>1163.5334345599999</v>
      </c>
      <c r="F57" s="238">
        <f t="shared" si="30"/>
        <v>0</v>
      </c>
      <c r="G57" s="238">
        <f t="shared" si="30"/>
        <v>192.19891000000001</v>
      </c>
      <c r="H57" s="238">
        <f t="shared" si="30"/>
        <v>0</v>
      </c>
      <c r="I57" s="238">
        <f t="shared" si="30"/>
        <v>1989.4187202000003</v>
      </c>
      <c r="J57" s="238">
        <f t="shared" si="30"/>
        <v>1730.5547144000002</v>
      </c>
      <c r="K57" s="238">
        <f t="shared" si="30"/>
        <v>127.45038249999999</v>
      </c>
      <c r="L57" s="238">
        <f t="shared" si="30"/>
        <v>2176.8839215000003</v>
      </c>
      <c r="M57" s="238">
        <f t="shared" si="30"/>
        <v>6408.3694539999997</v>
      </c>
      <c r="N57" s="238">
        <f t="shared" si="30"/>
        <v>8890.6325629999992</v>
      </c>
      <c r="O57" s="238">
        <f t="shared" si="30"/>
        <v>426.09889300000009</v>
      </c>
      <c r="P57" s="238">
        <f t="shared" si="30"/>
        <v>7186.1484930000006</v>
      </c>
      <c r="Q57" s="238">
        <f t="shared" si="30"/>
        <v>18212.206887999997</v>
      </c>
      <c r="R57" s="238">
        <f t="shared" si="30"/>
        <v>899.35563300000001</v>
      </c>
      <c r="S57" s="238">
        <f t="shared" si="30"/>
        <v>126.48940899999999</v>
      </c>
      <c r="T57" s="238">
        <f t="shared" si="30"/>
        <v>1919.8263430000002</v>
      </c>
      <c r="U57" s="238">
        <f t="shared" si="30"/>
        <v>1293.6365160000003</v>
      </c>
      <c r="V57" s="238">
        <f t="shared" si="30"/>
        <v>1766.8828680399997</v>
      </c>
      <c r="W57" s="238">
        <f t="shared" si="30"/>
        <v>2562.2421690799997</v>
      </c>
      <c r="X57" s="238">
        <f t="shared" si="30"/>
        <v>17001.715870186399</v>
      </c>
      <c r="Y57" s="238">
        <f t="shared" si="30"/>
        <v>17988.441594693602</v>
      </c>
      <c r="Z57" s="238">
        <f t="shared" si="30"/>
        <v>29972.562818000002</v>
      </c>
      <c r="AA57" s="238">
        <f t="shared" si="30"/>
        <v>0</v>
      </c>
      <c r="AB57" s="238">
        <f t="shared" si="30"/>
        <v>0</v>
      </c>
      <c r="AC57" s="238">
        <f t="shared" si="30"/>
        <v>0</v>
      </c>
      <c r="AD57" s="238">
        <f t="shared" si="30"/>
        <v>0</v>
      </c>
      <c r="AE57" s="238">
        <f t="shared" si="30"/>
        <v>3168.2346509999998</v>
      </c>
      <c r="AF57" s="238">
        <f t="shared" si="30"/>
        <v>0</v>
      </c>
      <c r="AG57" s="238">
        <f t="shared" si="30"/>
        <v>463.44809900000001</v>
      </c>
      <c r="AH57" s="238">
        <f t="shared" ref="AH57:AZ57" si="31">SUM(AH33,AH45)</f>
        <v>1642.443354</v>
      </c>
      <c r="AI57" s="238">
        <f t="shared" si="31"/>
        <v>0</v>
      </c>
      <c r="AJ57" s="238">
        <f t="shared" si="31"/>
        <v>428.12452446000015</v>
      </c>
      <c r="AK57" s="238">
        <f t="shared" si="31"/>
        <v>0</v>
      </c>
      <c r="AL57" s="238">
        <f t="shared" si="31"/>
        <v>31.152279280000002</v>
      </c>
      <c r="AM57" s="238">
        <f t="shared" si="31"/>
        <v>0</v>
      </c>
      <c r="AN57" s="238">
        <f t="shared" si="31"/>
        <v>8520.5547750999995</v>
      </c>
      <c r="AO57" s="238">
        <f t="shared" si="31"/>
        <v>30561.882583600003</v>
      </c>
      <c r="AP57" s="238">
        <f t="shared" si="31"/>
        <v>25.055393999999996</v>
      </c>
      <c r="AQ57" s="238">
        <f t="shared" si="31"/>
        <v>13771.544406999999</v>
      </c>
      <c r="AR57" s="238">
        <f t="shared" si="31"/>
        <v>12713.627881400003</v>
      </c>
      <c r="AS57" s="238">
        <f t="shared" si="31"/>
        <v>12149.188287200002</v>
      </c>
      <c r="AT57" s="238">
        <f t="shared" si="31"/>
        <v>1263.0410230000002</v>
      </c>
      <c r="AU57" s="238">
        <f t="shared" si="31"/>
        <v>5440.440496000002</v>
      </c>
      <c r="AV57" s="238">
        <f t="shared" si="31"/>
        <v>33216.444524999999</v>
      </c>
      <c r="AW57" s="238">
        <f t="shared" si="31"/>
        <v>64.437439999999995</v>
      </c>
      <c r="AX57" s="238">
        <f t="shared" si="31"/>
        <v>104.99762000000001</v>
      </c>
      <c r="AY57" s="238">
        <f t="shared" si="31"/>
        <v>10153.31811068</v>
      </c>
      <c r="AZ57" s="238">
        <f t="shared" si="31"/>
        <v>6072.6357671600008</v>
      </c>
      <c r="BA57" s="258"/>
      <c r="BB57" s="258"/>
    </row>
    <row r="58" spans="1:54" x14ac:dyDescent="0.3">
      <c r="A58" s="251" t="s">
        <v>98</v>
      </c>
      <c r="B58" s="238">
        <f t="shared" ref="B58:AG58" si="32">SUM(B34,B46)</f>
        <v>0</v>
      </c>
      <c r="C58" s="238">
        <f t="shared" si="32"/>
        <v>23600.408934000003</v>
      </c>
      <c r="D58" s="238">
        <f t="shared" si="32"/>
        <v>0</v>
      </c>
      <c r="E58" s="238">
        <f t="shared" si="32"/>
        <v>29844.623905479995</v>
      </c>
      <c r="F58" s="238">
        <f t="shared" si="32"/>
        <v>0</v>
      </c>
      <c r="G58" s="238">
        <f t="shared" si="32"/>
        <v>9727.0556080000006</v>
      </c>
      <c r="H58" s="238">
        <f t="shared" si="32"/>
        <v>0</v>
      </c>
      <c r="I58" s="238">
        <f t="shared" si="32"/>
        <v>44358.550050459999</v>
      </c>
      <c r="J58" s="238">
        <f t="shared" si="32"/>
        <v>38176.231037000005</v>
      </c>
      <c r="K58" s="238">
        <f t="shared" si="32"/>
        <v>2504.7641032400002</v>
      </c>
      <c r="L58" s="238">
        <f t="shared" si="32"/>
        <v>30810.619305040003</v>
      </c>
      <c r="M58" s="238">
        <f t="shared" si="32"/>
        <v>27446.955830599996</v>
      </c>
      <c r="N58" s="238">
        <f t="shared" si="32"/>
        <v>70876.610895640013</v>
      </c>
      <c r="O58" s="238">
        <f t="shared" si="32"/>
        <v>2387.1885449200004</v>
      </c>
      <c r="P58" s="238">
        <f t="shared" si="32"/>
        <v>33814.52440178</v>
      </c>
      <c r="Q58" s="238">
        <f t="shared" si="32"/>
        <v>33029.622372999998</v>
      </c>
      <c r="R58" s="238">
        <f t="shared" si="32"/>
        <v>1226.6657110000001</v>
      </c>
      <c r="S58" s="238">
        <f t="shared" si="32"/>
        <v>726.36944800000003</v>
      </c>
      <c r="T58" s="238">
        <f t="shared" si="32"/>
        <v>10410.352339999999</v>
      </c>
      <c r="U58" s="238">
        <f t="shared" si="32"/>
        <v>11570.179886</v>
      </c>
      <c r="V58" s="238">
        <f t="shared" si="32"/>
        <v>11834.754634320001</v>
      </c>
      <c r="W58" s="238">
        <f t="shared" si="32"/>
        <v>2667.7182586399999</v>
      </c>
      <c r="X58" s="238">
        <f t="shared" si="32"/>
        <v>14744.305505571201</v>
      </c>
      <c r="Y58" s="238">
        <f t="shared" si="32"/>
        <v>62565.553390068788</v>
      </c>
      <c r="Z58" s="238">
        <f t="shared" si="32"/>
        <v>80103.405559560008</v>
      </c>
      <c r="AA58" s="238">
        <f t="shared" si="32"/>
        <v>0</v>
      </c>
      <c r="AB58" s="238">
        <f t="shared" si="32"/>
        <v>0</v>
      </c>
      <c r="AC58" s="238">
        <f t="shared" si="32"/>
        <v>0</v>
      </c>
      <c r="AD58" s="238">
        <f t="shared" si="32"/>
        <v>2767.29495</v>
      </c>
      <c r="AE58" s="238">
        <f t="shared" si="32"/>
        <v>8355.2488078400002</v>
      </c>
      <c r="AF58" s="238">
        <f t="shared" si="32"/>
        <v>0</v>
      </c>
      <c r="AG58" s="238">
        <f t="shared" si="32"/>
        <v>10537.282159</v>
      </c>
      <c r="AH58" s="238">
        <f t="shared" ref="AH58:AZ58" si="33">SUM(AH34,AH46)</f>
        <v>14650.158939000001</v>
      </c>
      <c r="AI58" s="238">
        <f t="shared" si="33"/>
        <v>0</v>
      </c>
      <c r="AJ58" s="238">
        <f t="shared" si="33"/>
        <v>18377.534133959998</v>
      </c>
      <c r="AK58" s="238">
        <f t="shared" si="33"/>
        <v>0</v>
      </c>
      <c r="AL58" s="238">
        <f t="shared" si="33"/>
        <v>9794.2501649599999</v>
      </c>
      <c r="AM58" s="238">
        <f t="shared" si="33"/>
        <v>0</v>
      </c>
      <c r="AN58" s="238">
        <f t="shared" si="33"/>
        <v>26042.093276220003</v>
      </c>
      <c r="AO58" s="238">
        <f t="shared" si="33"/>
        <v>29488.805769299997</v>
      </c>
      <c r="AP58" s="238">
        <f t="shared" si="33"/>
        <v>2183.2407450000001</v>
      </c>
      <c r="AQ58" s="238">
        <f t="shared" si="33"/>
        <v>21494.696645</v>
      </c>
      <c r="AR58" s="238">
        <f t="shared" si="33"/>
        <v>20341.844904720005</v>
      </c>
      <c r="AS58" s="238">
        <f t="shared" si="33"/>
        <v>62966.218467300016</v>
      </c>
      <c r="AT58" s="238">
        <f t="shared" si="33"/>
        <v>2227.4474340000002</v>
      </c>
      <c r="AU58" s="238">
        <f t="shared" si="33"/>
        <v>40925.319272000001</v>
      </c>
      <c r="AV58" s="238">
        <f t="shared" si="33"/>
        <v>25631.270013560006</v>
      </c>
      <c r="AW58" s="238">
        <f t="shared" si="33"/>
        <v>1614.8396418800003</v>
      </c>
      <c r="AX58" s="238">
        <f t="shared" si="33"/>
        <v>839.00987671999997</v>
      </c>
      <c r="AY58" s="238">
        <f t="shared" si="33"/>
        <v>89222.802307679987</v>
      </c>
      <c r="AZ58" s="238">
        <f t="shared" si="33"/>
        <v>99790.038660239996</v>
      </c>
      <c r="BA58" s="224"/>
      <c r="BB58" s="224"/>
    </row>
    <row r="59" spans="1:54" x14ac:dyDescent="0.3">
      <c r="A59" s="251" t="s">
        <v>99</v>
      </c>
      <c r="B59" s="254">
        <f t="shared" ref="B59:AG59" si="34">SUM(B35,B47)</f>
        <v>0</v>
      </c>
      <c r="C59" s="254">
        <f t="shared" si="34"/>
        <v>9481.8658280000018</v>
      </c>
      <c r="D59" s="254">
        <f t="shared" si="34"/>
        <v>0</v>
      </c>
      <c r="E59" s="254">
        <f t="shared" si="34"/>
        <v>15776.840501199998</v>
      </c>
      <c r="F59" s="254">
        <f t="shared" si="34"/>
        <v>0</v>
      </c>
      <c r="G59" s="254">
        <f t="shared" si="34"/>
        <v>7113.8145710000017</v>
      </c>
      <c r="H59" s="254">
        <f t="shared" si="34"/>
        <v>0</v>
      </c>
      <c r="I59" s="254">
        <f t="shared" si="34"/>
        <v>13492.006294499999</v>
      </c>
      <c r="J59" s="254">
        <f t="shared" si="34"/>
        <v>15248.126232200002</v>
      </c>
      <c r="K59" s="254">
        <f t="shared" si="34"/>
        <v>1097.3081414399999</v>
      </c>
      <c r="L59" s="254">
        <f t="shared" si="34"/>
        <v>11232.777719240001</v>
      </c>
      <c r="M59" s="254">
        <f t="shared" si="34"/>
        <v>8778.7162667600005</v>
      </c>
      <c r="N59" s="254">
        <f t="shared" si="34"/>
        <v>29702.460378720007</v>
      </c>
      <c r="O59" s="254">
        <f t="shared" si="34"/>
        <v>807.33567454000001</v>
      </c>
      <c r="P59" s="254">
        <f t="shared" si="34"/>
        <v>12071.430833800001</v>
      </c>
      <c r="Q59" s="254">
        <f t="shared" si="34"/>
        <v>11571.223789000003</v>
      </c>
      <c r="R59" s="254">
        <f t="shared" si="34"/>
        <v>515.13310899999999</v>
      </c>
      <c r="S59" s="254">
        <f t="shared" si="34"/>
        <v>238.41994</v>
      </c>
      <c r="T59" s="254">
        <f t="shared" si="34"/>
        <v>3621.9893090000005</v>
      </c>
      <c r="U59" s="254">
        <f t="shared" si="34"/>
        <v>5620.7234660000013</v>
      </c>
      <c r="V59" s="254">
        <f t="shared" si="34"/>
        <v>4606.1172927600001</v>
      </c>
      <c r="W59" s="254">
        <f t="shared" si="34"/>
        <v>1203.9643885200001</v>
      </c>
      <c r="X59" s="254">
        <f t="shared" si="34"/>
        <v>7128.2432851815993</v>
      </c>
      <c r="Y59" s="254">
        <f t="shared" si="34"/>
        <v>24597.548152218398</v>
      </c>
      <c r="Z59" s="254">
        <f t="shared" si="34"/>
        <v>58255.623468599988</v>
      </c>
      <c r="AA59" s="254">
        <f t="shared" si="34"/>
        <v>0</v>
      </c>
      <c r="AB59" s="254">
        <f t="shared" si="34"/>
        <v>0</v>
      </c>
      <c r="AC59" s="254">
        <f t="shared" si="34"/>
        <v>0</v>
      </c>
      <c r="AD59" s="254">
        <f t="shared" si="34"/>
        <v>2524.9565250000005</v>
      </c>
      <c r="AE59" s="254">
        <f t="shared" si="34"/>
        <v>7573.241598640001</v>
      </c>
      <c r="AF59" s="254">
        <f t="shared" si="34"/>
        <v>0</v>
      </c>
      <c r="AG59" s="254">
        <f t="shared" si="34"/>
        <v>3454.1395770000004</v>
      </c>
      <c r="AH59" s="254">
        <f t="shared" ref="AH59:AZ59" si="35">SUM(AH35,AH47)</f>
        <v>8452.1189790000008</v>
      </c>
      <c r="AI59" s="254">
        <f t="shared" si="35"/>
        <v>0</v>
      </c>
      <c r="AJ59" s="254">
        <f t="shared" si="35"/>
        <v>20334.7914528</v>
      </c>
      <c r="AK59" s="254">
        <f t="shared" si="35"/>
        <v>0</v>
      </c>
      <c r="AL59" s="254">
        <f t="shared" si="35"/>
        <v>3979.6706044799994</v>
      </c>
      <c r="AM59" s="254">
        <f t="shared" si="35"/>
        <v>0</v>
      </c>
      <c r="AN59" s="254">
        <f t="shared" si="35"/>
        <v>19020.546938079999</v>
      </c>
      <c r="AO59" s="254">
        <f t="shared" si="35"/>
        <v>16298.475034600002</v>
      </c>
      <c r="AP59" s="254">
        <f t="shared" si="35"/>
        <v>471.64672100000001</v>
      </c>
      <c r="AQ59" s="254">
        <f t="shared" si="35"/>
        <v>7835.7516629999991</v>
      </c>
      <c r="AR59" s="254">
        <f t="shared" si="35"/>
        <v>5188.7611756799997</v>
      </c>
      <c r="AS59" s="254">
        <f t="shared" si="35"/>
        <v>22286.180442100005</v>
      </c>
      <c r="AT59" s="254">
        <f t="shared" si="35"/>
        <v>509.97900199999998</v>
      </c>
      <c r="AU59" s="254">
        <f t="shared" si="35"/>
        <v>8802.2841589999989</v>
      </c>
      <c r="AV59" s="254">
        <f t="shared" si="35"/>
        <v>9831.6611661999996</v>
      </c>
      <c r="AW59" s="254">
        <f t="shared" si="35"/>
        <v>382.28809860000007</v>
      </c>
      <c r="AX59" s="254">
        <f t="shared" si="35"/>
        <v>161.8173314</v>
      </c>
      <c r="AY59" s="254">
        <f t="shared" si="35"/>
        <v>27428.353469840004</v>
      </c>
      <c r="AZ59" s="254">
        <f t="shared" si="35"/>
        <v>26373.389068279997</v>
      </c>
      <c r="BA59" s="224"/>
      <c r="BB59" s="224"/>
    </row>
    <row r="60" spans="1:54" x14ac:dyDescent="0.3">
      <c r="A60" s="249" t="s">
        <v>159</v>
      </c>
      <c r="B60" s="250">
        <f t="shared" ref="B60:AG60" si="36">SUM(B56:B59)</f>
        <v>0</v>
      </c>
      <c r="C60" s="250">
        <f t="shared" si="36"/>
        <v>35243.973230000003</v>
      </c>
      <c r="D60" s="250">
        <f t="shared" si="36"/>
        <v>0</v>
      </c>
      <c r="E60" s="250">
        <f t="shared" si="36"/>
        <v>49740.030808239993</v>
      </c>
      <c r="F60" s="250">
        <f t="shared" si="36"/>
        <v>0</v>
      </c>
      <c r="G60" s="250">
        <f t="shared" si="36"/>
        <v>17365.388610000002</v>
      </c>
      <c r="H60" s="250">
        <f t="shared" si="36"/>
        <v>0</v>
      </c>
      <c r="I60" s="250">
        <f t="shared" si="36"/>
        <v>62010.085060159996</v>
      </c>
      <c r="J60" s="250">
        <f t="shared" si="36"/>
        <v>55546.594013600006</v>
      </c>
      <c r="K60" s="250">
        <f t="shared" si="36"/>
        <v>3729.5226271800002</v>
      </c>
      <c r="L60" s="250">
        <f t="shared" si="36"/>
        <v>44220.280945780003</v>
      </c>
      <c r="M60" s="250">
        <f t="shared" si="36"/>
        <v>42787.291533079995</v>
      </c>
      <c r="N60" s="250">
        <f t="shared" si="36"/>
        <v>118412.72186924001</v>
      </c>
      <c r="O60" s="250">
        <f t="shared" si="36"/>
        <v>3637.8039992600006</v>
      </c>
      <c r="P60" s="250">
        <f t="shared" si="36"/>
        <v>53346.019991060006</v>
      </c>
      <c r="Q60" s="250">
        <f t="shared" si="36"/>
        <v>63027.526078000003</v>
      </c>
      <c r="R60" s="250">
        <f t="shared" si="36"/>
        <v>2641.1544530000001</v>
      </c>
      <c r="S60" s="250">
        <f t="shared" si="36"/>
        <v>1091.2787969999999</v>
      </c>
      <c r="T60" s="250">
        <f t="shared" si="36"/>
        <v>15992.531060000001</v>
      </c>
      <c r="U60" s="250">
        <f t="shared" si="36"/>
        <v>21294.946468000002</v>
      </c>
      <c r="V60" s="250">
        <f t="shared" si="36"/>
        <v>18833.355179120001</v>
      </c>
      <c r="W60" s="250">
        <f t="shared" si="36"/>
        <v>6433.9248162399999</v>
      </c>
      <c r="X60" s="250">
        <f t="shared" si="36"/>
        <v>38874.264660939196</v>
      </c>
      <c r="Y60" s="250">
        <f t="shared" si="36"/>
        <v>105151.54313698079</v>
      </c>
      <c r="Z60" s="250">
        <f t="shared" si="36"/>
        <v>201762.89021779998</v>
      </c>
      <c r="AA60" s="250">
        <f t="shared" si="36"/>
        <v>0</v>
      </c>
      <c r="AB60" s="250">
        <f t="shared" si="36"/>
        <v>0</v>
      </c>
      <c r="AC60" s="250">
        <f t="shared" si="36"/>
        <v>0</v>
      </c>
      <c r="AD60" s="250">
        <f t="shared" si="36"/>
        <v>7027.4114250000002</v>
      </c>
      <c r="AE60" s="250">
        <f t="shared" si="36"/>
        <v>24139.354083719998</v>
      </c>
      <c r="AF60" s="250">
        <f t="shared" si="36"/>
        <v>0</v>
      </c>
      <c r="AG60" s="250">
        <f t="shared" si="36"/>
        <v>15710.970166999999</v>
      </c>
      <c r="AH60" s="250">
        <f t="shared" ref="AH60:AZ60" si="37">SUM(AH56:AH59)</f>
        <v>27147.074558</v>
      </c>
      <c r="AI60" s="250">
        <f t="shared" si="37"/>
        <v>0</v>
      </c>
      <c r="AJ60" s="250">
        <f t="shared" si="37"/>
        <v>55688.276057219991</v>
      </c>
      <c r="AK60" s="250">
        <f t="shared" si="37"/>
        <v>0</v>
      </c>
      <c r="AL60" s="250">
        <f t="shared" si="37"/>
        <v>14766.331560719998</v>
      </c>
      <c r="AM60" s="250">
        <f t="shared" si="37"/>
        <v>0</v>
      </c>
      <c r="AN60" s="250">
        <f t="shared" si="37"/>
        <v>66170.325375400003</v>
      </c>
      <c r="AO60" s="250">
        <f t="shared" si="37"/>
        <v>82449.558975500011</v>
      </c>
      <c r="AP60" s="250">
        <f t="shared" si="37"/>
        <v>2679.9428600000001</v>
      </c>
      <c r="AQ60" s="250">
        <f t="shared" si="37"/>
        <v>43101.992715</v>
      </c>
      <c r="AR60" s="250">
        <f t="shared" si="37"/>
        <v>38244.233961800011</v>
      </c>
      <c r="AS60" s="250">
        <f t="shared" si="37"/>
        <v>106860.92389260003</v>
      </c>
      <c r="AT60" s="250">
        <f t="shared" si="37"/>
        <v>4000.4674590000004</v>
      </c>
      <c r="AU60" s="250">
        <f t="shared" si="37"/>
        <v>56309.915315000006</v>
      </c>
      <c r="AV60" s="250">
        <f t="shared" si="37"/>
        <v>68819.192128319992</v>
      </c>
      <c r="AW60" s="250">
        <f t="shared" si="37"/>
        <v>2071.8849448600004</v>
      </c>
      <c r="AX60" s="250">
        <f t="shared" si="37"/>
        <v>1109.94707034</v>
      </c>
      <c r="AY60" s="250">
        <f t="shared" si="37"/>
        <v>131473.38855839998</v>
      </c>
      <c r="AZ60" s="250">
        <f t="shared" si="37"/>
        <v>136551.59064715999</v>
      </c>
      <c r="BA60" s="224"/>
      <c r="BB60" s="224"/>
    </row>
    <row r="61" spans="1:54" s="24" customFormat="1" x14ac:dyDescent="0.3">
      <c r="A61" s="251" t="s">
        <v>100</v>
      </c>
      <c r="B61" s="238">
        <f t="shared" ref="B61:AG61" si="38">SUM(B37,B49)</f>
        <v>0</v>
      </c>
      <c r="C61" s="238">
        <f t="shared" si="38"/>
        <v>335.788927</v>
      </c>
      <c r="D61" s="238">
        <f t="shared" si="38"/>
        <v>0</v>
      </c>
      <c r="E61" s="238">
        <f t="shared" si="38"/>
        <v>569.44043311999997</v>
      </c>
      <c r="F61" s="238">
        <f t="shared" si="38"/>
        <v>0</v>
      </c>
      <c r="G61" s="238">
        <f t="shared" si="38"/>
        <v>72.061585000000008</v>
      </c>
      <c r="H61" s="238">
        <f t="shared" si="38"/>
        <v>0</v>
      </c>
      <c r="I61" s="238">
        <f t="shared" si="38"/>
        <v>252.34545436000002</v>
      </c>
      <c r="J61" s="238">
        <f t="shared" si="38"/>
        <v>52.680869799999996</v>
      </c>
      <c r="K61" s="238">
        <f t="shared" si="38"/>
        <v>9.5890075400000008</v>
      </c>
      <c r="L61" s="238">
        <f t="shared" si="38"/>
        <v>21.766297340000005</v>
      </c>
      <c r="M61" s="238">
        <f t="shared" si="38"/>
        <v>203.87142236</v>
      </c>
      <c r="N61" s="238">
        <f t="shared" si="38"/>
        <v>538.59126184000002</v>
      </c>
      <c r="O61" s="238">
        <f t="shared" si="38"/>
        <v>20.243075380000001</v>
      </c>
      <c r="P61" s="238">
        <f t="shared" si="38"/>
        <v>335.95217240000005</v>
      </c>
      <c r="Q61" s="238">
        <f t="shared" si="38"/>
        <v>32.964103999999999</v>
      </c>
      <c r="R61" s="238">
        <f t="shared" si="38"/>
        <v>2.480963</v>
      </c>
      <c r="S61" s="238">
        <f t="shared" si="38"/>
        <v>0</v>
      </c>
      <c r="T61" s="238">
        <f t="shared" si="38"/>
        <v>58.357761999999994</v>
      </c>
      <c r="U61" s="238">
        <f t="shared" si="38"/>
        <v>0</v>
      </c>
      <c r="V61" s="238">
        <f t="shared" si="38"/>
        <v>47.936061639999998</v>
      </c>
      <c r="W61" s="238">
        <f t="shared" si="38"/>
        <v>0.57452828</v>
      </c>
      <c r="X61" s="238">
        <f t="shared" si="38"/>
        <v>3.2208712424000003</v>
      </c>
      <c r="Y61" s="238">
        <f t="shared" si="38"/>
        <v>4.7674258376000003</v>
      </c>
      <c r="Z61" s="238">
        <f t="shared" si="38"/>
        <v>0</v>
      </c>
      <c r="AA61" s="238">
        <f t="shared" si="38"/>
        <v>0</v>
      </c>
      <c r="AB61" s="238">
        <f t="shared" si="38"/>
        <v>0</v>
      </c>
      <c r="AC61" s="238">
        <f t="shared" si="38"/>
        <v>0</v>
      </c>
      <c r="AD61" s="238">
        <f t="shared" si="38"/>
        <v>0</v>
      </c>
      <c r="AE61" s="238">
        <f t="shared" si="38"/>
        <v>0</v>
      </c>
      <c r="AF61" s="238">
        <f t="shared" si="38"/>
        <v>0</v>
      </c>
      <c r="AG61" s="238">
        <f t="shared" si="38"/>
        <v>0</v>
      </c>
      <c r="AH61" s="238">
        <f t="shared" ref="AH61:AZ61" si="39">SUM(AH37,AH49)</f>
        <v>0</v>
      </c>
      <c r="AI61" s="238">
        <f t="shared" si="39"/>
        <v>0</v>
      </c>
      <c r="AJ61" s="238">
        <f t="shared" si="39"/>
        <v>0.96842870000000003</v>
      </c>
      <c r="AK61" s="238">
        <f t="shared" si="39"/>
        <v>0</v>
      </c>
      <c r="AL61" s="238">
        <f t="shared" si="39"/>
        <v>3.5958788800000003</v>
      </c>
      <c r="AM61" s="238">
        <f t="shared" si="39"/>
        <v>0</v>
      </c>
      <c r="AN61" s="238">
        <f t="shared" si="39"/>
        <v>19.058426520000001</v>
      </c>
      <c r="AO61" s="238">
        <f t="shared" si="39"/>
        <v>0</v>
      </c>
      <c r="AP61" s="238">
        <f t="shared" si="39"/>
        <v>0</v>
      </c>
      <c r="AQ61" s="238">
        <f t="shared" si="39"/>
        <v>0</v>
      </c>
      <c r="AR61" s="238">
        <f t="shared" si="39"/>
        <v>14.801522120000001</v>
      </c>
      <c r="AS61" s="238">
        <f t="shared" si="39"/>
        <v>26.536904999999997</v>
      </c>
      <c r="AT61" s="238">
        <f t="shared" si="39"/>
        <v>0</v>
      </c>
      <c r="AU61" s="238">
        <f t="shared" si="39"/>
        <v>0</v>
      </c>
      <c r="AV61" s="238">
        <f t="shared" si="39"/>
        <v>163.21766252</v>
      </c>
      <c r="AW61" s="238">
        <f t="shared" si="39"/>
        <v>12.04699546</v>
      </c>
      <c r="AX61" s="238">
        <f t="shared" si="39"/>
        <v>4.8121867400000005</v>
      </c>
      <c r="AY61" s="238">
        <f t="shared" si="39"/>
        <v>646.75534672000003</v>
      </c>
      <c r="AZ61" s="238">
        <f t="shared" si="39"/>
        <v>0</v>
      </c>
      <c r="BA61" s="257"/>
      <c r="BB61" s="257"/>
    </row>
    <row r="62" spans="1:54" ht="14.5" x14ac:dyDescent="0.45">
      <c r="A62" s="253" t="s">
        <v>101</v>
      </c>
      <c r="B62" s="259">
        <f t="shared" ref="B62:AG62" si="40">SUM(B38,B50)</f>
        <v>0</v>
      </c>
      <c r="C62" s="259">
        <f t="shared" si="40"/>
        <v>1875.903693</v>
      </c>
      <c r="D62" s="259">
        <f t="shared" si="40"/>
        <v>0</v>
      </c>
      <c r="E62" s="259">
        <f t="shared" si="40"/>
        <v>4162.0759625199998</v>
      </c>
      <c r="F62" s="259">
        <f t="shared" si="40"/>
        <v>0</v>
      </c>
      <c r="G62" s="259">
        <f t="shared" si="40"/>
        <v>529.16745000000003</v>
      </c>
      <c r="H62" s="259">
        <f t="shared" si="40"/>
        <v>0</v>
      </c>
      <c r="I62" s="259">
        <f t="shared" si="40"/>
        <v>1947.09051692</v>
      </c>
      <c r="J62" s="259">
        <f t="shared" si="40"/>
        <v>662.14327860000003</v>
      </c>
      <c r="K62" s="259">
        <f t="shared" si="40"/>
        <v>120.31581338000001</v>
      </c>
      <c r="L62" s="259">
        <f t="shared" si="40"/>
        <v>258.96642298000006</v>
      </c>
      <c r="M62" s="259">
        <f t="shared" si="40"/>
        <v>473.47430679999997</v>
      </c>
      <c r="N62" s="259">
        <f t="shared" si="40"/>
        <v>3577.7071573200001</v>
      </c>
      <c r="O62" s="259">
        <f t="shared" si="40"/>
        <v>28.50046056</v>
      </c>
      <c r="P62" s="259">
        <f t="shared" si="40"/>
        <v>487.64359680000001</v>
      </c>
      <c r="Q62" s="259">
        <f t="shared" si="40"/>
        <v>100.490911</v>
      </c>
      <c r="R62" s="259">
        <f t="shared" si="40"/>
        <v>43.484843999999995</v>
      </c>
      <c r="S62" s="259">
        <f t="shared" si="40"/>
        <v>0</v>
      </c>
      <c r="T62" s="259">
        <f t="shared" si="40"/>
        <v>113.86380000000001</v>
      </c>
      <c r="U62" s="259">
        <f t="shared" si="40"/>
        <v>0</v>
      </c>
      <c r="V62" s="259">
        <f t="shared" si="40"/>
        <v>598.22319640000001</v>
      </c>
      <c r="W62" s="259">
        <f t="shared" si="40"/>
        <v>12.967974799999999</v>
      </c>
      <c r="X62" s="259">
        <f t="shared" si="40"/>
        <v>72.699949783999998</v>
      </c>
      <c r="Y62" s="259">
        <f t="shared" si="40"/>
        <v>107.60803301600001</v>
      </c>
      <c r="Z62" s="259">
        <f t="shared" si="40"/>
        <v>0</v>
      </c>
      <c r="AA62" s="259">
        <f t="shared" si="40"/>
        <v>0</v>
      </c>
      <c r="AB62" s="259">
        <f t="shared" si="40"/>
        <v>0</v>
      </c>
      <c r="AC62" s="259">
        <f t="shared" si="40"/>
        <v>0</v>
      </c>
      <c r="AD62" s="259">
        <f t="shared" si="40"/>
        <v>0</v>
      </c>
      <c r="AE62" s="259">
        <f t="shared" si="40"/>
        <v>0</v>
      </c>
      <c r="AF62" s="259">
        <f t="shared" si="40"/>
        <v>0</v>
      </c>
      <c r="AG62" s="259">
        <f t="shared" si="40"/>
        <v>0</v>
      </c>
      <c r="AH62" s="259">
        <f t="shared" ref="AH62:AZ62" si="41">SUM(AH38,AH50)</f>
        <v>0</v>
      </c>
      <c r="AI62" s="259">
        <f t="shared" si="41"/>
        <v>0</v>
      </c>
      <c r="AJ62" s="259">
        <f t="shared" si="41"/>
        <v>4.3585917800000002</v>
      </c>
      <c r="AK62" s="259">
        <f t="shared" si="41"/>
        <v>0</v>
      </c>
      <c r="AL62" s="259">
        <f t="shared" si="41"/>
        <v>15.825895200000001</v>
      </c>
      <c r="AM62" s="259">
        <f t="shared" si="41"/>
        <v>0</v>
      </c>
      <c r="AN62" s="259">
        <f t="shared" si="41"/>
        <v>259.91387856</v>
      </c>
      <c r="AO62" s="259">
        <f t="shared" si="41"/>
        <v>89.538023600000002</v>
      </c>
      <c r="AP62" s="259">
        <f t="shared" si="41"/>
        <v>0</v>
      </c>
      <c r="AQ62" s="259">
        <f t="shared" si="41"/>
        <v>0</v>
      </c>
      <c r="AR62" s="259">
        <f t="shared" si="41"/>
        <v>182.15141736000001</v>
      </c>
      <c r="AS62" s="259">
        <f t="shared" si="41"/>
        <v>380.1380868</v>
      </c>
      <c r="AT62" s="259">
        <f t="shared" si="41"/>
        <v>0</v>
      </c>
      <c r="AU62" s="259">
        <f t="shared" si="41"/>
        <v>0</v>
      </c>
      <c r="AV62" s="259">
        <f t="shared" si="41"/>
        <v>277.65106204</v>
      </c>
      <c r="AW62" s="259">
        <f t="shared" si="41"/>
        <v>20.49325442</v>
      </c>
      <c r="AX62" s="259">
        <f t="shared" si="41"/>
        <v>8.1860549799999998</v>
      </c>
      <c r="AY62" s="259">
        <f t="shared" si="41"/>
        <v>1045.26010288</v>
      </c>
      <c r="AZ62" s="259">
        <f t="shared" si="41"/>
        <v>0</v>
      </c>
      <c r="BA62" s="224"/>
      <c r="BB62" s="224"/>
    </row>
    <row r="63" spans="1:54" x14ac:dyDescent="0.3">
      <c r="A63" s="260" t="s">
        <v>160</v>
      </c>
      <c r="B63" s="261">
        <f t="shared" ref="B63:AG63" si="42">SUM(B61:B62)</f>
        <v>0</v>
      </c>
      <c r="C63" s="261">
        <f t="shared" si="42"/>
        <v>2211.6926199999998</v>
      </c>
      <c r="D63" s="261">
        <f t="shared" si="42"/>
        <v>0</v>
      </c>
      <c r="E63" s="261">
        <f t="shared" si="42"/>
        <v>4731.5163956400002</v>
      </c>
      <c r="F63" s="261">
        <f t="shared" si="42"/>
        <v>0</v>
      </c>
      <c r="G63" s="261">
        <f t="shared" si="42"/>
        <v>601.22903500000007</v>
      </c>
      <c r="H63" s="261">
        <f t="shared" si="42"/>
        <v>0</v>
      </c>
      <c r="I63" s="261">
        <f t="shared" si="42"/>
        <v>2199.4359712800001</v>
      </c>
      <c r="J63" s="261">
        <f t="shared" si="42"/>
        <v>714.82414840000001</v>
      </c>
      <c r="K63" s="261">
        <f t="shared" si="42"/>
        <v>129.90482092000002</v>
      </c>
      <c r="L63" s="261">
        <f t="shared" si="42"/>
        <v>280.73272032000006</v>
      </c>
      <c r="M63" s="261">
        <f t="shared" si="42"/>
        <v>677.34572916000002</v>
      </c>
      <c r="N63" s="261">
        <f t="shared" si="42"/>
        <v>4116.2984191599999</v>
      </c>
      <c r="O63" s="261">
        <f t="shared" si="42"/>
        <v>48.743535940000001</v>
      </c>
      <c r="P63" s="261">
        <f t="shared" si="42"/>
        <v>823.59576920000006</v>
      </c>
      <c r="Q63" s="261">
        <f t="shared" si="42"/>
        <v>133.455015</v>
      </c>
      <c r="R63" s="261">
        <f t="shared" si="42"/>
        <v>45.965806999999998</v>
      </c>
      <c r="S63" s="261">
        <f t="shared" si="42"/>
        <v>0</v>
      </c>
      <c r="T63" s="261">
        <f t="shared" si="42"/>
        <v>172.22156200000001</v>
      </c>
      <c r="U63" s="261">
        <f t="shared" si="42"/>
        <v>0</v>
      </c>
      <c r="V63" s="261">
        <f t="shared" si="42"/>
        <v>646.15925804000005</v>
      </c>
      <c r="W63" s="261">
        <f t="shared" si="42"/>
        <v>13.542503079999999</v>
      </c>
      <c r="X63" s="261">
        <f t="shared" si="42"/>
        <v>75.920821026399992</v>
      </c>
      <c r="Y63" s="261">
        <f t="shared" si="42"/>
        <v>112.37545885360001</v>
      </c>
      <c r="Z63" s="261">
        <f t="shared" si="42"/>
        <v>0</v>
      </c>
      <c r="AA63" s="261">
        <f t="shared" si="42"/>
        <v>0</v>
      </c>
      <c r="AB63" s="261">
        <f t="shared" si="42"/>
        <v>0</v>
      </c>
      <c r="AC63" s="261">
        <f t="shared" si="42"/>
        <v>0</v>
      </c>
      <c r="AD63" s="261">
        <f t="shared" si="42"/>
        <v>0</v>
      </c>
      <c r="AE63" s="261">
        <f t="shared" si="42"/>
        <v>0</v>
      </c>
      <c r="AF63" s="261">
        <f t="shared" si="42"/>
        <v>0</v>
      </c>
      <c r="AG63" s="261">
        <f t="shared" si="42"/>
        <v>0</v>
      </c>
      <c r="AH63" s="261">
        <f t="shared" ref="AH63:AZ63" si="43">SUM(AH61:AH62)</f>
        <v>0</v>
      </c>
      <c r="AI63" s="261">
        <f t="shared" si="43"/>
        <v>0</v>
      </c>
      <c r="AJ63" s="261">
        <f t="shared" si="43"/>
        <v>5.3270204799999998</v>
      </c>
      <c r="AK63" s="261">
        <f t="shared" si="43"/>
        <v>0</v>
      </c>
      <c r="AL63" s="261">
        <f t="shared" si="43"/>
        <v>19.421774080000002</v>
      </c>
      <c r="AM63" s="261">
        <f t="shared" si="43"/>
        <v>0</v>
      </c>
      <c r="AN63" s="261">
        <f t="shared" si="43"/>
        <v>278.97230508000001</v>
      </c>
      <c r="AO63" s="261">
        <f t="shared" si="43"/>
        <v>89.538023600000002</v>
      </c>
      <c r="AP63" s="261">
        <f t="shared" si="43"/>
        <v>0</v>
      </c>
      <c r="AQ63" s="261">
        <f t="shared" si="43"/>
        <v>0</v>
      </c>
      <c r="AR63" s="261">
        <f t="shared" si="43"/>
        <v>196.95293948</v>
      </c>
      <c r="AS63" s="261">
        <f t="shared" si="43"/>
        <v>406.67499179999999</v>
      </c>
      <c r="AT63" s="261">
        <f t="shared" si="43"/>
        <v>0</v>
      </c>
      <c r="AU63" s="261">
        <f t="shared" si="43"/>
        <v>0</v>
      </c>
      <c r="AV63" s="261">
        <f t="shared" si="43"/>
        <v>440.86872456000003</v>
      </c>
      <c r="AW63" s="261">
        <f t="shared" si="43"/>
        <v>32.540249879999998</v>
      </c>
      <c r="AX63" s="261">
        <f t="shared" si="43"/>
        <v>12.998241719999999</v>
      </c>
      <c r="AY63" s="261">
        <f t="shared" si="43"/>
        <v>1692.0154496</v>
      </c>
      <c r="AZ63" s="261">
        <f t="shared" si="43"/>
        <v>0</v>
      </c>
      <c r="BA63" s="224"/>
      <c r="BB63" s="224"/>
    </row>
    <row r="64" spans="1:54" s="24" customFormat="1" x14ac:dyDescent="0.3">
      <c r="A64" s="262" t="s">
        <v>164</v>
      </c>
      <c r="B64" s="263">
        <f t="shared" ref="B64:AG64" si="44">B63+B60</f>
        <v>0</v>
      </c>
      <c r="C64" s="263">
        <f t="shared" si="44"/>
        <v>37455.665850000005</v>
      </c>
      <c r="D64" s="263">
        <f t="shared" si="44"/>
        <v>0</v>
      </c>
      <c r="E64" s="263">
        <f t="shared" si="44"/>
        <v>54471.547203879993</v>
      </c>
      <c r="F64" s="263">
        <f t="shared" si="44"/>
        <v>0</v>
      </c>
      <c r="G64" s="263">
        <f t="shared" si="44"/>
        <v>17966.617645000002</v>
      </c>
      <c r="H64" s="263">
        <f t="shared" si="44"/>
        <v>0</v>
      </c>
      <c r="I64" s="263">
        <f t="shared" si="44"/>
        <v>64209.521031439996</v>
      </c>
      <c r="J64" s="263">
        <f t="shared" si="44"/>
        <v>56261.418162000009</v>
      </c>
      <c r="K64" s="263">
        <f t="shared" si="44"/>
        <v>3859.4274481000002</v>
      </c>
      <c r="L64" s="263">
        <f t="shared" si="44"/>
        <v>44501.0136661</v>
      </c>
      <c r="M64" s="263">
        <f t="shared" si="44"/>
        <v>43464.637262239994</v>
      </c>
      <c r="N64" s="263">
        <f t="shared" si="44"/>
        <v>122529.0202884</v>
      </c>
      <c r="O64" s="263">
        <f t="shared" si="44"/>
        <v>3686.5475352000008</v>
      </c>
      <c r="P64" s="263">
        <f t="shared" si="44"/>
        <v>54169.615760260007</v>
      </c>
      <c r="Q64" s="263">
        <f t="shared" si="44"/>
        <v>63160.981093000002</v>
      </c>
      <c r="R64" s="263">
        <f t="shared" si="44"/>
        <v>2687.1202600000001</v>
      </c>
      <c r="S64" s="263">
        <f t="shared" si="44"/>
        <v>1091.2787969999999</v>
      </c>
      <c r="T64" s="263">
        <f t="shared" si="44"/>
        <v>16164.752622000002</v>
      </c>
      <c r="U64" s="263">
        <f t="shared" si="44"/>
        <v>21294.946468000002</v>
      </c>
      <c r="V64" s="263">
        <f t="shared" si="44"/>
        <v>19479.51443716</v>
      </c>
      <c r="W64" s="263">
        <f t="shared" si="44"/>
        <v>6447.4673193199997</v>
      </c>
      <c r="X64" s="263">
        <f t="shared" si="44"/>
        <v>38950.185481965593</v>
      </c>
      <c r="Y64" s="263">
        <f t="shared" si="44"/>
        <v>105263.91859583439</v>
      </c>
      <c r="Z64" s="263">
        <f t="shared" si="44"/>
        <v>201762.89021779998</v>
      </c>
      <c r="AA64" s="263">
        <f t="shared" si="44"/>
        <v>0</v>
      </c>
      <c r="AB64" s="263">
        <f t="shared" si="44"/>
        <v>0</v>
      </c>
      <c r="AC64" s="263">
        <f t="shared" si="44"/>
        <v>0</v>
      </c>
      <c r="AD64" s="263">
        <f t="shared" si="44"/>
        <v>7027.4114250000002</v>
      </c>
      <c r="AE64" s="263">
        <f t="shared" si="44"/>
        <v>24139.354083719998</v>
      </c>
      <c r="AF64" s="263">
        <f t="shared" si="44"/>
        <v>0</v>
      </c>
      <c r="AG64" s="263">
        <f t="shared" si="44"/>
        <v>15710.970166999999</v>
      </c>
      <c r="AH64" s="263">
        <f t="shared" ref="AH64:AZ64" si="45">AH63+AH60</f>
        <v>27147.074558</v>
      </c>
      <c r="AI64" s="263">
        <f t="shared" si="45"/>
        <v>0</v>
      </c>
      <c r="AJ64" s="263">
        <f t="shared" si="45"/>
        <v>55693.603077699991</v>
      </c>
      <c r="AK64" s="263">
        <f t="shared" si="45"/>
        <v>0</v>
      </c>
      <c r="AL64" s="263">
        <f t="shared" si="45"/>
        <v>14785.753334799998</v>
      </c>
      <c r="AM64" s="263">
        <f t="shared" si="45"/>
        <v>0</v>
      </c>
      <c r="AN64" s="263">
        <f t="shared" si="45"/>
        <v>66449.297680479998</v>
      </c>
      <c r="AO64" s="263">
        <f t="shared" si="45"/>
        <v>82539.096999100017</v>
      </c>
      <c r="AP64" s="263">
        <f t="shared" si="45"/>
        <v>2679.9428600000001</v>
      </c>
      <c r="AQ64" s="263">
        <f t="shared" si="45"/>
        <v>43101.992715</v>
      </c>
      <c r="AR64" s="263">
        <f t="shared" si="45"/>
        <v>38441.186901280009</v>
      </c>
      <c r="AS64" s="263">
        <f t="shared" si="45"/>
        <v>107267.59888440002</v>
      </c>
      <c r="AT64" s="263">
        <f t="shared" si="45"/>
        <v>4000.4674590000004</v>
      </c>
      <c r="AU64" s="263">
        <f t="shared" si="45"/>
        <v>56309.915315000006</v>
      </c>
      <c r="AV64" s="263">
        <f t="shared" si="45"/>
        <v>69260.060852879993</v>
      </c>
      <c r="AW64" s="263">
        <f t="shared" si="45"/>
        <v>2104.4251947400003</v>
      </c>
      <c r="AX64" s="263">
        <f t="shared" si="45"/>
        <v>1122.9453120599999</v>
      </c>
      <c r="AY64" s="263">
        <f t="shared" si="45"/>
        <v>133165.40400799998</v>
      </c>
      <c r="AZ64" s="263">
        <f t="shared" si="45"/>
        <v>136551.59064715999</v>
      </c>
      <c r="BA64" s="257"/>
      <c r="BB64" s="257"/>
    </row>
    <row r="65" spans="1:54" s="24" customFormat="1" x14ac:dyDescent="0.3">
      <c r="A65" s="247" t="s">
        <v>165</v>
      </c>
      <c r="B65" s="264">
        <f t="shared" ref="B65:AG65" si="46">IF(B60&gt;0,(SUM(B56:B58)/B60),0)</f>
        <v>0</v>
      </c>
      <c r="C65" s="264">
        <f t="shared" si="46"/>
        <v>0.73096490097407785</v>
      </c>
      <c r="D65" s="264">
        <f t="shared" si="46"/>
        <v>0</v>
      </c>
      <c r="E65" s="264">
        <f t="shared" si="46"/>
        <v>0.68281401831004918</v>
      </c>
      <c r="F65" s="264">
        <f t="shared" si="46"/>
        <v>0</v>
      </c>
      <c r="G65" s="264">
        <f t="shared" si="46"/>
        <v>0.59034521306920529</v>
      </c>
      <c r="H65" s="264">
        <f t="shared" si="46"/>
        <v>0</v>
      </c>
      <c r="I65" s="264">
        <f t="shared" si="46"/>
        <v>0.78242238691640997</v>
      </c>
      <c r="J65" s="264">
        <f t="shared" si="46"/>
        <v>0.72548944713933927</v>
      </c>
      <c r="K65" s="264">
        <f t="shared" si="46"/>
        <v>0.70577785654307557</v>
      </c>
      <c r="L65" s="264">
        <f t="shared" si="46"/>
        <v>0.74598131266934065</v>
      </c>
      <c r="M65" s="264">
        <f t="shared" si="46"/>
        <v>0.7948288860496594</v>
      </c>
      <c r="N65" s="264">
        <f t="shared" si="46"/>
        <v>0.74916157732173716</v>
      </c>
      <c r="O65" s="264">
        <f t="shared" si="46"/>
        <v>0.77807059569338322</v>
      </c>
      <c r="P65" s="264">
        <f t="shared" si="46"/>
        <v>0.77371449949175219</v>
      </c>
      <c r="Q65" s="264">
        <f t="shared" si="46"/>
        <v>0.81640999561556671</v>
      </c>
      <c r="R65" s="264">
        <f t="shared" si="46"/>
        <v>0.80495911232496187</v>
      </c>
      <c r="S65" s="264">
        <f t="shared" si="46"/>
        <v>0.78152242978106734</v>
      </c>
      <c r="T65" s="264">
        <f t="shared" si="46"/>
        <v>0.77351994531627311</v>
      </c>
      <c r="U65" s="264">
        <f t="shared" si="46"/>
        <v>0.73605364660360695</v>
      </c>
      <c r="V65" s="264">
        <f t="shared" si="46"/>
        <v>0.75542768407688343</v>
      </c>
      <c r="W65" s="264">
        <f t="shared" si="46"/>
        <v>0.81287248096511022</v>
      </c>
      <c r="X65" s="264">
        <f t="shared" si="46"/>
        <v>0.81663336021005062</v>
      </c>
      <c r="Y65" s="264">
        <f t="shared" si="46"/>
        <v>0.76607525274093979</v>
      </c>
      <c r="Z65" s="264">
        <f t="shared" si="46"/>
        <v>0.71126690638841505</v>
      </c>
      <c r="AA65" s="264">
        <f t="shared" si="46"/>
        <v>0</v>
      </c>
      <c r="AB65" s="264">
        <f t="shared" si="46"/>
        <v>0</v>
      </c>
      <c r="AC65" s="264">
        <f t="shared" si="46"/>
        <v>0</v>
      </c>
      <c r="AD65" s="264">
        <f t="shared" si="46"/>
        <v>0.64069891852105409</v>
      </c>
      <c r="AE65" s="264">
        <f t="shared" si="46"/>
        <v>0.68626991540972804</v>
      </c>
      <c r="AF65" s="264">
        <f t="shared" si="46"/>
        <v>0</v>
      </c>
      <c r="AG65" s="264">
        <f t="shared" si="46"/>
        <v>0.7801447307019127</v>
      </c>
      <c r="AH65" s="264">
        <f t="shared" ref="AH65:AZ65" si="47">IF(AH60&gt;0,(SUM(AH56:AH58)/AH60),0)</f>
        <v>0.68865451925797894</v>
      </c>
      <c r="AI65" s="264">
        <f t="shared" si="47"/>
        <v>0</v>
      </c>
      <c r="AJ65" s="264">
        <f t="shared" si="47"/>
        <v>0.63484609521929014</v>
      </c>
      <c r="AK65" s="264">
        <f t="shared" si="47"/>
        <v>0</v>
      </c>
      <c r="AL65" s="264">
        <f t="shared" si="47"/>
        <v>0.7304902312320859</v>
      </c>
      <c r="AM65" s="264">
        <f t="shared" si="47"/>
        <v>0</v>
      </c>
      <c r="AN65" s="264">
        <f t="shared" si="47"/>
        <v>0.7125517090905642</v>
      </c>
      <c r="AO65" s="264">
        <f t="shared" si="47"/>
        <v>0.80232186518495363</v>
      </c>
      <c r="AP65" s="264">
        <f t="shared" si="47"/>
        <v>0.82400866524445227</v>
      </c>
      <c r="AQ65" s="264">
        <f t="shared" si="47"/>
        <v>0.81820442236135715</v>
      </c>
      <c r="AR65" s="264">
        <f t="shared" si="47"/>
        <v>0.86432566067703798</v>
      </c>
      <c r="AS65" s="264">
        <f t="shared" si="47"/>
        <v>0.79144686728987468</v>
      </c>
      <c r="AT65" s="264">
        <f t="shared" si="47"/>
        <v>0.87252014740110406</v>
      </c>
      <c r="AU65" s="264">
        <f t="shared" si="47"/>
        <v>0.8436814527288905</v>
      </c>
      <c r="AV65" s="264">
        <f t="shared" si="47"/>
        <v>0.85713780034110376</v>
      </c>
      <c r="AW65" s="264">
        <f t="shared" si="47"/>
        <v>0.81548777621634216</v>
      </c>
      <c r="AX65" s="264">
        <f t="shared" si="47"/>
        <v>0.85421166853439956</v>
      </c>
      <c r="AY65" s="264">
        <f t="shared" si="47"/>
        <v>0.79137714658007452</v>
      </c>
      <c r="AZ65" s="264">
        <f t="shared" si="47"/>
        <v>0.80686135589275532</v>
      </c>
      <c r="BA65" s="257"/>
      <c r="BB65" s="257"/>
    </row>
    <row r="66" spans="1:54" x14ac:dyDescent="0.3">
      <c r="A66" s="247" t="s">
        <v>166</v>
      </c>
      <c r="B66" s="264">
        <f t="shared" ref="B66:AG66" si="48">IF(B$60&gt;0,(SUM(B56)/B$60),0)</f>
        <v>0</v>
      </c>
      <c r="C66" s="264">
        <f t="shared" si="48"/>
        <v>4.250705387906685E-2</v>
      </c>
      <c r="D66" s="264">
        <f t="shared" si="48"/>
        <v>0</v>
      </c>
      <c r="E66" s="264">
        <f t="shared" si="48"/>
        <v>5.9409552406438512E-2</v>
      </c>
      <c r="F66" s="264">
        <f t="shared" si="48"/>
        <v>0</v>
      </c>
      <c r="G66" s="264">
        <f t="shared" si="48"/>
        <v>1.9136889387469914E-2</v>
      </c>
      <c r="H66" s="264">
        <f t="shared" si="48"/>
        <v>0</v>
      </c>
      <c r="I66" s="264">
        <f t="shared" si="48"/>
        <v>3.4996081571161138E-2</v>
      </c>
      <c r="J66" s="264">
        <f t="shared" si="48"/>
        <v>7.0514139877613504E-3</v>
      </c>
      <c r="K66" s="264">
        <f t="shared" si="48"/>
        <v>0</v>
      </c>
      <c r="L66" s="264">
        <f t="shared" si="48"/>
        <v>0</v>
      </c>
      <c r="M66" s="264">
        <f t="shared" si="48"/>
        <v>3.581670543495803E-3</v>
      </c>
      <c r="N66" s="264">
        <f t="shared" si="48"/>
        <v>7.5524131957337606E-2</v>
      </c>
      <c r="O66" s="264">
        <f t="shared" si="48"/>
        <v>4.7228731409099892E-3</v>
      </c>
      <c r="P66" s="264">
        <f t="shared" si="48"/>
        <v>5.1347085035754183E-3</v>
      </c>
      <c r="Q66" s="264">
        <f t="shared" si="48"/>
        <v>3.4028469994931733E-3</v>
      </c>
      <c r="R66" s="264">
        <f t="shared" si="48"/>
        <v>0</v>
      </c>
      <c r="S66" s="264">
        <f t="shared" si="48"/>
        <v>0</v>
      </c>
      <c r="T66" s="264">
        <f t="shared" si="48"/>
        <v>2.5238699145599783E-3</v>
      </c>
      <c r="U66" s="264">
        <f t="shared" si="48"/>
        <v>0.13197528363000155</v>
      </c>
      <c r="V66" s="264">
        <f t="shared" si="48"/>
        <v>3.3217680973466973E-2</v>
      </c>
      <c r="W66" s="264">
        <f t="shared" si="48"/>
        <v>0</v>
      </c>
      <c r="X66" s="264">
        <f t="shared" si="48"/>
        <v>0</v>
      </c>
      <c r="Y66" s="264">
        <f t="shared" si="48"/>
        <v>0</v>
      </c>
      <c r="Z66" s="264">
        <f t="shared" si="48"/>
        <v>0.16569597281022008</v>
      </c>
      <c r="AA66" s="264">
        <f t="shared" si="48"/>
        <v>0</v>
      </c>
      <c r="AB66" s="264">
        <f t="shared" si="48"/>
        <v>0</v>
      </c>
      <c r="AC66" s="264">
        <f t="shared" si="48"/>
        <v>0</v>
      </c>
      <c r="AD66" s="264">
        <f t="shared" si="48"/>
        <v>0.24691310143407463</v>
      </c>
      <c r="AE66" s="264">
        <f t="shared" si="48"/>
        <v>0.20889660132376273</v>
      </c>
      <c r="AF66" s="264">
        <f t="shared" si="48"/>
        <v>0</v>
      </c>
      <c r="AG66" s="264">
        <f t="shared" si="48"/>
        <v>7.9950526202281727E-2</v>
      </c>
      <c r="AH66" s="264">
        <f t="shared" ref="AH66:AZ66" si="49">IF(AH$60&gt;0,(SUM(AH56)/AH$60),0)</f>
        <v>8.8494002580917067E-2</v>
      </c>
      <c r="AI66" s="264">
        <f t="shared" si="49"/>
        <v>0</v>
      </c>
      <c r="AJ66" s="264">
        <f t="shared" si="49"/>
        <v>0.29715098253350525</v>
      </c>
      <c r="AK66" s="264">
        <f t="shared" si="49"/>
        <v>0</v>
      </c>
      <c r="AL66" s="264">
        <f t="shared" si="49"/>
        <v>6.5097990523052388E-2</v>
      </c>
      <c r="AM66" s="264">
        <f t="shared" si="49"/>
        <v>0</v>
      </c>
      <c r="AN66" s="264">
        <f t="shared" si="49"/>
        <v>0.19022319014739938</v>
      </c>
      <c r="AO66" s="264">
        <f t="shared" si="49"/>
        <v>7.3989426551241355E-2</v>
      </c>
      <c r="AP66" s="264">
        <f t="shared" si="49"/>
        <v>0</v>
      </c>
      <c r="AQ66" s="264">
        <f t="shared" si="49"/>
        <v>0</v>
      </c>
      <c r="AR66" s="264">
        <f t="shared" si="49"/>
        <v>0</v>
      </c>
      <c r="AS66" s="264">
        <f t="shared" si="49"/>
        <v>8.852007217818042E-2</v>
      </c>
      <c r="AT66" s="264">
        <f t="shared" si="49"/>
        <v>0</v>
      </c>
      <c r="AU66" s="264">
        <f t="shared" si="49"/>
        <v>2.0278336090763485E-2</v>
      </c>
      <c r="AV66" s="264">
        <f t="shared" si="49"/>
        <v>2.0316487194342366E-3</v>
      </c>
      <c r="AW66" s="264">
        <f t="shared" si="49"/>
        <v>4.9808578442551111E-3</v>
      </c>
      <c r="AX66" s="264">
        <f t="shared" si="49"/>
        <v>3.7139088251634121E-3</v>
      </c>
      <c r="AY66" s="264">
        <f t="shared" si="49"/>
        <v>3.5512241080833527E-2</v>
      </c>
      <c r="AZ66" s="264">
        <f t="shared" si="49"/>
        <v>3.1603638822714476E-2</v>
      </c>
      <c r="BA66" s="224"/>
      <c r="BB66" s="224"/>
    </row>
    <row r="67" spans="1:54" s="24" customFormat="1" x14ac:dyDescent="0.3">
      <c r="A67" s="247" t="s">
        <v>167</v>
      </c>
      <c r="B67" s="264">
        <f t="shared" ref="B67:AG67" si="50">IF(B$60&gt;0,(SUM(B57)/B$60),0)</f>
        <v>0</v>
      </c>
      <c r="C67" s="264">
        <f t="shared" si="50"/>
        <v>1.8828211980230238E-2</v>
      </c>
      <c r="D67" s="264">
        <f t="shared" si="50"/>
        <v>0</v>
      </c>
      <c r="E67" s="264">
        <f t="shared" si="50"/>
        <v>2.339229420757109E-2</v>
      </c>
      <c r="F67" s="264">
        <f t="shared" si="50"/>
        <v>0</v>
      </c>
      <c r="G67" s="264">
        <f t="shared" si="50"/>
        <v>1.1067930255780206E-2</v>
      </c>
      <c r="H67" s="264">
        <f t="shared" si="50"/>
        <v>0</v>
      </c>
      <c r="I67" s="264">
        <f t="shared" si="50"/>
        <v>3.2082180152953131E-2</v>
      </c>
      <c r="J67" s="264">
        <f t="shared" si="50"/>
        <v>3.11550104039915E-2</v>
      </c>
      <c r="K67" s="264">
        <f t="shared" si="50"/>
        <v>3.4173376927965952E-2</v>
      </c>
      <c r="L67" s="264">
        <f t="shared" si="50"/>
        <v>4.9228179354381577E-2</v>
      </c>
      <c r="M67" s="264">
        <f t="shared" si="50"/>
        <v>0.14977272980799727</v>
      </c>
      <c r="N67" s="264">
        <f t="shared" si="50"/>
        <v>7.5081734653626886E-2</v>
      </c>
      <c r="O67" s="264">
        <f t="shared" si="50"/>
        <v>0.11713080008892091</v>
      </c>
      <c r="P67" s="264">
        <f t="shared" si="50"/>
        <v>0.13470824054361116</v>
      </c>
      <c r="Q67" s="264">
        <f t="shared" si="50"/>
        <v>0.28895639764539383</v>
      </c>
      <c r="R67" s="264">
        <f t="shared" si="50"/>
        <v>0.34051610725698062</v>
      </c>
      <c r="S67" s="264">
        <f t="shared" si="50"/>
        <v>0.11590934355888526</v>
      </c>
      <c r="T67" s="264">
        <f t="shared" si="50"/>
        <v>0.12004518458005733</v>
      </c>
      <c r="U67" s="264">
        <f t="shared" si="50"/>
        <v>6.0748521624318375E-2</v>
      </c>
      <c r="V67" s="264">
        <f t="shared" si="50"/>
        <v>9.3816680630485427E-2</v>
      </c>
      <c r="W67" s="264">
        <f t="shared" si="50"/>
        <v>0.39823937056469672</v>
      </c>
      <c r="X67" s="264">
        <f t="shared" si="50"/>
        <v>0.43735144621962968</v>
      </c>
      <c r="Y67" s="264">
        <f t="shared" si="50"/>
        <v>0.17107158923250496</v>
      </c>
      <c r="Z67" s="264">
        <f t="shared" si="50"/>
        <v>0.14855339743421139</v>
      </c>
      <c r="AA67" s="264">
        <f t="shared" si="50"/>
        <v>0</v>
      </c>
      <c r="AB67" s="264">
        <f t="shared" si="50"/>
        <v>0</v>
      </c>
      <c r="AC67" s="264">
        <f t="shared" si="50"/>
        <v>0</v>
      </c>
      <c r="AD67" s="264">
        <f t="shared" si="50"/>
        <v>0</v>
      </c>
      <c r="AE67" s="264">
        <f t="shared" si="50"/>
        <v>0.13124769784692428</v>
      </c>
      <c r="AF67" s="264">
        <f t="shared" si="50"/>
        <v>0</v>
      </c>
      <c r="AG67" s="264">
        <f t="shared" si="50"/>
        <v>2.9498375598309416E-2</v>
      </c>
      <c r="AH67" s="264">
        <f t="shared" ref="AH67:AZ67" si="51">IF(AH$60&gt;0,(SUM(AH57)/AH$60),0)</f>
        <v>6.0501670280932229E-2</v>
      </c>
      <c r="AI67" s="264">
        <f t="shared" si="51"/>
        <v>0</v>
      </c>
      <c r="AJ67" s="264">
        <f t="shared" si="51"/>
        <v>7.6878753441765729E-3</v>
      </c>
      <c r="AK67" s="264">
        <f t="shared" si="51"/>
        <v>0</v>
      </c>
      <c r="AL67" s="264">
        <f t="shared" si="51"/>
        <v>2.1096830415801007E-3</v>
      </c>
      <c r="AM67" s="264">
        <f t="shared" si="51"/>
        <v>0</v>
      </c>
      <c r="AN67" s="264">
        <f t="shared" si="51"/>
        <v>0.12876700736713723</v>
      </c>
      <c r="AO67" s="264">
        <f t="shared" si="51"/>
        <v>0.37067369387241361</v>
      </c>
      <c r="AP67" s="264">
        <f t="shared" si="51"/>
        <v>9.3492269458312245E-3</v>
      </c>
      <c r="AQ67" s="264">
        <f t="shared" si="51"/>
        <v>0.31951061980035417</v>
      </c>
      <c r="AR67" s="264">
        <f t="shared" si="51"/>
        <v>0.33243254117990501</v>
      </c>
      <c r="AS67" s="264">
        <f t="shared" si="51"/>
        <v>0.11369158944770566</v>
      </c>
      <c r="AT67" s="264">
        <f t="shared" si="51"/>
        <v>0.31572335881860253</v>
      </c>
      <c r="AU67" s="264">
        <f t="shared" si="51"/>
        <v>9.6616030508409612E-2</v>
      </c>
      <c r="AV67" s="264">
        <f t="shared" si="51"/>
        <v>0.48266251750041977</v>
      </c>
      <c r="AW67" s="264">
        <f t="shared" si="51"/>
        <v>3.1100877565551358E-2</v>
      </c>
      <c r="AX67" s="264">
        <f t="shared" si="51"/>
        <v>9.4596961247744041E-2</v>
      </c>
      <c r="AY67" s="264">
        <f t="shared" si="51"/>
        <v>7.7227172905564342E-2</v>
      </c>
      <c r="AZ67" s="264">
        <f t="shared" si="51"/>
        <v>4.4471366011775565E-2</v>
      </c>
      <c r="BA67" s="257"/>
      <c r="BB67" s="257"/>
    </row>
    <row r="68" spans="1:54" s="24" customFormat="1" x14ac:dyDescent="0.3">
      <c r="A68" s="247" t="s">
        <v>168</v>
      </c>
      <c r="B68" s="264">
        <f t="shared" ref="B68:AG68" si="52">IF(B$60&gt;0,(SUM(B58)/B$60),0)</f>
        <v>0</v>
      </c>
      <c r="C68" s="264">
        <f t="shared" si="52"/>
        <v>0.6696296351147808</v>
      </c>
      <c r="D68" s="264">
        <f t="shared" si="52"/>
        <v>0</v>
      </c>
      <c r="E68" s="264">
        <f t="shared" si="52"/>
        <v>0.6000121716960396</v>
      </c>
      <c r="F68" s="264">
        <f t="shared" si="52"/>
        <v>0</v>
      </c>
      <c r="G68" s="264">
        <f t="shared" si="52"/>
        <v>0.56014039342595512</v>
      </c>
      <c r="H68" s="264">
        <f t="shared" si="52"/>
        <v>0</v>
      </c>
      <c r="I68" s="264">
        <f t="shared" si="52"/>
        <v>0.71534412519229573</v>
      </c>
      <c r="J68" s="264">
        <f t="shared" si="52"/>
        <v>0.68728302274758646</v>
      </c>
      <c r="K68" s="264">
        <f t="shared" si="52"/>
        <v>0.6716044796151095</v>
      </c>
      <c r="L68" s="264">
        <f t="shared" si="52"/>
        <v>0.69675313331495914</v>
      </c>
      <c r="M68" s="264">
        <f t="shared" si="52"/>
        <v>0.64147448569816634</v>
      </c>
      <c r="N68" s="264">
        <f t="shared" si="52"/>
        <v>0.59855571071077274</v>
      </c>
      <c r="O68" s="264">
        <f t="shared" si="52"/>
        <v>0.65621692246355234</v>
      </c>
      <c r="P68" s="264">
        <f t="shared" si="52"/>
        <v>0.63387155044456567</v>
      </c>
      <c r="Q68" s="264">
        <f t="shared" si="52"/>
        <v>0.52405075097067966</v>
      </c>
      <c r="R68" s="264">
        <f t="shared" si="52"/>
        <v>0.4644430050679812</v>
      </c>
      <c r="S68" s="264">
        <f t="shared" si="52"/>
        <v>0.66561308622218207</v>
      </c>
      <c r="T68" s="264">
        <f t="shared" si="52"/>
        <v>0.6509508908216558</v>
      </c>
      <c r="U68" s="264">
        <f t="shared" si="52"/>
        <v>0.54332984134928697</v>
      </c>
      <c r="V68" s="264">
        <f t="shared" si="52"/>
        <v>0.62839332247293112</v>
      </c>
      <c r="W68" s="264">
        <f t="shared" si="52"/>
        <v>0.41463311040041351</v>
      </c>
      <c r="X68" s="264">
        <f t="shared" si="52"/>
        <v>0.37928191399042094</v>
      </c>
      <c r="Y68" s="264">
        <f t="shared" si="52"/>
        <v>0.59500366350843481</v>
      </c>
      <c r="Z68" s="264">
        <f t="shared" si="52"/>
        <v>0.39701753614398366</v>
      </c>
      <c r="AA68" s="264">
        <f t="shared" si="52"/>
        <v>0</v>
      </c>
      <c r="AB68" s="264">
        <f t="shared" si="52"/>
        <v>0</v>
      </c>
      <c r="AC68" s="264">
        <f t="shared" si="52"/>
        <v>0</v>
      </c>
      <c r="AD68" s="264">
        <f t="shared" si="52"/>
        <v>0.39378581708697946</v>
      </c>
      <c r="AE68" s="264">
        <f t="shared" si="52"/>
        <v>0.3461256162390412</v>
      </c>
      <c r="AF68" s="264">
        <f t="shared" si="52"/>
        <v>0</v>
      </c>
      <c r="AG68" s="264">
        <f t="shared" si="52"/>
        <v>0.67069582890132162</v>
      </c>
      <c r="AH68" s="264">
        <f t="shared" ref="AH68:AZ68" si="53">IF(AH$60&gt;0,(SUM(AH58)/AH$60),0)</f>
        <v>0.5396588463961296</v>
      </c>
      <c r="AI68" s="264">
        <f t="shared" si="53"/>
        <v>0</v>
      </c>
      <c r="AJ68" s="264">
        <f t="shared" si="53"/>
        <v>0.33000723734160825</v>
      </c>
      <c r="AK68" s="264">
        <f t="shared" si="53"/>
        <v>0</v>
      </c>
      <c r="AL68" s="264">
        <f t="shared" si="53"/>
        <v>0.66328255766745348</v>
      </c>
      <c r="AM68" s="264">
        <f t="shared" si="53"/>
        <v>0</v>
      </c>
      <c r="AN68" s="264">
        <f t="shared" si="53"/>
        <v>0.39356151157602765</v>
      </c>
      <c r="AO68" s="264">
        <f t="shared" si="53"/>
        <v>0.35765874476129861</v>
      </c>
      <c r="AP68" s="264">
        <f t="shared" si="53"/>
        <v>0.81465943829862097</v>
      </c>
      <c r="AQ68" s="264">
        <f t="shared" si="53"/>
        <v>0.49869380256100299</v>
      </c>
      <c r="AR68" s="264">
        <f t="shared" si="53"/>
        <v>0.53189311949713303</v>
      </c>
      <c r="AS68" s="264">
        <f t="shared" si="53"/>
        <v>0.58923520566398868</v>
      </c>
      <c r="AT68" s="264">
        <f t="shared" si="53"/>
        <v>0.55679678858250148</v>
      </c>
      <c r="AU68" s="264">
        <f t="shared" si="53"/>
        <v>0.72678708612971743</v>
      </c>
      <c r="AV68" s="264">
        <f t="shared" si="53"/>
        <v>0.37244363412124981</v>
      </c>
      <c r="AW68" s="264">
        <f t="shared" si="53"/>
        <v>0.77940604080653564</v>
      </c>
      <c r="AX68" s="264">
        <f t="shared" si="53"/>
        <v>0.75590079846149216</v>
      </c>
      <c r="AY68" s="264">
        <f t="shared" si="53"/>
        <v>0.67863773259367666</v>
      </c>
      <c r="AZ68" s="264">
        <f t="shared" si="53"/>
        <v>0.73078635105826528</v>
      </c>
      <c r="BA68" s="257"/>
      <c r="BB68" s="257"/>
    </row>
    <row r="69" spans="1:54" s="24" customFormat="1" x14ac:dyDescent="0.3">
      <c r="A69" s="247" t="s">
        <v>169</v>
      </c>
      <c r="B69" s="264">
        <f t="shared" ref="B69:AG69" si="54">IF(B$60&gt;0,(SUM(B59)/B$60),0)</f>
        <v>0</v>
      </c>
      <c r="C69" s="264">
        <f t="shared" si="54"/>
        <v>0.26903509902592221</v>
      </c>
      <c r="D69" s="264">
        <f t="shared" si="54"/>
        <v>0</v>
      </c>
      <c r="E69" s="264">
        <f t="shared" si="54"/>
        <v>0.31718598168995077</v>
      </c>
      <c r="F69" s="264">
        <f t="shared" si="54"/>
        <v>0</v>
      </c>
      <c r="G69" s="264">
        <f t="shared" si="54"/>
        <v>0.40965478693079482</v>
      </c>
      <c r="H69" s="264">
        <f t="shared" si="54"/>
        <v>0</v>
      </c>
      <c r="I69" s="264">
        <f t="shared" si="54"/>
        <v>0.21757761308359005</v>
      </c>
      <c r="J69" s="264">
        <f t="shared" si="54"/>
        <v>0.27451055286066067</v>
      </c>
      <c r="K69" s="264">
        <f t="shared" si="54"/>
        <v>0.29422214345692449</v>
      </c>
      <c r="L69" s="264">
        <f t="shared" si="54"/>
        <v>0.2540186873306593</v>
      </c>
      <c r="M69" s="264">
        <f t="shared" si="54"/>
        <v>0.20517111395034063</v>
      </c>
      <c r="N69" s="264">
        <f t="shared" si="54"/>
        <v>0.2508384226782629</v>
      </c>
      <c r="O69" s="264">
        <f t="shared" si="54"/>
        <v>0.22192940430661676</v>
      </c>
      <c r="P69" s="264">
        <f t="shared" si="54"/>
        <v>0.22628550050824769</v>
      </c>
      <c r="Q69" s="264">
        <f t="shared" si="54"/>
        <v>0.18359000438443329</v>
      </c>
      <c r="R69" s="264">
        <f t="shared" si="54"/>
        <v>0.19504088767503822</v>
      </c>
      <c r="S69" s="264">
        <f t="shared" si="54"/>
        <v>0.2184775702189328</v>
      </c>
      <c r="T69" s="264">
        <f t="shared" si="54"/>
        <v>0.22648005468372687</v>
      </c>
      <c r="U69" s="264">
        <f t="shared" si="54"/>
        <v>0.26394635339639311</v>
      </c>
      <c r="V69" s="264">
        <f t="shared" si="54"/>
        <v>0.24457231592311654</v>
      </c>
      <c r="W69" s="264">
        <f t="shared" si="54"/>
        <v>0.18712751903488975</v>
      </c>
      <c r="X69" s="264">
        <f t="shared" si="54"/>
        <v>0.18336663978994946</v>
      </c>
      <c r="Y69" s="264">
        <f t="shared" si="54"/>
        <v>0.23392474725906021</v>
      </c>
      <c r="Z69" s="264">
        <f t="shared" si="54"/>
        <v>0.288733093611585</v>
      </c>
      <c r="AA69" s="264">
        <f t="shared" si="54"/>
        <v>0</v>
      </c>
      <c r="AB69" s="264">
        <f t="shared" si="54"/>
        <v>0</v>
      </c>
      <c r="AC69" s="264">
        <f t="shared" si="54"/>
        <v>0</v>
      </c>
      <c r="AD69" s="264">
        <f t="shared" si="54"/>
        <v>0.35930108147894591</v>
      </c>
      <c r="AE69" s="264">
        <f t="shared" si="54"/>
        <v>0.31373008459027191</v>
      </c>
      <c r="AF69" s="264">
        <f t="shared" si="54"/>
        <v>0</v>
      </c>
      <c r="AG69" s="264">
        <f t="shared" si="54"/>
        <v>0.2198552692980873</v>
      </c>
      <c r="AH69" s="264">
        <f t="shared" ref="AH69:AZ69" si="55">IF(AH$60&gt;0,(SUM(AH59)/AH$60),0)</f>
        <v>0.31134548074202112</v>
      </c>
      <c r="AI69" s="264">
        <f t="shared" si="55"/>
        <v>0</v>
      </c>
      <c r="AJ69" s="264">
        <f t="shared" si="55"/>
        <v>0.36515390478070997</v>
      </c>
      <c r="AK69" s="264">
        <f t="shared" si="55"/>
        <v>0</v>
      </c>
      <c r="AL69" s="264">
        <f t="shared" si="55"/>
        <v>0.26950976876791416</v>
      </c>
      <c r="AM69" s="264">
        <f t="shared" si="55"/>
        <v>0</v>
      </c>
      <c r="AN69" s="264">
        <f t="shared" si="55"/>
        <v>0.28744829090943574</v>
      </c>
      <c r="AO69" s="264">
        <f t="shared" si="55"/>
        <v>0.19767813481504631</v>
      </c>
      <c r="AP69" s="264">
        <f t="shared" si="55"/>
        <v>0.17599133475554773</v>
      </c>
      <c r="AQ69" s="264">
        <f t="shared" si="55"/>
        <v>0.18179557763864279</v>
      </c>
      <c r="AR69" s="264">
        <f t="shared" si="55"/>
        <v>0.13567433932296194</v>
      </c>
      <c r="AS69" s="264">
        <f t="shared" si="55"/>
        <v>0.20855313271012524</v>
      </c>
      <c r="AT69" s="264">
        <f t="shared" si="55"/>
        <v>0.12747985259889597</v>
      </c>
      <c r="AU69" s="264">
        <f t="shared" si="55"/>
        <v>0.15631854727110947</v>
      </c>
      <c r="AV69" s="264">
        <f t="shared" si="55"/>
        <v>0.14286219965889635</v>
      </c>
      <c r="AW69" s="264">
        <f t="shared" si="55"/>
        <v>0.18451222378365789</v>
      </c>
      <c r="AX69" s="264">
        <f t="shared" si="55"/>
        <v>0.14578833146560041</v>
      </c>
      <c r="AY69" s="264">
        <f t="shared" si="55"/>
        <v>0.20862285341992562</v>
      </c>
      <c r="AZ69" s="264">
        <f t="shared" si="55"/>
        <v>0.19313864410724471</v>
      </c>
      <c r="BA69" s="257"/>
      <c r="BB69" s="257"/>
    </row>
    <row r="70" spans="1:54" s="24" customFormat="1" hidden="1" x14ac:dyDescent="0.3">
      <c r="A70" s="247"/>
      <c r="B70" s="264">
        <f t="shared" ref="B70:AG70" si="56">SUM(B66:B69)</f>
        <v>0</v>
      </c>
      <c r="C70" s="264">
        <f t="shared" si="56"/>
        <v>1</v>
      </c>
      <c r="D70" s="264">
        <f t="shared" si="56"/>
        <v>0</v>
      </c>
      <c r="E70" s="264">
        <f t="shared" si="56"/>
        <v>1</v>
      </c>
      <c r="F70" s="264">
        <f t="shared" si="56"/>
        <v>0</v>
      </c>
      <c r="G70" s="264">
        <f t="shared" si="56"/>
        <v>1</v>
      </c>
      <c r="H70" s="264">
        <f t="shared" si="56"/>
        <v>0</v>
      </c>
      <c r="I70" s="264">
        <f t="shared" si="56"/>
        <v>1</v>
      </c>
      <c r="J70" s="264">
        <f t="shared" si="56"/>
        <v>1</v>
      </c>
      <c r="K70" s="264">
        <f t="shared" si="56"/>
        <v>1</v>
      </c>
      <c r="L70" s="264">
        <f t="shared" si="56"/>
        <v>1</v>
      </c>
      <c r="M70" s="264">
        <f t="shared" si="56"/>
        <v>1</v>
      </c>
      <c r="N70" s="264">
        <f t="shared" si="56"/>
        <v>1.0000000000000002</v>
      </c>
      <c r="O70" s="264">
        <f t="shared" si="56"/>
        <v>1</v>
      </c>
      <c r="P70" s="264">
        <f t="shared" si="56"/>
        <v>0.99999999999999989</v>
      </c>
      <c r="Q70" s="264">
        <f t="shared" si="56"/>
        <v>0.99999999999999989</v>
      </c>
      <c r="R70" s="264">
        <f t="shared" si="56"/>
        <v>1</v>
      </c>
      <c r="S70" s="264">
        <f t="shared" si="56"/>
        <v>1.0000000000000002</v>
      </c>
      <c r="T70" s="264">
        <f t="shared" si="56"/>
        <v>1</v>
      </c>
      <c r="U70" s="264">
        <f t="shared" si="56"/>
        <v>1</v>
      </c>
      <c r="V70" s="264">
        <f t="shared" si="56"/>
        <v>1</v>
      </c>
      <c r="W70" s="264">
        <f t="shared" si="56"/>
        <v>1</v>
      </c>
      <c r="X70" s="264">
        <f t="shared" si="56"/>
        <v>1</v>
      </c>
      <c r="Y70" s="264">
        <f t="shared" si="56"/>
        <v>1</v>
      </c>
      <c r="Z70" s="264">
        <f t="shared" si="56"/>
        <v>1.0000000000000002</v>
      </c>
      <c r="AA70" s="264">
        <f t="shared" si="56"/>
        <v>0</v>
      </c>
      <c r="AB70" s="264">
        <f t="shared" si="56"/>
        <v>0</v>
      </c>
      <c r="AC70" s="264">
        <f t="shared" si="56"/>
        <v>0</v>
      </c>
      <c r="AD70" s="264">
        <f t="shared" si="56"/>
        <v>1</v>
      </c>
      <c r="AE70" s="264">
        <f t="shared" si="56"/>
        <v>1.0000000000000002</v>
      </c>
      <c r="AF70" s="264">
        <f t="shared" si="56"/>
        <v>0</v>
      </c>
      <c r="AG70" s="264">
        <f t="shared" si="56"/>
        <v>1</v>
      </c>
      <c r="AH70" s="264">
        <f t="shared" ref="AH70:AZ70" si="57">SUM(AH66:AH69)</f>
        <v>1</v>
      </c>
      <c r="AI70" s="264">
        <f t="shared" si="57"/>
        <v>0</v>
      </c>
      <c r="AJ70" s="264">
        <f t="shared" si="57"/>
        <v>1</v>
      </c>
      <c r="AK70" s="264">
        <f t="shared" si="57"/>
        <v>0</v>
      </c>
      <c r="AL70" s="264">
        <f t="shared" si="57"/>
        <v>1.0000000000000002</v>
      </c>
      <c r="AM70" s="264">
        <f t="shared" si="57"/>
        <v>0</v>
      </c>
      <c r="AN70" s="264">
        <f t="shared" si="57"/>
        <v>1</v>
      </c>
      <c r="AO70" s="264">
        <f t="shared" si="57"/>
        <v>0.99999999999999978</v>
      </c>
      <c r="AP70" s="264">
        <f t="shared" si="57"/>
        <v>0.99999999999999989</v>
      </c>
      <c r="AQ70" s="264">
        <f t="shared" si="57"/>
        <v>1</v>
      </c>
      <c r="AR70" s="264">
        <f t="shared" si="57"/>
        <v>0.99999999999999989</v>
      </c>
      <c r="AS70" s="264">
        <f t="shared" si="57"/>
        <v>1</v>
      </c>
      <c r="AT70" s="264">
        <f t="shared" si="57"/>
        <v>0.99999999999999989</v>
      </c>
      <c r="AU70" s="264">
        <f t="shared" si="57"/>
        <v>1</v>
      </c>
      <c r="AV70" s="264">
        <f t="shared" si="57"/>
        <v>1.0000000000000002</v>
      </c>
      <c r="AW70" s="264">
        <f t="shared" si="57"/>
        <v>1</v>
      </c>
      <c r="AX70" s="264">
        <f t="shared" si="57"/>
        <v>1</v>
      </c>
      <c r="AY70" s="264">
        <f t="shared" si="57"/>
        <v>1.0000000000000002</v>
      </c>
      <c r="AZ70" s="264">
        <f t="shared" si="57"/>
        <v>1</v>
      </c>
      <c r="BA70" s="257"/>
      <c r="BB70" s="257"/>
    </row>
    <row r="71" spans="1:54" x14ac:dyDescent="0.3">
      <c r="A71" s="251" t="s">
        <v>170</v>
      </c>
      <c r="B71" s="264">
        <f t="shared" ref="B71:AG71" si="58">IF(B$63&gt;0,(SUM(B61)/B$63),0)</f>
        <v>0</v>
      </c>
      <c r="C71" s="264">
        <f t="shared" si="58"/>
        <v>0.15182440993993099</v>
      </c>
      <c r="D71" s="264">
        <f t="shared" si="58"/>
        <v>0</v>
      </c>
      <c r="E71" s="264">
        <f t="shared" si="58"/>
        <v>0.12035051461403118</v>
      </c>
      <c r="F71" s="264">
        <f t="shared" si="58"/>
        <v>0</v>
      </c>
      <c r="G71" s="264">
        <f t="shared" si="58"/>
        <v>0.11985712732586176</v>
      </c>
      <c r="H71" s="264">
        <f t="shared" si="58"/>
        <v>0</v>
      </c>
      <c r="I71" s="264">
        <f t="shared" si="58"/>
        <v>0.11473189383782934</v>
      </c>
      <c r="J71" s="264">
        <f t="shared" si="58"/>
        <v>7.3697663849096678E-2</v>
      </c>
      <c r="K71" s="264">
        <f t="shared" si="58"/>
        <v>7.3815640344135111E-2</v>
      </c>
      <c r="L71" s="264">
        <f t="shared" si="58"/>
        <v>7.7533881035274976E-2</v>
      </c>
      <c r="M71" s="264">
        <f t="shared" si="58"/>
        <v>0.30098576485132345</v>
      </c>
      <c r="N71" s="264">
        <f t="shared" si="58"/>
        <v>0.13084358979733754</v>
      </c>
      <c r="O71" s="264">
        <f t="shared" si="58"/>
        <v>0.41529763874573766</v>
      </c>
      <c r="P71" s="264">
        <f t="shared" si="58"/>
        <v>0.40790905558721757</v>
      </c>
      <c r="Q71" s="264">
        <f t="shared" si="58"/>
        <v>0.24700535982106028</v>
      </c>
      <c r="R71" s="264">
        <f t="shared" si="58"/>
        <v>5.3974098616391096E-2</v>
      </c>
      <c r="S71" s="264">
        <f t="shared" si="58"/>
        <v>0</v>
      </c>
      <c r="T71" s="264">
        <f t="shared" si="58"/>
        <v>0.33885282029900526</v>
      </c>
      <c r="U71" s="264">
        <f t="shared" si="58"/>
        <v>0</v>
      </c>
      <c r="V71" s="264">
        <f t="shared" si="58"/>
        <v>7.4186140713057069E-2</v>
      </c>
      <c r="W71" s="264">
        <f t="shared" si="58"/>
        <v>4.2424083391827447E-2</v>
      </c>
      <c r="X71" s="264">
        <f t="shared" si="58"/>
        <v>4.2424083391827454E-2</v>
      </c>
      <c r="Y71" s="264">
        <f t="shared" si="58"/>
        <v>4.242408339182744E-2</v>
      </c>
      <c r="Z71" s="264">
        <f t="shared" si="58"/>
        <v>0</v>
      </c>
      <c r="AA71" s="264">
        <f t="shared" si="58"/>
        <v>0</v>
      </c>
      <c r="AB71" s="264">
        <f t="shared" si="58"/>
        <v>0</v>
      </c>
      <c r="AC71" s="264">
        <f t="shared" si="58"/>
        <v>0</v>
      </c>
      <c r="AD71" s="264">
        <f t="shared" si="58"/>
        <v>0</v>
      </c>
      <c r="AE71" s="264">
        <f t="shared" si="58"/>
        <v>0</v>
      </c>
      <c r="AF71" s="264">
        <f t="shared" si="58"/>
        <v>0</v>
      </c>
      <c r="AG71" s="264">
        <f t="shared" si="58"/>
        <v>0</v>
      </c>
      <c r="AH71" s="264">
        <f t="shared" ref="AH71:AZ71" si="59">IF(AH$63&gt;0,(SUM(AH61)/AH$63),0)</f>
        <v>0</v>
      </c>
      <c r="AI71" s="264">
        <f t="shared" si="59"/>
        <v>0</v>
      </c>
      <c r="AJ71" s="264">
        <f t="shared" si="59"/>
        <v>0.18179556538892827</v>
      </c>
      <c r="AK71" s="264">
        <f t="shared" si="59"/>
        <v>0</v>
      </c>
      <c r="AL71" s="264">
        <f t="shared" si="59"/>
        <v>0.18514677728142948</v>
      </c>
      <c r="AM71" s="264">
        <f t="shared" si="59"/>
        <v>0</v>
      </c>
      <c r="AN71" s="264">
        <f t="shared" si="59"/>
        <v>6.8316553912169439E-2</v>
      </c>
      <c r="AO71" s="264">
        <f t="shared" si="59"/>
        <v>0</v>
      </c>
      <c r="AP71" s="264">
        <f t="shared" si="59"/>
        <v>0</v>
      </c>
      <c r="AQ71" s="264">
        <f t="shared" si="59"/>
        <v>0</v>
      </c>
      <c r="AR71" s="264">
        <f t="shared" si="59"/>
        <v>7.5152582942297513E-2</v>
      </c>
      <c r="AS71" s="264">
        <f t="shared" si="59"/>
        <v>6.5253348583211301E-2</v>
      </c>
      <c r="AT71" s="264">
        <f t="shared" si="59"/>
        <v>0</v>
      </c>
      <c r="AU71" s="264">
        <f t="shared" si="59"/>
        <v>0</v>
      </c>
      <c r="AV71" s="264">
        <f t="shared" si="59"/>
        <v>0.37021828364644382</v>
      </c>
      <c r="AW71" s="264">
        <f t="shared" si="59"/>
        <v>0.37021828364644388</v>
      </c>
      <c r="AX71" s="264">
        <f t="shared" si="59"/>
        <v>0.37021828364644388</v>
      </c>
      <c r="AY71" s="264">
        <f t="shared" si="59"/>
        <v>0.38223962250043042</v>
      </c>
      <c r="AZ71" s="264">
        <f t="shared" si="59"/>
        <v>0</v>
      </c>
      <c r="BA71" s="224"/>
      <c r="BB71" s="224"/>
    </row>
    <row r="72" spans="1:54" s="24" customFormat="1" x14ac:dyDescent="0.3">
      <c r="A72" s="253" t="s">
        <v>171</v>
      </c>
      <c r="B72" s="264">
        <f t="shared" ref="B72:AG72" si="60">IF(B$63&gt;0,(SUM(B62)/B$63),0)</f>
        <v>0</v>
      </c>
      <c r="C72" s="264">
        <f t="shared" si="60"/>
        <v>0.84817559006006904</v>
      </c>
      <c r="D72" s="264">
        <f t="shared" si="60"/>
        <v>0</v>
      </c>
      <c r="E72" s="264">
        <f t="shared" si="60"/>
        <v>0.87964948538596877</v>
      </c>
      <c r="F72" s="264">
        <f t="shared" si="60"/>
        <v>0</v>
      </c>
      <c r="G72" s="264">
        <f t="shared" si="60"/>
        <v>0.88014287267413815</v>
      </c>
      <c r="H72" s="264">
        <f t="shared" si="60"/>
        <v>0</v>
      </c>
      <c r="I72" s="264">
        <f t="shared" si="60"/>
        <v>0.88526810616217066</v>
      </c>
      <c r="J72" s="264">
        <f t="shared" si="60"/>
        <v>0.92630233615090329</v>
      </c>
      <c r="K72" s="264">
        <f t="shared" si="60"/>
        <v>0.92618435965586476</v>
      </c>
      <c r="L72" s="264">
        <f t="shared" si="60"/>
        <v>0.92246611896472508</v>
      </c>
      <c r="M72" s="264">
        <f t="shared" si="60"/>
        <v>0.69901423514867644</v>
      </c>
      <c r="N72" s="264">
        <f t="shared" si="60"/>
        <v>0.86915641020266254</v>
      </c>
      <c r="O72" s="264">
        <f t="shared" si="60"/>
        <v>0.58470236125426234</v>
      </c>
      <c r="P72" s="264">
        <f t="shared" si="60"/>
        <v>0.59209094441278243</v>
      </c>
      <c r="Q72" s="264">
        <f t="shared" si="60"/>
        <v>0.75299464017893969</v>
      </c>
      <c r="R72" s="264">
        <f t="shared" si="60"/>
        <v>0.94602590138360887</v>
      </c>
      <c r="S72" s="264">
        <f t="shared" si="60"/>
        <v>0</v>
      </c>
      <c r="T72" s="264">
        <f t="shared" si="60"/>
        <v>0.66114717970099479</v>
      </c>
      <c r="U72" s="264">
        <f t="shared" si="60"/>
        <v>0</v>
      </c>
      <c r="V72" s="264">
        <f t="shared" si="60"/>
        <v>0.92581385928694282</v>
      </c>
      <c r="W72" s="264">
        <f t="shared" si="60"/>
        <v>0.95757591660817254</v>
      </c>
      <c r="X72" s="264">
        <f t="shared" si="60"/>
        <v>0.95757591660817265</v>
      </c>
      <c r="Y72" s="264">
        <f t="shared" si="60"/>
        <v>0.95757591660817254</v>
      </c>
      <c r="Z72" s="264">
        <f t="shared" si="60"/>
        <v>0</v>
      </c>
      <c r="AA72" s="264">
        <f t="shared" si="60"/>
        <v>0</v>
      </c>
      <c r="AB72" s="264">
        <f t="shared" si="60"/>
        <v>0</v>
      </c>
      <c r="AC72" s="264">
        <f t="shared" si="60"/>
        <v>0</v>
      </c>
      <c r="AD72" s="264">
        <f t="shared" si="60"/>
        <v>0</v>
      </c>
      <c r="AE72" s="264">
        <f t="shared" si="60"/>
        <v>0</v>
      </c>
      <c r="AF72" s="264">
        <f t="shared" si="60"/>
        <v>0</v>
      </c>
      <c r="AG72" s="264">
        <f t="shared" si="60"/>
        <v>0</v>
      </c>
      <c r="AH72" s="264">
        <f t="shared" ref="AH72:AZ72" si="61">IF(AH$63&gt;0,(SUM(AH62)/AH$63),0)</f>
        <v>0</v>
      </c>
      <c r="AI72" s="264">
        <f t="shared" si="61"/>
        <v>0</v>
      </c>
      <c r="AJ72" s="264">
        <f t="shared" si="61"/>
        <v>0.81820443461107184</v>
      </c>
      <c r="AK72" s="264">
        <f t="shared" si="61"/>
        <v>0</v>
      </c>
      <c r="AL72" s="264">
        <f t="shared" si="61"/>
        <v>0.81485322271857052</v>
      </c>
      <c r="AM72" s="264">
        <f t="shared" si="61"/>
        <v>0</v>
      </c>
      <c r="AN72" s="264">
        <f t="shared" si="61"/>
        <v>0.93168344608783049</v>
      </c>
      <c r="AO72" s="264">
        <f t="shared" si="61"/>
        <v>1</v>
      </c>
      <c r="AP72" s="264">
        <f t="shared" si="61"/>
        <v>0</v>
      </c>
      <c r="AQ72" s="264">
        <f t="shared" si="61"/>
        <v>0</v>
      </c>
      <c r="AR72" s="264">
        <f t="shared" si="61"/>
        <v>0.92484741705770257</v>
      </c>
      <c r="AS72" s="264">
        <f t="shared" si="61"/>
        <v>0.9347466514167887</v>
      </c>
      <c r="AT72" s="264">
        <f t="shared" si="61"/>
        <v>0</v>
      </c>
      <c r="AU72" s="264">
        <f t="shared" si="61"/>
        <v>0</v>
      </c>
      <c r="AV72" s="264">
        <f t="shared" si="61"/>
        <v>0.62978171635355606</v>
      </c>
      <c r="AW72" s="264">
        <f t="shared" si="61"/>
        <v>0.62978171635355618</v>
      </c>
      <c r="AX72" s="264">
        <f t="shared" si="61"/>
        <v>0.62978171635355618</v>
      </c>
      <c r="AY72" s="264">
        <f t="shared" si="61"/>
        <v>0.61776037749956958</v>
      </c>
      <c r="AZ72" s="264">
        <f t="shared" si="61"/>
        <v>0</v>
      </c>
      <c r="BA72" s="257"/>
      <c r="BB72" s="257"/>
    </row>
    <row r="73" spans="1:54" s="24" customFormat="1" hidden="1" x14ac:dyDescent="0.3">
      <c r="A73" s="265"/>
      <c r="B73" s="264">
        <f t="shared" ref="B73:AG73" si="62">SUM(B71:B72)</f>
        <v>0</v>
      </c>
      <c r="C73" s="264">
        <f t="shared" si="62"/>
        <v>1</v>
      </c>
      <c r="D73" s="264">
        <f t="shared" si="62"/>
        <v>0</v>
      </c>
      <c r="E73" s="264">
        <f t="shared" si="62"/>
        <v>1</v>
      </c>
      <c r="F73" s="264">
        <f t="shared" si="62"/>
        <v>0</v>
      </c>
      <c r="G73" s="264">
        <f t="shared" si="62"/>
        <v>0.99999999999999989</v>
      </c>
      <c r="H73" s="264">
        <f t="shared" si="62"/>
        <v>0</v>
      </c>
      <c r="I73" s="264">
        <f t="shared" si="62"/>
        <v>1</v>
      </c>
      <c r="J73" s="264">
        <f t="shared" si="62"/>
        <v>1</v>
      </c>
      <c r="K73" s="264">
        <f t="shared" si="62"/>
        <v>0.99999999999999989</v>
      </c>
      <c r="L73" s="264">
        <f t="shared" si="62"/>
        <v>1</v>
      </c>
      <c r="M73" s="264">
        <f t="shared" si="62"/>
        <v>0.99999999999999989</v>
      </c>
      <c r="N73" s="264">
        <f t="shared" si="62"/>
        <v>1</v>
      </c>
      <c r="O73" s="264">
        <f t="shared" si="62"/>
        <v>1</v>
      </c>
      <c r="P73" s="264">
        <f t="shared" si="62"/>
        <v>1</v>
      </c>
      <c r="Q73" s="264">
        <f t="shared" si="62"/>
        <v>1</v>
      </c>
      <c r="R73" s="264">
        <f t="shared" si="62"/>
        <v>1</v>
      </c>
      <c r="S73" s="264">
        <f t="shared" si="62"/>
        <v>0</v>
      </c>
      <c r="T73" s="264">
        <f t="shared" si="62"/>
        <v>1</v>
      </c>
      <c r="U73" s="264">
        <f t="shared" si="62"/>
        <v>0</v>
      </c>
      <c r="V73" s="264">
        <f t="shared" si="62"/>
        <v>0.99999999999999989</v>
      </c>
      <c r="W73" s="264">
        <f t="shared" si="62"/>
        <v>1</v>
      </c>
      <c r="X73" s="264">
        <f t="shared" si="62"/>
        <v>1</v>
      </c>
      <c r="Y73" s="264">
        <f t="shared" si="62"/>
        <v>1</v>
      </c>
      <c r="Z73" s="264">
        <f t="shared" si="62"/>
        <v>0</v>
      </c>
      <c r="AA73" s="264">
        <f t="shared" si="62"/>
        <v>0</v>
      </c>
      <c r="AB73" s="264">
        <f t="shared" si="62"/>
        <v>0</v>
      </c>
      <c r="AC73" s="264">
        <f t="shared" si="62"/>
        <v>0</v>
      </c>
      <c r="AD73" s="264">
        <f t="shared" si="62"/>
        <v>0</v>
      </c>
      <c r="AE73" s="264">
        <f t="shared" si="62"/>
        <v>0</v>
      </c>
      <c r="AF73" s="264">
        <f t="shared" si="62"/>
        <v>0</v>
      </c>
      <c r="AG73" s="264">
        <f t="shared" si="62"/>
        <v>0</v>
      </c>
      <c r="AH73" s="264">
        <f t="shared" ref="AH73:AZ73" si="63">SUM(AH71:AH72)</f>
        <v>0</v>
      </c>
      <c r="AI73" s="264">
        <f t="shared" si="63"/>
        <v>0</v>
      </c>
      <c r="AJ73" s="264">
        <f t="shared" si="63"/>
        <v>1</v>
      </c>
      <c r="AK73" s="264">
        <f t="shared" si="63"/>
        <v>0</v>
      </c>
      <c r="AL73" s="264">
        <f t="shared" si="63"/>
        <v>1</v>
      </c>
      <c r="AM73" s="264">
        <f t="shared" si="63"/>
        <v>0</v>
      </c>
      <c r="AN73" s="264">
        <f t="shared" si="63"/>
        <v>0.99999999999999989</v>
      </c>
      <c r="AO73" s="264">
        <f t="shared" si="63"/>
        <v>1</v>
      </c>
      <c r="AP73" s="264">
        <f t="shared" si="63"/>
        <v>0</v>
      </c>
      <c r="AQ73" s="264">
        <f t="shared" si="63"/>
        <v>0</v>
      </c>
      <c r="AR73" s="264">
        <f t="shared" si="63"/>
        <v>1</v>
      </c>
      <c r="AS73" s="264">
        <f t="shared" si="63"/>
        <v>1</v>
      </c>
      <c r="AT73" s="264">
        <f t="shared" si="63"/>
        <v>0</v>
      </c>
      <c r="AU73" s="264">
        <f t="shared" si="63"/>
        <v>0</v>
      </c>
      <c r="AV73" s="264">
        <f t="shared" si="63"/>
        <v>0.99999999999999989</v>
      </c>
      <c r="AW73" s="264">
        <f t="shared" si="63"/>
        <v>1</v>
      </c>
      <c r="AX73" s="264">
        <f t="shared" si="63"/>
        <v>1</v>
      </c>
      <c r="AY73" s="264">
        <f t="shared" si="63"/>
        <v>1</v>
      </c>
      <c r="AZ73" s="264">
        <f t="shared" si="63"/>
        <v>0</v>
      </c>
      <c r="BA73" s="257"/>
      <c r="BB73" s="257"/>
    </row>
    <row r="74" spans="1:54" s="26" customFormat="1" x14ac:dyDescent="0.3">
      <c r="A74" s="265"/>
      <c r="B74" s="224"/>
      <c r="C74" s="224"/>
      <c r="D74" s="224"/>
      <c r="E74" s="224"/>
      <c r="F74" s="224"/>
      <c r="G74" s="224"/>
      <c r="H74" s="224"/>
      <c r="I74" s="224"/>
      <c r="J74" s="224"/>
      <c r="K74" s="224"/>
      <c r="L74" s="224"/>
      <c r="M74" s="224"/>
      <c r="N74" s="224"/>
      <c r="O74" s="224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  <c r="AM74" s="224"/>
      <c r="AN74" s="224"/>
      <c r="AO74" s="224"/>
      <c r="AP74" s="224"/>
      <c r="AQ74" s="224"/>
      <c r="AR74" s="224"/>
      <c r="AS74" s="224"/>
      <c r="AT74" s="224"/>
      <c r="AU74" s="224"/>
      <c r="AV74" s="224"/>
      <c r="AW74" s="224"/>
      <c r="AX74" s="224"/>
      <c r="AY74" s="224"/>
      <c r="AZ74" s="224"/>
      <c r="BA74" s="266"/>
      <c r="BB74" s="266"/>
    </row>
    <row r="75" spans="1:54" ht="15.5" x14ac:dyDescent="0.35">
      <c r="A75" s="246" t="s">
        <v>172</v>
      </c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7"/>
      <c r="AI75" s="267"/>
      <c r="AJ75" s="267"/>
      <c r="AK75" s="267"/>
      <c r="AL75" s="267"/>
      <c r="AM75" s="267"/>
      <c r="AN75" s="267"/>
      <c r="AO75" s="267"/>
      <c r="AP75" s="267"/>
      <c r="AQ75" s="267"/>
      <c r="AR75" s="267"/>
      <c r="AS75" s="267"/>
      <c r="AT75" s="267"/>
      <c r="AU75" s="267"/>
      <c r="AV75" s="267"/>
      <c r="AW75" s="267"/>
      <c r="AX75" s="267"/>
      <c r="AY75" s="267"/>
      <c r="AZ75" s="267"/>
      <c r="BA75" s="224"/>
      <c r="BB75" s="224"/>
    </row>
    <row r="76" spans="1:54" ht="14" x14ac:dyDescent="0.3">
      <c r="A76" s="138" t="s">
        <v>173</v>
      </c>
      <c r="B76" s="248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24"/>
      <c r="BB76" s="224"/>
    </row>
    <row r="77" spans="1:54" x14ac:dyDescent="0.3">
      <c r="A77" s="249" t="s">
        <v>174</v>
      </c>
      <c r="B77" s="268">
        <v>0</v>
      </c>
      <c r="C77" s="268">
        <v>543.33999999999992</v>
      </c>
      <c r="D77" s="268">
        <v>193.34000000000003</v>
      </c>
      <c r="E77" s="268">
        <v>95.91</v>
      </c>
      <c r="F77" s="268">
        <v>430.75</v>
      </c>
      <c r="G77" s="268">
        <v>200.69</v>
      </c>
      <c r="H77" s="268">
        <v>0</v>
      </c>
      <c r="I77" s="268">
        <v>0</v>
      </c>
      <c r="J77" s="268">
        <v>435.34000000000003</v>
      </c>
      <c r="K77" s="268">
        <v>781.46</v>
      </c>
      <c r="L77" s="268">
        <v>212.73000000000002</v>
      </c>
      <c r="M77" s="268">
        <v>0</v>
      </c>
      <c r="N77" s="268">
        <v>267.97000000000003</v>
      </c>
      <c r="O77" s="268">
        <v>626.28</v>
      </c>
      <c r="P77" s="268">
        <v>444.94</v>
      </c>
      <c r="Q77" s="268">
        <v>0</v>
      </c>
      <c r="R77" s="268">
        <v>215.79</v>
      </c>
      <c r="S77" s="268">
        <v>372.95</v>
      </c>
      <c r="T77" s="268">
        <v>1.3900000000000001</v>
      </c>
      <c r="U77" s="268">
        <v>445.02</v>
      </c>
      <c r="V77" s="268">
        <v>0</v>
      </c>
      <c r="W77" s="268">
        <v>209</v>
      </c>
      <c r="X77" s="268">
        <v>0</v>
      </c>
      <c r="Y77" s="268">
        <v>550.06999999999994</v>
      </c>
      <c r="Z77" s="268">
        <v>676.8</v>
      </c>
      <c r="AA77" s="268">
        <v>29.47</v>
      </c>
      <c r="AB77" s="268">
        <v>480.87</v>
      </c>
      <c r="AC77" s="268">
        <v>345.61999999999995</v>
      </c>
      <c r="AD77" s="268">
        <v>955.51999999999987</v>
      </c>
      <c r="AE77" s="268">
        <v>35.53</v>
      </c>
      <c r="AF77" s="268">
        <v>535.99</v>
      </c>
      <c r="AG77" s="268">
        <v>570.39</v>
      </c>
      <c r="AH77" s="268">
        <v>25.51</v>
      </c>
      <c r="AI77" s="268">
        <v>10.19</v>
      </c>
      <c r="AJ77" s="268">
        <v>159.25</v>
      </c>
      <c r="AK77" s="268">
        <v>206.44</v>
      </c>
      <c r="AL77" s="268">
        <v>168.45999999999998</v>
      </c>
      <c r="AM77" s="268">
        <v>44.42</v>
      </c>
      <c r="AN77" s="268">
        <v>249.02360000000002</v>
      </c>
      <c r="AO77" s="268">
        <v>978.20639999999992</v>
      </c>
      <c r="AP77" s="268">
        <v>1168.2464</v>
      </c>
      <c r="AQ77" s="268">
        <v>170.51</v>
      </c>
      <c r="AR77" s="268">
        <v>0</v>
      </c>
      <c r="AS77" s="268">
        <v>0</v>
      </c>
      <c r="AT77" s="268">
        <v>59.25</v>
      </c>
      <c r="AU77" s="268">
        <v>206.93360000000001</v>
      </c>
      <c r="AV77" s="268">
        <v>0</v>
      </c>
      <c r="AW77" s="268">
        <v>160.58000000000001</v>
      </c>
      <c r="AX77" s="268">
        <v>320.28999999999996</v>
      </c>
      <c r="AY77" s="268">
        <v>1.3900000000000001</v>
      </c>
      <c r="AZ77" s="268">
        <v>456.38</v>
      </c>
      <c r="BA77" s="224"/>
      <c r="BB77" s="224"/>
    </row>
    <row r="78" spans="1:54" s="24" customFormat="1" x14ac:dyDescent="0.3">
      <c r="A78" s="251" t="s">
        <v>96</v>
      </c>
      <c r="B78" s="245">
        <v>0</v>
      </c>
      <c r="C78" s="245">
        <v>0</v>
      </c>
      <c r="D78" s="245">
        <v>0</v>
      </c>
      <c r="E78" s="245">
        <v>0</v>
      </c>
      <c r="F78" s="245">
        <v>2.4612120000000002</v>
      </c>
      <c r="G78" s="245">
        <v>0</v>
      </c>
      <c r="H78" s="245">
        <v>0</v>
      </c>
      <c r="I78" s="245">
        <v>0</v>
      </c>
      <c r="J78" s="245">
        <v>0</v>
      </c>
      <c r="K78" s="245">
        <v>0</v>
      </c>
      <c r="L78" s="245">
        <v>0</v>
      </c>
      <c r="M78" s="245">
        <v>0</v>
      </c>
      <c r="N78" s="245">
        <v>0</v>
      </c>
      <c r="O78" s="245">
        <v>0</v>
      </c>
      <c r="P78" s="245">
        <v>0</v>
      </c>
      <c r="Q78" s="245">
        <v>0</v>
      </c>
      <c r="R78" s="245">
        <v>0</v>
      </c>
      <c r="S78" s="245">
        <v>0</v>
      </c>
      <c r="T78" s="245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0</v>
      </c>
      <c r="AA78" s="245">
        <v>0</v>
      </c>
      <c r="AB78" s="245">
        <v>0</v>
      </c>
      <c r="AC78" s="245">
        <v>0</v>
      </c>
      <c r="AD78" s="245">
        <v>0</v>
      </c>
      <c r="AE78" s="245">
        <v>0</v>
      </c>
      <c r="AF78" s="245">
        <v>0</v>
      </c>
      <c r="AG78" s="245">
        <v>0</v>
      </c>
      <c r="AH78" s="245">
        <v>0</v>
      </c>
      <c r="AI78" s="245">
        <v>0</v>
      </c>
      <c r="AJ78" s="245">
        <v>0</v>
      </c>
      <c r="AK78" s="245">
        <v>0</v>
      </c>
      <c r="AL78" s="245">
        <v>0</v>
      </c>
      <c r="AM78" s="245">
        <v>0</v>
      </c>
      <c r="AN78" s="245">
        <v>0</v>
      </c>
      <c r="AO78" s="245">
        <v>0</v>
      </c>
      <c r="AP78" s="245">
        <v>0</v>
      </c>
      <c r="AQ78" s="245">
        <v>0</v>
      </c>
      <c r="AR78" s="245">
        <v>0</v>
      </c>
      <c r="AS78" s="245">
        <v>0</v>
      </c>
      <c r="AT78" s="245">
        <v>0</v>
      </c>
      <c r="AU78" s="245">
        <v>0</v>
      </c>
      <c r="AV78" s="245">
        <v>0</v>
      </c>
      <c r="AW78" s="245">
        <v>0</v>
      </c>
      <c r="AX78" s="245">
        <v>0</v>
      </c>
      <c r="AY78" s="245">
        <v>0</v>
      </c>
      <c r="AZ78" s="245">
        <v>0</v>
      </c>
      <c r="BA78" s="257"/>
      <c r="BB78" s="257"/>
    </row>
    <row r="79" spans="1:54" x14ac:dyDescent="0.3">
      <c r="A79" s="251" t="s">
        <v>97</v>
      </c>
      <c r="B79" s="245">
        <v>0</v>
      </c>
      <c r="C79" s="245">
        <v>14.537703</v>
      </c>
      <c r="D79" s="245">
        <v>22.062283000000001</v>
      </c>
      <c r="E79" s="245">
        <v>19.640917000000002</v>
      </c>
      <c r="F79" s="245">
        <v>0</v>
      </c>
      <c r="G79" s="245">
        <v>7.3932000000000002</v>
      </c>
      <c r="H79" s="245">
        <v>0</v>
      </c>
      <c r="I79" s="245">
        <v>0</v>
      </c>
      <c r="J79" s="245">
        <v>0</v>
      </c>
      <c r="K79" s="245">
        <v>0</v>
      </c>
      <c r="L79" s="245">
        <v>0</v>
      </c>
      <c r="M79" s="245">
        <v>0</v>
      </c>
      <c r="N79" s="245">
        <v>0</v>
      </c>
      <c r="O79" s="245">
        <v>0</v>
      </c>
      <c r="P79" s="245">
        <v>0</v>
      </c>
      <c r="Q79" s="245">
        <v>0</v>
      </c>
      <c r="R79" s="245">
        <v>0</v>
      </c>
      <c r="S79" s="245">
        <v>0</v>
      </c>
      <c r="T79" s="245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0</v>
      </c>
      <c r="AA79" s="245">
        <v>0</v>
      </c>
      <c r="AB79" s="245">
        <v>0</v>
      </c>
      <c r="AC79" s="245">
        <v>0</v>
      </c>
      <c r="AD79" s="245">
        <v>0</v>
      </c>
      <c r="AE79" s="245">
        <v>0</v>
      </c>
      <c r="AF79" s="245">
        <v>0</v>
      </c>
      <c r="AG79" s="245">
        <v>0</v>
      </c>
      <c r="AH79" s="245">
        <v>0</v>
      </c>
      <c r="AI79" s="245">
        <v>0</v>
      </c>
      <c r="AJ79" s="245">
        <v>0</v>
      </c>
      <c r="AK79" s="245">
        <v>0</v>
      </c>
      <c r="AL79" s="245">
        <v>0</v>
      </c>
      <c r="AM79" s="245">
        <v>0</v>
      </c>
      <c r="AN79" s="245">
        <v>0</v>
      </c>
      <c r="AO79" s="245">
        <v>0</v>
      </c>
      <c r="AP79" s="245">
        <v>0</v>
      </c>
      <c r="AQ79" s="245">
        <v>0</v>
      </c>
      <c r="AR79" s="245">
        <v>0</v>
      </c>
      <c r="AS79" s="245">
        <v>0</v>
      </c>
      <c r="AT79" s="245">
        <v>0</v>
      </c>
      <c r="AU79" s="245">
        <v>0</v>
      </c>
      <c r="AV79" s="245">
        <v>0</v>
      </c>
      <c r="AW79" s="245">
        <v>0</v>
      </c>
      <c r="AX79" s="245">
        <v>0</v>
      </c>
      <c r="AY79" s="245">
        <v>0</v>
      </c>
      <c r="AZ79" s="245">
        <v>0</v>
      </c>
      <c r="BA79" s="224"/>
      <c r="BB79" s="224"/>
    </row>
    <row r="80" spans="1:54" s="25" customFormat="1" x14ac:dyDescent="0.3">
      <c r="A80" s="251" t="s">
        <v>98</v>
      </c>
      <c r="B80" s="245">
        <v>0</v>
      </c>
      <c r="C80" s="245">
        <v>4579.5133350000006</v>
      </c>
      <c r="D80" s="245">
        <v>1552.6814370000002</v>
      </c>
      <c r="E80" s="245">
        <v>529.89648699999998</v>
      </c>
      <c r="F80" s="245">
        <v>2057.1727000000001</v>
      </c>
      <c r="G80" s="245">
        <v>363.84030799999999</v>
      </c>
      <c r="H80" s="245">
        <v>0</v>
      </c>
      <c r="I80" s="245">
        <v>0</v>
      </c>
      <c r="J80" s="245">
        <v>7915.902924</v>
      </c>
      <c r="K80" s="245">
        <v>17200.412359999998</v>
      </c>
      <c r="L80" s="245">
        <v>3946.5598639999998</v>
      </c>
      <c r="M80" s="245">
        <v>0</v>
      </c>
      <c r="N80" s="245">
        <v>1382.2861809999999</v>
      </c>
      <c r="O80" s="245">
        <v>2401.1384930000004</v>
      </c>
      <c r="P80" s="245">
        <v>11696.284693000001</v>
      </c>
      <c r="Q80" s="245">
        <v>0</v>
      </c>
      <c r="R80" s="245">
        <v>935.70432200000005</v>
      </c>
      <c r="S80" s="245">
        <v>3517.1739440000001</v>
      </c>
      <c r="T80" s="245">
        <v>0</v>
      </c>
      <c r="U80" s="245">
        <v>10507.888664000002</v>
      </c>
      <c r="V80" s="245">
        <v>0</v>
      </c>
      <c r="W80" s="245">
        <v>541.63643400000001</v>
      </c>
      <c r="X80" s="245">
        <v>0</v>
      </c>
      <c r="Y80" s="245">
        <v>10882.775618999998</v>
      </c>
      <c r="Z80" s="245">
        <v>18852.183929999999</v>
      </c>
      <c r="AA80" s="245">
        <v>1.373302</v>
      </c>
      <c r="AB80" s="245">
        <v>7156.4576649999999</v>
      </c>
      <c r="AC80" s="245">
        <v>5644.8379569999997</v>
      </c>
      <c r="AD80" s="245">
        <v>10696.078122999999</v>
      </c>
      <c r="AE80" s="245">
        <v>487.30811800000004</v>
      </c>
      <c r="AF80" s="245">
        <v>2398.3381999999997</v>
      </c>
      <c r="AG80" s="245">
        <v>16737.543867</v>
      </c>
      <c r="AH80" s="245">
        <v>24.656528000000002</v>
      </c>
      <c r="AI80" s="245">
        <v>31.857541000000005</v>
      </c>
      <c r="AJ80" s="245">
        <v>2125.6399900000001</v>
      </c>
      <c r="AK80" s="245">
        <v>2714.6566900000003</v>
      </c>
      <c r="AL80" s="245">
        <v>837.73435600000005</v>
      </c>
      <c r="AM80" s="245">
        <v>602.50399600000014</v>
      </c>
      <c r="AN80" s="245">
        <v>2682.0919849600004</v>
      </c>
      <c r="AO80" s="245">
        <v>1533.6055140400003</v>
      </c>
      <c r="AP80" s="245">
        <v>11368.631773159999</v>
      </c>
      <c r="AQ80" s="245">
        <v>0</v>
      </c>
      <c r="AR80" s="245">
        <v>0</v>
      </c>
      <c r="AS80" s="245">
        <v>0</v>
      </c>
      <c r="AT80" s="245">
        <v>803.65515000000005</v>
      </c>
      <c r="AU80" s="245">
        <v>4758.2286548400007</v>
      </c>
      <c r="AV80" s="245">
        <v>0</v>
      </c>
      <c r="AW80" s="245">
        <v>308.98800699999998</v>
      </c>
      <c r="AX80" s="245">
        <v>1595.82645</v>
      </c>
      <c r="AY80" s="245">
        <v>0</v>
      </c>
      <c r="AZ80" s="245">
        <v>10617.111154000002</v>
      </c>
      <c r="BA80" s="258"/>
      <c r="BB80" s="258"/>
    </row>
    <row r="81" spans="1:54" x14ac:dyDescent="0.3">
      <c r="A81" s="251" t="s">
        <v>99</v>
      </c>
      <c r="B81" s="269">
        <v>0</v>
      </c>
      <c r="C81" s="269">
        <v>5365.2560260000009</v>
      </c>
      <c r="D81" s="269">
        <v>3177.0371370000003</v>
      </c>
      <c r="E81" s="269">
        <v>2013.5930080000001</v>
      </c>
      <c r="F81" s="269">
        <v>10627.166950000001</v>
      </c>
      <c r="G81" s="269">
        <v>4759.585622999999</v>
      </c>
      <c r="H81" s="269">
        <v>0</v>
      </c>
      <c r="I81" s="269">
        <v>0</v>
      </c>
      <c r="J81" s="269">
        <v>16262.9874</v>
      </c>
      <c r="K81" s="269">
        <v>35342.668808000002</v>
      </c>
      <c r="L81" s="269">
        <v>9140.8679589999992</v>
      </c>
      <c r="M81" s="269">
        <v>0</v>
      </c>
      <c r="N81" s="269">
        <v>9038.3201730000001</v>
      </c>
      <c r="O81" s="269">
        <v>20243.227253000005</v>
      </c>
      <c r="P81" s="269">
        <v>14689.298035</v>
      </c>
      <c r="Q81" s="269">
        <v>0</v>
      </c>
      <c r="R81" s="269">
        <v>4135.8166449999999</v>
      </c>
      <c r="S81" s="269">
        <v>5850.291776</v>
      </c>
      <c r="T81" s="269">
        <v>9.5950310000000005</v>
      </c>
      <c r="U81" s="269">
        <v>9726.6187040000023</v>
      </c>
      <c r="V81" s="269">
        <v>0</v>
      </c>
      <c r="W81" s="269">
        <v>2402.3858740000001</v>
      </c>
      <c r="X81" s="269">
        <v>0</v>
      </c>
      <c r="Y81" s="269">
        <v>12550.852781000001</v>
      </c>
      <c r="Z81" s="269">
        <v>14545.625968</v>
      </c>
      <c r="AA81" s="269">
        <v>606.47786499999995</v>
      </c>
      <c r="AB81" s="269">
        <v>6516.5588020000005</v>
      </c>
      <c r="AC81" s="269">
        <v>7770.7773560000005</v>
      </c>
      <c r="AD81" s="269">
        <v>22812.890048999998</v>
      </c>
      <c r="AE81" s="269">
        <v>865.03331800000012</v>
      </c>
      <c r="AF81" s="269">
        <v>13217.408519000002</v>
      </c>
      <c r="AG81" s="269">
        <v>12459.354614000002</v>
      </c>
      <c r="AH81" s="269">
        <v>421.56250299999999</v>
      </c>
      <c r="AI81" s="269">
        <v>257.871782</v>
      </c>
      <c r="AJ81" s="269">
        <v>3946.0814550000005</v>
      </c>
      <c r="AK81" s="269">
        <v>5115.8001300000005</v>
      </c>
      <c r="AL81" s="269">
        <v>4221.1038019999996</v>
      </c>
      <c r="AM81" s="269">
        <v>1100.598782</v>
      </c>
      <c r="AN81" s="269">
        <v>6145.7387703200002</v>
      </c>
      <c r="AO81" s="269">
        <v>22618.26186068001</v>
      </c>
      <c r="AP81" s="269">
        <v>27013.855909559999</v>
      </c>
      <c r="AQ81" s="269">
        <v>1177.013479</v>
      </c>
      <c r="AR81" s="269">
        <v>0</v>
      </c>
      <c r="AS81" s="269">
        <v>0</v>
      </c>
      <c r="AT81" s="269">
        <v>1468.043175</v>
      </c>
      <c r="AU81" s="269">
        <v>4538.6871484400008</v>
      </c>
      <c r="AV81" s="269">
        <v>0</v>
      </c>
      <c r="AW81" s="269">
        <v>2899.0795189999994</v>
      </c>
      <c r="AX81" s="269">
        <v>4752.4045000000006</v>
      </c>
      <c r="AY81" s="269">
        <v>9.5950310000000005</v>
      </c>
      <c r="AZ81" s="269">
        <v>10005.621158000002</v>
      </c>
      <c r="BA81" s="224"/>
      <c r="BB81" s="224"/>
    </row>
    <row r="82" spans="1:54" x14ac:dyDescent="0.3">
      <c r="A82" s="249" t="s">
        <v>159</v>
      </c>
      <c r="B82" s="268">
        <f t="shared" ref="B82:AG82" si="64">SUM(B78:B81)</f>
        <v>0</v>
      </c>
      <c r="C82" s="268">
        <f t="shared" si="64"/>
        <v>9959.3070640000005</v>
      </c>
      <c r="D82" s="268">
        <f t="shared" si="64"/>
        <v>4751.7808570000007</v>
      </c>
      <c r="E82" s="268">
        <f t="shared" si="64"/>
        <v>2563.130412</v>
      </c>
      <c r="F82" s="268">
        <f t="shared" si="64"/>
        <v>12686.800862</v>
      </c>
      <c r="G82" s="268">
        <f t="shared" si="64"/>
        <v>5130.8191309999993</v>
      </c>
      <c r="H82" s="268">
        <f t="shared" si="64"/>
        <v>0</v>
      </c>
      <c r="I82" s="268">
        <f t="shared" si="64"/>
        <v>0</v>
      </c>
      <c r="J82" s="268">
        <f t="shared" si="64"/>
        <v>24178.890324</v>
      </c>
      <c r="K82" s="268">
        <f t="shared" si="64"/>
        <v>52543.081168000004</v>
      </c>
      <c r="L82" s="268">
        <f t="shared" si="64"/>
        <v>13087.427822999998</v>
      </c>
      <c r="M82" s="268">
        <f t="shared" si="64"/>
        <v>0</v>
      </c>
      <c r="N82" s="268">
        <f t="shared" si="64"/>
        <v>10420.606354</v>
      </c>
      <c r="O82" s="268">
        <f t="shared" si="64"/>
        <v>22644.365746000003</v>
      </c>
      <c r="P82" s="268">
        <f t="shared" si="64"/>
        <v>26385.582728000001</v>
      </c>
      <c r="Q82" s="268">
        <f t="shared" si="64"/>
        <v>0</v>
      </c>
      <c r="R82" s="268">
        <f t="shared" si="64"/>
        <v>5071.5209670000004</v>
      </c>
      <c r="S82" s="268">
        <f t="shared" si="64"/>
        <v>9367.4657200000001</v>
      </c>
      <c r="T82" s="268">
        <f t="shared" si="64"/>
        <v>9.5950310000000005</v>
      </c>
      <c r="U82" s="268">
        <f t="shared" si="64"/>
        <v>20234.507368000006</v>
      </c>
      <c r="V82" s="268">
        <f t="shared" si="64"/>
        <v>0</v>
      </c>
      <c r="W82" s="268">
        <f t="shared" si="64"/>
        <v>2944.0223080000001</v>
      </c>
      <c r="X82" s="268">
        <f t="shared" si="64"/>
        <v>0</v>
      </c>
      <c r="Y82" s="268">
        <f t="shared" si="64"/>
        <v>23433.628400000001</v>
      </c>
      <c r="Z82" s="268">
        <f t="shared" si="64"/>
        <v>33397.809898</v>
      </c>
      <c r="AA82" s="268">
        <f t="shared" si="64"/>
        <v>607.85116699999992</v>
      </c>
      <c r="AB82" s="268">
        <f t="shared" si="64"/>
        <v>13673.016467000001</v>
      </c>
      <c r="AC82" s="268">
        <f t="shared" si="64"/>
        <v>13415.615313</v>
      </c>
      <c r="AD82" s="268">
        <f t="shared" si="64"/>
        <v>33508.968171999994</v>
      </c>
      <c r="AE82" s="268">
        <f t="shared" si="64"/>
        <v>1352.3414360000002</v>
      </c>
      <c r="AF82" s="268">
        <f t="shared" si="64"/>
        <v>15615.746719000002</v>
      </c>
      <c r="AG82" s="268">
        <f t="shared" si="64"/>
        <v>29196.898481000004</v>
      </c>
      <c r="AH82" s="268">
        <f t="shared" ref="AH82:AZ82" si="65">SUM(AH78:AH81)</f>
        <v>446.21903099999997</v>
      </c>
      <c r="AI82" s="268">
        <f t="shared" si="65"/>
        <v>289.72932300000002</v>
      </c>
      <c r="AJ82" s="268">
        <f t="shared" si="65"/>
        <v>6071.721445000001</v>
      </c>
      <c r="AK82" s="268">
        <f t="shared" si="65"/>
        <v>7830.4568200000012</v>
      </c>
      <c r="AL82" s="268">
        <f t="shared" si="65"/>
        <v>5058.8381579999996</v>
      </c>
      <c r="AM82" s="268">
        <f t="shared" si="65"/>
        <v>1703.1027780000002</v>
      </c>
      <c r="AN82" s="268">
        <f t="shared" si="65"/>
        <v>8827.8307552799997</v>
      </c>
      <c r="AO82" s="268">
        <f t="shared" si="65"/>
        <v>24151.867374720008</v>
      </c>
      <c r="AP82" s="268">
        <f t="shared" si="65"/>
        <v>38382.487682719999</v>
      </c>
      <c r="AQ82" s="268">
        <f t="shared" si="65"/>
        <v>1177.013479</v>
      </c>
      <c r="AR82" s="268">
        <f t="shared" si="65"/>
        <v>0</v>
      </c>
      <c r="AS82" s="268">
        <f t="shared" si="65"/>
        <v>0</v>
      </c>
      <c r="AT82" s="268">
        <f t="shared" si="65"/>
        <v>2271.6983250000003</v>
      </c>
      <c r="AU82" s="268">
        <f t="shared" si="65"/>
        <v>9296.9158032800005</v>
      </c>
      <c r="AV82" s="268">
        <f t="shared" si="65"/>
        <v>0</v>
      </c>
      <c r="AW82" s="268">
        <f t="shared" si="65"/>
        <v>3208.0675259999994</v>
      </c>
      <c r="AX82" s="268">
        <f t="shared" si="65"/>
        <v>6348.230950000001</v>
      </c>
      <c r="AY82" s="268">
        <f t="shared" si="65"/>
        <v>9.5950310000000005</v>
      </c>
      <c r="AZ82" s="268">
        <f t="shared" si="65"/>
        <v>20622.732312000004</v>
      </c>
      <c r="BA82" s="224"/>
      <c r="BB82" s="224"/>
    </row>
    <row r="83" spans="1:54" s="27" customFormat="1" x14ac:dyDescent="0.3">
      <c r="A83" s="249" t="s">
        <v>175</v>
      </c>
      <c r="B83" s="268">
        <v>0</v>
      </c>
      <c r="C83" s="268">
        <v>16.146096366915746</v>
      </c>
      <c r="D83" s="268">
        <v>15.574480190338262</v>
      </c>
      <c r="E83" s="268">
        <v>14.000000000000004</v>
      </c>
      <c r="F83" s="268">
        <v>14.000000000000002</v>
      </c>
      <c r="G83" s="268">
        <v>14</v>
      </c>
      <c r="H83" s="268">
        <v>0</v>
      </c>
      <c r="I83" s="268">
        <v>0</v>
      </c>
      <c r="J83" s="268">
        <v>14</v>
      </c>
      <c r="K83" s="268">
        <v>13.999999999999998</v>
      </c>
      <c r="L83" s="268">
        <v>14</v>
      </c>
      <c r="M83" s="268">
        <v>0</v>
      </c>
      <c r="N83" s="268">
        <v>13.999999999999998</v>
      </c>
      <c r="O83" s="268">
        <v>14</v>
      </c>
      <c r="P83" s="268">
        <v>14</v>
      </c>
      <c r="Q83" s="268">
        <v>0</v>
      </c>
      <c r="R83" s="268">
        <v>13.999999999999998</v>
      </c>
      <c r="S83" s="268">
        <v>14.000000000000004</v>
      </c>
      <c r="T83" s="268">
        <v>15</v>
      </c>
      <c r="U83" s="268">
        <v>14.000000000000004</v>
      </c>
      <c r="V83" s="268">
        <v>0</v>
      </c>
      <c r="W83" s="268">
        <v>14</v>
      </c>
      <c r="X83" s="268">
        <v>0</v>
      </c>
      <c r="Y83" s="268">
        <v>14.000000000000002</v>
      </c>
      <c r="Z83" s="268">
        <v>14.000000000000002</v>
      </c>
      <c r="AA83" s="268">
        <v>14</v>
      </c>
      <c r="AB83" s="268">
        <v>14</v>
      </c>
      <c r="AC83" s="268">
        <v>14.000000000000004</v>
      </c>
      <c r="AD83" s="268">
        <v>14.000000000000007</v>
      </c>
      <c r="AE83" s="268">
        <v>13.999999999999998</v>
      </c>
      <c r="AF83" s="268">
        <v>14</v>
      </c>
      <c r="AG83" s="268">
        <v>14.000000000000002</v>
      </c>
      <c r="AH83" s="268">
        <v>13.999999999999998</v>
      </c>
      <c r="AI83" s="268">
        <v>14</v>
      </c>
      <c r="AJ83" s="268">
        <v>13.999999999999996</v>
      </c>
      <c r="AK83" s="268">
        <v>14.000000000000002</v>
      </c>
      <c r="AL83" s="268">
        <v>14.000000000000002</v>
      </c>
      <c r="AM83" s="268">
        <v>14.000000000000002</v>
      </c>
      <c r="AN83" s="268">
        <v>13.999999999999998</v>
      </c>
      <c r="AO83" s="268">
        <v>14</v>
      </c>
      <c r="AP83" s="268">
        <v>14</v>
      </c>
      <c r="AQ83" s="268">
        <v>14.999999999999998</v>
      </c>
      <c r="AR83" s="268">
        <v>0</v>
      </c>
      <c r="AS83" s="268">
        <v>0</v>
      </c>
      <c r="AT83" s="268">
        <v>14</v>
      </c>
      <c r="AU83" s="268">
        <v>14</v>
      </c>
      <c r="AV83" s="268">
        <v>0</v>
      </c>
      <c r="AW83" s="268">
        <v>13.999999999999998</v>
      </c>
      <c r="AX83" s="268">
        <v>14.000000000000004</v>
      </c>
      <c r="AY83" s="268">
        <v>15</v>
      </c>
      <c r="AZ83" s="268">
        <v>14</v>
      </c>
      <c r="BA83" s="270"/>
      <c r="BB83" s="270"/>
    </row>
    <row r="84" spans="1:54" s="27" customFormat="1" x14ac:dyDescent="0.3">
      <c r="A84" s="270"/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70"/>
      <c r="BB84" s="270"/>
    </row>
    <row r="85" spans="1:54" ht="14" x14ac:dyDescent="0.3">
      <c r="A85" s="138" t="s">
        <v>176</v>
      </c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24"/>
      <c r="BB85" s="224"/>
    </row>
    <row r="86" spans="1:54" s="22" customFormat="1" x14ac:dyDescent="0.3">
      <c r="A86" s="249" t="s">
        <v>177</v>
      </c>
      <c r="B86" s="268">
        <v>0</v>
      </c>
      <c r="C86" s="268">
        <v>0</v>
      </c>
      <c r="D86" s="268">
        <v>0</v>
      </c>
      <c r="E86" s="268">
        <v>149.35000000000002</v>
      </c>
      <c r="F86" s="268">
        <v>146.05000000000001</v>
      </c>
      <c r="G86" s="268">
        <v>7.84</v>
      </c>
      <c r="H86" s="268">
        <v>119.68</v>
      </c>
      <c r="I86" s="268">
        <v>84.15</v>
      </c>
      <c r="J86" s="268">
        <v>353.64</v>
      </c>
      <c r="K86" s="268">
        <v>5.54</v>
      </c>
      <c r="L86" s="268">
        <v>0</v>
      </c>
      <c r="M86" s="268">
        <v>107.12000000000002</v>
      </c>
      <c r="N86" s="268">
        <v>0</v>
      </c>
      <c r="O86" s="268">
        <v>0</v>
      </c>
      <c r="P86" s="268">
        <v>346.64</v>
      </c>
      <c r="Q86" s="268">
        <v>355.81</v>
      </c>
      <c r="R86" s="268">
        <v>568.19000000000005</v>
      </c>
      <c r="S86" s="268">
        <v>70.08</v>
      </c>
      <c r="T86" s="268">
        <v>53.1</v>
      </c>
      <c r="U86" s="268">
        <v>330.49640000000005</v>
      </c>
      <c r="V86" s="268">
        <v>101.86359999999999</v>
      </c>
      <c r="W86" s="268">
        <v>111.66</v>
      </c>
      <c r="X86" s="268">
        <v>0</v>
      </c>
      <c r="Y86" s="268">
        <v>90.55</v>
      </c>
      <c r="Z86" s="268">
        <v>83.27</v>
      </c>
      <c r="AA86" s="268">
        <v>221.87</v>
      </c>
      <c r="AB86" s="268">
        <v>183.28</v>
      </c>
      <c r="AC86" s="268">
        <v>0</v>
      </c>
      <c r="AD86" s="268">
        <v>43.24</v>
      </c>
      <c r="AE86" s="268">
        <v>9.51</v>
      </c>
      <c r="AF86" s="268">
        <v>545.34</v>
      </c>
      <c r="AG86" s="268">
        <v>672.0200000000001</v>
      </c>
      <c r="AH86" s="268">
        <v>0</v>
      </c>
      <c r="AI86" s="268">
        <v>204.95</v>
      </c>
      <c r="AJ86" s="268">
        <v>367.42999999999995</v>
      </c>
      <c r="AK86" s="268">
        <v>652.1099999999999</v>
      </c>
      <c r="AL86" s="268">
        <v>42.080000000000005</v>
      </c>
      <c r="AM86" s="268">
        <v>292.87</v>
      </c>
      <c r="AN86" s="268">
        <v>501.99</v>
      </c>
      <c r="AO86" s="268">
        <v>5.41</v>
      </c>
      <c r="AP86" s="268">
        <v>128.94</v>
      </c>
      <c r="AQ86" s="268">
        <v>30.310000000000002</v>
      </c>
      <c r="AR86" s="268">
        <v>206.44</v>
      </c>
      <c r="AS86" s="268">
        <v>151.88</v>
      </c>
      <c r="AT86" s="268">
        <v>113.03</v>
      </c>
      <c r="AU86" s="268">
        <v>450.63000000000005</v>
      </c>
      <c r="AV86" s="268">
        <v>0</v>
      </c>
      <c r="AW86" s="268">
        <v>0</v>
      </c>
      <c r="AX86" s="268">
        <v>0</v>
      </c>
      <c r="AY86" s="268">
        <v>0</v>
      </c>
      <c r="AZ86" s="268">
        <v>266.18359999999996</v>
      </c>
      <c r="BA86" s="253"/>
      <c r="BB86" s="253"/>
    </row>
    <row r="87" spans="1:54" s="28" customFormat="1" x14ac:dyDescent="0.3">
      <c r="A87" s="251" t="s">
        <v>96</v>
      </c>
      <c r="B87" s="245">
        <v>0</v>
      </c>
      <c r="C87" s="245">
        <v>0</v>
      </c>
      <c r="D87" s="245">
        <v>0</v>
      </c>
      <c r="E87" s="245">
        <v>9.9111600000000006</v>
      </c>
      <c r="F87" s="245">
        <v>160.34929300000002</v>
      </c>
      <c r="G87" s="245">
        <v>0</v>
      </c>
      <c r="H87" s="245">
        <v>0</v>
      </c>
      <c r="I87" s="245">
        <v>0</v>
      </c>
      <c r="J87" s="245">
        <v>0</v>
      </c>
      <c r="K87" s="245">
        <v>0</v>
      </c>
      <c r="L87" s="245">
        <v>0</v>
      </c>
      <c r="M87" s="245">
        <v>23.667807000000003</v>
      </c>
      <c r="N87" s="245">
        <v>0</v>
      </c>
      <c r="O87" s="245">
        <v>0</v>
      </c>
      <c r="P87" s="245">
        <v>0</v>
      </c>
      <c r="Q87" s="245">
        <v>0</v>
      </c>
      <c r="R87" s="245">
        <v>692.74119199999996</v>
      </c>
      <c r="S87" s="245">
        <v>264.97248000000002</v>
      </c>
      <c r="T87" s="245">
        <v>0</v>
      </c>
      <c r="U87" s="245">
        <v>9.7923840000000002</v>
      </c>
      <c r="V87" s="245">
        <v>0</v>
      </c>
      <c r="W87" s="245">
        <v>14.94796</v>
      </c>
      <c r="X87" s="245">
        <v>0</v>
      </c>
      <c r="Y87" s="245">
        <v>23.949767999999999</v>
      </c>
      <c r="Z87" s="245">
        <v>11.677050999999999</v>
      </c>
      <c r="AA87" s="245">
        <v>100.297044</v>
      </c>
      <c r="AB87" s="245">
        <v>28.597094999999999</v>
      </c>
      <c r="AC87" s="245">
        <v>0</v>
      </c>
      <c r="AD87" s="245">
        <v>5.1932519999999993</v>
      </c>
      <c r="AE87" s="245">
        <v>4.3251479999999995</v>
      </c>
      <c r="AF87" s="245">
        <v>85.851185000000015</v>
      </c>
      <c r="AG87" s="245">
        <v>47.985616000000007</v>
      </c>
      <c r="AH87" s="245">
        <v>0</v>
      </c>
      <c r="AI87" s="245">
        <v>0</v>
      </c>
      <c r="AJ87" s="245">
        <v>0</v>
      </c>
      <c r="AK87" s="245">
        <v>77.506327999999996</v>
      </c>
      <c r="AL87" s="245">
        <v>0</v>
      </c>
      <c r="AM87" s="245">
        <v>6.1690229999999993</v>
      </c>
      <c r="AN87" s="245">
        <v>0</v>
      </c>
      <c r="AO87" s="245">
        <v>0</v>
      </c>
      <c r="AP87" s="245">
        <v>0</v>
      </c>
      <c r="AQ87" s="245">
        <v>3.9926789999999999</v>
      </c>
      <c r="AR87" s="245">
        <v>16.884585000000001</v>
      </c>
      <c r="AS87" s="245">
        <v>0</v>
      </c>
      <c r="AT87" s="245">
        <v>0</v>
      </c>
      <c r="AU87" s="245">
        <v>22.178584000000001</v>
      </c>
      <c r="AV87" s="245">
        <v>0</v>
      </c>
      <c r="AW87" s="245">
        <v>0</v>
      </c>
      <c r="AX87" s="245">
        <v>0</v>
      </c>
      <c r="AY87" s="245">
        <v>0</v>
      </c>
      <c r="AZ87" s="245">
        <v>4.5076960000000001</v>
      </c>
      <c r="BA87" s="271"/>
      <c r="BB87" s="271"/>
    </row>
    <row r="88" spans="1:54" s="22" customFormat="1" x14ac:dyDescent="0.3">
      <c r="A88" s="251" t="s">
        <v>97</v>
      </c>
      <c r="B88" s="245">
        <v>0</v>
      </c>
      <c r="C88" s="245">
        <v>0</v>
      </c>
      <c r="D88" s="245">
        <v>0</v>
      </c>
      <c r="E88" s="245">
        <v>4.4934240000000001</v>
      </c>
      <c r="F88" s="245">
        <v>0</v>
      </c>
      <c r="G88" s="245">
        <v>1.0076240000000001</v>
      </c>
      <c r="H88" s="245">
        <v>11.273856000000002</v>
      </c>
      <c r="I88" s="245">
        <v>107.02169499999999</v>
      </c>
      <c r="J88" s="245">
        <v>76.99535800000001</v>
      </c>
      <c r="K88" s="245">
        <v>0.48862800000000001</v>
      </c>
      <c r="L88" s="245">
        <v>0</v>
      </c>
      <c r="M88" s="245">
        <v>0.20840800000000004</v>
      </c>
      <c r="N88" s="245">
        <v>0</v>
      </c>
      <c r="O88" s="245">
        <v>0</v>
      </c>
      <c r="P88" s="245">
        <v>409.01861899999994</v>
      </c>
      <c r="Q88" s="245">
        <v>600.02363200000002</v>
      </c>
      <c r="R88" s="245">
        <v>363.34979400000003</v>
      </c>
      <c r="S88" s="245">
        <v>0</v>
      </c>
      <c r="T88" s="245">
        <v>0</v>
      </c>
      <c r="U88" s="245">
        <v>0</v>
      </c>
      <c r="V88" s="245">
        <v>0</v>
      </c>
      <c r="W88" s="245">
        <v>4.6652450000000005</v>
      </c>
      <c r="X88" s="245">
        <v>0</v>
      </c>
      <c r="Y88" s="245">
        <v>0</v>
      </c>
      <c r="Z88" s="245">
        <v>0</v>
      </c>
      <c r="AA88" s="245">
        <v>0</v>
      </c>
      <c r="AB88" s="245">
        <v>0</v>
      </c>
      <c r="AC88" s="245">
        <v>0</v>
      </c>
      <c r="AD88" s="245">
        <v>0.54475200000000001</v>
      </c>
      <c r="AE88" s="245">
        <v>0</v>
      </c>
      <c r="AF88" s="245">
        <v>0</v>
      </c>
      <c r="AG88" s="245">
        <v>144.820224</v>
      </c>
      <c r="AH88" s="245">
        <v>0</v>
      </c>
      <c r="AI88" s="245">
        <v>125.28597600000001</v>
      </c>
      <c r="AJ88" s="245">
        <v>22.509432000000004</v>
      </c>
      <c r="AK88" s="245">
        <v>0.61459200000000003</v>
      </c>
      <c r="AL88" s="245">
        <v>0</v>
      </c>
      <c r="AM88" s="245">
        <v>0</v>
      </c>
      <c r="AN88" s="245">
        <v>266.62816800000002</v>
      </c>
      <c r="AO88" s="245">
        <v>0</v>
      </c>
      <c r="AP88" s="245">
        <v>0</v>
      </c>
      <c r="AQ88" s="245">
        <v>0</v>
      </c>
      <c r="AR88" s="245">
        <v>0</v>
      </c>
      <c r="AS88" s="245">
        <v>0</v>
      </c>
      <c r="AT88" s="245">
        <v>0</v>
      </c>
      <c r="AU88" s="245">
        <v>0</v>
      </c>
      <c r="AV88" s="245">
        <v>0</v>
      </c>
      <c r="AW88" s="245">
        <v>0</v>
      </c>
      <c r="AX88" s="245">
        <v>0</v>
      </c>
      <c r="AY88" s="245">
        <v>0</v>
      </c>
      <c r="AZ88" s="245">
        <v>4.6652450000000005</v>
      </c>
      <c r="BA88" s="253"/>
      <c r="BB88" s="253"/>
    </row>
    <row r="89" spans="1:54" s="22" customFormat="1" x14ac:dyDescent="0.3">
      <c r="A89" s="251" t="s">
        <v>98</v>
      </c>
      <c r="B89" s="245">
        <v>0</v>
      </c>
      <c r="C89" s="245">
        <v>0</v>
      </c>
      <c r="D89" s="245">
        <v>0</v>
      </c>
      <c r="E89" s="245">
        <v>2785.7436760000001</v>
      </c>
      <c r="F89" s="245">
        <v>5157.3314959999998</v>
      </c>
      <c r="G89" s="245">
        <v>224.12027399999999</v>
      </c>
      <c r="H89" s="245">
        <v>2250.1515520000003</v>
      </c>
      <c r="I89" s="245">
        <v>1404.5736749999999</v>
      </c>
      <c r="J89" s="245">
        <v>6374.8436890000003</v>
      </c>
      <c r="K89" s="245">
        <v>82.369274000000004</v>
      </c>
      <c r="L89" s="245">
        <v>0</v>
      </c>
      <c r="M89" s="245">
        <v>1370.1911230000001</v>
      </c>
      <c r="N89" s="245">
        <v>0</v>
      </c>
      <c r="O89" s="245">
        <v>0</v>
      </c>
      <c r="P89" s="245">
        <v>9384.4496390000004</v>
      </c>
      <c r="Q89" s="245">
        <v>11640.974825000001</v>
      </c>
      <c r="R89" s="245">
        <v>24419.808817000001</v>
      </c>
      <c r="S89" s="245">
        <v>3747.0584639999997</v>
      </c>
      <c r="T89" s="245">
        <v>1343.63276</v>
      </c>
      <c r="U89" s="245">
        <v>9341.9275079200015</v>
      </c>
      <c r="V89" s="245">
        <v>3625.8462280799999</v>
      </c>
      <c r="W89" s="245">
        <v>3587.4547320000001</v>
      </c>
      <c r="X89" s="245">
        <v>0</v>
      </c>
      <c r="Y89" s="245">
        <v>3579.6525300000008</v>
      </c>
      <c r="Z89" s="245">
        <v>2838.7442800000003</v>
      </c>
      <c r="AA89" s="245">
        <v>11504.049136</v>
      </c>
      <c r="AB89" s="245">
        <v>6388.9730510000009</v>
      </c>
      <c r="AC89" s="245">
        <v>0</v>
      </c>
      <c r="AD89" s="245">
        <v>1344.4834939999998</v>
      </c>
      <c r="AE89" s="245">
        <v>494.81290799999999</v>
      </c>
      <c r="AF89" s="245">
        <v>20556.691542000004</v>
      </c>
      <c r="AG89" s="245">
        <v>28693.698086000004</v>
      </c>
      <c r="AH89" s="245">
        <v>0</v>
      </c>
      <c r="AI89" s="245">
        <v>9875.0997890000017</v>
      </c>
      <c r="AJ89" s="245">
        <v>10123.343972000001</v>
      </c>
      <c r="AK89" s="245">
        <v>19253.193538000003</v>
      </c>
      <c r="AL89" s="245">
        <v>955.82530900000017</v>
      </c>
      <c r="AM89" s="245">
        <v>5823.6614949999994</v>
      </c>
      <c r="AN89" s="245">
        <v>22156.589273000001</v>
      </c>
      <c r="AO89" s="245">
        <v>99.479800000000012</v>
      </c>
      <c r="AP89" s="245">
        <v>2857.5424919999996</v>
      </c>
      <c r="AQ89" s="245">
        <v>966.80017500000008</v>
      </c>
      <c r="AR89" s="245">
        <v>6223.7518469999995</v>
      </c>
      <c r="AS89" s="245">
        <v>3063.4569039999997</v>
      </c>
      <c r="AT89" s="245">
        <v>2613.5894229999999</v>
      </c>
      <c r="AU89" s="245">
        <v>12730.194012920001</v>
      </c>
      <c r="AV89" s="245">
        <v>0</v>
      </c>
      <c r="AW89" s="245">
        <v>0</v>
      </c>
      <c r="AX89" s="245">
        <v>0</v>
      </c>
      <c r="AY89" s="245">
        <v>0</v>
      </c>
      <c r="AZ89" s="245">
        <v>7070.3957952400015</v>
      </c>
      <c r="BA89" s="253"/>
      <c r="BB89" s="253"/>
    </row>
    <row r="90" spans="1:54" s="22" customFormat="1" x14ac:dyDescent="0.3">
      <c r="A90" s="251" t="s">
        <v>99</v>
      </c>
      <c r="B90" s="269">
        <v>0</v>
      </c>
      <c r="C90" s="269">
        <v>0</v>
      </c>
      <c r="D90" s="269">
        <v>0</v>
      </c>
      <c r="E90" s="269">
        <v>1473.5150030000002</v>
      </c>
      <c r="F90" s="269">
        <v>1740.5522070000002</v>
      </c>
      <c r="G90" s="269">
        <v>74.706502999999998</v>
      </c>
      <c r="H90" s="269">
        <v>595.92262400000004</v>
      </c>
      <c r="I90" s="269">
        <v>720.1652949999999</v>
      </c>
      <c r="J90" s="269">
        <v>2909.6463090000002</v>
      </c>
      <c r="K90" s="269">
        <v>46.933218000000004</v>
      </c>
      <c r="L90" s="269">
        <v>0</v>
      </c>
      <c r="M90" s="269">
        <v>889.267832</v>
      </c>
      <c r="N90" s="269">
        <v>0</v>
      </c>
      <c r="O90" s="269">
        <v>0</v>
      </c>
      <c r="P90" s="269">
        <v>5708.8764449999999</v>
      </c>
      <c r="Q90" s="269">
        <v>6305.9264340000009</v>
      </c>
      <c r="R90" s="269">
        <v>12083.552536000001</v>
      </c>
      <c r="S90" s="269">
        <v>1888.2425279999998</v>
      </c>
      <c r="T90" s="269">
        <v>372.66027500000001</v>
      </c>
      <c r="U90" s="269">
        <v>2312.2745340800002</v>
      </c>
      <c r="V90" s="269">
        <v>732.8655753999999</v>
      </c>
      <c r="W90" s="269">
        <v>811.45916</v>
      </c>
      <c r="X90" s="269">
        <v>0</v>
      </c>
      <c r="Y90" s="269">
        <v>819.05483399999991</v>
      </c>
      <c r="Z90" s="269">
        <v>616.30091200000004</v>
      </c>
      <c r="AA90" s="269">
        <v>2246.0594909999995</v>
      </c>
      <c r="AB90" s="269">
        <v>1340.8283250000002</v>
      </c>
      <c r="AC90" s="269">
        <v>0</v>
      </c>
      <c r="AD90" s="269">
        <v>315.77689200000003</v>
      </c>
      <c r="AE90" s="269">
        <v>96.422840999999991</v>
      </c>
      <c r="AF90" s="269">
        <v>4428.777478</v>
      </c>
      <c r="AG90" s="269">
        <v>5953.1709000000019</v>
      </c>
      <c r="AH90" s="269">
        <v>0</v>
      </c>
      <c r="AI90" s="269">
        <v>1933.2069250000004</v>
      </c>
      <c r="AJ90" s="269">
        <v>2906.0737510000004</v>
      </c>
      <c r="AK90" s="269">
        <v>5086.2120100000011</v>
      </c>
      <c r="AL90" s="269">
        <v>318.21345099999996</v>
      </c>
      <c r="AM90" s="269">
        <v>2110.4252960000003</v>
      </c>
      <c r="AN90" s="269">
        <v>4586.2049109999998</v>
      </c>
      <c r="AO90" s="269">
        <v>39.223270999999997</v>
      </c>
      <c r="AP90" s="269">
        <v>970.29928800000005</v>
      </c>
      <c r="AQ90" s="269">
        <v>220.55396800000003</v>
      </c>
      <c r="AR90" s="269">
        <v>1526.8739110000004</v>
      </c>
      <c r="AS90" s="269">
        <v>1110.8082340000001</v>
      </c>
      <c r="AT90" s="269">
        <v>858.24278700000002</v>
      </c>
      <c r="AU90" s="269">
        <v>3578.8940818800002</v>
      </c>
      <c r="AV90" s="269">
        <v>0</v>
      </c>
      <c r="AW90" s="269">
        <v>0</v>
      </c>
      <c r="AX90" s="269">
        <v>0</v>
      </c>
      <c r="AY90" s="269">
        <v>0</v>
      </c>
      <c r="AZ90" s="269">
        <v>2014.7574035600001</v>
      </c>
      <c r="BA90" s="253"/>
      <c r="BB90" s="253"/>
    </row>
    <row r="91" spans="1:54" s="22" customFormat="1" x14ac:dyDescent="0.3">
      <c r="A91" s="249" t="s">
        <v>159</v>
      </c>
      <c r="B91" s="268">
        <f t="shared" ref="B91:AG91" si="66">SUM(B87:B90)</f>
        <v>0</v>
      </c>
      <c r="C91" s="268">
        <f t="shared" si="66"/>
        <v>0</v>
      </c>
      <c r="D91" s="268">
        <f t="shared" si="66"/>
        <v>0</v>
      </c>
      <c r="E91" s="268">
        <f t="shared" si="66"/>
        <v>4273.6632630000004</v>
      </c>
      <c r="F91" s="268">
        <f t="shared" si="66"/>
        <v>7058.2329960000006</v>
      </c>
      <c r="G91" s="268">
        <f t="shared" si="66"/>
        <v>299.83440099999996</v>
      </c>
      <c r="H91" s="268">
        <f t="shared" si="66"/>
        <v>2857.3480319999999</v>
      </c>
      <c r="I91" s="268">
        <f t="shared" si="66"/>
        <v>2231.7606649999998</v>
      </c>
      <c r="J91" s="268">
        <f t="shared" si="66"/>
        <v>9361.485356000001</v>
      </c>
      <c r="K91" s="268">
        <f t="shared" si="66"/>
        <v>129.79112000000001</v>
      </c>
      <c r="L91" s="268">
        <f t="shared" si="66"/>
        <v>0</v>
      </c>
      <c r="M91" s="268">
        <f t="shared" si="66"/>
        <v>2283.3351700000003</v>
      </c>
      <c r="N91" s="268">
        <f t="shared" si="66"/>
        <v>0</v>
      </c>
      <c r="O91" s="268">
        <f t="shared" si="66"/>
        <v>0</v>
      </c>
      <c r="P91" s="268">
        <f t="shared" si="66"/>
        <v>15502.344703000001</v>
      </c>
      <c r="Q91" s="268">
        <f t="shared" si="66"/>
        <v>18546.924891000002</v>
      </c>
      <c r="R91" s="268">
        <f t="shared" si="66"/>
        <v>37559.452339000003</v>
      </c>
      <c r="S91" s="268">
        <f t="shared" si="66"/>
        <v>5900.2734719999989</v>
      </c>
      <c r="T91" s="268">
        <f t="shared" si="66"/>
        <v>1716.2930349999999</v>
      </c>
      <c r="U91" s="268">
        <f t="shared" si="66"/>
        <v>11663.994426000001</v>
      </c>
      <c r="V91" s="268">
        <f t="shared" si="66"/>
        <v>4358.7118034799996</v>
      </c>
      <c r="W91" s="268">
        <f t="shared" si="66"/>
        <v>4418.5270970000001</v>
      </c>
      <c r="X91" s="268">
        <f t="shared" si="66"/>
        <v>0</v>
      </c>
      <c r="Y91" s="268">
        <f t="shared" si="66"/>
        <v>4422.6571320000003</v>
      </c>
      <c r="Z91" s="268">
        <f t="shared" si="66"/>
        <v>3466.7222430000006</v>
      </c>
      <c r="AA91" s="268">
        <f t="shared" si="66"/>
        <v>13850.405671</v>
      </c>
      <c r="AB91" s="268">
        <f t="shared" si="66"/>
        <v>7758.3984710000013</v>
      </c>
      <c r="AC91" s="268">
        <f t="shared" si="66"/>
        <v>0</v>
      </c>
      <c r="AD91" s="268">
        <f t="shared" si="66"/>
        <v>1665.99839</v>
      </c>
      <c r="AE91" s="268">
        <f t="shared" si="66"/>
        <v>595.56089699999995</v>
      </c>
      <c r="AF91" s="268">
        <f t="shared" si="66"/>
        <v>25071.320205000004</v>
      </c>
      <c r="AG91" s="268">
        <f t="shared" si="66"/>
        <v>34839.674826000009</v>
      </c>
      <c r="AH91" s="268">
        <f t="shared" ref="AH91:AZ91" si="67">SUM(AH87:AH90)</f>
        <v>0</v>
      </c>
      <c r="AI91" s="268">
        <f t="shared" si="67"/>
        <v>11933.592690000001</v>
      </c>
      <c r="AJ91" s="268">
        <f t="shared" si="67"/>
        <v>13051.927155000001</v>
      </c>
      <c r="AK91" s="268">
        <f t="shared" si="67"/>
        <v>24417.526468000004</v>
      </c>
      <c r="AL91" s="268">
        <f t="shared" si="67"/>
        <v>1274.0387600000001</v>
      </c>
      <c r="AM91" s="268">
        <f t="shared" si="67"/>
        <v>7940.2558140000001</v>
      </c>
      <c r="AN91" s="268">
        <f t="shared" si="67"/>
        <v>27009.422352000001</v>
      </c>
      <c r="AO91" s="268">
        <f t="shared" si="67"/>
        <v>138.70307100000002</v>
      </c>
      <c r="AP91" s="268">
        <f t="shared" si="67"/>
        <v>3827.8417799999997</v>
      </c>
      <c r="AQ91" s="268">
        <f t="shared" si="67"/>
        <v>1191.346822</v>
      </c>
      <c r="AR91" s="268">
        <f t="shared" si="67"/>
        <v>7767.5103429999999</v>
      </c>
      <c r="AS91" s="268">
        <f t="shared" si="67"/>
        <v>4174.2651379999998</v>
      </c>
      <c r="AT91" s="268">
        <f t="shared" si="67"/>
        <v>3471.83221</v>
      </c>
      <c r="AU91" s="268">
        <f t="shared" si="67"/>
        <v>16331.266678800001</v>
      </c>
      <c r="AV91" s="268">
        <f t="shared" si="67"/>
        <v>0</v>
      </c>
      <c r="AW91" s="268">
        <f t="shared" si="67"/>
        <v>0</v>
      </c>
      <c r="AX91" s="268">
        <f t="shared" si="67"/>
        <v>0</v>
      </c>
      <c r="AY91" s="268">
        <f t="shared" si="67"/>
        <v>0</v>
      </c>
      <c r="AZ91" s="268">
        <f t="shared" si="67"/>
        <v>9094.3261398000013</v>
      </c>
      <c r="BA91" s="253"/>
      <c r="BB91" s="253"/>
    </row>
    <row r="92" spans="1:54" s="21" customFormat="1" x14ac:dyDescent="0.3">
      <c r="A92" s="249" t="s">
        <v>178</v>
      </c>
      <c r="B92" s="268">
        <v>0</v>
      </c>
      <c r="C92" s="268">
        <v>0</v>
      </c>
      <c r="D92" s="268">
        <v>0</v>
      </c>
      <c r="E92" s="268">
        <v>19.999999999999996</v>
      </c>
      <c r="F92" s="268">
        <v>21</v>
      </c>
      <c r="G92" s="268">
        <v>20.672193877551024</v>
      </c>
      <c r="H92" s="268">
        <v>21</v>
      </c>
      <c r="I92" s="268">
        <v>20.33749257278669</v>
      </c>
      <c r="J92" s="268">
        <v>21</v>
      </c>
      <c r="K92" s="268">
        <v>20</v>
      </c>
      <c r="L92" s="268">
        <v>0</v>
      </c>
      <c r="M92" s="268">
        <v>21</v>
      </c>
      <c r="N92" s="268">
        <v>0</v>
      </c>
      <c r="O92" s="268">
        <v>0</v>
      </c>
      <c r="P92" s="268">
        <v>20</v>
      </c>
      <c r="Q92" s="268">
        <v>20.249290351592144</v>
      </c>
      <c r="R92" s="268">
        <v>20.905242964501312</v>
      </c>
      <c r="S92" s="268">
        <v>21</v>
      </c>
      <c r="T92" s="268">
        <v>20</v>
      </c>
      <c r="U92" s="268">
        <v>19.386812080252611</v>
      </c>
      <c r="V92" s="268">
        <v>20.581660180869321</v>
      </c>
      <c r="W92" s="268">
        <v>20.011105140605409</v>
      </c>
      <c r="X92" s="268">
        <v>0</v>
      </c>
      <c r="Y92" s="268">
        <v>20</v>
      </c>
      <c r="Z92" s="268">
        <v>21.000000000000004</v>
      </c>
      <c r="AA92" s="268">
        <v>19.999999999999996</v>
      </c>
      <c r="AB92" s="268">
        <v>21</v>
      </c>
      <c r="AC92" s="268">
        <v>0</v>
      </c>
      <c r="AD92" s="268">
        <v>20.999999999999996</v>
      </c>
      <c r="AE92" s="268">
        <v>20</v>
      </c>
      <c r="AF92" s="268">
        <v>20.991234825980122</v>
      </c>
      <c r="AG92" s="268">
        <v>20.999999999999996</v>
      </c>
      <c r="AH92" s="268">
        <v>0</v>
      </c>
      <c r="AI92" s="268">
        <v>21</v>
      </c>
      <c r="AJ92" s="268">
        <v>20.867267234575298</v>
      </c>
      <c r="AK92" s="268">
        <v>20.96630936498444</v>
      </c>
      <c r="AL92" s="268">
        <v>20.322243346007603</v>
      </c>
      <c r="AM92" s="268">
        <v>20.766449277836582</v>
      </c>
      <c r="AN92" s="268">
        <v>21</v>
      </c>
      <c r="AO92" s="268">
        <v>20.597042513863219</v>
      </c>
      <c r="AP92" s="268">
        <v>20</v>
      </c>
      <c r="AQ92" s="268">
        <v>20.999999999999996</v>
      </c>
      <c r="AR92" s="268">
        <v>21.000000000000004</v>
      </c>
      <c r="AS92" s="268">
        <v>20.707532262312355</v>
      </c>
      <c r="AT92" s="268">
        <v>20.000000000000004</v>
      </c>
      <c r="AU92" s="268">
        <v>19.78715842265273</v>
      </c>
      <c r="AV92" s="268">
        <v>0</v>
      </c>
      <c r="AW92" s="268">
        <v>0</v>
      </c>
      <c r="AX92" s="268">
        <v>0</v>
      </c>
      <c r="AY92" s="268">
        <v>0</v>
      </c>
      <c r="AZ92" s="268">
        <v>19.222590723094889</v>
      </c>
      <c r="BA92" s="252"/>
      <c r="BB92" s="252"/>
    </row>
    <row r="93" spans="1:54" s="27" customFormat="1" x14ac:dyDescent="0.3">
      <c r="A93" s="270"/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  <c r="AA93" s="253"/>
      <c r="AB93" s="253"/>
      <c r="AC93" s="253"/>
      <c r="AD93" s="253"/>
      <c r="AE93" s="253"/>
      <c r="AF93" s="253"/>
      <c r="AG93" s="253"/>
      <c r="AH93" s="253"/>
      <c r="AI93" s="253"/>
      <c r="AJ93" s="253"/>
      <c r="AK93" s="253"/>
      <c r="AL93" s="253"/>
      <c r="AM93" s="253"/>
      <c r="AN93" s="253"/>
      <c r="AO93" s="253"/>
      <c r="AP93" s="253"/>
      <c r="AQ93" s="253"/>
      <c r="AR93" s="253"/>
      <c r="AS93" s="253"/>
      <c r="AT93" s="253"/>
      <c r="AU93" s="253"/>
      <c r="AV93" s="253"/>
      <c r="AW93" s="253"/>
      <c r="AX93" s="253"/>
      <c r="AY93" s="253"/>
      <c r="AZ93" s="253"/>
      <c r="BA93" s="270"/>
      <c r="BB93" s="270"/>
    </row>
    <row r="94" spans="1:54" s="22" customFormat="1" ht="14" x14ac:dyDescent="0.3">
      <c r="A94" s="138" t="s">
        <v>179</v>
      </c>
      <c r="B94" s="224"/>
      <c r="C94" s="224"/>
      <c r="D94" s="224"/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  <c r="AM94" s="224"/>
      <c r="AN94" s="224"/>
      <c r="AO94" s="224"/>
      <c r="AP94" s="224"/>
      <c r="AQ94" s="224"/>
      <c r="AR94" s="224"/>
      <c r="AS94" s="224"/>
      <c r="AT94" s="224"/>
      <c r="AU94" s="224"/>
      <c r="AV94" s="224"/>
      <c r="AW94" s="224"/>
      <c r="AX94" s="224"/>
      <c r="AY94" s="224"/>
      <c r="AZ94" s="224"/>
      <c r="BA94" s="253"/>
      <c r="BB94" s="253"/>
    </row>
    <row r="95" spans="1:54" s="22" customFormat="1" x14ac:dyDescent="0.3">
      <c r="A95" s="272" t="s">
        <v>180</v>
      </c>
      <c r="B95" s="268">
        <f t="shared" ref="B95:AG95" si="68">SUM(B77,B86)</f>
        <v>0</v>
      </c>
      <c r="C95" s="268">
        <f t="shared" si="68"/>
        <v>543.33999999999992</v>
      </c>
      <c r="D95" s="268">
        <f t="shared" si="68"/>
        <v>193.34000000000003</v>
      </c>
      <c r="E95" s="268">
        <f t="shared" si="68"/>
        <v>245.26000000000002</v>
      </c>
      <c r="F95" s="268">
        <f t="shared" si="68"/>
        <v>576.79999999999995</v>
      </c>
      <c r="G95" s="268">
        <f t="shared" si="68"/>
        <v>208.53</v>
      </c>
      <c r="H95" s="268">
        <f t="shared" si="68"/>
        <v>119.68</v>
      </c>
      <c r="I95" s="268">
        <f t="shared" si="68"/>
        <v>84.15</v>
      </c>
      <c r="J95" s="268">
        <f t="shared" si="68"/>
        <v>788.98</v>
      </c>
      <c r="K95" s="268">
        <f t="shared" si="68"/>
        <v>787</v>
      </c>
      <c r="L95" s="268">
        <f t="shared" si="68"/>
        <v>212.73000000000002</v>
      </c>
      <c r="M95" s="268">
        <f t="shared" si="68"/>
        <v>107.12000000000002</v>
      </c>
      <c r="N95" s="268">
        <f t="shared" si="68"/>
        <v>267.97000000000003</v>
      </c>
      <c r="O95" s="268">
        <f t="shared" si="68"/>
        <v>626.28</v>
      </c>
      <c r="P95" s="268">
        <f t="shared" si="68"/>
        <v>791.57999999999993</v>
      </c>
      <c r="Q95" s="268">
        <f t="shared" si="68"/>
        <v>355.81</v>
      </c>
      <c r="R95" s="268">
        <f t="shared" si="68"/>
        <v>783.98</v>
      </c>
      <c r="S95" s="268">
        <f t="shared" si="68"/>
        <v>443.03</v>
      </c>
      <c r="T95" s="268">
        <f t="shared" si="68"/>
        <v>54.49</v>
      </c>
      <c r="U95" s="268">
        <f t="shared" si="68"/>
        <v>775.51639999999998</v>
      </c>
      <c r="V95" s="268">
        <f t="shared" si="68"/>
        <v>101.86359999999999</v>
      </c>
      <c r="W95" s="268">
        <f t="shared" si="68"/>
        <v>320.65999999999997</v>
      </c>
      <c r="X95" s="268">
        <f t="shared" si="68"/>
        <v>0</v>
      </c>
      <c r="Y95" s="268">
        <f t="shared" si="68"/>
        <v>640.61999999999989</v>
      </c>
      <c r="Z95" s="268">
        <f t="shared" si="68"/>
        <v>760.06999999999994</v>
      </c>
      <c r="AA95" s="268">
        <f t="shared" si="68"/>
        <v>251.34</v>
      </c>
      <c r="AB95" s="268">
        <f t="shared" si="68"/>
        <v>664.15</v>
      </c>
      <c r="AC95" s="268">
        <f t="shared" si="68"/>
        <v>345.61999999999995</v>
      </c>
      <c r="AD95" s="268">
        <f t="shared" si="68"/>
        <v>998.75999999999988</v>
      </c>
      <c r="AE95" s="268">
        <f t="shared" si="68"/>
        <v>45.04</v>
      </c>
      <c r="AF95" s="268">
        <f t="shared" si="68"/>
        <v>1081.33</v>
      </c>
      <c r="AG95" s="268">
        <f t="shared" si="68"/>
        <v>1242.4100000000001</v>
      </c>
      <c r="AH95" s="268">
        <f t="shared" ref="AH95:AZ95" si="69">SUM(AH77,AH86)</f>
        <v>25.51</v>
      </c>
      <c r="AI95" s="268">
        <f t="shared" si="69"/>
        <v>215.14</v>
      </c>
      <c r="AJ95" s="268">
        <f t="shared" si="69"/>
        <v>526.67999999999995</v>
      </c>
      <c r="AK95" s="268">
        <f t="shared" si="69"/>
        <v>858.55</v>
      </c>
      <c r="AL95" s="268">
        <f t="shared" si="69"/>
        <v>210.54</v>
      </c>
      <c r="AM95" s="268">
        <f t="shared" si="69"/>
        <v>337.29</v>
      </c>
      <c r="AN95" s="268">
        <f t="shared" si="69"/>
        <v>751.0136</v>
      </c>
      <c r="AO95" s="268">
        <f t="shared" si="69"/>
        <v>983.61639999999989</v>
      </c>
      <c r="AP95" s="268">
        <f t="shared" si="69"/>
        <v>1297.1864</v>
      </c>
      <c r="AQ95" s="268">
        <f t="shared" si="69"/>
        <v>200.82</v>
      </c>
      <c r="AR95" s="268">
        <f t="shared" si="69"/>
        <v>206.44</v>
      </c>
      <c r="AS95" s="268">
        <f t="shared" si="69"/>
        <v>151.88</v>
      </c>
      <c r="AT95" s="268">
        <f t="shared" si="69"/>
        <v>172.28</v>
      </c>
      <c r="AU95" s="268">
        <f t="shared" si="69"/>
        <v>657.56360000000006</v>
      </c>
      <c r="AV95" s="268">
        <f t="shared" si="69"/>
        <v>0</v>
      </c>
      <c r="AW95" s="268">
        <f t="shared" si="69"/>
        <v>160.58000000000001</v>
      </c>
      <c r="AX95" s="268">
        <f t="shared" si="69"/>
        <v>320.28999999999996</v>
      </c>
      <c r="AY95" s="268">
        <f t="shared" si="69"/>
        <v>1.3900000000000001</v>
      </c>
      <c r="AZ95" s="268">
        <f t="shared" si="69"/>
        <v>722.56359999999995</v>
      </c>
      <c r="BA95" s="253"/>
      <c r="BB95" s="253"/>
    </row>
    <row r="96" spans="1:54" s="21" customFormat="1" x14ac:dyDescent="0.3">
      <c r="A96" s="251" t="s">
        <v>96</v>
      </c>
      <c r="B96" s="245">
        <f t="shared" ref="B96:AG96" si="70">SUM(B78,B87)</f>
        <v>0</v>
      </c>
      <c r="C96" s="245">
        <f t="shared" si="70"/>
        <v>0</v>
      </c>
      <c r="D96" s="245">
        <f t="shared" si="70"/>
        <v>0</v>
      </c>
      <c r="E96" s="245">
        <f t="shared" si="70"/>
        <v>9.9111600000000006</v>
      </c>
      <c r="F96" s="245">
        <f t="shared" si="70"/>
        <v>162.81050500000001</v>
      </c>
      <c r="G96" s="245">
        <f t="shared" si="70"/>
        <v>0</v>
      </c>
      <c r="H96" s="245">
        <f t="shared" si="70"/>
        <v>0</v>
      </c>
      <c r="I96" s="245">
        <f t="shared" si="70"/>
        <v>0</v>
      </c>
      <c r="J96" s="245">
        <f t="shared" si="70"/>
        <v>0</v>
      </c>
      <c r="K96" s="245">
        <f t="shared" si="70"/>
        <v>0</v>
      </c>
      <c r="L96" s="245">
        <f t="shared" si="70"/>
        <v>0</v>
      </c>
      <c r="M96" s="245">
        <f t="shared" si="70"/>
        <v>23.667807000000003</v>
      </c>
      <c r="N96" s="245">
        <f t="shared" si="70"/>
        <v>0</v>
      </c>
      <c r="O96" s="245">
        <f t="shared" si="70"/>
        <v>0</v>
      </c>
      <c r="P96" s="245">
        <f t="shared" si="70"/>
        <v>0</v>
      </c>
      <c r="Q96" s="245">
        <f t="shared" si="70"/>
        <v>0</v>
      </c>
      <c r="R96" s="245">
        <f t="shared" si="70"/>
        <v>692.74119199999996</v>
      </c>
      <c r="S96" s="245">
        <f t="shared" si="70"/>
        <v>264.97248000000002</v>
      </c>
      <c r="T96" s="245">
        <f t="shared" si="70"/>
        <v>0</v>
      </c>
      <c r="U96" s="245">
        <f t="shared" si="70"/>
        <v>9.7923840000000002</v>
      </c>
      <c r="V96" s="245">
        <f t="shared" si="70"/>
        <v>0</v>
      </c>
      <c r="W96" s="245">
        <f t="shared" si="70"/>
        <v>14.94796</v>
      </c>
      <c r="X96" s="245">
        <f t="shared" si="70"/>
        <v>0</v>
      </c>
      <c r="Y96" s="245">
        <f t="shared" si="70"/>
        <v>23.949767999999999</v>
      </c>
      <c r="Z96" s="245">
        <f t="shared" si="70"/>
        <v>11.677050999999999</v>
      </c>
      <c r="AA96" s="245">
        <f t="shared" si="70"/>
        <v>100.297044</v>
      </c>
      <c r="AB96" s="245">
        <f t="shared" si="70"/>
        <v>28.597094999999999</v>
      </c>
      <c r="AC96" s="245">
        <f t="shared" si="70"/>
        <v>0</v>
      </c>
      <c r="AD96" s="245">
        <f t="shared" si="70"/>
        <v>5.1932519999999993</v>
      </c>
      <c r="AE96" s="245">
        <f t="shared" si="70"/>
        <v>4.3251479999999995</v>
      </c>
      <c r="AF96" s="245">
        <f t="shared" si="70"/>
        <v>85.851185000000015</v>
      </c>
      <c r="AG96" s="245">
        <f t="shared" si="70"/>
        <v>47.985616000000007</v>
      </c>
      <c r="AH96" s="245">
        <f t="shared" ref="AH96:AZ96" si="71">SUM(AH78,AH87)</f>
        <v>0</v>
      </c>
      <c r="AI96" s="245">
        <f t="shared" si="71"/>
        <v>0</v>
      </c>
      <c r="AJ96" s="245">
        <f t="shared" si="71"/>
        <v>0</v>
      </c>
      <c r="AK96" s="245">
        <f t="shared" si="71"/>
        <v>77.506327999999996</v>
      </c>
      <c r="AL96" s="245">
        <f t="shared" si="71"/>
        <v>0</v>
      </c>
      <c r="AM96" s="245">
        <f t="shared" si="71"/>
        <v>6.1690229999999993</v>
      </c>
      <c r="AN96" s="245">
        <f t="shared" si="71"/>
        <v>0</v>
      </c>
      <c r="AO96" s="245">
        <f t="shared" si="71"/>
        <v>0</v>
      </c>
      <c r="AP96" s="245">
        <f t="shared" si="71"/>
        <v>0</v>
      </c>
      <c r="AQ96" s="245">
        <f t="shared" si="71"/>
        <v>3.9926789999999999</v>
      </c>
      <c r="AR96" s="245">
        <f t="shared" si="71"/>
        <v>16.884585000000001</v>
      </c>
      <c r="AS96" s="245">
        <f t="shared" si="71"/>
        <v>0</v>
      </c>
      <c r="AT96" s="245">
        <f t="shared" si="71"/>
        <v>0</v>
      </c>
      <c r="AU96" s="245">
        <f t="shared" si="71"/>
        <v>22.178584000000001</v>
      </c>
      <c r="AV96" s="245">
        <f t="shared" si="71"/>
        <v>0</v>
      </c>
      <c r="AW96" s="245">
        <f t="shared" si="71"/>
        <v>0</v>
      </c>
      <c r="AX96" s="245">
        <f t="shared" si="71"/>
        <v>0</v>
      </c>
      <c r="AY96" s="245">
        <f t="shared" si="71"/>
        <v>0</v>
      </c>
      <c r="AZ96" s="245">
        <f t="shared" si="71"/>
        <v>4.5076960000000001</v>
      </c>
      <c r="BA96" s="252"/>
      <c r="BB96" s="252"/>
    </row>
    <row r="97" spans="1:54" s="22" customFormat="1" x14ac:dyDescent="0.3">
      <c r="A97" s="251" t="s">
        <v>97</v>
      </c>
      <c r="B97" s="245">
        <f t="shared" ref="B97:AG97" si="72">SUM(B79,B88)</f>
        <v>0</v>
      </c>
      <c r="C97" s="245">
        <f t="shared" si="72"/>
        <v>14.537703</v>
      </c>
      <c r="D97" s="245">
        <f t="shared" si="72"/>
        <v>22.062283000000001</v>
      </c>
      <c r="E97" s="245">
        <f t="shared" si="72"/>
        <v>24.134341000000003</v>
      </c>
      <c r="F97" s="245">
        <f t="shared" si="72"/>
        <v>0</v>
      </c>
      <c r="G97" s="245">
        <f t="shared" si="72"/>
        <v>8.4008240000000001</v>
      </c>
      <c r="H97" s="245">
        <f t="shared" si="72"/>
        <v>11.273856000000002</v>
      </c>
      <c r="I97" s="245">
        <f t="shared" si="72"/>
        <v>107.02169499999999</v>
      </c>
      <c r="J97" s="245">
        <f t="shared" si="72"/>
        <v>76.99535800000001</v>
      </c>
      <c r="K97" s="245">
        <f t="shared" si="72"/>
        <v>0.48862800000000001</v>
      </c>
      <c r="L97" s="245">
        <f t="shared" si="72"/>
        <v>0</v>
      </c>
      <c r="M97" s="245">
        <f t="shared" si="72"/>
        <v>0.20840800000000004</v>
      </c>
      <c r="N97" s="245">
        <f t="shared" si="72"/>
        <v>0</v>
      </c>
      <c r="O97" s="245">
        <f t="shared" si="72"/>
        <v>0</v>
      </c>
      <c r="P97" s="245">
        <f t="shared" si="72"/>
        <v>409.01861899999994</v>
      </c>
      <c r="Q97" s="245">
        <f t="shared" si="72"/>
        <v>600.02363200000002</v>
      </c>
      <c r="R97" s="245">
        <f t="shared" si="72"/>
        <v>363.34979400000003</v>
      </c>
      <c r="S97" s="245">
        <f t="shared" si="72"/>
        <v>0</v>
      </c>
      <c r="T97" s="245">
        <f t="shared" si="72"/>
        <v>0</v>
      </c>
      <c r="U97" s="245">
        <f t="shared" si="72"/>
        <v>0</v>
      </c>
      <c r="V97" s="245">
        <f t="shared" si="72"/>
        <v>0</v>
      </c>
      <c r="W97" s="245">
        <f t="shared" si="72"/>
        <v>4.6652450000000005</v>
      </c>
      <c r="X97" s="245">
        <f t="shared" si="72"/>
        <v>0</v>
      </c>
      <c r="Y97" s="245">
        <f t="shared" si="72"/>
        <v>0</v>
      </c>
      <c r="Z97" s="245">
        <f t="shared" si="72"/>
        <v>0</v>
      </c>
      <c r="AA97" s="245">
        <f t="shared" si="72"/>
        <v>0</v>
      </c>
      <c r="AB97" s="245">
        <f t="shared" si="72"/>
        <v>0</v>
      </c>
      <c r="AC97" s="245">
        <f t="shared" si="72"/>
        <v>0</v>
      </c>
      <c r="AD97" s="245">
        <f t="shared" si="72"/>
        <v>0.54475200000000001</v>
      </c>
      <c r="AE97" s="245">
        <f t="shared" si="72"/>
        <v>0</v>
      </c>
      <c r="AF97" s="245">
        <f t="shared" si="72"/>
        <v>0</v>
      </c>
      <c r="AG97" s="245">
        <f t="shared" si="72"/>
        <v>144.820224</v>
      </c>
      <c r="AH97" s="245">
        <f t="shared" ref="AH97:AZ97" si="73">SUM(AH79,AH88)</f>
        <v>0</v>
      </c>
      <c r="AI97" s="245">
        <f t="shared" si="73"/>
        <v>125.28597600000001</v>
      </c>
      <c r="AJ97" s="245">
        <f t="shared" si="73"/>
        <v>22.509432000000004</v>
      </c>
      <c r="AK97" s="245">
        <f t="shared" si="73"/>
        <v>0.61459200000000003</v>
      </c>
      <c r="AL97" s="245">
        <f t="shared" si="73"/>
        <v>0</v>
      </c>
      <c r="AM97" s="245">
        <f t="shared" si="73"/>
        <v>0</v>
      </c>
      <c r="AN97" s="245">
        <f t="shared" si="73"/>
        <v>266.62816800000002</v>
      </c>
      <c r="AO97" s="245">
        <f t="shared" si="73"/>
        <v>0</v>
      </c>
      <c r="AP97" s="245">
        <f t="shared" si="73"/>
        <v>0</v>
      </c>
      <c r="AQ97" s="245">
        <f t="shared" si="73"/>
        <v>0</v>
      </c>
      <c r="AR97" s="245">
        <f t="shared" si="73"/>
        <v>0</v>
      </c>
      <c r="AS97" s="245">
        <f t="shared" si="73"/>
        <v>0</v>
      </c>
      <c r="AT97" s="245">
        <f t="shared" si="73"/>
        <v>0</v>
      </c>
      <c r="AU97" s="245">
        <f t="shared" si="73"/>
        <v>0</v>
      </c>
      <c r="AV97" s="245">
        <f t="shared" si="73"/>
        <v>0</v>
      </c>
      <c r="AW97" s="245">
        <f t="shared" si="73"/>
        <v>0</v>
      </c>
      <c r="AX97" s="245">
        <f t="shared" si="73"/>
        <v>0</v>
      </c>
      <c r="AY97" s="245">
        <f t="shared" si="73"/>
        <v>0</v>
      </c>
      <c r="AZ97" s="245">
        <f t="shared" si="73"/>
        <v>4.6652450000000005</v>
      </c>
      <c r="BA97" s="253"/>
      <c r="BB97" s="253"/>
    </row>
    <row r="98" spans="1:54" s="22" customFormat="1" x14ac:dyDescent="0.3">
      <c r="A98" s="251" t="s">
        <v>98</v>
      </c>
      <c r="B98" s="245">
        <f t="shared" ref="B98:AG98" si="74">SUM(B80,B89)</f>
        <v>0</v>
      </c>
      <c r="C98" s="245">
        <f t="shared" si="74"/>
        <v>4579.5133350000006</v>
      </c>
      <c r="D98" s="245">
        <f t="shared" si="74"/>
        <v>1552.6814370000002</v>
      </c>
      <c r="E98" s="245">
        <f t="shared" si="74"/>
        <v>3315.640163</v>
      </c>
      <c r="F98" s="245">
        <f t="shared" si="74"/>
        <v>7214.5041959999999</v>
      </c>
      <c r="G98" s="245">
        <f t="shared" si="74"/>
        <v>587.96058199999993</v>
      </c>
      <c r="H98" s="245">
        <f t="shared" si="74"/>
        <v>2250.1515520000003</v>
      </c>
      <c r="I98" s="245">
        <f t="shared" si="74"/>
        <v>1404.5736749999999</v>
      </c>
      <c r="J98" s="245">
        <f t="shared" si="74"/>
        <v>14290.746612999999</v>
      </c>
      <c r="K98" s="245">
        <f t="shared" si="74"/>
        <v>17282.781633999999</v>
      </c>
      <c r="L98" s="245">
        <f t="shared" si="74"/>
        <v>3946.5598639999998</v>
      </c>
      <c r="M98" s="245">
        <f t="shared" si="74"/>
        <v>1370.1911230000001</v>
      </c>
      <c r="N98" s="245">
        <f t="shared" si="74"/>
        <v>1382.2861809999999</v>
      </c>
      <c r="O98" s="245">
        <f t="shared" si="74"/>
        <v>2401.1384930000004</v>
      </c>
      <c r="P98" s="245">
        <f t="shared" si="74"/>
        <v>21080.734332</v>
      </c>
      <c r="Q98" s="245">
        <f t="shared" si="74"/>
        <v>11640.974825000001</v>
      </c>
      <c r="R98" s="245">
        <f t="shared" si="74"/>
        <v>25355.513139000002</v>
      </c>
      <c r="S98" s="245">
        <f t="shared" si="74"/>
        <v>7264.2324079999999</v>
      </c>
      <c r="T98" s="245">
        <f t="shared" si="74"/>
        <v>1343.63276</v>
      </c>
      <c r="U98" s="245">
        <f t="shared" si="74"/>
        <v>19849.816171920003</v>
      </c>
      <c r="V98" s="245">
        <f t="shared" si="74"/>
        <v>3625.8462280799999</v>
      </c>
      <c r="W98" s="245">
        <f t="shared" si="74"/>
        <v>4129.0911660000002</v>
      </c>
      <c r="X98" s="245">
        <f t="shared" si="74"/>
        <v>0</v>
      </c>
      <c r="Y98" s="245">
        <f t="shared" si="74"/>
        <v>14462.428148999999</v>
      </c>
      <c r="Z98" s="245">
        <f t="shared" si="74"/>
        <v>21690.928209999998</v>
      </c>
      <c r="AA98" s="245">
        <f t="shared" si="74"/>
        <v>11505.422438</v>
      </c>
      <c r="AB98" s="245">
        <f t="shared" si="74"/>
        <v>13545.430716000001</v>
      </c>
      <c r="AC98" s="245">
        <f t="shared" si="74"/>
        <v>5644.8379569999997</v>
      </c>
      <c r="AD98" s="245">
        <f t="shared" si="74"/>
        <v>12040.561616999999</v>
      </c>
      <c r="AE98" s="245">
        <f t="shared" si="74"/>
        <v>982.12102600000003</v>
      </c>
      <c r="AF98" s="245">
        <f t="shared" si="74"/>
        <v>22955.029742000002</v>
      </c>
      <c r="AG98" s="245">
        <f t="shared" si="74"/>
        <v>45431.241953000004</v>
      </c>
      <c r="AH98" s="245">
        <f t="shared" ref="AH98:AZ98" si="75">SUM(AH80,AH89)</f>
        <v>24.656528000000002</v>
      </c>
      <c r="AI98" s="245">
        <f t="shared" si="75"/>
        <v>9906.9573300000011</v>
      </c>
      <c r="AJ98" s="245">
        <f t="shared" si="75"/>
        <v>12248.983962</v>
      </c>
      <c r="AK98" s="245">
        <f t="shared" si="75"/>
        <v>21967.850228000003</v>
      </c>
      <c r="AL98" s="245">
        <f t="shared" si="75"/>
        <v>1793.5596650000002</v>
      </c>
      <c r="AM98" s="245">
        <f t="shared" si="75"/>
        <v>6426.1654909999997</v>
      </c>
      <c r="AN98" s="245">
        <f t="shared" si="75"/>
        <v>24838.681257960001</v>
      </c>
      <c r="AO98" s="245">
        <f t="shared" si="75"/>
        <v>1633.0853140400004</v>
      </c>
      <c r="AP98" s="245">
        <f t="shared" si="75"/>
        <v>14226.17426516</v>
      </c>
      <c r="AQ98" s="245">
        <f t="shared" si="75"/>
        <v>966.80017500000008</v>
      </c>
      <c r="AR98" s="245">
        <f t="shared" si="75"/>
        <v>6223.7518469999995</v>
      </c>
      <c r="AS98" s="245">
        <f t="shared" si="75"/>
        <v>3063.4569039999997</v>
      </c>
      <c r="AT98" s="245">
        <f t="shared" si="75"/>
        <v>3417.2445729999999</v>
      </c>
      <c r="AU98" s="245">
        <f t="shared" si="75"/>
        <v>17488.422667760002</v>
      </c>
      <c r="AV98" s="245">
        <f t="shared" si="75"/>
        <v>0</v>
      </c>
      <c r="AW98" s="245">
        <f t="shared" si="75"/>
        <v>308.98800699999998</v>
      </c>
      <c r="AX98" s="245">
        <f t="shared" si="75"/>
        <v>1595.82645</v>
      </c>
      <c r="AY98" s="245">
        <f t="shared" si="75"/>
        <v>0</v>
      </c>
      <c r="AZ98" s="245">
        <f t="shared" si="75"/>
        <v>17687.506949240003</v>
      </c>
      <c r="BA98" s="253"/>
      <c r="BB98" s="253"/>
    </row>
    <row r="99" spans="1:54" s="22" customFormat="1" x14ac:dyDescent="0.3">
      <c r="A99" s="251" t="s">
        <v>99</v>
      </c>
      <c r="B99" s="269">
        <f t="shared" ref="B99:AG99" si="76">SUM(B81:B81)+SUM(B90:B90)</f>
        <v>0</v>
      </c>
      <c r="C99" s="269">
        <f t="shared" si="76"/>
        <v>5365.2560260000009</v>
      </c>
      <c r="D99" s="269">
        <f t="shared" si="76"/>
        <v>3177.0371370000003</v>
      </c>
      <c r="E99" s="269">
        <f t="shared" si="76"/>
        <v>3487.1080110000003</v>
      </c>
      <c r="F99" s="269">
        <f t="shared" si="76"/>
        <v>12367.719157000001</v>
      </c>
      <c r="G99" s="269">
        <f t="shared" si="76"/>
        <v>4834.2921259999994</v>
      </c>
      <c r="H99" s="269">
        <f t="shared" si="76"/>
        <v>595.92262400000004</v>
      </c>
      <c r="I99" s="269">
        <f t="shared" si="76"/>
        <v>720.1652949999999</v>
      </c>
      <c r="J99" s="269">
        <f t="shared" si="76"/>
        <v>19172.633709000002</v>
      </c>
      <c r="K99" s="269">
        <f t="shared" si="76"/>
        <v>35389.602026</v>
      </c>
      <c r="L99" s="269">
        <f t="shared" si="76"/>
        <v>9140.8679589999992</v>
      </c>
      <c r="M99" s="269">
        <f t="shared" si="76"/>
        <v>889.267832</v>
      </c>
      <c r="N99" s="269">
        <f t="shared" si="76"/>
        <v>9038.3201730000001</v>
      </c>
      <c r="O99" s="269">
        <f t="shared" si="76"/>
        <v>20243.227253000005</v>
      </c>
      <c r="P99" s="269">
        <f t="shared" si="76"/>
        <v>20398.174480000001</v>
      </c>
      <c r="Q99" s="269">
        <f t="shared" si="76"/>
        <v>6305.9264340000009</v>
      </c>
      <c r="R99" s="269">
        <f t="shared" si="76"/>
        <v>16219.369181000002</v>
      </c>
      <c r="S99" s="269">
        <f t="shared" si="76"/>
        <v>7738.5343039999998</v>
      </c>
      <c r="T99" s="269">
        <f t="shared" si="76"/>
        <v>382.25530600000002</v>
      </c>
      <c r="U99" s="269">
        <f t="shared" si="76"/>
        <v>12038.893238080003</v>
      </c>
      <c r="V99" s="269">
        <f t="shared" si="76"/>
        <v>732.8655753999999</v>
      </c>
      <c r="W99" s="269">
        <f t="shared" si="76"/>
        <v>3213.8450339999999</v>
      </c>
      <c r="X99" s="269">
        <f t="shared" si="76"/>
        <v>0</v>
      </c>
      <c r="Y99" s="269">
        <f t="shared" si="76"/>
        <v>13369.907615000002</v>
      </c>
      <c r="Z99" s="269">
        <f t="shared" si="76"/>
        <v>15161.926880000001</v>
      </c>
      <c r="AA99" s="269">
        <f t="shared" si="76"/>
        <v>2852.5373559999994</v>
      </c>
      <c r="AB99" s="269">
        <f t="shared" si="76"/>
        <v>7857.3871270000009</v>
      </c>
      <c r="AC99" s="269">
        <f t="shared" si="76"/>
        <v>7770.7773560000005</v>
      </c>
      <c r="AD99" s="269">
        <f t="shared" si="76"/>
        <v>23128.666940999999</v>
      </c>
      <c r="AE99" s="269">
        <f t="shared" si="76"/>
        <v>961.45615900000007</v>
      </c>
      <c r="AF99" s="269">
        <f t="shared" si="76"/>
        <v>17646.185997</v>
      </c>
      <c r="AG99" s="269">
        <f t="shared" si="76"/>
        <v>18412.525514000004</v>
      </c>
      <c r="AH99" s="269">
        <f t="shared" ref="AH99:AZ99" si="77">SUM(AH81:AH81)+SUM(AH90:AH90)</f>
        <v>421.56250299999999</v>
      </c>
      <c r="AI99" s="269">
        <f t="shared" si="77"/>
        <v>2191.0787070000006</v>
      </c>
      <c r="AJ99" s="269">
        <f t="shared" si="77"/>
        <v>6852.1552060000013</v>
      </c>
      <c r="AK99" s="269">
        <f t="shared" si="77"/>
        <v>10202.012140000003</v>
      </c>
      <c r="AL99" s="269">
        <f t="shared" si="77"/>
        <v>4539.3172529999993</v>
      </c>
      <c r="AM99" s="269">
        <f t="shared" si="77"/>
        <v>3211.0240780000004</v>
      </c>
      <c r="AN99" s="269">
        <f t="shared" si="77"/>
        <v>10731.943681320001</v>
      </c>
      <c r="AO99" s="269">
        <f t="shared" si="77"/>
        <v>22657.485131680009</v>
      </c>
      <c r="AP99" s="269">
        <f t="shared" si="77"/>
        <v>27984.155197559998</v>
      </c>
      <c r="AQ99" s="269">
        <f t="shared" si="77"/>
        <v>1397.5674469999999</v>
      </c>
      <c r="AR99" s="269">
        <f t="shared" si="77"/>
        <v>1526.8739110000004</v>
      </c>
      <c r="AS99" s="269">
        <f t="shared" si="77"/>
        <v>1110.8082340000001</v>
      </c>
      <c r="AT99" s="269">
        <f t="shared" si="77"/>
        <v>2326.2859619999999</v>
      </c>
      <c r="AU99" s="269">
        <f t="shared" si="77"/>
        <v>8117.5812303200009</v>
      </c>
      <c r="AV99" s="269">
        <f t="shared" si="77"/>
        <v>0</v>
      </c>
      <c r="AW99" s="269">
        <f t="shared" si="77"/>
        <v>2899.0795189999994</v>
      </c>
      <c r="AX99" s="269">
        <f t="shared" si="77"/>
        <v>4752.4045000000006</v>
      </c>
      <c r="AY99" s="269">
        <f t="shared" si="77"/>
        <v>9.5950310000000005</v>
      </c>
      <c r="AZ99" s="269">
        <f t="shared" si="77"/>
        <v>12020.378561560003</v>
      </c>
      <c r="BA99" s="253"/>
      <c r="BB99" s="253"/>
    </row>
    <row r="100" spans="1:54" x14ac:dyDescent="0.3">
      <c r="A100" s="249" t="s">
        <v>159</v>
      </c>
      <c r="B100" s="268">
        <f t="shared" ref="B100:AG100" si="78">SUM(B82,B91)</f>
        <v>0</v>
      </c>
      <c r="C100" s="268">
        <f t="shared" si="78"/>
        <v>9959.3070640000005</v>
      </c>
      <c r="D100" s="268">
        <f t="shared" si="78"/>
        <v>4751.7808570000007</v>
      </c>
      <c r="E100" s="268">
        <f t="shared" si="78"/>
        <v>6836.7936750000008</v>
      </c>
      <c r="F100" s="268">
        <f t="shared" si="78"/>
        <v>19745.033858000003</v>
      </c>
      <c r="G100" s="268">
        <f t="shared" si="78"/>
        <v>5430.6535319999994</v>
      </c>
      <c r="H100" s="268">
        <f t="shared" si="78"/>
        <v>2857.3480319999999</v>
      </c>
      <c r="I100" s="268">
        <f t="shared" si="78"/>
        <v>2231.7606649999998</v>
      </c>
      <c r="J100" s="268">
        <f t="shared" si="78"/>
        <v>33540.375679999997</v>
      </c>
      <c r="K100" s="268">
        <f t="shared" si="78"/>
        <v>52672.872288000006</v>
      </c>
      <c r="L100" s="268">
        <f t="shared" si="78"/>
        <v>13087.427822999998</v>
      </c>
      <c r="M100" s="268">
        <f t="shared" si="78"/>
        <v>2283.3351700000003</v>
      </c>
      <c r="N100" s="268">
        <f t="shared" si="78"/>
        <v>10420.606354</v>
      </c>
      <c r="O100" s="268">
        <f t="shared" si="78"/>
        <v>22644.365746000003</v>
      </c>
      <c r="P100" s="268">
        <f t="shared" si="78"/>
        <v>41887.927431000004</v>
      </c>
      <c r="Q100" s="268">
        <f t="shared" si="78"/>
        <v>18546.924891000002</v>
      </c>
      <c r="R100" s="268">
        <f t="shared" si="78"/>
        <v>42630.973306</v>
      </c>
      <c r="S100" s="268">
        <f t="shared" si="78"/>
        <v>15267.739191999999</v>
      </c>
      <c r="T100" s="268">
        <f t="shared" si="78"/>
        <v>1725.888066</v>
      </c>
      <c r="U100" s="268">
        <f t="shared" si="78"/>
        <v>31898.501794000007</v>
      </c>
      <c r="V100" s="268">
        <f t="shared" si="78"/>
        <v>4358.7118034799996</v>
      </c>
      <c r="W100" s="268">
        <f t="shared" si="78"/>
        <v>7362.5494049999998</v>
      </c>
      <c r="X100" s="268">
        <f t="shared" si="78"/>
        <v>0</v>
      </c>
      <c r="Y100" s="268">
        <f t="shared" si="78"/>
        <v>27856.285532000002</v>
      </c>
      <c r="Z100" s="268">
        <f t="shared" si="78"/>
        <v>36864.532141000003</v>
      </c>
      <c r="AA100" s="268">
        <f t="shared" si="78"/>
        <v>14458.256838000001</v>
      </c>
      <c r="AB100" s="268">
        <f t="shared" si="78"/>
        <v>21431.414938000002</v>
      </c>
      <c r="AC100" s="268">
        <f t="shared" si="78"/>
        <v>13415.615313</v>
      </c>
      <c r="AD100" s="268">
        <f t="shared" si="78"/>
        <v>35174.966561999994</v>
      </c>
      <c r="AE100" s="268">
        <f t="shared" si="78"/>
        <v>1947.902333</v>
      </c>
      <c r="AF100" s="268">
        <f t="shared" si="78"/>
        <v>40687.066924000006</v>
      </c>
      <c r="AG100" s="268">
        <f t="shared" si="78"/>
        <v>64036.573307000013</v>
      </c>
      <c r="AH100" s="268">
        <f t="shared" ref="AH100:AZ100" si="79">SUM(AH82,AH91)</f>
        <v>446.21903099999997</v>
      </c>
      <c r="AI100" s="268">
        <f t="shared" si="79"/>
        <v>12223.322013000001</v>
      </c>
      <c r="AJ100" s="268">
        <f t="shared" si="79"/>
        <v>19123.6486</v>
      </c>
      <c r="AK100" s="268">
        <f t="shared" si="79"/>
        <v>32247.983288000003</v>
      </c>
      <c r="AL100" s="268">
        <f t="shared" si="79"/>
        <v>6332.8769179999999</v>
      </c>
      <c r="AM100" s="268">
        <f t="shared" si="79"/>
        <v>9643.3585920000005</v>
      </c>
      <c r="AN100" s="268">
        <f t="shared" si="79"/>
        <v>35837.253107280005</v>
      </c>
      <c r="AO100" s="268">
        <f t="shared" si="79"/>
        <v>24290.570445720008</v>
      </c>
      <c r="AP100" s="268">
        <f t="shared" si="79"/>
        <v>42210.329462720001</v>
      </c>
      <c r="AQ100" s="268">
        <f t="shared" si="79"/>
        <v>2368.3603009999997</v>
      </c>
      <c r="AR100" s="268">
        <f t="shared" si="79"/>
        <v>7767.5103429999999</v>
      </c>
      <c r="AS100" s="268">
        <f t="shared" si="79"/>
        <v>4174.2651379999998</v>
      </c>
      <c r="AT100" s="268">
        <f t="shared" si="79"/>
        <v>5743.5305349999999</v>
      </c>
      <c r="AU100" s="268">
        <f t="shared" si="79"/>
        <v>25628.182482080003</v>
      </c>
      <c r="AV100" s="268">
        <f t="shared" si="79"/>
        <v>0</v>
      </c>
      <c r="AW100" s="268">
        <f t="shared" si="79"/>
        <v>3208.0675259999994</v>
      </c>
      <c r="AX100" s="268">
        <f t="shared" si="79"/>
        <v>6348.230950000001</v>
      </c>
      <c r="AY100" s="268">
        <f t="shared" si="79"/>
        <v>9.5950310000000005</v>
      </c>
      <c r="AZ100" s="268">
        <f t="shared" si="79"/>
        <v>29717.058451800003</v>
      </c>
      <c r="BA100" s="224"/>
      <c r="BB100" s="224"/>
    </row>
    <row r="101" spans="1:54" x14ac:dyDescent="0.3">
      <c r="A101" s="247" t="s">
        <v>166</v>
      </c>
      <c r="B101" s="264">
        <f t="shared" ref="B101:AG101" si="80">IF(B$100&gt;0,(SUM(B96)/B$100),0)</f>
        <v>0</v>
      </c>
      <c r="C101" s="264">
        <f t="shared" si="80"/>
        <v>0</v>
      </c>
      <c r="D101" s="264">
        <f t="shared" si="80"/>
        <v>0</v>
      </c>
      <c r="E101" s="264">
        <f t="shared" si="80"/>
        <v>1.449679553186165E-3</v>
      </c>
      <c r="F101" s="264">
        <f t="shared" si="80"/>
        <v>8.2456432422897494E-3</v>
      </c>
      <c r="G101" s="264">
        <f t="shared" si="80"/>
        <v>0</v>
      </c>
      <c r="H101" s="264">
        <f t="shared" si="80"/>
        <v>0</v>
      </c>
      <c r="I101" s="264">
        <f t="shared" si="80"/>
        <v>0</v>
      </c>
      <c r="J101" s="264">
        <f t="shared" si="80"/>
        <v>0</v>
      </c>
      <c r="K101" s="264">
        <f t="shared" si="80"/>
        <v>0</v>
      </c>
      <c r="L101" s="264">
        <f t="shared" si="80"/>
        <v>0</v>
      </c>
      <c r="M101" s="264">
        <f t="shared" si="80"/>
        <v>1.0365454581948211E-2</v>
      </c>
      <c r="N101" s="264">
        <f t="shared" si="80"/>
        <v>0</v>
      </c>
      <c r="O101" s="264">
        <f t="shared" si="80"/>
        <v>0</v>
      </c>
      <c r="P101" s="264">
        <f t="shared" si="80"/>
        <v>0</v>
      </c>
      <c r="Q101" s="264">
        <f t="shared" si="80"/>
        <v>0</v>
      </c>
      <c r="R101" s="264">
        <f t="shared" si="80"/>
        <v>1.6249715600617113E-2</v>
      </c>
      <c r="S101" s="264">
        <f t="shared" si="80"/>
        <v>1.7355056742051272E-2</v>
      </c>
      <c r="T101" s="264">
        <f t="shared" si="80"/>
        <v>0</v>
      </c>
      <c r="U101" s="264">
        <f t="shared" si="80"/>
        <v>3.0698570306652808E-4</v>
      </c>
      <c r="V101" s="264">
        <f t="shared" si="80"/>
        <v>0</v>
      </c>
      <c r="W101" s="264">
        <f t="shared" si="80"/>
        <v>2.0302695680179277E-3</v>
      </c>
      <c r="X101" s="264">
        <f t="shared" si="80"/>
        <v>0</v>
      </c>
      <c r="Y101" s="264">
        <f t="shared" si="80"/>
        <v>8.5976172137120085E-4</v>
      </c>
      <c r="Z101" s="264">
        <f t="shared" si="80"/>
        <v>3.1675570858562485E-4</v>
      </c>
      <c r="AA101" s="264">
        <f t="shared" si="80"/>
        <v>6.9370080448698133E-3</v>
      </c>
      <c r="AB101" s="264">
        <f t="shared" si="80"/>
        <v>1.3343540350802758E-3</v>
      </c>
      <c r="AC101" s="264">
        <f t="shared" si="80"/>
        <v>0</v>
      </c>
      <c r="AD101" s="264">
        <f t="shared" si="80"/>
        <v>1.4764056678906248E-4</v>
      </c>
      <c r="AE101" s="264">
        <f t="shared" si="80"/>
        <v>2.2204131730458785E-3</v>
      </c>
      <c r="AF101" s="264">
        <f t="shared" si="80"/>
        <v>2.1100362225756593E-3</v>
      </c>
      <c r="AG101" s="264">
        <f t="shared" si="80"/>
        <v>7.4934702970364236E-4</v>
      </c>
      <c r="AH101" s="264">
        <f t="shared" ref="AH101:AZ101" si="81">IF(AH$100&gt;0,(SUM(AH96)/AH$100),0)</f>
        <v>0</v>
      </c>
      <c r="AI101" s="264">
        <f t="shared" si="81"/>
        <v>0</v>
      </c>
      <c r="AJ101" s="264">
        <f t="shared" si="81"/>
        <v>0</v>
      </c>
      <c r="AK101" s="264">
        <f t="shared" si="81"/>
        <v>2.4034472887128218E-3</v>
      </c>
      <c r="AL101" s="264">
        <f t="shared" si="81"/>
        <v>0</v>
      </c>
      <c r="AM101" s="264">
        <f t="shared" si="81"/>
        <v>6.3971726667073621E-4</v>
      </c>
      <c r="AN101" s="264">
        <f t="shared" si="81"/>
        <v>0</v>
      </c>
      <c r="AO101" s="264">
        <f t="shared" si="81"/>
        <v>0</v>
      </c>
      <c r="AP101" s="264">
        <f t="shared" si="81"/>
        <v>0</v>
      </c>
      <c r="AQ101" s="264">
        <f t="shared" si="81"/>
        <v>1.6858410429841097E-3</v>
      </c>
      <c r="AR101" s="264">
        <f t="shared" si="81"/>
        <v>2.1737447720576535E-3</v>
      </c>
      <c r="AS101" s="264">
        <f t="shared" si="81"/>
        <v>0</v>
      </c>
      <c r="AT101" s="264">
        <f t="shared" si="81"/>
        <v>0</v>
      </c>
      <c r="AU101" s="264">
        <f t="shared" si="81"/>
        <v>8.6539823943847499E-4</v>
      </c>
      <c r="AV101" s="264">
        <f t="shared" si="81"/>
        <v>0</v>
      </c>
      <c r="AW101" s="264">
        <f t="shared" si="81"/>
        <v>0</v>
      </c>
      <c r="AX101" s="264">
        <f t="shared" si="81"/>
        <v>0</v>
      </c>
      <c r="AY101" s="264">
        <f t="shared" si="81"/>
        <v>0</v>
      </c>
      <c r="AZ101" s="264">
        <f t="shared" si="81"/>
        <v>1.5168715326624002E-4</v>
      </c>
      <c r="BA101" s="224"/>
      <c r="BB101" s="224"/>
    </row>
    <row r="102" spans="1:54" x14ac:dyDescent="0.3">
      <c r="A102" s="247" t="s">
        <v>167</v>
      </c>
      <c r="B102" s="264">
        <f t="shared" ref="B102:AG102" si="82">IF(B$100&gt;0,(SUM(B97)/B$100),0)</f>
        <v>0</v>
      </c>
      <c r="C102" s="264">
        <f t="shared" si="82"/>
        <v>1.4597102897398926E-3</v>
      </c>
      <c r="D102" s="264">
        <f t="shared" si="82"/>
        <v>4.6429504356244339E-3</v>
      </c>
      <c r="E102" s="264">
        <f t="shared" si="82"/>
        <v>3.5300671846002431E-3</v>
      </c>
      <c r="F102" s="264">
        <f t="shared" si="82"/>
        <v>0</v>
      </c>
      <c r="G102" s="264">
        <f t="shared" si="82"/>
        <v>1.546926893880882E-3</v>
      </c>
      <c r="H102" s="264">
        <f t="shared" si="82"/>
        <v>3.9455662641518924E-3</v>
      </c>
      <c r="I102" s="264">
        <f t="shared" si="82"/>
        <v>4.795393013166132E-2</v>
      </c>
      <c r="J102" s="264">
        <f t="shared" si="82"/>
        <v>2.2956021344123483E-3</v>
      </c>
      <c r="K102" s="264">
        <f t="shared" si="82"/>
        <v>9.2766537835325104E-6</v>
      </c>
      <c r="L102" s="264">
        <f t="shared" si="82"/>
        <v>0</v>
      </c>
      <c r="M102" s="264">
        <f t="shared" si="82"/>
        <v>9.1273503223795227E-5</v>
      </c>
      <c r="N102" s="264">
        <f t="shared" si="82"/>
        <v>0</v>
      </c>
      <c r="O102" s="264">
        <f t="shared" si="82"/>
        <v>0</v>
      </c>
      <c r="P102" s="264">
        <f t="shared" si="82"/>
        <v>9.7645943374438122E-3</v>
      </c>
      <c r="Q102" s="264">
        <f t="shared" si="82"/>
        <v>3.2351650504131003E-2</v>
      </c>
      <c r="R102" s="264">
        <f t="shared" si="82"/>
        <v>8.523140942429789E-3</v>
      </c>
      <c r="S102" s="264">
        <f t="shared" si="82"/>
        <v>0</v>
      </c>
      <c r="T102" s="264">
        <f t="shared" si="82"/>
        <v>0</v>
      </c>
      <c r="U102" s="264">
        <f t="shared" si="82"/>
        <v>0</v>
      </c>
      <c r="V102" s="264">
        <f t="shared" si="82"/>
        <v>0</v>
      </c>
      <c r="W102" s="264">
        <f t="shared" si="82"/>
        <v>6.3364532356574392E-4</v>
      </c>
      <c r="X102" s="264">
        <f t="shared" si="82"/>
        <v>0</v>
      </c>
      <c r="Y102" s="264">
        <f t="shared" si="82"/>
        <v>0</v>
      </c>
      <c r="Z102" s="264">
        <f t="shared" si="82"/>
        <v>0</v>
      </c>
      <c r="AA102" s="264">
        <f t="shared" si="82"/>
        <v>0</v>
      </c>
      <c r="AB102" s="264">
        <f t="shared" si="82"/>
        <v>0</v>
      </c>
      <c r="AC102" s="264">
        <f t="shared" si="82"/>
        <v>0</v>
      </c>
      <c r="AD102" s="264">
        <f t="shared" si="82"/>
        <v>1.5486923037718057E-5</v>
      </c>
      <c r="AE102" s="264">
        <f t="shared" si="82"/>
        <v>0</v>
      </c>
      <c r="AF102" s="264">
        <f t="shared" si="82"/>
        <v>0</v>
      </c>
      <c r="AG102" s="264">
        <f t="shared" si="82"/>
        <v>2.2615236344036118E-3</v>
      </c>
      <c r="AH102" s="264">
        <f t="shared" ref="AH102:AZ102" si="83">IF(AH$100&gt;0,(SUM(AH97)/AH$100),0)</f>
        <v>0</v>
      </c>
      <c r="AI102" s="264">
        <f t="shared" si="83"/>
        <v>1.0249748461731866E-2</v>
      </c>
      <c r="AJ102" s="264">
        <f t="shared" si="83"/>
        <v>1.1770469365349038E-3</v>
      </c>
      <c r="AK102" s="264">
        <f t="shared" si="83"/>
        <v>1.9058308065692272E-5</v>
      </c>
      <c r="AL102" s="264">
        <f t="shared" si="83"/>
        <v>0</v>
      </c>
      <c r="AM102" s="264">
        <f t="shared" si="83"/>
        <v>0</v>
      </c>
      <c r="AN102" s="264">
        <f t="shared" si="83"/>
        <v>7.4399722322980432E-3</v>
      </c>
      <c r="AO102" s="264">
        <f t="shared" si="83"/>
        <v>0</v>
      </c>
      <c r="AP102" s="264">
        <f t="shared" si="83"/>
        <v>0</v>
      </c>
      <c r="AQ102" s="264">
        <f t="shared" si="83"/>
        <v>0</v>
      </c>
      <c r="AR102" s="264">
        <f t="shared" si="83"/>
        <v>0</v>
      </c>
      <c r="AS102" s="264">
        <f t="shared" si="83"/>
        <v>0</v>
      </c>
      <c r="AT102" s="264">
        <f t="shared" si="83"/>
        <v>0</v>
      </c>
      <c r="AU102" s="264">
        <f t="shared" si="83"/>
        <v>0</v>
      </c>
      <c r="AV102" s="264">
        <f t="shared" si="83"/>
        <v>0</v>
      </c>
      <c r="AW102" s="264">
        <f t="shared" si="83"/>
        <v>0</v>
      </c>
      <c r="AX102" s="264">
        <f t="shared" si="83"/>
        <v>0</v>
      </c>
      <c r="AY102" s="264">
        <f t="shared" si="83"/>
        <v>0</v>
      </c>
      <c r="AZ102" s="264">
        <f t="shared" si="83"/>
        <v>1.5698878836096309E-4</v>
      </c>
      <c r="BA102" s="224"/>
      <c r="BB102" s="224"/>
    </row>
    <row r="103" spans="1:54" x14ac:dyDescent="0.3">
      <c r="A103" s="247" t="s">
        <v>168</v>
      </c>
      <c r="B103" s="264">
        <f t="shared" ref="B103:AG103" si="84">IF(B$100&gt;0,(SUM(B98)/B$100),0)</f>
        <v>0</v>
      </c>
      <c r="C103" s="264">
        <f t="shared" si="84"/>
        <v>0.4598224862002307</v>
      </c>
      <c r="D103" s="264">
        <f t="shared" si="84"/>
        <v>0.32675779538795341</v>
      </c>
      <c r="E103" s="264">
        <f t="shared" si="84"/>
        <v>0.48497004891697271</v>
      </c>
      <c r="F103" s="264">
        <f t="shared" si="84"/>
        <v>0.36538322739198209</v>
      </c>
      <c r="G103" s="264">
        <f t="shared" si="84"/>
        <v>0.10826700295562144</v>
      </c>
      <c r="H103" s="264">
        <f t="shared" si="84"/>
        <v>0.78749649213190431</v>
      </c>
      <c r="I103" s="264">
        <f t="shared" si="84"/>
        <v>0.62935676617456648</v>
      </c>
      <c r="J103" s="264">
        <f t="shared" si="84"/>
        <v>0.42607592560513624</v>
      </c>
      <c r="K103" s="264">
        <f t="shared" si="84"/>
        <v>0.32811542039140673</v>
      </c>
      <c r="L103" s="264">
        <f t="shared" si="84"/>
        <v>0.30155351512726353</v>
      </c>
      <c r="M103" s="264">
        <f t="shared" si="84"/>
        <v>0.60008322080897125</v>
      </c>
      <c r="N103" s="264">
        <f t="shared" si="84"/>
        <v>0.13264930408482448</v>
      </c>
      <c r="O103" s="264">
        <f t="shared" si="84"/>
        <v>0.10603690648408413</v>
      </c>
      <c r="P103" s="264">
        <f t="shared" si="84"/>
        <v>0.50326515597424326</v>
      </c>
      <c r="Q103" s="264">
        <f t="shared" si="84"/>
        <v>0.62764986074046425</v>
      </c>
      <c r="R103" s="264">
        <f t="shared" si="84"/>
        <v>0.5947673996791295</v>
      </c>
      <c r="S103" s="264">
        <f t="shared" si="84"/>
        <v>0.47578965796103706</v>
      </c>
      <c r="T103" s="264">
        <f t="shared" si="84"/>
        <v>0.77851674536116755</v>
      </c>
      <c r="U103" s="264">
        <f t="shared" si="84"/>
        <v>0.62228051649916927</v>
      </c>
      <c r="V103" s="264">
        <f t="shared" si="84"/>
        <v>0.83186188753868073</v>
      </c>
      <c r="W103" s="264">
        <f t="shared" si="84"/>
        <v>0.56082355972998732</v>
      </c>
      <c r="X103" s="264">
        <f t="shared" si="84"/>
        <v>0</v>
      </c>
      <c r="Y103" s="264">
        <f t="shared" si="84"/>
        <v>0.51918006556854956</v>
      </c>
      <c r="Z103" s="264">
        <f t="shared" si="84"/>
        <v>0.5883955919211511</v>
      </c>
      <c r="AA103" s="264">
        <f t="shared" si="84"/>
        <v>0.79576829813679917</v>
      </c>
      <c r="AB103" s="264">
        <f t="shared" si="84"/>
        <v>0.63203623070087744</v>
      </c>
      <c r="AC103" s="264">
        <f t="shared" si="84"/>
        <v>0.42076623586023959</v>
      </c>
      <c r="AD103" s="264">
        <f t="shared" si="84"/>
        <v>0.34230484898335584</v>
      </c>
      <c r="AE103" s="264">
        <f t="shared" si="84"/>
        <v>0.50419418333331811</v>
      </c>
      <c r="AF103" s="264">
        <f t="shared" si="84"/>
        <v>0.5641849235502292</v>
      </c>
      <c r="AG103" s="264">
        <f t="shared" si="84"/>
        <v>0.70945773027542358</v>
      </c>
      <c r="AH103" s="264">
        <f t="shared" ref="AH103:AZ103" si="85">IF(AH$100&gt;0,(SUM(AH98)/AH$100),0)</f>
        <v>5.5256558521817066E-2</v>
      </c>
      <c r="AI103" s="264">
        <f t="shared" si="85"/>
        <v>0.81049630529765548</v>
      </c>
      <c r="AJ103" s="264">
        <f t="shared" si="85"/>
        <v>0.64051500935862204</v>
      </c>
      <c r="AK103" s="264">
        <f t="shared" si="85"/>
        <v>0.68121624945689541</v>
      </c>
      <c r="AL103" s="264">
        <f t="shared" si="85"/>
        <v>0.28321404129964178</v>
      </c>
      <c r="AM103" s="264">
        <f t="shared" si="85"/>
        <v>0.66638250871756022</v>
      </c>
      <c r="AN103" s="264">
        <f t="shared" si="85"/>
        <v>0.69309668304109651</v>
      </c>
      <c r="AO103" s="264">
        <f t="shared" si="85"/>
        <v>6.7231245873344628E-2</v>
      </c>
      <c r="AP103" s="264">
        <f t="shared" si="85"/>
        <v>0.33703063790877308</v>
      </c>
      <c r="AQ103" s="264">
        <f t="shared" si="85"/>
        <v>0.4082149893290245</v>
      </c>
      <c r="AR103" s="264">
        <f t="shared" si="85"/>
        <v>0.80125440098174838</v>
      </c>
      <c r="AS103" s="264">
        <f t="shared" si="85"/>
        <v>0.733891308463406</v>
      </c>
      <c r="AT103" s="264">
        <f t="shared" si="85"/>
        <v>0.59497282240878691</v>
      </c>
      <c r="AU103" s="264">
        <f t="shared" si="85"/>
        <v>0.68239028186990758</v>
      </c>
      <c r="AV103" s="264">
        <f t="shared" si="85"/>
        <v>0</v>
      </c>
      <c r="AW103" s="264">
        <f t="shared" si="85"/>
        <v>9.6315929915996426E-2</v>
      </c>
      <c r="AX103" s="264">
        <f t="shared" si="85"/>
        <v>0.2513812844190868</v>
      </c>
      <c r="AY103" s="264">
        <f t="shared" si="85"/>
        <v>0</v>
      </c>
      <c r="AZ103" s="264">
        <f t="shared" si="85"/>
        <v>0.59519709792032416</v>
      </c>
      <c r="BA103" s="224"/>
      <c r="BB103" s="224"/>
    </row>
    <row r="104" spans="1:54" x14ac:dyDescent="0.3">
      <c r="A104" s="247" t="s">
        <v>169</v>
      </c>
      <c r="B104" s="264">
        <f t="shared" ref="B104:AG104" si="86">IF(B$100&gt;0,(SUM(B99)/B$100),0)</f>
        <v>0</v>
      </c>
      <c r="C104" s="264">
        <f t="shared" si="86"/>
        <v>0.53871780351002951</v>
      </c>
      <c r="D104" s="264">
        <f t="shared" si="86"/>
        <v>0.66859925417642208</v>
      </c>
      <c r="E104" s="264">
        <f t="shared" si="86"/>
        <v>0.51005020434524084</v>
      </c>
      <c r="F104" s="264">
        <f t="shared" si="86"/>
        <v>0.62637112936572814</v>
      </c>
      <c r="G104" s="264">
        <f t="shared" si="86"/>
        <v>0.89018607015049767</v>
      </c>
      <c r="H104" s="264">
        <f t="shared" si="86"/>
        <v>0.20855794160394392</v>
      </c>
      <c r="I104" s="264">
        <f t="shared" si="86"/>
        <v>0.32268930369377219</v>
      </c>
      <c r="J104" s="264">
        <f t="shared" si="86"/>
        <v>0.57162847226045155</v>
      </c>
      <c r="K104" s="264">
        <f t="shared" si="86"/>
        <v>0.67187530295480957</v>
      </c>
      <c r="L104" s="264">
        <f t="shared" si="86"/>
        <v>0.69844648487273653</v>
      </c>
      <c r="M104" s="264">
        <f t="shared" si="86"/>
        <v>0.38946005110585663</v>
      </c>
      <c r="N104" s="264">
        <f t="shared" si="86"/>
        <v>0.86735069591517555</v>
      </c>
      <c r="O104" s="264">
        <f t="shared" si="86"/>
        <v>0.89396309351591596</v>
      </c>
      <c r="P104" s="264">
        <f t="shared" si="86"/>
        <v>0.48697024968831287</v>
      </c>
      <c r="Q104" s="264">
        <f t="shared" si="86"/>
        <v>0.33999848875540478</v>
      </c>
      <c r="R104" s="264">
        <f t="shared" si="86"/>
        <v>0.38045974377782371</v>
      </c>
      <c r="S104" s="264">
        <f t="shared" si="86"/>
        <v>0.50685528529691171</v>
      </c>
      <c r="T104" s="264">
        <f t="shared" si="86"/>
        <v>0.22148325463883242</v>
      </c>
      <c r="U104" s="264">
        <f t="shared" si="86"/>
        <v>0.37741249779776415</v>
      </c>
      <c r="V104" s="264">
        <f t="shared" si="86"/>
        <v>0.16813811246131927</v>
      </c>
      <c r="W104" s="264">
        <f t="shared" si="86"/>
        <v>0.43651252537842905</v>
      </c>
      <c r="X104" s="264">
        <f t="shared" si="86"/>
        <v>0</v>
      </c>
      <c r="Y104" s="264">
        <f t="shared" si="86"/>
        <v>0.47996017271007924</v>
      </c>
      <c r="Z104" s="264">
        <f t="shared" si="86"/>
        <v>0.4112876523702631</v>
      </c>
      <c r="AA104" s="264">
        <f t="shared" si="86"/>
        <v>0.1972946938183309</v>
      </c>
      <c r="AB104" s="264">
        <f t="shared" si="86"/>
        <v>0.36662941526404225</v>
      </c>
      <c r="AC104" s="264">
        <f t="shared" si="86"/>
        <v>0.57923376413976047</v>
      </c>
      <c r="AD104" s="264">
        <f t="shared" si="86"/>
        <v>0.6575320235268175</v>
      </c>
      <c r="AE104" s="264">
        <f t="shared" si="86"/>
        <v>0.49358540349363605</v>
      </c>
      <c r="AF104" s="264">
        <f t="shared" si="86"/>
        <v>0.43370504022719508</v>
      </c>
      <c r="AG104" s="264">
        <f t="shared" si="86"/>
        <v>0.2875313990604691</v>
      </c>
      <c r="AH104" s="264">
        <f t="shared" ref="AH104:AZ104" si="87">IF(AH$100&gt;0,(SUM(AH99)/AH$100),0)</f>
        <v>0.94474344147818301</v>
      </c>
      <c r="AI104" s="264">
        <f t="shared" si="87"/>
        <v>0.17925394624061275</v>
      </c>
      <c r="AJ104" s="264">
        <f t="shared" si="87"/>
        <v>0.35830794370484309</v>
      </c>
      <c r="AK104" s="264">
        <f t="shared" si="87"/>
        <v>0.31636124494632617</v>
      </c>
      <c r="AL104" s="264">
        <f t="shared" si="87"/>
        <v>0.71678595870035811</v>
      </c>
      <c r="AM104" s="264">
        <f t="shared" si="87"/>
        <v>0.332977774015769</v>
      </c>
      <c r="AN104" s="264">
        <f t="shared" si="87"/>
        <v>0.29946334472660535</v>
      </c>
      <c r="AO104" s="264">
        <f t="shared" si="87"/>
        <v>0.93276875412665539</v>
      </c>
      <c r="AP104" s="264">
        <f t="shared" si="87"/>
        <v>0.66296936209122681</v>
      </c>
      <c r="AQ104" s="264">
        <f t="shared" si="87"/>
        <v>0.59009916962799158</v>
      </c>
      <c r="AR104" s="264">
        <f t="shared" si="87"/>
        <v>0.196571854246194</v>
      </c>
      <c r="AS104" s="264">
        <f t="shared" si="87"/>
        <v>0.26610869153659406</v>
      </c>
      <c r="AT104" s="264">
        <f t="shared" si="87"/>
        <v>0.40502717759121304</v>
      </c>
      <c r="AU104" s="264">
        <f t="shared" si="87"/>
        <v>0.31674431989065388</v>
      </c>
      <c r="AV104" s="264">
        <f t="shared" si="87"/>
        <v>0</v>
      </c>
      <c r="AW104" s="264">
        <f t="shared" si="87"/>
        <v>0.90368407008400364</v>
      </c>
      <c r="AX104" s="264">
        <f t="shared" si="87"/>
        <v>0.74861871558091309</v>
      </c>
      <c r="AY104" s="264">
        <f t="shared" si="87"/>
        <v>1</v>
      </c>
      <c r="AZ104" s="264">
        <f t="shared" si="87"/>
        <v>0.40449422613804875</v>
      </c>
      <c r="BA104" s="224"/>
      <c r="BB104" s="224"/>
    </row>
    <row r="105" spans="1:54" x14ac:dyDescent="0.3">
      <c r="A105" s="249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8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68"/>
      <c r="AY105" s="268"/>
      <c r="AZ105" s="268"/>
      <c r="BA105" s="224"/>
      <c r="BB105" s="224"/>
    </row>
    <row r="106" spans="1:54" ht="14" x14ac:dyDescent="0.3">
      <c r="A106" s="138" t="s">
        <v>181</v>
      </c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68"/>
      <c r="AJ106" s="268"/>
      <c r="AK106" s="268"/>
      <c r="AL106" s="268"/>
      <c r="AM106" s="268"/>
      <c r="AN106" s="268"/>
      <c r="AO106" s="268"/>
      <c r="AP106" s="268"/>
      <c r="AQ106" s="268"/>
      <c r="AR106" s="268"/>
      <c r="AS106" s="268"/>
      <c r="AT106" s="268"/>
      <c r="AU106" s="268"/>
      <c r="AV106" s="268"/>
      <c r="AW106" s="268"/>
      <c r="AX106" s="268"/>
      <c r="AY106" s="268"/>
      <c r="AZ106" s="268"/>
      <c r="BA106" s="224"/>
      <c r="BB106" s="224"/>
    </row>
    <row r="107" spans="1:54" x14ac:dyDescent="0.3">
      <c r="A107" s="272" t="s">
        <v>180</v>
      </c>
      <c r="B107" s="250">
        <v>0</v>
      </c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50">
        <v>0</v>
      </c>
      <c r="P107" s="250">
        <v>0</v>
      </c>
      <c r="Q107" s="250">
        <v>0</v>
      </c>
      <c r="R107" s="250">
        <v>0</v>
      </c>
      <c r="S107" s="250">
        <v>0</v>
      </c>
      <c r="T107" s="250">
        <v>0</v>
      </c>
      <c r="U107" s="250">
        <v>0</v>
      </c>
      <c r="V107" s="250">
        <v>0</v>
      </c>
      <c r="W107" s="250">
        <v>0</v>
      </c>
      <c r="X107" s="250">
        <v>0</v>
      </c>
      <c r="Y107" s="250">
        <v>0</v>
      </c>
      <c r="Z107" s="250">
        <v>0</v>
      </c>
      <c r="AA107" s="250">
        <v>0</v>
      </c>
      <c r="AB107" s="250">
        <v>0</v>
      </c>
      <c r="AC107" s="250">
        <v>0</v>
      </c>
      <c r="AD107" s="250">
        <v>0</v>
      </c>
      <c r="AE107" s="250">
        <v>0</v>
      </c>
      <c r="AF107" s="250">
        <v>0</v>
      </c>
      <c r="AG107" s="250">
        <v>0</v>
      </c>
      <c r="AH107" s="250">
        <v>0</v>
      </c>
      <c r="AI107" s="250">
        <v>0</v>
      </c>
      <c r="AJ107" s="250">
        <v>0</v>
      </c>
      <c r="AK107" s="250">
        <v>0</v>
      </c>
      <c r="AL107" s="250">
        <v>0</v>
      </c>
      <c r="AM107" s="250">
        <v>0</v>
      </c>
      <c r="AN107" s="250">
        <v>0</v>
      </c>
      <c r="AO107" s="250">
        <v>0</v>
      </c>
      <c r="AP107" s="250">
        <v>0</v>
      </c>
      <c r="AQ107" s="250">
        <v>0</v>
      </c>
      <c r="AR107" s="250">
        <v>0</v>
      </c>
      <c r="AS107" s="250">
        <v>0</v>
      </c>
      <c r="AT107" s="250">
        <v>0</v>
      </c>
      <c r="AU107" s="250">
        <v>0</v>
      </c>
      <c r="AV107" s="250">
        <v>0</v>
      </c>
      <c r="AW107" s="250">
        <v>0</v>
      </c>
      <c r="AX107" s="250">
        <v>0</v>
      </c>
      <c r="AY107" s="250">
        <v>0</v>
      </c>
      <c r="AZ107" s="250">
        <v>0</v>
      </c>
      <c r="BA107" s="224"/>
      <c r="BB107" s="224"/>
    </row>
    <row r="108" spans="1:54" x14ac:dyDescent="0.3">
      <c r="A108" s="251" t="s">
        <v>96</v>
      </c>
      <c r="B108" s="248">
        <v>0</v>
      </c>
      <c r="C108" s="248">
        <v>0</v>
      </c>
      <c r="D108" s="248">
        <v>0</v>
      </c>
      <c r="E108" s="248">
        <v>0</v>
      </c>
      <c r="F108" s="248">
        <v>0</v>
      </c>
      <c r="G108" s="248">
        <v>0</v>
      </c>
      <c r="H108" s="248">
        <v>0</v>
      </c>
      <c r="I108" s="248">
        <v>0</v>
      </c>
      <c r="J108" s="248">
        <v>0</v>
      </c>
      <c r="K108" s="248">
        <v>0</v>
      </c>
      <c r="L108" s="248">
        <v>0</v>
      </c>
      <c r="M108" s="248">
        <v>0</v>
      </c>
      <c r="N108" s="248">
        <v>0</v>
      </c>
      <c r="O108" s="248">
        <v>0</v>
      </c>
      <c r="P108" s="248">
        <v>0</v>
      </c>
      <c r="Q108" s="248">
        <v>0</v>
      </c>
      <c r="R108" s="248">
        <v>0</v>
      </c>
      <c r="S108" s="248">
        <v>0</v>
      </c>
      <c r="T108" s="248">
        <v>0</v>
      </c>
      <c r="U108" s="248">
        <v>0</v>
      </c>
      <c r="V108" s="248">
        <v>0</v>
      </c>
      <c r="W108" s="248">
        <v>0</v>
      </c>
      <c r="X108" s="248">
        <v>0</v>
      </c>
      <c r="Y108" s="248">
        <v>0</v>
      </c>
      <c r="Z108" s="248">
        <v>0</v>
      </c>
      <c r="AA108" s="248">
        <v>0</v>
      </c>
      <c r="AB108" s="248">
        <v>0</v>
      </c>
      <c r="AC108" s="248">
        <v>0</v>
      </c>
      <c r="AD108" s="248">
        <v>0</v>
      </c>
      <c r="AE108" s="248">
        <v>0</v>
      </c>
      <c r="AF108" s="248">
        <v>0</v>
      </c>
      <c r="AG108" s="248">
        <v>0</v>
      </c>
      <c r="AH108" s="248">
        <v>0</v>
      </c>
      <c r="AI108" s="248">
        <v>0</v>
      </c>
      <c r="AJ108" s="248">
        <v>0</v>
      </c>
      <c r="AK108" s="248">
        <v>0</v>
      </c>
      <c r="AL108" s="248">
        <v>0</v>
      </c>
      <c r="AM108" s="248">
        <v>0</v>
      </c>
      <c r="AN108" s="248">
        <v>0</v>
      </c>
      <c r="AO108" s="248">
        <v>0</v>
      </c>
      <c r="AP108" s="248">
        <v>0</v>
      </c>
      <c r="AQ108" s="248">
        <v>0</v>
      </c>
      <c r="AR108" s="248">
        <v>0</v>
      </c>
      <c r="AS108" s="248">
        <v>0</v>
      </c>
      <c r="AT108" s="248">
        <v>0</v>
      </c>
      <c r="AU108" s="248">
        <v>0</v>
      </c>
      <c r="AV108" s="248">
        <v>0</v>
      </c>
      <c r="AW108" s="248">
        <v>0</v>
      </c>
      <c r="AX108" s="248">
        <v>0</v>
      </c>
      <c r="AY108" s="248">
        <v>0</v>
      </c>
      <c r="AZ108" s="248">
        <v>0</v>
      </c>
      <c r="BA108" s="224"/>
      <c r="BB108" s="224"/>
    </row>
    <row r="109" spans="1:54" x14ac:dyDescent="0.3">
      <c r="A109" s="251" t="s">
        <v>97</v>
      </c>
      <c r="B109" s="238">
        <v>0</v>
      </c>
      <c r="C109" s="238">
        <v>0</v>
      </c>
      <c r="D109" s="238">
        <v>0</v>
      </c>
      <c r="E109" s="238">
        <v>0</v>
      </c>
      <c r="F109" s="238">
        <v>0</v>
      </c>
      <c r="G109" s="238">
        <v>0</v>
      </c>
      <c r="H109" s="238">
        <v>0</v>
      </c>
      <c r="I109" s="238">
        <v>0</v>
      </c>
      <c r="J109" s="238">
        <v>0</v>
      </c>
      <c r="K109" s="238">
        <v>0</v>
      </c>
      <c r="L109" s="238">
        <v>0</v>
      </c>
      <c r="M109" s="238">
        <v>0</v>
      </c>
      <c r="N109" s="238">
        <v>0</v>
      </c>
      <c r="O109" s="238">
        <v>0</v>
      </c>
      <c r="P109" s="238">
        <v>0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  <c r="Z109" s="238">
        <v>0</v>
      </c>
      <c r="AA109" s="238">
        <v>0</v>
      </c>
      <c r="AB109" s="238">
        <v>0</v>
      </c>
      <c r="AC109" s="238">
        <v>0</v>
      </c>
      <c r="AD109" s="238">
        <v>0</v>
      </c>
      <c r="AE109" s="238">
        <v>0</v>
      </c>
      <c r="AF109" s="238">
        <v>0</v>
      </c>
      <c r="AG109" s="238">
        <v>0</v>
      </c>
      <c r="AH109" s="238">
        <v>0</v>
      </c>
      <c r="AI109" s="238">
        <v>0</v>
      </c>
      <c r="AJ109" s="238">
        <v>0</v>
      </c>
      <c r="AK109" s="238">
        <v>0</v>
      </c>
      <c r="AL109" s="238">
        <v>0</v>
      </c>
      <c r="AM109" s="238">
        <v>0</v>
      </c>
      <c r="AN109" s="238">
        <v>0</v>
      </c>
      <c r="AO109" s="238">
        <v>0</v>
      </c>
      <c r="AP109" s="238">
        <v>0</v>
      </c>
      <c r="AQ109" s="238">
        <v>0</v>
      </c>
      <c r="AR109" s="238">
        <v>0</v>
      </c>
      <c r="AS109" s="238">
        <v>0</v>
      </c>
      <c r="AT109" s="238">
        <v>0</v>
      </c>
      <c r="AU109" s="238">
        <v>0</v>
      </c>
      <c r="AV109" s="238">
        <v>0</v>
      </c>
      <c r="AW109" s="238">
        <v>0</v>
      </c>
      <c r="AX109" s="238">
        <v>0</v>
      </c>
      <c r="AY109" s="238">
        <v>0</v>
      </c>
      <c r="AZ109" s="238">
        <v>0</v>
      </c>
      <c r="BA109" s="224"/>
      <c r="BB109" s="224"/>
    </row>
    <row r="110" spans="1:54" x14ac:dyDescent="0.3">
      <c r="A110" s="251" t="s">
        <v>98</v>
      </c>
      <c r="B110" s="238">
        <v>0</v>
      </c>
      <c r="C110" s="238">
        <v>0</v>
      </c>
      <c r="D110" s="238">
        <v>0</v>
      </c>
      <c r="E110" s="238">
        <v>0</v>
      </c>
      <c r="F110" s="238">
        <v>0</v>
      </c>
      <c r="G110" s="238">
        <v>0</v>
      </c>
      <c r="H110" s="238">
        <v>0</v>
      </c>
      <c r="I110" s="238">
        <v>0</v>
      </c>
      <c r="J110" s="238">
        <v>0</v>
      </c>
      <c r="K110" s="238">
        <v>0</v>
      </c>
      <c r="L110" s="238">
        <v>0</v>
      </c>
      <c r="M110" s="238">
        <v>0</v>
      </c>
      <c r="N110" s="238">
        <v>0</v>
      </c>
      <c r="O110" s="238">
        <v>0</v>
      </c>
      <c r="P110" s="238">
        <v>0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0</v>
      </c>
      <c r="AA110" s="238">
        <v>0</v>
      </c>
      <c r="AB110" s="238">
        <v>0</v>
      </c>
      <c r="AC110" s="238">
        <v>0</v>
      </c>
      <c r="AD110" s="238">
        <v>0</v>
      </c>
      <c r="AE110" s="238">
        <v>0</v>
      </c>
      <c r="AF110" s="238">
        <v>0</v>
      </c>
      <c r="AG110" s="238">
        <v>0</v>
      </c>
      <c r="AH110" s="238">
        <v>0</v>
      </c>
      <c r="AI110" s="238">
        <v>0</v>
      </c>
      <c r="AJ110" s="238">
        <v>0</v>
      </c>
      <c r="AK110" s="238">
        <v>0</v>
      </c>
      <c r="AL110" s="238">
        <v>0</v>
      </c>
      <c r="AM110" s="238">
        <v>0</v>
      </c>
      <c r="AN110" s="238">
        <v>0</v>
      </c>
      <c r="AO110" s="238">
        <v>0</v>
      </c>
      <c r="AP110" s="238">
        <v>0</v>
      </c>
      <c r="AQ110" s="238">
        <v>0</v>
      </c>
      <c r="AR110" s="238">
        <v>0</v>
      </c>
      <c r="AS110" s="238">
        <v>0</v>
      </c>
      <c r="AT110" s="238">
        <v>0</v>
      </c>
      <c r="AU110" s="238">
        <v>0</v>
      </c>
      <c r="AV110" s="238">
        <v>0</v>
      </c>
      <c r="AW110" s="238">
        <v>0</v>
      </c>
      <c r="AX110" s="238">
        <v>0</v>
      </c>
      <c r="AY110" s="238">
        <v>0</v>
      </c>
      <c r="AZ110" s="238">
        <v>0</v>
      </c>
      <c r="BA110" s="224"/>
      <c r="BB110" s="224"/>
    </row>
    <row r="111" spans="1:54" x14ac:dyDescent="0.3">
      <c r="A111" s="251" t="s">
        <v>99</v>
      </c>
      <c r="B111" s="254">
        <v>0</v>
      </c>
      <c r="C111" s="254">
        <v>0</v>
      </c>
      <c r="D111" s="254">
        <v>0</v>
      </c>
      <c r="E111" s="254">
        <v>0</v>
      </c>
      <c r="F111" s="254">
        <v>0</v>
      </c>
      <c r="G111" s="254">
        <v>0</v>
      </c>
      <c r="H111" s="254">
        <v>0</v>
      </c>
      <c r="I111" s="254">
        <v>0</v>
      </c>
      <c r="J111" s="254">
        <v>0</v>
      </c>
      <c r="K111" s="254">
        <v>0</v>
      </c>
      <c r="L111" s="254">
        <v>0</v>
      </c>
      <c r="M111" s="254">
        <v>0</v>
      </c>
      <c r="N111" s="254">
        <v>0</v>
      </c>
      <c r="O111" s="254">
        <v>0</v>
      </c>
      <c r="P111" s="254">
        <v>0</v>
      </c>
      <c r="Q111" s="254">
        <v>0</v>
      </c>
      <c r="R111" s="254">
        <v>0</v>
      </c>
      <c r="S111" s="254">
        <v>0</v>
      </c>
      <c r="T111" s="254">
        <v>0</v>
      </c>
      <c r="U111" s="254">
        <v>0</v>
      </c>
      <c r="V111" s="254">
        <v>0</v>
      </c>
      <c r="W111" s="254">
        <v>0</v>
      </c>
      <c r="X111" s="254">
        <v>0</v>
      </c>
      <c r="Y111" s="254">
        <v>0</v>
      </c>
      <c r="Z111" s="254">
        <v>0</v>
      </c>
      <c r="AA111" s="254">
        <v>0</v>
      </c>
      <c r="AB111" s="254">
        <v>0</v>
      </c>
      <c r="AC111" s="254">
        <v>0</v>
      </c>
      <c r="AD111" s="254">
        <v>0</v>
      </c>
      <c r="AE111" s="254">
        <v>0</v>
      </c>
      <c r="AF111" s="254">
        <v>0</v>
      </c>
      <c r="AG111" s="254">
        <v>0</v>
      </c>
      <c r="AH111" s="254">
        <v>0</v>
      </c>
      <c r="AI111" s="254">
        <v>0</v>
      </c>
      <c r="AJ111" s="254">
        <v>0</v>
      </c>
      <c r="AK111" s="254">
        <v>0</v>
      </c>
      <c r="AL111" s="254">
        <v>0</v>
      </c>
      <c r="AM111" s="254">
        <v>0</v>
      </c>
      <c r="AN111" s="254">
        <v>0</v>
      </c>
      <c r="AO111" s="254">
        <v>0</v>
      </c>
      <c r="AP111" s="254">
        <v>0</v>
      </c>
      <c r="AQ111" s="254">
        <v>0</v>
      </c>
      <c r="AR111" s="254">
        <v>0</v>
      </c>
      <c r="AS111" s="254">
        <v>0</v>
      </c>
      <c r="AT111" s="254">
        <v>0</v>
      </c>
      <c r="AU111" s="254">
        <v>0</v>
      </c>
      <c r="AV111" s="254">
        <v>0</v>
      </c>
      <c r="AW111" s="254">
        <v>0</v>
      </c>
      <c r="AX111" s="254">
        <v>0</v>
      </c>
      <c r="AY111" s="254">
        <v>0</v>
      </c>
      <c r="AZ111" s="254">
        <v>0</v>
      </c>
      <c r="BA111" s="224"/>
      <c r="BB111" s="224"/>
    </row>
    <row r="112" spans="1:54" x14ac:dyDescent="0.3">
      <c r="A112" s="249" t="s">
        <v>159</v>
      </c>
      <c r="B112" s="250">
        <f t="shared" ref="B112:AG112" si="88">SUM(B108:B111)</f>
        <v>0</v>
      </c>
      <c r="C112" s="250">
        <f t="shared" si="88"/>
        <v>0</v>
      </c>
      <c r="D112" s="250">
        <f t="shared" si="88"/>
        <v>0</v>
      </c>
      <c r="E112" s="250">
        <f t="shared" si="88"/>
        <v>0</v>
      </c>
      <c r="F112" s="250">
        <f t="shared" si="88"/>
        <v>0</v>
      </c>
      <c r="G112" s="250">
        <f t="shared" si="88"/>
        <v>0</v>
      </c>
      <c r="H112" s="250">
        <f t="shared" si="88"/>
        <v>0</v>
      </c>
      <c r="I112" s="250">
        <f t="shared" si="88"/>
        <v>0</v>
      </c>
      <c r="J112" s="250">
        <f t="shared" si="88"/>
        <v>0</v>
      </c>
      <c r="K112" s="250">
        <f t="shared" si="88"/>
        <v>0</v>
      </c>
      <c r="L112" s="250">
        <f t="shared" si="88"/>
        <v>0</v>
      </c>
      <c r="M112" s="250">
        <f t="shared" si="88"/>
        <v>0</v>
      </c>
      <c r="N112" s="250">
        <f t="shared" si="88"/>
        <v>0</v>
      </c>
      <c r="O112" s="250">
        <f t="shared" si="88"/>
        <v>0</v>
      </c>
      <c r="P112" s="250">
        <f t="shared" si="88"/>
        <v>0</v>
      </c>
      <c r="Q112" s="250">
        <f t="shared" si="88"/>
        <v>0</v>
      </c>
      <c r="R112" s="250">
        <f t="shared" si="88"/>
        <v>0</v>
      </c>
      <c r="S112" s="250">
        <f t="shared" si="88"/>
        <v>0</v>
      </c>
      <c r="T112" s="250">
        <f t="shared" si="88"/>
        <v>0</v>
      </c>
      <c r="U112" s="250">
        <f t="shared" si="88"/>
        <v>0</v>
      </c>
      <c r="V112" s="250">
        <f t="shared" si="88"/>
        <v>0</v>
      </c>
      <c r="W112" s="250">
        <f t="shared" si="88"/>
        <v>0</v>
      </c>
      <c r="X112" s="250">
        <f t="shared" si="88"/>
        <v>0</v>
      </c>
      <c r="Y112" s="250">
        <f t="shared" si="88"/>
        <v>0</v>
      </c>
      <c r="Z112" s="250">
        <f t="shared" si="88"/>
        <v>0</v>
      </c>
      <c r="AA112" s="250">
        <f t="shared" si="88"/>
        <v>0</v>
      </c>
      <c r="AB112" s="250">
        <f t="shared" si="88"/>
        <v>0</v>
      </c>
      <c r="AC112" s="250">
        <f t="shared" si="88"/>
        <v>0</v>
      </c>
      <c r="AD112" s="250">
        <f t="shared" si="88"/>
        <v>0</v>
      </c>
      <c r="AE112" s="250">
        <f t="shared" si="88"/>
        <v>0</v>
      </c>
      <c r="AF112" s="250">
        <f t="shared" si="88"/>
        <v>0</v>
      </c>
      <c r="AG112" s="250">
        <f t="shared" si="88"/>
        <v>0</v>
      </c>
      <c r="AH112" s="250">
        <f t="shared" ref="AH112:AZ112" si="89">SUM(AH108:AH111)</f>
        <v>0</v>
      </c>
      <c r="AI112" s="250">
        <f t="shared" si="89"/>
        <v>0</v>
      </c>
      <c r="AJ112" s="250">
        <f t="shared" si="89"/>
        <v>0</v>
      </c>
      <c r="AK112" s="250">
        <f t="shared" si="89"/>
        <v>0</v>
      </c>
      <c r="AL112" s="250">
        <f t="shared" si="89"/>
        <v>0</v>
      </c>
      <c r="AM112" s="250">
        <f t="shared" si="89"/>
        <v>0</v>
      </c>
      <c r="AN112" s="250">
        <f t="shared" si="89"/>
        <v>0</v>
      </c>
      <c r="AO112" s="250">
        <f t="shared" si="89"/>
        <v>0</v>
      </c>
      <c r="AP112" s="250">
        <f t="shared" si="89"/>
        <v>0</v>
      </c>
      <c r="AQ112" s="250">
        <f t="shared" si="89"/>
        <v>0</v>
      </c>
      <c r="AR112" s="250">
        <f t="shared" si="89"/>
        <v>0</v>
      </c>
      <c r="AS112" s="250">
        <f t="shared" si="89"/>
        <v>0</v>
      </c>
      <c r="AT112" s="250">
        <f t="shared" si="89"/>
        <v>0</v>
      </c>
      <c r="AU112" s="250">
        <f t="shared" si="89"/>
        <v>0</v>
      </c>
      <c r="AV112" s="250">
        <f t="shared" si="89"/>
        <v>0</v>
      </c>
      <c r="AW112" s="250">
        <f t="shared" si="89"/>
        <v>0</v>
      </c>
      <c r="AX112" s="250">
        <f t="shared" si="89"/>
        <v>0</v>
      </c>
      <c r="AY112" s="250">
        <f t="shared" si="89"/>
        <v>0</v>
      </c>
      <c r="AZ112" s="250">
        <f t="shared" si="89"/>
        <v>0</v>
      </c>
      <c r="BA112" s="224"/>
      <c r="BB112" s="224"/>
    </row>
    <row r="113" spans="1:54" x14ac:dyDescent="0.3">
      <c r="A113" s="251" t="s">
        <v>100</v>
      </c>
      <c r="B113" s="238">
        <v>0</v>
      </c>
      <c r="C113" s="238">
        <v>0</v>
      </c>
      <c r="D113" s="238">
        <v>0</v>
      </c>
      <c r="E113" s="238">
        <v>0</v>
      </c>
      <c r="F113" s="238">
        <v>0</v>
      </c>
      <c r="G113" s="238">
        <v>0</v>
      </c>
      <c r="H113" s="238">
        <v>0</v>
      </c>
      <c r="I113" s="238">
        <v>0</v>
      </c>
      <c r="J113" s="238">
        <v>0</v>
      </c>
      <c r="K113" s="238">
        <v>0</v>
      </c>
      <c r="L113" s="238">
        <v>0</v>
      </c>
      <c r="M113" s="238">
        <v>0</v>
      </c>
      <c r="N113" s="238">
        <v>0</v>
      </c>
      <c r="O113" s="238">
        <v>0</v>
      </c>
      <c r="P113" s="238">
        <v>0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0</v>
      </c>
      <c r="W113" s="238">
        <v>0</v>
      </c>
      <c r="X113" s="238">
        <v>0</v>
      </c>
      <c r="Y113" s="238">
        <v>0</v>
      </c>
      <c r="Z113" s="238">
        <v>0</v>
      </c>
      <c r="AA113" s="238">
        <v>0</v>
      </c>
      <c r="AB113" s="238">
        <v>0</v>
      </c>
      <c r="AC113" s="238">
        <v>0</v>
      </c>
      <c r="AD113" s="238">
        <v>0</v>
      </c>
      <c r="AE113" s="238">
        <v>0</v>
      </c>
      <c r="AF113" s="238">
        <v>0</v>
      </c>
      <c r="AG113" s="238">
        <v>0</v>
      </c>
      <c r="AH113" s="238">
        <v>0</v>
      </c>
      <c r="AI113" s="238">
        <v>0</v>
      </c>
      <c r="AJ113" s="238">
        <v>0</v>
      </c>
      <c r="AK113" s="238">
        <v>0</v>
      </c>
      <c r="AL113" s="238">
        <v>0</v>
      </c>
      <c r="AM113" s="238">
        <v>0</v>
      </c>
      <c r="AN113" s="238">
        <v>0</v>
      </c>
      <c r="AO113" s="238">
        <v>0</v>
      </c>
      <c r="AP113" s="238">
        <v>0</v>
      </c>
      <c r="AQ113" s="238">
        <v>0</v>
      </c>
      <c r="AR113" s="238">
        <v>0</v>
      </c>
      <c r="AS113" s="238">
        <v>0</v>
      </c>
      <c r="AT113" s="238">
        <v>0</v>
      </c>
      <c r="AU113" s="238">
        <v>0</v>
      </c>
      <c r="AV113" s="238">
        <v>0</v>
      </c>
      <c r="AW113" s="238">
        <v>0</v>
      </c>
      <c r="AX113" s="238">
        <v>0</v>
      </c>
      <c r="AY113" s="238">
        <v>0</v>
      </c>
      <c r="AZ113" s="238">
        <v>0</v>
      </c>
      <c r="BA113" s="224"/>
      <c r="BB113" s="224"/>
    </row>
    <row r="114" spans="1:54" x14ac:dyDescent="0.3">
      <c r="A114" s="253" t="s">
        <v>101</v>
      </c>
      <c r="B114" s="254">
        <v>0</v>
      </c>
      <c r="C114" s="254">
        <v>0</v>
      </c>
      <c r="D114" s="254">
        <v>0</v>
      </c>
      <c r="E114" s="254">
        <v>0</v>
      </c>
      <c r="F114" s="254">
        <v>0</v>
      </c>
      <c r="G114" s="254">
        <v>0</v>
      </c>
      <c r="H114" s="254">
        <v>0</v>
      </c>
      <c r="I114" s="254">
        <v>0</v>
      </c>
      <c r="J114" s="254">
        <v>0</v>
      </c>
      <c r="K114" s="254">
        <v>0</v>
      </c>
      <c r="L114" s="254">
        <v>0</v>
      </c>
      <c r="M114" s="254">
        <v>0</v>
      </c>
      <c r="N114" s="254">
        <v>0</v>
      </c>
      <c r="O114" s="254">
        <v>0</v>
      </c>
      <c r="P114" s="254">
        <v>0</v>
      </c>
      <c r="Q114" s="254">
        <v>0</v>
      </c>
      <c r="R114" s="254">
        <v>0</v>
      </c>
      <c r="S114" s="254">
        <v>0</v>
      </c>
      <c r="T114" s="254">
        <v>0</v>
      </c>
      <c r="U114" s="254">
        <v>0</v>
      </c>
      <c r="V114" s="254">
        <v>0</v>
      </c>
      <c r="W114" s="254">
        <v>0</v>
      </c>
      <c r="X114" s="254">
        <v>0</v>
      </c>
      <c r="Y114" s="254">
        <v>0</v>
      </c>
      <c r="Z114" s="254">
        <v>0</v>
      </c>
      <c r="AA114" s="254">
        <v>0</v>
      </c>
      <c r="AB114" s="254">
        <v>0</v>
      </c>
      <c r="AC114" s="254">
        <v>0</v>
      </c>
      <c r="AD114" s="254">
        <v>0</v>
      </c>
      <c r="AE114" s="254">
        <v>0</v>
      </c>
      <c r="AF114" s="254">
        <v>0</v>
      </c>
      <c r="AG114" s="254">
        <v>0</v>
      </c>
      <c r="AH114" s="254">
        <v>0</v>
      </c>
      <c r="AI114" s="254">
        <v>0</v>
      </c>
      <c r="AJ114" s="254">
        <v>0</v>
      </c>
      <c r="AK114" s="254">
        <v>0</v>
      </c>
      <c r="AL114" s="254">
        <v>0</v>
      </c>
      <c r="AM114" s="254">
        <v>0</v>
      </c>
      <c r="AN114" s="254">
        <v>0</v>
      </c>
      <c r="AO114" s="254">
        <v>0</v>
      </c>
      <c r="AP114" s="254">
        <v>0</v>
      </c>
      <c r="AQ114" s="254">
        <v>0</v>
      </c>
      <c r="AR114" s="254">
        <v>0</v>
      </c>
      <c r="AS114" s="254">
        <v>0</v>
      </c>
      <c r="AT114" s="254">
        <v>0</v>
      </c>
      <c r="AU114" s="254">
        <v>0</v>
      </c>
      <c r="AV114" s="254">
        <v>0</v>
      </c>
      <c r="AW114" s="254">
        <v>0</v>
      </c>
      <c r="AX114" s="254">
        <v>0</v>
      </c>
      <c r="AY114" s="254">
        <v>0</v>
      </c>
      <c r="AZ114" s="254">
        <v>0</v>
      </c>
      <c r="BA114" s="224"/>
      <c r="BB114" s="224"/>
    </row>
    <row r="115" spans="1:54" x14ac:dyDescent="0.3">
      <c r="A115" s="249" t="s">
        <v>160</v>
      </c>
      <c r="B115" s="250">
        <f t="shared" ref="B115:AG115" si="90">SUM(B113:B114)</f>
        <v>0</v>
      </c>
      <c r="C115" s="250">
        <f t="shared" si="90"/>
        <v>0</v>
      </c>
      <c r="D115" s="250">
        <f t="shared" si="90"/>
        <v>0</v>
      </c>
      <c r="E115" s="250">
        <f t="shared" si="90"/>
        <v>0</v>
      </c>
      <c r="F115" s="250">
        <f t="shared" si="90"/>
        <v>0</v>
      </c>
      <c r="G115" s="250">
        <f t="shared" si="90"/>
        <v>0</v>
      </c>
      <c r="H115" s="250">
        <f t="shared" si="90"/>
        <v>0</v>
      </c>
      <c r="I115" s="250">
        <f t="shared" si="90"/>
        <v>0</v>
      </c>
      <c r="J115" s="250">
        <f t="shared" si="90"/>
        <v>0</v>
      </c>
      <c r="K115" s="250">
        <f t="shared" si="90"/>
        <v>0</v>
      </c>
      <c r="L115" s="250">
        <f t="shared" si="90"/>
        <v>0</v>
      </c>
      <c r="M115" s="250">
        <f t="shared" si="90"/>
        <v>0</v>
      </c>
      <c r="N115" s="250">
        <f t="shared" si="90"/>
        <v>0</v>
      </c>
      <c r="O115" s="250">
        <f t="shared" si="90"/>
        <v>0</v>
      </c>
      <c r="P115" s="250">
        <f t="shared" si="90"/>
        <v>0</v>
      </c>
      <c r="Q115" s="250">
        <f t="shared" si="90"/>
        <v>0</v>
      </c>
      <c r="R115" s="250">
        <f t="shared" si="90"/>
        <v>0</v>
      </c>
      <c r="S115" s="250">
        <f t="shared" si="90"/>
        <v>0</v>
      </c>
      <c r="T115" s="250">
        <f t="shared" si="90"/>
        <v>0</v>
      </c>
      <c r="U115" s="250">
        <f t="shared" si="90"/>
        <v>0</v>
      </c>
      <c r="V115" s="250">
        <f t="shared" si="90"/>
        <v>0</v>
      </c>
      <c r="W115" s="250">
        <f t="shared" si="90"/>
        <v>0</v>
      </c>
      <c r="X115" s="250">
        <f t="shared" si="90"/>
        <v>0</v>
      </c>
      <c r="Y115" s="250">
        <f t="shared" si="90"/>
        <v>0</v>
      </c>
      <c r="Z115" s="250">
        <f t="shared" si="90"/>
        <v>0</v>
      </c>
      <c r="AA115" s="250">
        <f t="shared" si="90"/>
        <v>0</v>
      </c>
      <c r="AB115" s="250">
        <f t="shared" si="90"/>
        <v>0</v>
      </c>
      <c r="AC115" s="250">
        <f t="shared" si="90"/>
        <v>0</v>
      </c>
      <c r="AD115" s="250">
        <f t="shared" si="90"/>
        <v>0</v>
      </c>
      <c r="AE115" s="250">
        <f t="shared" si="90"/>
        <v>0</v>
      </c>
      <c r="AF115" s="250">
        <f t="shared" si="90"/>
        <v>0</v>
      </c>
      <c r="AG115" s="250">
        <f t="shared" si="90"/>
        <v>0</v>
      </c>
      <c r="AH115" s="250">
        <f t="shared" ref="AH115:AZ115" si="91">SUM(AH113:AH114)</f>
        <v>0</v>
      </c>
      <c r="AI115" s="250">
        <f t="shared" si="91"/>
        <v>0</v>
      </c>
      <c r="AJ115" s="250">
        <f t="shared" si="91"/>
        <v>0</v>
      </c>
      <c r="AK115" s="250">
        <f t="shared" si="91"/>
        <v>0</v>
      </c>
      <c r="AL115" s="250">
        <f t="shared" si="91"/>
        <v>0</v>
      </c>
      <c r="AM115" s="250">
        <f t="shared" si="91"/>
        <v>0</v>
      </c>
      <c r="AN115" s="250">
        <f t="shared" si="91"/>
        <v>0</v>
      </c>
      <c r="AO115" s="250">
        <f t="shared" si="91"/>
        <v>0</v>
      </c>
      <c r="AP115" s="250">
        <f t="shared" si="91"/>
        <v>0</v>
      </c>
      <c r="AQ115" s="250">
        <f t="shared" si="91"/>
        <v>0</v>
      </c>
      <c r="AR115" s="250">
        <f t="shared" si="91"/>
        <v>0</v>
      </c>
      <c r="AS115" s="250">
        <f t="shared" si="91"/>
        <v>0</v>
      </c>
      <c r="AT115" s="250">
        <f t="shared" si="91"/>
        <v>0</v>
      </c>
      <c r="AU115" s="250">
        <f t="shared" si="91"/>
        <v>0</v>
      </c>
      <c r="AV115" s="250">
        <f t="shared" si="91"/>
        <v>0</v>
      </c>
      <c r="AW115" s="250">
        <f t="shared" si="91"/>
        <v>0</v>
      </c>
      <c r="AX115" s="250">
        <f t="shared" si="91"/>
        <v>0</v>
      </c>
      <c r="AY115" s="250">
        <f t="shared" si="91"/>
        <v>0</v>
      </c>
      <c r="AZ115" s="250">
        <f t="shared" si="91"/>
        <v>0</v>
      </c>
      <c r="BA115" s="224"/>
      <c r="BB115" s="224"/>
    </row>
    <row r="116" spans="1:54" x14ac:dyDescent="0.3">
      <c r="A116" s="249" t="s">
        <v>182</v>
      </c>
      <c r="B116" s="250">
        <v>0</v>
      </c>
      <c r="C116" s="250">
        <v>0</v>
      </c>
      <c r="D116" s="250">
        <v>0</v>
      </c>
      <c r="E116" s="250">
        <v>0</v>
      </c>
      <c r="F116" s="250">
        <v>0</v>
      </c>
      <c r="G116" s="250">
        <v>0</v>
      </c>
      <c r="H116" s="250">
        <v>0</v>
      </c>
      <c r="I116" s="250">
        <v>0</v>
      </c>
      <c r="J116" s="250">
        <v>0</v>
      </c>
      <c r="K116" s="250">
        <v>0</v>
      </c>
      <c r="L116" s="250">
        <v>0</v>
      </c>
      <c r="M116" s="250">
        <v>0</v>
      </c>
      <c r="N116" s="250">
        <v>0</v>
      </c>
      <c r="O116" s="250">
        <v>0</v>
      </c>
      <c r="P116" s="250">
        <v>0</v>
      </c>
      <c r="Q116" s="250">
        <v>0</v>
      </c>
      <c r="R116" s="250">
        <v>0</v>
      </c>
      <c r="S116" s="250">
        <v>0</v>
      </c>
      <c r="T116" s="250">
        <v>0</v>
      </c>
      <c r="U116" s="250">
        <v>0</v>
      </c>
      <c r="V116" s="250">
        <v>0</v>
      </c>
      <c r="W116" s="250">
        <v>0</v>
      </c>
      <c r="X116" s="250">
        <v>0</v>
      </c>
      <c r="Y116" s="250">
        <v>0</v>
      </c>
      <c r="Z116" s="250">
        <v>0</v>
      </c>
      <c r="AA116" s="250">
        <v>0</v>
      </c>
      <c r="AB116" s="250">
        <v>0</v>
      </c>
      <c r="AC116" s="250">
        <v>0</v>
      </c>
      <c r="AD116" s="250">
        <v>0</v>
      </c>
      <c r="AE116" s="250">
        <v>0</v>
      </c>
      <c r="AF116" s="250">
        <v>0</v>
      </c>
      <c r="AG116" s="250">
        <v>0</v>
      </c>
      <c r="AH116" s="250">
        <v>0</v>
      </c>
      <c r="AI116" s="250">
        <v>0</v>
      </c>
      <c r="AJ116" s="250">
        <v>0</v>
      </c>
      <c r="AK116" s="250">
        <v>0</v>
      </c>
      <c r="AL116" s="250">
        <v>0</v>
      </c>
      <c r="AM116" s="250">
        <v>0</v>
      </c>
      <c r="AN116" s="250">
        <v>0</v>
      </c>
      <c r="AO116" s="250">
        <v>0</v>
      </c>
      <c r="AP116" s="250">
        <v>0</v>
      </c>
      <c r="AQ116" s="250">
        <v>0</v>
      </c>
      <c r="AR116" s="250">
        <v>0</v>
      </c>
      <c r="AS116" s="250">
        <v>0</v>
      </c>
      <c r="AT116" s="250">
        <v>0</v>
      </c>
      <c r="AU116" s="250">
        <v>0</v>
      </c>
      <c r="AV116" s="250">
        <v>0</v>
      </c>
      <c r="AW116" s="250">
        <v>0</v>
      </c>
      <c r="AX116" s="250">
        <v>0</v>
      </c>
      <c r="AY116" s="250">
        <v>0</v>
      </c>
      <c r="AZ116" s="250">
        <v>0</v>
      </c>
      <c r="BA116" s="224"/>
      <c r="BB116" s="224"/>
    </row>
    <row r="117" spans="1:54" s="24" customFormat="1" x14ac:dyDescent="0.3">
      <c r="A117" s="273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/>
      <c r="AV117" s="245"/>
      <c r="AW117" s="245"/>
      <c r="AX117" s="245"/>
      <c r="AY117" s="245"/>
      <c r="AZ117" s="245"/>
      <c r="BA117" s="257"/>
      <c r="BB117" s="257"/>
    </row>
    <row r="118" spans="1:54" s="25" customFormat="1" ht="14" x14ac:dyDescent="0.3">
      <c r="A118" s="138" t="s">
        <v>183</v>
      </c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  <c r="AM118" s="224"/>
      <c r="AN118" s="224"/>
      <c r="AO118" s="224"/>
      <c r="AP118" s="224"/>
      <c r="AQ118" s="224"/>
      <c r="AR118" s="224"/>
      <c r="AS118" s="224"/>
      <c r="AT118" s="224"/>
      <c r="AU118" s="224"/>
      <c r="AV118" s="224"/>
      <c r="AW118" s="224"/>
      <c r="AX118" s="224"/>
      <c r="AY118" s="224"/>
      <c r="AZ118" s="224"/>
      <c r="BA118" s="258"/>
      <c r="BB118" s="258"/>
    </row>
    <row r="119" spans="1:54" s="25" customFormat="1" x14ac:dyDescent="0.3">
      <c r="A119" s="272" t="s">
        <v>184</v>
      </c>
      <c r="B119" s="250">
        <f t="shared" ref="B119:AG119" si="92">SUM(B95,B55,B107)</f>
        <v>0</v>
      </c>
      <c r="C119" s="250">
        <f t="shared" si="92"/>
        <v>919.95999999999981</v>
      </c>
      <c r="D119" s="250">
        <f t="shared" si="92"/>
        <v>193.34000000000003</v>
      </c>
      <c r="E119" s="250">
        <f t="shared" si="92"/>
        <v>699.18040000000008</v>
      </c>
      <c r="F119" s="250">
        <f t="shared" si="92"/>
        <v>576.79999999999995</v>
      </c>
      <c r="G119" s="250">
        <f t="shared" si="92"/>
        <v>421.71000000000004</v>
      </c>
      <c r="H119" s="250">
        <f t="shared" si="92"/>
        <v>119.68</v>
      </c>
      <c r="I119" s="250">
        <f t="shared" si="92"/>
        <v>645.2213999999999</v>
      </c>
      <c r="J119" s="250">
        <f t="shared" si="92"/>
        <v>1479.316</v>
      </c>
      <c r="K119" s="250">
        <f t="shared" si="92"/>
        <v>817.05939999999998</v>
      </c>
      <c r="L119" s="250">
        <f t="shared" si="92"/>
        <v>703.2174</v>
      </c>
      <c r="M119" s="250">
        <f t="shared" si="92"/>
        <v>459.65240000000006</v>
      </c>
      <c r="N119" s="250">
        <f t="shared" si="92"/>
        <v>1242.6004</v>
      </c>
      <c r="O119" s="250">
        <f t="shared" si="92"/>
        <v>662.52059999999994</v>
      </c>
      <c r="P119" s="250">
        <f t="shared" si="92"/>
        <v>1338.2898</v>
      </c>
      <c r="Q119" s="250">
        <f t="shared" si="92"/>
        <v>929.28</v>
      </c>
      <c r="R119" s="250">
        <f t="shared" si="92"/>
        <v>809.49</v>
      </c>
      <c r="S119" s="250">
        <f t="shared" si="92"/>
        <v>453.21999999999997</v>
      </c>
      <c r="T119" s="250">
        <f t="shared" si="92"/>
        <v>213.74</v>
      </c>
      <c r="U119" s="250">
        <f t="shared" si="92"/>
        <v>981.95640000000003</v>
      </c>
      <c r="V119" s="250">
        <f t="shared" si="92"/>
        <v>273.69279999999998</v>
      </c>
      <c r="W119" s="250">
        <f t="shared" si="92"/>
        <v>365.96839999999997</v>
      </c>
      <c r="X119" s="250">
        <f t="shared" si="92"/>
        <v>254.00407200000001</v>
      </c>
      <c r="Y119" s="250">
        <f t="shared" si="92"/>
        <v>1626.1983279999997</v>
      </c>
      <c r="Z119" s="250">
        <f t="shared" si="92"/>
        <v>2098.8263999999999</v>
      </c>
      <c r="AA119" s="250">
        <f t="shared" si="92"/>
        <v>251.34</v>
      </c>
      <c r="AB119" s="250">
        <f t="shared" si="92"/>
        <v>664.15</v>
      </c>
      <c r="AC119" s="250">
        <f t="shared" si="92"/>
        <v>345.61999999999995</v>
      </c>
      <c r="AD119" s="250">
        <f t="shared" si="92"/>
        <v>1058.0099999999998</v>
      </c>
      <c r="AE119" s="250">
        <f t="shared" si="92"/>
        <v>251.97359999999998</v>
      </c>
      <c r="AF119" s="250">
        <f t="shared" si="92"/>
        <v>1081.33</v>
      </c>
      <c r="AG119" s="250">
        <f t="shared" si="92"/>
        <v>1402.99</v>
      </c>
      <c r="AH119" s="250">
        <f t="shared" ref="AH119:AZ119" si="93">SUM(AH95,AH55,AH107)</f>
        <v>347.19</v>
      </c>
      <c r="AI119" s="250">
        <f t="shared" si="93"/>
        <v>215.14</v>
      </c>
      <c r="AJ119" s="250">
        <f t="shared" si="93"/>
        <v>984.08679999999981</v>
      </c>
      <c r="AK119" s="250">
        <f t="shared" si="93"/>
        <v>858.55</v>
      </c>
      <c r="AL119" s="250">
        <f t="shared" si="93"/>
        <v>412.05319999999995</v>
      </c>
      <c r="AM119" s="250">
        <f t="shared" si="93"/>
        <v>337.29</v>
      </c>
      <c r="AN119" s="250">
        <f t="shared" si="93"/>
        <v>1312.085</v>
      </c>
      <c r="AO119" s="250">
        <f t="shared" si="93"/>
        <v>1667.4953999999998</v>
      </c>
      <c r="AP119" s="250">
        <f t="shared" si="93"/>
        <v>1326.6564000000001</v>
      </c>
      <c r="AQ119" s="250">
        <f t="shared" si="93"/>
        <v>681.69</v>
      </c>
      <c r="AR119" s="250">
        <f t="shared" si="93"/>
        <v>558.97239999999988</v>
      </c>
      <c r="AS119" s="250">
        <f t="shared" si="93"/>
        <v>1125.0249999999999</v>
      </c>
      <c r="AT119" s="250">
        <f t="shared" si="93"/>
        <v>207.81</v>
      </c>
      <c r="AU119" s="250">
        <f t="shared" si="93"/>
        <v>1193.5536000000002</v>
      </c>
      <c r="AV119" s="250">
        <f t="shared" si="93"/>
        <v>577.30240000000003</v>
      </c>
      <c r="AW119" s="250">
        <f t="shared" si="93"/>
        <v>186.60020000000003</v>
      </c>
      <c r="AX119" s="250">
        <f t="shared" si="93"/>
        <v>330.68379999999996</v>
      </c>
      <c r="AY119" s="250">
        <f t="shared" si="93"/>
        <v>1501.3899999999999</v>
      </c>
      <c r="AZ119" s="250">
        <f t="shared" si="93"/>
        <v>2222.5636</v>
      </c>
      <c r="BA119" s="224"/>
      <c r="BB119" s="258"/>
    </row>
    <row r="120" spans="1:54" s="25" customFormat="1" x14ac:dyDescent="0.3">
      <c r="A120" s="251" t="s">
        <v>96</v>
      </c>
      <c r="B120" s="248">
        <f t="shared" ref="B120:AG120" si="94">SUM(B96,B56,B108)</f>
        <v>0</v>
      </c>
      <c r="C120" s="245">
        <f t="shared" si="94"/>
        <v>1498.1174689999998</v>
      </c>
      <c r="D120" s="245">
        <f t="shared" si="94"/>
        <v>0</v>
      </c>
      <c r="E120" s="245">
        <f t="shared" si="94"/>
        <v>2964.9441270000002</v>
      </c>
      <c r="F120" s="245">
        <f t="shared" si="94"/>
        <v>162.81050500000001</v>
      </c>
      <c r="G120" s="245">
        <f t="shared" si="94"/>
        <v>332.31952099999995</v>
      </c>
      <c r="H120" s="245">
        <f t="shared" si="94"/>
        <v>0</v>
      </c>
      <c r="I120" s="245">
        <f t="shared" si="94"/>
        <v>2170.1099949999998</v>
      </c>
      <c r="J120" s="245">
        <f t="shared" si="94"/>
        <v>391.68203</v>
      </c>
      <c r="K120" s="245">
        <f t="shared" si="94"/>
        <v>0</v>
      </c>
      <c r="L120" s="245">
        <f t="shared" si="94"/>
        <v>0</v>
      </c>
      <c r="M120" s="245">
        <f t="shared" si="94"/>
        <v>176.91778872</v>
      </c>
      <c r="N120" s="245">
        <f t="shared" si="94"/>
        <v>8943.0180318799994</v>
      </c>
      <c r="O120" s="245">
        <f t="shared" si="94"/>
        <v>17.1808868</v>
      </c>
      <c r="P120" s="245">
        <f t="shared" si="94"/>
        <v>273.91626248000006</v>
      </c>
      <c r="Q120" s="245">
        <f t="shared" si="94"/>
        <v>214.47302800000003</v>
      </c>
      <c r="R120" s="245">
        <f t="shared" si="94"/>
        <v>692.74119199999996</v>
      </c>
      <c r="S120" s="245">
        <f t="shared" si="94"/>
        <v>264.97248000000002</v>
      </c>
      <c r="T120" s="245">
        <f t="shared" si="94"/>
        <v>40.363068000000005</v>
      </c>
      <c r="U120" s="245">
        <f t="shared" si="94"/>
        <v>2820.1989840000001</v>
      </c>
      <c r="V120" s="245">
        <f t="shared" si="94"/>
        <v>625.60038400000008</v>
      </c>
      <c r="W120" s="245">
        <f t="shared" si="94"/>
        <v>14.94796</v>
      </c>
      <c r="X120" s="245">
        <f t="shared" si="94"/>
        <v>0</v>
      </c>
      <c r="Y120" s="245">
        <f t="shared" si="94"/>
        <v>23.949767999999999</v>
      </c>
      <c r="Z120" s="245">
        <f t="shared" si="94"/>
        <v>33442.975422640004</v>
      </c>
      <c r="AA120" s="245">
        <f t="shared" si="94"/>
        <v>100.297044</v>
      </c>
      <c r="AB120" s="245">
        <f t="shared" si="94"/>
        <v>28.597094999999999</v>
      </c>
      <c r="AC120" s="245">
        <f t="shared" si="94"/>
        <v>0</v>
      </c>
      <c r="AD120" s="245">
        <f t="shared" si="94"/>
        <v>1740.353202</v>
      </c>
      <c r="AE120" s="245">
        <f t="shared" si="94"/>
        <v>5046.9541742399997</v>
      </c>
      <c r="AF120" s="245">
        <f t="shared" si="94"/>
        <v>85.851185000000015</v>
      </c>
      <c r="AG120" s="245">
        <f t="shared" si="94"/>
        <v>1304.0859479999999</v>
      </c>
      <c r="AH120" s="245">
        <f t="shared" ref="AH120:AZ120" si="95">SUM(AH96,AH56,AH108)</f>
        <v>2402.353286</v>
      </c>
      <c r="AI120" s="245">
        <f t="shared" si="95"/>
        <v>0</v>
      </c>
      <c r="AJ120" s="245">
        <f t="shared" si="95"/>
        <v>16547.825945999997</v>
      </c>
      <c r="AK120" s="245">
        <f t="shared" si="95"/>
        <v>77.506327999999996</v>
      </c>
      <c r="AL120" s="245">
        <f t="shared" si="95"/>
        <v>961.25851199999988</v>
      </c>
      <c r="AM120" s="245">
        <f t="shared" si="95"/>
        <v>6.1690229999999993</v>
      </c>
      <c r="AN120" s="245">
        <f t="shared" si="95"/>
        <v>12587.130386000001</v>
      </c>
      <c r="AO120" s="245">
        <f t="shared" si="95"/>
        <v>6100.3955880000003</v>
      </c>
      <c r="AP120" s="245">
        <f t="shared" si="95"/>
        <v>0</v>
      </c>
      <c r="AQ120" s="245">
        <f t="shared" si="95"/>
        <v>3.9926789999999999</v>
      </c>
      <c r="AR120" s="245">
        <f t="shared" si="95"/>
        <v>16.884585000000001</v>
      </c>
      <c r="AS120" s="245">
        <f t="shared" si="95"/>
        <v>9459.3366959999985</v>
      </c>
      <c r="AT120" s="245">
        <f t="shared" si="95"/>
        <v>0</v>
      </c>
      <c r="AU120" s="245">
        <f t="shared" si="95"/>
        <v>1164.049972</v>
      </c>
      <c r="AV120" s="245">
        <f t="shared" si="95"/>
        <v>139.81642356</v>
      </c>
      <c r="AW120" s="245">
        <f t="shared" si="95"/>
        <v>10.319764380000001</v>
      </c>
      <c r="AX120" s="245">
        <f t="shared" si="95"/>
        <v>4.1222422200000004</v>
      </c>
      <c r="AY120" s="245">
        <f t="shared" si="95"/>
        <v>4668.9146702000007</v>
      </c>
      <c r="AZ120" s="245">
        <f t="shared" si="95"/>
        <v>4320.0348474800003</v>
      </c>
      <c r="BA120" s="245"/>
      <c r="BB120" s="251"/>
    </row>
    <row r="121" spans="1:54" s="25" customFormat="1" ht="14.5" x14ac:dyDescent="0.45">
      <c r="A121" s="251" t="s">
        <v>97</v>
      </c>
      <c r="B121" s="274">
        <f t="shared" ref="B121:AG121" si="96">SUM(B97,B57,B109)</f>
        <v>0</v>
      </c>
      <c r="C121" s="274">
        <f t="shared" si="96"/>
        <v>678.11870199999987</v>
      </c>
      <c r="D121" s="274">
        <f t="shared" si="96"/>
        <v>22.062283000000001</v>
      </c>
      <c r="E121" s="274">
        <f t="shared" si="96"/>
        <v>1187.6677755599999</v>
      </c>
      <c r="F121" s="274">
        <f t="shared" si="96"/>
        <v>0</v>
      </c>
      <c r="G121" s="274">
        <f t="shared" si="96"/>
        <v>200.59973400000001</v>
      </c>
      <c r="H121" s="274">
        <f t="shared" si="96"/>
        <v>11.273856000000002</v>
      </c>
      <c r="I121" s="274">
        <f t="shared" si="96"/>
        <v>2096.4404152000002</v>
      </c>
      <c r="J121" s="274">
        <f t="shared" si="96"/>
        <v>1807.5500724000003</v>
      </c>
      <c r="K121" s="274">
        <f t="shared" si="96"/>
        <v>127.93901049999999</v>
      </c>
      <c r="L121" s="274">
        <f t="shared" si="96"/>
        <v>2176.8839215000003</v>
      </c>
      <c r="M121" s="274">
        <f t="shared" si="96"/>
        <v>6408.5778620000001</v>
      </c>
      <c r="N121" s="274">
        <f t="shared" si="96"/>
        <v>8890.6325629999992</v>
      </c>
      <c r="O121" s="274">
        <f t="shared" si="96"/>
        <v>426.09889300000009</v>
      </c>
      <c r="P121" s="274">
        <f t="shared" si="96"/>
        <v>7595.167112000001</v>
      </c>
      <c r="Q121" s="274">
        <f t="shared" si="96"/>
        <v>18812.230519999997</v>
      </c>
      <c r="R121" s="274">
        <f t="shared" si="96"/>
        <v>1262.7054270000001</v>
      </c>
      <c r="S121" s="274">
        <f t="shared" si="96"/>
        <v>126.48940899999999</v>
      </c>
      <c r="T121" s="274">
        <f t="shared" si="96"/>
        <v>1919.8263430000002</v>
      </c>
      <c r="U121" s="274">
        <f t="shared" si="96"/>
        <v>1293.6365160000003</v>
      </c>
      <c r="V121" s="274">
        <f t="shared" si="96"/>
        <v>1766.8828680399997</v>
      </c>
      <c r="W121" s="274">
        <f t="shared" si="96"/>
        <v>2566.9074140799999</v>
      </c>
      <c r="X121" s="274">
        <f t="shared" si="96"/>
        <v>17001.715870186399</v>
      </c>
      <c r="Y121" s="274">
        <f t="shared" si="96"/>
        <v>17988.441594693602</v>
      </c>
      <c r="Z121" s="274">
        <f t="shared" si="96"/>
        <v>29972.562818000002</v>
      </c>
      <c r="AA121" s="274">
        <f t="shared" si="96"/>
        <v>0</v>
      </c>
      <c r="AB121" s="274">
        <f t="shared" si="96"/>
        <v>0</v>
      </c>
      <c r="AC121" s="274">
        <f t="shared" si="96"/>
        <v>0</v>
      </c>
      <c r="AD121" s="274">
        <f t="shared" si="96"/>
        <v>0.54475200000000001</v>
      </c>
      <c r="AE121" s="274">
        <f t="shared" si="96"/>
        <v>3168.2346509999998</v>
      </c>
      <c r="AF121" s="274">
        <f t="shared" si="96"/>
        <v>0</v>
      </c>
      <c r="AG121" s="274">
        <f t="shared" si="96"/>
        <v>608.26832300000001</v>
      </c>
      <c r="AH121" s="274">
        <f t="shared" ref="AH121:AZ121" si="97">SUM(AH97,AH57,AH109)</f>
        <v>1642.443354</v>
      </c>
      <c r="AI121" s="274">
        <f t="shared" si="97"/>
        <v>125.28597600000001</v>
      </c>
      <c r="AJ121" s="274">
        <f t="shared" si="97"/>
        <v>450.63395646000015</v>
      </c>
      <c r="AK121" s="274">
        <f t="shared" si="97"/>
        <v>0.61459200000000003</v>
      </c>
      <c r="AL121" s="274">
        <f t="shared" si="97"/>
        <v>31.152279280000002</v>
      </c>
      <c r="AM121" s="274">
        <f t="shared" si="97"/>
        <v>0</v>
      </c>
      <c r="AN121" s="274">
        <f t="shared" si="97"/>
        <v>8787.1829430999987</v>
      </c>
      <c r="AO121" s="274">
        <f t="shared" si="97"/>
        <v>30561.882583600003</v>
      </c>
      <c r="AP121" s="274">
        <f t="shared" si="97"/>
        <v>25.055393999999996</v>
      </c>
      <c r="AQ121" s="274">
        <f t="shared" si="97"/>
        <v>13771.544406999999</v>
      </c>
      <c r="AR121" s="274">
        <f t="shared" si="97"/>
        <v>12713.627881400003</v>
      </c>
      <c r="AS121" s="274">
        <f t="shared" si="97"/>
        <v>12149.188287200002</v>
      </c>
      <c r="AT121" s="274">
        <f t="shared" si="97"/>
        <v>1263.0410230000002</v>
      </c>
      <c r="AU121" s="274">
        <f t="shared" si="97"/>
        <v>5440.440496000002</v>
      </c>
      <c r="AV121" s="274">
        <f t="shared" si="97"/>
        <v>33216.444524999999</v>
      </c>
      <c r="AW121" s="274">
        <f t="shared" si="97"/>
        <v>64.437439999999995</v>
      </c>
      <c r="AX121" s="274">
        <f t="shared" si="97"/>
        <v>104.99762000000001</v>
      </c>
      <c r="AY121" s="274">
        <f t="shared" si="97"/>
        <v>10153.31811068</v>
      </c>
      <c r="AZ121" s="274">
        <f t="shared" si="97"/>
        <v>6077.3010121600009</v>
      </c>
      <c r="BA121" s="245"/>
      <c r="BB121" s="251"/>
    </row>
    <row r="122" spans="1:54" s="25" customFormat="1" x14ac:dyDescent="0.3">
      <c r="A122" s="272" t="s">
        <v>185</v>
      </c>
      <c r="B122" s="250">
        <f t="shared" ref="B122:AG122" si="98">SUM(B120:B121)</f>
        <v>0</v>
      </c>
      <c r="C122" s="250">
        <f t="shared" si="98"/>
        <v>2176.2361709999996</v>
      </c>
      <c r="D122" s="250">
        <f t="shared" si="98"/>
        <v>22.062283000000001</v>
      </c>
      <c r="E122" s="250">
        <f t="shared" si="98"/>
        <v>4152.6119025600001</v>
      </c>
      <c r="F122" s="250">
        <f t="shared" si="98"/>
        <v>162.81050500000001</v>
      </c>
      <c r="G122" s="250">
        <f t="shared" si="98"/>
        <v>532.91925500000002</v>
      </c>
      <c r="H122" s="250">
        <f t="shared" si="98"/>
        <v>11.273856000000002</v>
      </c>
      <c r="I122" s="250">
        <f t="shared" si="98"/>
        <v>4266.5504101999995</v>
      </c>
      <c r="J122" s="250">
        <f t="shared" si="98"/>
        <v>2199.2321024000003</v>
      </c>
      <c r="K122" s="250">
        <f t="shared" si="98"/>
        <v>127.93901049999999</v>
      </c>
      <c r="L122" s="250">
        <f t="shared" si="98"/>
        <v>2176.8839215000003</v>
      </c>
      <c r="M122" s="250">
        <f t="shared" si="98"/>
        <v>6585.4956507200004</v>
      </c>
      <c r="N122" s="250">
        <f t="shared" si="98"/>
        <v>17833.650594879997</v>
      </c>
      <c r="O122" s="250">
        <f t="shared" si="98"/>
        <v>443.27977980000009</v>
      </c>
      <c r="P122" s="250">
        <f t="shared" si="98"/>
        <v>7869.0833744800011</v>
      </c>
      <c r="Q122" s="250">
        <f t="shared" si="98"/>
        <v>19026.703547999998</v>
      </c>
      <c r="R122" s="250">
        <f t="shared" si="98"/>
        <v>1955.4466190000001</v>
      </c>
      <c r="S122" s="250">
        <f t="shared" si="98"/>
        <v>391.46188900000004</v>
      </c>
      <c r="T122" s="250">
        <f t="shared" si="98"/>
        <v>1960.1894110000003</v>
      </c>
      <c r="U122" s="250">
        <f t="shared" si="98"/>
        <v>4113.8355000000001</v>
      </c>
      <c r="V122" s="250">
        <f t="shared" si="98"/>
        <v>2392.4832520399996</v>
      </c>
      <c r="W122" s="250">
        <f t="shared" si="98"/>
        <v>2581.8553740799998</v>
      </c>
      <c r="X122" s="250">
        <f t="shared" si="98"/>
        <v>17001.715870186399</v>
      </c>
      <c r="Y122" s="250">
        <f t="shared" si="98"/>
        <v>18012.391362693601</v>
      </c>
      <c r="Z122" s="250">
        <f t="shared" si="98"/>
        <v>63415.538240640002</v>
      </c>
      <c r="AA122" s="250">
        <f t="shared" si="98"/>
        <v>100.297044</v>
      </c>
      <c r="AB122" s="250">
        <f t="shared" si="98"/>
        <v>28.597094999999999</v>
      </c>
      <c r="AC122" s="250">
        <f t="shared" si="98"/>
        <v>0</v>
      </c>
      <c r="AD122" s="250">
        <f t="shared" si="98"/>
        <v>1740.897954</v>
      </c>
      <c r="AE122" s="250">
        <f t="shared" si="98"/>
        <v>8215.1888252399986</v>
      </c>
      <c r="AF122" s="250">
        <f t="shared" si="98"/>
        <v>85.851185000000015</v>
      </c>
      <c r="AG122" s="250">
        <f t="shared" si="98"/>
        <v>1912.3542709999999</v>
      </c>
      <c r="AH122" s="250">
        <f t="shared" ref="AH122:AZ122" si="99">SUM(AH120:AH121)</f>
        <v>4044.79664</v>
      </c>
      <c r="AI122" s="250">
        <f t="shared" si="99"/>
        <v>125.28597600000001</v>
      </c>
      <c r="AJ122" s="250">
        <f t="shared" si="99"/>
        <v>16998.459902459996</v>
      </c>
      <c r="AK122" s="250">
        <f t="shared" si="99"/>
        <v>78.120919999999998</v>
      </c>
      <c r="AL122" s="250">
        <f t="shared" si="99"/>
        <v>992.4107912799999</v>
      </c>
      <c r="AM122" s="250">
        <f t="shared" si="99"/>
        <v>6.1690229999999993</v>
      </c>
      <c r="AN122" s="250">
        <f t="shared" si="99"/>
        <v>21374.313329099998</v>
      </c>
      <c r="AO122" s="250">
        <f t="shared" si="99"/>
        <v>36662.278171600003</v>
      </c>
      <c r="AP122" s="250">
        <f t="shared" si="99"/>
        <v>25.055393999999996</v>
      </c>
      <c r="AQ122" s="250">
        <f t="shared" si="99"/>
        <v>13775.537086</v>
      </c>
      <c r="AR122" s="250">
        <f t="shared" si="99"/>
        <v>12730.512466400003</v>
      </c>
      <c r="AS122" s="250">
        <f t="shared" si="99"/>
        <v>21608.524983200001</v>
      </c>
      <c r="AT122" s="250">
        <f t="shared" si="99"/>
        <v>1263.0410230000002</v>
      </c>
      <c r="AU122" s="250">
        <f t="shared" si="99"/>
        <v>6604.4904680000018</v>
      </c>
      <c r="AV122" s="250">
        <f t="shared" si="99"/>
        <v>33356.260948559997</v>
      </c>
      <c r="AW122" s="250">
        <f t="shared" si="99"/>
        <v>74.75720437999999</v>
      </c>
      <c r="AX122" s="250">
        <f t="shared" si="99"/>
        <v>109.11986222000002</v>
      </c>
      <c r="AY122" s="250">
        <f t="shared" si="99"/>
        <v>14822.23278088</v>
      </c>
      <c r="AZ122" s="250">
        <f t="shared" si="99"/>
        <v>10397.335859640001</v>
      </c>
      <c r="BA122" s="245"/>
      <c r="BB122" s="272"/>
    </row>
    <row r="123" spans="1:54" s="24" customFormat="1" x14ac:dyDescent="0.3">
      <c r="A123" s="251" t="s">
        <v>98</v>
      </c>
      <c r="B123" s="238">
        <f>SUM(B98,B59,B110)</f>
        <v>0</v>
      </c>
      <c r="C123" s="238">
        <f t="shared" ref="C123:AH123" si="100">SUM(C98,C58,C110)</f>
        <v>28179.922269000002</v>
      </c>
      <c r="D123" s="238">
        <f t="shared" si="100"/>
        <v>1552.6814370000002</v>
      </c>
      <c r="E123" s="238">
        <f t="shared" si="100"/>
        <v>33160.264068479999</v>
      </c>
      <c r="F123" s="238">
        <f t="shared" si="100"/>
        <v>7214.5041959999999</v>
      </c>
      <c r="G123" s="238">
        <f t="shared" si="100"/>
        <v>10315.01619</v>
      </c>
      <c r="H123" s="238">
        <f t="shared" si="100"/>
        <v>2250.1515520000003</v>
      </c>
      <c r="I123" s="238">
        <f t="shared" si="100"/>
        <v>45763.123725459998</v>
      </c>
      <c r="J123" s="238">
        <f t="shared" si="100"/>
        <v>52466.977650000001</v>
      </c>
      <c r="K123" s="238">
        <f t="shared" si="100"/>
        <v>19787.545737239998</v>
      </c>
      <c r="L123" s="238">
        <f t="shared" si="100"/>
        <v>34757.179169040006</v>
      </c>
      <c r="M123" s="238">
        <f t="shared" si="100"/>
        <v>28817.146953599997</v>
      </c>
      <c r="N123" s="238">
        <f t="shared" si="100"/>
        <v>72258.897076640016</v>
      </c>
      <c r="O123" s="238">
        <f t="shared" si="100"/>
        <v>4788.3270379200003</v>
      </c>
      <c r="P123" s="238">
        <f t="shared" si="100"/>
        <v>54895.25873378</v>
      </c>
      <c r="Q123" s="238">
        <f t="shared" si="100"/>
        <v>44670.597198000003</v>
      </c>
      <c r="R123" s="238">
        <f t="shared" si="100"/>
        <v>26582.178850000004</v>
      </c>
      <c r="S123" s="238">
        <f t="shared" si="100"/>
        <v>7990.6018560000002</v>
      </c>
      <c r="T123" s="238">
        <f t="shared" si="100"/>
        <v>11753.9851</v>
      </c>
      <c r="U123" s="238">
        <f t="shared" si="100"/>
        <v>31419.996057920005</v>
      </c>
      <c r="V123" s="238">
        <f t="shared" si="100"/>
        <v>15460.600862400001</v>
      </c>
      <c r="W123" s="238">
        <f t="shared" si="100"/>
        <v>6796.8094246399996</v>
      </c>
      <c r="X123" s="238">
        <f t="shared" si="100"/>
        <v>14744.305505571201</v>
      </c>
      <c r="Y123" s="238">
        <f t="shared" si="100"/>
        <v>77027.981539068787</v>
      </c>
      <c r="Z123" s="238">
        <f t="shared" si="100"/>
        <v>101794.33376956001</v>
      </c>
      <c r="AA123" s="238">
        <f t="shared" si="100"/>
        <v>11505.422438</v>
      </c>
      <c r="AB123" s="238">
        <f t="shared" si="100"/>
        <v>13545.430716000001</v>
      </c>
      <c r="AC123" s="238">
        <f t="shared" si="100"/>
        <v>5644.8379569999997</v>
      </c>
      <c r="AD123" s="238">
        <f t="shared" si="100"/>
        <v>14807.856566999999</v>
      </c>
      <c r="AE123" s="238">
        <f t="shared" si="100"/>
        <v>9337.3698338400009</v>
      </c>
      <c r="AF123" s="238">
        <f t="shared" si="100"/>
        <v>22955.029742000002</v>
      </c>
      <c r="AG123" s="238">
        <f t="shared" si="100"/>
        <v>55968.524112000006</v>
      </c>
      <c r="AH123" s="238">
        <f t="shared" si="100"/>
        <v>14674.815467</v>
      </c>
      <c r="AI123" s="238">
        <f t="shared" ref="AI123:AZ123" si="101">SUM(AI98,AI58,AI110)</f>
        <v>9906.9573300000011</v>
      </c>
      <c r="AJ123" s="238">
        <f t="shared" si="101"/>
        <v>30626.518095959997</v>
      </c>
      <c r="AK123" s="238">
        <f t="shared" si="101"/>
        <v>21967.850228000003</v>
      </c>
      <c r="AL123" s="238">
        <f t="shared" si="101"/>
        <v>11587.809829960001</v>
      </c>
      <c r="AM123" s="238">
        <f t="shared" si="101"/>
        <v>6426.1654909999997</v>
      </c>
      <c r="AN123" s="238">
        <f t="shared" si="101"/>
        <v>50880.774534180004</v>
      </c>
      <c r="AO123" s="238">
        <f t="shared" si="101"/>
        <v>31121.891083339997</v>
      </c>
      <c r="AP123" s="238">
        <f t="shared" si="101"/>
        <v>16409.415010159999</v>
      </c>
      <c r="AQ123" s="238">
        <f t="shared" si="101"/>
        <v>22461.49682</v>
      </c>
      <c r="AR123" s="238">
        <f t="shared" si="101"/>
        <v>26565.596751720004</v>
      </c>
      <c r="AS123" s="238">
        <f t="shared" si="101"/>
        <v>66029.675371300022</v>
      </c>
      <c r="AT123" s="238">
        <f t="shared" si="101"/>
        <v>5644.6920069999996</v>
      </c>
      <c r="AU123" s="238">
        <f t="shared" si="101"/>
        <v>58413.741939760002</v>
      </c>
      <c r="AV123" s="238">
        <f t="shared" si="101"/>
        <v>25631.270013560006</v>
      </c>
      <c r="AW123" s="238">
        <f t="shared" si="101"/>
        <v>1923.8276488800002</v>
      </c>
      <c r="AX123" s="238">
        <f t="shared" si="101"/>
        <v>2434.8363267200002</v>
      </c>
      <c r="AY123" s="238">
        <f t="shared" si="101"/>
        <v>89222.802307679987</v>
      </c>
      <c r="AZ123" s="238">
        <f t="shared" si="101"/>
        <v>117477.54560948</v>
      </c>
      <c r="BA123" s="245"/>
      <c r="BB123" s="251"/>
    </row>
    <row r="124" spans="1:54" s="25" customFormat="1" ht="14.5" x14ac:dyDescent="0.45">
      <c r="A124" s="251" t="s">
        <v>99</v>
      </c>
      <c r="B124" s="259">
        <f>SUM(B99,B60,B111)</f>
        <v>0</v>
      </c>
      <c r="C124" s="259">
        <f t="shared" ref="C124:AH124" si="102">SUM(C99,C59,C111)</f>
        <v>14847.121854000003</v>
      </c>
      <c r="D124" s="259">
        <f t="shared" si="102"/>
        <v>3177.0371370000003</v>
      </c>
      <c r="E124" s="259">
        <f t="shared" si="102"/>
        <v>19263.948512199997</v>
      </c>
      <c r="F124" s="259">
        <f t="shared" si="102"/>
        <v>12367.719157000001</v>
      </c>
      <c r="G124" s="259">
        <f t="shared" si="102"/>
        <v>11948.106697000001</v>
      </c>
      <c r="H124" s="259">
        <f t="shared" si="102"/>
        <v>595.92262400000004</v>
      </c>
      <c r="I124" s="259">
        <f t="shared" si="102"/>
        <v>14212.1715895</v>
      </c>
      <c r="J124" s="259">
        <f t="shared" si="102"/>
        <v>34420.759941200005</v>
      </c>
      <c r="K124" s="259">
        <f t="shared" si="102"/>
        <v>36486.910167440001</v>
      </c>
      <c r="L124" s="259">
        <f t="shared" si="102"/>
        <v>20373.645678239998</v>
      </c>
      <c r="M124" s="259">
        <f t="shared" si="102"/>
        <v>9667.9840987600001</v>
      </c>
      <c r="N124" s="259">
        <f t="shared" si="102"/>
        <v>38740.780551720003</v>
      </c>
      <c r="O124" s="259">
        <f t="shared" si="102"/>
        <v>21050.562927540006</v>
      </c>
      <c r="P124" s="259">
        <f t="shared" si="102"/>
        <v>32469.605313800002</v>
      </c>
      <c r="Q124" s="259">
        <f t="shared" si="102"/>
        <v>17877.150223000004</v>
      </c>
      <c r="R124" s="259">
        <f t="shared" si="102"/>
        <v>16734.50229</v>
      </c>
      <c r="S124" s="259">
        <f t="shared" si="102"/>
        <v>7976.9542439999996</v>
      </c>
      <c r="T124" s="259">
        <f t="shared" si="102"/>
        <v>4004.2446150000005</v>
      </c>
      <c r="U124" s="259">
        <f t="shared" si="102"/>
        <v>17659.616704080006</v>
      </c>
      <c r="V124" s="259">
        <f t="shared" si="102"/>
        <v>5338.9828681600002</v>
      </c>
      <c r="W124" s="259">
        <f t="shared" si="102"/>
        <v>4417.8094225200002</v>
      </c>
      <c r="X124" s="259">
        <f t="shared" si="102"/>
        <v>7128.2432851815993</v>
      </c>
      <c r="Y124" s="259">
        <f t="shared" si="102"/>
        <v>37967.455767218402</v>
      </c>
      <c r="Z124" s="259">
        <f t="shared" si="102"/>
        <v>73417.550348599994</v>
      </c>
      <c r="AA124" s="259">
        <f t="shared" si="102"/>
        <v>2852.5373559999994</v>
      </c>
      <c r="AB124" s="259">
        <f t="shared" si="102"/>
        <v>7857.3871270000009</v>
      </c>
      <c r="AC124" s="259">
        <f t="shared" si="102"/>
        <v>7770.7773560000005</v>
      </c>
      <c r="AD124" s="259">
        <f t="shared" si="102"/>
        <v>25653.623466000001</v>
      </c>
      <c r="AE124" s="259">
        <f t="shared" si="102"/>
        <v>8534.6977576400004</v>
      </c>
      <c r="AF124" s="259">
        <f t="shared" si="102"/>
        <v>17646.185997</v>
      </c>
      <c r="AG124" s="259">
        <f t="shared" si="102"/>
        <v>21866.665091000006</v>
      </c>
      <c r="AH124" s="259">
        <f t="shared" si="102"/>
        <v>8873.681482</v>
      </c>
      <c r="AI124" s="259">
        <f t="shared" ref="AI124:AZ124" si="103">SUM(AI99,AI59,AI111)</f>
        <v>2191.0787070000006</v>
      </c>
      <c r="AJ124" s="259">
        <f t="shared" si="103"/>
        <v>27186.9466588</v>
      </c>
      <c r="AK124" s="259">
        <f t="shared" si="103"/>
        <v>10202.012140000003</v>
      </c>
      <c r="AL124" s="259">
        <f t="shared" si="103"/>
        <v>8518.9878574799986</v>
      </c>
      <c r="AM124" s="259">
        <f t="shared" si="103"/>
        <v>3211.0240780000004</v>
      </c>
      <c r="AN124" s="259">
        <f t="shared" si="103"/>
        <v>29752.4906194</v>
      </c>
      <c r="AO124" s="259">
        <f t="shared" si="103"/>
        <v>38955.960166280012</v>
      </c>
      <c r="AP124" s="259">
        <f t="shared" si="103"/>
        <v>28455.801918559999</v>
      </c>
      <c r="AQ124" s="259">
        <f t="shared" si="103"/>
        <v>9233.3191099999985</v>
      </c>
      <c r="AR124" s="259">
        <f t="shared" si="103"/>
        <v>6715.6350866800003</v>
      </c>
      <c r="AS124" s="259">
        <f t="shared" si="103"/>
        <v>23396.988676100005</v>
      </c>
      <c r="AT124" s="259">
        <f t="shared" si="103"/>
        <v>2836.264964</v>
      </c>
      <c r="AU124" s="259">
        <f t="shared" si="103"/>
        <v>16919.865389319999</v>
      </c>
      <c r="AV124" s="259">
        <f t="shared" si="103"/>
        <v>9831.6611661999996</v>
      </c>
      <c r="AW124" s="259">
        <f t="shared" si="103"/>
        <v>3281.3676175999994</v>
      </c>
      <c r="AX124" s="259">
        <f t="shared" si="103"/>
        <v>4914.2218314000002</v>
      </c>
      <c r="AY124" s="259">
        <f t="shared" si="103"/>
        <v>27437.948500840004</v>
      </c>
      <c r="AZ124" s="259">
        <f t="shared" si="103"/>
        <v>38393.767629840004</v>
      </c>
      <c r="BA124" s="245"/>
      <c r="BB124" s="251"/>
    </row>
    <row r="125" spans="1:54" x14ac:dyDescent="0.3">
      <c r="A125" s="272" t="s">
        <v>186</v>
      </c>
      <c r="B125" s="250">
        <f t="shared" ref="B125:AG125" si="104">SUM(B122:B124)</f>
        <v>0</v>
      </c>
      <c r="C125" s="250">
        <f t="shared" si="104"/>
        <v>45203.280294000004</v>
      </c>
      <c r="D125" s="250">
        <f t="shared" si="104"/>
        <v>4751.7808570000007</v>
      </c>
      <c r="E125" s="250">
        <f t="shared" si="104"/>
        <v>56576.824483239994</v>
      </c>
      <c r="F125" s="250">
        <f t="shared" si="104"/>
        <v>19745.033858000003</v>
      </c>
      <c r="G125" s="250">
        <f t="shared" si="104"/>
        <v>22796.042142000002</v>
      </c>
      <c r="H125" s="250">
        <f t="shared" si="104"/>
        <v>2857.3480319999999</v>
      </c>
      <c r="I125" s="250">
        <f t="shared" si="104"/>
        <v>64241.845725159998</v>
      </c>
      <c r="J125" s="250">
        <f t="shared" si="104"/>
        <v>89086.969693599996</v>
      </c>
      <c r="K125" s="250">
        <f t="shared" si="104"/>
        <v>56402.394915179997</v>
      </c>
      <c r="L125" s="250">
        <f t="shared" si="104"/>
        <v>57307.708768780001</v>
      </c>
      <c r="M125" s="250">
        <f t="shared" si="104"/>
        <v>45070.626703079994</v>
      </c>
      <c r="N125" s="250">
        <f t="shared" si="104"/>
        <v>128833.32822324001</v>
      </c>
      <c r="O125" s="250">
        <f t="shared" si="104"/>
        <v>26282.169745260006</v>
      </c>
      <c r="P125" s="250">
        <f t="shared" si="104"/>
        <v>95233.94742206001</v>
      </c>
      <c r="Q125" s="250">
        <f t="shared" si="104"/>
        <v>81574.450968999998</v>
      </c>
      <c r="R125" s="250">
        <f t="shared" si="104"/>
        <v>45272.127759000003</v>
      </c>
      <c r="S125" s="250">
        <f t="shared" si="104"/>
        <v>16359.017989</v>
      </c>
      <c r="T125" s="250">
        <f t="shared" si="104"/>
        <v>17718.419126000001</v>
      </c>
      <c r="U125" s="250">
        <f t="shared" si="104"/>
        <v>53193.448262000013</v>
      </c>
      <c r="V125" s="250">
        <f t="shared" si="104"/>
        <v>23192.066982600001</v>
      </c>
      <c r="W125" s="250">
        <f t="shared" si="104"/>
        <v>13796.47422124</v>
      </c>
      <c r="X125" s="250">
        <f t="shared" si="104"/>
        <v>38874.264660939196</v>
      </c>
      <c r="Y125" s="250">
        <f t="shared" si="104"/>
        <v>133007.8286689808</v>
      </c>
      <c r="Z125" s="250">
        <f t="shared" si="104"/>
        <v>238627.42235879999</v>
      </c>
      <c r="AA125" s="250">
        <f t="shared" si="104"/>
        <v>14458.256837999999</v>
      </c>
      <c r="AB125" s="250">
        <f t="shared" si="104"/>
        <v>21431.414938000002</v>
      </c>
      <c r="AC125" s="250">
        <f t="shared" si="104"/>
        <v>13415.615313</v>
      </c>
      <c r="AD125" s="250">
        <f t="shared" si="104"/>
        <v>42202.377987</v>
      </c>
      <c r="AE125" s="250">
        <f t="shared" si="104"/>
        <v>26087.256416720003</v>
      </c>
      <c r="AF125" s="250">
        <f t="shared" si="104"/>
        <v>40687.066923999999</v>
      </c>
      <c r="AG125" s="250">
        <f t="shared" si="104"/>
        <v>79747.543474000006</v>
      </c>
      <c r="AH125" s="250">
        <f t="shared" ref="AH125:AZ125" si="105">SUM(AH122:AH124)</f>
        <v>27593.293589000001</v>
      </c>
      <c r="AI125" s="250">
        <f t="shared" si="105"/>
        <v>12223.322013000001</v>
      </c>
      <c r="AJ125" s="250">
        <f t="shared" si="105"/>
        <v>74811.924657219992</v>
      </c>
      <c r="AK125" s="250">
        <f t="shared" si="105"/>
        <v>32247.983288000007</v>
      </c>
      <c r="AL125" s="250">
        <f t="shared" si="105"/>
        <v>21099.20847872</v>
      </c>
      <c r="AM125" s="250">
        <f t="shared" si="105"/>
        <v>9643.3585920000005</v>
      </c>
      <c r="AN125" s="250">
        <f t="shared" si="105"/>
        <v>102007.57848267999</v>
      </c>
      <c r="AO125" s="250">
        <f t="shared" si="105"/>
        <v>106740.12942122002</v>
      </c>
      <c r="AP125" s="250">
        <f t="shared" si="105"/>
        <v>44890.272322719997</v>
      </c>
      <c r="AQ125" s="250">
        <f t="shared" si="105"/>
        <v>45470.353015999994</v>
      </c>
      <c r="AR125" s="250">
        <f t="shared" si="105"/>
        <v>46011.744304800006</v>
      </c>
      <c r="AS125" s="250">
        <f t="shared" si="105"/>
        <v>111035.18903060003</v>
      </c>
      <c r="AT125" s="250">
        <f t="shared" si="105"/>
        <v>9743.9979939999994</v>
      </c>
      <c r="AU125" s="250">
        <f t="shared" si="105"/>
        <v>81938.097797080001</v>
      </c>
      <c r="AV125" s="250">
        <f t="shared" si="105"/>
        <v>68819.192128319992</v>
      </c>
      <c r="AW125" s="250">
        <f t="shared" si="105"/>
        <v>5279.9524708600002</v>
      </c>
      <c r="AX125" s="250">
        <f t="shared" si="105"/>
        <v>7458.1780203400003</v>
      </c>
      <c r="AY125" s="250">
        <f t="shared" si="105"/>
        <v>131482.98358939998</v>
      </c>
      <c r="AZ125" s="250">
        <f t="shared" si="105"/>
        <v>166268.64909896001</v>
      </c>
      <c r="BA125" s="245"/>
      <c r="BB125" s="272"/>
    </row>
    <row r="126" spans="1:54" s="20" customFormat="1" x14ac:dyDescent="0.3">
      <c r="A126" s="251" t="s">
        <v>100</v>
      </c>
      <c r="B126" s="238">
        <f t="shared" ref="B126:AG126" si="106">SUM(B61,B113)</f>
        <v>0</v>
      </c>
      <c r="C126" s="238">
        <f t="shared" si="106"/>
        <v>335.788927</v>
      </c>
      <c r="D126" s="238">
        <f t="shared" si="106"/>
        <v>0</v>
      </c>
      <c r="E126" s="238">
        <f t="shared" si="106"/>
        <v>569.44043311999997</v>
      </c>
      <c r="F126" s="238">
        <f t="shared" si="106"/>
        <v>0</v>
      </c>
      <c r="G126" s="238">
        <f t="shared" si="106"/>
        <v>72.061585000000008</v>
      </c>
      <c r="H126" s="238">
        <f t="shared" si="106"/>
        <v>0</v>
      </c>
      <c r="I126" s="238">
        <f t="shared" si="106"/>
        <v>252.34545436000002</v>
      </c>
      <c r="J126" s="238">
        <f t="shared" si="106"/>
        <v>52.680869799999996</v>
      </c>
      <c r="K126" s="238">
        <f t="shared" si="106"/>
        <v>9.5890075400000008</v>
      </c>
      <c r="L126" s="238">
        <f t="shared" si="106"/>
        <v>21.766297340000005</v>
      </c>
      <c r="M126" s="238">
        <f t="shared" si="106"/>
        <v>203.87142236</v>
      </c>
      <c r="N126" s="238">
        <f t="shared" si="106"/>
        <v>538.59126184000002</v>
      </c>
      <c r="O126" s="238">
        <f t="shared" si="106"/>
        <v>20.243075380000001</v>
      </c>
      <c r="P126" s="238">
        <f t="shared" si="106"/>
        <v>335.95217240000005</v>
      </c>
      <c r="Q126" s="238">
        <f t="shared" si="106"/>
        <v>32.964103999999999</v>
      </c>
      <c r="R126" s="238">
        <f t="shared" si="106"/>
        <v>2.480963</v>
      </c>
      <c r="S126" s="238">
        <f t="shared" si="106"/>
        <v>0</v>
      </c>
      <c r="T126" s="238">
        <f t="shared" si="106"/>
        <v>58.357761999999994</v>
      </c>
      <c r="U126" s="238">
        <f t="shared" si="106"/>
        <v>0</v>
      </c>
      <c r="V126" s="238">
        <f t="shared" si="106"/>
        <v>47.936061639999998</v>
      </c>
      <c r="W126" s="238">
        <f t="shared" si="106"/>
        <v>0.57452828</v>
      </c>
      <c r="X126" s="238">
        <f t="shared" si="106"/>
        <v>3.2208712424000003</v>
      </c>
      <c r="Y126" s="238">
        <f t="shared" si="106"/>
        <v>4.7674258376000003</v>
      </c>
      <c r="Z126" s="238">
        <f t="shared" si="106"/>
        <v>0</v>
      </c>
      <c r="AA126" s="238">
        <f t="shared" si="106"/>
        <v>0</v>
      </c>
      <c r="AB126" s="238">
        <f t="shared" si="106"/>
        <v>0</v>
      </c>
      <c r="AC126" s="238">
        <f t="shared" si="106"/>
        <v>0</v>
      </c>
      <c r="AD126" s="238">
        <f t="shared" si="106"/>
        <v>0</v>
      </c>
      <c r="AE126" s="238">
        <f t="shared" si="106"/>
        <v>0</v>
      </c>
      <c r="AF126" s="238">
        <f t="shared" si="106"/>
        <v>0</v>
      </c>
      <c r="AG126" s="238">
        <f t="shared" si="106"/>
        <v>0</v>
      </c>
      <c r="AH126" s="238">
        <f t="shared" ref="AH126:AZ126" si="107">SUM(AH61,AH113)</f>
        <v>0</v>
      </c>
      <c r="AI126" s="238">
        <f t="shared" si="107"/>
        <v>0</v>
      </c>
      <c r="AJ126" s="238">
        <f t="shared" si="107"/>
        <v>0.96842870000000003</v>
      </c>
      <c r="AK126" s="238">
        <f t="shared" si="107"/>
        <v>0</v>
      </c>
      <c r="AL126" s="238">
        <f t="shared" si="107"/>
        <v>3.5958788800000003</v>
      </c>
      <c r="AM126" s="238">
        <f t="shared" si="107"/>
        <v>0</v>
      </c>
      <c r="AN126" s="238">
        <f t="shared" si="107"/>
        <v>19.058426520000001</v>
      </c>
      <c r="AO126" s="238">
        <f t="shared" si="107"/>
        <v>0</v>
      </c>
      <c r="AP126" s="238">
        <f t="shared" si="107"/>
        <v>0</v>
      </c>
      <c r="AQ126" s="238">
        <f t="shared" si="107"/>
        <v>0</v>
      </c>
      <c r="AR126" s="238">
        <f t="shared" si="107"/>
        <v>14.801522120000001</v>
      </c>
      <c r="AS126" s="238">
        <f t="shared" si="107"/>
        <v>26.536904999999997</v>
      </c>
      <c r="AT126" s="238">
        <f t="shared" si="107"/>
        <v>0</v>
      </c>
      <c r="AU126" s="238">
        <f t="shared" si="107"/>
        <v>0</v>
      </c>
      <c r="AV126" s="238">
        <f t="shared" si="107"/>
        <v>163.21766252</v>
      </c>
      <c r="AW126" s="238">
        <f t="shared" si="107"/>
        <v>12.04699546</v>
      </c>
      <c r="AX126" s="238">
        <f t="shared" si="107"/>
        <v>4.8121867400000005</v>
      </c>
      <c r="AY126" s="238">
        <f t="shared" si="107"/>
        <v>646.75534672000003</v>
      </c>
      <c r="AZ126" s="238">
        <f t="shared" si="107"/>
        <v>0</v>
      </c>
      <c r="BA126" s="245"/>
      <c r="BB126" s="251"/>
    </row>
    <row r="127" spans="1:54" ht="14.5" x14ac:dyDescent="0.45">
      <c r="A127" s="253" t="s">
        <v>101</v>
      </c>
      <c r="B127" s="259">
        <f t="shared" ref="B127:AG127" si="108">SUM(B62,B114)</f>
        <v>0</v>
      </c>
      <c r="C127" s="259">
        <f t="shared" si="108"/>
        <v>1875.903693</v>
      </c>
      <c r="D127" s="259">
        <f t="shared" si="108"/>
        <v>0</v>
      </c>
      <c r="E127" s="259">
        <f t="shared" si="108"/>
        <v>4162.0759625199998</v>
      </c>
      <c r="F127" s="259">
        <f t="shared" si="108"/>
        <v>0</v>
      </c>
      <c r="G127" s="259">
        <f t="shared" si="108"/>
        <v>529.16745000000003</v>
      </c>
      <c r="H127" s="259">
        <f t="shared" si="108"/>
        <v>0</v>
      </c>
      <c r="I127" s="259">
        <f t="shared" si="108"/>
        <v>1947.09051692</v>
      </c>
      <c r="J127" s="259">
        <f t="shared" si="108"/>
        <v>662.14327860000003</v>
      </c>
      <c r="K127" s="259">
        <f t="shared" si="108"/>
        <v>120.31581338000001</v>
      </c>
      <c r="L127" s="259">
        <f t="shared" si="108"/>
        <v>258.96642298000006</v>
      </c>
      <c r="M127" s="259">
        <f t="shared" si="108"/>
        <v>473.47430679999997</v>
      </c>
      <c r="N127" s="259">
        <f t="shared" si="108"/>
        <v>3577.7071573200001</v>
      </c>
      <c r="O127" s="259">
        <f t="shared" si="108"/>
        <v>28.50046056</v>
      </c>
      <c r="P127" s="259">
        <f t="shared" si="108"/>
        <v>487.64359680000001</v>
      </c>
      <c r="Q127" s="259">
        <f t="shared" si="108"/>
        <v>100.490911</v>
      </c>
      <c r="R127" s="259">
        <f t="shared" si="108"/>
        <v>43.484843999999995</v>
      </c>
      <c r="S127" s="259">
        <f t="shared" si="108"/>
        <v>0</v>
      </c>
      <c r="T127" s="259">
        <f t="shared" si="108"/>
        <v>113.86380000000001</v>
      </c>
      <c r="U127" s="259">
        <f t="shared" si="108"/>
        <v>0</v>
      </c>
      <c r="V127" s="259">
        <f t="shared" si="108"/>
        <v>598.22319640000001</v>
      </c>
      <c r="W127" s="259">
        <f t="shared" si="108"/>
        <v>12.967974799999999</v>
      </c>
      <c r="X127" s="259">
        <f t="shared" si="108"/>
        <v>72.699949783999998</v>
      </c>
      <c r="Y127" s="259">
        <f t="shared" si="108"/>
        <v>107.60803301600001</v>
      </c>
      <c r="Z127" s="259">
        <f t="shared" si="108"/>
        <v>0</v>
      </c>
      <c r="AA127" s="259">
        <f t="shared" si="108"/>
        <v>0</v>
      </c>
      <c r="AB127" s="259">
        <f t="shared" si="108"/>
        <v>0</v>
      </c>
      <c r="AC127" s="259">
        <f t="shared" si="108"/>
        <v>0</v>
      </c>
      <c r="AD127" s="259">
        <f t="shared" si="108"/>
        <v>0</v>
      </c>
      <c r="AE127" s="259">
        <f t="shared" si="108"/>
        <v>0</v>
      </c>
      <c r="AF127" s="259">
        <f t="shared" si="108"/>
        <v>0</v>
      </c>
      <c r="AG127" s="259">
        <f t="shared" si="108"/>
        <v>0</v>
      </c>
      <c r="AH127" s="259">
        <f t="shared" ref="AH127:AZ127" si="109">SUM(AH62,AH114)</f>
        <v>0</v>
      </c>
      <c r="AI127" s="259">
        <f t="shared" si="109"/>
        <v>0</v>
      </c>
      <c r="AJ127" s="259">
        <f t="shared" si="109"/>
        <v>4.3585917800000002</v>
      </c>
      <c r="AK127" s="259">
        <f t="shared" si="109"/>
        <v>0</v>
      </c>
      <c r="AL127" s="259">
        <f t="shared" si="109"/>
        <v>15.825895200000001</v>
      </c>
      <c r="AM127" s="259">
        <f t="shared" si="109"/>
        <v>0</v>
      </c>
      <c r="AN127" s="259">
        <f t="shared" si="109"/>
        <v>259.91387856</v>
      </c>
      <c r="AO127" s="259">
        <f t="shared" si="109"/>
        <v>89.538023600000002</v>
      </c>
      <c r="AP127" s="259">
        <f t="shared" si="109"/>
        <v>0</v>
      </c>
      <c r="AQ127" s="259">
        <f t="shared" si="109"/>
        <v>0</v>
      </c>
      <c r="AR127" s="259">
        <f t="shared" si="109"/>
        <v>182.15141736000001</v>
      </c>
      <c r="AS127" s="259">
        <f t="shared" si="109"/>
        <v>380.1380868</v>
      </c>
      <c r="AT127" s="259">
        <f t="shared" si="109"/>
        <v>0</v>
      </c>
      <c r="AU127" s="259">
        <f t="shared" si="109"/>
        <v>0</v>
      </c>
      <c r="AV127" s="259">
        <f t="shared" si="109"/>
        <v>277.65106204</v>
      </c>
      <c r="AW127" s="259">
        <f t="shared" si="109"/>
        <v>20.49325442</v>
      </c>
      <c r="AX127" s="259">
        <f t="shared" si="109"/>
        <v>8.1860549799999998</v>
      </c>
      <c r="AY127" s="259">
        <f t="shared" si="109"/>
        <v>1045.26010288</v>
      </c>
      <c r="AZ127" s="259">
        <f t="shared" si="109"/>
        <v>0</v>
      </c>
      <c r="BA127" s="245"/>
      <c r="BB127" s="253"/>
    </row>
    <row r="128" spans="1:54" s="29" customFormat="1" x14ac:dyDescent="0.3">
      <c r="A128" s="260" t="s">
        <v>160</v>
      </c>
      <c r="B128" s="250">
        <f t="shared" ref="B128:AG128" si="110">SUM(B126:B127)</f>
        <v>0</v>
      </c>
      <c r="C128" s="250">
        <f t="shared" si="110"/>
        <v>2211.6926199999998</v>
      </c>
      <c r="D128" s="250">
        <f t="shared" si="110"/>
        <v>0</v>
      </c>
      <c r="E128" s="250">
        <f t="shared" si="110"/>
        <v>4731.5163956400002</v>
      </c>
      <c r="F128" s="250">
        <f t="shared" si="110"/>
        <v>0</v>
      </c>
      <c r="G128" s="250">
        <f t="shared" si="110"/>
        <v>601.22903500000007</v>
      </c>
      <c r="H128" s="250">
        <f t="shared" si="110"/>
        <v>0</v>
      </c>
      <c r="I128" s="250">
        <f t="shared" si="110"/>
        <v>2199.4359712800001</v>
      </c>
      <c r="J128" s="250">
        <f t="shared" si="110"/>
        <v>714.82414840000001</v>
      </c>
      <c r="K128" s="250">
        <f t="shared" si="110"/>
        <v>129.90482092000002</v>
      </c>
      <c r="L128" s="250">
        <f t="shared" si="110"/>
        <v>280.73272032000006</v>
      </c>
      <c r="M128" s="250">
        <f t="shared" si="110"/>
        <v>677.34572916000002</v>
      </c>
      <c r="N128" s="250">
        <f t="shared" si="110"/>
        <v>4116.2984191599999</v>
      </c>
      <c r="O128" s="250">
        <f t="shared" si="110"/>
        <v>48.743535940000001</v>
      </c>
      <c r="P128" s="250">
        <f t="shared" si="110"/>
        <v>823.59576920000006</v>
      </c>
      <c r="Q128" s="250">
        <f t="shared" si="110"/>
        <v>133.455015</v>
      </c>
      <c r="R128" s="250">
        <f t="shared" si="110"/>
        <v>45.965806999999998</v>
      </c>
      <c r="S128" s="250">
        <f t="shared" si="110"/>
        <v>0</v>
      </c>
      <c r="T128" s="250">
        <f t="shared" si="110"/>
        <v>172.22156200000001</v>
      </c>
      <c r="U128" s="250">
        <f t="shared" si="110"/>
        <v>0</v>
      </c>
      <c r="V128" s="250">
        <f t="shared" si="110"/>
        <v>646.15925804000005</v>
      </c>
      <c r="W128" s="250">
        <f t="shared" si="110"/>
        <v>13.542503079999999</v>
      </c>
      <c r="X128" s="250">
        <f t="shared" si="110"/>
        <v>75.920821026399992</v>
      </c>
      <c r="Y128" s="250">
        <f t="shared" si="110"/>
        <v>112.37545885360001</v>
      </c>
      <c r="Z128" s="250">
        <f t="shared" si="110"/>
        <v>0</v>
      </c>
      <c r="AA128" s="250">
        <f t="shared" si="110"/>
        <v>0</v>
      </c>
      <c r="AB128" s="250">
        <f t="shared" si="110"/>
        <v>0</v>
      </c>
      <c r="AC128" s="250">
        <f t="shared" si="110"/>
        <v>0</v>
      </c>
      <c r="AD128" s="250">
        <f t="shared" si="110"/>
        <v>0</v>
      </c>
      <c r="AE128" s="250">
        <f t="shared" si="110"/>
        <v>0</v>
      </c>
      <c r="AF128" s="250">
        <f t="shared" si="110"/>
        <v>0</v>
      </c>
      <c r="AG128" s="250">
        <f t="shared" si="110"/>
        <v>0</v>
      </c>
      <c r="AH128" s="250">
        <f t="shared" ref="AH128:AZ128" si="111">SUM(AH126:AH127)</f>
        <v>0</v>
      </c>
      <c r="AI128" s="250">
        <f t="shared" si="111"/>
        <v>0</v>
      </c>
      <c r="AJ128" s="250">
        <f t="shared" si="111"/>
        <v>5.3270204799999998</v>
      </c>
      <c r="AK128" s="250">
        <f t="shared" si="111"/>
        <v>0</v>
      </c>
      <c r="AL128" s="250">
        <f t="shared" si="111"/>
        <v>19.421774080000002</v>
      </c>
      <c r="AM128" s="250">
        <f t="shared" si="111"/>
        <v>0</v>
      </c>
      <c r="AN128" s="250">
        <f t="shared" si="111"/>
        <v>278.97230508000001</v>
      </c>
      <c r="AO128" s="250">
        <f t="shared" si="111"/>
        <v>89.538023600000002</v>
      </c>
      <c r="AP128" s="250">
        <f t="shared" si="111"/>
        <v>0</v>
      </c>
      <c r="AQ128" s="250">
        <f t="shared" si="111"/>
        <v>0</v>
      </c>
      <c r="AR128" s="250">
        <f t="shared" si="111"/>
        <v>196.95293948</v>
      </c>
      <c r="AS128" s="250">
        <f t="shared" si="111"/>
        <v>406.67499179999999</v>
      </c>
      <c r="AT128" s="250">
        <f t="shared" si="111"/>
        <v>0</v>
      </c>
      <c r="AU128" s="250">
        <f t="shared" si="111"/>
        <v>0</v>
      </c>
      <c r="AV128" s="250">
        <f t="shared" si="111"/>
        <v>440.86872456000003</v>
      </c>
      <c r="AW128" s="250">
        <f t="shared" si="111"/>
        <v>32.540249879999998</v>
      </c>
      <c r="AX128" s="250">
        <f t="shared" si="111"/>
        <v>12.998241719999999</v>
      </c>
      <c r="AY128" s="250">
        <f t="shared" si="111"/>
        <v>1692.0154496</v>
      </c>
      <c r="AZ128" s="250">
        <f t="shared" si="111"/>
        <v>0</v>
      </c>
      <c r="BA128" s="245"/>
      <c r="BB128" s="253"/>
    </row>
    <row r="129" spans="1:54" s="30" customFormat="1" x14ac:dyDescent="0.3">
      <c r="A129" s="262" t="s">
        <v>164</v>
      </c>
      <c r="B129" s="275">
        <f t="shared" ref="B129:AG129" si="112">SUM(B125,B128)</f>
        <v>0</v>
      </c>
      <c r="C129" s="275">
        <f t="shared" si="112"/>
        <v>47414.972914000005</v>
      </c>
      <c r="D129" s="275">
        <f t="shared" si="112"/>
        <v>4751.7808570000007</v>
      </c>
      <c r="E129" s="275">
        <f t="shared" si="112"/>
        <v>61308.340878879993</v>
      </c>
      <c r="F129" s="275">
        <f t="shared" si="112"/>
        <v>19745.033858000003</v>
      </c>
      <c r="G129" s="275">
        <f t="shared" si="112"/>
        <v>23397.271177000002</v>
      </c>
      <c r="H129" s="275">
        <f t="shared" si="112"/>
        <v>2857.3480319999999</v>
      </c>
      <c r="I129" s="275">
        <f t="shared" si="112"/>
        <v>66441.281696439997</v>
      </c>
      <c r="J129" s="275">
        <f t="shared" si="112"/>
        <v>89801.793841999999</v>
      </c>
      <c r="K129" s="275">
        <f t="shared" si="112"/>
        <v>56532.299736099994</v>
      </c>
      <c r="L129" s="275">
        <f t="shared" si="112"/>
        <v>57588.441489099998</v>
      </c>
      <c r="M129" s="275">
        <f t="shared" si="112"/>
        <v>45747.972432239992</v>
      </c>
      <c r="N129" s="275">
        <f t="shared" si="112"/>
        <v>132949.62664240002</v>
      </c>
      <c r="O129" s="275">
        <f t="shared" si="112"/>
        <v>26330.913281200006</v>
      </c>
      <c r="P129" s="275">
        <f t="shared" si="112"/>
        <v>96057.543191260003</v>
      </c>
      <c r="Q129" s="275">
        <f t="shared" si="112"/>
        <v>81707.905983999997</v>
      </c>
      <c r="R129" s="275">
        <f t="shared" si="112"/>
        <v>45318.093566000003</v>
      </c>
      <c r="S129" s="275">
        <f t="shared" si="112"/>
        <v>16359.017989</v>
      </c>
      <c r="T129" s="275">
        <f t="shared" si="112"/>
        <v>17890.640687999999</v>
      </c>
      <c r="U129" s="275">
        <f t="shared" si="112"/>
        <v>53193.448262000013</v>
      </c>
      <c r="V129" s="275">
        <f t="shared" si="112"/>
        <v>23838.22624064</v>
      </c>
      <c r="W129" s="275">
        <f t="shared" si="112"/>
        <v>13810.016724319999</v>
      </c>
      <c r="X129" s="275">
        <f t="shared" si="112"/>
        <v>38950.185481965593</v>
      </c>
      <c r="Y129" s="275">
        <f t="shared" si="112"/>
        <v>133120.20412783441</v>
      </c>
      <c r="Z129" s="275">
        <f t="shared" si="112"/>
        <v>238627.42235879999</v>
      </c>
      <c r="AA129" s="275">
        <f t="shared" si="112"/>
        <v>14458.256837999999</v>
      </c>
      <c r="AB129" s="275">
        <f t="shared" si="112"/>
        <v>21431.414938000002</v>
      </c>
      <c r="AC129" s="275">
        <f t="shared" si="112"/>
        <v>13415.615313</v>
      </c>
      <c r="AD129" s="275">
        <f t="shared" si="112"/>
        <v>42202.377987</v>
      </c>
      <c r="AE129" s="275">
        <f t="shared" si="112"/>
        <v>26087.256416720003</v>
      </c>
      <c r="AF129" s="275">
        <f t="shared" si="112"/>
        <v>40687.066923999999</v>
      </c>
      <c r="AG129" s="275">
        <f t="shared" si="112"/>
        <v>79747.543474000006</v>
      </c>
      <c r="AH129" s="275">
        <f t="shared" ref="AH129:AZ129" si="113">SUM(AH125,AH128)</f>
        <v>27593.293589000001</v>
      </c>
      <c r="AI129" s="275">
        <f t="shared" si="113"/>
        <v>12223.322013000001</v>
      </c>
      <c r="AJ129" s="275">
        <f t="shared" si="113"/>
        <v>74817.251677699998</v>
      </c>
      <c r="AK129" s="275">
        <f t="shared" si="113"/>
        <v>32247.983288000007</v>
      </c>
      <c r="AL129" s="275">
        <f t="shared" si="113"/>
        <v>21118.630252800001</v>
      </c>
      <c r="AM129" s="275">
        <f t="shared" si="113"/>
        <v>9643.3585920000005</v>
      </c>
      <c r="AN129" s="275">
        <f t="shared" si="113"/>
        <v>102286.55078775999</v>
      </c>
      <c r="AO129" s="275">
        <f t="shared" si="113"/>
        <v>106829.66744482002</v>
      </c>
      <c r="AP129" s="275">
        <f t="shared" si="113"/>
        <v>44890.272322719997</v>
      </c>
      <c r="AQ129" s="275">
        <f t="shared" si="113"/>
        <v>45470.353015999994</v>
      </c>
      <c r="AR129" s="275">
        <f t="shared" si="113"/>
        <v>46208.697244280003</v>
      </c>
      <c r="AS129" s="275">
        <f t="shared" si="113"/>
        <v>111441.86402240003</v>
      </c>
      <c r="AT129" s="275">
        <f t="shared" si="113"/>
        <v>9743.9979939999994</v>
      </c>
      <c r="AU129" s="275">
        <f t="shared" si="113"/>
        <v>81938.097797080001</v>
      </c>
      <c r="AV129" s="275">
        <f t="shared" si="113"/>
        <v>69260.060852879993</v>
      </c>
      <c r="AW129" s="275">
        <f t="shared" si="113"/>
        <v>5312.4927207400005</v>
      </c>
      <c r="AX129" s="275">
        <f t="shared" si="113"/>
        <v>7471.1762620600002</v>
      </c>
      <c r="AY129" s="275">
        <f t="shared" si="113"/>
        <v>133174.99903899999</v>
      </c>
      <c r="AZ129" s="275">
        <f t="shared" si="113"/>
        <v>166268.64909896001</v>
      </c>
      <c r="BA129" s="245"/>
      <c r="BB129" s="253"/>
    </row>
    <row r="130" spans="1:54" s="30" customFormat="1" x14ac:dyDescent="0.3">
      <c r="A130" s="265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0"/>
      <c r="AB130" s="240"/>
      <c r="AC130" s="240"/>
      <c r="AD130" s="240"/>
      <c r="AE130" s="240"/>
      <c r="AF130" s="240"/>
      <c r="AG130" s="240"/>
      <c r="AH130" s="240"/>
      <c r="AI130" s="240"/>
      <c r="AJ130" s="240"/>
      <c r="AK130" s="240"/>
      <c r="AL130" s="240"/>
      <c r="AM130" s="240"/>
      <c r="AN130" s="240"/>
      <c r="AO130" s="240"/>
      <c r="AP130" s="240"/>
      <c r="AQ130" s="240"/>
      <c r="AR130" s="240"/>
      <c r="AS130" s="240"/>
      <c r="AT130" s="240"/>
      <c r="AU130" s="240"/>
      <c r="AV130" s="240"/>
      <c r="AW130" s="240"/>
      <c r="AX130" s="240"/>
      <c r="AY130" s="240"/>
      <c r="AZ130" s="240"/>
      <c r="BA130" s="245"/>
      <c r="BB130" s="253"/>
    </row>
    <row r="131" spans="1:54" s="30" customFormat="1" x14ac:dyDescent="0.3">
      <c r="A131" s="247" t="s">
        <v>187</v>
      </c>
      <c r="B131" s="238"/>
      <c r="C131" s="238">
        <f t="shared" ref="C131:AH131" si="114">SUM(C31,C95)</f>
        <v>917.67999999999984</v>
      </c>
      <c r="D131" s="238">
        <f t="shared" si="114"/>
        <v>193.34000000000003</v>
      </c>
      <c r="E131" s="238">
        <f t="shared" si="114"/>
        <v>690.28000000000009</v>
      </c>
      <c r="F131" s="238">
        <f t="shared" si="114"/>
        <v>576.79999999999995</v>
      </c>
      <c r="G131" s="238">
        <f t="shared" si="114"/>
        <v>417.53</v>
      </c>
      <c r="H131" s="238">
        <f t="shared" si="114"/>
        <v>119.68</v>
      </c>
      <c r="I131" s="238">
        <f t="shared" si="114"/>
        <v>634.21999999999991</v>
      </c>
      <c r="J131" s="238">
        <f t="shared" si="114"/>
        <v>1465.7800000000002</v>
      </c>
      <c r="K131" s="238">
        <f t="shared" si="114"/>
        <v>816.47</v>
      </c>
      <c r="L131" s="238">
        <f t="shared" si="114"/>
        <v>693.6</v>
      </c>
      <c r="M131" s="238">
        <f t="shared" si="114"/>
        <v>452.74000000000007</v>
      </c>
      <c r="N131" s="238">
        <f t="shared" si="114"/>
        <v>1223.49</v>
      </c>
      <c r="O131" s="238">
        <f t="shared" si="114"/>
        <v>661.81</v>
      </c>
      <c r="P131" s="238">
        <f t="shared" si="114"/>
        <v>1327.57</v>
      </c>
      <c r="Q131" s="238">
        <f t="shared" si="114"/>
        <v>926.2</v>
      </c>
      <c r="R131" s="238">
        <f t="shared" si="114"/>
        <v>809.49</v>
      </c>
      <c r="S131" s="238">
        <f t="shared" si="114"/>
        <v>453.21999999999997</v>
      </c>
      <c r="T131" s="238">
        <f t="shared" si="114"/>
        <v>213.74</v>
      </c>
      <c r="U131" s="238">
        <f t="shared" si="114"/>
        <v>981.95640000000003</v>
      </c>
      <c r="V131" s="238">
        <f t="shared" si="114"/>
        <v>270.32359999999994</v>
      </c>
      <c r="W131" s="238">
        <f t="shared" si="114"/>
        <v>365.08</v>
      </c>
      <c r="X131" s="238">
        <f t="shared" si="114"/>
        <v>249.02360000000002</v>
      </c>
      <c r="Y131" s="238">
        <f t="shared" si="114"/>
        <v>1618.8263999999997</v>
      </c>
      <c r="Z131" s="238">
        <f t="shared" si="114"/>
        <v>2098.8263999999999</v>
      </c>
      <c r="AA131" s="238">
        <f t="shared" si="114"/>
        <v>251.34</v>
      </c>
      <c r="AB131" s="238">
        <f t="shared" si="114"/>
        <v>664.15</v>
      </c>
      <c r="AC131" s="238">
        <f t="shared" si="114"/>
        <v>345.61999999999995</v>
      </c>
      <c r="AD131" s="238">
        <f t="shared" si="114"/>
        <v>1058.0099999999998</v>
      </c>
      <c r="AE131" s="238">
        <f t="shared" si="114"/>
        <v>251.97359999999998</v>
      </c>
      <c r="AF131" s="238">
        <f t="shared" si="114"/>
        <v>1081.33</v>
      </c>
      <c r="AG131" s="238">
        <f t="shared" si="114"/>
        <v>1402.99</v>
      </c>
      <c r="AH131" s="238">
        <f t="shared" si="114"/>
        <v>347.19</v>
      </c>
      <c r="AI131" s="238">
        <f t="shared" ref="AI131:AZ131" si="115">SUM(AI31,AI95)</f>
        <v>215.14</v>
      </c>
      <c r="AJ131" s="238">
        <f t="shared" si="115"/>
        <v>983.06</v>
      </c>
      <c r="AK131" s="238">
        <f t="shared" si="115"/>
        <v>858.55</v>
      </c>
      <c r="AL131" s="238">
        <f t="shared" si="115"/>
        <v>408.17999999999995</v>
      </c>
      <c r="AM131" s="238">
        <f t="shared" si="115"/>
        <v>337.29</v>
      </c>
      <c r="AN131" s="238">
        <f t="shared" si="115"/>
        <v>1301.0835999999999</v>
      </c>
      <c r="AO131" s="238">
        <f t="shared" si="115"/>
        <v>1660.4164000000001</v>
      </c>
      <c r="AP131" s="238">
        <f t="shared" si="115"/>
        <v>1326.6564000000001</v>
      </c>
      <c r="AQ131" s="238">
        <f t="shared" si="115"/>
        <v>681.69</v>
      </c>
      <c r="AR131" s="238">
        <f t="shared" si="115"/>
        <v>552.05999999999995</v>
      </c>
      <c r="AS131" s="238">
        <f t="shared" si="115"/>
        <v>1107.3999999999999</v>
      </c>
      <c r="AT131" s="238">
        <f t="shared" si="115"/>
        <v>207.81</v>
      </c>
      <c r="AU131" s="238">
        <f t="shared" si="115"/>
        <v>1193.5536000000002</v>
      </c>
      <c r="AV131" s="238">
        <f t="shared" si="115"/>
        <v>570.39</v>
      </c>
      <c r="AW131" s="238">
        <f t="shared" si="115"/>
        <v>186.09</v>
      </c>
      <c r="AX131" s="238">
        <f t="shared" si="115"/>
        <v>330.47999999999996</v>
      </c>
      <c r="AY131" s="238">
        <f t="shared" si="115"/>
        <v>1475.4363999999998</v>
      </c>
      <c r="AZ131" s="238">
        <f t="shared" si="115"/>
        <v>2222.5636</v>
      </c>
      <c r="BA131" s="245"/>
      <c r="BB131" s="253"/>
    </row>
    <row r="132" spans="1:54" s="31" customFormat="1" x14ac:dyDescent="0.3">
      <c r="A132" s="276" t="s">
        <v>188</v>
      </c>
      <c r="B132" s="264"/>
      <c r="C132" s="264">
        <f t="shared" ref="C132:AH132" si="116">IFERROR(C131/C135,0)</f>
        <v>0.99752163137527716</v>
      </c>
      <c r="D132" s="264">
        <f t="shared" si="116"/>
        <v>1</v>
      </c>
      <c r="E132" s="264">
        <f t="shared" si="116"/>
        <v>0.98727023812452408</v>
      </c>
      <c r="F132" s="264">
        <f t="shared" si="116"/>
        <v>1</v>
      </c>
      <c r="G132" s="264">
        <f t="shared" si="116"/>
        <v>0.99008797514879887</v>
      </c>
      <c r="H132" s="264">
        <f t="shared" si="116"/>
        <v>1</v>
      </c>
      <c r="I132" s="264">
        <f t="shared" si="116"/>
        <v>0.98294941860266882</v>
      </c>
      <c r="J132" s="264">
        <f t="shared" si="116"/>
        <v>0.99084982518947939</v>
      </c>
      <c r="K132" s="264">
        <f t="shared" si="116"/>
        <v>0.99927863261838745</v>
      </c>
      <c r="L132" s="264">
        <f t="shared" si="116"/>
        <v>0.9863237172459044</v>
      </c>
      <c r="M132" s="264">
        <f t="shared" si="116"/>
        <v>0.98496167973886362</v>
      </c>
      <c r="N132" s="264">
        <f t="shared" si="116"/>
        <v>0.9846206391048965</v>
      </c>
      <c r="O132" s="264">
        <f t="shared" si="116"/>
        <v>0.99892742957728409</v>
      </c>
      <c r="P132" s="264">
        <f t="shared" si="116"/>
        <v>0.99198992624766325</v>
      </c>
      <c r="Q132" s="264">
        <f t="shared" si="116"/>
        <v>0.99668560606060597</v>
      </c>
      <c r="R132" s="264">
        <f t="shared" si="116"/>
        <v>1</v>
      </c>
      <c r="S132" s="264">
        <f t="shared" si="116"/>
        <v>1</v>
      </c>
      <c r="T132" s="264">
        <f t="shared" si="116"/>
        <v>1</v>
      </c>
      <c r="U132" s="264">
        <f t="shared" si="116"/>
        <v>1</v>
      </c>
      <c r="V132" s="264">
        <f t="shared" si="116"/>
        <v>0.98768984788785097</v>
      </c>
      <c r="W132" s="264">
        <f t="shared" si="116"/>
        <v>0.99757246800543442</v>
      </c>
      <c r="X132" s="264">
        <f t="shared" si="116"/>
        <v>0.98039215686274517</v>
      </c>
      <c r="Y132" s="264">
        <f t="shared" si="116"/>
        <v>0.99546677187335053</v>
      </c>
      <c r="Z132" s="264">
        <f t="shared" si="116"/>
        <v>1</v>
      </c>
      <c r="AA132" s="264">
        <f t="shared" si="116"/>
        <v>1</v>
      </c>
      <c r="AB132" s="264">
        <f t="shared" si="116"/>
        <v>1</v>
      </c>
      <c r="AC132" s="264">
        <f t="shared" si="116"/>
        <v>1</v>
      </c>
      <c r="AD132" s="264">
        <f t="shared" si="116"/>
        <v>1</v>
      </c>
      <c r="AE132" s="264">
        <f t="shared" si="116"/>
        <v>1</v>
      </c>
      <c r="AF132" s="264">
        <f t="shared" si="116"/>
        <v>1</v>
      </c>
      <c r="AG132" s="264">
        <f t="shared" si="116"/>
        <v>1</v>
      </c>
      <c r="AH132" s="264">
        <f t="shared" si="116"/>
        <v>1</v>
      </c>
      <c r="AI132" s="264">
        <f t="shared" ref="AI132:AZ132" si="117">IFERROR(AI131/AI135,0)</f>
        <v>1</v>
      </c>
      <c r="AJ132" s="264">
        <f t="shared" si="117"/>
        <v>0.99895659610514032</v>
      </c>
      <c r="AK132" s="264">
        <f t="shared" si="117"/>
        <v>1</v>
      </c>
      <c r="AL132" s="264">
        <f t="shared" si="117"/>
        <v>0.99060024288125903</v>
      </c>
      <c r="AM132" s="264">
        <f t="shared" si="117"/>
        <v>1</v>
      </c>
      <c r="AN132" s="264">
        <f t="shared" si="117"/>
        <v>0.9916153297995175</v>
      </c>
      <c r="AO132" s="264">
        <f t="shared" si="117"/>
        <v>0.99575471092753842</v>
      </c>
      <c r="AP132" s="264">
        <f t="shared" si="117"/>
        <v>1</v>
      </c>
      <c r="AQ132" s="264">
        <f t="shared" si="117"/>
        <v>1</v>
      </c>
      <c r="AR132" s="264">
        <f t="shared" si="117"/>
        <v>0.98763373647786534</v>
      </c>
      <c r="AS132" s="264">
        <f t="shared" si="117"/>
        <v>0.984333681473745</v>
      </c>
      <c r="AT132" s="264">
        <f t="shared" si="117"/>
        <v>1</v>
      </c>
      <c r="AU132" s="264">
        <f t="shared" si="117"/>
        <v>1</v>
      </c>
      <c r="AV132" s="264">
        <f t="shared" si="117"/>
        <v>0.98802637924249048</v>
      </c>
      <c r="AW132" s="264">
        <f t="shared" si="117"/>
        <v>0.99726581214811127</v>
      </c>
      <c r="AX132" s="264">
        <f t="shared" si="117"/>
        <v>0.9993837012880582</v>
      </c>
      <c r="AY132" s="264">
        <f t="shared" si="117"/>
        <v>0.98271361871332563</v>
      </c>
      <c r="AZ132" s="264">
        <f t="shared" si="117"/>
        <v>1</v>
      </c>
      <c r="BA132" s="277"/>
      <c r="BB132" s="277"/>
    </row>
    <row r="133" spans="1:54" s="30" customFormat="1" x14ac:dyDescent="0.3">
      <c r="A133" s="247" t="s">
        <v>189</v>
      </c>
      <c r="B133" s="238"/>
      <c r="C133" s="238">
        <f t="shared" ref="C133:AH133" si="118">SUM(C43)</f>
        <v>2.2800000000000002</v>
      </c>
      <c r="D133" s="238">
        <f t="shared" si="118"/>
        <v>0</v>
      </c>
      <c r="E133" s="238">
        <f t="shared" si="118"/>
        <v>8.9003999999999994</v>
      </c>
      <c r="F133" s="238">
        <f t="shared" si="118"/>
        <v>0</v>
      </c>
      <c r="G133" s="238">
        <f t="shared" si="118"/>
        <v>4.18</v>
      </c>
      <c r="H133" s="238">
        <f t="shared" si="118"/>
        <v>0</v>
      </c>
      <c r="I133" s="238">
        <f t="shared" si="118"/>
        <v>11.0014</v>
      </c>
      <c r="J133" s="238">
        <f t="shared" si="118"/>
        <v>13.536</v>
      </c>
      <c r="K133" s="238">
        <f t="shared" si="118"/>
        <v>0.58940000000000003</v>
      </c>
      <c r="L133" s="238">
        <f t="shared" si="118"/>
        <v>9.6173999999999999</v>
      </c>
      <c r="M133" s="238">
        <f t="shared" si="118"/>
        <v>6.9123999999999999</v>
      </c>
      <c r="N133" s="238">
        <f t="shared" si="118"/>
        <v>19.110399999999998</v>
      </c>
      <c r="O133" s="238">
        <f t="shared" si="118"/>
        <v>0.71060000000000001</v>
      </c>
      <c r="P133" s="238">
        <f t="shared" si="118"/>
        <v>10.719800000000001</v>
      </c>
      <c r="Q133" s="238">
        <f t="shared" si="118"/>
        <v>3.08</v>
      </c>
      <c r="R133" s="238">
        <f t="shared" si="118"/>
        <v>0</v>
      </c>
      <c r="S133" s="238">
        <f t="shared" si="118"/>
        <v>0</v>
      </c>
      <c r="T133" s="238">
        <f t="shared" si="118"/>
        <v>0</v>
      </c>
      <c r="U133" s="238">
        <f t="shared" si="118"/>
        <v>0</v>
      </c>
      <c r="V133" s="238">
        <f t="shared" si="118"/>
        <v>3.3692000000000002</v>
      </c>
      <c r="W133" s="238">
        <f t="shared" si="118"/>
        <v>0.88839999999999997</v>
      </c>
      <c r="X133" s="238">
        <f t="shared" si="118"/>
        <v>4.9804719999999998</v>
      </c>
      <c r="Y133" s="238">
        <f t="shared" si="118"/>
        <v>7.3719280000000005</v>
      </c>
      <c r="Z133" s="238">
        <f t="shared" si="118"/>
        <v>0</v>
      </c>
      <c r="AA133" s="238">
        <f t="shared" si="118"/>
        <v>0</v>
      </c>
      <c r="AB133" s="238">
        <f t="shared" si="118"/>
        <v>0</v>
      </c>
      <c r="AC133" s="238">
        <f t="shared" si="118"/>
        <v>0</v>
      </c>
      <c r="AD133" s="238">
        <f t="shared" si="118"/>
        <v>0</v>
      </c>
      <c r="AE133" s="238">
        <f t="shared" si="118"/>
        <v>0</v>
      </c>
      <c r="AF133" s="238">
        <f t="shared" si="118"/>
        <v>0</v>
      </c>
      <c r="AG133" s="238">
        <f t="shared" si="118"/>
        <v>0</v>
      </c>
      <c r="AH133" s="238">
        <f t="shared" si="118"/>
        <v>0</v>
      </c>
      <c r="AI133" s="238">
        <f t="shared" ref="AI133:AZ133" si="119">SUM(AI43)</f>
        <v>0</v>
      </c>
      <c r="AJ133" s="238">
        <f t="shared" si="119"/>
        <v>1.0268000000000002</v>
      </c>
      <c r="AK133" s="238">
        <f t="shared" si="119"/>
        <v>0</v>
      </c>
      <c r="AL133" s="238">
        <f t="shared" si="119"/>
        <v>3.8732000000000002</v>
      </c>
      <c r="AM133" s="238">
        <f t="shared" si="119"/>
        <v>0</v>
      </c>
      <c r="AN133" s="238">
        <f t="shared" si="119"/>
        <v>11.0014</v>
      </c>
      <c r="AO133" s="238">
        <f t="shared" si="119"/>
        <v>7.0789999999999997</v>
      </c>
      <c r="AP133" s="238">
        <f t="shared" si="119"/>
        <v>0</v>
      </c>
      <c r="AQ133" s="238">
        <f t="shared" si="119"/>
        <v>0</v>
      </c>
      <c r="AR133" s="238">
        <f t="shared" si="119"/>
        <v>6.9123999999999999</v>
      </c>
      <c r="AS133" s="238">
        <f t="shared" si="119"/>
        <v>17.625</v>
      </c>
      <c r="AT133" s="238">
        <f t="shared" si="119"/>
        <v>0</v>
      </c>
      <c r="AU133" s="238">
        <f t="shared" si="119"/>
        <v>0</v>
      </c>
      <c r="AV133" s="238">
        <f t="shared" si="119"/>
        <v>6.9123999999999999</v>
      </c>
      <c r="AW133" s="238">
        <f t="shared" si="119"/>
        <v>0.51019999999999999</v>
      </c>
      <c r="AX133" s="238">
        <f t="shared" si="119"/>
        <v>0.20380000000000001</v>
      </c>
      <c r="AY133" s="238">
        <f t="shared" si="119"/>
        <v>25.953600000000002</v>
      </c>
      <c r="AZ133" s="238">
        <f t="shared" si="119"/>
        <v>0</v>
      </c>
      <c r="BA133" s="245"/>
      <c r="BB133" s="253"/>
    </row>
    <row r="134" spans="1:54" s="32" customFormat="1" x14ac:dyDescent="0.3">
      <c r="A134" s="278" t="s">
        <v>190</v>
      </c>
      <c r="B134" s="279"/>
      <c r="C134" s="279">
        <f t="shared" ref="C134:AH134" si="120">IFERROR(C133/C135,0)</f>
        <v>2.478368624722815E-3</v>
      </c>
      <c r="D134" s="279">
        <f t="shared" si="120"/>
        <v>0</v>
      </c>
      <c r="E134" s="279">
        <f t="shared" si="120"/>
        <v>1.2729761875475911E-2</v>
      </c>
      <c r="F134" s="279">
        <f t="shared" si="120"/>
        <v>0</v>
      </c>
      <c r="G134" s="279">
        <f t="shared" si="120"/>
        <v>9.9120248512010629E-3</v>
      </c>
      <c r="H134" s="279">
        <f t="shared" si="120"/>
        <v>0</v>
      </c>
      <c r="I134" s="279">
        <f t="shared" si="120"/>
        <v>1.7050581397331215E-2</v>
      </c>
      <c r="J134" s="279">
        <f t="shared" si="120"/>
        <v>9.1501748105205366E-3</v>
      </c>
      <c r="K134" s="279">
        <f t="shared" si="120"/>
        <v>7.2136738161264653E-4</v>
      </c>
      <c r="L134" s="279">
        <f t="shared" si="120"/>
        <v>1.3676282754095674E-2</v>
      </c>
      <c r="M134" s="279">
        <f t="shared" si="120"/>
        <v>1.5038320261136457E-2</v>
      </c>
      <c r="N134" s="279">
        <f t="shared" si="120"/>
        <v>1.5379360895103524E-2</v>
      </c>
      <c r="O134" s="279">
        <f t="shared" si="120"/>
        <v>1.0725704227159127E-3</v>
      </c>
      <c r="P134" s="279">
        <f t="shared" si="120"/>
        <v>8.0100737523367514E-3</v>
      </c>
      <c r="Q134" s="279">
        <f t="shared" si="120"/>
        <v>3.3143939393939391E-3</v>
      </c>
      <c r="R134" s="279">
        <f t="shared" si="120"/>
        <v>0</v>
      </c>
      <c r="S134" s="279">
        <f t="shared" si="120"/>
        <v>0</v>
      </c>
      <c r="T134" s="279">
        <f t="shared" si="120"/>
        <v>0</v>
      </c>
      <c r="U134" s="279">
        <f t="shared" si="120"/>
        <v>0</v>
      </c>
      <c r="V134" s="279">
        <f t="shared" si="120"/>
        <v>1.23101521121491E-2</v>
      </c>
      <c r="W134" s="279">
        <f t="shared" si="120"/>
        <v>2.4275319945656509E-3</v>
      </c>
      <c r="X134" s="279">
        <f t="shared" si="120"/>
        <v>1.9607843137254902E-2</v>
      </c>
      <c r="Y134" s="279">
        <f t="shared" si="120"/>
        <v>4.533228126649508E-3</v>
      </c>
      <c r="Z134" s="279">
        <f t="shared" si="120"/>
        <v>0</v>
      </c>
      <c r="AA134" s="279">
        <f t="shared" si="120"/>
        <v>0</v>
      </c>
      <c r="AB134" s="279">
        <f t="shared" si="120"/>
        <v>0</v>
      </c>
      <c r="AC134" s="279">
        <f t="shared" si="120"/>
        <v>0</v>
      </c>
      <c r="AD134" s="279">
        <f t="shared" si="120"/>
        <v>0</v>
      </c>
      <c r="AE134" s="279">
        <f t="shared" si="120"/>
        <v>0</v>
      </c>
      <c r="AF134" s="279">
        <f t="shared" si="120"/>
        <v>0</v>
      </c>
      <c r="AG134" s="279">
        <f t="shared" si="120"/>
        <v>0</v>
      </c>
      <c r="AH134" s="279">
        <f t="shared" si="120"/>
        <v>0</v>
      </c>
      <c r="AI134" s="279">
        <f t="shared" ref="AI134:AZ134" si="121">IFERROR(AI133/AI135,0)</f>
        <v>0</v>
      </c>
      <c r="AJ134" s="279">
        <f t="shared" si="121"/>
        <v>1.0434038948596814E-3</v>
      </c>
      <c r="AK134" s="279">
        <f t="shared" si="121"/>
        <v>0</v>
      </c>
      <c r="AL134" s="279">
        <f t="shared" si="121"/>
        <v>9.3997571187409805E-3</v>
      </c>
      <c r="AM134" s="279">
        <f t="shared" si="121"/>
        <v>0</v>
      </c>
      <c r="AN134" s="279">
        <f t="shared" si="121"/>
        <v>8.3846702004824383E-3</v>
      </c>
      <c r="AO134" s="279">
        <f t="shared" si="121"/>
        <v>4.2452890724616089E-3</v>
      </c>
      <c r="AP134" s="279">
        <f t="shared" si="121"/>
        <v>0</v>
      </c>
      <c r="AQ134" s="279">
        <f t="shared" si="121"/>
        <v>0</v>
      </c>
      <c r="AR134" s="279">
        <f t="shared" si="121"/>
        <v>1.2366263522134545E-2</v>
      </c>
      <c r="AS134" s="279">
        <f t="shared" si="121"/>
        <v>1.5666318526254976E-2</v>
      </c>
      <c r="AT134" s="279">
        <f t="shared" si="121"/>
        <v>0</v>
      </c>
      <c r="AU134" s="279">
        <f t="shared" si="121"/>
        <v>0</v>
      </c>
      <c r="AV134" s="279">
        <f t="shared" si="121"/>
        <v>1.1973620757509408E-2</v>
      </c>
      <c r="AW134" s="279">
        <f t="shared" si="121"/>
        <v>2.7341878518886901E-3</v>
      </c>
      <c r="AX134" s="279">
        <f t="shared" si="121"/>
        <v>6.1629871194174019E-4</v>
      </c>
      <c r="AY134" s="279">
        <f t="shared" si="121"/>
        <v>1.7286381286674351E-2</v>
      </c>
      <c r="AZ134" s="279">
        <f t="shared" si="121"/>
        <v>0</v>
      </c>
      <c r="BA134" s="280"/>
      <c r="BB134" s="281"/>
    </row>
    <row r="135" spans="1:54" s="30" customFormat="1" x14ac:dyDescent="0.3">
      <c r="A135" s="265" t="s">
        <v>184</v>
      </c>
      <c r="B135" s="240"/>
      <c r="C135" s="240">
        <f t="shared" ref="C135:AH135" si="122">C131+C133</f>
        <v>919.95999999999981</v>
      </c>
      <c r="D135" s="240">
        <f t="shared" si="122"/>
        <v>193.34000000000003</v>
      </c>
      <c r="E135" s="240">
        <f t="shared" si="122"/>
        <v>699.18040000000008</v>
      </c>
      <c r="F135" s="240">
        <f t="shared" si="122"/>
        <v>576.79999999999995</v>
      </c>
      <c r="G135" s="240">
        <f t="shared" si="122"/>
        <v>421.71</v>
      </c>
      <c r="H135" s="240">
        <f t="shared" si="122"/>
        <v>119.68</v>
      </c>
      <c r="I135" s="240">
        <f t="shared" si="122"/>
        <v>645.2213999999999</v>
      </c>
      <c r="J135" s="240">
        <f t="shared" si="122"/>
        <v>1479.3160000000003</v>
      </c>
      <c r="K135" s="240">
        <f t="shared" si="122"/>
        <v>817.05939999999998</v>
      </c>
      <c r="L135" s="240">
        <f t="shared" si="122"/>
        <v>703.2174</v>
      </c>
      <c r="M135" s="240">
        <f t="shared" si="122"/>
        <v>459.65240000000006</v>
      </c>
      <c r="N135" s="240">
        <f t="shared" si="122"/>
        <v>1242.6004</v>
      </c>
      <c r="O135" s="240">
        <f t="shared" si="122"/>
        <v>662.52059999999994</v>
      </c>
      <c r="P135" s="240">
        <f t="shared" si="122"/>
        <v>1338.2898</v>
      </c>
      <c r="Q135" s="240">
        <f t="shared" si="122"/>
        <v>929.28000000000009</v>
      </c>
      <c r="R135" s="240">
        <f t="shared" si="122"/>
        <v>809.49</v>
      </c>
      <c r="S135" s="240">
        <f t="shared" si="122"/>
        <v>453.21999999999997</v>
      </c>
      <c r="T135" s="240">
        <f t="shared" si="122"/>
        <v>213.74</v>
      </c>
      <c r="U135" s="240">
        <f t="shared" si="122"/>
        <v>981.95640000000003</v>
      </c>
      <c r="V135" s="240">
        <f t="shared" si="122"/>
        <v>273.69279999999992</v>
      </c>
      <c r="W135" s="240">
        <f t="shared" si="122"/>
        <v>365.96839999999997</v>
      </c>
      <c r="X135" s="240">
        <f t="shared" si="122"/>
        <v>254.00407200000001</v>
      </c>
      <c r="Y135" s="240">
        <f t="shared" si="122"/>
        <v>1626.1983279999997</v>
      </c>
      <c r="Z135" s="240">
        <f t="shared" si="122"/>
        <v>2098.8263999999999</v>
      </c>
      <c r="AA135" s="240">
        <f t="shared" si="122"/>
        <v>251.34</v>
      </c>
      <c r="AB135" s="240">
        <f t="shared" si="122"/>
        <v>664.15</v>
      </c>
      <c r="AC135" s="240">
        <f t="shared" si="122"/>
        <v>345.61999999999995</v>
      </c>
      <c r="AD135" s="240">
        <f t="shared" si="122"/>
        <v>1058.0099999999998</v>
      </c>
      <c r="AE135" s="240">
        <f t="shared" si="122"/>
        <v>251.97359999999998</v>
      </c>
      <c r="AF135" s="240">
        <f t="shared" si="122"/>
        <v>1081.33</v>
      </c>
      <c r="AG135" s="240">
        <f t="shared" si="122"/>
        <v>1402.99</v>
      </c>
      <c r="AH135" s="240">
        <f t="shared" si="122"/>
        <v>347.19</v>
      </c>
      <c r="AI135" s="240">
        <f t="shared" ref="AI135:AZ135" si="123">AI131+AI133</f>
        <v>215.14</v>
      </c>
      <c r="AJ135" s="240">
        <f t="shared" si="123"/>
        <v>984.08679999999993</v>
      </c>
      <c r="AK135" s="240">
        <f t="shared" si="123"/>
        <v>858.55</v>
      </c>
      <c r="AL135" s="240">
        <f t="shared" si="123"/>
        <v>412.05319999999995</v>
      </c>
      <c r="AM135" s="240">
        <f t="shared" si="123"/>
        <v>337.29</v>
      </c>
      <c r="AN135" s="240">
        <f t="shared" si="123"/>
        <v>1312.085</v>
      </c>
      <c r="AO135" s="240">
        <f t="shared" si="123"/>
        <v>1667.4954</v>
      </c>
      <c r="AP135" s="240">
        <f t="shared" si="123"/>
        <v>1326.6564000000001</v>
      </c>
      <c r="AQ135" s="240">
        <f t="shared" si="123"/>
        <v>681.69</v>
      </c>
      <c r="AR135" s="240">
        <f t="shared" si="123"/>
        <v>558.97239999999999</v>
      </c>
      <c r="AS135" s="240">
        <f t="shared" si="123"/>
        <v>1125.0249999999999</v>
      </c>
      <c r="AT135" s="240">
        <f t="shared" si="123"/>
        <v>207.81</v>
      </c>
      <c r="AU135" s="240">
        <f t="shared" si="123"/>
        <v>1193.5536000000002</v>
      </c>
      <c r="AV135" s="240">
        <f t="shared" si="123"/>
        <v>577.30240000000003</v>
      </c>
      <c r="AW135" s="240">
        <f t="shared" si="123"/>
        <v>186.6002</v>
      </c>
      <c r="AX135" s="240">
        <f t="shared" si="123"/>
        <v>330.68379999999996</v>
      </c>
      <c r="AY135" s="240">
        <f t="shared" si="123"/>
        <v>1501.3899999999999</v>
      </c>
      <c r="AZ135" s="240">
        <f t="shared" si="123"/>
        <v>2222.5636</v>
      </c>
      <c r="BA135" s="245"/>
      <c r="BB135" s="253"/>
    </row>
    <row r="136" spans="1:54" s="30" customFormat="1" x14ac:dyDescent="0.3">
      <c r="A136" s="265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  <c r="AB136" s="240"/>
      <c r="AC136" s="240"/>
      <c r="AD136" s="240"/>
      <c r="AE136" s="240"/>
      <c r="AF136" s="240"/>
      <c r="AG136" s="240"/>
      <c r="AH136" s="240"/>
      <c r="AI136" s="240"/>
      <c r="AJ136" s="240"/>
      <c r="AK136" s="240"/>
      <c r="AL136" s="240"/>
      <c r="AM136" s="240"/>
      <c r="AN136" s="240"/>
      <c r="AO136" s="240"/>
      <c r="AP136" s="240"/>
      <c r="AQ136" s="240"/>
      <c r="AR136" s="240"/>
      <c r="AS136" s="240"/>
      <c r="AT136" s="240"/>
      <c r="AU136" s="240"/>
      <c r="AV136" s="240"/>
      <c r="AW136" s="240"/>
      <c r="AX136" s="240"/>
      <c r="AY136" s="240"/>
      <c r="AZ136" s="240"/>
      <c r="BA136" s="245"/>
      <c r="BB136" s="253"/>
    </row>
    <row r="137" spans="1:54" s="30" customFormat="1" x14ac:dyDescent="0.3">
      <c r="A137" s="247" t="s">
        <v>191</v>
      </c>
      <c r="B137" s="238"/>
      <c r="C137" s="238">
        <f t="shared" ref="C137:AH137" si="124">SUM(C36,C39,C100)</f>
        <v>47245.830202000005</v>
      </c>
      <c r="D137" s="238">
        <f t="shared" si="124"/>
        <v>4751.7808570000007</v>
      </c>
      <c r="E137" s="238">
        <f t="shared" si="124"/>
        <v>60378.49650999999</v>
      </c>
      <c r="F137" s="238">
        <f t="shared" si="124"/>
        <v>19745.033858000003</v>
      </c>
      <c r="G137" s="238">
        <f t="shared" si="124"/>
        <v>22837.773161000001</v>
      </c>
      <c r="H137" s="238">
        <f t="shared" si="124"/>
        <v>2857.3480319999999</v>
      </c>
      <c r="I137" s="238">
        <f t="shared" si="124"/>
        <v>65188.776707000005</v>
      </c>
      <c r="J137" s="238">
        <f t="shared" si="124"/>
        <v>88932.410402000009</v>
      </c>
      <c r="K137" s="238">
        <f t="shared" si="124"/>
        <v>56480.019072000003</v>
      </c>
      <c r="L137" s="238">
        <f t="shared" si="124"/>
        <v>56949.239323000002</v>
      </c>
      <c r="M137" s="238">
        <f t="shared" si="124"/>
        <v>44938.495139000006</v>
      </c>
      <c r="N137" s="238">
        <f t="shared" si="124"/>
        <v>130788.68143700002</v>
      </c>
      <c r="O137" s="238">
        <f t="shared" si="124"/>
        <v>26244.623702000004</v>
      </c>
      <c r="P137" s="238">
        <f t="shared" si="124"/>
        <v>94732.268253000017</v>
      </c>
      <c r="Q137" s="238">
        <f t="shared" si="124"/>
        <v>81086.297304000007</v>
      </c>
      <c r="R137" s="238">
        <f t="shared" si="124"/>
        <v>45318.093566000003</v>
      </c>
      <c r="S137" s="238">
        <f t="shared" si="124"/>
        <v>16359.017989</v>
      </c>
      <c r="T137" s="238">
        <f t="shared" si="124"/>
        <v>17890.640688000003</v>
      </c>
      <c r="U137" s="238">
        <f t="shared" si="124"/>
        <v>53193.448262000005</v>
      </c>
      <c r="V137" s="238">
        <f t="shared" si="124"/>
        <v>23574.864973480002</v>
      </c>
      <c r="W137" s="238">
        <f t="shared" si="124"/>
        <v>13740.572894999999</v>
      </c>
      <c r="X137" s="238">
        <f t="shared" si="124"/>
        <v>38560.875433000001</v>
      </c>
      <c r="Y137" s="238">
        <f t="shared" si="124"/>
        <v>132543.96042028</v>
      </c>
      <c r="Z137" s="238">
        <f t="shared" si="124"/>
        <v>238627.42235879999</v>
      </c>
      <c r="AA137" s="238">
        <f t="shared" si="124"/>
        <v>14458.256838000001</v>
      </c>
      <c r="AB137" s="238">
        <f t="shared" si="124"/>
        <v>21431.414938000002</v>
      </c>
      <c r="AC137" s="238">
        <f t="shared" si="124"/>
        <v>13415.615313</v>
      </c>
      <c r="AD137" s="238">
        <f t="shared" si="124"/>
        <v>42202.377986999993</v>
      </c>
      <c r="AE137" s="238">
        <f t="shared" si="124"/>
        <v>26087.256416719996</v>
      </c>
      <c r="AF137" s="238">
        <f t="shared" si="124"/>
        <v>40687.066924000006</v>
      </c>
      <c r="AG137" s="238">
        <f t="shared" si="124"/>
        <v>79747.543474000006</v>
      </c>
      <c r="AH137" s="238">
        <f t="shared" si="124"/>
        <v>27593.293589000001</v>
      </c>
      <c r="AI137" s="238">
        <f t="shared" ref="AI137:AZ137" si="125">SUM(AI36,AI39,AI100)</f>
        <v>12223.322013000001</v>
      </c>
      <c r="AJ137" s="238">
        <f t="shared" si="125"/>
        <v>74727.044496999995</v>
      </c>
      <c r="AK137" s="238">
        <f t="shared" si="125"/>
        <v>32247.983288000003</v>
      </c>
      <c r="AL137" s="238">
        <f t="shared" si="125"/>
        <v>20782.788954</v>
      </c>
      <c r="AM137" s="238">
        <f t="shared" si="125"/>
        <v>9643.3585920000005</v>
      </c>
      <c r="AN137" s="238">
        <f t="shared" si="125"/>
        <v>101266.97989028</v>
      </c>
      <c r="AO137" s="238">
        <f t="shared" si="125"/>
        <v>106434.31308172</v>
      </c>
      <c r="AP137" s="238">
        <f t="shared" si="125"/>
        <v>44890.272322720004</v>
      </c>
      <c r="AQ137" s="238">
        <f t="shared" si="125"/>
        <v>45470.353016000001</v>
      </c>
      <c r="AR137" s="238">
        <f t="shared" si="125"/>
        <v>45505.034279000007</v>
      </c>
      <c r="AS137" s="238">
        <f t="shared" si="125"/>
        <v>110248.28105900003</v>
      </c>
      <c r="AT137" s="238">
        <f t="shared" si="125"/>
        <v>9743.9979940000012</v>
      </c>
      <c r="AU137" s="238">
        <f t="shared" si="125"/>
        <v>81938.097797080001</v>
      </c>
      <c r="AV137" s="238">
        <f t="shared" si="125"/>
        <v>68480.973235000012</v>
      </c>
      <c r="AW137" s="238">
        <f t="shared" si="125"/>
        <v>5254.9887419999995</v>
      </c>
      <c r="AX137" s="238">
        <f t="shared" si="125"/>
        <v>7448.2062290000013</v>
      </c>
      <c r="AY137" s="238">
        <f t="shared" si="125"/>
        <v>130183.91993679998</v>
      </c>
      <c r="AZ137" s="238">
        <f t="shared" si="125"/>
        <v>166268.64909895998</v>
      </c>
      <c r="BA137" s="245"/>
      <c r="BB137" s="253"/>
    </row>
    <row r="138" spans="1:54" s="31" customFormat="1" x14ac:dyDescent="0.3">
      <c r="A138" s="276" t="s">
        <v>192</v>
      </c>
      <c r="B138" s="264"/>
      <c r="C138" s="264">
        <f t="shared" ref="C138:AH138" si="126">IFERROR(C137/C141,0)</f>
        <v>0.99643271520355425</v>
      </c>
      <c r="D138" s="264">
        <f t="shared" si="126"/>
        <v>1</v>
      </c>
      <c r="E138" s="264">
        <f t="shared" si="126"/>
        <v>0.98483331377834882</v>
      </c>
      <c r="F138" s="264">
        <f t="shared" si="126"/>
        <v>1</v>
      </c>
      <c r="G138" s="264">
        <f t="shared" si="126"/>
        <v>0.97608703973350541</v>
      </c>
      <c r="H138" s="264">
        <f t="shared" si="126"/>
        <v>1</v>
      </c>
      <c r="I138" s="264">
        <f t="shared" si="126"/>
        <v>0.98114869313986885</v>
      </c>
      <c r="J138" s="264">
        <f t="shared" si="126"/>
        <v>0.99031886332326924</v>
      </c>
      <c r="K138" s="264">
        <f t="shared" si="126"/>
        <v>0.99907520719404563</v>
      </c>
      <c r="L138" s="264">
        <f t="shared" si="126"/>
        <v>0.98890051285341718</v>
      </c>
      <c r="M138" s="264">
        <f t="shared" si="126"/>
        <v>0.98230572306917063</v>
      </c>
      <c r="N138" s="264">
        <f t="shared" si="126"/>
        <v>0.98374613558552981</v>
      </c>
      <c r="O138" s="264">
        <f t="shared" si="126"/>
        <v>0.99672287936698301</v>
      </c>
      <c r="P138" s="264">
        <f t="shared" si="126"/>
        <v>0.98620332256862697</v>
      </c>
      <c r="Q138" s="264">
        <f t="shared" si="126"/>
        <v>0.99239230680906532</v>
      </c>
      <c r="R138" s="264">
        <f t="shared" si="126"/>
        <v>1</v>
      </c>
      <c r="S138" s="264">
        <f t="shared" si="126"/>
        <v>1</v>
      </c>
      <c r="T138" s="264">
        <f t="shared" si="126"/>
        <v>1</v>
      </c>
      <c r="U138" s="264">
        <f t="shared" si="126"/>
        <v>1</v>
      </c>
      <c r="V138" s="264">
        <f t="shared" si="126"/>
        <v>0.98895214499176898</v>
      </c>
      <c r="W138" s="264">
        <f t="shared" si="126"/>
        <v>0.99497148839814897</v>
      </c>
      <c r="X138" s="264">
        <f t="shared" si="126"/>
        <v>0.99000492438872068</v>
      </c>
      <c r="Y138" s="264">
        <f t="shared" si="126"/>
        <v>0.99567125282499547</v>
      </c>
      <c r="Z138" s="264">
        <f t="shared" si="126"/>
        <v>1</v>
      </c>
      <c r="AA138" s="264">
        <f t="shared" si="126"/>
        <v>1</v>
      </c>
      <c r="AB138" s="264">
        <f t="shared" si="126"/>
        <v>1</v>
      </c>
      <c r="AC138" s="264">
        <f t="shared" si="126"/>
        <v>1</v>
      </c>
      <c r="AD138" s="264">
        <f t="shared" si="126"/>
        <v>1</v>
      </c>
      <c r="AE138" s="264">
        <f t="shared" si="126"/>
        <v>1</v>
      </c>
      <c r="AF138" s="264">
        <f t="shared" si="126"/>
        <v>1</v>
      </c>
      <c r="AG138" s="264">
        <f t="shared" si="126"/>
        <v>1</v>
      </c>
      <c r="AH138" s="264">
        <f t="shared" si="126"/>
        <v>1</v>
      </c>
      <c r="AI138" s="264">
        <f t="shared" ref="AI138:AZ138" si="127">IFERROR(AI137/AI141,0)</f>
        <v>1</v>
      </c>
      <c r="AJ138" s="264">
        <f t="shared" si="127"/>
        <v>0.99879429972797451</v>
      </c>
      <c r="AK138" s="264">
        <f t="shared" si="127"/>
        <v>1</v>
      </c>
      <c r="AL138" s="264">
        <f t="shared" si="127"/>
        <v>0.98409739198140112</v>
      </c>
      <c r="AM138" s="264">
        <f t="shared" si="127"/>
        <v>1</v>
      </c>
      <c r="AN138" s="264">
        <f t="shared" si="127"/>
        <v>0.99003220961477556</v>
      </c>
      <c r="AO138" s="264">
        <f t="shared" si="127"/>
        <v>0.99629920814548811</v>
      </c>
      <c r="AP138" s="264">
        <f t="shared" si="127"/>
        <v>1</v>
      </c>
      <c r="AQ138" s="264">
        <f t="shared" si="127"/>
        <v>1</v>
      </c>
      <c r="AR138" s="264">
        <f t="shared" si="127"/>
        <v>0.98477206657525707</v>
      </c>
      <c r="AS138" s="264">
        <f t="shared" si="127"/>
        <v>0.98928963568699746</v>
      </c>
      <c r="AT138" s="264">
        <f t="shared" si="127"/>
        <v>1</v>
      </c>
      <c r="AU138" s="264">
        <f t="shared" si="127"/>
        <v>1</v>
      </c>
      <c r="AV138" s="264">
        <f t="shared" si="127"/>
        <v>0.98875127153678211</v>
      </c>
      <c r="AW138" s="264">
        <f t="shared" si="127"/>
        <v>0.9891757068173469</v>
      </c>
      <c r="AX138" s="264">
        <f t="shared" si="127"/>
        <v>0.99692551316495559</v>
      </c>
      <c r="AY138" s="264">
        <f t="shared" si="127"/>
        <v>0.97754023560139791</v>
      </c>
      <c r="AZ138" s="264">
        <f t="shared" si="127"/>
        <v>1</v>
      </c>
      <c r="BA138" s="277"/>
      <c r="BB138" s="277"/>
    </row>
    <row r="139" spans="1:54" s="30" customFormat="1" x14ac:dyDescent="0.3">
      <c r="A139" s="247" t="s">
        <v>193</v>
      </c>
      <c r="B139" s="238"/>
      <c r="C139" s="238">
        <f t="shared" ref="C139:AH139" si="128">SUM(C48,C51)</f>
        <v>169.14271200000002</v>
      </c>
      <c r="D139" s="238">
        <f t="shared" si="128"/>
        <v>0</v>
      </c>
      <c r="E139" s="238">
        <f t="shared" si="128"/>
        <v>929.84436887999993</v>
      </c>
      <c r="F139" s="238">
        <f t="shared" si="128"/>
        <v>0</v>
      </c>
      <c r="G139" s="238">
        <f t="shared" si="128"/>
        <v>559.49801600000001</v>
      </c>
      <c r="H139" s="238">
        <f t="shared" si="128"/>
        <v>0</v>
      </c>
      <c r="I139" s="238">
        <f t="shared" si="128"/>
        <v>1252.5049894400001</v>
      </c>
      <c r="J139" s="238">
        <f t="shared" si="128"/>
        <v>869.38344000000006</v>
      </c>
      <c r="K139" s="238">
        <f t="shared" si="128"/>
        <v>52.28066410000001</v>
      </c>
      <c r="L139" s="238">
        <f t="shared" si="128"/>
        <v>639.20216609999989</v>
      </c>
      <c r="M139" s="238">
        <f t="shared" si="128"/>
        <v>809.47729323999999</v>
      </c>
      <c r="N139" s="238">
        <f t="shared" si="128"/>
        <v>2160.9452054000003</v>
      </c>
      <c r="O139" s="238">
        <f t="shared" si="128"/>
        <v>86.289579199999991</v>
      </c>
      <c r="P139" s="238">
        <f t="shared" si="128"/>
        <v>1325.2749382600002</v>
      </c>
      <c r="Q139" s="238">
        <f t="shared" si="128"/>
        <v>621.60868000000005</v>
      </c>
      <c r="R139" s="238">
        <f t="shared" si="128"/>
        <v>0</v>
      </c>
      <c r="S139" s="238">
        <f t="shared" si="128"/>
        <v>0</v>
      </c>
      <c r="T139" s="238">
        <f t="shared" si="128"/>
        <v>0</v>
      </c>
      <c r="U139" s="238">
        <f t="shared" si="128"/>
        <v>0</v>
      </c>
      <c r="V139" s="238">
        <f t="shared" si="128"/>
        <v>263.36126716000001</v>
      </c>
      <c r="W139" s="238">
        <f t="shared" si="128"/>
        <v>69.443829319999992</v>
      </c>
      <c r="X139" s="238">
        <f t="shared" si="128"/>
        <v>389.3100489656</v>
      </c>
      <c r="Y139" s="238">
        <f t="shared" si="128"/>
        <v>576.24370755439998</v>
      </c>
      <c r="Z139" s="238">
        <f t="shared" si="128"/>
        <v>0</v>
      </c>
      <c r="AA139" s="238">
        <f t="shared" si="128"/>
        <v>0</v>
      </c>
      <c r="AB139" s="238">
        <f t="shared" si="128"/>
        <v>0</v>
      </c>
      <c r="AC139" s="238">
        <f t="shared" si="128"/>
        <v>0</v>
      </c>
      <c r="AD139" s="238">
        <f t="shared" si="128"/>
        <v>0</v>
      </c>
      <c r="AE139" s="238">
        <f t="shared" si="128"/>
        <v>0</v>
      </c>
      <c r="AF139" s="238">
        <f t="shared" si="128"/>
        <v>0</v>
      </c>
      <c r="AG139" s="238">
        <f t="shared" si="128"/>
        <v>0</v>
      </c>
      <c r="AH139" s="238">
        <f t="shared" si="128"/>
        <v>0</v>
      </c>
      <c r="AI139" s="238">
        <f t="shared" ref="AI139:AZ139" si="129">SUM(AI48,AI51)</f>
        <v>0</v>
      </c>
      <c r="AJ139" s="238">
        <f t="shared" si="129"/>
        <v>90.207180700000023</v>
      </c>
      <c r="AK139" s="238">
        <f t="shared" si="129"/>
        <v>0</v>
      </c>
      <c r="AL139" s="238">
        <f t="shared" si="129"/>
        <v>335.8412988</v>
      </c>
      <c r="AM139" s="238">
        <f t="shared" si="129"/>
        <v>0</v>
      </c>
      <c r="AN139" s="238">
        <f t="shared" si="129"/>
        <v>1019.57089748</v>
      </c>
      <c r="AO139" s="238">
        <f t="shared" si="129"/>
        <v>395.3543631</v>
      </c>
      <c r="AP139" s="238">
        <f t="shared" si="129"/>
        <v>0</v>
      </c>
      <c r="AQ139" s="238">
        <f t="shared" si="129"/>
        <v>0</v>
      </c>
      <c r="AR139" s="238">
        <f t="shared" si="129"/>
        <v>703.66296527999998</v>
      </c>
      <c r="AS139" s="238">
        <f t="shared" si="129"/>
        <v>1193.5829634000002</v>
      </c>
      <c r="AT139" s="238">
        <f t="shared" si="129"/>
        <v>0</v>
      </c>
      <c r="AU139" s="238">
        <f t="shared" si="129"/>
        <v>0</v>
      </c>
      <c r="AV139" s="238">
        <f t="shared" si="129"/>
        <v>779.08761788000004</v>
      </c>
      <c r="AW139" s="238">
        <f t="shared" si="129"/>
        <v>57.503978739999994</v>
      </c>
      <c r="AX139" s="238">
        <f t="shared" si="129"/>
        <v>22.970033059999999</v>
      </c>
      <c r="AY139" s="238">
        <f t="shared" si="129"/>
        <v>2991.0791022000003</v>
      </c>
      <c r="AZ139" s="238">
        <f t="shared" si="129"/>
        <v>0</v>
      </c>
      <c r="BA139" s="245"/>
      <c r="BB139" s="253"/>
    </row>
    <row r="140" spans="1:54" s="32" customFormat="1" x14ac:dyDescent="0.3">
      <c r="A140" s="278" t="s">
        <v>194</v>
      </c>
      <c r="B140" s="279"/>
      <c r="C140" s="279">
        <f t="shared" ref="C140:AH140" si="130">IFERROR(C139/C141,0)</f>
        <v>3.5672847964457661E-3</v>
      </c>
      <c r="D140" s="279">
        <f t="shared" si="130"/>
        <v>0</v>
      </c>
      <c r="E140" s="279">
        <f t="shared" si="130"/>
        <v>1.516668622165113E-2</v>
      </c>
      <c r="F140" s="279">
        <f t="shared" si="130"/>
        <v>0</v>
      </c>
      <c r="G140" s="279">
        <f t="shared" si="130"/>
        <v>2.3912960266494584E-2</v>
      </c>
      <c r="H140" s="279">
        <f t="shared" si="130"/>
        <v>0</v>
      </c>
      <c r="I140" s="279">
        <f t="shared" si="130"/>
        <v>1.8851306860131065E-2</v>
      </c>
      <c r="J140" s="279">
        <f t="shared" si="130"/>
        <v>9.6811366767307512E-3</v>
      </c>
      <c r="K140" s="279">
        <f t="shared" si="130"/>
        <v>9.2479280595434516E-4</v>
      </c>
      <c r="L140" s="279">
        <f t="shared" si="130"/>
        <v>1.1099487146582779E-2</v>
      </c>
      <c r="M140" s="279">
        <f t="shared" si="130"/>
        <v>1.7694276930829318E-2</v>
      </c>
      <c r="N140" s="279">
        <f t="shared" si="130"/>
        <v>1.6253864414470166E-2</v>
      </c>
      <c r="O140" s="279">
        <f t="shared" si="130"/>
        <v>3.2771206330169276E-3</v>
      </c>
      <c r="P140" s="279">
        <f t="shared" si="130"/>
        <v>1.3796677431373063E-2</v>
      </c>
      <c r="Q140" s="279">
        <f t="shared" si="130"/>
        <v>7.6076931909345837E-3</v>
      </c>
      <c r="R140" s="279">
        <f t="shared" si="130"/>
        <v>0</v>
      </c>
      <c r="S140" s="279">
        <f t="shared" si="130"/>
        <v>0</v>
      </c>
      <c r="T140" s="279">
        <f t="shared" si="130"/>
        <v>0</v>
      </c>
      <c r="U140" s="279">
        <f t="shared" si="130"/>
        <v>0</v>
      </c>
      <c r="V140" s="279">
        <f t="shared" si="130"/>
        <v>1.1047855008231073E-2</v>
      </c>
      <c r="W140" s="279">
        <f t="shared" si="130"/>
        <v>5.0285116018510389E-3</v>
      </c>
      <c r="X140" s="279">
        <f t="shared" si="130"/>
        <v>9.9950756112793145E-3</v>
      </c>
      <c r="Y140" s="279">
        <f t="shared" si="130"/>
        <v>4.3287471750046089E-3</v>
      </c>
      <c r="Z140" s="279">
        <f t="shared" si="130"/>
        <v>0</v>
      </c>
      <c r="AA140" s="279">
        <f t="shared" si="130"/>
        <v>0</v>
      </c>
      <c r="AB140" s="279">
        <f t="shared" si="130"/>
        <v>0</v>
      </c>
      <c r="AC140" s="279">
        <f t="shared" si="130"/>
        <v>0</v>
      </c>
      <c r="AD140" s="279">
        <f t="shared" si="130"/>
        <v>0</v>
      </c>
      <c r="AE140" s="279">
        <f t="shared" si="130"/>
        <v>0</v>
      </c>
      <c r="AF140" s="279">
        <f t="shared" si="130"/>
        <v>0</v>
      </c>
      <c r="AG140" s="279">
        <f t="shared" si="130"/>
        <v>0</v>
      </c>
      <c r="AH140" s="279">
        <f t="shared" si="130"/>
        <v>0</v>
      </c>
      <c r="AI140" s="279">
        <f t="shared" ref="AI140:AZ140" si="131">IFERROR(AI139/AI141,0)</f>
        <v>0</v>
      </c>
      <c r="AJ140" s="279">
        <f t="shared" si="131"/>
        <v>1.2057002720254578E-3</v>
      </c>
      <c r="AK140" s="279">
        <f t="shared" si="131"/>
        <v>0</v>
      </c>
      <c r="AL140" s="279">
        <f t="shared" si="131"/>
        <v>1.5902608018598777E-2</v>
      </c>
      <c r="AM140" s="279">
        <f t="shared" si="131"/>
        <v>0</v>
      </c>
      <c r="AN140" s="279">
        <f t="shared" si="131"/>
        <v>9.9677903852243861E-3</v>
      </c>
      <c r="AO140" s="279">
        <f t="shared" si="131"/>
        <v>3.7007918545118534E-3</v>
      </c>
      <c r="AP140" s="279">
        <f t="shared" si="131"/>
        <v>0</v>
      </c>
      <c r="AQ140" s="279">
        <f t="shared" si="131"/>
        <v>0</v>
      </c>
      <c r="AR140" s="279">
        <f t="shared" si="131"/>
        <v>1.5227933424742972E-2</v>
      </c>
      <c r="AS140" s="279">
        <f t="shared" si="131"/>
        <v>1.0710364313002587E-2</v>
      </c>
      <c r="AT140" s="279">
        <f t="shared" si="131"/>
        <v>0</v>
      </c>
      <c r="AU140" s="279">
        <f t="shared" si="131"/>
        <v>0</v>
      </c>
      <c r="AV140" s="279">
        <f t="shared" si="131"/>
        <v>1.124872846321797E-2</v>
      </c>
      <c r="AW140" s="279">
        <f t="shared" si="131"/>
        <v>1.0824293182653062E-2</v>
      </c>
      <c r="AX140" s="279">
        <f t="shared" si="131"/>
        <v>3.0744868350444394E-3</v>
      </c>
      <c r="AY140" s="279">
        <f t="shared" si="131"/>
        <v>2.2459764398602096E-2</v>
      </c>
      <c r="AZ140" s="279">
        <f t="shared" si="131"/>
        <v>0</v>
      </c>
      <c r="BA140" s="280"/>
      <c r="BB140" s="281"/>
    </row>
    <row r="141" spans="1:54" s="30" customFormat="1" x14ac:dyDescent="0.3">
      <c r="A141" s="265" t="s">
        <v>195</v>
      </c>
      <c r="B141" s="240">
        <f t="shared" ref="B141:AG141" si="132">SUM(B139,B137)</f>
        <v>0</v>
      </c>
      <c r="C141" s="240">
        <f t="shared" si="132"/>
        <v>47414.972914000005</v>
      </c>
      <c r="D141" s="240">
        <f t="shared" si="132"/>
        <v>4751.7808570000007</v>
      </c>
      <c r="E141" s="240">
        <f t="shared" si="132"/>
        <v>61308.340878879993</v>
      </c>
      <c r="F141" s="240">
        <f t="shared" si="132"/>
        <v>19745.033858000003</v>
      </c>
      <c r="G141" s="240">
        <f t="shared" si="132"/>
        <v>23397.271177000002</v>
      </c>
      <c r="H141" s="240">
        <f t="shared" si="132"/>
        <v>2857.3480319999999</v>
      </c>
      <c r="I141" s="240">
        <f t="shared" si="132"/>
        <v>66441.281696440012</v>
      </c>
      <c r="J141" s="240">
        <f t="shared" si="132"/>
        <v>89801.793842000014</v>
      </c>
      <c r="K141" s="240">
        <f t="shared" si="132"/>
        <v>56532.299736100002</v>
      </c>
      <c r="L141" s="240">
        <f t="shared" si="132"/>
        <v>57588.441489100005</v>
      </c>
      <c r="M141" s="240">
        <f t="shared" si="132"/>
        <v>45747.972432240007</v>
      </c>
      <c r="N141" s="240">
        <f t="shared" si="132"/>
        <v>132949.62664240002</v>
      </c>
      <c r="O141" s="240">
        <f t="shared" si="132"/>
        <v>26330.913281200006</v>
      </c>
      <c r="P141" s="240">
        <f t="shared" si="132"/>
        <v>96057.543191260018</v>
      </c>
      <c r="Q141" s="240">
        <f t="shared" si="132"/>
        <v>81707.905984000012</v>
      </c>
      <c r="R141" s="240">
        <f t="shared" si="132"/>
        <v>45318.093566000003</v>
      </c>
      <c r="S141" s="240">
        <f t="shared" si="132"/>
        <v>16359.017989</v>
      </c>
      <c r="T141" s="240">
        <f t="shared" si="132"/>
        <v>17890.640688000003</v>
      </c>
      <c r="U141" s="240">
        <f t="shared" si="132"/>
        <v>53193.448262000005</v>
      </c>
      <c r="V141" s="240">
        <f t="shared" si="132"/>
        <v>23838.22624064</v>
      </c>
      <c r="W141" s="240">
        <f t="shared" si="132"/>
        <v>13810.016724319999</v>
      </c>
      <c r="X141" s="240">
        <f t="shared" si="132"/>
        <v>38950.1854819656</v>
      </c>
      <c r="Y141" s="240">
        <f t="shared" si="132"/>
        <v>133120.20412783438</v>
      </c>
      <c r="Z141" s="240">
        <f t="shared" si="132"/>
        <v>238627.42235879999</v>
      </c>
      <c r="AA141" s="240">
        <f t="shared" si="132"/>
        <v>14458.256838000001</v>
      </c>
      <c r="AB141" s="240">
        <f t="shared" si="132"/>
        <v>21431.414938000002</v>
      </c>
      <c r="AC141" s="240">
        <f t="shared" si="132"/>
        <v>13415.615313</v>
      </c>
      <c r="AD141" s="240">
        <f t="shared" si="132"/>
        <v>42202.377986999993</v>
      </c>
      <c r="AE141" s="240">
        <f t="shared" si="132"/>
        <v>26087.256416719996</v>
      </c>
      <c r="AF141" s="240">
        <f t="shared" si="132"/>
        <v>40687.066924000006</v>
      </c>
      <c r="AG141" s="240">
        <f t="shared" si="132"/>
        <v>79747.543474000006</v>
      </c>
      <c r="AH141" s="240">
        <f t="shared" ref="AH141:AZ141" si="133">SUM(AH139,AH137)</f>
        <v>27593.293589000001</v>
      </c>
      <c r="AI141" s="240">
        <f t="shared" si="133"/>
        <v>12223.322013000001</v>
      </c>
      <c r="AJ141" s="240">
        <f t="shared" si="133"/>
        <v>74817.251677699998</v>
      </c>
      <c r="AK141" s="240">
        <f t="shared" si="133"/>
        <v>32247.983288000003</v>
      </c>
      <c r="AL141" s="240">
        <f t="shared" si="133"/>
        <v>21118.630252800001</v>
      </c>
      <c r="AM141" s="240">
        <f t="shared" si="133"/>
        <v>9643.3585920000005</v>
      </c>
      <c r="AN141" s="240">
        <f t="shared" si="133"/>
        <v>102286.55078776</v>
      </c>
      <c r="AO141" s="240">
        <f t="shared" si="133"/>
        <v>106829.66744482001</v>
      </c>
      <c r="AP141" s="240">
        <f t="shared" si="133"/>
        <v>44890.272322720004</v>
      </c>
      <c r="AQ141" s="240">
        <f t="shared" si="133"/>
        <v>45470.353016000001</v>
      </c>
      <c r="AR141" s="240">
        <f t="shared" si="133"/>
        <v>46208.697244280003</v>
      </c>
      <c r="AS141" s="240">
        <f t="shared" si="133"/>
        <v>111441.86402240003</v>
      </c>
      <c r="AT141" s="240">
        <f t="shared" si="133"/>
        <v>9743.9979940000012</v>
      </c>
      <c r="AU141" s="240">
        <f t="shared" si="133"/>
        <v>81938.097797080001</v>
      </c>
      <c r="AV141" s="240">
        <f t="shared" si="133"/>
        <v>69260.060852880008</v>
      </c>
      <c r="AW141" s="240">
        <f t="shared" si="133"/>
        <v>5312.4927207399996</v>
      </c>
      <c r="AX141" s="240">
        <f t="shared" si="133"/>
        <v>7471.1762620600011</v>
      </c>
      <c r="AY141" s="240">
        <f t="shared" si="133"/>
        <v>133174.99903899999</v>
      </c>
      <c r="AZ141" s="240">
        <f t="shared" si="133"/>
        <v>166268.64909895998</v>
      </c>
      <c r="BA141" s="245"/>
      <c r="BB141" s="253"/>
    </row>
    <row r="142" spans="1:54" s="30" customFormat="1" x14ac:dyDescent="0.3">
      <c r="A142" s="265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  <c r="AB142" s="240"/>
      <c r="AC142" s="240"/>
      <c r="AD142" s="240"/>
      <c r="AE142" s="240"/>
      <c r="AF142" s="240"/>
      <c r="AG142" s="240"/>
      <c r="AH142" s="240"/>
      <c r="AI142" s="240"/>
      <c r="AJ142" s="240"/>
      <c r="AK142" s="240"/>
      <c r="AL142" s="240"/>
      <c r="AM142" s="240"/>
      <c r="AN142" s="240"/>
      <c r="AO142" s="240"/>
      <c r="AP142" s="240"/>
      <c r="AQ142" s="240"/>
      <c r="AR142" s="240"/>
      <c r="AS142" s="240"/>
      <c r="AT142" s="240"/>
      <c r="AU142" s="240"/>
      <c r="AV142" s="240"/>
      <c r="AW142" s="240"/>
      <c r="AX142" s="240"/>
      <c r="AY142" s="240"/>
      <c r="AZ142" s="240"/>
      <c r="BA142" s="245"/>
      <c r="BB142" s="253"/>
    </row>
    <row r="143" spans="1:54" s="33" customFormat="1" ht="16" thickBot="1" x14ac:dyDescent="0.4">
      <c r="A143" s="282" t="s">
        <v>196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83"/>
      <c r="AB143" s="283"/>
      <c r="AC143" s="283"/>
      <c r="AD143" s="283"/>
      <c r="AE143" s="283"/>
      <c r="AF143" s="283"/>
      <c r="AG143" s="283"/>
      <c r="AH143" s="283"/>
      <c r="AI143" s="283"/>
      <c r="AJ143" s="283"/>
      <c r="AK143" s="283"/>
      <c r="AL143" s="283"/>
      <c r="AM143" s="283"/>
      <c r="AN143" s="283"/>
      <c r="AO143" s="283"/>
      <c r="AP143" s="283"/>
      <c r="AQ143" s="283"/>
      <c r="AR143" s="283"/>
      <c r="AS143" s="283"/>
      <c r="AT143" s="283"/>
      <c r="AU143" s="283"/>
      <c r="AV143" s="283"/>
      <c r="AW143" s="283"/>
      <c r="AX143" s="283"/>
      <c r="AY143" s="283"/>
      <c r="AZ143" s="283"/>
      <c r="BA143" s="284"/>
      <c r="BB143" s="284"/>
    </row>
    <row r="144" spans="1:54" s="33" customFormat="1" ht="14" x14ac:dyDescent="0.3">
      <c r="A144" s="138" t="s">
        <v>197</v>
      </c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  <c r="AO144" s="248"/>
      <c r="AP144" s="248"/>
      <c r="AQ144" s="248"/>
      <c r="AR144" s="248"/>
      <c r="AS144" s="248"/>
      <c r="AT144" s="248"/>
      <c r="AU144" s="248"/>
      <c r="AV144" s="248"/>
      <c r="AW144" s="248"/>
      <c r="AX144" s="248"/>
      <c r="AY144" s="248"/>
      <c r="AZ144" s="248"/>
      <c r="BA144" s="284"/>
      <c r="BB144" s="284"/>
    </row>
    <row r="145" spans="1:54" x14ac:dyDescent="0.3">
      <c r="A145" s="251" t="s">
        <v>96</v>
      </c>
      <c r="B145" s="238">
        <f t="shared" ref="B145:AG145" si="134">IF(B$31&gt;0,B32/B$31,0)</f>
        <v>0</v>
      </c>
      <c r="C145" s="238">
        <f t="shared" si="134"/>
        <v>3.9920273895389218</v>
      </c>
      <c r="D145" s="238">
        <f t="shared" si="134"/>
        <v>0</v>
      </c>
      <c r="E145" s="238">
        <f t="shared" si="134"/>
        <v>6.6402250842658752</v>
      </c>
      <c r="F145" s="238">
        <f t="shared" si="134"/>
        <v>0</v>
      </c>
      <c r="G145" s="238">
        <f t="shared" si="134"/>
        <v>1.3608455550239231</v>
      </c>
      <c r="H145" s="238">
        <f t="shared" si="134"/>
        <v>0</v>
      </c>
      <c r="I145" s="238">
        <f t="shared" si="134"/>
        <v>3.9451524260548658</v>
      </c>
      <c r="J145" s="238">
        <f t="shared" si="134"/>
        <v>0.5787264036643025</v>
      </c>
      <c r="K145" s="238">
        <f t="shared" si="134"/>
        <v>0</v>
      </c>
      <c r="L145" s="238">
        <f t="shared" si="134"/>
        <v>0</v>
      </c>
      <c r="M145" s="238">
        <f t="shared" si="134"/>
        <v>0</v>
      </c>
      <c r="N145" s="238">
        <f t="shared" si="134"/>
        <v>8.9896344901205616</v>
      </c>
      <c r="O145" s="238">
        <f t="shared" si="134"/>
        <v>0</v>
      </c>
      <c r="P145" s="238">
        <f t="shared" si="134"/>
        <v>7.5953375995820808E-3</v>
      </c>
      <c r="Q145" s="238">
        <f t="shared" si="134"/>
        <v>0</v>
      </c>
      <c r="R145" s="238">
        <f t="shared" si="134"/>
        <v>0</v>
      </c>
      <c r="S145" s="238">
        <f t="shared" si="134"/>
        <v>0</v>
      </c>
      <c r="T145" s="238">
        <f t="shared" si="134"/>
        <v>0.25345725588697021</v>
      </c>
      <c r="U145" s="238">
        <f t="shared" si="134"/>
        <v>13.613672737841503</v>
      </c>
      <c r="V145" s="238">
        <f t="shared" si="134"/>
        <v>3.7136434999406398</v>
      </c>
      <c r="W145" s="238">
        <f t="shared" si="134"/>
        <v>0</v>
      </c>
      <c r="X145" s="238">
        <f t="shared" si="134"/>
        <v>0</v>
      </c>
      <c r="Y145" s="238">
        <f t="shared" si="134"/>
        <v>0</v>
      </c>
      <c r="Z145" s="238">
        <f t="shared" si="134"/>
        <v>24.971905547297478</v>
      </c>
      <c r="AA145" s="238">
        <f t="shared" si="134"/>
        <v>0</v>
      </c>
      <c r="AB145" s="238">
        <f t="shared" si="134"/>
        <v>0</v>
      </c>
      <c r="AC145" s="238">
        <f t="shared" si="134"/>
        <v>0</v>
      </c>
      <c r="AD145" s="238">
        <f t="shared" si="134"/>
        <v>29.285399999999999</v>
      </c>
      <c r="AE145" s="238">
        <f t="shared" si="134"/>
        <v>24.368343402134791</v>
      </c>
      <c r="AF145" s="238">
        <f t="shared" si="134"/>
        <v>0</v>
      </c>
      <c r="AG145" s="238">
        <f t="shared" si="134"/>
        <v>7.82227134138747</v>
      </c>
      <c r="AH145" s="238">
        <f t="shared" ref="AH145:AZ145" si="135">IF(AH$31&gt;0,AH32/AH$31,0)</f>
        <v>7.4681462509326035</v>
      </c>
      <c r="AI145" s="238">
        <f t="shared" si="135"/>
        <v>0</v>
      </c>
      <c r="AJ145" s="238">
        <f t="shared" si="135"/>
        <v>36.258876256628248</v>
      </c>
      <c r="AK145" s="238">
        <f t="shared" si="135"/>
        <v>0</v>
      </c>
      <c r="AL145" s="238">
        <f t="shared" si="135"/>
        <v>4.8636840315725562</v>
      </c>
      <c r="AM145" s="238">
        <f t="shared" si="135"/>
        <v>0</v>
      </c>
      <c r="AN145" s="238">
        <f t="shared" si="135"/>
        <v>22.882779257185454</v>
      </c>
      <c r="AO145" s="238">
        <f t="shared" si="135"/>
        <v>9.0135868617021266</v>
      </c>
      <c r="AP145" s="238">
        <f t="shared" si="135"/>
        <v>0</v>
      </c>
      <c r="AQ145" s="238">
        <f t="shared" si="135"/>
        <v>0</v>
      </c>
      <c r="AR145" s="238">
        <f t="shared" si="135"/>
        <v>0</v>
      </c>
      <c r="AS145" s="238">
        <f t="shared" si="135"/>
        <v>9.8996742046215669</v>
      </c>
      <c r="AT145" s="238">
        <f t="shared" si="135"/>
        <v>0</v>
      </c>
      <c r="AU145" s="238">
        <f t="shared" si="135"/>
        <v>2.1303968133733839</v>
      </c>
      <c r="AV145" s="238">
        <f t="shared" si="135"/>
        <v>0</v>
      </c>
      <c r="AW145" s="238">
        <f t="shared" si="135"/>
        <v>0</v>
      </c>
      <c r="AX145" s="238">
        <f t="shared" si="135"/>
        <v>0</v>
      </c>
      <c r="AY145" s="238">
        <f t="shared" si="135"/>
        <v>2.7915462925726091</v>
      </c>
      <c r="AZ145" s="238">
        <f t="shared" si="135"/>
        <v>2.8770181009866671</v>
      </c>
      <c r="BA145" s="224"/>
      <c r="BB145" s="224"/>
    </row>
    <row r="146" spans="1:54" x14ac:dyDescent="0.3">
      <c r="A146" s="251" t="s">
        <v>97</v>
      </c>
      <c r="B146" s="238">
        <f t="shared" ref="B146:AG146" si="136">IF(B$31&gt;0,B33/B$31,0)</f>
        <v>0</v>
      </c>
      <c r="C146" s="238">
        <f t="shared" si="136"/>
        <v>1.7725595955548432</v>
      </c>
      <c r="D146" s="238">
        <f t="shared" si="136"/>
        <v>0</v>
      </c>
      <c r="E146" s="238">
        <f t="shared" si="136"/>
        <v>1.882536366904858</v>
      </c>
      <c r="F146" s="238">
        <f t="shared" si="136"/>
        <v>0</v>
      </c>
      <c r="G146" s="238">
        <f t="shared" si="136"/>
        <v>0.91809600956937798</v>
      </c>
      <c r="H146" s="238">
        <f t="shared" si="136"/>
        <v>0</v>
      </c>
      <c r="I146" s="238">
        <f t="shared" si="136"/>
        <v>2.7587046430454314</v>
      </c>
      <c r="J146" s="238">
        <f t="shared" si="136"/>
        <v>2.4083881855791964</v>
      </c>
      <c r="K146" s="238">
        <f t="shared" si="136"/>
        <v>4.2931999999999997</v>
      </c>
      <c r="L146" s="238">
        <f t="shared" si="136"/>
        <v>4.3897600744483958</v>
      </c>
      <c r="M146" s="238">
        <f t="shared" si="136"/>
        <v>18.541662675771075</v>
      </c>
      <c r="N146" s="238">
        <f t="shared" si="136"/>
        <v>9.2981021747320813</v>
      </c>
      <c r="O146" s="238">
        <f t="shared" si="136"/>
        <v>11.992651083591333</v>
      </c>
      <c r="P146" s="238">
        <f t="shared" si="136"/>
        <v>13.407243592231199</v>
      </c>
      <c r="Q146" s="238">
        <f t="shared" si="136"/>
        <v>31.929393727098997</v>
      </c>
      <c r="R146" s="238">
        <f t="shared" si="136"/>
        <v>35.255022853782826</v>
      </c>
      <c r="S146" s="238">
        <f t="shared" si="136"/>
        <v>12.413092149165848</v>
      </c>
      <c r="T146" s="238">
        <f t="shared" si="136"/>
        <v>12.055424445839876</v>
      </c>
      <c r="U146" s="238">
        <f t="shared" si="136"/>
        <v>6.2664043596202292</v>
      </c>
      <c r="V146" s="238">
        <f t="shared" si="136"/>
        <v>10.284567576872849</v>
      </c>
      <c r="W146" s="238">
        <f t="shared" si="136"/>
        <v>57.47829999999999</v>
      </c>
      <c r="X146" s="238">
        <f t="shared" si="136"/>
        <v>68.069638511209376</v>
      </c>
      <c r="Y146" s="238">
        <f t="shared" si="136"/>
        <v>18.312387214232093</v>
      </c>
      <c r="Z146" s="238">
        <f t="shared" si="136"/>
        <v>22.388361929026072</v>
      </c>
      <c r="AA146" s="238">
        <f t="shared" si="136"/>
        <v>0</v>
      </c>
      <c r="AB146" s="238">
        <f t="shared" si="136"/>
        <v>0</v>
      </c>
      <c r="AC146" s="238">
        <f t="shared" si="136"/>
        <v>0</v>
      </c>
      <c r="AD146" s="238">
        <f t="shared" si="136"/>
        <v>0</v>
      </c>
      <c r="AE146" s="238">
        <f t="shared" si="136"/>
        <v>15.310392565537931</v>
      </c>
      <c r="AF146" s="238">
        <f t="shared" si="136"/>
        <v>0</v>
      </c>
      <c r="AG146" s="238">
        <f t="shared" si="136"/>
        <v>2.8860885477643539</v>
      </c>
      <c r="AH146" s="238">
        <f t="shared" ref="AH146:AZ146" si="137">IF(AH$31&gt;0,AH33/AH$31,0)</f>
        <v>5.1058298744093511</v>
      </c>
      <c r="AI146" s="238">
        <f t="shared" si="137"/>
        <v>0</v>
      </c>
      <c r="AJ146" s="238">
        <f t="shared" si="137"/>
        <v>0.93478984618081462</v>
      </c>
      <c r="AK146" s="238">
        <f t="shared" si="137"/>
        <v>0</v>
      </c>
      <c r="AL146" s="238">
        <f t="shared" si="137"/>
        <v>0.13184310868245297</v>
      </c>
      <c r="AM146" s="238">
        <f t="shared" si="137"/>
        <v>0</v>
      </c>
      <c r="AN146" s="238">
        <f t="shared" si="137"/>
        <v>14.910924405984694</v>
      </c>
      <c r="AO146" s="238">
        <f t="shared" si="137"/>
        <v>45.110085141843975</v>
      </c>
      <c r="AP146" s="238">
        <f t="shared" si="137"/>
        <v>0.85019999999999996</v>
      </c>
      <c r="AQ146" s="238">
        <f t="shared" si="137"/>
        <v>28.638809672052737</v>
      </c>
      <c r="AR146" s="238">
        <f t="shared" si="137"/>
        <v>36.088068951449586</v>
      </c>
      <c r="AS146" s="238">
        <f t="shared" si="137"/>
        <v>12.48331850406062</v>
      </c>
      <c r="AT146" s="238">
        <f t="shared" si="137"/>
        <v>35.548579313256411</v>
      </c>
      <c r="AU146" s="238">
        <f t="shared" si="137"/>
        <v>10.150264922853042</v>
      </c>
      <c r="AV146" s="238">
        <f t="shared" si="137"/>
        <v>58.234619339399359</v>
      </c>
      <c r="AW146" s="238">
        <f t="shared" si="137"/>
        <v>2.5259678557428455</v>
      </c>
      <c r="AX146" s="238">
        <f t="shared" si="137"/>
        <v>10.303986261040237</v>
      </c>
      <c r="AY146" s="238">
        <f t="shared" si="137"/>
        <v>6.8880586870806795</v>
      </c>
      <c r="AZ146" s="238">
        <f t="shared" si="137"/>
        <v>4.0484238447733336</v>
      </c>
      <c r="BA146" s="224"/>
      <c r="BB146" s="224"/>
    </row>
    <row r="147" spans="1:54" x14ac:dyDescent="0.3">
      <c r="A147" s="251" t="s">
        <v>98</v>
      </c>
      <c r="B147" s="238">
        <f t="shared" ref="B147:AG147" si="138">IF(B$31&gt;0,B34/B$31,0)</f>
        <v>0</v>
      </c>
      <c r="C147" s="238">
        <f t="shared" si="138"/>
        <v>62.780411812790518</v>
      </c>
      <c r="D147" s="238">
        <f t="shared" si="138"/>
        <v>0</v>
      </c>
      <c r="E147" s="238">
        <f t="shared" si="138"/>
        <v>66.676382481686204</v>
      </c>
      <c r="F147" s="238">
        <f t="shared" si="138"/>
        <v>0</v>
      </c>
      <c r="G147" s="238">
        <f t="shared" si="138"/>
        <v>45.513623923444982</v>
      </c>
      <c r="H147" s="238">
        <f t="shared" si="138"/>
        <v>0</v>
      </c>
      <c r="I147" s="238">
        <f t="shared" si="138"/>
        <v>80.253367700474499</v>
      </c>
      <c r="J147" s="238">
        <f t="shared" si="138"/>
        <v>56.032540752068556</v>
      </c>
      <c r="K147" s="238">
        <f t="shared" si="138"/>
        <v>84.476200000000006</v>
      </c>
      <c r="L147" s="238">
        <f t="shared" si="138"/>
        <v>63.590140135587589</v>
      </c>
      <c r="M147" s="238">
        <f t="shared" si="138"/>
        <v>79.182099273768856</v>
      </c>
      <c r="N147" s="238">
        <f t="shared" si="138"/>
        <v>73.888948227143345</v>
      </c>
      <c r="O147" s="238">
        <f t="shared" si="138"/>
        <v>66.962505178722211</v>
      </c>
      <c r="P147" s="238">
        <f t="shared" si="138"/>
        <v>62.865254271534916</v>
      </c>
      <c r="Q147" s="238">
        <f t="shared" si="138"/>
        <v>57.679496612843849</v>
      </c>
      <c r="R147" s="238">
        <f t="shared" si="138"/>
        <v>48.085680556644455</v>
      </c>
      <c r="S147" s="238">
        <f t="shared" si="138"/>
        <v>71.282575858684993</v>
      </c>
      <c r="T147" s="238">
        <f t="shared" si="138"/>
        <v>65.37112929356357</v>
      </c>
      <c r="U147" s="238">
        <f t="shared" si="138"/>
        <v>56.046211422204991</v>
      </c>
      <c r="V147" s="238">
        <f t="shared" si="138"/>
        <v>69.602217725276049</v>
      </c>
      <c r="W147" s="238">
        <f t="shared" si="138"/>
        <v>59.406300000000002</v>
      </c>
      <c r="X147" s="238">
        <f t="shared" si="138"/>
        <v>58.558074609474765</v>
      </c>
      <c r="Y147" s="238">
        <f t="shared" si="138"/>
        <v>63.71438710713813</v>
      </c>
      <c r="Z147" s="238">
        <f t="shared" si="138"/>
        <v>59.834190566379363</v>
      </c>
      <c r="AA147" s="238">
        <f t="shared" si="138"/>
        <v>0</v>
      </c>
      <c r="AB147" s="238">
        <f t="shared" si="138"/>
        <v>0</v>
      </c>
      <c r="AC147" s="238">
        <f t="shared" si="138"/>
        <v>0</v>
      </c>
      <c r="AD147" s="238">
        <f t="shared" si="138"/>
        <v>46.705399999999997</v>
      </c>
      <c r="AE147" s="238">
        <f t="shared" si="138"/>
        <v>40.376472490885966</v>
      </c>
      <c r="AF147" s="238">
        <f t="shared" si="138"/>
        <v>0</v>
      </c>
      <c r="AG147" s="238">
        <f t="shared" si="138"/>
        <v>65.620140484493703</v>
      </c>
      <c r="AH147" s="238">
        <f t="shared" ref="AH147:AZ147" si="139">IF(AH$31&gt;0,AH34/AH$31,0)</f>
        <v>45.542647783511569</v>
      </c>
      <c r="AI147" s="238">
        <f t="shared" si="139"/>
        <v>0</v>
      </c>
      <c r="AJ147" s="238">
        <f t="shared" si="139"/>
        <v>40.211306595381039</v>
      </c>
      <c r="AK147" s="238">
        <f t="shared" si="139"/>
        <v>0</v>
      </c>
      <c r="AL147" s="238">
        <f t="shared" si="139"/>
        <v>49.078959886662616</v>
      </c>
      <c r="AM147" s="238">
        <f t="shared" si="139"/>
        <v>0</v>
      </c>
      <c r="AN147" s="238">
        <f t="shared" si="139"/>
        <v>46.955953689530432</v>
      </c>
      <c r="AO147" s="238">
        <f t="shared" si="139"/>
        <v>43.357235289598101</v>
      </c>
      <c r="AP147" s="238">
        <f t="shared" si="139"/>
        <v>74.083500000000001</v>
      </c>
      <c r="AQ147" s="238">
        <f t="shared" si="139"/>
        <v>44.699599985443051</v>
      </c>
      <c r="AR147" s="238">
        <f t="shared" si="139"/>
        <v>58.470592908396519</v>
      </c>
      <c r="AS147" s="238">
        <f t="shared" si="139"/>
        <v>65.580302200895872</v>
      </c>
      <c r="AT147" s="238">
        <f t="shared" si="139"/>
        <v>62.692018969884607</v>
      </c>
      <c r="AU147" s="238">
        <f t="shared" si="139"/>
        <v>76.354632123733651</v>
      </c>
      <c r="AV147" s="238">
        <f t="shared" si="139"/>
        <v>44.794673193779708</v>
      </c>
      <c r="AW147" s="238">
        <f t="shared" si="139"/>
        <v>63.068332379459044</v>
      </c>
      <c r="AX147" s="238">
        <f t="shared" si="139"/>
        <v>82.102704416094213</v>
      </c>
      <c r="AY147" s="238">
        <f t="shared" si="139"/>
        <v>60.324396033096377</v>
      </c>
      <c r="AZ147" s="238">
        <f t="shared" si="139"/>
        <v>66.526692440159991</v>
      </c>
      <c r="BA147" s="224"/>
      <c r="BB147" s="224"/>
    </row>
    <row r="148" spans="1:54" x14ac:dyDescent="0.3">
      <c r="A148" s="285" t="s">
        <v>99</v>
      </c>
      <c r="B148" s="238">
        <f t="shared" ref="B148:AG148" si="140">IF(B$31&gt;0,B35/B$31,0)</f>
        <v>0</v>
      </c>
      <c r="C148" s="238">
        <f t="shared" si="140"/>
        <v>25.172734145429295</v>
      </c>
      <c r="D148" s="238">
        <f t="shared" si="140"/>
        <v>0</v>
      </c>
      <c r="E148" s="238">
        <f t="shared" si="140"/>
        <v>35.068070812547745</v>
      </c>
      <c r="F148" s="238">
        <f t="shared" si="140"/>
        <v>0</v>
      </c>
      <c r="G148" s="238">
        <f t="shared" si="140"/>
        <v>33.467522291866032</v>
      </c>
      <c r="H148" s="238">
        <f t="shared" si="140"/>
        <v>0</v>
      </c>
      <c r="I148" s="238">
        <f t="shared" si="140"/>
        <v>24.144048815605288</v>
      </c>
      <c r="J148" s="238">
        <f t="shared" si="140"/>
        <v>22.25996334072104</v>
      </c>
      <c r="K148" s="238">
        <f t="shared" si="140"/>
        <v>36.116100000000003</v>
      </c>
      <c r="L148" s="238">
        <f t="shared" si="140"/>
        <v>22.958743531515797</v>
      </c>
      <c r="M148" s="238">
        <f t="shared" si="140"/>
        <v>25.057360184595794</v>
      </c>
      <c r="N148" s="238">
        <f t="shared" si="140"/>
        <v>30.583215288010724</v>
      </c>
      <c r="O148" s="238">
        <f t="shared" si="140"/>
        <v>22.374929749507459</v>
      </c>
      <c r="P148" s="238">
        <f t="shared" si="140"/>
        <v>22.17142636429784</v>
      </c>
      <c r="Q148" s="238">
        <f t="shared" si="140"/>
        <v>19.877237772401344</v>
      </c>
      <c r="R148" s="238">
        <f t="shared" si="140"/>
        <v>20.193379419835356</v>
      </c>
      <c r="S148" s="238">
        <f t="shared" si="140"/>
        <v>23.39744259077527</v>
      </c>
      <c r="T148" s="238">
        <f t="shared" si="140"/>
        <v>22.744045896389327</v>
      </c>
      <c r="U148" s="238">
        <f t="shared" si="140"/>
        <v>27.226910802170124</v>
      </c>
      <c r="V148" s="238">
        <f t="shared" si="140"/>
        <v>26.938292472990629</v>
      </c>
      <c r="W148" s="238">
        <f t="shared" si="140"/>
        <v>26.6999</v>
      </c>
      <c r="X148" s="238">
        <f t="shared" si="140"/>
        <v>28.220564042604792</v>
      </c>
      <c r="Y148" s="238">
        <f t="shared" si="140"/>
        <v>24.993252217282574</v>
      </c>
      <c r="Z148" s="238">
        <f t="shared" si="140"/>
        <v>43.514730139553379</v>
      </c>
      <c r="AA148" s="238">
        <f t="shared" si="140"/>
        <v>0</v>
      </c>
      <c r="AB148" s="238">
        <f t="shared" si="140"/>
        <v>0</v>
      </c>
      <c r="AC148" s="238">
        <f t="shared" si="140"/>
        <v>0</v>
      </c>
      <c r="AD148" s="238">
        <f t="shared" si="140"/>
        <v>42.615300000000012</v>
      </c>
      <c r="AE148" s="238">
        <f t="shared" si="140"/>
        <v>36.597447677129288</v>
      </c>
      <c r="AF148" s="238">
        <f t="shared" si="140"/>
        <v>0</v>
      </c>
      <c r="AG148" s="238">
        <f t="shared" si="140"/>
        <v>21.510397166521361</v>
      </c>
      <c r="AH148" s="238">
        <f t="shared" ref="AH148:AZ148" si="141">IF(AH$31&gt;0,AH35/AH$31,0)</f>
        <v>26.274928435090775</v>
      </c>
      <c r="AI148" s="238">
        <f t="shared" si="141"/>
        <v>0</v>
      </c>
      <c r="AJ148" s="238">
        <f t="shared" si="141"/>
        <v>44.430769220824757</v>
      </c>
      <c r="AK148" s="238">
        <f t="shared" si="141"/>
        <v>0</v>
      </c>
      <c r="AL148" s="238">
        <f t="shared" si="141"/>
        <v>19.037798117789919</v>
      </c>
      <c r="AM148" s="238">
        <f t="shared" si="141"/>
        <v>0</v>
      </c>
      <c r="AN148" s="238">
        <f t="shared" si="141"/>
        <v>34.198343416292474</v>
      </c>
      <c r="AO148" s="238">
        <f t="shared" si="141"/>
        <v>23.889870833333333</v>
      </c>
      <c r="AP148" s="238">
        <f t="shared" si="141"/>
        <v>16.004300000000001</v>
      </c>
      <c r="AQ148" s="238">
        <f t="shared" si="141"/>
        <v>16.294948037931249</v>
      </c>
      <c r="AR148" s="238">
        <f t="shared" si="141"/>
        <v>14.629243747468321</v>
      </c>
      <c r="AS148" s="238">
        <f t="shared" si="141"/>
        <v>23.048526842975562</v>
      </c>
      <c r="AT148" s="238">
        <f t="shared" si="141"/>
        <v>14.353475992119336</v>
      </c>
      <c r="AU148" s="238">
        <f t="shared" si="141"/>
        <v>16.422478327953879</v>
      </c>
      <c r="AV148" s="238">
        <f t="shared" si="141"/>
        <v>17.030619518224373</v>
      </c>
      <c r="AW148" s="238">
        <f t="shared" si="141"/>
        <v>14.645653351626814</v>
      </c>
      <c r="AX148" s="238">
        <f t="shared" si="141"/>
        <v>15.539852894995095</v>
      </c>
      <c r="AY148" s="238">
        <f t="shared" si="141"/>
        <v>18.306872312404828</v>
      </c>
      <c r="AZ148" s="238">
        <f t="shared" si="141"/>
        <v>17.582259378853333</v>
      </c>
      <c r="BA148" s="224"/>
      <c r="BB148" s="224"/>
    </row>
    <row r="149" spans="1:54" x14ac:dyDescent="0.3">
      <c r="A149" s="286" t="s">
        <v>198</v>
      </c>
      <c r="B149" s="287">
        <f t="shared" ref="B149:AG149" si="142">IF(B$31&gt;0,B36/B$31,0)</f>
        <v>0</v>
      </c>
      <c r="C149" s="287">
        <f t="shared" si="142"/>
        <v>93.717732943313578</v>
      </c>
      <c r="D149" s="287">
        <f t="shared" si="142"/>
        <v>0</v>
      </c>
      <c r="E149" s="287">
        <f t="shared" si="142"/>
        <v>110.26721474540467</v>
      </c>
      <c r="F149" s="287">
        <f t="shared" si="142"/>
        <v>0</v>
      </c>
      <c r="G149" s="287">
        <f t="shared" si="142"/>
        <v>81.26008777990431</v>
      </c>
      <c r="H149" s="287">
        <f t="shared" si="142"/>
        <v>0</v>
      </c>
      <c r="I149" s="287">
        <f t="shared" si="142"/>
        <v>111.10127358518008</v>
      </c>
      <c r="J149" s="287">
        <f t="shared" si="142"/>
        <v>81.279618682033103</v>
      </c>
      <c r="K149" s="287">
        <f t="shared" si="142"/>
        <v>124.88550000000001</v>
      </c>
      <c r="L149" s="287">
        <f t="shared" si="142"/>
        <v>90.938643741551786</v>
      </c>
      <c r="M149" s="287">
        <f t="shared" si="142"/>
        <v>122.78112213413574</v>
      </c>
      <c r="N149" s="287">
        <f t="shared" si="142"/>
        <v>122.75990018000672</v>
      </c>
      <c r="O149" s="287">
        <f t="shared" si="142"/>
        <v>101.33008601182101</v>
      </c>
      <c r="P149" s="287">
        <f t="shared" si="142"/>
        <v>98.451519565663546</v>
      </c>
      <c r="Q149" s="287">
        <f t="shared" si="142"/>
        <v>109.48612811234419</v>
      </c>
      <c r="R149" s="287">
        <f t="shared" si="142"/>
        <v>103.53408283026263</v>
      </c>
      <c r="S149" s="287">
        <f t="shared" si="142"/>
        <v>107.0931105986261</v>
      </c>
      <c r="T149" s="287">
        <f t="shared" si="142"/>
        <v>100.42405689167975</v>
      </c>
      <c r="U149" s="287">
        <f t="shared" si="142"/>
        <v>103.15319932183685</v>
      </c>
      <c r="V149" s="287">
        <f t="shared" si="142"/>
        <v>110.53872127508016</v>
      </c>
      <c r="W149" s="287">
        <f t="shared" si="142"/>
        <v>143.58449999999999</v>
      </c>
      <c r="X149" s="287">
        <f t="shared" si="142"/>
        <v>154.84827716328894</v>
      </c>
      <c r="Y149" s="287">
        <f t="shared" si="142"/>
        <v>107.02002653865279</v>
      </c>
      <c r="Z149" s="287">
        <f t="shared" si="142"/>
        <v>150.70918818225627</v>
      </c>
      <c r="AA149" s="287">
        <f t="shared" si="142"/>
        <v>0</v>
      </c>
      <c r="AB149" s="287">
        <f t="shared" si="142"/>
        <v>0</v>
      </c>
      <c r="AC149" s="287">
        <f t="shared" si="142"/>
        <v>0</v>
      </c>
      <c r="AD149" s="287">
        <f t="shared" si="142"/>
        <v>118.6061</v>
      </c>
      <c r="AE149" s="287">
        <f t="shared" si="142"/>
        <v>116.65265613568796</v>
      </c>
      <c r="AF149" s="287">
        <f t="shared" si="142"/>
        <v>0</v>
      </c>
      <c r="AG149" s="287">
        <f t="shared" si="142"/>
        <v>97.838897540166883</v>
      </c>
      <c r="AH149" s="287">
        <f t="shared" ref="AH149:AZ149" si="143">IF(AH$31&gt;0,AH36/AH$31,0)</f>
        <v>84.391552343944298</v>
      </c>
      <c r="AI149" s="287">
        <f t="shared" si="143"/>
        <v>0</v>
      </c>
      <c r="AJ149" s="287">
        <f t="shared" si="143"/>
        <v>121.83574191901486</v>
      </c>
      <c r="AK149" s="287">
        <f t="shared" si="143"/>
        <v>0</v>
      </c>
      <c r="AL149" s="287">
        <f t="shared" si="143"/>
        <v>73.112285144707556</v>
      </c>
      <c r="AM149" s="287">
        <f t="shared" si="143"/>
        <v>0</v>
      </c>
      <c r="AN149" s="287">
        <f t="shared" si="143"/>
        <v>118.94800076899305</v>
      </c>
      <c r="AO149" s="287">
        <f t="shared" si="143"/>
        <v>121.37077812647752</v>
      </c>
      <c r="AP149" s="287">
        <f t="shared" si="143"/>
        <v>90.938000000000002</v>
      </c>
      <c r="AQ149" s="287">
        <f t="shared" si="143"/>
        <v>89.633357695427037</v>
      </c>
      <c r="AR149" s="287">
        <f t="shared" si="143"/>
        <v>109.18790560731442</v>
      </c>
      <c r="AS149" s="287">
        <f t="shared" si="143"/>
        <v>111.01182175255363</v>
      </c>
      <c r="AT149" s="287">
        <f t="shared" si="143"/>
        <v>112.59407427526035</v>
      </c>
      <c r="AU149" s="287">
        <f t="shared" si="143"/>
        <v>105.05777218791397</v>
      </c>
      <c r="AV149" s="287">
        <f t="shared" si="143"/>
        <v>120.05991205140344</v>
      </c>
      <c r="AW149" s="287">
        <f t="shared" si="143"/>
        <v>80.23995358682869</v>
      </c>
      <c r="AX149" s="287">
        <f t="shared" si="143"/>
        <v>107.94654357212954</v>
      </c>
      <c r="AY149" s="287">
        <f t="shared" si="143"/>
        <v>88.310873325154489</v>
      </c>
      <c r="AZ149" s="287">
        <f t="shared" si="143"/>
        <v>91.034393764773327</v>
      </c>
      <c r="BA149" s="224"/>
      <c r="BB149" s="224"/>
    </row>
    <row r="150" spans="1:54" x14ac:dyDescent="0.3">
      <c r="A150" s="251" t="s">
        <v>199</v>
      </c>
      <c r="B150" s="238">
        <f t="shared" ref="B150:AG150" si="144">IF(B$31&gt;0,B37/B$31,0)</f>
        <v>0</v>
      </c>
      <c r="C150" s="238">
        <f t="shared" si="144"/>
        <v>0.89680392958273236</v>
      </c>
      <c r="D150" s="238">
        <f t="shared" si="144"/>
        <v>0</v>
      </c>
      <c r="E150" s="238">
        <f t="shared" si="144"/>
        <v>1.2332279133522086</v>
      </c>
      <c r="F150" s="238">
        <f t="shared" si="144"/>
        <v>0</v>
      </c>
      <c r="G150" s="238">
        <f t="shared" si="144"/>
        <v>0.11139627272727273</v>
      </c>
      <c r="H150" s="238">
        <f t="shared" si="144"/>
        <v>0</v>
      </c>
      <c r="I150" s="238">
        <f t="shared" si="144"/>
        <v>0.39930353045975975</v>
      </c>
      <c r="J150" s="238">
        <f t="shared" si="144"/>
        <v>4.2312164598108742E-2</v>
      </c>
      <c r="K150" s="238">
        <f t="shared" si="144"/>
        <v>0.30630000000000002</v>
      </c>
      <c r="L150" s="238">
        <f t="shared" si="144"/>
        <v>4.3959390271799036E-2</v>
      </c>
      <c r="M150" s="238">
        <f t="shared" si="144"/>
        <v>7.2193599907412753E-2</v>
      </c>
      <c r="N150" s="238">
        <f t="shared" si="144"/>
        <v>0.12612887642330881</v>
      </c>
      <c r="O150" s="238">
        <f t="shared" si="144"/>
        <v>0</v>
      </c>
      <c r="P150" s="238">
        <f t="shared" si="144"/>
        <v>3.1528134853262189E-2</v>
      </c>
      <c r="Q150" s="238">
        <f t="shared" si="144"/>
        <v>2.9624088781360122E-2</v>
      </c>
      <c r="R150" s="238">
        <f t="shared" si="144"/>
        <v>9.7254527636221083E-2</v>
      </c>
      <c r="S150" s="238">
        <f t="shared" si="144"/>
        <v>0</v>
      </c>
      <c r="T150" s="238">
        <f t="shared" si="144"/>
        <v>0.36645376452119305</v>
      </c>
      <c r="U150" s="238">
        <f t="shared" si="144"/>
        <v>0</v>
      </c>
      <c r="V150" s="238">
        <f t="shared" si="144"/>
        <v>0.27162056274486529</v>
      </c>
      <c r="W150" s="238">
        <f t="shared" si="144"/>
        <v>0</v>
      </c>
      <c r="X150" s="238">
        <f t="shared" si="144"/>
        <v>0</v>
      </c>
      <c r="Y150" s="238">
        <f t="shared" si="144"/>
        <v>0</v>
      </c>
      <c r="Z150" s="238">
        <f t="shared" si="144"/>
        <v>0</v>
      </c>
      <c r="AA150" s="238">
        <f t="shared" si="144"/>
        <v>0</v>
      </c>
      <c r="AB150" s="238">
        <f t="shared" si="144"/>
        <v>0</v>
      </c>
      <c r="AC150" s="238">
        <f t="shared" si="144"/>
        <v>0</v>
      </c>
      <c r="AD150" s="238">
        <f t="shared" si="144"/>
        <v>0</v>
      </c>
      <c r="AE150" s="238">
        <f t="shared" si="144"/>
        <v>0</v>
      </c>
      <c r="AF150" s="238">
        <f t="shared" si="144"/>
        <v>0</v>
      </c>
      <c r="AG150" s="238">
        <f t="shared" si="144"/>
        <v>0</v>
      </c>
      <c r="AH150" s="238">
        <f t="shared" ref="AH150:AZ150" si="145">IF(AH$31&gt;0,AH37/AH$31,0)</f>
        <v>0</v>
      </c>
      <c r="AI150" s="238">
        <f t="shared" si="145"/>
        <v>0</v>
      </c>
      <c r="AJ150" s="238">
        <f t="shared" si="145"/>
        <v>0</v>
      </c>
      <c r="AK150" s="238">
        <f t="shared" si="145"/>
        <v>0</v>
      </c>
      <c r="AL150" s="238">
        <f t="shared" si="145"/>
        <v>0</v>
      </c>
      <c r="AM150" s="238">
        <f t="shared" si="145"/>
        <v>0</v>
      </c>
      <c r="AN150" s="238">
        <f t="shared" si="145"/>
        <v>0</v>
      </c>
      <c r="AO150" s="238">
        <f t="shared" si="145"/>
        <v>0</v>
      </c>
      <c r="AP150" s="238">
        <f t="shared" si="145"/>
        <v>0</v>
      </c>
      <c r="AQ150" s="238">
        <f t="shared" si="145"/>
        <v>0</v>
      </c>
      <c r="AR150" s="238">
        <f t="shared" si="145"/>
        <v>0</v>
      </c>
      <c r="AS150" s="238">
        <f t="shared" si="145"/>
        <v>0</v>
      </c>
      <c r="AT150" s="238">
        <f t="shared" si="145"/>
        <v>0</v>
      </c>
      <c r="AU150" s="238">
        <f t="shared" si="145"/>
        <v>0</v>
      </c>
      <c r="AV150" s="238">
        <f t="shared" si="145"/>
        <v>0</v>
      </c>
      <c r="AW150" s="238">
        <f t="shared" si="145"/>
        <v>0</v>
      </c>
      <c r="AX150" s="238">
        <f t="shared" si="145"/>
        <v>0</v>
      </c>
      <c r="AY150" s="238">
        <f t="shared" si="145"/>
        <v>0</v>
      </c>
      <c r="AZ150" s="238">
        <f t="shared" si="145"/>
        <v>0</v>
      </c>
      <c r="BA150" s="224"/>
      <c r="BB150" s="224"/>
    </row>
    <row r="151" spans="1:54" x14ac:dyDescent="0.3">
      <c r="A151" s="251" t="s">
        <v>200</v>
      </c>
      <c r="B151" s="238">
        <f t="shared" ref="B151:AG151" si="146">IF(B$31&gt;0,B38/B$31,0)</f>
        <v>0</v>
      </c>
      <c r="C151" s="238">
        <f t="shared" si="146"/>
        <v>4.9914981166853671</v>
      </c>
      <c r="D151" s="238">
        <f t="shared" si="146"/>
        <v>0</v>
      </c>
      <c r="E151" s="238">
        <f t="shared" si="146"/>
        <v>8.8125833513100531</v>
      </c>
      <c r="F151" s="238">
        <f t="shared" si="146"/>
        <v>0</v>
      </c>
      <c r="G151" s="238">
        <f t="shared" si="146"/>
        <v>1.9161696746411483</v>
      </c>
      <c r="H151" s="238">
        <f t="shared" si="146"/>
        <v>0</v>
      </c>
      <c r="I151" s="238">
        <f t="shared" si="146"/>
        <v>2.9521580671550898</v>
      </c>
      <c r="J151" s="238">
        <f t="shared" si="146"/>
        <v>0.5220920877659575</v>
      </c>
      <c r="K151" s="238">
        <f t="shared" si="146"/>
        <v>3.9954000000000001</v>
      </c>
      <c r="L151" s="238">
        <f t="shared" si="146"/>
        <v>0.23084644914425939</v>
      </c>
      <c r="M151" s="238">
        <f t="shared" si="146"/>
        <v>0.56303739656269891</v>
      </c>
      <c r="N151" s="238">
        <f t="shared" si="146"/>
        <v>3.0852484500586068</v>
      </c>
      <c r="O151" s="238">
        <f t="shared" si="146"/>
        <v>0</v>
      </c>
      <c r="P151" s="238">
        <f t="shared" si="146"/>
        <v>0.10897980372768148</v>
      </c>
      <c r="Q151" s="238">
        <f t="shared" si="146"/>
        <v>0.12742599800136747</v>
      </c>
      <c r="R151" s="238">
        <f t="shared" si="146"/>
        <v>1.7046195217561737</v>
      </c>
      <c r="S151" s="238">
        <f t="shared" si="146"/>
        <v>0</v>
      </c>
      <c r="T151" s="238">
        <f t="shared" si="146"/>
        <v>0.71500031397174257</v>
      </c>
      <c r="U151" s="238">
        <f t="shared" si="146"/>
        <v>0</v>
      </c>
      <c r="V151" s="238">
        <f t="shared" si="146"/>
        <v>3.2591890300368047</v>
      </c>
      <c r="W151" s="238">
        <f t="shared" si="146"/>
        <v>0</v>
      </c>
      <c r="X151" s="238">
        <f t="shared" si="146"/>
        <v>0</v>
      </c>
      <c r="Y151" s="238">
        <f t="shared" si="146"/>
        <v>0</v>
      </c>
      <c r="Z151" s="238">
        <f t="shared" si="146"/>
        <v>0</v>
      </c>
      <c r="AA151" s="238">
        <f t="shared" si="146"/>
        <v>0</v>
      </c>
      <c r="AB151" s="238">
        <f t="shared" si="146"/>
        <v>0</v>
      </c>
      <c r="AC151" s="238">
        <f t="shared" si="146"/>
        <v>0</v>
      </c>
      <c r="AD151" s="238">
        <f t="shared" si="146"/>
        <v>0</v>
      </c>
      <c r="AE151" s="238">
        <f t="shared" si="146"/>
        <v>0</v>
      </c>
      <c r="AF151" s="238">
        <f t="shared" si="146"/>
        <v>0</v>
      </c>
      <c r="AG151" s="238">
        <f t="shared" si="146"/>
        <v>0</v>
      </c>
      <c r="AH151" s="238">
        <f t="shared" ref="AH151:AZ151" si="147">IF(AH$31&gt;0,AH38/AH$31,0)</f>
        <v>0</v>
      </c>
      <c r="AI151" s="238">
        <f t="shared" si="147"/>
        <v>0</v>
      </c>
      <c r="AJ151" s="238">
        <f t="shared" si="147"/>
        <v>0</v>
      </c>
      <c r="AK151" s="238">
        <f t="shared" si="147"/>
        <v>0</v>
      </c>
      <c r="AL151" s="238">
        <f t="shared" si="147"/>
        <v>0</v>
      </c>
      <c r="AM151" s="238">
        <f t="shared" si="147"/>
        <v>0</v>
      </c>
      <c r="AN151" s="238">
        <f t="shared" si="147"/>
        <v>0</v>
      </c>
      <c r="AO151" s="238">
        <f t="shared" si="147"/>
        <v>0</v>
      </c>
      <c r="AP151" s="238">
        <f t="shared" si="147"/>
        <v>0</v>
      </c>
      <c r="AQ151" s="238">
        <f t="shared" si="147"/>
        <v>0</v>
      </c>
      <c r="AR151" s="238">
        <f t="shared" si="147"/>
        <v>0</v>
      </c>
      <c r="AS151" s="238">
        <f t="shared" si="147"/>
        <v>0</v>
      </c>
      <c r="AT151" s="238">
        <f t="shared" si="147"/>
        <v>0</v>
      </c>
      <c r="AU151" s="238">
        <f t="shared" si="147"/>
        <v>0</v>
      </c>
      <c r="AV151" s="238">
        <f t="shared" si="147"/>
        <v>0</v>
      </c>
      <c r="AW151" s="238">
        <f t="shared" si="147"/>
        <v>0</v>
      </c>
      <c r="AX151" s="238">
        <f t="shared" si="147"/>
        <v>0</v>
      </c>
      <c r="AY151" s="238">
        <f t="shared" si="147"/>
        <v>0</v>
      </c>
      <c r="AZ151" s="238">
        <f t="shared" si="147"/>
        <v>0</v>
      </c>
      <c r="BA151" s="224"/>
      <c r="BB151" s="224"/>
    </row>
    <row r="152" spans="1:54" x14ac:dyDescent="0.3">
      <c r="A152" s="286" t="s">
        <v>201</v>
      </c>
      <c r="B152" s="287">
        <f t="shared" ref="B152:AG152" si="148">IF(B$31&gt;0,B39/B$31,0)</f>
        <v>0</v>
      </c>
      <c r="C152" s="287">
        <f t="shared" si="148"/>
        <v>5.8883020462680991</v>
      </c>
      <c r="D152" s="287">
        <f t="shared" si="148"/>
        <v>0</v>
      </c>
      <c r="E152" s="287">
        <f t="shared" si="148"/>
        <v>10.045811264662262</v>
      </c>
      <c r="F152" s="287">
        <f t="shared" si="148"/>
        <v>0</v>
      </c>
      <c r="G152" s="287">
        <f t="shared" si="148"/>
        <v>2.0275659473684211</v>
      </c>
      <c r="H152" s="287">
        <f t="shared" si="148"/>
        <v>0</v>
      </c>
      <c r="I152" s="287">
        <f t="shared" si="148"/>
        <v>3.3514615976148496</v>
      </c>
      <c r="J152" s="287">
        <f t="shared" si="148"/>
        <v>0.56440425236406622</v>
      </c>
      <c r="K152" s="287">
        <f t="shared" si="148"/>
        <v>4.3017000000000003</v>
      </c>
      <c r="L152" s="287">
        <f t="shared" si="148"/>
        <v>0.27480583941605846</v>
      </c>
      <c r="M152" s="287">
        <f t="shared" si="148"/>
        <v>0.63523099647011161</v>
      </c>
      <c r="N152" s="287">
        <f t="shared" si="148"/>
        <v>3.2113773264819159</v>
      </c>
      <c r="O152" s="287">
        <f t="shared" si="148"/>
        <v>0</v>
      </c>
      <c r="P152" s="287">
        <f t="shared" si="148"/>
        <v>0.14050793858094368</v>
      </c>
      <c r="Q152" s="287">
        <f t="shared" si="148"/>
        <v>0.15705008678272761</v>
      </c>
      <c r="R152" s="287">
        <f t="shared" si="148"/>
        <v>1.801874049392395</v>
      </c>
      <c r="S152" s="287">
        <f t="shared" si="148"/>
        <v>0</v>
      </c>
      <c r="T152" s="287">
        <f t="shared" si="148"/>
        <v>1.0814540784929356</v>
      </c>
      <c r="U152" s="287">
        <f t="shared" si="148"/>
        <v>0</v>
      </c>
      <c r="V152" s="287">
        <f t="shared" si="148"/>
        <v>3.5308095927816701</v>
      </c>
      <c r="W152" s="287">
        <f t="shared" si="148"/>
        <v>0</v>
      </c>
      <c r="X152" s="287">
        <f t="shared" si="148"/>
        <v>0</v>
      </c>
      <c r="Y152" s="287">
        <f t="shared" si="148"/>
        <v>0</v>
      </c>
      <c r="Z152" s="287">
        <f t="shared" si="148"/>
        <v>0</v>
      </c>
      <c r="AA152" s="287">
        <f t="shared" si="148"/>
        <v>0</v>
      </c>
      <c r="AB152" s="287">
        <f t="shared" si="148"/>
        <v>0</v>
      </c>
      <c r="AC152" s="287">
        <f t="shared" si="148"/>
        <v>0</v>
      </c>
      <c r="AD152" s="287">
        <f t="shared" si="148"/>
        <v>0</v>
      </c>
      <c r="AE152" s="287">
        <f t="shared" si="148"/>
        <v>0</v>
      </c>
      <c r="AF152" s="287">
        <f t="shared" si="148"/>
        <v>0</v>
      </c>
      <c r="AG152" s="287">
        <f t="shared" si="148"/>
        <v>0</v>
      </c>
      <c r="AH152" s="287">
        <f t="shared" ref="AH152:AZ152" si="149">IF(AH$31&gt;0,AH39/AH$31,0)</f>
        <v>0</v>
      </c>
      <c r="AI152" s="287">
        <f t="shared" si="149"/>
        <v>0</v>
      </c>
      <c r="AJ152" s="287">
        <f t="shared" si="149"/>
        <v>0</v>
      </c>
      <c r="AK152" s="287">
        <f t="shared" si="149"/>
        <v>0</v>
      </c>
      <c r="AL152" s="287">
        <f t="shared" si="149"/>
        <v>0</v>
      </c>
      <c r="AM152" s="287">
        <f t="shared" si="149"/>
        <v>0</v>
      </c>
      <c r="AN152" s="287">
        <f t="shared" si="149"/>
        <v>0</v>
      </c>
      <c r="AO152" s="287">
        <f t="shared" si="149"/>
        <v>0</v>
      </c>
      <c r="AP152" s="287">
        <f t="shared" si="149"/>
        <v>0</v>
      </c>
      <c r="AQ152" s="287">
        <f t="shared" si="149"/>
        <v>0</v>
      </c>
      <c r="AR152" s="287">
        <f t="shared" si="149"/>
        <v>0</v>
      </c>
      <c r="AS152" s="287">
        <f t="shared" si="149"/>
        <v>0</v>
      </c>
      <c r="AT152" s="287">
        <f t="shared" si="149"/>
        <v>0</v>
      </c>
      <c r="AU152" s="287">
        <f t="shared" si="149"/>
        <v>0</v>
      </c>
      <c r="AV152" s="287">
        <f t="shared" si="149"/>
        <v>0</v>
      </c>
      <c r="AW152" s="287">
        <f t="shared" si="149"/>
        <v>0</v>
      </c>
      <c r="AX152" s="287">
        <f t="shared" si="149"/>
        <v>0</v>
      </c>
      <c r="AY152" s="287">
        <f t="shared" si="149"/>
        <v>0</v>
      </c>
      <c r="AZ152" s="287">
        <f t="shared" si="149"/>
        <v>0</v>
      </c>
      <c r="BA152" s="224"/>
      <c r="BB152" s="224"/>
    </row>
    <row r="153" spans="1:54" x14ac:dyDescent="0.3">
      <c r="A153" s="224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5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245"/>
      <c r="AW153" s="245"/>
      <c r="AX153" s="245"/>
      <c r="AY153" s="245"/>
      <c r="AZ153" s="245"/>
      <c r="BA153" s="224"/>
      <c r="BB153" s="224"/>
    </row>
    <row r="154" spans="1:54" s="33" customFormat="1" ht="14" x14ac:dyDescent="0.3">
      <c r="A154" s="138" t="s">
        <v>202</v>
      </c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5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245"/>
      <c r="AW154" s="245"/>
      <c r="AX154" s="245"/>
      <c r="AY154" s="245"/>
      <c r="AZ154" s="245"/>
      <c r="BA154" s="284"/>
      <c r="BB154" s="284"/>
    </row>
    <row r="155" spans="1:54" x14ac:dyDescent="0.3">
      <c r="A155" s="251" t="s">
        <v>96</v>
      </c>
      <c r="B155" s="238">
        <f t="shared" ref="B155:AG155" si="150">IF(B$43&gt;0,B44/B$43,0)</f>
        <v>0</v>
      </c>
      <c r="C155" s="238">
        <f t="shared" si="150"/>
        <v>1.6412</v>
      </c>
      <c r="D155" s="238">
        <f t="shared" si="150"/>
        <v>0</v>
      </c>
      <c r="E155" s="238">
        <f t="shared" si="150"/>
        <v>0</v>
      </c>
      <c r="F155" s="238">
        <f t="shared" si="150"/>
        <v>0</v>
      </c>
      <c r="G155" s="238">
        <f t="shared" si="150"/>
        <v>11.46</v>
      </c>
      <c r="H155" s="238">
        <f t="shared" si="150"/>
        <v>0</v>
      </c>
      <c r="I155" s="238">
        <f t="shared" si="150"/>
        <v>0</v>
      </c>
      <c r="J155" s="238">
        <f t="shared" si="150"/>
        <v>0</v>
      </c>
      <c r="K155" s="238">
        <f t="shared" si="150"/>
        <v>0</v>
      </c>
      <c r="L155" s="238">
        <f t="shared" si="150"/>
        <v>0</v>
      </c>
      <c r="M155" s="238">
        <f t="shared" si="150"/>
        <v>22.170300000000001</v>
      </c>
      <c r="N155" s="238">
        <f t="shared" si="150"/>
        <v>18.484306130693238</v>
      </c>
      <c r="O155" s="238">
        <f t="shared" si="150"/>
        <v>24.178000000000001</v>
      </c>
      <c r="P155" s="238">
        <f t="shared" si="150"/>
        <v>25.172599999999999</v>
      </c>
      <c r="Q155" s="238">
        <f t="shared" si="150"/>
        <v>69.634100000000004</v>
      </c>
      <c r="R155" s="238">
        <f t="shared" si="150"/>
        <v>0</v>
      </c>
      <c r="S155" s="238">
        <f t="shared" si="150"/>
        <v>0</v>
      </c>
      <c r="T155" s="238">
        <f t="shared" si="150"/>
        <v>0</v>
      </c>
      <c r="U155" s="238">
        <f t="shared" si="150"/>
        <v>0</v>
      </c>
      <c r="V155" s="238">
        <f t="shared" si="150"/>
        <v>0</v>
      </c>
      <c r="W155" s="238">
        <f t="shared" si="150"/>
        <v>0</v>
      </c>
      <c r="X155" s="238">
        <f t="shared" si="150"/>
        <v>0</v>
      </c>
      <c r="Y155" s="238">
        <f t="shared" si="150"/>
        <v>0</v>
      </c>
      <c r="Z155" s="238">
        <f t="shared" si="150"/>
        <v>0</v>
      </c>
      <c r="AA155" s="238">
        <f t="shared" si="150"/>
        <v>0</v>
      </c>
      <c r="AB155" s="238">
        <f t="shared" si="150"/>
        <v>0</v>
      </c>
      <c r="AC155" s="238">
        <f t="shared" si="150"/>
        <v>0</v>
      </c>
      <c r="AD155" s="238">
        <f t="shared" si="150"/>
        <v>0</v>
      </c>
      <c r="AE155" s="238">
        <f t="shared" si="150"/>
        <v>0</v>
      </c>
      <c r="AF155" s="238">
        <f t="shared" si="150"/>
        <v>0</v>
      </c>
      <c r="AG155" s="238">
        <f t="shared" si="150"/>
        <v>0</v>
      </c>
      <c r="AH155" s="238">
        <f t="shared" ref="AH155:AZ155" si="151">IF(AH$43&gt;0,AH44/AH$43,0)</f>
        <v>0</v>
      </c>
      <c r="AI155" s="238">
        <f t="shared" si="151"/>
        <v>0</v>
      </c>
      <c r="AJ155" s="238">
        <f t="shared" si="151"/>
        <v>0</v>
      </c>
      <c r="AK155" s="238">
        <f t="shared" si="151"/>
        <v>0</v>
      </c>
      <c r="AL155" s="238">
        <f t="shared" si="151"/>
        <v>0</v>
      </c>
      <c r="AM155" s="238">
        <f t="shared" si="151"/>
        <v>0</v>
      </c>
      <c r="AN155" s="238">
        <f t="shared" si="151"/>
        <v>0</v>
      </c>
      <c r="AO155" s="238">
        <f t="shared" si="151"/>
        <v>0</v>
      </c>
      <c r="AP155" s="238">
        <f t="shared" si="151"/>
        <v>0</v>
      </c>
      <c r="AQ155" s="238">
        <f t="shared" si="151"/>
        <v>0</v>
      </c>
      <c r="AR155" s="238">
        <f t="shared" si="151"/>
        <v>0</v>
      </c>
      <c r="AS155" s="238">
        <f t="shared" si="151"/>
        <v>0</v>
      </c>
      <c r="AT155" s="238">
        <f t="shared" si="151"/>
        <v>0</v>
      </c>
      <c r="AU155" s="238">
        <f t="shared" si="151"/>
        <v>0</v>
      </c>
      <c r="AV155" s="238">
        <f t="shared" si="151"/>
        <v>20.226900000000001</v>
      </c>
      <c r="AW155" s="238">
        <f t="shared" si="151"/>
        <v>20.226900000000001</v>
      </c>
      <c r="AX155" s="238">
        <f t="shared" si="151"/>
        <v>20.226900000000001</v>
      </c>
      <c r="AY155" s="238">
        <f t="shared" si="151"/>
        <v>21.347555144565685</v>
      </c>
      <c r="AZ155" s="238">
        <f t="shared" si="151"/>
        <v>0</v>
      </c>
      <c r="BA155" s="224"/>
      <c r="BB155" s="224"/>
    </row>
    <row r="156" spans="1:54" x14ac:dyDescent="0.3">
      <c r="A156" s="251" t="s">
        <v>97</v>
      </c>
      <c r="B156" s="238">
        <f t="shared" ref="B156:AG156" si="152">IF(B$43&gt;0,B45/B$43,0)</f>
        <v>0</v>
      </c>
      <c r="C156" s="238">
        <f t="shared" si="152"/>
        <v>1.7999999999999999E-2</v>
      </c>
      <c r="D156" s="238">
        <f t="shared" si="152"/>
        <v>0</v>
      </c>
      <c r="E156" s="238">
        <f t="shared" si="152"/>
        <v>36.601399999999998</v>
      </c>
      <c r="F156" s="238">
        <f t="shared" si="152"/>
        <v>0</v>
      </c>
      <c r="G156" s="238">
        <f t="shared" si="152"/>
        <v>7.5800000000000006E-2</v>
      </c>
      <c r="H156" s="238">
        <f t="shared" si="152"/>
        <v>0</v>
      </c>
      <c r="I156" s="238">
        <f t="shared" si="152"/>
        <v>42.898000000000003</v>
      </c>
      <c r="J156" s="238">
        <f t="shared" si="152"/>
        <v>7.4288999999999996</v>
      </c>
      <c r="K156" s="238">
        <f t="shared" si="152"/>
        <v>1.5774999999999999</v>
      </c>
      <c r="L156" s="238">
        <f t="shared" si="152"/>
        <v>6.8604814710836601</v>
      </c>
      <c r="M156" s="238">
        <f t="shared" si="152"/>
        <v>0</v>
      </c>
      <c r="N156" s="238">
        <f t="shared" si="152"/>
        <v>0.31971978608506368</v>
      </c>
      <c r="O156" s="238">
        <f t="shared" si="152"/>
        <v>0</v>
      </c>
      <c r="P156" s="238">
        <f t="shared" si="152"/>
        <v>0</v>
      </c>
      <c r="Q156" s="238">
        <f t="shared" si="152"/>
        <v>0</v>
      </c>
      <c r="R156" s="238">
        <f t="shared" si="152"/>
        <v>0</v>
      </c>
      <c r="S156" s="238">
        <f t="shared" si="152"/>
        <v>0</v>
      </c>
      <c r="T156" s="238">
        <f t="shared" si="152"/>
        <v>0</v>
      </c>
      <c r="U156" s="238">
        <f t="shared" si="152"/>
        <v>0</v>
      </c>
      <c r="V156" s="238">
        <f t="shared" si="152"/>
        <v>10.1937</v>
      </c>
      <c r="W156" s="238">
        <f t="shared" si="152"/>
        <v>10.1937</v>
      </c>
      <c r="X156" s="238">
        <f t="shared" si="152"/>
        <v>10.1937</v>
      </c>
      <c r="Y156" s="238">
        <f t="shared" si="152"/>
        <v>10.1937</v>
      </c>
      <c r="Z156" s="238">
        <f t="shared" si="152"/>
        <v>0</v>
      </c>
      <c r="AA156" s="238">
        <f t="shared" si="152"/>
        <v>0</v>
      </c>
      <c r="AB156" s="238">
        <f t="shared" si="152"/>
        <v>0</v>
      </c>
      <c r="AC156" s="238">
        <f t="shared" si="152"/>
        <v>0</v>
      </c>
      <c r="AD156" s="238">
        <f t="shared" si="152"/>
        <v>0</v>
      </c>
      <c r="AE156" s="238">
        <f t="shared" si="152"/>
        <v>0</v>
      </c>
      <c r="AF156" s="238">
        <f t="shared" si="152"/>
        <v>0</v>
      </c>
      <c r="AG156" s="238">
        <f t="shared" si="152"/>
        <v>0</v>
      </c>
      <c r="AH156" s="238">
        <f t="shared" ref="AH156:AZ156" si="153">IF(AH$43&gt;0,AH45/AH$43,0)</f>
        <v>0</v>
      </c>
      <c r="AI156" s="238">
        <f t="shared" si="153"/>
        <v>0</v>
      </c>
      <c r="AJ156" s="238">
        <f t="shared" si="153"/>
        <v>1.4658496883521617</v>
      </c>
      <c r="AK156" s="238">
        <f t="shared" si="153"/>
        <v>0</v>
      </c>
      <c r="AL156" s="238">
        <f t="shared" si="153"/>
        <v>1.3153999999999999</v>
      </c>
      <c r="AM156" s="238">
        <f t="shared" si="153"/>
        <v>0</v>
      </c>
      <c r="AN156" s="238">
        <f t="shared" si="153"/>
        <v>28.951095960514113</v>
      </c>
      <c r="AO156" s="238">
        <f t="shared" si="153"/>
        <v>4.4324000000000003</v>
      </c>
      <c r="AP156" s="238">
        <f t="shared" si="153"/>
        <v>0</v>
      </c>
      <c r="AQ156" s="238">
        <f t="shared" si="153"/>
        <v>0</v>
      </c>
      <c r="AR156" s="238">
        <f t="shared" si="153"/>
        <v>34.845999999999997</v>
      </c>
      <c r="AS156" s="238">
        <f t="shared" si="153"/>
        <v>12.546257599999999</v>
      </c>
      <c r="AT156" s="238">
        <f t="shared" si="153"/>
        <v>0</v>
      </c>
      <c r="AU156" s="238">
        <f t="shared" si="153"/>
        <v>0</v>
      </c>
      <c r="AV156" s="238">
        <f t="shared" si="153"/>
        <v>0</v>
      </c>
      <c r="AW156" s="238">
        <f t="shared" si="153"/>
        <v>0</v>
      </c>
      <c r="AX156" s="238">
        <f t="shared" si="153"/>
        <v>0</v>
      </c>
      <c r="AY156" s="238">
        <f t="shared" si="153"/>
        <v>0</v>
      </c>
      <c r="AZ156" s="238">
        <f t="shared" si="153"/>
        <v>0</v>
      </c>
      <c r="BA156" s="224"/>
      <c r="BB156" s="224"/>
    </row>
    <row r="157" spans="1:54" x14ac:dyDescent="0.3">
      <c r="A157" s="251" t="s">
        <v>98</v>
      </c>
      <c r="B157" s="238">
        <f t="shared" ref="B157:AG157" si="154">IF(B$43&gt;0,B46/B$43,0)</f>
        <v>0</v>
      </c>
      <c r="C157" s="238">
        <f t="shared" si="154"/>
        <v>43.504199999999997</v>
      </c>
      <c r="D157" s="238">
        <f t="shared" si="154"/>
        <v>0</v>
      </c>
      <c r="E157" s="238">
        <f t="shared" si="154"/>
        <v>19.358699999999999</v>
      </c>
      <c r="F157" s="238">
        <f t="shared" si="154"/>
        <v>0</v>
      </c>
      <c r="G157" s="238">
        <f t="shared" si="154"/>
        <v>51.365600000000001</v>
      </c>
      <c r="H157" s="238">
        <f t="shared" si="154"/>
        <v>0</v>
      </c>
      <c r="I157" s="238">
        <f t="shared" si="154"/>
        <v>19.413900000000002</v>
      </c>
      <c r="J157" s="238">
        <f t="shared" si="154"/>
        <v>18.721</v>
      </c>
      <c r="K157" s="238">
        <f t="shared" si="154"/>
        <v>25.874600000000001</v>
      </c>
      <c r="L157" s="238">
        <f t="shared" si="154"/>
        <v>24.12591948343627</v>
      </c>
      <c r="M157" s="238">
        <f t="shared" si="154"/>
        <v>11.579000000000001</v>
      </c>
      <c r="N157" s="238">
        <f t="shared" si="154"/>
        <v>14.350462870478903</v>
      </c>
      <c r="O157" s="238">
        <f t="shared" si="154"/>
        <v>11.273199999999999</v>
      </c>
      <c r="P157" s="238">
        <f t="shared" si="154"/>
        <v>11.136100000000001</v>
      </c>
      <c r="Q157" s="238">
        <f t="shared" si="154"/>
        <v>42.147500000000001</v>
      </c>
      <c r="R157" s="238">
        <f t="shared" si="154"/>
        <v>0</v>
      </c>
      <c r="S157" s="238">
        <f t="shared" si="154"/>
        <v>0</v>
      </c>
      <c r="T157" s="238">
        <f t="shared" si="154"/>
        <v>0</v>
      </c>
      <c r="U157" s="238">
        <f t="shared" si="154"/>
        <v>0</v>
      </c>
      <c r="V157" s="238">
        <f t="shared" si="154"/>
        <v>32.519599999999997</v>
      </c>
      <c r="W157" s="238">
        <f t="shared" si="154"/>
        <v>32.519599999999997</v>
      </c>
      <c r="X157" s="238">
        <f t="shared" si="154"/>
        <v>32.519599999999997</v>
      </c>
      <c r="Y157" s="238">
        <f t="shared" si="154"/>
        <v>32.519599999999997</v>
      </c>
      <c r="Z157" s="238">
        <f t="shared" si="154"/>
        <v>0</v>
      </c>
      <c r="AA157" s="238">
        <f t="shared" si="154"/>
        <v>0</v>
      </c>
      <c r="AB157" s="238">
        <f t="shared" si="154"/>
        <v>0</v>
      </c>
      <c r="AC157" s="238">
        <f t="shared" si="154"/>
        <v>0</v>
      </c>
      <c r="AD157" s="238">
        <f t="shared" si="154"/>
        <v>0</v>
      </c>
      <c r="AE157" s="238">
        <f t="shared" si="154"/>
        <v>0</v>
      </c>
      <c r="AF157" s="238">
        <f t="shared" si="154"/>
        <v>0</v>
      </c>
      <c r="AG157" s="238">
        <f t="shared" si="154"/>
        <v>0</v>
      </c>
      <c r="AH157" s="238">
        <f t="shared" ref="AH157:AZ157" si="155">IF(AH$43&gt;0,AH46/AH$43,0)</f>
        <v>0</v>
      </c>
      <c r="AI157" s="238">
        <f t="shared" si="155"/>
        <v>0</v>
      </c>
      <c r="AJ157" s="238">
        <f t="shared" si="155"/>
        <v>25.222078262563301</v>
      </c>
      <c r="AK157" s="238">
        <f t="shared" si="155"/>
        <v>0</v>
      </c>
      <c r="AL157" s="238">
        <f t="shared" si="155"/>
        <v>24.3428</v>
      </c>
      <c r="AM157" s="238">
        <f t="shared" si="155"/>
        <v>0</v>
      </c>
      <c r="AN157" s="238">
        <f t="shared" si="155"/>
        <v>19.364065502572398</v>
      </c>
      <c r="AO157" s="238">
        <f t="shared" si="155"/>
        <v>20.430700000000005</v>
      </c>
      <c r="AP157" s="238">
        <f t="shared" si="155"/>
        <v>0</v>
      </c>
      <c r="AQ157" s="238">
        <f t="shared" si="155"/>
        <v>0</v>
      </c>
      <c r="AR157" s="238">
        <f t="shared" si="155"/>
        <v>19.275300000000001</v>
      </c>
      <c r="AS157" s="238">
        <f t="shared" si="155"/>
        <v>17.187410400000001</v>
      </c>
      <c r="AT157" s="238">
        <f t="shared" si="155"/>
        <v>0</v>
      </c>
      <c r="AU157" s="238">
        <f t="shared" si="155"/>
        <v>0</v>
      </c>
      <c r="AV157" s="238">
        <f t="shared" si="155"/>
        <v>11.694399999999998</v>
      </c>
      <c r="AW157" s="238">
        <f t="shared" si="155"/>
        <v>11.6944</v>
      </c>
      <c r="AX157" s="238">
        <f t="shared" si="155"/>
        <v>11.6944</v>
      </c>
      <c r="AY157" s="238">
        <f t="shared" si="155"/>
        <v>11.630120789408791</v>
      </c>
      <c r="AZ157" s="238">
        <f t="shared" si="155"/>
        <v>0</v>
      </c>
      <c r="BA157" s="224"/>
      <c r="BB157" s="224"/>
    </row>
    <row r="158" spans="1:54" x14ac:dyDescent="0.3">
      <c r="A158" s="285" t="s">
        <v>99</v>
      </c>
      <c r="B158" s="238">
        <f t="shared" ref="B158:AG158" si="156">IF(B$43&gt;0,B47/B$43,0)</f>
        <v>0</v>
      </c>
      <c r="C158" s="238">
        <f t="shared" si="156"/>
        <v>25.747600000000002</v>
      </c>
      <c r="D158" s="238">
        <f t="shared" si="156"/>
        <v>0</v>
      </c>
      <c r="E158" s="238">
        <f t="shared" si="156"/>
        <v>19.195499999999999</v>
      </c>
      <c r="F158" s="238">
        <f t="shared" si="156"/>
        <v>0</v>
      </c>
      <c r="G158" s="238">
        <f t="shared" si="156"/>
        <v>28.493399999999998</v>
      </c>
      <c r="H158" s="238">
        <f t="shared" si="156"/>
        <v>0</v>
      </c>
      <c r="I158" s="238">
        <f t="shared" si="156"/>
        <v>19.1875</v>
      </c>
      <c r="J158" s="238">
        <f t="shared" si="156"/>
        <v>13.4887</v>
      </c>
      <c r="K158" s="238">
        <f t="shared" si="156"/>
        <v>55.932600000000008</v>
      </c>
      <c r="L158" s="238">
        <f t="shared" si="156"/>
        <v>20.026900954519931</v>
      </c>
      <c r="M158" s="238">
        <f t="shared" si="156"/>
        <v>17.127400000000002</v>
      </c>
      <c r="N158" s="238">
        <f t="shared" si="156"/>
        <v>25.095576582384464</v>
      </c>
      <c r="O158" s="238">
        <f t="shared" si="156"/>
        <v>17.385899999999999</v>
      </c>
      <c r="P158" s="238">
        <f t="shared" si="156"/>
        <v>17.515999999999998</v>
      </c>
      <c r="Q158" s="238">
        <f t="shared" si="156"/>
        <v>75.794200000000004</v>
      </c>
      <c r="R158" s="238">
        <f t="shared" si="156"/>
        <v>0</v>
      </c>
      <c r="S158" s="238">
        <f t="shared" si="156"/>
        <v>0</v>
      </c>
      <c r="T158" s="238">
        <f t="shared" si="156"/>
        <v>0</v>
      </c>
      <c r="U158" s="238">
        <f t="shared" si="156"/>
        <v>0</v>
      </c>
      <c r="V158" s="238">
        <f t="shared" si="156"/>
        <v>20.2103</v>
      </c>
      <c r="W158" s="238">
        <f t="shared" si="156"/>
        <v>20.2103</v>
      </c>
      <c r="X158" s="238">
        <f t="shared" si="156"/>
        <v>20.2103</v>
      </c>
      <c r="Y158" s="238">
        <f t="shared" si="156"/>
        <v>20.2103</v>
      </c>
      <c r="Z158" s="238">
        <f t="shared" si="156"/>
        <v>0</v>
      </c>
      <c r="AA158" s="238">
        <f t="shared" si="156"/>
        <v>0</v>
      </c>
      <c r="AB158" s="238">
        <f t="shared" si="156"/>
        <v>0</v>
      </c>
      <c r="AC158" s="238">
        <f t="shared" si="156"/>
        <v>0</v>
      </c>
      <c r="AD158" s="238">
        <f t="shared" si="156"/>
        <v>0</v>
      </c>
      <c r="AE158" s="238">
        <f t="shared" si="156"/>
        <v>0</v>
      </c>
      <c r="AF158" s="238">
        <f t="shared" si="156"/>
        <v>0</v>
      </c>
      <c r="AG158" s="238">
        <f t="shared" si="156"/>
        <v>0</v>
      </c>
      <c r="AH158" s="238">
        <f t="shared" ref="AH158:AZ158" si="157">IF(AH$43&gt;0,AH47/AH$43,0)</f>
        <v>0</v>
      </c>
      <c r="AI158" s="238">
        <f t="shared" si="157"/>
        <v>0</v>
      </c>
      <c r="AJ158" s="238">
        <f t="shared" si="157"/>
        <v>55.97681710167511</v>
      </c>
      <c r="AK158" s="238">
        <f t="shared" si="157"/>
        <v>0</v>
      </c>
      <c r="AL158" s="238">
        <f t="shared" si="157"/>
        <v>56.0364</v>
      </c>
      <c r="AM158" s="238">
        <f t="shared" si="157"/>
        <v>0</v>
      </c>
      <c r="AN158" s="238">
        <f t="shared" si="157"/>
        <v>19.003415481665968</v>
      </c>
      <c r="AO158" s="238">
        <f t="shared" si="157"/>
        <v>18.337399999999999</v>
      </c>
      <c r="AP158" s="238">
        <f t="shared" si="157"/>
        <v>0</v>
      </c>
      <c r="AQ158" s="238">
        <f t="shared" si="157"/>
        <v>0</v>
      </c>
      <c r="AR158" s="238">
        <f t="shared" si="157"/>
        <v>19.183199999999999</v>
      </c>
      <c r="AS158" s="238">
        <f t="shared" si="157"/>
        <v>14.913592800000002</v>
      </c>
      <c r="AT158" s="238">
        <f t="shared" si="157"/>
        <v>0</v>
      </c>
      <c r="AU158" s="238">
        <f t="shared" si="157"/>
        <v>0</v>
      </c>
      <c r="AV158" s="238">
        <f t="shared" si="157"/>
        <v>17.007999999999999</v>
      </c>
      <c r="AW158" s="238">
        <f t="shared" si="157"/>
        <v>17.007999999999999</v>
      </c>
      <c r="AX158" s="238">
        <f t="shared" si="157"/>
        <v>17.007999999999999</v>
      </c>
      <c r="AY158" s="238">
        <f t="shared" si="157"/>
        <v>17.075636616114917</v>
      </c>
      <c r="AZ158" s="238">
        <f t="shared" si="157"/>
        <v>0</v>
      </c>
      <c r="BA158" s="224"/>
      <c r="BB158" s="224"/>
    </row>
    <row r="159" spans="1:54" x14ac:dyDescent="0.3">
      <c r="A159" s="286" t="s">
        <v>198</v>
      </c>
      <c r="B159" s="287">
        <f t="shared" ref="B159:AG159" si="158">IF(B$43&gt;0,B48/B$43,0)</f>
        <v>0</v>
      </c>
      <c r="C159" s="287">
        <f t="shared" si="158"/>
        <v>70.911000000000001</v>
      </c>
      <c r="D159" s="287">
        <f t="shared" si="158"/>
        <v>0</v>
      </c>
      <c r="E159" s="287">
        <f t="shared" si="158"/>
        <v>75.155599999999993</v>
      </c>
      <c r="F159" s="287">
        <f t="shared" si="158"/>
        <v>0</v>
      </c>
      <c r="G159" s="287">
        <f t="shared" si="158"/>
        <v>91.394800000000004</v>
      </c>
      <c r="H159" s="287">
        <f t="shared" si="158"/>
        <v>0</v>
      </c>
      <c r="I159" s="287">
        <f t="shared" si="158"/>
        <v>81.499400000000009</v>
      </c>
      <c r="J159" s="287">
        <f t="shared" si="158"/>
        <v>39.638600000000004</v>
      </c>
      <c r="K159" s="287">
        <f t="shared" si="158"/>
        <v>83.384700000000009</v>
      </c>
      <c r="L159" s="287">
        <f t="shared" si="158"/>
        <v>51.013301909039853</v>
      </c>
      <c r="M159" s="287">
        <f t="shared" si="158"/>
        <v>50.876700000000007</v>
      </c>
      <c r="N159" s="287">
        <f t="shared" si="158"/>
        <v>58.250065369641661</v>
      </c>
      <c r="O159" s="287">
        <f t="shared" si="158"/>
        <v>52.837099999999992</v>
      </c>
      <c r="P159" s="287">
        <f t="shared" si="158"/>
        <v>53.824700000000007</v>
      </c>
      <c r="Q159" s="287">
        <f t="shared" si="158"/>
        <v>187.57580000000002</v>
      </c>
      <c r="R159" s="287">
        <f t="shared" si="158"/>
        <v>0</v>
      </c>
      <c r="S159" s="287">
        <f t="shared" si="158"/>
        <v>0</v>
      </c>
      <c r="T159" s="287">
        <f t="shared" si="158"/>
        <v>0</v>
      </c>
      <c r="U159" s="287">
        <f t="shared" si="158"/>
        <v>0</v>
      </c>
      <c r="V159" s="287">
        <f t="shared" si="158"/>
        <v>62.9236</v>
      </c>
      <c r="W159" s="287">
        <f t="shared" si="158"/>
        <v>62.923599999999986</v>
      </c>
      <c r="X159" s="287">
        <f t="shared" si="158"/>
        <v>62.9236</v>
      </c>
      <c r="Y159" s="287">
        <f t="shared" si="158"/>
        <v>62.923599999999993</v>
      </c>
      <c r="Z159" s="287">
        <f t="shared" si="158"/>
        <v>0</v>
      </c>
      <c r="AA159" s="287">
        <f t="shared" si="158"/>
        <v>0</v>
      </c>
      <c r="AB159" s="287">
        <f t="shared" si="158"/>
        <v>0</v>
      </c>
      <c r="AC159" s="287">
        <f t="shared" si="158"/>
        <v>0</v>
      </c>
      <c r="AD159" s="287">
        <f t="shared" si="158"/>
        <v>0</v>
      </c>
      <c r="AE159" s="287">
        <f t="shared" si="158"/>
        <v>0</v>
      </c>
      <c r="AF159" s="287">
        <f t="shared" si="158"/>
        <v>0</v>
      </c>
      <c r="AG159" s="287">
        <f t="shared" si="158"/>
        <v>0</v>
      </c>
      <c r="AH159" s="287">
        <f t="shared" ref="AH159:AZ159" si="159">IF(AH$43&gt;0,AH48/AH$43,0)</f>
        <v>0</v>
      </c>
      <c r="AI159" s="287">
        <f t="shared" si="159"/>
        <v>0</v>
      </c>
      <c r="AJ159" s="287">
        <f t="shared" si="159"/>
        <v>82.664745052590575</v>
      </c>
      <c r="AK159" s="287">
        <f t="shared" si="159"/>
        <v>0</v>
      </c>
      <c r="AL159" s="287">
        <f t="shared" si="159"/>
        <v>81.694600000000008</v>
      </c>
      <c r="AM159" s="287">
        <f t="shared" si="159"/>
        <v>0</v>
      </c>
      <c r="AN159" s="287">
        <f t="shared" si="159"/>
        <v>67.318576944752479</v>
      </c>
      <c r="AO159" s="287">
        <f t="shared" si="159"/>
        <v>43.200500000000005</v>
      </c>
      <c r="AP159" s="287">
        <f t="shared" si="159"/>
        <v>0</v>
      </c>
      <c r="AQ159" s="287">
        <f t="shared" si="159"/>
        <v>0</v>
      </c>
      <c r="AR159" s="287">
        <f t="shared" si="159"/>
        <v>73.30449999999999</v>
      </c>
      <c r="AS159" s="287">
        <f t="shared" si="159"/>
        <v>44.647260800000005</v>
      </c>
      <c r="AT159" s="287">
        <f t="shared" si="159"/>
        <v>0</v>
      </c>
      <c r="AU159" s="287">
        <f t="shared" si="159"/>
        <v>0</v>
      </c>
      <c r="AV159" s="287">
        <f t="shared" si="159"/>
        <v>48.929300000000005</v>
      </c>
      <c r="AW159" s="287">
        <f t="shared" si="159"/>
        <v>48.929299999999998</v>
      </c>
      <c r="AX159" s="287">
        <f t="shared" si="159"/>
        <v>48.929300000000005</v>
      </c>
      <c r="AY159" s="287">
        <f t="shared" si="159"/>
        <v>50.053312550089387</v>
      </c>
      <c r="AZ159" s="287">
        <f t="shared" si="159"/>
        <v>0</v>
      </c>
      <c r="BA159" s="224"/>
      <c r="BB159" s="224"/>
    </row>
    <row r="160" spans="1:54" x14ac:dyDescent="0.3">
      <c r="A160" s="251" t="s">
        <v>199</v>
      </c>
      <c r="B160" s="238">
        <f t="shared" ref="B160:AG160" si="160">IF(B$43&gt;0,B49/B$43,0)</f>
        <v>0</v>
      </c>
      <c r="C160" s="238">
        <f t="shared" si="160"/>
        <v>3.4799999999999998E-2</v>
      </c>
      <c r="D160" s="238">
        <f t="shared" si="160"/>
        <v>0</v>
      </c>
      <c r="E160" s="238">
        <f t="shared" si="160"/>
        <v>2.3178000000000001</v>
      </c>
      <c r="F160" s="238">
        <f t="shared" si="160"/>
        <v>0</v>
      </c>
      <c r="G160" s="238">
        <f t="shared" si="160"/>
        <v>11.6698</v>
      </c>
      <c r="H160" s="238">
        <f t="shared" si="160"/>
        <v>0</v>
      </c>
      <c r="I160" s="238">
        <f t="shared" si="160"/>
        <v>2.9723999999999999</v>
      </c>
      <c r="J160" s="238">
        <f t="shared" si="160"/>
        <v>1.7763</v>
      </c>
      <c r="K160" s="238">
        <f t="shared" si="160"/>
        <v>0.95409999999999984</v>
      </c>
      <c r="L160" s="238">
        <f t="shared" si="160"/>
        <v>6.525103874227961E-2</v>
      </c>
      <c r="M160" s="238">
        <f t="shared" si="160"/>
        <v>25.883900000000001</v>
      </c>
      <c r="N160" s="238">
        <f t="shared" si="160"/>
        <v>21.876705764400537</v>
      </c>
      <c r="O160" s="238">
        <f t="shared" si="160"/>
        <v>28.487300000000001</v>
      </c>
      <c r="P160" s="238">
        <f t="shared" si="160"/>
        <v>29.762999999999998</v>
      </c>
      <c r="Q160" s="238">
        <f t="shared" si="160"/>
        <v>5.2164999999999999</v>
      </c>
      <c r="R160" s="238">
        <f t="shared" si="160"/>
        <v>0</v>
      </c>
      <c r="S160" s="238">
        <f t="shared" si="160"/>
        <v>0</v>
      </c>
      <c r="T160" s="238">
        <f t="shared" si="160"/>
        <v>0</v>
      </c>
      <c r="U160" s="238">
        <f t="shared" si="160"/>
        <v>0</v>
      </c>
      <c r="V160" s="238">
        <f t="shared" si="160"/>
        <v>0.64670000000000005</v>
      </c>
      <c r="W160" s="238">
        <f t="shared" si="160"/>
        <v>0.64670000000000005</v>
      </c>
      <c r="X160" s="238">
        <f t="shared" si="160"/>
        <v>0.64670000000000005</v>
      </c>
      <c r="Y160" s="238">
        <f t="shared" si="160"/>
        <v>0.64669999999999994</v>
      </c>
      <c r="Z160" s="238">
        <f t="shared" si="160"/>
        <v>0</v>
      </c>
      <c r="AA160" s="238">
        <f t="shared" si="160"/>
        <v>0</v>
      </c>
      <c r="AB160" s="238">
        <f t="shared" si="160"/>
        <v>0</v>
      </c>
      <c r="AC160" s="238">
        <f t="shared" si="160"/>
        <v>0</v>
      </c>
      <c r="AD160" s="238">
        <f t="shared" si="160"/>
        <v>0</v>
      </c>
      <c r="AE160" s="238">
        <f t="shared" si="160"/>
        <v>0</v>
      </c>
      <c r="AF160" s="238">
        <f t="shared" si="160"/>
        <v>0</v>
      </c>
      <c r="AG160" s="238">
        <f t="shared" si="160"/>
        <v>0</v>
      </c>
      <c r="AH160" s="238">
        <f t="shared" ref="AH160:AZ160" si="161">IF(AH$43&gt;0,AH49/AH$43,0)</f>
        <v>0</v>
      </c>
      <c r="AI160" s="238">
        <f t="shared" si="161"/>
        <v>0</v>
      </c>
      <c r="AJ160" s="238">
        <f t="shared" si="161"/>
        <v>0.94315222049084524</v>
      </c>
      <c r="AK160" s="238">
        <f t="shared" si="161"/>
        <v>0</v>
      </c>
      <c r="AL160" s="238">
        <f t="shared" si="161"/>
        <v>0.9284</v>
      </c>
      <c r="AM160" s="238">
        <f t="shared" si="161"/>
        <v>0</v>
      </c>
      <c r="AN160" s="238">
        <f t="shared" si="161"/>
        <v>1.7323637464322723</v>
      </c>
      <c r="AO160" s="238">
        <f t="shared" si="161"/>
        <v>0</v>
      </c>
      <c r="AP160" s="238">
        <f t="shared" si="161"/>
        <v>0</v>
      </c>
      <c r="AQ160" s="238">
        <f t="shared" si="161"/>
        <v>0</v>
      </c>
      <c r="AR160" s="238">
        <f t="shared" si="161"/>
        <v>2.1413000000000002</v>
      </c>
      <c r="AS160" s="238">
        <f t="shared" si="161"/>
        <v>1.5056399999999999</v>
      </c>
      <c r="AT160" s="238">
        <f t="shared" si="161"/>
        <v>0</v>
      </c>
      <c r="AU160" s="238">
        <f t="shared" si="161"/>
        <v>0</v>
      </c>
      <c r="AV160" s="238">
        <f t="shared" si="161"/>
        <v>23.612300000000001</v>
      </c>
      <c r="AW160" s="238">
        <f t="shared" si="161"/>
        <v>23.612300000000001</v>
      </c>
      <c r="AX160" s="238">
        <f t="shared" si="161"/>
        <v>23.612300000000001</v>
      </c>
      <c r="AY160" s="238">
        <f t="shared" si="161"/>
        <v>24.919677683250107</v>
      </c>
      <c r="AZ160" s="238">
        <f t="shared" si="161"/>
        <v>0</v>
      </c>
      <c r="BA160" s="224"/>
      <c r="BB160" s="224"/>
    </row>
    <row r="161" spans="1:54" x14ac:dyDescent="0.3">
      <c r="A161" s="251" t="s">
        <v>200</v>
      </c>
      <c r="B161" s="238">
        <f t="shared" ref="B161:AG161" si="162">IF(B$43&gt;0,B50/B$43,0)</f>
        <v>0</v>
      </c>
      <c r="C161" s="238">
        <f t="shared" si="162"/>
        <v>3.2395999999999998</v>
      </c>
      <c r="D161" s="238">
        <f t="shared" si="162"/>
        <v>0</v>
      </c>
      <c r="E161" s="238">
        <f t="shared" si="162"/>
        <v>26.998799999999999</v>
      </c>
      <c r="F161" s="238">
        <f t="shared" si="162"/>
        <v>0</v>
      </c>
      <c r="G161" s="238">
        <f t="shared" si="162"/>
        <v>30.7866</v>
      </c>
      <c r="H161" s="238">
        <f t="shared" si="162"/>
        <v>0</v>
      </c>
      <c r="I161" s="238">
        <f t="shared" si="162"/>
        <v>29.377800000000001</v>
      </c>
      <c r="J161" s="238">
        <f t="shared" si="162"/>
        <v>22.8126</v>
      </c>
      <c r="K161" s="238">
        <f t="shared" si="162"/>
        <v>4.3627000000000002</v>
      </c>
      <c r="L161" s="238">
        <f t="shared" si="162"/>
        <v>15.384541661987649</v>
      </c>
      <c r="M161" s="238">
        <f t="shared" si="162"/>
        <v>40.344499999999996</v>
      </c>
      <c r="N161" s="238">
        <f t="shared" si="162"/>
        <v>32.95015061537174</v>
      </c>
      <c r="O161" s="238">
        <f t="shared" si="162"/>
        <v>40.107599999999998</v>
      </c>
      <c r="P161" s="238">
        <f t="shared" si="162"/>
        <v>40.040999999999997</v>
      </c>
      <c r="Q161" s="238">
        <f t="shared" si="162"/>
        <v>9.0287000000000006</v>
      </c>
      <c r="R161" s="238">
        <f t="shared" si="162"/>
        <v>0</v>
      </c>
      <c r="S161" s="238">
        <f t="shared" si="162"/>
        <v>0</v>
      </c>
      <c r="T161" s="238">
        <f t="shared" si="162"/>
        <v>0</v>
      </c>
      <c r="U161" s="238">
        <f t="shared" si="162"/>
        <v>0</v>
      </c>
      <c r="V161" s="238">
        <f t="shared" si="162"/>
        <v>14.597</v>
      </c>
      <c r="W161" s="238">
        <f t="shared" si="162"/>
        <v>14.597</v>
      </c>
      <c r="X161" s="238">
        <f t="shared" si="162"/>
        <v>14.597</v>
      </c>
      <c r="Y161" s="238">
        <f t="shared" si="162"/>
        <v>14.597</v>
      </c>
      <c r="Z161" s="238">
        <f t="shared" si="162"/>
        <v>0</v>
      </c>
      <c r="AA161" s="238">
        <f t="shared" si="162"/>
        <v>0</v>
      </c>
      <c r="AB161" s="238">
        <f t="shared" si="162"/>
        <v>0</v>
      </c>
      <c r="AC161" s="238">
        <f t="shared" si="162"/>
        <v>0</v>
      </c>
      <c r="AD161" s="238">
        <f t="shared" si="162"/>
        <v>0</v>
      </c>
      <c r="AE161" s="238">
        <f t="shared" si="162"/>
        <v>0</v>
      </c>
      <c r="AF161" s="238">
        <f t="shared" si="162"/>
        <v>0</v>
      </c>
      <c r="AG161" s="238">
        <f t="shared" si="162"/>
        <v>0</v>
      </c>
      <c r="AH161" s="238">
        <f t="shared" ref="AH161:AZ161" si="163">IF(AH$43&gt;0,AH50/AH$43,0)</f>
        <v>0</v>
      </c>
      <c r="AI161" s="238">
        <f t="shared" si="163"/>
        <v>0</v>
      </c>
      <c r="AJ161" s="238">
        <f t="shared" si="163"/>
        <v>4.244830327230229</v>
      </c>
      <c r="AK161" s="238">
        <f t="shared" si="163"/>
        <v>0</v>
      </c>
      <c r="AL161" s="238">
        <f t="shared" si="163"/>
        <v>4.0860000000000003</v>
      </c>
      <c r="AM161" s="238">
        <f t="shared" si="163"/>
        <v>0</v>
      </c>
      <c r="AN161" s="238">
        <f t="shared" si="163"/>
        <v>23.625527529223554</v>
      </c>
      <c r="AO161" s="238">
        <f t="shared" si="163"/>
        <v>12.648400000000001</v>
      </c>
      <c r="AP161" s="238">
        <f t="shared" si="163"/>
        <v>0</v>
      </c>
      <c r="AQ161" s="238">
        <f t="shared" si="163"/>
        <v>0</v>
      </c>
      <c r="AR161" s="238">
        <f t="shared" si="163"/>
        <v>26.351400000000002</v>
      </c>
      <c r="AS161" s="238">
        <f t="shared" si="163"/>
        <v>21.568118399999999</v>
      </c>
      <c r="AT161" s="238">
        <f t="shared" si="163"/>
        <v>0</v>
      </c>
      <c r="AU161" s="238">
        <f t="shared" si="163"/>
        <v>0</v>
      </c>
      <c r="AV161" s="238">
        <f t="shared" si="163"/>
        <v>40.167099999999998</v>
      </c>
      <c r="AW161" s="238">
        <f t="shared" si="163"/>
        <v>40.167099999999998</v>
      </c>
      <c r="AX161" s="238">
        <f t="shared" si="163"/>
        <v>40.167099999999998</v>
      </c>
      <c r="AY161" s="238">
        <f t="shared" si="163"/>
        <v>40.274185580420436</v>
      </c>
      <c r="AZ161" s="238">
        <f t="shared" si="163"/>
        <v>0</v>
      </c>
      <c r="BA161" s="224"/>
      <c r="BB161" s="224"/>
    </row>
    <row r="162" spans="1:54" x14ac:dyDescent="0.3">
      <c r="A162" s="286" t="s">
        <v>201</v>
      </c>
      <c r="B162" s="287">
        <f t="shared" ref="B162:AG162" si="164">IF(B$43&gt;0,B51/B$43,0)</f>
        <v>0</v>
      </c>
      <c r="C162" s="287">
        <f t="shared" si="164"/>
        <v>3.2744</v>
      </c>
      <c r="D162" s="287">
        <f t="shared" si="164"/>
        <v>0</v>
      </c>
      <c r="E162" s="287">
        <f t="shared" si="164"/>
        <v>29.316600000000001</v>
      </c>
      <c r="F162" s="287">
        <f t="shared" si="164"/>
        <v>0</v>
      </c>
      <c r="G162" s="287">
        <f t="shared" si="164"/>
        <v>42.456400000000002</v>
      </c>
      <c r="H162" s="287">
        <f t="shared" si="164"/>
        <v>0</v>
      </c>
      <c r="I162" s="287">
        <f t="shared" si="164"/>
        <v>32.350200000000001</v>
      </c>
      <c r="J162" s="287">
        <f t="shared" si="164"/>
        <v>24.588899999999999</v>
      </c>
      <c r="K162" s="287">
        <f t="shared" si="164"/>
        <v>5.3167999999999997</v>
      </c>
      <c r="L162" s="287">
        <f t="shared" si="164"/>
        <v>15.44979270072993</v>
      </c>
      <c r="M162" s="287">
        <f t="shared" si="164"/>
        <v>66.228399999999993</v>
      </c>
      <c r="N162" s="287">
        <f t="shared" si="164"/>
        <v>54.826856379772281</v>
      </c>
      <c r="O162" s="287">
        <f t="shared" si="164"/>
        <v>68.594899999999996</v>
      </c>
      <c r="P162" s="287">
        <f t="shared" si="164"/>
        <v>69.804000000000002</v>
      </c>
      <c r="Q162" s="287">
        <f t="shared" si="164"/>
        <v>14.245200000000001</v>
      </c>
      <c r="R162" s="287">
        <f t="shared" si="164"/>
        <v>0</v>
      </c>
      <c r="S162" s="287">
        <f t="shared" si="164"/>
        <v>0</v>
      </c>
      <c r="T162" s="287">
        <f t="shared" si="164"/>
        <v>0</v>
      </c>
      <c r="U162" s="287">
        <f t="shared" si="164"/>
        <v>0</v>
      </c>
      <c r="V162" s="287">
        <f t="shared" si="164"/>
        <v>15.2437</v>
      </c>
      <c r="W162" s="287">
        <f t="shared" si="164"/>
        <v>15.2437</v>
      </c>
      <c r="X162" s="287">
        <f t="shared" si="164"/>
        <v>15.243699999999999</v>
      </c>
      <c r="Y162" s="287">
        <f t="shared" si="164"/>
        <v>15.2437</v>
      </c>
      <c r="Z162" s="287">
        <f t="shared" si="164"/>
        <v>0</v>
      </c>
      <c r="AA162" s="287">
        <f t="shared" si="164"/>
        <v>0</v>
      </c>
      <c r="AB162" s="287">
        <f t="shared" si="164"/>
        <v>0</v>
      </c>
      <c r="AC162" s="287">
        <f t="shared" si="164"/>
        <v>0</v>
      </c>
      <c r="AD162" s="287">
        <f t="shared" si="164"/>
        <v>0</v>
      </c>
      <c r="AE162" s="287">
        <f t="shared" si="164"/>
        <v>0</v>
      </c>
      <c r="AF162" s="287">
        <f t="shared" si="164"/>
        <v>0</v>
      </c>
      <c r="AG162" s="287">
        <f t="shared" si="164"/>
        <v>0</v>
      </c>
      <c r="AH162" s="287">
        <f t="shared" ref="AH162:AZ162" si="165">IF(AH$43&gt;0,AH51/AH$43,0)</f>
        <v>0</v>
      </c>
      <c r="AI162" s="287">
        <f t="shared" si="165"/>
        <v>0</v>
      </c>
      <c r="AJ162" s="287">
        <f t="shared" si="165"/>
        <v>5.1879825477210746</v>
      </c>
      <c r="AK162" s="287">
        <f t="shared" si="165"/>
        <v>0</v>
      </c>
      <c r="AL162" s="287">
        <f t="shared" si="165"/>
        <v>5.0144000000000002</v>
      </c>
      <c r="AM162" s="287">
        <f t="shared" si="165"/>
        <v>0</v>
      </c>
      <c r="AN162" s="287">
        <f t="shared" si="165"/>
        <v>25.357891275655827</v>
      </c>
      <c r="AO162" s="287">
        <f t="shared" si="165"/>
        <v>12.648400000000001</v>
      </c>
      <c r="AP162" s="287">
        <f t="shared" si="165"/>
        <v>0</v>
      </c>
      <c r="AQ162" s="287">
        <f t="shared" si="165"/>
        <v>0</v>
      </c>
      <c r="AR162" s="287">
        <f t="shared" si="165"/>
        <v>28.492699999999999</v>
      </c>
      <c r="AS162" s="287">
        <f t="shared" si="165"/>
        <v>23.073758399999999</v>
      </c>
      <c r="AT162" s="287">
        <f t="shared" si="165"/>
        <v>0</v>
      </c>
      <c r="AU162" s="287">
        <f t="shared" si="165"/>
        <v>0</v>
      </c>
      <c r="AV162" s="287">
        <f t="shared" si="165"/>
        <v>63.779400000000003</v>
      </c>
      <c r="AW162" s="287">
        <f t="shared" si="165"/>
        <v>63.779399999999995</v>
      </c>
      <c r="AX162" s="287">
        <f t="shared" si="165"/>
        <v>63.779399999999995</v>
      </c>
      <c r="AY162" s="287">
        <f t="shared" si="165"/>
        <v>65.193863263670551</v>
      </c>
      <c r="AZ162" s="287">
        <f t="shared" si="165"/>
        <v>0</v>
      </c>
      <c r="BA162" s="224"/>
      <c r="BB162" s="224"/>
    </row>
    <row r="163" spans="1:54" x14ac:dyDescent="0.3">
      <c r="A163" s="224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5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245"/>
      <c r="AW163" s="245"/>
      <c r="AX163" s="245"/>
      <c r="AY163" s="245"/>
      <c r="AZ163" s="245"/>
      <c r="BA163" s="224"/>
      <c r="BB163" s="224"/>
    </row>
    <row r="164" spans="1:54" s="33" customFormat="1" ht="14" x14ac:dyDescent="0.3">
      <c r="A164" s="138" t="s">
        <v>203</v>
      </c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5"/>
      <c r="AH164" s="245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/>
      <c r="AV164" s="245"/>
      <c r="AW164" s="245"/>
      <c r="AX164" s="245"/>
      <c r="AY164" s="245"/>
      <c r="AZ164" s="245"/>
      <c r="BA164" s="284"/>
      <c r="BB164" s="284"/>
    </row>
    <row r="165" spans="1:54" x14ac:dyDescent="0.3">
      <c r="A165" s="251" t="s">
        <v>96</v>
      </c>
      <c r="B165" s="238">
        <f t="shared" ref="B165:AG165" si="166">IF(B$77&gt;0,B78/B$77,0)</f>
        <v>0</v>
      </c>
      <c r="C165" s="238">
        <f t="shared" si="166"/>
        <v>0</v>
      </c>
      <c r="D165" s="238">
        <f t="shared" si="166"/>
        <v>0</v>
      </c>
      <c r="E165" s="238">
        <f t="shared" si="166"/>
        <v>0</v>
      </c>
      <c r="F165" s="238">
        <f t="shared" si="166"/>
        <v>5.7137829367382474E-3</v>
      </c>
      <c r="G165" s="238">
        <f t="shared" si="166"/>
        <v>0</v>
      </c>
      <c r="H165" s="238">
        <f t="shared" si="166"/>
        <v>0</v>
      </c>
      <c r="I165" s="238">
        <f t="shared" si="166"/>
        <v>0</v>
      </c>
      <c r="J165" s="238">
        <f t="shared" si="166"/>
        <v>0</v>
      </c>
      <c r="K165" s="238">
        <f t="shared" si="166"/>
        <v>0</v>
      </c>
      <c r="L165" s="238">
        <f t="shared" si="166"/>
        <v>0</v>
      </c>
      <c r="M165" s="238">
        <f t="shared" si="166"/>
        <v>0</v>
      </c>
      <c r="N165" s="238">
        <f t="shared" si="166"/>
        <v>0</v>
      </c>
      <c r="O165" s="238">
        <f t="shared" si="166"/>
        <v>0</v>
      </c>
      <c r="P165" s="238">
        <f t="shared" si="166"/>
        <v>0</v>
      </c>
      <c r="Q165" s="238">
        <f t="shared" si="166"/>
        <v>0</v>
      </c>
      <c r="R165" s="238">
        <f t="shared" si="166"/>
        <v>0</v>
      </c>
      <c r="S165" s="238">
        <f t="shared" si="166"/>
        <v>0</v>
      </c>
      <c r="T165" s="238">
        <f t="shared" si="166"/>
        <v>0</v>
      </c>
      <c r="U165" s="238">
        <f t="shared" si="166"/>
        <v>0</v>
      </c>
      <c r="V165" s="238">
        <f t="shared" si="166"/>
        <v>0</v>
      </c>
      <c r="W165" s="238">
        <f t="shared" si="166"/>
        <v>0</v>
      </c>
      <c r="X165" s="238">
        <f t="shared" si="166"/>
        <v>0</v>
      </c>
      <c r="Y165" s="238">
        <f t="shared" si="166"/>
        <v>0</v>
      </c>
      <c r="Z165" s="238">
        <f t="shared" si="166"/>
        <v>0</v>
      </c>
      <c r="AA165" s="238">
        <f t="shared" si="166"/>
        <v>0</v>
      </c>
      <c r="AB165" s="238">
        <f t="shared" si="166"/>
        <v>0</v>
      </c>
      <c r="AC165" s="238">
        <f t="shared" si="166"/>
        <v>0</v>
      </c>
      <c r="AD165" s="238">
        <f t="shared" si="166"/>
        <v>0</v>
      </c>
      <c r="AE165" s="238">
        <f t="shared" si="166"/>
        <v>0</v>
      </c>
      <c r="AF165" s="238">
        <f t="shared" si="166"/>
        <v>0</v>
      </c>
      <c r="AG165" s="238">
        <f t="shared" si="166"/>
        <v>0</v>
      </c>
      <c r="AH165" s="238">
        <f t="shared" ref="AH165:AZ165" si="167">IF(AH$77&gt;0,AH78/AH$77,0)</f>
        <v>0</v>
      </c>
      <c r="AI165" s="238">
        <f t="shared" si="167"/>
        <v>0</v>
      </c>
      <c r="AJ165" s="238">
        <f t="shared" si="167"/>
        <v>0</v>
      </c>
      <c r="AK165" s="238">
        <f t="shared" si="167"/>
        <v>0</v>
      </c>
      <c r="AL165" s="238">
        <f t="shared" si="167"/>
        <v>0</v>
      </c>
      <c r="AM165" s="238">
        <f t="shared" si="167"/>
        <v>0</v>
      </c>
      <c r="AN165" s="238">
        <f t="shared" si="167"/>
        <v>0</v>
      </c>
      <c r="AO165" s="238">
        <f t="shared" si="167"/>
        <v>0</v>
      </c>
      <c r="AP165" s="238">
        <f t="shared" si="167"/>
        <v>0</v>
      </c>
      <c r="AQ165" s="238">
        <f t="shared" si="167"/>
        <v>0</v>
      </c>
      <c r="AR165" s="238">
        <f t="shared" si="167"/>
        <v>0</v>
      </c>
      <c r="AS165" s="238">
        <f t="shared" si="167"/>
        <v>0</v>
      </c>
      <c r="AT165" s="238">
        <f t="shared" si="167"/>
        <v>0</v>
      </c>
      <c r="AU165" s="238">
        <f t="shared" si="167"/>
        <v>0</v>
      </c>
      <c r="AV165" s="238">
        <f t="shared" si="167"/>
        <v>0</v>
      </c>
      <c r="AW165" s="238">
        <f t="shared" si="167"/>
        <v>0</v>
      </c>
      <c r="AX165" s="238">
        <f t="shared" si="167"/>
        <v>0</v>
      </c>
      <c r="AY165" s="238">
        <f t="shared" si="167"/>
        <v>0</v>
      </c>
      <c r="AZ165" s="238">
        <f t="shared" si="167"/>
        <v>0</v>
      </c>
      <c r="BA165" s="224"/>
      <c r="BB165" s="224"/>
    </row>
    <row r="166" spans="1:54" x14ac:dyDescent="0.3">
      <c r="A166" s="251" t="s">
        <v>97</v>
      </c>
      <c r="B166" s="238">
        <f t="shared" ref="B166:AG166" si="168">IF(B$77&gt;0,B79/B$77,0)</f>
        <v>0</v>
      </c>
      <c r="C166" s="238">
        <f t="shared" si="168"/>
        <v>2.6756180292266358E-2</v>
      </c>
      <c r="D166" s="238">
        <f t="shared" si="168"/>
        <v>0.11411132202337849</v>
      </c>
      <c r="E166" s="238">
        <f t="shared" si="168"/>
        <v>0.20478487123344805</v>
      </c>
      <c r="F166" s="238">
        <f t="shared" si="168"/>
        <v>0</v>
      </c>
      <c r="G166" s="238">
        <f t="shared" si="168"/>
        <v>3.6838905775075988E-2</v>
      </c>
      <c r="H166" s="238">
        <f t="shared" si="168"/>
        <v>0</v>
      </c>
      <c r="I166" s="238">
        <f t="shared" si="168"/>
        <v>0</v>
      </c>
      <c r="J166" s="238">
        <f t="shared" si="168"/>
        <v>0</v>
      </c>
      <c r="K166" s="238">
        <f t="shared" si="168"/>
        <v>0</v>
      </c>
      <c r="L166" s="238">
        <f t="shared" si="168"/>
        <v>0</v>
      </c>
      <c r="M166" s="238">
        <f t="shared" si="168"/>
        <v>0</v>
      </c>
      <c r="N166" s="238">
        <f t="shared" si="168"/>
        <v>0</v>
      </c>
      <c r="O166" s="238">
        <f t="shared" si="168"/>
        <v>0</v>
      </c>
      <c r="P166" s="238">
        <f t="shared" si="168"/>
        <v>0</v>
      </c>
      <c r="Q166" s="238">
        <f t="shared" si="168"/>
        <v>0</v>
      </c>
      <c r="R166" s="238">
        <f t="shared" si="168"/>
        <v>0</v>
      </c>
      <c r="S166" s="238">
        <f t="shared" si="168"/>
        <v>0</v>
      </c>
      <c r="T166" s="238">
        <f t="shared" si="168"/>
        <v>0</v>
      </c>
      <c r="U166" s="238">
        <f t="shared" si="168"/>
        <v>0</v>
      </c>
      <c r="V166" s="238">
        <f t="shared" si="168"/>
        <v>0</v>
      </c>
      <c r="W166" s="238">
        <f t="shared" si="168"/>
        <v>0</v>
      </c>
      <c r="X166" s="238">
        <f t="shared" si="168"/>
        <v>0</v>
      </c>
      <c r="Y166" s="238">
        <f t="shared" si="168"/>
        <v>0</v>
      </c>
      <c r="Z166" s="238">
        <f t="shared" si="168"/>
        <v>0</v>
      </c>
      <c r="AA166" s="238">
        <f t="shared" si="168"/>
        <v>0</v>
      </c>
      <c r="AB166" s="238">
        <f t="shared" si="168"/>
        <v>0</v>
      </c>
      <c r="AC166" s="238">
        <f t="shared" si="168"/>
        <v>0</v>
      </c>
      <c r="AD166" s="238">
        <f t="shared" si="168"/>
        <v>0</v>
      </c>
      <c r="AE166" s="238">
        <f t="shared" si="168"/>
        <v>0</v>
      </c>
      <c r="AF166" s="238">
        <f t="shared" si="168"/>
        <v>0</v>
      </c>
      <c r="AG166" s="238">
        <f t="shared" si="168"/>
        <v>0</v>
      </c>
      <c r="AH166" s="238">
        <f t="shared" ref="AH166:AZ166" si="169">IF(AH$77&gt;0,AH79/AH$77,0)</f>
        <v>0</v>
      </c>
      <c r="AI166" s="238">
        <f t="shared" si="169"/>
        <v>0</v>
      </c>
      <c r="AJ166" s="238">
        <f t="shared" si="169"/>
        <v>0</v>
      </c>
      <c r="AK166" s="238">
        <f t="shared" si="169"/>
        <v>0</v>
      </c>
      <c r="AL166" s="238">
        <f t="shared" si="169"/>
        <v>0</v>
      </c>
      <c r="AM166" s="238">
        <f t="shared" si="169"/>
        <v>0</v>
      </c>
      <c r="AN166" s="238">
        <f t="shared" si="169"/>
        <v>0</v>
      </c>
      <c r="AO166" s="238">
        <f t="shared" si="169"/>
        <v>0</v>
      </c>
      <c r="AP166" s="238">
        <f t="shared" si="169"/>
        <v>0</v>
      </c>
      <c r="AQ166" s="238">
        <f t="shared" si="169"/>
        <v>0</v>
      </c>
      <c r="AR166" s="238">
        <f t="shared" si="169"/>
        <v>0</v>
      </c>
      <c r="AS166" s="238">
        <f t="shared" si="169"/>
        <v>0</v>
      </c>
      <c r="AT166" s="238">
        <f t="shared" si="169"/>
        <v>0</v>
      </c>
      <c r="AU166" s="238">
        <f t="shared" si="169"/>
        <v>0</v>
      </c>
      <c r="AV166" s="238">
        <f t="shared" si="169"/>
        <v>0</v>
      </c>
      <c r="AW166" s="238">
        <f t="shared" si="169"/>
        <v>0</v>
      </c>
      <c r="AX166" s="238">
        <f t="shared" si="169"/>
        <v>0</v>
      </c>
      <c r="AY166" s="238">
        <f t="shared" si="169"/>
        <v>0</v>
      </c>
      <c r="AZ166" s="238">
        <f t="shared" si="169"/>
        <v>0</v>
      </c>
      <c r="BA166" s="224"/>
      <c r="BB166" s="224"/>
    </row>
    <row r="167" spans="1:54" x14ac:dyDescent="0.3">
      <c r="A167" s="251" t="s">
        <v>98</v>
      </c>
      <c r="B167" s="238">
        <f t="shared" ref="B167:AG167" si="170">IF(B$77&gt;0,B80/B$77,0)</f>
        <v>0</v>
      </c>
      <c r="C167" s="238">
        <f t="shared" si="170"/>
        <v>8.42844873375787</v>
      </c>
      <c r="D167" s="238">
        <f t="shared" si="170"/>
        <v>8.0308339557256652</v>
      </c>
      <c r="E167" s="238">
        <f t="shared" si="170"/>
        <v>5.5249346991971642</v>
      </c>
      <c r="F167" s="238">
        <f t="shared" si="170"/>
        <v>4.775792687173535</v>
      </c>
      <c r="G167" s="238">
        <f t="shared" si="170"/>
        <v>1.8129468732871592</v>
      </c>
      <c r="H167" s="238">
        <f t="shared" si="170"/>
        <v>0</v>
      </c>
      <c r="I167" s="238">
        <f t="shared" si="170"/>
        <v>0</v>
      </c>
      <c r="J167" s="238">
        <f t="shared" si="170"/>
        <v>18.183265778471998</v>
      </c>
      <c r="K167" s="238">
        <f t="shared" si="170"/>
        <v>22.010611368464154</v>
      </c>
      <c r="L167" s="238">
        <f t="shared" si="170"/>
        <v>18.551966643162693</v>
      </c>
      <c r="M167" s="238">
        <f t="shared" si="170"/>
        <v>0</v>
      </c>
      <c r="N167" s="238">
        <f t="shared" si="170"/>
        <v>5.1583616860096271</v>
      </c>
      <c r="O167" s="238">
        <f t="shared" si="170"/>
        <v>3.8339696190202472</v>
      </c>
      <c r="P167" s="238">
        <f t="shared" si="170"/>
        <v>26.287330186092511</v>
      </c>
      <c r="Q167" s="238">
        <f t="shared" si="170"/>
        <v>0</v>
      </c>
      <c r="R167" s="238">
        <f t="shared" si="170"/>
        <v>4.3361801844385752</v>
      </c>
      <c r="S167" s="238">
        <f t="shared" si="170"/>
        <v>9.4306849282745677</v>
      </c>
      <c r="T167" s="238">
        <f t="shared" si="170"/>
        <v>0</v>
      </c>
      <c r="U167" s="238">
        <f t="shared" si="170"/>
        <v>23.612171731607575</v>
      </c>
      <c r="V167" s="238">
        <f t="shared" si="170"/>
        <v>0</v>
      </c>
      <c r="W167" s="238">
        <f t="shared" si="170"/>
        <v>2.5915618851674642</v>
      </c>
      <c r="X167" s="238">
        <f t="shared" si="170"/>
        <v>0</v>
      </c>
      <c r="Y167" s="238">
        <f t="shared" si="170"/>
        <v>19.784346754049484</v>
      </c>
      <c r="Z167" s="238">
        <f t="shared" si="170"/>
        <v>27.854881693262413</v>
      </c>
      <c r="AA167" s="238">
        <f t="shared" si="170"/>
        <v>4.6600000000000003E-2</v>
      </c>
      <c r="AB167" s="238">
        <f t="shared" si="170"/>
        <v>14.882312610476843</v>
      </c>
      <c r="AC167" s="238">
        <f t="shared" si="170"/>
        <v>16.332497994907705</v>
      </c>
      <c r="AD167" s="238">
        <f t="shared" si="170"/>
        <v>11.193986649154388</v>
      </c>
      <c r="AE167" s="238">
        <f t="shared" si="170"/>
        <v>13.715398761609908</v>
      </c>
      <c r="AF167" s="238">
        <f t="shared" si="170"/>
        <v>4.4745950484150816</v>
      </c>
      <c r="AG167" s="238">
        <f t="shared" si="170"/>
        <v>29.344034550044707</v>
      </c>
      <c r="AH167" s="238">
        <f t="shared" ref="AH167:AZ167" si="171">IF(AH$77&gt;0,AH80/AH$77,0)</f>
        <v>0.96654362994903964</v>
      </c>
      <c r="AI167" s="238">
        <f t="shared" si="171"/>
        <v>3.1263533856722283</v>
      </c>
      <c r="AJ167" s="238">
        <f t="shared" si="171"/>
        <v>13.347817833594977</v>
      </c>
      <c r="AK167" s="238">
        <f t="shared" si="171"/>
        <v>13.149858021701222</v>
      </c>
      <c r="AL167" s="238">
        <f t="shared" si="171"/>
        <v>4.972897756143893</v>
      </c>
      <c r="AM167" s="238">
        <f t="shared" si="171"/>
        <v>13.563800000000002</v>
      </c>
      <c r="AN167" s="238">
        <f t="shared" si="171"/>
        <v>10.770432942741172</v>
      </c>
      <c r="AO167" s="238">
        <f t="shared" si="171"/>
        <v>1.5677729301709746</v>
      </c>
      <c r="AP167" s="238">
        <f t="shared" si="171"/>
        <v>9.7313646959750955</v>
      </c>
      <c r="AQ167" s="238">
        <f t="shared" si="171"/>
        <v>0</v>
      </c>
      <c r="AR167" s="238">
        <f t="shared" si="171"/>
        <v>0</v>
      </c>
      <c r="AS167" s="238">
        <f t="shared" si="171"/>
        <v>0</v>
      </c>
      <c r="AT167" s="238">
        <f t="shared" si="171"/>
        <v>13.563800000000001</v>
      </c>
      <c r="AU167" s="238">
        <f t="shared" si="171"/>
        <v>22.993987708327698</v>
      </c>
      <c r="AV167" s="238">
        <f t="shared" si="171"/>
        <v>0</v>
      </c>
      <c r="AW167" s="238">
        <f t="shared" si="171"/>
        <v>1.9241998194046579</v>
      </c>
      <c r="AX167" s="238">
        <f t="shared" si="171"/>
        <v>4.9824423178994044</v>
      </c>
      <c r="AY167" s="238">
        <f t="shared" si="171"/>
        <v>0</v>
      </c>
      <c r="AZ167" s="238">
        <f t="shared" si="171"/>
        <v>23.263752035584385</v>
      </c>
      <c r="BA167" s="224"/>
      <c r="BB167" s="224"/>
    </row>
    <row r="168" spans="1:54" x14ac:dyDescent="0.3">
      <c r="A168" s="285" t="s">
        <v>99</v>
      </c>
      <c r="B168" s="238">
        <f t="shared" ref="B168:AG168" si="172">IF(B$77&gt;0,B81/B$77,0)</f>
        <v>0</v>
      </c>
      <c r="C168" s="238">
        <f t="shared" si="172"/>
        <v>9.8745831818014533</v>
      </c>
      <c r="D168" s="238">
        <f t="shared" si="172"/>
        <v>16.432384074687079</v>
      </c>
      <c r="E168" s="238">
        <f t="shared" si="172"/>
        <v>20.994609613179023</v>
      </c>
      <c r="F168" s="238">
        <f t="shared" si="172"/>
        <v>24.671310388856647</v>
      </c>
      <c r="G168" s="238">
        <f t="shared" si="172"/>
        <v>23.716107543973287</v>
      </c>
      <c r="H168" s="238">
        <f t="shared" si="172"/>
        <v>0</v>
      </c>
      <c r="I168" s="238">
        <f t="shared" si="172"/>
        <v>0</v>
      </c>
      <c r="J168" s="238">
        <f t="shared" si="172"/>
        <v>37.35697937244452</v>
      </c>
      <c r="K168" s="238">
        <f t="shared" si="172"/>
        <v>45.226459202006502</v>
      </c>
      <c r="L168" s="238">
        <f t="shared" si="172"/>
        <v>42.969341225967185</v>
      </c>
      <c r="M168" s="238">
        <f t="shared" si="172"/>
        <v>0</v>
      </c>
      <c r="N168" s="238">
        <f t="shared" si="172"/>
        <v>33.728850890025001</v>
      </c>
      <c r="O168" s="238">
        <f t="shared" si="172"/>
        <v>32.322966170083674</v>
      </c>
      <c r="P168" s="238">
        <f t="shared" si="172"/>
        <v>33.01410984627141</v>
      </c>
      <c r="Q168" s="238">
        <f t="shared" si="172"/>
        <v>0</v>
      </c>
      <c r="R168" s="238">
        <f t="shared" si="172"/>
        <v>19.165932828212615</v>
      </c>
      <c r="S168" s="238">
        <f t="shared" si="172"/>
        <v>15.686531106046388</v>
      </c>
      <c r="T168" s="238">
        <f t="shared" si="172"/>
        <v>6.9028999999999998</v>
      </c>
      <c r="U168" s="238">
        <f t="shared" si="172"/>
        <v>21.856587802795385</v>
      </c>
      <c r="V168" s="238">
        <f t="shared" si="172"/>
        <v>0</v>
      </c>
      <c r="W168" s="238">
        <f t="shared" si="172"/>
        <v>11.494669253588517</v>
      </c>
      <c r="X168" s="238">
        <f t="shared" si="172"/>
        <v>0</v>
      </c>
      <c r="Y168" s="238">
        <f t="shared" si="172"/>
        <v>22.816828369116664</v>
      </c>
      <c r="Z168" s="238">
        <f t="shared" si="172"/>
        <v>21.49176413711584</v>
      </c>
      <c r="AA168" s="238">
        <f t="shared" si="172"/>
        <v>20.579499999999999</v>
      </c>
      <c r="AB168" s="238">
        <f t="shared" si="172"/>
        <v>13.551601892403353</v>
      </c>
      <c r="AC168" s="238">
        <f t="shared" si="172"/>
        <v>22.483587049360576</v>
      </c>
      <c r="AD168" s="238">
        <f t="shared" si="172"/>
        <v>23.874843068695579</v>
      </c>
      <c r="AE168" s="238">
        <f t="shared" si="172"/>
        <v>24.346561159583452</v>
      </c>
      <c r="AF168" s="238">
        <f t="shared" si="172"/>
        <v>24.659804322841847</v>
      </c>
      <c r="AG168" s="238">
        <f t="shared" si="172"/>
        <v>21.84357126527464</v>
      </c>
      <c r="AH168" s="238">
        <f t="shared" ref="AH168:AZ168" si="173">IF(AH$77&gt;0,AH81/AH$77,0)</f>
        <v>16.525382320658565</v>
      </c>
      <c r="AI168" s="238">
        <f t="shared" si="173"/>
        <v>25.306357409224731</v>
      </c>
      <c r="AJ168" s="238">
        <f t="shared" si="173"/>
        <v>24.779161412872845</v>
      </c>
      <c r="AK168" s="238">
        <f t="shared" si="173"/>
        <v>24.78105081379578</v>
      </c>
      <c r="AL168" s="238">
        <f t="shared" si="173"/>
        <v>25.057009390953343</v>
      </c>
      <c r="AM168" s="238">
        <f t="shared" si="173"/>
        <v>24.777100000000001</v>
      </c>
      <c r="AN168" s="238">
        <f t="shared" si="173"/>
        <v>24.679342722215885</v>
      </c>
      <c r="AO168" s="238">
        <f t="shared" si="173"/>
        <v>23.122177344863019</v>
      </c>
      <c r="AP168" s="238">
        <f t="shared" si="173"/>
        <v>23.123423200413885</v>
      </c>
      <c r="AQ168" s="238">
        <f t="shared" si="173"/>
        <v>6.9028999999999998</v>
      </c>
      <c r="AR168" s="238">
        <f t="shared" si="173"/>
        <v>0</v>
      </c>
      <c r="AS168" s="238">
        <f t="shared" si="173"/>
        <v>0</v>
      </c>
      <c r="AT168" s="238">
        <f t="shared" si="173"/>
        <v>24.777100000000001</v>
      </c>
      <c r="AU168" s="238">
        <f t="shared" si="173"/>
        <v>21.933060404110307</v>
      </c>
      <c r="AV168" s="238">
        <f t="shared" si="173"/>
        <v>0</v>
      </c>
      <c r="AW168" s="238">
        <f t="shared" si="173"/>
        <v>18.053801961639053</v>
      </c>
      <c r="AX168" s="238">
        <f t="shared" si="173"/>
        <v>14.837817290580414</v>
      </c>
      <c r="AY168" s="238">
        <f t="shared" si="173"/>
        <v>6.9028999999999998</v>
      </c>
      <c r="AZ168" s="238">
        <f t="shared" si="173"/>
        <v>21.923881760813362</v>
      </c>
      <c r="BA168" s="224"/>
      <c r="BB168" s="224"/>
    </row>
    <row r="169" spans="1:54" x14ac:dyDescent="0.3">
      <c r="A169" s="286" t="s">
        <v>198</v>
      </c>
      <c r="B169" s="287">
        <f t="shared" ref="B169:AG169" si="174">IF(B$77&gt;0,B82/B$77,0)</f>
        <v>0</v>
      </c>
      <c r="C169" s="287">
        <f t="shared" si="174"/>
        <v>18.329788095851587</v>
      </c>
      <c r="D169" s="287">
        <f t="shared" si="174"/>
        <v>24.577329352436124</v>
      </c>
      <c r="E169" s="287">
        <f t="shared" si="174"/>
        <v>26.724329183609633</v>
      </c>
      <c r="F169" s="287">
        <f t="shared" si="174"/>
        <v>29.452816858966919</v>
      </c>
      <c r="G169" s="287">
        <f t="shared" si="174"/>
        <v>25.565893323035525</v>
      </c>
      <c r="H169" s="287">
        <f t="shared" si="174"/>
        <v>0</v>
      </c>
      <c r="I169" s="287">
        <f t="shared" si="174"/>
        <v>0</v>
      </c>
      <c r="J169" s="287">
        <f t="shared" si="174"/>
        <v>55.540245150916519</v>
      </c>
      <c r="K169" s="287">
        <f t="shared" si="174"/>
        <v>67.237070570470664</v>
      </c>
      <c r="L169" s="287">
        <f t="shared" si="174"/>
        <v>61.52130786912987</v>
      </c>
      <c r="M169" s="287">
        <f t="shared" si="174"/>
        <v>0</v>
      </c>
      <c r="N169" s="287">
        <f t="shared" si="174"/>
        <v>38.887212576034628</v>
      </c>
      <c r="O169" s="287">
        <f t="shared" si="174"/>
        <v>36.156935789103919</v>
      </c>
      <c r="P169" s="287">
        <f t="shared" si="174"/>
        <v>59.301440032363921</v>
      </c>
      <c r="Q169" s="287">
        <f t="shared" si="174"/>
        <v>0</v>
      </c>
      <c r="R169" s="287">
        <f t="shared" si="174"/>
        <v>23.50211301265119</v>
      </c>
      <c r="S169" s="287">
        <f t="shared" si="174"/>
        <v>25.117216034320954</v>
      </c>
      <c r="T169" s="287">
        <f t="shared" si="174"/>
        <v>6.9028999999999998</v>
      </c>
      <c r="U169" s="287">
        <f t="shared" si="174"/>
        <v>45.468759534402963</v>
      </c>
      <c r="V169" s="287">
        <f t="shared" si="174"/>
        <v>0</v>
      </c>
      <c r="W169" s="287">
        <f t="shared" si="174"/>
        <v>14.086231138755981</v>
      </c>
      <c r="X169" s="287">
        <f t="shared" si="174"/>
        <v>0</v>
      </c>
      <c r="Y169" s="287">
        <f t="shared" si="174"/>
        <v>42.601175123166151</v>
      </c>
      <c r="Z169" s="287">
        <f t="shared" si="174"/>
        <v>49.34664583037825</v>
      </c>
      <c r="AA169" s="287">
        <f t="shared" si="174"/>
        <v>20.626099999999997</v>
      </c>
      <c r="AB169" s="287">
        <f t="shared" si="174"/>
        <v>28.433914502880199</v>
      </c>
      <c r="AC169" s="287">
        <f t="shared" si="174"/>
        <v>38.816085044268277</v>
      </c>
      <c r="AD169" s="287">
        <f t="shared" si="174"/>
        <v>35.068829717849965</v>
      </c>
      <c r="AE169" s="287">
        <f t="shared" si="174"/>
        <v>38.061959921193363</v>
      </c>
      <c r="AF169" s="287">
        <f t="shared" si="174"/>
        <v>29.134399371256929</v>
      </c>
      <c r="AG169" s="287">
        <f t="shared" si="174"/>
        <v>51.187605815319351</v>
      </c>
      <c r="AH169" s="287">
        <f t="shared" ref="AH169:AZ169" si="175">IF(AH$77&gt;0,AH82/AH$77,0)</f>
        <v>17.491925950607602</v>
      </c>
      <c r="AI169" s="287">
        <f t="shared" si="175"/>
        <v>28.432710794896963</v>
      </c>
      <c r="AJ169" s="287">
        <f t="shared" si="175"/>
        <v>38.126979246467826</v>
      </c>
      <c r="AK169" s="287">
        <f t="shared" si="175"/>
        <v>37.930908835497</v>
      </c>
      <c r="AL169" s="287">
        <f t="shared" si="175"/>
        <v>30.029907147097234</v>
      </c>
      <c r="AM169" s="287">
        <f t="shared" si="175"/>
        <v>38.340900000000005</v>
      </c>
      <c r="AN169" s="287">
        <f t="shared" si="175"/>
        <v>35.449775664957052</v>
      </c>
      <c r="AO169" s="287">
        <f t="shared" si="175"/>
        <v>24.68995027503399</v>
      </c>
      <c r="AP169" s="287">
        <f t="shared" si="175"/>
        <v>32.854787896388977</v>
      </c>
      <c r="AQ169" s="287">
        <f t="shared" si="175"/>
        <v>6.9028999999999998</v>
      </c>
      <c r="AR169" s="287">
        <f t="shared" si="175"/>
        <v>0</v>
      </c>
      <c r="AS169" s="287">
        <f t="shared" si="175"/>
        <v>0</v>
      </c>
      <c r="AT169" s="287">
        <f t="shared" si="175"/>
        <v>38.340900000000005</v>
      </c>
      <c r="AU169" s="287">
        <f t="shared" si="175"/>
        <v>44.927048112438001</v>
      </c>
      <c r="AV169" s="287">
        <f t="shared" si="175"/>
        <v>0</v>
      </c>
      <c r="AW169" s="287">
        <f t="shared" si="175"/>
        <v>19.978001781043712</v>
      </c>
      <c r="AX169" s="287">
        <f t="shared" si="175"/>
        <v>19.820259608479819</v>
      </c>
      <c r="AY169" s="287">
        <f t="shared" si="175"/>
        <v>6.9028999999999998</v>
      </c>
      <c r="AZ169" s="287">
        <f t="shared" si="175"/>
        <v>45.187633796397748</v>
      </c>
      <c r="BA169" s="224"/>
      <c r="BB169" s="224"/>
    </row>
    <row r="170" spans="1:54" x14ac:dyDescent="0.3">
      <c r="A170" s="224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5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245"/>
      <c r="AW170" s="245"/>
      <c r="AX170" s="245"/>
      <c r="AY170" s="245"/>
      <c r="AZ170" s="245"/>
      <c r="BA170" s="224"/>
      <c r="BB170" s="224"/>
    </row>
    <row r="171" spans="1:54" s="33" customFormat="1" ht="14" x14ac:dyDescent="0.3">
      <c r="A171" s="138" t="s">
        <v>204</v>
      </c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84"/>
      <c r="BB171" s="284"/>
    </row>
    <row r="172" spans="1:54" x14ac:dyDescent="0.3">
      <c r="A172" s="251" t="s">
        <v>96</v>
      </c>
      <c r="B172" s="238">
        <f t="shared" ref="B172:AG172" si="176">IF(B$86&gt;0,B87/B$86,0)</f>
        <v>0</v>
      </c>
      <c r="C172" s="238">
        <f t="shared" si="176"/>
        <v>0</v>
      </c>
      <c r="D172" s="238">
        <f t="shared" si="176"/>
        <v>0</v>
      </c>
      <c r="E172" s="238">
        <f t="shared" si="176"/>
        <v>6.6361968530297952E-2</v>
      </c>
      <c r="F172" s="238">
        <f t="shared" si="176"/>
        <v>1.0979068332762754</v>
      </c>
      <c r="G172" s="238">
        <f t="shared" si="176"/>
        <v>0</v>
      </c>
      <c r="H172" s="238">
        <f t="shared" si="176"/>
        <v>0</v>
      </c>
      <c r="I172" s="238">
        <f t="shared" si="176"/>
        <v>0</v>
      </c>
      <c r="J172" s="238">
        <f t="shared" si="176"/>
        <v>0</v>
      </c>
      <c r="K172" s="238">
        <f t="shared" si="176"/>
        <v>0</v>
      </c>
      <c r="L172" s="238">
        <f t="shared" si="176"/>
        <v>0</v>
      </c>
      <c r="M172" s="238">
        <f t="shared" si="176"/>
        <v>0.22094666728902165</v>
      </c>
      <c r="N172" s="238">
        <f t="shared" si="176"/>
        <v>0</v>
      </c>
      <c r="O172" s="238">
        <f t="shared" si="176"/>
        <v>0</v>
      </c>
      <c r="P172" s="238">
        <f t="shared" si="176"/>
        <v>0</v>
      </c>
      <c r="Q172" s="238">
        <f t="shared" si="176"/>
        <v>0</v>
      </c>
      <c r="R172" s="238">
        <f t="shared" si="176"/>
        <v>1.2192069413400446</v>
      </c>
      <c r="S172" s="238">
        <f t="shared" si="176"/>
        <v>3.7810000000000001</v>
      </c>
      <c r="T172" s="238">
        <f t="shared" si="176"/>
        <v>0</v>
      </c>
      <c r="U172" s="238">
        <f t="shared" si="176"/>
        <v>2.9629321227099596E-2</v>
      </c>
      <c r="V172" s="238">
        <f t="shared" si="176"/>
        <v>0</v>
      </c>
      <c r="W172" s="238">
        <f t="shared" si="176"/>
        <v>0.1338703206161562</v>
      </c>
      <c r="X172" s="238">
        <f t="shared" si="176"/>
        <v>0</v>
      </c>
      <c r="Y172" s="238">
        <f t="shared" si="176"/>
        <v>0.26449219215902814</v>
      </c>
      <c r="Z172" s="238">
        <f t="shared" si="176"/>
        <v>0.140231187702654</v>
      </c>
      <c r="AA172" s="238">
        <f t="shared" si="176"/>
        <v>0.45205320232568619</v>
      </c>
      <c r="AB172" s="238">
        <f t="shared" si="176"/>
        <v>0.15602954495853338</v>
      </c>
      <c r="AC172" s="238">
        <f t="shared" si="176"/>
        <v>0</v>
      </c>
      <c r="AD172" s="238">
        <f t="shared" si="176"/>
        <v>0.12010296022201664</v>
      </c>
      <c r="AE172" s="238">
        <f t="shared" si="176"/>
        <v>0.45479999999999998</v>
      </c>
      <c r="AF172" s="238">
        <f t="shared" si="176"/>
        <v>0.15742689881541791</v>
      </c>
      <c r="AG172" s="238">
        <f t="shared" si="176"/>
        <v>7.1405041516621526E-2</v>
      </c>
      <c r="AH172" s="238">
        <f t="shared" ref="AH172:AZ172" si="177">IF(AH$86&gt;0,AH87/AH$86,0)</f>
        <v>0</v>
      </c>
      <c r="AI172" s="238">
        <f t="shared" si="177"/>
        <v>0</v>
      </c>
      <c r="AJ172" s="238">
        <f t="shared" si="177"/>
        <v>0</v>
      </c>
      <c r="AK172" s="238">
        <f t="shared" si="177"/>
        <v>0.11885468402570119</v>
      </c>
      <c r="AL172" s="238">
        <f t="shared" si="177"/>
        <v>0</v>
      </c>
      <c r="AM172" s="238">
        <f t="shared" si="177"/>
        <v>2.1064031822993132E-2</v>
      </c>
      <c r="AN172" s="238">
        <f t="shared" si="177"/>
        <v>0</v>
      </c>
      <c r="AO172" s="238">
        <f t="shared" si="177"/>
        <v>0</v>
      </c>
      <c r="AP172" s="238">
        <f t="shared" si="177"/>
        <v>0</v>
      </c>
      <c r="AQ172" s="238">
        <f t="shared" si="177"/>
        <v>0.13172810953480699</v>
      </c>
      <c r="AR172" s="238">
        <f t="shared" si="177"/>
        <v>8.1789309242394886E-2</v>
      </c>
      <c r="AS172" s="238">
        <f t="shared" si="177"/>
        <v>0</v>
      </c>
      <c r="AT172" s="238">
        <f t="shared" si="177"/>
        <v>0</v>
      </c>
      <c r="AU172" s="238">
        <f t="shared" si="177"/>
        <v>4.9216838648114859E-2</v>
      </c>
      <c r="AV172" s="238">
        <f t="shared" si="177"/>
        <v>0</v>
      </c>
      <c r="AW172" s="238">
        <f t="shared" si="177"/>
        <v>0</v>
      </c>
      <c r="AX172" s="238">
        <f t="shared" si="177"/>
        <v>0</v>
      </c>
      <c r="AY172" s="238">
        <f t="shared" si="177"/>
        <v>0</v>
      </c>
      <c r="AZ172" s="238">
        <f t="shared" si="177"/>
        <v>1.6934536913619024E-2</v>
      </c>
      <c r="BA172" s="224"/>
      <c r="BB172" s="224"/>
    </row>
    <row r="173" spans="1:54" x14ac:dyDescent="0.3">
      <c r="A173" s="251" t="s">
        <v>97</v>
      </c>
      <c r="B173" s="238">
        <f t="shared" ref="B173:AG173" si="178">IF(B$86&gt;0,B88/B$86,0)</f>
        <v>0</v>
      </c>
      <c r="C173" s="238">
        <f t="shared" si="178"/>
        <v>0</v>
      </c>
      <c r="D173" s="238">
        <f t="shared" si="178"/>
        <v>0</v>
      </c>
      <c r="E173" s="238">
        <f t="shared" si="178"/>
        <v>3.0086534984934712E-2</v>
      </c>
      <c r="F173" s="238">
        <f t="shared" si="178"/>
        <v>0</v>
      </c>
      <c r="G173" s="238">
        <f t="shared" si="178"/>
        <v>0.12852346938775511</v>
      </c>
      <c r="H173" s="238">
        <f t="shared" si="178"/>
        <v>9.4200000000000006E-2</v>
      </c>
      <c r="I173" s="238">
        <f t="shared" si="178"/>
        <v>1.2717967320261436</v>
      </c>
      <c r="J173" s="238">
        <f t="shared" si="178"/>
        <v>0.21772242393394417</v>
      </c>
      <c r="K173" s="238">
        <f t="shared" si="178"/>
        <v>8.8200000000000001E-2</v>
      </c>
      <c r="L173" s="238">
        <f t="shared" si="178"/>
        <v>0</v>
      </c>
      <c r="M173" s="238">
        <f t="shared" si="178"/>
        <v>1.9455563853622107E-3</v>
      </c>
      <c r="N173" s="238">
        <f t="shared" si="178"/>
        <v>0</v>
      </c>
      <c r="O173" s="238">
        <f t="shared" si="178"/>
        <v>0</v>
      </c>
      <c r="P173" s="238">
        <f t="shared" si="178"/>
        <v>1.1799521665128085</v>
      </c>
      <c r="Q173" s="238">
        <f t="shared" si="178"/>
        <v>1.6863596638655463</v>
      </c>
      <c r="R173" s="238">
        <f t="shared" si="178"/>
        <v>0.63948642883542473</v>
      </c>
      <c r="S173" s="238">
        <f t="shared" si="178"/>
        <v>0</v>
      </c>
      <c r="T173" s="238">
        <f t="shared" si="178"/>
        <v>0</v>
      </c>
      <c r="U173" s="238">
        <f t="shared" si="178"/>
        <v>0</v>
      </c>
      <c r="V173" s="238">
        <f t="shared" si="178"/>
        <v>0</v>
      </c>
      <c r="W173" s="238">
        <f t="shared" si="178"/>
        <v>4.1780807809421464E-2</v>
      </c>
      <c r="X173" s="238">
        <f t="shared" si="178"/>
        <v>0</v>
      </c>
      <c r="Y173" s="238">
        <f t="shared" si="178"/>
        <v>0</v>
      </c>
      <c r="Z173" s="238">
        <f t="shared" si="178"/>
        <v>0</v>
      </c>
      <c r="AA173" s="238">
        <f t="shared" si="178"/>
        <v>0</v>
      </c>
      <c r="AB173" s="238">
        <f t="shared" si="178"/>
        <v>0</v>
      </c>
      <c r="AC173" s="238">
        <f t="shared" si="178"/>
        <v>0</v>
      </c>
      <c r="AD173" s="238">
        <f t="shared" si="178"/>
        <v>1.2598334875115634E-2</v>
      </c>
      <c r="AE173" s="238">
        <f t="shared" si="178"/>
        <v>0</v>
      </c>
      <c r="AF173" s="238">
        <f t="shared" si="178"/>
        <v>0</v>
      </c>
      <c r="AG173" s="238">
        <f t="shared" si="178"/>
        <v>0.21549987202761819</v>
      </c>
      <c r="AH173" s="238">
        <f t="shared" ref="AH173:AZ173" si="179">IF(AH$86&gt;0,AH88/AH$86,0)</f>
        <v>0</v>
      </c>
      <c r="AI173" s="238">
        <f t="shared" si="179"/>
        <v>0.61130020004879249</v>
      </c>
      <c r="AJ173" s="238">
        <f t="shared" si="179"/>
        <v>6.126182402090196E-2</v>
      </c>
      <c r="AK173" s="238">
        <f t="shared" si="179"/>
        <v>9.4246676174265093E-4</v>
      </c>
      <c r="AL173" s="238">
        <f t="shared" si="179"/>
        <v>0</v>
      </c>
      <c r="AM173" s="238">
        <f t="shared" si="179"/>
        <v>0</v>
      </c>
      <c r="AN173" s="238">
        <f t="shared" si="179"/>
        <v>0.5311423892906233</v>
      </c>
      <c r="AO173" s="238">
        <f t="shared" si="179"/>
        <v>0</v>
      </c>
      <c r="AP173" s="238">
        <f t="shared" si="179"/>
        <v>0</v>
      </c>
      <c r="AQ173" s="238">
        <f t="shared" si="179"/>
        <v>0</v>
      </c>
      <c r="AR173" s="238">
        <f t="shared" si="179"/>
        <v>0</v>
      </c>
      <c r="AS173" s="238">
        <f t="shared" si="179"/>
        <v>0</v>
      </c>
      <c r="AT173" s="238">
        <f t="shared" si="179"/>
        <v>0</v>
      </c>
      <c r="AU173" s="238">
        <f t="shared" si="179"/>
        <v>0</v>
      </c>
      <c r="AV173" s="238">
        <f t="shared" si="179"/>
        <v>0</v>
      </c>
      <c r="AW173" s="238">
        <f t="shared" si="179"/>
        <v>0</v>
      </c>
      <c r="AX173" s="238">
        <f t="shared" si="179"/>
        <v>0</v>
      </c>
      <c r="AY173" s="238">
        <f t="shared" si="179"/>
        <v>0</v>
      </c>
      <c r="AZ173" s="238">
        <f t="shared" si="179"/>
        <v>1.7526417855946053E-2</v>
      </c>
      <c r="BA173" s="224"/>
      <c r="BB173" s="224"/>
    </row>
    <row r="174" spans="1:54" x14ac:dyDescent="0.3">
      <c r="A174" s="251" t="s">
        <v>98</v>
      </c>
      <c r="B174" s="238">
        <f t="shared" ref="B174:AG174" si="180">IF(B$86&gt;0,B89/B$86,0)</f>
        <v>0</v>
      </c>
      <c r="C174" s="238">
        <f t="shared" si="180"/>
        <v>0</v>
      </c>
      <c r="D174" s="238">
        <f t="shared" si="180"/>
        <v>0</v>
      </c>
      <c r="E174" s="238">
        <f t="shared" si="180"/>
        <v>18.652451797790423</v>
      </c>
      <c r="F174" s="238">
        <f t="shared" si="180"/>
        <v>35.312095145498112</v>
      </c>
      <c r="G174" s="238">
        <f t="shared" si="180"/>
        <v>28.586769642857142</v>
      </c>
      <c r="H174" s="238">
        <f t="shared" si="180"/>
        <v>18.801400000000001</v>
      </c>
      <c r="I174" s="238">
        <f t="shared" si="180"/>
        <v>16.691309269162208</v>
      </c>
      <c r="J174" s="238">
        <f t="shared" si="180"/>
        <v>18.026364916299062</v>
      </c>
      <c r="K174" s="238">
        <f t="shared" si="180"/>
        <v>14.8681</v>
      </c>
      <c r="L174" s="238">
        <f t="shared" si="180"/>
        <v>0</v>
      </c>
      <c r="M174" s="238">
        <f t="shared" si="180"/>
        <v>12.791179266243464</v>
      </c>
      <c r="N174" s="238">
        <f t="shared" si="180"/>
        <v>0</v>
      </c>
      <c r="O174" s="238">
        <f t="shared" si="180"/>
        <v>0</v>
      </c>
      <c r="P174" s="238">
        <f t="shared" si="180"/>
        <v>27.072610313293332</v>
      </c>
      <c r="Q174" s="238">
        <f t="shared" si="180"/>
        <v>32.716828714763501</v>
      </c>
      <c r="R174" s="238">
        <f t="shared" si="180"/>
        <v>42.978244631197306</v>
      </c>
      <c r="S174" s="238">
        <f t="shared" si="180"/>
        <v>53.468299999999999</v>
      </c>
      <c r="T174" s="238">
        <f t="shared" si="180"/>
        <v>25.30381845574388</v>
      </c>
      <c r="U174" s="238">
        <f t="shared" si="180"/>
        <v>28.266351790579261</v>
      </c>
      <c r="V174" s="238">
        <f t="shared" si="180"/>
        <v>35.595111777710585</v>
      </c>
      <c r="W174" s="238">
        <f t="shared" si="180"/>
        <v>32.128378398710375</v>
      </c>
      <c r="X174" s="238">
        <f t="shared" si="180"/>
        <v>0</v>
      </c>
      <c r="Y174" s="238">
        <f t="shared" si="180"/>
        <v>39.532330535615692</v>
      </c>
      <c r="Z174" s="238">
        <f t="shared" si="180"/>
        <v>34.090840398703023</v>
      </c>
      <c r="AA174" s="238">
        <f t="shared" si="180"/>
        <v>51.850404002343716</v>
      </c>
      <c r="AB174" s="238">
        <f t="shared" si="180"/>
        <v>34.859084739196859</v>
      </c>
      <c r="AC174" s="238">
        <f t="shared" si="180"/>
        <v>0</v>
      </c>
      <c r="AD174" s="238">
        <f t="shared" si="180"/>
        <v>31.093512812210911</v>
      </c>
      <c r="AE174" s="238">
        <f t="shared" si="180"/>
        <v>52.030799999999999</v>
      </c>
      <c r="AF174" s="238">
        <f t="shared" si="180"/>
        <v>37.695183815601283</v>
      </c>
      <c r="AG174" s="238">
        <f t="shared" si="180"/>
        <v>42.697684720692834</v>
      </c>
      <c r="AH174" s="238">
        <f t="shared" ref="AH174:AZ174" si="181">IF(AH$86&gt;0,AH89/AH$86,0)</f>
        <v>0</v>
      </c>
      <c r="AI174" s="238">
        <f t="shared" si="181"/>
        <v>48.182970426933409</v>
      </c>
      <c r="AJ174" s="238">
        <f t="shared" si="181"/>
        <v>27.551762164221763</v>
      </c>
      <c r="AK174" s="238">
        <f t="shared" si="181"/>
        <v>29.524456821701868</v>
      </c>
      <c r="AL174" s="238">
        <f t="shared" si="181"/>
        <v>22.714479776615971</v>
      </c>
      <c r="AM174" s="238">
        <f t="shared" si="181"/>
        <v>19.884800406323624</v>
      </c>
      <c r="AN174" s="238">
        <f t="shared" si="181"/>
        <v>44.137511251220147</v>
      </c>
      <c r="AO174" s="238">
        <f t="shared" si="181"/>
        <v>18.388133086876156</v>
      </c>
      <c r="AP174" s="238">
        <f t="shared" si="181"/>
        <v>22.161799999999996</v>
      </c>
      <c r="AQ174" s="238">
        <f t="shared" si="181"/>
        <v>31.897069449026723</v>
      </c>
      <c r="AR174" s="238">
        <f t="shared" si="181"/>
        <v>30.147993833559386</v>
      </c>
      <c r="AS174" s="238">
        <f t="shared" si="181"/>
        <v>20.170245614959178</v>
      </c>
      <c r="AT174" s="238">
        <f t="shared" si="181"/>
        <v>23.122971096169156</v>
      </c>
      <c r="AU174" s="238">
        <f t="shared" si="181"/>
        <v>28.2497703502208</v>
      </c>
      <c r="AV174" s="238">
        <f t="shared" si="181"/>
        <v>0</v>
      </c>
      <c r="AW174" s="238">
        <f t="shared" si="181"/>
        <v>0</v>
      </c>
      <c r="AX174" s="238">
        <f t="shared" si="181"/>
        <v>0</v>
      </c>
      <c r="AY174" s="238">
        <f t="shared" si="181"/>
        <v>0</v>
      </c>
      <c r="AZ174" s="238">
        <f t="shared" si="181"/>
        <v>26.56210147897918</v>
      </c>
      <c r="BA174" s="224"/>
      <c r="BB174" s="224"/>
    </row>
    <row r="175" spans="1:54" x14ac:dyDescent="0.3">
      <c r="A175" s="285" t="s">
        <v>99</v>
      </c>
      <c r="B175" s="238">
        <f t="shared" ref="B175:AG175" si="182">IF(B$86&gt;0,B90/B$86,0)</f>
        <v>0</v>
      </c>
      <c r="C175" s="238">
        <f t="shared" si="182"/>
        <v>0</v>
      </c>
      <c r="D175" s="238">
        <f t="shared" si="182"/>
        <v>0</v>
      </c>
      <c r="E175" s="238">
        <f t="shared" si="182"/>
        <v>9.8661868295949109</v>
      </c>
      <c r="F175" s="238">
        <f t="shared" si="182"/>
        <v>11.917509120164327</v>
      </c>
      <c r="G175" s="238">
        <f t="shared" si="182"/>
        <v>9.52889068877551</v>
      </c>
      <c r="H175" s="238">
        <f t="shared" si="182"/>
        <v>4.9793000000000003</v>
      </c>
      <c r="I175" s="238">
        <f t="shared" si="182"/>
        <v>8.5581140225787262</v>
      </c>
      <c r="J175" s="238">
        <f t="shared" si="182"/>
        <v>8.227707015609095</v>
      </c>
      <c r="K175" s="238">
        <f t="shared" si="182"/>
        <v>8.4717000000000002</v>
      </c>
      <c r="L175" s="238">
        <f t="shared" si="182"/>
        <v>0</v>
      </c>
      <c r="M175" s="238">
        <f t="shared" si="182"/>
        <v>8.301604107542941</v>
      </c>
      <c r="N175" s="238">
        <f t="shared" si="182"/>
        <v>0</v>
      </c>
      <c r="O175" s="238">
        <f t="shared" si="182"/>
        <v>0</v>
      </c>
      <c r="P175" s="238">
        <f t="shared" si="182"/>
        <v>16.469179682090932</v>
      </c>
      <c r="Q175" s="238">
        <f t="shared" si="182"/>
        <v>17.722735263202274</v>
      </c>
      <c r="R175" s="238">
        <f t="shared" si="182"/>
        <v>21.266746222214401</v>
      </c>
      <c r="S175" s="238">
        <f t="shared" si="182"/>
        <v>26.944099999999999</v>
      </c>
      <c r="T175" s="238">
        <f t="shared" si="182"/>
        <v>7.0180842749529191</v>
      </c>
      <c r="U175" s="238">
        <f t="shared" si="182"/>
        <v>6.9963682935124254</v>
      </c>
      <c r="V175" s="238">
        <f t="shared" si="182"/>
        <v>7.1945776057394397</v>
      </c>
      <c r="W175" s="238">
        <f t="shared" si="182"/>
        <v>7.2672323123768585</v>
      </c>
      <c r="X175" s="238">
        <f t="shared" si="182"/>
        <v>0</v>
      </c>
      <c r="Y175" s="238">
        <f t="shared" si="182"/>
        <v>9.0453322363335165</v>
      </c>
      <c r="Z175" s="238">
        <f t="shared" si="182"/>
        <v>7.401235883271287</v>
      </c>
      <c r="AA175" s="238">
        <f t="shared" si="182"/>
        <v>10.123313160859961</v>
      </c>
      <c r="AB175" s="238">
        <f t="shared" si="182"/>
        <v>7.3157372599301622</v>
      </c>
      <c r="AC175" s="238">
        <f t="shared" si="182"/>
        <v>0</v>
      </c>
      <c r="AD175" s="238">
        <f t="shared" si="182"/>
        <v>7.3028883441258099</v>
      </c>
      <c r="AE175" s="238">
        <f t="shared" si="182"/>
        <v>10.139099999999999</v>
      </c>
      <c r="AF175" s="238">
        <f t="shared" si="182"/>
        <v>8.121130813804232</v>
      </c>
      <c r="AG175" s="238">
        <f t="shared" si="182"/>
        <v>8.8586216184042161</v>
      </c>
      <c r="AH175" s="238">
        <f t="shared" ref="AH175:AZ175" si="183">IF(AH$86&gt;0,AH90/AH$86,0)</f>
        <v>0</v>
      </c>
      <c r="AI175" s="238">
        <f t="shared" si="183"/>
        <v>9.4325783117833648</v>
      </c>
      <c r="AJ175" s="238">
        <f t="shared" si="183"/>
        <v>7.9091901886073561</v>
      </c>
      <c r="AK175" s="238">
        <f t="shared" si="183"/>
        <v>7.7996227783656158</v>
      </c>
      <c r="AL175" s="238">
        <f t="shared" si="183"/>
        <v>7.5621067252851697</v>
      </c>
      <c r="AM175" s="238">
        <f t="shared" si="183"/>
        <v>7.2060139174377724</v>
      </c>
      <c r="AN175" s="238">
        <f t="shared" si="183"/>
        <v>9.1360483495687159</v>
      </c>
      <c r="AO175" s="238">
        <f t="shared" si="183"/>
        <v>7.2501425138632154</v>
      </c>
      <c r="AP175" s="238">
        <f t="shared" si="183"/>
        <v>7.5252000000000008</v>
      </c>
      <c r="AQ175" s="238">
        <f t="shared" si="183"/>
        <v>7.2766073243154077</v>
      </c>
      <c r="AR175" s="238">
        <f t="shared" si="183"/>
        <v>7.3962115433055624</v>
      </c>
      <c r="AS175" s="238">
        <f t="shared" si="183"/>
        <v>7.3137228996576251</v>
      </c>
      <c r="AT175" s="238">
        <f t="shared" si="183"/>
        <v>7.593053056710608</v>
      </c>
      <c r="AU175" s="238">
        <f t="shared" si="183"/>
        <v>7.941979188868916</v>
      </c>
      <c r="AV175" s="238">
        <f t="shared" si="183"/>
        <v>0</v>
      </c>
      <c r="AW175" s="238">
        <f t="shared" si="183"/>
        <v>0</v>
      </c>
      <c r="AX175" s="238">
        <f t="shared" si="183"/>
        <v>0</v>
      </c>
      <c r="AY175" s="238">
        <f t="shared" si="183"/>
        <v>0</v>
      </c>
      <c r="AZ175" s="238">
        <f t="shared" si="183"/>
        <v>7.5690516003239887</v>
      </c>
      <c r="BA175" s="224"/>
      <c r="BB175" s="224"/>
    </row>
    <row r="176" spans="1:54" x14ac:dyDescent="0.3">
      <c r="A176" s="286" t="s">
        <v>198</v>
      </c>
      <c r="B176" s="287">
        <f t="shared" ref="B176:AG176" si="184">IF(B$86&gt;0,B91/B$86,0)</f>
        <v>0</v>
      </c>
      <c r="C176" s="287">
        <f t="shared" si="184"/>
        <v>0</v>
      </c>
      <c r="D176" s="287">
        <f t="shared" si="184"/>
        <v>0</v>
      </c>
      <c r="E176" s="287">
        <f t="shared" si="184"/>
        <v>28.615087130900566</v>
      </c>
      <c r="F176" s="287">
        <f t="shared" si="184"/>
        <v>48.327511098938722</v>
      </c>
      <c r="G176" s="287">
        <f t="shared" si="184"/>
        <v>38.244183801020405</v>
      </c>
      <c r="H176" s="287">
        <f t="shared" si="184"/>
        <v>23.874899999999997</v>
      </c>
      <c r="I176" s="287">
        <f t="shared" si="184"/>
        <v>26.521220023767079</v>
      </c>
      <c r="J176" s="287">
        <f t="shared" si="184"/>
        <v>26.471794355842103</v>
      </c>
      <c r="K176" s="287">
        <f t="shared" si="184"/>
        <v>23.428000000000001</v>
      </c>
      <c r="L176" s="287">
        <f t="shared" si="184"/>
        <v>0</v>
      </c>
      <c r="M176" s="287">
        <f t="shared" si="184"/>
        <v>21.315675597460789</v>
      </c>
      <c r="N176" s="287">
        <f t="shared" si="184"/>
        <v>0</v>
      </c>
      <c r="O176" s="287">
        <f t="shared" si="184"/>
        <v>0</v>
      </c>
      <c r="P176" s="287">
        <f t="shared" si="184"/>
        <v>44.721742161897076</v>
      </c>
      <c r="Q176" s="287">
        <f t="shared" si="184"/>
        <v>52.125923641831321</v>
      </c>
      <c r="R176" s="287">
        <f t="shared" si="184"/>
        <v>66.10368422358718</v>
      </c>
      <c r="S176" s="287">
        <f t="shared" si="184"/>
        <v>84.193399999999983</v>
      </c>
      <c r="T176" s="287">
        <f t="shared" si="184"/>
        <v>32.321902730696799</v>
      </c>
      <c r="U176" s="287">
        <f t="shared" si="184"/>
        <v>35.292349405318788</v>
      </c>
      <c r="V176" s="287">
        <f t="shared" si="184"/>
        <v>42.789689383450025</v>
      </c>
      <c r="W176" s="287">
        <f t="shared" si="184"/>
        <v>39.571261839512808</v>
      </c>
      <c r="X176" s="287">
        <f t="shared" si="184"/>
        <v>0</v>
      </c>
      <c r="Y176" s="287">
        <f t="shared" si="184"/>
        <v>48.842154964108232</v>
      </c>
      <c r="Z176" s="287">
        <f t="shared" si="184"/>
        <v>41.632307469676967</v>
      </c>
      <c r="AA176" s="287">
        <f t="shared" si="184"/>
        <v>62.425770365529367</v>
      </c>
      <c r="AB176" s="287">
        <f t="shared" si="184"/>
        <v>42.330851544085561</v>
      </c>
      <c r="AC176" s="287">
        <f t="shared" si="184"/>
        <v>0</v>
      </c>
      <c r="AD176" s="287">
        <f t="shared" si="184"/>
        <v>38.529102451433857</v>
      </c>
      <c r="AE176" s="287">
        <f t="shared" si="184"/>
        <v>62.624699999999997</v>
      </c>
      <c r="AF176" s="287">
        <f t="shared" si="184"/>
        <v>45.973741528220927</v>
      </c>
      <c r="AG176" s="287">
        <f t="shared" si="184"/>
        <v>51.843211252641296</v>
      </c>
      <c r="AH176" s="287">
        <f t="shared" ref="AH176:AZ176" si="185">IF(AH$86&gt;0,AH91/AH$86,0)</f>
        <v>0</v>
      </c>
      <c r="AI176" s="287">
        <f t="shared" si="185"/>
        <v>58.226848938765563</v>
      </c>
      <c r="AJ176" s="287">
        <f t="shared" si="185"/>
        <v>35.522214176850021</v>
      </c>
      <c r="AK176" s="287">
        <f t="shared" si="185"/>
        <v>37.443876750854926</v>
      </c>
      <c r="AL176" s="287">
        <f t="shared" si="185"/>
        <v>30.276586501901139</v>
      </c>
      <c r="AM176" s="287">
        <f t="shared" si="185"/>
        <v>27.111878355584388</v>
      </c>
      <c r="AN176" s="287">
        <f t="shared" si="185"/>
        <v>53.804701990079487</v>
      </c>
      <c r="AO176" s="287">
        <f t="shared" si="185"/>
        <v>25.638275600739377</v>
      </c>
      <c r="AP176" s="287">
        <f t="shared" si="185"/>
        <v>29.686999999999998</v>
      </c>
      <c r="AQ176" s="287">
        <f t="shared" si="185"/>
        <v>39.305404882876935</v>
      </c>
      <c r="AR176" s="287">
        <f t="shared" si="185"/>
        <v>37.62599468610734</v>
      </c>
      <c r="AS176" s="287">
        <f t="shared" si="185"/>
        <v>27.483968514616802</v>
      </c>
      <c r="AT176" s="287">
        <f t="shared" si="185"/>
        <v>30.716024152879765</v>
      </c>
      <c r="AU176" s="287">
        <f t="shared" si="185"/>
        <v>36.240966377737834</v>
      </c>
      <c r="AV176" s="287">
        <f t="shared" si="185"/>
        <v>0</v>
      </c>
      <c r="AW176" s="287">
        <f t="shared" si="185"/>
        <v>0</v>
      </c>
      <c r="AX176" s="287">
        <f t="shared" si="185"/>
        <v>0</v>
      </c>
      <c r="AY176" s="287">
        <f t="shared" si="185"/>
        <v>0</v>
      </c>
      <c r="AZ176" s="287">
        <f t="shared" si="185"/>
        <v>34.165614034072732</v>
      </c>
      <c r="BA176" s="224"/>
      <c r="BB176" s="224"/>
    </row>
    <row r="177" spans="1:54" x14ac:dyDescent="0.3">
      <c r="A177" s="224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45"/>
      <c r="AW177" s="245"/>
      <c r="AX177" s="245"/>
      <c r="AY177" s="245"/>
      <c r="AZ177" s="245"/>
      <c r="BA177" s="224"/>
      <c r="BB177" s="224"/>
    </row>
    <row r="178" spans="1:54" s="33" customFormat="1" ht="14" x14ac:dyDescent="0.3">
      <c r="A178" s="138" t="s">
        <v>205</v>
      </c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  <c r="AX178" s="245"/>
      <c r="AY178" s="245"/>
      <c r="AZ178" s="245"/>
      <c r="BA178" s="284"/>
      <c r="BB178" s="284"/>
    </row>
    <row r="179" spans="1:54" x14ac:dyDescent="0.3">
      <c r="A179" s="251" t="s">
        <v>96</v>
      </c>
      <c r="B179" s="238">
        <f t="shared" ref="B179:AG179" si="186">IF(B$107&gt;0,B108/B$107,0)</f>
        <v>0</v>
      </c>
      <c r="C179" s="238">
        <f t="shared" si="186"/>
        <v>0</v>
      </c>
      <c r="D179" s="238">
        <f t="shared" si="186"/>
        <v>0</v>
      </c>
      <c r="E179" s="238">
        <f t="shared" si="186"/>
        <v>0</v>
      </c>
      <c r="F179" s="238">
        <f t="shared" si="186"/>
        <v>0</v>
      </c>
      <c r="G179" s="238">
        <f t="shared" si="186"/>
        <v>0</v>
      </c>
      <c r="H179" s="238">
        <f t="shared" si="186"/>
        <v>0</v>
      </c>
      <c r="I179" s="238">
        <f t="shared" si="186"/>
        <v>0</v>
      </c>
      <c r="J179" s="238">
        <f t="shared" si="186"/>
        <v>0</v>
      </c>
      <c r="K179" s="238">
        <f t="shared" si="186"/>
        <v>0</v>
      </c>
      <c r="L179" s="238">
        <f t="shared" si="186"/>
        <v>0</v>
      </c>
      <c r="M179" s="238">
        <f t="shared" si="186"/>
        <v>0</v>
      </c>
      <c r="N179" s="238">
        <f t="shared" si="186"/>
        <v>0</v>
      </c>
      <c r="O179" s="238">
        <f t="shared" si="186"/>
        <v>0</v>
      </c>
      <c r="P179" s="238">
        <f t="shared" si="186"/>
        <v>0</v>
      </c>
      <c r="Q179" s="238">
        <f t="shared" si="186"/>
        <v>0</v>
      </c>
      <c r="R179" s="238">
        <f t="shared" si="186"/>
        <v>0</v>
      </c>
      <c r="S179" s="238">
        <f t="shared" si="186"/>
        <v>0</v>
      </c>
      <c r="T179" s="238">
        <f t="shared" si="186"/>
        <v>0</v>
      </c>
      <c r="U179" s="238">
        <f t="shared" si="186"/>
        <v>0</v>
      </c>
      <c r="V179" s="238">
        <f t="shared" si="186"/>
        <v>0</v>
      </c>
      <c r="W179" s="238">
        <f t="shared" si="186"/>
        <v>0</v>
      </c>
      <c r="X179" s="238">
        <f t="shared" si="186"/>
        <v>0</v>
      </c>
      <c r="Y179" s="238">
        <f t="shared" si="186"/>
        <v>0</v>
      </c>
      <c r="Z179" s="238">
        <f t="shared" si="186"/>
        <v>0</v>
      </c>
      <c r="AA179" s="238">
        <f t="shared" si="186"/>
        <v>0</v>
      </c>
      <c r="AB179" s="238">
        <f t="shared" si="186"/>
        <v>0</v>
      </c>
      <c r="AC179" s="238">
        <f t="shared" si="186"/>
        <v>0</v>
      </c>
      <c r="AD179" s="238">
        <f t="shared" si="186"/>
        <v>0</v>
      </c>
      <c r="AE179" s="238">
        <f t="shared" si="186"/>
        <v>0</v>
      </c>
      <c r="AF179" s="238">
        <f t="shared" si="186"/>
        <v>0</v>
      </c>
      <c r="AG179" s="238">
        <f t="shared" si="186"/>
        <v>0</v>
      </c>
      <c r="AH179" s="238">
        <f t="shared" ref="AH179:AZ179" si="187">IF(AH$107&gt;0,AH108/AH$107,0)</f>
        <v>0</v>
      </c>
      <c r="AI179" s="238">
        <f t="shared" si="187"/>
        <v>0</v>
      </c>
      <c r="AJ179" s="238">
        <f t="shared" si="187"/>
        <v>0</v>
      </c>
      <c r="AK179" s="238">
        <f t="shared" si="187"/>
        <v>0</v>
      </c>
      <c r="AL179" s="238">
        <f t="shared" si="187"/>
        <v>0</v>
      </c>
      <c r="AM179" s="238">
        <f t="shared" si="187"/>
        <v>0</v>
      </c>
      <c r="AN179" s="238">
        <f t="shared" si="187"/>
        <v>0</v>
      </c>
      <c r="AO179" s="238">
        <f t="shared" si="187"/>
        <v>0</v>
      </c>
      <c r="AP179" s="238">
        <f t="shared" si="187"/>
        <v>0</v>
      </c>
      <c r="AQ179" s="238">
        <f t="shared" si="187"/>
        <v>0</v>
      </c>
      <c r="AR179" s="238">
        <f t="shared" si="187"/>
        <v>0</v>
      </c>
      <c r="AS179" s="238">
        <f t="shared" si="187"/>
        <v>0</v>
      </c>
      <c r="AT179" s="238">
        <f t="shared" si="187"/>
        <v>0</v>
      </c>
      <c r="AU179" s="238">
        <f t="shared" si="187"/>
        <v>0</v>
      </c>
      <c r="AV179" s="238">
        <f t="shared" si="187"/>
        <v>0</v>
      </c>
      <c r="AW179" s="238">
        <f t="shared" si="187"/>
        <v>0</v>
      </c>
      <c r="AX179" s="238">
        <f t="shared" si="187"/>
        <v>0</v>
      </c>
      <c r="AY179" s="238">
        <f t="shared" si="187"/>
        <v>0</v>
      </c>
      <c r="AZ179" s="238">
        <f t="shared" si="187"/>
        <v>0</v>
      </c>
      <c r="BA179" s="224"/>
      <c r="BB179" s="224"/>
    </row>
    <row r="180" spans="1:54" x14ac:dyDescent="0.3">
      <c r="A180" s="251" t="s">
        <v>97</v>
      </c>
      <c r="B180" s="238">
        <f t="shared" ref="B180:AG180" si="188">IF(B$107&gt;0,B109/B$107,0)</f>
        <v>0</v>
      </c>
      <c r="C180" s="238">
        <f t="shared" si="188"/>
        <v>0</v>
      </c>
      <c r="D180" s="238">
        <f t="shared" si="188"/>
        <v>0</v>
      </c>
      <c r="E180" s="238">
        <f t="shared" si="188"/>
        <v>0</v>
      </c>
      <c r="F180" s="238">
        <f t="shared" si="188"/>
        <v>0</v>
      </c>
      <c r="G180" s="238">
        <f t="shared" si="188"/>
        <v>0</v>
      </c>
      <c r="H180" s="238">
        <f t="shared" si="188"/>
        <v>0</v>
      </c>
      <c r="I180" s="238">
        <f t="shared" si="188"/>
        <v>0</v>
      </c>
      <c r="J180" s="238">
        <f t="shared" si="188"/>
        <v>0</v>
      </c>
      <c r="K180" s="238">
        <f t="shared" si="188"/>
        <v>0</v>
      </c>
      <c r="L180" s="238">
        <f t="shared" si="188"/>
        <v>0</v>
      </c>
      <c r="M180" s="238">
        <f t="shared" si="188"/>
        <v>0</v>
      </c>
      <c r="N180" s="238">
        <f t="shared" si="188"/>
        <v>0</v>
      </c>
      <c r="O180" s="238">
        <f t="shared" si="188"/>
        <v>0</v>
      </c>
      <c r="P180" s="238">
        <f t="shared" si="188"/>
        <v>0</v>
      </c>
      <c r="Q180" s="238">
        <f t="shared" si="188"/>
        <v>0</v>
      </c>
      <c r="R180" s="238">
        <f t="shared" si="188"/>
        <v>0</v>
      </c>
      <c r="S180" s="238">
        <f t="shared" si="188"/>
        <v>0</v>
      </c>
      <c r="T180" s="238">
        <f t="shared" si="188"/>
        <v>0</v>
      </c>
      <c r="U180" s="238">
        <f t="shared" si="188"/>
        <v>0</v>
      </c>
      <c r="V180" s="238">
        <f t="shared" si="188"/>
        <v>0</v>
      </c>
      <c r="W180" s="238">
        <f t="shared" si="188"/>
        <v>0</v>
      </c>
      <c r="X180" s="238">
        <f t="shared" si="188"/>
        <v>0</v>
      </c>
      <c r="Y180" s="238">
        <f t="shared" si="188"/>
        <v>0</v>
      </c>
      <c r="Z180" s="238">
        <f t="shared" si="188"/>
        <v>0</v>
      </c>
      <c r="AA180" s="238">
        <f t="shared" si="188"/>
        <v>0</v>
      </c>
      <c r="AB180" s="238">
        <f t="shared" si="188"/>
        <v>0</v>
      </c>
      <c r="AC180" s="238">
        <f t="shared" si="188"/>
        <v>0</v>
      </c>
      <c r="AD180" s="238">
        <f t="shared" si="188"/>
        <v>0</v>
      </c>
      <c r="AE180" s="238">
        <f t="shared" si="188"/>
        <v>0</v>
      </c>
      <c r="AF180" s="238">
        <f t="shared" si="188"/>
        <v>0</v>
      </c>
      <c r="AG180" s="238">
        <f t="shared" si="188"/>
        <v>0</v>
      </c>
      <c r="AH180" s="238">
        <f t="shared" ref="AH180:AZ180" si="189">IF(AH$107&gt;0,AH109/AH$107,0)</f>
        <v>0</v>
      </c>
      <c r="AI180" s="238">
        <f t="shared" si="189"/>
        <v>0</v>
      </c>
      <c r="AJ180" s="238">
        <f t="shared" si="189"/>
        <v>0</v>
      </c>
      <c r="AK180" s="238">
        <f t="shared" si="189"/>
        <v>0</v>
      </c>
      <c r="AL180" s="238">
        <f t="shared" si="189"/>
        <v>0</v>
      </c>
      <c r="AM180" s="238">
        <f t="shared" si="189"/>
        <v>0</v>
      </c>
      <c r="AN180" s="238">
        <f t="shared" si="189"/>
        <v>0</v>
      </c>
      <c r="AO180" s="238">
        <f t="shared" si="189"/>
        <v>0</v>
      </c>
      <c r="AP180" s="238">
        <f t="shared" si="189"/>
        <v>0</v>
      </c>
      <c r="AQ180" s="238">
        <f t="shared" si="189"/>
        <v>0</v>
      </c>
      <c r="AR180" s="238">
        <f t="shared" si="189"/>
        <v>0</v>
      </c>
      <c r="AS180" s="238">
        <f t="shared" si="189"/>
        <v>0</v>
      </c>
      <c r="AT180" s="238">
        <f t="shared" si="189"/>
        <v>0</v>
      </c>
      <c r="AU180" s="238">
        <f t="shared" si="189"/>
        <v>0</v>
      </c>
      <c r="AV180" s="238">
        <f t="shared" si="189"/>
        <v>0</v>
      </c>
      <c r="AW180" s="238">
        <f t="shared" si="189"/>
        <v>0</v>
      </c>
      <c r="AX180" s="238">
        <f t="shared" si="189"/>
        <v>0</v>
      </c>
      <c r="AY180" s="238">
        <f t="shared" si="189"/>
        <v>0</v>
      </c>
      <c r="AZ180" s="238">
        <f t="shared" si="189"/>
        <v>0</v>
      </c>
      <c r="BA180" s="224"/>
      <c r="BB180" s="224"/>
    </row>
    <row r="181" spans="1:54" x14ac:dyDescent="0.3">
      <c r="A181" s="251" t="s">
        <v>98</v>
      </c>
      <c r="B181" s="238">
        <f t="shared" ref="B181:AG181" si="190">IF(B$107&gt;0,B110/B$107,0)</f>
        <v>0</v>
      </c>
      <c r="C181" s="238">
        <f t="shared" si="190"/>
        <v>0</v>
      </c>
      <c r="D181" s="238">
        <f t="shared" si="190"/>
        <v>0</v>
      </c>
      <c r="E181" s="238">
        <f t="shared" si="190"/>
        <v>0</v>
      </c>
      <c r="F181" s="238">
        <f t="shared" si="190"/>
        <v>0</v>
      </c>
      <c r="G181" s="238">
        <f t="shared" si="190"/>
        <v>0</v>
      </c>
      <c r="H181" s="238">
        <f t="shared" si="190"/>
        <v>0</v>
      </c>
      <c r="I181" s="238">
        <f t="shared" si="190"/>
        <v>0</v>
      </c>
      <c r="J181" s="238">
        <f t="shared" si="190"/>
        <v>0</v>
      </c>
      <c r="K181" s="238">
        <f t="shared" si="190"/>
        <v>0</v>
      </c>
      <c r="L181" s="238">
        <f t="shared" si="190"/>
        <v>0</v>
      </c>
      <c r="M181" s="238">
        <f t="shared" si="190"/>
        <v>0</v>
      </c>
      <c r="N181" s="238">
        <f t="shared" si="190"/>
        <v>0</v>
      </c>
      <c r="O181" s="238">
        <f t="shared" si="190"/>
        <v>0</v>
      </c>
      <c r="P181" s="238">
        <f t="shared" si="190"/>
        <v>0</v>
      </c>
      <c r="Q181" s="238">
        <f t="shared" si="190"/>
        <v>0</v>
      </c>
      <c r="R181" s="238">
        <f t="shared" si="190"/>
        <v>0</v>
      </c>
      <c r="S181" s="238">
        <f t="shared" si="190"/>
        <v>0</v>
      </c>
      <c r="T181" s="238">
        <f t="shared" si="190"/>
        <v>0</v>
      </c>
      <c r="U181" s="238">
        <f t="shared" si="190"/>
        <v>0</v>
      </c>
      <c r="V181" s="238">
        <f t="shared" si="190"/>
        <v>0</v>
      </c>
      <c r="W181" s="238">
        <f t="shared" si="190"/>
        <v>0</v>
      </c>
      <c r="X181" s="238">
        <f t="shared" si="190"/>
        <v>0</v>
      </c>
      <c r="Y181" s="238">
        <f t="shared" si="190"/>
        <v>0</v>
      </c>
      <c r="Z181" s="238">
        <f t="shared" si="190"/>
        <v>0</v>
      </c>
      <c r="AA181" s="238">
        <f t="shared" si="190"/>
        <v>0</v>
      </c>
      <c r="AB181" s="238">
        <f t="shared" si="190"/>
        <v>0</v>
      </c>
      <c r="AC181" s="238">
        <f t="shared" si="190"/>
        <v>0</v>
      </c>
      <c r="AD181" s="238">
        <f t="shared" si="190"/>
        <v>0</v>
      </c>
      <c r="AE181" s="238">
        <f t="shared" si="190"/>
        <v>0</v>
      </c>
      <c r="AF181" s="238">
        <f t="shared" si="190"/>
        <v>0</v>
      </c>
      <c r="AG181" s="238">
        <f t="shared" si="190"/>
        <v>0</v>
      </c>
      <c r="AH181" s="238">
        <f t="shared" ref="AH181:AZ181" si="191">IF(AH$107&gt;0,AH110/AH$107,0)</f>
        <v>0</v>
      </c>
      <c r="AI181" s="238">
        <f t="shared" si="191"/>
        <v>0</v>
      </c>
      <c r="AJ181" s="238">
        <f t="shared" si="191"/>
        <v>0</v>
      </c>
      <c r="AK181" s="238">
        <f t="shared" si="191"/>
        <v>0</v>
      </c>
      <c r="AL181" s="238">
        <f t="shared" si="191"/>
        <v>0</v>
      </c>
      <c r="AM181" s="238">
        <f t="shared" si="191"/>
        <v>0</v>
      </c>
      <c r="AN181" s="238">
        <f t="shared" si="191"/>
        <v>0</v>
      </c>
      <c r="AO181" s="238">
        <f t="shared" si="191"/>
        <v>0</v>
      </c>
      <c r="AP181" s="238">
        <f t="shared" si="191"/>
        <v>0</v>
      </c>
      <c r="AQ181" s="238">
        <f t="shared" si="191"/>
        <v>0</v>
      </c>
      <c r="AR181" s="238">
        <f t="shared" si="191"/>
        <v>0</v>
      </c>
      <c r="AS181" s="238">
        <f t="shared" si="191"/>
        <v>0</v>
      </c>
      <c r="AT181" s="238">
        <f t="shared" si="191"/>
        <v>0</v>
      </c>
      <c r="AU181" s="238">
        <f t="shared" si="191"/>
        <v>0</v>
      </c>
      <c r="AV181" s="238">
        <f t="shared" si="191"/>
        <v>0</v>
      </c>
      <c r="AW181" s="238">
        <f t="shared" si="191"/>
        <v>0</v>
      </c>
      <c r="AX181" s="238">
        <f t="shared" si="191"/>
        <v>0</v>
      </c>
      <c r="AY181" s="238">
        <f t="shared" si="191"/>
        <v>0</v>
      </c>
      <c r="AZ181" s="238">
        <f t="shared" si="191"/>
        <v>0</v>
      </c>
      <c r="BA181" s="224"/>
      <c r="BB181" s="224"/>
    </row>
    <row r="182" spans="1:54" x14ac:dyDescent="0.3">
      <c r="A182" s="285" t="s">
        <v>99</v>
      </c>
      <c r="B182" s="238">
        <f t="shared" ref="B182:AG182" si="192">IF(B$107&gt;0,B111/B$107,0)</f>
        <v>0</v>
      </c>
      <c r="C182" s="238">
        <f t="shared" si="192"/>
        <v>0</v>
      </c>
      <c r="D182" s="238">
        <f t="shared" si="192"/>
        <v>0</v>
      </c>
      <c r="E182" s="238">
        <f t="shared" si="192"/>
        <v>0</v>
      </c>
      <c r="F182" s="238">
        <f t="shared" si="192"/>
        <v>0</v>
      </c>
      <c r="G182" s="238">
        <f t="shared" si="192"/>
        <v>0</v>
      </c>
      <c r="H182" s="238">
        <f t="shared" si="192"/>
        <v>0</v>
      </c>
      <c r="I182" s="238">
        <f t="shared" si="192"/>
        <v>0</v>
      </c>
      <c r="J182" s="238">
        <f t="shared" si="192"/>
        <v>0</v>
      </c>
      <c r="K182" s="238">
        <f t="shared" si="192"/>
        <v>0</v>
      </c>
      <c r="L182" s="238">
        <f t="shared" si="192"/>
        <v>0</v>
      </c>
      <c r="M182" s="238">
        <f t="shared" si="192"/>
        <v>0</v>
      </c>
      <c r="N182" s="238">
        <f t="shared" si="192"/>
        <v>0</v>
      </c>
      <c r="O182" s="238">
        <f t="shared" si="192"/>
        <v>0</v>
      </c>
      <c r="P182" s="238">
        <f t="shared" si="192"/>
        <v>0</v>
      </c>
      <c r="Q182" s="238">
        <f t="shared" si="192"/>
        <v>0</v>
      </c>
      <c r="R182" s="238">
        <f t="shared" si="192"/>
        <v>0</v>
      </c>
      <c r="S182" s="238">
        <f t="shared" si="192"/>
        <v>0</v>
      </c>
      <c r="T182" s="238">
        <f t="shared" si="192"/>
        <v>0</v>
      </c>
      <c r="U182" s="238">
        <f t="shared" si="192"/>
        <v>0</v>
      </c>
      <c r="V182" s="238">
        <f t="shared" si="192"/>
        <v>0</v>
      </c>
      <c r="W182" s="238">
        <f t="shared" si="192"/>
        <v>0</v>
      </c>
      <c r="X182" s="238">
        <f t="shared" si="192"/>
        <v>0</v>
      </c>
      <c r="Y182" s="238">
        <f t="shared" si="192"/>
        <v>0</v>
      </c>
      <c r="Z182" s="238">
        <f t="shared" si="192"/>
        <v>0</v>
      </c>
      <c r="AA182" s="238">
        <f t="shared" si="192"/>
        <v>0</v>
      </c>
      <c r="AB182" s="238">
        <f t="shared" si="192"/>
        <v>0</v>
      </c>
      <c r="AC182" s="238">
        <f t="shared" si="192"/>
        <v>0</v>
      </c>
      <c r="AD182" s="238">
        <f t="shared" si="192"/>
        <v>0</v>
      </c>
      <c r="AE182" s="238">
        <f t="shared" si="192"/>
        <v>0</v>
      </c>
      <c r="AF182" s="238">
        <f t="shared" si="192"/>
        <v>0</v>
      </c>
      <c r="AG182" s="238">
        <f t="shared" si="192"/>
        <v>0</v>
      </c>
      <c r="AH182" s="238">
        <f t="shared" ref="AH182:AZ182" si="193">IF(AH$107&gt;0,AH111/AH$107,0)</f>
        <v>0</v>
      </c>
      <c r="AI182" s="238">
        <f t="shared" si="193"/>
        <v>0</v>
      </c>
      <c r="AJ182" s="238">
        <f t="shared" si="193"/>
        <v>0</v>
      </c>
      <c r="AK182" s="238">
        <f t="shared" si="193"/>
        <v>0</v>
      </c>
      <c r="AL182" s="238">
        <f t="shared" si="193"/>
        <v>0</v>
      </c>
      <c r="AM182" s="238">
        <f t="shared" si="193"/>
        <v>0</v>
      </c>
      <c r="AN182" s="238">
        <f t="shared" si="193"/>
        <v>0</v>
      </c>
      <c r="AO182" s="238">
        <f t="shared" si="193"/>
        <v>0</v>
      </c>
      <c r="AP182" s="238">
        <f t="shared" si="193"/>
        <v>0</v>
      </c>
      <c r="AQ182" s="238">
        <f t="shared" si="193"/>
        <v>0</v>
      </c>
      <c r="AR182" s="238">
        <f t="shared" si="193"/>
        <v>0</v>
      </c>
      <c r="AS182" s="238">
        <f t="shared" si="193"/>
        <v>0</v>
      </c>
      <c r="AT182" s="238">
        <f t="shared" si="193"/>
        <v>0</v>
      </c>
      <c r="AU182" s="238">
        <f t="shared" si="193"/>
        <v>0</v>
      </c>
      <c r="AV182" s="238">
        <f t="shared" si="193"/>
        <v>0</v>
      </c>
      <c r="AW182" s="238">
        <f t="shared" si="193"/>
        <v>0</v>
      </c>
      <c r="AX182" s="238">
        <f t="shared" si="193"/>
        <v>0</v>
      </c>
      <c r="AY182" s="238">
        <f t="shared" si="193"/>
        <v>0</v>
      </c>
      <c r="AZ182" s="238">
        <f t="shared" si="193"/>
        <v>0</v>
      </c>
      <c r="BA182" s="224"/>
      <c r="BB182" s="224"/>
    </row>
    <row r="183" spans="1:54" x14ac:dyDescent="0.3">
      <c r="A183" s="286" t="s">
        <v>198</v>
      </c>
      <c r="B183" s="287">
        <f t="shared" ref="B183:AG183" si="194">IF(B$107&gt;0,B112/B$107,0)</f>
        <v>0</v>
      </c>
      <c r="C183" s="287">
        <f t="shared" si="194"/>
        <v>0</v>
      </c>
      <c r="D183" s="287">
        <f t="shared" si="194"/>
        <v>0</v>
      </c>
      <c r="E183" s="287">
        <f t="shared" si="194"/>
        <v>0</v>
      </c>
      <c r="F183" s="287">
        <f t="shared" si="194"/>
        <v>0</v>
      </c>
      <c r="G183" s="287">
        <f t="shared" si="194"/>
        <v>0</v>
      </c>
      <c r="H183" s="287">
        <f t="shared" si="194"/>
        <v>0</v>
      </c>
      <c r="I183" s="287">
        <f t="shared" si="194"/>
        <v>0</v>
      </c>
      <c r="J183" s="287">
        <f t="shared" si="194"/>
        <v>0</v>
      </c>
      <c r="K183" s="287">
        <f t="shared" si="194"/>
        <v>0</v>
      </c>
      <c r="L183" s="287">
        <f t="shared" si="194"/>
        <v>0</v>
      </c>
      <c r="M183" s="287">
        <f t="shared" si="194"/>
        <v>0</v>
      </c>
      <c r="N183" s="287">
        <f t="shared" si="194"/>
        <v>0</v>
      </c>
      <c r="O183" s="287">
        <f t="shared" si="194"/>
        <v>0</v>
      </c>
      <c r="P183" s="287">
        <f t="shared" si="194"/>
        <v>0</v>
      </c>
      <c r="Q183" s="287">
        <f t="shared" si="194"/>
        <v>0</v>
      </c>
      <c r="R183" s="287">
        <f t="shared" si="194"/>
        <v>0</v>
      </c>
      <c r="S183" s="287">
        <f t="shared" si="194"/>
        <v>0</v>
      </c>
      <c r="T183" s="287">
        <f t="shared" si="194"/>
        <v>0</v>
      </c>
      <c r="U183" s="287">
        <f t="shared" si="194"/>
        <v>0</v>
      </c>
      <c r="V183" s="287">
        <f t="shared" si="194"/>
        <v>0</v>
      </c>
      <c r="W183" s="287">
        <f t="shared" si="194"/>
        <v>0</v>
      </c>
      <c r="X183" s="287">
        <f t="shared" si="194"/>
        <v>0</v>
      </c>
      <c r="Y183" s="287">
        <f t="shared" si="194"/>
        <v>0</v>
      </c>
      <c r="Z183" s="287">
        <f t="shared" si="194"/>
        <v>0</v>
      </c>
      <c r="AA183" s="287">
        <f t="shared" si="194"/>
        <v>0</v>
      </c>
      <c r="AB183" s="287">
        <f t="shared" si="194"/>
        <v>0</v>
      </c>
      <c r="AC183" s="287">
        <f t="shared" si="194"/>
        <v>0</v>
      </c>
      <c r="AD183" s="287">
        <f t="shared" si="194"/>
        <v>0</v>
      </c>
      <c r="AE183" s="287">
        <f t="shared" si="194"/>
        <v>0</v>
      </c>
      <c r="AF183" s="287">
        <f t="shared" si="194"/>
        <v>0</v>
      </c>
      <c r="AG183" s="287">
        <f t="shared" si="194"/>
        <v>0</v>
      </c>
      <c r="AH183" s="287">
        <f t="shared" ref="AH183:AZ183" si="195">IF(AH$107&gt;0,AH112/AH$107,0)</f>
        <v>0</v>
      </c>
      <c r="AI183" s="287">
        <f t="shared" si="195"/>
        <v>0</v>
      </c>
      <c r="AJ183" s="287">
        <f t="shared" si="195"/>
        <v>0</v>
      </c>
      <c r="AK183" s="287">
        <f t="shared" si="195"/>
        <v>0</v>
      </c>
      <c r="AL183" s="287">
        <f t="shared" si="195"/>
        <v>0</v>
      </c>
      <c r="AM183" s="287">
        <f t="shared" si="195"/>
        <v>0</v>
      </c>
      <c r="AN183" s="287">
        <f t="shared" si="195"/>
        <v>0</v>
      </c>
      <c r="AO183" s="287">
        <f t="shared" si="195"/>
        <v>0</v>
      </c>
      <c r="AP183" s="287">
        <f t="shared" si="195"/>
        <v>0</v>
      </c>
      <c r="AQ183" s="287">
        <f t="shared" si="195"/>
        <v>0</v>
      </c>
      <c r="AR183" s="287">
        <f t="shared" si="195"/>
        <v>0</v>
      </c>
      <c r="AS183" s="287">
        <f t="shared" si="195"/>
        <v>0</v>
      </c>
      <c r="AT183" s="287">
        <f t="shared" si="195"/>
        <v>0</v>
      </c>
      <c r="AU183" s="287">
        <f t="shared" si="195"/>
        <v>0</v>
      </c>
      <c r="AV183" s="287">
        <f t="shared" si="195"/>
        <v>0</v>
      </c>
      <c r="AW183" s="287">
        <f t="shared" si="195"/>
        <v>0</v>
      </c>
      <c r="AX183" s="287">
        <f t="shared" si="195"/>
        <v>0</v>
      </c>
      <c r="AY183" s="287">
        <f t="shared" si="195"/>
        <v>0</v>
      </c>
      <c r="AZ183" s="287">
        <f t="shared" si="195"/>
        <v>0</v>
      </c>
      <c r="BA183" s="224"/>
      <c r="BB183" s="224"/>
    </row>
    <row r="184" spans="1:54" x14ac:dyDescent="0.3">
      <c r="A184" s="251" t="s">
        <v>199</v>
      </c>
      <c r="B184" s="238">
        <f t="shared" ref="B184:AG184" si="196">IF(B$107&gt;0,B113/B$107,0)</f>
        <v>0</v>
      </c>
      <c r="C184" s="238">
        <f t="shared" si="196"/>
        <v>0</v>
      </c>
      <c r="D184" s="238">
        <f t="shared" si="196"/>
        <v>0</v>
      </c>
      <c r="E184" s="238">
        <f t="shared" si="196"/>
        <v>0</v>
      </c>
      <c r="F184" s="238">
        <f t="shared" si="196"/>
        <v>0</v>
      </c>
      <c r="G184" s="238">
        <f t="shared" si="196"/>
        <v>0</v>
      </c>
      <c r="H184" s="238">
        <f t="shared" si="196"/>
        <v>0</v>
      </c>
      <c r="I184" s="238">
        <f t="shared" si="196"/>
        <v>0</v>
      </c>
      <c r="J184" s="238">
        <f t="shared" si="196"/>
        <v>0</v>
      </c>
      <c r="K184" s="238">
        <f t="shared" si="196"/>
        <v>0</v>
      </c>
      <c r="L184" s="238">
        <f t="shared" si="196"/>
        <v>0</v>
      </c>
      <c r="M184" s="238">
        <f t="shared" si="196"/>
        <v>0</v>
      </c>
      <c r="N184" s="238">
        <f t="shared" si="196"/>
        <v>0</v>
      </c>
      <c r="O184" s="238">
        <f t="shared" si="196"/>
        <v>0</v>
      </c>
      <c r="P184" s="238">
        <f t="shared" si="196"/>
        <v>0</v>
      </c>
      <c r="Q184" s="238">
        <f t="shared" si="196"/>
        <v>0</v>
      </c>
      <c r="R184" s="238">
        <f t="shared" si="196"/>
        <v>0</v>
      </c>
      <c r="S184" s="238">
        <f t="shared" si="196"/>
        <v>0</v>
      </c>
      <c r="T184" s="238">
        <f t="shared" si="196"/>
        <v>0</v>
      </c>
      <c r="U184" s="238">
        <f t="shared" si="196"/>
        <v>0</v>
      </c>
      <c r="V184" s="238">
        <f t="shared" si="196"/>
        <v>0</v>
      </c>
      <c r="W184" s="238">
        <f t="shared" si="196"/>
        <v>0</v>
      </c>
      <c r="X184" s="238">
        <f t="shared" si="196"/>
        <v>0</v>
      </c>
      <c r="Y184" s="238">
        <f t="shared" si="196"/>
        <v>0</v>
      </c>
      <c r="Z184" s="238">
        <f t="shared" si="196"/>
        <v>0</v>
      </c>
      <c r="AA184" s="238">
        <f t="shared" si="196"/>
        <v>0</v>
      </c>
      <c r="AB184" s="238">
        <f t="shared" si="196"/>
        <v>0</v>
      </c>
      <c r="AC184" s="238">
        <f t="shared" si="196"/>
        <v>0</v>
      </c>
      <c r="AD184" s="238">
        <f t="shared" si="196"/>
        <v>0</v>
      </c>
      <c r="AE184" s="238">
        <f t="shared" si="196"/>
        <v>0</v>
      </c>
      <c r="AF184" s="238">
        <f t="shared" si="196"/>
        <v>0</v>
      </c>
      <c r="AG184" s="238">
        <f t="shared" si="196"/>
        <v>0</v>
      </c>
      <c r="AH184" s="238">
        <f t="shared" ref="AH184:AZ184" si="197">IF(AH$107&gt;0,AH113/AH$107,0)</f>
        <v>0</v>
      </c>
      <c r="AI184" s="238">
        <f t="shared" si="197"/>
        <v>0</v>
      </c>
      <c r="AJ184" s="238">
        <f t="shared" si="197"/>
        <v>0</v>
      </c>
      <c r="AK184" s="238">
        <f t="shared" si="197"/>
        <v>0</v>
      </c>
      <c r="AL184" s="238">
        <f t="shared" si="197"/>
        <v>0</v>
      </c>
      <c r="AM184" s="238">
        <f t="shared" si="197"/>
        <v>0</v>
      </c>
      <c r="AN184" s="238">
        <f t="shared" si="197"/>
        <v>0</v>
      </c>
      <c r="AO184" s="238">
        <f t="shared" si="197"/>
        <v>0</v>
      </c>
      <c r="AP184" s="238">
        <f t="shared" si="197"/>
        <v>0</v>
      </c>
      <c r="AQ184" s="238">
        <f t="shared" si="197"/>
        <v>0</v>
      </c>
      <c r="AR184" s="238">
        <f t="shared" si="197"/>
        <v>0</v>
      </c>
      <c r="AS184" s="238">
        <f t="shared" si="197"/>
        <v>0</v>
      </c>
      <c r="AT184" s="238">
        <f t="shared" si="197"/>
        <v>0</v>
      </c>
      <c r="AU184" s="238">
        <f t="shared" si="197"/>
        <v>0</v>
      </c>
      <c r="AV184" s="238">
        <f t="shared" si="197"/>
        <v>0</v>
      </c>
      <c r="AW184" s="238">
        <f t="shared" si="197"/>
        <v>0</v>
      </c>
      <c r="AX184" s="238">
        <f t="shared" si="197"/>
        <v>0</v>
      </c>
      <c r="AY184" s="238">
        <f t="shared" si="197"/>
        <v>0</v>
      </c>
      <c r="AZ184" s="238">
        <f t="shared" si="197"/>
        <v>0</v>
      </c>
      <c r="BA184" s="224"/>
      <c r="BB184" s="224"/>
    </row>
    <row r="185" spans="1:54" x14ac:dyDescent="0.3">
      <c r="A185" s="251" t="s">
        <v>200</v>
      </c>
      <c r="B185" s="238">
        <f t="shared" ref="B185:AG185" si="198">IF(B$107&gt;0,B114/B$107,0)</f>
        <v>0</v>
      </c>
      <c r="C185" s="238">
        <f t="shared" si="198"/>
        <v>0</v>
      </c>
      <c r="D185" s="238">
        <f t="shared" si="198"/>
        <v>0</v>
      </c>
      <c r="E185" s="238">
        <f t="shared" si="198"/>
        <v>0</v>
      </c>
      <c r="F185" s="238">
        <f t="shared" si="198"/>
        <v>0</v>
      </c>
      <c r="G185" s="238">
        <f t="shared" si="198"/>
        <v>0</v>
      </c>
      <c r="H185" s="238">
        <f t="shared" si="198"/>
        <v>0</v>
      </c>
      <c r="I185" s="238">
        <f t="shared" si="198"/>
        <v>0</v>
      </c>
      <c r="J185" s="238">
        <f t="shared" si="198"/>
        <v>0</v>
      </c>
      <c r="K185" s="238">
        <f t="shared" si="198"/>
        <v>0</v>
      </c>
      <c r="L185" s="238">
        <f t="shared" si="198"/>
        <v>0</v>
      </c>
      <c r="M185" s="238">
        <f t="shared" si="198"/>
        <v>0</v>
      </c>
      <c r="N185" s="238">
        <f t="shared" si="198"/>
        <v>0</v>
      </c>
      <c r="O185" s="238">
        <f t="shared" si="198"/>
        <v>0</v>
      </c>
      <c r="P185" s="238">
        <f t="shared" si="198"/>
        <v>0</v>
      </c>
      <c r="Q185" s="238">
        <f t="shared" si="198"/>
        <v>0</v>
      </c>
      <c r="R185" s="238">
        <f t="shared" si="198"/>
        <v>0</v>
      </c>
      <c r="S185" s="238">
        <f t="shared" si="198"/>
        <v>0</v>
      </c>
      <c r="T185" s="238">
        <f t="shared" si="198"/>
        <v>0</v>
      </c>
      <c r="U185" s="238">
        <f t="shared" si="198"/>
        <v>0</v>
      </c>
      <c r="V185" s="238">
        <f t="shared" si="198"/>
        <v>0</v>
      </c>
      <c r="W185" s="238">
        <f t="shared" si="198"/>
        <v>0</v>
      </c>
      <c r="X185" s="238">
        <f t="shared" si="198"/>
        <v>0</v>
      </c>
      <c r="Y185" s="238">
        <f t="shared" si="198"/>
        <v>0</v>
      </c>
      <c r="Z185" s="238">
        <f t="shared" si="198"/>
        <v>0</v>
      </c>
      <c r="AA185" s="238">
        <f t="shared" si="198"/>
        <v>0</v>
      </c>
      <c r="AB185" s="238">
        <f t="shared" si="198"/>
        <v>0</v>
      </c>
      <c r="AC185" s="238">
        <f t="shared" si="198"/>
        <v>0</v>
      </c>
      <c r="AD185" s="238">
        <f t="shared" si="198"/>
        <v>0</v>
      </c>
      <c r="AE185" s="238">
        <f t="shared" si="198"/>
        <v>0</v>
      </c>
      <c r="AF185" s="238">
        <f t="shared" si="198"/>
        <v>0</v>
      </c>
      <c r="AG185" s="238">
        <f t="shared" si="198"/>
        <v>0</v>
      </c>
      <c r="AH185" s="238">
        <f t="shared" ref="AH185:AZ185" si="199">IF(AH$107&gt;0,AH114/AH$107,0)</f>
        <v>0</v>
      </c>
      <c r="AI185" s="238">
        <f t="shared" si="199"/>
        <v>0</v>
      </c>
      <c r="AJ185" s="238">
        <f t="shared" si="199"/>
        <v>0</v>
      </c>
      <c r="AK185" s="238">
        <f t="shared" si="199"/>
        <v>0</v>
      </c>
      <c r="AL185" s="238">
        <f t="shared" si="199"/>
        <v>0</v>
      </c>
      <c r="AM185" s="238">
        <f t="shared" si="199"/>
        <v>0</v>
      </c>
      <c r="AN185" s="238">
        <f t="shared" si="199"/>
        <v>0</v>
      </c>
      <c r="AO185" s="238">
        <f t="shared" si="199"/>
        <v>0</v>
      </c>
      <c r="AP185" s="238">
        <f t="shared" si="199"/>
        <v>0</v>
      </c>
      <c r="AQ185" s="238">
        <f t="shared" si="199"/>
        <v>0</v>
      </c>
      <c r="AR185" s="238">
        <f t="shared" si="199"/>
        <v>0</v>
      </c>
      <c r="AS185" s="238">
        <f t="shared" si="199"/>
        <v>0</v>
      </c>
      <c r="AT185" s="238">
        <f t="shared" si="199"/>
        <v>0</v>
      </c>
      <c r="AU185" s="238">
        <f t="shared" si="199"/>
        <v>0</v>
      </c>
      <c r="AV185" s="238">
        <f t="shared" si="199"/>
        <v>0</v>
      </c>
      <c r="AW185" s="238">
        <f t="shared" si="199"/>
        <v>0</v>
      </c>
      <c r="AX185" s="238">
        <f t="shared" si="199"/>
        <v>0</v>
      </c>
      <c r="AY185" s="238">
        <f t="shared" si="199"/>
        <v>0</v>
      </c>
      <c r="AZ185" s="238">
        <f t="shared" si="199"/>
        <v>0</v>
      </c>
      <c r="BA185" s="224"/>
      <c r="BB185" s="224"/>
    </row>
    <row r="186" spans="1:54" x14ac:dyDescent="0.3">
      <c r="A186" s="286" t="s">
        <v>201</v>
      </c>
      <c r="B186" s="287">
        <f t="shared" ref="B186:AG186" si="200">IF(B$107&gt;0,B115/B$107,0)</f>
        <v>0</v>
      </c>
      <c r="C186" s="287">
        <f t="shared" si="200"/>
        <v>0</v>
      </c>
      <c r="D186" s="287">
        <f t="shared" si="200"/>
        <v>0</v>
      </c>
      <c r="E186" s="287">
        <f t="shared" si="200"/>
        <v>0</v>
      </c>
      <c r="F186" s="287">
        <f t="shared" si="200"/>
        <v>0</v>
      </c>
      <c r="G186" s="287">
        <f t="shared" si="200"/>
        <v>0</v>
      </c>
      <c r="H186" s="287">
        <f t="shared" si="200"/>
        <v>0</v>
      </c>
      <c r="I186" s="287">
        <f t="shared" si="200"/>
        <v>0</v>
      </c>
      <c r="J186" s="287">
        <f t="shared" si="200"/>
        <v>0</v>
      </c>
      <c r="K186" s="287">
        <f t="shared" si="200"/>
        <v>0</v>
      </c>
      <c r="L186" s="287">
        <f t="shared" si="200"/>
        <v>0</v>
      </c>
      <c r="M186" s="287">
        <f t="shared" si="200"/>
        <v>0</v>
      </c>
      <c r="N186" s="287">
        <f t="shared" si="200"/>
        <v>0</v>
      </c>
      <c r="O186" s="287">
        <f t="shared" si="200"/>
        <v>0</v>
      </c>
      <c r="P186" s="287">
        <f t="shared" si="200"/>
        <v>0</v>
      </c>
      <c r="Q186" s="287">
        <f t="shared" si="200"/>
        <v>0</v>
      </c>
      <c r="R186" s="287">
        <f t="shared" si="200"/>
        <v>0</v>
      </c>
      <c r="S186" s="287">
        <f t="shared" si="200"/>
        <v>0</v>
      </c>
      <c r="T186" s="287">
        <f t="shared" si="200"/>
        <v>0</v>
      </c>
      <c r="U186" s="287">
        <f t="shared" si="200"/>
        <v>0</v>
      </c>
      <c r="V186" s="287">
        <f t="shared" si="200"/>
        <v>0</v>
      </c>
      <c r="W186" s="287">
        <f t="shared" si="200"/>
        <v>0</v>
      </c>
      <c r="X186" s="287">
        <f t="shared" si="200"/>
        <v>0</v>
      </c>
      <c r="Y186" s="287">
        <f t="shared" si="200"/>
        <v>0</v>
      </c>
      <c r="Z186" s="287">
        <f t="shared" si="200"/>
        <v>0</v>
      </c>
      <c r="AA186" s="287">
        <f t="shared" si="200"/>
        <v>0</v>
      </c>
      <c r="AB186" s="287">
        <f t="shared" si="200"/>
        <v>0</v>
      </c>
      <c r="AC186" s="287">
        <f t="shared" si="200"/>
        <v>0</v>
      </c>
      <c r="AD186" s="287">
        <f t="shared" si="200"/>
        <v>0</v>
      </c>
      <c r="AE186" s="287">
        <f t="shared" si="200"/>
        <v>0</v>
      </c>
      <c r="AF186" s="287">
        <f t="shared" si="200"/>
        <v>0</v>
      </c>
      <c r="AG186" s="287">
        <f t="shared" si="200"/>
        <v>0</v>
      </c>
      <c r="AH186" s="287">
        <f t="shared" ref="AH186:AZ186" si="201">IF(AH$107&gt;0,AH115/AH$107,0)</f>
        <v>0</v>
      </c>
      <c r="AI186" s="287">
        <f t="shared" si="201"/>
        <v>0</v>
      </c>
      <c r="AJ186" s="287">
        <f t="shared" si="201"/>
        <v>0</v>
      </c>
      <c r="AK186" s="287">
        <f t="shared" si="201"/>
        <v>0</v>
      </c>
      <c r="AL186" s="287">
        <f t="shared" si="201"/>
        <v>0</v>
      </c>
      <c r="AM186" s="287">
        <f t="shared" si="201"/>
        <v>0</v>
      </c>
      <c r="AN186" s="287">
        <f t="shared" si="201"/>
        <v>0</v>
      </c>
      <c r="AO186" s="287">
        <f t="shared" si="201"/>
        <v>0</v>
      </c>
      <c r="AP186" s="287">
        <f t="shared" si="201"/>
        <v>0</v>
      </c>
      <c r="AQ186" s="287">
        <f t="shared" si="201"/>
        <v>0</v>
      </c>
      <c r="AR186" s="287">
        <f t="shared" si="201"/>
        <v>0</v>
      </c>
      <c r="AS186" s="287">
        <f t="shared" si="201"/>
        <v>0</v>
      </c>
      <c r="AT186" s="287">
        <f t="shared" si="201"/>
        <v>0</v>
      </c>
      <c r="AU186" s="287">
        <f t="shared" si="201"/>
        <v>0</v>
      </c>
      <c r="AV186" s="287">
        <f t="shared" si="201"/>
        <v>0</v>
      </c>
      <c r="AW186" s="287">
        <f t="shared" si="201"/>
        <v>0</v>
      </c>
      <c r="AX186" s="287">
        <f t="shared" si="201"/>
        <v>0</v>
      </c>
      <c r="AY186" s="287">
        <f t="shared" si="201"/>
        <v>0</v>
      </c>
      <c r="AZ186" s="287">
        <f t="shared" si="201"/>
        <v>0</v>
      </c>
      <c r="BA186" s="224"/>
      <c r="BB186" s="224"/>
    </row>
    <row r="187" spans="1:54" x14ac:dyDescent="0.3">
      <c r="A187" s="224"/>
      <c r="B187" s="288"/>
      <c r="C187" s="224"/>
      <c r="D187" s="224"/>
      <c r="E187" s="224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24"/>
      <c r="BA187" s="224"/>
      <c r="BB187" s="224"/>
    </row>
  </sheetData>
  <pageMargins left="0.7" right="0.7" top="0.75" bottom="0.75" header="0.3" footer="0.3"/>
  <pageSetup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350C-DDEB-4D58-B143-84BEE17612F4}">
  <dimension ref="A1:AZ107"/>
  <sheetViews>
    <sheetView workbookViewId="0">
      <pane xSplit="1" ySplit="7" topLeftCell="B9" activePane="bottomRight" state="frozen"/>
      <selection pane="topRight" activeCell="B1" sqref="B1"/>
      <selection pane="bottomLeft" activeCell="A8" sqref="A8"/>
      <selection pane="bottomRight"/>
    </sheetView>
  </sheetViews>
  <sheetFormatPr defaultColWidth="9.1796875" defaultRowHeight="13" x14ac:dyDescent="0.3"/>
  <cols>
    <col min="1" max="1" width="42.7265625" style="18" bestFit="1" customWidth="1"/>
    <col min="2" max="2" width="11.1796875" style="18" bestFit="1" customWidth="1"/>
    <col min="3" max="52" width="9.453125" style="18" bestFit="1" customWidth="1"/>
    <col min="53" max="16384" width="9.1796875" style="18"/>
  </cols>
  <sheetData>
    <row r="1" spans="1:52" ht="15.5" x14ac:dyDescent="0.35">
      <c r="A1" s="221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</row>
    <row r="2" spans="1:52" ht="15.5" x14ac:dyDescent="0.35">
      <c r="A2" s="222" t="s">
        <v>206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</row>
    <row r="3" spans="1:52" ht="15.5" x14ac:dyDescent="0.35">
      <c r="A3" s="222" t="str">
        <f>CONCATENATE('Model Assumptions'!B2, " - ",'Model Assumptions'!B3 )</f>
        <v>IWC - Boot Hill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</row>
    <row r="4" spans="1:52" ht="15.5" x14ac:dyDescent="0.35">
      <c r="A4" s="223" t="str">
        <f>'Model Assumptions'!B5</f>
        <v xml:space="preserve">IWC - Boothill - HSM 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</row>
    <row r="5" spans="1:52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</row>
    <row r="6" spans="1:52" x14ac:dyDescent="0.3">
      <c r="A6" s="225" t="s">
        <v>83</v>
      </c>
      <c r="B6" s="225" t="s">
        <v>84</v>
      </c>
      <c r="C6" s="225">
        <v>2026</v>
      </c>
      <c r="D6" s="225">
        <f t="shared" ref="D6:AI6" si="0">C6+1</f>
        <v>2027</v>
      </c>
      <c r="E6" s="225">
        <f t="shared" si="0"/>
        <v>2028</v>
      </c>
      <c r="F6" s="225">
        <f t="shared" si="0"/>
        <v>2029</v>
      </c>
      <c r="G6" s="225">
        <f t="shared" si="0"/>
        <v>2030</v>
      </c>
      <c r="H6" s="225">
        <f t="shared" si="0"/>
        <v>2031</v>
      </c>
      <c r="I6" s="225">
        <f t="shared" si="0"/>
        <v>2032</v>
      </c>
      <c r="J6" s="225">
        <f t="shared" si="0"/>
        <v>2033</v>
      </c>
      <c r="K6" s="225">
        <f t="shared" si="0"/>
        <v>2034</v>
      </c>
      <c r="L6" s="225">
        <f t="shared" si="0"/>
        <v>2035</v>
      </c>
      <c r="M6" s="225">
        <f t="shared" si="0"/>
        <v>2036</v>
      </c>
      <c r="N6" s="225">
        <f t="shared" si="0"/>
        <v>2037</v>
      </c>
      <c r="O6" s="225">
        <f t="shared" si="0"/>
        <v>2038</v>
      </c>
      <c r="P6" s="225">
        <f t="shared" si="0"/>
        <v>2039</v>
      </c>
      <c r="Q6" s="225">
        <f t="shared" si="0"/>
        <v>2040</v>
      </c>
      <c r="R6" s="225">
        <f t="shared" si="0"/>
        <v>2041</v>
      </c>
      <c r="S6" s="225">
        <f t="shared" si="0"/>
        <v>2042</v>
      </c>
      <c r="T6" s="225">
        <f t="shared" si="0"/>
        <v>2043</v>
      </c>
      <c r="U6" s="225">
        <f t="shared" si="0"/>
        <v>2044</v>
      </c>
      <c r="V6" s="225">
        <f t="shared" si="0"/>
        <v>2045</v>
      </c>
      <c r="W6" s="225">
        <f t="shared" si="0"/>
        <v>2046</v>
      </c>
      <c r="X6" s="225">
        <f t="shared" si="0"/>
        <v>2047</v>
      </c>
      <c r="Y6" s="225">
        <f t="shared" si="0"/>
        <v>2048</v>
      </c>
      <c r="Z6" s="225">
        <f t="shared" si="0"/>
        <v>2049</v>
      </c>
      <c r="AA6" s="225">
        <f t="shared" si="0"/>
        <v>2050</v>
      </c>
      <c r="AB6" s="225">
        <f t="shared" si="0"/>
        <v>2051</v>
      </c>
      <c r="AC6" s="225">
        <f t="shared" si="0"/>
        <v>2052</v>
      </c>
      <c r="AD6" s="225">
        <f t="shared" si="0"/>
        <v>2053</v>
      </c>
      <c r="AE6" s="225">
        <f t="shared" si="0"/>
        <v>2054</v>
      </c>
      <c r="AF6" s="225">
        <f t="shared" si="0"/>
        <v>2055</v>
      </c>
      <c r="AG6" s="225">
        <f t="shared" si="0"/>
        <v>2056</v>
      </c>
      <c r="AH6" s="225">
        <f t="shared" si="0"/>
        <v>2057</v>
      </c>
      <c r="AI6" s="225">
        <f t="shared" si="0"/>
        <v>2058</v>
      </c>
      <c r="AJ6" s="225">
        <f t="shared" ref="AJ6:AZ6" si="1">AI6+1</f>
        <v>2059</v>
      </c>
      <c r="AK6" s="225">
        <f t="shared" si="1"/>
        <v>2060</v>
      </c>
      <c r="AL6" s="225">
        <f t="shared" si="1"/>
        <v>2061</v>
      </c>
      <c r="AM6" s="225">
        <f t="shared" si="1"/>
        <v>2062</v>
      </c>
      <c r="AN6" s="225">
        <f t="shared" si="1"/>
        <v>2063</v>
      </c>
      <c r="AO6" s="225">
        <f t="shared" si="1"/>
        <v>2064</v>
      </c>
      <c r="AP6" s="225">
        <f t="shared" si="1"/>
        <v>2065</v>
      </c>
      <c r="AQ6" s="225">
        <f t="shared" si="1"/>
        <v>2066</v>
      </c>
      <c r="AR6" s="225">
        <f t="shared" si="1"/>
        <v>2067</v>
      </c>
      <c r="AS6" s="225">
        <f t="shared" si="1"/>
        <v>2068</v>
      </c>
      <c r="AT6" s="225">
        <f t="shared" si="1"/>
        <v>2069</v>
      </c>
      <c r="AU6" s="225">
        <f t="shared" si="1"/>
        <v>2070</v>
      </c>
      <c r="AV6" s="225">
        <f t="shared" si="1"/>
        <v>2071</v>
      </c>
      <c r="AW6" s="225">
        <f t="shared" si="1"/>
        <v>2072</v>
      </c>
      <c r="AX6" s="225">
        <f t="shared" si="1"/>
        <v>2073</v>
      </c>
      <c r="AY6" s="225">
        <f t="shared" si="1"/>
        <v>2074</v>
      </c>
      <c r="AZ6" s="225">
        <f t="shared" si="1"/>
        <v>2075</v>
      </c>
    </row>
    <row r="7" spans="1:52" x14ac:dyDescent="0.3">
      <c r="A7" s="226" t="s">
        <v>85</v>
      </c>
      <c r="B7" s="226">
        <v>0</v>
      </c>
      <c r="C7" s="226">
        <v>1</v>
      </c>
      <c r="D7" s="226">
        <f t="shared" ref="D7:AI7" si="2">C7+1</f>
        <v>2</v>
      </c>
      <c r="E7" s="226">
        <f t="shared" si="2"/>
        <v>3</v>
      </c>
      <c r="F7" s="226">
        <f t="shared" si="2"/>
        <v>4</v>
      </c>
      <c r="G7" s="226">
        <f t="shared" si="2"/>
        <v>5</v>
      </c>
      <c r="H7" s="226">
        <f t="shared" si="2"/>
        <v>6</v>
      </c>
      <c r="I7" s="226">
        <f t="shared" si="2"/>
        <v>7</v>
      </c>
      <c r="J7" s="226">
        <f t="shared" si="2"/>
        <v>8</v>
      </c>
      <c r="K7" s="226">
        <f t="shared" si="2"/>
        <v>9</v>
      </c>
      <c r="L7" s="226">
        <f t="shared" si="2"/>
        <v>10</v>
      </c>
      <c r="M7" s="226">
        <f t="shared" si="2"/>
        <v>11</v>
      </c>
      <c r="N7" s="226">
        <f t="shared" si="2"/>
        <v>12</v>
      </c>
      <c r="O7" s="226">
        <f t="shared" si="2"/>
        <v>13</v>
      </c>
      <c r="P7" s="226">
        <f t="shared" si="2"/>
        <v>14</v>
      </c>
      <c r="Q7" s="226">
        <f t="shared" si="2"/>
        <v>15</v>
      </c>
      <c r="R7" s="226">
        <f t="shared" si="2"/>
        <v>16</v>
      </c>
      <c r="S7" s="226">
        <f t="shared" si="2"/>
        <v>17</v>
      </c>
      <c r="T7" s="226">
        <f t="shared" si="2"/>
        <v>18</v>
      </c>
      <c r="U7" s="226">
        <f t="shared" si="2"/>
        <v>19</v>
      </c>
      <c r="V7" s="226">
        <f t="shared" si="2"/>
        <v>20</v>
      </c>
      <c r="W7" s="226">
        <f t="shared" si="2"/>
        <v>21</v>
      </c>
      <c r="X7" s="226">
        <f t="shared" si="2"/>
        <v>22</v>
      </c>
      <c r="Y7" s="226">
        <f t="shared" si="2"/>
        <v>23</v>
      </c>
      <c r="Z7" s="226">
        <f t="shared" si="2"/>
        <v>24</v>
      </c>
      <c r="AA7" s="226">
        <f t="shared" si="2"/>
        <v>25</v>
      </c>
      <c r="AB7" s="226">
        <f t="shared" si="2"/>
        <v>26</v>
      </c>
      <c r="AC7" s="226">
        <f t="shared" si="2"/>
        <v>27</v>
      </c>
      <c r="AD7" s="226">
        <f t="shared" si="2"/>
        <v>28</v>
      </c>
      <c r="AE7" s="226">
        <f t="shared" si="2"/>
        <v>29</v>
      </c>
      <c r="AF7" s="226">
        <f t="shared" si="2"/>
        <v>30</v>
      </c>
      <c r="AG7" s="226">
        <f t="shared" si="2"/>
        <v>31</v>
      </c>
      <c r="AH7" s="226">
        <f t="shared" si="2"/>
        <v>32</v>
      </c>
      <c r="AI7" s="226">
        <f t="shared" si="2"/>
        <v>33</v>
      </c>
      <c r="AJ7" s="226">
        <f t="shared" ref="AJ7:AZ7" si="3">AI7+1</f>
        <v>34</v>
      </c>
      <c r="AK7" s="226">
        <f t="shared" si="3"/>
        <v>35</v>
      </c>
      <c r="AL7" s="226">
        <f t="shared" si="3"/>
        <v>36</v>
      </c>
      <c r="AM7" s="226">
        <f t="shared" si="3"/>
        <v>37</v>
      </c>
      <c r="AN7" s="226">
        <f t="shared" si="3"/>
        <v>38</v>
      </c>
      <c r="AO7" s="226">
        <f t="shared" si="3"/>
        <v>39</v>
      </c>
      <c r="AP7" s="226">
        <f t="shared" si="3"/>
        <v>40</v>
      </c>
      <c r="AQ7" s="226">
        <f t="shared" si="3"/>
        <v>41</v>
      </c>
      <c r="AR7" s="226">
        <f t="shared" si="3"/>
        <v>42</v>
      </c>
      <c r="AS7" s="226">
        <f t="shared" si="3"/>
        <v>43</v>
      </c>
      <c r="AT7" s="226">
        <f t="shared" si="3"/>
        <v>44</v>
      </c>
      <c r="AU7" s="226">
        <f t="shared" si="3"/>
        <v>45</v>
      </c>
      <c r="AV7" s="226">
        <f t="shared" si="3"/>
        <v>46</v>
      </c>
      <c r="AW7" s="226">
        <f t="shared" si="3"/>
        <v>47</v>
      </c>
      <c r="AX7" s="226">
        <f t="shared" si="3"/>
        <v>48</v>
      </c>
      <c r="AY7" s="226">
        <f t="shared" si="3"/>
        <v>49</v>
      </c>
      <c r="AZ7" s="226">
        <f t="shared" si="3"/>
        <v>50</v>
      </c>
    </row>
    <row r="8" spans="1:52" x14ac:dyDescent="0.3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</row>
    <row r="9" spans="1:52" x14ac:dyDescent="0.3">
      <c r="A9" s="227" t="s">
        <v>86</v>
      </c>
      <c r="B9" s="228">
        <v>12404.890000000005</v>
      </c>
      <c r="C9" s="228">
        <v>12404.89</v>
      </c>
      <c r="D9" s="228">
        <v>12404.89</v>
      </c>
      <c r="E9" s="228">
        <v>12404.889999999996</v>
      </c>
      <c r="F9" s="228">
        <v>12404.890000000001</v>
      </c>
      <c r="G9" s="228">
        <v>12404.890000000003</v>
      </c>
      <c r="H9" s="228">
        <v>12404.890000000003</v>
      </c>
      <c r="I9" s="228">
        <v>12404.890000000005</v>
      </c>
      <c r="J9" s="228">
        <v>12404.890000000014</v>
      </c>
      <c r="K9" s="228">
        <v>12404.89000000001</v>
      </c>
      <c r="L9" s="228">
        <v>12404.89000000001</v>
      </c>
      <c r="M9" s="228">
        <v>12404.890000000007</v>
      </c>
      <c r="N9" s="228">
        <v>12404.89000000001</v>
      </c>
      <c r="O9" s="228">
        <v>12404.89000000001</v>
      </c>
      <c r="P9" s="228">
        <v>12404.890000000007</v>
      </c>
      <c r="Q9" s="228">
        <v>12404.890000000009</v>
      </c>
      <c r="R9" s="228">
        <v>12404.890000000007</v>
      </c>
      <c r="S9" s="228">
        <v>12404.890000000009</v>
      </c>
      <c r="T9" s="228">
        <v>12404.890000000005</v>
      </c>
      <c r="U9" s="228">
        <v>12404.890000000003</v>
      </c>
      <c r="V9" s="228">
        <v>12404.890000000003</v>
      </c>
      <c r="W9" s="228">
        <v>12404.890000000005</v>
      </c>
      <c r="X9" s="228">
        <v>12404.890000000005</v>
      </c>
      <c r="Y9" s="228">
        <v>12404.890000000001</v>
      </c>
      <c r="Z9" s="228">
        <v>12404.890000000007</v>
      </c>
      <c r="AA9" s="228">
        <v>12404.890000000007</v>
      </c>
      <c r="AB9" s="228">
        <v>12404.890000000005</v>
      </c>
      <c r="AC9" s="228">
        <v>12404.890000000005</v>
      </c>
      <c r="AD9" s="228">
        <v>12404.890000000007</v>
      </c>
      <c r="AE9" s="228">
        <v>12404.890000000007</v>
      </c>
      <c r="AF9" s="228">
        <v>12404.890000000009</v>
      </c>
      <c r="AG9" s="228">
        <v>12404.890000000009</v>
      </c>
      <c r="AH9" s="228">
        <v>12404.89000000001</v>
      </c>
      <c r="AI9" s="228">
        <v>12404.89000000001</v>
      </c>
      <c r="AJ9" s="228">
        <v>12404.890000000009</v>
      </c>
      <c r="AK9" s="228">
        <v>12404.890000000009</v>
      </c>
      <c r="AL9" s="228">
        <v>12404.890000000014</v>
      </c>
      <c r="AM9" s="228">
        <v>12404.890000000012</v>
      </c>
      <c r="AN9" s="228">
        <v>12404.890000000012</v>
      </c>
      <c r="AO9" s="228">
        <v>12404.89000000001</v>
      </c>
      <c r="AP9" s="228">
        <v>12404.890000000007</v>
      </c>
      <c r="AQ9" s="228">
        <v>12404.890000000007</v>
      </c>
      <c r="AR9" s="228">
        <v>12404.890000000009</v>
      </c>
      <c r="AS9" s="228">
        <v>12404.890000000005</v>
      </c>
      <c r="AT9" s="228">
        <v>12404.890000000009</v>
      </c>
      <c r="AU9" s="228">
        <v>12404.89000000001</v>
      </c>
      <c r="AV9" s="228">
        <v>12404.890000000014</v>
      </c>
      <c r="AW9" s="228">
        <v>12404.890000000009</v>
      </c>
      <c r="AX9" s="228">
        <v>12404.890000000009</v>
      </c>
      <c r="AY9" s="228">
        <v>12404.89000000001</v>
      </c>
      <c r="AZ9" s="228">
        <v>12404.890000000001</v>
      </c>
    </row>
    <row r="10" spans="1:52" x14ac:dyDescent="0.3">
      <c r="A10" s="227" t="s">
        <v>87</v>
      </c>
      <c r="B10" s="228">
        <v>8762.9799999999977</v>
      </c>
      <c r="C10" s="228">
        <v>8762.9800000000032</v>
      </c>
      <c r="D10" s="228">
        <v>8762.9800000000032</v>
      </c>
      <c r="E10" s="228">
        <v>8762.9800000000068</v>
      </c>
      <c r="F10" s="228">
        <v>8762.9800000000105</v>
      </c>
      <c r="G10" s="228">
        <v>8762.9800000000087</v>
      </c>
      <c r="H10" s="228">
        <v>8762.9800000000068</v>
      </c>
      <c r="I10" s="228">
        <v>8762.9800000000087</v>
      </c>
      <c r="J10" s="228">
        <v>8762.9800000000014</v>
      </c>
      <c r="K10" s="228">
        <v>8762.9800000000014</v>
      </c>
      <c r="L10" s="228">
        <v>8762.9799999999977</v>
      </c>
      <c r="M10" s="228">
        <v>8762.98</v>
      </c>
      <c r="N10" s="228">
        <v>8762.9800000000014</v>
      </c>
      <c r="O10" s="228">
        <v>8762.98</v>
      </c>
      <c r="P10" s="228">
        <v>8762.9800000000032</v>
      </c>
      <c r="Q10" s="228">
        <v>8762.9800000000014</v>
      </c>
      <c r="R10" s="228">
        <v>8762.9800000000014</v>
      </c>
      <c r="S10" s="228">
        <v>8762.9800000000032</v>
      </c>
      <c r="T10" s="228">
        <v>8762.9800000000014</v>
      </c>
      <c r="U10" s="228">
        <v>8762.9799999999977</v>
      </c>
      <c r="V10" s="228">
        <v>8762.9799999999977</v>
      </c>
      <c r="W10" s="228">
        <v>8762.9799999999977</v>
      </c>
      <c r="X10" s="228">
        <v>8762.9799999999977</v>
      </c>
      <c r="Y10" s="228">
        <v>8762.9800000000014</v>
      </c>
      <c r="Z10" s="228">
        <v>8762.9799999999959</v>
      </c>
      <c r="AA10" s="228">
        <v>8762.9799999999959</v>
      </c>
      <c r="AB10" s="228">
        <v>8762.9799999999959</v>
      </c>
      <c r="AC10" s="228">
        <v>8762.9799999999977</v>
      </c>
      <c r="AD10" s="228">
        <v>8762.9799999999977</v>
      </c>
      <c r="AE10" s="228">
        <v>8762.9800000000014</v>
      </c>
      <c r="AF10" s="228">
        <v>8762.9800000000068</v>
      </c>
      <c r="AG10" s="228">
        <v>8762.9800000000014</v>
      </c>
      <c r="AH10" s="228">
        <v>8762.9800000000014</v>
      </c>
      <c r="AI10" s="228">
        <v>8762.98</v>
      </c>
      <c r="AJ10" s="228">
        <v>8762.9799999999977</v>
      </c>
      <c r="AK10" s="228">
        <v>8762.9799999999959</v>
      </c>
      <c r="AL10" s="228">
        <v>8762.9799999999977</v>
      </c>
      <c r="AM10" s="228">
        <v>8762.9799999999977</v>
      </c>
      <c r="AN10" s="228">
        <v>8762.9799999999977</v>
      </c>
      <c r="AO10" s="228">
        <v>8762.9799999999977</v>
      </c>
      <c r="AP10" s="228">
        <v>8762.9799999999959</v>
      </c>
      <c r="AQ10" s="228">
        <v>8762.9799999999977</v>
      </c>
      <c r="AR10" s="228">
        <v>8762.9799999999977</v>
      </c>
      <c r="AS10" s="228">
        <v>8762.9799999999977</v>
      </c>
      <c r="AT10" s="228">
        <v>8762.9799999999977</v>
      </c>
      <c r="AU10" s="228">
        <v>8762.9799999999977</v>
      </c>
      <c r="AV10" s="228">
        <v>8762.9799999999977</v>
      </c>
      <c r="AW10" s="228">
        <v>8762.9800000000014</v>
      </c>
      <c r="AX10" s="228">
        <v>8762.9800000000032</v>
      </c>
      <c r="AY10" s="228">
        <v>8762.98</v>
      </c>
      <c r="AZ10" s="228">
        <v>8762.9799999999959</v>
      </c>
    </row>
    <row r="11" spans="1:52" x14ac:dyDescent="0.3">
      <c r="A11" s="227" t="s">
        <v>88</v>
      </c>
      <c r="B11" s="228">
        <v>611.16999999999985</v>
      </c>
      <c r="C11" s="228">
        <v>611.16999999999985</v>
      </c>
      <c r="D11" s="228">
        <v>611.16999999999985</v>
      </c>
      <c r="E11" s="228">
        <v>611.16999999999985</v>
      </c>
      <c r="F11" s="228">
        <v>611.16999999999985</v>
      </c>
      <c r="G11" s="228">
        <v>611.16999999999985</v>
      </c>
      <c r="H11" s="228">
        <v>611.16999999999985</v>
      </c>
      <c r="I11" s="228">
        <v>611.16999999999985</v>
      </c>
      <c r="J11" s="228">
        <v>611.16999999999985</v>
      </c>
      <c r="K11" s="228">
        <v>611.16999999999996</v>
      </c>
      <c r="L11" s="228">
        <v>611.16999999999996</v>
      </c>
      <c r="M11" s="228">
        <v>611.16999999999996</v>
      </c>
      <c r="N11" s="228">
        <v>611.16999999999996</v>
      </c>
      <c r="O11" s="228">
        <v>611.16999999999996</v>
      </c>
      <c r="P11" s="228">
        <v>611.16999999999996</v>
      </c>
      <c r="Q11" s="228">
        <v>611.16999999999996</v>
      </c>
      <c r="R11" s="228">
        <v>611.16999999999996</v>
      </c>
      <c r="S11" s="228">
        <v>611.16999999999996</v>
      </c>
      <c r="T11" s="228">
        <v>611.16999999999996</v>
      </c>
      <c r="U11" s="228">
        <v>611.16999999999996</v>
      </c>
      <c r="V11" s="228">
        <v>611.16999999999996</v>
      </c>
      <c r="W11" s="228">
        <v>611.16999999999996</v>
      </c>
      <c r="X11" s="228">
        <v>611.16999999999996</v>
      </c>
      <c r="Y11" s="228">
        <v>611.16999999999996</v>
      </c>
      <c r="Z11" s="228">
        <v>611.16999999999996</v>
      </c>
      <c r="AA11" s="228">
        <v>611.16999999999996</v>
      </c>
      <c r="AB11" s="228">
        <v>611.16999999999996</v>
      </c>
      <c r="AC11" s="228">
        <v>611.16999999999996</v>
      </c>
      <c r="AD11" s="228">
        <v>611.16999999999996</v>
      </c>
      <c r="AE11" s="228">
        <v>611.16999999999996</v>
      </c>
      <c r="AF11" s="228">
        <v>611.16999999999996</v>
      </c>
      <c r="AG11" s="228">
        <v>611.16999999999996</v>
      </c>
      <c r="AH11" s="228">
        <v>611.16999999999996</v>
      </c>
      <c r="AI11" s="228">
        <v>611.16999999999996</v>
      </c>
      <c r="AJ11" s="228">
        <v>611.16999999999985</v>
      </c>
      <c r="AK11" s="228">
        <v>611.16999999999985</v>
      </c>
      <c r="AL11" s="228">
        <v>611.16999999999985</v>
      </c>
      <c r="AM11" s="228">
        <v>611.16999999999985</v>
      </c>
      <c r="AN11" s="228">
        <v>611.16999999999985</v>
      </c>
      <c r="AO11" s="228">
        <v>611.16999999999985</v>
      </c>
      <c r="AP11" s="228">
        <v>611.16999999999985</v>
      </c>
      <c r="AQ11" s="228">
        <v>611.16999999999985</v>
      </c>
      <c r="AR11" s="228">
        <v>611.16999999999985</v>
      </c>
      <c r="AS11" s="228">
        <v>611.16999999999985</v>
      </c>
      <c r="AT11" s="228">
        <v>611.16999999999985</v>
      </c>
      <c r="AU11" s="228">
        <v>611.16999999999985</v>
      </c>
      <c r="AV11" s="228">
        <v>611.16999999999985</v>
      </c>
      <c r="AW11" s="228">
        <v>611.16999999999985</v>
      </c>
      <c r="AX11" s="228">
        <v>611.16999999999985</v>
      </c>
      <c r="AY11" s="228">
        <v>611.16999999999985</v>
      </c>
      <c r="AZ11" s="228">
        <v>611.16999999999985</v>
      </c>
    </row>
    <row r="12" spans="1:52" x14ac:dyDescent="0.3">
      <c r="A12" s="227" t="s">
        <v>89</v>
      </c>
      <c r="B12" s="228">
        <v>3030.7400000000011</v>
      </c>
      <c r="C12" s="228">
        <v>3030.7400000000011</v>
      </c>
      <c r="D12" s="228">
        <v>3030.7400000000011</v>
      </c>
      <c r="E12" s="228">
        <v>3030.7400000000011</v>
      </c>
      <c r="F12" s="228">
        <v>3030.7400000000011</v>
      </c>
      <c r="G12" s="228">
        <v>3030.7400000000011</v>
      </c>
      <c r="H12" s="228">
        <v>3030.7400000000011</v>
      </c>
      <c r="I12" s="228">
        <v>3030.7400000000016</v>
      </c>
      <c r="J12" s="228">
        <v>3030.7400000000016</v>
      </c>
      <c r="K12" s="228">
        <v>3030.7400000000016</v>
      </c>
      <c r="L12" s="228">
        <v>3030.7400000000016</v>
      </c>
      <c r="M12" s="228">
        <v>3030.7400000000016</v>
      </c>
      <c r="N12" s="228">
        <v>3030.7400000000016</v>
      </c>
      <c r="O12" s="228">
        <v>3030.7400000000016</v>
      </c>
      <c r="P12" s="228">
        <v>3030.7400000000016</v>
      </c>
      <c r="Q12" s="228">
        <v>3030.7400000000016</v>
      </c>
      <c r="R12" s="228">
        <v>3030.7400000000016</v>
      </c>
      <c r="S12" s="228">
        <v>3030.7400000000016</v>
      </c>
      <c r="T12" s="228">
        <v>3030.7400000000016</v>
      </c>
      <c r="U12" s="228">
        <v>3030.7400000000016</v>
      </c>
      <c r="V12" s="228">
        <v>3030.7400000000021</v>
      </c>
      <c r="W12" s="228">
        <v>3030.7400000000021</v>
      </c>
      <c r="X12" s="228">
        <v>3030.7400000000021</v>
      </c>
      <c r="Y12" s="228">
        <v>3030.7400000000021</v>
      </c>
      <c r="Z12" s="228">
        <v>3030.7400000000021</v>
      </c>
      <c r="AA12" s="228">
        <v>3030.7400000000021</v>
      </c>
      <c r="AB12" s="228">
        <v>3030.7400000000021</v>
      </c>
      <c r="AC12" s="228">
        <v>3030.7400000000021</v>
      </c>
      <c r="AD12" s="228">
        <v>3030.7400000000021</v>
      </c>
      <c r="AE12" s="228">
        <v>3030.7400000000021</v>
      </c>
      <c r="AF12" s="228">
        <v>3030.7400000000021</v>
      </c>
      <c r="AG12" s="228">
        <v>3030.7400000000021</v>
      </c>
      <c r="AH12" s="228">
        <v>3030.7400000000021</v>
      </c>
      <c r="AI12" s="228">
        <v>3030.7400000000021</v>
      </c>
      <c r="AJ12" s="228">
        <v>3030.7400000000021</v>
      </c>
      <c r="AK12" s="228">
        <v>3030.7400000000021</v>
      </c>
      <c r="AL12" s="228">
        <v>3030.7400000000021</v>
      </c>
      <c r="AM12" s="228">
        <v>3030.7400000000021</v>
      </c>
      <c r="AN12" s="228">
        <v>3030.7400000000021</v>
      </c>
      <c r="AO12" s="228">
        <v>3030.7400000000021</v>
      </c>
      <c r="AP12" s="228">
        <v>3030.7400000000021</v>
      </c>
      <c r="AQ12" s="228">
        <v>3030.7400000000021</v>
      </c>
      <c r="AR12" s="228">
        <v>3030.7400000000016</v>
      </c>
      <c r="AS12" s="228">
        <v>3030.7400000000016</v>
      </c>
      <c r="AT12" s="228">
        <v>3030.7400000000016</v>
      </c>
      <c r="AU12" s="228">
        <v>3030.7400000000016</v>
      </c>
      <c r="AV12" s="228">
        <v>3030.7400000000016</v>
      </c>
      <c r="AW12" s="228">
        <v>3030.7400000000016</v>
      </c>
      <c r="AX12" s="228">
        <v>3030.7400000000016</v>
      </c>
      <c r="AY12" s="228">
        <v>3030.7400000000016</v>
      </c>
      <c r="AZ12" s="228">
        <v>3030.7400000000016</v>
      </c>
    </row>
    <row r="13" spans="1:52" x14ac:dyDescent="0.3">
      <c r="A13" s="227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8"/>
    </row>
    <row r="14" spans="1:52" x14ac:dyDescent="0.3">
      <c r="A14" s="227" t="s">
        <v>93</v>
      </c>
      <c r="B14" s="238">
        <v>0</v>
      </c>
      <c r="C14" s="228">
        <v>919.95999999999981</v>
      </c>
      <c r="D14" s="228">
        <v>193.34000000000003</v>
      </c>
      <c r="E14" s="228">
        <v>699.18040000000008</v>
      </c>
      <c r="F14" s="228">
        <v>576.79999999999995</v>
      </c>
      <c r="G14" s="228">
        <v>421.71000000000004</v>
      </c>
      <c r="H14" s="228">
        <v>119.68</v>
      </c>
      <c r="I14" s="228">
        <v>645.2213999999999</v>
      </c>
      <c r="J14" s="228">
        <v>1479.316</v>
      </c>
      <c r="K14" s="228">
        <v>817.05939999999998</v>
      </c>
      <c r="L14" s="228">
        <v>703.2174</v>
      </c>
      <c r="M14" s="228">
        <v>459.65240000000006</v>
      </c>
      <c r="N14" s="228">
        <v>1242.6004</v>
      </c>
      <c r="O14" s="228">
        <v>662.52059999999994</v>
      </c>
      <c r="P14" s="228">
        <v>1338.2898</v>
      </c>
      <c r="Q14" s="228">
        <v>929.28</v>
      </c>
      <c r="R14" s="228">
        <v>809.49</v>
      </c>
      <c r="S14" s="228">
        <v>453.21999999999997</v>
      </c>
      <c r="T14" s="228">
        <v>213.74</v>
      </c>
      <c r="U14" s="228">
        <v>981.95640000000003</v>
      </c>
      <c r="V14" s="228">
        <v>273.69279999999998</v>
      </c>
      <c r="W14" s="228">
        <v>365.96839999999997</v>
      </c>
      <c r="X14" s="228">
        <v>254.00407200000001</v>
      </c>
      <c r="Y14" s="228">
        <v>1626.1983279999997</v>
      </c>
      <c r="Z14" s="228">
        <v>2098.8263999999999</v>
      </c>
      <c r="AA14" s="228">
        <v>251.34</v>
      </c>
      <c r="AB14" s="228">
        <v>664.15</v>
      </c>
      <c r="AC14" s="228">
        <v>345.61999999999995</v>
      </c>
      <c r="AD14" s="228">
        <v>1058.0099999999998</v>
      </c>
      <c r="AE14" s="228">
        <v>251.97359999999998</v>
      </c>
      <c r="AF14" s="228">
        <v>1081.33</v>
      </c>
      <c r="AG14" s="228">
        <v>1402.99</v>
      </c>
      <c r="AH14" s="228">
        <v>347.19</v>
      </c>
      <c r="AI14" s="228">
        <v>215.14</v>
      </c>
      <c r="AJ14" s="228">
        <v>984.08679999999981</v>
      </c>
      <c r="AK14" s="228">
        <v>858.55</v>
      </c>
      <c r="AL14" s="228">
        <v>412.05319999999995</v>
      </c>
      <c r="AM14" s="228">
        <v>337.29</v>
      </c>
      <c r="AN14" s="228">
        <v>1312.085</v>
      </c>
      <c r="AO14" s="228">
        <v>1667.4953999999998</v>
      </c>
      <c r="AP14" s="228">
        <v>1326.6564000000001</v>
      </c>
      <c r="AQ14" s="228">
        <v>681.69</v>
      </c>
      <c r="AR14" s="228">
        <v>558.97239999999988</v>
      </c>
      <c r="AS14" s="228">
        <v>1125.0249999999999</v>
      </c>
      <c r="AT14" s="228">
        <v>207.81</v>
      </c>
      <c r="AU14" s="228">
        <v>1193.5536000000002</v>
      </c>
      <c r="AV14" s="228">
        <v>577.30240000000003</v>
      </c>
      <c r="AW14" s="228">
        <v>186.60020000000003</v>
      </c>
      <c r="AX14" s="228">
        <v>330.68379999999996</v>
      </c>
      <c r="AY14" s="228">
        <v>1501.3899999999999</v>
      </c>
      <c r="AZ14" s="228">
        <v>2222.5636</v>
      </c>
    </row>
    <row r="15" spans="1:52" s="20" customFormat="1" x14ac:dyDescent="0.3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</row>
    <row r="16" spans="1:52" s="20" customFormat="1" x14ac:dyDescent="0.3">
      <c r="A16" s="265" t="s">
        <v>207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90"/>
      <c r="L16" s="290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</row>
    <row r="17" spans="1:52" s="20" customFormat="1" x14ac:dyDescent="0.3">
      <c r="A17" s="265" t="s">
        <v>208</v>
      </c>
      <c r="B17" s="291">
        <v>0</v>
      </c>
      <c r="C17" s="291">
        <v>0</v>
      </c>
      <c r="D17" s="291">
        <v>0</v>
      </c>
      <c r="E17" s="291">
        <v>0</v>
      </c>
      <c r="F17" s="291">
        <v>0</v>
      </c>
      <c r="G17" s="291">
        <v>0</v>
      </c>
      <c r="H17" s="291">
        <v>0</v>
      </c>
      <c r="I17" s="291">
        <v>0</v>
      </c>
      <c r="J17" s="291">
        <v>0</v>
      </c>
      <c r="K17" s="291">
        <v>0</v>
      </c>
      <c r="L17" s="291">
        <v>0</v>
      </c>
      <c r="M17" s="238">
        <v>0</v>
      </c>
      <c r="N17" s="238">
        <v>0</v>
      </c>
      <c r="O17" s="238">
        <v>0</v>
      </c>
      <c r="P17" s="238">
        <v>0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0</v>
      </c>
      <c r="AA17" s="238">
        <v>0</v>
      </c>
      <c r="AB17" s="238">
        <v>0</v>
      </c>
      <c r="AC17" s="238">
        <v>0</v>
      </c>
      <c r="AD17" s="238">
        <v>0</v>
      </c>
      <c r="AE17" s="238">
        <v>0</v>
      </c>
      <c r="AF17" s="238">
        <v>0</v>
      </c>
      <c r="AG17" s="238">
        <v>0</v>
      </c>
      <c r="AH17" s="238">
        <v>0</v>
      </c>
      <c r="AI17" s="238">
        <v>0</v>
      </c>
      <c r="AJ17" s="238">
        <v>0</v>
      </c>
      <c r="AK17" s="238">
        <v>0</v>
      </c>
      <c r="AL17" s="238">
        <v>0</v>
      </c>
      <c r="AM17" s="238">
        <v>0</v>
      </c>
      <c r="AN17" s="238">
        <v>0</v>
      </c>
      <c r="AO17" s="238">
        <v>0</v>
      </c>
      <c r="AP17" s="238">
        <v>0</v>
      </c>
      <c r="AQ17" s="238">
        <v>0</v>
      </c>
      <c r="AR17" s="238">
        <v>0</v>
      </c>
      <c r="AS17" s="238">
        <v>0</v>
      </c>
      <c r="AT17" s="238">
        <v>0</v>
      </c>
      <c r="AU17" s="238">
        <v>0</v>
      </c>
      <c r="AV17" s="238">
        <v>0</v>
      </c>
      <c r="AW17" s="238">
        <v>0</v>
      </c>
      <c r="AX17" s="238">
        <v>0</v>
      </c>
      <c r="AY17" s="238">
        <v>0</v>
      </c>
      <c r="AZ17" s="238">
        <v>0</v>
      </c>
    </row>
    <row r="18" spans="1:52" s="20" customFormat="1" x14ac:dyDescent="0.3">
      <c r="A18" s="265" t="s">
        <v>209</v>
      </c>
      <c r="B18" s="292">
        <v>12404.890000000005</v>
      </c>
      <c r="C18" s="291">
        <v>12404.89</v>
      </c>
      <c r="D18" s="291">
        <v>12404.89</v>
      </c>
      <c r="E18" s="291">
        <v>12404.889999999996</v>
      </c>
      <c r="F18" s="291">
        <v>12404.890000000001</v>
      </c>
      <c r="G18" s="291">
        <v>12404.890000000003</v>
      </c>
      <c r="H18" s="291">
        <v>12404.890000000003</v>
      </c>
      <c r="I18" s="291">
        <v>12404.890000000005</v>
      </c>
      <c r="J18" s="291">
        <v>12404.890000000014</v>
      </c>
      <c r="K18" s="291">
        <v>12404.89000000001</v>
      </c>
      <c r="L18" s="291">
        <v>12404.89000000001</v>
      </c>
      <c r="M18" s="238">
        <v>12404.890000000007</v>
      </c>
      <c r="N18" s="238">
        <v>12404.89000000001</v>
      </c>
      <c r="O18" s="238">
        <v>12404.89000000001</v>
      </c>
      <c r="P18" s="238">
        <v>12404.890000000007</v>
      </c>
      <c r="Q18" s="238">
        <v>12404.890000000009</v>
      </c>
      <c r="R18" s="238">
        <v>12404.890000000007</v>
      </c>
      <c r="S18" s="238">
        <v>12404.890000000009</v>
      </c>
      <c r="T18" s="238">
        <v>12404.890000000005</v>
      </c>
      <c r="U18" s="238">
        <v>12404.890000000003</v>
      </c>
      <c r="V18" s="238">
        <v>12404.890000000003</v>
      </c>
      <c r="W18" s="238">
        <v>12404.890000000005</v>
      </c>
      <c r="X18" s="238">
        <v>12404.890000000005</v>
      </c>
      <c r="Y18" s="238">
        <v>12404.890000000001</v>
      </c>
      <c r="Z18" s="238">
        <v>12404.890000000007</v>
      </c>
      <c r="AA18" s="238">
        <v>12404.890000000007</v>
      </c>
      <c r="AB18" s="238">
        <v>12404.890000000005</v>
      </c>
      <c r="AC18" s="238">
        <v>12404.890000000005</v>
      </c>
      <c r="AD18" s="238">
        <v>12404.890000000007</v>
      </c>
      <c r="AE18" s="238">
        <v>12404.890000000007</v>
      </c>
      <c r="AF18" s="238">
        <v>12404.890000000009</v>
      </c>
      <c r="AG18" s="238">
        <v>12404.890000000009</v>
      </c>
      <c r="AH18" s="238">
        <v>12404.89000000001</v>
      </c>
      <c r="AI18" s="238">
        <v>12404.89000000001</v>
      </c>
      <c r="AJ18" s="238">
        <v>12404.890000000009</v>
      </c>
      <c r="AK18" s="238">
        <v>12404.890000000009</v>
      </c>
      <c r="AL18" s="238">
        <v>12404.890000000014</v>
      </c>
      <c r="AM18" s="238">
        <v>12404.890000000012</v>
      </c>
      <c r="AN18" s="238">
        <v>12404.890000000012</v>
      </c>
      <c r="AO18" s="238">
        <v>12404.89000000001</v>
      </c>
      <c r="AP18" s="238">
        <v>12404.890000000007</v>
      </c>
      <c r="AQ18" s="238">
        <v>12404.890000000007</v>
      </c>
      <c r="AR18" s="238">
        <v>12404.890000000009</v>
      </c>
      <c r="AS18" s="238">
        <v>12404.890000000005</v>
      </c>
      <c r="AT18" s="238">
        <v>12404.890000000009</v>
      </c>
      <c r="AU18" s="238">
        <v>12404.89000000001</v>
      </c>
      <c r="AV18" s="238">
        <v>12404.890000000014</v>
      </c>
      <c r="AW18" s="238">
        <v>12404.890000000009</v>
      </c>
      <c r="AX18" s="238">
        <v>12404.890000000009</v>
      </c>
      <c r="AY18" s="238">
        <v>12404.89000000001</v>
      </c>
      <c r="AZ18" s="238">
        <v>12404.890000000001</v>
      </c>
    </row>
    <row r="19" spans="1:52" s="20" customFormat="1" x14ac:dyDescent="0.3">
      <c r="A19" s="293" t="s">
        <v>86</v>
      </c>
      <c r="B19" s="294">
        <v>12404.890000000005</v>
      </c>
      <c r="C19" s="294">
        <v>12404.89</v>
      </c>
      <c r="D19" s="294">
        <v>12404.89</v>
      </c>
      <c r="E19" s="294">
        <v>12404.889999999996</v>
      </c>
      <c r="F19" s="294">
        <v>12404.890000000001</v>
      </c>
      <c r="G19" s="294">
        <v>12404.890000000003</v>
      </c>
      <c r="H19" s="294">
        <v>12404.890000000003</v>
      </c>
      <c r="I19" s="294">
        <v>12404.890000000005</v>
      </c>
      <c r="J19" s="294">
        <v>12404.890000000014</v>
      </c>
      <c r="K19" s="294">
        <v>12404.89000000001</v>
      </c>
      <c r="L19" s="294">
        <v>12404.89000000001</v>
      </c>
      <c r="M19" s="294">
        <v>12404.890000000007</v>
      </c>
      <c r="N19" s="294">
        <v>12404.89000000001</v>
      </c>
      <c r="O19" s="294">
        <v>12404.89000000001</v>
      </c>
      <c r="P19" s="294">
        <v>12404.890000000007</v>
      </c>
      <c r="Q19" s="294">
        <v>12404.890000000009</v>
      </c>
      <c r="R19" s="294">
        <v>12404.890000000007</v>
      </c>
      <c r="S19" s="294">
        <v>12404.890000000009</v>
      </c>
      <c r="T19" s="294">
        <v>12404.890000000005</v>
      </c>
      <c r="U19" s="294">
        <v>12404.890000000003</v>
      </c>
      <c r="V19" s="294">
        <v>12404.890000000003</v>
      </c>
      <c r="W19" s="294">
        <v>12404.890000000005</v>
      </c>
      <c r="X19" s="294">
        <v>12404.890000000005</v>
      </c>
      <c r="Y19" s="294">
        <v>12404.890000000001</v>
      </c>
      <c r="Z19" s="294">
        <v>12404.890000000007</v>
      </c>
      <c r="AA19" s="294">
        <v>12404.890000000007</v>
      </c>
      <c r="AB19" s="294">
        <v>12404.890000000005</v>
      </c>
      <c r="AC19" s="294">
        <v>12404.890000000005</v>
      </c>
      <c r="AD19" s="294">
        <v>12404.890000000007</v>
      </c>
      <c r="AE19" s="294">
        <v>12404.890000000007</v>
      </c>
      <c r="AF19" s="294">
        <v>12404.890000000009</v>
      </c>
      <c r="AG19" s="294">
        <v>12404.890000000009</v>
      </c>
      <c r="AH19" s="294">
        <v>12404.89000000001</v>
      </c>
      <c r="AI19" s="294">
        <v>12404.89000000001</v>
      </c>
      <c r="AJ19" s="294">
        <v>12404.890000000009</v>
      </c>
      <c r="AK19" s="294">
        <v>12404.890000000009</v>
      </c>
      <c r="AL19" s="294">
        <v>12404.890000000014</v>
      </c>
      <c r="AM19" s="294">
        <v>12404.890000000012</v>
      </c>
      <c r="AN19" s="294">
        <v>12404.890000000012</v>
      </c>
      <c r="AO19" s="294">
        <v>12404.89000000001</v>
      </c>
      <c r="AP19" s="294">
        <v>12404.890000000007</v>
      </c>
      <c r="AQ19" s="294">
        <v>12404.890000000007</v>
      </c>
      <c r="AR19" s="294">
        <v>12404.890000000009</v>
      </c>
      <c r="AS19" s="294">
        <v>12404.890000000005</v>
      </c>
      <c r="AT19" s="294">
        <v>12404.890000000009</v>
      </c>
      <c r="AU19" s="294">
        <v>12404.89000000001</v>
      </c>
      <c r="AV19" s="294">
        <v>12404.890000000014</v>
      </c>
      <c r="AW19" s="294">
        <v>12404.890000000009</v>
      </c>
      <c r="AX19" s="294">
        <v>12404.890000000009</v>
      </c>
      <c r="AY19" s="294">
        <v>12404.89000000001</v>
      </c>
      <c r="AZ19" s="294">
        <v>12404.890000000001</v>
      </c>
    </row>
    <row r="20" spans="1:52" s="20" customFormat="1" x14ac:dyDescent="0.3">
      <c r="A20" s="295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</row>
    <row r="21" spans="1:52" s="20" customFormat="1" ht="15.5" x14ac:dyDescent="0.35">
      <c r="A21" s="296" t="s">
        <v>210</v>
      </c>
      <c r="B21" s="297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</row>
    <row r="22" spans="1:52" s="34" customFormat="1" ht="14" x14ac:dyDescent="0.3">
      <c r="A22" s="298" t="s">
        <v>87</v>
      </c>
      <c r="B22" s="244">
        <v>8762.9799999999977</v>
      </c>
      <c r="C22" s="244">
        <v>8762.9800000000032</v>
      </c>
      <c r="D22" s="244">
        <v>8762.9800000000032</v>
      </c>
      <c r="E22" s="244">
        <v>8762.9800000000068</v>
      </c>
      <c r="F22" s="244">
        <v>8762.9800000000105</v>
      </c>
      <c r="G22" s="244">
        <v>8762.9800000000087</v>
      </c>
      <c r="H22" s="244">
        <v>8762.9800000000068</v>
      </c>
      <c r="I22" s="244">
        <v>8762.9800000000087</v>
      </c>
      <c r="J22" s="244">
        <v>8762.9800000000014</v>
      </c>
      <c r="K22" s="244">
        <v>8762.9800000000014</v>
      </c>
      <c r="L22" s="244">
        <v>8762.9799999999977</v>
      </c>
      <c r="M22" s="244">
        <v>8762.98</v>
      </c>
      <c r="N22" s="244">
        <v>8762.9800000000014</v>
      </c>
      <c r="O22" s="244">
        <v>8762.98</v>
      </c>
      <c r="P22" s="244">
        <v>8762.9800000000032</v>
      </c>
      <c r="Q22" s="244">
        <v>8762.9800000000014</v>
      </c>
      <c r="R22" s="244">
        <v>8762.9800000000014</v>
      </c>
      <c r="S22" s="244">
        <v>8762.9800000000032</v>
      </c>
      <c r="T22" s="244">
        <v>8762.9800000000014</v>
      </c>
      <c r="U22" s="244">
        <v>8762.9799999999977</v>
      </c>
      <c r="V22" s="244">
        <v>8762.9799999999977</v>
      </c>
      <c r="W22" s="244">
        <v>8762.9799999999977</v>
      </c>
      <c r="X22" s="244">
        <v>8762.9799999999977</v>
      </c>
      <c r="Y22" s="244">
        <v>8762.9800000000014</v>
      </c>
      <c r="Z22" s="244">
        <v>8762.9799999999959</v>
      </c>
      <c r="AA22" s="244">
        <v>8762.9799999999959</v>
      </c>
      <c r="AB22" s="244">
        <v>8762.9799999999959</v>
      </c>
      <c r="AC22" s="244">
        <v>8762.9799999999977</v>
      </c>
      <c r="AD22" s="244">
        <v>8762.9799999999977</v>
      </c>
      <c r="AE22" s="244">
        <v>8762.9800000000014</v>
      </c>
      <c r="AF22" s="244">
        <v>8762.9800000000068</v>
      </c>
      <c r="AG22" s="244">
        <v>8762.9800000000014</v>
      </c>
      <c r="AH22" s="244">
        <v>8762.9800000000014</v>
      </c>
      <c r="AI22" s="244">
        <v>8762.98</v>
      </c>
      <c r="AJ22" s="244">
        <v>8762.9799999999977</v>
      </c>
      <c r="AK22" s="244">
        <v>8762.9799999999959</v>
      </c>
      <c r="AL22" s="244">
        <v>8762.9799999999977</v>
      </c>
      <c r="AM22" s="244">
        <v>8762.9799999999977</v>
      </c>
      <c r="AN22" s="244">
        <v>8762.9799999999977</v>
      </c>
      <c r="AO22" s="244">
        <v>8762.9799999999977</v>
      </c>
      <c r="AP22" s="244">
        <v>8762.9799999999959</v>
      </c>
      <c r="AQ22" s="244">
        <v>8762.9799999999977</v>
      </c>
      <c r="AR22" s="244">
        <v>8762.9799999999977</v>
      </c>
      <c r="AS22" s="244">
        <v>8762.9799999999977</v>
      </c>
      <c r="AT22" s="244">
        <v>8762.9799999999977</v>
      </c>
      <c r="AU22" s="244">
        <v>8762.9799999999977</v>
      </c>
      <c r="AV22" s="244">
        <v>8762.9799999999977</v>
      </c>
      <c r="AW22" s="244">
        <v>8762.9800000000014</v>
      </c>
      <c r="AX22" s="244">
        <v>8762.9800000000032</v>
      </c>
      <c r="AY22" s="244">
        <v>8762.98</v>
      </c>
      <c r="AZ22" s="244">
        <v>8762.9799999999959</v>
      </c>
    </row>
    <row r="23" spans="1:52" s="34" customFormat="1" x14ac:dyDescent="0.3">
      <c r="A23" s="295" t="s">
        <v>211</v>
      </c>
      <c r="B23" s="228">
        <v>215.79</v>
      </c>
      <c r="C23" s="228">
        <v>374.34</v>
      </c>
      <c r="D23" s="228">
        <v>0</v>
      </c>
      <c r="E23" s="228">
        <v>445.02000000000004</v>
      </c>
      <c r="F23" s="228">
        <v>0</v>
      </c>
      <c r="G23" s="228">
        <v>209</v>
      </c>
      <c r="H23" s="228">
        <v>0</v>
      </c>
      <c r="I23" s="228">
        <v>550.06999999999994</v>
      </c>
      <c r="J23" s="228">
        <v>676.80000000000007</v>
      </c>
      <c r="K23" s="228">
        <v>29.47</v>
      </c>
      <c r="L23" s="228">
        <v>480.87</v>
      </c>
      <c r="M23" s="228">
        <v>345.62000000000006</v>
      </c>
      <c r="N23" s="228">
        <v>955.5200000000001</v>
      </c>
      <c r="O23" s="228">
        <v>35.53</v>
      </c>
      <c r="P23" s="228">
        <v>535.99</v>
      </c>
      <c r="Q23" s="228">
        <v>570.3900000000001</v>
      </c>
      <c r="R23" s="228">
        <v>25.51</v>
      </c>
      <c r="S23" s="228">
        <v>10.19</v>
      </c>
      <c r="T23" s="228">
        <v>159.25</v>
      </c>
      <c r="U23" s="228">
        <v>206.44000000000003</v>
      </c>
      <c r="V23" s="228">
        <v>168.45999999999998</v>
      </c>
      <c r="W23" s="228">
        <v>44.42</v>
      </c>
      <c r="X23" s="228">
        <v>249.02360000000002</v>
      </c>
      <c r="Y23" s="228">
        <v>978.20640000000014</v>
      </c>
      <c r="Z23" s="228">
        <v>1338.7564000000002</v>
      </c>
      <c r="AA23" s="228">
        <v>0</v>
      </c>
      <c r="AB23" s="228">
        <v>0</v>
      </c>
      <c r="AC23" s="228">
        <v>0</v>
      </c>
      <c r="AD23" s="228">
        <v>59.25</v>
      </c>
      <c r="AE23" s="228">
        <v>206.93359999999998</v>
      </c>
      <c r="AF23" s="228">
        <v>0</v>
      </c>
      <c r="AG23" s="228">
        <v>160.57999999999998</v>
      </c>
      <c r="AH23" s="228">
        <v>321.68</v>
      </c>
      <c r="AI23" s="228">
        <v>0</v>
      </c>
      <c r="AJ23" s="228">
        <v>456.37999999999994</v>
      </c>
      <c r="AK23" s="228">
        <v>0</v>
      </c>
      <c r="AL23" s="228">
        <v>197.64</v>
      </c>
      <c r="AM23" s="228">
        <v>0</v>
      </c>
      <c r="AN23" s="228">
        <v>550.07000000000005</v>
      </c>
      <c r="AO23" s="228">
        <v>676.8</v>
      </c>
      <c r="AP23" s="228">
        <v>29.47</v>
      </c>
      <c r="AQ23" s="228">
        <v>480.87</v>
      </c>
      <c r="AR23" s="228">
        <v>345.62000000000006</v>
      </c>
      <c r="AS23" s="228">
        <v>955.52</v>
      </c>
      <c r="AT23" s="228">
        <v>35.53</v>
      </c>
      <c r="AU23" s="228">
        <v>535.99</v>
      </c>
      <c r="AV23" s="228">
        <v>570.3900000000001</v>
      </c>
      <c r="AW23" s="228">
        <v>25.51</v>
      </c>
      <c r="AX23" s="228">
        <v>10.19</v>
      </c>
      <c r="AY23" s="228">
        <v>1474.0463999999999</v>
      </c>
      <c r="AZ23" s="228">
        <v>1500</v>
      </c>
    </row>
    <row r="24" spans="1:52" s="34" customFormat="1" x14ac:dyDescent="0.3">
      <c r="A24" s="295" t="s">
        <v>212</v>
      </c>
      <c r="B24" s="228">
        <v>0</v>
      </c>
      <c r="C24" s="228">
        <v>215.79</v>
      </c>
      <c r="D24" s="228">
        <v>374.34</v>
      </c>
      <c r="E24" s="228">
        <v>0</v>
      </c>
      <c r="F24" s="228">
        <v>445.02</v>
      </c>
      <c r="G24" s="228">
        <v>0</v>
      </c>
      <c r="H24" s="228">
        <v>209</v>
      </c>
      <c r="I24" s="228">
        <v>0</v>
      </c>
      <c r="J24" s="228">
        <v>550.06999999999994</v>
      </c>
      <c r="K24" s="228">
        <v>676.8</v>
      </c>
      <c r="L24" s="228">
        <v>29.47</v>
      </c>
      <c r="M24" s="228">
        <v>480.87</v>
      </c>
      <c r="N24" s="228">
        <v>345.62000000000006</v>
      </c>
      <c r="O24" s="228">
        <v>955.52</v>
      </c>
      <c r="P24" s="228">
        <v>35.53</v>
      </c>
      <c r="Q24" s="228">
        <v>535.99000000000012</v>
      </c>
      <c r="R24" s="228">
        <v>570.3900000000001</v>
      </c>
      <c r="S24" s="228">
        <v>25.51</v>
      </c>
      <c r="T24" s="228">
        <v>10.19</v>
      </c>
      <c r="U24" s="228">
        <v>159.25</v>
      </c>
      <c r="V24" s="228">
        <v>206.44</v>
      </c>
      <c r="W24" s="228">
        <v>168.45999999999998</v>
      </c>
      <c r="X24" s="228">
        <v>44.42</v>
      </c>
      <c r="Y24" s="228">
        <v>249.02360000000002</v>
      </c>
      <c r="Z24" s="228">
        <v>978.20640000000003</v>
      </c>
      <c r="AA24" s="228">
        <v>1338.7564</v>
      </c>
      <c r="AB24" s="228">
        <v>0</v>
      </c>
      <c r="AC24" s="228">
        <v>0</v>
      </c>
      <c r="AD24" s="228">
        <v>0</v>
      </c>
      <c r="AE24" s="228">
        <v>59.25</v>
      </c>
      <c r="AF24" s="228">
        <v>206.93360000000001</v>
      </c>
      <c r="AG24" s="228">
        <v>0</v>
      </c>
      <c r="AH24" s="228">
        <v>160.58000000000001</v>
      </c>
      <c r="AI24" s="228">
        <v>321.68</v>
      </c>
      <c r="AJ24" s="228">
        <v>0</v>
      </c>
      <c r="AK24" s="228">
        <v>456.38</v>
      </c>
      <c r="AL24" s="228">
        <v>0</v>
      </c>
      <c r="AM24" s="228">
        <v>197.64</v>
      </c>
      <c r="AN24" s="228">
        <v>0</v>
      </c>
      <c r="AO24" s="228">
        <v>550.06999999999994</v>
      </c>
      <c r="AP24" s="228">
        <v>676.80000000000007</v>
      </c>
      <c r="AQ24" s="228">
        <v>29.47</v>
      </c>
      <c r="AR24" s="228">
        <v>480.87</v>
      </c>
      <c r="AS24" s="228">
        <v>345.62000000000006</v>
      </c>
      <c r="AT24" s="228">
        <v>955.5200000000001</v>
      </c>
      <c r="AU24" s="228">
        <v>35.53</v>
      </c>
      <c r="AV24" s="228">
        <v>535.99</v>
      </c>
      <c r="AW24" s="228">
        <v>570.3900000000001</v>
      </c>
      <c r="AX24" s="228">
        <v>25.51</v>
      </c>
      <c r="AY24" s="228">
        <v>10.19</v>
      </c>
      <c r="AZ24" s="228">
        <v>1474.0464000000004</v>
      </c>
    </row>
    <row r="25" spans="1:52" s="34" customFormat="1" x14ac:dyDescent="0.3">
      <c r="A25" s="295" t="s">
        <v>213</v>
      </c>
      <c r="B25" s="228">
        <v>8516.9599999999991</v>
      </c>
      <c r="C25" s="228">
        <v>8144.0100000000039</v>
      </c>
      <c r="D25" s="228">
        <v>8359.8000000000047</v>
      </c>
      <c r="E25" s="228">
        <v>8314.7300000000032</v>
      </c>
      <c r="F25" s="228">
        <v>8314.7300000000068</v>
      </c>
      <c r="G25" s="228">
        <v>8550.7500000000091</v>
      </c>
      <c r="H25" s="228">
        <v>8550.7500000000073</v>
      </c>
      <c r="I25" s="228">
        <v>8209.6800000000057</v>
      </c>
      <c r="J25" s="228">
        <v>7532.880000000001</v>
      </c>
      <c r="K25" s="228">
        <v>8053.4800000000005</v>
      </c>
      <c r="L25" s="228">
        <v>8249.41</v>
      </c>
      <c r="M25" s="228">
        <v>7933.2599999999984</v>
      </c>
      <c r="N25" s="228">
        <v>7458.6099999999969</v>
      </c>
      <c r="O25" s="228">
        <v>7768.6999999999989</v>
      </c>
      <c r="P25" s="228">
        <v>8188.2300000000014</v>
      </c>
      <c r="Q25" s="228">
        <v>7653.3700000000026</v>
      </c>
      <c r="R25" s="228">
        <v>8167.0800000000036</v>
      </c>
      <c r="S25" s="228">
        <v>8727.2800000000043</v>
      </c>
      <c r="T25" s="228">
        <v>8593.5399999999991</v>
      </c>
      <c r="U25" s="228">
        <v>8397.2899999999991</v>
      </c>
      <c r="V25" s="228">
        <v>8388.08</v>
      </c>
      <c r="W25" s="228">
        <v>8550.0999999999985</v>
      </c>
      <c r="X25" s="228">
        <v>8469.5363999999972</v>
      </c>
      <c r="Y25" s="228">
        <v>7535.7499999999991</v>
      </c>
      <c r="Z25" s="228">
        <v>6446.0171999999984</v>
      </c>
      <c r="AA25" s="228">
        <v>7424.2235999999975</v>
      </c>
      <c r="AB25" s="228">
        <v>8762.9799999999959</v>
      </c>
      <c r="AC25" s="228">
        <v>8762.9799999999977</v>
      </c>
      <c r="AD25" s="228">
        <v>8703.73</v>
      </c>
      <c r="AE25" s="228">
        <v>8496.7963999999993</v>
      </c>
      <c r="AF25" s="228">
        <v>8556.0464000000065</v>
      </c>
      <c r="AG25" s="228">
        <v>8602.4000000000015</v>
      </c>
      <c r="AH25" s="228">
        <v>8280.7200000000012</v>
      </c>
      <c r="AI25" s="228">
        <v>8441.3000000000011</v>
      </c>
      <c r="AJ25" s="228">
        <v>8306.5999999999985</v>
      </c>
      <c r="AK25" s="228">
        <v>8306.5999999999949</v>
      </c>
      <c r="AL25" s="228">
        <v>8565.3399999999965</v>
      </c>
      <c r="AM25" s="228">
        <v>8565.3399999999983</v>
      </c>
      <c r="AN25" s="228">
        <v>8212.909999999998</v>
      </c>
      <c r="AO25" s="228">
        <v>7536.1099999999988</v>
      </c>
      <c r="AP25" s="228">
        <v>8056.7099999999991</v>
      </c>
      <c r="AQ25" s="228">
        <v>8252.64</v>
      </c>
      <c r="AR25" s="228">
        <v>7936.489999999998</v>
      </c>
      <c r="AS25" s="228">
        <v>7461.8399999999983</v>
      </c>
      <c r="AT25" s="228">
        <v>7771.9299999999994</v>
      </c>
      <c r="AU25" s="228">
        <v>8191.46</v>
      </c>
      <c r="AV25" s="228">
        <v>7656.6000000000022</v>
      </c>
      <c r="AW25" s="228">
        <v>8167.0800000000045</v>
      </c>
      <c r="AX25" s="228">
        <v>8727.2800000000025</v>
      </c>
      <c r="AY25" s="228">
        <v>7278.7436000000007</v>
      </c>
      <c r="AZ25" s="228">
        <v>5788.9335999999994</v>
      </c>
    </row>
    <row r="26" spans="1:52" s="34" customFormat="1" x14ac:dyDescent="0.3">
      <c r="A26" s="295" t="s">
        <v>214</v>
      </c>
      <c r="B26" s="228">
        <v>30.23</v>
      </c>
      <c r="C26" s="228">
        <v>28.84</v>
      </c>
      <c r="D26" s="228">
        <v>28.84</v>
      </c>
      <c r="E26" s="228">
        <v>3.23</v>
      </c>
      <c r="F26" s="228">
        <v>3.23</v>
      </c>
      <c r="G26" s="228">
        <v>3.23</v>
      </c>
      <c r="H26" s="228">
        <v>3.23</v>
      </c>
      <c r="I26" s="228">
        <v>3.23</v>
      </c>
      <c r="J26" s="228">
        <v>3.23</v>
      </c>
      <c r="K26" s="228">
        <v>3.23</v>
      </c>
      <c r="L26" s="228">
        <v>3.23</v>
      </c>
      <c r="M26" s="228">
        <v>3.23</v>
      </c>
      <c r="N26" s="228">
        <v>3.23</v>
      </c>
      <c r="O26" s="228">
        <v>3.23</v>
      </c>
      <c r="P26" s="228">
        <v>3.23</v>
      </c>
      <c r="Q26" s="228">
        <v>3.23</v>
      </c>
      <c r="R26" s="228">
        <v>0</v>
      </c>
      <c r="S26" s="228">
        <v>0</v>
      </c>
      <c r="T26" s="228">
        <v>0</v>
      </c>
      <c r="U26" s="228">
        <v>0</v>
      </c>
      <c r="V26" s="228">
        <v>0</v>
      </c>
      <c r="W26" s="228">
        <v>0</v>
      </c>
      <c r="X26" s="228">
        <v>0</v>
      </c>
      <c r="Y26" s="228">
        <v>0</v>
      </c>
      <c r="Z26" s="228">
        <v>0</v>
      </c>
      <c r="AA26" s="228">
        <v>0</v>
      </c>
      <c r="AB26" s="228">
        <v>0</v>
      </c>
      <c r="AC26" s="228">
        <v>0</v>
      </c>
      <c r="AD26" s="228">
        <v>0</v>
      </c>
      <c r="AE26" s="228">
        <v>0</v>
      </c>
      <c r="AF26" s="228">
        <v>0</v>
      </c>
      <c r="AG26" s="228">
        <v>0</v>
      </c>
      <c r="AH26" s="228">
        <v>0</v>
      </c>
      <c r="AI26" s="228">
        <v>0</v>
      </c>
      <c r="AJ26" s="228">
        <v>0</v>
      </c>
      <c r="AK26" s="228">
        <v>0</v>
      </c>
      <c r="AL26" s="228">
        <v>0</v>
      </c>
      <c r="AM26" s="228">
        <v>0</v>
      </c>
      <c r="AN26" s="228">
        <v>0</v>
      </c>
      <c r="AO26" s="228">
        <v>0</v>
      </c>
      <c r="AP26" s="228">
        <v>0</v>
      </c>
      <c r="AQ26" s="228">
        <v>0</v>
      </c>
      <c r="AR26" s="228">
        <v>0</v>
      </c>
      <c r="AS26" s="228">
        <v>0</v>
      </c>
      <c r="AT26" s="228">
        <v>0</v>
      </c>
      <c r="AU26" s="228">
        <v>0</v>
      </c>
      <c r="AV26" s="228">
        <v>0</v>
      </c>
      <c r="AW26" s="228">
        <v>0</v>
      </c>
      <c r="AX26" s="228">
        <v>0</v>
      </c>
      <c r="AY26" s="228">
        <v>0</v>
      </c>
      <c r="AZ26" s="228">
        <v>0</v>
      </c>
    </row>
    <row r="27" spans="1:52" s="20" customFormat="1" ht="14" x14ac:dyDescent="0.3">
      <c r="A27" s="298" t="s">
        <v>88</v>
      </c>
      <c r="B27" s="244">
        <v>611.16999999999985</v>
      </c>
      <c r="C27" s="244">
        <v>611.16999999999985</v>
      </c>
      <c r="D27" s="244">
        <v>611.16999999999985</v>
      </c>
      <c r="E27" s="244">
        <v>611.16999999999985</v>
      </c>
      <c r="F27" s="244">
        <v>611.16999999999985</v>
      </c>
      <c r="G27" s="244">
        <v>611.16999999999985</v>
      </c>
      <c r="H27" s="244">
        <v>611.16999999999985</v>
      </c>
      <c r="I27" s="244">
        <v>611.16999999999985</v>
      </c>
      <c r="J27" s="244">
        <v>611.16999999999985</v>
      </c>
      <c r="K27" s="244">
        <v>611.16999999999996</v>
      </c>
      <c r="L27" s="244">
        <v>611.16999999999996</v>
      </c>
      <c r="M27" s="244">
        <v>611.16999999999996</v>
      </c>
      <c r="N27" s="244">
        <v>611.16999999999996</v>
      </c>
      <c r="O27" s="244">
        <v>611.16999999999996</v>
      </c>
      <c r="P27" s="244">
        <v>611.16999999999996</v>
      </c>
      <c r="Q27" s="244">
        <v>611.16999999999996</v>
      </c>
      <c r="R27" s="244">
        <v>611.16999999999996</v>
      </c>
      <c r="S27" s="244">
        <v>611.16999999999996</v>
      </c>
      <c r="T27" s="244">
        <v>611.16999999999996</v>
      </c>
      <c r="U27" s="244">
        <v>611.16999999999996</v>
      </c>
      <c r="V27" s="244">
        <v>611.16999999999996</v>
      </c>
      <c r="W27" s="244">
        <v>611.16999999999996</v>
      </c>
      <c r="X27" s="244">
        <v>611.16999999999996</v>
      </c>
      <c r="Y27" s="244">
        <v>611.16999999999996</v>
      </c>
      <c r="Z27" s="244">
        <v>611.16999999999996</v>
      </c>
      <c r="AA27" s="244">
        <v>611.16999999999996</v>
      </c>
      <c r="AB27" s="244">
        <v>611.16999999999996</v>
      </c>
      <c r="AC27" s="244">
        <v>611.16999999999996</v>
      </c>
      <c r="AD27" s="244">
        <v>611.16999999999996</v>
      </c>
      <c r="AE27" s="244">
        <v>611.16999999999996</v>
      </c>
      <c r="AF27" s="244">
        <v>611.16999999999996</v>
      </c>
      <c r="AG27" s="244">
        <v>611.16999999999996</v>
      </c>
      <c r="AH27" s="244">
        <v>611.16999999999996</v>
      </c>
      <c r="AI27" s="244">
        <v>611.16999999999996</v>
      </c>
      <c r="AJ27" s="244">
        <v>611.16999999999985</v>
      </c>
      <c r="AK27" s="244">
        <v>611.16999999999985</v>
      </c>
      <c r="AL27" s="244">
        <v>611.16999999999985</v>
      </c>
      <c r="AM27" s="244">
        <v>611.16999999999985</v>
      </c>
      <c r="AN27" s="244">
        <v>611.16999999999985</v>
      </c>
      <c r="AO27" s="244">
        <v>611.16999999999985</v>
      </c>
      <c r="AP27" s="244">
        <v>611.16999999999985</v>
      </c>
      <c r="AQ27" s="244">
        <v>611.16999999999985</v>
      </c>
      <c r="AR27" s="244">
        <v>611.16999999999985</v>
      </c>
      <c r="AS27" s="244">
        <v>611.16999999999985</v>
      </c>
      <c r="AT27" s="244">
        <v>611.16999999999985</v>
      </c>
      <c r="AU27" s="244">
        <v>611.16999999999985</v>
      </c>
      <c r="AV27" s="244">
        <v>611.16999999999985</v>
      </c>
      <c r="AW27" s="244">
        <v>611.16999999999985</v>
      </c>
      <c r="AX27" s="244">
        <v>611.16999999999985</v>
      </c>
      <c r="AY27" s="244">
        <v>611.16999999999985</v>
      </c>
      <c r="AZ27" s="244">
        <v>611.16999999999985</v>
      </c>
    </row>
    <row r="28" spans="1:52" s="20" customFormat="1" x14ac:dyDescent="0.3">
      <c r="A28" s="247" t="s">
        <v>215</v>
      </c>
      <c r="B28" s="228">
        <v>223.7</v>
      </c>
      <c r="C28" s="228">
        <v>223.7</v>
      </c>
      <c r="D28" s="228">
        <v>223.7</v>
      </c>
      <c r="E28" s="228">
        <v>223.7</v>
      </c>
      <c r="F28" s="228">
        <v>223.7</v>
      </c>
      <c r="G28" s="228">
        <v>223.7</v>
      </c>
      <c r="H28" s="228">
        <v>223.7</v>
      </c>
      <c r="I28" s="228">
        <v>223.7</v>
      </c>
      <c r="J28" s="228">
        <v>223.7</v>
      </c>
      <c r="K28" s="228">
        <v>223.7</v>
      </c>
      <c r="L28" s="228">
        <v>223.7</v>
      </c>
      <c r="M28" s="228">
        <v>223.7</v>
      </c>
      <c r="N28" s="228">
        <v>223.7</v>
      </c>
      <c r="O28" s="228">
        <v>223.7</v>
      </c>
      <c r="P28" s="228">
        <v>223.7</v>
      </c>
      <c r="Q28" s="228">
        <v>223.7</v>
      </c>
      <c r="R28" s="228">
        <v>223.7</v>
      </c>
      <c r="S28" s="228">
        <v>223.7</v>
      </c>
      <c r="T28" s="228">
        <v>223.7</v>
      </c>
      <c r="U28" s="228">
        <v>223.7</v>
      </c>
      <c r="V28" s="228">
        <v>223.7</v>
      </c>
      <c r="W28" s="228">
        <v>223.7</v>
      </c>
      <c r="X28" s="228">
        <v>223.7</v>
      </c>
      <c r="Y28" s="228">
        <v>223.7</v>
      </c>
      <c r="Z28" s="228">
        <v>223.7</v>
      </c>
      <c r="AA28" s="228">
        <v>223.7</v>
      </c>
      <c r="AB28" s="228">
        <v>223.7</v>
      </c>
      <c r="AC28" s="228">
        <v>223.7</v>
      </c>
      <c r="AD28" s="228">
        <v>223.7</v>
      </c>
      <c r="AE28" s="228">
        <v>223.7</v>
      </c>
      <c r="AF28" s="228">
        <v>223.7</v>
      </c>
      <c r="AG28" s="228">
        <v>223.7</v>
      </c>
      <c r="AH28" s="228">
        <v>223.7</v>
      </c>
      <c r="AI28" s="228">
        <v>223.7</v>
      </c>
      <c r="AJ28" s="228">
        <v>223.7</v>
      </c>
      <c r="AK28" s="228">
        <v>223.7</v>
      </c>
      <c r="AL28" s="228">
        <v>223.7</v>
      </c>
      <c r="AM28" s="228">
        <v>223.7</v>
      </c>
      <c r="AN28" s="228">
        <v>223.7</v>
      </c>
      <c r="AO28" s="228">
        <v>223.7</v>
      </c>
      <c r="AP28" s="228">
        <v>223.7</v>
      </c>
      <c r="AQ28" s="228">
        <v>223.7</v>
      </c>
      <c r="AR28" s="228">
        <v>223.7</v>
      </c>
      <c r="AS28" s="228">
        <v>223.7</v>
      </c>
      <c r="AT28" s="228">
        <v>223.7</v>
      </c>
      <c r="AU28" s="228">
        <v>223.7</v>
      </c>
      <c r="AV28" s="228">
        <v>223.7</v>
      </c>
      <c r="AW28" s="228">
        <v>223.7</v>
      </c>
      <c r="AX28" s="228">
        <v>223.7</v>
      </c>
      <c r="AY28" s="228">
        <v>223.7</v>
      </c>
      <c r="AZ28" s="228">
        <v>223.7</v>
      </c>
    </row>
    <row r="29" spans="1:52" s="20" customFormat="1" x14ac:dyDescent="0.3">
      <c r="A29" s="247" t="s">
        <v>216</v>
      </c>
      <c r="B29" s="228">
        <v>387.46999999999997</v>
      </c>
      <c r="C29" s="228">
        <v>387.46999999999997</v>
      </c>
      <c r="D29" s="228">
        <v>387.46999999999997</v>
      </c>
      <c r="E29" s="228">
        <v>387.46999999999997</v>
      </c>
      <c r="F29" s="228">
        <v>387.46999999999997</v>
      </c>
      <c r="G29" s="228">
        <v>387.46999999999997</v>
      </c>
      <c r="H29" s="228">
        <v>387.46999999999997</v>
      </c>
      <c r="I29" s="228">
        <v>387.46999999999997</v>
      </c>
      <c r="J29" s="228">
        <v>387.46999999999997</v>
      </c>
      <c r="K29" s="228">
        <v>387.47000000000008</v>
      </c>
      <c r="L29" s="228">
        <v>387.47000000000008</v>
      </c>
      <c r="M29" s="228">
        <v>387.47000000000008</v>
      </c>
      <c r="N29" s="228">
        <v>387.47000000000008</v>
      </c>
      <c r="O29" s="228">
        <v>387.47000000000008</v>
      </c>
      <c r="P29" s="228">
        <v>387.47000000000008</v>
      </c>
      <c r="Q29" s="228">
        <v>387.47000000000008</v>
      </c>
      <c r="R29" s="228">
        <v>387.47000000000008</v>
      </c>
      <c r="S29" s="228">
        <v>387.47000000000008</v>
      </c>
      <c r="T29" s="228">
        <v>387.47000000000008</v>
      </c>
      <c r="U29" s="228">
        <v>387.47000000000008</v>
      </c>
      <c r="V29" s="228">
        <v>387.47000000000008</v>
      </c>
      <c r="W29" s="228">
        <v>387.47000000000008</v>
      </c>
      <c r="X29" s="228">
        <v>387.47000000000008</v>
      </c>
      <c r="Y29" s="228">
        <v>387.47000000000008</v>
      </c>
      <c r="Z29" s="228">
        <v>387.47000000000008</v>
      </c>
      <c r="AA29" s="228">
        <v>387.47000000000008</v>
      </c>
      <c r="AB29" s="228">
        <v>387.47000000000008</v>
      </c>
      <c r="AC29" s="228">
        <v>387.47000000000008</v>
      </c>
      <c r="AD29" s="228">
        <v>387.47000000000008</v>
      </c>
      <c r="AE29" s="228">
        <v>387.47000000000008</v>
      </c>
      <c r="AF29" s="228">
        <v>387.47000000000008</v>
      </c>
      <c r="AG29" s="228">
        <v>387.47000000000008</v>
      </c>
      <c r="AH29" s="228">
        <v>387.47000000000008</v>
      </c>
      <c r="AI29" s="228">
        <v>387.47000000000008</v>
      </c>
      <c r="AJ29" s="228">
        <v>387.46999999999997</v>
      </c>
      <c r="AK29" s="228">
        <v>387.46999999999997</v>
      </c>
      <c r="AL29" s="228">
        <v>387.46999999999997</v>
      </c>
      <c r="AM29" s="228">
        <v>387.46999999999997</v>
      </c>
      <c r="AN29" s="228">
        <v>387.46999999999997</v>
      </c>
      <c r="AO29" s="228">
        <v>387.46999999999997</v>
      </c>
      <c r="AP29" s="228">
        <v>387.46999999999997</v>
      </c>
      <c r="AQ29" s="228">
        <v>387.46999999999997</v>
      </c>
      <c r="AR29" s="228">
        <v>387.46999999999997</v>
      </c>
      <c r="AS29" s="228">
        <v>387.46999999999997</v>
      </c>
      <c r="AT29" s="228">
        <v>387.46999999999997</v>
      </c>
      <c r="AU29" s="228">
        <v>387.46999999999997</v>
      </c>
      <c r="AV29" s="228">
        <v>387.46999999999997</v>
      </c>
      <c r="AW29" s="228">
        <v>387.46999999999997</v>
      </c>
      <c r="AX29" s="228">
        <v>387.46999999999997</v>
      </c>
      <c r="AY29" s="228">
        <v>387.46999999999997</v>
      </c>
      <c r="AZ29" s="228">
        <v>387.46999999999997</v>
      </c>
    </row>
    <row r="30" spans="1:52" s="20" customFormat="1" ht="14" x14ac:dyDescent="0.3">
      <c r="A30" s="298" t="s">
        <v>89</v>
      </c>
      <c r="B30" s="244">
        <v>3030.7400000000011</v>
      </c>
      <c r="C30" s="244">
        <v>3030.7400000000011</v>
      </c>
      <c r="D30" s="244">
        <v>3030.7400000000011</v>
      </c>
      <c r="E30" s="244">
        <v>3030.7400000000011</v>
      </c>
      <c r="F30" s="244">
        <v>3030.7400000000011</v>
      </c>
      <c r="G30" s="244">
        <v>3030.7400000000011</v>
      </c>
      <c r="H30" s="244">
        <v>3030.7400000000011</v>
      </c>
      <c r="I30" s="244">
        <v>3030.7400000000016</v>
      </c>
      <c r="J30" s="244">
        <v>3030.7400000000016</v>
      </c>
      <c r="K30" s="244">
        <v>3030.7400000000016</v>
      </c>
      <c r="L30" s="244">
        <v>3030.7400000000016</v>
      </c>
      <c r="M30" s="244">
        <v>3030.7400000000016</v>
      </c>
      <c r="N30" s="244">
        <v>3030.7400000000016</v>
      </c>
      <c r="O30" s="244">
        <v>3030.7400000000016</v>
      </c>
      <c r="P30" s="244">
        <v>3030.7400000000016</v>
      </c>
      <c r="Q30" s="244">
        <v>3030.7400000000016</v>
      </c>
      <c r="R30" s="244">
        <v>3030.7400000000016</v>
      </c>
      <c r="S30" s="244">
        <v>3030.7400000000016</v>
      </c>
      <c r="T30" s="244">
        <v>3030.7400000000016</v>
      </c>
      <c r="U30" s="244">
        <v>3030.7400000000016</v>
      </c>
      <c r="V30" s="244">
        <v>3030.7400000000021</v>
      </c>
      <c r="W30" s="244">
        <v>3030.7400000000021</v>
      </c>
      <c r="X30" s="244">
        <v>3030.7400000000021</v>
      </c>
      <c r="Y30" s="244">
        <v>3030.7400000000021</v>
      </c>
      <c r="Z30" s="244">
        <v>3030.7400000000021</v>
      </c>
      <c r="AA30" s="244">
        <v>3030.7400000000021</v>
      </c>
      <c r="AB30" s="244">
        <v>3030.7400000000021</v>
      </c>
      <c r="AC30" s="244">
        <v>3030.7400000000021</v>
      </c>
      <c r="AD30" s="244">
        <v>3030.7400000000021</v>
      </c>
      <c r="AE30" s="244">
        <v>3030.7400000000021</v>
      </c>
      <c r="AF30" s="244">
        <v>3030.7400000000021</v>
      </c>
      <c r="AG30" s="244">
        <v>3030.7400000000021</v>
      </c>
      <c r="AH30" s="244">
        <v>3030.7400000000021</v>
      </c>
      <c r="AI30" s="244">
        <v>3030.7400000000021</v>
      </c>
      <c r="AJ30" s="244">
        <v>3030.7400000000021</v>
      </c>
      <c r="AK30" s="244">
        <v>3030.7400000000021</v>
      </c>
      <c r="AL30" s="244">
        <v>3030.7400000000021</v>
      </c>
      <c r="AM30" s="244">
        <v>3030.7400000000021</v>
      </c>
      <c r="AN30" s="244">
        <v>3030.7400000000021</v>
      </c>
      <c r="AO30" s="244">
        <v>3030.7400000000021</v>
      </c>
      <c r="AP30" s="244">
        <v>3030.7400000000021</v>
      </c>
      <c r="AQ30" s="244">
        <v>3030.7400000000021</v>
      </c>
      <c r="AR30" s="244">
        <v>3030.7400000000016</v>
      </c>
      <c r="AS30" s="244">
        <v>3030.7400000000016</v>
      </c>
      <c r="AT30" s="244">
        <v>3030.7400000000016</v>
      </c>
      <c r="AU30" s="244">
        <v>3030.7400000000016</v>
      </c>
      <c r="AV30" s="244">
        <v>3030.7400000000016</v>
      </c>
      <c r="AW30" s="244">
        <v>3030.7400000000016</v>
      </c>
      <c r="AX30" s="244">
        <v>3030.7400000000016</v>
      </c>
      <c r="AY30" s="244">
        <v>3030.7400000000016</v>
      </c>
      <c r="AZ30" s="244">
        <v>3030.7400000000016</v>
      </c>
    </row>
    <row r="31" spans="1:52" s="20" customFormat="1" x14ac:dyDescent="0.3">
      <c r="A31" s="247" t="s">
        <v>217</v>
      </c>
      <c r="B31" s="228">
        <v>530.28999999999974</v>
      </c>
      <c r="C31" s="228">
        <v>530.28999999999974</v>
      </c>
      <c r="D31" s="228">
        <v>530.28999999999974</v>
      </c>
      <c r="E31" s="228">
        <v>530.28999999999974</v>
      </c>
      <c r="F31" s="228">
        <v>530.28999999999974</v>
      </c>
      <c r="G31" s="228">
        <v>530.28999999999974</v>
      </c>
      <c r="H31" s="228">
        <v>530.28999999999974</v>
      </c>
      <c r="I31" s="228">
        <v>530.28999999999974</v>
      </c>
      <c r="J31" s="228">
        <v>530.28999999999974</v>
      </c>
      <c r="K31" s="228">
        <v>530.28999999999974</v>
      </c>
      <c r="L31" s="228">
        <v>530.28999999999974</v>
      </c>
      <c r="M31" s="228">
        <v>530.28999999999974</v>
      </c>
      <c r="N31" s="228">
        <v>530.28999999999974</v>
      </c>
      <c r="O31" s="228">
        <v>530.28999999999974</v>
      </c>
      <c r="P31" s="228">
        <v>530.28999999999974</v>
      </c>
      <c r="Q31" s="228">
        <v>530.28999999999974</v>
      </c>
      <c r="R31" s="228">
        <v>530.28999999999974</v>
      </c>
      <c r="S31" s="228">
        <v>530.28999999999974</v>
      </c>
      <c r="T31" s="228">
        <v>530.28999999999974</v>
      </c>
      <c r="U31" s="228">
        <v>530.28999999999974</v>
      </c>
      <c r="V31" s="228">
        <v>530.28999999999974</v>
      </c>
      <c r="W31" s="228">
        <v>530.28999999999974</v>
      </c>
      <c r="X31" s="228">
        <v>530.28999999999974</v>
      </c>
      <c r="Y31" s="228">
        <v>530.28999999999974</v>
      </c>
      <c r="Z31" s="228">
        <v>530.28999999999974</v>
      </c>
      <c r="AA31" s="228">
        <v>530.28999999999974</v>
      </c>
      <c r="AB31" s="228">
        <v>530.28999999999974</v>
      </c>
      <c r="AC31" s="228">
        <v>530.28999999999974</v>
      </c>
      <c r="AD31" s="228">
        <v>530.28999999999974</v>
      </c>
      <c r="AE31" s="228">
        <v>530.28999999999974</v>
      </c>
      <c r="AF31" s="228">
        <v>530.28999999999974</v>
      </c>
      <c r="AG31" s="228">
        <v>530.28999999999974</v>
      </c>
      <c r="AH31" s="228">
        <v>530.28999999999974</v>
      </c>
      <c r="AI31" s="228">
        <v>530.28999999999974</v>
      </c>
      <c r="AJ31" s="228">
        <v>530.28999999999974</v>
      </c>
      <c r="AK31" s="228">
        <v>530.28999999999974</v>
      </c>
      <c r="AL31" s="228">
        <v>530.28999999999974</v>
      </c>
      <c r="AM31" s="228">
        <v>530.28999999999974</v>
      </c>
      <c r="AN31" s="228">
        <v>530.28999999999974</v>
      </c>
      <c r="AO31" s="228">
        <v>530.28999999999974</v>
      </c>
      <c r="AP31" s="228">
        <v>530.28999999999974</v>
      </c>
      <c r="AQ31" s="228">
        <v>530.28999999999974</v>
      </c>
      <c r="AR31" s="228">
        <v>530.28999999999974</v>
      </c>
      <c r="AS31" s="228">
        <v>530.28999999999974</v>
      </c>
      <c r="AT31" s="228">
        <v>530.28999999999974</v>
      </c>
      <c r="AU31" s="228">
        <v>530.28999999999974</v>
      </c>
      <c r="AV31" s="228">
        <v>530.28999999999974</v>
      </c>
      <c r="AW31" s="228">
        <v>530.28999999999974</v>
      </c>
      <c r="AX31" s="228">
        <v>530.28999999999974</v>
      </c>
      <c r="AY31" s="228">
        <v>530.28999999999974</v>
      </c>
      <c r="AZ31" s="228">
        <v>530.28999999999974</v>
      </c>
    </row>
    <row r="32" spans="1:52" s="20" customFormat="1" x14ac:dyDescent="0.3">
      <c r="A32" s="247" t="s">
        <v>218</v>
      </c>
      <c r="B32" s="228">
        <v>2500.4500000000007</v>
      </c>
      <c r="C32" s="228">
        <v>2500.4500000000007</v>
      </c>
      <c r="D32" s="228">
        <v>2500.4500000000007</v>
      </c>
      <c r="E32" s="228">
        <v>2500.4500000000007</v>
      </c>
      <c r="F32" s="228">
        <v>2500.4500000000007</v>
      </c>
      <c r="G32" s="228">
        <v>2500.4500000000007</v>
      </c>
      <c r="H32" s="228">
        <v>2500.4500000000007</v>
      </c>
      <c r="I32" s="228">
        <v>2500.4500000000007</v>
      </c>
      <c r="J32" s="228">
        <v>2500.4500000000012</v>
      </c>
      <c r="K32" s="228">
        <v>2500.4500000000012</v>
      </c>
      <c r="L32" s="228">
        <v>2500.4500000000012</v>
      </c>
      <c r="M32" s="228">
        <v>2500.4500000000012</v>
      </c>
      <c r="N32" s="228">
        <v>2500.4500000000012</v>
      </c>
      <c r="O32" s="228">
        <v>2500.4500000000012</v>
      </c>
      <c r="P32" s="228">
        <v>2500.4500000000012</v>
      </c>
      <c r="Q32" s="228">
        <v>2500.4500000000012</v>
      </c>
      <c r="R32" s="228">
        <v>2500.4500000000012</v>
      </c>
      <c r="S32" s="228">
        <v>2500.4500000000012</v>
      </c>
      <c r="T32" s="228">
        <v>2500.4500000000012</v>
      </c>
      <c r="U32" s="228">
        <v>2500.4500000000012</v>
      </c>
      <c r="V32" s="228">
        <v>2500.4500000000012</v>
      </c>
      <c r="W32" s="228">
        <v>2500.4500000000012</v>
      </c>
      <c r="X32" s="228">
        <v>2500.4500000000012</v>
      </c>
      <c r="Y32" s="228">
        <v>2500.4500000000012</v>
      </c>
      <c r="Z32" s="228">
        <v>2500.4500000000012</v>
      </c>
      <c r="AA32" s="228">
        <v>2500.4500000000012</v>
      </c>
      <c r="AB32" s="228">
        <v>2500.4500000000012</v>
      </c>
      <c r="AC32" s="228">
        <v>2500.4500000000012</v>
      </c>
      <c r="AD32" s="228">
        <v>2500.4500000000012</v>
      </c>
      <c r="AE32" s="228">
        <v>2500.4500000000012</v>
      </c>
      <c r="AF32" s="228">
        <v>2500.4500000000012</v>
      </c>
      <c r="AG32" s="228">
        <v>2500.4500000000012</v>
      </c>
      <c r="AH32" s="228">
        <v>2500.4500000000012</v>
      </c>
      <c r="AI32" s="228">
        <v>2500.4500000000012</v>
      </c>
      <c r="AJ32" s="228">
        <v>2500.4500000000012</v>
      </c>
      <c r="AK32" s="228">
        <v>2500.4500000000012</v>
      </c>
      <c r="AL32" s="228">
        <v>2500.4500000000012</v>
      </c>
      <c r="AM32" s="228">
        <v>2500.4500000000012</v>
      </c>
      <c r="AN32" s="228">
        <v>2500.4500000000012</v>
      </c>
      <c r="AO32" s="228">
        <v>2500.4500000000012</v>
      </c>
      <c r="AP32" s="228">
        <v>2500.4500000000012</v>
      </c>
      <c r="AQ32" s="228">
        <v>2500.4500000000012</v>
      </c>
      <c r="AR32" s="228">
        <v>2500.4500000000012</v>
      </c>
      <c r="AS32" s="228">
        <v>2500.4500000000012</v>
      </c>
      <c r="AT32" s="228">
        <v>2500.4500000000012</v>
      </c>
      <c r="AU32" s="228">
        <v>2500.4500000000012</v>
      </c>
      <c r="AV32" s="228">
        <v>2500.4500000000012</v>
      </c>
      <c r="AW32" s="228">
        <v>2500.4500000000012</v>
      </c>
      <c r="AX32" s="228">
        <v>2500.4500000000012</v>
      </c>
      <c r="AY32" s="228">
        <v>2500.4500000000012</v>
      </c>
      <c r="AZ32" s="228">
        <v>2500.4500000000012</v>
      </c>
    </row>
    <row r="33" spans="1:52" s="20" customFormat="1" x14ac:dyDescent="0.3">
      <c r="A33" s="247" t="s">
        <v>219</v>
      </c>
      <c r="B33" s="228">
        <v>0</v>
      </c>
      <c r="C33" s="228">
        <v>0</v>
      </c>
      <c r="D33" s="228">
        <v>0</v>
      </c>
      <c r="E33" s="228">
        <v>0</v>
      </c>
      <c r="F33" s="228">
        <v>0</v>
      </c>
      <c r="G33" s="228">
        <v>0</v>
      </c>
      <c r="H33" s="228">
        <v>0</v>
      </c>
      <c r="I33" s="228">
        <v>0</v>
      </c>
      <c r="J33" s="228">
        <v>0</v>
      </c>
      <c r="K33" s="228">
        <v>0</v>
      </c>
      <c r="L33" s="228">
        <v>0</v>
      </c>
      <c r="M33" s="228">
        <v>0</v>
      </c>
      <c r="N33" s="228">
        <v>0</v>
      </c>
      <c r="O33" s="228">
        <v>0</v>
      </c>
      <c r="P33" s="228">
        <v>0</v>
      </c>
      <c r="Q33" s="228">
        <v>0</v>
      </c>
      <c r="R33" s="228">
        <v>0</v>
      </c>
      <c r="S33" s="228">
        <v>0</v>
      </c>
      <c r="T33" s="228">
        <v>0</v>
      </c>
      <c r="U33" s="228">
        <v>0</v>
      </c>
      <c r="V33" s="228">
        <v>0</v>
      </c>
      <c r="W33" s="228">
        <v>0</v>
      </c>
      <c r="X33" s="228">
        <v>0</v>
      </c>
      <c r="Y33" s="228">
        <v>0</v>
      </c>
      <c r="Z33" s="228">
        <v>0</v>
      </c>
      <c r="AA33" s="228">
        <v>0</v>
      </c>
      <c r="AB33" s="228">
        <v>0</v>
      </c>
      <c r="AC33" s="228">
        <v>0</v>
      </c>
      <c r="AD33" s="228">
        <v>0</v>
      </c>
      <c r="AE33" s="228">
        <v>0</v>
      </c>
      <c r="AF33" s="228">
        <v>0</v>
      </c>
      <c r="AG33" s="228">
        <v>0</v>
      </c>
      <c r="AH33" s="228">
        <v>0</v>
      </c>
      <c r="AI33" s="228">
        <v>0</v>
      </c>
      <c r="AJ33" s="228">
        <v>0</v>
      </c>
      <c r="AK33" s="228">
        <v>0</v>
      </c>
      <c r="AL33" s="228">
        <v>0</v>
      </c>
      <c r="AM33" s="228">
        <v>0</v>
      </c>
      <c r="AN33" s="228">
        <v>0</v>
      </c>
      <c r="AO33" s="228">
        <v>0</v>
      </c>
      <c r="AP33" s="228">
        <v>0</v>
      </c>
      <c r="AQ33" s="228">
        <v>0</v>
      </c>
      <c r="AR33" s="228">
        <v>0</v>
      </c>
      <c r="AS33" s="228">
        <v>0</v>
      </c>
      <c r="AT33" s="228">
        <v>0</v>
      </c>
      <c r="AU33" s="228">
        <v>0</v>
      </c>
      <c r="AV33" s="228">
        <v>0</v>
      </c>
      <c r="AW33" s="228">
        <v>0</v>
      </c>
      <c r="AX33" s="228">
        <v>0</v>
      </c>
      <c r="AY33" s="228">
        <v>0</v>
      </c>
      <c r="AZ33" s="228">
        <v>0</v>
      </c>
    </row>
    <row r="34" spans="1:52" x14ac:dyDescent="0.3">
      <c r="A34" s="293" t="s">
        <v>86</v>
      </c>
      <c r="B34" s="294">
        <v>12404.890000000005</v>
      </c>
      <c r="C34" s="294">
        <v>12404.89</v>
      </c>
      <c r="D34" s="294">
        <v>12404.89</v>
      </c>
      <c r="E34" s="294">
        <v>12404.889999999996</v>
      </c>
      <c r="F34" s="294">
        <v>12404.890000000001</v>
      </c>
      <c r="G34" s="294">
        <v>12404.890000000003</v>
      </c>
      <c r="H34" s="294">
        <v>12404.890000000003</v>
      </c>
      <c r="I34" s="294">
        <v>12404.890000000005</v>
      </c>
      <c r="J34" s="294">
        <v>12404.890000000014</v>
      </c>
      <c r="K34" s="294">
        <v>12404.89000000001</v>
      </c>
      <c r="L34" s="294">
        <v>12404.89000000001</v>
      </c>
      <c r="M34" s="294">
        <v>12404.890000000007</v>
      </c>
      <c r="N34" s="294">
        <v>12404.89000000001</v>
      </c>
      <c r="O34" s="294">
        <v>12404.89000000001</v>
      </c>
      <c r="P34" s="294">
        <v>12404.890000000007</v>
      </c>
      <c r="Q34" s="294">
        <v>12404.890000000009</v>
      </c>
      <c r="R34" s="294">
        <v>12404.890000000007</v>
      </c>
      <c r="S34" s="294">
        <v>12404.890000000009</v>
      </c>
      <c r="T34" s="294">
        <v>12404.890000000005</v>
      </c>
      <c r="U34" s="294">
        <v>12404.890000000003</v>
      </c>
      <c r="V34" s="294">
        <v>12404.890000000003</v>
      </c>
      <c r="W34" s="294">
        <v>12404.890000000005</v>
      </c>
      <c r="X34" s="294">
        <v>12404.890000000005</v>
      </c>
      <c r="Y34" s="294">
        <v>12404.890000000001</v>
      </c>
      <c r="Z34" s="294">
        <v>12404.890000000007</v>
      </c>
      <c r="AA34" s="294">
        <v>12404.890000000007</v>
      </c>
      <c r="AB34" s="294">
        <v>12404.890000000005</v>
      </c>
      <c r="AC34" s="294">
        <v>12404.890000000005</v>
      </c>
      <c r="AD34" s="294">
        <v>12404.890000000007</v>
      </c>
      <c r="AE34" s="294">
        <v>12404.890000000007</v>
      </c>
      <c r="AF34" s="294">
        <v>12404.890000000009</v>
      </c>
      <c r="AG34" s="294">
        <v>12404.890000000009</v>
      </c>
      <c r="AH34" s="294">
        <v>12404.89000000001</v>
      </c>
      <c r="AI34" s="294">
        <v>12404.89000000001</v>
      </c>
      <c r="AJ34" s="294">
        <v>12404.890000000009</v>
      </c>
      <c r="AK34" s="294">
        <v>12404.890000000009</v>
      </c>
      <c r="AL34" s="294">
        <v>12404.890000000014</v>
      </c>
      <c r="AM34" s="294">
        <v>12404.890000000012</v>
      </c>
      <c r="AN34" s="294">
        <v>12404.890000000012</v>
      </c>
      <c r="AO34" s="294">
        <v>12404.89000000001</v>
      </c>
      <c r="AP34" s="294">
        <v>12404.890000000007</v>
      </c>
      <c r="AQ34" s="294">
        <v>12404.890000000007</v>
      </c>
      <c r="AR34" s="294">
        <v>12404.890000000009</v>
      </c>
      <c r="AS34" s="294">
        <v>12404.890000000005</v>
      </c>
      <c r="AT34" s="294">
        <v>12404.890000000009</v>
      </c>
      <c r="AU34" s="294">
        <v>12404.89000000001</v>
      </c>
      <c r="AV34" s="294">
        <v>12404.890000000014</v>
      </c>
      <c r="AW34" s="294">
        <v>12404.890000000009</v>
      </c>
      <c r="AX34" s="294">
        <v>12404.890000000009</v>
      </c>
      <c r="AY34" s="294">
        <v>12404.89000000001</v>
      </c>
      <c r="AZ34" s="294">
        <v>12404.890000000001</v>
      </c>
    </row>
    <row r="35" spans="1:52" s="28" customFormat="1" x14ac:dyDescent="0.3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</row>
    <row r="36" spans="1:52" s="22" customFormat="1" x14ac:dyDescent="0.3">
      <c r="A36" s="299" t="str">
        <f>CONCATENATE("Premech Plt Acres (ages 1-",'Model Assumptions'!B19-1,")",)</f>
        <v>Premech Plt Acres (ages 1-11)</v>
      </c>
      <c r="B36" s="291">
        <v>3494.559999999999</v>
      </c>
      <c r="C36" s="291">
        <v>3063.8099999999995</v>
      </c>
      <c r="D36" s="291">
        <v>3078.91</v>
      </c>
      <c r="E36" s="291">
        <v>3358.8499999999995</v>
      </c>
      <c r="F36" s="291">
        <v>3358.8499999999995</v>
      </c>
      <c r="G36" s="291">
        <v>3368.5300000000007</v>
      </c>
      <c r="H36" s="291">
        <v>2587.0700000000006</v>
      </c>
      <c r="I36" s="291">
        <v>2583.3399999999997</v>
      </c>
      <c r="J36" s="291">
        <v>2583.3399999999997</v>
      </c>
      <c r="K36" s="291">
        <v>2865.4399999999996</v>
      </c>
      <c r="L36" s="291">
        <v>2915.9600000000005</v>
      </c>
      <c r="M36" s="291">
        <v>2500.4899999999993</v>
      </c>
      <c r="N36" s="291">
        <v>2981.3600000000006</v>
      </c>
      <c r="O36" s="291">
        <v>3111.1900000000014</v>
      </c>
      <c r="P36" s="291">
        <v>3692.3700000000017</v>
      </c>
      <c r="Q36" s="291">
        <v>3727.900000000001</v>
      </c>
      <c r="R36" s="291">
        <v>3818.8700000000003</v>
      </c>
      <c r="S36" s="291">
        <v>4389.2600000000011</v>
      </c>
      <c r="T36" s="291">
        <v>4205.7699999999995</v>
      </c>
      <c r="U36" s="291">
        <v>4215.96</v>
      </c>
      <c r="V36" s="291">
        <v>3825.1399999999994</v>
      </c>
      <c r="W36" s="291">
        <v>3354.7799999999988</v>
      </c>
      <c r="X36" s="291">
        <v>3493.7699999999991</v>
      </c>
      <c r="Y36" s="291">
        <v>3057.3199999999997</v>
      </c>
      <c r="Z36" s="291">
        <v>2960.7236000000007</v>
      </c>
      <c r="AA36" s="291">
        <v>2983.4100000000003</v>
      </c>
      <c r="AB36" s="291">
        <v>4286.6364000000012</v>
      </c>
      <c r="AC36" s="291">
        <v>3750.6464000000005</v>
      </c>
      <c r="AD36" s="291">
        <v>3180.2563999999998</v>
      </c>
      <c r="AE36" s="291">
        <v>3154.7464</v>
      </c>
      <c r="AF36" s="291">
        <v>3203.8063999999999</v>
      </c>
      <c r="AG36" s="291">
        <v>3251.49</v>
      </c>
      <c r="AH36" s="291">
        <v>3045.0499999999997</v>
      </c>
      <c r="AI36" s="291">
        <v>3037.17</v>
      </c>
      <c r="AJ36" s="291">
        <v>3314.43</v>
      </c>
      <c r="AK36" s="291">
        <v>3065.4064000000003</v>
      </c>
      <c r="AL36" s="291">
        <v>2543.5800000000004</v>
      </c>
      <c r="AM36" s="291">
        <v>1204.8235999999997</v>
      </c>
      <c r="AN36" s="291">
        <v>1402.4635999999998</v>
      </c>
      <c r="AO36" s="291">
        <v>1402.4635999999998</v>
      </c>
      <c r="AP36" s="291">
        <v>1952.5335999999995</v>
      </c>
      <c r="AQ36" s="291">
        <v>2570.0835999999999</v>
      </c>
      <c r="AR36" s="291">
        <v>2392.62</v>
      </c>
      <c r="AS36" s="291">
        <v>2873.4900000000002</v>
      </c>
      <c r="AT36" s="291">
        <v>3058.5300000000011</v>
      </c>
      <c r="AU36" s="291">
        <v>3692.3700000000003</v>
      </c>
      <c r="AV36" s="291">
        <v>3727.9</v>
      </c>
      <c r="AW36" s="291">
        <v>3807.5099999999998</v>
      </c>
      <c r="AX36" s="291">
        <v>4377.8999999999996</v>
      </c>
      <c r="AY36" s="291">
        <v>4205.7699999999995</v>
      </c>
      <c r="AZ36" s="291">
        <v>4215.96</v>
      </c>
    </row>
    <row r="37" spans="1:52" x14ac:dyDescent="0.3">
      <c r="A37" s="224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</row>
    <row r="38" spans="1:52" ht="15.5" x14ac:dyDescent="0.35">
      <c r="A38" s="246" t="s">
        <v>220</v>
      </c>
      <c r="B38" s="224"/>
      <c r="C38" s="224"/>
      <c r="D38" s="224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</row>
    <row r="39" spans="1:52" ht="14" x14ac:dyDescent="0.3">
      <c r="A39" s="138" t="s">
        <v>221</v>
      </c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</row>
    <row r="40" spans="1:52" s="35" customFormat="1" x14ac:dyDescent="0.3">
      <c r="A40" s="299" t="s">
        <v>222</v>
      </c>
      <c r="B40" s="300">
        <v>5052.630000000001</v>
      </c>
      <c r="C40" s="300">
        <v>5109.0400000000036</v>
      </c>
      <c r="D40" s="300">
        <v>5309.7300000000041</v>
      </c>
      <c r="E40" s="300">
        <v>4959.1100000000015</v>
      </c>
      <c r="F40" s="300">
        <v>4959.1100000000015</v>
      </c>
      <c r="G40" s="300">
        <v>5185.45</v>
      </c>
      <c r="H40" s="300">
        <v>5966.9100000000035</v>
      </c>
      <c r="I40" s="300">
        <v>5629.5700000000015</v>
      </c>
      <c r="J40" s="300">
        <v>4952.7699999999995</v>
      </c>
      <c r="K40" s="300">
        <v>5191.2699999999986</v>
      </c>
      <c r="L40" s="300">
        <v>5336.6799999999994</v>
      </c>
      <c r="M40" s="300">
        <v>5435.9999999999991</v>
      </c>
      <c r="N40" s="300">
        <v>4480.4800000000014</v>
      </c>
      <c r="O40" s="300">
        <v>4660.7400000000016</v>
      </c>
      <c r="P40" s="300">
        <v>4499.0899999999992</v>
      </c>
      <c r="Q40" s="300">
        <v>3928.7000000000007</v>
      </c>
      <c r="R40" s="300">
        <v>4348.2100000000019</v>
      </c>
      <c r="S40" s="300">
        <v>4338.0200000000023</v>
      </c>
      <c r="T40" s="300">
        <v>4387.7700000000032</v>
      </c>
      <c r="U40" s="300">
        <v>4181.3300000000017</v>
      </c>
      <c r="V40" s="300">
        <v>4562.9400000000032</v>
      </c>
      <c r="W40" s="300">
        <v>5195.3200000000024</v>
      </c>
      <c r="X40" s="300">
        <v>4975.7664000000022</v>
      </c>
      <c r="Y40" s="300">
        <v>4478.43</v>
      </c>
      <c r="Z40" s="300">
        <v>3485.2936000000004</v>
      </c>
      <c r="AA40" s="300">
        <v>4440.8135999999986</v>
      </c>
      <c r="AB40" s="300">
        <v>4476.3436000000002</v>
      </c>
      <c r="AC40" s="300">
        <v>5012.3335999999999</v>
      </c>
      <c r="AD40" s="300">
        <v>5523.4736000000012</v>
      </c>
      <c r="AE40" s="300">
        <v>5342.050000000002</v>
      </c>
      <c r="AF40" s="300">
        <v>5352.24</v>
      </c>
      <c r="AG40" s="300">
        <v>5350.909999999998</v>
      </c>
      <c r="AH40" s="300">
        <v>5235.6699999999983</v>
      </c>
      <c r="AI40" s="300">
        <v>5404.1299999999974</v>
      </c>
      <c r="AJ40" s="300">
        <v>4992.1699999999992</v>
      </c>
      <c r="AK40" s="300">
        <v>5241.1936000000005</v>
      </c>
      <c r="AL40" s="300">
        <v>6021.7600000000011</v>
      </c>
      <c r="AM40" s="300">
        <v>7360.5163999999995</v>
      </c>
      <c r="AN40" s="300">
        <v>6810.4463999999989</v>
      </c>
      <c r="AO40" s="300">
        <v>6133.6463999999996</v>
      </c>
      <c r="AP40" s="300">
        <v>6104.1764000000003</v>
      </c>
      <c r="AQ40" s="300">
        <v>5682.5564000000004</v>
      </c>
      <c r="AR40" s="300">
        <v>5543.869999999999</v>
      </c>
      <c r="AS40" s="300">
        <v>4588.3499999999995</v>
      </c>
      <c r="AT40" s="300">
        <v>4713.3999999999987</v>
      </c>
      <c r="AU40" s="300">
        <v>4499.09</v>
      </c>
      <c r="AV40" s="300">
        <v>3928.7000000000007</v>
      </c>
      <c r="AW40" s="300">
        <v>4359.5700000000015</v>
      </c>
      <c r="AX40" s="300">
        <v>4349.38</v>
      </c>
      <c r="AY40" s="300">
        <v>3072.9736000000003</v>
      </c>
      <c r="AZ40" s="300">
        <v>1572.9736</v>
      </c>
    </row>
    <row r="41" spans="1:52" s="36" customFormat="1" x14ac:dyDescent="0.3">
      <c r="A41" s="301" t="str">
        <f>CONCATENATE("Merchantable Tons (Age ",'Model Assumptions'!B19,"+)")</f>
        <v>Merchantable Tons (Age 12+)</v>
      </c>
      <c r="B41" s="302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</row>
    <row r="42" spans="1:52" s="37" customFormat="1" x14ac:dyDescent="0.3">
      <c r="A42" s="251" t="s">
        <v>96</v>
      </c>
      <c r="B42" s="245">
        <v>3867.6800800000005</v>
      </c>
      <c r="C42" s="245">
        <v>4083.8374370000001</v>
      </c>
      <c r="D42" s="245">
        <v>5220.8023279999998</v>
      </c>
      <c r="E42" s="245">
        <v>2837.1510550000003</v>
      </c>
      <c r="F42" s="245">
        <v>3579.7939679999999</v>
      </c>
      <c r="G42" s="245">
        <v>4382.9352689999996</v>
      </c>
      <c r="H42" s="245">
        <v>5771.1605099999997</v>
      </c>
      <c r="I42" s="245">
        <v>4860.5844950000001</v>
      </c>
      <c r="J42" s="245">
        <v>5684.6159749999988</v>
      </c>
      <c r="K42" s="245">
        <v>7029.0076470000004</v>
      </c>
      <c r="L42" s="245">
        <v>8474.5450789999995</v>
      </c>
      <c r="M42" s="245">
        <v>10263.305707</v>
      </c>
      <c r="N42" s="245">
        <v>2569.295001</v>
      </c>
      <c r="O42" s="245">
        <v>4329.1933560000007</v>
      </c>
      <c r="P42" s="245">
        <v>6265.8800499999998</v>
      </c>
      <c r="Q42" s="245">
        <v>8172.019045</v>
      </c>
      <c r="R42" s="245">
        <v>10294.199477</v>
      </c>
      <c r="S42" s="245">
        <v>12975.608056480001</v>
      </c>
      <c r="T42" s="245">
        <v>16256.41025196</v>
      </c>
      <c r="U42" s="245">
        <v>17785.78374888</v>
      </c>
      <c r="V42" s="245">
        <v>21709.539777239999</v>
      </c>
      <c r="W42" s="245">
        <v>25990.858345160006</v>
      </c>
      <c r="X42" s="245">
        <v>30888.59931935999</v>
      </c>
      <c r="Y42" s="245">
        <v>36240.938896960004</v>
      </c>
      <c r="Z42" s="245">
        <v>4470.3279090400001</v>
      </c>
      <c r="AA42" s="245">
        <v>6732.4983584800011</v>
      </c>
      <c r="AB42" s="245">
        <v>9395.5856859199994</v>
      </c>
      <c r="AC42" s="245">
        <v>12464.1634736</v>
      </c>
      <c r="AD42" s="245">
        <v>14183.72904724</v>
      </c>
      <c r="AE42" s="245">
        <v>12712.364841000002</v>
      </c>
      <c r="AF42" s="245">
        <v>16761.823232999996</v>
      </c>
      <c r="AG42" s="245">
        <v>19380.219238999998</v>
      </c>
      <c r="AH42" s="245">
        <v>20533.049677999999</v>
      </c>
      <c r="AI42" s="245">
        <v>25034.944490999998</v>
      </c>
      <c r="AJ42" s="245">
        <v>12058.707288</v>
      </c>
      <c r="AK42" s="245">
        <v>15655.887563</v>
      </c>
      <c r="AL42" s="245">
        <v>17899.93894</v>
      </c>
      <c r="AM42" s="245">
        <v>21017.935740000004</v>
      </c>
      <c r="AN42" s="245">
        <v>10599.987106999999</v>
      </c>
      <c r="AO42" s="245">
        <v>6171.4744270000001</v>
      </c>
      <c r="AP42" s="245">
        <v>7874.0942180000002</v>
      </c>
      <c r="AQ42" s="245">
        <v>9381.3814919999986</v>
      </c>
      <c r="AR42" s="245">
        <v>10837.867138</v>
      </c>
      <c r="AS42" s="245">
        <v>1964.3522054800001</v>
      </c>
      <c r="AT42" s="245">
        <v>2738.1973009600006</v>
      </c>
      <c r="AU42" s="245">
        <v>2744.3887540800001</v>
      </c>
      <c r="AV42" s="245">
        <v>4025.7941062000009</v>
      </c>
      <c r="AW42" s="245">
        <v>5294.5240326399999</v>
      </c>
      <c r="AX42" s="245">
        <v>7256.0717533200004</v>
      </c>
      <c r="AY42" s="245">
        <v>4423.2888300400009</v>
      </c>
      <c r="AZ42" s="245">
        <v>351.61403828000005</v>
      </c>
    </row>
    <row r="43" spans="1:52" s="37" customFormat="1" x14ac:dyDescent="0.3">
      <c r="A43" s="251" t="s">
        <v>97</v>
      </c>
      <c r="B43" s="253">
        <v>4383.4701810000006</v>
      </c>
      <c r="C43" s="253">
        <v>5119.8863039999997</v>
      </c>
      <c r="D43" s="253">
        <v>6540.9553260000021</v>
      </c>
      <c r="E43" s="253">
        <v>7040.9206480000003</v>
      </c>
      <c r="F43" s="253">
        <v>9070.298483999999</v>
      </c>
      <c r="G43" s="253">
        <v>11805.872015000004</v>
      </c>
      <c r="H43" s="253">
        <v>15248.437752000003</v>
      </c>
      <c r="I43" s="253">
        <v>16836.257047000003</v>
      </c>
      <c r="J43" s="253">
        <v>19134.488334000001</v>
      </c>
      <c r="K43" s="253">
        <v>24739.453676999998</v>
      </c>
      <c r="L43" s="253">
        <v>29681.696458000013</v>
      </c>
      <c r="M43" s="253">
        <v>31569.250011999997</v>
      </c>
      <c r="N43" s="253">
        <v>29334.841822000002</v>
      </c>
      <c r="O43" s="253">
        <v>34564.934134999996</v>
      </c>
      <c r="P43" s="253">
        <v>32765.898614000005</v>
      </c>
      <c r="Q43" s="253">
        <v>18846.334553999997</v>
      </c>
      <c r="R43" s="253">
        <v>23654.955416519999</v>
      </c>
      <c r="S43" s="253">
        <v>31303.988626000006</v>
      </c>
      <c r="T43" s="253">
        <v>38362.928233999999</v>
      </c>
      <c r="U43" s="253">
        <v>46089.884823999993</v>
      </c>
      <c r="V43" s="253">
        <v>51659.144999999997</v>
      </c>
      <c r="W43" s="253">
        <v>56357.914573000002</v>
      </c>
      <c r="X43" s="253">
        <v>44882.624957239983</v>
      </c>
      <c r="Y43" s="253">
        <v>31028.547731000002</v>
      </c>
      <c r="Z43" s="253">
        <v>1662.8868519999999</v>
      </c>
      <c r="AA43" s="253">
        <v>2290.9955049999999</v>
      </c>
      <c r="AB43" s="253">
        <v>2923.8226899999995</v>
      </c>
      <c r="AC43" s="253">
        <v>4109.007869</v>
      </c>
      <c r="AD43" s="253">
        <v>5582.4595370000025</v>
      </c>
      <c r="AE43" s="253">
        <v>3549.5219410000013</v>
      </c>
      <c r="AF43" s="253">
        <v>5480.8107770000015</v>
      </c>
      <c r="AG43" s="253">
        <v>8716.5112710000012</v>
      </c>
      <c r="AH43" s="253">
        <v>10933.425181000001</v>
      </c>
      <c r="AI43" s="253">
        <v>16610.819831000001</v>
      </c>
      <c r="AJ43" s="253">
        <v>24803.722556000001</v>
      </c>
      <c r="AK43" s="253">
        <v>34923.963497999997</v>
      </c>
      <c r="AL43" s="253">
        <v>45048.011005000008</v>
      </c>
      <c r="AM43" s="253">
        <v>55518.573023999998</v>
      </c>
      <c r="AN43" s="253">
        <v>58818.374127999996</v>
      </c>
      <c r="AO43" s="253">
        <v>37656.077382999996</v>
      </c>
      <c r="AP43" s="253">
        <v>47356.490512000011</v>
      </c>
      <c r="AQ43" s="253">
        <v>42927.611273999995</v>
      </c>
      <c r="AR43" s="253">
        <v>39246.691755760003</v>
      </c>
      <c r="AS43" s="253">
        <v>34480.193389</v>
      </c>
      <c r="AT43" s="253">
        <v>39379.846765679984</v>
      </c>
      <c r="AU43" s="253">
        <v>38626.74356184002</v>
      </c>
      <c r="AV43" s="253">
        <v>7846.2544225200018</v>
      </c>
      <c r="AW43" s="253">
        <v>10752.081461200001</v>
      </c>
      <c r="AX43" s="253">
        <v>14366.554643560003</v>
      </c>
      <c r="AY43" s="253">
        <v>6172.8723861600001</v>
      </c>
      <c r="AZ43" s="253">
        <v>343.96305999999998</v>
      </c>
    </row>
    <row r="44" spans="1:52" s="37" customFormat="1" x14ac:dyDescent="0.3">
      <c r="A44" s="251" t="s">
        <v>98</v>
      </c>
      <c r="B44" s="253">
        <v>197565.16342200001</v>
      </c>
      <c r="C44" s="253">
        <v>197804.68799900002</v>
      </c>
      <c r="D44" s="253">
        <v>223598.69350299984</v>
      </c>
      <c r="E44" s="253">
        <v>215340.91605200004</v>
      </c>
      <c r="F44" s="253">
        <v>230438.64958</v>
      </c>
      <c r="G44" s="253">
        <v>259554.78794699998</v>
      </c>
      <c r="H44" s="253">
        <v>315034.9832420001</v>
      </c>
      <c r="I44" s="253">
        <v>305733.220928</v>
      </c>
      <c r="J44" s="253">
        <v>280043.011841</v>
      </c>
      <c r="K44" s="253">
        <v>286321.38787399995</v>
      </c>
      <c r="L44" s="253">
        <v>272993.93009999994</v>
      </c>
      <c r="M44" s="253">
        <v>265019.60376699996</v>
      </c>
      <c r="N44" s="253">
        <v>217620.91231399996</v>
      </c>
      <c r="O44" s="253">
        <v>262616.34282300004</v>
      </c>
      <c r="P44" s="253">
        <v>236218.14181199999</v>
      </c>
      <c r="Q44" s="253">
        <v>211921.55800552</v>
      </c>
      <c r="R44" s="253">
        <v>220512.62939155995</v>
      </c>
      <c r="S44" s="253">
        <v>232280.89790576004</v>
      </c>
      <c r="T44" s="253">
        <v>237559.43722032008</v>
      </c>
      <c r="U44" s="253">
        <v>219737.56026720002</v>
      </c>
      <c r="V44" s="253">
        <v>234370.62669000006</v>
      </c>
      <c r="W44" s="253">
        <v>279985.99054392008</v>
      </c>
      <c r="X44" s="253">
        <v>290638.34166312014</v>
      </c>
      <c r="Y44" s="253">
        <v>244604.15700564007</v>
      </c>
      <c r="Z44" s="253">
        <v>170519.82983399989</v>
      </c>
      <c r="AA44" s="253">
        <v>194168.67210343992</v>
      </c>
      <c r="AB44" s="253">
        <v>208387.50547807998</v>
      </c>
      <c r="AC44" s="253">
        <v>227841.54894583998</v>
      </c>
      <c r="AD44" s="253">
        <v>270406.41689583991</v>
      </c>
      <c r="AE44" s="253">
        <v>290934.81231100007</v>
      </c>
      <c r="AF44" s="253">
        <v>295140.84251199994</v>
      </c>
      <c r="AG44" s="253">
        <v>262539.53899800015</v>
      </c>
      <c r="AH44" s="253">
        <v>277086.36850799999</v>
      </c>
      <c r="AI44" s="253">
        <v>287753.6716660001</v>
      </c>
      <c r="AJ44" s="253">
        <v>274070.16459499992</v>
      </c>
      <c r="AK44" s="253">
        <v>267551.77466539998</v>
      </c>
      <c r="AL44" s="253">
        <v>274441.90859903995</v>
      </c>
      <c r="AM44" s="253">
        <v>296320.98312800011</v>
      </c>
      <c r="AN44" s="253">
        <v>270509.64938235999</v>
      </c>
      <c r="AO44" s="253">
        <v>264609.61228088004</v>
      </c>
      <c r="AP44" s="253">
        <v>269718.42897527991</v>
      </c>
      <c r="AQ44" s="253">
        <v>269456.10125168</v>
      </c>
      <c r="AR44" s="253">
        <v>271778.12109976</v>
      </c>
      <c r="AS44" s="253">
        <v>225475.32715984006</v>
      </c>
      <c r="AT44" s="253">
        <v>238805.37932996001</v>
      </c>
      <c r="AU44" s="253">
        <v>198602.20626291999</v>
      </c>
      <c r="AV44" s="253">
        <v>189164.3890115601</v>
      </c>
      <c r="AW44" s="253">
        <v>221636.50199275999</v>
      </c>
      <c r="AX44" s="253">
        <v>237753.25810436002</v>
      </c>
      <c r="AY44" s="253">
        <v>162940.17941755999</v>
      </c>
      <c r="AZ44" s="253">
        <v>54187.194462480009</v>
      </c>
    </row>
    <row r="45" spans="1:52" s="37" customFormat="1" x14ac:dyDescent="0.3">
      <c r="A45" s="251" t="s">
        <v>99</v>
      </c>
      <c r="B45" s="253">
        <v>140623.44225299996</v>
      </c>
      <c r="C45" s="253">
        <v>145275.47626200004</v>
      </c>
      <c r="D45" s="253">
        <v>150148.38216800001</v>
      </c>
      <c r="E45" s="253">
        <v>135730.61544799994</v>
      </c>
      <c r="F45" s="253">
        <v>124351.41193200008</v>
      </c>
      <c r="G45" s="253">
        <v>140438.57097299999</v>
      </c>
      <c r="H45" s="253">
        <v>199500.97348799999</v>
      </c>
      <c r="I45" s="253">
        <v>203687.45869900007</v>
      </c>
      <c r="J45" s="253">
        <v>173742.38826099993</v>
      </c>
      <c r="K45" s="253">
        <v>143289.368717</v>
      </c>
      <c r="L45" s="253">
        <v>125751.98331700002</v>
      </c>
      <c r="M45" s="253">
        <v>136037.19462199995</v>
      </c>
      <c r="N45" s="253">
        <v>137967.34004000007</v>
      </c>
      <c r="O45" s="253">
        <v>156136.31805400003</v>
      </c>
      <c r="P45" s="253">
        <v>133150.51188400001</v>
      </c>
      <c r="Q45" s="253">
        <v>118492.46668328004</v>
      </c>
      <c r="R45" s="253">
        <v>123000.48342868</v>
      </c>
      <c r="S45" s="253">
        <v>117182.35011567996</v>
      </c>
      <c r="T45" s="253">
        <v>121254.99077400001</v>
      </c>
      <c r="U45" s="253">
        <v>107099.01909672002</v>
      </c>
      <c r="V45" s="253">
        <v>132773.33721544006</v>
      </c>
      <c r="W45" s="253">
        <v>160187.23470187999</v>
      </c>
      <c r="X45" s="253">
        <v>156552.78832692001</v>
      </c>
      <c r="Y45" s="253">
        <v>134353.76717044006</v>
      </c>
      <c r="Z45" s="253">
        <v>80407.811465720049</v>
      </c>
      <c r="AA45" s="253">
        <v>126600.92568975994</v>
      </c>
      <c r="AB45" s="253">
        <v>122171.39358588005</v>
      </c>
      <c r="AC45" s="253">
        <v>142176.37204160003</v>
      </c>
      <c r="AD45" s="253">
        <v>140305.82933564007</v>
      </c>
      <c r="AE45" s="253">
        <v>135003.00770499994</v>
      </c>
      <c r="AF45" s="253">
        <v>119038.43188299997</v>
      </c>
      <c r="AG45" s="253">
        <v>109480.19185399993</v>
      </c>
      <c r="AH45" s="253">
        <v>110181.72618500004</v>
      </c>
      <c r="AI45" s="253">
        <v>120152.42520599999</v>
      </c>
      <c r="AJ45" s="253">
        <v>97118.61608399995</v>
      </c>
      <c r="AK45" s="253">
        <v>104453.56258792001</v>
      </c>
      <c r="AL45" s="253">
        <v>136361.56380211996</v>
      </c>
      <c r="AM45" s="253">
        <v>197941.35863763993</v>
      </c>
      <c r="AN45" s="253">
        <v>173635.04034867996</v>
      </c>
      <c r="AO45" s="253">
        <v>137450.67669032005</v>
      </c>
      <c r="AP45" s="253">
        <v>110310.37066151998</v>
      </c>
      <c r="AQ45" s="253">
        <v>102844.81181367999</v>
      </c>
      <c r="AR45" s="253">
        <v>105115.14275883997</v>
      </c>
      <c r="AS45" s="253">
        <v>82430.982613560016</v>
      </c>
      <c r="AT45" s="253">
        <v>85611.924526920076</v>
      </c>
      <c r="AU45" s="253">
        <v>79458.107252400005</v>
      </c>
      <c r="AV45" s="253">
        <v>72050.072451159998</v>
      </c>
      <c r="AW45" s="253">
        <v>91565.33480348</v>
      </c>
      <c r="AX45" s="253">
        <v>88485.338675280029</v>
      </c>
      <c r="AY45" s="253">
        <v>66385.403728480014</v>
      </c>
      <c r="AZ45" s="253">
        <v>27898.991884439998</v>
      </c>
    </row>
    <row r="46" spans="1:52" s="24" customFormat="1" x14ac:dyDescent="0.3">
      <c r="A46" s="272" t="s">
        <v>223</v>
      </c>
      <c r="B46" s="252">
        <f t="shared" ref="B46:AG46" si="4">SUM(B42:B45)</f>
        <v>346439.75593599997</v>
      </c>
      <c r="C46" s="252">
        <f t="shared" si="4"/>
        <v>352283.88800200005</v>
      </c>
      <c r="D46" s="252">
        <f t="shared" si="4"/>
        <v>385508.8333249999</v>
      </c>
      <c r="E46" s="252">
        <f t="shared" si="4"/>
        <v>360949.60320299998</v>
      </c>
      <c r="F46" s="252">
        <f t="shared" si="4"/>
        <v>367440.15396400006</v>
      </c>
      <c r="G46" s="252">
        <f t="shared" si="4"/>
        <v>416182.16620400001</v>
      </c>
      <c r="H46" s="252">
        <f t="shared" si="4"/>
        <v>535555.55499200011</v>
      </c>
      <c r="I46" s="252">
        <f t="shared" si="4"/>
        <v>531117.52116900007</v>
      </c>
      <c r="J46" s="252">
        <f t="shared" si="4"/>
        <v>478604.50441099994</v>
      </c>
      <c r="K46" s="252">
        <f t="shared" si="4"/>
        <v>461379.21791499993</v>
      </c>
      <c r="L46" s="252">
        <f t="shared" si="4"/>
        <v>436902.15495399997</v>
      </c>
      <c r="M46" s="252">
        <f t="shared" si="4"/>
        <v>442889.35410799994</v>
      </c>
      <c r="N46" s="252">
        <f t="shared" si="4"/>
        <v>387492.38917700003</v>
      </c>
      <c r="O46" s="252">
        <f t="shared" si="4"/>
        <v>457646.78836800007</v>
      </c>
      <c r="P46" s="252">
        <f t="shared" si="4"/>
        <v>408400.43235999998</v>
      </c>
      <c r="Q46" s="252">
        <f t="shared" si="4"/>
        <v>357432.37828780001</v>
      </c>
      <c r="R46" s="252">
        <f t="shared" si="4"/>
        <v>377462.26771375997</v>
      </c>
      <c r="S46" s="252">
        <f t="shared" si="4"/>
        <v>393742.84470392001</v>
      </c>
      <c r="T46" s="252">
        <f t="shared" si="4"/>
        <v>413433.76648028009</v>
      </c>
      <c r="U46" s="252">
        <f t="shared" si="4"/>
        <v>390712.24793680006</v>
      </c>
      <c r="V46" s="252">
        <f t="shared" si="4"/>
        <v>440512.6486826801</v>
      </c>
      <c r="W46" s="252">
        <f t="shared" si="4"/>
        <v>522521.99816396006</v>
      </c>
      <c r="X46" s="252">
        <f t="shared" si="4"/>
        <v>522962.35426664015</v>
      </c>
      <c r="Y46" s="252">
        <f t="shared" si="4"/>
        <v>446227.41080404015</v>
      </c>
      <c r="Z46" s="252">
        <f t="shared" si="4"/>
        <v>257060.85606075992</v>
      </c>
      <c r="AA46" s="252">
        <f t="shared" si="4"/>
        <v>329793.09165667987</v>
      </c>
      <c r="AB46" s="252">
        <f t="shared" si="4"/>
        <v>342878.30743988004</v>
      </c>
      <c r="AC46" s="252">
        <f t="shared" si="4"/>
        <v>386591.09233004</v>
      </c>
      <c r="AD46" s="252">
        <f t="shared" si="4"/>
        <v>430478.43481571996</v>
      </c>
      <c r="AE46" s="252">
        <f t="shared" si="4"/>
        <v>442199.70679800003</v>
      </c>
      <c r="AF46" s="252">
        <f t="shared" si="4"/>
        <v>436421.90840499988</v>
      </c>
      <c r="AG46" s="252">
        <f t="shared" si="4"/>
        <v>400116.46136200009</v>
      </c>
      <c r="AH46" s="252">
        <f t="shared" ref="AH46:AZ46" si="5">SUM(AH42:AH45)</f>
        <v>418734.56955200003</v>
      </c>
      <c r="AI46" s="252">
        <f t="shared" si="5"/>
        <v>449551.86119400011</v>
      </c>
      <c r="AJ46" s="252">
        <f t="shared" si="5"/>
        <v>408051.21052299987</v>
      </c>
      <c r="AK46" s="252">
        <f t="shared" si="5"/>
        <v>422585.18831431994</v>
      </c>
      <c r="AL46" s="252">
        <f t="shared" si="5"/>
        <v>473751.42234615993</v>
      </c>
      <c r="AM46" s="252">
        <f t="shared" si="5"/>
        <v>570798.85052963998</v>
      </c>
      <c r="AN46" s="252">
        <f t="shared" si="5"/>
        <v>513563.05096604</v>
      </c>
      <c r="AO46" s="252">
        <f t="shared" si="5"/>
        <v>445887.8407812001</v>
      </c>
      <c r="AP46" s="252">
        <f t="shared" si="5"/>
        <v>435259.3843667999</v>
      </c>
      <c r="AQ46" s="252">
        <f t="shared" si="5"/>
        <v>424609.90583135997</v>
      </c>
      <c r="AR46" s="252">
        <f t="shared" si="5"/>
        <v>426977.82275236002</v>
      </c>
      <c r="AS46" s="252">
        <f t="shared" si="5"/>
        <v>344350.85536788008</v>
      </c>
      <c r="AT46" s="252">
        <f t="shared" si="5"/>
        <v>366535.34792352008</v>
      </c>
      <c r="AU46" s="252">
        <f t="shared" si="5"/>
        <v>319431.44583124004</v>
      </c>
      <c r="AV46" s="252">
        <f t="shared" si="5"/>
        <v>273086.50999144011</v>
      </c>
      <c r="AW46" s="252">
        <f t="shared" si="5"/>
        <v>329248.44229008001</v>
      </c>
      <c r="AX46" s="252">
        <f t="shared" si="5"/>
        <v>347861.22317652008</v>
      </c>
      <c r="AY46" s="252">
        <f t="shared" si="5"/>
        <v>239921.74436224002</v>
      </c>
      <c r="AZ46" s="252">
        <f t="shared" si="5"/>
        <v>82781.763445200006</v>
      </c>
    </row>
    <row r="47" spans="1:52" s="37" customFormat="1" x14ac:dyDescent="0.3">
      <c r="A47" s="251" t="s">
        <v>100</v>
      </c>
      <c r="B47" s="238">
        <v>1123.478507</v>
      </c>
      <c r="C47" s="238">
        <v>869.72975999999994</v>
      </c>
      <c r="D47" s="238">
        <v>961.12483199999963</v>
      </c>
      <c r="E47" s="238">
        <v>455.9061279999998</v>
      </c>
      <c r="F47" s="238">
        <v>416.09158099999996</v>
      </c>
      <c r="G47" s="238">
        <v>384.31368600000002</v>
      </c>
      <c r="H47" s="238">
        <v>423.19657899999993</v>
      </c>
      <c r="I47" s="238">
        <v>226.06471300000001</v>
      </c>
      <c r="J47" s="238">
        <v>217.13404899999998</v>
      </c>
      <c r="K47" s="238">
        <v>222.28893499999998</v>
      </c>
      <c r="L47" s="238">
        <v>214.35842999999997</v>
      </c>
      <c r="M47" s="238">
        <v>206.77485100000001</v>
      </c>
      <c r="N47" s="238">
        <v>94.314681000000007</v>
      </c>
      <c r="O47" s="238">
        <v>102.54388899999998</v>
      </c>
      <c r="P47" s="238">
        <v>93.278661999999997</v>
      </c>
      <c r="Q47" s="238">
        <v>80.501170999999999</v>
      </c>
      <c r="R47" s="238">
        <v>85.515951000000001</v>
      </c>
      <c r="S47" s="238">
        <v>93.876561999999993</v>
      </c>
      <c r="T47" s="238">
        <v>40.5762</v>
      </c>
      <c r="U47" s="238">
        <v>45.757199999999997</v>
      </c>
      <c r="V47" s="238">
        <v>0</v>
      </c>
      <c r="W47" s="238">
        <v>0</v>
      </c>
      <c r="X47" s="238">
        <v>0</v>
      </c>
      <c r="Y47" s="238">
        <v>0</v>
      </c>
      <c r="Z47" s="238">
        <v>0</v>
      </c>
      <c r="AA47" s="238">
        <v>0</v>
      </c>
      <c r="AB47" s="238">
        <v>0</v>
      </c>
      <c r="AC47" s="238">
        <v>0</v>
      </c>
      <c r="AD47" s="238">
        <v>0</v>
      </c>
      <c r="AE47" s="238">
        <v>0</v>
      </c>
      <c r="AF47" s="238">
        <v>0</v>
      </c>
      <c r="AG47" s="238">
        <v>0</v>
      </c>
      <c r="AH47" s="238">
        <v>0</v>
      </c>
      <c r="AI47" s="238">
        <v>0</v>
      </c>
      <c r="AJ47" s="238">
        <v>0</v>
      </c>
      <c r="AK47" s="238">
        <v>0</v>
      </c>
      <c r="AL47" s="238">
        <v>0</v>
      </c>
      <c r="AM47" s="238">
        <v>0</v>
      </c>
      <c r="AN47" s="238">
        <v>0</v>
      </c>
      <c r="AO47" s="238">
        <v>0</v>
      </c>
      <c r="AP47" s="238">
        <v>0</v>
      </c>
      <c r="AQ47" s="238">
        <v>0</v>
      </c>
      <c r="AR47" s="238">
        <v>0</v>
      </c>
      <c r="AS47" s="238">
        <v>0</v>
      </c>
      <c r="AT47" s="238">
        <v>0</v>
      </c>
      <c r="AU47" s="238">
        <v>0</v>
      </c>
      <c r="AV47" s="238">
        <v>0</v>
      </c>
      <c r="AW47" s="238">
        <v>0</v>
      </c>
      <c r="AX47" s="238">
        <v>0</v>
      </c>
      <c r="AY47" s="238">
        <v>0</v>
      </c>
      <c r="AZ47" s="238">
        <v>0</v>
      </c>
    </row>
    <row r="48" spans="1:52" x14ac:dyDescent="0.3">
      <c r="A48" s="253" t="s">
        <v>101</v>
      </c>
      <c r="B48" s="238">
        <v>13560.394368999998</v>
      </c>
      <c r="C48" s="238">
        <v>10274.939536000003</v>
      </c>
      <c r="D48" s="238">
        <v>10232.518089999994</v>
      </c>
      <c r="E48" s="238">
        <v>6253.8774169999997</v>
      </c>
      <c r="F48" s="238">
        <v>5326.4591940000009</v>
      </c>
      <c r="G48" s="238">
        <v>4931.6569710000012</v>
      </c>
      <c r="H48" s="238">
        <v>5145.7434070000008</v>
      </c>
      <c r="I48" s="238">
        <v>3694.8283720000013</v>
      </c>
      <c r="J48" s="238">
        <v>3495.5340350000001</v>
      </c>
      <c r="K48" s="238">
        <v>3536.424535000001</v>
      </c>
      <c r="L48" s="238">
        <v>3584.7371859999994</v>
      </c>
      <c r="M48" s="238">
        <v>3533.564159</v>
      </c>
      <c r="N48" s="238">
        <v>602.43829500000004</v>
      </c>
      <c r="O48" s="238">
        <v>624.74174000000005</v>
      </c>
      <c r="P48" s="238">
        <v>606.63967400000001</v>
      </c>
      <c r="Q48" s="238">
        <v>574.98657099999991</v>
      </c>
      <c r="R48" s="238">
        <v>586.62718299999995</v>
      </c>
      <c r="S48" s="238">
        <v>611.92393200000004</v>
      </c>
      <c r="T48" s="238">
        <v>522.02597600000001</v>
      </c>
      <c r="U48" s="238">
        <v>549.04298400000005</v>
      </c>
      <c r="V48" s="238">
        <v>0</v>
      </c>
      <c r="W48" s="238">
        <v>0</v>
      </c>
      <c r="X48" s="238">
        <v>0</v>
      </c>
      <c r="Y48" s="238">
        <v>0</v>
      </c>
      <c r="Z48" s="238">
        <v>0</v>
      </c>
      <c r="AA48" s="238">
        <v>0</v>
      </c>
      <c r="AB48" s="238">
        <v>0</v>
      </c>
      <c r="AC48" s="238">
        <v>0</v>
      </c>
      <c r="AD48" s="238">
        <v>0</v>
      </c>
      <c r="AE48" s="238">
        <v>0</v>
      </c>
      <c r="AF48" s="238">
        <v>0</v>
      </c>
      <c r="AG48" s="238">
        <v>0</v>
      </c>
      <c r="AH48" s="238">
        <v>0</v>
      </c>
      <c r="AI48" s="238">
        <v>0</v>
      </c>
      <c r="AJ48" s="238">
        <v>0</v>
      </c>
      <c r="AK48" s="238">
        <v>0</v>
      </c>
      <c r="AL48" s="238">
        <v>0</v>
      </c>
      <c r="AM48" s="238">
        <v>0</v>
      </c>
      <c r="AN48" s="238">
        <v>0</v>
      </c>
      <c r="AO48" s="238">
        <v>0</v>
      </c>
      <c r="AP48" s="238">
        <v>0</v>
      </c>
      <c r="AQ48" s="238">
        <v>0</v>
      </c>
      <c r="AR48" s="238">
        <v>0</v>
      </c>
      <c r="AS48" s="238">
        <v>0</v>
      </c>
      <c r="AT48" s="238">
        <v>0</v>
      </c>
      <c r="AU48" s="238">
        <v>0</v>
      </c>
      <c r="AV48" s="238">
        <v>0</v>
      </c>
      <c r="AW48" s="238">
        <v>0</v>
      </c>
      <c r="AX48" s="238">
        <v>0</v>
      </c>
      <c r="AY48" s="238">
        <v>0</v>
      </c>
      <c r="AZ48" s="238">
        <v>0</v>
      </c>
    </row>
    <row r="49" spans="1:52" x14ac:dyDescent="0.3">
      <c r="A49" s="249" t="s">
        <v>160</v>
      </c>
      <c r="B49" s="268">
        <f t="shared" ref="B49:AG49" si="6">SUM(B47:B48)</f>
        <v>14683.872875999998</v>
      </c>
      <c r="C49" s="268">
        <f t="shared" si="6"/>
        <v>11144.669296000004</v>
      </c>
      <c r="D49" s="268">
        <f t="shared" si="6"/>
        <v>11193.642921999994</v>
      </c>
      <c r="E49" s="268">
        <f t="shared" si="6"/>
        <v>6709.7835449999993</v>
      </c>
      <c r="F49" s="268">
        <f t="shared" si="6"/>
        <v>5742.5507750000006</v>
      </c>
      <c r="G49" s="268">
        <f t="shared" si="6"/>
        <v>5315.9706570000017</v>
      </c>
      <c r="H49" s="268">
        <f t="shared" si="6"/>
        <v>5568.9399860000012</v>
      </c>
      <c r="I49" s="268">
        <f t="shared" si="6"/>
        <v>3920.8930850000015</v>
      </c>
      <c r="J49" s="268">
        <f t="shared" si="6"/>
        <v>3712.6680839999999</v>
      </c>
      <c r="K49" s="268">
        <f t="shared" si="6"/>
        <v>3758.7134700000011</v>
      </c>
      <c r="L49" s="268">
        <f t="shared" si="6"/>
        <v>3799.0956159999992</v>
      </c>
      <c r="M49" s="268">
        <f t="shared" si="6"/>
        <v>3740.3390100000001</v>
      </c>
      <c r="N49" s="268">
        <f t="shared" si="6"/>
        <v>696.75297599999999</v>
      </c>
      <c r="O49" s="268">
        <f t="shared" si="6"/>
        <v>727.28562899999997</v>
      </c>
      <c r="P49" s="268">
        <f t="shared" si="6"/>
        <v>699.91833599999995</v>
      </c>
      <c r="Q49" s="268">
        <f t="shared" si="6"/>
        <v>655.48774199999991</v>
      </c>
      <c r="R49" s="268">
        <f t="shared" si="6"/>
        <v>672.14313399999992</v>
      </c>
      <c r="S49" s="268">
        <f t="shared" si="6"/>
        <v>705.80049400000007</v>
      </c>
      <c r="T49" s="268">
        <f t="shared" si="6"/>
        <v>562.60217599999999</v>
      </c>
      <c r="U49" s="268">
        <f t="shared" si="6"/>
        <v>594.80018400000006</v>
      </c>
      <c r="V49" s="268">
        <f t="shared" si="6"/>
        <v>0</v>
      </c>
      <c r="W49" s="268">
        <f t="shared" si="6"/>
        <v>0</v>
      </c>
      <c r="X49" s="268">
        <f t="shared" si="6"/>
        <v>0</v>
      </c>
      <c r="Y49" s="268">
        <f t="shared" si="6"/>
        <v>0</v>
      </c>
      <c r="Z49" s="268">
        <f t="shared" si="6"/>
        <v>0</v>
      </c>
      <c r="AA49" s="268">
        <f t="shared" si="6"/>
        <v>0</v>
      </c>
      <c r="AB49" s="268">
        <f t="shared" si="6"/>
        <v>0</v>
      </c>
      <c r="AC49" s="268">
        <f t="shared" si="6"/>
        <v>0</v>
      </c>
      <c r="AD49" s="268">
        <f t="shared" si="6"/>
        <v>0</v>
      </c>
      <c r="AE49" s="268">
        <f t="shared" si="6"/>
        <v>0</v>
      </c>
      <c r="AF49" s="268">
        <f t="shared" si="6"/>
        <v>0</v>
      </c>
      <c r="AG49" s="268">
        <f t="shared" si="6"/>
        <v>0</v>
      </c>
      <c r="AH49" s="268">
        <f t="shared" ref="AH49:AZ49" si="7">SUM(AH47:AH48)</f>
        <v>0</v>
      </c>
      <c r="AI49" s="268">
        <f t="shared" si="7"/>
        <v>0</v>
      </c>
      <c r="AJ49" s="268">
        <f t="shared" si="7"/>
        <v>0</v>
      </c>
      <c r="AK49" s="268">
        <f t="shared" si="7"/>
        <v>0</v>
      </c>
      <c r="AL49" s="268">
        <f t="shared" si="7"/>
        <v>0</v>
      </c>
      <c r="AM49" s="268">
        <f t="shared" si="7"/>
        <v>0</v>
      </c>
      <c r="AN49" s="268">
        <f t="shared" si="7"/>
        <v>0</v>
      </c>
      <c r="AO49" s="268">
        <f t="shared" si="7"/>
        <v>0</v>
      </c>
      <c r="AP49" s="268">
        <f t="shared" si="7"/>
        <v>0</v>
      </c>
      <c r="AQ49" s="268">
        <f t="shared" si="7"/>
        <v>0</v>
      </c>
      <c r="AR49" s="268">
        <f t="shared" si="7"/>
        <v>0</v>
      </c>
      <c r="AS49" s="268">
        <f t="shared" si="7"/>
        <v>0</v>
      </c>
      <c r="AT49" s="268">
        <f t="shared" si="7"/>
        <v>0</v>
      </c>
      <c r="AU49" s="268">
        <f t="shared" si="7"/>
        <v>0</v>
      </c>
      <c r="AV49" s="268">
        <f t="shared" si="7"/>
        <v>0</v>
      </c>
      <c r="AW49" s="268">
        <f t="shared" si="7"/>
        <v>0</v>
      </c>
      <c r="AX49" s="268">
        <f t="shared" si="7"/>
        <v>0</v>
      </c>
      <c r="AY49" s="268">
        <f t="shared" si="7"/>
        <v>0</v>
      </c>
      <c r="AZ49" s="268">
        <f t="shared" si="7"/>
        <v>0</v>
      </c>
    </row>
    <row r="50" spans="1:52" x14ac:dyDescent="0.3">
      <c r="A50" s="303" t="s">
        <v>224</v>
      </c>
      <c r="B50" s="264">
        <f t="shared" ref="B50:AG50" si="8">SUM(B43)/B46</f>
        <v>1.2652907485045646E-2</v>
      </c>
      <c r="C50" s="264">
        <f t="shared" si="8"/>
        <v>1.4533410349924752E-2</v>
      </c>
      <c r="D50" s="264">
        <f t="shared" si="8"/>
        <v>1.6967069910135382E-2</v>
      </c>
      <c r="E50" s="264">
        <f t="shared" si="8"/>
        <v>1.9506658507226975E-2</v>
      </c>
      <c r="F50" s="264">
        <f t="shared" si="8"/>
        <v>2.4685104189480233E-2</v>
      </c>
      <c r="G50" s="264">
        <f t="shared" si="8"/>
        <v>2.8367078105920377E-2</v>
      </c>
      <c r="H50" s="264">
        <f t="shared" si="8"/>
        <v>2.8472186703819697E-2</v>
      </c>
      <c r="I50" s="264">
        <f t="shared" si="8"/>
        <v>3.1699682981542521E-2</v>
      </c>
      <c r="J50" s="264">
        <f t="shared" si="8"/>
        <v>3.9979749788498282E-2</v>
      </c>
      <c r="K50" s="264">
        <f t="shared" si="8"/>
        <v>5.3620650251216463E-2</v>
      </c>
      <c r="L50" s="264">
        <f t="shared" si="8"/>
        <v>6.79367133383105E-2</v>
      </c>
      <c r="M50" s="264">
        <f t="shared" si="8"/>
        <v>7.1280218680311147E-2</v>
      </c>
      <c r="N50" s="264">
        <f t="shared" si="8"/>
        <v>7.5704304500804884E-2</v>
      </c>
      <c r="O50" s="264">
        <f t="shared" si="8"/>
        <v>7.5527535674970933E-2</v>
      </c>
      <c r="P50" s="264">
        <f t="shared" si="8"/>
        <v>8.0229833314959045E-2</v>
      </c>
      <c r="Q50" s="264">
        <f t="shared" si="8"/>
        <v>5.2726993128823847E-2</v>
      </c>
      <c r="R50" s="264">
        <f t="shared" si="8"/>
        <v>6.2668397452797064E-2</v>
      </c>
      <c r="S50" s="264">
        <f t="shared" si="8"/>
        <v>7.9503638090336448E-2</v>
      </c>
      <c r="T50" s="264">
        <f t="shared" si="8"/>
        <v>9.2790989378052718E-2</v>
      </c>
      <c r="U50" s="264">
        <f t="shared" si="8"/>
        <v>0.11796375738764989</v>
      </c>
      <c r="V50" s="264">
        <f t="shared" si="8"/>
        <v>0.11727051460266301</v>
      </c>
      <c r="W50" s="264">
        <f t="shared" si="8"/>
        <v>0.10785749647102069</v>
      </c>
      <c r="X50" s="264">
        <f t="shared" si="8"/>
        <v>8.5823816171586048E-2</v>
      </c>
      <c r="Y50" s="264">
        <f t="shared" si="8"/>
        <v>6.9535279500402822E-2</v>
      </c>
      <c r="Z50" s="264">
        <f t="shared" si="8"/>
        <v>6.4688450722616177E-3</v>
      </c>
      <c r="AA50" s="264">
        <f t="shared" si="8"/>
        <v>6.9467662087505594E-3</v>
      </c>
      <c r="AB50" s="264">
        <f t="shared" si="8"/>
        <v>8.5272897892867128E-3</v>
      </c>
      <c r="AC50" s="264">
        <f t="shared" si="8"/>
        <v>1.0628821901287016E-2</v>
      </c>
      <c r="AD50" s="264">
        <f t="shared" si="8"/>
        <v>1.2968035296331981E-2</v>
      </c>
      <c r="AE50" s="264">
        <f t="shared" si="8"/>
        <v>8.0269658401683382E-3</v>
      </c>
      <c r="AF50" s="264">
        <f t="shared" si="8"/>
        <v>1.255851429876844E-2</v>
      </c>
      <c r="AG50" s="264">
        <f t="shared" si="8"/>
        <v>2.1784935419374943E-2</v>
      </c>
      <c r="AH50" s="264">
        <f t="shared" ref="AH50:AZ50" si="9">SUM(AH43)/AH46</f>
        <v>2.6110634220378709E-2</v>
      </c>
      <c r="AI50" s="264">
        <f t="shared" si="9"/>
        <v>3.6949729864051768E-2</v>
      </c>
      <c r="AJ50" s="264">
        <f t="shared" si="9"/>
        <v>6.0785808046517079E-2</v>
      </c>
      <c r="AK50" s="264">
        <f t="shared" si="9"/>
        <v>8.2643605274739212E-2</v>
      </c>
      <c r="AL50" s="264">
        <f t="shared" si="9"/>
        <v>9.5087864395021066E-2</v>
      </c>
      <c r="AM50" s="264">
        <f t="shared" si="9"/>
        <v>9.7264689605602264E-2</v>
      </c>
      <c r="AN50" s="264">
        <f t="shared" si="9"/>
        <v>0.11452999591259426</v>
      </c>
      <c r="AO50" s="264">
        <f t="shared" si="9"/>
        <v>8.4451904579918927E-2</v>
      </c>
      <c r="AP50" s="264">
        <f t="shared" si="9"/>
        <v>0.10880061915469685</v>
      </c>
      <c r="AQ50" s="264">
        <f t="shared" si="9"/>
        <v>0.10109893971962426</v>
      </c>
      <c r="AR50" s="264">
        <f t="shared" si="9"/>
        <v>9.1917401008722713E-2</v>
      </c>
      <c r="AS50" s="264">
        <f t="shared" si="9"/>
        <v>0.10013099387298981</v>
      </c>
      <c r="AT50" s="264">
        <f t="shared" si="9"/>
        <v>0.10743806017283997</v>
      </c>
      <c r="AU50" s="264">
        <f t="shared" si="9"/>
        <v>0.12092342211745506</v>
      </c>
      <c r="AV50" s="264">
        <f t="shared" si="9"/>
        <v>2.8731753988016261E-2</v>
      </c>
      <c r="AW50" s="264">
        <f t="shared" si="9"/>
        <v>3.2656438361299889E-2</v>
      </c>
      <c r="AX50" s="264">
        <f t="shared" si="9"/>
        <v>4.1299672646381111E-2</v>
      </c>
      <c r="AY50" s="264">
        <f t="shared" si="9"/>
        <v>2.5728690838626275E-2</v>
      </c>
      <c r="AZ50" s="264">
        <f t="shared" si="9"/>
        <v>4.1550583810369924E-3</v>
      </c>
    </row>
    <row r="51" spans="1:52" x14ac:dyDescent="0.3">
      <c r="A51" s="303" t="s">
        <v>225</v>
      </c>
      <c r="B51" s="264">
        <f t="shared" ref="B51:AG51" si="10">B44/B46</f>
        <v>0.57027278202591014</v>
      </c>
      <c r="C51" s="264">
        <f t="shared" si="10"/>
        <v>0.56149229282344304</v>
      </c>
      <c r="D51" s="264">
        <f t="shared" si="10"/>
        <v>0.58000926094084304</v>
      </c>
      <c r="E51" s="264">
        <f t="shared" si="10"/>
        <v>0.59659551954373857</v>
      </c>
      <c r="F51" s="264">
        <f t="shared" si="10"/>
        <v>0.6271460728883137</v>
      </c>
      <c r="G51" s="264">
        <f t="shared" si="10"/>
        <v>0.62365667975252459</v>
      </c>
      <c r="H51" s="264">
        <f t="shared" si="10"/>
        <v>0.58823959588413932</v>
      </c>
      <c r="I51" s="264">
        <f t="shared" si="10"/>
        <v>0.57564137642282109</v>
      </c>
      <c r="J51" s="264">
        <f t="shared" si="10"/>
        <v>0.58512406226856994</v>
      </c>
      <c r="K51" s="264">
        <f t="shared" si="10"/>
        <v>0.62057712345151417</v>
      </c>
      <c r="L51" s="264">
        <f t="shared" si="10"/>
        <v>0.62483997161502347</v>
      </c>
      <c r="M51" s="264">
        <f t="shared" si="10"/>
        <v>0.59838783955591335</v>
      </c>
      <c r="N51" s="264">
        <f t="shared" si="10"/>
        <v>0.56161338491372115</v>
      </c>
      <c r="O51" s="264">
        <f t="shared" si="10"/>
        <v>0.57384067691047935</v>
      </c>
      <c r="P51" s="264">
        <f t="shared" si="10"/>
        <v>0.57839836370147768</v>
      </c>
      <c r="Q51" s="264">
        <f t="shared" si="10"/>
        <v>0.59289972279703063</v>
      </c>
      <c r="R51" s="264">
        <f t="shared" si="10"/>
        <v>0.58419780797475829</v>
      </c>
      <c r="S51" s="264">
        <f t="shared" si="10"/>
        <v>0.58993046103587388</v>
      </c>
      <c r="T51" s="264">
        <f t="shared" si="10"/>
        <v>0.57460095541482858</v>
      </c>
      <c r="U51" s="264">
        <f t="shared" si="10"/>
        <v>0.56240253902340898</v>
      </c>
      <c r="V51" s="264">
        <f t="shared" si="10"/>
        <v>0.532040629005473</v>
      </c>
      <c r="W51" s="264">
        <f t="shared" si="10"/>
        <v>0.53583579548370408</v>
      </c>
      <c r="X51" s="264">
        <f t="shared" si="10"/>
        <v>0.55575384975977415</v>
      </c>
      <c r="Y51" s="264">
        <f t="shared" si="10"/>
        <v>0.54816031261929243</v>
      </c>
      <c r="Z51" s="264">
        <f t="shared" si="10"/>
        <v>0.66334420746539158</v>
      </c>
      <c r="AA51" s="264">
        <f t="shared" si="10"/>
        <v>0.58875906444266202</v>
      </c>
      <c r="AB51" s="264">
        <f t="shared" si="10"/>
        <v>0.60775937397153201</v>
      </c>
      <c r="AC51" s="264">
        <f t="shared" si="10"/>
        <v>0.5893605762424744</v>
      </c>
      <c r="AD51" s="264">
        <f t="shared" si="10"/>
        <v>0.62815322447359301</v>
      </c>
      <c r="AE51" s="264">
        <f t="shared" si="10"/>
        <v>0.65792628949865217</v>
      </c>
      <c r="AF51" s="264">
        <f t="shared" si="10"/>
        <v>0.67627412104643703</v>
      </c>
      <c r="AG51" s="264">
        <f t="shared" si="10"/>
        <v>0.6561578049158816</v>
      </c>
      <c r="AH51" s="264">
        <f t="shared" ref="AH51:AZ51" si="11">AH44/AH46</f>
        <v>0.66172317419230986</v>
      </c>
      <c r="AI51" s="264">
        <f t="shared" si="11"/>
        <v>0.64009004634466982</v>
      </c>
      <c r="AJ51" s="264">
        <f t="shared" si="11"/>
        <v>0.67165629589414466</v>
      </c>
      <c r="AK51" s="264">
        <f t="shared" si="11"/>
        <v>0.63313098060217454</v>
      </c>
      <c r="AL51" s="264">
        <f t="shared" si="11"/>
        <v>0.57929516546867732</v>
      </c>
      <c r="AM51" s="264">
        <f t="shared" si="11"/>
        <v>0.5191338119427642</v>
      </c>
      <c r="AN51" s="264">
        <f t="shared" si="11"/>
        <v>0.5267311362714211</v>
      </c>
      <c r="AO51" s="264">
        <f t="shared" si="11"/>
        <v>0.59344433303514466</v>
      </c>
      <c r="AP51" s="264">
        <f t="shared" si="11"/>
        <v>0.61967286326900639</v>
      </c>
      <c r="AQ51" s="264">
        <f t="shared" si="11"/>
        <v>0.63459683241280396</v>
      </c>
      <c r="AR51" s="264">
        <f t="shared" si="11"/>
        <v>0.6365157781447276</v>
      </c>
      <c r="AS51" s="264">
        <f t="shared" si="11"/>
        <v>0.65478369995322994</v>
      </c>
      <c r="AT51" s="264">
        <f t="shared" si="11"/>
        <v>0.65152073512917574</v>
      </c>
      <c r="AU51" s="264">
        <f t="shared" si="11"/>
        <v>0.62173655366367475</v>
      </c>
      <c r="AV51" s="264">
        <f t="shared" si="11"/>
        <v>0.69269034569847276</v>
      </c>
      <c r="AW51" s="264">
        <f t="shared" si="11"/>
        <v>0.67315884762027234</v>
      </c>
      <c r="AX51" s="264">
        <f t="shared" si="11"/>
        <v>0.68347157505311695</v>
      </c>
      <c r="AY51" s="264">
        <f t="shared" si="11"/>
        <v>0.67913885775833938</v>
      </c>
      <c r="AZ51" s="264">
        <f t="shared" si="11"/>
        <v>0.65457888558209965</v>
      </c>
    </row>
    <row r="52" spans="1:52" s="24" customFormat="1" x14ac:dyDescent="0.3">
      <c r="A52" s="303" t="s">
        <v>169</v>
      </c>
      <c r="B52" s="264">
        <f t="shared" ref="B52:AG52" si="12">1-SUM(B50:B51)</f>
        <v>0.4170743104890442</v>
      </c>
      <c r="C52" s="264">
        <f t="shared" si="12"/>
        <v>0.42397429682663224</v>
      </c>
      <c r="D52" s="264">
        <f t="shared" si="12"/>
        <v>0.40302366914902155</v>
      </c>
      <c r="E52" s="264">
        <f t="shared" si="12"/>
        <v>0.38389782194903443</v>
      </c>
      <c r="F52" s="264">
        <f t="shared" si="12"/>
        <v>0.34816882292220608</v>
      </c>
      <c r="G52" s="264">
        <f t="shared" si="12"/>
        <v>0.34797624214155498</v>
      </c>
      <c r="H52" s="264">
        <f t="shared" si="12"/>
        <v>0.383288217412041</v>
      </c>
      <c r="I52" s="264">
        <f t="shared" si="12"/>
        <v>0.39265894059563644</v>
      </c>
      <c r="J52" s="264">
        <f t="shared" si="12"/>
        <v>0.37489618794293178</v>
      </c>
      <c r="K52" s="264">
        <f t="shared" si="12"/>
        <v>0.3258022262972694</v>
      </c>
      <c r="L52" s="264">
        <f t="shared" si="12"/>
        <v>0.307223315046666</v>
      </c>
      <c r="M52" s="264">
        <f t="shared" si="12"/>
        <v>0.33033194176377556</v>
      </c>
      <c r="N52" s="264">
        <f t="shared" si="12"/>
        <v>0.36268231058547395</v>
      </c>
      <c r="O52" s="264">
        <f t="shared" si="12"/>
        <v>0.3506317874145497</v>
      </c>
      <c r="P52" s="264">
        <f t="shared" si="12"/>
        <v>0.34137180298356329</v>
      </c>
      <c r="Q52" s="264">
        <f t="shared" si="12"/>
        <v>0.35437328407414548</v>
      </c>
      <c r="R52" s="264">
        <f t="shared" si="12"/>
        <v>0.35313379457244465</v>
      </c>
      <c r="S52" s="264">
        <f t="shared" si="12"/>
        <v>0.33056590087378968</v>
      </c>
      <c r="T52" s="264">
        <f t="shared" si="12"/>
        <v>0.33260805520711867</v>
      </c>
      <c r="U52" s="264">
        <f t="shared" si="12"/>
        <v>0.31963370358894116</v>
      </c>
      <c r="V52" s="264">
        <f t="shared" si="12"/>
        <v>0.35068885639186398</v>
      </c>
      <c r="W52" s="264">
        <f t="shared" si="12"/>
        <v>0.3563067080452752</v>
      </c>
      <c r="X52" s="264">
        <f t="shared" si="12"/>
        <v>0.35842233406863977</v>
      </c>
      <c r="Y52" s="264">
        <f t="shared" si="12"/>
        <v>0.38230440788030473</v>
      </c>
      <c r="Z52" s="264">
        <f t="shared" si="12"/>
        <v>0.33018694746234678</v>
      </c>
      <c r="AA52" s="264">
        <f t="shared" si="12"/>
        <v>0.40429416934858742</v>
      </c>
      <c r="AB52" s="264">
        <f t="shared" si="12"/>
        <v>0.38371333623918125</v>
      </c>
      <c r="AC52" s="264">
        <f t="shared" si="12"/>
        <v>0.4000106018562386</v>
      </c>
      <c r="AD52" s="264">
        <f t="shared" si="12"/>
        <v>0.35887874023007504</v>
      </c>
      <c r="AE52" s="264">
        <f t="shared" si="12"/>
        <v>0.33404674466117945</v>
      </c>
      <c r="AF52" s="264">
        <f t="shared" si="12"/>
        <v>0.31116736465479455</v>
      </c>
      <c r="AG52" s="264">
        <f t="shared" si="12"/>
        <v>0.32205725966474341</v>
      </c>
      <c r="AH52" s="264">
        <f t="shared" ref="AH52:AZ52" si="13">1-SUM(AH50:AH51)</f>
        <v>0.3121661915873114</v>
      </c>
      <c r="AI52" s="264">
        <f t="shared" si="13"/>
        <v>0.32296022379127842</v>
      </c>
      <c r="AJ52" s="264">
        <f t="shared" si="13"/>
        <v>0.26755789605933822</v>
      </c>
      <c r="AK52" s="264">
        <f t="shared" si="13"/>
        <v>0.28422541412308622</v>
      </c>
      <c r="AL52" s="264">
        <f t="shared" si="13"/>
        <v>0.32561697013630164</v>
      </c>
      <c r="AM52" s="264">
        <f t="shared" si="13"/>
        <v>0.38360149845163349</v>
      </c>
      <c r="AN52" s="264">
        <f t="shared" si="13"/>
        <v>0.35873886781598463</v>
      </c>
      <c r="AO52" s="264">
        <f t="shared" si="13"/>
        <v>0.32210376238493643</v>
      </c>
      <c r="AP52" s="264">
        <f t="shared" si="13"/>
        <v>0.27152651757629676</v>
      </c>
      <c r="AQ52" s="264">
        <f t="shared" si="13"/>
        <v>0.26430422786757179</v>
      </c>
      <c r="AR52" s="264">
        <f t="shared" si="13"/>
        <v>0.27156682084654971</v>
      </c>
      <c r="AS52" s="264">
        <f t="shared" si="13"/>
        <v>0.24508530617378022</v>
      </c>
      <c r="AT52" s="264">
        <f t="shared" si="13"/>
        <v>0.24104120469798429</v>
      </c>
      <c r="AU52" s="264">
        <f t="shared" si="13"/>
        <v>0.25734002421887014</v>
      </c>
      <c r="AV52" s="264">
        <f t="shared" si="13"/>
        <v>0.27857790031351093</v>
      </c>
      <c r="AW52" s="264">
        <f t="shared" si="13"/>
        <v>0.29418471401842772</v>
      </c>
      <c r="AX52" s="264">
        <f t="shared" si="13"/>
        <v>0.27522875230050192</v>
      </c>
      <c r="AY52" s="264">
        <f t="shared" si="13"/>
        <v>0.29513245140303435</v>
      </c>
      <c r="AZ52" s="264">
        <f t="shared" si="13"/>
        <v>0.34126605603686333</v>
      </c>
    </row>
    <row r="53" spans="1:52" s="22" customFormat="1" x14ac:dyDescent="0.3">
      <c r="A53" s="247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</row>
    <row r="54" spans="1:52" s="22" customFormat="1" ht="14" x14ac:dyDescent="0.3">
      <c r="A54" s="138" t="s">
        <v>226</v>
      </c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  <c r="AF54" s="224"/>
      <c r="AG54" s="224"/>
      <c r="AH54" s="224"/>
      <c r="AI54" s="224"/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</row>
    <row r="55" spans="1:52" s="38" customFormat="1" x14ac:dyDescent="0.3">
      <c r="A55" s="299" t="s">
        <v>227</v>
      </c>
      <c r="B55" s="245">
        <v>3111.6200000000013</v>
      </c>
      <c r="C55" s="245">
        <v>3111.6200000000017</v>
      </c>
      <c r="D55" s="245">
        <v>3111.6200000000017</v>
      </c>
      <c r="E55" s="245">
        <v>3111.6200000000017</v>
      </c>
      <c r="F55" s="245">
        <v>3111.6200000000017</v>
      </c>
      <c r="G55" s="245">
        <v>3111.6200000000013</v>
      </c>
      <c r="H55" s="245">
        <v>3111.6200000000013</v>
      </c>
      <c r="I55" s="245">
        <v>3111.6200000000013</v>
      </c>
      <c r="J55" s="245">
        <v>3111.6200000000017</v>
      </c>
      <c r="K55" s="245">
        <v>3111.6200000000017</v>
      </c>
      <c r="L55" s="245">
        <v>3111.6200000000017</v>
      </c>
      <c r="M55" s="245">
        <v>3111.6200000000017</v>
      </c>
      <c r="N55" s="245">
        <v>3111.6200000000017</v>
      </c>
      <c r="O55" s="245">
        <v>3111.6200000000017</v>
      </c>
      <c r="P55" s="245">
        <v>3111.6200000000017</v>
      </c>
      <c r="Q55" s="245">
        <v>3111.6200000000017</v>
      </c>
      <c r="R55" s="245">
        <v>3111.6200000000017</v>
      </c>
      <c r="S55" s="245">
        <v>3111.6200000000017</v>
      </c>
      <c r="T55" s="245">
        <v>3111.6200000000017</v>
      </c>
      <c r="U55" s="245">
        <v>3111.6200000000017</v>
      </c>
      <c r="V55" s="245">
        <v>3111.6200000000017</v>
      </c>
      <c r="W55" s="245">
        <v>3111.6200000000017</v>
      </c>
      <c r="X55" s="245">
        <v>3111.6200000000017</v>
      </c>
      <c r="Y55" s="245">
        <v>3111.6200000000017</v>
      </c>
      <c r="Z55" s="245">
        <v>3111.6200000000017</v>
      </c>
      <c r="AA55" s="245">
        <v>3111.6200000000017</v>
      </c>
      <c r="AB55" s="245">
        <v>3111.6200000000017</v>
      </c>
      <c r="AC55" s="245">
        <v>3111.6200000000017</v>
      </c>
      <c r="AD55" s="245">
        <v>3111.6200000000017</v>
      </c>
      <c r="AE55" s="245">
        <v>3111.6200000000017</v>
      </c>
      <c r="AF55" s="245">
        <v>3111.6200000000017</v>
      </c>
      <c r="AG55" s="245">
        <v>3111.6200000000017</v>
      </c>
      <c r="AH55" s="245">
        <v>3111.6200000000017</v>
      </c>
      <c r="AI55" s="245">
        <v>3111.6200000000017</v>
      </c>
      <c r="AJ55" s="245">
        <v>3111.6200000000017</v>
      </c>
      <c r="AK55" s="245">
        <v>3111.6200000000017</v>
      </c>
      <c r="AL55" s="245">
        <v>3111.6200000000017</v>
      </c>
      <c r="AM55" s="245">
        <v>3111.6200000000017</v>
      </c>
      <c r="AN55" s="245">
        <v>3111.6200000000022</v>
      </c>
      <c r="AO55" s="245">
        <v>3111.6200000000022</v>
      </c>
      <c r="AP55" s="245">
        <v>3111.6200000000022</v>
      </c>
      <c r="AQ55" s="245">
        <v>3111.6200000000022</v>
      </c>
      <c r="AR55" s="245">
        <v>3111.6200000000022</v>
      </c>
      <c r="AS55" s="245">
        <v>3111.6200000000022</v>
      </c>
      <c r="AT55" s="245">
        <v>3111.6200000000022</v>
      </c>
      <c r="AU55" s="245">
        <v>3111.6200000000022</v>
      </c>
      <c r="AV55" s="245">
        <v>3111.6200000000022</v>
      </c>
      <c r="AW55" s="245">
        <v>3111.6200000000022</v>
      </c>
      <c r="AX55" s="245">
        <v>3111.6200000000022</v>
      </c>
      <c r="AY55" s="245">
        <v>3111.6200000000022</v>
      </c>
      <c r="AZ55" s="245">
        <v>3111.6200000000022</v>
      </c>
    </row>
    <row r="56" spans="1:52" x14ac:dyDescent="0.3">
      <c r="A56" s="251" t="s">
        <v>96</v>
      </c>
      <c r="B56" s="245">
        <v>5167.256929000001</v>
      </c>
      <c r="C56" s="245">
        <v>5741.2862140000016</v>
      </c>
      <c r="D56" s="245">
        <v>6273.7188129999986</v>
      </c>
      <c r="E56" s="245">
        <v>6771.2410479999999</v>
      </c>
      <c r="F56" s="245">
        <v>7240.9983619999994</v>
      </c>
      <c r="G56" s="245">
        <v>7632.5232149999993</v>
      </c>
      <c r="H56" s="245">
        <v>8046.4461930000016</v>
      </c>
      <c r="I56" s="245">
        <v>8444.4375149999996</v>
      </c>
      <c r="J56" s="245">
        <v>8847.701943</v>
      </c>
      <c r="K56" s="245">
        <v>9230.6048950000022</v>
      </c>
      <c r="L56" s="245">
        <v>9624.2639500000023</v>
      </c>
      <c r="M56" s="245">
        <v>9858.4129510399998</v>
      </c>
      <c r="N56" s="245">
        <v>9890.3172651999976</v>
      </c>
      <c r="O56" s="245">
        <v>10239.360484480001</v>
      </c>
      <c r="P56" s="245">
        <v>10308.366231</v>
      </c>
      <c r="Q56" s="245">
        <v>10437.537961</v>
      </c>
      <c r="R56" s="245">
        <v>10775.502884999998</v>
      </c>
      <c r="S56" s="245">
        <v>11102.871657</v>
      </c>
      <c r="T56" s="245">
        <v>11430.206409000002</v>
      </c>
      <c r="U56" s="245">
        <v>11750.888974000001</v>
      </c>
      <c r="V56" s="245">
        <v>12060.456501000002</v>
      </c>
      <c r="W56" s="245">
        <v>12060.456501000002</v>
      </c>
      <c r="X56" s="245">
        <v>12060.456501000002</v>
      </c>
      <c r="Y56" s="245">
        <v>12060.456501000002</v>
      </c>
      <c r="Z56" s="245">
        <v>12060.456501000002</v>
      </c>
      <c r="AA56" s="245">
        <v>12060.456501000002</v>
      </c>
      <c r="AB56" s="245">
        <v>12060.456501000002</v>
      </c>
      <c r="AC56" s="245">
        <v>12060.456501000002</v>
      </c>
      <c r="AD56" s="245">
        <v>12060.456501000002</v>
      </c>
      <c r="AE56" s="245">
        <v>12060.456501000002</v>
      </c>
      <c r="AF56" s="245">
        <v>12060.456501000002</v>
      </c>
      <c r="AG56" s="245">
        <v>12060.456501000002</v>
      </c>
      <c r="AH56" s="245">
        <v>12060.456501000002</v>
      </c>
      <c r="AI56" s="245">
        <v>12060.456501000002</v>
      </c>
      <c r="AJ56" s="245">
        <v>12060.456501000002</v>
      </c>
      <c r="AK56" s="245">
        <v>12060.456501000002</v>
      </c>
      <c r="AL56" s="245">
        <v>12060.456501000002</v>
      </c>
      <c r="AM56" s="245">
        <v>12147.630851120002</v>
      </c>
      <c r="AN56" s="245">
        <v>12346.796086400002</v>
      </c>
      <c r="AO56" s="245">
        <v>12378.239192820003</v>
      </c>
      <c r="AP56" s="245">
        <v>12536.352827780001</v>
      </c>
      <c r="AQ56" s="245">
        <v>12569.287922340001</v>
      </c>
      <c r="AR56" s="245">
        <v>12601.796323900002</v>
      </c>
      <c r="AS56" s="245">
        <v>12632.949721880002</v>
      </c>
      <c r="AT56" s="245">
        <v>12663.905936040002</v>
      </c>
      <c r="AU56" s="245">
        <v>12694.726965760001</v>
      </c>
      <c r="AV56" s="245">
        <v>12579.388621360002</v>
      </c>
      <c r="AW56" s="245">
        <v>12593.058650180003</v>
      </c>
      <c r="AX56" s="245">
        <v>12614.502408200002</v>
      </c>
      <c r="AY56" s="245">
        <v>12060.456501000002</v>
      </c>
      <c r="AZ56" s="245">
        <v>12060.456501000002</v>
      </c>
    </row>
    <row r="57" spans="1:52" x14ac:dyDescent="0.3">
      <c r="A57" s="251" t="s">
        <v>97</v>
      </c>
      <c r="B57" s="253">
        <v>22623.229001999996</v>
      </c>
      <c r="C57" s="253">
        <v>24888.154826999998</v>
      </c>
      <c r="D57" s="253">
        <v>27054.139572</v>
      </c>
      <c r="E57" s="253">
        <v>28683.102263600013</v>
      </c>
      <c r="F57" s="253">
        <v>30496.696427960011</v>
      </c>
      <c r="G57" s="253">
        <v>32192.420917679985</v>
      </c>
      <c r="H57" s="253">
        <v>33798.014251800014</v>
      </c>
      <c r="I57" s="253">
        <v>34746.517984359991</v>
      </c>
      <c r="J57" s="253">
        <v>36124.778166699987</v>
      </c>
      <c r="K57" s="253">
        <v>37503.5317708</v>
      </c>
      <c r="L57" s="253">
        <v>38725.642522899994</v>
      </c>
      <c r="M57" s="253">
        <v>40049.004238840011</v>
      </c>
      <c r="N57" s="253">
        <v>41387.286533160004</v>
      </c>
      <c r="O57" s="253">
        <v>42698.183297660013</v>
      </c>
      <c r="P57" s="253">
        <v>43961.507906400002</v>
      </c>
      <c r="Q57" s="253">
        <v>45249.768764419998</v>
      </c>
      <c r="R57" s="253">
        <v>46363.299084660015</v>
      </c>
      <c r="S57" s="253">
        <v>47517.352301039988</v>
      </c>
      <c r="T57" s="253">
        <v>48762.859544600004</v>
      </c>
      <c r="U57" s="253">
        <v>49958.934600740016</v>
      </c>
      <c r="V57" s="253">
        <v>51072.475711939995</v>
      </c>
      <c r="W57" s="253">
        <v>51063.41962886</v>
      </c>
      <c r="X57" s="253">
        <v>51012.650191433597</v>
      </c>
      <c r="Y57" s="253">
        <v>50937.502968979999</v>
      </c>
      <c r="Z57" s="253">
        <v>50937.502968979999</v>
      </c>
      <c r="AA57" s="253">
        <v>50937.502968979999</v>
      </c>
      <c r="AB57" s="253">
        <v>50937.502968979999</v>
      </c>
      <c r="AC57" s="253">
        <v>50937.502968979999</v>
      </c>
      <c r="AD57" s="253">
        <v>50937.658099059998</v>
      </c>
      <c r="AE57" s="253">
        <v>50937.928411759996</v>
      </c>
      <c r="AF57" s="253">
        <v>50938.198768199996</v>
      </c>
      <c r="AG57" s="253">
        <v>50939.488374059998</v>
      </c>
      <c r="AH57" s="253">
        <v>50940.778000259997</v>
      </c>
      <c r="AI57" s="253">
        <v>50942.067156800003</v>
      </c>
      <c r="AJ57" s="253">
        <v>50941.58067394</v>
      </c>
      <c r="AK57" s="253">
        <v>50984.055810179998</v>
      </c>
      <c r="AL57" s="253">
        <v>51282.518660659996</v>
      </c>
      <c r="AM57" s="253">
        <v>51326.4931714872</v>
      </c>
      <c r="AN57" s="253">
        <v>51047.009485165596</v>
      </c>
      <c r="AO57" s="253">
        <v>51026.6170951768</v>
      </c>
      <c r="AP57" s="253">
        <v>51458.758621440793</v>
      </c>
      <c r="AQ57" s="253">
        <v>51496.927177683196</v>
      </c>
      <c r="AR57" s="253">
        <v>51279.964649127993</v>
      </c>
      <c r="AS57" s="253">
        <v>51068.517606780792</v>
      </c>
      <c r="AT57" s="253">
        <v>51080.903340114397</v>
      </c>
      <c r="AU57" s="253">
        <v>51088.646409710396</v>
      </c>
      <c r="AV57" s="253">
        <v>51097.6710261392</v>
      </c>
      <c r="AW57" s="253">
        <v>51106.820325979999</v>
      </c>
      <c r="AX57" s="253">
        <v>51106.820325979999</v>
      </c>
      <c r="AY57" s="253">
        <v>51106.820325979999</v>
      </c>
      <c r="AZ57" s="253">
        <v>51106.820325979999</v>
      </c>
    </row>
    <row r="58" spans="1:52" s="22" customFormat="1" x14ac:dyDescent="0.3">
      <c r="A58" s="251" t="s">
        <v>98</v>
      </c>
      <c r="B58" s="253">
        <v>65023.209834000001</v>
      </c>
      <c r="C58" s="253">
        <v>66060.190210999994</v>
      </c>
      <c r="D58" s="253">
        <v>67088.005329999985</v>
      </c>
      <c r="E58" s="253">
        <v>67777.869520560009</v>
      </c>
      <c r="F58" s="253">
        <v>68514.249540439996</v>
      </c>
      <c r="G58" s="253">
        <v>68965.43920091998</v>
      </c>
      <c r="H58" s="253">
        <v>69509.484817440039</v>
      </c>
      <c r="I58" s="253">
        <v>69871.0507622</v>
      </c>
      <c r="J58" s="253">
        <v>70015.449473879984</v>
      </c>
      <c r="K58" s="253">
        <v>70473.186298260029</v>
      </c>
      <c r="L58" s="253">
        <v>70682.90816823997</v>
      </c>
      <c r="M58" s="253">
        <v>70892.169956240003</v>
      </c>
      <c r="N58" s="253">
        <v>70880.109507539964</v>
      </c>
      <c r="O58" s="253">
        <v>71201.181253479997</v>
      </c>
      <c r="P58" s="253">
        <v>71418.615314739989</v>
      </c>
      <c r="Q58" s="253">
        <v>71496.794474799972</v>
      </c>
      <c r="R58" s="253">
        <v>71839.289972220024</v>
      </c>
      <c r="S58" s="253">
        <v>72091.34617379999</v>
      </c>
      <c r="T58" s="253">
        <v>72160.817869240025</v>
      </c>
      <c r="U58" s="253">
        <v>72219.211532579968</v>
      </c>
      <c r="V58" s="253">
        <v>72186.945597139973</v>
      </c>
      <c r="W58" s="253">
        <v>72158.055184499986</v>
      </c>
      <c r="X58" s="253">
        <v>71996.092227248781</v>
      </c>
      <c r="Y58" s="253">
        <v>71756.360077459991</v>
      </c>
      <c r="Z58" s="253">
        <v>71756.360077459991</v>
      </c>
      <c r="AA58" s="253">
        <v>71756.360077459991</v>
      </c>
      <c r="AB58" s="253">
        <v>71756.360077459991</v>
      </c>
      <c r="AC58" s="253">
        <v>71765.850360499986</v>
      </c>
      <c r="AD58" s="253">
        <v>71773.934021799985</v>
      </c>
      <c r="AE58" s="253">
        <v>71775.680115259995</v>
      </c>
      <c r="AF58" s="253">
        <v>71839.737451699984</v>
      </c>
      <c r="AG58" s="253">
        <v>71848.249125259987</v>
      </c>
      <c r="AH58" s="253">
        <v>71856.274929359977</v>
      </c>
      <c r="AI58" s="253">
        <v>71864.235547379983</v>
      </c>
      <c r="AJ58" s="253">
        <v>71844.594284699982</v>
      </c>
      <c r="AK58" s="253">
        <v>72120.412028459992</v>
      </c>
      <c r="AL58" s="253">
        <v>72231.427656059983</v>
      </c>
      <c r="AM58" s="253">
        <v>72483.65414408638</v>
      </c>
      <c r="AN58" s="253">
        <v>72703.640432835979</v>
      </c>
      <c r="AO58" s="253">
        <v>72571.752553771177</v>
      </c>
      <c r="AP58" s="253">
        <v>73136.986056714391</v>
      </c>
      <c r="AQ58" s="253">
        <v>73143.79696115038</v>
      </c>
      <c r="AR58" s="253">
        <v>73015.519442704783</v>
      </c>
      <c r="AS58" s="253">
        <v>72710.810485790382</v>
      </c>
      <c r="AT58" s="253">
        <v>72704.207582486371</v>
      </c>
      <c r="AU58" s="253">
        <v>72700.701263461582</v>
      </c>
      <c r="AV58" s="253">
        <v>72615.797334129573</v>
      </c>
      <c r="AW58" s="253">
        <v>72605.042018959968</v>
      </c>
      <c r="AX58" s="253">
        <v>72598.354136379974</v>
      </c>
      <c r="AY58" s="253">
        <v>72296.51063345997</v>
      </c>
      <c r="AZ58" s="253">
        <v>72296.51063345997</v>
      </c>
    </row>
    <row r="59" spans="1:52" s="22" customFormat="1" x14ac:dyDescent="0.3">
      <c r="A59" s="251" t="s">
        <v>99</v>
      </c>
      <c r="B59" s="253">
        <v>54383.580897999978</v>
      </c>
      <c r="C59" s="253">
        <v>54807.476704999994</v>
      </c>
      <c r="D59" s="253">
        <v>55213.45946199997</v>
      </c>
      <c r="E59" s="253">
        <v>55376.599660200001</v>
      </c>
      <c r="F59" s="253">
        <v>55628.259998280024</v>
      </c>
      <c r="G59" s="253">
        <v>55721.02982019999</v>
      </c>
      <c r="H59" s="253">
        <v>55893.618245000041</v>
      </c>
      <c r="I59" s="253">
        <v>55803.638109019972</v>
      </c>
      <c r="J59" s="253">
        <v>55738.185899159987</v>
      </c>
      <c r="K59" s="253">
        <v>55781.608621119987</v>
      </c>
      <c r="L59" s="253">
        <v>55665.137248580009</v>
      </c>
      <c r="M59" s="253">
        <v>55707.005795440011</v>
      </c>
      <c r="N59" s="253">
        <v>55336.398270540019</v>
      </c>
      <c r="O59" s="253">
        <v>55347.238917320006</v>
      </c>
      <c r="P59" s="253">
        <v>55201.417781960015</v>
      </c>
      <c r="Q59" s="253">
        <v>55038.625683399994</v>
      </c>
      <c r="R59" s="253">
        <v>55099.065739939986</v>
      </c>
      <c r="S59" s="253">
        <v>55162.697169259991</v>
      </c>
      <c r="T59" s="253">
        <v>55272.049675680013</v>
      </c>
      <c r="U59" s="253">
        <v>55404.802639399983</v>
      </c>
      <c r="V59" s="253">
        <v>55458.373054419993</v>
      </c>
      <c r="W59" s="253">
        <v>55440.418223899993</v>
      </c>
      <c r="X59" s="253">
        <v>55339.761390638392</v>
      </c>
      <c r="Y59" s="253">
        <v>55190.772514179989</v>
      </c>
      <c r="Z59" s="253">
        <v>55190.772514179989</v>
      </c>
      <c r="AA59" s="253">
        <v>55190.772514179989</v>
      </c>
      <c r="AB59" s="253">
        <v>55190.772514179989</v>
      </c>
      <c r="AC59" s="253">
        <v>55223.481208239988</v>
      </c>
      <c r="AD59" s="253">
        <v>55247.93273524</v>
      </c>
      <c r="AE59" s="253">
        <v>55248.152399679995</v>
      </c>
      <c r="AF59" s="253">
        <v>55463.236763320005</v>
      </c>
      <c r="AG59" s="253">
        <v>55464.45613097999</v>
      </c>
      <c r="AH59" s="253">
        <v>55465.010260180003</v>
      </c>
      <c r="AI59" s="253">
        <v>55465.44074926</v>
      </c>
      <c r="AJ59" s="253">
        <v>55407.914176499995</v>
      </c>
      <c r="AK59" s="253">
        <v>55629.055533420003</v>
      </c>
      <c r="AL59" s="253">
        <v>55599.537727339994</v>
      </c>
      <c r="AM59" s="253">
        <v>55789.070841081601</v>
      </c>
      <c r="AN59" s="253">
        <v>55938.261084425605</v>
      </c>
      <c r="AO59" s="253">
        <v>55833.986196692</v>
      </c>
      <c r="AP59" s="253">
        <v>56403.5894133408</v>
      </c>
      <c r="AQ59" s="253">
        <v>56421.246395196809</v>
      </c>
      <c r="AR59" s="253">
        <v>56304.720954703997</v>
      </c>
      <c r="AS59" s="253">
        <v>56055.977367471191</v>
      </c>
      <c r="AT59" s="253">
        <v>56069.815973279197</v>
      </c>
      <c r="AU59" s="253">
        <v>56081.362708345594</v>
      </c>
      <c r="AV59" s="253">
        <v>55973.147276624804</v>
      </c>
      <c r="AW59" s="253">
        <v>55969.45212088</v>
      </c>
      <c r="AX59" s="253">
        <v>55969.639839659998</v>
      </c>
      <c r="AY59" s="253">
        <v>55526.465597179995</v>
      </c>
      <c r="AZ59" s="253">
        <v>55526.465597179995</v>
      </c>
    </row>
    <row r="60" spans="1:52" s="21" customFormat="1" x14ac:dyDescent="0.3">
      <c r="A60" s="272" t="s">
        <v>159</v>
      </c>
      <c r="B60" s="252">
        <f t="shared" ref="B60:AG60" si="14">SUM(B56:B59)</f>
        <v>147197.27666299997</v>
      </c>
      <c r="C60" s="252">
        <f t="shared" si="14"/>
        <v>151497.10795699997</v>
      </c>
      <c r="D60" s="252">
        <f t="shared" si="14"/>
        <v>155629.32317699995</v>
      </c>
      <c r="E60" s="252">
        <f t="shared" si="14"/>
        <v>158608.81249236001</v>
      </c>
      <c r="F60" s="252">
        <f t="shared" si="14"/>
        <v>161880.20432868003</v>
      </c>
      <c r="G60" s="252">
        <f t="shared" si="14"/>
        <v>164511.41315379995</v>
      </c>
      <c r="H60" s="252">
        <f t="shared" si="14"/>
        <v>167247.56350724009</v>
      </c>
      <c r="I60" s="252">
        <f t="shared" si="14"/>
        <v>168865.64437057998</v>
      </c>
      <c r="J60" s="252">
        <f t="shared" si="14"/>
        <v>170726.11548273996</v>
      </c>
      <c r="K60" s="252">
        <f t="shared" si="14"/>
        <v>172988.93158518002</v>
      </c>
      <c r="L60" s="252">
        <f t="shared" si="14"/>
        <v>174697.95188971999</v>
      </c>
      <c r="M60" s="252">
        <f t="shared" si="14"/>
        <v>176506.59294156003</v>
      </c>
      <c r="N60" s="252">
        <f t="shared" si="14"/>
        <v>177494.11157643999</v>
      </c>
      <c r="O60" s="252">
        <f t="shared" si="14"/>
        <v>179485.96395294002</v>
      </c>
      <c r="P60" s="252">
        <f t="shared" si="14"/>
        <v>180889.90723410001</v>
      </c>
      <c r="Q60" s="252">
        <f t="shared" si="14"/>
        <v>182222.72688361997</v>
      </c>
      <c r="R60" s="252">
        <f t="shared" si="14"/>
        <v>184077.15768182001</v>
      </c>
      <c r="S60" s="252">
        <f t="shared" si="14"/>
        <v>185874.26730109996</v>
      </c>
      <c r="T60" s="252">
        <f t="shared" si="14"/>
        <v>187625.93349852005</v>
      </c>
      <c r="U60" s="252">
        <f t="shared" si="14"/>
        <v>189333.83774671998</v>
      </c>
      <c r="V60" s="252">
        <f t="shared" si="14"/>
        <v>190778.25086449995</v>
      </c>
      <c r="W60" s="252">
        <f t="shared" si="14"/>
        <v>190722.34953825999</v>
      </c>
      <c r="X60" s="252">
        <f t="shared" si="14"/>
        <v>190408.96031032078</v>
      </c>
      <c r="Y60" s="252">
        <f t="shared" si="14"/>
        <v>189945.09206161997</v>
      </c>
      <c r="Z60" s="252">
        <f t="shared" si="14"/>
        <v>189945.09206161997</v>
      </c>
      <c r="AA60" s="252">
        <f t="shared" si="14"/>
        <v>189945.09206161997</v>
      </c>
      <c r="AB60" s="252">
        <f t="shared" si="14"/>
        <v>189945.09206161997</v>
      </c>
      <c r="AC60" s="252">
        <f t="shared" si="14"/>
        <v>189987.29103872</v>
      </c>
      <c r="AD60" s="252">
        <f t="shared" si="14"/>
        <v>190019.98135709998</v>
      </c>
      <c r="AE60" s="252">
        <f t="shared" si="14"/>
        <v>190022.2174277</v>
      </c>
      <c r="AF60" s="252">
        <f t="shared" si="14"/>
        <v>190301.62948422</v>
      </c>
      <c r="AG60" s="252">
        <f t="shared" si="14"/>
        <v>190312.65013129998</v>
      </c>
      <c r="AH60" s="252">
        <f t="shared" ref="AH60:AZ60" si="15">SUM(AH56:AH59)</f>
        <v>190322.51969079999</v>
      </c>
      <c r="AI60" s="252">
        <f t="shared" si="15"/>
        <v>190332.19995444</v>
      </c>
      <c r="AJ60" s="252">
        <f t="shared" si="15"/>
        <v>190254.54563613998</v>
      </c>
      <c r="AK60" s="252">
        <f t="shared" si="15"/>
        <v>190793.97987305999</v>
      </c>
      <c r="AL60" s="252">
        <f t="shared" si="15"/>
        <v>191173.94054505997</v>
      </c>
      <c r="AM60" s="252">
        <f t="shared" si="15"/>
        <v>191746.84900777519</v>
      </c>
      <c r="AN60" s="252">
        <f t="shared" si="15"/>
        <v>192035.70708882718</v>
      </c>
      <c r="AO60" s="252">
        <f t="shared" si="15"/>
        <v>191810.59503845999</v>
      </c>
      <c r="AP60" s="252">
        <f t="shared" si="15"/>
        <v>193535.68691927596</v>
      </c>
      <c r="AQ60" s="252">
        <f t="shared" si="15"/>
        <v>193631.25845637039</v>
      </c>
      <c r="AR60" s="252">
        <f t="shared" si="15"/>
        <v>193202.00137043674</v>
      </c>
      <c r="AS60" s="252">
        <f t="shared" si="15"/>
        <v>192468.25518192234</v>
      </c>
      <c r="AT60" s="252">
        <f t="shared" si="15"/>
        <v>192518.83283191995</v>
      </c>
      <c r="AU60" s="252">
        <f t="shared" si="15"/>
        <v>192565.43734727759</v>
      </c>
      <c r="AV60" s="252">
        <f t="shared" si="15"/>
        <v>192266.00425825358</v>
      </c>
      <c r="AW60" s="252">
        <f t="shared" si="15"/>
        <v>192274.37311599997</v>
      </c>
      <c r="AX60" s="252">
        <f t="shared" si="15"/>
        <v>192289.31671021998</v>
      </c>
      <c r="AY60" s="252">
        <f t="shared" si="15"/>
        <v>190990.25305761996</v>
      </c>
      <c r="AZ60" s="252">
        <f t="shared" si="15"/>
        <v>190990.25305761996</v>
      </c>
    </row>
    <row r="61" spans="1:52" s="22" customFormat="1" x14ac:dyDescent="0.3">
      <c r="A61" s="251" t="s">
        <v>100</v>
      </c>
      <c r="B61" s="253">
        <v>15213.504006999994</v>
      </c>
      <c r="C61" s="253">
        <v>16409.347979000002</v>
      </c>
      <c r="D61" s="253">
        <v>17516.426334999996</v>
      </c>
      <c r="E61" s="253">
        <v>18521.766284920002</v>
      </c>
      <c r="F61" s="253">
        <v>19462.967338839997</v>
      </c>
      <c r="G61" s="253">
        <v>20288.997078719985</v>
      </c>
      <c r="H61" s="253">
        <v>21107.951212040007</v>
      </c>
      <c r="I61" s="253">
        <v>21841.2249749</v>
      </c>
      <c r="J61" s="253">
        <v>22554.439882919993</v>
      </c>
      <c r="K61" s="253">
        <v>23243.130482520002</v>
      </c>
      <c r="L61" s="253">
        <v>23930.460956899999</v>
      </c>
      <c r="M61" s="253">
        <v>24402.776157539989</v>
      </c>
      <c r="N61" s="253">
        <v>24652.797701420004</v>
      </c>
      <c r="O61" s="253">
        <v>25266.792279000001</v>
      </c>
      <c r="P61" s="253">
        <v>25518.182731419995</v>
      </c>
      <c r="Q61" s="253">
        <v>26123.497000980009</v>
      </c>
      <c r="R61" s="253">
        <v>26749.421855879995</v>
      </c>
      <c r="S61" s="253">
        <v>27359.582374380003</v>
      </c>
      <c r="T61" s="253">
        <v>27949.606935619999</v>
      </c>
      <c r="U61" s="253">
        <v>28517.224716480014</v>
      </c>
      <c r="V61" s="253">
        <v>29050.031959819997</v>
      </c>
      <c r="W61" s="253">
        <v>29049.457431539995</v>
      </c>
      <c r="X61" s="253">
        <v>29046.236560297595</v>
      </c>
      <c r="Y61" s="253">
        <v>29041.469134459996</v>
      </c>
      <c r="Z61" s="253">
        <v>29041.469134459996</v>
      </c>
      <c r="AA61" s="253">
        <v>29041.469134459996</v>
      </c>
      <c r="AB61" s="253">
        <v>29041.469134459996</v>
      </c>
      <c r="AC61" s="253">
        <v>29041.945487539997</v>
      </c>
      <c r="AD61" s="253">
        <v>29042.313198759995</v>
      </c>
      <c r="AE61" s="253">
        <v>29042.338651919996</v>
      </c>
      <c r="AF61" s="253">
        <v>29045.494301859995</v>
      </c>
      <c r="AG61" s="253">
        <v>29045.612140899997</v>
      </c>
      <c r="AH61" s="253">
        <v>29045.734011699999</v>
      </c>
      <c r="AI61" s="253">
        <v>29045.852950919994</v>
      </c>
      <c r="AJ61" s="253">
        <v>29044.975929739994</v>
      </c>
      <c r="AK61" s="253">
        <v>29045.316692579996</v>
      </c>
      <c r="AL61" s="253">
        <v>29059.505377819998</v>
      </c>
      <c r="AM61" s="253">
        <v>29161.008670918396</v>
      </c>
      <c r="AN61" s="253">
        <v>29370.777176747994</v>
      </c>
      <c r="AO61" s="253">
        <v>29410.156400291195</v>
      </c>
      <c r="AP61" s="253">
        <v>29628.768031002393</v>
      </c>
      <c r="AQ61" s="253">
        <v>29674.432402962397</v>
      </c>
      <c r="AR61" s="253">
        <v>29702.738354549594</v>
      </c>
      <c r="AS61" s="253">
        <v>29715.570937196797</v>
      </c>
      <c r="AT61" s="253">
        <v>29754.227055615196</v>
      </c>
      <c r="AU61" s="253">
        <v>29791.649043319998</v>
      </c>
      <c r="AV61" s="253">
        <v>29657.841815198397</v>
      </c>
      <c r="AW61" s="253">
        <v>29672.285491359999</v>
      </c>
      <c r="AX61" s="253">
        <v>29698.966168179995</v>
      </c>
      <c r="AY61" s="253">
        <v>29052.210821459998</v>
      </c>
      <c r="AZ61" s="253">
        <v>29052.210821459998</v>
      </c>
    </row>
    <row r="62" spans="1:52" x14ac:dyDescent="0.3">
      <c r="A62" s="253" t="s">
        <v>101</v>
      </c>
      <c r="B62" s="253">
        <v>63639.851442999978</v>
      </c>
      <c r="C62" s="253">
        <v>65076.09414099998</v>
      </c>
      <c r="D62" s="253">
        <v>66385.594980000009</v>
      </c>
      <c r="E62" s="253">
        <v>67336.661437480012</v>
      </c>
      <c r="F62" s="253">
        <v>68401.252786200013</v>
      </c>
      <c r="G62" s="253">
        <v>69244.040742440004</v>
      </c>
      <c r="H62" s="253">
        <v>70102.597913879988</v>
      </c>
      <c r="I62" s="253">
        <v>70575.144397659955</v>
      </c>
      <c r="J62" s="253">
        <v>70987.342270139983</v>
      </c>
      <c r="K62" s="253">
        <v>71681.941853060023</v>
      </c>
      <c r="L62" s="253">
        <v>72158.676367900014</v>
      </c>
      <c r="M62" s="253">
        <v>72490.926328459987</v>
      </c>
      <c r="N62" s="253">
        <v>72381.270498059981</v>
      </c>
      <c r="O62" s="253">
        <v>72876.175016259978</v>
      </c>
      <c r="P62" s="253">
        <v>73001.167472419998</v>
      </c>
      <c r="Q62" s="253">
        <v>73411.785753839984</v>
      </c>
      <c r="R62" s="253">
        <v>73802.281343299968</v>
      </c>
      <c r="S62" s="253">
        <v>74175.950747579947</v>
      </c>
      <c r="T62" s="253">
        <v>74516.255343360041</v>
      </c>
      <c r="U62" s="253">
        <v>74850.399114559943</v>
      </c>
      <c r="V62" s="253">
        <v>75146.880520980019</v>
      </c>
      <c r="W62" s="253">
        <v>75133.912546180014</v>
      </c>
      <c r="X62" s="253">
        <v>75061.212596396013</v>
      </c>
      <c r="Y62" s="253">
        <v>74953.604563380024</v>
      </c>
      <c r="Z62" s="253">
        <v>74953.604563380024</v>
      </c>
      <c r="AA62" s="253">
        <v>74953.604563380024</v>
      </c>
      <c r="AB62" s="253">
        <v>74953.604563380024</v>
      </c>
      <c r="AC62" s="253">
        <v>74955.123270360025</v>
      </c>
      <c r="AD62" s="253">
        <v>74956.437689200015</v>
      </c>
      <c r="AE62" s="253">
        <v>74956.758391740019</v>
      </c>
      <c r="AF62" s="253">
        <v>74967.050446500027</v>
      </c>
      <c r="AG62" s="253">
        <v>74968.587622680017</v>
      </c>
      <c r="AH62" s="253">
        <v>74970.07975056002</v>
      </c>
      <c r="AI62" s="253">
        <v>74971.532524040027</v>
      </c>
      <c r="AJ62" s="253">
        <v>74968.320012140015</v>
      </c>
      <c r="AK62" s="253">
        <v>75103.282780940033</v>
      </c>
      <c r="AL62" s="253">
        <v>75332.096770100019</v>
      </c>
      <c r="AM62" s="253">
        <v>75667.517576177619</v>
      </c>
      <c r="AN62" s="253">
        <v>76088.30566054162</v>
      </c>
      <c r="AO62" s="253">
        <v>76040.502874613623</v>
      </c>
      <c r="AP62" s="253">
        <v>77006.203678943217</v>
      </c>
      <c r="AQ62" s="253">
        <v>77039.751184092835</v>
      </c>
      <c r="AR62" s="253">
        <v>76881.917278612818</v>
      </c>
      <c r="AS62" s="253">
        <v>76514.092807606416</v>
      </c>
      <c r="AT62" s="253">
        <v>76524.521100923215</v>
      </c>
      <c r="AU62" s="253">
        <v>76532.311648528019</v>
      </c>
      <c r="AV62" s="253">
        <v>76262.620641504822</v>
      </c>
      <c r="AW62" s="253">
        <v>76250.723409040016</v>
      </c>
      <c r="AX62" s="253">
        <v>76241.320836260013</v>
      </c>
      <c r="AY62" s="253">
        <v>75196.060733380014</v>
      </c>
      <c r="AZ62" s="253">
        <v>75196.060733380014</v>
      </c>
    </row>
    <row r="63" spans="1:52" s="24" customFormat="1" x14ac:dyDescent="0.3">
      <c r="A63" s="249" t="s">
        <v>160</v>
      </c>
      <c r="B63" s="252">
        <f t="shared" ref="B63:AG63" si="16">SUM(B61:B62)</f>
        <v>78853.355449999974</v>
      </c>
      <c r="C63" s="252">
        <f t="shared" si="16"/>
        <v>81485.442119999978</v>
      </c>
      <c r="D63" s="252">
        <f t="shared" si="16"/>
        <v>83902.021315000005</v>
      </c>
      <c r="E63" s="252">
        <f t="shared" si="16"/>
        <v>85858.427722400011</v>
      </c>
      <c r="F63" s="252">
        <f t="shared" si="16"/>
        <v>87864.22012504001</v>
      </c>
      <c r="G63" s="252">
        <f t="shared" si="16"/>
        <v>89533.037821159989</v>
      </c>
      <c r="H63" s="252">
        <f t="shared" si="16"/>
        <v>91210.549125919992</v>
      </c>
      <c r="I63" s="252">
        <f t="shared" si="16"/>
        <v>92416.369372559959</v>
      </c>
      <c r="J63" s="252">
        <f t="shared" si="16"/>
        <v>93541.782153059976</v>
      </c>
      <c r="K63" s="252">
        <f t="shared" si="16"/>
        <v>94925.072335580029</v>
      </c>
      <c r="L63" s="252">
        <f t="shared" si="16"/>
        <v>96089.137324800016</v>
      </c>
      <c r="M63" s="252">
        <f t="shared" si="16"/>
        <v>96893.70248599998</v>
      </c>
      <c r="N63" s="252">
        <f t="shared" si="16"/>
        <v>97034.068199479982</v>
      </c>
      <c r="O63" s="252">
        <f t="shared" si="16"/>
        <v>98142.967295259979</v>
      </c>
      <c r="P63" s="252">
        <f t="shared" si="16"/>
        <v>98519.350203839989</v>
      </c>
      <c r="Q63" s="252">
        <f t="shared" si="16"/>
        <v>99535.282754819986</v>
      </c>
      <c r="R63" s="252">
        <f t="shared" si="16"/>
        <v>100551.70319917996</v>
      </c>
      <c r="S63" s="252">
        <f t="shared" si="16"/>
        <v>101535.53312195995</v>
      </c>
      <c r="T63" s="252">
        <f t="shared" si="16"/>
        <v>102465.86227898004</v>
      </c>
      <c r="U63" s="252">
        <f t="shared" si="16"/>
        <v>103367.62383103996</v>
      </c>
      <c r="V63" s="252">
        <f t="shared" si="16"/>
        <v>104196.91248080002</v>
      </c>
      <c r="W63" s="252">
        <f t="shared" si="16"/>
        <v>104183.36997772001</v>
      </c>
      <c r="X63" s="252">
        <f t="shared" si="16"/>
        <v>104107.4491566936</v>
      </c>
      <c r="Y63" s="252">
        <f t="shared" si="16"/>
        <v>103995.07369784002</v>
      </c>
      <c r="Z63" s="252">
        <f t="shared" si="16"/>
        <v>103995.07369784002</v>
      </c>
      <c r="AA63" s="252">
        <f t="shared" si="16"/>
        <v>103995.07369784002</v>
      </c>
      <c r="AB63" s="252">
        <f t="shared" si="16"/>
        <v>103995.07369784002</v>
      </c>
      <c r="AC63" s="252">
        <f t="shared" si="16"/>
        <v>103997.06875790002</v>
      </c>
      <c r="AD63" s="252">
        <f t="shared" si="16"/>
        <v>103998.75088796001</v>
      </c>
      <c r="AE63" s="252">
        <f t="shared" si="16"/>
        <v>103999.09704366002</v>
      </c>
      <c r="AF63" s="252">
        <f t="shared" si="16"/>
        <v>104012.54474836003</v>
      </c>
      <c r="AG63" s="252">
        <f t="shared" si="16"/>
        <v>104014.19976358002</v>
      </c>
      <c r="AH63" s="252">
        <f t="shared" ref="AH63:AZ63" si="17">SUM(AH61:AH62)</f>
        <v>104015.81376226002</v>
      </c>
      <c r="AI63" s="252">
        <f t="shared" si="17"/>
        <v>104017.38547496003</v>
      </c>
      <c r="AJ63" s="252">
        <f t="shared" si="17"/>
        <v>104013.29594188</v>
      </c>
      <c r="AK63" s="252">
        <f t="shared" si="17"/>
        <v>104148.59947352004</v>
      </c>
      <c r="AL63" s="252">
        <f t="shared" si="17"/>
        <v>104391.60214792001</v>
      </c>
      <c r="AM63" s="252">
        <f t="shared" si="17"/>
        <v>104828.52624709602</v>
      </c>
      <c r="AN63" s="252">
        <f t="shared" si="17"/>
        <v>105459.08283728961</v>
      </c>
      <c r="AO63" s="252">
        <f t="shared" si="17"/>
        <v>105450.65927490481</v>
      </c>
      <c r="AP63" s="252">
        <f t="shared" si="17"/>
        <v>106634.97170994562</v>
      </c>
      <c r="AQ63" s="252">
        <f t="shared" si="17"/>
        <v>106714.18358705523</v>
      </c>
      <c r="AR63" s="252">
        <f t="shared" si="17"/>
        <v>106584.65563316242</v>
      </c>
      <c r="AS63" s="252">
        <f t="shared" si="17"/>
        <v>106229.66374480321</v>
      </c>
      <c r="AT63" s="252">
        <f t="shared" si="17"/>
        <v>106278.74815653841</v>
      </c>
      <c r="AU63" s="252">
        <f t="shared" si="17"/>
        <v>106323.96069184801</v>
      </c>
      <c r="AV63" s="252">
        <f t="shared" si="17"/>
        <v>105920.46245670322</v>
      </c>
      <c r="AW63" s="252">
        <f t="shared" si="17"/>
        <v>105923.00890040002</v>
      </c>
      <c r="AX63" s="252">
        <f t="shared" si="17"/>
        <v>105940.28700444</v>
      </c>
      <c r="AY63" s="252">
        <f t="shared" si="17"/>
        <v>104248.27155484002</v>
      </c>
      <c r="AZ63" s="252">
        <f t="shared" si="17"/>
        <v>104248.27155484002</v>
      </c>
    </row>
    <row r="64" spans="1:52" s="20" customFormat="1" ht="12.75" customHeight="1" x14ac:dyDescent="0.3">
      <c r="A64" s="251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  <c r="AA64" s="253"/>
      <c r="AB64" s="253"/>
      <c r="AC64" s="253"/>
      <c r="AD64" s="253"/>
      <c r="AE64" s="253"/>
      <c r="AF64" s="253"/>
      <c r="AG64" s="253"/>
      <c r="AH64" s="253"/>
      <c r="AI64" s="253"/>
      <c r="AJ64" s="253"/>
      <c r="AK64" s="253"/>
      <c r="AL64" s="253"/>
      <c r="AM64" s="253"/>
      <c r="AN64" s="253"/>
      <c r="AO64" s="253"/>
      <c r="AP64" s="253"/>
      <c r="AQ64" s="253"/>
      <c r="AR64" s="253"/>
      <c r="AS64" s="253"/>
      <c r="AT64" s="253"/>
      <c r="AU64" s="253"/>
      <c r="AV64" s="253"/>
      <c r="AW64" s="253"/>
      <c r="AX64" s="253"/>
      <c r="AY64" s="253"/>
      <c r="AZ64" s="253"/>
    </row>
    <row r="65" spans="1:52" ht="14" x14ac:dyDescent="0.3">
      <c r="A65" s="138" t="s">
        <v>228</v>
      </c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  <c r="AA65" s="253"/>
      <c r="AB65" s="253"/>
      <c r="AC65" s="253"/>
      <c r="AD65" s="253"/>
      <c r="AE65" s="253"/>
      <c r="AF65" s="253"/>
      <c r="AG65" s="253"/>
      <c r="AH65" s="253"/>
      <c r="AI65" s="253"/>
      <c r="AJ65" s="253"/>
      <c r="AK65" s="253"/>
      <c r="AL65" s="253"/>
      <c r="AM65" s="253"/>
      <c r="AN65" s="253"/>
      <c r="AO65" s="253"/>
      <c r="AP65" s="253"/>
      <c r="AQ65" s="253"/>
      <c r="AR65" s="253"/>
      <c r="AS65" s="253"/>
      <c r="AT65" s="253"/>
      <c r="AU65" s="253"/>
      <c r="AV65" s="253"/>
      <c r="AW65" s="253"/>
      <c r="AX65" s="253"/>
      <c r="AY65" s="253"/>
      <c r="AZ65" s="253"/>
    </row>
    <row r="66" spans="1:52" x14ac:dyDescent="0.3">
      <c r="A66" s="251" t="s">
        <v>96</v>
      </c>
      <c r="B66" s="253">
        <f t="shared" ref="B66:AG66" si="18">B42+B56</f>
        <v>9034.9370090000011</v>
      </c>
      <c r="C66" s="253">
        <f t="shared" si="18"/>
        <v>9825.1236510000017</v>
      </c>
      <c r="D66" s="253">
        <f t="shared" si="18"/>
        <v>11494.521140999997</v>
      </c>
      <c r="E66" s="253">
        <f t="shared" si="18"/>
        <v>9608.3921030000001</v>
      </c>
      <c r="F66" s="253">
        <f t="shared" si="18"/>
        <v>10820.79233</v>
      </c>
      <c r="G66" s="253">
        <f t="shared" si="18"/>
        <v>12015.458483999999</v>
      </c>
      <c r="H66" s="253">
        <f t="shared" si="18"/>
        <v>13817.606703000001</v>
      </c>
      <c r="I66" s="253">
        <f t="shared" si="18"/>
        <v>13305.022010000001</v>
      </c>
      <c r="J66" s="253">
        <f t="shared" si="18"/>
        <v>14532.317917999999</v>
      </c>
      <c r="K66" s="253">
        <f t="shared" si="18"/>
        <v>16259.612542000003</v>
      </c>
      <c r="L66" s="253">
        <f t="shared" si="18"/>
        <v>18098.809029000004</v>
      </c>
      <c r="M66" s="253">
        <f t="shared" si="18"/>
        <v>20121.718658040001</v>
      </c>
      <c r="N66" s="253">
        <f t="shared" si="18"/>
        <v>12459.612266199998</v>
      </c>
      <c r="O66" s="253">
        <f t="shared" si="18"/>
        <v>14568.553840480003</v>
      </c>
      <c r="P66" s="253">
        <f t="shared" si="18"/>
        <v>16574.246281</v>
      </c>
      <c r="Q66" s="253">
        <f t="shared" si="18"/>
        <v>18609.557005999999</v>
      </c>
      <c r="R66" s="253">
        <f t="shared" si="18"/>
        <v>21069.702361999996</v>
      </c>
      <c r="S66" s="253">
        <f t="shared" si="18"/>
        <v>24078.479713480003</v>
      </c>
      <c r="T66" s="253">
        <f t="shared" si="18"/>
        <v>27686.616660960004</v>
      </c>
      <c r="U66" s="253">
        <f t="shared" si="18"/>
        <v>29536.672722880001</v>
      </c>
      <c r="V66" s="253">
        <f t="shared" si="18"/>
        <v>33769.996278240003</v>
      </c>
      <c r="W66" s="253">
        <f t="shared" si="18"/>
        <v>38051.314846160007</v>
      </c>
      <c r="X66" s="253">
        <f t="shared" si="18"/>
        <v>42949.055820359994</v>
      </c>
      <c r="Y66" s="253">
        <f t="shared" si="18"/>
        <v>48301.395397960005</v>
      </c>
      <c r="Z66" s="253">
        <f t="shared" si="18"/>
        <v>16530.784410040003</v>
      </c>
      <c r="AA66" s="253">
        <f t="shared" si="18"/>
        <v>18792.954859480004</v>
      </c>
      <c r="AB66" s="253">
        <f t="shared" si="18"/>
        <v>21456.04218692</v>
      </c>
      <c r="AC66" s="253">
        <f t="shared" si="18"/>
        <v>24524.619974600002</v>
      </c>
      <c r="AD66" s="253">
        <f t="shared" si="18"/>
        <v>26244.185548240002</v>
      </c>
      <c r="AE66" s="253">
        <f t="shared" si="18"/>
        <v>24772.821342000003</v>
      </c>
      <c r="AF66" s="253">
        <f t="shared" si="18"/>
        <v>28822.279733999996</v>
      </c>
      <c r="AG66" s="253">
        <f t="shared" si="18"/>
        <v>31440.675739999999</v>
      </c>
      <c r="AH66" s="253">
        <f t="shared" ref="AH66:AZ66" si="19">AH42+AH56</f>
        <v>32593.506179000004</v>
      </c>
      <c r="AI66" s="253">
        <f t="shared" si="19"/>
        <v>37095.400992000003</v>
      </c>
      <c r="AJ66" s="253">
        <f t="shared" si="19"/>
        <v>24119.163789000002</v>
      </c>
      <c r="AK66" s="253">
        <f t="shared" si="19"/>
        <v>27716.344064000004</v>
      </c>
      <c r="AL66" s="253">
        <f t="shared" si="19"/>
        <v>29960.395441000001</v>
      </c>
      <c r="AM66" s="253">
        <f t="shared" si="19"/>
        <v>33165.566591120005</v>
      </c>
      <c r="AN66" s="253">
        <f t="shared" si="19"/>
        <v>22946.783193399999</v>
      </c>
      <c r="AO66" s="253">
        <f t="shared" si="19"/>
        <v>18549.713619820002</v>
      </c>
      <c r="AP66" s="253">
        <f t="shared" si="19"/>
        <v>20410.447045780002</v>
      </c>
      <c r="AQ66" s="253">
        <f t="shared" si="19"/>
        <v>21950.669414340002</v>
      </c>
      <c r="AR66" s="253">
        <f t="shared" si="19"/>
        <v>23439.663461900003</v>
      </c>
      <c r="AS66" s="253">
        <f t="shared" si="19"/>
        <v>14597.301927360002</v>
      </c>
      <c r="AT66" s="253">
        <f t="shared" si="19"/>
        <v>15402.103237000003</v>
      </c>
      <c r="AU66" s="253">
        <f t="shared" si="19"/>
        <v>15439.115719840001</v>
      </c>
      <c r="AV66" s="253">
        <f t="shared" si="19"/>
        <v>16605.182727560001</v>
      </c>
      <c r="AW66" s="253">
        <f t="shared" si="19"/>
        <v>17887.582682820001</v>
      </c>
      <c r="AX66" s="253">
        <f t="shared" si="19"/>
        <v>19870.574161520002</v>
      </c>
      <c r="AY66" s="253">
        <f t="shared" si="19"/>
        <v>16483.745331040001</v>
      </c>
      <c r="AZ66" s="253">
        <f t="shared" si="19"/>
        <v>12412.070539280003</v>
      </c>
    </row>
    <row r="67" spans="1:52" x14ac:dyDescent="0.3">
      <c r="A67" s="251" t="s">
        <v>97</v>
      </c>
      <c r="B67" s="253">
        <f t="shared" ref="B67:AG67" si="20">B43+B57</f>
        <v>27006.699182999997</v>
      </c>
      <c r="C67" s="253">
        <f t="shared" si="20"/>
        <v>30008.041130999998</v>
      </c>
      <c r="D67" s="253">
        <f t="shared" si="20"/>
        <v>33595.094898000003</v>
      </c>
      <c r="E67" s="253">
        <f t="shared" si="20"/>
        <v>35724.022911600012</v>
      </c>
      <c r="F67" s="253">
        <f t="shared" si="20"/>
        <v>39566.994911960006</v>
      </c>
      <c r="G67" s="253">
        <f t="shared" si="20"/>
        <v>43998.292932679993</v>
      </c>
      <c r="H67" s="253">
        <f t="shared" si="20"/>
        <v>49046.452003800019</v>
      </c>
      <c r="I67" s="253">
        <f t="shared" si="20"/>
        <v>51582.775031359997</v>
      </c>
      <c r="J67" s="253">
        <f t="shared" si="20"/>
        <v>55259.266500699989</v>
      </c>
      <c r="K67" s="253">
        <f t="shared" si="20"/>
        <v>62242.985447799998</v>
      </c>
      <c r="L67" s="253">
        <f t="shared" si="20"/>
        <v>68407.338980900007</v>
      </c>
      <c r="M67" s="253">
        <f t="shared" si="20"/>
        <v>71618.254250840007</v>
      </c>
      <c r="N67" s="253">
        <f t="shared" si="20"/>
        <v>70722.128355160006</v>
      </c>
      <c r="O67" s="253">
        <f t="shared" si="20"/>
        <v>77263.117432660016</v>
      </c>
      <c r="P67" s="253">
        <f t="shared" si="20"/>
        <v>76727.406520400007</v>
      </c>
      <c r="Q67" s="253">
        <f t="shared" si="20"/>
        <v>64096.103318419991</v>
      </c>
      <c r="R67" s="253">
        <f t="shared" si="20"/>
        <v>70018.25450118001</v>
      </c>
      <c r="S67" s="253">
        <f t="shared" si="20"/>
        <v>78821.340927040001</v>
      </c>
      <c r="T67" s="253">
        <f t="shared" si="20"/>
        <v>87125.787778600003</v>
      </c>
      <c r="U67" s="253">
        <f t="shared" si="20"/>
        <v>96048.81942474001</v>
      </c>
      <c r="V67" s="253">
        <f t="shared" si="20"/>
        <v>102731.62071193999</v>
      </c>
      <c r="W67" s="253">
        <f t="shared" si="20"/>
        <v>107421.33420186001</v>
      </c>
      <c r="X67" s="253">
        <f t="shared" si="20"/>
        <v>95895.27514867358</v>
      </c>
      <c r="Y67" s="253">
        <f t="shared" si="20"/>
        <v>81966.050699979998</v>
      </c>
      <c r="Z67" s="253">
        <f t="shared" si="20"/>
        <v>52600.389820980003</v>
      </c>
      <c r="AA67" s="253">
        <f t="shared" si="20"/>
        <v>53228.498473979998</v>
      </c>
      <c r="AB67" s="253">
        <f t="shared" si="20"/>
        <v>53861.32565898</v>
      </c>
      <c r="AC67" s="253">
        <f t="shared" si="20"/>
        <v>55046.51083798</v>
      </c>
      <c r="AD67" s="253">
        <f t="shared" si="20"/>
        <v>56520.11763606</v>
      </c>
      <c r="AE67" s="253">
        <f t="shared" si="20"/>
        <v>54487.450352759995</v>
      </c>
      <c r="AF67" s="253">
        <f t="shared" si="20"/>
        <v>56419.009545199995</v>
      </c>
      <c r="AG67" s="253">
        <f t="shared" si="20"/>
        <v>59655.999645060001</v>
      </c>
      <c r="AH67" s="253">
        <f t="shared" ref="AH67:AZ67" si="21">AH43+AH57</f>
        <v>61874.203181259996</v>
      </c>
      <c r="AI67" s="253">
        <f t="shared" si="21"/>
        <v>67552.886987800011</v>
      </c>
      <c r="AJ67" s="253">
        <f t="shared" si="21"/>
        <v>75745.303229940007</v>
      </c>
      <c r="AK67" s="253">
        <f t="shared" si="21"/>
        <v>85908.019308179995</v>
      </c>
      <c r="AL67" s="253">
        <f t="shared" si="21"/>
        <v>96330.529665659997</v>
      </c>
      <c r="AM67" s="253">
        <f t="shared" si="21"/>
        <v>106845.06619548719</v>
      </c>
      <c r="AN67" s="253">
        <f t="shared" si="21"/>
        <v>109865.38361316558</v>
      </c>
      <c r="AO67" s="253">
        <f t="shared" si="21"/>
        <v>88682.694478176796</v>
      </c>
      <c r="AP67" s="253">
        <f t="shared" si="21"/>
        <v>98815.249133440811</v>
      </c>
      <c r="AQ67" s="253">
        <f t="shared" si="21"/>
        <v>94424.538451683184</v>
      </c>
      <c r="AR67" s="253">
        <f t="shared" si="21"/>
        <v>90526.656404887995</v>
      </c>
      <c r="AS67" s="253">
        <f t="shared" si="21"/>
        <v>85548.710995780799</v>
      </c>
      <c r="AT67" s="253">
        <f t="shared" si="21"/>
        <v>90460.750105794374</v>
      </c>
      <c r="AU67" s="253">
        <f t="shared" si="21"/>
        <v>89715.389971550409</v>
      </c>
      <c r="AV67" s="253">
        <f t="shared" si="21"/>
        <v>58943.925448659204</v>
      </c>
      <c r="AW67" s="253">
        <f t="shared" si="21"/>
        <v>61858.901787180002</v>
      </c>
      <c r="AX67" s="253">
        <f t="shared" si="21"/>
        <v>65473.374969540004</v>
      </c>
      <c r="AY67" s="253">
        <f t="shared" si="21"/>
        <v>57279.69271214</v>
      </c>
      <c r="AZ67" s="253">
        <f t="shared" si="21"/>
        <v>51450.783385980001</v>
      </c>
    </row>
    <row r="68" spans="1:52" s="22" customFormat="1" x14ac:dyDescent="0.3">
      <c r="A68" s="251" t="s">
        <v>98</v>
      </c>
      <c r="B68" s="253">
        <f t="shared" ref="B68:AG68" si="22">B44+B58</f>
        <v>262588.37325599999</v>
      </c>
      <c r="C68" s="253">
        <f t="shared" si="22"/>
        <v>263864.87821</v>
      </c>
      <c r="D68" s="253">
        <f t="shared" si="22"/>
        <v>290686.6988329998</v>
      </c>
      <c r="E68" s="253">
        <f t="shared" si="22"/>
        <v>283118.78557256004</v>
      </c>
      <c r="F68" s="253">
        <f t="shared" si="22"/>
        <v>298952.89912044001</v>
      </c>
      <c r="G68" s="253">
        <f t="shared" si="22"/>
        <v>328520.22714791994</v>
      </c>
      <c r="H68" s="253">
        <f t="shared" si="22"/>
        <v>384544.46805944014</v>
      </c>
      <c r="I68" s="253">
        <f t="shared" si="22"/>
        <v>375604.27169019997</v>
      </c>
      <c r="J68" s="253">
        <f t="shared" si="22"/>
        <v>350058.46131488</v>
      </c>
      <c r="K68" s="253">
        <f t="shared" si="22"/>
        <v>356794.57417226001</v>
      </c>
      <c r="L68" s="253">
        <f t="shared" si="22"/>
        <v>343676.83826823992</v>
      </c>
      <c r="M68" s="253">
        <f t="shared" si="22"/>
        <v>335911.77372323995</v>
      </c>
      <c r="N68" s="253">
        <f t="shared" si="22"/>
        <v>288501.02182153991</v>
      </c>
      <c r="O68" s="253">
        <f t="shared" si="22"/>
        <v>333817.52407648007</v>
      </c>
      <c r="P68" s="253">
        <f t="shared" si="22"/>
        <v>307636.75712673995</v>
      </c>
      <c r="Q68" s="253">
        <f t="shared" si="22"/>
        <v>283418.35248031997</v>
      </c>
      <c r="R68" s="253">
        <f t="shared" si="22"/>
        <v>292351.91936377995</v>
      </c>
      <c r="S68" s="253">
        <f t="shared" si="22"/>
        <v>304372.24407956004</v>
      </c>
      <c r="T68" s="253">
        <f t="shared" si="22"/>
        <v>309720.25508956012</v>
      </c>
      <c r="U68" s="253">
        <f t="shared" si="22"/>
        <v>291956.77179977996</v>
      </c>
      <c r="V68" s="253">
        <f t="shared" si="22"/>
        <v>306557.57228714006</v>
      </c>
      <c r="W68" s="253">
        <f t="shared" si="22"/>
        <v>352144.04572842008</v>
      </c>
      <c r="X68" s="253">
        <f t="shared" si="22"/>
        <v>362634.43389036891</v>
      </c>
      <c r="Y68" s="253">
        <f t="shared" si="22"/>
        <v>316360.51708310004</v>
      </c>
      <c r="Z68" s="253">
        <f t="shared" si="22"/>
        <v>242276.18991145986</v>
      </c>
      <c r="AA68" s="253">
        <f t="shared" si="22"/>
        <v>265925.03218089993</v>
      </c>
      <c r="AB68" s="253">
        <f t="shared" si="22"/>
        <v>280143.86555553996</v>
      </c>
      <c r="AC68" s="253">
        <f t="shared" si="22"/>
        <v>299607.39930633997</v>
      </c>
      <c r="AD68" s="253">
        <f t="shared" si="22"/>
        <v>342180.35091763991</v>
      </c>
      <c r="AE68" s="253">
        <f t="shared" si="22"/>
        <v>362710.49242626008</v>
      </c>
      <c r="AF68" s="253">
        <f t="shared" si="22"/>
        <v>366980.57996369991</v>
      </c>
      <c r="AG68" s="253">
        <f t="shared" si="22"/>
        <v>334387.78812326014</v>
      </c>
      <c r="AH68" s="253">
        <f t="shared" ref="AH68:AZ68" si="23">AH44+AH58</f>
        <v>348942.64343735995</v>
      </c>
      <c r="AI68" s="253">
        <f t="shared" si="23"/>
        <v>359617.90721338009</v>
      </c>
      <c r="AJ68" s="253">
        <f t="shared" si="23"/>
        <v>345914.75887969992</v>
      </c>
      <c r="AK68" s="253">
        <f t="shared" si="23"/>
        <v>339672.18669385999</v>
      </c>
      <c r="AL68" s="253">
        <f t="shared" si="23"/>
        <v>346673.33625509992</v>
      </c>
      <c r="AM68" s="253">
        <f t="shared" si="23"/>
        <v>368804.63727208646</v>
      </c>
      <c r="AN68" s="253">
        <f t="shared" si="23"/>
        <v>343213.28981519595</v>
      </c>
      <c r="AO68" s="253">
        <f t="shared" si="23"/>
        <v>337181.36483465123</v>
      </c>
      <c r="AP68" s="253">
        <f t="shared" si="23"/>
        <v>342855.41503199429</v>
      </c>
      <c r="AQ68" s="253">
        <f t="shared" si="23"/>
        <v>342599.89821283036</v>
      </c>
      <c r="AR68" s="253">
        <f t="shared" si="23"/>
        <v>344793.6405424648</v>
      </c>
      <c r="AS68" s="253">
        <f t="shared" si="23"/>
        <v>298186.13764563046</v>
      </c>
      <c r="AT68" s="253">
        <f t="shared" si="23"/>
        <v>311509.58691244636</v>
      </c>
      <c r="AU68" s="253">
        <f t="shared" si="23"/>
        <v>271302.90752638155</v>
      </c>
      <c r="AV68" s="253">
        <f t="shared" si="23"/>
        <v>261780.18634568967</v>
      </c>
      <c r="AW68" s="253">
        <f t="shared" si="23"/>
        <v>294241.54401171999</v>
      </c>
      <c r="AX68" s="253">
        <f t="shared" si="23"/>
        <v>310351.61224073998</v>
      </c>
      <c r="AY68" s="253">
        <f t="shared" si="23"/>
        <v>235236.69005101995</v>
      </c>
      <c r="AZ68" s="253">
        <f t="shared" si="23"/>
        <v>126483.70509593998</v>
      </c>
    </row>
    <row r="69" spans="1:52" s="22" customFormat="1" x14ac:dyDescent="0.3">
      <c r="A69" s="251" t="s">
        <v>99</v>
      </c>
      <c r="B69" s="253">
        <f t="shared" ref="B69:AG69" si="24">B45+B59</f>
        <v>195007.02315099994</v>
      </c>
      <c r="C69" s="253">
        <f t="shared" si="24"/>
        <v>200082.95296700002</v>
      </c>
      <c r="D69" s="253">
        <f t="shared" si="24"/>
        <v>205361.84162999998</v>
      </c>
      <c r="E69" s="253">
        <f t="shared" si="24"/>
        <v>191107.21510819995</v>
      </c>
      <c r="F69" s="253">
        <f t="shared" si="24"/>
        <v>179979.67193028011</v>
      </c>
      <c r="G69" s="253">
        <f t="shared" si="24"/>
        <v>196159.60079319999</v>
      </c>
      <c r="H69" s="253">
        <f t="shared" si="24"/>
        <v>255394.59173300004</v>
      </c>
      <c r="I69" s="253">
        <f t="shared" si="24"/>
        <v>259491.09680802003</v>
      </c>
      <c r="J69" s="253">
        <f t="shared" si="24"/>
        <v>229480.57416015991</v>
      </c>
      <c r="K69" s="253">
        <f t="shared" si="24"/>
        <v>199070.97733811999</v>
      </c>
      <c r="L69" s="253">
        <f t="shared" si="24"/>
        <v>181417.12056558003</v>
      </c>
      <c r="M69" s="253">
        <f t="shared" si="24"/>
        <v>191744.20041743998</v>
      </c>
      <c r="N69" s="253">
        <f t="shared" si="24"/>
        <v>193303.73831054009</v>
      </c>
      <c r="O69" s="253">
        <f t="shared" si="24"/>
        <v>211483.55697132004</v>
      </c>
      <c r="P69" s="253">
        <f t="shared" si="24"/>
        <v>188351.92966596002</v>
      </c>
      <c r="Q69" s="253">
        <f t="shared" si="24"/>
        <v>173531.09236668004</v>
      </c>
      <c r="R69" s="253">
        <f t="shared" si="24"/>
        <v>178099.54916862</v>
      </c>
      <c r="S69" s="253">
        <f t="shared" si="24"/>
        <v>172345.04728493997</v>
      </c>
      <c r="T69" s="253">
        <f t="shared" si="24"/>
        <v>176527.04044968</v>
      </c>
      <c r="U69" s="253">
        <f t="shared" si="24"/>
        <v>162503.82173612001</v>
      </c>
      <c r="V69" s="253">
        <f t="shared" si="24"/>
        <v>188231.71026986005</v>
      </c>
      <c r="W69" s="253">
        <f t="shared" si="24"/>
        <v>215627.65292577998</v>
      </c>
      <c r="X69" s="253">
        <f t="shared" si="24"/>
        <v>211892.5497175584</v>
      </c>
      <c r="Y69" s="253">
        <f t="shared" si="24"/>
        <v>189544.53968462005</v>
      </c>
      <c r="Z69" s="253">
        <f t="shared" si="24"/>
        <v>135598.58397990005</v>
      </c>
      <c r="AA69" s="253">
        <f t="shared" si="24"/>
        <v>181791.69820393994</v>
      </c>
      <c r="AB69" s="253">
        <f t="shared" si="24"/>
        <v>177362.16610006004</v>
      </c>
      <c r="AC69" s="253">
        <f t="shared" si="24"/>
        <v>197399.85324984003</v>
      </c>
      <c r="AD69" s="253">
        <f t="shared" si="24"/>
        <v>195553.76207088007</v>
      </c>
      <c r="AE69" s="253">
        <f t="shared" si="24"/>
        <v>190251.16010467993</v>
      </c>
      <c r="AF69" s="253">
        <f t="shared" si="24"/>
        <v>174501.66864631997</v>
      </c>
      <c r="AG69" s="253">
        <f t="shared" si="24"/>
        <v>164944.64798497991</v>
      </c>
      <c r="AH69" s="253">
        <f t="shared" ref="AH69:AZ69" si="25">AH45+AH59</f>
        <v>165646.73644518002</v>
      </c>
      <c r="AI69" s="253">
        <f t="shared" si="25"/>
        <v>175617.86595526</v>
      </c>
      <c r="AJ69" s="253">
        <f t="shared" si="25"/>
        <v>152526.53026049995</v>
      </c>
      <c r="AK69" s="253">
        <f t="shared" si="25"/>
        <v>160082.61812134</v>
      </c>
      <c r="AL69" s="253">
        <f t="shared" si="25"/>
        <v>191961.10152945993</v>
      </c>
      <c r="AM69" s="253">
        <f t="shared" si="25"/>
        <v>253730.42947872152</v>
      </c>
      <c r="AN69" s="253">
        <f t="shared" si="25"/>
        <v>229573.30143310557</v>
      </c>
      <c r="AO69" s="253">
        <f t="shared" si="25"/>
        <v>193284.66288701206</v>
      </c>
      <c r="AP69" s="253">
        <f t="shared" si="25"/>
        <v>166713.96007486078</v>
      </c>
      <c r="AQ69" s="253">
        <f t="shared" si="25"/>
        <v>159266.05820887681</v>
      </c>
      <c r="AR69" s="253">
        <f t="shared" si="25"/>
        <v>161419.86371354398</v>
      </c>
      <c r="AS69" s="253">
        <f t="shared" si="25"/>
        <v>138486.95998103119</v>
      </c>
      <c r="AT69" s="253">
        <f t="shared" si="25"/>
        <v>141681.74050019926</v>
      </c>
      <c r="AU69" s="253">
        <f t="shared" si="25"/>
        <v>135539.4699607456</v>
      </c>
      <c r="AV69" s="253">
        <f t="shared" si="25"/>
        <v>128023.2197277848</v>
      </c>
      <c r="AW69" s="253">
        <f t="shared" si="25"/>
        <v>147534.78692436</v>
      </c>
      <c r="AX69" s="253">
        <f t="shared" si="25"/>
        <v>144454.97851494001</v>
      </c>
      <c r="AY69" s="253">
        <f t="shared" si="25"/>
        <v>121911.86932566001</v>
      </c>
      <c r="AZ69" s="253">
        <f t="shared" si="25"/>
        <v>83425.457481619989</v>
      </c>
    </row>
    <row r="70" spans="1:52" s="21" customFormat="1" x14ac:dyDescent="0.3">
      <c r="A70" s="272" t="s">
        <v>159</v>
      </c>
      <c r="B70" s="252">
        <f t="shared" ref="B70:AG70" si="26">SUM(B66:B69)</f>
        <v>493637.03259899991</v>
      </c>
      <c r="C70" s="252">
        <f t="shared" si="26"/>
        <v>503780.99595900002</v>
      </c>
      <c r="D70" s="252">
        <f t="shared" si="26"/>
        <v>541138.15650199982</v>
      </c>
      <c r="E70" s="252">
        <f t="shared" si="26"/>
        <v>519558.41569536005</v>
      </c>
      <c r="F70" s="252">
        <f t="shared" si="26"/>
        <v>529320.35829268012</v>
      </c>
      <c r="G70" s="252">
        <f t="shared" si="26"/>
        <v>580693.57935779996</v>
      </c>
      <c r="H70" s="252">
        <f t="shared" si="26"/>
        <v>702803.11849924014</v>
      </c>
      <c r="I70" s="252">
        <f t="shared" si="26"/>
        <v>699983.16553957993</v>
      </c>
      <c r="J70" s="252">
        <f t="shared" si="26"/>
        <v>649330.61989373993</v>
      </c>
      <c r="K70" s="252">
        <f t="shared" si="26"/>
        <v>634368.14950018004</v>
      </c>
      <c r="L70" s="252">
        <f t="shared" si="26"/>
        <v>611600.10684371996</v>
      </c>
      <c r="M70" s="252">
        <f t="shared" si="26"/>
        <v>619395.94704956003</v>
      </c>
      <c r="N70" s="252">
        <f t="shared" si="26"/>
        <v>564986.50075343996</v>
      </c>
      <c r="O70" s="252">
        <f t="shared" si="26"/>
        <v>637132.75232094014</v>
      </c>
      <c r="P70" s="252">
        <f t="shared" si="26"/>
        <v>589290.3395940999</v>
      </c>
      <c r="Q70" s="252">
        <f t="shared" si="26"/>
        <v>539655.10517142003</v>
      </c>
      <c r="R70" s="252">
        <f t="shared" si="26"/>
        <v>561539.42539558001</v>
      </c>
      <c r="S70" s="252">
        <f t="shared" si="26"/>
        <v>579617.11200502003</v>
      </c>
      <c r="T70" s="252">
        <f t="shared" si="26"/>
        <v>601059.69997880014</v>
      </c>
      <c r="U70" s="252">
        <f t="shared" si="26"/>
        <v>580046.08568351995</v>
      </c>
      <c r="V70" s="252">
        <f t="shared" si="26"/>
        <v>631290.89954718016</v>
      </c>
      <c r="W70" s="252">
        <f t="shared" si="26"/>
        <v>713244.34770222008</v>
      </c>
      <c r="X70" s="252">
        <f t="shared" si="26"/>
        <v>713371.31457696087</v>
      </c>
      <c r="Y70" s="252">
        <f t="shared" si="26"/>
        <v>636172.50286566</v>
      </c>
      <c r="Z70" s="252">
        <f t="shared" si="26"/>
        <v>447005.94812237989</v>
      </c>
      <c r="AA70" s="252">
        <f t="shared" si="26"/>
        <v>519738.18371829984</v>
      </c>
      <c r="AB70" s="252">
        <f t="shared" si="26"/>
        <v>532823.39950149995</v>
      </c>
      <c r="AC70" s="252">
        <f t="shared" si="26"/>
        <v>576578.38336876</v>
      </c>
      <c r="AD70" s="252">
        <f t="shared" si="26"/>
        <v>620498.41617282003</v>
      </c>
      <c r="AE70" s="252">
        <f t="shared" si="26"/>
        <v>632221.92422570009</v>
      </c>
      <c r="AF70" s="252">
        <f t="shared" si="26"/>
        <v>626723.53788921994</v>
      </c>
      <c r="AG70" s="252">
        <f t="shared" si="26"/>
        <v>590429.11149330006</v>
      </c>
      <c r="AH70" s="252">
        <f t="shared" ref="AH70:AZ70" si="27">SUM(AH66:AH69)</f>
        <v>609057.08924279991</v>
      </c>
      <c r="AI70" s="252">
        <f t="shared" si="27"/>
        <v>639884.06114844012</v>
      </c>
      <c r="AJ70" s="252">
        <f t="shared" si="27"/>
        <v>598305.75615913991</v>
      </c>
      <c r="AK70" s="252">
        <f t="shared" si="27"/>
        <v>613379.16818738007</v>
      </c>
      <c r="AL70" s="252">
        <f t="shared" si="27"/>
        <v>664925.36289121979</v>
      </c>
      <c r="AM70" s="252">
        <f t="shared" si="27"/>
        <v>762545.69953741517</v>
      </c>
      <c r="AN70" s="252">
        <f t="shared" si="27"/>
        <v>705598.75805486715</v>
      </c>
      <c r="AO70" s="252">
        <f t="shared" si="27"/>
        <v>637698.43581966008</v>
      </c>
      <c r="AP70" s="252">
        <f t="shared" si="27"/>
        <v>628795.07128607586</v>
      </c>
      <c r="AQ70" s="252">
        <f t="shared" si="27"/>
        <v>618241.16428773035</v>
      </c>
      <c r="AR70" s="252">
        <f t="shared" si="27"/>
        <v>620179.82412279677</v>
      </c>
      <c r="AS70" s="252">
        <f t="shared" si="27"/>
        <v>536819.11054980243</v>
      </c>
      <c r="AT70" s="252">
        <f t="shared" si="27"/>
        <v>559054.18075544003</v>
      </c>
      <c r="AU70" s="252">
        <f t="shared" si="27"/>
        <v>511996.88317851757</v>
      </c>
      <c r="AV70" s="252">
        <f t="shared" si="27"/>
        <v>465352.51424969366</v>
      </c>
      <c r="AW70" s="252">
        <f t="shared" si="27"/>
        <v>521522.81540607999</v>
      </c>
      <c r="AX70" s="252">
        <f t="shared" si="27"/>
        <v>540150.53988674004</v>
      </c>
      <c r="AY70" s="252">
        <f t="shared" si="27"/>
        <v>430911.99741985992</v>
      </c>
      <c r="AZ70" s="252">
        <f t="shared" si="27"/>
        <v>273772.01650281996</v>
      </c>
    </row>
    <row r="71" spans="1:52" s="22" customFormat="1" x14ac:dyDescent="0.3">
      <c r="A71" s="251" t="s">
        <v>100</v>
      </c>
      <c r="B71" s="253">
        <f t="shared" ref="B71:AG71" si="28">B61+B47</f>
        <v>16336.982513999994</v>
      </c>
      <c r="C71" s="253">
        <f t="shared" si="28"/>
        <v>17279.077739</v>
      </c>
      <c r="D71" s="253">
        <f t="shared" si="28"/>
        <v>18477.551166999998</v>
      </c>
      <c r="E71" s="253">
        <f t="shared" si="28"/>
        <v>18977.672412920001</v>
      </c>
      <c r="F71" s="253">
        <f t="shared" si="28"/>
        <v>19879.058919839998</v>
      </c>
      <c r="G71" s="253">
        <f t="shared" si="28"/>
        <v>20673.310764719987</v>
      </c>
      <c r="H71" s="253">
        <f t="shared" si="28"/>
        <v>21531.147791040006</v>
      </c>
      <c r="I71" s="253">
        <f t="shared" si="28"/>
        <v>22067.2896879</v>
      </c>
      <c r="J71" s="253">
        <f t="shared" si="28"/>
        <v>22771.573931919993</v>
      </c>
      <c r="K71" s="253">
        <f t="shared" si="28"/>
        <v>23465.419417520003</v>
      </c>
      <c r="L71" s="253">
        <f t="shared" si="28"/>
        <v>24144.819386899999</v>
      </c>
      <c r="M71" s="253">
        <f t="shared" si="28"/>
        <v>24609.551008539987</v>
      </c>
      <c r="N71" s="253">
        <f t="shared" si="28"/>
        <v>24747.112382420004</v>
      </c>
      <c r="O71" s="253">
        <f t="shared" si="28"/>
        <v>25369.336168000002</v>
      </c>
      <c r="P71" s="253">
        <f t="shared" si="28"/>
        <v>25611.461393419995</v>
      </c>
      <c r="Q71" s="253">
        <f t="shared" si="28"/>
        <v>26203.998171980009</v>
      </c>
      <c r="R71" s="253">
        <f t="shared" si="28"/>
        <v>26834.937806879996</v>
      </c>
      <c r="S71" s="253">
        <f t="shared" si="28"/>
        <v>27453.458936380004</v>
      </c>
      <c r="T71" s="253">
        <f t="shared" si="28"/>
        <v>27990.183135619998</v>
      </c>
      <c r="U71" s="253">
        <f t="shared" si="28"/>
        <v>28562.981916480014</v>
      </c>
      <c r="V71" s="253">
        <f t="shared" si="28"/>
        <v>29050.031959819997</v>
      </c>
      <c r="W71" s="253">
        <f t="shared" si="28"/>
        <v>29049.457431539995</v>
      </c>
      <c r="X71" s="253">
        <f t="shared" si="28"/>
        <v>29046.236560297595</v>
      </c>
      <c r="Y71" s="253">
        <f t="shared" si="28"/>
        <v>29041.469134459996</v>
      </c>
      <c r="Z71" s="253">
        <f t="shared" si="28"/>
        <v>29041.469134459996</v>
      </c>
      <c r="AA71" s="253">
        <f t="shared" si="28"/>
        <v>29041.469134459996</v>
      </c>
      <c r="AB71" s="253">
        <f t="shared" si="28"/>
        <v>29041.469134459996</v>
      </c>
      <c r="AC71" s="253">
        <f t="shared" si="28"/>
        <v>29041.945487539997</v>
      </c>
      <c r="AD71" s="253">
        <f t="shared" si="28"/>
        <v>29042.313198759995</v>
      </c>
      <c r="AE71" s="253">
        <f t="shared" si="28"/>
        <v>29042.338651919996</v>
      </c>
      <c r="AF71" s="253">
        <f t="shared" si="28"/>
        <v>29045.494301859995</v>
      </c>
      <c r="AG71" s="253">
        <f t="shared" si="28"/>
        <v>29045.612140899997</v>
      </c>
      <c r="AH71" s="253">
        <f t="shared" ref="AH71:AZ71" si="29">AH61+AH47</f>
        <v>29045.734011699999</v>
      </c>
      <c r="AI71" s="253">
        <f t="shared" si="29"/>
        <v>29045.852950919994</v>
      </c>
      <c r="AJ71" s="253">
        <f t="shared" si="29"/>
        <v>29044.975929739994</v>
      </c>
      <c r="AK71" s="253">
        <f t="shared" si="29"/>
        <v>29045.316692579996</v>
      </c>
      <c r="AL71" s="253">
        <f t="shared" si="29"/>
        <v>29059.505377819998</v>
      </c>
      <c r="AM71" s="253">
        <f t="shared" si="29"/>
        <v>29161.008670918396</v>
      </c>
      <c r="AN71" s="253">
        <f t="shared" si="29"/>
        <v>29370.777176747994</v>
      </c>
      <c r="AO71" s="253">
        <f t="shared" si="29"/>
        <v>29410.156400291195</v>
      </c>
      <c r="AP71" s="253">
        <f t="shared" si="29"/>
        <v>29628.768031002393</v>
      </c>
      <c r="AQ71" s="253">
        <f t="shared" si="29"/>
        <v>29674.432402962397</v>
      </c>
      <c r="AR71" s="253">
        <f t="shared" si="29"/>
        <v>29702.738354549594</v>
      </c>
      <c r="AS71" s="253">
        <f t="shared" si="29"/>
        <v>29715.570937196797</v>
      </c>
      <c r="AT71" s="253">
        <f t="shared" si="29"/>
        <v>29754.227055615196</v>
      </c>
      <c r="AU71" s="253">
        <f t="shared" si="29"/>
        <v>29791.649043319998</v>
      </c>
      <c r="AV71" s="253">
        <f t="shared" si="29"/>
        <v>29657.841815198397</v>
      </c>
      <c r="AW71" s="253">
        <f t="shared" si="29"/>
        <v>29672.285491359999</v>
      </c>
      <c r="AX71" s="253">
        <f t="shared" si="29"/>
        <v>29698.966168179995</v>
      </c>
      <c r="AY71" s="253">
        <f t="shared" si="29"/>
        <v>29052.210821459998</v>
      </c>
      <c r="AZ71" s="253">
        <f t="shared" si="29"/>
        <v>29052.210821459998</v>
      </c>
    </row>
    <row r="72" spans="1:52" s="22" customFormat="1" x14ac:dyDescent="0.3">
      <c r="A72" s="253" t="s">
        <v>101</v>
      </c>
      <c r="B72" s="253">
        <f t="shared" ref="B72:AG72" si="30">B62+B48</f>
        <v>77200.245811999979</v>
      </c>
      <c r="C72" s="253">
        <f t="shared" si="30"/>
        <v>75351.033676999985</v>
      </c>
      <c r="D72" s="253">
        <f t="shared" si="30"/>
        <v>76618.113070000007</v>
      </c>
      <c r="E72" s="253">
        <f t="shared" si="30"/>
        <v>73590.538854480008</v>
      </c>
      <c r="F72" s="253">
        <f t="shared" si="30"/>
        <v>73727.711980200009</v>
      </c>
      <c r="G72" s="253">
        <f t="shared" si="30"/>
        <v>74175.697713440008</v>
      </c>
      <c r="H72" s="253">
        <f t="shared" si="30"/>
        <v>75248.34132087999</v>
      </c>
      <c r="I72" s="253">
        <f t="shared" si="30"/>
        <v>74269.972769659958</v>
      </c>
      <c r="J72" s="253">
        <f t="shared" si="30"/>
        <v>74482.876305139987</v>
      </c>
      <c r="K72" s="253">
        <f t="shared" si="30"/>
        <v>75218.366388060022</v>
      </c>
      <c r="L72" s="253">
        <f t="shared" si="30"/>
        <v>75743.413553900013</v>
      </c>
      <c r="M72" s="253">
        <f t="shared" si="30"/>
        <v>76024.490487459989</v>
      </c>
      <c r="N72" s="253">
        <f t="shared" si="30"/>
        <v>72983.708793059981</v>
      </c>
      <c r="O72" s="253">
        <f t="shared" si="30"/>
        <v>73500.916756259976</v>
      </c>
      <c r="P72" s="253">
        <f t="shared" si="30"/>
        <v>73607.807146420004</v>
      </c>
      <c r="Q72" s="253">
        <f t="shared" si="30"/>
        <v>73986.772324839985</v>
      </c>
      <c r="R72" s="253">
        <f t="shared" si="30"/>
        <v>74388.908526299972</v>
      </c>
      <c r="S72" s="253">
        <f t="shared" si="30"/>
        <v>74787.874679579952</v>
      </c>
      <c r="T72" s="253">
        <f t="shared" si="30"/>
        <v>75038.281319360045</v>
      </c>
      <c r="U72" s="253">
        <f t="shared" si="30"/>
        <v>75399.442098559943</v>
      </c>
      <c r="V72" s="253">
        <f t="shared" si="30"/>
        <v>75146.880520980019</v>
      </c>
      <c r="W72" s="253">
        <f t="shared" si="30"/>
        <v>75133.912546180014</v>
      </c>
      <c r="X72" s="253">
        <f t="shared" si="30"/>
        <v>75061.212596396013</v>
      </c>
      <c r="Y72" s="253">
        <f t="shared" si="30"/>
        <v>74953.604563380024</v>
      </c>
      <c r="Z72" s="253">
        <f t="shared" si="30"/>
        <v>74953.604563380024</v>
      </c>
      <c r="AA72" s="253">
        <f t="shared" si="30"/>
        <v>74953.604563380024</v>
      </c>
      <c r="AB72" s="253">
        <f t="shared" si="30"/>
        <v>74953.604563380024</v>
      </c>
      <c r="AC72" s="253">
        <f t="shared" si="30"/>
        <v>74955.123270360025</v>
      </c>
      <c r="AD72" s="253">
        <f t="shared" si="30"/>
        <v>74956.437689200015</v>
      </c>
      <c r="AE72" s="253">
        <f t="shared" si="30"/>
        <v>74956.758391740019</v>
      </c>
      <c r="AF72" s="253">
        <f t="shared" si="30"/>
        <v>74967.050446500027</v>
      </c>
      <c r="AG72" s="253">
        <f t="shared" si="30"/>
        <v>74968.587622680017</v>
      </c>
      <c r="AH72" s="253">
        <f t="shared" ref="AH72:AZ72" si="31">AH62+AH48</f>
        <v>74970.07975056002</v>
      </c>
      <c r="AI72" s="253">
        <f t="shared" si="31"/>
        <v>74971.532524040027</v>
      </c>
      <c r="AJ72" s="253">
        <f t="shared" si="31"/>
        <v>74968.320012140015</v>
      </c>
      <c r="AK72" s="253">
        <f t="shared" si="31"/>
        <v>75103.282780940033</v>
      </c>
      <c r="AL72" s="253">
        <f t="shared" si="31"/>
        <v>75332.096770100019</v>
      </c>
      <c r="AM72" s="253">
        <f t="shared" si="31"/>
        <v>75667.517576177619</v>
      </c>
      <c r="AN72" s="253">
        <f t="shared" si="31"/>
        <v>76088.30566054162</v>
      </c>
      <c r="AO72" s="253">
        <f t="shared" si="31"/>
        <v>76040.502874613623</v>
      </c>
      <c r="AP72" s="253">
        <f t="shared" si="31"/>
        <v>77006.203678943217</v>
      </c>
      <c r="AQ72" s="253">
        <f t="shared" si="31"/>
        <v>77039.751184092835</v>
      </c>
      <c r="AR72" s="253">
        <f t="shared" si="31"/>
        <v>76881.917278612818</v>
      </c>
      <c r="AS72" s="253">
        <f t="shared" si="31"/>
        <v>76514.092807606416</v>
      </c>
      <c r="AT72" s="253">
        <f t="shared" si="31"/>
        <v>76524.521100923215</v>
      </c>
      <c r="AU72" s="253">
        <f t="shared" si="31"/>
        <v>76532.311648528019</v>
      </c>
      <c r="AV72" s="253">
        <f t="shared" si="31"/>
        <v>76262.620641504822</v>
      </c>
      <c r="AW72" s="253">
        <f t="shared" si="31"/>
        <v>76250.723409040016</v>
      </c>
      <c r="AX72" s="253">
        <f t="shared" si="31"/>
        <v>76241.320836260013</v>
      </c>
      <c r="AY72" s="253">
        <f t="shared" si="31"/>
        <v>75196.060733380014</v>
      </c>
      <c r="AZ72" s="253">
        <f t="shared" si="31"/>
        <v>75196.060733380014</v>
      </c>
    </row>
    <row r="73" spans="1:52" s="21" customFormat="1" x14ac:dyDescent="0.3">
      <c r="A73" s="260" t="s">
        <v>160</v>
      </c>
      <c r="B73" s="304">
        <f t="shared" ref="B73:AG73" si="32">SUM(B71:B72)</f>
        <v>93537.228325999968</v>
      </c>
      <c r="C73" s="304">
        <f t="shared" si="32"/>
        <v>92630.111415999985</v>
      </c>
      <c r="D73" s="304">
        <f t="shared" si="32"/>
        <v>95095.664237000005</v>
      </c>
      <c r="E73" s="304">
        <f t="shared" si="32"/>
        <v>92568.211267400009</v>
      </c>
      <c r="F73" s="304">
        <f t="shared" si="32"/>
        <v>93606.770900040006</v>
      </c>
      <c r="G73" s="304">
        <f t="shared" si="32"/>
        <v>94849.008478159987</v>
      </c>
      <c r="H73" s="304">
        <f t="shared" si="32"/>
        <v>96779.489111920004</v>
      </c>
      <c r="I73" s="304">
        <f t="shared" si="32"/>
        <v>96337.262457559962</v>
      </c>
      <c r="J73" s="304">
        <f t="shared" si="32"/>
        <v>97254.45023705998</v>
      </c>
      <c r="K73" s="304">
        <f t="shared" si="32"/>
        <v>98683.785805580032</v>
      </c>
      <c r="L73" s="304">
        <f t="shared" si="32"/>
        <v>99888.232940800008</v>
      </c>
      <c r="M73" s="304">
        <f t="shared" si="32"/>
        <v>100634.04149599998</v>
      </c>
      <c r="N73" s="304">
        <f t="shared" si="32"/>
        <v>97730.821175479985</v>
      </c>
      <c r="O73" s="304">
        <f t="shared" si="32"/>
        <v>98870.252924259985</v>
      </c>
      <c r="P73" s="304">
        <f t="shared" si="32"/>
        <v>99219.268539840006</v>
      </c>
      <c r="Q73" s="304">
        <f t="shared" si="32"/>
        <v>100190.77049682</v>
      </c>
      <c r="R73" s="304">
        <f t="shared" si="32"/>
        <v>101223.84633317997</v>
      </c>
      <c r="S73" s="304">
        <f t="shared" si="32"/>
        <v>102241.33361595996</v>
      </c>
      <c r="T73" s="304">
        <f t="shared" si="32"/>
        <v>103028.46445498004</v>
      </c>
      <c r="U73" s="304">
        <f t="shared" si="32"/>
        <v>103962.42401503996</v>
      </c>
      <c r="V73" s="304">
        <f t="shared" si="32"/>
        <v>104196.91248080002</v>
      </c>
      <c r="W73" s="304">
        <f t="shared" si="32"/>
        <v>104183.36997772001</v>
      </c>
      <c r="X73" s="304">
        <f t="shared" si="32"/>
        <v>104107.4491566936</v>
      </c>
      <c r="Y73" s="304">
        <f t="shared" si="32"/>
        <v>103995.07369784002</v>
      </c>
      <c r="Z73" s="304">
        <f t="shared" si="32"/>
        <v>103995.07369784002</v>
      </c>
      <c r="AA73" s="304">
        <f t="shared" si="32"/>
        <v>103995.07369784002</v>
      </c>
      <c r="AB73" s="304">
        <f t="shared" si="32"/>
        <v>103995.07369784002</v>
      </c>
      <c r="AC73" s="304">
        <f t="shared" si="32"/>
        <v>103997.06875790002</v>
      </c>
      <c r="AD73" s="304">
        <f t="shared" si="32"/>
        <v>103998.75088796001</v>
      </c>
      <c r="AE73" s="304">
        <f t="shared" si="32"/>
        <v>103999.09704366002</v>
      </c>
      <c r="AF73" s="304">
        <f t="shared" si="32"/>
        <v>104012.54474836003</v>
      </c>
      <c r="AG73" s="304">
        <f t="shared" si="32"/>
        <v>104014.19976358002</v>
      </c>
      <c r="AH73" s="304">
        <f t="shared" ref="AH73:AZ73" si="33">SUM(AH71:AH72)</f>
        <v>104015.81376226002</v>
      </c>
      <c r="AI73" s="304">
        <f t="shared" si="33"/>
        <v>104017.38547496003</v>
      </c>
      <c r="AJ73" s="304">
        <f t="shared" si="33"/>
        <v>104013.29594188</v>
      </c>
      <c r="AK73" s="304">
        <f t="shared" si="33"/>
        <v>104148.59947352004</v>
      </c>
      <c r="AL73" s="304">
        <f t="shared" si="33"/>
        <v>104391.60214792001</v>
      </c>
      <c r="AM73" s="304">
        <f t="shared" si="33"/>
        <v>104828.52624709602</v>
      </c>
      <c r="AN73" s="304">
        <f t="shared" si="33"/>
        <v>105459.08283728961</v>
      </c>
      <c r="AO73" s="304">
        <f t="shared" si="33"/>
        <v>105450.65927490481</v>
      </c>
      <c r="AP73" s="304">
        <f t="shared" si="33"/>
        <v>106634.97170994562</v>
      </c>
      <c r="AQ73" s="304">
        <f t="shared" si="33"/>
        <v>106714.18358705523</v>
      </c>
      <c r="AR73" s="304">
        <f t="shared" si="33"/>
        <v>106584.65563316242</v>
      </c>
      <c r="AS73" s="304">
        <f t="shared" si="33"/>
        <v>106229.66374480321</v>
      </c>
      <c r="AT73" s="304">
        <f t="shared" si="33"/>
        <v>106278.74815653841</v>
      </c>
      <c r="AU73" s="304">
        <f t="shared" si="33"/>
        <v>106323.96069184801</v>
      </c>
      <c r="AV73" s="304">
        <f t="shared" si="33"/>
        <v>105920.46245670322</v>
      </c>
      <c r="AW73" s="304">
        <f t="shared" si="33"/>
        <v>105923.00890040002</v>
      </c>
      <c r="AX73" s="304">
        <f t="shared" si="33"/>
        <v>105940.28700444</v>
      </c>
      <c r="AY73" s="304">
        <f t="shared" si="33"/>
        <v>104248.27155484002</v>
      </c>
      <c r="AZ73" s="304">
        <f t="shared" si="33"/>
        <v>104248.27155484002</v>
      </c>
    </row>
    <row r="74" spans="1:52" s="21" customFormat="1" x14ac:dyDescent="0.3">
      <c r="A74" s="262" t="s">
        <v>164</v>
      </c>
      <c r="B74" s="305">
        <f t="shared" ref="B74:AG74" si="34">B73+B70</f>
        <v>587174.26092499983</v>
      </c>
      <c r="C74" s="305">
        <f t="shared" si="34"/>
        <v>596411.10737500002</v>
      </c>
      <c r="D74" s="305">
        <f t="shared" si="34"/>
        <v>636233.82073899987</v>
      </c>
      <c r="E74" s="305">
        <f t="shared" si="34"/>
        <v>612126.62696276</v>
      </c>
      <c r="F74" s="305">
        <f t="shared" si="34"/>
        <v>622927.12919272017</v>
      </c>
      <c r="G74" s="305">
        <f t="shared" si="34"/>
        <v>675542.58783595997</v>
      </c>
      <c r="H74" s="305">
        <f t="shared" si="34"/>
        <v>799582.60761116014</v>
      </c>
      <c r="I74" s="305">
        <f t="shared" si="34"/>
        <v>796320.42799713986</v>
      </c>
      <c r="J74" s="305">
        <f t="shared" si="34"/>
        <v>746585.0701307999</v>
      </c>
      <c r="K74" s="305">
        <f t="shared" si="34"/>
        <v>733051.93530576001</v>
      </c>
      <c r="L74" s="305">
        <f t="shared" si="34"/>
        <v>711488.33978451998</v>
      </c>
      <c r="M74" s="305">
        <f t="shared" si="34"/>
        <v>720029.98854556005</v>
      </c>
      <c r="N74" s="305">
        <f t="shared" si="34"/>
        <v>662717.32192891999</v>
      </c>
      <c r="O74" s="305">
        <f t="shared" si="34"/>
        <v>736003.00524520013</v>
      </c>
      <c r="P74" s="305">
        <f t="shared" si="34"/>
        <v>688509.60813393991</v>
      </c>
      <c r="Q74" s="305">
        <f t="shared" si="34"/>
        <v>639845.87566824001</v>
      </c>
      <c r="R74" s="305">
        <f t="shared" si="34"/>
        <v>662763.27172875998</v>
      </c>
      <c r="S74" s="305">
        <f t="shared" si="34"/>
        <v>681858.44562098</v>
      </c>
      <c r="T74" s="305">
        <f t="shared" si="34"/>
        <v>704088.16443378013</v>
      </c>
      <c r="U74" s="305">
        <f t="shared" si="34"/>
        <v>684008.50969855988</v>
      </c>
      <c r="V74" s="305">
        <f t="shared" si="34"/>
        <v>735487.81202798022</v>
      </c>
      <c r="W74" s="305">
        <f t="shared" si="34"/>
        <v>817427.71767994005</v>
      </c>
      <c r="X74" s="305">
        <f t="shared" si="34"/>
        <v>817478.76373365452</v>
      </c>
      <c r="Y74" s="305">
        <f t="shared" si="34"/>
        <v>740167.57656349998</v>
      </c>
      <c r="Z74" s="305">
        <f t="shared" si="34"/>
        <v>551001.02182021993</v>
      </c>
      <c r="AA74" s="305">
        <f t="shared" si="34"/>
        <v>623733.25741613982</v>
      </c>
      <c r="AB74" s="305">
        <f t="shared" si="34"/>
        <v>636818.47319933993</v>
      </c>
      <c r="AC74" s="305">
        <f t="shared" si="34"/>
        <v>680575.45212666003</v>
      </c>
      <c r="AD74" s="305">
        <f t="shared" si="34"/>
        <v>724497.16706077999</v>
      </c>
      <c r="AE74" s="305">
        <f t="shared" si="34"/>
        <v>736221.02126936009</v>
      </c>
      <c r="AF74" s="305">
        <f t="shared" si="34"/>
        <v>730736.08263758</v>
      </c>
      <c r="AG74" s="305">
        <f t="shared" si="34"/>
        <v>694443.31125688006</v>
      </c>
      <c r="AH74" s="305">
        <f t="shared" ref="AH74:AZ74" si="35">AH73+AH70</f>
        <v>713072.90300505992</v>
      </c>
      <c r="AI74" s="305">
        <f t="shared" si="35"/>
        <v>743901.44662340009</v>
      </c>
      <c r="AJ74" s="305">
        <f t="shared" si="35"/>
        <v>702319.05210101989</v>
      </c>
      <c r="AK74" s="305">
        <f t="shared" si="35"/>
        <v>717527.76766090014</v>
      </c>
      <c r="AL74" s="305">
        <f t="shared" si="35"/>
        <v>769316.96503913985</v>
      </c>
      <c r="AM74" s="305">
        <f t="shared" si="35"/>
        <v>867374.22578451119</v>
      </c>
      <c r="AN74" s="305">
        <f t="shared" si="35"/>
        <v>811057.84089215682</v>
      </c>
      <c r="AO74" s="305">
        <f t="shared" si="35"/>
        <v>743149.09509456484</v>
      </c>
      <c r="AP74" s="305">
        <f t="shared" si="35"/>
        <v>735430.04299602145</v>
      </c>
      <c r="AQ74" s="305">
        <f t="shared" si="35"/>
        <v>724955.34787478554</v>
      </c>
      <c r="AR74" s="305">
        <f t="shared" si="35"/>
        <v>726764.47975595924</v>
      </c>
      <c r="AS74" s="305">
        <f t="shared" si="35"/>
        <v>643048.7742946056</v>
      </c>
      <c r="AT74" s="305">
        <f t="shared" si="35"/>
        <v>665332.92891197838</v>
      </c>
      <c r="AU74" s="305">
        <f t="shared" si="35"/>
        <v>618320.84387036553</v>
      </c>
      <c r="AV74" s="305">
        <f t="shared" si="35"/>
        <v>571272.9767063969</v>
      </c>
      <c r="AW74" s="305">
        <f t="shared" si="35"/>
        <v>627445.82430648</v>
      </c>
      <c r="AX74" s="305">
        <f t="shared" si="35"/>
        <v>646090.82689118001</v>
      </c>
      <c r="AY74" s="305">
        <f t="shared" si="35"/>
        <v>535160.26897469989</v>
      </c>
      <c r="AZ74" s="305">
        <f t="shared" si="35"/>
        <v>378020.28805765999</v>
      </c>
    </row>
    <row r="75" spans="1:52" x14ac:dyDescent="0.3">
      <c r="A75" s="265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</row>
    <row r="76" spans="1:52" s="20" customFormat="1" ht="12.75" customHeight="1" x14ac:dyDescent="0.35">
      <c r="A76" s="306" t="s">
        <v>229</v>
      </c>
      <c r="B76" s="224"/>
      <c r="C76" s="224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/>
      <c r="AT76" s="224"/>
      <c r="AU76" s="224"/>
      <c r="AV76" s="224"/>
      <c r="AW76" s="224"/>
      <c r="AX76" s="224"/>
      <c r="AY76" s="224"/>
      <c r="AZ76" s="224"/>
    </row>
    <row r="77" spans="1:52" ht="14" x14ac:dyDescent="0.3">
      <c r="A77" s="307" t="s">
        <v>230</v>
      </c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  <c r="AA77" s="253"/>
      <c r="AB77" s="253"/>
      <c r="AC77" s="253"/>
      <c r="AD77" s="253"/>
      <c r="AE77" s="253"/>
      <c r="AF77" s="253"/>
      <c r="AG77" s="253"/>
      <c r="AH77" s="253"/>
      <c r="AI77" s="253"/>
      <c r="AJ77" s="253"/>
      <c r="AK77" s="253"/>
      <c r="AL77" s="253"/>
      <c r="AM77" s="253"/>
      <c r="AN77" s="253"/>
      <c r="AO77" s="253"/>
      <c r="AP77" s="253"/>
      <c r="AQ77" s="253"/>
      <c r="AR77" s="253"/>
      <c r="AS77" s="253"/>
      <c r="AT77" s="253"/>
      <c r="AU77" s="253"/>
      <c r="AV77" s="253"/>
      <c r="AW77" s="253"/>
      <c r="AX77" s="253"/>
      <c r="AY77" s="253"/>
      <c r="AZ77" s="253"/>
    </row>
    <row r="78" spans="1:52" x14ac:dyDescent="0.3">
      <c r="A78" s="251" t="s">
        <v>96</v>
      </c>
      <c r="B78" s="248">
        <f t="shared" ref="B78:AG78" si="36">B66/B$9</f>
        <v>0.72833672922532944</v>
      </c>
      <c r="C78" s="248">
        <f t="shared" si="36"/>
        <v>0.79203633816986707</v>
      </c>
      <c r="D78" s="248">
        <f t="shared" si="36"/>
        <v>0.92661209740674833</v>
      </c>
      <c r="E78" s="248">
        <f t="shared" si="36"/>
        <v>0.77456487747976832</v>
      </c>
      <c r="F78" s="248">
        <f t="shared" si="36"/>
        <v>0.87230054680049551</v>
      </c>
      <c r="G78" s="248">
        <f t="shared" si="36"/>
        <v>0.96860661271482418</v>
      </c>
      <c r="H78" s="248">
        <f t="shared" si="36"/>
        <v>1.113883855721413</v>
      </c>
      <c r="I78" s="248">
        <f t="shared" si="36"/>
        <v>1.072562675686765</v>
      </c>
      <c r="J78" s="248">
        <f t="shared" si="36"/>
        <v>1.1714991360665015</v>
      </c>
      <c r="K78" s="248">
        <f t="shared" si="36"/>
        <v>1.3107421784473694</v>
      </c>
      <c r="L78" s="248">
        <f t="shared" si="36"/>
        <v>1.4590060072277939</v>
      </c>
      <c r="M78" s="248">
        <f t="shared" si="36"/>
        <v>1.6220795716882608</v>
      </c>
      <c r="N78" s="248">
        <f t="shared" si="36"/>
        <v>1.0044113463480924</v>
      </c>
      <c r="O78" s="248">
        <f t="shared" si="36"/>
        <v>1.1744202359295399</v>
      </c>
      <c r="P78" s="248">
        <f t="shared" si="36"/>
        <v>1.3361058647839674</v>
      </c>
      <c r="Q78" s="248">
        <f t="shared" si="36"/>
        <v>1.5001791233940798</v>
      </c>
      <c r="R78" s="248">
        <f t="shared" si="36"/>
        <v>1.6984997337340344</v>
      </c>
      <c r="S78" s="248">
        <f t="shared" si="36"/>
        <v>1.9410474186776332</v>
      </c>
      <c r="T78" s="248">
        <f t="shared" si="36"/>
        <v>2.2319115011064179</v>
      </c>
      <c r="U78" s="248">
        <f t="shared" si="36"/>
        <v>2.3810507568289596</v>
      </c>
      <c r="V78" s="248">
        <f t="shared" si="36"/>
        <v>2.7223132392338822</v>
      </c>
      <c r="W78" s="248">
        <f t="shared" si="36"/>
        <v>3.0674447613932885</v>
      </c>
      <c r="X78" s="248">
        <f t="shared" si="36"/>
        <v>3.4622681716935801</v>
      </c>
      <c r="Y78" s="248">
        <f t="shared" si="36"/>
        <v>3.89373830787375</v>
      </c>
      <c r="Z78" s="248">
        <f t="shared" si="36"/>
        <v>1.332602256855159</v>
      </c>
      <c r="AA78" s="248">
        <f t="shared" si="36"/>
        <v>1.5149634426004579</v>
      </c>
      <c r="AB78" s="248">
        <f t="shared" si="36"/>
        <v>1.7296438893791071</v>
      </c>
      <c r="AC78" s="248">
        <f t="shared" si="36"/>
        <v>1.9770122890730988</v>
      </c>
      <c r="AD78" s="248">
        <f t="shared" si="36"/>
        <v>2.115632266649683</v>
      </c>
      <c r="AE78" s="248">
        <f t="shared" si="36"/>
        <v>1.9970206379903401</v>
      </c>
      <c r="AF78" s="248">
        <f t="shared" si="36"/>
        <v>2.3234611297641474</v>
      </c>
      <c r="AG78" s="248">
        <f t="shared" si="36"/>
        <v>2.5345388584662967</v>
      </c>
      <c r="AH78" s="248">
        <f t="shared" ref="AH78:AZ78" si="37">AH66/AH$9</f>
        <v>2.6274724063655523</v>
      </c>
      <c r="AI78" s="248">
        <f t="shared" si="37"/>
        <v>2.9903853232072168</v>
      </c>
      <c r="AJ78" s="248">
        <f t="shared" si="37"/>
        <v>1.9443270991520267</v>
      </c>
      <c r="AK78" s="248">
        <f t="shared" si="37"/>
        <v>2.2343079272770647</v>
      </c>
      <c r="AL78" s="248">
        <f t="shared" si="37"/>
        <v>2.4152084735132653</v>
      </c>
      <c r="AM78" s="248">
        <f t="shared" si="37"/>
        <v>2.6735881246121469</v>
      </c>
      <c r="AN78" s="248">
        <f t="shared" si="37"/>
        <v>1.8498175472253262</v>
      </c>
      <c r="AO78" s="248">
        <f t="shared" si="37"/>
        <v>1.4953549463010141</v>
      </c>
      <c r="AP78" s="248">
        <f t="shared" si="37"/>
        <v>1.6453549403324004</v>
      </c>
      <c r="AQ78" s="248">
        <f t="shared" si="37"/>
        <v>1.7695174575784218</v>
      </c>
      <c r="AR78" s="248">
        <f t="shared" si="37"/>
        <v>1.889550287177072</v>
      </c>
      <c r="AS78" s="248">
        <f t="shared" si="37"/>
        <v>1.1767377161232382</v>
      </c>
      <c r="AT78" s="248">
        <f t="shared" si="37"/>
        <v>1.2416154626925344</v>
      </c>
      <c r="AU78" s="248">
        <f t="shared" si="37"/>
        <v>1.2445991637039899</v>
      </c>
      <c r="AV78" s="248">
        <f t="shared" si="37"/>
        <v>1.3385997560284679</v>
      </c>
      <c r="AW78" s="248">
        <f t="shared" si="37"/>
        <v>1.4419783394145365</v>
      </c>
      <c r="AX78" s="248">
        <f t="shared" si="37"/>
        <v>1.6018339672113167</v>
      </c>
      <c r="AY78" s="248">
        <f t="shared" si="37"/>
        <v>1.3288102781274149</v>
      </c>
      <c r="AZ78" s="248">
        <f t="shared" si="37"/>
        <v>1.0005788474770838</v>
      </c>
    </row>
    <row r="79" spans="1:52" x14ac:dyDescent="0.3">
      <c r="A79" s="251" t="s">
        <v>97</v>
      </c>
      <c r="B79" s="253">
        <f t="shared" ref="B79:AG79" si="38">B67/B$9</f>
        <v>2.1771010611944148</v>
      </c>
      <c r="C79" s="253">
        <f t="shared" si="38"/>
        <v>2.4190493531986177</v>
      </c>
      <c r="D79" s="253">
        <f t="shared" si="38"/>
        <v>2.7082138493771413</v>
      </c>
      <c r="E79" s="253">
        <f t="shared" si="38"/>
        <v>2.8798339132068098</v>
      </c>
      <c r="F79" s="253">
        <f t="shared" si="38"/>
        <v>3.1896288408812978</v>
      </c>
      <c r="G79" s="253">
        <f t="shared" si="38"/>
        <v>3.5468507123142552</v>
      </c>
      <c r="H79" s="253">
        <f t="shared" si="38"/>
        <v>3.9537998324692931</v>
      </c>
      <c r="I79" s="253">
        <f t="shared" si="38"/>
        <v>4.158261381709953</v>
      </c>
      <c r="J79" s="253">
        <f t="shared" si="38"/>
        <v>4.4546357525701499</v>
      </c>
      <c r="K79" s="253">
        <f t="shared" si="38"/>
        <v>5.0176168791339499</v>
      </c>
      <c r="L79" s="253">
        <f t="shared" si="38"/>
        <v>5.5145461975801435</v>
      </c>
      <c r="M79" s="253">
        <f t="shared" si="38"/>
        <v>5.773388901541245</v>
      </c>
      <c r="N79" s="253">
        <f t="shared" si="38"/>
        <v>5.7011491722344934</v>
      </c>
      <c r="O79" s="253">
        <f t="shared" si="38"/>
        <v>6.228440351559744</v>
      </c>
      <c r="P79" s="253">
        <f t="shared" si="38"/>
        <v>6.1852548890316612</v>
      </c>
      <c r="Q79" s="253">
        <f t="shared" si="38"/>
        <v>5.1670029575772096</v>
      </c>
      <c r="R79" s="253">
        <f t="shared" si="38"/>
        <v>5.6444075280941606</v>
      </c>
      <c r="S79" s="253">
        <f t="shared" si="38"/>
        <v>6.3540540002402235</v>
      </c>
      <c r="T79" s="253">
        <f t="shared" si="38"/>
        <v>7.023503455379287</v>
      </c>
      <c r="U79" s="253">
        <f t="shared" si="38"/>
        <v>7.7428191160695485</v>
      </c>
      <c r="V79" s="253">
        <f t="shared" si="38"/>
        <v>8.281542255670141</v>
      </c>
      <c r="W79" s="253">
        <f t="shared" si="38"/>
        <v>8.6595958691983537</v>
      </c>
      <c r="X79" s="253">
        <f t="shared" si="38"/>
        <v>7.7304413943754069</v>
      </c>
      <c r="Y79" s="253">
        <f t="shared" si="38"/>
        <v>6.6075596559082737</v>
      </c>
      <c r="Z79" s="253">
        <f t="shared" si="38"/>
        <v>4.2402947402983804</v>
      </c>
      <c r="AA79" s="253">
        <f t="shared" si="38"/>
        <v>4.2909286961819069</v>
      </c>
      <c r="AB79" s="253">
        <f t="shared" si="38"/>
        <v>4.3419430288362069</v>
      </c>
      <c r="AC79" s="253">
        <f t="shared" si="38"/>
        <v>4.4374848013952546</v>
      </c>
      <c r="AD79" s="253">
        <f t="shared" si="38"/>
        <v>4.5562772129426357</v>
      </c>
      <c r="AE79" s="253">
        <f t="shared" si="38"/>
        <v>4.3924170510790477</v>
      </c>
      <c r="AF79" s="253">
        <f t="shared" si="38"/>
        <v>4.5481265489012763</v>
      </c>
      <c r="AG79" s="253">
        <f t="shared" si="38"/>
        <v>4.8090712328009326</v>
      </c>
      <c r="AH79" s="253">
        <f t="shared" ref="AH79:AZ79" si="39">AH67/AH$9</f>
        <v>4.9878880974567243</v>
      </c>
      <c r="AI79" s="253">
        <f t="shared" si="39"/>
        <v>5.4456659420438198</v>
      </c>
      <c r="AJ79" s="253">
        <f t="shared" si="39"/>
        <v>6.1060842321004021</v>
      </c>
      <c r="AK79" s="253">
        <f t="shared" si="39"/>
        <v>6.925335033860029</v>
      </c>
      <c r="AL79" s="253">
        <f t="shared" si="39"/>
        <v>7.7655287282402252</v>
      </c>
      <c r="AM79" s="253">
        <f t="shared" si="39"/>
        <v>8.6131409625951605</v>
      </c>
      <c r="AN79" s="253">
        <f t="shared" si="39"/>
        <v>8.8566189311767758</v>
      </c>
      <c r="AO79" s="253">
        <f t="shared" si="39"/>
        <v>7.1490109527917394</v>
      </c>
      <c r="AP79" s="253">
        <f t="shared" si="39"/>
        <v>7.9658303405705944</v>
      </c>
      <c r="AQ79" s="253">
        <f t="shared" si="39"/>
        <v>7.6118803513520179</v>
      </c>
      <c r="AR79" s="253">
        <f t="shared" si="39"/>
        <v>7.2976589397316651</v>
      </c>
      <c r="AS79" s="253">
        <f t="shared" si="39"/>
        <v>6.8963699795629596</v>
      </c>
      <c r="AT79" s="253">
        <f t="shared" si="39"/>
        <v>7.292346010790447</v>
      </c>
      <c r="AU79" s="253">
        <f t="shared" si="39"/>
        <v>7.2322600177470608</v>
      </c>
      <c r="AV79" s="253">
        <f t="shared" si="39"/>
        <v>4.7516685314145581</v>
      </c>
      <c r="AW79" s="253">
        <f t="shared" si="39"/>
        <v>4.9866546004986709</v>
      </c>
      <c r="AX79" s="253">
        <f t="shared" si="39"/>
        <v>5.2780294681806899</v>
      </c>
      <c r="AY79" s="253">
        <f t="shared" si="39"/>
        <v>4.6175091203662388</v>
      </c>
      <c r="AZ79" s="253">
        <f t="shared" si="39"/>
        <v>4.1476210902297401</v>
      </c>
    </row>
    <row r="80" spans="1:52" s="22" customFormat="1" x14ac:dyDescent="0.3">
      <c r="A80" s="251" t="s">
        <v>98</v>
      </c>
      <c r="B80" s="253">
        <f t="shared" ref="B80:AG80" si="40">B68/B$9</f>
        <v>21.168133958140693</v>
      </c>
      <c r="C80" s="253">
        <f t="shared" si="40"/>
        <v>21.27103732560305</v>
      </c>
      <c r="D80" s="253">
        <f t="shared" si="40"/>
        <v>23.433234702847006</v>
      </c>
      <c r="E80" s="253">
        <f t="shared" si="40"/>
        <v>22.823159703355703</v>
      </c>
      <c r="F80" s="253">
        <f t="shared" si="40"/>
        <v>24.099600973522538</v>
      </c>
      <c r="G80" s="253">
        <f t="shared" si="40"/>
        <v>26.483122957794858</v>
      </c>
      <c r="H80" s="253">
        <f t="shared" si="40"/>
        <v>30.999425876363276</v>
      </c>
      <c r="I80" s="253">
        <f t="shared" si="40"/>
        <v>30.278726509481327</v>
      </c>
      <c r="J80" s="253">
        <f t="shared" si="40"/>
        <v>28.219392619755563</v>
      </c>
      <c r="K80" s="253">
        <f t="shared" si="40"/>
        <v>28.762413384742608</v>
      </c>
      <c r="L80" s="253">
        <f t="shared" si="40"/>
        <v>27.704948473403604</v>
      </c>
      <c r="M80" s="253">
        <f t="shared" si="40"/>
        <v>27.078980444263493</v>
      </c>
      <c r="N80" s="253">
        <f t="shared" si="40"/>
        <v>23.257039910997975</v>
      </c>
      <c r="O80" s="253">
        <f t="shared" si="40"/>
        <v>26.910155920486179</v>
      </c>
      <c r="P80" s="253">
        <f t="shared" si="40"/>
        <v>24.799636040846778</v>
      </c>
      <c r="Q80" s="253">
        <f t="shared" si="40"/>
        <v>22.847308801635467</v>
      </c>
      <c r="R80" s="253">
        <f t="shared" si="40"/>
        <v>23.567473743320562</v>
      </c>
      <c r="S80" s="253">
        <f t="shared" si="40"/>
        <v>24.536472639383327</v>
      </c>
      <c r="T80" s="253">
        <f t="shared" si="40"/>
        <v>24.967593835137595</v>
      </c>
      <c r="U80" s="253">
        <f t="shared" si="40"/>
        <v>23.535619566137218</v>
      </c>
      <c r="V80" s="253">
        <f t="shared" si="40"/>
        <v>24.712639312975771</v>
      </c>
      <c r="W80" s="253">
        <f t="shared" si="40"/>
        <v>28.387518609872391</v>
      </c>
      <c r="X80" s="253">
        <f t="shared" si="40"/>
        <v>29.233184162888083</v>
      </c>
      <c r="Y80" s="253">
        <f t="shared" si="40"/>
        <v>25.502887738875557</v>
      </c>
      <c r="Z80" s="253">
        <f t="shared" si="40"/>
        <v>19.53070038601388</v>
      </c>
      <c r="AA80" s="253">
        <f t="shared" si="40"/>
        <v>21.437113282012156</v>
      </c>
      <c r="AB80" s="253">
        <f t="shared" si="40"/>
        <v>22.583341372276568</v>
      </c>
      <c r="AC80" s="253">
        <f t="shared" si="40"/>
        <v>24.15236243983944</v>
      </c>
      <c r="AD80" s="253">
        <f t="shared" si="40"/>
        <v>27.584311583386853</v>
      </c>
      <c r="AE80" s="253">
        <f t="shared" si="40"/>
        <v>29.239315497860915</v>
      </c>
      <c r="AF80" s="253">
        <f t="shared" si="40"/>
        <v>29.583541648793311</v>
      </c>
      <c r="AG80" s="253">
        <f t="shared" si="40"/>
        <v>26.956126827667145</v>
      </c>
      <c r="AH80" s="253">
        <f t="shared" ref="AH80:AZ80" si="41">AH68/AH$9</f>
        <v>28.129442779207203</v>
      </c>
      <c r="AI80" s="253">
        <f t="shared" si="41"/>
        <v>28.990011778692097</v>
      </c>
      <c r="AJ80" s="253">
        <f t="shared" si="41"/>
        <v>27.885354797962712</v>
      </c>
      <c r="AK80" s="253">
        <f t="shared" si="41"/>
        <v>27.382120010242716</v>
      </c>
      <c r="AL80" s="253">
        <f t="shared" si="41"/>
        <v>27.946506277371224</v>
      </c>
      <c r="AM80" s="253">
        <f t="shared" si="41"/>
        <v>29.730585057351263</v>
      </c>
      <c r="AN80" s="253">
        <f t="shared" si="41"/>
        <v>27.667580269973826</v>
      </c>
      <c r="AO80" s="253">
        <f t="shared" si="41"/>
        <v>27.181326463568073</v>
      </c>
      <c r="AP80" s="253">
        <f t="shared" si="41"/>
        <v>27.63873077729783</v>
      </c>
      <c r="AQ80" s="253">
        <f t="shared" si="41"/>
        <v>27.618132705153386</v>
      </c>
      <c r="AR80" s="253">
        <f t="shared" si="41"/>
        <v>27.79497766948877</v>
      </c>
      <c r="AS80" s="253">
        <f t="shared" si="41"/>
        <v>24.037789746271862</v>
      </c>
      <c r="AT80" s="253">
        <f t="shared" si="41"/>
        <v>25.111837905249153</v>
      </c>
      <c r="AU80" s="253">
        <f t="shared" si="41"/>
        <v>21.870641942522774</v>
      </c>
      <c r="AV80" s="253">
        <f t="shared" si="41"/>
        <v>21.102983286888428</v>
      </c>
      <c r="AW80" s="253">
        <f t="shared" si="41"/>
        <v>23.719802756148567</v>
      </c>
      <c r="AX80" s="253">
        <f t="shared" si="41"/>
        <v>25.018489663410136</v>
      </c>
      <c r="AY80" s="253">
        <f t="shared" si="41"/>
        <v>18.963222571987316</v>
      </c>
      <c r="AZ80" s="253">
        <f t="shared" si="41"/>
        <v>10.196277846554057</v>
      </c>
    </row>
    <row r="81" spans="1:52" s="22" customFormat="1" x14ac:dyDescent="0.3">
      <c r="A81" s="251" t="s">
        <v>99</v>
      </c>
      <c r="B81" s="253">
        <f t="shared" ref="B81:AG81" si="42">B69/B$9</f>
        <v>15.720173508269712</v>
      </c>
      <c r="C81" s="253">
        <f t="shared" si="42"/>
        <v>16.129361321785201</v>
      </c>
      <c r="D81" s="253">
        <f t="shared" si="42"/>
        <v>16.554910332135147</v>
      </c>
      <c r="E81" s="253">
        <f t="shared" si="42"/>
        <v>15.405796835618858</v>
      </c>
      <c r="F81" s="253">
        <f t="shared" si="42"/>
        <v>14.508768068905091</v>
      </c>
      <c r="G81" s="253">
        <f t="shared" si="42"/>
        <v>15.813086677366744</v>
      </c>
      <c r="H81" s="253">
        <f t="shared" si="42"/>
        <v>20.588218979209003</v>
      </c>
      <c r="I81" s="253">
        <f t="shared" si="42"/>
        <v>20.918452062696236</v>
      </c>
      <c r="J81" s="253">
        <f t="shared" si="42"/>
        <v>18.499202666058277</v>
      </c>
      <c r="K81" s="253">
        <f t="shared" si="42"/>
        <v>16.047782554953717</v>
      </c>
      <c r="L81" s="253">
        <f t="shared" si="42"/>
        <v>14.624645649060966</v>
      </c>
      <c r="M81" s="253">
        <f t="shared" si="42"/>
        <v>15.457146368685242</v>
      </c>
      <c r="N81" s="253">
        <f t="shared" si="42"/>
        <v>15.582865975477407</v>
      </c>
      <c r="O81" s="253">
        <f t="shared" si="42"/>
        <v>17.048402442207859</v>
      </c>
      <c r="P81" s="253">
        <f t="shared" si="42"/>
        <v>15.183683988004724</v>
      </c>
      <c r="Q81" s="253">
        <f t="shared" si="42"/>
        <v>13.988926332009386</v>
      </c>
      <c r="R81" s="253">
        <f t="shared" si="42"/>
        <v>14.357205035161126</v>
      </c>
      <c r="S81" s="253">
        <f t="shared" si="42"/>
        <v>13.893315239791715</v>
      </c>
      <c r="T81" s="253">
        <f t="shared" si="42"/>
        <v>14.230439806373127</v>
      </c>
      <c r="U81" s="253">
        <f t="shared" si="42"/>
        <v>13.09998087335881</v>
      </c>
      <c r="V81" s="253">
        <f t="shared" si="42"/>
        <v>15.173992697223435</v>
      </c>
      <c r="W81" s="253">
        <f t="shared" si="42"/>
        <v>17.382471986916443</v>
      </c>
      <c r="X81" s="253">
        <f t="shared" si="42"/>
        <v>17.081372726203806</v>
      </c>
      <c r="Y81" s="253">
        <f t="shared" si="42"/>
        <v>15.279824301918037</v>
      </c>
      <c r="Z81" s="253">
        <f t="shared" si="42"/>
        <v>10.931058959805366</v>
      </c>
      <c r="AA81" s="253">
        <f t="shared" si="42"/>
        <v>14.654841615196897</v>
      </c>
      <c r="AB81" s="253">
        <f t="shared" si="42"/>
        <v>14.297762100273358</v>
      </c>
      <c r="AC81" s="253">
        <f t="shared" si="42"/>
        <v>15.913067608809103</v>
      </c>
      <c r="AD81" s="253">
        <f t="shared" si="42"/>
        <v>15.764247975667658</v>
      </c>
      <c r="AE81" s="253">
        <f t="shared" si="42"/>
        <v>15.336787356008786</v>
      </c>
      <c r="AF81" s="253">
        <f t="shared" si="42"/>
        <v>14.067167757740686</v>
      </c>
      <c r="AG81" s="253">
        <f t="shared" si="42"/>
        <v>13.296744105347148</v>
      </c>
      <c r="AH81" s="253">
        <f t="shared" ref="AH81:AZ81" si="43">AH69/AH$9</f>
        <v>13.353341822876292</v>
      </c>
      <c r="AI81" s="253">
        <f t="shared" si="43"/>
        <v>14.157148185534886</v>
      </c>
      <c r="AJ81" s="253">
        <f t="shared" si="43"/>
        <v>12.295677773885931</v>
      </c>
      <c r="AK81" s="253">
        <f t="shared" si="43"/>
        <v>12.90479948805188</v>
      </c>
      <c r="AL81" s="253">
        <f t="shared" si="43"/>
        <v>15.474631498502584</v>
      </c>
      <c r="AM81" s="253">
        <f t="shared" si="43"/>
        <v>20.454065249971688</v>
      </c>
      <c r="AN81" s="253">
        <f t="shared" si="43"/>
        <v>18.506677724115679</v>
      </c>
      <c r="AO81" s="253">
        <f t="shared" si="43"/>
        <v>15.581328241283227</v>
      </c>
      <c r="AP81" s="253">
        <f t="shared" si="43"/>
        <v>13.439374317294284</v>
      </c>
      <c r="AQ81" s="253">
        <f t="shared" si="43"/>
        <v>12.838973840870555</v>
      </c>
      <c r="AR81" s="253">
        <f t="shared" si="43"/>
        <v>13.012599363117598</v>
      </c>
      <c r="AS81" s="253">
        <f t="shared" si="43"/>
        <v>11.163900686022297</v>
      </c>
      <c r="AT81" s="253">
        <f t="shared" si="43"/>
        <v>11.421442713333143</v>
      </c>
      <c r="AU81" s="253">
        <f t="shared" si="43"/>
        <v>10.926293579446934</v>
      </c>
      <c r="AV81" s="253">
        <f t="shared" si="43"/>
        <v>10.320383310757666</v>
      </c>
      <c r="AW81" s="253">
        <f t="shared" si="43"/>
        <v>11.893276516306061</v>
      </c>
      <c r="AX81" s="253">
        <f t="shared" si="43"/>
        <v>11.645002778334987</v>
      </c>
      <c r="AY81" s="253">
        <f t="shared" si="43"/>
        <v>9.827726753373863</v>
      </c>
      <c r="AZ81" s="253">
        <f t="shared" si="43"/>
        <v>6.7252073562619241</v>
      </c>
    </row>
    <row r="82" spans="1:52" s="21" customFormat="1" x14ac:dyDescent="0.3">
      <c r="A82" s="272" t="s">
        <v>159</v>
      </c>
      <c r="B82" s="252">
        <f t="shared" ref="B82:AG82" si="44">B70/B$9</f>
        <v>39.79374525683015</v>
      </c>
      <c r="C82" s="252">
        <f t="shared" si="44"/>
        <v>40.611484338756739</v>
      </c>
      <c r="D82" s="252">
        <f t="shared" si="44"/>
        <v>43.622970981766052</v>
      </c>
      <c r="E82" s="252">
        <f t="shared" si="44"/>
        <v>41.883355329661143</v>
      </c>
      <c r="F82" s="252">
        <f t="shared" si="44"/>
        <v>42.670298430109419</v>
      </c>
      <c r="G82" s="252">
        <f t="shared" si="44"/>
        <v>46.811666960190685</v>
      </c>
      <c r="H82" s="252">
        <f t="shared" si="44"/>
        <v>56.655328543762984</v>
      </c>
      <c r="I82" s="252">
        <f t="shared" si="44"/>
        <v>56.42800262957428</v>
      </c>
      <c r="J82" s="252">
        <f t="shared" si="44"/>
        <v>52.344730174450497</v>
      </c>
      <c r="K82" s="252">
        <f t="shared" si="44"/>
        <v>51.138554997277645</v>
      </c>
      <c r="L82" s="252">
        <f t="shared" si="44"/>
        <v>49.303146327272508</v>
      </c>
      <c r="M82" s="252">
        <f t="shared" si="44"/>
        <v>49.931595286178251</v>
      </c>
      <c r="N82" s="252">
        <f t="shared" si="44"/>
        <v>45.545466405057965</v>
      </c>
      <c r="O82" s="252">
        <f t="shared" si="44"/>
        <v>51.361418950183321</v>
      </c>
      <c r="P82" s="252">
        <f t="shared" si="44"/>
        <v>47.504680782667123</v>
      </c>
      <c r="Q82" s="252">
        <f t="shared" si="44"/>
        <v>43.503417214616142</v>
      </c>
      <c r="R82" s="252">
        <f t="shared" si="44"/>
        <v>45.267586040309887</v>
      </c>
      <c r="S82" s="252">
        <f t="shared" si="44"/>
        <v>46.724889298092897</v>
      </c>
      <c r="T82" s="252">
        <f t="shared" si="44"/>
        <v>48.453448597996427</v>
      </c>
      <c r="U82" s="252">
        <f t="shared" si="44"/>
        <v>46.759470312394534</v>
      </c>
      <c r="V82" s="252">
        <f t="shared" si="44"/>
        <v>50.890487505103231</v>
      </c>
      <c r="W82" s="252">
        <f t="shared" si="44"/>
        <v>57.497031227380475</v>
      </c>
      <c r="X82" s="252">
        <f t="shared" si="44"/>
        <v>57.507266455160874</v>
      </c>
      <c r="Y82" s="252">
        <f t="shared" si="44"/>
        <v>51.284010004575613</v>
      </c>
      <c r="Z82" s="252">
        <f t="shared" si="44"/>
        <v>36.034656342972781</v>
      </c>
      <c r="AA82" s="252">
        <f t="shared" si="44"/>
        <v>41.897847035991418</v>
      </c>
      <c r="AB82" s="252">
        <f t="shared" si="44"/>
        <v>42.952690390765234</v>
      </c>
      <c r="AC82" s="252">
        <f t="shared" si="44"/>
        <v>46.479927139116896</v>
      </c>
      <c r="AD82" s="252">
        <f t="shared" si="44"/>
        <v>50.02046903864683</v>
      </c>
      <c r="AE82" s="252">
        <f t="shared" si="44"/>
        <v>50.965540542939095</v>
      </c>
      <c r="AF82" s="252">
        <f t="shared" si="44"/>
        <v>50.522297085199426</v>
      </c>
      <c r="AG82" s="252">
        <f t="shared" si="44"/>
        <v>47.596481024281523</v>
      </c>
      <c r="AH82" s="252">
        <f t="shared" ref="AH82:AZ82" si="45">AH70/AH$9</f>
        <v>49.098145105905765</v>
      </c>
      <c r="AI82" s="252">
        <f t="shared" si="45"/>
        <v>51.583211229478017</v>
      </c>
      <c r="AJ82" s="252">
        <f t="shared" si="45"/>
        <v>48.231443903101074</v>
      </c>
      <c r="AK82" s="252">
        <f t="shared" si="45"/>
        <v>49.446562459431696</v>
      </c>
      <c r="AL82" s="252">
        <f t="shared" si="45"/>
        <v>53.601874977627297</v>
      </c>
      <c r="AM82" s="252">
        <f t="shared" si="45"/>
        <v>61.471379394530253</v>
      </c>
      <c r="AN82" s="252">
        <f t="shared" si="45"/>
        <v>56.880694472491612</v>
      </c>
      <c r="AO82" s="252">
        <f t="shared" si="45"/>
        <v>51.407020603944055</v>
      </c>
      <c r="AP82" s="252">
        <f t="shared" si="45"/>
        <v>50.689290375495112</v>
      </c>
      <c r="AQ82" s="252">
        <f t="shared" si="45"/>
        <v>49.838504354954381</v>
      </c>
      <c r="AR82" s="252">
        <f t="shared" si="45"/>
        <v>49.994786259515109</v>
      </c>
      <c r="AS82" s="252">
        <f t="shared" si="45"/>
        <v>43.274798127980354</v>
      </c>
      <c r="AT82" s="252">
        <f t="shared" si="45"/>
        <v>45.067242092065278</v>
      </c>
      <c r="AU82" s="252">
        <f t="shared" si="45"/>
        <v>41.273794703420762</v>
      </c>
      <c r="AV82" s="252">
        <f t="shared" si="45"/>
        <v>37.513634885089118</v>
      </c>
      <c r="AW82" s="252">
        <f t="shared" si="45"/>
        <v>42.041712212367834</v>
      </c>
      <c r="AX82" s="252">
        <f t="shared" si="45"/>
        <v>43.543355877137131</v>
      </c>
      <c r="AY82" s="252">
        <f t="shared" si="45"/>
        <v>34.737268723854832</v>
      </c>
      <c r="AZ82" s="252">
        <f t="shared" si="45"/>
        <v>22.069685140522804</v>
      </c>
    </row>
    <row r="83" spans="1:52" s="22" customFormat="1" x14ac:dyDescent="0.3">
      <c r="A83" s="251" t="s">
        <v>100</v>
      </c>
      <c r="B83" s="253">
        <f t="shared" ref="B83:AG83" si="46">B71/B$9</f>
        <v>1.316979232705811</v>
      </c>
      <c r="C83" s="253">
        <f t="shared" si="46"/>
        <v>1.3929247046124553</v>
      </c>
      <c r="D83" s="253">
        <f t="shared" si="46"/>
        <v>1.4895376877183111</v>
      </c>
      <c r="E83" s="253">
        <f t="shared" si="46"/>
        <v>1.5298541472693437</v>
      </c>
      <c r="F83" s="253">
        <f t="shared" si="46"/>
        <v>1.6025179521817603</v>
      </c>
      <c r="G83" s="253">
        <f t="shared" si="46"/>
        <v>1.6665452708343227</v>
      </c>
      <c r="H83" s="253">
        <f t="shared" si="46"/>
        <v>1.7356984053095192</v>
      </c>
      <c r="I83" s="253">
        <f t="shared" si="46"/>
        <v>1.7789186109590647</v>
      </c>
      <c r="J83" s="253">
        <f t="shared" si="46"/>
        <v>1.835693338023954</v>
      </c>
      <c r="K83" s="253">
        <f t="shared" si="46"/>
        <v>1.8916265615833743</v>
      </c>
      <c r="L83" s="253">
        <f t="shared" si="46"/>
        <v>1.9463952833842122</v>
      </c>
      <c r="M83" s="253">
        <f t="shared" si="46"/>
        <v>1.9838588660229937</v>
      </c>
      <c r="N83" s="253">
        <f t="shared" si="46"/>
        <v>1.9949481520932457</v>
      </c>
      <c r="O83" s="253">
        <f t="shared" si="46"/>
        <v>2.0451077089760554</v>
      </c>
      <c r="P83" s="253">
        <f t="shared" si="46"/>
        <v>2.0646262396055088</v>
      </c>
      <c r="Q83" s="253">
        <f t="shared" si="46"/>
        <v>2.1123926267770203</v>
      </c>
      <c r="R83" s="253">
        <f t="shared" si="46"/>
        <v>2.1632547976547944</v>
      </c>
      <c r="S83" s="253">
        <f t="shared" si="46"/>
        <v>2.2131158709492778</v>
      </c>
      <c r="T83" s="253">
        <f t="shared" si="46"/>
        <v>2.2563830179566273</v>
      </c>
      <c r="U83" s="253">
        <f t="shared" si="46"/>
        <v>2.3025582585964091</v>
      </c>
      <c r="V83" s="253">
        <f t="shared" si="46"/>
        <v>2.3418210044442143</v>
      </c>
      <c r="W83" s="253">
        <f t="shared" si="46"/>
        <v>2.341774689782818</v>
      </c>
      <c r="X83" s="253">
        <f t="shared" si="46"/>
        <v>2.3415150444943555</v>
      </c>
      <c r="Y83" s="253">
        <f t="shared" si="46"/>
        <v>2.3411307262265115</v>
      </c>
      <c r="Z83" s="253">
        <f t="shared" si="46"/>
        <v>2.3411307262265106</v>
      </c>
      <c r="AA83" s="253">
        <f t="shared" si="46"/>
        <v>2.3411307262265106</v>
      </c>
      <c r="AB83" s="253">
        <f t="shared" si="46"/>
        <v>2.3411307262265111</v>
      </c>
      <c r="AC83" s="253">
        <f t="shared" si="46"/>
        <v>2.3411691266540844</v>
      </c>
      <c r="AD83" s="253">
        <f t="shared" si="46"/>
        <v>2.3411987690950893</v>
      </c>
      <c r="AE83" s="253">
        <f t="shared" si="46"/>
        <v>2.3412008209601196</v>
      </c>
      <c r="AF83" s="253">
        <f t="shared" si="46"/>
        <v>2.3414552085395335</v>
      </c>
      <c r="AG83" s="253">
        <f t="shared" si="46"/>
        <v>2.3414647079417854</v>
      </c>
      <c r="AH83" s="253">
        <f t="shared" ref="AH83:AZ83" si="47">AH71/AH$9</f>
        <v>2.3414745323578021</v>
      </c>
      <c r="AI83" s="253">
        <f t="shared" si="47"/>
        <v>2.3414841204492722</v>
      </c>
      <c r="AJ83" s="253">
        <f t="shared" si="47"/>
        <v>2.3414134208154991</v>
      </c>
      <c r="AK83" s="253">
        <f t="shared" si="47"/>
        <v>2.3414408908567488</v>
      </c>
      <c r="AL83" s="253">
        <f t="shared" si="47"/>
        <v>2.3425846886042492</v>
      </c>
      <c r="AM83" s="253">
        <f t="shared" si="47"/>
        <v>2.3507672112302784</v>
      </c>
      <c r="AN83" s="253">
        <f t="shared" si="47"/>
        <v>2.3676773576184846</v>
      </c>
      <c r="AO83" s="253">
        <f t="shared" si="47"/>
        <v>2.3708518495763502</v>
      </c>
      <c r="AP83" s="253">
        <f t="shared" si="47"/>
        <v>2.3884748700715908</v>
      </c>
      <c r="AQ83" s="253">
        <f t="shared" si="47"/>
        <v>2.3921560290306791</v>
      </c>
      <c r="AR83" s="253">
        <f t="shared" si="47"/>
        <v>2.3944378672079778</v>
      </c>
      <c r="AS83" s="253">
        <f t="shared" si="47"/>
        <v>2.3954723449540292</v>
      </c>
      <c r="AT83" s="253">
        <f t="shared" si="47"/>
        <v>2.3985885449701834</v>
      </c>
      <c r="AU83" s="253">
        <f t="shared" si="47"/>
        <v>2.4016052575492384</v>
      </c>
      <c r="AV83" s="253">
        <f t="shared" si="47"/>
        <v>2.3908186058238616</v>
      </c>
      <c r="AW83" s="253">
        <f t="shared" si="47"/>
        <v>2.3919829592491331</v>
      </c>
      <c r="AX83" s="253">
        <f t="shared" si="47"/>
        <v>2.3941337785486185</v>
      </c>
      <c r="AY83" s="253">
        <f t="shared" si="47"/>
        <v>2.3419966498259939</v>
      </c>
      <c r="AZ83" s="253">
        <f t="shared" si="47"/>
        <v>2.3419966498259956</v>
      </c>
    </row>
    <row r="84" spans="1:52" s="22" customFormat="1" x14ac:dyDescent="0.3">
      <c r="A84" s="253" t="s">
        <v>101</v>
      </c>
      <c r="B84" s="253">
        <f t="shared" ref="B84:AG84" si="48">B72/B$9</f>
        <v>6.2233720582770138</v>
      </c>
      <c r="C84" s="253">
        <f t="shared" si="48"/>
        <v>6.0743008343483895</v>
      </c>
      <c r="D84" s="253">
        <f t="shared" si="48"/>
        <v>6.176444375564798</v>
      </c>
      <c r="E84" s="253">
        <f t="shared" si="48"/>
        <v>5.9323814120463814</v>
      </c>
      <c r="F84" s="253">
        <f t="shared" si="48"/>
        <v>5.943439400123661</v>
      </c>
      <c r="G84" s="253">
        <f t="shared" si="48"/>
        <v>5.9795530402478372</v>
      </c>
      <c r="H84" s="253">
        <f t="shared" si="48"/>
        <v>6.0660224573438359</v>
      </c>
      <c r="I84" s="253">
        <f t="shared" si="48"/>
        <v>5.9871528703325811</v>
      </c>
      <c r="J84" s="253">
        <f t="shared" si="48"/>
        <v>6.004315742029144</v>
      </c>
      <c r="K84" s="253">
        <f t="shared" si="48"/>
        <v>6.0636060769631941</v>
      </c>
      <c r="L84" s="253">
        <f t="shared" si="48"/>
        <v>6.1059318989446867</v>
      </c>
      <c r="M84" s="253">
        <f t="shared" si="48"/>
        <v>6.128590458074191</v>
      </c>
      <c r="N84" s="253">
        <f t="shared" si="48"/>
        <v>5.8834627951606118</v>
      </c>
      <c r="O84" s="253">
        <f t="shared" si="48"/>
        <v>5.9251566725912053</v>
      </c>
      <c r="P84" s="253">
        <f t="shared" si="48"/>
        <v>5.9337734672713713</v>
      </c>
      <c r="Q84" s="253">
        <f t="shared" si="48"/>
        <v>5.9643231278020146</v>
      </c>
      <c r="R84" s="253">
        <f t="shared" si="48"/>
        <v>5.9967406826098362</v>
      </c>
      <c r="S84" s="253">
        <f t="shared" si="48"/>
        <v>6.0289026891475785</v>
      </c>
      <c r="T84" s="253">
        <f t="shared" si="48"/>
        <v>6.0490888125053921</v>
      </c>
      <c r="U84" s="253">
        <f t="shared" si="48"/>
        <v>6.0782032003959667</v>
      </c>
      <c r="V84" s="253">
        <f t="shared" si="48"/>
        <v>6.0578433602377775</v>
      </c>
      <c r="W84" s="253">
        <f t="shared" si="48"/>
        <v>6.0567979680738793</v>
      </c>
      <c r="X84" s="253">
        <f t="shared" si="48"/>
        <v>6.0509373800489952</v>
      </c>
      <c r="Y84" s="253">
        <f t="shared" si="48"/>
        <v>6.0422627337590269</v>
      </c>
      <c r="Z84" s="253">
        <f t="shared" si="48"/>
        <v>6.0422627337590242</v>
      </c>
      <c r="AA84" s="253">
        <f t="shared" si="48"/>
        <v>6.0422627337590242</v>
      </c>
      <c r="AB84" s="253">
        <f t="shared" si="48"/>
        <v>6.0422627337590251</v>
      </c>
      <c r="AC84" s="253">
        <f t="shared" si="48"/>
        <v>6.0423851618482711</v>
      </c>
      <c r="AD84" s="253">
        <f t="shared" si="48"/>
        <v>6.0424911215818904</v>
      </c>
      <c r="AE84" s="253">
        <f t="shared" si="48"/>
        <v>6.0425169744947338</v>
      </c>
      <c r="AF84" s="253">
        <f t="shared" si="48"/>
        <v>6.0433466517236329</v>
      </c>
      <c r="AG84" s="253">
        <f t="shared" si="48"/>
        <v>6.0434705686773498</v>
      </c>
      <c r="AH84" s="253">
        <f t="shared" ref="AH84:AZ84" si="49">AH72/AH$9</f>
        <v>6.0435908541357444</v>
      </c>
      <c r="AI84" s="253">
        <f t="shared" si="49"/>
        <v>6.0437079671032929</v>
      </c>
      <c r="AJ84" s="253">
        <f t="shared" si="49"/>
        <v>6.0434489956895998</v>
      </c>
      <c r="AK84" s="253">
        <f t="shared" si="49"/>
        <v>6.054328799444411</v>
      </c>
      <c r="AL84" s="253">
        <f t="shared" si="49"/>
        <v>6.0727742664465332</v>
      </c>
      <c r="AM84" s="253">
        <f t="shared" si="49"/>
        <v>6.0998136683338222</v>
      </c>
      <c r="AN84" s="253">
        <f t="shared" si="49"/>
        <v>6.1337348142983572</v>
      </c>
      <c r="AO84" s="253">
        <f t="shared" si="49"/>
        <v>6.1298812705806789</v>
      </c>
      <c r="AP84" s="253">
        <f t="shared" si="49"/>
        <v>6.2077296678119014</v>
      </c>
      <c r="AQ84" s="253">
        <f t="shared" si="49"/>
        <v>6.210434045291235</v>
      </c>
      <c r="AR84" s="253">
        <f t="shared" si="49"/>
        <v>6.1977105221096496</v>
      </c>
      <c r="AS84" s="253">
        <f t="shared" si="49"/>
        <v>6.168058951559134</v>
      </c>
      <c r="AT84" s="253">
        <f t="shared" si="49"/>
        <v>6.1688996114373573</v>
      </c>
      <c r="AU84" s="253">
        <f t="shared" si="49"/>
        <v>6.1695276337418514</v>
      </c>
      <c r="AV84" s="253">
        <f t="shared" si="49"/>
        <v>6.1477869325326333</v>
      </c>
      <c r="AW84" s="253">
        <f t="shared" si="49"/>
        <v>6.14682785651787</v>
      </c>
      <c r="AX84" s="253">
        <f t="shared" si="49"/>
        <v>6.1460698834298375</v>
      </c>
      <c r="AY84" s="253">
        <f t="shared" si="49"/>
        <v>6.0618079429466887</v>
      </c>
      <c r="AZ84" s="253">
        <f t="shared" si="49"/>
        <v>6.0618079429466931</v>
      </c>
    </row>
    <row r="85" spans="1:52" s="21" customFormat="1" x14ac:dyDescent="0.3">
      <c r="A85" s="260" t="s">
        <v>160</v>
      </c>
      <c r="B85" s="304">
        <f t="shared" ref="B85:AG85" si="50">B73/B$9</f>
        <v>7.5403512909828248</v>
      </c>
      <c r="C85" s="304">
        <f t="shared" si="50"/>
        <v>7.4672255389608448</v>
      </c>
      <c r="D85" s="304">
        <f t="shared" si="50"/>
        <v>7.665982063283109</v>
      </c>
      <c r="E85" s="304">
        <f t="shared" si="50"/>
        <v>7.462235559315725</v>
      </c>
      <c r="F85" s="304">
        <f t="shared" si="50"/>
        <v>7.5459573523054209</v>
      </c>
      <c r="G85" s="304">
        <f t="shared" si="50"/>
        <v>7.6460983110821594</v>
      </c>
      <c r="H85" s="304">
        <f t="shared" si="50"/>
        <v>7.8017208626533554</v>
      </c>
      <c r="I85" s="304">
        <f t="shared" si="50"/>
        <v>7.7660714812916458</v>
      </c>
      <c r="J85" s="304">
        <f t="shared" si="50"/>
        <v>7.8400090800530977</v>
      </c>
      <c r="K85" s="304">
        <f t="shared" si="50"/>
        <v>7.955232638546569</v>
      </c>
      <c r="L85" s="304">
        <f t="shared" si="50"/>
        <v>8.0523271823288987</v>
      </c>
      <c r="M85" s="304">
        <f t="shared" si="50"/>
        <v>8.1124493240971844</v>
      </c>
      <c r="N85" s="304">
        <f t="shared" si="50"/>
        <v>7.8784109472538573</v>
      </c>
      <c r="O85" s="304">
        <f t="shared" si="50"/>
        <v>7.9702643815672616</v>
      </c>
      <c r="P85" s="304">
        <f t="shared" si="50"/>
        <v>7.9983997068768806</v>
      </c>
      <c r="Q85" s="304">
        <f t="shared" si="50"/>
        <v>8.0767157545790358</v>
      </c>
      <c r="R85" s="304">
        <f t="shared" si="50"/>
        <v>8.1599954802646302</v>
      </c>
      <c r="S85" s="304">
        <f t="shared" si="50"/>
        <v>8.2420185600968559</v>
      </c>
      <c r="T85" s="304">
        <f t="shared" si="50"/>
        <v>8.3054718304620199</v>
      </c>
      <c r="U85" s="304">
        <f t="shared" si="50"/>
        <v>8.3807614589923762</v>
      </c>
      <c r="V85" s="304">
        <f t="shared" si="50"/>
        <v>8.3996643646819926</v>
      </c>
      <c r="W85" s="304">
        <f t="shared" si="50"/>
        <v>8.3985726578566968</v>
      </c>
      <c r="X85" s="304">
        <f t="shared" si="50"/>
        <v>8.3924524245433503</v>
      </c>
      <c r="Y85" s="304">
        <f t="shared" si="50"/>
        <v>8.3833934599855393</v>
      </c>
      <c r="Z85" s="304">
        <f t="shared" si="50"/>
        <v>8.3833934599855358</v>
      </c>
      <c r="AA85" s="304">
        <f t="shared" si="50"/>
        <v>8.3833934599855358</v>
      </c>
      <c r="AB85" s="304">
        <f t="shared" si="50"/>
        <v>8.3833934599855358</v>
      </c>
      <c r="AC85" s="304">
        <f t="shared" si="50"/>
        <v>8.3835542885023546</v>
      </c>
      <c r="AD85" s="304">
        <f t="shared" si="50"/>
        <v>8.3836898906769797</v>
      </c>
      <c r="AE85" s="304">
        <f t="shared" si="50"/>
        <v>8.3837177954548547</v>
      </c>
      <c r="AF85" s="304">
        <f t="shared" si="50"/>
        <v>8.3848018602631669</v>
      </c>
      <c r="AG85" s="304">
        <f t="shared" si="50"/>
        <v>8.3849352766191352</v>
      </c>
      <c r="AH85" s="304">
        <f t="shared" ref="AH85:AZ85" si="51">AH73/AH$9</f>
        <v>8.3850653864935474</v>
      </c>
      <c r="AI85" s="304">
        <f t="shared" si="51"/>
        <v>8.3851920875525661</v>
      </c>
      <c r="AJ85" s="304">
        <f t="shared" si="51"/>
        <v>8.3848624165050989</v>
      </c>
      <c r="AK85" s="304">
        <f t="shared" si="51"/>
        <v>8.3957696903011598</v>
      </c>
      <c r="AL85" s="304">
        <f t="shared" si="51"/>
        <v>8.4153589550507828</v>
      </c>
      <c r="AM85" s="304">
        <f t="shared" si="51"/>
        <v>8.4505808795641002</v>
      </c>
      <c r="AN85" s="304">
        <f t="shared" si="51"/>
        <v>8.5014121719168418</v>
      </c>
      <c r="AO85" s="304">
        <f t="shared" si="51"/>
        <v>8.5007331201570295</v>
      </c>
      <c r="AP85" s="304">
        <f t="shared" si="51"/>
        <v>8.5962045378834926</v>
      </c>
      <c r="AQ85" s="304">
        <f t="shared" si="51"/>
        <v>8.602590074321915</v>
      </c>
      <c r="AR85" s="304">
        <f t="shared" si="51"/>
        <v>8.5921483893176269</v>
      </c>
      <c r="AS85" s="304">
        <f t="shared" si="51"/>
        <v>8.5635312965131636</v>
      </c>
      <c r="AT85" s="304">
        <f t="shared" si="51"/>
        <v>8.5674881564075402</v>
      </c>
      <c r="AU85" s="304">
        <f t="shared" si="51"/>
        <v>8.5711328912910894</v>
      </c>
      <c r="AV85" s="304">
        <f t="shared" si="51"/>
        <v>8.5386055383564941</v>
      </c>
      <c r="AW85" s="304">
        <f t="shared" si="51"/>
        <v>8.538810815767004</v>
      </c>
      <c r="AX85" s="304">
        <f t="shared" si="51"/>
        <v>8.540203661978456</v>
      </c>
      <c r="AY85" s="304">
        <f t="shared" si="51"/>
        <v>8.4038045927726834</v>
      </c>
      <c r="AZ85" s="304">
        <f t="shared" si="51"/>
        <v>8.4038045927726888</v>
      </c>
    </row>
    <row r="86" spans="1:52" x14ac:dyDescent="0.3">
      <c r="A86" s="262" t="s">
        <v>164</v>
      </c>
      <c r="B86" s="305">
        <f t="shared" ref="B86:AG86" si="52">B74/B$9</f>
        <v>47.334096547812969</v>
      </c>
      <c r="C86" s="305">
        <f t="shared" si="52"/>
        <v>48.078709877717579</v>
      </c>
      <c r="D86" s="305">
        <f t="shared" si="52"/>
        <v>51.288953045049162</v>
      </c>
      <c r="E86" s="305">
        <f t="shared" si="52"/>
        <v>49.345590888976865</v>
      </c>
      <c r="F86" s="305">
        <f t="shared" si="52"/>
        <v>50.216255782414848</v>
      </c>
      <c r="G86" s="305">
        <f t="shared" si="52"/>
        <v>54.457765271272848</v>
      </c>
      <c r="H86" s="305">
        <f t="shared" si="52"/>
        <v>64.457049406416331</v>
      </c>
      <c r="I86" s="305">
        <f t="shared" si="52"/>
        <v>64.194074110865927</v>
      </c>
      <c r="J86" s="305">
        <f t="shared" si="52"/>
        <v>60.18473925450359</v>
      </c>
      <c r="K86" s="305">
        <f t="shared" si="52"/>
        <v>59.093787635824214</v>
      </c>
      <c r="L86" s="305">
        <f t="shared" si="52"/>
        <v>57.355473509601403</v>
      </c>
      <c r="M86" s="305">
        <f t="shared" si="52"/>
        <v>58.044044610275435</v>
      </c>
      <c r="N86" s="305">
        <f t="shared" si="52"/>
        <v>53.423877352311827</v>
      </c>
      <c r="O86" s="305">
        <f t="shared" si="52"/>
        <v>59.331683331750583</v>
      </c>
      <c r="P86" s="305">
        <f t="shared" si="52"/>
        <v>55.503080489544004</v>
      </c>
      <c r="Q86" s="305">
        <f t="shared" si="52"/>
        <v>51.580132969195176</v>
      </c>
      <c r="R86" s="305">
        <f t="shared" si="52"/>
        <v>53.42758152057452</v>
      </c>
      <c r="S86" s="305">
        <f t="shared" si="52"/>
        <v>54.966907858189757</v>
      </c>
      <c r="T86" s="305">
        <f t="shared" si="52"/>
        <v>56.758920428458445</v>
      </c>
      <c r="U86" s="305">
        <f t="shared" si="52"/>
        <v>55.140231771386908</v>
      </c>
      <c r="V86" s="305">
        <f t="shared" si="52"/>
        <v>59.290151869785227</v>
      </c>
      <c r="W86" s="305">
        <f t="shared" si="52"/>
        <v>65.895603885237165</v>
      </c>
      <c r="X86" s="305">
        <f t="shared" si="52"/>
        <v>65.899718879704224</v>
      </c>
      <c r="Y86" s="305">
        <f t="shared" si="52"/>
        <v>59.667403464561147</v>
      </c>
      <c r="Z86" s="305">
        <f t="shared" si="52"/>
        <v>44.418049802958322</v>
      </c>
      <c r="AA86" s="305">
        <f t="shared" si="52"/>
        <v>50.281240495976945</v>
      </c>
      <c r="AB86" s="305">
        <f t="shared" si="52"/>
        <v>51.336083850750768</v>
      </c>
      <c r="AC86" s="305">
        <f t="shared" si="52"/>
        <v>54.863481427619249</v>
      </c>
      <c r="AD86" s="305">
        <f t="shared" si="52"/>
        <v>58.404158929323806</v>
      </c>
      <c r="AE86" s="305">
        <f t="shared" si="52"/>
        <v>59.349258338393945</v>
      </c>
      <c r="AF86" s="305">
        <f t="shared" si="52"/>
        <v>58.907098945462593</v>
      </c>
      <c r="AG86" s="305">
        <f t="shared" si="52"/>
        <v>55.981416300900662</v>
      </c>
      <c r="AH86" s="305">
        <f t="shared" ref="AH86:AZ86" si="53">AH74/AH$9</f>
        <v>57.483210492399316</v>
      </c>
      <c r="AI86" s="305">
        <f t="shared" si="53"/>
        <v>59.968403317030578</v>
      </c>
      <c r="AJ86" s="305">
        <f t="shared" si="53"/>
        <v>56.616306319606174</v>
      </c>
      <c r="AK86" s="305">
        <f t="shared" si="53"/>
        <v>57.842332149732862</v>
      </c>
      <c r="AL86" s="305">
        <f t="shared" si="53"/>
        <v>62.017233932678081</v>
      </c>
      <c r="AM86" s="305">
        <f t="shared" si="53"/>
        <v>69.92196027409436</v>
      </c>
      <c r="AN86" s="305">
        <f t="shared" si="53"/>
        <v>65.382106644408452</v>
      </c>
      <c r="AO86" s="305">
        <f t="shared" si="53"/>
        <v>59.907753724101077</v>
      </c>
      <c r="AP86" s="305">
        <f t="shared" si="53"/>
        <v>59.285494913378599</v>
      </c>
      <c r="AQ86" s="305">
        <f t="shared" si="53"/>
        <v>58.441094429276291</v>
      </c>
      <c r="AR86" s="305">
        <f t="shared" si="53"/>
        <v>58.586934648832738</v>
      </c>
      <c r="AS86" s="305">
        <f t="shared" si="53"/>
        <v>51.838329424493516</v>
      </c>
      <c r="AT86" s="305">
        <f t="shared" si="53"/>
        <v>53.634730248472813</v>
      </c>
      <c r="AU86" s="305">
        <f t="shared" si="53"/>
        <v>49.844927594711841</v>
      </c>
      <c r="AV86" s="305">
        <f t="shared" si="53"/>
        <v>46.05224042344561</v>
      </c>
      <c r="AW86" s="305">
        <f t="shared" si="53"/>
        <v>50.580523028134841</v>
      </c>
      <c r="AX86" s="305">
        <f t="shared" si="53"/>
        <v>52.083559539115591</v>
      </c>
      <c r="AY86" s="305">
        <f t="shared" si="53"/>
        <v>43.141073316627512</v>
      </c>
      <c r="AZ86" s="305">
        <f t="shared" si="53"/>
        <v>30.473489733295494</v>
      </c>
    </row>
    <row r="87" spans="1:52" s="20" customFormat="1" ht="12.75" customHeight="1" x14ac:dyDescent="0.3">
      <c r="A87" s="224"/>
      <c r="B87" s="251"/>
      <c r="C87" s="253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</row>
    <row r="88" spans="1:52" ht="14" x14ac:dyDescent="0.3">
      <c r="A88" s="307" t="s">
        <v>231</v>
      </c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53"/>
      <c r="AG88" s="253"/>
      <c r="AH88" s="253"/>
      <c r="AI88" s="253"/>
      <c r="AJ88" s="253"/>
      <c r="AK88" s="253"/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</row>
    <row r="89" spans="1:52" x14ac:dyDescent="0.3">
      <c r="A89" s="251" t="s">
        <v>96</v>
      </c>
      <c r="B89" s="245">
        <f t="shared" ref="B89:AG89" si="54">B42/B$40</f>
        <v>0.76547858837872551</v>
      </c>
      <c r="C89" s="245">
        <f t="shared" si="54"/>
        <v>0.79933557713386416</v>
      </c>
      <c r="D89" s="245">
        <f t="shared" si="54"/>
        <v>0.98325194087081558</v>
      </c>
      <c r="E89" s="245">
        <f t="shared" si="54"/>
        <v>0.57210891772918915</v>
      </c>
      <c r="F89" s="245">
        <f t="shared" si="54"/>
        <v>0.7218621825287197</v>
      </c>
      <c r="G89" s="245">
        <f t="shared" si="54"/>
        <v>0.84523720583555906</v>
      </c>
      <c r="H89" s="245">
        <f t="shared" si="54"/>
        <v>0.96719416079679366</v>
      </c>
      <c r="I89" s="245">
        <f t="shared" si="54"/>
        <v>0.86340244370351527</v>
      </c>
      <c r="J89" s="245">
        <f t="shared" si="54"/>
        <v>1.1477649830296983</v>
      </c>
      <c r="K89" s="245">
        <f t="shared" si="54"/>
        <v>1.354005406576811</v>
      </c>
      <c r="L89" s="245">
        <f t="shared" si="54"/>
        <v>1.5879807443953919</v>
      </c>
      <c r="M89" s="245">
        <f t="shared" si="54"/>
        <v>1.8880253324135396</v>
      </c>
      <c r="N89" s="245">
        <f t="shared" si="54"/>
        <v>0.5734419082330463</v>
      </c>
      <c r="O89" s="245">
        <f t="shared" si="54"/>
        <v>0.9288639477851155</v>
      </c>
      <c r="P89" s="245">
        <f t="shared" si="54"/>
        <v>1.3926994236612296</v>
      </c>
      <c r="Q89" s="245">
        <f t="shared" si="54"/>
        <v>2.0800822269452994</v>
      </c>
      <c r="R89" s="245">
        <f t="shared" si="54"/>
        <v>2.3674568332716213</v>
      </c>
      <c r="S89" s="245">
        <f t="shared" si="54"/>
        <v>2.9911360612629712</v>
      </c>
      <c r="T89" s="245">
        <f t="shared" si="54"/>
        <v>3.7049367336847618</v>
      </c>
      <c r="U89" s="245">
        <f t="shared" si="54"/>
        <v>4.253618764574906</v>
      </c>
      <c r="V89" s="245">
        <f t="shared" si="54"/>
        <v>4.7577964595721145</v>
      </c>
      <c r="W89" s="245">
        <f t="shared" si="54"/>
        <v>5.0027444594673653</v>
      </c>
      <c r="X89" s="245">
        <f t="shared" si="54"/>
        <v>6.2078073679986217</v>
      </c>
      <c r="Y89" s="245">
        <f t="shared" si="54"/>
        <v>8.0923312180741913</v>
      </c>
      <c r="Z89" s="245">
        <f t="shared" si="54"/>
        <v>1.2826259196757483</v>
      </c>
      <c r="AA89" s="245">
        <f t="shared" si="54"/>
        <v>1.5160506530785267</v>
      </c>
      <c r="AB89" s="245">
        <f t="shared" si="54"/>
        <v>2.0989420217697319</v>
      </c>
      <c r="AC89" s="245">
        <f t="shared" si="54"/>
        <v>2.4866987052896876</v>
      </c>
      <c r="AD89" s="245">
        <f t="shared" si="54"/>
        <v>2.5679002154079269</v>
      </c>
      <c r="AE89" s="245">
        <f t="shared" si="54"/>
        <v>2.3796791196263603</v>
      </c>
      <c r="AF89" s="245">
        <f t="shared" si="54"/>
        <v>3.1317398384601582</v>
      </c>
      <c r="AG89" s="245">
        <f t="shared" si="54"/>
        <v>3.6218548319818509</v>
      </c>
      <c r="AH89" s="245">
        <f t="shared" ref="AH89:AZ89" si="55">AH42/AH$40</f>
        <v>3.9217616232497479</v>
      </c>
      <c r="AI89" s="245">
        <f t="shared" si="55"/>
        <v>4.6325577828438638</v>
      </c>
      <c r="AJ89" s="245">
        <f t="shared" si="55"/>
        <v>2.4155241684477895</v>
      </c>
      <c r="AK89" s="245">
        <f t="shared" si="55"/>
        <v>2.9870843853201681</v>
      </c>
      <c r="AL89" s="245">
        <f t="shared" si="55"/>
        <v>2.9725427350143474</v>
      </c>
      <c r="AM89" s="245">
        <f t="shared" si="55"/>
        <v>2.8554974403698097</v>
      </c>
      <c r="AN89" s="245">
        <f t="shared" si="55"/>
        <v>1.5564305897774926</v>
      </c>
      <c r="AO89" s="245">
        <f t="shared" si="55"/>
        <v>1.0061672982974696</v>
      </c>
      <c r="AP89" s="245">
        <f t="shared" si="55"/>
        <v>1.2899519447046124</v>
      </c>
      <c r="AQ89" s="245">
        <f t="shared" si="55"/>
        <v>1.6509086459748992</v>
      </c>
      <c r="AR89" s="245">
        <f t="shared" si="55"/>
        <v>1.9549280805646601</v>
      </c>
      <c r="AS89" s="245">
        <f t="shared" si="55"/>
        <v>0.42811734185055639</v>
      </c>
      <c r="AT89" s="245">
        <f t="shared" si="55"/>
        <v>0.58093887659863397</v>
      </c>
      <c r="AU89" s="245">
        <f t="shared" si="55"/>
        <v>0.60998752060527794</v>
      </c>
      <c r="AV89" s="245">
        <f t="shared" si="55"/>
        <v>1.0247140545727595</v>
      </c>
      <c r="AW89" s="245">
        <f t="shared" si="55"/>
        <v>1.2144601491982003</v>
      </c>
      <c r="AX89" s="245">
        <f t="shared" si="55"/>
        <v>1.668300252753266</v>
      </c>
      <c r="AY89" s="245">
        <f t="shared" si="55"/>
        <v>1.4394164759632171</v>
      </c>
      <c r="AZ89" s="245">
        <f t="shared" si="55"/>
        <v>0.22353460876902195</v>
      </c>
    </row>
    <row r="90" spans="1:52" x14ac:dyDescent="0.3">
      <c r="A90" s="251" t="s">
        <v>97</v>
      </c>
      <c r="B90" s="253">
        <f t="shared" ref="B90:AG90" si="56">B43/B$40</f>
        <v>0.8675620777693992</v>
      </c>
      <c r="C90" s="253">
        <f t="shared" si="56"/>
        <v>1.0021229632181381</v>
      </c>
      <c r="D90" s="253">
        <f t="shared" si="56"/>
        <v>1.2318809668288213</v>
      </c>
      <c r="E90" s="253">
        <f t="shared" si="56"/>
        <v>1.4197952148671835</v>
      </c>
      <c r="F90" s="253">
        <f t="shared" si="56"/>
        <v>1.8290174011062461</v>
      </c>
      <c r="G90" s="253">
        <f t="shared" si="56"/>
        <v>2.2767304698724327</v>
      </c>
      <c r="H90" s="253">
        <f t="shared" si="56"/>
        <v>2.5554998738040284</v>
      </c>
      <c r="I90" s="253">
        <f t="shared" si="56"/>
        <v>2.9906826004472808</v>
      </c>
      <c r="J90" s="253">
        <f t="shared" si="56"/>
        <v>3.8633912606480822</v>
      </c>
      <c r="K90" s="253">
        <f t="shared" si="56"/>
        <v>4.7655879345516619</v>
      </c>
      <c r="L90" s="253">
        <f t="shared" si="56"/>
        <v>5.5618280387806687</v>
      </c>
      <c r="M90" s="253">
        <f t="shared" si="56"/>
        <v>5.8074411353936721</v>
      </c>
      <c r="N90" s="253">
        <f t="shared" si="56"/>
        <v>6.5472542723101084</v>
      </c>
      <c r="O90" s="253">
        <f t="shared" si="56"/>
        <v>7.4161901618627049</v>
      </c>
      <c r="P90" s="253">
        <f t="shared" si="56"/>
        <v>7.2827835437833004</v>
      </c>
      <c r="Q90" s="253">
        <f t="shared" si="56"/>
        <v>4.7970917998320042</v>
      </c>
      <c r="R90" s="253">
        <f t="shared" si="56"/>
        <v>5.4401593797263672</v>
      </c>
      <c r="S90" s="253">
        <f t="shared" si="56"/>
        <v>7.2161927851877099</v>
      </c>
      <c r="T90" s="253">
        <f t="shared" si="56"/>
        <v>8.7431493068232768</v>
      </c>
      <c r="U90" s="253">
        <f t="shared" si="56"/>
        <v>11.022780986910858</v>
      </c>
      <c r="V90" s="253">
        <f t="shared" si="56"/>
        <v>11.321460505726563</v>
      </c>
      <c r="W90" s="253">
        <f t="shared" si="56"/>
        <v>10.847823535990079</v>
      </c>
      <c r="X90" s="253">
        <f t="shared" si="56"/>
        <v>9.0202435864432786</v>
      </c>
      <c r="Y90" s="253">
        <f t="shared" si="56"/>
        <v>6.9284431666901121</v>
      </c>
      <c r="Z90" s="253">
        <f t="shared" si="56"/>
        <v>0.47711528578252338</v>
      </c>
      <c r="AA90" s="253">
        <f t="shared" si="56"/>
        <v>0.51589544424922507</v>
      </c>
      <c r="AB90" s="253">
        <f t="shared" si="56"/>
        <v>0.65317208670040416</v>
      </c>
      <c r="AC90" s="253">
        <f t="shared" si="56"/>
        <v>0.81977940753983336</v>
      </c>
      <c r="AD90" s="253">
        <f t="shared" si="56"/>
        <v>1.0106791380337188</v>
      </c>
      <c r="AE90" s="253">
        <f t="shared" si="56"/>
        <v>0.66444940444211487</v>
      </c>
      <c r="AF90" s="253">
        <f t="shared" si="56"/>
        <v>1.0240218631825182</v>
      </c>
      <c r="AG90" s="253">
        <f t="shared" si="56"/>
        <v>1.6289773647846824</v>
      </c>
      <c r="AH90" s="253">
        <f t="shared" ref="AH90:AZ90" si="57">AH43/AH$40</f>
        <v>2.0882571248760913</v>
      </c>
      <c r="AI90" s="253">
        <f t="shared" si="57"/>
        <v>3.0737269146005017</v>
      </c>
      <c r="AJ90" s="253">
        <f t="shared" si="57"/>
        <v>4.9685252216971785</v>
      </c>
      <c r="AK90" s="253">
        <f t="shared" si="57"/>
        <v>6.663360708140984</v>
      </c>
      <c r="AL90" s="253">
        <f t="shared" si="57"/>
        <v>7.4808712079192796</v>
      </c>
      <c r="AM90" s="253">
        <f t="shared" si="57"/>
        <v>7.5427551556029409</v>
      </c>
      <c r="AN90" s="253">
        <f t="shared" si="57"/>
        <v>8.6364932154814404</v>
      </c>
      <c r="AO90" s="253">
        <f t="shared" si="57"/>
        <v>6.1392644647725367</v>
      </c>
      <c r="AP90" s="253">
        <f t="shared" si="57"/>
        <v>7.7580475085877287</v>
      </c>
      <c r="AQ90" s="253">
        <f t="shared" si="57"/>
        <v>7.5542780840679367</v>
      </c>
      <c r="AR90" s="253">
        <f t="shared" si="57"/>
        <v>7.0792951053614193</v>
      </c>
      <c r="AS90" s="253">
        <f t="shared" si="57"/>
        <v>7.5147260756045213</v>
      </c>
      <c r="AT90" s="253">
        <f t="shared" si="57"/>
        <v>8.3548705320320771</v>
      </c>
      <c r="AU90" s="253">
        <f t="shared" si="57"/>
        <v>8.585456961705594</v>
      </c>
      <c r="AV90" s="253">
        <f t="shared" si="57"/>
        <v>1.9971630367602515</v>
      </c>
      <c r="AW90" s="253">
        <f t="shared" si="57"/>
        <v>2.4663169673155831</v>
      </c>
      <c r="AX90" s="253">
        <f t="shared" si="57"/>
        <v>3.3031270304181293</v>
      </c>
      <c r="AY90" s="253">
        <f t="shared" si="57"/>
        <v>2.0087619321428596</v>
      </c>
      <c r="AZ90" s="253">
        <f t="shared" si="57"/>
        <v>0.21867058671550493</v>
      </c>
    </row>
    <row r="91" spans="1:52" s="22" customFormat="1" x14ac:dyDescent="0.3">
      <c r="A91" s="251" t="s">
        <v>98</v>
      </c>
      <c r="B91" s="253">
        <f t="shared" ref="B91:AG91" si="58">B44/B$40</f>
        <v>39.101450813140872</v>
      </c>
      <c r="C91" s="253">
        <f t="shared" si="58"/>
        <v>38.716605859222064</v>
      </c>
      <c r="D91" s="253">
        <f t="shared" si="58"/>
        <v>42.111123070852884</v>
      </c>
      <c r="E91" s="253">
        <f t="shared" si="58"/>
        <v>43.423298949206611</v>
      </c>
      <c r="F91" s="253">
        <f t="shared" si="58"/>
        <v>46.467743119229041</v>
      </c>
      <c r="G91" s="253">
        <f t="shared" si="58"/>
        <v>50.054438466671165</v>
      </c>
      <c r="H91" s="253">
        <f t="shared" si="58"/>
        <v>52.797006028580945</v>
      </c>
      <c r="I91" s="253">
        <f t="shared" si="58"/>
        <v>54.308450010924439</v>
      </c>
      <c r="J91" s="253">
        <f t="shared" si="58"/>
        <v>56.542704757337816</v>
      </c>
      <c r="K91" s="253">
        <f t="shared" si="58"/>
        <v>55.154401114563491</v>
      </c>
      <c r="L91" s="253">
        <f t="shared" si="58"/>
        <v>51.154262593972277</v>
      </c>
      <c r="M91" s="253">
        <f t="shared" si="58"/>
        <v>48.752686491353941</v>
      </c>
      <c r="N91" s="253">
        <f t="shared" si="58"/>
        <v>48.570892474466994</v>
      </c>
      <c r="O91" s="253">
        <f t="shared" si="58"/>
        <v>56.346490648051585</v>
      </c>
      <c r="P91" s="253">
        <f t="shared" si="58"/>
        <v>52.503537784752034</v>
      </c>
      <c r="Q91" s="253">
        <f t="shared" si="58"/>
        <v>53.941903939094345</v>
      </c>
      <c r="R91" s="253">
        <f t="shared" si="58"/>
        <v>50.713426764475464</v>
      </c>
      <c r="S91" s="253">
        <f t="shared" si="58"/>
        <v>53.545372752029706</v>
      </c>
      <c r="T91" s="253">
        <f t="shared" si="58"/>
        <v>54.141269305437589</v>
      </c>
      <c r="U91" s="253">
        <f t="shared" si="58"/>
        <v>52.552073208094058</v>
      </c>
      <c r="V91" s="253">
        <f t="shared" si="58"/>
        <v>51.363951024997021</v>
      </c>
      <c r="W91" s="253">
        <f t="shared" si="58"/>
        <v>53.891962486222205</v>
      </c>
      <c r="X91" s="253">
        <f t="shared" si="58"/>
        <v>58.410768974829686</v>
      </c>
      <c r="Y91" s="253">
        <f t="shared" si="58"/>
        <v>54.61828297096082</v>
      </c>
      <c r="Z91" s="253">
        <f t="shared" si="58"/>
        <v>48.925528062829443</v>
      </c>
      <c r="AA91" s="253">
        <f t="shared" si="58"/>
        <v>43.723670838929152</v>
      </c>
      <c r="AB91" s="253">
        <f t="shared" si="58"/>
        <v>46.553062968195732</v>
      </c>
      <c r="AC91" s="253">
        <f t="shared" si="58"/>
        <v>45.456182115619754</v>
      </c>
      <c r="AD91" s="253">
        <f t="shared" si="58"/>
        <v>48.955863009074555</v>
      </c>
      <c r="AE91" s="253">
        <f t="shared" si="58"/>
        <v>54.461267174773724</v>
      </c>
      <c r="AF91" s="253">
        <f t="shared" si="58"/>
        <v>55.143424531037461</v>
      </c>
      <c r="AG91" s="253">
        <f t="shared" si="58"/>
        <v>49.064465483067409</v>
      </c>
      <c r="AH91" s="253">
        <f t="shared" ref="AH91:AZ91" si="59">AH44/AH$40</f>
        <v>52.922809976182627</v>
      </c>
      <c r="AI91" s="253">
        <f t="shared" si="59"/>
        <v>53.246992886181538</v>
      </c>
      <c r="AJ91" s="253">
        <f t="shared" si="59"/>
        <v>54.900006328911068</v>
      </c>
      <c r="AK91" s="253">
        <f t="shared" si="59"/>
        <v>51.047870978358816</v>
      </c>
      <c r="AL91" s="253">
        <f t="shared" si="59"/>
        <v>45.575032648102862</v>
      </c>
      <c r="AM91" s="253">
        <f t="shared" si="59"/>
        <v>40.258178506062443</v>
      </c>
      <c r="AN91" s="253">
        <f t="shared" si="59"/>
        <v>39.719811814738023</v>
      </c>
      <c r="AO91" s="253">
        <f t="shared" si="59"/>
        <v>43.140669517708105</v>
      </c>
      <c r="AP91" s="253">
        <f t="shared" si="59"/>
        <v>44.185883778732197</v>
      </c>
      <c r="AQ91" s="253">
        <f t="shared" si="59"/>
        <v>47.418112955584562</v>
      </c>
      <c r="AR91" s="253">
        <f t="shared" si="59"/>
        <v>49.023177148771538</v>
      </c>
      <c r="AS91" s="253">
        <f t="shared" si="59"/>
        <v>49.140829962805817</v>
      </c>
      <c r="AT91" s="253">
        <f t="shared" si="59"/>
        <v>50.665205441923042</v>
      </c>
      <c r="AU91" s="253">
        <f t="shared" si="59"/>
        <v>44.142750259034599</v>
      </c>
      <c r="AV91" s="253">
        <f t="shared" si="59"/>
        <v>48.14935958753788</v>
      </c>
      <c r="AW91" s="253">
        <f t="shared" si="59"/>
        <v>50.839074035457607</v>
      </c>
      <c r="AX91" s="253">
        <f t="shared" si="59"/>
        <v>54.663712553136314</v>
      </c>
      <c r="AY91" s="253">
        <f t="shared" si="59"/>
        <v>53.023618366770215</v>
      </c>
      <c r="AZ91" s="253">
        <f t="shared" si="59"/>
        <v>34.448889963874798</v>
      </c>
    </row>
    <row r="92" spans="1:52" s="22" customFormat="1" x14ac:dyDescent="0.3">
      <c r="A92" s="251" t="s">
        <v>99</v>
      </c>
      <c r="B92" s="253">
        <f t="shared" ref="B92:AG92" si="60">B45/B$40</f>
        <v>27.831731643322374</v>
      </c>
      <c r="C92" s="253">
        <f t="shared" si="60"/>
        <v>28.434985097395977</v>
      </c>
      <c r="D92" s="253">
        <f t="shared" si="60"/>
        <v>28.27796934458059</v>
      </c>
      <c r="E92" s="253">
        <f t="shared" si="60"/>
        <v>27.369954578140007</v>
      </c>
      <c r="F92" s="253">
        <f t="shared" si="60"/>
        <v>25.075348587145687</v>
      </c>
      <c r="G92" s="253">
        <f t="shared" si="60"/>
        <v>27.083198367161962</v>
      </c>
      <c r="H92" s="253">
        <f t="shared" si="60"/>
        <v>33.434553812274672</v>
      </c>
      <c r="I92" s="253">
        <f t="shared" si="60"/>
        <v>36.181708140941495</v>
      </c>
      <c r="J92" s="253">
        <f t="shared" si="60"/>
        <v>35.079841838203663</v>
      </c>
      <c r="K92" s="253">
        <f t="shared" si="60"/>
        <v>27.601987320443754</v>
      </c>
      <c r="L92" s="253">
        <f t="shared" si="60"/>
        <v>23.563710643508706</v>
      </c>
      <c r="M92" s="253">
        <f t="shared" si="60"/>
        <v>25.025238157100805</v>
      </c>
      <c r="N92" s="253">
        <f t="shared" si="60"/>
        <v>30.792982010855987</v>
      </c>
      <c r="O92" s="253">
        <f t="shared" si="60"/>
        <v>33.500327856520634</v>
      </c>
      <c r="P92" s="253">
        <f t="shared" si="60"/>
        <v>29.594987405008574</v>
      </c>
      <c r="Q92" s="253">
        <f t="shared" si="60"/>
        <v>30.160731713615196</v>
      </c>
      <c r="R92" s="253">
        <f t="shared" si="60"/>
        <v>28.287613392333846</v>
      </c>
      <c r="S92" s="253">
        <f t="shared" si="60"/>
        <v>27.012865343101208</v>
      </c>
      <c r="T92" s="253">
        <f t="shared" si="60"/>
        <v>27.634764532780871</v>
      </c>
      <c r="U92" s="253">
        <f t="shared" si="60"/>
        <v>25.613625113712615</v>
      </c>
      <c r="V92" s="253">
        <f t="shared" si="60"/>
        <v>29.098199234581205</v>
      </c>
      <c r="W92" s="253">
        <f t="shared" si="60"/>
        <v>30.832987131087194</v>
      </c>
      <c r="X92" s="253">
        <f t="shared" si="60"/>
        <v>31.463050260341792</v>
      </c>
      <c r="Y92" s="253">
        <f t="shared" si="60"/>
        <v>30.000193632688251</v>
      </c>
      <c r="Z92" s="253">
        <f t="shared" si="60"/>
        <v>23.070599121325113</v>
      </c>
      <c r="AA92" s="253">
        <f t="shared" si="60"/>
        <v>28.508498012562377</v>
      </c>
      <c r="AB92" s="253">
        <f t="shared" si="60"/>
        <v>27.292675563573816</v>
      </c>
      <c r="AC92" s="253">
        <f t="shared" si="60"/>
        <v>28.365305142818112</v>
      </c>
      <c r="AD92" s="253">
        <f t="shared" si="60"/>
        <v>25.401738017837189</v>
      </c>
      <c r="AE92" s="253">
        <f t="shared" si="60"/>
        <v>25.271760411265316</v>
      </c>
      <c r="AF92" s="253">
        <f t="shared" si="60"/>
        <v>22.240862121840571</v>
      </c>
      <c r="AG92" s="253">
        <f t="shared" si="60"/>
        <v>20.460107132057907</v>
      </c>
      <c r="AH92" s="253">
        <f t="shared" ref="AH92:AZ92" si="61">AH45/AH$40</f>
        <v>21.044436754990301</v>
      </c>
      <c r="AI92" s="253">
        <f t="shared" si="61"/>
        <v>22.233444644373847</v>
      </c>
      <c r="AJ92" s="253">
        <f t="shared" si="61"/>
        <v>19.454188475953337</v>
      </c>
      <c r="AK92" s="253">
        <f t="shared" si="61"/>
        <v>19.929346358798881</v>
      </c>
      <c r="AL92" s="253">
        <f t="shared" si="61"/>
        <v>22.644802151218236</v>
      </c>
      <c r="AM92" s="253">
        <f t="shared" si="61"/>
        <v>26.892319489654277</v>
      </c>
      <c r="AN92" s="253">
        <f t="shared" si="61"/>
        <v>25.49539782717914</v>
      </c>
      <c r="AO92" s="253">
        <f t="shared" si="61"/>
        <v>22.40929256866194</v>
      </c>
      <c r="AP92" s="253">
        <f t="shared" si="61"/>
        <v>18.071294705952464</v>
      </c>
      <c r="AQ92" s="253">
        <f t="shared" si="61"/>
        <v>18.098335427639572</v>
      </c>
      <c r="AR92" s="253">
        <f t="shared" si="61"/>
        <v>18.96060743827687</v>
      </c>
      <c r="AS92" s="253">
        <f t="shared" si="61"/>
        <v>17.965277847932271</v>
      </c>
      <c r="AT92" s="253">
        <f t="shared" si="61"/>
        <v>18.163517742377074</v>
      </c>
      <c r="AU92" s="253">
        <f t="shared" si="61"/>
        <v>17.660928599427884</v>
      </c>
      <c r="AV92" s="253">
        <f t="shared" si="61"/>
        <v>18.339418242970954</v>
      </c>
      <c r="AW92" s="253">
        <f t="shared" si="61"/>
        <v>21.003295004663297</v>
      </c>
      <c r="AX92" s="253">
        <f t="shared" si="61"/>
        <v>20.344356822186157</v>
      </c>
      <c r="AY92" s="253">
        <f t="shared" si="61"/>
        <v>21.602985371719434</v>
      </c>
      <c r="AZ92" s="253">
        <f t="shared" si="61"/>
        <v>17.736465433647453</v>
      </c>
    </row>
    <row r="93" spans="1:52" s="21" customFormat="1" x14ac:dyDescent="0.3">
      <c r="A93" s="272" t="s">
        <v>159</v>
      </c>
      <c r="B93" s="252">
        <f t="shared" ref="B93:AG93" si="62">B46/B$40</f>
        <v>68.566223122611376</v>
      </c>
      <c r="C93" s="252">
        <f t="shared" si="62"/>
        <v>68.953049496970038</v>
      </c>
      <c r="D93" s="252">
        <f t="shared" si="62"/>
        <v>72.604225323133122</v>
      </c>
      <c r="E93" s="252">
        <f t="shared" si="62"/>
        <v>72.785157659942982</v>
      </c>
      <c r="F93" s="252">
        <f t="shared" si="62"/>
        <v>74.093971290009691</v>
      </c>
      <c r="G93" s="252">
        <f t="shared" si="62"/>
        <v>80.25960450954112</v>
      </c>
      <c r="H93" s="252">
        <f t="shared" si="62"/>
        <v>89.754253875456442</v>
      </c>
      <c r="I93" s="252">
        <f t="shared" si="62"/>
        <v>94.344243196016734</v>
      </c>
      <c r="J93" s="252">
        <f t="shared" si="62"/>
        <v>96.633702839219268</v>
      </c>
      <c r="K93" s="252">
        <f t="shared" si="62"/>
        <v>88.875981776135717</v>
      </c>
      <c r="L93" s="252">
        <f t="shared" si="62"/>
        <v>81.867782020657046</v>
      </c>
      <c r="M93" s="252">
        <f t="shared" si="62"/>
        <v>81.473391116261965</v>
      </c>
      <c r="N93" s="252">
        <f t="shared" si="62"/>
        <v>86.484570665866144</v>
      </c>
      <c r="O93" s="252">
        <f t="shared" si="62"/>
        <v>98.191872614220046</v>
      </c>
      <c r="P93" s="252">
        <f t="shared" si="62"/>
        <v>90.774008157205131</v>
      </c>
      <c r="Q93" s="252">
        <f t="shared" si="62"/>
        <v>90.979809679486834</v>
      </c>
      <c r="R93" s="252">
        <f t="shared" si="62"/>
        <v>86.808656369807295</v>
      </c>
      <c r="S93" s="252">
        <f t="shared" si="62"/>
        <v>90.765566941581596</v>
      </c>
      <c r="T93" s="252">
        <f t="shared" si="62"/>
        <v>94.224119878726498</v>
      </c>
      <c r="U93" s="252">
        <f t="shared" si="62"/>
        <v>93.442098073292442</v>
      </c>
      <c r="V93" s="252">
        <f t="shared" si="62"/>
        <v>96.541407224876892</v>
      </c>
      <c r="W93" s="252">
        <f t="shared" si="62"/>
        <v>100.57551761276684</v>
      </c>
      <c r="X93" s="252">
        <f t="shared" si="62"/>
        <v>105.10187018961338</v>
      </c>
      <c r="Y93" s="252">
        <f t="shared" si="62"/>
        <v>99.63925098841338</v>
      </c>
      <c r="Z93" s="252">
        <f t="shared" si="62"/>
        <v>73.755868389612829</v>
      </c>
      <c r="AA93" s="252">
        <f t="shared" si="62"/>
        <v>74.264114948819284</v>
      </c>
      <c r="AB93" s="252">
        <f t="shared" si="62"/>
        <v>76.597852640239694</v>
      </c>
      <c r="AC93" s="252">
        <f t="shared" si="62"/>
        <v>77.127965371267393</v>
      </c>
      <c r="AD93" s="252">
        <f t="shared" si="62"/>
        <v>77.936180380353377</v>
      </c>
      <c r="AE93" s="252">
        <f t="shared" si="62"/>
        <v>82.777156110107512</v>
      </c>
      <c r="AF93" s="252">
        <f t="shared" si="62"/>
        <v>81.540048354520707</v>
      </c>
      <c r="AG93" s="252">
        <f t="shared" si="62"/>
        <v>74.775404811891846</v>
      </c>
      <c r="AH93" s="252">
        <f t="shared" ref="AH93:AZ93" si="63">AH46/AH$40</f>
        <v>79.977265479298765</v>
      </c>
      <c r="AI93" s="252">
        <f t="shared" si="63"/>
        <v>83.186722227999752</v>
      </c>
      <c r="AJ93" s="252">
        <f t="shared" si="63"/>
        <v>81.738244195009372</v>
      </c>
      <c r="AK93" s="252">
        <f t="shared" si="63"/>
        <v>80.627662430618841</v>
      </c>
      <c r="AL93" s="252">
        <f t="shared" si="63"/>
        <v>78.673248742254728</v>
      </c>
      <c r="AM93" s="252">
        <f t="shared" si="63"/>
        <v>77.548750591689469</v>
      </c>
      <c r="AN93" s="252">
        <f t="shared" si="63"/>
        <v>75.408133447176098</v>
      </c>
      <c r="AO93" s="252">
        <f t="shared" si="63"/>
        <v>72.695393849440052</v>
      </c>
      <c r="AP93" s="252">
        <f t="shared" si="63"/>
        <v>71.305177937977007</v>
      </c>
      <c r="AQ93" s="252">
        <f t="shared" si="63"/>
        <v>74.72163511326697</v>
      </c>
      <c r="AR93" s="252">
        <f t="shared" si="63"/>
        <v>77.018007772974499</v>
      </c>
      <c r="AS93" s="252">
        <f t="shared" si="63"/>
        <v>75.048951228193161</v>
      </c>
      <c r="AT93" s="252">
        <f t="shared" si="63"/>
        <v>77.764532592930834</v>
      </c>
      <c r="AU93" s="252">
        <f t="shared" si="63"/>
        <v>70.999123340773366</v>
      </c>
      <c r="AV93" s="252">
        <f t="shared" si="63"/>
        <v>69.510654921841848</v>
      </c>
      <c r="AW93" s="252">
        <f t="shared" si="63"/>
        <v>75.523146156634695</v>
      </c>
      <c r="AX93" s="252">
        <f t="shared" si="63"/>
        <v>79.979496658493872</v>
      </c>
      <c r="AY93" s="252">
        <f t="shared" si="63"/>
        <v>78.074782146595723</v>
      </c>
      <c r="AZ93" s="252">
        <f t="shared" si="63"/>
        <v>52.627560593006777</v>
      </c>
    </row>
    <row r="94" spans="1:52" s="22" customFormat="1" x14ac:dyDescent="0.3">
      <c r="A94" s="251" t="s">
        <v>100</v>
      </c>
      <c r="B94" s="253">
        <f t="shared" ref="B94:AG94" si="64">B47/B$40</f>
        <v>0.22235519066308038</v>
      </c>
      <c r="C94" s="253">
        <f t="shared" si="64"/>
        <v>0.17023349983558542</v>
      </c>
      <c r="D94" s="253">
        <f t="shared" si="64"/>
        <v>0.18101199722019742</v>
      </c>
      <c r="E94" s="253">
        <f t="shared" si="64"/>
        <v>9.1933054116565202E-2</v>
      </c>
      <c r="F94" s="253">
        <f t="shared" si="64"/>
        <v>8.390448709546669E-2</v>
      </c>
      <c r="G94" s="253">
        <f t="shared" si="64"/>
        <v>7.4113854342438945E-2</v>
      </c>
      <c r="H94" s="253">
        <f t="shared" si="64"/>
        <v>7.092390852216636E-2</v>
      </c>
      <c r="I94" s="253">
        <f t="shared" si="64"/>
        <v>4.0156657258014372E-2</v>
      </c>
      <c r="J94" s="253">
        <f t="shared" si="64"/>
        <v>4.3840931236459595E-2</v>
      </c>
      <c r="K94" s="253">
        <f t="shared" si="64"/>
        <v>4.2819759904609095E-2</v>
      </c>
      <c r="L94" s="253">
        <f t="shared" si="64"/>
        <v>4.0167000831977932E-2</v>
      </c>
      <c r="M94" s="253">
        <f t="shared" si="64"/>
        <v>3.8038052060338494E-2</v>
      </c>
      <c r="N94" s="253">
        <f t="shared" si="64"/>
        <v>2.1050128780844904E-2</v>
      </c>
      <c r="O94" s="253">
        <f t="shared" si="64"/>
        <v>2.2001632573368166E-2</v>
      </c>
      <c r="P94" s="253">
        <f t="shared" si="64"/>
        <v>2.0732784185246354E-2</v>
      </c>
      <c r="Q94" s="253">
        <f t="shared" si="64"/>
        <v>2.0490536564257894E-2</v>
      </c>
      <c r="R94" s="253">
        <f t="shared" si="64"/>
        <v>1.966693213989204E-2</v>
      </c>
      <c r="S94" s="253">
        <f t="shared" si="64"/>
        <v>2.1640417056629509E-2</v>
      </c>
      <c r="T94" s="253">
        <f t="shared" si="64"/>
        <v>9.2475676710492959E-3</v>
      </c>
      <c r="U94" s="253">
        <f t="shared" si="64"/>
        <v>1.094321663202856E-2</v>
      </c>
      <c r="V94" s="253">
        <f t="shared" si="64"/>
        <v>0</v>
      </c>
      <c r="W94" s="253">
        <f t="shared" si="64"/>
        <v>0</v>
      </c>
      <c r="X94" s="253">
        <f t="shared" si="64"/>
        <v>0</v>
      </c>
      <c r="Y94" s="253">
        <f t="shared" si="64"/>
        <v>0</v>
      </c>
      <c r="Z94" s="253">
        <f t="shared" si="64"/>
        <v>0</v>
      </c>
      <c r="AA94" s="253">
        <f t="shared" si="64"/>
        <v>0</v>
      </c>
      <c r="AB94" s="253">
        <f t="shared" si="64"/>
        <v>0</v>
      </c>
      <c r="AC94" s="253">
        <f t="shared" si="64"/>
        <v>0</v>
      </c>
      <c r="AD94" s="253">
        <f t="shared" si="64"/>
        <v>0</v>
      </c>
      <c r="AE94" s="253">
        <f t="shared" si="64"/>
        <v>0</v>
      </c>
      <c r="AF94" s="253">
        <f t="shared" si="64"/>
        <v>0</v>
      </c>
      <c r="AG94" s="253">
        <f t="shared" si="64"/>
        <v>0</v>
      </c>
      <c r="AH94" s="253">
        <f t="shared" ref="AH94:AZ94" si="65">AH47/AH$40</f>
        <v>0</v>
      </c>
      <c r="AI94" s="253">
        <f t="shared" si="65"/>
        <v>0</v>
      </c>
      <c r="AJ94" s="253">
        <f t="shared" si="65"/>
        <v>0</v>
      </c>
      <c r="AK94" s="253">
        <f t="shared" si="65"/>
        <v>0</v>
      </c>
      <c r="AL94" s="253">
        <f t="shared" si="65"/>
        <v>0</v>
      </c>
      <c r="AM94" s="253">
        <f t="shared" si="65"/>
        <v>0</v>
      </c>
      <c r="AN94" s="253">
        <f t="shared" si="65"/>
        <v>0</v>
      </c>
      <c r="AO94" s="253">
        <f t="shared" si="65"/>
        <v>0</v>
      </c>
      <c r="AP94" s="253">
        <f t="shared" si="65"/>
        <v>0</v>
      </c>
      <c r="AQ94" s="253">
        <f t="shared" si="65"/>
        <v>0</v>
      </c>
      <c r="AR94" s="253">
        <f t="shared" si="65"/>
        <v>0</v>
      </c>
      <c r="AS94" s="253">
        <f t="shared" si="65"/>
        <v>0</v>
      </c>
      <c r="AT94" s="253">
        <f t="shared" si="65"/>
        <v>0</v>
      </c>
      <c r="AU94" s="253">
        <f t="shared" si="65"/>
        <v>0</v>
      </c>
      <c r="AV94" s="253">
        <f t="shared" si="65"/>
        <v>0</v>
      </c>
      <c r="AW94" s="253">
        <f t="shared" si="65"/>
        <v>0</v>
      </c>
      <c r="AX94" s="253">
        <f t="shared" si="65"/>
        <v>0</v>
      </c>
      <c r="AY94" s="253">
        <f t="shared" si="65"/>
        <v>0</v>
      </c>
      <c r="AZ94" s="253">
        <f t="shared" si="65"/>
        <v>0</v>
      </c>
    </row>
    <row r="95" spans="1:52" s="22" customFormat="1" x14ac:dyDescent="0.3">
      <c r="A95" s="253" t="s">
        <v>101</v>
      </c>
      <c r="B95" s="253">
        <f t="shared" ref="B95:AG95" si="66">B48/B$40</f>
        <v>2.6838288908944441</v>
      </c>
      <c r="C95" s="253">
        <f t="shared" si="66"/>
        <v>2.0111292015721145</v>
      </c>
      <c r="D95" s="253">
        <f t="shared" si="66"/>
        <v>1.9271258783403273</v>
      </c>
      <c r="E95" s="253">
        <f t="shared" si="66"/>
        <v>1.2610886665147572</v>
      </c>
      <c r="F95" s="253">
        <f t="shared" si="66"/>
        <v>1.0740756292963858</v>
      </c>
      <c r="G95" s="253">
        <f t="shared" si="66"/>
        <v>0.95105670115419128</v>
      </c>
      <c r="H95" s="253">
        <f t="shared" si="66"/>
        <v>0.86237992646109929</v>
      </c>
      <c r="I95" s="253">
        <f t="shared" si="66"/>
        <v>0.65632514952296539</v>
      </c>
      <c r="J95" s="253">
        <f t="shared" si="66"/>
        <v>0.70577354389563829</v>
      </c>
      <c r="K95" s="253">
        <f t="shared" si="66"/>
        <v>0.68122531384420415</v>
      </c>
      <c r="L95" s="253">
        <f t="shared" si="66"/>
        <v>0.67171672013311645</v>
      </c>
      <c r="M95" s="253">
        <f t="shared" si="66"/>
        <v>0.65003019849153798</v>
      </c>
      <c r="N95" s="253">
        <f t="shared" si="66"/>
        <v>0.1344584274452737</v>
      </c>
      <c r="O95" s="253">
        <f t="shared" si="66"/>
        <v>0.13404346520080498</v>
      </c>
      <c r="P95" s="253">
        <f t="shared" si="66"/>
        <v>0.13483608329684449</v>
      </c>
      <c r="Q95" s="253">
        <f t="shared" si="66"/>
        <v>0.14635542825871148</v>
      </c>
      <c r="R95" s="253">
        <f t="shared" si="66"/>
        <v>0.13491233933043706</v>
      </c>
      <c r="S95" s="253">
        <f t="shared" si="66"/>
        <v>0.14106065255577424</v>
      </c>
      <c r="T95" s="253">
        <f t="shared" si="66"/>
        <v>0.11897295801739828</v>
      </c>
      <c r="U95" s="253">
        <f t="shared" si="66"/>
        <v>0.13130821628524891</v>
      </c>
      <c r="V95" s="253">
        <f t="shared" si="66"/>
        <v>0</v>
      </c>
      <c r="W95" s="253">
        <f t="shared" si="66"/>
        <v>0</v>
      </c>
      <c r="X95" s="253">
        <f t="shared" si="66"/>
        <v>0</v>
      </c>
      <c r="Y95" s="253">
        <f t="shared" si="66"/>
        <v>0</v>
      </c>
      <c r="Z95" s="253">
        <f t="shared" si="66"/>
        <v>0</v>
      </c>
      <c r="AA95" s="253">
        <f t="shared" si="66"/>
        <v>0</v>
      </c>
      <c r="AB95" s="253">
        <f t="shared" si="66"/>
        <v>0</v>
      </c>
      <c r="AC95" s="253">
        <f t="shared" si="66"/>
        <v>0</v>
      </c>
      <c r="AD95" s="253">
        <f t="shared" si="66"/>
        <v>0</v>
      </c>
      <c r="AE95" s="253">
        <f t="shared" si="66"/>
        <v>0</v>
      </c>
      <c r="AF95" s="253">
        <f t="shared" si="66"/>
        <v>0</v>
      </c>
      <c r="AG95" s="253">
        <f t="shared" si="66"/>
        <v>0</v>
      </c>
      <c r="AH95" s="253">
        <f t="shared" ref="AH95:AZ95" si="67">AH48/AH$40</f>
        <v>0</v>
      </c>
      <c r="AI95" s="253">
        <f t="shared" si="67"/>
        <v>0</v>
      </c>
      <c r="AJ95" s="253">
        <f t="shared" si="67"/>
        <v>0</v>
      </c>
      <c r="AK95" s="253">
        <f t="shared" si="67"/>
        <v>0</v>
      </c>
      <c r="AL95" s="253">
        <f t="shared" si="67"/>
        <v>0</v>
      </c>
      <c r="AM95" s="253">
        <f t="shared" si="67"/>
        <v>0</v>
      </c>
      <c r="AN95" s="253">
        <f t="shared" si="67"/>
        <v>0</v>
      </c>
      <c r="AO95" s="253">
        <f t="shared" si="67"/>
        <v>0</v>
      </c>
      <c r="AP95" s="253">
        <f t="shared" si="67"/>
        <v>0</v>
      </c>
      <c r="AQ95" s="253">
        <f t="shared" si="67"/>
        <v>0</v>
      </c>
      <c r="AR95" s="253">
        <f t="shared" si="67"/>
        <v>0</v>
      </c>
      <c r="AS95" s="253">
        <f t="shared" si="67"/>
        <v>0</v>
      </c>
      <c r="AT95" s="253">
        <f t="shared" si="67"/>
        <v>0</v>
      </c>
      <c r="AU95" s="253">
        <f t="shared" si="67"/>
        <v>0</v>
      </c>
      <c r="AV95" s="253">
        <f t="shared" si="67"/>
        <v>0</v>
      </c>
      <c r="AW95" s="253">
        <f t="shared" si="67"/>
        <v>0</v>
      </c>
      <c r="AX95" s="253">
        <f t="shared" si="67"/>
        <v>0</v>
      </c>
      <c r="AY95" s="253">
        <f t="shared" si="67"/>
        <v>0</v>
      </c>
      <c r="AZ95" s="253">
        <f t="shared" si="67"/>
        <v>0</v>
      </c>
    </row>
    <row r="96" spans="1:52" x14ac:dyDescent="0.3">
      <c r="A96" s="260" t="s">
        <v>160</v>
      </c>
      <c r="B96" s="304">
        <f t="shared" ref="B96:AG96" si="68">B49/B$40</f>
        <v>2.9061840815575244</v>
      </c>
      <c r="C96" s="304">
        <f t="shared" si="68"/>
        <v>2.1813627014076999</v>
      </c>
      <c r="D96" s="304">
        <f t="shared" si="68"/>
        <v>2.1081378755605247</v>
      </c>
      <c r="E96" s="304">
        <f t="shared" si="68"/>
        <v>1.3530217206313224</v>
      </c>
      <c r="F96" s="304">
        <f t="shared" si="68"/>
        <v>1.1579801163918524</v>
      </c>
      <c r="G96" s="304">
        <f t="shared" si="68"/>
        <v>1.0251705554966304</v>
      </c>
      <c r="H96" s="304">
        <f t="shared" si="68"/>
        <v>0.93330383498326575</v>
      </c>
      <c r="I96" s="304">
        <f t="shared" si="68"/>
        <v>0.69648180678097982</v>
      </c>
      <c r="J96" s="304">
        <f t="shared" si="68"/>
        <v>0.74961447513209789</v>
      </c>
      <c r="K96" s="304">
        <f t="shared" si="68"/>
        <v>0.72404507374881333</v>
      </c>
      <c r="L96" s="304">
        <f t="shared" si="68"/>
        <v>0.71188372096509434</v>
      </c>
      <c r="M96" s="304">
        <f t="shared" si="68"/>
        <v>0.68806825055187648</v>
      </c>
      <c r="N96" s="304">
        <f t="shared" si="68"/>
        <v>0.15550855622611859</v>
      </c>
      <c r="O96" s="304">
        <f t="shared" si="68"/>
        <v>0.15604509777417314</v>
      </c>
      <c r="P96" s="304">
        <f t="shared" si="68"/>
        <v>0.15556886748209084</v>
      </c>
      <c r="Q96" s="304">
        <f t="shared" si="68"/>
        <v>0.16684596482296937</v>
      </c>
      <c r="R96" s="304">
        <f t="shared" si="68"/>
        <v>0.15457927147032907</v>
      </c>
      <c r="S96" s="304">
        <f t="shared" si="68"/>
        <v>0.16270106961240374</v>
      </c>
      <c r="T96" s="304">
        <f t="shared" si="68"/>
        <v>0.12822052568844758</v>
      </c>
      <c r="U96" s="304">
        <f t="shared" si="68"/>
        <v>0.14225143291727746</v>
      </c>
      <c r="V96" s="304">
        <f t="shared" si="68"/>
        <v>0</v>
      </c>
      <c r="W96" s="304">
        <f t="shared" si="68"/>
        <v>0</v>
      </c>
      <c r="X96" s="304">
        <f t="shared" si="68"/>
        <v>0</v>
      </c>
      <c r="Y96" s="304">
        <f t="shared" si="68"/>
        <v>0</v>
      </c>
      <c r="Z96" s="304">
        <f t="shared" si="68"/>
        <v>0</v>
      </c>
      <c r="AA96" s="304">
        <f t="shared" si="68"/>
        <v>0</v>
      </c>
      <c r="AB96" s="304">
        <f t="shared" si="68"/>
        <v>0</v>
      </c>
      <c r="AC96" s="304">
        <f t="shared" si="68"/>
        <v>0</v>
      </c>
      <c r="AD96" s="304">
        <f t="shared" si="68"/>
        <v>0</v>
      </c>
      <c r="AE96" s="304">
        <f t="shared" si="68"/>
        <v>0</v>
      </c>
      <c r="AF96" s="304">
        <f t="shared" si="68"/>
        <v>0</v>
      </c>
      <c r="AG96" s="304">
        <f t="shared" si="68"/>
        <v>0</v>
      </c>
      <c r="AH96" s="304">
        <f t="shared" ref="AH96:AZ96" si="69">AH49/AH$40</f>
        <v>0</v>
      </c>
      <c r="AI96" s="304">
        <f t="shared" si="69"/>
        <v>0</v>
      </c>
      <c r="AJ96" s="304">
        <f t="shared" si="69"/>
        <v>0</v>
      </c>
      <c r="AK96" s="304">
        <f t="shared" si="69"/>
        <v>0</v>
      </c>
      <c r="AL96" s="304">
        <f t="shared" si="69"/>
        <v>0</v>
      </c>
      <c r="AM96" s="304">
        <f t="shared" si="69"/>
        <v>0</v>
      </c>
      <c r="AN96" s="304">
        <f t="shared" si="69"/>
        <v>0</v>
      </c>
      <c r="AO96" s="304">
        <f t="shared" si="69"/>
        <v>0</v>
      </c>
      <c r="AP96" s="304">
        <f t="shared" si="69"/>
        <v>0</v>
      </c>
      <c r="AQ96" s="304">
        <f t="shared" si="69"/>
        <v>0</v>
      </c>
      <c r="AR96" s="304">
        <f t="shared" si="69"/>
        <v>0</v>
      </c>
      <c r="AS96" s="304">
        <f t="shared" si="69"/>
        <v>0</v>
      </c>
      <c r="AT96" s="304">
        <f t="shared" si="69"/>
        <v>0</v>
      </c>
      <c r="AU96" s="304">
        <f t="shared" si="69"/>
        <v>0</v>
      </c>
      <c r="AV96" s="304">
        <f t="shared" si="69"/>
        <v>0</v>
      </c>
      <c r="AW96" s="304">
        <f t="shared" si="69"/>
        <v>0</v>
      </c>
      <c r="AX96" s="304">
        <f t="shared" si="69"/>
        <v>0</v>
      </c>
      <c r="AY96" s="304">
        <f t="shared" si="69"/>
        <v>0</v>
      </c>
      <c r="AZ96" s="304">
        <f t="shared" si="69"/>
        <v>0</v>
      </c>
    </row>
    <row r="97" spans="1:52" s="20" customFormat="1" ht="12.75" customHeight="1" x14ac:dyDescent="0.3">
      <c r="A97" s="224"/>
      <c r="B97" s="253"/>
      <c r="C97" s="253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  <c r="AM97" s="224"/>
      <c r="AN97" s="224"/>
      <c r="AO97" s="224"/>
      <c r="AP97" s="224"/>
      <c r="AQ97" s="224"/>
      <c r="AR97" s="224"/>
      <c r="AS97" s="224"/>
      <c r="AT97" s="224"/>
      <c r="AU97" s="224"/>
      <c r="AV97" s="224"/>
      <c r="AW97" s="224"/>
      <c r="AX97" s="224"/>
      <c r="AY97" s="224"/>
      <c r="AZ97" s="224"/>
    </row>
    <row r="98" spans="1:52" ht="14" x14ac:dyDescent="0.3">
      <c r="A98" s="307" t="s">
        <v>232</v>
      </c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  <c r="AA98" s="253"/>
      <c r="AB98" s="253"/>
      <c r="AC98" s="253"/>
      <c r="AD98" s="253"/>
      <c r="AE98" s="253"/>
      <c r="AF98" s="253"/>
      <c r="AG98" s="253"/>
      <c r="AH98" s="253"/>
      <c r="AI98" s="253"/>
      <c r="AJ98" s="253"/>
      <c r="AK98" s="253"/>
      <c r="AL98" s="253"/>
      <c r="AM98" s="253"/>
      <c r="AN98" s="253"/>
      <c r="AO98" s="253"/>
      <c r="AP98" s="253"/>
      <c r="AQ98" s="253"/>
      <c r="AR98" s="253"/>
      <c r="AS98" s="253"/>
      <c r="AT98" s="253"/>
      <c r="AU98" s="253"/>
      <c r="AV98" s="253"/>
      <c r="AW98" s="253"/>
      <c r="AX98" s="253"/>
      <c r="AY98" s="253"/>
      <c r="AZ98" s="253"/>
    </row>
    <row r="99" spans="1:52" x14ac:dyDescent="0.3">
      <c r="A99" s="251" t="s">
        <v>96</v>
      </c>
      <c r="B99" s="245">
        <f t="shared" ref="B99:AG99" si="70">B56/B$55</f>
        <v>1.6606323808819841</v>
      </c>
      <c r="C99" s="245">
        <f t="shared" si="70"/>
        <v>1.8451116183852778</v>
      </c>
      <c r="D99" s="245">
        <f t="shared" si="70"/>
        <v>2.0162226791831892</v>
      </c>
      <c r="E99" s="245">
        <f t="shared" si="70"/>
        <v>2.1761143867181714</v>
      </c>
      <c r="F99" s="245">
        <f t="shared" si="70"/>
        <v>2.3270831149047746</v>
      </c>
      <c r="G99" s="245">
        <f t="shared" si="70"/>
        <v>2.4529098074314977</v>
      </c>
      <c r="H99" s="245">
        <f t="shared" si="70"/>
        <v>2.585934719856537</v>
      </c>
      <c r="I99" s="245">
        <f t="shared" si="70"/>
        <v>2.7138395803472135</v>
      </c>
      <c r="J99" s="245">
        <f t="shared" si="70"/>
        <v>2.8434390905701838</v>
      </c>
      <c r="K99" s="245">
        <f t="shared" si="70"/>
        <v>2.9664949110109835</v>
      </c>
      <c r="L99" s="245">
        <f t="shared" si="70"/>
        <v>3.0930074848471203</v>
      </c>
      <c r="M99" s="245">
        <f t="shared" si="70"/>
        <v>3.1682573550240694</v>
      </c>
      <c r="N99" s="245">
        <f t="shared" si="70"/>
        <v>3.1785106360031086</v>
      </c>
      <c r="O99" s="245">
        <f t="shared" si="70"/>
        <v>3.2906847508628929</v>
      </c>
      <c r="P99" s="245">
        <f t="shared" si="70"/>
        <v>3.3128615418977878</v>
      </c>
      <c r="Q99" s="245">
        <f t="shared" si="70"/>
        <v>3.3543742362499258</v>
      </c>
      <c r="R99" s="245">
        <f t="shared" si="70"/>
        <v>3.4629880528470673</v>
      </c>
      <c r="S99" s="245">
        <f t="shared" si="70"/>
        <v>3.5681965204620081</v>
      </c>
      <c r="T99" s="245">
        <f t="shared" si="70"/>
        <v>3.6733940548653101</v>
      </c>
      <c r="U99" s="245">
        <f t="shared" si="70"/>
        <v>3.7764537359960388</v>
      </c>
      <c r="V99" s="245">
        <f t="shared" si="70"/>
        <v>3.875941310635616</v>
      </c>
      <c r="W99" s="245">
        <f t="shared" si="70"/>
        <v>3.875941310635616</v>
      </c>
      <c r="X99" s="245">
        <f t="shared" si="70"/>
        <v>3.875941310635616</v>
      </c>
      <c r="Y99" s="245">
        <f t="shared" si="70"/>
        <v>3.875941310635616</v>
      </c>
      <c r="Z99" s="245">
        <f t="shared" si="70"/>
        <v>3.875941310635616</v>
      </c>
      <c r="AA99" s="245">
        <f t="shared" si="70"/>
        <v>3.875941310635616</v>
      </c>
      <c r="AB99" s="245">
        <f t="shared" si="70"/>
        <v>3.875941310635616</v>
      </c>
      <c r="AC99" s="245">
        <f t="shared" si="70"/>
        <v>3.875941310635616</v>
      </c>
      <c r="AD99" s="245">
        <f t="shared" si="70"/>
        <v>3.875941310635616</v>
      </c>
      <c r="AE99" s="245">
        <f t="shared" si="70"/>
        <v>3.875941310635616</v>
      </c>
      <c r="AF99" s="245">
        <f t="shared" si="70"/>
        <v>3.875941310635616</v>
      </c>
      <c r="AG99" s="245">
        <f t="shared" si="70"/>
        <v>3.875941310635616</v>
      </c>
      <c r="AH99" s="245">
        <f t="shared" ref="AH99:AZ99" si="71">AH56/AH$55</f>
        <v>3.875941310635616</v>
      </c>
      <c r="AI99" s="245">
        <f t="shared" si="71"/>
        <v>3.875941310635616</v>
      </c>
      <c r="AJ99" s="245">
        <f t="shared" si="71"/>
        <v>3.875941310635616</v>
      </c>
      <c r="AK99" s="245">
        <f t="shared" si="71"/>
        <v>3.875941310635616</v>
      </c>
      <c r="AL99" s="245">
        <f t="shared" si="71"/>
        <v>3.875941310635616</v>
      </c>
      <c r="AM99" s="245">
        <f t="shared" si="71"/>
        <v>3.9039570548845925</v>
      </c>
      <c r="AN99" s="245">
        <f t="shared" si="71"/>
        <v>3.9679639822343322</v>
      </c>
      <c r="AO99" s="245">
        <f t="shared" si="71"/>
        <v>3.97806904211311</v>
      </c>
      <c r="AP99" s="245">
        <f t="shared" si="71"/>
        <v>4.0288829702148696</v>
      </c>
      <c r="AQ99" s="245">
        <f t="shared" si="71"/>
        <v>4.0394675192793441</v>
      </c>
      <c r="AR99" s="245">
        <f t="shared" si="71"/>
        <v>4.0499149394527585</v>
      </c>
      <c r="AS99" s="245">
        <f t="shared" si="71"/>
        <v>4.0599268939909097</v>
      </c>
      <c r="AT99" s="245">
        <f t="shared" si="71"/>
        <v>4.069875478381034</v>
      </c>
      <c r="AU99" s="245">
        <f t="shared" si="71"/>
        <v>4.0797806177360965</v>
      </c>
      <c r="AV99" s="245">
        <f t="shared" si="71"/>
        <v>4.0427136415629139</v>
      </c>
      <c r="AW99" s="245">
        <f t="shared" si="71"/>
        <v>4.047106860792768</v>
      </c>
      <c r="AX99" s="245">
        <f t="shared" si="71"/>
        <v>4.0539983700451829</v>
      </c>
      <c r="AY99" s="245">
        <f t="shared" si="71"/>
        <v>3.8759413106356155</v>
      </c>
      <c r="AZ99" s="245">
        <f t="shared" si="71"/>
        <v>3.8759413106356155</v>
      </c>
    </row>
    <row r="100" spans="1:52" x14ac:dyDescent="0.3">
      <c r="A100" s="251" t="s">
        <v>97</v>
      </c>
      <c r="B100" s="253">
        <f t="shared" ref="B100:AG100" si="72">B57/B$55</f>
        <v>7.2705629228504725</v>
      </c>
      <c r="C100" s="253">
        <f t="shared" si="72"/>
        <v>7.9984557327051453</v>
      </c>
      <c r="D100" s="253">
        <f t="shared" si="72"/>
        <v>8.6945512536877843</v>
      </c>
      <c r="E100" s="253">
        <f t="shared" si="72"/>
        <v>9.2180607733592144</v>
      </c>
      <c r="F100" s="253">
        <f t="shared" si="72"/>
        <v>9.8009064178659333</v>
      </c>
      <c r="G100" s="253">
        <f t="shared" si="72"/>
        <v>10.345871577403402</v>
      </c>
      <c r="H100" s="253">
        <f t="shared" si="72"/>
        <v>10.86187074636363</v>
      </c>
      <c r="I100" s="253">
        <f t="shared" si="72"/>
        <v>11.166697085235336</v>
      </c>
      <c r="J100" s="253">
        <f t="shared" si="72"/>
        <v>11.609636834414218</v>
      </c>
      <c r="K100" s="253">
        <f t="shared" si="72"/>
        <v>12.052735157506373</v>
      </c>
      <c r="L100" s="253">
        <f t="shared" si="72"/>
        <v>12.445492226846458</v>
      </c>
      <c r="M100" s="253">
        <f t="shared" si="72"/>
        <v>12.870788926295624</v>
      </c>
      <c r="N100" s="253">
        <f t="shared" si="72"/>
        <v>13.300880741594405</v>
      </c>
      <c r="O100" s="253">
        <f t="shared" si="72"/>
        <v>13.722171504766003</v>
      </c>
      <c r="P100" s="253">
        <f t="shared" si="72"/>
        <v>14.12817371864173</v>
      </c>
      <c r="Q100" s="253">
        <f t="shared" si="72"/>
        <v>14.542189844653258</v>
      </c>
      <c r="R100" s="253">
        <f t="shared" si="72"/>
        <v>14.900051768744252</v>
      </c>
      <c r="S100" s="253">
        <f t="shared" si="72"/>
        <v>15.27093677924681</v>
      </c>
      <c r="T100" s="253">
        <f t="shared" si="72"/>
        <v>15.671212919508159</v>
      </c>
      <c r="U100" s="253">
        <f t="shared" si="72"/>
        <v>16.055602740932372</v>
      </c>
      <c r="V100" s="253">
        <f t="shared" si="72"/>
        <v>16.413468132978952</v>
      </c>
      <c r="W100" s="253">
        <f t="shared" si="72"/>
        <v>16.410557725191371</v>
      </c>
      <c r="X100" s="253">
        <f t="shared" si="72"/>
        <v>16.394241646291505</v>
      </c>
      <c r="Y100" s="253">
        <f t="shared" si="72"/>
        <v>16.3700911322655</v>
      </c>
      <c r="Z100" s="253">
        <f t="shared" si="72"/>
        <v>16.3700911322655</v>
      </c>
      <c r="AA100" s="253">
        <f t="shared" si="72"/>
        <v>16.3700911322655</v>
      </c>
      <c r="AB100" s="253">
        <f t="shared" si="72"/>
        <v>16.3700911322655</v>
      </c>
      <c r="AC100" s="253">
        <f t="shared" si="72"/>
        <v>16.3700911322655</v>
      </c>
      <c r="AD100" s="253">
        <f t="shared" si="72"/>
        <v>16.370140987350631</v>
      </c>
      <c r="AE100" s="253">
        <f t="shared" si="72"/>
        <v>16.370227859365851</v>
      </c>
      <c r="AF100" s="253">
        <f t="shared" si="72"/>
        <v>16.370314745438058</v>
      </c>
      <c r="AG100" s="253">
        <f t="shared" si="72"/>
        <v>16.370729193815432</v>
      </c>
      <c r="AH100" s="253">
        <f t="shared" ref="AH100:AZ100" si="73">AH57/AH$55</f>
        <v>16.371143648729589</v>
      </c>
      <c r="AI100" s="253">
        <f t="shared" si="73"/>
        <v>16.371557952706301</v>
      </c>
      <c r="AJ100" s="253">
        <f t="shared" si="73"/>
        <v>16.371401608788982</v>
      </c>
      <c r="AK100" s="253">
        <f t="shared" si="73"/>
        <v>16.385052098321765</v>
      </c>
      <c r="AL100" s="253">
        <f t="shared" si="73"/>
        <v>16.480970896401221</v>
      </c>
      <c r="AM100" s="253">
        <f t="shared" si="73"/>
        <v>16.495103248946585</v>
      </c>
      <c r="AN100" s="253">
        <f t="shared" si="73"/>
        <v>16.405283898794057</v>
      </c>
      <c r="AO100" s="253">
        <f t="shared" si="73"/>
        <v>16.398730273997714</v>
      </c>
      <c r="AP100" s="253">
        <f t="shared" si="73"/>
        <v>16.537610190653343</v>
      </c>
      <c r="AQ100" s="253">
        <f t="shared" si="73"/>
        <v>16.54987664871776</v>
      </c>
      <c r="AR100" s="253">
        <f t="shared" si="73"/>
        <v>16.480150098382179</v>
      </c>
      <c r="AS100" s="253">
        <f t="shared" si="73"/>
        <v>16.412196092961466</v>
      </c>
      <c r="AT100" s="253">
        <f t="shared" si="73"/>
        <v>16.416176570440594</v>
      </c>
      <c r="AU100" s="253">
        <f t="shared" si="73"/>
        <v>16.418665007202151</v>
      </c>
      <c r="AV100" s="253">
        <f t="shared" si="73"/>
        <v>16.421565302363131</v>
      </c>
      <c r="AW100" s="253">
        <f t="shared" si="73"/>
        <v>16.424505667780757</v>
      </c>
      <c r="AX100" s="253">
        <f t="shared" si="73"/>
        <v>16.424505667780757</v>
      </c>
      <c r="AY100" s="253">
        <f t="shared" si="73"/>
        <v>16.424505667780757</v>
      </c>
      <c r="AZ100" s="253">
        <f t="shared" si="73"/>
        <v>16.424505667780757</v>
      </c>
    </row>
    <row r="101" spans="1:52" s="22" customFormat="1" x14ac:dyDescent="0.3">
      <c r="A101" s="251" t="s">
        <v>98</v>
      </c>
      <c r="B101" s="253">
        <f t="shared" ref="B101:AG101" si="74">B58/B$55</f>
        <v>20.89689931096984</v>
      </c>
      <c r="C101" s="253">
        <f t="shared" si="74"/>
        <v>21.230159920234463</v>
      </c>
      <c r="D101" s="253">
        <f t="shared" si="74"/>
        <v>21.560475035512031</v>
      </c>
      <c r="E101" s="253">
        <f t="shared" si="74"/>
        <v>21.78218083202961</v>
      </c>
      <c r="F101" s="253">
        <f t="shared" si="74"/>
        <v>22.018835699873364</v>
      </c>
      <c r="G101" s="253">
        <f t="shared" si="74"/>
        <v>22.1638372297774</v>
      </c>
      <c r="H101" s="253">
        <f t="shared" si="74"/>
        <v>22.338680435734446</v>
      </c>
      <c r="I101" s="253">
        <f t="shared" si="74"/>
        <v>22.454879054061863</v>
      </c>
      <c r="J101" s="253">
        <f t="shared" si="74"/>
        <v>22.501285334931627</v>
      </c>
      <c r="K101" s="253">
        <f t="shared" si="74"/>
        <v>22.648390966204097</v>
      </c>
      <c r="L101" s="253">
        <f t="shared" si="74"/>
        <v>22.715790542624077</v>
      </c>
      <c r="M101" s="253">
        <f t="shared" si="74"/>
        <v>22.783042259736074</v>
      </c>
      <c r="N101" s="253">
        <f t="shared" si="74"/>
        <v>22.779166320932482</v>
      </c>
      <c r="O101" s="253">
        <f t="shared" si="74"/>
        <v>22.882351075478354</v>
      </c>
      <c r="P101" s="253">
        <f t="shared" si="74"/>
        <v>22.952229165110118</v>
      </c>
      <c r="Q101" s="253">
        <f t="shared" si="74"/>
        <v>22.977354071126914</v>
      </c>
      <c r="R101" s="253">
        <f t="shared" si="74"/>
        <v>23.087423905303343</v>
      </c>
      <c r="S101" s="253">
        <f t="shared" si="74"/>
        <v>23.168428720023638</v>
      </c>
      <c r="T101" s="253">
        <f t="shared" si="74"/>
        <v>23.190755255860285</v>
      </c>
      <c r="U101" s="253">
        <f t="shared" si="74"/>
        <v>23.209521578014002</v>
      </c>
      <c r="V101" s="253">
        <f t="shared" si="74"/>
        <v>23.199152080633219</v>
      </c>
      <c r="W101" s="253">
        <f t="shared" si="74"/>
        <v>23.189867395279613</v>
      </c>
      <c r="X101" s="253">
        <f t="shared" si="74"/>
        <v>23.137816387363735</v>
      </c>
      <c r="Y101" s="253">
        <f t="shared" si="74"/>
        <v>23.06077222715497</v>
      </c>
      <c r="Z101" s="253">
        <f t="shared" si="74"/>
        <v>23.06077222715497</v>
      </c>
      <c r="AA101" s="253">
        <f t="shared" si="74"/>
        <v>23.06077222715497</v>
      </c>
      <c r="AB101" s="253">
        <f t="shared" si="74"/>
        <v>23.06077222715497</v>
      </c>
      <c r="AC101" s="253">
        <f t="shared" si="74"/>
        <v>23.063822176390417</v>
      </c>
      <c r="AD101" s="253">
        <f t="shared" si="74"/>
        <v>23.066420071152631</v>
      </c>
      <c r="AE101" s="253">
        <f t="shared" si="74"/>
        <v>23.06698122369054</v>
      </c>
      <c r="AF101" s="253">
        <f t="shared" si="74"/>
        <v>23.087567714470257</v>
      </c>
      <c r="AG101" s="253">
        <f t="shared" si="74"/>
        <v>23.090303162102039</v>
      </c>
      <c r="AH101" s="253">
        <f t="shared" ref="AH101:AZ101" si="75">AH58/AH$55</f>
        <v>23.092882462948541</v>
      </c>
      <c r="AI101" s="253">
        <f t="shared" si="75"/>
        <v>23.095440814553172</v>
      </c>
      <c r="AJ101" s="253">
        <f t="shared" si="75"/>
        <v>23.089128584049448</v>
      </c>
      <c r="AK101" s="253">
        <f t="shared" si="75"/>
        <v>23.177769788232482</v>
      </c>
      <c r="AL101" s="253">
        <f t="shared" si="75"/>
        <v>23.213447546956228</v>
      </c>
      <c r="AM101" s="253">
        <f t="shared" si="75"/>
        <v>23.294507087654129</v>
      </c>
      <c r="AN101" s="253">
        <f t="shared" si="75"/>
        <v>23.365205401956516</v>
      </c>
      <c r="AO101" s="253">
        <f t="shared" si="75"/>
        <v>23.322819802473028</v>
      </c>
      <c r="AP101" s="253">
        <f t="shared" si="75"/>
        <v>23.504472286691286</v>
      </c>
      <c r="AQ101" s="253">
        <f t="shared" si="75"/>
        <v>23.50666114793912</v>
      </c>
      <c r="AR101" s="253">
        <f t="shared" si="75"/>
        <v>23.465435831722619</v>
      </c>
      <c r="AS101" s="253">
        <f t="shared" si="75"/>
        <v>23.36750968491986</v>
      </c>
      <c r="AT101" s="253">
        <f t="shared" si="75"/>
        <v>23.365387670244541</v>
      </c>
      <c r="AU101" s="253">
        <f t="shared" si="75"/>
        <v>23.364260823449371</v>
      </c>
      <c r="AV101" s="253">
        <f t="shared" si="75"/>
        <v>23.336974737959494</v>
      </c>
      <c r="AW101" s="253">
        <f t="shared" si="75"/>
        <v>23.333518237753943</v>
      </c>
      <c r="AX101" s="253">
        <f t="shared" si="75"/>
        <v>23.33136891277853</v>
      </c>
      <c r="AY101" s="253">
        <f t="shared" si="75"/>
        <v>23.234363654128693</v>
      </c>
      <c r="AZ101" s="253">
        <f t="shared" si="75"/>
        <v>23.234363654128693</v>
      </c>
    </row>
    <row r="102" spans="1:52" s="22" customFormat="1" x14ac:dyDescent="0.3">
      <c r="A102" s="251" t="s">
        <v>99</v>
      </c>
      <c r="B102" s="253">
        <f t="shared" ref="B102:AG102" si="76">B59/B$55</f>
        <v>17.477577884831682</v>
      </c>
      <c r="C102" s="253">
        <f t="shared" si="76"/>
        <v>17.613807825184299</v>
      </c>
      <c r="D102" s="253">
        <f t="shared" si="76"/>
        <v>17.74428094111747</v>
      </c>
      <c r="E102" s="253">
        <f t="shared" si="76"/>
        <v>17.796710286024634</v>
      </c>
      <c r="F102" s="253">
        <f t="shared" si="76"/>
        <v>17.877587879715389</v>
      </c>
      <c r="G102" s="253">
        <f t="shared" si="76"/>
        <v>17.907401874329118</v>
      </c>
      <c r="H102" s="253">
        <f t="shared" si="76"/>
        <v>17.962867652541124</v>
      </c>
      <c r="I102" s="253">
        <f t="shared" si="76"/>
        <v>17.933950196045775</v>
      </c>
      <c r="J102" s="253">
        <f t="shared" si="76"/>
        <v>17.912915426420952</v>
      </c>
      <c r="K102" s="253">
        <f t="shared" si="76"/>
        <v>17.926870447265397</v>
      </c>
      <c r="L102" s="253">
        <f t="shared" si="76"/>
        <v>17.889439343036738</v>
      </c>
      <c r="M102" s="253">
        <f t="shared" si="76"/>
        <v>17.902894889298814</v>
      </c>
      <c r="N102" s="253">
        <f t="shared" si="76"/>
        <v>17.7837905240807</v>
      </c>
      <c r="O102" s="253">
        <f t="shared" si="76"/>
        <v>17.78727444781817</v>
      </c>
      <c r="P102" s="253">
        <f t="shared" si="76"/>
        <v>17.740411034110846</v>
      </c>
      <c r="Q102" s="253">
        <f t="shared" si="76"/>
        <v>17.688093560074805</v>
      </c>
      <c r="R102" s="253">
        <f t="shared" si="76"/>
        <v>17.707517543896735</v>
      </c>
      <c r="S102" s="253">
        <f t="shared" si="76"/>
        <v>17.72796715834837</v>
      </c>
      <c r="T102" s="253">
        <f t="shared" si="76"/>
        <v>17.763110429833972</v>
      </c>
      <c r="U102" s="253">
        <f t="shared" si="76"/>
        <v>17.805774046766622</v>
      </c>
      <c r="V102" s="253">
        <f t="shared" si="76"/>
        <v>17.822990292651404</v>
      </c>
      <c r="W102" s="253">
        <f t="shared" si="76"/>
        <v>17.817220040975428</v>
      </c>
      <c r="X102" s="253">
        <f t="shared" si="76"/>
        <v>17.784871350177195</v>
      </c>
      <c r="Y102" s="253">
        <f t="shared" si="76"/>
        <v>17.736989900495548</v>
      </c>
      <c r="Z102" s="253">
        <f t="shared" si="76"/>
        <v>17.736989900495548</v>
      </c>
      <c r="AA102" s="253">
        <f t="shared" si="76"/>
        <v>17.736989900495548</v>
      </c>
      <c r="AB102" s="253">
        <f t="shared" si="76"/>
        <v>17.736989900495548</v>
      </c>
      <c r="AC102" s="253">
        <f t="shared" si="76"/>
        <v>17.747501689872141</v>
      </c>
      <c r="AD102" s="253">
        <f t="shared" si="76"/>
        <v>17.755359823898797</v>
      </c>
      <c r="AE102" s="253">
        <f t="shared" si="76"/>
        <v>17.75543041877863</v>
      </c>
      <c r="AF102" s="253">
        <f t="shared" si="76"/>
        <v>17.82455337197986</v>
      </c>
      <c r="AG102" s="253">
        <f t="shared" si="76"/>
        <v>17.824945247485221</v>
      </c>
      <c r="AH102" s="253">
        <f t="shared" ref="AH102:AZ102" si="77">AH59/AH$55</f>
        <v>17.825123331312941</v>
      </c>
      <c r="AI102" s="253">
        <f t="shared" si="77"/>
        <v>17.825261680173018</v>
      </c>
      <c r="AJ102" s="253">
        <f t="shared" si="77"/>
        <v>17.806774020124553</v>
      </c>
      <c r="AK102" s="253">
        <f t="shared" si="77"/>
        <v>17.877843545619314</v>
      </c>
      <c r="AL102" s="253">
        <f t="shared" si="77"/>
        <v>17.868357231069336</v>
      </c>
      <c r="AM102" s="253">
        <f t="shared" si="77"/>
        <v>17.929268625693872</v>
      </c>
      <c r="AN102" s="253">
        <f t="shared" si="77"/>
        <v>17.977214789860447</v>
      </c>
      <c r="AO102" s="253">
        <f t="shared" si="77"/>
        <v>17.943703343175567</v>
      </c>
      <c r="AP102" s="253">
        <f t="shared" si="77"/>
        <v>18.126760148520951</v>
      </c>
      <c r="AQ102" s="253">
        <f t="shared" si="77"/>
        <v>18.132434678783646</v>
      </c>
      <c r="AR102" s="253">
        <f t="shared" si="77"/>
        <v>18.094986198412389</v>
      </c>
      <c r="AS102" s="253">
        <f t="shared" si="77"/>
        <v>18.015045978452108</v>
      </c>
      <c r="AT102" s="253">
        <f t="shared" si="77"/>
        <v>18.01949337428065</v>
      </c>
      <c r="AU102" s="253">
        <f t="shared" si="77"/>
        <v>18.023204217849724</v>
      </c>
      <c r="AV102" s="253">
        <f t="shared" si="77"/>
        <v>17.98842637488664</v>
      </c>
      <c r="AW102" s="253">
        <f t="shared" si="77"/>
        <v>17.987238840501078</v>
      </c>
      <c r="AX102" s="253">
        <f t="shared" si="77"/>
        <v>17.987299168812374</v>
      </c>
      <c r="AY102" s="253">
        <f t="shared" si="77"/>
        <v>17.84487360191153</v>
      </c>
      <c r="AZ102" s="253">
        <f t="shared" si="77"/>
        <v>17.84487360191153</v>
      </c>
    </row>
    <row r="103" spans="1:52" s="21" customFormat="1" x14ac:dyDescent="0.3">
      <c r="A103" s="272" t="s">
        <v>159</v>
      </c>
      <c r="B103" s="252">
        <f t="shared" ref="B103:AG103" si="78">B60/B$55</f>
        <v>47.305672499533976</v>
      </c>
      <c r="C103" s="252">
        <f t="shared" si="78"/>
        <v>48.68753509650918</v>
      </c>
      <c r="D103" s="252">
        <f t="shared" si="78"/>
        <v>50.015529909500472</v>
      </c>
      <c r="E103" s="252">
        <f t="shared" si="78"/>
        <v>50.973066278131625</v>
      </c>
      <c r="F103" s="252">
        <f t="shared" si="78"/>
        <v>52.024413112359461</v>
      </c>
      <c r="G103" s="252">
        <f t="shared" si="78"/>
        <v>52.870020488941414</v>
      </c>
      <c r="H103" s="252">
        <f t="shared" si="78"/>
        <v>53.749353554495734</v>
      </c>
      <c r="I103" s="252">
        <f t="shared" si="78"/>
        <v>54.269365915690187</v>
      </c>
      <c r="J103" s="252">
        <f t="shared" si="78"/>
        <v>54.867276686336979</v>
      </c>
      <c r="K103" s="252">
        <f t="shared" si="78"/>
        <v>55.59449148198685</v>
      </c>
      <c r="L103" s="252">
        <f t="shared" si="78"/>
        <v>56.143729597354401</v>
      </c>
      <c r="M103" s="252">
        <f t="shared" si="78"/>
        <v>56.724983430354584</v>
      </c>
      <c r="N103" s="252">
        <f t="shared" si="78"/>
        <v>57.042348222610691</v>
      </c>
      <c r="O103" s="252">
        <f t="shared" si="78"/>
        <v>57.682481778925421</v>
      </c>
      <c r="P103" s="252">
        <f t="shared" si="78"/>
        <v>58.133675459760482</v>
      </c>
      <c r="Q103" s="252">
        <f t="shared" si="78"/>
        <v>58.562011712104905</v>
      </c>
      <c r="R103" s="252">
        <f t="shared" si="78"/>
        <v>59.157981270791389</v>
      </c>
      <c r="S103" s="252">
        <f t="shared" si="78"/>
        <v>59.735529178080824</v>
      </c>
      <c r="T103" s="252">
        <f t="shared" si="78"/>
        <v>60.298472660067731</v>
      </c>
      <c r="U103" s="252">
        <f t="shared" si="78"/>
        <v>60.847352101709035</v>
      </c>
      <c r="V103" s="252">
        <f t="shared" si="78"/>
        <v>61.311551816899183</v>
      </c>
      <c r="W103" s="252">
        <f t="shared" si="78"/>
        <v>61.293586472082033</v>
      </c>
      <c r="X103" s="252">
        <f t="shared" si="78"/>
        <v>61.192870694468048</v>
      </c>
      <c r="Y103" s="252">
        <f t="shared" si="78"/>
        <v>61.043794570551633</v>
      </c>
      <c r="Z103" s="252">
        <f t="shared" si="78"/>
        <v>61.043794570551633</v>
      </c>
      <c r="AA103" s="252">
        <f t="shared" si="78"/>
        <v>61.043794570551633</v>
      </c>
      <c r="AB103" s="252">
        <f t="shared" si="78"/>
        <v>61.043794570551633</v>
      </c>
      <c r="AC103" s="252">
        <f t="shared" si="78"/>
        <v>61.05735630916368</v>
      </c>
      <c r="AD103" s="252">
        <f t="shared" si="78"/>
        <v>61.067862193037669</v>
      </c>
      <c r="AE103" s="252">
        <f t="shared" si="78"/>
        <v>61.068580812470643</v>
      </c>
      <c r="AF103" s="252">
        <f t="shared" si="78"/>
        <v>61.158377142523797</v>
      </c>
      <c r="AG103" s="252">
        <f t="shared" si="78"/>
        <v>61.161918914038303</v>
      </c>
      <c r="AH103" s="252">
        <f t="shared" ref="AH103:AZ103" si="79">AH60/AH$55</f>
        <v>61.165090753626693</v>
      </c>
      <c r="AI103" s="252">
        <f t="shared" si="79"/>
        <v>61.168201758068115</v>
      </c>
      <c r="AJ103" s="252">
        <f t="shared" si="79"/>
        <v>61.143245523598601</v>
      </c>
      <c r="AK103" s="252">
        <f t="shared" si="79"/>
        <v>61.316606742809171</v>
      </c>
      <c r="AL103" s="252">
        <f t="shared" si="79"/>
        <v>61.438716985062399</v>
      </c>
      <c r="AM103" s="252">
        <f t="shared" si="79"/>
        <v>61.622836017179182</v>
      </c>
      <c r="AN103" s="252">
        <f t="shared" si="79"/>
        <v>61.715668072845354</v>
      </c>
      <c r="AO103" s="252">
        <f t="shared" si="79"/>
        <v>61.643322461759425</v>
      </c>
      <c r="AP103" s="252">
        <f t="shared" si="79"/>
        <v>62.197725596080446</v>
      </c>
      <c r="AQ103" s="252">
        <f t="shared" si="79"/>
        <v>62.228439994719871</v>
      </c>
      <c r="AR103" s="252">
        <f t="shared" si="79"/>
        <v>62.090487067969939</v>
      </c>
      <c r="AS103" s="252">
        <f t="shared" si="79"/>
        <v>61.854678650324338</v>
      </c>
      <c r="AT103" s="252">
        <f t="shared" si="79"/>
        <v>61.870933093346814</v>
      </c>
      <c r="AU103" s="252">
        <f t="shared" si="79"/>
        <v>61.885910666237351</v>
      </c>
      <c r="AV103" s="252">
        <f t="shared" si="79"/>
        <v>61.789680056772177</v>
      </c>
      <c r="AW103" s="252">
        <f t="shared" si="79"/>
        <v>61.792369606828544</v>
      </c>
      <c r="AX103" s="252">
        <f t="shared" si="79"/>
        <v>61.79717211941685</v>
      </c>
      <c r="AY103" s="252">
        <f t="shared" si="79"/>
        <v>61.379684234456597</v>
      </c>
      <c r="AZ103" s="252">
        <f t="shared" si="79"/>
        <v>61.379684234456597</v>
      </c>
    </row>
    <row r="104" spans="1:52" s="22" customFormat="1" x14ac:dyDescent="0.3">
      <c r="A104" s="251" t="s">
        <v>100</v>
      </c>
      <c r="B104" s="253">
        <f t="shared" ref="B104:AG104" si="80">B61/B$55</f>
        <v>4.8892551169487239</v>
      </c>
      <c r="C104" s="253">
        <f t="shared" si="80"/>
        <v>5.2735706734755503</v>
      </c>
      <c r="D104" s="253">
        <f t="shared" si="80"/>
        <v>5.6293590910843827</v>
      </c>
      <c r="E104" s="253">
        <f t="shared" si="80"/>
        <v>5.9524512263451168</v>
      </c>
      <c r="F104" s="253">
        <f t="shared" si="80"/>
        <v>6.2549306595406851</v>
      </c>
      <c r="G104" s="253">
        <f t="shared" si="80"/>
        <v>6.5203967961126281</v>
      </c>
      <c r="H104" s="253">
        <f t="shared" si="80"/>
        <v>6.783589002526015</v>
      </c>
      <c r="I104" s="253">
        <f t="shared" si="80"/>
        <v>7.019245593902852</v>
      </c>
      <c r="J104" s="253">
        <f t="shared" si="80"/>
        <v>7.2484557506764897</v>
      </c>
      <c r="K104" s="253">
        <f t="shared" si="80"/>
        <v>7.4697843832215982</v>
      </c>
      <c r="L104" s="253">
        <f t="shared" si="80"/>
        <v>7.6906759041592432</v>
      </c>
      <c r="M104" s="253">
        <f t="shared" si="80"/>
        <v>7.8424666757316048</v>
      </c>
      <c r="N104" s="253">
        <f t="shared" si="80"/>
        <v>7.9228176002918067</v>
      </c>
      <c r="O104" s="253">
        <f t="shared" si="80"/>
        <v>8.120140723803031</v>
      </c>
      <c r="P104" s="253">
        <f t="shared" si="80"/>
        <v>8.2009315827189635</v>
      </c>
      <c r="Q104" s="253">
        <f t="shared" si="80"/>
        <v>8.3954650635296062</v>
      </c>
      <c r="R104" s="253">
        <f t="shared" si="80"/>
        <v>8.5966222918865345</v>
      </c>
      <c r="S104" s="253">
        <f t="shared" si="80"/>
        <v>8.7927132408134625</v>
      </c>
      <c r="T104" s="253">
        <f t="shared" si="80"/>
        <v>8.9823329762695909</v>
      </c>
      <c r="U104" s="253">
        <f t="shared" si="80"/>
        <v>9.1647517101959739</v>
      </c>
      <c r="V104" s="253">
        <f t="shared" si="80"/>
        <v>9.3359831726946023</v>
      </c>
      <c r="W104" s="253">
        <f t="shared" si="80"/>
        <v>9.3357985330920812</v>
      </c>
      <c r="X104" s="253">
        <f t="shared" si="80"/>
        <v>9.3347634223644214</v>
      </c>
      <c r="Y104" s="253">
        <f t="shared" si="80"/>
        <v>9.3332312861017677</v>
      </c>
      <c r="Z104" s="253">
        <f t="shared" si="80"/>
        <v>9.3332312861017677</v>
      </c>
      <c r="AA104" s="253">
        <f t="shared" si="80"/>
        <v>9.3332312861017677</v>
      </c>
      <c r="AB104" s="253">
        <f t="shared" si="80"/>
        <v>9.3332312861017677</v>
      </c>
      <c r="AC104" s="253">
        <f t="shared" si="80"/>
        <v>9.3333843745508709</v>
      </c>
      <c r="AD104" s="253">
        <f t="shared" si="80"/>
        <v>9.333502548113195</v>
      </c>
      <c r="AE104" s="253">
        <f t="shared" si="80"/>
        <v>9.333510728148033</v>
      </c>
      <c r="AF104" s="253">
        <f t="shared" si="80"/>
        <v>9.3345248783141841</v>
      </c>
      <c r="AG104" s="253">
        <f t="shared" si="80"/>
        <v>9.3345627489539158</v>
      </c>
      <c r="AH104" s="253">
        <f t="shared" ref="AH104:AZ104" si="81">AH61/AH$55</f>
        <v>9.3346019153045621</v>
      </c>
      <c r="AI104" s="253">
        <f t="shared" si="81"/>
        <v>9.3346401395157432</v>
      </c>
      <c r="AJ104" s="253">
        <f t="shared" si="81"/>
        <v>9.3343582859539342</v>
      </c>
      <c r="AK104" s="253">
        <f t="shared" si="81"/>
        <v>9.3344677989535931</v>
      </c>
      <c r="AL104" s="253">
        <f t="shared" si="81"/>
        <v>9.3390277019108954</v>
      </c>
      <c r="AM104" s="253">
        <f t="shared" si="81"/>
        <v>9.3716484245885994</v>
      </c>
      <c r="AN104" s="253">
        <f t="shared" si="81"/>
        <v>9.4390629886515622</v>
      </c>
      <c r="AO104" s="253">
        <f t="shared" si="81"/>
        <v>9.4517185261346732</v>
      </c>
      <c r="AP104" s="253">
        <f t="shared" si="81"/>
        <v>9.5219750583305078</v>
      </c>
      <c r="AQ104" s="253">
        <f t="shared" si="81"/>
        <v>9.5366504916931945</v>
      </c>
      <c r="AR104" s="253">
        <f t="shared" si="81"/>
        <v>9.5457473452894543</v>
      </c>
      <c r="AS104" s="253">
        <f t="shared" si="81"/>
        <v>9.5498714294151519</v>
      </c>
      <c r="AT104" s="253">
        <f t="shared" si="81"/>
        <v>9.5622945782631472</v>
      </c>
      <c r="AU104" s="253">
        <f t="shared" si="81"/>
        <v>9.5743211071146153</v>
      </c>
      <c r="AV104" s="253">
        <f t="shared" si="81"/>
        <v>9.5313186749019412</v>
      </c>
      <c r="AW104" s="253">
        <f t="shared" si="81"/>
        <v>9.5359605258225546</v>
      </c>
      <c r="AX104" s="253">
        <f t="shared" si="81"/>
        <v>9.5445350551095487</v>
      </c>
      <c r="AY104" s="253">
        <f t="shared" si="81"/>
        <v>9.3366834065406366</v>
      </c>
      <c r="AZ104" s="253">
        <f t="shared" si="81"/>
        <v>9.3366834065406366</v>
      </c>
    </row>
    <row r="105" spans="1:52" s="22" customFormat="1" x14ac:dyDescent="0.3">
      <c r="A105" s="253" t="s">
        <v>101</v>
      </c>
      <c r="B105" s="253">
        <f t="shared" ref="B105:AG105" si="82">B62/B$55</f>
        <v>20.452321119866806</v>
      </c>
      <c r="C105" s="253">
        <f t="shared" si="82"/>
        <v>20.913895058201177</v>
      </c>
      <c r="D105" s="253">
        <f t="shared" si="82"/>
        <v>21.334737204414413</v>
      </c>
      <c r="E105" s="253">
        <f t="shared" si="82"/>
        <v>21.640387141578977</v>
      </c>
      <c r="F105" s="253">
        <f t="shared" si="82"/>
        <v>21.982521254587635</v>
      </c>
      <c r="G105" s="253">
        <f t="shared" si="82"/>
        <v>22.25337307975909</v>
      </c>
      <c r="H105" s="253">
        <f t="shared" si="82"/>
        <v>22.529292752289791</v>
      </c>
      <c r="I105" s="253">
        <f t="shared" si="82"/>
        <v>22.681157852713355</v>
      </c>
      <c r="J105" s="253">
        <f t="shared" si="82"/>
        <v>22.813628357620772</v>
      </c>
      <c r="K105" s="253">
        <f t="shared" si="82"/>
        <v>23.036855995609997</v>
      </c>
      <c r="L105" s="253">
        <f t="shared" si="82"/>
        <v>23.190067028718151</v>
      </c>
      <c r="M105" s="253">
        <f t="shared" si="82"/>
        <v>23.296844193204809</v>
      </c>
      <c r="N105" s="253">
        <f t="shared" si="82"/>
        <v>23.261603440670758</v>
      </c>
      <c r="O105" s="253">
        <f t="shared" si="82"/>
        <v>23.42065387684227</v>
      </c>
      <c r="P105" s="253">
        <f t="shared" si="82"/>
        <v>23.460823452870194</v>
      </c>
      <c r="Q105" s="253">
        <f t="shared" si="82"/>
        <v>23.592786315115582</v>
      </c>
      <c r="R105" s="253">
        <f t="shared" si="82"/>
        <v>23.718282227039268</v>
      </c>
      <c r="S105" s="253">
        <f t="shared" si="82"/>
        <v>23.838370606815712</v>
      </c>
      <c r="T105" s="253">
        <f t="shared" si="82"/>
        <v>23.947736337779034</v>
      </c>
      <c r="U105" s="253">
        <f t="shared" si="82"/>
        <v>24.05512212756053</v>
      </c>
      <c r="V105" s="253">
        <f t="shared" si="82"/>
        <v>24.150404137066857</v>
      </c>
      <c r="W105" s="253">
        <f t="shared" si="82"/>
        <v>24.146236541152188</v>
      </c>
      <c r="X105" s="253">
        <f t="shared" si="82"/>
        <v>24.122872521836204</v>
      </c>
      <c r="Y105" s="253">
        <f t="shared" si="82"/>
        <v>24.088289882241398</v>
      </c>
      <c r="Z105" s="253">
        <f t="shared" si="82"/>
        <v>24.088289882241398</v>
      </c>
      <c r="AA105" s="253">
        <f t="shared" si="82"/>
        <v>24.088289882241398</v>
      </c>
      <c r="AB105" s="253">
        <f t="shared" si="82"/>
        <v>24.088289882241398</v>
      </c>
      <c r="AC105" s="253">
        <f t="shared" si="82"/>
        <v>24.088777958221115</v>
      </c>
      <c r="AD105" s="253">
        <f t="shared" si="82"/>
        <v>24.08920038089483</v>
      </c>
      <c r="AE105" s="253">
        <f t="shared" si="82"/>
        <v>24.089303446995448</v>
      </c>
      <c r="AF105" s="253">
        <f t="shared" si="82"/>
        <v>24.092611066421988</v>
      </c>
      <c r="AG105" s="253">
        <f t="shared" si="82"/>
        <v>24.093105077959382</v>
      </c>
      <c r="AH105" s="253">
        <f t="shared" ref="AH105:AZ105" si="83">AH62/AH$55</f>
        <v>24.093584612054165</v>
      </c>
      <c r="AI105" s="253">
        <f t="shared" si="83"/>
        <v>24.094051498589156</v>
      </c>
      <c r="AJ105" s="253">
        <f t="shared" si="83"/>
        <v>24.093019074353546</v>
      </c>
      <c r="AK105" s="253">
        <f t="shared" si="83"/>
        <v>24.136392869611324</v>
      </c>
      <c r="AL105" s="253">
        <f t="shared" si="83"/>
        <v>24.209928194991669</v>
      </c>
      <c r="AM105" s="253">
        <f t="shared" si="83"/>
        <v>24.317724393138487</v>
      </c>
      <c r="AN105" s="253">
        <f t="shared" si="83"/>
        <v>24.452955586010365</v>
      </c>
      <c r="AO105" s="253">
        <f t="shared" si="83"/>
        <v>24.43759291771282</v>
      </c>
      <c r="AP105" s="253">
        <f t="shared" si="83"/>
        <v>24.74794598278169</v>
      </c>
      <c r="AQ105" s="253">
        <f t="shared" si="83"/>
        <v>24.758727345913954</v>
      </c>
      <c r="AR105" s="253">
        <f t="shared" si="83"/>
        <v>24.708003316154532</v>
      </c>
      <c r="AS105" s="253">
        <f t="shared" si="83"/>
        <v>24.589793357674253</v>
      </c>
      <c r="AT105" s="253">
        <f t="shared" si="83"/>
        <v>24.593144760903698</v>
      </c>
      <c r="AU105" s="253">
        <f t="shared" si="83"/>
        <v>24.595648455957978</v>
      </c>
      <c r="AV105" s="253">
        <f t="shared" si="83"/>
        <v>24.508976237941898</v>
      </c>
      <c r="AW105" s="253">
        <f t="shared" si="83"/>
        <v>24.505152752919688</v>
      </c>
      <c r="AX105" s="253">
        <f t="shared" si="83"/>
        <v>24.502130991657065</v>
      </c>
      <c r="AY105" s="253">
        <f t="shared" si="83"/>
        <v>24.166209477179077</v>
      </c>
      <c r="AZ105" s="253">
        <f t="shared" si="83"/>
        <v>24.166209477179077</v>
      </c>
    </row>
    <row r="106" spans="1:52" x14ac:dyDescent="0.3">
      <c r="A106" s="260" t="s">
        <v>160</v>
      </c>
      <c r="B106" s="304">
        <f t="shared" ref="B106:AG106" si="84">B63/B$55</f>
        <v>25.341576236815531</v>
      </c>
      <c r="C106" s="304">
        <f t="shared" si="84"/>
        <v>26.187465731676724</v>
      </c>
      <c r="D106" s="304">
        <f t="shared" si="84"/>
        <v>26.964096295498795</v>
      </c>
      <c r="E106" s="304">
        <f t="shared" si="84"/>
        <v>27.592838367924092</v>
      </c>
      <c r="F106" s="304">
        <f t="shared" si="84"/>
        <v>28.237451914128318</v>
      </c>
      <c r="G106" s="304">
        <f t="shared" si="84"/>
        <v>28.773769875871718</v>
      </c>
      <c r="H106" s="304">
        <f t="shared" si="84"/>
        <v>29.312881754815805</v>
      </c>
      <c r="I106" s="304">
        <f t="shared" si="84"/>
        <v>29.700403446616207</v>
      </c>
      <c r="J106" s="304">
        <f t="shared" si="84"/>
        <v>30.06208410829726</v>
      </c>
      <c r="K106" s="304">
        <f t="shared" si="84"/>
        <v>30.506640378831598</v>
      </c>
      <c r="L106" s="304">
        <f t="shared" si="84"/>
        <v>30.880742932877396</v>
      </c>
      <c r="M106" s="304">
        <f t="shared" si="84"/>
        <v>31.139310868936416</v>
      </c>
      <c r="N106" s="304">
        <f t="shared" si="84"/>
        <v>31.184421040962562</v>
      </c>
      <c r="O106" s="304">
        <f t="shared" si="84"/>
        <v>31.540794600645299</v>
      </c>
      <c r="P106" s="304">
        <f t="shared" si="84"/>
        <v>31.661755035589159</v>
      </c>
      <c r="Q106" s="304">
        <f t="shared" si="84"/>
        <v>31.988251378645185</v>
      </c>
      <c r="R106" s="304">
        <f t="shared" si="84"/>
        <v>32.3149045189258</v>
      </c>
      <c r="S106" s="304">
        <f t="shared" si="84"/>
        <v>32.631083847629171</v>
      </c>
      <c r="T106" s="304">
        <f t="shared" si="84"/>
        <v>32.930069314048623</v>
      </c>
      <c r="U106" s="304">
        <f t="shared" si="84"/>
        <v>33.219873837756509</v>
      </c>
      <c r="V106" s="304">
        <f t="shared" si="84"/>
        <v>33.486387309761461</v>
      </c>
      <c r="W106" s="304">
        <f t="shared" si="84"/>
        <v>33.482035074244266</v>
      </c>
      <c r="X106" s="304">
        <f t="shared" si="84"/>
        <v>33.457635944200625</v>
      </c>
      <c r="Y106" s="304">
        <f t="shared" si="84"/>
        <v>33.421521168343169</v>
      </c>
      <c r="Z106" s="304">
        <f t="shared" si="84"/>
        <v>33.421521168343169</v>
      </c>
      <c r="AA106" s="304">
        <f t="shared" si="84"/>
        <v>33.421521168343169</v>
      </c>
      <c r="AB106" s="304">
        <f t="shared" si="84"/>
        <v>33.421521168343169</v>
      </c>
      <c r="AC106" s="304">
        <f t="shared" si="84"/>
        <v>33.422162332771983</v>
      </c>
      <c r="AD106" s="304">
        <f t="shared" si="84"/>
        <v>33.422702929008025</v>
      </c>
      <c r="AE106" s="304">
        <f t="shared" si="84"/>
        <v>33.422814175143479</v>
      </c>
      <c r="AF106" s="304">
        <f t="shared" si="84"/>
        <v>33.427135944736172</v>
      </c>
      <c r="AG106" s="304">
        <f t="shared" si="84"/>
        <v>33.4276678269133</v>
      </c>
      <c r="AH106" s="304">
        <f t="shared" ref="AH106:AZ106" si="85">AH63/AH$55</f>
        <v>33.428186527358726</v>
      </c>
      <c r="AI106" s="304">
        <f t="shared" si="85"/>
        <v>33.428691638104901</v>
      </c>
      <c r="AJ106" s="304">
        <f t="shared" si="85"/>
        <v>33.427377360307474</v>
      </c>
      <c r="AK106" s="304">
        <f t="shared" si="85"/>
        <v>33.470860668564924</v>
      </c>
      <c r="AL106" s="304">
        <f t="shared" si="85"/>
        <v>33.548955896902562</v>
      </c>
      <c r="AM106" s="304">
        <f t="shared" si="85"/>
        <v>33.68937281772709</v>
      </c>
      <c r="AN106" s="304">
        <f t="shared" si="85"/>
        <v>33.892018574661925</v>
      </c>
      <c r="AO106" s="304">
        <f t="shared" si="85"/>
        <v>33.889311443847497</v>
      </c>
      <c r="AP106" s="304">
        <f t="shared" si="85"/>
        <v>34.269921041112198</v>
      </c>
      <c r="AQ106" s="304">
        <f t="shared" si="85"/>
        <v>34.295377837607148</v>
      </c>
      <c r="AR106" s="304">
        <f t="shared" si="85"/>
        <v>34.253750661443988</v>
      </c>
      <c r="AS106" s="304">
        <f t="shared" si="85"/>
        <v>34.139664787089409</v>
      </c>
      <c r="AT106" s="304">
        <f t="shared" si="85"/>
        <v>34.155439339166847</v>
      </c>
      <c r="AU106" s="304">
        <f t="shared" si="85"/>
        <v>34.169969563072591</v>
      </c>
      <c r="AV106" s="304">
        <f t="shared" si="85"/>
        <v>34.040294912843841</v>
      </c>
      <c r="AW106" s="304">
        <f t="shared" si="85"/>
        <v>34.041113278742245</v>
      </c>
      <c r="AX106" s="304">
        <f t="shared" si="85"/>
        <v>34.04666604676661</v>
      </c>
      <c r="AY106" s="304">
        <f t="shared" si="85"/>
        <v>33.502892883719717</v>
      </c>
      <c r="AZ106" s="304">
        <f t="shared" si="85"/>
        <v>33.502892883719717</v>
      </c>
    </row>
    <row r="107" spans="1:52" x14ac:dyDescent="0.3">
      <c r="A107" s="224"/>
      <c r="B107" s="253"/>
      <c r="C107" s="224"/>
      <c r="D107" s="224"/>
      <c r="E107" s="224"/>
      <c r="F107" s="224"/>
      <c r="G107" s="224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  <c r="AM107" s="224"/>
      <c r="AN107" s="224"/>
      <c r="AO107" s="224"/>
      <c r="AP107" s="224"/>
      <c r="AQ107" s="224"/>
      <c r="AR107" s="224"/>
      <c r="AS107" s="224"/>
      <c r="AT107" s="224"/>
      <c r="AU107" s="224"/>
      <c r="AV107" s="224"/>
      <c r="AW107" s="224"/>
      <c r="AX107" s="224"/>
      <c r="AY107" s="224"/>
      <c r="AZ107" s="224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3FFA-55CF-4BDD-BE58-6D124D9281DB}">
  <dimension ref="A1:BF286"/>
  <sheetViews>
    <sheetView zoomScale="80" zoomScaleNormal="80" workbookViewId="0"/>
  </sheetViews>
  <sheetFormatPr defaultColWidth="9.1796875" defaultRowHeight="14" x14ac:dyDescent="0.3"/>
  <cols>
    <col min="1" max="1" width="42.26953125" style="15" customWidth="1"/>
    <col min="2" max="2" width="14.81640625" style="15" bestFit="1" customWidth="1"/>
    <col min="3" max="6" width="15.453125" style="15" bestFit="1" customWidth="1"/>
    <col min="7" max="7" width="14.81640625" style="15" bestFit="1" customWidth="1"/>
    <col min="8" max="49" width="13.81640625" style="15" bestFit="1" customWidth="1"/>
    <col min="50" max="51" width="14" style="15" customWidth="1"/>
    <col min="52" max="52" width="15.26953125" style="15" bestFit="1" customWidth="1"/>
    <col min="53" max="53" width="11" style="15" bestFit="1" customWidth="1"/>
    <col min="54" max="54" width="12.54296875" style="15" bestFit="1" customWidth="1"/>
    <col min="55" max="16384" width="9.1796875" style="15"/>
  </cols>
  <sheetData>
    <row r="1" spans="1:58" s="39" customFormat="1" ht="15.5" x14ac:dyDescent="0.35">
      <c r="A1" s="308" t="s">
        <v>81</v>
      </c>
      <c r="B1" s="296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09"/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09"/>
      <c r="AU1" s="309"/>
      <c r="AV1" s="309"/>
      <c r="AW1" s="309"/>
      <c r="AX1" s="309"/>
      <c r="AY1" s="309"/>
      <c r="AZ1" s="309"/>
      <c r="BA1" s="309"/>
      <c r="BB1" s="309"/>
      <c r="BC1" s="309"/>
      <c r="BD1" s="309"/>
      <c r="BE1" s="309"/>
      <c r="BF1" s="309"/>
    </row>
    <row r="2" spans="1:58" s="39" customFormat="1" ht="26.25" customHeight="1" x14ac:dyDescent="0.35">
      <c r="A2" s="310" t="s">
        <v>233</v>
      </c>
      <c r="B2" s="296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309"/>
      <c r="AR2" s="309"/>
      <c r="AS2" s="309"/>
      <c r="AT2" s="309"/>
      <c r="AU2" s="309"/>
      <c r="AV2" s="309"/>
      <c r="AW2" s="309"/>
      <c r="AX2" s="309"/>
      <c r="AY2" s="309"/>
      <c r="AZ2" s="309"/>
      <c r="BA2" s="309"/>
      <c r="BB2" s="309"/>
      <c r="BC2" s="309"/>
      <c r="BD2" s="309"/>
      <c r="BE2" s="309"/>
      <c r="BF2" s="309"/>
    </row>
    <row r="3" spans="1:58" s="39" customFormat="1" ht="26.25" customHeight="1" x14ac:dyDescent="0.35">
      <c r="A3" s="310" t="str">
        <f>CONCATENATE('Model Assumptions'!B2, " - ",'Model Assumptions'!B3 )</f>
        <v>IWC - Boot Hill</v>
      </c>
      <c r="B3" s="311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</row>
    <row r="4" spans="1:58" s="39" customFormat="1" ht="26.25" customHeight="1" x14ac:dyDescent="0.35">
      <c r="A4" s="312" t="str">
        <f>'Model Assumptions'!B5</f>
        <v xml:space="preserve">IWC - Boothill - HSM </v>
      </c>
      <c r="B4" s="311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309"/>
      <c r="AR4" s="309"/>
      <c r="AS4" s="309"/>
      <c r="AT4" s="309"/>
      <c r="AU4" s="309"/>
      <c r="AV4" s="309"/>
      <c r="AW4" s="309"/>
      <c r="AX4" s="309"/>
      <c r="AY4" s="309"/>
      <c r="AZ4" s="309"/>
      <c r="BA4" s="309"/>
      <c r="BB4" s="309"/>
      <c r="BC4" s="309"/>
      <c r="BD4" s="309"/>
      <c r="BE4" s="309"/>
      <c r="BF4" s="309"/>
    </row>
    <row r="5" spans="1:58" s="40" customFormat="1" ht="15.5" x14ac:dyDescent="0.35">
      <c r="A5" s="313"/>
      <c r="B5" s="314" t="str">
        <f>'Finance Report'!B6</f>
        <v>Model Year 0</v>
      </c>
      <c r="C5" s="314">
        <v>2026</v>
      </c>
      <c r="D5" s="315">
        <f t="shared" ref="D5:AI5" si="0">C5+1</f>
        <v>2027</v>
      </c>
      <c r="E5" s="315">
        <f t="shared" si="0"/>
        <v>2028</v>
      </c>
      <c r="F5" s="315">
        <f t="shared" si="0"/>
        <v>2029</v>
      </c>
      <c r="G5" s="315">
        <f t="shared" si="0"/>
        <v>2030</v>
      </c>
      <c r="H5" s="315">
        <f t="shared" si="0"/>
        <v>2031</v>
      </c>
      <c r="I5" s="315">
        <f t="shared" si="0"/>
        <v>2032</v>
      </c>
      <c r="J5" s="315">
        <f t="shared" si="0"/>
        <v>2033</v>
      </c>
      <c r="K5" s="315">
        <f t="shared" si="0"/>
        <v>2034</v>
      </c>
      <c r="L5" s="315">
        <f t="shared" si="0"/>
        <v>2035</v>
      </c>
      <c r="M5" s="315">
        <f t="shared" si="0"/>
        <v>2036</v>
      </c>
      <c r="N5" s="315">
        <f t="shared" si="0"/>
        <v>2037</v>
      </c>
      <c r="O5" s="315">
        <f t="shared" si="0"/>
        <v>2038</v>
      </c>
      <c r="P5" s="315">
        <f t="shared" si="0"/>
        <v>2039</v>
      </c>
      <c r="Q5" s="315">
        <f t="shared" si="0"/>
        <v>2040</v>
      </c>
      <c r="R5" s="315">
        <f t="shared" si="0"/>
        <v>2041</v>
      </c>
      <c r="S5" s="315">
        <f t="shared" si="0"/>
        <v>2042</v>
      </c>
      <c r="T5" s="315">
        <f t="shared" si="0"/>
        <v>2043</v>
      </c>
      <c r="U5" s="315">
        <f t="shared" si="0"/>
        <v>2044</v>
      </c>
      <c r="V5" s="315">
        <f t="shared" si="0"/>
        <v>2045</v>
      </c>
      <c r="W5" s="315">
        <f t="shared" si="0"/>
        <v>2046</v>
      </c>
      <c r="X5" s="315">
        <f t="shared" si="0"/>
        <v>2047</v>
      </c>
      <c r="Y5" s="315">
        <f t="shared" si="0"/>
        <v>2048</v>
      </c>
      <c r="Z5" s="315">
        <f t="shared" si="0"/>
        <v>2049</v>
      </c>
      <c r="AA5" s="315">
        <f t="shared" si="0"/>
        <v>2050</v>
      </c>
      <c r="AB5" s="315">
        <f t="shared" si="0"/>
        <v>2051</v>
      </c>
      <c r="AC5" s="315">
        <f t="shared" si="0"/>
        <v>2052</v>
      </c>
      <c r="AD5" s="315">
        <f t="shared" si="0"/>
        <v>2053</v>
      </c>
      <c r="AE5" s="315">
        <f t="shared" si="0"/>
        <v>2054</v>
      </c>
      <c r="AF5" s="315">
        <f t="shared" si="0"/>
        <v>2055</v>
      </c>
      <c r="AG5" s="315">
        <f t="shared" si="0"/>
        <v>2056</v>
      </c>
      <c r="AH5" s="315">
        <f t="shared" si="0"/>
        <v>2057</v>
      </c>
      <c r="AI5" s="315">
        <f t="shared" si="0"/>
        <v>2058</v>
      </c>
      <c r="AJ5" s="315">
        <f t="shared" ref="AJ5:AZ5" si="1">AI5+1</f>
        <v>2059</v>
      </c>
      <c r="AK5" s="315">
        <f t="shared" si="1"/>
        <v>2060</v>
      </c>
      <c r="AL5" s="315">
        <f t="shared" si="1"/>
        <v>2061</v>
      </c>
      <c r="AM5" s="315">
        <f t="shared" si="1"/>
        <v>2062</v>
      </c>
      <c r="AN5" s="315">
        <f t="shared" si="1"/>
        <v>2063</v>
      </c>
      <c r="AO5" s="315">
        <f t="shared" si="1"/>
        <v>2064</v>
      </c>
      <c r="AP5" s="315">
        <f t="shared" si="1"/>
        <v>2065</v>
      </c>
      <c r="AQ5" s="315">
        <f t="shared" si="1"/>
        <v>2066</v>
      </c>
      <c r="AR5" s="315">
        <f t="shared" si="1"/>
        <v>2067</v>
      </c>
      <c r="AS5" s="315">
        <f t="shared" si="1"/>
        <v>2068</v>
      </c>
      <c r="AT5" s="315">
        <f t="shared" si="1"/>
        <v>2069</v>
      </c>
      <c r="AU5" s="315">
        <f t="shared" si="1"/>
        <v>2070</v>
      </c>
      <c r="AV5" s="315">
        <f t="shared" si="1"/>
        <v>2071</v>
      </c>
      <c r="AW5" s="315">
        <f t="shared" si="1"/>
        <v>2072</v>
      </c>
      <c r="AX5" s="315">
        <f t="shared" si="1"/>
        <v>2073</v>
      </c>
      <c r="AY5" s="315">
        <f t="shared" si="1"/>
        <v>2074</v>
      </c>
      <c r="AZ5" s="315">
        <f t="shared" si="1"/>
        <v>2075</v>
      </c>
      <c r="BA5" s="316"/>
      <c r="BB5" s="316"/>
      <c r="BC5" s="316"/>
      <c r="BD5" s="316"/>
      <c r="BE5" s="316"/>
      <c r="BF5" s="316"/>
    </row>
    <row r="6" spans="1:58" x14ac:dyDescent="0.3">
      <c r="A6" s="218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</row>
    <row r="7" spans="1:58" x14ac:dyDescent="0.3">
      <c r="A7" s="218"/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</row>
    <row r="8" spans="1:58" ht="15.5" x14ac:dyDescent="0.35">
      <c r="A8" s="317" t="s">
        <v>86</v>
      </c>
      <c r="B8" s="318">
        <v>12404.890000000005</v>
      </c>
      <c r="C8" s="318">
        <v>12404.89</v>
      </c>
      <c r="D8" s="318">
        <v>12404.89</v>
      </c>
      <c r="E8" s="318">
        <v>12404.889999999996</v>
      </c>
      <c r="F8" s="318">
        <v>12404.890000000001</v>
      </c>
      <c r="G8" s="318">
        <v>12404.890000000003</v>
      </c>
      <c r="H8" s="318">
        <v>12404.890000000003</v>
      </c>
      <c r="I8" s="318">
        <v>12404.890000000005</v>
      </c>
      <c r="J8" s="318">
        <v>12404.890000000014</v>
      </c>
      <c r="K8" s="318">
        <v>12404.89000000001</v>
      </c>
      <c r="L8" s="318">
        <v>12404.89000000001</v>
      </c>
      <c r="M8" s="318">
        <v>12404.890000000007</v>
      </c>
      <c r="N8" s="318">
        <v>12404.89000000001</v>
      </c>
      <c r="O8" s="318">
        <v>12404.89000000001</v>
      </c>
      <c r="P8" s="318">
        <v>12404.890000000007</v>
      </c>
      <c r="Q8" s="318">
        <v>12404.890000000009</v>
      </c>
      <c r="R8" s="318">
        <v>12404.890000000007</v>
      </c>
      <c r="S8" s="318">
        <v>12404.890000000009</v>
      </c>
      <c r="T8" s="318">
        <v>12404.890000000005</v>
      </c>
      <c r="U8" s="318">
        <v>12404.890000000003</v>
      </c>
      <c r="V8" s="318">
        <v>12404.890000000003</v>
      </c>
      <c r="W8" s="318">
        <v>12404.890000000005</v>
      </c>
      <c r="X8" s="318">
        <v>12404.890000000005</v>
      </c>
      <c r="Y8" s="318">
        <v>12404.890000000001</v>
      </c>
      <c r="Z8" s="318">
        <v>12404.890000000007</v>
      </c>
      <c r="AA8" s="318">
        <v>12404.890000000007</v>
      </c>
      <c r="AB8" s="318">
        <v>12404.890000000005</v>
      </c>
      <c r="AC8" s="318">
        <v>12404.890000000005</v>
      </c>
      <c r="AD8" s="318">
        <v>12404.890000000007</v>
      </c>
      <c r="AE8" s="318">
        <v>12404.890000000007</v>
      </c>
      <c r="AF8" s="318">
        <v>12404.890000000009</v>
      </c>
      <c r="AG8" s="318">
        <v>12404.890000000009</v>
      </c>
      <c r="AH8" s="318">
        <v>12404.89000000001</v>
      </c>
      <c r="AI8" s="318">
        <v>12404.89000000001</v>
      </c>
      <c r="AJ8" s="318">
        <v>12404.890000000009</v>
      </c>
      <c r="AK8" s="318">
        <v>12404.890000000009</v>
      </c>
      <c r="AL8" s="318">
        <v>12404.890000000014</v>
      </c>
      <c r="AM8" s="318">
        <v>12404.890000000012</v>
      </c>
      <c r="AN8" s="318">
        <v>12404.890000000012</v>
      </c>
      <c r="AO8" s="318">
        <v>12404.89000000001</v>
      </c>
      <c r="AP8" s="318">
        <v>12404.890000000007</v>
      </c>
      <c r="AQ8" s="318">
        <v>12404.890000000007</v>
      </c>
      <c r="AR8" s="318">
        <v>12404.890000000009</v>
      </c>
      <c r="AS8" s="318">
        <v>12404.890000000005</v>
      </c>
      <c r="AT8" s="318">
        <v>12404.890000000009</v>
      </c>
      <c r="AU8" s="318">
        <v>12404.89000000001</v>
      </c>
      <c r="AV8" s="318">
        <v>12404.890000000014</v>
      </c>
      <c r="AW8" s="318">
        <v>12404.890000000009</v>
      </c>
      <c r="AX8" s="318">
        <v>12404.890000000009</v>
      </c>
      <c r="AY8" s="318">
        <v>12404.89000000001</v>
      </c>
      <c r="AZ8" s="318">
        <v>12404.890000000001</v>
      </c>
      <c r="BA8" s="218"/>
      <c r="BB8" s="218"/>
      <c r="BC8" s="218"/>
      <c r="BD8" s="218"/>
      <c r="BE8" s="218"/>
      <c r="BF8" s="218"/>
    </row>
    <row r="9" spans="1:58" ht="15.5" x14ac:dyDescent="0.35">
      <c r="A9" s="317" t="s">
        <v>87</v>
      </c>
      <c r="B9" s="318">
        <v>8762.9799999999977</v>
      </c>
      <c r="C9" s="318">
        <v>8762.9800000000032</v>
      </c>
      <c r="D9" s="318">
        <v>8762.9800000000032</v>
      </c>
      <c r="E9" s="318">
        <v>8762.9800000000068</v>
      </c>
      <c r="F9" s="318">
        <v>8762.9800000000105</v>
      </c>
      <c r="G9" s="318">
        <v>8762.9800000000087</v>
      </c>
      <c r="H9" s="318">
        <v>8762.9800000000068</v>
      </c>
      <c r="I9" s="318">
        <v>8762.9800000000087</v>
      </c>
      <c r="J9" s="318">
        <v>8762.9800000000014</v>
      </c>
      <c r="K9" s="318">
        <v>8762.9800000000014</v>
      </c>
      <c r="L9" s="318">
        <v>8762.9799999999977</v>
      </c>
      <c r="M9" s="318">
        <v>8762.98</v>
      </c>
      <c r="N9" s="318">
        <v>8762.9800000000014</v>
      </c>
      <c r="O9" s="318">
        <v>8762.98</v>
      </c>
      <c r="P9" s="318">
        <v>8762.9800000000032</v>
      </c>
      <c r="Q9" s="318">
        <v>8762.9800000000014</v>
      </c>
      <c r="R9" s="318">
        <v>8762.9800000000014</v>
      </c>
      <c r="S9" s="318">
        <v>8762.9800000000032</v>
      </c>
      <c r="T9" s="318">
        <v>8762.9800000000014</v>
      </c>
      <c r="U9" s="318">
        <v>8762.9799999999977</v>
      </c>
      <c r="V9" s="318">
        <v>8762.9799999999977</v>
      </c>
      <c r="W9" s="318">
        <v>8762.9799999999977</v>
      </c>
      <c r="X9" s="318">
        <v>8762.9799999999977</v>
      </c>
      <c r="Y9" s="318">
        <v>8762.9800000000014</v>
      </c>
      <c r="Z9" s="318">
        <v>8762.9799999999959</v>
      </c>
      <c r="AA9" s="318">
        <v>8762.9799999999959</v>
      </c>
      <c r="AB9" s="318">
        <v>8762.9799999999959</v>
      </c>
      <c r="AC9" s="318">
        <v>8762.9799999999977</v>
      </c>
      <c r="AD9" s="318">
        <v>8762.9799999999977</v>
      </c>
      <c r="AE9" s="318">
        <v>8762.9800000000014</v>
      </c>
      <c r="AF9" s="318">
        <v>8762.9800000000068</v>
      </c>
      <c r="AG9" s="318">
        <v>8762.9800000000014</v>
      </c>
      <c r="AH9" s="318">
        <v>8762.9800000000014</v>
      </c>
      <c r="AI9" s="318">
        <v>8762.98</v>
      </c>
      <c r="AJ9" s="318">
        <v>8762.9799999999977</v>
      </c>
      <c r="AK9" s="318">
        <v>8762.9799999999959</v>
      </c>
      <c r="AL9" s="318">
        <v>8762.9799999999977</v>
      </c>
      <c r="AM9" s="318">
        <v>8762.9799999999977</v>
      </c>
      <c r="AN9" s="318">
        <v>8762.9799999999977</v>
      </c>
      <c r="AO9" s="318">
        <v>8762.9799999999977</v>
      </c>
      <c r="AP9" s="318">
        <v>8762.9799999999959</v>
      </c>
      <c r="AQ9" s="318">
        <v>8762.9799999999977</v>
      </c>
      <c r="AR9" s="318">
        <v>8762.9799999999977</v>
      </c>
      <c r="AS9" s="318">
        <v>8762.9799999999977</v>
      </c>
      <c r="AT9" s="318">
        <v>8762.9799999999977</v>
      </c>
      <c r="AU9" s="318">
        <v>8762.9799999999977</v>
      </c>
      <c r="AV9" s="318">
        <v>8762.9799999999977</v>
      </c>
      <c r="AW9" s="318">
        <v>8762.9800000000014</v>
      </c>
      <c r="AX9" s="318">
        <v>8762.9800000000032</v>
      </c>
      <c r="AY9" s="318">
        <v>8762.98</v>
      </c>
      <c r="AZ9" s="318">
        <v>8762.9799999999959</v>
      </c>
      <c r="BA9" s="218"/>
      <c r="BB9" s="218"/>
      <c r="BC9" s="218"/>
      <c r="BD9" s="218"/>
      <c r="BE9" s="218"/>
      <c r="BF9" s="218"/>
    </row>
    <row r="10" spans="1:58" ht="15.5" x14ac:dyDescent="0.35">
      <c r="A10" s="317" t="s">
        <v>88</v>
      </c>
      <c r="B10" s="318">
        <v>611.16999999999985</v>
      </c>
      <c r="C10" s="318">
        <v>611.16999999999985</v>
      </c>
      <c r="D10" s="318">
        <v>611.16999999999985</v>
      </c>
      <c r="E10" s="318">
        <v>611.16999999999985</v>
      </c>
      <c r="F10" s="318">
        <v>611.16999999999985</v>
      </c>
      <c r="G10" s="318">
        <v>611.16999999999985</v>
      </c>
      <c r="H10" s="318">
        <v>611.16999999999985</v>
      </c>
      <c r="I10" s="318">
        <v>611.16999999999985</v>
      </c>
      <c r="J10" s="318">
        <v>611.16999999999985</v>
      </c>
      <c r="K10" s="318">
        <v>611.16999999999996</v>
      </c>
      <c r="L10" s="318">
        <v>611.16999999999996</v>
      </c>
      <c r="M10" s="318">
        <v>611.16999999999996</v>
      </c>
      <c r="N10" s="318">
        <v>611.16999999999996</v>
      </c>
      <c r="O10" s="318">
        <v>611.16999999999996</v>
      </c>
      <c r="P10" s="318">
        <v>611.16999999999996</v>
      </c>
      <c r="Q10" s="318">
        <v>611.16999999999996</v>
      </c>
      <c r="R10" s="318">
        <v>611.16999999999996</v>
      </c>
      <c r="S10" s="318">
        <v>611.16999999999996</v>
      </c>
      <c r="T10" s="318">
        <v>611.16999999999996</v>
      </c>
      <c r="U10" s="318">
        <v>611.16999999999996</v>
      </c>
      <c r="V10" s="318">
        <v>611.16999999999996</v>
      </c>
      <c r="W10" s="318">
        <v>611.16999999999996</v>
      </c>
      <c r="X10" s="318">
        <v>611.16999999999996</v>
      </c>
      <c r="Y10" s="318">
        <v>611.16999999999996</v>
      </c>
      <c r="Z10" s="318">
        <v>611.16999999999996</v>
      </c>
      <c r="AA10" s="318">
        <v>611.16999999999996</v>
      </c>
      <c r="AB10" s="318">
        <v>611.16999999999996</v>
      </c>
      <c r="AC10" s="318">
        <v>611.16999999999996</v>
      </c>
      <c r="AD10" s="318">
        <v>611.16999999999996</v>
      </c>
      <c r="AE10" s="318">
        <v>611.16999999999996</v>
      </c>
      <c r="AF10" s="318">
        <v>611.16999999999996</v>
      </c>
      <c r="AG10" s="318">
        <v>611.16999999999996</v>
      </c>
      <c r="AH10" s="318">
        <v>611.16999999999996</v>
      </c>
      <c r="AI10" s="318">
        <v>611.16999999999996</v>
      </c>
      <c r="AJ10" s="318">
        <v>611.16999999999985</v>
      </c>
      <c r="AK10" s="318">
        <v>611.16999999999985</v>
      </c>
      <c r="AL10" s="318">
        <v>611.16999999999985</v>
      </c>
      <c r="AM10" s="318">
        <v>611.16999999999985</v>
      </c>
      <c r="AN10" s="318">
        <v>611.16999999999985</v>
      </c>
      <c r="AO10" s="318">
        <v>611.16999999999985</v>
      </c>
      <c r="AP10" s="318">
        <v>611.16999999999985</v>
      </c>
      <c r="AQ10" s="318">
        <v>611.16999999999985</v>
      </c>
      <c r="AR10" s="318">
        <v>611.16999999999985</v>
      </c>
      <c r="AS10" s="318">
        <v>611.16999999999985</v>
      </c>
      <c r="AT10" s="318">
        <v>611.16999999999985</v>
      </c>
      <c r="AU10" s="318">
        <v>611.16999999999985</v>
      </c>
      <c r="AV10" s="318">
        <v>611.16999999999985</v>
      </c>
      <c r="AW10" s="318">
        <v>611.16999999999985</v>
      </c>
      <c r="AX10" s="318">
        <v>611.16999999999985</v>
      </c>
      <c r="AY10" s="318">
        <v>611.16999999999985</v>
      </c>
      <c r="AZ10" s="318">
        <v>611.16999999999985</v>
      </c>
      <c r="BA10" s="218"/>
      <c r="BB10" s="218"/>
      <c r="BC10" s="218"/>
      <c r="BD10" s="218"/>
      <c r="BE10" s="218"/>
      <c r="BF10" s="218"/>
    </row>
    <row r="11" spans="1:58" ht="15.5" x14ac:dyDescent="0.35">
      <c r="A11" s="317" t="s">
        <v>89</v>
      </c>
      <c r="B11" s="318">
        <v>3030.7400000000011</v>
      </c>
      <c r="C11" s="318">
        <v>3030.7400000000011</v>
      </c>
      <c r="D11" s="318">
        <v>3030.7400000000011</v>
      </c>
      <c r="E11" s="318">
        <v>3030.7400000000011</v>
      </c>
      <c r="F11" s="318">
        <v>3030.7400000000011</v>
      </c>
      <c r="G11" s="318">
        <v>3030.7400000000011</v>
      </c>
      <c r="H11" s="318">
        <v>3030.7400000000011</v>
      </c>
      <c r="I11" s="318">
        <v>3030.7400000000016</v>
      </c>
      <c r="J11" s="318">
        <v>3030.7400000000016</v>
      </c>
      <c r="K11" s="318">
        <v>3030.7400000000016</v>
      </c>
      <c r="L11" s="318">
        <v>3030.7400000000016</v>
      </c>
      <c r="M11" s="318">
        <v>3030.7400000000016</v>
      </c>
      <c r="N11" s="318">
        <v>3030.7400000000016</v>
      </c>
      <c r="O11" s="318">
        <v>3030.7400000000016</v>
      </c>
      <c r="P11" s="318">
        <v>3030.7400000000016</v>
      </c>
      <c r="Q11" s="318">
        <v>3030.7400000000016</v>
      </c>
      <c r="R11" s="318">
        <v>3030.7400000000016</v>
      </c>
      <c r="S11" s="318">
        <v>3030.7400000000016</v>
      </c>
      <c r="T11" s="318">
        <v>3030.7400000000016</v>
      </c>
      <c r="U11" s="318">
        <v>3030.7400000000016</v>
      </c>
      <c r="V11" s="318">
        <v>3030.7400000000021</v>
      </c>
      <c r="W11" s="318">
        <v>3030.7400000000021</v>
      </c>
      <c r="X11" s="318">
        <v>3030.7400000000021</v>
      </c>
      <c r="Y11" s="318">
        <v>3030.7400000000021</v>
      </c>
      <c r="Z11" s="318">
        <v>3030.7400000000021</v>
      </c>
      <c r="AA11" s="318">
        <v>3030.7400000000021</v>
      </c>
      <c r="AB11" s="318">
        <v>3030.7400000000021</v>
      </c>
      <c r="AC11" s="318">
        <v>3030.7400000000021</v>
      </c>
      <c r="AD11" s="318">
        <v>3030.7400000000021</v>
      </c>
      <c r="AE11" s="318">
        <v>3030.7400000000021</v>
      </c>
      <c r="AF11" s="318">
        <v>3030.7400000000021</v>
      </c>
      <c r="AG11" s="318">
        <v>3030.7400000000021</v>
      </c>
      <c r="AH11" s="318">
        <v>3030.7400000000021</v>
      </c>
      <c r="AI11" s="318">
        <v>3030.7400000000021</v>
      </c>
      <c r="AJ11" s="318">
        <v>3030.7400000000021</v>
      </c>
      <c r="AK11" s="318">
        <v>3030.7400000000021</v>
      </c>
      <c r="AL11" s="318">
        <v>3030.7400000000021</v>
      </c>
      <c r="AM11" s="318">
        <v>3030.7400000000021</v>
      </c>
      <c r="AN11" s="318">
        <v>3030.7400000000021</v>
      </c>
      <c r="AO11" s="318">
        <v>3030.7400000000021</v>
      </c>
      <c r="AP11" s="318">
        <v>3030.7400000000021</v>
      </c>
      <c r="AQ11" s="318">
        <v>3030.7400000000021</v>
      </c>
      <c r="AR11" s="318">
        <v>3030.7400000000016</v>
      </c>
      <c r="AS11" s="318">
        <v>3030.7400000000016</v>
      </c>
      <c r="AT11" s="318">
        <v>3030.7400000000016</v>
      </c>
      <c r="AU11" s="318">
        <v>3030.7400000000016</v>
      </c>
      <c r="AV11" s="318">
        <v>3030.7400000000016</v>
      </c>
      <c r="AW11" s="318">
        <v>3030.7400000000016</v>
      </c>
      <c r="AX11" s="318">
        <v>3030.7400000000016</v>
      </c>
      <c r="AY11" s="318">
        <v>3030.7400000000016</v>
      </c>
      <c r="AZ11" s="318">
        <v>3030.7400000000016</v>
      </c>
      <c r="BA11" s="218"/>
      <c r="BB11" s="218"/>
      <c r="BC11" s="218"/>
      <c r="BD11" s="218"/>
      <c r="BE11" s="218"/>
      <c r="BF11" s="218"/>
    </row>
    <row r="12" spans="1:58" ht="15.5" x14ac:dyDescent="0.35">
      <c r="A12" s="317"/>
      <c r="B12" s="318"/>
      <c r="C12" s="319"/>
      <c r="D12" s="319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218"/>
      <c r="BB12" s="218"/>
      <c r="BC12" s="218"/>
      <c r="BD12" s="218"/>
      <c r="BE12" s="218"/>
      <c r="BF12" s="218"/>
    </row>
    <row r="13" spans="1:58" ht="20" x14ac:dyDescent="0.4">
      <c r="A13" s="321" t="s">
        <v>234</v>
      </c>
      <c r="B13" s="318"/>
      <c r="C13" s="318"/>
      <c r="D13" s="3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</row>
    <row r="14" spans="1:58" ht="18" x14ac:dyDescent="0.4">
      <c r="A14" s="322" t="s">
        <v>235</v>
      </c>
      <c r="B14" s="318"/>
      <c r="C14" s="323">
        <f t="shared" ref="C14:AH14" si="2">C83-B83+C194</f>
        <v>74820.925514000352</v>
      </c>
      <c r="D14" s="323">
        <f t="shared" si="2"/>
        <v>77423.028507999974</v>
      </c>
      <c r="E14" s="323">
        <f t="shared" si="2"/>
        <v>74564.567432039825</v>
      </c>
      <c r="F14" s="323">
        <f t="shared" si="2"/>
        <v>75039.033247079904</v>
      </c>
      <c r="G14" s="323">
        <f t="shared" si="2"/>
        <v>86678.132975320303</v>
      </c>
      <c r="H14" s="323">
        <f t="shared" si="2"/>
        <v>91701.631722080085</v>
      </c>
      <c r="I14" s="323">
        <f t="shared" si="2"/>
        <v>86770.039493659831</v>
      </c>
      <c r="J14" s="323">
        <f t="shared" si="2"/>
        <v>77275.056024220306</v>
      </c>
      <c r="K14" s="323">
        <f t="shared" si="2"/>
        <v>78202.718179119751</v>
      </c>
      <c r="L14" s="323">
        <f t="shared" si="2"/>
        <v>69820.166963480253</v>
      </c>
      <c r="M14" s="323">
        <f t="shared" si="2"/>
        <v>91471.051587880022</v>
      </c>
      <c r="N14" s="323">
        <f t="shared" si="2"/>
        <v>112703.3979920398</v>
      </c>
      <c r="O14" s="323">
        <f t="shared" si="2"/>
        <v>146574.15583789971</v>
      </c>
      <c r="P14" s="323">
        <f t="shared" si="2"/>
        <v>88640.961275620473</v>
      </c>
      <c r="Q14" s="323">
        <f t="shared" si="2"/>
        <v>63332.754467299907</v>
      </c>
      <c r="R14" s="323">
        <f t="shared" si="2"/>
        <v>85998.305358700061</v>
      </c>
      <c r="S14" s="323">
        <f t="shared" si="2"/>
        <v>56598.039214719509</v>
      </c>
      <c r="T14" s="323">
        <f t="shared" si="2"/>
        <v>75895.587525740222</v>
      </c>
      <c r="U14" s="323">
        <f t="shared" si="2"/>
        <v>41786.99899976013</v>
      </c>
      <c r="V14" s="323">
        <f t="shared" si="2"/>
        <v>119765.14856238014</v>
      </c>
      <c r="W14" s="323">
        <f t="shared" si="2"/>
        <v>143914.4587821599</v>
      </c>
      <c r="X14" s="323">
        <f t="shared" si="2"/>
        <v>75932.960330999966</v>
      </c>
      <c r="Y14" s="323">
        <f t="shared" si="2"/>
        <v>58603.864482480101</v>
      </c>
      <c r="Z14" s="323">
        <f t="shared" si="2"/>
        <v>20117.546922320093</v>
      </c>
      <c r="AA14" s="323">
        <f t="shared" si="2"/>
        <v>40509.450285159866</v>
      </c>
      <c r="AB14" s="323">
        <f t="shared" si="2"/>
        <v>-23760.364512959844</v>
      </c>
      <c r="AC14" s="323">
        <f t="shared" si="2"/>
        <v>56806.803330499912</v>
      </c>
      <c r="AD14" s="323">
        <f t="shared" si="2"/>
        <v>81469.398172179906</v>
      </c>
      <c r="AE14" s="323">
        <f t="shared" si="2"/>
        <v>59706.294564540141</v>
      </c>
      <c r="AF14" s="323">
        <f t="shared" si="2"/>
        <v>3957.3446031800704</v>
      </c>
      <c r="AG14" s="323">
        <f t="shared" si="2"/>
        <v>-24062.248672120302</v>
      </c>
      <c r="AH14" s="323">
        <f t="shared" si="2"/>
        <v>73003.503778440325</v>
      </c>
      <c r="AI14" s="323">
        <f t="shared" ref="AI14:AZ14" si="3">AI83-AH83+AI194</f>
        <v>49786.03026238014</v>
      </c>
      <c r="AJ14" s="323">
        <f t="shared" si="3"/>
        <v>28621.424611599519</v>
      </c>
      <c r="AK14" s="323">
        <f t="shared" si="3"/>
        <v>28147.73918492021</v>
      </c>
      <c r="AL14" s="323">
        <f t="shared" si="3"/>
        <v>90222.56625524025</v>
      </c>
      <c r="AM14" s="323">
        <f t="shared" si="3"/>
        <v>114833.80761513463</v>
      </c>
      <c r="AN14" s="323">
        <f t="shared" si="3"/>
        <v>19703.506889772165</v>
      </c>
      <c r="AO14" s="323">
        <f t="shared" si="3"/>
        <v>18087.089215830783</v>
      </c>
      <c r="AP14" s="323">
        <f t="shared" si="3"/>
        <v>9563.0537482302025</v>
      </c>
      <c r="AQ14" s="323">
        <f t="shared" si="3"/>
        <v>52398.275395122386</v>
      </c>
      <c r="AR14" s="323">
        <f t="shared" si="3"/>
        <v>64415.247542147263</v>
      </c>
      <c r="AS14" s="323">
        <f t="shared" si="3"/>
        <v>39239.109434486163</v>
      </c>
      <c r="AT14" s="323">
        <f t="shared" si="3"/>
        <v>42831.396112462549</v>
      </c>
      <c r="AU14" s="323">
        <f t="shared" si="3"/>
        <v>15507.535635869339</v>
      </c>
      <c r="AV14" s="323">
        <f t="shared" si="3"/>
        <v>-4449.3726589524158</v>
      </c>
      <c r="AW14" s="323">
        <f t="shared" si="3"/>
        <v>78879.615037976648</v>
      </c>
      <c r="AX14" s="323">
        <f t="shared" si="3"/>
        <v>32976.171180019875</v>
      </c>
      <c r="AY14" s="323">
        <f t="shared" si="3"/>
        <v>36667.120199280296</v>
      </c>
      <c r="AZ14" s="323">
        <f t="shared" si="3"/>
        <v>-25910.360064040113</v>
      </c>
      <c r="BA14" s="218"/>
      <c r="BB14" s="218"/>
      <c r="BC14" s="218"/>
      <c r="BD14" s="218"/>
      <c r="BE14" s="218"/>
      <c r="BF14" s="218"/>
    </row>
    <row r="15" spans="1:58" ht="18" x14ac:dyDescent="0.4">
      <c r="A15" s="322" t="s">
        <v>236</v>
      </c>
      <c r="B15" s="318"/>
      <c r="C15" s="323">
        <f t="shared" ref="C15:AH15" si="4">C83-B83</f>
        <v>11720.518850000342</v>
      </c>
      <c r="D15" s="323">
        <f t="shared" si="4"/>
        <v>71508.95438999997</v>
      </c>
      <c r="E15" s="323">
        <f t="shared" si="4"/>
        <v>-12553.940746720182</v>
      </c>
      <c r="F15" s="323">
        <f t="shared" si="4"/>
        <v>49162.145033079898</v>
      </c>
      <c r="G15" s="323">
        <f t="shared" si="4"/>
        <v>58722.198086320306</v>
      </c>
      <c r="H15" s="323">
        <f t="shared" si="4"/>
        <v>88014.817514080089</v>
      </c>
      <c r="I15" s="323">
        <f t="shared" si="4"/>
        <v>-12326.423198680161</v>
      </c>
      <c r="J15" s="323">
        <f t="shared" si="4"/>
        <v>-38443.283017979702</v>
      </c>
      <c r="K15" s="323">
        <f t="shared" si="4"/>
        <v>-10837.189310180256</v>
      </c>
      <c r="L15" s="323">
        <f t="shared" si="4"/>
        <v>-11830.297835819772</v>
      </c>
      <c r="M15" s="323">
        <f t="shared" si="4"/>
        <v>25464.147706200019</v>
      </c>
      <c r="N15" s="323">
        <f t="shared" si="4"/>
        <v>-80758.176455720211</v>
      </c>
      <c r="O15" s="323">
        <f t="shared" si="4"/>
        <v>115917.28696685971</v>
      </c>
      <c r="P15" s="323">
        <f t="shared" si="4"/>
        <v>-45127.473604839528</v>
      </c>
      <c r="Q15" s="323">
        <f t="shared" si="4"/>
        <v>-69357.306321700104</v>
      </c>
      <c r="R15" s="323">
        <f t="shared" si="4"/>
        <v>428.56970770005137</v>
      </c>
      <c r="S15" s="323">
        <f t="shared" si="4"/>
        <v>41966.428365719505</v>
      </c>
      <c r="T15" s="323">
        <f t="shared" si="4"/>
        <v>51119.519149740227</v>
      </c>
      <c r="U15" s="323">
        <f t="shared" si="4"/>
        <v>-4413.9018909998704</v>
      </c>
      <c r="V15" s="323">
        <f t="shared" si="4"/>
        <v>86581.182989220135</v>
      </c>
      <c r="W15" s="323">
        <f t="shared" si="4"/>
        <v>126342.0105298399</v>
      </c>
      <c r="X15" s="323">
        <f t="shared" si="4"/>
        <v>-5024.2850607256405</v>
      </c>
      <c r="Y15" s="323">
        <f t="shared" si="4"/>
        <v>-108364.45886975434</v>
      </c>
      <c r="Z15" s="323">
        <f t="shared" si="4"/>
        <v>-417176.36167443998</v>
      </c>
      <c r="AA15" s="323">
        <f t="shared" si="4"/>
        <v>40509.450285159866</v>
      </c>
      <c r="AB15" s="323">
        <f t="shared" si="4"/>
        <v>-23760.364512959844</v>
      </c>
      <c r="AC15" s="323">
        <f t="shared" si="4"/>
        <v>56806.803330499912</v>
      </c>
      <c r="AD15" s="323">
        <f t="shared" si="4"/>
        <v>70254.267847179901</v>
      </c>
      <c r="AE15" s="323">
        <f t="shared" si="4"/>
        <v>18339.750866260147</v>
      </c>
      <c r="AF15" s="323">
        <f t="shared" si="4"/>
        <v>3957.3446031800704</v>
      </c>
      <c r="AG15" s="323">
        <f t="shared" si="4"/>
        <v>-52917.277128120302</v>
      </c>
      <c r="AH15" s="323">
        <f t="shared" si="4"/>
        <v>28001.592103440315</v>
      </c>
      <c r="AI15" s="323">
        <f t="shared" ref="AI15:AZ15" si="5">AI83-AH83</f>
        <v>49786.03026238014</v>
      </c>
      <c r="AJ15" s="323">
        <f t="shared" si="5"/>
        <v>-66004.736153500504</v>
      </c>
      <c r="AK15" s="323">
        <f t="shared" si="5"/>
        <v>28147.73918492021</v>
      </c>
      <c r="AL15" s="323">
        <f t="shared" si="5"/>
        <v>69837.140774840256</v>
      </c>
      <c r="AM15" s="323">
        <f t="shared" si="5"/>
        <v>114833.80761513463</v>
      </c>
      <c r="AN15" s="323">
        <f t="shared" si="5"/>
        <v>-90781.809899367858</v>
      </c>
      <c r="AO15" s="323">
        <f t="shared" si="5"/>
        <v>-123276.42372346926</v>
      </c>
      <c r="AP15" s="323">
        <f t="shared" si="5"/>
        <v>5896.4317122302018</v>
      </c>
      <c r="AQ15" s="323">
        <f t="shared" si="5"/>
        <v>-14853.409410877619</v>
      </c>
      <c r="AR15" s="323">
        <f t="shared" si="5"/>
        <v>2750.6753355072578</v>
      </c>
      <c r="AS15" s="323">
        <f t="shared" si="5"/>
        <v>-129724.41734941385</v>
      </c>
      <c r="AT15" s="323">
        <f t="shared" si="5"/>
        <v>36406.047445462551</v>
      </c>
      <c r="AU15" s="323">
        <f t="shared" si="5"/>
        <v>-68985.298056130647</v>
      </c>
      <c r="AV15" s="323">
        <f t="shared" si="5"/>
        <v>-122848.96342939243</v>
      </c>
      <c r="AW15" s="323">
        <f t="shared" si="5"/>
        <v>76071.636582356645</v>
      </c>
      <c r="AX15" s="323">
        <f t="shared" si="5"/>
        <v>31296.587826239876</v>
      </c>
      <c r="AY15" s="323">
        <f t="shared" si="5"/>
        <v>-153530.80374519969</v>
      </c>
      <c r="AZ15" s="323">
        <f t="shared" si="5"/>
        <v>-223258.07872080011</v>
      </c>
      <c r="BA15" s="218"/>
      <c r="BB15" s="218"/>
      <c r="BC15" s="218"/>
      <c r="BD15" s="218"/>
      <c r="BE15" s="218"/>
      <c r="BF15" s="218"/>
    </row>
    <row r="16" spans="1:58" ht="18" x14ac:dyDescent="0.4">
      <c r="A16" s="322"/>
      <c r="B16" s="318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  <c r="AZ16" s="323"/>
      <c r="BA16" s="218"/>
      <c r="BB16" s="218"/>
      <c r="BC16" s="218"/>
      <c r="BD16" s="218"/>
      <c r="BE16" s="218"/>
      <c r="BF16" s="218"/>
    </row>
    <row r="17" spans="1:58" ht="18" hidden="1" x14ac:dyDescent="0.4">
      <c r="A17" s="41" t="s">
        <v>237</v>
      </c>
      <c r="B17" s="42">
        <f t="shared" ref="B17:AG17" si="6">B83+B270</f>
        <v>844985.2062349997</v>
      </c>
      <c r="C17" s="42">
        <f t="shared" si="6"/>
        <v>856705.72508500004</v>
      </c>
      <c r="D17" s="42">
        <f t="shared" si="6"/>
        <v>928214.67947500001</v>
      </c>
      <c r="E17" s="42">
        <f t="shared" si="6"/>
        <v>915660.73872827983</v>
      </c>
      <c r="F17" s="42">
        <f t="shared" si="6"/>
        <v>964822.88376135973</v>
      </c>
      <c r="G17" s="42">
        <f t="shared" si="6"/>
        <v>1023545.08184768</v>
      </c>
      <c r="H17" s="42">
        <f t="shared" si="6"/>
        <v>1111559.8993617601</v>
      </c>
      <c r="I17" s="42">
        <f t="shared" si="6"/>
        <v>1099233.47616308</v>
      </c>
      <c r="J17" s="42">
        <f t="shared" si="6"/>
        <v>1060790.1931451003</v>
      </c>
      <c r="K17" s="42">
        <f t="shared" si="6"/>
        <v>1049953.00383492</v>
      </c>
      <c r="L17" s="42">
        <f t="shared" si="6"/>
        <v>1038122.7059991002</v>
      </c>
      <c r="M17" s="42">
        <f t="shared" si="6"/>
        <v>1063586.8537053003</v>
      </c>
      <c r="N17" s="42">
        <f t="shared" si="6"/>
        <v>982828.67724958004</v>
      </c>
      <c r="O17" s="42">
        <f t="shared" si="6"/>
        <v>1098745.9642164398</v>
      </c>
      <c r="P17" s="42">
        <f t="shared" si="6"/>
        <v>1053618.4906116002</v>
      </c>
      <c r="Q17" s="42">
        <f t="shared" si="6"/>
        <v>984261.18428990012</v>
      </c>
      <c r="R17" s="42">
        <f t="shared" si="6"/>
        <v>984689.75399760017</v>
      </c>
      <c r="S17" s="42">
        <f t="shared" si="6"/>
        <v>1026656.1823633197</v>
      </c>
      <c r="T17" s="42">
        <f t="shared" si="6"/>
        <v>1077775.7015130599</v>
      </c>
      <c r="U17" s="42">
        <f t="shared" si="6"/>
        <v>1073361.79962206</v>
      </c>
      <c r="V17" s="42">
        <f t="shared" si="6"/>
        <v>1159942.9826112802</v>
      </c>
      <c r="W17" s="42">
        <f t="shared" si="6"/>
        <v>1286284.9931411201</v>
      </c>
      <c r="X17" s="42">
        <f t="shared" si="6"/>
        <v>1281260.7080803944</v>
      </c>
      <c r="Y17" s="42">
        <f t="shared" si="6"/>
        <v>1172896.2492106401</v>
      </c>
      <c r="Z17" s="42">
        <f t="shared" si="6"/>
        <v>755719.88753620011</v>
      </c>
      <c r="AA17" s="42">
        <f t="shared" si="6"/>
        <v>796229.33782135998</v>
      </c>
      <c r="AB17" s="42">
        <f t="shared" si="6"/>
        <v>772468.97330840013</v>
      </c>
      <c r="AC17" s="42">
        <f t="shared" si="6"/>
        <v>829275.77663890005</v>
      </c>
      <c r="AD17" s="42">
        <f t="shared" si="6"/>
        <v>899530.04448607995</v>
      </c>
      <c r="AE17" s="42">
        <f t="shared" si="6"/>
        <v>917869.79535234009</v>
      </c>
      <c r="AF17" s="42">
        <f t="shared" si="6"/>
        <v>921827.13995552016</v>
      </c>
      <c r="AG17" s="42">
        <f t="shared" si="6"/>
        <v>868909.86282739986</v>
      </c>
      <c r="AH17" s="42">
        <f t="shared" ref="AH17:AZ17" si="7">AH83+AH270</f>
        <v>896911.45493084018</v>
      </c>
      <c r="AI17" s="42">
        <f t="shared" si="7"/>
        <v>946697.48519322032</v>
      </c>
      <c r="AJ17" s="42">
        <f t="shared" si="7"/>
        <v>880692.74903971981</v>
      </c>
      <c r="AK17" s="42">
        <f t="shared" si="7"/>
        <v>908840.48822464002</v>
      </c>
      <c r="AL17" s="42">
        <f t="shared" si="7"/>
        <v>978677.62899948028</v>
      </c>
      <c r="AM17" s="42">
        <f t="shared" si="7"/>
        <v>1093511.4366146149</v>
      </c>
      <c r="AN17" s="42">
        <f t="shared" si="7"/>
        <v>1002729.6267152471</v>
      </c>
      <c r="AO17" s="42">
        <f t="shared" si="7"/>
        <v>879453.2029917778</v>
      </c>
      <c r="AP17" s="42">
        <f t="shared" si="7"/>
        <v>885349.634704008</v>
      </c>
      <c r="AQ17" s="42">
        <f t="shared" si="7"/>
        <v>870496.22529313038</v>
      </c>
      <c r="AR17" s="42">
        <f t="shared" si="7"/>
        <v>873246.90062863764</v>
      </c>
      <c r="AS17" s="42">
        <f t="shared" si="7"/>
        <v>743522.48327922379</v>
      </c>
      <c r="AT17" s="42">
        <f t="shared" si="7"/>
        <v>779928.53072468634</v>
      </c>
      <c r="AU17" s="42">
        <f t="shared" si="7"/>
        <v>710943.23266855569</v>
      </c>
      <c r="AV17" s="42">
        <f t="shared" si="7"/>
        <v>588094.26923916326</v>
      </c>
      <c r="AW17" s="42">
        <f t="shared" si="7"/>
        <v>664165.9058215199</v>
      </c>
      <c r="AX17" s="42">
        <f t="shared" si="7"/>
        <v>695462.49364775978</v>
      </c>
      <c r="AY17" s="42">
        <f t="shared" si="7"/>
        <v>541931.68990256009</v>
      </c>
      <c r="AZ17" s="42">
        <f t="shared" si="7"/>
        <v>318673.61118175997</v>
      </c>
      <c r="BA17" s="218"/>
      <c r="BB17" s="324">
        <f>MAX(C17:AZ17)</f>
        <v>1286284.9931411201</v>
      </c>
      <c r="BC17" s="218"/>
      <c r="BD17" s="218"/>
      <c r="BE17" s="218"/>
      <c r="BF17" s="218"/>
    </row>
    <row r="18" spans="1:58" ht="18" hidden="1" x14ac:dyDescent="0.4">
      <c r="A18" s="41" t="s">
        <v>238</v>
      </c>
      <c r="B18" s="42"/>
      <c r="C18" s="42">
        <f>C14+C270</f>
        <v>74820.925514000352</v>
      </c>
      <c r="D18" s="42">
        <f t="shared" ref="D18:AI18" si="8">D14+(D270-C270)</f>
        <v>77423.028507999974</v>
      </c>
      <c r="E18" s="42">
        <f t="shared" si="8"/>
        <v>74564.567432039825</v>
      </c>
      <c r="F18" s="42">
        <f t="shared" si="8"/>
        <v>75039.033247079904</v>
      </c>
      <c r="G18" s="42">
        <f t="shared" si="8"/>
        <v>86678.132975320303</v>
      </c>
      <c r="H18" s="42">
        <f t="shared" si="8"/>
        <v>91701.631722080085</v>
      </c>
      <c r="I18" s="42">
        <f t="shared" si="8"/>
        <v>86770.039493659831</v>
      </c>
      <c r="J18" s="42">
        <f t="shared" si="8"/>
        <v>77275.056024220306</v>
      </c>
      <c r="K18" s="42">
        <f t="shared" si="8"/>
        <v>78202.718179119751</v>
      </c>
      <c r="L18" s="42">
        <f t="shared" si="8"/>
        <v>69820.166963480253</v>
      </c>
      <c r="M18" s="42">
        <f t="shared" si="8"/>
        <v>91471.051587880022</v>
      </c>
      <c r="N18" s="42">
        <f t="shared" si="8"/>
        <v>112703.3979920398</v>
      </c>
      <c r="O18" s="42">
        <f t="shared" si="8"/>
        <v>146574.15583789971</v>
      </c>
      <c r="P18" s="42">
        <f t="shared" si="8"/>
        <v>88640.961275620473</v>
      </c>
      <c r="Q18" s="42">
        <f t="shared" si="8"/>
        <v>63332.754467299907</v>
      </c>
      <c r="R18" s="42">
        <f t="shared" si="8"/>
        <v>85998.305358700061</v>
      </c>
      <c r="S18" s="42">
        <f t="shared" si="8"/>
        <v>56598.039214719509</v>
      </c>
      <c r="T18" s="42">
        <f t="shared" si="8"/>
        <v>75895.587525740222</v>
      </c>
      <c r="U18" s="42">
        <f t="shared" si="8"/>
        <v>41786.99899976013</v>
      </c>
      <c r="V18" s="42">
        <f t="shared" si="8"/>
        <v>119765.14856238014</v>
      </c>
      <c r="W18" s="42">
        <f t="shared" si="8"/>
        <v>143914.4587821599</v>
      </c>
      <c r="X18" s="42">
        <f t="shared" si="8"/>
        <v>75932.960330999966</v>
      </c>
      <c r="Y18" s="42">
        <f t="shared" si="8"/>
        <v>58603.864482480101</v>
      </c>
      <c r="Z18" s="42">
        <f t="shared" si="8"/>
        <v>20117.546922320093</v>
      </c>
      <c r="AA18" s="42">
        <f t="shared" si="8"/>
        <v>40509.450285159866</v>
      </c>
      <c r="AB18" s="42">
        <f t="shared" si="8"/>
        <v>-23760.364512959844</v>
      </c>
      <c r="AC18" s="42">
        <f t="shared" si="8"/>
        <v>56806.803330499912</v>
      </c>
      <c r="AD18" s="42">
        <f t="shared" si="8"/>
        <v>81469.398172179906</v>
      </c>
      <c r="AE18" s="42">
        <f t="shared" si="8"/>
        <v>59706.294564540141</v>
      </c>
      <c r="AF18" s="42">
        <f t="shared" si="8"/>
        <v>3957.3446031800704</v>
      </c>
      <c r="AG18" s="42">
        <f t="shared" si="8"/>
        <v>-24062.248672120302</v>
      </c>
      <c r="AH18" s="42">
        <f t="shared" si="8"/>
        <v>73003.503778440325</v>
      </c>
      <c r="AI18" s="42">
        <f t="shared" si="8"/>
        <v>49786.03026238014</v>
      </c>
      <c r="AJ18" s="42">
        <f t="shared" ref="AJ18:AZ18" si="9">AJ14+(AJ270-AI270)</f>
        <v>28621.424611599519</v>
      </c>
      <c r="AK18" s="42">
        <f t="shared" si="9"/>
        <v>28147.73918492021</v>
      </c>
      <c r="AL18" s="42">
        <f t="shared" si="9"/>
        <v>90222.56625524025</v>
      </c>
      <c r="AM18" s="42">
        <f t="shared" si="9"/>
        <v>114833.80761513463</v>
      </c>
      <c r="AN18" s="42">
        <f t="shared" si="9"/>
        <v>19703.506889772165</v>
      </c>
      <c r="AO18" s="42">
        <f t="shared" si="9"/>
        <v>18087.089215830783</v>
      </c>
      <c r="AP18" s="42">
        <f t="shared" si="9"/>
        <v>9563.0537482302025</v>
      </c>
      <c r="AQ18" s="42">
        <f t="shared" si="9"/>
        <v>52398.275395122386</v>
      </c>
      <c r="AR18" s="42">
        <f t="shared" si="9"/>
        <v>64415.247542147263</v>
      </c>
      <c r="AS18" s="42">
        <f t="shared" si="9"/>
        <v>39239.109434486163</v>
      </c>
      <c r="AT18" s="42">
        <f t="shared" si="9"/>
        <v>42831.396112462549</v>
      </c>
      <c r="AU18" s="42">
        <f t="shared" si="9"/>
        <v>15507.535635869339</v>
      </c>
      <c r="AV18" s="42">
        <f t="shared" si="9"/>
        <v>-4449.3726589524158</v>
      </c>
      <c r="AW18" s="42">
        <f t="shared" si="9"/>
        <v>78879.615037976648</v>
      </c>
      <c r="AX18" s="42">
        <f t="shared" si="9"/>
        <v>32976.171180019875</v>
      </c>
      <c r="AY18" s="42">
        <f t="shared" si="9"/>
        <v>36667.120199280296</v>
      </c>
      <c r="AZ18" s="42">
        <f t="shared" si="9"/>
        <v>-25910.360064040113</v>
      </c>
      <c r="BA18" s="218"/>
      <c r="BB18" s="218"/>
      <c r="BC18" s="218"/>
      <c r="BD18" s="218"/>
      <c r="BE18" s="218"/>
      <c r="BF18" s="218"/>
    </row>
    <row r="19" spans="1:58" ht="18" x14ac:dyDescent="0.4">
      <c r="A19" s="325"/>
      <c r="B19" s="318"/>
      <c r="C19" s="318"/>
      <c r="D19" s="318"/>
      <c r="E19" s="318"/>
      <c r="F19" s="318"/>
      <c r="G19" s="318"/>
      <c r="H19" s="3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</row>
    <row r="20" spans="1:58" ht="20" x14ac:dyDescent="0.4">
      <c r="A20" s="321" t="s">
        <v>239</v>
      </c>
      <c r="B20" s="318"/>
      <c r="C20" s="318"/>
      <c r="D20" s="3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</row>
    <row r="21" spans="1:58" ht="15.5" x14ac:dyDescent="0.35">
      <c r="A21" s="317"/>
      <c r="B21" s="318"/>
      <c r="C21" s="318"/>
      <c r="D21" s="3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</row>
    <row r="22" spans="1:58" ht="18" x14ac:dyDescent="0.4">
      <c r="A22" s="326" t="s">
        <v>221</v>
      </c>
      <c r="B22" s="309"/>
      <c r="C22" s="309"/>
      <c r="D22" s="309"/>
      <c r="E22" s="309"/>
      <c r="F22" s="309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</row>
    <row r="23" spans="1:58" ht="15.5" x14ac:dyDescent="0.35">
      <c r="A23" s="327" t="s">
        <v>240</v>
      </c>
      <c r="B23" s="328">
        <v>8547.1899999999987</v>
      </c>
      <c r="C23" s="328">
        <v>8172.850000000004</v>
      </c>
      <c r="D23" s="328">
        <v>8388.6400000000031</v>
      </c>
      <c r="E23" s="328">
        <v>8317.9600000000028</v>
      </c>
      <c r="F23" s="328">
        <v>8317.9600000000064</v>
      </c>
      <c r="G23" s="329">
        <v>8553.9800000000087</v>
      </c>
      <c r="H23" s="329">
        <v>8553.9800000000068</v>
      </c>
      <c r="I23" s="329">
        <v>8212.9100000000071</v>
      </c>
      <c r="J23" s="329">
        <v>7536.1100000000006</v>
      </c>
      <c r="K23" s="329">
        <v>8056.71</v>
      </c>
      <c r="L23" s="329">
        <v>8252.64</v>
      </c>
      <c r="M23" s="329">
        <v>7936.489999999998</v>
      </c>
      <c r="N23" s="329">
        <v>7461.8399999999974</v>
      </c>
      <c r="O23" s="329">
        <v>7771.9299999999985</v>
      </c>
      <c r="P23" s="329">
        <v>8191.4600000000009</v>
      </c>
      <c r="Q23" s="329">
        <v>7656.6000000000022</v>
      </c>
      <c r="R23" s="329">
        <v>8167.0800000000036</v>
      </c>
      <c r="S23" s="329">
        <v>8727.2800000000043</v>
      </c>
      <c r="T23" s="329">
        <v>8593.5399999999991</v>
      </c>
      <c r="U23" s="329">
        <v>8397.2899999999991</v>
      </c>
      <c r="V23" s="329">
        <v>8388.08</v>
      </c>
      <c r="W23" s="329">
        <v>8550.0999999999985</v>
      </c>
      <c r="X23" s="329">
        <v>8469.5363999999972</v>
      </c>
      <c r="Y23" s="329">
        <v>7535.7499999999991</v>
      </c>
      <c r="Z23" s="329">
        <v>6446.0171999999984</v>
      </c>
      <c r="AA23" s="329">
        <v>7424.2235999999975</v>
      </c>
      <c r="AB23" s="329">
        <v>8762.9799999999959</v>
      </c>
      <c r="AC23" s="329">
        <v>8762.9799999999977</v>
      </c>
      <c r="AD23" s="329">
        <v>8703.73</v>
      </c>
      <c r="AE23" s="329">
        <v>8496.7963999999993</v>
      </c>
      <c r="AF23" s="329">
        <v>8556.0464000000065</v>
      </c>
      <c r="AG23" s="329">
        <v>8602.4000000000015</v>
      </c>
      <c r="AH23" s="329">
        <v>8280.7200000000012</v>
      </c>
      <c r="AI23" s="329">
        <v>8441.3000000000011</v>
      </c>
      <c r="AJ23" s="329">
        <v>8306.5999999999985</v>
      </c>
      <c r="AK23" s="329">
        <v>8306.5999999999949</v>
      </c>
      <c r="AL23" s="329">
        <v>8565.3399999999965</v>
      </c>
      <c r="AM23" s="329">
        <v>8565.3399999999983</v>
      </c>
      <c r="AN23" s="329">
        <v>8212.909999999998</v>
      </c>
      <c r="AO23" s="329">
        <v>7536.1099999999988</v>
      </c>
      <c r="AP23" s="329">
        <v>8056.7099999999991</v>
      </c>
      <c r="AQ23" s="329">
        <v>8252.64</v>
      </c>
      <c r="AR23" s="329">
        <v>7936.489999999998</v>
      </c>
      <c r="AS23" s="329">
        <v>7461.8399999999983</v>
      </c>
      <c r="AT23" s="329">
        <v>7771.9299999999994</v>
      </c>
      <c r="AU23" s="329">
        <v>8191.46</v>
      </c>
      <c r="AV23" s="329">
        <v>7656.6000000000022</v>
      </c>
      <c r="AW23" s="329">
        <v>8167.0800000000045</v>
      </c>
      <c r="AX23" s="329">
        <v>8727.2800000000025</v>
      </c>
      <c r="AY23" s="329">
        <v>7278.7436000000007</v>
      </c>
      <c r="AZ23" s="329">
        <v>5788.9335999999994</v>
      </c>
      <c r="BA23" s="218"/>
      <c r="BB23" s="218"/>
      <c r="BC23" s="218"/>
      <c r="BD23" s="218"/>
      <c r="BE23" s="218"/>
      <c r="BF23" s="218"/>
    </row>
    <row r="24" spans="1:58" ht="15.5" x14ac:dyDescent="0.35">
      <c r="A24" s="330" t="s">
        <v>241</v>
      </c>
      <c r="B24" s="331"/>
      <c r="C24" s="332"/>
      <c r="D24" s="332"/>
      <c r="E24" s="332"/>
      <c r="F24" s="332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</row>
    <row r="25" spans="1:58" ht="15.5" x14ac:dyDescent="0.35">
      <c r="A25" s="333" t="s">
        <v>242</v>
      </c>
      <c r="B25" s="218"/>
      <c r="C25" s="332"/>
      <c r="D25" s="332"/>
      <c r="E25" s="332"/>
      <c r="F25" s="332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</row>
    <row r="26" spans="1:58" ht="15.5" x14ac:dyDescent="0.35">
      <c r="A26" s="334" t="s">
        <v>96</v>
      </c>
      <c r="B26" s="328">
        <v>0</v>
      </c>
      <c r="C26" s="328">
        <v>0</v>
      </c>
      <c r="D26" s="328">
        <v>0</v>
      </c>
      <c r="E26" s="328">
        <v>0</v>
      </c>
      <c r="F26" s="328">
        <v>0</v>
      </c>
      <c r="G26" s="328">
        <v>0</v>
      </c>
      <c r="H26" s="328">
        <v>0</v>
      </c>
      <c r="I26" s="328">
        <v>0</v>
      </c>
      <c r="J26" s="328">
        <v>0</v>
      </c>
      <c r="K26" s="328">
        <v>0</v>
      </c>
      <c r="L26" s="328">
        <v>0</v>
      </c>
      <c r="M26" s="328">
        <v>0</v>
      </c>
      <c r="N26" s="328">
        <v>0</v>
      </c>
      <c r="O26" s="328">
        <v>0</v>
      </c>
      <c r="P26" s="328">
        <v>0</v>
      </c>
      <c r="Q26" s="328">
        <v>0</v>
      </c>
      <c r="R26" s="328">
        <v>0</v>
      </c>
      <c r="S26" s="328">
        <v>0</v>
      </c>
      <c r="T26" s="328">
        <v>0</v>
      </c>
      <c r="U26" s="328">
        <v>0</v>
      </c>
      <c r="V26" s="328">
        <v>0</v>
      </c>
      <c r="W26" s="328">
        <v>0</v>
      </c>
      <c r="X26" s="328">
        <v>0</v>
      </c>
      <c r="Y26" s="328">
        <v>0</v>
      </c>
      <c r="Z26" s="328">
        <v>0</v>
      </c>
      <c r="AA26" s="328">
        <v>0</v>
      </c>
      <c r="AB26" s="328">
        <v>0</v>
      </c>
      <c r="AC26" s="328">
        <v>0</v>
      </c>
      <c r="AD26" s="328">
        <v>0</v>
      </c>
      <c r="AE26" s="328">
        <v>0</v>
      </c>
      <c r="AF26" s="328">
        <v>0</v>
      </c>
      <c r="AG26" s="328">
        <v>0</v>
      </c>
      <c r="AH26" s="328">
        <v>0</v>
      </c>
      <c r="AI26" s="328">
        <v>0</v>
      </c>
      <c r="AJ26" s="328">
        <v>0</v>
      </c>
      <c r="AK26" s="328">
        <v>0</v>
      </c>
      <c r="AL26" s="328">
        <v>0</v>
      </c>
      <c r="AM26" s="328">
        <v>0</v>
      </c>
      <c r="AN26" s="328">
        <v>0</v>
      </c>
      <c r="AO26" s="328">
        <v>0</v>
      </c>
      <c r="AP26" s="328">
        <v>0</v>
      </c>
      <c r="AQ26" s="328">
        <v>0</v>
      </c>
      <c r="AR26" s="328">
        <v>0</v>
      </c>
      <c r="AS26" s="328">
        <v>0</v>
      </c>
      <c r="AT26" s="328">
        <v>0</v>
      </c>
      <c r="AU26" s="328">
        <v>0</v>
      </c>
      <c r="AV26" s="328">
        <v>0</v>
      </c>
      <c r="AW26" s="328">
        <v>0</v>
      </c>
      <c r="AX26" s="328">
        <v>0</v>
      </c>
      <c r="AY26" s="328">
        <v>0</v>
      </c>
      <c r="AZ26" s="328">
        <v>0</v>
      </c>
      <c r="BA26" s="218"/>
      <c r="BB26" s="218"/>
      <c r="BC26" s="218"/>
      <c r="BD26" s="218"/>
      <c r="BE26" s="218"/>
      <c r="BF26" s="218"/>
    </row>
    <row r="27" spans="1:58" ht="15.5" x14ac:dyDescent="0.35">
      <c r="A27" s="334" t="s">
        <v>97</v>
      </c>
      <c r="B27" s="328">
        <v>12879.014111999999</v>
      </c>
      <c r="C27" s="328">
        <v>14176.539683000001</v>
      </c>
      <c r="D27" s="328">
        <v>18238.458009000005</v>
      </c>
      <c r="E27" s="328">
        <v>15090.806801000001</v>
      </c>
      <c r="F27" s="328">
        <v>19623.044311999998</v>
      </c>
      <c r="G27" s="329">
        <v>25473.413942999996</v>
      </c>
      <c r="H27" s="329">
        <v>33430.783141</v>
      </c>
      <c r="I27" s="329">
        <v>34763.051707999999</v>
      </c>
      <c r="J27" s="329">
        <v>40366.345791999986</v>
      </c>
      <c r="K27" s="329">
        <v>52017.305486000012</v>
      </c>
      <c r="L27" s="329">
        <v>63091.981279999985</v>
      </c>
      <c r="M27" s="329">
        <v>69035.708066000007</v>
      </c>
      <c r="N27" s="329">
        <v>53510.077792000004</v>
      </c>
      <c r="O27" s="329">
        <v>66733.190977999984</v>
      </c>
      <c r="P27" s="329">
        <v>69334.025722999999</v>
      </c>
      <c r="Q27" s="329">
        <v>51285.677264000005</v>
      </c>
      <c r="R27" s="329">
        <v>65808.047557640006</v>
      </c>
      <c r="S27" s="329">
        <v>87702.573338360002</v>
      </c>
      <c r="T27" s="329">
        <v>111358.88598580002</v>
      </c>
      <c r="U27" s="329">
        <v>135505.63228660001</v>
      </c>
      <c r="V27" s="329">
        <v>159452.90629083998</v>
      </c>
      <c r="W27" s="329">
        <v>182649.84559836003</v>
      </c>
      <c r="X27" s="329">
        <v>172541.39087808001</v>
      </c>
      <c r="Y27" s="329">
        <v>156606.33632355998</v>
      </c>
      <c r="Z27" s="329">
        <v>9525.1196358800007</v>
      </c>
      <c r="AA27" s="329">
        <v>14202.162085639999</v>
      </c>
      <c r="AB27" s="329">
        <v>19552.014123519999</v>
      </c>
      <c r="AC27" s="329">
        <v>26509.544682080003</v>
      </c>
      <c r="AD27" s="329">
        <v>31960.426638639994</v>
      </c>
      <c r="AE27" s="329">
        <v>25556.02045</v>
      </c>
      <c r="AF27" s="329">
        <v>35231.234602000011</v>
      </c>
      <c r="AG27" s="329">
        <v>44359.45939299999</v>
      </c>
      <c r="AH27" s="329">
        <v>50376.333719000002</v>
      </c>
      <c r="AI27" s="329">
        <v>67323.421350999983</v>
      </c>
      <c r="AJ27" s="329">
        <v>57820.854177000008</v>
      </c>
      <c r="AK27" s="329">
        <v>80753.019721000019</v>
      </c>
      <c r="AL27" s="329">
        <v>102227.73259400002</v>
      </c>
      <c r="AM27" s="329">
        <v>125442.42649900001</v>
      </c>
      <c r="AN27" s="329">
        <v>114350.01234400003</v>
      </c>
      <c r="AO27" s="329">
        <v>70304.792798000024</v>
      </c>
      <c r="AP27" s="329">
        <v>89167.855544000005</v>
      </c>
      <c r="AQ27" s="329">
        <v>83305.269113000017</v>
      </c>
      <c r="AR27" s="329">
        <v>80297.898891999983</v>
      </c>
      <c r="AS27" s="329">
        <v>59226.994680720018</v>
      </c>
      <c r="AT27" s="329">
        <v>68958.482975960011</v>
      </c>
      <c r="AU27" s="329">
        <v>68965.378472559998</v>
      </c>
      <c r="AV27" s="329">
        <v>17543.746553960002</v>
      </c>
      <c r="AW27" s="329">
        <v>24123.502995880004</v>
      </c>
      <c r="AX27" s="329">
        <v>32949.822980639998</v>
      </c>
      <c r="AY27" s="329">
        <v>15995.235937400003</v>
      </c>
      <c r="AZ27" s="329">
        <v>1020.47982484</v>
      </c>
      <c r="BA27" s="218"/>
      <c r="BB27" s="218"/>
      <c r="BC27" s="218"/>
      <c r="BD27" s="218"/>
      <c r="BE27" s="218"/>
      <c r="BF27" s="218"/>
    </row>
    <row r="28" spans="1:58" ht="15.5" x14ac:dyDescent="0.35">
      <c r="A28" s="334" t="s">
        <v>98</v>
      </c>
      <c r="B28" s="328">
        <v>261857.80629000004</v>
      </c>
      <c r="C28" s="328">
        <v>260088.67254199999</v>
      </c>
      <c r="D28" s="328">
        <v>308310.77055899997</v>
      </c>
      <c r="E28" s="328">
        <v>310547.40780900011</v>
      </c>
      <c r="F28" s="328">
        <v>350169.67205199995</v>
      </c>
      <c r="G28" s="329">
        <v>392789.35729700001</v>
      </c>
      <c r="H28" s="329">
        <v>445724.16739500005</v>
      </c>
      <c r="I28" s="329">
        <v>429190.94538700028</v>
      </c>
      <c r="J28" s="329">
        <v>408038.18897299987</v>
      </c>
      <c r="K28" s="329">
        <v>424784.18891300011</v>
      </c>
      <c r="L28" s="329">
        <v>417649.58717199991</v>
      </c>
      <c r="M28" s="329">
        <v>416585.05151399999</v>
      </c>
      <c r="N28" s="329">
        <v>351669.020112</v>
      </c>
      <c r="O28" s="329">
        <v>422508.103741</v>
      </c>
      <c r="P28" s="329">
        <v>391730.68492699997</v>
      </c>
      <c r="Q28" s="329">
        <v>355403.90921596001</v>
      </c>
      <c r="R28" s="329">
        <v>349217.00745624001</v>
      </c>
      <c r="S28" s="329">
        <v>369497.86606143991</v>
      </c>
      <c r="T28" s="329">
        <v>384279.29977516003</v>
      </c>
      <c r="U28" s="329">
        <v>364018.0052374801</v>
      </c>
      <c r="V28" s="329">
        <v>383684.71956299996</v>
      </c>
      <c r="W28" s="329">
        <v>439742.86486547987</v>
      </c>
      <c r="X28" s="329">
        <v>449679.17016612022</v>
      </c>
      <c r="Y28" s="329">
        <v>380761.76535556011</v>
      </c>
      <c r="Z28" s="329">
        <v>233534.85837232001</v>
      </c>
      <c r="AA28" s="329">
        <v>263482.67346963997</v>
      </c>
      <c r="AB28" s="329">
        <v>285932.24092623993</v>
      </c>
      <c r="AC28" s="329">
        <v>317426.09322064009</v>
      </c>
      <c r="AD28" s="329">
        <v>374217.42953756003</v>
      </c>
      <c r="AE28" s="329">
        <v>405251.74253799987</v>
      </c>
      <c r="AF28" s="329">
        <v>415050.27108699997</v>
      </c>
      <c r="AG28" s="329">
        <v>365753.54757100006</v>
      </c>
      <c r="AH28" s="329">
        <v>385938.93080999993</v>
      </c>
      <c r="AI28" s="329">
        <v>404769.57763700013</v>
      </c>
      <c r="AJ28" s="329">
        <v>384313.09071900009</v>
      </c>
      <c r="AK28" s="329">
        <v>378362.73531423998</v>
      </c>
      <c r="AL28" s="329">
        <v>392950.96332604002</v>
      </c>
      <c r="AM28" s="329">
        <v>424986.7053882</v>
      </c>
      <c r="AN28" s="329">
        <v>378147.63857971982</v>
      </c>
      <c r="AO28" s="329">
        <v>361798.41721236001</v>
      </c>
      <c r="AP28" s="329">
        <v>373417.42382367986</v>
      </c>
      <c r="AQ28" s="329">
        <v>375197.90521419991</v>
      </c>
      <c r="AR28" s="329">
        <v>376263.56619983987</v>
      </c>
      <c r="AS28" s="329">
        <v>305003.72056336008</v>
      </c>
      <c r="AT28" s="329">
        <v>327184.24739232002</v>
      </c>
      <c r="AU28" s="329">
        <v>269684.25810347986</v>
      </c>
      <c r="AV28" s="329">
        <v>252180.25488411999</v>
      </c>
      <c r="AW28" s="329">
        <v>298037.56134207995</v>
      </c>
      <c r="AX28" s="329">
        <v>325697.92589120008</v>
      </c>
      <c r="AY28" s="329">
        <v>225147.08377596005</v>
      </c>
      <c r="AZ28" s="329">
        <v>71338.802559399992</v>
      </c>
      <c r="BA28" s="218"/>
      <c r="BB28" s="218"/>
      <c r="BC28" s="218"/>
      <c r="BD28" s="218"/>
      <c r="BE28" s="218"/>
      <c r="BF28" s="218"/>
    </row>
    <row r="29" spans="1:58" ht="17" x14ac:dyDescent="0.5">
      <c r="A29" s="334" t="s">
        <v>99</v>
      </c>
      <c r="B29" s="335">
        <v>159636.98924299996</v>
      </c>
      <c r="C29" s="335">
        <v>168599.89611499995</v>
      </c>
      <c r="D29" s="335">
        <v>183530.96822800001</v>
      </c>
      <c r="E29" s="335">
        <v>180918.98318499993</v>
      </c>
      <c r="F29" s="335">
        <v>191077.92238700012</v>
      </c>
      <c r="G29" s="336">
        <v>208344.02714599995</v>
      </c>
      <c r="H29" s="336">
        <v>233386.6407800001</v>
      </c>
      <c r="I29" s="336">
        <v>237984.27666200016</v>
      </c>
      <c r="J29" s="336">
        <v>216742.01744100009</v>
      </c>
      <c r="K29" s="336">
        <v>173514.96910600009</v>
      </c>
      <c r="L29" s="336">
        <v>157858.69403799996</v>
      </c>
      <c r="M29" s="336">
        <v>173310.52817799998</v>
      </c>
      <c r="N29" s="336">
        <v>169329.25433699999</v>
      </c>
      <c r="O29" s="336">
        <v>196492.61150699999</v>
      </c>
      <c r="P29" s="336">
        <v>178093.15709300002</v>
      </c>
      <c r="Q29" s="336">
        <v>162390.92549071996</v>
      </c>
      <c r="R29" s="336">
        <v>158520.94763151999</v>
      </c>
      <c r="S29" s="336">
        <v>158132.91354980003</v>
      </c>
      <c r="T29" s="336">
        <v>171046.02261904004</v>
      </c>
      <c r="U29" s="336">
        <v>163564.53124056003</v>
      </c>
      <c r="V29" s="336">
        <v>198653.42383720004</v>
      </c>
      <c r="W29" s="336">
        <v>238546.53833536009</v>
      </c>
      <c r="X29" s="336">
        <v>238554.52325556002</v>
      </c>
      <c r="Y29" s="336">
        <v>217746.22322512002</v>
      </c>
      <c r="Z29" s="336">
        <v>95343.309108600006</v>
      </c>
      <c r="AA29" s="336">
        <v>140293.11055768002</v>
      </c>
      <c r="AB29" s="336">
        <v>141185.93656524003</v>
      </c>
      <c r="AC29" s="336">
        <v>162780.07543791999</v>
      </c>
      <c r="AD29" s="336">
        <v>167412.90639508003</v>
      </c>
      <c r="AE29" s="336">
        <v>164621.86552899989</v>
      </c>
      <c r="AF29" s="336">
        <v>155197.95080200001</v>
      </c>
      <c r="AG29" s="336">
        <v>143406.52461999998</v>
      </c>
      <c r="AH29" s="336">
        <v>144197.36763400005</v>
      </c>
      <c r="AI29" s="336">
        <v>158906.38087699999</v>
      </c>
      <c r="AJ29" s="336">
        <v>125773.37704699999</v>
      </c>
      <c r="AK29" s="336">
        <v>135813.09365236002</v>
      </c>
      <c r="AL29" s="336">
        <v>165197.29156860005</v>
      </c>
      <c r="AM29" s="336">
        <v>225393.56910556002</v>
      </c>
      <c r="AN29" s="336">
        <v>194662.16377551999</v>
      </c>
      <c r="AO29" s="336">
        <v>157173.24911752</v>
      </c>
      <c r="AP29" s="336">
        <v>135712.90506528004</v>
      </c>
      <c r="AQ29" s="336">
        <v>130068.80185148001</v>
      </c>
      <c r="AR29" s="336">
        <v>134914.28523376005</v>
      </c>
      <c r="AS29" s="336">
        <v>102769.43007956</v>
      </c>
      <c r="AT29" s="336">
        <v>110054.25347172002</v>
      </c>
      <c r="AU29" s="336">
        <v>99641.104700120035</v>
      </c>
      <c r="AV29" s="336">
        <v>88927.233935319993</v>
      </c>
      <c r="AW29" s="336">
        <v>111779.89192615997</v>
      </c>
      <c r="AX29" s="336">
        <v>113282.02192904003</v>
      </c>
      <c r="AY29" s="336">
        <v>83885.045456080014</v>
      </c>
      <c r="AZ29" s="336">
        <v>32768.169681120002</v>
      </c>
      <c r="BA29" s="218"/>
      <c r="BB29" s="218"/>
      <c r="BC29" s="218"/>
      <c r="BD29" s="218"/>
      <c r="BE29" s="218"/>
      <c r="BF29" s="218"/>
    </row>
    <row r="30" spans="1:58" ht="15.5" x14ac:dyDescent="0.35">
      <c r="A30" s="337" t="s">
        <v>243</v>
      </c>
      <c r="B30" s="328">
        <v>434373.80964499974</v>
      </c>
      <c r="C30" s="328">
        <v>442865.10833999998</v>
      </c>
      <c r="D30" s="328">
        <v>510080.196796</v>
      </c>
      <c r="E30" s="328">
        <v>506557.19779499987</v>
      </c>
      <c r="F30" s="328">
        <v>560870.63875099982</v>
      </c>
      <c r="G30" s="329">
        <v>626606.7983860001</v>
      </c>
      <c r="H30" s="329">
        <v>712541.59131600009</v>
      </c>
      <c r="I30" s="329">
        <v>701938.27375699999</v>
      </c>
      <c r="J30" s="329">
        <v>665146.55220600008</v>
      </c>
      <c r="K30" s="329">
        <v>650316.46350500011</v>
      </c>
      <c r="L30" s="329">
        <v>638600.26249000011</v>
      </c>
      <c r="M30" s="329">
        <v>658931.28775800031</v>
      </c>
      <c r="N30" s="329">
        <v>574508.35224099993</v>
      </c>
      <c r="O30" s="329">
        <v>685733.90622599982</v>
      </c>
      <c r="P30" s="329">
        <v>639157.86774300027</v>
      </c>
      <c r="Q30" s="329">
        <v>569080.51197068009</v>
      </c>
      <c r="R30" s="329">
        <v>573546.00264540012</v>
      </c>
      <c r="S30" s="329">
        <v>615333.35294959974</v>
      </c>
      <c r="T30" s="329">
        <v>666684.20837999997</v>
      </c>
      <c r="U30" s="329">
        <v>663088.16876463988</v>
      </c>
      <c r="V30" s="329">
        <v>741791.04969103995</v>
      </c>
      <c r="W30" s="329">
        <v>860939.24879920005</v>
      </c>
      <c r="X30" s="329">
        <v>860775.08429976006</v>
      </c>
      <c r="Y30" s="329">
        <v>755114.32490423997</v>
      </c>
      <c r="Z30" s="329">
        <v>338403.28711679997</v>
      </c>
      <c r="AA30" s="329">
        <v>417977.94611295994</v>
      </c>
      <c r="AB30" s="329">
        <v>446670.19161500008</v>
      </c>
      <c r="AC30" s="329">
        <v>506715.71334064007</v>
      </c>
      <c r="AD30" s="329">
        <v>573590.76257128001</v>
      </c>
      <c r="AE30" s="329">
        <v>595429.62851700024</v>
      </c>
      <c r="AF30" s="329">
        <v>605479.45649100014</v>
      </c>
      <c r="AG30" s="329">
        <v>553519.53158399998</v>
      </c>
      <c r="AH30" s="329">
        <v>580512.63216300018</v>
      </c>
      <c r="AI30" s="329">
        <v>630999.37986500037</v>
      </c>
      <c r="AJ30" s="329">
        <v>567907.32194299984</v>
      </c>
      <c r="AK30" s="329">
        <v>594928.84868760011</v>
      </c>
      <c r="AL30" s="329">
        <v>660375.98748864024</v>
      </c>
      <c r="AM30" s="329">
        <v>775822.70099276048</v>
      </c>
      <c r="AN30" s="329">
        <v>687159.81469923991</v>
      </c>
      <c r="AO30" s="329">
        <v>589276.45912787935</v>
      </c>
      <c r="AP30" s="329">
        <v>598298.18443296012</v>
      </c>
      <c r="AQ30" s="329">
        <v>588571.97617868008</v>
      </c>
      <c r="AR30" s="329">
        <v>591475.75032560003</v>
      </c>
      <c r="AS30" s="329">
        <v>467000.14532363985</v>
      </c>
      <c r="AT30" s="329">
        <v>506196.98383999994</v>
      </c>
      <c r="AU30" s="329">
        <v>438290.74127615977</v>
      </c>
      <c r="AV30" s="329">
        <v>358651.23537340009</v>
      </c>
      <c r="AW30" s="329">
        <v>433940.95626411989</v>
      </c>
      <c r="AX30" s="329">
        <v>471929.77080087981</v>
      </c>
      <c r="AY30" s="329">
        <v>325027.36516944005</v>
      </c>
      <c r="AZ30" s="329">
        <v>105127.45206536003</v>
      </c>
      <c r="BA30" s="218"/>
      <c r="BB30" s="218"/>
      <c r="BC30" s="218"/>
      <c r="BD30" s="218"/>
      <c r="BE30" s="218"/>
      <c r="BF30" s="218"/>
    </row>
    <row r="31" spans="1:58" ht="17" x14ac:dyDescent="0.5">
      <c r="A31" s="333" t="s">
        <v>244</v>
      </c>
      <c r="B31" s="335">
        <v>65044.338167999995</v>
      </c>
      <c r="C31" s="335">
        <v>63889.157006000009</v>
      </c>
      <c r="D31" s="335">
        <v>58828.765968000029</v>
      </c>
      <c r="E31" s="335">
        <v>49452.875139000033</v>
      </c>
      <c r="F31" s="335">
        <v>39014.604599999984</v>
      </c>
      <c r="G31" s="336">
        <v>27684.41672400001</v>
      </c>
      <c r="H31" s="336">
        <v>23654.654507000003</v>
      </c>
      <c r="I31" s="336">
        <v>20726.334465000007</v>
      </c>
      <c r="J31" s="336">
        <v>15774.377707999998</v>
      </c>
      <c r="K31" s="336">
        <v>15101.184031999997</v>
      </c>
      <c r="L31" s="336">
        <v>11357.298747000008</v>
      </c>
      <c r="M31" s="336">
        <v>13301.032526999999</v>
      </c>
      <c r="N31" s="336">
        <v>19856.632551000006</v>
      </c>
      <c r="O31" s="336">
        <v>20420.296668999992</v>
      </c>
      <c r="P31" s="336">
        <v>19599.192043000003</v>
      </c>
      <c r="Q31" s="336">
        <v>17548.376646800007</v>
      </c>
      <c r="R31" s="336">
        <v>21714.631625000005</v>
      </c>
      <c r="S31" s="336">
        <v>18169.905544000001</v>
      </c>
      <c r="T31" s="336">
        <v>15620.681727000001</v>
      </c>
      <c r="U31" s="336">
        <v>11283.52693</v>
      </c>
      <c r="V31" s="336">
        <v>17622.132056000006</v>
      </c>
      <c r="W31" s="336">
        <v>24911.87051099999</v>
      </c>
      <c r="X31" s="336">
        <v>20589.527869000005</v>
      </c>
      <c r="Y31" s="336">
        <v>18681.829276000004</v>
      </c>
      <c r="Z31" s="336">
        <v>18216.505389000002</v>
      </c>
      <c r="AA31" s="336">
        <v>28860.440257000006</v>
      </c>
      <c r="AB31" s="336">
        <v>25611.293981000006</v>
      </c>
      <c r="AC31" s="336">
        <v>29574.056905999998</v>
      </c>
      <c r="AD31" s="336">
        <v>33269.111314999995</v>
      </c>
      <c r="AE31" s="336">
        <v>29766.003663000003</v>
      </c>
      <c r="AF31" s="336">
        <v>23262.509820999996</v>
      </c>
      <c r="AG31" s="336">
        <v>22285.186858000001</v>
      </c>
      <c r="AH31" s="336">
        <v>23844.870973999998</v>
      </c>
      <c r="AI31" s="336">
        <v>23146.023636999998</v>
      </c>
      <c r="AJ31" s="336">
        <v>20348.865726000007</v>
      </c>
      <c r="AK31" s="336">
        <v>20501.478194399999</v>
      </c>
      <c r="AL31" s="336">
        <v>29747.841558439999</v>
      </c>
      <c r="AM31" s="336">
        <v>46113.535638920039</v>
      </c>
      <c r="AN31" s="336">
        <v>42782.844177679995</v>
      </c>
      <c r="AO31" s="336">
        <v>34990.168222280008</v>
      </c>
      <c r="AP31" s="336">
        <v>27718.238502560005</v>
      </c>
      <c r="AQ31" s="336">
        <v>24093.888931960009</v>
      </c>
      <c r="AR31" s="336">
        <v>24769.678838679996</v>
      </c>
      <c r="AS31" s="336">
        <v>21749.784123919995</v>
      </c>
      <c r="AT31" s="336">
        <v>18833.512004000004</v>
      </c>
      <c r="AU31" s="336">
        <v>17638.341619999999</v>
      </c>
      <c r="AV31" s="336">
        <v>14532.553531639998</v>
      </c>
      <c r="AW31" s="336">
        <v>17582.0724558</v>
      </c>
      <c r="AX31" s="336">
        <v>14003.873282080001</v>
      </c>
      <c r="AY31" s="336">
        <v>11501.873822719999</v>
      </c>
      <c r="AZ31" s="336">
        <v>8143.7082059999948</v>
      </c>
      <c r="BA31" s="218"/>
      <c r="BB31" s="218"/>
      <c r="BC31" s="218"/>
      <c r="BD31" s="218"/>
      <c r="BE31" s="218"/>
      <c r="BF31" s="218"/>
    </row>
    <row r="32" spans="1:58" ht="15.5" x14ac:dyDescent="0.35">
      <c r="A32" s="338" t="s">
        <v>245</v>
      </c>
      <c r="B32" s="339">
        <v>499418.14781299973</v>
      </c>
      <c r="C32" s="339">
        <v>506754.26534599997</v>
      </c>
      <c r="D32" s="339">
        <v>568908.96276400005</v>
      </c>
      <c r="E32" s="339">
        <v>556010.07293399994</v>
      </c>
      <c r="F32" s="339">
        <v>599885.24335099978</v>
      </c>
      <c r="G32" s="340">
        <v>654291.21511000011</v>
      </c>
      <c r="H32" s="340">
        <v>736196.24582300009</v>
      </c>
      <c r="I32" s="340">
        <v>722664.60822199995</v>
      </c>
      <c r="J32" s="340">
        <v>680920.92991400009</v>
      </c>
      <c r="K32" s="340">
        <v>665417.64753700013</v>
      </c>
      <c r="L32" s="340">
        <v>649957.56123700016</v>
      </c>
      <c r="M32" s="340">
        <v>672232.32028500026</v>
      </c>
      <c r="N32" s="340">
        <v>594364.98479199992</v>
      </c>
      <c r="O32" s="340">
        <v>706154.20289499976</v>
      </c>
      <c r="P32" s="340">
        <v>658757.05978600029</v>
      </c>
      <c r="Q32" s="340">
        <v>586628.88861748006</v>
      </c>
      <c r="R32" s="340">
        <v>595260.63427040016</v>
      </c>
      <c r="S32" s="340">
        <v>633503.25849359971</v>
      </c>
      <c r="T32" s="340">
        <v>682304.89010700001</v>
      </c>
      <c r="U32" s="340">
        <v>674371.69569463993</v>
      </c>
      <c r="V32" s="340">
        <v>759413.18174704001</v>
      </c>
      <c r="W32" s="340">
        <v>885851.1193102001</v>
      </c>
      <c r="X32" s="340">
        <v>881364.61216876004</v>
      </c>
      <c r="Y32" s="340">
        <v>773796.15418024</v>
      </c>
      <c r="Z32" s="340">
        <v>356619.79250579997</v>
      </c>
      <c r="AA32" s="340">
        <v>446838.38636995992</v>
      </c>
      <c r="AB32" s="340">
        <v>472281.4855960001</v>
      </c>
      <c r="AC32" s="340">
        <v>536289.77024664008</v>
      </c>
      <c r="AD32" s="340">
        <v>606859.87388627999</v>
      </c>
      <c r="AE32" s="340">
        <v>625195.63218000019</v>
      </c>
      <c r="AF32" s="340">
        <v>628741.96631200018</v>
      </c>
      <c r="AG32" s="340">
        <v>575804.71844199998</v>
      </c>
      <c r="AH32" s="340">
        <v>604357.50313700014</v>
      </c>
      <c r="AI32" s="340">
        <v>654145.40350200038</v>
      </c>
      <c r="AJ32" s="340">
        <v>588256.18766899989</v>
      </c>
      <c r="AK32" s="340">
        <v>615430.32688200008</v>
      </c>
      <c r="AL32" s="340">
        <v>690123.82904708025</v>
      </c>
      <c r="AM32" s="340">
        <v>821936.23663168051</v>
      </c>
      <c r="AN32" s="340">
        <v>729942.65887691989</v>
      </c>
      <c r="AO32" s="340">
        <v>624266.62735015934</v>
      </c>
      <c r="AP32" s="340">
        <v>626016.42293552007</v>
      </c>
      <c r="AQ32" s="340">
        <v>612665.86511064006</v>
      </c>
      <c r="AR32" s="340">
        <v>616245.42916428007</v>
      </c>
      <c r="AS32" s="340">
        <v>488749.92944755987</v>
      </c>
      <c r="AT32" s="340">
        <v>525030.4958439999</v>
      </c>
      <c r="AU32" s="340">
        <v>455929.08289615979</v>
      </c>
      <c r="AV32" s="340">
        <v>373183.78890504007</v>
      </c>
      <c r="AW32" s="340">
        <v>451523.02871991991</v>
      </c>
      <c r="AX32" s="340">
        <v>485933.6440829598</v>
      </c>
      <c r="AY32" s="340">
        <v>336529.23899216007</v>
      </c>
      <c r="AZ32" s="340">
        <v>113271.16027136003</v>
      </c>
      <c r="BA32" s="218"/>
      <c r="BB32" s="218"/>
      <c r="BC32" s="218"/>
      <c r="BD32" s="218"/>
      <c r="BE32" s="218"/>
      <c r="BF32" s="218"/>
    </row>
    <row r="33" spans="1:58" ht="15.5" x14ac:dyDescent="0.35">
      <c r="A33" s="330" t="s">
        <v>246</v>
      </c>
      <c r="B33" s="328"/>
      <c r="C33" s="328"/>
      <c r="D33" s="328"/>
      <c r="E33" s="328"/>
      <c r="F33" s="328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341"/>
      <c r="AV33" s="341"/>
      <c r="AW33" s="341"/>
      <c r="AX33" s="341"/>
      <c r="AY33" s="341"/>
      <c r="AZ33" s="341"/>
      <c r="BA33" s="218"/>
      <c r="BB33" s="218"/>
      <c r="BC33" s="218"/>
      <c r="BD33" s="218"/>
      <c r="BE33" s="218"/>
      <c r="BF33" s="218"/>
    </row>
    <row r="34" spans="1:58" ht="15.5" x14ac:dyDescent="0.35">
      <c r="A34" s="333" t="s">
        <v>242</v>
      </c>
      <c r="B34" s="328"/>
      <c r="C34" s="328"/>
      <c r="D34" s="328"/>
      <c r="E34" s="328"/>
      <c r="F34" s="328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341"/>
      <c r="AV34" s="341"/>
      <c r="AW34" s="341"/>
      <c r="AX34" s="341"/>
      <c r="AY34" s="341"/>
      <c r="AZ34" s="341"/>
      <c r="BA34" s="218"/>
      <c r="BB34" s="218"/>
      <c r="BC34" s="218"/>
      <c r="BD34" s="218"/>
      <c r="BE34" s="218"/>
      <c r="BF34" s="218"/>
    </row>
    <row r="35" spans="1:58" ht="15.5" x14ac:dyDescent="0.35">
      <c r="A35" s="334" t="s">
        <v>100</v>
      </c>
      <c r="B35" s="328">
        <v>1081.0691320000003</v>
      </c>
      <c r="C35" s="328">
        <v>791.66615400000035</v>
      </c>
      <c r="D35" s="328">
        <v>871.81786200000022</v>
      </c>
      <c r="E35" s="328">
        <v>342.67545000000007</v>
      </c>
      <c r="F35" s="328">
        <v>313.31725299999999</v>
      </c>
      <c r="G35" s="329">
        <v>297.37334599999991</v>
      </c>
      <c r="H35" s="329">
        <v>324.06324999999998</v>
      </c>
      <c r="I35" s="329">
        <v>149.85377799999998</v>
      </c>
      <c r="J35" s="329">
        <v>146.610444</v>
      </c>
      <c r="K35" s="329">
        <v>149.13788499999995</v>
      </c>
      <c r="L35" s="329">
        <v>142.461162</v>
      </c>
      <c r="M35" s="329">
        <v>135.35435699999999</v>
      </c>
      <c r="N35" s="329">
        <v>70.764438999999996</v>
      </c>
      <c r="O35" s="329">
        <v>77.119952999999995</v>
      </c>
      <c r="P35" s="329">
        <v>70.813061999999988</v>
      </c>
      <c r="Q35" s="329">
        <v>59.704577999999998</v>
      </c>
      <c r="R35" s="329">
        <v>64.028547000000003</v>
      </c>
      <c r="S35" s="329">
        <v>70.105447999999996</v>
      </c>
      <c r="T35" s="329">
        <v>30.1524</v>
      </c>
      <c r="U35" s="329">
        <v>34.147800000000004</v>
      </c>
      <c r="V35" s="329">
        <v>0</v>
      </c>
      <c r="W35" s="329">
        <v>0</v>
      </c>
      <c r="X35" s="329">
        <v>0</v>
      </c>
      <c r="Y35" s="329">
        <v>0</v>
      </c>
      <c r="Z35" s="329">
        <v>0</v>
      </c>
      <c r="AA35" s="329">
        <v>0</v>
      </c>
      <c r="AB35" s="329">
        <v>0</v>
      </c>
      <c r="AC35" s="329">
        <v>0</v>
      </c>
      <c r="AD35" s="329">
        <v>0</v>
      </c>
      <c r="AE35" s="329">
        <v>0</v>
      </c>
      <c r="AF35" s="329">
        <v>0</v>
      </c>
      <c r="AG35" s="329">
        <v>0</v>
      </c>
      <c r="AH35" s="329">
        <v>0</v>
      </c>
      <c r="AI35" s="329">
        <v>0</v>
      </c>
      <c r="AJ35" s="329">
        <v>0</v>
      </c>
      <c r="AK35" s="329">
        <v>0</v>
      </c>
      <c r="AL35" s="329">
        <v>0</v>
      </c>
      <c r="AM35" s="329">
        <v>0</v>
      </c>
      <c r="AN35" s="329">
        <v>0</v>
      </c>
      <c r="AO35" s="329">
        <v>0</v>
      </c>
      <c r="AP35" s="329">
        <v>0</v>
      </c>
      <c r="AQ35" s="329">
        <v>0</v>
      </c>
      <c r="AR35" s="329">
        <v>0</v>
      </c>
      <c r="AS35" s="329">
        <v>0</v>
      </c>
      <c r="AT35" s="329">
        <v>0</v>
      </c>
      <c r="AU35" s="329">
        <v>0</v>
      </c>
      <c r="AV35" s="329">
        <v>0</v>
      </c>
      <c r="AW35" s="329">
        <v>0</v>
      </c>
      <c r="AX35" s="329">
        <v>0</v>
      </c>
      <c r="AY35" s="329">
        <v>0</v>
      </c>
      <c r="AZ35" s="329">
        <v>0</v>
      </c>
      <c r="BA35" s="218"/>
      <c r="BB35" s="218"/>
      <c r="BC35" s="218"/>
      <c r="BD35" s="218"/>
      <c r="BE35" s="218"/>
      <c r="BF35" s="218"/>
    </row>
    <row r="36" spans="1:58" ht="17" x14ac:dyDescent="0.5">
      <c r="A36" s="342" t="s">
        <v>101</v>
      </c>
      <c r="B36" s="335">
        <v>11781.712476999999</v>
      </c>
      <c r="C36" s="335">
        <v>8747.5751019999989</v>
      </c>
      <c r="D36" s="335">
        <v>8672.4341089999998</v>
      </c>
      <c r="E36" s="335">
        <v>5078.4399759999978</v>
      </c>
      <c r="F36" s="335">
        <v>4287.5127349999993</v>
      </c>
      <c r="G36" s="336">
        <v>3969.7430910000003</v>
      </c>
      <c r="H36" s="336">
        <v>4137.9567000000006</v>
      </c>
      <c r="I36" s="336">
        <v>2886.387166</v>
      </c>
      <c r="J36" s="336">
        <v>2733.2444470000005</v>
      </c>
      <c r="K36" s="336">
        <v>2757.3632189999998</v>
      </c>
      <c r="L36" s="336">
        <v>2781.1017929999998</v>
      </c>
      <c r="M36" s="336">
        <v>2725.888281</v>
      </c>
      <c r="N36" s="336">
        <v>460.03271999999993</v>
      </c>
      <c r="O36" s="336">
        <v>474.27548699999994</v>
      </c>
      <c r="P36" s="336">
        <v>450.47810600000003</v>
      </c>
      <c r="Q36" s="336">
        <v>411.57148999999998</v>
      </c>
      <c r="R36" s="336">
        <v>416.512653</v>
      </c>
      <c r="S36" s="336">
        <v>431.19303500000001</v>
      </c>
      <c r="T36" s="336">
        <v>365.11708399999998</v>
      </c>
      <c r="U36" s="336">
        <v>380.76091200000002</v>
      </c>
      <c r="V36" s="336">
        <v>0</v>
      </c>
      <c r="W36" s="336">
        <v>0</v>
      </c>
      <c r="X36" s="336">
        <v>0</v>
      </c>
      <c r="Y36" s="336">
        <v>0</v>
      </c>
      <c r="Z36" s="336">
        <v>0</v>
      </c>
      <c r="AA36" s="336">
        <v>0</v>
      </c>
      <c r="AB36" s="336">
        <v>0</v>
      </c>
      <c r="AC36" s="336">
        <v>0</v>
      </c>
      <c r="AD36" s="336">
        <v>0</v>
      </c>
      <c r="AE36" s="336">
        <v>0</v>
      </c>
      <c r="AF36" s="336">
        <v>0</v>
      </c>
      <c r="AG36" s="336">
        <v>0</v>
      </c>
      <c r="AH36" s="336">
        <v>0</v>
      </c>
      <c r="AI36" s="336">
        <v>0</v>
      </c>
      <c r="AJ36" s="336">
        <v>0</v>
      </c>
      <c r="AK36" s="336">
        <v>0</v>
      </c>
      <c r="AL36" s="336">
        <v>0</v>
      </c>
      <c r="AM36" s="336">
        <v>0</v>
      </c>
      <c r="AN36" s="336">
        <v>0</v>
      </c>
      <c r="AO36" s="336">
        <v>0</v>
      </c>
      <c r="AP36" s="336">
        <v>0</v>
      </c>
      <c r="AQ36" s="336">
        <v>0</v>
      </c>
      <c r="AR36" s="336">
        <v>0</v>
      </c>
      <c r="AS36" s="336">
        <v>0</v>
      </c>
      <c r="AT36" s="336">
        <v>0</v>
      </c>
      <c r="AU36" s="336">
        <v>0</v>
      </c>
      <c r="AV36" s="336">
        <v>0</v>
      </c>
      <c r="AW36" s="336">
        <v>0</v>
      </c>
      <c r="AX36" s="336">
        <v>0</v>
      </c>
      <c r="AY36" s="336">
        <v>0</v>
      </c>
      <c r="AZ36" s="336">
        <v>0</v>
      </c>
      <c r="BA36" s="218"/>
      <c r="BB36" s="218"/>
      <c r="BC36" s="218"/>
      <c r="BD36" s="218"/>
      <c r="BE36" s="218"/>
      <c r="BF36" s="218"/>
    </row>
    <row r="37" spans="1:58" ht="15.5" x14ac:dyDescent="0.35">
      <c r="A37" s="337" t="s">
        <v>247</v>
      </c>
      <c r="B37" s="329">
        <v>12862.781608999994</v>
      </c>
      <c r="C37" s="329">
        <v>9539.2412560000048</v>
      </c>
      <c r="D37" s="329">
        <v>9544.2519710000033</v>
      </c>
      <c r="E37" s="329">
        <v>5421.1154260000021</v>
      </c>
      <c r="F37" s="329">
        <v>4600.8299880000013</v>
      </c>
      <c r="G37" s="329">
        <v>4267.1164369999997</v>
      </c>
      <c r="H37" s="329">
        <v>4462.0199500000017</v>
      </c>
      <c r="I37" s="329">
        <v>3036.240944000001</v>
      </c>
      <c r="J37" s="329">
        <v>2879.8548910000004</v>
      </c>
      <c r="K37" s="329">
        <v>2906.5011039999995</v>
      </c>
      <c r="L37" s="329">
        <v>2923.5629549999994</v>
      </c>
      <c r="M37" s="329">
        <v>2861.2426380000006</v>
      </c>
      <c r="N37" s="329">
        <v>530.79715900000008</v>
      </c>
      <c r="O37" s="329">
        <v>551.39544000000012</v>
      </c>
      <c r="P37" s="329">
        <v>521.29116799999997</v>
      </c>
      <c r="Q37" s="329">
        <v>471.27606800000001</v>
      </c>
      <c r="R37" s="329">
        <v>480.54119999999995</v>
      </c>
      <c r="S37" s="329">
        <v>501.29848300000003</v>
      </c>
      <c r="T37" s="329">
        <v>395.26948399999998</v>
      </c>
      <c r="U37" s="329">
        <v>414.90871200000004</v>
      </c>
      <c r="V37" s="329">
        <v>0</v>
      </c>
      <c r="W37" s="329">
        <v>0</v>
      </c>
      <c r="X37" s="329">
        <v>0</v>
      </c>
      <c r="Y37" s="329">
        <v>0</v>
      </c>
      <c r="Z37" s="329">
        <v>0</v>
      </c>
      <c r="AA37" s="329">
        <v>0</v>
      </c>
      <c r="AB37" s="329">
        <v>0</v>
      </c>
      <c r="AC37" s="329">
        <v>0</v>
      </c>
      <c r="AD37" s="329">
        <v>0</v>
      </c>
      <c r="AE37" s="329">
        <v>0</v>
      </c>
      <c r="AF37" s="329">
        <v>0</v>
      </c>
      <c r="AG37" s="329">
        <v>0</v>
      </c>
      <c r="AH37" s="329">
        <v>0</v>
      </c>
      <c r="AI37" s="329">
        <v>0</v>
      </c>
      <c r="AJ37" s="329">
        <v>0</v>
      </c>
      <c r="AK37" s="329">
        <v>0</v>
      </c>
      <c r="AL37" s="329">
        <v>0</v>
      </c>
      <c r="AM37" s="329">
        <v>0</v>
      </c>
      <c r="AN37" s="329">
        <v>0</v>
      </c>
      <c r="AO37" s="329">
        <v>0</v>
      </c>
      <c r="AP37" s="329">
        <v>0</v>
      </c>
      <c r="AQ37" s="329">
        <v>0</v>
      </c>
      <c r="AR37" s="329">
        <v>0</v>
      </c>
      <c r="AS37" s="329">
        <v>0</v>
      </c>
      <c r="AT37" s="329">
        <v>0</v>
      </c>
      <c r="AU37" s="329">
        <v>0</v>
      </c>
      <c r="AV37" s="329">
        <v>0</v>
      </c>
      <c r="AW37" s="329">
        <v>0</v>
      </c>
      <c r="AX37" s="329">
        <v>0</v>
      </c>
      <c r="AY37" s="329">
        <v>0</v>
      </c>
      <c r="AZ37" s="329">
        <v>0</v>
      </c>
      <c r="BA37" s="218"/>
      <c r="BB37" s="218"/>
      <c r="BC37" s="218"/>
      <c r="BD37" s="218"/>
      <c r="BE37" s="218"/>
      <c r="BF37" s="218"/>
    </row>
    <row r="38" spans="1:58" ht="17" x14ac:dyDescent="0.5">
      <c r="A38" s="333" t="s">
        <v>244</v>
      </c>
      <c r="B38" s="335">
        <v>12176.570859000005</v>
      </c>
      <c r="C38" s="335">
        <v>9652.8280020000057</v>
      </c>
      <c r="D38" s="335">
        <v>9371.2288010000029</v>
      </c>
      <c r="E38" s="335">
        <v>6757.6627010000002</v>
      </c>
      <c r="F38" s="335">
        <v>5631.8924749999987</v>
      </c>
      <c r="G38" s="336">
        <v>4574.124546</v>
      </c>
      <c r="H38" s="336">
        <v>4733.90542</v>
      </c>
      <c r="I38" s="336">
        <v>4020.8267890000002</v>
      </c>
      <c r="J38" s="336">
        <v>3871.2725700000001</v>
      </c>
      <c r="K38" s="336">
        <v>3849.8189790000006</v>
      </c>
      <c r="L38" s="336">
        <v>3904.4582560000013</v>
      </c>
      <c r="M38" s="336">
        <v>3825.7188520000004</v>
      </c>
      <c r="N38" s="336">
        <v>1960.7907279999999</v>
      </c>
      <c r="O38" s="336">
        <v>2044.932505</v>
      </c>
      <c r="P38" s="336">
        <v>2082.095683</v>
      </c>
      <c r="Q38" s="336">
        <v>2124.42643</v>
      </c>
      <c r="R38" s="336">
        <v>2064.694649</v>
      </c>
      <c r="S38" s="336">
        <v>2141.2851099999998</v>
      </c>
      <c r="T38" s="336">
        <v>1030.6649400000001</v>
      </c>
      <c r="U38" s="336">
        <v>1061.9843920000001</v>
      </c>
      <c r="V38" s="336">
        <v>0</v>
      </c>
      <c r="W38" s="336">
        <v>0</v>
      </c>
      <c r="X38" s="336">
        <v>0</v>
      </c>
      <c r="Y38" s="336">
        <v>0</v>
      </c>
      <c r="Z38" s="336">
        <v>0</v>
      </c>
      <c r="AA38" s="336">
        <v>0</v>
      </c>
      <c r="AB38" s="336">
        <v>0</v>
      </c>
      <c r="AC38" s="336">
        <v>0</v>
      </c>
      <c r="AD38" s="336">
        <v>0</v>
      </c>
      <c r="AE38" s="336">
        <v>0</v>
      </c>
      <c r="AF38" s="336">
        <v>0</v>
      </c>
      <c r="AG38" s="336">
        <v>0</v>
      </c>
      <c r="AH38" s="336">
        <v>0</v>
      </c>
      <c r="AI38" s="336">
        <v>0</v>
      </c>
      <c r="AJ38" s="336">
        <v>0</v>
      </c>
      <c r="AK38" s="336">
        <v>0</v>
      </c>
      <c r="AL38" s="336">
        <v>0</v>
      </c>
      <c r="AM38" s="336">
        <v>0</v>
      </c>
      <c r="AN38" s="336">
        <v>0</v>
      </c>
      <c r="AO38" s="336">
        <v>0</v>
      </c>
      <c r="AP38" s="336">
        <v>0</v>
      </c>
      <c r="AQ38" s="336">
        <v>0</v>
      </c>
      <c r="AR38" s="336">
        <v>0</v>
      </c>
      <c r="AS38" s="336">
        <v>0</v>
      </c>
      <c r="AT38" s="336">
        <v>0</v>
      </c>
      <c r="AU38" s="336">
        <v>0</v>
      </c>
      <c r="AV38" s="336">
        <v>0</v>
      </c>
      <c r="AW38" s="336">
        <v>0</v>
      </c>
      <c r="AX38" s="336">
        <v>0</v>
      </c>
      <c r="AY38" s="336">
        <v>0</v>
      </c>
      <c r="AZ38" s="336">
        <v>0</v>
      </c>
      <c r="BA38" s="218"/>
      <c r="BB38" s="218"/>
      <c r="BC38" s="218"/>
      <c r="BD38" s="218"/>
      <c r="BE38" s="218"/>
      <c r="BF38" s="218"/>
    </row>
    <row r="39" spans="1:58" ht="15.5" x14ac:dyDescent="0.35">
      <c r="A39" s="338" t="s">
        <v>248</v>
      </c>
      <c r="B39" s="339">
        <v>25039.352467999997</v>
      </c>
      <c r="C39" s="339">
        <v>19192.06925800001</v>
      </c>
      <c r="D39" s="339">
        <v>18915.480772000006</v>
      </c>
      <c r="E39" s="339">
        <v>12178.778127000001</v>
      </c>
      <c r="F39" s="339">
        <v>10232.722463</v>
      </c>
      <c r="G39" s="340">
        <v>8841.2409829999997</v>
      </c>
      <c r="H39" s="340">
        <v>9195.9253700000008</v>
      </c>
      <c r="I39" s="340">
        <v>7057.0677330000017</v>
      </c>
      <c r="J39" s="340">
        <v>6751.127461</v>
      </c>
      <c r="K39" s="340">
        <v>6756.3200830000005</v>
      </c>
      <c r="L39" s="340">
        <v>6828.0212110000011</v>
      </c>
      <c r="M39" s="340">
        <v>6686.9614900000015</v>
      </c>
      <c r="N39" s="340">
        <v>2491.5878870000001</v>
      </c>
      <c r="O39" s="340">
        <v>2596.327945</v>
      </c>
      <c r="P39" s="340">
        <v>2603.3868510000002</v>
      </c>
      <c r="Q39" s="340">
        <v>2595.7024980000001</v>
      </c>
      <c r="R39" s="340">
        <v>2545.2358490000001</v>
      </c>
      <c r="S39" s="340">
        <v>2642.5835929999998</v>
      </c>
      <c r="T39" s="340">
        <v>1425.934424</v>
      </c>
      <c r="U39" s="340">
        <v>1476.8931040000002</v>
      </c>
      <c r="V39" s="340">
        <v>0</v>
      </c>
      <c r="W39" s="340">
        <v>0</v>
      </c>
      <c r="X39" s="340">
        <v>0</v>
      </c>
      <c r="Y39" s="340">
        <v>0</v>
      </c>
      <c r="Z39" s="340">
        <v>0</v>
      </c>
      <c r="AA39" s="340">
        <v>0</v>
      </c>
      <c r="AB39" s="340">
        <v>0</v>
      </c>
      <c r="AC39" s="340">
        <v>0</v>
      </c>
      <c r="AD39" s="340">
        <v>0</v>
      </c>
      <c r="AE39" s="340">
        <v>0</v>
      </c>
      <c r="AF39" s="340">
        <v>0</v>
      </c>
      <c r="AG39" s="340">
        <v>0</v>
      </c>
      <c r="AH39" s="340">
        <v>0</v>
      </c>
      <c r="AI39" s="340">
        <v>0</v>
      </c>
      <c r="AJ39" s="340">
        <v>0</v>
      </c>
      <c r="AK39" s="340">
        <v>0</v>
      </c>
      <c r="AL39" s="340">
        <v>0</v>
      </c>
      <c r="AM39" s="340">
        <v>0</v>
      </c>
      <c r="AN39" s="340">
        <v>0</v>
      </c>
      <c r="AO39" s="340">
        <v>0</v>
      </c>
      <c r="AP39" s="340">
        <v>0</v>
      </c>
      <c r="AQ39" s="340">
        <v>0</v>
      </c>
      <c r="AR39" s="340">
        <v>0</v>
      </c>
      <c r="AS39" s="340">
        <v>0</v>
      </c>
      <c r="AT39" s="340">
        <v>0</v>
      </c>
      <c r="AU39" s="340">
        <v>0</v>
      </c>
      <c r="AV39" s="340">
        <v>0</v>
      </c>
      <c r="AW39" s="340">
        <v>0</v>
      </c>
      <c r="AX39" s="340">
        <v>0</v>
      </c>
      <c r="AY39" s="340">
        <v>0</v>
      </c>
      <c r="AZ39" s="340">
        <v>0</v>
      </c>
      <c r="BA39" s="218"/>
      <c r="BB39" s="218"/>
      <c r="BC39" s="218"/>
      <c r="BD39" s="218"/>
      <c r="BE39" s="218"/>
      <c r="BF39" s="218"/>
    </row>
    <row r="40" spans="1:58" ht="15.5" x14ac:dyDescent="0.35">
      <c r="A40" s="338"/>
      <c r="B40" s="328"/>
      <c r="C40" s="328"/>
      <c r="D40" s="328"/>
      <c r="E40" s="328"/>
      <c r="F40" s="328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329"/>
      <c r="R40" s="329"/>
      <c r="S40" s="329"/>
      <c r="T40" s="329"/>
      <c r="U40" s="329"/>
      <c r="V40" s="329"/>
      <c r="W40" s="329"/>
      <c r="X40" s="329"/>
      <c r="Y40" s="329"/>
      <c r="Z40" s="329"/>
      <c r="AA40" s="329"/>
      <c r="AB40" s="329"/>
      <c r="AC40" s="329"/>
      <c r="AD40" s="329"/>
      <c r="AE40" s="329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/>
      <c r="AS40" s="329"/>
      <c r="AT40" s="329"/>
      <c r="AU40" s="329"/>
      <c r="AV40" s="329"/>
      <c r="AW40" s="329"/>
      <c r="AX40" s="329"/>
      <c r="AY40" s="329"/>
      <c r="AZ40" s="329"/>
      <c r="BA40" s="218"/>
      <c r="BB40" s="218"/>
      <c r="BC40" s="218"/>
      <c r="BD40" s="218"/>
      <c r="BE40" s="218"/>
      <c r="BF40" s="218"/>
    </row>
    <row r="41" spans="1:58" ht="15.5" x14ac:dyDescent="0.35">
      <c r="A41" s="343" t="s">
        <v>249</v>
      </c>
      <c r="B41" s="344">
        <f t="shared" ref="B41:AG41" si="10">B39+B32</f>
        <v>524457.50028099969</v>
      </c>
      <c r="C41" s="344">
        <f t="shared" si="10"/>
        <v>525946.33460399997</v>
      </c>
      <c r="D41" s="344">
        <f t="shared" si="10"/>
        <v>587824.44353600009</v>
      </c>
      <c r="E41" s="344">
        <f t="shared" si="10"/>
        <v>568188.85106099991</v>
      </c>
      <c r="F41" s="344">
        <f t="shared" si="10"/>
        <v>610117.96581399976</v>
      </c>
      <c r="G41" s="344">
        <f t="shared" si="10"/>
        <v>663132.45609300013</v>
      </c>
      <c r="H41" s="344">
        <f t="shared" si="10"/>
        <v>745392.17119300005</v>
      </c>
      <c r="I41" s="344">
        <f t="shared" si="10"/>
        <v>729721.67595499998</v>
      </c>
      <c r="J41" s="344">
        <f t="shared" si="10"/>
        <v>687672.05737500009</v>
      </c>
      <c r="K41" s="344">
        <f t="shared" si="10"/>
        <v>672173.96762000013</v>
      </c>
      <c r="L41" s="344">
        <f t="shared" si="10"/>
        <v>656785.5824480002</v>
      </c>
      <c r="M41" s="344">
        <f t="shared" si="10"/>
        <v>678919.28177500027</v>
      </c>
      <c r="N41" s="344">
        <f t="shared" si="10"/>
        <v>596856.57267899986</v>
      </c>
      <c r="O41" s="344">
        <f t="shared" si="10"/>
        <v>708750.53083999979</v>
      </c>
      <c r="P41" s="344">
        <f t="shared" si="10"/>
        <v>661360.44663700031</v>
      </c>
      <c r="Q41" s="344">
        <f t="shared" si="10"/>
        <v>589224.59111548006</v>
      </c>
      <c r="R41" s="344">
        <f t="shared" si="10"/>
        <v>597805.87011940021</v>
      </c>
      <c r="S41" s="344">
        <f t="shared" si="10"/>
        <v>636145.84208659967</v>
      </c>
      <c r="T41" s="344">
        <f t="shared" si="10"/>
        <v>683730.82453099999</v>
      </c>
      <c r="U41" s="344">
        <f t="shared" si="10"/>
        <v>675848.58879863995</v>
      </c>
      <c r="V41" s="344">
        <f t="shared" si="10"/>
        <v>759413.18174704001</v>
      </c>
      <c r="W41" s="344">
        <f t="shared" si="10"/>
        <v>885851.1193102001</v>
      </c>
      <c r="X41" s="344">
        <f t="shared" si="10"/>
        <v>881364.61216876004</v>
      </c>
      <c r="Y41" s="344">
        <f t="shared" si="10"/>
        <v>773796.15418024</v>
      </c>
      <c r="Z41" s="344">
        <f t="shared" si="10"/>
        <v>356619.79250579997</v>
      </c>
      <c r="AA41" s="344">
        <f t="shared" si="10"/>
        <v>446838.38636995992</v>
      </c>
      <c r="AB41" s="344">
        <f t="shared" si="10"/>
        <v>472281.4855960001</v>
      </c>
      <c r="AC41" s="344">
        <f t="shared" si="10"/>
        <v>536289.77024664008</v>
      </c>
      <c r="AD41" s="344">
        <f t="shared" si="10"/>
        <v>606859.87388627999</v>
      </c>
      <c r="AE41" s="344">
        <f t="shared" si="10"/>
        <v>625195.63218000019</v>
      </c>
      <c r="AF41" s="344">
        <f t="shared" si="10"/>
        <v>628741.96631200018</v>
      </c>
      <c r="AG41" s="344">
        <f t="shared" si="10"/>
        <v>575804.71844199998</v>
      </c>
      <c r="AH41" s="344">
        <f t="shared" ref="AH41:AZ41" si="11">AH39+AH32</f>
        <v>604357.50313700014</v>
      </c>
      <c r="AI41" s="344">
        <f t="shared" si="11"/>
        <v>654145.40350200038</v>
      </c>
      <c r="AJ41" s="344">
        <f t="shared" si="11"/>
        <v>588256.18766899989</v>
      </c>
      <c r="AK41" s="344">
        <f t="shared" si="11"/>
        <v>615430.32688200008</v>
      </c>
      <c r="AL41" s="344">
        <f t="shared" si="11"/>
        <v>690123.82904708025</v>
      </c>
      <c r="AM41" s="344">
        <f t="shared" si="11"/>
        <v>821936.23663168051</v>
      </c>
      <c r="AN41" s="344">
        <f t="shared" si="11"/>
        <v>729942.65887691989</v>
      </c>
      <c r="AO41" s="344">
        <f t="shared" si="11"/>
        <v>624266.62735015934</v>
      </c>
      <c r="AP41" s="344">
        <f t="shared" si="11"/>
        <v>626016.42293552007</v>
      </c>
      <c r="AQ41" s="344">
        <f t="shared" si="11"/>
        <v>612665.86511064006</v>
      </c>
      <c r="AR41" s="344">
        <f t="shared" si="11"/>
        <v>616245.42916428007</v>
      </c>
      <c r="AS41" s="344">
        <f t="shared" si="11"/>
        <v>488749.92944755987</v>
      </c>
      <c r="AT41" s="344">
        <f t="shared" si="11"/>
        <v>525030.4958439999</v>
      </c>
      <c r="AU41" s="344">
        <f t="shared" si="11"/>
        <v>455929.08289615979</v>
      </c>
      <c r="AV41" s="344">
        <f t="shared" si="11"/>
        <v>373183.78890504007</v>
      </c>
      <c r="AW41" s="344">
        <f t="shared" si="11"/>
        <v>451523.02871991991</v>
      </c>
      <c r="AX41" s="344">
        <f t="shared" si="11"/>
        <v>485933.6440829598</v>
      </c>
      <c r="AY41" s="344">
        <f t="shared" si="11"/>
        <v>336529.23899216007</v>
      </c>
      <c r="AZ41" s="344">
        <f t="shared" si="11"/>
        <v>113271.16027136003</v>
      </c>
      <c r="BA41" s="218"/>
      <c r="BB41" s="218"/>
      <c r="BC41" s="218"/>
      <c r="BD41" s="218"/>
      <c r="BE41" s="218"/>
      <c r="BF41" s="218"/>
    </row>
    <row r="42" spans="1:58" ht="15.5" x14ac:dyDescent="0.35">
      <c r="A42" s="338"/>
      <c r="B42" s="309"/>
      <c r="C42" s="309"/>
      <c r="D42" s="309"/>
      <c r="E42" s="309"/>
      <c r="F42" s="309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</row>
    <row r="43" spans="1:58" ht="18" x14ac:dyDescent="0.4">
      <c r="A43" s="326" t="s">
        <v>226</v>
      </c>
      <c r="B43" s="309"/>
      <c r="C43" s="309"/>
      <c r="D43" s="309"/>
      <c r="E43" s="309"/>
      <c r="F43" s="309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</row>
    <row r="44" spans="1:58" ht="15.5" x14ac:dyDescent="0.35">
      <c r="A44" s="327" t="s">
        <v>250</v>
      </c>
      <c r="B44" s="328">
        <v>3111.6200000000013</v>
      </c>
      <c r="C44" s="328">
        <v>3111.6200000000017</v>
      </c>
      <c r="D44" s="328">
        <v>3111.6200000000017</v>
      </c>
      <c r="E44" s="328">
        <v>3111.6200000000017</v>
      </c>
      <c r="F44" s="328">
        <v>3111.6200000000017</v>
      </c>
      <c r="G44" s="329">
        <v>3111.6200000000013</v>
      </c>
      <c r="H44" s="329">
        <v>3111.6200000000013</v>
      </c>
      <c r="I44" s="329">
        <v>3111.6200000000013</v>
      </c>
      <c r="J44" s="329">
        <v>3111.6200000000017</v>
      </c>
      <c r="K44" s="329">
        <v>3111.6200000000017</v>
      </c>
      <c r="L44" s="329">
        <v>3111.6200000000017</v>
      </c>
      <c r="M44" s="329">
        <v>3111.6200000000017</v>
      </c>
      <c r="N44" s="329">
        <v>3111.6200000000017</v>
      </c>
      <c r="O44" s="329">
        <v>3111.6200000000017</v>
      </c>
      <c r="P44" s="329">
        <v>3111.6200000000017</v>
      </c>
      <c r="Q44" s="329">
        <v>3111.6200000000017</v>
      </c>
      <c r="R44" s="329">
        <v>3111.6200000000017</v>
      </c>
      <c r="S44" s="329">
        <v>3111.6200000000017</v>
      </c>
      <c r="T44" s="329">
        <v>3111.6200000000017</v>
      </c>
      <c r="U44" s="329">
        <v>3111.6200000000017</v>
      </c>
      <c r="V44" s="329">
        <v>3111.6200000000017</v>
      </c>
      <c r="W44" s="329">
        <v>3111.6200000000017</v>
      </c>
      <c r="X44" s="329">
        <v>3111.6200000000017</v>
      </c>
      <c r="Y44" s="329">
        <v>3111.6200000000017</v>
      </c>
      <c r="Z44" s="329">
        <v>3111.6200000000017</v>
      </c>
      <c r="AA44" s="329">
        <v>3111.6200000000017</v>
      </c>
      <c r="AB44" s="329">
        <v>3111.6200000000017</v>
      </c>
      <c r="AC44" s="329">
        <v>3111.6200000000017</v>
      </c>
      <c r="AD44" s="329">
        <v>3111.6200000000017</v>
      </c>
      <c r="AE44" s="329">
        <v>3111.6200000000017</v>
      </c>
      <c r="AF44" s="329">
        <v>3111.6200000000017</v>
      </c>
      <c r="AG44" s="329">
        <v>3111.6200000000017</v>
      </c>
      <c r="AH44" s="329">
        <v>3111.6200000000017</v>
      </c>
      <c r="AI44" s="329">
        <v>3111.6200000000017</v>
      </c>
      <c r="AJ44" s="329">
        <v>3111.6200000000017</v>
      </c>
      <c r="AK44" s="329">
        <v>3111.6200000000017</v>
      </c>
      <c r="AL44" s="329">
        <v>3111.6200000000017</v>
      </c>
      <c r="AM44" s="329">
        <v>3111.6200000000017</v>
      </c>
      <c r="AN44" s="329">
        <v>3111.6200000000022</v>
      </c>
      <c r="AO44" s="329">
        <v>3111.6200000000022</v>
      </c>
      <c r="AP44" s="329">
        <v>3111.6200000000022</v>
      </c>
      <c r="AQ44" s="329">
        <v>3111.6200000000022</v>
      </c>
      <c r="AR44" s="329">
        <v>3111.6200000000022</v>
      </c>
      <c r="AS44" s="329">
        <v>3111.6200000000022</v>
      </c>
      <c r="AT44" s="329">
        <v>3111.6200000000022</v>
      </c>
      <c r="AU44" s="329">
        <v>3111.6200000000022</v>
      </c>
      <c r="AV44" s="329">
        <v>3111.6200000000022</v>
      </c>
      <c r="AW44" s="329">
        <v>3111.6200000000022</v>
      </c>
      <c r="AX44" s="329">
        <v>3111.6200000000022</v>
      </c>
      <c r="AY44" s="329">
        <v>3111.6200000000022</v>
      </c>
      <c r="AZ44" s="329">
        <v>3111.6200000000022</v>
      </c>
      <c r="BA44" s="218"/>
      <c r="BB44" s="218"/>
      <c r="BC44" s="218"/>
      <c r="BD44" s="218"/>
      <c r="BE44" s="218"/>
      <c r="BF44" s="218"/>
    </row>
    <row r="45" spans="1:58" ht="15.5" x14ac:dyDescent="0.35">
      <c r="A45" s="330" t="s">
        <v>241</v>
      </c>
      <c r="B45" s="342"/>
      <c r="C45" s="342"/>
      <c r="D45" s="342"/>
      <c r="E45" s="342"/>
      <c r="F45" s="342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</row>
    <row r="46" spans="1:58" ht="15.5" x14ac:dyDescent="0.35">
      <c r="A46" s="333" t="s">
        <v>242</v>
      </c>
      <c r="B46" s="342"/>
      <c r="C46" s="342"/>
      <c r="D46" s="342"/>
      <c r="E46" s="342"/>
      <c r="F46" s="342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</row>
    <row r="47" spans="1:58" ht="15.5" x14ac:dyDescent="0.35">
      <c r="A47" s="334" t="s">
        <v>96</v>
      </c>
      <c r="B47" s="328">
        <v>0</v>
      </c>
      <c r="C47" s="328">
        <v>0</v>
      </c>
      <c r="D47" s="328">
        <v>0</v>
      </c>
      <c r="E47" s="328">
        <v>0</v>
      </c>
      <c r="F47" s="328">
        <v>0</v>
      </c>
      <c r="G47" s="328">
        <v>0</v>
      </c>
      <c r="H47" s="328">
        <v>0</v>
      </c>
      <c r="I47" s="328">
        <v>0</v>
      </c>
      <c r="J47" s="328">
        <v>0</v>
      </c>
      <c r="K47" s="328">
        <v>0</v>
      </c>
      <c r="L47" s="328">
        <v>0</v>
      </c>
      <c r="M47" s="328">
        <v>0</v>
      </c>
      <c r="N47" s="328">
        <v>0</v>
      </c>
      <c r="O47" s="328">
        <v>0</v>
      </c>
      <c r="P47" s="328">
        <v>0</v>
      </c>
      <c r="Q47" s="328">
        <v>0</v>
      </c>
      <c r="R47" s="328">
        <v>0</v>
      </c>
      <c r="S47" s="328">
        <v>0</v>
      </c>
      <c r="T47" s="328">
        <v>0</v>
      </c>
      <c r="U47" s="328">
        <v>0</v>
      </c>
      <c r="V47" s="328">
        <v>0</v>
      </c>
      <c r="W47" s="328">
        <v>0</v>
      </c>
      <c r="X47" s="328">
        <v>0</v>
      </c>
      <c r="Y47" s="328">
        <v>0</v>
      </c>
      <c r="Z47" s="328">
        <v>0</v>
      </c>
      <c r="AA47" s="328">
        <v>0</v>
      </c>
      <c r="AB47" s="328">
        <v>0</v>
      </c>
      <c r="AC47" s="328">
        <v>0</v>
      </c>
      <c r="AD47" s="328">
        <v>0</v>
      </c>
      <c r="AE47" s="328">
        <v>0</v>
      </c>
      <c r="AF47" s="328">
        <v>0</v>
      </c>
      <c r="AG47" s="328">
        <v>0</v>
      </c>
      <c r="AH47" s="328">
        <v>0</v>
      </c>
      <c r="AI47" s="328">
        <v>0</v>
      </c>
      <c r="AJ47" s="328">
        <v>0</v>
      </c>
      <c r="AK47" s="328">
        <v>0</v>
      </c>
      <c r="AL47" s="328">
        <v>0</v>
      </c>
      <c r="AM47" s="328">
        <v>0</v>
      </c>
      <c r="AN47" s="328">
        <v>0</v>
      </c>
      <c r="AO47" s="328">
        <v>0</v>
      </c>
      <c r="AP47" s="328">
        <v>0</v>
      </c>
      <c r="AQ47" s="328">
        <v>0</v>
      </c>
      <c r="AR47" s="328">
        <v>0</v>
      </c>
      <c r="AS47" s="328">
        <v>0</v>
      </c>
      <c r="AT47" s="328">
        <v>0</v>
      </c>
      <c r="AU47" s="328">
        <v>0</v>
      </c>
      <c r="AV47" s="328">
        <v>0</v>
      </c>
      <c r="AW47" s="328">
        <v>0</v>
      </c>
      <c r="AX47" s="328">
        <v>0</v>
      </c>
      <c r="AY47" s="328">
        <v>0</v>
      </c>
      <c r="AZ47" s="328">
        <v>0</v>
      </c>
      <c r="BA47" s="218"/>
      <c r="BB47" s="218"/>
      <c r="BC47" s="218"/>
      <c r="BD47" s="218"/>
      <c r="BE47" s="218"/>
      <c r="BF47" s="218"/>
    </row>
    <row r="48" spans="1:58" ht="15.5" x14ac:dyDescent="0.35">
      <c r="A48" s="334" t="s">
        <v>97</v>
      </c>
      <c r="B48" s="328">
        <v>43948.137844999997</v>
      </c>
      <c r="C48" s="328">
        <v>48540.648546999982</v>
      </c>
      <c r="D48" s="328">
        <v>52952.10930400002</v>
      </c>
      <c r="E48" s="328">
        <v>56323.313994799995</v>
      </c>
      <c r="F48" s="328">
        <v>59878.324416160016</v>
      </c>
      <c r="G48" s="329">
        <v>63073.449546400007</v>
      </c>
      <c r="H48" s="329">
        <v>66146.555211479994</v>
      </c>
      <c r="I48" s="329">
        <v>68142.031099759988</v>
      </c>
      <c r="J48" s="329">
        <v>70854.472006500015</v>
      </c>
      <c r="K48" s="329">
        <v>73564.117486700037</v>
      </c>
      <c r="L48" s="329">
        <v>76095.683013619971</v>
      </c>
      <c r="M48" s="329">
        <v>78520.626797499994</v>
      </c>
      <c r="N48" s="329">
        <v>80635.389647160016</v>
      </c>
      <c r="O48" s="329">
        <v>83234.789473559998</v>
      </c>
      <c r="P48" s="329">
        <v>85303.471902580044</v>
      </c>
      <c r="Q48" s="329">
        <v>87456.037951119986</v>
      </c>
      <c r="R48" s="329">
        <v>87386.794382619992</v>
      </c>
      <c r="S48" s="329">
        <v>89675.386822319968</v>
      </c>
      <c r="T48" s="329">
        <v>92072.659501079994</v>
      </c>
      <c r="U48" s="329">
        <v>94390.147482000029</v>
      </c>
      <c r="V48" s="329">
        <v>96570.495734659984</v>
      </c>
      <c r="W48" s="329">
        <v>96557.620775339994</v>
      </c>
      <c r="X48" s="329">
        <v>96485.442280974385</v>
      </c>
      <c r="Y48" s="329">
        <v>96378.606088819986</v>
      </c>
      <c r="Z48" s="329">
        <v>96378.606088819986</v>
      </c>
      <c r="AA48" s="329">
        <v>84556.352860819985</v>
      </c>
      <c r="AB48" s="329">
        <v>69577.516991819997</v>
      </c>
      <c r="AC48" s="329">
        <v>66366.582242820004</v>
      </c>
      <c r="AD48" s="329">
        <v>66115.486737540006</v>
      </c>
      <c r="AE48" s="329">
        <v>66115.886016320001</v>
      </c>
      <c r="AF48" s="329">
        <v>66116.285397779997</v>
      </c>
      <c r="AG48" s="329">
        <v>66118.190487379994</v>
      </c>
      <c r="AH48" s="329">
        <v>66007.913292819998</v>
      </c>
      <c r="AI48" s="329">
        <v>65999.875198080001</v>
      </c>
      <c r="AJ48" s="329">
        <v>65999.156991779993</v>
      </c>
      <c r="AK48" s="329">
        <v>66059.939400139992</v>
      </c>
      <c r="AL48" s="329">
        <v>65331.534515899999</v>
      </c>
      <c r="AM48" s="329">
        <v>55051.434257904002</v>
      </c>
      <c r="AN48" s="329">
        <v>54920.215837563221</v>
      </c>
      <c r="AO48" s="329">
        <v>47119.058245865606</v>
      </c>
      <c r="AP48" s="329">
        <v>48063.132762392001</v>
      </c>
      <c r="AQ48" s="329">
        <v>47622.178361923208</v>
      </c>
      <c r="AR48" s="329">
        <v>47326.25340989601</v>
      </c>
      <c r="AS48" s="329">
        <v>46888.240048709609</v>
      </c>
      <c r="AT48" s="329">
        <v>46954.9526704784</v>
      </c>
      <c r="AU48" s="329">
        <v>47014.821468613613</v>
      </c>
      <c r="AV48" s="329">
        <v>32750.782664639995</v>
      </c>
      <c r="AW48" s="329">
        <v>32123.421188019995</v>
      </c>
      <c r="AX48" s="329">
        <v>31304.089990659995</v>
      </c>
      <c r="AY48" s="329">
        <v>30403.282081819994</v>
      </c>
      <c r="AZ48" s="329">
        <v>30403.282081819994</v>
      </c>
      <c r="BA48" s="218"/>
      <c r="BB48" s="218"/>
      <c r="BC48" s="218"/>
      <c r="BD48" s="218"/>
      <c r="BE48" s="218"/>
      <c r="BF48" s="218"/>
    </row>
    <row r="49" spans="1:58" ht="15.5" x14ac:dyDescent="0.35">
      <c r="A49" s="334" t="s">
        <v>98</v>
      </c>
      <c r="B49" s="328">
        <v>101066.66311799997</v>
      </c>
      <c r="C49" s="328">
        <v>103175.34398500001</v>
      </c>
      <c r="D49" s="328">
        <v>105143.69595999997</v>
      </c>
      <c r="E49" s="328">
        <v>106417.80250328001</v>
      </c>
      <c r="F49" s="328">
        <v>107647.14233184</v>
      </c>
      <c r="G49" s="329">
        <v>108352.34557975999</v>
      </c>
      <c r="H49" s="329">
        <v>109099.51329547995</v>
      </c>
      <c r="I49" s="329">
        <v>109488.31244442002</v>
      </c>
      <c r="J49" s="329">
        <v>109542.46542558004</v>
      </c>
      <c r="K49" s="329">
        <v>110080.29186097995</v>
      </c>
      <c r="L49" s="329">
        <v>110234.81318606003</v>
      </c>
      <c r="M49" s="329">
        <v>110408.14148313995</v>
      </c>
      <c r="N49" s="329">
        <v>110277.12145732003</v>
      </c>
      <c r="O49" s="329">
        <v>110676.0690207</v>
      </c>
      <c r="P49" s="329">
        <v>110945.46797743998</v>
      </c>
      <c r="Q49" s="329">
        <v>110971.33687357996</v>
      </c>
      <c r="R49" s="329">
        <v>104845.56550460003</v>
      </c>
      <c r="S49" s="329">
        <v>105148.71224586002</v>
      </c>
      <c r="T49" s="329">
        <v>105211.38323646007</v>
      </c>
      <c r="U49" s="329">
        <v>105262.20351464004</v>
      </c>
      <c r="V49" s="329">
        <v>105198.38785101997</v>
      </c>
      <c r="W49" s="329">
        <v>105158.30048897999</v>
      </c>
      <c r="X49" s="329">
        <v>104933.56615287678</v>
      </c>
      <c r="Y49" s="329">
        <v>104600.92190853998</v>
      </c>
      <c r="Z49" s="329">
        <v>104600.92190853998</v>
      </c>
      <c r="AA49" s="329">
        <v>81857.822772539992</v>
      </c>
      <c r="AB49" s="329">
        <v>60468.978417539998</v>
      </c>
      <c r="AC49" s="329">
        <v>57712.522585439991</v>
      </c>
      <c r="AD49" s="329">
        <v>57671.157357520002</v>
      </c>
      <c r="AE49" s="329">
        <v>57673.747474139993</v>
      </c>
      <c r="AF49" s="329">
        <v>57764.677703419991</v>
      </c>
      <c r="AG49" s="329">
        <v>57777.586019539987</v>
      </c>
      <c r="AH49" s="329">
        <v>57458.346702499999</v>
      </c>
      <c r="AI49" s="329">
        <v>57463.688843960001</v>
      </c>
      <c r="AJ49" s="329">
        <v>57435.653438139998</v>
      </c>
      <c r="AK49" s="329">
        <v>57837.021050340001</v>
      </c>
      <c r="AL49" s="329">
        <v>55454.340434499987</v>
      </c>
      <c r="AM49" s="329">
        <v>50497.116209927997</v>
      </c>
      <c r="AN49" s="329">
        <v>50805.383335645587</v>
      </c>
      <c r="AO49" s="329">
        <v>43810.544449476802</v>
      </c>
      <c r="AP49" s="329">
        <v>44710.888641485602</v>
      </c>
      <c r="AQ49" s="329">
        <v>43902.356733523193</v>
      </c>
      <c r="AR49" s="329">
        <v>43695.537143464797</v>
      </c>
      <c r="AS49" s="329">
        <v>42904.675686242401</v>
      </c>
      <c r="AT49" s="329">
        <v>42888.454112004802</v>
      </c>
      <c r="AU49" s="329">
        <v>42878.1833731152</v>
      </c>
      <c r="AV49" s="329">
        <v>29078.585129536801</v>
      </c>
      <c r="AW49" s="329">
        <v>27827.899301900001</v>
      </c>
      <c r="AX49" s="329">
        <v>26525.64095492</v>
      </c>
      <c r="AY49" s="329">
        <v>26051.118996540001</v>
      </c>
      <c r="AZ49" s="329">
        <v>26051.118996540001</v>
      </c>
      <c r="BA49" s="218"/>
      <c r="BB49" s="218"/>
      <c r="BC49" s="218"/>
      <c r="BD49" s="218"/>
      <c r="BE49" s="218"/>
      <c r="BF49" s="218"/>
    </row>
    <row r="50" spans="1:58" ht="17" x14ac:dyDescent="0.5">
      <c r="A50" s="334" t="s">
        <v>99</v>
      </c>
      <c r="B50" s="335">
        <v>69525.606593999997</v>
      </c>
      <c r="C50" s="335">
        <v>70280.160538000011</v>
      </c>
      <c r="D50" s="335">
        <v>70939.114467000007</v>
      </c>
      <c r="E50" s="335">
        <v>71305.201704319974</v>
      </c>
      <c r="F50" s="335">
        <v>71583.645572319991</v>
      </c>
      <c r="G50" s="336">
        <v>71610.221442080045</v>
      </c>
      <c r="H50" s="336">
        <v>71731.651698760019</v>
      </c>
      <c r="I50" s="336">
        <v>71461.784353279989</v>
      </c>
      <c r="J50" s="336">
        <v>71204.522334680005</v>
      </c>
      <c r="K50" s="336">
        <v>71132.144327559989</v>
      </c>
      <c r="L50" s="336">
        <v>70831.375367919958</v>
      </c>
      <c r="M50" s="336">
        <v>70769.573197239995</v>
      </c>
      <c r="N50" s="336">
        <v>70106.519093939976</v>
      </c>
      <c r="O50" s="336">
        <v>69953.892648659967</v>
      </c>
      <c r="P50" s="336">
        <v>69589.786524500014</v>
      </c>
      <c r="Q50" s="336">
        <v>69114.56260816002</v>
      </c>
      <c r="R50" s="336">
        <v>66122.008192280031</v>
      </c>
      <c r="S50" s="336">
        <v>66104.086629400015</v>
      </c>
      <c r="T50" s="336">
        <v>66158.148631399992</v>
      </c>
      <c r="U50" s="336">
        <v>66268.001552700007</v>
      </c>
      <c r="V50" s="336">
        <v>66286.018491519979</v>
      </c>
      <c r="W50" s="336">
        <v>66265.821072879975</v>
      </c>
      <c r="X50" s="336">
        <v>66152.59203414878</v>
      </c>
      <c r="Y50" s="336">
        <v>65984.994199839988</v>
      </c>
      <c r="Z50" s="336">
        <v>65984.994199839988</v>
      </c>
      <c r="AA50" s="336">
        <v>51050.685085839985</v>
      </c>
      <c r="AB50" s="336">
        <v>38538.898503839999</v>
      </c>
      <c r="AC50" s="336">
        <v>37310.261159759997</v>
      </c>
      <c r="AD50" s="336">
        <v>37287.000802579998</v>
      </c>
      <c r="AE50" s="336">
        <v>37287.648262659997</v>
      </c>
      <c r="AF50" s="336">
        <v>37580.469249399997</v>
      </c>
      <c r="AG50" s="336">
        <v>37583.904040419999</v>
      </c>
      <c r="AH50" s="336">
        <v>37461.150776019997</v>
      </c>
      <c r="AI50" s="336">
        <v>37460.395921619995</v>
      </c>
      <c r="AJ50" s="336">
        <v>37381.272728399992</v>
      </c>
      <c r="AK50" s="336">
        <v>37648.313097959996</v>
      </c>
      <c r="AL50" s="336">
        <v>35606.973752719998</v>
      </c>
      <c r="AM50" s="336">
        <v>33315.941120334392</v>
      </c>
      <c r="AN50" s="336">
        <v>33533.781053307204</v>
      </c>
      <c r="AO50" s="336">
        <v>30806.346011314396</v>
      </c>
      <c r="AP50" s="336">
        <v>31568.506214624795</v>
      </c>
      <c r="AQ50" s="336">
        <v>31228.915209604795</v>
      </c>
      <c r="AR50" s="336">
        <v>31085.810396319197</v>
      </c>
      <c r="AS50" s="336">
        <v>30590.663011715198</v>
      </c>
      <c r="AT50" s="336">
        <v>30611.731879435196</v>
      </c>
      <c r="AU50" s="336">
        <v>30628.878700197594</v>
      </c>
      <c r="AV50" s="336">
        <v>19246.722402538398</v>
      </c>
      <c r="AW50" s="336">
        <v>18869.382722639999</v>
      </c>
      <c r="AX50" s="336">
        <v>17878.379572959999</v>
      </c>
      <c r="AY50" s="336">
        <v>17200.34279784</v>
      </c>
      <c r="AZ50" s="336">
        <v>17200.34279784</v>
      </c>
      <c r="BA50" s="218"/>
      <c r="BB50" s="218"/>
      <c r="BC50" s="218"/>
      <c r="BD50" s="218"/>
      <c r="BE50" s="218"/>
      <c r="BF50" s="218"/>
    </row>
    <row r="51" spans="1:58" ht="15.5" x14ac:dyDescent="0.35">
      <c r="A51" s="337" t="s">
        <v>243</v>
      </c>
      <c r="B51" s="328">
        <v>214540.40755699997</v>
      </c>
      <c r="C51" s="328">
        <v>221996.15306999994</v>
      </c>
      <c r="D51" s="328">
        <v>229034.91973099994</v>
      </c>
      <c r="E51" s="328">
        <v>234046.31820239994</v>
      </c>
      <c r="F51" s="328">
        <v>239109.11232031995</v>
      </c>
      <c r="G51" s="329">
        <v>243036.01656823987</v>
      </c>
      <c r="H51" s="329">
        <v>246977.7202057199</v>
      </c>
      <c r="I51" s="329">
        <v>249092.12789745998</v>
      </c>
      <c r="J51" s="329">
        <v>251601.45976676</v>
      </c>
      <c r="K51" s="329">
        <v>254776.55367524002</v>
      </c>
      <c r="L51" s="329">
        <v>257161.87156760003</v>
      </c>
      <c r="M51" s="329">
        <v>259698.34147788005</v>
      </c>
      <c r="N51" s="329">
        <v>261019.03019842002</v>
      </c>
      <c r="O51" s="329">
        <v>263864.75114291999</v>
      </c>
      <c r="P51" s="329">
        <v>265838.72640451993</v>
      </c>
      <c r="Q51" s="329">
        <v>267541.93743285997</v>
      </c>
      <c r="R51" s="329">
        <v>258354.36807950001</v>
      </c>
      <c r="S51" s="329">
        <v>260928.18569757993</v>
      </c>
      <c r="T51" s="329">
        <v>263442.19136894005</v>
      </c>
      <c r="U51" s="329">
        <v>265920.35254933999</v>
      </c>
      <c r="V51" s="329">
        <v>268054.90207720007</v>
      </c>
      <c r="W51" s="329">
        <v>267981.74233720003</v>
      </c>
      <c r="X51" s="329">
        <v>267571.60046800005</v>
      </c>
      <c r="Y51" s="329">
        <v>266964.5221972001</v>
      </c>
      <c r="Z51" s="329">
        <v>266964.5221972001</v>
      </c>
      <c r="AA51" s="329">
        <v>217464.86071920002</v>
      </c>
      <c r="AB51" s="329">
        <v>168585.39391319995</v>
      </c>
      <c r="AC51" s="329">
        <v>161389.36598801997</v>
      </c>
      <c r="AD51" s="329">
        <v>161073.64489763998</v>
      </c>
      <c r="AE51" s="329">
        <v>161077.28175311995</v>
      </c>
      <c r="AF51" s="329">
        <v>161461.43235059996</v>
      </c>
      <c r="AG51" s="329">
        <v>161479.68054733996</v>
      </c>
      <c r="AH51" s="329">
        <v>160927.41077133996</v>
      </c>
      <c r="AI51" s="329">
        <v>160923.95996365999</v>
      </c>
      <c r="AJ51" s="329">
        <v>160816.08315831993</v>
      </c>
      <c r="AK51" s="329">
        <v>161545.27354843996</v>
      </c>
      <c r="AL51" s="329">
        <v>156392.84870311996</v>
      </c>
      <c r="AM51" s="329">
        <v>138864.49158816636</v>
      </c>
      <c r="AN51" s="329">
        <v>139259.38022651599</v>
      </c>
      <c r="AO51" s="329">
        <v>121735.9487066568</v>
      </c>
      <c r="AP51" s="329">
        <v>124342.5276185024</v>
      </c>
      <c r="AQ51" s="329">
        <v>122753.4503050512</v>
      </c>
      <c r="AR51" s="329">
        <v>122107.60094967998</v>
      </c>
      <c r="AS51" s="329">
        <v>120383.57874666716</v>
      </c>
      <c r="AT51" s="329">
        <v>120455.13866191838</v>
      </c>
      <c r="AU51" s="329">
        <v>120521.88354192638</v>
      </c>
      <c r="AV51" s="329">
        <v>81076.090196715188</v>
      </c>
      <c r="AW51" s="329">
        <v>78820.703212559994</v>
      </c>
      <c r="AX51" s="329">
        <v>75708.110518539994</v>
      </c>
      <c r="AY51" s="329">
        <v>73654.743876199995</v>
      </c>
      <c r="AZ51" s="329">
        <v>73654.743876199995</v>
      </c>
      <c r="BA51" s="218"/>
      <c r="BB51" s="218"/>
      <c r="BC51" s="218"/>
      <c r="BD51" s="218"/>
      <c r="BE51" s="218"/>
      <c r="BF51" s="218"/>
    </row>
    <row r="52" spans="1:58" ht="17" x14ac:dyDescent="0.5">
      <c r="A52" s="333" t="s">
        <v>244</v>
      </c>
      <c r="B52" s="335">
        <v>1466.2049830000003</v>
      </c>
      <c r="C52" s="335">
        <v>1362.471961</v>
      </c>
      <c r="D52" s="335">
        <v>1312.5351309999999</v>
      </c>
      <c r="E52" s="335">
        <v>1295.4137812399999</v>
      </c>
      <c r="F52" s="335">
        <v>1287.1742802800002</v>
      </c>
      <c r="G52" s="336">
        <v>1272.9959014799999</v>
      </c>
      <c r="H52" s="336">
        <v>1267.3279745200002</v>
      </c>
      <c r="I52" s="336">
        <v>1252.8204042</v>
      </c>
      <c r="J52" s="336">
        <v>1223.5214518400005</v>
      </c>
      <c r="K52" s="336">
        <v>1216.1288802000001</v>
      </c>
      <c r="L52" s="336">
        <v>1209.8317334800001</v>
      </c>
      <c r="M52" s="336">
        <v>1205.2369995199999</v>
      </c>
      <c r="N52" s="336">
        <v>1201.2231519399998</v>
      </c>
      <c r="O52" s="336">
        <v>1195.8018009399996</v>
      </c>
      <c r="P52" s="336">
        <v>1186.9786048200001</v>
      </c>
      <c r="Q52" s="336">
        <v>1183.8528704399996</v>
      </c>
      <c r="R52" s="336">
        <v>1129.3683776600001</v>
      </c>
      <c r="S52" s="336">
        <v>1118.09326306</v>
      </c>
      <c r="T52" s="336">
        <v>1118.9119150800002</v>
      </c>
      <c r="U52" s="336">
        <v>1119.1097955</v>
      </c>
      <c r="V52" s="336">
        <v>1116.8157780000001</v>
      </c>
      <c r="W52" s="336">
        <v>1116.12273716</v>
      </c>
      <c r="X52" s="336">
        <v>1112.2374709528001</v>
      </c>
      <c r="Y52" s="336">
        <v>1106.48662992</v>
      </c>
      <c r="Z52" s="336">
        <v>1106.48662992</v>
      </c>
      <c r="AA52" s="336">
        <v>897.00452891999998</v>
      </c>
      <c r="AB52" s="336">
        <v>573.00759591999986</v>
      </c>
      <c r="AC52" s="336">
        <v>563.51881491999984</v>
      </c>
      <c r="AD52" s="336">
        <v>560.20058557999982</v>
      </c>
      <c r="AE52" s="336">
        <v>560.20447221999984</v>
      </c>
      <c r="AF52" s="336">
        <v>560.20809455999984</v>
      </c>
      <c r="AG52" s="336">
        <v>560.2265732799998</v>
      </c>
      <c r="AH52" s="336">
        <v>559.69304699999986</v>
      </c>
      <c r="AI52" s="336">
        <v>559.7091194599999</v>
      </c>
      <c r="AJ52" s="336">
        <v>559.70226135999985</v>
      </c>
      <c r="AK52" s="336">
        <v>570.47970791999978</v>
      </c>
      <c r="AL52" s="336">
        <v>550.75246979999986</v>
      </c>
      <c r="AM52" s="336">
        <v>524.67879379359999</v>
      </c>
      <c r="AN52" s="336">
        <v>533.59185262319988</v>
      </c>
      <c r="AO52" s="336">
        <v>507.62745616559988</v>
      </c>
      <c r="AP52" s="336">
        <v>515.08275703039988</v>
      </c>
      <c r="AQ52" s="336">
        <v>512.82536654559988</v>
      </c>
      <c r="AR52" s="336">
        <v>511.42978040479994</v>
      </c>
      <c r="AS52" s="336">
        <v>499.77953036559978</v>
      </c>
      <c r="AT52" s="336">
        <v>499.26187336319987</v>
      </c>
      <c r="AU52" s="336">
        <v>498.91868009919978</v>
      </c>
      <c r="AV52" s="336">
        <v>340.10154801599992</v>
      </c>
      <c r="AW52" s="336">
        <v>329.64963945999995</v>
      </c>
      <c r="AX52" s="336">
        <v>311.41326607999991</v>
      </c>
      <c r="AY52" s="336">
        <v>305.90883891999994</v>
      </c>
      <c r="AZ52" s="336">
        <v>305.90883891999994</v>
      </c>
      <c r="BA52" s="218"/>
      <c r="BB52" s="218"/>
      <c r="BC52" s="218"/>
      <c r="BD52" s="218"/>
      <c r="BE52" s="218"/>
      <c r="BF52" s="218"/>
    </row>
    <row r="53" spans="1:58" ht="15.5" x14ac:dyDescent="0.35">
      <c r="A53" s="338" t="s">
        <v>245</v>
      </c>
      <c r="B53" s="339">
        <v>216006.61253999997</v>
      </c>
      <c r="C53" s="339">
        <v>223358.62503099995</v>
      </c>
      <c r="D53" s="339">
        <v>230347.45486199996</v>
      </c>
      <c r="E53" s="339">
        <v>235341.73198363994</v>
      </c>
      <c r="F53" s="339">
        <v>240396.28660059997</v>
      </c>
      <c r="G53" s="340">
        <v>244309.01246971986</v>
      </c>
      <c r="H53" s="340">
        <v>248245.04818023992</v>
      </c>
      <c r="I53" s="340">
        <v>250344.94830165998</v>
      </c>
      <c r="J53" s="340">
        <v>252824.98121860001</v>
      </c>
      <c r="K53" s="340">
        <v>255992.68255544003</v>
      </c>
      <c r="L53" s="340">
        <v>258371.70330108004</v>
      </c>
      <c r="M53" s="340">
        <v>260903.57847740006</v>
      </c>
      <c r="N53" s="340">
        <v>262220.25335036003</v>
      </c>
      <c r="O53" s="340">
        <v>265060.55294386001</v>
      </c>
      <c r="P53" s="340">
        <v>267025.7050093399</v>
      </c>
      <c r="Q53" s="340">
        <v>268725.79030329996</v>
      </c>
      <c r="R53" s="340">
        <v>259483.73645716</v>
      </c>
      <c r="S53" s="340">
        <v>262046.27896063993</v>
      </c>
      <c r="T53" s="340">
        <v>264561.10328402004</v>
      </c>
      <c r="U53" s="340">
        <v>267039.46234483999</v>
      </c>
      <c r="V53" s="340">
        <v>269171.71785520006</v>
      </c>
      <c r="W53" s="340">
        <v>269097.86507436004</v>
      </c>
      <c r="X53" s="340">
        <v>268683.83793895284</v>
      </c>
      <c r="Y53" s="340">
        <v>268071.00882712012</v>
      </c>
      <c r="Z53" s="340">
        <v>268071.00882712012</v>
      </c>
      <c r="AA53" s="340">
        <v>218361.86524812001</v>
      </c>
      <c r="AB53" s="340">
        <v>169158.40150911995</v>
      </c>
      <c r="AC53" s="340">
        <v>161952.88480293998</v>
      </c>
      <c r="AD53" s="340">
        <v>161633.84548321998</v>
      </c>
      <c r="AE53" s="340">
        <v>161637.48622533996</v>
      </c>
      <c r="AF53" s="340">
        <v>162021.64044515995</v>
      </c>
      <c r="AG53" s="340">
        <v>162039.90712061996</v>
      </c>
      <c r="AH53" s="340">
        <v>161487.10381833997</v>
      </c>
      <c r="AI53" s="340">
        <v>161483.66908311998</v>
      </c>
      <c r="AJ53" s="340">
        <v>161375.78541967995</v>
      </c>
      <c r="AK53" s="340">
        <v>162115.75325635995</v>
      </c>
      <c r="AL53" s="340">
        <v>156943.60117291997</v>
      </c>
      <c r="AM53" s="340">
        <v>139389.17038195996</v>
      </c>
      <c r="AN53" s="340">
        <v>139792.9720791392</v>
      </c>
      <c r="AO53" s="340">
        <v>122243.5761628224</v>
      </c>
      <c r="AP53" s="340">
        <v>124857.61037553279</v>
      </c>
      <c r="AQ53" s="340">
        <v>123266.2756715968</v>
      </c>
      <c r="AR53" s="340">
        <v>122619.03073008478</v>
      </c>
      <c r="AS53" s="340">
        <v>120883.35827703276</v>
      </c>
      <c r="AT53" s="340">
        <v>120954.40053528157</v>
      </c>
      <c r="AU53" s="340">
        <v>121020.80222202558</v>
      </c>
      <c r="AV53" s="340">
        <v>81416.191744731186</v>
      </c>
      <c r="AW53" s="340">
        <v>79150.352852019991</v>
      </c>
      <c r="AX53" s="340">
        <v>76019.523784619989</v>
      </c>
      <c r="AY53" s="340">
        <v>73960.652715119999</v>
      </c>
      <c r="AZ53" s="340">
        <v>73960.652715119999</v>
      </c>
      <c r="BA53" s="218"/>
      <c r="BB53" s="218"/>
      <c r="BC53" s="218"/>
      <c r="BD53" s="218"/>
      <c r="BE53" s="218"/>
      <c r="BF53" s="218"/>
    </row>
    <row r="54" spans="1:58" ht="15.5" x14ac:dyDescent="0.35">
      <c r="A54" s="330" t="s">
        <v>246</v>
      </c>
      <c r="B54" s="328"/>
      <c r="C54" s="328"/>
      <c r="D54" s="328"/>
      <c r="E54" s="328"/>
      <c r="F54" s="328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329"/>
      <c r="W54" s="329"/>
      <c r="X54" s="329"/>
      <c r="Y54" s="329"/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218"/>
      <c r="BB54" s="218"/>
      <c r="BC54" s="218"/>
      <c r="BD54" s="218"/>
      <c r="BE54" s="218"/>
      <c r="BF54" s="218"/>
    </row>
    <row r="55" spans="1:58" ht="15.5" x14ac:dyDescent="0.35">
      <c r="A55" s="333" t="s">
        <v>242</v>
      </c>
      <c r="B55" s="328"/>
      <c r="C55" s="328"/>
      <c r="D55" s="328"/>
      <c r="E55" s="328"/>
      <c r="F55" s="328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329"/>
      <c r="W55" s="329"/>
      <c r="X55" s="329"/>
      <c r="Y55" s="329"/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218"/>
      <c r="BB55" s="218"/>
      <c r="BC55" s="218"/>
      <c r="BD55" s="218"/>
      <c r="BE55" s="218"/>
      <c r="BF55" s="218"/>
    </row>
    <row r="56" spans="1:58" ht="15.5" x14ac:dyDescent="0.35">
      <c r="A56" s="334" t="s">
        <v>100</v>
      </c>
      <c r="B56" s="328">
        <v>13946.458942000001</v>
      </c>
      <c r="C56" s="328">
        <v>15122.634853000001</v>
      </c>
      <c r="D56" s="328">
        <v>16198.614865999994</v>
      </c>
      <c r="E56" s="328">
        <v>17168.897195120007</v>
      </c>
      <c r="F56" s="328">
        <v>18035.975556199999</v>
      </c>
      <c r="G56" s="329">
        <v>18782.634824159999</v>
      </c>
      <c r="H56" s="329">
        <v>19524.527770959998</v>
      </c>
      <c r="I56" s="329">
        <v>20180.964990480014</v>
      </c>
      <c r="J56" s="329">
        <v>20815.700617219991</v>
      </c>
      <c r="K56" s="329">
        <v>21425.913494040004</v>
      </c>
      <c r="L56" s="329">
        <v>22046.057061340005</v>
      </c>
      <c r="M56" s="329">
        <v>22457.043741059992</v>
      </c>
      <c r="N56" s="329">
        <v>22657.540636359994</v>
      </c>
      <c r="O56" s="329">
        <v>23212.955060659995</v>
      </c>
      <c r="P56" s="329">
        <v>23413.216362340008</v>
      </c>
      <c r="Q56" s="329">
        <v>23962.035228600002</v>
      </c>
      <c r="R56" s="329">
        <v>24533.773115939995</v>
      </c>
      <c r="S56" s="329">
        <v>25089.027948399998</v>
      </c>
      <c r="T56" s="329">
        <v>25626.34352885999</v>
      </c>
      <c r="U56" s="329">
        <v>26141.281518919994</v>
      </c>
      <c r="V56" s="329">
        <v>26623.899268959995</v>
      </c>
      <c r="W56" s="329">
        <v>26623.411359679994</v>
      </c>
      <c r="X56" s="329">
        <v>26620.676084457595</v>
      </c>
      <c r="Y56" s="329">
        <v>26616.627421599995</v>
      </c>
      <c r="Z56" s="329">
        <v>26616.627421599995</v>
      </c>
      <c r="AA56" s="329">
        <v>26616.627421599995</v>
      </c>
      <c r="AB56" s="329">
        <v>26616.627421599995</v>
      </c>
      <c r="AC56" s="329">
        <v>26616.846030059991</v>
      </c>
      <c r="AD56" s="329">
        <v>26617.013802079993</v>
      </c>
      <c r="AE56" s="329">
        <v>26617.024338099996</v>
      </c>
      <c r="AF56" s="329">
        <v>26618.471274939991</v>
      </c>
      <c r="AG56" s="329">
        <v>26618.51702503999</v>
      </c>
      <c r="AH56" s="329">
        <v>26618.567925119991</v>
      </c>
      <c r="AI56" s="329">
        <v>26618.613729679993</v>
      </c>
      <c r="AJ56" s="329">
        <v>26618.21349699999</v>
      </c>
      <c r="AK56" s="329">
        <v>26618.384068279993</v>
      </c>
      <c r="AL56" s="329">
        <v>26628.436037119995</v>
      </c>
      <c r="AM56" s="329">
        <v>26728.403608526391</v>
      </c>
      <c r="AN56" s="329">
        <v>26942.243838460796</v>
      </c>
      <c r="AO56" s="329">
        <v>26982.298015158391</v>
      </c>
      <c r="AP56" s="329">
        <v>27188.572996187984</v>
      </c>
      <c r="AQ56" s="329">
        <v>27233.633404335189</v>
      </c>
      <c r="AR56" s="329">
        <v>27265.674031202394</v>
      </c>
      <c r="AS56" s="329">
        <v>27283.62449704239</v>
      </c>
      <c r="AT56" s="329">
        <v>27320.006735907991</v>
      </c>
      <c r="AU56" s="329">
        <v>27354.717090604787</v>
      </c>
      <c r="AV56" s="329">
        <v>27222.07431405599</v>
      </c>
      <c r="AW56" s="329">
        <v>27234.88596861999</v>
      </c>
      <c r="AX56" s="329">
        <v>27260.277999299989</v>
      </c>
      <c r="AY56" s="329">
        <v>26625.749633599993</v>
      </c>
      <c r="AZ56" s="329">
        <v>26625.749633599993</v>
      </c>
      <c r="BA56" s="218"/>
      <c r="BB56" s="218"/>
      <c r="BC56" s="218"/>
      <c r="BD56" s="218"/>
      <c r="BE56" s="218"/>
      <c r="BF56" s="218"/>
    </row>
    <row r="57" spans="1:58" ht="17" x14ac:dyDescent="0.5">
      <c r="A57" s="342" t="s">
        <v>101</v>
      </c>
      <c r="B57" s="335">
        <v>58044.296597999979</v>
      </c>
      <c r="C57" s="335">
        <v>59425.193334999974</v>
      </c>
      <c r="D57" s="335">
        <v>60647.402186000007</v>
      </c>
      <c r="E57" s="335">
        <v>61524.437240520012</v>
      </c>
      <c r="F57" s="335">
        <v>62437.114950880015</v>
      </c>
      <c r="G57" s="336">
        <v>63124.493040399953</v>
      </c>
      <c r="H57" s="336">
        <v>63787.630535160024</v>
      </c>
      <c r="I57" s="336">
        <v>64089.465051299972</v>
      </c>
      <c r="J57" s="336">
        <v>64317.70414206</v>
      </c>
      <c r="K57" s="336">
        <v>64801.696552179987</v>
      </c>
      <c r="L57" s="336">
        <v>65086.236744519992</v>
      </c>
      <c r="M57" s="336">
        <v>65248.543397539979</v>
      </c>
      <c r="N57" s="336">
        <v>65015.157031319992</v>
      </c>
      <c r="O57" s="336">
        <v>65339.190808399995</v>
      </c>
      <c r="P57" s="336">
        <v>65353.345315059974</v>
      </c>
      <c r="Q57" s="336">
        <v>65609.282960420023</v>
      </c>
      <c r="R57" s="336">
        <v>65856.814503060014</v>
      </c>
      <c r="S57" s="336">
        <v>66103.224389080002</v>
      </c>
      <c r="T57" s="336">
        <v>66323.125136699979</v>
      </c>
      <c r="U57" s="336">
        <v>66545.337451679981</v>
      </c>
      <c r="V57" s="336">
        <v>66745.774082380012</v>
      </c>
      <c r="W57" s="336">
        <v>66734.636566940011</v>
      </c>
      <c r="X57" s="336">
        <v>66672.198381664813</v>
      </c>
      <c r="Y57" s="336">
        <v>66579.779469100016</v>
      </c>
      <c r="Z57" s="336">
        <v>66579.779469100016</v>
      </c>
      <c r="AA57" s="336">
        <v>66579.779469100016</v>
      </c>
      <c r="AB57" s="336">
        <v>66579.779469100016</v>
      </c>
      <c r="AC57" s="336">
        <v>66580.995990700016</v>
      </c>
      <c r="AD57" s="336">
        <v>66582.062991140017</v>
      </c>
      <c r="AE57" s="336">
        <v>66582.345108640016</v>
      </c>
      <c r="AF57" s="336">
        <v>66590.612627420021</v>
      </c>
      <c r="AG57" s="336">
        <v>66591.957864880023</v>
      </c>
      <c r="AH57" s="336">
        <v>66593.27046840002</v>
      </c>
      <c r="AI57" s="336">
        <v>66594.532791200021</v>
      </c>
      <c r="AJ57" s="336">
        <v>66591.916528620015</v>
      </c>
      <c r="AK57" s="336">
        <v>66711.451254140018</v>
      </c>
      <c r="AL57" s="336">
        <v>66926.925027780017</v>
      </c>
      <c r="AM57" s="336">
        <v>67235.159300881613</v>
      </c>
      <c r="AN57" s="336">
        <v>67615.614448188018</v>
      </c>
      <c r="AO57" s="336">
        <v>67574.257659848008</v>
      </c>
      <c r="AP57" s="336">
        <v>68464.257971802421</v>
      </c>
      <c r="AQ57" s="336">
        <v>68496.965145460024</v>
      </c>
      <c r="AR57" s="336">
        <v>68345.381646424823</v>
      </c>
      <c r="AS57" s="336">
        <v>68004.022324167221</v>
      </c>
      <c r="AT57" s="336">
        <v>68008.247079712819</v>
      </c>
      <c r="AU57" s="336">
        <v>68008.882087624021</v>
      </c>
      <c r="AV57" s="336">
        <v>67759.149652106411</v>
      </c>
      <c r="AW57" s="336">
        <v>67743.619624280007</v>
      </c>
      <c r="AX57" s="336">
        <v>67730.462071320013</v>
      </c>
      <c r="AY57" s="336">
        <v>66788.012395100013</v>
      </c>
      <c r="AZ57" s="336">
        <v>66788.012395100013</v>
      </c>
      <c r="BA57" s="218"/>
      <c r="BB57" s="218"/>
      <c r="BC57" s="218"/>
      <c r="BD57" s="218"/>
      <c r="BE57" s="218"/>
      <c r="BF57" s="218"/>
    </row>
    <row r="58" spans="1:58" ht="15.5" x14ac:dyDescent="0.35">
      <c r="A58" s="337" t="s">
        <v>247</v>
      </c>
      <c r="B58" s="328">
        <v>71990.755540000042</v>
      </c>
      <c r="C58" s="328">
        <v>74547.828188000014</v>
      </c>
      <c r="D58" s="328">
        <v>76846.01705200001</v>
      </c>
      <c r="E58" s="328">
        <v>78693.33443563999</v>
      </c>
      <c r="F58" s="328">
        <v>80473.090507079978</v>
      </c>
      <c r="G58" s="329">
        <v>81907.12786456001</v>
      </c>
      <c r="H58" s="329">
        <v>83312.158306120051</v>
      </c>
      <c r="I58" s="329">
        <v>84270.430041780011</v>
      </c>
      <c r="J58" s="329">
        <v>85133.404759280034</v>
      </c>
      <c r="K58" s="329">
        <v>86227.610046219954</v>
      </c>
      <c r="L58" s="329">
        <v>87132.293805859998</v>
      </c>
      <c r="M58" s="329">
        <v>87705.587138600007</v>
      </c>
      <c r="N58" s="329">
        <v>87672.697667680026</v>
      </c>
      <c r="O58" s="329">
        <v>88552.145869060027</v>
      </c>
      <c r="P58" s="329">
        <v>88766.561677399994</v>
      </c>
      <c r="Q58" s="329">
        <v>89571.318189019992</v>
      </c>
      <c r="R58" s="329">
        <v>90390.587618999984</v>
      </c>
      <c r="S58" s="329">
        <v>91192.252337479978</v>
      </c>
      <c r="T58" s="329">
        <v>91949.468665560009</v>
      </c>
      <c r="U58" s="329">
        <v>92686.618970599986</v>
      </c>
      <c r="V58" s="329">
        <v>93369.67335134001</v>
      </c>
      <c r="W58" s="329">
        <v>93358.047926619998</v>
      </c>
      <c r="X58" s="329">
        <v>93292.874466122405</v>
      </c>
      <c r="Y58" s="329">
        <v>93196.406890700004</v>
      </c>
      <c r="Z58" s="329">
        <v>93196.406890700004</v>
      </c>
      <c r="AA58" s="329">
        <v>93196.406890700004</v>
      </c>
      <c r="AB58" s="329">
        <v>93196.406890700004</v>
      </c>
      <c r="AC58" s="329">
        <v>93197.842020760014</v>
      </c>
      <c r="AD58" s="329">
        <v>93199.076793220011</v>
      </c>
      <c r="AE58" s="329">
        <v>93199.369446740006</v>
      </c>
      <c r="AF58" s="329">
        <v>93209.083902360013</v>
      </c>
      <c r="AG58" s="329">
        <v>93210.474889920006</v>
      </c>
      <c r="AH58" s="329">
        <v>93211.838393520011</v>
      </c>
      <c r="AI58" s="329">
        <v>93213.146520880007</v>
      </c>
      <c r="AJ58" s="329">
        <v>93210.130025620005</v>
      </c>
      <c r="AK58" s="329">
        <v>93329.835322419996</v>
      </c>
      <c r="AL58" s="329">
        <v>93555.361064900004</v>
      </c>
      <c r="AM58" s="329">
        <v>93963.562909408007</v>
      </c>
      <c r="AN58" s="329">
        <v>94557.8582866488</v>
      </c>
      <c r="AO58" s="329">
        <v>94556.555675006428</v>
      </c>
      <c r="AP58" s="329">
        <v>95652.83096799039</v>
      </c>
      <c r="AQ58" s="329">
        <v>95730.598549795206</v>
      </c>
      <c r="AR58" s="329">
        <v>95611.055677627213</v>
      </c>
      <c r="AS58" s="329">
        <v>95287.646821209593</v>
      </c>
      <c r="AT58" s="329">
        <v>95328.253815620832</v>
      </c>
      <c r="AU58" s="329">
        <v>95363.599178228818</v>
      </c>
      <c r="AV58" s="329">
        <v>94981.223966162404</v>
      </c>
      <c r="AW58" s="329">
        <v>94978.505592900008</v>
      </c>
      <c r="AX58" s="329">
        <v>94990.740070620013</v>
      </c>
      <c r="AY58" s="329">
        <v>93413.762028700003</v>
      </c>
      <c r="AZ58" s="329">
        <v>93413.762028700003</v>
      </c>
      <c r="BA58" s="218"/>
      <c r="BB58" s="218"/>
      <c r="BC58" s="218"/>
      <c r="BD58" s="218"/>
      <c r="BE58" s="218"/>
      <c r="BF58" s="218"/>
    </row>
    <row r="59" spans="1:58" ht="17" x14ac:dyDescent="0.5">
      <c r="A59" s="333" t="s">
        <v>244</v>
      </c>
      <c r="B59" s="335">
        <v>32530.337874000008</v>
      </c>
      <c r="C59" s="335">
        <v>32852.937261999999</v>
      </c>
      <c r="D59" s="335">
        <v>33196.764025000004</v>
      </c>
      <c r="E59" s="335">
        <v>33436.821248</v>
      </c>
      <c r="F59" s="335">
        <v>33835.540839680005</v>
      </c>
      <c r="G59" s="336">
        <v>34196.4854204</v>
      </c>
      <c r="H59" s="336">
        <v>34610.521682400009</v>
      </c>
      <c r="I59" s="336">
        <v>34896.421864639997</v>
      </c>
      <c r="J59" s="336">
        <v>35159.749792220013</v>
      </c>
      <c r="K59" s="336">
        <v>35558.743613260005</v>
      </c>
      <c r="L59" s="336">
        <v>35833.126444160014</v>
      </c>
      <c r="M59" s="336">
        <v>36058.406314300002</v>
      </c>
      <c r="N59" s="336">
        <v>36079.153552540003</v>
      </c>
      <c r="O59" s="336">
        <v>36382.734563520004</v>
      </c>
      <c r="P59" s="336">
        <v>36465.777287859986</v>
      </c>
      <c r="Q59" s="336">
        <v>36739.48468210001</v>
      </c>
      <c r="R59" s="336">
        <v>37009.559802040007</v>
      </c>
      <c r="S59" s="336">
        <v>37271.808978600006</v>
      </c>
      <c r="T59" s="336">
        <v>37534.305032479999</v>
      </c>
      <c r="U59" s="336">
        <v>37787.129507979989</v>
      </c>
      <c r="V59" s="336">
        <v>37988.409657699995</v>
      </c>
      <c r="W59" s="336">
        <v>37977.960829939992</v>
      </c>
      <c r="X59" s="336">
        <v>37919.383506559192</v>
      </c>
      <c r="Y59" s="336">
        <v>37832.679312579996</v>
      </c>
      <c r="Z59" s="336">
        <v>37832.679312579996</v>
      </c>
      <c r="AA59" s="336">
        <v>37832.679312579996</v>
      </c>
      <c r="AB59" s="336">
        <v>37832.679312579996</v>
      </c>
      <c r="AC59" s="336">
        <v>37835.279568559992</v>
      </c>
      <c r="AD59" s="336">
        <v>37837.248323359992</v>
      </c>
      <c r="AE59" s="336">
        <v>37837.307500259994</v>
      </c>
      <c r="AF59" s="336">
        <v>37854.449295999999</v>
      </c>
      <c r="AG59" s="336">
        <v>37854.762374859994</v>
      </c>
      <c r="AH59" s="336">
        <v>37855.009581979997</v>
      </c>
      <c r="AI59" s="336">
        <v>37855.266087219992</v>
      </c>
      <c r="AJ59" s="336">
        <v>37850.645925419994</v>
      </c>
      <c r="AK59" s="336">
        <v>37964.572763859993</v>
      </c>
      <c r="AL59" s="336">
        <v>38054.83771457999</v>
      </c>
      <c r="AM59" s="336">
        <v>38222.466691566391</v>
      </c>
      <c r="AN59" s="336">
        <v>38436.137472539202</v>
      </c>
      <c r="AO59" s="336">
        <v>38386.443803789596</v>
      </c>
      <c r="AP59" s="336">
        <v>38822.770424964801</v>
      </c>
      <c r="AQ59" s="336">
        <v>38833.485961098399</v>
      </c>
      <c r="AR59" s="336">
        <v>38771.385056645595</v>
      </c>
      <c r="AS59" s="336">
        <v>38601.548733421601</v>
      </c>
      <c r="AT59" s="336">
        <v>38615.380529784001</v>
      </c>
      <c r="AU59" s="336">
        <v>38629.748372141592</v>
      </c>
      <c r="AV59" s="336">
        <v>38513.064623229591</v>
      </c>
      <c r="AW59" s="336">
        <v>38514.018656679997</v>
      </c>
      <c r="AX59" s="336">
        <v>38518.585709559993</v>
      </c>
      <c r="AY59" s="336">
        <v>38028.036166579994</v>
      </c>
      <c r="AZ59" s="336">
        <v>38028.036166579994</v>
      </c>
      <c r="BA59" s="218"/>
      <c r="BB59" s="218"/>
      <c r="BC59" s="218"/>
      <c r="BD59" s="218"/>
      <c r="BE59" s="218"/>
      <c r="BF59" s="218"/>
    </row>
    <row r="60" spans="1:58" ht="15.5" x14ac:dyDescent="0.35">
      <c r="A60" s="338" t="s">
        <v>248</v>
      </c>
      <c r="B60" s="339">
        <v>104521.09341400005</v>
      </c>
      <c r="C60" s="339">
        <v>107400.76545000001</v>
      </c>
      <c r="D60" s="339">
        <v>110042.78107700002</v>
      </c>
      <c r="E60" s="339">
        <v>112130.15568363998</v>
      </c>
      <c r="F60" s="339">
        <v>114308.63134675998</v>
      </c>
      <c r="G60" s="340">
        <v>116103.61328496001</v>
      </c>
      <c r="H60" s="340">
        <v>117922.67998852006</v>
      </c>
      <c r="I60" s="340">
        <v>119166.85190642001</v>
      </c>
      <c r="J60" s="340">
        <v>120293.15455150005</v>
      </c>
      <c r="K60" s="340">
        <v>121786.35365947997</v>
      </c>
      <c r="L60" s="340">
        <v>122965.42025002002</v>
      </c>
      <c r="M60" s="340">
        <v>123763.9934529</v>
      </c>
      <c r="N60" s="340">
        <v>123751.85122022004</v>
      </c>
      <c r="O60" s="340">
        <v>124934.88043258003</v>
      </c>
      <c r="P60" s="340">
        <v>125232.33896525999</v>
      </c>
      <c r="Q60" s="340">
        <v>126310.80287112</v>
      </c>
      <c r="R60" s="340">
        <v>127400.14742103999</v>
      </c>
      <c r="S60" s="340">
        <v>128464.06131607998</v>
      </c>
      <c r="T60" s="340">
        <v>129483.77369804001</v>
      </c>
      <c r="U60" s="340">
        <v>130473.74847857998</v>
      </c>
      <c r="V60" s="340">
        <v>131358.08300904001</v>
      </c>
      <c r="W60" s="340">
        <v>131336.00875655998</v>
      </c>
      <c r="X60" s="340">
        <v>131212.2579726816</v>
      </c>
      <c r="Y60" s="340">
        <v>131029.08620327999</v>
      </c>
      <c r="Z60" s="340">
        <v>131029.08620327999</v>
      </c>
      <c r="AA60" s="340">
        <v>131029.08620327999</v>
      </c>
      <c r="AB60" s="340">
        <v>131029.08620327999</v>
      </c>
      <c r="AC60" s="340">
        <v>131033.12158932001</v>
      </c>
      <c r="AD60" s="340">
        <v>131036.32511658</v>
      </c>
      <c r="AE60" s="340">
        <v>131036.676947</v>
      </c>
      <c r="AF60" s="340">
        <v>131063.53319836</v>
      </c>
      <c r="AG60" s="340">
        <v>131065.23726478001</v>
      </c>
      <c r="AH60" s="340">
        <v>131066.84797550002</v>
      </c>
      <c r="AI60" s="340">
        <v>131068.4126081</v>
      </c>
      <c r="AJ60" s="340">
        <v>131060.77595104001</v>
      </c>
      <c r="AK60" s="340">
        <v>131294.40808627999</v>
      </c>
      <c r="AL60" s="340">
        <v>131610.19877948001</v>
      </c>
      <c r="AM60" s="340">
        <v>132186.02960097441</v>
      </c>
      <c r="AN60" s="340">
        <v>132993.99575918799</v>
      </c>
      <c r="AO60" s="340">
        <v>132942.99947879603</v>
      </c>
      <c r="AP60" s="340">
        <v>134475.6013929552</v>
      </c>
      <c r="AQ60" s="340">
        <v>134564.08451089362</v>
      </c>
      <c r="AR60" s="340">
        <v>134382.44073427282</v>
      </c>
      <c r="AS60" s="340">
        <v>133889.19555463118</v>
      </c>
      <c r="AT60" s="340">
        <v>133943.63434540483</v>
      </c>
      <c r="AU60" s="340">
        <v>133993.34755037041</v>
      </c>
      <c r="AV60" s="340">
        <v>133494.288589392</v>
      </c>
      <c r="AW60" s="340">
        <v>133492.52424957999</v>
      </c>
      <c r="AX60" s="340">
        <v>133509.32578017999</v>
      </c>
      <c r="AY60" s="340">
        <v>131441.79819527999</v>
      </c>
      <c r="AZ60" s="340">
        <v>131441.79819527999</v>
      </c>
      <c r="BA60" s="218"/>
      <c r="BB60" s="218"/>
      <c r="BC60" s="218"/>
      <c r="BD60" s="218"/>
      <c r="BE60" s="218"/>
      <c r="BF60" s="218"/>
    </row>
    <row r="61" spans="1:58" ht="15.5" x14ac:dyDescent="0.35">
      <c r="A61" s="338"/>
      <c r="B61" s="328"/>
      <c r="C61" s="328"/>
      <c r="D61" s="328"/>
      <c r="E61" s="328"/>
      <c r="F61" s="328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329"/>
      <c r="W61" s="329"/>
      <c r="X61" s="329"/>
      <c r="Y61" s="329"/>
      <c r="Z61" s="329"/>
      <c r="AA61" s="329"/>
      <c r="AB61" s="329"/>
      <c r="AC61" s="329"/>
      <c r="AD61" s="329"/>
      <c r="AE61" s="329"/>
      <c r="AF61" s="329"/>
      <c r="AG61" s="329"/>
      <c r="AH61" s="329"/>
      <c r="AI61" s="329"/>
      <c r="AJ61" s="329"/>
      <c r="AK61" s="329"/>
      <c r="AL61" s="329"/>
      <c r="AM61" s="329"/>
      <c r="AN61" s="329"/>
      <c r="AO61" s="329"/>
      <c r="AP61" s="329"/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218"/>
      <c r="BB61" s="218"/>
      <c r="BC61" s="218"/>
      <c r="BD61" s="218"/>
      <c r="BE61" s="218"/>
      <c r="BF61" s="218"/>
    </row>
    <row r="62" spans="1:58" ht="15.5" x14ac:dyDescent="0.35">
      <c r="A62" s="343" t="s">
        <v>249</v>
      </c>
      <c r="B62" s="339">
        <f t="shared" ref="B62:AG62" si="12">B60+B53</f>
        <v>320527.705954</v>
      </c>
      <c r="C62" s="339">
        <f t="shared" si="12"/>
        <v>330759.39048099995</v>
      </c>
      <c r="D62" s="339">
        <f t="shared" si="12"/>
        <v>340390.23593899998</v>
      </c>
      <c r="E62" s="339">
        <f t="shared" si="12"/>
        <v>347471.88766727992</v>
      </c>
      <c r="F62" s="339">
        <f t="shared" si="12"/>
        <v>354704.91794735997</v>
      </c>
      <c r="G62" s="339">
        <f t="shared" si="12"/>
        <v>360412.6257546799</v>
      </c>
      <c r="H62" s="339">
        <f t="shared" si="12"/>
        <v>366167.72816875996</v>
      </c>
      <c r="I62" s="339">
        <f t="shared" si="12"/>
        <v>369511.80020807998</v>
      </c>
      <c r="J62" s="339">
        <f t="shared" si="12"/>
        <v>373118.13577010005</v>
      </c>
      <c r="K62" s="339">
        <f t="shared" si="12"/>
        <v>377779.03621491999</v>
      </c>
      <c r="L62" s="339">
        <f t="shared" si="12"/>
        <v>381337.12355110003</v>
      </c>
      <c r="M62" s="339">
        <f t="shared" si="12"/>
        <v>384667.5719303001</v>
      </c>
      <c r="N62" s="339">
        <f t="shared" si="12"/>
        <v>385972.10457058006</v>
      </c>
      <c r="O62" s="339">
        <f t="shared" si="12"/>
        <v>389995.43337644002</v>
      </c>
      <c r="P62" s="339">
        <f t="shared" si="12"/>
        <v>392258.04397459992</v>
      </c>
      <c r="Q62" s="339">
        <f t="shared" si="12"/>
        <v>395036.59317441995</v>
      </c>
      <c r="R62" s="339">
        <f t="shared" si="12"/>
        <v>386883.88387819997</v>
      </c>
      <c r="S62" s="339">
        <f t="shared" si="12"/>
        <v>390510.34027671989</v>
      </c>
      <c r="T62" s="339">
        <f t="shared" si="12"/>
        <v>394044.87698206003</v>
      </c>
      <c r="U62" s="339">
        <f t="shared" si="12"/>
        <v>397513.21082341997</v>
      </c>
      <c r="V62" s="339">
        <f t="shared" si="12"/>
        <v>400529.80086424004</v>
      </c>
      <c r="W62" s="339">
        <f t="shared" si="12"/>
        <v>400433.87383092003</v>
      </c>
      <c r="X62" s="339">
        <f t="shared" si="12"/>
        <v>399896.09591163445</v>
      </c>
      <c r="Y62" s="339">
        <f t="shared" si="12"/>
        <v>399100.09503040009</v>
      </c>
      <c r="Z62" s="339">
        <f t="shared" si="12"/>
        <v>399100.09503040009</v>
      </c>
      <c r="AA62" s="339">
        <f t="shared" si="12"/>
        <v>349390.9514514</v>
      </c>
      <c r="AB62" s="339">
        <f t="shared" si="12"/>
        <v>300187.48771239992</v>
      </c>
      <c r="AC62" s="339">
        <f t="shared" si="12"/>
        <v>292986.00639225997</v>
      </c>
      <c r="AD62" s="339">
        <f t="shared" si="12"/>
        <v>292670.17059979995</v>
      </c>
      <c r="AE62" s="339">
        <f t="shared" si="12"/>
        <v>292674.16317233996</v>
      </c>
      <c r="AF62" s="339">
        <f t="shared" si="12"/>
        <v>293085.17364351999</v>
      </c>
      <c r="AG62" s="339">
        <f t="shared" si="12"/>
        <v>293105.1443854</v>
      </c>
      <c r="AH62" s="339">
        <f t="shared" ref="AH62:AZ62" si="13">AH60+AH53</f>
        <v>292553.95179383998</v>
      </c>
      <c r="AI62" s="339">
        <f t="shared" si="13"/>
        <v>292552.08169122</v>
      </c>
      <c r="AJ62" s="339">
        <f t="shared" si="13"/>
        <v>292436.56137071992</v>
      </c>
      <c r="AK62" s="339">
        <f t="shared" si="13"/>
        <v>293410.16134263994</v>
      </c>
      <c r="AL62" s="339">
        <f t="shared" si="13"/>
        <v>288553.79995239998</v>
      </c>
      <c r="AM62" s="339">
        <f t="shared" si="13"/>
        <v>271575.1999829344</v>
      </c>
      <c r="AN62" s="339">
        <f t="shared" si="13"/>
        <v>272786.96783832717</v>
      </c>
      <c r="AO62" s="339">
        <f t="shared" si="13"/>
        <v>255186.57564161843</v>
      </c>
      <c r="AP62" s="339">
        <f t="shared" si="13"/>
        <v>259333.21176848799</v>
      </c>
      <c r="AQ62" s="339">
        <f t="shared" si="13"/>
        <v>257830.36018249043</v>
      </c>
      <c r="AR62" s="339">
        <f t="shared" si="13"/>
        <v>257001.4714643576</v>
      </c>
      <c r="AS62" s="339">
        <f t="shared" si="13"/>
        <v>254772.55383166394</v>
      </c>
      <c r="AT62" s="339">
        <f t="shared" si="13"/>
        <v>254898.03488068641</v>
      </c>
      <c r="AU62" s="339">
        <f t="shared" si="13"/>
        <v>255014.14977239599</v>
      </c>
      <c r="AV62" s="339">
        <f t="shared" si="13"/>
        <v>214910.48033412319</v>
      </c>
      <c r="AW62" s="339">
        <f t="shared" si="13"/>
        <v>212642.8771016</v>
      </c>
      <c r="AX62" s="339">
        <f t="shared" si="13"/>
        <v>209528.84956479998</v>
      </c>
      <c r="AY62" s="339">
        <f t="shared" si="13"/>
        <v>205402.45091039999</v>
      </c>
      <c r="AZ62" s="339">
        <f t="shared" si="13"/>
        <v>205402.45091039999</v>
      </c>
      <c r="BA62" s="218"/>
      <c r="BB62" s="218"/>
      <c r="BC62" s="218"/>
      <c r="BD62" s="218"/>
      <c r="BE62" s="218"/>
      <c r="BF62" s="218"/>
    </row>
    <row r="63" spans="1:58" ht="15.5" x14ac:dyDescent="0.35">
      <c r="A63" s="333"/>
      <c r="B63" s="342"/>
      <c r="C63" s="342"/>
      <c r="D63" s="342"/>
      <c r="E63" s="342"/>
      <c r="F63" s="342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</row>
    <row r="64" spans="1:58" ht="15.5" x14ac:dyDescent="0.35">
      <c r="A64" s="296"/>
      <c r="B64" s="342"/>
      <c r="C64" s="342"/>
      <c r="D64" s="342"/>
      <c r="E64" s="342"/>
      <c r="F64" s="342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</row>
    <row r="65" spans="1:58" ht="18" x14ac:dyDescent="0.4">
      <c r="A65" s="345" t="s">
        <v>251</v>
      </c>
      <c r="B65" s="328"/>
      <c r="C65" s="328"/>
      <c r="D65" s="32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</row>
    <row r="66" spans="1:58" ht="15.5" x14ac:dyDescent="0.35">
      <c r="A66" s="330" t="s">
        <v>241</v>
      </c>
      <c r="B66" s="342"/>
      <c r="C66" s="342"/>
      <c r="D66" s="342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</row>
    <row r="67" spans="1:58" ht="15.5" x14ac:dyDescent="0.35">
      <c r="A67" s="333" t="s">
        <v>242</v>
      </c>
      <c r="B67" s="328"/>
      <c r="C67" s="346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</row>
    <row r="68" spans="1:58" s="43" customFormat="1" ht="15.5" x14ac:dyDescent="0.35">
      <c r="A68" s="334" t="s">
        <v>96</v>
      </c>
      <c r="B68" s="328">
        <v>0</v>
      </c>
      <c r="C68" s="328">
        <v>0</v>
      </c>
      <c r="D68" s="328">
        <v>0</v>
      </c>
      <c r="E68" s="328">
        <v>0</v>
      </c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  <c r="AG68" s="329"/>
      <c r="AH68" s="329"/>
      <c r="AI68" s="329"/>
      <c r="AJ68" s="329"/>
      <c r="AK68" s="329"/>
      <c r="AL68" s="329"/>
      <c r="AM68" s="329"/>
      <c r="AN68" s="329"/>
      <c r="AO68" s="329"/>
      <c r="AP68" s="329"/>
      <c r="AQ68" s="329"/>
      <c r="AR68" s="329"/>
      <c r="AS68" s="329"/>
      <c r="AT68" s="329"/>
      <c r="AU68" s="329"/>
      <c r="AV68" s="329"/>
      <c r="AW68" s="329"/>
      <c r="AX68" s="329"/>
      <c r="AY68" s="329"/>
      <c r="AZ68" s="329"/>
      <c r="BA68" s="329"/>
      <c r="BB68" s="329"/>
      <c r="BC68" s="329"/>
      <c r="BD68" s="329"/>
      <c r="BE68" s="329"/>
      <c r="BF68" s="329"/>
    </row>
    <row r="69" spans="1:58" s="43" customFormat="1" ht="15.5" x14ac:dyDescent="0.35">
      <c r="A69" s="334" t="s">
        <v>97</v>
      </c>
      <c r="B69" s="328">
        <v>56827.151956999995</v>
      </c>
      <c r="C69" s="328">
        <v>62717.188229999985</v>
      </c>
      <c r="D69" s="329">
        <v>71190.567313000021</v>
      </c>
      <c r="E69" s="329">
        <v>71414.120795800001</v>
      </c>
      <c r="F69" s="329">
        <v>79501.368728160014</v>
      </c>
      <c r="G69" s="329">
        <v>88546.863489399999</v>
      </c>
      <c r="H69" s="329">
        <v>99577.338352480001</v>
      </c>
      <c r="I69" s="329">
        <v>102905.08280775999</v>
      </c>
      <c r="J69" s="329">
        <v>111220.81779850001</v>
      </c>
      <c r="K69" s="329">
        <v>125581.42297270005</v>
      </c>
      <c r="L69" s="329">
        <v>139187.66429361995</v>
      </c>
      <c r="M69" s="329">
        <v>147556.3348635</v>
      </c>
      <c r="N69" s="329">
        <v>134145.46743916001</v>
      </c>
      <c r="O69" s="329">
        <v>149967.98045156</v>
      </c>
      <c r="P69" s="329">
        <v>154637.49762558006</v>
      </c>
      <c r="Q69" s="329">
        <v>138741.71521512</v>
      </c>
      <c r="R69" s="329">
        <v>153194.84194026</v>
      </c>
      <c r="S69" s="329">
        <v>177377.96016067997</v>
      </c>
      <c r="T69" s="329">
        <v>203431.54548688</v>
      </c>
      <c r="U69" s="329">
        <v>229895.77976860004</v>
      </c>
      <c r="V69" s="329">
        <v>256023.40202549996</v>
      </c>
      <c r="W69" s="329">
        <v>279207.46637370001</v>
      </c>
      <c r="X69" s="329">
        <v>269026.8331590544</v>
      </c>
      <c r="Y69" s="329">
        <v>252984.94241237995</v>
      </c>
      <c r="Z69" s="329">
        <v>105903.72572469999</v>
      </c>
      <c r="AA69" s="329">
        <v>98758.514946459982</v>
      </c>
      <c r="AB69" s="329">
        <v>89129.531115339996</v>
      </c>
      <c r="AC69" s="329">
        <v>92876.126924900003</v>
      </c>
      <c r="AD69" s="329">
        <v>98075.913376180004</v>
      </c>
      <c r="AE69" s="329">
        <v>91671.906466319997</v>
      </c>
      <c r="AF69" s="329">
        <v>101347.51999978001</v>
      </c>
      <c r="AG69" s="329">
        <v>110477.64988037999</v>
      </c>
      <c r="AH69" s="329">
        <v>116384.24701182</v>
      </c>
      <c r="AI69" s="329">
        <v>133323.29654908</v>
      </c>
      <c r="AJ69" s="329">
        <v>123820.01116878001</v>
      </c>
      <c r="AK69" s="329">
        <v>146812.95912114001</v>
      </c>
      <c r="AL69" s="329">
        <v>167559.26710990001</v>
      </c>
      <c r="AM69" s="329">
        <v>180493.860756904</v>
      </c>
      <c r="AN69" s="329">
        <v>169270.22818156326</v>
      </c>
      <c r="AO69" s="329">
        <v>117423.85104386564</v>
      </c>
      <c r="AP69" s="329">
        <v>137230.98830639201</v>
      </c>
      <c r="AQ69" s="329">
        <v>130927.44747492322</v>
      </c>
      <c r="AR69" s="329">
        <v>127624.15230189599</v>
      </c>
      <c r="AS69" s="329">
        <v>106115.23472942962</v>
      </c>
      <c r="AT69" s="329">
        <v>115913.43564643842</v>
      </c>
      <c r="AU69" s="329">
        <v>115980.1999411736</v>
      </c>
      <c r="AV69" s="329">
        <v>50294.529218600001</v>
      </c>
      <c r="AW69" s="329">
        <v>56246.924183900002</v>
      </c>
      <c r="AX69" s="329">
        <v>64253.912971299993</v>
      </c>
      <c r="AY69" s="329">
        <v>46398.518019219999</v>
      </c>
      <c r="AZ69" s="329">
        <v>31423.761906659995</v>
      </c>
      <c r="BA69" s="329"/>
      <c r="BB69" s="329"/>
      <c r="BC69" s="329"/>
      <c r="BD69" s="329"/>
      <c r="BE69" s="329"/>
      <c r="BF69" s="329"/>
    </row>
    <row r="70" spans="1:58" s="43" customFormat="1" ht="15.5" x14ac:dyDescent="0.35">
      <c r="A70" s="334" t="s">
        <v>98</v>
      </c>
      <c r="B70" s="328">
        <v>362924.469408</v>
      </c>
      <c r="C70" s="328">
        <v>363264.016527</v>
      </c>
      <c r="D70" s="329">
        <v>413454.46651899995</v>
      </c>
      <c r="E70" s="329">
        <v>416965.21031228011</v>
      </c>
      <c r="F70" s="329">
        <v>457816.81438383996</v>
      </c>
      <c r="G70" s="329">
        <v>501141.70287675998</v>
      </c>
      <c r="H70" s="329">
        <v>554823.68069048005</v>
      </c>
      <c r="I70" s="329">
        <v>538679.25783142028</v>
      </c>
      <c r="J70" s="329">
        <v>517580.65439857991</v>
      </c>
      <c r="K70" s="329">
        <v>534864.48077398003</v>
      </c>
      <c r="L70" s="329">
        <v>527884.40035805991</v>
      </c>
      <c r="M70" s="329">
        <v>526993.19299713988</v>
      </c>
      <c r="N70" s="329">
        <v>461946.14156932</v>
      </c>
      <c r="O70" s="329">
        <v>533184.1727617</v>
      </c>
      <c r="P70" s="329">
        <v>502676.15290443995</v>
      </c>
      <c r="Q70" s="329">
        <v>466375.24608953996</v>
      </c>
      <c r="R70" s="329">
        <v>454062.57296084007</v>
      </c>
      <c r="S70" s="329">
        <v>474646.57830729993</v>
      </c>
      <c r="T70" s="329">
        <v>489490.68301162007</v>
      </c>
      <c r="U70" s="329">
        <v>469280.20875212015</v>
      </c>
      <c r="V70" s="329">
        <v>488883.10741401993</v>
      </c>
      <c r="W70" s="329">
        <v>544901.1653544599</v>
      </c>
      <c r="X70" s="329">
        <v>554612.73631899699</v>
      </c>
      <c r="Y70" s="329">
        <v>485362.68726410007</v>
      </c>
      <c r="Z70" s="329">
        <v>338135.78028086002</v>
      </c>
      <c r="AA70" s="329">
        <v>345340.49624217994</v>
      </c>
      <c r="AB70" s="329">
        <v>346401.21934377996</v>
      </c>
      <c r="AC70" s="329">
        <v>375138.61580608005</v>
      </c>
      <c r="AD70" s="329">
        <v>431888.58689508005</v>
      </c>
      <c r="AE70" s="329">
        <v>462925.4900121399</v>
      </c>
      <c r="AF70" s="329">
        <v>472814.94879041996</v>
      </c>
      <c r="AG70" s="329">
        <v>423531.13359054003</v>
      </c>
      <c r="AH70" s="329">
        <v>443397.27751249995</v>
      </c>
      <c r="AI70" s="329">
        <v>462233.26648096013</v>
      </c>
      <c r="AJ70" s="329">
        <v>441748.74415714009</v>
      </c>
      <c r="AK70" s="329">
        <v>436199.75636458001</v>
      </c>
      <c r="AL70" s="329">
        <v>448405.30376053997</v>
      </c>
      <c r="AM70" s="329">
        <v>475483.82159812801</v>
      </c>
      <c r="AN70" s="329">
        <v>428953.02191536542</v>
      </c>
      <c r="AO70" s="329">
        <v>405608.96166183683</v>
      </c>
      <c r="AP70" s="329">
        <v>418128.31246516545</v>
      </c>
      <c r="AQ70" s="329">
        <v>419100.26194772311</v>
      </c>
      <c r="AR70" s="329">
        <v>419959.10334330465</v>
      </c>
      <c r="AS70" s="329">
        <v>347908.39624960249</v>
      </c>
      <c r="AT70" s="329">
        <v>370072.7015043248</v>
      </c>
      <c r="AU70" s="329">
        <v>312562.44147659506</v>
      </c>
      <c r="AV70" s="329">
        <v>281258.84001365677</v>
      </c>
      <c r="AW70" s="329">
        <v>325865.46064397995</v>
      </c>
      <c r="AX70" s="329">
        <v>352223.56684612005</v>
      </c>
      <c r="AY70" s="329">
        <v>251198.20277250005</v>
      </c>
      <c r="AZ70" s="329">
        <v>97389.921555939989</v>
      </c>
      <c r="BA70" s="329"/>
      <c r="BB70" s="329"/>
      <c r="BC70" s="329"/>
      <c r="BD70" s="329"/>
      <c r="BE70" s="329"/>
      <c r="BF70" s="329"/>
    </row>
    <row r="71" spans="1:58" s="43" customFormat="1" ht="17" x14ac:dyDescent="0.5">
      <c r="A71" s="334" t="s">
        <v>99</v>
      </c>
      <c r="B71" s="335">
        <v>229162.59583699994</v>
      </c>
      <c r="C71" s="335">
        <v>238880.05665299995</v>
      </c>
      <c r="D71" s="336">
        <v>254470.08269500002</v>
      </c>
      <c r="E71" s="336">
        <v>252224.18488931991</v>
      </c>
      <c r="F71" s="336">
        <v>262661.56795932009</v>
      </c>
      <c r="G71" s="336">
        <v>279954.24858807999</v>
      </c>
      <c r="H71" s="336">
        <v>305118.29247876012</v>
      </c>
      <c r="I71" s="336">
        <v>309446.06101528014</v>
      </c>
      <c r="J71" s="336">
        <v>287946.53977568011</v>
      </c>
      <c r="K71" s="336">
        <v>244647.11343356007</v>
      </c>
      <c r="L71" s="336">
        <v>228690.06940591993</v>
      </c>
      <c r="M71" s="336">
        <v>244080.10137523996</v>
      </c>
      <c r="N71" s="336">
        <v>239435.77343093997</v>
      </c>
      <c r="O71" s="336">
        <v>266446.50415565993</v>
      </c>
      <c r="P71" s="336">
        <v>247682.94361750002</v>
      </c>
      <c r="Q71" s="336">
        <v>231505.48809887999</v>
      </c>
      <c r="R71" s="336">
        <v>224642.9558238</v>
      </c>
      <c r="S71" s="336">
        <v>224237.00017920003</v>
      </c>
      <c r="T71" s="336">
        <v>237204.17125044003</v>
      </c>
      <c r="U71" s="336">
        <v>229832.53279326003</v>
      </c>
      <c r="V71" s="336">
        <v>264939.44232872</v>
      </c>
      <c r="W71" s="336">
        <v>304812.35940824007</v>
      </c>
      <c r="X71" s="336">
        <v>304707.11528970883</v>
      </c>
      <c r="Y71" s="336">
        <v>283731.21742495999</v>
      </c>
      <c r="Z71" s="336">
        <v>161328.30330843999</v>
      </c>
      <c r="AA71" s="336">
        <v>191343.79564352002</v>
      </c>
      <c r="AB71" s="336">
        <v>179724.83506908003</v>
      </c>
      <c r="AC71" s="336">
        <v>200090.33659768</v>
      </c>
      <c r="AD71" s="336">
        <v>204699.90719766004</v>
      </c>
      <c r="AE71" s="336">
        <v>201909.51379165988</v>
      </c>
      <c r="AF71" s="336">
        <v>192778.4200514</v>
      </c>
      <c r="AG71" s="336">
        <v>180990.42866041997</v>
      </c>
      <c r="AH71" s="336">
        <v>181658.51841002004</v>
      </c>
      <c r="AI71" s="336">
        <v>196366.77679861998</v>
      </c>
      <c r="AJ71" s="336">
        <v>163154.64977539997</v>
      </c>
      <c r="AK71" s="336">
        <v>173461.40675032002</v>
      </c>
      <c r="AL71" s="336">
        <v>200804.26532132004</v>
      </c>
      <c r="AM71" s="336">
        <v>258709.5102258944</v>
      </c>
      <c r="AN71" s="336">
        <v>228195.9448288272</v>
      </c>
      <c r="AO71" s="336">
        <v>187979.59512883439</v>
      </c>
      <c r="AP71" s="336">
        <v>167281.41127990483</v>
      </c>
      <c r="AQ71" s="336">
        <v>161297.71706108481</v>
      </c>
      <c r="AR71" s="336">
        <v>166000.09563007925</v>
      </c>
      <c r="AS71" s="336">
        <v>133360.09309127519</v>
      </c>
      <c r="AT71" s="336">
        <v>140665.98535115522</v>
      </c>
      <c r="AU71" s="336">
        <v>130269.98340031764</v>
      </c>
      <c r="AV71" s="336">
        <v>108173.9563378584</v>
      </c>
      <c r="AW71" s="336">
        <v>130649.27464879997</v>
      </c>
      <c r="AX71" s="336">
        <v>131160.40150200002</v>
      </c>
      <c r="AY71" s="336">
        <v>101085.38825392001</v>
      </c>
      <c r="AZ71" s="336">
        <v>49968.512478960001</v>
      </c>
      <c r="BA71" s="329"/>
      <c r="BB71" s="329"/>
      <c r="BC71" s="329"/>
      <c r="BD71" s="329"/>
      <c r="BE71" s="329"/>
      <c r="BF71" s="329"/>
    </row>
    <row r="72" spans="1:58" s="43" customFormat="1" ht="15.5" x14ac:dyDescent="0.35">
      <c r="A72" s="337" t="s">
        <v>243</v>
      </c>
      <c r="B72" s="328">
        <v>648914.21720199974</v>
      </c>
      <c r="C72" s="328">
        <v>664861.26140999992</v>
      </c>
      <c r="D72" s="329">
        <v>739115.11652699998</v>
      </c>
      <c r="E72" s="329">
        <v>740603.51599739981</v>
      </c>
      <c r="F72" s="329">
        <v>799979.7510713198</v>
      </c>
      <c r="G72" s="329">
        <v>869642.81495423999</v>
      </c>
      <c r="H72" s="329">
        <v>959519.31152172002</v>
      </c>
      <c r="I72" s="329">
        <v>951030.40165446</v>
      </c>
      <c r="J72" s="329">
        <v>916748.01197276008</v>
      </c>
      <c r="K72" s="329">
        <v>905093.01718024013</v>
      </c>
      <c r="L72" s="329">
        <v>895762.13405760017</v>
      </c>
      <c r="M72" s="329">
        <v>918629.62923588033</v>
      </c>
      <c r="N72" s="329">
        <v>835527.38243941998</v>
      </c>
      <c r="O72" s="329">
        <v>949598.65736891981</v>
      </c>
      <c r="P72" s="329">
        <v>904996.59414752014</v>
      </c>
      <c r="Q72" s="329">
        <v>836622.44940354</v>
      </c>
      <c r="R72" s="329">
        <v>831900.37072490016</v>
      </c>
      <c r="S72" s="329">
        <v>876261.53864717972</v>
      </c>
      <c r="T72" s="329">
        <v>930126.39974894002</v>
      </c>
      <c r="U72" s="329">
        <v>929008.52131397987</v>
      </c>
      <c r="V72" s="329">
        <v>1009845.95176824</v>
      </c>
      <c r="W72" s="329">
        <v>1128920.9911364</v>
      </c>
      <c r="X72" s="329">
        <v>1128346.6847677601</v>
      </c>
      <c r="Y72" s="329">
        <v>1022078.8471014401</v>
      </c>
      <c r="Z72" s="329">
        <v>605367.80931400007</v>
      </c>
      <c r="AA72" s="329">
        <v>635442.80683215999</v>
      </c>
      <c r="AB72" s="329">
        <v>615255.58552820003</v>
      </c>
      <c r="AC72" s="329">
        <v>668105.07932866004</v>
      </c>
      <c r="AD72" s="329">
        <v>734664.40746891999</v>
      </c>
      <c r="AE72" s="329">
        <v>756506.91027012025</v>
      </c>
      <c r="AF72" s="329">
        <v>766940.88884160016</v>
      </c>
      <c r="AG72" s="329">
        <v>714999.21213133994</v>
      </c>
      <c r="AH72" s="329">
        <v>741440.04293434019</v>
      </c>
      <c r="AI72" s="329">
        <v>791923.33982866036</v>
      </c>
      <c r="AJ72" s="329">
        <v>728723.40510131977</v>
      </c>
      <c r="AK72" s="329">
        <v>756474.12223604007</v>
      </c>
      <c r="AL72" s="329">
        <v>816768.83619176014</v>
      </c>
      <c r="AM72" s="329">
        <v>914687.19258092681</v>
      </c>
      <c r="AN72" s="329">
        <v>826419.19492575596</v>
      </c>
      <c r="AO72" s="329">
        <v>711012.40783453616</v>
      </c>
      <c r="AP72" s="329">
        <v>722640.7120514625</v>
      </c>
      <c r="AQ72" s="329">
        <v>711325.42648373125</v>
      </c>
      <c r="AR72" s="329">
        <v>713583.35127528</v>
      </c>
      <c r="AS72" s="329">
        <v>587383.72407030698</v>
      </c>
      <c r="AT72" s="329">
        <v>626652.12250191835</v>
      </c>
      <c r="AU72" s="329">
        <v>558812.62481808616</v>
      </c>
      <c r="AV72" s="329">
        <v>439727.3255701153</v>
      </c>
      <c r="AW72" s="329">
        <v>512761.65947667987</v>
      </c>
      <c r="AX72" s="329">
        <v>547637.88131941983</v>
      </c>
      <c r="AY72" s="329">
        <v>398682.10904564004</v>
      </c>
      <c r="AZ72" s="329">
        <v>178782.19594156003</v>
      </c>
      <c r="BA72" s="329"/>
      <c r="BB72" s="329"/>
      <c r="BC72" s="329"/>
      <c r="BD72" s="329"/>
      <c r="BE72" s="329"/>
      <c r="BF72" s="329"/>
    </row>
    <row r="73" spans="1:58" s="43" customFormat="1" ht="17" x14ac:dyDescent="0.5">
      <c r="A73" s="333" t="s">
        <v>244</v>
      </c>
      <c r="B73" s="335">
        <v>66510.543150999991</v>
      </c>
      <c r="C73" s="335">
        <v>65251.628967000011</v>
      </c>
      <c r="D73" s="336">
        <v>60141.301099000026</v>
      </c>
      <c r="E73" s="336">
        <v>50748.288920240033</v>
      </c>
      <c r="F73" s="336">
        <v>40301.778880279984</v>
      </c>
      <c r="G73" s="336">
        <v>28957.41262548001</v>
      </c>
      <c r="H73" s="336">
        <v>24921.982481520005</v>
      </c>
      <c r="I73" s="336">
        <v>21979.154869200007</v>
      </c>
      <c r="J73" s="336">
        <v>16997.899159839999</v>
      </c>
      <c r="K73" s="336">
        <v>16317.312912199997</v>
      </c>
      <c r="L73" s="336">
        <v>12567.130480480007</v>
      </c>
      <c r="M73" s="336">
        <v>14506.26952652</v>
      </c>
      <c r="N73" s="336">
        <v>21057.855702940007</v>
      </c>
      <c r="O73" s="336">
        <v>21616.098469939992</v>
      </c>
      <c r="P73" s="336">
        <v>20786.170647820003</v>
      </c>
      <c r="Q73" s="336">
        <v>18732.229517240004</v>
      </c>
      <c r="R73" s="336">
        <v>22844.000002660006</v>
      </c>
      <c r="S73" s="336">
        <v>19287.998807060001</v>
      </c>
      <c r="T73" s="336">
        <v>16739.593642080003</v>
      </c>
      <c r="U73" s="336">
        <v>12402.6367255</v>
      </c>
      <c r="V73" s="336">
        <v>18738.947834000006</v>
      </c>
      <c r="W73" s="336">
        <v>26027.99324815999</v>
      </c>
      <c r="X73" s="336">
        <v>21701.765339952806</v>
      </c>
      <c r="Y73" s="336">
        <v>19788.315905920004</v>
      </c>
      <c r="Z73" s="336">
        <v>19322.992018920002</v>
      </c>
      <c r="AA73" s="336">
        <v>29757.444785920005</v>
      </c>
      <c r="AB73" s="336">
        <v>26184.301576920006</v>
      </c>
      <c r="AC73" s="336">
        <v>30137.575720919998</v>
      </c>
      <c r="AD73" s="336">
        <v>33829.311900579996</v>
      </c>
      <c r="AE73" s="336">
        <v>30326.208135220004</v>
      </c>
      <c r="AF73" s="336">
        <v>23822.717915559995</v>
      </c>
      <c r="AG73" s="336">
        <v>22845.413431280002</v>
      </c>
      <c r="AH73" s="336">
        <v>24404.564020999998</v>
      </c>
      <c r="AI73" s="336">
        <v>23705.732756459998</v>
      </c>
      <c r="AJ73" s="336">
        <v>20908.567987360006</v>
      </c>
      <c r="AK73" s="336">
        <v>21071.957902319999</v>
      </c>
      <c r="AL73" s="336">
        <v>30298.594028240001</v>
      </c>
      <c r="AM73" s="336">
        <v>46638.214432713641</v>
      </c>
      <c r="AN73" s="336">
        <v>43316.436030303194</v>
      </c>
      <c r="AO73" s="336">
        <v>35497.795678445611</v>
      </c>
      <c r="AP73" s="336">
        <v>28233.321259590404</v>
      </c>
      <c r="AQ73" s="336">
        <v>24606.714298505609</v>
      </c>
      <c r="AR73" s="336">
        <v>25281.108619084796</v>
      </c>
      <c r="AS73" s="336">
        <v>22249.563654285594</v>
      </c>
      <c r="AT73" s="336">
        <v>19332.773877363205</v>
      </c>
      <c r="AU73" s="336">
        <v>18137.260300099199</v>
      </c>
      <c r="AV73" s="336">
        <v>14872.655079655999</v>
      </c>
      <c r="AW73" s="336">
        <v>17911.72209526</v>
      </c>
      <c r="AX73" s="336">
        <v>14315.286548160002</v>
      </c>
      <c r="AY73" s="336">
        <v>11807.78266164</v>
      </c>
      <c r="AZ73" s="336">
        <v>8449.6170449199944</v>
      </c>
      <c r="BA73" s="329"/>
      <c r="BB73" s="329"/>
      <c r="BC73" s="329"/>
      <c r="BD73" s="329"/>
      <c r="BE73" s="329"/>
      <c r="BF73" s="329"/>
    </row>
    <row r="74" spans="1:58" s="43" customFormat="1" ht="15.5" x14ac:dyDescent="0.35">
      <c r="A74" s="338" t="s">
        <v>245</v>
      </c>
      <c r="B74" s="339">
        <v>715424.76035299967</v>
      </c>
      <c r="C74" s="339">
        <v>730112.89037699997</v>
      </c>
      <c r="D74" s="340">
        <v>799256.41762600001</v>
      </c>
      <c r="E74" s="340">
        <v>791351.80491763982</v>
      </c>
      <c r="F74" s="340">
        <v>840281.52995159978</v>
      </c>
      <c r="G74" s="340">
        <v>898600.22757971997</v>
      </c>
      <c r="H74" s="340">
        <v>984441.29400324007</v>
      </c>
      <c r="I74" s="340">
        <v>973009.55652365997</v>
      </c>
      <c r="J74" s="340">
        <v>933745.91113260016</v>
      </c>
      <c r="K74" s="340">
        <v>921410.33009244013</v>
      </c>
      <c r="L74" s="340">
        <v>908329.2645380802</v>
      </c>
      <c r="M74" s="340">
        <v>933135.89876240026</v>
      </c>
      <c r="N74" s="340">
        <v>856585.23814236</v>
      </c>
      <c r="O74" s="340">
        <v>971214.75583885983</v>
      </c>
      <c r="P74" s="340">
        <v>925782.76479534013</v>
      </c>
      <c r="Q74" s="340">
        <v>855354.67892078008</v>
      </c>
      <c r="R74" s="340">
        <v>854744.37072756013</v>
      </c>
      <c r="S74" s="340">
        <v>895549.53745423967</v>
      </c>
      <c r="T74" s="340">
        <v>946865.99339101999</v>
      </c>
      <c r="U74" s="340">
        <v>941411.15803947998</v>
      </c>
      <c r="V74" s="340">
        <v>1028584.8996022401</v>
      </c>
      <c r="W74" s="340">
        <v>1154948.98438456</v>
      </c>
      <c r="X74" s="340">
        <v>1150048.4501077128</v>
      </c>
      <c r="Y74" s="340">
        <v>1041867.1630073602</v>
      </c>
      <c r="Z74" s="340">
        <v>624690.80133292009</v>
      </c>
      <c r="AA74" s="340">
        <v>665200.25161807996</v>
      </c>
      <c r="AB74" s="340">
        <v>641439.88710512011</v>
      </c>
      <c r="AC74" s="340">
        <v>698242.65504958003</v>
      </c>
      <c r="AD74" s="340">
        <v>768493.71936949994</v>
      </c>
      <c r="AE74" s="340">
        <v>786833.11840534012</v>
      </c>
      <c r="AF74" s="340">
        <v>790763.60675716016</v>
      </c>
      <c r="AG74" s="340">
        <v>737844.62556261988</v>
      </c>
      <c r="AH74" s="340">
        <v>765844.60695534013</v>
      </c>
      <c r="AI74" s="340">
        <v>815629.07258512033</v>
      </c>
      <c r="AJ74" s="340">
        <v>749631.97308867984</v>
      </c>
      <c r="AK74" s="340">
        <v>777546.08013836003</v>
      </c>
      <c r="AL74" s="340">
        <v>847067.43022000021</v>
      </c>
      <c r="AM74" s="340">
        <v>961325.40701364051</v>
      </c>
      <c r="AN74" s="340">
        <v>869735.63095605909</v>
      </c>
      <c r="AO74" s="340">
        <v>746510.20351298177</v>
      </c>
      <c r="AP74" s="340">
        <v>750874.03331105283</v>
      </c>
      <c r="AQ74" s="340">
        <v>735932.14078223682</v>
      </c>
      <c r="AR74" s="340">
        <v>738864.45989436482</v>
      </c>
      <c r="AS74" s="340">
        <v>609633.28772459261</v>
      </c>
      <c r="AT74" s="340">
        <v>645984.89637928153</v>
      </c>
      <c r="AU74" s="340">
        <v>576949.88511818531</v>
      </c>
      <c r="AV74" s="340">
        <v>454599.98064977129</v>
      </c>
      <c r="AW74" s="340">
        <v>530673.38157193991</v>
      </c>
      <c r="AX74" s="340">
        <v>561953.16786757973</v>
      </c>
      <c r="AY74" s="340">
        <v>410489.89170728007</v>
      </c>
      <c r="AZ74" s="340">
        <v>187231.81298648001</v>
      </c>
      <c r="BA74" s="329"/>
      <c r="BB74" s="329"/>
      <c r="BC74" s="329"/>
      <c r="BD74" s="329"/>
      <c r="BE74" s="329"/>
      <c r="BF74" s="329"/>
    </row>
    <row r="75" spans="1:58" s="43" customFormat="1" ht="15.5" x14ac:dyDescent="0.35">
      <c r="A75" s="330" t="s">
        <v>246</v>
      </c>
      <c r="B75" s="328"/>
      <c r="C75" s="328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/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29"/>
      <c r="AE75" s="329"/>
      <c r="AF75" s="329"/>
      <c r="AG75" s="329"/>
      <c r="AH75" s="329"/>
      <c r="AI75" s="329"/>
      <c r="AJ75" s="329"/>
      <c r="AK75" s="329"/>
      <c r="AL75" s="329"/>
      <c r="AM75" s="329"/>
      <c r="AN75" s="329"/>
      <c r="AO75" s="329"/>
      <c r="AP75" s="329"/>
      <c r="AQ75" s="329"/>
      <c r="AR75" s="329"/>
      <c r="AS75" s="329"/>
      <c r="AT75" s="329"/>
      <c r="AU75" s="329"/>
      <c r="AV75" s="329"/>
      <c r="AW75" s="329"/>
      <c r="AX75" s="329"/>
      <c r="AY75" s="329"/>
      <c r="AZ75" s="329"/>
      <c r="BA75" s="329"/>
      <c r="BB75" s="329"/>
      <c r="BC75" s="329"/>
      <c r="BD75" s="329"/>
      <c r="BE75" s="329"/>
      <c r="BF75" s="329"/>
    </row>
    <row r="76" spans="1:58" s="43" customFormat="1" ht="15.5" x14ac:dyDescent="0.35">
      <c r="A76" s="333" t="s">
        <v>242</v>
      </c>
      <c r="B76" s="346"/>
      <c r="C76" s="346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29"/>
      <c r="AE76" s="329"/>
      <c r="AF76" s="329"/>
      <c r="AG76" s="329"/>
      <c r="AH76" s="329"/>
      <c r="AI76" s="329"/>
      <c r="AJ76" s="329"/>
      <c r="AK76" s="329"/>
      <c r="AL76" s="329"/>
      <c r="AM76" s="329"/>
      <c r="AN76" s="329"/>
      <c r="AO76" s="329"/>
      <c r="AP76" s="329"/>
      <c r="AQ76" s="329"/>
      <c r="AR76" s="329"/>
      <c r="AS76" s="329"/>
      <c r="AT76" s="329"/>
      <c r="AU76" s="329"/>
      <c r="AV76" s="329"/>
      <c r="AW76" s="329"/>
      <c r="AX76" s="329"/>
      <c r="AY76" s="329"/>
      <c r="AZ76" s="329"/>
      <c r="BA76" s="329"/>
      <c r="BB76" s="329"/>
      <c r="BC76" s="329"/>
      <c r="BD76" s="329"/>
      <c r="BE76" s="329"/>
      <c r="BF76" s="329"/>
    </row>
    <row r="77" spans="1:58" s="43" customFormat="1" ht="15.5" x14ac:dyDescent="0.35">
      <c r="A77" s="334" t="s">
        <v>100</v>
      </c>
      <c r="B77" s="328">
        <v>15027.528074000002</v>
      </c>
      <c r="C77" s="328">
        <v>15914.301007000002</v>
      </c>
      <c r="D77" s="329">
        <v>17070.432727999996</v>
      </c>
      <c r="E77" s="329">
        <v>17511.572645120006</v>
      </c>
      <c r="F77" s="329">
        <v>18349.2928092</v>
      </c>
      <c r="G77" s="329">
        <v>19080.008170159999</v>
      </c>
      <c r="H77" s="329">
        <v>19848.591020959997</v>
      </c>
      <c r="I77" s="329">
        <v>20330.818768480014</v>
      </c>
      <c r="J77" s="329">
        <v>20962.311061219993</v>
      </c>
      <c r="K77" s="329">
        <v>21575.051379040004</v>
      </c>
      <c r="L77" s="329">
        <v>22188.518223340005</v>
      </c>
      <c r="M77" s="329">
        <v>22592.398098059992</v>
      </c>
      <c r="N77" s="329">
        <v>22728.305075359993</v>
      </c>
      <c r="O77" s="329">
        <v>23290.075013659996</v>
      </c>
      <c r="P77" s="329">
        <v>23484.029424340009</v>
      </c>
      <c r="Q77" s="329">
        <v>24021.739806600002</v>
      </c>
      <c r="R77" s="329">
        <v>24597.801662939997</v>
      </c>
      <c r="S77" s="329">
        <v>25159.133396399997</v>
      </c>
      <c r="T77" s="329">
        <v>25656.495928859989</v>
      </c>
      <c r="U77" s="329">
        <v>26175.429318919993</v>
      </c>
      <c r="V77" s="329">
        <v>26623.899268959995</v>
      </c>
      <c r="W77" s="329">
        <v>26623.411359679994</v>
      </c>
      <c r="X77" s="329">
        <v>26620.676084457595</v>
      </c>
      <c r="Y77" s="329">
        <v>26616.627421599995</v>
      </c>
      <c r="Z77" s="329">
        <v>26616.627421599995</v>
      </c>
      <c r="AA77" s="329">
        <v>26616.627421599995</v>
      </c>
      <c r="AB77" s="329">
        <v>26616.627421599995</v>
      </c>
      <c r="AC77" s="329">
        <v>26616.846030059991</v>
      </c>
      <c r="AD77" s="329">
        <v>26617.013802079993</v>
      </c>
      <c r="AE77" s="329">
        <v>26617.024338099996</v>
      </c>
      <c r="AF77" s="329">
        <v>26618.471274939991</v>
      </c>
      <c r="AG77" s="329">
        <v>26618.51702503999</v>
      </c>
      <c r="AH77" s="329">
        <v>26618.567925119991</v>
      </c>
      <c r="AI77" s="329">
        <v>26618.613729679993</v>
      </c>
      <c r="AJ77" s="329">
        <v>26618.21349699999</v>
      </c>
      <c r="AK77" s="329">
        <v>26618.384068279993</v>
      </c>
      <c r="AL77" s="329">
        <v>26628.436037119995</v>
      </c>
      <c r="AM77" s="329">
        <v>26728.403608526391</v>
      </c>
      <c r="AN77" s="329">
        <v>26942.243838460796</v>
      </c>
      <c r="AO77" s="329">
        <v>26982.298015158391</v>
      </c>
      <c r="AP77" s="329">
        <v>27188.572996187984</v>
      </c>
      <c r="AQ77" s="329">
        <v>27233.633404335189</v>
      </c>
      <c r="AR77" s="329">
        <v>27265.674031202394</v>
      </c>
      <c r="AS77" s="329">
        <v>27283.62449704239</v>
      </c>
      <c r="AT77" s="329">
        <v>27320.006735907991</v>
      </c>
      <c r="AU77" s="329">
        <v>27354.717090604787</v>
      </c>
      <c r="AV77" s="329">
        <v>27222.07431405599</v>
      </c>
      <c r="AW77" s="329">
        <v>27234.88596861999</v>
      </c>
      <c r="AX77" s="329">
        <v>27260.277999299989</v>
      </c>
      <c r="AY77" s="329">
        <v>26625.749633599993</v>
      </c>
      <c r="AZ77" s="329">
        <v>26625.749633599993</v>
      </c>
      <c r="BA77" s="329"/>
      <c r="BB77" s="329"/>
      <c r="BC77" s="329"/>
      <c r="BD77" s="329"/>
      <c r="BE77" s="329"/>
      <c r="BF77" s="329"/>
    </row>
    <row r="78" spans="1:58" s="43" customFormat="1" ht="17" x14ac:dyDescent="0.5">
      <c r="A78" s="342" t="s">
        <v>101</v>
      </c>
      <c r="B78" s="335">
        <v>69826.00907499998</v>
      </c>
      <c r="C78" s="335">
        <v>68172.768436999977</v>
      </c>
      <c r="D78" s="336">
        <v>69319.836295000001</v>
      </c>
      <c r="E78" s="336">
        <v>66602.877216520006</v>
      </c>
      <c r="F78" s="336">
        <v>66724.627685880012</v>
      </c>
      <c r="G78" s="336">
        <v>67094.236131399957</v>
      </c>
      <c r="H78" s="336">
        <v>67925.587235160026</v>
      </c>
      <c r="I78" s="336">
        <v>66975.852217299966</v>
      </c>
      <c r="J78" s="336">
        <v>67050.948589060004</v>
      </c>
      <c r="K78" s="336">
        <v>67559.059771179993</v>
      </c>
      <c r="L78" s="336">
        <v>67867.338537519987</v>
      </c>
      <c r="M78" s="336">
        <v>67974.431678539986</v>
      </c>
      <c r="N78" s="336">
        <v>65475.189751319995</v>
      </c>
      <c r="O78" s="336">
        <v>65813.466295399994</v>
      </c>
      <c r="P78" s="336">
        <v>65803.823421059977</v>
      </c>
      <c r="Q78" s="336">
        <v>66020.854450420025</v>
      </c>
      <c r="R78" s="336">
        <v>66273.327156060011</v>
      </c>
      <c r="S78" s="336">
        <v>66534.417424080006</v>
      </c>
      <c r="T78" s="336">
        <v>66688.242220699976</v>
      </c>
      <c r="U78" s="336">
        <v>66926.098363679979</v>
      </c>
      <c r="V78" s="336">
        <v>66745.774082380012</v>
      </c>
      <c r="W78" s="336">
        <v>66734.636566940011</v>
      </c>
      <c r="X78" s="336">
        <v>66672.198381664813</v>
      </c>
      <c r="Y78" s="336">
        <v>66579.779469100016</v>
      </c>
      <c r="Z78" s="336">
        <v>66579.779469100016</v>
      </c>
      <c r="AA78" s="336">
        <v>66579.779469100016</v>
      </c>
      <c r="AB78" s="336">
        <v>66579.779469100016</v>
      </c>
      <c r="AC78" s="336">
        <v>66580.995990700016</v>
      </c>
      <c r="AD78" s="336">
        <v>66582.062991140017</v>
      </c>
      <c r="AE78" s="336">
        <v>66582.345108640016</v>
      </c>
      <c r="AF78" s="336">
        <v>66590.612627420021</v>
      </c>
      <c r="AG78" s="336">
        <v>66591.957864880023</v>
      </c>
      <c r="AH78" s="336">
        <v>66593.27046840002</v>
      </c>
      <c r="AI78" s="336">
        <v>66594.532791200021</v>
      </c>
      <c r="AJ78" s="336">
        <v>66591.916528620015</v>
      </c>
      <c r="AK78" s="336">
        <v>66711.451254140018</v>
      </c>
      <c r="AL78" s="336">
        <v>66926.925027780017</v>
      </c>
      <c r="AM78" s="336">
        <v>67235.159300881613</v>
      </c>
      <c r="AN78" s="336">
        <v>67615.614448188018</v>
      </c>
      <c r="AO78" s="336">
        <v>67574.257659848008</v>
      </c>
      <c r="AP78" s="336">
        <v>68464.257971802421</v>
      </c>
      <c r="AQ78" s="336">
        <v>68496.965145460024</v>
      </c>
      <c r="AR78" s="336">
        <v>68345.381646424823</v>
      </c>
      <c r="AS78" s="336">
        <v>68004.022324167221</v>
      </c>
      <c r="AT78" s="336">
        <v>68008.247079712819</v>
      </c>
      <c r="AU78" s="336">
        <v>68008.882087624021</v>
      </c>
      <c r="AV78" s="336">
        <v>67759.149652106411</v>
      </c>
      <c r="AW78" s="336">
        <v>67743.619624280007</v>
      </c>
      <c r="AX78" s="336">
        <v>67730.462071320013</v>
      </c>
      <c r="AY78" s="336">
        <v>66788.012395100013</v>
      </c>
      <c r="AZ78" s="336">
        <v>66788.012395100013</v>
      </c>
      <c r="BA78" s="329"/>
      <c r="BB78" s="329"/>
      <c r="BC78" s="329"/>
      <c r="BD78" s="329"/>
      <c r="BE78" s="329"/>
      <c r="BF78" s="329"/>
    </row>
    <row r="79" spans="1:58" s="43" customFormat="1" ht="15.5" x14ac:dyDescent="0.35">
      <c r="A79" s="337" t="s">
        <v>247</v>
      </c>
      <c r="B79" s="329">
        <v>84853.53714900004</v>
      </c>
      <c r="C79" s="329">
        <v>84087.069444000022</v>
      </c>
      <c r="D79" s="329">
        <v>86390.269023000015</v>
      </c>
      <c r="E79" s="329">
        <v>84114.449861639994</v>
      </c>
      <c r="F79" s="329">
        <v>85073.920495079976</v>
      </c>
      <c r="G79" s="329">
        <v>86174.244301560015</v>
      </c>
      <c r="H79" s="329">
        <v>87774.178256120053</v>
      </c>
      <c r="I79" s="329">
        <v>87306.670985780016</v>
      </c>
      <c r="J79" s="329">
        <v>88013.25965028003</v>
      </c>
      <c r="K79" s="329">
        <v>89134.111150219949</v>
      </c>
      <c r="L79" s="329">
        <v>90055.856760859999</v>
      </c>
      <c r="M79" s="329">
        <v>90566.829776600003</v>
      </c>
      <c r="N79" s="329">
        <v>88203.49482668002</v>
      </c>
      <c r="O79" s="329">
        <v>89103.54130906002</v>
      </c>
      <c r="P79" s="329">
        <v>89287.85284539999</v>
      </c>
      <c r="Q79" s="329">
        <v>90042.594257019999</v>
      </c>
      <c r="R79" s="329">
        <v>90871.12881899999</v>
      </c>
      <c r="S79" s="329">
        <v>91693.550820479984</v>
      </c>
      <c r="T79" s="329">
        <v>92344.738149560013</v>
      </c>
      <c r="U79" s="329">
        <v>93101.52768259999</v>
      </c>
      <c r="V79" s="329">
        <v>93369.67335134001</v>
      </c>
      <c r="W79" s="329">
        <v>93358.047926619998</v>
      </c>
      <c r="X79" s="329">
        <v>93292.874466122405</v>
      </c>
      <c r="Y79" s="329">
        <v>93196.406890700004</v>
      </c>
      <c r="Z79" s="329">
        <v>93196.406890700004</v>
      </c>
      <c r="AA79" s="329">
        <v>93196.406890700004</v>
      </c>
      <c r="AB79" s="329">
        <v>93196.406890700004</v>
      </c>
      <c r="AC79" s="329">
        <v>93197.842020760014</v>
      </c>
      <c r="AD79" s="329">
        <v>93199.076793220011</v>
      </c>
      <c r="AE79" s="329">
        <v>93199.369446740006</v>
      </c>
      <c r="AF79" s="329">
        <v>93209.083902360013</v>
      </c>
      <c r="AG79" s="329">
        <v>93210.474889920006</v>
      </c>
      <c r="AH79" s="329">
        <v>93211.838393520011</v>
      </c>
      <c r="AI79" s="329">
        <v>93213.146520880007</v>
      </c>
      <c r="AJ79" s="329">
        <v>93210.130025620005</v>
      </c>
      <c r="AK79" s="329">
        <v>93329.835322419996</v>
      </c>
      <c r="AL79" s="329">
        <v>93555.361064900004</v>
      </c>
      <c r="AM79" s="329">
        <v>93963.562909408007</v>
      </c>
      <c r="AN79" s="329">
        <v>94557.8582866488</v>
      </c>
      <c r="AO79" s="329">
        <v>94556.555675006428</v>
      </c>
      <c r="AP79" s="329">
        <v>95652.83096799039</v>
      </c>
      <c r="AQ79" s="329">
        <v>95730.598549795206</v>
      </c>
      <c r="AR79" s="329">
        <v>95611.055677627213</v>
      </c>
      <c r="AS79" s="329">
        <v>95287.646821209593</v>
      </c>
      <c r="AT79" s="329">
        <v>95328.253815620832</v>
      </c>
      <c r="AU79" s="329">
        <v>95363.599178228818</v>
      </c>
      <c r="AV79" s="329">
        <v>94981.223966162404</v>
      </c>
      <c r="AW79" s="329">
        <v>94978.505592900008</v>
      </c>
      <c r="AX79" s="329">
        <v>94990.740070620013</v>
      </c>
      <c r="AY79" s="329">
        <v>93413.762028700003</v>
      </c>
      <c r="AZ79" s="329">
        <v>93413.762028700003</v>
      </c>
      <c r="BA79" s="329"/>
      <c r="BB79" s="329"/>
      <c r="BC79" s="329"/>
      <c r="BD79" s="329"/>
      <c r="BE79" s="329"/>
      <c r="BF79" s="329"/>
    </row>
    <row r="80" spans="1:58" s="43" customFormat="1" ht="17" x14ac:dyDescent="0.5">
      <c r="A80" s="333" t="s">
        <v>244</v>
      </c>
      <c r="B80" s="336">
        <v>44706.908733000011</v>
      </c>
      <c r="C80" s="336">
        <v>42505.765264000001</v>
      </c>
      <c r="D80" s="336">
        <v>42567.992826000009</v>
      </c>
      <c r="E80" s="336">
        <v>40194.483949000001</v>
      </c>
      <c r="F80" s="336">
        <v>39467.433314680005</v>
      </c>
      <c r="G80" s="336">
        <v>38770.609966399999</v>
      </c>
      <c r="H80" s="336">
        <v>39344.427102400012</v>
      </c>
      <c r="I80" s="336">
        <v>38917.248653639996</v>
      </c>
      <c r="J80" s="336">
        <v>39031.022362220014</v>
      </c>
      <c r="K80" s="336">
        <v>39408.562592260008</v>
      </c>
      <c r="L80" s="336">
        <v>39737.584700160012</v>
      </c>
      <c r="M80" s="336">
        <v>39884.1251663</v>
      </c>
      <c r="N80" s="336">
        <v>38039.944280540003</v>
      </c>
      <c r="O80" s="336">
        <v>38427.667068520001</v>
      </c>
      <c r="P80" s="336">
        <v>38547.872970859986</v>
      </c>
      <c r="Q80" s="336">
        <v>38863.91111210001</v>
      </c>
      <c r="R80" s="336">
        <v>39074.254451040004</v>
      </c>
      <c r="S80" s="336">
        <v>39413.094088600003</v>
      </c>
      <c r="T80" s="336">
        <v>38564.969972480001</v>
      </c>
      <c r="U80" s="336">
        <v>38849.113899979988</v>
      </c>
      <c r="V80" s="336">
        <v>37988.409657699995</v>
      </c>
      <c r="W80" s="336">
        <v>37977.960829939992</v>
      </c>
      <c r="X80" s="336">
        <v>37919.383506559192</v>
      </c>
      <c r="Y80" s="336">
        <v>37832.679312579996</v>
      </c>
      <c r="Z80" s="336">
        <v>37832.679312579996</v>
      </c>
      <c r="AA80" s="336">
        <v>37832.679312579996</v>
      </c>
      <c r="AB80" s="336">
        <v>37832.679312579996</v>
      </c>
      <c r="AC80" s="336">
        <v>37835.279568559992</v>
      </c>
      <c r="AD80" s="336">
        <v>37837.248323359992</v>
      </c>
      <c r="AE80" s="336">
        <v>37837.307500259994</v>
      </c>
      <c r="AF80" s="336">
        <v>37854.449295999999</v>
      </c>
      <c r="AG80" s="336">
        <v>37854.762374859994</v>
      </c>
      <c r="AH80" s="336">
        <v>37855.009581979997</v>
      </c>
      <c r="AI80" s="336">
        <v>37855.266087219992</v>
      </c>
      <c r="AJ80" s="336">
        <v>37850.645925419994</v>
      </c>
      <c r="AK80" s="336">
        <v>37964.572763859993</v>
      </c>
      <c r="AL80" s="336">
        <v>38054.83771457999</v>
      </c>
      <c r="AM80" s="336">
        <v>38222.466691566391</v>
      </c>
      <c r="AN80" s="336">
        <v>38436.137472539202</v>
      </c>
      <c r="AO80" s="336">
        <v>38386.443803789596</v>
      </c>
      <c r="AP80" s="336">
        <v>38822.770424964801</v>
      </c>
      <c r="AQ80" s="336">
        <v>38833.485961098399</v>
      </c>
      <c r="AR80" s="336">
        <v>38771.385056645595</v>
      </c>
      <c r="AS80" s="336">
        <v>38601.548733421601</v>
      </c>
      <c r="AT80" s="336">
        <v>38615.380529784001</v>
      </c>
      <c r="AU80" s="336">
        <v>38629.748372141592</v>
      </c>
      <c r="AV80" s="336">
        <v>38513.064623229591</v>
      </c>
      <c r="AW80" s="336">
        <v>38514.018656679997</v>
      </c>
      <c r="AX80" s="336">
        <v>38518.585709559993</v>
      </c>
      <c r="AY80" s="336">
        <v>38028.036166579994</v>
      </c>
      <c r="AZ80" s="336">
        <v>38028.036166579994</v>
      </c>
      <c r="BA80" s="329"/>
      <c r="BB80" s="329"/>
      <c r="BC80" s="329"/>
      <c r="BD80" s="329"/>
      <c r="BE80" s="329"/>
      <c r="BF80" s="329"/>
    </row>
    <row r="81" spans="1:58" s="43" customFormat="1" ht="15.5" x14ac:dyDescent="0.35">
      <c r="A81" s="338" t="s">
        <v>248</v>
      </c>
      <c r="B81" s="340">
        <v>129560.44588200004</v>
      </c>
      <c r="C81" s="340">
        <v>126592.83470800001</v>
      </c>
      <c r="D81" s="340">
        <v>128958.26184900003</v>
      </c>
      <c r="E81" s="340">
        <v>124308.93381063998</v>
      </c>
      <c r="F81" s="340">
        <v>124541.35380975998</v>
      </c>
      <c r="G81" s="340">
        <v>124944.85426796001</v>
      </c>
      <c r="H81" s="340">
        <v>127118.60535852006</v>
      </c>
      <c r="I81" s="340">
        <v>126223.91963942001</v>
      </c>
      <c r="J81" s="340">
        <v>127044.28201250004</v>
      </c>
      <c r="K81" s="340">
        <v>128542.67374247996</v>
      </c>
      <c r="L81" s="340">
        <v>129793.44146102002</v>
      </c>
      <c r="M81" s="340">
        <v>130450.9549429</v>
      </c>
      <c r="N81" s="340">
        <v>126243.43910722004</v>
      </c>
      <c r="O81" s="340">
        <v>127531.20837758003</v>
      </c>
      <c r="P81" s="340">
        <v>127835.72581625999</v>
      </c>
      <c r="Q81" s="340">
        <v>128906.50536912</v>
      </c>
      <c r="R81" s="340">
        <v>129945.38327003999</v>
      </c>
      <c r="S81" s="340">
        <v>131106.64490907997</v>
      </c>
      <c r="T81" s="340">
        <v>130909.70812204001</v>
      </c>
      <c r="U81" s="340">
        <v>131950.64158257996</v>
      </c>
      <c r="V81" s="340">
        <v>131358.08300904001</v>
      </c>
      <c r="W81" s="340">
        <v>131336.00875655998</v>
      </c>
      <c r="X81" s="340">
        <v>131212.2579726816</v>
      </c>
      <c r="Y81" s="340">
        <v>131029.08620327999</v>
      </c>
      <c r="Z81" s="340">
        <v>131029.08620327999</v>
      </c>
      <c r="AA81" s="340">
        <v>131029.08620327999</v>
      </c>
      <c r="AB81" s="340">
        <v>131029.08620327999</v>
      </c>
      <c r="AC81" s="340">
        <v>131033.12158932001</v>
      </c>
      <c r="AD81" s="340">
        <v>131036.32511658</v>
      </c>
      <c r="AE81" s="340">
        <v>131036.676947</v>
      </c>
      <c r="AF81" s="340">
        <v>131063.53319836</v>
      </c>
      <c r="AG81" s="340">
        <v>131065.23726478001</v>
      </c>
      <c r="AH81" s="340">
        <v>131066.84797550002</v>
      </c>
      <c r="AI81" s="340">
        <v>131068.4126081</v>
      </c>
      <c r="AJ81" s="340">
        <v>131060.77595104001</v>
      </c>
      <c r="AK81" s="340">
        <v>131294.40808627999</v>
      </c>
      <c r="AL81" s="340">
        <v>131610.19877948001</v>
      </c>
      <c r="AM81" s="340">
        <v>132186.02960097441</v>
      </c>
      <c r="AN81" s="340">
        <v>132993.99575918799</v>
      </c>
      <c r="AO81" s="340">
        <v>132942.99947879603</v>
      </c>
      <c r="AP81" s="340">
        <v>134475.6013929552</v>
      </c>
      <c r="AQ81" s="340">
        <v>134564.08451089362</v>
      </c>
      <c r="AR81" s="340">
        <v>134382.44073427282</v>
      </c>
      <c r="AS81" s="340">
        <v>133889.19555463118</v>
      </c>
      <c r="AT81" s="340">
        <v>133943.63434540483</v>
      </c>
      <c r="AU81" s="340">
        <v>133993.34755037041</v>
      </c>
      <c r="AV81" s="340">
        <v>133494.288589392</v>
      </c>
      <c r="AW81" s="340">
        <v>133492.52424957999</v>
      </c>
      <c r="AX81" s="340">
        <v>133509.32578017999</v>
      </c>
      <c r="AY81" s="340">
        <v>131441.79819527999</v>
      </c>
      <c r="AZ81" s="340">
        <v>131441.79819527999</v>
      </c>
      <c r="BA81" s="329"/>
      <c r="BB81" s="329"/>
      <c r="BC81" s="329"/>
      <c r="BD81" s="329"/>
      <c r="BE81" s="329"/>
      <c r="BF81" s="329"/>
    </row>
    <row r="82" spans="1:58" s="43" customFormat="1" ht="15.5" x14ac:dyDescent="0.35">
      <c r="A82" s="338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  <c r="AA82" s="329"/>
      <c r="AB82" s="329"/>
      <c r="AC82" s="329"/>
      <c r="AD82" s="329"/>
      <c r="AE82" s="329"/>
      <c r="AF82" s="329"/>
      <c r="AG82" s="329"/>
      <c r="AH82" s="329"/>
      <c r="AI82" s="329"/>
      <c r="AJ82" s="329"/>
      <c r="AK82" s="329"/>
      <c r="AL82" s="329"/>
      <c r="AM82" s="329"/>
      <c r="AN82" s="329"/>
      <c r="AO82" s="329"/>
      <c r="AP82" s="329"/>
      <c r="AQ82" s="329"/>
      <c r="AR82" s="329"/>
      <c r="AS82" s="329"/>
      <c r="AT82" s="329"/>
      <c r="AU82" s="329"/>
      <c r="AV82" s="329"/>
      <c r="AW82" s="329"/>
      <c r="AX82" s="329"/>
      <c r="AY82" s="329"/>
      <c r="AZ82" s="329"/>
      <c r="BA82" s="329"/>
      <c r="BB82" s="329"/>
      <c r="BC82" s="329"/>
      <c r="BD82" s="329"/>
      <c r="BE82" s="329"/>
      <c r="BF82" s="329"/>
    </row>
    <row r="83" spans="1:58" s="43" customFormat="1" ht="15.5" x14ac:dyDescent="0.35">
      <c r="A83" s="343" t="s">
        <v>249</v>
      </c>
      <c r="B83" s="347">
        <v>844985.2062349997</v>
      </c>
      <c r="C83" s="347">
        <v>856705.72508500004</v>
      </c>
      <c r="D83" s="347">
        <v>928214.67947500001</v>
      </c>
      <c r="E83" s="347">
        <v>915660.73872827983</v>
      </c>
      <c r="F83" s="347">
        <v>964822.88376135973</v>
      </c>
      <c r="G83" s="347">
        <v>1023545.08184768</v>
      </c>
      <c r="H83" s="347">
        <v>1111559.8993617601</v>
      </c>
      <c r="I83" s="347">
        <v>1099233.47616308</v>
      </c>
      <c r="J83" s="347">
        <v>1060790.1931451003</v>
      </c>
      <c r="K83" s="347">
        <v>1049953.00383492</v>
      </c>
      <c r="L83" s="347">
        <v>1038122.7059991002</v>
      </c>
      <c r="M83" s="347">
        <v>1063586.8537053003</v>
      </c>
      <c r="N83" s="347">
        <v>982828.67724958004</v>
      </c>
      <c r="O83" s="347">
        <v>1098745.9642164398</v>
      </c>
      <c r="P83" s="347">
        <v>1053618.4906116002</v>
      </c>
      <c r="Q83" s="347">
        <v>984261.18428990012</v>
      </c>
      <c r="R83" s="347">
        <v>984689.75399760017</v>
      </c>
      <c r="S83" s="347">
        <v>1026656.1823633197</v>
      </c>
      <c r="T83" s="347">
        <v>1077775.7015130599</v>
      </c>
      <c r="U83" s="347">
        <v>1073361.79962206</v>
      </c>
      <c r="V83" s="347">
        <v>1159942.9826112802</v>
      </c>
      <c r="W83" s="347">
        <v>1286284.9931411201</v>
      </c>
      <c r="X83" s="347">
        <v>1281260.7080803944</v>
      </c>
      <c r="Y83" s="347">
        <v>1172896.2492106401</v>
      </c>
      <c r="Z83" s="347">
        <v>755719.88753620011</v>
      </c>
      <c r="AA83" s="347">
        <v>796229.33782135998</v>
      </c>
      <c r="AB83" s="347">
        <v>772468.97330840013</v>
      </c>
      <c r="AC83" s="347">
        <v>829275.77663890005</v>
      </c>
      <c r="AD83" s="347">
        <v>899530.04448607995</v>
      </c>
      <c r="AE83" s="347">
        <v>917869.79535234009</v>
      </c>
      <c r="AF83" s="347">
        <v>921827.13995552016</v>
      </c>
      <c r="AG83" s="347">
        <v>868909.86282739986</v>
      </c>
      <c r="AH83" s="347">
        <v>896911.45493084018</v>
      </c>
      <c r="AI83" s="347">
        <v>946697.48519322032</v>
      </c>
      <c r="AJ83" s="347">
        <v>880692.74903971981</v>
      </c>
      <c r="AK83" s="347">
        <v>908840.48822464002</v>
      </c>
      <c r="AL83" s="347">
        <v>978677.62899948028</v>
      </c>
      <c r="AM83" s="347">
        <v>1093511.4366146149</v>
      </c>
      <c r="AN83" s="347">
        <v>1002729.6267152471</v>
      </c>
      <c r="AO83" s="347">
        <v>879453.2029917778</v>
      </c>
      <c r="AP83" s="347">
        <v>885349.634704008</v>
      </c>
      <c r="AQ83" s="347">
        <v>870496.22529313038</v>
      </c>
      <c r="AR83" s="347">
        <v>873246.90062863764</v>
      </c>
      <c r="AS83" s="347">
        <v>743522.48327922379</v>
      </c>
      <c r="AT83" s="347">
        <v>779928.53072468634</v>
      </c>
      <c r="AU83" s="347">
        <v>710943.23266855569</v>
      </c>
      <c r="AV83" s="347">
        <v>588094.26923916326</v>
      </c>
      <c r="AW83" s="347">
        <v>664165.9058215199</v>
      </c>
      <c r="AX83" s="347">
        <v>695462.49364775978</v>
      </c>
      <c r="AY83" s="347">
        <v>541931.68990256009</v>
      </c>
      <c r="AZ83" s="347">
        <v>318673.61118175997</v>
      </c>
      <c r="BA83" s="329"/>
      <c r="BB83" s="329"/>
      <c r="BC83" s="329"/>
      <c r="BD83" s="329"/>
      <c r="BE83" s="329"/>
      <c r="BF83" s="329"/>
    </row>
    <row r="84" spans="1:58" s="43" customFormat="1" ht="15.5" x14ac:dyDescent="0.35">
      <c r="A84" s="343"/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347"/>
      <c r="AB84" s="347"/>
      <c r="AC84" s="347"/>
      <c r="AD84" s="347"/>
      <c r="AE84" s="347"/>
      <c r="AF84" s="347"/>
      <c r="AG84" s="347"/>
      <c r="AH84" s="347"/>
      <c r="AI84" s="347"/>
      <c r="AJ84" s="347"/>
      <c r="AK84" s="347"/>
      <c r="AL84" s="347"/>
      <c r="AM84" s="347"/>
      <c r="AN84" s="347"/>
      <c r="AO84" s="347"/>
      <c r="AP84" s="347"/>
      <c r="AQ84" s="347"/>
      <c r="AR84" s="347"/>
      <c r="AS84" s="347"/>
      <c r="AT84" s="347"/>
      <c r="AU84" s="347"/>
      <c r="AV84" s="347"/>
      <c r="AW84" s="347"/>
      <c r="AX84" s="347"/>
      <c r="AY84" s="347"/>
      <c r="AZ84" s="347"/>
      <c r="BA84" s="329"/>
      <c r="BB84" s="329"/>
      <c r="BC84" s="329"/>
      <c r="BD84" s="329"/>
      <c r="BE84" s="329"/>
      <c r="BF84" s="329"/>
    </row>
    <row r="85" spans="1:58" x14ac:dyDescent="0.3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</row>
    <row r="86" spans="1:58" ht="15.5" x14ac:dyDescent="0.35">
      <c r="A86" s="44"/>
      <c r="B86" s="45">
        <f>C86-1</f>
        <v>2025</v>
      </c>
      <c r="C86" s="45">
        <v>2026</v>
      </c>
      <c r="D86" s="46">
        <f t="shared" ref="D86:AI86" si="14">C86+1</f>
        <v>2027</v>
      </c>
      <c r="E86" s="46">
        <f t="shared" si="14"/>
        <v>2028</v>
      </c>
      <c r="F86" s="46">
        <f t="shared" si="14"/>
        <v>2029</v>
      </c>
      <c r="G86" s="46">
        <f t="shared" si="14"/>
        <v>2030</v>
      </c>
      <c r="H86" s="46">
        <f t="shared" si="14"/>
        <v>2031</v>
      </c>
      <c r="I86" s="46">
        <f t="shared" si="14"/>
        <v>2032</v>
      </c>
      <c r="J86" s="46">
        <f t="shared" si="14"/>
        <v>2033</v>
      </c>
      <c r="K86" s="46">
        <f t="shared" si="14"/>
        <v>2034</v>
      </c>
      <c r="L86" s="46">
        <f t="shared" si="14"/>
        <v>2035</v>
      </c>
      <c r="M86" s="46">
        <f t="shared" si="14"/>
        <v>2036</v>
      </c>
      <c r="N86" s="46">
        <f t="shared" si="14"/>
        <v>2037</v>
      </c>
      <c r="O86" s="46">
        <f t="shared" si="14"/>
        <v>2038</v>
      </c>
      <c r="P86" s="46">
        <f t="shared" si="14"/>
        <v>2039</v>
      </c>
      <c r="Q86" s="46">
        <f t="shared" si="14"/>
        <v>2040</v>
      </c>
      <c r="R86" s="46">
        <f t="shared" si="14"/>
        <v>2041</v>
      </c>
      <c r="S86" s="46">
        <f t="shared" si="14"/>
        <v>2042</v>
      </c>
      <c r="T86" s="46">
        <f t="shared" si="14"/>
        <v>2043</v>
      </c>
      <c r="U86" s="46">
        <f t="shared" si="14"/>
        <v>2044</v>
      </c>
      <c r="V86" s="46">
        <f t="shared" si="14"/>
        <v>2045</v>
      </c>
      <c r="W86" s="46">
        <f t="shared" si="14"/>
        <v>2046</v>
      </c>
      <c r="X86" s="46">
        <f t="shared" si="14"/>
        <v>2047</v>
      </c>
      <c r="Y86" s="46">
        <f t="shared" si="14"/>
        <v>2048</v>
      </c>
      <c r="Z86" s="46">
        <f t="shared" si="14"/>
        <v>2049</v>
      </c>
      <c r="AA86" s="46">
        <f t="shared" si="14"/>
        <v>2050</v>
      </c>
      <c r="AB86" s="46">
        <f t="shared" si="14"/>
        <v>2051</v>
      </c>
      <c r="AC86" s="46">
        <f t="shared" si="14"/>
        <v>2052</v>
      </c>
      <c r="AD86" s="46">
        <f t="shared" si="14"/>
        <v>2053</v>
      </c>
      <c r="AE86" s="46">
        <f t="shared" si="14"/>
        <v>2054</v>
      </c>
      <c r="AF86" s="46">
        <f t="shared" si="14"/>
        <v>2055</v>
      </c>
      <c r="AG86" s="46">
        <f t="shared" si="14"/>
        <v>2056</v>
      </c>
      <c r="AH86" s="46">
        <f t="shared" si="14"/>
        <v>2057</v>
      </c>
      <c r="AI86" s="46">
        <f t="shared" si="14"/>
        <v>2058</v>
      </c>
      <c r="AJ86" s="46">
        <f t="shared" ref="AJ86:AZ86" si="15">AI86+1</f>
        <v>2059</v>
      </c>
      <c r="AK86" s="46">
        <f t="shared" si="15"/>
        <v>2060</v>
      </c>
      <c r="AL86" s="46">
        <f t="shared" si="15"/>
        <v>2061</v>
      </c>
      <c r="AM86" s="46">
        <f t="shared" si="15"/>
        <v>2062</v>
      </c>
      <c r="AN86" s="46">
        <f t="shared" si="15"/>
        <v>2063</v>
      </c>
      <c r="AO86" s="46">
        <f t="shared" si="15"/>
        <v>2064</v>
      </c>
      <c r="AP86" s="46">
        <f t="shared" si="15"/>
        <v>2065</v>
      </c>
      <c r="AQ86" s="46">
        <f t="shared" si="15"/>
        <v>2066</v>
      </c>
      <c r="AR86" s="46">
        <f t="shared" si="15"/>
        <v>2067</v>
      </c>
      <c r="AS86" s="46">
        <f t="shared" si="15"/>
        <v>2068</v>
      </c>
      <c r="AT86" s="46">
        <f t="shared" si="15"/>
        <v>2069</v>
      </c>
      <c r="AU86" s="46">
        <f t="shared" si="15"/>
        <v>2070</v>
      </c>
      <c r="AV86" s="46">
        <f t="shared" si="15"/>
        <v>2071</v>
      </c>
      <c r="AW86" s="46">
        <f t="shared" si="15"/>
        <v>2072</v>
      </c>
      <c r="AX86" s="46">
        <f t="shared" si="15"/>
        <v>2073</v>
      </c>
      <c r="AY86" s="46">
        <f t="shared" si="15"/>
        <v>2074</v>
      </c>
      <c r="AZ86" s="46">
        <f t="shared" si="15"/>
        <v>2075</v>
      </c>
      <c r="BA86" s="218"/>
      <c r="BB86" s="218"/>
      <c r="BC86" s="218"/>
      <c r="BD86" s="218"/>
      <c r="BE86" s="218"/>
      <c r="BF86" s="218"/>
    </row>
    <row r="87" spans="1:58" ht="20" x14ac:dyDescent="0.4">
      <c r="A87" s="321" t="s">
        <v>252</v>
      </c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</row>
    <row r="88" spans="1:58" x14ac:dyDescent="0.3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</row>
    <row r="89" spans="1:58" ht="18" x14ac:dyDescent="0.4">
      <c r="A89" s="348" t="s">
        <v>253</v>
      </c>
      <c r="B89" s="296"/>
      <c r="C89" s="349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</row>
    <row r="90" spans="1:58" ht="15.5" x14ac:dyDescent="0.35">
      <c r="A90" s="350" t="s">
        <v>254</v>
      </c>
      <c r="B90" s="328"/>
      <c r="C90" s="351">
        <v>376.62</v>
      </c>
      <c r="D90" s="352">
        <v>0</v>
      </c>
      <c r="E90" s="352">
        <v>453.92040000000003</v>
      </c>
      <c r="F90" s="352">
        <v>0</v>
      </c>
      <c r="G90" s="352">
        <v>213.18</v>
      </c>
      <c r="H90" s="352">
        <v>0</v>
      </c>
      <c r="I90" s="352">
        <v>561.07140000000004</v>
      </c>
      <c r="J90" s="352">
        <v>690.33600000000001</v>
      </c>
      <c r="K90" s="352">
        <v>30.0594</v>
      </c>
      <c r="L90" s="352">
        <v>490.48739999999998</v>
      </c>
      <c r="M90" s="352">
        <v>352.53240000000005</v>
      </c>
      <c r="N90" s="352">
        <v>974.63040000000001</v>
      </c>
      <c r="O90" s="352">
        <v>36.240600000000001</v>
      </c>
      <c r="P90" s="352">
        <v>546.70979999999997</v>
      </c>
      <c r="Q90" s="352">
        <v>573.47</v>
      </c>
      <c r="R90" s="352">
        <v>25.51</v>
      </c>
      <c r="S90" s="352">
        <v>10.19</v>
      </c>
      <c r="T90" s="352">
        <v>159.25</v>
      </c>
      <c r="U90" s="352">
        <v>206.44000000000003</v>
      </c>
      <c r="V90" s="352">
        <v>171.82919999999999</v>
      </c>
      <c r="W90" s="352">
        <v>45.308399999999999</v>
      </c>
      <c r="X90" s="352">
        <v>254.00407200000001</v>
      </c>
      <c r="Y90" s="352">
        <v>985.57832799999983</v>
      </c>
      <c r="Z90" s="352">
        <v>1338.7564000000002</v>
      </c>
      <c r="AA90" s="352">
        <v>0</v>
      </c>
      <c r="AB90" s="352">
        <v>0</v>
      </c>
      <c r="AC90" s="352">
        <v>0</v>
      </c>
      <c r="AD90" s="352">
        <v>59.25</v>
      </c>
      <c r="AE90" s="352">
        <v>206.93359999999998</v>
      </c>
      <c r="AF90" s="352">
        <v>0</v>
      </c>
      <c r="AG90" s="352">
        <v>160.58000000000001</v>
      </c>
      <c r="AH90" s="352">
        <v>321.68</v>
      </c>
      <c r="AI90" s="352">
        <v>0</v>
      </c>
      <c r="AJ90" s="352">
        <v>457.40679999999998</v>
      </c>
      <c r="AK90" s="352">
        <v>0</v>
      </c>
      <c r="AL90" s="352">
        <v>201.51319999999998</v>
      </c>
      <c r="AM90" s="352">
        <v>0</v>
      </c>
      <c r="AN90" s="352">
        <v>561.07139999999993</v>
      </c>
      <c r="AO90" s="352">
        <v>683.87900000000002</v>
      </c>
      <c r="AP90" s="352">
        <v>29.47</v>
      </c>
      <c r="AQ90" s="352">
        <v>480.87</v>
      </c>
      <c r="AR90" s="352">
        <v>352.53239999999994</v>
      </c>
      <c r="AS90" s="352">
        <v>973.14499999999987</v>
      </c>
      <c r="AT90" s="352">
        <v>35.53</v>
      </c>
      <c r="AU90" s="352">
        <v>535.99</v>
      </c>
      <c r="AV90" s="352">
        <v>577.30240000000003</v>
      </c>
      <c r="AW90" s="352">
        <v>26.020200000000003</v>
      </c>
      <c r="AX90" s="352">
        <v>10.393799999999999</v>
      </c>
      <c r="AY90" s="352">
        <v>1500</v>
      </c>
      <c r="AZ90" s="352">
        <v>1500</v>
      </c>
      <c r="BA90" s="218"/>
      <c r="BB90" s="218"/>
      <c r="BC90" s="218"/>
      <c r="BD90" s="218"/>
      <c r="BE90" s="218"/>
      <c r="BF90" s="218"/>
    </row>
    <row r="91" spans="1:58" ht="15.5" x14ac:dyDescent="0.35">
      <c r="A91" s="330" t="s">
        <v>241</v>
      </c>
      <c r="B91" s="342"/>
      <c r="C91" s="32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</row>
    <row r="92" spans="1:58" ht="15.5" x14ac:dyDescent="0.35">
      <c r="A92" s="333" t="s">
        <v>242</v>
      </c>
      <c r="B92" s="328"/>
      <c r="C92" s="32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</row>
    <row r="93" spans="1:58" ht="15.5" x14ac:dyDescent="0.35">
      <c r="A93" s="334" t="s">
        <v>96</v>
      </c>
      <c r="B93" s="328"/>
      <c r="C93" s="32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</row>
    <row r="94" spans="1:58" ht="15.5" x14ac:dyDescent="0.35">
      <c r="A94" s="334" t="s">
        <v>97</v>
      </c>
      <c r="B94" s="328"/>
      <c r="C94" s="328">
        <v>3491.1880100000008</v>
      </c>
      <c r="D94" s="329">
        <v>0</v>
      </c>
      <c r="E94" s="329">
        <v>6771.6473174399998</v>
      </c>
      <c r="F94" s="329">
        <v>0</v>
      </c>
      <c r="G94" s="329">
        <v>776.441912</v>
      </c>
      <c r="H94" s="329">
        <v>0</v>
      </c>
      <c r="I94" s="329">
        <v>6838.5157523199996</v>
      </c>
      <c r="J94" s="329">
        <v>3238.277169</v>
      </c>
      <c r="K94" s="329">
        <v>201.23601288</v>
      </c>
      <c r="L94" s="329">
        <v>3557.3514904799995</v>
      </c>
      <c r="M94" s="329">
        <v>11327.726809960002</v>
      </c>
      <c r="N94" s="329">
        <v>29550.495862480009</v>
      </c>
      <c r="O94" s="329">
        <v>742.5627628200001</v>
      </c>
      <c r="P94" s="329">
        <v>11931.959523259999</v>
      </c>
      <c r="Q94" s="329">
        <v>31175.108887000002</v>
      </c>
      <c r="R94" s="329">
        <v>1545.6124239999999</v>
      </c>
      <c r="S94" s="329">
        <v>205.71669499999999</v>
      </c>
      <c r="T94" s="329">
        <v>3366.244784</v>
      </c>
      <c r="U94" s="329">
        <v>6547.8734820000009</v>
      </c>
      <c r="V94" s="329">
        <v>4250.7630691599998</v>
      </c>
      <c r="W94" s="329">
        <v>5064.2151933199993</v>
      </c>
      <c r="X94" s="329">
        <v>35165.278382125602</v>
      </c>
      <c r="Y94" s="329">
        <v>38744.250237954395</v>
      </c>
      <c r="Z94" s="329">
        <v>150723.33059788001</v>
      </c>
      <c r="AA94" s="329">
        <v>0</v>
      </c>
      <c r="AB94" s="329">
        <v>0</v>
      </c>
      <c r="AC94" s="329">
        <v>0</v>
      </c>
      <c r="AD94" s="329">
        <v>2778.4102499999999</v>
      </c>
      <c r="AE94" s="329">
        <v>14030.175726639998</v>
      </c>
      <c r="AF94" s="329">
        <v>0</v>
      </c>
      <c r="AG94" s="329">
        <v>2939.6225279999999</v>
      </c>
      <c r="AH94" s="329">
        <v>6393.023530999998</v>
      </c>
      <c r="AI94" s="329">
        <v>0</v>
      </c>
      <c r="AJ94" s="329">
        <v>29243.019763819993</v>
      </c>
      <c r="AK94" s="329">
        <v>0</v>
      </c>
      <c r="AL94" s="329">
        <v>1573.5639629200002</v>
      </c>
      <c r="AM94" s="329">
        <v>0</v>
      </c>
      <c r="AN94" s="329">
        <v>34886.176168979997</v>
      </c>
      <c r="AO94" s="329">
        <v>62404.414611300002</v>
      </c>
      <c r="AP94" s="329">
        <v>32.322696000000001</v>
      </c>
      <c r="AQ94" s="329">
        <v>23940.420501000001</v>
      </c>
      <c r="AR94" s="329">
        <v>20835.134180079996</v>
      </c>
      <c r="AS94" s="329">
        <v>34758.436513400011</v>
      </c>
      <c r="AT94" s="329">
        <v>2005.2380119999998</v>
      </c>
      <c r="AU94" s="329">
        <v>9957.4292290000012</v>
      </c>
      <c r="AV94" s="329">
        <v>57314.243119000006</v>
      </c>
      <c r="AW94" s="329">
        <v>112.07863799999998</v>
      </c>
      <c r="AX94" s="329">
        <v>168.567409</v>
      </c>
      <c r="AY94" s="329">
        <v>22990.476914160001</v>
      </c>
      <c r="AZ94" s="329">
        <v>15693.321712000001</v>
      </c>
      <c r="BA94" s="218"/>
      <c r="BB94" s="218"/>
      <c r="BC94" s="218"/>
      <c r="BD94" s="218"/>
      <c r="BE94" s="218"/>
      <c r="BF94" s="218"/>
    </row>
    <row r="95" spans="1:58" ht="15.5" x14ac:dyDescent="0.35">
      <c r="A95" s="334" t="s">
        <v>98</v>
      </c>
      <c r="B95" s="328"/>
      <c r="C95" s="328">
        <v>35468.532219000001</v>
      </c>
      <c r="D95" s="329">
        <v>0</v>
      </c>
      <c r="E95" s="329">
        <v>45504.524159640001</v>
      </c>
      <c r="F95" s="329">
        <v>0</v>
      </c>
      <c r="G95" s="329">
        <v>12310.87535</v>
      </c>
      <c r="H95" s="329">
        <v>0</v>
      </c>
      <c r="I95" s="329">
        <v>68475.20161032</v>
      </c>
      <c r="J95" s="329">
        <v>49614.353833200003</v>
      </c>
      <c r="K95" s="329">
        <v>3558.9569863399997</v>
      </c>
      <c r="L95" s="329">
        <v>43314.003660140006</v>
      </c>
      <c r="M95" s="329">
        <v>40864.236836120006</v>
      </c>
      <c r="N95" s="329">
        <v>108098.32820212</v>
      </c>
      <c r="O95" s="329">
        <v>3426.2144303800001</v>
      </c>
      <c r="P95" s="329">
        <v>46370.596807760005</v>
      </c>
      <c r="Q95" s="329">
        <v>50842.869676000002</v>
      </c>
      <c r="R95" s="329">
        <v>1972.2080170000002</v>
      </c>
      <c r="S95" s="329">
        <v>1053.47641</v>
      </c>
      <c r="T95" s="329">
        <v>13614.112001000001</v>
      </c>
      <c r="U95" s="329">
        <v>15951.470890000002</v>
      </c>
      <c r="V95" s="329">
        <v>15766.874574519999</v>
      </c>
      <c r="W95" s="329">
        <v>5540.1095740399996</v>
      </c>
      <c r="X95" s="329">
        <v>31711.409979623197</v>
      </c>
      <c r="Y95" s="329">
        <v>95817.767801856782</v>
      </c>
      <c r="Z95" s="329">
        <v>160145.63481707999</v>
      </c>
      <c r="AA95" s="329">
        <v>0</v>
      </c>
      <c r="AB95" s="329">
        <v>0</v>
      </c>
      <c r="AC95" s="329">
        <v>0</v>
      </c>
      <c r="AD95" s="329">
        <v>4580.5108499999997</v>
      </c>
      <c r="AE95" s="329">
        <v>14676.369298559999</v>
      </c>
      <c r="AF95" s="329">
        <v>0</v>
      </c>
      <c r="AG95" s="329">
        <v>19621.928464000001</v>
      </c>
      <c r="AH95" s="329">
        <v>24142.660854999998</v>
      </c>
      <c r="AI95" s="329">
        <v>0</v>
      </c>
      <c r="AJ95" s="329">
        <v>30324.23365734001</v>
      </c>
      <c r="AK95" s="329">
        <v>0</v>
      </c>
      <c r="AL95" s="329">
        <v>12125.569758</v>
      </c>
      <c r="AM95" s="329">
        <v>0</v>
      </c>
      <c r="AN95" s="329">
        <v>43622.998113559996</v>
      </c>
      <c r="AO95" s="329">
        <v>50965.641994400001</v>
      </c>
      <c r="AP95" s="329">
        <v>2985.7559969999998</v>
      </c>
      <c r="AQ95" s="329">
        <v>29685.515529000004</v>
      </c>
      <c r="AR95" s="329">
        <v>32241.917394960004</v>
      </c>
      <c r="AS95" s="329">
        <v>97711.198229100002</v>
      </c>
      <c r="AT95" s="329">
        <v>3600.8674129999999</v>
      </c>
      <c r="AU95" s="329">
        <v>61228.710110999993</v>
      </c>
      <c r="AV95" s="329">
        <v>43664.59868996001</v>
      </c>
      <c r="AW95" s="329">
        <v>2101.1634680799998</v>
      </c>
      <c r="AX95" s="329">
        <v>1253.49785752</v>
      </c>
      <c r="AY95" s="329">
        <v>124395.68304337996</v>
      </c>
      <c r="AZ95" s="329">
        <v>142390.57997655999</v>
      </c>
      <c r="BA95" s="218"/>
      <c r="BB95" s="218"/>
      <c r="BC95" s="218"/>
      <c r="BD95" s="218"/>
      <c r="BE95" s="218"/>
      <c r="BF95" s="218"/>
    </row>
    <row r="96" spans="1:58" ht="17" x14ac:dyDescent="0.5">
      <c r="A96" s="334" t="s">
        <v>99</v>
      </c>
      <c r="B96" s="328"/>
      <c r="C96" s="335">
        <v>10718.376760000001</v>
      </c>
      <c r="D96" s="336">
        <v>0</v>
      </c>
      <c r="E96" s="336">
        <v>18343.43673668</v>
      </c>
      <c r="F96" s="336">
        <v>0</v>
      </c>
      <c r="G96" s="336">
        <v>6343.4565660000007</v>
      </c>
      <c r="H96" s="336">
        <v>0</v>
      </c>
      <c r="I96" s="336">
        <v>17633.608893340002</v>
      </c>
      <c r="J96" s="336">
        <v>13488.799535600001</v>
      </c>
      <c r="K96" s="336">
        <v>1095.8238554199997</v>
      </c>
      <c r="L96" s="336">
        <v>10701.502959819998</v>
      </c>
      <c r="M96" s="336">
        <v>8964.8895967999997</v>
      </c>
      <c r="N96" s="336">
        <v>37480.194989840005</v>
      </c>
      <c r="O96" s="336">
        <v>792.62011180000002</v>
      </c>
      <c r="P96" s="336">
        <v>10863.895371000001</v>
      </c>
      <c r="Q96" s="336">
        <v>13757.131992000002</v>
      </c>
      <c r="R96" s="336">
        <v>620.04308000000003</v>
      </c>
      <c r="S96" s="336">
        <v>234.347444</v>
      </c>
      <c r="T96" s="336">
        <v>3165.5813799999996</v>
      </c>
      <c r="U96" s="336">
        <v>6453.3128840000008</v>
      </c>
      <c r="V96" s="336">
        <v>4655.0563603200007</v>
      </c>
      <c r="W96" s="336">
        <v>2279.2387066399997</v>
      </c>
      <c r="X96" s="336">
        <v>13952.9209798912</v>
      </c>
      <c r="Y96" s="336">
        <v>31365.740329988799</v>
      </c>
      <c r="Z96" s="336">
        <v>126424.94318179999</v>
      </c>
      <c r="AA96" s="336">
        <v>0</v>
      </c>
      <c r="AB96" s="336">
        <v>0</v>
      </c>
      <c r="AC96" s="336">
        <v>0</v>
      </c>
      <c r="AD96" s="336">
        <v>3856.2092249999996</v>
      </c>
      <c r="AE96" s="336">
        <v>12659.998673080001</v>
      </c>
      <c r="AF96" s="336">
        <v>0</v>
      </c>
      <c r="AG96" s="336">
        <v>6292.7224430000006</v>
      </c>
      <c r="AH96" s="336">
        <v>14441.213275000002</v>
      </c>
      <c r="AI96" s="336">
        <v>0</v>
      </c>
      <c r="AJ96" s="336">
        <v>34834.535814379997</v>
      </c>
      <c r="AK96" s="336">
        <v>0</v>
      </c>
      <c r="AL96" s="336">
        <v>5258.7536092800001</v>
      </c>
      <c r="AM96" s="336">
        <v>0</v>
      </c>
      <c r="AN96" s="336">
        <v>31601.01862092</v>
      </c>
      <c r="AO96" s="336">
        <v>27841.778847999998</v>
      </c>
      <c r="AP96" s="336">
        <v>648.54039599999999</v>
      </c>
      <c r="AQ96" s="336">
        <v>11304.295856000001</v>
      </c>
      <c r="AR96" s="336">
        <v>8262.764320119999</v>
      </c>
      <c r="AS96" s="336">
        <v>35937.244828000003</v>
      </c>
      <c r="AT96" s="336">
        <v>819.24324200000001</v>
      </c>
      <c r="AU96" s="336">
        <v>13241.729743999998</v>
      </c>
      <c r="AV96" s="336">
        <v>16879.182467439998</v>
      </c>
      <c r="AW96" s="336">
        <v>499.24412712000003</v>
      </c>
      <c r="AX96" s="336">
        <v>241.55014727999998</v>
      </c>
      <c r="AY96" s="336">
        <v>38396.341800880007</v>
      </c>
      <c r="AZ96" s="336">
        <v>37819.8061112</v>
      </c>
      <c r="BA96" s="218"/>
      <c r="BB96" s="218"/>
      <c r="BC96" s="218"/>
      <c r="BD96" s="218"/>
      <c r="BE96" s="218"/>
      <c r="BF96" s="218"/>
    </row>
    <row r="97" spans="1:58" ht="15.5" x14ac:dyDescent="0.35">
      <c r="A97" s="337" t="s">
        <v>243</v>
      </c>
      <c r="B97" s="328"/>
      <c r="C97" s="328">
        <v>49678.096989000005</v>
      </c>
      <c r="D97" s="329">
        <v>0</v>
      </c>
      <c r="E97" s="329">
        <v>70619.608213760002</v>
      </c>
      <c r="F97" s="329">
        <v>0</v>
      </c>
      <c r="G97" s="329">
        <v>19430.773828000001</v>
      </c>
      <c r="H97" s="329">
        <v>0</v>
      </c>
      <c r="I97" s="329">
        <v>92947.326255980006</v>
      </c>
      <c r="J97" s="329">
        <v>66341.430537800014</v>
      </c>
      <c r="K97" s="329">
        <v>4856.01685464</v>
      </c>
      <c r="L97" s="329">
        <v>57572.858110440015</v>
      </c>
      <c r="M97" s="329">
        <v>61156.853242880003</v>
      </c>
      <c r="N97" s="329">
        <v>175129.01905444</v>
      </c>
      <c r="O97" s="329">
        <v>4961.3973049999995</v>
      </c>
      <c r="P97" s="329">
        <v>69166.45170202</v>
      </c>
      <c r="Q97" s="329">
        <v>95775.110555000007</v>
      </c>
      <c r="R97" s="329">
        <v>4137.8635210000002</v>
      </c>
      <c r="S97" s="329">
        <v>1493.5405489999998</v>
      </c>
      <c r="T97" s="329">
        <v>20145.938165</v>
      </c>
      <c r="U97" s="329">
        <v>28952.657256000002</v>
      </c>
      <c r="V97" s="329">
        <v>24672.694003999997</v>
      </c>
      <c r="W97" s="329">
        <v>12883.563473999999</v>
      </c>
      <c r="X97" s="329">
        <v>80829.609341640011</v>
      </c>
      <c r="Y97" s="329">
        <v>165927.75836980002</v>
      </c>
      <c r="Z97" s="329">
        <v>437293.90859676007</v>
      </c>
      <c r="AA97" s="329">
        <v>0</v>
      </c>
      <c r="AB97" s="329">
        <v>0</v>
      </c>
      <c r="AC97" s="329">
        <v>0</v>
      </c>
      <c r="AD97" s="329">
        <v>11215.130325</v>
      </c>
      <c r="AE97" s="329">
        <v>41366.543698279995</v>
      </c>
      <c r="AF97" s="329">
        <v>0</v>
      </c>
      <c r="AG97" s="329">
        <v>28854.273434999999</v>
      </c>
      <c r="AH97" s="329">
        <v>44976.897661000003</v>
      </c>
      <c r="AI97" s="329">
        <v>0</v>
      </c>
      <c r="AJ97" s="329">
        <v>94401.789235540025</v>
      </c>
      <c r="AK97" s="329">
        <v>0</v>
      </c>
      <c r="AL97" s="329">
        <v>18957.887330199999</v>
      </c>
      <c r="AM97" s="329">
        <v>0</v>
      </c>
      <c r="AN97" s="329">
        <v>110110.19290346002</v>
      </c>
      <c r="AO97" s="329">
        <v>141211.83545370004</v>
      </c>
      <c r="AP97" s="329">
        <v>3666.6190889999998</v>
      </c>
      <c r="AQ97" s="329">
        <v>64930.231886000009</v>
      </c>
      <c r="AR97" s="329">
        <v>61339.815895160005</v>
      </c>
      <c r="AS97" s="329">
        <v>168406.87957050002</v>
      </c>
      <c r="AT97" s="329">
        <v>6425.3486670000002</v>
      </c>
      <c r="AU97" s="329">
        <v>84427.869083999991</v>
      </c>
      <c r="AV97" s="329">
        <v>117858.02427640001</v>
      </c>
      <c r="AW97" s="329">
        <v>2712.4862332000007</v>
      </c>
      <c r="AX97" s="329">
        <v>1663.6154137999999</v>
      </c>
      <c r="AY97" s="329">
        <v>185782.50175842</v>
      </c>
      <c r="AZ97" s="329">
        <v>195903.70779976001</v>
      </c>
      <c r="BA97" s="218"/>
      <c r="BB97" s="218"/>
      <c r="BC97" s="218"/>
      <c r="BD97" s="218"/>
      <c r="BE97" s="218"/>
      <c r="BF97" s="218"/>
    </row>
    <row r="98" spans="1:58" ht="17" x14ac:dyDescent="0.5">
      <c r="A98" s="333" t="s">
        <v>244</v>
      </c>
      <c r="B98" s="328"/>
      <c r="C98" s="335">
        <v>391.12592799999999</v>
      </c>
      <c r="D98" s="336">
        <v>0</v>
      </c>
      <c r="E98" s="336">
        <v>889.73005392000005</v>
      </c>
      <c r="F98" s="336">
        <v>0</v>
      </c>
      <c r="G98" s="336">
        <v>1611.0591890000001</v>
      </c>
      <c r="H98" s="336">
        <v>0</v>
      </c>
      <c r="I98" s="336">
        <v>237.55176018</v>
      </c>
      <c r="J98" s="336">
        <v>2925.1652440000003</v>
      </c>
      <c r="K98" s="336">
        <v>37.674389060000003</v>
      </c>
      <c r="L98" s="336">
        <v>1402.2902612600003</v>
      </c>
      <c r="M98" s="336">
        <v>979.12025344000017</v>
      </c>
      <c r="N98" s="336">
        <v>853.51540663999992</v>
      </c>
      <c r="O98" s="336">
        <v>93.914458359999998</v>
      </c>
      <c r="P98" s="336">
        <v>1656.8834795400003</v>
      </c>
      <c r="Q98" s="336">
        <v>253.37975200000002</v>
      </c>
      <c r="R98" s="336">
        <v>60.892603999999999</v>
      </c>
      <c r="S98" s="336">
        <v>11.988188000000001</v>
      </c>
      <c r="T98" s="336">
        <v>938.09501999999998</v>
      </c>
      <c r="U98" s="336">
        <v>380.27895699999999</v>
      </c>
      <c r="V98" s="336">
        <v>692.68320091999999</v>
      </c>
      <c r="W98" s="336">
        <v>0.69304083999999999</v>
      </c>
      <c r="X98" s="336">
        <v>3.8852662071999999</v>
      </c>
      <c r="Y98" s="336">
        <v>857.39321303280008</v>
      </c>
      <c r="Z98" s="336">
        <v>0</v>
      </c>
      <c r="AA98" s="336">
        <v>0</v>
      </c>
      <c r="AB98" s="336">
        <v>0</v>
      </c>
      <c r="AC98" s="336">
        <v>0</v>
      </c>
      <c r="AD98" s="336">
        <v>0</v>
      </c>
      <c r="AE98" s="336">
        <v>0</v>
      </c>
      <c r="AF98" s="336">
        <v>0</v>
      </c>
      <c r="AG98" s="336">
        <v>0.75502099999999994</v>
      </c>
      <c r="AH98" s="336">
        <v>25.014014000000007</v>
      </c>
      <c r="AI98" s="336">
        <v>0</v>
      </c>
      <c r="AJ98" s="336">
        <v>215.49041334000003</v>
      </c>
      <c r="AK98" s="336">
        <v>0</v>
      </c>
      <c r="AL98" s="336">
        <v>1394.68837904</v>
      </c>
      <c r="AM98" s="336">
        <v>0</v>
      </c>
      <c r="AN98" s="336">
        <v>2.45201242</v>
      </c>
      <c r="AO98" s="336">
        <v>4.7124902999999998</v>
      </c>
      <c r="AP98" s="336">
        <v>2.947E-3</v>
      </c>
      <c r="AQ98" s="336">
        <v>2321.4529200000006</v>
      </c>
      <c r="AR98" s="336">
        <v>67.964798919999993</v>
      </c>
      <c r="AS98" s="336">
        <v>5.8641021999999996</v>
      </c>
      <c r="AT98" s="336">
        <v>0</v>
      </c>
      <c r="AU98" s="336">
        <v>64.964607999999998</v>
      </c>
      <c r="AV98" s="336">
        <v>1.4564426799999999</v>
      </c>
      <c r="AW98" s="336">
        <v>55.62703114</v>
      </c>
      <c r="AX98" s="336">
        <v>4.3741660000000002E-2</v>
      </c>
      <c r="AY98" s="336">
        <v>2347.8946011600005</v>
      </c>
      <c r="AZ98" s="336">
        <v>1444.010857</v>
      </c>
      <c r="BA98" s="218"/>
      <c r="BB98" s="218"/>
      <c r="BC98" s="218"/>
      <c r="BD98" s="218"/>
      <c r="BE98" s="218"/>
      <c r="BF98" s="218"/>
    </row>
    <row r="99" spans="1:58" ht="15.5" x14ac:dyDescent="0.35">
      <c r="A99" s="338" t="s">
        <v>245</v>
      </c>
      <c r="B99" s="328"/>
      <c r="C99" s="339">
        <v>50069.222917000006</v>
      </c>
      <c r="D99" s="340">
        <v>0</v>
      </c>
      <c r="E99" s="340">
        <v>71509.338267679996</v>
      </c>
      <c r="F99" s="340">
        <v>0</v>
      </c>
      <c r="G99" s="340">
        <v>21041.833017000001</v>
      </c>
      <c r="H99" s="340">
        <v>0</v>
      </c>
      <c r="I99" s="340">
        <v>93184.878016160001</v>
      </c>
      <c r="J99" s="340">
        <v>69266.595781800017</v>
      </c>
      <c r="K99" s="340">
        <v>4893.6912437000001</v>
      </c>
      <c r="L99" s="340">
        <v>58975.148371700016</v>
      </c>
      <c r="M99" s="340">
        <v>62135.973496320003</v>
      </c>
      <c r="N99" s="340">
        <v>175982.53446108001</v>
      </c>
      <c r="O99" s="340">
        <v>5055.3117633599995</v>
      </c>
      <c r="P99" s="340">
        <v>70823.335181560004</v>
      </c>
      <c r="Q99" s="340">
        <v>96028.490307</v>
      </c>
      <c r="R99" s="340">
        <v>4198.7561249999999</v>
      </c>
      <c r="S99" s="340">
        <v>1505.5287369999999</v>
      </c>
      <c r="T99" s="340">
        <v>21084.033185</v>
      </c>
      <c r="U99" s="340">
        <v>29332.936213000001</v>
      </c>
      <c r="V99" s="340">
        <v>25365.377204919998</v>
      </c>
      <c r="W99" s="340">
        <v>12884.256514839999</v>
      </c>
      <c r="X99" s="340">
        <v>80833.494607847213</v>
      </c>
      <c r="Y99" s="340">
        <v>166785.15158283283</v>
      </c>
      <c r="Z99" s="340">
        <v>437293.90859676007</v>
      </c>
      <c r="AA99" s="340">
        <v>0</v>
      </c>
      <c r="AB99" s="340">
        <v>0</v>
      </c>
      <c r="AC99" s="340">
        <v>0</v>
      </c>
      <c r="AD99" s="340">
        <v>11215.130325</v>
      </c>
      <c r="AE99" s="340">
        <v>41366.543698279995</v>
      </c>
      <c r="AF99" s="340">
        <v>0</v>
      </c>
      <c r="AG99" s="340">
        <v>28855.028456</v>
      </c>
      <c r="AH99" s="340">
        <v>45001.911675000003</v>
      </c>
      <c r="AI99" s="340">
        <v>0</v>
      </c>
      <c r="AJ99" s="340">
        <v>94617.279648880023</v>
      </c>
      <c r="AK99" s="340">
        <v>0</v>
      </c>
      <c r="AL99" s="340">
        <v>20352.575709239998</v>
      </c>
      <c r="AM99" s="340">
        <v>0</v>
      </c>
      <c r="AN99" s="340">
        <v>110112.64491588002</v>
      </c>
      <c r="AO99" s="340">
        <v>141216.54794400005</v>
      </c>
      <c r="AP99" s="340">
        <v>3666.6220359999998</v>
      </c>
      <c r="AQ99" s="340">
        <v>67251.684806000005</v>
      </c>
      <c r="AR99" s="340">
        <v>61407.780694080007</v>
      </c>
      <c r="AS99" s="340">
        <v>168412.74367270002</v>
      </c>
      <c r="AT99" s="340">
        <v>6425.3486670000002</v>
      </c>
      <c r="AU99" s="340">
        <v>84492.833691999986</v>
      </c>
      <c r="AV99" s="340">
        <v>117859.48071908002</v>
      </c>
      <c r="AW99" s="340">
        <v>2768.1132643400006</v>
      </c>
      <c r="AX99" s="340">
        <v>1663.65915546</v>
      </c>
      <c r="AY99" s="340">
        <v>188130.39635957999</v>
      </c>
      <c r="AZ99" s="340">
        <v>197347.71865676</v>
      </c>
      <c r="BA99" s="218"/>
      <c r="BB99" s="218"/>
      <c r="BC99" s="218"/>
      <c r="BD99" s="218"/>
      <c r="BE99" s="218"/>
      <c r="BF99" s="218"/>
    </row>
    <row r="100" spans="1:58" ht="15.5" x14ac:dyDescent="0.35">
      <c r="A100" s="330" t="s">
        <v>246</v>
      </c>
      <c r="B100" s="328"/>
      <c r="C100" s="309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</row>
    <row r="101" spans="1:58" ht="15.5" x14ac:dyDescent="0.35">
      <c r="A101" s="333" t="s">
        <v>242</v>
      </c>
      <c r="B101" s="328"/>
      <c r="C101" s="32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</row>
    <row r="102" spans="1:58" ht="15.5" x14ac:dyDescent="0.35">
      <c r="A102" s="334" t="s">
        <v>100</v>
      </c>
      <c r="B102" s="328"/>
      <c r="C102" s="328">
        <v>355.51213100000007</v>
      </c>
      <c r="D102" s="329">
        <v>0</v>
      </c>
      <c r="E102" s="329">
        <v>577.33423463999998</v>
      </c>
      <c r="F102" s="329">
        <v>0</v>
      </c>
      <c r="G102" s="329">
        <v>67.769464999999997</v>
      </c>
      <c r="H102" s="329">
        <v>0</v>
      </c>
      <c r="I102" s="329">
        <v>211.89723813999996</v>
      </c>
      <c r="J102" s="329">
        <v>34.684650999999995</v>
      </c>
      <c r="K102" s="329">
        <v>7.6043798599999999</v>
      </c>
      <c r="L102" s="329">
        <v>15.639626060000001</v>
      </c>
      <c r="M102" s="329">
        <v>194.58596639999999</v>
      </c>
      <c r="N102" s="329">
        <v>477.93908216</v>
      </c>
      <c r="O102" s="329">
        <v>19.792697100000002</v>
      </c>
      <c r="P102" s="329">
        <v>323.78535258000005</v>
      </c>
      <c r="Q102" s="329">
        <v>31.248739</v>
      </c>
      <c r="R102" s="329">
        <v>0.87952900000000001</v>
      </c>
      <c r="S102" s="329">
        <v>0</v>
      </c>
      <c r="T102" s="329">
        <v>43.658047999999994</v>
      </c>
      <c r="U102" s="329">
        <v>0</v>
      </c>
      <c r="V102" s="329">
        <v>35.998164640000006</v>
      </c>
      <c r="W102" s="329">
        <v>0.48790928</v>
      </c>
      <c r="X102" s="329">
        <v>2.7352752223999999</v>
      </c>
      <c r="Y102" s="329">
        <v>4.0486628576000001</v>
      </c>
      <c r="Z102" s="329">
        <v>0</v>
      </c>
      <c r="AA102" s="329">
        <v>0</v>
      </c>
      <c r="AB102" s="329">
        <v>0</v>
      </c>
      <c r="AC102" s="329">
        <v>0</v>
      </c>
      <c r="AD102" s="329">
        <v>0</v>
      </c>
      <c r="AE102" s="329">
        <v>0</v>
      </c>
      <c r="AF102" s="329">
        <v>0</v>
      </c>
      <c r="AG102" s="329">
        <v>0</v>
      </c>
      <c r="AH102" s="329">
        <v>0</v>
      </c>
      <c r="AI102" s="329">
        <v>0</v>
      </c>
      <c r="AJ102" s="329">
        <v>0.43431684000000004</v>
      </c>
      <c r="AK102" s="329">
        <v>0</v>
      </c>
      <c r="AL102" s="329">
        <v>1.6178356400000002</v>
      </c>
      <c r="AM102" s="329">
        <v>0</v>
      </c>
      <c r="AN102" s="329">
        <v>12.70354092</v>
      </c>
      <c r="AO102" s="329">
        <v>0</v>
      </c>
      <c r="AP102" s="329">
        <v>0</v>
      </c>
      <c r="AQ102" s="329">
        <v>0</v>
      </c>
      <c r="AR102" s="329">
        <v>9.8660685200000007</v>
      </c>
      <c r="AS102" s="329">
        <v>19.450005300000001</v>
      </c>
      <c r="AT102" s="329">
        <v>0</v>
      </c>
      <c r="AU102" s="329">
        <v>0</v>
      </c>
      <c r="AV102" s="329">
        <v>160.40155075999999</v>
      </c>
      <c r="AW102" s="329">
        <v>11.839139979999999</v>
      </c>
      <c r="AX102" s="329">
        <v>4.7291586199999998</v>
      </c>
      <c r="AY102" s="329">
        <v>634.52836569999999</v>
      </c>
      <c r="AZ102" s="329">
        <v>0</v>
      </c>
      <c r="BA102" s="218"/>
      <c r="BB102" s="218"/>
      <c r="BC102" s="218"/>
      <c r="BD102" s="218"/>
      <c r="BE102" s="218"/>
      <c r="BF102" s="218"/>
    </row>
    <row r="103" spans="1:58" ht="17" x14ac:dyDescent="0.5">
      <c r="A103" s="342" t="s">
        <v>101</v>
      </c>
      <c r="B103" s="328"/>
      <c r="C103" s="335">
        <v>1750.8771089999998</v>
      </c>
      <c r="D103" s="336">
        <v>0</v>
      </c>
      <c r="E103" s="336">
        <v>3760.4187006800003</v>
      </c>
      <c r="F103" s="336">
        <v>0</v>
      </c>
      <c r="G103" s="336">
        <v>448.25340900000003</v>
      </c>
      <c r="H103" s="336">
        <v>0</v>
      </c>
      <c r="I103" s="336">
        <v>1685.4450019399999</v>
      </c>
      <c r="J103" s="336">
        <v>547.03890639999997</v>
      </c>
      <c r="K103" s="336">
        <v>97.960755479999989</v>
      </c>
      <c r="L103" s="336">
        <v>226.11480607999999</v>
      </c>
      <c r="M103" s="336">
        <v>408.30674560000006</v>
      </c>
      <c r="N103" s="336">
        <v>2838.6370830400001</v>
      </c>
      <c r="O103" s="336">
        <v>25.40338152</v>
      </c>
      <c r="P103" s="336">
        <v>431.33473188000005</v>
      </c>
      <c r="Q103" s="336">
        <v>93.200366000000002</v>
      </c>
      <c r="R103" s="336">
        <v>31.427253999999998</v>
      </c>
      <c r="S103" s="336">
        <v>0</v>
      </c>
      <c r="T103" s="336">
        <v>80.315010999999998</v>
      </c>
      <c r="U103" s="336">
        <v>0</v>
      </c>
      <c r="V103" s="336">
        <v>422.99922472000003</v>
      </c>
      <c r="W103" s="336">
        <v>11.13751544</v>
      </c>
      <c r="X103" s="336">
        <v>62.438185275199999</v>
      </c>
      <c r="Y103" s="336">
        <v>92.41891256480001</v>
      </c>
      <c r="Z103" s="336">
        <v>0</v>
      </c>
      <c r="AA103" s="336">
        <v>0</v>
      </c>
      <c r="AB103" s="336">
        <v>0</v>
      </c>
      <c r="AC103" s="336">
        <v>0</v>
      </c>
      <c r="AD103" s="336">
        <v>0</v>
      </c>
      <c r="AE103" s="336">
        <v>0</v>
      </c>
      <c r="AF103" s="336">
        <v>0</v>
      </c>
      <c r="AG103" s="336">
        <v>0</v>
      </c>
      <c r="AH103" s="336">
        <v>0</v>
      </c>
      <c r="AI103" s="336">
        <v>0</v>
      </c>
      <c r="AJ103" s="336">
        <v>3.6128369400000002</v>
      </c>
      <c r="AK103" s="336">
        <v>0</v>
      </c>
      <c r="AL103" s="336">
        <v>13.10264828</v>
      </c>
      <c r="AM103" s="336">
        <v>0</v>
      </c>
      <c r="AN103" s="336">
        <v>243.59035404000002</v>
      </c>
      <c r="AO103" s="336">
        <v>79.766879900000006</v>
      </c>
      <c r="AP103" s="336">
        <v>0</v>
      </c>
      <c r="AQ103" s="336">
        <v>0</v>
      </c>
      <c r="AR103" s="336">
        <v>171.58374024</v>
      </c>
      <c r="AS103" s="336">
        <v>349.17732090000004</v>
      </c>
      <c r="AT103" s="336">
        <v>0</v>
      </c>
      <c r="AU103" s="336">
        <v>0</v>
      </c>
      <c r="AV103" s="336">
        <v>251.54016227999998</v>
      </c>
      <c r="AW103" s="336">
        <v>18.566024939999998</v>
      </c>
      <c r="AX103" s="336">
        <v>7.4162208600000001</v>
      </c>
      <c r="AY103" s="336">
        <v>942.44967622000001</v>
      </c>
      <c r="AZ103" s="336">
        <v>0</v>
      </c>
      <c r="BA103" s="218"/>
      <c r="BB103" s="218"/>
      <c r="BC103" s="218"/>
      <c r="BD103" s="218"/>
      <c r="BE103" s="218"/>
      <c r="BF103" s="218"/>
    </row>
    <row r="104" spans="1:58" ht="15.5" x14ac:dyDescent="0.35">
      <c r="A104" s="337" t="s">
        <v>247</v>
      </c>
      <c r="B104" s="328"/>
      <c r="C104" s="328">
        <v>2106.3892400000004</v>
      </c>
      <c r="D104" s="329">
        <v>0</v>
      </c>
      <c r="E104" s="329">
        <v>4337.7529353199998</v>
      </c>
      <c r="F104" s="329">
        <v>0</v>
      </c>
      <c r="G104" s="329">
        <v>516.022874</v>
      </c>
      <c r="H104" s="329">
        <v>0</v>
      </c>
      <c r="I104" s="329">
        <v>1897.3422400799998</v>
      </c>
      <c r="J104" s="329">
        <v>581.72355739999989</v>
      </c>
      <c r="K104" s="329">
        <v>105.56513534</v>
      </c>
      <c r="L104" s="329">
        <v>241.75443214000003</v>
      </c>
      <c r="M104" s="329">
        <v>602.89271200000007</v>
      </c>
      <c r="N104" s="329">
        <v>3316.5761652000001</v>
      </c>
      <c r="O104" s="329">
        <v>45.196078620000002</v>
      </c>
      <c r="P104" s="329">
        <v>755.12008446000016</v>
      </c>
      <c r="Q104" s="329">
        <v>124.449105</v>
      </c>
      <c r="R104" s="329">
        <v>32.306782999999996</v>
      </c>
      <c r="S104" s="329">
        <v>0</v>
      </c>
      <c r="T104" s="329">
        <v>123.97305900000001</v>
      </c>
      <c r="U104" s="329">
        <v>0</v>
      </c>
      <c r="V104" s="329">
        <v>458.99738936000006</v>
      </c>
      <c r="W104" s="329">
        <v>11.62542472</v>
      </c>
      <c r="X104" s="329">
        <v>65.173460497600004</v>
      </c>
      <c r="Y104" s="329">
        <v>96.467575422400017</v>
      </c>
      <c r="Z104" s="329">
        <v>0</v>
      </c>
      <c r="AA104" s="329">
        <v>0</v>
      </c>
      <c r="AB104" s="329">
        <v>0</v>
      </c>
      <c r="AC104" s="329">
        <v>0</v>
      </c>
      <c r="AD104" s="329">
        <v>0</v>
      </c>
      <c r="AE104" s="329">
        <v>0</v>
      </c>
      <c r="AF104" s="329">
        <v>0</v>
      </c>
      <c r="AG104" s="329">
        <v>0</v>
      </c>
      <c r="AH104" s="329">
        <v>0</v>
      </c>
      <c r="AI104" s="329">
        <v>0</v>
      </c>
      <c r="AJ104" s="329">
        <v>4.0471537800000004</v>
      </c>
      <c r="AK104" s="329">
        <v>0</v>
      </c>
      <c r="AL104" s="329">
        <v>14.72048392</v>
      </c>
      <c r="AM104" s="329">
        <v>0</v>
      </c>
      <c r="AN104" s="329">
        <v>256.29389495999999</v>
      </c>
      <c r="AO104" s="329">
        <v>79.766879900000006</v>
      </c>
      <c r="AP104" s="329">
        <v>0</v>
      </c>
      <c r="AQ104" s="329">
        <v>0</v>
      </c>
      <c r="AR104" s="329">
        <v>181.44980876</v>
      </c>
      <c r="AS104" s="329">
        <v>368.62732620000008</v>
      </c>
      <c r="AT104" s="329">
        <v>0</v>
      </c>
      <c r="AU104" s="329">
        <v>0</v>
      </c>
      <c r="AV104" s="329">
        <v>411.94171303999997</v>
      </c>
      <c r="AW104" s="329">
        <v>30.405164920000001</v>
      </c>
      <c r="AX104" s="329">
        <v>12.145379480000001</v>
      </c>
      <c r="AY104" s="329">
        <v>1576.9780419200001</v>
      </c>
      <c r="AZ104" s="329">
        <v>0</v>
      </c>
      <c r="BA104" s="218"/>
      <c r="BB104" s="218"/>
      <c r="BC104" s="218"/>
      <c r="BD104" s="218"/>
      <c r="BE104" s="218"/>
      <c r="BF104" s="218"/>
    </row>
    <row r="105" spans="1:58" ht="17" x14ac:dyDescent="0.5">
      <c r="A105" s="333" t="s">
        <v>244</v>
      </c>
      <c r="B105" s="328"/>
      <c r="C105" s="335">
        <v>1000.3175920000001</v>
      </c>
      <c r="D105" s="336">
        <v>0</v>
      </c>
      <c r="E105" s="336">
        <v>2512.9457177600002</v>
      </c>
      <c r="F105" s="336">
        <v>0</v>
      </c>
      <c r="G105" s="336">
        <v>529.49782900000002</v>
      </c>
      <c r="H105" s="336">
        <v>0</v>
      </c>
      <c r="I105" s="336">
        <v>981.11381110000002</v>
      </c>
      <c r="J105" s="336">
        <v>416.85763199999997</v>
      </c>
      <c r="K105" s="336">
        <v>144.50196025999998</v>
      </c>
      <c r="L105" s="336">
        <v>168.61594946</v>
      </c>
      <c r="M105" s="336">
        <v>319.64115335999998</v>
      </c>
      <c r="N105" s="336">
        <v>2272.57674748</v>
      </c>
      <c r="O105" s="336">
        <v>14.023762059999999</v>
      </c>
      <c r="P105" s="336">
        <v>247.54397044000001</v>
      </c>
      <c r="Q105" s="336">
        <v>47.732057999999995</v>
      </c>
      <c r="R105" s="336">
        <v>115.486389</v>
      </c>
      <c r="S105" s="336">
        <v>0</v>
      </c>
      <c r="T105" s="336">
        <v>1146.526402</v>
      </c>
      <c r="U105" s="336">
        <v>0</v>
      </c>
      <c r="V105" s="336">
        <v>1101.6109008800001</v>
      </c>
      <c r="W105" s="336">
        <v>10.44882776</v>
      </c>
      <c r="X105" s="336">
        <v>58.577323380799996</v>
      </c>
      <c r="Y105" s="336">
        <v>86.704193979199999</v>
      </c>
      <c r="Z105" s="336">
        <v>0</v>
      </c>
      <c r="AA105" s="336">
        <v>0</v>
      </c>
      <c r="AB105" s="336">
        <v>0</v>
      </c>
      <c r="AC105" s="336">
        <v>0</v>
      </c>
      <c r="AD105" s="336">
        <v>0</v>
      </c>
      <c r="AE105" s="336">
        <v>0</v>
      </c>
      <c r="AF105" s="336">
        <v>0</v>
      </c>
      <c r="AG105" s="336">
        <v>0</v>
      </c>
      <c r="AH105" s="336">
        <v>0</v>
      </c>
      <c r="AI105" s="336">
        <v>0</v>
      </c>
      <c r="AJ105" s="336">
        <v>4.8339624400000005</v>
      </c>
      <c r="AK105" s="336">
        <v>0</v>
      </c>
      <c r="AL105" s="336">
        <v>18.12928724</v>
      </c>
      <c r="AM105" s="336">
        <v>0</v>
      </c>
      <c r="AN105" s="336">
        <v>116.3779783</v>
      </c>
      <c r="AO105" s="336">
        <v>67.198115399999992</v>
      </c>
      <c r="AP105" s="336">
        <v>0</v>
      </c>
      <c r="AQ105" s="336">
        <v>0</v>
      </c>
      <c r="AR105" s="336">
        <v>75.341703799999991</v>
      </c>
      <c r="AS105" s="336">
        <v>182.15578499999998</v>
      </c>
      <c r="AT105" s="336">
        <v>0</v>
      </c>
      <c r="AU105" s="336">
        <v>0</v>
      </c>
      <c r="AV105" s="336">
        <v>128.16833831999998</v>
      </c>
      <c r="AW105" s="336">
        <v>9.4600263599999987</v>
      </c>
      <c r="AX105" s="336">
        <v>3.77881884</v>
      </c>
      <c r="AY105" s="336">
        <v>490.54954298000001</v>
      </c>
      <c r="AZ105" s="336">
        <v>0</v>
      </c>
      <c r="BA105" s="218"/>
      <c r="BB105" s="218"/>
      <c r="BC105" s="218"/>
      <c r="BD105" s="218"/>
      <c r="BE105" s="218"/>
      <c r="BF105" s="218"/>
    </row>
    <row r="106" spans="1:58" ht="15.5" x14ac:dyDescent="0.35">
      <c r="A106" s="338" t="s">
        <v>248</v>
      </c>
      <c r="B106" s="328"/>
      <c r="C106" s="339">
        <v>3106.7068320000008</v>
      </c>
      <c r="D106" s="340">
        <v>0</v>
      </c>
      <c r="E106" s="340">
        <v>6850.6986530800004</v>
      </c>
      <c r="F106" s="340">
        <v>0</v>
      </c>
      <c r="G106" s="340">
        <v>1045.5207030000001</v>
      </c>
      <c r="H106" s="340">
        <v>0</v>
      </c>
      <c r="I106" s="340">
        <v>2878.45605118</v>
      </c>
      <c r="J106" s="340">
        <v>998.58118939999986</v>
      </c>
      <c r="K106" s="340">
        <v>250.06709559999996</v>
      </c>
      <c r="L106" s="340">
        <v>410.37038160000003</v>
      </c>
      <c r="M106" s="340">
        <v>922.53386536000005</v>
      </c>
      <c r="N106" s="340">
        <v>5589.1529126799996</v>
      </c>
      <c r="O106" s="340">
        <v>59.219840680000004</v>
      </c>
      <c r="P106" s="340">
        <v>1002.6640549000001</v>
      </c>
      <c r="Q106" s="340">
        <v>172.181163</v>
      </c>
      <c r="R106" s="340">
        <v>147.793172</v>
      </c>
      <c r="S106" s="340">
        <v>0</v>
      </c>
      <c r="T106" s="340">
        <v>1270.4994609999999</v>
      </c>
      <c r="U106" s="340">
        <v>0</v>
      </c>
      <c r="V106" s="340">
        <v>1560.6082902400003</v>
      </c>
      <c r="W106" s="340">
        <v>22.074252479999998</v>
      </c>
      <c r="X106" s="340">
        <v>123.7507838784</v>
      </c>
      <c r="Y106" s="340">
        <v>183.17176940160002</v>
      </c>
      <c r="Z106" s="340">
        <v>0</v>
      </c>
      <c r="AA106" s="340">
        <v>0</v>
      </c>
      <c r="AB106" s="340">
        <v>0</v>
      </c>
      <c r="AC106" s="340">
        <v>0</v>
      </c>
      <c r="AD106" s="340">
        <v>0</v>
      </c>
      <c r="AE106" s="340">
        <v>0</v>
      </c>
      <c r="AF106" s="340">
        <v>0</v>
      </c>
      <c r="AG106" s="340">
        <v>0</v>
      </c>
      <c r="AH106" s="340">
        <v>0</v>
      </c>
      <c r="AI106" s="340">
        <v>0</v>
      </c>
      <c r="AJ106" s="340">
        <v>8.8811162200000009</v>
      </c>
      <c r="AK106" s="340">
        <v>0</v>
      </c>
      <c r="AL106" s="340">
        <v>32.849771160000003</v>
      </c>
      <c r="AM106" s="340">
        <v>0</v>
      </c>
      <c r="AN106" s="340">
        <v>372.67187325999998</v>
      </c>
      <c r="AO106" s="340">
        <v>146.9649953</v>
      </c>
      <c r="AP106" s="340">
        <v>0</v>
      </c>
      <c r="AQ106" s="340">
        <v>0</v>
      </c>
      <c r="AR106" s="340">
        <v>256.79151256</v>
      </c>
      <c r="AS106" s="340">
        <v>550.78311120000012</v>
      </c>
      <c r="AT106" s="340">
        <v>0</v>
      </c>
      <c r="AU106" s="340">
        <v>0</v>
      </c>
      <c r="AV106" s="340">
        <v>540.11005135999994</v>
      </c>
      <c r="AW106" s="340">
        <v>39.865191279999998</v>
      </c>
      <c r="AX106" s="340">
        <v>15.92419832</v>
      </c>
      <c r="AY106" s="340">
        <v>2067.5275849</v>
      </c>
      <c r="AZ106" s="340">
        <v>0</v>
      </c>
      <c r="BA106" s="218"/>
      <c r="BB106" s="218"/>
      <c r="BC106" s="218"/>
      <c r="BD106" s="218"/>
      <c r="BE106" s="218"/>
      <c r="BF106" s="218"/>
    </row>
    <row r="107" spans="1:58" ht="15.5" x14ac:dyDescent="0.35">
      <c r="A107" s="338"/>
      <c r="B107" s="328"/>
      <c r="C107" s="339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0"/>
      <c r="AP107" s="340"/>
      <c r="AQ107" s="340"/>
      <c r="AR107" s="340"/>
      <c r="AS107" s="340"/>
      <c r="AT107" s="340"/>
      <c r="AU107" s="340"/>
      <c r="AV107" s="340"/>
      <c r="AW107" s="340"/>
      <c r="AX107" s="340"/>
      <c r="AY107" s="340"/>
      <c r="AZ107" s="340"/>
      <c r="BA107" s="218"/>
      <c r="BB107" s="218"/>
      <c r="BC107" s="218"/>
      <c r="BD107" s="218"/>
      <c r="BE107" s="218"/>
      <c r="BF107" s="218"/>
    </row>
    <row r="108" spans="1:58" ht="15.5" x14ac:dyDescent="0.35">
      <c r="A108" s="343" t="s">
        <v>249</v>
      </c>
      <c r="B108" s="344"/>
      <c r="C108" s="344">
        <f t="shared" ref="C108:AH108" si="16">C99+C106</f>
        <v>53175.92974900001</v>
      </c>
      <c r="D108" s="344">
        <f t="shared" si="16"/>
        <v>0</v>
      </c>
      <c r="E108" s="344">
        <f t="shared" si="16"/>
        <v>78360.036920760002</v>
      </c>
      <c r="F108" s="344">
        <f t="shared" si="16"/>
        <v>0</v>
      </c>
      <c r="G108" s="344">
        <f t="shared" si="16"/>
        <v>22087.353719999999</v>
      </c>
      <c r="H108" s="344">
        <f t="shared" si="16"/>
        <v>0</v>
      </c>
      <c r="I108" s="344">
        <f t="shared" si="16"/>
        <v>96063.334067339994</v>
      </c>
      <c r="J108" s="344">
        <f t="shared" si="16"/>
        <v>70265.17697120001</v>
      </c>
      <c r="K108" s="344">
        <f t="shared" si="16"/>
        <v>5143.7583393000004</v>
      </c>
      <c r="L108" s="344">
        <f t="shared" si="16"/>
        <v>59385.518753300013</v>
      </c>
      <c r="M108" s="344">
        <f t="shared" si="16"/>
        <v>63058.50736168</v>
      </c>
      <c r="N108" s="344">
        <f t="shared" si="16"/>
        <v>181571.68737376001</v>
      </c>
      <c r="O108" s="344">
        <f t="shared" si="16"/>
        <v>5114.5316040399994</v>
      </c>
      <c r="P108" s="344">
        <f t="shared" si="16"/>
        <v>71825.999236460004</v>
      </c>
      <c r="Q108" s="344">
        <f t="shared" si="16"/>
        <v>96200.671470000001</v>
      </c>
      <c r="R108" s="344">
        <f t="shared" si="16"/>
        <v>4346.5492969999996</v>
      </c>
      <c r="S108" s="344">
        <f t="shared" si="16"/>
        <v>1505.5287369999999</v>
      </c>
      <c r="T108" s="344">
        <f t="shared" si="16"/>
        <v>22354.532646</v>
      </c>
      <c r="U108" s="344">
        <f t="shared" si="16"/>
        <v>29332.936213000001</v>
      </c>
      <c r="V108" s="344">
        <f t="shared" si="16"/>
        <v>26925.985495159999</v>
      </c>
      <c r="W108" s="344">
        <f t="shared" si="16"/>
        <v>12906.33076732</v>
      </c>
      <c r="X108" s="344">
        <f t="shared" si="16"/>
        <v>80957.245391725606</v>
      </c>
      <c r="Y108" s="344">
        <f t="shared" si="16"/>
        <v>166968.32335223444</v>
      </c>
      <c r="Z108" s="344">
        <f t="shared" si="16"/>
        <v>437293.90859676007</v>
      </c>
      <c r="AA108" s="344">
        <f t="shared" si="16"/>
        <v>0</v>
      </c>
      <c r="AB108" s="344">
        <f t="shared" si="16"/>
        <v>0</v>
      </c>
      <c r="AC108" s="344">
        <f t="shared" si="16"/>
        <v>0</v>
      </c>
      <c r="AD108" s="344">
        <f t="shared" si="16"/>
        <v>11215.130325</v>
      </c>
      <c r="AE108" s="344">
        <f t="shared" si="16"/>
        <v>41366.543698279995</v>
      </c>
      <c r="AF108" s="344">
        <f t="shared" si="16"/>
        <v>0</v>
      </c>
      <c r="AG108" s="344">
        <f t="shared" si="16"/>
        <v>28855.028456</v>
      </c>
      <c r="AH108" s="344">
        <f t="shared" si="16"/>
        <v>45001.911675000003</v>
      </c>
      <c r="AI108" s="344">
        <f t="shared" ref="AI108:AZ108" si="17">AI99+AI106</f>
        <v>0</v>
      </c>
      <c r="AJ108" s="344">
        <f t="shared" si="17"/>
        <v>94626.160765100023</v>
      </c>
      <c r="AK108" s="344">
        <f t="shared" si="17"/>
        <v>0</v>
      </c>
      <c r="AL108" s="344">
        <f t="shared" si="17"/>
        <v>20385.425480399997</v>
      </c>
      <c r="AM108" s="344">
        <f t="shared" si="17"/>
        <v>0</v>
      </c>
      <c r="AN108" s="344">
        <f t="shared" si="17"/>
        <v>110485.31678914002</v>
      </c>
      <c r="AO108" s="344">
        <f t="shared" si="17"/>
        <v>141363.51293930004</v>
      </c>
      <c r="AP108" s="344">
        <f t="shared" si="17"/>
        <v>3666.6220359999998</v>
      </c>
      <c r="AQ108" s="344">
        <f t="shared" si="17"/>
        <v>67251.684806000005</v>
      </c>
      <c r="AR108" s="344">
        <f t="shared" si="17"/>
        <v>61664.572206640005</v>
      </c>
      <c r="AS108" s="344">
        <f t="shared" si="17"/>
        <v>168963.52678390002</v>
      </c>
      <c r="AT108" s="344">
        <f t="shared" si="17"/>
        <v>6425.3486670000002</v>
      </c>
      <c r="AU108" s="344">
        <f t="shared" si="17"/>
        <v>84492.833691999986</v>
      </c>
      <c r="AV108" s="344">
        <f t="shared" si="17"/>
        <v>118399.59077044002</v>
      </c>
      <c r="AW108" s="344">
        <f t="shared" si="17"/>
        <v>2807.9784556200007</v>
      </c>
      <c r="AX108" s="344">
        <f t="shared" si="17"/>
        <v>1679.5833537799999</v>
      </c>
      <c r="AY108" s="344">
        <f t="shared" si="17"/>
        <v>190197.92394447999</v>
      </c>
      <c r="AZ108" s="344">
        <f t="shared" si="17"/>
        <v>197347.71865676</v>
      </c>
      <c r="BA108" s="218"/>
      <c r="BB108" s="218"/>
      <c r="BC108" s="218"/>
      <c r="BD108" s="218"/>
      <c r="BE108" s="218"/>
      <c r="BF108" s="218"/>
    </row>
    <row r="109" spans="1:58" ht="15.5" x14ac:dyDescent="0.35">
      <c r="A109" s="353"/>
      <c r="B109" s="328"/>
      <c r="C109" s="32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  <c r="BB109" s="218"/>
      <c r="BC109" s="218"/>
      <c r="BD109" s="218"/>
      <c r="BE109" s="218"/>
      <c r="BF109" s="218"/>
    </row>
    <row r="110" spans="1:58" ht="18" x14ac:dyDescent="0.4">
      <c r="A110" s="326" t="s">
        <v>172</v>
      </c>
      <c r="B110" s="328"/>
      <c r="C110" s="32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  <c r="BB110" s="218"/>
      <c r="BC110" s="218"/>
      <c r="BD110" s="218"/>
      <c r="BE110" s="218"/>
      <c r="BF110" s="218"/>
    </row>
    <row r="111" spans="1:58" ht="18" x14ac:dyDescent="0.4">
      <c r="A111" s="326" t="s">
        <v>173</v>
      </c>
      <c r="B111" s="328"/>
      <c r="C111" s="32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  <c r="BB111" s="218"/>
      <c r="BC111" s="218"/>
      <c r="BD111" s="218"/>
      <c r="BE111" s="218"/>
      <c r="BF111" s="218"/>
    </row>
    <row r="112" spans="1:58" ht="15.5" x14ac:dyDescent="0.35">
      <c r="A112" s="350" t="s">
        <v>255</v>
      </c>
      <c r="B112" s="328"/>
      <c r="C112" s="351">
        <v>543.33999999999992</v>
      </c>
      <c r="D112" s="352">
        <v>193.34000000000003</v>
      </c>
      <c r="E112" s="352">
        <v>95.91</v>
      </c>
      <c r="F112" s="352">
        <v>430.75</v>
      </c>
      <c r="G112" s="352">
        <v>200.69</v>
      </c>
      <c r="H112" s="352">
        <v>0</v>
      </c>
      <c r="I112" s="352">
        <v>0</v>
      </c>
      <c r="J112" s="352">
        <v>435.34000000000003</v>
      </c>
      <c r="K112" s="352">
        <v>781.46</v>
      </c>
      <c r="L112" s="352">
        <v>212.73000000000002</v>
      </c>
      <c r="M112" s="352">
        <v>0</v>
      </c>
      <c r="N112" s="352">
        <v>267.97000000000003</v>
      </c>
      <c r="O112" s="352">
        <v>626.28</v>
      </c>
      <c r="P112" s="352">
        <v>444.94</v>
      </c>
      <c r="Q112" s="352">
        <v>0</v>
      </c>
      <c r="R112" s="352">
        <v>215.79</v>
      </c>
      <c r="S112" s="352">
        <v>372.95</v>
      </c>
      <c r="T112" s="352">
        <v>1.3900000000000001</v>
      </c>
      <c r="U112" s="352">
        <v>445.02</v>
      </c>
      <c r="V112" s="352">
        <v>0</v>
      </c>
      <c r="W112" s="352">
        <v>209</v>
      </c>
      <c r="X112" s="352">
        <v>0</v>
      </c>
      <c r="Y112" s="352">
        <v>550.06999999999994</v>
      </c>
      <c r="Z112" s="352">
        <v>676.8</v>
      </c>
      <c r="AA112" s="352">
        <v>29.47</v>
      </c>
      <c r="AB112" s="352">
        <v>480.87</v>
      </c>
      <c r="AC112" s="352">
        <v>345.61999999999995</v>
      </c>
      <c r="AD112" s="352">
        <v>955.51999999999987</v>
      </c>
      <c r="AE112" s="352">
        <v>35.53</v>
      </c>
      <c r="AF112" s="352">
        <v>535.99</v>
      </c>
      <c r="AG112" s="352">
        <v>570.39</v>
      </c>
      <c r="AH112" s="352">
        <v>25.51</v>
      </c>
      <c r="AI112" s="352">
        <v>10.19</v>
      </c>
      <c r="AJ112" s="352">
        <v>159.25</v>
      </c>
      <c r="AK112" s="352">
        <v>206.44</v>
      </c>
      <c r="AL112" s="352">
        <v>168.45999999999998</v>
      </c>
      <c r="AM112" s="352">
        <v>44.42</v>
      </c>
      <c r="AN112" s="352">
        <v>249.02360000000002</v>
      </c>
      <c r="AO112" s="352">
        <v>978.20639999999992</v>
      </c>
      <c r="AP112" s="352">
        <v>1168.2464</v>
      </c>
      <c r="AQ112" s="352">
        <v>170.51</v>
      </c>
      <c r="AR112" s="352">
        <v>0</v>
      </c>
      <c r="AS112" s="352">
        <v>0</v>
      </c>
      <c r="AT112" s="352">
        <v>59.25</v>
      </c>
      <c r="AU112" s="352">
        <v>206.93360000000001</v>
      </c>
      <c r="AV112" s="352">
        <v>0</v>
      </c>
      <c r="AW112" s="352">
        <v>160.58000000000001</v>
      </c>
      <c r="AX112" s="352">
        <v>320.28999999999996</v>
      </c>
      <c r="AY112" s="352">
        <v>1.3900000000000001</v>
      </c>
      <c r="AZ112" s="352">
        <v>456.38</v>
      </c>
      <c r="BA112" s="218"/>
      <c r="BB112" s="218"/>
      <c r="BC112" s="218"/>
      <c r="BD112" s="218"/>
      <c r="BE112" s="218"/>
      <c r="BF112" s="218"/>
    </row>
    <row r="113" spans="1:58" ht="15.5" x14ac:dyDescent="0.35">
      <c r="A113" s="330" t="s">
        <v>241</v>
      </c>
      <c r="B113" s="328"/>
      <c r="C113" s="32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</row>
    <row r="114" spans="1:58" ht="15.5" x14ac:dyDescent="0.35">
      <c r="A114" s="333" t="s">
        <v>242</v>
      </c>
      <c r="B114" s="328"/>
      <c r="C114" s="32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</row>
    <row r="115" spans="1:58" ht="15.5" x14ac:dyDescent="0.35">
      <c r="A115" s="334" t="s">
        <v>96</v>
      </c>
      <c r="B115" s="328"/>
      <c r="C115" s="328">
        <v>0</v>
      </c>
      <c r="D115" s="328">
        <v>0</v>
      </c>
      <c r="E115" s="328">
        <v>0</v>
      </c>
      <c r="F115" s="328">
        <v>0</v>
      </c>
      <c r="G115" s="328">
        <v>0</v>
      </c>
      <c r="H115" s="328">
        <v>0</v>
      </c>
      <c r="I115" s="328">
        <v>0</v>
      </c>
      <c r="J115" s="328">
        <v>0</v>
      </c>
      <c r="K115" s="328">
        <v>0</v>
      </c>
      <c r="L115" s="328">
        <v>0</v>
      </c>
      <c r="M115" s="328">
        <v>0</v>
      </c>
      <c r="N115" s="328">
        <v>0</v>
      </c>
      <c r="O115" s="328">
        <v>0</v>
      </c>
      <c r="P115" s="328">
        <v>0</v>
      </c>
      <c r="Q115" s="328">
        <v>0</v>
      </c>
      <c r="R115" s="328">
        <v>0</v>
      </c>
      <c r="S115" s="328">
        <v>0</v>
      </c>
      <c r="T115" s="328">
        <v>0</v>
      </c>
      <c r="U115" s="328">
        <v>0</v>
      </c>
      <c r="V115" s="328">
        <v>0</v>
      </c>
      <c r="W115" s="328">
        <v>0</v>
      </c>
      <c r="X115" s="328">
        <v>0</v>
      </c>
      <c r="Y115" s="328">
        <v>0</v>
      </c>
      <c r="Z115" s="328">
        <v>0</v>
      </c>
      <c r="AA115" s="328">
        <v>0</v>
      </c>
      <c r="AB115" s="328">
        <v>0</v>
      </c>
      <c r="AC115" s="328">
        <v>0</v>
      </c>
      <c r="AD115" s="328">
        <v>0</v>
      </c>
      <c r="AE115" s="328">
        <v>0</v>
      </c>
      <c r="AF115" s="328">
        <v>0</v>
      </c>
      <c r="AG115" s="328">
        <v>0</v>
      </c>
      <c r="AH115" s="328">
        <v>0</v>
      </c>
      <c r="AI115" s="328">
        <v>0</v>
      </c>
      <c r="AJ115" s="328">
        <v>0</v>
      </c>
      <c r="AK115" s="328">
        <v>0</v>
      </c>
      <c r="AL115" s="328">
        <v>0</v>
      </c>
      <c r="AM115" s="328">
        <v>0</v>
      </c>
      <c r="AN115" s="328">
        <v>0</v>
      </c>
      <c r="AO115" s="328">
        <v>0</v>
      </c>
      <c r="AP115" s="328">
        <v>0</v>
      </c>
      <c r="AQ115" s="328">
        <v>0</v>
      </c>
      <c r="AR115" s="328">
        <v>0</v>
      </c>
      <c r="AS115" s="328">
        <v>0</v>
      </c>
      <c r="AT115" s="328">
        <v>0</v>
      </c>
      <c r="AU115" s="328">
        <v>0</v>
      </c>
      <c r="AV115" s="328">
        <v>0</v>
      </c>
      <c r="AW115" s="328">
        <v>0</v>
      </c>
      <c r="AX115" s="328">
        <v>0</v>
      </c>
      <c r="AY115" s="328">
        <v>0</v>
      </c>
      <c r="AZ115" s="328">
        <v>0</v>
      </c>
      <c r="BA115" s="218"/>
      <c r="BB115" s="218"/>
      <c r="BC115" s="218"/>
      <c r="BD115" s="218"/>
      <c r="BE115" s="218"/>
      <c r="BF115" s="218"/>
    </row>
    <row r="116" spans="1:58" ht="15.5" x14ac:dyDescent="0.35">
      <c r="A116" s="334" t="s">
        <v>97</v>
      </c>
      <c r="B116" s="328"/>
      <c r="C116" s="328">
        <v>23.005178999999998</v>
      </c>
      <c r="D116" s="328">
        <v>31.382092999999998</v>
      </c>
      <c r="E116" s="328">
        <v>32.711694000000001</v>
      </c>
      <c r="F116" s="328">
        <v>4.5087159999999997</v>
      </c>
      <c r="G116" s="328">
        <v>13.956799999999999</v>
      </c>
      <c r="H116" s="328">
        <v>0</v>
      </c>
      <c r="I116" s="328">
        <v>0</v>
      </c>
      <c r="J116" s="328">
        <v>0</v>
      </c>
      <c r="K116" s="328">
        <v>0</v>
      </c>
      <c r="L116" s="328">
        <v>0</v>
      </c>
      <c r="M116" s="328">
        <v>0</v>
      </c>
      <c r="N116" s="328">
        <v>0</v>
      </c>
      <c r="O116" s="328">
        <v>0</v>
      </c>
      <c r="P116" s="328">
        <v>0</v>
      </c>
      <c r="Q116" s="328">
        <v>0</v>
      </c>
      <c r="R116" s="328">
        <v>0</v>
      </c>
      <c r="S116" s="328">
        <v>0</v>
      </c>
      <c r="T116" s="328">
        <v>0</v>
      </c>
      <c r="U116" s="328">
        <v>0</v>
      </c>
      <c r="V116" s="328">
        <v>0</v>
      </c>
      <c r="W116" s="328">
        <v>0</v>
      </c>
      <c r="X116" s="328">
        <v>0</v>
      </c>
      <c r="Y116" s="328">
        <v>0</v>
      </c>
      <c r="Z116" s="328">
        <v>0</v>
      </c>
      <c r="AA116" s="328">
        <v>0</v>
      </c>
      <c r="AB116" s="328">
        <v>0</v>
      </c>
      <c r="AC116" s="328">
        <v>0</v>
      </c>
      <c r="AD116" s="328">
        <v>0</v>
      </c>
      <c r="AE116" s="328">
        <v>0</v>
      </c>
      <c r="AF116" s="328">
        <v>0</v>
      </c>
      <c r="AG116" s="328">
        <v>0</v>
      </c>
      <c r="AH116" s="328">
        <v>0</v>
      </c>
      <c r="AI116" s="328">
        <v>0</v>
      </c>
      <c r="AJ116" s="328">
        <v>0</v>
      </c>
      <c r="AK116" s="328">
        <v>0</v>
      </c>
      <c r="AL116" s="328">
        <v>0</v>
      </c>
      <c r="AM116" s="328">
        <v>0</v>
      </c>
      <c r="AN116" s="328">
        <v>0</v>
      </c>
      <c r="AO116" s="328">
        <v>0</v>
      </c>
      <c r="AP116" s="328">
        <v>0</v>
      </c>
      <c r="AQ116" s="328">
        <v>0</v>
      </c>
      <c r="AR116" s="328">
        <v>0</v>
      </c>
      <c r="AS116" s="328">
        <v>0</v>
      </c>
      <c r="AT116" s="328">
        <v>0</v>
      </c>
      <c r="AU116" s="328">
        <v>0</v>
      </c>
      <c r="AV116" s="328">
        <v>0</v>
      </c>
      <c r="AW116" s="328">
        <v>0</v>
      </c>
      <c r="AX116" s="328">
        <v>0</v>
      </c>
      <c r="AY116" s="328">
        <v>0</v>
      </c>
      <c r="AZ116" s="328">
        <v>0</v>
      </c>
      <c r="BA116" s="218"/>
      <c r="BB116" s="218"/>
      <c r="BC116" s="218"/>
      <c r="BD116" s="218"/>
      <c r="BE116" s="218"/>
      <c r="BF116" s="218"/>
    </row>
    <row r="117" spans="1:58" ht="15.5" x14ac:dyDescent="0.35">
      <c r="A117" s="334" t="s">
        <v>98</v>
      </c>
      <c r="B117" s="328"/>
      <c r="C117" s="328">
        <v>4216.3865619999997</v>
      </c>
      <c r="D117" s="328">
        <v>1738.5915090000001</v>
      </c>
      <c r="E117" s="328">
        <v>548.33335199999999</v>
      </c>
      <c r="F117" s="328">
        <v>2193.5749949999999</v>
      </c>
      <c r="G117" s="328">
        <v>372.41155700000002</v>
      </c>
      <c r="H117" s="328">
        <v>0</v>
      </c>
      <c r="I117" s="328">
        <v>0</v>
      </c>
      <c r="J117" s="328">
        <v>11947.220346999999</v>
      </c>
      <c r="K117" s="328">
        <v>28806.734540000005</v>
      </c>
      <c r="L117" s="328">
        <v>7551.3597440000003</v>
      </c>
      <c r="M117" s="328">
        <v>0</v>
      </c>
      <c r="N117" s="328">
        <v>1557.7587960000001</v>
      </c>
      <c r="O117" s="328">
        <v>2565.7654050000001</v>
      </c>
      <c r="P117" s="328">
        <v>14504.493414</v>
      </c>
      <c r="Q117" s="328">
        <v>0</v>
      </c>
      <c r="R117" s="328">
        <v>0</v>
      </c>
      <c r="S117" s="328">
        <v>0</v>
      </c>
      <c r="T117" s="328">
        <v>0</v>
      </c>
      <c r="U117" s="328">
        <v>0</v>
      </c>
      <c r="V117" s="328">
        <v>0</v>
      </c>
      <c r="W117" s="328">
        <v>0</v>
      </c>
      <c r="X117" s="328">
        <v>0</v>
      </c>
      <c r="Y117" s="328">
        <v>0</v>
      </c>
      <c r="Z117" s="328">
        <v>0</v>
      </c>
      <c r="AA117" s="328">
        <v>0</v>
      </c>
      <c r="AB117" s="328">
        <v>0</v>
      </c>
      <c r="AC117" s="328">
        <v>0</v>
      </c>
      <c r="AD117" s="328">
        <v>0</v>
      </c>
      <c r="AE117" s="328">
        <v>0</v>
      </c>
      <c r="AF117" s="328">
        <v>0</v>
      </c>
      <c r="AG117" s="328">
        <v>0</v>
      </c>
      <c r="AH117" s="328">
        <v>0</v>
      </c>
      <c r="AI117" s="328">
        <v>0</v>
      </c>
      <c r="AJ117" s="328">
        <v>0</v>
      </c>
      <c r="AK117" s="328">
        <v>0</v>
      </c>
      <c r="AL117" s="328">
        <v>0</v>
      </c>
      <c r="AM117" s="328">
        <v>0</v>
      </c>
      <c r="AN117" s="328">
        <v>0</v>
      </c>
      <c r="AO117" s="328">
        <v>0</v>
      </c>
      <c r="AP117" s="328">
        <v>0</v>
      </c>
      <c r="AQ117" s="328">
        <v>0</v>
      </c>
      <c r="AR117" s="328">
        <v>0</v>
      </c>
      <c r="AS117" s="328">
        <v>0</v>
      </c>
      <c r="AT117" s="328">
        <v>0</v>
      </c>
      <c r="AU117" s="328">
        <v>0</v>
      </c>
      <c r="AV117" s="328">
        <v>0</v>
      </c>
      <c r="AW117" s="328">
        <v>0</v>
      </c>
      <c r="AX117" s="328">
        <v>0</v>
      </c>
      <c r="AY117" s="328">
        <v>0</v>
      </c>
      <c r="AZ117" s="328">
        <v>0</v>
      </c>
      <c r="BA117" s="218"/>
      <c r="BB117" s="218"/>
      <c r="BC117" s="218"/>
      <c r="BD117" s="218"/>
      <c r="BE117" s="218"/>
      <c r="BF117" s="218"/>
    </row>
    <row r="118" spans="1:58" ht="17" x14ac:dyDescent="0.5">
      <c r="A118" s="334" t="s">
        <v>99</v>
      </c>
      <c r="B118" s="328"/>
      <c r="C118" s="335">
        <v>3871.8329790000003</v>
      </c>
      <c r="D118" s="335">
        <v>2768.0893750000005</v>
      </c>
      <c r="E118" s="335">
        <v>1704.495856</v>
      </c>
      <c r="F118" s="335">
        <v>9134.8313420000013</v>
      </c>
      <c r="G118" s="335">
        <v>3760.9848479999996</v>
      </c>
      <c r="H118" s="335">
        <v>0</v>
      </c>
      <c r="I118" s="335">
        <v>0</v>
      </c>
      <c r="J118" s="335">
        <v>23407.653513999998</v>
      </c>
      <c r="K118" s="335">
        <v>54645.655883000007</v>
      </c>
      <c r="L118" s="335">
        <v>14016.852910000001</v>
      </c>
      <c r="M118" s="335">
        <v>0</v>
      </c>
      <c r="N118" s="335">
        <v>8359.5621069999997</v>
      </c>
      <c r="O118" s="335">
        <v>18213.312512000004</v>
      </c>
      <c r="P118" s="335">
        <v>16414.013630000001</v>
      </c>
      <c r="Q118" s="335">
        <v>0</v>
      </c>
      <c r="R118" s="335">
        <v>0</v>
      </c>
      <c r="S118" s="335">
        <v>0</v>
      </c>
      <c r="T118" s="335">
        <v>0</v>
      </c>
      <c r="U118" s="335">
        <v>0</v>
      </c>
      <c r="V118" s="335">
        <v>0</v>
      </c>
      <c r="W118" s="335">
        <v>0</v>
      </c>
      <c r="X118" s="335">
        <v>0</v>
      </c>
      <c r="Y118" s="335">
        <v>0</v>
      </c>
      <c r="Z118" s="335">
        <v>0</v>
      </c>
      <c r="AA118" s="335">
        <v>0</v>
      </c>
      <c r="AB118" s="335">
        <v>0</v>
      </c>
      <c r="AC118" s="335">
        <v>0</v>
      </c>
      <c r="AD118" s="335">
        <v>0</v>
      </c>
      <c r="AE118" s="335">
        <v>0</v>
      </c>
      <c r="AF118" s="335">
        <v>0</v>
      </c>
      <c r="AG118" s="335">
        <v>0</v>
      </c>
      <c r="AH118" s="335">
        <v>0</v>
      </c>
      <c r="AI118" s="335">
        <v>0</v>
      </c>
      <c r="AJ118" s="335">
        <v>0</v>
      </c>
      <c r="AK118" s="335">
        <v>0</v>
      </c>
      <c r="AL118" s="335">
        <v>0</v>
      </c>
      <c r="AM118" s="335">
        <v>0</v>
      </c>
      <c r="AN118" s="335">
        <v>0</v>
      </c>
      <c r="AO118" s="335">
        <v>0</v>
      </c>
      <c r="AP118" s="335">
        <v>0</v>
      </c>
      <c r="AQ118" s="335">
        <v>0</v>
      </c>
      <c r="AR118" s="335">
        <v>0</v>
      </c>
      <c r="AS118" s="335">
        <v>0</v>
      </c>
      <c r="AT118" s="335">
        <v>0</v>
      </c>
      <c r="AU118" s="335">
        <v>0</v>
      </c>
      <c r="AV118" s="335">
        <v>0</v>
      </c>
      <c r="AW118" s="335">
        <v>0</v>
      </c>
      <c r="AX118" s="335">
        <v>0</v>
      </c>
      <c r="AY118" s="335">
        <v>0</v>
      </c>
      <c r="AZ118" s="335">
        <v>0</v>
      </c>
      <c r="BA118" s="218"/>
      <c r="BB118" s="218"/>
      <c r="BC118" s="218"/>
      <c r="BD118" s="218"/>
      <c r="BE118" s="218"/>
      <c r="BF118" s="218"/>
    </row>
    <row r="119" spans="1:58" ht="15.5" x14ac:dyDescent="0.35">
      <c r="A119" s="337" t="s">
        <v>243</v>
      </c>
      <c r="B119" s="328"/>
      <c r="C119" s="328">
        <v>8111.2247200000002</v>
      </c>
      <c r="D119" s="328">
        <v>4538.0629769999996</v>
      </c>
      <c r="E119" s="328">
        <v>2285.5409019999997</v>
      </c>
      <c r="F119" s="328">
        <v>11332.915053000001</v>
      </c>
      <c r="G119" s="328">
        <v>4147.3532049999994</v>
      </c>
      <c r="H119" s="328">
        <v>0</v>
      </c>
      <c r="I119" s="328">
        <v>0</v>
      </c>
      <c r="J119" s="328">
        <v>35354.873861</v>
      </c>
      <c r="K119" s="328">
        <v>83452.390423000004</v>
      </c>
      <c r="L119" s="328">
        <v>21568.212654000003</v>
      </c>
      <c r="M119" s="328">
        <v>0</v>
      </c>
      <c r="N119" s="328">
        <v>9917.3209029999998</v>
      </c>
      <c r="O119" s="328">
        <v>20779.077917000002</v>
      </c>
      <c r="P119" s="328">
        <v>30918.507043999998</v>
      </c>
      <c r="Q119" s="328">
        <v>0</v>
      </c>
      <c r="R119" s="328">
        <v>0</v>
      </c>
      <c r="S119" s="328">
        <v>0</v>
      </c>
      <c r="T119" s="328">
        <v>0</v>
      </c>
      <c r="U119" s="328">
        <v>0</v>
      </c>
      <c r="V119" s="328">
        <v>0</v>
      </c>
      <c r="W119" s="328">
        <v>0</v>
      </c>
      <c r="X119" s="328">
        <v>0</v>
      </c>
      <c r="Y119" s="328">
        <v>0</v>
      </c>
      <c r="Z119" s="328">
        <v>0</v>
      </c>
      <c r="AA119" s="328">
        <v>0</v>
      </c>
      <c r="AB119" s="328">
        <v>0</v>
      </c>
      <c r="AC119" s="328">
        <v>0</v>
      </c>
      <c r="AD119" s="328">
        <v>0</v>
      </c>
      <c r="AE119" s="328">
        <v>0</v>
      </c>
      <c r="AF119" s="328">
        <v>0</v>
      </c>
      <c r="AG119" s="328">
        <v>0</v>
      </c>
      <c r="AH119" s="328">
        <v>0</v>
      </c>
      <c r="AI119" s="328">
        <v>0</v>
      </c>
      <c r="AJ119" s="328">
        <v>0</v>
      </c>
      <c r="AK119" s="328">
        <v>0</v>
      </c>
      <c r="AL119" s="328">
        <v>0</v>
      </c>
      <c r="AM119" s="328">
        <v>0</v>
      </c>
      <c r="AN119" s="328">
        <v>0</v>
      </c>
      <c r="AO119" s="328">
        <v>0</v>
      </c>
      <c r="AP119" s="328">
        <v>0</v>
      </c>
      <c r="AQ119" s="328">
        <v>0</v>
      </c>
      <c r="AR119" s="328">
        <v>0</v>
      </c>
      <c r="AS119" s="328">
        <v>0</v>
      </c>
      <c r="AT119" s="328">
        <v>0</v>
      </c>
      <c r="AU119" s="328">
        <v>0</v>
      </c>
      <c r="AV119" s="328">
        <v>0</v>
      </c>
      <c r="AW119" s="328">
        <v>0</v>
      </c>
      <c r="AX119" s="328">
        <v>0</v>
      </c>
      <c r="AY119" s="328">
        <v>0</v>
      </c>
      <c r="AZ119" s="328">
        <v>0</v>
      </c>
      <c r="BA119" s="218"/>
      <c r="BB119" s="218"/>
      <c r="BC119" s="218"/>
      <c r="BD119" s="218"/>
      <c r="BE119" s="218"/>
      <c r="BF119" s="218"/>
    </row>
    <row r="120" spans="1:58" ht="17" x14ac:dyDescent="0.5">
      <c r="A120" s="333" t="s">
        <v>244</v>
      </c>
      <c r="B120" s="328"/>
      <c r="C120" s="335">
        <v>1813.2521950000003</v>
      </c>
      <c r="D120" s="335">
        <v>1376.011141</v>
      </c>
      <c r="E120" s="335">
        <v>808.4566880000001</v>
      </c>
      <c r="F120" s="335">
        <v>3640.2075470000004</v>
      </c>
      <c r="G120" s="335">
        <v>1620.0077430000001</v>
      </c>
      <c r="H120" s="335">
        <v>0</v>
      </c>
      <c r="I120" s="335">
        <v>0</v>
      </c>
      <c r="J120" s="335">
        <v>73.494617000000005</v>
      </c>
      <c r="K120" s="335">
        <v>276.66789499999999</v>
      </c>
      <c r="L120" s="335">
        <v>696.73339199999998</v>
      </c>
      <c r="M120" s="335">
        <v>0</v>
      </c>
      <c r="N120" s="335">
        <v>1972.5661710000002</v>
      </c>
      <c r="O120" s="335">
        <v>4763.2593500000003</v>
      </c>
      <c r="P120" s="335">
        <v>2390.9428509999998</v>
      </c>
      <c r="Q120" s="335">
        <v>0</v>
      </c>
      <c r="R120" s="335">
        <v>0</v>
      </c>
      <c r="S120" s="335">
        <v>0</v>
      </c>
      <c r="T120" s="335">
        <v>0</v>
      </c>
      <c r="U120" s="335">
        <v>0</v>
      </c>
      <c r="V120" s="335">
        <v>0</v>
      </c>
      <c r="W120" s="335">
        <v>0</v>
      </c>
      <c r="X120" s="335">
        <v>0</v>
      </c>
      <c r="Y120" s="335">
        <v>0</v>
      </c>
      <c r="Z120" s="335">
        <v>0</v>
      </c>
      <c r="AA120" s="335">
        <v>0</v>
      </c>
      <c r="AB120" s="335">
        <v>0</v>
      </c>
      <c r="AC120" s="335">
        <v>0</v>
      </c>
      <c r="AD120" s="335">
        <v>0</v>
      </c>
      <c r="AE120" s="335">
        <v>0</v>
      </c>
      <c r="AF120" s="335">
        <v>0</v>
      </c>
      <c r="AG120" s="335">
        <v>0</v>
      </c>
      <c r="AH120" s="335">
        <v>0</v>
      </c>
      <c r="AI120" s="335">
        <v>0</v>
      </c>
      <c r="AJ120" s="335">
        <v>0</v>
      </c>
      <c r="AK120" s="335">
        <v>0</v>
      </c>
      <c r="AL120" s="335">
        <v>0</v>
      </c>
      <c r="AM120" s="335">
        <v>0</v>
      </c>
      <c r="AN120" s="335">
        <v>0</v>
      </c>
      <c r="AO120" s="335">
        <v>0</v>
      </c>
      <c r="AP120" s="335">
        <v>0</v>
      </c>
      <c r="AQ120" s="335">
        <v>0</v>
      </c>
      <c r="AR120" s="335">
        <v>0</v>
      </c>
      <c r="AS120" s="335">
        <v>0</v>
      </c>
      <c r="AT120" s="335">
        <v>0</v>
      </c>
      <c r="AU120" s="335">
        <v>0</v>
      </c>
      <c r="AV120" s="335">
        <v>0</v>
      </c>
      <c r="AW120" s="335">
        <v>0</v>
      </c>
      <c r="AX120" s="335">
        <v>0</v>
      </c>
      <c r="AY120" s="335">
        <v>0</v>
      </c>
      <c r="AZ120" s="335">
        <v>0</v>
      </c>
      <c r="BA120" s="218"/>
      <c r="BB120" s="218"/>
      <c r="BC120" s="218"/>
      <c r="BD120" s="218"/>
      <c r="BE120" s="218"/>
      <c r="BF120" s="218"/>
    </row>
    <row r="121" spans="1:58" ht="15.5" x14ac:dyDescent="0.35">
      <c r="A121" s="338" t="s">
        <v>245</v>
      </c>
      <c r="B121" s="328"/>
      <c r="C121" s="339">
        <v>9924.4769150000011</v>
      </c>
      <c r="D121" s="339">
        <v>5914.0741179999995</v>
      </c>
      <c r="E121" s="339">
        <v>3093.9975899999999</v>
      </c>
      <c r="F121" s="339">
        <v>14973.122600000001</v>
      </c>
      <c r="G121" s="339">
        <v>5767.3609479999996</v>
      </c>
      <c r="H121" s="339">
        <v>0</v>
      </c>
      <c r="I121" s="339">
        <v>0</v>
      </c>
      <c r="J121" s="339">
        <v>35428.368477999997</v>
      </c>
      <c r="K121" s="339">
        <v>83729.05831800001</v>
      </c>
      <c r="L121" s="339">
        <v>22264.946046000001</v>
      </c>
      <c r="M121" s="339">
        <v>0</v>
      </c>
      <c r="N121" s="339">
        <v>11889.887074</v>
      </c>
      <c r="O121" s="339">
        <v>25542.337267000003</v>
      </c>
      <c r="P121" s="339">
        <v>33309.449894999998</v>
      </c>
      <c r="Q121" s="339">
        <v>0</v>
      </c>
      <c r="R121" s="339">
        <v>0</v>
      </c>
      <c r="S121" s="339">
        <v>0</v>
      </c>
      <c r="T121" s="339">
        <v>0</v>
      </c>
      <c r="U121" s="339">
        <v>0</v>
      </c>
      <c r="V121" s="339">
        <v>0</v>
      </c>
      <c r="W121" s="339">
        <v>0</v>
      </c>
      <c r="X121" s="339">
        <v>0</v>
      </c>
      <c r="Y121" s="339">
        <v>0</v>
      </c>
      <c r="Z121" s="339">
        <v>0</v>
      </c>
      <c r="AA121" s="339">
        <v>0</v>
      </c>
      <c r="AB121" s="339">
        <v>0</v>
      </c>
      <c r="AC121" s="339">
        <v>0</v>
      </c>
      <c r="AD121" s="339">
        <v>0</v>
      </c>
      <c r="AE121" s="339">
        <v>0</v>
      </c>
      <c r="AF121" s="339">
        <v>0</v>
      </c>
      <c r="AG121" s="339">
        <v>0</v>
      </c>
      <c r="AH121" s="339">
        <v>0</v>
      </c>
      <c r="AI121" s="339">
        <v>0</v>
      </c>
      <c r="AJ121" s="339">
        <v>0</v>
      </c>
      <c r="AK121" s="339">
        <v>0</v>
      </c>
      <c r="AL121" s="339">
        <v>0</v>
      </c>
      <c r="AM121" s="339">
        <v>0</v>
      </c>
      <c r="AN121" s="339">
        <v>0</v>
      </c>
      <c r="AO121" s="339">
        <v>0</v>
      </c>
      <c r="AP121" s="339">
        <v>0</v>
      </c>
      <c r="AQ121" s="339">
        <v>0</v>
      </c>
      <c r="AR121" s="339">
        <v>0</v>
      </c>
      <c r="AS121" s="339">
        <v>0</v>
      </c>
      <c r="AT121" s="339">
        <v>0</v>
      </c>
      <c r="AU121" s="339">
        <v>0</v>
      </c>
      <c r="AV121" s="339">
        <v>0</v>
      </c>
      <c r="AW121" s="339">
        <v>0</v>
      </c>
      <c r="AX121" s="339">
        <v>0</v>
      </c>
      <c r="AY121" s="339">
        <v>0</v>
      </c>
      <c r="AZ121" s="339">
        <v>0</v>
      </c>
      <c r="BA121" s="218"/>
      <c r="BB121" s="218"/>
      <c r="BC121" s="218"/>
      <c r="BD121" s="218"/>
      <c r="BE121" s="218"/>
      <c r="BF121" s="218"/>
    </row>
    <row r="122" spans="1:58" ht="15.5" x14ac:dyDescent="0.35">
      <c r="A122" s="330" t="s">
        <v>256</v>
      </c>
      <c r="B122" s="328"/>
      <c r="C122" s="328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  <c r="AD122" s="354"/>
      <c r="AE122" s="354"/>
      <c r="AF122" s="354"/>
      <c r="AG122" s="354"/>
      <c r="AH122" s="354"/>
      <c r="AI122" s="354"/>
      <c r="AJ122" s="354"/>
      <c r="AK122" s="354"/>
      <c r="AL122" s="354"/>
      <c r="AM122" s="354"/>
      <c r="AN122" s="354"/>
      <c r="AO122" s="354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218"/>
      <c r="BB122" s="218"/>
      <c r="BC122" s="218"/>
      <c r="BD122" s="218"/>
      <c r="BE122" s="218"/>
      <c r="BF122" s="218"/>
    </row>
    <row r="123" spans="1:58" ht="15.5" x14ac:dyDescent="0.35">
      <c r="A123" s="333" t="s">
        <v>242</v>
      </c>
      <c r="B123" s="328"/>
      <c r="C123" s="328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  <c r="AB123" s="354"/>
      <c r="AC123" s="354"/>
      <c r="AD123" s="354"/>
      <c r="AE123" s="354"/>
      <c r="AF123" s="354"/>
      <c r="AG123" s="354"/>
      <c r="AH123" s="354"/>
      <c r="AI123" s="354"/>
      <c r="AJ123" s="354"/>
      <c r="AK123" s="354"/>
      <c r="AL123" s="354"/>
      <c r="AM123" s="354"/>
      <c r="AN123" s="354"/>
      <c r="AO123" s="354"/>
      <c r="AP123" s="354"/>
      <c r="AQ123" s="354"/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218"/>
      <c r="BB123" s="218"/>
      <c r="BC123" s="218"/>
      <c r="BD123" s="218"/>
      <c r="BE123" s="218"/>
      <c r="BF123" s="218"/>
    </row>
    <row r="124" spans="1:58" ht="15.5" x14ac:dyDescent="0.35">
      <c r="A124" s="334" t="s">
        <v>100</v>
      </c>
      <c r="B124" s="328"/>
      <c r="C124" s="328">
        <v>0</v>
      </c>
      <c r="D124" s="328">
        <v>0</v>
      </c>
      <c r="E124" s="328">
        <v>0</v>
      </c>
      <c r="F124" s="328">
        <v>0</v>
      </c>
      <c r="G124" s="328">
        <v>0</v>
      </c>
      <c r="H124" s="328">
        <v>0</v>
      </c>
      <c r="I124" s="328">
        <v>0</v>
      </c>
      <c r="J124" s="328">
        <v>0</v>
      </c>
      <c r="K124" s="328">
        <v>0</v>
      </c>
      <c r="L124" s="328">
        <v>0</v>
      </c>
      <c r="M124" s="328">
        <v>0</v>
      </c>
      <c r="N124" s="328">
        <v>0</v>
      </c>
      <c r="O124" s="328">
        <v>0</v>
      </c>
      <c r="P124" s="328">
        <v>0</v>
      </c>
      <c r="Q124" s="328">
        <v>0</v>
      </c>
      <c r="R124" s="328">
        <v>0</v>
      </c>
      <c r="S124" s="328">
        <v>0</v>
      </c>
      <c r="T124" s="328">
        <v>0</v>
      </c>
      <c r="U124" s="328">
        <v>0</v>
      </c>
      <c r="V124" s="328">
        <v>0</v>
      </c>
      <c r="W124" s="328">
        <v>0</v>
      </c>
      <c r="X124" s="328">
        <v>0</v>
      </c>
      <c r="Y124" s="328">
        <v>0</v>
      </c>
      <c r="Z124" s="328">
        <v>0</v>
      </c>
      <c r="AA124" s="328">
        <v>0</v>
      </c>
      <c r="AB124" s="328">
        <v>0</v>
      </c>
      <c r="AC124" s="328">
        <v>0</v>
      </c>
      <c r="AD124" s="328">
        <v>0</v>
      </c>
      <c r="AE124" s="328">
        <v>0</v>
      </c>
      <c r="AF124" s="328">
        <v>0</v>
      </c>
      <c r="AG124" s="328">
        <v>0</v>
      </c>
      <c r="AH124" s="328">
        <v>0</v>
      </c>
      <c r="AI124" s="328">
        <v>0</v>
      </c>
      <c r="AJ124" s="328">
        <v>0</v>
      </c>
      <c r="AK124" s="328">
        <v>0</v>
      </c>
      <c r="AL124" s="328">
        <v>0</v>
      </c>
      <c r="AM124" s="328">
        <v>0</v>
      </c>
      <c r="AN124" s="328">
        <v>0</v>
      </c>
      <c r="AO124" s="328">
        <v>0</v>
      </c>
      <c r="AP124" s="328">
        <v>0</v>
      </c>
      <c r="AQ124" s="328">
        <v>0</v>
      </c>
      <c r="AR124" s="328">
        <v>0</v>
      </c>
      <c r="AS124" s="328">
        <v>0</v>
      </c>
      <c r="AT124" s="328">
        <v>0</v>
      </c>
      <c r="AU124" s="328">
        <v>0</v>
      </c>
      <c r="AV124" s="328">
        <v>0</v>
      </c>
      <c r="AW124" s="328">
        <v>0</v>
      </c>
      <c r="AX124" s="328">
        <v>0</v>
      </c>
      <c r="AY124" s="328">
        <v>0</v>
      </c>
      <c r="AZ124" s="328">
        <v>0</v>
      </c>
      <c r="BA124" s="218"/>
      <c r="BB124" s="218"/>
      <c r="BC124" s="218"/>
      <c r="BD124" s="218"/>
      <c r="BE124" s="218"/>
      <c r="BF124" s="218"/>
    </row>
    <row r="125" spans="1:58" ht="17" x14ac:dyDescent="0.5">
      <c r="A125" s="342" t="s">
        <v>101</v>
      </c>
      <c r="B125" s="328"/>
      <c r="C125" s="335">
        <v>0</v>
      </c>
      <c r="D125" s="335">
        <v>0</v>
      </c>
      <c r="E125" s="335">
        <v>0</v>
      </c>
      <c r="F125" s="335">
        <v>0</v>
      </c>
      <c r="G125" s="335">
        <v>0</v>
      </c>
      <c r="H125" s="335">
        <v>0</v>
      </c>
      <c r="I125" s="335">
        <v>0</v>
      </c>
      <c r="J125" s="335">
        <v>0</v>
      </c>
      <c r="K125" s="335">
        <v>0</v>
      </c>
      <c r="L125" s="335">
        <v>0</v>
      </c>
      <c r="M125" s="335">
        <v>0</v>
      </c>
      <c r="N125" s="335">
        <v>0</v>
      </c>
      <c r="O125" s="335">
        <v>0</v>
      </c>
      <c r="P125" s="335">
        <v>0</v>
      </c>
      <c r="Q125" s="335">
        <v>0</v>
      </c>
      <c r="R125" s="335">
        <v>0</v>
      </c>
      <c r="S125" s="335">
        <v>0</v>
      </c>
      <c r="T125" s="335">
        <v>0</v>
      </c>
      <c r="U125" s="335">
        <v>0</v>
      </c>
      <c r="V125" s="335">
        <v>0</v>
      </c>
      <c r="W125" s="335">
        <v>0</v>
      </c>
      <c r="X125" s="335">
        <v>0</v>
      </c>
      <c r="Y125" s="335">
        <v>0</v>
      </c>
      <c r="Z125" s="335">
        <v>0</v>
      </c>
      <c r="AA125" s="335">
        <v>0</v>
      </c>
      <c r="AB125" s="335">
        <v>0</v>
      </c>
      <c r="AC125" s="335">
        <v>0</v>
      </c>
      <c r="AD125" s="335">
        <v>0</v>
      </c>
      <c r="AE125" s="335">
        <v>0</v>
      </c>
      <c r="AF125" s="335">
        <v>0</v>
      </c>
      <c r="AG125" s="335">
        <v>0</v>
      </c>
      <c r="AH125" s="335">
        <v>0</v>
      </c>
      <c r="AI125" s="335">
        <v>0</v>
      </c>
      <c r="AJ125" s="335">
        <v>0</v>
      </c>
      <c r="AK125" s="335">
        <v>0</v>
      </c>
      <c r="AL125" s="335">
        <v>0</v>
      </c>
      <c r="AM125" s="335">
        <v>0</v>
      </c>
      <c r="AN125" s="335">
        <v>0</v>
      </c>
      <c r="AO125" s="335">
        <v>0</v>
      </c>
      <c r="AP125" s="335">
        <v>0</v>
      </c>
      <c r="AQ125" s="335">
        <v>0</v>
      </c>
      <c r="AR125" s="335">
        <v>0</v>
      </c>
      <c r="AS125" s="335">
        <v>0</v>
      </c>
      <c r="AT125" s="335">
        <v>0</v>
      </c>
      <c r="AU125" s="335">
        <v>0</v>
      </c>
      <c r="AV125" s="335">
        <v>0</v>
      </c>
      <c r="AW125" s="335">
        <v>0</v>
      </c>
      <c r="AX125" s="335">
        <v>0</v>
      </c>
      <c r="AY125" s="335">
        <v>0</v>
      </c>
      <c r="AZ125" s="335">
        <v>0</v>
      </c>
      <c r="BA125" s="218"/>
      <c r="BB125" s="218"/>
      <c r="BC125" s="218"/>
      <c r="BD125" s="218"/>
      <c r="BE125" s="218"/>
      <c r="BF125" s="218"/>
    </row>
    <row r="126" spans="1:58" ht="15.5" x14ac:dyDescent="0.35">
      <c r="A126" s="337" t="s">
        <v>247</v>
      </c>
      <c r="B126" s="328"/>
      <c r="C126" s="328">
        <v>0</v>
      </c>
      <c r="D126" s="328">
        <v>0</v>
      </c>
      <c r="E126" s="328">
        <v>0</v>
      </c>
      <c r="F126" s="328">
        <v>0</v>
      </c>
      <c r="G126" s="328">
        <v>0</v>
      </c>
      <c r="H126" s="328">
        <v>0</v>
      </c>
      <c r="I126" s="328">
        <v>0</v>
      </c>
      <c r="J126" s="328">
        <v>0</v>
      </c>
      <c r="K126" s="328">
        <v>0</v>
      </c>
      <c r="L126" s="328">
        <v>0</v>
      </c>
      <c r="M126" s="328">
        <v>0</v>
      </c>
      <c r="N126" s="328">
        <v>0</v>
      </c>
      <c r="O126" s="328">
        <v>0</v>
      </c>
      <c r="P126" s="328">
        <v>0</v>
      </c>
      <c r="Q126" s="328">
        <v>0</v>
      </c>
      <c r="R126" s="328">
        <v>0</v>
      </c>
      <c r="S126" s="328">
        <v>0</v>
      </c>
      <c r="T126" s="328">
        <v>0</v>
      </c>
      <c r="U126" s="328">
        <v>0</v>
      </c>
      <c r="V126" s="328">
        <v>0</v>
      </c>
      <c r="W126" s="328">
        <v>0</v>
      </c>
      <c r="X126" s="328">
        <v>0</v>
      </c>
      <c r="Y126" s="328">
        <v>0</v>
      </c>
      <c r="Z126" s="328">
        <v>0</v>
      </c>
      <c r="AA126" s="328">
        <v>0</v>
      </c>
      <c r="AB126" s="328">
        <v>0</v>
      </c>
      <c r="AC126" s="328">
        <v>0</v>
      </c>
      <c r="AD126" s="328">
        <v>0</v>
      </c>
      <c r="AE126" s="328">
        <v>0</v>
      </c>
      <c r="AF126" s="328">
        <v>0</v>
      </c>
      <c r="AG126" s="328">
        <v>0</v>
      </c>
      <c r="AH126" s="328">
        <v>0</v>
      </c>
      <c r="AI126" s="328">
        <v>0</v>
      </c>
      <c r="AJ126" s="328">
        <v>0</v>
      </c>
      <c r="AK126" s="328">
        <v>0</v>
      </c>
      <c r="AL126" s="328">
        <v>0</v>
      </c>
      <c r="AM126" s="328">
        <v>0</v>
      </c>
      <c r="AN126" s="328">
        <v>0</v>
      </c>
      <c r="AO126" s="328">
        <v>0</v>
      </c>
      <c r="AP126" s="328">
        <v>0</v>
      </c>
      <c r="AQ126" s="328">
        <v>0</v>
      </c>
      <c r="AR126" s="328">
        <v>0</v>
      </c>
      <c r="AS126" s="328">
        <v>0</v>
      </c>
      <c r="AT126" s="328">
        <v>0</v>
      </c>
      <c r="AU126" s="328">
        <v>0</v>
      </c>
      <c r="AV126" s="328">
        <v>0</v>
      </c>
      <c r="AW126" s="328">
        <v>0</v>
      </c>
      <c r="AX126" s="328">
        <v>0</v>
      </c>
      <c r="AY126" s="328">
        <v>0</v>
      </c>
      <c r="AZ126" s="328">
        <v>0</v>
      </c>
      <c r="BA126" s="218"/>
      <c r="BB126" s="218"/>
      <c r="BC126" s="218"/>
      <c r="BD126" s="218"/>
      <c r="BE126" s="218"/>
      <c r="BF126" s="218"/>
    </row>
    <row r="127" spans="1:58" ht="17" x14ac:dyDescent="0.5">
      <c r="A127" s="333" t="s">
        <v>244</v>
      </c>
      <c r="B127" s="328"/>
      <c r="C127" s="335">
        <v>0</v>
      </c>
      <c r="D127" s="335">
        <v>0</v>
      </c>
      <c r="E127" s="335">
        <v>0</v>
      </c>
      <c r="F127" s="335">
        <v>0</v>
      </c>
      <c r="G127" s="335">
        <v>0</v>
      </c>
      <c r="H127" s="335">
        <v>0</v>
      </c>
      <c r="I127" s="335">
        <v>0</v>
      </c>
      <c r="J127" s="335">
        <v>0</v>
      </c>
      <c r="K127" s="335">
        <v>0</v>
      </c>
      <c r="L127" s="335">
        <v>0</v>
      </c>
      <c r="M127" s="335">
        <v>0</v>
      </c>
      <c r="N127" s="335">
        <v>0</v>
      </c>
      <c r="O127" s="335">
        <v>0</v>
      </c>
      <c r="P127" s="335">
        <v>0</v>
      </c>
      <c r="Q127" s="335">
        <v>0</v>
      </c>
      <c r="R127" s="335">
        <v>0</v>
      </c>
      <c r="S127" s="335">
        <v>0</v>
      </c>
      <c r="T127" s="335">
        <v>0</v>
      </c>
      <c r="U127" s="335">
        <v>0</v>
      </c>
      <c r="V127" s="335">
        <v>0</v>
      </c>
      <c r="W127" s="335">
        <v>0</v>
      </c>
      <c r="X127" s="335">
        <v>0</v>
      </c>
      <c r="Y127" s="335">
        <v>0</v>
      </c>
      <c r="Z127" s="335">
        <v>0</v>
      </c>
      <c r="AA127" s="335">
        <v>0</v>
      </c>
      <c r="AB127" s="335">
        <v>0</v>
      </c>
      <c r="AC127" s="335">
        <v>0</v>
      </c>
      <c r="AD127" s="335">
        <v>0</v>
      </c>
      <c r="AE127" s="335">
        <v>0</v>
      </c>
      <c r="AF127" s="335">
        <v>0</v>
      </c>
      <c r="AG127" s="335">
        <v>0</v>
      </c>
      <c r="AH127" s="335">
        <v>0</v>
      </c>
      <c r="AI127" s="335">
        <v>0</v>
      </c>
      <c r="AJ127" s="335">
        <v>0</v>
      </c>
      <c r="AK127" s="335">
        <v>0</v>
      </c>
      <c r="AL127" s="335">
        <v>0</v>
      </c>
      <c r="AM127" s="335">
        <v>0</v>
      </c>
      <c r="AN127" s="335">
        <v>0</v>
      </c>
      <c r="AO127" s="335">
        <v>0</v>
      </c>
      <c r="AP127" s="335">
        <v>0</v>
      </c>
      <c r="AQ127" s="335">
        <v>0</v>
      </c>
      <c r="AR127" s="335">
        <v>0</v>
      </c>
      <c r="AS127" s="335">
        <v>0</v>
      </c>
      <c r="AT127" s="335">
        <v>0</v>
      </c>
      <c r="AU127" s="335">
        <v>0</v>
      </c>
      <c r="AV127" s="335">
        <v>0</v>
      </c>
      <c r="AW127" s="335">
        <v>0</v>
      </c>
      <c r="AX127" s="335">
        <v>0</v>
      </c>
      <c r="AY127" s="335">
        <v>0</v>
      </c>
      <c r="AZ127" s="335">
        <v>0</v>
      </c>
      <c r="BA127" s="218"/>
      <c r="BB127" s="218"/>
      <c r="BC127" s="218"/>
      <c r="BD127" s="218"/>
      <c r="BE127" s="218"/>
      <c r="BF127" s="218"/>
    </row>
    <row r="128" spans="1:58" ht="15.5" x14ac:dyDescent="0.35">
      <c r="A128" s="338" t="s">
        <v>248</v>
      </c>
      <c r="B128" s="328"/>
      <c r="C128" s="339">
        <v>0</v>
      </c>
      <c r="D128" s="339">
        <v>0</v>
      </c>
      <c r="E128" s="339">
        <v>0</v>
      </c>
      <c r="F128" s="339">
        <v>0</v>
      </c>
      <c r="G128" s="339">
        <v>0</v>
      </c>
      <c r="H128" s="339">
        <v>0</v>
      </c>
      <c r="I128" s="339">
        <v>0</v>
      </c>
      <c r="J128" s="339">
        <v>0</v>
      </c>
      <c r="K128" s="339">
        <v>0</v>
      </c>
      <c r="L128" s="339">
        <v>0</v>
      </c>
      <c r="M128" s="339">
        <v>0</v>
      </c>
      <c r="N128" s="339">
        <v>0</v>
      </c>
      <c r="O128" s="339">
        <v>0</v>
      </c>
      <c r="P128" s="339">
        <v>0</v>
      </c>
      <c r="Q128" s="339">
        <v>0</v>
      </c>
      <c r="R128" s="339">
        <v>0</v>
      </c>
      <c r="S128" s="339">
        <v>0</v>
      </c>
      <c r="T128" s="339">
        <v>0</v>
      </c>
      <c r="U128" s="339">
        <v>0</v>
      </c>
      <c r="V128" s="339">
        <v>0</v>
      </c>
      <c r="W128" s="339">
        <v>0</v>
      </c>
      <c r="X128" s="339">
        <v>0</v>
      </c>
      <c r="Y128" s="339">
        <v>0</v>
      </c>
      <c r="Z128" s="339">
        <v>0</v>
      </c>
      <c r="AA128" s="339">
        <v>0</v>
      </c>
      <c r="AB128" s="339">
        <v>0</v>
      </c>
      <c r="AC128" s="339">
        <v>0</v>
      </c>
      <c r="AD128" s="339">
        <v>0</v>
      </c>
      <c r="AE128" s="339">
        <v>0</v>
      </c>
      <c r="AF128" s="339">
        <v>0</v>
      </c>
      <c r="AG128" s="339">
        <v>0</v>
      </c>
      <c r="AH128" s="339">
        <v>0</v>
      </c>
      <c r="AI128" s="339">
        <v>0</v>
      </c>
      <c r="AJ128" s="339">
        <v>0</v>
      </c>
      <c r="AK128" s="339">
        <v>0</v>
      </c>
      <c r="AL128" s="339">
        <v>0</v>
      </c>
      <c r="AM128" s="339">
        <v>0</v>
      </c>
      <c r="AN128" s="339">
        <v>0</v>
      </c>
      <c r="AO128" s="339">
        <v>0</v>
      </c>
      <c r="AP128" s="339">
        <v>0</v>
      </c>
      <c r="AQ128" s="339">
        <v>0</v>
      </c>
      <c r="AR128" s="339">
        <v>0</v>
      </c>
      <c r="AS128" s="339">
        <v>0</v>
      </c>
      <c r="AT128" s="339">
        <v>0</v>
      </c>
      <c r="AU128" s="339">
        <v>0</v>
      </c>
      <c r="AV128" s="339">
        <v>0</v>
      </c>
      <c r="AW128" s="339">
        <v>0</v>
      </c>
      <c r="AX128" s="339">
        <v>0</v>
      </c>
      <c r="AY128" s="339">
        <v>0</v>
      </c>
      <c r="AZ128" s="339">
        <v>0</v>
      </c>
      <c r="BA128" s="218"/>
      <c r="BB128" s="218"/>
      <c r="BC128" s="218"/>
      <c r="BD128" s="218"/>
      <c r="BE128" s="218"/>
      <c r="BF128" s="218"/>
    </row>
    <row r="129" spans="1:58" ht="15.5" x14ac:dyDescent="0.35">
      <c r="A129" s="33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/>
      <c r="AE129" s="328"/>
      <c r="AF129" s="328"/>
      <c r="AG129" s="328"/>
      <c r="AH129" s="328"/>
      <c r="AI129" s="328"/>
      <c r="AJ129" s="328"/>
      <c r="AK129" s="328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  <c r="AV129" s="328"/>
      <c r="AW129" s="328"/>
      <c r="AX129" s="328"/>
      <c r="AY129" s="328"/>
      <c r="AZ129" s="328"/>
      <c r="BA129" s="218"/>
      <c r="BB129" s="218"/>
      <c r="BC129" s="218"/>
      <c r="BD129" s="218"/>
      <c r="BE129" s="218"/>
      <c r="BF129" s="218"/>
    </row>
    <row r="130" spans="1:58" ht="15.5" x14ac:dyDescent="0.35">
      <c r="A130" s="343" t="s">
        <v>249</v>
      </c>
      <c r="B130" s="328"/>
      <c r="C130" s="344">
        <f t="shared" ref="C130:AH130" si="18">C128+C121</f>
        <v>9924.4769150000011</v>
      </c>
      <c r="D130" s="344">
        <f t="shared" si="18"/>
        <v>5914.0741179999995</v>
      </c>
      <c r="E130" s="344">
        <f t="shared" si="18"/>
        <v>3093.9975899999999</v>
      </c>
      <c r="F130" s="344">
        <f t="shared" si="18"/>
        <v>14973.122600000001</v>
      </c>
      <c r="G130" s="344">
        <f t="shared" si="18"/>
        <v>5767.3609479999996</v>
      </c>
      <c r="H130" s="344">
        <f t="shared" si="18"/>
        <v>0</v>
      </c>
      <c r="I130" s="344">
        <f t="shared" si="18"/>
        <v>0</v>
      </c>
      <c r="J130" s="344">
        <f t="shared" si="18"/>
        <v>35428.368477999997</v>
      </c>
      <c r="K130" s="344">
        <f t="shared" si="18"/>
        <v>83729.05831800001</v>
      </c>
      <c r="L130" s="344">
        <f t="shared" si="18"/>
        <v>22264.946046000001</v>
      </c>
      <c r="M130" s="344">
        <f t="shared" si="18"/>
        <v>0</v>
      </c>
      <c r="N130" s="344">
        <f t="shared" si="18"/>
        <v>11889.887074</v>
      </c>
      <c r="O130" s="344">
        <f t="shared" si="18"/>
        <v>25542.337267000003</v>
      </c>
      <c r="P130" s="344">
        <f t="shared" si="18"/>
        <v>33309.449894999998</v>
      </c>
      <c r="Q130" s="344">
        <f t="shared" si="18"/>
        <v>0</v>
      </c>
      <c r="R130" s="344">
        <f t="shared" si="18"/>
        <v>0</v>
      </c>
      <c r="S130" s="344">
        <f t="shared" si="18"/>
        <v>0</v>
      </c>
      <c r="T130" s="344">
        <f t="shared" si="18"/>
        <v>0</v>
      </c>
      <c r="U130" s="344">
        <f t="shared" si="18"/>
        <v>0</v>
      </c>
      <c r="V130" s="344">
        <f t="shared" si="18"/>
        <v>0</v>
      </c>
      <c r="W130" s="344">
        <f t="shared" si="18"/>
        <v>0</v>
      </c>
      <c r="X130" s="344">
        <f t="shared" si="18"/>
        <v>0</v>
      </c>
      <c r="Y130" s="344">
        <f t="shared" si="18"/>
        <v>0</v>
      </c>
      <c r="Z130" s="344">
        <f t="shared" si="18"/>
        <v>0</v>
      </c>
      <c r="AA130" s="344">
        <f t="shared" si="18"/>
        <v>0</v>
      </c>
      <c r="AB130" s="344">
        <f t="shared" si="18"/>
        <v>0</v>
      </c>
      <c r="AC130" s="344">
        <f t="shared" si="18"/>
        <v>0</v>
      </c>
      <c r="AD130" s="344">
        <f t="shared" si="18"/>
        <v>0</v>
      </c>
      <c r="AE130" s="344">
        <f t="shared" si="18"/>
        <v>0</v>
      </c>
      <c r="AF130" s="344">
        <f t="shared" si="18"/>
        <v>0</v>
      </c>
      <c r="AG130" s="344">
        <f t="shared" si="18"/>
        <v>0</v>
      </c>
      <c r="AH130" s="344">
        <f t="shared" si="18"/>
        <v>0</v>
      </c>
      <c r="AI130" s="344">
        <f t="shared" ref="AI130:AZ130" si="19">AI128+AI121</f>
        <v>0</v>
      </c>
      <c r="AJ130" s="344">
        <f t="shared" si="19"/>
        <v>0</v>
      </c>
      <c r="AK130" s="344">
        <f t="shared" si="19"/>
        <v>0</v>
      </c>
      <c r="AL130" s="344">
        <f t="shared" si="19"/>
        <v>0</v>
      </c>
      <c r="AM130" s="344">
        <f t="shared" si="19"/>
        <v>0</v>
      </c>
      <c r="AN130" s="344">
        <f t="shared" si="19"/>
        <v>0</v>
      </c>
      <c r="AO130" s="344">
        <f t="shared" si="19"/>
        <v>0</v>
      </c>
      <c r="AP130" s="344">
        <f t="shared" si="19"/>
        <v>0</v>
      </c>
      <c r="AQ130" s="344">
        <f t="shared" si="19"/>
        <v>0</v>
      </c>
      <c r="AR130" s="344">
        <f t="shared" si="19"/>
        <v>0</v>
      </c>
      <c r="AS130" s="344">
        <f t="shared" si="19"/>
        <v>0</v>
      </c>
      <c r="AT130" s="344">
        <f t="shared" si="19"/>
        <v>0</v>
      </c>
      <c r="AU130" s="344">
        <f t="shared" si="19"/>
        <v>0</v>
      </c>
      <c r="AV130" s="344">
        <f t="shared" si="19"/>
        <v>0</v>
      </c>
      <c r="AW130" s="344">
        <f t="shared" si="19"/>
        <v>0</v>
      </c>
      <c r="AX130" s="344">
        <f t="shared" si="19"/>
        <v>0</v>
      </c>
      <c r="AY130" s="344">
        <f t="shared" si="19"/>
        <v>0</v>
      </c>
      <c r="AZ130" s="344">
        <f t="shared" si="19"/>
        <v>0</v>
      </c>
      <c r="BA130" s="218"/>
      <c r="BB130" s="218"/>
      <c r="BC130" s="218"/>
      <c r="BD130" s="218"/>
      <c r="BE130" s="218"/>
      <c r="BF130" s="218"/>
    </row>
    <row r="131" spans="1:58" x14ac:dyDescent="0.3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</row>
    <row r="132" spans="1:58" ht="18" x14ac:dyDescent="0.4">
      <c r="A132" s="326" t="s">
        <v>176</v>
      </c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</row>
    <row r="133" spans="1:58" ht="15.5" x14ac:dyDescent="0.35">
      <c r="A133" s="350" t="s">
        <v>257</v>
      </c>
      <c r="B133" s="352"/>
      <c r="C133" s="352">
        <v>0</v>
      </c>
      <c r="D133" s="352">
        <v>0</v>
      </c>
      <c r="E133" s="352">
        <v>149.35000000000002</v>
      </c>
      <c r="F133" s="352">
        <v>146.05000000000001</v>
      </c>
      <c r="G133" s="352">
        <v>7.84</v>
      </c>
      <c r="H133" s="352">
        <v>119.68</v>
      </c>
      <c r="I133" s="352">
        <v>84.15</v>
      </c>
      <c r="J133" s="352">
        <v>353.64</v>
      </c>
      <c r="K133" s="352">
        <v>5.54</v>
      </c>
      <c r="L133" s="352">
        <v>0</v>
      </c>
      <c r="M133" s="352">
        <v>107.12000000000002</v>
      </c>
      <c r="N133" s="352">
        <v>0</v>
      </c>
      <c r="O133" s="352">
        <v>0</v>
      </c>
      <c r="P133" s="352">
        <v>346.64</v>
      </c>
      <c r="Q133" s="352">
        <v>355.81</v>
      </c>
      <c r="R133" s="352">
        <v>568.19000000000005</v>
      </c>
      <c r="S133" s="352">
        <v>70.08</v>
      </c>
      <c r="T133" s="352">
        <v>53.1</v>
      </c>
      <c r="U133" s="352">
        <v>330.49640000000005</v>
      </c>
      <c r="V133" s="352">
        <v>101.86359999999999</v>
      </c>
      <c r="W133" s="352">
        <v>111.66</v>
      </c>
      <c r="X133" s="352">
        <v>0</v>
      </c>
      <c r="Y133" s="352">
        <v>90.55</v>
      </c>
      <c r="Z133" s="352">
        <v>83.27</v>
      </c>
      <c r="AA133" s="352">
        <v>221.87</v>
      </c>
      <c r="AB133" s="352">
        <v>183.28</v>
      </c>
      <c r="AC133" s="352">
        <v>0</v>
      </c>
      <c r="AD133" s="352">
        <v>43.24</v>
      </c>
      <c r="AE133" s="352">
        <v>9.51</v>
      </c>
      <c r="AF133" s="352">
        <v>545.34</v>
      </c>
      <c r="AG133" s="352">
        <v>672.0200000000001</v>
      </c>
      <c r="AH133" s="352">
        <v>0</v>
      </c>
      <c r="AI133" s="352">
        <v>204.95</v>
      </c>
      <c r="AJ133" s="352">
        <v>367.42999999999995</v>
      </c>
      <c r="AK133" s="352">
        <v>652.1099999999999</v>
      </c>
      <c r="AL133" s="352">
        <v>42.080000000000005</v>
      </c>
      <c r="AM133" s="352">
        <v>292.87</v>
      </c>
      <c r="AN133" s="352">
        <v>501.99</v>
      </c>
      <c r="AO133" s="352">
        <v>5.41</v>
      </c>
      <c r="AP133" s="352">
        <v>128.94</v>
      </c>
      <c r="AQ133" s="352">
        <v>30.310000000000002</v>
      </c>
      <c r="AR133" s="352">
        <v>206.44</v>
      </c>
      <c r="AS133" s="352">
        <v>151.88</v>
      </c>
      <c r="AT133" s="352">
        <v>113.03</v>
      </c>
      <c r="AU133" s="352">
        <v>450.63000000000005</v>
      </c>
      <c r="AV133" s="352">
        <v>0</v>
      </c>
      <c r="AW133" s="352">
        <v>0</v>
      </c>
      <c r="AX133" s="352">
        <v>0</v>
      </c>
      <c r="AY133" s="352">
        <v>0</v>
      </c>
      <c r="AZ133" s="352">
        <v>266.18359999999996</v>
      </c>
      <c r="BA133" s="218"/>
      <c r="BB133" s="218"/>
      <c r="BC133" s="218"/>
      <c r="BD133" s="218"/>
      <c r="BE133" s="218"/>
      <c r="BF133" s="218"/>
    </row>
    <row r="134" spans="1:58" ht="15.5" x14ac:dyDescent="0.35">
      <c r="A134" s="330" t="s">
        <v>241</v>
      </c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</row>
    <row r="135" spans="1:58" ht="15.5" x14ac:dyDescent="0.35">
      <c r="A135" s="333" t="s">
        <v>242</v>
      </c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</row>
    <row r="136" spans="1:58" ht="15.5" x14ac:dyDescent="0.35">
      <c r="A136" s="334" t="s">
        <v>96</v>
      </c>
      <c r="B136" s="328"/>
      <c r="C136" s="328">
        <v>0</v>
      </c>
      <c r="D136" s="328">
        <v>0</v>
      </c>
      <c r="E136" s="328">
        <v>0</v>
      </c>
      <c r="F136" s="328">
        <v>0</v>
      </c>
      <c r="G136" s="328">
        <v>0</v>
      </c>
      <c r="H136" s="328">
        <v>0</v>
      </c>
      <c r="I136" s="328">
        <v>0</v>
      </c>
      <c r="J136" s="328">
        <v>0</v>
      </c>
      <c r="K136" s="328">
        <v>0</v>
      </c>
      <c r="L136" s="328">
        <v>0</v>
      </c>
      <c r="M136" s="328">
        <v>0</v>
      </c>
      <c r="N136" s="328">
        <v>0</v>
      </c>
      <c r="O136" s="328">
        <v>0</v>
      </c>
      <c r="P136" s="328">
        <v>0</v>
      </c>
      <c r="Q136" s="328">
        <v>0</v>
      </c>
      <c r="R136" s="328">
        <v>0</v>
      </c>
      <c r="S136" s="328">
        <v>0</v>
      </c>
      <c r="T136" s="328">
        <v>0</v>
      </c>
      <c r="U136" s="328">
        <v>0</v>
      </c>
      <c r="V136" s="328">
        <v>0</v>
      </c>
      <c r="W136" s="328">
        <v>0</v>
      </c>
      <c r="X136" s="328">
        <v>0</v>
      </c>
      <c r="Y136" s="328">
        <v>0</v>
      </c>
      <c r="Z136" s="328">
        <v>0</v>
      </c>
      <c r="AA136" s="328">
        <v>0</v>
      </c>
      <c r="AB136" s="328">
        <v>0</v>
      </c>
      <c r="AC136" s="328">
        <v>0</v>
      </c>
      <c r="AD136" s="328">
        <v>0</v>
      </c>
      <c r="AE136" s="328">
        <v>0</v>
      </c>
      <c r="AF136" s="328">
        <v>0</v>
      </c>
      <c r="AG136" s="328">
        <v>0</v>
      </c>
      <c r="AH136" s="328">
        <v>0</v>
      </c>
      <c r="AI136" s="328">
        <v>0</v>
      </c>
      <c r="AJ136" s="328">
        <v>0</v>
      </c>
      <c r="AK136" s="328">
        <v>0</v>
      </c>
      <c r="AL136" s="328">
        <v>0</v>
      </c>
      <c r="AM136" s="328">
        <v>0</v>
      </c>
      <c r="AN136" s="328">
        <v>0</v>
      </c>
      <c r="AO136" s="328">
        <v>0</v>
      </c>
      <c r="AP136" s="328">
        <v>0</v>
      </c>
      <c r="AQ136" s="328">
        <v>0</v>
      </c>
      <c r="AR136" s="328">
        <v>0</v>
      </c>
      <c r="AS136" s="328">
        <v>0</v>
      </c>
      <c r="AT136" s="328">
        <v>0</v>
      </c>
      <c r="AU136" s="328">
        <v>0</v>
      </c>
      <c r="AV136" s="328">
        <v>0</v>
      </c>
      <c r="AW136" s="328">
        <v>0</v>
      </c>
      <c r="AX136" s="328">
        <v>0</v>
      </c>
      <c r="AY136" s="328">
        <v>0</v>
      </c>
      <c r="AZ136" s="328">
        <v>0</v>
      </c>
      <c r="BA136" s="218"/>
      <c r="BB136" s="218"/>
      <c r="BC136" s="218"/>
      <c r="BD136" s="218"/>
      <c r="BE136" s="218"/>
      <c r="BF136" s="218"/>
    </row>
    <row r="137" spans="1:58" ht="15.5" x14ac:dyDescent="0.35">
      <c r="A137" s="334" t="s">
        <v>97</v>
      </c>
      <c r="B137" s="329"/>
      <c r="C137" s="329">
        <v>0</v>
      </c>
      <c r="D137" s="329">
        <v>0</v>
      </c>
      <c r="E137" s="329">
        <v>20.919631000000003</v>
      </c>
      <c r="F137" s="329">
        <v>256.37477200000001</v>
      </c>
      <c r="G137" s="329">
        <v>0</v>
      </c>
      <c r="H137" s="329">
        <v>16.084992</v>
      </c>
      <c r="I137" s="329">
        <v>175.56570999999997</v>
      </c>
      <c r="J137" s="329">
        <v>111.548118</v>
      </c>
      <c r="K137" s="329">
        <v>0.65316600000000002</v>
      </c>
      <c r="L137" s="329">
        <v>0</v>
      </c>
      <c r="M137" s="329">
        <v>37.078327000000002</v>
      </c>
      <c r="N137" s="329">
        <v>0</v>
      </c>
      <c r="O137" s="329">
        <v>0</v>
      </c>
      <c r="P137" s="329">
        <v>712.64227800000026</v>
      </c>
      <c r="Q137" s="329">
        <v>1119.62805</v>
      </c>
      <c r="R137" s="329">
        <v>2253.09789</v>
      </c>
      <c r="S137" s="329">
        <v>564.51542400000005</v>
      </c>
      <c r="T137" s="329">
        <v>0</v>
      </c>
      <c r="U137" s="329">
        <v>14.630288</v>
      </c>
      <c r="V137" s="329">
        <v>0</v>
      </c>
      <c r="W137" s="329">
        <v>22.015500000000003</v>
      </c>
      <c r="X137" s="329">
        <v>0</v>
      </c>
      <c r="Y137" s="329">
        <v>0</v>
      </c>
      <c r="Z137" s="329">
        <v>0</v>
      </c>
      <c r="AA137" s="329">
        <v>0</v>
      </c>
      <c r="AB137" s="329">
        <v>0</v>
      </c>
      <c r="AC137" s="329">
        <v>0</v>
      </c>
      <c r="AD137" s="329">
        <v>0</v>
      </c>
      <c r="AE137" s="329">
        <v>0</v>
      </c>
      <c r="AF137" s="329">
        <v>0</v>
      </c>
      <c r="AG137" s="329">
        <v>0</v>
      </c>
      <c r="AH137" s="329">
        <v>0</v>
      </c>
      <c r="AI137" s="329">
        <v>0</v>
      </c>
      <c r="AJ137" s="329">
        <v>0</v>
      </c>
      <c r="AK137" s="329">
        <v>0</v>
      </c>
      <c r="AL137" s="329">
        <v>0</v>
      </c>
      <c r="AM137" s="329">
        <v>0</v>
      </c>
      <c r="AN137" s="329">
        <v>0</v>
      </c>
      <c r="AO137" s="329">
        <v>0</v>
      </c>
      <c r="AP137" s="329">
        <v>0</v>
      </c>
      <c r="AQ137" s="329">
        <v>0</v>
      </c>
      <c r="AR137" s="329">
        <v>0</v>
      </c>
      <c r="AS137" s="329">
        <v>0</v>
      </c>
      <c r="AT137" s="329">
        <v>0</v>
      </c>
      <c r="AU137" s="329">
        <v>0</v>
      </c>
      <c r="AV137" s="329">
        <v>0</v>
      </c>
      <c r="AW137" s="329">
        <v>0</v>
      </c>
      <c r="AX137" s="329">
        <v>0</v>
      </c>
      <c r="AY137" s="329">
        <v>0</v>
      </c>
      <c r="AZ137" s="329">
        <v>0</v>
      </c>
      <c r="BA137" s="218"/>
      <c r="BB137" s="218"/>
      <c r="BC137" s="218"/>
      <c r="BD137" s="218"/>
      <c r="BE137" s="218"/>
      <c r="BF137" s="218"/>
    </row>
    <row r="138" spans="1:58" ht="15.5" x14ac:dyDescent="0.35">
      <c r="A138" s="334" t="s">
        <v>98</v>
      </c>
      <c r="B138" s="329"/>
      <c r="C138" s="329">
        <v>0</v>
      </c>
      <c r="D138" s="329">
        <v>0</v>
      </c>
      <c r="E138" s="329">
        <v>3636.8382240000001</v>
      </c>
      <c r="F138" s="329">
        <v>8149.1421650000002</v>
      </c>
      <c r="G138" s="329">
        <v>54.472434999999997</v>
      </c>
      <c r="H138" s="329">
        <v>2681.8133760000001</v>
      </c>
      <c r="I138" s="329">
        <v>1920.5462550000002</v>
      </c>
      <c r="J138" s="329">
        <v>6620.3484900000003</v>
      </c>
      <c r="K138" s="329">
        <v>104.585228</v>
      </c>
      <c r="L138" s="329">
        <v>0</v>
      </c>
      <c r="M138" s="329">
        <v>1654.9878580000002</v>
      </c>
      <c r="N138" s="329">
        <v>0</v>
      </c>
      <c r="O138" s="329">
        <v>0</v>
      </c>
      <c r="P138" s="329">
        <v>17465.208643999998</v>
      </c>
      <c r="Q138" s="329">
        <v>23128.917893000005</v>
      </c>
      <c r="R138" s="329">
        <v>53317.734423000002</v>
      </c>
      <c r="S138" s="329">
        <v>8407.7498880000003</v>
      </c>
      <c r="T138" s="329">
        <v>1902.607565</v>
      </c>
      <c r="U138" s="329">
        <v>13577.791689000001</v>
      </c>
      <c r="V138" s="329">
        <v>5221.6050762800005</v>
      </c>
      <c r="W138" s="329">
        <v>3971.9687700000004</v>
      </c>
      <c r="X138" s="329">
        <v>0</v>
      </c>
      <c r="Y138" s="329">
        <v>0</v>
      </c>
      <c r="Z138" s="329">
        <v>0</v>
      </c>
      <c r="AA138" s="329">
        <v>0</v>
      </c>
      <c r="AB138" s="329">
        <v>0</v>
      </c>
      <c r="AC138" s="329">
        <v>0</v>
      </c>
      <c r="AD138" s="329">
        <v>0</v>
      </c>
      <c r="AE138" s="329">
        <v>0</v>
      </c>
      <c r="AF138" s="329">
        <v>0</v>
      </c>
      <c r="AG138" s="329">
        <v>0</v>
      </c>
      <c r="AH138" s="329">
        <v>0</v>
      </c>
      <c r="AI138" s="329">
        <v>0</v>
      </c>
      <c r="AJ138" s="329">
        <v>0</v>
      </c>
      <c r="AK138" s="329">
        <v>0</v>
      </c>
      <c r="AL138" s="329">
        <v>0</v>
      </c>
      <c r="AM138" s="329">
        <v>0</v>
      </c>
      <c r="AN138" s="329">
        <v>0</v>
      </c>
      <c r="AO138" s="329">
        <v>0</v>
      </c>
      <c r="AP138" s="329">
        <v>0</v>
      </c>
      <c r="AQ138" s="329">
        <v>0</v>
      </c>
      <c r="AR138" s="329">
        <v>0</v>
      </c>
      <c r="AS138" s="329">
        <v>0</v>
      </c>
      <c r="AT138" s="329">
        <v>0</v>
      </c>
      <c r="AU138" s="329">
        <v>0</v>
      </c>
      <c r="AV138" s="329">
        <v>0</v>
      </c>
      <c r="AW138" s="329">
        <v>0</v>
      </c>
      <c r="AX138" s="329">
        <v>0</v>
      </c>
      <c r="AY138" s="329">
        <v>0</v>
      </c>
      <c r="AZ138" s="329">
        <v>0</v>
      </c>
      <c r="BA138" s="218"/>
      <c r="BB138" s="218"/>
      <c r="BC138" s="218"/>
      <c r="BD138" s="218"/>
      <c r="BE138" s="218"/>
      <c r="BF138" s="218"/>
    </row>
    <row r="139" spans="1:58" ht="17" x14ac:dyDescent="0.5">
      <c r="A139" s="334" t="s">
        <v>99</v>
      </c>
      <c r="B139" s="336"/>
      <c r="C139" s="336">
        <v>0</v>
      </c>
      <c r="D139" s="336">
        <v>0</v>
      </c>
      <c r="E139" s="336">
        <v>1626.2951010000004</v>
      </c>
      <c r="F139" s="336">
        <v>2470.4503</v>
      </c>
      <c r="G139" s="336">
        <v>34.77467</v>
      </c>
      <c r="H139" s="336">
        <v>643.95020800000009</v>
      </c>
      <c r="I139" s="336">
        <v>902.5799300000001</v>
      </c>
      <c r="J139" s="336">
        <v>3148.4603590000002</v>
      </c>
      <c r="K139" s="336">
        <v>52.330286000000001</v>
      </c>
      <c r="L139" s="336">
        <v>0</v>
      </c>
      <c r="M139" s="336">
        <v>944.36762300000021</v>
      </c>
      <c r="N139" s="336">
        <v>0</v>
      </c>
      <c r="O139" s="336">
        <v>0</v>
      </c>
      <c r="P139" s="336">
        <v>10454.070017000002</v>
      </c>
      <c r="Q139" s="336">
        <v>12240.283293</v>
      </c>
      <c r="R139" s="336">
        <v>25650.11493</v>
      </c>
      <c r="S139" s="336">
        <v>4153.8168000000005</v>
      </c>
      <c r="T139" s="336">
        <v>518.80531500000006</v>
      </c>
      <c r="U139" s="336">
        <v>3227.6659317599997</v>
      </c>
      <c r="V139" s="336">
        <v>1036.37500172</v>
      </c>
      <c r="W139" s="336">
        <v>672.13321499999995</v>
      </c>
      <c r="X139" s="336">
        <v>0</v>
      </c>
      <c r="Y139" s="336">
        <v>0</v>
      </c>
      <c r="Z139" s="336">
        <v>0</v>
      </c>
      <c r="AA139" s="336">
        <v>0</v>
      </c>
      <c r="AB139" s="336">
        <v>0</v>
      </c>
      <c r="AC139" s="336">
        <v>0</v>
      </c>
      <c r="AD139" s="336">
        <v>0</v>
      </c>
      <c r="AE139" s="336">
        <v>0</v>
      </c>
      <c r="AF139" s="336">
        <v>0</v>
      </c>
      <c r="AG139" s="336">
        <v>0</v>
      </c>
      <c r="AH139" s="336">
        <v>0</v>
      </c>
      <c r="AI139" s="336">
        <v>0</v>
      </c>
      <c r="AJ139" s="336">
        <v>0</v>
      </c>
      <c r="AK139" s="336">
        <v>0</v>
      </c>
      <c r="AL139" s="336">
        <v>0</v>
      </c>
      <c r="AM139" s="336">
        <v>0</v>
      </c>
      <c r="AN139" s="336">
        <v>0</v>
      </c>
      <c r="AO139" s="336">
        <v>0</v>
      </c>
      <c r="AP139" s="336">
        <v>0</v>
      </c>
      <c r="AQ139" s="336">
        <v>0</v>
      </c>
      <c r="AR139" s="336">
        <v>0</v>
      </c>
      <c r="AS139" s="336">
        <v>0</v>
      </c>
      <c r="AT139" s="336">
        <v>0</v>
      </c>
      <c r="AU139" s="336">
        <v>0</v>
      </c>
      <c r="AV139" s="336">
        <v>0</v>
      </c>
      <c r="AW139" s="336">
        <v>0</v>
      </c>
      <c r="AX139" s="336">
        <v>0</v>
      </c>
      <c r="AY139" s="336">
        <v>0</v>
      </c>
      <c r="AZ139" s="336">
        <v>0</v>
      </c>
      <c r="BA139" s="218"/>
      <c r="BB139" s="218"/>
      <c r="BC139" s="218"/>
      <c r="BD139" s="218"/>
      <c r="BE139" s="218"/>
      <c r="BF139" s="218"/>
    </row>
    <row r="140" spans="1:58" ht="15.5" x14ac:dyDescent="0.35">
      <c r="A140" s="337" t="s">
        <v>243</v>
      </c>
      <c r="B140" s="329"/>
      <c r="C140" s="329">
        <v>0</v>
      </c>
      <c r="D140" s="329">
        <v>0</v>
      </c>
      <c r="E140" s="329">
        <v>5284.0529559999995</v>
      </c>
      <c r="F140" s="329">
        <v>10875.967237000001</v>
      </c>
      <c r="G140" s="329">
        <v>89.247105000000005</v>
      </c>
      <c r="H140" s="329">
        <v>3341.8485760000003</v>
      </c>
      <c r="I140" s="329">
        <v>2998.6918949999999</v>
      </c>
      <c r="J140" s="329">
        <v>9880.3569669999997</v>
      </c>
      <c r="K140" s="329">
        <v>157.56868</v>
      </c>
      <c r="L140" s="329">
        <v>0</v>
      </c>
      <c r="M140" s="329">
        <v>2636.4338079999998</v>
      </c>
      <c r="N140" s="329">
        <v>0</v>
      </c>
      <c r="O140" s="329">
        <v>0</v>
      </c>
      <c r="P140" s="329">
        <v>28631.920939</v>
      </c>
      <c r="Q140" s="329">
        <v>36488.829235999998</v>
      </c>
      <c r="R140" s="329">
        <v>81220.947243000002</v>
      </c>
      <c r="S140" s="329">
        <v>13126.082112</v>
      </c>
      <c r="T140" s="329">
        <v>2421.4128800000003</v>
      </c>
      <c r="U140" s="329">
        <v>16820.087908760001</v>
      </c>
      <c r="V140" s="329">
        <v>6257.9800780000005</v>
      </c>
      <c r="W140" s="329">
        <v>4666.1174850000007</v>
      </c>
      <c r="X140" s="329">
        <v>0</v>
      </c>
      <c r="Y140" s="329">
        <v>0</v>
      </c>
      <c r="Z140" s="329">
        <v>0</v>
      </c>
      <c r="AA140" s="329">
        <v>0</v>
      </c>
      <c r="AB140" s="329">
        <v>0</v>
      </c>
      <c r="AC140" s="329">
        <v>0</v>
      </c>
      <c r="AD140" s="329">
        <v>0</v>
      </c>
      <c r="AE140" s="329">
        <v>0</v>
      </c>
      <c r="AF140" s="329">
        <v>0</v>
      </c>
      <c r="AG140" s="329">
        <v>0</v>
      </c>
      <c r="AH140" s="329">
        <v>0</v>
      </c>
      <c r="AI140" s="329">
        <v>0</v>
      </c>
      <c r="AJ140" s="329">
        <v>0</v>
      </c>
      <c r="AK140" s="329">
        <v>0</v>
      </c>
      <c r="AL140" s="329">
        <v>0</v>
      </c>
      <c r="AM140" s="329">
        <v>0</v>
      </c>
      <c r="AN140" s="329">
        <v>0</v>
      </c>
      <c r="AO140" s="329">
        <v>0</v>
      </c>
      <c r="AP140" s="329">
        <v>0</v>
      </c>
      <c r="AQ140" s="329">
        <v>0</v>
      </c>
      <c r="AR140" s="329">
        <v>0</v>
      </c>
      <c r="AS140" s="329">
        <v>0</v>
      </c>
      <c r="AT140" s="329">
        <v>0</v>
      </c>
      <c r="AU140" s="329">
        <v>0</v>
      </c>
      <c r="AV140" s="329">
        <v>0</v>
      </c>
      <c r="AW140" s="329">
        <v>0</v>
      </c>
      <c r="AX140" s="329">
        <v>0</v>
      </c>
      <c r="AY140" s="329">
        <v>0</v>
      </c>
      <c r="AZ140" s="329">
        <v>0</v>
      </c>
      <c r="BA140" s="218"/>
      <c r="BB140" s="218"/>
      <c r="BC140" s="218"/>
      <c r="BD140" s="218"/>
      <c r="BE140" s="218"/>
      <c r="BF140" s="218"/>
    </row>
    <row r="141" spans="1:58" ht="17" x14ac:dyDescent="0.5">
      <c r="A141" s="333" t="s">
        <v>244</v>
      </c>
      <c r="B141" s="336"/>
      <c r="C141" s="336">
        <v>0</v>
      </c>
      <c r="D141" s="336">
        <v>0</v>
      </c>
      <c r="E141" s="336">
        <v>380.42071199999998</v>
      </c>
      <c r="F141" s="336">
        <v>27.798376999999999</v>
      </c>
      <c r="G141" s="336">
        <v>11.973115999999999</v>
      </c>
      <c r="H141" s="336">
        <v>344.96563200000003</v>
      </c>
      <c r="I141" s="336">
        <v>34.436729999999997</v>
      </c>
      <c r="J141" s="336">
        <v>144.43662599999999</v>
      </c>
      <c r="K141" s="336">
        <v>9.5221520000000002</v>
      </c>
      <c r="L141" s="336">
        <v>0</v>
      </c>
      <c r="M141" s="336">
        <v>311.96271200000001</v>
      </c>
      <c r="N141" s="336">
        <v>0</v>
      </c>
      <c r="O141" s="336">
        <v>0</v>
      </c>
      <c r="P141" s="336">
        <v>1.06481</v>
      </c>
      <c r="Q141" s="336">
        <v>0.560083</v>
      </c>
      <c r="R141" s="336">
        <v>2.2391110000000003</v>
      </c>
      <c r="S141" s="336">
        <v>0</v>
      </c>
      <c r="T141" s="336">
        <v>0.12285</v>
      </c>
      <c r="U141" s="336">
        <v>47.876769000000003</v>
      </c>
      <c r="V141" s="336">
        <v>0</v>
      </c>
      <c r="W141" s="336">
        <v>0</v>
      </c>
      <c r="X141" s="336">
        <v>0</v>
      </c>
      <c r="Y141" s="336">
        <v>0</v>
      </c>
      <c r="Z141" s="336">
        <v>0</v>
      </c>
      <c r="AA141" s="336">
        <v>0</v>
      </c>
      <c r="AB141" s="336">
        <v>0</v>
      </c>
      <c r="AC141" s="336">
        <v>0</v>
      </c>
      <c r="AD141" s="336">
        <v>0</v>
      </c>
      <c r="AE141" s="336">
        <v>0</v>
      </c>
      <c r="AF141" s="336">
        <v>0</v>
      </c>
      <c r="AG141" s="336">
        <v>0</v>
      </c>
      <c r="AH141" s="336">
        <v>0</v>
      </c>
      <c r="AI141" s="336">
        <v>0</v>
      </c>
      <c r="AJ141" s="336">
        <v>0</v>
      </c>
      <c r="AK141" s="336">
        <v>0</v>
      </c>
      <c r="AL141" s="336">
        <v>0</v>
      </c>
      <c r="AM141" s="336">
        <v>0</v>
      </c>
      <c r="AN141" s="336">
        <v>0</v>
      </c>
      <c r="AO141" s="336">
        <v>0</v>
      </c>
      <c r="AP141" s="336">
        <v>0</v>
      </c>
      <c r="AQ141" s="336">
        <v>0</v>
      </c>
      <c r="AR141" s="336">
        <v>0</v>
      </c>
      <c r="AS141" s="336">
        <v>0</v>
      </c>
      <c r="AT141" s="336">
        <v>0</v>
      </c>
      <c r="AU141" s="336">
        <v>0</v>
      </c>
      <c r="AV141" s="336">
        <v>0</v>
      </c>
      <c r="AW141" s="336">
        <v>0</v>
      </c>
      <c r="AX141" s="336">
        <v>0</v>
      </c>
      <c r="AY141" s="336">
        <v>0</v>
      </c>
      <c r="AZ141" s="336">
        <v>0</v>
      </c>
      <c r="BA141" s="218"/>
      <c r="BB141" s="218"/>
      <c r="BC141" s="218"/>
      <c r="BD141" s="218"/>
      <c r="BE141" s="218"/>
      <c r="BF141" s="218"/>
    </row>
    <row r="142" spans="1:58" ht="15.5" x14ac:dyDescent="0.35">
      <c r="A142" s="338" t="s">
        <v>245</v>
      </c>
      <c r="B142" s="340"/>
      <c r="C142" s="340">
        <v>0</v>
      </c>
      <c r="D142" s="340">
        <v>0</v>
      </c>
      <c r="E142" s="340">
        <v>5664.4736679999996</v>
      </c>
      <c r="F142" s="340">
        <v>10903.765614</v>
      </c>
      <c r="G142" s="340">
        <v>101.22022100000001</v>
      </c>
      <c r="H142" s="340">
        <v>3686.8142080000002</v>
      </c>
      <c r="I142" s="340">
        <v>3033.1286249999998</v>
      </c>
      <c r="J142" s="340">
        <v>10024.793593</v>
      </c>
      <c r="K142" s="340">
        <v>167.09083200000001</v>
      </c>
      <c r="L142" s="340">
        <v>0</v>
      </c>
      <c r="M142" s="340">
        <v>2948.3965199999998</v>
      </c>
      <c r="N142" s="340">
        <v>0</v>
      </c>
      <c r="O142" s="340">
        <v>0</v>
      </c>
      <c r="P142" s="340">
        <v>28632.985748999999</v>
      </c>
      <c r="Q142" s="340">
        <v>36489.389318999994</v>
      </c>
      <c r="R142" s="340">
        <v>81223.186354000005</v>
      </c>
      <c r="S142" s="340">
        <v>13126.082112</v>
      </c>
      <c r="T142" s="340">
        <v>2421.5357300000005</v>
      </c>
      <c r="U142" s="340">
        <v>16867.964677759999</v>
      </c>
      <c r="V142" s="340">
        <v>6257.9800780000005</v>
      </c>
      <c r="W142" s="340">
        <v>4666.1174850000007</v>
      </c>
      <c r="X142" s="340">
        <v>0</v>
      </c>
      <c r="Y142" s="340">
        <v>0</v>
      </c>
      <c r="Z142" s="340">
        <v>0</v>
      </c>
      <c r="AA142" s="340">
        <v>0</v>
      </c>
      <c r="AB142" s="340">
        <v>0</v>
      </c>
      <c r="AC142" s="340">
        <v>0</v>
      </c>
      <c r="AD142" s="340">
        <v>0</v>
      </c>
      <c r="AE142" s="340">
        <v>0</v>
      </c>
      <c r="AF142" s="340">
        <v>0</v>
      </c>
      <c r="AG142" s="340">
        <v>0</v>
      </c>
      <c r="AH142" s="340">
        <v>0</v>
      </c>
      <c r="AI142" s="340">
        <v>0</v>
      </c>
      <c r="AJ142" s="340">
        <v>0</v>
      </c>
      <c r="AK142" s="340">
        <v>0</v>
      </c>
      <c r="AL142" s="340">
        <v>0</v>
      </c>
      <c r="AM142" s="340">
        <v>0</v>
      </c>
      <c r="AN142" s="340">
        <v>0</v>
      </c>
      <c r="AO142" s="340">
        <v>0</v>
      </c>
      <c r="AP142" s="340">
        <v>0</v>
      </c>
      <c r="AQ142" s="340">
        <v>0</v>
      </c>
      <c r="AR142" s="340">
        <v>0</v>
      </c>
      <c r="AS142" s="340">
        <v>0</v>
      </c>
      <c r="AT142" s="340">
        <v>0</v>
      </c>
      <c r="AU142" s="340">
        <v>0</v>
      </c>
      <c r="AV142" s="340">
        <v>0</v>
      </c>
      <c r="AW142" s="340">
        <v>0</v>
      </c>
      <c r="AX142" s="340">
        <v>0</v>
      </c>
      <c r="AY142" s="340">
        <v>0</v>
      </c>
      <c r="AZ142" s="340">
        <v>0</v>
      </c>
      <c r="BA142" s="218"/>
      <c r="BB142" s="218"/>
      <c r="BC142" s="218"/>
      <c r="BD142" s="218"/>
      <c r="BE142" s="218"/>
      <c r="BF142" s="218"/>
    </row>
    <row r="143" spans="1:58" ht="15.5" x14ac:dyDescent="0.35">
      <c r="A143" s="330" t="s">
        <v>246</v>
      </c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</row>
    <row r="144" spans="1:58" ht="15.5" x14ac:dyDescent="0.35">
      <c r="A144" s="333" t="s">
        <v>242</v>
      </c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</row>
    <row r="145" spans="1:58" ht="15.5" x14ac:dyDescent="0.35">
      <c r="A145" s="334" t="s">
        <v>100</v>
      </c>
      <c r="B145" s="328"/>
      <c r="C145" s="328">
        <v>0</v>
      </c>
      <c r="D145" s="328">
        <v>0</v>
      </c>
      <c r="E145" s="328">
        <v>0</v>
      </c>
      <c r="F145" s="328">
        <v>0</v>
      </c>
      <c r="G145" s="328">
        <v>0</v>
      </c>
      <c r="H145" s="328">
        <v>0</v>
      </c>
      <c r="I145" s="328">
        <v>0</v>
      </c>
      <c r="J145" s="328">
        <v>0</v>
      </c>
      <c r="K145" s="328">
        <v>0</v>
      </c>
      <c r="L145" s="328">
        <v>0</v>
      </c>
      <c r="M145" s="328">
        <v>0</v>
      </c>
      <c r="N145" s="328">
        <v>0</v>
      </c>
      <c r="O145" s="328">
        <v>0</v>
      </c>
      <c r="P145" s="328">
        <v>0</v>
      </c>
      <c r="Q145" s="328">
        <v>0</v>
      </c>
      <c r="R145" s="328">
        <v>0</v>
      </c>
      <c r="S145" s="328">
        <v>0</v>
      </c>
      <c r="T145" s="328">
        <v>0</v>
      </c>
      <c r="U145" s="328">
        <v>0</v>
      </c>
      <c r="V145" s="328">
        <v>0</v>
      </c>
      <c r="W145" s="328">
        <v>0</v>
      </c>
      <c r="X145" s="328">
        <v>0</v>
      </c>
      <c r="Y145" s="328">
        <v>0</v>
      </c>
      <c r="Z145" s="328">
        <v>0</v>
      </c>
      <c r="AA145" s="328">
        <v>0</v>
      </c>
      <c r="AB145" s="328">
        <v>0</v>
      </c>
      <c r="AC145" s="328">
        <v>0</v>
      </c>
      <c r="AD145" s="328">
        <v>0</v>
      </c>
      <c r="AE145" s="328">
        <v>0</v>
      </c>
      <c r="AF145" s="328">
        <v>0</v>
      </c>
      <c r="AG145" s="328">
        <v>0</v>
      </c>
      <c r="AH145" s="328">
        <v>0</v>
      </c>
      <c r="AI145" s="328">
        <v>0</v>
      </c>
      <c r="AJ145" s="328">
        <v>0</v>
      </c>
      <c r="AK145" s="328">
        <v>0</v>
      </c>
      <c r="AL145" s="328">
        <v>0</v>
      </c>
      <c r="AM145" s="328">
        <v>0</v>
      </c>
      <c r="AN145" s="328">
        <v>0</v>
      </c>
      <c r="AO145" s="328">
        <v>0</v>
      </c>
      <c r="AP145" s="328">
        <v>0</v>
      </c>
      <c r="AQ145" s="328">
        <v>0</v>
      </c>
      <c r="AR145" s="328">
        <v>0</v>
      </c>
      <c r="AS145" s="328">
        <v>0</v>
      </c>
      <c r="AT145" s="328">
        <v>0</v>
      </c>
      <c r="AU145" s="328">
        <v>0</v>
      </c>
      <c r="AV145" s="328">
        <v>0</v>
      </c>
      <c r="AW145" s="328">
        <v>0</v>
      </c>
      <c r="AX145" s="328">
        <v>0</v>
      </c>
      <c r="AY145" s="328">
        <v>0</v>
      </c>
      <c r="AZ145" s="328">
        <v>0</v>
      </c>
      <c r="BA145" s="218"/>
      <c r="BB145" s="218"/>
      <c r="BC145" s="218"/>
      <c r="BD145" s="218"/>
      <c r="BE145" s="218"/>
      <c r="BF145" s="218"/>
    </row>
    <row r="146" spans="1:58" ht="17" x14ac:dyDescent="0.5">
      <c r="A146" s="342" t="s">
        <v>101</v>
      </c>
      <c r="B146" s="328"/>
      <c r="C146" s="335">
        <v>0</v>
      </c>
      <c r="D146" s="335">
        <v>0</v>
      </c>
      <c r="E146" s="335">
        <v>0</v>
      </c>
      <c r="F146" s="335">
        <v>0</v>
      </c>
      <c r="G146" s="335">
        <v>0</v>
      </c>
      <c r="H146" s="335">
        <v>0</v>
      </c>
      <c r="I146" s="335">
        <v>0</v>
      </c>
      <c r="J146" s="335">
        <v>0</v>
      </c>
      <c r="K146" s="335">
        <v>0</v>
      </c>
      <c r="L146" s="335">
        <v>0</v>
      </c>
      <c r="M146" s="335">
        <v>0</v>
      </c>
      <c r="N146" s="335">
        <v>0</v>
      </c>
      <c r="O146" s="335">
        <v>0</v>
      </c>
      <c r="P146" s="335">
        <v>0</v>
      </c>
      <c r="Q146" s="335">
        <v>0</v>
      </c>
      <c r="R146" s="335">
        <v>0</v>
      </c>
      <c r="S146" s="335">
        <v>0</v>
      </c>
      <c r="T146" s="335">
        <v>0</v>
      </c>
      <c r="U146" s="335">
        <v>0</v>
      </c>
      <c r="V146" s="335">
        <v>0</v>
      </c>
      <c r="W146" s="335">
        <v>0</v>
      </c>
      <c r="X146" s="335">
        <v>0</v>
      </c>
      <c r="Y146" s="335">
        <v>0</v>
      </c>
      <c r="Z146" s="335">
        <v>0</v>
      </c>
      <c r="AA146" s="335">
        <v>0</v>
      </c>
      <c r="AB146" s="335">
        <v>0</v>
      </c>
      <c r="AC146" s="335">
        <v>0</v>
      </c>
      <c r="AD146" s="335">
        <v>0</v>
      </c>
      <c r="AE146" s="335">
        <v>0</v>
      </c>
      <c r="AF146" s="335">
        <v>0</v>
      </c>
      <c r="AG146" s="335">
        <v>0</v>
      </c>
      <c r="AH146" s="335">
        <v>0</v>
      </c>
      <c r="AI146" s="335">
        <v>0</v>
      </c>
      <c r="AJ146" s="335">
        <v>0</v>
      </c>
      <c r="AK146" s="335">
        <v>0</v>
      </c>
      <c r="AL146" s="335">
        <v>0</v>
      </c>
      <c r="AM146" s="335">
        <v>0</v>
      </c>
      <c r="AN146" s="335">
        <v>0</v>
      </c>
      <c r="AO146" s="335">
        <v>0</v>
      </c>
      <c r="AP146" s="335">
        <v>0</v>
      </c>
      <c r="AQ146" s="335">
        <v>0</v>
      </c>
      <c r="AR146" s="335">
        <v>0</v>
      </c>
      <c r="AS146" s="335">
        <v>0</v>
      </c>
      <c r="AT146" s="335">
        <v>0</v>
      </c>
      <c r="AU146" s="335">
        <v>0</v>
      </c>
      <c r="AV146" s="335">
        <v>0</v>
      </c>
      <c r="AW146" s="335">
        <v>0</v>
      </c>
      <c r="AX146" s="335">
        <v>0</v>
      </c>
      <c r="AY146" s="335">
        <v>0</v>
      </c>
      <c r="AZ146" s="335">
        <v>0</v>
      </c>
      <c r="BA146" s="218"/>
      <c r="BB146" s="218"/>
      <c r="BC146" s="218"/>
      <c r="BD146" s="218"/>
      <c r="BE146" s="218"/>
      <c r="BF146" s="218"/>
    </row>
    <row r="147" spans="1:58" ht="15.5" x14ac:dyDescent="0.35">
      <c r="A147" s="337" t="s">
        <v>247</v>
      </c>
      <c r="B147" s="328"/>
      <c r="C147" s="328">
        <v>0</v>
      </c>
      <c r="D147" s="328">
        <v>0</v>
      </c>
      <c r="E147" s="328">
        <v>0</v>
      </c>
      <c r="F147" s="328">
        <v>0</v>
      </c>
      <c r="G147" s="328">
        <v>0</v>
      </c>
      <c r="H147" s="328">
        <v>0</v>
      </c>
      <c r="I147" s="328">
        <v>0</v>
      </c>
      <c r="J147" s="328">
        <v>0</v>
      </c>
      <c r="K147" s="328">
        <v>0</v>
      </c>
      <c r="L147" s="328">
        <v>0</v>
      </c>
      <c r="M147" s="328">
        <v>0</v>
      </c>
      <c r="N147" s="328">
        <v>0</v>
      </c>
      <c r="O147" s="328">
        <v>0</v>
      </c>
      <c r="P147" s="328">
        <v>0</v>
      </c>
      <c r="Q147" s="328">
        <v>0</v>
      </c>
      <c r="R147" s="328">
        <v>0</v>
      </c>
      <c r="S147" s="328">
        <v>0</v>
      </c>
      <c r="T147" s="328">
        <v>0</v>
      </c>
      <c r="U147" s="328">
        <v>0</v>
      </c>
      <c r="V147" s="328">
        <v>0</v>
      </c>
      <c r="W147" s="328">
        <v>0</v>
      </c>
      <c r="X147" s="328">
        <v>0</v>
      </c>
      <c r="Y147" s="328">
        <v>0</v>
      </c>
      <c r="Z147" s="328">
        <v>0</v>
      </c>
      <c r="AA147" s="328">
        <v>0</v>
      </c>
      <c r="AB147" s="328">
        <v>0</v>
      </c>
      <c r="AC147" s="328">
        <v>0</v>
      </c>
      <c r="AD147" s="328">
        <v>0</v>
      </c>
      <c r="AE147" s="328">
        <v>0</v>
      </c>
      <c r="AF147" s="328">
        <v>0</v>
      </c>
      <c r="AG147" s="328">
        <v>0</v>
      </c>
      <c r="AH147" s="328">
        <v>0</v>
      </c>
      <c r="AI147" s="328">
        <v>0</v>
      </c>
      <c r="AJ147" s="328">
        <v>0</v>
      </c>
      <c r="AK147" s="328">
        <v>0</v>
      </c>
      <c r="AL147" s="328">
        <v>0</v>
      </c>
      <c r="AM147" s="328">
        <v>0</v>
      </c>
      <c r="AN147" s="328">
        <v>0</v>
      </c>
      <c r="AO147" s="328">
        <v>0</v>
      </c>
      <c r="AP147" s="328">
        <v>0</v>
      </c>
      <c r="AQ147" s="328">
        <v>0</v>
      </c>
      <c r="AR147" s="328">
        <v>0</v>
      </c>
      <c r="AS147" s="328">
        <v>0</v>
      </c>
      <c r="AT147" s="328">
        <v>0</v>
      </c>
      <c r="AU147" s="328">
        <v>0</v>
      </c>
      <c r="AV147" s="328">
        <v>0</v>
      </c>
      <c r="AW147" s="328">
        <v>0</v>
      </c>
      <c r="AX147" s="328">
        <v>0</v>
      </c>
      <c r="AY147" s="328">
        <v>0</v>
      </c>
      <c r="AZ147" s="328">
        <v>0</v>
      </c>
      <c r="BA147" s="218"/>
      <c r="BB147" s="218"/>
      <c r="BC147" s="218"/>
      <c r="BD147" s="218"/>
      <c r="BE147" s="218"/>
      <c r="BF147" s="218"/>
    </row>
    <row r="148" spans="1:58" ht="17" x14ac:dyDescent="0.5">
      <c r="A148" s="333" t="s">
        <v>244</v>
      </c>
      <c r="B148" s="328"/>
      <c r="C148" s="335">
        <v>0</v>
      </c>
      <c r="D148" s="335">
        <v>0</v>
      </c>
      <c r="E148" s="335">
        <v>0</v>
      </c>
      <c r="F148" s="335">
        <v>0</v>
      </c>
      <c r="G148" s="335">
        <v>0</v>
      </c>
      <c r="H148" s="335">
        <v>0</v>
      </c>
      <c r="I148" s="335">
        <v>0</v>
      </c>
      <c r="J148" s="335">
        <v>0</v>
      </c>
      <c r="K148" s="335">
        <v>0</v>
      </c>
      <c r="L148" s="335">
        <v>0</v>
      </c>
      <c r="M148" s="335">
        <v>0</v>
      </c>
      <c r="N148" s="335">
        <v>0</v>
      </c>
      <c r="O148" s="335">
        <v>0</v>
      </c>
      <c r="P148" s="335">
        <v>0</v>
      </c>
      <c r="Q148" s="335">
        <v>0</v>
      </c>
      <c r="R148" s="335">
        <v>0</v>
      </c>
      <c r="S148" s="335">
        <v>0</v>
      </c>
      <c r="T148" s="335">
        <v>0</v>
      </c>
      <c r="U148" s="335">
        <v>0</v>
      </c>
      <c r="V148" s="335">
        <v>0</v>
      </c>
      <c r="W148" s="335">
        <v>0</v>
      </c>
      <c r="X148" s="335">
        <v>0</v>
      </c>
      <c r="Y148" s="335">
        <v>0</v>
      </c>
      <c r="Z148" s="335">
        <v>0</v>
      </c>
      <c r="AA148" s="335">
        <v>0</v>
      </c>
      <c r="AB148" s="335">
        <v>0</v>
      </c>
      <c r="AC148" s="335">
        <v>0</v>
      </c>
      <c r="AD148" s="335">
        <v>0</v>
      </c>
      <c r="AE148" s="335">
        <v>0</v>
      </c>
      <c r="AF148" s="335">
        <v>0</v>
      </c>
      <c r="AG148" s="335">
        <v>0</v>
      </c>
      <c r="AH148" s="335">
        <v>0</v>
      </c>
      <c r="AI148" s="335">
        <v>0</v>
      </c>
      <c r="AJ148" s="335">
        <v>0</v>
      </c>
      <c r="AK148" s="335">
        <v>0</v>
      </c>
      <c r="AL148" s="335">
        <v>0</v>
      </c>
      <c r="AM148" s="335">
        <v>0</v>
      </c>
      <c r="AN148" s="335">
        <v>0</v>
      </c>
      <c r="AO148" s="335">
        <v>0</v>
      </c>
      <c r="AP148" s="335">
        <v>0</v>
      </c>
      <c r="AQ148" s="335">
        <v>0</v>
      </c>
      <c r="AR148" s="335">
        <v>0</v>
      </c>
      <c r="AS148" s="335">
        <v>0</v>
      </c>
      <c r="AT148" s="335">
        <v>0</v>
      </c>
      <c r="AU148" s="335">
        <v>0</v>
      </c>
      <c r="AV148" s="335">
        <v>0</v>
      </c>
      <c r="AW148" s="335">
        <v>0</v>
      </c>
      <c r="AX148" s="335">
        <v>0</v>
      </c>
      <c r="AY148" s="335">
        <v>0</v>
      </c>
      <c r="AZ148" s="335">
        <v>0</v>
      </c>
      <c r="BA148" s="218"/>
      <c r="BB148" s="218"/>
      <c r="BC148" s="218"/>
      <c r="BD148" s="218"/>
      <c r="BE148" s="218"/>
      <c r="BF148" s="218"/>
    </row>
    <row r="149" spans="1:58" ht="15.5" x14ac:dyDescent="0.35">
      <c r="A149" s="338" t="s">
        <v>248</v>
      </c>
      <c r="B149" s="328"/>
      <c r="C149" s="339">
        <v>0</v>
      </c>
      <c r="D149" s="339">
        <v>0</v>
      </c>
      <c r="E149" s="339">
        <v>0</v>
      </c>
      <c r="F149" s="339">
        <v>0</v>
      </c>
      <c r="G149" s="339">
        <v>0</v>
      </c>
      <c r="H149" s="339">
        <v>0</v>
      </c>
      <c r="I149" s="339">
        <v>0</v>
      </c>
      <c r="J149" s="339">
        <v>0</v>
      </c>
      <c r="K149" s="339">
        <v>0</v>
      </c>
      <c r="L149" s="339">
        <v>0</v>
      </c>
      <c r="M149" s="339">
        <v>0</v>
      </c>
      <c r="N149" s="339">
        <v>0</v>
      </c>
      <c r="O149" s="339">
        <v>0</v>
      </c>
      <c r="P149" s="339">
        <v>0</v>
      </c>
      <c r="Q149" s="339">
        <v>0</v>
      </c>
      <c r="R149" s="339">
        <v>0</v>
      </c>
      <c r="S149" s="339">
        <v>0</v>
      </c>
      <c r="T149" s="339">
        <v>0</v>
      </c>
      <c r="U149" s="339">
        <v>0</v>
      </c>
      <c r="V149" s="339">
        <v>0</v>
      </c>
      <c r="W149" s="339">
        <v>0</v>
      </c>
      <c r="X149" s="339">
        <v>0</v>
      </c>
      <c r="Y149" s="339">
        <v>0</v>
      </c>
      <c r="Z149" s="339">
        <v>0</v>
      </c>
      <c r="AA149" s="339">
        <v>0</v>
      </c>
      <c r="AB149" s="339">
        <v>0</v>
      </c>
      <c r="AC149" s="339">
        <v>0</v>
      </c>
      <c r="AD149" s="339">
        <v>0</v>
      </c>
      <c r="AE149" s="339">
        <v>0</v>
      </c>
      <c r="AF149" s="339">
        <v>0</v>
      </c>
      <c r="AG149" s="339">
        <v>0</v>
      </c>
      <c r="AH149" s="339">
        <v>0</v>
      </c>
      <c r="AI149" s="339">
        <v>0</v>
      </c>
      <c r="AJ149" s="339">
        <v>0</v>
      </c>
      <c r="AK149" s="339">
        <v>0</v>
      </c>
      <c r="AL149" s="339">
        <v>0</v>
      </c>
      <c r="AM149" s="339">
        <v>0</v>
      </c>
      <c r="AN149" s="339">
        <v>0</v>
      </c>
      <c r="AO149" s="339">
        <v>0</v>
      </c>
      <c r="AP149" s="339">
        <v>0</v>
      </c>
      <c r="AQ149" s="339">
        <v>0</v>
      </c>
      <c r="AR149" s="339">
        <v>0</v>
      </c>
      <c r="AS149" s="339">
        <v>0</v>
      </c>
      <c r="AT149" s="339">
        <v>0</v>
      </c>
      <c r="AU149" s="339">
        <v>0</v>
      </c>
      <c r="AV149" s="339">
        <v>0</v>
      </c>
      <c r="AW149" s="339">
        <v>0</v>
      </c>
      <c r="AX149" s="339">
        <v>0</v>
      </c>
      <c r="AY149" s="339">
        <v>0</v>
      </c>
      <c r="AZ149" s="339">
        <v>0</v>
      </c>
      <c r="BA149" s="218"/>
      <c r="BB149" s="218"/>
      <c r="BC149" s="218"/>
      <c r="BD149" s="218"/>
      <c r="BE149" s="218"/>
      <c r="BF149" s="218"/>
    </row>
    <row r="150" spans="1:58" ht="15.5" x14ac:dyDescent="0.35">
      <c r="A150" s="338"/>
      <c r="B150" s="328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39"/>
      <c r="AP150" s="339"/>
      <c r="AQ150" s="339"/>
      <c r="AR150" s="339"/>
      <c r="AS150" s="339"/>
      <c r="AT150" s="339"/>
      <c r="AU150" s="339"/>
      <c r="AV150" s="339"/>
      <c r="AW150" s="339"/>
      <c r="AX150" s="339"/>
      <c r="AY150" s="339"/>
      <c r="AZ150" s="339"/>
      <c r="BA150" s="218"/>
      <c r="BB150" s="218"/>
      <c r="BC150" s="218"/>
      <c r="BD150" s="218"/>
      <c r="BE150" s="218"/>
      <c r="BF150" s="218"/>
    </row>
    <row r="151" spans="1:58" ht="15.5" x14ac:dyDescent="0.35">
      <c r="A151" s="343" t="s">
        <v>249</v>
      </c>
      <c r="B151" s="218"/>
      <c r="C151" s="355">
        <f t="shared" ref="C151:AH151" si="20">C142+C149</f>
        <v>0</v>
      </c>
      <c r="D151" s="355">
        <f t="shared" si="20"/>
        <v>0</v>
      </c>
      <c r="E151" s="355">
        <f t="shared" si="20"/>
        <v>5664.4736679999996</v>
      </c>
      <c r="F151" s="355">
        <f t="shared" si="20"/>
        <v>10903.765614</v>
      </c>
      <c r="G151" s="355">
        <f t="shared" si="20"/>
        <v>101.22022100000001</v>
      </c>
      <c r="H151" s="355">
        <f t="shared" si="20"/>
        <v>3686.8142080000002</v>
      </c>
      <c r="I151" s="355">
        <f t="shared" si="20"/>
        <v>3033.1286249999998</v>
      </c>
      <c r="J151" s="355">
        <f t="shared" si="20"/>
        <v>10024.793593</v>
      </c>
      <c r="K151" s="355">
        <f t="shared" si="20"/>
        <v>167.09083200000001</v>
      </c>
      <c r="L151" s="355">
        <f t="shared" si="20"/>
        <v>0</v>
      </c>
      <c r="M151" s="355">
        <f t="shared" si="20"/>
        <v>2948.3965199999998</v>
      </c>
      <c r="N151" s="355">
        <f t="shared" si="20"/>
        <v>0</v>
      </c>
      <c r="O151" s="355">
        <f t="shared" si="20"/>
        <v>0</v>
      </c>
      <c r="P151" s="355">
        <f t="shared" si="20"/>
        <v>28632.985748999999</v>
      </c>
      <c r="Q151" s="355">
        <f t="shared" si="20"/>
        <v>36489.389318999994</v>
      </c>
      <c r="R151" s="355">
        <f t="shared" si="20"/>
        <v>81223.186354000005</v>
      </c>
      <c r="S151" s="355">
        <f t="shared" si="20"/>
        <v>13126.082112</v>
      </c>
      <c r="T151" s="355">
        <f t="shared" si="20"/>
        <v>2421.5357300000005</v>
      </c>
      <c r="U151" s="355">
        <f t="shared" si="20"/>
        <v>16867.964677759999</v>
      </c>
      <c r="V151" s="355">
        <f t="shared" si="20"/>
        <v>6257.9800780000005</v>
      </c>
      <c r="W151" s="355">
        <f t="shared" si="20"/>
        <v>4666.1174850000007</v>
      </c>
      <c r="X151" s="355">
        <f t="shared" si="20"/>
        <v>0</v>
      </c>
      <c r="Y151" s="355">
        <f t="shared" si="20"/>
        <v>0</v>
      </c>
      <c r="Z151" s="355">
        <f t="shared" si="20"/>
        <v>0</v>
      </c>
      <c r="AA151" s="355">
        <f t="shared" si="20"/>
        <v>0</v>
      </c>
      <c r="AB151" s="355">
        <f t="shared" si="20"/>
        <v>0</v>
      </c>
      <c r="AC151" s="355">
        <f t="shared" si="20"/>
        <v>0</v>
      </c>
      <c r="AD151" s="355">
        <f t="shared" si="20"/>
        <v>0</v>
      </c>
      <c r="AE151" s="355">
        <f t="shared" si="20"/>
        <v>0</v>
      </c>
      <c r="AF151" s="355">
        <f t="shared" si="20"/>
        <v>0</v>
      </c>
      <c r="AG151" s="355">
        <f t="shared" si="20"/>
        <v>0</v>
      </c>
      <c r="AH151" s="355">
        <f t="shared" si="20"/>
        <v>0</v>
      </c>
      <c r="AI151" s="355">
        <f t="shared" ref="AI151:AZ151" si="21">AI142+AI149</f>
        <v>0</v>
      </c>
      <c r="AJ151" s="355">
        <f t="shared" si="21"/>
        <v>0</v>
      </c>
      <c r="AK151" s="355">
        <f t="shared" si="21"/>
        <v>0</v>
      </c>
      <c r="AL151" s="355">
        <f t="shared" si="21"/>
        <v>0</v>
      </c>
      <c r="AM151" s="355">
        <f t="shared" si="21"/>
        <v>0</v>
      </c>
      <c r="AN151" s="355">
        <f t="shared" si="21"/>
        <v>0</v>
      </c>
      <c r="AO151" s="355">
        <f t="shared" si="21"/>
        <v>0</v>
      </c>
      <c r="AP151" s="355">
        <f t="shared" si="21"/>
        <v>0</v>
      </c>
      <c r="AQ151" s="355">
        <f t="shared" si="21"/>
        <v>0</v>
      </c>
      <c r="AR151" s="355">
        <f t="shared" si="21"/>
        <v>0</v>
      </c>
      <c r="AS151" s="355">
        <f t="shared" si="21"/>
        <v>0</v>
      </c>
      <c r="AT151" s="355">
        <f t="shared" si="21"/>
        <v>0</v>
      </c>
      <c r="AU151" s="355">
        <f t="shared" si="21"/>
        <v>0</v>
      </c>
      <c r="AV151" s="355">
        <f t="shared" si="21"/>
        <v>0</v>
      </c>
      <c r="AW151" s="355">
        <f t="shared" si="21"/>
        <v>0</v>
      </c>
      <c r="AX151" s="355">
        <f t="shared" si="21"/>
        <v>0</v>
      </c>
      <c r="AY151" s="355">
        <f t="shared" si="21"/>
        <v>0</v>
      </c>
      <c r="AZ151" s="355">
        <f t="shared" si="21"/>
        <v>0</v>
      </c>
      <c r="BA151" s="218"/>
      <c r="BB151" s="218"/>
      <c r="BC151" s="218"/>
      <c r="BD151" s="218"/>
      <c r="BE151" s="218"/>
      <c r="BF151" s="218"/>
    </row>
    <row r="152" spans="1:58" x14ac:dyDescent="0.3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</row>
    <row r="153" spans="1:58" x14ac:dyDescent="0.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</row>
    <row r="154" spans="1:58" ht="18" x14ac:dyDescent="0.4">
      <c r="A154" s="326" t="s">
        <v>258</v>
      </c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</row>
    <row r="155" spans="1:58" ht="15.5" x14ac:dyDescent="0.35">
      <c r="A155" s="330" t="s">
        <v>241</v>
      </c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</row>
    <row r="156" spans="1:58" ht="15.5" x14ac:dyDescent="0.35">
      <c r="A156" s="333" t="s">
        <v>242</v>
      </c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</row>
    <row r="157" spans="1:58" ht="15.5" x14ac:dyDescent="0.35">
      <c r="A157" s="334" t="s">
        <v>96</v>
      </c>
      <c r="B157" s="218"/>
      <c r="C157" s="329">
        <f t="shared" ref="C157:AH157" si="22">C115+C136</f>
        <v>0</v>
      </c>
      <c r="D157" s="329">
        <f t="shared" si="22"/>
        <v>0</v>
      </c>
      <c r="E157" s="329">
        <f t="shared" si="22"/>
        <v>0</v>
      </c>
      <c r="F157" s="329">
        <f t="shared" si="22"/>
        <v>0</v>
      </c>
      <c r="G157" s="329">
        <f t="shared" si="22"/>
        <v>0</v>
      </c>
      <c r="H157" s="329">
        <f t="shared" si="22"/>
        <v>0</v>
      </c>
      <c r="I157" s="329">
        <f t="shared" si="22"/>
        <v>0</v>
      </c>
      <c r="J157" s="329">
        <f t="shared" si="22"/>
        <v>0</v>
      </c>
      <c r="K157" s="329">
        <f t="shared" si="22"/>
        <v>0</v>
      </c>
      <c r="L157" s="329">
        <f t="shared" si="22"/>
        <v>0</v>
      </c>
      <c r="M157" s="329">
        <f t="shared" si="22"/>
        <v>0</v>
      </c>
      <c r="N157" s="329">
        <f t="shared" si="22"/>
        <v>0</v>
      </c>
      <c r="O157" s="329">
        <f t="shared" si="22"/>
        <v>0</v>
      </c>
      <c r="P157" s="329">
        <f t="shared" si="22"/>
        <v>0</v>
      </c>
      <c r="Q157" s="329">
        <f t="shared" si="22"/>
        <v>0</v>
      </c>
      <c r="R157" s="329">
        <f t="shared" si="22"/>
        <v>0</v>
      </c>
      <c r="S157" s="329">
        <f t="shared" si="22"/>
        <v>0</v>
      </c>
      <c r="T157" s="329">
        <f t="shared" si="22"/>
        <v>0</v>
      </c>
      <c r="U157" s="329">
        <f t="shared" si="22"/>
        <v>0</v>
      </c>
      <c r="V157" s="329">
        <f t="shared" si="22"/>
        <v>0</v>
      </c>
      <c r="W157" s="329">
        <f t="shared" si="22"/>
        <v>0</v>
      </c>
      <c r="X157" s="329">
        <f t="shared" si="22"/>
        <v>0</v>
      </c>
      <c r="Y157" s="329">
        <f t="shared" si="22"/>
        <v>0</v>
      </c>
      <c r="Z157" s="329">
        <f t="shared" si="22"/>
        <v>0</v>
      </c>
      <c r="AA157" s="329">
        <f t="shared" si="22"/>
        <v>0</v>
      </c>
      <c r="AB157" s="329">
        <f t="shared" si="22"/>
        <v>0</v>
      </c>
      <c r="AC157" s="329">
        <f t="shared" si="22"/>
        <v>0</v>
      </c>
      <c r="AD157" s="329">
        <f t="shared" si="22"/>
        <v>0</v>
      </c>
      <c r="AE157" s="329">
        <f t="shared" si="22"/>
        <v>0</v>
      </c>
      <c r="AF157" s="329">
        <f t="shared" si="22"/>
        <v>0</v>
      </c>
      <c r="AG157" s="329">
        <f t="shared" si="22"/>
        <v>0</v>
      </c>
      <c r="AH157" s="329">
        <f t="shared" si="22"/>
        <v>0</v>
      </c>
      <c r="AI157" s="329">
        <f t="shared" ref="AI157:AZ157" si="23">AI115+AI136</f>
        <v>0</v>
      </c>
      <c r="AJ157" s="329">
        <f t="shared" si="23"/>
        <v>0</v>
      </c>
      <c r="AK157" s="329">
        <f t="shared" si="23"/>
        <v>0</v>
      </c>
      <c r="AL157" s="329">
        <f t="shared" si="23"/>
        <v>0</v>
      </c>
      <c r="AM157" s="329">
        <f t="shared" si="23"/>
        <v>0</v>
      </c>
      <c r="AN157" s="329">
        <f t="shared" si="23"/>
        <v>0</v>
      </c>
      <c r="AO157" s="329">
        <f t="shared" si="23"/>
        <v>0</v>
      </c>
      <c r="AP157" s="329">
        <f t="shared" si="23"/>
        <v>0</v>
      </c>
      <c r="AQ157" s="329">
        <f t="shared" si="23"/>
        <v>0</v>
      </c>
      <c r="AR157" s="329">
        <f t="shared" si="23"/>
        <v>0</v>
      </c>
      <c r="AS157" s="329">
        <f t="shared" si="23"/>
        <v>0</v>
      </c>
      <c r="AT157" s="329">
        <f t="shared" si="23"/>
        <v>0</v>
      </c>
      <c r="AU157" s="329">
        <f t="shared" si="23"/>
        <v>0</v>
      </c>
      <c r="AV157" s="329">
        <f t="shared" si="23"/>
        <v>0</v>
      </c>
      <c r="AW157" s="329">
        <f t="shared" si="23"/>
        <v>0</v>
      </c>
      <c r="AX157" s="329">
        <f t="shared" si="23"/>
        <v>0</v>
      </c>
      <c r="AY157" s="329">
        <f t="shared" si="23"/>
        <v>0</v>
      </c>
      <c r="AZ157" s="329">
        <f t="shared" si="23"/>
        <v>0</v>
      </c>
      <c r="BA157" s="218"/>
      <c r="BB157" s="218"/>
      <c r="BC157" s="218"/>
      <c r="BD157" s="218"/>
      <c r="BE157" s="218"/>
      <c r="BF157" s="218"/>
    </row>
    <row r="158" spans="1:58" ht="15.5" x14ac:dyDescent="0.35">
      <c r="A158" s="334" t="s">
        <v>97</v>
      </c>
      <c r="B158" s="218"/>
      <c r="C158" s="329">
        <f t="shared" ref="C158:AH158" si="24">C116+C137</f>
        <v>23.005178999999998</v>
      </c>
      <c r="D158" s="329">
        <f t="shared" si="24"/>
        <v>31.382092999999998</v>
      </c>
      <c r="E158" s="329">
        <f t="shared" si="24"/>
        <v>53.631325000000004</v>
      </c>
      <c r="F158" s="329">
        <f t="shared" si="24"/>
        <v>260.883488</v>
      </c>
      <c r="G158" s="329">
        <f t="shared" si="24"/>
        <v>13.956799999999999</v>
      </c>
      <c r="H158" s="329">
        <f t="shared" si="24"/>
        <v>16.084992</v>
      </c>
      <c r="I158" s="329">
        <f t="shared" si="24"/>
        <v>175.56570999999997</v>
      </c>
      <c r="J158" s="329">
        <f t="shared" si="24"/>
        <v>111.548118</v>
      </c>
      <c r="K158" s="329">
        <f t="shared" si="24"/>
        <v>0.65316600000000002</v>
      </c>
      <c r="L158" s="329">
        <f t="shared" si="24"/>
        <v>0</v>
      </c>
      <c r="M158" s="329">
        <f t="shared" si="24"/>
        <v>37.078327000000002</v>
      </c>
      <c r="N158" s="329">
        <f t="shared" si="24"/>
        <v>0</v>
      </c>
      <c r="O158" s="329">
        <f t="shared" si="24"/>
        <v>0</v>
      </c>
      <c r="P158" s="329">
        <f t="shared" si="24"/>
        <v>712.64227800000026</v>
      </c>
      <c r="Q158" s="329">
        <f t="shared" si="24"/>
        <v>1119.62805</v>
      </c>
      <c r="R158" s="329">
        <f t="shared" si="24"/>
        <v>2253.09789</v>
      </c>
      <c r="S158" s="329">
        <f t="shared" si="24"/>
        <v>564.51542400000005</v>
      </c>
      <c r="T158" s="329">
        <f t="shared" si="24"/>
        <v>0</v>
      </c>
      <c r="U158" s="329">
        <f t="shared" si="24"/>
        <v>14.630288</v>
      </c>
      <c r="V158" s="329">
        <f t="shared" si="24"/>
        <v>0</v>
      </c>
      <c r="W158" s="329">
        <f t="shared" si="24"/>
        <v>22.015500000000003</v>
      </c>
      <c r="X158" s="329">
        <f t="shared" si="24"/>
        <v>0</v>
      </c>
      <c r="Y158" s="329">
        <f t="shared" si="24"/>
        <v>0</v>
      </c>
      <c r="Z158" s="329">
        <f t="shared" si="24"/>
        <v>0</v>
      </c>
      <c r="AA158" s="329">
        <f t="shared" si="24"/>
        <v>0</v>
      </c>
      <c r="AB158" s="329">
        <f t="shared" si="24"/>
        <v>0</v>
      </c>
      <c r="AC158" s="329">
        <f t="shared" si="24"/>
        <v>0</v>
      </c>
      <c r="AD158" s="329">
        <f t="shared" si="24"/>
        <v>0</v>
      </c>
      <c r="AE158" s="329">
        <f t="shared" si="24"/>
        <v>0</v>
      </c>
      <c r="AF158" s="329">
        <f t="shared" si="24"/>
        <v>0</v>
      </c>
      <c r="AG158" s="329">
        <f t="shared" si="24"/>
        <v>0</v>
      </c>
      <c r="AH158" s="329">
        <f t="shared" si="24"/>
        <v>0</v>
      </c>
      <c r="AI158" s="329">
        <f t="shared" ref="AI158:AZ158" si="25">AI116+AI137</f>
        <v>0</v>
      </c>
      <c r="AJ158" s="329">
        <f t="shared" si="25"/>
        <v>0</v>
      </c>
      <c r="AK158" s="329">
        <f t="shared" si="25"/>
        <v>0</v>
      </c>
      <c r="AL158" s="329">
        <f t="shared" si="25"/>
        <v>0</v>
      </c>
      <c r="AM158" s="329">
        <f t="shared" si="25"/>
        <v>0</v>
      </c>
      <c r="AN158" s="329">
        <f t="shared" si="25"/>
        <v>0</v>
      </c>
      <c r="AO158" s="329">
        <f t="shared" si="25"/>
        <v>0</v>
      </c>
      <c r="AP158" s="329">
        <f t="shared" si="25"/>
        <v>0</v>
      </c>
      <c r="AQ158" s="329">
        <f t="shared" si="25"/>
        <v>0</v>
      </c>
      <c r="AR158" s="329">
        <f t="shared" si="25"/>
        <v>0</v>
      </c>
      <c r="AS158" s="329">
        <f t="shared" si="25"/>
        <v>0</v>
      </c>
      <c r="AT158" s="329">
        <f t="shared" si="25"/>
        <v>0</v>
      </c>
      <c r="AU158" s="329">
        <f t="shared" si="25"/>
        <v>0</v>
      </c>
      <c r="AV158" s="329">
        <f t="shared" si="25"/>
        <v>0</v>
      </c>
      <c r="AW158" s="329">
        <f t="shared" si="25"/>
        <v>0</v>
      </c>
      <c r="AX158" s="329">
        <f t="shared" si="25"/>
        <v>0</v>
      </c>
      <c r="AY158" s="329">
        <f t="shared" si="25"/>
        <v>0</v>
      </c>
      <c r="AZ158" s="329">
        <f t="shared" si="25"/>
        <v>0</v>
      </c>
      <c r="BA158" s="218"/>
      <c r="BB158" s="218"/>
      <c r="BC158" s="218"/>
      <c r="BD158" s="218"/>
      <c r="BE158" s="218"/>
      <c r="BF158" s="218"/>
    </row>
    <row r="159" spans="1:58" ht="15.5" x14ac:dyDescent="0.35">
      <c r="A159" s="334" t="s">
        <v>98</v>
      </c>
      <c r="B159" s="218"/>
      <c r="C159" s="329">
        <f t="shared" ref="C159:AH159" si="26">C117+C138</f>
        <v>4216.3865619999997</v>
      </c>
      <c r="D159" s="329">
        <f t="shared" si="26"/>
        <v>1738.5915090000001</v>
      </c>
      <c r="E159" s="329">
        <f t="shared" si="26"/>
        <v>4185.1715759999997</v>
      </c>
      <c r="F159" s="329">
        <f t="shared" si="26"/>
        <v>10342.71716</v>
      </c>
      <c r="G159" s="329">
        <f t="shared" si="26"/>
        <v>426.88399200000003</v>
      </c>
      <c r="H159" s="329">
        <f t="shared" si="26"/>
        <v>2681.8133760000001</v>
      </c>
      <c r="I159" s="329">
        <f t="shared" si="26"/>
        <v>1920.5462550000002</v>
      </c>
      <c r="J159" s="329">
        <f t="shared" si="26"/>
        <v>18567.568836999999</v>
      </c>
      <c r="K159" s="329">
        <f t="shared" si="26"/>
        <v>28911.319768000005</v>
      </c>
      <c r="L159" s="329">
        <f t="shared" si="26"/>
        <v>7551.3597440000003</v>
      </c>
      <c r="M159" s="329">
        <f t="shared" si="26"/>
        <v>1654.9878580000002</v>
      </c>
      <c r="N159" s="329">
        <f t="shared" si="26"/>
        <v>1557.7587960000001</v>
      </c>
      <c r="O159" s="329">
        <f t="shared" si="26"/>
        <v>2565.7654050000001</v>
      </c>
      <c r="P159" s="329">
        <f t="shared" si="26"/>
        <v>31969.702057999999</v>
      </c>
      <c r="Q159" s="329">
        <f t="shared" si="26"/>
        <v>23128.917893000005</v>
      </c>
      <c r="R159" s="329">
        <f t="shared" si="26"/>
        <v>53317.734423000002</v>
      </c>
      <c r="S159" s="329">
        <f t="shared" si="26"/>
        <v>8407.7498880000003</v>
      </c>
      <c r="T159" s="329">
        <f t="shared" si="26"/>
        <v>1902.607565</v>
      </c>
      <c r="U159" s="329">
        <f t="shared" si="26"/>
        <v>13577.791689000001</v>
      </c>
      <c r="V159" s="329">
        <f t="shared" si="26"/>
        <v>5221.6050762800005</v>
      </c>
      <c r="W159" s="329">
        <f t="shared" si="26"/>
        <v>3971.9687700000004</v>
      </c>
      <c r="X159" s="329">
        <f t="shared" si="26"/>
        <v>0</v>
      </c>
      <c r="Y159" s="329">
        <f t="shared" si="26"/>
        <v>0</v>
      </c>
      <c r="Z159" s="329">
        <f t="shared" si="26"/>
        <v>0</v>
      </c>
      <c r="AA159" s="329">
        <f t="shared" si="26"/>
        <v>0</v>
      </c>
      <c r="AB159" s="329">
        <f t="shared" si="26"/>
        <v>0</v>
      </c>
      <c r="AC159" s="329">
        <f t="shared" si="26"/>
        <v>0</v>
      </c>
      <c r="AD159" s="329">
        <f t="shared" si="26"/>
        <v>0</v>
      </c>
      <c r="AE159" s="329">
        <f t="shared" si="26"/>
        <v>0</v>
      </c>
      <c r="AF159" s="329">
        <f t="shared" si="26"/>
        <v>0</v>
      </c>
      <c r="AG159" s="329">
        <f t="shared" si="26"/>
        <v>0</v>
      </c>
      <c r="AH159" s="329">
        <f t="shared" si="26"/>
        <v>0</v>
      </c>
      <c r="AI159" s="329">
        <f t="shared" ref="AI159:AZ159" si="27">AI117+AI138</f>
        <v>0</v>
      </c>
      <c r="AJ159" s="329">
        <f t="shared" si="27"/>
        <v>0</v>
      </c>
      <c r="AK159" s="329">
        <f t="shared" si="27"/>
        <v>0</v>
      </c>
      <c r="AL159" s="329">
        <f t="shared" si="27"/>
        <v>0</v>
      </c>
      <c r="AM159" s="329">
        <f t="shared" si="27"/>
        <v>0</v>
      </c>
      <c r="AN159" s="329">
        <f t="shared" si="27"/>
        <v>0</v>
      </c>
      <c r="AO159" s="329">
        <f t="shared" si="27"/>
        <v>0</v>
      </c>
      <c r="AP159" s="329">
        <f t="shared" si="27"/>
        <v>0</v>
      </c>
      <c r="AQ159" s="329">
        <f t="shared" si="27"/>
        <v>0</v>
      </c>
      <c r="AR159" s="329">
        <f t="shared" si="27"/>
        <v>0</v>
      </c>
      <c r="AS159" s="329">
        <f t="shared" si="27"/>
        <v>0</v>
      </c>
      <c r="AT159" s="329">
        <f t="shared" si="27"/>
        <v>0</v>
      </c>
      <c r="AU159" s="329">
        <f t="shared" si="27"/>
        <v>0</v>
      </c>
      <c r="AV159" s="329">
        <f t="shared" si="27"/>
        <v>0</v>
      </c>
      <c r="AW159" s="329">
        <f t="shared" si="27"/>
        <v>0</v>
      </c>
      <c r="AX159" s="329">
        <f t="shared" si="27"/>
        <v>0</v>
      </c>
      <c r="AY159" s="329">
        <f t="shared" si="27"/>
        <v>0</v>
      </c>
      <c r="AZ159" s="329">
        <f t="shared" si="27"/>
        <v>0</v>
      </c>
      <c r="BA159" s="218"/>
      <c r="BB159" s="218"/>
      <c r="BC159" s="218"/>
      <c r="BD159" s="218"/>
      <c r="BE159" s="218"/>
      <c r="BF159" s="218"/>
    </row>
    <row r="160" spans="1:58" ht="17" x14ac:dyDescent="0.5">
      <c r="A160" s="334" t="s">
        <v>99</v>
      </c>
      <c r="B160" s="218"/>
      <c r="C160" s="336">
        <f t="shared" ref="C160:AH160" si="28">C118+C139</f>
        <v>3871.8329790000003</v>
      </c>
      <c r="D160" s="336">
        <f t="shared" si="28"/>
        <v>2768.0893750000005</v>
      </c>
      <c r="E160" s="336">
        <f t="shared" si="28"/>
        <v>3330.7909570000002</v>
      </c>
      <c r="F160" s="336">
        <f t="shared" si="28"/>
        <v>11605.281642000002</v>
      </c>
      <c r="G160" s="336">
        <f t="shared" si="28"/>
        <v>3795.7595179999994</v>
      </c>
      <c r="H160" s="336">
        <f t="shared" si="28"/>
        <v>643.95020800000009</v>
      </c>
      <c r="I160" s="336">
        <f t="shared" si="28"/>
        <v>902.5799300000001</v>
      </c>
      <c r="J160" s="336">
        <f t="shared" si="28"/>
        <v>26556.113872999998</v>
      </c>
      <c r="K160" s="336">
        <f t="shared" si="28"/>
        <v>54697.986169000003</v>
      </c>
      <c r="L160" s="336">
        <f t="shared" si="28"/>
        <v>14016.852910000001</v>
      </c>
      <c r="M160" s="336">
        <f t="shared" si="28"/>
        <v>944.36762300000021</v>
      </c>
      <c r="N160" s="336">
        <f t="shared" si="28"/>
        <v>8359.5621069999997</v>
      </c>
      <c r="O160" s="336">
        <f t="shared" si="28"/>
        <v>18213.312512000004</v>
      </c>
      <c r="P160" s="336">
        <f t="shared" si="28"/>
        <v>26868.083647000003</v>
      </c>
      <c r="Q160" s="336">
        <f t="shared" si="28"/>
        <v>12240.283293</v>
      </c>
      <c r="R160" s="336">
        <f t="shared" si="28"/>
        <v>25650.11493</v>
      </c>
      <c r="S160" s="336">
        <f t="shared" si="28"/>
        <v>4153.8168000000005</v>
      </c>
      <c r="T160" s="336">
        <f t="shared" si="28"/>
        <v>518.80531500000006</v>
      </c>
      <c r="U160" s="336">
        <f t="shared" si="28"/>
        <v>3227.6659317599997</v>
      </c>
      <c r="V160" s="336">
        <f t="shared" si="28"/>
        <v>1036.37500172</v>
      </c>
      <c r="W160" s="336">
        <f t="shared" si="28"/>
        <v>672.13321499999995</v>
      </c>
      <c r="X160" s="336">
        <f t="shared" si="28"/>
        <v>0</v>
      </c>
      <c r="Y160" s="336">
        <f t="shared" si="28"/>
        <v>0</v>
      </c>
      <c r="Z160" s="336">
        <f t="shared" si="28"/>
        <v>0</v>
      </c>
      <c r="AA160" s="336">
        <f t="shared" si="28"/>
        <v>0</v>
      </c>
      <c r="AB160" s="336">
        <f t="shared" si="28"/>
        <v>0</v>
      </c>
      <c r="AC160" s="336">
        <f t="shared" si="28"/>
        <v>0</v>
      </c>
      <c r="AD160" s="336">
        <f t="shared" si="28"/>
        <v>0</v>
      </c>
      <c r="AE160" s="336">
        <f t="shared" si="28"/>
        <v>0</v>
      </c>
      <c r="AF160" s="336">
        <f t="shared" si="28"/>
        <v>0</v>
      </c>
      <c r="AG160" s="336">
        <f t="shared" si="28"/>
        <v>0</v>
      </c>
      <c r="AH160" s="336">
        <f t="shared" si="28"/>
        <v>0</v>
      </c>
      <c r="AI160" s="336">
        <f t="shared" ref="AI160:AZ160" si="29">AI118+AI139</f>
        <v>0</v>
      </c>
      <c r="AJ160" s="336">
        <f t="shared" si="29"/>
        <v>0</v>
      </c>
      <c r="AK160" s="336">
        <f t="shared" si="29"/>
        <v>0</v>
      </c>
      <c r="AL160" s="336">
        <f t="shared" si="29"/>
        <v>0</v>
      </c>
      <c r="AM160" s="336">
        <f t="shared" si="29"/>
        <v>0</v>
      </c>
      <c r="AN160" s="336">
        <f t="shared" si="29"/>
        <v>0</v>
      </c>
      <c r="AO160" s="336">
        <f t="shared" si="29"/>
        <v>0</v>
      </c>
      <c r="AP160" s="336">
        <f t="shared" si="29"/>
        <v>0</v>
      </c>
      <c r="AQ160" s="336">
        <f t="shared" si="29"/>
        <v>0</v>
      </c>
      <c r="AR160" s="336">
        <f t="shared" si="29"/>
        <v>0</v>
      </c>
      <c r="AS160" s="336">
        <f t="shared" si="29"/>
        <v>0</v>
      </c>
      <c r="AT160" s="336">
        <f t="shared" si="29"/>
        <v>0</v>
      </c>
      <c r="AU160" s="336">
        <f t="shared" si="29"/>
        <v>0</v>
      </c>
      <c r="AV160" s="336">
        <f t="shared" si="29"/>
        <v>0</v>
      </c>
      <c r="AW160" s="336">
        <f t="shared" si="29"/>
        <v>0</v>
      </c>
      <c r="AX160" s="336">
        <f t="shared" si="29"/>
        <v>0</v>
      </c>
      <c r="AY160" s="336">
        <f t="shared" si="29"/>
        <v>0</v>
      </c>
      <c r="AZ160" s="336">
        <f t="shared" si="29"/>
        <v>0</v>
      </c>
      <c r="BA160" s="218"/>
      <c r="BB160" s="218"/>
      <c r="BC160" s="218"/>
      <c r="BD160" s="218"/>
      <c r="BE160" s="218"/>
      <c r="BF160" s="218"/>
    </row>
    <row r="161" spans="1:58" ht="15.5" x14ac:dyDescent="0.35">
      <c r="A161" s="337" t="s">
        <v>243</v>
      </c>
      <c r="B161" s="218"/>
      <c r="C161" s="329">
        <f t="shared" ref="C161:AH161" si="30">C119+C140</f>
        <v>8111.2247200000002</v>
      </c>
      <c r="D161" s="329">
        <f t="shared" si="30"/>
        <v>4538.0629769999996</v>
      </c>
      <c r="E161" s="329">
        <f t="shared" si="30"/>
        <v>7569.5938579999993</v>
      </c>
      <c r="F161" s="329">
        <f t="shared" si="30"/>
        <v>22208.882290000001</v>
      </c>
      <c r="G161" s="329">
        <f t="shared" si="30"/>
        <v>4236.6003099999998</v>
      </c>
      <c r="H161" s="329">
        <f t="shared" si="30"/>
        <v>3341.8485760000003</v>
      </c>
      <c r="I161" s="329">
        <f t="shared" si="30"/>
        <v>2998.6918949999999</v>
      </c>
      <c r="J161" s="329">
        <f t="shared" si="30"/>
        <v>45235.230828</v>
      </c>
      <c r="K161" s="329">
        <f t="shared" si="30"/>
        <v>83609.959103000001</v>
      </c>
      <c r="L161" s="329">
        <f t="shared" si="30"/>
        <v>21568.212654000003</v>
      </c>
      <c r="M161" s="329">
        <f t="shared" si="30"/>
        <v>2636.4338079999998</v>
      </c>
      <c r="N161" s="329">
        <f t="shared" si="30"/>
        <v>9917.3209029999998</v>
      </c>
      <c r="O161" s="329">
        <f t="shared" si="30"/>
        <v>20779.077917000002</v>
      </c>
      <c r="P161" s="329">
        <f t="shared" si="30"/>
        <v>59550.427983000001</v>
      </c>
      <c r="Q161" s="329">
        <f t="shared" si="30"/>
        <v>36488.829235999998</v>
      </c>
      <c r="R161" s="329">
        <f t="shared" si="30"/>
        <v>81220.947243000002</v>
      </c>
      <c r="S161" s="329">
        <f t="shared" si="30"/>
        <v>13126.082112</v>
      </c>
      <c r="T161" s="329">
        <f t="shared" si="30"/>
        <v>2421.4128800000003</v>
      </c>
      <c r="U161" s="329">
        <f t="shared" si="30"/>
        <v>16820.087908760001</v>
      </c>
      <c r="V161" s="329">
        <f t="shared" si="30"/>
        <v>6257.9800780000005</v>
      </c>
      <c r="W161" s="329">
        <f t="shared" si="30"/>
        <v>4666.1174850000007</v>
      </c>
      <c r="X161" s="329">
        <f t="shared" si="30"/>
        <v>0</v>
      </c>
      <c r="Y161" s="329">
        <f t="shared" si="30"/>
        <v>0</v>
      </c>
      <c r="Z161" s="329">
        <f t="shared" si="30"/>
        <v>0</v>
      </c>
      <c r="AA161" s="329">
        <f t="shared" si="30"/>
        <v>0</v>
      </c>
      <c r="AB161" s="329">
        <f t="shared" si="30"/>
        <v>0</v>
      </c>
      <c r="AC161" s="329">
        <f t="shared" si="30"/>
        <v>0</v>
      </c>
      <c r="AD161" s="329">
        <f t="shared" si="30"/>
        <v>0</v>
      </c>
      <c r="AE161" s="329">
        <f t="shared" si="30"/>
        <v>0</v>
      </c>
      <c r="AF161" s="329">
        <f t="shared" si="30"/>
        <v>0</v>
      </c>
      <c r="AG161" s="329">
        <f t="shared" si="30"/>
        <v>0</v>
      </c>
      <c r="AH161" s="329">
        <f t="shared" si="30"/>
        <v>0</v>
      </c>
      <c r="AI161" s="329">
        <f t="shared" ref="AI161:AZ161" si="31">AI119+AI140</f>
        <v>0</v>
      </c>
      <c r="AJ161" s="329">
        <f t="shared" si="31"/>
        <v>0</v>
      </c>
      <c r="AK161" s="329">
        <f t="shared" si="31"/>
        <v>0</v>
      </c>
      <c r="AL161" s="329">
        <f t="shared" si="31"/>
        <v>0</v>
      </c>
      <c r="AM161" s="329">
        <f t="shared" si="31"/>
        <v>0</v>
      </c>
      <c r="AN161" s="329">
        <f t="shared" si="31"/>
        <v>0</v>
      </c>
      <c r="AO161" s="329">
        <f t="shared" si="31"/>
        <v>0</v>
      </c>
      <c r="AP161" s="329">
        <f t="shared" si="31"/>
        <v>0</v>
      </c>
      <c r="AQ161" s="329">
        <f t="shared" si="31"/>
        <v>0</v>
      </c>
      <c r="AR161" s="329">
        <f t="shared" si="31"/>
        <v>0</v>
      </c>
      <c r="AS161" s="329">
        <f t="shared" si="31"/>
        <v>0</v>
      </c>
      <c r="AT161" s="329">
        <f t="shared" si="31"/>
        <v>0</v>
      </c>
      <c r="AU161" s="329">
        <f t="shared" si="31"/>
        <v>0</v>
      </c>
      <c r="AV161" s="329">
        <f t="shared" si="31"/>
        <v>0</v>
      </c>
      <c r="AW161" s="329">
        <f t="shared" si="31"/>
        <v>0</v>
      </c>
      <c r="AX161" s="329">
        <f t="shared" si="31"/>
        <v>0</v>
      </c>
      <c r="AY161" s="329">
        <f t="shared" si="31"/>
        <v>0</v>
      </c>
      <c r="AZ161" s="329">
        <f t="shared" si="31"/>
        <v>0</v>
      </c>
      <c r="BA161" s="218"/>
      <c r="BB161" s="218"/>
      <c r="BC161" s="218"/>
      <c r="BD161" s="218"/>
      <c r="BE161" s="218"/>
      <c r="BF161" s="218"/>
    </row>
    <row r="162" spans="1:58" ht="17" x14ac:dyDescent="0.5">
      <c r="A162" s="333" t="s">
        <v>244</v>
      </c>
      <c r="B162" s="218"/>
      <c r="C162" s="336">
        <f t="shared" ref="C162:AH162" si="32">C120+C141</f>
        <v>1813.2521950000003</v>
      </c>
      <c r="D162" s="336">
        <f t="shared" si="32"/>
        <v>1376.011141</v>
      </c>
      <c r="E162" s="336">
        <f t="shared" si="32"/>
        <v>1188.8774000000001</v>
      </c>
      <c r="F162" s="336">
        <f t="shared" si="32"/>
        <v>3668.0059240000005</v>
      </c>
      <c r="G162" s="336">
        <f t="shared" si="32"/>
        <v>1631.980859</v>
      </c>
      <c r="H162" s="336">
        <f t="shared" si="32"/>
        <v>344.96563200000003</v>
      </c>
      <c r="I162" s="336">
        <f t="shared" si="32"/>
        <v>34.436729999999997</v>
      </c>
      <c r="J162" s="336">
        <f t="shared" si="32"/>
        <v>217.93124299999999</v>
      </c>
      <c r="K162" s="336">
        <f t="shared" si="32"/>
        <v>286.19004699999999</v>
      </c>
      <c r="L162" s="336">
        <f t="shared" si="32"/>
        <v>696.73339199999998</v>
      </c>
      <c r="M162" s="336">
        <f t="shared" si="32"/>
        <v>311.96271200000001</v>
      </c>
      <c r="N162" s="336">
        <f t="shared" si="32"/>
        <v>1972.5661710000002</v>
      </c>
      <c r="O162" s="336">
        <f t="shared" si="32"/>
        <v>4763.2593500000003</v>
      </c>
      <c r="P162" s="336">
        <f t="shared" si="32"/>
        <v>2392.0076609999996</v>
      </c>
      <c r="Q162" s="336">
        <f t="shared" si="32"/>
        <v>0.560083</v>
      </c>
      <c r="R162" s="336">
        <f t="shared" si="32"/>
        <v>2.2391110000000003</v>
      </c>
      <c r="S162" s="336">
        <f t="shared" si="32"/>
        <v>0</v>
      </c>
      <c r="T162" s="336">
        <f t="shared" si="32"/>
        <v>0.12285</v>
      </c>
      <c r="U162" s="336">
        <f t="shared" si="32"/>
        <v>47.876769000000003</v>
      </c>
      <c r="V162" s="336">
        <f t="shared" si="32"/>
        <v>0</v>
      </c>
      <c r="W162" s="336">
        <f t="shared" si="32"/>
        <v>0</v>
      </c>
      <c r="X162" s="336">
        <f t="shared" si="32"/>
        <v>0</v>
      </c>
      <c r="Y162" s="336">
        <f t="shared" si="32"/>
        <v>0</v>
      </c>
      <c r="Z162" s="336">
        <f t="shared" si="32"/>
        <v>0</v>
      </c>
      <c r="AA162" s="336">
        <f t="shared" si="32"/>
        <v>0</v>
      </c>
      <c r="AB162" s="336">
        <f t="shared" si="32"/>
        <v>0</v>
      </c>
      <c r="AC162" s="336">
        <f t="shared" si="32"/>
        <v>0</v>
      </c>
      <c r="AD162" s="336">
        <f t="shared" si="32"/>
        <v>0</v>
      </c>
      <c r="AE162" s="336">
        <f t="shared" si="32"/>
        <v>0</v>
      </c>
      <c r="AF162" s="336">
        <f t="shared" si="32"/>
        <v>0</v>
      </c>
      <c r="AG162" s="336">
        <f t="shared" si="32"/>
        <v>0</v>
      </c>
      <c r="AH162" s="336">
        <f t="shared" si="32"/>
        <v>0</v>
      </c>
      <c r="AI162" s="336">
        <f t="shared" ref="AI162:AZ162" si="33">AI120+AI141</f>
        <v>0</v>
      </c>
      <c r="AJ162" s="336">
        <f t="shared" si="33"/>
        <v>0</v>
      </c>
      <c r="AK162" s="336">
        <f t="shared" si="33"/>
        <v>0</v>
      </c>
      <c r="AL162" s="336">
        <f t="shared" si="33"/>
        <v>0</v>
      </c>
      <c r="AM162" s="336">
        <f t="shared" si="33"/>
        <v>0</v>
      </c>
      <c r="AN162" s="336">
        <f t="shared" si="33"/>
        <v>0</v>
      </c>
      <c r="AO162" s="336">
        <f t="shared" si="33"/>
        <v>0</v>
      </c>
      <c r="AP162" s="336">
        <f t="shared" si="33"/>
        <v>0</v>
      </c>
      <c r="AQ162" s="336">
        <f t="shared" si="33"/>
        <v>0</v>
      </c>
      <c r="AR162" s="336">
        <f t="shared" si="33"/>
        <v>0</v>
      </c>
      <c r="AS162" s="336">
        <f t="shared" si="33"/>
        <v>0</v>
      </c>
      <c r="AT162" s="336">
        <f t="shared" si="33"/>
        <v>0</v>
      </c>
      <c r="AU162" s="336">
        <f t="shared" si="33"/>
        <v>0</v>
      </c>
      <c r="AV162" s="336">
        <f t="shared" si="33"/>
        <v>0</v>
      </c>
      <c r="AW162" s="336">
        <f t="shared" si="33"/>
        <v>0</v>
      </c>
      <c r="AX162" s="336">
        <f t="shared" si="33"/>
        <v>0</v>
      </c>
      <c r="AY162" s="336">
        <f t="shared" si="33"/>
        <v>0</v>
      </c>
      <c r="AZ162" s="336">
        <f t="shared" si="33"/>
        <v>0</v>
      </c>
      <c r="BA162" s="218"/>
      <c r="BB162" s="218"/>
      <c r="BC162" s="218"/>
      <c r="BD162" s="218"/>
      <c r="BE162" s="218"/>
      <c r="BF162" s="218"/>
    </row>
    <row r="163" spans="1:58" ht="15.5" x14ac:dyDescent="0.35">
      <c r="A163" s="338" t="s">
        <v>245</v>
      </c>
      <c r="B163" s="218"/>
      <c r="C163" s="340">
        <f t="shared" ref="C163:AH163" si="34">C121+C142</f>
        <v>9924.4769150000011</v>
      </c>
      <c r="D163" s="340">
        <f t="shared" si="34"/>
        <v>5914.0741179999995</v>
      </c>
      <c r="E163" s="340">
        <f t="shared" si="34"/>
        <v>8758.4712579999996</v>
      </c>
      <c r="F163" s="340">
        <f t="shared" si="34"/>
        <v>25876.888213999999</v>
      </c>
      <c r="G163" s="340">
        <f t="shared" si="34"/>
        <v>5868.5811689999991</v>
      </c>
      <c r="H163" s="340">
        <f t="shared" si="34"/>
        <v>3686.8142080000002</v>
      </c>
      <c r="I163" s="340">
        <f t="shared" si="34"/>
        <v>3033.1286249999998</v>
      </c>
      <c r="J163" s="340">
        <f t="shared" si="34"/>
        <v>45453.162070999999</v>
      </c>
      <c r="K163" s="340">
        <f t="shared" si="34"/>
        <v>83896.149150000012</v>
      </c>
      <c r="L163" s="340">
        <f t="shared" si="34"/>
        <v>22264.946046000001</v>
      </c>
      <c r="M163" s="340">
        <f t="shared" si="34"/>
        <v>2948.3965199999998</v>
      </c>
      <c r="N163" s="340">
        <f t="shared" si="34"/>
        <v>11889.887074</v>
      </c>
      <c r="O163" s="340">
        <f t="shared" si="34"/>
        <v>25542.337267000003</v>
      </c>
      <c r="P163" s="340">
        <f t="shared" si="34"/>
        <v>61942.435643999997</v>
      </c>
      <c r="Q163" s="340">
        <f t="shared" si="34"/>
        <v>36489.389318999994</v>
      </c>
      <c r="R163" s="340">
        <f t="shared" si="34"/>
        <v>81223.186354000005</v>
      </c>
      <c r="S163" s="340">
        <f t="shared" si="34"/>
        <v>13126.082112</v>
      </c>
      <c r="T163" s="340">
        <f t="shared" si="34"/>
        <v>2421.5357300000005</v>
      </c>
      <c r="U163" s="340">
        <f t="shared" si="34"/>
        <v>16867.964677759999</v>
      </c>
      <c r="V163" s="340">
        <f t="shared" si="34"/>
        <v>6257.9800780000005</v>
      </c>
      <c r="W163" s="340">
        <f t="shared" si="34"/>
        <v>4666.1174850000007</v>
      </c>
      <c r="X163" s="340">
        <f t="shared" si="34"/>
        <v>0</v>
      </c>
      <c r="Y163" s="340">
        <f t="shared" si="34"/>
        <v>0</v>
      </c>
      <c r="Z163" s="340">
        <f t="shared" si="34"/>
        <v>0</v>
      </c>
      <c r="AA163" s="340">
        <f t="shared" si="34"/>
        <v>0</v>
      </c>
      <c r="AB163" s="340">
        <f t="shared" si="34"/>
        <v>0</v>
      </c>
      <c r="AC163" s="340">
        <f t="shared" si="34"/>
        <v>0</v>
      </c>
      <c r="AD163" s="340">
        <f t="shared" si="34"/>
        <v>0</v>
      </c>
      <c r="AE163" s="340">
        <f t="shared" si="34"/>
        <v>0</v>
      </c>
      <c r="AF163" s="340">
        <f t="shared" si="34"/>
        <v>0</v>
      </c>
      <c r="AG163" s="340">
        <f t="shared" si="34"/>
        <v>0</v>
      </c>
      <c r="AH163" s="340">
        <f t="shared" si="34"/>
        <v>0</v>
      </c>
      <c r="AI163" s="340">
        <f t="shared" ref="AI163:AZ163" si="35">AI121+AI142</f>
        <v>0</v>
      </c>
      <c r="AJ163" s="340">
        <f t="shared" si="35"/>
        <v>0</v>
      </c>
      <c r="AK163" s="340">
        <f t="shared" si="35"/>
        <v>0</v>
      </c>
      <c r="AL163" s="340">
        <f t="shared" si="35"/>
        <v>0</v>
      </c>
      <c r="AM163" s="340">
        <f t="shared" si="35"/>
        <v>0</v>
      </c>
      <c r="AN163" s="340">
        <f t="shared" si="35"/>
        <v>0</v>
      </c>
      <c r="AO163" s="340">
        <f t="shared" si="35"/>
        <v>0</v>
      </c>
      <c r="AP163" s="340">
        <f t="shared" si="35"/>
        <v>0</v>
      </c>
      <c r="AQ163" s="340">
        <f t="shared" si="35"/>
        <v>0</v>
      </c>
      <c r="AR163" s="340">
        <f t="shared" si="35"/>
        <v>0</v>
      </c>
      <c r="AS163" s="340">
        <f t="shared" si="35"/>
        <v>0</v>
      </c>
      <c r="AT163" s="340">
        <f t="shared" si="35"/>
        <v>0</v>
      </c>
      <c r="AU163" s="340">
        <f t="shared" si="35"/>
        <v>0</v>
      </c>
      <c r="AV163" s="340">
        <f t="shared" si="35"/>
        <v>0</v>
      </c>
      <c r="AW163" s="340">
        <f t="shared" si="35"/>
        <v>0</v>
      </c>
      <c r="AX163" s="340">
        <f t="shared" si="35"/>
        <v>0</v>
      </c>
      <c r="AY163" s="340">
        <f t="shared" si="35"/>
        <v>0</v>
      </c>
      <c r="AZ163" s="340">
        <f t="shared" si="35"/>
        <v>0</v>
      </c>
      <c r="BA163" s="218"/>
      <c r="BB163" s="218"/>
      <c r="BC163" s="218"/>
      <c r="BD163" s="218"/>
      <c r="BE163" s="218"/>
      <c r="BF163" s="218"/>
    </row>
    <row r="164" spans="1:58" ht="15.5" x14ac:dyDescent="0.35">
      <c r="A164" s="330" t="s">
        <v>246</v>
      </c>
      <c r="B164" s="218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  <c r="R164" s="329"/>
      <c r="S164" s="329"/>
      <c r="T164" s="329"/>
      <c r="U164" s="329"/>
      <c r="V164" s="329"/>
      <c r="W164" s="329"/>
      <c r="X164" s="329"/>
      <c r="Y164" s="329"/>
      <c r="Z164" s="329"/>
      <c r="AA164" s="329"/>
      <c r="AB164" s="329"/>
      <c r="AC164" s="329"/>
      <c r="AD164" s="329"/>
      <c r="AE164" s="329"/>
      <c r="AF164" s="329"/>
      <c r="AG164" s="329"/>
      <c r="AH164" s="329"/>
      <c r="AI164" s="329"/>
      <c r="AJ164" s="329"/>
      <c r="AK164" s="329"/>
      <c r="AL164" s="329"/>
      <c r="AM164" s="329"/>
      <c r="AN164" s="329"/>
      <c r="AO164" s="329"/>
      <c r="AP164" s="329"/>
      <c r="AQ164" s="329"/>
      <c r="AR164" s="329"/>
      <c r="AS164" s="329"/>
      <c r="AT164" s="329"/>
      <c r="AU164" s="329"/>
      <c r="AV164" s="329"/>
      <c r="AW164" s="329"/>
      <c r="AX164" s="329"/>
      <c r="AY164" s="329"/>
      <c r="AZ164" s="329"/>
      <c r="BA164" s="218"/>
      <c r="BB164" s="218"/>
      <c r="BC164" s="218"/>
      <c r="BD164" s="218"/>
      <c r="BE164" s="218"/>
      <c r="BF164" s="218"/>
    </row>
    <row r="165" spans="1:58" ht="15.5" x14ac:dyDescent="0.35">
      <c r="A165" s="333" t="s">
        <v>242</v>
      </c>
      <c r="B165" s="218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  <c r="R165" s="329"/>
      <c r="S165" s="329"/>
      <c r="T165" s="329"/>
      <c r="U165" s="329"/>
      <c r="V165" s="329"/>
      <c r="W165" s="329"/>
      <c r="X165" s="329"/>
      <c r="Y165" s="329"/>
      <c r="Z165" s="329"/>
      <c r="AA165" s="329"/>
      <c r="AB165" s="329"/>
      <c r="AC165" s="329"/>
      <c r="AD165" s="329"/>
      <c r="AE165" s="329"/>
      <c r="AF165" s="329"/>
      <c r="AG165" s="329"/>
      <c r="AH165" s="329"/>
      <c r="AI165" s="329"/>
      <c r="AJ165" s="329"/>
      <c r="AK165" s="329"/>
      <c r="AL165" s="329"/>
      <c r="AM165" s="329"/>
      <c r="AN165" s="329"/>
      <c r="AO165" s="329"/>
      <c r="AP165" s="329"/>
      <c r="AQ165" s="329"/>
      <c r="AR165" s="329"/>
      <c r="AS165" s="329"/>
      <c r="AT165" s="329"/>
      <c r="AU165" s="329"/>
      <c r="AV165" s="329"/>
      <c r="AW165" s="329"/>
      <c r="AX165" s="329"/>
      <c r="AY165" s="329"/>
      <c r="AZ165" s="329"/>
      <c r="BA165" s="218"/>
      <c r="BB165" s="218"/>
      <c r="BC165" s="218"/>
      <c r="BD165" s="218"/>
      <c r="BE165" s="218"/>
      <c r="BF165" s="218"/>
    </row>
    <row r="166" spans="1:58" ht="15.5" x14ac:dyDescent="0.35">
      <c r="A166" s="334" t="s">
        <v>100</v>
      </c>
      <c r="B166" s="218"/>
      <c r="C166" s="329">
        <f t="shared" ref="C166:AH166" si="36">C124+C145</f>
        <v>0</v>
      </c>
      <c r="D166" s="329">
        <f t="shared" si="36"/>
        <v>0</v>
      </c>
      <c r="E166" s="329">
        <f t="shared" si="36"/>
        <v>0</v>
      </c>
      <c r="F166" s="329">
        <f t="shared" si="36"/>
        <v>0</v>
      </c>
      <c r="G166" s="329">
        <f t="shared" si="36"/>
        <v>0</v>
      </c>
      <c r="H166" s="329">
        <f t="shared" si="36"/>
        <v>0</v>
      </c>
      <c r="I166" s="329">
        <f t="shared" si="36"/>
        <v>0</v>
      </c>
      <c r="J166" s="329">
        <f t="shared" si="36"/>
        <v>0</v>
      </c>
      <c r="K166" s="329">
        <f t="shared" si="36"/>
        <v>0</v>
      </c>
      <c r="L166" s="329">
        <f t="shared" si="36"/>
        <v>0</v>
      </c>
      <c r="M166" s="329">
        <f t="shared" si="36"/>
        <v>0</v>
      </c>
      <c r="N166" s="329">
        <f t="shared" si="36"/>
        <v>0</v>
      </c>
      <c r="O166" s="329">
        <f t="shared" si="36"/>
        <v>0</v>
      </c>
      <c r="P166" s="329">
        <f t="shared" si="36"/>
        <v>0</v>
      </c>
      <c r="Q166" s="329">
        <f t="shared" si="36"/>
        <v>0</v>
      </c>
      <c r="R166" s="329">
        <f t="shared" si="36"/>
        <v>0</v>
      </c>
      <c r="S166" s="329">
        <f t="shared" si="36"/>
        <v>0</v>
      </c>
      <c r="T166" s="329">
        <f t="shared" si="36"/>
        <v>0</v>
      </c>
      <c r="U166" s="329">
        <f t="shared" si="36"/>
        <v>0</v>
      </c>
      <c r="V166" s="329">
        <f t="shared" si="36"/>
        <v>0</v>
      </c>
      <c r="W166" s="329">
        <f t="shared" si="36"/>
        <v>0</v>
      </c>
      <c r="X166" s="329">
        <f t="shared" si="36"/>
        <v>0</v>
      </c>
      <c r="Y166" s="329">
        <f t="shared" si="36"/>
        <v>0</v>
      </c>
      <c r="Z166" s="329">
        <f t="shared" si="36"/>
        <v>0</v>
      </c>
      <c r="AA166" s="329">
        <f t="shared" si="36"/>
        <v>0</v>
      </c>
      <c r="AB166" s="329">
        <f t="shared" si="36"/>
        <v>0</v>
      </c>
      <c r="AC166" s="329">
        <f t="shared" si="36"/>
        <v>0</v>
      </c>
      <c r="AD166" s="329">
        <f t="shared" si="36"/>
        <v>0</v>
      </c>
      <c r="AE166" s="329">
        <f t="shared" si="36"/>
        <v>0</v>
      </c>
      <c r="AF166" s="329">
        <f t="shared" si="36"/>
        <v>0</v>
      </c>
      <c r="AG166" s="329">
        <f t="shared" si="36"/>
        <v>0</v>
      </c>
      <c r="AH166" s="329">
        <f t="shared" si="36"/>
        <v>0</v>
      </c>
      <c r="AI166" s="329">
        <f t="shared" ref="AI166:AZ166" si="37">AI124+AI145</f>
        <v>0</v>
      </c>
      <c r="AJ166" s="329">
        <f t="shared" si="37"/>
        <v>0</v>
      </c>
      <c r="AK166" s="329">
        <f t="shared" si="37"/>
        <v>0</v>
      </c>
      <c r="AL166" s="329">
        <f t="shared" si="37"/>
        <v>0</v>
      </c>
      <c r="AM166" s="329">
        <f t="shared" si="37"/>
        <v>0</v>
      </c>
      <c r="AN166" s="329">
        <f t="shared" si="37"/>
        <v>0</v>
      </c>
      <c r="AO166" s="329">
        <f t="shared" si="37"/>
        <v>0</v>
      </c>
      <c r="AP166" s="329">
        <f t="shared" si="37"/>
        <v>0</v>
      </c>
      <c r="AQ166" s="329">
        <f t="shared" si="37"/>
        <v>0</v>
      </c>
      <c r="AR166" s="329">
        <f t="shared" si="37"/>
        <v>0</v>
      </c>
      <c r="AS166" s="329">
        <f t="shared" si="37"/>
        <v>0</v>
      </c>
      <c r="AT166" s="329">
        <f t="shared" si="37"/>
        <v>0</v>
      </c>
      <c r="AU166" s="329">
        <f t="shared" si="37"/>
        <v>0</v>
      </c>
      <c r="AV166" s="329">
        <f t="shared" si="37"/>
        <v>0</v>
      </c>
      <c r="AW166" s="329">
        <f t="shared" si="37"/>
        <v>0</v>
      </c>
      <c r="AX166" s="329">
        <f t="shared" si="37"/>
        <v>0</v>
      </c>
      <c r="AY166" s="329">
        <f t="shared" si="37"/>
        <v>0</v>
      </c>
      <c r="AZ166" s="329">
        <f t="shared" si="37"/>
        <v>0</v>
      </c>
      <c r="BA166" s="218"/>
      <c r="BB166" s="218"/>
      <c r="BC166" s="218"/>
      <c r="BD166" s="218"/>
      <c r="BE166" s="218"/>
      <c r="BF166" s="218"/>
    </row>
    <row r="167" spans="1:58" ht="17" x14ac:dyDescent="0.5">
      <c r="A167" s="342" t="s">
        <v>101</v>
      </c>
      <c r="B167" s="218"/>
      <c r="C167" s="336">
        <f t="shared" ref="C167:AH167" si="38">C125+C146</f>
        <v>0</v>
      </c>
      <c r="D167" s="336">
        <f t="shared" si="38"/>
        <v>0</v>
      </c>
      <c r="E167" s="336">
        <f t="shared" si="38"/>
        <v>0</v>
      </c>
      <c r="F167" s="336">
        <f t="shared" si="38"/>
        <v>0</v>
      </c>
      <c r="G167" s="336">
        <f t="shared" si="38"/>
        <v>0</v>
      </c>
      <c r="H167" s="336">
        <f t="shared" si="38"/>
        <v>0</v>
      </c>
      <c r="I167" s="336">
        <f t="shared" si="38"/>
        <v>0</v>
      </c>
      <c r="J167" s="336">
        <f t="shared" si="38"/>
        <v>0</v>
      </c>
      <c r="K167" s="336">
        <f t="shared" si="38"/>
        <v>0</v>
      </c>
      <c r="L167" s="336">
        <f t="shared" si="38"/>
        <v>0</v>
      </c>
      <c r="M167" s="336">
        <f t="shared" si="38"/>
        <v>0</v>
      </c>
      <c r="N167" s="336">
        <f t="shared" si="38"/>
        <v>0</v>
      </c>
      <c r="O167" s="336">
        <f t="shared" si="38"/>
        <v>0</v>
      </c>
      <c r="P167" s="336">
        <f t="shared" si="38"/>
        <v>0</v>
      </c>
      <c r="Q167" s="336">
        <f t="shared" si="38"/>
        <v>0</v>
      </c>
      <c r="R167" s="336">
        <f t="shared" si="38"/>
        <v>0</v>
      </c>
      <c r="S167" s="336">
        <f t="shared" si="38"/>
        <v>0</v>
      </c>
      <c r="T167" s="336">
        <f t="shared" si="38"/>
        <v>0</v>
      </c>
      <c r="U167" s="336">
        <f t="shared" si="38"/>
        <v>0</v>
      </c>
      <c r="V167" s="336">
        <f t="shared" si="38"/>
        <v>0</v>
      </c>
      <c r="W167" s="336">
        <f t="shared" si="38"/>
        <v>0</v>
      </c>
      <c r="X167" s="336">
        <f t="shared" si="38"/>
        <v>0</v>
      </c>
      <c r="Y167" s="336">
        <f t="shared" si="38"/>
        <v>0</v>
      </c>
      <c r="Z167" s="336">
        <f t="shared" si="38"/>
        <v>0</v>
      </c>
      <c r="AA167" s="336">
        <f t="shared" si="38"/>
        <v>0</v>
      </c>
      <c r="AB167" s="336">
        <f t="shared" si="38"/>
        <v>0</v>
      </c>
      <c r="AC167" s="336">
        <f t="shared" si="38"/>
        <v>0</v>
      </c>
      <c r="AD167" s="336">
        <f t="shared" si="38"/>
        <v>0</v>
      </c>
      <c r="AE167" s="336">
        <f t="shared" si="38"/>
        <v>0</v>
      </c>
      <c r="AF167" s="336">
        <f t="shared" si="38"/>
        <v>0</v>
      </c>
      <c r="AG167" s="336">
        <f t="shared" si="38"/>
        <v>0</v>
      </c>
      <c r="AH167" s="336">
        <f t="shared" si="38"/>
        <v>0</v>
      </c>
      <c r="AI167" s="336">
        <f t="shared" ref="AI167:AZ167" si="39">AI125+AI146</f>
        <v>0</v>
      </c>
      <c r="AJ167" s="336">
        <f t="shared" si="39"/>
        <v>0</v>
      </c>
      <c r="AK167" s="336">
        <f t="shared" si="39"/>
        <v>0</v>
      </c>
      <c r="AL167" s="336">
        <f t="shared" si="39"/>
        <v>0</v>
      </c>
      <c r="AM167" s="336">
        <f t="shared" si="39"/>
        <v>0</v>
      </c>
      <c r="AN167" s="336">
        <f t="shared" si="39"/>
        <v>0</v>
      </c>
      <c r="AO167" s="336">
        <f t="shared" si="39"/>
        <v>0</v>
      </c>
      <c r="AP167" s="336">
        <f t="shared" si="39"/>
        <v>0</v>
      </c>
      <c r="AQ167" s="336">
        <f t="shared" si="39"/>
        <v>0</v>
      </c>
      <c r="AR167" s="336">
        <f t="shared" si="39"/>
        <v>0</v>
      </c>
      <c r="AS167" s="336">
        <f t="shared" si="39"/>
        <v>0</v>
      </c>
      <c r="AT167" s="336">
        <f t="shared" si="39"/>
        <v>0</v>
      </c>
      <c r="AU167" s="336">
        <f t="shared" si="39"/>
        <v>0</v>
      </c>
      <c r="AV167" s="336">
        <f t="shared" si="39"/>
        <v>0</v>
      </c>
      <c r="AW167" s="336">
        <f t="shared" si="39"/>
        <v>0</v>
      </c>
      <c r="AX167" s="336">
        <f t="shared" si="39"/>
        <v>0</v>
      </c>
      <c r="AY167" s="336">
        <f t="shared" si="39"/>
        <v>0</v>
      </c>
      <c r="AZ167" s="336">
        <f t="shared" si="39"/>
        <v>0</v>
      </c>
      <c r="BA167" s="218"/>
      <c r="BB167" s="218"/>
      <c r="BC167" s="218"/>
      <c r="BD167" s="218"/>
      <c r="BE167" s="218"/>
      <c r="BF167" s="218"/>
    </row>
    <row r="168" spans="1:58" ht="15.5" x14ac:dyDescent="0.35">
      <c r="A168" s="337" t="s">
        <v>247</v>
      </c>
      <c r="B168" s="218"/>
      <c r="C168" s="329">
        <f t="shared" ref="C168:AH168" si="40">C126+C147</f>
        <v>0</v>
      </c>
      <c r="D168" s="329">
        <f t="shared" si="40"/>
        <v>0</v>
      </c>
      <c r="E168" s="329">
        <f t="shared" si="40"/>
        <v>0</v>
      </c>
      <c r="F168" s="329">
        <f t="shared" si="40"/>
        <v>0</v>
      </c>
      <c r="G168" s="329">
        <f t="shared" si="40"/>
        <v>0</v>
      </c>
      <c r="H168" s="329">
        <f t="shared" si="40"/>
        <v>0</v>
      </c>
      <c r="I168" s="329">
        <f t="shared" si="40"/>
        <v>0</v>
      </c>
      <c r="J168" s="329">
        <f t="shared" si="40"/>
        <v>0</v>
      </c>
      <c r="K168" s="329">
        <f t="shared" si="40"/>
        <v>0</v>
      </c>
      <c r="L168" s="329">
        <f t="shared" si="40"/>
        <v>0</v>
      </c>
      <c r="M168" s="329">
        <f t="shared" si="40"/>
        <v>0</v>
      </c>
      <c r="N168" s="329">
        <f t="shared" si="40"/>
        <v>0</v>
      </c>
      <c r="O168" s="329">
        <f t="shared" si="40"/>
        <v>0</v>
      </c>
      <c r="P168" s="329">
        <f t="shared" si="40"/>
        <v>0</v>
      </c>
      <c r="Q168" s="329">
        <f t="shared" si="40"/>
        <v>0</v>
      </c>
      <c r="R168" s="329">
        <f t="shared" si="40"/>
        <v>0</v>
      </c>
      <c r="S168" s="329">
        <f t="shared" si="40"/>
        <v>0</v>
      </c>
      <c r="T168" s="329">
        <f t="shared" si="40"/>
        <v>0</v>
      </c>
      <c r="U168" s="329">
        <f t="shared" si="40"/>
        <v>0</v>
      </c>
      <c r="V168" s="329">
        <f t="shared" si="40"/>
        <v>0</v>
      </c>
      <c r="W168" s="329">
        <f t="shared" si="40"/>
        <v>0</v>
      </c>
      <c r="X168" s="329">
        <f t="shared" si="40"/>
        <v>0</v>
      </c>
      <c r="Y168" s="329">
        <f t="shared" si="40"/>
        <v>0</v>
      </c>
      <c r="Z168" s="329">
        <f t="shared" si="40"/>
        <v>0</v>
      </c>
      <c r="AA168" s="329">
        <f t="shared" si="40"/>
        <v>0</v>
      </c>
      <c r="AB168" s="329">
        <f t="shared" si="40"/>
        <v>0</v>
      </c>
      <c r="AC168" s="329">
        <f t="shared" si="40"/>
        <v>0</v>
      </c>
      <c r="AD168" s="329">
        <f t="shared" si="40"/>
        <v>0</v>
      </c>
      <c r="AE168" s="329">
        <f t="shared" si="40"/>
        <v>0</v>
      </c>
      <c r="AF168" s="329">
        <f t="shared" si="40"/>
        <v>0</v>
      </c>
      <c r="AG168" s="329">
        <f t="shared" si="40"/>
        <v>0</v>
      </c>
      <c r="AH168" s="329">
        <f t="shared" si="40"/>
        <v>0</v>
      </c>
      <c r="AI168" s="329">
        <f t="shared" ref="AI168:AZ168" si="41">AI126+AI147</f>
        <v>0</v>
      </c>
      <c r="AJ168" s="329">
        <f t="shared" si="41"/>
        <v>0</v>
      </c>
      <c r="AK168" s="329">
        <f t="shared" si="41"/>
        <v>0</v>
      </c>
      <c r="AL168" s="329">
        <f t="shared" si="41"/>
        <v>0</v>
      </c>
      <c r="AM168" s="329">
        <f t="shared" si="41"/>
        <v>0</v>
      </c>
      <c r="AN168" s="329">
        <f t="shared" si="41"/>
        <v>0</v>
      </c>
      <c r="AO168" s="329">
        <f t="shared" si="41"/>
        <v>0</v>
      </c>
      <c r="AP168" s="329">
        <f t="shared" si="41"/>
        <v>0</v>
      </c>
      <c r="AQ168" s="329">
        <f t="shared" si="41"/>
        <v>0</v>
      </c>
      <c r="AR168" s="329">
        <f t="shared" si="41"/>
        <v>0</v>
      </c>
      <c r="AS168" s="329">
        <f t="shared" si="41"/>
        <v>0</v>
      </c>
      <c r="AT168" s="329">
        <f t="shared" si="41"/>
        <v>0</v>
      </c>
      <c r="AU168" s="329">
        <f t="shared" si="41"/>
        <v>0</v>
      </c>
      <c r="AV168" s="329">
        <f t="shared" si="41"/>
        <v>0</v>
      </c>
      <c r="AW168" s="329">
        <f t="shared" si="41"/>
        <v>0</v>
      </c>
      <c r="AX168" s="329">
        <f t="shared" si="41"/>
        <v>0</v>
      </c>
      <c r="AY168" s="329">
        <f t="shared" si="41"/>
        <v>0</v>
      </c>
      <c r="AZ168" s="329">
        <f t="shared" si="41"/>
        <v>0</v>
      </c>
      <c r="BA168" s="218"/>
      <c r="BB168" s="218"/>
      <c r="BC168" s="218"/>
      <c r="BD168" s="218"/>
      <c r="BE168" s="218"/>
      <c r="BF168" s="218"/>
    </row>
    <row r="169" spans="1:58" ht="17" x14ac:dyDescent="0.5">
      <c r="A169" s="333" t="s">
        <v>244</v>
      </c>
      <c r="B169" s="218"/>
      <c r="C169" s="336">
        <f t="shared" ref="C169:AH169" si="42">C127+C148</f>
        <v>0</v>
      </c>
      <c r="D169" s="336">
        <f t="shared" si="42"/>
        <v>0</v>
      </c>
      <c r="E169" s="336">
        <f t="shared" si="42"/>
        <v>0</v>
      </c>
      <c r="F169" s="336">
        <f t="shared" si="42"/>
        <v>0</v>
      </c>
      <c r="G169" s="336">
        <f t="shared" si="42"/>
        <v>0</v>
      </c>
      <c r="H169" s="336">
        <f t="shared" si="42"/>
        <v>0</v>
      </c>
      <c r="I169" s="336">
        <f t="shared" si="42"/>
        <v>0</v>
      </c>
      <c r="J169" s="336">
        <f t="shared" si="42"/>
        <v>0</v>
      </c>
      <c r="K169" s="336">
        <f t="shared" si="42"/>
        <v>0</v>
      </c>
      <c r="L169" s="336">
        <f t="shared" si="42"/>
        <v>0</v>
      </c>
      <c r="M169" s="336">
        <f t="shared" si="42"/>
        <v>0</v>
      </c>
      <c r="N169" s="336">
        <f t="shared" si="42"/>
        <v>0</v>
      </c>
      <c r="O169" s="336">
        <f t="shared" si="42"/>
        <v>0</v>
      </c>
      <c r="P169" s="336">
        <f t="shared" si="42"/>
        <v>0</v>
      </c>
      <c r="Q169" s="336">
        <f t="shared" si="42"/>
        <v>0</v>
      </c>
      <c r="R169" s="336">
        <f t="shared" si="42"/>
        <v>0</v>
      </c>
      <c r="S169" s="336">
        <f t="shared" si="42"/>
        <v>0</v>
      </c>
      <c r="T169" s="336">
        <f t="shared" si="42"/>
        <v>0</v>
      </c>
      <c r="U169" s="336">
        <f t="shared" si="42"/>
        <v>0</v>
      </c>
      <c r="V169" s="336">
        <f t="shared" si="42"/>
        <v>0</v>
      </c>
      <c r="W169" s="336">
        <f t="shared" si="42"/>
        <v>0</v>
      </c>
      <c r="X169" s="336">
        <f t="shared" si="42"/>
        <v>0</v>
      </c>
      <c r="Y169" s="336">
        <f t="shared" si="42"/>
        <v>0</v>
      </c>
      <c r="Z169" s="336">
        <f t="shared" si="42"/>
        <v>0</v>
      </c>
      <c r="AA169" s="336">
        <f t="shared" si="42"/>
        <v>0</v>
      </c>
      <c r="AB169" s="336">
        <f t="shared" si="42"/>
        <v>0</v>
      </c>
      <c r="AC169" s="336">
        <f t="shared" si="42"/>
        <v>0</v>
      </c>
      <c r="AD169" s="336">
        <f t="shared" si="42"/>
        <v>0</v>
      </c>
      <c r="AE169" s="336">
        <f t="shared" si="42"/>
        <v>0</v>
      </c>
      <c r="AF169" s="336">
        <f t="shared" si="42"/>
        <v>0</v>
      </c>
      <c r="AG169" s="336">
        <f t="shared" si="42"/>
        <v>0</v>
      </c>
      <c r="AH169" s="336">
        <f t="shared" si="42"/>
        <v>0</v>
      </c>
      <c r="AI169" s="336">
        <f t="shared" ref="AI169:AZ169" si="43">AI127+AI148</f>
        <v>0</v>
      </c>
      <c r="AJ169" s="336">
        <f t="shared" si="43"/>
        <v>0</v>
      </c>
      <c r="AK169" s="336">
        <f t="shared" si="43"/>
        <v>0</v>
      </c>
      <c r="AL169" s="336">
        <f t="shared" si="43"/>
        <v>0</v>
      </c>
      <c r="AM169" s="336">
        <f t="shared" si="43"/>
        <v>0</v>
      </c>
      <c r="AN169" s="336">
        <f t="shared" si="43"/>
        <v>0</v>
      </c>
      <c r="AO169" s="336">
        <f t="shared" si="43"/>
        <v>0</v>
      </c>
      <c r="AP169" s="336">
        <f t="shared" si="43"/>
        <v>0</v>
      </c>
      <c r="AQ169" s="336">
        <f t="shared" si="43"/>
        <v>0</v>
      </c>
      <c r="AR169" s="336">
        <f t="shared" si="43"/>
        <v>0</v>
      </c>
      <c r="AS169" s="336">
        <f t="shared" si="43"/>
        <v>0</v>
      </c>
      <c r="AT169" s="336">
        <f t="shared" si="43"/>
        <v>0</v>
      </c>
      <c r="AU169" s="336">
        <f t="shared" si="43"/>
        <v>0</v>
      </c>
      <c r="AV169" s="336">
        <f t="shared" si="43"/>
        <v>0</v>
      </c>
      <c r="AW169" s="336">
        <f t="shared" si="43"/>
        <v>0</v>
      </c>
      <c r="AX169" s="336">
        <f t="shared" si="43"/>
        <v>0</v>
      </c>
      <c r="AY169" s="336">
        <f t="shared" si="43"/>
        <v>0</v>
      </c>
      <c r="AZ169" s="336">
        <f t="shared" si="43"/>
        <v>0</v>
      </c>
      <c r="BA169" s="218"/>
      <c r="BB169" s="218"/>
      <c r="BC169" s="218"/>
      <c r="BD169" s="218"/>
      <c r="BE169" s="218"/>
      <c r="BF169" s="218"/>
    </row>
    <row r="170" spans="1:58" ht="15.5" x14ac:dyDescent="0.35">
      <c r="A170" s="338" t="s">
        <v>248</v>
      </c>
      <c r="B170" s="218"/>
      <c r="C170" s="340">
        <f t="shared" ref="C170:AH170" si="44">C128+C149</f>
        <v>0</v>
      </c>
      <c r="D170" s="340">
        <f t="shared" si="44"/>
        <v>0</v>
      </c>
      <c r="E170" s="340">
        <f t="shared" si="44"/>
        <v>0</v>
      </c>
      <c r="F170" s="340">
        <f t="shared" si="44"/>
        <v>0</v>
      </c>
      <c r="G170" s="340">
        <f t="shared" si="44"/>
        <v>0</v>
      </c>
      <c r="H170" s="340">
        <f t="shared" si="44"/>
        <v>0</v>
      </c>
      <c r="I170" s="340">
        <f t="shared" si="44"/>
        <v>0</v>
      </c>
      <c r="J170" s="340">
        <f t="shared" si="44"/>
        <v>0</v>
      </c>
      <c r="K170" s="340">
        <f t="shared" si="44"/>
        <v>0</v>
      </c>
      <c r="L170" s="340">
        <f t="shared" si="44"/>
        <v>0</v>
      </c>
      <c r="M170" s="340">
        <f t="shared" si="44"/>
        <v>0</v>
      </c>
      <c r="N170" s="340">
        <f t="shared" si="44"/>
        <v>0</v>
      </c>
      <c r="O170" s="340">
        <f t="shared" si="44"/>
        <v>0</v>
      </c>
      <c r="P170" s="340">
        <f t="shared" si="44"/>
        <v>0</v>
      </c>
      <c r="Q170" s="340">
        <f t="shared" si="44"/>
        <v>0</v>
      </c>
      <c r="R170" s="340">
        <f t="shared" si="44"/>
        <v>0</v>
      </c>
      <c r="S170" s="340">
        <f t="shared" si="44"/>
        <v>0</v>
      </c>
      <c r="T170" s="340">
        <f t="shared" si="44"/>
        <v>0</v>
      </c>
      <c r="U170" s="340">
        <f t="shared" si="44"/>
        <v>0</v>
      </c>
      <c r="V170" s="340">
        <f t="shared" si="44"/>
        <v>0</v>
      </c>
      <c r="W170" s="340">
        <f t="shared" si="44"/>
        <v>0</v>
      </c>
      <c r="X170" s="340">
        <f t="shared" si="44"/>
        <v>0</v>
      </c>
      <c r="Y170" s="340">
        <f t="shared" si="44"/>
        <v>0</v>
      </c>
      <c r="Z170" s="340">
        <f t="shared" si="44"/>
        <v>0</v>
      </c>
      <c r="AA170" s="340">
        <f t="shared" si="44"/>
        <v>0</v>
      </c>
      <c r="AB170" s="340">
        <f t="shared" si="44"/>
        <v>0</v>
      </c>
      <c r="AC170" s="340">
        <f t="shared" si="44"/>
        <v>0</v>
      </c>
      <c r="AD170" s="340">
        <f t="shared" si="44"/>
        <v>0</v>
      </c>
      <c r="AE170" s="340">
        <f t="shared" si="44"/>
        <v>0</v>
      </c>
      <c r="AF170" s="340">
        <f t="shared" si="44"/>
        <v>0</v>
      </c>
      <c r="AG170" s="340">
        <f t="shared" si="44"/>
        <v>0</v>
      </c>
      <c r="AH170" s="340">
        <f t="shared" si="44"/>
        <v>0</v>
      </c>
      <c r="AI170" s="340">
        <f t="shared" ref="AI170:AZ170" si="45">AI128+AI149</f>
        <v>0</v>
      </c>
      <c r="AJ170" s="340">
        <f t="shared" si="45"/>
        <v>0</v>
      </c>
      <c r="AK170" s="340">
        <f t="shared" si="45"/>
        <v>0</v>
      </c>
      <c r="AL170" s="340">
        <f t="shared" si="45"/>
        <v>0</v>
      </c>
      <c r="AM170" s="340">
        <f t="shared" si="45"/>
        <v>0</v>
      </c>
      <c r="AN170" s="340">
        <f t="shared" si="45"/>
        <v>0</v>
      </c>
      <c r="AO170" s="340">
        <f t="shared" si="45"/>
        <v>0</v>
      </c>
      <c r="AP170" s="340">
        <f t="shared" si="45"/>
        <v>0</v>
      </c>
      <c r="AQ170" s="340">
        <f t="shared" si="45"/>
        <v>0</v>
      </c>
      <c r="AR170" s="340">
        <f t="shared" si="45"/>
        <v>0</v>
      </c>
      <c r="AS170" s="340">
        <f t="shared" si="45"/>
        <v>0</v>
      </c>
      <c r="AT170" s="340">
        <f t="shared" si="45"/>
        <v>0</v>
      </c>
      <c r="AU170" s="340">
        <f t="shared" si="45"/>
        <v>0</v>
      </c>
      <c r="AV170" s="340">
        <f t="shared" si="45"/>
        <v>0</v>
      </c>
      <c r="AW170" s="340">
        <f t="shared" si="45"/>
        <v>0</v>
      </c>
      <c r="AX170" s="340">
        <f t="shared" si="45"/>
        <v>0</v>
      </c>
      <c r="AY170" s="340">
        <f t="shared" si="45"/>
        <v>0</v>
      </c>
      <c r="AZ170" s="340">
        <f t="shared" si="45"/>
        <v>0</v>
      </c>
      <c r="BA170" s="218"/>
      <c r="BB170" s="218"/>
      <c r="BC170" s="218"/>
      <c r="BD170" s="218"/>
      <c r="BE170" s="218"/>
      <c r="BF170" s="218"/>
    </row>
    <row r="171" spans="1:58" ht="15.5" x14ac:dyDescent="0.35">
      <c r="A171" s="338"/>
      <c r="B171" s="218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  <c r="AE171" s="340"/>
      <c r="AF171" s="340"/>
      <c r="AG171" s="340"/>
      <c r="AH171" s="340"/>
      <c r="AI171" s="340"/>
      <c r="AJ171" s="340"/>
      <c r="AK171" s="340"/>
      <c r="AL171" s="340"/>
      <c r="AM171" s="340"/>
      <c r="AN171" s="340"/>
      <c r="AO171" s="340"/>
      <c r="AP171" s="340"/>
      <c r="AQ171" s="340"/>
      <c r="AR171" s="340"/>
      <c r="AS171" s="340"/>
      <c r="AT171" s="340"/>
      <c r="AU171" s="340"/>
      <c r="AV171" s="340"/>
      <c r="AW171" s="340"/>
      <c r="AX171" s="340"/>
      <c r="AY171" s="340"/>
      <c r="AZ171" s="340"/>
      <c r="BA171" s="218"/>
      <c r="BB171" s="218"/>
      <c r="BC171" s="218"/>
      <c r="BD171" s="218"/>
      <c r="BE171" s="218"/>
      <c r="BF171" s="218"/>
    </row>
    <row r="172" spans="1:58" ht="15.5" x14ac:dyDescent="0.35">
      <c r="A172" s="343" t="s">
        <v>249</v>
      </c>
      <c r="B172" s="218"/>
      <c r="C172" s="347">
        <f t="shared" ref="C172:AH172" si="46">C130+C151</f>
        <v>9924.4769150000011</v>
      </c>
      <c r="D172" s="347">
        <f t="shared" si="46"/>
        <v>5914.0741179999995</v>
      </c>
      <c r="E172" s="347">
        <f t="shared" si="46"/>
        <v>8758.4712579999996</v>
      </c>
      <c r="F172" s="347">
        <f t="shared" si="46"/>
        <v>25876.888213999999</v>
      </c>
      <c r="G172" s="347">
        <f t="shared" si="46"/>
        <v>5868.5811689999991</v>
      </c>
      <c r="H172" s="347">
        <f t="shared" si="46"/>
        <v>3686.8142080000002</v>
      </c>
      <c r="I172" s="347">
        <f t="shared" si="46"/>
        <v>3033.1286249999998</v>
      </c>
      <c r="J172" s="347">
        <f t="shared" si="46"/>
        <v>45453.162070999999</v>
      </c>
      <c r="K172" s="347">
        <f t="shared" si="46"/>
        <v>83896.149150000012</v>
      </c>
      <c r="L172" s="347">
        <f t="shared" si="46"/>
        <v>22264.946046000001</v>
      </c>
      <c r="M172" s="347">
        <f t="shared" si="46"/>
        <v>2948.3965199999998</v>
      </c>
      <c r="N172" s="347">
        <f t="shared" si="46"/>
        <v>11889.887074</v>
      </c>
      <c r="O172" s="347">
        <f t="shared" si="46"/>
        <v>25542.337267000003</v>
      </c>
      <c r="P172" s="347">
        <f t="shared" si="46"/>
        <v>61942.435643999997</v>
      </c>
      <c r="Q172" s="347">
        <f t="shared" si="46"/>
        <v>36489.389318999994</v>
      </c>
      <c r="R172" s="347">
        <f t="shared" si="46"/>
        <v>81223.186354000005</v>
      </c>
      <c r="S172" s="347">
        <f t="shared" si="46"/>
        <v>13126.082112</v>
      </c>
      <c r="T172" s="347">
        <f t="shared" si="46"/>
        <v>2421.5357300000005</v>
      </c>
      <c r="U172" s="347">
        <f t="shared" si="46"/>
        <v>16867.964677759999</v>
      </c>
      <c r="V172" s="347">
        <f t="shared" si="46"/>
        <v>6257.9800780000005</v>
      </c>
      <c r="W172" s="347">
        <f t="shared" si="46"/>
        <v>4666.1174850000007</v>
      </c>
      <c r="X172" s="347">
        <f t="shared" si="46"/>
        <v>0</v>
      </c>
      <c r="Y172" s="347">
        <f t="shared" si="46"/>
        <v>0</v>
      </c>
      <c r="Z172" s="347">
        <f t="shared" si="46"/>
        <v>0</v>
      </c>
      <c r="AA172" s="347">
        <f t="shared" si="46"/>
        <v>0</v>
      </c>
      <c r="AB172" s="347">
        <f t="shared" si="46"/>
        <v>0</v>
      </c>
      <c r="AC172" s="347">
        <f t="shared" si="46"/>
        <v>0</v>
      </c>
      <c r="AD172" s="347">
        <f t="shared" si="46"/>
        <v>0</v>
      </c>
      <c r="AE172" s="347">
        <f t="shared" si="46"/>
        <v>0</v>
      </c>
      <c r="AF172" s="347">
        <f t="shared" si="46"/>
        <v>0</v>
      </c>
      <c r="AG172" s="347">
        <f t="shared" si="46"/>
        <v>0</v>
      </c>
      <c r="AH172" s="347">
        <f t="shared" si="46"/>
        <v>0</v>
      </c>
      <c r="AI172" s="347">
        <f t="shared" ref="AI172:AZ172" si="47">AI130+AI151</f>
        <v>0</v>
      </c>
      <c r="AJ172" s="347">
        <f t="shared" si="47"/>
        <v>0</v>
      </c>
      <c r="AK172" s="347">
        <f t="shared" si="47"/>
        <v>0</v>
      </c>
      <c r="AL172" s="347">
        <f t="shared" si="47"/>
        <v>0</v>
      </c>
      <c r="AM172" s="347">
        <f t="shared" si="47"/>
        <v>0</v>
      </c>
      <c r="AN172" s="347">
        <f t="shared" si="47"/>
        <v>0</v>
      </c>
      <c r="AO172" s="347">
        <f t="shared" si="47"/>
        <v>0</v>
      </c>
      <c r="AP172" s="347">
        <f t="shared" si="47"/>
        <v>0</v>
      </c>
      <c r="AQ172" s="347">
        <f t="shared" si="47"/>
        <v>0</v>
      </c>
      <c r="AR172" s="347">
        <f t="shared" si="47"/>
        <v>0</v>
      </c>
      <c r="AS172" s="347">
        <f t="shared" si="47"/>
        <v>0</v>
      </c>
      <c r="AT172" s="347">
        <f t="shared" si="47"/>
        <v>0</v>
      </c>
      <c r="AU172" s="347">
        <f t="shared" si="47"/>
        <v>0</v>
      </c>
      <c r="AV172" s="347">
        <f t="shared" si="47"/>
        <v>0</v>
      </c>
      <c r="AW172" s="347">
        <f t="shared" si="47"/>
        <v>0</v>
      </c>
      <c r="AX172" s="347">
        <f t="shared" si="47"/>
        <v>0</v>
      </c>
      <c r="AY172" s="347">
        <f t="shared" si="47"/>
        <v>0</v>
      </c>
      <c r="AZ172" s="347">
        <f t="shared" si="47"/>
        <v>0</v>
      </c>
      <c r="BA172" s="218"/>
      <c r="BB172" s="218"/>
      <c r="BC172" s="218"/>
      <c r="BD172" s="218"/>
      <c r="BE172" s="218"/>
      <c r="BF172" s="218"/>
    </row>
    <row r="173" spans="1:58" x14ac:dyDescent="0.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</row>
    <row r="174" spans="1:58" ht="14.5" thickBot="1" x14ac:dyDescent="0.35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</row>
    <row r="175" spans="1:58" ht="18" x14ac:dyDescent="0.4">
      <c r="A175" s="356" t="s">
        <v>259</v>
      </c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  <c r="AA175" s="357"/>
      <c r="AB175" s="357"/>
      <c r="AC175" s="357"/>
      <c r="AD175" s="357"/>
      <c r="AE175" s="357"/>
      <c r="AF175" s="357"/>
      <c r="AG175" s="357"/>
      <c r="AH175" s="357"/>
      <c r="AI175" s="357"/>
      <c r="AJ175" s="357"/>
      <c r="AK175" s="357"/>
      <c r="AL175" s="357"/>
      <c r="AM175" s="357"/>
      <c r="AN175" s="357"/>
      <c r="AO175" s="357"/>
      <c r="AP175" s="357"/>
      <c r="AQ175" s="357"/>
      <c r="AR175" s="357"/>
      <c r="AS175" s="357"/>
      <c r="AT175" s="357"/>
      <c r="AU175" s="357"/>
      <c r="AV175" s="357"/>
      <c r="AW175" s="357"/>
      <c r="AX175" s="357"/>
      <c r="AY175" s="357"/>
      <c r="AZ175" s="357"/>
      <c r="BA175" s="218"/>
      <c r="BB175" s="218"/>
      <c r="BC175" s="218"/>
      <c r="BD175" s="218"/>
      <c r="BE175" s="218"/>
      <c r="BF175" s="218"/>
    </row>
    <row r="176" spans="1:58" ht="15.5" x14ac:dyDescent="0.35">
      <c r="A176" s="358" t="s">
        <v>241</v>
      </c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</row>
    <row r="177" spans="1:58" ht="15.5" x14ac:dyDescent="0.35">
      <c r="A177" s="359" t="s">
        <v>242</v>
      </c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</row>
    <row r="178" spans="1:58" ht="15.5" x14ac:dyDescent="0.35">
      <c r="A178" s="360" t="s">
        <v>96</v>
      </c>
      <c r="B178" s="218"/>
      <c r="C178" s="328">
        <f t="shared" ref="C178:AH178" si="48">C93+C157</f>
        <v>0</v>
      </c>
      <c r="D178" s="328">
        <f t="shared" si="48"/>
        <v>0</v>
      </c>
      <c r="E178" s="328">
        <f t="shared" si="48"/>
        <v>0</v>
      </c>
      <c r="F178" s="328">
        <f t="shared" si="48"/>
        <v>0</v>
      </c>
      <c r="G178" s="328">
        <f t="shared" si="48"/>
        <v>0</v>
      </c>
      <c r="H178" s="328">
        <f t="shared" si="48"/>
        <v>0</v>
      </c>
      <c r="I178" s="328">
        <f t="shared" si="48"/>
        <v>0</v>
      </c>
      <c r="J178" s="328">
        <f t="shared" si="48"/>
        <v>0</v>
      </c>
      <c r="K178" s="328">
        <f t="shared" si="48"/>
        <v>0</v>
      </c>
      <c r="L178" s="328">
        <f t="shared" si="48"/>
        <v>0</v>
      </c>
      <c r="M178" s="328">
        <f t="shared" si="48"/>
        <v>0</v>
      </c>
      <c r="N178" s="328">
        <f t="shared" si="48"/>
        <v>0</v>
      </c>
      <c r="O178" s="328">
        <f t="shared" si="48"/>
        <v>0</v>
      </c>
      <c r="P178" s="328">
        <f t="shared" si="48"/>
        <v>0</v>
      </c>
      <c r="Q178" s="328">
        <f t="shared" si="48"/>
        <v>0</v>
      </c>
      <c r="R178" s="328">
        <f t="shared" si="48"/>
        <v>0</v>
      </c>
      <c r="S178" s="328">
        <f t="shared" si="48"/>
        <v>0</v>
      </c>
      <c r="T178" s="328">
        <f t="shared" si="48"/>
        <v>0</v>
      </c>
      <c r="U178" s="328">
        <f t="shared" si="48"/>
        <v>0</v>
      </c>
      <c r="V178" s="328">
        <f t="shared" si="48"/>
        <v>0</v>
      </c>
      <c r="W178" s="328">
        <f t="shared" si="48"/>
        <v>0</v>
      </c>
      <c r="X178" s="328">
        <f t="shared" si="48"/>
        <v>0</v>
      </c>
      <c r="Y178" s="328">
        <f t="shared" si="48"/>
        <v>0</v>
      </c>
      <c r="Z178" s="328">
        <f t="shared" si="48"/>
        <v>0</v>
      </c>
      <c r="AA178" s="328">
        <f t="shared" si="48"/>
        <v>0</v>
      </c>
      <c r="AB178" s="328">
        <f t="shared" si="48"/>
        <v>0</v>
      </c>
      <c r="AC178" s="328">
        <f t="shared" si="48"/>
        <v>0</v>
      </c>
      <c r="AD178" s="328">
        <f t="shared" si="48"/>
        <v>0</v>
      </c>
      <c r="AE178" s="328">
        <f t="shared" si="48"/>
        <v>0</v>
      </c>
      <c r="AF178" s="328">
        <f t="shared" si="48"/>
        <v>0</v>
      </c>
      <c r="AG178" s="328">
        <f t="shared" si="48"/>
        <v>0</v>
      </c>
      <c r="AH178" s="328">
        <f t="shared" si="48"/>
        <v>0</v>
      </c>
      <c r="AI178" s="328">
        <f t="shared" ref="AI178:AZ178" si="49">AI93+AI157</f>
        <v>0</v>
      </c>
      <c r="AJ178" s="328">
        <f t="shared" si="49"/>
        <v>0</v>
      </c>
      <c r="AK178" s="328">
        <f t="shared" si="49"/>
        <v>0</v>
      </c>
      <c r="AL178" s="328">
        <f t="shared" si="49"/>
        <v>0</v>
      </c>
      <c r="AM178" s="328">
        <f t="shared" si="49"/>
        <v>0</v>
      </c>
      <c r="AN178" s="328">
        <f t="shared" si="49"/>
        <v>0</v>
      </c>
      <c r="AO178" s="328">
        <f t="shared" si="49"/>
        <v>0</v>
      </c>
      <c r="AP178" s="328">
        <f t="shared" si="49"/>
        <v>0</v>
      </c>
      <c r="AQ178" s="328">
        <f t="shared" si="49"/>
        <v>0</v>
      </c>
      <c r="AR178" s="328">
        <f t="shared" si="49"/>
        <v>0</v>
      </c>
      <c r="AS178" s="328">
        <f t="shared" si="49"/>
        <v>0</v>
      </c>
      <c r="AT178" s="328">
        <f t="shared" si="49"/>
        <v>0</v>
      </c>
      <c r="AU178" s="328">
        <f t="shared" si="49"/>
        <v>0</v>
      </c>
      <c r="AV178" s="328">
        <f t="shared" si="49"/>
        <v>0</v>
      </c>
      <c r="AW178" s="328">
        <f t="shared" si="49"/>
        <v>0</v>
      </c>
      <c r="AX178" s="328">
        <f t="shared" si="49"/>
        <v>0</v>
      </c>
      <c r="AY178" s="328">
        <f t="shared" si="49"/>
        <v>0</v>
      </c>
      <c r="AZ178" s="328">
        <f t="shared" si="49"/>
        <v>0</v>
      </c>
      <c r="BA178" s="218"/>
      <c r="BB178" s="218"/>
      <c r="BC178" s="218"/>
      <c r="BD178" s="218"/>
      <c r="BE178" s="218"/>
      <c r="BF178" s="218"/>
    </row>
    <row r="179" spans="1:58" ht="15.5" x14ac:dyDescent="0.35">
      <c r="A179" s="360" t="s">
        <v>97</v>
      </c>
      <c r="B179" s="218"/>
      <c r="C179" s="328">
        <f t="shared" ref="C179:AH179" si="50">C94+C158</f>
        <v>3514.1931890000005</v>
      </c>
      <c r="D179" s="328">
        <f t="shared" si="50"/>
        <v>31.382092999999998</v>
      </c>
      <c r="E179" s="328">
        <f t="shared" si="50"/>
        <v>6825.2786424400001</v>
      </c>
      <c r="F179" s="328">
        <f t="shared" si="50"/>
        <v>260.883488</v>
      </c>
      <c r="G179" s="328">
        <f t="shared" si="50"/>
        <v>790.39871200000005</v>
      </c>
      <c r="H179" s="328">
        <f t="shared" si="50"/>
        <v>16.084992</v>
      </c>
      <c r="I179" s="328">
        <f t="shared" si="50"/>
        <v>7014.0814623199994</v>
      </c>
      <c r="J179" s="328">
        <f t="shared" si="50"/>
        <v>3349.8252870000001</v>
      </c>
      <c r="K179" s="328">
        <f t="shared" si="50"/>
        <v>201.88917888</v>
      </c>
      <c r="L179" s="328">
        <f t="shared" si="50"/>
        <v>3557.3514904799995</v>
      </c>
      <c r="M179" s="328">
        <f t="shared" si="50"/>
        <v>11364.805136960002</v>
      </c>
      <c r="N179" s="328">
        <f t="shared" si="50"/>
        <v>29550.495862480009</v>
      </c>
      <c r="O179" s="328">
        <f t="shared" si="50"/>
        <v>742.5627628200001</v>
      </c>
      <c r="P179" s="328">
        <f t="shared" si="50"/>
        <v>12644.60180126</v>
      </c>
      <c r="Q179" s="328">
        <f t="shared" si="50"/>
        <v>32294.736937000001</v>
      </c>
      <c r="R179" s="328">
        <f t="shared" si="50"/>
        <v>3798.7103139999999</v>
      </c>
      <c r="S179" s="328">
        <f t="shared" si="50"/>
        <v>770.23211900000001</v>
      </c>
      <c r="T179" s="328">
        <f t="shared" si="50"/>
        <v>3366.244784</v>
      </c>
      <c r="U179" s="328">
        <f t="shared" si="50"/>
        <v>6562.5037700000012</v>
      </c>
      <c r="V179" s="328">
        <f t="shared" si="50"/>
        <v>4250.7630691599998</v>
      </c>
      <c r="W179" s="328">
        <f t="shared" si="50"/>
        <v>5086.2306933199998</v>
      </c>
      <c r="X179" s="328">
        <f t="shared" si="50"/>
        <v>35165.278382125602</v>
      </c>
      <c r="Y179" s="328">
        <f t="shared" si="50"/>
        <v>38744.250237954395</v>
      </c>
      <c r="Z179" s="328">
        <f t="shared" si="50"/>
        <v>150723.33059788001</v>
      </c>
      <c r="AA179" s="328">
        <f t="shared" si="50"/>
        <v>0</v>
      </c>
      <c r="AB179" s="328">
        <f t="shared" si="50"/>
        <v>0</v>
      </c>
      <c r="AC179" s="328">
        <f t="shared" si="50"/>
        <v>0</v>
      </c>
      <c r="AD179" s="328">
        <f t="shared" si="50"/>
        <v>2778.4102499999999</v>
      </c>
      <c r="AE179" s="328">
        <f t="shared" si="50"/>
        <v>14030.175726639998</v>
      </c>
      <c r="AF179" s="328">
        <f t="shared" si="50"/>
        <v>0</v>
      </c>
      <c r="AG179" s="328">
        <f t="shared" si="50"/>
        <v>2939.6225279999999</v>
      </c>
      <c r="AH179" s="328">
        <f t="shared" si="50"/>
        <v>6393.023530999998</v>
      </c>
      <c r="AI179" s="328">
        <f t="shared" ref="AI179:AZ179" si="51">AI94+AI158</f>
        <v>0</v>
      </c>
      <c r="AJ179" s="328">
        <f t="shared" si="51"/>
        <v>29243.019763819993</v>
      </c>
      <c r="AK179" s="328">
        <f t="shared" si="51"/>
        <v>0</v>
      </c>
      <c r="AL179" s="328">
        <f t="shared" si="51"/>
        <v>1573.5639629200002</v>
      </c>
      <c r="AM179" s="328">
        <f t="shared" si="51"/>
        <v>0</v>
      </c>
      <c r="AN179" s="328">
        <f t="shared" si="51"/>
        <v>34886.176168979997</v>
      </c>
      <c r="AO179" s="328">
        <f t="shared" si="51"/>
        <v>62404.414611300002</v>
      </c>
      <c r="AP179" s="328">
        <f t="shared" si="51"/>
        <v>32.322696000000001</v>
      </c>
      <c r="AQ179" s="328">
        <f t="shared" si="51"/>
        <v>23940.420501000001</v>
      </c>
      <c r="AR179" s="328">
        <f t="shared" si="51"/>
        <v>20835.134180079996</v>
      </c>
      <c r="AS179" s="328">
        <f t="shared" si="51"/>
        <v>34758.436513400011</v>
      </c>
      <c r="AT179" s="328">
        <f t="shared" si="51"/>
        <v>2005.2380119999998</v>
      </c>
      <c r="AU179" s="328">
        <f t="shared" si="51"/>
        <v>9957.4292290000012</v>
      </c>
      <c r="AV179" s="328">
        <f t="shared" si="51"/>
        <v>57314.243119000006</v>
      </c>
      <c r="AW179" s="328">
        <f t="shared" si="51"/>
        <v>112.07863799999998</v>
      </c>
      <c r="AX179" s="328">
        <f t="shared" si="51"/>
        <v>168.567409</v>
      </c>
      <c r="AY179" s="328">
        <f t="shared" si="51"/>
        <v>22990.476914160001</v>
      </c>
      <c r="AZ179" s="328">
        <f t="shared" si="51"/>
        <v>15693.321712000001</v>
      </c>
      <c r="BA179" s="218"/>
      <c r="BB179" s="218"/>
      <c r="BC179" s="218"/>
      <c r="BD179" s="218"/>
      <c r="BE179" s="218"/>
      <c r="BF179" s="218"/>
    </row>
    <row r="180" spans="1:58" ht="15.5" x14ac:dyDescent="0.35">
      <c r="A180" s="360" t="s">
        <v>98</v>
      </c>
      <c r="B180" s="218"/>
      <c r="C180" s="328">
        <f t="shared" ref="C180:AH180" si="52">C95+C159</f>
        <v>39684.918781</v>
      </c>
      <c r="D180" s="328">
        <f t="shared" si="52"/>
        <v>1738.5915090000001</v>
      </c>
      <c r="E180" s="328">
        <f t="shared" si="52"/>
        <v>49689.695735640002</v>
      </c>
      <c r="F180" s="328">
        <f t="shared" si="52"/>
        <v>10342.71716</v>
      </c>
      <c r="G180" s="328">
        <f t="shared" si="52"/>
        <v>12737.759342000001</v>
      </c>
      <c r="H180" s="328">
        <f t="shared" si="52"/>
        <v>2681.8133760000001</v>
      </c>
      <c r="I180" s="328">
        <f t="shared" si="52"/>
        <v>70395.747865319994</v>
      </c>
      <c r="J180" s="328">
        <f t="shared" si="52"/>
        <v>68181.922670200001</v>
      </c>
      <c r="K180" s="328">
        <f t="shared" si="52"/>
        <v>32470.276754340004</v>
      </c>
      <c r="L180" s="328">
        <f t="shared" si="52"/>
        <v>50865.363404140007</v>
      </c>
      <c r="M180" s="328">
        <f t="shared" si="52"/>
        <v>42519.224694120006</v>
      </c>
      <c r="N180" s="328">
        <f t="shared" si="52"/>
        <v>109656.08699811999</v>
      </c>
      <c r="O180" s="328">
        <f t="shared" si="52"/>
        <v>5991.9798353799997</v>
      </c>
      <c r="P180" s="328">
        <f t="shared" si="52"/>
        <v>78340.298865760007</v>
      </c>
      <c r="Q180" s="328">
        <f t="shared" si="52"/>
        <v>73971.787569000007</v>
      </c>
      <c r="R180" s="328">
        <f t="shared" si="52"/>
        <v>55289.942439999999</v>
      </c>
      <c r="S180" s="328">
        <f t="shared" si="52"/>
        <v>9461.2262979999996</v>
      </c>
      <c r="T180" s="328">
        <f t="shared" si="52"/>
        <v>15516.719566000002</v>
      </c>
      <c r="U180" s="328">
        <f t="shared" si="52"/>
        <v>29529.262579000002</v>
      </c>
      <c r="V180" s="328">
        <f t="shared" si="52"/>
        <v>20988.4796508</v>
      </c>
      <c r="W180" s="328">
        <f t="shared" si="52"/>
        <v>9512.078344040001</v>
      </c>
      <c r="X180" s="328">
        <f t="shared" si="52"/>
        <v>31711.409979623197</v>
      </c>
      <c r="Y180" s="328">
        <f t="shared" si="52"/>
        <v>95817.767801856782</v>
      </c>
      <c r="Z180" s="328">
        <f t="shared" si="52"/>
        <v>160145.63481707999</v>
      </c>
      <c r="AA180" s="328">
        <f t="shared" si="52"/>
        <v>0</v>
      </c>
      <c r="AB180" s="328">
        <f t="shared" si="52"/>
        <v>0</v>
      </c>
      <c r="AC180" s="328">
        <f t="shared" si="52"/>
        <v>0</v>
      </c>
      <c r="AD180" s="328">
        <f t="shared" si="52"/>
        <v>4580.5108499999997</v>
      </c>
      <c r="AE180" s="328">
        <f t="shared" si="52"/>
        <v>14676.369298559999</v>
      </c>
      <c r="AF180" s="328">
        <f t="shared" si="52"/>
        <v>0</v>
      </c>
      <c r="AG180" s="328">
        <f t="shared" si="52"/>
        <v>19621.928464000001</v>
      </c>
      <c r="AH180" s="328">
        <f t="shared" si="52"/>
        <v>24142.660854999998</v>
      </c>
      <c r="AI180" s="328">
        <f t="shared" ref="AI180:AZ180" si="53">AI95+AI159</f>
        <v>0</v>
      </c>
      <c r="AJ180" s="328">
        <f t="shared" si="53"/>
        <v>30324.23365734001</v>
      </c>
      <c r="AK180" s="328">
        <f t="shared" si="53"/>
        <v>0</v>
      </c>
      <c r="AL180" s="328">
        <f t="shared" si="53"/>
        <v>12125.569758</v>
      </c>
      <c r="AM180" s="328">
        <f t="shared" si="53"/>
        <v>0</v>
      </c>
      <c r="AN180" s="328">
        <f t="shared" si="53"/>
        <v>43622.998113559996</v>
      </c>
      <c r="AO180" s="328">
        <f t="shared" si="53"/>
        <v>50965.641994400001</v>
      </c>
      <c r="AP180" s="328">
        <f t="shared" si="53"/>
        <v>2985.7559969999998</v>
      </c>
      <c r="AQ180" s="328">
        <f t="shared" si="53"/>
        <v>29685.515529000004</v>
      </c>
      <c r="AR180" s="328">
        <f t="shared" si="53"/>
        <v>32241.917394960004</v>
      </c>
      <c r="AS180" s="328">
        <f t="shared" si="53"/>
        <v>97711.198229100002</v>
      </c>
      <c r="AT180" s="328">
        <f t="shared" si="53"/>
        <v>3600.8674129999999</v>
      </c>
      <c r="AU180" s="328">
        <f t="shared" si="53"/>
        <v>61228.710110999993</v>
      </c>
      <c r="AV180" s="328">
        <f t="shared" si="53"/>
        <v>43664.59868996001</v>
      </c>
      <c r="AW180" s="328">
        <f t="shared" si="53"/>
        <v>2101.1634680799998</v>
      </c>
      <c r="AX180" s="328">
        <f t="shared" si="53"/>
        <v>1253.49785752</v>
      </c>
      <c r="AY180" s="328">
        <f t="shared" si="53"/>
        <v>124395.68304337996</v>
      </c>
      <c r="AZ180" s="328">
        <f t="shared" si="53"/>
        <v>142390.57997655999</v>
      </c>
      <c r="BA180" s="218"/>
      <c r="BB180" s="218"/>
      <c r="BC180" s="218"/>
      <c r="BD180" s="218"/>
      <c r="BE180" s="218"/>
      <c r="BF180" s="218"/>
    </row>
    <row r="181" spans="1:58" ht="17" x14ac:dyDescent="0.5">
      <c r="A181" s="360" t="s">
        <v>99</v>
      </c>
      <c r="B181" s="218"/>
      <c r="C181" s="335">
        <f t="shared" ref="C181:AH181" si="54">C96+C160</f>
        <v>14590.209739000002</v>
      </c>
      <c r="D181" s="335">
        <f t="shared" si="54"/>
        <v>2768.0893750000005</v>
      </c>
      <c r="E181" s="335">
        <f t="shared" si="54"/>
        <v>21674.227693680001</v>
      </c>
      <c r="F181" s="335">
        <f t="shared" si="54"/>
        <v>11605.281642000002</v>
      </c>
      <c r="G181" s="335">
        <f t="shared" si="54"/>
        <v>10139.216084</v>
      </c>
      <c r="H181" s="335">
        <f t="shared" si="54"/>
        <v>643.95020800000009</v>
      </c>
      <c r="I181" s="335">
        <f t="shared" si="54"/>
        <v>18536.188823340002</v>
      </c>
      <c r="J181" s="335">
        <f t="shared" si="54"/>
        <v>40044.913408599998</v>
      </c>
      <c r="K181" s="335">
        <f t="shared" si="54"/>
        <v>55793.810024420003</v>
      </c>
      <c r="L181" s="335">
        <f t="shared" si="54"/>
        <v>24718.355869819999</v>
      </c>
      <c r="M181" s="335">
        <f t="shared" si="54"/>
        <v>9909.2572197999998</v>
      </c>
      <c r="N181" s="335">
        <f t="shared" si="54"/>
        <v>45839.757096840003</v>
      </c>
      <c r="O181" s="335">
        <f t="shared" si="54"/>
        <v>19005.932623800003</v>
      </c>
      <c r="P181" s="335">
        <f t="shared" si="54"/>
        <v>37731.979018000005</v>
      </c>
      <c r="Q181" s="335">
        <f t="shared" si="54"/>
        <v>25997.415285000003</v>
      </c>
      <c r="R181" s="335">
        <f t="shared" si="54"/>
        <v>26270.158009999999</v>
      </c>
      <c r="S181" s="335">
        <f t="shared" si="54"/>
        <v>4388.1642440000005</v>
      </c>
      <c r="T181" s="335">
        <f t="shared" si="54"/>
        <v>3684.3866949999997</v>
      </c>
      <c r="U181" s="335">
        <f t="shared" si="54"/>
        <v>9680.9788157600015</v>
      </c>
      <c r="V181" s="335">
        <f t="shared" si="54"/>
        <v>5691.4313620400007</v>
      </c>
      <c r="W181" s="335">
        <f t="shared" si="54"/>
        <v>2951.3719216399995</v>
      </c>
      <c r="X181" s="335">
        <f t="shared" si="54"/>
        <v>13952.9209798912</v>
      </c>
      <c r="Y181" s="335">
        <f t="shared" si="54"/>
        <v>31365.740329988799</v>
      </c>
      <c r="Z181" s="335">
        <f t="shared" si="54"/>
        <v>126424.94318179999</v>
      </c>
      <c r="AA181" s="335">
        <f t="shared" si="54"/>
        <v>0</v>
      </c>
      <c r="AB181" s="335">
        <f t="shared" si="54"/>
        <v>0</v>
      </c>
      <c r="AC181" s="335">
        <f t="shared" si="54"/>
        <v>0</v>
      </c>
      <c r="AD181" s="335">
        <f t="shared" si="54"/>
        <v>3856.2092249999996</v>
      </c>
      <c r="AE181" s="335">
        <f t="shared" si="54"/>
        <v>12659.998673080001</v>
      </c>
      <c r="AF181" s="335">
        <f t="shared" si="54"/>
        <v>0</v>
      </c>
      <c r="AG181" s="335">
        <f t="shared" si="54"/>
        <v>6292.7224430000006</v>
      </c>
      <c r="AH181" s="335">
        <f t="shared" si="54"/>
        <v>14441.213275000002</v>
      </c>
      <c r="AI181" s="335">
        <f t="shared" ref="AI181:AZ181" si="55">AI96+AI160</f>
        <v>0</v>
      </c>
      <c r="AJ181" s="335">
        <f t="shared" si="55"/>
        <v>34834.535814379997</v>
      </c>
      <c r="AK181" s="335">
        <f t="shared" si="55"/>
        <v>0</v>
      </c>
      <c r="AL181" s="335">
        <f t="shared" si="55"/>
        <v>5258.7536092800001</v>
      </c>
      <c r="AM181" s="335">
        <f t="shared" si="55"/>
        <v>0</v>
      </c>
      <c r="AN181" s="335">
        <f t="shared" si="55"/>
        <v>31601.01862092</v>
      </c>
      <c r="AO181" s="335">
        <f t="shared" si="55"/>
        <v>27841.778847999998</v>
      </c>
      <c r="AP181" s="335">
        <f t="shared" si="55"/>
        <v>648.54039599999999</v>
      </c>
      <c r="AQ181" s="335">
        <f t="shared" si="55"/>
        <v>11304.295856000001</v>
      </c>
      <c r="AR181" s="335">
        <f t="shared" si="55"/>
        <v>8262.764320119999</v>
      </c>
      <c r="AS181" s="335">
        <f t="shared" si="55"/>
        <v>35937.244828000003</v>
      </c>
      <c r="AT181" s="335">
        <f t="shared" si="55"/>
        <v>819.24324200000001</v>
      </c>
      <c r="AU181" s="335">
        <f t="shared" si="55"/>
        <v>13241.729743999998</v>
      </c>
      <c r="AV181" s="335">
        <f t="shared" si="55"/>
        <v>16879.182467439998</v>
      </c>
      <c r="AW181" s="335">
        <f t="shared" si="55"/>
        <v>499.24412712000003</v>
      </c>
      <c r="AX181" s="335">
        <f t="shared" si="55"/>
        <v>241.55014727999998</v>
      </c>
      <c r="AY181" s="335">
        <f t="shared" si="55"/>
        <v>38396.341800880007</v>
      </c>
      <c r="AZ181" s="335">
        <f t="shared" si="55"/>
        <v>37819.8061112</v>
      </c>
      <c r="BA181" s="218"/>
      <c r="BB181" s="218"/>
      <c r="BC181" s="218"/>
      <c r="BD181" s="218"/>
      <c r="BE181" s="218"/>
      <c r="BF181" s="218"/>
    </row>
    <row r="182" spans="1:58" ht="15.5" x14ac:dyDescent="0.35">
      <c r="A182" s="361" t="s">
        <v>243</v>
      </c>
      <c r="B182" s="218"/>
      <c r="C182" s="328">
        <f t="shared" ref="C182:AH182" si="56">C97+C161</f>
        <v>57789.321709000003</v>
      </c>
      <c r="D182" s="328">
        <f t="shared" si="56"/>
        <v>4538.0629769999996</v>
      </c>
      <c r="E182" s="328">
        <f t="shared" si="56"/>
        <v>78189.202071759995</v>
      </c>
      <c r="F182" s="328">
        <f t="shared" si="56"/>
        <v>22208.882290000001</v>
      </c>
      <c r="G182" s="328">
        <f t="shared" si="56"/>
        <v>23667.374137999999</v>
      </c>
      <c r="H182" s="328">
        <f t="shared" si="56"/>
        <v>3341.8485760000003</v>
      </c>
      <c r="I182" s="328">
        <f t="shared" si="56"/>
        <v>95946.018150980002</v>
      </c>
      <c r="J182" s="328">
        <f t="shared" si="56"/>
        <v>111576.66136580001</v>
      </c>
      <c r="K182" s="328">
        <f t="shared" si="56"/>
        <v>88465.975957639996</v>
      </c>
      <c r="L182" s="328">
        <f t="shared" si="56"/>
        <v>79141.070764440025</v>
      </c>
      <c r="M182" s="328">
        <f t="shared" si="56"/>
        <v>63793.287050880004</v>
      </c>
      <c r="N182" s="328">
        <f t="shared" si="56"/>
        <v>185046.33995743998</v>
      </c>
      <c r="O182" s="328">
        <f t="shared" si="56"/>
        <v>25740.475222000001</v>
      </c>
      <c r="P182" s="328">
        <f t="shared" si="56"/>
        <v>128716.87968502</v>
      </c>
      <c r="Q182" s="328">
        <f t="shared" si="56"/>
        <v>132263.93979100001</v>
      </c>
      <c r="R182" s="328">
        <f t="shared" si="56"/>
        <v>85358.810764000009</v>
      </c>
      <c r="S182" s="328">
        <f t="shared" si="56"/>
        <v>14619.622660999999</v>
      </c>
      <c r="T182" s="328">
        <f t="shared" si="56"/>
        <v>22567.351044999999</v>
      </c>
      <c r="U182" s="328">
        <f t="shared" si="56"/>
        <v>45772.745164760003</v>
      </c>
      <c r="V182" s="328">
        <f t="shared" si="56"/>
        <v>30930.674081999998</v>
      </c>
      <c r="W182" s="328">
        <f t="shared" si="56"/>
        <v>17549.680958999998</v>
      </c>
      <c r="X182" s="328">
        <f t="shared" si="56"/>
        <v>80829.609341640011</v>
      </c>
      <c r="Y182" s="328">
        <f t="shared" si="56"/>
        <v>165927.75836980002</v>
      </c>
      <c r="Z182" s="328">
        <f t="shared" si="56"/>
        <v>437293.90859676007</v>
      </c>
      <c r="AA182" s="328">
        <f t="shared" si="56"/>
        <v>0</v>
      </c>
      <c r="AB182" s="328">
        <f t="shared" si="56"/>
        <v>0</v>
      </c>
      <c r="AC182" s="328">
        <f t="shared" si="56"/>
        <v>0</v>
      </c>
      <c r="AD182" s="328">
        <f t="shared" si="56"/>
        <v>11215.130325</v>
      </c>
      <c r="AE182" s="328">
        <f t="shared" si="56"/>
        <v>41366.543698279995</v>
      </c>
      <c r="AF182" s="328">
        <f t="shared" si="56"/>
        <v>0</v>
      </c>
      <c r="AG182" s="328">
        <f t="shared" si="56"/>
        <v>28854.273434999999</v>
      </c>
      <c r="AH182" s="328">
        <f t="shared" si="56"/>
        <v>44976.897661000003</v>
      </c>
      <c r="AI182" s="328">
        <f t="shared" ref="AI182:AZ182" si="57">AI97+AI161</f>
        <v>0</v>
      </c>
      <c r="AJ182" s="328">
        <f t="shared" si="57"/>
        <v>94401.789235540025</v>
      </c>
      <c r="AK182" s="328">
        <f t="shared" si="57"/>
        <v>0</v>
      </c>
      <c r="AL182" s="328">
        <f t="shared" si="57"/>
        <v>18957.887330199999</v>
      </c>
      <c r="AM182" s="328">
        <f t="shared" si="57"/>
        <v>0</v>
      </c>
      <c r="AN182" s="328">
        <f t="shared" si="57"/>
        <v>110110.19290346002</v>
      </c>
      <c r="AO182" s="328">
        <f t="shared" si="57"/>
        <v>141211.83545370004</v>
      </c>
      <c r="AP182" s="328">
        <f t="shared" si="57"/>
        <v>3666.6190889999998</v>
      </c>
      <c r="AQ182" s="328">
        <f t="shared" si="57"/>
        <v>64930.231886000009</v>
      </c>
      <c r="AR182" s="328">
        <f t="shared" si="57"/>
        <v>61339.815895160005</v>
      </c>
      <c r="AS182" s="328">
        <f t="shared" si="57"/>
        <v>168406.87957050002</v>
      </c>
      <c r="AT182" s="328">
        <f t="shared" si="57"/>
        <v>6425.3486670000002</v>
      </c>
      <c r="AU182" s="328">
        <f t="shared" si="57"/>
        <v>84427.869083999991</v>
      </c>
      <c r="AV182" s="328">
        <f t="shared" si="57"/>
        <v>117858.02427640001</v>
      </c>
      <c r="AW182" s="328">
        <f t="shared" si="57"/>
        <v>2712.4862332000007</v>
      </c>
      <c r="AX182" s="328">
        <f t="shared" si="57"/>
        <v>1663.6154137999999</v>
      </c>
      <c r="AY182" s="328">
        <f t="shared" si="57"/>
        <v>185782.50175842</v>
      </c>
      <c r="AZ182" s="328">
        <f t="shared" si="57"/>
        <v>195903.70779976001</v>
      </c>
      <c r="BA182" s="218"/>
      <c r="BB182" s="218"/>
      <c r="BC182" s="218"/>
      <c r="BD182" s="218"/>
      <c r="BE182" s="218"/>
      <c r="BF182" s="218"/>
    </row>
    <row r="183" spans="1:58" ht="17" x14ac:dyDescent="0.5">
      <c r="A183" s="359" t="s">
        <v>244</v>
      </c>
      <c r="B183" s="218"/>
      <c r="C183" s="335">
        <f t="shared" ref="C183:AH183" si="58">C98+C162</f>
        <v>2204.3781230000004</v>
      </c>
      <c r="D183" s="335">
        <f t="shared" si="58"/>
        <v>1376.011141</v>
      </c>
      <c r="E183" s="335">
        <f t="shared" si="58"/>
        <v>2078.6074539199999</v>
      </c>
      <c r="F183" s="335">
        <f t="shared" si="58"/>
        <v>3668.0059240000005</v>
      </c>
      <c r="G183" s="335">
        <f t="shared" si="58"/>
        <v>3243.0400479999998</v>
      </c>
      <c r="H183" s="335">
        <f t="shared" si="58"/>
        <v>344.96563200000003</v>
      </c>
      <c r="I183" s="335">
        <f t="shared" si="58"/>
        <v>271.98849017999999</v>
      </c>
      <c r="J183" s="335">
        <f t="shared" si="58"/>
        <v>3143.0964870000003</v>
      </c>
      <c r="K183" s="335">
        <f t="shared" si="58"/>
        <v>323.86443606</v>
      </c>
      <c r="L183" s="335">
        <f t="shared" si="58"/>
        <v>2099.0236532600002</v>
      </c>
      <c r="M183" s="335">
        <f t="shared" si="58"/>
        <v>1291.0829654400002</v>
      </c>
      <c r="N183" s="335">
        <f t="shared" si="58"/>
        <v>2826.08157764</v>
      </c>
      <c r="O183" s="335">
        <f t="shared" si="58"/>
        <v>4857.1738083600003</v>
      </c>
      <c r="P183" s="335">
        <f t="shared" si="58"/>
        <v>4048.8911405399999</v>
      </c>
      <c r="Q183" s="335">
        <f t="shared" si="58"/>
        <v>253.93983500000002</v>
      </c>
      <c r="R183" s="335">
        <f t="shared" si="58"/>
        <v>63.131715</v>
      </c>
      <c r="S183" s="335">
        <f t="shared" si="58"/>
        <v>11.988188000000001</v>
      </c>
      <c r="T183" s="335">
        <f t="shared" si="58"/>
        <v>938.21786999999995</v>
      </c>
      <c r="U183" s="335">
        <f t="shared" si="58"/>
        <v>428.15572600000002</v>
      </c>
      <c r="V183" s="335">
        <f t="shared" si="58"/>
        <v>692.68320091999999</v>
      </c>
      <c r="W183" s="335">
        <f t="shared" si="58"/>
        <v>0.69304083999999999</v>
      </c>
      <c r="X183" s="335">
        <f t="shared" si="58"/>
        <v>3.8852662071999999</v>
      </c>
      <c r="Y183" s="335">
        <f t="shared" si="58"/>
        <v>857.39321303280008</v>
      </c>
      <c r="Z183" s="335">
        <f t="shared" si="58"/>
        <v>0</v>
      </c>
      <c r="AA183" s="335">
        <f t="shared" si="58"/>
        <v>0</v>
      </c>
      <c r="AB183" s="335">
        <f t="shared" si="58"/>
        <v>0</v>
      </c>
      <c r="AC183" s="335">
        <f t="shared" si="58"/>
        <v>0</v>
      </c>
      <c r="AD183" s="335">
        <f t="shared" si="58"/>
        <v>0</v>
      </c>
      <c r="AE183" s="335">
        <f t="shared" si="58"/>
        <v>0</v>
      </c>
      <c r="AF183" s="335">
        <f t="shared" si="58"/>
        <v>0</v>
      </c>
      <c r="AG183" s="335">
        <f t="shared" si="58"/>
        <v>0.75502099999999994</v>
      </c>
      <c r="AH183" s="335">
        <f t="shared" si="58"/>
        <v>25.014014000000007</v>
      </c>
      <c r="AI183" s="335">
        <f t="shared" ref="AI183:AZ183" si="59">AI98+AI162</f>
        <v>0</v>
      </c>
      <c r="AJ183" s="335">
        <f t="shared" si="59"/>
        <v>215.49041334000003</v>
      </c>
      <c r="AK183" s="335">
        <f t="shared" si="59"/>
        <v>0</v>
      </c>
      <c r="AL183" s="335">
        <f t="shared" si="59"/>
        <v>1394.68837904</v>
      </c>
      <c r="AM183" s="335">
        <f t="shared" si="59"/>
        <v>0</v>
      </c>
      <c r="AN183" s="335">
        <f t="shared" si="59"/>
        <v>2.45201242</v>
      </c>
      <c r="AO183" s="335">
        <f t="shared" si="59"/>
        <v>4.7124902999999998</v>
      </c>
      <c r="AP183" s="335">
        <f t="shared" si="59"/>
        <v>2.947E-3</v>
      </c>
      <c r="AQ183" s="335">
        <f t="shared" si="59"/>
        <v>2321.4529200000006</v>
      </c>
      <c r="AR183" s="335">
        <f t="shared" si="59"/>
        <v>67.964798919999993</v>
      </c>
      <c r="AS183" s="335">
        <f t="shared" si="59"/>
        <v>5.8641021999999996</v>
      </c>
      <c r="AT183" s="335">
        <f t="shared" si="59"/>
        <v>0</v>
      </c>
      <c r="AU183" s="335">
        <f t="shared" si="59"/>
        <v>64.964607999999998</v>
      </c>
      <c r="AV183" s="335">
        <f t="shared" si="59"/>
        <v>1.4564426799999999</v>
      </c>
      <c r="AW183" s="335">
        <f t="shared" si="59"/>
        <v>55.62703114</v>
      </c>
      <c r="AX183" s="335">
        <f t="shared" si="59"/>
        <v>4.3741660000000002E-2</v>
      </c>
      <c r="AY183" s="335">
        <f t="shared" si="59"/>
        <v>2347.8946011600005</v>
      </c>
      <c r="AZ183" s="335">
        <f t="shared" si="59"/>
        <v>1444.010857</v>
      </c>
      <c r="BA183" s="218"/>
      <c r="BB183" s="218"/>
      <c r="BC183" s="218"/>
      <c r="BD183" s="218"/>
      <c r="BE183" s="218"/>
      <c r="BF183" s="218"/>
    </row>
    <row r="184" spans="1:58" ht="15.5" x14ac:dyDescent="0.35">
      <c r="A184" s="362" t="s">
        <v>245</v>
      </c>
      <c r="B184" s="218"/>
      <c r="C184" s="339">
        <f t="shared" ref="C184:AH184" si="60">C99+C163</f>
        <v>59993.699832000006</v>
      </c>
      <c r="D184" s="339">
        <f t="shared" si="60"/>
        <v>5914.0741179999995</v>
      </c>
      <c r="E184" s="339">
        <f t="shared" si="60"/>
        <v>80267.809525680001</v>
      </c>
      <c r="F184" s="339">
        <f t="shared" si="60"/>
        <v>25876.888213999999</v>
      </c>
      <c r="G184" s="339">
        <f t="shared" si="60"/>
        <v>26910.414186000002</v>
      </c>
      <c r="H184" s="339">
        <f t="shared" si="60"/>
        <v>3686.8142080000002</v>
      </c>
      <c r="I184" s="339">
        <f t="shared" si="60"/>
        <v>96218.006641159998</v>
      </c>
      <c r="J184" s="339">
        <f t="shared" si="60"/>
        <v>114719.75785280002</v>
      </c>
      <c r="K184" s="339">
        <f t="shared" si="60"/>
        <v>88789.840393700011</v>
      </c>
      <c r="L184" s="339">
        <f t="shared" si="60"/>
        <v>81240.09441770002</v>
      </c>
      <c r="M184" s="339">
        <f t="shared" si="60"/>
        <v>65084.370016320005</v>
      </c>
      <c r="N184" s="339">
        <f t="shared" si="60"/>
        <v>187872.42153508001</v>
      </c>
      <c r="O184" s="339">
        <f t="shared" si="60"/>
        <v>30597.64903036</v>
      </c>
      <c r="P184" s="339">
        <f t="shared" si="60"/>
        <v>132765.77082556</v>
      </c>
      <c r="Q184" s="339">
        <f t="shared" si="60"/>
        <v>132517.87962600001</v>
      </c>
      <c r="R184" s="339">
        <f t="shared" si="60"/>
        <v>85421.942479000005</v>
      </c>
      <c r="S184" s="339">
        <f t="shared" si="60"/>
        <v>14631.610849000001</v>
      </c>
      <c r="T184" s="339">
        <f t="shared" si="60"/>
        <v>23505.568915</v>
      </c>
      <c r="U184" s="339">
        <f t="shared" si="60"/>
        <v>46200.90089076</v>
      </c>
      <c r="V184" s="339">
        <f t="shared" si="60"/>
        <v>31623.357282919998</v>
      </c>
      <c r="W184" s="339">
        <f t="shared" si="60"/>
        <v>17550.373999839998</v>
      </c>
      <c r="X184" s="339">
        <f t="shared" si="60"/>
        <v>80833.494607847213</v>
      </c>
      <c r="Y184" s="339">
        <f t="shared" si="60"/>
        <v>166785.15158283283</v>
      </c>
      <c r="Z184" s="339">
        <f t="shared" si="60"/>
        <v>437293.90859676007</v>
      </c>
      <c r="AA184" s="339">
        <f t="shared" si="60"/>
        <v>0</v>
      </c>
      <c r="AB184" s="339">
        <f t="shared" si="60"/>
        <v>0</v>
      </c>
      <c r="AC184" s="339">
        <f t="shared" si="60"/>
        <v>0</v>
      </c>
      <c r="AD184" s="339">
        <f t="shared" si="60"/>
        <v>11215.130325</v>
      </c>
      <c r="AE184" s="339">
        <f t="shared" si="60"/>
        <v>41366.543698279995</v>
      </c>
      <c r="AF184" s="339">
        <f t="shared" si="60"/>
        <v>0</v>
      </c>
      <c r="AG184" s="339">
        <f t="shared" si="60"/>
        <v>28855.028456</v>
      </c>
      <c r="AH184" s="339">
        <f t="shared" si="60"/>
        <v>45001.911675000003</v>
      </c>
      <c r="AI184" s="339">
        <f t="shared" ref="AI184:AZ184" si="61">AI99+AI163</f>
        <v>0</v>
      </c>
      <c r="AJ184" s="339">
        <f t="shared" si="61"/>
        <v>94617.279648880023</v>
      </c>
      <c r="AK184" s="339">
        <f t="shared" si="61"/>
        <v>0</v>
      </c>
      <c r="AL184" s="339">
        <f t="shared" si="61"/>
        <v>20352.575709239998</v>
      </c>
      <c r="AM184" s="339">
        <f t="shared" si="61"/>
        <v>0</v>
      </c>
      <c r="AN184" s="339">
        <f t="shared" si="61"/>
        <v>110112.64491588002</v>
      </c>
      <c r="AO184" s="339">
        <f t="shared" si="61"/>
        <v>141216.54794400005</v>
      </c>
      <c r="AP184" s="339">
        <f t="shared" si="61"/>
        <v>3666.6220359999998</v>
      </c>
      <c r="AQ184" s="339">
        <f t="shared" si="61"/>
        <v>67251.684806000005</v>
      </c>
      <c r="AR184" s="339">
        <f t="shared" si="61"/>
        <v>61407.780694080007</v>
      </c>
      <c r="AS184" s="339">
        <f t="shared" si="61"/>
        <v>168412.74367270002</v>
      </c>
      <c r="AT184" s="339">
        <f t="shared" si="61"/>
        <v>6425.3486670000002</v>
      </c>
      <c r="AU184" s="339">
        <f t="shared" si="61"/>
        <v>84492.833691999986</v>
      </c>
      <c r="AV184" s="339">
        <f t="shared" si="61"/>
        <v>117859.48071908002</v>
      </c>
      <c r="AW184" s="339">
        <f t="shared" si="61"/>
        <v>2768.1132643400006</v>
      </c>
      <c r="AX184" s="339">
        <f t="shared" si="61"/>
        <v>1663.65915546</v>
      </c>
      <c r="AY184" s="339">
        <f t="shared" si="61"/>
        <v>188130.39635957999</v>
      </c>
      <c r="AZ184" s="339">
        <f t="shared" si="61"/>
        <v>197347.71865676</v>
      </c>
      <c r="BA184" s="218"/>
      <c r="BB184" s="218"/>
      <c r="BC184" s="218"/>
      <c r="BD184" s="218"/>
      <c r="BE184" s="218"/>
      <c r="BF184" s="218"/>
    </row>
    <row r="185" spans="1:58" ht="15.5" x14ac:dyDescent="0.35">
      <c r="A185" s="362"/>
      <c r="B185" s="218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339"/>
      <c r="AP185" s="339"/>
      <c r="AQ185" s="339"/>
      <c r="AR185" s="339"/>
      <c r="AS185" s="339"/>
      <c r="AT185" s="339"/>
      <c r="AU185" s="339"/>
      <c r="AV185" s="339"/>
      <c r="AW185" s="339"/>
      <c r="AX185" s="339"/>
      <c r="AY185" s="339"/>
      <c r="AZ185" s="339"/>
      <c r="BA185" s="218"/>
      <c r="BB185" s="218"/>
      <c r="BC185" s="218"/>
      <c r="BD185" s="218"/>
      <c r="BE185" s="218"/>
      <c r="BF185" s="218"/>
    </row>
    <row r="186" spans="1:58" ht="15.5" x14ac:dyDescent="0.35">
      <c r="A186" s="358" t="s">
        <v>246</v>
      </c>
      <c r="B186" s="21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28"/>
      <c r="AN186" s="328"/>
      <c r="AO186" s="328"/>
      <c r="AP186" s="328"/>
      <c r="AQ186" s="328"/>
      <c r="AR186" s="328"/>
      <c r="AS186" s="328"/>
      <c r="AT186" s="328"/>
      <c r="AU186" s="328"/>
      <c r="AV186" s="328"/>
      <c r="AW186" s="328"/>
      <c r="AX186" s="328"/>
      <c r="AY186" s="328"/>
      <c r="AZ186" s="328"/>
      <c r="BA186" s="218"/>
      <c r="BB186" s="218"/>
      <c r="BC186" s="218"/>
      <c r="BD186" s="218"/>
      <c r="BE186" s="218"/>
      <c r="BF186" s="218"/>
    </row>
    <row r="187" spans="1:58" ht="15.5" x14ac:dyDescent="0.35">
      <c r="A187" s="359" t="s">
        <v>242</v>
      </c>
      <c r="B187" s="21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  <c r="AV187" s="328"/>
      <c r="AW187" s="328"/>
      <c r="AX187" s="328"/>
      <c r="AY187" s="328"/>
      <c r="AZ187" s="328"/>
      <c r="BA187" s="218"/>
      <c r="BB187" s="218"/>
      <c r="BC187" s="218"/>
      <c r="BD187" s="218"/>
      <c r="BE187" s="218"/>
      <c r="BF187" s="218"/>
    </row>
    <row r="188" spans="1:58" ht="15.5" x14ac:dyDescent="0.35">
      <c r="A188" s="360" t="s">
        <v>100</v>
      </c>
      <c r="B188" s="218"/>
      <c r="C188" s="328">
        <f t="shared" ref="C188:AH188" si="62">C102+C166</f>
        <v>355.51213100000007</v>
      </c>
      <c r="D188" s="328">
        <f t="shared" si="62"/>
        <v>0</v>
      </c>
      <c r="E188" s="328">
        <f t="shared" si="62"/>
        <v>577.33423463999998</v>
      </c>
      <c r="F188" s="328">
        <f t="shared" si="62"/>
        <v>0</v>
      </c>
      <c r="G188" s="328">
        <f t="shared" si="62"/>
        <v>67.769464999999997</v>
      </c>
      <c r="H188" s="328">
        <f t="shared" si="62"/>
        <v>0</v>
      </c>
      <c r="I188" s="328">
        <f t="shared" si="62"/>
        <v>211.89723813999996</v>
      </c>
      <c r="J188" s="328">
        <f t="shared" si="62"/>
        <v>34.684650999999995</v>
      </c>
      <c r="K188" s="328">
        <f t="shared" si="62"/>
        <v>7.6043798599999999</v>
      </c>
      <c r="L188" s="328">
        <f t="shared" si="62"/>
        <v>15.639626060000001</v>
      </c>
      <c r="M188" s="328">
        <f t="shared" si="62"/>
        <v>194.58596639999999</v>
      </c>
      <c r="N188" s="328">
        <f t="shared" si="62"/>
        <v>477.93908216</v>
      </c>
      <c r="O188" s="328">
        <f t="shared" si="62"/>
        <v>19.792697100000002</v>
      </c>
      <c r="P188" s="328">
        <f t="shared" si="62"/>
        <v>323.78535258000005</v>
      </c>
      <c r="Q188" s="328">
        <f t="shared" si="62"/>
        <v>31.248739</v>
      </c>
      <c r="R188" s="328">
        <f t="shared" si="62"/>
        <v>0.87952900000000001</v>
      </c>
      <c r="S188" s="328">
        <f t="shared" si="62"/>
        <v>0</v>
      </c>
      <c r="T188" s="328">
        <f t="shared" si="62"/>
        <v>43.658047999999994</v>
      </c>
      <c r="U188" s="328">
        <f t="shared" si="62"/>
        <v>0</v>
      </c>
      <c r="V188" s="328">
        <f t="shared" si="62"/>
        <v>35.998164640000006</v>
      </c>
      <c r="W188" s="328">
        <f t="shared" si="62"/>
        <v>0.48790928</v>
      </c>
      <c r="X188" s="328">
        <f t="shared" si="62"/>
        <v>2.7352752223999999</v>
      </c>
      <c r="Y188" s="328">
        <f t="shared" si="62"/>
        <v>4.0486628576000001</v>
      </c>
      <c r="Z188" s="328">
        <f t="shared" si="62"/>
        <v>0</v>
      </c>
      <c r="AA188" s="328">
        <f t="shared" si="62"/>
        <v>0</v>
      </c>
      <c r="AB188" s="328">
        <f t="shared" si="62"/>
        <v>0</v>
      </c>
      <c r="AC188" s="328">
        <f t="shared" si="62"/>
        <v>0</v>
      </c>
      <c r="AD188" s="328">
        <f t="shared" si="62"/>
        <v>0</v>
      </c>
      <c r="AE188" s="328">
        <f t="shared" si="62"/>
        <v>0</v>
      </c>
      <c r="AF188" s="328">
        <f t="shared" si="62"/>
        <v>0</v>
      </c>
      <c r="AG188" s="328">
        <f t="shared" si="62"/>
        <v>0</v>
      </c>
      <c r="AH188" s="328">
        <f t="shared" si="62"/>
        <v>0</v>
      </c>
      <c r="AI188" s="328">
        <f t="shared" ref="AI188:AZ188" si="63">AI102+AI166</f>
        <v>0</v>
      </c>
      <c r="AJ188" s="328">
        <f t="shared" si="63"/>
        <v>0.43431684000000004</v>
      </c>
      <c r="AK188" s="328">
        <f t="shared" si="63"/>
        <v>0</v>
      </c>
      <c r="AL188" s="328">
        <f t="shared" si="63"/>
        <v>1.6178356400000002</v>
      </c>
      <c r="AM188" s="328">
        <f t="shared" si="63"/>
        <v>0</v>
      </c>
      <c r="AN188" s="328">
        <f t="shared" si="63"/>
        <v>12.70354092</v>
      </c>
      <c r="AO188" s="328">
        <f t="shared" si="63"/>
        <v>0</v>
      </c>
      <c r="AP188" s="328">
        <f t="shared" si="63"/>
        <v>0</v>
      </c>
      <c r="AQ188" s="328">
        <f t="shared" si="63"/>
        <v>0</v>
      </c>
      <c r="AR188" s="328">
        <f t="shared" si="63"/>
        <v>9.8660685200000007</v>
      </c>
      <c r="AS188" s="328">
        <f t="shared" si="63"/>
        <v>19.450005300000001</v>
      </c>
      <c r="AT188" s="328">
        <f t="shared" si="63"/>
        <v>0</v>
      </c>
      <c r="AU188" s="328">
        <f t="shared" si="63"/>
        <v>0</v>
      </c>
      <c r="AV188" s="328">
        <f t="shared" si="63"/>
        <v>160.40155075999999</v>
      </c>
      <c r="AW188" s="328">
        <f t="shared" si="63"/>
        <v>11.839139979999999</v>
      </c>
      <c r="AX188" s="328">
        <f t="shared" si="63"/>
        <v>4.7291586199999998</v>
      </c>
      <c r="AY188" s="328">
        <f t="shared" si="63"/>
        <v>634.52836569999999</v>
      </c>
      <c r="AZ188" s="328">
        <f t="shared" si="63"/>
        <v>0</v>
      </c>
      <c r="BA188" s="218"/>
      <c r="BB188" s="218"/>
      <c r="BC188" s="218"/>
      <c r="BD188" s="218"/>
      <c r="BE188" s="218"/>
      <c r="BF188" s="218"/>
    </row>
    <row r="189" spans="1:58" ht="17" x14ac:dyDescent="0.5">
      <c r="A189" s="363" t="s">
        <v>101</v>
      </c>
      <c r="B189" s="218"/>
      <c r="C189" s="335">
        <f t="shared" ref="C189:AH189" si="64">C103+C167</f>
        <v>1750.8771089999998</v>
      </c>
      <c r="D189" s="335">
        <f t="shared" si="64"/>
        <v>0</v>
      </c>
      <c r="E189" s="335">
        <f t="shared" si="64"/>
        <v>3760.4187006800003</v>
      </c>
      <c r="F189" s="335">
        <f t="shared" si="64"/>
        <v>0</v>
      </c>
      <c r="G189" s="335">
        <f t="shared" si="64"/>
        <v>448.25340900000003</v>
      </c>
      <c r="H189" s="335">
        <f t="shared" si="64"/>
        <v>0</v>
      </c>
      <c r="I189" s="335">
        <f t="shared" si="64"/>
        <v>1685.4450019399999</v>
      </c>
      <c r="J189" s="335">
        <f t="shared" si="64"/>
        <v>547.03890639999997</v>
      </c>
      <c r="K189" s="335">
        <f t="shared" si="64"/>
        <v>97.960755479999989</v>
      </c>
      <c r="L189" s="335">
        <f t="shared" si="64"/>
        <v>226.11480607999999</v>
      </c>
      <c r="M189" s="335">
        <f t="shared" si="64"/>
        <v>408.30674560000006</v>
      </c>
      <c r="N189" s="335">
        <f t="shared" si="64"/>
        <v>2838.6370830400001</v>
      </c>
      <c r="O189" s="335">
        <f t="shared" si="64"/>
        <v>25.40338152</v>
      </c>
      <c r="P189" s="335">
        <f t="shared" si="64"/>
        <v>431.33473188000005</v>
      </c>
      <c r="Q189" s="335">
        <f t="shared" si="64"/>
        <v>93.200366000000002</v>
      </c>
      <c r="R189" s="335">
        <f t="shared" si="64"/>
        <v>31.427253999999998</v>
      </c>
      <c r="S189" s="335">
        <f t="shared" si="64"/>
        <v>0</v>
      </c>
      <c r="T189" s="335">
        <f t="shared" si="64"/>
        <v>80.315010999999998</v>
      </c>
      <c r="U189" s="335">
        <f t="shared" si="64"/>
        <v>0</v>
      </c>
      <c r="V189" s="335">
        <f t="shared" si="64"/>
        <v>422.99922472000003</v>
      </c>
      <c r="W189" s="335">
        <f t="shared" si="64"/>
        <v>11.13751544</v>
      </c>
      <c r="X189" s="335">
        <f t="shared" si="64"/>
        <v>62.438185275199999</v>
      </c>
      <c r="Y189" s="335">
        <f t="shared" si="64"/>
        <v>92.41891256480001</v>
      </c>
      <c r="Z189" s="335">
        <f t="shared" si="64"/>
        <v>0</v>
      </c>
      <c r="AA189" s="335">
        <f t="shared" si="64"/>
        <v>0</v>
      </c>
      <c r="AB189" s="335">
        <f t="shared" si="64"/>
        <v>0</v>
      </c>
      <c r="AC189" s="335">
        <f t="shared" si="64"/>
        <v>0</v>
      </c>
      <c r="AD189" s="335">
        <f t="shared" si="64"/>
        <v>0</v>
      </c>
      <c r="AE189" s="335">
        <f t="shared" si="64"/>
        <v>0</v>
      </c>
      <c r="AF189" s="335">
        <f t="shared" si="64"/>
        <v>0</v>
      </c>
      <c r="AG189" s="335">
        <f t="shared" si="64"/>
        <v>0</v>
      </c>
      <c r="AH189" s="335">
        <f t="shared" si="64"/>
        <v>0</v>
      </c>
      <c r="AI189" s="335">
        <f t="shared" ref="AI189:AZ189" si="65">AI103+AI167</f>
        <v>0</v>
      </c>
      <c r="AJ189" s="335">
        <f t="shared" si="65"/>
        <v>3.6128369400000002</v>
      </c>
      <c r="AK189" s="335">
        <f t="shared" si="65"/>
        <v>0</v>
      </c>
      <c r="AL189" s="335">
        <f t="shared" si="65"/>
        <v>13.10264828</v>
      </c>
      <c r="AM189" s="335">
        <f t="shared" si="65"/>
        <v>0</v>
      </c>
      <c r="AN189" s="335">
        <f t="shared" si="65"/>
        <v>243.59035404000002</v>
      </c>
      <c r="AO189" s="335">
        <f t="shared" si="65"/>
        <v>79.766879900000006</v>
      </c>
      <c r="AP189" s="335">
        <f t="shared" si="65"/>
        <v>0</v>
      </c>
      <c r="AQ189" s="335">
        <f t="shared" si="65"/>
        <v>0</v>
      </c>
      <c r="AR189" s="335">
        <f t="shared" si="65"/>
        <v>171.58374024</v>
      </c>
      <c r="AS189" s="335">
        <f t="shared" si="65"/>
        <v>349.17732090000004</v>
      </c>
      <c r="AT189" s="335">
        <f t="shared" si="65"/>
        <v>0</v>
      </c>
      <c r="AU189" s="335">
        <f t="shared" si="65"/>
        <v>0</v>
      </c>
      <c r="AV189" s="335">
        <f t="shared" si="65"/>
        <v>251.54016227999998</v>
      </c>
      <c r="AW189" s="335">
        <f t="shared" si="65"/>
        <v>18.566024939999998</v>
      </c>
      <c r="AX189" s="335">
        <f t="shared" si="65"/>
        <v>7.4162208600000001</v>
      </c>
      <c r="AY189" s="335">
        <f t="shared" si="65"/>
        <v>942.44967622000001</v>
      </c>
      <c r="AZ189" s="335">
        <f t="shared" si="65"/>
        <v>0</v>
      </c>
      <c r="BA189" s="218"/>
      <c r="BB189" s="218"/>
      <c r="BC189" s="218"/>
      <c r="BD189" s="218"/>
      <c r="BE189" s="218"/>
      <c r="BF189" s="218"/>
    </row>
    <row r="190" spans="1:58" ht="15.5" x14ac:dyDescent="0.35">
      <c r="A190" s="361" t="s">
        <v>247</v>
      </c>
      <c r="B190" s="218"/>
      <c r="C190" s="328">
        <f t="shared" ref="C190:AH190" si="66">C104+C168</f>
        <v>2106.3892400000004</v>
      </c>
      <c r="D190" s="328">
        <f t="shared" si="66"/>
        <v>0</v>
      </c>
      <c r="E190" s="328">
        <f t="shared" si="66"/>
        <v>4337.7529353199998</v>
      </c>
      <c r="F190" s="328">
        <f t="shared" si="66"/>
        <v>0</v>
      </c>
      <c r="G190" s="328">
        <f t="shared" si="66"/>
        <v>516.022874</v>
      </c>
      <c r="H190" s="328">
        <f t="shared" si="66"/>
        <v>0</v>
      </c>
      <c r="I190" s="328">
        <f t="shared" si="66"/>
        <v>1897.3422400799998</v>
      </c>
      <c r="J190" s="328">
        <f t="shared" si="66"/>
        <v>581.72355739999989</v>
      </c>
      <c r="K190" s="328">
        <f t="shared" si="66"/>
        <v>105.56513534</v>
      </c>
      <c r="L190" s="328">
        <f t="shared" si="66"/>
        <v>241.75443214000003</v>
      </c>
      <c r="M190" s="328">
        <f t="shared" si="66"/>
        <v>602.89271200000007</v>
      </c>
      <c r="N190" s="328">
        <f t="shared" si="66"/>
        <v>3316.5761652000001</v>
      </c>
      <c r="O190" s="328">
        <f t="shared" si="66"/>
        <v>45.196078620000002</v>
      </c>
      <c r="P190" s="328">
        <f t="shared" si="66"/>
        <v>755.12008446000016</v>
      </c>
      <c r="Q190" s="328">
        <f t="shared" si="66"/>
        <v>124.449105</v>
      </c>
      <c r="R190" s="328">
        <f t="shared" si="66"/>
        <v>32.306782999999996</v>
      </c>
      <c r="S190" s="328">
        <f t="shared" si="66"/>
        <v>0</v>
      </c>
      <c r="T190" s="328">
        <f t="shared" si="66"/>
        <v>123.97305900000001</v>
      </c>
      <c r="U190" s="328">
        <f t="shared" si="66"/>
        <v>0</v>
      </c>
      <c r="V190" s="328">
        <f t="shared" si="66"/>
        <v>458.99738936000006</v>
      </c>
      <c r="W190" s="328">
        <f t="shared" si="66"/>
        <v>11.62542472</v>
      </c>
      <c r="X190" s="328">
        <f t="shared" si="66"/>
        <v>65.173460497600004</v>
      </c>
      <c r="Y190" s="328">
        <f t="shared" si="66"/>
        <v>96.467575422400017</v>
      </c>
      <c r="Z190" s="328">
        <f t="shared" si="66"/>
        <v>0</v>
      </c>
      <c r="AA190" s="328">
        <f t="shared" si="66"/>
        <v>0</v>
      </c>
      <c r="AB190" s="328">
        <f t="shared" si="66"/>
        <v>0</v>
      </c>
      <c r="AC190" s="328">
        <f t="shared" si="66"/>
        <v>0</v>
      </c>
      <c r="AD190" s="328">
        <f t="shared" si="66"/>
        <v>0</v>
      </c>
      <c r="AE190" s="328">
        <f t="shared" si="66"/>
        <v>0</v>
      </c>
      <c r="AF190" s="328">
        <f t="shared" si="66"/>
        <v>0</v>
      </c>
      <c r="AG190" s="328">
        <f t="shared" si="66"/>
        <v>0</v>
      </c>
      <c r="AH190" s="328">
        <f t="shared" si="66"/>
        <v>0</v>
      </c>
      <c r="AI190" s="328">
        <f t="shared" ref="AI190:AZ190" si="67">AI104+AI168</f>
        <v>0</v>
      </c>
      <c r="AJ190" s="328">
        <f t="shared" si="67"/>
        <v>4.0471537800000004</v>
      </c>
      <c r="AK190" s="328">
        <f t="shared" si="67"/>
        <v>0</v>
      </c>
      <c r="AL190" s="328">
        <f t="shared" si="67"/>
        <v>14.72048392</v>
      </c>
      <c r="AM190" s="328">
        <f t="shared" si="67"/>
        <v>0</v>
      </c>
      <c r="AN190" s="328">
        <f t="shared" si="67"/>
        <v>256.29389495999999</v>
      </c>
      <c r="AO190" s="328">
        <f t="shared" si="67"/>
        <v>79.766879900000006</v>
      </c>
      <c r="AP190" s="328">
        <f t="shared" si="67"/>
        <v>0</v>
      </c>
      <c r="AQ190" s="328">
        <f t="shared" si="67"/>
        <v>0</v>
      </c>
      <c r="AR190" s="328">
        <f t="shared" si="67"/>
        <v>181.44980876</v>
      </c>
      <c r="AS190" s="328">
        <f t="shared" si="67"/>
        <v>368.62732620000008</v>
      </c>
      <c r="AT190" s="328">
        <f t="shared" si="67"/>
        <v>0</v>
      </c>
      <c r="AU190" s="328">
        <f t="shared" si="67"/>
        <v>0</v>
      </c>
      <c r="AV190" s="328">
        <f t="shared" si="67"/>
        <v>411.94171303999997</v>
      </c>
      <c r="AW190" s="328">
        <f t="shared" si="67"/>
        <v>30.405164920000001</v>
      </c>
      <c r="AX190" s="328">
        <f t="shared" si="67"/>
        <v>12.145379480000001</v>
      </c>
      <c r="AY190" s="328">
        <f t="shared" si="67"/>
        <v>1576.9780419200001</v>
      </c>
      <c r="AZ190" s="328">
        <f t="shared" si="67"/>
        <v>0</v>
      </c>
      <c r="BA190" s="218"/>
      <c r="BB190" s="218"/>
      <c r="BC190" s="218"/>
      <c r="BD190" s="218"/>
      <c r="BE190" s="218"/>
      <c r="BF190" s="218"/>
    </row>
    <row r="191" spans="1:58" ht="17" x14ac:dyDescent="0.5">
      <c r="A191" s="359" t="s">
        <v>244</v>
      </c>
      <c r="B191" s="218"/>
      <c r="C191" s="335">
        <f t="shared" ref="C191:AH191" si="68">C105+C169</f>
        <v>1000.3175920000001</v>
      </c>
      <c r="D191" s="335">
        <f t="shared" si="68"/>
        <v>0</v>
      </c>
      <c r="E191" s="335">
        <f t="shared" si="68"/>
        <v>2512.9457177600002</v>
      </c>
      <c r="F191" s="335">
        <f t="shared" si="68"/>
        <v>0</v>
      </c>
      <c r="G191" s="335">
        <f t="shared" si="68"/>
        <v>529.49782900000002</v>
      </c>
      <c r="H191" s="335">
        <f t="shared" si="68"/>
        <v>0</v>
      </c>
      <c r="I191" s="335">
        <f t="shared" si="68"/>
        <v>981.11381110000002</v>
      </c>
      <c r="J191" s="335">
        <f t="shared" si="68"/>
        <v>416.85763199999997</v>
      </c>
      <c r="K191" s="335">
        <f t="shared" si="68"/>
        <v>144.50196025999998</v>
      </c>
      <c r="L191" s="335">
        <f t="shared" si="68"/>
        <v>168.61594946</v>
      </c>
      <c r="M191" s="335">
        <f t="shared" si="68"/>
        <v>319.64115335999998</v>
      </c>
      <c r="N191" s="335">
        <f t="shared" si="68"/>
        <v>2272.57674748</v>
      </c>
      <c r="O191" s="335">
        <f t="shared" si="68"/>
        <v>14.023762059999999</v>
      </c>
      <c r="P191" s="335">
        <f t="shared" si="68"/>
        <v>247.54397044000001</v>
      </c>
      <c r="Q191" s="335">
        <f t="shared" si="68"/>
        <v>47.732057999999995</v>
      </c>
      <c r="R191" s="335">
        <f t="shared" si="68"/>
        <v>115.486389</v>
      </c>
      <c r="S191" s="335">
        <f t="shared" si="68"/>
        <v>0</v>
      </c>
      <c r="T191" s="335">
        <f t="shared" si="68"/>
        <v>1146.526402</v>
      </c>
      <c r="U191" s="335">
        <f t="shared" si="68"/>
        <v>0</v>
      </c>
      <c r="V191" s="335">
        <f t="shared" si="68"/>
        <v>1101.6109008800001</v>
      </c>
      <c r="W191" s="335">
        <f t="shared" si="68"/>
        <v>10.44882776</v>
      </c>
      <c r="X191" s="335">
        <f t="shared" si="68"/>
        <v>58.577323380799996</v>
      </c>
      <c r="Y191" s="335">
        <f t="shared" si="68"/>
        <v>86.704193979199999</v>
      </c>
      <c r="Z191" s="335">
        <f t="shared" si="68"/>
        <v>0</v>
      </c>
      <c r="AA191" s="335">
        <f t="shared" si="68"/>
        <v>0</v>
      </c>
      <c r="AB191" s="335">
        <f t="shared" si="68"/>
        <v>0</v>
      </c>
      <c r="AC191" s="335">
        <f t="shared" si="68"/>
        <v>0</v>
      </c>
      <c r="AD191" s="335">
        <f t="shared" si="68"/>
        <v>0</v>
      </c>
      <c r="AE191" s="335">
        <f t="shared" si="68"/>
        <v>0</v>
      </c>
      <c r="AF191" s="335">
        <f t="shared" si="68"/>
        <v>0</v>
      </c>
      <c r="AG191" s="335">
        <f t="shared" si="68"/>
        <v>0</v>
      </c>
      <c r="AH191" s="335">
        <f t="shared" si="68"/>
        <v>0</v>
      </c>
      <c r="AI191" s="335">
        <f t="shared" ref="AI191:AZ191" si="69">AI105+AI169</f>
        <v>0</v>
      </c>
      <c r="AJ191" s="335">
        <f t="shared" si="69"/>
        <v>4.8339624400000005</v>
      </c>
      <c r="AK191" s="335">
        <f t="shared" si="69"/>
        <v>0</v>
      </c>
      <c r="AL191" s="335">
        <f t="shared" si="69"/>
        <v>18.12928724</v>
      </c>
      <c r="AM191" s="335">
        <f t="shared" si="69"/>
        <v>0</v>
      </c>
      <c r="AN191" s="335">
        <f t="shared" si="69"/>
        <v>116.3779783</v>
      </c>
      <c r="AO191" s="335">
        <f t="shared" si="69"/>
        <v>67.198115399999992</v>
      </c>
      <c r="AP191" s="335">
        <f t="shared" si="69"/>
        <v>0</v>
      </c>
      <c r="AQ191" s="335">
        <f t="shared" si="69"/>
        <v>0</v>
      </c>
      <c r="AR191" s="335">
        <f t="shared" si="69"/>
        <v>75.341703799999991</v>
      </c>
      <c r="AS191" s="335">
        <f t="shared" si="69"/>
        <v>182.15578499999998</v>
      </c>
      <c r="AT191" s="335">
        <f t="shared" si="69"/>
        <v>0</v>
      </c>
      <c r="AU191" s="335">
        <f t="shared" si="69"/>
        <v>0</v>
      </c>
      <c r="AV191" s="335">
        <f t="shared" si="69"/>
        <v>128.16833831999998</v>
      </c>
      <c r="AW191" s="335">
        <f t="shared" si="69"/>
        <v>9.4600263599999987</v>
      </c>
      <c r="AX191" s="335">
        <f t="shared" si="69"/>
        <v>3.77881884</v>
      </c>
      <c r="AY191" s="335">
        <f t="shared" si="69"/>
        <v>490.54954298000001</v>
      </c>
      <c r="AZ191" s="335">
        <f t="shared" si="69"/>
        <v>0</v>
      </c>
      <c r="BA191" s="218"/>
      <c r="BB191" s="218"/>
      <c r="BC191" s="218"/>
      <c r="BD191" s="218"/>
      <c r="BE191" s="218"/>
      <c r="BF191" s="218"/>
    </row>
    <row r="192" spans="1:58" ht="15.5" x14ac:dyDescent="0.35">
      <c r="A192" s="362" t="s">
        <v>248</v>
      </c>
      <c r="B192" s="218"/>
      <c r="C192" s="339">
        <f t="shared" ref="C192:AH192" si="70">C106+C170</f>
        <v>3106.7068320000008</v>
      </c>
      <c r="D192" s="339">
        <f t="shared" si="70"/>
        <v>0</v>
      </c>
      <c r="E192" s="339">
        <f t="shared" si="70"/>
        <v>6850.6986530800004</v>
      </c>
      <c r="F192" s="339">
        <f t="shared" si="70"/>
        <v>0</v>
      </c>
      <c r="G192" s="339">
        <f t="shared" si="70"/>
        <v>1045.5207030000001</v>
      </c>
      <c r="H192" s="339">
        <f t="shared" si="70"/>
        <v>0</v>
      </c>
      <c r="I192" s="339">
        <f t="shared" si="70"/>
        <v>2878.45605118</v>
      </c>
      <c r="J192" s="339">
        <f t="shared" si="70"/>
        <v>998.58118939999986</v>
      </c>
      <c r="K192" s="339">
        <f t="shared" si="70"/>
        <v>250.06709559999996</v>
      </c>
      <c r="L192" s="339">
        <f t="shared" si="70"/>
        <v>410.37038160000003</v>
      </c>
      <c r="M192" s="339">
        <f t="shared" si="70"/>
        <v>922.53386536000005</v>
      </c>
      <c r="N192" s="339">
        <f t="shared" si="70"/>
        <v>5589.1529126799996</v>
      </c>
      <c r="O192" s="339">
        <f t="shared" si="70"/>
        <v>59.219840680000004</v>
      </c>
      <c r="P192" s="339">
        <f t="shared" si="70"/>
        <v>1002.6640549000001</v>
      </c>
      <c r="Q192" s="339">
        <f t="shared" si="70"/>
        <v>172.181163</v>
      </c>
      <c r="R192" s="339">
        <f t="shared" si="70"/>
        <v>147.793172</v>
      </c>
      <c r="S192" s="339">
        <f t="shared" si="70"/>
        <v>0</v>
      </c>
      <c r="T192" s="339">
        <f t="shared" si="70"/>
        <v>1270.4994609999999</v>
      </c>
      <c r="U192" s="339">
        <f t="shared" si="70"/>
        <v>0</v>
      </c>
      <c r="V192" s="339">
        <f t="shared" si="70"/>
        <v>1560.6082902400003</v>
      </c>
      <c r="W192" s="339">
        <f t="shared" si="70"/>
        <v>22.074252479999998</v>
      </c>
      <c r="X192" s="339">
        <f t="shared" si="70"/>
        <v>123.7507838784</v>
      </c>
      <c r="Y192" s="339">
        <f t="shared" si="70"/>
        <v>183.17176940160002</v>
      </c>
      <c r="Z192" s="339">
        <f t="shared" si="70"/>
        <v>0</v>
      </c>
      <c r="AA192" s="339">
        <f t="shared" si="70"/>
        <v>0</v>
      </c>
      <c r="AB192" s="339">
        <f t="shared" si="70"/>
        <v>0</v>
      </c>
      <c r="AC192" s="339">
        <f t="shared" si="70"/>
        <v>0</v>
      </c>
      <c r="AD192" s="339">
        <f t="shared" si="70"/>
        <v>0</v>
      </c>
      <c r="AE192" s="339">
        <f t="shared" si="70"/>
        <v>0</v>
      </c>
      <c r="AF192" s="339">
        <f t="shared" si="70"/>
        <v>0</v>
      </c>
      <c r="AG192" s="339">
        <f t="shared" si="70"/>
        <v>0</v>
      </c>
      <c r="AH192" s="339">
        <f t="shared" si="70"/>
        <v>0</v>
      </c>
      <c r="AI192" s="339">
        <f t="shared" ref="AI192:AZ192" si="71">AI106+AI170</f>
        <v>0</v>
      </c>
      <c r="AJ192" s="339">
        <f t="shared" si="71"/>
        <v>8.8811162200000009</v>
      </c>
      <c r="AK192" s="339">
        <f t="shared" si="71"/>
        <v>0</v>
      </c>
      <c r="AL192" s="339">
        <f t="shared" si="71"/>
        <v>32.849771160000003</v>
      </c>
      <c r="AM192" s="339">
        <f t="shared" si="71"/>
        <v>0</v>
      </c>
      <c r="AN192" s="339">
        <f t="shared" si="71"/>
        <v>372.67187325999998</v>
      </c>
      <c r="AO192" s="339">
        <f t="shared" si="71"/>
        <v>146.9649953</v>
      </c>
      <c r="AP192" s="339">
        <f t="shared" si="71"/>
        <v>0</v>
      </c>
      <c r="AQ192" s="339">
        <f t="shared" si="71"/>
        <v>0</v>
      </c>
      <c r="AR192" s="339">
        <f t="shared" si="71"/>
        <v>256.79151256</v>
      </c>
      <c r="AS192" s="339">
        <f t="shared" si="71"/>
        <v>550.78311120000012</v>
      </c>
      <c r="AT192" s="339">
        <f t="shared" si="71"/>
        <v>0</v>
      </c>
      <c r="AU192" s="339">
        <f t="shared" si="71"/>
        <v>0</v>
      </c>
      <c r="AV192" s="339">
        <f t="shared" si="71"/>
        <v>540.11005135999994</v>
      </c>
      <c r="AW192" s="339">
        <f t="shared" si="71"/>
        <v>39.865191279999998</v>
      </c>
      <c r="AX192" s="339">
        <f t="shared" si="71"/>
        <v>15.92419832</v>
      </c>
      <c r="AY192" s="339">
        <f t="shared" si="71"/>
        <v>2067.5275849</v>
      </c>
      <c r="AZ192" s="339">
        <f t="shared" si="71"/>
        <v>0</v>
      </c>
      <c r="BA192" s="218"/>
      <c r="BB192" s="218"/>
      <c r="BC192" s="218"/>
      <c r="BD192" s="218"/>
      <c r="BE192" s="218"/>
      <c r="BF192" s="218"/>
    </row>
    <row r="193" spans="1:58" ht="15.5" x14ac:dyDescent="0.35">
      <c r="A193" s="364"/>
      <c r="B193" s="218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  <c r="AE193" s="339"/>
      <c r="AF193" s="339"/>
      <c r="AG193" s="339"/>
      <c r="AH193" s="339"/>
      <c r="AI193" s="339"/>
      <c r="AJ193" s="339"/>
      <c r="AK193" s="339"/>
      <c r="AL193" s="339"/>
      <c r="AM193" s="339"/>
      <c r="AN193" s="339"/>
      <c r="AO193" s="339"/>
      <c r="AP193" s="339"/>
      <c r="AQ193" s="339"/>
      <c r="AR193" s="339"/>
      <c r="AS193" s="339"/>
      <c r="AT193" s="339"/>
      <c r="AU193" s="339"/>
      <c r="AV193" s="339"/>
      <c r="AW193" s="339"/>
      <c r="AX193" s="339"/>
      <c r="AY193" s="339"/>
      <c r="AZ193" s="339"/>
      <c r="BA193" s="218"/>
      <c r="BB193" s="218"/>
      <c r="BC193" s="218"/>
      <c r="BD193" s="218"/>
      <c r="BE193" s="218"/>
      <c r="BF193" s="218"/>
    </row>
    <row r="194" spans="1:58" ht="16" thickBot="1" x14ac:dyDescent="0.4">
      <c r="A194" s="365" t="s">
        <v>249</v>
      </c>
      <c r="B194" s="366"/>
      <c r="C194" s="367">
        <f t="shared" ref="C194:AH194" si="72">C184+C192</f>
        <v>63100.406664000009</v>
      </c>
      <c r="D194" s="367">
        <f t="shared" si="72"/>
        <v>5914.0741179999995</v>
      </c>
      <c r="E194" s="367">
        <f t="shared" si="72"/>
        <v>87118.508178760007</v>
      </c>
      <c r="F194" s="367">
        <f t="shared" si="72"/>
        <v>25876.888213999999</v>
      </c>
      <c r="G194" s="367">
        <f t="shared" si="72"/>
        <v>27955.934889000004</v>
      </c>
      <c r="H194" s="367">
        <f t="shared" si="72"/>
        <v>3686.8142080000002</v>
      </c>
      <c r="I194" s="367">
        <f t="shared" si="72"/>
        <v>99096.462692339992</v>
      </c>
      <c r="J194" s="367">
        <f t="shared" si="72"/>
        <v>115718.33904220001</v>
      </c>
      <c r="K194" s="367">
        <f t="shared" si="72"/>
        <v>89039.907489300007</v>
      </c>
      <c r="L194" s="367">
        <f t="shared" si="72"/>
        <v>81650.464799300025</v>
      </c>
      <c r="M194" s="367">
        <f t="shared" si="72"/>
        <v>66006.903881680002</v>
      </c>
      <c r="N194" s="367">
        <f t="shared" si="72"/>
        <v>193461.57444776001</v>
      </c>
      <c r="O194" s="367">
        <f t="shared" si="72"/>
        <v>30656.868871040002</v>
      </c>
      <c r="P194" s="367">
        <f t="shared" si="72"/>
        <v>133768.43488046</v>
      </c>
      <c r="Q194" s="367">
        <f t="shared" si="72"/>
        <v>132690.06078900001</v>
      </c>
      <c r="R194" s="367">
        <f t="shared" si="72"/>
        <v>85569.73565100001</v>
      </c>
      <c r="S194" s="367">
        <f t="shared" si="72"/>
        <v>14631.610849000001</v>
      </c>
      <c r="T194" s="367">
        <f t="shared" si="72"/>
        <v>24776.068375999999</v>
      </c>
      <c r="U194" s="367">
        <f t="shared" si="72"/>
        <v>46200.90089076</v>
      </c>
      <c r="V194" s="367">
        <f t="shared" si="72"/>
        <v>33183.96557316</v>
      </c>
      <c r="W194" s="367">
        <f t="shared" si="72"/>
        <v>17572.448252319999</v>
      </c>
      <c r="X194" s="367">
        <f t="shared" si="72"/>
        <v>80957.245391725606</v>
      </c>
      <c r="Y194" s="367">
        <f t="shared" si="72"/>
        <v>166968.32335223444</v>
      </c>
      <c r="Z194" s="367">
        <f t="shared" si="72"/>
        <v>437293.90859676007</v>
      </c>
      <c r="AA194" s="367">
        <f t="shared" si="72"/>
        <v>0</v>
      </c>
      <c r="AB194" s="367">
        <f t="shared" si="72"/>
        <v>0</v>
      </c>
      <c r="AC194" s="367">
        <f t="shared" si="72"/>
        <v>0</v>
      </c>
      <c r="AD194" s="367">
        <f t="shared" si="72"/>
        <v>11215.130325</v>
      </c>
      <c r="AE194" s="367">
        <f t="shared" si="72"/>
        <v>41366.543698279995</v>
      </c>
      <c r="AF194" s="367">
        <f t="shared" si="72"/>
        <v>0</v>
      </c>
      <c r="AG194" s="367">
        <f t="shared" si="72"/>
        <v>28855.028456</v>
      </c>
      <c r="AH194" s="367">
        <f t="shared" si="72"/>
        <v>45001.911675000003</v>
      </c>
      <c r="AI194" s="367">
        <f t="shared" ref="AI194:AZ194" si="73">AI184+AI192</f>
        <v>0</v>
      </c>
      <c r="AJ194" s="367">
        <f t="shared" si="73"/>
        <v>94626.160765100023</v>
      </c>
      <c r="AK194" s="367">
        <f t="shared" si="73"/>
        <v>0</v>
      </c>
      <c r="AL194" s="367">
        <f t="shared" si="73"/>
        <v>20385.425480399997</v>
      </c>
      <c r="AM194" s="367">
        <f t="shared" si="73"/>
        <v>0</v>
      </c>
      <c r="AN194" s="367">
        <f t="shared" si="73"/>
        <v>110485.31678914002</v>
      </c>
      <c r="AO194" s="367">
        <f t="shared" si="73"/>
        <v>141363.51293930004</v>
      </c>
      <c r="AP194" s="367">
        <f t="shared" si="73"/>
        <v>3666.6220359999998</v>
      </c>
      <c r="AQ194" s="367">
        <f t="shared" si="73"/>
        <v>67251.684806000005</v>
      </c>
      <c r="AR194" s="367">
        <f t="shared" si="73"/>
        <v>61664.572206640005</v>
      </c>
      <c r="AS194" s="367">
        <f t="shared" si="73"/>
        <v>168963.52678390002</v>
      </c>
      <c r="AT194" s="367">
        <f t="shared" si="73"/>
        <v>6425.3486670000002</v>
      </c>
      <c r="AU194" s="367">
        <f t="shared" si="73"/>
        <v>84492.833691999986</v>
      </c>
      <c r="AV194" s="367">
        <f t="shared" si="73"/>
        <v>118399.59077044002</v>
      </c>
      <c r="AW194" s="367">
        <f t="shared" si="73"/>
        <v>2807.9784556200007</v>
      </c>
      <c r="AX194" s="367">
        <f t="shared" si="73"/>
        <v>1679.5833537799999</v>
      </c>
      <c r="AY194" s="367">
        <f t="shared" si="73"/>
        <v>190197.92394447999</v>
      </c>
      <c r="AZ194" s="367">
        <f t="shared" si="73"/>
        <v>197347.71865676</v>
      </c>
      <c r="BA194" s="218"/>
      <c r="BB194" s="218"/>
      <c r="BC194" s="218"/>
      <c r="BD194" s="218"/>
      <c r="BE194" s="218"/>
      <c r="BF194" s="218"/>
    </row>
    <row r="195" spans="1:58" x14ac:dyDescent="0.3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</row>
    <row r="196" spans="1:58" ht="15.5" x14ac:dyDescent="0.35">
      <c r="A196" s="44"/>
      <c r="B196" s="45">
        <f>C196-1</f>
        <v>2025</v>
      </c>
      <c r="C196" s="45">
        <v>2026</v>
      </c>
      <c r="D196" s="46">
        <f t="shared" ref="D196:AI196" si="74">C196+1</f>
        <v>2027</v>
      </c>
      <c r="E196" s="46">
        <f t="shared" si="74"/>
        <v>2028</v>
      </c>
      <c r="F196" s="46">
        <f t="shared" si="74"/>
        <v>2029</v>
      </c>
      <c r="G196" s="46">
        <f t="shared" si="74"/>
        <v>2030</v>
      </c>
      <c r="H196" s="46">
        <f t="shared" si="74"/>
        <v>2031</v>
      </c>
      <c r="I196" s="46">
        <f t="shared" si="74"/>
        <v>2032</v>
      </c>
      <c r="J196" s="46">
        <f t="shared" si="74"/>
        <v>2033</v>
      </c>
      <c r="K196" s="46">
        <f t="shared" si="74"/>
        <v>2034</v>
      </c>
      <c r="L196" s="46">
        <f t="shared" si="74"/>
        <v>2035</v>
      </c>
      <c r="M196" s="46">
        <f t="shared" si="74"/>
        <v>2036</v>
      </c>
      <c r="N196" s="46">
        <f t="shared" si="74"/>
        <v>2037</v>
      </c>
      <c r="O196" s="46">
        <f t="shared" si="74"/>
        <v>2038</v>
      </c>
      <c r="P196" s="46">
        <f t="shared" si="74"/>
        <v>2039</v>
      </c>
      <c r="Q196" s="46">
        <f t="shared" si="74"/>
        <v>2040</v>
      </c>
      <c r="R196" s="46">
        <f t="shared" si="74"/>
        <v>2041</v>
      </c>
      <c r="S196" s="46">
        <f t="shared" si="74"/>
        <v>2042</v>
      </c>
      <c r="T196" s="46">
        <f t="shared" si="74"/>
        <v>2043</v>
      </c>
      <c r="U196" s="46">
        <f t="shared" si="74"/>
        <v>2044</v>
      </c>
      <c r="V196" s="46">
        <f t="shared" si="74"/>
        <v>2045</v>
      </c>
      <c r="W196" s="46">
        <f t="shared" si="74"/>
        <v>2046</v>
      </c>
      <c r="X196" s="46">
        <f t="shared" si="74"/>
        <v>2047</v>
      </c>
      <c r="Y196" s="46">
        <f t="shared" si="74"/>
        <v>2048</v>
      </c>
      <c r="Z196" s="46">
        <f t="shared" si="74"/>
        <v>2049</v>
      </c>
      <c r="AA196" s="46">
        <f t="shared" si="74"/>
        <v>2050</v>
      </c>
      <c r="AB196" s="46">
        <f t="shared" si="74"/>
        <v>2051</v>
      </c>
      <c r="AC196" s="46">
        <f t="shared" si="74"/>
        <v>2052</v>
      </c>
      <c r="AD196" s="46">
        <f t="shared" si="74"/>
        <v>2053</v>
      </c>
      <c r="AE196" s="46">
        <f t="shared" si="74"/>
        <v>2054</v>
      </c>
      <c r="AF196" s="46">
        <f t="shared" si="74"/>
        <v>2055</v>
      </c>
      <c r="AG196" s="46">
        <f t="shared" si="74"/>
        <v>2056</v>
      </c>
      <c r="AH196" s="46">
        <f t="shared" si="74"/>
        <v>2057</v>
      </c>
      <c r="AI196" s="46">
        <f t="shared" si="74"/>
        <v>2058</v>
      </c>
      <c r="AJ196" s="46">
        <f t="shared" ref="AJ196:AZ196" si="75">AI196+1</f>
        <v>2059</v>
      </c>
      <c r="AK196" s="46">
        <f t="shared" si="75"/>
        <v>2060</v>
      </c>
      <c r="AL196" s="46">
        <f t="shared" si="75"/>
        <v>2061</v>
      </c>
      <c r="AM196" s="46">
        <f t="shared" si="75"/>
        <v>2062</v>
      </c>
      <c r="AN196" s="46">
        <f t="shared" si="75"/>
        <v>2063</v>
      </c>
      <c r="AO196" s="46">
        <f t="shared" si="75"/>
        <v>2064</v>
      </c>
      <c r="AP196" s="46">
        <f t="shared" si="75"/>
        <v>2065</v>
      </c>
      <c r="AQ196" s="46">
        <f t="shared" si="75"/>
        <v>2066</v>
      </c>
      <c r="AR196" s="46">
        <f t="shared" si="75"/>
        <v>2067</v>
      </c>
      <c r="AS196" s="46">
        <f t="shared" si="75"/>
        <v>2068</v>
      </c>
      <c r="AT196" s="46">
        <f t="shared" si="75"/>
        <v>2069</v>
      </c>
      <c r="AU196" s="46">
        <f t="shared" si="75"/>
        <v>2070</v>
      </c>
      <c r="AV196" s="46">
        <f t="shared" si="75"/>
        <v>2071</v>
      </c>
      <c r="AW196" s="46">
        <f t="shared" si="75"/>
        <v>2072</v>
      </c>
      <c r="AX196" s="46">
        <f t="shared" si="75"/>
        <v>2073</v>
      </c>
      <c r="AY196" s="46">
        <f t="shared" si="75"/>
        <v>2074</v>
      </c>
      <c r="AZ196" s="46">
        <f t="shared" si="75"/>
        <v>2075</v>
      </c>
      <c r="BA196" s="218"/>
      <c r="BB196" s="218"/>
      <c r="BC196" s="218"/>
      <c r="BD196" s="218"/>
      <c r="BE196" s="218"/>
      <c r="BF196" s="218"/>
    </row>
    <row r="197" spans="1:58" ht="20" x14ac:dyDescent="0.4">
      <c r="A197" s="321" t="s">
        <v>260</v>
      </c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309"/>
      <c r="BB197" s="309"/>
      <c r="BC197" s="309"/>
      <c r="BD197" s="309"/>
      <c r="BE197" s="309"/>
      <c r="BF197" s="309"/>
    </row>
    <row r="198" spans="1:58" ht="20" x14ac:dyDescent="0.4">
      <c r="A198" s="321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309"/>
      <c r="BB198" s="309"/>
      <c r="BC198" s="309"/>
      <c r="BD198" s="309"/>
      <c r="BE198" s="309"/>
      <c r="BF198" s="309"/>
    </row>
    <row r="199" spans="1:58" ht="18" x14ac:dyDescent="0.4">
      <c r="A199" s="326" t="s">
        <v>172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309"/>
      <c r="AE199" s="309"/>
      <c r="AF199" s="30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309"/>
      <c r="AR199" s="309"/>
      <c r="AS199" s="309"/>
      <c r="AT199" s="309"/>
      <c r="AU199" s="309"/>
      <c r="AV199" s="309"/>
      <c r="AW199" s="309"/>
      <c r="AX199" s="309"/>
      <c r="AY199" s="309"/>
      <c r="AZ199" s="309"/>
      <c r="BA199" s="309"/>
      <c r="BB199" s="309"/>
      <c r="BC199" s="309"/>
      <c r="BD199" s="309"/>
      <c r="BE199" s="309"/>
      <c r="BF199" s="309"/>
    </row>
    <row r="200" spans="1:58" ht="15.5" x14ac:dyDescent="0.35">
      <c r="A200" s="218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  <c r="AB200" s="309"/>
      <c r="AC200" s="309"/>
      <c r="AD200" s="309"/>
      <c r="AE200" s="309"/>
      <c r="AF200" s="309"/>
      <c r="AG200" s="309"/>
      <c r="AH200" s="309"/>
      <c r="AI200" s="309"/>
      <c r="AJ200" s="309"/>
      <c r="AK200" s="309"/>
      <c r="AL200" s="309"/>
      <c r="AM200" s="309"/>
      <c r="AN200" s="309"/>
      <c r="AO200" s="309"/>
      <c r="AP200" s="309"/>
      <c r="AQ200" s="309"/>
      <c r="AR200" s="309"/>
      <c r="AS200" s="309"/>
      <c r="AT200" s="309"/>
      <c r="AU200" s="309"/>
      <c r="AV200" s="309"/>
      <c r="AW200" s="309"/>
      <c r="AX200" s="309"/>
      <c r="AY200" s="309"/>
      <c r="AZ200" s="309"/>
      <c r="BA200" s="309"/>
      <c r="BB200" s="309"/>
      <c r="BC200" s="309"/>
      <c r="BD200" s="309"/>
      <c r="BE200" s="309"/>
      <c r="BF200" s="309"/>
    </row>
    <row r="201" spans="1:58" ht="18" x14ac:dyDescent="0.4">
      <c r="A201" s="326" t="s">
        <v>173</v>
      </c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309"/>
      <c r="AE201" s="309"/>
      <c r="AF201" s="309"/>
      <c r="AG201" s="309"/>
      <c r="AH201" s="309"/>
      <c r="AI201" s="309"/>
      <c r="AJ201" s="309"/>
      <c r="AK201" s="309"/>
      <c r="AL201" s="309"/>
      <c r="AM201" s="309"/>
      <c r="AN201" s="309"/>
      <c r="AO201" s="309"/>
      <c r="AP201" s="309"/>
      <c r="AQ201" s="309"/>
      <c r="AR201" s="309"/>
      <c r="AS201" s="309"/>
      <c r="AT201" s="309"/>
      <c r="AU201" s="309"/>
      <c r="AV201" s="309"/>
      <c r="AW201" s="309"/>
      <c r="AX201" s="309"/>
      <c r="AY201" s="309"/>
      <c r="AZ201" s="309"/>
      <c r="BA201" s="309"/>
      <c r="BB201" s="309"/>
      <c r="BC201" s="309"/>
      <c r="BD201" s="309"/>
      <c r="BE201" s="309"/>
      <c r="BF201" s="309"/>
    </row>
    <row r="202" spans="1:58" ht="15.5" x14ac:dyDescent="0.35">
      <c r="A202" s="330" t="s">
        <v>261</v>
      </c>
      <c r="B202" s="309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  <c r="AB202" s="368"/>
      <c r="AC202" s="368"/>
      <c r="AD202" s="368"/>
      <c r="AE202" s="368"/>
      <c r="AF202" s="368"/>
      <c r="AG202" s="368"/>
      <c r="AH202" s="368"/>
      <c r="AI202" s="368"/>
      <c r="AJ202" s="368"/>
      <c r="AK202" s="368"/>
      <c r="AL202" s="368"/>
      <c r="AM202" s="368"/>
      <c r="AN202" s="368"/>
      <c r="AO202" s="368"/>
      <c r="AP202" s="368"/>
      <c r="AQ202" s="368"/>
      <c r="AR202" s="368"/>
      <c r="AS202" s="368"/>
      <c r="AT202" s="368"/>
      <c r="AU202" s="368"/>
      <c r="AV202" s="368"/>
      <c r="AW202" s="368"/>
      <c r="AX202" s="368"/>
      <c r="AY202" s="368"/>
      <c r="AZ202" s="368"/>
      <c r="BA202" s="309"/>
      <c r="BB202" s="309"/>
      <c r="BC202" s="309"/>
      <c r="BD202" s="309"/>
      <c r="BE202" s="309"/>
      <c r="BF202" s="309"/>
    </row>
    <row r="203" spans="1:58" ht="15.5" x14ac:dyDescent="0.35">
      <c r="A203" s="334" t="s">
        <v>97</v>
      </c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  <c r="AC203" s="329"/>
      <c r="AD203" s="329"/>
      <c r="AE203" s="329"/>
      <c r="AF203" s="329"/>
      <c r="AG203" s="329"/>
      <c r="AH203" s="329"/>
      <c r="AI203" s="329"/>
      <c r="AJ203" s="329"/>
      <c r="AK203" s="329"/>
      <c r="AL203" s="329"/>
      <c r="AM203" s="329"/>
      <c r="AN203" s="329"/>
      <c r="AO203" s="329"/>
      <c r="AP203" s="329"/>
      <c r="AQ203" s="329"/>
      <c r="AR203" s="329"/>
      <c r="AS203" s="329"/>
      <c r="AT203" s="329"/>
      <c r="AU203" s="329"/>
      <c r="AV203" s="329"/>
      <c r="AW203" s="329"/>
      <c r="AX203" s="329"/>
      <c r="AY203" s="329"/>
      <c r="AZ203" s="329"/>
      <c r="BA203" s="309"/>
      <c r="BB203" s="309"/>
      <c r="BC203" s="309"/>
      <c r="BD203" s="309"/>
      <c r="BE203" s="309"/>
      <c r="BF203" s="309"/>
    </row>
    <row r="204" spans="1:58" ht="15.5" x14ac:dyDescent="0.35">
      <c r="A204" s="334" t="s">
        <v>98</v>
      </c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  <c r="R204" s="329"/>
      <c r="S204" s="329"/>
      <c r="T204" s="329"/>
      <c r="U204" s="329"/>
      <c r="V204" s="329"/>
      <c r="W204" s="329"/>
      <c r="X204" s="329"/>
      <c r="Y204" s="329"/>
      <c r="Z204" s="329"/>
      <c r="AA204" s="329"/>
      <c r="AB204" s="329"/>
      <c r="AC204" s="329"/>
      <c r="AD204" s="329"/>
      <c r="AE204" s="329"/>
      <c r="AF204" s="329"/>
      <c r="AG204" s="329"/>
      <c r="AH204" s="329"/>
      <c r="AI204" s="329"/>
      <c r="AJ204" s="329"/>
      <c r="AK204" s="329"/>
      <c r="AL204" s="329"/>
      <c r="AM204" s="329"/>
      <c r="AN204" s="329"/>
      <c r="AO204" s="329"/>
      <c r="AP204" s="329"/>
      <c r="AQ204" s="329"/>
      <c r="AR204" s="329"/>
      <c r="AS204" s="329"/>
      <c r="AT204" s="329"/>
      <c r="AU204" s="329"/>
      <c r="AV204" s="329"/>
      <c r="AW204" s="329"/>
      <c r="AX204" s="329"/>
      <c r="AY204" s="329"/>
      <c r="AZ204" s="329"/>
      <c r="BA204" s="309"/>
      <c r="BB204" s="309"/>
      <c r="BC204" s="309"/>
      <c r="BD204" s="309"/>
      <c r="BE204" s="309"/>
      <c r="BF204" s="309"/>
    </row>
    <row r="205" spans="1:58" ht="15.5" x14ac:dyDescent="0.35">
      <c r="A205" s="334" t="s">
        <v>99</v>
      </c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  <c r="R205" s="329"/>
      <c r="S205" s="329"/>
      <c r="T205" s="329"/>
      <c r="U205" s="329"/>
      <c r="V205" s="329"/>
      <c r="W205" s="329"/>
      <c r="X205" s="329"/>
      <c r="Y205" s="329"/>
      <c r="Z205" s="329"/>
      <c r="AA205" s="329"/>
      <c r="AB205" s="329"/>
      <c r="AC205" s="329"/>
      <c r="AD205" s="329"/>
      <c r="AE205" s="329"/>
      <c r="AF205" s="329"/>
      <c r="AG205" s="329"/>
      <c r="AH205" s="329"/>
      <c r="AI205" s="329"/>
      <c r="AJ205" s="329"/>
      <c r="AK205" s="329"/>
      <c r="AL205" s="329"/>
      <c r="AM205" s="329"/>
      <c r="AN205" s="329"/>
      <c r="AO205" s="329"/>
      <c r="AP205" s="329"/>
      <c r="AQ205" s="329"/>
      <c r="AR205" s="329"/>
      <c r="AS205" s="329"/>
      <c r="AT205" s="329"/>
      <c r="AU205" s="329"/>
      <c r="AV205" s="329"/>
      <c r="AW205" s="329"/>
      <c r="AX205" s="329"/>
      <c r="AY205" s="329"/>
      <c r="AZ205" s="329"/>
      <c r="BA205" s="309"/>
      <c r="BB205" s="309"/>
      <c r="BC205" s="309"/>
      <c r="BD205" s="309"/>
      <c r="BE205" s="309"/>
      <c r="BF205" s="309"/>
    </row>
    <row r="206" spans="1:58" ht="15.5" x14ac:dyDescent="0.35">
      <c r="A206" s="330" t="s">
        <v>262</v>
      </c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  <c r="R206" s="329"/>
      <c r="S206" s="329"/>
      <c r="T206" s="329"/>
      <c r="U206" s="329"/>
      <c r="V206" s="329"/>
      <c r="W206" s="329"/>
      <c r="X206" s="329"/>
      <c r="Y206" s="329"/>
      <c r="Z206" s="329"/>
      <c r="AA206" s="329"/>
      <c r="AB206" s="329"/>
      <c r="AC206" s="329"/>
      <c r="AD206" s="329"/>
      <c r="AE206" s="329"/>
      <c r="AF206" s="329"/>
      <c r="AG206" s="329"/>
      <c r="AH206" s="329"/>
      <c r="AI206" s="329"/>
      <c r="AJ206" s="329"/>
      <c r="AK206" s="329"/>
      <c r="AL206" s="329"/>
      <c r="AM206" s="329"/>
      <c r="AN206" s="329"/>
      <c r="AO206" s="329"/>
      <c r="AP206" s="329"/>
      <c r="AQ206" s="329"/>
      <c r="AR206" s="329"/>
      <c r="AS206" s="329"/>
      <c r="AT206" s="329"/>
      <c r="AU206" s="329"/>
      <c r="AV206" s="329"/>
      <c r="AW206" s="329"/>
      <c r="AX206" s="329"/>
      <c r="AY206" s="329"/>
      <c r="AZ206" s="329"/>
      <c r="BA206" s="309"/>
      <c r="BB206" s="309"/>
      <c r="BC206" s="309"/>
      <c r="BD206" s="309"/>
      <c r="BE206" s="309"/>
      <c r="BF206" s="309"/>
    </row>
    <row r="207" spans="1:58" ht="15.5" x14ac:dyDescent="0.35">
      <c r="A207" s="334" t="s">
        <v>97</v>
      </c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  <c r="R207" s="329"/>
      <c r="S207" s="329"/>
      <c r="T207" s="329"/>
      <c r="U207" s="329"/>
      <c r="V207" s="329"/>
      <c r="W207" s="329"/>
      <c r="X207" s="329"/>
      <c r="Y207" s="329"/>
      <c r="Z207" s="329"/>
      <c r="AA207" s="329"/>
      <c r="AB207" s="329"/>
      <c r="AC207" s="329"/>
      <c r="AD207" s="329"/>
      <c r="AE207" s="329"/>
      <c r="AF207" s="329"/>
      <c r="AG207" s="329"/>
      <c r="AH207" s="329"/>
      <c r="AI207" s="329"/>
      <c r="AJ207" s="329"/>
      <c r="AK207" s="329"/>
      <c r="AL207" s="329"/>
      <c r="AM207" s="329"/>
      <c r="AN207" s="329"/>
      <c r="AO207" s="329"/>
      <c r="AP207" s="329"/>
      <c r="AQ207" s="329"/>
      <c r="AR207" s="329"/>
      <c r="AS207" s="329"/>
      <c r="AT207" s="329"/>
      <c r="AU207" s="329"/>
      <c r="AV207" s="329"/>
      <c r="AW207" s="329"/>
      <c r="AX207" s="329"/>
      <c r="AY207" s="329"/>
      <c r="AZ207" s="329"/>
      <c r="BA207" s="309"/>
      <c r="BB207" s="309"/>
      <c r="BC207" s="309"/>
      <c r="BD207" s="309"/>
      <c r="BE207" s="309"/>
      <c r="BF207" s="309"/>
    </row>
    <row r="208" spans="1:58" ht="15.5" x14ac:dyDescent="0.35">
      <c r="A208" s="334" t="s">
        <v>98</v>
      </c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  <c r="R208" s="329"/>
      <c r="S208" s="329"/>
      <c r="T208" s="329"/>
      <c r="U208" s="329"/>
      <c r="V208" s="329"/>
      <c r="W208" s="329"/>
      <c r="X208" s="329"/>
      <c r="Y208" s="329"/>
      <c r="Z208" s="329"/>
      <c r="AA208" s="329"/>
      <c r="AB208" s="329"/>
      <c r="AC208" s="329"/>
      <c r="AD208" s="329"/>
      <c r="AE208" s="329"/>
      <c r="AF208" s="329"/>
      <c r="AG208" s="329"/>
      <c r="AH208" s="329"/>
      <c r="AI208" s="329"/>
      <c r="AJ208" s="329"/>
      <c r="AK208" s="329"/>
      <c r="AL208" s="329"/>
      <c r="AM208" s="329"/>
      <c r="AN208" s="329"/>
      <c r="AO208" s="329"/>
      <c r="AP208" s="329"/>
      <c r="AQ208" s="329"/>
      <c r="AR208" s="329"/>
      <c r="AS208" s="329"/>
      <c r="AT208" s="329"/>
      <c r="AU208" s="329"/>
      <c r="AV208" s="329"/>
      <c r="AW208" s="329"/>
      <c r="AX208" s="329"/>
      <c r="AY208" s="329"/>
      <c r="AZ208" s="329"/>
      <c r="BA208" s="309"/>
      <c r="BB208" s="309"/>
      <c r="BC208" s="309"/>
      <c r="BD208" s="309"/>
      <c r="BE208" s="309"/>
      <c r="BF208" s="309"/>
    </row>
    <row r="209" spans="1:58" ht="15.5" x14ac:dyDescent="0.35">
      <c r="A209" s="334" t="s">
        <v>99</v>
      </c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  <c r="R209" s="329"/>
      <c r="S209" s="329"/>
      <c r="T209" s="329"/>
      <c r="U209" s="329"/>
      <c r="V209" s="329"/>
      <c r="W209" s="329"/>
      <c r="X209" s="329"/>
      <c r="Y209" s="329"/>
      <c r="Z209" s="329"/>
      <c r="AA209" s="329"/>
      <c r="AB209" s="329"/>
      <c r="AC209" s="329"/>
      <c r="AD209" s="329"/>
      <c r="AE209" s="329"/>
      <c r="AF209" s="329"/>
      <c r="AG209" s="329"/>
      <c r="AH209" s="329"/>
      <c r="AI209" s="329"/>
      <c r="AJ209" s="329"/>
      <c r="AK209" s="329"/>
      <c r="AL209" s="329"/>
      <c r="AM209" s="329"/>
      <c r="AN209" s="329"/>
      <c r="AO209" s="329"/>
      <c r="AP209" s="329"/>
      <c r="AQ209" s="329"/>
      <c r="AR209" s="329"/>
      <c r="AS209" s="329"/>
      <c r="AT209" s="329"/>
      <c r="AU209" s="329"/>
      <c r="AV209" s="329"/>
      <c r="AW209" s="329"/>
      <c r="AX209" s="329"/>
      <c r="AY209" s="329"/>
      <c r="AZ209" s="329"/>
      <c r="BA209" s="309"/>
      <c r="BB209" s="309"/>
      <c r="BC209" s="309"/>
      <c r="BD209" s="309"/>
      <c r="BE209" s="309"/>
      <c r="BF209" s="309"/>
    </row>
    <row r="210" spans="1:58" ht="15.5" x14ac:dyDescent="0.35">
      <c r="A210" s="330" t="s">
        <v>263</v>
      </c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  <c r="R210" s="329"/>
      <c r="S210" s="329"/>
      <c r="T210" s="329"/>
      <c r="U210" s="329"/>
      <c r="V210" s="329"/>
      <c r="W210" s="329"/>
      <c r="X210" s="329"/>
      <c r="Y210" s="329"/>
      <c r="Z210" s="329"/>
      <c r="AA210" s="329"/>
      <c r="AB210" s="329"/>
      <c r="AC210" s="329"/>
      <c r="AD210" s="329"/>
      <c r="AE210" s="329"/>
      <c r="AF210" s="329"/>
      <c r="AG210" s="329"/>
      <c r="AH210" s="329"/>
      <c r="AI210" s="329"/>
      <c r="AJ210" s="329"/>
      <c r="AK210" s="329"/>
      <c r="AL210" s="329"/>
      <c r="AM210" s="329"/>
      <c r="AN210" s="329"/>
      <c r="AO210" s="329"/>
      <c r="AP210" s="329"/>
      <c r="AQ210" s="329"/>
      <c r="AR210" s="329"/>
      <c r="AS210" s="329"/>
      <c r="AT210" s="329"/>
      <c r="AU210" s="329"/>
      <c r="AV210" s="329"/>
      <c r="AW210" s="329"/>
      <c r="AX210" s="329"/>
      <c r="AY210" s="329"/>
      <c r="AZ210" s="329"/>
      <c r="BA210" s="309"/>
      <c r="BB210" s="309"/>
      <c r="BC210" s="309"/>
      <c r="BD210" s="309"/>
      <c r="BE210" s="309"/>
      <c r="BF210" s="309"/>
    </row>
    <row r="211" spans="1:58" ht="15.5" x14ac:dyDescent="0.35">
      <c r="A211" s="360" t="s">
        <v>100</v>
      </c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  <c r="R211" s="329"/>
      <c r="S211" s="329"/>
      <c r="T211" s="329"/>
      <c r="U211" s="329"/>
      <c r="V211" s="329"/>
      <c r="W211" s="329"/>
      <c r="X211" s="329"/>
      <c r="Y211" s="329"/>
      <c r="Z211" s="329"/>
      <c r="AA211" s="329"/>
      <c r="AB211" s="329"/>
      <c r="AC211" s="329"/>
      <c r="AD211" s="329"/>
      <c r="AE211" s="329"/>
      <c r="AF211" s="329"/>
      <c r="AG211" s="329"/>
      <c r="AH211" s="329"/>
      <c r="AI211" s="329"/>
      <c r="AJ211" s="329"/>
      <c r="AK211" s="329"/>
      <c r="AL211" s="329"/>
      <c r="AM211" s="329"/>
      <c r="AN211" s="329"/>
      <c r="AO211" s="329"/>
      <c r="AP211" s="329"/>
      <c r="AQ211" s="329"/>
      <c r="AR211" s="329"/>
      <c r="AS211" s="329"/>
      <c r="AT211" s="329"/>
      <c r="AU211" s="329"/>
      <c r="AV211" s="329"/>
      <c r="AW211" s="329"/>
      <c r="AX211" s="329"/>
      <c r="AY211" s="329"/>
      <c r="AZ211" s="329"/>
      <c r="BA211" s="309"/>
      <c r="BB211" s="309"/>
      <c r="BC211" s="309"/>
      <c r="BD211" s="309"/>
      <c r="BE211" s="309"/>
      <c r="BF211" s="309"/>
    </row>
    <row r="212" spans="1:58" ht="15.5" x14ac:dyDescent="0.35">
      <c r="A212" s="363" t="s">
        <v>101</v>
      </c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  <c r="R212" s="329"/>
      <c r="S212" s="329"/>
      <c r="T212" s="329"/>
      <c r="U212" s="329"/>
      <c r="V212" s="329"/>
      <c r="W212" s="329"/>
      <c r="X212" s="329"/>
      <c r="Y212" s="329"/>
      <c r="Z212" s="329"/>
      <c r="AA212" s="329"/>
      <c r="AB212" s="329"/>
      <c r="AC212" s="329"/>
      <c r="AD212" s="329"/>
      <c r="AE212" s="329"/>
      <c r="AF212" s="329"/>
      <c r="AG212" s="329"/>
      <c r="AH212" s="329"/>
      <c r="AI212" s="329"/>
      <c r="AJ212" s="329"/>
      <c r="AK212" s="329"/>
      <c r="AL212" s="329"/>
      <c r="AM212" s="329"/>
      <c r="AN212" s="329"/>
      <c r="AO212" s="329"/>
      <c r="AP212" s="329"/>
      <c r="AQ212" s="329"/>
      <c r="AR212" s="329"/>
      <c r="AS212" s="329"/>
      <c r="AT212" s="329"/>
      <c r="AU212" s="329"/>
      <c r="AV212" s="329"/>
      <c r="AW212" s="329"/>
      <c r="AX212" s="329"/>
      <c r="AY212" s="329"/>
      <c r="AZ212" s="329"/>
      <c r="BA212" s="309"/>
      <c r="BB212" s="309"/>
      <c r="BC212" s="309"/>
      <c r="BD212" s="309"/>
      <c r="BE212" s="309"/>
      <c r="BF212" s="309"/>
    </row>
    <row r="213" spans="1:58" ht="15.5" x14ac:dyDescent="0.35">
      <c r="A213" s="330" t="s">
        <v>264</v>
      </c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  <c r="R213" s="329"/>
      <c r="S213" s="329"/>
      <c r="T213" s="329"/>
      <c r="U213" s="329"/>
      <c r="V213" s="329"/>
      <c r="W213" s="329"/>
      <c r="X213" s="329"/>
      <c r="Y213" s="329"/>
      <c r="Z213" s="329"/>
      <c r="AA213" s="329"/>
      <c r="AB213" s="329"/>
      <c r="AC213" s="329"/>
      <c r="AD213" s="329"/>
      <c r="AE213" s="329"/>
      <c r="AF213" s="329"/>
      <c r="AG213" s="329"/>
      <c r="AH213" s="329"/>
      <c r="AI213" s="329"/>
      <c r="AJ213" s="329"/>
      <c r="AK213" s="329"/>
      <c r="AL213" s="329"/>
      <c r="AM213" s="329"/>
      <c r="AN213" s="329"/>
      <c r="AO213" s="329"/>
      <c r="AP213" s="329"/>
      <c r="AQ213" s="329"/>
      <c r="AR213" s="329"/>
      <c r="AS213" s="329"/>
      <c r="AT213" s="329"/>
      <c r="AU213" s="329"/>
      <c r="AV213" s="329"/>
      <c r="AW213" s="329"/>
      <c r="AX213" s="329"/>
      <c r="AY213" s="329"/>
      <c r="AZ213" s="329"/>
      <c r="BA213" s="309"/>
      <c r="BB213" s="309"/>
      <c r="BC213" s="309"/>
      <c r="BD213" s="309"/>
      <c r="BE213" s="309"/>
      <c r="BF213" s="309"/>
    </row>
    <row r="214" spans="1:58" ht="15.5" x14ac:dyDescent="0.35">
      <c r="A214" s="360" t="s">
        <v>100</v>
      </c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  <c r="R214" s="329"/>
      <c r="S214" s="329"/>
      <c r="T214" s="329"/>
      <c r="U214" s="329"/>
      <c r="V214" s="329"/>
      <c r="W214" s="329"/>
      <c r="X214" s="329"/>
      <c r="Y214" s="329"/>
      <c r="Z214" s="329"/>
      <c r="AA214" s="329"/>
      <c r="AB214" s="329"/>
      <c r="AC214" s="329"/>
      <c r="AD214" s="329"/>
      <c r="AE214" s="329"/>
      <c r="AF214" s="329"/>
      <c r="AG214" s="329"/>
      <c r="AH214" s="329"/>
      <c r="AI214" s="329"/>
      <c r="AJ214" s="329"/>
      <c r="AK214" s="329"/>
      <c r="AL214" s="329"/>
      <c r="AM214" s="329"/>
      <c r="AN214" s="329"/>
      <c r="AO214" s="329"/>
      <c r="AP214" s="329"/>
      <c r="AQ214" s="329"/>
      <c r="AR214" s="329"/>
      <c r="AS214" s="329"/>
      <c r="AT214" s="329"/>
      <c r="AU214" s="329"/>
      <c r="AV214" s="329"/>
      <c r="AW214" s="329"/>
      <c r="AX214" s="329"/>
      <c r="AY214" s="329"/>
      <c r="AZ214" s="329"/>
      <c r="BA214" s="309"/>
      <c r="BB214" s="309"/>
      <c r="BC214" s="309"/>
      <c r="BD214" s="309"/>
      <c r="BE214" s="309"/>
      <c r="BF214" s="309"/>
    </row>
    <row r="215" spans="1:58" ht="17" x14ac:dyDescent="0.5">
      <c r="A215" s="363" t="s">
        <v>101</v>
      </c>
      <c r="B215" s="336"/>
      <c r="C215" s="336"/>
      <c r="D215" s="336"/>
      <c r="E215" s="336"/>
      <c r="F215" s="336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  <c r="AJ215" s="336"/>
      <c r="AK215" s="336"/>
      <c r="AL215" s="336"/>
      <c r="AM215" s="336"/>
      <c r="AN215" s="336"/>
      <c r="AO215" s="336"/>
      <c r="AP215" s="336"/>
      <c r="AQ215" s="336"/>
      <c r="AR215" s="336"/>
      <c r="AS215" s="336"/>
      <c r="AT215" s="336"/>
      <c r="AU215" s="336"/>
      <c r="AV215" s="336"/>
      <c r="AW215" s="336"/>
      <c r="AX215" s="336"/>
      <c r="AY215" s="336"/>
      <c r="AZ215" s="336"/>
      <c r="BA215" s="309"/>
      <c r="BB215" s="309"/>
      <c r="BC215" s="309"/>
      <c r="BD215" s="309"/>
      <c r="BE215" s="309"/>
      <c r="BF215" s="309"/>
    </row>
    <row r="216" spans="1:58" ht="15.5" x14ac:dyDescent="0.35">
      <c r="A216" s="369" t="s">
        <v>265</v>
      </c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  <c r="AC216" s="370"/>
      <c r="AD216" s="370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370"/>
      <c r="AO216" s="370"/>
      <c r="AP216" s="370"/>
      <c r="AQ216" s="370"/>
      <c r="AR216" s="370"/>
      <c r="AS216" s="370"/>
      <c r="AT216" s="370"/>
      <c r="AU216" s="370"/>
      <c r="AV216" s="370"/>
      <c r="AW216" s="370"/>
      <c r="AX216" s="370"/>
      <c r="AY216" s="370"/>
      <c r="AZ216" s="370"/>
      <c r="BA216" s="309"/>
      <c r="BB216" s="309"/>
      <c r="BC216" s="309"/>
      <c r="BD216" s="309"/>
      <c r="BE216" s="309"/>
      <c r="BF216" s="309"/>
    </row>
    <row r="217" spans="1:58" ht="15.5" x14ac:dyDescent="0.35">
      <c r="A217" s="338"/>
      <c r="B217" s="34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  <c r="R217" s="329"/>
      <c r="S217" s="329"/>
      <c r="T217" s="329"/>
      <c r="U217" s="329"/>
      <c r="V217" s="329"/>
      <c r="W217" s="329"/>
      <c r="X217" s="329"/>
      <c r="Y217" s="329"/>
      <c r="Z217" s="329"/>
      <c r="AA217" s="329"/>
      <c r="AB217" s="329"/>
      <c r="AC217" s="329"/>
      <c r="AD217" s="329"/>
      <c r="AE217" s="329"/>
      <c r="AF217" s="329"/>
      <c r="AG217" s="329"/>
      <c r="AH217" s="329"/>
      <c r="AI217" s="329"/>
      <c r="AJ217" s="329"/>
      <c r="AK217" s="329"/>
      <c r="AL217" s="329"/>
      <c r="AM217" s="329"/>
      <c r="AN217" s="329"/>
      <c r="AO217" s="329"/>
      <c r="AP217" s="329"/>
      <c r="AQ217" s="329"/>
      <c r="AR217" s="329"/>
      <c r="AS217" s="329"/>
      <c r="AT217" s="329"/>
      <c r="AU217" s="329"/>
      <c r="AV217" s="329"/>
      <c r="AW217" s="329"/>
      <c r="AX217" s="329"/>
      <c r="AY217" s="329"/>
      <c r="AZ217" s="329"/>
      <c r="BA217" s="309"/>
      <c r="BB217" s="309"/>
      <c r="BC217" s="309"/>
      <c r="BD217" s="309"/>
      <c r="BE217" s="309"/>
      <c r="BF217" s="309"/>
    </row>
    <row r="218" spans="1:58" ht="18" x14ac:dyDescent="0.4">
      <c r="A218" s="326" t="s">
        <v>176</v>
      </c>
      <c r="B218" s="34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  <c r="R218" s="329"/>
      <c r="S218" s="329"/>
      <c r="T218" s="329"/>
      <c r="U218" s="329"/>
      <c r="V218" s="329"/>
      <c r="W218" s="329"/>
      <c r="X218" s="329"/>
      <c r="Y218" s="329"/>
      <c r="Z218" s="329"/>
      <c r="AA218" s="329"/>
      <c r="AB218" s="329"/>
      <c r="AC218" s="329"/>
      <c r="AD218" s="329"/>
      <c r="AE218" s="329"/>
      <c r="AF218" s="329"/>
      <c r="AG218" s="329"/>
      <c r="AH218" s="329"/>
      <c r="AI218" s="329"/>
      <c r="AJ218" s="329"/>
      <c r="AK218" s="329"/>
      <c r="AL218" s="329"/>
      <c r="AM218" s="329"/>
      <c r="AN218" s="329"/>
      <c r="AO218" s="329"/>
      <c r="AP218" s="329"/>
      <c r="AQ218" s="329"/>
      <c r="AR218" s="329"/>
      <c r="AS218" s="329"/>
      <c r="AT218" s="329"/>
      <c r="AU218" s="329"/>
      <c r="AV218" s="329"/>
      <c r="AW218" s="329"/>
      <c r="AX218" s="329"/>
      <c r="AY218" s="329"/>
      <c r="AZ218" s="329"/>
      <c r="BA218" s="309"/>
      <c r="BB218" s="309"/>
      <c r="BC218" s="309"/>
      <c r="BD218" s="309"/>
      <c r="BE218" s="309"/>
      <c r="BF218" s="309"/>
    </row>
    <row r="219" spans="1:58" ht="15.5" x14ac:dyDescent="0.35">
      <c r="A219" s="330" t="s">
        <v>261</v>
      </c>
      <c r="B219" s="34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  <c r="R219" s="329"/>
      <c r="S219" s="329"/>
      <c r="T219" s="329"/>
      <c r="U219" s="329"/>
      <c r="V219" s="329"/>
      <c r="W219" s="329"/>
      <c r="X219" s="329"/>
      <c r="Y219" s="329"/>
      <c r="Z219" s="329"/>
      <c r="AA219" s="329"/>
      <c r="AB219" s="329"/>
      <c r="AC219" s="329"/>
      <c r="AD219" s="329"/>
      <c r="AE219" s="329"/>
      <c r="AF219" s="329"/>
      <c r="AG219" s="329"/>
      <c r="AH219" s="329"/>
      <c r="AI219" s="329"/>
      <c r="AJ219" s="329"/>
      <c r="AK219" s="329"/>
      <c r="AL219" s="329"/>
      <c r="AM219" s="329"/>
      <c r="AN219" s="329"/>
      <c r="AO219" s="329"/>
      <c r="AP219" s="329"/>
      <c r="AQ219" s="329"/>
      <c r="AR219" s="329"/>
      <c r="AS219" s="329"/>
      <c r="AT219" s="329"/>
      <c r="AU219" s="329"/>
      <c r="AV219" s="329"/>
      <c r="AW219" s="329"/>
      <c r="AX219" s="329"/>
      <c r="AY219" s="329"/>
      <c r="AZ219" s="329"/>
      <c r="BA219" s="309"/>
      <c r="BB219" s="309"/>
      <c r="BC219" s="309"/>
      <c r="BD219" s="309"/>
      <c r="BE219" s="309"/>
      <c r="BF219" s="309"/>
    </row>
    <row r="220" spans="1:58" ht="15.5" x14ac:dyDescent="0.35">
      <c r="A220" s="334" t="s">
        <v>97</v>
      </c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  <c r="R220" s="329"/>
      <c r="S220" s="329"/>
      <c r="T220" s="329"/>
      <c r="U220" s="329"/>
      <c r="V220" s="329"/>
      <c r="W220" s="329"/>
      <c r="X220" s="329"/>
      <c r="Y220" s="329"/>
      <c r="Z220" s="329"/>
      <c r="AA220" s="329"/>
      <c r="AB220" s="329"/>
      <c r="AC220" s="329"/>
      <c r="AD220" s="329"/>
      <c r="AE220" s="329"/>
      <c r="AF220" s="329"/>
      <c r="AG220" s="329"/>
      <c r="AH220" s="329"/>
      <c r="AI220" s="329"/>
      <c r="AJ220" s="329"/>
      <c r="AK220" s="329"/>
      <c r="AL220" s="329"/>
      <c r="AM220" s="329"/>
      <c r="AN220" s="329"/>
      <c r="AO220" s="329"/>
      <c r="AP220" s="329"/>
      <c r="AQ220" s="329"/>
      <c r="AR220" s="329"/>
      <c r="AS220" s="329"/>
      <c r="AT220" s="329"/>
      <c r="AU220" s="329"/>
      <c r="AV220" s="329"/>
      <c r="AW220" s="329"/>
      <c r="AX220" s="329"/>
      <c r="AY220" s="329"/>
      <c r="AZ220" s="329"/>
      <c r="BA220" s="309"/>
      <c r="BB220" s="309"/>
      <c r="BC220" s="309"/>
      <c r="BD220" s="309"/>
      <c r="BE220" s="309"/>
      <c r="BF220" s="309"/>
    </row>
    <row r="221" spans="1:58" ht="15.5" x14ac:dyDescent="0.35">
      <c r="A221" s="334" t="s">
        <v>98</v>
      </c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29"/>
      <c r="S221" s="329"/>
      <c r="T221" s="329"/>
      <c r="U221" s="329"/>
      <c r="V221" s="329"/>
      <c r="W221" s="329"/>
      <c r="X221" s="329"/>
      <c r="Y221" s="329"/>
      <c r="Z221" s="329"/>
      <c r="AA221" s="329"/>
      <c r="AB221" s="329"/>
      <c r="AC221" s="329"/>
      <c r="AD221" s="329"/>
      <c r="AE221" s="329"/>
      <c r="AF221" s="329"/>
      <c r="AG221" s="329"/>
      <c r="AH221" s="329"/>
      <c r="AI221" s="329"/>
      <c r="AJ221" s="329"/>
      <c r="AK221" s="329"/>
      <c r="AL221" s="329"/>
      <c r="AM221" s="329"/>
      <c r="AN221" s="329"/>
      <c r="AO221" s="329"/>
      <c r="AP221" s="329"/>
      <c r="AQ221" s="329"/>
      <c r="AR221" s="329"/>
      <c r="AS221" s="329"/>
      <c r="AT221" s="329"/>
      <c r="AU221" s="329"/>
      <c r="AV221" s="329"/>
      <c r="AW221" s="329"/>
      <c r="AX221" s="329"/>
      <c r="AY221" s="329"/>
      <c r="AZ221" s="329"/>
      <c r="BA221" s="309"/>
      <c r="BB221" s="309"/>
      <c r="BC221" s="309"/>
      <c r="BD221" s="309"/>
      <c r="BE221" s="309"/>
      <c r="BF221" s="309"/>
    </row>
    <row r="222" spans="1:58" ht="15.5" x14ac:dyDescent="0.35">
      <c r="A222" s="334" t="s">
        <v>99</v>
      </c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  <c r="R222" s="329"/>
      <c r="S222" s="329"/>
      <c r="T222" s="329"/>
      <c r="U222" s="329"/>
      <c r="V222" s="329"/>
      <c r="W222" s="329"/>
      <c r="X222" s="329"/>
      <c r="Y222" s="329"/>
      <c r="Z222" s="329"/>
      <c r="AA222" s="329"/>
      <c r="AB222" s="329"/>
      <c r="AC222" s="329"/>
      <c r="AD222" s="329"/>
      <c r="AE222" s="329"/>
      <c r="AF222" s="329"/>
      <c r="AG222" s="329"/>
      <c r="AH222" s="329"/>
      <c r="AI222" s="329"/>
      <c r="AJ222" s="329"/>
      <c r="AK222" s="329"/>
      <c r="AL222" s="329"/>
      <c r="AM222" s="329"/>
      <c r="AN222" s="329"/>
      <c r="AO222" s="329"/>
      <c r="AP222" s="329"/>
      <c r="AQ222" s="329"/>
      <c r="AR222" s="329"/>
      <c r="AS222" s="329"/>
      <c r="AT222" s="329"/>
      <c r="AU222" s="329"/>
      <c r="AV222" s="329"/>
      <c r="AW222" s="329"/>
      <c r="AX222" s="329"/>
      <c r="AY222" s="329"/>
      <c r="AZ222" s="329"/>
      <c r="BA222" s="309"/>
      <c r="BB222" s="309"/>
      <c r="BC222" s="309"/>
      <c r="BD222" s="309"/>
      <c r="BE222" s="309"/>
      <c r="BF222" s="309"/>
    </row>
    <row r="223" spans="1:58" ht="15.5" x14ac:dyDescent="0.35">
      <c r="A223" s="330" t="s">
        <v>262</v>
      </c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  <c r="R223" s="329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  <c r="AC223" s="329"/>
      <c r="AD223" s="329"/>
      <c r="AE223" s="329"/>
      <c r="AF223" s="329"/>
      <c r="AG223" s="329"/>
      <c r="AH223" s="329"/>
      <c r="AI223" s="329"/>
      <c r="AJ223" s="329"/>
      <c r="AK223" s="329"/>
      <c r="AL223" s="329"/>
      <c r="AM223" s="329"/>
      <c r="AN223" s="329"/>
      <c r="AO223" s="329"/>
      <c r="AP223" s="329"/>
      <c r="AQ223" s="329"/>
      <c r="AR223" s="329"/>
      <c r="AS223" s="329"/>
      <c r="AT223" s="329"/>
      <c r="AU223" s="329"/>
      <c r="AV223" s="329"/>
      <c r="AW223" s="329"/>
      <c r="AX223" s="329"/>
      <c r="AY223" s="329"/>
      <c r="AZ223" s="329"/>
      <c r="BA223" s="309"/>
      <c r="BB223" s="309"/>
      <c r="BC223" s="309"/>
      <c r="BD223" s="309"/>
      <c r="BE223" s="309"/>
      <c r="BF223" s="309"/>
    </row>
    <row r="224" spans="1:58" ht="15.5" x14ac:dyDescent="0.35">
      <c r="A224" s="334" t="s">
        <v>97</v>
      </c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  <c r="R224" s="329"/>
      <c r="S224" s="329"/>
      <c r="T224" s="329"/>
      <c r="U224" s="329"/>
      <c r="V224" s="329"/>
      <c r="W224" s="329"/>
      <c r="X224" s="329"/>
      <c r="Y224" s="329"/>
      <c r="Z224" s="329"/>
      <c r="AA224" s="329"/>
      <c r="AB224" s="329"/>
      <c r="AC224" s="329"/>
      <c r="AD224" s="329"/>
      <c r="AE224" s="329"/>
      <c r="AF224" s="329"/>
      <c r="AG224" s="329"/>
      <c r="AH224" s="329"/>
      <c r="AI224" s="329"/>
      <c r="AJ224" s="329"/>
      <c r="AK224" s="329"/>
      <c r="AL224" s="329"/>
      <c r="AM224" s="329"/>
      <c r="AN224" s="329"/>
      <c r="AO224" s="329"/>
      <c r="AP224" s="329"/>
      <c r="AQ224" s="329"/>
      <c r="AR224" s="329"/>
      <c r="AS224" s="329"/>
      <c r="AT224" s="329"/>
      <c r="AU224" s="329"/>
      <c r="AV224" s="329"/>
      <c r="AW224" s="329"/>
      <c r="AX224" s="329"/>
      <c r="AY224" s="329"/>
      <c r="AZ224" s="329"/>
      <c r="BA224" s="309"/>
      <c r="BB224" s="309"/>
      <c r="BC224" s="309"/>
      <c r="BD224" s="309"/>
      <c r="BE224" s="309"/>
      <c r="BF224" s="309"/>
    </row>
    <row r="225" spans="1:58" ht="15.5" x14ac:dyDescent="0.35">
      <c r="A225" s="334" t="s">
        <v>98</v>
      </c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  <c r="R225" s="329"/>
      <c r="S225" s="329"/>
      <c r="T225" s="329"/>
      <c r="U225" s="329"/>
      <c r="V225" s="329"/>
      <c r="W225" s="329"/>
      <c r="X225" s="329"/>
      <c r="Y225" s="329"/>
      <c r="Z225" s="329"/>
      <c r="AA225" s="329"/>
      <c r="AB225" s="329"/>
      <c r="AC225" s="329"/>
      <c r="AD225" s="329"/>
      <c r="AE225" s="329"/>
      <c r="AF225" s="329"/>
      <c r="AG225" s="329"/>
      <c r="AH225" s="329"/>
      <c r="AI225" s="329"/>
      <c r="AJ225" s="329"/>
      <c r="AK225" s="329"/>
      <c r="AL225" s="329"/>
      <c r="AM225" s="329"/>
      <c r="AN225" s="329"/>
      <c r="AO225" s="329"/>
      <c r="AP225" s="329"/>
      <c r="AQ225" s="329"/>
      <c r="AR225" s="329"/>
      <c r="AS225" s="329"/>
      <c r="AT225" s="329"/>
      <c r="AU225" s="329"/>
      <c r="AV225" s="329"/>
      <c r="AW225" s="329"/>
      <c r="AX225" s="329"/>
      <c r="AY225" s="329"/>
      <c r="AZ225" s="329"/>
      <c r="BA225" s="309"/>
      <c r="BB225" s="309"/>
      <c r="BC225" s="309"/>
      <c r="BD225" s="309"/>
      <c r="BE225" s="309"/>
      <c r="BF225" s="309"/>
    </row>
    <row r="226" spans="1:58" ht="15.5" x14ac:dyDescent="0.35">
      <c r="A226" s="334" t="s">
        <v>99</v>
      </c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  <c r="R226" s="329"/>
      <c r="S226" s="329"/>
      <c r="T226" s="329"/>
      <c r="U226" s="329"/>
      <c r="V226" s="329"/>
      <c r="W226" s="329"/>
      <c r="X226" s="329"/>
      <c r="Y226" s="329"/>
      <c r="Z226" s="329"/>
      <c r="AA226" s="329"/>
      <c r="AB226" s="329"/>
      <c r="AC226" s="329"/>
      <c r="AD226" s="329"/>
      <c r="AE226" s="329"/>
      <c r="AF226" s="329"/>
      <c r="AG226" s="329"/>
      <c r="AH226" s="329"/>
      <c r="AI226" s="329"/>
      <c r="AJ226" s="329"/>
      <c r="AK226" s="329"/>
      <c r="AL226" s="329"/>
      <c r="AM226" s="329"/>
      <c r="AN226" s="329"/>
      <c r="AO226" s="329"/>
      <c r="AP226" s="329"/>
      <c r="AQ226" s="329"/>
      <c r="AR226" s="329"/>
      <c r="AS226" s="329"/>
      <c r="AT226" s="329"/>
      <c r="AU226" s="329"/>
      <c r="AV226" s="329"/>
      <c r="AW226" s="329"/>
      <c r="AX226" s="329"/>
      <c r="AY226" s="329"/>
      <c r="AZ226" s="329"/>
      <c r="BA226" s="309"/>
      <c r="BB226" s="309"/>
      <c r="BC226" s="309"/>
      <c r="BD226" s="309"/>
      <c r="BE226" s="309"/>
      <c r="BF226" s="309"/>
    </row>
    <row r="227" spans="1:58" ht="15.5" x14ac:dyDescent="0.35">
      <c r="A227" s="330" t="s">
        <v>263</v>
      </c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29"/>
      <c r="AG227" s="329"/>
      <c r="AH227" s="329"/>
      <c r="AI227" s="329"/>
      <c r="AJ227" s="329"/>
      <c r="AK227" s="329"/>
      <c r="AL227" s="329"/>
      <c r="AM227" s="329"/>
      <c r="AN227" s="329"/>
      <c r="AO227" s="329"/>
      <c r="AP227" s="329"/>
      <c r="AQ227" s="329"/>
      <c r="AR227" s="329"/>
      <c r="AS227" s="329"/>
      <c r="AT227" s="329"/>
      <c r="AU227" s="329"/>
      <c r="AV227" s="329"/>
      <c r="AW227" s="329"/>
      <c r="AX227" s="329"/>
      <c r="AY227" s="329"/>
      <c r="AZ227" s="329"/>
      <c r="BA227" s="309"/>
      <c r="BB227" s="309"/>
      <c r="BC227" s="309"/>
      <c r="BD227" s="309"/>
      <c r="BE227" s="309"/>
      <c r="BF227" s="309"/>
    </row>
    <row r="228" spans="1:58" ht="15.5" x14ac:dyDescent="0.35">
      <c r="A228" s="360" t="s">
        <v>100</v>
      </c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  <c r="R228" s="329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29"/>
      <c r="AG228" s="329"/>
      <c r="AH228" s="329"/>
      <c r="AI228" s="329"/>
      <c r="AJ228" s="329"/>
      <c r="AK228" s="329"/>
      <c r="AL228" s="329"/>
      <c r="AM228" s="329"/>
      <c r="AN228" s="329"/>
      <c r="AO228" s="329"/>
      <c r="AP228" s="329"/>
      <c r="AQ228" s="329"/>
      <c r="AR228" s="329"/>
      <c r="AS228" s="329"/>
      <c r="AT228" s="329"/>
      <c r="AU228" s="329"/>
      <c r="AV228" s="329"/>
      <c r="AW228" s="329"/>
      <c r="AX228" s="329"/>
      <c r="AY228" s="329"/>
      <c r="AZ228" s="329"/>
      <c r="BA228" s="309"/>
      <c r="BB228" s="309"/>
      <c r="BC228" s="309"/>
      <c r="BD228" s="309"/>
      <c r="BE228" s="309"/>
      <c r="BF228" s="309"/>
    </row>
    <row r="229" spans="1:58" ht="15.5" x14ac:dyDescent="0.35">
      <c r="A229" s="363" t="s">
        <v>101</v>
      </c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  <c r="R229" s="329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  <c r="AC229" s="329"/>
      <c r="AD229" s="329"/>
      <c r="AE229" s="329"/>
      <c r="AF229" s="329"/>
      <c r="AG229" s="329"/>
      <c r="AH229" s="329"/>
      <c r="AI229" s="329"/>
      <c r="AJ229" s="329"/>
      <c r="AK229" s="329"/>
      <c r="AL229" s="329"/>
      <c r="AM229" s="329"/>
      <c r="AN229" s="329"/>
      <c r="AO229" s="329"/>
      <c r="AP229" s="329"/>
      <c r="AQ229" s="329"/>
      <c r="AR229" s="329"/>
      <c r="AS229" s="329"/>
      <c r="AT229" s="329"/>
      <c r="AU229" s="329"/>
      <c r="AV229" s="329"/>
      <c r="AW229" s="329"/>
      <c r="AX229" s="329"/>
      <c r="AY229" s="329"/>
      <c r="AZ229" s="329"/>
      <c r="BA229" s="309"/>
      <c r="BB229" s="309"/>
      <c r="BC229" s="309"/>
      <c r="BD229" s="309"/>
      <c r="BE229" s="309"/>
      <c r="BF229" s="309"/>
    </row>
    <row r="230" spans="1:58" ht="15.5" x14ac:dyDescent="0.35">
      <c r="A230" s="330" t="s">
        <v>264</v>
      </c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  <c r="R230" s="329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  <c r="AC230" s="329"/>
      <c r="AD230" s="329"/>
      <c r="AE230" s="329"/>
      <c r="AF230" s="329"/>
      <c r="AG230" s="329"/>
      <c r="AH230" s="329"/>
      <c r="AI230" s="329"/>
      <c r="AJ230" s="329"/>
      <c r="AK230" s="329"/>
      <c r="AL230" s="329"/>
      <c r="AM230" s="329"/>
      <c r="AN230" s="329"/>
      <c r="AO230" s="329"/>
      <c r="AP230" s="329"/>
      <c r="AQ230" s="329"/>
      <c r="AR230" s="329"/>
      <c r="AS230" s="329"/>
      <c r="AT230" s="329"/>
      <c r="AU230" s="329"/>
      <c r="AV230" s="329"/>
      <c r="AW230" s="329"/>
      <c r="AX230" s="329"/>
      <c r="AY230" s="329"/>
      <c r="AZ230" s="329"/>
      <c r="BA230" s="309"/>
      <c r="BB230" s="309"/>
      <c r="BC230" s="309"/>
      <c r="BD230" s="309"/>
      <c r="BE230" s="309"/>
      <c r="BF230" s="309"/>
    </row>
    <row r="231" spans="1:58" ht="15.5" x14ac:dyDescent="0.35">
      <c r="A231" s="360" t="s">
        <v>100</v>
      </c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  <c r="R231" s="329"/>
      <c r="S231" s="329"/>
      <c r="T231" s="329"/>
      <c r="U231" s="329"/>
      <c r="V231" s="329"/>
      <c r="W231" s="329"/>
      <c r="X231" s="329"/>
      <c r="Y231" s="329"/>
      <c r="Z231" s="329"/>
      <c r="AA231" s="329"/>
      <c r="AB231" s="329"/>
      <c r="AC231" s="329"/>
      <c r="AD231" s="329"/>
      <c r="AE231" s="329"/>
      <c r="AF231" s="329"/>
      <c r="AG231" s="329"/>
      <c r="AH231" s="329"/>
      <c r="AI231" s="329"/>
      <c r="AJ231" s="329"/>
      <c r="AK231" s="329"/>
      <c r="AL231" s="329"/>
      <c r="AM231" s="329"/>
      <c r="AN231" s="329"/>
      <c r="AO231" s="329"/>
      <c r="AP231" s="329"/>
      <c r="AQ231" s="329"/>
      <c r="AR231" s="329"/>
      <c r="AS231" s="329"/>
      <c r="AT231" s="329"/>
      <c r="AU231" s="329"/>
      <c r="AV231" s="329"/>
      <c r="AW231" s="329"/>
      <c r="AX231" s="329"/>
      <c r="AY231" s="329"/>
      <c r="AZ231" s="329"/>
      <c r="BA231" s="309"/>
      <c r="BB231" s="309"/>
      <c r="BC231" s="309"/>
      <c r="BD231" s="309"/>
      <c r="BE231" s="309"/>
      <c r="BF231" s="309"/>
    </row>
    <row r="232" spans="1:58" ht="17" x14ac:dyDescent="0.5">
      <c r="A232" s="363" t="s">
        <v>101</v>
      </c>
      <c r="B232" s="336"/>
      <c r="C232" s="336"/>
      <c r="D232" s="336"/>
      <c r="E232" s="336"/>
      <c r="F232" s="336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  <c r="AA232" s="336"/>
      <c r="AB232" s="336"/>
      <c r="AC232" s="336"/>
      <c r="AD232" s="336"/>
      <c r="AE232" s="336"/>
      <c r="AF232" s="336"/>
      <c r="AG232" s="336"/>
      <c r="AH232" s="336"/>
      <c r="AI232" s="336"/>
      <c r="AJ232" s="336"/>
      <c r="AK232" s="336"/>
      <c r="AL232" s="336"/>
      <c r="AM232" s="336"/>
      <c r="AN232" s="336"/>
      <c r="AO232" s="336"/>
      <c r="AP232" s="336"/>
      <c r="AQ232" s="336"/>
      <c r="AR232" s="336"/>
      <c r="AS232" s="336"/>
      <c r="AT232" s="336"/>
      <c r="AU232" s="336"/>
      <c r="AV232" s="336"/>
      <c r="AW232" s="336"/>
      <c r="AX232" s="336"/>
      <c r="AY232" s="336"/>
      <c r="AZ232" s="336"/>
      <c r="BA232" s="309"/>
      <c r="BB232" s="309"/>
      <c r="BC232" s="309"/>
      <c r="BD232" s="309"/>
      <c r="BE232" s="309"/>
      <c r="BF232" s="309"/>
    </row>
    <row r="233" spans="1:58" ht="15.5" x14ac:dyDescent="0.35">
      <c r="A233" s="369" t="s">
        <v>266</v>
      </c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  <c r="AA233" s="370"/>
      <c r="AB233" s="370"/>
      <c r="AC233" s="370"/>
      <c r="AD233" s="370"/>
      <c r="AE233" s="370"/>
      <c r="AF233" s="370"/>
      <c r="AG233" s="370"/>
      <c r="AH233" s="370"/>
      <c r="AI233" s="370"/>
      <c r="AJ233" s="370"/>
      <c r="AK233" s="370"/>
      <c r="AL233" s="370"/>
      <c r="AM233" s="370"/>
      <c r="AN233" s="370"/>
      <c r="AO233" s="370"/>
      <c r="AP233" s="370"/>
      <c r="AQ233" s="370"/>
      <c r="AR233" s="370"/>
      <c r="AS233" s="370"/>
      <c r="AT233" s="370"/>
      <c r="AU233" s="370"/>
      <c r="AV233" s="370"/>
      <c r="AW233" s="370"/>
      <c r="AX233" s="370"/>
      <c r="AY233" s="370"/>
      <c r="AZ233" s="370"/>
      <c r="BA233" s="309"/>
      <c r="BB233" s="309"/>
      <c r="BC233" s="309"/>
      <c r="BD233" s="309"/>
      <c r="BE233" s="309"/>
      <c r="BF233" s="309"/>
    </row>
    <row r="234" spans="1:58" ht="15.5" x14ac:dyDescent="0.35">
      <c r="A234" s="218"/>
      <c r="B234" s="34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  <c r="R234" s="329"/>
      <c r="S234" s="329"/>
      <c r="T234" s="329"/>
      <c r="U234" s="329"/>
      <c r="V234" s="329"/>
      <c r="W234" s="329"/>
      <c r="X234" s="329"/>
      <c r="Y234" s="329"/>
      <c r="Z234" s="329"/>
      <c r="AA234" s="329"/>
      <c r="AB234" s="329"/>
      <c r="AC234" s="329"/>
      <c r="AD234" s="329"/>
      <c r="AE234" s="329"/>
      <c r="AF234" s="329"/>
      <c r="AG234" s="329"/>
      <c r="AH234" s="329"/>
      <c r="AI234" s="329"/>
      <c r="AJ234" s="329"/>
      <c r="AK234" s="329"/>
      <c r="AL234" s="329"/>
      <c r="AM234" s="329"/>
      <c r="AN234" s="329"/>
      <c r="AO234" s="329"/>
      <c r="AP234" s="329"/>
      <c r="AQ234" s="329"/>
      <c r="AR234" s="329"/>
      <c r="AS234" s="329"/>
      <c r="AT234" s="329"/>
      <c r="AU234" s="329"/>
      <c r="AV234" s="329"/>
      <c r="AW234" s="329"/>
      <c r="AX234" s="329"/>
      <c r="AY234" s="329"/>
      <c r="AZ234" s="329"/>
      <c r="BA234" s="309"/>
      <c r="BB234" s="309"/>
      <c r="BC234" s="309"/>
      <c r="BD234" s="309"/>
      <c r="BE234" s="309"/>
      <c r="BF234" s="309"/>
    </row>
    <row r="235" spans="1:58" ht="18" x14ac:dyDescent="0.4">
      <c r="A235" s="326" t="s">
        <v>267</v>
      </c>
      <c r="B235" s="34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  <c r="R235" s="329"/>
      <c r="S235" s="329"/>
      <c r="T235" s="329"/>
      <c r="U235" s="329"/>
      <c r="V235" s="329"/>
      <c r="W235" s="329"/>
      <c r="X235" s="329"/>
      <c r="Y235" s="329"/>
      <c r="Z235" s="329"/>
      <c r="AA235" s="329"/>
      <c r="AB235" s="329"/>
      <c r="AC235" s="329"/>
      <c r="AD235" s="329"/>
      <c r="AE235" s="329"/>
      <c r="AF235" s="329"/>
      <c r="AG235" s="329"/>
      <c r="AH235" s="329"/>
      <c r="AI235" s="329"/>
      <c r="AJ235" s="329"/>
      <c r="AK235" s="329"/>
      <c r="AL235" s="329"/>
      <c r="AM235" s="329"/>
      <c r="AN235" s="329"/>
      <c r="AO235" s="329"/>
      <c r="AP235" s="329"/>
      <c r="AQ235" s="329"/>
      <c r="AR235" s="329"/>
      <c r="AS235" s="329"/>
      <c r="AT235" s="329"/>
      <c r="AU235" s="329"/>
      <c r="AV235" s="329"/>
      <c r="AW235" s="329"/>
      <c r="AX235" s="329"/>
      <c r="AY235" s="329"/>
      <c r="AZ235" s="329"/>
      <c r="BA235" s="309"/>
      <c r="BB235" s="309"/>
      <c r="BC235" s="309"/>
      <c r="BD235" s="309"/>
      <c r="BE235" s="309"/>
      <c r="BF235" s="309"/>
    </row>
    <row r="236" spans="1:58" ht="15.5" x14ac:dyDescent="0.35">
      <c r="A236" s="330" t="s">
        <v>261</v>
      </c>
      <c r="B236" s="34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  <c r="R236" s="329"/>
      <c r="S236" s="329"/>
      <c r="T236" s="329"/>
      <c r="U236" s="329"/>
      <c r="V236" s="329"/>
      <c r="W236" s="329"/>
      <c r="X236" s="329"/>
      <c r="Y236" s="329"/>
      <c r="Z236" s="329"/>
      <c r="AA236" s="329"/>
      <c r="AB236" s="329"/>
      <c r="AC236" s="329"/>
      <c r="AD236" s="329"/>
      <c r="AE236" s="329"/>
      <c r="AF236" s="329"/>
      <c r="AG236" s="329"/>
      <c r="AH236" s="329"/>
      <c r="AI236" s="329"/>
      <c r="AJ236" s="329"/>
      <c r="AK236" s="329"/>
      <c r="AL236" s="329"/>
      <c r="AM236" s="329"/>
      <c r="AN236" s="329"/>
      <c r="AO236" s="329"/>
      <c r="AP236" s="329"/>
      <c r="AQ236" s="329"/>
      <c r="AR236" s="329"/>
      <c r="AS236" s="329"/>
      <c r="AT236" s="329"/>
      <c r="AU236" s="329"/>
      <c r="AV236" s="329"/>
      <c r="AW236" s="329"/>
      <c r="AX236" s="329"/>
      <c r="AY236" s="329"/>
      <c r="AZ236" s="329"/>
      <c r="BA236" s="309"/>
      <c r="BB236" s="309"/>
      <c r="BC236" s="309"/>
      <c r="BD236" s="309"/>
      <c r="BE236" s="309"/>
      <c r="BF236" s="309"/>
    </row>
    <row r="237" spans="1:58" ht="15.5" x14ac:dyDescent="0.35">
      <c r="A237" s="334" t="s">
        <v>97</v>
      </c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29"/>
      <c r="AA237" s="329"/>
      <c r="AB237" s="329"/>
      <c r="AC237" s="329"/>
      <c r="AD237" s="329"/>
      <c r="AE237" s="329"/>
      <c r="AF237" s="329"/>
      <c r="AG237" s="329"/>
      <c r="AH237" s="329"/>
      <c r="AI237" s="329"/>
      <c r="AJ237" s="329"/>
      <c r="AK237" s="329"/>
      <c r="AL237" s="329"/>
      <c r="AM237" s="329"/>
      <c r="AN237" s="329"/>
      <c r="AO237" s="329"/>
      <c r="AP237" s="329"/>
      <c r="AQ237" s="329"/>
      <c r="AR237" s="329"/>
      <c r="AS237" s="329"/>
      <c r="AT237" s="329"/>
      <c r="AU237" s="329"/>
      <c r="AV237" s="329"/>
      <c r="AW237" s="329"/>
      <c r="AX237" s="329"/>
      <c r="AY237" s="329"/>
      <c r="AZ237" s="329"/>
      <c r="BA237" s="309"/>
      <c r="BB237" s="309"/>
      <c r="BC237" s="309"/>
      <c r="BD237" s="309"/>
      <c r="BE237" s="309"/>
      <c r="BF237" s="309"/>
    </row>
    <row r="238" spans="1:58" ht="15.5" x14ac:dyDescent="0.35">
      <c r="A238" s="334" t="s">
        <v>98</v>
      </c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  <c r="R238" s="329"/>
      <c r="S238" s="329"/>
      <c r="T238" s="329"/>
      <c r="U238" s="329"/>
      <c r="V238" s="329"/>
      <c r="W238" s="329"/>
      <c r="X238" s="329"/>
      <c r="Y238" s="329"/>
      <c r="Z238" s="329"/>
      <c r="AA238" s="329"/>
      <c r="AB238" s="329"/>
      <c r="AC238" s="329"/>
      <c r="AD238" s="329"/>
      <c r="AE238" s="329"/>
      <c r="AF238" s="329"/>
      <c r="AG238" s="329"/>
      <c r="AH238" s="329"/>
      <c r="AI238" s="329"/>
      <c r="AJ238" s="329"/>
      <c r="AK238" s="329"/>
      <c r="AL238" s="329"/>
      <c r="AM238" s="329"/>
      <c r="AN238" s="329"/>
      <c r="AO238" s="329"/>
      <c r="AP238" s="329"/>
      <c r="AQ238" s="329"/>
      <c r="AR238" s="329"/>
      <c r="AS238" s="329"/>
      <c r="AT238" s="329"/>
      <c r="AU238" s="329"/>
      <c r="AV238" s="329"/>
      <c r="AW238" s="329"/>
      <c r="AX238" s="329"/>
      <c r="AY238" s="329"/>
      <c r="AZ238" s="329"/>
      <c r="BA238" s="309"/>
      <c r="BB238" s="309"/>
      <c r="BC238" s="309"/>
      <c r="BD238" s="309"/>
      <c r="BE238" s="309"/>
      <c r="BF238" s="309"/>
    </row>
    <row r="239" spans="1:58" ht="15.5" x14ac:dyDescent="0.35">
      <c r="A239" s="334" t="s">
        <v>99</v>
      </c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  <c r="R239" s="329"/>
      <c r="S239" s="329"/>
      <c r="T239" s="329"/>
      <c r="U239" s="329"/>
      <c r="V239" s="329"/>
      <c r="W239" s="329"/>
      <c r="X239" s="329"/>
      <c r="Y239" s="329"/>
      <c r="Z239" s="329"/>
      <c r="AA239" s="329"/>
      <c r="AB239" s="329"/>
      <c r="AC239" s="329"/>
      <c r="AD239" s="329"/>
      <c r="AE239" s="329"/>
      <c r="AF239" s="329"/>
      <c r="AG239" s="329"/>
      <c r="AH239" s="329"/>
      <c r="AI239" s="329"/>
      <c r="AJ239" s="329"/>
      <c r="AK239" s="329"/>
      <c r="AL239" s="329"/>
      <c r="AM239" s="329"/>
      <c r="AN239" s="329"/>
      <c r="AO239" s="329"/>
      <c r="AP239" s="329"/>
      <c r="AQ239" s="329"/>
      <c r="AR239" s="329"/>
      <c r="AS239" s="329"/>
      <c r="AT239" s="329"/>
      <c r="AU239" s="329"/>
      <c r="AV239" s="329"/>
      <c r="AW239" s="329"/>
      <c r="AX239" s="329"/>
      <c r="AY239" s="329"/>
      <c r="AZ239" s="329"/>
      <c r="BA239" s="309"/>
      <c r="BB239" s="309"/>
      <c r="BC239" s="309"/>
      <c r="BD239" s="309"/>
      <c r="BE239" s="309"/>
      <c r="BF239" s="309"/>
    </row>
    <row r="240" spans="1:58" ht="15.5" x14ac:dyDescent="0.35">
      <c r="A240" s="330" t="s">
        <v>262</v>
      </c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  <c r="R240" s="329"/>
      <c r="S240" s="329"/>
      <c r="T240" s="329"/>
      <c r="U240" s="329"/>
      <c r="V240" s="329"/>
      <c r="W240" s="329"/>
      <c r="X240" s="329"/>
      <c r="Y240" s="329"/>
      <c r="Z240" s="329"/>
      <c r="AA240" s="329"/>
      <c r="AB240" s="329"/>
      <c r="AC240" s="329"/>
      <c r="AD240" s="329"/>
      <c r="AE240" s="329"/>
      <c r="AF240" s="329"/>
      <c r="AG240" s="329"/>
      <c r="AH240" s="329"/>
      <c r="AI240" s="329"/>
      <c r="AJ240" s="329"/>
      <c r="AK240" s="329"/>
      <c r="AL240" s="329"/>
      <c r="AM240" s="329"/>
      <c r="AN240" s="329"/>
      <c r="AO240" s="329"/>
      <c r="AP240" s="329"/>
      <c r="AQ240" s="329"/>
      <c r="AR240" s="329"/>
      <c r="AS240" s="329"/>
      <c r="AT240" s="329"/>
      <c r="AU240" s="329"/>
      <c r="AV240" s="329"/>
      <c r="AW240" s="329"/>
      <c r="AX240" s="329"/>
      <c r="AY240" s="329"/>
      <c r="AZ240" s="329"/>
      <c r="BA240" s="309"/>
      <c r="BB240" s="309"/>
      <c r="BC240" s="309"/>
      <c r="BD240" s="309"/>
      <c r="BE240" s="309"/>
      <c r="BF240" s="309"/>
    </row>
    <row r="241" spans="1:58" ht="15.5" x14ac:dyDescent="0.35">
      <c r="A241" s="334" t="s">
        <v>97</v>
      </c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  <c r="R241" s="329"/>
      <c r="S241" s="329"/>
      <c r="T241" s="329"/>
      <c r="U241" s="329"/>
      <c r="V241" s="329"/>
      <c r="W241" s="329"/>
      <c r="X241" s="329"/>
      <c r="Y241" s="329"/>
      <c r="Z241" s="329"/>
      <c r="AA241" s="329"/>
      <c r="AB241" s="329"/>
      <c r="AC241" s="329"/>
      <c r="AD241" s="329"/>
      <c r="AE241" s="329"/>
      <c r="AF241" s="329"/>
      <c r="AG241" s="329"/>
      <c r="AH241" s="329"/>
      <c r="AI241" s="329"/>
      <c r="AJ241" s="329"/>
      <c r="AK241" s="329"/>
      <c r="AL241" s="329"/>
      <c r="AM241" s="329"/>
      <c r="AN241" s="329"/>
      <c r="AO241" s="329"/>
      <c r="AP241" s="329"/>
      <c r="AQ241" s="329"/>
      <c r="AR241" s="329"/>
      <c r="AS241" s="329"/>
      <c r="AT241" s="329"/>
      <c r="AU241" s="329"/>
      <c r="AV241" s="329"/>
      <c r="AW241" s="329"/>
      <c r="AX241" s="329"/>
      <c r="AY241" s="329"/>
      <c r="AZ241" s="329"/>
      <c r="BA241" s="309"/>
      <c r="BB241" s="309"/>
      <c r="BC241" s="309"/>
      <c r="BD241" s="309"/>
      <c r="BE241" s="309"/>
      <c r="BF241" s="309"/>
    </row>
    <row r="242" spans="1:58" ht="15.5" x14ac:dyDescent="0.35">
      <c r="A242" s="334" t="s">
        <v>98</v>
      </c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  <c r="R242" s="329"/>
      <c r="S242" s="329"/>
      <c r="T242" s="329"/>
      <c r="U242" s="329"/>
      <c r="V242" s="329"/>
      <c r="W242" s="329"/>
      <c r="X242" s="329"/>
      <c r="Y242" s="329"/>
      <c r="Z242" s="329"/>
      <c r="AA242" s="329"/>
      <c r="AB242" s="329"/>
      <c r="AC242" s="329"/>
      <c r="AD242" s="329"/>
      <c r="AE242" s="329"/>
      <c r="AF242" s="329"/>
      <c r="AG242" s="329"/>
      <c r="AH242" s="329"/>
      <c r="AI242" s="329"/>
      <c r="AJ242" s="329"/>
      <c r="AK242" s="329"/>
      <c r="AL242" s="329"/>
      <c r="AM242" s="329"/>
      <c r="AN242" s="329"/>
      <c r="AO242" s="329"/>
      <c r="AP242" s="329"/>
      <c r="AQ242" s="329"/>
      <c r="AR242" s="329"/>
      <c r="AS242" s="329"/>
      <c r="AT242" s="329"/>
      <c r="AU242" s="329"/>
      <c r="AV242" s="329"/>
      <c r="AW242" s="329"/>
      <c r="AX242" s="329"/>
      <c r="AY242" s="329"/>
      <c r="AZ242" s="329"/>
      <c r="BA242" s="309"/>
      <c r="BB242" s="309"/>
      <c r="BC242" s="309"/>
      <c r="BD242" s="309"/>
      <c r="BE242" s="309"/>
      <c r="BF242" s="309"/>
    </row>
    <row r="243" spans="1:58" ht="15.5" x14ac:dyDescent="0.35">
      <c r="A243" s="334" t="s">
        <v>99</v>
      </c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  <c r="AC243" s="329"/>
      <c r="AD243" s="329"/>
      <c r="AE243" s="329"/>
      <c r="AF243" s="329"/>
      <c r="AG243" s="329"/>
      <c r="AH243" s="329"/>
      <c r="AI243" s="329"/>
      <c r="AJ243" s="329"/>
      <c r="AK243" s="329"/>
      <c r="AL243" s="329"/>
      <c r="AM243" s="329"/>
      <c r="AN243" s="329"/>
      <c r="AO243" s="329"/>
      <c r="AP243" s="329"/>
      <c r="AQ243" s="329"/>
      <c r="AR243" s="329"/>
      <c r="AS243" s="329"/>
      <c r="AT243" s="329"/>
      <c r="AU243" s="329"/>
      <c r="AV243" s="329"/>
      <c r="AW243" s="329"/>
      <c r="AX243" s="329"/>
      <c r="AY243" s="329"/>
      <c r="AZ243" s="329"/>
      <c r="BA243" s="309"/>
      <c r="BB243" s="309"/>
      <c r="BC243" s="309"/>
      <c r="BD243" s="309"/>
      <c r="BE243" s="309"/>
      <c r="BF243" s="309"/>
    </row>
    <row r="244" spans="1:58" ht="15.5" x14ac:dyDescent="0.35">
      <c r="A244" s="330" t="s">
        <v>263</v>
      </c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  <c r="R244" s="329"/>
      <c r="S244" s="329"/>
      <c r="T244" s="329"/>
      <c r="U244" s="329"/>
      <c r="V244" s="329"/>
      <c r="W244" s="329"/>
      <c r="X244" s="329"/>
      <c r="Y244" s="329"/>
      <c r="Z244" s="329"/>
      <c r="AA244" s="329"/>
      <c r="AB244" s="329"/>
      <c r="AC244" s="329"/>
      <c r="AD244" s="329"/>
      <c r="AE244" s="329"/>
      <c r="AF244" s="329"/>
      <c r="AG244" s="329"/>
      <c r="AH244" s="329"/>
      <c r="AI244" s="329"/>
      <c r="AJ244" s="329"/>
      <c r="AK244" s="329"/>
      <c r="AL244" s="329"/>
      <c r="AM244" s="329"/>
      <c r="AN244" s="329"/>
      <c r="AO244" s="329"/>
      <c r="AP244" s="329"/>
      <c r="AQ244" s="329"/>
      <c r="AR244" s="329"/>
      <c r="AS244" s="329"/>
      <c r="AT244" s="329"/>
      <c r="AU244" s="329"/>
      <c r="AV244" s="329"/>
      <c r="AW244" s="329"/>
      <c r="AX244" s="329"/>
      <c r="AY244" s="329"/>
      <c r="AZ244" s="329"/>
      <c r="BA244" s="309"/>
      <c r="BB244" s="309"/>
      <c r="BC244" s="309"/>
      <c r="BD244" s="309"/>
      <c r="BE244" s="309"/>
      <c r="BF244" s="309"/>
    </row>
    <row r="245" spans="1:58" ht="15.5" x14ac:dyDescent="0.35">
      <c r="A245" s="360" t="s">
        <v>100</v>
      </c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  <c r="R245" s="329"/>
      <c r="S245" s="329"/>
      <c r="T245" s="329"/>
      <c r="U245" s="329"/>
      <c r="V245" s="329"/>
      <c r="W245" s="329"/>
      <c r="X245" s="329"/>
      <c r="Y245" s="329"/>
      <c r="Z245" s="329"/>
      <c r="AA245" s="329"/>
      <c r="AB245" s="329"/>
      <c r="AC245" s="329"/>
      <c r="AD245" s="329"/>
      <c r="AE245" s="329"/>
      <c r="AF245" s="329"/>
      <c r="AG245" s="329"/>
      <c r="AH245" s="329"/>
      <c r="AI245" s="329"/>
      <c r="AJ245" s="329"/>
      <c r="AK245" s="329"/>
      <c r="AL245" s="329"/>
      <c r="AM245" s="329"/>
      <c r="AN245" s="329"/>
      <c r="AO245" s="329"/>
      <c r="AP245" s="329"/>
      <c r="AQ245" s="329"/>
      <c r="AR245" s="329"/>
      <c r="AS245" s="329"/>
      <c r="AT245" s="329"/>
      <c r="AU245" s="329"/>
      <c r="AV245" s="329"/>
      <c r="AW245" s="329"/>
      <c r="AX245" s="329"/>
      <c r="AY245" s="329"/>
      <c r="AZ245" s="329"/>
      <c r="BA245" s="309"/>
      <c r="BB245" s="309"/>
      <c r="BC245" s="309"/>
      <c r="BD245" s="309"/>
      <c r="BE245" s="309"/>
      <c r="BF245" s="309"/>
    </row>
    <row r="246" spans="1:58" ht="15.5" x14ac:dyDescent="0.35">
      <c r="A246" s="363" t="s">
        <v>101</v>
      </c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  <c r="R246" s="329"/>
      <c r="S246" s="329"/>
      <c r="T246" s="329"/>
      <c r="U246" s="329"/>
      <c r="V246" s="329"/>
      <c r="W246" s="329"/>
      <c r="X246" s="329"/>
      <c r="Y246" s="329"/>
      <c r="Z246" s="329"/>
      <c r="AA246" s="329"/>
      <c r="AB246" s="329"/>
      <c r="AC246" s="329"/>
      <c r="AD246" s="329"/>
      <c r="AE246" s="329"/>
      <c r="AF246" s="329"/>
      <c r="AG246" s="329"/>
      <c r="AH246" s="329"/>
      <c r="AI246" s="329"/>
      <c r="AJ246" s="329"/>
      <c r="AK246" s="329"/>
      <c r="AL246" s="329"/>
      <c r="AM246" s="329"/>
      <c r="AN246" s="329"/>
      <c r="AO246" s="329"/>
      <c r="AP246" s="329"/>
      <c r="AQ246" s="329"/>
      <c r="AR246" s="329"/>
      <c r="AS246" s="329"/>
      <c r="AT246" s="329"/>
      <c r="AU246" s="329"/>
      <c r="AV246" s="329"/>
      <c r="AW246" s="329"/>
      <c r="AX246" s="329"/>
      <c r="AY246" s="329"/>
      <c r="AZ246" s="329"/>
      <c r="BA246" s="309"/>
      <c r="BB246" s="309"/>
      <c r="BC246" s="309"/>
      <c r="BD246" s="309"/>
      <c r="BE246" s="309"/>
      <c r="BF246" s="309"/>
    </row>
    <row r="247" spans="1:58" ht="15.5" x14ac:dyDescent="0.35">
      <c r="A247" s="330" t="s">
        <v>264</v>
      </c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  <c r="R247" s="329"/>
      <c r="S247" s="329"/>
      <c r="T247" s="329"/>
      <c r="U247" s="329"/>
      <c r="V247" s="329"/>
      <c r="W247" s="329"/>
      <c r="X247" s="329"/>
      <c r="Y247" s="329"/>
      <c r="Z247" s="329"/>
      <c r="AA247" s="329"/>
      <c r="AB247" s="329"/>
      <c r="AC247" s="329"/>
      <c r="AD247" s="329"/>
      <c r="AE247" s="329"/>
      <c r="AF247" s="329"/>
      <c r="AG247" s="329"/>
      <c r="AH247" s="329"/>
      <c r="AI247" s="329"/>
      <c r="AJ247" s="329"/>
      <c r="AK247" s="329"/>
      <c r="AL247" s="329"/>
      <c r="AM247" s="329"/>
      <c r="AN247" s="329"/>
      <c r="AO247" s="329"/>
      <c r="AP247" s="329"/>
      <c r="AQ247" s="329"/>
      <c r="AR247" s="329"/>
      <c r="AS247" s="329"/>
      <c r="AT247" s="329"/>
      <c r="AU247" s="329"/>
      <c r="AV247" s="329"/>
      <c r="AW247" s="329"/>
      <c r="AX247" s="329"/>
      <c r="AY247" s="329"/>
      <c r="AZ247" s="329"/>
      <c r="BA247" s="309"/>
      <c r="BB247" s="309"/>
      <c r="BC247" s="309"/>
      <c r="BD247" s="309"/>
      <c r="BE247" s="309"/>
      <c r="BF247" s="309"/>
    </row>
    <row r="248" spans="1:58" ht="15.5" x14ac:dyDescent="0.35">
      <c r="A248" s="360" t="s">
        <v>100</v>
      </c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  <c r="R248" s="329"/>
      <c r="S248" s="329"/>
      <c r="T248" s="329"/>
      <c r="U248" s="329"/>
      <c r="V248" s="329"/>
      <c r="W248" s="329"/>
      <c r="X248" s="329"/>
      <c r="Y248" s="329"/>
      <c r="Z248" s="329"/>
      <c r="AA248" s="329"/>
      <c r="AB248" s="329"/>
      <c r="AC248" s="329"/>
      <c r="AD248" s="329"/>
      <c r="AE248" s="329"/>
      <c r="AF248" s="329"/>
      <c r="AG248" s="329"/>
      <c r="AH248" s="329"/>
      <c r="AI248" s="329"/>
      <c r="AJ248" s="329"/>
      <c r="AK248" s="329"/>
      <c r="AL248" s="329"/>
      <c r="AM248" s="329"/>
      <c r="AN248" s="329"/>
      <c r="AO248" s="329"/>
      <c r="AP248" s="329"/>
      <c r="AQ248" s="329"/>
      <c r="AR248" s="329"/>
      <c r="AS248" s="329"/>
      <c r="AT248" s="329"/>
      <c r="AU248" s="329"/>
      <c r="AV248" s="329"/>
      <c r="AW248" s="329"/>
      <c r="AX248" s="329"/>
      <c r="AY248" s="329"/>
      <c r="AZ248" s="329"/>
      <c r="BA248" s="309"/>
      <c r="BB248" s="309"/>
      <c r="BC248" s="309"/>
      <c r="BD248" s="309"/>
      <c r="BE248" s="309"/>
      <c r="BF248" s="309"/>
    </row>
    <row r="249" spans="1:58" ht="17" x14ac:dyDescent="0.5">
      <c r="A249" s="363" t="s">
        <v>101</v>
      </c>
      <c r="B249" s="336"/>
      <c r="C249" s="336"/>
      <c r="D249" s="336"/>
      <c r="E249" s="336"/>
      <c r="F249" s="336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  <c r="Q249" s="336"/>
      <c r="R249" s="336"/>
      <c r="S249" s="336"/>
      <c r="T249" s="336"/>
      <c r="U249" s="336"/>
      <c r="V249" s="336"/>
      <c r="W249" s="336"/>
      <c r="X249" s="336"/>
      <c r="Y249" s="336"/>
      <c r="Z249" s="336"/>
      <c r="AA249" s="336"/>
      <c r="AB249" s="336"/>
      <c r="AC249" s="336"/>
      <c r="AD249" s="336"/>
      <c r="AE249" s="336"/>
      <c r="AF249" s="336"/>
      <c r="AG249" s="336"/>
      <c r="AH249" s="336"/>
      <c r="AI249" s="336"/>
      <c r="AJ249" s="336"/>
      <c r="AK249" s="336"/>
      <c r="AL249" s="336"/>
      <c r="AM249" s="336"/>
      <c r="AN249" s="336"/>
      <c r="AO249" s="336"/>
      <c r="AP249" s="336"/>
      <c r="AQ249" s="336"/>
      <c r="AR249" s="336"/>
      <c r="AS249" s="336"/>
      <c r="AT249" s="336"/>
      <c r="AU249" s="336"/>
      <c r="AV249" s="336"/>
      <c r="AW249" s="336"/>
      <c r="AX249" s="336"/>
      <c r="AY249" s="336"/>
      <c r="AZ249" s="336"/>
      <c r="BA249" s="309"/>
      <c r="BB249" s="309"/>
      <c r="BC249" s="309"/>
      <c r="BD249" s="309"/>
      <c r="BE249" s="309"/>
      <c r="BF249" s="309"/>
    </row>
    <row r="250" spans="1:58" ht="15.5" x14ac:dyDescent="0.35">
      <c r="A250" s="369" t="s">
        <v>268</v>
      </c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  <c r="AE250" s="340"/>
      <c r="AF250" s="340"/>
      <c r="AG250" s="340"/>
      <c r="AH250" s="340"/>
      <c r="AI250" s="340"/>
      <c r="AJ250" s="340"/>
      <c r="AK250" s="340"/>
      <c r="AL250" s="340"/>
      <c r="AM250" s="340"/>
      <c r="AN250" s="340"/>
      <c r="AO250" s="340"/>
      <c r="AP250" s="340"/>
      <c r="AQ250" s="340"/>
      <c r="AR250" s="340"/>
      <c r="AS250" s="340"/>
      <c r="AT250" s="340"/>
      <c r="AU250" s="340"/>
      <c r="AV250" s="340"/>
      <c r="AW250" s="340"/>
      <c r="AX250" s="340"/>
      <c r="AY250" s="340"/>
      <c r="AZ250" s="340"/>
      <c r="BA250" s="309"/>
      <c r="BB250" s="309"/>
      <c r="BC250" s="309"/>
      <c r="BD250" s="309"/>
      <c r="BE250" s="309"/>
      <c r="BF250" s="309"/>
    </row>
    <row r="251" spans="1:58" ht="16" thickBot="1" x14ac:dyDescent="0.4">
      <c r="A251" s="369"/>
      <c r="B251" s="366"/>
      <c r="C251" s="366"/>
      <c r="D251" s="366"/>
      <c r="E251" s="366"/>
      <c r="F251" s="366"/>
      <c r="G251" s="366"/>
      <c r="H251" s="366"/>
      <c r="I251" s="366"/>
      <c r="J251" s="366"/>
      <c r="K251" s="366"/>
      <c r="L251" s="366"/>
      <c r="M251" s="366"/>
      <c r="N251" s="366"/>
      <c r="O251" s="366"/>
      <c r="P251" s="366"/>
      <c r="Q251" s="366"/>
      <c r="R251" s="366"/>
      <c r="S251" s="366"/>
      <c r="T251" s="366"/>
      <c r="U251" s="366"/>
      <c r="V251" s="366"/>
      <c r="W251" s="366"/>
      <c r="X251" s="366"/>
      <c r="Y251" s="366"/>
      <c r="Z251" s="366"/>
      <c r="AA251" s="366"/>
      <c r="AB251" s="366"/>
      <c r="AC251" s="366"/>
      <c r="AD251" s="366"/>
      <c r="AE251" s="366"/>
      <c r="AF251" s="366"/>
      <c r="AG251" s="366"/>
      <c r="AH251" s="366"/>
      <c r="AI251" s="366"/>
      <c r="AJ251" s="366"/>
      <c r="AK251" s="366"/>
      <c r="AL251" s="366"/>
      <c r="AM251" s="366"/>
      <c r="AN251" s="366"/>
      <c r="AO251" s="366"/>
      <c r="AP251" s="366"/>
      <c r="AQ251" s="366"/>
      <c r="AR251" s="366"/>
      <c r="AS251" s="366"/>
      <c r="AT251" s="366"/>
      <c r="AU251" s="366"/>
      <c r="AV251" s="366"/>
      <c r="AW251" s="366"/>
      <c r="AX251" s="366"/>
      <c r="AY251" s="366"/>
      <c r="AZ251" s="366"/>
      <c r="BA251" s="309"/>
      <c r="BB251" s="309"/>
      <c r="BC251" s="309"/>
      <c r="BD251" s="309"/>
      <c r="BE251" s="309"/>
      <c r="BF251" s="309"/>
    </row>
    <row r="252" spans="1:58" ht="18" x14ac:dyDescent="0.4">
      <c r="A252" s="356" t="s">
        <v>269</v>
      </c>
      <c r="B252" s="218"/>
      <c r="C252" s="218"/>
      <c r="D252" s="218"/>
      <c r="E252" s="218"/>
      <c r="F252" s="218"/>
      <c r="G252" s="218"/>
      <c r="H252" s="218"/>
      <c r="I252" s="218"/>
      <c r="J252" s="329"/>
      <c r="K252" s="329"/>
      <c r="L252" s="329"/>
      <c r="M252" s="329"/>
      <c r="N252" s="329"/>
      <c r="O252" s="329"/>
      <c r="P252" s="329"/>
      <c r="Q252" s="329"/>
      <c r="R252" s="329"/>
      <c r="S252" s="329"/>
      <c r="T252" s="329"/>
      <c r="U252" s="329"/>
      <c r="V252" s="329"/>
      <c r="W252" s="329"/>
      <c r="X252" s="329"/>
      <c r="Y252" s="329"/>
      <c r="Z252" s="329"/>
      <c r="AA252" s="329"/>
      <c r="AB252" s="329"/>
      <c r="AC252" s="329"/>
      <c r="AD252" s="329"/>
      <c r="AE252" s="329"/>
      <c r="AF252" s="329"/>
      <c r="AG252" s="329"/>
      <c r="AH252" s="329"/>
      <c r="AI252" s="329"/>
      <c r="AJ252" s="329"/>
      <c r="AK252" s="329"/>
      <c r="AL252" s="329"/>
      <c r="AM252" s="329"/>
      <c r="AN252" s="329"/>
      <c r="AO252" s="329"/>
      <c r="AP252" s="329"/>
      <c r="AQ252" s="329"/>
      <c r="AR252" s="329"/>
      <c r="AS252" s="329"/>
      <c r="AT252" s="329"/>
      <c r="AU252" s="329"/>
      <c r="AV252" s="329"/>
      <c r="AW252" s="329"/>
      <c r="AX252" s="329"/>
      <c r="AY252" s="329"/>
      <c r="AZ252" s="329"/>
      <c r="BA252" s="309"/>
      <c r="BB252" s="309"/>
      <c r="BC252" s="309"/>
      <c r="BD252" s="309"/>
      <c r="BE252" s="309"/>
      <c r="BF252" s="309"/>
    </row>
    <row r="253" spans="1:58" ht="18" x14ac:dyDescent="0.4">
      <c r="A253" s="326"/>
      <c r="B253" s="34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  <c r="R253" s="329"/>
      <c r="S253" s="329"/>
      <c r="T253" s="329"/>
      <c r="U253" s="329"/>
      <c r="V253" s="329"/>
      <c r="W253" s="329"/>
      <c r="X253" s="329"/>
      <c r="Y253" s="329"/>
      <c r="Z253" s="329"/>
      <c r="AA253" s="329"/>
      <c r="AB253" s="329"/>
      <c r="AC253" s="329"/>
      <c r="AD253" s="329"/>
      <c r="AE253" s="329"/>
      <c r="AF253" s="329"/>
      <c r="AG253" s="329"/>
      <c r="AH253" s="329"/>
      <c r="AI253" s="329"/>
      <c r="AJ253" s="329"/>
      <c r="AK253" s="329"/>
      <c r="AL253" s="329"/>
      <c r="AM253" s="329"/>
      <c r="AN253" s="329"/>
      <c r="AO253" s="329"/>
      <c r="AP253" s="329"/>
      <c r="AQ253" s="329"/>
      <c r="AR253" s="329"/>
      <c r="AS253" s="329"/>
      <c r="AT253" s="329"/>
      <c r="AU253" s="329"/>
      <c r="AV253" s="329"/>
      <c r="AW253" s="329"/>
      <c r="AX253" s="329"/>
      <c r="AY253" s="329"/>
      <c r="AZ253" s="329"/>
      <c r="BA253" s="309"/>
      <c r="BB253" s="309"/>
      <c r="BC253" s="309"/>
      <c r="BD253" s="309"/>
      <c r="BE253" s="309"/>
      <c r="BF253" s="309"/>
    </row>
    <row r="254" spans="1:58" ht="15.5" x14ac:dyDescent="0.35">
      <c r="A254" s="246" t="s">
        <v>270</v>
      </c>
      <c r="B254" s="34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  <c r="R254" s="329"/>
      <c r="S254" s="329"/>
      <c r="T254" s="329"/>
      <c r="U254" s="329"/>
      <c r="V254" s="329"/>
      <c r="W254" s="329"/>
      <c r="X254" s="329"/>
      <c r="Y254" s="329"/>
      <c r="Z254" s="329"/>
      <c r="AA254" s="329"/>
      <c r="AB254" s="329"/>
      <c r="AC254" s="329"/>
      <c r="AD254" s="329"/>
      <c r="AE254" s="329"/>
      <c r="AF254" s="329"/>
      <c r="AG254" s="329"/>
      <c r="AH254" s="329"/>
      <c r="AI254" s="329"/>
      <c r="AJ254" s="329"/>
      <c r="AK254" s="329"/>
      <c r="AL254" s="329"/>
      <c r="AM254" s="329"/>
      <c r="AN254" s="329"/>
      <c r="AO254" s="329"/>
      <c r="AP254" s="329"/>
      <c r="AQ254" s="329"/>
      <c r="AR254" s="329"/>
      <c r="AS254" s="329"/>
      <c r="AT254" s="329"/>
      <c r="AU254" s="329"/>
      <c r="AV254" s="329"/>
      <c r="AW254" s="329"/>
      <c r="AX254" s="329"/>
      <c r="AY254" s="329"/>
      <c r="AZ254" s="329"/>
      <c r="BA254" s="309"/>
      <c r="BB254" s="309"/>
      <c r="BC254" s="309"/>
      <c r="BD254" s="309"/>
      <c r="BE254" s="309"/>
      <c r="BF254" s="309"/>
    </row>
    <row r="255" spans="1:58" ht="15.5" x14ac:dyDescent="0.35">
      <c r="A255" s="309" t="s">
        <v>271</v>
      </c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  <c r="R255" s="329"/>
      <c r="S255" s="329"/>
      <c r="T255" s="329"/>
      <c r="U255" s="329"/>
      <c r="V255" s="329"/>
      <c r="W255" s="329"/>
      <c r="X255" s="329"/>
      <c r="Y255" s="329"/>
      <c r="Z255" s="329"/>
      <c r="AA255" s="329"/>
      <c r="AB255" s="329"/>
      <c r="AC255" s="329"/>
      <c r="AD255" s="329"/>
      <c r="AE255" s="329"/>
      <c r="AF255" s="329"/>
      <c r="AG255" s="329"/>
      <c r="AH255" s="329"/>
      <c r="AI255" s="329"/>
      <c r="AJ255" s="329"/>
      <c r="AK255" s="329"/>
      <c r="AL255" s="329"/>
      <c r="AM255" s="329"/>
      <c r="AN255" s="329"/>
      <c r="AO255" s="329"/>
      <c r="AP255" s="329"/>
      <c r="AQ255" s="329"/>
      <c r="AR255" s="329"/>
      <c r="AS255" s="329"/>
      <c r="AT255" s="329"/>
      <c r="AU255" s="329"/>
      <c r="AV255" s="329"/>
      <c r="AW255" s="329"/>
      <c r="AX255" s="329"/>
      <c r="AY255" s="329"/>
      <c r="AZ255" s="329"/>
      <c r="BA255" s="309"/>
      <c r="BB255" s="309"/>
      <c r="BC255" s="309"/>
      <c r="BD255" s="309"/>
      <c r="BE255" s="309"/>
      <c r="BF255" s="309"/>
    </row>
    <row r="256" spans="1:58" ht="15.5" x14ac:dyDescent="0.35">
      <c r="A256" s="309" t="s">
        <v>272</v>
      </c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  <c r="R256" s="329"/>
      <c r="S256" s="329"/>
      <c r="T256" s="329"/>
      <c r="U256" s="329"/>
      <c r="V256" s="329"/>
      <c r="W256" s="329"/>
      <c r="X256" s="329"/>
      <c r="Y256" s="329"/>
      <c r="Z256" s="329"/>
      <c r="AA256" s="329"/>
      <c r="AB256" s="329"/>
      <c r="AC256" s="329"/>
      <c r="AD256" s="329"/>
      <c r="AE256" s="329"/>
      <c r="AF256" s="329"/>
      <c r="AG256" s="329"/>
      <c r="AH256" s="329"/>
      <c r="AI256" s="329"/>
      <c r="AJ256" s="329"/>
      <c r="AK256" s="329"/>
      <c r="AL256" s="329"/>
      <c r="AM256" s="329"/>
      <c r="AN256" s="329"/>
      <c r="AO256" s="329"/>
      <c r="AP256" s="329"/>
      <c r="AQ256" s="329"/>
      <c r="AR256" s="329"/>
      <c r="AS256" s="329"/>
      <c r="AT256" s="329"/>
      <c r="AU256" s="329"/>
      <c r="AV256" s="329"/>
      <c r="AW256" s="329"/>
      <c r="AX256" s="329"/>
      <c r="AY256" s="329"/>
      <c r="AZ256" s="329"/>
      <c r="BA256" s="309"/>
      <c r="BB256" s="309"/>
      <c r="BC256" s="309"/>
      <c r="BD256" s="309"/>
      <c r="BE256" s="309"/>
      <c r="BF256" s="309"/>
    </row>
    <row r="257" spans="1:58" ht="15.5" x14ac:dyDescent="0.35">
      <c r="A257" s="309" t="s">
        <v>273</v>
      </c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  <c r="R257" s="329"/>
      <c r="S257" s="329"/>
      <c r="T257" s="329"/>
      <c r="U257" s="329"/>
      <c r="V257" s="329"/>
      <c r="W257" s="329"/>
      <c r="X257" s="329"/>
      <c r="Y257" s="329"/>
      <c r="Z257" s="329"/>
      <c r="AA257" s="329"/>
      <c r="AB257" s="329"/>
      <c r="AC257" s="329"/>
      <c r="AD257" s="329"/>
      <c r="AE257" s="329"/>
      <c r="AF257" s="329"/>
      <c r="AG257" s="329"/>
      <c r="AH257" s="329"/>
      <c r="AI257" s="329"/>
      <c r="AJ257" s="329"/>
      <c r="AK257" s="329"/>
      <c r="AL257" s="329"/>
      <c r="AM257" s="329"/>
      <c r="AN257" s="329"/>
      <c r="AO257" s="329"/>
      <c r="AP257" s="329"/>
      <c r="AQ257" s="329"/>
      <c r="AR257" s="329"/>
      <c r="AS257" s="329"/>
      <c r="AT257" s="329"/>
      <c r="AU257" s="329"/>
      <c r="AV257" s="329"/>
      <c r="AW257" s="329"/>
      <c r="AX257" s="329"/>
      <c r="AY257" s="329"/>
      <c r="AZ257" s="329"/>
      <c r="BA257" s="309"/>
      <c r="BB257" s="309"/>
      <c r="BC257" s="309"/>
      <c r="BD257" s="309"/>
      <c r="BE257" s="309"/>
      <c r="BF257" s="309"/>
    </row>
    <row r="258" spans="1:58" ht="15.5" x14ac:dyDescent="0.35">
      <c r="A258" s="309" t="s">
        <v>274</v>
      </c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  <c r="R258" s="329"/>
      <c r="S258" s="329"/>
      <c r="T258" s="329"/>
      <c r="U258" s="329"/>
      <c r="V258" s="329"/>
      <c r="W258" s="329"/>
      <c r="X258" s="329"/>
      <c r="Y258" s="329"/>
      <c r="Z258" s="329"/>
      <c r="AA258" s="329"/>
      <c r="AB258" s="329"/>
      <c r="AC258" s="329"/>
      <c r="AD258" s="329"/>
      <c r="AE258" s="329"/>
      <c r="AF258" s="329"/>
      <c r="AG258" s="329"/>
      <c r="AH258" s="329"/>
      <c r="AI258" s="329"/>
      <c r="AJ258" s="329"/>
      <c r="AK258" s="329"/>
      <c r="AL258" s="329"/>
      <c r="AM258" s="329"/>
      <c r="AN258" s="329"/>
      <c r="AO258" s="329"/>
      <c r="AP258" s="329"/>
      <c r="AQ258" s="329"/>
      <c r="AR258" s="329"/>
      <c r="AS258" s="329"/>
      <c r="AT258" s="329"/>
      <c r="AU258" s="329"/>
      <c r="AV258" s="329"/>
      <c r="AW258" s="329"/>
      <c r="AX258" s="329"/>
      <c r="AY258" s="329"/>
      <c r="AZ258" s="329"/>
      <c r="BA258" s="309"/>
      <c r="BB258" s="309"/>
      <c r="BC258" s="309"/>
      <c r="BD258" s="309"/>
      <c r="BE258" s="309"/>
      <c r="BF258" s="309"/>
    </row>
    <row r="259" spans="1:58" ht="17" x14ac:dyDescent="0.5">
      <c r="A259" s="309" t="s">
        <v>200</v>
      </c>
      <c r="B259" s="336"/>
      <c r="C259" s="336"/>
      <c r="D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  <c r="W259" s="336"/>
      <c r="X259" s="336"/>
      <c r="Y259" s="336"/>
      <c r="Z259" s="336"/>
      <c r="AA259" s="336"/>
      <c r="AB259" s="336"/>
      <c r="AC259" s="336"/>
      <c r="AD259" s="336"/>
      <c r="AE259" s="336"/>
      <c r="AF259" s="336"/>
      <c r="AG259" s="336"/>
      <c r="AH259" s="336"/>
      <c r="AI259" s="336"/>
      <c r="AJ259" s="336"/>
      <c r="AK259" s="336"/>
      <c r="AL259" s="336"/>
      <c r="AM259" s="336"/>
      <c r="AN259" s="336"/>
      <c r="AO259" s="336"/>
      <c r="AP259" s="336"/>
      <c r="AQ259" s="336"/>
      <c r="AR259" s="336"/>
      <c r="AS259" s="336"/>
      <c r="AT259" s="336"/>
      <c r="AU259" s="336"/>
      <c r="AV259" s="336"/>
      <c r="AW259" s="336"/>
      <c r="AX259" s="336"/>
      <c r="AY259" s="336"/>
      <c r="AZ259" s="336"/>
      <c r="BA259" s="309"/>
      <c r="BB259" s="309"/>
      <c r="BC259" s="309"/>
      <c r="BD259" s="309"/>
      <c r="BE259" s="309"/>
      <c r="BF259" s="309"/>
    </row>
    <row r="260" spans="1:58" ht="15.5" x14ac:dyDescent="0.35">
      <c r="A260" s="369" t="s">
        <v>275</v>
      </c>
      <c r="B260" s="347"/>
      <c r="C260" s="347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  <c r="AA260" s="347"/>
      <c r="AB260" s="347"/>
      <c r="AC260" s="347"/>
      <c r="AD260" s="347"/>
      <c r="AE260" s="347"/>
      <c r="AF260" s="347"/>
      <c r="AG260" s="347"/>
      <c r="AH260" s="347"/>
      <c r="AI260" s="347"/>
      <c r="AJ260" s="347"/>
      <c r="AK260" s="347"/>
      <c r="AL260" s="347"/>
      <c r="AM260" s="347"/>
      <c r="AN260" s="347"/>
      <c r="AO260" s="347"/>
      <c r="AP260" s="347"/>
      <c r="AQ260" s="347"/>
      <c r="AR260" s="347"/>
      <c r="AS260" s="347"/>
      <c r="AT260" s="347"/>
      <c r="AU260" s="347"/>
      <c r="AV260" s="347"/>
      <c r="AW260" s="347"/>
      <c r="AX260" s="347"/>
      <c r="AY260" s="347"/>
      <c r="AZ260" s="347"/>
      <c r="BA260" s="309"/>
      <c r="BB260" s="309"/>
      <c r="BC260" s="309"/>
      <c r="BD260" s="309"/>
      <c r="BE260" s="309"/>
      <c r="BF260" s="309"/>
    </row>
    <row r="261" spans="1:58" ht="15.5" x14ac:dyDescent="0.35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309"/>
      <c r="BB261" s="309"/>
      <c r="BC261" s="309"/>
      <c r="BD261" s="309"/>
      <c r="BE261" s="309"/>
      <c r="BF261" s="309"/>
    </row>
    <row r="262" spans="1:58" ht="15.5" x14ac:dyDescent="0.35">
      <c r="A262" s="246" t="s">
        <v>276</v>
      </c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309"/>
      <c r="BB262" s="309"/>
      <c r="BC262" s="309"/>
      <c r="BD262" s="309"/>
      <c r="BE262" s="309"/>
      <c r="BF262" s="309"/>
    </row>
    <row r="263" spans="1:58" ht="15.5" x14ac:dyDescent="0.35">
      <c r="A263" s="309" t="s">
        <v>271</v>
      </c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329"/>
      <c r="S263" s="329"/>
      <c r="T263" s="329"/>
      <c r="U263" s="329"/>
      <c r="V263" s="329"/>
      <c r="W263" s="329"/>
      <c r="X263" s="329"/>
      <c r="Y263" s="329"/>
      <c r="Z263" s="329"/>
      <c r="AA263" s="329"/>
      <c r="AB263" s="329"/>
      <c r="AC263" s="329"/>
      <c r="AD263" s="329"/>
      <c r="AE263" s="329"/>
      <c r="AF263" s="329"/>
      <c r="AG263" s="329"/>
      <c r="AH263" s="329"/>
      <c r="AI263" s="329"/>
      <c r="AJ263" s="329"/>
      <c r="AK263" s="329"/>
      <c r="AL263" s="329"/>
      <c r="AM263" s="329"/>
      <c r="AN263" s="329"/>
      <c r="AO263" s="329"/>
      <c r="AP263" s="329"/>
      <c r="AQ263" s="329"/>
      <c r="AR263" s="329"/>
      <c r="AS263" s="329"/>
      <c r="AT263" s="329"/>
      <c r="AU263" s="329"/>
      <c r="AV263" s="329"/>
      <c r="AW263" s="329"/>
      <c r="AX263" s="329"/>
      <c r="AY263" s="329"/>
      <c r="AZ263" s="329"/>
      <c r="BA263" s="309"/>
      <c r="BB263" s="309"/>
      <c r="BC263" s="309"/>
      <c r="BD263" s="309"/>
      <c r="BE263" s="309"/>
      <c r="BF263" s="309"/>
    </row>
    <row r="264" spans="1:58" ht="15.5" x14ac:dyDescent="0.35">
      <c r="A264" s="309" t="s">
        <v>272</v>
      </c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329"/>
      <c r="S264" s="329"/>
      <c r="T264" s="329"/>
      <c r="U264" s="329"/>
      <c r="V264" s="329"/>
      <c r="W264" s="329"/>
      <c r="X264" s="329"/>
      <c r="Y264" s="329"/>
      <c r="Z264" s="329"/>
      <c r="AA264" s="329"/>
      <c r="AB264" s="329"/>
      <c r="AC264" s="329"/>
      <c r="AD264" s="329"/>
      <c r="AE264" s="329"/>
      <c r="AF264" s="329"/>
      <c r="AG264" s="329"/>
      <c r="AH264" s="329"/>
      <c r="AI264" s="329"/>
      <c r="AJ264" s="329"/>
      <c r="AK264" s="329"/>
      <c r="AL264" s="329"/>
      <c r="AM264" s="329"/>
      <c r="AN264" s="329"/>
      <c r="AO264" s="329"/>
      <c r="AP264" s="329"/>
      <c r="AQ264" s="329"/>
      <c r="AR264" s="329"/>
      <c r="AS264" s="329"/>
      <c r="AT264" s="329"/>
      <c r="AU264" s="329"/>
      <c r="AV264" s="329"/>
      <c r="AW264" s="329"/>
      <c r="AX264" s="329"/>
      <c r="AY264" s="329"/>
      <c r="AZ264" s="329"/>
      <c r="BA264" s="309"/>
      <c r="BB264" s="309"/>
      <c r="BC264" s="309"/>
      <c r="BD264" s="309"/>
      <c r="BE264" s="309"/>
      <c r="BF264" s="309"/>
    </row>
    <row r="265" spans="1:58" ht="15.5" x14ac:dyDescent="0.35">
      <c r="A265" s="309" t="s">
        <v>273</v>
      </c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329"/>
      <c r="S265" s="329"/>
      <c r="T265" s="329"/>
      <c r="U265" s="329"/>
      <c r="V265" s="329"/>
      <c r="W265" s="329"/>
      <c r="X265" s="329"/>
      <c r="Y265" s="329"/>
      <c r="Z265" s="329"/>
      <c r="AA265" s="329"/>
      <c r="AB265" s="329"/>
      <c r="AC265" s="329"/>
      <c r="AD265" s="329"/>
      <c r="AE265" s="329"/>
      <c r="AF265" s="329"/>
      <c r="AG265" s="329"/>
      <c r="AH265" s="329"/>
      <c r="AI265" s="329"/>
      <c r="AJ265" s="329"/>
      <c r="AK265" s="329"/>
      <c r="AL265" s="329"/>
      <c r="AM265" s="329"/>
      <c r="AN265" s="329"/>
      <c r="AO265" s="329"/>
      <c r="AP265" s="329"/>
      <c r="AQ265" s="329"/>
      <c r="AR265" s="329"/>
      <c r="AS265" s="329"/>
      <c r="AT265" s="329"/>
      <c r="AU265" s="329"/>
      <c r="AV265" s="329"/>
      <c r="AW265" s="329"/>
      <c r="AX265" s="329"/>
      <c r="AY265" s="329"/>
      <c r="AZ265" s="329"/>
      <c r="BA265" s="309"/>
      <c r="BB265" s="309"/>
      <c r="BC265" s="309"/>
      <c r="BD265" s="309"/>
      <c r="BE265" s="309"/>
      <c r="BF265" s="309"/>
    </row>
    <row r="266" spans="1:58" ht="15.5" x14ac:dyDescent="0.35">
      <c r="A266" s="309" t="s">
        <v>274</v>
      </c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329"/>
      <c r="S266" s="329"/>
      <c r="T266" s="329"/>
      <c r="U266" s="329"/>
      <c r="V266" s="329"/>
      <c r="W266" s="329"/>
      <c r="X266" s="329"/>
      <c r="Y266" s="329"/>
      <c r="Z266" s="329"/>
      <c r="AA266" s="329"/>
      <c r="AB266" s="329"/>
      <c r="AC266" s="329"/>
      <c r="AD266" s="329"/>
      <c r="AE266" s="329"/>
      <c r="AF266" s="329"/>
      <c r="AG266" s="329"/>
      <c r="AH266" s="329"/>
      <c r="AI266" s="329"/>
      <c r="AJ266" s="329"/>
      <c r="AK266" s="329"/>
      <c r="AL266" s="329"/>
      <c r="AM266" s="329"/>
      <c r="AN266" s="329"/>
      <c r="AO266" s="329"/>
      <c r="AP266" s="329"/>
      <c r="AQ266" s="329"/>
      <c r="AR266" s="329"/>
      <c r="AS266" s="329"/>
      <c r="AT266" s="329"/>
      <c r="AU266" s="329"/>
      <c r="AV266" s="329"/>
      <c r="AW266" s="329"/>
      <c r="AX266" s="329"/>
      <c r="AY266" s="329"/>
      <c r="AZ266" s="329"/>
      <c r="BA266" s="309"/>
      <c r="BB266" s="309"/>
      <c r="BC266" s="309"/>
      <c r="BD266" s="309"/>
      <c r="BE266" s="309"/>
      <c r="BF266" s="309"/>
    </row>
    <row r="267" spans="1:58" ht="17" x14ac:dyDescent="0.5">
      <c r="A267" s="309" t="s">
        <v>200</v>
      </c>
      <c r="B267" s="336"/>
      <c r="C267" s="336"/>
      <c r="D267" s="336"/>
      <c r="E267" s="336"/>
      <c r="F267" s="336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  <c r="Q267" s="336"/>
      <c r="R267" s="336"/>
      <c r="S267" s="336"/>
      <c r="T267" s="336"/>
      <c r="U267" s="336"/>
      <c r="V267" s="336"/>
      <c r="W267" s="336"/>
      <c r="X267" s="336"/>
      <c r="Y267" s="336"/>
      <c r="Z267" s="336"/>
      <c r="AA267" s="336"/>
      <c r="AB267" s="336"/>
      <c r="AC267" s="336"/>
      <c r="AD267" s="336"/>
      <c r="AE267" s="336"/>
      <c r="AF267" s="336"/>
      <c r="AG267" s="336"/>
      <c r="AH267" s="336"/>
      <c r="AI267" s="336"/>
      <c r="AJ267" s="336"/>
      <c r="AK267" s="336"/>
      <c r="AL267" s="336"/>
      <c r="AM267" s="336"/>
      <c r="AN267" s="336"/>
      <c r="AO267" s="336"/>
      <c r="AP267" s="336"/>
      <c r="AQ267" s="336"/>
      <c r="AR267" s="336"/>
      <c r="AS267" s="336"/>
      <c r="AT267" s="336"/>
      <c r="AU267" s="336"/>
      <c r="AV267" s="336"/>
      <c r="AW267" s="336"/>
      <c r="AX267" s="336"/>
      <c r="AY267" s="336"/>
      <c r="AZ267" s="336"/>
      <c r="BA267" s="309"/>
      <c r="BB267" s="309"/>
      <c r="BC267" s="309"/>
      <c r="BD267" s="309"/>
      <c r="BE267" s="309"/>
      <c r="BF267" s="309"/>
    </row>
    <row r="268" spans="1:58" ht="15.5" x14ac:dyDescent="0.35">
      <c r="A268" s="369" t="s">
        <v>277</v>
      </c>
      <c r="B268" s="347"/>
      <c r="C268" s="347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  <c r="AA268" s="347"/>
      <c r="AB268" s="347"/>
      <c r="AC268" s="347"/>
      <c r="AD268" s="347"/>
      <c r="AE268" s="347"/>
      <c r="AF268" s="347"/>
      <c r="AG268" s="347"/>
      <c r="AH268" s="347"/>
      <c r="AI268" s="347"/>
      <c r="AJ268" s="347"/>
      <c r="AK268" s="347"/>
      <c r="AL268" s="347"/>
      <c r="AM268" s="347"/>
      <c r="AN268" s="347"/>
      <c r="AO268" s="347"/>
      <c r="AP268" s="347"/>
      <c r="AQ268" s="347"/>
      <c r="AR268" s="347"/>
      <c r="AS268" s="347"/>
      <c r="AT268" s="347"/>
      <c r="AU268" s="347"/>
      <c r="AV268" s="347"/>
      <c r="AW268" s="347"/>
      <c r="AX268" s="347"/>
      <c r="AY268" s="347"/>
      <c r="AZ268" s="347"/>
      <c r="BA268" s="309"/>
      <c r="BB268" s="309"/>
      <c r="BC268" s="309"/>
      <c r="BD268" s="309"/>
      <c r="BE268" s="309"/>
      <c r="BF268" s="309"/>
    </row>
    <row r="269" spans="1:58" ht="15.5" x14ac:dyDescent="0.35">
      <c r="A269" s="369"/>
      <c r="B269" s="34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329"/>
      <c r="S269" s="329"/>
      <c r="T269" s="329"/>
      <c r="U269" s="329"/>
      <c r="V269" s="329"/>
      <c r="W269" s="329"/>
      <c r="X269" s="329"/>
      <c r="Y269" s="329"/>
      <c r="Z269" s="329"/>
      <c r="AA269" s="329"/>
      <c r="AB269" s="329"/>
      <c r="AC269" s="329"/>
      <c r="AD269" s="329"/>
      <c r="AE269" s="329"/>
      <c r="AF269" s="329"/>
      <c r="AG269" s="329"/>
      <c r="AH269" s="329"/>
      <c r="AI269" s="329"/>
      <c r="AJ269" s="329"/>
      <c r="AK269" s="329"/>
      <c r="AL269" s="329"/>
      <c r="AM269" s="329"/>
      <c r="AN269" s="329"/>
      <c r="AO269" s="329"/>
      <c r="AP269" s="329"/>
      <c r="AQ269" s="329"/>
      <c r="AR269" s="329"/>
      <c r="AS269" s="329"/>
      <c r="AT269" s="329"/>
      <c r="AU269" s="329"/>
      <c r="AV269" s="329"/>
      <c r="AW269" s="329"/>
      <c r="AX269" s="329"/>
      <c r="AY269" s="329"/>
      <c r="AZ269" s="329"/>
      <c r="BA269" s="309"/>
      <c r="BB269" s="309"/>
      <c r="BC269" s="309"/>
      <c r="BD269" s="309"/>
      <c r="BE269" s="309"/>
      <c r="BF269" s="309"/>
    </row>
    <row r="270" spans="1:58" ht="15.5" x14ac:dyDescent="0.35">
      <c r="A270" s="330" t="s">
        <v>278</v>
      </c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  <c r="AE270" s="340"/>
      <c r="AF270" s="340"/>
      <c r="AG270" s="340"/>
      <c r="AH270" s="340"/>
      <c r="AI270" s="340"/>
      <c r="AJ270" s="340"/>
      <c r="AK270" s="340"/>
      <c r="AL270" s="340"/>
      <c r="AM270" s="340"/>
      <c r="AN270" s="340"/>
      <c r="AO270" s="340"/>
      <c r="AP270" s="340"/>
      <c r="AQ270" s="340"/>
      <c r="AR270" s="340"/>
      <c r="AS270" s="340"/>
      <c r="AT270" s="340"/>
      <c r="AU270" s="340"/>
      <c r="AV270" s="340"/>
      <c r="AW270" s="340"/>
      <c r="AX270" s="340"/>
      <c r="AY270" s="340"/>
      <c r="AZ270" s="340"/>
      <c r="BA270" s="309"/>
      <c r="BB270" s="309"/>
      <c r="BC270" s="309"/>
      <c r="BD270" s="309"/>
      <c r="BE270" s="309"/>
      <c r="BF270" s="309"/>
    </row>
    <row r="271" spans="1:58" ht="16" thickBot="1" x14ac:dyDescent="0.4">
      <c r="A271" s="366"/>
      <c r="B271" s="366"/>
      <c r="C271" s="366"/>
      <c r="D271" s="366"/>
      <c r="E271" s="366"/>
      <c r="F271" s="366"/>
      <c r="G271" s="366"/>
      <c r="H271" s="366"/>
      <c r="I271" s="366"/>
      <c r="J271" s="366"/>
      <c r="K271" s="366"/>
      <c r="L271" s="366"/>
      <c r="M271" s="366"/>
      <c r="N271" s="366"/>
      <c r="O271" s="366"/>
      <c r="P271" s="366"/>
      <c r="Q271" s="366"/>
      <c r="R271" s="366"/>
      <c r="S271" s="366"/>
      <c r="T271" s="366"/>
      <c r="U271" s="366"/>
      <c r="V271" s="366"/>
      <c r="W271" s="366"/>
      <c r="X271" s="366"/>
      <c r="Y271" s="366"/>
      <c r="Z271" s="366"/>
      <c r="AA271" s="366"/>
      <c r="AB271" s="366"/>
      <c r="AC271" s="366"/>
      <c r="AD271" s="366"/>
      <c r="AE271" s="366"/>
      <c r="AF271" s="366"/>
      <c r="AG271" s="366"/>
      <c r="AH271" s="366"/>
      <c r="AI271" s="366"/>
      <c r="AJ271" s="366"/>
      <c r="AK271" s="366"/>
      <c r="AL271" s="366"/>
      <c r="AM271" s="366"/>
      <c r="AN271" s="366"/>
      <c r="AO271" s="366"/>
      <c r="AP271" s="366"/>
      <c r="AQ271" s="366"/>
      <c r="AR271" s="366"/>
      <c r="AS271" s="366"/>
      <c r="AT271" s="366"/>
      <c r="AU271" s="366"/>
      <c r="AV271" s="366"/>
      <c r="AW271" s="366"/>
      <c r="AX271" s="366"/>
      <c r="AY271" s="366"/>
      <c r="AZ271" s="366"/>
      <c r="BA271" s="309"/>
      <c r="BB271" s="309"/>
      <c r="BC271" s="309"/>
      <c r="BD271" s="309"/>
      <c r="BE271" s="309"/>
      <c r="BF271" s="309"/>
    </row>
    <row r="272" spans="1:58" ht="15.5" x14ac:dyDescent="0.35">
      <c r="A272" s="218"/>
      <c r="B272" s="34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  <c r="R272" s="329"/>
      <c r="S272" s="329"/>
      <c r="T272" s="329"/>
      <c r="U272" s="329"/>
      <c r="V272" s="329"/>
      <c r="W272" s="329"/>
      <c r="X272" s="329"/>
      <c r="Y272" s="329"/>
      <c r="Z272" s="329"/>
      <c r="AA272" s="329"/>
      <c r="AB272" s="329"/>
      <c r="AC272" s="329"/>
      <c r="AD272" s="329"/>
      <c r="AE272" s="329"/>
      <c r="AF272" s="329"/>
      <c r="AG272" s="329"/>
      <c r="AH272" s="329"/>
      <c r="AI272" s="329"/>
      <c r="AJ272" s="329"/>
      <c r="AK272" s="329"/>
      <c r="AL272" s="329"/>
      <c r="AM272" s="329"/>
      <c r="AN272" s="329"/>
      <c r="AO272" s="329"/>
      <c r="AP272" s="329"/>
      <c r="AQ272" s="329"/>
      <c r="AR272" s="329"/>
      <c r="AS272" s="329"/>
      <c r="AT272" s="329"/>
      <c r="AU272" s="329"/>
      <c r="AV272" s="329"/>
      <c r="AW272" s="329"/>
      <c r="AX272" s="329"/>
      <c r="AY272" s="329"/>
      <c r="AZ272" s="329"/>
      <c r="BA272" s="309"/>
      <c r="BB272" s="309"/>
      <c r="BC272" s="309"/>
      <c r="BD272" s="309"/>
      <c r="BE272" s="309"/>
      <c r="BF272" s="309"/>
    </row>
    <row r="273" spans="1:58" ht="15.5" x14ac:dyDescent="0.35">
      <c r="A273" s="218"/>
      <c r="B273" s="34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329"/>
      <c r="S273" s="329"/>
      <c r="T273" s="329"/>
      <c r="U273" s="329"/>
      <c r="V273" s="329"/>
      <c r="W273" s="329"/>
      <c r="X273" s="329"/>
      <c r="Y273" s="329"/>
      <c r="Z273" s="329"/>
      <c r="AA273" s="329"/>
      <c r="AB273" s="329"/>
      <c r="AC273" s="329"/>
      <c r="AD273" s="329"/>
      <c r="AE273" s="329"/>
      <c r="AF273" s="329"/>
      <c r="AG273" s="329"/>
      <c r="AH273" s="329"/>
      <c r="AI273" s="329"/>
      <c r="AJ273" s="329"/>
      <c r="AK273" s="329"/>
      <c r="AL273" s="329"/>
      <c r="AM273" s="329"/>
      <c r="AN273" s="329"/>
      <c r="AO273" s="329"/>
      <c r="AP273" s="329"/>
      <c r="AQ273" s="329"/>
      <c r="AR273" s="329"/>
      <c r="AS273" s="329"/>
      <c r="AT273" s="329"/>
      <c r="AU273" s="329"/>
      <c r="AV273" s="329"/>
      <c r="AW273" s="329"/>
      <c r="AX273" s="329"/>
      <c r="AY273" s="329"/>
      <c r="AZ273" s="329"/>
      <c r="BA273" s="309"/>
      <c r="BB273" s="309"/>
      <c r="BC273" s="309"/>
      <c r="BD273" s="309"/>
      <c r="BE273" s="309"/>
      <c r="BF273" s="309"/>
    </row>
    <row r="274" spans="1:58" ht="15.5" x14ac:dyDescent="0.35">
      <c r="A274" s="218"/>
      <c r="B274" s="34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  <c r="R274" s="329"/>
      <c r="S274" s="329"/>
      <c r="T274" s="329"/>
      <c r="U274" s="329"/>
      <c r="V274" s="329"/>
      <c r="W274" s="329"/>
      <c r="X274" s="329"/>
      <c r="Y274" s="329"/>
      <c r="Z274" s="329"/>
      <c r="AA274" s="329"/>
      <c r="AB274" s="329"/>
      <c r="AC274" s="329"/>
      <c r="AD274" s="329"/>
      <c r="AE274" s="329"/>
      <c r="AF274" s="329"/>
      <c r="AG274" s="329"/>
      <c r="AH274" s="329"/>
      <c r="AI274" s="329"/>
      <c r="AJ274" s="329"/>
      <c r="AK274" s="329"/>
      <c r="AL274" s="329"/>
      <c r="AM274" s="329"/>
      <c r="AN274" s="329"/>
      <c r="AO274" s="329"/>
      <c r="AP274" s="329"/>
      <c r="AQ274" s="329"/>
      <c r="AR274" s="329"/>
      <c r="AS274" s="329"/>
      <c r="AT274" s="329"/>
      <c r="AU274" s="329"/>
      <c r="AV274" s="329"/>
      <c r="AW274" s="329"/>
      <c r="AX274" s="329"/>
      <c r="AY274" s="329"/>
      <c r="AZ274" s="329"/>
      <c r="BA274" s="309"/>
      <c r="BB274" s="309"/>
      <c r="BC274" s="309"/>
      <c r="BD274" s="309"/>
      <c r="BE274" s="309"/>
      <c r="BF274" s="309"/>
    </row>
    <row r="275" spans="1:58" ht="15.5" x14ac:dyDescent="0.35">
      <c r="A275" s="218"/>
      <c r="B275" s="34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  <c r="R275" s="329"/>
      <c r="S275" s="329"/>
      <c r="T275" s="329"/>
      <c r="U275" s="329"/>
      <c r="V275" s="329"/>
      <c r="W275" s="329"/>
      <c r="X275" s="329"/>
      <c r="Y275" s="329"/>
      <c r="Z275" s="329"/>
      <c r="AA275" s="329"/>
      <c r="AB275" s="329"/>
      <c r="AC275" s="329"/>
      <c r="AD275" s="329"/>
      <c r="AE275" s="329"/>
      <c r="AF275" s="329"/>
      <c r="AG275" s="329"/>
      <c r="AH275" s="329"/>
      <c r="AI275" s="329"/>
      <c r="AJ275" s="329"/>
      <c r="AK275" s="329"/>
      <c r="AL275" s="329"/>
      <c r="AM275" s="329"/>
      <c r="AN275" s="329"/>
      <c r="AO275" s="329"/>
      <c r="AP275" s="329"/>
      <c r="AQ275" s="329"/>
      <c r="AR275" s="329"/>
      <c r="AS275" s="329"/>
      <c r="AT275" s="329"/>
      <c r="AU275" s="329"/>
      <c r="AV275" s="329"/>
      <c r="AW275" s="329"/>
      <c r="AX275" s="329"/>
      <c r="AY275" s="329"/>
      <c r="AZ275" s="329"/>
      <c r="BA275" s="309"/>
      <c r="BB275" s="309"/>
      <c r="BC275" s="309"/>
      <c r="BD275" s="309"/>
      <c r="BE275" s="309"/>
      <c r="BF275" s="309"/>
    </row>
    <row r="276" spans="1:58" ht="15.5" x14ac:dyDescent="0.35">
      <c r="A276" s="218"/>
      <c r="B276" s="34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  <c r="R276" s="329"/>
      <c r="S276" s="329"/>
      <c r="T276" s="329"/>
      <c r="U276" s="329"/>
      <c r="V276" s="329"/>
      <c r="W276" s="329"/>
      <c r="X276" s="329"/>
      <c r="Y276" s="329"/>
      <c r="Z276" s="329"/>
      <c r="AA276" s="329"/>
      <c r="AB276" s="329"/>
      <c r="AC276" s="329"/>
      <c r="AD276" s="329"/>
      <c r="AE276" s="329"/>
      <c r="AF276" s="329"/>
      <c r="AG276" s="329"/>
      <c r="AH276" s="329"/>
      <c r="AI276" s="329"/>
      <c r="AJ276" s="329"/>
      <c r="AK276" s="329"/>
      <c r="AL276" s="329"/>
      <c r="AM276" s="329"/>
      <c r="AN276" s="329"/>
      <c r="AO276" s="329"/>
      <c r="AP276" s="329"/>
      <c r="AQ276" s="329"/>
      <c r="AR276" s="329"/>
      <c r="AS276" s="329"/>
      <c r="AT276" s="329"/>
      <c r="AU276" s="329"/>
      <c r="AV276" s="329"/>
      <c r="AW276" s="329"/>
      <c r="AX276" s="329"/>
      <c r="AY276" s="329"/>
      <c r="AZ276" s="329"/>
      <c r="BA276" s="309"/>
      <c r="BB276" s="309"/>
      <c r="BC276" s="309"/>
      <c r="BD276" s="309"/>
      <c r="BE276" s="309"/>
      <c r="BF276" s="309"/>
    </row>
    <row r="277" spans="1:58" ht="15.5" x14ac:dyDescent="0.35">
      <c r="A277" s="218"/>
      <c r="B277" s="34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  <c r="R277" s="329"/>
      <c r="S277" s="329"/>
      <c r="T277" s="329"/>
      <c r="U277" s="329"/>
      <c r="V277" s="329"/>
      <c r="W277" s="329"/>
      <c r="X277" s="329"/>
      <c r="Y277" s="329"/>
      <c r="Z277" s="329"/>
      <c r="AA277" s="329"/>
      <c r="AB277" s="329"/>
      <c r="AC277" s="329"/>
      <c r="AD277" s="329"/>
      <c r="AE277" s="329"/>
      <c r="AF277" s="329"/>
      <c r="AG277" s="329"/>
      <c r="AH277" s="329"/>
      <c r="AI277" s="329"/>
      <c r="AJ277" s="329"/>
      <c r="AK277" s="329"/>
      <c r="AL277" s="329"/>
      <c r="AM277" s="329"/>
      <c r="AN277" s="329"/>
      <c r="AO277" s="329"/>
      <c r="AP277" s="329"/>
      <c r="AQ277" s="329"/>
      <c r="AR277" s="329"/>
      <c r="AS277" s="329"/>
      <c r="AT277" s="329"/>
      <c r="AU277" s="329"/>
      <c r="AV277" s="329"/>
      <c r="AW277" s="329"/>
      <c r="AX277" s="329"/>
      <c r="AY277" s="329"/>
      <c r="AZ277" s="329"/>
      <c r="BA277" s="309"/>
      <c r="BB277" s="309"/>
      <c r="BC277" s="309"/>
      <c r="BD277" s="309"/>
      <c r="BE277" s="309"/>
      <c r="BF277" s="309"/>
    </row>
    <row r="278" spans="1:58" ht="15.5" x14ac:dyDescent="0.35">
      <c r="A278" s="218"/>
      <c r="B278" s="34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  <c r="R278" s="329"/>
      <c r="S278" s="329"/>
      <c r="T278" s="329"/>
      <c r="U278" s="329"/>
      <c r="V278" s="329"/>
      <c r="W278" s="329"/>
      <c r="X278" s="329"/>
      <c r="Y278" s="329"/>
      <c r="Z278" s="329"/>
      <c r="AA278" s="329"/>
      <c r="AB278" s="329"/>
      <c r="AC278" s="329"/>
      <c r="AD278" s="329"/>
      <c r="AE278" s="329"/>
      <c r="AF278" s="329"/>
      <c r="AG278" s="329"/>
      <c r="AH278" s="329"/>
      <c r="AI278" s="329"/>
      <c r="AJ278" s="329"/>
      <c r="AK278" s="329"/>
      <c r="AL278" s="329"/>
      <c r="AM278" s="329"/>
      <c r="AN278" s="329"/>
      <c r="AO278" s="329"/>
      <c r="AP278" s="329"/>
      <c r="AQ278" s="329"/>
      <c r="AR278" s="329"/>
      <c r="AS278" s="329"/>
      <c r="AT278" s="329"/>
      <c r="AU278" s="329"/>
      <c r="AV278" s="329"/>
      <c r="AW278" s="329"/>
      <c r="AX278" s="329"/>
      <c r="AY278" s="329"/>
      <c r="AZ278" s="329"/>
      <c r="BA278" s="309"/>
      <c r="BB278" s="309"/>
      <c r="BC278" s="309"/>
      <c r="BD278" s="309"/>
      <c r="BE278" s="309"/>
      <c r="BF278" s="309"/>
    </row>
    <row r="279" spans="1:58" ht="15.5" x14ac:dyDescent="0.35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309"/>
      <c r="BB279" s="309"/>
      <c r="BC279" s="309"/>
      <c r="BD279" s="309"/>
      <c r="BE279" s="309"/>
      <c r="BF279" s="309"/>
    </row>
    <row r="280" spans="1:58" ht="15.5" x14ac:dyDescent="0.35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309"/>
      <c r="BB280" s="309"/>
      <c r="BC280" s="309"/>
      <c r="BD280" s="309"/>
      <c r="BE280" s="309"/>
      <c r="BF280" s="309"/>
    </row>
    <row r="281" spans="1:58" ht="15.5" x14ac:dyDescent="0.35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309"/>
      <c r="BB281" s="309"/>
      <c r="BC281" s="309"/>
      <c r="BD281" s="309"/>
      <c r="BE281" s="309"/>
      <c r="BF281" s="309"/>
    </row>
    <row r="282" spans="1:58" ht="15.5" x14ac:dyDescent="0.35">
      <c r="A282" s="218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09"/>
      <c r="AB282" s="309"/>
      <c r="AC282" s="309"/>
      <c r="AD282" s="309"/>
      <c r="AE282" s="309"/>
      <c r="AF282" s="309"/>
      <c r="AG282" s="309"/>
      <c r="AH282" s="309"/>
      <c r="AI282" s="309"/>
      <c r="AJ282" s="309"/>
      <c r="AK282" s="309"/>
      <c r="AL282" s="309"/>
      <c r="AM282" s="309"/>
      <c r="AN282" s="309"/>
      <c r="AO282" s="309"/>
      <c r="AP282" s="309"/>
      <c r="AQ282" s="309"/>
      <c r="AR282" s="309"/>
      <c r="AS282" s="309"/>
      <c r="AT282" s="309"/>
      <c r="AU282" s="309"/>
      <c r="AV282" s="309"/>
      <c r="AW282" s="309"/>
      <c r="AX282" s="309"/>
      <c r="AY282" s="309"/>
      <c r="AZ282" s="309"/>
      <c r="BA282" s="309"/>
      <c r="BB282" s="309"/>
      <c r="BC282" s="309"/>
      <c r="BD282" s="309"/>
      <c r="BE282" s="309"/>
      <c r="BF282" s="309"/>
    </row>
    <row r="283" spans="1:58" ht="15.5" x14ac:dyDescent="0.35">
      <c r="A283" s="218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09"/>
      <c r="AB283" s="309"/>
      <c r="AC283" s="309"/>
      <c r="AD283" s="309"/>
      <c r="AE283" s="309"/>
      <c r="AF283" s="309"/>
      <c r="AG283" s="309"/>
      <c r="AH283" s="309"/>
      <c r="AI283" s="309"/>
      <c r="AJ283" s="309"/>
      <c r="AK283" s="309"/>
      <c r="AL283" s="309"/>
      <c r="AM283" s="309"/>
      <c r="AN283" s="309"/>
      <c r="AO283" s="309"/>
      <c r="AP283" s="309"/>
      <c r="AQ283" s="309"/>
      <c r="AR283" s="309"/>
      <c r="AS283" s="309"/>
      <c r="AT283" s="309"/>
      <c r="AU283" s="309"/>
      <c r="AV283" s="309"/>
      <c r="AW283" s="309"/>
      <c r="AX283" s="309"/>
      <c r="AY283" s="309"/>
      <c r="AZ283" s="309"/>
      <c r="BA283" s="309"/>
      <c r="BB283" s="309"/>
      <c r="BC283" s="309"/>
      <c r="BD283" s="309"/>
      <c r="BE283" s="309"/>
      <c r="BF283" s="309"/>
    </row>
    <row r="284" spans="1:58" ht="15.5" x14ac:dyDescent="0.35">
      <c r="A284" s="218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09"/>
      <c r="AB284" s="309"/>
      <c r="AC284" s="309"/>
      <c r="AD284" s="309"/>
      <c r="AE284" s="309"/>
      <c r="AF284" s="309"/>
      <c r="AG284" s="309"/>
      <c r="AH284" s="309"/>
      <c r="AI284" s="309"/>
      <c r="AJ284" s="309"/>
      <c r="AK284" s="309"/>
      <c r="AL284" s="309"/>
      <c r="AM284" s="309"/>
      <c r="AN284" s="309"/>
      <c r="AO284" s="309"/>
      <c r="AP284" s="309"/>
      <c r="AQ284" s="309"/>
      <c r="AR284" s="309"/>
      <c r="AS284" s="309"/>
      <c r="AT284" s="309"/>
      <c r="AU284" s="309"/>
      <c r="AV284" s="309"/>
      <c r="AW284" s="309"/>
      <c r="AX284" s="309"/>
      <c r="AY284" s="309"/>
      <c r="AZ284" s="309"/>
      <c r="BA284" s="309"/>
      <c r="BB284" s="309"/>
      <c r="BC284" s="309"/>
      <c r="BD284" s="309"/>
      <c r="BE284" s="309"/>
      <c r="BF284" s="309"/>
    </row>
    <row r="285" spans="1:58" ht="15.5" x14ac:dyDescent="0.35">
      <c r="A285" s="218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09"/>
      <c r="AB285" s="309"/>
      <c r="AC285" s="309"/>
      <c r="AD285" s="309"/>
      <c r="AE285" s="309"/>
      <c r="AF285" s="309"/>
      <c r="AG285" s="309"/>
      <c r="AH285" s="309"/>
      <c r="AI285" s="309"/>
      <c r="AJ285" s="309"/>
      <c r="AK285" s="309"/>
      <c r="AL285" s="309"/>
      <c r="AM285" s="309"/>
      <c r="AN285" s="309"/>
      <c r="AO285" s="309"/>
      <c r="AP285" s="309"/>
      <c r="AQ285" s="309"/>
      <c r="AR285" s="309"/>
      <c r="AS285" s="309"/>
      <c r="AT285" s="309"/>
      <c r="AU285" s="309"/>
      <c r="AV285" s="309"/>
      <c r="AW285" s="309"/>
      <c r="AX285" s="309"/>
      <c r="AY285" s="309"/>
      <c r="AZ285" s="309"/>
      <c r="BA285" s="309"/>
      <c r="BB285" s="309"/>
      <c r="BC285" s="309"/>
      <c r="BD285" s="309"/>
      <c r="BE285" s="309"/>
      <c r="BF285" s="309"/>
    </row>
    <row r="286" spans="1:58" ht="15.5" x14ac:dyDescent="0.35">
      <c r="A286" s="218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09"/>
      <c r="AB286" s="309"/>
      <c r="AC286" s="309"/>
      <c r="AD286" s="309"/>
      <c r="AE286" s="309"/>
      <c r="AF286" s="309"/>
      <c r="AG286" s="309"/>
      <c r="AH286" s="309"/>
      <c r="AI286" s="309"/>
      <c r="AJ286" s="309"/>
      <c r="AK286" s="309"/>
      <c r="AL286" s="309"/>
      <c r="AM286" s="309"/>
      <c r="AN286" s="309"/>
      <c r="AO286" s="309"/>
      <c r="AP286" s="309"/>
      <c r="AQ286" s="309"/>
      <c r="AR286" s="309"/>
      <c r="AS286" s="309"/>
      <c r="AT286" s="309"/>
      <c r="AU286" s="309"/>
      <c r="AV286" s="309"/>
      <c r="AW286" s="309"/>
      <c r="AX286" s="309"/>
      <c r="AY286" s="309"/>
      <c r="AZ286" s="309"/>
      <c r="BA286" s="218"/>
      <c r="BB286" s="218"/>
      <c r="BC286" s="218"/>
      <c r="BD286" s="218"/>
      <c r="BE286" s="218"/>
      <c r="BF286" s="21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F887-8F90-4C5B-9BF4-D7366737DDF1}">
  <dimension ref="A1:AZ57"/>
  <sheetViews>
    <sheetView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796875" defaultRowHeight="14" x14ac:dyDescent="0.3"/>
  <cols>
    <col min="1" max="1" width="42.7265625" style="15" bestFit="1" customWidth="1"/>
    <col min="2" max="16384" width="9.1796875" style="15"/>
  </cols>
  <sheetData>
    <row r="1" spans="1:52" s="18" customFormat="1" ht="15.5" x14ac:dyDescent="0.35">
      <c r="A1" s="221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</row>
    <row r="2" spans="1:52" s="18" customFormat="1" ht="15.5" x14ac:dyDescent="0.35">
      <c r="A2" s="222" t="s">
        <v>279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</row>
    <row r="3" spans="1:52" s="18" customFormat="1" ht="15.5" x14ac:dyDescent="0.35">
      <c r="A3" s="222" t="str">
        <f>CONCATENATE('Model Assumptions'!B2, " - ",'Model Assumptions'!B3 )</f>
        <v>IWC - Boot Hill</v>
      </c>
      <c r="B3" s="224"/>
      <c r="C3" s="224"/>
      <c r="D3" s="224"/>
      <c r="E3" s="224"/>
      <c r="F3" s="224"/>
      <c r="G3" s="224"/>
      <c r="H3" s="224"/>
      <c r="I3" s="224"/>
      <c r="J3" s="224"/>
      <c r="K3" s="248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</row>
    <row r="4" spans="1:52" s="18" customFormat="1" ht="15.5" x14ac:dyDescent="0.35">
      <c r="A4" s="223" t="str">
        <f>'Model Assumptions'!B5</f>
        <v xml:space="preserve">IWC - Boothill - HSM 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</row>
    <row r="5" spans="1:52" s="18" customFormat="1" ht="13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</row>
    <row r="6" spans="1:52" s="18" customFormat="1" ht="13" x14ac:dyDescent="0.3">
      <c r="A6" s="225" t="s">
        <v>83</v>
      </c>
      <c r="B6" s="225" t="str">
        <f>'Finance Report'!B6</f>
        <v>Model Year 0</v>
      </c>
      <c r="C6" s="225">
        <v>2026</v>
      </c>
      <c r="D6" s="225">
        <f t="shared" ref="D6:AI6" si="0">C6+1</f>
        <v>2027</v>
      </c>
      <c r="E6" s="225">
        <f t="shared" si="0"/>
        <v>2028</v>
      </c>
      <c r="F6" s="225">
        <f t="shared" si="0"/>
        <v>2029</v>
      </c>
      <c r="G6" s="225">
        <f t="shared" si="0"/>
        <v>2030</v>
      </c>
      <c r="H6" s="225">
        <f t="shared" si="0"/>
        <v>2031</v>
      </c>
      <c r="I6" s="225">
        <f t="shared" si="0"/>
        <v>2032</v>
      </c>
      <c r="J6" s="225">
        <f t="shared" si="0"/>
        <v>2033</v>
      </c>
      <c r="K6" s="225">
        <f t="shared" si="0"/>
        <v>2034</v>
      </c>
      <c r="L6" s="225">
        <f t="shared" si="0"/>
        <v>2035</v>
      </c>
      <c r="M6" s="225">
        <f t="shared" si="0"/>
        <v>2036</v>
      </c>
      <c r="N6" s="225">
        <f t="shared" si="0"/>
        <v>2037</v>
      </c>
      <c r="O6" s="225">
        <f t="shared" si="0"/>
        <v>2038</v>
      </c>
      <c r="P6" s="225">
        <f t="shared" si="0"/>
        <v>2039</v>
      </c>
      <c r="Q6" s="225">
        <f t="shared" si="0"/>
        <v>2040</v>
      </c>
      <c r="R6" s="225">
        <f t="shared" si="0"/>
        <v>2041</v>
      </c>
      <c r="S6" s="225">
        <f t="shared" si="0"/>
        <v>2042</v>
      </c>
      <c r="T6" s="225">
        <f t="shared" si="0"/>
        <v>2043</v>
      </c>
      <c r="U6" s="225">
        <f t="shared" si="0"/>
        <v>2044</v>
      </c>
      <c r="V6" s="225">
        <f t="shared" si="0"/>
        <v>2045</v>
      </c>
      <c r="W6" s="225">
        <f t="shared" si="0"/>
        <v>2046</v>
      </c>
      <c r="X6" s="225">
        <f t="shared" si="0"/>
        <v>2047</v>
      </c>
      <c r="Y6" s="225">
        <f t="shared" si="0"/>
        <v>2048</v>
      </c>
      <c r="Z6" s="225">
        <f t="shared" si="0"/>
        <v>2049</v>
      </c>
      <c r="AA6" s="225">
        <f t="shared" si="0"/>
        <v>2050</v>
      </c>
      <c r="AB6" s="225">
        <f t="shared" si="0"/>
        <v>2051</v>
      </c>
      <c r="AC6" s="225">
        <f t="shared" si="0"/>
        <v>2052</v>
      </c>
      <c r="AD6" s="225">
        <f t="shared" si="0"/>
        <v>2053</v>
      </c>
      <c r="AE6" s="225">
        <f t="shared" si="0"/>
        <v>2054</v>
      </c>
      <c r="AF6" s="225">
        <f t="shared" si="0"/>
        <v>2055</v>
      </c>
      <c r="AG6" s="225">
        <f t="shared" si="0"/>
        <v>2056</v>
      </c>
      <c r="AH6" s="225">
        <f t="shared" si="0"/>
        <v>2057</v>
      </c>
      <c r="AI6" s="225">
        <f t="shared" si="0"/>
        <v>2058</v>
      </c>
      <c r="AJ6" s="225">
        <f t="shared" ref="AJ6:AZ6" si="1">AI6+1</f>
        <v>2059</v>
      </c>
      <c r="AK6" s="225">
        <f t="shared" si="1"/>
        <v>2060</v>
      </c>
      <c r="AL6" s="225">
        <f t="shared" si="1"/>
        <v>2061</v>
      </c>
      <c r="AM6" s="225">
        <f t="shared" si="1"/>
        <v>2062</v>
      </c>
      <c r="AN6" s="225">
        <f t="shared" si="1"/>
        <v>2063</v>
      </c>
      <c r="AO6" s="225">
        <f t="shared" si="1"/>
        <v>2064</v>
      </c>
      <c r="AP6" s="225">
        <f t="shared" si="1"/>
        <v>2065</v>
      </c>
      <c r="AQ6" s="225">
        <f t="shared" si="1"/>
        <v>2066</v>
      </c>
      <c r="AR6" s="225">
        <f t="shared" si="1"/>
        <v>2067</v>
      </c>
      <c r="AS6" s="225">
        <f t="shared" si="1"/>
        <v>2068</v>
      </c>
      <c r="AT6" s="225">
        <f t="shared" si="1"/>
        <v>2069</v>
      </c>
      <c r="AU6" s="225">
        <f t="shared" si="1"/>
        <v>2070</v>
      </c>
      <c r="AV6" s="225">
        <f t="shared" si="1"/>
        <v>2071</v>
      </c>
      <c r="AW6" s="225">
        <f t="shared" si="1"/>
        <v>2072</v>
      </c>
      <c r="AX6" s="225">
        <f t="shared" si="1"/>
        <v>2073</v>
      </c>
      <c r="AY6" s="225">
        <f t="shared" si="1"/>
        <v>2074</v>
      </c>
      <c r="AZ6" s="225">
        <f t="shared" si="1"/>
        <v>2075</v>
      </c>
    </row>
    <row r="7" spans="1:52" s="18" customFormat="1" ht="13" x14ac:dyDescent="0.3">
      <c r="A7" s="226" t="s">
        <v>85</v>
      </c>
      <c r="B7" s="226">
        <v>0</v>
      </c>
      <c r="C7" s="226">
        <v>1</v>
      </c>
      <c r="D7" s="226">
        <f t="shared" ref="D7:AI7" si="2">C7+1</f>
        <v>2</v>
      </c>
      <c r="E7" s="226">
        <f t="shared" si="2"/>
        <v>3</v>
      </c>
      <c r="F7" s="226">
        <f t="shared" si="2"/>
        <v>4</v>
      </c>
      <c r="G7" s="226">
        <f t="shared" si="2"/>
        <v>5</v>
      </c>
      <c r="H7" s="226">
        <f t="shared" si="2"/>
        <v>6</v>
      </c>
      <c r="I7" s="226">
        <f t="shared" si="2"/>
        <v>7</v>
      </c>
      <c r="J7" s="226">
        <f t="shared" si="2"/>
        <v>8</v>
      </c>
      <c r="K7" s="226">
        <f t="shared" si="2"/>
        <v>9</v>
      </c>
      <c r="L7" s="226">
        <f t="shared" si="2"/>
        <v>10</v>
      </c>
      <c r="M7" s="226">
        <f t="shared" si="2"/>
        <v>11</v>
      </c>
      <c r="N7" s="226">
        <f t="shared" si="2"/>
        <v>12</v>
      </c>
      <c r="O7" s="226">
        <f t="shared" si="2"/>
        <v>13</v>
      </c>
      <c r="P7" s="226">
        <f t="shared" si="2"/>
        <v>14</v>
      </c>
      <c r="Q7" s="226">
        <f t="shared" si="2"/>
        <v>15</v>
      </c>
      <c r="R7" s="226">
        <f t="shared" si="2"/>
        <v>16</v>
      </c>
      <c r="S7" s="226">
        <f t="shared" si="2"/>
        <v>17</v>
      </c>
      <c r="T7" s="226">
        <f t="shared" si="2"/>
        <v>18</v>
      </c>
      <c r="U7" s="226">
        <f t="shared" si="2"/>
        <v>19</v>
      </c>
      <c r="V7" s="226">
        <f t="shared" si="2"/>
        <v>20</v>
      </c>
      <c r="W7" s="226">
        <f t="shared" si="2"/>
        <v>21</v>
      </c>
      <c r="X7" s="226">
        <f t="shared" si="2"/>
        <v>22</v>
      </c>
      <c r="Y7" s="226">
        <f t="shared" si="2"/>
        <v>23</v>
      </c>
      <c r="Z7" s="226">
        <f t="shared" si="2"/>
        <v>24</v>
      </c>
      <c r="AA7" s="226">
        <f t="shared" si="2"/>
        <v>25</v>
      </c>
      <c r="AB7" s="226">
        <f t="shared" si="2"/>
        <v>26</v>
      </c>
      <c r="AC7" s="226">
        <f t="shared" si="2"/>
        <v>27</v>
      </c>
      <c r="AD7" s="226">
        <f t="shared" si="2"/>
        <v>28</v>
      </c>
      <c r="AE7" s="226">
        <f t="shared" si="2"/>
        <v>29</v>
      </c>
      <c r="AF7" s="226">
        <f t="shared" si="2"/>
        <v>30</v>
      </c>
      <c r="AG7" s="226">
        <f t="shared" si="2"/>
        <v>31</v>
      </c>
      <c r="AH7" s="226">
        <f t="shared" si="2"/>
        <v>32</v>
      </c>
      <c r="AI7" s="226">
        <f t="shared" si="2"/>
        <v>33</v>
      </c>
      <c r="AJ7" s="226">
        <f t="shared" ref="AJ7:AZ7" si="3">AI7+1</f>
        <v>34</v>
      </c>
      <c r="AK7" s="226">
        <f t="shared" si="3"/>
        <v>35</v>
      </c>
      <c r="AL7" s="226">
        <f t="shared" si="3"/>
        <v>36</v>
      </c>
      <c r="AM7" s="226">
        <f t="shared" si="3"/>
        <v>37</v>
      </c>
      <c r="AN7" s="226">
        <f t="shared" si="3"/>
        <v>38</v>
      </c>
      <c r="AO7" s="226">
        <f t="shared" si="3"/>
        <v>39</v>
      </c>
      <c r="AP7" s="226">
        <f t="shared" si="3"/>
        <v>40</v>
      </c>
      <c r="AQ7" s="226">
        <f t="shared" si="3"/>
        <v>41</v>
      </c>
      <c r="AR7" s="226">
        <f t="shared" si="3"/>
        <v>42</v>
      </c>
      <c r="AS7" s="226">
        <f t="shared" si="3"/>
        <v>43</v>
      </c>
      <c r="AT7" s="226">
        <f t="shared" si="3"/>
        <v>44</v>
      </c>
      <c r="AU7" s="226">
        <f t="shared" si="3"/>
        <v>45</v>
      </c>
      <c r="AV7" s="226">
        <f t="shared" si="3"/>
        <v>46</v>
      </c>
      <c r="AW7" s="226">
        <f t="shared" si="3"/>
        <v>47</v>
      </c>
      <c r="AX7" s="226">
        <f t="shared" si="3"/>
        <v>48</v>
      </c>
      <c r="AY7" s="226">
        <f t="shared" si="3"/>
        <v>49</v>
      </c>
      <c r="AZ7" s="226">
        <f t="shared" si="3"/>
        <v>50</v>
      </c>
    </row>
    <row r="8" spans="1:52" s="18" customFormat="1" ht="13" x14ac:dyDescent="0.3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</row>
    <row r="9" spans="1:52" s="18" customFormat="1" ht="13" x14ac:dyDescent="0.3">
      <c r="A9" s="227" t="s">
        <v>86</v>
      </c>
      <c r="B9" s="228">
        <v>12404.890000000005</v>
      </c>
      <c r="C9" s="228">
        <v>12404.89</v>
      </c>
      <c r="D9" s="228">
        <v>12404.89</v>
      </c>
      <c r="E9" s="228">
        <v>12404.889999999996</v>
      </c>
      <c r="F9" s="228">
        <v>12404.890000000001</v>
      </c>
      <c r="G9" s="228">
        <v>12404.890000000003</v>
      </c>
      <c r="H9" s="228">
        <v>12404.890000000003</v>
      </c>
      <c r="I9" s="228">
        <v>12404.890000000005</v>
      </c>
      <c r="J9" s="228">
        <v>12404.890000000014</v>
      </c>
      <c r="K9" s="228">
        <v>12404.89000000001</v>
      </c>
      <c r="L9" s="228">
        <v>12404.89000000001</v>
      </c>
      <c r="M9" s="228">
        <v>12404.890000000007</v>
      </c>
      <c r="N9" s="228">
        <v>12404.89000000001</v>
      </c>
      <c r="O9" s="228">
        <v>12404.89000000001</v>
      </c>
      <c r="P9" s="228">
        <v>12404.890000000007</v>
      </c>
      <c r="Q9" s="228">
        <v>12404.890000000009</v>
      </c>
      <c r="R9" s="228">
        <v>12404.890000000007</v>
      </c>
      <c r="S9" s="228">
        <v>12404.890000000009</v>
      </c>
      <c r="T9" s="228">
        <v>12404.890000000005</v>
      </c>
      <c r="U9" s="228">
        <v>12404.890000000003</v>
      </c>
      <c r="V9" s="228">
        <v>12404.890000000003</v>
      </c>
      <c r="W9" s="228">
        <v>12404.890000000005</v>
      </c>
      <c r="X9" s="228">
        <v>12404.890000000005</v>
      </c>
      <c r="Y9" s="228">
        <v>12404.890000000001</v>
      </c>
      <c r="Z9" s="228">
        <v>12404.890000000007</v>
      </c>
      <c r="AA9" s="228">
        <v>12404.890000000007</v>
      </c>
      <c r="AB9" s="228">
        <v>12404.890000000005</v>
      </c>
      <c r="AC9" s="228">
        <v>12404.890000000005</v>
      </c>
      <c r="AD9" s="228">
        <v>12404.890000000007</v>
      </c>
      <c r="AE9" s="228">
        <v>12404.890000000007</v>
      </c>
      <c r="AF9" s="228">
        <v>12404.890000000009</v>
      </c>
      <c r="AG9" s="228">
        <v>12404.890000000009</v>
      </c>
      <c r="AH9" s="228">
        <v>12404.89000000001</v>
      </c>
      <c r="AI9" s="228">
        <v>12404.89000000001</v>
      </c>
      <c r="AJ9" s="228">
        <v>12404.890000000009</v>
      </c>
      <c r="AK9" s="228">
        <v>12404.890000000009</v>
      </c>
      <c r="AL9" s="228">
        <v>12404.890000000014</v>
      </c>
      <c r="AM9" s="228">
        <v>12404.890000000012</v>
      </c>
      <c r="AN9" s="228">
        <v>12404.890000000012</v>
      </c>
      <c r="AO9" s="228">
        <v>12404.89000000001</v>
      </c>
      <c r="AP9" s="228">
        <v>12404.890000000007</v>
      </c>
      <c r="AQ9" s="228">
        <v>12404.890000000007</v>
      </c>
      <c r="AR9" s="228">
        <v>12404.890000000009</v>
      </c>
      <c r="AS9" s="228">
        <v>12404.890000000005</v>
      </c>
      <c r="AT9" s="228">
        <v>12404.890000000009</v>
      </c>
      <c r="AU9" s="228">
        <v>12404.89000000001</v>
      </c>
      <c r="AV9" s="228">
        <v>12404.890000000014</v>
      </c>
      <c r="AW9" s="228">
        <v>12404.890000000009</v>
      </c>
      <c r="AX9" s="228">
        <v>12404.890000000009</v>
      </c>
      <c r="AY9" s="228">
        <v>12404.89000000001</v>
      </c>
      <c r="AZ9" s="228">
        <v>12404.890000000001</v>
      </c>
    </row>
    <row r="10" spans="1:52" s="18" customFormat="1" ht="13" x14ac:dyDescent="0.3">
      <c r="A10" s="227" t="s">
        <v>87</v>
      </c>
      <c r="B10" s="228">
        <v>8762.9799999999977</v>
      </c>
      <c r="C10" s="228">
        <v>8762.9800000000032</v>
      </c>
      <c r="D10" s="228">
        <v>8762.9800000000032</v>
      </c>
      <c r="E10" s="228">
        <v>8762.9800000000068</v>
      </c>
      <c r="F10" s="228">
        <v>8762.9800000000105</v>
      </c>
      <c r="G10" s="228">
        <v>8762.9800000000087</v>
      </c>
      <c r="H10" s="228">
        <v>8762.9800000000068</v>
      </c>
      <c r="I10" s="228">
        <v>8762.9800000000087</v>
      </c>
      <c r="J10" s="228">
        <v>8762.9800000000014</v>
      </c>
      <c r="K10" s="228">
        <v>8762.9800000000014</v>
      </c>
      <c r="L10" s="228">
        <v>8762.9799999999977</v>
      </c>
      <c r="M10" s="228">
        <v>8762.98</v>
      </c>
      <c r="N10" s="228">
        <v>8762.9800000000014</v>
      </c>
      <c r="O10" s="228">
        <v>8762.98</v>
      </c>
      <c r="P10" s="228">
        <v>8762.9800000000032</v>
      </c>
      <c r="Q10" s="228">
        <v>8762.9800000000014</v>
      </c>
      <c r="R10" s="228">
        <v>8762.9800000000014</v>
      </c>
      <c r="S10" s="228">
        <v>8762.9800000000032</v>
      </c>
      <c r="T10" s="228">
        <v>8762.9800000000014</v>
      </c>
      <c r="U10" s="228">
        <v>8762.9799999999977</v>
      </c>
      <c r="V10" s="228">
        <v>8762.9799999999977</v>
      </c>
      <c r="W10" s="228">
        <v>8762.9799999999977</v>
      </c>
      <c r="X10" s="228">
        <v>8762.9799999999977</v>
      </c>
      <c r="Y10" s="228">
        <v>8762.9800000000014</v>
      </c>
      <c r="Z10" s="228">
        <v>8762.9799999999959</v>
      </c>
      <c r="AA10" s="228">
        <v>8762.9799999999959</v>
      </c>
      <c r="AB10" s="228">
        <v>8762.9799999999959</v>
      </c>
      <c r="AC10" s="228">
        <v>8762.9799999999977</v>
      </c>
      <c r="AD10" s="228">
        <v>8762.9799999999977</v>
      </c>
      <c r="AE10" s="228">
        <v>8762.9800000000014</v>
      </c>
      <c r="AF10" s="228">
        <v>8762.9800000000068</v>
      </c>
      <c r="AG10" s="228">
        <v>8762.9800000000014</v>
      </c>
      <c r="AH10" s="228">
        <v>8762.9800000000014</v>
      </c>
      <c r="AI10" s="228">
        <v>8762.98</v>
      </c>
      <c r="AJ10" s="228">
        <v>8762.9799999999977</v>
      </c>
      <c r="AK10" s="228">
        <v>8762.9799999999959</v>
      </c>
      <c r="AL10" s="228">
        <v>8762.9799999999977</v>
      </c>
      <c r="AM10" s="228">
        <v>8762.9799999999977</v>
      </c>
      <c r="AN10" s="228">
        <v>8762.9799999999977</v>
      </c>
      <c r="AO10" s="228">
        <v>8762.9799999999977</v>
      </c>
      <c r="AP10" s="228">
        <v>8762.9799999999959</v>
      </c>
      <c r="AQ10" s="228">
        <v>8762.9799999999977</v>
      </c>
      <c r="AR10" s="228">
        <v>8762.9799999999977</v>
      </c>
      <c r="AS10" s="228">
        <v>8762.9799999999977</v>
      </c>
      <c r="AT10" s="228">
        <v>8762.9799999999977</v>
      </c>
      <c r="AU10" s="228">
        <v>8762.9799999999977</v>
      </c>
      <c r="AV10" s="228">
        <v>8762.9799999999977</v>
      </c>
      <c r="AW10" s="228">
        <v>8762.9800000000014</v>
      </c>
      <c r="AX10" s="228">
        <v>8762.9800000000032</v>
      </c>
      <c r="AY10" s="228">
        <v>8762.98</v>
      </c>
      <c r="AZ10" s="228">
        <v>8762.9799999999959</v>
      </c>
    </row>
    <row r="11" spans="1:52" s="18" customFormat="1" ht="13" x14ac:dyDescent="0.3">
      <c r="A11" s="227" t="s">
        <v>88</v>
      </c>
      <c r="B11" s="228">
        <v>611.16999999999985</v>
      </c>
      <c r="C11" s="228">
        <v>611.16999999999985</v>
      </c>
      <c r="D11" s="228">
        <v>611.16999999999985</v>
      </c>
      <c r="E11" s="228">
        <v>611.16999999999985</v>
      </c>
      <c r="F11" s="228">
        <v>611.16999999999985</v>
      </c>
      <c r="G11" s="228">
        <v>611.16999999999985</v>
      </c>
      <c r="H11" s="228">
        <v>611.16999999999985</v>
      </c>
      <c r="I11" s="228">
        <v>611.16999999999985</v>
      </c>
      <c r="J11" s="228">
        <v>611.16999999999985</v>
      </c>
      <c r="K11" s="228">
        <v>611.16999999999996</v>
      </c>
      <c r="L11" s="228">
        <v>611.16999999999996</v>
      </c>
      <c r="M11" s="228">
        <v>611.16999999999996</v>
      </c>
      <c r="N11" s="228">
        <v>611.16999999999996</v>
      </c>
      <c r="O11" s="228">
        <v>611.16999999999996</v>
      </c>
      <c r="P11" s="228">
        <v>611.16999999999996</v>
      </c>
      <c r="Q11" s="228">
        <v>611.16999999999996</v>
      </c>
      <c r="R11" s="228">
        <v>611.16999999999996</v>
      </c>
      <c r="S11" s="228">
        <v>611.16999999999996</v>
      </c>
      <c r="T11" s="228">
        <v>611.16999999999996</v>
      </c>
      <c r="U11" s="228">
        <v>611.16999999999996</v>
      </c>
      <c r="V11" s="228">
        <v>611.16999999999996</v>
      </c>
      <c r="W11" s="228">
        <v>611.16999999999996</v>
      </c>
      <c r="X11" s="228">
        <v>611.16999999999996</v>
      </c>
      <c r="Y11" s="228">
        <v>611.16999999999996</v>
      </c>
      <c r="Z11" s="228">
        <v>611.16999999999996</v>
      </c>
      <c r="AA11" s="228">
        <v>611.16999999999996</v>
      </c>
      <c r="AB11" s="228">
        <v>611.16999999999996</v>
      </c>
      <c r="AC11" s="228">
        <v>611.16999999999996</v>
      </c>
      <c r="AD11" s="228">
        <v>611.16999999999996</v>
      </c>
      <c r="AE11" s="228">
        <v>611.16999999999996</v>
      </c>
      <c r="AF11" s="228">
        <v>611.16999999999996</v>
      </c>
      <c r="AG11" s="228">
        <v>611.16999999999996</v>
      </c>
      <c r="AH11" s="228">
        <v>611.16999999999996</v>
      </c>
      <c r="AI11" s="228">
        <v>611.16999999999996</v>
      </c>
      <c r="AJ11" s="228">
        <v>611.16999999999985</v>
      </c>
      <c r="AK11" s="228">
        <v>611.16999999999985</v>
      </c>
      <c r="AL11" s="228">
        <v>611.16999999999985</v>
      </c>
      <c r="AM11" s="228">
        <v>611.16999999999985</v>
      </c>
      <c r="AN11" s="228">
        <v>611.16999999999985</v>
      </c>
      <c r="AO11" s="228">
        <v>611.16999999999985</v>
      </c>
      <c r="AP11" s="228">
        <v>611.16999999999985</v>
      </c>
      <c r="AQ11" s="228">
        <v>611.16999999999985</v>
      </c>
      <c r="AR11" s="228">
        <v>611.16999999999985</v>
      </c>
      <c r="AS11" s="228">
        <v>611.16999999999985</v>
      </c>
      <c r="AT11" s="228">
        <v>611.16999999999985</v>
      </c>
      <c r="AU11" s="228">
        <v>611.16999999999985</v>
      </c>
      <c r="AV11" s="228">
        <v>611.16999999999985</v>
      </c>
      <c r="AW11" s="228">
        <v>611.16999999999985</v>
      </c>
      <c r="AX11" s="228">
        <v>611.16999999999985</v>
      </c>
      <c r="AY11" s="228">
        <v>611.16999999999985</v>
      </c>
      <c r="AZ11" s="228">
        <v>611.16999999999985</v>
      </c>
    </row>
    <row r="12" spans="1:52" s="47" customFormat="1" ht="13" x14ac:dyDescent="0.3">
      <c r="A12" s="371" t="s">
        <v>89</v>
      </c>
      <c r="B12" s="372">
        <v>3030.7400000000011</v>
      </c>
      <c r="C12" s="372">
        <v>3030.7400000000011</v>
      </c>
      <c r="D12" s="372">
        <v>3030.7400000000011</v>
      </c>
      <c r="E12" s="372">
        <v>3030.7400000000011</v>
      </c>
      <c r="F12" s="372">
        <v>3030.7400000000011</v>
      </c>
      <c r="G12" s="372">
        <v>3030.7400000000011</v>
      </c>
      <c r="H12" s="372">
        <v>3030.7400000000011</v>
      </c>
      <c r="I12" s="372">
        <v>3030.7400000000016</v>
      </c>
      <c r="J12" s="372">
        <v>3030.7400000000016</v>
      </c>
      <c r="K12" s="372">
        <v>3030.7400000000016</v>
      </c>
      <c r="L12" s="372">
        <v>3030.7400000000016</v>
      </c>
      <c r="M12" s="372">
        <v>3030.7400000000016</v>
      </c>
      <c r="N12" s="372">
        <v>3030.7400000000016</v>
      </c>
      <c r="O12" s="372">
        <v>3030.7400000000016</v>
      </c>
      <c r="P12" s="372">
        <v>3030.7400000000016</v>
      </c>
      <c r="Q12" s="372">
        <v>3030.7400000000016</v>
      </c>
      <c r="R12" s="372">
        <v>3030.7400000000016</v>
      </c>
      <c r="S12" s="372">
        <v>3030.7400000000016</v>
      </c>
      <c r="T12" s="372">
        <v>3030.7400000000016</v>
      </c>
      <c r="U12" s="372">
        <v>3030.7400000000016</v>
      </c>
      <c r="V12" s="372">
        <v>3030.7400000000021</v>
      </c>
      <c r="W12" s="372">
        <v>3030.7400000000021</v>
      </c>
      <c r="X12" s="372">
        <v>3030.7400000000021</v>
      </c>
      <c r="Y12" s="372">
        <v>3030.7400000000021</v>
      </c>
      <c r="Z12" s="372">
        <v>3030.7400000000021</v>
      </c>
      <c r="AA12" s="372">
        <v>3030.7400000000021</v>
      </c>
      <c r="AB12" s="372">
        <v>3030.7400000000021</v>
      </c>
      <c r="AC12" s="372">
        <v>3030.7400000000021</v>
      </c>
      <c r="AD12" s="372">
        <v>3030.7400000000021</v>
      </c>
      <c r="AE12" s="372">
        <v>3030.7400000000021</v>
      </c>
      <c r="AF12" s="372">
        <v>3030.7400000000021</v>
      </c>
      <c r="AG12" s="372">
        <v>3030.7400000000021</v>
      </c>
      <c r="AH12" s="372">
        <v>3030.7400000000021</v>
      </c>
      <c r="AI12" s="372">
        <v>3030.7400000000021</v>
      </c>
      <c r="AJ12" s="372">
        <v>3030.7400000000021</v>
      </c>
      <c r="AK12" s="372">
        <v>3030.7400000000021</v>
      </c>
      <c r="AL12" s="372">
        <v>3030.7400000000021</v>
      </c>
      <c r="AM12" s="372">
        <v>3030.7400000000021</v>
      </c>
      <c r="AN12" s="372">
        <v>3030.7400000000021</v>
      </c>
      <c r="AO12" s="372">
        <v>3030.7400000000021</v>
      </c>
      <c r="AP12" s="372">
        <v>3030.7400000000021</v>
      </c>
      <c r="AQ12" s="372">
        <v>3030.7400000000021</v>
      </c>
      <c r="AR12" s="372">
        <v>3030.7400000000016</v>
      </c>
      <c r="AS12" s="372">
        <v>3030.7400000000016</v>
      </c>
      <c r="AT12" s="372">
        <v>3030.7400000000016</v>
      </c>
      <c r="AU12" s="372">
        <v>3030.7400000000016</v>
      </c>
      <c r="AV12" s="372">
        <v>3030.7400000000016</v>
      </c>
      <c r="AW12" s="372">
        <v>3030.7400000000016</v>
      </c>
      <c r="AX12" s="372">
        <v>3030.7400000000016</v>
      </c>
      <c r="AY12" s="372">
        <v>3030.7400000000016</v>
      </c>
      <c r="AZ12" s="372">
        <v>3030.7400000000016</v>
      </c>
    </row>
    <row r="13" spans="1:52" s="22" customFormat="1" ht="13" x14ac:dyDescent="0.3">
      <c r="A13" s="247" t="s">
        <v>455</v>
      </c>
      <c r="B13" s="238">
        <v>215.79</v>
      </c>
      <c r="C13" s="238">
        <v>374.34</v>
      </c>
      <c r="D13" s="238">
        <v>0</v>
      </c>
      <c r="E13" s="238">
        <v>445.02000000000004</v>
      </c>
      <c r="F13" s="238">
        <v>0</v>
      </c>
      <c r="G13" s="238">
        <v>209</v>
      </c>
      <c r="H13" s="238">
        <v>0</v>
      </c>
      <c r="I13" s="238">
        <v>550.06999999999994</v>
      </c>
      <c r="J13" s="238">
        <v>676.80000000000007</v>
      </c>
      <c r="K13" s="238">
        <v>29.47</v>
      </c>
      <c r="L13" s="238">
        <v>480.87</v>
      </c>
      <c r="M13" s="238">
        <v>345.62000000000006</v>
      </c>
      <c r="N13" s="238">
        <v>955.5200000000001</v>
      </c>
      <c r="O13" s="238">
        <v>35.53</v>
      </c>
      <c r="P13" s="238">
        <v>535.99</v>
      </c>
      <c r="Q13" s="238">
        <v>570.3900000000001</v>
      </c>
      <c r="R13" s="238">
        <v>25.51</v>
      </c>
      <c r="S13" s="238">
        <v>10.19</v>
      </c>
      <c r="T13" s="238">
        <v>159.25</v>
      </c>
      <c r="U13" s="238">
        <v>206.44000000000003</v>
      </c>
      <c r="V13" s="238">
        <v>168.45999999999998</v>
      </c>
      <c r="W13" s="238">
        <v>44.42</v>
      </c>
      <c r="X13" s="238">
        <v>249.02360000000002</v>
      </c>
      <c r="Y13" s="238">
        <v>978.20640000000014</v>
      </c>
      <c r="Z13" s="238">
        <v>1338.7564000000002</v>
      </c>
      <c r="AA13" s="238">
        <v>0</v>
      </c>
      <c r="AB13" s="238">
        <v>0</v>
      </c>
      <c r="AC13" s="238">
        <v>0</v>
      </c>
      <c r="AD13" s="238">
        <v>59.25</v>
      </c>
      <c r="AE13" s="238">
        <v>206.93359999999998</v>
      </c>
      <c r="AF13" s="238">
        <v>0</v>
      </c>
      <c r="AG13" s="238">
        <v>160.57999999999998</v>
      </c>
      <c r="AH13" s="238">
        <v>321.68</v>
      </c>
      <c r="AI13" s="238">
        <v>0</v>
      </c>
      <c r="AJ13" s="238">
        <v>456.37999999999994</v>
      </c>
      <c r="AK13" s="238">
        <v>0</v>
      </c>
      <c r="AL13" s="238">
        <v>197.64</v>
      </c>
      <c r="AM13" s="238">
        <v>0</v>
      </c>
      <c r="AN13" s="238">
        <v>550.07000000000005</v>
      </c>
      <c r="AO13" s="238">
        <v>676.8</v>
      </c>
      <c r="AP13" s="238">
        <v>29.47</v>
      </c>
      <c r="AQ13" s="238">
        <v>480.87</v>
      </c>
      <c r="AR13" s="238">
        <v>345.62000000000006</v>
      </c>
      <c r="AS13" s="238">
        <v>955.52</v>
      </c>
      <c r="AT13" s="238">
        <v>35.53</v>
      </c>
      <c r="AU13" s="238">
        <v>535.99</v>
      </c>
      <c r="AV13" s="238">
        <v>570.3900000000001</v>
      </c>
      <c r="AW13" s="238">
        <v>25.51</v>
      </c>
      <c r="AX13" s="238">
        <v>10.19</v>
      </c>
      <c r="AY13" s="238">
        <v>1474.0463999999999</v>
      </c>
      <c r="AZ13" s="238">
        <v>1500</v>
      </c>
    </row>
    <row r="14" spans="1:52" s="22" customFormat="1" ht="13" x14ac:dyDescent="0.3">
      <c r="A14" s="247" t="s">
        <v>280</v>
      </c>
      <c r="B14" s="238">
        <v>0</v>
      </c>
      <c r="C14" s="238">
        <v>215.79000000000002</v>
      </c>
      <c r="D14" s="238">
        <v>374.34000000000003</v>
      </c>
      <c r="E14" s="238">
        <v>0</v>
      </c>
      <c r="F14" s="238">
        <v>445.02000000000004</v>
      </c>
      <c r="G14" s="238">
        <v>0</v>
      </c>
      <c r="H14" s="238">
        <v>209</v>
      </c>
      <c r="I14" s="238">
        <v>0</v>
      </c>
      <c r="J14" s="238">
        <v>550.06999999999994</v>
      </c>
      <c r="K14" s="238">
        <v>676.8</v>
      </c>
      <c r="L14" s="238">
        <v>29.47</v>
      </c>
      <c r="M14" s="238">
        <v>480.87</v>
      </c>
      <c r="N14" s="238">
        <v>345.62000000000006</v>
      </c>
      <c r="O14" s="238">
        <v>955.52</v>
      </c>
      <c r="P14" s="238">
        <v>35.53</v>
      </c>
      <c r="Q14" s="238">
        <v>535.99</v>
      </c>
      <c r="R14" s="238">
        <v>570.3900000000001</v>
      </c>
      <c r="S14" s="238">
        <v>25.51</v>
      </c>
      <c r="T14" s="238">
        <v>10.19</v>
      </c>
      <c r="U14" s="238">
        <v>159.25</v>
      </c>
      <c r="V14" s="238">
        <v>206.44</v>
      </c>
      <c r="W14" s="238">
        <v>168.45999999999998</v>
      </c>
      <c r="X14" s="238">
        <v>44.42</v>
      </c>
      <c r="Y14" s="238">
        <v>249.02360000000002</v>
      </c>
      <c r="Z14" s="238">
        <v>978.20640000000003</v>
      </c>
      <c r="AA14" s="238">
        <v>1338.7564000000002</v>
      </c>
      <c r="AB14" s="238">
        <v>0</v>
      </c>
      <c r="AC14" s="238">
        <v>0</v>
      </c>
      <c r="AD14" s="238">
        <v>0</v>
      </c>
      <c r="AE14" s="238">
        <v>59.25</v>
      </c>
      <c r="AF14" s="238">
        <v>206.93360000000001</v>
      </c>
      <c r="AG14" s="238">
        <v>0</v>
      </c>
      <c r="AH14" s="238">
        <v>160.58000000000001</v>
      </c>
      <c r="AI14" s="238">
        <v>321.68</v>
      </c>
      <c r="AJ14" s="238">
        <v>0</v>
      </c>
      <c r="AK14" s="238">
        <v>456.38000000000005</v>
      </c>
      <c r="AL14" s="238">
        <v>0</v>
      </c>
      <c r="AM14" s="238">
        <v>197.64</v>
      </c>
      <c r="AN14" s="238">
        <v>0</v>
      </c>
      <c r="AO14" s="238">
        <v>550.06999999999994</v>
      </c>
      <c r="AP14" s="238">
        <v>676.80000000000018</v>
      </c>
      <c r="AQ14" s="238">
        <v>29.47</v>
      </c>
      <c r="AR14" s="238">
        <v>480.87</v>
      </c>
      <c r="AS14" s="238">
        <v>345.62000000000006</v>
      </c>
      <c r="AT14" s="238">
        <v>955.5200000000001</v>
      </c>
      <c r="AU14" s="238">
        <v>35.53</v>
      </c>
      <c r="AV14" s="238">
        <v>535.99</v>
      </c>
      <c r="AW14" s="238">
        <v>570.3900000000001</v>
      </c>
      <c r="AX14" s="238">
        <v>25.51</v>
      </c>
      <c r="AY14" s="238">
        <v>10.19</v>
      </c>
      <c r="AZ14" s="238">
        <v>1474.0464000000002</v>
      </c>
    </row>
    <row r="15" spans="1:52" s="18" customFormat="1" ht="13" x14ac:dyDescent="0.3">
      <c r="A15" s="247" t="s">
        <v>281</v>
      </c>
      <c r="B15" s="238">
        <v>444.94</v>
      </c>
      <c r="C15" s="238">
        <v>0</v>
      </c>
      <c r="D15" s="238">
        <v>215.79000000000002</v>
      </c>
      <c r="E15" s="238">
        <v>374.34</v>
      </c>
      <c r="F15" s="238">
        <v>0</v>
      </c>
      <c r="G15" s="238">
        <v>445.02000000000004</v>
      </c>
      <c r="H15" s="238">
        <v>0</v>
      </c>
      <c r="I15" s="238">
        <v>209</v>
      </c>
      <c r="J15" s="238">
        <v>0</v>
      </c>
      <c r="K15" s="238">
        <v>550.06999999999994</v>
      </c>
      <c r="L15" s="238">
        <v>676.80000000000007</v>
      </c>
      <c r="M15" s="238">
        <v>29.47</v>
      </c>
      <c r="N15" s="238">
        <v>480.87</v>
      </c>
      <c r="O15" s="238">
        <v>345.62000000000006</v>
      </c>
      <c r="P15" s="238">
        <v>955.5200000000001</v>
      </c>
      <c r="Q15" s="238">
        <v>35.53</v>
      </c>
      <c r="R15" s="238">
        <v>535.99</v>
      </c>
      <c r="S15" s="238">
        <v>570.3900000000001</v>
      </c>
      <c r="T15" s="238">
        <v>25.51</v>
      </c>
      <c r="U15" s="238">
        <v>10.19</v>
      </c>
      <c r="V15" s="238">
        <v>159.25</v>
      </c>
      <c r="W15" s="238">
        <v>206.44000000000003</v>
      </c>
      <c r="X15" s="238">
        <v>168.45999999999998</v>
      </c>
      <c r="Y15" s="238">
        <v>44.42</v>
      </c>
      <c r="Z15" s="238">
        <v>249.02360000000002</v>
      </c>
      <c r="AA15" s="238">
        <v>978.20640000000014</v>
      </c>
      <c r="AB15" s="238">
        <v>1338.7564000000002</v>
      </c>
      <c r="AC15" s="238">
        <v>0</v>
      </c>
      <c r="AD15" s="238">
        <v>0</v>
      </c>
      <c r="AE15" s="238">
        <v>0</v>
      </c>
      <c r="AF15" s="238">
        <v>59.25</v>
      </c>
      <c r="AG15" s="238">
        <v>206.93359999999998</v>
      </c>
      <c r="AH15" s="238">
        <v>0</v>
      </c>
      <c r="AI15" s="238">
        <v>160.57999999999998</v>
      </c>
      <c r="AJ15" s="238">
        <v>321.68</v>
      </c>
      <c r="AK15" s="238">
        <v>0</v>
      </c>
      <c r="AL15" s="238">
        <v>456.37999999999994</v>
      </c>
      <c r="AM15" s="238">
        <v>0</v>
      </c>
      <c r="AN15" s="238">
        <v>197.64</v>
      </c>
      <c r="AO15" s="238">
        <v>0</v>
      </c>
      <c r="AP15" s="238">
        <v>550.07000000000005</v>
      </c>
      <c r="AQ15" s="238">
        <v>676.8</v>
      </c>
      <c r="AR15" s="238">
        <v>29.47</v>
      </c>
      <c r="AS15" s="238">
        <v>480.87</v>
      </c>
      <c r="AT15" s="238">
        <v>345.62000000000006</v>
      </c>
      <c r="AU15" s="238">
        <v>955.52</v>
      </c>
      <c r="AV15" s="238">
        <v>35.53</v>
      </c>
      <c r="AW15" s="238">
        <v>535.99</v>
      </c>
      <c r="AX15" s="238">
        <v>570.3900000000001</v>
      </c>
      <c r="AY15" s="238">
        <v>25.51</v>
      </c>
      <c r="AZ15" s="238">
        <v>10.19</v>
      </c>
    </row>
    <row r="16" spans="1:52" s="18" customFormat="1" ht="13" x14ac:dyDescent="0.3">
      <c r="A16" s="247" t="s">
        <v>282</v>
      </c>
      <c r="B16" s="238">
        <v>626.28000000000009</v>
      </c>
      <c r="C16" s="238">
        <v>444.94</v>
      </c>
      <c r="D16" s="238">
        <v>0</v>
      </c>
      <c r="E16" s="238">
        <v>215.79000000000002</v>
      </c>
      <c r="F16" s="238">
        <v>374.34</v>
      </c>
      <c r="G16" s="238">
        <v>0</v>
      </c>
      <c r="H16" s="238">
        <v>445.02000000000004</v>
      </c>
      <c r="I16" s="238">
        <v>0</v>
      </c>
      <c r="J16" s="238">
        <v>209</v>
      </c>
      <c r="K16" s="238">
        <v>0</v>
      </c>
      <c r="L16" s="238">
        <v>550.06999999999994</v>
      </c>
      <c r="M16" s="238">
        <v>676.80000000000007</v>
      </c>
      <c r="N16" s="238">
        <v>29.47</v>
      </c>
      <c r="O16" s="238">
        <v>480.87</v>
      </c>
      <c r="P16" s="238">
        <v>345.62000000000006</v>
      </c>
      <c r="Q16" s="238">
        <v>955.5200000000001</v>
      </c>
      <c r="R16" s="238">
        <v>35.53</v>
      </c>
      <c r="S16" s="238">
        <v>535.99</v>
      </c>
      <c r="T16" s="238">
        <v>570.3900000000001</v>
      </c>
      <c r="U16" s="238">
        <v>25.51</v>
      </c>
      <c r="V16" s="238">
        <v>10.19</v>
      </c>
      <c r="W16" s="238">
        <v>159.25</v>
      </c>
      <c r="X16" s="238">
        <v>206.44000000000003</v>
      </c>
      <c r="Y16" s="238">
        <v>168.45999999999998</v>
      </c>
      <c r="Z16" s="238">
        <v>44.42</v>
      </c>
      <c r="AA16" s="238">
        <v>249.02360000000002</v>
      </c>
      <c r="AB16" s="238">
        <v>978.20640000000014</v>
      </c>
      <c r="AC16" s="238">
        <v>1338.7564000000002</v>
      </c>
      <c r="AD16" s="238">
        <v>0</v>
      </c>
      <c r="AE16" s="238">
        <v>0</v>
      </c>
      <c r="AF16" s="238">
        <v>0</v>
      </c>
      <c r="AG16" s="238">
        <v>59.25</v>
      </c>
      <c r="AH16" s="238">
        <v>206.93359999999998</v>
      </c>
      <c r="AI16" s="238">
        <v>0</v>
      </c>
      <c r="AJ16" s="238">
        <v>160.57999999999998</v>
      </c>
      <c r="AK16" s="238">
        <v>321.68</v>
      </c>
      <c r="AL16" s="238">
        <v>0</v>
      </c>
      <c r="AM16" s="238">
        <v>456.37999999999994</v>
      </c>
      <c r="AN16" s="238">
        <v>0</v>
      </c>
      <c r="AO16" s="238">
        <v>197.64</v>
      </c>
      <c r="AP16" s="238">
        <v>0</v>
      </c>
      <c r="AQ16" s="238">
        <v>550.07000000000005</v>
      </c>
      <c r="AR16" s="238">
        <v>676.8</v>
      </c>
      <c r="AS16" s="238">
        <v>29.47</v>
      </c>
      <c r="AT16" s="238">
        <v>480.87</v>
      </c>
      <c r="AU16" s="238">
        <v>345.62000000000006</v>
      </c>
      <c r="AV16" s="238">
        <v>955.52</v>
      </c>
      <c r="AW16" s="238">
        <v>35.53</v>
      </c>
      <c r="AX16" s="238">
        <v>535.99</v>
      </c>
      <c r="AY16" s="238">
        <v>570.3900000000001</v>
      </c>
      <c r="AZ16" s="238">
        <v>25.51</v>
      </c>
    </row>
    <row r="17" spans="1:52" s="18" customFormat="1" ht="13" x14ac:dyDescent="0.3">
      <c r="A17" s="247" t="s">
        <v>283</v>
      </c>
      <c r="B17" s="238">
        <v>267.97000000000003</v>
      </c>
      <c r="C17" s="238">
        <v>626.28000000000009</v>
      </c>
      <c r="D17" s="238">
        <v>444.94</v>
      </c>
      <c r="E17" s="238">
        <v>0</v>
      </c>
      <c r="F17" s="238">
        <v>215.79000000000002</v>
      </c>
      <c r="G17" s="238">
        <v>374.34</v>
      </c>
      <c r="H17" s="238">
        <v>0</v>
      </c>
      <c r="I17" s="238">
        <v>445.02000000000004</v>
      </c>
      <c r="J17" s="238">
        <v>0</v>
      </c>
      <c r="K17" s="238">
        <v>209</v>
      </c>
      <c r="L17" s="238">
        <v>0</v>
      </c>
      <c r="M17" s="238">
        <v>550.06999999999994</v>
      </c>
      <c r="N17" s="238">
        <v>676.80000000000007</v>
      </c>
      <c r="O17" s="238">
        <v>29.47</v>
      </c>
      <c r="P17" s="238">
        <v>480.87</v>
      </c>
      <c r="Q17" s="238">
        <v>345.62000000000006</v>
      </c>
      <c r="R17" s="238">
        <v>955.5200000000001</v>
      </c>
      <c r="S17" s="238">
        <v>35.53</v>
      </c>
      <c r="T17" s="238">
        <v>535.99</v>
      </c>
      <c r="U17" s="238">
        <v>570.3900000000001</v>
      </c>
      <c r="V17" s="238">
        <v>25.51</v>
      </c>
      <c r="W17" s="238">
        <v>10.19</v>
      </c>
      <c r="X17" s="238">
        <v>159.25</v>
      </c>
      <c r="Y17" s="238">
        <v>206.44000000000003</v>
      </c>
      <c r="Z17" s="238">
        <v>168.45999999999998</v>
      </c>
      <c r="AA17" s="238">
        <v>44.42</v>
      </c>
      <c r="AB17" s="238">
        <v>249.02360000000002</v>
      </c>
      <c r="AC17" s="238">
        <v>978.20640000000014</v>
      </c>
      <c r="AD17" s="238">
        <v>1338.7564000000002</v>
      </c>
      <c r="AE17" s="238">
        <v>0</v>
      </c>
      <c r="AF17" s="238">
        <v>0</v>
      </c>
      <c r="AG17" s="238">
        <v>0</v>
      </c>
      <c r="AH17" s="238">
        <v>59.25</v>
      </c>
      <c r="AI17" s="238">
        <v>206.93359999999998</v>
      </c>
      <c r="AJ17" s="238">
        <v>0</v>
      </c>
      <c r="AK17" s="238">
        <v>160.57999999999998</v>
      </c>
      <c r="AL17" s="238">
        <v>321.68</v>
      </c>
      <c r="AM17" s="238">
        <v>0</v>
      </c>
      <c r="AN17" s="238">
        <v>456.37999999999994</v>
      </c>
      <c r="AO17" s="238">
        <v>0</v>
      </c>
      <c r="AP17" s="238">
        <v>197.64</v>
      </c>
      <c r="AQ17" s="238">
        <v>0</v>
      </c>
      <c r="AR17" s="238">
        <v>550.07000000000005</v>
      </c>
      <c r="AS17" s="238">
        <v>676.8</v>
      </c>
      <c r="AT17" s="238">
        <v>29.47</v>
      </c>
      <c r="AU17" s="238">
        <v>480.87</v>
      </c>
      <c r="AV17" s="238">
        <v>345.62000000000006</v>
      </c>
      <c r="AW17" s="238">
        <v>955.52</v>
      </c>
      <c r="AX17" s="238">
        <v>35.53</v>
      </c>
      <c r="AY17" s="238">
        <v>535.99</v>
      </c>
      <c r="AZ17" s="238">
        <v>570.3900000000001</v>
      </c>
    </row>
    <row r="18" spans="1:52" s="18" customFormat="1" ht="13" x14ac:dyDescent="0.3">
      <c r="A18" s="247" t="s">
        <v>284</v>
      </c>
      <c r="B18" s="238">
        <v>0</v>
      </c>
      <c r="C18" s="238">
        <v>267.97000000000003</v>
      </c>
      <c r="D18" s="238">
        <v>626.28000000000009</v>
      </c>
      <c r="E18" s="238">
        <v>444.94</v>
      </c>
      <c r="F18" s="238">
        <v>0</v>
      </c>
      <c r="G18" s="238">
        <v>215.79000000000002</v>
      </c>
      <c r="H18" s="238">
        <v>374.34</v>
      </c>
      <c r="I18" s="238">
        <v>0</v>
      </c>
      <c r="J18" s="238">
        <v>445.02000000000004</v>
      </c>
      <c r="K18" s="238">
        <v>0</v>
      </c>
      <c r="L18" s="238">
        <v>209</v>
      </c>
      <c r="M18" s="238">
        <v>0</v>
      </c>
      <c r="N18" s="238">
        <v>550.06999999999994</v>
      </c>
      <c r="O18" s="238">
        <v>676.80000000000007</v>
      </c>
      <c r="P18" s="238">
        <v>29.47</v>
      </c>
      <c r="Q18" s="238">
        <v>480.87</v>
      </c>
      <c r="R18" s="238">
        <v>345.62000000000006</v>
      </c>
      <c r="S18" s="238">
        <v>955.5200000000001</v>
      </c>
      <c r="T18" s="238">
        <v>35.53</v>
      </c>
      <c r="U18" s="238">
        <v>535.99</v>
      </c>
      <c r="V18" s="238">
        <v>570.3900000000001</v>
      </c>
      <c r="W18" s="238">
        <v>25.51</v>
      </c>
      <c r="X18" s="238">
        <v>10.19</v>
      </c>
      <c r="Y18" s="238">
        <v>159.25</v>
      </c>
      <c r="Z18" s="238">
        <v>206.44000000000003</v>
      </c>
      <c r="AA18" s="238">
        <v>168.45999999999998</v>
      </c>
      <c r="AB18" s="238">
        <v>44.42</v>
      </c>
      <c r="AC18" s="238">
        <v>249.02360000000002</v>
      </c>
      <c r="AD18" s="238">
        <v>978.20640000000014</v>
      </c>
      <c r="AE18" s="238">
        <v>1338.7564000000002</v>
      </c>
      <c r="AF18" s="238">
        <v>0</v>
      </c>
      <c r="AG18" s="238">
        <v>0</v>
      </c>
      <c r="AH18" s="238">
        <v>0</v>
      </c>
      <c r="AI18" s="238">
        <v>59.25</v>
      </c>
      <c r="AJ18" s="238">
        <v>206.93359999999998</v>
      </c>
      <c r="AK18" s="238">
        <v>0</v>
      </c>
      <c r="AL18" s="238">
        <v>160.57999999999998</v>
      </c>
      <c r="AM18" s="238">
        <v>321.68</v>
      </c>
      <c r="AN18" s="238">
        <v>0</v>
      </c>
      <c r="AO18" s="238">
        <v>456.37999999999994</v>
      </c>
      <c r="AP18" s="238">
        <v>0</v>
      </c>
      <c r="AQ18" s="238">
        <v>197.64</v>
      </c>
      <c r="AR18" s="238">
        <v>0</v>
      </c>
      <c r="AS18" s="238">
        <v>550.07000000000005</v>
      </c>
      <c r="AT18" s="238">
        <v>676.8</v>
      </c>
      <c r="AU18" s="238">
        <v>29.47</v>
      </c>
      <c r="AV18" s="238">
        <v>480.87</v>
      </c>
      <c r="AW18" s="238">
        <v>345.62000000000006</v>
      </c>
      <c r="AX18" s="238">
        <v>955.52</v>
      </c>
      <c r="AY18" s="238">
        <v>35.53</v>
      </c>
      <c r="AZ18" s="238">
        <v>535.99</v>
      </c>
    </row>
    <row r="19" spans="1:52" s="18" customFormat="1" ht="13" x14ac:dyDescent="0.3">
      <c r="A19" s="247" t="s">
        <v>285</v>
      </c>
      <c r="B19" s="238">
        <v>212.73</v>
      </c>
      <c r="C19" s="238">
        <v>0</v>
      </c>
      <c r="D19" s="238">
        <v>267.97000000000003</v>
      </c>
      <c r="E19" s="238">
        <v>626.28000000000009</v>
      </c>
      <c r="F19" s="238">
        <v>444.94</v>
      </c>
      <c r="G19" s="238">
        <v>0</v>
      </c>
      <c r="H19" s="238">
        <v>215.79000000000002</v>
      </c>
      <c r="I19" s="238">
        <v>374.34</v>
      </c>
      <c r="J19" s="238">
        <v>0</v>
      </c>
      <c r="K19" s="238">
        <v>445.02000000000004</v>
      </c>
      <c r="L19" s="238">
        <v>0</v>
      </c>
      <c r="M19" s="238">
        <v>209</v>
      </c>
      <c r="N19" s="238">
        <v>0</v>
      </c>
      <c r="O19" s="238">
        <v>550.06999999999994</v>
      </c>
      <c r="P19" s="238">
        <v>676.80000000000007</v>
      </c>
      <c r="Q19" s="238">
        <v>29.47</v>
      </c>
      <c r="R19" s="238">
        <v>480.87</v>
      </c>
      <c r="S19" s="238">
        <v>345.62000000000006</v>
      </c>
      <c r="T19" s="238">
        <v>955.5200000000001</v>
      </c>
      <c r="U19" s="238">
        <v>35.53</v>
      </c>
      <c r="V19" s="238">
        <v>535.99</v>
      </c>
      <c r="W19" s="238">
        <v>570.3900000000001</v>
      </c>
      <c r="X19" s="238">
        <v>25.51</v>
      </c>
      <c r="Y19" s="238">
        <v>10.19</v>
      </c>
      <c r="Z19" s="238">
        <v>159.25</v>
      </c>
      <c r="AA19" s="238">
        <v>206.44000000000003</v>
      </c>
      <c r="AB19" s="238">
        <v>168.45999999999998</v>
      </c>
      <c r="AC19" s="238">
        <v>44.42</v>
      </c>
      <c r="AD19" s="238">
        <v>249.02360000000002</v>
      </c>
      <c r="AE19" s="238">
        <v>978.20640000000014</v>
      </c>
      <c r="AF19" s="238">
        <v>1338.7564000000002</v>
      </c>
      <c r="AG19" s="238">
        <v>0</v>
      </c>
      <c r="AH19" s="238">
        <v>0</v>
      </c>
      <c r="AI19" s="238">
        <v>0</v>
      </c>
      <c r="AJ19" s="238">
        <v>59.25</v>
      </c>
      <c r="AK19" s="238">
        <v>206.93359999999998</v>
      </c>
      <c r="AL19" s="238">
        <v>0</v>
      </c>
      <c r="AM19" s="238">
        <v>160.57999999999998</v>
      </c>
      <c r="AN19" s="238">
        <v>321.68</v>
      </c>
      <c r="AO19" s="238">
        <v>0</v>
      </c>
      <c r="AP19" s="238">
        <v>456.37999999999994</v>
      </c>
      <c r="AQ19" s="238">
        <v>0</v>
      </c>
      <c r="AR19" s="238">
        <v>197.64</v>
      </c>
      <c r="AS19" s="238">
        <v>0</v>
      </c>
      <c r="AT19" s="238">
        <v>550.07000000000005</v>
      </c>
      <c r="AU19" s="238">
        <v>676.8</v>
      </c>
      <c r="AV19" s="238">
        <v>29.47</v>
      </c>
      <c r="AW19" s="238">
        <v>480.87</v>
      </c>
      <c r="AX19" s="238">
        <v>345.62000000000006</v>
      </c>
      <c r="AY19" s="238">
        <v>955.52</v>
      </c>
      <c r="AZ19" s="238">
        <v>35.53</v>
      </c>
    </row>
    <row r="20" spans="1:52" s="22" customFormat="1" ht="13" x14ac:dyDescent="0.3">
      <c r="A20" s="247" t="s">
        <v>286</v>
      </c>
      <c r="B20" s="238">
        <v>781.46000000000015</v>
      </c>
      <c r="C20" s="238">
        <v>212.73</v>
      </c>
      <c r="D20" s="238">
        <v>0</v>
      </c>
      <c r="E20" s="238">
        <v>267.97000000000003</v>
      </c>
      <c r="F20" s="238">
        <v>626.28000000000009</v>
      </c>
      <c r="G20" s="238">
        <v>444.94</v>
      </c>
      <c r="H20" s="238">
        <v>0</v>
      </c>
      <c r="I20" s="238">
        <v>215.79000000000002</v>
      </c>
      <c r="J20" s="238">
        <v>374.34</v>
      </c>
      <c r="K20" s="238">
        <v>0</v>
      </c>
      <c r="L20" s="238">
        <v>445.02000000000004</v>
      </c>
      <c r="M20" s="238">
        <v>0</v>
      </c>
      <c r="N20" s="238">
        <v>209</v>
      </c>
      <c r="O20" s="238">
        <v>0</v>
      </c>
      <c r="P20" s="238">
        <v>550.06999999999994</v>
      </c>
      <c r="Q20" s="238">
        <v>676.80000000000007</v>
      </c>
      <c r="R20" s="238">
        <v>29.47</v>
      </c>
      <c r="S20" s="238">
        <v>480.87</v>
      </c>
      <c r="T20" s="238">
        <v>345.62000000000006</v>
      </c>
      <c r="U20" s="238">
        <v>955.5200000000001</v>
      </c>
      <c r="V20" s="238">
        <v>35.53</v>
      </c>
      <c r="W20" s="238">
        <v>535.99</v>
      </c>
      <c r="X20" s="238">
        <v>570.3900000000001</v>
      </c>
      <c r="Y20" s="238">
        <v>25.51</v>
      </c>
      <c r="Z20" s="238">
        <v>10.19</v>
      </c>
      <c r="AA20" s="238">
        <v>159.25</v>
      </c>
      <c r="AB20" s="238">
        <v>206.44000000000003</v>
      </c>
      <c r="AC20" s="238">
        <v>168.45999999999998</v>
      </c>
      <c r="AD20" s="238">
        <v>44.42</v>
      </c>
      <c r="AE20" s="238">
        <v>249.02360000000002</v>
      </c>
      <c r="AF20" s="238">
        <v>978.20640000000014</v>
      </c>
      <c r="AG20" s="238">
        <v>1338.7564000000002</v>
      </c>
      <c r="AH20" s="238">
        <v>0</v>
      </c>
      <c r="AI20" s="238">
        <v>0</v>
      </c>
      <c r="AJ20" s="238">
        <v>0</v>
      </c>
      <c r="AK20" s="238">
        <v>59.25</v>
      </c>
      <c r="AL20" s="238">
        <v>206.93359999999998</v>
      </c>
      <c r="AM20" s="238">
        <v>0</v>
      </c>
      <c r="AN20" s="238">
        <v>160.57999999999998</v>
      </c>
      <c r="AO20" s="238">
        <v>321.68</v>
      </c>
      <c r="AP20" s="238">
        <v>0</v>
      </c>
      <c r="AQ20" s="238">
        <v>456.37999999999994</v>
      </c>
      <c r="AR20" s="238">
        <v>0</v>
      </c>
      <c r="AS20" s="238">
        <v>197.64</v>
      </c>
      <c r="AT20" s="238">
        <v>0</v>
      </c>
      <c r="AU20" s="238">
        <v>550.07000000000005</v>
      </c>
      <c r="AV20" s="238">
        <v>676.8</v>
      </c>
      <c r="AW20" s="238">
        <v>29.47</v>
      </c>
      <c r="AX20" s="238">
        <v>480.87</v>
      </c>
      <c r="AY20" s="238">
        <v>345.62000000000006</v>
      </c>
      <c r="AZ20" s="238">
        <v>955.52</v>
      </c>
    </row>
    <row r="21" spans="1:52" s="22" customFormat="1" ht="13" x14ac:dyDescent="0.3">
      <c r="A21" s="247" t="s">
        <v>287</v>
      </c>
      <c r="B21" s="238">
        <v>435.34000000000003</v>
      </c>
      <c r="C21" s="238">
        <v>781.46000000000015</v>
      </c>
      <c r="D21" s="238">
        <v>212.73</v>
      </c>
      <c r="E21" s="238">
        <v>0</v>
      </c>
      <c r="F21" s="238">
        <v>267.97000000000003</v>
      </c>
      <c r="G21" s="238">
        <v>626.28000000000009</v>
      </c>
      <c r="H21" s="238">
        <v>444.94</v>
      </c>
      <c r="I21" s="238">
        <v>0</v>
      </c>
      <c r="J21" s="238">
        <v>215.79000000000002</v>
      </c>
      <c r="K21" s="238">
        <v>374.34</v>
      </c>
      <c r="L21" s="238">
        <v>0</v>
      </c>
      <c r="M21" s="238">
        <v>445.02000000000004</v>
      </c>
      <c r="N21" s="238">
        <v>0</v>
      </c>
      <c r="O21" s="238">
        <v>209</v>
      </c>
      <c r="P21" s="238">
        <v>0</v>
      </c>
      <c r="Q21" s="238">
        <v>550.06999999999994</v>
      </c>
      <c r="R21" s="238">
        <v>676.80000000000007</v>
      </c>
      <c r="S21" s="238">
        <v>29.47</v>
      </c>
      <c r="T21" s="238">
        <v>480.87</v>
      </c>
      <c r="U21" s="238">
        <v>345.62000000000006</v>
      </c>
      <c r="V21" s="238">
        <v>955.5200000000001</v>
      </c>
      <c r="W21" s="238">
        <v>35.53</v>
      </c>
      <c r="X21" s="238">
        <v>535.99</v>
      </c>
      <c r="Y21" s="238">
        <v>570.3900000000001</v>
      </c>
      <c r="Z21" s="238">
        <v>25.51</v>
      </c>
      <c r="AA21" s="238">
        <v>10.19</v>
      </c>
      <c r="AB21" s="238">
        <v>159.25</v>
      </c>
      <c r="AC21" s="238">
        <v>206.44000000000003</v>
      </c>
      <c r="AD21" s="238">
        <v>168.45999999999998</v>
      </c>
      <c r="AE21" s="238">
        <v>44.42</v>
      </c>
      <c r="AF21" s="238">
        <v>249.02360000000002</v>
      </c>
      <c r="AG21" s="238">
        <v>978.20640000000014</v>
      </c>
      <c r="AH21" s="238">
        <v>1338.7564000000002</v>
      </c>
      <c r="AI21" s="238">
        <v>0</v>
      </c>
      <c r="AJ21" s="238">
        <v>0</v>
      </c>
      <c r="AK21" s="238">
        <v>0</v>
      </c>
      <c r="AL21" s="238">
        <v>59.25</v>
      </c>
      <c r="AM21" s="238">
        <v>206.93359999999998</v>
      </c>
      <c r="AN21" s="238">
        <v>0</v>
      </c>
      <c r="AO21" s="238">
        <v>160.57999999999998</v>
      </c>
      <c r="AP21" s="238">
        <v>321.68</v>
      </c>
      <c r="AQ21" s="238">
        <v>0</v>
      </c>
      <c r="AR21" s="238">
        <v>456.37999999999994</v>
      </c>
      <c r="AS21" s="238">
        <v>0</v>
      </c>
      <c r="AT21" s="238">
        <v>197.64</v>
      </c>
      <c r="AU21" s="238">
        <v>0</v>
      </c>
      <c r="AV21" s="238">
        <v>550.07000000000005</v>
      </c>
      <c r="AW21" s="238">
        <v>676.8</v>
      </c>
      <c r="AX21" s="238">
        <v>29.47</v>
      </c>
      <c r="AY21" s="238">
        <v>480.87</v>
      </c>
      <c r="AZ21" s="238">
        <v>345.62000000000006</v>
      </c>
    </row>
    <row r="22" spans="1:52" s="22" customFormat="1" ht="13" x14ac:dyDescent="0.3">
      <c r="A22" s="247" t="s">
        <v>288</v>
      </c>
      <c r="B22" s="238">
        <v>0</v>
      </c>
      <c r="C22" s="238">
        <v>435.34000000000003</v>
      </c>
      <c r="D22" s="238">
        <v>781.46000000000015</v>
      </c>
      <c r="E22" s="238">
        <v>212.73</v>
      </c>
      <c r="F22" s="238">
        <v>0</v>
      </c>
      <c r="G22" s="238">
        <v>267.97000000000003</v>
      </c>
      <c r="H22" s="238">
        <v>626.28000000000009</v>
      </c>
      <c r="I22" s="238">
        <v>444.94</v>
      </c>
      <c r="J22" s="238">
        <v>0</v>
      </c>
      <c r="K22" s="238">
        <v>215.79000000000002</v>
      </c>
      <c r="L22" s="238">
        <v>374.34</v>
      </c>
      <c r="M22" s="238">
        <v>0</v>
      </c>
      <c r="N22" s="238">
        <v>445.02000000000004</v>
      </c>
      <c r="O22" s="238">
        <v>0</v>
      </c>
      <c r="P22" s="238">
        <v>209</v>
      </c>
      <c r="Q22" s="238">
        <v>0</v>
      </c>
      <c r="R22" s="238">
        <v>550.06999999999994</v>
      </c>
      <c r="S22" s="238">
        <v>676.80000000000007</v>
      </c>
      <c r="T22" s="238">
        <v>29.47</v>
      </c>
      <c r="U22" s="238">
        <v>480.87</v>
      </c>
      <c r="V22" s="238">
        <v>345.62000000000006</v>
      </c>
      <c r="W22" s="238">
        <v>955.5200000000001</v>
      </c>
      <c r="X22" s="238">
        <v>35.53</v>
      </c>
      <c r="Y22" s="238">
        <v>535.99</v>
      </c>
      <c r="Z22" s="238">
        <v>570.3900000000001</v>
      </c>
      <c r="AA22" s="238">
        <v>25.51</v>
      </c>
      <c r="AB22" s="238">
        <v>10.19</v>
      </c>
      <c r="AC22" s="238">
        <v>159.25</v>
      </c>
      <c r="AD22" s="238">
        <v>206.44000000000003</v>
      </c>
      <c r="AE22" s="238">
        <v>168.45999999999998</v>
      </c>
      <c r="AF22" s="238">
        <v>44.42</v>
      </c>
      <c r="AG22" s="238">
        <v>249.02360000000002</v>
      </c>
      <c r="AH22" s="238">
        <v>978.20640000000014</v>
      </c>
      <c r="AI22" s="238">
        <v>1338.7564000000002</v>
      </c>
      <c r="AJ22" s="238">
        <v>0</v>
      </c>
      <c r="AK22" s="238">
        <v>0</v>
      </c>
      <c r="AL22" s="238">
        <v>0</v>
      </c>
      <c r="AM22" s="238">
        <v>59.25</v>
      </c>
      <c r="AN22" s="238">
        <v>206.93359999999998</v>
      </c>
      <c r="AO22" s="238">
        <v>0</v>
      </c>
      <c r="AP22" s="238">
        <v>160.57999999999998</v>
      </c>
      <c r="AQ22" s="238">
        <v>321.68</v>
      </c>
      <c r="AR22" s="238">
        <v>0</v>
      </c>
      <c r="AS22" s="238">
        <v>456.37999999999994</v>
      </c>
      <c r="AT22" s="238">
        <v>0</v>
      </c>
      <c r="AU22" s="238">
        <v>197.64</v>
      </c>
      <c r="AV22" s="238">
        <v>0</v>
      </c>
      <c r="AW22" s="238">
        <v>550.07000000000005</v>
      </c>
      <c r="AX22" s="238">
        <v>676.8</v>
      </c>
      <c r="AY22" s="238">
        <v>29.47</v>
      </c>
      <c r="AZ22" s="238">
        <v>480.87</v>
      </c>
    </row>
    <row r="23" spans="1:52" s="22" customFormat="1" ht="13" x14ac:dyDescent="0.3">
      <c r="A23" s="247" t="s">
        <v>289</v>
      </c>
      <c r="B23" s="238">
        <v>94.4</v>
      </c>
      <c r="C23" s="238">
        <v>0</v>
      </c>
      <c r="D23" s="238">
        <v>435.34000000000003</v>
      </c>
      <c r="E23" s="238">
        <v>781.46000000000015</v>
      </c>
      <c r="F23" s="238">
        <v>212.73</v>
      </c>
      <c r="G23" s="238">
        <v>0</v>
      </c>
      <c r="H23" s="238">
        <v>267.97000000000003</v>
      </c>
      <c r="I23" s="238">
        <v>626.28000000000009</v>
      </c>
      <c r="J23" s="238">
        <v>444.94</v>
      </c>
      <c r="K23" s="238">
        <v>0</v>
      </c>
      <c r="L23" s="238">
        <v>215.79000000000002</v>
      </c>
      <c r="M23" s="238">
        <v>374.34</v>
      </c>
      <c r="N23" s="238">
        <v>0</v>
      </c>
      <c r="O23" s="238">
        <v>445.02000000000004</v>
      </c>
      <c r="P23" s="238">
        <v>0</v>
      </c>
      <c r="Q23" s="238">
        <v>209</v>
      </c>
      <c r="R23" s="238">
        <v>0</v>
      </c>
      <c r="S23" s="238">
        <v>550.06999999999994</v>
      </c>
      <c r="T23" s="238">
        <v>676.80000000000007</v>
      </c>
      <c r="U23" s="238">
        <v>29.47</v>
      </c>
      <c r="V23" s="238">
        <v>480.87</v>
      </c>
      <c r="W23" s="238">
        <v>345.62000000000006</v>
      </c>
      <c r="X23" s="238">
        <v>955.5200000000001</v>
      </c>
      <c r="Y23" s="238">
        <v>35.53</v>
      </c>
      <c r="Z23" s="238">
        <v>535.99</v>
      </c>
      <c r="AA23" s="238">
        <v>570.3900000000001</v>
      </c>
      <c r="AB23" s="238">
        <v>25.51</v>
      </c>
      <c r="AC23" s="238">
        <v>10.19</v>
      </c>
      <c r="AD23" s="238">
        <v>159.25</v>
      </c>
      <c r="AE23" s="238">
        <v>206.44000000000003</v>
      </c>
      <c r="AF23" s="238">
        <v>168.45999999999998</v>
      </c>
      <c r="AG23" s="238">
        <v>44.42</v>
      </c>
      <c r="AH23" s="238">
        <v>249.02360000000002</v>
      </c>
      <c r="AI23" s="238">
        <v>978.20640000000014</v>
      </c>
      <c r="AJ23" s="238">
        <v>1338.7564000000002</v>
      </c>
      <c r="AK23" s="238">
        <v>0</v>
      </c>
      <c r="AL23" s="238">
        <v>0</v>
      </c>
      <c r="AM23" s="238">
        <v>0</v>
      </c>
      <c r="AN23" s="238">
        <v>59.25</v>
      </c>
      <c r="AO23" s="238">
        <v>206.93359999999998</v>
      </c>
      <c r="AP23" s="238">
        <v>0</v>
      </c>
      <c r="AQ23" s="238">
        <v>160.57999999999998</v>
      </c>
      <c r="AR23" s="238">
        <v>321.68</v>
      </c>
      <c r="AS23" s="238">
        <v>0</v>
      </c>
      <c r="AT23" s="238">
        <v>456.37999999999994</v>
      </c>
      <c r="AU23" s="238">
        <v>0</v>
      </c>
      <c r="AV23" s="238">
        <v>197.64</v>
      </c>
      <c r="AW23" s="238">
        <v>0</v>
      </c>
      <c r="AX23" s="238">
        <v>550.07000000000005</v>
      </c>
      <c r="AY23" s="238">
        <v>676.8</v>
      </c>
      <c r="AZ23" s="238">
        <v>29.47</v>
      </c>
    </row>
    <row r="24" spans="1:52" s="22" customFormat="1" ht="13" x14ac:dyDescent="0.3">
      <c r="A24" s="247" t="s">
        <v>290</v>
      </c>
      <c r="B24" s="238">
        <v>200.69</v>
      </c>
      <c r="C24" s="238">
        <v>94.4</v>
      </c>
      <c r="D24" s="238">
        <v>0</v>
      </c>
      <c r="E24" s="238">
        <v>435.34000000000003</v>
      </c>
      <c r="F24" s="238">
        <v>781.46000000000015</v>
      </c>
      <c r="G24" s="238">
        <v>212.73</v>
      </c>
      <c r="H24" s="238">
        <v>0</v>
      </c>
      <c r="I24" s="238">
        <v>267.97000000000003</v>
      </c>
      <c r="J24" s="238">
        <v>626.28000000000009</v>
      </c>
      <c r="K24" s="238">
        <v>444.94</v>
      </c>
      <c r="L24" s="238">
        <v>0</v>
      </c>
      <c r="M24" s="238">
        <v>215.79000000000002</v>
      </c>
      <c r="N24" s="238">
        <v>374.34</v>
      </c>
      <c r="O24" s="238">
        <v>0</v>
      </c>
      <c r="P24" s="238">
        <v>445.02000000000004</v>
      </c>
      <c r="Q24" s="238">
        <v>0</v>
      </c>
      <c r="R24" s="238">
        <v>209</v>
      </c>
      <c r="S24" s="238">
        <v>0</v>
      </c>
      <c r="T24" s="238">
        <v>550.06999999999994</v>
      </c>
      <c r="U24" s="238">
        <v>676.80000000000007</v>
      </c>
      <c r="V24" s="238">
        <v>29.47</v>
      </c>
      <c r="W24" s="238">
        <v>480.87</v>
      </c>
      <c r="X24" s="238">
        <v>345.62000000000006</v>
      </c>
      <c r="Y24" s="238">
        <v>955.5200000000001</v>
      </c>
      <c r="Z24" s="238">
        <v>35.53</v>
      </c>
      <c r="AA24" s="238">
        <v>535.99</v>
      </c>
      <c r="AB24" s="238">
        <v>570.3900000000001</v>
      </c>
      <c r="AC24" s="238">
        <v>25.51</v>
      </c>
      <c r="AD24" s="238">
        <v>10.19</v>
      </c>
      <c r="AE24" s="238">
        <v>159.25</v>
      </c>
      <c r="AF24" s="238">
        <v>206.44000000000003</v>
      </c>
      <c r="AG24" s="238">
        <v>168.45999999999998</v>
      </c>
      <c r="AH24" s="238">
        <v>44.42</v>
      </c>
      <c r="AI24" s="238">
        <v>249.02360000000002</v>
      </c>
      <c r="AJ24" s="238">
        <v>978.20640000000014</v>
      </c>
      <c r="AK24" s="238">
        <v>1338.7564000000002</v>
      </c>
      <c r="AL24" s="238">
        <v>0</v>
      </c>
      <c r="AM24" s="238">
        <v>0</v>
      </c>
      <c r="AN24" s="238">
        <v>0</v>
      </c>
      <c r="AO24" s="238">
        <v>59.25</v>
      </c>
      <c r="AP24" s="238">
        <v>206.93359999999998</v>
      </c>
      <c r="AQ24" s="238">
        <v>0</v>
      </c>
      <c r="AR24" s="238">
        <v>160.57999999999998</v>
      </c>
      <c r="AS24" s="238">
        <v>321.68</v>
      </c>
      <c r="AT24" s="238">
        <v>0</v>
      </c>
      <c r="AU24" s="238">
        <v>456.37999999999994</v>
      </c>
      <c r="AV24" s="238">
        <v>0</v>
      </c>
      <c r="AW24" s="238">
        <v>197.64</v>
      </c>
      <c r="AX24" s="238">
        <v>0</v>
      </c>
      <c r="AY24" s="238">
        <v>550.07000000000005</v>
      </c>
      <c r="AZ24" s="238">
        <v>676.8</v>
      </c>
    </row>
    <row r="25" spans="1:52" s="22" customFormat="1" ht="13" x14ac:dyDescent="0.3">
      <c r="A25" s="247" t="s">
        <v>291</v>
      </c>
      <c r="B25" s="238">
        <v>430.75</v>
      </c>
      <c r="C25" s="238">
        <v>200.69</v>
      </c>
      <c r="D25" s="238">
        <v>94.4</v>
      </c>
      <c r="E25" s="238">
        <v>0</v>
      </c>
      <c r="F25" s="238">
        <v>435.34000000000003</v>
      </c>
      <c r="G25" s="238">
        <v>781.46000000000015</v>
      </c>
      <c r="H25" s="238">
        <v>212.73</v>
      </c>
      <c r="I25" s="238">
        <v>0</v>
      </c>
      <c r="J25" s="238">
        <v>267.97000000000003</v>
      </c>
      <c r="K25" s="238">
        <v>626.28000000000009</v>
      </c>
      <c r="L25" s="238">
        <v>444.94</v>
      </c>
      <c r="M25" s="238">
        <v>0</v>
      </c>
      <c r="N25" s="238">
        <v>215.79000000000002</v>
      </c>
      <c r="O25" s="238">
        <v>374.34</v>
      </c>
      <c r="P25" s="238">
        <v>0</v>
      </c>
      <c r="Q25" s="238">
        <v>445.02000000000004</v>
      </c>
      <c r="R25" s="238">
        <v>0</v>
      </c>
      <c r="S25" s="238">
        <v>209</v>
      </c>
      <c r="T25" s="238">
        <v>0</v>
      </c>
      <c r="U25" s="238">
        <v>550.06999999999994</v>
      </c>
      <c r="V25" s="238">
        <v>676.80000000000007</v>
      </c>
      <c r="W25" s="238">
        <v>29.47</v>
      </c>
      <c r="X25" s="238">
        <v>480.87</v>
      </c>
      <c r="Y25" s="238">
        <v>345.62000000000006</v>
      </c>
      <c r="Z25" s="238">
        <v>955.5200000000001</v>
      </c>
      <c r="AA25" s="238">
        <v>35.53</v>
      </c>
      <c r="AB25" s="238">
        <v>535.99</v>
      </c>
      <c r="AC25" s="238">
        <v>570.3900000000001</v>
      </c>
      <c r="AD25" s="238">
        <v>25.51</v>
      </c>
      <c r="AE25" s="238">
        <v>10.19</v>
      </c>
      <c r="AF25" s="238">
        <v>159.25</v>
      </c>
      <c r="AG25" s="238">
        <v>206.44000000000003</v>
      </c>
      <c r="AH25" s="238">
        <v>168.45999999999998</v>
      </c>
      <c r="AI25" s="238">
        <v>44.42</v>
      </c>
      <c r="AJ25" s="238">
        <v>249.02360000000002</v>
      </c>
      <c r="AK25" s="238">
        <v>978.20640000000014</v>
      </c>
      <c r="AL25" s="238">
        <v>1338.7564000000002</v>
      </c>
      <c r="AM25" s="238">
        <v>0</v>
      </c>
      <c r="AN25" s="238">
        <v>0</v>
      </c>
      <c r="AO25" s="238">
        <v>0</v>
      </c>
      <c r="AP25" s="238">
        <v>59.25</v>
      </c>
      <c r="AQ25" s="238">
        <v>206.93359999999998</v>
      </c>
      <c r="AR25" s="238">
        <v>0</v>
      </c>
      <c r="AS25" s="238">
        <v>160.57999999999998</v>
      </c>
      <c r="AT25" s="238">
        <v>321.68</v>
      </c>
      <c r="AU25" s="238">
        <v>0</v>
      </c>
      <c r="AV25" s="238">
        <v>456.37999999999994</v>
      </c>
      <c r="AW25" s="238">
        <v>0</v>
      </c>
      <c r="AX25" s="238">
        <v>197.64</v>
      </c>
      <c r="AY25" s="238">
        <v>0</v>
      </c>
      <c r="AZ25" s="238">
        <v>550.07000000000005</v>
      </c>
    </row>
    <row r="26" spans="1:52" s="22" customFormat="1" ht="13" x14ac:dyDescent="0.3">
      <c r="A26" s="247" t="s">
        <v>292</v>
      </c>
      <c r="B26" s="238">
        <v>95.910000000000011</v>
      </c>
      <c r="C26" s="238">
        <v>430.75</v>
      </c>
      <c r="D26" s="238">
        <v>200.69</v>
      </c>
      <c r="E26" s="238">
        <v>94.4</v>
      </c>
      <c r="F26" s="238">
        <v>0</v>
      </c>
      <c r="G26" s="238">
        <v>435.34000000000003</v>
      </c>
      <c r="H26" s="238">
        <v>781.46000000000015</v>
      </c>
      <c r="I26" s="238">
        <v>212.73</v>
      </c>
      <c r="J26" s="238">
        <v>0</v>
      </c>
      <c r="K26" s="238">
        <v>267.97000000000003</v>
      </c>
      <c r="L26" s="238">
        <v>626.28000000000009</v>
      </c>
      <c r="M26" s="238">
        <v>444.94</v>
      </c>
      <c r="N26" s="238">
        <v>0</v>
      </c>
      <c r="O26" s="238">
        <v>215.79000000000002</v>
      </c>
      <c r="P26" s="238">
        <v>374.34</v>
      </c>
      <c r="Q26" s="238">
        <v>0</v>
      </c>
      <c r="R26" s="238">
        <v>445.02000000000004</v>
      </c>
      <c r="S26" s="238">
        <v>0</v>
      </c>
      <c r="T26" s="238">
        <v>209</v>
      </c>
      <c r="U26" s="238">
        <v>0</v>
      </c>
      <c r="V26" s="238">
        <v>550.06999999999994</v>
      </c>
      <c r="W26" s="238">
        <v>676.80000000000007</v>
      </c>
      <c r="X26" s="238">
        <v>29.47</v>
      </c>
      <c r="Y26" s="238">
        <v>480.87</v>
      </c>
      <c r="Z26" s="238">
        <v>345.62000000000006</v>
      </c>
      <c r="AA26" s="238">
        <v>955.5200000000001</v>
      </c>
      <c r="AB26" s="238">
        <v>35.53</v>
      </c>
      <c r="AC26" s="238">
        <v>535.99</v>
      </c>
      <c r="AD26" s="238">
        <v>570.3900000000001</v>
      </c>
      <c r="AE26" s="238">
        <v>25.51</v>
      </c>
      <c r="AF26" s="238">
        <v>10.19</v>
      </c>
      <c r="AG26" s="238">
        <v>159.25</v>
      </c>
      <c r="AH26" s="238">
        <v>206.44000000000003</v>
      </c>
      <c r="AI26" s="238">
        <v>168.45999999999998</v>
      </c>
      <c r="AJ26" s="238">
        <v>44.42</v>
      </c>
      <c r="AK26" s="238">
        <v>249.02360000000002</v>
      </c>
      <c r="AL26" s="238">
        <v>978.20640000000014</v>
      </c>
      <c r="AM26" s="238">
        <v>1338.7564000000002</v>
      </c>
      <c r="AN26" s="238">
        <v>0</v>
      </c>
      <c r="AO26" s="238">
        <v>0</v>
      </c>
      <c r="AP26" s="238">
        <v>0</v>
      </c>
      <c r="AQ26" s="238">
        <v>59.25</v>
      </c>
      <c r="AR26" s="238">
        <v>206.93359999999998</v>
      </c>
      <c r="AS26" s="238">
        <v>0</v>
      </c>
      <c r="AT26" s="238">
        <v>160.57999999999998</v>
      </c>
      <c r="AU26" s="238">
        <v>321.68</v>
      </c>
      <c r="AV26" s="238">
        <v>0</v>
      </c>
      <c r="AW26" s="238">
        <v>456.37999999999994</v>
      </c>
      <c r="AX26" s="238">
        <v>0</v>
      </c>
      <c r="AY26" s="238">
        <v>197.64</v>
      </c>
      <c r="AZ26" s="238">
        <v>0</v>
      </c>
    </row>
    <row r="27" spans="1:52" s="22" customFormat="1" ht="13" x14ac:dyDescent="0.3">
      <c r="A27" s="247" t="s">
        <v>293</v>
      </c>
      <c r="B27" s="238">
        <v>8.01</v>
      </c>
      <c r="C27" s="238">
        <v>95.910000000000011</v>
      </c>
      <c r="D27" s="238">
        <v>430.75</v>
      </c>
      <c r="E27" s="238">
        <v>200.69</v>
      </c>
      <c r="F27" s="238">
        <v>94.4</v>
      </c>
      <c r="G27" s="238">
        <v>0</v>
      </c>
      <c r="H27" s="238">
        <v>435.34000000000003</v>
      </c>
      <c r="I27" s="238">
        <v>781.46000000000015</v>
      </c>
      <c r="J27" s="238">
        <v>212.73</v>
      </c>
      <c r="K27" s="238">
        <v>0</v>
      </c>
      <c r="L27" s="238">
        <v>267.97000000000003</v>
      </c>
      <c r="M27" s="238">
        <v>626.28000000000009</v>
      </c>
      <c r="N27" s="238">
        <v>444.94</v>
      </c>
      <c r="O27" s="238">
        <v>0</v>
      </c>
      <c r="P27" s="238">
        <v>215.79000000000002</v>
      </c>
      <c r="Q27" s="238">
        <v>374.34</v>
      </c>
      <c r="R27" s="238">
        <v>0</v>
      </c>
      <c r="S27" s="238">
        <v>445.02000000000004</v>
      </c>
      <c r="T27" s="238">
        <v>0</v>
      </c>
      <c r="U27" s="238">
        <v>209</v>
      </c>
      <c r="V27" s="238">
        <v>0</v>
      </c>
      <c r="W27" s="238">
        <v>550.06999999999994</v>
      </c>
      <c r="X27" s="238">
        <v>676.80000000000007</v>
      </c>
      <c r="Y27" s="238">
        <v>29.47</v>
      </c>
      <c r="Z27" s="238">
        <v>480.87</v>
      </c>
      <c r="AA27" s="238">
        <v>345.62000000000006</v>
      </c>
      <c r="AB27" s="238">
        <v>955.5200000000001</v>
      </c>
      <c r="AC27" s="238">
        <v>35.53</v>
      </c>
      <c r="AD27" s="238">
        <v>535.99</v>
      </c>
      <c r="AE27" s="238">
        <v>570.3900000000001</v>
      </c>
      <c r="AF27" s="238">
        <v>25.51</v>
      </c>
      <c r="AG27" s="238">
        <v>10.19</v>
      </c>
      <c r="AH27" s="238">
        <v>159.25</v>
      </c>
      <c r="AI27" s="238">
        <v>206.44000000000003</v>
      </c>
      <c r="AJ27" s="238">
        <v>168.45999999999998</v>
      </c>
      <c r="AK27" s="238">
        <v>44.42</v>
      </c>
      <c r="AL27" s="238">
        <v>249.02360000000002</v>
      </c>
      <c r="AM27" s="238">
        <v>978.20640000000014</v>
      </c>
      <c r="AN27" s="238">
        <v>1338.7564000000002</v>
      </c>
      <c r="AO27" s="238">
        <v>0</v>
      </c>
      <c r="AP27" s="238">
        <v>0</v>
      </c>
      <c r="AQ27" s="238">
        <v>0</v>
      </c>
      <c r="AR27" s="238">
        <v>59.25</v>
      </c>
      <c r="AS27" s="238">
        <v>206.93359999999998</v>
      </c>
      <c r="AT27" s="238">
        <v>0</v>
      </c>
      <c r="AU27" s="238">
        <v>160.57999999999998</v>
      </c>
      <c r="AV27" s="238">
        <v>321.68</v>
      </c>
      <c r="AW27" s="238">
        <v>0</v>
      </c>
      <c r="AX27" s="238">
        <v>456.37999999999994</v>
      </c>
      <c r="AY27" s="238">
        <v>0</v>
      </c>
      <c r="AZ27" s="238">
        <v>197.64</v>
      </c>
    </row>
    <row r="28" spans="1:52" s="22" customFormat="1" ht="13" x14ac:dyDescent="0.3">
      <c r="A28" s="247" t="s">
        <v>294</v>
      </c>
      <c r="B28" s="238">
        <v>527.24</v>
      </c>
      <c r="C28" s="238">
        <v>8.01</v>
      </c>
      <c r="D28" s="238">
        <v>95.910000000000011</v>
      </c>
      <c r="E28" s="238">
        <v>430.75</v>
      </c>
      <c r="F28" s="238">
        <v>200.69</v>
      </c>
      <c r="G28" s="238">
        <v>94.4</v>
      </c>
      <c r="H28" s="238">
        <v>0</v>
      </c>
      <c r="I28" s="238">
        <v>435.34000000000003</v>
      </c>
      <c r="J28" s="238">
        <v>781.46000000000015</v>
      </c>
      <c r="K28" s="238">
        <v>212.73</v>
      </c>
      <c r="L28" s="238">
        <v>0</v>
      </c>
      <c r="M28" s="238">
        <v>267.97000000000003</v>
      </c>
      <c r="N28" s="238">
        <v>626.28000000000009</v>
      </c>
      <c r="O28" s="238">
        <v>444.94</v>
      </c>
      <c r="P28" s="238">
        <v>0</v>
      </c>
      <c r="Q28" s="238">
        <v>215.79000000000002</v>
      </c>
      <c r="R28" s="238">
        <v>374.34</v>
      </c>
      <c r="S28" s="238">
        <v>0</v>
      </c>
      <c r="T28" s="238">
        <v>445.02000000000004</v>
      </c>
      <c r="U28" s="238">
        <v>0</v>
      </c>
      <c r="V28" s="238">
        <v>209</v>
      </c>
      <c r="W28" s="238">
        <v>0</v>
      </c>
      <c r="X28" s="238">
        <v>550.06999999999994</v>
      </c>
      <c r="Y28" s="238">
        <v>676.80000000000007</v>
      </c>
      <c r="Z28" s="238">
        <v>29.47</v>
      </c>
      <c r="AA28" s="238">
        <v>480.87</v>
      </c>
      <c r="AB28" s="238">
        <v>345.62000000000006</v>
      </c>
      <c r="AC28" s="238">
        <v>955.5200000000001</v>
      </c>
      <c r="AD28" s="238">
        <v>35.53</v>
      </c>
      <c r="AE28" s="238">
        <v>535.99</v>
      </c>
      <c r="AF28" s="238">
        <v>570.3900000000001</v>
      </c>
      <c r="AG28" s="238">
        <v>25.51</v>
      </c>
      <c r="AH28" s="238">
        <v>10.19</v>
      </c>
      <c r="AI28" s="238">
        <v>159.25</v>
      </c>
      <c r="AJ28" s="238">
        <v>206.44000000000003</v>
      </c>
      <c r="AK28" s="238">
        <v>168.45999999999998</v>
      </c>
      <c r="AL28" s="238">
        <v>44.42</v>
      </c>
      <c r="AM28" s="238">
        <v>249.02360000000002</v>
      </c>
      <c r="AN28" s="238">
        <v>978.20640000000014</v>
      </c>
      <c r="AO28" s="238">
        <v>1338.7564000000002</v>
      </c>
      <c r="AP28" s="238">
        <v>0</v>
      </c>
      <c r="AQ28" s="238">
        <v>0</v>
      </c>
      <c r="AR28" s="238">
        <v>0</v>
      </c>
      <c r="AS28" s="238">
        <v>59.25</v>
      </c>
      <c r="AT28" s="238">
        <v>206.93359999999998</v>
      </c>
      <c r="AU28" s="238">
        <v>0</v>
      </c>
      <c r="AV28" s="238">
        <v>160.57999999999998</v>
      </c>
      <c r="AW28" s="238">
        <v>321.68</v>
      </c>
      <c r="AX28" s="238">
        <v>0</v>
      </c>
      <c r="AY28" s="238">
        <v>456.37999999999994</v>
      </c>
      <c r="AZ28" s="238">
        <v>0</v>
      </c>
    </row>
    <row r="29" spans="1:52" x14ac:dyDescent="0.3">
      <c r="A29" s="247" t="s">
        <v>295</v>
      </c>
      <c r="B29" s="238">
        <v>282.89</v>
      </c>
      <c r="C29" s="238">
        <v>527.24</v>
      </c>
      <c r="D29" s="238">
        <v>8.01</v>
      </c>
      <c r="E29" s="238">
        <v>95.91</v>
      </c>
      <c r="F29" s="238">
        <v>430.75</v>
      </c>
      <c r="G29" s="238">
        <v>200.69</v>
      </c>
      <c r="H29" s="238">
        <v>94.4</v>
      </c>
      <c r="I29" s="238">
        <v>0</v>
      </c>
      <c r="J29" s="238">
        <v>435.34000000000003</v>
      </c>
      <c r="K29" s="238">
        <v>781.46</v>
      </c>
      <c r="L29" s="238">
        <v>212.73000000000002</v>
      </c>
      <c r="M29" s="238">
        <v>0</v>
      </c>
      <c r="N29" s="238">
        <v>267.97000000000003</v>
      </c>
      <c r="O29" s="238">
        <v>626.28</v>
      </c>
      <c r="P29" s="238">
        <v>444.94</v>
      </c>
      <c r="Q29" s="238">
        <v>0</v>
      </c>
      <c r="R29" s="238">
        <v>215.79</v>
      </c>
      <c r="S29" s="238">
        <v>374.34</v>
      </c>
      <c r="T29" s="238">
        <v>0</v>
      </c>
      <c r="U29" s="238">
        <v>445.02</v>
      </c>
      <c r="V29" s="238">
        <v>0</v>
      </c>
      <c r="W29" s="238">
        <v>209</v>
      </c>
      <c r="X29" s="238">
        <v>0</v>
      </c>
      <c r="Y29" s="238">
        <v>550.06999999999994</v>
      </c>
      <c r="Z29" s="238">
        <v>676.8</v>
      </c>
      <c r="AA29" s="238">
        <v>29.47</v>
      </c>
      <c r="AB29" s="238">
        <v>480.87</v>
      </c>
      <c r="AC29" s="238">
        <v>345.62000000000006</v>
      </c>
      <c r="AD29" s="238">
        <v>955.52</v>
      </c>
      <c r="AE29" s="238">
        <v>35.53</v>
      </c>
      <c r="AF29" s="238">
        <v>535.99000000000012</v>
      </c>
      <c r="AG29" s="238">
        <v>570.3900000000001</v>
      </c>
      <c r="AH29" s="238">
        <v>25.51</v>
      </c>
      <c r="AI29" s="238">
        <v>10.19</v>
      </c>
      <c r="AJ29" s="238">
        <v>159.25</v>
      </c>
      <c r="AK29" s="238">
        <v>206.44</v>
      </c>
      <c r="AL29" s="238">
        <v>168.45999999999998</v>
      </c>
      <c r="AM29" s="238">
        <v>44.42</v>
      </c>
      <c r="AN29" s="238">
        <v>249.02360000000002</v>
      </c>
      <c r="AO29" s="238">
        <v>978.20640000000003</v>
      </c>
      <c r="AP29" s="238">
        <v>1338.7564</v>
      </c>
      <c r="AQ29" s="238">
        <v>0</v>
      </c>
      <c r="AR29" s="238">
        <v>0</v>
      </c>
      <c r="AS29" s="238">
        <v>0</v>
      </c>
      <c r="AT29" s="238">
        <v>59.25</v>
      </c>
      <c r="AU29" s="238">
        <v>206.93360000000001</v>
      </c>
      <c r="AV29" s="238">
        <v>0</v>
      </c>
      <c r="AW29" s="238">
        <v>160.58000000000001</v>
      </c>
      <c r="AX29" s="238">
        <v>321.68</v>
      </c>
      <c r="AY29" s="238">
        <v>0</v>
      </c>
      <c r="AZ29" s="238">
        <v>456.38</v>
      </c>
    </row>
    <row r="30" spans="1:52" x14ac:dyDescent="0.3">
      <c r="A30" s="247" t="s">
        <v>296</v>
      </c>
      <c r="B30" s="238">
        <v>500.9500000000001</v>
      </c>
      <c r="C30" s="238">
        <v>282.89</v>
      </c>
      <c r="D30" s="238">
        <v>527.24</v>
      </c>
      <c r="E30" s="238">
        <v>8.01</v>
      </c>
      <c r="F30" s="238">
        <v>95.91</v>
      </c>
      <c r="G30" s="238">
        <v>430.75</v>
      </c>
      <c r="H30" s="238">
        <v>200.69</v>
      </c>
      <c r="I30" s="238">
        <v>94.4</v>
      </c>
      <c r="J30" s="238">
        <v>0</v>
      </c>
      <c r="K30" s="238">
        <v>435.34000000000003</v>
      </c>
      <c r="L30" s="238">
        <v>781.46000000000015</v>
      </c>
      <c r="M30" s="238">
        <v>212.73000000000002</v>
      </c>
      <c r="N30" s="238">
        <v>0</v>
      </c>
      <c r="O30" s="238">
        <v>267.97000000000003</v>
      </c>
      <c r="P30" s="238">
        <v>626.28</v>
      </c>
      <c r="Q30" s="238">
        <v>444.94</v>
      </c>
      <c r="R30" s="238">
        <v>0</v>
      </c>
      <c r="S30" s="238">
        <v>215.79</v>
      </c>
      <c r="T30" s="238">
        <v>374.34</v>
      </c>
      <c r="U30" s="238">
        <v>0</v>
      </c>
      <c r="V30" s="238">
        <v>445.02000000000004</v>
      </c>
      <c r="W30" s="238">
        <v>0</v>
      </c>
      <c r="X30" s="238">
        <v>209</v>
      </c>
      <c r="Y30" s="238">
        <v>0</v>
      </c>
      <c r="Z30" s="238">
        <v>550.06999999999994</v>
      </c>
      <c r="AA30" s="238">
        <v>676.8</v>
      </c>
      <c r="AB30" s="238">
        <v>29.47</v>
      </c>
      <c r="AC30" s="238">
        <v>480.87</v>
      </c>
      <c r="AD30" s="238">
        <v>345.62000000000006</v>
      </c>
      <c r="AE30" s="238">
        <v>955.51999999999987</v>
      </c>
      <c r="AF30" s="238">
        <v>35.53</v>
      </c>
      <c r="AG30" s="238">
        <v>535.99</v>
      </c>
      <c r="AH30" s="238">
        <v>570.3900000000001</v>
      </c>
      <c r="AI30" s="238">
        <v>25.51</v>
      </c>
      <c r="AJ30" s="238">
        <v>10.19</v>
      </c>
      <c r="AK30" s="238">
        <v>159.25</v>
      </c>
      <c r="AL30" s="238">
        <v>206.44000000000003</v>
      </c>
      <c r="AM30" s="238">
        <v>168.45999999999998</v>
      </c>
      <c r="AN30" s="238">
        <v>44.42</v>
      </c>
      <c r="AO30" s="238">
        <v>249.02360000000002</v>
      </c>
      <c r="AP30" s="238">
        <v>978.20640000000003</v>
      </c>
      <c r="AQ30" s="238">
        <v>1338.7564</v>
      </c>
      <c r="AR30" s="238">
        <v>0</v>
      </c>
      <c r="AS30" s="238">
        <v>0</v>
      </c>
      <c r="AT30" s="238">
        <v>0</v>
      </c>
      <c r="AU30" s="238">
        <v>59.25</v>
      </c>
      <c r="AV30" s="238">
        <v>206.93360000000001</v>
      </c>
      <c r="AW30" s="238">
        <v>0</v>
      </c>
      <c r="AX30" s="238">
        <v>160.58000000000001</v>
      </c>
      <c r="AY30" s="238">
        <v>321.67999999999995</v>
      </c>
      <c r="AZ30" s="238">
        <v>0</v>
      </c>
    </row>
    <row r="31" spans="1:52" x14ac:dyDescent="0.3">
      <c r="A31" s="247" t="s">
        <v>297</v>
      </c>
      <c r="B31" s="238">
        <v>875.9899999999999</v>
      </c>
      <c r="C31" s="238">
        <v>500.95000000000005</v>
      </c>
      <c r="D31" s="238">
        <v>282.89</v>
      </c>
      <c r="E31" s="238">
        <v>527.24</v>
      </c>
      <c r="F31" s="238">
        <v>8.01</v>
      </c>
      <c r="G31" s="238">
        <v>95.91</v>
      </c>
      <c r="H31" s="238">
        <v>430.75</v>
      </c>
      <c r="I31" s="238">
        <v>200.69</v>
      </c>
      <c r="J31" s="238">
        <v>94.4</v>
      </c>
      <c r="K31" s="238">
        <v>0</v>
      </c>
      <c r="L31" s="238">
        <v>435.34000000000003</v>
      </c>
      <c r="M31" s="238">
        <v>781.46000000000015</v>
      </c>
      <c r="N31" s="238">
        <v>212.73000000000002</v>
      </c>
      <c r="O31" s="238">
        <v>0</v>
      </c>
      <c r="P31" s="238">
        <v>267.97000000000003</v>
      </c>
      <c r="Q31" s="238">
        <v>626.28</v>
      </c>
      <c r="R31" s="238">
        <v>444.94</v>
      </c>
      <c r="S31" s="238">
        <v>0</v>
      </c>
      <c r="T31" s="238">
        <v>215.79</v>
      </c>
      <c r="U31" s="238">
        <v>374.34</v>
      </c>
      <c r="V31" s="238">
        <v>0</v>
      </c>
      <c r="W31" s="238">
        <v>445.02000000000004</v>
      </c>
      <c r="X31" s="238">
        <v>0</v>
      </c>
      <c r="Y31" s="238">
        <v>209</v>
      </c>
      <c r="Z31" s="238">
        <v>0</v>
      </c>
      <c r="AA31" s="238">
        <v>550.06999999999994</v>
      </c>
      <c r="AB31" s="238">
        <v>676.8</v>
      </c>
      <c r="AC31" s="238">
        <v>29.47</v>
      </c>
      <c r="AD31" s="238">
        <v>480.87</v>
      </c>
      <c r="AE31" s="238">
        <v>345.62000000000006</v>
      </c>
      <c r="AF31" s="238">
        <v>955.51999999999987</v>
      </c>
      <c r="AG31" s="238">
        <v>35.53</v>
      </c>
      <c r="AH31" s="238">
        <v>535.99</v>
      </c>
      <c r="AI31" s="238">
        <v>570.3900000000001</v>
      </c>
      <c r="AJ31" s="238">
        <v>25.51</v>
      </c>
      <c r="AK31" s="238">
        <v>10.19</v>
      </c>
      <c r="AL31" s="238">
        <v>159.25</v>
      </c>
      <c r="AM31" s="238">
        <v>206.44000000000003</v>
      </c>
      <c r="AN31" s="238">
        <v>168.45999999999998</v>
      </c>
      <c r="AO31" s="238">
        <v>44.42</v>
      </c>
      <c r="AP31" s="238">
        <v>249.02360000000002</v>
      </c>
      <c r="AQ31" s="238">
        <v>978.20640000000003</v>
      </c>
      <c r="AR31" s="238">
        <v>1338.7564</v>
      </c>
      <c r="AS31" s="238">
        <v>0</v>
      </c>
      <c r="AT31" s="238">
        <v>0</v>
      </c>
      <c r="AU31" s="238">
        <v>0</v>
      </c>
      <c r="AV31" s="238">
        <v>59.25</v>
      </c>
      <c r="AW31" s="238">
        <v>206.93360000000001</v>
      </c>
      <c r="AX31" s="238">
        <v>0</v>
      </c>
      <c r="AY31" s="238">
        <v>160.58000000000001</v>
      </c>
      <c r="AZ31" s="238">
        <v>321.67999999999995</v>
      </c>
    </row>
    <row r="32" spans="1:52" x14ac:dyDescent="0.3">
      <c r="A32" s="247" t="s">
        <v>298</v>
      </c>
      <c r="B32" s="238">
        <v>1181.9599999999998</v>
      </c>
      <c r="C32" s="238">
        <v>875.98999999999978</v>
      </c>
      <c r="D32" s="238">
        <v>500.95000000000005</v>
      </c>
      <c r="E32" s="238">
        <v>282.89</v>
      </c>
      <c r="F32" s="238">
        <v>527.24</v>
      </c>
      <c r="G32" s="238">
        <v>8.01</v>
      </c>
      <c r="H32" s="238">
        <v>95.91</v>
      </c>
      <c r="I32" s="238">
        <v>430.75</v>
      </c>
      <c r="J32" s="238">
        <v>200.69</v>
      </c>
      <c r="K32" s="238">
        <v>94.4</v>
      </c>
      <c r="L32" s="238">
        <v>0</v>
      </c>
      <c r="M32" s="238">
        <v>435.34000000000003</v>
      </c>
      <c r="N32" s="238">
        <v>781.46000000000015</v>
      </c>
      <c r="O32" s="238">
        <v>212.73000000000002</v>
      </c>
      <c r="P32" s="238">
        <v>0</v>
      </c>
      <c r="Q32" s="238">
        <v>267.97000000000003</v>
      </c>
      <c r="R32" s="238">
        <v>626.28</v>
      </c>
      <c r="S32" s="238">
        <v>444.94</v>
      </c>
      <c r="T32" s="238">
        <v>0</v>
      </c>
      <c r="U32" s="238">
        <v>215.79</v>
      </c>
      <c r="V32" s="238">
        <v>374.34</v>
      </c>
      <c r="W32" s="238">
        <v>0</v>
      </c>
      <c r="X32" s="238">
        <v>445.02000000000004</v>
      </c>
      <c r="Y32" s="238">
        <v>0</v>
      </c>
      <c r="Z32" s="238">
        <v>209</v>
      </c>
      <c r="AA32" s="238">
        <v>0</v>
      </c>
      <c r="AB32" s="238">
        <v>550.06999999999994</v>
      </c>
      <c r="AC32" s="238">
        <v>676.8</v>
      </c>
      <c r="AD32" s="238">
        <v>29.47</v>
      </c>
      <c r="AE32" s="238">
        <v>480.87</v>
      </c>
      <c r="AF32" s="238">
        <v>345.62000000000006</v>
      </c>
      <c r="AG32" s="238">
        <v>955.51999999999987</v>
      </c>
      <c r="AH32" s="238">
        <v>35.53</v>
      </c>
      <c r="AI32" s="238">
        <v>535.99</v>
      </c>
      <c r="AJ32" s="238">
        <v>570.3900000000001</v>
      </c>
      <c r="AK32" s="238">
        <v>25.51</v>
      </c>
      <c r="AL32" s="238">
        <v>10.19</v>
      </c>
      <c r="AM32" s="238">
        <v>159.25</v>
      </c>
      <c r="AN32" s="238">
        <v>206.44000000000003</v>
      </c>
      <c r="AO32" s="238">
        <v>168.45999999999998</v>
      </c>
      <c r="AP32" s="238">
        <v>44.42</v>
      </c>
      <c r="AQ32" s="238">
        <v>249.02360000000002</v>
      </c>
      <c r="AR32" s="238">
        <v>978.20640000000003</v>
      </c>
      <c r="AS32" s="238">
        <v>1338.7564</v>
      </c>
      <c r="AT32" s="238">
        <v>0</v>
      </c>
      <c r="AU32" s="238">
        <v>0</v>
      </c>
      <c r="AV32" s="238">
        <v>0</v>
      </c>
      <c r="AW32" s="238">
        <v>59.25</v>
      </c>
      <c r="AX32" s="238">
        <v>206.93360000000001</v>
      </c>
      <c r="AY32" s="238">
        <v>0</v>
      </c>
      <c r="AZ32" s="238">
        <v>160.58000000000001</v>
      </c>
    </row>
    <row r="33" spans="1:52" x14ac:dyDescent="0.3">
      <c r="A33" s="247" t="s">
        <v>299</v>
      </c>
      <c r="B33" s="238">
        <v>81.52000000000001</v>
      </c>
      <c r="C33" s="238">
        <v>1181.9599999999998</v>
      </c>
      <c r="D33" s="238">
        <v>875.98999999999978</v>
      </c>
      <c r="E33" s="238">
        <v>500.95000000000005</v>
      </c>
      <c r="F33" s="238">
        <v>282.89</v>
      </c>
      <c r="G33" s="238">
        <v>527.24</v>
      </c>
      <c r="H33" s="238">
        <v>8.01</v>
      </c>
      <c r="I33" s="238">
        <v>95.91</v>
      </c>
      <c r="J33" s="238">
        <v>430.75</v>
      </c>
      <c r="K33" s="238">
        <v>200.69</v>
      </c>
      <c r="L33" s="238">
        <v>94.4</v>
      </c>
      <c r="M33" s="238">
        <v>0</v>
      </c>
      <c r="N33" s="238">
        <v>435.34000000000003</v>
      </c>
      <c r="O33" s="238">
        <v>781.46000000000015</v>
      </c>
      <c r="P33" s="238">
        <v>212.73000000000002</v>
      </c>
      <c r="Q33" s="238">
        <v>0</v>
      </c>
      <c r="R33" s="238">
        <v>267.97000000000003</v>
      </c>
      <c r="S33" s="238">
        <v>626.28</v>
      </c>
      <c r="T33" s="238">
        <v>444.94</v>
      </c>
      <c r="U33" s="238">
        <v>0</v>
      </c>
      <c r="V33" s="238">
        <v>215.79</v>
      </c>
      <c r="W33" s="238">
        <v>374.34</v>
      </c>
      <c r="X33" s="238">
        <v>0</v>
      </c>
      <c r="Y33" s="238">
        <v>445.02000000000004</v>
      </c>
      <c r="Z33" s="238">
        <v>0</v>
      </c>
      <c r="AA33" s="238">
        <v>209</v>
      </c>
      <c r="AB33" s="238">
        <v>0</v>
      </c>
      <c r="AC33" s="238">
        <v>550.06999999999994</v>
      </c>
      <c r="AD33" s="238">
        <v>676.8</v>
      </c>
      <c r="AE33" s="238">
        <v>29.47</v>
      </c>
      <c r="AF33" s="238">
        <v>480.87</v>
      </c>
      <c r="AG33" s="238">
        <v>345.62000000000006</v>
      </c>
      <c r="AH33" s="238">
        <v>955.51999999999987</v>
      </c>
      <c r="AI33" s="238">
        <v>35.53</v>
      </c>
      <c r="AJ33" s="238">
        <v>535.99</v>
      </c>
      <c r="AK33" s="238">
        <v>570.3900000000001</v>
      </c>
      <c r="AL33" s="238">
        <v>25.51</v>
      </c>
      <c r="AM33" s="238">
        <v>10.19</v>
      </c>
      <c r="AN33" s="238">
        <v>159.25</v>
      </c>
      <c r="AO33" s="238">
        <v>206.44000000000003</v>
      </c>
      <c r="AP33" s="238">
        <v>168.45999999999998</v>
      </c>
      <c r="AQ33" s="238">
        <v>44.42</v>
      </c>
      <c r="AR33" s="238">
        <v>249.02360000000002</v>
      </c>
      <c r="AS33" s="238">
        <v>978.20640000000003</v>
      </c>
      <c r="AT33" s="238">
        <v>1338.7564</v>
      </c>
      <c r="AU33" s="238">
        <v>0</v>
      </c>
      <c r="AV33" s="238">
        <v>0</v>
      </c>
      <c r="AW33" s="238">
        <v>0</v>
      </c>
      <c r="AX33" s="238">
        <v>59.25</v>
      </c>
      <c r="AY33" s="238">
        <v>206.93360000000001</v>
      </c>
      <c r="AZ33" s="238">
        <v>0</v>
      </c>
    </row>
    <row r="34" spans="1:52" x14ac:dyDescent="0.3">
      <c r="A34" s="247" t="s">
        <v>300</v>
      </c>
      <c r="B34" s="238">
        <v>452.25999999999993</v>
      </c>
      <c r="C34" s="238">
        <v>81.52000000000001</v>
      </c>
      <c r="D34" s="238">
        <v>1181.9599999999998</v>
      </c>
      <c r="E34" s="238">
        <v>875.98999999999978</v>
      </c>
      <c r="F34" s="238">
        <v>500.95000000000005</v>
      </c>
      <c r="G34" s="238">
        <v>282.89</v>
      </c>
      <c r="H34" s="238">
        <v>527.24</v>
      </c>
      <c r="I34" s="238">
        <v>8.01</v>
      </c>
      <c r="J34" s="238">
        <v>95.91</v>
      </c>
      <c r="K34" s="238">
        <v>430.75</v>
      </c>
      <c r="L34" s="238">
        <v>200.69</v>
      </c>
      <c r="M34" s="238">
        <v>94.4</v>
      </c>
      <c r="N34" s="238">
        <v>0</v>
      </c>
      <c r="O34" s="238">
        <v>435.34000000000003</v>
      </c>
      <c r="P34" s="238">
        <v>781.46000000000015</v>
      </c>
      <c r="Q34" s="238">
        <v>212.73000000000002</v>
      </c>
      <c r="R34" s="238">
        <v>0</v>
      </c>
      <c r="S34" s="238">
        <v>267.97000000000003</v>
      </c>
      <c r="T34" s="238">
        <v>626.28</v>
      </c>
      <c r="U34" s="238">
        <v>444.94</v>
      </c>
      <c r="V34" s="238">
        <v>0</v>
      </c>
      <c r="W34" s="238">
        <v>215.79</v>
      </c>
      <c r="X34" s="238">
        <v>374.34</v>
      </c>
      <c r="Y34" s="238">
        <v>0</v>
      </c>
      <c r="Z34" s="238">
        <v>445.02000000000004</v>
      </c>
      <c r="AA34" s="238">
        <v>0</v>
      </c>
      <c r="AB34" s="238">
        <v>209</v>
      </c>
      <c r="AC34" s="238">
        <v>0</v>
      </c>
      <c r="AD34" s="238">
        <v>550.06999999999994</v>
      </c>
      <c r="AE34" s="238">
        <v>676.8</v>
      </c>
      <c r="AF34" s="238">
        <v>29.47</v>
      </c>
      <c r="AG34" s="238">
        <v>480.87</v>
      </c>
      <c r="AH34" s="238">
        <v>345.62000000000006</v>
      </c>
      <c r="AI34" s="238">
        <v>955.51999999999987</v>
      </c>
      <c r="AJ34" s="238">
        <v>35.53</v>
      </c>
      <c r="AK34" s="238">
        <v>535.99</v>
      </c>
      <c r="AL34" s="238">
        <v>570.3900000000001</v>
      </c>
      <c r="AM34" s="238">
        <v>25.51</v>
      </c>
      <c r="AN34" s="238">
        <v>10.19</v>
      </c>
      <c r="AO34" s="238">
        <v>159.25</v>
      </c>
      <c r="AP34" s="238">
        <v>206.44000000000003</v>
      </c>
      <c r="AQ34" s="238">
        <v>168.45999999999998</v>
      </c>
      <c r="AR34" s="238">
        <v>44.42</v>
      </c>
      <c r="AS34" s="238">
        <v>249.02360000000002</v>
      </c>
      <c r="AT34" s="238">
        <v>978.20640000000003</v>
      </c>
      <c r="AU34" s="238">
        <v>1338.7564</v>
      </c>
      <c r="AV34" s="238">
        <v>0</v>
      </c>
      <c r="AW34" s="238">
        <v>0</v>
      </c>
      <c r="AX34" s="238">
        <v>0</v>
      </c>
      <c r="AY34" s="238">
        <v>59.25</v>
      </c>
      <c r="AZ34" s="238">
        <v>206.93359999999998</v>
      </c>
    </row>
    <row r="35" spans="1:52" x14ac:dyDescent="0.3">
      <c r="A35" s="247" t="s">
        <v>301</v>
      </c>
      <c r="B35" s="238">
        <v>71.91</v>
      </c>
      <c r="C35" s="238">
        <v>452.25999999999993</v>
      </c>
      <c r="D35" s="238">
        <v>81.52000000000001</v>
      </c>
      <c r="E35" s="238">
        <v>1181.9599999999998</v>
      </c>
      <c r="F35" s="238">
        <v>875.98999999999978</v>
      </c>
      <c r="G35" s="238">
        <v>500.95000000000005</v>
      </c>
      <c r="H35" s="238">
        <v>282.89</v>
      </c>
      <c r="I35" s="238">
        <v>527.24</v>
      </c>
      <c r="J35" s="238">
        <v>8.01</v>
      </c>
      <c r="K35" s="238">
        <v>95.910000000000011</v>
      </c>
      <c r="L35" s="238">
        <v>430.75</v>
      </c>
      <c r="M35" s="238">
        <v>200.69</v>
      </c>
      <c r="N35" s="238">
        <v>94.4</v>
      </c>
      <c r="O35" s="238">
        <v>0</v>
      </c>
      <c r="P35" s="238">
        <v>435.34000000000003</v>
      </c>
      <c r="Q35" s="238">
        <v>781.46000000000015</v>
      </c>
      <c r="R35" s="238">
        <v>212.73</v>
      </c>
      <c r="S35" s="238">
        <v>0</v>
      </c>
      <c r="T35" s="238">
        <v>267.97000000000003</v>
      </c>
      <c r="U35" s="238">
        <v>626.28000000000009</v>
      </c>
      <c r="V35" s="238">
        <v>444.94000000000005</v>
      </c>
      <c r="W35" s="238">
        <v>0</v>
      </c>
      <c r="X35" s="238">
        <v>215.79</v>
      </c>
      <c r="Y35" s="238">
        <v>374.34000000000003</v>
      </c>
      <c r="Z35" s="238">
        <v>0</v>
      </c>
      <c r="AA35" s="238">
        <v>445.02</v>
      </c>
      <c r="AB35" s="238">
        <v>0</v>
      </c>
      <c r="AC35" s="238">
        <v>209</v>
      </c>
      <c r="AD35" s="238">
        <v>0</v>
      </c>
      <c r="AE35" s="238">
        <v>550.06999999999994</v>
      </c>
      <c r="AF35" s="238">
        <v>676.8</v>
      </c>
      <c r="AG35" s="238">
        <v>29.47</v>
      </c>
      <c r="AH35" s="238">
        <v>480.87</v>
      </c>
      <c r="AI35" s="238">
        <v>345.62000000000006</v>
      </c>
      <c r="AJ35" s="238">
        <v>955.51999999999987</v>
      </c>
      <c r="AK35" s="238">
        <v>35.53</v>
      </c>
      <c r="AL35" s="238">
        <v>535.99000000000012</v>
      </c>
      <c r="AM35" s="238">
        <v>570.3900000000001</v>
      </c>
      <c r="AN35" s="238">
        <v>25.51</v>
      </c>
      <c r="AO35" s="238">
        <v>10.19</v>
      </c>
      <c r="AP35" s="238">
        <v>159.25</v>
      </c>
      <c r="AQ35" s="238">
        <v>206.44000000000003</v>
      </c>
      <c r="AR35" s="238">
        <v>168.45999999999998</v>
      </c>
      <c r="AS35" s="238">
        <v>44.42</v>
      </c>
      <c r="AT35" s="238">
        <v>249.02360000000002</v>
      </c>
      <c r="AU35" s="238">
        <v>978.20640000000003</v>
      </c>
      <c r="AV35" s="238">
        <v>1338.7564</v>
      </c>
      <c r="AW35" s="238">
        <v>0</v>
      </c>
      <c r="AX35" s="238">
        <v>0</v>
      </c>
      <c r="AY35" s="238">
        <v>0</v>
      </c>
      <c r="AZ35" s="238">
        <v>59.25</v>
      </c>
    </row>
    <row r="36" spans="1:52" x14ac:dyDescent="0.3">
      <c r="A36" s="247" t="s">
        <v>302</v>
      </c>
      <c r="B36" s="238">
        <v>5.75</v>
      </c>
      <c r="C36" s="238">
        <v>71.91</v>
      </c>
      <c r="D36" s="238">
        <v>452.25999999999993</v>
      </c>
      <c r="E36" s="238">
        <v>81.52000000000001</v>
      </c>
      <c r="F36" s="238">
        <v>1181.9599999999998</v>
      </c>
      <c r="G36" s="238">
        <v>875.98999999999978</v>
      </c>
      <c r="H36" s="238">
        <v>500.95000000000005</v>
      </c>
      <c r="I36" s="238">
        <v>282.89</v>
      </c>
      <c r="J36" s="238">
        <v>527.24</v>
      </c>
      <c r="K36" s="238">
        <v>8.01</v>
      </c>
      <c r="L36" s="238">
        <v>95.910000000000011</v>
      </c>
      <c r="M36" s="238">
        <v>430.75000000000011</v>
      </c>
      <c r="N36" s="238">
        <v>200.69</v>
      </c>
      <c r="O36" s="238">
        <v>94.4</v>
      </c>
      <c r="P36" s="238">
        <v>0</v>
      </c>
      <c r="Q36" s="238">
        <v>435.34</v>
      </c>
      <c r="R36" s="238">
        <v>781.46000000000015</v>
      </c>
      <c r="S36" s="238">
        <v>212.73000000000002</v>
      </c>
      <c r="T36" s="238">
        <v>0</v>
      </c>
      <c r="U36" s="238">
        <v>267.97000000000003</v>
      </c>
      <c r="V36" s="238">
        <v>626.28</v>
      </c>
      <c r="W36" s="238">
        <v>444.94</v>
      </c>
      <c r="X36" s="238">
        <v>0</v>
      </c>
      <c r="Y36" s="238">
        <v>215.79</v>
      </c>
      <c r="Z36" s="238">
        <v>374.34</v>
      </c>
      <c r="AA36" s="238">
        <v>0</v>
      </c>
      <c r="AB36" s="238">
        <v>445.02000000000004</v>
      </c>
      <c r="AC36" s="238">
        <v>0</v>
      </c>
      <c r="AD36" s="238">
        <v>209</v>
      </c>
      <c r="AE36" s="238">
        <v>0</v>
      </c>
      <c r="AF36" s="238">
        <v>550.07000000000005</v>
      </c>
      <c r="AG36" s="238">
        <v>676.80000000000007</v>
      </c>
      <c r="AH36" s="238">
        <v>29.47</v>
      </c>
      <c r="AI36" s="238">
        <v>480.87</v>
      </c>
      <c r="AJ36" s="238">
        <v>345.62000000000006</v>
      </c>
      <c r="AK36" s="238">
        <v>955.52</v>
      </c>
      <c r="AL36" s="238">
        <v>35.53</v>
      </c>
      <c r="AM36" s="238">
        <v>535.99</v>
      </c>
      <c r="AN36" s="238">
        <v>570.3900000000001</v>
      </c>
      <c r="AO36" s="238">
        <v>25.51</v>
      </c>
      <c r="AP36" s="238">
        <v>10.19</v>
      </c>
      <c r="AQ36" s="238">
        <v>159.25</v>
      </c>
      <c r="AR36" s="238">
        <v>206.44</v>
      </c>
      <c r="AS36" s="238">
        <v>168.45999999999998</v>
      </c>
      <c r="AT36" s="238">
        <v>44.42</v>
      </c>
      <c r="AU36" s="238">
        <v>249.02360000000002</v>
      </c>
      <c r="AV36" s="238">
        <v>978.20640000000003</v>
      </c>
      <c r="AW36" s="238">
        <v>1338.7564</v>
      </c>
      <c r="AX36" s="238">
        <v>0</v>
      </c>
      <c r="AY36" s="238">
        <v>0</v>
      </c>
      <c r="AZ36" s="238">
        <v>0</v>
      </c>
    </row>
    <row r="37" spans="1:52" x14ac:dyDescent="0.3">
      <c r="A37" s="247" t="s">
        <v>303</v>
      </c>
      <c r="B37" s="238">
        <v>575.54</v>
      </c>
      <c r="C37" s="238">
        <v>5.75</v>
      </c>
      <c r="D37" s="238">
        <v>71.91</v>
      </c>
      <c r="E37" s="238">
        <v>452.25999999999993</v>
      </c>
      <c r="F37" s="238">
        <v>81.52000000000001</v>
      </c>
      <c r="G37" s="238">
        <v>1181.9599999999998</v>
      </c>
      <c r="H37" s="238">
        <v>875.98999999999978</v>
      </c>
      <c r="I37" s="238">
        <v>500.95000000000005</v>
      </c>
      <c r="J37" s="238">
        <v>282.89</v>
      </c>
      <c r="K37" s="238">
        <v>527.24</v>
      </c>
      <c r="L37" s="238">
        <v>8.01</v>
      </c>
      <c r="M37" s="238">
        <v>95.910000000000011</v>
      </c>
      <c r="N37" s="238">
        <v>430.75000000000011</v>
      </c>
      <c r="O37" s="238">
        <v>200.69</v>
      </c>
      <c r="P37" s="238">
        <v>94.4</v>
      </c>
      <c r="Q37" s="238">
        <v>0</v>
      </c>
      <c r="R37" s="238">
        <v>435.34000000000003</v>
      </c>
      <c r="S37" s="238">
        <v>781.46000000000015</v>
      </c>
      <c r="T37" s="238">
        <v>212.73000000000002</v>
      </c>
      <c r="U37" s="238">
        <v>0</v>
      </c>
      <c r="V37" s="238">
        <v>267.97000000000003</v>
      </c>
      <c r="W37" s="238">
        <v>626.28</v>
      </c>
      <c r="X37" s="238">
        <v>444.94</v>
      </c>
      <c r="Y37" s="238">
        <v>0</v>
      </c>
      <c r="Z37" s="238">
        <v>215.79</v>
      </c>
      <c r="AA37" s="238">
        <v>374.34</v>
      </c>
      <c r="AB37" s="238">
        <v>0</v>
      </c>
      <c r="AC37" s="238">
        <v>445.02000000000004</v>
      </c>
      <c r="AD37" s="238">
        <v>0</v>
      </c>
      <c r="AE37" s="238">
        <v>209</v>
      </c>
      <c r="AF37" s="238">
        <v>0</v>
      </c>
      <c r="AG37" s="238">
        <v>550.06999999999994</v>
      </c>
      <c r="AH37" s="238">
        <v>676.8</v>
      </c>
      <c r="AI37" s="238">
        <v>29.47</v>
      </c>
      <c r="AJ37" s="238">
        <v>480.87</v>
      </c>
      <c r="AK37" s="238">
        <v>345.62000000000006</v>
      </c>
      <c r="AL37" s="238">
        <v>955.51999999999987</v>
      </c>
      <c r="AM37" s="238">
        <v>35.53</v>
      </c>
      <c r="AN37" s="238">
        <v>535.99</v>
      </c>
      <c r="AO37" s="238">
        <v>570.3900000000001</v>
      </c>
      <c r="AP37" s="238">
        <v>25.51</v>
      </c>
      <c r="AQ37" s="238">
        <v>10.19</v>
      </c>
      <c r="AR37" s="238">
        <v>159.25</v>
      </c>
      <c r="AS37" s="238">
        <v>206.44000000000003</v>
      </c>
      <c r="AT37" s="238">
        <v>168.45999999999998</v>
      </c>
      <c r="AU37" s="238">
        <v>44.42</v>
      </c>
      <c r="AV37" s="238">
        <v>249.02360000000002</v>
      </c>
      <c r="AW37" s="238">
        <v>978.20640000000003</v>
      </c>
      <c r="AX37" s="238">
        <v>1338.7564</v>
      </c>
      <c r="AY37" s="238">
        <v>0</v>
      </c>
      <c r="AZ37" s="238">
        <v>0</v>
      </c>
    </row>
    <row r="38" spans="1:52" x14ac:dyDescent="0.3">
      <c r="A38" s="247" t="s">
        <v>304</v>
      </c>
      <c r="B38" s="238">
        <v>69.599999999999994</v>
      </c>
      <c r="C38" s="238">
        <v>575.54</v>
      </c>
      <c r="D38" s="238">
        <v>5.75</v>
      </c>
      <c r="E38" s="238">
        <v>71.91</v>
      </c>
      <c r="F38" s="238">
        <v>452.25999999999993</v>
      </c>
      <c r="G38" s="238">
        <v>81.52000000000001</v>
      </c>
      <c r="H38" s="238">
        <v>1181.9599999999998</v>
      </c>
      <c r="I38" s="238">
        <v>875.98999999999978</v>
      </c>
      <c r="J38" s="238">
        <v>500.95000000000005</v>
      </c>
      <c r="K38" s="238">
        <v>282.89</v>
      </c>
      <c r="L38" s="238">
        <v>527.24</v>
      </c>
      <c r="M38" s="238">
        <v>8.01</v>
      </c>
      <c r="N38" s="238">
        <v>95.910000000000011</v>
      </c>
      <c r="O38" s="238">
        <v>430.75000000000011</v>
      </c>
      <c r="P38" s="238">
        <v>200.69</v>
      </c>
      <c r="Q38" s="238">
        <v>94.4</v>
      </c>
      <c r="R38" s="238">
        <v>0</v>
      </c>
      <c r="S38" s="238">
        <v>435.34000000000003</v>
      </c>
      <c r="T38" s="238">
        <v>781.46000000000015</v>
      </c>
      <c r="U38" s="238">
        <v>212.73000000000002</v>
      </c>
      <c r="V38" s="238">
        <v>0</v>
      </c>
      <c r="W38" s="238">
        <v>267.97000000000003</v>
      </c>
      <c r="X38" s="238">
        <v>626.28</v>
      </c>
      <c r="Y38" s="238">
        <v>444.94</v>
      </c>
      <c r="Z38" s="238">
        <v>0</v>
      </c>
      <c r="AA38" s="238">
        <v>215.79</v>
      </c>
      <c r="AB38" s="238">
        <v>374.34</v>
      </c>
      <c r="AC38" s="238">
        <v>0</v>
      </c>
      <c r="AD38" s="238">
        <v>445.02000000000004</v>
      </c>
      <c r="AE38" s="238">
        <v>0</v>
      </c>
      <c r="AF38" s="238">
        <v>209</v>
      </c>
      <c r="AG38" s="238">
        <v>0</v>
      </c>
      <c r="AH38" s="238">
        <v>550.06999999999994</v>
      </c>
      <c r="AI38" s="238">
        <v>676.8</v>
      </c>
      <c r="AJ38" s="238">
        <v>29.47</v>
      </c>
      <c r="AK38" s="238">
        <v>480.87</v>
      </c>
      <c r="AL38" s="238">
        <v>345.62000000000006</v>
      </c>
      <c r="AM38" s="238">
        <v>955.51999999999987</v>
      </c>
      <c r="AN38" s="238">
        <v>35.53</v>
      </c>
      <c r="AO38" s="238">
        <v>535.99</v>
      </c>
      <c r="AP38" s="238">
        <v>570.3900000000001</v>
      </c>
      <c r="AQ38" s="238">
        <v>25.51</v>
      </c>
      <c r="AR38" s="238">
        <v>10.19</v>
      </c>
      <c r="AS38" s="238">
        <v>159.25</v>
      </c>
      <c r="AT38" s="238">
        <v>206.44000000000003</v>
      </c>
      <c r="AU38" s="238">
        <v>168.45999999999998</v>
      </c>
      <c r="AV38" s="238">
        <v>44.42</v>
      </c>
      <c r="AW38" s="238">
        <v>249.02360000000002</v>
      </c>
      <c r="AX38" s="238">
        <v>978.20640000000003</v>
      </c>
      <c r="AY38" s="238">
        <v>1338.7564</v>
      </c>
      <c r="AZ38" s="238">
        <v>0</v>
      </c>
    </row>
    <row r="39" spans="1:52" x14ac:dyDescent="0.3">
      <c r="A39" s="247" t="s">
        <v>305</v>
      </c>
      <c r="B39" s="238">
        <v>56.480000000000004</v>
      </c>
      <c r="C39" s="238">
        <v>0.78</v>
      </c>
      <c r="D39" s="238">
        <v>575.54</v>
      </c>
      <c r="E39" s="238">
        <v>0</v>
      </c>
      <c r="F39" s="238">
        <v>71.91</v>
      </c>
      <c r="G39" s="238">
        <v>275.91999999999996</v>
      </c>
      <c r="H39" s="238">
        <v>81.52000000000001</v>
      </c>
      <c r="I39" s="238">
        <v>823.2</v>
      </c>
      <c r="J39" s="238">
        <v>199.19</v>
      </c>
      <c r="K39" s="238">
        <v>500.95000000000005</v>
      </c>
      <c r="L39" s="238">
        <v>103.5</v>
      </c>
      <c r="M39" s="238">
        <v>495.01</v>
      </c>
      <c r="N39" s="238">
        <v>8.01</v>
      </c>
      <c r="O39" s="238">
        <v>73.940000000000012</v>
      </c>
      <c r="P39" s="238">
        <v>300.01</v>
      </c>
      <c r="Q39" s="238">
        <v>200.69</v>
      </c>
      <c r="R39" s="238">
        <v>91.17</v>
      </c>
      <c r="S39" s="238">
        <v>0</v>
      </c>
      <c r="T39" s="238">
        <v>435.34000000000003</v>
      </c>
      <c r="U39" s="238">
        <v>781.46000000000015</v>
      </c>
      <c r="V39" s="238">
        <v>212.73000000000002</v>
      </c>
      <c r="W39" s="238">
        <v>0</v>
      </c>
      <c r="X39" s="238">
        <v>267.97000000000003</v>
      </c>
      <c r="Y39" s="238">
        <v>187.09</v>
      </c>
      <c r="Z39" s="238">
        <v>99.063600000000008</v>
      </c>
      <c r="AA39" s="238">
        <v>0</v>
      </c>
      <c r="AB39" s="238">
        <v>215.79</v>
      </c>
      <c r="AC39" s="238">
        <v>374.34</v>
      </c>
      <c r="AD39" s="238">
        <v>0</v>
      </c>
      <c r="AE39" s="238">
        <v>445.02000000000004</v>
      </c>
      <c r="AF39" s="238">
        <v>0</v>
      </c>
      <c r="AG39" s="238">
        <v>209</v>
      </c>
      <c r="AH39" s="238">
        <v>0</v>
      </c>
      <c r="AI39" s="238">
        <v>550.06999999999994</v>
      </c>
      <c r="AJ39" s="238">
        <v>676.8</v>
      </c>
      <c r="AK39" s="238">
        <v>29.47</v>
      </c>
      <c r="AL39" s="238">
        <v>480.87</v>
      </c>
      <c r="AM39" s="238">
        <v>345.62000000000006</v>
      </c>
      <c r="AN39" s="238">
        <v>955.51999999999987</v>
      </c>
      <c r="AO39" s="238">
        <v>35.53</v>
      </c>
      <c r="AP39" s="238">
        <v>535.99</v>
      </c>
      <c r="AQ39" s="238">
        <v>570.3900000000001</v>
      </c>
      <c r="AR39" s="238">
        <v>25.51</v>
      </c>
      <c r="AS39" s="238">
        <v>10.19</v>
      </c>
      <c r="AT39" s="238">
        <v>159.25</v>
      </c>
      <c r="AU39" s="238">
        <v>206.44000000000003</v>
      </c>
      <c r="AV39" s="238">
        <v>168.45999999999998</v>
      </c>
      <c r="AW39" s="238">
        <v>44.42</v>
      </c>
      <c r="AX39" s="238">
        <v>249.02360000000002</v>
      </c>
      <c r="AY39" s="238">
        <v>82.73</v>
      </c>
      <c r="AZ39" s="238">
        <v>170.51</v>
      </c>
    </row>
    <row r="40" spans="1:52" x14ac:dyDescent="0.3">
      <c r="A40" s="247" t="s">
        <v>306</v>
      </c>
      <c r="B40" s="238">
        <v>35.450000000000003</v>
      </c>
      <c r="C40" s="238">
        <v>0</v>
      </c>
      <c r="D40" s="238">
        <v>0.78</v>
      </c>
      <c r="E40" s="238">
        <v>153.85</v>
      </c>
      <c r="F40" s="238">
        <v>0</v>
      </c>
      <c r="G40" s="238">
        <v>71.91</v>
      </c>
      <c r="H40" s="238">
        <v>275.91999999999996</v>
      </c>
      <c r="I40" s="238">
        <v>54.620000000000005</v>
      </c>
      <c r="J40" s="238">
        <v>823.2</v>
      </c>
      <c r="K40" s="238">
        <v>199.19</v>
      </c>
      <c r="L40" s="238">
        <v>475.39000000000004</v>
      </c>
      <c r="M40" s="238">
        <v>28.4</v>
      </c>
      <c r="N40" s="238">
        <v>434.79000000000008</v>
      </c>
      <c r="O40" s="238">
        <v>8.01</v>
      </c>
      <c r="P40" s="238">
        <v>73.940000000000012</v>
      </c>
      <c r="Q40" s="238">
        <v>238.93</v>
      </c>
      <c r="R40" s="238">
        <v>200.69</v>
      </c>
      <c r="S40" s="238">
        <v>91.17</v>
      </c>
      <c r="T40" s="238">
        <v>0</v>
      </c>
      <c r="U40" s="238">
        <v>435.34000000000003</v>
      </c>
      <c r="V40" s="238">
        <v>781.46000000000015</v>
      </c>
      <c r="W40" s="238">
        <v>212.73000000000002</v>
      </c>
      <c r="X40" s="238">
        <v>0</v>
      </c>
      <c r="Y40" s="238">
        <v>53.1</v>
      </c>
      <c r="Z40" s="238">
        <v>59.25</v>
      </c>
      <c r="AA40" s="238">
        <v>99.063600000000008</v>
      </c>
      <c r="AB40" s="238">
        <v>0</v>
      </c>
      <c r="AC40" s="238">
        <v>215.79</v>
      </c>
      <c r="AD40" s="238">
        <v>374.34</v>
      </c>
      <c r="AE40" s="238">
        <v>0</v>
      </c>
      <c r="AF40" s="238">
        <v>445.02000000000004</v>
      </c>
      <c r="AG40" s="238">
        <v>0</v>
      </c>
      <c r="AH40" s="238">
        <v>209</v>
      </c>
      <c r="AI40" s="238">
        <v>0</v>
      </c>
      <c r="AJ40" s="238">
        <v>550.06999999999994</v>
      </c>
      <c r="AK40" s="238">
        <v>676.8</v>
      </c>
      <c r="AL40" s="238">
        <v>29.47</v>
      </c>
      <c r="AM40" s="238">
        <v>480.87</v>
      </c>
      <c r="AN40" s="238">
        <v>345.62000000000006</v>
      </c>
      <c r="AO40" s="238">
        <v>955.51999999999987</v>
      </c>
      <c r="AP40" s="238">
        <v>35.53</v>
      </c>
      <c r="AQ40" s="238">
        <v>535.99</v>
      </c>
      <c r="AR40" s="238">
        <v>570.3900000000001</v>
      </c>
      <c r="AS40" s="238">
        <v>25.51</v>
      </c>
      <c r="AT40" s="238">
        <v>10.19</v>
      </c>
      <c r="AU40" s="238">
        <v>159.25</v>
      </c>
      <c r="AV40" s="238">
        <v>206.44000000000003</v>
      </c>
      <c r="AW40" s="238">
        <v>168.45999999999998</v>
      </c>
      <c r="AX40" s="238">
        <v>44.42</v>
      </c>
      <c r="AY40" s="238">
        <v>249.02360000000002</v>
      </c>
      <c r="AZ40" s="238">
        <v>0</v>
      </c>
    </row>
    <row r="41" spans="1:52" x14ac:dyDescent="0.3">
      <c r="A41" s="247" t="s">
        <v>307</v>
      </c>
      <c r="B41" s="238">
        <v>0</v>
      </c>
      <c r="C41" s="238">
        <v>0</v>
      </c>
      <c r="D41" s="238">
        <v>0</v>
      </c>
      <c r="E41" s="238">
        <v>0.78</v>
      </c>
      <c r="F41" s="238">
        <v>153.85</v>
      </c>
      <c r="G41" s="238">
        <v>0</v>
      </c>
      <c r="H41" s="238">
        <v>71.91</v>
      </c>
      <c r="I41" s="238">
        <v>275.91999999999996</v>
      </c>
      <c r="J41" s="238">
        <v>54.620000000000005</v>
      </c>
      <c r="K41" s="238">
        <v>823.2</v>
      </c>
      <c r="L41" s="238">
        <v>199.19</v>
      </c>
      <c r="M41" s="238">
        <v>475.39000000000004</v>
      </c>
      <c r="N41" s="238">
        <v>28.4</v>
      </c>
      <c r="O41" s="238">
        <v>434.79000000000008</v>
      </c>
      <c r="P41" s="238">
        <v>8.01</v>
      </c>
      <c r="Q41" s="238">
        <v>5.54</v>
      </c>
      <c r="R41" s="238">
        <v>238.93</v>
      </c>
      <c r="S41" s="238">
        <v>200.69</v>
      </c>
      <c r="T41" s="238">
        <v>39.880000000000003</v>
      </c>
      <c r="U41" s="238">
        <v>0</v>
      </c>
      <c r="V41" s="238">
        <v>435.34000000000003</v>
      </c>
      <c r="W41" s="238">
        <v>781.46000000000015</v>
      </c>
      <c r="X41" s="238">
        <v>212.73000000000002</v>
      </c>
      <c r="Y41" s="238">
        <v>0</v>
      </c>
      <c r="Z41" s="238">
        <v>0</v>
      </c>
      <c r="AA41" s="238">
        <v>59.25</v>
      </c>
      <c r="AB41" s="238">
        <v>99.063600000000008</v>
      </c>
      <c r="AC41" s="238">
        <v>0</v>
      </c>
      <c r="AD41" s="238">
        <v>215.79</v>
      </c>
      <c r="AE41" s="238">
        <v>321.67999999999995</v>
      </c>
      <c r="AF41" s="238">
        <v>0</v>
      </c>
      <c r="AG41" s="238">
        <v>445.02000000000004</v>
      </c>
      <c r="AH41" s="238">
        <v>0</v>
      </c>
      <c r="AI41" s="238">
        <v>209</v>
      </c>
      <c r="AJ41" s="238">
        <v>0</v>
      </c>
      <c r="AK41" s="238">
        <v>550.06999999999994</v>
      </c>
      <c r="AL41" s="238">
        <v>676.8</v>
      </c>
      <c r="AM41" s="238">
        <v>29.47</v>
      </c>
      <c r="AN41" s="238">
        <v>480.87</v>
      </c>
      <c r="AO41" s="238">
        <v>345.62000000000006</v>
      </c>
      <c r="AP41" s="238">
        <v>955.51999999999987</v>
      </c>
      <c r="AQ41" s="238">
        <v>35.53</v>
      </c>
      <c r="AR41" s="238">
        <v>535.99</v>
      </c>
      <c r="AS41" s="238">
        <v>570.3900000000001</v>
      </c>
      <c r="AT41" s="238">
        <v>25.51</v>
      </c>
      <c r="AU41" s="238">
        <v>10.19</v>
      </c>
      <c r="AV41" s="238">
        <v>159.25</v>
      </c>
      <c r="AW41" s="238">
        <v>206.44000000000003</v>
      </c>
      <c r="AX41" s="238">
        <v>168.45999999999998</v>
      </c>
      <c r="AY41" s="238">
        <v>0</v>
      </c>
      <c r="AZ41" s="238">
        <v>0</v>
      </c>
    </row>
    <row r="42" spans="1:52" x14ac:dyDescent="0.3">
      <c r="A42" s="247" t="s">
        <v>308</v>
      </c>
      <c r="B42" s="238">
        <v>1.34</v>
      </c>
      <c r="C42" s="238">
        <v>0</v>
      </c>
      <c r="D42" s="238">
        <v>0</v>
      </c>
      <c r="E42" s="238">
        <v>0</v>
      </c>
      <c r="F42" s="238">
        <v>0.78</v>
      </c>
      <c r="G42" s="238">
        <v>121.96999999999998</v>
      </c>
      <c r="H42" s="238">
        <v>0</v>
      </c>
      <c r="I42" s="238">
        <v>29.47</v>
      </c>
      <c r="J42" s="238">
        <v>275.91999999999996</v>
      </c>
      <c r="K42" s="238">
        <v>54.620000000000005</v>
      </c>
      <c r="L42" s="238">
        <v>823.2</v>
      </c>
      <c r="M42" s="238">
        <v>15.52</v>
      </c>
      <c r="N42" s="238">
        <v>413.54</v>
      </c>
      <c r="O42" s="238">
        <v>28.4</v>
      </c>
      <c r="P42" s="238">
        <v>434.79000000000008</v>
      </c>
      <c r="Q42" s="238">
        <v>8.01</v>
      </c>
      <c r="R42" s="238">
        <v>5.54</v>
      </c>
      <c r="S42" s="238">
        <v>236.75</v>
      </c>
      <c r="T42" s="238">
        <v>128.57999999999998</v>
      </c>
      <c r="U42" s="238">
        <v>39.880000000000003</v>
      </c>
      <c r="V42" s="238">
        <v>0</v>
      </c>
      <c r="W42" s="238">
        <v>390.92000000000007</v>
      </c>
      <c r="X42" s="238">
        <v>770.75000000000011</v>
      </c>
      <c r="Y42" s="238">
        <v>123.92</v>
      </c>
      <c r="Z42" s="238">
        <v>0</v>
      </c>
      <c r="AA42" s="238">
        <v>0</v>
      </c>
      <c r="AB42" s="238">
        <v>59.25</v>
      </c>
      <c r="AC42" s="238">
        <v>99.063600000000008</v>
      </c>
      <c r="AD42" s="238">
        <v>0</v>
      </c>
      <c r="AE42" s="238">
        <v>160.57999999999998</v>
      </c>
      <c r="AF42" s="238">
        <v>321.67999999999995</v>
      </c>
      <c r="AG42" s="238">
        <v>0</v>
      </c>
      <c r="AH42" s="238">
        <v>445.02000000000004</v>
      </c>
      <c r="AI42" s="238">
        <v>0</v>
      </c>
      <c r="AJ42" s="238">
        <v>197.64</v>
      </c>
      <c r="AK42" s="238">
        <v>0</v>
      </c>
      <c r="AL42" s="238">
        <v>550.06999999999994</v>
      </c>
      <c r="AM42" s="238">
        <v>676.8</v>
      </c>
      <c r="AN42" s="238">
        <v>29.47</v>
      </c>
      <c r="AO42" s="238">
        <v>480.87</v>
      </c>
      <c r="AP42" s="238">
        <v>345.62000000000006</v>
      </c>
      <c r="AQ42" s="238">
        <v>955.51999999999987</v>
      </c>
      <c r="AR42" s="238">
        <v>35.53</v>
      </c>
      <c r="AS42" s="238">
        <v>535.99</v>
      </c>
      <c r="AT42" s="238">
        <v>570.3900000000001</v>
      </c>
      <c r="AU42" s="238">
        <v>25.51</v>
      </c>
      <c r="AV42" s="238">
        <v>10.19</v>
      </c>
      <c r="AW42" s="238">
        <v>159.25</v>
      </c>
      <c r="AX42" s="238">
        <v>206.44000000000003</v>
      </c>
      <c r="AY42" s="238">
        <v>0</v>
      </c>
      <c r="AZ42" s="238">
        <v>0</v>
      </c>
    </row>
    <row r="43" spans="1:52" x14ac:dyDescent="0.3">
      <c r="A43" s="247" t="s">
        <v>309</v>
      </c>
      <c r="B43" s="238">
        <v>5.14</v>
      </c>
      <c r="C43" s="238">
        <v>1.34</v>
      </c>
      <c r="D43" s="238">
        <v>0</v>
      </c>
      <c r="E43" s="238">
        <v>0</v>
      </c>
      <c r="F43" s="238">
        <v>0</v>
      </c>
      <c r="G43" s="238">
        <v>0</v>
      </c>
      <c r="H43" s="238">
        <v>121.96999999999998</v>
      </c>
      <c r="I43" s="238">
        <v>0</v>
      </c>
      <c r="J43" s="238">
        <v>29.47</v>
      </c>
      <c r="K43" s="238">
        <v>275.91999999999996</v>
      </c>
      <c r="L43" s="238">
        <v>54.620000000000005</v>
      </c>
      <c r="M43" s="238">
        <v>823.2</v>
      </c>
      <c r="N43" s="238">
        <v>5.2700000000000005</v>
      </c>
      <c r="O43" s="238">
        <v>405.25000000000006</v>
      </c>
      <c r="P43" s="238">
        <v>28.4</v>
      </c>
      <c r="Q43" s="238">
        <v>22.28</v>
      </c>
      <c r="R43" s="238">
        <v>8.01</v>
      </c>
      <c r="S43" s="238">
        <v>5.54</v>
      </c>
      <c r="T43" s="238">
        <v>206.44000000000003</v>
      </c>
      <c r="U43" s="238">
        <v>128.57999999999998</v>
      </c>
      <c r="V43" s="238">
        <v>0</v>
      </c>
      <c r="W43" s="238">
        <v>0</v>
      </c>
      <c r="X43" s="238">
        <v>152.60640000000001</v>
      </c>
      <c r="Y43" s="238">
        <v>688.0200000000001</v>
      </c>
      <c r="Z43" s="238">
        <v>0</v>
      </c>
      <c r="AA43" s="238">
        <v>0</v>
      </c>
      <c r="AB43" s="238">
        <v>0</v>
      </c>
      <c r="AC43" s="238">
        <v>59.25</v>
      </c>
      <c r="AD43" s="238">
        <v>99.063600000000008</v>
      </c>
      <c r="AE43" s="238">
        <v>0</v>
      </c>
      <c r="AF43" s="238">
        <v>160.57999999999998</v>
      </c>
      <c r="AG43" s="238">
        <v>321.67999999999995</v>
      </c>
      <c r="AH43" s="238">
        <v>0</v>
      </c>
      <c r="AI43" s="238">
        <v>445.02000000000004</v>
      </c>
      <c r="AJ43" s="238">
        <v>0</v>
      </c>
      <c r="AK43" s="238">
        <v>197.64</v>
      </c>
      <c r="AL43" s="238">
        <v>0</v>
      </c>
      <c r="AM43" s="238">
        <v>550.06999999999994</v>
      </c>
      <c r="AN43" s="238">
        <v>676.8</v>
      </c>
      <c r="AO43" s="238">
        <v>29.47</v>
      </c>
      <c r="AP43" s="238">
        <v>480.87</v>
      </c>
      <c r="AQ43" s="238">
        <v>345.62000000000006</v>
      </c>
      <c r="AR43" s="238">
        <v>955.51999999999987</v>
      </c>
      <c r="AS43" s="238">
        <v>35.53</v>
      </c>
      <c r="AT43" s="238">
        <v>535.99</v>
      </c>
      <c r="AU43" s="238">
        <v>570.3900000000001</v>
      </c>
      <c r="AV43" s="238">
        <v>25.51</v>
      </c>
      <c r="AW43" s="238">
        <v>10.19</v>
      </c>
      <c r="AX43" s="238">
        <v>159.25</v>
      </c>
      <c r="AY43" s="238">
        <v>0</v>
      </c>
      <c r="AZ43" s="238">
        <v>0</v>
      </c>
    </row>
    <row r="44" spans="1:52" x14ac:dyDescent="0.3">
      <c r="A44" s="247" t="s">
        <v>310</v>
      </c>
      <c r="B44" s="238">
        <v>0</v>
      </c>
      <c r="C44" s="238">
        <v>0</v>
      </c>
      <c r="D44" s="238">
        <v>1.34</v>
      </c>
      <c r="E44" s="238">
        <v>0</v>
      </c>
      <c r="F44" s="238">
        <v>0</v>
      </c>
      <c r="G44" s="238">
        <v>0</v>
      </c>
      <c r="H44" s="238">
        <v>0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238">
        <v>0</v>
      </c>
      <c r="O44" s="238">
        <v>0</v>
      </c>
      <c r="P44" s="238">
        <v>0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  <c r="Z44" s="238">
        <v>0</v>
      </c>
      <c r="AA44" s="238">
        <v>0</v>
      </c>
      <c r="AB44" s="238">
        <v>0</v>
      </c>
      <c r="AC44" s="238">
        <v>0</v>
      </c>
      <c r="AD44" s="238">
        <v>0</v>
      </c>
      <c r="AE44" s="238">
        <v>0</v>
      </c>
      <c r="AF44" s="238">
        <v>0</v>
      </c>
      <c r="AG44" s="238">
        <v>0</v>
      </c>
      <c r="AH44" s="238">
        <v>0</v>
      </c>
      <c r="AI44" s="238">
        <v>0</v>
      </c>
      <c r="AJ44" s="238">
        <v>0</v>
      </c>
      <c r="AK44" s="238">
        <v>0</v>
      </c>
      <c r="AL44" s="238">
        <v>0</v>
      </c>
      <c r="AM44" s="238">
        <v>0</v>
      </c>
      <c r="AN44" s="238">
        <v>0</v>
      </c>
      <c r="AO44" s="238">
        <v>0</v>
      </c>
      <c r="AP44" s="238">
        <v>0</v>
      </c>
      <c r="AQ44" s="238">
        <v>0</v>
      </c>
      <c r="AR44" s="238">
        <v>0</v>
      </c>
      <c r="AS44" s="238">
        <v>0</v>
      </c>
      <c r="AT44" s="238">
        <v>0</v>
      </c>
      <c r="AU44" s="238">
        <v>0</v>
      </c>
      <c r="AV44" s="238">
        <v>0</v>
      </c>
      <c r="AW44" s="238">
        <v>0</v>
      </c>
      <c r="AX44" s="238">
        <v>0</v>
      </c>
      <c r="AY44" s="238">
        <v>0</v>
      </c>
      <c r="AZ44" s="238">
        <v>0</v>
      </c>
    </row>
    <row r="45" spans="1:52" x14ac:dyDescent="0.3">
      <c r="A45" s="247" t="s">
        <v>311</v>
      </c>
      <c r="B45" s="238">
        <v>13.07</v>
      </c>
      <c r="C45" s="238">
        <v>0</v>
      </c>
      <c r="D45" s="238">
        <v>0</v>
      </c>
      <c r="E45" s="238">
        <v>0</v>
      </c>
      <c r="F45" s="238">
        <v>0</v>
      </c>
      <c r="G45" s="238">
        <v>0</v>
      </c>
      <c r="H45" s="238">
        <v>0</v>
      </c>
      <c r="I45" s="238">
        <v>0</v>
      </c>
      <c r="J45" s="238">
        <v>0</v>
      </c>
      <c r="K45" s="238">
        <v>0</v>
      </c>
      <c r="L45" s="238">
        <v>0</v>
      </c>
      <c r="M45" s="238">
        <v>0</v>
      </c>
      <c r="N45" s="238">
        <v>0</v>
      </c>
      <c r="O45" s="238">
        <v>0</v>
      </c>
      <c r="P45" s="238">
        <v>0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38">
        <v>0</v>
      </c>
      <c r="AK45" s="238">
        <v>0</v>
      </c>
      <c r="AL45" s="238">
        <v>0</v>
      </c>
      <c r="AM45" s="238">
        <v>0</v>
      </c>
      <c r="AN45" s="238">
        <v>0</v>
      </c>
      <c r="AO45" s="238">
        <v>0</v>
      </c>
      <c r="AP45" s="238">
        <v>0</v>
      </c>
      <c r="AQ45" s="238">
        <v>0</v>
      </c>
      <c r="AR45" s="238">
        <v>0</v>
      </c>
      <c r="AS45" s="238">
        <v>0</v>
      </c>
      <c r="AT45" s="238">
        <v>0</v>
      </c>
      <c r="AU45" s="238">
        <v>0</v>
      </c>
      <c r="AV45" s="238">
        <v>0</v>
      </c>
      <c r="AW45" s="238">
        <v>0</v>
      </c>
      <c r="AX45" s="238">
        <v>0</v>
      </c>
      <c r="AY45" s="238">
        <v>0</v>
      </c>
      <c r="AZ45" s="238">
        <v>0</v>
      </c>
    </row>
    <row r="46" spans="1:52" x14ac:dyDescent="0.3">
      <c r="A46" s="247" t="s">
        <v>312</v>
      </c>
      <c r="B46" s="238">
        <v>16.89</v>
      </c>
      <c r="C46" s="238">
        <v>0</v>
      </c>
      <c r="D46" s="238">
        <v>0</v>
      </c>
      <c r="E46" s="238">
        <v>0</v>
      </c>
      <c r="F46" s="238">
        <v>0</v>
      </c>
      <c r="G46" s="238">
        <v>0</v>
      </c>
      <c r="H46" s="238">
        <v>0</v>
      </c>
      <c r="I46" s="238">
        <v>0</v>
      </c>
      <c r="J46" s="238">
        <v>0</v>
      </c>
      <c r="K46" s="238">
        <v>0</v>
      </c>
      <c r="L46" s="238">
        <v>0</v>
      </c>
      <c r="M46" s="238">
        <v>0</v>
      </c>
      <c r="N46" s="238">
        <v>0</v>
      </c>
      <c r="O46" s="238">
        <v>0</v>
      </c>
      <c r="P46" s="238">
        <v>0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0</v>
      </c>
      <c r="W46" s="238">
        <v>0</v>
      </c>
      <c r="X46" s="238">
        <v>0</v>
      </c>
      <c r="Y46" s="238">
        <v>0</v>
      </c>
      <c r="Z46" s="238">
        <v>0</v>
      </c>
      <c r="AA46" s="238">
        <v>0</v>
      </c>
      <c r="AB46" s="238">
        <v>0</v>
      </c>
      <c r="AC46" s="238">
        <v>0</v>
      </c>
      <c r="AD46" s="238">
        <v>0</v>
      </c>
      <c r="AE46" s="238">
        <v>0</v>
      </c>
      <c r="AF46" s="238">
        <v>0</v>
      </c>
      <c r="AG46" s="238">
        <v>0</v>
      </c>
      <c r="AH46" s="238">
        <v>0</v>
      </c>
      <c r="AI46" s="238">
        <v>0</v>
      </c>
      <c r="AJ46" s="238">
        <v>0</v>
      </c>
      <c r="AK46" s="238">
        <v>0</v>
      </c>
      <c r="AL46" s="238">
        <v>0</v>
      </c>
      <c r="AM46" s="238">
        <v>0</v>
      </c>
      <c r="AN46" s="238">
        <v>0</v>
      </c>
      <c r="AO46" s="238">
        <v>0</v>
      </c>
      <c r="AP46" s="238">
        <v>0</v>
      </c>
      <c r="AQ46" s="238">
        <v>0</v>
      </c>
      <c r="AR46" s="238">
        <v>0</v>
      </c>
      <c r="AS46" s="238">
        <v>0</v>
      </c>
      <c r="AT46" s="238">
        <v>0</v>
      </c>
      <c r="AU46" s="238">
        <v>0</v>
      </c>
      <c r="AV46" s="238">
        <v>0</v>
      </c>
      <c r="AW46" s="238">
        <v>0</v>
      </c>
      <c r="AX46" s="238">
        <v>0</v>
      </c>
      <c r="AY46" s="238">
        <v>0</v>
      </c>
      <c r="AZ46" s="238">
        <v>0</v>
      </c>
    </row>
    <row r="47" spans="1:52" x14ac:dyDescent="0.3">
      <c r="A47" s="247" t="s">
        <v>313</v>
      </c>
      <c r="B47" s="238">
        <v>10.040000000000001</v>
      </c>
      <c r="C47" s="238">
        <v>0</v>
      </c>
      <c r="D47" s="238">
        <v>0</v>
      </c>
      <c r="E47" s="238">
        <v>0</v>
      </c>
      <c r="F47" s="238">
        <v>0</v>
      </c>
      <c r="G47" s="238">
        <v>0</v>
      </c>
      <c r="H47" s="238">
        <v>0</v>
      </c>
      <c r="I47" s="238">
        <v>0</v>
      </c>
      <c r="J47" s="238">
        <v>0</v>
      </c>
      <c r="K47" s="238">
        <v>0</v>
      </c>
      <c r="L47" s="238">
        <v>0</v>
      </c>
      <c r="M47" s="238">
        <v>0</v>
      </c>
      <c r="N47" s="238">
        <v>0</v>
      </c>
      <c r="O47" s="238">
        <v>0</v>
      </c>
      <c r="P47" s="238">
        <v>0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0</v>
      </c>
      <c r="Z47" s="238">
        <v>0</v>
      </c>
      <c r="AA47" s="238">
        <v>0</v>
      </c>
      <c r="AB47" s="238">
        <v>0</v>
      </c>
      <c r="AC47" s="238">
        <v>0</v>
      </c>
      <c r="AD47" s="238">
        <v>0</v>
      </c>
      <c r="AE47" s="238">
        <v>0</v>
      </c>
      <c r="AF47" s="238">
        <v>0</v>
      </c>
      <c r="AG47" s="238">
        <v>0</v>
      </c>
      <c r="AH47" s="238">
        <v>0</v>
      </c>
      <c r="AI47" s="238">
        <v>0</v>
      </c>
      <c r="AJ47" s="238">
        <v>0</v>
      </c>
      <c r="AK47" s="238">
        <v>0</v>
      </c>
      <c r="AL47" s="238">
        <v>0</v>
      </c>
      <c r="AM47" s="238">
        <v>0</v>
      </c>
      <c r="AN47" s="238">
        <v>0</v>
      </c>
      <c r="AO47" s="238">
        <v>0</v>
      </c>
      <c r="AP47" s="238">
        <v>0</v>
      </c>
      <c r="AQ47" s="238">
        <v>0</v>
      </c>
      <c r="AR47" s="238">
        <v>0</v>
      </c>
      <c r="AS47" s="238">
        <v>0</v>
      </c>
      <c r="AT47" s="238">
        <v>0</v>
      </c>
      <c r="AU47" s="238">
        <v>0</v>
      </c>
      <c r="AV47" s="238">
        <v>0</v>
      </c>
      <c r="AW47" s="238">
        <v>0</v>
      </c>
      <c r="AX47" s="238">
        <v>0</v>
      </c>
      <c r="AY47" s="238">
        <v>0</v>
      </c>
      <c r="AZ47" s="238">
        <v>0</v>
      </c>
    </row>
    <row r="48" spans="1:52" x14ac:dyDescent="0.3">
      <c r="A48" s="247" t="s">
        <v>314</v>
      </c>
      <c r="B48" s="238">
        <v>0</v>
      </c>
      <c r="C48" s="238">
        <v>10.040000000000001</v>
      </c>
      <c r="D48" s="238">
        <v>0</v>
      </c>
      <c r="E48" s="238">
        <v>0</v>
      </c>
      <c r="F48" s="238">
        <v>0</v>
      </c>
      <c r="G48" s="238">
        <v>0</v>
      </c>
      <c r="H48" s="238">
        <v>0</v>
      </c>
      <c r="I48" s="238">
        <v>0</v>
      </c>
      <c r="J48" s="238">
        <v>0</v>
      </c>
      <c r="K48" s="238">
        <v>0</v>
      </c>
      <c r="L48" s="238">
        <v>0</v>
      </c>
      <c r="M48" s="238">
        <v>0</v>
      </c>
      <c r="N48" s="238">
        <v>0</v>
      </c>
      <c r="O48" s="238">
        <v>0</v>
      </c>
      <c r="P48" s="238">
        <v>0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0</v>
      </c>
      <c r="Z48" s="238">
        <v>0</v>
      </c>
      <c r="AA48" s="238">
        <v>0</v>
      </c>
      <c r="AB48" s="238">
        <v>0</v>
      </c>
      <c r="AC48" s="238">
        <v>0</v>
      </c>
      <c r="AD48" s="238">
        <v>0</v>
      </c>
      <c r="AE48" s="238">
        <v>0</v>
      </c>
      <c r="AF48" s="238">
        <v>0</v>
      </c>
      <c r="AG48" s="238">
        <v>0</v>
      </c>
      <c r="AH48" s="238">
        <v>0</v>
      </c>
      <c r="AI48" s="238">
        <v>0</v>
      </c>
      <c r="AJ48" s="238">
        <v>0</v>
      </c>
      <c r="AK48" s="238">
        <v>0</v>
      </c>
      <c r="AL48" s="238">
        <v>0</v>
      </c>
      <c r="AM48" s="238">
        <v>0</v>
      </c>
      <c r="AN48" s="238">
        <v>0</v>
      </c>
      <c r="AO48" s="238">
        <v>0</v>
      </c>
      <c r="AP48" s="238">
        <v>0</v>
      </c>
      <c r="AQ48" s="238">
        <v>0</v>
      </c>
      <c r="AR48" s="238">
        <v>0</v>
      </c>
      <c r="AS48" s="238">
        <v>0</v>
      </c>
      <c r="AT48" s="238">
        <v>0</v>
      </c>
      <c r="AU48" s="238">
        <v>0</v>
      </c>
      <c r="AV48" s="238">
        <v>0</v>
      </c>
      <c r="AW48" s="238">
        <v>0</v>
      </c>
      <c r="AX48" s="238">
        <v>0</v>
      </c>
      <c r="AY48" s="238">
        <v>0</v>
      </c>
      <c r="AZ48" s="238">
        <v>0</v>
      </c>
    </row>
    <row r="49" spans="1:52" x14ac:dyDescent="0.3">
      <c r="A49" s="247" t="s">
        <v>315</v>
      </c>
      <c r="B49" s="238">
        <v>3.15</v>
      </c>
      <c r="C49" s="238">
        <v>0</v>
      </c>
      <c r="D49" s="238">
        <v>10.040000000000001</v>
      </c>
      <c r="E49" s="238">
        <v>0</v>
      </c>
      <c r="F49" s="238">
        <v>0</v>
      </c>
      <c r="G49" s="238">
        <v>0</v>
      </c>
      <c r="H49" s="238">
        <v>0</v>
      </c>
      <c r="I49" s="238">
        <v>0</v>
      </c>
      <c r="J49" s="238">
        <v>0</v>
      </c>
      <c r="K49" s="238">
        <v>0</v>
      </c>
      <c r="L49" s="238">
        <v>0</v>
      </c>
      <c r="M49" s="238">
        <v>0</v>
      </c>
      <c r="N49" s="238">
        <v>0</v>
      </c>
      <c r="O49" s="238">
        <v>0</v>
      </c>
      <c r="P49" s="238">
        <v>0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0</v>
      </c>
      <c r="AA49" s="238">
        <v>0</v>
      </c>
      <c r="AB49" s="238">
        <v>0</v>
      </c>
      <c r="AC49" s="238">
        <v>0</v>
      </c>
      <c r="AD49" s="238">
        <v>0</v>
      </c>
      <c r="AE49" s="238">
        <v>0</v>
      </c>
      <c r="AF49" s="238">
        <v>0</v>
      </c>
      <c r="AG49" s="238">
        <v>0</v>
      </c>
      <c r="AH49" s="238">
        <v>0</v>
      </c>
      <c r="AI49" s="238">
        <v>0</v>
      </c>
      <c r="AJ49" s="238">
        <v>0</v>
      </c>
      <c r="AK49" s="238">
        <v>0</v>
      </c>
      <c r="AL49" s="238">
        <v>0</v>
      </c>
      <c r="AM49" s="238">
        <v>0</v>
      </c>
      <c r="AN49" s="238">
        <v>0</v>
      </c>
      <c r="AO49" s="238">
        <v>0</v>
      </c>
      <c r="AP49" s="238">
        <v>0</v>
      </c>
      <c r="AQ49" s="238">
        <v>0</v>
      </c>
      <c r="AR49" s="238">
        <v>0</v>
      </c>
      <c r="AS49" s="238">
        <v>0</v>
      </c>
      <c r="AT49" s="238">
        <v>0</v>
      </c>
      <c r="AU49" s="238">
        <v>0</v>
      </c>
      <c r="AV49" s="238">
        <v>0</v>
      </c>
      <c r="AW49" s="238">
        <v>0</v>
      </c>
      <c r="AX49" s="238">
        <v>0</v>
      </c>
      <c r="AY49" s="238">
        <v>0</v>
      </c>
      <c r="AZ49" s="238">
        <v>0</v>
      </c>
    </row>
    <row r="50" spans="1:52" x14ac:dyDescent="0.3">
      <c r="A50" s="247" t="s">
        <v>316</v>
      </c>
      <c r="B50" s="238">
        <v>0</v>
      </c>
      <c r="C50" s="238">
        <v>3.15</v>
      </c>
      <c r="D50" s="238">
        <v>0</v>
      </c>
      <c r="E50" s="238">
        <v>0</v>
      </c>
      <c r="F50" s="238">
        <v>0</v>
      </c>
      <c r="G50" s="238">
        <v>0</v>
      </c>
      <c r="H50" s="238">
        <v>0</v>
      </c>
      <c r="I50" s="238">
        <v>0</v>
      </c>
      <c r="J50" s="238">
        <v>0</v>
      </c>
      <c r="K50" s="238">
        <v>0</v>
      </c>
      <c r="L50" s="238">
        <v>0</v>
      </c>
      <c r="M50" s="238">
        <v>0</v>
      </c>
      <c r="N50" s="238">
        <v>0</v>
      </c>
      <c r="O50" s="238">
        <v>0</v>
      </c>
      <c r="P50" s="238">
        <v>0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0</v>
      </c>
      <c r="W50" s="238">
        <v>0</v>
      </c>
      <c r="X50" s="238">
        <v>0</v>
      </c>
      <c r="Y50" s="238">
        <v>0</v>
      </c>
      <c r="Z50" s="238">
        <v>0</v>
      </c>
      <c r="AA50" s="238">
        <v>0</v>
      </c>
      <c r="AB50" s="238">
        <v>0</v>
      </c>
      <c r="AC50" s="238">
        <v>0</v>
      </c>
      <c r="AD50" s="238">
        <v>0</v>
      </c>
      <c r="AE50" s="238">
        <v>0</v>
      </c>
      <c r="AF50" s="238">
        <v>0</v>
      </c>
      <c r="AG50" s="238">
        <v>0</v>
      </c>
      <c r="AH50" s="238">
        <v>0</v>
      </c>
      <c r="AI50" s="238">
        <v>0</v>
      </c>
      <c r="AJ50" s="238">
        <v>0</v>
      </c>
      <c r="AK50" s="238">
        <v>0</v>
      </c>
      <c r="AL50" s="238">
        <v>0</v>
      </c>
      <c r="AM50" s="238">
        <v>0</v>
      </c>
      <c r="AN50" s="238">
        <v>0</v>
      </c>
      <c r="AO50" s="238">
        <v>0</v>
      </c>
      <c r="AP50" s="238">
        <v>0</v>
      </c>
      <c r="AQ50" s="238">
        <v>0</v>
      </c>
      <c r="AR50" s="238">
        <v>0</v>
      </c>
      <c r="AS50" s="238">
        <v>0</v>
      </c>
      <c r="AT50" s="238">
        <v>0</v>
      </c>
      <c r="AU50" s="238">
        <v>0</v>
      </c>
      <c r="AV50" s="238">
        <v>0</v>
      </c>
      <c r="AW50" s="238">
        <v>0</v>
      </c>
      <c r="AX50" s="238">
        <v>0</v>
      </c>
      <c r="AY50" s="238">
        <v>0</v>
      </c>
      <c r="AZ50" s="238">
        <v>0</v>
      </c>
    </row>
    <row r="51" spans="1:52" x14ac:dyDescent="0.3">
      <c r="A51" s="247" t="s">
        <v>317</v>
      </c>
      <c r="B51" s="238">
        <v>172.75</v>
      </c>
      <c r="C51" s="238">
        <v>0</v>
      </c>
      <c r="D51" s="238">
        <v>3.15</v>
      </c>
      <c r="E51" s="238">
        <v>0</v>
      </c>
      <c r="F51" s="238">
        <v>0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0</v>
      </c>
      <c r="M51" s="238">
        <v>0</v>
      </c>
      <c r="N51" s="238">
        <v>0</v>
      </c>
      <c r="O51" s="238">
        <v>0</v>
      </c>
      <c r="P51" s="238">
        <v>0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0</v>
      </c>
      <c r="AA51" s="238">
        <v>0</v>
      </c>
      <c r="AB51" s="238">
        <v>0</v>
      </c>
      <c r="AC51" s="238">
        <v>0</v>
      </c>
      <c r="AD51" s="238">
        <v>0</v>
      </c>
      <c r="AE51" s="238">
        <v>0</v>
      </c>
      <c r="AF51" s="238">
        <v>0</v>
      </c>
      <c r="AG51" s="238">
        <v>0</v>
      </c>
      <c r="AH51" s="238">
        <v>0</v>
      </c>
      <c r="AI51" s="238">
        <v>0</v>
      </c>
      <c r="AJ51" s="238">
        <v>0</v>
      </c>
      <c r="AK51" s="238">
        <v>0</v>
      </c>
      <c r="AL51" s="238">
        <v>0</v>
      </c>
      <c r="AM51" s="238">
        <v>0</v>
      </c>
      <c r="AN51" s="238">
        <v>0</v>
      </c>
      <c r="AO51" s="238">
        <v>0</v>
      </c>
      <c r="AP51" s="238">
        <v>0</v>
      </c>
      <c r="AQ51" s="238">
        <v>0</v>
      </c>
      <c r="AR51" s="238">
        <v>0</v>
      </c>
      <c r="AS51" s="238">
        <v>0</v>
      </c>
      <c r="AT51" s="238">
        <v>0</v>
      </c>
      <c r="AU51" s="238">
        <v>0</v>
      </c>
      <c r="AV51" s="238">
        <v>0</v>
      </c>
      <c r="AW51" s="238">
        <v>0</v>
      </c>
      <c r="AX51" s="238">
        <v>0</v>
      </c>
      <c r="AY51" s="238">
        <v>0</v>
      </c>
      <c r="AZ51" s="238">
        <v>0</v>
      </c>
    </row>
    <row r="52" spans="1:52" x14ac:dyDescent="0.3">
      <c r="A52" s="247" t="s">
        <v>318</v>
      </c>
      <c r="B52" s="238">
        <v>0</v>
      </c>
      <c r="C52" s="238">
        <v>0</v>
      </c>
      <c r="D52" s="238">
        <v>0</v>
      </c>
      <c r="E52" s="238">
        <v>0</v>
      </c>
      <c r="F52" s="238">
        <v>0</v>
      </c>
      <c r="G52" s="238">
        <v>0</v>
      </c>
      <c r="H52" s="238">
        <v>0</v>
      </c>
      <c r="I52" s="238">
        <v>0</v>
      </c>
      <c r="J52" s="238">
        <v>0</v>
      </c>
      <c r="K52" s="238">
        <v>0</v>
      </c>
      <c r="L52" s="238">
        <v>0</v>
      </c>
      <c r="M52" s="238">
        <v>0</v>
      </c>
      <c r="N52" s="238">
        <v>0</v>
      </c>
      <c r="O52" s="238">
        <v>0</v>
      </c>
      <c r="P52" s="238">
        <v>0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0</v>
      </c>
      <c r="Z52" s="238">
        <v>0</v>
      </c>
      <c r="AA52" s="238">
        <v>0</v>
      </c>
      <c r="AB52" s="238">
        <v>0</v>
      </c>
      <c r="AC52" s="238">
        <v>0</v>
      </c>
      <c r="AD52" s="238">
        <v>0</v>
      </c>
      <c r="AE52" s="238">
        <v>0</v>
      </c>
      <c r="AF52" s="238">
        <v>0</v>
      </c>
      <c r="AG52" s="238">
        <v>0</v>
      </c>
      <c r="AH52" s="238">
        <v>0</v>
      </c>
      <c r="AI52" s="238">
        <v>0</v>
      </c>
      <c r="AJ52" s="238">
        <v>0</v>
      </c>
      <c r="AK52" s="238">
        <v>0</v>
      </c>
      <c r="AL52" s="238">
        <v>0</v>
      </c>
      <c r="AM52" s="238">
        <v>0</v>
      </c>
      <c r="AN52" s="238">
        <v>0</v>
      </c>
      <c r="AO52" s="238">
        <v>0</v>
      </c>
      <c r="AP52" s="238">
        <v>0</v>
      </c>
      <c r="AQ52" s="238">
        <v>0</v>
      </c>
      <c r="AR52" s="238">
        <v>0</v>
      </c>
      <c r="AS52" s="238">
        <v>0</v>
      </c>
      <c r="AT52" s="238">
        <v>0</v>
      </c>
      <c r="AU52" s="238">
        <v>0</v>
      </c>
      <c r="AV52" s="238">
        <v>0</v>
      </c>
      <c r="AW52" s="238">
        <v>0</v>
      </c>
      <c r="AX52" s="238">
        <v>0</v>
      </c>
      <c r="AY52" s="238">
        <v>0</v>
      </c>
      <c r="AZ52" s="238">
        <v>0</v>
      </c>
    </row>
    <row r="53" spans="1:52" x14ac:dyDescent="0.3">
      <c r="A53" s="247" t="s">
        <v>319</v>
      </c>
      <c r="B53" s="238">
        <v>0</v>
      </c>
      <c r="C53" s="238">
        <v>0</v>
      </c>
      <c r="D53" s="238">
        <v>0</v>
      </c>
      <c r="E53" s="238">
        <v>0</v>
      </c>
      <c r="F53" s="238">
        <v>0</v>
      </c>
      <c r="G53" s="238">
        <v>0</v>
      </c>
      <c r="H53" s="238">
        <v>0</v>
      </c>
      <c r="I53" s="238">
        <v>0</v>
      </c>
      <c r="J53" s="238">
        <v>0</v>
      </c>
      <c r="K53" s="238">
        <v>0</v>
      </c>
      <c r="L53" s="238">
        <v>0</v>
      </c>
      <c r="M53" s="238">
        <v>0</v>
      </c>
      <c r="N53" s="238">
        <v>0</v>
      </c>
      <c r="O53" s="238">
        <v>0</v>
      </c>
      <c r="P53" s="238">
        <v>0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  <c r="Z53" s="238">
        <v>0</v>
      </c>
      <c r="AA53" s="238">
        <v>0</v>
      </c>
      <c r="AB53" s="238">
        <v>0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0</v>
      </c>
      <c r="AJ53" s="238">
        <v>0</v>
      </c>
      <c r="AK53" s="238">
        <v>0</v>
      </c>
      <c r="AL53" s="238">
        <v>0</v>
      </c>
      <c r="AM53" s="238">
        <v>0</v>
      </c>
      <c r="AN53" s="238">
        <v>0</v>
      </c>
      <c r="AO53" s="238">
        <v>0</v>
      </c>
      <c r="AP53" s="238">
        <v>0</v>
      </c>
      <c r="AQ53" s="238">
        <v>0</v>
      </c>
      <c r="AR53" s="238">
        <v>0</v>
      </c>
      <c r="AS53" s="238">
        <v>0</v>
      </c>
      <c r="AT53" s="238">
        <v>0</v>
      </c>
      <c r="AU53" s="238">
        <v>0</v>
      </c>
      <c r="AV53" s="238">
        <v>0</v>
      </c>
      <c r="AW53" s="238">
        <v>0</v>
      </c>
      <c r="AX53" s="238">
        <v>0</v>
      </c>
      <c r="AY53" s="238">
        <v>0</v>
      </c>
      <c r="AZ53" s="238">
        <v>0</v>
      </c>
    </row>
    <row r="54" spans="1:52" x14ac:dyDescent="0.3">
      <c r="A54" s="247" t="s">
        <v>320</v>
      </c>
      <c r="B54" s="238">
        <v>0</v>
      </c>
      <c r="C54" s="238">
        <v>0</v>
      </c>
      <c r="D54" s="238">
        <v>0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238">
        <v>0</v>
      </c>
      <c r="K54" s="238">
        <v>0</v>
      </c>
      <c r="L54" s="238">
        <v>0</v>
      </c>
      <c r="M54" s="238">
        <v>0</v>
      </c>
      <c r="N54" s="238">
        <v>0</v>
      </c>
      <c r="O54" s="238">
        <v>0</v>
      </c>
      <c r="P54" s="238">
        <v>0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0</v>
      </c>
      <c r="Y54" s="238">
        <v>0</v>
      </c>
      <c r="Z54" s="238">
        <v>0</v>
      </c>
      <c r="AA54" s="238">
        <v>0</v>
      </c>
      <c r="AB54" s="238">
        <v>0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0</v>
      </c>
      <c r="AJ54" s="238">
        <v>0</v>
      </c>
      <c r="AK54" s="238">
        <v>0</v>
      </c>
      <c r="AL54" s="238">
        <v>0</v>
      </c>
      <c r="AM54" s="238">
        <v>0</v>
      </c>
      <c r="AN54" s="238">
        <v>0</v>
      </c>
      <c r="AO54" s="238">
        <v>0</v>
      </c>
      <c r="AP54" s="238">
        <v>0</v>
      </c>
      <c r="AQ54" s="238">
        <v>0</v>
      </c>
      <c r="AR54" s="238">
        <v>0</v>
      </c>
      <c r="AS54" s="238">
        <v>0</v>
      </c>
      <c r="AT54" s="238">
        <v>0</v>
      </c>
      <c r="AU54" s="238">
        <v>0</v>
      </c>
      <c r="AV54" s="238">
        <v>0</v>
      </c>
      <c r="AW54" s="238">
        <v>0</v>
      </c>
      <c r="AX54" s="238">
        <v>0</v>
      </c>
      <c r="AY54" s="238">
        <v>0</v>
      </c>
      <c r="AZ54" s="238">
        <v>0</v>
      </c>
    </row>
    <row r="55" spans="1:52" x14ac:dyDescent="0.3">
      <c r="A55" s="247" t="s">
        <v>321</v>
      </c>
      <c r="B55" s="238">
        <v>8.7899999999999991</v>
      </c>
      <c r="C55" s="238">
        <v>3.05</v>
      </c>
      <c r="D55" s="238">
        <v>3.05</v>
      </c>
      <c r="E55" s="238">
        <v>0</v>
      </c>
      <c r="F55" s="238">
        <v>0</v>
      </c>
      <c r="G55" s="238">
        <v>0</v>
      </c>
      <c r="H55" s="238">
        <v>0</v>
      </c>
      <c r="I55" s="238">
        <v>0</v>
      </c>
      <c r="J55" s="238">
        <v>0</v>
      </c>
      <c r="K55" s="238">
        <v>0</v>
      </c>
      <c r="L55" s="238">
        <v>0</v>
      </c>
      <c r="M55" s="238">
        <v>0</v>
      </c>
      <c r="N55" s="238">
        <v>0</v>
      </c>
      <c r="O55" s="238">
        <v>0</v>
      </c>
      <c r="P55" s="238">
        <v>0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0</v>
      </c>
      <c r="Z55" s="238">
        <v>0</v>
      </c>
      <c r="AA55" s="238">
        <v>0</v>
      </c>
      <c r="AB55" s="238">
        <v>0</v>
      </c>
      <c r="AC55" s="238">
        <v>0</v>
      </c>
      <c r="AD55" s="238">
        <v>0</v>
      </c>
      <c r="AE55" s="238">
        <v>0</v>
      </c>
      <c r="AF55" s="238">
        <v>0</v>
      </c>
      <c r="AG55" s="238">
        <v>0</v>
      </c>
      <c r="AH55" s="238">
        <v>0</v>
      </c>
      <c r="AI55" s="238">
        <v>0</v>
      </c>
      <c r="AJ55" s="238">
        <v>0</v>
      </c>
      <c r="AK55" s="238">
        <v>0</v>
      </c>
      <c r="AL55" s="238">
        <v>0</v>
      </c>
      <c r="AM55" s="238">
        <v>0</v>
      </c>
      <c r="AN55" s="238">
        <v>0</v>
      </c>
      <c r="AO55" s="238">
        <v>0</v>
      </c>
      <c r="AP55" s="238">
        <v>0</v>
      </c>
      <c r="AQ55" s="238">
        <v>0</v>
      </c>
      <c r="AR55" s="238">
        <v>0</v>
      </c>
      <c r="AS55" s="238">
        <v>0</v>
      </c>
      <c r="AT55" s="238">
        <v>0</v>
      </c>
      <c r="AU55" s="238">
        <v>0</v>
      </c>
      <c r="AV55" s="238">
        <v>0</v>
      </c>
      <c r="AW55" s="238">
        <v>0</v>
      </c>
      <c r="AX55" s="238">
        <v>0</v>
      </c>
      <c r="AY55" s="238">
        <v>0</v>
      </c>
      <c r="AZ55" s="238">
        <v>0</v>
      </c>
    </row>
    <row r="56" spans="1:52" x14ac:dyDescent="0.3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</row>
    <row r="57" spans="1:52" x14ac:dyDescent="0.3">
      <c r="A57" s="373" t="str">
        <f>CONCATENATE("*Premechantable Plantations defined as ages 1-",'Model Assumptions'!B19-1)</f>
        <v>*Premechantable Plantations defined as ages 1-11</v>
      </c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C7E4-8441-4768-A42E-082316248529}">
  <dimension ref="A1:AZ3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9.1796875" defaultRowHeight="13" x14ac:dyDescent="0.3"/>
  <cols>
    <col min="1" max="1" width="42.7265625" style="18" bestFit="1" customWidth="1"/>
    <col min="2" max="16384" width="9.1796875" style="18"/>
  </cols>
  <sheetData>
    <row r="1" spans="1:52" ht="15.5" x14ac:dyDescent="0.35">
      <c r="A1" s="221" t="s">
        <v>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</row>
    <row r="2" spans="1:52" ht="15.5" x14ac:dyDescent="0.35">
      <c r="A2" s="222" t="s">
        <v>322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</row>
    <row r="3" spans="1:52" ht="15.5" x14ac:dyDescent="0.35">
      <c r="A3" s="222" t="str">
        <f>CONCATENATE('Model Assumptions'!B2, " - ",'Model Assumptions'!B3 )</f>
        <v>IWC - Boot Hill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</row>
    <row r="4" spans="1:52" ht="15.5" x14ac:dyDescent="0.35">
      <c r="A4" s="223" t="str">
        <f>'Model Assumptions'!B5</f>
        <v xml:space="preserve">IWC - Boothill - HSM 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</row>
    <row r="5" spans="1:52" x14ac:dyDescent="0.3">
      <c r="A5" s="224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</row>
    <row r="6" spans="1:52" x14ac:dyDescent="0.3">
      <c r="A6" s="225" t="s">
        <v>83</v>
      </c>
      <c r="B6" s="225" t="str">
        <f>'Finance Report'!B6</f>
        <v>Model Year 0</v>
      </c>
      <c r="C6" s="225">
        <v>2026</v>
      </c>
      <c r="D6" s="225">
        <f t="shared" ref="D6:AI6" si="0">C6+1</f>
        <v>2027</v>
      </c>
      <c r="E6" s="225">
        <f t="shared" si="0"/>
        <v>2028</v>
      </c>
      <c r="F6" s="225">
        <f t="shared" si="0"/>
        <v>2029</v>
      </c>
      <c r="G6" s="225">
        <f t="shared" si="0"/>
        <v>2030</v>
      </c>
      <c r="H6" s="225">
        <f t="shared" si="0"/>
        <v>2031</v>
      </c>
      <c r="I6" s="225">
        <f t="shared" si="0"/>
        <v>2032</v>
      </c>
      <c r="J6" s="225">
        <f t="shared" si="0"/>
        <v>2033</v>
      </c>
      <c r="K6" s="225">
        <f t="shared" si="0"/>
        <v>2034</v>
      </c>
      <c r="L6" s="225">
        <f t="shared" si="0"/>
        <v>2035</v>
      </c>
      <c r="M6" s="225">
        <f t="shared" si="0"/>
        <v>2036</v>
      </c>
      <c r="N6" s="225">
        <f t="shared" si="0"/>
        <v>2037</v>
      </c>
      <c r="O6" s="225">
        <f t="shared" si="0"/>
        <v>2038</v>
      </c>
      <c r="P6" s="225">
        <f t="shared" si="0"/>
        <v>2039</v>
      </c>
      <c r="Q6" s="225">
        <f t="shared" si="0"/>
        <v>2040</v>
      </c>
      <c r="R6" s="225">
        <f t="shared" si="0"/>
        <v>2041</v>
      </c>
      <c r="S6" s="225">
        <f t="shared" si="0"/>
        <v>2042</v>
      </c>
      <c r="T6" s="225">
        <f t="shared" si="0"/>
        <v>2043</v>
      </c>
      <c r="U6" s="225">
        <f t="shared" si="0"/>
        <v>2044</v>
      </c>
      <c r="V6" s="225">
        <f t="shared" si="0"/>
        <v>2045</v>
      </c>
      <c r="W6" s="225">
        <f t="shared" si="0"/>
        <v>2046</v>
      </c>
      <c r="X6" s="225">
        <f t="shared" si="0"/>
        <v>2047</v>
      </c>
      <c r="Y6" s="225">
        <f t="shared" si="0"/>
        <v>2048</v>
      </c>
      <c r="Z6" s="225">
        <f t="shared" si="0"/>
        <v>2049</v>
      </c>
      <c r="AA6" s="225">
        <f t="shared" si="0"/>
        <v>2050</v>
      </c>
      <c r="AB6" s="225">
        <f t="shared" si="0"/>
        <v>2051</v>
      </c>
      <c r="AC6" s="225">
        <f t="shared" si="0"/>
        <v>2052</v>
      </c>
      <c r="AD6" s="225">
        <f t="shared" si="0"/>
        <v>2053</v>
      </c>
      <c r="AE6" s="225">
        <f t="shared" si="0"/>
        <v>2054</v>
      </c>
      <c r="AF6" s="225">
        <f t="shared" si="0"/>
        <v>2055</v>
      </c>
      <c r="AG6" s="225">
        <f t="shared" si="0"/>
        <v>2056</v>
      </c>
      <c r="AH6" s="225">
        <f t="shared" si="0"/>
        <v>2057</v>
      </c>
      <c r="AI6" s="225">
        <f t="shared" si="0"/>
        <v>2058</v>
      </c>
      <c r="AJ6" s="225">
        <f t="shared" ref="AJ6:AZ6" si="1">AI6+1</f>
        <v>2059</v>
      </c>
      <c r="AK6" s="225">
        <f t="shared" si="1"/>
        <v>2060</v>
      </c>
      <c r="AL6" s="225">
        <f t="shared" si="1"/>
        <v>2061</v>
      </c>
      <c r="AM6" s="225">
        <f t="shared" si="1"/>
        <v>2062</v>
      </c>
      <c r="AN6" s="225">
        <f t="shared" si="1"/>
        <v>2063</v>
      </c>
      <c r="AO6" s="225">
        <f t="shared" si="1"/>
        <v>2064</v>
      </c>
      <c r="AP6" s="225">
        <f t="shared" si="1"/>
        <v>2065</v>
      </c>
      <c r="AQ6" s="225">
        <f t="shared" si="1"/>
        <v>2066</v>
      </c>
      <c r="AR6" s="225">
        <f t="shared" si="1"/>
        <v>2067</v>
      </c>
      <c r="AS6" s="225">
        <f t="shared" si="1"/>
        <v>2068</v>
      </c>
      <c r="AT6" s="225">
        <f t="shared" si="1"/>
        <v>2069</v>
      </c>
      <c r="AU6" s="225">
        <f t="shared" si="1"/>
        <v>2070</v>
      </c>
      <c r="AV6" s="225">
        <f t="shared" si="1"/>
        <v>2071</v>
      </c>
      <c r="AW6" s="225">
        <f t="shared" si="1"/>
        <v>2072</v>
      </c>
      <c r="AX6" s="225">
        <f t="shared" si="1"/>
        <v>2073</v>
      </c>
      <c r="AY6" s="225">
        <f t="shared" si="1"/>
        <v>2074</v>
      </c>
      <c r="AZ6" s="225">
        <f t="shared" si="1"/>
        <v>2075</v>
      </c>
    </row>
    <row r="7" spans="1:52" x14ac:dyDescent="0.3">
      <c r="A7" s="226" t="s">
        <v>85</v>
      </c>
      <c r="B7" s="226">
        <v>0</v>
      </c>
      <c r="C7" s="226">
        <v>1</v>
      </c>
      <c r="D7" s="226">
        <f t="shared" ref="D7:AI7" si="2">C7+1</f>
        <v>2</v>
      </c>
      <c r="E7" s="226">
        <f t="shared" si="2"/>
        <v>3</v>
      </c>
      <c r="F7" s="226">
        <f t="shared" si="2"/>
        <v>4</v>
      </c>
      <c r="G7" s="226">
        <f t="shared" si="2"/>
        <v>5</v>
      </c>
      <c r="H7" s="226">
        <f t="shared" si="2"/>
        <v>6</v>
      </c>
      <c r="I7" s="226">
        <f t="shared" si="2"/>
        <v>7</v>
      </c>
      <c r="J7" s="226">
        <f t="shared" si="2"/>
        <v>8</v>
      </c>
      <c r="K7" s="226">
        <f t="shared" si="2"/>
        <v>9</v>
      </c>
      <c r="L7" s="226">
        <f t="shared" si="2"/>
        <v>10</v>
      </c>
      <c r="M7" s="226">
        <f t="shared" si="2"/>
        <v>11</v>
      </c>
      <c r="N7" s="226">
        <f t="shared" si="2"/>
        <v>12</v>
      </c>
      <c r="O7" s="226">
        <f t="shared" si="2"/>
        <v>13</v>
      </c>
      <c r="P7" s="226">
        <f t="shared" si="2"/>
        <v>14</v>
      </c>
      <c r="Q7" s="226">
        <f t="shared" si="2"/>
        <v>15</v>
      </c>
      <c r="R7" s="226">
        <f t="shared" si="2"/>
        <v>16</v>
      </c>
      <c r="S7" s="226">
        <f t="shared" si="2"/>
        <v>17</v>
      </c>
      <c r="T7" s="226">
        <f t="shared" si="2"/>
        <v>18</v>
      </c>
      <c r="U7" s="226">
        <f t="shared" si="2"/>
        <v>19</v>
      </c>
      <c r="V7" s="226">
        <f t="shared" si="2"/>
        <v>20</v>
      </c>
      <c r="W7" s="226">
        <f t="shared" si="2"/>
        <v>21</v>
      </c>
      <c r="X7" s="226">
        <f t="shared" si="2"/>
        <v>22</v>
      </c>
      <c r="Y7" s="226">
        <f t="shared" si="2"/>
        <v>23</v>
      </c>
      <c r="Z7" s="226">
        <f t="shared" si="2"/>
        <v>24</v>
      </c>
      <c r="AA7" s="226">
        <f t="shared" si="2"/>
        <v>25</v>
      </c>
      <c r="AB7" s="226">
        <f t="shared" si="2"/>
        <v>26</v>
      </c>
      <c r="AC7" s="226">
        <f t="shared" si="2"/>
        <v>27</v>
      </c>
      <c r="AD7" s="226">
        <f t="shared" si="2"/>
        <v>28</v>
      </c>
      <c r="AE7" s="226">
        <f t="shared" si="2"/>
        <v>29</v>
      </c>
      <c r="AF7" s="226">
        <f t="shared" si="2"/>
        <v>30</v>
      </c>
      <c r="AG7" s="226">
        <f t="shared" si="2"/>
        <v>31</v>
      </c>
      <c r="AH7" s="226">
        <f t="shared" si="2"/>
        <v>32</v>
      </c>
      <c r="AI7" s="226">
        <f t="shared" si="2"/>
        <v>33</v>
      </c>
      <c r="AJ7" s="226">
        <f t="shared" ref="AJ7:AZ7" si="3">AI7+1</f>
        <v>34</v>
      </c>
      <c r="AK7" s="226">
        <f t="shared" si="3"/>
        <v>35</v>
      </c>
      <c r="AL7" s="226">
        <f t="shared" si="3"/>
        <v>36</v>
      </c>
      <c r="AM7" s="226">
        <f t="shared" si="3"/>
        <v>37</v>
      </c>
      <c r="AN7" s="226">
        <f t="shared" si="3"/>
        <v>38</v>
      </c>
      <c r="AO7" s="226">
        <f t="shared" si="3"/>
        <v>39</v>
      </c>
      <c r="AP7" s="226">
        <f t="shared" si="3"/>
        <v>40</v>
      </c>
      <c r="AQ7" s="226">
        <f t="shared" si="3"/>
        <v>41</v>
      </c>
      <c r="AR7" s="226">
        <f t="shared" si="3"/>
        <v>42</v>
      </c>
      <c r="AS7" s="226">
        <f t="shared" si="3"/>
        <v>43</v>
      </c>
      <c r="AT7" s="226">
        <f t="shared" si="3"/>
        <v>44</v>
      </c>
      <c r="AU7" s="226">
        <f t="shared" si="3"/>
        <v>45</v>
      </c>
      <c r="AV7" s="226">
        <f t="shared" si="3"/>
        <v>46</v>
      </c>
      <c r="AW7" s="226">
        <f t="shared" si="3"/>
        <v>47</v>
      </c>
      <c r="AX7" s="226">
        <f t="shared" si="3"/>
        <v>48</v>
      </c>
      <c r="AY7" s="226">
        <f t="shared" si="3"/>
        <v>49</v>
      </c>
      <c r="AZ7" s="226">
        <f t="shared" si="3"/>
        <v>50</v>
      </c>
    </row>
    <row r="8" spans="1:52" x14ac:dyDescent="0.3">
      <c r="A8" s="22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</row>
    <row r="9" spans="1:52" x14ac:dyDescent="0.3">
      <c r="A9" s="227" t="s">
        <v>86</v>
      </c>
      <c r="B9" s="228">
        <v>12404.890000000005</v>
      </c>
      <c r="C9" s="228">
        <v>12404.89</v>
      </c>
      <c r="D9" s="228">
        <v>12404.89</v>
      </c>
      <c r="E9" s="228">
        <v>12404.889999999996</v>
      </c>
      <c r="F9" s="228">
        <v>12404.890000000001</v>
      </c>
      <c r="G9" s="228">
        <v>12404.890000000003</v>
      </c>
      <c r="H9" s="228">
        <v>12404.890000000003</v>
      </c>
      <c r="I9" s="228">
        <v>12404.890000000005</v>
      </c>
      <c r="J9" s="228">
        <v>12404.890000000014</v>
      </c>
      <c r="K9" s="228">
        <v>12404.89000000001</v>
      </c>
      <c r="L9" s="228">
        <v>12404.89000000001</v>
      </c>
      <c r="M9" s="228">
        <v>12404.890000000007</v>
      </c>
      <c r="N9" s="228">
        <v>12404.89000000001</v>
      </c>
      <c r="O9" s="228">
        <v>12404.89000000001</v>
      </c>
      <c r="P9" s="228">
        <v>12404.890000000007</v>
      </c>
      <c r="Q9" s="228">
        <v>12404.890000000009</v>
      </c>
      <c r="R9" s="228">
        <v>12404.890000000007</v>
      </c>
      <c r="S9" s="228">
        <v>12404.890000000009</v>
      </c>
      <c r="T9" s="228">
        <v>12404.890000000005</v>
      </c>
      <c r="U9" s="228">
        <v>12404.890000000003</v>
      </c>
      <c r="V9" s="228">
        <v>12404.890000000003</v>
      </c>
      <c r="W9" s="228">
        <v>12404.890000000005</v>
      </c>
      <c r="X9" s="228">
        <v>12404.890000000005</v>
      </c>
      <c r="Y9" s="228">
        <v>12404.890000000001</v>
      </c>
      <c r="Z9" s="228">
        <v>12404.890000000007</v>
      </c>
      <c r="AA9" s="228">
        <v>12404.890000000007</v>
      </c>
      <c r="AB9" s="228">
        <v>12404.890000000005</v>
      </c>
      <c r="AC9" s="228">
        <v>12404.890000000005</v>
      </c>
      <c r="AD9" s="228">
        <v>12404.890000000007</v>
      </c>
      <c r="AE9" s="228">
        <v>12404.890000000007</v>
      </c>
      <c r="AF9" s="228">
        <v>12404.890000000009</v>
      </c>
      <c r="AG9" s="228">
        <v>12404.890000000009</v>
      </c>
      <c r="AH9" s="228">
        <v>12404.89000000001</v>
      </c>
      <c r="AI9" s="228">
        <v>12404.89000000001</v>
      </c>
      <c r="AJ9" s="228">
        <v>12404.890000000009</v>
      </c>
      <c r="AK9" s="228">
        <v>12404.890000000009</v>
      </c>
      <c r="AL9" s="228">
        <v>12404.890000000014</v>
      </c>
      <c r="AM9" s="228">
        <v>12404.890000000012</v>
      </c>
      <c r="AN9" s="228">
        <v>12404.890000000012</v>
      </c>
      <c r="AO9" s="228">
        <v>12404.89000000001</v>
      </c>
      <c r="AP9" s="228">
        <v>12404.890000000007</v>
      </c>
      <c r="AQ9" s="228">
        <v>12404.890000000007</v>
      </c>
      <c r="AR9" s="228">
        <v>12404.890000000009</v>
      </c>
      <c r="AS9" s="228">
        <v>12404.890000000005</v>
      </c>
      <c r="AT9" s="228">
        <v>12404.890000000009</v>
      </c>
      <c r="AU9" s="228">
        <v>12404.89000000001</v>
      </c>
      <c r="AV9" s="228">
        <v>12404.890000000014</v>
      </c>
      <c r="AW9" s="228">
        <v>12404.890000000009</v>
      </c>
      <c r="AX9" s="228">
        <v>12404.890000000009</v>
      </c>
      <c r="AY9" s="228">
        <v>12404.89000000001</v>
      </c>
      <c r="AZ9" s="228">
        <v>12404.890000000001</v>
      </c>
    </row>
    <row r="10" spans="1:52" x14ac:dyDescent="0.3">
      <c r="A10" s="227" t="s">
        <v>87</v>
      </c>
      <c r="B10" s="228">
        <v>8762.9799999999977</v>
      </c>
      <c r="C10" s="228">
        <v>8762.9800000000032</v>
      </c>
      <c r="D10" s="228">
        <v>8762.9800000000032</v>
      </c>
      <c r="E10" s="228">
        <v>8762.9800000000068</v>
      </c>
      <c r="F10" s="228">
        <v>8762.9800000000105</v>
      </c>
      <c r="G10" s="228">
        <v>8762.9800000000087</v>
      </c>
      <c r="H10" s="228">
        <v>8762.9800000000068</v>
      </c>
      <c r="I10" s="228">
        <v>8762.9800000000087</v>
      </c>
      <c r="J10" s="228">
        <v>8762.9800000000014</v>
      </c>
      <c r="K10" s="228">
        <v>8762.9800000000014</v>
      </c>
      <c r="L10" s="228">
        <v>8762.9799999999977</v>
      </c>
      <c r="M10" s="228">
        <v>8762.98</v>
      </c>
      <c r="N10" s="228">
        <v>8762.9800000000014</v>
      </c>
      <c r="O10" s="228">
        <v>8762.98</v>
      </c>
      <c r="P10" s="228">
        <v>8762.9800000000032</v>
      </c>
      <c r="Q10" s="228">
        <v>8762.9800000000014</v>
      </c>
      <c r="R10" s="228">
        <v>8762.9800000000014</v>
      </c>
      <c r="S10" s="228">
        <v>8762.9800000000032</v>
      </c>
      <c r="T10" s="228">
        <v>8762.9800000000014</v>
      </c>
      <c r="U10" s="228">
        <v>8762.9799999999977</v>
      </c>
      <c r="V10" s="228">
        <v>8762.9799999999977</v>
      </c>
      <c r="W10" s="228">
        <v>8762.9799999999977</v>
      </c>
      <c r="X10" s="228">
        <v>8762.9799999999977</v>
      </c>
      <c r="Y10" s="228">
        <v>8762.9800000000014</v>
      </c>
      <c r="Z10" s="228">
        <v>8762.9799999999959</v>
      </c>
      <c r="AA10" s="228">
        <v>8762.9799999999959</v>
      </c>
      <c r="AB10" s="228">
        <v>8762.9799999999959</v>
      </c>
      <c r="AC10" s="228">
        <v>8762.9799999999977</v>
      </c>
      <c r="AD10" s="228">
        <v>8762.9799999999977</v>
      </c>
      <c r="AE10" s="228">
        <v>8762.9800000000014</v>
      </c>
      <c r="AF10" s="228">
        <v>8762.9800000000068</v>
      </c>
      <c r="AG10" s="228">
        <v>8762.9800000000014</v>
      </c>
      <c r="AH10" s="228">
        <v>8762.9800000000014</v>
      </c>
      <c r="AI10" s="228">
        <v>8762.98</v>
      </c>
      <c r="AJ10" s="228">
        <v>8762.9799999999977</v>
      </c>
      <c r="AK10" s="228">
        <v>8762.9799999999959</v>
      </c>
      <c r="AL10" s="228">
        <v>8762.9799999999977</v>
      </c>
      <c r="AM10" s="228">
        <v>8762.9799999999977</v>
      </c>
      <c r="AN10" s="228">
        <v>8762.9799999999977</v>
      </c>
      <c r="AO10" s="228">
        <v>8762.9799999999977</v>
      </c>
      <c r="AP10" s="228">
        <v>8762.9799999999959</v>
      </c>
      <c r="AQ10" s="228">
        <v>8762.9799999999977</v>
      </c>
      <c r="AR10" s="228">
        <v>8762.9799999999977</v>
      </c>
      <c r="AS10" s="228">
        <v>8762.9799999999977</v>
      </c>
      <c r="AT10" s="228">
        <v>8762.9799999999977</v>
      </c>
      <c r="AU10" s="228">
        <v>8762.9799999999977</v>
      </c>
      <c r="AV10" s="228">
        <v>8762.9799999999977</v>
      </c>
      <c r="AW10" s="228">
        <v>8762.9800000000014</v>
      </c>
      <c r="AX10" s="228">
        <v>8762.9800000000032</v>
      </c>
      <c r="AY10" s="228">
        <v>8762.98</v>
      </c>
      <c r="AZ10" s="228">
        <v>8762.9799999999959</v>
      </c>
    </row>
    <row r="11" spans="1:52" x14ac:dyDescent="0.3">
      <c r="A11" s="227" t="s">
        <v>88</v>
      </c>
      <c r="B11" s="228">
        <v>611.16999999999985</v>
      </c>
      <c r="C11" s="228">
        <v>611.16999999999985</v>
      </c>
      <c r="D11" s="228">
        <v>611.16999999999985</v>
      </c>
      <c r="E11" s="228">
        <v>611.16999999999985</v>
      </c>
      <c r="F11" s="228">
        <v>611.16999999999985</v>
      </c>
      <c r="G11" s="228">
        <v>611.16999999999985</v>
      </c>
      <c r="H11" s="228">
        <v>611.16999999999985</v>
      </c>
      <c r="I11" s="228">
        <v>611.16999999999985</v>
      </c>
      <c r="J11" s="228">
        <v>611.16999999999985</v>
      </c>
      <c r="K11" s="228">
        <v>611.16999999999996</v>
      </c>
      <c r="L11" s="228">
        <v>611.16999999999996</v>
      </c>
      <c r="M11" s="228">
        <v>611.16999999999996</v>
      </c>
      <c r="N11" s="228">
        <v>611.16999999999996</v>
      </c>
      <c r="O11" s="228">
        <v>611.16999999999996</v>
      </c>
      <c r="P11" s="228">
        <v>611.16999999999996</v>
      </c>
      <c r="Q11" s="228">
        <v>611.16999999999996</v>
      </c>
      <c r="R11" s="228">
        <v>611.16999999999996</v>
      </c>
      <c r="S11" s="228">
        <v>611.16999999999996</v>
      </c>
      <c r="T11" s="228">
        <v>611.16999999999996</v>
      </c>
      <c r="U11" s="228">
        <v>611.16999999999996</v>
      </c>
      <c r="V11" s="228">
        <v>611.16999999999996</v>
      </c>
      <c r="W11" s="228">
        <v>611.16999999999996</v>
      </c>
      <c r="X11" s="228">
        <v>611.16999999999996</v>
      </c>
      <c r="Y11" s="228">
        <v>611.16999999999996</v>
      </c>
      <c r="Z11" s="228">
        <v>611.16999999999996</v>
      </c>
      <c r="AA11" s="228">
        <v>611.16999999999996</v>
      </c>
      <c r="AB11" s="228">
        <v>611.16999999999996</v>
      </c>
      <c r="AC11" s="228">
        <v>611.16999999999996</v>
      </c>
      <c r="AD11" s="228">
        <v>611.16999999999996</v>
      </c>
      <c r="AE11" s="228">
        <v>611.16999999999996</v>
      </c>
      <c r="AF11" s="228">
        <v>611.16999999999996</v>
      </c>
      <c r="AG11" s="228">
        <v>611.16999999999996</v>
      </c>
      <c r="AH11" s="228">
        <v>611.16999999999996</v>
      </c>
      <c r="AI11" s="228">
        <v>611.16999999999996</v>
      </c>
      <c r="AJ11" s="228">
        <v>611.16999999999985</v>
      </c>
      <c r="AK11" s="228">
        <v>611.16999999999985</v>
      </c>
      <c r="AL11" s="228">
        <v>611.16999999999985</v>
      </c>
      <c r="AM11" s="228">
        <v>611.16999999999985</v>
      </c>
      <c r="AN11" s="228">
        <v>611.16999999999985</v>
      </c>
      <c r="AO11" s="228">
        <v>611.16999999999985</v>
      </c>
      <c r="AP11" s="228">
        <v>611.16999999999985</v>
      </c>
      <c r="AQ11" s="228">
        <v>611.16999999999985</v>
      </c>
      <c r="AR11" s="228">
        <v>611.16999999999985</v>
      </c>
      <c r="AS11" s="228">
        <v>611.16999999999985</v>
      </c>
      <c r="AT11" s="228">
        <v>611.16999999999985</v>
      </c>
      <c r="AU11" s="228">
        <v>611.16999999999985</v>
      </c>
      <c r="AV11" s="228">
        <v>611.16999999999985</v>
      </c>
      <c r="AW11" s="228">
        <v>611.16999999999985</v>
      </c>
      <c r="AX11" s="228">
        <v>611.16999999999985</v>
      </c>
      <c r="AY11" s="228">
        <v>611.16999999999985</v>
      </c>
      <c r="AZ11" s="228">
        <v>611.16999999999985</v>
      </c>
    </row>
    <row r="12" spans="1:52" x14ac:dyDescent="0.3">
      <c r="A12" s="227" t="s">
        <v>89</v>
      </c>
      <c r="B12" s="228">
        <v>3030.7400000000011</v>
      </c>
      <c r="C12" s="228">
        <v>3030.7400000000011</v>
      </c>
      <c r="D12" s="228">
        <v>3030.7400000000011</v>
      </c>
      <c r="E12" s="228">
        <v>3030.7400000000011</v>
      </c>
      <c r="F12" s="228">
        <v>3030.7400000000011</v>
      </c>
      <c r="G12" s="228">
        <v>3030.7400000000011</v>
      </c>
      <c r="H12" s="228">
        <v>3030.7400000000011</v>
      </c>
      <c r="I12" s="228">
        <v>3030.7400000000016</v>
      </c>
      <c r="J12" s="228">
        <v>3030.7400000000016</v>
      </c>
      <c r="K12" s="228">
        <v>3030.7400000000016</v>
      </c>
      <c r="L12" s="228">
        <v>3030.7400000000016</v>
      </c>
      <c r="M12" s="228">
        <v>3030.7400000000016</v>
      </c>
      <c r="N12" s="228">
        <v>3030.7400000000016</v>
      </c>
      <c r="O12" s="228">
        <v>3030.7400000000016</v>
      </c>
      <c r="P12" s="228">
        <v>3030.7400000000016</v>
      </c>
      <c r="Q12" s="228">
        <v>3030.7400000000016</v>
      </c>
      <c r="R12" s="228">
        <v>3030.7400000000016</v>
      </c>
      <c r="S12" s="228">
        <v>3030.7400000000016</v>
      </c>
      <c r="T12" s="228">
        <v>3030.7400000000016</v>
      </c>
      <c r="U12" s="228">
        <v>3030.7400000000016</v>
      </c>
      <c r="V12" s="228">
        <v>3030.7400000000021</v>
      </c>
      <c r="W12" s="228">
        <v>3030.7400000000021</v>
      </c>
      <c r="X12" s="228">
        <v>3030.7400000000021</v>
      </c>
      <c r="Y12" s="228">
        <v>3030.7400000000021</v>
      </c>
      <c r="Z12" s="228">
        <v>3030.7400000000021</v>
      </c>
      <c r="AA12" s="228">
        <v>3030.7400000000021</v>
      </c>
      <c r="AB12" s="228">
        <v>3030.7400000000021</v>
      </c>
      <c r="AC12" s="228">
        <v>3030.7400000000021</v>
      </c>
      <c r="AD12" s="228">
        <v>3030.7400000000021</v>
      </c>
      <c r="AE12" s="228">
        <v>3030.7400000000021</v>
      </c>
      <c r="AF12" s="228">
        <v>3030.7400000000021</v>
      </c>
      <c r="AG12" s="228">
        <v>3030.7400000000021</v>
      </c>
      <c r="AH12" s="228">
        <v>3030.7400000000021</v>
      </c>
      <c r="AI12" s="228">
        <v>3030.7400000000021</v>
      </c>
      <c r="AJ12" s="228">
        <v>3030.7400000000021</v>
      </c>
      <c r="AK12" s="228">
        <v>3030.7400000000021</v>
      </c>
      <c r="AL12" s="228">
        <v>3030.7400000000021</v>
      </c>
      <c r="AM12" s="228">
        <v>3030.7400000000021</v>
      </c>
      <c r="AN12" s="228">
        <v>3030.7400000000021</v>
      </c>
      <c r="AO12" s="228">
        <v>3030.7400000000021</v>
      </c>
      <c r="AP12" s="228">
        <v>3030.7400000000021</v>
      </c>
      <c r="AQ12" s="228">
        <v>3030.7400000000021</v>
      </c>
      <c r="AR12" s="228">
        <v>3030.7400000000016</v>
      </c>
      <c r="AS12" s="228">
        <v>3030.7400000000016</v>
      </c>
      <c r="AT12" s="228">
        <v>3030.7400000000016</v>
      </c>
      <c r="AU12" s="228">
        <v>3030.7400000000016</v>
      </c>
      <c r="AV12" s="228">
        <v>3030.7400000000016</v>
      </c>
      <c r="AW12" s="228">
        <v>3030.7400000000016</v>
      </c>
      <c r="AX12" s="228">
        <v>3030.7400000000016</v>
      </c>
      <c r="AY12" s="228">
        <v>3030.7400000000016</v>
      </c>
      <c r="AZ12" s="228">
        <v>3030.7400000000016</v>
      </c>
    </row>
    <row r="13" spans="1:52" x14ac:dyDescent="0.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</row>
    <row r="14" spans="1:52" x14ac:dyDescent="0.3">
      <c r="A14" s="227" t="s">
        <v>323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</row>
    <row r="15" spans="1:52" x14ac:dyDescent="0.3">
      <c r="A15" s="233" t="s">
        <v>324</v>
      </c>
      <c r="B15" s="250">
        <v>0</v>
      </c>
      <c r="C15" s="250">
        <v>376.62</v>
      </c>
      <c r="D15" s="250">
        <v>0</v>
      </c>
      <c r="E15" s="250">
        <v>453.92040000000003</v>
      </c>
      <c r="F15" s="250">
        <v>0</v>
      </c>
      <c r="G15" s="250">
        <v>213.18</v>
      </c>
      <c r="H15" s="250">
        <v>0</v>
      </c>
      <c r="I15" s="250">
        <v>561.07140000000004</v>
      </c>
      <c r="J15" s="250">
        <v>690.33600000000001</v>
      </c>
      <c r="K15" s="250">
        <v>30.0594</v>
      </c>
      <c r="L15" s="250">
        <v>490.48739999999998</v>
      </c>
      <c r="M15" s="250">
        <v>352.53240000000005</v>
      </c>
      <c r="N15" s="250">
        <v>974.63040000000001</v>
      </c>
      <c r="O15" s="250">
        <v>36.240600000000001</v>
      </c>
      <c r="P15" s="250">
        <v>546.70979999999997</v>
      </c>
      <c r="Q15" s="250">
        <v>573.47</v>
      </c>
      <c r="R15" s="250">
        <v>25.51</v>
      </c>
      <c r="S15" s="250">
        <v>10.19</v>
      </c>
      <c r="T15" s="250">
        <v>159.25</v>
      </c>
      <c r="U15" s="250">
        <v>206.44000000000003</v>
      </c>
      <c r="V15" s="250">
        <v>171.82919999999999</v>
      </c>
      <c r="W15" s="250">
        <v>45.308399999999999</v>
      </c>
      <c r="X15" s="250">
        <v>254.00407200000001</v>
      </c>
      <c r="Y15" s="250">
        <v>985.57832799999983</v>
      </c>
      <c r="Z15" s="250">
        <v>1338.7564000000002</v>
      </c>
      <c r="AA15" s="250">
        <v>0</v>
      </c>
      <c r="AB15" s="250">
        <v>0</v>
      </c>
      <c r="AC15" s="250">
        <v>0</v>
      </c>
      <c r="AD15" s="250">
        <v>59.25</v>
      </c>
      <c r="AE15" s="250">
        <v>206.93359999999998</v>
      </c>
      <c r="AF15" s="250">
        <v>0</v>
      </c>
      <c r="AG15" s="250">
        <v>160.58000000000001</v>
      </c>
      <c r="AH15" s="250">
        <v>321.68</v>
      </c>
      <c r="AI15" s="250">
        <v>0</v>
      </c>
      <c r="AJ15" s="250">
        <v>457.40679999999998</v>
      </c>
      <c r="AK15" s="250">
        <v>0</v>
      </c>
      <c r="AL15" s="250">
        <v>201.51319999999998</v>
      </c>
      <c r="AM15" s="250">
        <v>0</v>
      </c>
      <c r="AN15" s="250">
        <v>561.07139999999993</v>
      </c>
      <c r="AO15" s="250">
        <v>683.87900000000002</v>
      </c>
      <c r="AP15" s="250">
        <v>29.47</v>
      </c>
      <c r="AQ15" s="250">
        <v>480.87</v>
      </c>
      <c r="AR15" s="250">
        <v>352.53239999999994</v>
      </c>
      <c r="AS15" s="250">
        <v>973.14499999999987</v>
      </c>
      <c r="AT15" s="250">
        <v>35.53</v>
      </c>
      <c r="AU15" s="250">
        <v>535.99</v>
      </c>
      <c r="AV15" s="250">
        <v>577.30240000000003</v>
      </c>
      <c r="AW15" s="250">
        <v>26.020200000000003</v>
      </c>
      <c r="AX15" s="250">
        <v>10.393799999999999</v>
      </c>
      <c r="AY15" s="250">
        <v>1500</v>
      </c>
      <c r="AZ15" s="250">
        <v>1500</v>
      </c>
    </row>
    <row r="16" spans="1:52" x14ac:dyDescent="0.3">
      <c r="A16" s="374" t="s">
        <v>325</v>
      </c>
      <c r="B16" s="250">
        <v>0</v>
      </c>
      <c r="C16" s="250">
        <v>374.34</v>
      </c>
      <c r="D16" s="250">
        <v>0</v>
      </c>
      <c r="E16" s="250">
        <v>445.02000000000004</v>
      </c>
      <c r="F16" s="250">
        <v>0</v>
      </c>
      <c r="G16" s="250">
        <v>209</v>
      </c>
      <c r="H16" s="250">
        <v>0</v>
      </c>
      <c r="I16" s="250">
        <v>550.06999999999994</v>
      </c>
      <c r="J16" s="250">
        <v>676.80000000000007</v>
      </c>
      <c r="K16" s="250">
        <v>29.47</v>
      </c>
      <c r="L16" s="250">
        <v>480.87</v>
      </c>
      <c r="M16" s="250">
        <v>345.62000000000006</v>
      </c>
      <c r="N16" s="250">
        <v>955.52</v>
      </c>
      <c r="O16" s="250">
        <v>35.53</v>
      </c>
      <c r="P16" s="250">
        <v>535.99</v>
      </c>
      <c r="Q16" s="250">
        <v>570.39</v>
      </c>
      <c r="R16" s="250">
        <v>25.51</v>
      </c>
      <c r="S16" s="250">
        <v>10.19</v>
      </c>
      <c r="T16" s="250">
        <v>159.25</v>
      </c>
      <c r="U16" s="250">
        <v>206.44000000000003</v>
      </c>
      <c r="V16" s="250">
        <v>168.45999999999998</v>
      </c>
      <c r="W16" s="250">
        <v>44.42</v>
      </c>
      <c r="X16" s="250">
        <v>249.02360000000002</v>
      </c>
      <c r="Y16" s="250">
        <v>978.2063999999998</v>
      </c>
      <c r="Z16" s="250">
        <v>1338.7564000000002</v>
      </c>
      <c r="AA16" s="250">
        <v>0</v>
      </c>
      <c r="AB16" s="250">
        <v>0</v>
      </c>
      <c r="AC16" s="250">
        <v>0</v>
      </c>
      <c r="AD16" s="250">
        <v>59.25</v>
      </c>
      <c r="AE16" s="250">
        <v>206.93359999999998</v>
      </c>
      <c r="AF16" s="250">
        <v>0</v>
      </c>
      <c r="AG16" s="250">
        <v>160.58000000000001</v>
      </c>
      <c r="AH16" s="250">
        <v>321.68</v>
      </c>
      <c r="AI16" s="250">
        <v>0</v>
      </c>
      <c r="AJ16" s="250">
        <v>456.37999999999994</v>
      </c>
      <c r="AK16" s="250">
        <v>0</v>
      </c>
      <c r="AL16" s="250">
        <v>197.64</v>
      </c>
      <c r="AM16" s="250">
        <v>0</v>
      </c>
      <c r="AN16" s="250">
        <v>550.06999999999994</v>
      </c>
      <c r="AO16" s="250">
        <v>676.80000000000007</v>
      </c>
      <c r="AP16" s="250">
        <v>29.47</v>
      </c>
      <c r="AQ16" s="250">
        <v>480.87</v>
      </c>
      <c r="AR16" s="250">
        <v>345.61999999999995</v>
      </c>
      <c r="AS16" s="250">
        <v>955.51999999999987</v>
      </c>
      <c r="AT16" s="250">
        <v>35.53</v>
      </c>
      <c r="AU16" s="250">
        <v>535.99</v>
      </c>
      <c r="AV16" s="250">
        <v>570.39</v>
      </c>
      <c r="AW16" s="250">
        <v>25.51</v>
      </c>
      <c r="AX16" s="250">
        <v>10.19</v>
      </c>
      <c r="AY16" s="250">
        <v>1474.0463999999997</v>
      </c>
      <c r="AZ16" s="250">
        <v>1500</v>
      </c>
    </row>
    <row r="17" spans="1:52" x14ac:dyDescent="0.3">
      <c r="A17" s="374" t="s">
        <v>326</v>
      </c>
      <c r="B17" s="250">
        <v>0</v>
      </c>
      <c r="C17" s="250">
        <v>2.2800000000000002</v>
      </c>
      <c r="D17" s="250">
        <v>0</v>
      </c>
      <c r="E17" s="250">
        <v>8.9003999999999994</v>
      </c>
      <c r="F17" s="250">
        <v>0</v>
      </c>
      <c r="G17" s="250">
        <v>4.18</v>
      </c>
      <c r="H17" s="250">
        <v>0</v>
      </c>
      <c r="I17" s="250">
        <v>11.0014</v>
      </c>
      <c r="J17" s="250">
        <v>13.536</v>
      </c>
      <c r="K17" s="250">
        <v>0.58940000000000003</v>
      </c>
      <c r="L17" s="250">
        <v>9.6173999999999999</v>
      </c>
      <c r="M17" s="250">
        <v>6.9123999999999999</v>
      </c>
      <c r="N17" s="250">
        <v>19.110399999999998</v>
      </c>
      <c r="O17" s="250">
        <v>0.71060000000000001</v>
      </c>
      <c r="P17" s="250">
        <v>10.719800000000001</v>
      </c>
      <c r="Q17" s="250">
        <v>3.08</v>
      </c>
      <c r="R17" s="250">
        <v>0</v>
      </c>
      <c r="S17" s="250">
        <v>0</v>
      </c>
      <c r="T17" s="250">
        <v>0</v>
      </c>
      <c r="U17" s="250">
        <v>0</v>
      </c>
      <c r="V17" s="250">
        <v>3.3692000000000002</v>
      </c>
      <c r="W17" s="250">
        <v>0.88839999999999997</v>
      </c>
      <c r="X17" s="250">
        <v>4.9804719999999998</v>
      </c>
      <c r="Y17" s="250">
        <v>7.3719280000000005</v>
      </c>
      <c r="Z17" s="250">
        <v>0</v>
      </c>
      <c r="AA17" s="250">
        <v>0</v>
      </c>
      <c r="AB17" s="250">
        <v>0</v>
      </c>
      <c r="AC17" s="250">
        <v>0</v>
      </c>
      <c r="AD17" s="250">
        <v>0</v>
      </c>
      <c r="AE17" s="250">
        <v>0</v>
      </c>
      <c r="AF17" s="250">
        <v>0</v>
      </c>
      <c r="AG17" s="250">
        <v>0</v>
      </c>
      <c r="AH17" s="250">
        <v>0</v>
      </c>
      <c r="AI17" s="250">
        <v>0</v>
      </c>
      <c r="AJ17" s="250">
        <v>1.0268000000000002</v>
      </c>
      <c r="AK17" s="250">
        <v>0</v>
      </c>
      <c r="AL17" s="250">
        <v>3.8732000000000002</v>
      </c>
      <c r="AM17" s="250">
        <v>0</v>
      </c>
      <c r="AN17" s="250">
        <v>11.0014</v>
      </c>
      <c r="AO17" s="250">
        <v>7.0789999999999997</v>
      </c>
      <c r="AP17" s="250">
        <v>0</v>
      </c>
      <c r="AQ17" s="250">
        <v>0</v>
      </c>
      <c r="AR17" s="250">
        <v>6.9123999999999999</v>
      </c>
      <c r="AS17" s="250">
        <v>17.625</v>
      </c>
      <c r="AT17" s="250">
        <v>0</v>
      </c>
      <c r="AU17" s="250">
        <v>0</v>
      </c>
      <c r="AV17" s="250">
        <v>6.9123999999999999</v>
      </c>
      <c r="AW17" s="250">
        <v>0.51019999999999999</v>
      </c>
      <c r="AX17" s="250">
        <v>0.20380000000000001</v>
      </c>
      <c r="AY17" s="250">
        <v>25.953600000000002</v>
      </c>
      <c r="AZ17" s="250">
        <v>0</v>
      </c>
    </row>
    <row r="18" spans="1:52" x14ac:dyDescent="0.3">
      <c r="A18" s="233" t="s">
        <v>327</v>
      </c>
      <c r="B18" s="268">
        <v>0</v>
      </c>
      <c r="C18" s="268">
        <v>543.33999999999992</v>
      </c>
      <c r="D18" s="268">
        <v>193.34000000000003</v>
      </c>
      <c r="E18" s="268">
        <v>95.91</v>
      </c>
      <c r="F18" s="268">
        <v>430.75</v>
      </c>
      <c r="G18" s="268">
        <v>200.69</v>
      </c>
      <c r="H18" s="268">
        <v>0</v>
      </c>
      <c r="I18" s="268">
        <v>0</v>
      </c>
      <c r="J18" s="268">
        <v>435.34000000000003</v>
      </c>
      <c r="K18" s="268">
        <v>781.46</v>
      </c>
      <c r="L18" s="268">
        <v>212.73000000000002</v>
      </c>
      <c r="M18" s="268">
        <v>0</v>
      </c>
      <c r="N18" s="268">
        <v>267.97000000000003</v>
      </c>
      <c r="O18" s="268">
        <v>626.28</v>
      </c>
      <c r="P18" s="268">
        <v>444.94</v>
      </c>
      <c r="Q18" s="268">
        <v>0</v>
      </c>
      <c r="R18" s="268">
        <v>215.79</v>
      </c>
      <c r="S18" s="268">
        <v>372.95</v>
      </c>
      <c r="T18" s="268">
        <v>1.3900000000000001</v>
      </c>
      <c r="U18" s="268">
        <v>445.02</v>
      </c>
      <c r="V18" s="268">
        <v>0</v>
      </c>
      <c r="W18" s="268">
        <v>209</v>
      </c>
      <c r="X18" s="268">
        <v>0</v>
      </c>
      <c r="Y18" s="268">
        <v>550.06999999999994</v>
      </c>
      <c r="Z18" s="268">
        <v>676.8</v>
      </c>
      <c r="AA18" s="268">
        <v>29.47</v>
      </c>
      <c r="AB18" s="268">
        <v>480.87</v>
      </c>
      <c r="AC18" s="268">
        <v>345.61999999999995</v>
      </c>
      <c r="AD18" s="268">
        <v>955.51999999999987</v>
      </c>
      <c r="AE18" s="268">
        <v>35.53</v>
      </c>
      <c r="AF18" s="268">
        <v>535.99</v>
      </c>
      <c r="AG18" s="268">
        <v>570.39</v>
      </c>
      <c r="AH18" s="268">
        <v>25.51</v>
      </c>
      <c r="AI18" s="268">
        <v>10.19</v>
      </c>
      <c r="AJ18" s="268">
        <v>159.25</v>
      </c>
      <c r="AK18" s="268">
        <v>206.44</v>
      </c>
      <c r="AL18" s="268">
        <v>168.45999999999998</v>
      </c>
      <c r="AM18" s="268">
        <v>44.42</v>
      </c>
      <c r="AN18" s="268">
        <v>249.02360000000002</v>
      </c>
      <c r="AO18" s="268">
        <v>978.20639999999992</v>
      </c>
      <c r="AP18" s="268">
        <v>1168.2464</v>
      </c>
      <c r="AQ18" s="268">
        <v>170.51</v>
      </c>
      <c r="AR18" s="268">
        <v>0</v>
      </c>
      <c r="AS18" s="268">
        <v>0</v>
      </c>
      <c r="AT18" s="268">
        <v>59.25</v>
      </c>
      <c r="AU18" s="268">
        <v>206.93360000000001</v>
      </c>
      <c r="AV18" s="268">
        <v>0</v>
      </c>
      <c r="AW18" s="268">
        <v>160.58000000000001</v>
      </c>
      <c r="AX18" s="268">
        <v>320.28999999999996</v>
      </c>
      <c r="AY18" s="268">
        <v>1.3900000000000001</v>
      </c>
      <c r="AZ18" s="268">
        <v>456.38</v>
      </c>
    </row>
    <row r="19" spans="1:52" x14ac:dyDescent="0.3">
      <c r="A19" s="233" t="s">
        <v>328</v>
      </c>
      <c r="B19" s="243">
        <v>0</v>
      </c>
      <c r="C19" s="243">
        <v>0</v>
      </c>
      <c r="D19" s="243">
        <v>0</v>
      </c>
      <c r="E19" s="243">
        <v>149.35000000000002</v>
      </c>
      <c r="F19" s="243">
        <v>146.05000000000001</v>
      </c>
      <c r="G19" s="243">
        <v>7.84</v>
      </c>
      <c r="H19" s="243">
        <v>119.68</v>
      </c>
      <c r="I19" s="243">
        <v>84.15</v>
      </c>
      <c r="J19" s="243">
        <v>353.64</v>
      </c>
      <c r="K19" s="243">
        <v>5.54</v>
      </c>
      <c r="L19" s="243">
        <v>0</v>
      </c>
      <c r="M19" s="243">
        <v>107.12000000000002</v>
      </c>
      <c r="N19" s="243">
        <v>0</v>
      </c>
      <c r="O19" s="243">
        <v>0</v>
      </c>
      <c r="P19" s="243">
        <v>346.64</v>
      </c>
      <c r="Q19" s="243">
        <v>355.81</v>
      </c>
      <c r="R19" s="243">
        <v>568.19000000000005</v>
      </c>
      <c r="S19" s="243">
        <v>70.08</v>
      </c>
      <c r="T19" s="243">
        <v>53.1</v>
      </c>
      <c r="U19" s="243">
        <v>330.49640000000005</v>
      </c>
      <c r="V19" s="243">
        <v>101.86359999999999</v>
      </c>
      <c r="W19" s="243">
        <v>111.66</v>
      </c>
      <c r="X19" s="243">
        <v>0</v>
      </c>
      <c r="Y19" s="243">
        <v>90.55</v>
      </c>
      <c r="Z19" s="243">
        <v>83.27</v>
      </c>
      <c r="AA19" s="243">
        <v>221.87</v>
      </c>
      <c r="AB19" s="243">
        <v>183.28</v>
      </c>
      <c r="AC19" s="243">
        <v>0</v>
      </c>
      <c r="AD19" s="243">
        <v>43.24</v>
      </c>
      <c r="AE19" s="243">
        <v>9.51</v>
      </c>
      <c r="AF19" s="243">
        <v>545.34</v>
      </c>
      <c r="AG19" s="243">
        <v>672.0200000000001</v>
      </c>
      <c r="AH19" s="243">
        <v>0</v>
      </c>
      <c r="AI19" s="243">
        <v>204.95</v>
      </c>
      <c r="AJ19" s="243">
        <v>367.42999999999995</v>
      </c>
      <c r="AK19" s="243">
        <v>652.1099999999999</v>
      </c>
      <c r="AL19" s="243">
        <v>42.080000000000005</v>
      </c>
      <c r="AM19" s="243">
        <v>292.87</v>
      </c>
      <c r="AN19" s="243">
        <v>501.99</v>
      </c>
      <c r="AO19" s="243">
        <v>5.41</v>
      </c>
      <c r="AP19" s="243">
        <v>128.94</v>
      </c>
      <c r="AQ19" s="243">
        <v>30.310000000000002</v>
      </c>
      <c r="AR19" s="243">
        <v>206.44</v>
      </c>
      <c r="AS19" s="243">
        <v>151.88</v>
      </c>
      <c r="AT19" s="243">
        <v>113.03</v>
      </c>
      <c r="AU19" s="243">
        <v>450.63000000000005</v>
      </c>
      <c r="AV19" s="243">
        <v>0</v>
      </c>
      <c r="AW19" s="243">
        <v>0</v>
      </c>
      <c r="AX19" s="243">
        <v>0</v>
      </c>
      <c r="AY19" s="243">
        <v>0</v>
      </c>
      <c r="AZ19" s="243">
        <v>266.18359999999996</v>
      </c>
    </row>
    <row r="20" spans="1:52" x14ac:dyDescent="0.3">
      <c r="A20" s="233" t="s">
        <v>329</v>
      </c>
      <c r="B20" s="250">
        <v>0</v>
      </c>
      <c r="C20" s="250">
        <v>0</v>
      </c>
      <c r="D20" s="250">
        <v>0</v>
      </c>
      <c r="E20" s="250">
        <v>0</v>
      </c>
      <c r="F20" s="250">
        <v>0</v>
      </c>
      <c r="G20" s="250">
        <v>0</v>
      </c>
      <c r="H20" s="250">
        <v>0</v>
      </c>
      <c r="I20" s="250">
        <v>0</v>
      </c>
      <c r="J20" s="250">
        <v>0</v>
      </c>
      <c r="K20" s="250">
        <v>0</v>
      </c>
      <c r="L20" s="250">
        <v>0</v>
      </c>
      <c r="M20" s="250">
        <v>0</v>
      </c>
      <c r="N20" s="250">
        <v>0</v>
      </c>
      <c r="O20" s="250">
        <v>0</v>
      </c>
      <c r="P20" s="250">
        <v>0</v>
      </c>
      <c r="Q20" s="250">
        <v>0</v>
      </c>
      <c r="R20" s="250">
        <v>0</v>
      </c>
      <c r="S20" s="250">
        <v>0</v>
      </c>
      <c r="T20" s="250">
        <v>0</v>
      </c>
      <c r="U20" s="250">
        <v>0</v>
      </c>
      <c r="V20" s="250">
        <v>0</v>
      </c>
      <c r="W20" s="250">
        <v>0</v>
      </c>
      <c r="X20" s="250">
        <v>0</v>
      </c>
      <c r="Y20" s="250">
        <v>0</v>
      </c>
      <c r="Z20" s="250">
        <v>0</v>
      </c>
      <c r="AA20" s="250">
        <v>0</v>
      </c>
      <c r="AB20" s="250">
        <v>0</v>
      </c>
      <c r="AC20" s="250">
        <v>0</v>
      </c>
      <c r="AD20" s="250">
        <v>0</v>
      </c>
      <c r="AE20" s="250">
        <v>0</v>
      </c>
      <c r="AF20" s="250">
        <v>0</v>
      </c>
      <c r="AG20" s="250">
        <v>0</v>
      </c>
      <c r="AH20" s="250">
        <v>0</v>
      </c>
      <c r="AI20" s="250">
        <v>0</v>
      </c>
      <c r="AJ20" s="250">
        <v>0</v>
      </c>
      <c r="AK20" s="250">
        <v>0</v>
      </c>
      <c r="AL20" s="250">
        <v>0</v>
      </c>
      <c r="AM20" s="250">
        <v>0</v>
      </c>
      <c r="AN20" s="250">
        <v>0</v>
      </c>
      <c r="AO20" s="250">
        <v>0</v>
      </c>
      <c r="AP20" s="250">
        <v>0</v>
      </c>
      <c r="AQ20" s="250">
        <v>0</v>
      </c>
      <c r="AR20" s="250">
        <v>0</v>
      </c>
      <c r="AS20" s="250">
        <v>0</v>
      </c>
      <c r="AT20" s="250">
        <v>0</v>
      </c>
      <c r="AU20" s="250">
        <v>0</v>
      </c>
      <c r="AV20" s="250">
        <v>0</v>
      </c>
      <c r="AW20" s="250">
        <v>0</v>
      </c>
      <c r="AX20" s="250">
        <v>0</v>
      </c>
      <c r="AY20" s="250">
        <v>0</v>
      </c>
      <c r="AZ20" s="250">
        <v>0</v>
      </c>
    </row>
    <row r="21" spans="1:52" x14ac:dyDescent="0.3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  <c r="AX21" s="224"/>
      <c r="AY21" s="224"/>
      <c r="AZ21" s="224"/>
    </row>
    <row r="22" spans="1:52" s="24" customFormat="1" x14ac:dyDescent="0.3">
      <c r="A22" s="375" t="s">
        <v>330</v>
      </c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4"/>
      <c r="AU22" s="224"/>
      <c r="AV22" s="224"/>
      <c r="AW22" s="224"/>
      <c r="AX22" s="224"/>
      <c r="AY22" s="224"/>
      <c r="AZ22" s="224"/>
    </row>
    <row r="23" spans="1:52" s="48" customFormat="1" x14ac:dyDescent="0.3">
      <c r="A23" s="265" t="s">
        <v>331</v>
      </c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</row>
    <row r="24" spans="1:52" s="48" customFormat="1" x14ac:dyDescent="0.3">
      <c r="A24" s="251" t="s">
        <v>332</v>
      </c>
      <c r="B24" s="245">
        <v>0</v>
      </c>
      <c r="C24" s="245">
        <v>0</v>
      </c>
      <c r="D24" s="245">
        <v>0</v>
      </c>
      <c r="E24" s="245">
        <v>0</v>
      </c>
      <c r="F24" s="245">
        <v>0</v>
      </c>
      <c r="G24" s="245">
        <v>0</v>
      </c>
      <c r="H24" s="245">
        <v>0</v>
      </c>
      <c r="I24" s="245">
        <v>0</v>
      </c>
      <c r="J24" s="245">
        <v>0</v>
      </c>
      <c r="K24" s="245">
        <v>0</v>
      </c>
      <c r="L24" s="245">
        <v>0</v>
      </c>
      <c r="M24" s="245">
        <v>0</v>
      </c>
      <c r="N24" s="245">
        <v>0</v>
      </c>
      <c r="O24" s="245">
        <v>0</v>
      </c>
      <c r="P24" s="245">
        <v>0</v>
      </c>
      <c r="Q24" s="245">
        <v>0</v>
      </c>
      <c r="R24" s="245">
        <v>0</v>
      </c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0</v>
      </c>
      <c r="Z24" s="245">
        <v>0</v>
      </c>
      <c r="AA24" s="245">
        <v>0</v>
      </c>
      <c r="AB24" s="245">
        <v>0</v>
      </c>
      <c r="AC24" s="245">
        <v>0</v>
      </c>
      <c r="AD24" s="245">
        <v>0</v>
      </c>
      <c r="AE24" s="245">
        <v>0</v>
      </c>
      <c r="AF24" s="245">
        <v>0</v>
      </c>
      <c r="AG24" s="245">
        <v>0</v>
      </c>
      <c r="AH24" s="245">
        <v>0</v>
      </c>
      <c r="AI24" s="245">
        <v>0</v>
      </c>
      <c r="AJ24" s="245">
        <v>0</v>
      </c>
      <c r="AK24" s="245">
        <v>0</v>
      </c>
      <c r="AL24" s="245">
        <v>0</v>
      </c>
      <c r="AM24" s="245">
        <v>0</v>
      </c>
      <c r="AN24" s="245">
        <v>0</v>
      </c>
      <c r="AO24" s="245">
        <v>0</v>
      </c>
      <c r="AP24" s="245">
        <v>0</v>
      </c>
      <c r="AQ24" s="245">
        <v>0</v>
      </c>
      <c r="AR24" s="245">
        <v>0</v>
      </c>
      <c r="AS24" s="245">
        <v>0</v>
      </c>
      <c r="AT24" s="245">
        <v>0</v>
      </c>
      <c r="AU24" s="245">
        <v>0</v>
      </c>
      <c r="AV24" s="245">
        <v>0</v>
      </c>
      <c r="AW24" s="245">
        <v>0</v>
      </c>
      <c r="AX24" s="245">
        <v>0</v>
      </c>
      <c r="AY24" s="245">
        <v>0</v>
      </c>
      <c r="AZ24" s="245">
        <v>0</v>
      </c>
    </row>
    <row r="25" spans="1:52" s="48" customFormat="1" x14ac:dyDescent="0.3">
      <c r="A25" s="251" t="s">
        <v>333</v>
      </c>
      <c r="B25" s="245">
        <v>0</v>
      </c>
      <c r="C25" s="245">
        <v>215.79</v>
      </c>
      <c r="D25" s="245">
        <v>374.34</v>
      </c>
      <c r="E25" s="245">
        <v>0</v>
      </c>
      <c r="F25" s="245">
        <v>445.02</v>
      </c>
      <c r="G25" s="245">
        <v>0</v>
      </c>
      <c r="H25" s="245">
        <v>209</v>
      </c>
      <c r="I25" s="245">
        <v>0</v>
      </c>
      <c r="J25" s="245">
        <v>550.06999999999994</v>
      </c>
      <c r="K25" s="245">
        <v>676.8</v>
      </c>
      <c r="L25" s="245">
        <v>29.47</v>
      </c>
      <c r="M25" s="245">
        <v>480.87</v>
      </c>
      <c r="N25" s="245">
        <v>345.61999999999995</v>
      </c>
      <c r="O25" s="245">
        <v>955.51999999999987</v>
      </c>
      <c r="P25" s="245">
        <v>35.53</v>
      </c>
      <c r="Q25" s="245">
        <v>535.99</v>
      </c>
      <c r="R25" s="245">
        <v>570.39</v>
      </c>
      <c r="S25" s="245">
        <v>25.51</v>
      </c>
      <c r="T25" s="245">
        <v>10.19</v>
      </c>
      <c r="U25" s="245">
        <v>159.25</v>
      </c>
      <c r="V25" s="245">
        <v>206.44</v>
      </c>
      <c r="W25" s="245">
        <v>168.45999999999998</v>
      </c>
      <c r="X25" s="245">
        <v>44.42</v>
      </c>
      <c r="Y25" s="245">
        <v>249.02360000000002</v>
      </c>
      <c r="Z25" s="245">
        <v>978.20639999999992</v>
      </c>
      <c r="AA25" s="245">
        <v>1338.7564</v>
      </c>
      <c r="AB25" s="245">
        <v>0</v>
      </c>
      <c r="AC25" s="245">
        <v>0</v>
      </c>
      <c r="AD25" s="245">
        <v>0</v>
      </c>
      <c r="AE25" s="245">
        <v>59.25</v>
      </c>
      <c r="AF25" s="245">
        <v>206.93360000000001</v>
      </c>
      <c r="AG25" s="245">
        <v>0</v>
      </c>
      <c r="AH25" s="245">
        <v>160.58000000000001</v>
      </c>
      <c r="AI25" s="245">
        <v>321.68</v>
      </c>
      <c r="AJ25" s="245">
        <v>0</v>
      </c>
      <c r="AK25" s="245">
        <v>456.38</v>
      </c>
      <c r="AL25" s="245">
        <v>0</v>
      </c>
      <c r="AM25" s="245">
        <v>197.64</v>
      </c>
      <c r="AN25" s="245">
        <v>0</v>
      </c>
      <c r="AO25" s="245">
        <v>550.06999999999994</v>
      </c>
      <c r="AP25" s="245">
        <v>676.80000000000007</v>
      </c>
      <c r="AQ25" s="245">
        <v>29.47</v>
      </c>
      <c r="AR25" s="245">
        <v>480.87</v>
      </c>
      <c r="AS25" s="245">
        <v>345.61999999999995</v>
      </c>
      <c r="AT25" s="245">
        <v>955.52</v>
      </c>
      <c r="AU25" s="245">
        <v>35.53</v>
      </c>
      <c r="AV25" s="245">
        <v>535.99</v>
      </c>
      <c r="AW25" s="245">
        <v>570.39</v>
      </c>
      <c r="AX25" s="245">
        <v>25.51</v>
      </c>
      <c r="AY25" s="245">
        <v>10.19</v>
      </c>
      <c r="AZ25" s="245">
        <v>1474.0463999999997</v>
      </c>
    </row>
    <row r="26" spans="1:52" x14ac:dyDescent="0.3">
      <c r="A26" s="376" t="s">
        <v>334</v>
      </c>
      <c r="B26" s="245">
        <v>0</v>
      </c>
      <c r="C26" s="245">
        <v>0</v>
      </c>
      <c r="D26" s="245">
        <v>215.79000000000002</v>
      </c>
      <c r="E26" s="245">
        <v>374.34</v>
      </c>
      <c r="F26" s="245">
        <v>0</v>
      </c>
      <c r="G26" s="245">
        <v>445.02000000000004</v>
      </c>
      <c r="H26" s="245">
        <v>0</v>
      </c>
      <c r="I26" s="245">
        <v>209</v>
      </c>
      <c r="J26" s="245">
        <v>0</v>
      </c>
      <c r="K26" s="245">
        <v>550.06999999999994</v>
      </c>
      <c r="L26" s="245">
        <v>676.80000000000007</v>
      </c>
      <c r="M26" s="245">
        <v>29.47</v>
      </c>
      <c r="N26" s="245">
        <v>480.87</v>
      </c>
      <c r="O26" s="245">
        <v>345.61999999999995</v>
      </c>
      <c r="P26" s="245">
        <v>955.52</v>
      </c>
      <c r="Q26" s="245">
        <v>35.53</v>
      </c>
      <c r="R26" s="245">
        <v>535.99</v>
      </c>
      <c r="S26" s="245">
        <v>570.39</v>
      </c>
      <c r="T26" s="245">
        <v>25.51</v>
      </c>
      <c r="U26" s="245">
        <v>10.19</v>
      </c>
      <c r="V26" s="245">
        <v>159.25</v>
      </c>
      <c r="W26" s="245">
        <v>206.44000000000003</v>
      </c>
      <c r="X26" s="245">
        <v>168.46</v>
      </c>
      <c r="Y26" s="245">
        <v>44.42</v>
      </c>
      <c r="Z26" s="245">
        <v>249.02359999999999</v>
      </c>
      <c r="AA26" s="245">
        <v>978.20639999999992</v>
      </c>
      <c r="AB26" s="245">
        <v>1338.7563999999998</v>
      </c>
      <c r="AC26" s="245">
        <v>0</v>
      </c>
      <c r="AD26" s="245">
        <v>0</v>
      </c>
      <c r="AE26" s="245">
        <v>0</v>
      </c>
      <c r="AF26" s="245">
        <v>59.25</v>
      </c>
      <c r="AG26" s="245">
        <v>206.93359999999998</v>
      </c>
      <c r="AH26" s="245">
        <v>0</v>
      </c>
      <c r="AI26" s="245">
        <v>160.57999999999998</v>
      </c>
      <c r="AJ26" s="245">
        <v>321.68</v>
      </c>
      <c r="AK26" s="245">
        <v>0</v>
      </c>
      <c r="AL26" s="245">
        <v>456.37999999999988</v>
      </c>
      <c r="AM26" s="245">
        <v>0</v>
      </c>
      <c r="AN26" s="245">
        <v>197.64</v>
      </c>
      <c r="AO26" s="245">
        <v>0</v>
      </c>
      <c r="AP26" s="245">
        <v>550.06999999999994</v>
      </c>
      <c r="AQ26" s="245">
        <v>676.8</v>
      </c>
      <c r="AR26" s="245">
        <v>29.47</v>
      </c>
      <c r="AS26" s="245">
        <v>480.87</v>
      </c>
      <c r="AT26" s="245">
        <v>345.61999999999995</v>
      </c>
      <c r="AU26" s="245">
        <v>955.51999999999987</v>
      </c>
      <c r="AV26" s="245">
        <v>35.53</v>
      </c>
      <c r="AW26" s="245">
        <v>535.99000000000012</v>
      </c>
      <c r="AX26" s="245">
        <v>570.39</v>
      </c>
      <c r="AY26" s="245">
        <v>25.51</v>
      </c>
      <c r="AZ26" s="245">
        <v>10.19</v>
      </c>
    </row>
    <row r="27" spans="1:52" x14ac:dyDescent="0.3">
      <c r="A27" s="376" t="s">
        <v>335</v>
      </c>
      <c r="B27" s="245">
        <v>0</v>
      </c>
      <c r="C27" s="245">
        <v>0</v>
      </c>
      <c r="D27" s="245">
        <v>215.79000000000002</v>
      </c>
      <c r="E27" s="245">
        <v>374.34</v>
      </c>
      <c r="F27" s="245">
        <v>0</v>
      </c>
      <c r="G27" s="245">
        <v>445.02000000000004</v>
      </c>
      <c r="H27" s="245">
        <v>0</v>
      </c>
      <c r="I27" s="245">
        <v>209</v>
      </c>
      <c r="J27" s="245">
        <v>0</v>
      </c>
      <c r="K27" s="245">
        <v>550.06999999999994</v>
      </c>
      <c r="L27" s="245">
        <v>676.80000000000018</v>
      </c>
      <c r="M27" s="245">
        <v>29.47</v>
      </c>
      <c r="N27" s="245">
        <v>480.87</v>
      </c>
      <c r="O27" s="245">
        <v>345.62000000000006</v>
      </c>
      <c r="P27" s="245">
        <v>955.5200000000001</v>
      </c>
      <c r="Q27" s="245">
        <v>35.53</v>
      </c>
      <c r="R27" s="245">
        <v>535.99</v>
      </c>
      <c r="S27" s="245">
        <v>570.3900000000001</v>
      </c>
      <c r="T27" s="245">
        <v>25.51</v>
      </c>
      <c r="U27" s="245">
        <v>10.19</v>
      </c>
      <c r="V27" s="245">
        <v>159.25</v>
      </c>
      <c r="W27" s="245">
        <v>206.44</v>
      </c>
      <c r="X27" s="245">
        <v>168.45999999999998</v>
      </c>
      <c r="Y27" s="245">
        <v>44.42</v>
      </c>
      <c r="Z27" s="245">
        <v>249.02360000000002</v>
      </c>
      <c r="AA27" s="245">
        <v>978.20640000000003</v>
      </c>
      <c r="AB27" s="245">
        <v>1338.7564</v>
      </c>
      <c r="AC27" s="245">
        <v>0</v>
      </c>
      <c r="AD27" s="245">
        <v>0</v>
      </c>
      <c r="AE27" s="245">
        <v>0</v>
      </c>
      <c r="AF27" s="245">
        <v>59.25</v>
      </c>
      <c r="AG27" s="245">
        <v>206.93360000000001</v>
      </c>
      <c r="AH27" s="245">
        <v>0</v>
      </c>
      <c r="AI27" s="245">
        <v>160.58000000000001</v>
      </c>
      <c r="AJ27" s="245">
        <v>321.68</v>
      </c>
      <c r="AK27" s="245">
        <v>0</v>
      </c>
      <c r="AL27" s="245">
        <v>456.38000000000005</v>
      </c>
      <c r="AM27" s="245">
        <v>0</v>
      </c>
      <c r="AN27" s="245">
        <v>197.64</v>
      </c>
      <c r="AO27" s="245">
        <v>0</v>
      </c>
      <c r="AP27" s="245">
        <v>550.06999999999994</v>
      </c>
      <c r="AQ27" s="245">
        <v>676.8</v>
      </c>
      <c r="AR27" s="245">
        <v>29.47</v>
      </c>
      <c r="AS27" s="245">
        <v>480.87</v>
      </c>
      <c r="AT27" s="245">
        <v>345.62000000000006</v>
      </c>
      <c r="AU27" s="245">
        <v>955.52</v>
      </c>
      <c r="AV27" s="245">
        <v>35.53</v>
      </c>
      <c r="AW27" s="245">
        <v>535.99</v>
      </c>
      <c r="AX27" s="245">
        <v>570.3900000000001</v>
      </c>
      <c r="AY27" s="245">
        <v>25.51</v>
      </c>
      <c r="AZ27" s="245">
        <v>10.19</v>
      </c>
    </row>
    <row r="28" spans="1:52" x14ac:dyDescent="0.3">
      <c r="A28" s="377" t="s">
        <v>336</v>
      </c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</row>
    <row r="29" spans="1:52" s="26" customFormat="1" x14ac:dyDescent="0.3">
      <c r="A29" s="376" t="s">
        <v>337</v>
      </c>
      <c r="B29" s="245">
        <v>0</v>
      </c>
      <c r="C29" s="291">
        <v>0</v>
      </c>
      <c r="D29" s="291">
        <v>0</v>
      </c>
      <c r="E29" s="291">
        <v>0</v>
      </c>
      <c r="F29" s="291">
        <v>0</v>
      </c>
      <c r="G29" s="291">
        <v>0</v>
      </c>
      <c r="H29" s="291">
        <v>0</v>
      </c>
      <c r="I29" s="291">
        <v>0</v>
      </c>
      <c r="J29" s="291">
        <v>0</v>
      </c>
      <c r="K29" s="291">
        <v>0</v>
      </c>
      <c r="L29" s="291">
        <v>0</v>
      </c>
      <c r="M29" s="291">
        <v>0</v>
      </c>
      <c r="N29" s="291">
        <v>0</v>
      </c>
      <c r="O29" s="291">
        <v>0</v>
      </c>
      <c r="P29" s="291">
        <v>0</v>
      </c>
      <c r="Q29" s="291">
        <v>0</v>
      </c>
      <c r="R29" s="291">
        <v>0</v>
      </c>
      <c r="S29" s="291">
        <v>0</v>
      </c>
      <c r="T29" s="291">
        <v>0</v>
      </c>
      <c r="U29" s="291">
        <v>0</v>
      </c>
      <c r="V29" s="291">
        <v>0</v>
      </c>
      <c r="W29" s="291">
        <v>0</v>
      </c>
      <c r="X29" s="291">
        <v>0</v>
      </c>
      <c r="Y29" s="291">
        <v>0</v>
      </c>
      <c r="Z29" s="291">
        <v>0</v>
      </c>
      <c r="AA29" s="291">
        <v>0</v>
      </c>
      <c r="AB29" s="291">
        <v>0</v>
      </c>
      <c r="AC29" s="291">
        <v>0</v>
      </c>
      <c r="AD29" s="291">
        <v>0</v>
      </c>
      <c r="AE29" s="291">
        <v>0</v>
      </c>
      <c r="AF29" s="291">
        <v>0</v>
      </c>
      <c r="AG29" s="291">
        <v>0</v>
      </c>
      <c r="AH29" s="291">
        <v>0</v>
      </c>
      <c r="AI29" s="291">
        <v>0</v>
      </c>
      <c r="AJ29" s="291">
        <v>0</v>
      </c>
      <c r="AK29" s="291">
        <v>0</v>
      </c>
      <c r="AL29" s="291">
        <v>0</v>
      </c>
      <c r="AM29" s="291">
        <v>0</v>
      </c>
      <c r="AN29" s="291">
        <v>0</v>
      </c>
      <c r="AO29" s="291">
        <v>0</v>
      </c>
      <c r="AP29" s="291">
        <v>0</v>
      </c>
      <c r="AQ29" s="291">
        <v>0</v>
      </c>
      <c r="AR29" s="291">
        <v>0</v>
      </c>
      <c r="AS29" s="291">
        <v>0</v>
      </c>
      <c r="AT29" s="291">
        <v>0</v>
      </c>
      <c r="AU29" s="291">
        <v>0</v>
      </c>
      <c r="AV29" s="291">
        <v>0</v>
      </c>
      <c r="AW29" s="291">
        <v>0</v>
      </c>
      <c r="AX29" s="291">
        <v>0</v>
      </c>
      <c r="AY29" s="291">
        <v>0</v>
      </c>
      <c r="AZ29" s="291">
        <v>0</v>
      </c>
    </row>
    <row r="30" spans="1:52" x14ac:dyDescent="0.3">
      <c r="A30" s="303" t="s">
        <v>338</v>
      </c>
      <c r="B30" s="245">
        <v>0</v>
      </c>
      <c r="C30" s="245">
        <v>0</v>
      </c>
      <c r="D30" s="245">
        <v>487.73</v>
      </c>
      <c r="E30" s="245">
        <v>84.66</v>
      </c>
      <c r="F30" s="245">
        <v>0</v>
      </c>
      <c r="G30" s="245">
        <v>103.65</v>
      </c>
      <c r="H30" s="245">
        <v>0</v>
      </c>
      <c r="I30" s="245">
        <v>0</v>
      </c>
      <c r="J30" s="245">
        <v>0</v>
      </c>
      <c r="K30" s="245">
        <v>0</v>
      </c>
      <c r="L30" s="245">
        <v>444</v>
      </c>
      <c r="M30" s="245">
        <v>70.08</v>
      </c>
      <c r="N30" s="245">
        <v>0</v>
      </c>
      <c r="O30" s="245">
        <v>0</v>
      </c>
      <c r="P30" s="245">
        <v>59.25</v>
      </c>
      <c r="Q30" s="245">
        <v>156.5736</v>
      </c>
      <c r="R30" s="245">
        <v>0</v>
      </c>
      <c r="S30" s="245">
        <v>0</v>
      </c>
      <c r="T30" s="245">
        <v>134.32</v>
      </c>
      <c r="U30" s="245">
        <v>0</v>
      </c>
      <c r="V30" s="245">
        <v>396.08000000000004</v>
      </c>
      <c r="W30" s="245">
        <v>0</v>
      </c>
      <c r="X30" s="245">
        <v>31.88</v>
      </c>
      <c r="Y30" s="245">
        <v>0</v>
      </c>
      <c r="Z30" s="245">
        <v>368</v>
      </c>
      <c r="AA30" s="245">
        <v>162.42000000000002</v>
      </c>
      <c r="AB30" s="245">
        <v>0</v>
      </c>
      <c r="AC30" s="245">
        <v>0</v>
      </c>
      <c r="AD30" s="245">
        <v>0</v>
      </c>
      <c r="AE30" s="245">
        <v>254.62</v>
      </c>
      <c r="AF30" s="245">
        <v>0</v>
      </c>
      <c r="AG30" s="245">
        <v>37.869999999999997</v>
      </c>
      <c r="AH30" s="245">
        <v>0</v>
      </c>
      <c r="AI30" s="245">
        <v>0</v>
      </c>
      <c r="AJ30" s="245">
        <v>0</v>
      </c>
      <c r="AK30" s="245">
        <v>24.51</v>
      </c>
      <c r="AL30" s="245">
        <v>103.65</v>
      </c>
      <c r="AM30" s="245">
        <v>39.880000000000003</v>
      </c>
      <c r="AN30" s="245">
        <v>0</v>
      </c>
      <c r="AO30" s="245">
        <v>0</v>
      </c>
      <c r="AP30" s="245">
        <v>0</v>
      </c>
      <c r="AQ30" s="245">
        <v>202.65640000000002</v>
      </c>
      <c r="AR30" s="245">
        <v>0</v>
      </c>
      <c r="AS30" s="245">
        <v>0</v>
      </c>
      <c r="AT30" s="245">
        <v>0</v>
      </c>
      <c r="AU30" s="245">
        <v>0</v>
      </c>
      <c r="AV30" s="245">
        <v>0</v>
      </c>
      <c r="AW30" s="245">
        <v>0</v>
      </c>
      <c r="AX30" s="245">
        <v>0</v>
      </c>
      <c r="AY30" s="245">
        <v>0</v>
      </c>
      <c r="AZ30" s="245">
        <v>0</v>
      </c>
    </row>
    <row r="31" spans="1:52" x14ac:dyDescent="0.3">
      <c r="A31" s="303" t="s">
        <v>339</v>
      </c>
      <c r="B31" s="245">
        <v>0</v>
      </c>
      <c r="C31" s="245">
        <v>0</v>
      </c>
      <c r="D31" s="245">
        <v>0</v>
      </c>
      <c r="E31" s="245">
        <v>0</v>
      </c>
      <c r="F31" s="245">
        <v>149.35000000000002</v>
      </c>
      <c r="G31" s="245">
        <v>146.05000000000001</v>
      </c>
      <c r="H31" s="245">
        <v>7.84</v>
      </c>
      <c r="I31" s="245">
        <v>119.68</v>
      </c>
      <c r="J31" s="245">
        <v>84.15</v>
      </c>
      <c r="K31" s="245">
        <v>353.64000000000004</v>
      </c>
      <c r="L31" s="245">
        <v>5.54</v>
      </c>
      <c r="M31" s="245">
        <v>0</v>
      </c>
      <c r="N31" s="245">
        <v>107.12</v>
      </c>
      <c r="O31" s="245">
        <v>0</v>
      </c>
      <c r="P31" s="245">
        <v>0</v>
      </c>
      <c r="Q31" s="245">
        <v>346.64</v>
      </c>
      <c r="R31" s="245">
        <v>355.81000000000006</v>
      </c>
      <c r="S31" s="245">
        <v>568.19000000000005</v>
      </c>
      <c r="T31" s="245">
        <v>70.08</v>
      </c>
      <c r="U31" s="245">
        <v>53.1</v>
      </c>
      <c r="V31" s="245">
        <v>330.49639999999999</v>
      </c>
      <c r="W31" s="245">
        <v>101.86359999999999</v>
      </c>
      <c r="X31" s="245">
        <v>56.45</v>
      </c>
      <c r="Y31" s="245">
        <v>0</v>
      </c>
      <c r="Z31" s="245">
        <v>90.55</v>
      </c>
      <c r="AA31" s="245">
        <v>83.27000000000001</v>
      </c>
      <c r="AB31" s="245">
        <v>221.87</v>
      </c>
      <c r="AC31" s="245">
        <v>183.28</v>
      </c>
      <c r="AD31" s="245">
        <v>0</v>
      </c>
      <c r="AE31" s="245">
        <v>43.239999999999995</v>
      </c>
      <c r="AF31" s="245">
        <v>9.51</v>
      </c>
      <c r="AG31" s="245">
        <v>545.33999999999992</v>
      </c>
      <c r="AH31" s="245">
        <v>672.02</v>
      </c>
      <c r="AI31" s="245">
        <v>0</v>
      </c>
      <c r="AJ31" s="245">
        <v>204.95</v>
      </c>
      <c r="AK31" s="245">
        <v>367.42999999999995</v>
      </c>
      <c r="AL31" s="245">
        <v>652.1099999999999</v>
      </c>
      <c r="AM31" s="245">
        <v>42.080000000000005</v>
      </c>
      <c r="AN31" s="245">
        <v>292.87</v>
      </c>
      <c r="AO31" s="245">
        <v>501.99000000000007</v>
      </c>
      <c r="AP31" s="245">
        <v>5.41</v>
      </c>
      <c r="AQ31" s="245">
        <v>128.94</v>
      </c>
      <c r="AR31" s="245">
        <v>30.310000000000002</v>
      </c>
      <c r="AS31" s="245">
        <v>206.44000000000003</v>
      </c>
      <c r="AT31" s="245">
        <v>151.88</v>
      </c>
      <c r="AU31" s="245">
        <v>113.03</v>
      </c>
      <c r="AV31" s="245">
        <v>421.38000000000005</v>
      </c>
      <c r="AW31" s="245">
        <v>0</v>
      </c>
      <c r="AX31" s="245">
        <v>0</v>
      </c>
      <c r="AY31" s="245">
        <v>0</v>
      </c>
      <c r="AZ31" s="245">
        <v>0</v>
      </c>
    </row>
    <row r="32" spans="1:52" x14ac:dyDescent="0.3">
      <c r="A32" s="378" t="s">
        <v>340</v>
      </c>
      <c r="B32" s="245">
        <f t="shared" ref="B32:AG32" si="4">SUM(B29:B31)</f>
        <v>0</v>
      </c>
      <c r="C32" s="245">
        <f t="shared" si="4"/>
        <v>0</v>
      </c>
      <c r="D32" s="245">
        <f t="shared" si="4"/>
        <v>487.73</v>
      </c>
      <c r="E32" s="245">
        <f t="shared" si="4"/>
        <v>84.66</v>
      </c>
      <c r="F32" s="245">
        <f t="shared" si="4"/>
        <v>149.35000000000002</v>
      </c>
      <c r="G32" s="245">
        <f t="shared" si="4"/>
        <v>249.70000000000002</v>
      </c>
      <c r="H32" s="245">
        <f t="shared" si="4"/>
        <v>7.84</v>
      </c>
      <c r="I32" s="245">
        <f t="shared" si="4"/>
        <v>119.68</v>
      </c>
      <c r="J32" s="245">
        <f t="shared" si="4"/>
        <v>84.15</v>
      </c>
      <c r="K32" s="245">
        <f t="shared" si="4"/>
        <v>353.64000000000004</v>
      </c>
      <c r="L32" s="245">
        <f t="shared" si="4"/>
        <v>449.54</v>
      </c>
      <c r="M32" s="245">
        <f t="shared" si="4"/>
        <v>70.08</v>
      </c>
      <c r="N32" s="245">
        <f t="shared" si="4"/>
        <v>107.12</v>
      </c>
      <c r="O32" s="245">
        <f t="shared" si="4"/>
        <v>0</v>
      </c>
      <c r="P32" s="245">
        <f t="shared" si="4"/>
        <v>59.25</v>
      </c>
      <c r="Q32" s="245">
        <f t="shared" si="4"/>
        <v>503.21359999999999</v>
      </c>
      <c r="R32" s="245">
        <f t="shared" si="4"/>
        <v>355.81000000000006</v>
      </c>
      <c r="S32" s="245">
        <f t="shared" si="4"/>
        <v>568.19000000000005</v>
      </c>
      <c r="T32" s="245">
        <f t="shared" si="4"/>
        <v>204.39999999999998</v>
      </c>
      <c r="U32" s="245">
        <f t="shared" si="4"/>
        <v>53.1</v>
      </c>
      <c r="V32" s="245">
        <f t="shared" si="4"/>
        <v>726.57640000000004</v>
      </c>
      <c r="W32" s="245">
        <f t="shared" si="4"/>
        <v>101.86359999999999</v>
      </c>
      <c r="X32" s="245">
        <f t="shared" si="4"/>
        <v>88.33</v>
      </c>
      <c r="Y32" s="245">
        <f t="shared" si="4"/>
        <v>0</v>
      </c>
      <c r="Z32" s="245">
        <f t="shared" si="4"/>
        <v>458.55</v>
      </c>
      <c r="AA32" s="245">
        <f t="shared" si="4"/>
        <v>245.69000000000003</v>
      </c>
      <c r="AB32" s="245">
        <f t="shared" si="4"/>
        <v>221.87</v>
      </c>
      <c r="AC32" s="245">
        <f t="shared" si="4"/>
        <v>183.28</v>
      </c>
      <c r="AD32" s="245">
        <f t="shared" si="4"/>
        <v>0</v>
      </c>
      <c r="AE32" s="245">
        <f t="shared" si="4"/>
        <v>297.86</v>
      </c>
      <c r="AF32" s="245">
        <f t="shared" si="4"/>
        <v>9.51</v>
      </c>
      <c r="AG32" s="245">
        <f t="shared" si="4"/>
        <v>583.20999999999992</v>
      </c>
      <c r="AH32" s="245">
        <f t="shared" ref="AH32:AZ32" si="5">SUM(AH29:AH31)</f>
        <v>672.02</v>
      </c>
      <c r="AI32" s="245">
        <f t="shared" si="5"/>
        <v>0</v>
      </c>
      <c r="AJ32" s="245">
        <f t="shared" si="5"/>
        <v>204.95</v>
      </c>
      <c r="AK32" s="245">
        <f t="shared" si="5"/>
        <v>391.93999999999994</v>
      </c>
      <c r="AL32" s="245">
        <f t="shared" si="5"/>
        <v>755.75999999999988</v>
      </c>
      <c r="AM32" s="245">
        <f t="shared" si="5"/>
        <v>81.960000000000008</v>
      </c>
      <c r="AN32" s="245">
        <f t="shared" si="5"/>
        <v>292.87</v>
      </c>
      <c r="AO32" s="245">
        <f t="shared" si="5"/>
        <v>501.99000000000007</v>
      </c>
      <c r="AP32" s="245">
        <f t="shared" si="5"/>
        <v>5.41</v>
      </c>
      <c r="AQ32" s="245">
        <f t="shared" si="5"/>
        <v>331.59640000000002</v>
      </c>
      <c r="AR32" s="245">
        <f t="shared" si="5"/>
        <v>30.310000000000002</v>
      </c>
      <c r="AS32" s="245">
        <f t="shared" si="5"/>
        <v>206.44000000000003</v>
      </c>
      <c r="AT32" s="245">
        <f t="shared" si="5"/>
        <v>151.88</v>
      </c>
      <c r="AU32" s="245">
        <f t="shared" si="5"/>
        <v>113.03</v>
      </c>
      <c r="AV32" s="245">
        <f t="shared" si="5"/>
        <v>421.38000000000005</v>
      </c>
      <c r="AW32" s="245">
        <f t="shared" si="5"/>
        <v>0</v>
      </c>
      <c r="AX32" s="245">
        <f t="shared" si="5"/>
        <v>0</v>
      </c>
      <c r="AY32" s="245">
        <f t="shared" si="5"/>
        <v>0</v>
      </c>
      <c r="AZ32" s="245">
        <f t="shared" si="5"/>
        <v>0</v>
      </c>
    </row>
    <row r="33" spans="1:52" s="24" customFormat="1" x14ac:dyDescent="0.3">
      <c r="A33" s="377"/>
      <c r="B33" s="243"/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069B-C043-47BD-BC0D-36C1C5901D74}">
  <dimension ref="A1:AD1996"/>
  <sheetViews>
    <sheetView showGridLines="0" tabSelected="1" workbookViewId="0">
      <pane ySplit="2" topLeftCell="A3" activePane="bottomLeft" state="frozen"/>
      <selection activeCell="C7" sqref="C7"/>
      <selection pane="bottomLeft" activeCell="A2" sqref="A2"/>
    </sheetView>
  </sheetViews>
  <sheetFormatPr defaultRowHeight="15.5" x14ac:dyDescent="0.35"/>
  <cols>
    <col min="1" max="1" width="21.1796875" style="57" bestFit="1" customWidth="1"/>
    <col min="2" max="2" width="13" style="57" bestFit="1" customWidth="1"/>
    <col min="3" max="3" width="11.81640625" style="57" bestFit="1" customWidth="1"/>
    <col min="4" max="4" width="11.26953125" style="86" bestFit="1" customWidth="1"/>
    <col min="5" max="5" width="8" style="57" bestFit="1" customWidth="1"/>
    <col min="6" max="6" width="9" style="87" bestFit="1" customWidth="1"/>
    <col min="7" max="7" width="10.1796875" style="57" bestFit="1" customWidth="1"/>
    <col min="8" max="8" width="10.7265625" style="57" bestFit="1" customWidth="1"/>
    <col min="9" max="9" width="11.1796875" style="57" bestFit="1" customWidth="1"/>
    <col min="10" max="10" width="9.7265625" style="57" bestFit="1" customWidth="1"/>
    <col min="11" max="12" width="9.7265625" style="57" customWidth="1"/>
    <col min="13" max="13" width="9.7265625" style="88" customWidth="1"/>
    <col min="14" max="14" width="10.26953125" style="86" bestFit="1" customWidth="1"/>
    <col min="15" max="15" width="9.81640625" style="57" bestFit="1" customWidth="1"/>
    <col min="16" max="16" width="9.453125" style="57" customWidth="1"/>
    <col min="17" max="17" width="9.453125" style="57" bestFit="1" customWidth="1"/>
    <col min="18" max="18" width="15.453125" style="57" bestFit="1" customWidth="1"/>
    <col min="19" max="19" width="10.453125" style="57" bestFit="1" customWidth="1"/>
    <col min="20" max="20" width="9.54296875" style="57" bestFit="1" customWidth="1"/>
    <col min="21" max="21" width="14.453125" style="57" bestFit="1" customWidth="1"/>
    <col min="22" max="22" width="10.26953125" style="57" bestFit="1" customWidth="1"/>
    <col min="23" max="23" width="9.81640625" style="57" bestFit="1" customWidth="1"/>
    <col min="24" max="25" width="9.453125" style="57" customWidth="1"/>
    <col min="26" max="26" width="15.453125" style="57" bestFit="1" customWidth="1"/>
    <col min="27" max="27" width="10.453125" style="57" bestFit="1" customWidth="1"/>
    <col min="28" max="28" width="9.54296875" style="57" bestFit="1" customWidth="1"/>
    <col min="29" max="29" width="14.453125" style="57" bestFit="1" customWidth="1"/>
    <col min="30" max="254" width="8.7265625" style="57"/>
    <col min="255" max="255" width="19" style="57" customWidth="1"/>
    <col min="256" max="256" width="7" style="57" bestFit="1" customWidth="1"/>
    <col min="257" max="257" width="6.453125" style="57" bestFit="1" customWidth="1"/>
    <col min="258" max="267" width="6.26953125" style="57" customWidth="1"/>
    <col min="268" max="285" width="9.453125" style="57" customWidth="1"/>
    <col min="286" max="510" width="8.7265625" style="57"/>
    <col min="511" max="511" width="19" style="57" customWidth="1"/>
    <col min="512" max="512" width="7" style="57" bestFit="1" customWidth="1"/>
    <col min="513" max="513" width="6.453125" style="57" bestFit="1" customWidth="1"/>
    <col min="514" max="523" width="6.26953125" style="57" customWidth="1"/>
    <col min="524" max="541" width="9.453125" style="57" customWidth="1"/>
    <col min="542" max="766" width="8.7265625" style="57"/>
    <col min="767" max="767" width="19" style="57" customWidth="1"/>
    <col min="768" max="768" width="7" style="57" bestFit="1" customWidth="1"/>
    <col min="769" max="769" width="6.453125" style="57" bestFit="1" customWidth="1"/>
    <col min="770" max="779" width="6.26953125" style="57" customWidth="1"/>
    <col min="780" max="797" width="9.453125" style="57" customWidth="1"/>
    <col min="798" max="1022" width="8.7265625" style="57"/>
    <col min="1023" max="1023" width="19" style="57" customWidth="1"/>
    <col min="1024" max="1024" width="7" style="57" bestFit="1" customWidth="1"/>
    <col min="1025" max="1025" width="6.453125" style="57" bestFit="1" customWidth="1"/>
    <col min="1026" max="1035" width="6.26953125" style="57" customWidth="1"/>
    <col min="1036" max="1053" width="9.453125" style="57" customWidth="1"/>
    <col min="1054" max="1278" width="8.7265625" style="57"/>
    <col min="1279" max="1279" width="19" style="57" customWidth="1"/>
    <col min="1280" max="1280" width="7" style="57" bestFit="1" customWidth="1"/>
    <col min="1281" max="1281" width="6.453125" style="57" bestFit="1" customWidth="1"/>
    <col min="1282" max="1291" width="6.26953125" style="57" customWidth="1"/>
    <col min="1292" max="1309" width="9.453125" style="57" customWidth="1"/>
    <col min="1310" max="1534" width="8.7265625" style="57"/>
    <col min="1535" max="1535" width="19" style="57" customWidth="1"/>
    <col min="1536" max="1536" width="7" style="57" bestFit="1" customWidth="1"/>
    <col min="1537" max="1537" width="6.453125" style="57" bestFit="1" customWidth="1"/>
    <col min="1538" max="1547" width="6.26953125" style="57" customWidth="1"/>
    <col min="1548" max="1565" width="9.453125" style="57" customWidth="1"/>
    <col min="1566" max="1790" width="8.7265625" style="57"/>
    <col min="1791" max="1791" width="19" style="57" customWidth="1"/>
    <col min="1792" max="1792" width="7" style="57" bestFit="1" customWidth="1"/>
    <col min="1793" max="1793" width="6.453125" style="57" bestFit="1" customWidth="1"/>
    <col min="1794" max="1803" width="6.26953125" style="57" customWidth="1"/>
    <col min="1804" max="1821" width="9.453125" style="57" customWidth="1"/>
    <col min="1822" max="2046" width="8.7265625" style="57"/>
    <col min="2047" max="2047" width="19" style="57" customWidth="1"/>
    <col min="2048" max="2048" width="7" style="57" bestFit="1" customWidth="1"/>
    <col min="2049" max="2049" width="6.453125" style="57" bestFit="1" customWidth="1"/>
    <col min="2050" max="2059" width="6.26953125" style="57" customWidth="1"/>
    <col min="2060" max="2077" width="9.453125" style="57" customWidth="1"/>
    <col min="2078" max="2302" width="8.7265625" style="57"/>
    <col min="2303" max="2303" width="19" style="57" customWidth="1"/>
    <col min="2304" max="2304" width="7" style="57" bestFit="1" customWidth="1"/>
    <col min="2305" max="2305" width="6.453125" style="57" bestFit="1" customWidth="1"/>
    <col min="2306" max="2315" width="6.26953125" style="57" customWidth="1"/>
    <col min="2316" max="2333" width="9.453125" style="57" customWidth="1"/>
    <col min="2334" max="2558" width="8.7265625" style="57"/>
    <col min="2559" max="2559" width="19" style="57" customWidth="1"/>
    <col min="2560" max="2560" width="7" style="57" bestFit="1" customWidth="1"/>
    <col min="2561" max="2561" width="6.453125" style="57" bestFit="1" customWidth="1"/>
    <col min="2562" max="2571" width="6.26953125" style="57" customWidth="1"/>
    <col min="2572" max="2589" width="9.453125" style="57" customWidth="1"/>
    <col min="2590" max="2814" width="8.7265625" style="57"/>
    <col min="2815" max="2815" width="19" style="57" customWidth="1"/>
    <col min="2816" max="2816" width="7" style="57" bestFit="1" customWidth="1"/>
    <col min="2817" max="2817" width="6.453125" style="57" bestFit="1" customWidth="1"/>
    <col min="2818" max="2827" width="6.26953125" style="57" customWidth="1"/>
    <col min="2828" max="2845" width="9.453125" style="57" customWidth="1"/>
    <col min="2846" max="3070" width="8.7265625" style="57"/>
    <col min="3071" max="3071" width="19" style="57" customWidth="1"/>
    <col min="3072" max="3072" width="7" style="57" bestFit="1" customWidth="1"/>
    <col min="3073" max="3073" width="6.453125" style="57" bestFit="1" customWidth="1"/>
    <col min="3074" max="3083" width="6.26953125" style="57" customWidth="1"/>
    <col min="3084" max="3101" width="9.453125" style="57" customWidth="1"/>
    <col min="3102" max="3326" width="8.7265625" style="57"/>
    <col min="3327" max="3327" width="19" style="57" customWidth="1"/>
    <col min="3328" max="3328" width="7" style="57" bestFit="1" customWidth="1"/>
    <col min="3329" max="3329" width="6.453125" style="57" bestFit="1" customWidth="1"/>
    <col min="3330" max="3339" width="6.26953125" style="57" customWidth="1"/>
    <col min="3340" max="3357" width="9.453125" style="57" customWidth="1"/>
    <col min="3358" max="3582" width="8.7265625" style="57"/>
    <col min="3583" max="3583" width="19" style="57" customWidth="1"/>
    <col min="3584" max="3584" width="7" style="57" bestFit="1" customWidth="1"/>
    <col min="3585" max="3585" width="6.453125" style="57" bestFit="1" customWidth="1"/>
    <col min="3586" max="3595" width="6.26953125" style="57" customWidth="1"/>
    <col min="3596" max="3613" width="9.453125" style="57" customWidth="1"/>
    <col min="3614" max="3838" width="8.7265625" style="57"/>
    <col min="3839" max="3839" width="19" style="57" customWidth="1"/>
    <col min="3840" max="3840" width="7" style="57" bestFit="1" customWidth="1"/>
    <col min="3841" max="3841" width="6.453125" style="57" bestFit="1" customWidth="1"/>
    <col min="3842" max="3851" width="6.26953125" style="57" customWidth="1"/>
    <col min="3852" max="3869" width="9.453125" style="57" customWidth="1"/>
    <col min="3870" max="4094" width="8.7265625" style="57"/>
    <col min="4095" max="4095" width="19" style="57" customWidth="1"/>
    <col min="4096" max="4096" width="7" style="57" bestFit="1" customWidth="1"/>
    <col min="4097" max="4097" width="6.453125" style="57" bestFit="1" customWidth="1"/>
    <col min="4098" max="4107" width="6.26953125" style="57" customWidth="1"/>
    <col min="4108" max="4125" width="9.453125" style="57" customWidth="1"/>
    <col min="4126" max="4350" width="8.7265625" style="57"/>
    <col min="4351" max="4351" width="19" style="57" customWidth="1"/>
    <col min="4352" max="4352" width="7" style="57" bestFit="1" customWidth="1"/>
    <col min="4353" max="4353" width="6.453125" style="57" bestFit="1" customWidth="1"/>
    <col min="4354" max="4363" width="6.26953125" style="57" customWidth="1"/>
    <col min="4364" max="4381" width="9.453125" style="57" customWidth="1"/>
    <col min="4382" max="4606" width="8.7265625" style="57"/>
    <col min="4607" max="4607" width="19" style="57" customWidth="1"/>
    <col min="4608" max="4608" width="7" style="57" bestFit="1" customWidth="1"/>
    <col min="4609" max="4609" width="6.453125" style="57" bestFit="1" customWidth="1"/>
    <col min="4610" max="4619" width="6.26953125" style="57" customWidth="1"/>
    <col min="4620" max="4637" width="9.453125" style="57" customWidth="1"/>
    <col min="4638" max="4862" width="8.7265625" style="57"/>
    <col min="4863" max="4863" width="19" style="57" customWidth="1"/>
    <col min="4864" max="4864" width="7" style="57" bestFit="1" customWidth="1"/>
    <col min="4865" max="4865" width="6.453125" style="57" bestFit="1" customWidth="1"/>
    <col min="4866" max="4875" width="6.26953125" style="57" customWidth="1"/>
    <col min="4876" max="4893" width="9.453125" style="57" customWidth="1"/>
    <col min="4894" max="5118" width="8.7265625" style="57"/>
    <col min="5119" max="5119" width="19" style="57" customWidth="1"/>
    <col min="5120" max="5120" width="7" style="57" bestFit="1" customWidth="1"/>
    <col min="5121" max="5121" width="6.453125" style="57" bestFit="1" customWidth="1"/>
    <col min="5122" max="5131" width="6.26953125" style="57" customWidth="1"/>
    <col min="5132" max="5149" width="9.453125" style="57" customWidth="1"/>
    <col min="5150" max="5374" width="8.7265625" style="57"/>
    <col min="5375" max="5375" width="19" style="57" customWidth="1"/>
    <col min="5376" max="5376" width="7" style="57" bestFit="1" customWidth="1"/>
    <col min="5377" max="5377" width="6.453125" style="57" bestFit="1" customWidth="1"/>
    <col min="5378" max="5387" width="6.26953125" style="57" customWidth="1"/>
    <col min="5388" max="5405" width="9.453125" style="57" customWidth="1"/>
    <col min="5406" max="5630" width="8.7265625" style="57"/>
    <col min="5631" max="5631" width="19" style="57" customWidth="1"/>
    <col min="5632" max="5632" width="7" style="57" bestFit="1" customWidth="1"/>
    <col min="5633" max="5633" width="6.453125" style="57" bestFit="1" customWidth="1"/>
    <col min="5634" max="5643" width="6.26953125" style="57" customWidth="1"/>
    <col min="5644" max="5661" width="9.453125" style="57" customWidth="1"/>
    <col min="5662" max="5886" width="8.7265625" style="57"/>
    <col min="5887" max="5887" width="19" style="57" customWidth="1"/>
    <col min="5888" max="5888" width="7" style="57" bestFit="1" customWidth="1"/>
    <col min="5889" max="5889" width="6.453125" style="57" bestFit="1" customWidth="1"/>
    <col min="5890" max="5899" width="6.26953125" style="57" customWidth="1"/>
    <col min="5900" max="5917" width="9.453125" style="57" customWidth="1"/>
    <col min="5918" max="6142" width="8.7265625" style="57"/>
    <col min="6143" max="6143" width="19" style="57" customWidth="1"/>
    <col min="6144" max="6144" width="7" style="57" bestFit="1" customWidth="1"/>
    <col min="6145" max="6145" width="6.453125" style="57" bestFit="1" customWidth="1"/>
    <col min="6146" max="6155" width="6.26953125" style="57" customWidth="1"/>
    <col min="6156" max="6173" width="9.453125" style="57" customWidth="1"/>
    <col min="6174" max="6398" width="8.7265625" style="57"/>
    <col min="6399" max="6399" width="19" style="57" customWidth="1"/>
    <col min="6400" max="6400" width="7" style="57" bestFit="1" customWidth="1"/>
    <col min="6401" max="6401" width="6.453125" style="57" bestFit="1" customWidth="1"/>
    <col min="6402" max="6411" width="6.26953125" style="57" customWidth="1"/>
    <col min="6412" max="6429" width="9.453125" style="57" customWidth="1"/>
    <col min="6430" max="6654" width="8.7265625" style="57"/>
    <col min="6655" max="6655" width="19" style="57" customWidth="1"/>
    <col min="6656" max="6656" width="7" style="57" bestFit="1" customWidth="1"/>
    <col min="6657" max="6657" width="6.453125" style="57" bestFit="1" customWidth="1"/>
    <col min="6658" max="6667" width="6.26953125" style="57" customWidth="1"/>
    <col min="6668" max="6685" width="9.453125" style="57" customWidth="1"/>
    <col min="6686" max="6910" width="8.7265625" style="57"/>
    <col min="6911" max="6911" width="19" style="57" customWidth="1"/>
    <col min="6912" max="6912" width="7" style="57" bestFit="1" customWidth="1"/>
    <col min="6913" max="6913" width="6.453125" style="57" bestFit="1" customWidth="1"/>
    <col min="6914" max="6923" width="6.26953125" style="57" customWidth="1"/>
    <col min="6924" max="6941" width="9.453125" style="57" customWidth="1"/>
    <col min="6942" max="7166" width="8.7265625" style="57"/>
    <col min="7167" max="7167" width="19" style="57" customWidth="1"/>
    <col min="7168" max="7168" width="7" style="57" bestFit="1" customWidth="1"/>
    <col min="7169" max="7169" width="6.453125" style="57" bestFit="1" customWidth="1"/>
    <col min="7170" max="7179" width="6.26953125" style="57" customWidth="1"/>
    <col min="7180" max="7197" width="9.453125" style="57" customWidth="1"/>
    <col min="7198" max="7422" width="8.7265625" style="57"/>
    <col min="7423" max="7423" width="19" style="57" customWidth="1"/>
    <col min="7424" max="7424" width="7" style="57" bestFit="1" customWidth="1"/>
    <col min="7425" max="7425" width="6.453125" style="57" bestFit="1" customWidth="1"/>
    <col min="7426" max="7435" width="6.26953125" style="57" customWidth="1"/>
    <col min="7436" max="7453" width="9.453125" style="57" customWidth="1"/>
    <col min="7454" max="7678" width="8.7265625" style="57"/>
    <col min="7679" max="7679" width="19" style="57" customWidth="1"/>
    <col min="7680" max="7680" width="7" style="57" bestFit="1" customWidth="1"/>
    <col min="7681" max="7681" width="6.453125" style="57" bestFit="1" customWidth="1"/>
    <col min="7682" max="7691" width="6.26953125" style="57" customWidth="1"/>
    <col min="7692" max="7709" width="9.453125" style="57" customWidth="1"/>
    <col min="7710" max="7934" width="8.7265625" style="57"/>
    <col min="7935" max="7935" width="19" style="57" customWidth="1"/>
    <col min="7936" max="7936" width="7" style="57" bestFit="1" customWidth="1"/>
    <col min="7937" max="7937" width="6.453125" style="57" bestFit="1" customWidth="1"/>
    <col min="7938" max="7947" width="6.26953125" style="57" customWidth="1"/>
    <col min="7948" max="7965" width="9.453125" style="57" customWidth="1"/>
    <col min="7966" max="8190" width="8.7265625" style="57"/>
    <col min="8191" max="8191" width="19" style="57" customWidth="1"/>
    <col min="8192" max="8192" width="7" style="57" bestFit="1" customWidth="1"/>
    <col min="8193" max="8193" width="6.453125" style="57" bestFit="1" customWidth="1"/>
    <col min="8194" max="8203" width="6.26953125" style="57" customWidth="1"/>
    <col min="8204" max="8221" width="9.453125" style="57" customWidth="1"/>
    <col min="8222" max="8446" width="8.7265625" style="57"/>
    <col min="8447" max="8447" width="19" style="57" customWidth="1"/>
    <col min="8448" max="8448" width="7" style="57" bestFit="1" customWidth="1"/>
    <col min="8449" max="8449" width="6.453125" style="57" bestFit="1" customWidth="1"/>
    <col min="8450" max="8459" width="6.26953125" style="57" customWidth="1"/>
    <col min="8460" max="8477" width="9.453125" style="57" customWidth="1"/>
    <col min="8478" max="8702" width="8.7265625" style="57"/>
    <col min="8703" max="8703" width="19" style="57" customWidth="1"/>
    <col min="8704" max="8704" width="7" style="57" bestFit="1" customWidth="1"/>
    <col min="8705" max="8705" width="6.453125" style="57" bestFit="1" customWidth="1"/>
    <col min="8706" max="8715" width="6.26953125" style="57" customWidth="1"/>
    <col min="8716" max="8733" width="9.453125" style="57" customWidth="1"/>
    <col min="8734" max="8958" width="8.7265625" style="57"/>
    <col min="8959" max="8959" width="19" style="57" customWidth="1"/>
    <col min="8960" max="8960" width="7" style="57" bestFit="1" customWidth="1"/>
    <col min="8961" max="8961" width="6.453125" style="57" bestFit="1" customWidth="1"/>
    <col min="8962" max="8971" width="6.26953125" style="57" customWidth="1"/>
    <col min="8972" max="8989" width="9.453125" style="57" customWidth="1"/>
    <col min="8990" max="9214" width="8.7265625" style="57"/>
    <col min="9215" max="9215" width="19" style="57" customWidth="1"/>
    <col min="9216" max="9216" width="7" style="57" bestFit="1" customWidth="1"/>
    <col min="9217" max="9217" width="6.453125" style="57" bestFit="1" customWidth="1"/>
    <col min="9218" max="9227" width="6.26953125" style="57" customWidth="1"/>
    <col min="9228" max="9245" width="9.453125" style="57" customWidth="1"/>
    <col min="9246" max="9470" width="8.7265625" style="57"/>
    <col min="9471" max="9471" width="19" style="57" customWidth="1"/>
    <col min="9472" max="9472" width="7" style="57" bestFit="1" customWidth="1"/>
    <col min="9473" max="9473" width="6.453125" style="57" bestFit="1" customWidth="1"/>
    <col min="9474" max="9483" width="6.26953125" style="57" customWidth="1"/>
    <col min="9484" max="9501" width="9.453125" style="57" customWidth="1"/>
    <col min="9502" max="9726" width="8.7265625" style="57"/>
    <col min="9727" max="9727" width="19" style="57" customWidth="1"/>
    <col min="9728" max="9728" width="7" style="57" bestFit="1" customWidth="1"/>
    <col min="9729" max="9729" width="6.453125" style="57" bestFit="1" customWidth="1"/>
    <col min="9730" max="9739" width="6.26953125" style="57" customWidth="1"/>
    <col min="9740" max="9757" width="9.453125" style="57" customWidth="1"/>
    <col min="9758" max="9982" width="8.7265625" style="57"/>
    <col min="9983" max="9983" width="19" style="57" customWidth="1"/>
    <col min="9984" max="9984" width="7" style="57" bestFit="1" customWidth="1"/>
    <col min="9985" max="9985" width="6.453125" style="57" bestFit="1" customWidth="1"/>
    <col min="9986" max="9995" width="6.26953125" style="57" customWidth="1"/>
    <col min="9996" max="10013" width="9.453125" style="57" customWidth="1"/>
    <col min="10014" max="10238" width="8.7265625" style="57"/>
    <col min="10239" max="10239" width="19" style="57" customWidth="1"/>
    <col min="10240" max="10240" width="7" style="57" bestFit="1" customWidth="1"/>
    <col min="10241" max="10241" width="6.453125" style="57" bestFit="1" customWidth="1"/>
    <col min="10242" max="10251" width="6.26953125" style="57" customWidth="1"/>
    <col min="10252" max="10269" width="9.453125" style="57" customWidth="1"/>
    <col min="10270" max="10494" width="8.7265625" style="57"/>
    <col min="10495" max="10495" width="19" style="57" customWidth="1"/>
    <col min="10496" max="10496" width="7" style="57" bestFit="1" customWidth="1"/>
    <col min="10497" max="10497" width="6.453125" style="57" bestFit="1" customWidth="1"/>
    <col min="10498" max="10507" width="6.26953125" style="57" customWidth="1"/>
    <col min="10508" max="10525" width="9.453125" style="57" customWidth="1"/>
    <col min="10526" max="10750" width="8.7265625" style="57"/>
    <col min="10751" max="10751" width="19" style="57" customWidth="1"/>
    <col min="10752" max="10752" width="7" style="57" bestFit="1" customWidth="1"/>
    <col min="10753" max="10753" width="6.453125" style="57" bestFit="1" customWidth="1"/>
    <col min="10754" max="10763" width="6.26953125" style="57" customWidth="1"/>
    <col min="10764" max="10781" width="9.453125" style="57" customWidth="1"/>
    <col min="10782" max="11006" width="8.7265625" style="57"/>
    <col min="11007" max="11007" width="19" style="57" customWidth="1"/>
    <col min="11008" max="11008" width="7" style="57" bestFit="1" customWidth="1"/>
    <col min="11009" max="11009" width="6.453125" style="57" bestFit="1" customWidth="1"/>
    <col min="11010" max="11019" width="6.26953125" style="57" customWidth="1"/>
    <col min="11020" max="11037" width="9.453125" style="57" customWidth="1"/>
    <col min="11038" max="11262" width="8.7265625" style="57"/>
    <col min="11263" max="11263" width="19" style="57" customWidth="1"/>
    <col min="11264" max="11264" width="7" style="57" bestFit="1" customWidth="1"/>
    <col min="11265" max="11265" width="6.453125" style="57" bestFit="1" customWidth="1"/>
    <col min="11266" max="11275" width="6.26953125" style="57" customWidth="1"/>
    <col min="11276" max="11293" width="9.453125" style="57" customWidth="1"/>
    <col min="11294" max="11518" width="8.7265625" style="57"/>
    <col min="11519" max="11519" width="19" style="57" customWidth="1"/>
    <col min="11520" max="11520" width="7" style="57" bestFit="1" customWidth="1"/>
    <col min="11521" max="11521" width="6.453125" style="57" bestFit="1" customWidth="1"/>
    <col min="11522" max="11531" width="6.26953125" style="57" customWidth="1"/>
    <col min="11532" max="11549" width="9.453125" style="57" customWidth="1"/>
    <col min="11550" max="11774" width="8.7265625" style="57"/>
    <col min="11775" max="11775" width="19" style="57" customWidth="1"/>
    <col min="11776" max="11776" width="7" style="57" bestFit="1" customWidth="1"/>
    <col min="11777" max="11777" width="6.453125" style="57" bestFit="1" customWidth="1"/>
    <col min="11778" max="11787" width="6.26953125" style="57" customWidth="1"/>
    <col min="11788" max="11805" width="9.453125" style="57" customWidth="1"/>
    <col min="11806" max="12030" width="8.7265625" style="57"/>
    <col min="12031" max="12031" width="19" style="57" customWidth="1"/>
    <col min="12032" max="12032" width="7" style="57" bestFit="1" customWidth="1"/>
    <col min="12033" max="12033" width="6.453125" style="57" bestFit="1" customWidth="1"/>
    <col min="12034" max="12043" width="6.26953125" style="57" customWidth="1"/>
    <col min="12044" max="12061" width="9.453125" style="57" customWidth="1"/>
    <col min="12062" max="12286" width="8.7265625" style="57"/>
    <col min="12287" max="12287" width="19" style="57" customWidth="1"/>
    <col min="12288" max="12288" width="7" style="57" bestFit="1" customWidth="1"/>
    <col min="12289" max="12289" width="6.453125" style="57" bestFit="1" customWidth="1"/>
    <col min="12290" max="12299" width="6.26953125" style="57" customWidth="1"/>
    <col min="12300" max="12317" width="9.453125" style="57" customWidth="1"/>
    <col min="12318" max="12542" width="8.7265625" style="57"/>
    <col min="12543" max="12543" width="19" style="57" customWidth="1"/>
    <col min="12544" max="12544" width="7" style="57" bestFit="1" customWidth="1"/>
    <col min="12545" max="12545" width="6.453125" style="57" bestFit="1" customWidth="1"/>
    <col min="12546" max="12555" width="6.26953125" style="57" customWidth="1"/>
    <col min="12556" max="12573" width="9.453125" style="57" customWidth="1"/>
    <col min="12574" max="12798" width="8.7265625" style="57"/>
    <col min="12799" max="12799" width="19" style="57" customWidth="1"/>
    <col min="12800" max="12800" width="7" style="57" bestFit="1" customWidth="1"/>
    <col min="12801" max="12801" width="6.453125" style="57" bestFit="1" customWidth="1"/>
    <col min="12802" max="12811" width="6.26953125" style="57" customWidth="1"/>
    <col min="12812" max="12829" width="9.453125" style="57" customWidth="1"/>
    <col min="12830" max="13054" width="8.7265625" style="57"/>
    <col min="13055" max="13055" width="19" style="57" customWidth="1"/>
    <col min="13056" max="13056" width="7" style="57" bestFit="1" customWidth="1"/>
    <col min="13057" max="13057" width="6.453125" style="57" bestFit="1" customWidth="1"/>
    <col min="13058" max="13067" width="6.26953125" style="57" customWidth="1"/>
    <col min="13068" max="13085" width="9.453125" style="57" customWidth="1"/>
    <col min="13086" max="13310" width="8.7265625" style="57"/>
    <col min="13311" max="13311" width="19" style="57" customWidth="1"/>
    <col min="13312" max="13312" width="7" style="57" bestFit="1" customWidth="1"/>
    <col min="13313" max="13313" width="6.453125" style="57" bestFit="1" customWidth="1"/>
    <col min="13314" max="13323" width="6.26953125" style="57" customWidth="1"/>
    <col min="13324" max="13341" width="9.453125" style="57" customWidth="1"/>
    <col min="13342" max="13566" width="8.7265625" style="57"/>
    <col min="13567" max="13567" width="19" style="57" customWidth="1"/>
    <col min="13568" max="13568" width="7" style="57" bestFit="1" customWidth="1"/>
    <col min="13569" max="13569" width="6.453125" style="57" bestFit="1" customWidth="1"/>
    <col min="13570" max="13579" width="6.26953125" style="57" customWidth="1"/>
    <col min="13580" max="13597" width="9.453125" style="57" customWidth="1"/>
    <col min="13598" max="13822" width="8.7265625" style="57"/>
    <col min="13823" max="13823" width="19" style="57" customWidth="1"/>
    <col min="13824" max="13824" width="7" style="57" bestFit="1" customWidth="1"/>
    <col min="13825" max="13825" width="6.453125" style="57" bestFit="1" customWidth="1"/>
    <col min="13826" max="13835" width="6.26953125" style="57" customWidth="1"/>
    <col min="13836" max="13853" width="9.453125" style="57" customWidth="1"/>
    <col min="13854" max="14078" width="8.7265625" style="57"/>
    <col min="14079" max="14079" width="19" style="57" customWidth="1"/>
    <col min="14080" max="14080" width="7" style="57" bestFit="1" customWidth="1"/>
    <col min="14081" max="14081" width="6.453125" style="57" bestFit="1" customWidth="1"/>
    <col min="14082" max="14091" width="6.26953125" style="57" customWidth="1"/>
    <col min="14092" max="14109" width="9.453125" style="57" customWidth="1"/>
    <col min="14110" max="14334" width="8.7265625" style="57"/>
    <col min="14335" max="14335" width="19" style="57" customWidth="1"/>
    <col min="14336" max="14336" width="7" style="57" bestFit="1" customWidth="1"/>
    <col min="14337" max="14337" width="6.453125" style="57" bestFit="1" customWidth="1"/>
    <col min="14338" max="14347" width="6.26953125" style="57" customWidth="1"/>
    <col min="14348" max="14365" width="9.453125" style="57" customWidth="1"/>
    <col min="14366" max="14590" width="8.7265625" style="57"/>
    <col min="14591" max="14591" width="19" style="57" customWidth="1"/>
    <col min="14592" max="14592" width="7" style="57" bestFit="1" customWidth="1"/>
    <col min="14593" max="14593" width="6.453125" style="57" bestFit="1" customWidth="1"/>
    <col min="14594" max="14603" width="6.26953125" style="57" customWidth="1"/>
    <col min="14604" max="14621" width="9.453125" style="57" customWidth="1"/>
    <col min="14622" max="14846" width="8.7265625" style="57"/>
    <col min="14847" max="14847" width="19" style="57" customWidth="1"/>
    <col min="14848" max="14848" width="7" style="57" bestFit="1" customWidth="1"/>
    <col min="14849" max="14849" width="6.453125" style="57" bestFit="1" customWidth="1"/>
    <col min="14850" max="14859" width="6.26953125" style="57" customWidth="1"/>
    <col min="14860" max="14877" width="9.453125" style="57" customWidth="1"/>
    <col min="14878" max="15102" width="8.7265625" style="57"/>
    <col min="15103" max="15103" width="19" style="57" customWidth="1"/>
    <col min="15104" max="15104" width="7" style="57" bestFit="1" customWidth="1"/>
    <col min="15105" max="15105" width="6.453125" style="57" bestFit="1" customWidth="1"/>
    <col min="15106" max="15115" width="6.26953125" style="57" customWidth="1"/>
    <col min="15116" max="15133" width="9.453125" style="57" customWidth="1"/>
    <col min="15134" max="15358" width="8.7265625" style="57"/>
    <col min="15359" max="15359" width="19" style="57" customWidth="1"/>
    <col min="15360" max="15360" width="7" style="57" bestFit="1" customWidth="1"/>
    <col min="15361" max="15361" width="6.453125" style="57" bestFit="1" customWidth="1"/>
    <col min="15362" max="15371" width="6.26953125" style="57" customWidth="1"/>
    <col min="15372" max="15389" width="9.453125" style="57" customWidth="1"/>
    <col min="15390" max="15614" width="8.7265625" style="57"/>
    <col min="15615" max="15615" width="19" style="57" customWidth="1"/>
    <col min="15616" max="15616" width="7" style="57" bestFit="1" customWidth="1"/>
    <col min="15617" max="15617" width="6.453125" style="57" bestFit="1" customWidth="1"/>
    <col min="15618" max="15627" width="6.26953125" style="57" customWidth="1"/>
    <col min="15628" max="15645" width="9.453125" style="57" customWidth="1"/>
    <col min="15646" max="15870" width="8.7265625" style="57"/>
    <col min="15871" max="15871" width="19" style="57" customWidth="1"/>
    <col min="15872" max="15872" width="7" style="57" bestFit="1" customWidth="1"/>
    <col min="15873" max="15873" width="6.453125" style="57" bestFit="1" customWidth="1"/>
    <col min="15874" max="15883" width="6.26953125" style="57" customWidth="1"/>
    <col min="15884" max="15901" width="9.453125" style="57" customWidth="1"/>
    <col min="15902" max="16126" width="8.7265625" style="57"/>
    <col min="16127" max="16127" width="19" style="57" customWidth="1"/>
    <col min="16128" max="16128" width="7" style="57" bestFit="1" customWidth="1"/>
    <col min="16129" max="16129" width="6.453125" style="57" bestFit="1" customWidth="1"/>
    <col min="16130" max="16139" width="6.26953125" style="57" customWidth="1"/>
    <col min="16140" max="16157" width="9.453125" style="57" customWidth="1"/>
    <col min="16158" max="16384" width="8.7265625" style="57"/>
  </cols>
  <sheetData>
    <row r="1" spans="1:30" x14ac:dyDescent="0.35">
      <c r="A1" s="49"/>
      <c r="B1" s="50"/>
      <c r="C1" s="50"/>
      <c r="D1" s="51"/>
      <c r="E1" s="52"/>
      <c r="F1" s="53"/>
      <c r="G1" s="54"/>
      <c r="H1" s="54"/>
      <c r="I1" s="54"/>
      <c r="J1" s="55"/>
      <c r="K1" s="55"/>
      <c r="L1" s="55"/>
      <c r="M1" s="54"/>
      <c r="N1" s="435" t="s">
        <v>341</v>
      </c>
      <c r="O1" s="436"/>
      <c r="P1" s="436"/>
      <c r="Q1" s="436"/>
      <c r="R1" s="436"/>
      <c r="S1" s="436"/>
      <c r="T1" s="436"/>
      <c r="U1" s="437"/>
      <c r="V1" s="438" t="s">
        <v>342</v>
      </c>
      <c r="W1" s="439"/>
      <c r="X1" s="439"/>
      <c r="Y1" s="439"/>
      <c r="Z1" s="439"/>
      <c r="AA1" s="439"/>
      <c r="AB1" s="439"/>
      <c r="AC1" s="440"/>
      <c r="AD1" s="56"/>
    </row>
    <row r="2" spans="1:30" ht="31" x14ac:dyDescent="0.35">
      <c r="A2" s="58" t="s">
        <v>343</v>
      </c>
      <c r="B2" s="59" t="s">
        <v>344</v>
      </c>
      <c r="C2" s="59" t="s">
        <v>345</v>
      </c>
      <c r="D2" s="60" t="s">
        <v>346</v>
      </c>
      <c r="E2" s="61" t="s">
        <v>347</v>
      </c>
      <c r="F2" s="62" t="s">
        <v>348</v>
      </c>
      <c r="G2" s="59" t="s">
        <v>349</v>
      </c>
      <c r="H2" s="59" t="s">
        <v>350</v>
      </c>
      <c r="I2" s="59" t="s">
        <v>351</v>
      </c>
      <c r="J2" s="59" t="s">
        <v>72</v>
      </c>
      <c r="K2" s="55" t="s">
        <v>352</v>
      </c>
      <c r="L2" s="55" t="s">
        <v>353</v>
      </c>
      <c r="M2" s="55" t="s">
        <v>354</v>
      </c>
      <c r="N2" s="63" t="s">
        <v>355</v>
      </c>
      <c r="O2" s="64" t="s">
        <v>356</v>
      </c>
      <c r="P2" s="64" t="s">
        <v>357</v>
      </c>
      <c r="Q2" s="64" t="s">
        <v>358</v>
      </c>
      <c r="R2" s="65" t="s">
        <v>359</v>
      </c>
      <c r="S2" s="66" t="s">
        <v>360</v>
      </c>
      <c r="T2" s="66" t="s">
        <v>361</v>
      </c>
      <c r="U2" s="66" t="s">
        <v>362</v>
      </c>
      <c r="V2" s="67" t="s">
        <v>355</v>
      </c>
      <c r="W2" s="68" t="s">
        <v>356</v>
      </c>
      <c r="X2" s="68" t="s">
        <v>357</v>
      </c>
      <c r="Y2" s="68" t="s">
        <v>358</v>
      </c>
      <c r="Z2" s="69" t="s">
        <v>359</v>
      </c>
      <c r="AA2" s="68" t="s">
        <v>360</v>
      </c>
      <c r="AB2" s="68" t="s">
        <v>361</v>
      </c>
      <c r="AC2" s="69" t="s">
        <v>362</v>
      </c>
      <c r="AD2" s="56"/>
    </row>
    <row r="3" spans="1:30" x14ac:dyDescent="0.35">
      <c r="A3" s="70" t="str">
        <f>'Activity rawdata'!A2</f>
        <v>BH6125-1-400</v>
      </c>
      <c r="B3" s="71" t="str">
        <f>'Activity rawdata'!B2</f>
        <v>COLL</v>
      </c>
      <c r="C3" s="71" t="str">
        <f>IF('Activity rawdata'!C2="PY","Planted",IF('Activity rawdata'!C2="NY","Nat/Convert",IF('Activity rawdata'!C2="NN","Nat/Nonconvert",IF('Activity rawdata'!C2="OY","Planted"))))</f>
        <v>Planted</v>
      </c>
      <c r="D3" s="70" t="str">
        <f>'Activity rawdata'!D2</f>
        <v>STP2</v>
      </c>
      <c r="E3" s="72" t="str">
        <f>'Activity rawdata'!E2</f>
        <v>76</v>
      </c>
      <c r="F3" s="73" t="str">
        <f>'Activity rawdata'!L2</f>
        <v>NO</v>
      </c>
      <c r="G3" s="72" t="str">
        <f>'Activity rawdata'!R2</f>
        <v>2026</v>
      </c>
      <c r="H3" s="72" t="str">
        <f>IF('Activity rawdata'!P2="AHTHIN1","1st Thin",IF('Activity rawdata'!P2="AHCC","Clearcut",IF('Activity rawdata'!P2="AHTHSMZ","SMZ Thin",IF('Activity rawdata'!P2="AHTHIN2","2nd Thin",IF('Activity rawdata'!P2="AFERTE","Early Fert",IF('Activity rawdata'!P2="AFERTM","Mid Fert",IF('Activity rawdata'!P2="AFERTL","Late Fert",  IF('Activity rawdata'!P2="ASP","Site Prep", IF('Activity rawdata'!P2="APLT","Plant",  IF('Activity rawdata'!P2="ANREG","Natural Regeneration"))))))))))</f>
        <v>Site Prep</v>
      </c>
      <c r="I3" s="74">
        <f>'Activity rawdata'!O2</f>
        <v>2.21</v>
      </c>
      <c r="J3" s="75">
        <f>'Activity rawdata'!N2</f>
        <v>1</v>
      </c>
      <c r="K3" s="75">
        <f>'Activity rawdata'!AC2</f>
        <v>0</v>
      </c>
      <c r="L3" s="75">
        <f>'Activity rawdata'!AD2</f>
        <v>0</v>
      </c>
      <c r="M3" s="76" t="str">
        <f>'Activity rawdata'!AE2</f>
        <v>-</v>
      </c>
      <c r="N3" s="77">
        <f>'Activity rawdata'!T2+'Activity rawdata'!U2</f>
        <v>0</v>
      </c>
      <c r="O3" s="78">
        <f>'Activity rawdata'!V2</f>
        <v>0</v>
      </c>
      <c r="P3" s="78">
        <f>'Activity rawdata'!W2</f>
        <v>0</v>
      </c>
      <c r="Q3" s="78">
        <f>'Activity rawdata'!X2</f>
        <v>0</v>
      </c>
      <c r="R3" s="79">
        <f t="shared" ref="R3:R16" si="0">SUM(N3:Q3)</f>
        <v>0</v>
      </c>
      <c r="S3" s="80">
        <f>'Activity rawdata'!Z2</f>
        <v>0</v>
      </c>
      <c r="T3" s="80">
        <f>'Activity rawdata'!AA2</f>
        <v>0</v>
      </c>
      <c r="U3" s="80">
        <f t="shared" ref="U3:U16" si="1">S3+T3</f>
        <v>0</v>
      </c>
      <c r="V3" s="81">
        <f t="shared" ref="V3:V16" si="2">N3*$I3</f>
        <v>0</v>
      </c>
      <c r="W3" s="75">
        <f t="shared" ref="W3:W16" si="3">O3*$I3</f>
        <v>0</v>
      </c>
      <c r="X3" s="75">
        <f t="shared" ref="X3:X16" si="4">P3*$I3</f>
        <v>0</v>
      </c>
      <c r="Y3" s="75">
        <f t="shared" ref="Y3:Y16" si="5">Q3*$I3</f>
        <v>0</v>
      </c>
      <c r="Z3" s="82">
        <f>SUM(V3:X3)</f>
        <v>0</v>
      </c>
      <c r="AA3" s="75">
        <f t="shared" ref="AA3:AA16" si="6">S3*$I3</f>
        <v>0</v>
      </c>
      <c r="AB3" s="75">
        <f t="shared" ref="AB3:AB16" si="7">T3*$I3</f>
        <v>0</v>
      </c>
      <c r="AC3" s="82">
        <f t="shared" ref="AC3:AC16" si="8">AA3+AB3</f>
        <v>0</v>
      </c>
      <c r="AD3" s="56"/>
    </row>
    <row r="4" spans="1:30" x14ac:dyDescent="0.35">
      <c r="A4" s="70" t="str">
        <f>'Activity rawdata'!A3</f>
        <v>BH6125-1-399</v>
      </c>
      <c r="B4" s="71" t="str">
        <f>'Activity rawdata'!B3</f>
        <v>COLL</v>
      </c>
      <c r="C4" s="71" t="str">
        <f>IF('Activity rawdata'!C3="PY","Planted",IF('Activity rawdata'!C3="NY","Nat/Convert",IF('Activity rawdata'!C3="NN","Nat/Nonconvert",IF('Activity rawdata'!C3="OY","Planted"))))</f>
        <v>Planted</v>
      </c>
      <c r="D4" s="70" t="str">
        <f>'Activity rawdata'!D3</f>
        <v>STP2</v>
      </c>
      <c r="E4" s="72" t="str">
        <f>'Activity rawdata'!E3</f>
        <v>76</v>
      </c>
      <c r="F4" s="73" t="str">
        <f>'Activity rawdata'!L3</f>
        <v>NO</v>
      </c>
      <c r="G4" s="72" t="str">
        <f>'Activity rawdata'!R3</f>
        <v>2026</v>
      </c>
      <c r="H4" s="72" t="str">
        <f>IF('Activity rawdata'!P3="AHTHIN1","1st Thin",IF('Activity rawdata'!P3="AHCC","Clearcut",IF('Activity rawdata'!P3="AHTHSMZ","SMZ Thin",IF('Activity rawdata'!P3="AHTHIN2","2nd Thin",IF('Activity rawdata'!P3="AFERTE","Early Fert",IF('Activity rawdata'!P3="AFERTM","Mid Fert",IF('Activity rawdata'!P3="AFERTL","Late Fert",  IF('Activity rawdata'!P3="ASP","Site Prep", IF('Activity rawdata'!P3="APLT","Plant",  IF('Activity rawdata'!P3="ANREG","Natural Regeneration"))))))))))</f>
        <v>Site Prep</v>
      </c>
      <c r="I4" s="74">
        <f>'Activity rawdata'!O3</f>
        <v>11.9</v>
      </c>
      <c r="J4" s="75">
        <f>'Activity rawdata'!N3</f>
        <v>1</v>
      </c>
      <c r="K4" s="75">
        <f>'Activity rawdata'!AC3</f>
        <v>0</v>
      </c>
      <c r="L4" s="75">
        <f>'Activity rawdata'!AD3</f>
        <v>0</v>
      </c>
      <c r="M4" s="76" t="str">
        <f>'Activity rawdata'!AE3</f>
        <v>-</v>
      </c>
      <c r="N4" s="83">
        <f>'Activity rawdata'!T3+'Activity rawdata'!U3</f>
        <v>0</v>
      </c>
      <c r="O4" s="80">
        <f>'Activity rawdata'!V3</f>
        <v>0</v>
      </c>
      <c r="P4" s="80">
        <f>'Activity rawdata'!W3</f>
        <v>0</v>
      </c>
      <c r="Q4" s="80">
        <f>'Activity rawdata'!X3</f>
        <v>0</v>
      </c>
      <c r="R4" s="84">
        <f t="shared" si="0"/>
        <v>0</v>
      </c>
      <c r="S4" s="80">
        <f>'Activity rawdata'!Z3</f>
        <v>0</v>
      </c>
      <c r="T4" s="80">
        <f>'Activity rawdata'!AA3</f>
        <v>0</v>
      </c>
      <c r="U4" s="80">
        <f t="shared" si="1"/>
        <v>0</v>
      </c>
      <c r="V4" s="81">
        <f t="shared" si="2"/>
        <v>0</v>
      </c>
      <c r="W4" s="75">
        <f t="shared" si="3"/>
        <v>0</v>
      </c>
      <c r="X4" s="75">
        <f t="shared" si="4"/>
        <v>0</v>
      </c>
      <c r="Y4" s="75">
        <f t="shared" si="5"/>
        <v>0</v>
      </c>
      <c r="Z4" s="82">
        <f>SUM(V4:X4)</f>
        <v>0</v>
      </c>
      <c r="AA4" s="75">
        <f t="shared" si="6"/>
        <v>0</v>
      </c>
      <c r="AB4" s="75">
        <f t="shared" si="7"/>
        <v>0</v>
      </c>
      <c r="AC4" s="82">
        <f t="shared" si="8"/>
        <v>0</v>
      </c>
      <c r="AD4" s="56"/>
    </row>
    <row r="5" spans="1:30" x14ac:dyDescent="0.35">
      <c r="A5" s="70" t="str">
        <f>'Activity rawdata'!A4</f>
        <v>BH6125-1-394</v>
      </c>
      <c r="B5" s="71" t="str">
        <f>'Activity rawdata'!B4</f>
        <v>COLL</v>
      </c>
      <c r="C5" s="71" t="str">
        <f>IF('Activity rawdata'!C4="PY","Planted",IF('Activity rawdata'!C4="NY","Nat/Convert",IF('Activity rawdata'!C4="NN","Nat/Nonconvert",IF('Activity rawdata'!C4="OY","Planted"))))</f>
        <v>Planted</v>
      </c>
      <c r="D5" s="70" t="str">
        <f>'Activity rawdata'!D4</f>
        <v>STP2</v>
      </c>
      <c r="E5" s="72" t="str">
        <f>'Activity rawdata'!E4</f>
        <v>71</v>
      </c>
      <c r="F5" s="73" t="str">
        <f>'Activity rawdata'!L4</f>
        <v>NO</v>
      </c>
      <c r="G5" s="72" t="str">
        <f>'Activity rawdata'!R4</f>
        <v>2026</v>
      </c>
      <c r="H5" s="72" t="str">
        <f>IF('Activity rawdata'!P4="AHTHIN1","1st Thin",IF('Activity rawdata'!P4="AHCC","Clearcut",IF('Activity rawdata'!P4="AHTHSMZ","SMZ Thin",IF('Activity rawdata'!P4="AHTHIN2","2nd Thin",IF('Activity rawdata'!P4="AFERTE","Early Fert",IF('Activity rawdata'!P4="AFERTM","Mid Fert",IF('Activity rawdata'!P4="AFERTL","Late Fert",  IF('Activity rawdata'!P4="ASP","Site Prep", IF('Activity rawdata'!P4="APLT","Plant",  IF('Activity rawdata'!P4="ANREG","Natural Regeneration"))))))))))</f>
        <v>Site Prep</v>
      </c>
      <c r="I5" s="74">
        <f>'Activity rawdata'!O4</f>
        <v>23.1</v>
      </c>
      <c r="J5" s="75">
        <f>'Activity rawdata'!N4</f>
        <v>1</v>
      </c>
      <c r="K5" s="75">
        <f>'Activity rawdata'!AC4</f>
        <v>0</v>
      </c>
      <c r="L5" s="75">
        <f>'Activity rawdata'!AD4</f>
        <v>0</v>
      </c>
      <c r="M5" s="76" t="str">
        <f>'Activity rawdata'!AE4</f>
        <v>-</v>
      </c>
      <c r="N5" s="83">
        <f>'Activity rawdata'!T4+'Activity rawdata'!U4</f>
        <v>0</v>
      </c>
      <c r="O5" s="80">
        <f>'Activity rawdata'!V4</f>
        <v>0</v>
      </c>
      <c r="P5" s="80">
        <f>'Activity rawdata'!W4</f>
        <v>0</v>
      </c>
      <c r="Q5" s="80">
        <f>'Activity rawdata'!X4</f>
        <v>0</v>
      </c>
      <c r="R5" s="84">
        <f t="shared" si="0"/>
        <v>0</v>
      </c>
      <c r="S5" s="80">
        <f>'Activity rawdata'!Z4</f>
        <v>0</v>
      </c>
      <c r="T5" s="80">
        <f>'Activity rawdata'!AA4</f>
        <v>0</v>
      </c>
      <c r="U5" s="80">
        <f t="shared" si="1"/>
        <v>0</v>
      </c>
      <c r="V5" s="81">
        <f t="shared" si="2"/>
        <v>0</v>
      </c>
      <c r="W5" s="75">
        <f t="shared" si="3"/>
        <v>0</v>
      </c>
      <c r="X5" s="75">
        <f t="shared" si="4"/>
        <v>0</v>
      </c>
      <c r="Y5" s="75">
        <f t="shared" si="5"/>
        <v>0</v>
      </c>
      <c r="Z5" s="82">
        <f>SUM(V5:X5)</f>
        <v>0</v>
      </c>
      <c r="AA5" s="75">
        <f t="shared" si="6"/>
        <v>0</v>
      </c>
      <c r="AB5" s="75">
        <f t="shared" si="7"/>
        <v>0</v>
      </c>
      <c r="AC5" s="82">
        <f t="shared" si="8"/>
        <v>0</v>
      </c>
      <c r="AD5" s="56"/>
    </row>
    <row r="6" spans="1:30" x14ac:dyDescent="0.35">
      <c r="A6" s="70" t="str">
        <f>'Activity rawdata'!A5</f>
        <v>BH5186-1-397</v>
      </c>
      <c r="B6" s="71" t="str">
        <f>'Activity rawdata'!B5</f>
        <v>COLL</v>
      </c>
      <c r="C6" s="71" t="str">
        <f>IF('Activity rawdata'!C5="PY","Planted",IF('Activity rawdata'!C5="NY","Nat/Convert",IF('Activity rawdata'!C5="NN","Nat/Nonconvert",IF('Activity rawdata'!C5="OY","Planted"))))</f>
        <v>Planted</v>
      </c>
      <c r="D6" s="70" t="str">
        <f>'Activity rawdata'!D5</f>
        <v>STP2</v>
      </c>
      <c r="E6" s="72" t="str">
        <f>'Activity rawdata'!E5</f>
        <v>90</v>
      </c>
      <c r="F6" s="73" t="str">
        <f>'Activity rawdata'!L5</f>
        <v>NO</v>
      </c>
      <c r="G6" s="72" t="str">
        <f>'Activity rawdata'!R5</f>
        <v>2026</v>
      </c>
      <c r="H6" s="72" t="str">
        <f>IF('Activity rawdata'!P5="AHTHIN1","1st Thin",IF('Activity rawdata'!P5="AHCC","Clearcut",IF('Activity rawdata'!P5="AHTHSMZ","SMZ Thin",IF('Activity rawdata'!P5="AHTHIN2","2nd Thin",IF('Activity rawdata'!P5="AFERTE","Early Fert",IF('Activity rawdata'!P5="AFERTM","Mid Fert",IF('Activity rawdata'!P5="AFERTL","Late Fert",  IF('Activity rawdata'!P5="ASP","Site Prep", IF('Activity rawdata'!P5="APLT","Plant",  IF('Activity rawdata'!P5="ANREG","Natural Regeneration"))))))))))</f>
        <v>Site Prep</v>
      </c>
      <c r="I6" s="74">
        <f>'Activity rawdata'!O5</f>
        <v>55.21</v>
      </c>
      <c r="J6" s="75">
        <f>'Activity rawdata'!N5</f>
        <v>1</v>
      </c>
      <c r="K6" s="75">
        <f>'Activity rawdata'!AC5</f>
        <v>0</v>
      </c>
      <c r="L6" s="75">
        <f>'Activity rawdata'!AD5</f>
        <v>0</v>
      </c>
      <c r="M6" s="76" t="str">
        <f>'Activity rawdata'!AE5</f>
        <v>-</v>
      </c>
      <c r="N6" s="83">
        <f>'Activity rawdata'!T5+'Activity rawdata'!U5</f>
        <v>0</v>
      </c>
      <c r="O6" s="80">
        <f>'Activity rawdata'!V5</f>
        <v>0</v>
      </c>
      <c r="P6" s="80">
        <f>'Activity rawdata'!W5</f>
        <v>0</v>
      </c>
      <c r="Q6" s="80">
        <f>'Activity rawdata'!X5</f>
        <v>0</v>
      </c>
      <c r="R6" s="84">
        <f t="shared" si="0"/>
        <v>0</v>
      </c>
      <c r="S6" s="80">
        <f>'Activity rawdata'!Z5</f>
        <v>0</v>
      </c>
      <c r="T6" s="80">
        <f>'Activity rawdata'!AA5</f>
        <v>0</v>
      </c>
      <c r="U6" s="80">
        <f t="shared" si="1"/>
        <v>0</v>
      </c>
      <c r="V6" s="81">
        <f t="shared" si="2"/>
        <v>0</v>
      </c>
      <c r="W6" s="75">
        <f t="shared" si="3"/>
        <v>0</v>
      </c>
      <c r="X6" s="75">
        <f t="shared" si="4"/>
        <v>0</v>
      </c>
      <c r="Y6" s="75">
        <f t="shared" si="5"/>
        <v>0</v>
      </c>
      <c r="Z6" s="82">
        <f t="shared" ref="Z6:Z16" si="9">SUM(V6:Y6)</f>
        <v>0</v>
      </c>
      <c r="AA6" s="75">
        <f t="shared" si="6"/>
        <v>0</v>
      </c>
      <c r="AB6" s="75">
        <f t="shared" si="7"/>
        <v>0</v>
      </c>
      <c r="AC6" s="82">
        <f t="shared" si="8"/>
        <v>0</v>
      </c>
      <c r="AD6" s="56"/>
    </row>
    <row r="7" spans="1:30" x14ac:dyDescent="0.35">
      <c r="A7" s="70" t="str">
        <f>'Activity rawdata'!A6</f>
        <v>BH2047-1-395</v>
      </c>
      <c r="B7" s="71" t="str">
        <f>'Activity rawdata'!B6</f>
        <v>COLL</v>
      </c>
      <c r="C7" s="71" t="str">
        <f>IF('Activity rawdata'!C6="PY","Planted",IF('Activity rawdata'!C6="NY","Nat/Convert",IF('Activity rawdata'!C6="NN","Nat/Nonconvert",IF('Activity rawdata'!C6="OY","Planted"))))</f>
        <v>Planted</v>
      </c>
      <c r="D7" s="70" t="str">
        <f>'Activity rawdata'!D6</f>
        <v>STP2</v>
      </c>
      <c r="E7" s="72" t="str">
        <f>'Activity rawdata'!E6</f>
        <v>83</v>
      </c>
      <c r="F7" s="73" t="str">
        <f>'Activity rawdata'!L6</f>
        <v>NO</v>
      </c>
      <c r="G7" s="72" t="str">
        <f>'Activity rawdata'!R6</f>
        <v>2026</v>
      </c>
      <c r="H7" s="72" t="str">
        <f>IF('Activity rawdata'!P6="AHTHIN1","1st Thin",IF('Activity rawdata'!P6="AHCC","Clearcut",IF('Activity rawdata'!P6="AHTHSMZ","SMZ Thin",IF('Activity rawdata'!P6="AHTHIN2","2nd Thin",IF('Activity rawdata'!P6="AFERTE","Early Fert",IF('Activity rawdata'!P6="AFERTM","Mid Fert",IF('Activity rawdata'!P6="AFERTL","Late Fert",  IF('Activity rawdata'!P6="ASP","Site Prep", IF('Activity rawdata'!P6="APLT","Plant",  IF('Activity rawdata'!P6="ANREG","Natural Regeneration"))))))))))</f>
        <v>Site Prep</v>
      </c>
      <c r="I7" s="74">
        <f>'Activity rawdata'!O6</f>
        <v>64.489999999999995</v>
      </c>
      <c r="J7" s="75">
        <f>'Activity rawdata'!N6</f>
        <v>1</v>
      </c>
      <c r="K7" s="75">
        <f>'Activity rawdata'!AC6</f>
        <v>0</v>
      </c>
      <c r="L7" s="75">
        <f>'Activity rawdata'!AD6</f>
        <v>0</v>
      </c>
      <c r="M7" s="76" t="str">
        <f>'Activity rawdata'!AE6</f>
        <v>-</v>
      </c>
      <c r="N7" s="83">
        <f>'Activity rawdata'!T6+'Activity rawdata'!U6</f>
        <v>0</v>
      </c>
      <c r="O7" s="80">
        <f>'Activity rawdata'!V6</f>
        <v>0</v>
      </c>
      <c r="P7" s="80">
        <f>'Activity rawdata'!W6</f>
        <v>0</v>
      </c>
      <c r="Q7" s="80">
        <f>'Activity rawdata'!X6</f>
        <v>0</v>
      </c>
      <c r="R7" s="84">
        <f t="shared" si="0"/>
        <v>0</v>
      </c>
      <c r="S7" s="80">
        <f>'Activity rawdata'!Z6</f>
        <v>0</v>
      </c>
      <c r="T7" s="80">
        <f>'Activity rawdata'!AA6</f>
        <v>0</v>
      </c>
      <c r="U7" s="80">
        <f t="shared" si="1"/>
        <v>0</v>
      </c>
      <c r="V7" s="81">
        <f t="shared" si="2"/>
        <v>0</v>
      </c>
      <c r="W7" s="75">
        <f t="shared" si="3"/>
        <v>0</v>
      </c>
      <c r="X7" s="75">
        <f t="shared" si="4"/>
        <v>0</v>
      </c>
      <c r="Y7" s="75">
        <f t="shared" si="5"/>
        <v>0</v>
      </c>
      <c r="Z7" s="82">
        <f t="shared" si="9"/>
        <v>0</v>
      </c>
      <c r="AA7" s="75">
        <f t="shared" si="6"/>
        <v>0</v>
      </c>
      <c r="AB7" s="75">
        <f t="shared" si="7"/>
        <v>0</v>
      </c>
      <c r="AC7" s="82">
        <f t="shared" si="8"/>
        <v>0</v>
      </c>
      <c r="AD7" s="56"/>
    </row>
    <row r="8" spans="1:30" x14ac:dyDescent="0.35">
      <c r="A8" s="70" t="str">
        <f>'Activity rawdata'!A7</f>
        <v>BH2046-1-398</v>
      </c>
      <c r="B8" s="71" t="str">
        <f>'Activity rawdata'!B7</f>
        <v>COLL</v>
      </c>
      <c r="C8" s="71" t="str">
        <f>IF('Activity rawdata'!C7="PY","Planted",IF('Activity rawdata'!C7="NY","Nat/Convert",IF('Activity rawdata'!C7="NN","Nat/Nonconvert",IF('Activity rawdata'!C7="OY","Planted"))))</f>
        <v>Planted</v>
      </c>
      <c r="D8" s="70" t="str">
        <f>'Activity rawdata'!D7</f>
        <v>STP2</v>
      </c>
      <c r="E8" s="72" t="str">
        <f>'Activity rawdata'!E7</f>
        <v>63</v>
      </c>
      <c r="F8" s="73" t="str">
        <f>'Activity rawdata'!L7</f>
        <v>NO</v>
      </c>
      <c r="G8" s="72" t="str">
        <f>'Activity rawdata'!R7</f>
        <v>2026</v>
      </c>
      <c r="H8" s="72" t="str">
        <f>IF('Activity rawdata'!P7="AHTHIN1","1st Thin",IF('Activity rawdata'!P7="AHCC","Clearcut",IF('Activity rawdata'!P7="AHTHSMZ","SMZ Thin",IF('Activity rawdata'!P7="AHTHIN2","2nd Thin",IF('Activity rawdata'!P7="AFERTE","Early Fert",IF('Activity rawdata'!P7="AFERTM","Mid Fert",IF('Activity rawdata'!P7="AFERTL","Late Fert",  IF('Activity rawdata'!P7="ASP","Site Prep", IF('Activity rawdata'!P7="APLT","Plant",  IF('Activity rawdata'!P7="ANREG","Natural Regeneration"))))))))))</f>
        <v>Site Prep</v>
      </c>
      <c r="I8" s="74">
        <f>'Activity rawdata'!O7</f>
        <v>24.3</v>
      </c>
      <c r="J8" s="75">
        <f>'Activity rawdata'!N7</f>
        <v>1</v>
      </c>
      <c r="K8" s="75">
        <f>'Activity rawdata'!AC7</f>
        <v>0</v>
      </c>
      <c r="L8" s="75">
        <f>'Activity rawdata'!AD7</f>
        <v>0</v>
      </c>
      <c r="M8" s="76" t="str">
        <f>'Activity rawdata'!AE7</f>
        <v>-</v>
      </c>
      <c r="N8" s="83">
        <f>'Activity rawdata'!T7+'Activity rawdata'!U7</f>
        <v>0</v>
      </c>
      <c r="O8" s="80">
        <f>'Activity rawdata'!V7</f>
        <v>0</v>
      </c>
      <c r="P8" s="80">
        <f>'Activity rawdata'!W7</f>
        <v>0</v>
      </c>
      <c r="Q8" s="80">
        <f>'Activity rawdata'!X7</f>
        <v>0</v>
      </c>
      <c r="R8" s="84">
        <f t="shared" si="0"/>
        <v>0</v>
      </c>
      <c r="S8" s="80">
        <f>'Activity rawdata'!Z7</f>
        <v>0</v>
      </c>
      <c r="T8" s="80">
        <f>'Activity rawdata'!AA7</f>
        <v>0</v>
      </c>
      <c r="U8" s="80">
        <f t="shared" si="1"/>
        <v>0</v>
      </c>
      <c r="V8" s="81">
        <f t="shared" si="2"/>
        <v>0</v>
      </c>
      <c r="W8" s="75">
        <f t="shared" si="3"/>
        <v>0</v>
      </c>
      <c r="X8" s="75">
        <f t="shared" si="4"/>
        <v>0</v>
      </c>
      <c r="Y8" s="75">
        <f t="shared" si="5"/>
        <v>0</v>
      </c>
      <c r="Z8" s="82">
        <f t="shared" si="9"/>
        <v>0</v>
      </c>
      <c r="AA8" s="75">
        <f t="shared" si="6"/>
        <v>0</v>
      </c>
      <c r="AB8" s="75">
        <f t="shared" si="7"/>
        <v>0</v>
      </c>
      <c r="AC8" s="82">
        <f t="shared" si="8"/>
        <v>0</v>
      </c>
      <c r="AD8" s="56"/>
    </row>
    <row r="9" spans="1:30" x14ac:dyDescent="0.35">
      <c r="A9" s="70" t="str">
        <f>'Activity rawdata'!A8</f>
        <v>BH1429-1-41</v>
      </c>
      <c r="B9" s="71" t="str">
        <f>'Activity rawdata'!B8</f>
        <v>COLL</v>
      </c>
      <c r="C9" s="71" t="str">
        <f>IF('Activity rawdata'!C8="PY","Planted",IF('Activity rawdata'!C8="NY","Nat/Convert",IF('Activity rawdata'!C8="NN","Nat/Nonconvert",IF('Activity rawdata'!C8="OY","Planted"))))</f>
        <v>Planted</v>
      </c>
      <c r="D9" s="70" t="str">
        <f>'Activity rawdata'!D8</f>
        <v>STP2</v>
      </c>
      <c r="E9" s="72" t="str">
        <f>'Activity rawdata'!E8</f>
        <v>77</v>
      </c>
      <c r="F9" s="73" t="str">
        <f>'Activity rawdata'!L8</f>
        <v>NO</v>
      </c>
      <c r="G9" s="72" t="str">
        <f>'Activity rawdata'!R8</f>
        <v>2026</v>
      </c>
      <c r="H9" s="72" t="str">
        <f>IF('Activity rawdata'!P8="AHTHIN1","1st Thin",IF('Activity rawdata'!P8="AHCC","Clearcut",IF('Activity rawdata'!P8="AHTHSMZ","SMZ Thin",IF('Activity rawdata'!P8="AHTHIN2","2nd Thin",IF('Activity rawdata'!P8="AFERTE","Early Fert",IF('Activity rawdata'!P8="AFERTM","Mid Fert",IF('Activity rawdata'!P8="AFERTL","Late Fert",  IF('Activity rawdata'!P8="ASP","Site Prep", IF('Activity rawdata'!P8="APLT","Plant",  IF('Activity rawdata'!P8="ANREG","Natural Regeneration"))))))))))</f>
        <v>Site Prep</v>
      </c>
      <c r="I9" s="74">
        <f>'Activity rawdata'!O8</f>
        <v>11.92</v>
      </c>
      <c r="J9" s="75">
        <f>'Activity rawdata'!N8</f>
        <v>1</v>
      </c>
      <c r="K9" s="75">
        <f>'Activity rawdata'!AC8</f>
        <v>0</v>
      </c>
      <c r="L9" s="75">
        <f>'Activity rawdata'!AD8</f>
        <v>0</v>
      </c>
      <c r="M9" s="76" t="str">
        <f>'Activity rawdata'!AE8</f>
        <v>-</v>
      </c>
      <c r="N9" s="83">
        <f>'Activity rawdata'!T8+'Activity rawdata'!U8</f>
        <v>0</v>
      </c>
      <c r="O9" s="80">
        <f>'Activity rawdata'!V8</f>
        <v>0</v>
      </c>
      <c r="P9" s="80">
        <f>'Activity rawdata'!W8</f>
        <v>0</v>
      </c>
      <c r="Q9" s="80">
        <f>'Activity rawdata'!X8</f>
        <v>0</v>
      </c>
      <c r="R9" s="84">
        <f t="shared" si="0"/>
        <v>0</v>
      </c>
      <c r="S9" s="80">
        <f>'Activity rawdata'!Z8</f>
        <v>0</v>
      </c>
      <c r="T9" s="80">
        <f>'Activity rawdata'!AA8</f>
        <v>0</v>
      </c>
      <c r="U9" s="80">
        <f t="shared" si="1"/>
        <v>0</v>
      </c>
      <c r="V9" s="81">
        <f t="shared" si="2"/>
        <v>0</v>
      </c>
      <c r="W9" s="75">
        <f t="shared" si="3"/>
        <v>0</v>
      </c>
      <c r="X9" s="75">
        <f t="shared" si="4"/>
        <v>0</v>
      </c>
      <c r="Y9" s="75">
        <f t="shared" si="5"/>
        <v>0</v>
      </c>
      <c r="Z9" s="82">
        <f t="shared" si="9"/>
        <v>0</v>
      </c>
      <c r="AA9" s="75">
        <f t="shared" si="6"/>
        <v>0</v>
      </c>
      <c r="AB9" s="75">
        <f t="shared" si="7"/>
        <v>0</v>
      </c>
      <c r="AC9" s="82">
        <f t="shared" si="8"/>
        <v>0</v>
      </c>
      <c r="AD9" s="56"/>
    </row>
    <row r="10" spans="1:30" x14ac:dyDescent="0.35">
      <c r="A10" s="70" t="str">
        <f>'Activity rawdata'!A9</f>
        <v>BH1429-1-365</v>
      </c>
      <c r="B10" s="71" t="str">
        <f>'Activity rawdata'!B9</f>
        <v>COLL</v>
      </c>
      <c r="C10" s="71" t="str">
        <f>IF('Activity rawdata'!C9="PY","Planted",IF('Activity rawdata'!C9="NY","Nat/Convert",IF('Activity rawdata'!C9="NN","Nat/Nonconvert",IF('Activity rawdata'!C9="OY","Planted"))))</f>
        <v>Planted</v>
      </c>
      <c r="D10" s="70" t="str">
        <f>'Activity rawdata'!D9</f>
        <v>STP2</v>
      </c>
      <c r="E10" s="72" t="str">
        <f>'Activity rawdata'!E9</f>
        <v>77</v>
      </c>
      <c r="F10" s="73" t="str">
        <f>'Activity rawdata'!L9</f>
        <v>NO</v>
      </c>
      <c r="G10" s="72" t="str">
        <f>'Activity rawdata'!R9</f>
        <v>2026</v>
      </c>
      <c r="H10" s="72" t="str">
        <f>IF('Activity rawdata'!P9="AHTHIN1","1st Thin",IF('Activity rawdata'!P9="AHCC","Clearcut",IF('Activity rawdata'!P9="AHTHSMZ","SMZ Thin",IF('Activity rawdata'!P9="AHTHIN2","2nd Thin",IF('Activity rawdata'!P9="AFERTE","Early Fert",IF('Activity rawdata'!P9="AFERTM","Mid Fert",IF('Activity rawdata'!P9="AFERTL","Late Fert",  IF('Activity rawdata'!P9="ASP","Site Prep", IF('Activity rawdata'!P9="APLT","Plant",  IF('Activity rawdata'!P9="ANREG","Natural Regeneration"))))))))))</f>
        <v>Site Prep</v>
      </c>
      <c r="I10" s="74">
        <f>'Activity rawdata'!O9</f>
        <v>18.649999999999999</v>
      </c>
      <c r="J10" s="75">
        <f>'Activity rawdata'!N9</f>
        <v>1</v>
      </c>
      <c r="K10" s="75">
        <f>'Activity rawdata'!AC9</f>
        <v>0</v>
      </c>
      <c r="L10" s="75">
        <f>'Activity rawdata'!AD9</f>
        <v>0</v>
      </c>
      <c r="M10" s="76" t="str">
        <f>'Activity rawdata'!AE9</f>
        <v>-</v>
      </c>
      <c r="N10" s="83">
        <f>'Activity rawdata'!T9+'Activity rawdata'!U9</f>
        <v>0</v>
      </c>
      <c r="O10" s="80">
        <f>'Activity rawdata'!V9</f>
        <v>0</v>
      </c>
      <c r="P10" s="80">
        <f>'Activity rawdata'!W9</f>
        <v>0</v>
      </c>
      <c r="Q10" s="80">
        <f>'Activity rawdata'!X9</f>
        <v>0</v>
      </c>
      <c r="R10" s="84">
        <f t="shared" si="0"/>
        <v>0</v>
      </c>
      <c r="S10" s="80">
        <f>'Activity rawdata'!Z9</f>
        <v>0</v>
      </c>
      <c r="T10" s="80">
        <f>'Activity rawdata'!AA9</f>
        <v>0</v>
      </c>
      <c r="U10" s="80">
        <f t="shared" si="1"/>
        <v>0</v>
      </c>
      <c r="V10" s="81">
        <f t="shared" si="2"/>
        <v>0</v>
      </c>
      <c r="W10" s="75">
        <f t="shared" si="3"/>
        <v>0</v>
      </c>
      <c r="X10" s="75">
        <f t="shared" si="4"/>
        <v>0</v>
      </c>
      <c r="Y10" s="75">
        <f t="shared" si="5"/>
        <v>0</v>
      </c>
      <c r="Z10" s="82">
        <f t="shared" si="9"/>
        <v>0</v>
      </c>
      <c r="AA10" s="75">
        <f t="shared" si="6"/>
        <v>0</v>
      </c>
      <c r="AB10" s="75">
        <f t="shared" si="7"/>
        <v>0</v>
      </c>
      <c r="AC10" s="82">
        <f t="shared" si="8"/>
        <v>0</v>
      </c>
      <c r="AD10" s="56"/>
    </row>
    <row r="11" spans="1:30" x14ac:dyDescent="0.35">
      <c r="A11" s="70" t="str">
        <f>'Activity rawdata'!A10</f>
        <v>BH1429-1-16</v>
      </c>
      <c r="B11" s="71" t="str">
        <f>'Activity rawdata'!B10</f>
        <v>COLL</v>
      </c>
      <c r="C11" s="71" t="str">
        <f>IF('Activity rawdata'!C10="PY","Planted",IF('Activity rawdata'!C10="NY","Nat/Convert",IF('Activity rawdata'!C10="NN","Nat/Nonconvert",IF('Activity rawdata'!C10="OY","Planted"))))</f>
        <v>Planted</v>
      </c>
      <c r="D11" s="70" t="str">
        <f>'Activity rawdata'!D10</f>
        <v>STP2</v>
      </c>
      <c r="E11" s="72" t="str">
        <f>'Activity rawdata'!E10</f>
        <v>71</v>
      </c>
      <c r="F11" s="73" t="str">
        <f>'Activity rawdata'!L10</f>
        <v>NO</v>
      </c>
      <c r="G11" s="72" t="str">
        <f>'Activity rawdata'!R10</f>
        <v>2026</v>
      </c>
      <c r="H11" s="72" t="str">
        <f>IF('Activity rawdata'!P10="AHTHIN1","1st Thin",IF('Activity rawdata'!P10="AHCC","Clearcut",IF('Activity rawdata'!P10="AHTHSMZ","SMZ Thin",IF('Activity rawdata'!P10="AHTHIN2","2nd Thin",IF('Activity rawdata'!P10="AFERTE","Early Fert",IF('Activity rawdata'!P10="AFERTM","Mid Fert",IF('Activity rawdata'!P10="AFERTL","Late Fert",  IF('Activity rawdata'!P10="ASP","Site Prep", IF('Activity rawdata'!P10="APLT","Plant",  IF('Activity rawdata'!P10="ANREG","Natural Regeneration"))))))))))</f>
        <v>Site Prep</v>
      </c>
      <c r="I11" s="74">
        <f>'Activity rawdata'!O10</f>
        <v>4.01</v>
      </c>
      <c r="J11" s="75">
        <f>'Activity rawdata'!N10</f>
        <v>1</v>
      </c>
      <c r="K11" s="75">
        <f>'Activity rawdata'!AC10</f>
        <v>0</v>
      </c>
      <c r="L11" s="75">
        <f>'Activity rawdata'!AD10</f>
        <v>0</v>
      </c>
      <c r="M11" s="76" t="str">
        <f>'Activity rawdata'!AE10</f>
        <v>-</v>
      </c>
      <c r="N11" s="83">
        <f>'Activity rawdata'!T10+'Activity rawdata'!U10</f>
        <v>0</v>
      </c>
      <c r="O11" s="80">
        <f>'Activity rawdata'!V10</f>
        <v>0</v>
      </c>
      <c r="P11" s="80">
        <f>'Activity rawdata'!W10</f>
        <v>0</v>
      </c>
      <c r="Q11" s="80">
        <f>'Activity rawdata'!X10</f>
        <v>0</v>
      </c>
      <c r="R11" s="84">
        <f t="shared" si="0"/>
        <v>0</v>
      </c>
      <c r="S11" s="80">
        <f>'Activity rawdata'!Z10</f>
        <v>0</v>
      </c>
      <c r="T11" s="80">
        <f>'Activity rawdata'!AA10</f>
        <v>0</v>
      </c>
      <c r="U11" s="80">
        <f t="shared" si="1"/>
        <v>0</v>
      </c>
      <c r="V11" s="81">
        <f t="shared" si="2"/>
        <v>0</v>
      </c>
      <c r="W11" s="75">
        <f t="shared" si="3"/>
        <v>0</v>
      </c>
      <c r="X11" s="75">
        <f t="shared" si="4"/>
        <v>0</v>
      </c>
      <c r="Y11" s="75">
        <f t="shared" si="5"/>
        <v>0</v>
      </c>
      <c r="Z11" s="82">
        <f t="shared" si="9"/>
        <v>0</v>
      </c>
      <c r="AA11" s="75">
        <f t="shared" si="6"/>
        <v>0</v>
      </c>
      <c r="AB11" s="75">
        <f t="shared" si="7"/>
        <v>0</v>
      </c>
      <c r="AC11" s="82">
        <f t="shared" si="8"/>
        <v>0</v>
      </c>
      <c r="AD11" s="56"/>
    </row>
    <row r="12" spans="1:30" x14ac:dyDescent="0.35">
      <c r="A12" s="70" t="str">
        <f>'Activity rawdata'!A11</f>
        <v>BH4023-1-95</v>
      </c>
      <c r="B12" s="71" t="str">
        <f>'Activity rawdata'!B11</f>
        <v>LB</v>
      </c>
      <c r="C12" s="71" t="str">
        <f>IF('Activity rawdata'!C11="PY","Planted",IF('Activity rawdata'!C11="NY","Nat/Convert",IF('Activity rawdata'!C11="NN","Nat/Nonconvert",IF('Activity rawdata'!C11="OY","Planted"))))</f>
        <v>Planted</v>
      </c>
      <c r="D12" s="70" t="str">
        <f>'Activity rawdata'!D11</f>
        <v>STP1</v>
      </c>
      <c r="E12" s="72" t="str">
        <f>'Activity rawdata'!E11</f>
        <v>73</v>
      </c>
      <c r="F12" s="73" t="str">
        <f>'Activity rawdata'!L11</f>
        <v>NO</v>
      </c>
      <c r="G12" s="72" t="str">
        <f>'Activity rawdata'!R11</f>
        <v>2026</v>
      </c>
      <c r="H12" s="72" t="str">
        <f>IF('Activity rawdata'!P11="AHTHIN1","1st Thin",IF('Activity rawdata'!P11="AHCC","Clearcut",IF('Activity rawdata'!P11="AHTHSMZ","SMZ Thin",IF('Activity rawdata'!P11="AHTHIN2","2nd Thin",IF('Activity rawdata'!P11="AFERTE","Early Fert",IF('Activity rawdata'!P11="AFERTM","Mid Fert",IF('Activity rawdata'!P11="AFERTL","Late Fert",  IF('Activity rawdata'!P11="ASP","Site Prep", IF('Activity rawdata'!P11="APLT","Plant",  IF('Activity rawdata'!P11="ANREG","Natural Regeneration"))))))))))</f>
        <v>1st Thin</v>
      </c>
      <c r="I12" s="74">
        <f>'Activity rawdata'!O11</f>
        <v>201.8</v>
      </c>
      <c r="J12" s="75">
        <f>'Activity rawdata'!N11</f>
        <v>16</v>
      </c>
      <c r="K12" s="75">
        <f>'Activity rawdata'!AC11</f>
        <v>86.66</v>
      </c>
      <c r="L12" s="75">
        <f>'Activity rawdata'!AD11</f>
        <v>351.11</v>
      </c>
      <c r="M12" s="76">
        <f>'Activity rawdata'!AE11</f>
        <v>6.7270405381760785</v>
      </c>
      <c r="N12" s="83">
        <f>'Activity rawdata'!T11+'Activity rawdata'!U11</f>
        <v>9.09</v>
      </c>
      <c r="O12" s="80">
        <f>'Activity rawdata'!V11</f>
        <v>1.21</v>
      </c>
      <c r="P12" s="80">
        <f>'Activity rawdata'!W11</f>
        <v>0</v>
      </c>
      <c r="Q12" s="80">
        <f>'Activity rawdata'!X11</f>
        <v>0</v>
      </c>
      <c r="R12" s="84">
        <f t="shared" si="0"/>
        <v>10.3</v>
      </c>
      <c r="S12" s="80">
        <f>'Activity rawdata'!Z11</f>
        <v>0</v>
      </c>
      <c r="T12" s="80">
        <f>'Activity rawdata'!AA11</f>
        <v>0</v>
      </c>
      <c r="U12" s="80">
        <f t="shared" si="1"/>
        <v>0</v>
      </c>
      <c r="V12" s="81">
        <f t="shared" si="2"/>
        <v>1834.3620000000001</v>
      </c>
      <c r="W12" s="75">
        <f t="shared" si="3"/>
        <v>244.178</v>
      </c>
      <c r="X12" s="75">
        <f t="shared" si="4"/>
        <v>0</v>
      </c>
      <c r="Y12" s="75">
        <f t="shared" si="5"/>
        <v>0</v>
      </c>
      <c r="Z12" s="82">
        <f t="shared" si="9"/>
        <v>2078.54</v>
      </c>
      <c r="AA12" s="75">
        <f t="shared" si="6"/>
        <v>0</v>
      </c>
      <c r="AB12" s="75">
        <f t="shared" si="7"/>
        <v>0</v>
      </c>
      <c r="AC12" s="82">
        <f t="shared" si="8"/>
        <v>0</v>
      </c>
      <c r="AD12" s="56"/>
    </row>
    <row r="13" spans="1:30" x14ac:dyDescent="0.35">
      <c r="A13" s="70" t="str">
        <f>'Activity rawdata'!A12</f>
        <v>BH5136-1-138</v>
      </c>
      <c r="B13" s="71" t="str">
        <f>'Activity rawdata'!B12</f>
        <v>LB</v>
      </c>
      <c r="C13" s="71" t="str">
        <f>IF('Activity rawdata'!C12="PY","Planted",IF('Activity rawdata'!C12="NY","Nat/Convert",IF('Activity rawdata'!C12="NN","Nat/Nonconvert",IF('Activity rawdata'!C12="OY","Planted"))))</f>
        <v>Planted</v>
      </c>
      <c r="D13" s="70" t="str">
        <f>'Activity rawdata'!D12</f>
        <v>STP1</v>
      </c>
      <c r="E13" s="72" t="str">
        <f>'Activity rawdata'!E12</f>
        <v>85</v>
      </c>
      <c r="F13" s="73" t="str">
        <f>'Activity rawdata'!L12</f>
        <v>NO</v>
      </c>
      <c r="G13" s="72" t="str">
        <f>'Activity rawdata'!R12</f>
        <v>2026</v>
      </c>
      <c r="H13" s="72" t="str">
        <f>IF('Activity rawdata'!P12="AHTHIN1","1st Thin",IF('Activity rawdata'!P12="AHCC","Clearcut",IF('Activity rawdata'!P12="AHTHSMZ","SMZ Thin",IF('Activity rawdata'!P12="AHTHIN2","2nd Thin",IF('Activity rawdata'!P12="AFERTE","Early Fert",IF('Activity rawdata'!P12="AFERTM","Mid Fert",IF('Activity rawdata'!P12="AFERTL","Late Fert",  IF('Activity rawdata'!P12="ASP","Site Prep", IF('Activity rawdata'!P12="APLT","Plant",  IF('Activity rawdata'!P12="ANREG","Natural Regeneration"))))))))))</f>
        <v>1st Thin</v>
      </c>
      <c r="I13" s="74">
        <f>'Activity rawdata'!O12</f>
        <v>10.119999999999999</v>
      </c>
      <c r="J13" s="75">
        <f>'Activity rawdata'!N12</f>
        <v>18</v>
      </c>
      <c r="K13" s="75">
        <f>'Activity rawdata'!AC12</f>
        <v>99.47</v>
      </c>
      <c r="L13" s="75">
        <f>'Activity rawdata'!AD12</f>
        <v>246.68</v>
      </c>
      <c r="M13" s="76">
        <f>'Activity rawdata'!AE12</f>
        <v>8.5983553785615641</v>
      </c>
      <c r="N13" s="83">
        <f>'Activity rawdata'!T12+'Activity rawdata'!U12</f>
        <v>8.5399999999999991</v>
      </c>
      <c r="O13" s="80">
        <f>'Activity rawdata'!V12</f>
        <v>5.85</v>
      </c>
      <c r="P13" s="80">
        <f>'Activity rawdata'!W12</f>
        <v>0</v>
      </c>
      <c r="Q13" s="80">
        <f>'Activity rawdata'!X12</f>
        <v>0</v>
      </c>
      <c r="R13" s="84">
        <f t="shared" si="0"/>
        <v>14.389999999999999</v>
      </c>
      <c r="S13" s="80">
        <f>'Activity rawdata'!Z12</f>
        <v>0</v>
      </c>
      <c r="T13" s="80">
        <f>'Activity rawdata'!AA12</f>
        <v>0</v>
      </c>
      <c r="U13" s="80">
        <f t="shared" si="1"/>
        <v>0</v>
      </c>
      <c r="V13" s="81">
        <f t="shared" si="2"/>
        <v>86.424799999999991</v>
      </c>
      <c r="W13" s="75">
        <f t="shared" si="3"/>
        <v>59.201999999999991</v>
      </c>
      <c r="X13" s="75">
        <f t="shared" si="4"/>
        <v>0</v>
      </c>
      <c r="Y13" s="75">
        <f t="shared" si="5"/>
        <v>0</v>
      </c>
      <c r="Z13" s="82">
        <f t="shared" si="9"/>
        <v>145.62679999999997</v>
      </c>
      <c r="AA13" s="75">
        <f t="shared" si="6"/>
        <v>0</v>
      </c>
      <c r="AB13" s="75">
        <f t="shared" si="7"/>
        <v>0</v>
      </c>
      <c r="AC13" s="82">
        <f t="shared" si="8"/>
        <v>0</v>
      </c>
      <c r="AD13" s="56"/>
    </row>
    <row r="14" spans="1:30" x14ac:dyDescent="0.35">
      <c r="A14" s="70" t="str">
        <f>'Activity rawdata'!A13</f>
        <v>BH5136-1-139</v>
      </c>
      <c r="B14" s="71" t="str">
        <f>'Activity rawdata'!B13</f>
        <v>LB</v>
      </c>
      <c r="C14" s="71" t="str">
        <f>IF('Activity rawdata'!C13="PY","Planted",IF('Activity rawdata'!C13="NY","Nat/Convert",IF('Activity rawdata'!C13="NN","Nat/Nonconvert",IF('Activity rawdata'!C13="OY","Planted"))))</f>
        <v>Planted</v>
      </c>
      <c r="D14" s="70" t="str">
        <f>'Activity rawdata'!D13</f>
        <v>STP2</v>
      </c>
      <c r="E14" s="72" t="str">
        <f>'Activity rawdata'!E13</f>
        <v>91</v>
      </c>
      <c r="F14" s="73" t="str">
        <f>'Activity rawdata'!L13</f>
        <v>NO</v>
      </c>
      <c r="G14" s="72" t="str">
        <f>'Activity rawdata'!R13</f>
        <v>2026</v>
      </c>
      <c r="H14" s="72" t="str">
        <f>IF('Activity rawdata'!P13="AHTHIN1","1st Thin",IF('Activity rawdata'!P13="AHCC","Clearcut",IF('Activity rawdata'!P13="AHTHSMZ","SMZ Thin",IF('Activity rawdata'!P13="AHTHIN2","2nd Thin",IF('Activity rawdata'!P13="AFERTE","Early Fert",IF('Activity rawdata'!P13="AFERTM","Mid Fert",IF('Activity rawdata'!P13="AFERTL","Late Fert",  IF('Activity rawdata'!P13="ASP","Site Prep", IF('Activity rawdata'!P13="APLT","Plant",  IF('Activity rawdata'!P13="ANREG","Natural Regeneration"))))))))))</f>
        <v>1st Thin</v>
      </c>
      <c r="I14" s="74">
        <f>'Activity rawdata'!O13</f>
        <v>8.33</v>
      </c>
      <c r="J14" s="75">
        <f>'Activity rawdata'!N13</f>
        <v>14</v>
      </c>
      <c r="K14" s="75">
        <f>'Activity rawdata'!AC13</f>
        <v>174.76</v>
      </c>
      <c r="L14" s="75">
        <f>'Activity rawdata'!AD13</f>
        <v>367.89</v>
      </c>
      <c r="M14" s="76">
        <f>'Activity rawdata'!AE13</f>
        <v>9.3325070872357632</v>
      </c>
      <c r="N14" s="83">
        <f>'Activity rawdata'!T13+'Activity rawdata'!U13</f>
        <v>20.85</v>
      </c>
      <c r="O14" s="80">
        <f>'Activity rawdata'!V13</f>
        <v>36.49</v>
      </c>
      <c r="P14" s="80">
        <f>'Activity rawdata'!W13</f>
        <v>0</v>
      </c>
      <c r="Q14" s="80">
        <f>'Activity rawdata'!X13</f>
        <v>0</v>
      </c>
      <c r="R14" s="84">
        <f t="shared" si="0"/>
        <v>57.34</v>
      </c>
      <c r="S14" s="80">
        <f>'Activity rawdata'!Z13</f>
        <v>0</v>
      </c>
      <c r="T14" s="80">
        <f>'Activity rawdata'!AA13</f>
        <v>0</v>
      </c>
      <c r="U14" s="80">
        <f t="shared" si="1"/>
        <v>0</v>
      </c>
      <c r="V14" s="81">
        <f t="shared" si="2"/>
        <v>173.68050000000002</v>
      </c>
      <c r="W14" s="75">
        <f t="shared" si="3"/>
        <v>303.96170000000001</v>
      </c>
      <c r="X14" s="75">
        <f t="shared" si="4"/>
        <v>0</v>
      </c>
      <c r="Y14" s="75">
        <f t="shared" si="5"/>
        <v>0</v>
      </c>
      <c r="Z14" s="82">
        <f t="shared" si="9"/>
        <v>477.6422</v>
      </c>
      <c r="AA14" s="75">
        <f t="shared" si="6"/>
        <v>0</v>
      </c>
      <c r="AB14" s="75">
        <f t="shared" si="7"/>
        <v>0</v>
      </c>
      <c r="AC14" s="82">
        <f t="shared" si="8"/>
        <v>0</v>
      </c>
      <c r="AD14" s="56"/>
    </row>
    <row r="15" spans="1:30" x14ac:dyDescent="0.35">
      <c r="A15" s="70" t="str">
        <f>'Activity rawdata'!A14</f>
        <v>BH5136-1-396</v>
      </c>
      <c r="B15" s="71" t="str">
        <f>'Activity rawdata'!B14</f>
        <v>LB</v>
      </c>
      <c r="C15" s="71" t="str">
        <f>IF('Activity rawdata'!C14="PY","Planted",IF('Activity rawdata'!C14="NY","Nat/Convert",IF('Activity rawdata'!C14="NN","Nat/Nonconvert",IF('Activity rawdata'!C14="OY","Planted"))))</f>
        <v>Planted</v>
      </c>
      <c r="D15" s="70" t="str">
        <f>'Activity rawdata'!D14</f>
        <v>STP2</v>
      </c>
      <c r="E15" s="72" t="str">
        <f>'Activity rawdata'!E14</f>
        <v>88</v>
      </c>
      <c r="F15" s="73" t="str">
        <f>'Activity rawdata'!L14</f>
        <v>NO</v>
      </c>
      <c r="G15" s="72" t="str">
        <f>'Activity rawdata'!R14</f>
        <v>2026</v>
      </c>
      <c r="H15" s="72" t="str">
        <f>IF('Activity rawdata'!P14="AHTHIN1","1st Thin",IF('Activity rawdata'!P14="AHCC","Clearcut",IF('Activity rawdata'!P14="AHTHSMZ","SMZ Thin",IF('Activity rawdata'!P14="AHTHIN2","2nd Thin",IF('Activity rawdata'!P14="AFERTE","Early Fert",IF('Activity rawdata'!P14="AFERTM","Mid Fert",IF('Activity rawdata'!P14="AFERTL","Late Fert",  IF('Activity rawdata'!P14="ASP","Site Prep", IF('Activity rawdata'!P14="APLT","Plant",  IF('Activity rawdata'!P14="ANREG","Natural Regeneration"))))))))))</f>
        <v>1st Thin</v>
      </c>
      <c r="I15" s="74">
        <f>'Activity rawdata'!O14</f>
        <v>33.85</v>
      </c>
      <c r="J15" s="75">
        <f>'Activity rawdata'!N14</f>
        <v>14</v>
      </c>
      <c r="K15" s="75">
        <f>'Activity rawdata'!AC14</f>
        <v>157.53</v>
      </c>
      <c r="L15" s="75">
        <f>'Activity rawdata'!AD14</f>
        <v>371.9</v>
      </c>
      <c r="M15" s="76">
        <f>'Activity rawdata'!AE14</f>
        <v>8.812616052182296</v>
      </c>
      <c r="N15" s="83">
        <f>'Activity rawdata'!T14+'Activity rawdata'!U14</f>
        <v>21.79</v>
      </c>
      <c r="O15" s="80">
        <f>'Activity rawdata'!V14</f>
        <v>23.91</v>
      </c>
      <c r="P15" s="80">
        <f>'Activity rawdata'!W14</f>
        <v>0</v>
      </c>
      <c r="Q15" s="80">
        <f>'Activity rawdata'!X14</f>
        <v>0</v>
      </c>
      <c r="R15" s="84">
        <f t="shared" si="0"/>
        <v>45.7</v>
      </c>
      <c r="S15" s="80">
        <f>'Activity rawdata'!Z14</f>
        <v>0</v>
      </c>
      <c r="T15" s="80">
        <f>'Activity rawdata'!AA14</f>
        <v>0</v>
      </c>
      <c r="U15" s="80">
        <f t="shared" si="1"/>
        <v>0</v>
      </c>
      <c r="V15" s="81">
        <f t="shared" si="2"/>
        <v>737.5915</v>
      </c>
      <c r="W15" s="75">
        <f t="shared" si="3"/>
        <v>809.35350000000005</v>
      </c>
      <c r="X15" s="75">
        <f t="shared" si="4"/>
        <v>0</v>
      </c>
      <c r="Y15" s="75">
        <f t="shared" si="5"/>
        <v>0</v>
      </c>
      <c r="Z15" s="82">
        <f t="shared" si="9"/>
        <v>1546.9450000000002</v>
      </c>
      <c r="AA15" s="75">
        <f t="shared" si="6"/>
        <v>0</v>
      </c>
      <c r="AB15" s="75">
        <f t="shared" si="7"/>
        <v>0</v>
      </c>
      <c r="AC15" s="82">
        <f t="shared" si="8"/>
        <v>0</v>
      </c>
      <c r="AD15" s="85"/>
    </row>
    <row r="16" spans="1:30" x14ac:dyDescent="0.35">
      <c r="A16" s="70" t="str">
        <f>'Activity rawdata'!A15</f>
        <v>BH5140-1-143</v>
      </c>
      <c r="B16" s="71" t="str">
        <f>'Activity rawdata'!B15</f>
        <v>LB</v>
      </c>
      <c r="C16" s="71" t="str">
        <f>IF('Activity rawdata'!C15="PY","Planted",IF('Activity rawdata'!C15="NY","Nat/Convert",IF('Activity rawdata'!C15="NN","Nat/Nonconvert",IF('Activity rawdata'!C15="OY","Planted"))))</f>
        <v>Planted</v>
      </c>
      <c r="D16" s="70" t="str">
        <f>'Activity rawdata'!D15</f>
        <v>STP1</v>
      </c>
      <c r="E16" s="72" t="str">
        <f>'Activity rawdata'!E15</f>
        <v>89</v>
      </c>
      <c r="F16" s="73" t="str">
        <f>'Activity rawdata'!L15</f>
        <v>NO</v>
      </c>
      <c r="G16" s="72" t="str">
        <f>'Activity rawdata'!R15</f>
        <v>2026</v>
      </c>
      <c r="H16" s="72" t="str">
        <f>IF('Activity rawdata'!P15="AHTHIN1","1st Thin",IF('Activity rawdata'!P15="AHCC","Clearcut",IF('Activity rawdata'!P15="AHTHSMZ","SMZ Thin",IF('Activity rawdata'!P15="AHTHIN2","2nd Thin",IF('Activity rawdata'!P15="AFERTE","Early Fert",IF('Activity rawdata'!P15="AFERTM","Mid Fert",IF('Activity rawdata'!P15="AFERTL","Late Fert",  IF('Activity rawdata'!P15="ASP","Site Prep", IF('Activity rawdata'!P15="APLT","Plant",  IF('Activity rawdata'!P15="ANREG","Natural Regeneration"))))))))))</f>
        <v>1st Thin</v>
      </c>
      <c r="I16" s="74">
        <f>'Activity rawdata'!O15</f>
        <v>140.19</v>
      </c>
      <c r="J16" s="75">
        <f>'Activity rawdata'!N15</f>
        <v>17</v>
      </c>
      <c r="K16" s="75">
        <f>'Activity rawdata'!AC15</f>
        <v>135.49</v>
      </c>
      <c r="L16" s="75">
        <f>'Activity rawdata'!AD15</f>
        <v>282.10000000000002</v>
      </c>
      <c r="M16" s="76">
        <f>'Activity rawdata'!AE15</f>
        <v>9.3840082342218079</v>
      </c>
      <c r="N16" s="83">
        <f>'Activity rawdata'!T15+'Activity rawdata'!U15</f>
        <v>8.48</v>
      </c>
      <c r="O16" s="80">
        <f>'Activity rawdata'!V15</f>
        <v>17.54</v>
      </c>
      <c r="P16" s="80">
        <f>'Activity rawdata'!W15</f>
        <v>0.1</v>
      </c>
      <c r="Q16" s="80">
        <f>'Activity rawdata'!X15</f>
        <v>0</v>
      </c>
      <c r="R16" s="84">
        <f t="shared" si="0"/>
        <v>26.12</v>
      </c>
      <c r="S16" s="80">
        <f>'Activity rawdata'!Z15</f>
        <v>0</v>
      </c>
      <c r="T16" s="80">
        <f>'Activity rawdata'!AA15</f>
        <v>0</v>
      </c>
      <c r="U16" s="80">
        <f t="shared" si="1"/>
        <v>0</v>
      </c>
      <c r="V16" s="81">
        <f t="shared" si="2"/>
        <v>1188.8112000000001</v>
      </c>
      <c r="W16" s="75">
        <f t="shared" si="3"/>
        <v>2458.9325999999996</v>
      </c>
      <c r="X16" s="75">
        <f t="shared" si="4"/>
        <v>14.019</v>
      </c>
      <c r="Y16" s="75">
        <f t="shared" si="5"/>
        <v>0</v>
      </c>
      <c r="Z16" s="82">
        <f t="shared" si="9"/>
        <v>3661.7627999999995</v>
      </c>
      <c r="AA16" s="75">
        <f t="shared" si="6"/>
        <v>0</v>
      </c>
      <c r="AB16" s="75">
        <f t="shared" si="7"/>
        <v>0</v>
      </c>
      <c r="AC16" s="82">
        <f t="shared" si="8"/>
        <v>0</v>
      </c>
      <c r="AD16" s="56"/>
    </row>
    <row r="17" spans="1:30" x14ac:dyDescent="0.35">
      <c r="A17" s="70" t="str">
        <f>'Activity rawdata'!A16</f>
        <v>BH5140-1-145</v>
      </c>
      <c r="B17" s="71" t="str">
        <f>'Activity rawdata'!B16</f>
        <v>LB</v>
      </c>
      <c r="C17" s="71" t="str">
        <f>IF('Activity rawdata'!C16="PY","Planted",IF('Activity rawdata'!C16="NY","Nat/Convert",IF('Activity rawdata'!C16="NN","Nat/Nonconvert",IF('Activity rawdata'!C16="OY","Planted"))))</f>
        <v>Planted</v>
      </c>
      <c r="D17" s="70" t="str">
        <f>'Activity rawdata'!D16</f>
        <v>STP1</v>
      </c>
      <c r="E17" s="72" t="str">
        <f>'Activity rawdata'!E16</f>
        <v>89</v>
      </c>
      <c r="F17" s="73" t="str">
        <f>'Activity rawdata'!L16</f>
        <v>NO</v>
      </c>
      <c r="G17" s="72" t="str">
        <f>'Activity rawdata'!R16</f>
        <v>2026</v>
      </c>
      <c r="H17" s="72" t="str">
        <f>IF('Activity rawdata'!P16="AHTHIN1","1st Thin",IF('Activity rawdata'!P16="AHCC","Clearcut",IF('Activity rawdata'!P16="AHTHSMZ","SMZ Thin",IF('Activity rawdata'!P16="AHTHIN2","2nd Thin",IF('Activity rawdata'!P16="AFERTE","Early Fert",IF('Activity rawdata'!P16="AFERTM","Mid Fert",IF('Activity rawdata'!P16="AFERTL","Late Fert",  IF('Activity rawdata'!P16="ASP","Site Prep", IF('Activity rawdata'!P16="APLT","Plant",  IF('Activity rawdata'!P16="ANREG","Natural Regeneration"))))))))))</f>
        <v>1st Thin</v>
      </c>
      <c r="I17" s="74">
        <f>'Activity rawdata'!O16</f>
        <v>3.31</v>
      </c>
      <c r="J17" s="75">
        <f>'Activity rawdata'!N16</f>
        <v>17</v>
      </c>
      <c r="K17" s="75">
        <f>'Activity rawdata'!AC16</f>
        <v>126.13</v>
      </c>
      <c r="L17" s="75">
        <f>'Activity rawdata'!AD16</f>
        <v>220.86</v>
      </c>
      <c r="M17" s="76">
        <f>'Activity rawdata'!AE16</f>
        <v>10.232622813819999</v>
      </c>
      <c r="N17" s="83">
        <f>'Activity rawdata'!T16+'Activity rawdata'!U16</f>
        <v>8.5399999999999991</v>
      </c>
      <c r="O17" s="80">
        <f>'Activity rawdata'!V16</f>
        <v>5.85</v>
      </c>
      <c r="P17" s="80">
        <f>'Activity rawdata'!W16</f>
        <v>0</v>
      </c>
      <c r="Q17" s="80">
        <f>'Activity rawdata'!X16</f>
        <v>0</v>
      </c>
      <c r="R17" s="84">
        <f t="shared" ref="R17:R80" si="10">SUM(N17:Q17)</f>
        <v>14.389999999999999</v>
      </c>
      <c r="S17" s="80">
        <f>'Activity rawdata'!Z16</f>
        <v>0</v>
      </c>
      <c r="T17" s="80">
        <f>'Activity rawdata'!AA16</f>
        <v>0</v>
      </c>
      <c r="U17" s="80">
        <f t="shared" ref="U17:U80" si="11">S17+T17</f>
        <v>0</v>
      </c>
      <c r="V17" s="81">
        <f t="shared" ref="V17:V80" si="12">N17*$I17</f>
        <v>28.267399999999999</v>
      </c>
      <c r="W17" s="75">
        <f t="shared" ref="W17:W80" si="13">O17*$I17</f>
        <v>19.363499999999998</v>
      </c>
      <c r="X17" s="75">
        <f t="shared" ref="X17:X80" si="14">P17*$I17</f>
        <v>0</v>
      </c>
      <c r="Y17" s="75">
        <f t="shared" ref="Y17:Y80" si="15">Q17*$I17</f>
        <v>0</v>
      </c>
      <c r="Z17" s="82">
        <f t="shared" ref="Z17:Z80" si="16">SUM(V17:Y17)</f>
        <v>47.630899999999997</v>
      </c>
      <c r="AA17" s="75">
        <f t="shared" ref="AA17:AA80" si="17">S17*$I17</f>
        <v>0</v>
      </c>
      <c r="AB17" s="75">
        <f t="shared" ref="AB17:AB80" si="18">T17*$I17</f>
        <v>0</v>
      </c>
      <c r="AC17" s="82">
        <f t="shared" ref="AC17:AC80" si="19">AA17+AB17</f>
        <v>0</v>
      </c>
      <c r="AD17" s="56"/>
    </row>
    <row r="18" spans="1:30" x14ac:dyDescent="0.35">
      <c r="A18" s="70" t="str">
        <f>'Activity rawdata'!A17</f>
        <v>BH5149-1-157</v>
      </c>
      <c r="B18" s="71" t="str">
        <f>'Activity rawdata'!B17</f>
        <v>LB</v>
      </c>
      <c r="C18" s="71" t="str">
        <f>IF('Activity rawdata'!C17="PY","Planted",IF('Activity rawdata'!C17="NY","Nat/Convert",IF('Activity rawdata'!C17="NN","Nat/Nonconvert",IF('Activity rawdata'!C17="OY","Planted"))))</f>
        <v>Planted</v>
      </c>
      <c r="D18" s="70" t="str">
        <f>'Activity rawdata'!D17</f>
        <v>STP1</v>
      </c>
      <c r="E18" s="72" t="str">
        <f>'Activity rawdata'!E17</f>
        <v>78</v>
      </c>
      <c r="F18" s="73" t="str">
        <f>'Activity rawdata'!L17</f>
        <v>NO</v>
      </c>
      <c r="G18" s="72" t="str">
        <f>'Activity rawdata'!R17</f>
        <v>2026</v>
      </c>
      <c r="H18" s="72" t="str">
        <f>IF('Activity rawdata'!P17="AHTHIN1","1st Thin",IF('Activity rawdata'!P17="AHCC","Clearcut",IF('Activity rawdata'!P17="AHTHSMZ","SMZ Thin",IF('Activity rawdata'!P17="AHTHIN2","2nd Thin",IF('Activity rawdata'!P17="AFERTE","Early Fert",IF('Activity rawdata'!P17="AFERTM","Mid Fert",IF('Activity rawdata'!P17="AFERTL","Late Fert",  IF('Activity rawdata'!P17="ASP","Site Prep", IF('Activity rawdata'!P17="APLT","Plant",  IF('Activity rawdata'!P17="ANREG","Natural Regeneration"))))))))))</f>
        <v>1st Thin</v>
      </c>
      <c r="I18" s="74">
        <f>'Activity rawdata'!O17</f>
        <v>119.68</v>
      </c>
      <c r="J18" s="75">
        <f>'Activity rawdata'!N17</f>
        <v>16</v>
      </c>
      <c r="K18" s="75">
        <f>'Activity rawdata'!AC17</f>
        <v>103.94</v>
      </c>
      <c r="L18" s="75">
        <f>'Activity rawdata'!AD17</f>
        <v>286.89999999999998</v>
      </c>
      <c r="M18" s="76">
        <f>'Activity rawdata'!AE17</f>
        <v>8.1500896133606897</v>
      </c>
      <c r="N18" s="83">
        <f>'Activity rawdata'!T17+'Activity rawdata'!U17</f>
        <v>9.0299999999999994</v>
      </c>
      <c r="O18" s="80">
        <f>'Activity rawdata'!V17</f>
        <v>5.07</v>
      </c>
      <c r="P18" s="80">
        <f>'Activity rawdata'!W17</f>
        <v>0</v>
      </c>
      <c r="Q18" s="80">
        <f>'Activity rawdata'!X17</f>
        <v>0</v>
      </c>
      <c r="R18" s="84">
        <f t="shared" si="10"/>
        <v>14.1</v>
      </c>
      <c r="S18" s="80">
        <f>'Activity rawdata'!Z17</f>
        <v>0</v>
      </c>
      <c r="T18" s="80">
        <f>'Activity rawdata'!AA17</f>
        <v>0</v>
      </c>
      <c r="U18" s="80">
        <f t="shared" si="11"/>
        <v>0</v>
      </c>
      <c r="V18" s="81">
        <f t="shared" si="12"/>
        <v>1080.7103999999999</v>
      </c>
      <c r="W18" s="75">
        <f t="shared" si="13"/>
        <v>606.77760000000012</v>
      </c>
      <c r="X18" s="75">
        <f t="shared" si="14"/>
        <v>0</v>
      </c>
      <c r="Y18" s="75">
        <f t="shared" si="15"/>
        <v>0</v>
      </c>
      <c r="Z18" s="82">
        <f t="shared" si="16"/>
        <v>1687.4880000000001</v>
      </c>
      <c r="AA18" s="75">
        <f t="shared" si="17"/>
        <v>0</v>
      </c>
      <c r="AB18" s="75">
        <f t="shared" si="18"/>
        <v>0</v>
      </c>
      <c r="AC18" s="82">
        <f t="shared" si="19"/>
        <v>0</v>
      </c>
      <c r="AD18" s="56"/>
    </row>
    <row r="19" spans="1:30" x14ac:dyDescent="0.35">
      <c r="A19" s="70" t="str">
        <f>'Activity rawdata'!A18</f>
        <v>BH5149-1-161</v>
      </c>
      <c r="B19" s="71" t="str">
        <f>'Activity rawdata'!B18</f>
        <v>LB</v>
      </c>
      <c r="C19" s="71" t="str">
        <f>IF('Activity rawdata'!C18="PY","Planted",IF('Activity rawdata'!C18="NY","Nat/Convert",IF('Activity rawdata'!C18="NN","Nat/Nonconvert",IF('Activity rawdata'!C18="OY","Planted"))))</f>
        <v>Planted</v>
      </c>
      <c r="D19" s="70" t="str">
        <f>'Activity rawdata'!D18</f>
        <v>STP1</v>
      </c>
      <c r="E19" s="72" t="str">
        <f>'Activity rawdata'!E18</f>
        <v>62</v>
      </c>
      <c r="F19" s="73" t="str">
        <f>'Activity rawdata'!L18</f>
        <v>NO</v>
      </c>
      <c r="G19" s="72" t="str">
        <f>'Activity rawdata'!R18</f>
        <v>2026</v>
      </c>
      <c r="H19" s="72" t="str">
        <f>IF('Activity rawdata'!P18="AHTHIN1","1st Thin",IF('Activity rawdata'!P18="AHCC","Clearcut",IF('Activity rawdata'!P18="AHTHSMZ","SMZ Thin",IF('Activity rawdata'!P18="AHTHIN2","2nd Thin",IF('Activity rawdata'!P18="AFERTE","Early Fert",IF('Activity rawdata'!P18="AFERTM","Mid Fert",IF('Activity rawdata'!P18="AFERTL","Late Fert",  IF('Activity rawdata'!P18="ASP","Site Prep", IF('Activity rawdata'!P18="APLT","Plant",  IF('Activity rawdata'!P18="ANREG","Natural Regeneration"))))))))))</f>
        <v>1st Thin</v>
      </c>
      <c r="I19" s="74">
        <f>'Activity rawdata'!O18</f>
        <v>26.06</v>
      </c>
      <c r="J19" s="75">
        <f>'Activity rawdata'!N18</f>
        <v>16</v>
      </c>
      <c r="K19" s="75">
        <f>'Activity rawdata'!AC18</f>
        <v>94.13</v>
      </c>
      <c r="L19" s="75">
        <f>'Activity rawdata'!AD18</f>
        <v>308.48</v>
      </c>
      <c r="M19" s="76">
        <f>'Activity rawdata'!AE18</f>
        <v>7.479745568254943</v>
      </c>
      <c r="N19" s="83">
        <f>'Activity rawdata'!T18+'Activity rawdata'!U18</f>
        <v>9.0399999999999991</v>
      </c>
      <c r="O19" s="80">
        <f>'Activity rawdata'!V18</f>
        <v>3.01</v>
      </c>
      <c r="P19" s="80">
        <f>'Activity rawdata'!W18</f>
        <v>0</v>
      </c>
      <c r="Q19" s="80">
        <f>'Activity rawdata'!X18</f>
        <v>0</v>
      </c>
      <c r="R19" s="84">
        <f t="shared" si="10"/>
        <v>12.049999999999999</v>
      </c>
      <c r="S19" s="80">
        <f>'Activity rawdata'!Z18</f>
        <v>0</v>
      </c>
      <c r="T19" s="80">
        <f>'Activity rawdata'!AA18</f>
        <v>0</v>
      </c>
      <c r="U19" s="80">
        <f t="shared" si="11"/>
        <v>0</v>
      </c>
      <c r="V19" s="81">
        <f t="shared" si="12"/>
        <v>235.58239999999998</v>
      </c>
      <c r="W19" s="75">
        <f t="shared" si="13"/>
        <v>78.440599999999989</v>
      </c>
      <c r="X19" s="75">
        <f t="shared" si="14"/>
        <v>0</v>
      </c>
      <c r="Y19" s="75">
        <f t="shared" si="15"/>
        <v>0</v>
      </c>
      <c r="Z19" s="82">
        <f t="shared" si="16"/>
        <v>314.02299999999997</v>
      </c>
      <c r="AA19" s="75">
        <f t="shared" si="17"/>
        <v>0</v>
      </c>
      <c r="AB19" s="75">
        <f t="shared" si="18"/>
        <v>0</v>
      </c>
      <c r="AC19" s="82">
        <f t="shared" si="19"/>
        <v>0</v>
      </c>
      <c r="AD19" s="56"/>
    </row>
    <row r="20" spans="1:30" x14ac:dyDescent="0.35">
      <c r="A20" s="70" t="str">
        <f>'Activity rawdata'!A19</f>
        <v>BH1435-1-20</v>
      </c>
      <c r="B20" s="71" t="str">
        <f>'Activity rawdata'!B19</f>
        <v>LB</v>
      </c>
      <c r="C20" s="71" t="str">
        <f>IF('Activity rawdata'!C19="PY","Planted",IF('Activity rawdata'!C19="NY","Nat/Convert",IF('Activity rawdata'!C19="NN","Nat/Nonconvert",IF('Activity rawdata'!C19="OY","Planted"))))</f>
        <v>Planted</v>
      </c>
      <c r="D20" s="70" t="str">
        <f>'Activity rawdata'!D19</f>
        <v>STP1</v>
      </c>
      <c r="E20" s="72" t="str">
        <f>'Activity rawdata'!E19</f>
        <v>90</v>
      </c>
      <c r="F20" s="73" t="str">
        <f>'Activity rawdata'!L19</f>
        <v>T1</v>
      </c>
      <c r="G20" s="72" t="str">
        <f>'Activity rawdata'!R19</f>
        <v>2026</v>
      </c>
      <c r="H20" s="72" t="str">
        <f>IF('Activity rawdata'!P19="AHTHIN1","1st Thin",IF('Activity rawdata'!P19="AHCC","Clearcut",IF('Activity rawdata'!P19="AHTHSMZ","SMZ Thin",IF('Activity rawdata'!P19="AHTHIN2","2nd Thin",IF('Activity rawdata'!P19="AFERTE","Early Fert",IF('Activity rawdata'!P19="AFERTM","Mid Fert",IF('Activity rawdata'!P19="AFERTL","Late Fert",  IF('Activity rawdata'!P19="ASP","Site Prep", IF('Activity rawdata'!P19="APLT","Plant",  IF('Activity rawdata'!P19="ANREG","Natural Regeneration"))))))))))</f>
        <v>Clearcut</v>
      </c>
      <c r="I20" s="74">
        <f>'Activity rawdata'!O19</f>
        <v>2.37</v>
      </c>
      <c r="J20" s="75">
        <f>'Activity rawdata'!N19</f>
        <v>24</v>
      </c>
      <c r="K20" s="75">
        <f>'Activity rawdata'!AC19</f>
        <v>103.17</v>
      </c>
      <c r="L20" s="75">
        <f>'Activity rawdata'!AD19</f>
        <v>170.26</v>
      </c>
      <c r="M20" s="76">
        <f>'Activity rawdata'!AE19</f>
        <v>10.540390541799278</v>
      </c>
      <c r="N20" s="83">
        <f>'Activity rawdata'!T19+'Activity rawdata'!U19</f>
        <v>38.130000000000003</v>
      </c>
      <c r="O20" s="80">
        <f>'Activity rawdata'!V19</f>
        <v>60.64</v>
      </c>
      <c r="P20" s="80">
        <f>'Activity rawdata'!W19</f>
        <v>0.71</v>
      </c>
      <c r="Q20" s="80">
        <f>'Activity rawdata'!X19</f>
        <v>14.68</v>
      </c>
      <c r="R20" s="84">
        <f t="shared" si="10"/>
        <v>114.16</v>
      </c>
      <c r="S20" s="80">
        <f>'Activity rawdata'!Z19</f>
        <v>17.59</v>
      </c>
      <c r="T20" s="80">
        <f>'Activity rawdata'!AA19</f>
        <v>0.34</v>
      </c>
      <c r="U20" s="80">
        <f t="shared" si="11"/>
        <v>17.93</v>
      </c>
      <c r="V20" s="81">
        <f t="shared" si="12"/>
        <v>90.368100000000013</v>
      </c>
      <c r="W20" s="75">
        <f t="shared" si="13"/>
        <v>143.71680000000001</v>
      </c>
      <c r="X20" s="75">
        <f t="shared" si="14"/>
        <v>1.6827000000000001</v>
      </c>
      <c r="Y20" s="75">
        <f t="shared" si="15"/>
        <v>34.791600000000003</v>
      </c>
      <c r="Z20" s="82">
        <f t="shared" si="16"/>
        <v>270.55920000000003</v>
      </c>
      <c r="AA20" s="75">
        <f t="shared" si="17"/>
        <v>41.688299999999998</v>
      </c>
      <c r="AB20" s="75">
        <f t="shared" si="18"/>
        <v>0.80580000000000007</v>
      </c>
      <c r="AC20" s="82">
        <f t="shared" si="19"/>
        <v>42.494099999999996</v>
      </c>
      <c r="AD20" s="56"/>
    </row>
    <row r="21" spans="1:30" x14ac:dyDescent="0.35">
      <c r="A21" s="70" t="str">
        <f>'Activity rawdata'!A20</f>
        <v>BH1435-1-21</v>
      </c>
      <c r="B21" s="71" t="str">
        <f>'Activity rawdata'!B20</f>
        <v>LB</v>
      </c>
      <c r="C21" s="71" t="str">
        <f>IF('Activity rawdata'!C20="PY","Planted",IF('Activity rawdata'!C20="NY","Nat/Convert",IF('Activity rawdata'!C20="NN","Nat/Nonconvert",IF('Activity rawdata'!C20="OY","Planted"))))</f>
        <v>Planted</v>
      </c>
      <c r="D21" s="70" t="str">
        <f>'Activity rawdata'!D20</f>
        <v>STP1</v>
      </c>
      <c r="E21" s="72" t="str">
        <f>'Activity rawdata'!E20</f>
        <v>80</v>
      </c>
      <c r="F21" s="73" t="str">
        <f>'Activity rawdata'!L20</f>
        <v>T1</v>
      </c>
      <c r="G21" s="72" t="str">
        <f>'Activity rawdata'!R20</f>
        <v>2026</v>
      </c>
      <c r="H21" s="72" t="str">
        <f>IF('Activity rawdata'!P20="AHTHIN1","1st Thin",IF('Activity rawdata'!P20="AHCC","Clearcut",IF('Activity rawdata'!P20="AHTHSMZ","SMZ Thin",IF('Activity rawdata'!P20="AHTHIN2","2nd Thin",IF('Activity rawdata'!P20="AFERTE","Early Fert",IF('Activity rawdata'!P20="AFERTM","Mid Fert",IF('Activity rawdata'!P20="AFERTL","Late Fert",  IF('Activity rawdata'!P20="ASP","Site Prep", IF('Activity rawdata'!P20="APLT","Plant",  IF('Activity rawdata'!P20="ANREG","Natural Regeneration"))))))))))</f>
        <v>Clearcut</v>
      </c>
      <c r="I21" s="74">
        <f>'Activity rawdata'!O20</f>
        <v>31.89</v>
      </c>
      <c r="J21" s="75">
        <f>'Activity rawdata'!N20</f>
        <v>26</v>
      </c>
      <c r="K21" s="75">
        <f>'Activity rawdata'!AC20</f>
        <v>102.53</v>
      </c>
      <c r="L21" s="75">
        <f>'Activity rawdata'!AD20</f>
        <v>151.41999999999999</v>
      </c>
      <c r="M21" s="76">
        <f>'Activity rawdata'!AE20</f>
        <v>11.142179730878997</v>
      </c>
      <c r="N21" s="83">
        <f>'Activity rawdata'!T20+'Activity rawdata'!U20</f>
        <v>31.29</v>
      </c>
      <c r="O21" s="80">
        <f>'Activity rawdata'!V20</f>
        <v>65.98</v>
      </c>
      <c r="P21" s="80">
        <f>'Activity rawdata'!W20</f>
        <v>0</v>
      </c>
      <c r="Q21" s="80">
        <f>'Activity rawdata'!X20</f>
        <v>12.59</v>
      </c>
      <c r="R21" s="84">
        <f t="shared" si="10"/>
        <v>109.86000000000001</v>
      </c>
      <c r="S21" s="80">
        <f>'Activity rawdata'!Z20</f>
        <v>4.1100000000000003</v>
      </c>
      <c r="T21" s="80">
        <f>'Activity rawdata'!AA20</f>
        <v>0.98</v>
      </c>
      <c r="U21" s="80">
        <f t="shared" si="11"/>
        <v>5.09</v>
      </c>
      <c r="V21" s="81">
        <f t="shared" si="12"/>
        <v>997.83809999999994</v>
      </c>
      <c r="W21" s="75">
        <f t="shared" si="13"/>
        <v>2104.1022000000003</v>
      </c>
      <c r="X21" s="75">
        <f t="shared" si="14"/>
        <v>0</v>
      </c>
      <c r="Y21" s="75">
        <f t="shared" si="15"/>
        <v>401.49509999999998</v>
      </c>
      <c r="Z21" s="82">
        <f t="shared" si="16"/>
        <v>3503.4354000000003</v>
      </c>
      <c r="AA21" s="75">
        <f t="shared" si="17"/>
        <v>131.06790000000001</v>
      </c>
      <c r="AB21" s="75">
        <f t="shared" si="18"/>
        <v>31.252199999999998</v>
      </c>
      <c r="AC21" s="82">
        <f t="shared" si="19"/>
        <v>162.3201</v>
      </c>
      <c r="AD21" s="56"/>
    </row>
    <row r="22" spans="1:30" x14ac:dyDescent="0.35">
      <c r="A22" s="70" t="str">
        <f>'Activity rawdata'!A21</f>
        <v>BH1435-1-30</v>
      </c>
      <c r="B22" s="71" t="str">
        <f>'Activity rawdata'!B21</f>
        <v>LB</v>
      </c>
      <c r="C22" s="71" t="str">
        <f>IF('Activity rawdata'!C21="PY","Planted",IF('Activity rawdata'!C21="NY","Nat/Convert",IF('Activity rawdata'!C21="NN","Nat/Nonconvert",IF('Activity rawdata'!C21="OY","Planted"))))</f>
        <v>Planted</v>
      </c>
      <c r="D22" s="70" t="str">
        <f>'Activity rawdata'!D21</f>
        <v>STP1</v>
      </c>
      <c r="E22" s="72" t="str">
        <f>'Activity rawdata'!E21</f>
        <v>91</v>
      </c>
      <c r="F22" s="73" t="str">
        <f>'Activity rawdata'!L21</f>
        <v>T1</v>
      </c>
      <c r="G22" s="72" t="str">
        <f>'Activity rawdata'!R21</f>
        <v>2026</v>
      </c>
      <c r="H22" s="72" t="str">
        <f>IF('Activity rawdata'!P21="AHTHIN1","1st Thin",IF('Activity rawdata'!P21="AHCC","Clearcut",IF('Activity rawdata'!P21="AHTHSMZ","SMZ Thin",IF('Activity rawdata'!P21="AHTHIN2","2nd Thin",IF('Activity rawdata'!P21="AFERTE","Early Fert",IF('Activity rawdata'!P21="AFERTM","Mid Fert",IF('Activity rawdata'!P21="AFERTL","Late Fert",  IF('Activity rawdata'!P21="ASP","Site Prep", IF('Activity rawdata'!P21="APLT","Plant",  IF('Activity rawdata'!P21="ANREG","Natural Regeneration"))))))))))</f>
        <v>Clearcut</v>
      </c>
      <c r="I22" s="74">
        <f>'Activity rawdata'!O21</f>
        <v>50.29</v>
      </c>
      <c r="J22" s="75">
        <f>'Activity rawdata'!N21</f>
        <v>24</v>
      </c>
      <c r="K22" s="75">
        <f>'Activity rawdata'!AC21</f>
        <v>116.59</v>
      </c>
      <c r="L22" s="75">
        <f>'Activity rawdata'!AD21</f>
        <v>193.08</v>
      </c>
      <c r="M22" s="76">
        <f>'Activity rawdata'!AE21</f>
        <v>10.522000254296229</v>
      </c>
      <c r="N22" s="83">
        <f>'Activity rawdata'!T21+'Activity rawdata'!U21</f>
        <v>34.68</v>
      </c>
      <c r="O22" s="80">
        <f>'Activity rawdata'!V21</f>
        <v>79.45</v>
      </c>
      <c r="P22" s="80">
        <f>'Activity rawdata'!W21</f>
        <v>0</v>
      </c>
      <c r="Q22" s="80">
        <f>'Activity rawdata'!X21</f>
        <v>9.8800000000000008</v>
      </c>
      <c r="R22" s="84">
        <f t="shared" si="10"/>
        <v>124.00999999999999</v>
      </c>
      <c r="S22" s="80">
        <f>'Activity rawdata'!Z21</f>
        <v>6.05</v>
      </c>
      <c r="T22" s="80">
        <f>'Activity rawdata'!AA21</f>
        <v>0.55000000000000004</v>
      </c>
      <c r="U22" s="80">
        <f t="shared" si="11"/>
        <v>6.6</v>
      </c>
      <c r="V22" s="81">
        <f t="shared" si="12"/>
        <v>1744.0572</v>
      </c>
      <c r="W22" s="75">
        <f t="shared" si="13"/>
        <v>3995.5405000000001</v>
      </c>
      <c r="X22" s="75">
        <f t="shared" si="14"/>
        <v>0</v>
      </c>
      <c r="Y22" s="75">
        <f t="shared" si="15"/>
        <v>496.86520000000002</v>
      </c>
      <c r="Z22" s="82">
        <f t="shared" si="16"/>
        <v>6236.4629000000004</v>
      </c>
      <c r="AA22" s="75">
        <f t="shared" si="17"/>
        <v>304.25450000000001</v>
      </c>
      <c r="AB22" s="75">
        <f t="shared" si="18"/>
        <v>27.659500000000001</v>
      </c>
      <c r="AC22" s="82">
        <f t="shared" si="19"/>
        <v>331.91399999999999</v>
      </c>
      <c r="AD22" s="56"/>
    </row>
    <row r="23" spans="1:30" x14ac:dyDescent="0.35">
      <c r="A23" s="70" t="str">
        <f>'Activity rawdata'!A22</f>
        <v>BH1435-1-31</v>
      </c>
      <c r="B23" s="71" t="str">
        <f>'Activity rawdata'!B22</f>
        <v>LB</v>
      </c>
      <c r="C23" s="71" t="str">
        <f>IF('Activity rawdata'!C22="PY","Planted",IF('Activity rawdata'!C22="NY","Nat/Convert",IF('Activity rawdata'!C22="NN","Nat/Nonconvert",IF('Activity rawdata'!C22="OY","Planted"))))</f>
        <v>Planted</v>
      </c>
      <c r="D23" s="70" t="str">
        <f>'Activity rawdata'!D22</f>
        <v>STP1</v>
      </c>
      <c r="E23" s="72" t="str">
        <f>'Activity rawdata'!E22</f>
        <v>87</v>
      </c>
      <c r="F23" s="73" t="str">
        <f>'Activity rawdata'!L22</f>
        <v>T1</v>
      </c>
      <c r="G23" s="72" t="str">
        <f>'Activity rawdata'!R22</f>
        <v>2026</v>
      </c>
      <c r="H23" s="72" t="str">
        <f>IF('Activity rawdata'!P22="AHTHIN1","1st Thin",IF('Activity rawdata'!P22="AHCC","Clearcut",IF('Activity rawdata'!P22="AHTHSMZ","SMZ Thin",IF('Activity rawdata'!P22="AHTHIN2","2nd Thin",IF('Activity rawdata'!P22="AFERTE","Early Fert",IF('Activity rawdata'!P22="AFERTM","Mid Fert",IF('Activity rawdata'!P22="AFERTL","Late Fert",  IF('Activity rawdata'!P22="ASP","Site Prep", IF('Activity rawdata'!P22="APLT","Plant",  IF('Activity rawdata'!P22="ANREG","Natural Regeneration"))))))))))</f>
        <v>Clearcut</v>
      </c>
      <c r="I23" s="74">
        <f>'Activity rawdata'!O22</f>
        <v>3.56</v>
      </c>
      <c r="J23" s="75">
        <f>'Activity rawdata'!N22</f>
        <v>26</v>
      </c>
      <c r="K23" s="75">
        <f>'Activity rawdata'!AC22</f>
        <v>98.89</v>
      </c>
      <c r="L23" s="75">
        <f>'Activity rawdata'!AD22</f>
        <v>143.1</v>
      </c>
      <c r="M23" s="76">
        <f>'Activity rawdata'!AE22</f>
        <v>11.256222611526519</v>
      </c>
      <c r="N23" s="83">
        <f>'Activity rawdata'!T22+'Activity rawdata'!U22</f>
        <v>29.98</v>
      </c>
      <c r="O23" s="80">
        <f>'Activity rawdata'!V22</f>
        <v>61.32</v>
      </c>
      <c r="P23" s="80">
        <f>'Activity rawdata'!W22</f>
        <v>0.33</v>
      </c>
      <c r="Q23" s="80">
        <f>'Activity rawdata'!X22</f>
        <v>10.56</v>
      </c>
      <c r="R23" s="84">
        <f t="shared" si="10"/>
        <v>102.19</v>
      </c>
      <c r="S23" s="80">
        <f>'Activity rawdata'!Z22</f>
        <v>1.55</v>
      </c>
      <c r="T23" s="80">
        <f>'Activity rawdata'!AA22</f>
        <v>0</v>
      </c>
      <c r="U23" s="80">
        <f t="shared" si="11"/>
        <v>1.55</v>
      </c>
      <c r="V23" s="81">
        <f t="shared" si="12"/>
        <v>106.72880000000001</v>
      </c>
      <c r="W23" s="75">
        <f t="shared" si="13"/>
        <v>218.29920000000001</v>
      </c>
      <c r="X23" s="75">
        <f t="shared" si="14"/>
        <v>1.1748000000000001</v>
      </c>
      <c r="Y23" s="75">
        <f t="shared" si="15"/>
        <v>37.593600000000002</v>
      </c>
      <c r="Z23" s="82">
        <f t="shared" si="16"/>
        <v>363.79640000000001</v>
      </c>
      <c r="AA23" s="75">
        <f t="shared" si="17"/>
        <v>5.5180000000000007</v>
      </c>
      <c r="AB23" s="75">
        <f t="shared" si="18"/>
        <v>0</v>
      </c>
      <c r="AC23" s="82">
        <f t="shared" si="19"/>
        <v>5.5180000000000007</v>
      </c>
      <c r="AD23" s="56"/>
    </row>
    <row r="24" spans="1:30" x14ac:dyDescent="0.35">
      <c r="A24" s="70" t="str">
        <f>'Activity rawdata'!A23</f>
        <v>BH1435-1-343</v>
      </c>
      <c r="B24" s="71" t="str">
        <f>'Activity rawdata'!B23</f>
        <v>LB</v>
      </c>
      <c r="C24" s="71" t="str">
        <f>IF('Activity rawdata'!C23="PY","Planted",IF('Activity rawdata'!C23="NY","Nat/Convert",IF('Activity rawdata'!C23="NN","Nat/Nonconvert",IF('Activity rawdata'!C23="OY","Planted"))))</f>
        <v>Planted</v>
      </c>
      <c r="D24" s="70" t="str">
        <f>'Activity rawdata'!D23</f>
        <v>STP1</v>
      </c>
      <c r="E24" s="72" t="str">
        <f>'Activity rawdata'!E23</f>
        <v>83</v>
      </c>
      <c r="F24" s="73" t="str">
        <f>'Activity rawdata'!L23</f>
        <v>T1</v>
      </c>
      <c r="G24" s="72" t="str">
        <f>'Activity rawdata'!R23</f>
        <v>2026</v>
      </c>
      <c r="H24" s="72" t="str">
        <f>IF('Activity rawdata'!P23="AHTHIN1","1st Thin",IF('Activity rawdata'!P23="AHCC","Clearcut",IF('Activity rawdata'!P23="AHTHSMZ","SMZ Thin",IF('Activity rawdata'!P23="AHTHIN2","2nd Thin",IF('Activity rawdata'!P23="AFERTE","Early Fert",IF('Activity rawdata'!P23="AFERTM","Mid Fert",IF('Activity rawdata'!P23="AFERTL","Late Fert",  IF('Activity rawdata'!P23="ASP","Site Prep", IF('Activity rawdata'!P23="APLT","Plant",  IF('Activity rawdata'!P23="ANREG","Natural Regeneration"))))))))))</f>
        <v>Clearcut</v>
      </c>
      <c r="I24" s="74">
        <f>'Activity rawdata'!O23</f>
        <v>8.2100000000000009</v>
      </c>
      <c r="J24" s="75">
        <f>'Activity rawdata'!N23</f>
        <v>24</v>
      </c>
      <c r="K24" s="75">
        <f>'Activity rawdata'!AC23</f>
        <v>75.25</v>
      </c>
      <c r="L24" s="75">
        <f>'Activity rawdata'!AD23</f>
        <v>186.62</v>
      </c>
      <c r="M24" s="76">
        <f>'Activity rawdata'!AE23</f>
        <v>8.5982577825458453</v>
      </c>
      <c r="N24" s="83">
        <f>'Activity rawdata'!T23+'Activity rawdata'!U23</f>
        <v>24.45</v>
      </c>
      <c r="O24" s="80">
        <f>'Activity rawdata'!V23</f>
        <v>28.7</v>
      </c>
      <c r="P24" s="80">
        <f>'Activity rawdata'!W23</f>
        <v>0.02</v>
      </c>
      <c r="Q24" s="80">
        <f>'Activity rawdata'!X23</f>
        <v>0.21</v>
      </c>
      <c r="R24" s="84">
        <f t="shared" si="10"/>
        <v>53.38</v>
      </c>
      <c r="S24" s="80">
        <f>'Activity rawdata'!Z23</f>
        <v>0</v>
      </c>
      <c r="T24" s="80">
        <f>'Activity rawdata'!AA23</f>
        <v>0</v>
      </c>
      <c r="U24" s="80">
        <f t="shared" si="11"/>
        <v>0</v>
      </c>
      <c r="V24" s="81">
        <f t="shared" si="12"/>
        <v>200.73450000000003</v>
      </c>
      <c r="W24" s="75">
        <f t="shared" si="13"/>
        <v>235.62700000000001</v>
      </c>
      <c r="X24" s="75">
        <f t="shared" si="14"/>
        <v>0.16420000000000001</v>
      </c>
      <c r="Y24" s="75">
        <f t="shared" si="15"/>
        <v>1.7241000000000002</v>
      </c>
      <c r="Z24" s="82">
        <f t="shared" si="16"/>
        <v>438.24980000000005</v>
      </c>
      <c r="AA24" s="75">
        <f t="shared" si="17"/>
        <v>0</v>
      </c>
      <c r="AB24" s="75">
        <f t="shared" si="18"/>
        <v>0</v>
      </c>
      <c r="AC24" s="82">
        <f t="shared" si="19"/>
        <v>0</v>
      </c>
      <c r="AD24" s="56"/>
    </row>
    <row r="25" spans="1:30" x14ac:dyDescent="0.35">
      <c r="A25" s="70" t="str">
        <f>'Activity rawdata'!A24</f>
        <v>BH1435-1-46</v>
      </c>
      <c r="B25" s="71" t="str">
        <f>'Activity rawdata'!B24</f>
        <v>LB</v>
      </c>
      <c r="C25" s="71" t="str">
        <f>IF('Activity rawdata'!C24="PY","Planted",IF('Activity rawdata'!C24="NY","Nat/Convert",IF('Activity rawdata'!C24="NN","Nat/Nonconvert",IF('Activity rawdata'!C24="OY","Planted"))))</f>
        <v>Planted</v>
      </c>
      <c r="D25" s="70" t="str">
        <f>'Activity rawdata'!D24</f>
        <v>STP1</v>
      </c>
      <c r="E25" s="72" t="str">
        <f>'Activity rawdata'!E24</f>
        <v>83</v>
      </c>
      <c r="F25" s="73" t="str">
        <f>'Activity rawdata'!L24</f>
        <v>NO</v>
      </c>
      <c r="G25" s="72" t="str">
        <f>'Activity rawdata'!R24</f>
        <v>2026</v>
      </c>
      <c r="H25" s="72" t="str">
        <f>IF('Activity rawdata'!P24="AHTHIN1","1st Thin",IF('Activity rawdata'!P24="AHCC","Clearcut",IF('Activity rawdata'!P24="AHTHSMZ","SMZ Thin",IF('Activity rawdata'!P24="AHTHIN2","2nd Thin",IF('Activity rawdata'!P24="AFERTE","Early Fert",IF('Activity rawdata'!P24="AFERTM","Mid Fert",IF('Activity rawdata'!P24="AFERTL","Late Fert",  IF('Activity rawdata'!P24="ASP","Site Prep", IF('Activity rawdata'!P24="APLT","Plant",  IF('Activity rawdata'!P24="ANREG","Natural Regeneration"))))))))))</f>
        <v>Clearcut</v>
      </c>
      <c r="I25" s="74">
        <f>'Activity rawdata'!O24</f>
        <v>7.95</v>
      </c>
      <c r="J25" s="75">
        <f>'Activity rawdata'!N24</f>
        <v>24</v>
      </c>
      <c r="K25" s="75">
        <f>'Activity rawdata'!AC24</f>
        <v>151.35</v>
      </c>
      <c r="L25" s="75">
        <f>'Activity rawdata'!AD24</f>
        <v>296.20999999999998</v>
      </c>
      <c r="M25" s="76">
        <f>'Activity rawdata'!AE24</f>
        <v>9.6789368529490574</v>
      </c>
      <c r="N25" s="83">
        <f>'Activity rawdata'!T24+'Activity rawdata'!U24</f>
        <v>44.21</v>
      </c>
      <c r="O25" s="80">
        <f>'Activity rawdata'!V24</f>
        <v>102.64</v>
      </c>
      <c r="P25" s="80">
        <f>'Activity rawdata'!W24</f>
        <v>0.14000000000000001</v>
      </c>
      <c r="Q25" s="80">
        <f>'Activity rawdata'!X24</f>
        <v>4.8899999999999997</v>
      </c>
      <c r="R25" s="84">
        <f t="shared" si="10"/>
        <v>151.87999999999997</v>
      </c>
      <c r="S25" s="80">
        <f>'Activity rawdata'!Z24</f>
        <v>2.09</v>
      </c>
      <c r="T25" s="80">
        <f>'Activity rawdata'!AA24</f>
        <v>0.09</v>
      </c>
      <c r="U25" s="80">
        <f t="shared" si="11"/>
        <v>2.1799999999999997</v>
      </c>
      <c r="V25" s="81">
        <f t="shared" si="12"/>
        <v>351.46950000000004</v>
      </c>
      <c r="W25" s="75">
        <f t="shared" si="13"/>
        <v>815.98800000000006</v>
      </c>
      <c r="X25" s="75">
        <f t="shared" si="14"/>
        <v>1.1130000000000002</v>
      </c>
      <c r="Y25" s="75">
        <f t="shared" si="15"/>
        <v>38.875499999999995</v>
      </c>
      <c r="Z25" s="82">
        <f t="shared" si="16"/>
        <v>1207.4460000000001</v>
      </c>
      <c r="AA25" s="75">
        <f t="shared" si="17"/>
        <v>16.615500000000001</v>
      </c>
      <c r="AB25" s="75">
        <f t="shared" si="18"/>
        <v>0.71550000000000002</v>
      </c>
      <c r="AC25" s="82">
        <f t="shared" si="19"/>
        <v>17.331</v>
      </c>
      <c r="AD25" s="56"/>
    </row>
    <row r="26" spans="1:30" x14ac:dyDescent="0.35">
      <c r="A26" s="70" t="str">
        <f>'Activity rawdata'!A25</f>
        <v>BH2046-1-53</v>
      </c>
      <c r="B26" s="71" t="str">
        <f>'Activity rawdata'!B25</f>
        <v>LB</v>
      </c>
      <c r="C26" s="71" t="str">
        <f>IF('Activity rawdata'!C25="PY","Planted",IF('Activity rawdata'!C25="NY","Nat/Convert",IF('Activity rawdata'!C25="NN","Nat/Nonconvert",IF('Activity rawdata'!C25="OY","Planted"))))</f>
        <v>Planted</v>
      </c>
      <c r="D26" s="70" t="str">
        <f>'Activity rawdata'!D25</f>
        <v>STP1</v>
      </c>
      <c r="E26" s="72" t="str">
        <f>'Activity rawdata'!E25</f>
        <v>76</v>
      </c>
      <c r="F26" s="73" t="str">
        <f>'Activity rawdata'!L25</f>
        <v>T1</v>
      </c>
      <c r="G26" s="72" t="str">
        <f>'Activity rawdata'!R25</f>
        <v>2026</v>
      </c>
      <c r="H26" s="72" t="str">
        <f>IF('Activity rawdata'!P25="AHTHIN1","1st Thin",IF('Activity rawdata'!P25="AHCC","Clearcut",IF('Activity rawdata'!P25="AHTHSMZ","SMZ Thin",IF('Activity rawdata'!P25="AHTHIN2","2nd Thin",IF('Activity rawdata'!P25="AFERTE","Early Fert",IF('Activity rawdata'!P25="AFERTM","Mid Fert",IF('Activity rawdata'!P25="AFERTL","Late Fert",  IF('Activity rawdata'!P25="ASP","Site Prep", IF('Activity rawdata'!P25="APLT","Plant",  IF('Activity rawdata'!P25="ANREG","Natural Regeneration"))))))))))</f>
        <v>Clearcut</v>
      </c>
      <c r="I26" s="74">
        <f>'Activity rawdata'!O25</f>
        <v>13.07</v>
      </c>
      <c r="J26" s="75">
        <f>'Activity rawdata'!N25</f>
        <v>31</v>
      </c>
      <c r="K26" s="75">
        <f>'Activity rawdata'!AC25</f>
        <v>111.24</v>
      </c>
      <c r="L26" s="75">
        <f>'Activity rawdata'!AD25</f>
        <v>144.29</v>
      </c>
      <c r="M26" s="76">
        <f>'Activity rawdata'!AE25</f>
        <v>11.889091659218293</v>
      </c>
      <c r="N26" s="83">
        <f>'Activity rawdata'!T25+'Activity rawdata'!U25</f>
        <v>44.09</v>
      </c>
      <c r="O26" s="80">
        <f>'Activity rawdata'!V25</f>
        <v>67.41</v>
      </c>
      <c r="P26" s="80">
        <f>'Activity rawdata'!W25</f>
        <v>0.15</v>
      </c>
      <c r="Q26" s="80">
        <f>'Activity rawdata'!X25</f>
        <v>24.45</v>
      </c>
      <c r="R26" s="84">
        <f t="shared" si="10"/>
        <v>136.1</v>
      </c>
      <c r="S26" s="80">
        <f>'Activity rawdata'!Z25</f>
        <v>27.23</v>
      </c>
      <c r="T26" s="80">
        <f>'Activity rawdata'!AA25</f>
        <v>16.97</v>
      </c>
      <c r="U26" s="80">
        <f t="shared" si="11"/>
        <v>44.2</v>
      </c>
      <c r="V26" s="81">
        <f t="shared" si="12"/>
        <v>576.25630000000001</v>
      </c>
      <c r="W26" s="75">
        <f t="shared" si="13"/>
        <v>881.04869999999994</v>
      </c>
      <c r="X26" s="75">
        <f t="shared" si="14"/>
        <v>1.9604999999999999</v>
      </c>
      <c r="Y26" s="75">
        <f t="shared" si="15"/>
        <v>319.56150000000002</v>
      </c>
      <c r="Z26" s="82">
        <f t="shared" si="16"/>
        <v>1778.8269999999998</v>
      </c>
      <c r="AA26" s="75">
        <f t="shared" si="17"/>
        <v>355.89609999999999</v>
      </c>
      <c r="AB26" s="75">
        <f t="shared" si="18"/>
        <v>221.7979</v>
      </c>
      <c r="AC26" s="82">
        <f t="shared" si="19"/>
        <v>577.69399999999996</v>
      </c>
      <c r="AD26" s="56"/>
    </row>
    <row r="27" spans="1:30" x14ac:dyDescent="0.35">
      <c r="A27" s="70" t="str">
        <f>'Activity rawdata'!A26</f>
        <v>BH2046-1-57</v>
      </c>
      <c r="B27" s="71" t="str">
        <f>'Activity rawdata'!B26</f>
        <v>LB</v>
      </c>
      <c r="C27" s="71" t="str">
        <f>IF('Activity rawdata'!C26="PY","Planted",IF('Activity rawdata'!C26="NY","Nat/Convert",IF('Activity rawdata'!C26="NN","Nat/Nonconvert",IF('Activity rawdata'!C26="OY","Planted"))))</f>
        <v>Planted</v>
      </c>
      <c r="D27" s="70" t="str">
        <f>'Activity rawdata'!D26</f>
        <v>STP1</v>
      </c>
      <c r="E27" s="72" t="str">
        <f>'Activity rawdata'!E26</f>
        <v>68</v>
      </c>
      <c r="F27" s="73" t="str">
        <f>'Activity rawdata'!L26</f>
        <v>T1</v>
      </c>
      <c r="G27" s="72" t="str">
        <f>'Activity rawdata'!R26</f>
        <v>2026</v>
      </c>
      <c r="H27" s="72" t="str">
        <f>IF('Activity rawdata'!P26="AHTHIN1","1st Thin",IF('Activity rawdata'!P26="AHCC","Clearcut",IF('Activity rawdata'!P26="AHTHSMZ","SMZ Thin",IF('Activity rawdata'!P26="AHTHIN2","2nd Thin",IF('Activity rawdata'!P26="AFERTE","Early Fert",IF('Activity rawdata'!P26="AFERTM","Mid Fert",IF('Activity rawdata'!P26="AFERTL","Late Fert",  IF('Activity rawdata'!P26="ASP","Site Prep", IF('Activity rawdata'!P26="APLT","Plant",  IF('Activity rawdata'!P26="ANREG","Natural Regeneration"))))))))))</f>
        <v>Clearcut</v>
      </c>
      <c r="I27" s="74">
        <f>'Activity rawdata'!O26</f>
        <v>16.89</v>
      </c>
      <c r="J27" s="75">
        <f>'Activity rawdata'!N26</f>
        <v>32</v>
      </c>
      <c r="K27" s="75">
        <f>'Activity rawdata'!AC26</f>
        <v>92.41</v>
      </c>
      <c r="L27" s="75">
        <f>'Activity rawdata'!AD26</f>
        <v>224.22</v>
      </c>
      <c r="M27" s="76">
        <f>'Activity rawdata'!AE26</f>
        <v>8.6927784868447482</v>
      </c>
      <c r="N27" s="83">
        <f>'Activity rawdata'!T26+'Activity rawdata'!U26</f>
        <v>25.04</v>
      </c>
      <c r="O27" s="80">
        <f>'Activity rawdata'!V26</f>
        <v>48.57</v>
      </c>
      <c r="P27" s="80">
        <f>'Activity rawdata'!W26</f>
        <v>0.04</v>
      </c>
      <c r="Q27" s="80">
        <f>'Activity rawdata'!X26</f>
        <v>1.32</v>
      </c>
      <c r="R27" s="84">
        <f t="shared" si="10"/>
        <v>74.97</v>
      </c>
      <c r="S27" s="80">
        <f>'Activity rawdata'!Z26</f>
        <v>6.02</v>
      </c>
      <c r="T27" s="80">
        <f>'Activity rawdata'!AA26</f>
        <v>0.27</v>
      </c>
      <c r="U27" s="80">
        <f t="shared" si="11"/>
        <v>6.2899999999999991</v>
      </c>
      <c r="V27" s="81">
        <f t="shared" si="12"/>
        <v>422.92559999999997</v>
      </c>
      <c r="W27" s="75">
        <f t="shared" si="13"/>
        <v>820.34730000000002</v>
      </c>
      <c r="X27" s="75">
        <f t="shared" si="14"/>
        <v>0.67560000000000009</v>
      </c>
      <c r="Y27" s="75">
        <f t="shared" si="15"/>
        <v>22.294800000000002</v>
      </c>
      <c r="Z27" s="82">
        <f t="shared" si="16"/>
        <v>1266.2432999999999</v>
      </c>
      <c r="AA27" s="75">
        <f t="shared" si="17"/>
        <v>101.67779999999999</v>
      </c>
      <c r="AB27" s="75">
        <f t="shared" si="18"/>
        <v>4.5603000000000007</v>
      </c>
      <c r="AC27" s="82">
        <f t="shared" si="19"/>
        <v>106.23809999999999</v>
      </c>
      <c r="AD27" s="56"/>
    </row>
    <row r="28" spans="1:30" x14ac:dyDescent="0.35">
      <c r="A28" s="70" t="str">
        <f>'Activity rawdata'!A27</f>
        <v>BH2046-1-67</v>
      </c>
      <c r="B28" s="71" t="str">
        <f>'Activity rawdata'!B27</f>
        <v>LB</v>
      </c>
      <c r="C28" s="71" t="str">
        <f>IF('Activity rawdata'!C27="PY","Planted",IF('Activity rawdata'!C27="NY","Nat/Convert",IF('Activity rawdata'!C27="NN","Nat/Nonconvert",IF('Activity rawdata'!C27="OY","Planted"))))</f>
        <v>Nat/Nonconvert</v>
      </c>
      <c r="D28" s="70" t="str">
        <f>'Activity rawdata'!D27</f>
        <v>STP1</v>
      </c>
      <c r="E28" s="72" t="str">
        <f>'Activity rawdata'!E27</f>
        <v>63</v>
      </c>
      <c r="F28" s="73" t="str">
        <f>'Activity rawdata'!L27</f>
        <v>T1</v>
      </c>
      <c r="G28" s="72" t="str">
        <f>'Activity rawdata'!R27</f>
        <v>2026</v>
      </c>
      <c r="H28" s="72" t="str">
        <f>IF('Activity rawdata'!P27="AHTHIN1","1st Thin",IF('Activity rawdata'!P27="AHCC","Clearcut",IF('Activity rawdata'!P27="AHTHSMZ","SMZ Thin",IF('Activity rawdata'!P27="AHTHIN2","2nd Thin",IF('Activity rawdata'!P27="AFERTE","Early Fert",IF('Activity rawdata'!P27="AFERTM","Mid Fert",IF('Activity rawdata'!P27="AFERTL","Late Fert",  IF('Activity rawdata'!P27="ASP","Site Prep", IF('Activity rawdata'!P27="APLT","Plant",  IF('Activity rawdata'!P27="ANREG","Natural Regeneration"))))))))))</f>
        <v>Clearcut</v>
      </c>
      <c r="I28" s="74">
        <f>'Activity rawdata'!O27</f>
        <v>2.2799999999999998</v>
      </c>
      <c r="J28" s="75">
        <f>'Activity rawdata'!N27</f>
        <v>26</v>
      </c>
      <c r="K28" s="75">
        <f>'Activity rawdata'!AC27</f>
        <v>89.68</v>
      </c>
      <c r="L28" s="75">
        <f>'Activity rawdata'!AD27</f>
        <v>216.73</v>
      </c>
      <c r="M28" s="76">
        <f>'Activity rawdata'!AE27</f>
        <v>8.7101289814012706</v>
      </c>
      <c r="N28" s="83">
        <f>'Activity rawdata'!T27+'Activity rawdata'!U27</f>
        <v>25.75</v>
      </c>
      <c r="O28" s="80">
        <f>'Activity rawdata'!V27</f>
        <v>43.5</v>
      </c>
      <c r="P28" s="80">
        <f>'Activity rawdata'!W27</f>
        <v>0.02</v>
      </c>
      <c r="Q28" s="80">
        <f>'Activity rawdata'!X27</f>
        <v>1.64</v>
      </c>
      <c r="R28" s="84">
        <f t="shared" si="10"/>
        <v>70.91</v>
      </c>
      <c r="S28" s="80">
        <f>'Activity rawdata'!Z27</f>
        <v>3.24</v>
      </c>
      <c r="T28" s="80">
        <f>'Activity rawdata'!AA27</f>
        <v>0.03</v>
      </c>
      <c r="U28" s="80">
        <f t="shared" si="11"/>
        <v>3.27</v>
      </c>
      <c r="V28" s="81">
        <f t="shared" si="12"/>
        <v>58.709999999999994</v>
      </c>
      <c r="W28" s="75">
        <f t="shared" si="13"/>
        <v>99.179999999999993</v>
      </c>
      <c r="X28" s="75">
        <f t="shared" si="14"/>
        <v>4.5599999999999995E-2</v>
      </c>
      <c r="Y28" s="75">
        <f t="shared" si="15"/>
        <v>3.7391999999999994</v>
      </c>
      <c r="Z28" s="82">
        <f t="shared" si="16"/>
        <v>161.6748</v>
      </c>
      <c r="AA28" s="75">
        <f t="shared" si="17"/>
        <v>7.3872</v>
      </c>
      <c r="AB28" s="75">
        <f t="shared" si="18"/>
        <v>6.8399999999999989E-2</v>
      </c>
      <c r="AC28" s="82">
        <f t="shared" si="19"/>
        <v>7.4555999999999996</v>
      </c>
      <c r="AD28" s="56"/>
    </row>
    <row r="29" spans="1:30" x14ac:dyDescent="0.35">
      <c r="A29" s="70" t="str">
        <f>'Activity rawdata'!A28</f>
        <v>BH2047-1-72</v>
      </c>
      <c r="B29" s="71" t="str">
        <f>'Activity rawdata'!B28</f>
        <v>PH</v>
      </c>
      <c r="C29" s="71" t="str">
        <f>IF('Activity rawdata'!C28="PY","Planted",IF('Activity rawdata'!C28="NY","Nat/Convert",IF('Activity rawdata'!C28="NN","Nat/Nonconvert",IF('Activity rawdata'!C28="OY","Planted"))))</f>
        <v>Planted</v>
      </c>
      <c r="D29" s="70" t="str">
        <f>'Activity rawdata'!D28</f>
        <v>STP1</v>
      </c>
      <c r="E29" s="72" t="str">
        <f>'Activity rawdata'!E28</f>
        <v>52</v>
      </c>
      <c r="F29" s="73" t="str">
        <f>'Activity rawdata'!L28</f>
        <v>NO</v>
      </c>
      <c r="G29" s="72" t="str">
        <f>'Activity rawdata'!R28</f>
        <v>2026</v>
      </c>
      <c r="H29" s="72" t="str">
        <f>IF('Activity rawdata'!P28="AHTHIN1","1st Thin",IF('Activity rawdata'!P28="AHCC","Clearcut",IF('Activity rawdata'!P28="AHTHSMZ","SMZ Thin",IF('Activity rawdata'!P28="AHTHIN2","2nd Thin",IF('Activity rawdata'!P28="AFERTE","Early Fert",IF('Activity rawdata'!P28="AFERTM","Mid Fert",IF('Activity rawdata'!P28="AFERTL","Late Fert",  IF('Activity rawdata'!P28="ASP","Site Prep", IF('Activity rawdata'!P28="APLT","Plant",  IF('Activity rawdata'!P28="ANREG","Natural Regeneration"))))))))))</f>
        <v>Clearcut</v>
      </c>
      <c r="I29" s="74">
        <f>'Activity rawdata'!O28</f>
        <v>1.39</v>
      </c>
      <c r="J29" s="75">
        <f>'Activity rawdata'!N28</f>
        <v>46</v>
      </c>
      <c r="K29" s="75">
        <f>'Activity rawdata'!AC28</f>
        <v>32</v>
      </c>
      <c r="L29" s="75">
        <f>'Activity rawdata'!AD28</f>
        <v>133.53</v>
      </c>
      <c r="M29" s="76">
        <f>'Activity rawdata'!AE28</f>
        <v>6.6286008248610768</v>
      </c>
      <c r="N29" s="83">
        <f>'Activity rawdata'!T28+'Activity rawdata'!U28</f>
        <v>16.579999999999998</v>
      </c>
      <c r="O29" s="80">
        <f>'Activity rawdata'!V28</f>
        <v>5.8</v>
      </c>
      <c r="P29" s="80">
        <f>'Activity rawdata'!W28</f>
        <v>0</v>
      </c>
      <c r="Q29" s="80">
        <f>'Activity rawdata'!X28</f>
        <v>2.12</v>
      </c>
      <c r="R29" s="84">
        <f t="shared" si="10"/>
        <v>24.5</v>
      </c>
      <c r="S29" s="80">
        <f>'Activity rawdata'!Z28</f>
        <v>3.01</v>
      </c>
      <c r="T29" s="80">
        <f>'Activity rawdata'!AA28</f>
        <v>0.96</v>
      </c>
      <c r="U29" s="80">
        <f t="shared" si="11"/>
        <v>3.9699999999999998</v>
      </c>
      <c r="V29" s="81">
        <f t="shared" si="12"/>
        <v>23.046199999999995</v>
      </c>
      <c r="W29" s="75">
        <f t="shared" si="13"/>
        <v>8.0619999999999994</v>
      </c>
      <c r="X29" s="75">
        <f t="shared" si="14"/>
        <v>0</v>
      </c>
      <c r="Y29" s="75">
        <f t="shared" si="15"/>
        <v>2.9468000000000001</v>
      </c>
      <c r="Z29" s="82">
        <f t="shared" si="16"/>
        <v>34.055</v>
      </c>
      <c r="AA29" s="75">
        <f t="shared" si="17"/>
        <v>4.1838999999999995</v>
      </c>
      <c r="AB29" s="75">
        <f t="shared" si="18"/>
        <v>1.3343999999999998</v>
      </c>
      <c r="AC29" s="82">
        <f t="shared" si="19"/>
        <v>5.5182999999999991</v>
      </c>
      <c r="AD29" s="56"/>
    </row>
    <row r="30" spans="1:30" x14ac:dyDescent="0.35">
      <c r="A30" s="70" t="str">
        <f>'Activity rawdata'!A29</f>
        <v>BH2047-1-76</v>
      </c>
      <c r="B30" s="71" t="str">
        <f>'Activity rawdata'!B29</f>
        <v>LB</v>
      </c>
      <c r="C30" s="71" t="str">
        <f>IF('Activity rawdata'!C29="PY","Planted",IF('Activity rawdata'!C29="NY","Nat/Convert",IF('Activity rawdata'!C29="NN","Nat/Nonconvert",IF('Activity rawdata'!C29="OY","Planted"))))</f>
        <v>Planted</v>
      </c>
      <c r="D30" s="70" t="str">
        <f>'Activity rawdata'!D29</f>
        <v>STP1</v>
      </c>
      <c r="E30" s="72" t="str">
        <f>'Activity rawdata'!E29</f>
        <v>81</v>
      </c>
      <c r="F30" s="73" t="str">
        <f>'Activity rawdata'!L29</f>
        <v>T1</v>
      </c>
      <c r="G30" s="72" t="str">
        <f>'Activity rawdata'!R29</f>
        <v>2026</v>
      </c>
      <c r="H30" s="72" t="str">
        <f>IF('Activity rawdata'!P29="AHTHIN1","1st Thin",IF('Activity rawdata'!P29="AHCC","Clearcut",IF('Activity rawdata'!P29="AHTHSMZ","SMZ Thin",IF('Activity rawdata'!P29="AHTHIN2","2nd Thin",IF('Activity rawdata'!P29="AFERTE","Early Fert",IF('Activity rawdata'!P29="AFERTM","Mid Fert",IF('Activity rawdata'!P29="AFERTL","Late Fert",  IF('Activity rawdata'!P29="ASP","Site Prep", IF('Activity rawdata'!P29="APLT","Plant",  IF('Activity rawdata'!P29="ANREG","Natural Regeneration"))))))))))</f>
        <v>Clearcut</v>
      </c>
      <c r="I30" s="74">
        <f>'Activity rawdata'!O29</f>
        <v>16.98</v>
      </c>
      <c r="J30" s="75">
        <f>'Activity rawdata'!N29</f>
        <v>25</v>
      </c>
      <c r="K30" s="75">
        <f>'Activity rawdata'!AC29</f>
        <v>91.92</v>
      </c>
      <c r="L30" s="75">
        <f>'Activity rawdata'!AD29</f>
        <v>141.84</v>
      </c>
      <c r="M30" s="76">
        <f>'Activity rawdata'!AE29</f>
        <v>10.900387785868931</v>
      </c>
      <c r="N30" s="83">
        <f>'Activity rawdata'!T29+'Activity rawdata'!U29</f>
        <v>27.35</v>
      </c>
      <c r="O30" s="80">
        <f>'Activity rawdata'!V29</f>
        <v>64.599999999999994</v>
      </c>
      <c r="P30" s="80">
        <f>'Activity rawdata'!W29</f>
        <v>0.02</v>
      </c>
      <c r="Q30" s="80">
        <f>'Activity rawdata'!X29</f>
        <v>8.1300000000000008</v>
      </c>
      <c r="R30" s="84">
        <f t="shared" si="10"/>
        <v>100.09999999999998</v>
      </c>
      <c r="S30" s="80">
        <f>'Activity rawdata'!Z29</f>
        <v>8.33</v>
      </c>
      <c r="T30" s="80">
        <f>'Activity rawdata'!AA29</f>
        <v>1.19</v>
      </c>
      <c r="U30" s="80">
        <f t="shared" si="11"/>
        <v>9.52</v>
      </c>
      <c r="V30" s="81">
        <f t="shared" si="12"/>
        <v>464.40300000000002</v>
      </c>
      <c r="W30" s="75">
        <f t="shared" si="13"/>
        <v>1096.9079999999999</v>
      </c>
      <c r="X30" s="75">
        <f t="shared" si="14"/>
        <v>0.33960000000000001</v>
      </c>
      <c r="Y30" s="75">
        <f t="shared" si="15"/>
        <v>138.04740000000001</v>
      </c>
      <c r="Z30" s="82">
        <f t="shared" si="16"/>
        <v>1699.6979999999999</v>
      </c>
      <c r="AA30" s="75">
        <f t="shared" si="17"/>
        <v>141.4434</v>
      </c>
      <c r="AB30" s="75">
        <f t="shared" si="18"/>
        <v>20.206199999999999</v>
      </c>
      <c r="AC30" s="82">
        <f t="shared" si="19"/>
        <v>161.64959999999999</v>
      </c>
      <c r="AD30" s="56"/>
    </row>
    <row r="31" spans="1:30" x14ac:dyDescent="0.35">
      <c r="A31" s="70" t="str">
        <f>'Activity rawdata'!A30</f>
        <v>BH6112-1-210</v>
      </c>
      <c r="B31" s="71" t="str">
        <f>'Activity rawdata'!B30</f>
        <v>LB</v>
      </c>
      <c r="C31" s="71" t="str">
        <f>IF('Activity rawdata'!C30="PY","Planted",IF('Activity rawdata'!C30="NY","Nat/Convert",IF('Activity rawdata'!C30="NN","Nat/Nonconvert",IF('Activity rawdata'!C30="OY","Planted"))))</f>
        <v>Planted</v>
      </c>
      <c r="D31" s="70" t="str">
        <f>'Activity rawdata'!D30</f>
        <v>STP1</v>
      </c>
      <c r="E31" s="72" t="str">
        <f>'Activity rawdata'!E30</f>
        <v>83</v>
      </c>
      <c r="F31" s="73" t="str">
        <f>'Activity rawdata'!L30</f>
        <v>T1</v>
      </c>
      <c r="G31" s="72" t="str">
        <f>'Activity rawdata'!R30</f>
        <v>2026</v>
      </c>
      <c r="H31" s="72" t="str">
        <f>IF('Activity rawdata'!P30="AHTHIN1","1st Thin",IF('Activity rawdata'!P30="AHCC","Clearcut",IF('Activity rawdata'!P30="AHTHSMZ","SMZ Thin",IF('Activity rawdata'!P30="AHTHIN2","2nd Thin",IF('Activity rawdata'!P30="AFERTE","Early Fert",IF('Activity rawdata'!P30="AFERTM","Mid Fert",IF('Activity rawdata'!P30="AFERTL","Late Fert",  IF('Activity rawdata'!P30="ASP","Site Prep", IF('Activity rawdata'!P30="APLT","Plant",  IF('Activity rawdata'!P30="ANREG","Natural Regeneration"))))))))))</f>
        <v>Clearcut</v>
      </c>
      <c r="I31" s="74">
        <f>'Activity rawdata'!O30</f>
        <v>26.86</v>
      </c>
      <c r="J31" s="75">
        <f>'Activity rawdata'!N30</f>
        <v>25</v>
      </c>
      <c r="K31" s="75">
        <f>'Activity rawdata'!AC30</f>
        <v>100.08</v>
      </c>
      <c r="L31" s="75">
        <f>'Activity rawdata'!AD30</f>
        <v>201.3</v>
      </c>
      <c r="M31" s="76">
        <f>'Activity rawdata'!AE30</f>
        <v>9.5474647319737578</v>
      </c>
      <c r="N31" s="83">
        <f>'Activity rawdata'!T30+'Activity rawdata'!U30</f>
        <v>25.46</v>
      </c>
      <c r="O31" s="80">
        <f>'Activity rawdata'!V30</f>
        <v>59.87</v>
      </c>
      <c r="P31" s="80">
        <f>'Activity rawdata'!W30</f>
        <v>6.07</v>
      </c>
      <c r="Q31" s="80">
        <f>'Activity rawdata'!X30</f>
        <v>0</v>
      </c>
      <c r="R31" s="84">
        <f t="shared" si="10"/>
        <v>91.4</v>
      </c>
      <c r="S31" s="80">
        <f>'Activity rawdata'!Z30</f>
        <v>1.83</v>
      </c>
      <c r="T31" s="80">
        <f>'Activity rawdata'!AA30</f>
        <v>0.05</v>
      </c>
      <c r="U31" s="80">
        <f t="shared" si="11"/>
        <v>1.8800000000000001</v>
      </c>
      <c r="V31" s="81">
        <f t="shared" si="12"/>
        <v>683.85559999999998</v>
      </c>
      <c r="W31" s="75">
        <f t="shared" si="13"/>
        <v>1608.1081999999999</v>
      </c>
      <c r="X31" s="75">
        <f t="shared" si="14"/>
        <v>163.0402</v>
      </c>
      <c r="Y31" s="75">
        <f t="shared" si="15"/>
        <v>0</v>
      </c>
      <c r="Z31" s="82">
        <f t="shared" si="16"/>
        <v>2455.0039999999999</v>
      </c>
      <c r="AA31" s="75">
        <f t="shared" si="17"/>
        <v>49.153800000000004</v>
      </c>
      <c r="AB31" s="75">
        <f t="shared" si="18"/>
        <v>1.343</v>
      </c>
      <c r="AC31" s="82">
        <f t="shared" si="19"/>
        <v>50.496800000000007</v>
      </c>
      <c r="AD31" s="56"/>
    </row>
    <row r="32" spans="1:30" x14ac:dyDescent="0.35">
      <c r="A32" s="70" t="str">
        <f>'Activity rawdata'!A31</f>
        <v>BH6112-1-225</v>
      </c>
      <c r="B32" s="71" t="str">
        <f>'Activity rawdata'!B31</f>
        <v>LB</v>
      </c>
      <c r="C32" s="71" t="str">
        <f>IF('Activity rawdata'!C31="PY","Planted",IF('Activity rawdata'!C31="NY","Nat/Convert",IF('Activity rawdata'!C31="NN","Nat/Nonconvert",IF('Activity rawdata'!C31="OY","Planted"))))</f>
        <v>Planted</v>
      </c>
      <c r="D32" s="70" t="str">
        <f>'Activity rawdata'!D31</f>
        <v>STP1</v>
      </c>
      <c r="E32" s="72" t="str">
        <f>'Activity rawdata'!E31</f>
        <v>79</v>
      </c>
      <c r="F32" s="73" t="str">
        <f>'Activity rawdata'!L31</f>
        <v>T1</v>
      </c>
      <c r="G32" s="72" t="str">
        <f>'Activity rawdata'!R31</f>
        <v>2026</v>
      </c>
      <c r="H32" s="72" t="str">
        <f>IF('Activity rawdata'!P31="AHTHIN1","1st Thin",IF('Activity rawdata'!P31="AHCC","Clearcut",IF('Activity rawdata'!P31="AHTHSMZ","SMZ Thin",IF('Activity rawdata'!P31="AHTHIN2","2nd Thin",IF('Activity rawdata'!P31="AFERTE","Early Fert",IF('Activity rawdata'!P31="AFERTM","Mid Fert",IF('Activity rawdata'!P31="AFERTL","Late Fert",  IF('Activity rawdata'!P31="ASP","Site Prep", IF('Activity rawdata'!P31="APLT","Plant",  IF('Activity rawdata'!P31="ANREG","Natural Regeneration"))))))))))</f>
        <v>Clearcut</v>
      </c>
      <c r="I32" s="74">
        <f>'Activity rawdata'!O31</f>
        <v>1.61</v>
      </c>
      <c r="J32" s="75">
        <f>'Activity rawdata'!N31</f>
        <v>25</v>
      </c>
      <c r="K32" s="75">
        <f>'Activity rawdata'!AC31</f>
        <v>95.19</v>
      </c>
      <c r="L32" s="75">
        <f>'Activity rawdata'!AD31</f>
        <v>246.93</v>
      </c>
      <c r="M32" s="76">
        <f>'Activity rawdata'!AE31</f>
        <v>8.4070772317001676</v>
      </c>
      <c r="N32" s="83">
        <f>'Activity rawdata'!T31+'Activity rawdata'!U31</f>
        <v>30.23</v>
      </c>
      <c r="O32" s="80">
        <f>'Activity rawdata'!V31</f>
        <v>39.64</v>
      </c>
      <c r="P32" s="80">
        <f>'Activity rawdata'!W31</f>
        <v>2.08</v>
      </c>
      <c r="Q32" s="80">
        <f>'Activity rawdata'!X31</f>
        <v>0</v>
      </c>
      <c r="R32" s="84">
        <f t="shared" si="10"/>
        <v>71.95</v>
      </c>
      <c r="S32" s="80">
        <f>'Activity rawdata'!Z31</f>
        <v>2.41</v>
      </c>
      <c r="T32" s="80">
        <f>'Activity rawdata'!AA31</f>
        <v>0.12</v>
      </c>
      <c r="U32" s="80">
        <f t="shared" si="11"/>
        <v>2.5300000000000002</v>
      </c>
      <c r="V32" s="81">
        <f t="shared" si="12"/>
        <v>48.670300000000005</v>
      </c>
      <c r="W32" s="75">
        <f t="shared" si="13"/>
        <v>63.820400000000006</v>
      </c>
      <c r="X32" s="75">
        <f t="shared" si="14"/>
        <v>3.3488000000000002</v>
      </c>
      <c r="Y32" s="75">
        <f t="shared" si="15"/>
        <v>0</v>
      </c>
      <c r="Z32" s="82">
        <f t="shared" si="16"/>
        <v>115.8395</v>
      </c>
      <c r="AA32" s="75">
        <f t="shared" si="17"/>
        <v>3.8801000000000005</v>
      </c>
      <c r="AB32" s="75">
        <f t="shared" si="18"/>
        <v>0.19320000000000001</v>
      </c>
      <c r="AC32" s="82">
        <f t="shared" si="19"/>
        <v>4.0733000000000006</v>
      </c>
      <c r="AD32" s="56"/>
    </row>
    <row r="33" spans="1:30" x14ac:dyDescent="0.35">
      <c r="A33" s="70" t="str">
        <f>'Activity rawdata'!A32</f>
        <v>BH6112-1-228</v>
      </c>
      <c r="B33" s="71" t="str">
        <f>'Activity rawdata'!B32</f>
        <v>LB</v>
      </c>
      <c r="C33" s="71" t="str">
        <f>IF('Activity rawdata'!C32="PY","Planted",IF('Activity rawdata'!C32="NY","Nat/Convert",IF('Activity rawdata'!C32="NN","Nat/Nonconvert",IF('Activity rawdata'!C32="OY","Planted"))))</f>
        <v>Planted</v>
      </c>
      <c r="D33" s="70" t="str">
        <f>'Activity rawdata'!D32</f>
        <v>STP1</v>
      </c>
      <c r="E33" s="72" t="str">
        <f>'Activity rawdata'!E32</f>
        <v>82</v>
      </c>
      <c r="F33" s="73" t="str">
        <f>'Activity rawdata'!L32</f>
        <v>T1</v>
      </c>
      <c r="G33" s="72" t="str">
        <f>'Activity rawdata'!R32</f>
        <v>2026</v>
      </c>
      <c r="H33" s="72" t="str">
        <f>IF('Activity rawdata'!P32="AHTHIN1","1st Thin",IF('Activity rawdata'!P32="AHCC","Clearcut",IF('Activity rawdata'!P32="AHTHSMZ","SMZ Thin",IF('Activity rawdata'!P32="AHTHIN2","2nd Thin",IF('Activity rawdata'!P32="AFERTE","Early Fert",IF('Activity rawdata'!P32="AFERTM","Mid Fert",IF('Activity rawdata'!P32="AFERTL","Late Fert",  IF('Activity rawdata'!P32="ASP","Site Prep", IF('Activity rawdata'!P32="APLT","Plant",  IF('Activity rawdata'!P32="ANREG","Natural Regeneration"))))))))))</f>
        <v>Clearcut</v>
      </c>
      <c r="I33" s="74">
        <f>'Activity rawdata'!O32</f>
        <v>0.83</v>
      </c>
      <c r="J33" s="75">
        <f>'Activity rawdata'!N32</f>
        <v>25</v>
      </c>
      <c r="K33" s="75">
        <f>'Activity rawdata'!AC32</f>
        <v>92.13</v>
      </c>
      <c r="L33" s="75">
        <f>'Activity rawdata'!AD32</f>
        <v>227.65</v>
      </c>
      <c r="M33" s="76">
        <f>'Activity rawdata'!AE32</f>
        <v>8.6139631617764412</v>
      </c>
      <c r="N33" s="83">
        <f>'Activity rawdata'!T32+'Activity rawdata'!U32</f>
        <v>28.79</v>
      </c>
      <c r="O33" s="80">
        <f>'Activity rawdata'!V32</f>
        <v>40.04</v>
      </c>
      <c r="P33" s="80">
        <f>'Activity rawdata'!W32</f>
        <v>1.59</v>
      </c>
      <c r="Q33" s="80">
        <f>'Activity rawdata'!X32</f>
        <v>0</v>
      </c>
      <c r="R33" s="84">
        <f t="shared" si="10"/>
        <v>70.42</v>
      </c>
      <c r="S33" s="80">
        <f>'Activity rawdata'!Z32</f>
        <v>1.68</v>
      </c>
      <c r="T33" s="80">
        <f>'Activity rawdata'!AA32</f>
        <v>0</v>
      </c>
      <c r="U33" s="80">
        <f t="shared" si="11"/>
        <v>1.68</v>
      </c>
      <c r="V33" s="81">
        <f t="shared" si="12"/>
        <v>23.895699999999998</v>
      </c>
      <c r="W33" s="75">
        <f t="shared" si="13"/>
        <v>33.233199999999997</v>
      </c>
      <c r="X33" s="75">
        <f t="shared" si="14"/>
        <v>1.3197000000000001</v>
      </c>
      <c r="Y33" s="75">
        <f t="shared" si="15"/>
        <v>0</v>
      </c>
      <c r="Z33" s="82">
        <f t="shared" si="16"/>
        <v>58.448599999999992</v>
      </c>
      <c r="AA33" s="75">
        <f t="shared" si="17"/>
        <v>1.3943999999999999</v>
      </c>
      <c r="AB33" s="75">
        <f t="shared" si="18"/>
        <v>0</v>
      </c>
      <c r="AC33" s="82">
        <f t="shared" si="19"/>
        <v>1.3943999999999999</v>
      </c>
      <c r="AD33" s="56"/>
    </row>
    <row r="34" spans="1:30" x14ac:dyDescent="0.35">
      <c r="A34" s="70" t="str">
        <f>'Activity rawdata'!A33</f>
        <v>BH6112-1-238</v>
      </c>
      <c r="B34" s="71" t="str">
        <f>'Activity rawdata'!B33</f>
        <v>SL</v>
      </c>
      <c r="C34" s="71" t="str">
        <f>IF('Activity rawdata'!C33="PY","Planted",IF('Activity rawdata'!C33="NY","Nat/Convert",IF('Activity rawdata'!C33="NN","Nat/Nonconvert",IF('Activity rawdata'!C33="OY","Planted"))))</f>
        <v>Planted</v>
      </c>
      <c r="D34" s="70" t="str">
        <f>'Activity rawdata'!D33</f>
        <v>STP1</v>
      </c>
      <c r="E34" s="72" t="str">
        <f>'Activity rawdata'!E33</f>
        <v>60</v>
      </c>
      <c r="F34" s="73" t="str">
        <f>'Activity rawdata'!L33</f>
        <v>T1</v>
      </c>
      <c r="G34" s="72" t="str">
        <f>'Activity rawdata'!R33</f>
        <v>2026</v>
      </c>
      <c r="H34" s="72" t="str">
        <f>IF('Activity rawdata'!P33="AHTHIN1","1st Thin",IF('Activity rawdata'!P33="AHCC","Clearcut",IF('Activity rawdata'!P33="AHTHSMZ","SMZ Thin",IF('Activity rawdata'!P33="AHTHIN2","2nd Thin",IF('Activity rawdata'!P33="AFERTE","Early Fert",IF('Activity rawdata'!P33="AFERTM","Mid Fert",IF('Activity rawdata'!P33="AFERTL","Late Fert",  IF('Activity rawdata'!P33="ASP","Site Prep", IF('Activity rawdata'!P33="APLT","Plant",  IF('Activity rawdata'!P33="ANREG","Natural Regeneration"))))))))))</f>
        <v>Clearcut</v>
      </c>
      <c r="I34" s="74">
        <f>'Activity rawdata'!O33</f>
        <v>4.3499999999999996</v>
      </c>
      <c r="J34" s="75">
        <f>'Activity rawdata'!N33</f>
        <v>50</v>
      </c>
      <c r="K34" s="75">
        <f>'Activity rawdata'!AC33</f>
        <v>81.040000000000006</v>
      </c>
      <c r="L34" s="75">
        <f>'Activity rawdata'!AD33</f>
        <v>129.12</v>
      </c>
      <c r="M34" s="76">
        <f>'Activity rawdata'!AE33</f>
        <v>10.7272711765631</v>
      </c>
      <c r="N34" s="83">
        <f>'Activity rawdata'!T33+'Activity rawdata'!U33</f>
        <v>16.09</v>
      </c>
      <c r="O34" s="80">
        <f>'Activity rawdata'!V33</f>
        <v>51.57</v>
      </c>
      <c r="P34" s="80">
        <f>'Activity rawdata'!W33</f>
        <v>15.36</v>
      </c>
      <c r="Q34" s="80">
        <f>'Activity rawdata'!X33</f>
        <v>0</v>
      </c>
      <c r="R34" s="84">
        <f t="shared" si="10"/>
        <v>83.02</v>
      </c>
      <c r="S34" s="80">
        <f>'Activity rawdata'!Z33</f>
        <v>17.75</v>
      </c>
      <c r="T34" s="80">
        <f>'Activity rawdata'!AA33</f>
        <v>0.72</v>
      </c>
      <c r="U34" s="80">
        <f t="shared" si="11"/>
        <v>18.47</v>
      </c>
      <c r="V34" s="81">
        <f t="shared" si="12"/>
        <v>69.991499999999988</v>
      </c>
      <c r="W34" s="75">
        <f t="shared" si="13"/>
        <v>224.3295</v>
      </c>
      <c r="X34" s="75">
        <f t="shared" si="14"/>
        <v>66.815999999999988</v>
      </c>
      <c r="Y34" s="75">
        <f t="shared" si="15"/>
        <v>0</v>
      </c>
      <c r="Z34" s="82">
        <f t="shared" si="16"/>
        <v>361.13699999999994</v>
      </c>
      <c r="AA34" s="75">
        <f t="shared" si="17"/>
        <v>77.212499999999991</v>
      </c>
      <c r="AB34" s="75">
        <f t="shared" si="18"/>
        <v>3.1319999999999997</v>
      </c>
      <c r="AC34" s="82">
        <f t="shared" si="19"/>
        <v>80.344499999999996</v>
      </c>
      <c r="AD34" s="56"/>
    </row>
    <row r="35" spans="1:30" x14ac:dyDescent="0.35">
      <c r="A35" s="70" t="str">
        <f>'Activity rawdata'!A34</f>
        <v>BH6112-1-268</v>
      </c>
      <c r="B35" s="71" t="str">
        <f>'Activity rawdata'!B34</f>
        <v>SL</v>
      </c>
      <c r="C35" s="71" t="str">
        <f>IF('Activity rawdata'!C34="PY","Planted",IF('Activity rawdata'!C34="NY","Nat/Convert",IF('Activity rawdata'!C34="NN","Nat/Nonconvert",IF('Activity rawdata'!C34="OY","Planted"))))</f>
        <v>Planted</v>
      </c>
      <c r="D35" s="70" t="str">
        <f>'Activity rawdata'!D34</f>
        <v>STP1</v>
      </c>
      <c r="E35" s="72" t="str">
        <f>'Activity rawdata'!E34</f>
        <v>71</v>
      </c>
      <c r="F35" s="73" t="str">
        <f>'Activity rawdata'!L34</f>
        <v>NO</v>
      </c>
      <c r="G35" s="72" t="str">
        <f>'Activity rawdata'!R34</f>
        <v>2026</v>
      </c>
      <c r="H35" s="72" t="str">
        <f>IF('Activity rawdata'!P34="AHTHIN1","1st Thin",IF('Activity rawdata'!P34="AHCC","Clearcut",IF('Activity rawdata'!P34="AHTHSMZ","SMZ Thin",IF('Activity rawdata'!P34="AHTHIN2","2nd Thin",IF('Activity rawdata'!P34="AFERTE","Early Fert",IF('Activity rawdata'!P34="AFERTM","Mid Fert",IF('Activity rawdata'!P34="AFERTL","Late Fert",  IF('Activity rawdata'!P34="ASP","Site Prep", IF('Activity rawdata'!P34="APLT","Plant",  IF('Activity rawdata'!P34="ANREG","Natural Regeneration"))))))))))</f>
        <v>Clearcut</v>
      </c>
      <c r="I35" s="74">
        <f>'Activity rawdata'!O34</f>
        <v>5.14</v>
      </c>
      <c r="J35" s="75">
        <f>'Activity rawdata'!N34</f>
        <v>29</v>
      </c>
      <c r="K35" s="75">
        <f>'Activity rawdata'!AC34</f>
        <v>86.71</v>
      </c>
      <c r="L35" s="75">
        <f>'Activity rawdata'!AD34</f>
        <v>159.05000000000001</v>
      </c>
      <c r="M35" s="76">
        <f>'Activity rawdata'!AE34</f>
        <v>9.997791104028245</v>
      </c>
      <c r="N35" s="83">
        <f>'Activity rawdata'!T34+'Activity rawdata'!U34</f>
        <v>20.99</v>
      </c>
      <c r="O35" s="80">
        <f>'Activity rawdata'!V34</f>
        <v>38.08</v>
      </c>
      <c r="P35" s="80">
        <f>'Activity rawdata'!W34</f>
        <v>17.84</v>
      </c>
      <c r="Q35" s="80">
        <f>'Activity rawdata'!X34</f>
        <v>0</v>
      </c>
      <c r="R35" s="84">
        <f t="shared" si="10"/>
        <v>76.91</v>
      </c>
      <c r="S35" s="80">
        <f>'Activity rawdata'!Z34</f>
        <v>4.7</v>
      </c>
      <c r="T35" s="80">
        <f>'Activity rawdata'!AA34</f>
        <v>0</v>
      </c>
      <c r="U35" s="80">
        <f t="shared" si="11"/>
        <v>4.7</v>
      </c>
      <c r="V35" s="81">
        <f t="shared" si="12"/>
        <v>107.88859999999998</v>
      </c>
      <c r="W35" s="75">
        <f t="shared" si="13"/>
        <v>195.73119999999997</v>
      </c>
      <c r="X35" s="75">
        <f t="shared" si="14"/>
        <v>91.697599999999994</v>
      </c>
      <c r="Y35" s="75">
        <f t="shared" si="15"/>
        <v>0</v>
      </c>
      <c r="Z35" s="82">
        <f t="shared" si="16"/>
        <v>395.31739999999991</v>
      </c>
      <c r="AA35" s="75">
        <f t="shared" si="17"/>
        <v>24.157999999999998</v>
      </c>
      <c r="AB35" s="75">
        <f t="shared" si="18"/>
        <v>0</v>
      </c>
      <c r="AC35" s="82">
        <f t="shared" si="19"/>
        <v>24.157999999999998</v>
      </c>
      <c r="AD35" s="56"/>
    </row>
    <row r="36" spans="1:30" x14ac:dyDescent="0.35">
      <c r="A36" s="70" t="str">
        <f>'Activity rawdata'!A35</f>
        <v>BH6112-1-393</v>
      </c>
      <c r="B36" s="71" t="str">
        <f>'Activity rawdata'!B35</f>
        <v>LB</v>
      </c>
      <c r="C36" s="71" t="str">
        <f>IF('Activity rawdata'!C35="PY","Planted",IF('Activity rawdata'!C35="NY","Nat/Convert",IF('Activity rawdata'!C35="NN","Nat/Nonconvert",IF('Activity rawdata'!C35="OY","Planted"))))</f>
        <v>Planted</v>
      </c>
      <c r="D36" s="70" t="str">
        <f>'Activity rawdata'!D35</f>
        <v>STP1</v>
      </c>
      <c r="E36" s="72" t="str">
        <f>'Activity rawdata'!E35</f>
        <v>83</v>
      </c>
      <c r="F36" s="73" t="str">
        <f>'Activity rawdata'!L35</f>
        <v>T1</v>
      </c>
      <c r="G36" s="72" t="str">
        <f>'Activity rawdata'!R35</f>
        <v>2026</v>
      </c>
      <c r="H36" s="72" t="str">
        <f>IF('Activity rawdata'!P35="AHTHIN1","1st Thin",IF('Activity rawdata'!P35="AHCC","Clearcut",IF('Activity rawdata'!P35="AHTHSMZ","SMZ Thin",IF('Activity rawdata'!P35="AHTHIN2","2nd Thin",IF('Activity rawdata'!P35="AFERTE","Early Fert",IF('Activity rawdata'!P35="AFERTM","Mid Fert",IF('Activity rawdata'!P35="AFERTL","Late Fert",  IF('Activity rawdata'!P35="ASP","Site Prep", IF('Activity rawdata'!P35="APLT","Plant",  IF('Activity rawdata'!P35="ANREG","Natural Regeneration"))))))))))</f>
        <v>Clearcut</v>
      </c>
      <c r="I36" s="74">
        <f>'Activity rawdata'!O35</f>
        <v>10.199999999999999</v>
      </c>
      <c r="J36" s="75">
        <f>'Activity rawdata'!N35</f>
        <v>25</v>
      </c>
      <c r="K36" s="75">
        <f>'Activity rawdata'!AC35</f>
        <v>75.25</v>
      </c>
      <c r="L36" s="75">
        <f>'Activity rawdata'!AD35</f>
        <v>186.62</v>
      </c>
      <c r="M36" s="76">
        <f>'Activity rawdata'!AE35</f>
        <v>8.5982577825458453</v>
      </c>
      <c r="N36" s="83">
        <f>'Activity rawdata'!T35+'Activity rawdata'!U35</f>
        <v>24.24</v>
      </c>
      <c r="O36" s="80">
        <f>'Activity rawdata'!V35</f>
        <v>28.7</v>
      </c>
      <c r="P36" s="80">
        <f>'Activity rawdata'!W35</f>
        <v>0.44</v>
      </c>
      <c r="Q36" s="80">
        <f>'Activity rawdata'!X35</f>
        <v>0</v>
      </c>
      <c r="R36" s="84">
        <f t="shared" si="10"/>
        <v>53.379999999999995</v>
      </c>
      <c r="S36" s="80">
        <f>'Activity rawdata'!Z35</f>
        <v>0</v>
      </c>
      <c r="T36" s="80">
        <f>'Activity rawdata'!AA35</f>
        <v>0</v>
      </c>
      <c r="U36" s="80">
        <f t="shared" si="11"/>
        <v>0</v>
      </c>
      <c r="V36" s="81">
        <f t="shared" si="12"/>
        <v>247.24799999999996</v>
      </c>
      <c r="W36" s="75">
        <f t="shared" si="13"/>
        <v>292.73999999999995</v>
      </c>
      <c r="X36" s="75">
        <f t="shared" si="14"/>
        <v>4.4879999999999995</v>
      </c>
      <c r="Y36" s="75">
        <f t="shared" si="15"/>
        <v>0</v>
      </c>
      <c r="Z36" s="82">
        <f t="shared" si="16"/>
        <v>544.47599999999989</v>
      </c>
      <c r="AA36" s="75">
        <f t="shared" si="17"/>
        <v>0</v>
      </c>
      <c r="AB36" s="75">
        <f t="shared" si="18"/>
        <v>0</v>
      </c>
      <c r="AC36" s="82">
        <f t="shared" si="19"/>
        <v>0</v>
      </c>
      <c r="AD36" s="56"/>
    </row>
    <row r="37" spans="1:30" x14ac:dyDescent="0.35">
      <c r="A37" s="70" t="str">
        <f>'Activity rawdata'!A36</f>
        <v>BH6125-1-283</v>
      </c>
      <c r="B37" s="71" t="str">
        <f>'Activity rawdata'!B36</f>
        <v>LL</v>
      </c>
      <c r="C37" s="71" t="str">
        <f>IF('Activity rawdata'!C36="PY","Planted",IF('Activity rawdata'!C36="NY","Nat/Convert",IF('Activity rawdata'!C36="NN","Nat/Nonconvert",IF('Activity rawdata'!C36="OY","Planted"))))</f>
        <v>Planted</v>
      </c>
      <c r="D37" s="70" t="str">
        <f>'Activity rawdata'!D36</f>
        <v>STP1</v>
      </c>
      <c r="E37" s="72" t="str">
        <f>'Activity rawdata'!E36</f>
        <v>59</v>
      </c>
      <c r="F37" s="73" t="str">
        <f>'Activity rawdata'!L36</f>
        <v>T1</v>
      </c>
      <c r="G37" s="72" t="str">
        <f>'Activity rawdata'!R36</f>
        <v>2026</v>
      </c>
      <c r="H37" s="72" t="str">
        <f>IF('Activity rawdata'!P36="AHTHIN1","1st Thin",IF('Activity rawdata'!P36="AHCC","Clearcut",IF('Activity rawdata'!P36="AHTHSMZ","SMZ Thin",IF('Activity rawdata'!P36="AHTHIN2","2nd Thin",IF('Activity rawdata'!P36="AFERTE","Early Fert",IF('Activity rawdata'!P36="AFERTM","Mid Fert",IF('Activity rawdata'!P36="AFERTL","Late Fert",  IF('Activity rawdata'!P36="ASP","Site Prep", IF('Activity rawdata'!P36="APLT","Plant",  IF('Activity rawdata'!P36="ANREG","Natural Regeneration"))))))))))</f>
        <v>Clearcut</v>
      </c>
      <c r="I37" s="74">
        <f>'Activity rawdata'!O36</f>
        <v>34.909999999999997</v>
      </c>
      <c r="J37" s="75">
        <f>'Activity rawdata'!N36</f>
        <v>37</v>
      </c>
      <c r="K37" s="75">
        <f>'Activity rawdata'!AC36</f>
        <v>87.57</v>
      </c>
      <c r="L37" s="75">
        <f>'Activity rawdata'!AD36</f>
        <v>160.13999999999999</v>
      </c>
      <c r="M37" s="76">
        <f>'Activity rawdata'!AE36</f>
        <v>10.012996506658851</v>
      </c>
      <c r="N37" s="83">
        <f>'Activity rawdata'!T36+'Activity rawdata'!U36</f>
        <v>18.350000000000001</v>
      </c>
      <c r="O37" s="80">
        <f>'Activity rawdata'!V36</f>
        <v>64.03</v>
      </c>
      <c r="P37" s="80">
        <f>'Activity rawdata'!W36</f>
        <v>0.63</v>
      </c>
      <c r="Q37" s="80">
        <f>'Activity rawdata'!X36</f>
        <v>0</v>
      </c>
      <c r="R37" s="84">
        <f t="shared" si="10"/>
        <v>83.009999999999991</v>
      </c>
      <c r="S37" s="80">
        <f>'Activity rawdata'!Z36</f>
        <v>2.66</v>
      </c>
      <c r="T37" s="80">
        <f>'Activity rawdata'!AA36</f>
        <v>0.1</v>
      </c>
      <c r="U37" s="80">
        <f t="shared" si="11"/>
        <v>2.7600000000000002</v>
      </c>
      <c r="V37" s="81">
        <f t="shared" si="12"/>
        <v>640.59849999999994</v>
      </c>
      <c r="W37" s="75">
        <f t="shared" si="13"/>
        <v>2235.2873</v>
      </c>
      <c r="X37" s="75">
        <f t="shared" si="14"/>
        <v>21.993299999999998</v>
      </c>
      <c r="Y37" s="75">
        <f t="shared" si="15"/>
        <v>0</v>
      </c>
      <c r="Z37" s="82">
        <f t="shared" si="16"/>
        <v>2897.8791000000001</v>
      </c>
      <c r="AA37" s="75">
        <f t="shared" si="17"/>
        <v>92.860599999999991</v>
      </c>
      <c r="AB37" s="75">
        <f t="shared" si="18"/>
        <v>3.4909999999999997</v>
      </c>
      <c r="AC37" s="82">
        <f t="shared" si="19"/>
        <v>96.351599999999991</v>
      </c>
      <c r="AD37" s="56"/>
    </row>
    <row r="38" spans="1:30" x14ac:dyDescent="0.35">
      <c r="A38" s="70" t="str">
        <f>'Activity rawdata'!A37</f>
        <v>BH6125-1-284</v>
      </c>
      <c r="B38" s="71" t="str">
        <f>'Activity rawdata'!B37</f>
        <v>LL</v>
      </c>
      <c r="C38" s="71" t="str">
        <f>IF('Activity rawdata'!C37="PY","Planted",IF('Activity rawdata'!C37="NY","Nat/Convert",IF('Activity rawdata'!C37="NN","Nat/Nonconvert",IF('Activity rawdata'!C37="OY","Planted"))))</f>
        <v>Planted</v>
      </c>
      <c r="D38" s="70" t="str">
        <f>'Activity rawdata'!D37</f>
        <v>STP1</v>
      </c>
      <c r="E38" s="72" t="str">
        <f>'Activity rawdata'!E37</f>
        <v>59</v>
      </c>
      <c r="F38" s="73" t="str">
        <f>'Activity rawdata'!L37</f>
        <v>T1</v>
      </c>
      <c r="G38" s="72" t="str">
        <f>'Activity rawdata'!R37</f>
        <v>2026</v>
      </c>
      <c r="H38" s="72" t="str">
        <f>IF('Activity rawdata'!P37="AHTHIN1","1st Thin",IF('Activity rawdata'!P37="AHCC","Clearcut",IF('Activity rawdata'!P37="AHTHSMZ","SMZ Thin",IF('Activity rawdata'!P37="AHTHIN2","2nd Thin",IF('Activity rawdata'!P37="AFERTE","Early Fert",IF('Activity rawdata'!P37="AFERTM","Mid Fert",IF('Activity rawdata'!P37="AFERTL","Late Fert",  IF('Activity rawdata'!P37="ASP","Site Prep", IF('Activity rawdata'!P37="APLT","Plant",  IF('Activity rawdata'!P37="ANREG","Natural Regeneration"))))))))))</f>
        <v>Clearcut</v>
      </c>
      <c r="I38" s="74">
        <f>'Activity rawdata'!O37</f>
        <v>32.53</v>
      </c>
      <c r="J38" s="75">
        <f>'Activity rawdata'!N37</f>
        <v>37</v>
      </c>
      <c r="K38" s="75">
        <f>'Activity rawdata'!AC37</f>
        <v>86.03</v>
      </c>
      <c r="L38" s="75">
        <f>'Activity rawdata'!AD37</f>
        <v>155.37</v>
      </c>
      <c r="M38" s="76">
        <f>'Activity rawdata'!AE37</f>
        <v>10.075756896001218</v>
      </c>
      <c r="N38" s="83">
        <f>'Activity rawdata'!T37+'Activity rawdata'!U37</f>
        <v>17.53</v>
      </c>
      <c r="O38" s="80">
        <f>'Activity rawdata'!V37</f>
        <v>60.46</v>
      </c>
      <c r="P38" s="80">
        <f>'Activity rawdata'!W37</f>
        <v>3.43</v>
      </c>
      <c r="Q38" s="80">
        <f>'Activity rawdata'!X37</f>
        <v>0</v>
      </c>
      <c r="R38" s="84">
        <f t="shared" si="10"/>
        <v>81.420000000000016</v>
      </c>
      <c r="S38" s="80">
        <f>'Activity rawdata'!Z37</f>
        <v>4.75</v>
      </c>
      <c r="T38" s="80">
        <f>'Activity rawdata'!AA37</f>
        <v>0.08</v>
      </c>
      <c r="U38" s="80">
        <f t="shared" si="11"/>
        <v>4.83</v>
      </c>
      <c r="V38" s="81">
        <f t="shared" si="12"/>
        <v>570.2509</v>
      </c>
      <c r="W38" s="75">
        <f t="shared" si="13"/>
        <v>1966.7638000000002</v>
      </c>
      <c r="X38" s="75">
        <f t="shared" si="14"/>
        <v>111.57790000000001</v>
      </c>
      <c r="Y38" s="75">
        <f t="shared" si="15"/>
        <v>0</v>
      </c>
      <c r="Z38" s="82">
        <f t="shared" si="16"/>
        <v>2648.5926000000004</v>
      </c>
      <c r="AA38" s="75">
        <f t="shared" si="17"/>
        <v>154.51750000000001</v>
      </c>
      <c r="AB38" s="75">
        <f t="shared" si="18"/>
        <v>2.6024000000000003</v>
      </c>
      <c r="AC38" s="82">
        <f t="shared" si="19"/>
        <v>157.1199</v>
      </c>
      <c r="AD38" s="56"/>
    </row>
    <row r="39" spans="1:30" x14ac:dyDescent="0.35">
      <c r="A39" s="70" t="str">
        <f>'Activity rawdata'!A38</f>
        <v>BH6125-1-286</v>
      </c>
      <c r="B39" s="71" t="str">
        <f>'Activity rawdata'!B38</f>
        <v>LL</v>
      </c>
      <c r="C39" s="71" t="str">
        <f>IF('Activity rawdata'!C38="PY","Planted",IF('Activity rawdata'!C38="NY","Nat/Convert",IF('Activity rawdata'!C38="NN","Nat/Nonconvert",IF('Activity rawdata'!C38="OY","Planted"))))</f>
        <v>Planted</v>
      </c>
      <c r="D39" s="70" t="str">
        <f>'Activity rawdata'!D38</f>
        <v>STP1</v>
      </c>
      <c r="E39" s="72" t="str">
        <f>'Activity rawdata'!E38</f>
        <v>64</v>
      </c>
      <c r="F39" s="73" t="str">
        <f>'Activity rawdata'!L38</f>
        <v>T1</v>
      </c>
      <c r="G39" s="72" t="str">
        <f>'Activity rawdata'!R38</f>
        <v>2026</v>
      </c>
      <c r="H39" s="72" t="str">
        <f>IF('Activity rawdata'!P38="AHTHIN1","1st Thin",IF('Activity rawdata'!P38="AHCC","Clearcut",IF('Activity rawdata'!P38="AHTHSMZ","SMZ Thin",IF('Activity rawdata'!P38="AHTHIN2","2nd Thin",IF('Activity rawdata'!P38="AFERTE","Early Fert",IF('Activity rawdata'!P38="AFERTM","Mid Fert",IF('Activity rawdata'!P38="AFERTL","Late Fert",  IF('Activity rawdata'!P38="ASP","Site Prep", IF('Activity rawdata'!P38="APLT","Plant",  IF('Activity rawdata'!P38="ANREG","Natural Regeneration"))))))))))</f>
        <v>Clearcut</v>
      </c>
      <c r="I39" s="74">
        <f>'Activity rawdata'!O38</f>
        <v>52.13</v>
      </c>
      <c r="J39" s="75">
        <f>'Activity rawdata'!N38</f>
        <v>37</v>
      </c>
      <c r="K39" s="75">
        <f>'Activity rawdata'!AC38</f>
        <v>87.99</v>
      </c>
      <c r="L39" s="75">
        <f>'Activity rawdata'!AD38</f>
        <v>162.80000000000001</v>
      </c>
      <c r="M39" s="76">
        <f>'Activity rawdata'!AE38</f>
        <v>9.9546446220872529</v>
      </c>
      <c r="N39" s="83">
        <f>'Activity rawdata'!T38+'Activity rawdata'!U38</f>
        <v>18.34</v>
      </c>
      <c r="O39" s="80">
        <f>'Activity rawdata'!V38</f>
        <v>62.69</v>
      </c>
      <c r="P39" s="80">
        <f>'Activity rawdata'!W38</f>
        <v>1.51</v>
      </c>
      <c r="Q39" s="80">
        <f>'Activity rawdata'!X38</f>
        <v>0</v>
      </c>
      <c r="R39" s="84">
        <f t="shared" si="10"/>
        <v>82.54</v>
      </c>
      <c r="S39" s="80">
        <f>'Activity rawdata'!Z38</f>
        <v>2.4500000000000002</v>
      </c>
      <c r="T39" s="80">
        <f>'Activity rawdata'!AA38</f>
        <v>0.22</v>
      </c>
      <c r="U39" s="80">
        <f t="shared" si="11"/>
        <v>2.6700000000000004</v>
      </c>
      <c r="V39" s="81">
        <f t="shared" si="12"/>
        <v>956.06420000000003</v>
      </c>
      <c r="W39" s="75">
        <f t="shared" si="13"/>
        <v>3268.0297</v>
      </c>
      <c r="X39" s="75">
        <f t="shared" si="14"/>
        <v>78.716300000000004</v>
      </c>
      <c r="Y39" s="75">
        <f t="shared" si="15"/>
        <v>0</v>
      </c>
      <c r="Z39" s="82">
        <f t="shared" si="16"/>
        <v>4302.8101999999999</v>
      </c>
      <c r="AA39" s="75">
        <f t="shared" si="17"/>
        <v>127.71850000000002</v>
      </c>
      <c r="AB39" s="75">
        <f t="shared" si="18"/>
        <v>11.4686</v>
      </c>
      <c r="AC39" s="82">
        <f t="shared" si="19"/>
        <v>139.18710000000002</v>
      </c>
      <c r="AD39" s="56"/>
    </row>
    <row r="40" spans="1:30" x14ac:dyDescent="0.35">
      <c r="A40" s="70" t="str">
        <f>'Activity rawdata'!A39</f>
        <v>BH6125-1-287</v>
      </c>
      <c r="B40" s="71" t="str">
        <f>'Activity rawdata'!B39</f>
        <v>LL</v>
      </c>
      <c r="C40" s="71" t="str">
        <f>IF('Activity rawdata'!C39="PY","Planted",IF('Activity rawdata'!C39="NY","Nat/Convert",IF('Activity rawdata'!C39="NN","Nat/Nonconvert",IF('Activity rawdata'!C39="OY","Planted"))))</f>
        <v>Planted</v>
      </c>
      <c r="D40" s="70" t="str">
        <f>'Activity rawdata'!D39</f>
        <v>STP1</v>
      </c>
      <c r="E40" s="72" t="str">
        <f>'Activity rawdata'!E39</f>
        <v>64</v>
      </c>
      <c r="F40" s="73" t="str">
        <f>'Activity rawdata'!L39</f>
        <v>T1</v>
      </c>
      <c r="G40" s="72" t="str">
        <f>'Activity rawdata'!R39</f>
        <v>2026</v>
      </c>
      <c r="H40" s="72" t="str">
        <f>IF('Activity rawdata'!P39="AHTHIN1","1st Thin",IF('Activity rawdata'!P39="AHCC","Clearcut",IF('Activity rawdata'!P39="AHTHSMZ","SMZ Thin",IF('Activity rawdata'!P39="AHTHIN2","2nd Thin",IF('Activity rawdata'!P39="AFERTE","Early Fert",IF('Activity rawdata'!P39="AFERTM","Mid Fert",IF('Activity rawdata'!P39="AFERTL","Late Fert",  IF('Activity rawdata'!P39="ASP","Site Prep", IF('Activity rawdata'!P39="APLT","Plant",  IF('Activity rawdata'!P39="ANREG","Natural Regeneration"))))))))))</f>
        <v>Clearcut</v>
      </c>
      <c r="I40" s="74">
        <f>'Activity rawdata'!O39</f>
        <v>5.73</v>
      </c>
      <c r="J40" s="75">
        <f>'Activity rawdata'!N39</f>
        <v>37</v>
      </c>
      <c r="K40" s="75">
        <f>'Activity rawdata'!AC39</f>
        <v>75.13</v>
      </c>
      <c r="L40" s="75">
        <f>'Activity rawdata'!AD39</f>
        <v>235.54</v>
      </c>
      <c r="M40" s="76">
        <f>'Activity rawdata'!AE39</f>
        <v>7.6473446069875166</v>
      </c>
      <c r="N40" s="83">
        <f>'Activity rawdata'!T39+'Activity rawdata'!U39</f>
        <v>40.770000000000003</v>
      </c>
      <c r="O40" s="80">
        <f>'Activity rawdata'!V39</f>
        <v>23.26</v>
      </c>
      <c r="P40" s="80">
        <f>'Activity rawdata'!W39</f>
        <v>6.39</v>
      </c>
      <c r="Q40" s="80">
        <f>'Activity rawdata'!X39</f>
        <v>0</v>
      </c>
      <c r="R40" s="84">
        <f t="shared" si="10"/>
        <v>70.42</v>
      </c>
      <c r="S40" s="80">
        <f>'Activity rawdata'!Z39</f>
        <v>10.87</v>
      </c>
      <c r="T40" s="80">
        <f>'Activity rawdata'!AA39</f>
        <v>0</v>
      </c>
      <c r="U40" s="80">
        <f t="shared" si="11"/>
        <v>10.87</v>
      </c>
      <c r="V40" s="81">
        <f t="shared" si="12"/>
        <v>233.61210000000003</v>
      </c>
      <c r="W40" s="75">
        <f t="shared" si="13"/>
        <v>133.27980000000002</v>
      </c>
      <c r="X40" s="75">
        <f t="shared" si="14"/>
        <v>36.614699999999999</v>
      </c>
      <c r="Y40" s="75">
        <f t="shared" si="15"/>
        <v>0</v>
      </c>
      <c r="Z40" s="82">
        <f t="shared" si="16"/>
        <v>403.50660000000005</v>
      </c>
      <c r="AA40" s="75">
        <f t="shared" si="17"/>
        <v>62.2851</v>
      </c>
      <c r="AB40" s="75">
        <f t="shared" si="18"/>
        <v>0</v>
      </c>
      <c r="AC40" s="82">
        <f t="shared" si="19"/>
        <v>62.2851</v>
      </c>
      <c r="AD40" s="56"/>
    </row>
    <row r="41" spans="1:30" x14ac:dyDescent="0.35">
      <c r="A41" s="70" t="str">
        <f>'Activity rawdata'!A40</f>
        <v>BH6125-1-293</v>
      </c>
      <c r="B41" s="71" t="str">
        <f>'Activity rawdata'!B40</f>
        <v>LL</v>
      </c>
      <c r="C41" s="71" t="str">
        <f>IF('Activity rawdata'!C40="PY","Planted",IF('Activity rawdata'!C40="NY","Nat/Convert",IF('Activity rawdata'!C40="NN","Nat/Nonconvert",IF('Activity rawdata'!C40="OY","Planted"))))</f>
        <v>Planted</v>
      </c>
      <c r="D41" s="70" t="str">
        <f>'Activity rawdata'!D40</f>
        <v>STP1</v>
      </c>
      <c r="E41" s="72" t="str">
        <f>'Activity rawdata'!E40</f>
        <v>59</v>
      </c>
      <c r="F41" s="73" t="str">
        <f>'Activity rawdata'!L40</f>
        <v>T1</v>
      </c>
      <c r="G41" s="72" t="str">
        <f>'Activity rawdata'!R40</f>
        <v>2026</v>
      </c>
      <c r="H41" s="72" t="str">
        <f>IF('Activity rawdata'!P40="AHTHIN1","1st Thin",IF('Activity rawdata'!P40="AHCC","Clearcut",IF('Activity rawdata'!P40="AHTHSMZ","SMZ Thin",IF('Activity rawdata'!P40="AHTHIN2","2nd Thin",IF('Activity rawdata'!P40="AFERTE","Early Fert",IF('Activity rawdata'!P40="AFERTM","Mid Fert",IF('Activity rawdata'!P40="AFERTL","Late Fert",  IF('Activity rawdata'!P40="ASP","Site Prep", IF('Activity rawdata'!P40="APLT","Plant",  IF('Activity rawdata'!P40="ANREG","Natural Regeneration"))))))))))</f>
        <v>Clearcut</v>
      </c>
      <c r="I41" s="74">
        <f>'Activity rawdata'!O40</f>
        <v>6.94</v>
      </c>
      <c r="J41" s="75">
        <f>'Activity rawdata'!N40</f>
        <v>37</v>
      </c>
      <c r="K41" s="75">
        <f>'Activity rawdata'!AC40</f>
        <v>77.83</v>
      </c>
      <c r="L41" s="75">
        <f>'Activity rawdata'!AD40</f>
        <v>143.03</v>
      </c>
      <c r="M41" s="76">
        <f>'Activity rawdata'!AE40</f>
        <v>9.9884074011990052</v>
      </c>
      <c r="N41" s="83">
        <f>'Activity rawdata'!T40+'Activity rawdata'!U40</f>
        <v>15.8</v>
      </c>
      <c r="O41" s="80">
        <f>'Activity rawdata'!V40</f>
        <v>55.81</v>
      </c>
      <c r="P41" s="80">
        <f>'Activity rawdata'!W40</f>
        <v>2.75</v>
      </c>
      <c r="Q41" s="80">
        <f>'Activity rawdata'!X40</f>
        <v>0</v>
      </c>
      <c r="R41" s="84">
        <f t="shared" si="10"/>
        <v>74.36</v>
      </c>
      <c r="S41" s="80">
        <f>'Activity rawdata'!Z40</f>
        <v>5.34</v>
      </c>
      <c r="T41" s="80">
        <f>'Activity rawdata'!AA40</f>
        <v>0</v>
      </c>
      <c r="U41" s="80">
        <f t="shared" si="11"/>
        <v>5.34</v>
      </c>
      <c r="V41" s="81">
        <f t="shared" si="12"/>
        <v>109.65200000000002</v>
      </c>
      <c r="W41" s="75">
        <f t="shared" si="13"/>
        <v>387.32140000000004</v>
      </c>
      <c r="X41" s="75">
        <f t="shared" si="14"/>
        <v>19.085000000000001</v>
      </c>
      <c r="Y41" s="75">
        <f t="shared" si="15"/>
        <v>0</v>
      </c>
      <c r="Z41" s="82">
        <f t="shared" si="16"/>
        <v>516.05840000000012</v>
      </c>
      <c r="AA41" s="75">
        <f t="shared" si="17"/>
        <v>37.059600000000003</v>
      </c>
      <c r="AB41" s="75">
        <f t="shared" si="18"/>
        <v>0</v>
      </c>
      <c r="AC41" s="82">
        <f t="shared" si="19"/>
        <v>37.059600000000003</v>
      </c>
      <c r="AD41" s="56"/>
    </row>
    <row r="42" spans="1:30" x14ac:dyDescent="0.35">
      <c r="A42" s="70" t="str">
        <f>'Activity rawdata'!A41</f>
        <v>BH6125-1-297</v>
      </c>
      <c r="B42" s="71" t="str">
        <f>'Activity rawdata'!B41</f>
        <v>LL</v>
      </c>
      <c r="C42" s="71" t="str">
        <f>IF('Activity rawdata'!C41="PY","Planted",IF('Activity rawdata'!C41="NY","Nat/Convert",IF('Activity rawdata'!C41="NN","Nat/Nonconvert",IF('Activity rawdata'!C41="OY","Planted"))))</f>
        <v>Planted</v>
      </c>
      <c r="D42" s="70" t="str">
        <f>'Activity rawdata'!D41</f>
        <v>STP1</v>
      </c>
      <c r="E42" s="72" t="str">
        <f>'Activity rawdata'!E41</f>
        <v>59</v>
      </c>
      <c r="F42" s="73" t="str">
        <f>'Activity rawdata'!L41</f>
        <v>T1</v>
      </c>
      <c r="G42" s="72" t="str">
        <f>'Activity rawdata'!R41</f>
        <v>2026</v>
      </c>
      <c r="H42" s="72" t="str">
        <f>IF('Activity rawdata'!P41="AHTHIN1","1st Thin",IF('Activity rawdata'!P41="AHCC","Clearcut",IF('Activity rawdata'!P41="AHTHSMZ","SMZ Thin",IF('Activity rawdata'!P41="AHTHIN2","2nd Thin",IF('Activity rawdata'!P41="AFERTE","Early Fert",IF('Activity rawdata'!P41="AFERTM","Mid Fert",IF('Activity rawdata'!P41="AFERTL","Late Fert",  IF('Activity rawdata'!P41="ASP","Site Prep", IF('Activity rawdata'!P41="APLT","Plant",  IF('Activity rawdata'!P41="ANREG","Natural Regeneration"))))))))))</f>
        <v>Clearcut</v>
      </c>
      <c r="I42" s="74">
        <f>'Activity rawdata'!O41</f>
        <v>40.51</v>
      </c>
      <c r="J42" s="75">
        <f>'Activity rawdata'!N41</f>
        <v>37</v>
      </c>
      <c r="K42" s="75">
        <f>'Activity rawdata'!AC41</f>
        <v>94.91</v>
      </c>
      <c r="L42" s="75">
        <f>'Activity rawdata'!AD41</f>
        <v>165.79</v>
      </c>
      <c r="M42" s="76">
        <f>'Activity rawdata'!AE41</f>
        <v>10.245027366018116</v>
      </c>
      <c r="N42" s="83">
        <f>'Activity rawdata'!T41+'Activity rawdata'!U41</f>
        <v>18.62</v>
      </c>
      <c r="O42" s="80">
        <f>'Activity rawdata'!V41</f>
        <v>68.459999999999994</v>
      </c>
      <c r="P42" s="80">
        <f>'Activity rawdata'!W41</f>
        <v>1.43</v>
      </c>
      <c r="Q42" s="80">
        <f>'Activity rawdata'!X41</f>
        <v>0</v>
      </c>
      <c r="R42" s="84">
        <f t="shared" si="10"/>
        <v>88.51</v>
      </c>
      <c r="S42" s="80">
        <f>'Activity rawdata'!Z41</f>
        <v>3.37</v>
      </c>
      <c r="T42" s="80">
        <f>'Activity rawdata'!AA41</f>
        <v>0.13</v>
      </c>
      <c r="U42" s="80">
        <f t="shared" si="11"/>
        <v>3.5</v>
      </c>
      <c r="V42" s="81">
        <f t="shared" si="12"/>
        <v>754.2962</v>
      </c>
      <c r="W42" s="75">
        <f t="shared" si="13"/>
        <v>2773.3145999999997</v>
      </c>
      <c r="X42" s="75">
        <f t="shared" si="14"/>
        <v>57.929299999999998</v>
      </c>
      <c r="Y42" s="75">
        <f t="shared" si="15"/>
        <v>0</v>
      </c>
      <c r="Z42" s="82">
        <f t="shared" si="16"/>
        <v>3585.5400999999993</v>
      </c>
      <c r="AA42" s="75">
        <f t="shared" si="17"/>
        <v>136.5187</v>
      </c>
      <c r="AB42" s="75">
        <f t="shared" si="18"/>
        <v>5.2663000000000002</v>
      </c>
      <c r="AC42" s="82">
        <f t="shared" si="19"/>
        <v>141.785</v>
      </c>
      <c r="AD42" s="56"/>
    </row>
    <row r="43" spans="1:30" x14ac:dyDescent="0.35">
      <c r="A43" s="70" t="str">
        <f>'Activity rawdata'!A42</f>
        <v>BH6125-1-297</v>
      </c>
      <c r="B43" s="71" t="str">
        <f>'Activity rawdata'!B42</f>
        <v>COLL</v>
      </c>
      <c r="C43" s="71" t="str">
        <f>IF('Activity rawdata'!C42="PY","Planted",IF('Activity rawdata'!C42="NY","Nat/Convert",IF('Activity rawdata'!C42="NN","Nat/Nonconvert",IF('Activity rawdata'!C42="OY","Planted"))))</f>
        <v>Planted</v>
      </c>
      <c r="D43" s="70" t="str">
        <f>'Activity rawdata'!D42</f>
        <v>STP2</v>
      </c>
      <c r="E43" s="72" t="str">
        <f>'Activity rawdata'!E42</f>
        <v>59</v>
      </c>
      <c r="F43" s="73" t="str">
        <f>'Activity rawdata'!L42</f>
        <v>NO</v>
      </c>
      <c r="G43" s="72" t="str">
        <f>'Activity rawdata'!R42</f>
        <v>2027</v>
      </c>
      <c r="H43" s="72" t="str">
        <f>IF('Activity rawdata'!P42="AHTHIN1","1st Thin",IF('Activity rawdata'!P42="AHCC","Clearcut",IF('Activity rawdata'!P42="AHTHSMZ","SMZ Thin",IF('Activity rawdata'!P42="AHTHIN2","2nd Thin",IF('Activity rawdata'!P42="AFERTE","Early Fert",IF('Activity rawdata'!P42="AFERTM","Mid Fert",IF('Activity rawdata'!P42="AFERTL","Late Fert",  IF('Activity rawdata'!P42="ASP","Site Prep", IF('Activity rawdata'!P42="APLT","Plant",  IF('Activity rawdata'!P42="ANREG","Natural Regeneration"))))))))))</f>
        <v>Site Prep</v>
      </c>
      <c r="I43" s="74">
        <f>'Activity rawdata'!O42</f>
        <v>40.51</v>
      </c>
      <c r="J43" s="75">
        <f>'Activity rawdata'!N42</f>
        <v>1</v>
      </c>
      <c r="K43" s="75">
        <f>'Activity rawdata'!AC42</f>
        <v>0</v>
      </c>
      <c r="L43" s="75">
        <f>'Activity rawdata'!AD42</f>
        <v>0</v>
      </c>
      <c r="M43" s="76" t="str">
        <f>'Activity rawdata'!AE42</f>
        <v>-</v>
      </c>
      <c r="N43" s="83">
        <f>'Activity rawdata'!T42+'Activity rawdata'!U42</f>
        <v>0</v>
      </c>
      <c r="O43" s="80">
        <f>'Activity rawdata'!V42</f>
        <v>0</v>
      </c>
      <c r="P43" s="80">
        <f>'Activity rawdata'!W42</f>
        <v>0</v>
      </c>
      <c r="Q43" s="80">
        <f>'Activity rawdata'!X42</f>
        <v>0</v>
      </c>
      <c r="R43" s="84">
        <f t="shared" si="10"/>
        <v>0</v>
      </c>
      <c r="S43" s="80">
        <f>'Activity rawdata'!Z42</f>
        <v>0</v>
      </c>
      <c r="T43" s="80">
        <f>'Activity rawdata'!AA42</f>
        <v>0</v>
      </c>
      <c r="U43" s="80">
        <f t="shared" si="11"/>
        <v>0</v>
      </c>
      <c r="V43" s="81">
        <f t="shared" si="12"/>
        <v>0</v>
      </c>
      <c r="W43" s="75">
        <f t="shared" si="13"/>
        <v>0</v>
      </c>
      <c r="X43" s="75">
        <f t="shared" si="14"/>
        <v>0</v>
      </c>
      <c r="Y43" s="75">
        <f t="shared" si="15"/>
        <v>0</v>
      </c>
      <c r="Z43" s="82">
        <f t="shared" si="16"/>
        <v>0</v>
      </c>
      <c r="AA43" s="75">
        <f t="shared" si="17"/>
        <v>0</v>
      </c>
      <c r="AB43" s="75">
        <f t="shared" si="18"/>
        <v>0</v>
      </c>
      <c r="AC43" s="82">
        <f t="shared" si="19"/>
        <v>0</v>
      </c>
      <c r="AD43" s="56"/>
    </row>
    <row r="44" spans="1:30" x14ac:dyDescent="0.35">
      <c r="A44" s="70" t="str">
        <f>'Activity rawdata'!A43</f>
        <v>BH6125-1-293</v>
      </c>
      <c r="B44" s="71" t="str">
        <f>'Activity rawdata'!B43</f>
        <v>COLL</v>
      </c>
      <c r="C44" s="71" t="str">
        <f>IF('Activity rawdata'!C43="PY","Planted",IF('Activity rawdata'!C43="NY","Nat/Convert",IF('Activity rawdata'!C43="NN","Nat/Nonconvert",IF('Activity rawdata'!C43="OY","Planted"))))</f>
        <v>Planted</v>
      </c>
      <c r="D44" s="70" t="str">
        <f>'Activity rawdata'!D43</f>
        <v>STP2</v>
      </c>
      <c r="E44" s="72" t="str">
        <f>'Activity rawdata'!E43</f>
        <v>59</v>
      </c>
      <c r="F44" s="73" t="str">
        <f>'Activity rawdata'!L43</f>
        <v>NO</v>
      </c>
      <c r="G44" s="72" t="str">
        <f>'Activity rawdata'!R43</f>
        <v>2027</v>
      </c>
      <c r="H44" s="72" t="str">
        <f>IF('Activity rawdata'!P43="AHTHIN1","1st Thin",IF('Activity rawdata'!P43="AHCC","Clearcut",IF('Activity rawdata'!P43="AHTHSMZ","SMZ Thin",IF('Activity rawdata'!P43="AHTHIN2","2nd Thin",IF('Activity rawdata'!P43="AFERTE","Early Fert",IF('Activity rawdata'!P43="AFERTM","Mid Fert",IF('Activity rawdata'!P43="AFERTL","Late Fert",  IF('Activity rawdata'!P43="ASP","Site Prep", IF('Activity rawdata'!P43="APLT","Plant",  IF('Activity rawdata'!P43="ANREG","Natural Regeneration"))))))))))</f>
        <v>Site Prep</v>
      </c>
      <c r="I44" s="74">
        <f>'Activity rawdata'!O43</f>
        <v>6.94</v>
      </c>
      <c r="J44" s="75">
        <f>'Activity rawdata'!N43</f>
        <v>1</v>
      </c>
      <c r="K44" s="75">
        <f>'Activity rawdata'!AC43</f>
        <v>0</v>
      </c>
      <c r="L44" s="75">
        <f>'Activity rawdata'!AD43</f>
        <v>0</v>
      </c>
      <c r="M44" s="76" t="str">
        <f>'Activity rawdata'!AE43</f>
        <v>-</v>
      </c>
      <c r="N44" s="83">
        <f>'Activity rawdata'!T43+'Activity rawdata'!U43</f>
        <v>0</v>
      </c>
      <c r="O44" s="80">
        <f>'Activity rawdata'!V43</f>
        <v>0</v>
      </c>
      <c r="P44" s="80">
        <f>'Activity rawdata'!W43</f>
        <v>0</v>
      </c>
      <c r="Q44" s="80">
        <f>'Activity rawdata'!X43</f>
        <v>0</v>
      </c>
      <c r="R44" s="84">
        <f t="shared" si="10"/>
        <v>0</v>
      </c>
      <c r="S44" s="80">
        <f>'Activity rawdata'!Z43</f>
        <v>0</v>
      </c>
      <c r="T44" s="80">
        <f>'Activity rawdata'!AA43</f>
        <v>0</v>
      </c>
      <c r="U44" s="80">
        <f t="shared" si="11"/>
        <v>0</v>
      </c>
      <c r="V44" s="81">
        <f t="shared" si="12"/>
        <v>0</v>
      </c>
      <c r="W44" s="75">
        <f t="shared" si="13"/>
        <v>0</v>
      </c>
      <c r="X44" s="75">
        <f t="shared" si="14"/>
        <v>0</v>
      </c>
      <c r="Y44" s="75">
        <f t="shared" si="15"/>
        <v>0</v>
      </c>
      <c r="Z44" s="82">
        <f t="shared" si="16"/>
        <v>0</v>
      </c>
      <c r="AA44" s="75">
        <f t="shared" si="17"/>
        <v>0</v>
      </c>
      <c r="AB44" s="75">
        <f t="shared" si="18"/>
        <v>0</v>
      </c>
      <c r="AC44" s="82">
        <f t="shared" si="19"/>
        <v>0</v>
      </c>
      <c r="AD44" s="56"/>
    </row>
    <row r="45" spans="1:30" x14ac:dyDescent="0.35">
      <c r="A45" s="70" t="str">
        <f>'Activity rawdata'!A44</f>
        <v>BH6125-1-287</v>
      </c>
      <c r="B45" s="71" t="str">
        <f>'Activity rawdata'!B44</f>
        <v>COLL</v>
      </c>
      <c r="C45" s="71" t="str">
        <f>IF('Activity rawdata'!C44="PY","Planted",IF('Activity rawdata'!C44="NY","Nat/Convert",IF('Activity rawdata'!C44="NN","Nat/Nonconvert",IF('Activity rawdata'!C44="OY","Planted"))))</f>
        <v>Planted</v>
      </c>
      <c r="D45" s="70" t="str">
        <f>'Activity rawdata'!D44</f>
        <v>STP2</v>
      </c>
      <c r="E45" s="72" t="str">
        <f>'Activity rawdata'!E44</f>
        <v>64</v>
      </c>
      <c r="F45" s="73" t="str">
        <f>'Activity rawdata'!L44</f>
        <v>NO</v>
      </c>
      <c r="G45" s="72" t="str">
        <f>'Activity rawdata'!R44</f>
        <v>2027</v>
      </c>
      <c r="H45" s="72" t="str">
        <f>IF('Activity rawdata'!P44="AHTHIN1","1st Thin",IF('Activity rawdata'!P44="AHCC","Clearcut",IF('Activity rawdata'!P44="AHTHSMZ","SMZ Thin",IF('Activity rawdata'!P44="AHTHIN2","2nd Thin",IF('Activity rawdata'!P44="AFERTE","Early Fert",IF('Activity rawdata'!P44="AFERTM","Mid Fert",IF('Activity rawdata'!P44="AFERTL","Late Fert",  IF('Activity rawdata'!P44="ASP","Site Prep", IF('Activity rawdata'!P44="APLT","Plant",  IF('Activity rawdata'!P44="ANREG","Natural Regeneration"))))))))))</f>
        <v>Site Prep</v>
      </c>
      <c r="I45" s="74">
        <f>'Activity rawdata'!O44</f>
        <v>5.73</v>
      </c>
      <c r="J45" s="75">
        <f>'Activity rawdata'!N44</f>
        <v>1</v>
      </c>
      <c r="K45" s="75">
        <f>'Activity rawdata'!AC44</f>
        <v>0</v>
      </c>
      <c r="L45" s="75">
        <f>'Activity rawdata'!AD44</f>
        <v>0</v>
      </c>
      <c r="M45" s="76" t="str">
        <f>'Activity rawdata'!AE44</f>
        <v>-</v>
      </c>
      <c r="N45" s="83">
        <f>'Activity rawdata'!T44+'Activity rawdata'!U44</f>
        <v>0</v>
      </c>
      <c r="O45" s="80">
        <f>'Activity rawdata'!V44</f>
        <v>0</v>
      </c>
      <c r="P45" s="80">
        <f>'Activity rawdata'!W44</f>
        <v>0</v>
      </c>
      <c r="Q45" s="80">
        <f>'Activity rawdata'!X44</f>
        <v>0</v>
      </c>
      <c r="R45" s="84">
        <f t="shared" si="10"/>
        <v>0</v>
      </c>
      <c r="S45" s="80">
        <f>'Activity rawdata'!Z44</f>
        <v>0</v>
      </c>
      <c r="T45" s="80">
        <f>'Activity rawdata'!AA44</f>
        <v>0</v>
      </c>
      <c r="U45" s="80">
        <f t="shared" si="11"/>
        <v>0</v>
      </c>
      <c r="V45" s="81">
        <f t="shared" si="12"/>
        <v>0</v>
      </c>
      <c r="W45" s="75">
        <f t="shared" si="13"/>
        <v>0</v>
      </c>
      <c r="X45" s="75">
        <f t="shared" si="14"/>
        <v>0</v>
      </c>
      <c r="Y45" s="75">
        <f t="shared" si="15"/>
        <v>0</v>
      </c>
      <c r="Z45" s="82">
        <f t="shared" si="16"/>
        <v>0</v>
      </c>
      <c r="AA45" s="75">
        <f t="shared" si="17"/>
        <v>0</v>
      </c>
      <c r="AB45" s="75">
        <f t="shared" si="18"/>
        <v>0</v>
      </c>
      <c r="AC45" s="82">
        <f t="shared" si="19"/>
        <v>0</v>
      </c>
      <c r="AD45" s="56"/>
    </row>
    <row r="46" spans="1:30" x14ac:dyDescent="0.35">
      <c r="A46" s="70" t="str">
        <f>'Activity rawdata'!A45</f>
        <v>BH6125-1-286</v>
      </c>
      <c r="B46" s="71" t="str">
        <f>'Activity rawdata'!B45</f>
        <v>COLL</v>
      </c>
      <c r="C46" s="71" t="str">
        <f>IF('Activity rawdata'!C45="PY","Planted",IF('Activity rawdata'!C45="NY","Nat/Convert",IF('Activity rawdata'!C45="NN","Nat/Nonconvert",IF('Activity rawdata'!C45="OY","Planted"))))</f>
        <v>Planted</v>
      </c>
      <c r="D46" s="70" t="str">
        <f>'Activity rawdata'!D45</f>
        <v>STP2</v>
      </c>
      <c r="E46" s="72" t="str">
        <f>'Activity rawdata'!E45</f>
        <v>64</v>
      </c>
      <c r="F46" s="73" t="str">
        <f>'Activity rawdata'!L45</f>
        <v>NO</v>
      </c>
      <c r="G46" s="72" t="str">
        <f>'Activity rawdata'!R45</f>
        <v>2027</v>
      </c>
      <c r="H46" s="72" t="str">
        <f>IF('Activity rawdata'!P45="AHTHIN1","1st Thin",IF('Activity rawdata'!P45="AHCC","Clearcut",IF('Activity rawdata'!P45="AHTHSMZ","SMZ Thin",IF('Activity rawdata'!P45="AHTHIN2","2nd Thin",IF('Activity rawdata'!P45="AFERTE","Early Fert",IF('Activity rawdata'!P45="AFERTM","Mid Fert",IF('Activity rawdata'!P45="AFERTL","Late Fert",  IF('Activity rawdata'!P45="ASP","Site Prep", IF('Activity rawdata'!P45="APLT","Plant",  IF('Activity rawdata'!P45="ANREG","Natural Regeneration"))))))))))</f>
        <v>Site Prep</v>
      </c>
      <c r="I46" s="74">
        <f>'Activity rawdata'!O45</f>
        <v>52.13</v>
      </c>
      <c r="J46" s="75">
        <f>'Activity rawdata'!N45</f>
        <v>1</v>
      </c>
      <c r="K46" s="75">
        <f>'Activity rawdata'!AC45</f>
        <v>0</v>
      </c>
      <c r="L46" s="75">
        <f>'Activity rawdata'!AD45</f>
        <v>0</v>
      </c>
      <c r="M46" s="76" t="str">
        <f>'Activity rawdata'!AE45</f>
        <v>-</v>
      </c>
      <c r="N46" s="83">
        <f>'Activity rawdata'!T45+'Activity rawdata'!U45</f>
        <v>0</v>
      </c>
      <c r="O46" s="80">
        <f>'Activity rawdata'!V45</f>
        <v>0</v>
      </c>
      <c r="P46" s="80">
        <f>'Activity rawdata'!W45</f>
        <v>0</v>
      </c>
      <c r="Q46" s="80">
        <f>'Activity rawdata'!X45</f>
        <v>0</v>
      </c>
      <c r="R46" s="84">
        <f t="shared" si="10"/>
        <v>0</v>
      </c>
      <c r="S46" s="80">
        <f>'Activity rawdata'!Z45</f>
        <v>0</v>
      </c>
      <c r="T46" s="80">
        <f>'Activity rawdata'!AA45</f>
        <v>0</v>
      </c>
      <c r="U46" s="80">
        <f t="shared" si="11"/>
        <v>0</v>
      </c>
      <c r="V46" s="81">
        <f t="shared" si="12"/>
        <v>0</v>
      </c>
      <c r="W46" s="75">
        <f t="shared" si="13"/>
        <v>0</v>
      </c>
      <c r="X46" s="75">
        <f t="shared" si="14"/>
        <v>0</v>
      </c>
      <c r="Y46" s="75">
        <f t="shared" si="15"/>
        <v>0</v>
      </c>
      <c r="Z46" s="82">
        <f t="shared" si="16"/>
        <v>0</v>
      </c>
      <c r="AA46" s="75">
        <f t="shared" si="17"/>
        <v>0</v>
      </c>
      <c r="AB46" s="75">
        <f t="shared" si="18"/>
        <v>0</v>
      </c>
      <c r="AC46" s="82">
        <f t="shared" si="19"/>
        <v>0</v>
      </c>
      <c r="AD46" s="56"/>
    </row>
    <row r="47" spans="1:30" x14ac:dyDescent="0.35">
      <c r="A47" s="70" t="str">
        <f>'Activity rawdata'!A46</f>
        <v>BH6125-1-284</v>
      </c>
      <c r="B47" s="71" t="str">
        <f>'Activity rawdata'!B46</f>
        <v>COLL</v>
      </c>
      <c r="C47" s="71" t="str">
        <f>IF('Activity rawdata'!C46="PY","Planted",IF('Activity rawdata'!C46="NY","Nat/Convert",IF('Activity rawdata'!C46="NN","Nat/Nonconvert",IF('Activity rawdata'!C46="OY","Planted"))))</f>
        <v>Planted</v>
      </c>
      <c r="D47" s="70" t="str">
        <f>'Activity rawdata'!D46</f>
        <v>STP2</v>
      </c>
      <c r="E47" s="72" t="str">
        <f>'Activity rawdata'!E46</f>
        <v>59</v>
      </c>
      <c r="F47" s="73" t="str">
        <f>'Activity rawdata'!L46</f>
        <v>NO</v>
      </c>
      <c r="G47" s="72" t="str">
        <f>'Activity rawdata'!R46</f>
        <v>2027</v>
      </c>
      <c r="H47" s="72" t="str">
        <f>IF('Activity rawdata'!P46="AHTHIN1","1st Thin",IF('Activity rawdata'!P46="AHCC","Clearcut",IF('Activity rawdata'!P46="AHTHSMZ","SMZ Thin",IF('Activity rawdata'!P46="AHTHIN2","2nd Thin",IF('Activity rawdata'!P46="AFERTE","Early Fert",IF('Activity rawdata'!P46="AFERTM","Mid Fert",IF('Activity rawdata'!P46="AFERTL","Late Fert",  IF('Activity rawdata'!P46="ASP","Site Prep", IF('Activity rawdata'!P46="APLT","Plant",  IF('Activity rawdata'!P46="ANREG","Natural Regeneration"))))))))))</f>
        <v>Site Prep</v>
      </c>
      <c r="I47" s="74">
        <f>'Activity rawdata'!O46</f>
        <v>32.53</v>
      </c>
      <c r="J47" s="75">
        <f>'Activity rawdata'!N46</f>
        <v>1</v>
      </c>
      <c r="K47" s="75">
        <f>'Activity rawdata'!AC46</f>
        <v>0</v>
      </c>
      <c r="L47" s="75">
        <f>'Activity rawdata'!AD46</f>
        <v>0</v>
      </c>
      <c r="M47" s="76" t="str">
        <f>'Activity rawdata'!AE46</f>
        <v>-</v>
      </c>
      <c r="N47" s="83">
        <f>'Activity rawdata'!T46+'Activity rawdata'!U46</f>
        <v>0</v>
      </c>
      <c r="O47" s="80">
        <f>'Activity rawdata'!V46</f>
        <v>0</v>
      </c>
      <c r="P47" s="80">
        <f>'Activity rawdata'!W46</f>
        <v>0</v>
      </c>
      <c r="Q47" s="80">
        <f>'Activity rawdata'!X46</f>
        <v>0</v>
      </c>
      <c r="R47" s="84">
        <f t="shared" si="10"/>
        <v>0</v>
      </c>
      <c r="S47" s="80">
        <f>'Activity rawdata'!Z46</f>
        <v>0</v>
      </c>
      <c r="T47" s="80">
        <f>'Activity rawdata'!AA46</f>
        <v>0</v>
      </c>
      <c r="U47" s="80">
        <f t="shared" si="11"/>
        <v>0</v>
      </c>
      <c r="V47" s="81">
        <f t="shared" si="12"/>
        <v>0</v>
      </c>
      <c r="W47" s="75">
        <f t="shared" si="13"/>
        <v>0</v>
      </c>
      <c r="X47" s="75">
        <f t="shared" si="14"/>
        <v>0</v>
      </c>
      <c r="Y47" s="75">
        <f t="shared" si="15"/>
        <v>0</v>
      </c>
      <c r="Z47" s="82">
        <f t="shared" si="16"/>
        <v>0</v>
      </c>
      <c r="AA47" s="75">
        <f t="shared" si="17"/>
        <v>0</v>
      </c>
      <c r="AB47" s="75">
        <f t="shared" si="18"/>
        <v>0</v>
      </c>
      <c r="AC47" s="82">
        <f t="shared" si="19"/>
        <v>0</v>
      </c>
      <c r="AD47" s="56"/>
    </row>
    <row r="48" spans="1:30" x14ac:dyDescent="0.35">
      <c r="A48" s="70" t="str">
        <f>'Activity rawdata'!A47</f>
        <v>BH6125-1-283</v>
      </c>
      <c r="B48" s="71" t="str">
        <f>'Activity rawdata'!B47</f>
        <v>COLL</v>
      </c>
      <c r="C48" s="71" t="str">
        <f>IF('Activity rawdata'!C47="PY","Planted",IF('Activity rawdata'!C47="NY","Nat/Convert",IF('Activity rawdata'!C47="NN","Nat/Nonconvert",IF('Activity rawdata'!C47="OY","Planted"))))</f>
        <v>Planted</v>
      </c>
      <c r="D48" s="70" t="str">
        <f>'Activity rawdata'!D47</f>
        <v>STP2</v>
      </c>
      <c r="E48" s="72" t="str">
        <f>'Activity rawdata'!E47</f>
        <v>59</v>
      </c>
      <c r="F48" s="73" t="str">
        <f>'Activity rawdata'!L47</f>
        <v>NO</v>
      </c>
      <c r="G48" s="72" t="str">
        <f>'Activity rawdata'!R47</f>
        <v>2027</v>
      </c>
      <c r="H48" s="72" t="str">
        <f>IF('Activity rawdata'!P47="AHTHIN1","1st Thin",IF('Activity rawdata'!P47="AHCC","Clearcut",IF('Activity rawdata'!P47="AHTHSMZ","SMZ Thin",IF('Activity rawdata'!P47="AHTHIN2","2nd Thin",IF('Activity rawdata'!P47="AFERTE","Early Fert",IF('Activity rawdata'!P47="AFERTM","Mid Fert",IF('Activity rawdata'!P47="AFERTL","Late Fert",  IF('Activity rawdata'!P47="ASP","Site Prep", IF('Activity rawdata'!P47="APLT","Plant",  IF('Activity rawdata'!P47="ANREG","Natural Regeneration"))))))))))</f>
        <v>Site Prep</v>
      </c>
      <c r="I48" s="74">
        <f>'Activity rawdata'!O47</f>
        <v>34.909999999999997</v>
      </c>
      <c r="J48" s="75">
        <f>'Activity rawdata'!N47</f>
        <v>1</v>
      </c>
      <c r="K48" s="75">
        <f>'Activity rawdata'!AC47</f>
        <v>0</v>
      </c>
      <c r="L48" s="75">
        <f>'Activity rawdata'!AD47</f>
        <v>0</v>
      </c>
      <c r="M48" s="76" t="str">
        <f>'Activity rawdata'!AE47</f>
        <v>-</v>
      </c>
      <c r="N48" s="83">
        <f>'Activity rawdata'!T47+'Activity rawdata'!U47</f>
        <v>0</v>
      </c>
      <c r="O48" s="80">
        <f>'Activity rawdata'!V47</f>
        <v>0</v>
      </c>
      <c r="P48" s="80">
        <f>'Activity rawdata'!W47</f>
        <v>0</v>
      </c>
      <c r="Q48" s="80">
        <f>'Activity rawdata'!X47</f>
        <v>0</v>
      </c>
      <c r="R48" s="84">
        <f t="shared" si="10"/>
        <v>0</v>
      </c>
      <c r="S48" s="80">
        <f>'Activity rawdata'!Z47</f>
        <v>0</v>
      </c>
      <c r="T48" s="80">
        <f>'Activity rawdata'!AA47</f>
        <v>0</v>
      </c>
      <c r="U48" s="80">
        <f t="shared" si="11"/>
        <v>0</v>
      </c>
      <c r="V48" s="81">
        <f t="shared" si="12"/>
        <v>0</v>
      </c>
      <c r="W48" s="75">
        <f t="shared" si="13"/>
        <v>0</v>
      </c>
      <c r="X48" s="75">
        <f t="shared" si="14"/>
        <v>0</v>
      </c>
      <c r="Y48" s="75">
        <f t="shared" si="15"/>
        <v>0</v>
      </c>
      <c r="Z48" s="82">
        <f t="shared" si="16"/>
        <v>0</v>
      </c>
      <c r="AA48" s="75">
        <f t="shared" si="17"/>
        <v>0</v>
      </c>
      <c r="AB48" s="75">
        <f t="shared" si="18"/>
        <v>0</v>
      </c>
      <c r="AC48" s="82">
        <f t="shared" si="19"/>
        <v>0</v>
      </c>
      <c r="AD48" s="56"/>
    </row>
    <row r="49" spans="1:30" x14ac:dyDescent="0.35">
      <c r="A49" s="70" t="str">
        <f>'Activity rawdata'!A48</f>
        <v>BH6112-1-393</v>
      </c>
      <c r="B49" s="71" t="str">
        <f>'Activity rawdata'!B48</f>
        <v>COLB</v>
      </c>
      <c r="C49" s="71" t="str">
        <f>IF('Activity rawdata'!C48="PY","Planted",IF('Activity rawdata'!C48="NY","Nat/Convert",IF('Activity rawdata'!C48="NN","Nat/Nonconvert",IF('Activity rawdata'!C48="OY","Planted"))))</f>
        <v>Planted</v>
      </c>
      <c r="D49" s="70" t="str">
        <f>'Activity rawdata'!D48</f>
        <v>STP2</v>
      </c>
      <c r="E49" s="72" t="str">
        <f>'Activity rawdata'!E48</f>
        <v>83</v>
      </c>
      <c r="F49" s="73" t="str">
        <f>'Activity rawdata'!L48</f>
        <v>NO</v>
      </c>
      <c r="G49" s="72" t="str">
        <f>'Activity rawdata'!R48</f>
        <v>2027</v>
      </c>
      <c r="H49" s="72" t="str">
        <f>IF('Activity rawdata'!P48="AHTHIN1","1st Thin",IF('Activity rawdata'!P48="AHCC","Clearcut",IF('Activity rawdata'!P48="AHTHSMZ","SMZ Thin",IF('Activity rawdata'!P48="AHTHIN2","2nd Thin",IF('Activity rawdata'!P48="AFERTE","Early Fert",IF('Activity rawdata'!P48="AFERTM","Mid Fert",IF('Activity rawdata'!P48="AFERTL","Late Fert",  IF('Activity rawdata'!P48="ASP","Site Prep", IF('Activity rawdata'!P48="APLT","Plant",  IF('Activity rawdata'!P48="ANREG","Natural Regeneration"))))))))))</f>
        <v>Site Prep</v>
      </c>
      <c r="I49" s="74">
        <f>'Activity rawdata'!O48</f>
        <v>10.199999999999999</v>
      </c>
      <c r="J49" s="75">
        <f>'Activity rawdata'!N48</f>
        <v>1</v>
      </c>
      <c r="K49" s="75">
        <f>'Activity rawdata'!AC48</f>
        <v>0</v>
      </c>
      <c r="L49" s="75">
        <f>'Activity rawdata'!AD48</f>
        <v>0</v>
      </c>
      <c r="M49" s="76" t="str">
        <f>'Activity rawdata'!AE48</f>
        <v>-</v>
      </c>
      <c r="N49" s="83">
        <f>'Activity rawdata'!T48+'Activity rawdata'!U48</f>
        <v>0</v>
      </c>
      <c r="O49" s="80">
        <f>'Activity rawdata'!V48</f>
        <v>0</v>
      </c>
      <c r="P49" s="80">
        <f>'Activity rawdata'!W48</f>
        <v>0</v>
      </c>
      <c r="Q49" s="80">
        <f>'Activity rawdata'!X48</f>
        <v>0</v>
      </c>
      <c r="R49" s="84">
        <f t="shared" si="10"/>
        <v>0</v>
      </c>
      <c r="S49" s="80">
        <f>'Activity rawdata'!Z48</f>
        <v>0</v>
      </c>
      <c r="T49" s="80">
        <f>'Activity rawdata'!AA48</f>
        <v>0</v>
      </c>
      <c r="U49" s="80">
        <f t="shared" si="11"/>
        <v>0</v>
      </c>
      <c r="V49" s="81">
        <f t="shared" si="12"/>
        <v>0</v>
      </c>
      <c r="W49" s="75">
        <f t="shared" si="13"/>
        <v>0</v>
      </c>
      <c r="X49" s="75">
        <f t="shared" si="14"/>
        <v>0</v>
      </c>
      <c r="Y49" s="75">
        <f t="shared" si="15"/>
        <v>0</v>
      </c>
      <c r="Z49" s="82">
        <f t="shared" si="16"/>
        <v>0</v>
      </c>
      <c r="AA49" s="75">
        <f t="shared" si="17"/>
        <v>0</v>
      </c>
      <c r="AB49" s="75">
        <f t="shared" si="18"/>
        <v>0</v>
      </c>
      <c r="AC49" s="82">
        <f t="shared" si="19"/>
        <v>0</v>
      </c>
      <c r="AD49" s="56"/>
    </row>
    <row r="50" spans="1:30" x14ac:dyDescent="0.35">
      <c r="A50" s="70" t="str">
        <f>'Activity rawdata'!A49</f>
        <v>BH6112-1-268</v>
      </c>
      <c r="B50" s="71" t="str">
        <f>'Activity rawdata'!B49</f>
        <v>COSL</v>
      </c>
      <c r="C50" s="71" t="str">
        <f>IF('Activity rawdata'!C49="PY","Planted",IF('Activity rawdata'!C49="NY","Nat/Convert",IF('Activity rawdata'!C49="NN","Nat/Nonconvert",IF('Activity rawdata'!C49="OY","Planted"))))</f>
        <v>Planted</v>
      </c>
      <c r="D50" s="70" t="str">
        <f>'Activity rawdata'!D49</f>
        <v>STP2</v>
      </c>
      <c r="E50" s="72" t="str">
        <f>'Activity rawdata'!E49</f>
        <v>71</v>
      </c>
      <c r="F50" s="73" t="str">
        <f>'Activity rawdata'!L49</f>
        <v>NO</v>
      </c>
      <c r="G50" s="72" t="str">
        <f>'Activity rawdata'!R49</f>
        <v>2027</v>
      </c>
      <c r="H50" s="72" t="str">
        <f>IF('Activity rawdata'!P49="AHTHIN1","1st Thin",IF('Activity rawdata'!P49="AHCC","Clearcut",IF('Activity rawdata'!P49="AHTHSMZ","SMZ Thin",IF('Activity rawdata'!P49="AHTHIN2","2nd Thin",IF('Activity rawdata'!P49="AFERTE","Early Fert",IF('Activity rawdata'!P49="AFERTM","Mid Fert",IF('Activity rawdata'!P49="AFERTL","Late Fert",  IF('Activity rawdata'!P49="ASP","Site Prep", IF('Activity rawdata'!P49="APLT","Plant",  IF('Activity rawdata'!P49="ANREG","Natural Regeneration"))))))))))</f>
        <v>Site Prep</v>
      </c>
      <c r="I50" s="74">
        <f>'Activity rawdata'!O49</f>
        <v>5.14</v>
      </c>
      <c r="J50" s="75">
        <f>'Activity rawdata'!N49</f>
        <v>1</v>
      </c>
      <c r="K50" s="75">
        <f>'Activity rawdata'!AC49</f>
        <v>0</v>
      </c>
      <c r="L50" s="75">
        <f>'Activity rawdata'!AD49</f>
        <v>0</v>
      </c>
      <c r="M50" s="76" t="str">
        <f>'Activity rawdata'!AE49</f>
        <v>-</v>
      </c>
      <c r="N50" s="83">
        <f>'Activity rawdata'!T49+'Activity rawdata'!U49</f>
        <v>0</v>
      </c>
      <c r="O50" s="80">
        <f>'Activity rawdata'!V49</f>
        <v>0</v>
      </c>
      <c r="P50" s="80">
        <f>'Activity rawdata'!W49</f>
        <v>0</v>
      </c>
      <c r="Q50" s="80">
        <f>'Activity rawdata'!X49</f>
        <v>0</v>
      </c>
      <c r="R50" s="84">
        <f t="shared" si="10"/>
        <v>0</v>
      </c>
      <c r="S50" s="80">
        <f>'Activity rawdata'!Z49</f>
        <v>0</v>
      </c>
      <c r="T50" s="80">
        <f>'Activity rawdata'!AA49</f>
        <v>0</v>
      </c>
      <c r="U50" s="80">
        <f t="shared" si="11"/>
        <v>0</v>
      </c>
      <c r="V50" s="81">
        <f t="shared" si="12"/>
        <v>0</v>
      </c>
      <c r="W50" s="75">
        <f t="shared" si="13"/>
        <v>0</v>
      </c>
      <c r="X50" s="75">
        <f t="shared" si="14"/>
        <v>0</v>
      </c>
      <c r="Y50" s="75">
        <f t="shared" si="15"/>
        <v>0</v>
      </c>
      <c r="Z50" s="82">
        <f t="shared" si="16"/>
        <v>0</v>
      </c>
      <c r="AA50" s="75">
        <f t="shared" si="17"/>
        <v>0</v>
      </c>
      <c r="AB50" s="75">
        <f t="shared" si="18"/>
        <v>0</v>
      </c>
      <c r="AC50" s="82">
        <f t="shared" si="19"/>
        <v>0</v>
      </c>
      <c r="AD50" s="56"/>
    </row>
    <row r="51" spans="1:30" x14ac:dyDescent="0.35">
      <c r="A51" s="70" t="str">
        <f>'Activity rawdata'!A50</f>
        <v>BH6112-1-238</v>
      </c>
      <c r="B51" s="71" t="str">
        <f>'Activity rawdata'!B50</f>
        <v>COSL</v>
      </c>
      <c r="C51" s="71" t="str">
        <f>IF('Activity rawdata'!C50="PY","Planted",IF('Activity rawdata'!C50="NY","Nat/Convert",IF('Activity rawdata'!C50="NN","Nat/Nonconvert",IF('Activity rawdata'!C50="OY","Planted"))))</f>
        <v>Planted</v>
      </c>
      <c r="D51" s="70" t="str">
        <f>'Activity rawdata'!D50</f>
        <v>STP2</v>
      </c>
      <c r="E51" s="72" t="str">
        <f>'Activity rawdata'!E50</f>
        <v>60</v>
      </c>
      <c r="F51" s="73" t="str">
        <f>'Activity rawdata'!L50</f>
        <v>NO</v>
      </c>
      <c r="G51" s="72" t="str">
        <f>'Activity rawdata'!R50</f>
        <v>2027</v>
      </c>
      <c r="H51" s="72" t="str">
        <f>IF('Activity rawdata'!P50="AHTHIN1","1st Thin",IF('Activity rawdata'!P50="AHCC","Clearcut",IF('Activity rawdata'!P50="AHTHSMZ","SMZ Thin",IF('Activity rawdata'!P50="AHTHIN2","2nd Thin",IF('Activity rawdata'!P50="AFERTE","Early Fert",IF('Activity rawdata'!P50="AFERTM","Mid Fert",IF('Activity rawdata'!P50="AFERTL","Late Fert",  IF('Activity rawdata'!P50="ASP","Site Prep", IF('Activity rawdata'!P50="APLT","Plant",  IF('Activity rawdata'!P50="ANREG","Natural Regeneration"))))))))))</f>
        <v>Site Prep</v>
      </c>
      <c r="I51" s="74">
        <f>'Activity rawdata'!O50</f>
        <v>4.3499999999999996</v>
      </c>
      <c r="J51" s="75">
        <f>'Activity rawdata'!N50</f>
        <v>1</v>
      </c>
      <c r="K51" s="75">
        <f>'Activity rawdata'!AC50</f>
        <v>0</v>
      </c>
      <c r="L51" s="75">
        <f>'Activity rawdata'!AD50</f>
        <v>0</v>
      </c>
      <c r="M51" s="76" t="str">
        <f>'Activity rawdata'!AE50</f>
        <v>-</v>
      </c>
      <c r="N51" s="83">
        <f>'Activity rawdata'!T50+'Activity rawdata'!U50</f>
        <v>0</v>
      </c>
      <c r="O51" s="80">
        <f>'Activity rawdata'!V50</f>
        <v>0</v>
      </c>
      <c r="P51" s="80">
        <f>'Activity rawdata'!W50</f>
        <v>0</v>
      </c>
      <c r="Q51" s="80">
        <f>'Activity rawdata'!X50</f>
        <v>0</v>
      </c>
      <c r="R51" s="84">
        <f t="shared" si="10"/>
        <v>0</v>
      </c>
      <c r="S51" s="80">
        <f>'Activity rawdata'!Z50</f>
        <v>0</v>
      </c>
      <c r="T51" s="80">
        <f>'Activity rawdata'!AA50</f>
        <v>0</v>
      </c>
      <c r="U51" s="80">
        <f t="shared" si="11"/>
        <v>0</v>
      </c>
      <c r="V51" s="81">
        <f t="shared" si="12"/>
        <v>0</v>
      </c>
      <c r="W51" s="75">
        <f t="shared" si="13"/>
        <v>0</v>
      </c>
      <c r="X51" s="75">
        <f t="shared" si="14"/>
        <v>0</v>
      </c>
      <c r="Y51" s="75">
        <f t="shared" si="15"/>
        <v>0</v>
      </c>
      <c r="Z51" s="82">
        <f t="shared" si="16"/>
        <v>0</v>
      </c>
      <c r="AA51" s="75">
        <f t="shared" si="17"/>
        <v>0</v>
      </c>
      <c r="AB51" s="75">
        <f t="shared" si="18"/>
        <v>0</v>
      </c>
      <c r="AC51" s="82">
        <f t="shared" si="19"/>
        <v>0</v>
      </c>
      <c r="AD51" s="56"/>
    </row>
    <row r="52" spans="1:30" x14ac:dyDescent="0.35">
      <c r="A52" s="70" t="str">
        <f>'Activity rawdata'!A51</f>
        <v>BH6112-1-228</v>
      </c>
      <c r="B52" s="71" t="str">
        <f>'Activity rawdata'!B51</f>
        <v>COLB</v>
      </c>
      <c r="C52" s="71" t="str">
        <f>IF('Activity rawdata'!C51="PY","Planted",IF('Activity rawdata'!C51="NY","Nat/Convert",IF('Activity rawdata'!C51="NN","Nat/Nonconvert",IF('Activity rawdata'!C51="OY","Planted"))))</f>
        <v>Planted</v>
      </c>
      <c r="D52" s="70" t="str">
        <f>'Activity rawdata'!D51</f>
        <v>STP2</v>
      </c>
      <c r="E52" s="72" t="str">
        <f>'Activity rawdata'!E51</f>
        <v>82</v>
      </c>
      <c r="F52" s="73" t="str">
        <f>'Activity rawdata'!L51</f>
        <v>NO</v>
      </c>
      <c r="G52" s="72" t="str">
        <f>'Activity rawdata'!R51</f>
        <v>2027</v>
      </c>
      <c r="H52" s="72" t="str">
        <f>IF('Activity rawdata'!P51="AHTHIN1","1st Thin",IF('Activity rawdata'!P51="AHCC","Clearcut",IF('Activity rawdata'!P51="AHTHSMZ","SMZ Thin",IF('Activity rawdata'!P51="AHTHIN2","2nd Thin",IF('Activity rawdata'!P51="AFERTE","Early Fert",IF('Activity rawdata'!P51="AFERTM","Mid Fert",IF('Activity rawdata'!P51="AFERTL","Late Fert",  IF('Activity rawdata'!P51="ASP","Site Prep", IF('Activity rawdata'!P51="APLT","Plant",  IF('Activity rawdata'!P51="ANREG","Natural Regeneration"))))))))))</f>
        <v>Site Prep</v>
      </c>
      <c r="I52" s="74">
        <f>'Activity rawdata'!O51</f>
        <v>0.83</v>
      </c>
      <c r="J52" s="75">
        <f>'Activity rawdata'!N51</f>
        <v>1</v>
      </c>
      <c r="K52" s="75">
        <f>'Activity rawdata'!AC51</f>
        <v>0</v>
      </c>
      <c r="L52" s="75">
        <f>'Activity rawdata'!AD51</f>
        <v>0</v>
      </c>
      <c r="M52" s="76" t="str">
        <f>'Activity rawdata'!AE51</f>
        <v>-</v>
      </c>
      <c r="N52" s="83">
        <f>'Activity rawdata'!T51+'Activity rawdata'!U51</f>
        <v>0</v>
      </c>
      <c r="O52" s="80">
        <f>'Activity rawdata'!V51</f>
        <v>0</v>
      </c>
      <c r="P52" s="80">
        <f>'Activity rawdata'!W51</f>
        <v>0</v>
      </c>
      <c r="Q52" s="80">
        <f>'Activity rawdata'!X51</f>
        <v>0</v>
      </c>
      <c r="R52" s="84">
        <f t="shared" si="10"/>
        <v>0</v>
      </c>
      <c r="S52" s="80">
        <f>'Activity rawdata'!Z51</f>
        <v>0</v>
      </c>
      <c r="T52" s="80">
        <f>'Activity rawdata'!AA51</f>
        <v>0</v>
      </c>
      <c r="U52" s="80">
        <f t="shared" si="11"/>
        <v>0</v>
      </c>
      <c r="V52" s="81">
        <f t="shared" si="12"/>
        <v>0</v>
      </c>
      <c r="W52" s="75">
        <f t="shared" si="13"/>
        <v>0</v>
      </c>
      <c r="X52" s="75">
        <f t="shared" si="14"/>
        <v>0</v>
      </c>
      <c r="Y52" s="75">
        <f t="shared" si="15"/>
        <v>0</v>
      </c>
      <c r="Z52" s="82">
        <f t="shared" si="16"/>
        <v>0</v>
      </c>
      <c r="AA52" s="75">
        <f t="shared" si="17"/>
        <v>0</v>
      </c>
      <c r="AB52" s="75">
        <f t="shared" si="18"/>
        <v>0</v>
      </c>
      <c r="AC52" s="82">
        <f t="shared" si="19"/>
        <v>0</v>
      </c>
      <c r="AD52" s="56"/>
    </row>
    <row r="53" spans="1:30" x14ac:dyDescent="0.35">
      <c r="A53" s="70" t="str">
        <f>'Activity rawdata'!A52</f>
        <v>BH6112-1-225</v>
      </c>
      <c r="B53" s="71" t="str">
        <f>'Activity rawdata'!B52</f>
        <v>COLB</v>
      </c>
      <c r="C53" s="71" t="str">
        <f>IF('Activity rawdata'!C52="PY","Planted",IF('Activity rawdata'!C52="NY","Nat/Convert",IF('Activity rawdata'!C52="NN","Nat/Nonconvert",IF('Activity rawdata'!C52="OY","Planted"))))</f>
        <v>Planted</v>
      </c>
      <c r="D53" s="70" t="str">
        <f>'Activity rawdata'!D52</f>
        <v>STP2</v>
      </c>
      <c r="E53" s="72" t="str">
        <f>'Activity rawdata'!E52</f>
        <v>79</v>
      </c>
      <c r="F53" s="73" t="str">
        <f>'Activity rawdata'!L52</f>
        <v>NO</v>
      </c>
      <c r="G53" s="72" t="str">
        <f>'Activity rawdata'!R52</f>
        <v>2027</v>
      </c>
      <c r="H53" s="72" t="str">
        <f>IF('Activity rawdata'!P52="AHTHIN1","1st Thin",IF('Activity rawdata'!P52="AHCC","Clearcut",IF('Activity rawdata'!P52="AHTHSMZ","SMZ Thin",IF('Activity rawdata'!P52="AHTHIN2","2nd Thin",IF('Activity rawdata'!P52="AFERTE","Early Fert",IF('Activity rawdata'!P52="AFERTM","Mid Fert",IF('Activity rawdata'!P52="AFERTL","Late Fert",  IF('Activity rawdata'!P52="ASP","Site Prep", IF('Activity rawdata'!P52="APLT","Plant",  IF('Activity rawdata'!P52="ANREG","Natural Regeneration"))))))))))</f>
        <v>Site Prep</v>
      </c>
      <c r="I53" s="74">
        <f>'Activity rawdata'!O52</f>
        <v>1.61</v>
      </c>
      <c r="J53" s="75">
        <f>'Activity rawdata'!N52</f>
        <v>1</v>
      </c>
      <c r="K53" s="75">
        <f>'Activity rawdata'!AC52</f>
        <v>0</v>
      </c>
      <c r="L53" s="75">
        <f>'Activity rawdata'!AD52</f>
        <v>0</v>
      </c>
      <c r="M53" s="76" t="str">
        <f>'Activity rawdata'!AE52</f>
        <v>-</v>
      </c>
      <c r="N53" s="83">
        <f>'Activity rawdata'!T52+'Activity rawdata'!U52</f>
        <v>0</v>
      </c>
      <c r="O53" s="80">
        <f>'Activity rawdata'!V52</f>
        <v>0</v>
      </c>
      <c r="P53" s="80">
        <f>'Activity rawdata'!W52</f>
        <v>0</v>
      </c>
      <c r="Q53" s="80">
        <f>'Activity rawdata'!X52</f>
        <v>0</v>
      </c>
      <c r="R53" s="84">
        <f t="shared" si="10"/>
        <v>0</v>
      </c>
      <c r="S53" s="80">
        <f>'Activity rawdata'!Z52</f>
        <v>0</v>
      </c>
      <c r="T53" s="80">
        <f>'Activity rawdata'!AA52</f>
        <v>0</v>
      </c>
      <c r="U53" s="80">
        <f t="shared" si="11"/>
        <v>0</v>
      </c>
      <c r="V53" s="81">
        <f t="shared" si="12"/>
        <v>0</v>
      </c>
      <c r="W53" s="75">
        <f t="shared" si="13"/>
        <v>0</v>
      </c>
      <c r="X53" s="75">
        <f t="shared" si="14"/>
        <v>0</v>
      </c>
      <c r="Y53" s="75">
        <f t="shared" si="15"/>
        <v>0</v>
      </c>
      <c r="Z53" s="82">
        <f t="shared" si="16"/>
        <v>0</v>
      </c>
      <c r="AA53" s="75">
        <f t="shared" si="17"/>
        <v>0</v>
      </c>
      <c r="AB53" s="75">
        <f t="shared" si="18"/>
        <v>0</v>
      </c>
      <c r="AC53" s="82">
        <f t="shared" si="19"/>
        <v>0</v>
      </c>
      <c r="AD53" s="56"/>
    </row>
    <row r="54" spans="1:30" x14ac:dyDescent="0.35">
      <c r="A54" s="70" t="str">
        <f>'Activity rawdata'!A53</f>
        <v>BH6112-1-210</v>
      </c>
      <c r="B54" s="71" t="str">
        <f>'Activity rawdata'!B53</f>
        <v>COLB</v>
      </c>
      <c r="C54" s="71" t="str">
        <f>IF('Activity rawdata'!C53="PY","Planted",IF('Activity rawdata'!C53="NY","Nat/Convert",IF('Activity rawdata'!C53="NN","Nat/Nonconvert",IF('Activity rawdata'!C53="OY","Planted"))))</f>
        <v>Planted</v>
      </c>
      <c r="D54" s="70" t="str">
        <f>'Activity rawdata'!D53</f>
        <v>STP2</v>
      </c>
      <c r="E54" s="72" t="str">
        <f>'Activity rawdata'!E53</f>
        <v>83</v>
      </c>
      <c r="F54" s="73" t="str">
        <f>'Activity rawdata'!L53</f>
        <v>NO</v>
      </c>
      <c r="G54" s="72" t="str">
        <f>'Activity rawdata'!R53</f>
        <v>2027</v>
      </c>
      <c r="H54" s="72" t="str">
        <f>IF('Activity rawdata'!P53="AHTHIN1","1st Thin",IF('Activity rawdata'!P53="AHCC","Clearcut",IF('Activity rawdata'!P53="AHTHSMZ","SMZ Thin",IF('Activity rawdata'!P53="AHTHIN2","2nd Thin",IF('Activity rawdata'!P53="AFERTE","Early Fert",IF('Activity rawdata'!P53="AFERTM","Mid Fert",IF('Activity rawdata'!P53="AFERTL","Late Fert",  IF('Activity rawdata'!P53="ASP","Site Prep", IF('Activity rawdata'!P53="APLT","Plant",  IF('Activity rawdata'!P53="ANREG","Natural Regeneration"))))))))))</f>
        <v>Site Prep</v>
      </c>
      <c r="I54" s="74">
        <f>'Activity rawdata'!O53</f>
        <v>26.86</v>
      </c>
      <c r="J54" s="75">
        <f>'Activity rawdata'!N53</f>
        <v>1</v>
      </c>
      <c r="K54" s="75">
        <f>'Activity rawdata'!AC53</f>
        <v>0</v>
      </c>
      <c r="L54" s="75">
        <f>'Activity rawdata'!AD53</f>
        <v>0</v>
      </c>
      <c r="M54" s="76" t="str">
        <f>'Activity rawdata'!AE53</f>
        <v>-</v>
      </c>
      <c r="N54" s="83">
        <f>'Activity rawdata'!T53+'Activity rawdata'!U53</f>
        <v>0</v>
      </c>
      <c r="O54" s="80">
        <f>'Activity rawdata'!V53</f>
        <v>0</v>
      </c>
      <c r="P54" s="80">
        <f>'Activity rawdata'!W53</f>
        <v>0</v>
      </c>
      <c r="Q54" s="80">
        <f>'Activity rawdata'!X53</f>
        <v>0</v>
      </c>
      <c r="R54" s="84">
        <f t="shared" si="10"/>
        <v>0</v>
      </c>
      <c r="S54" s="80">
        <f>'Activity rawdata'!Z53</f>
        <v>0</v>
      </c>
      <c r="T54" s="80">
        <f>'Activity rawdata'!AA53</f>
        <v>0</v>
      </c>
      <c r="U54" s="80">
        <f t="shared" si="11"/>
        <v>0</v>
      </c>
      <c r="V54" s="81">
        <f t="shared" si="12"/>
        <v>0</v>
      </c>
      <c r="W54" s="75">
        <f t="shared" si="13"/>
        <v>0</v>
      </c>
      <c r="X54" s="75">
        <f t="shared" si="14"/>
        <v>0</v>
      </c>
      <c r="Y54" s="75">
        <f t="shared" si="15"/>
        <v>0</v>
      </c>
      <c r="Z54" s="82">
        <f t="shared" si="16"/>
        <v>0</v>
      </c>
      <c r="AA54" s="75">
        <f t="shared" si="17"/>
        <v>0</v>
      </c>
      <c r="AB54" s="75">
        <f t="shared" si="18"/>
        <v>0</v>
      </c>
      <c r="AC54" s="82">
        <f t="shared" si="19"/>
        <v>0</v>
      </c>
      <c r="AD54" s="56"/>
    </row>
    <row r="55" spans="1:30" x14ac:dyDescent="0.35">
      <c r="A55" s="70" t="str">
        <f>'Activity rawdata'!A54</f>
        <v>BH2047-1-76</v>
      </c>
      <c r="B55" s="71" t="str">
        <f>'Activity rawdata'!B54</f>
        <v>COLB</v>
      </c>
      <c r="C55" s="71" t="str">
        <f>IF('Activity rawdata'!C54="PY","Planted",IF('Activity rawdata'!C54="NY","Nat/Convert",IF('Activity rawdata'!C54="NN","Nat/Nonconvert",IF('Activity rawdata'!C54="OY","Planted"))))</f>
        <v>Planted</v>
      </c>
      <c r="D55" s="70" t="str">
        <f>'Activity rawdata'!D54</f>
        <v>STP2</v>
      </c>
      <c r="E55" s="72" t="str">
        <f>'Activity rawdata'!E54</f>
        <v>81</v>
      </c>
      <c r="F55" s="73" t="str">
        <f>'Activity rawdata'!L54</f>
        <v>NO</v>
      </c>
      <c r="G55" s="72" t="str">
        <f>'Activity rawdata'!R54</f>
        <v>2027</v>
      </c>
      <c r="H55" s="72" t="str">
        <f>IF('Activity rawdata'!P54="AHTHIN1","1st Thin",IF('Activity rawdata'!P54="AHCC","Clearcut",IF('Activity rawdata'!P54="AHTHSMZ","SMZ Thin",IF('Activity rawdata'!P54="AHTHIN2","2nd Thin",IF('Activity rawdata'!P54="AFERTE","Early Fert",IF('Activity rawdata'!P54="AFERTM","Mid Fert",IF('Activity rawdata'!P54="AFERTL","Late Fert",  IF('Activity rawdata'!P54="ASP","Site Prep", IF('Activity rawdata'!P54="APLT","Plant",  IF('Activity rawdata'!P54="ANREG","Natural Regeneration"))))))))))</f>
        <v>Site Prep</v>
      </c>
      <c r="I55" s="74">
        <f>'Activity rawdata'!O54</f>
        <v>16.98</v>
      </c>
      <c r="J55" s="75">
        <f>'Activity rawdata'!N54</f>
        <v>1</v>
      </c>
      <c r="K55" s="75">
        <f>'Activity rawdata'!AC54</f>
        <v>0</v>
      </c>
      <c r="L55" s="75">
        <f>'Activity rawdata'!AD54</f>
        <v>0</v>
      </c>
      <c r="M55" s="76" t="str">
        <f>'Activity rawdata'!AE54</f>
        <v>-</v>
      </c>
      <c r="N55" s="83">
        <f>'Activity rawdata'!T54+'Activity rawdata'!U54</f>
        <v>0</v>
      </c>
      <c r="O55" s="80">
        <f>'Activity rawdata'!V54</f>
        <v>0</v>
      </c>
      <c r="P55" s="80">
        <f>'Activity rawdata'!W54</f>
        <v>0</v>
      </c>
      <c r="Q55" s="80">
        <f>'Activity rawdata'!X54</f>
        <v>0</v>
      </c>
      <c r="R55" s="84">
        <f t="shared" si="10"/>
        <v>0</v>
      </c>
      <c r="S55" s="80">
        <f>'Activity rawdata'!Z54</f>
        <v>0</v>
      </c>
      <c r="T55" s="80">
        <f>'Activity rawdata'!AA54</f>
        <v>0</v>
      </c>
      <c r="U55" s="80">
        <f t="shared" si="11"/>
        <v>0</v>
      </c>
      <c r="V55" s="81">
        <f t="shared" si="12"/>
        <v>0</v>
      </c>
      <c r="W55" s="75">
        <f t="shared" si="13"/>
        <v>0</v>
      </c>
      <c r="X55" s="75">
        <f t="shared" si="14"/>
        <v>0</v>
      </c>
      <c r="Y55" s="75">
        <f t="shared" si="15"/>
        <v>0</v>
      </c>
      <c r="Z55" s="82">
        <f t="shared" si="16"/>
        <v>0</v>
      </c>
      <c r="AA55" s="75">
        <f t="shared" si="17"/>
        <v>0</v>
      </c>
      <c r="AB55" s="75">
        <f t="shared" si="18"/>
        <v>0</v>
      </c>
      <c r="AC55" s="82">
        <f t="shared" si="19"/>
        <v>0</v>
      </c>
      <c r="AD55" s="56"/>
    </row>
    <row r="56" spans="1:30" x14ac:dyDescent="0.35">
      <c r="A56" s="70" t="str">
        <f>'Activity rawdata'!A55</f>
        <v>BH2047-1-72</v>
      </c>
      <c r="B56" s="71" t="str">
        <f>'Activity rawdata'!B55</f>
        <v>COLB</v>
      </c>
      <c r="C56" s="71" t="str">
        <f>IF('Activity rawdata'!C55="PY","Planted",IF('Activity rawdata'!C55="NY","Nat/Convert",IF('Activity rawdata'!C55="NN","Nat/Nonconvert",IF('Activity rawdata'!C55="OY","Planted"))))</f>
        <v>Planted</v>
      </c>
      <c r="D56" s="70" t="str">
        <f>'Activity rawdata'!D55</f>
        <v>STP2</v>
      </c>
      <c r="E56" s="72" t="str">
        <f>'Activity rawdata'!E55</f>
        <v>52</v>
      </c>
      <c r="F56" s="73" t="str">
        <f>'Activity rawdata'!L55</f>
        <v>NO</v>
      </c>
      <c r="G56" s="72" t="str">
        <f>'Activity rawdata'!R55</f>
        <v>2027</v>
      </c>
      <c r="H56" s="72" t="str">
        <f>IF('Activity rawdata'!P55="AHTHIN1","1st Thin",IF('Activity rawdata'!P55="AHCC","Clearcut",IF('Activity rawdata'!P55="AHTHSMZ","SMZ Thin",IF('Activity rawdata'!P55="AHTHIN2","2nd Thin",IF('Activity rawdata'!P55="AFERTE","Early Fert",IF('Activity rawdata'!P55="AFERTM","Mid Fert",IF('Activity rawdata'!P55="AFERTL","Late Fert",  IF('Activity rawdata'!P55="ASP","Site Prep", IF('Activity rawdata'!P55="APLT","Plant",  IF('Activity rawdata'!P55="ANREG","Natural Regeneration"))))))))))</f>
        <v>Site Prep</v>
      </c>
      <c r="I56" s="74">
        <f>'Activity rawdata'!O55</f>
        <v>1.39</v>
      </c>
      <c r="J56" s="75">
        <f>'Activity rawdata'!N55</f>
        <v>1</v>
      </c>
      <c r="K56" s="75">
        <f>'Activity rawdata'!AC55</f>
        <v>0</v>
      </c>
      <c r="L56" s="75">
        <f>'Activity rawdata'!AD55</f>
        <v>0</v>
      </c>
      <c r="M56" s="76" t="str">
        <f>'Activity rawdata'!AE55</f>
        <v>-</v>
      </c>
      <c r="N56" s="83">
        <f>'Activity rawdata'!T55+'Activity rawdata'!U55</f>
        <v>0</v>
      </c>
      <c r="O56" s="80">
        <f>'Activity rawdata'!V55</f>
        <v>0</v>
      </c>
      <c r="P56" s="80">
        <f>'Activity rawdata'!W55</f>
        <v>0</v>
      </c>
      <c r="Q56" s="80">
        <f>'Activity rawdata'!X55</f>
        <v>0</v>
      </c>
      <c r="R56" s="84">
        <f t="shared" si="10"/>
        <v>0</v>
      </c>
      <c r="S56" s="80">
        <f>'Activity rawdata'!Z55</f>
        <v>0</v>
      </c>
      <c r="T56" s="80">
        <f>'Activity rawdata'!AA55</f>
        <v>0</v>
      </c>
      <c r="U56" s="80">
        <f t="shared" si="11"/>
        <v>0</v>
      </c>
      <c r="V56" s="81">
        <f t="shared" si="12"/>
        <v>0</v>
      </c>
      <c r="W56" s="75">
        <f t="shared" si="13"/>
        <v>0</v>
      </c>
      <c r="X56" s="75">
        <f t="shared" si="14"/>
        <v>0</v>
      </c>
      <c r="Y56" s="75">
        <f t="shared" si="15"/>
        <v>0</v>
      </c>
      <c r="Z56" s="82">
        <f t="shared" si="16"/>
        <v>0</v>
      </c>
      <c r="AA56" s="75">
        <f t="shared" si="17"/>
        <v>0</v>
      </c>
      <c r="AB56" s="75">
        <f t="shared" si="18"/>
        <v>0</v>
      </c>
      <c r="AC56" s="82">
        <f t="shared" si="19"/>
        <v>0</v>
      </c>
      <c r="AD56" s="56"/>
    </row>
    <row r="57" spans="1:30" x14ac:dyDescent="0.35">
      <c r="A57" s="70" t="str">
        <f>'Activity rawdata'!A56</f>
        <v>BH2046-1-57</v>
      </c>
      <c r="B57" s="71" t="str">
        <f>'Activity rawdata'!B56</f>
        <v>COLB</v>
      </c>
      <c r="C57" s="71" t="str">
        <f>IF('Activity rawdata'!C56="PY","Planted",IF('Activity rawdata'!C56="NY","Nat/Convert",IF('Activity rawdata'!C56="NN","Nat/Nonconvert",IF('Activity rawdata'!C56="OY","Planted"))))</f>
        <v>Planted</v>
      </c>
      <c r="D57" s="70" t="str">
        <f>'Activity rawdata'!D56</f>
        <v>STP2</v>
      </c>
      <c r="E57" s="72" t="str">
        <f>'Activity rawdata'!E56</f>
        <v>68</v>
      </c>
      <c r="F57" s="73" t="str">
        <f>'Activity rawdata'!L56</f>
        <v>NO</v>
      </c>
      <c r="G57" s="72" t="str">
        <f>'Activity rawdata'!R56</f>
        <v>2027</v>
      </c>
      <c r="H57" s="72" t="str">
        <f>IF('Activity rawdata'!P56="AHTHIN1","1st Thin",IF('Activity rawdata'!P56="AHCC","Clearcut",IF('Activity rawdata'!P56="AHTHSMZ","SMZ Thin",IF('Activity rawdata'!P56="AHTHIN2","2nd Thin",IF('Activity rawdata'!P56="AFERTE","Early Fert",IF('Activity rawdata'!P56="AFERTM","Mid Fert",IF('Activity rawdata'!P56="AFERTL","Late Fert",  IF('Activity rawdata'!P56="ASP","Site Prep", IF('Activity rawdata'!P56="APLT","Plant",  IF('Activity rawdata'!P56="ANREG","Natural Regeneration"))))))))))</f>
        <v>Site Prep</v>
      </c>
      <c r="I57" s="74">
        <f>'Activity rawdata'!O56</f>
        <v>16.89</v>
      </c>
      <c r="J57" s="75">
        <f>'Activity rawdata'!N56</f>
        <v>1</v>
      </c>
      <c r="K57" s="75">
        <f>'Activity rawdata'!AC56</f>
        <v>0</v>
      </c>
      <c r="L57" s="75">
        <f>'Activity rawdata'!AD56</f>
        <v>0</v>
      </c>
      <c r="M57" s="76" t="str">
        <f>'Activity rawdata'!AE56</f>
        <v>-</v>
      </c>
      <c r="N57" s="83">
        <f>'Activity rawdata'!T56+'Activity rawdata'!U56</f>
        <v>0</v>
      </c>
      <c r="O57" s="80">
        <f>'Activity rawdata'!V56</f>
        <v>0</v>
      </c>
      <c r="P57" s="80">
        <f>'Activity rawdata'!W56</f>
        <v>0</v>
      </c>
      <c r="Q57" s="80">
        <f>'Activity rawdata'!X56</f>
        <v>0</v>
      </c>
      <c r="R57" s="84">
        <f t="shared" si="10"/>
        <v>0</v>
      </c>
      <c r="S57" s="80">
        <f>'Activity rawdata'!Z56</f>
        <v>0</v>
      </c>
      <c r="T57" s="80">
        <f>'Activity rawdata'!AA56</f>
        <v>0</v>
      </c>
      <c r="U57" s="80">
        <f t="shared" si="11"/>
        <v>0</v>
      </c>
      <c r="V57" s="81">
        <f t="shared" si="12"/>
        <v>0</v>
      </c>
      <c r="W57" s="75">
        <f t="shared" si="13"/>
        <v>0</v>
      </c>
      <c r="X57" s="75">
        <f t="shared" si="14"/>
        <v>0</v>
      </c>
      <c r="Y57" s="75">
        <f t="shared" si="15"/>
        <v>0</v>
      </c>
      <c r="Z57" s="82">
        <f t="shared" si="16"/>
        <v>0</v>
      </c>
      <c r="AA57" s="75">
        <f t="shared" si="17"/>
        <v>0</v>
      </c>
      <c r="AB57" s="75">
        <f t="shared" si="18"/>
        <v>0</v>
      </c>
      <c r="AC57" s="82">
        <f t="shared" si="19"/>
        <v>0</v>
      </c>
      <c r="AD57" s="56"/>
    </row>
    <row r="58" spans="1:30" x14ac:dyDescent="0.35">
      <c r="A58" s="70" t="str">
        <f>'Activity rawdata'!A57</f>
        <v>BH2046-1-53</v>
      </c>
      <c r="B58" s="71" t="str">
        <f>'Activity rawdata'!B57</f>
        <v>COLB</v>
      </c>
      <c r="C58" s="71" t="str">
        <f>IF('Activity rawdata'!C57="PY","Planted",IF('Activity rawdata'!C57="NY","Nat/Convert",IF('Activity rawdata'!C57="NN","Nat/Nonconvert",IF('Activity rawdata'!C57="OY","Planted"))))</f>
        <v>Planted</v>
      </c>
      <c r="D58" s="70" t="str">
        <f>'Activity rawdata'!D57</f>
        <v>STP2</v>
      </c>
      <c r="E58" s="72" t="str">
        <f>'Activity rawdata'!E57</f>
        <v>76</v>
      </c>
      <c r="F58" s="73" t="str">
        <f>'Activity rawdata'!L57</f>
        <v>NO</v>
      </c>
      <c r="G58" s="72" t="str">
        <f>'Activity rawdata'!R57</f>
        <v>2027</v>
      </c>
      <c r="H58" s="72" t="str">
        <f>IF('Activity rawdata'!P57="AHTHIN1","1st Thin",IF('Activity rawdata'!P57="AHCC","Clearcut",IF('Activity rawdata'!P57="AHTHSMZ","SMZ Thin",IF('Activity rawdata'!P57="AHTHIN2","2nd Thin",IF('Activity rawdata'!P57="AFERTE","Early Fert",IF('Activity rawdata'!P57="AFERTM","Mid Fert",IF('Activity rawdata'!P57="AFERTL","Late Fert",  IF('Activity rawdata'!P57="ASP","Site Prep", IF('Activity rawdata'!P57="APLT","Plant",  IF('Activity rawdata'!P57="ANREG","Natural Regeneration"))))))))))</f>
        <v>Site Prep</v>
      </c>
      <c r="I58" s="74">
        <f>'Activity rawdata'!O57</f>
        <v>13.07</v>
      </c>
      <c r="J58" s="75">
        <f>'Activity rawdata'!N57</f>
        <v>1</v>
      </c>
      <c r="K58" s="75">
        <f>'Activity rawdata'!AC57</f>
        <v>0</v>
      </c>
      <c r="L58" s="75">
        <f>'Activity rawdata'!AD57</f>
        <v>0</v>
      </c>
      <c r="M58" s="76" t="str">
        <f>'Activity rawdata'!AE57</f>
        <v>-</v>
      </c>
      <c r="N58" s="83">
        <f>'Activity rawdata'!T57+'Activity rawdata'!U57</f>
        <v>0</v>
      </c>
      <c r="O58" s="80">
        <f>'Activity rawdata'!V57</f>
        <v>0</v>
      </c>
      <c r="P58" s="80">
        <f>'Activity rawdata'!W57</f>
        <v>0</v>
      </c>
      <c r="Q58" s="80">
        <f>'Activity rawdata'!X57</f>
        <v>0</v>
      </c>
      <c r="R58" s="84">
        <f t="shared" si="10"/>
        <v>0</v>
      </c>
      <c r="S58" s="80">
        <f>'Activity rawdata'!Z57</f>
        <v>0</v>
      </c>
      <c r="T58" s="80">
        <f>'Activity rawdata'!AA57</f>
        <v>0</v>
      </c>
      <c r="U58" s="80">
        <f t="shared" si="11"/>
        <v>0</v>
      </c>
      <c r="V58" s="81">
        <f t="shared" si="12"/>
        <v>0</v>
      </c>
      <c r="W58" s="75">
        <f t="shared" si="13"/>
        <v>0</v>
      </c>
      <c r="X58" s="75">
        <f t="shared" si="14"/>
        <v>0</v>
      </c>
      <c r="Y58" s="75">
        <f t="shared" si="15"/>
        <v>0</v>
      </c>
      <c r="Z58" s="82">
        <f t="shared" si="16"/>
        <v>0</v>
      </c>
      <c r="AA58" s="75">
        <f t="shared" si="17"/>
        <v>0</v>
      </c>
      <c r="AB58" s="75">
        <f t="shared" si="18"/>
        <v>0</v>
      </c>
      <c r="AC58" s="82">
        <f t="shared" si="19"/>
        <v>0</v>
      </c>
      <c r="AD58" s="56"/>
    </row>
    <row r="59" spans="1:30" x14ac:dyDescent="0.35">
      <c r="A59" s="70" t="str">
        <f>'Activity rawdata'!A58</f>
        <v>BH1435-1-46</v>
      </c>
      <c r="B59" s="71" t="str">
        <f>'Activity rawdata'!B58</f>
        <v>COLB</v>
      </c>
      <c r="C59" s="71" t="str">
        <f>IF('Activity rawdata'!C58="PY","Planted",IF('Activity rawdata'!C58="NY","Nat/Convert",IF('Activity rawdata'!C58="NN","Nat/Nonconvert",IF('Activity rawdata'!C58="OY","Planted"))))</f>
        <v>Planted</v>
      </c>
      <c r="D59" s="70" t="str">
        <f>'Activity rawdata'!D58</f>
        <v>STP2</v>
      </c>
      <c r="E59" s="72" t="str">
        <f>'Activity rawdata'!E58</f>
        <v>83</v>
      </c>
      <c r="F59" s="73" t="str">
        <f>'Activity rawdata'!L58</f>
        <v>NO</v>
      </c>
      <c r="G59" s="72" t="str">
        <f>'Activity rawdata'!R58</f>
        <v>2027</v>
      </c>
      <c r="H59" s="72" t="str">
        <f>IF('Activity rawdata'!P58="AHTHIN1","1st Thin",IF('Activity rawdata'!P58="AHCC","Clearcut",IF('Activity rawdata'!P58="AHTHSMZ","SMZ Thin",IF('Activity rawdata'!P58="AHTHIN2","2nd Thin",IF('Activity rawdata'!P58="AFERTE","Early Fert",IF('Activity rawdata'!P58="AFERTM","Mid Fert",IF('Activity rawdata'!P58="AFERTL","Late Fert",  IF('Activity rawdata'!P58="ASP","Site Prep", IF('Activity rawdata'!P58="APLT","Plant",  IF('Activity rawdata'!P58="ANREG","Natural Regeneration"))))))))))</f>
        <v>Site Prep</v>
      </c>
      <c r="I59" s="74">
        <f>'Activity rawdata'!O58</f>
        <v>7.95</v>
      </c>
      <c r="J59" s="75">
        <f>'Activity rawdata'!N58</f>
        <v>1</v>
      </c>
      <c r="K59" s="75">
        <f>'Activity rawdata'!AC58</f>
        <v>0</v>
      </c>
      <c r="L59" s="75">
        <f>'Activity rawdata'!AD58</f>
        <v>0</v>
      </c>
      <c r="M59" s="76" t="str">
        <f>'Activity rawdata'!AE58</f>
        <v>-</v>
      </c>
      <c r="N59" s="83">
        <f>'Activity rawdata'!T58+'Activity rawdata'!U58</f>
        <v>0</v>
      </c>
      <c r="O59" s="80">
        <f>'Activity rawdata'!V58</f>
        <v>0</v>
      </c>
      <c r="P59" s="80">
        <f>'Activity rawdata'!W58</f>
        <v>0</v>
      </c>
      <c r="Q59" s="80">
        <f>'Activity rawdata'!X58</f>
        <v>0</v>
      </c>
      <c r="R59" s="84">
        <f t="shared" si="10"/>
        <v>0</v>
      </c>
      <c r="S59" s="80">
        <f>'Activity rawdata'!Z58</f>
        <v>0</v>
      </c>
      <c r="T59" s="80">
        <f>'Activity rawdata'!AA58</f>
        <v>0</v>
      </c>
      <c r="U59" s="80">
        <f t="shared" si="11"/>
        <v>0</v>
      </c>
      <c r="V59" s="81">
        <f t="shared" si="12"/>
        <v>0</v>
      </c>
      <c r="W59" s="75">
        <f t="shared" si="13"/>
        <v>0</v>
      </c>
      <c r="X59" s="75">
        <f t="shared" si="14"/>
        <v>0</v>
      </c>
      <c r="Y59" s="75">
        <f t="shared" si="15"/>
        <v>0</v>
      </c>
      <c r="Z59" s="82">
        <f t="shared" si="16"/>
        <v>0</v>
      </c>
      <c r="AA59" s="75">
        <f t="shared" si="17"/>
        <v>0</v>
      </c>
      <c r="AB59" s="75">
        <f t="shared" si="18"/>
        <v>0</v>
      </c>
      <c r="AC59" s="82">
        <f t="shared" si="19"/>
        <v>0</v>
      </c>
      <c r="AD59" s="56"/>
    </row>
    <row r="60" spans="1:30" x14ac:dyDescent="0.35">
      <c r="A60" s="70" t="str">
        <f>'Activity rawdata'!A59</f>
        <v>BH1435-1-343</v>
      </c>
      <c r="B60" s="71" t="str">
        <f>'Activity rawdata'!B59</f>
        <v>COLB</v>
      </c>
      <c r="C60" s="71" t="str">
        <f>IF('Activity rawdata'!C59="PY","Planted",IF('Activity rawdata'!C59="NY","Nat/Convert",IF('Activity rawdata'!C59="NN","Nat/Nonconvert",IF('Activity rawdata'!C59="OY","Planted"))))</f>
        <v>Planted</v>
      </c>
      <c r="D60" s="70" t="str">
        <f>'Activity rawdata'!D59</f>
        <v>STP2</v>
      </c>
      <c r="E60" s="72" t="str">
        <f>'Activity rawdata'!E59</f>
        <v>83</v>
      </c>
      <c r="F60" s="73" t="str">
        <f>'Activity rawdata'!L59</f>
        <v>NO</v>
      </c>
      <c r="G60" s="72" t="str">
        <f>'Activity rawdata'!R59</f>
        <v>2027</v>
      </c>
      <c r="H60" s="72" t="str">
        <f>IF('Activity rawdata'!P59="AHTHIN1","1st Thin",IF('Activity rawdata'!P59="AHCC","Clearcut",IF('Activity rawdata'!P59="AHTHSMZ","SMZ Thin",IF('Activity rawdata'!P59="AHTHIN2","2nd Thin",IF('Activity rawdata'!P59="AFERTE","Early Fert",IF('Activity rawdata'!P59="AFERTM","Mid Fert",IF('Activity rawdata'!P59="AFERTL","Late Fert",  IF('Activity rawdata'!P59="ASP","Site Prep", IF('Activity rawdata'!P59="APLT","Plant",  IF('Activity rawdata'!P59="ANREG","Natural Regeneration"))))))))))</f>
        <v>Site Prep</v>
      </c>
      <c r="I60" s="74">
        <f>'Activity rawdata'!O59</f>
        <v>8.2100000000000009</v>
      </c>
      <c r="J60" s="75">
        <f>'Activity rawdata'!N59</f>
        <v>1</v>
      </c>
      <c r="K60" s="75">
        <f>'Activity rawdata'!AC59</f>
        <v>0</v>
      </c>
      <c r="L60" s="75">
        <f>'Activity rawdata'!AD59</f>
        <v>0</v>
      </c>
      <c r="M60" s="76" t="str">
        <f>'Activity rawdata'!AE59</f>
        <v>-</v>
      </c>
      <c r="N60" s="83">
        <f>'Activity rawdata'!T59+'Activity rawdata'!U59</f>
        <v>0</v>
      </c>
      <c r="O60" s="80">
        <f>'Activity rawdata'!V59</f>
        <v>0</v>
      </c>
      <c r="P60" s="80">
        <f>'Activity rawdata'!W59</f>
        <v>0</v>
      </c>
      <c r="Q60" s="80">
        <f>'Activity rawdata'!X59</f>
        <v>0</v>
      </c>
      <c r="R60" s="84">
        <f t="shared" si="10"/>
        <v>0</v>
      </c>
      <c r="S60" s="80">
        <f>'Activity rawdata'!Z59</f>
        <v>0</v>
      </c>
      <c r="T60" s="80">
        <f>'Activity rawdata'!AA59</f>
        <v>0</v>
      </c>
      <c r="U60" s="80">
        <f t="shared" si="11"/>
        <v>0</v>
      </c>
      <c r="V60" s="81">
        <f t="shared" si="12"/>
        <v>0</v>
      </c>
      <c r="W60" s="75">
        <f t="shared" si="13"/>
        <v>0</v>
      </c>
      <c r="X60" s="75">
        <f t="shared" si="14"/>
        <v>0</v>
      </c>
      <c r="Y60" s="75">
        <f t="shared" si="15"/>
        <v>0</v>
      </c>
      <c r="Z60" s="82">
        <f t="shared" si="16"/>
        <v>0</v>
      </c>
      <c r="AA60" s="75">
        <f t="shared" si="17"/>
        <v>0</v>
      </c>
      <c r="AB60" s="75">
        <f t="shared" si="18"/>
        <v>0</v>
      </c>
      <c r="AC60" s="82">
        <f t="shared" si="19"/>
        <v>0</v>
      </c>
      <c r="AD60" s="56"/>
    </row>
    <row r="61" spans="1:30" x14ac:dyDescent="0.35">
      <c r="A61" s="70" t="str">
        <f>'Activity rawdata'!A60</f>
        <v>BH1435-1-31</v>
      </c>
      <c r="B61" s="71" t="str">
        <f>'Activity rawdata'!B60</f>
        <v>COLB</v>
      </c>
      <c r="C61" s="71" t="str">
        <f>IF('Activity rawdata'!C60="PY","Planted",IF('Activity rawdata'!C60="NY","Nat/Convert",IF('Activity rawdata'!C60="NN","Nat/Nonconvert",IF('Activity rawdata'!C60="OY","Planted"))))</f>
        <v>Planted</v>
      </c>
      <c r="D61" s="70" t="str">
        <f>'Activity rawdata'!D60</f>
        <v>STP2</v>
      </c>
      <c r="E61" s="72" t="str">
        <f>'Activity rawdata'!E60</f>
        <v>87</v>
      </c>
      <c r="F61" s="73" t="str">
        <f>'Activity rawdata'!L60</f>
        <v>NO</v>
      </c>
      <c r="G61" s="72" t="str">
        <f>'Activity rawdata'!R60</f>
        <v>2027</v>
      </c>
      <c r="H61" s="72" t="str">
        <f>IF('Activity rawdata'!P60="AHTHIN1","1st Thin",IF('Activity rawdata'!P60="AHCC","Clearcut",IF('Activity rawdata'!P60="AHTHSMZ","SMZ Thin",IF('Activity rawdata'!P60="AHTHIN2","2nd Thin",IF('Activity rawdata'!P60="AFERTE","Early Fert",IF('Activity rawdata'!P60="AFERTM","Mid Fert",IF('Activity rawdata'!P60="AFERTL","Late Fert",  IF('Activity rawdata'!P60="ASP","Site Prep", IF('Activity rawdata'!P60="APLT","Plant",  IF('Activity rawdata'!P60="ANREG","Natural Regeneration"))))))))))</f>
        <v>Site Prep</v>
      </c>
      <c r="I61" s="74">
        <f>'Activity rawdata'!O60</f>
        <v>3.56</v>
      </c>
      <c r="J61" s="75">
        <f>'Activity rawdata'!N60</f>
        <v>1</v>
      </c>
      <c r="K61" s="75">
        <f>'Activity rawdata'!AC60</f>
        <v>0</v>
      </c>
      <c r="L61" s="75">
        <f>'Activity rawdata'!AD60</f>
        <v>0</v>
      </c>
      <c r="M61" s="76" t="str">
        <f>'Activity rawdata'!AE60</f>
        <v>-</v>
      </c>
      <c r="N61" s="83">
        <f>'Activity rawdata'!T60+'Activity rawdata'!U60</f>
        <v>0</v>
      </c>
      <c r="O61" s="80">
        <f>'Activity rawdata'!V60</f>
        <v>0</v>
      </c>
      <c r="P61" s="80">
        <f>'Activity rawdata'!W60</f>
        <v>0</v>
      </c>
      <c r="Q61" s="80">
        <f>'Activity rawdata'!X60</f>
        <v>0</v>
      </c>
      <c r="R61" s="84">
        <f t="shared" si="10"/>
        <v>0</v>
      </c>
      <c r="S61" s="80">
        <f>'Activity rawdata'!Z60</f>
        <v>0</v>
      </c>
      <c r="T61" s="80">
        <f>'Activity rawdata'!AA60</f>
        <v>0</v>
      </c>
      <c r="U61" s="80">
        <f t="shared" si="11"/>
        <v>0</v>
      </c>
      <c r="V61" s="81">
        <f t="shared" si="12"/>
        <v>0</v>
      </c>
      <c r="W61" s="75">
        <f t="shared" si="13"/>
        <v>0</v>
      </c>
      <c r="X61" s="75">
        <f t="shared" si="14"/>
        <v>0</v>
      </c>
      <c r="Y61" s="75">
        <f t="shared" si="15"/>
        <v>0</v>
      </c>
      <c r="Z61" s="82">
        <f t="shared" si="16"/>
        <v>0</v>
      </c>
      <c r="AA61" s="75">
        <f t="shared" si="17"/>
        <v>0</v>
      </c>
      <c r="AB61" s="75">
        <f t="shared" si="18"/>
        <v>0</v>
      </c>
      <c r="AC61" s="82">
        <f t="shared" si="19"/>
        <v>0</v>
      </c>
      <c r="AD61" s="56"/>
    </row>
    <row r="62" spans="1:30" x14ac:dyDescent="0.35">
      <c r="A62" s="70" t="str">
        <f>'Activity rawdata'!A61</f>
        <v>BH1435-1-30</v>
      </c>
      <c r="B62" s="71" t="str">
        <f>'Activity rawdata'!B61</f>
        <v>COLB</v>
      </c>
      <c r="C62" s="71" t="str">
        <f>IF('Activity rawdata'!C61="PY","Planted",IF('Activity rawdata'!C61="NY","Nat/Convert",IF('Activity rawdata'!C61="NN","Nat/Nonconvert",IF('Activity rawdata'!C61="OY","Planted"))))</f>
        <v>Planted</v>
      </c>
      <c r="D62" s="70" t="str">
        <f>'Activity rawdata'!D61</f>
        <v>STP2</v>
      </c>
      <c r="E62" s="72" t="str">
        <f>'Activity rawdata'!E61</f>
        <v>91</v>
      </c>
      <c r="F62" s="73" t="str">
        <f>'Activity rawdata'!L61</f>
        <v>NO</v>
      </c>
      <c r="G62" s="72" t="str">
        <f>'Activity rawdata'!R61</f>
        <v>2027</v>
      </c>
      <c r="H62" s="72" t="str">
        <f>IF('Activity rawdata'!P61="AHTHIN1","1st Thin",IF('Activity rawdata'!P61="AHCC","Clearcut",IF('Activity rawdata'!P61="AHTHSMZ","SMZ Thin",IF('Activity rawdata'!P61="AHTHIN2","2nd Thin",IF('Activity rawdata'!P61="AFERTE","Early Fert",IF('Activity rawdata'!P61="AFERTM","Mid Fert",IF('Activity rawdata'!P61="AFERTL","Late Fert",  IF('Activity rawdata'!P61="ASP","Site Prep", IF('Activity rawdata'!P61="APLT","Plant",  IF('Activity rawdata'!P61="ANREG","Natural Regeneration"))))))))))</f>
        <v>Site Prep</v>
      </c>
      <c r="I62" s="74">
        <f>'Activity rawdata'!O61</f>
        <v>50.29</v>
      </c>
      <c r="J62" s="75">
        <f>'Activity rawdata'!N61</f>
        <v>1</v>
      </c>
      <c r="K62" s="75">
        <f>'Activity rawdata'!AC61</f>
        <v>0</v>
      </c>
      <c r="L62" s="75">
        <f>'Activity rawdata'!AD61</f>
        <v>0</v>
      </c>
      <c r="M62" s="76" t="str">
        <f>'Activity rawdata'!AE61</f>
        <v>-</v>
      </c>
      <c r="N62" s="83">
        <f>'Activity rawdata'!T61+'Activity rawdata'!U61</f>
        <v>0</v>
      </c>
      <c r="O62" s="80">
        <f>'Activity rawdata'!V61</f>
        <v>0</v>
      </c>
      <c r="P62" s="80">
        <f>'Activity rawdata'!W61</f>
        <v>0</v>
      </c>
      <c r="Q62" s="80">
        <f>'Activity rawdata'!X61</f>
        <v>0</v>
      </c>
      <c r="R62" s="84">
        <f t="shared" si="10"/>
        <v>0</v>
      </c>
      <c r="S62" s="80">
        <f>'Activity rawdata'!Z61</f>
        <v>0</v>
      </c>
      <c r="T62" s="80">
        <f>'Activity rawdata'!AA61</f>
        <v>0</v>
      </c>
      <c r="U62" s="80">
        <f t="shared" si="11"/>
        <v>0</v>
      </c>
      <c r="V62" s="81">
        <f t="shared" si="12"/>
        <v>0</v>
      </c>
      <c r="W62" s="75">
        <f t="shared" si="13"/>
        <v>0</v>
      </c>
      <c r="X62" s="75">
        <f t="shared" si="14"/>
        <v>0</v>
      </c>
      <c r="Y62" s="75">
        <f t="shared" si="15"/>
        <v>0</v>
      </c>
      <c r="Z62" s="82">
        <f t="shared" si="16"/>
        <v>0</v>
      </c>
      <c r="AA62" s="75">
        <f t="shared" si="17"/>
        <v>0</v>
      </c>
      <c r="AB62" s="75">
        <f t="shared" si="18"/>
        <v>0</v>
      </c>
      <c r="AC62" s="82">
        <f t="shared" si="19"/>
        <v>0</v>
      </c>
      <c r="AD62" s="56"/>
    </row>
    <row r="63" spans="1:30" x14ac:dyDescent="0.35">
      <c r="A63" s="70" t="str">
        <f>'Activity rawdata'!A62</f>
        <v>BH1435-1-21</v>
      </c>
      <c r="B63" s="71" t="str">
        <f>'Activity rawdata'!B62</f>
        <v>COLB</v>
      </c>
      <c r="C63" s="71" t="str">
        <f>IF('Activity rawdata'!C62="PY","Planted",IF('Activity rawdata'!C62="NY","Nat/Convert",IF('Activity rawdata'!C62="NN","Nat/Nonconvert",IF('Activity rawdata'!C62="OY","Planted"))))</f>
        <v>Planted</v>
      </c>
      <c r="D63" s="70" t="str">
        <f>'Activity rawdata'!D62</f>
        <v>STP2</v>
      </c>
      <c r="E63" s="72" t="str">
        <f>'Activity rawdata'!E62</f>
        <v>80</v>
      </c>
      <c r="F63" s="73" t="str">
        <f>'Activity rawdata'!L62</f>
        <v>NO</v>
      </c>
      <c r="G63" s="72" t="str">
        <f>'Activity rawdata'!R62</f>
        <v>2027</v>
      </c>
      <c r="H63" s="72" t="str">
        <f>IF('Activity rawdata'!P62="AHTHIN1","1st Thin",IF('Activity rawdata'!P62="AHCC","Clearcut",IF('Activity rawdata'!P62="AHTHSMZ","SMZ Thin",IF('Activity rawdata'!P62="AHTHIN2","2nd Thin",IF('Activity rawdata'!P62="AFERTE","Early Fert",IF('Activity rawdata'!P62="AFERTM","Mid Fert",IF('Activity rawdata'!P62="AFERTL","Late Fert",  IF('Activity rawdata'!P62="ASP","Site Prep", IF('Activity rawdata'!P62="APLT","Plant",  IF('Activity rawdata'!P62="ANREG","Natural Regeneration"))))))))))</f>
        <v>Site Prep</v>
      </c>
      <c r="I63" s="74">
        <f>'Activity rawdata'!O62</f>
        <v>31.89</v>
      </c>
      <c r="J63" s="75">
        <f>'Activity rawdata'!N62</f>
        <v>1</v>
      </c>
      <c r="K63" s="75">
        <f>'Activity rawdata'!AC62</f>
        <v>0</v>
      </c>
      <c r="L63" s="75">
        <f>'Activity rawdata'!AD62</f>
        <v>0</v>
      </c>
      <c r="M63" s="76" t="str">
        <f>'Activity rawdata'!AE62</f>
        <v>-</v>
      </c>
      <c r="N63" s="83">
        <f>'Activity rawdata'!T62+'Activity rawdata'!U62</f>
        <v>0</v>
      </c>
      <c r="O63" s="80">
        <f>'Activity rawdata'!V62</f>
        <v>0</v>
      </c>
      <c r="P63" s="80">
        <f>'Activity rawdata'!W62</f>
        <v>0</v>
      </c>
      <c r="Q63" s="80">
        <f>'Activity rawdata'!X62</f>
        <v>0</v>
      </c>
      <c r="R63" s="84">
        <f t="shared" si="10"/>
        <v>0</v>
      </c>
      <c r="S63" s="80">
        <f>'Activity rawdata'!Z62</f>
        <v>0</v>
      </c>
      <c r="T63" s="80">
        <f>'Activity rawdata'!AA62</f>
        <v>0</v>
      </c>
      <c r="U63" s="80">
        <f t="shared" si="11"/>
        <v>0</v>
      </c>
      <c r="V63" s="81">
        <f t="shared" si="12"/>
        <v>0</v>
      </c>
      <c r="W63" s="75">
        <f t="shared" si="13"/>
        <v>0</v>
      </c>
      <c r="X63" s="75">
        <f t="shared" si="14"/>
        <v>0</v>
      </c>
      <c r="Y63" s="75">
        <f t="shared" si="15"/>
        <v>0</v>
      </c>
      <c r="Z63" s="82">
        <f t="shared" si="16"/>
        <v>0</v>
      </c>
      <c r="AA63" s="75">
        <f t="shared" si="17"/>
        <v>0</v>
      </c>
      <c r="AB63" s="75">
        <f t="shared" si="18"/>
        <v>0</v>
      </c>
      <c r="AC63" s="82">
        <f t="shared" si="19"/>
        <v>0</v>
      </c>
      <c r="AD63" s="56"/>
    </row>
    <row r="64" spans="1:30" x14ac:dyDescent="0.35">
      <c r="A64" s="70" t="str">
        <f>'Activity rawdata'!A63</f>
        <v>BH1435-1-20</v>
      </c>
      <c r="B64" s="71" t="str">
        <f>'Activity rawdata'!B63</f>
        <v>COLB</v>
      </c>
      <c r="C64" s="71" t="str">
        <f>IF('Activity rawdata'!C63="PY","Planted",IF('Activity rawdata'!C63="NY","Nat/Convert",IF('Activity rawdata'!C63="NN","Nat/Nonconvert",IF('Activity rawdata'!C63="OY","Planted"))))</f>
        <v>Planted</v>
      </c>
      <c r="D64" s="70" t="str">
        <f>'Activity rawdata'!D63</f>
        <v>STP2</v>
      </c>
      <c r="E64" s="72" t="str">
        <f>'Activity rawdata'!E63</f>
        <v>90</v>
      </c>
      <c r="F64" s="73" t="str">
        <f>'Activity rawdata'!L63</f>
        <v>NO</v>
      </c>
      <c r="G64" s="72" t="str">
        <f>'Activity rawdata'!R63</f>
        <v>2027</v>
      </c>
      <c r="H64" s="72" t="str">
        <f>IF('Activity rawdata'!P63="AHTHIN1","1st Thin",IF('Activity rawdata'!P63="AHCC","Clearcut",IF('Activity rawdata'!P63="AHTHSMZ","SMZ Thin",IF('Activity rawdata'!P63="AHTHIN2","2nd Thin",IF('Activity rawdata'!P63="AFERTE","Early Fert",IF('Activity rawdata'!P63="AFERTM","Mid Fert",IF('Activity rawdata'!P63="AFERTL","Late Fert",  IF('Activity rawdata'!P63="ASP","Site Prep", IF('Activity rawdata'!P63="APLT","Plant",  IF('Activity rawdata'!P63="ANREG","Natural Regeneration"))))))))))</f>
        <v>Site Prep</v>
      </c>
      <c r="I64" s="74">
        <f>'Activity rawdata'!O63</f>
        <v>2.37</v>
      </c>
      <c r="J64" s="75">
        <f>'Activity rawdata'!N63</f>
        <v>1</v>
      </c>
      <c r="K64" s="75">
        <f>'Activity rawdata'!AC63</f>
        <v>0</v>
      </c>
      <c r="L64" s="75">
        <f>'Activity rawdata'!AD63</f>
        <v>0</v>
      </c>
      <c r="M64" s="76" t="str">
        <f>'Activity rawdata'!AE63</f>
        <v>-</v>
      </c>
      <c r="N64" s="83">
        <f>'Activity rawdata'!T63+'Activity rawdata'!U63</f>
        <v>0</v>
      </c>
      <c r="O64" s="80">
        <f>'Activity rawdata'!V63</f>
        <v>0</v>
      </c>
      <c r="P64" s="80">
        <f>'Activity rawdata'!W63</f>
        <v>0</v>
      </c>
      <c r="Q64" s="80">
        <f>'Activity rawdata'!X63</f>
        <v>0</v>
      </c>
      <c r="R64" s="84">
        <f t="shared" si="10"/>
        <v>0</v>
      </c>
      <c r="S64" s="80">
        <f>'Activity rawdata'!Z63</f>
        <v>0</v>
      </c>
      <c r="T64" s="80">
        <f>'Activity rawdata'!AA63</f>
        <v>0</v>
      </c>
      <c r="U64" s="80">
        <f t="shared" si="11"/>
        <v>0</v>
      </c>
      <c r="V64" s="81">
        <f t="shared" si="12"/>
        <v>0</v>
      </c>
      <c r="W64" s="75">
        <f t="shared" si="13"/>
        <v>0</v>
      </c>
      <c r="X64" s="75">
        <f t="shared" si="14"/>
        <v>0</v>
      </c>
      <c r="Y64" s="75">
        <f t="shared" si="15"/>
        <v>0</v>
      </c>
      <c r="Z64" s="82">
        <f t="shared" si="16"/>
        <v>0</v>
      </c>
      <c r="AA64" s="75">
        <f t="shared" si="17"/>
        <v>0</v>
      </c>
      <c r="AB64" s="75">
        <f t="shared" si="18"/>
        <v>0</v>
      </c>
      <c r="AC64" s="82">
        <f t="shared" si="19"/>
        <v>0</v>
      </c>
      <c r="AD64" s="56"/>
    </row>
    <row r="65" spans="1:30" x14ac:dyDescent="0.35">
      <c r="A65" s="70" t="str">
        <f>'Activity rawdata'!A64</f>
        <v>BH1429-1-16</v>
      </c>
      <c r="B65" s="71" t="str">
        <f>'Activity rawdata'!B64</f>
        <v>CSLL</v>
      </c>
      <c r="C65" s="71" t="str">
        <f>IF('Activity rawdata'!C64="PY","Planted",IF('Activity rawdata'!C64="NY","Nat/Convert",IF('Activity rawdata'!C64="NN","Nat/Nonconvert",IF('Activity rawdata'!C64="OY","Planted"))))</f>
        <v>Planted</v>
      </c>
      <c r="D65" s="70" t="str">
        <f>'Activity rawdata'!D64</f>
        <v>STP2</v>
      </c>
      <c r="E65" s="72" t="str">
        <f>'Activity rawdata'!E64</f>
        <v>71</v>
      </c>
      <c r="F65" s="73" t="str">
        <f>'Activity rawdata'!L64</f>
        <v>NO</v>
      </c>
      <c r="G65" s="72" t="str">
        <f>'Activity rawdata'!R64</f>
        <v>2027</v>
      </c>
      <c r="H65" s="72" t="str">
        <f>IF('Activity rawdata'!P64="AHTHIN1","1st Thin",IF('Activity rawdata'!P64="AHCC","Clearcut",IF('Activity rawdata'!P64="AHTHSMZ","SMZ Thin",IF('Activity rawdata'!P64="AHTHIN2","2nd Thin",IF('Activity rawdata'!P64="AFERTE","Early Fert",IF('Activity rawdata'!P64="AFERTM","Mid Fert",IF('Activity rawdata'!P64="AFERTL","Late Fert",  IF('Activity rawdata'!P64="ASP","Site Prep", IF('Activity rawdata'!P64="APLT","Plant",  IF('Activity rawdata'!P64="ANREG","Natural Regeneration"))))))))))</f>
        <v>Plant</v>
      </c>
      <c r="I65" s="74">
        <f>'Activity rawdata'!O64</f>
        <v>4.01</v>
      </c>
      <c r="J65" s="75">
        <f>'Activity rawdata'!N64</f>
        <v>1</v>
      </c>
      <c r="K65" s="75">
        <f>'Activity rawdata'!AC64</f>
        <v>0</v>
      </c>
      <c r="L65" s="75">
        <f>'Activity rawdata'!AD64</f>
        <v>0</v>
      </c>
      <c r="M65" s="76" t="str">
        <f>'Activity rawdata'!AE64</f>
        <v>-</v>
      </c>
      <c r="N65" s="83">
        <f>'Activity rawdata'!T64+'Activity rawdata'!U64</f>
        <v>0</v>
      </c>
      <c r="O65" s="80">
        <f>'Activity rawdata'!V64</f>
        <v>0</v>
      </c>
      <c r="P65" s="80">
        <f>'Activity rawdata'!W64</f>
        <v>0</v>
      </c>
      <c r="Q65" s="80">
        <f>'Activity rawdata'!X64</f>
        <v>0</v>
      </c>
      <c r="R65" s="84">
        <f t="shared" si="10"/>
        <v>0</v>
      </c>
      <c r="S65" s="80">
        <f>'Activity rawdata'!Z64</f>
        <v>0</v>
      </c>
      <c r="T65" s="80">
        <f>'Activity rawdata'!AA64</f>
        <v>0</v>
      </c>
      <c r="U65" s="80">
        <f t="shared" si="11"/>
        <v>0</v>
      </c>
      <c r="V65" s="81">
        <f t="shared" si="12"/>
        <v>0</v>
      </c>
      <c r="W65" s="75">
        <f t="shared" si="13"/>
        <v>0</v>
      </c>
      <c r="X65" s="75">
        <f t="shared" si="14"/>
        <v>0</v>
      </c>
      <c r="Y65" s="75">
        <f t="shared" si="15"/>
        <v>0</v>
      </c>
      <c r="Z65" s="82">
        <f t="shared" si="16"/>
        <v>0</v>
      </c>
      <c r="AA65" s="75">
        <f t="shared" si="17"/>
        <v>0</v>
      </c>
      <c r="AB65" s="75">
        <f t="shared" si="18"/>
        <v>0</v>
      </c>
      <c r="AC65" s="82">
        <f t="shared" si="19"/>
        <v>0</v>
      </c>
      <c r="AD65" s="56"/>
    </row>
    <row r="66" spans="1:30" x14ac:dyDescent="0.35">
      <c r="A66" s="70" t="str">
        <f>'Activity rawdata'!A65</f>
        <v>BH1429-1-365</v>
      </c>
      <c r="B66" s="71" t="str">
        <f>'Activity rawdata'!B65</f>
        <v>CSLL</v>
      </c>
      <c r="C66" s="71" t="str">
        <f>IF('Activity rawdata'!C65="PY","Planted",IF('Activity rawdata'!C65="NY","Nat/Convert",IF('Activity rawdata'!C65="NN","Nat/Nonconvert",IF('Activity rawdata'!C65="OY","Planted"))))</f>
        <v>Planted</v>
      </c>
      <c r="D66" s="70" t="str">
        <f>'Activity rawdata'!D65</f>
        <v>STP2</v>
      </c>
      <c r="E66" s="72" t="str">
        <f>'Activity rawdata'!E65</f>
        <v>77</v>
      </c>
      <c r="F66" s="73" t="str">
        <f>'Activity rawdata'!L65</f>
        <v>NO</v>
      </c>
      <c r="G66" s="72" t="str">
        <f>'Activity rawdata'!R65</f>
        <v>2027</v>
      </c>
      <c r="H66" s="72" t="str">
        <f>IF('Activity rawdata'!P65="AHTHIN1","1st Thin",IF('Activity rawdata'!P65="AHCC","Clearcut",IF('Activity rawdata'!P65="AHTHSMZ","SMZ Thin",IF('Activity rawdata'!P65="AHTHIN2","2nd Thin",IF('Activity rawdata'!P65="AFERTE","Early Fert",IF('Activity rawdata'!P65="AFERTM","Mid Fert",IF('Activity rawdata'!P65="AFERTL","Late Fert",  IF('Activity rawdata'!P65="ASP","Site Prep", IF('Activity rawdata'!P65="APLT","Plant",  IF('Activity rawdata'!P65="ANREG","Natural Regeneration"))))))))))</f>
        <v>Plant</v>
      </c>
      <c r="I66" s="74">
        <f>'Activity rawdata'!O65</f>
        <v>18.649999999999999</v>
      </c>
      <c r="J66" s="75">
        <f>'Activity rawdata'!N65</f>
        <v>1</v>
      </c>
      <c r="K66" s="75">
        <f>'Activity rawdata'!AC65</f>
        <v>0</v>
      </c>
      <c r="L66" s="75">
        <f>'Activity rawdata'!AD65</f>
        <v>0</v>
      </c>
      <c r="M66" s="76" t="str">
        <f>'Activity rawdata'!AE65</f>
        <v>-</v>
      </c>
      <c r="N66" s="83">
        <f>'Activity rawdata'!T65+'Activity rawdata'!U65</f>
        <v>0</v>
      </c>
      <c r="O66" s="80">
        <f>'Activity rawdata'!V65</f>
        <v>0</v>
      </c>
      <c r="P66" s="80">
        <f>'Activity rawdata'!W65</f>
        <v>0</v>
      </c>
      <c r="Q66" s="80">
        <f>'Activity rawdata'!X65</f>
        <v>0</v>
      </c>
      <c r="R66" s="84">
        <f t="shared" si="10"/>
        <v>0</v>
      </c>
      <c r="S66" s="80">
        <f>'Activity rawdata'!Z65</f>
        <v>0</v>
      </c>
      <c r="T66" s="80">
        <f>'Activity rawdata'!AA65</f>
        <v>0</v>
      </c>
      <c r="U66" s="80">
        <f t="shared" si="11"/>
        <v>0</v>
      </c>
      <c r="V66" s="81">
        <f t="shared" si="12"/>
        <v>0</v>
      </c>
      <c r="W66" s="75">
        <f t="shared" si="13"/>
        <v>0</v>
      </c>
      <c r="X66" s="75">
        <f t="shared" si="14"/>
        <v>0</v>
      </c>
      <c r="Y66" s="75">
        <f t="shared" si="15"/>
        <v>0</v>
      </c>
      <c r="Z66" s="82">
        <f t="shared" si="16"/>
        <v>0</v>
      </c>
      <c r="AA66" s="75">
        <f t="shared" si="17"/>
        <v>0</v>
      </c>
      <c r="AB66" s="75">
        <f t="shared" si="18"/>
        <v>0</v>
      </c>
      <c r="AC66" s="82">
        <f t="shared" si="19"/>
        <v>0</v>
      </c>
      <c r="AD66" s="56"/>
    </row>
    <row r="67" spans="1:30" x14ac:dyDescent="0.35">
      <c r="A67" s="70" t="str">
        <f>'Activity rawdata'!A66</f>
        <v>BH1429-1-41</v>
      </c>
      <c r="B67" s="71" t="str">
        <f>'Activity rawdata'!B66</f>
        <v>CSLL</v>
      </c>
      <c r="C67" s="71" t="str">
        <f>IF('Activity rawdata'!C66="PY","Planted",IF('Activity rawdata'!C66="NY","Nat/Convert",IF('Activity rawdata'!C66="NN","Nat/Nonconvert",IF('Activity rawdata'!C66="OY","Planted"))))</f>
        <v>Planted</v>
      </c>
      <c r="D67" s="70" t="str">
        <f>'Activity rawdata'!D66</f>
        <v>STP2</v>
      </c>
      <c r="E67" s="72" t="str">
        <f>'Activity rawdata'!E66</f>
        <v>77</v>
      </c>
      <c r="F67" s="73" t="str">
        <f>'Activity rawdata'!L66</f>
        <v>NO</v>
      </c>
      <c r="G67" s="72" t="str">
        <f>'Activity rawdata'!R66</f>
        <v>2027</v>
      </c>
      <c r="H67" s="72" t="str">
        <f>IF('Activity rawdata'!P66="AHTHIN1","1st Thin",IF('Activity rawdata'!P66="AHCC","Clearcut",IF('Activity rawdata'!P66="AHTHSMZ","SMZ Thin",IF('Activity rawdata'!P66="AHTHIN2","2nd Thin",IF('Activity rawdata'!P66="AFERTE","Early Fert",IF('Activity rawdata'!P66="AFERTM","Mid Fert",IF('Activity rawdata'!P66="AFERTL","Late Fert",  IF('Activity rawdata'!P66="ASP","Site Prep", IF('Activity rawdata'!P66="APLT","Plant",  IF('Activity rawdata'!P66="ANREG","Natural Regeneration"))))))))))</f>
        <v>Plant</v>
      </c>
      <c r="I67" s="74">
        <f>'Activity rawdata'!O66</f>
        <v>11.92</v>
      </c>
      <c r="J67" s="75">
        <f>'Activity rawdata'!N66</f>
        <v>1</v>
      </c>
      <c r="K67" s="75">
        <f>'Activity rawdata'!AC66</f>
        <v>0</v>
      </c>
      <c r="L67" s="75">
        <f>'Activity rawdata'!AD66</f>
        <v>0</v>
      </c>
      <c r="M67" s="76" t="str">
        <f>'Activity rawdata'!AE66</f>
        <v>-</v>
      </c>
      <c r="N67" s="83">
        <f>'Activity rawdata'!T66+'Activity rawdata'!U66</f>
        <v>0</v>
      </c>
      <c r="O67" s="80">
        <f>'Activity rawdata'!V66</f>
        <v>0</v>
      </c>
      <c r="P67" s="80">
        <f>'Activity rawdata'!W66</f>
        <v>0</v>
      </c>
      <c r="Q67" s="80">
        <f>'Activity rawdata'!X66</f>
        <v>0</v>
      </c>
      <c r="R67" s="84">
        <f t="shared" si="10"/>
        <v>0</v>
      </c>
      <c r="S67" s="80">
        <f>'Activity rawdata'!Z66</f>
        <v>0</v>
      </c>
      <c r="T67" s="80">
        <f>'Activity rawdata'!AA66</f>
        <v>0</v>
      </c>
      <c r="U67" s="80">
        <f t="shared" si="11"/>
        <v>0</v>
      </c>
      <c r="V67" s="81">
        <f t="shared" si="12"/>
        <v>0</v>
      </c>
      <c r="W67" s="75">
        <f t="shared" si="13"/>
        <v>0</v>
      </c>
      <c r="X67" s="75">
        <f t="shared" si="14"/>
        <v>0</v>
      </c>
      <c r="Y67" s="75">
        <f t="shared" si="15"/>
        <v>0</v>
      </c>
      <c r="Z67" s="82">
        <f t="shared" si="16"/>
        <v>0</v>
      </c>
      <c r="AA67" s="75">
        <f t="shared" si="17"/>
        <v>0</v>
      </c>
      <c r="AB67" s="75">
        <f t="shared" si="18"/>
        <v>0</v>
      </c>
      <c r="AC67" s="82">
        <f t="shared" si="19"/>
        <v>0</v>
      </c>
      <c r="AD67" s="56"/>
    </row>
    <row r="68" spans="1:30" x14ac:dyDescent="0.35">
      <c r="A68" s="70" t="str">
        <f>'Activity rawdata'!A67</f>
        <v>BH2046-1-398</v>
      </c>
      <c r="B68" s="71" t="str">
        <f>'Activity rawdata'!B67</f>
        <v>CSLL</v>
      </c>
      <c r="C68" s="71" t="str">
        <f>IF('Activity rawdata'!C67="PY","Planted",IF('Activity rawdata'!C67="NY","Nat/Convert",IF('Activity rawdata'!C67="NN","Nat/Nonconvert",IF('Activity rawdata'!C67="OY","Planted"))))</f>
        <v>Planted</v>
      </c>
      <c r="D68" s="70" t="str">
        <f>'Activity rawdata'!D67</f>
        <v>STP2</v>
      </c>
      <c r="E68" s="72" t="str">
        <f>'Activity rawdata'!E67</f>
        <v>63</v>
      </c>
      <c r="F68" s="73" t="str">
        <f>'Activity rawdata'!L67</f>
        <v>NO</v>
      </c>
      <c r="G68" s="72" t="str">
        <f>'Activity rawdata'!R67</f>
        <v>2027</v>
      </c>
      <c r="H68" s="72" t="str">
        <f>IF('Activity rawdata'!P67="AHTHIN1","1st Thin",IF('Activity rawdata'!P67="AHCC","Clearcut",IF('Activity rawdata'!P67="AHTHSMZ","SMZ Thin",IF('Activity rawdata'!P67="AHTHIN2","2nd Thin",IF('Activity rawdata'!P67="AFERTE","Early Fert",IF('Activity rawdata'!P67="AFERTM","Mid Fert",IF('Activity rawdata'!P67="AFERTL","Late Fert",  IF('Activity rawdata'!P67="ASP","Site Prep", IF('Activity rawdata'!P67="APLT","Plant",  IF('Activity rawdata'!P67="ANREG","Natural Regeneration"))))))))))</f>
        <v>Plant</v>
      </c>
      <c r="I68" s="74">
        <f>'Activity rawdata'!O67</f>
        <v>24.3</v>
      </c>
      <c r="J68" s="75">
        <f>'Activity rawdata'!N67</f>
        <v>1</v>
      </c>
      <c r="K68" s="75">
        <f>'Activity rawdata'!AC67</f>
        <v>0</v>
      </c>
      <c r="L68" s="75">
        <f>'Activity rawdata'!AD67</f>
        <v>0</v>
      </c>
      <c r="M68" s="76" t="str">
        <f>'Activity rawdata'!AE67</f>
        <v>-</v>
      </c>
      <c r="N68" s="83">
        <f>'Activity rawdata'!T67+'Activity rawdata'!U67</f>
        <v>0</v>
      </c>
      <c r="O68" s="80">
        <f>'Activity rawdata'!V67</f>
        <v>0</v>
      </c>
      <c r="P68" s="80">
        <f>'Activity rawdata'!W67</f>
        <v>0</v>
      </c>
      <c r="Q68" s="80">
        <f>'Activity rawdata'!X67</f>
        <v>0</v>
      </c>
      <c r="R68" s="84">
        <f t="shared" si="10"/>
        <v>0</v>
      </c>
      <c r="S68" s="80">
        <f>'Activity rawdata'!Z67</f>
        <v>0</v>
      </c>
      <c r="T68" s="80">
        <f>'Activity rawdata'!AA67</f>
        <v>0</v>
      </c>
      <c r="U68" s="80">
        <f t="shared" si="11"/>
        <v>0</v>
      </c>
      <c r="V68" s="81">
        <f t="shared" si="12"/>
        <v>0</v>
      </c>
      <c r="W68" s="75">
        <f t="shared" si="13"/>
        <v>0</v>
      </c>
      <c r="X68" s="75">
        <f t="shared" si="14"/>
        <v>0</v>
      </c>
      <c r="Y68" s="75">
        <f t="shared" si="15"/>
        <v>0</v>
      </c>
      <c r="Z68" s="82">
        <f t="shared" si="16"/>
        <v>0</v>
      </c>
      <c r="AA68" s="75">
        <f t="shared" si="17"/>
        <v>0</v>
      </c>
      <c r="AB68" s="75">
        <f t="shared" si="18"/>
        <v>0</v>
      </c>
      <c r="AC68" s="82">
        <f t="shared" si="19"/>
        <v>0</v>
      </c>
      <c r="AD68" s="56"/>
    </row>
    <row r="69" spans="1:30" x14ac:dyDescent="0.35">
      <c r="A69" s="70" t="str">
        <f>'Activity rawdata'!A68</f>
        <v>BH2047-1-395</v>
      </c>
      <c r="B69" s="71" t="str">
        <f>'Activity rawdata'!B68</f>
        <v>CSLL</v>
      </c>
      <c r="C69" s="71" t="str">
        <f>IF('Activity rawdata'!C68="PY","Planted",IF('Activity rawdata'!C68="NY","Nat/Convert",IF('Activity rawdata'!C68="NN","Nat/Nonconvert",IF('Activity rawdata'!C68="OY","Planted"))))</f>
        <v>Planted</v>
      </c>
      <c r="D69" s="70" t="str">
        <f>'Activity rawdata'!D68</f>
        <v>STP2</v>
      </c>
      <c r="E69" s="72" t="str">
        <f>'Activity rawdata'!E68</f>
        <v>83</v>
      </c>
      <c r="F69" s="73" t="str">
        <f>'Activity rawdata'!L68</f>
        <v>NO</v>
      </c>
      <c r="G69" s="72" t="str">
        <f>'Activity rawdata'!R68</f>
        <v>2027</v>
      </c>
      <c r="H69" s="72" t="str">
        <f>IF('Activity rawdata'!P68="AHTHIN1","1st Thin",IF('Activity rawdata'!P68="AHCC","Clearcut",IF('Activity rawdata'!P68="AHTHSMZ","SMZ Thin",IF('Activity rawdata'!P68="AHTHIN2","2nd Thin",IF('Activity rawdata'!P68="AFERTE","Early Fert",IF('Activity rawdata'!P68="AFERTM","Mid Fert",IF('Activity rawdata'!P68="AFERTL","Late Fert",  IF('Activity rawdata'!P68="ASP","Site Prep", IF('Activity rawdata'!P68="APLT","Plant",  IF('Activity rawdata'!P68="ANREG","Natural Regeneration"))))))))))</f>
        <v>Plant</v>
      </c>
      <c r="I69" s="74">
        <f>'Activity rawdata'!O68</f>
        <v>64.489999999999995</v>
      </c>
      <c r="J69" s="75">
        <f>'Activity rawdata'!N68</f>
        <v>1</v>
      </c>
      <c r="K69" s="75">
        <f>'Activity rawdata'!AC68</f>
        <v>0</v>
      </c>
      <c r="L69" s="75">
        <f>'Activity rawdata'!AD68</f>
        <v>0</v>
      </c>
      <c r="M69" s="76" t="str">
        <f>'Activity rawdata'!AE68</f>
        <v>-</v>
      </c>
      <c r="N69" s="83">
        <f>'Activity rawdata'!T68+'Activity rawdata'!U68</f>
        <v>0</v>
      </c>
      <c r="O69" s="80">
        <f>'Activity rawdata'!V68</f>
        <v>0</v>
      </c>
      <c r="P69" s="80">
        <f>'Activity rawdata'!W68</f>
        <v>0</v>
      </c>
      <c r="Q69" s="80">
        <f>'Activity rawdata'!X68</f>
        <v>0</v>
      </c>
      <c r="R69" s="84">
        <f t="shared" si="10"/>
        <v>0</v>
      </c>
      <c r="S69" s="80">
        <f>'Activity rawdata'!Z68</f>
        <v>0</v>
      </c>
      <c r="T69" s="80">
        <f>'Activity rawdata'!AA68</f>
        <v>0</v>
      </c>
      <c r="U69" s="80">
        <f t="shared" si="11"/>
        <v>0</v>
      </c>
      <c r="V69" s="81">
        <f t="shared" si="12"/>
        <v>0</v>
      </c>
      <c r="W69" s="75">
        <f t="shared" si="13"/>
        <v>0</v>
      </c>
      <c r="X69" s="75">
        <f t="shared" si="14"/>
        <v>0</v>
      </c>
      <c r="Y69" s="75">
        <f t="shared" si="15"/>
        <v>0</v>
      </c>
      <c r="Z69" s="82">
        <f t="shared" si="16"/>
        <v>0</v>
      </c>
      <c r="AA69" s="75">
        <f t="shared" si="17"/>
        <v>0</v>
      </c>
      <c r="AB69" s="75">
        <f t="shared" si="18"/>
        <v>0</v>
      </c>
      <c r="AC69" s="82">
        <f t="shared" si="19"/>
        <v>0</v>
      </c>
      <c r="AD69" s="56"/>
    </row>
    <row r="70" spans="1:30" x14ac:dyDescent="0.35">
      <c r="A70" s="70" t="str">
        <f>'Activity rawdata'!A69</f>
        <v>BH5186-1-397</v>
      </c>
      <c r="B70" s="71" t="str">
        <f>'Activity rawdata'!B69</f>
        <v>CSLL</v>
      </c>
      <c r="C70" s="71" t="str">
        <f>IF('Activity rawdata'!C69="PY","Planted",IF('Activity rawdata'!C69="NY","Nat/Convert",IF('Activity rawdata'!C69="NN","Nat/Nonconvert",IF('Activity rawdata'!C69="OY","Planted"))))</f>
        <v>Planted</v>
      </c>
      <c r="D70" s="70" t="str">
        <f>'Activity rawdata'!D69</f>
        <v>STP2</v>
      </c>
      <c r="E70" s="72" t="str">
        <f>'Activity rawdata'!E69</f>
        <v>90</v>
      </c>
      <c r="F70" s="73" t="str">
        <f>'Activity rawdata'!L69</f>
        <v>NO</v>
      </c>
      <c r="G70" s="72" t="str">
        <f>'Activity rawdata'!R69</f>
        <v>2027</v>
      </c>
      <c r="H70" s="72" t="str">
        <f>IF('Activity rawdata'!P69="AHTHIN1","1st Thin",IF('Activity rawdata'!P69="AHCC","Clearcut",IF('Activity rawdata'!P69="AHTHSMZ","SMZ Thin",IF('Activity rawdata'!P69="AHTHIN2","2nd Thin",IF('Activity rawdata'!P69="AFERTE","Early Fert",IF('Activity rawdata'!P69="AFERTM","Mid Fert",IF('Activity rawdata'!P69="AFERTL","Late Fert",  IF('Activity rawdata'!P69="ASP","Site Prep", IF('Activity rawdata'!P69="APLT","Plant",  IF('Activity rawdata'!P69="ANREG","Natural Regeneration"))))))))))</f>
        <v>Plant</v>
      </c>
      <c r="I70" s="74">
        <f>'Activity rawdata'!O69</f>
        <v>55.21</v>
      </c>
      <c r="J70" s="75">
        <f>'Activity rawdata'!N69</f>
        <v>1</v>
      </c>
      <c r="K70" s="75">
        <f>'Activity rawdata'!AC69</f>
        <v>0</v>
      </c>
      <c r="L70" s="75">
        <f>'Activity rawdata'!AD69</f>
        <v>0</v>
      </c>
      <c r="M70" s="76" t="str">
        <f>'Activity rawdata'!AE69</f>
        <v>-</v>
      </c>
      <c r="N70" s="83">
        <f>'Activity rawdata'!T69+'Activity rawdata'!U69</f>
        <v>0</v>
      </c>
      <c r="O70" s="80">
        <f>'Activity rawdata'!V69</f>
        <v>0</v>
      </c>
      <c r="P70" s="80">
        <f>'Activity rawdata'!W69</f>
        <v>0</v>
      </c>
      <c r="Q70" s="80">
        <f>'Activity rawdata'!X69</f>
        <v>0</v>
      </c>
      <c r="R70" s="84">
        <f t="shared" si="10"/>
        <v>0</v>
      </c>
      <c r="S70" s="80">
        <f>'Activity rawdata'!Z69</f>
        <v>0</v>
      </c>
      <c r="T70" s="80">
        <f>'Activity rawdata'!AA69</f>
        <v>0</v>
      </c>
      <c r="U70" s="80">
        <f t="shared" si="11"/>
        <v>0</v>
      </c>
      <c r="V70" s="81">
        <f t="shared" si="12"/>
        <v>0</v>
      </c>
      <c r="W70" s="75">
        <f t="shared" si="13"/>
        <v>0</v>
      </c>
      <c r="X70" s="75">
        <f t="shared" si="14"/>
        <v>0</v>
      </c>
      <c r="Y70" s="75">
        <f t="shared" si="15"/>
        <v>0</v>
      </c>
      <c r="Z70" s="82">
        <f t="shared" si="16"/>
        <v>0</v>
      </c>
      <c r="AA70" s="75">
        <f t="shared" si="17"/>
        <v>0</v>
      </c>
      <c r="AB70" s="75">
        <f t="shared" si="18"/>
        <v>0</v>
      </c>
      <c r="AC70" s="82">
        <f t="shared" si="19"/>
        <v>0</v>
      </c>
      <c r="AD70" s="56"/>
    </row>
    <row r="71" spans="1:30" x14ac:dyDescent="0.35">
      <c r="A71" s="70" t="str">
        <f>'Activity rawdata'!A70</f>
        <v>BH6125-1-394</v>
      </c>
      <c r="B71" s="71" t="str">
        <f>'Activity rawdata'!B70</f>
        <v>CSLL</v>
      </c>
      <c r="C71" s="71" t="str">
        <f>IF('Activity rawdata'!C70="PY","Planted",IF('Activity rawdata'!C70="NY","Nat/Convert",IF('Activity rawdata'!C70="NN","Nat/Nonconvert",IF('Activity rawdata'!C70="OY","Planted"))))</f>
        <v>Planted</v>
      </c>
      <c r="D71" s="70" t="str">
        <f>'Activity rawdata'!D70</f>
        <v>STP2</v>
      </c>
      <c r="E71" s="72" t="str">
        <f>'Activity rawdata'!E70</f>
        <v>71</v>
      </c>
      <c r="F71" s="73" t="str">
        <f>'Activity rawdata'!L70</f>
        <v>NO</v>
      </c>
      <c r="G71" s="72" t="str">
        <f>'Activity rawdata'!R70</f>
        <v>2027</v>
      </c>
      <c r="H71" s="72" t="str">
        <f>IF('Activity rawdata'!P70="AHTHIN1","1st Thin",IF('Activity rawdata'!P70="AHCC","Clearcut",IF('Activity rawdata'!P70="AHTHSMZ","SMZ Thin",IF('Activity rawdata'!P70="AHTHIN2","2nd Thin",IF('Activity rawdata'!P70="AFERTE","Early Fert",IF('Activity rawdata'!P70="AFERTM","Mid Fert",IF('Activity rawdata'!P70="AFERTL","Late Fert",  IF('Activity rawdata'!P70="ASP","Site Prep", IF('Activity rawdata'!P70="APLT","Plant",  IF('Activity rawdata'!P70="ANREG","Natural Regeneration"))))))))))</f>
        <v>Plant</v>
      </c>
      <c r="I71" s="74">
        <f>'Activity rawdata'!O70</f>
        <v>23.1</v>
      </c>
      <c r="J71" s="75">
        <f>'Activity rawdata'!N70</f>
        <v>1</v>
      </c>
      <c r="K71" s="75">
        <f>'Activity rawdata'!AC70</f>
        <v>0</v>
      </c>
      <c r="L71" s="75">
        <f>'Activity rawdata'!AD70</f>
        <v>0</v>
      </c>
      <c r="M71" s="76" t="str">
        <f>'Activity rawdata'!AE70</f>
        <v>-</v>
      </c>
      <c r="N71" s="83">
        <f>'Activity rawdata'!T70+'Activity rawdata'!U70</f>
        <v>0</v>
      </c>
      <c r="O71" s="80">
        <f>'Activity rawdata'!V70</f>
        <v>0</v>
      </c>
      <c r="P71" s="80">
        <f>'Activity rawdata'!W70</f>
        <v>0</v>
      </c>
      <c r="Q71" s="80">
        <f>'Activity rawdata'!X70</f>
        <v>0</v>
      </c>
      <c r="R71" s="84">
        <f t="shared" si="10"/>
        <v>0</v>
      </c>
      <c r="S71" s="80">
        <f>'Activity rawdata'!Z70</f>
        <v>0</v>
      </c>
      <c r="T71" s="80">
        <f>'Activity rawdata'!AA70</f>
        <v>0</v>
      </c>
      <c r="U71" s="80">
        <f t="shared" si="11"/>
        <v>0</v>
      </c>
      <c r="V71" s="81">
        <f t="shared" si="12"/>
        <v>0</v>
      </c>
      <c r="W71" s="75">
        <f t="shared" si="13"/>
        <v>0</v>
      </c>
      <c r="X71" s="75">
        <f t="shared" si="14"/>
        <v>0</v>
      </c>
      <c r="Y71" s="75">
        <f t="shared" si="15"/>
        <v>0</v>
      </c>
      <c r="Z71" s="82">
        <f t="shared" si="16"/>
        <v>0</v>
      </c>
      <c r="AA71" s="75">
        <f t="shared" si="17"/>
        <v>0</v>
      </c>
      <c r="AB71" s="75">
        <f t="shared" si="18"/>
        <v>0</v>
      </c>
      <c r="AC71" s="82">
        <f t="shared" si="19"/>
        <v>0</v>
      </c>
      <c r="AD71" s="56"/>
    </row>
    <row r="72" spans="1:30" x14ac:dyDescent="0.35">
      <c r="A72" s="70" t="str">
        <f>'Activity rawdata'!A71</f>
        <v>BH6125-1-399</v>
      </c>
      <c r="B72" s="71" t="str">
        <f>'Activity rawdata'!B71</f>
        <v>CSLL</v>
      </c>
      <c r="C72" s="71" t="str">
        <f>IF('Activity rawdata'!C71="PY","Planted",IF('Activity rawdata'!C71="NY","Nat/Convert",IF('Activity rawdata'!C71="NN","Nat/Nonconvert",IF('Activity rawdata'!C71="OY","Planted"))))</f>
        <v>Planted</v>
      </c>
      <c r="D72" s="70" t="str">
        <f>'Activity rawdata'!D71</f>
        <v>STP2</v>
      </c>
      <c r="E72" s="72" t="str">
        <f>'Activity rawdata'!E71</f>
        <v>76</v>
      </c>
      <c r="F72" s="73" t="str">
        <f>'Activity rawdata'!L71</f>
        <v>NO</v>
      </c>
      <c r="G72" s="72" t="str">
        <f>'Activity rawdata'!R71</f>
        <v>2027</v>
      </c>
      <c r="H72" s="72" t="str">
        <f>IF('Activity rawdata'!P71="AHTHIN1","1st Thin",IF('Activity rawdata'!P71="AHCC","Clearcut",IF('Activity rawdata'!P71="AHTHSMZ","SMZ Thin",IF('Activity rawdata'!P71="AHTHIN2","2nd Thin",IF('Activity rawdata'!P71="AFERTE","Early Fert",IF('Activity rawdata'!P71="AFERTM","Mid Fert",IF('Activity rawdata'!P71="AFERTL","Late Fert",  IF('Activity rawdata'!P71="ASP","Site Prep", IF('Activity rawdata'!P71="APLT","Plant",  IF('Activity rawdata'!P71="ANREG","Natural Regeneration"))))))))))</f>
        <v>Plant</v>
      </c>
      <c r="I72" s="74">
        <f>'Activity rawdata'!O71</f>
        <v>11.9</v>
      </c>
      <c r="J72" s="75">
        <f>'Activity rawdata'!N71</f>
        <v>1</v>
      </c>
      <c r="K72" s="75">
        <f>'Activity rawdata'!AC71</f>
        <v>0</v>
      </c>
      <c r="L72" s="75">
        <f>'Activity rawdata'!AD71</f>
        <v>0</v>
      </c>
      <c r="M72" s="76" t="str">
        <f>'Activity rawdata'!AE71</f>
        <v>-</v>
      </c>
      <c r="N72" s="83">
        <f>'Activity rawdata'!T71+'Activity rawdata'!U71</f>
        <v>0</v>
      </c>
      <c r="O72" s="80">
        <f>'Activity rawdata'!V71</f>
        <v>0</v>
      </c>
      <c r="P72" s="80">
        <f>'Activity rawdata'!W71</f>
        <v>0</v>
      </c>
      <c r="Q72" s="80">
        <f>'Activity rawdata'!X71</f>
        <v>0</v>
      </c>
      <c r="R72" s="84">
        <f t="shared" si="10"/>
        <v>0</v>
      </c>
      <c r="S72" s="80">
        <f>'Activity rawdata'!Z71</f>
        <v>0</v>
      </c>
      <c r="T72" s="80">
        <f>'Activity rawdata'!AA71</f>
        <v>0</v>
      </c>
      <c r="U72" s="80">
        <f t="shared" si="11"/>
        <v>0</v>
      </c>
      <c r="V72" s="81">
        <f t="shared" si="12"/>
        <v>0</v>
      </c>
      <c r="W72" s="75">
        <f t="shared" si="13"/>
        <v>0</v>
      </c>
      <c r="X72" s="75">
        <f t="shared" si="14"/>
        <v>0</v>
      </c>
      <c r="Y72" s="75">
        <f t="shared" si="15"/>
        <v>0</v>
      </c>
      <c r="Z72" s="82">
        <f t="shared" si="16"/>
        <v>0</v>
      </c>
      <c r="AA72" s="75">
        <f t="shared" si="17"/>
        <v>0</v>
      </c>
      <c r="AB72" s="75">
        <f t="shared" si="18"/>
        <v>0</v>
      </c>
      <c r="AC72" s="82">
        <f t="shared" si="19"/>
        <v>0</v>
      </c>
      <c r="AD72" s="56"/>
    </row>
    <row r="73" spans="1:30" x14ac:dyDescent="0.35">
      <c r="A73" s="70" t="str">
        <f>'Activity rawdata'!A72</f>
        <v>BH6125-1-400</v>
      </c>
      <c r="B73" s="71" t="str">
        <f>'Activity rawdata'!B72</f>
        <v>CSLL</v>
      </c>
      <c r="C73" s="71" t="str">
        <f>IF('Activity rawdata'!C72="PY","Planted",IF('Activity rawdata'!C72="NY","Nat/Convert",IF('Activity rawdata'!C72="NN","Nat/Nonconvert",IF('Activity rawdata'!C72="OY","Planted"))))</f>
        <v>Planted</v>
      </c>
      <c r="D73" s="70" t="str">
        <f>'Activity rawdata'!D72</f>
        <v>STP2</v>
      </c>
      <c r="E73" s="72" t="str">
        <f>'Activity rawdata'!E72</f>
        <v>76</v>
      </c>
      <c r="F73" s="73" t="str">
        <f>'Activity rawdata'!L72</f>
        <v>NO</v>
      </c>
      <c r="G73" s="72" t="str">
        <f>'Activity rawdata'!R72</f>
        <v>2027</v>
      </c>
      <c r="H73" s="72" t="str">
        <f>IF('Activity rawdata'!P72="AHTHIN1","1st Thin",IF('Activity rawdata'!P72="AHCC","Clearcut",IF('Activity rawdata'!P72="AHTHSMZ","SMZ Thin",IF('Activity rawdata'!P72="AHTHIN2","2nd Thin",IF('Activity rawdata'!P72="AFERTE","Early Fert",IF('Activity rawdata'!P72="AFERTM","Mid Fert",IF('Activity rawdata'!P72="AFERTL","Late Fert",  IF('Activity rawdata'!P72="ASP","Site Prep", IF('Activity rawdata'!P72="APLT","Plant",  IF('Activity rawdata'!P72="ANREG","Natural Regeneration"))))))))))</f>
        <v>Plant</v>
      </c>
      <c r="I73" s="74">
        <f>'Activity rawdata'!O72</f>
        <v>2.21</v>
      </c>
      <c r="J73" s="75">
        <f>'Activity rawdata'!N72</f>
        <v>1</v>
      </c>
      <c r="K73" s="75">
        <f>'Activity rawdata'!AC72</f>
        <v>0</v>
      </c>
      <c r="L73" s="75">
        <f>'Activity rawdata'!AD72</f>
        <v>0</v>
      </c>
      <c r="M73" s="76" t="str">
        <f>'Activity rawdata'!AE72</f>
        <v>-</v>
      </c>
      <c r="N73" s="83">
        <f>'Activity rawdata'!T72+'Activity rawdata'!U72</f>
        <v>0</v>
      </c>
      <c r="O73" s="80">
        <f>'Activity rawdata'!V72</f>
        <v>0</v>
      </c>
      <c r="P73" s="80">
        <f>'Activity rawdata'!W72</f>
        <v>0</v>
      </c>
      <c r="Q73" s="80">
        <f>'Activity rawdata'!X72</f>
        <v>0</v>
      </c>
      <c r="R73" s="84">
        <f t="shared" si="10"/>
        <v>0</v>
      </c>
      <c r="S73" s="80">
        <f>'Activity rawdata'!Z72</f>
        <v>0</v>
      </c>
      <c r="T73" s="80">
        <f>'Activity rawdata'!AA72</f>
        <v>0</v>
      </c>
      <c r="U73" s="80">
        <f t="shared" si="11"/>
        <v>0</v>
      </c>
      <c r="V73" s="81">
        <f t="shared" si="12"/>
        <v>0</v>
      </c>
      <c r="W73" s="75">
        <f t="shared" si="13"/>
        <v>0</v>
      </c>
      <c r="X73" s="75">
        <f t="shared" si="14"/>
        <v>0</v>
      </c>
      <c r="Y73" s="75">
        <f t="shared" si="15"/>
        <v>0</v>
      </c>
      <c r="Z73" s="82">
        <f t="shared" si="16"/>
        <v>0</v>
      </c>
      <c r="AA73" s="75">
        <f t="shared" si="17"/>
        <v>0</v>
      </c>
      <c r="AB73" s="75">
        <f t="shared" si="18"/>
        <v>0</v>
      </c>
      <c r="AC73" s="82">
        <f t="shared" si="19"/>
        <v>0</v>
      </c>
      <c r="AD73" s="56"/>
    </row>
    <row r="74" spans="1:30" x14ac:dyDescent="0.35">
      <c r="A74" s="70" t="str">
        <f>'Activity rawdata'!A73</f>
        <v>BH5149-1-161</v>
      </c>
      <c r="B74" s="71" t="str">
        <f>'Activity rawdata'!B73</f>
        <v>LB</v>
      </c>
      <c r="C74" s="71" t="str">
        <f>IF('Activity rawdata'!C73="PY","Planted",IF('Activity rawdata'!C73="NY","Nat/Convert",IF('Activity rawdata'!C73="NN","Nat/Nonconvert",IF('Activity rawdata'!C73="OY","Planted"))))</f>
        <v>Planted</v>
      </c>
      <c r="D74" s="70" t="str">
        <f>'Activity rawdata'!D73</f>
        <v>STP1</v>
      </c>
      <c r="E74" s="72" t="str">
        <f>'Activity rawdata'!E73</f>
        <v>62</v>
      </c>
      <c r="F74" s="73" t="str">
        <f>'Activity rawdata'!L73</f>
        <v>MT1</v>
      </c>
      <c r="G74" s="72" t="str">
        <f>'Activity rawdata'!R73</f>
        <v>2027</v>
      </c>
      <c r="H74" s="72" t="str">
        <f>IF('Activity rawdata'!P73="AHTHIN1","1st Thin",IF('Activity rawdata'!P73="AHCC","Clearcut",IF('Activity rawdata'!P73="AHTHSMZ","SMZ Thin",IF('Activity rawdata'!P73="AHTHIN2","2nd Thin",IF('Activity rawdata'!P73="AFERTE","Early Fert",IF('Activity rawdata'!P73="AFERTM","Mid Fert",IF('Activity rawdata'!P73="AFERTL","Late Fert",  IF('Activity rawdata'!P73="ASP","Site Prep", IF('Activity rawdata'!P73="APLT","Plant",  IF('Activity rawdata'!P73="ANREG","Natural Regeneration"))))))))))</f>
        <v>Mid Fert</v>
      </c>
      <c r="I74" s="74">
        <f>'Activity rawdata'!O73</f>
        <v>26.06</v>
      </c>
      <c r="J74" s="75">
        <f>'Activity rawdata'!N73</f>
        <v>17</v>
      </c>
      <c r="K74" s="75">
        <f>'Activity rawdata'!AC73</f>
        <v>71.55</v>
      </c>
      <c r="L74" s="75">
        <f>'Activity rawdata'!AD73</f>
        <v>194.41</v>
      </c>
      <c r="M74" s="76">
        <f>'Activity rawdata'!AE73</f>
        <v>8.214512991413816</v>
      </c>
      <c r="N74" s="83">
        <f>'Activity rawdata'!T73+'Activity rawdata'!U73</f>
        <v>0</v>
      </c>
      <c r="O74" s="80">
        <f>'Activity rawdata'!V73</f>
        <v>0</v>
      </c>
      <c r="P74" s="80">
        <f>'Activity rawdata'!W73</f>
        <v>0</v>
      </c>
      <c r="Q74" s="80">
        <f>'Activity rawdata'!X73</f>
        <v>0</v>
      </c>
      <c r="R74" s="84">
        <f t="shared" si="10"/>
        <v>0</v>
      </c>
      <c r="S74" s="80">
        <f>'Activity rawdata'!Z73</f>
        <v>0</v>
      </c>
      <c r="T74" s="80">
        <f>'Activity rawdata'!AA73</f>
        <v>0</v>
      </c>
      <c r="U74" s="80">
        <f t="shared" si="11"/>
        <v>0</v>
      </c>
      <c r="V74" s="81">
        <f t="shared" si="12"/>
        <v>0</v>
      </c>
      <c r="W74" s="75">
        <f t="shared" si="13"/>
        <v>0</v>
      </c>
      <c r="X74" s="75">
        <f t="shared" si="14"/>
        <v>0</v>
      </c>
      <c r="Y74" s="75">
        <f t="shared" si="15"/>
        <v>0</v>
      </c>
      <c r="Z74" s="82">
        <f t="shared" si="16"/>
        <v>0</v>
      </c>
      <c r="AA74" s="75">
        <f t="shared" si="17"/>
        <v>0</v>
      </c>
      <c r="AB74" s="75">
        <f t="shared" si="18"/>
        <v>0</v>
      </c>
      <c r="AC74" s="82">
        <f t="shared" si="19"/>
        <v>0</v>
      </c>
      <c r="AD74" s="56"/>
    </row>
    <row r="75" spans="1:30" x14ac:dyDescent="0.35">
      <c r="A75" s="70" t="str">
        <f>'Activity rawdata'!A74</f>
        <v>BH5149-1-157</v>
      </c>
      <c r="B75" s="71" t="str">
        <f>'Activity rawdata'!B74</f>
        <v>LB</v>
      </c>
      <c r="C75" s="71" t="str">
        <f>IF('Activity rawdata'!C74="PY","Planted",IF('Activity rawdata'!C74="NY","Nat/Convert",IF('Activity rawdata'!C74="NN","Nat/Nonconvert",IF('Activity rawdata'!C74="OY","Planted"))))</f>
        <v>Planted</v>
      </c>
      <c r="D75" s="70" t="str">
        <f>'Activity rawdata'!D74</f>
        <v>STP1</v>
      </c>
      <c r="E75" s="72" t="str">
        <f>'Activity rawdata'!E74</f>
        <v>78</v>
      </c>
      <c r="F75" s="73" t="str">
        <f>'Activity rawdata'!L74</f>
        <v>MT1</v>
      </c>
      <c r="G75" s="72" t="str">
        <f>'Activity rawdata'!R74</f>
        <v>2027</v>
      </c>
      <c r="H75" s="72" t="str">
        <f>IF('Activity rawdata'!P74="AHTHIN1","1st Thin",IF('Activity rawdata'!P74="AHCC","Clearcut",IF('Activity rawdata'!P74="AHTHSMZ","SMZ Thin",IF('Activity rawdata'!P74="AHTHIN2","2nd Thin",IF('Activity rawdata'!P74="AFERTE","Early Fert",IF('Activity rawdata'!P74="AFERTM","Mid Fert",IF('Activity rawdata'!P74="AFERTL","Late Fert",  IF('Activity rawdata'!P74="ASP","Site Prep", IF('Activity rawdata'!P74="APLT","Plant",  IF('Activity rawdata'!P74="ANREG","Natural Regeneration"))))))))))</f>
        <v>Mid Fert</v>
      </c>
      <c r="I75" s="74">
        <f>'Activity rawdata'!O74</f>
        <v>119.68</v>
      </c>
      <c r="J75" s="75">
        <f>'Activity rawdata'!N74</f>
        <v>17</v>
      </c>
      <c r="K75" s="75">
        <f>'Activity rawdata'!AC74</f>
        <v>82.26</v>
      </c>
      <c r="L75" s="75">
        <f>'Activity rawdata'!AD74</f>
        <v>192.38</v>
      </c>
      <c r="M75" s="76">
        <f>'Activity rawdata'!AE74</f>
        <v>8.8542278617656578</v>
      </c>
      <c r="N75" s="83">
        <f>'Activity rawdata'!T74+'Activity rawdata'!U74</f>
        <v>0</v>
      </c>
      <c r="O75" s="80">
        <f>'Activity rawdata'!V74</f>
        <v>0</v>
      </c>
      <c r="P75" s="80">
        <f>'Activity rawdata'!W74</f>
        <v>0</v>
      </c>
      <c r="Q75" s="80">
        <f>'Activity rawdata'!X74</f>
        <v>0</v>
      </c>
      <c r="R75" s="84">
        <f t="shared" si="10"/>
        <v>0</v>
      </c>
      <c r="S75" s="80">
        <f>'Activity rawdata'!Z74</f>
        <v>0</v>
      </c>
      <c r="T75" s="80">
        <f>'Activity rawdata'!AA74</f>
        <v>0</v>
      </c>
      <c r="U75" s="80">
        <f t="shared" si="11"/>
        <v>0</v>
      </c>
      <c r="V75" s="81">
        <f t="shared" si="12"/>
        <v>0</v>
      </c>
      <c r="W75" s="75">
        <f t="shared" si="13"/>
        <v>0</v>
      </c>
      <c r="X75" s="75">
        <f t="shared" si="14"/>
        <v>0</v>
      </c>
      <c r="Y75" s="75">
        <f t="shared" si="15"/>
        <v>0</v>
      </c>
      <c r="Z75" s="82">
        <f t="shared" si="16"/>
        <v>0</v>
      </c>
      <c r="AA75" s="75">
        <f t="shared" si="17"/>
        <v>0</v>
      </c>
      <c r="AB75" s="75">
        <f t="shared" si="18"/>
        <v>0</v>
      </c>
      <c r="AC75" s="82">
        <f t="shared" si="19"/>
        <v>0</v>
      </c>
      <c r="AD75" s="56"/>
    </row>
    <row r="76" spans="1:30" x14ac:dyDescent="0.35">
      <c r="A76" s="70" t="str">
        <f>'Activity rawdata'!A75</f>
        <v>BH5140-1-143</v>
      </c>
      <c r="B76" s="71" t="str">
        <f>'Activity rawdata'!B75</f>
        <v>LB</v>
      </c>
      <c r="C76" s="71" t="str">
        <f>IF('Activity rawdata'!C75="PY","Planted",IF('Activity rawdata'!C75="NY","Nat/Convert",IF('Activity rawdata'!C75="NN","Nat/Nonconvert",IF('Activity rawdata'!C75="OY","Planted"))))</f>
        <v>Planted</v>
      </c>
      <c r="D76" s="70" t="str">
        <f>'Activity rawdata'!D75</f>
        <v>STP1</v>
      </c>
      <c r="E76" s="72" t="str">
        <f>'Activity rawdata'!E75</f>
        <v>89</v>
      </c>
      <c r="F76" s="73" t="str">
        <f>'Activity rawdata'!L75</f>
        <v>MT1</v>
      </c>
      <c r="G76" s="72" t="str">
        <f>'Activity rawdata'!R75</f>
        <v>2027</v>
      </c>
      <c r="H76" s="72" t="str">
        <f>IF('Activity rawdata'!P75="AHTHIN1","1st Thin",IF('Activity rawdata'!P75="AHCC","Clearcut",IF('Activity rawdata'!P75="AHTHSMZ","SMZ Thin",IF('Activity rawdata'!P75="AHTHIN2","2nd Thin",IF('Activity rawdata'!P75="AFERTE","Early Fert",IF('Activity rawdata'!P75="AFERTM","Mid Fert",IF('Activity rawdata'!P75="AFERTL","Late Fert",  IF('Activity rawdata'!P75="ASP","Site Prep", IF('Activity rawdata'!P75="APLT","Plant",  IF('Activity rawdata'!P75="ANREG","Natural Regeneration"))))))))))</f>
        <v>Mid Fert</v>
      </c>
      <c r="I76" s="74">
        <f>'Activity rawdata'!O75</f>
        <v>140.19</v>
      </c>
      <c r="J76" s="75">
        <f>'Activity rawdata'!N75</f>
        <v>18</v>
      </c>
      <c r="K76" s="75">
        <f>'Activity rawdata'!AC75</f>
        <v>103.72</v>
      </c>
      <c r="L76" s="75">
        <f>'Activity rawdata'!AD75</f>
        <v>184.33</v>
      </c>
      <c r="M76" s="76">
        <f>'Activity rawdata'!AE75</f>
        <v>10.157095699949004</v>
      </c>
      <c r="N76" s="83">
        <f>'Activity rawdata'!T75+'Activity rawdata'!U75</f>
        <v>0</v>
      </c>
      <c r="O76" s="80">
        <f>'Activity rawdata'!V75</f>
        <v>0</v>
      </c>
      <c r="P76" s="80">
        <f>'Activity rawdata'!W75</f>
        <v>0</v>
      </c>
      <c r="Q76" s="80">
        <f>'Activity rawdata'!X75</f>
        <v>0</v>
      </c>
      <c r="R76" s="84">
        <f t="shared" si="10"/>
        <v>0</v>
      </c>
      <c r="S76" s="80">
        <f>'Activity rawdata'!Z75</f>
        <v>0</v>
      </c>
      <c r="T76" s="80">
        <f>'Activity rawdata'!AA75</f>
        <v>0</v>
      </c>
      <c r="U76" s="80">
        <f t="shared" si="11"/>
        <v>0</v>
      </c>
      <c r="V76" s="81">
        <f t="shared" si="12"/>
        <v>0</v>
      </c>
      <c r="W76" s="75">
        <f t="shared" si="13"/>
        <v>0</v>
      </c>
      <c r="X76" s="75">
        <f t="shared" si="14"/>
        <v>0</v>
      </c>
      <c r="Y76" s="75">
        <f t="shared" si="15"/>
        <v>0</v>
      </c>
      <c r="Z76" s="82">
        <f t="shared" si="16"/>
        <v>0</v>
      </c>
      <c r="AA76" s="75">
        <f t="shared" si="17"/>
        <v>0</v>
      </c>
      <c r="AB76" s="75">
        <f t="shared" si="18"/>
        <v>0</v>
      </c>
      <c r="AC76" s="82">
        <f t="shared" si="19"/>
        <v>0</v>
      </c>
      <c r="AD76" s="56"/>
    </row>
    <row r="77" spans="1:30" x14ac:dyDescent="0.35">
      <c r="A77" s="70" t="str">
        <f>'Activity rawdata'!A76</f>
        <v>BH4023-1-95</v>
      </c>
      <c r="B77" s="71" t="str">
        <f>'Activity rawdata'!B76</f>
        <v>LB</v>
      </c>
      <c r="C77" s="71" t="str">
        <f>IF('Activity rawdata'!C76="PY","Planted",IF('Activity rawdata'!C76="NY","Nat/Convert",IF('Activity rawdata'!C76="NN","Nat/Nonconvert",IF('Activity rawdata'!C76="OY","Planted"))))</f>
        <v>Planted</v>
      </c>
      <c r="D77" s="70" t="str">
        <f>'Activity rawdata'!D76</f>
        <v>STP1</v>
      </c>
      <c r="E77" s="72" t="str">
        <f>'Activity rawdata'!E76</f>
        <v>73</v>
      </c>
      <c r="F77" s="73" t="str">
        <f>'Activity rawdata'!L76</f>
        <v>MT1</v>
      </c>
      <c r="G77" s="72" t="str">
        <f>'Activity rawdata'!R76</f>
        <v>2027</v>
      </c>
      <c r="H77" s="72" t="str">
        <f>IF('Activity rawdata'!P76="AHTHIN1","1st Thin",IF('Activity rawdata'!P76="AHCC","Clearcut",IF('Activity rawdata'!P76="AHTHSMZ","SMZ Thin",IF('Activity rawdata'!P76="AHTHIN2","2nd Thin",IF('Activity rawdata'!P76="AFERTE","Early Fert",IF('Activity rawdata'!P76="AFERTM","Mid Fert",IF('Activity rawdata'!P76="AFERTL","Late Fert",  IF('Activity rawdata'!P76="ASP","Site Prep", IF('Activity rawdata'!P76="APLT","Plant",  IF('Activity rawdata'!P76="ANREG","Natural Regeneration"))))))))))</f>
        <v>Mid Fert</v>
      </c>
      <c r="I77" s="74">
        <f>'Activity rawdata'!O76</f>
        <v>201.8</v>
      </c>
      <c r="J77" s="75">
        <f>'Activity rawdata'!N76</f>
        <v>17</v>
      </c>
      <c r="K77" s="75">
        <f>'Activity rawdata'!AC76</f>
        <v>61.78</v>
      </c>
      <c r="L77" s="75">
        <f>'Activity rawdata'!AD76</f>
        <v>193.42</v>
      </c>
      <c r="M77" s="76">
        <f>'Activity rawdata'!AE76</f>
        <v>7.6526097082782751</v>
      </c>
      <c r="N77" s="83">
        <f>'Activity rawdata'!T76+'Activity rawdata'!U76</f>
        <v>0</v>
      </c>
      <c r="O77" s="80">
        <f>'Activity rawdata'!V76</f>
        <v>0</v>
      </c>
      <c r="P77" s="80">
        <f>'Activity rawdata'!W76</f>
        <v>0</v>
      </c>
      <c r="Q77" s="80">
        <f>'Activity rawdata'!X76</f>
        <v>0</v>
      </c>
      <c r="R77" s="84">
        <f t="shared" si="10"/>
        <v>0</v>
      </c>
      <c r="S77" s="80">
        <f>'Activity rawdata'!Z76</f>
        <v>0</v>
      </c>
      <c r="T77" s="80">
        <f>'Activity rawdata'!AA76</f>
        <v>0</v>
      </c>
      <c r="U77" s="80">
        <f t="shared" si="11"/>
        <v>0</v>
      </c>
      <c r="V77" s="81">
        <f t="shared" si="12"/>
        <v>0</v>
      </c>
      <c r="W77" s="75">
        <f t="shared" si="13"/>
        <v>0</v>
      </c>
      <c r="X77" s="75">
        <f t="shared" si="14"/>
        <v>0</v>
      </c>
      <c r="Y77" s="75">
        <f t="shared" si="15"/>
        <v>0</v>
      </c>
      <c r="Z77" s="82">
        <f t="shared" si="16"/>
        <v>0</v>
      </c>
      <c r="AA77" s="75">
        <f t="shared" si="17"/>
        <v>0</v>
      </c>
      <c r="AB77" s="75">
        <f t="shared" si="18"/>
        <v>0</v>
      </c>
      <c r="AC77" s="82">
        <f t="shared" si="19"/>
        <v>0</v>
      </c>
      <c r="AD77" s="56"/>
    </row>
    <row r="78" spans="1:30" x14ac:dyDescent="0.35">
      <c r="A78" s="70" t="str">
        <f>'Activity rawdata'!A77</f>
        <v>BH6112-1-266</v>
      </c>
      <c r="B78" s="71" t="str">
        <f>'Activity rawdata'!B77</f>
        <v>LB</v>
      </c>
      <c r="C78" s="71" t="str">
        <f>IF('Activity rawdata'!C77="PY","Planted",IF('Activity rawdata'!C77="NY","Nat/Convert",IF('Activity rawdata'!C77="NN","Nat/Nonconvert",IF('Activity rawdata'!C77="OY","Planted"))))</f>
        <v>Planted</v>
      </c>
      <c r="D78" s="70" t="str">
        <f>'Activity rawdata'!D77</f>
        <v>STP1</v>
      </c>
      <c r="E78" s="72" t="str">
        <f>'Activity rawdata'!E77</f>
        <v>74</v>
      </c>
      <c r="F78" s="73" t="str">
        <f>'Activity rawdata'!L77</f>
        <v>NO</v>
      </c>
      <c r="G78" s="72" t="str">
        <f>'Activity rawdata'!R77</f>
        <v>2027</v>
      </c>
      <c r="H78" s="72" t="str">
        <f>IF('Activity rawdata'!P77="AHTHIN1","1st Thin",IF('Activity rawdata'!P77="AHCC","Clearcut",IF('Activity rawdata'!P77="AHTHSMZ","SMZ Thin",IF('Activity rawdata'!P77="AHTHIN2","2nd Thin",IF('Activity rawdata'!P77="AFERTE","Early Fert",IF('Activity rawdata'!P77="AFERTM","Mid Fert",IF('Activity rawdata'!P77="AFERTL","Late Fert",  IF('Activity rawdata'!P77="ASP","Site Prep", IF('Activity rawdata'!P77="APLT","Plant",  IF('Activity rawdata'!P77="ANREG","Natural Regeneration"))))))))))</f>
        <v>1st Thin</v>
      </c>
      <c r="I78" s="74">
        <f>'Activity rawdata'!O77</f>
        <v>8.01</v>
      </c>
      <c r="J78" s="75">
        <f>'Activity rawdata'!N77</f>
        <v>14</v>
      </c>
      <c r="K78" s="75">
        <f>'Activity rawdata'!AC77</f>
        <v>110.79</v>
      </c>
      <c r="L78" s="75">
        <f>'Activity rawdata'!AD77</f>
        <v>410.4</v>
      </c>
      <c r="M78" s="76">
        <f>'Activity rawdata'!AE77</f>
        <v>7.0353046268218344</v>
      </c>
      <c r="N78" s="83">
        <f>'Activity rawdata'!T77+'Activity rawdata'!U77</f>
        <v>17.21</v>
      </c>
      <c r="O78" s="80">
        <f>'Activity rawdata'!V77</f>
        <v>3.61</v>
      </c>
      <c r="P78" s="80">
        <f>'Activity rawdata'!W77</f>
        <v>0</v>
      </c>
      <c r="Q78" s="80">
        <f>'Activity rawdata'!X77</f>
        <v>0</v>
      </c>
      <c r="R78" s="84">
        <f t="shared" si="10"/>
        <v>20.82</v>
      </c>
      <c r="S78" s="80">
        <f>'Activity rawdata'!Z77</f>
        <v>0</v>
      </c>
      <c r="T78" s="80">
        <f>'Activity rawdata'!AA77</f>
        <v>0</v>
      </c>
      <c r="U78" s="80">
        <f t="shared" si="11"/>
        <v>0</v>
      </c>
      <c r="V78" s="81">
        <f t="shared" si="12"/>
        <v>137.85210000000001</v>
      </c>
      <c r="W78" s="75">
        <f t="shared" si="13"/>
        <v>28.916099999999997</v>
      </c>
      <c r="X78" s="75">
        <f t="shared" si="14"/>
        <v>0</v>
      </c>
      <c r="Y78" s="75">
        <f t="shared" si="15"/>
        <v>0</v>
      </c>
      <c r="Z78" s="82">
        <f t="shared" si="16"/>
        <v>166.76820000000001</v>
      </c>
      <c r="AA78" s="75">
        <f t="shared" si="17"/>
        <v>0</v>
      </c>
      <c r="AB78" s="75">
        <f t="shared" si="18"/>
        <v>0</v>
      </c>
      <c r="AC78" s="82">
        <f t="shared" si="19"/>
        <v>0</v>
      </c>
      <c r="AD78" s="56"/>
    </row>
    <row r="79" spans="1:30" x14ac:dyDescent="0.35">
      <c r="A79" s="70" t="str">
        <f>'Activity rawdata'!A78</f>
        <v>BH6112-1-239</v>
      </c>
      <c r="B79" s="71" t="str">
        <f>'Activity rawdata'!B78</f>
        <v>LB</v>
      </c>
      <c r="C79" s="71" t="str">
        <f>IF('Activity rawdata'!C78="PY","Planted",IF('Activity rawdata'!C78="NY","Nat/Convert",IF('Activity rawdata'!C78="NN","Nat/Nonconvert",IF('Activity rawdata'!C78="OY","Planted"))))</f>
        <v>Planted</v>
      </c>
      <c r="D79" s="70" t="str">
        <f>'Activity rawdata'!D78</f>
        <v>STP1</v>
      </c>
      <c r="E79" s="72" t="str">
        <f>'Activity rawdata'!E78</f>
        <v>91</v>
      </c>
      <c r="F79" s="73" t="str">
        <f>'Activity rawdata'!L78</f>
        <v>NO</v>
      </c>
      <c r="G79" s="72" t="str">
        <f>'Activity rawdata'!R78</f>
        <v>2027</v>
      </c>
      <c r="H79" s="72" t="str">
        <f>IF('Activity rawdata'!P78="AHTHIN1","1st Thin",IF('Activity rawdata'!P78="AHCC","Clearcut",IF('Activity rawdata'!P78="AHTHSMZ","SMZ Thin",IF('Activity rawdata'!P78="AHTHIN2","2nd Thin",IF('Activity rawdata'!P78="AFERTE","Early Fert",IF('Activity rawdata'!P78="AFERTM","Mid Fert",IF('Activity rawdata'!P78="AFERTL","Late Fert",  IF('Activity rawdata'!P78="ASP","Site Prep", IF('Activity rawdata'!P78="APLT","Plant",  IF('Activity rawdata'!P78="ANREG","Natural Regeneration"))))))))))</f>
        <v>1st Thin</v>
      </c>
      <c r="I79" s="74">
        <f>'Activity rawdata'!O78</f>
        <v>78.5</v>
      </c>
      <c r="J79" s="75">
        <f>'Activity rawdata'!N78</f>
        <v>16</v>
      </c>
      <c r="K79" s="75">
        <f>'Activity rawdata'!AC78</f>
        <v>116.61</v>
      </c>
      <c r="L79" s="75">
        <f>'Activity rawdata'!AD78</f>
        <v>396.35</v>
      </c>
      <c r="M79" s="76">
        <f>'Activity rawdata'!AE78</f>
        <v>7.3445428386502085</v>
      </c>
      <c r="N79" s="83">
        <f>'Activity rawdata'!T78+'Activity rawdata'!U78</f>
        <v>16.78</v>
      </c>
      <c r="O79" s="80">
        <f>'Activity rawdata'!V78</f>
        <v>5.49</v>
      </c>
      <c r="P79" s="80">
        <f>'Activity rawdata'!W78</f>
        <v>0.1</v>
      </c>
      <c r="Q79" s="80">
        <f>'Activity rawdata'!X78</f>
        <v>0</v>
      </c>
      <c r="R79" s="84">
        <f t="shared" si="10"/>
        <v>22.370000000000005</v>
      </c>
      <c r="S79" s="80">
        <f>'Activity rawdata'!Z78</f>
        <v>0</v>
      </c>
      <c r="T79" s="80">
        <f>'Activity rawdata'!AA78</f>
        <v>0</v>
      </c>
      <c r="U79" s="80">
        <f t="shared" si="11"/>
        <v>0</v>
      </c>
      <c r="V79" s="81">
        <f t="shared" si="12"/>
        <v>1317.23</v>
      </c>
      <c r="W79" s="75">
        <f t="shared" si="13"/>
        <v>430.96500000000003</v>
      </c>
      <c r="X79" s="75">
        <f t="shared" si="14"/>
        <v>7.8500000000000005</v>
      </c>
      <c r="Y79" s="75">
        <f t="shared" si="15"/>
        <v>0</v>
      </c>
      <c r="Z79" s="82">
        <f t="shared" si="16"/>
        <v>1756.0450000000001</v>
      </c>
      <c r="AA79" s="75">
        <f t="shared" si="17"/>
        <v>0</v>
      </c>
      <c r="AB79" s="75">
        <f t="shared" si="18"/>
        <v>0</v>
      </c>
      <c r="AC79" s="82">
        <f t="shared" si="19"/>
        <v>0</v>
      </c>
      <c r="AD79" s="56"/>
    </row>
    <row r="80" spans="1:30" x14ac:dyDescent="0.35">
      <c r="A80" s="70" t="str">
        <f>'Activity rawdata'!A79</f>
        <v>BH6112-1-231</v>
      </c>
      <c r="B80" s="71" t="str">
        <f>'Activity rawdata'!B79</f>
        <v>LB</v>
      </c>
      <c r="C80" s="71" t="str">
        <f>IF('Activity rawdata'!C79="PY","Planted",IF('Activity rawdata'!C79="NY","Nat/Convert",IF('Activity rawdata'!C79="NN","Nat/Nonconvert",IF('Activity rawdata'!C79="OY","Planted"))))</f>
        <v>Planted</v>
      </c>
      <c r="D80" s="70" t="str">
        <f>'Activity rawdata'!D79</f>
        <v>STP1</v>
      </c>
      <c r="E80" s="72" t="str">
        <f>'Activity rawdata'!E79</f>
        <v>74</v>
      </c>
      <c r="F80" s="73" t="str">
        <f>'Activity rawdata'!L79</f>
        <v>NO</v>
      </c>
      <c r="G80" s="72" t="str">
        <f>'Activity rawdata'!R79</f>
        <v>2027</v>
      </c>
      <c r="H80" s="72" t="str">
        <f>IF('Activity rawdata'!P79="AHTHIN1","1st Thin",IF('Activity rawdata'!P79="AHCC","Clearcut",IF('Activity rawdata'!P79="AHTHSMZ","SMZ Thin",IF('Activity rawdata'!P79="AHTHIN2","2nd Thin",IF('Activity rawdata'!P79="AFERTE","Early Fert",IF('Activity rawdata'!P79="AFERTM","Mid Fert",IF('Activity rawdata'!P79="AFERTL","Late Fert",  IF('Activity rawdata'!P79="ASP","Site Prep", IF('Activity rawdata'!P79="APLT","Plant",  IF('Activity rawdata'!P79="ANREG","Natural Regeneration"))))))))))</f>
        <v>1st Thin</v>
      </c>
      <c r="I80" s="74">
        <f>'Activity rawdata'!O79</f>
        <v>20.29</v>
      </c>
      <c r="J80" s="75">
        <f>'Activity rawdata'!N79</f>
        <v>17</v>
      </c>
      <c r="K80" s="75">
        <f>'Activity rawdata'!AC79</f>
        <v>105.67</v>
      </c>
      <c r="L80" s="75">
        <f>'Activity rawdata'!AD79</f>
        <v>340.86</v>
      </c>
      <c r="M80" s="76">
        <f>'Activity rawdata'!AE79</f>
        <v>7.5391804066482431</v>
      </c>
      <c r="N80" s="83">
        <f>'Activity rawdata'!T79+'Activity rawdata'!U79</f>
        <v>15.03</v>
      </c>
      <c r="O80" s="80">
        <f>'Activity rawdata'!V79</f>
        <v>3.86</v>
      </c>
      <c r="P80" s="80">
        <f>'Activity rawdata'!W79</f>
        <v>0.1</v>
      </c>
      <c r="Q80" s="80">
        <f>'Activity rawdata'!X79</f>
        <v>0</v>
      </c>
      <c r="R80" s="84">
        <f t="shared" si="10"/>
        <v>18.990000000000002</v>
      </c>
      <c r="S80" s="80">
        <f>'Activity rawdata'!Z79</f>
        <v>0</v>
      </c>
      <c r="T80" s="80">
        <f>'Activity rawdata'!AA79</f>
        <v>0</v>
      </c>
      <c r="U80" s="80">
        <f t="shared" si="11"/>
        <v>0</v>
      </c>
      <c r="V80" s="81">
        <f t="shared" si="12"/>
        <v>304.95869999999996</v>
      </c>
      <c r="W80" s="75">
        <f t="shared" si="13"/>
        <v>78.319399999999987</v>
      </c>
      <c r="X80" s="75">
        <f t="shared" si="14"/>
        <v>2.0289999999999999</v>
      </c>
      <c r="Y80" s="75">
        <f t="shared" si="15"/>
        <v>0</v>
      </c>
      <c r="Z80" s="82">
        <f t="shared" si="16"/>
        <v>385.30709999999993</v>
      </c>
      <c r="AA80" s="75">
        <f t="shared" si="17"/>
        <v>0</v>
      </c>
      <c r="AB80" s="75">
        <f t="shared" si="18"/>
        <v>0</v>
      </c>
      <c r="AC80" s="82">
        <f t="shared" si="19"/>
        <v>0</v>
      </c>
      <c r="AD80" s="56"/>
    </row>
    <row r="81" spans="1:30" x14ac:dyDescent="0.35">
      <c r="A81" s="70" t="str">
        <f>'Activity rawdata'!A80</f>
        <v>BH6112-1-218</v>
      </c>
      <c r="B81" s="71" t="str">
        <f>'Activity rawdata'!B80</f>
        <v>LB</v>
      </c>
      <c r="C81" s="71" t="str">
        <f>IF('Activity rawdata'!C80="PY","Planted",IF('Activity rawdata'!C80="NY","Nat/Convert",IF('Activity rawdata'!C80="NN","Nat/Nonconvert",IF('Activity rawdata'!C80="OY","Planted"))))</f>
        <v>Planted</v>
      </c>
      <c r="D81" s="70" t="str">
        <f>'Activity rawdata'!D80</f>
        <v>STP1</v>
      </c>
      <c r="E81" s="72" t="str">
        <f>'Activity rawdata'!E80</f>
        <v>91</v>
      </c>
      <c r="F81" s="73" t="str">
        <f>'Activity rawdata'!L80</f>
        <v>NO</v>
      </c>
      <c r="G81" s="72" t="str">
        <f>'Activity rawdata'!R80</f>
        <v>2027</v>
      </c>
      <c r="H81" s="72" t="str">
        <f>IF('Activity rawdata'!P80="AHTHIN1","1st Thin",IF('Activity rawdata'!P80="AHCC","Clearcut",IF('Activity rawdata'!P80="AHTHSMZ","SMZ Thin",IF('Activity rawdata'!P80="AHTHIN2","2nd Thin",IF('Activity rawdata'!P80="AFERTE","Early Fert",IF('Activity rawdata'!P80="AFERTM","Mid Fert",IF('Activity rawdata'!P80="AFERTL","Late Fert",  IF('Activity rawdata'!P80="ASP","Site Prep", IF('Activity rawdata'!P80="APLT","Plant",  IF('Activity rawdata'!P80="ANREG","Natural Regeneration"))))))))))</f>
        <v>1st Thin</v>
      </c>
      <c r="I81" s="74">
        <f>'Activity rawdata'!O80</f>
        <v>22.17</v>
      </c>
      <c r="J81" s="75">
        <f>'Activity rawdata'!N80</f>
        <v>15</v>
      </c>
      <c r="K81" s="75">
        <f>'Activity rawdata'!AC80</f>
        <v>96.63</v>
      </c>
      <c r="L81" s="75">
        <f>'Activity rawdata'!AD80</f>
        <v>393.13</v>
      </c>
      <c r="M81" s="76">
        <f>'Activity rawdata'!AE80</f>
        <v>6.7131167230459337</v>
      </c>
      <c r="N81" s="83">
        <f>'Activity rawdata'!T80+'Activity rawdata'!U80</f>
        <v>13.54</v>
      </c>
      <c r="O81" s="80">
        <f>'Activity rawdata'!V80</f>
        <v>1.38</v>
      </c>
      <c r="P81" s="80">
        <f>'Activity rawdata'!W80</f>
        <v>0</v>
      </c>
      <c r="Q81" s="80">
        <f>'Activity rawdata'!X80</f>
        <v>0</v>
      </c>
      <c r="R81" s="84">
        <f t="shared" ref="R81:R144" si="20">SUM(N81:Q81)</f>
        <v>14.919999999999998</v>
      </c>
      <c r="S81" s="80">
        <f>'Activity rawdata'!Z80</f>
        <v>0</v>
      </c>
      <c r="T81" s="80">
        <f>'Activity rawdata'!AA80</f>
        <v>0</v>
      </c>
      <c r="U81" s="80">
        <f t="shared" ref="U81:U144" si="21">S81+T81</f>
        <v>0</v>
      </c>
      <c r="V81" s="81">
        <f t="shared" ref="V81:V144" si="22">N81*$I81</f>
        <v>300.18180000000001</v>
      </c>
      <c r="W81" s="75">
        <f t="shared" ref="W81:W144" si="23">O81*$I81</f>
        <v>30.5946</v>
      </c>
      <c r="X81" s="75">
        <f t="shared" ref="X81:X144" si="24">P81*$I81</f>
        <v>0</v>
      </c>
      <c r="Y81" s="75">
        <f t="shared" ref="Y81:Y144" si="25">Q81*$I81</f>
        <v>0</v>
      </c>
      <c r="Z81" s="82">
        <f t="shared" ref="Z81:Z144" si="26">SUM(V81:Y81)</f>
        <v>330.77640000000002</v>
      </c>
      <c r="AA81" s="75">
        <f t="shared" ref="AA81:AA144" si="27">S81*$I81</f>
        <v>0</v>
      </c>
      <c r="AB81" s="75">
        <f t="shared" ref="AB81:AB144" si="28">T81*$I81</f>
        <v>0</v>
      </c>
      <c r="AC81" s="82">
        <f t="shared" ref="AC81:AC144" si="29">AA81+AB81</f>
        <v>0</v>
      </c>
      <c r="AD81" s="56"/>
    </row>
    <row r="82" spans="1:30" x14ac:dyDescent="0.35">
      <c r="A82" s="70" t="str">
        <f>'Activity rawdata'!A81</f>
        <v>BH5660-1-171</v>
      </c>
      <c r="B82" s="71" t="str">
        <f>'Activity rawdata'!B81</f>
        <v>LB</v>
      </c>
      <c r="C82" s="71" t="str">
        <f>IF('Activity rawdata'!C81="PY","Planted",IF('Activity rawdata'!C81="NY","Nat/Convert",IF('Activity rawdata'!C81="NN","Nat/Nonconvert",IF('Activity rawdata'!C81="OY","Planted"))))</f>
        <v>Planted</v>
      </c>
      <c r="D82" s="70" t="str">
        <f>'Activity rawdata'!D81</f>
        <v>STP1</v>
      </c>
      <c r="E82" s="72" t="str">
        <f>'Activity rawdata'!E81</f>
        <v>91</v>
      </c>
      <c r="F82" s="73" t="str">
        <f>'Activity rawdata'!L81</f>
        <v>NO</v>
      </c>
      <c r="G82" s="72" t="str">
        <f>'Activity rawdata'!R81</f>
        <v>2027</v>
      </c>
      <c r="H82" s="72" t="str">
        <f>IF('Activity rawdata'!P81="AHTHIN1","1st Thin",IF('Activity rawdata'!P81="AHCC","Clearcut",IF('Activity rawdata'!P81="AHTHSMZ","SMZ Thin",IF('Activity rawdata'!P81="AHTHIN2","2nd Thin",IF('Activity rawdata'!P81="AFERTE","Early Fert",IF('Activity rawdata'!P81="AFERTM","Mid Fert",IF('Activity rawdata'!P81="AFERTL","Late Fert",  IF('Activity rawdata'!P81="ASP","Site Prep", IF('Activity rawdata'!P81="APLT","Plant",  IF('Activity rawdata'!P81="ANREG","Natural Regeneration"))))))))))</f>
        <v>1st Thin</v>
      </c>
      <c r="I82" s="74">
        <f>'Activity rawdata'!O81</f>
        <v>21.16</v>
      </c>
      <c r="J82" s="75">
        <f>'Activity rawdata'!N81</f>
        <v>15</v>
      </c>
      <c r="K82" s="75">
        <f>'Activity rawdata'!AC81</f>
        <v>131.04</v>
      </c>
      <c r="L82" s="75">
        <f>'Activity rawdata'!AD81</f>
        <v>343.36</v>
      </c>
      <c r="M82" s="76">
        <f>'Activity rawdata'!AE81</f>
        <v>8.3649508582172594</v>
      </c>
      <c r="N82" s="83">
        <f>'Activity rawdata'!T81+'Activity rawdata'!U81</f>
        <v>15.95</v>
      </c>
      <c r="O82" s="80">
        <f>'Activity rawdata'!V81</f>
        <v>15.22</v>
      </c>
      <c r="P82" s="80">
        <f>'Activity rawdata'!W81</f>
        <v>0</v>
      </c>
      <c r="Q82" s="80">
        <f>'Activity rawdata'!X81</f>
        <v>0</v>
      </c>
      <c r="R82" s="84">
        <f t="shared" si="20"/>
        <v>31.17</v>
      </c>
      <c r="S82" s="80">
        <f>'Activity rawdata'!Z81</f>
        <v>0</v>
      </c>
      <c r="T82" s="80">
        <f>'Activity rawdata'!AA81</f>
        <v>0</v>
      </c>
      <c r="U82" s="80">
        <f t="shared" si="21"/>
        <v>0</v>
      </c>
      <c r="V82" s="81">
        <f t="shared" si="22"/>
        <v>337.50200000000001</v>
      </c>
      <c r="W82" s="75">
        <f t="shared" si="23"/>
        <v>322.05520000000001</v>
      </c>
      <c r="X82" s="75">
        <f t="shared" si="24"/>
        <v>0</v>
      </c>
      <c r="Y82" s="75">
        <f t="shared" si="25"/>
        <v>0</v>
      </c>
      <c r="Z82" s="82">
        <f t="shared" si="26"/>
        <v>659.55719999999997</v>
      </c>
      <c r="AA82" s="75">
        <f t="shared" si="27"/>
        <v>0</v>
      </c>
      <c r="AB82" s="75">
        <f t="shared" si="28"/>
        <v>0</v>
      </c>
      <c r="AC82" s="82">
        <f t="shared" si="29"/>
        <v>0</v>
      </c>
      <c r="AD82" s="56"/>
    </row>
    <row r="83" spans="1:30" x14ac:dyDescent="0.35">
      <c r="A83" s="70" t="str">
        <f>'Activity rawdata'!A82</f>
        <v>BH5140-1-148</v>
      </c>
      <c r="B83" s="71" t="str">
        <f>'Activity rawdata'!B82</f>
        <v>LB</v>
      </c>
      <c r="C83" s="71" t="str">
        <f>IF('Activity rawdata'!C82="PY","Planted",IF('Activity rawdata'!C82="NY","Nat/Convert",IF('Activity rawdata'!C82="NN","Nat/Nonconvert",IF('Activity rawdata'!C82="OY","Planted"))))</f>
        <v>Planted</v>
      </c>
      <c r="D83" s="70" t="str">
        <f>'Activity rawdata'!D82</f>
        <v>STP1</v>
      </c>
      <c r="E83" s="72" t="str">
        <f>'Activity rawdata'!E82</f>
        <v>91</v>
      </c>
      <c r="F83" s="73" t="str">
        <f>'Activity rawdata'!L82</f>
        <v>NO</v>
      </c>
      <c r="G83" s="72" t="str">
        <f>'Activity rawdata'!R82</f>
        <v>2027</v>
      </c>
      <c r="H83" s="72" t="str">
        <f>IF('Activity rawdata'!P82="AHTHIN1","1st Thin",IF('Activity rawdata'!P82="AHCC","Clearcut",IF('Activity rawdata'!P82="AHTHSMZ","SMZ Thin",IF('Activity rawdata'!P82="AHTHIN2","2nd Thin",IF('Activity rawdata'!P82="AFERTE","Early Fert",IF('Activity rawdata'!P82="AFERTM","Mid Fert",IF('Activity rawdata'!P82="AFERTL","Late Fert",  IF('Activity rawdata'!P82="ASP","Site Prep", IF('Activity rawdata'!P82="APLT","Plant",  IF('Activity rawdata'!P82="ANREG","Natural Regeneration"))))))))))</f>
        <v>1st Thin</v>
      </c>
      <c r="I83" s="74">
        <f>'Activity rawdata'!O82</f>
        <v>43.21</v>
      </c>
      <c r="J83" s="75">
        <f>'Activity rawdata'!N82</f>
        <v>15</v>
      </c>
      <c r="K83" s="75">
        <f>'Activity rawdata'!AC82</f>
        <v>136.97999999999999</v>
      </c>
      <c r="L83" s="75">
        <f>'Activity rawdata'!AD82</f>
        <v>382.28</v>
      </c>
      <c r="M83" s="76">
        <f>'Activity rawdata'!AE82</f>
        <v>8.1053933200552635</v>
      </c>
      <c r="N83" s="83">
        <f>'Activity rawdata'!T82+'Activity rawdata'!U82</f>
        <v>18.03</v>
      </c>
      <c r="O83" s="80">
        <f>'Activity rawdata'!V82</f>
        <v>15.32</v>
      </c>
      <c r="P83" s="80">
        <f>'Activity rawdata'!W82</f>
        <v>0.28999999999999998</v>
      </c>
      <c r="Q83" s="80">
        <f>'Activity rawdata'!X82</f>
        <v>0</v>
      </c>
      <c r="R83" s="84">
        <f t="shared" si="20"/>
        <v>33.64</v>
      </c>
      <c r="S83" s="80">
        <f>'Activity rawdata'!Z82</f>
        <v>0</v>
      </c>
      <c r="T83" s="80">
        <f>'Activity rawdata'!AA82</f>
        <v>0</v>
      </c>
      <c r="U83" s="80">
        <f t="shared" si="21"/>
        <v>0</v>
      </c>
      <c r="V83" s="81">
        <f t="shared" si="22"/>
        <v>779.07630000000006</v>
      </c>
      <c r="W83" s="75">
        <f t="shared" si="23"/>
        <v>661.97720000000004</v>
      </c>
      <c r="X83" s="75">
        <f t="shared" si="24"/>
        <v>12.530899999999999</v>
      </c>
      <c r="Y83" s="75">
        <f t="shared" si="25"/>
        <v>0</v>
      </c>
      <c r="Z83" s="82">
        <f t="shared" si="26"/>
        <v>1453.5844</v>
      </c>
      <c r="AA83" s="75">
        <f t="shared" si="27"/>
        <v>0</v>
      </c>
      <c r="AB83" s="75">
        <f t="shared" si="28"/>
        <v>0</v>
      </c>
      <c r="AC83" s="82">
        <f t="shared" si="29"/>
        <v>0</v>
      </c>
      <c r="AD83" s="56"/>
    </row>
    <row r="84" spans="1:30" x14ac:dyDescent="0.35">
      <c r="A84" s="70" t="str">
        <f>'Activity rawdata'!A83</f>
        <v>BH1435-1-20</v>
      </c>
      <c r="B84" s="71" t="str">
        <f>'Activity rawdata'!B83</f>
        <v>CSLB</v>
      </c>
      <c r="C84" s="71" t="str">
        <f>IF('Activity rawdata'!C83="PY","Planted",IF('Activity rawdata'!C83="NY","Nat/Convert",IF('Activity rawdata'!C83="NN","Nat/Nonconvert",IF('Activity rawdata'!C83="OY","Planted"))))</f>
        <v>Planted</v>
      </c>
      <c r="D84" s="70" t="str">
        <f>'Activity rawdata'!D83</f>
        <v>STP2</v>
      </c>
      <c r="E84" s="72" t="str">
        <f>'Activity rawdata'!E83</f>
        <v>90</v>
      </c>
      <c r="F84" s="73" t="str">
        <f>'Activity rawdata'!L83</f>
        <v>NO</v>
      </c>
      <c r="G84" s="72" t="str">
        <f>'Activity rawdata'!R83</f>
        <v>2028</v>
      </c>
      <c r="H84" s="72" t="str">
        <f>IF('Activity rawdata'!P83="AHTHIN1","1st Thin",IF('Activity rawdata'!P83="AHCC","Clearcut",IF('Activity rawdata'!P83="AHTHSMZ","SMZ Thin",IF('Activity rawdata'!P83="AHTHIN2","2nd Thin",IF('Activity rawdata'!P83="AFERTE","Early Fert",IF('Activity rawdata'!P83="AFERTM","Mid Fert",IF('Activity rawdata'!P83="AFERTL","Late Fert",  IF('Activity rawdata'!P83="ASP","Site Prep", IF('Activity rawdata'!P83="APLT","Plant",  IF('Activity rawdata'!P83="ANREG","Natural Regeneration"))))))))))</f>
        <v>Plant</v>
      </c>
      <c r="I84" s="74">
        <f>'Activity rawdata'!O83</f>
        <v>2.37</v>
      </c>
      <c r="J84" s="75">
        <f>'Activity rawdata'!N83</f>
        <v>1</v>
      </c>
      <c r="K84" s="75">
        <f>'Activity rawdata'!AC83</f>
        <v>0</v>
      </c>
      <c r="L84" s="75">
        <f>'Activity rawdata'!AD83</f>
        <v>0</v>
      </c>
      <c r="M84" s="76" t="str">
        <f>'Activity rawdata'!AE83</f>
        <v>-</v>
      </c>
      <c r="N84" s="83">
        <f>'Activity rawdata'!T83+'Activity rawdata'!U83</f>
        <v>0</v>
      </c>
      <c r="O84" s="80">
        <f>'Activity rawdata'!V83</f>
        <v>0</v>
      </c>
      <c r="P84" s="80">
        <f>'Activity rawdata'!W83</f>
        <v>0</v>
      </c>
      <c r="Q84" s="80">
        <f>'Activity rawdata'!X83</f>
        <v>0</v>
      </c>
      <c r="R84" s="84">
        <f t="shared" si="20"/>
        <v>0</v>
      </c>
      <c r="S84" s="80">
        <f>'Activity rawdata'!Z83</f>
        <v>0</v>
      </c>
      <c r="T84" s="80">
        <f>'Activity rawdata'!AA83</f>
        <v>0</v>
      </c>
      <c r="U84" s="80">
        <f t="shared" si="21"/>
        <v>0</v>
      </c>
      <c r="V84" s="81">
        <f t="shared" si="22"/>
        <v>0</v>
      </c>
      <c r="W84" s="75">
        <f t="shared" si="23"/>
        <v>0</v>
      </c>
      <c r="X84" s="75">
        <f t="shared" si="24"/>
        <v>0</v>
      </c>
      <c r="Y84" s="75">
        <f t="shared" si="25"/>
        <v>0</v>
      </c>
      <c r="Z84" s="82">
        <f t="shared" si="26"/>
        <v>0</v>
      </c>
      <c r="AA84" s="75">
        <f t="shared" si="27"/>
        <v>0</v>
      </c>
      <c r="AB84" s="75">
        <f t="shared" si="28"/>
        <v>0</v>
      </c>
      <c r="AC84" s="82">
        <f t="shared" si="29"/>
        <v>0</v>
      </c>
      <c r="AD84" s="56"/>
    </row>
    <row r="85" spans="1:30" x14ac:dyDescent="0.35">
      <c r="A85" s="70" t="str">
        <f>'Activity rawdata'!A84</f>
        <v>BH1435-1-21</v>
      </c>
      <c r="B85" s="71" t="str">
        <f>'Activity rawdata'!B84</f>
        <v>CSLB</v>
      </c>
      <c r="C85" s="71" t="str">
        <f>IF('Activity rawdata'!C84="PY","Planted",IF('Activity rawdata'!C84="NY","Nat/Convert",IF('Activity rawdata'!C84="NN","Nat/Nonconvert",IF('Activity rawdata'!C84="OY","Planted"))))</f>
        <v>Planted</v>
      </c>
      <c r="D85" s="70" t="str">
        <f>'Activity rawdata'!D84</f>
        <v>STP2</v>
      </c>
      <c r="E85" s="72" t="str">
        <f>'Activity rawdata'!E84</f>
        <v>80</v>
      </c>
      <c r="F85" s="73" t="str">
        <f>'Activity rawdata'!L84</f>
        <v>NO</v>
      </c>
      <c r="G85" s="72" t="str">
        <f>'Activity rawdata'!R84</f>
        <v>2028</v>
      </c>
      <c r="H85" s="72" t="str">
        <f>IF('Activity rawdata'!P84="AHTHIN1","1st Thin",IF('Activity rawdata'!P84="AHCC","Clearcut",IF('Activity rawdata'!P84="AHTHSMZ","SMZ Thin",IF('Activity rawdata'!P84="AHTHIN2","2nd Thin",IF('Activity rawdata'!P84="AFERTE","Early Fert",IF('Activity rawdata'!P84="AFERTM","Mid Fert",IF('Activity rawdata'!P84="AFERTL","Late Fert",  IF('Activity rawdata'!P84="ASP","Site Prep", IF('Activity rawdata'!P84="APLT","Plant",  IF('Activity rawdata'!P84="ANREG","Natural Regeneration"))))))))))</f>
        <v>Plant</v>
      </c>
      <c r="I85" s="74">
        <f>'Activity rawdata'!O84</f>
        <v>31.89</v>
      </c>
      <c r="J85" s="75">
        <f>'Activity rawdata'!N84</f>
        <v>1</v>
      </c>
      <c r="K85" s="75">
        <f>'Activity rawdata'!AC84</f>
        <v>0</v>
      </c>
      <c r="L85" s="75">
        <f>'Activity rawdata'!AD84</f>
        <v>0</v>
      </c>
      <c r="M85" s="76" t="str">
        <f>'Activity rawdata'!AE84</f>
        <v>-</v>
      </c>
      <c r="N85" s="83">
        <f>'Activity rawdata'!T84+'Activity rawdata'!U84</f>
        <v>0</v>
      </c>
      <c r="O85" s="80">
        <f>'Activity rawdata'!V84</f>
        <v>0</v>
      </c>
      <c r="P85" s="80">
        <f>'Activity rawdata'!W84</f>
        <v>0</v>
      </c>
      <c r="Q85" s="80">
        <f>'Activity rawdata'!X84</f>
        <v>0</v>
      </c>
      <c r="R85" s="84">
        <f t="shared" si="20"/>
        <v>0</v>
      </c>
      <c r="S85" s="80">
        <f>'Activity rawdata'!Z84</f>
        <v>0</v>
      </c>
      <c r="T85" s="80">
        <f>'Activity rawdata'!AA84</f>
        <v>0</v>
      </c>
      <c r="U85" s="80">
        <f t="shared" si="21"/>
        <v>0</v>
      </c>
      <c r="V85" s="81">
        <f t="shared" si="22"/>
        <v>0</v>
      </c>
      <c r="W85" s="75">
        <f t="shared" si="23"/>
        <v>0</v>
      </c>
      <c r="X85" s="75">
        <f t="shared" si="24"/>
        <v>0</v>
      </c>
      <c r="Y85" s="75">
        <f t="shared" si="25"/>
        <v>0</v>
      </c>
      <c r="Z85" s="82">
        <f t="shared" si="26"/>
        <v>0</v>
      </c>
      <c r="AA85" s="75">
        <f t="shared" si="27"/>
        <v>0</v>
      </c>
      <c r="AB85" s="75">
        <f t="shared" si="28"/>
        <v>0</v>
      </c>
      <c r="AC85" s="82">
        <f t="shared" si="29"/>
        <v>0</v>
      </c>
      <c r="AD85" s="56"/>
    </row>
    <row r="86" spans="1:30" x14ac:dyDescent="0.35">
      <c r="A86" s="70" t="str">
        <f>'Activity rawdata'!A85</f>
        <v>BH1435-1-30</v>
      </c>
      <c r="B86" s="71" t="str">
        <f>'Activity rawdata'!B85</f>
        <v>CSLB</v>
      </c>
      <c r="C86" s="71" t="str">
        <f>IF('Activity rawdata'!C85="PY","Planted",IF('Activity rawdata'!C85="NY","Nat/Convert",IF('Activity rawdata'!C85="NN","Nat/Nonconvert",IF('Activity rawdata'!C85="OY","Planted"))))</f>
        <v>Planted</v>
      </c>
      <c r="D86" s="70" t="str">
        <f>'Activity rawdata'!D85</f>
        <v>STP2</v>
      </c>
      <c r="E86" s="72" t="str">
        <f>'Activity rawdata'!E85</f>
        <v>91</v>
      </c>
      <c r="F86" s="73" t="str">
        <f>'Activity rawdata'!L85</f>
        <v>NO</v>
      </c>
      <c r="G86" s="72" t="str">
        <f>'Activity rawdata'!R85</f>
        <v>2028</v>
      </c>
      <c r="H86" s="72" t="str">
        <f>IF('Activity rawdata'!P85="AHTHIN1","1st Thin",IF('Activity rawdata'!P85="AHCC","Clearcut",IF('Activity rawdata'!P85="AHTHSMZ","SMZ Thin",IF('Activity rawdata'!P85="AHTHIN2","2nd Thin",IF('Activity rawdata'!P85="AFERTE","Early Fert",IF('Activity rawdata'!P85="AFERTM","Mid Fert",IF('Activity rawdata'!P85="AFERTL","Late Fert",  IF('Activity rawdata'!P85="ASP","Site Prep", IF('Activity rawdata'!P85="APLT","Plant",  IF('Activity rawdata'!P85="ANREG","Natural Regeneration"))))))))))</f>
        <v>Plant</v>
      </c>
      <c r="I86" s="74">
        <f>'Activity rawdata'!O85</f>
        <v>50.29</v>
      </c>
      <c r="J86" s="75">
        <f>'Activity rawdata'!N85</f>
        <v>1</v>
      </c>
      <c r="K86" s="75">
        <f>'Activity rawdata'!AC85</f>
        <v>0</v>
      </c>
      <c r="L86" s="75">
        <f>'Activity rawdata'!AD85</f>
        <v>0</v>
      </c>
      <c r="M86" s="76" t="str">
        <f>'Activity rawdata'!AE85</f>
        <v>-</v>
      </c>
      <c r="N86" s="83">
        <f>'Activity rawdata'!T85+'Activity rawdata'!U85</f>
        <v>0</v>
      </c>
      <c r="O86" s="80">
        <f>'Activity rawdata'!V85</f>
        <v>0</v>
      </c>
      <c r="P86" s="80">
        <f>'Activity rawdata'!W85</f>
        <v>0</v>
      </c>
      <c r="Q86" s="80">
        <f>'Activity rawdata'!X85</f>
        <v>0</v>
      </c>
      <c r="R86" s="84">
        <f t="shared" si="20"/>
        <v>0</v>
      </c>
      <c r="S86" s="80">
        <f>'Activity rawdata'!Z85</f>
        <v>0</v>
      </c>
      <c r="T86" s="80">
        <f>'Activity rawdata'!AA85</f>
        <v>0</v>
      </c>
      <c r="U86" s="80">
        <f t="shared" si="21"/>
        <v>0</v>
      </c>
      <c r="V86" s="81">
        <f t="shared" si="22"/>
        <v>0</v>
      </c>
      <c r="W86" s="75">
        <f t="shared" si="23"/>
        <v>0</v>
      </c>
      <c r="X86" s="75">
        <f t="shared" si="24"/>
        <v>0</v>
      </c>
      <c r="Y86" s="75">
        <f t="shared" si="25"/>
        <v>0</v>
      </c>
      <c r="Z86" s="82">
        <f t="shared" si="26"/>
        <v>0</v>
      </c>
      <c r="AA86" s="75">
        <f t="shared" si="27"/>
        <v>0</v>
      </c>
      <c r="AB86" s="75">
        <f t="shared" si="28"/>
        <v>0</v>
      </c>
      <c r="AC86" s="82">
        <f t="shared" si="29"/>
        <v>0</v>
      </c>
      <c r="AD86" s="56"/>
    </row>
    <row r="87" spans="1:30" x14ac:dyDescent="0.35">
      <c r="A87" s="70" t="str">
        <f>'Activity rawdata'!A86</f>
        <v>BH1435-1-31</v>
      </c>
      <c r="B87" s="71" t="str">
        <f>'Activity rawdata'!B86</f>
        <v>CSLB</v>
      </c>
      <c r="C87" s="71" t="str">
        <f>IF('Activity rawdata'!C86="PY","Planted",IF('Activity rawdata'!C86="NY","Nat/Convert",IF('Activity rawdata'!C86="NN","Nat/Nonconvert",IF('Activity rawdata'!C86="OY","Planted"))))</f>
        <v>Planted</v>
      </c>
      <c r="D87" s="70" t="str">
        <f>'Activity rawdata'!D86</f>
        <v>STP2</v>
      </c>
      <c r="E87" s="72" t="str">
        <f>'Activity rawdata'!E86</f>
        <v>87</v>
      </c>
      <c r="F87" s="73" t="str">
        <f>'Activity rawdata'!L86</f>
        <v>NO</v>
      </c>
      <c r="G87" s="72" t="str">
        <f>'Activity rawdata'!R86</f>
        <v>2028</v>
      </c>
      <c r="H87" s="72" t="str">
        <f>IF('Activity rawdata'!P86="AHTHIN1","1st Thin",IF('Activity rawdata'!P86="AHCC","Clearcut",IF('Activity rawdata'!P86="AHTHSMZ","SMZ Thin",IF('Activity rawdata'!P86="AHTHIN2","2nd Thin",IF('Activity rawdata'!P86="AFERTE","Early Fert",IF('Activity rawdata'!P86="AFERTM","Mid Fert",IF('Activity rawdata'!P86="AFERTL","Late Fert",  IF('Activity rawdata'!P86="ASP","Site Prep", IF('Activity rawdata'!P86="APLT","Plant",  IF('Activity rawdata'!P86="ANREG","Natural Regeneration"))))))))))</f>
        <v>Plant</v>
      </c>
      <c r="I87" s="74">
        <f>'Activity rawdata'!O86</f>
        <v>3.56</v>
      </c>
      <c r="J87" s="75">
        <f>'Activity rawdata'!N86</f>
        <v>1</v>
      </c>
      <c r="K87" s="75">
        <f>'Activity rawdata'!AC86</f>
        <v>0</v>
      </c>
      <c r="L87" s="75">
        <f>'Activity rawdata'!AD86</f>
        <v>0</v>
      </c>
      <c r="M87" s="76" t="str">
        <f>'Activity rawdata'!AE86</f>
        <v>-</v>
      </c>
      <c r="N87" s="83">
        <f>'Activity rawdata'!T86+'Activity rawdata'!U86</f>
        <v>0</v>
      </c>
      <c r="O87" s="80">
        <f>'Activity rawdata'!V86</f>
        <v>0</v>
      </c>
      <c r="P87" s="80">
        <f>'Activity rawdata'!W86</f>
        <v>0</v>
      </c>
      <c r="Q87" s="80">
        <f>'Activity rawdata'!X86</f>
        <v>0</v>
      </c>
      <c r="R87" s="84">
        <f t="shared" si="20"/>
        <v>0</v>
      </c>
      <c r="S87" s="80">
        <f>'Activity rawdata'!Z86</f>
        <v>0</v>
      </c>
      <c r="T87" s="80">
        <f>'Activity rawdata'!AA86</f>
        <v>0</v>
      </c>
      <c r="U87" s="80">
        <f t="shared" si="21"/>
        <v>0</v>
      </c>
      <c r="V87" s="81">
        <f t="shared" si="22"/>
        <v>0</v>
      </c>
      <c r="W87" s="75">
        <f t="shared" si="23"/>
        <v>0</v>
      </c>
      <c r="X87" s="75">
        <f t="shared" si="24"/>
        <v>0</v>
      </c>
      <c r="Y87" s="75">
        <f t="shared" si="25"/>
        <v>0</v>
      </c>
      <c r="Z87" s="82">
        <f t="shared" si="26"/>
        <v>0</v>
      </c>
      <c r="AA87" s="75">
        <f t="shared" si="27"/>
        <v>0</v>
      </c>
      <c r="AB87" s="75">
        <f t="shared" si="28"/>
        <v>0</v>
      </c>
      <c r="AC87" s="82">
        <f t="shared" si="29"/>
        <v>0</v>
      </c>
      <c r="AD87" s="56"/>
    </row>
    <row r="88" spans="1:30" x14ac:dyDescent="0.35">
      <c r="A88" s="70" t="str">
        <f>'Activity rawdata'!A87</f>
        <v>BH1435-1-343</v>
      </c>
      <c r="B88" s="71" t="str">
        <f>'Activity rawdata'!B87</f>
        <v>CSLB</v>
      </c>
      <c r="C88" s="71" t="str">
        <f>IF('Activity rawdata'!C87="PY","Planted",IF('Activity rawdata'!C87="NY","Nat/Convert",IF('Activity rawdata'!C87="NN","Nat/Nonconvert",IF('Activity rawdata'!C87="OY","Planted"))))</f>
        <v>Planted</v>
      </c>
      <c r="D88" s="70" t="str">
        <f>'Activity rawdata'!D87</f>
        <v>STP2</v>
      </c>
      <c r="E88" s="72" t="str">
        <f>'Activity rawdata'!E87</f>
        <v>83</v>
      </c>
      <c r="F88" s="73" t="str">
        <f>'Activity rawdata'!L87</f>
        <v>NO</v>
      </c>
      <c r="G88" s="72" t="str">
        <f>'Activity rawdata'!R87</f>
        <v>2028</v>
      </c>
      <c r="H88" s="72" t="str">
        <f>IF('Activity rawdata'!P87="AHTHIN1","1st Thin",IF('Activity rawdata'!P87="AHCC","Clearcut",IF('Activity rawdata'!P87="AHTHSMZ","SMZ Thin",IF('Activity rawdata'!P87="AHTHIN2","2nd Thin",IF('Activity rawdata'!P87="AFERTE","Early Fert",IF('Activity rawdata'!P87="AFERTM","Mid Fert",IF('Activity rawdata'!P87="AFERTL","Late Fert",  IF('Activity rawdata'!P87="ASP","Site Prep", IF('Activity rawdata'!P87="APLT","Plant",  IF('Activity rawdata'!P87="ANREG","Natural Regeneration"))))))))))</f>
        <v>Plant</v>
      </c>
      <c r="I88" s="74">
        <f>'Activity rawdata'!O87</f>
        <v>8.2100000000000009</v>
      </c>
      <c r="J88" s="75">
        <f>'Activity rawdata'!N87</f>
        <v>1</v>
      </c>
      <c r="K88" s="75">
        <f>'Activity rawdata'!AC87</f>
        <v>0</v>
      </c>
      <c r="L88" s="75">
        <f>'Activity rawdata'!AD87</f>
        <v>0</v>
      </c>
      <c r="M88" s="76" t="str">
        <f>'Activity rawdata'!AE87</f>
        <v>-</v>
      </c>
      <c r="N88" s="83">
        <f>'Activity rawdata'!T87+'Activity rawdata'!U87</f>
        <v>0</v>
      </c>
      <c r="O88" s="80">
        <f>'Activity rawdata'!V87</f>
        <v>0</v>
      </c>
      <c r="P88" s="80">
        <f>'Activity rawdata'!W87</f>
        <v>0</v>
      </c>
      <c r="Q88" s="80">
        <f>'Activity rawdata'!X87</f>
        <v>0</v>
      </c>
      <c r="R88" s="84">
        <f t="shared" si="20"/>
        <v>0</v>
      </c>
      <c r="S88" s="80">
        <f>'Activity rawdata'!Z87</f>
        <v>0</v>
      </c>
      <c r="T88" s="80">
        <f>'Activity rawdata'!AA87</f>
        <v>0</v>
      </c>
      <c r="U88" s="80">
        <f t="shared" si="21"/>
        <v>0</v>
      </c>
      <c r="V88" s="81">
        <f t="shared" si="22"/>
        <v>0</v>
      </c>
      <c r="W88" s="75">
        <f t="shared" si="23"/>
        <v>0</v>
      </c>
      <c r="X88" s="75">
        <f t="shared" si="24"/>
        <v>0</v>
      </c>
      <c r="Y88" s="75">
        <f t="shared" si="25"/>
        <v>0</v>
      </c>
      <c r="Z88" s="82">
        <f t="shared" si="26"/>
        <v>0</v>
      </c>
      <c r="AA88" s="75">
        <f t="shared" si="27"/>
        <v>0</v>
      </c>
      <c r="AB88" s="75">
        <f t="shared" si="28"/>
        <v>0</v>
      </c>
      <c r="AC88" s="82">
        <f t="shared" si="29"/>
        <v>0</v>
      </c>
      <c r="AD88" s="56"/>
    </row>
    <row r="89" spans="1:30" x14ac:dyDescent="0.35">
      <c r="A89" s="70" t="str">
        <f>'Activity rawdata'!A88</f>
        <v>BH1435-1-46</v>
      </c>
      <c r="B89" s="71" t="str">
        <f>'Activity rawdata'!B88</f>
        <v>CSLB</v>
      </c>
      <c r="C89" s="71" t="str">
        <f>IF('Activity rawdata'!C88="PY","Planted",IF('Activity rawdata'!C88="NY","Nat/Convert",IF('Activity rawdata'!C88="NN","Nat/Nonconvert",IF('Activity rawdata'!C88="OY","Planted"))))</f>
        <v>Planted</v>
      </c>
      <c r="D89" s="70" t="str">
        <f>'Activity rawdata'!D88</f>
        <v>STP2</v>
      </c>
      <c r="E89" s="72" t="str">
        <f>'Activity rawdata'!E88</f>
        <v>83</v>
      </c>
      <c r="F89" s="73" t="str">
        <f>'Activity rawdata'!L88</f>
        <v>NO</v>
      </c>
      <c r="G89" s="72" t="str">
        <f>'Activity rawdata'!R88</f>
        <v>2028</v>
      </c>
      <c r="H89" s="72" t="str">
        <f>IF('Activity rawdata'!P88="AHTHIN1","1st Thin",IF('Activity rawdata'!P88="AHCC","Clearcut",IF('Activity rawdata'!P88="AHTHSMZ","SMZ Thin",IF('Activity rawdata'!P88="AHTHIN2","2nd Thin",IF('Activity rawdata'!P88="AFERTE","Early Fert",IF('Activity rawdata'!P88="AFERTM","Mid Fert",IF('Activity rawdata'!P88="AFERTL","Late Fert",  IF('Activity rawdata'!P88="ASP","Site Prep", IF('Activity rawdata'!P88="APLT","Plant",  IF('Activity rawdata'!P88="ANREG","Natural Regeneration"))))))))))</f>
        <v>Plant</v>
      </c>
      <c r="I89" s="74">
        <f>'Activity rawdata'!O88</f>
        <v>7.95</v>
      </c>
      <c r="J89" s="75">
        <f>'Activity rawdata'!N88</f>
        <v>1</v>
      </c>
      <c r="K89" s="75">
        <f>'Activity rawdata'!AC88</f>
        <v>0</v>
      </c>
      <c r="L89" s="75">
        <f>'Activity rawdata'!AD88</f>
        <v>0</v>
      </c>
      <c r="M89" s="76" t="str">
        <f>'Activity rawdata'!AE88</f>
        <v>-</v>
      </c>
      <c r="N89" s="83">
        <f>'Activity rawdata'!T88+'Activity rawdata'!U88</f>
        <v>0</v>
      </c>
      <c r="O89" s="80">
        <f>'Activity rawdata'!V88</f>
        <v>0</v>
      </c>
      <c r="P89" s="80">
        <f>'Activity rawdata'!W88</f>
        <v>0</v>
      </c>
      <c r="Q89" s="80">
        <f>'Activity rawdata'!X88</f>
        <v>0</v>
      </c>
      <c r="R89" s="84">
        <f t="shared" si="20"/>
        <v>0</v>
      </c>
      <c r="S89" s="80">
        <f>'Activity rawdata'!Z88</f>
        <v>0</v>
      </c>
      <c r="T89" s="80">
        <f>'Activity rawdata'!AA88</f>
        <v>0</v>
      </c>
      <c r="U89" s="80">
        <f t="shared" si="21"/>
        <v>0</v>
      </c>
      <c r="V89" s="81">
        <f t="shared" si="22"/>
        <v>0</v>
      </c>
      <c r="W89" s="75">
        <f t="shared" si="23"/>
        <v>0</v>
      </c>
      <c r="X89" s="75">
        <f t="shared" si="24"/>
        <v>0</v>
      </c>
      <c r="Y89" s="75">
        <f t="shared" si="25"/>
        <v>0</v>
      </c>
      <c r="Z89" s="82">
        <f t="shared" si="26"/>
        <v>0</v>
      </c>
      <c r="AA89" s="75">
        <f t="shared" si="27"/>
        <v>0</v>
      </c>
      <c r="AB89" s="75">
        <f t="shared" si="28"/>
        <v>0</v>
      </c>
      <c r="AC89" s="82">
        <f t="shared" si="29"/>
        <v>0</v>
      </c>
      <c r="AD89" s="56"/>
    </row>
    <row r="90" spans="1:30" x14ac:dyDescent="0.35">
      <c r="A90" s="70" t="str">
        <f>'Activity rawdata'!A89</f>
        <v>BH2046-1-53</v>
      </c>
      <c r="B90" s="71" t="str">
        <f>'Activity rawdata'!B89</f>
        <v>CSLB</v>
      </c>
      <c r="C90" s="71" t="str">
        <f>IF('Activity rawdata'!C89="PY","Planted",IF('Activity rawdata'!C89="NY","Nat/Convert",IF('Activity rawdata'!C89="NN","Nat/Nonconvert",IF('Activity rawdata'!C89="OY","Planted"))))</f>
        <v>Planted</v>
      </c>
      <c r="D90" s="70" t="str">
        <f>'Activity rawdata'!D89</f>
        <v>STP2</v>
      </c>
      <c r="E90" s="72" t="str">
        <f>'Activity rawdata'!E89</f>
        <v>76</v>
      </c>
      <c r="F90" s="73" t="str">
        <f>'Activity rawdata'!L89</f>
        <v>NO</v>
      </c>
      <c r="G90" s="72" t="str">
        <f>'Activity rawdata'!R89</f>
        <v>2028</v>
      </c>
      <c r="H90" s="72" t="str">
        <f>IF('Activity rawdata'!P89="AHTHIN1","1st Thin",IF('Activity rawdata'!P89="AHCC","Clearcut",IF('Activity rawdata'!P89="AHTHSMZ","SMZ Thin",IF('Activity rawdata'!P89="AHTHIN2","2nd Thin",IF('Activity rawdata'!P89="AFERTE","Early Fert",IF('Activity rawdata'!P89="AFERTM","Mid Fert",IF('Activity rawdata'!P89="AFERTL","Late Fert",  IF('Activity rawdata'!P89="ASP","Site Prep", IF('Activity rawdata'!P89="APLT","Plant",  IF('Activity rawdata'!P89="ANREG","Natural Regeneration"))))))))))</f>
        <v>Plant</v>
      </c>
      <c r="I90" s="74">
        <f>'Activity rawdata'!O89</f>
        <v>13.07</v>
      </c>
      <c r="J90" s="75">
        <f>'Activity rawdata'!N89</f>
        <v>1</v>
      </c>
      <c r="K90" s="75">
        <f>'Activity rawdata'!AC89</f>
        <v>0</v>
      </c>
      <c r="L90" s="75">
        <f>'Activity rawdata'!AD89</f>
        <v>0</v>
      </c>
      <c r="M90" s="76" t="str">
        <f>'Activity rawdata'!AE89</f>
        <v>-</v>
      </c>
      <c r="N90" s="83">
        <f>'Activity rawdata'!T89+'Activity rawdata'!U89</f>
        <v>0</v>
      </c>
      <c r="O90" s="80">
        <f>'Activity rawdata'!V89</f>
        <v>0</v>
      </c>
      <c r="P90" s="80">
        <f>'Activity rawdata'!W89</f>
        <v>0</v>
      </c>
      <c r="Q90" s="80">
        <f>'Activity rawdata'!X89</f>
        <v>0</v>
      </c>
      <c r="R90" s="84">
        <f t="shared" si="20"/>
        <v>0</v>
      </c>
      <c r="S90" s="80">
        <f>'Activity rawdata'!Z89</f>
        <v>0</v>
      </c>
      <c r="T90" s="80">
        <f>'Activity rawdata'!AA89</f>
        <v>0</v>
      </c>
      <c r="U90" s="80">
        <f t="shared" si="21"/>
        <v>0</v>
      </c>
      <c r="V90" s="81">
        <f t="shared" si="22"/>
        <v>0</v>
      </c>
      <c r="W90" s="75">
        <f t="shared" si="23"/>
        <v>0</v>
      </c>
      <c r="X90" s="75">
        <f t="shared" si="24"/>
        <v>0</v>
      </c>
      <c r="Y90" s="75">
        <f t="shared" si="25"/>
        <v>0</v>
      </c>
      <c r="Z90" s="82">
        <f t="shared" si="26"/>
        <v>0</v>
      </c>
      <c r="AA90" s="75">
        <f t="shared" si="27"/>
        <v>0</v>
      </c>
      <c r="AB90" s="75">
        <f t="shared" si="28"/>
        <v>0</v>
      </c>
      <c r="AC90" s="82">
        <f t="shared" si="29"/>
        <v>0</v>
      </c>
      <c r="AD90" s="56"/>
    </row>
    <row r="91" spans="1:30" x14ac:dyDescent="0.35">
      <c r="A91" s="70" t="str">
        <f>'Activity rawdata'!A90</f>
        <v>BH2046-1-57</v>
      </c>
      <c r="B91" s="71" t="str">
        <f>'Activity rawdata'!B90</f>
        <v>CSLB</v>
      </c>
      <c r="C91" s="71" t="str">
        <f>IF('Activity rawdata'!C90="PY","Planted",IF('Activity rawdata'!C90="NY","Nat/Convert",IF('Activity rawdata'!C90="NN","Nat/Nonconvert",IF('Activity rawdata'!C90="OY","Planted"))))</f>
        <v>Planted</v>
      </c>
      <c r="D91" s="70" t="str">
        <f>'Activity rawdata'!D90</f>
        <v>STP2</v>
      </c>
      <c r="E91" s="72" t="str">
        <f>'Activity rawdata'!E90</f>
        <v>68</v>
      </c>
      <c r="F91" s="73" t="str">
        <f>'Activity rawdata'!L90</f>
        <v>NO</v>
      </c>
      <c r="G91" s="72" t="str">
        <f>'Activity rawdata'!R90</f>
        <v>2028</v>
      </c>
      <c r="H91" s="72" t="str">
        <f>IF('Activity rawdata'!P90="AHTHIN1","1st Thin",IF('Activity rawdata'!P90="AHCC","Clearcut",IF('Activity rawdata'!P90="AHTHSMZ","SMZ Thin",IF('Activity rawdata'!P90="AHTHIN2","2nd Thin",IF('Activity rawdata'!P90="AFERTE","Early Fert",IF('Activity rawdata'!P90="AFERTM","Mid Fert",IF('Activity rawdata'!P90="AFERTL","Late Fert",  IF('Activity rawdata'!P90="ASP","Site Prep", IF('Activity rawdata'!P90="APLT","Plant",  IF('Activity rawdata'!P90="ANREG","Natural Regeneration"))))))))))</f>
        <v>Plant</v>
      </c>
      <c r="I91" s="74">
        <f>'Activity rawdata'!O90</f>
        <v>16.89</v>
      </c>
      <c r="J91" s="75">
        <f>'Activity rawdata'!N90</f>
        <v>1</v>
      </c>
      <c r="K91" s="75">
        <f>'Activity rawdata'!AC90</f>
        <v>0</v>
      </c>
      <c r="L91" s="75">
        <f>'Activity rawdata'!AD90</f>
        <v>0</v>
      </c>
      <c r="M91" s="76" t="str">
        <f>'Activity rawdata'!AE90</f>
        <v>-</v>
      </c>
      <c r="N91" s="83">
        <f>'Activity rawdata'!T90+'Activity rawdata'!U90</f>
        <v>0</v>
      </c>
      <c r="O91" s="80">
        <f>'Activity rawdata'!V90</f>
        <v>0</v>
      </c>
      <c r="P91" s="80">
        <f>'Activity rawdata'!W90</f>
        <v>0</v>
      </c>
      <c r="Q91" s="80">
        <f>'Activity rawdata'!X90</f>
        <v>0</v>
      </c>
      <c r="R91" s="84">
        <f t="shared" si="20"/>
        <v>0</v>
      </c>
      <c r="S91" s="80">
        <f>'Activity rawdata'!Z90</f>
        <v>0</v>
      </c>
      <c r="T91" s="80">
        <f>'Activity rawdata'!AA90</f>
        <v>0</v>
      </c>
      <c r="U91" s="80">
        <f t="shared" si="21"/>
        <v>0</v>
      </c>
      <c r="V91" s="81">
        <f t="shared" si="22"/>
        <v>0</v>
      </c>
      <c r="W91" s="75">
        <f t="shared" si="23"/>
        <v>0</v>
      </c>
      <c r="X91" s="75">
        <f t="shared" si="24"/>
        <v>0</v>
      </c>
      <c r="Y91" s="75">
        <f t="shared" si="25"/>
        <v>0</v>
      </c>
      <c r="Z91" s="82">
        <f t="shared" si="26"/>
        <v>0</v>
      </c>
      <c r="AA91" s="75">
        <f t="shared" si="27"/>
        <v>0</v>
      </c>
      <c r="AB91" s="75">
        <f t="shared" si="28"/>
        <v>0</v>
      </c>
      <c r="AC91" s="82">
        <f t="shared" si="29"/>
        <v>0</v>
      </c>
      <c r="AD91" s="56"/>
    </row>
    <row r="92" spans="1:30" x14ac:dyDescent="0.35">
      <c r="A92" s="70" t="str">
        <f>'Activity rawdata'!A91</f>
        <v>BH2047-1-72</v>
      </c>
      <c r="B92" s="71" t="str">
        <f>'Activity rawdata'!B91</f>
        <v>CSLB</v>
      </c>
      <c r="C92" s="71" t="str">
        <f>IF('Activity rawdata'!C91="PY","Planted",IF('Activity rawdata'!C91="NY","Nat/Convert",IF('Activity rawdata'!C91="NN","Nat/Nonconvert",IF('Activity rawdata'!C91="OY","Planted"))))</f>
        <v>Planted</v>
      </c>
      <c r="D92" s="70" t="str">
        <f>'Activity rawdata'!D91</f>
        <v>STP2</v>
      </c>
      <c r="E92" s="72" t="str">
        <f>'Activity rawdata'!E91</f>
        <v>52</v>
      </c>
      <c r="F92" s="73" t="str">
        <f>'Activity rawdata'!L91</f>
        <v>NO</v>
      </c>
      <c r="G92" s="72" t="str">
        <f>'Activity rawdata'!R91</f>
        <v>2028</v>
      </c>
      <c r="H92" s="72" t="str">
        <f>IF('Activity rawdata'!P91="AHTHIN1","1st Thin",IF('Activity rawdata'!P91="AHCC","Clearcut",IF('Activity rawdata'!P91="AHTHSMZ","SMZ Thin",IF('Activity rawdata'!P91="AHTHIN2","2nd Thin",IF('Activity rawdata'!P91="AFERTE","Early Fert",IF('Activity rawdata'!P91="AFERTM","Mid Fert",IF('Activity rawdata'!P91="AFERTL","Late Fert",  IF('Activity rawdata'!P91="ASP","Site Prep", IF('Activity rawdata'!P91="APLT","Plant",  IF('Activity rawdata'!P91="ANREG","Natural Regeneration"))))))))))</f>
        <v>Plant</v>
      </c>
      <c r="I92" s="74">
        <f>'Activity rawdata'!O91</f>
        <v>1.39</v>
      </c>
      <c r="J92" s="75">
        <f>'Activity rawdata'!N91</f>
        <v>1</v>
      </c>
      <c r="K92" s="75">
        <f>'Activity rawdata'!AC91</f>
        <v>0</v>
      </c>
      <c r="L92" s="75">
        <f>'Activity rawdata'!AD91</f>
        <v>0</v>
      </c>
      <c r="M92" s="76" t="str">
        <f>'Activity rawdata'!AE91</f>
        <v>-</v>
      </c>
      <c r="N92" s="83">
        <f>'Activity rawdata'!T91+'Activity rawdata'!U91</f>
        <v>0</v>
      </c>
      <c r="O92" s="80">
        <f>'Activity rawdata'!V91</f>
        <v>0</v>
      </c>
      <c r="P92" s="80">
        <f>'Activity rawdata'!W91</f>
        <v>0</v>
      </c>
      <c r="Q92" s="80">
        <f>'Activity rawdata'!X91</f>
        <v>0</v>
      </c>
      <c r="R92" s="84">
        <f t="shared" si="20"/>
        <v>0</v>
      </c>
      <c r="S92" s="80">
        <f>'Activity rawdata'!Z91</f>
        <v>0</v>
      </c>
      <c r="T92" s="80">
        <f>'Activity rawdata'!AA91</f>
        <v>0</v>
      </c>
      <c r="U92" s="80">
        <f t="shared" si="21"/>
        <v>0</v>
      </c>
      <c r="V92" s="81">
        <f t="shared" si="22"/>
        <v>0</v>
      </c>
      <c r="W92" s="75">
        <f t="shared" si="23"/>
        <v>0</v>
      </c>
      <c r="X92" s="75">
        <f t="shared" si="24"/>
        <v>0</v>
      </c>
      <c r="Y92" s="75">
        <f t="shared" si="25"/>
        <v>0</v>
      </c>
      <c r="Z92" s="82">
        <f t="shared" si="26"/>
        <v>0</v>
      </c>
      <c r="AA92" s="75">
        <f t="shared" si="27"/>
        <v>0</v>
      </c>
      <c r="AB92" s="75">
        <f t="shared" si="28"/>
        <v>0</v>
      </c>
      <c r="AC92" s="82">
        <f t="shared" si="29"/>
        <v>0</v>
      </c>
      <c r="AD92" s="56"/>
    </row>
    <row r="93" spans="1:30" x14ac:dyDescent="0.35">
      <c r="A93" s="70" t="str">
        <f>'Activity rawdata'!A92</f>
        <v>BH2047-1-76</v>
      </c>
      <c r="B93" s="71" t="str">
        <f>'Activity rawdata'!B92</f>
        <v>CSLB</v>
      </c>
      <c r="C93" s="71" t="str">
        <f>IF('Activity rawdata'!C92="PY","Planted",IF('Activity rawdata'!C92="NY","Nat/Convert",IF('Activity rawdata'!C92="NN","Nat/Nonconvert",IF('Activity rawdata'!C92="OY","Planted"))))</f>
        <v>Planted</v>
      </c>
      <c r="D93" s="70" t="str">
        <f>'Activity rawdata'!D92</f>
        <v>STP2</v>
      </c>
      <c r="E93" s="72" t="str">
        <f>'Activity rawdata'!E92</f>
        <v>81</v>
      </c>
      <c r="F93" s="73" t="str">
        <f>'Activity rawdata'!L92</f>
        <v>NO</v>
      </c>
      <c r="G93" s="72" t="str">
        <f>'Activity rawdata'!R92</f>
        <v>2028</v>
      </c>
      <c r="H93" s="72" t="str">
        <f>IF('Activity rawdata'!P92="AHTHIN1","1st Thin",IF('Activity rawdata'!P92="AHCC","Clearcut",IF('Activity rawdata'!P92="AHTHSMZ","SMZ Thin",IF('Activity rawdata'!P92="AHTHIN2","2nd Thin",IF('Activity rawdata'!P92="AFERTE","Early Fert",IF('Activity rawdata'!P92="AFERTM","Mid Fert",IF('Activity rawdata'!P92="AFERTL","Late Fert",  IF('Activity rawdata'!P92="ASP","Site Prep", IF('Activity rawdata'!P92="APLT","Plant",  IF('Activity rawdata'!P92="ANREG","Natural Regeneration"))))))))))</f>
        <v>Plant</v>
      </c>
      <c r="I93" s="74">
        <f>'Activity rawdata'!O92</f>
        <v>16.98</v>
      </c>
      <c r="J93" s="75">
        <f>'Activity rawdata'!N92</f>
        <v>1</v>
      </c>
      <c r="K93" s="75">
        <f>'Activity rawdata'!AC92</f>
        <v>0</v>
      </c>
      <c r="L93" s="75">
        <f>'Activity rawdata'!AD92</f>
        <v>0</v>
      </c>
      <c r="M93" s="76" t="str">
        <f>'Activity rawdata'!AE92</f>
        <v>-</v>
      </c>
      <c r="N93" s="83">
        <f>'Activity rawdata'!T92+'Activity rawdata'!U92</f>
        <v>0</v>
      </c>
      <c r="O93" s="80">
        <f>'Activity rawdata'!V92</f>
        <v>0</v>
      </c>
      <c r="P93" s="80">
        <f>'Activity rawdata'!W92</f>
        <v>0</v>
      </c>
      <c r="Q93" s="80">
        <f>'Activity rawdata'!X92</f>
        <v>0</v>
      </c>
      <c r="R93" s="84">
        <f t="shared" si="20"/>
        <v>0</v>
      </c>
      <c r="S93" s="80">
        <f>'Activity rawdata'!Z92</f>
        <v>0</v>
      </c>
      <c r="T93" s="80">
        <f>'Activity rawdata'!AA92</f>
        <v>0</v>
      </c>
      <c r="U93" s="80">
        <f t="shared" si="21"/>
        <v>0</v>
      </c>
      <c r="V93" s="81">
        <f t="shared" si="22"/>
        <v>0</v>
      </c>
      <c r="W93" s="75">
        <f t="shared" si="23"/>
        <v>0</v>
      </c>
      <c r="X93" s="75">
        <f t="shared" si="24"/>
        <v>0</v>
      </c>
      <c r="Y93" s="75">
        <f t="shared" si="25"/>
        <v>0</v>
      </c>
      <c r="Z93" s="82">
        <f t="shared" si="26"/>
        <v>0</v>
      </c>
      <c r="AA93" s="75">
        <f t="shared" si="27"/>
        <v>0</v>
      </c>
      <c r="AB93" s="75">
        <f t="shared" si="28"/>
        <v>0</v>
      </c>
      <c r="AC93" s="82">
        <f t="shared" si="29"/>
        <v>0</v>
      </c>
      <c r="AD93" s="56"/>
    </row>
    <row r="94" spans="1:30" x14ac:dyDescent="0.35">
      <c r="A94" s="70" t="str">
        <f>'Activity rawdata'!A93</f>
        <v>BH6112-1-210</v>
      </c>
      <c r="B94" s="71" t="str">
        <f>'Activity rawdata'!B93</f>
        <v>CSLB</v>
      </c>
      <c r="C94" s="71" t="str">
        <f>IF('Activity rawdata'!C93="PY","Planted",IF('Activity rawdata'!C93="NY","Nat/Convert",IF('Activity rawdata'!C93="NN","Nat/Nonconvert",IF('Activity rawdata'!C93="OY","Planted"))))</f>
        <v>Planted</v>
      </c>
      <c r="D94" s="70" t="str">
        <f>'Activity rawdata'!D93</f>
        <v>STP2</v>
      </c>
      <c r="E94" s="72" t="str">
        <f>'Activity rawdata'!E93</f>
        <v>83</v>
      </c>
      <c r="F94" s="73" t="str">
        <f>'Activity rawdata'!L93</f>
        <v>NO</v>
      </c>
      <c r="G94" s="72" t="str">
        <f>'Activity rawdata'!R93</f>
        <v>2028</v>
      </c>
      <c r="H94" s="72" t="str">
        <f>IF('Activity rawdata'!P93="AHTHIN1","1st Thin",IF('Activity rawdata'!P93="AHCC","Clearcut",IF('Activity rawdata'!P93="AHTHSMZ","SMZ Thin",IF('Activity rawdata'!P93="AHTHIN2","2nd Thin",IF('Activity rawdata'!P93="AFERTE","Early Fert",IF('Activity rawdata'!P93="AFERTM","Mid Fert",IF('Activity rawdata'!P93="AFERTL","Late Fert",  IF('Activity rawdata'!P93="ASP","Site Prep", IF('Activity rawdata'!P93="APLT","Plant",  IF('Activity rawdata'!P93="ANREG","Natural Regeneration"))))))))))</f>
        <v>Plant</v>
      </c>
      <c r="I94" s="74">
        <f>'Activity rawdata'!O93</f>
        <v>26.86</v>
      </c>
      <c r="J94" s="75">
        <f>'Activity rawdata'!N93</f>
        <v>1</v>
      </c>
      <c r="K94" s="75">
        <f>'Activity rawdata'!AC93</f>
        <v>0</v>
      </c>
      <c r="L94" s="75">
        <f>'Activity rawdata'!AD93</f>
        <v>0</v>
      </c>
      <c r="M94" s="76" t="str">
        <f>'Activity rawdata'!AE93</f>
        <v>-</v>
      </c>
      <c r="N94" s="83">
        <f>'Activity rawdata'!T93+'Activity rawdata'!U93</f>
        <v>0</v>
      </c>
      <c r="O94" s="80">
        <f>'Activity rawdata'!V93</f>
        <v>0</v>
      </c>
      <c r="P94" s="80">
        <f>'Activity rawdata'!W93</f>
        <v>0</v>
      </c>
      <c r="Q94" s="80">
        <f>'Activity rawdata'!X93</f>
        <v>0</v>
      </c>
      <c r="R94" s="84">
        <f t="shared" si="20"/>
        <v>0</v>
      </c>
      <c r="S94" s="80">
        <f>'Activity rawdata'!Z93</f>
        <v>0</v>
      </c>
      <c r="T94" s="80">
        <f>'Activity rawdata'!AA93</f>
        <v>0</v>
      </c>
      <c r="U94" s="80">
        <f t="shared" si="21"/>
        <v>0</v>
      </c>
      <c r="V94" s="81">
        <f t="shared" si="22"/>
        <v>0</v>
      </c>
      <c r="W94" s="75">
        <f t="shared" si="23"/>
        <v>0</v>
      </c>
      <c r="X94" s="75">
        <f t="shared" si="24"/>
        <v>0</v>
      </c>
      <c r="Y94" s="75">
        <f t="shared" si="25"/>
        <v>0</v>
      </c>
      <c r="Z94" s="82">
        <f t="shared" si="26"/>
        <v>0</v>
      </c>
      <c r="AA94" s="75">
        <f t="shared" si="27"/>
        <v>0</v>
      </c>
      <c r="AB94" s="75">
        <f t="shared" si="28"/>
        <v>0</v>
      </c>
      <c r="AC94" s="82">
        <f t="shared" si="29"/>
        <v>0</v>
      </c>
      <c r="AD94" s="56"/>
    </row>
    <row r="95" spans="1:30" x14ac:dyDescent="0.35">
      <c r="A95" s="70" t="str">
        <f>'Activity rawdata'!A94</f>
        <v>BH6112-1-225</v>
      </c>
      <c r="B95" s="71" t="str">
        <f>'Activity rawdata'!B94</f>
        <v>CSLB</v>
      </c>
      <c r="C95" s="71" t="str">
        <f>IF('Activity rawdata'!C94="PY","Planted",IF('Activity rawdata'!C94="NY","Nat/Convert",IF('Activity rawdata'!C94="NN","Nat/Nonconvert",IF('Activity rawdata'!C94="OY","Planted"))))</f>
        <v>Planted</v>
      </c>
      <c r="D95" s="70" t="str">
        <f>'Activity rawdata'!D94</f>
        <v>STP2</v>
      </c>
      <c r="E95" s="72" t="str">
        <f>'Activity rawdata'!E94</f>
        <v>79</v>
      </c>
      <c r="F95" s="73" t="str">
        <f>'Activity rawdata'!L94</f>
        <v>NO</v>
      </c>
      <c r="G95" s="72" t="str">
        <f>'Activity rawdata'!R94</f>
        <v>2028</v>
      </c>
      <c r="H95" s="72" t="str">
        <f>IF('Activity rawdata'!P94="AHTHIN1","1st Thin",IF('Activity rawdata'!P94="AHCC","Clearcut",IF('Activity rawdata'!P94="AHTHSMZ","SMZ Thin",IF('Activity rawdata'!P94="AHTHIN2","2nd Thin",IF('Activity rawdata'!P94="AFERTE","Early Fert",IF('Activity rawdata'!P94="AFERTM","Mid Fert",IF('Activity rawdata'!P94="AFERTL","Late Fert",  IF('Activity rawdata'!P94="ASP","Site Prep", IF('Activity rawdata'!P94="APLT","Plant",  IF('Activity rawdata'!P94="ANREG","Natural Regeneration"))))))))))</f>
        <v>Plant</v>
      </c>
      <c r="I95" s="74">
        <f>'Activity rawdata'!O94</f>
        <v>1.61</v>
      </c>
      <c r="J95" s="75">
        <f>'Activity rawdata'!N94</f>
        <v>1</v>
      </c>
      <c r="K95" s="75">
        <f>'Activity rawdata'!AC94</f>
        <v>0</v>
      </c>
      <c r="L95" s="75">
        <f>'Activity rawdata'!AD94</f>
        <v>0</v>
      </c>
      <c r="M95" s="76" t="str">
        <f>'Activity rawdata'!AE94</f>
        <v>-</v>
      </c>
      <c r="N95" s="83">
        <f>'Activity rawdata'!T94+'Activity rawdata'!U94</f>
        <v>0</v>
      </c>
      <c r="O95" s="80">
        <f>'Activity rawdata'!V94</f>
        <v>0</v>
      </c>
      <c r="P95" s="80">
        <f>'Activity rawdata'!W94</f>
        <v>0</v>
      </c>
      <c r="Q95" s="80">
        <f>'Activity rawdata'!X94</f>
        <v>0</v>
      </c>
      <c r="R95" s="84">
        <f t="shared" si="20"/>
        <v>0</v>
      </c>
      <c r="S95" s="80">
        <f>'Activity rawdata'!Z94</f>
        <v>0</v>
      </c>
      <c r="T95" s="80">
        <f>'Activity rawdata'!AA94</f>
        <v>0</v>
      </c>
      <c r="U95" s="80">
        <f t="shared" si="21"/>
        <v>0</v>
      </c>
      <c r="V95" s="81">
        <f t="shared" si="22"/>
        <v>0</v>
      </c>
      <c r="W95" s="75">
        <f t="shared" si="23"/>
        <v>0</v>
      </c>
      <c r="X95" s="75">
        <f t="shared" si="24"/>
        <v>0</v>
      </c>
      <c r="Y95" s="75">
        <f t="shared" si="25"/>
        <v>0</v>
      </c>
      <c r="Z95" s="82">
        <f t="shared" si="26"/>
        <v>0</v>
      </c>
      <c r="AA95" s="75">
        <f t="shared" si="27"/>
        <v>0</v>
      </c>
      <c r="AB95" s="75">
        <f t="shared" si="28"/>
        <v>0</v>
      </c>
      <c r="AC95" s="82">
        <f t="shared" si="29"/>
        <v>0</v>
      </c>
      <c r="AD95" s="56"/>
    </row>
    <row r="96" spans="1:30" x14ac:dyDescent="0.35">
      <c r="A96" s="70" t="str">
        <f>'Activity rawdata'!A95</f>
        <v>BH6112-1-228</v>
      </c>
      <c r="B96" s="71" t="str">
        <f>'Activity rawdata'!B95</f>
        <v>CSLB</v>
      </c>
      <c r="C96" s="71" t="str">
        <f>IF('Activity rawdata'!C95="PY","Planted",IF('Activity rawdata'!C95="NY","Nat/Convert",IF('Activity rawdata'!C95="NN","Nat/Nonconvert",IF('Activity rawdata'!C95="OY","Planted"))))</f>
        <v>Planted</v>
      </c>
      <c r="D96" s="70" t="str">
        <f>'Activity rawdata'!D95</f>
        <v>STP2</v>
      </c>
      <c r="E96" s="72" t="str">
        <f>'Activity rawdata'!E95</f>
        <v>82</v>
      </c>
      <c r="F96" s="73" t="str">
        <f>'Activity rawdata'!L95</f>
        <v>NO</v>
      </c>
      <c r="G96" s="72" t="str">
        <f>'Activity rawdata'!R95</f>
        <v>2028</v>
      </c>
      <c r="H96" s="72" t="str">
        <f>IF('Activity rawdata'!P95="AHTHIN1","1st Thin",IF('Activity rawdata'!P95="AHCC","Clearcut",IF('Activity rawdata'!P95="AHTHSMZ","SMZ Thin",IF('Activity rawdata'!P95="AHTHIN2","2nd Thin",IF('Activity rawdata'!P95="AFERTE","Early Fert",IF('Activity rawdata'!P95="AFERTM","Mid Fert",IF('Activity rawdata'!P95="AFERTL","Late Fert",  IF('Activity rawdata'!P95="ASP","Site Prep", IF('Activity rawdata'!P95="APLT","Plant",  IF('Activity rawdata'!P95="ANREG","Natural Regeneration"))))))))))</f>
        <v>Plant</v>
      </c>
      <c r="I96" s="74">
        <f>'Activity rawdata'!O95</f>
        <v>0.83</v>
      </c>
      <c r="J96" s="75">
        <f>'Activity rawdata'!N95</f>
        <v>1</v>
      </c>
      <c r="K96" s="75">
        <f>'Activity rawdata'!AC95</f>
        <v>0</v>
      </c>
      <c r="L96" s="75">
        <f>'Activity rawdata'!AD95</f>
        <v>0</v>
      </c>
      <c r="M96" s="76" t="str">
        <f>'Activity rawdata'!AE95</f>
        <v>-</v>
      </c>
      <c r="N96" s="83">
        <f>'Activity rawdata'!T95+'Activity rawdata'!U95</f>
        <v>0</v>
      </c>
      <c r="O96" s="80">
        <f>'Activity rawdata'!V95</f>
        <v>0</v>
      </c>
      <c r="P96" s="80">
        <f>'Activity rawdata'!W95</f>
        <v>0</v>
      </c>
      <c r="Q96" s="80">
        <f>'Activity rawdata'!X95</f>
        <v>0</v>
      </c>
      <c r="R96" s="84">
        <f t="shared" si="20"/>
        <v>0</v>
      </c>
      <c r="S96" s="80">
        <f>'Activity rawdata'!Z95</f>
        <v>0</v>
      </c>
      <c r="T96" s="80">
        <f>'Activity rawdata'!AA95</f>
        <v>0</v>
      </c>
      <c r="U96" s="80">
        <f t="shared" si="21"/>
        <v>0</v>
      </c>
      <c r="V96" s="81">
        <f t="shared" si="22"/>
        <v>0</v>
      </c>
      <c r="W96" s="75">
        <f t="shared" si="23"/>
        <v>0</v>
      </c>
      <c r="X96" s="75">
        <f t="shared" si="24"/>
        <v>0</v>
      </c>
      <c r="Y96" s="75">
        <f t="shared" si="25"/>
        <v>0</v>
      </c>
      <c r="Z96" s="82">
        <f t="shared" si="26"/>
        <v>0</v>
      </c>
      <c r="AA96" s="75">
        <f t="shared" si="27"/>
        <v>0</v>
      </c>
      <c r="AB96" s="75">
        <f t="shared" si="28"/>
        <v>0</v>
      </c>
      <c r="AC96" s="82">
        <f t="shared" si="29"/>
        <v>0</v>
      </c>
      <c r="AD96" s="56"/>
    </row>
    <row r="97" spans="1:30" x14ac:dyDescent="0.35">
      <c r="A97" s="70" t="str">
        <f>'Activity rawdata'!A96</f>
        <v>BH6112-1-238</v>
      </c>
      <c r="B97" s="71" t="str">
        <f>'Activity rawdata'!B96</f>
        <v>CSSL</v>
      </c>
      <c r="C97" s="71" t="str">
        <f>IF('Activity rawdata'!C96="PY","Planted",IF('Activity rawdata'!C96="NY","Nat/Convert",IF('Activity rawdata'!C96="NN","Nat/Nonconvert",IF('Activity rawdata'!C96="OY","Planted"))))</f>
        <v>Planted</v>
      </c>
      <c r="D97" s="70" t="str">
        <f>'Activity rawdata'!D96</f>
        <v>STP2</v>
      </c>
      <c r="E97" s="72" t="str">
        <f>'Activity rawdata'!E96</f>
        <v>60</v>
      </c>
      <c r="F97" s="73" t="str">
        <f>'Activity rawdata'!L96</f>
        <v>NO</v>
      </c>
      <c r="G97" s="72" t="str">
        <f>'Activity rawdata'!R96</f>
        <v>2028</v>
      </c>
      <c r="H97" s="72" t="str">
        <f>IF('Activity rawdata'!P96="AHTHIN1","1st Thin",IF('Activity rawdata'!P96="AHCC","Clearcut",IF('Activity rawdata'!P96="AHTHSMZ","SMZ Thin",IF('Activity rawdata'!P96="AHTHIN2","2nd Thin",IF('Activity rawdata'!P96="AFERTE","Early Fert",IF('Activity rawdata'!P96="AFERTM","Mid Fert",IF('Activity rawdata'!P96="AFERTL","Late Fert",  IF('Activity rawdata'!P96="ASP","Site Prep", IF('Activity rawdata'!P96="APLT","Plant",  IF('Activity rawdata'!P96="ANREG","Natural Regeneration"))))))))))</f>
        <v>Plant</v>
      </c>
      <c r="I97" s="74">
        <f>'Activity rawdata'!O96</f>
        <v>4.3499999999999996</v>
      </c>
      <c r="J97" s="75">
        <f>'Activity rawdata'!N96</f>
        <v>1</v>
      </c>
      <c r="K97" s="75">
        <f>'Activity rawdata'!AC96</f>
        <v>0</v>
      </c>
      <c r="L97" s="75">
        <f>'Activity rawdata'!AD96</f>
        <v>0</v>
      </c>
      <c r="M97" s="76" t="str">
        <f>'Activity rawdata'!AE96</f>
        <v>-</v>
      </c>
      <c r="N97" s="83">
        <f>'Activity rawdata'!T96+'Activity rawdata'!U96</f>
        <v>0</v>
      </c>
      <c r="O97" s="80">
        <f>'Activity rawdata'!V96</f>
        <v>0</v>
      </c>
      <c r="P97" s="80">
        <f>'Activity rawdata'!W96</f>
        <v>0</v>
      </c>
      <c r="Q97" s="80">
        <f>'Activity rawdata'!X96</f>
        <v>0</v>
      </c>
      <c r="R97" s="84">
        <f t="shared" si="20"/>
        <v>0</v>
      </c>
      <c r="S97" s="80">
        <f>'Activity rawdata'!Z96</f>
        <v>0</v>
      </c>
      <c r="T97" s="80">
        <f>'Activity rawdata'!AA96</f>
        <v>0</v>
      </c>
      <c r="U97" s="80">
        <f t="shared" si="21"/>
        <v>0</v>
      </c>
      <c r="V97" s="81">
        <f t="shared" si="22"/>
        <v>0</v>
      </c>
      <c r="W97" s="75">
        <f t="shared" si="23"/>
        <v>0</v>
      </c>
      <c r="X97" s="75">
        <f t="shared" si="24"/>
        <v>0</v>
      </c>
      <c r="Y97" s="75">
        <f t="shared" si="25"/>
        <v>0</v>
      </c>
      <c r="Z97" s="82">
        <f t="shared" si="26"/>
        <v>0</v>
      </c>
      <c r="AA97" s="75">
        <f t="shared" si="27"/>
        <v>0</v>
      </c>
      <c r="AB97" s="75">
        <f t="shared" si="28"/>
        <v>0</v>
      </c>
      <c r="AC97" s="82">
        <f t="shared" si="29"/>
        <v>0</v>
      </c>
      <c r="AD97" s="56"/>
    </row>
    <row r="98" spans="1:30" x14ac:dyDescent="0.35">
      <c r="A98" s="70" t="str">
        <f>'Activity rawdata'!A97</f>
        <v>BH6112-1-268</v>
      </c>
      <c r="B98" s="71" t="str">
        <f>'Activity rawdata'!B97</f>
        <v>CSSL</v>
      </c>
      <c r="C98" s="71" t="str">
        <f>IF('Activity rawdata'!C97="PY","Planted",IF('Activity rawdata'!C97="NY","Nat/Convert",IF('Activity rawdata'!C97="NN","Nat/Nonconvert",IF('Activity rawdata'!C97="OY","Planted"))))</f>
        <v>Planted</v>
      </c>
      <c r="D98" s="70" t="str">
        <f>'Activity rawdata'!D97</f>
        <v>STP2</v>
      </c>
      <c r="E98" s="72" t="str">
        <f>'Activity rawdata'!E97</f>
        <v>71</v>
      </c>
      <c r="F98" s="73" t="str">
        <f>'Activity rawdata'!L97</f>
        <v>NO</v>
      </c>
      <c r="G98" s="72" t="str">
        <f>'Activity rawdata'!R97</f>
        <v>2028</v>
      </c>
      <c r="H98" s="72" t="str">
        <f>IF('Activity rawdata'!P97="AHTHIN1","1st Thin",IF('Activity rawdata'!P97="AHCC","Clearcut",IF('Activity rawdata'!P97="AHTHSMZ","SMZ Thin",IF('Activity rawdata'!P97="AHTHIN2","2nd Thin",IF('Activity rawdata'!P97="AFERTE","Early Fert",IF('Activity rawdata'!P97="AFERTM","Mid Fert",IF('Activity rawdata'!P97="AFERTL","Late Fert",  IF('Activity rawdata'!P97="ASP","Site Prep", IF('Activity rawdata'!P97="APLT","Plant",  IF('Activity rawdata'!P97="ANREG","Natural Regeneration"))))))))))</f>
        <v>Plant</v>
      </c>
      <c r="I98" s="74">
        <f>'Activity rawdata'!O97</f>
        <v>5.14</v>
      </c>
      <c r="J98" s="75">
        <f>'Activity rawdata'!N97</f>
        <v>1</v>
      </c>
      <c r="K98" s="75">
        <f>'Activity rawdata'!AC97</f>
        <v>0</v>
      </c>
      <c r="L98" s="75">
        <f>'Activity rawdata'!AD97</f>
        <v>0</v>
      </c>
      <c r="M98" s="76" t="str">
        <f>'Activity rawdata'!AE97</f>
        <v>-</v>
      </c>
      <c r="N98" s="83">
        <f>'Activity rawdata'!T97+'Activity rawdata'!U97</f>
        <v>0</v>
      </c>
      <c r="O98" s="80">
        <f>'Activity rawdata'!V97</f>
        <v>0</v>
      </c>
      <c r="P98" s="80">
        <f>'Activity rawdata'!W97</f>
        <v>0</v>
      </c>
      <c r="Q98" s="80">
        <f>'Activity rawdata'!X97</f>
        <v>0</v>
      </c>
      <c r="R98" s="84">
        <f t="shared" si="20"/>
        <v>0</v>
      </c>
      <c r="S98" s="80">
        <f>'Activity rawdata'!Z97</f>
        <v>0</v>
      </c>
      <c r="T98" s="80">
        <f>'Activity rawdata'!AA97</f>
        <v>0</v>
      </c>
      <c r="U98" s="80">
        <f t="shared" si="21"/>
        <v>0</v>
      </c>
      <c r="V98" s="81">
        <f t="shared" si="22"/>
        <v>0</v>
      </c>
      <c r="W98" s="75">
        <f t="shared" si="23"/>
        <v>0</v>
      </c>
      <c r="X98" s="75">
        <f t="shared" si="24"/>
        <v>0</v>
      </c>
      <c r="Y98" s="75">
        <f t="shared" si="25"/>
        <v>0</v>
      </c>
      <c r="Z98" s="82">
        <f t="shared" si="26"/>
        <v>0</v>
      </c>
      <c r="AA98" s="75">
        <f t="shared" si="27"/>
        <v>0</v>
      </c>
      <c r="AB98" s="75">
        <f t="shared" si="28"/>
        <v>0</v>
      </c>
      <c r="AC98" s="82">
        <f t="shared" si="29"/>
        <v>0</v>
      </c>
      <c r="AD98" s="56"/>
    </row>
    <row r="99" spans="1:30" x14ac:dyDescent="0.35">
      <c r="A99" s="70" t="str">
        <f>'Activity rawdata'!A98</f>
        <v>BH6112-1-393</v>
      </c>
      <c r="B99" s="71" t="str">
        <f>'Activity rawdata'!B98</f>
        <v>CSLB</v>
      </c>
      <c r="C99" s="71" t="str">
        <f>IF('Activity rawdata'!C98="PY","Planted",IF('Activity rawdata'!C98="NY","Nat/Convert",IF('Activity rawdata'!C98="NN","Nat/Nonconvert",IF('Activity rawdata'!C98="OY","Planted"))))</f>
        <v>Planted</v>
      </c>
      <c r="D99" s="70" t="str">
        <f>'Activity rawdata'!D98</f>
        <v>STP2</v>
      </c>
      <c r="E99" s="72" t="str">
        <f>'Activity rawdata'!E98</f>
        <v>83</v>
      </c>
      <c r="F99" s="73" t="str">
        <f>'Activity rawdata'!L98</f>
        <v>NO</v>
      </c>
      <c r="G99" s="72" t="str">
        <f>'Activity rawdata'!R98</f>
        <v>2028</v>
      </c>
      <c r="H99" s="72" t="str">
        <f>IF('Activity rawdata'!P98="AHTHIN1","1st Thin",IF('Activity rawdata'!P98="AHCC","Clearcut",IF('Activity rawdata'!P98="AHTHSMZ","SMZ Thin",IF('Activity rawdata'!P98="AHTHIN2","2nd Thin",IF('Activity rawdata'!P98="AFERTE","Early Fert",IF('Activity rawdata'!P98="AFERTM","Mid Fert",IF('Activity rawdata'!P98="AFERTL","Late Fert",  IF('Activity rawdata'!P98="ASP","Site Prep", IF('Activity rawdata'!P98="APLT","Plant",  IF('Activity rawdata'!P98="ANREG","Natural Regeneration"))))))))))</f>
        <v>Plant</v>
      </c>
      <c r="I99" s="74">
        <f>'Activity rawdata'!O98</f>
        <v>10.199999999999999</v>
      </c>
      <c r="J99" s="75">
        <f>'Activity rawdata'!N98</f>
        <v>1</v>
      </c>
      <c r="K99" s="75">
        <f>'Activity rawdata'!AC98</f>
        <v>0</v>
      </c>
      <c r="L99" s="75">
        <f>'Activity rawdata'!AD98</f>
        <v>0</v>
      </c>
      <c r="M99" s="76" t="str">
        <f>'Activity rawdata'!AE98</f>
        <v>-</v>
      </c>
      <c r="N99" s="83">
        <f>'Activity rawdata'!T98+'Activity rawdata'!U98</f>
        <v>0</v>
      </c>
      <c r="O99" s="80">
        <f>'Activity rawdata'!V98</f>
        <v>0</v>
      </c>
      <c r="P99" s="80">
        <f>'Activity rawdata'!W98</f>
        <v>0</v>
      </c>
      <c r="Q99" s="80">
        <f>'Activity rawdata'!X98</f>
        <v>0</v>
      </c>
      <c r="R99" s="84">
        <f t="shared" si="20"/>
        <v>0</v>
      </c>
      <c r="S99" s="80">
        <f>'Activity rawdata'!Z98</f>
        <v>0</v>
      </c>
      <c r="T99" s="80">
        <f>'Activity rawdata'!AA98</f>
        <v>0</v>
      </c>
      <c r="U99" s="80">
        <f t="shared" si="21"/>
        <v>0</v>
      </c>
      <c r="V99" s="81">
        <f t="shared" si="22"/>
        <v>0</v>
      </c>
      <c r="W99" s="75">
        <f t="shared" si="23"/>
        <v>0</v>
      </c>
      <c r="X99" s="75">
        <f t="shared" si="24"/>
        <v>0</v>
      </c>
      <c r="Y99" s="75">
        <f t="shared" si="25"/>
        <v>0</v>
      </c>
      <c r="Z99" s="82">
        <f t="shared" si="26"/>
        <v>0</v>
      </c>
      <c r="AA99" s="75">
        <f t="shared" si="27"/>
        <v>0</v>
      </c>
      <c r="AB99" s="75">
        <f t="shared" si="28"/>
        <v>0</v>
      </c>
      <c r="AC99" s="82">
        <f t="shared" si="29"/>
        <v>0</v>
      </c>
      <c r="AD99" s="56"/>
    </row>
    <row r="100" spans="1:30" x14ac:dyDescent="0.35">
      <c r="A100" s="70" t="str">
        <f>'Activity rawdata'!A99</f>
        <v>BH6125-1-283</v>
      </c>
      <c r="B100" s="71" t="str">
        <f>'Activity rawdata'!B99</f>
        <v>CSLL</v>
      </c>
      <c r="C100" s="71" t="str">
        <f>IF('Activity rawdata'!C99="PY","Planted",IF('Activity rawdata'!C99="NY","Nat/Convert",IF('Activity rawdata'!C99="NN","Nat/Nonconvert",IF('Activity rawdata'!C99="OY","Planted"))))</f>
        <v>Planted</v>
      </c>
      <c r="D100" s="70" t="str">
        <f>'Activity rawdata'!D99</f>
        <v>STP2</v>
      </c>
      <c r="E100" s="72" t="str">
        <f>'Activity rawdata'!E99</f>
        <v>59</v>
      </c>
      <c r="F100" s="73" t="str">
        <f>'Activity rawdata'!L99</f>
        <v>NO</v>
      </c>
      <c r="G100" s="72" t="str">
        <f>'Activity rawdata'!R99</f>
        <v>2028</v>
      </c>
      <c r="H100" s="72" t="str">
        <f>IF('Activity rawdata'!P99="AHTHIN1","1st Thin",IF('Activity rawdata'!P99="AHCC","Clearcut",IF('Activity rawdata'!P99="AHTHSMZ","SMZ Thin",IF('Activity rawdata'!P99="AHTHIN2","2nd Thin",IF('Activity rawdata'!P99="AFERTE","Early Fert",IF('Activity rawdata'!P99="AFERTM","Mid Fert",IF('Activity rawdata'!P99="AFERTL","Late Fert",  IF('Activity rawdata'!P99="ASP","Site Prep", IF('Activity rawdata'!P99="APLT","Plant",  IF('Activity rawdata'!P99="ANREG","Natural Regeneration"))))))))))</f>
        <v>Plant</v>
      </c>
      <c r="I100" s="74">
        <f>'Activity rawdata'!O99</f>
        <v>34.909999999999997</v>
      </c>
      <c r="J100" s="75">
        <f>'Activity rawdata'!N99</f>
        <v>1</v>
      </c>
      <c r="K100" s="75">
        <f>'Activity rawdata'!AC99</f>
        <v>0</v>
      </c>
      <c r="L100" s="75">
        <f>'Activity rawdata'!AD99</f>
        <v>0</v>
      </c>
      <c r="M100" s="76" t="str">
        <f>'Activity rawdata'!AE99</f>
        <v>-</v>
      </c>
      <c r="N100" s="83">
        <f>'Activity rawdata'!T99+'Activity rawdata'!U99</f>
        <v>0</v>
      </c>
      <c r="O100" s="80">
        <f>'Activity rawdata'!V99</f>
        <v>0</v>
      </c>
      <c r="P100" s="80">
        <f>'Activity rawdata'!W99</f>
        <v>0</v>
      </c>
      <c r="Q100" s="80">
        <f>'Activity rawdata'!X99</f>
        <v>0</v>
      </c>
      <c r="R100" s="84">
        <f t="shared" si="20"/>
        <v>0</v>
      </c>
      <c r="S100" s="80">
        <f>'Activity rawdata'!Z99</f>
        <v>0</v>
      </c>
      <c r="T100" s="80">
        <f>'Activity rawdata'!AA99</f>
        <v>0</v>
      </c>
      <c r="U100" s="80">
        <f t="shared" si="21"/>
        <v>0</v>
      </c>
      <c r="V100" s="81">
        <f t="shared" si="22"/>
        <v>0</v>
      </c>
      <c r="W100" s="75">
        <f t="shared" si="23"/>
        <v>0</v>
      </c>
      <c r="X100" s="75">
        <f t="shared" si="24"/>
        <v>0</v>
      </c>
      <c r="Y100" s="75">
        <f t="shared" si="25"/>
        <v>0</v>
      </c>
      <c r="Z100" s="82">
        <f t="shared" si="26"/>
        <v>0</v>
      </c>
      <c r="AA100" s="75">
        <f t="shared" si="27"/>
        <v>0</v>
      </c>
      <c r="AB100" s="75">
        <f t="shared" si="28"/>
        <v>0</v>
      </c>
      <c r="AC100" s="82">
        <f t="shared" si="29"/>
        <v>0</v>
      </c>
      <c r="AD100" s="56"/>
    </row>
    <row r="101" spans="1:30" x14ac:dyDescent="0.35">
      <c r="A101" s="70" t="str">
        <f>'Activity rawdata'!A100</f>
        <v>BH6125-1-284</v>
      </c>
      <c r="B101" s="71" t="str">
        <f>'Activity rawdata'!B100</f>
        <v>CSLL</v>
      </c>
      <c r="C101" s="71" t="str">
        <f>IF('Activity rawdata'!C100="PY","Planted",IF('Activity rawdata'!C100="NY","Nat/Convert",IF('Activity rawdata'!C100="NN","Nat/Nonconvert",IF('Activity rawdata'!C100="OY","Planted"))))</f>
        <v>Planted</v>
      </c>
      <c r="D101" s="70" t="str">
        <f>'Activity rawdata'!D100</f>
        <v>STP2</v>
      </c>
      <c r="E101" s="72" t="str">
        <f>'Activity rawdata'!E100</f>
        <v>59</v>
      </c>
      <c r="F101" s="73" t="str">
        <f>'Activity rawdata'!L100</f>
        <v>NO</v>
      </c>
      <c r="G101" s="72" t="str">
        <f>'Activity rawdata'!R100</f>
        <v>2028</v>
      </c>
      <c r="H101" s="72" t="str">
        <f>IF('Activity rawdata'!P100="AHTHIN1","1st Thin",IF('Activity rawdata'!P100="AHCC","Clearcut",IF('Activity rawdata'!P100="AHTHSMZ","SMZ Thin",IF('Activity rawdata'!P100="AHTHIN2","2nd Thin",IF('Activity rawdata'!P100="AFERTE","Early Fert",IF('Activity rawdata'!P100="AFERTM","Mid Fert",IF('Activity rawdata'!P100="AFERTL","Late Fert",  IF('Activity rawdata'!P100="ASP","Site Prep", IF('Activity rawdata'!P100="APLT","Plant",  IF('Activity rawdata'!P100="ANREG","Natural Regeneration"))))))))))</f>
        <v>Plant</v>
      </c>
      <c r="I101" s="74">
        <f>'Activity rawdata'!O100</f>
        <v>32.53</v>
      </c>
      <c r="J101" s="75">
        <f>'Activity rawdata'!N100</f>
        <v>1</v>
      </c>
      <c r="K101" s="75">
        <f>'Activity rawdata'!AC100</f>
        <v>0</v>
      </c>
      <c r="L101" s="75">
        <f>'Activity rawdata'!AD100</f>
        <v>0</v>
      </c>
      <c r="M101" s="76" t="str">
        <f>'Activity rawdata'!AE100</f>
        <v>-</v>
      </c>
      <c r="N101" s="83">
        <f>'Activity rawdata'!T100+'Activity rawdata'!U100</f>
        <v>0</v>
      </c>
      <c r="O101" s="80">
        <f>'Activity rawdata'!V100</f>
        <v>0</v>
      </c>
      <c r="P101" s="80">
        <f>'Activity rawdata'!W100</f>
        <v>0</v>
      </c>
      <c r="Q101" s="80">
        <f>'Activity rawdata'!X100</f>
        <v>0</v>
      </c>
      <c r="R101" s="84">
        <f t="shared" si="20"/>
        <v>0</v>
      </c>
      <c r="S101" s="80">
        <f>'Activity rawdata'!Z100</f>
        <v>0</v>
      </c>
      <c r="T101" s="80">
        <f>'Activity rawdata'!AA100</f>
        <v>0</v>
      </c>
      <c r="U101" s="80">
        <f t="shared" si="21"/>
        <v>0</v>
      </c>
      <c r="V101" s="81">
        <f t="shared" si="22"/>
        <v>0</v>
      </c>
      <c r="W101" s="75">
        <f t="shared" si="23"/>
        <v>0</v>
      </c>
      <c r="X101" s="75">
        <f t="shared" si="24"/>
        <v>0</v>
      </c>
      <c r="Y101" s="75">
        <f t="shared" si="25"/>
        <v>0</v>
      </c>
      <c r="Z101" s="82">
        <f t="shared" si="26"/>
        <v>0</v>
      </c>
      <c r="AA101" s="75">
        <f t="shared" si="27"/>
        <v>0</v>
      </c>
      <c r="AB101" s="75">
        <f t="shared" si="28"/>
        <v>0</v>
      </c>
      <c r="AC101" s="82">
        <f t="shared" si="29"/>
        <v>0</v>
      </c>
      <c r="AD101" s="56"/>
    </row>
    <row r="102" spans="1:30" x14ac:dyDescent="0.35">
      <c r="A102" s="70" t="str">
        <f>'Activity rawdata'!A101</f>
        <v>BH6125-1-286</v>
      </c>
      <c r="B102" s="71" t="str">
        <f>'Activity rawdata'!B101</f>
        <v>CSLL</v>
      </c>
      <c r="C102" s="71" t="str">
        <f>IF('Activity rawdata'!C101="PY","Planted",IF('Activity rawdata'!C101="NY","Nat/Convert",IF('Activity rawdata'!C101="NN","Nat/Nonconvert",IF('Activity rawdata'!C101="OY","Planted"))))</f>
        <v>Planted</v>
      </c>
      <c r="D102" s="70" t="str">
        <f>'Activity rawdata'!D101</f>
        <v>STP2</v>
      </c>
      <c r="E102" s="72" t="str">
        <f>'Activity rawdata'!E101</f>
        <v>64</v>
      </c>
      <c r="F102" s="73" t="str">
        <f>'Activity rawdata'!L101</f>
        <v>NO</v>
      </c>
      <c r="G102" s="72" t="str">
        <f>'Activity rawdata'!R101</f>
        <v>2028</v>
      </c>
      <c r="H102" s="72" t="str">
        <f>IF('Activity rawdata'!P101="AHTHIN1","1st Thin",IF('Activity rawdata'!P101="AHCC","Clearcut",IF('Activity rawdata'!P101="AHTHSMZ","SMZ Thin",IF('Activity rawdata'!P101="AHTHIN2","2nd Thin",IF('Activity rawdata'!P101="AFERTE","Early Fert",IF('Activity rawdata'!P101="AFERTM","Mid Fert",IF('Activity rawdata'!P101="AFERTL","Late Fert",  IF('Activity rawdata'!P101="ASP","Site Prep", IF('Activity rawdata'!P101="APLT","Plant",  IF('Activity rawdata'!P101="ANREG","Natural Regeneration"))))))))))</f>
        <v>Plant</v>
      </c>
      <c r="I102" s="74">
        <f>'Activity rawdata'!O101</f>
        <v>52.13</v>
      </c>
      <c r="J102" s="75">
        <f>'Activity rawdata'!N101</f>
        <v>1</v>
      </c>
      <c r="K102" s="75">
        <f>'Activity rawdata'!AC101</f>
        <v>0</v>
      </c>
      <c r="L102" s="75">
        <f>'Activity rawdata'!AD101</f>
        <v>0</v>
      </c>
      <c r="M102" s="76" t="str">
        <f>'Activity rawdata'!AE101</f>
        <v>-</v>
      </c>
      <c r="N102" s="83">
        <f>'Activity rawdata'!T101+'Activity rawdata'!U101</f>
        <v>0</v>
      </c>
      <c r="O102" s="80">
        <f>'Activity rawdata'!V101</f>
        <v>0</v>
      </c>
      <c r="P102" s="80">
        <f>'Activity rawdata'!W101</f>
        <v>0</v>
      </c>
      <c r="Q102" s="80">
        <f>'Activity rawdata'!X101</f>
        <v>0</v>
      </c>
      <c r="R102" s="84">
        <f t="shared" si="20"/>
        <v>0</v>
      </c>
      <c r="S102" s="80">
        <f>'Activity rawdata'!Z101</f>
        <v>0</v>
      </c>
      <c r="T102" s="80">
        <f>'Activity rawdata'!AA101</f>
        <v>0</v>
      </c>
      <c r="U102" s="80">
        <f t="shared" si="21"/>
        <v>0</v>
      </c>
      <c r="V102" s="81">
        <f t="shared" si="22"/>
        <v>0</v>
      </c>
      <c r="W102" s="75">
        <f t="shared" si="23"/>
        <v>0</v>
      </c>
      <c r="X102" s="75">
        <f t="shared" si="24"/>
        <v>0</v>
      </c>
      <c r="Y102" s="75">
        <f t="shared" si="25"/>
        <v>0</v>
      </c>
      <c r="Z102" s="82">
        <f t="shared" si="26"/>
        <v>0</v>
      </c>
      <c r="AA102" s="75">
        <f t="shared" si="27"/>
        <v>0</v>
      </c>
      <c r="AB102" s="75">
        <f t="shared" si="28"/>
        <v>0</v>
      </c>
      <c r="AC102" s="82">
        <f t="shared" si="29"/>
        <v>0</v>
      </c>
      <c r="AD102" s="56"/>
    </row>
    <row r="103" spans="1:30" x14ac:dyDescent="0.35">
      <c r="A103" s="70" t="str">
        <f>'Activity rawdata'!A102</f>
        <v>BH6125-1-287</v>
      </c>
      <c r="B103" s="71" t="str">
        <f>'Activity rawdata'!B102</f>
        <v>CSLL</v>
      </c>
      <c r="C103" s="71" t="str">
        <f>IF('Activity rawdata'!C102="PY","Planted",IF('Activity rawdata'!C102="NY","Nat/Convert",IF('Activity rawdata'!C102="NN","Nat/Nonconvert",IF('Activity rawdata'!C102="OY","Planted"))))</f>
        <v>Planted</v>
      </c>
      <c r="D103" s="70" t="str">
        <f>'Activity rawdata'!D102</f>
        <v>STP2</v>
      </c>
      <c r="E103" s="72" t="str">
        <f>'Activity rawdata'!E102</f>
        <v>64</v>
      </c>
      <c r="F103" s="73" t="str">
        <f>'Activity rawdata'!L102</f>
        <v>NO</v>
      </c>
      <c r="G103" s="72" t="str">
        <f>'Activity rawdata'!R102</f>
        <v>2028</v>
      </c>
      <c r="H103" s="72" t="str">
        <f>IF('Activity rawdata'!P102="AHTHIN1","1st Thin",IF('Activity rawdata'!P102="AHCC","Clearcut",IF('Activity rawdata'!P102="AHTHSMZ","SMZ Thin",IF('Activity rawdata'!P102="AHTHIN2","2nd Thin",IF('Activity rawdata'!P102="AFERTE","Early Fert",IF('Activity rawdata'!P102="AFERTM","Mid Fert",IF('Activity rawdata'!P102="AFERTL","Late Fert",  IF('Activity rawdata'!P102="ASP","Site Prep", IF('Activity rawdata'!P102="APLT","Plant",  IF('Activity rawdata'!P102="ANREG","Natural Regeneration"))))))))))</f>
        <v>Plant</v>
      </c>
      <c r="I103" s="74">
        <f>'Activity rawdata'!O102</f>
        <v>5.73</v>
      </c>
      <c r="J103" s="75">
        <f>'Activity rawdata'!N102</f>
        <v>1</v>
      </c>
      <c r="K103" s="75">
        <f>'Activity rawdata'!AC102</f>
        <v>0</v>
      </c>
      <c r="L103" s="75">
        <f>'Activity rawdata'!AD102</f>
        <v>0</v>
      </c>
      <c r="M103" s="76" t="str">
        <f>'Activity rawdata'!AE102</f>
        <v>-</v>
      </c>
      <c r="N103" s="83">
        <f>'Activity rawdata'!T102+'Activity rawdata'!U102</f>
        <v>0</v>
      </c>
      <c r="O103" s="80">
        <f>'Activity rawdata'!V102</f>
        <v>0</v>
      </c>
      <c r="P103" s="80">
        <f>'Activity rawdata'!W102</f>
        <v>0</v>
      </c>
      <c r="Q103" s="80">
        <f>'Activity rawdata'!X102</f>
        <v>0</v>
      </c>
      <c r="R103" s="84">
        <f t="shared" si="20"/>
        <v>0</v>
      </c>
      <c r="S103" s="80">
        <f>'Activity rawdata'!Z102</f>
        <v>0</v>
      </c>
      <c r="T103" s="80">
        <f>'Activity rawdata'!AA102</f>
        <v>0</v>
      </c>
      <c r="U103" s="80">
        <f t="shared" si="21"/>
        <v>0</v>
      </c>
      <c r="V103" s="81">
        <f t="shared" si="22"/>
        <v>0</v>
      </c>
      <c r="W103" s="75">
        <f t="shared" si="23"/>
        <v>0</v>
      </c>
      <c r="X103" s="75">
        <f t="shared" si="24"/>
        <v>0</v>
      </c>
      <c r="Y103" s="75">
        <f t="shared" si="25"/>
        <v>0</v>
      </c>
      <c r="Z103" s="82">
        <f t="shared" si="26"/>
        <v>0</v>
      </c>
      <c r="AA103" s="75">
        <f t="shared" si="27"/>
        <v>0</v>
      </c>
      <c r="AB103" s="75">
        <f t="shared" si="28"/>
        <v>0</v>
      </c>
      <c r="AC103" s="82">
        <f t="shared" si="29"/>
        <v>0</v>
      </c>
      <c r="AD103" s="56"/>
    </row>
    <row r="104" spans="1:30" x14ac:dyDescent="0.35">
      <c r="A104" s="70" t="str">
        <f>'Activity rawdata'!A103</f>
        <v>BH6125-1-293</v>
      </c>
      <c r="B104" s="71" t="str">
        <f>'Activity rawdata'!B103</f>
        <v>CSLL</v>
      </c>
      <c r="C104" s="71" t="str">
        <f>IF('Activity rawdata'!C103="PY","Planted",IF('Activity rawdata'!C103="NY","Nat/Convert",IF('Activity rawdata'!C103="NN","Nat/Nonconvert",IF('Activity rawdata'!C103="OY","Planted"))))</f>
        <v>Planted</v>
      </c>
      <c r="D104" s="70" t="str">
        <f>'Activity rawdata'!D103</f>
        <v>STP2</v>
      </c>
      <c r="E104" s="72" t="str">
        <f>'Activity rawdata'!E103</f>
        <v>59</v>
      </c>
      <c r="F104" s="73" t="str">
        <f>'Activity rawdata'!L103</f>
        <v>NO</v>
      </c>
      <c r="G104" s="72" t="str">
        <f>'Activity rawdata'!R103</f>
        <v>2028</v>
      </c>
      <c r="H104" s="72" t="str">
        <f>IF('Activity rawdata'!P103="AHTHIN1","1st Thin",IF('Activity rawdata'!P103="AHCC","Clearcut",IF('Activity rawdata'!P103="AHTHSMZ","SMZ Thin",IF('Activity rawdata'!P103="AHTHIN2","2nd Thin",IF('Activity rawdata'!P103="AFERTE","Early Fert",IF('Activity rawdata'!P103="AFERTM","Mid Fert",IF('Activity rawdata'!P103="AFERTL","Late Fert",  IF('Activity rawdata'!P103="ASP","Site Prep", IF('Activity rawdata'!P103="APLT","Plant",  IF('Activity rawdata'!P103="ANREG","Natural Regeneration"))))))))))</f>
        <v>Plant</v>
      </c>
      <c r="I104" s="74">
        <f>'Activity rawdata'!O103</f>
        <v>6.94</v>
      </c>
      <c r="J104" s="75">
        <f>'Activity rawdata'!N103</f>
        <v>1</v>
      </c>
      <c r="K104" s="75">
        <f>'Activity rawdata'!AC103</f>
        <v>0</v>
      </c>
      <c r="L104" s="75">
        <f>'Activity rawdata'!AD103</f>
        <v>0</v>
      </c>
      <c r="M104" s="76" t="str">
        <f>'Activity rawdata'!AE103</f>
        <v>-</v>
      </c>
      <c r="N104" s="83">
        <f>'Activity rawdata'!T103+'Activity rawdata'!U103</f>
        <v>0</v>
      </c>
      <c r="O104" s="80">
        <f>'Activity rawdata'!V103</f>
        <v>0</v>
      </c>
      <c r="P104" s="80">
        <f>'Activity rawdata'!W103</f>
        <v>0</v>
      </c>
      <c r="Q104" s="80">
        <f>'Activity rawdata'!X103</f>
        <v>0</v>
      </c>
      <c r="R104" s="84">
        <f t="shared" si="20"/>
        <v>0</v>
      </c>
      <c r="S104" s="80">
        <f>'Activity rawdata'!Z103</f>
        <v>0</v>
      </c>
      <c r="T104" s="80">
        <f>'Activity rawdata'!AA103</f>
        <v>0</v>
      </c>
      <c r="U104" s="80">
        <f t="shared" si="21"/>
        <v>0</v>
      </c>
      <c r="V104" s="81">
        <f t="shared" si="22"/>
        <v>0</v>
      </c>
      <c r="W104" s="75">
        <f t="shared" si="23"/>
        <v>0</v>
      </c>
      <c r="X104" s="75">
        <f t="shared" si="24"/>
        <v>0</v>
      </c>
      <c r="Y104" s="75">
        <f t="shared" si="25"/>
        <v>0</v>
      </c>
      <c r="Z104" s="82">
        <f t="shared" si="26"/>
        <v>0</v>
      </c>
      <c r="AA104" s="75">
        <f t="shared" si="27"/>
        <v>0</v>
      </c>
      <c r="AB104" s="75">
        <f t="shared" si="28"/>
        <v>0</v>
      </c>
      <c r="AC104" s="82">
        <f t="shared" si="29"/>
        <v>0</v>
      </c>
      <c r="AD104" s="56"/>
    </row>
    <row r="105" spans="1:30" x14ac:dyDescent="0.35">
      <c r="A105" s="70" t="str">
        <f>'Activity rawdata'!A104</f>
        <v>BH6125-1-297</v>
      </c>
      <c r="B105" s="71" t="str">
        <f>'Activity rawdata'!B104</f>
        <v>CSLL</v>
      </c>
      <c r="C105" s="71" t="str">
        <f>IF('Activity rawdata'!C104="PY","Planted",IF('Activity rawdata'!C104="NY","Nat/Convert",IF('Activity rawdata'!C104="NN","Nat/Nonconvert",IF('Activity rawdata'!C104="OY","Planted"))))</f>
        <v>Planted</v>
      </c>
      <c r="D105" s="70" t="str">
        <f>'Activity rawdata'!D104</f>
        <v>STP2</v>
      </c>
      <c r="E105" s="72" t="str">
        <f>'Activity rawdata'!E104</f>
        <v>59</v>
      </c>
      <c r="F105" s="73" t="str">
        <f>'Activity rawdata'!L104</f>
        <v>NO</v>
      </c>
      <c r="G105" s="72" t="str">
        <f>'Activity rawdata'!R104</f>
        <v>2028</v>
      </c>
      <c r="H105" s="72" t="str">
        <f>IF('Activity rawdata'!P104="AHTHIN1","1st Thin",IF('Activity rawdata'!P104="AHCC","Clearcut",IF('Activity rawdata'!P104="AHTHSMZ","SMZ Thin",IF('Activity rawdata'!P104="AHTHIN2","2nd Thin",IF('Activity rawdata'!P104="AFERTE","Early Fert",IF('Activity rawdata'!P104="AFERTM","Mid Fert",IF('Activity rawdata'!P104="AFERTL","Late Fert",  IF('Activity rawdata'!P104="ASP","Site Prep", IF('Activity rawdata'!P104="APLT","Plant",  IF('Activity rawdata'!P104="ANREG","Natural Regeneration"))))))))))</f>
        <v>Plant</v>
      </c>
      <c r="I105" s="74">
        <f>'Activity rawdata'!O104</f>
        <v>40.51</v>
      </c>
      <c r="J105" s="75">
        <f>'Activity rawdata'!N104</f>
        <v>1</v>
      </c>
      <c r="K105" s="75">
        <f>'Activity rawdata'!AC104</f>
        <v>0</v>
      </c>
      <c r="L105" s="75">
        <f>'Activity rawdata'!AD104</f>
        <v>0</v>
      </c>
      <c r="M105" s="76" t="str">
        <f>'Activity rawdata'!AE104</f>
        <v>-</v>
      </c>
      <c r="N105" s="83">
        <f>'Activity rawdata'!T104+'Activity rawdata'!U104</f>
        <v>0</v>
      </c>
      <c r="O105" s="80">
        <f>'Activity rawdata'!V104</f>
        <v>0</v>
      </c>
      <c r="P105" s="80">
        <f>'Activity rawdata'!W104</f>
        <v>0</v>
      </c>
      <c r="Q105" s="80">
        <f>'Activity rawdata'!X104</f>
        <v>0</v>
      </c>
      <c r="R105" s="84">
        <f t="shared" si="20"/>
        <v>0</v>
      </c>
      <c r="S105" s="80">
        <f>'Activity rawdata'!Z104</f>
        <v>0</v>
      </c>
      <c r="T105" s="80">
        <f>'Activity rawdata'!AA104</f>
        <v>0</v>
      </c>
      <c r="U105" s="80">
        <f t="shared" si="21"/>
        <v>0</v>
      </c>
      <c r="V105" s="81">
        <f t="shared" si="22"/>
        <v>0</v>
      </c>
      <c r="W105" s="75">
        <f t="shared" si="23"/>
        <v>0</v>
      </c>
      <c r="X105" s="75">
        <f t="shared" si="24"/>
        <v>0</v>
      </c>
      <c r="Y105" s="75">
        <f t="shared" si="25"/>
        <v>0</v>
      </c>
      <c r="Z105" s="82">
        <f t="shared" si="26"/>
        <v>0</v>
      </c>
      <c r="AA105" s="75">
        <f t="shared" si="27"/>
        <v>0</v>
      </c>
      <c r="AB105" s="75">
        <f t="shared" si="28"/>
        <v>0</v>
      </c>
      <c r="AC105" s="82">
        <f t="shared" si="29"/>
        <v>0</v>
      </c>
      <c r="AD105" s="56"/>
    </row>
    <row r="106" spans="1:30" x14ac:dyDescent="0.35">
      <c r="A106" s="70" t="str">
        <f>'Activity rawdata'!A105</f>
        <v>BH5140-1-148</v>
      </c>
      <c r="B106" s="71" t="str">
        <f>'Activity rawdata'!B105</f>
        <v>LB</v>
      </c>
      <c r="C106" s="71" t="str">
        <f>IF('Activity rawdata'!C105="PY","Planted",IF('Activity rawdata'!C105="NY","Nat/Convert",IF('Activity rawdata'!C105="NN","Nat/Nonconvert",IF('Activity rawdata'!C105="OY","Planted"))))</f>
        <v>Planted</v>
      </c>
      <c r="D106" s="70" t="str">
        <f>'Activity rawdata'!D105</f>
        <v>STP1</v>
      </c>
      <c r="E106" s="72" t="str">
        <f>'Activity rawdata'!E105</f>
        <v>91</v>
      </c>
      <c r="F106" s="73" t="str">
        <f>'Activity rawdata'!L105</f>
        <v>MT1</v>
      </c>
      <c r="G106" s="72" t="str">
        <f>'Activity rawdata'!R105</f>
        <v>2028</v>
      </c>
      <c r="H106" s="72" t="str">
        <f>IF('Activity rawdata'!P105="AHTHIN1","1st Thin",IF('Activity rawdata'!P105="AHCC","Clearcut",IF('Activity rawdata'!P105="AHTHSMZ","SMZ Thin",IF('Activity rawdata'!P105="AHTHIN2","2nd Thin",IF('Activity rawdata'!P105="AFERTE","Early Fert",IF('Activity rawdata'!P105="AFERTM","Mid Fert",IF('Activity rawdata'!P105="AFERTL","Late Fert",  IF('Activity rawdata'!P105="ASP","Site Prep", IF('Activity rawdata'!P105="APLT","Plant",  IF('Activity rawdata'!P105="ANREG","Natural Regeneration"))))))))))</f>
        <v>Mid Fert</v>
      </c>
      <c r="I106" s="74">
        <f>'Activity rawdata'!O105</f>
        <v>43.21</v>
      </c>
      <c r="J106" s="75">
        <f>'Activity rawdata'!N105</f>
        <v>16</v>
      </c>
      <c r="K106" s="75">
        <f>'Activity rawdata'!AC105</f>
        <v>84.2</v>
      </c>
      <c r="L106" s="75">
        <f>'Activity rawdata'!AD105</f>
        <v>190.36</v>
      </c>
      <c r="M106" s="76">
        <f>'Activity rawdata'!AE105</f>
        <v>9.0054309290067529</v>
      </c>
      <c r="N106" s="83">
        <f>'Activity rawdata'!T105+'Activity rawdata'!U105</f>
        <v>0</v>
      </c>
      <c r="O106" s="80">
        <f>'Activity rawdata'!V105</f>
        <v>0</v>
      </c>
      <c r="P106" s="80">
        <f>'Activity rawdata'!W105</f>
        <v>0</v>
      </c>
      <c r="Q106" s="80">
        <f>'Activity rawdata'!X105</f>
        <v>0</v>
      </c>
      <c r="R106" s="84">
        <f t="shared" si="20"/>
        <v>0</v>
      </c>
      <c r="S106" s="80">
        <f>'Activity rawdata'!Z105</f>
        <v>0</v>
      </c>
      <c r="T106" s="80">
        <f>'Activity rawdata'!AA105</f>
        <v>0</v>
      </c>
      <c r="U106" s="80">
        <f t="shared" si="21"/>
        <v>0</v>
      </c>
      <c r="V106" s="81">
        <f t="shared" si="22"/>
        <v>0</v>
      </c>
      <c r="W106" s="75">
        <f t="shared" si="23"/>
        <v>0</v>
      </c>
      <c r="X106" s="75">
        <f t="shared" si="24"/>
        <v>0</v>
      </c>
      <c r="Y106" s="75">
        <f t="shared" si="25"/>
        <v>0</v>
      </c>
      <c r="Z106" s="82">
        <f t="shared" si="26"/>
        <v>0</v>
      </c>
      <c r="AA106" s="75">
        <f t="shared" si="27"/>
        <v>0</v>
      </c>
      <c r="AB106" s="75">
        <f t="shared" si="28"/>
        <v>0</v>
      </c>
      <c r="AC106" s="82">
        <f t="shared" si="29"/>
        <v>0</v>
      </c>
      <c r="AD106" s="56"/>
    </row>
    <row r="107" spans="1:30" x14ac:dyDescent="0.35">
      <c r="A107" s="70" t="str">
        <f>'Activity rawdata'!A106</f>
        <v>BH5660-1-171</v>
      </c>
      <c r="B107" s="71" t="str">
        <f>'Activity rawdata'!B106</f>
        <v>LB</v>
      </c>
      <c r="C107" s="71" t="str">
        <f>IF('Activity rawdata'!C106="PY","Planted",IF('Activity rawdata'!C106="NY","Nat/Convert",IF('Activity rawdata'!C106="NN","Nat/Nonconvert",IF('Activity rawdata'!C106="OY","Planted"))))</f>
        <v>Planted</v>
      </c>
      <c r="D107" s="70" t="str">
        <f>'Activity rawdata'!D106</f>
        <v>STP1</v>
      </c>
      <c r="E107" s="72" t="str">
        <f>'Activity rawdata'!E106</f>
        <v>91</v>
      </c>
      <c r="F107" s="73" t="str">
        <f>'Activity rawdata'!L106</f>
        <v>MT1</v>
      </c>
      <c r="G107" s="72" t="str">
        <f>'Activity rawdata'!R106</f>
        <v>2028</v>
      </c>
      <c r="H107" s="72" t="str">
        <f>IF('Activity rawdata'!P106="AHTHIN1","1st Thin",IF('Activity rawdata'!P106="AHCC","Clearcut",IF('Activity rawdata'!P106="AHTHSMZ","SMZ Thin",IF('Activity rawdata'!P106="AHTHIN2","2nd Thin",IF('Activity rawdata'!P106="AFERTE","Early Fert",IF('Activity rawdata'!P106="AFERTM","Mid Fert",IF('Activity rawdata'!P106="AFERTL","Late Fert",  IF('Activity rawdata'!P106="ASP","Site Prep", IF('Activity rawdata'!P106="APLT","Plant",  IF('Activity rawdata'!P106="ANREG","Natural Regeneration"))))))))))</f>
        <v>Mid Fert</v>
      </c>
      <c r="I107" s="74">
        <f>'Activity rawdata'!O106</f>
        <v>21.16</v>
      </c>
      <c r="J107" s="75">
        <f>'Activity rawdata'!N106</f>
        <v>16</v>
      </c>
      <c r="K107" s="75">
        <f>'Activity rawdata'!AC106</f>
        <v>85.31</v>
      </c>
      <c r="L107" s="75">
        <f>'Activity rawdata'!AD106</f>
        <v>191.24</v>
      </c>
      <c r="M107" s="76">
        <f>'Activity rawdata'!AE106</f>
        <v>9.0437157837954221</v>
      </c>
      <c r="N107" s="83">
        <f>'Activity rawdata'!T106+'Activity rawdata'!U106</f>
        <v>0</v>
      </c>
      <c r="O107" s="80">
        <f>'Activity rawdata'!V106</f>
        <v>0</v>
      </c>
      <c r="P107" s="80">
        <f>'Activity rawdata'!W106</f>
        <v>0</v>
      </c>
      <c r="Q107" s="80">
        <f>'Activity rawdata'!X106</f>
        <v>0</v>
      </c>
      <c r="R107" s="84">
        <f t="shared" si="20"/>
        <v>0</v>
      </c>
      <c r="S107" s="80">
        <f>'Activity rawdata'!Z106</f>
        <v>0</v>
      </c>
      <c r="T107" s="80">
        <f>'Activity rawdata'!AA106</f>
        <v>0</v>
      </c>
      <c r="U107" s="80">
        <f t="shared" si="21"/>
        <v>0</v>
      </c>
      <c r="V107" s="81">
        <f t="shared" si="22"/>
        <v>0</v>
      </c>
      <c r="W107" s="75">
        <f t="shared" si="23"/>
        <v>0</v>
      </c>
      <c r="X107" s="75">
        <f t="shared" si="24"/>
        <v>0</v>
      </c>
      <c r="Y107" s="75">
        <f t="shared" si="25"/>
        <v>0</v>
      </c>
      <c r="Z107" s="82">
        <f t="shared" si="26"/>
        <v>0</v>
      </c>
      <c r="AA107" s="75">
        <f t="shared" si="27"/>
        <v>0</v>
      </c>
      <c r="AB107" s="75">
        <f t="shared" si="28"/>
        <v>0</v>
      </c>
      <c r="AC107" s="82">
        <f t="shared" si="29"/>
        <v>0</v>
      </c>
      <c r="AD107" s="56"/>
    </row>
    <row r="108" spans="1:30" x14ac:dyDescent="0.35">
      <c r="A108" s="70" t="str">
        <f>'Activity rawdata'!A107</f>
        <v>BH6112-1-231</v>
      </c>
      <c r="B108" s="71" t="str">
        <f>'Activity rawdata'!B107</f>
        <v>LB</v>
      </c>
      <c r="C108" s="71" t="str">
        <f>IF('Activity rawdata'!C107="PY","Planted",IF('Activity rawdata'!C107="NY","Nat/Convert",IF('Activity rawdata'!C107="NN","Nat/Nonconvert",IF('Activity rawdata'!C107="OY","Planted"))))</f>
        <v>Planted</v>
      </c>
      <c r="D108" s="70" t="str">
        <f>'Activity rawdata'!D107</f>
        <v>STP1</v>
      </c>
      <c r="E108" s="72" t="str">
        <f>'Activity rawdata'!E107</f>
        <v>74</v>
      </c>
      <c r="F108" s="73" t="str">
        <f>'Activity rawdata'!L107</f>
        <v>MT1</v>
      </c>
      <c r="G108" s="72" t="str">
        <f>'Activity rawdata'!R107</f>
        <v>2028</v>
      </c>
      <c r="H108" s="72" t="str">
        <f>IF('Activity rawdata'!P107="AHTHIN1","1st Thin",IF('Activity rawdata'!P107="AHCC","Clearcut",IF('Activity rawdata'!P107="AHTHSMZ","SMZ Thin",IF('Activity rawdata'!P107="AHTHIN2","2nd Thin",IF('Activity rawdata'!P107="AFERTE","Early Fert",IF('Activity rawdata'!P107="AFERTM","Mid Fert",IF('Activity rawdata'!P107="AFERTL","Late Fert",  IF('Activity rawdata'!P107="ASP","Site Prep", IF('Activity rawdata'!P107="APLT","Plant",  IF('Activity rawdata'!P107="ANREG","Natural Regeneration"))))))))))</f>
        <v>Mid Fert</v>
      </c>
      <c r="I108" s="74">
        <f>'Activity rawdata'!O107</f>
        <v>20.29</v>
      </c>
      <c r="J108" s="75">
        <f>'Activity rawdata'!N107</f>
        <v>18</v>
      </c>
      <c r="K108" s="75">
        <f>'Activity rawdata'!AC107</f>
        <v>71.67</v>
      </c>
      <c r="L108" s="75">
        <f>'Activity rawdata'!AD107</f>
        <v>191.11</v>
      </c>
      <c r="M108" s="76">
        <f>'Activity rawdata'!AE107</f>
        <v>8.2920764573947832</v>
      </c>
      <c r="N108" s="83">
        <f>'Activity rawdata'!T107+'Activity rawdata'!U107</f>
        <v>0</v>
      </c>
      <c r="O108" s="80">
        <f>'Activity rawdata'!V107</f>
        <v>0</v>
      </c>
      <c r="P108" s="80">
        <f>'Activity rawdata'!W107</f>
        <v>0</v>
      </c>
      <c r="Q108" s="80">
        <f>'Activity rawdata'!X107</f>
        <v>0</v>
      </c>
      <c r="R108" s="84">
        <f t="shared" si="20"/>
        <v>0</v>
      </c>
      <c r="S108" s="80">
        <f>'Activity rawdata'!Z107</f>
        <v>0</v>
      </c>
      <c r="T108" s="80">
        <f>'Activity rawdata'!AA107</f>
        <v>0</v>
      </c>
      <c r="U108" s="80">
        <f t="shared" si="21"/>
        <v>0</v>
      </c>
      <c r="V108" s="81">
        <f t="shared" si="22"/>
        <v>0</v>
      </c>
      <c r="W108" s="75">
        <f t="shared" si="23"/>
        <v>0</v>
      </c>
      <c r="X108" s="75">
        <f t="shared" si="24"/>
        <v>0</v>
      </c>
      <c r="Y108" s="75">
        <f t="shared" si="25"/>
        <v>0</v>
      </c>
      <c r="Z108" s="82">
        <f t="shared" si="26"/>
        <v>0</v>
      </c>
      <c r="AA108" s="75">
        <f t="shared" si="27"/>
        <v>0</v>
      </c>
      <c r="AB108" s="75">
        <f t="shared" si="28"/>
        <v>0</v>
      </c>
      <c r="AC108" s="82">
        <f t="shared" si="29"/>
        <v>0</v>
      </c>
      <c r="AD108" s="56"/>
    </row>
    <row r="109" spans="1:30" x14ac:dyDescent="0.35">
      <c r="A109" s="70" t="str">
        <f>'Activity rawdata'!A108</f>
        <v>BH5135-1-137</v>
      </c>
      <c r="B109" s="71" t="str">
        <f>'Activity rawdata'!B108</f>
        <v>LB</v>
      </c>
      <c r="C109" s="71" t="str">
        <f>IF('Activity rawdata'!C108="PY","Planted",IF('Activity rawdata'!C108="NY","Nat/Convert",IF('Activity rawdata'!C108="NN","Nat/Nonconvert",IF('Activity rawdata'!C108="OY","Planted"))))</f>
        <v>Planted</v>
      </c>
      <c r="D109" s="70" t="str">
        <f>'Activity rawdata'!D108</f>
        <v>STP1</v>
      </c>
      <c r="E109" s="72" t="str">
        <f>'Activity rawdata'!E108</f>
        <v>80</v>
      </c>
      <c r="F109" s="73" t="str">
        <f>'Activity rawdata'!L108</f>
        <v>NO</v>
      </c>
      <c r="G109" s="72" t="str">
        <f>'Activity rawdata'!R108</f>
        <v>2028</v>
      </c>
      <c r="H109" s="72" t="str">
        <f>IF('Activity rawdata'!P108="AHTHIN1","1st Thin",IF('Activity rawdata'!P108="AHCC","Clearcut",IF('Activity rawdata'!P108="AHTHSMZ","SMZ Thin",IF('Activity rawdata'!P108="AHTHIN2","2nd Thin",IF('Activity rawdata'!P108="AFERTE","Early Fert",IF('Activity rawdata'!P108="AFERTM","Mid Fert",IF('Activity rawdata'!P108="AFERTL","Late Fert",  IF('Activity rawdata'!P108="ASP","Site Prep", IF('Activity rawdata'!P108="APLT","Plant",  IF('Activity rawdata'!P108="ANREG","Natural Regeneration"))))))))))</f>
        <v>1st Thin</v>
      </c>
      <c r="I109" s="74">
        <f>'Activity rawdata'!O108</f>
        <v>5.54</v>
      </c>
      <c r="J109" s="75">
        <f>'Activity rawdata'!N108</f>
        <v>14</v>
      </c>
      <c r="K109" s="75">
        <f>'Activity rawdata'!AC108</f>
        <v>119.34</v>
      </c>
      <c r="L109" s="75">
        <f>'Activity rawdata'!AD108</f>
        <v>367.86</v>
      </c>
      <c r="M109" s="76">
        <f>'Activity rawdata'!AE108</f>
        <v>7.7123731744896888</v>
      </c>
      <c r="N109" s="83">
        <f>'Activity rawdata'!T108+'Activity rawdata'!U108</f>
        <v>17.34</v>
      </c>
      <c r="O109" s="80">
        <f>'Activity rawdata'!V108</f>
        <v>5.17</v>
      </c>
      <c r="P109" s="80">
        <f>'Activity rawdata'!W108</f>
        <v>0.14000000000000001</v>
      </c>
      <c r="Q109" s="80">
        <f>'Activity rawdata'!X108</f>
        <v>0</v>
      </c>
      <c r="R109" s="84">
        <f t="shared" si="20"/>
        <v>22.65</v>
      </c>
      <c r="S109" s="80">
        <f>'Activity rawdata'!Z108</f>
        <v>0</v>
      </c>
      <c r="T109" s="80">
        <f>'Activity rawdata'!AA108</f>
        <v>0</v>
      </c>
      <c r="U109" s="80">
        <f t="shared" si="21"/>
        <v>0</v>
      </c>
      <c r="V109" s="81">
        <f t="shared" si="22"/>
        <v>96.063599999999994</v>
      </c>
      <c r="W109" s="75">
        <f t="shared" si="23"/>
        <v>28.6418</v>
      </c>
      <c r="X109" s="75">
        <f t="shared" si="24"/>
        <v>0.77560000000000007</v>
      </c>
      <c r="Y109" s="75">
        <f t="shared" si="25"/>
        <v>0</v>
      </c>
      <c r="Z109" s="82">
        <f t="shared" si="26"/>
        <v>125.48099999999999</v>
      </c>
      <c r="AA109" s="75">
        <f t="shared" si="27"/>
        <v>0</v>
      </c>
      <c r="AB109" s="75">
        <f t="shared" si="28"/>
        <v>0</v>
      </c>
      <c r="AC109" s="82">
        <f t="shared" si="29"/>
        <v>0</v>
      </c>
      <c r="AD109" s="56"/>
    </row>
    <row r="110" spans="1:30" x14ac:dyDescent="0.35">
      <c r="A110" s="70" t="str">
        <f>'Activity rawdata'!A109</f>
        <v>BH5135-1-133</v>
      </c>
      <c r="B110" s="71" t="str">
        <f>'Activity rawdata'!B109</f>
        <v>LB</v>
      </c>
      <c r="C110" s="71" t="str">
        <f>IF('Activity rawdata'!C109="PY","Planted",IF('Activity rawdata'!C109="NY","Nat/Convert",IF('Activity rawdata'!C109="NN","Nat/Nonconvert",IF('Activity rawdata'!C109="OY","Planted"))))</f>
        <v>Planted</v>
      </c>
      <c r="D110" s="70" t="str">
        <f>'Activity rawdata'!D109</f>
        <v>STP1</v>
      </c>
      <c r="E110" s="72" t="str">
        <f>'Activity rawdata'!E109</f>
        <v>81</v>
      </c>
      <c r="F110" s="73" t="str">
        <f>'Activity rawdata'!L109</f>
        <v>NO</v>
      </c>
      <c r="G110" s="72" t="str">
        <f>'Activity rawdata'!R109</f>
        <v>2028</v>
      </c>
      <c r="H110" s="72" t="str">
        <f>IF('Activity rawdata'!P109="AHTHIN1","1st Thin",IF('Activity rawdata'!P109="AHCC","Clearcut",IF('Activity rawdata'!P109="AHTHSMZ","SMZ Thin",IF('Activity rawdata'!P109="AHTHIN2","2nd Thin",IF('Activity rawdata'!P109="AFERTE","Early Fert",IF('Activity rawdata'!P109="AFERTM","Mid Fert",IF('Activity rawdata'!P109="AFERTL","Late Fert",  IF('Activity rawdata'!P109="ASP","Site Prep", IF('Activity rawdata'!P109="APLT","Plant",  IF('Activity rawdata'!P109="ANREG","Natural Regeneration"))))))))))</f>
        <v>1st Thin</v>
      </c>
      <c r="I110" s="74">
        <f>'Activity rawdata'!O109</f>
        <v>21.97</v>
      </c>
      <c r="J110" s="75">
        <f>'Activity rawdata'!N109</f>
        <v>14</v>
      </c>
      <c r="K110" s="75">
        <f>'Activity rawdata'!AC109</f>
        <v>123.85</v>
      </c>
      <c r="L110" s="75">
        <f>'Activity rawdata'!AD109</f>
        <v>423.24</v>
      </c>
      <c r="M110" s="76">
        <f>'Activity rawdata'!AE109</f>
        <v>7.324718765296673</v>
      </c>
      <c r="N110" s="83">
        <f>'Activity rawdata'!T109+'Activity rawdata'!U109</f>
        <v>20.309999999999999</v>
      </c>
      <c r="O110" s="80">
        <f>'Activity rawdata'!V109</f>
        <v>6.01</v>
      </c>
      <c r="P110" s="80">
        <f>'Activity rawdata'!W109</f>
        <v>0.11</v>
      </c>
      <c r="Q110" s="80">
        <f>'Activity rawdata'!X109</f>
        <v>0</v>
      </c>
      <c r="R110" s="84">
        <f t="shared" si="20"/>
        <v>26.43</v>
      </c>
      <c r="S110" s="80">
        <f>'Activity rawdata'!Z109</f>
        <v>0</v>
      </c>
      <c r="T110" s="80">
        <f>'Activity rawdata'!AA109</f>
        <v>0</v>
      </c>
      <c r="U110" s="80">
        <f t="shared" si="21"/>
        <v>0</v>
      </c>
      <c r="V110" s="81">
        <f t="shared" si="22"/>
        <v>446.21069999999997</v>
      </c>
      <c r="W110" s="75">
        <f t="shared" si="23"/>
        <v>132.03969999999998</v>
      </c>
      <c r="X110" s="75">
        <f t="shared" si="24"/>
        <v>2.4167000000000001</v>
      </c>
      <c r="Y110" s="75">
        <f t="shared" si="25"/>
        <v>0</v>
      </c>
      <c r="Z110" s="82">
        <f t="shared" si="26"/>
        <v>580.66709999999989</v>
      </c>
      <c r="AA110" s="75">
        <f t="shared" si="27"/>
        <v>0</v>
      </c>
      <c r="AB110" s="75">
        <f t="shared" si="28"/>
        <v>0</v>
      </c>
      <c r="AC110" s="82">
        <f t="shared" si="29"/>
        <v>0</v>
      </c>
      <c r="AD110" s="56"/>
    </row>
    <row r="111" spans="1:30" x14ac:dyDescent="0.35">
      <c r="A111" s="70" t="str">
        <f>'Activity rawdata'!A110</f>
        <v>BH5135-1-130</v>
      </c>
      <c r="B111" s="71" t="str">
        <f>'Activity rawdata'!B110</f>
        <v>LB</v>
      </c>
      <c r="C111" s="71" t="str">
        <f>IF('Activity rawdata'!C110="PY","Planted",IF('Activity rawdata'!C110="NY","Nat/Convert",IF('Activity rawdata'!C110="NN","Nat/Nonconvert",IF('Activity rawdata'!C110="OY","Planted"))))</f>
        <v>Planted</v>
      </c>
      <c r="D111" s="70" t="str">
        <f>'Activity rawdata'!D110</f>
        <v>STP1</v>
      </c>
      <c r="E111" s="72" t="str">
        <f>'Activity rawdata'!E110</f>
        <v>81</v>
      </c>
      <c r="F111" s="73" t="str">
        <f>'Activity rawdata'!L110</f>
        <v>NO</v>
      </c>
      <c r="G111" s="72" t="str">
        <f>'Activity rawdata'!R110</f>
        <v>2028</v>
      </c>
      <c r="H111" s="72" t="str">
        <f>IF('Activity rawdata'!P110="AHTHIN1","1st Thin",IF('Activity rawdata'!P110="AHCC","Clearcut",IF('Activity rawdata'!P110="AHTHSMZ","SMZ Thin",IF('Activity rawdata'!P110="AHTHIN2","2nd Thin",IF('Activity rawdata'!P110="AFERTE","Early Fert",IF('Activity rawdata'!P110="AFERTM","Mid Fert",IF('Activity rawdata'!P110="AFERTL","Late Fert",  IF('Activity rawdata'!P110="ASP","Site Prep", IF('Activity rawdata'!P110="APLT","Plant",  IF('Activity rawdata'!P110="ANREG","Natural Regeneration"))))))))))</f>
        <v>1st Thin</v>
      </c>
      <c r="I111" s="74">
        <f>'Activity rawdata'!O110</f>
        <v>68.400000000000006</v>
      </c>
      <c r="J111" s="75">
        <f>'Activity rawdata'!N110</f>
        <v>14</v>
      </c>
      <c r="K111" s="75">
        <f>'Activity rawdata'!AC110</f>
        <v>123.41</v>
      </c>
      <c r="L111" s="75">
        <f>'Activity rawdata'!AD110</f>
        <v>425.44</v>
      </c>
      <c r="M111" s="76">
        <f>'Activity rawdata'!AE110</f>
        <v>7.2927666597004128</v>
      </c>
      <c r="N111" s="83">
        <f>'Activity rawdata'!T110+'Activity rawdata'!U110</f>
        <v>21.51</v>
      </c>
      <c r="O111" s="80">
        <f>'Activity rawdata'!V110</f>
        <v>5.4</v>
      </c>
      <c r="P111" s="80">
        <f>'Activity rawdata'!W110</f>
        <v>0.24</v>
      </c>
      <c r="Q111" s="80">
        <f>'Activity rawdata'!X110</f>
        <v>0</v>
      </c>
      <c r="R111" s="84">
        <f t="shared" si="20"/>
        <v>27.150000000000002</v>
      </c>
      <c r="S111" s="80">
        <f>'Activity rawdata'!Z110</f>
        <v>0</v>
      </c>
      <c r="T111" s="80">
        <f>'Activity rawdata'!AA110</f>
        <v>0</v>
      </c>
      <c r="U111" s="80">
        <f t="shared" si="21"/>
        <v>0</v>
      </c>
      <c r="V111" s="81">
        <f t="shared" si="22"/>
        <v>1471.2840000000003</v>
      </c>
      <c r="W111" s="75">
        <f t="shared" si="23"/>
        <v>369.36000000000007</v>
      </c>
      <c r="X111" s="75">
        <f t="shared" si="24"/>
        <v>16.416</v>
      </c>
      <c r="Y111" s="75">
        <f t="shared" si="25"/>
        <v>0</v>
      </c>
      <c r="Z111" s="82">
        <f t="shared" si="26"/>
        <v>1857.0600000000004</v>
      </c>
      <c r="AA111" s="75">
        <f t="shared" si="27"/>
        <v>0</v>
      </c>
      <c r="AB111" s="75">
        <f t="shared" si="28"/>
        <v>0</v>
      </c>
      <c r="AC111" s="82">
        <f t="shared" si="29"/>
        <v>0</v>
      </c>
      <c r="AD111" s="56"/>
    </row>
    <row r="112" spans="1:30" x14ac:dyDescent="0.35">
      <c r="A112" s="70" t="str">
        <f>'Activity rawdata'!A111</f>
        <v>BH6112-1-213</v>
      </c>
      <c r="B112" s="71" t="str">
        <f>'Activity rawdata'!B111</f>
        <v>LB</v>
      </c>
      <c r="C112" s="71" t="str">
        <f>IF('Activity rawdata'!C111="PY","Planted",IF('Activity rawdata'!C111="NY","Nat/Convert",IF('Activity rawdata'!C111="NN","Nat/Nonconvert",IF('Activity rawdata'!C111="OY","Planted"))))</f>
        <v>Planted</v>
      </c>
      <c r="D112" s="70" t="str">
        <f>'Activity rawdata'!D111</f>
        <v>STP1</v>
      </c>
      <c r="E112" s="72" t="str">
        <f>'Activity rawdata'!E111</f>
        <v>72</v>
      </c>
      <c r="F112" s="73" t="str">
        <f>'Activity rawdata'!L111</f>
        <v>T1</v>
      </c>
      <c r="G112" s="72" t="str">
        <f>'Activity rawdata'!R111</f>
        <v>2028</v>
      </c>
      <c r="H112" s="72" t="str">
        <f>IF('Activity rawdata'!P111="AHTHIN1","1st Thin",IF('Activity rawdata'!P111="AHCC","Clearcut",IF('Activity rawdata'!P111="AHTHSMZ","SMZ Thin",IF('Activity rawdata'!P111="AHTHIN2","2nd Thin",IF('Activity rawdata'!P111="AFERTE","Early Fert",IF('Activity rawdata'!P111="AFERTM","Mid Fert",IF('Activity rawdata'!P111="AFERTL","Late Fert",  IF('Activity rawdata'!P111="ASP","Site Prep", IF('Activity rawdata'!P111="APLT","Plant",  IF('Activity rawdata'!P111="ANREG","Natural Regeneration"))))))))))</f>
        <v>2nd Thin</v>
      </c>
      <c r="I112" s="74">
        <f>'Activity rawdata'!O111</f>
        <v>49.27</v>
      </c>
      <c r="J112" s="75">
        <f>'Activity rawdata'!N111</f>
        <v>20</v>
      </c>
      <c r="K112" s="75">
        <f>'Activity rawdata'!AC111</f>
        <v>120.05</v>
      </c>
      <c r="L112" s="75">
        <f>'Activity rawdata'!AD111</f>
        <v>307.49</v>
      </c>
      <c r="M112" s="76">
        <f>'Activity rawdata'!AE111</f>
        <v>8.4606140822443159</v>
      </c>
      <c r="N112" s="83">
        <f>'Activity rawdata'!T111+'Activity rawdata'!U111</f>
        <v>12.3</v>
      </c>
      <c r="O112" s="80">
        <f>'Activity rawdata'!V111</f>
        <v>17.13</v>
      </c>
      <c r="P112" s="80">
        <f>'Activity rawdata'!W111</f>
        <v>0.09</v>
      </c>
      <c r="Q112" s="80">
        <f>'Activity rawdata'!X111</f>
        <v>0</v>
      </c>
      <c r="R112" s="84">
        <f t="shared" si="20"/>
        <v>29.52</v>
      </c>
      <c r="S112" s="80">
        <f>'Activity rawdata'!Z111</f>
        <v>0</v>
      </c>
      <c r="T112" s="80">
        <f>'Activity rawdata'!AA111</f>
        <v>0</v>
      </c>
      <c r="U112" s="80">
        <f t="shared" si="21"/>
        <v>0</v>
      </c>
      <c r="V112" s="81">
        <f t="shared" si="22"/>
        <v>606.02100000000007</v>
      </c>
      <c r="W112" s="75">
        <f t="shared" si="23"/>
        <v>843.99509999999998</v>
      </c>
      <c r="X112" s="75">
        <f t="shared" si="24"/>
        <v>4.4343000000000004</v>
      </c>
      <c r="Y112" s="75">
        <f t="shared" si="25"/>
        <v>0</v>
      </c>
      <c r="Z112" s="82">
        <f t="shared" si="26"/>
        <v>1454.4503999999999</v>
      </c>
      <c r="AA112" s="75">
        <f t="shared" si="27"/>
        <v>0</v>
      </c>
      <c r="AB112" s="75">
        <f t="shared" si="28"/>
        <v>0</v>
      </c>
      <c r="AC112" s="82">
        <f t="shared" si="29"/>
        <v>0</v>
      </c>
      <c r="AD112" s="56"/>
    </row>
    <row r="113" spans="1:30" x14ac:dyDescent="0.35">
      <c r="A113" s="70" t="str">
        <f>'Activity rawdata'!A112</f>
        <v>BH6112-1-207</v>
      </c>
      <c r="B113" s="71" t="str">
        <f>'Activity rawdata'!B112</f>
        <v>LB</v>
      </c>
      <c r="C113" s="71" t="str">
        <f>IF('Activity rawdata'!C112="PY","Planted",IF('Activity rawdata'!C112="NY","Nat/Convert",IF('Activity rawdata'!C112="NN","Nat/Nonconvert",IF('Activity rawdata'!C112="OY","Planted"))))</f>
        <v>Planted</v>
      </c>
      <c r="D113" s="70" t="str">
        <f>'Activity rawdata'!D112</f>
        <v>STP1</v>
      </c>
      <c r="E113" s="72" t="str">
        <f>'Activity rawdata'!E112</f>
        <v>80</v>
      </c>
      <c r="F113" s="73" t="str">
        <f>'Activity rawdata'!L112</f>
        <v>T1</v>
      </c>
      <c r="G113" s="72" t="str">
        <f>'Activity rawdata'!R112</f>
        <v>2028</v>
      </c>
      <c r="H113" s="72" t="str">
        <f>IF('Activity rawdata'!P112="AHTHIN1","1st Thin",IF('Activity rawdata'!P112="AHCC","Clearcut",IF('Activity rawdata'!P112="AHTHSMZ","SMZ Thin",IF('Activity rawdata'!P112="AHTHIN2","2nd Thin",IF('Activity rawdata'!P112="AFERTE","Early Fert",IF('Activity rawdata'!P112="AFERTM","Mid Fert",IF('Activity rawdata'!P112="AFERTL","Late Fert",  IF('Activity rawdata'!P112="ASP","Site Prep", IF('Activity rawdata'!P112="APLT","Plant",  IF('Activity rawdata'!P112="ANREG","Natural Regeneration"))))))))))</f>
        <v>2nd Thin</v>
      </c>
      <c r="I113" s="74">
        <f>'Activity rawdata'!O112</f>
        <v>38.520000000000003</v>
      </c>
      <c r="J113" s="75">
        <f>'Activity rawdata'!N112</f>
        <v>20</v>
      </c>
      <c r="K113" s="75">
        <f>'Activity rawdata'!AC112</f>
        <v>130.28</v>
      </c>
      <c r="L113" s="75">
        <f>'Activity rawdata'!AD112</f>
        <v>300.42</v>
      </c>
      <c r="M113" s="76">
        <f>'Activity rawdata'!AE112</f>
        <v>8.9168355244783708</v>
      </c>
      <c r="N113" s="83">
        <f>'Activity rawdata'!T112+'Activity rawdata'!U112</f>
        <v>14.55</v>
      </c>
      <c r="O113" s="80">
        <f>'Activity rawdata'!V112</f>
        <v>25.82</v>
      </c>
      <c r="P113" s="80">
        <f>'Activity rawdata'!W112</f>
        <v>0</v>
      </c>
      <c r="Q113" s="80">
        <f>'Activity rawdata'!X112</f>
        <v>0</v>
      </c>
      <c r="R113" s="84">
        <f t="shared" si="20"/>
        <v>40.370000000000005</v>
      </c>
      <c r="S113" s="80">
        <f>'Activity rawdata'!Z112</f>
        <v>0</v>
      </c>
      <c r="T113" s="80">
        <f>'Activity rawdata'!AA112</f>
        <v>0</v>
      </c>
      <c r="U113" s="80">
        <f t="shared" si="21"/>
        <v>0</v>
      </c>
      <c r="V113" s="81">
        <f t="shared" si="22"/>
        <v>560.46600000000012</v>
      </c>
      <c r="W113" s="75">
        <f t="shared" si="23"/>
        <v>994.58640000000014</v>
      </c>
      <c r="X113" s="75">
        <f t="shared" si="24"/>
        <v>0</v>
      </c>
      <c r="Y113" s="75">
        <f t="shared" si="25"/>
        <v>0</v>
      </c>
      <c r="Z113" s="82">
        <f t="shared" si="26"/>
        <v>1555.0524000000003</v>
      </c>
      <c r="AA113" s="75">
        <f t="shared" si="27"/>
        <v>0</v>
      </c>
      <c r="AB113" s="75">
        <f t="shared" si="28"/>
        <v>0</v>
      </c>
      <c r="AC113" s="82">
        <f t="shared" si="29"/>
        <v>0</v>
      </c>
      <c r="AD113" s="56"/>
    </row>
    <row r="114" spans="1:30" x14ac:dyDescent="0.35">
      <c r="A114" s="70" t="str">
        <f>'Activity rawdata'!A113</f>
        <v>BH1431-1-342</v>
      </c>
      <c r="B114" s="71" t="str">
        <f>'Activity rawdata'!B113</f>
        <v>LB</v>
      </c>
      <c r="C114" s="71" t="str">
        <f>IF('Activity rawdata'!C113="PY","Planted",IF('Activity rawdata'!C113="NY","Nat/Convert",IF('Activity rawdata'!C113="NN","Nat/Nonconvert",IF('Activity rawdata'!C113="OY","Planted"))))</f>
        <v>Planted</v>
      </c>
      <c r="D114" s="70" t="str">
        <f>'Activity rawdata'!D113</f>
        <v>STP1</v>
      </c>
      <c r="E114" s="72" t="str">
        <f>'Activity rawdata'!E113</f>
        <v>88</v>
      </c>
      <c r="F114" s="73" t="str">
        <f>'Activity rawdata'!L113</f>
        <v>T1</v>
      </c>
      <c r="G114" s="72" t="str">
        <f>'Activity rawdata'!R113</f>
        <v>2028</v>
      </c>
      <c r="H114" s="72" t="str">
        <f>IF('Activity rawdata'!P113="AHTHIN1","1st Thin",IF('Activity rawdata'!P113="AHCC","Clearcut",IF('Activity rawdata'!P113="AHTHSMZ","SMZ Thin",IF('Activity rawdata'!P113="AHTHIN2","2nd Thin",IF('Activity rawdata'!P113="AFERTE","Early Fert",IF('Activity rawdata'!P113="AFERTM","Mid Fert",IF('Activity rawdata'!P113="AFERTL","Late Fert",  IF('Activity rawdata'!P113="ASP","Site Prep", IF('Activity rawdata'!P113="APLT","Plant",  IF('Activity rawdata'!P113="ANREG","Natural Regeneration"))))))))))</f>
        <v>2nd Thin</v>
      </c>
      <c r="I114" s="74">
        <f>'Activity rawdata'!O113</f>
        <v>61.56</v>
      </c>
      <c r="J114" s="75">
        <f>'Activity rawdata'!N113</f>
        <v>20</v>
      </c>
      <c r="K114" s="75">
        <f>'Activity rawdata'!AC113</f>
        <v>93.89</v>
      </c>
      <c r="L114" s="75">
        <f>'Activity rawdata'!AD113</f>
        <v>166.26</v>
      </c>
      <c r="M114" s="76">
        <f>'Activity rawdata'!AE113</f>
        <v>10.175413888297918</v>
      </c>
      <c r="N114" s="83">
        <f>'Activity rawdata'!T113+'Activity rawdata'!U113</f>
        <v>4.99</v>
      </c>
      <c r="O114" s="80">
        <f>'Activity rawdata'!V113</f>
        <v>15.39</v>
      </c>
      <c r="P114" s="80">
        <f>'Activity rawdata'!W113</f>
        <v>0</v>
      </c>
      <c r="Q114" s="80">
        <f>'Activity rawdata'!X113</f>
        <v>0.16</v>
      </c>
      <c r="R114" s="84">
        <f t="shared" si="20"/>
        <v>20.540000000000003</v>
      </c>
      <c r="S114" s="80">
        <f>'Activity rawdata'!Z113</f>
        <v>0</v>
      </c>
      <c r="T114" s="80">
        <f>'Activity rawdata'!AA113</f>
        <v>0</v>
      </c>
      <c r="U114" s="80">
        <f t="shared" si="21"/>
        <v>0</v>
      </c>
      <c r="V114" s="81">
        <f t="shared" si="22"/>
        <v>307.18440000000004</v>
      </c>
      <c r="W114" s="75">
        <f t="shared" si="23"/>
        <v>947.40840000000003</v>
      </c>
      <c r="X114" s="75">
        <f t="shared" si="24"/>
        <v>0</v>
      </c>
      <c r="Y114" s="75">
        <f t="shared" si="25"/>
        <v>9.8496000000000006</v>
      </c>
      <c r="Z114" s="82">
        <f t="shared" si="26"/>
        <v>1264.4424000000001</v>
      </c>
      <c r="AA114" s="75">
        <f t="shared" si="27"/>
        <v>0</v>
      </c>
      <c r="AB114" s="75">
        <f t="shared" si="28"/>
        <v>0</v>
      </c>
      <c r="AC114" s="82">
        <f t="shared" si="29"/>
        <v>0</v>
      </c>
      <c r="AD114" s="56"/>
    </row>
    <row r="115" spans="1:30" x14ac:dyDescent="0.35">
      <c r="A115" s="70" t="str">
        <f>'Activity rawdata'!A114</f>
        <v>BH6125-1-311</v>
      </c>
      <c r="B115" s="71" t="str">
        <f>'Activity rawdata'!B114</f>
        <v>LB</v>
      </c>
      <c r="C115" s="71" t="str">
        <f>IF('Activity rawdata'!C114="PY","Planted",IF('Activity rawdata'!C114="NY","Nat/Convert",IF('Activity rawdata'!C114="NN","Nat/Nonconvert",IF('Activity rawdata'!C114="OY","Planted"))))</f>
        <v>Planted</v>
      </c>
      <c r="D115" s="70" t="str">
        <f>'Activity rawdata'!D114</f>
        <v>STP1</v>
      </c>
      <c r="E115" s="72" t="str">
        <f>'Activity rawdata'!E114</f>
        <v>65</v>
      </c>
      <c r="F115" s="73" t="str">
        <f>'Activity rawdata'!L114</f>
        <v>NO</v>
      </c>
      <c r="G115" s="72" t="str">
        <f>'Activity rawdata'!R114</f>
        <v>2028</v>
      </c>
      <c r="H115" s="72" t="str">
        <f>IF('Activity rawdata'!P114="AHTHIN1","1st Thin",IF('Activity rawdata'!P114="AHCC","Clearcut",IF('Activity rawdata'!P114="AHTHSMZ","SMZ Thin",IF('Activity rawdata'!P114="AHTHIN2","2nd Thin",IF('Activity rawdata'!P114="AFERTE","Early Fert",IF('Activity rawdata'!P114="AFERTM","Mid Fert",IF('Activity rawdata'!P114="AFERTL","Late Fert",  IF('Activity rawdata'!P114="ASP","Site Prep", IF('Activity rawdata'!P114="APLT","Plant",  IF('Activity rawdata'!P114="ANREG","Natural Regeneration"))))))))))</f>
        <v>Clearcut</v>
      </c>
      <c r="I115" s="74">
        <f>'Activity rawdata'!O114</f>
        <v>3.05</v>
      </c>
      <c r="J115" s="75">
        <f>'Activity rawdata'!N114</f>
        <v>50</v>
      </c>
      <c r="K115" s="75">
        <f>'Activity rawdata'!AC114</f>
        <v>64.459999999999994</v>
      </c>
      <c r="L115" s="75">
        <f>'Activity rawdata'!AD114</f>
        <v>151.66999999999999</v>
      </c>
      <c r="M115" s="76">
        <f>'Activity rawdata'!AE114</f>
        <v>8.8273756632589055</v>
      </c>
      <c r="N115" s="83">
        <f>'Activity rawdata'!T114+'Activity rawdata'!U114</f>
        <v>22.72</v>
      </c>
      <c r="O115" s="80">
        <f>'Activity rawdata'!V114</f>
        <v>20.329999999999998</v>
      </c>
      <c r="P115" s="80">
        <f>'Activity rawdata'!W114</f>
        <v>12.76</v>
      </c>
      <c r="Q115" s="80">
        <f>'Activity rawdata'!X114</f>
        <v>0</v>
      </c>
      <c r="R115" s="84">
        <f t="shared" si="20"/>
        <v>55.809999999999995</v>
      </c>
      <c r="S115" s="80">
        <f>'Activity rawdata'!Z114</f>
        <v>10.94</v>
      </c>
      <c r="T115" s="80">
        <f>'Activity rawdata'!AA114</f>
        <v>0.17</v>
      </c>
      <c r="U115" s="80">
        <f t="shared" si="21"/>
        <v>11.11</v>
      </c>
      <c r="V115" s="81">
        <f t="shared" si="22"/>
        <v>69.295999999999992</v>
      </c>
      <c r="W115" s="75">
        <f t="shared" si="23"/>
        <v>62.006499999999988</v>
      </c>
      <c r="X115" s="75">
        <f t="shared" si="24"/>
        <v>38.917999999999999</v>
      </c>
      <c r="Y115" s="75">
        <f t="shared" si="25"/>
        <v>0</v>
      </c>
      <c r="Z115" s="82">
        <f t="shared" si="26"/>
        <v>170.22049999999999</v>
      </c>
      <c r="AA115" s="75">
        <f t="shared" si="27"/>
        <v>33.366999999999997</v>
      </c>
      <c r="AB115" s="75">
        <f t="shared" si="28"/>
        <v>0.51849999999999996</v>
      </c>
      <c r="AC115" s="82">
        <f t="shared" si="29"/>
        <v>33.8855</v>
      </c>
      <c r="AD115" s="56"/>
    </row>
    <row r="116" spans="1:30" x14ac:dyDescent="0.35">
      <c r="A116" s="70" t="str">
        <f>'Activity rawdata'!A115</f>
        <v>BH6125-1-298</v>
      </c>
      <c r="B116" s="71" t="str">
        <f>'Activity rawdata'!B115</f>
        <v>LB</v>
      </c>
      <c r="C116" s="71" t="str">
        <f>IF('Activity rawdata'!C115="PY","Planted",IF('Activity rawdata'!C115="NY","Nat/Convert",IF('Activity rawdata'!C115="NN","Nat/Nonconvert",IF('Activity rawdata'!C115="OY","Planted"))))</f>
        <v>Planted</v>
      </c>
      <c r="D116" s="70" t="str">
        <f>'Activity rawdata'!D115</f>
        <v>STP1</v>
      </c>
      <c r="E116" s="72" t="str">
        <f>'Activity rawdata'!E115</f>
        <v>71</v>
      </c>
      <c r="F116" s="73" t="str">
        <f>'Activity rawdata'!L115</f>
        <v>NO</v>
      </c>
      <c r="G116" s="72" t="str">
        <f>'Activity rawdata'!R115</f>
        <v>2028</v>
      </c>
      <c r="H116" s="72" t="str">
        <f>IF('Activity rawdata'!P115="AHTHIN1","1st Thin",IF('Activity rawdata'!P115="AHCC","Clearcut",IF('Activity rawdata'!P115="AHTHSMZ","SMZ Thin",IF('Activity rawdata'!P115="AHTHIN2","2nd Thin",IF('Activity rawdata'!P115="AFERTE","Early Fert",IF('Activity rawdata'!P115="AFERTM","Mid Fert",IF('Activity rawdata'!P115="AFERTL","Late Fert",  IF('Activity rawdata'!P115="ASP","Site Prep", IF('Activity rawdata'!P115="APLT","Plant",  IF('Activity rawdata'!P115="ANREG","Natural Regeneration"))))))))))</f>
        <v>Clearcut</v>
      </c>
      <c r="I116" s="74">
        <f>'Activity rawdata'!O115</f>
        <v>3.15</v>
      </c>
      <c r="J116" s="75">
        <f>'Activity rawdata'!N115</f>
        <v>37</v>
      </c>
      <c r="K116" s="75">
        <f>'Activity rawdata'!AC115</f>
        <v>97.4</v>
      </c>
      <c r="L116" s="75">
        <f>'Activity rawdata'!AD115</f>
        <v>169.03</v>
      </c>
      <c r="M116" s="76">
        <f>'Activity rawdata'!AE115</f>
        <v>10.278598085724845</v>
      </c>
      <c r="N116" s="83">
        <f>'Activity rawdata'!T115+'Activity rawdata'!U115</f>
        <v>26.04</v>
      </c>
      <c r="O116" s="80">
        <f>'Activity rawdata'!V115</f>
        <v>58.11</v>
      </c>
      <c r="P116" s="80">
        <f>'Activity rawdata'!W115</f>
        <v>16.73</v>
      </c>
      <c r="Q116" s="80">
        <f>'Activity rawdata'!X115</f>
        <v>0</v>
      </c>
      <c r="R116" s="84">
        <f t="shared" si="20"/>
        <v>100.88000000000001</v>
      </c>
      <c r="S116" s="80">
        <f>'Activity rawdata'!Z115</f>
        <v>21.29</v>
      </c>
      <c r="T116" s="80">
        <f>'Activity rawdata'!AA115</f>
        <v>5.0999999999999996</v>
      </c>
      <c r="U116" s="80">
        <f t="shared" si="21"/>
        <v>26.39</v>
      </c>
      <c r="V116" s="81">
        <f t="shared" si="22"/>
        <v>82.025999999999996</v>
      </c>
      <c r="W116" s="75">
        <f t="shared" si="23"/>
        <v>183.04649999999998</v>
      </c>
      <c r="X116" s="75">
        <f t="shared" si="24"/>
        <v>52.6995</v>
      </c>
      <c r="Y116" s="75">
        <f t="shared" si="25"/>
        <v>0</v>
      </c>
      <c r="Z116" s="82">
        <f t="shared" si="26"/>
        <v>317.77199999999999</v>
      </c>
      <c r="AA116" s="75">
        <f t="shared" si="27"/>
        <v>67.063499999999991</v>
      </c>
      <c r="AB116" s="75">
        <f t="shared" si="28"/>
        <v>16.064999999999998</v>
      </c>
      <c r="AC116" s="82">
        <f t="shared" si="29"/>
        <v>83.128499999999988</v>
      </c>
      <c r="AD116" s="56"/>
    </row>
    <row r="117" spans="1:30" x14ac:dyDescent="0.35">
      <c r="A117" s="70" t="str">
        <f>'Activity rawdata'!A116</f>
        <v>BH6112-1-264</v>
      </c>
      <c r="B117" s="71" t="str">
        <f>'Activity rawdata'!B116</f>
        <v>LB</v>
      </c>
      <c r="C117" s="71" t="str">
        <f>IF('Activity rawdata'!C116="PY","Planted",IF('Activity rawdata'!C116="NY","Nat/Convert",IF('Activity rawdata'!C116="NN","Nat/Nonconvert",IF('Activity rawdata'!C116="OY","Planted"))))</f>
        <v>Planted</v>
      </c>
      <c r="D117" s="70" t="str">
        <f>'Activity rawdata'!D116</f>
        <v>STP1</v>
      </c>
      <c r="E117" s="72" t="str">
        <f>'Activity rawdata'!E116</f>
        <v>71</v>
      </c>
      <c r="F117" s="73" t="str">
        <f>'Activity rawdata'!L116</f>
        <v>NO</v>
      </c>
      <c r="G117" s="72" t="str">
        <f>'Activity rawdata'!R116</f>
        <v>2028</v>
      </c>
      <c r="H117" s="72" t="str">
        <f>IF('Activity rawdata'!P116="AHTHIN1","1st Thin",IF('Activity rawdata'!P116="AHCC","Clearcut",IF('Activity rawdata'!P116="AHTHSMZ","SMZ Thin",IF('Activity rawdata'!P116="AHTHIN2","2nd Thin",IF('Activity rawdata'!P116="AFERTE","Early Fert",IF('Activity rawdata'!P116="AFERTM","Mid Fert",IF('Activity rawdata'!P116="AFERTL","Late Fert",  IF('Activity rawdata'!P116="ASP","Site Prep", IF('Activity rawdata'!P116="APLT","Plant",  IF('Activity rawdata'!P116="ANREG","Natural Regeneration"))))))))))</f>
        <v>Clearcut</v>
      </c>
      <c r="I117" s="74">
        <f>'Activity rawdata'!O116</f>
        <v>5.75</v>
      </c>
      <c r="J117" s="75">
        <f>'Activity rawdata'!N116</f>
        <v>24</v>
      </c>
      <c r="K117" s="75">
        <f>'Activity rawdata'!AC116</f>
        <v>135.94</v>
      </c>
      <c r="L117" s="75">
        <f>'Activity rawdata'!AD116</f>
        <v>321.79000000000002</v>
      </c>
      <c r="M117" s="76">
        <f>'Activity rawdata'!AE116</f>
        <v>8.8008306222577275</v>
      </c>
      <c r="N117" s="83">
        <f>'Activity rawdata'!T116+'Activity rawdata'!U116</f>
        <v>40.299999999999997</v>
      </c>
      <c r="O117" s="80">
        <f>'Activity rawdata'!V116</f>
        <v>69.28</v>
      </c>
      <c r="P117" s="80">
        <f>'Activity rawdata'!W116</f>
        <v>0</v>
      </c>
      <c r="Q117" s="80">
        <f>'Activity rawdata'!X116</f>
        <v>0</v>
      </c>
      <c r="R117" s="84">
        <f t="shared" si="20"/>
        <v>109.58</v>
      </c>
      <c r="S117" s="80">
        <f>'Activity rawdata'!Z116</f>
        <v>1.7</v>
      </c>
      <c r="T117" s="80">
        <f>'Activity rawdata'!AA116</f>
        <v>0</v>
      </c>
      <c r="U117" s="80">
        <f t="shared" si="21"/>
        <v>1.7</v>
      </c>
      <c r="V117" s="81">
        <f t="shared" si="22"/>
        <v>231.72499999999999</v>
      </c>
      <c r="W117" s="75">
        <f t="shared" si="23"/>
        <v>398.36</v>
      </c>
      <c r="X117" s="75">
        <f t="shared" si="24"/>
        <v>0</v>
      </c>
      <c r="Y117" s="75">
        <f t="shared" si="25"/>
        <v>0</v>
      </c>
      <c r="Z117" s="82">
        <f t="shared" si="26"/>
        <v>630.08500000000004</v>
      </c>
      <c r="AA117" s="75">
        <f t="shared" si="27"/>
        <v>9.7750000000000004</v>
      </c>
      <c r="AB117" s="75">
        <f t="shared" si="28"/>
        <v>0</v>
      </c>
      <c r="AC117" s="82">
        <f t="shared" si="29"/>
        <v>9.7750000000000004</v>
      </c>
      <c r="AD117" s="56"/>
    </row>
    <row r="118" spans="1:30" x14ac:dyDescent="0.35">
      <c r="A118" s="70" t="str">
        <f>'Activity rawdata'!A117</f>
        <v>BH5186-1-179</v>
      </c>
      <c r="B118" s="71" t="str">
        <f>'Activity rawdata'!B117</f>
        <v>PH</v>
      </c>
      <c r="C118" s="71" t="str">
        <f>IF('Activity rawdata'!C117="PY","Planted",IF('Activity rawdata'!C117="NY","Nat/Convert",IF('Activity rawdata'!C117="NN","Nat/Nonconvert",IF('Activity rawdata'!C117="OY","Planted"))))</f>
        <v>Nat/Nonconvert</v>
      </c>
      <c r="D118" s="70" t="str">
        <f>'Activity rawdata'!D117</f>
        <v>STP1</v>
      </c>
      <c r="E118" s="72" t="str">
        <f>'Activity rawdata'!E117</f>
        <v>100</v>
      </c>
      <c r="F118" s="73" t="str">
        <f>'Activity rawdata'!L117</f>
        <v>NO</v>
      </c>
      <c r="G118" s="72" t="str">
        <f>'Activity rawdata'!R117</f>
        <v>2028</v>
      </c>
      <c r="H118" s="72" t="str">
        <f>IF('Activity rawdata'!P117="AHTHIN1","1st Thin",IF('Activity rawdata'!P117="AHCC","Clearcut",IF('Activity rawdata'!P117="AHTHSMZ","SMZ Thin",IF('Activity rawdata'!P117="AHTHIN2","2nd Thin",IF('Activity rawdata'!P117="AFERTE","Early Fert",IF('Activity rawdata'!P117="AFERTM","Mid Fert",IF('Activity rawdata'!P117="AFERTL","Late Fert",  IF('Activity rawdata'!P117="ASP","Site Prep", IF('Activity rawdata'!P117="APLT","Plant",  IF('Activity rawdata'!P117="ANREG","Natural Regeneration"))))))))))</f>
        <v>Clearcut</v>
      </c>
      <c r="I118" s="74">
        <f>'Activity rawdata'!O117</f>
        <v>8.9003999999999994</v>
      </c>
      <c r="J118" s="75">
        <f>'Activity rawdata'!N117</f>
        <v>36</v>
      </c>
      <c r="K118" s="75">
        <f>'Activity rawdata'!AC117</f>
        <v>65.3</v>
      </c>
      <c r="L118" s="75">
        <f>'Activity rawdata'!AD117</f>
        <v>99.12</v>
      </c>
      <c r="M118" s="76">
        <f>'Activity rawdata'!AE117</f>
        <v>10.990368286185774</v>
      </c>
      <c r="N118" s="83">
        <f>'Activity rawdata'!T117+'Activity rawdata'!U117</f>
        <v>19.2</v>
      </c>
      <c r="O118" s="80">
        <f>'Activity rawdata'!V117</f>
        <v>19.36</v>
      </c>
      <c r="P118" s="80">
        <f>'Activity rawdata'!W117</f>
        <v>36.6</v>
      </c>
      <c r="Q118" s="80">
        <f>'Activity rawdata'!X117</f>
        <v>0</v>
      </c>
      <c r="R118" s="84">
        <f t="shared" si="20"/>
        <v>75.16</v>
      </c>
      <c r="S118" s="80">
        <f>'Activity rawdata'!Z117</f>
        <v>27</v>
      </c>
      <c r="T118" s="80">
        <f>'Activity rawdata'!AA117</f>
        <v>2.3199999999999998</v>
      </c>
      <c r="U118" s="80">
        <f t="shared" si="21"/>
        <v>29.32</v>
      </c>
      <c r="V118" s="81">
        <f t="shared" si="22"/>
        <v>170.88767999999999</v>
      </c>
      <c r="W118" s="75">
        <f t="shared" si="23"/>
        <v>172.31174399999998</v>
      </c>
      <c r="X118" s="75">
        <f t="shared" si="24"/>
        <v>325.75463999999999</v>
      </c>
      <c r="Y118" s="75">
        <f t="shared" si="25"/>
        <v>0</v>
      </c>
      <c r="Z118" s="82">
        <f t="shared" si="26"/>
        <v>668.95406400000002</v>
      </c>
      <c r="AA118" s="75">
        <f t="shared" si="27"/>
        <v>240.31079999999997</v>
      </c>
      <c r="AB118" s="75">
        <f t="shared" si="28"/>
        <v>20.648927999999998</v>
      </c>
      <c r="AC118" s="82">
        <f t="shared" si="29"/>
        <v>260.95972799999998</v>
      </c>
      <c r="AD118" s="56"/>
    </row>
    <row r="119" spans="1:30" x14ac:dyDescent="0.35">
      <c r="A119" s="70" t="str">
        <f>'Activity rawdata'!A118</f>
        <v>BH5186-1-175</v>
      </c>
      <c r="B119" s="71" t="str">
        <f>'Activity rawdata'!B118</f>
        <v>LB</v>
      </c>
      <c r="C119" s="71" t="str">
        <f>IF('Activity rawdata'!C118="PY","Planted",IF('Activity rawdata'!C118="NY","Nat/Convert",IF('Activity rawdata'!C118="NN","Nat/Nonconvert",IF('Activity rawdata'!C118="OY","Planted"))))</f>
        <v>Planted</v>
      </c>
      <c r="D119" s="70" t="str">
        <f>'Activity rawdata'!D118</f>
        <v>STP1</v>
      </c>
      <c r="E119" s="72" t="str">
        <f>'Activity rawdata'!E118</f>
        <v>74</v>
      </c>
      <c r="F119" s="73" t="str">
        <f>'Activity rawdata'!L118</f>
        <v>NO</v>
      </c>
      <c r="G119" s="72" t="str">
        <f>'Activity rawdata'!R118</f>
        <v>2028</v>
      </c>
      <c r="H119" s="72" t="str">
        <f>IF('Activity rawdata'!P118="AHTHIN1","1st Thin",IF('Activity rawdata'!P118="AHCC","Clearcut",IF('Activity rawdata'!P118="AHTHSMZ","SMZ Thin",IF('Activity rawdata'!P118="AHTHIN2","2nd Thin",IF('Activity rawdata'!P118="AFERTE","Early Fert",IF('Activity rawdata'!P118="AFERTM","Mid Fert",IF('Activity rawdata'!P118="AFERTL","Late Fert",  IF('Activity rawdata'!P118="ASP","Site Prep", IF('Activity rawdata'!P118="APLT","Plant",  IF('Activity rawdata'!P118="ANREG","Natural Regeneration"))))))))))</f>
        <v>Clearcut</v>
      </c>
      <c r="I119" s="74">
        <f>'Activity rawdata'!O118</f>
        <v>2.31</v>
      </c>
      <c r="J119" s="75">
        <f>'Activity rawdata'!N118</f>
        <v>35</v>
      </c>
      <c r="K119" s="75">
        <f>'Activity rawdata'!AC118</f>
        <v>142.12</v>
      </c>
      <c r="L119" s="75">
        <f>'Activity rawdata'!AD118</f>
        <v>156.6</v>
      </c>
      <c r="M119" s="76">
        <f>'Activity rawdata'!AE118</f>
        <v>12.899355813700229</v>
      </c>
      <c r="N119" s="83">
        <f>'Activity rawdata'!T118+'Activity rawdata'!U118</f>
        <v>34.29</v>
      </c>
      <c r="O119" s="80">
        <f>'Activity rawdata'!V118</f>
        <v>59.73</v>
      </c>
      <c r="P119" s="80">
        <f>'Activity rawdata'!W118</f>
        <v>97.24</v>
      </c>
      <c r="Q119" s="80">
        <f>'Activity rawdata'!X118</f>
        <v>0</v>
      </c>
      <c r="R119" s="84">
        <f t="shared" si="20"/>
        <v>191.26</v>
      </c>
      <c r="S119" s="80">
        <f>'Activity rawdata'!Z118</f>
        <v>5.95</v>
      </c>
      <c r="T119" s="80">
        <f>'Activity rawdata'!AA118</f>
        <v>0.6</v>
      </c>
      <c r="U119" s="80">
        <f t="shared" si="21"/>
        <v>6.55</v>
      </c>
      <c r="V119" s="81">
        <f t="shared" si="22"/>
        <v>79.209900000000005</v>
      </c>
      <c r="W119" s="75">
        <f t="shared" si="23"/>
        <v>137.97630000000001</v>
      </c>
      <c r="X119" s="75">
        <f t="shared" si="24"/>
        <v>224.62439999999998</v>
      </c>
      <c r="Y119" s="75">
        <f t="shared" si="25"/>
        <v>0</v>
      </c>
      <c r="Z119" s="82">
        <f t="shared" si="26"/>
        <v>441.81060000000002</v>
      </c>
      <c r="AA119" s="75">
        <f t="shared" si="27"/>
        <v>13.7445</v>
      </c>
      <c r="AB119" s="75">
        <f t="shared" si="28"/>
        <v>1.3859999999999999</v>
      </c>
      <c r="AC119" s="82">
        <f t="shared" si="29"/>
        <v>15.1305</v>
      </c>
      <c r="AD119" s="56"/>
    </row>
    <row r="120" spans="1:30" x14ac:dyDescent="0.35">
      <c r="A120" s="70" t="str">
        <f>'Activity rawdata'!A119</f>
        <v>BH5132-1-122</v>
      </c>
      <c r="B120" s="71" t="str">
        <f>'Activity rawdata'!B119</f>
        <v>LB</v>
      </c>
      <c r="C120" s="71" t="str">
        <f>IF('Activity rawdata'!C119="PY","Planted",IF('Activity rawdata'!C119="NY","Nat/Convert",IF('Activity rawdata'!C119="NN","Nat/Nonconvert",IF('Activity rawdata'!C119="OY","Planted"))))</f>
        <v>Planted</v>
      </c>
      <c r="D120" s="70" t="str">
        <f>'Activity rawdata'!D119</f>
        <v>STP1</v>
      </c>
      <c r="E120" s="72" t="str">
        <f>'Activity rawdata'!E119</f>
        <v>82</v>
      </c>
      <c r="F120" s="73" t="str">
        <f>'Activity rawdata'!L119</f>
        <v>NO</v>
      </c>
      <c r="G120" s="72" t="str">
        <f>'Activity rawdata'!R119</f>
        <v>2028</v>
      </c>
      <c r="H120" s="72" t="str">
        <f>IF('Activity rawdata'!P119="AHTHIN1","1st Thin",IF('Activity rawdata'!P119="AHCC","Clearcut",IF('Activity rawdata'!P119="AHTHSMZ","SMZ Thin",IF('Activity rawdata'!P119="AHTHIN2","2nd Thin",IF('Activity rawdata'!P119="AFERTE","Early Fert",IF('Activity rawdata'!P119="AFERTM","Mid Fert",IF('Activity rawdata'!P119="AFERTL","Late Fert",  IF('Activity rawdata'!P119="ASP","Site Prep", IF('Activity rawdata'!P119="APLT","Plant",  IF('Activity rawdata'!P119="ANREG","Natural Regeneration"))))))))))</f>
        <v>Clearcut</v>
      </c>
      <c r="I120" s="74">
        <f>'Activity rawdata'!O119</f>
        <v>1.34</v>
      </c>
      <c r="J120" s="75">
        <f>'Activity rawdata'!N119</f>
        <v>30</v>
      </c>
      <c r="K120" s="75">
        <f>'Activity rawdata'!AC119</f>
        <v>116.32</v>
      </c>
      <c r="L120" s="75">
        <f>'Activity rawdata'!AD119</f>
        <v>173.74</v>
      </c>
      <c r="M120" s="76">
        <f>'Activity rawdata'!AE119</f>
        <v>11.079332345496777</v>
      </c>
      <c r="N120" s="83">
        <f>'Activity rawdata'!T119+'Activity rawdata'!U119</f>
        <v>25.83</v>
      </c>
      <c r="O120" s="80">
        <f>'Activity rawdata'!V119</f>
        <v>71.540000000000006</v>
      </c>
      <c r="P120" s="80">
        <f>'Activity rawdata'!W119</f>
        <v>40.89</v>
      </c>
      <c r="Q120" s="80">
        <f>'Activity rawdata'!X119</f>
        <v>0</v>
      </c>
      <c r="R120" s="84">
        <f t="shared" si="20"/>
        <v>138.26</v>
      </c>
      <c r="S120" s="80">
        <f>'Activity rawdata'!Z119</f>
        <v>2.65</v>
      </c>
      <c r="T120" s="80">
        <f>'Activity rawdata'!AA119</f>
        <v>0</v>
      </c>
      <c r="U120" s="80">
        <f t="shared" si="21"/>
        <v>2.65</v>
      </c>
      <c r="V120" s="81">
        <f t="shared" si="22"/>
        <v>34.612200000000001</v>
      </c>
      <c r="W120" s="75">
        <f t="shared" si="23"/>
        <v>95.863600000000019</v>
      </c>
      <c r="X120" s="75">
        <f t="shared" si="24"/>
        <v>54.792600000000007</v>
      </c>
      <c r="Y120" s="75">
        <f t="shared" si="25"/>
        <v>0</v>
      </c>
      <c r="Z120" s="82">
        <f t="shared" si="26"/>
        <v>185.26840000000004</v>
      </c>
      <c r="AA120" s="75">
        <f t="shared" si="27"/>
        <v>3.5510000000000002</v>
      </c>
      <c r="AB120" s="75">
        <f t="shared" si="28"/>
        <v>0</v>
      </c>
      <c r="AC120" s="82">
        <f t="shared" si="29"/>
        <v>3.5510000000000002</v>
      </c>
      <c r="AD120" s="56"/>
    </row>
    <row r="121" spans="1:30" x14ac:dyDescent="0.35">
      <c r="A121" s="70" t="str">
        <f>'Activity rawdata'!A120</f>
        <v>BH5132-1-117</v>
      </c>
      <c r="B121" s="71" t="str">
        <f>'Activity rawdata'!B120</f>
        <v>LB</v>
      </c>
      <c r="C121" s="71" t="str">
        <f>IF('Activity rawdata'!C120="PY","Planted",IF('Activity rawdata'!C120="NY","Nat/Convert",IF('Activity rawdata'!C120="NN","Nat/Nonconvert",IF('Activity rawdata'!C120="OY","Planted"))))</f>
        <v>Planted</v>
      </c>
      <c r="D121" s="70" t="str">
        <f>'Activity rawdata'!D120</f>
        <v>STP1</v>
      </c>
      <c r="E121" s="72" t="str">
        <f>'Activity rawdata'!E120</f>
        <v>77</v>
      </c>
      <c r="F121" s="73" t="str">
        <f>'Activity rawdata'!L120</f>
        <v>NO</v>
      </c>
      <c r="G121" s="72" t="str">
        <f>'Activity rawdata'!R120</f>
        <v>2028</v>
      </c>
      <c r="H121" s="72" t="str">
        <f>IF('Activity rawdata'!P120="AHTHIN1","1st Thin",IF('Activity rawdata'!P120="AHCC","Clearcut",IF('Activity rawdata'!P120="AHTHSMZ","SMZ Thin",IF('Activity rawdata'!P120="AHTHIN2","2nd Thin",IF('Activity rawdata'!P120="AFERTE","Early Fert",IF('Activity rawdata'!P120="AFERTM","Mid Fert",IF('Activity rawdata'!P120="AFERTL","Late Fert",  IF('Activity rawdata'!P120="ASP","Site Prep", IF('Activity rawdata'!P120="APLT","Plant",  IF('Activity rawdata'!P120="ANREG","Natural Regeneration"))))))))))</f>
        <v>Clearcut</v>
      </c>
      <c r="I121" s="74">
        <f>'Activity rawdata'!O120</f>
        <v>7.73</v>
      </c>
      <c r="J121" s="75">
        <f>'Activity rawdata'!N120</f>
        <v>35</v>
      </c>
      <c r="K121" s="75">
        <f>'Activity rawdata'!AC120</f>
        <v>153.12</v>
      </c>
      <c r="L121" s="75">
        <f>'Activity rawdata'!AD120</f>
        <v>187.57</v>
      </c>
      <c r="M121" s="76">
        <f>'Activity rawdata'!AE120</f>
        <v>12.234059064622683</v>
      </c>
      <c r="N121" s="83">
        <f>'Activity rawdata'!T120+'Activity rawdata'!U120</f>
        <v>33.78</v>
      </c>
      <c r="O121" s="80">
        <f>'Activity rawdata'!V120</f>
        <v>110.78</v>
      </c>
      <c r="P121" s="80">
        <f>'Activity rawdata'!W120</f>
        <v>51.37</v>
      </c>
      <c r="Q121" s="80">
        <f>'Activity rawdata'!X120</f>
        <v>0</v>
      </c>
      <c r="R121" s="84">
        <f t="shared" si="20"/>
        <v>195.93</v>
      </c>
      <c r="S121" s="80">
        <f>'Activity rawdata'!Z120</f>
        <v>6.52</v>
      </c>
      <c r="T121" s="80">
        <f>'Activity rawdata'!AA120</f>
        <v>0.32</v>
      </c>
      <c r="U121" s="80">
        <f t="shared" si="21"/>
        <v>6.84</v>
      </c>
      <c r="V121" s="81">
        <f t="shared" si="22"/>
        <v>261.11940000000004</v>
      </c>
      <c r="W121" s="75">
        <f t="shared" si="23"/>
        <v>856.32940000000008</v>
      </c>
      <c r="X121" s="75">
        <f t="shared" si="24"/>
        <v>397.09010000000001</v>
      </c>
      <c r="Y121" s="75">
        <f t="shared" si="25"/>
        <v>0</v>
      </c>
      <c r="Z121" s="82">
        <f t="shared" si="26"/>
        <v>1514.5389</v>
      </c>
      <c r="AA121" s="75">
        <f t="shared" si="27"/>
        <v>50.3996</v>
      </c>
      <c r="AB121" s="75">
        <f t="shared" si="28"/>
        <v>2.4736000000000002</v>
      </c>
      <c r="AC121" s="82">
        <f t="shared" si="29"/>
        <v>52.873199999999997</v>
      </c>
      <c r="AD121" s="56"/>
    </row>
    <row r="122" spans="1:30" x14ac:dyDescent="0.35">
      <c r="A122" s="70" t="str">
        <f>'Activity rawdata'!A121</f>
        <v>BH4059-1-109</v>
      </c>
      <c r="B122" s="71" t="str">
        <f>'Activity rawdata'!B121</f>
        <v>PH</v>
      </c>
      <c r="C122" s="71" t="str">
        <f>IF('Activity rawdata'!C121="PY","Planted",IF('Activity rawdata'!C121="NY","Nat/Convert",IF('Activity rawdata'!C121="NN","Nat/Nonconvert",IF('Activity rawdata'!C121="OY","Planted"))))</f>
        <v>Planted</v>
      </c>
      <c r="D122" s="70" t="str">
        <f>'Activity rawdata'!D121</f>
        <v>STP1</v>
      </c>
      <c r="E122" s="72" t="str">
        <f>'Activity rawdata'!E121</f>
        <v>56</v>
      </c>
      <c r="F122" s="73" t="str">
        <f>'Activity rawdata'!L121</f>
        <v>NO</v>
      </c>
      <c r="G122" s="72" t="str">
        <f>'Activity rawdata'!R121</f>
        <v>2028</v>
      </c>
      <c r="H122" s="72" t="str">
        <f>IF('Activity rawdata'!P121="AHTHIN1","1st Thin",IF('Activity rawdata'!P121="AHCC","Clearcut",IF('Activity rawdata'!P121="AHTHSMZ","SMZ Thin",IF('Activity rawdata'!P121="AHTHIN2","2nd Thin",IF('Activity rawdata'!P121="AFERTE","Early Fert",IF('Activity rawdata'!P121="AFERTM","Mid Fert",IF('Activity rawdata'!P121="AFERTL","Late Fert",  IF('Activity rawdata'!P121="ASP","Site Prep", IF('Activity rawdata'!P121="APLT","Plant",  IF('Activity rawdata'!P121="ANREG","Natural Regeneration"))))))))))</f>
        <v>Clearcut</v>
      </c>
      <c r="I122" s="74">
        <f>'Activity rawdata'!O121</f>
        <v>17.84</v>
      </c>
      <c r="J122" s="75">
        <f>'Activity rawdata'!N121</f>
        <v>25</v>
      </c>
      <c r="K122" s="75">
        <f>'Activity rawdata'!AC121</f>
        <v>74.739999999999995</v>
      </c>
      <c r="L122" s="75">
        <f>'Activity rawdata'!AD121</f>
        <v>162.65</v>
      </c>
      <c r="M122" s="76">
        <f>'Activity rawdata'!AE121</f>
        <v>9.1787980525848507</v>
      </c>
      <c r="N122" s="83">
        <f>'Activity rawdata'!T121+'Activity rawdata'!U121</f>
        <v>22.2</v>
      </c>
      <c r="O122" s="80">
        <f>'Activity rawdata'!V121</f>
        <v>43.56</v>
      </c>
      <c r="P122" s="80">
        <f>'Activity rawdata'!W121</f>
        <v>0.42</v>
      </c>
      <c r="Q122" s="80">
        <f>'Activity rawdata'!X121</f>
        <v>0</v>
      </c>
      <c r="R122" s="84">
        <f t="shared" si="20"/>
        <v>66.180000000000007</v>
      </c>
      <c r="S122" s="80">
        <f>'Activity rawdata'!Z121</f>
        <v>4.75</v>
      </c>
      <c r="T122" s="80">
        <f>'Activity rawdata'!AA121</f>
        <v>0.11</v>
      </c>
      <c r="U122" s="80">
        <f t="shared" si="21"/>
        <v>4.8600000000000003</v>
      </c>
      <c r="V122" s="81">
        <f t="shared" si="22"/>
        <v>396.048</v>
      </c>
      <c r="W122" s="75">
        <f t="shared" si="23"/>
        <v>777.11040000000003</v>
      </c>
      <c r="X122" s="75">
        <f t="shared" si="24"/>
        <v>7.4927999999999999</v>
      </c>
      <c r="Y122" s="75">
        <f t="shared" si="25"/>
        <v>0</v>
      </c>
      <c r="Z122" s="82">
        <f t="shared" si="26"/>
        <v>1180.6512</v>
      </c>
      <c r="AA122" s="75">
        <f t="shared" si="27"/>
        <v>84.74</v>
      </c>
      <c r="AB122" s="75">
        <f t="shared" si="28"/>
        <v>1.9623999999999999</v>
      </c>
      <c r="AC122" s="82">
        <f t="shared" si="29"/>
        <v>86.702399999999997</v>
      </c>
      <c r="AD122" s="56"/>
    </row>
    <row r="123" spans="1:30" x14ac:dyDescent="0.35">
      <c r="A123" s="70" t="str">
        <f>'Activity rawdata'!A122</f>
        <v>BH4059-1-108</v>
      </c>
      <c r="B123" s="71" t="str">
        <f>'Activity rawdata'!B122</f>
        <v>PH</v>
      </c>
      <c r="C123" s="71" t="str">
        <f>IF('Activity rawdata'!C122="PY","Planted",IF('Activity rawdata'!C122="NY","Nat/Convert",IF('Activity rawdata'!C122="NN","Nat/Nonconvert",IF('Activity rawdata'!C122="OY","Planted"))))</f>
        <v>Planted</v>
      </c>
      <c r="D123" s="70" t="str">
        <f>'Activity rawdata'!D122</f>
        <v>STP1</v>
      </c>
      <c r="E123" s="72" t="str">
        <f>'Activity rawdata'!E122</f>
        <v>56</v>
      </c>
      <c r="F123" s="73" t="str">
        <f>'Activity rawdata'!L122</f>
        <v>NO</v>
      </c>
      <c r="G123" s="72" t="str">
        <f>'Activity rawdata'!R122</f>
        <v>2028</v>
      </c>
      <c r="H123" s="72" t="str">
        <f>IF('Activity rawdata'!P122="AHTHIN1","1st Thin",IF('Activity rawdata'!P122="AHCC","Clearcut",IF('Activity rawdata'!P122="AHTHSMZ","SMZ Thin",IF('Activity rawdata'!P122="AHTHIN2","2nd Thin",IF('Activity rawdata'!P122="AFERTE","Early Fert",IF('Activity rawdata'!P122="AFERTM","Mid Fert",IF('Activity rawdata'!P122="AFERTL","Late Fert",  IF('Activity rawdata'!P122="ASP","Site Prep", IF('Activity rawdata'!P122="APLT","Plant",  IF('Activity rawdata'!P122="ANREG","Natural Regeneration"))))))))))</f>
        <v>Clearcut</v>
      </c>
      <c r="I123" s="74">
        <f>'Activity rawdata'!O122</f>
        <v>7.77</v>
      </c>
      <c r="J123" s="75">
        <f>'Activity rawdata'!N122</f>
        <v>25</v>
      </c>
      <c r="K123" s="75">
        <f>'Activity rawdata'!AC122</f>
        <v>72.78</v>
      </c>
      <c r="L123" s="75">
        <f>'Activity rawdata'!AD122</f>
        <v>151.56</v>
      </c>
      <c r="M123" s="76">
        <f>'Activity rawdata'!AE122</f>
        <v>9.3831796027456367</v>
      </c>
      <c r="N123" s="83">
        <f>'Activity rawdata'!T122+'Activity rawdata'!U122</f>
        <v>21.33</v>
      </c>
      <c r="O123" s="80">
        <f>'Activity rawdata'!V122</f>
        <v>43.18</v>
      </c>
      <c r="P123" s="80">
        <f>'Activity rawdata'!W122</f>
        <v>1.62</v>
      </c>
      <c r="Q123" s="80">
        <f>'Activity rawdata'!X122</f>
        <v>0</v>
      </c>
      <c r="R123" s="84">
        <f t="shared" si="20"/>
        <v>66.13</v>
      </c>
      <c r="S123" s="80">
        <f>'Activity rawdata'!Z122</f>
        <v>9.75</v>
      </c>
      <c r="T123" s="80">
        <f>'Activity rawdata'!AA122</f>
        <v>1.21</v>
      </c>
      <c r="U123" s="80">
        <f t="shared" si="21"/>
        <v>10.96</v>
      </c>
      <c r="V123" s="81">
        <f t="shared" si="22"/>
        <v>165.73409999999998</v>
      </c>
      <c r="W123" s="75">
        <f t="shared" si="23"/>
        <v>335.5086</v>
      </c>
      <c r="X123" s="75">
        <f t="shared" si="24"/>
        <v>12.587400000000001</v>
      </c>
      <c r="Y123" s="75">
        <f t="shared" si="25"/>
        <v>0</v>
      </c>
      <c r="Z123" s="82">
        <f t="shared" si="26"/>
        <v>513.83010000000002</v>
      </c>
      <c r="AA123" s="75">
        <f t="shared" si="27"/>
        <v>75.757499999999993</v>
      </c>
      <c r="AB123" s="75">
        <f t="shared" si="28"/>
        <v>9.4016999999999999</v>
      </c>
      <c r="AC123" s="82">
        <f t="shared" si="29"/>
        <v>85.159199999999998</v>
      </c>
      <c r="AD123" s="56"/>
    </row>
    <row r="124" spans="1:30" x14ac:dyDescent="0.35">
      <c r="A124" s="70" t="str">
        <f>'Activity rawdata'!A123</f>
        <v>BH1435-1-339</v>
      </c>
      <c r="B124" s="71" t="str">
        <f>'Activity rawdata'!B123</f>
        <v>LB</v>
      </c>
      <c r="C124" s="71" t="str">
        <f>IF('Activity rawdata'!C123="PY","Planted",IF('Activity rawdata'!C123="NY","Nat/Convert",IF('Activity rawdata'!C123="NN","Nat/Nonconvert",IF('Activity rawdata'!C123="OY","Planted"))))</f>
        <v>Planted</v>
      </c>
      <c r="D124" s="70" t="str">
        <f>'Activity rawdata'!D123</f>
        <v>STP1</v>
      </c>
      <c r="E124" s="72" t="str">
        <f>'Activity rawdata'!E123</f>
        <v>94</v>
      </c>
      <c r="F124" s="73" t="str">
        <f>'Activity rawdata'!L123</f>
        <v>NO</v>
      </c>
      <c r="G124" s="72" t="str">
        <f>'Activity rawdata'!R123</f>
        <v>2028</v>
      </c>
      <c r="H124" s="72" t="str">
        <f>IF('Activity rawdata'!P123="AHTHIN1","1st Thin",IF('Activity rawdata'!P123="AHCC","Clearcut",IF('Activity rawdata'!P123="AHTHSMZ","SMZ Thin",IF('Activity rawdata'!P123="AHTHIN2","2nd Thin",IF('Activity rawdata'!P123="AFERTE","Early Fert",IF('Activity rawdata'!P123="AFERTM","Mid Fert",IF('Activity rawdata'!P123="AFERTL","Late Fert",  IF('Activity rawdata'!P123="ASP","Site Prep", IF('Activity rawdata'!P123="APLT","Plant",  IF('Activity rawdata'!P123="ANREG","Natural Regeneration"))))))))))</f>
        <v>Clearcut</v>
      </c>
      <c r="I124" s="74">
        <f>'Activity rawdata'!O123</f>
        <v>41.62</v>
      </c>
      <c r="J124" s="75">
        <f>'Activity rawdata'!N123</f>
        <v>25</v>
      </c>
      <c r="K124" s="75">
        <f>'Activity rawdata'!AC123</f>
        <v>102.55</v>
      </c>
      <c r="L124" s="75">
        <f>'Activity rawdata'!AD123</f>
        <v>130.65</v>
      </c>
      <c r="M124" s="76">
        <f>'Activity rawdata'!AE123</f>
        <v>11.996358263362547</v>
      </c>
      <c r="N124" s="83">
        <f>'Activity rawdata'!T123+'Activity rawdata'!U123</f>
        <v>33.130000000000003</v>
      </c>
      <c r="O124" s="80">
        <f>'Activity rawdata'!V123</f>
        <v>71</v>
      </c>
      <c r="P124" s="80">
        <f>'Activity rawdata'!W123</f>
        <v>0.22</v>
      </c>
      <c r="Q124" s="80">
        <f>'Activity rawdata'!X123</f>
        <v>14.19</v>
      </c>
      <c r="R124" s="84">
        <f t="shared" si="20"/>
        <v>118.53999999999999</v>
      </c>
      <c r="S124" s="80">
        <f>'Activity rawdata'!Z123</f>
        <v>2</v>
      </c>
      <c r="T124" s="80">
        <f>'Activity rawdata'!AA123</f>
        <v>0.31</v>
      </c>
      <c r="U124" s="80">
        <f t="shared" si="21"/>
        <v>2.31</v>
      </c>
      <c r="V124" s="81">
        <f t="shared" si="22"/>
        <v>1378.8706</v>
      </c>
      <c r="W124" s="75">
        <f t="shared" si="23"/>
        <v>2955.02</v>
      </c>
      <c r="X124" s="75">
        <f t="shared" si="24"/>
        <v>9.1563999999999997</v>
      </c>
      <c r="Y124" s="75">
        <f t="shared" si="25"/>
        <v>590.5877999999999</v>
      </c>
      <c r="Z124" s="82">
        <f t="shared" si="26"/>
        <v>4933.6347999999998</v>
      </c>
      <c r="AA124" s="75">
        <f t="shared" si="27"/>
        <v>83.24</v>
      </c>
      <c r="AB124" s="75">
        <f t="shared" si="28"/>
        <v>12.902199999999999</v>
      </c>
      <c r="AC124" s="82">
        <f t="shared" si="29"/>
        <v>96.142199999999988</v>
      </c>
      <c r="AD124" s="56"/>
    </row>
    <row r="125" spans="1:30" x14ac:dyDescent="0.35">
      <c r="A125" s="70" t="str">
        <f>'Activity rawdata'!A124</f>
        <v>BH1435-1-23</v>
      </c>
      <c r="B125" s="71" t="str">
        <f>'Activity rawdata'!B124</f>
        <v>LB</v>
      </c>
      <c r="C125" s="71" t="str">
        <f>IF('Activity rawdata'!C124="PY","Planted",IF('Activity rawdata'!C124="NY","Nat/Convert",IF('Activity rawdata'!C124="NN","Nat/Nonconvert",IF('Activity rawdata'!C124="OY","Planted"))))</f>
        <v>Planted</v>
      </c>
      <c r="D125" s="70" t="str">
        <f>'Activity rawdata'!D124</f>
        <v>STP1</v>
      </c>
      <c r="E125" s="72" t="str">
        <f>'Activity rawdata'!E124</f>
        <v>94</v>
      </c>
      <c r="F125" s="73" t="str">
        <f>'Activity rawdata'!L124</f>
        <v>NO</v>
      </c>
      <c r="G125" s="72" t="str">
        <f>'Activity rawdata'!R124</f>
        <v>2028</v>
      </c>
      <c r="H125" s="72" t="str">
        <f>IF('Activity rawdata'!P124="AHTHIN1","1st Thin",IF('Activity rawdata'!P124="AHCC","Clearcut",IF('Activity rawdata'!P124="AHTHSMZ","SMZ Thin",IF('Activity rawdata'!P124="AHTHIN2","2nd Thin",IF('Activity rawdata'!P124="AFERTE","Early Fert",IF('Activity rawdata'!P124="AFERTM","Mid Fert",IF('Activity rawdata'!P124="AFERTL","Late Fert",  IF('Activity rawdata'!P124="ASP","Site Prep", IF('Activity rawdata'!P124="APLT","Plant",  IF('Activity rawdata'!P124="ANREG","Natural Regeneration"))))))))))</f>
        <v>Clearcut</v>
      </c>
      <c r="I125" s="74">
        <f>'Activity rawdata'!O124</f>
        <v>178.91</v>
      </c>
      <c r="J125" s="75">
        <f>'Activity rawdata'!N124</f>
        <v>25</v>
      </c>
      <c r="K125" s="75">
        <f>'Activity rawdata'!AC124</f>
        <v>120.55</v>
      </c>
      <c r="L125" s="75">
        <f>'Activity rawdata'!AD124</f>
        <v>258.95999999999998</v>
      </c>
      <c r="M125" s="76">
        <f>'Activity rawdata'!AE124</f>
        <v>9.2385447337728142</v>
      </c>
      <c r="N125" s="83">
        <f>'Activity rawdata'!T124+'Activity rawdata'!U124</f>
        <v>36.619999999999997</v>
      </c>
      <c r="O125" s="80">
        <f>'Activity rawdata'!V124</f>
        <v>70.12</v>
      </c>
      <c r="P125" s="80">
        <f>'Activity rawdata'!W124</f>
        <v>0.11</v>
      </c>
      <c r="Q125" s="80">
        <f>'Activity rawdata'!X124</f>
        <v>6.33</v>
      </c>
      <c r="R125" s="84">
        <f t="shared" si="20"/>
        <v>113.18</v>
      </c>
      <c r="S125" s="80">
        <f>'Activity rawdata'!Z124</f>
        <v>7.56</v>
      </c>
      <c r="T125" s="80">
        <f>'Activity rawdata'!AA124</f>
        <v>1.1100000000000001</v>
      </c>
      <c r="U125" s="80">
        <f t="shared" si="21"/>
        <v>8.67</v>
      </c>
      <c r="V125" s="81">
        <f t="shared" si="22"/>
        <v>6551.6841999999997</v>
      </c>
      <c r="W125" s="75">
        <f t="shared" si="23"/>
        <v>12545.1692</v>
      </c>
      <c r="X125" s="75">
        <f t="shared" si="24"/>
        <v>19.680099999999999</v>
      </c>
      <c r="Y125" s="75">
        <f t="shared" si="25"/>
        <v>1132.5002999999999</v>
      </c>
      <c r="Z125" s="82">
        <f t="shared" si="26"/>
        <v>20249.033800000001</v>
      </c>
      <c r="AA125" s="75">
        <f t="shared" si="27"/>
        <v>1352.5595999999998</v>
      </c>
      <c r="AB125" s="75">
        <f t="shared" si="28"/>
        <v>198.59010000000001</v>
      </c>
      <c r="AC125" s="82">
        <f t="shared" si="29"/>
        <v>1551.1496999999999</v>
      </c>
      <c r="AD125" s="56"/>
    </row>
    <row r="126" spans="1:30" x14ac:dyDescent="0.35">
      <c r="A126" s="70" t="str">
        <f>'Activity rawdata'!A125</f>
        <v>BH1429-1-45</v>
      </c>
      <c r="B126" s="71" t="str">
        <f>'Activity rawdata'!B125</f>
        <v>LB</v>
      </c>
      <c r="C126" s="71" t="str">
        <f>IF('Activity rawdata'!C125="PY","Planted",IF('Activity rawdata'!C125="NY","Nat/Convert",IF('Activity rawdata'!C125="NN","Nat/Nonconvert",IF('Activity rawdata'!C125="OY","Planted"))))</f>
        <v>Planted</v>
      </c>
      <c r="D126" s="70" t="str">
        <f>'Activity rawdata'!D125</f>
        <v>STP1</v>
      </c>
      <c r="E126" s="72" t="str">
        <f>'Activity rawdata'!E125</f>
        <v>83</v>
      </c>
      <c r="F126" s="73" t="str">
        <f>'Activity rawdata'!L125</f>
        <v>NO</v>
      </c>
      <c r="G126" s="72" t="str">
        <f>'Activity rawdata'!R125</f>
        <v>2028</v>
      </c>
      <c r="H126" s="72" t="str">
        <f>IF('Activity rawdata'!P125="AHTHIN1","1st Thin",IF('Activity rawdata'!P125="AHCC","Clearcut",IF('Activity rawdata'!P125="AHTHSMZ","SMZ Thin",IF('Activity rawdata'!P125="AHTHIN2","2nd Thin",IF('Activity rawdata'!P125="AFERTE","Early Fert",IF('Activity rawdata'!P125="AFERTM","Mid Fert",IF('Activity rawdata'!P125="AFERTL","Late Fert",  IF('Activity rawdata'!P125="ASP","Site Prep", IF('Activity rawdata'!P125="APLT","Plant",  IF('Activity rawdata'!P125="ANREG","Natural Regeneration"))))))))))</f>
        <v>Clearcut</v>
      </c>
      <c r="I126" s="74">
        <f>'Activity rawdata'!O125</f>
        <v>175.55</v>
      </c>
      <c r="J126" s="75">
        <f>'Activity rawdata'!N125</f>
        <v>25</v>
      </c>
      <c r="K126" s="75">
        <f>'Activity rawdata'!AC125</f>
        <v>114.18</v>
      </c>
      <c r="L126" s="75">
        <f>'Activity rawdata'!AD125</f>
        <v>240.01</v>
      </c>
      <c r="M126" s="76">
        <f>'Activity rawdata'!AE125</f>
        <v>9.3393500320028817</v>
      </c>
      <c r="N126" s="83">
        <f>'Activity rawdata'!T125+'Activity rawdata'!U125</f>
        <v>36.21</v>
      </c>
      <c r="O126" s="80">
        <f>'Activity rawdata'!V125</f>
        <v>64.52</v>
      </c>
      <c r="P126" s="80">
        <f>'Activity rawdata'!W125</f>
        <v>0.12</v>
      </c>
      <c r="Q126" s="80">
        <f>'Activity rawdata'!X125</f>
        <v>7.02</v>
      </c>
      <c r="R126" s="84">
        <f t="shared" si="20"/>
        <v>107.86999999999999</v>
      </c>
      <c r="S126" s="80">
        <f>'Activity rawdata'!Z125</f>
        <v>12.24</v>
      </c>
      <c r="T126" s="80">
        <f>'Activity rawdata'!AA125</f>
        <v>1.74</v>
      </c>
      <c r="U126" s="80">
        <f t="shared" si="21"/>
        <v>13.98</v>
      </c>
      <c r="V126" s="81">
        <f t="shared" si="22"/>
        <v>6356.665500000001</v>
      </c>
      <c r="W126" s="75">
        <f t="shared" si="23"/>
        <v>11326.486000000001</v>
      </c>
      <c r="X126" s="75">
        <f t="shared" si="24"/>
        <v>21.065999999999999</v>
      </c>
      <c r="Y126" s="75">
        <f t="shared" si="25"/>
        <v>1232.3610000000001</v>
      </c>
      <c r="Z126" s="82">
        <f t="shared" si="26"/>
        <v>18936.5785</v>
      </c>
      <c r="AA126" s="75">
        <f t="shared" si="27"/>
        <v>2148.732</v>
      </c>
      <c r="AB126" s="75">
        <f t="shared" si="28"/>
        <v>305.45699999999999</v>
      </c>
      <c r="AC126" s="82">
        <f t="shared" si="29"/>
        <v>2454.1889999999999</v>
      </c>
      <c r="AD126" s="56"/>
    </row>
    <row r="127" spans="1:30" x14ac:dyDescent="0.35">
      <c r="A127" s="70" t="str">
        <f>'Activity rawdata'!A126</f>
        <v>BH6112-1-264</v>
      </c>
      <c r="B127" s="71" t="str">
        <f>'Activity rawdata'!B126</f>
        <v>COLB</v>
      </c>
      <c r="C127" s="71" t="str">
        <f>IF('Activity rawdata'!C126="PY","Planted",IF('Activity rawdata'!C126="NY","Nat/Convert",IF('Activity rawdata'!C126="NN","Nat/Nonconvert",IF('Activity rawdata'!C126="OY","Planted"))))</f>
        <v>Planted</v>
      </c>
      <c r="D127" s="70" t="str">
        <f>'Activity rawdata'!D126</f>
        <v>STP2</v>
      </c>
      <c r="E127" s="72" t="str">
        <f>'Activity rawdata'!E126</f>
        <v>71</v>
      </c>
      <c r="F127" s="73" t="str">
        <f>'Activity rawdata'!L126</f>
        <v>NO</v>
      </c>
      <c r="G127" s="72" t="str">
        <f>'Activity rawdata'!R126</f>
        <v>2029</v>
      </c>
      <c r="H127" s="72" t="str">
        <f>IF('Activity rawdata'!P126="AHTHIN1","1st Thin",IF('Activity rawdata'!P126="AHCC","Clearcut",IF('Activity rawdata'!P126="AHTHSMZ","SMZ Thin",IF('Activity rawdata'!P126="AHTHIN2","2nd Thin",IF('Activity rawdata'!P126="AFERTE","Early Fert",IF('Activity rawdata'!P126="AFERTM","Mid Fert",IF('Activity rawdata'!P126="AFERTL","Late Fert",  IF('Activity rawdata'!P126="ASP","Site Prep", IF('Activity rawdata'!P126="APLT","Plant",  IF('Activity rawdata'!P126="ANREG","Natural Regeneration"))))))))))</f>
        <v>Site Prep</v>
      </c>
      <c r="I127" s="74">
        <f>'Activity rawdata'!O126</f>
        <v>5.75</v>
      </c>
      <c r="J127" s="75">
        <f>'Activity rawdata'!N126</f>
        <v>1</v>
      </c>
      <c r="K127" s="75">
        <f>'Activity rawdata'!AC126</f>
        <v>0</v>
      </c>
      <c r="L127" s="75">
        <f>'Activity rawdata'!AD126</f>
        <v>0</v>
      </c>
      <c r="M127" s="76" t="str">
        <f>'Activity rawdata'!AE126</f>
        <v>-</v>
      </c>
      <c r="N127" s="83">
        <f>'Activity rawdata'!T126+'Activity rawdata'!U126</f>
        <v>0</v>
      </c>
      <c r="O127" s="80">
        <f>'Activity rawdata'!V126</f>
        <v>0</v>
      </c>
      <c r="P127" s="80">
        <f>'Activity rawdata'!W126</f>
        <v>0</v>
      </c>
      <c r="Q127" s="80">
        <f>'Activity rawdata'!X126</f>
        <v>0</v>
      </c>
      <c r="R127" s="84">
        <f t="shared" si="20"/>
        <v>0</v>
      </c>
      <c r="S127" s="80">
        <f>'Activity rawdata'!Z126</f>
        <v>0</v>
      </c>
      <c r="T127" s="80">
        <f>'Activity rawdata'!AA126</f>
        <v>0</v>
      </c>
      <c r="U127" s="80">
        <f t="shared" si="21"/>
        <v>0</v>
      </c>
      <c r="V127" s="81">
        <f t="shared" si="22"/>
        <v>0</v>
      </c>
      <c r="W127" s="75">
        <f t="shared" si="23"/>
        <v>0</v>
      </c>
      <c r="X127" s="75">
        <f t="shared" si="24"/>
        <v>0</v>
      </c>
      <c r="Y127" s="75">
        <f t="shared" si="25"/>
        <v>0</v>
      </c>
      <c r="Z127" s="82">
        <f t="shared" si="26"/>
        <v>0</v>
      </c>
      <c r="AA127" s="75">
        <f t="shared" si="27"/>
        <v>0</v>
      </c>
      <c r="AB127" s="75">
        <f t="shared" si="28"/>
        <v>0</v>
      </c>
      <c r="AC127" s="82">
        <f t="shared" si="29"/>
        <v>0</v>
      </c>
      <c r="AD127" s="56"/>
    </row>
    <row r="128" spans="1:30" x14ac:dyDescent="0.35">
      <c r="A128" s="70" t="str">
        <f>'Activity rawdata'!A127</f>
        <v>BH1429-1-45</v>
      </c>
      <c r="B128" s="71" t="str">
        <f>'Activity rawdata'!B127</f>
        <v>COLB</v>
      </c>
      <c r="C128" s="71" t="str">
        <f>IF('Activity rawdata'!C127="PY","Planted",IF('Activity rawdata'!C127="NY","Nat/Convert",IF('Activity rawdata'!C127="NN","Nat/Nonconvert",IF('Activity rawdata'!C127="OY","Planted"))))</f>
        <v>Planted</v>
      </c>
      <c r="D128" s="70" t="str">
        <f>'Activity rawdata'!D127</f>
        <v>STP2</v>
      </c>
      <c r="E128" s="72" t="str">
        <f>'Activity rawdata'!E127</f>
        <v>83</v>
      </c>
      <c r="F128" s="73" t="str">
        <f>'Activity rawdata'!L127</f>
        <v>NO</v>
      </c>
      <c r="G128" s="72" t="str">
        <f>'Activity rawdata'!R127</f>
        <v>2029</v>
      </c>
      <c r="H128" s="72" t="str">
        <f>IF('Activity rawdata'!P127="AHTHIN1","1st Thin",IF('Activity rawdata'!P127="AHCC","Clearcut",IF('Activity rawdata'!P127="AHTHSMZ","SMZ Thin",IF('Activity rawdata'!P127="AHTHIN2","2nd Thin",IF('Activity rawdata'!P127="AFERTE","Early Fert",IF('Activity rawdata'!P127="AFERTM","Mid Fert",IF('Activity rawdata'!P127="AFERTL","Late Fert",  IF('Activity rawdata'!P127="ASP","Site Prep", IF('Activity rawdata'!P127="APLT","Plant",  IF('Activity rawdata'!P127="ANREG","Natural Regeneration"))))))))))</f>
        <v>Site Prep</v>
      </c>
      <c r="I128" s="74">
        <f>'Activity rawdata'!O127</f>
        <v>175.55</v>
      </c>
      <c r="J128" s="75">
        <f>'Activity rawdata'!N127</f>
        <v>1</v>
      </c>
      <c r="K128" s="75">
        <f>'Activity rawdata'!AC127</f>
        <v>0</v>
      </c>
      <c r="L128" s="75">
        <f>'Activity rawdata'!AD127</f>
        <v>0</v>
      </c>
      <c r="M128" s="76" t="str">
        <f>'Activity rawdata'!AE127</f>
        <v>-</v>
      </c>
      <c r="N128" s="83">
        <f>'Activity rawdata'!T127+'Activity rawdata'!U127</f>
        <v>0</v>
      </c>
      <c r="O128" s="80">
        <f>'Activity rawdata'!V127</f>
        <v>0</v>
      </c>
      <c r="P128" s="80">
        <f>'Activity rawdata'!W127</f>
        <v>0</v>
      </c>
      <c r="Q128" s="80">
        <f>'Activity rawdata'!X127</f>
        <v>0</v>
      </c>
      <c r="R128" s="84">
        <f t="shared" si="20"/>
        <v>0</v>
      </c>
      <c r="S128" s="80">
        <f>'Activity rawdata'!Z127</f>
        <v>0</v>
      </c>
      <c r="T128" s="80">
        <f>'Activity rawdata'!AA127</f>
        <v>0</v>
      </c>
      <c r="U128" s="80">
        <f t="shared" si="21"/>
        <v>0</v>
      </c>
      <c r="V128" s="81">
        <f t="shared" si="22"/>
        <v>0</v>
      </c>
      <c r="W128" s="75">
        <f t="shared" si="23"/>
        <v>0</v>
      </c>
      <c r="X128" s="75">
        <f t="shared" si="24"/>
        <v>0</v>
      </c>
      <c r="Y128" s="75">
        <f t="shared" si="25"/>
        <v>0</v>
      </c>
      <c r="Z128" s="82">
        <f t="shared" si="26"/>
        <v>0</v>
      </c>
      <c r="AA128" s="75">
        <f t="shared" si="27"/>
        <v>0</v>
      </c>
      <c r="AB128" s="75">
        <f t="shared" si="28"/>
        <v>0</v>
      </c>
      <c r="AC128" s="82">
        <f t="shared" si="29"/>
        <v>0</v>
      </c>
      <c r="AD128" s="56"/>
    </row>
    <row r="129" spans="1:30" x14ac:dyDescent="0.35">
      <c r="A129" s="70" t="str">
        <f>'Activity rawdata'!A128</f>
        <v>BH1435-1-23</v>
      </c>
      <c r="B129" s="71" t="str">
        <f>'Activity rawdata'!B128</f>
        <v>COLB</v>
      </c>
      <c r="C129" s="71" t="str">
        <f>IF('Activity rawdata'!C128="PY","Planted",IF('Activity rawdata'!C128="NY","Nat/Convert",IF('Activity rawdata'!C128="NN","Nat/Nonconvert",IF('Activity rawdata'!C128="OY","Planted"))))</f>
        <v>Planted</v>
      </c>
      <c r="D129" s="70" t="str">
        <f>'Activity rawdata'!D128</f>
        <v>STP2</v>
      </c>
      <c r="E129" s="72" t="str">
        <f>'Activity rawdata'!E128</f>
        <v>94</v>
      </c>
      <c r="F129" s="73" t="str">
        <f>'Activity rawdata'!L128</f>
        <v>NO</v>
      </c>
      <c r="G129" s="72" t="str">
        <f>'Activity rawdata'!R128</f>
        <v>2029</v>
      </c>
      <c r="H129" s="72" t="str">
        <f>IF('Activity rawdata'!P128="AHTHIN1","1st Thin",IF('Activity rawdata'!P128="AHCC","Clearcut",IF('Activity rawdata'!P128="AHTHSMZ","SMZ Thin",IF('Activity rawdata'!P128="AHTHIN2","2nd Thin",IF('Activity rawdata'!P128="AFERTE","Early Fert",IF('Activity rawdata'!P128="AFERTM","Mid Fert",IF('Activity rawdata'!P128="AFERTL","Late Fert",  IF('Activity rawdata'!P128="ASP","Site Prep", IF('Activity rawdata'!P128="APLT","Plant",  IF('Activity rawdata'!P128="ANREG","Natural Regeneration"))))))))))</f>
        <v>Site Prep</v>
      </c>
      <c r="I129" s="74">
        <f>'Activity rawdata'!O128</f>
        <v>178.91</v>
      </c>
      <c r="J129" s="75">
        <f>'Activity rawdata'!N128</f>
        <v>1</v>
      </c>
      <c r="K129" s="75">
        <f>'Activity rawdata'!AC128</f>
        <v>0</v>
      </c>
      <c r="L129" s="75">
        <f>'Activity rawdata'!AD128</f>
        <v>0</v>
      </c>
      <c r="M129" s="76" t="str">
        <f>'Activity rawdata'!AE128</f>
        <v>-</v>
      </c>
      <c r="N129" s="83">
        <f>'Activity rawdata'!T128+'Activity rawdata'!U128</f>
        <v>0</v>
      </c>
      <c r="O129" s="80">
        <f>'Activity rawdata'!V128</f>
        <v>0</v>
      </c>
      <c r="P129" s="80">
        <f>'Activity rawdata'!W128</f>
        <v>0</v>
      </c>
      <c r="Q129" s="80">
        <f>'Activity rawdata'!X128</f>
        <v>0</v>
      </c>
      <c r="R129" s="84">
        <f t="shared" si="20"/>
        <v>0</v>
      </c>
      <c r="S129" s="80">
        <f>'Activity rawdata'!Z128</f>
        <v>0</v>
      </c>
      <c r="T129" s="80">
        <f>'Activity rawdata'!AA128</f>
        <v>0</v>
      </c>
      <c r="U129" s="80">
        <f t="shared" si="21"/>
        <v>0</v>
      </c>
      <c r="V129" s="81">
        <f t="shared" si="22"/>
        <v>0</v>
      </c>
      <c r="W129" s="75">
        <f t="shared" si="23"/>
        <v>0</v>
      </c>
      <c r="X129" s="75">
        <f t="shared" si="24"/>
        <v>0</v>
      </c>
      <c r="Y129" s="75">
        <f t="shared" si="25"/>
        <v>0</v>
      </c>
      <c r="Z129" s="82">
        <f t="shared" si="26"/>
        <v>0</v>
      </c>
      <c r="AA129" s="75">
        <f t="shared" si="27"/>
        <v>0</v>
      </c>
      <c r="AB129" s="75">
        <f t="shared" si="28"/>
        <v>0</v>
      </c>
      <c r="AC129" s="82">
        <f t="shared" si="29"/>
        <v>0</v>
      </c>
      <c r="AD129" s="56"/>
    </row>
    <row r="130" spans="1:30" x14ac:dyDescent="0.35">
      <c r="A130" s="70" t="str">
        <f>'Activity rawdata'!A129</f>
        <v>BH1435-1-339</v>
      </c>
      <c r="B130" s="71" t="str">
        <f>'Activity rawdata'!B129</f>
        <v>COLB</v>
      </c>
      <c r="C130" s="71" t="str">
        <f>IF('Activity rawdata'!C129="PY","Planted",IF('Activity rawdata'!C129="NY","Nat/Convert",IF('Activity rawdata'!C129="NN","Nat/Nonconvert",IF('Activity rawdata'!C129="OY","Planted"))))</f>
        <v>Planted</v>
      </c>
      <c r="D130" s="70" t="str">
        <f>'Activity rawdata'!D129</f>
        <v>STP2</v>
      </c>
      <c r="E130" s="72" t="str">
        <f>'Activity rawdata'!E129</f>
        <v>94</v>
      </c>
      <c r="F130" s="73" t="str">
        <f>'Activity rawdata'!L129</f>
        <v>NO</v>
      </c>
      <c r="G130" s="72" t="str">
        <f>'Activity rawdata'!R129</f>
        <v>2029</v>
      </c>
      <c r="H130" s="72" t="str">
        <f>IF('Activity rawdata'!P129="AHTHIN1","1st Thin",IF('Activity rawdata'!P129="AHCC","Clearcut",IF('Activity rawdata'!P129="AHTHSMZ","SMZ Thin",IF('Activity rawdata'!P129="AHTHIN2","2nd Thin",IF('Activity rawdata'!P129="AFERTE","Early Fert",IF('Activity rawdata'!P129="AFERTM","Mid Fert",IF('Activity rawdata'!P129="AFERTL","Late Fert",  IF('Activity rawdata'!P129="ASP","Site Prep", IF('Activity rawdata'!P129="APLT","Plant",  IF('Activity rawdata'!P129="ANREG","Natural Regeneration"))))))))))</f>
        <v>Site Prep</v>
      </c>
      <c r="I130" s="74">
        <f>'Activity rawdata'!O129</f>
        <v>41.62</v>
      </c>
      <c r="J130" s="75">
        <f>'Activity rawdata'!N129</f>
        <v>1</v>
      </c>
      <c r="K130" s="75">
        <f>'Activity rawdata'!AC129</f>
        <v>0</v>
      </c>
      <c r="L130" s="75">
        <f>'Activity rawdata'!AD129</f>
        <v>0</v>
      </c>
      <c r="M130" s="76" t="str">
        <f>'Activity rawdata'!AE129</f>
        <v>-</v>
      </c>
      <c r="N130" s="83">
        <f>'Activity rawdata'!T129+'Activity rawdata'!U129</f>
        <v>0</v>
      </c>
      <c r="O130" s="80">
        <f>'Activity rawdata'!V129</f>
        <v>0</v>
      </c>
      <c r="P130" s="80">
        <f>'Activity rawdata'!W129</f>
        <v>0</v>
      </c>
      <c r="Q130" s="80">
        <f>'Activity rawdata'!X129</f>
        <v>0</v>
      </c>
      <c r="R130" s="84">
        <f t="shared" si="20"/>
        <v>0</v>
      </c>
      <c r="S130" s="80">
        <f>'Activity rawdata'!Z129</f>
        <v>0</v>
      </c>
      <c r="T130" s="80">
        <f>'Activity rawdata'!AA129</f>
        <v>0</v>
      </c>
      <c r="U130" s="80">
        <f t="shared" si="21"/>
        <v>0</v>
      </c>
      <c r="V130" s="81">
        <f t="shared" si="22"/>
        <v>0</v>
      </c>
      <c r="W130" s="75">
        <f t="shared" si="23"/>
        <v>0</v>
      </c>
      <c r="X130" s="75">
        <f t="shared" si="24"/>
        <v>0</v>
      </c>
      <c r="Y130" s="75">
        <f t="shared" si="25"/>
        <v>0</v>
      </c>
      <c r="Z130" s="82">
        <f t="shared" si="26"/>
        <v>0</v>
      </c>
      <c r="AA130" s="75">
        <f t="shared" si="27"/>
        <v>0</v>
      </c>
      <c r="AB130" s="75">
        <f t="shared" si="28"/>
        <v>0</v>
      </c>
      <c r="AC130" s="82">
        <f t="shared" si="29"/>
        <v>0</v>
      </c>
      <c r="AD130" s="56"/>
    </row>
    <row r="131" spans="1:30" x14ac:dyDescent="0.35">
      <c r="A131" s="70" t="str">
        <f>'Activity rawdata'!A130</f>
        <v>BH4059-1-108</v>
      </c>
      <c r="B131" s="71" t="str">
        <f>'Activity rawdata'!B130</f>
        <v>COLB</v>
      </c>
      <c r="C131" s="71" t="str">
        <f>IF('Activity rawdata'!C130="PY","Planted",IF('Activity rawdata'!C130="NY","Nat/Convert",IF('Activity rawdata'!C130="NN","Nat/Nonconvert",IF('Activity rawdata'!C130="OY","Planted"))))</f>
        <v>Planted</v>
      </c>
      <c r="D131" s="70" t="str">
        <f>'Activity rawdata'!D130</f>
        <v>STP2</v>
      </c>
      <c r="E131" s="72" t="str">
        <f>'Activity rawdata'!E130</f>
        <v>56</v>
      </c>
      <c r="F131" s="73" t="str">
        <f>'Activity rawdata'!L130</f>
        <v>NO</v>
      </c>
      <c r="G131" s="72" t="str">
        <f>'Activity rawdata'!R130</f>
        <v>2029</v>
      </c>
      <c r="H131" s="72" t="str">
        <f>IF('Activity rawdata'!P130="AHTHIN1","1st Thin",IF('Activity rawdata'!P130="AHCC","Clearcut",IF('Activity rawdata'!P130="AHTHSMZ","SMZ Thin",IF('Activity rawdata'!P130="AHTHIN2","2nd Thin",IF('Activity rawdata'!P130="AFERTE","Early Fert",IF('Activity rawdata'!P130="AFERTM","Mid Fert",IF('Activity rawdata'!P130="AFERTL","Late Fert",  IF('Activity rawdata'!P130="ASP","Site Prep", IF('Activity rawdata'!P130="APLT","Plant",  IF('Activity rawdata'!P130="ANREG","Natural Regeneration"))))))))))</f>
        <v>Site Prep</v>
      </c>
      <c r="I131" s="74">
        <f>'Activity rawdata'!O130</f>
        <v>7.77</v>
      </c>
      <c r="J131" s="75">
        <f>'Activity rawdata'!N130</f>
        <v>1</v>
      </c>
      <c r="K131" s="75">
        <f>'Activity rawdata'!AC130</f>
        <v>0</v>
      </c>
      <c r="L131" s="75">
        <f>'Activity rawdata'!AD130</f>
        <v>0</v>
      </c>
      <c r="M131" s="76" t="str">
        <f>'Activity rawdata'!AE130</f>
        <v>-</v>
      </c>
      <c r="N131" s="83">
        <f>'Activity rawdata'!T130+'Activity rawdata'!U130</f>
        <v>0</v>
      </c>
      <c r="O131" s="80">
        <f>'Activity rawdata'!V130</f>
        <v>0</v>
      </c>
      <c r="P131" s="80">
        <f>'Activity rawdata'!W130</f>
        <v>0</v>
      </c>
      <c r="Q131" s="80">
        <f>'Activity rawdata'!X130</f>
        <v>0</v>
      </c>
      <c r="R131" s="84">
        <f t="shared" si="20"/>
        <v>0</v>
      </c>
      <c r="S131" s="80">
        <f>'Activity rawdata'!Z130</f>
        <v>0</v>
      </c>
      <c r="T131" s="80">
        <f>'Activity rawdata'!AA130</f>
        <v>0</v>
      </c>
      <c r="U131" s="80">
        <f t="shared" si="21"/>
        <v>0</v>
      </c>
      <c r="V131" s="81">
        <f t="shared" si="22"/>
        <v>0</v>
      </c>
      <c r="W131" s="75">
        <f t="shared" si="23"/>
        <v>0</v>
      </c>
      <c r="X131" s="75">
        <f t="shared" si="24"/>
        <v>0</v>
      </c>
      <c r="Y131" s="75">
        <f t="shared" si="25"/>
        <v>0</v>
      </c>
      <c r="Z131" s="82">
        <f t="shared" si="26"/>
        <v>0</v>
      </c>
      <c r="AA131" s="75">
        <f t="shared" si="27"/>
        <v>0</v>
      </c>
      <c r="AB131" s="75">
        <f t="shared" si="28"/>
        <v>0</v>
      </c>
      <c r="AC131" s="82">
        <f t="shared" si="29"/>
        <v>0</v>
      </c>
      <c r="AD131" s="56"/>
    </row>
    <row r="132" spans="1:30" x14ac:dyDescent="0.35">
      <c r="A132" s="70" t="str">
        <f>'Activity rawdata'!A131</f>
        <v>BH4059-1-109</v>
      </c>
      <c r="B132" s="71" t="str">
        <f>'Activity rawdata'!B131</f>
        <v>COLB</v>
      </c>
      <c r="C132" s="71" t="str">
        <f>IF('Activity rawdata'!C131="PY","Planted",IF('Activity rawdata'!C131="NY","Nat/Convert",IF('Activity rawdata'!C131="NN","Nat/Nonconvert",IF('Activity rawdata'!C131="OY","Planted"))))</f>
        <v>Planted</v>
      </c>
      <c r="D132" s="70" t="str">
        <f>'Activity rawdata'!D131</f>
        <v>STP2</v>
      </c>
      <c r="E132" s="72" t="str">
        <f>'Activity rawdata'!E131</f>
        <v>56</v>
      </c>
      <c r="F132" s="73" t="str">
        <f>'Activity rawdata'!L131</f>
        <v>NO</v>
      </c>
      <c r="G132" s="72" t="str">
        <f>'Activity rawdata'!R131</f>
        <v>2029</v>
      </c>
      <c r="H132" s="72" t="str">
        <f>IF('Activity rawdata'!P131="AHTHIN1","1st Thin",IF('Activity rawdata'!P131="AHCC","Clearcut",IF('Activity rawdata'!P131="AHTHSMZ","SMZ Thin",IF('Activity rawdata'!P131="AHTHIN2","2nd Thin",IF('Activity rawdata'!P131="AFERTE","Early Fert",IF('Activity rawdata'!P131="AFERTM","Mid Fert",IF('Activity rawdata'!P131="AFERTL","Late Fert",  IF('Activity rawdata'!P131="ASP","Site Prep", IF('Activity rawdata'!P131="APLT","Plant",  IF('Activity rawdata'!P131="ANREG","Natural Regeneration"))))))))))</f>
        <v>Site Prep</v>
      </c>
      <c r="I132" s="74">
        <f>'Activity rawdata'!O131</f>
        <v>17.84</v>
      </c>
      <c r="J132" s="75">
        <f>'Activity rawdata'!N131</f>
        <v>1</v>
      </c>
      <c r="K132" s="75">
        <f>'Activity rawdata'!AC131</f>
        <v>0</v>
      </c>
      <c r="L132" s="75">
        <f>'Activity rawdata'!AD131</f>
        <v>0</v>
      </c>
      <c r="M132" s="76" t="str">
        <f>'Activity rawdata'!AE131</f>
        <v>-</v>
      </c>
      <c r="N132" s="83">
        <f>'Activity rawdata'!T131+'Activity rawdata'!U131</f>
        <v>0</v>
      </c>
      <c r="O132" s="80">
        <f>'Activity rawdata'!V131</f>
        <v>0</v>
      </c>
      <c r="P132" s="80">
        <f>'Activity rawdata'!W131</f>
        <v>0</v>
      </c>
      <c r="Q132" s="80">
        <f>'Activity rawdata'!X131</f>
        <v>0</v>
      </c>
      <c r="R132" s="84">
        <f t="shared" si="20"/>
        <v>0</v>
      </c>
      <c r="S132" s="80">
        <f>'Activity rawdata'!Z131</f>
        <v>0</v>
      </c>
      <c r="T132" s="80">
        <f>'Activity rawdata'!AA131</f>
        <v>0</v>
      </c>
      <c r="U132" s="80">
        <f t="shared" si="21"/>
        <v>0</v>
      </c>
      <c r="V132" s="81">
        <f t="shared" si="22"/>
        <v>0</v>
      </c>
      <c r="W132" s="75">
        <f t="shared" si="23"/>
        <v>0</v>
      </c>
      <c r="X132" s="75">
        <f t="shared" si="24"/>
        <v>0</v>
      </c>
      <c r="Y132" s="75">
        <f t="shared" si="25"/>
        <v>0</v>
      </c>
      <c r="Z132" s="82">
        <f t="shared" si="26"/>
        <v>0</v>
      </c>
      <c r="AA132" s="75">
        <f t="shared" si="27"/>
        <v>0</v>
      </c>
      <c r="AB132" s="75">
        <f t="shared" si="28"/>
        <v>0</v>
      </c>
      <c r="AC132" s="82">
        <f t="shared" si="29"/>
        <v>0</v>
      </c>
      <c r="AD132" s="56"/>
    </row>
    <row r="133" spans="1:30" x14ac:dyDescent="0.35">
      <c r="A133" s="70" t="str">
        <f>'Activity rawdata'!A132</f>
        <v>BH5132-1-117</v>
      </c>
      <c r="B133" s="71" t="str">
        <f>'Activity rawdata'!B132</f>
        <v>COLB</v>
      </c>
      <c r="C133" s="71" t="str">
        <f>IF('Activity rawdata'!C132="PY","Planted",IF('Activity rawdata'!C132="NY","Nat/Convert",IF('Activity rawdata'!C132="NN","Nat/Nonconvert",IF('Activity rawdata'!C132="OY","Planted"))))</f>
        <v>Planted</v>
      </c>
      <c r="D133" s="70" t="str">
        <f>'Activity rawdata'!D132</f>
        <v>STP2</v>
      </c>
      <c r="E133" s="72" t="str">
        <f>'Activity rawdata'!E132</f>
        <v>77</v>
      </c>
      <c r="F133" s="73" t="str">
        <f>'Activity rawdata'!L132</f>
        <v>NO</v>
      </c>
      <c r="G133" s="72" t="str">
        <f>'Activity rawdata'!R132</f>
        <v>2029</v>
      </c>
      <c r="H133" s="72" t="str">
        <f>IF('Activity rawdata'!P132="AHTHIN1","1st Thin",IF('Activity rawdata'!P132="AHCC","Clearcut",IF('Activity rawdata'!P132="AHTHSMZ","SMZ Thin",IF('Activity rawdata'!P132="AHTHIN2","2nd Thin",IF('Activity rawdata'!P132="AFERTE","Early Fert",IF('Activity rawdata'!P132="AFERTM","Mid Fert",IF('Activity rawdata'!P132="AFERTL","Late Fert",  IF('Activity rawdata'!P132="ASP","Site Prep", IF('Activity rawdata'!P132="APLT","Plant",  IF('Activity rawdata'!P132="ANREG","Natural Regeneration"))))))))))</f>
        <v>Site Prep</v>
      </c>
      <c r="I133" s="74">
        <f>'Activity rawdata'!O132</f>
        <v>7.73</v>
      </c>
      <c r="J133" s="75">
        <f>'Activity rawdata'!N132</f>
        <v>1</v>
      </c>
      <c r="K133" s="75">
        <f>'Activity rawdata'!AC132</f>
        <v>0</v>
      </c>
      <c r="L133" s="75">
        <f>'Activity rawdata'!AD132</f>
        <v>0</v>
      </c>
      <c r="M133" s="76" t="str">
        <f>'Activity rawdata'!AE132</f>
        <v>-</v>
      </c>
      <c r="N133" s="83">
        <f>'Activity rawdata'!T132+'Activity rawdata'!U132</f>
        <v>0</v>
      </c>
      <c r="O133" s="80">
        <f>'Activity rawdata'!V132</f>
        <v>0</v>
      </c>
      <c r="P133" s="80">
        <f>'Activity rawdata'!W132</f>
        <v>0</v>
      </c>
      <c r="Q133" s="80">
        <f>'Activity rawdata'!X132</f>
        <v>0</v>
      </c>
      <c r="R133" s="84">
        <f t="shared" si="20"/>
        <v>0</v>
      </c>
      <c r="S133" s="80">
        <f>'Activity rawdata'!Z132</f>
        <v>0</v>
      </c>
      <c r="T133" s="80">
        <f>'Activity rawdata'!AA132</f>
        <v>0</v>
      </c>
      <c r="U133" s="80">
        <f t="shared" si="21"/>
        <v>0</v>
      </c>
      <c r="V133" s="81">
        <f t="shared" si="22"/>
        <v>0</v>
      </c>
      <c r="W133" s="75">
        <f t="shared" si="23"/>
        <v>0</v>
      </c>
      <c r="X133" s="75">
        <f t="shared" si="24"/>
        <v>0</v>
      </c>
      <c r="Y133" s="75">
        <f t="shared" si="25"/>
        <v>0</v>
      </c>
      <c r="Z133" s="82">
        <f t="shared" si="26"/>
        <v>0</v>
      </c>
      <c r="AA133" s="75">
        <f t="shared" si="27"/>
        <v>0</v>
      </c>
      <c r="AB133" s="75">
        <f t="shared" si="28"/>
        <v>0</v>
      </c>
      <c r="AC133" s="82">
        <f t="shared" si="29"/>
        <v>0</v>
      </c>
      <c r="AD133" s="56"/>
    </row>
    <row r="134" spans="1:30" x14ac:dyDescent="0.35">
      <c r="A134" s="70" t="str">
        <f>'Activity rawdata'!A133</f>
        <v>BH5132-1-122</v>
      </c>
      <c r="B134" s="71" t="str">
        <f>'Activity rawdata'!B133</f>
        <v>COLB</v>
      </c>
      <c r="C134" s="71" t="str">
        <f>IF('Activity rawdata'!C133="PY","Planted",IF('Activity rawdata'!C133="NY","Nat/Convert",IF('Activity rawdata'!C133="NN","Nat/Nonconvert",IF('Activity rawdata'!C133="OY","Planted"))))</f>
        <v>Planted</v>
      </c>
      <c r="D134" s="70" t="str">
        <f>'Activity rawdata'!D133</f>
        <v>STP2</v>
      </c>
      <c r="E134" s="72" t="str">
        <f>'Activity rawdata'!E133</f>
        <v>82</v>
      </c>
      <c r="F134" s="73" t="str">
        <f>'Activity rawdata'!L133</f>
        <v>NO</v>
      </c>
      <c r="G134" s="72" t="str">
        <f>'Activity rawdata'!R133</f>
        <v>2029</v>
      </c>
      <c r="H134" s="72" t="str">
        <f>IF('Activity rawdata'!P133="AHTHIN1","1st Thin",IF('Activity rawdata'!P133="AHCC","Clearcut",IF('Activity rawdata'!P133="AHTHSMZ","SMZ Thin",IF('Activity rawdata'!P133="AHTHIN2","2nd Thin",IF('Activity rawdata'!P133="AFERTE","Early Fert",IF('Activity rawdata'!P133="AFERTM","Mid Fert",IF('Activity rawdata'!P133="AFERTL","Late Fert",  IF('Activity rawdata'!P133="ASP","Site Prep", IF('Activity rawdata'!P133="APLT","Plant",  IF('Activity rawdata'!P133="ANREG","Natural Regeneration"))))))))))</f>
        <v>Site Prep</v>
      </c>
      <c r="I134" s="74">
        <f>'Activity rawdata'!O133</f>
        <v>1.34</v>
      </c>
      <c r="J134" s="75">
        <f>'Activity rawdata'!N133</f>
        <v>1</v>
      </c>
      <c r="K134" s="75">
        <f>'Activity rawdata'!AC133</f>
        <v>0</v>
      </c>
      <c r="L134" s="75">
        <f>'Activity rawdata'!AD133</f>
        <v>0</v>
      </c>
      <c r="M134" s="76" t="str">
        <f>'Activity rawdata'!AE133</f>
        <v>-</v>
      </c>
      <c r="N134" s="83">
        <f>'Activity rawdata'!T133+'Activity rawdata'!U133</f>
        <v>0</v>
      </c>
      <c r="O134" s="80">
        <f>'Activity rawdata'!V133</f>
        <v>0</v>
      </c>
      <c r="P134" s="80">
        <f>'Activity rawdata'!W133</f>
        <v>0</v>
      </c>
      <c r="Q134" s="80">
        <f>'Activity rawdata'!X133</f>
        <v>0</v>
      </c>
      <c r="R134" s="84">
        <f t="shared" si="20"/>
        <v>0</v>
      </c>
      <c r="S134" s="80">
        <f>'Activity rawdata'!Z133</f>
        <v>0</v>
      </c>
      <c r="T134" s="80">
        <f>'Activity rawdata'!AA133</f>
        <v>0</v>
      </c>
      <c r="U134" s="80">
        <f t="shared" si="21"/>
        <v>0</v>
      </c>
      <c r="V134" s="81">
        <f t="shared" si="22"/>
        <v>0</v>
      </c>
      <c r="W134" s="75">
        <f t="shared" si="23"/>
        <v>0</v>
      </c>
      <c r="X134" s="75">
        <f t="shared" si="24"/>
        <v>0</v>
      </c>
      <c r="Y134" s="75">
        <f t="shared" si="25"/>
        <v>0</v>
      </c>
      <c r="Z134" s="82">
        <f t="shared" si="26"/>
        <v>0</v>
      </c>
      <c r="AA134" s="75">
        <f t="shared" si="27"/>
        <v>0</v>
      </c>
      <c r="AB134" s="75">
        <f t="shared" si="28"/>
        <v>0</v>
      </c>
      <c r="AC134" s="82">
        <f t="shared" si="29"/>
        <v>0</v>
      </c>
      <c r="AD134" s="56"/>
    </row>
    <row r="135" spans="1:30" x14ac:dyDescent="0.35">
      <c r="A135" s="70" t="str">
        <f>'Activity rawdata'!A134</f>
        <v>BH5186-1-175</v>
      </c>
      <c r="B135" s="71" t="str">
        <f>'Activity rawdata'!B134</f>
        <v>COLB</v>
      </c>
      <c r="C135" s="71" t="str">
        <f>IF('Activity rawdata'!C134="PY","Planted",IF('Activity rawdata'!C134="NY","Nat/Convert",IF('Activity rawdata'!C134="NN","Nat/Nonconvert",IF('Activity rawdata'!C134="OY","Planted"))))</f>
        <v>Planted</v>
      </c>
      <c r="D135" s="70" t="str">
        <f>'Activity rawdata'!D134</f>
        <v>STP2</v>
      </c>
      <c r="E135" s="72" t="str">
        <f>'Activity rawdata'!E134</f>
        <v>74</v>
      </c>
      <c r="F135" s="73" t="str">
        <f>'Activity rawdata'!L134</f>
        <v>NO</v>
      </c>
      <c r="G135" s="72" t="str">
        <f>'Activity rawdata'!R134</f>
        <v>2029</v>
      </c>
      <c r="H135" s="72" t="str">
        <f>IF('Activity rawdata'!P134="AHTHIN1","1st Thin",IF('Activity rawdata'!P134="AHCC","Clearcut",IF('Activity rawdata'!P134="AHTHSMZ","SMZ Thin",IF('Activity rawdata'!P134="AHTHIN2","2nd Thin",IF('Activity rawdata'!P134="AFERTE","Early Fert",IF('Activity rawdata'!P134="AFERTM","Mid Fert",IF('Activity rawdata'!P134="AFERTL","Late Fert",  IF('Activity rawdata'!P134="ASP","Site Prep", IF('Activity rawdata'!P134="APLT","Plant",  IF('Activity rawdata'!P134="ANREG","Natural Regeneration"))))))))))</f>
        <v>Site Prep</v>
      </c>
      <c r="I135" s="74">
        <f>'Activity rawdata'!O134</f>
        <v>2.31</v>
      </c>
      <c r="J135" s="75">
        <f>'Activity rawdata'!N134</f>
        <v>1</v>
      </c>
      <c r="K135" s="75">
        <f>'Activity rawdata'!AC134</f>
        <v>0</v>
      </c>
      <c r="L135" s="75">
        <f>'Activity rawdata'!AD134</f>
        <v>0</v>
      </c>
      <c r="M135" s="76" t="str">
        <f>'Activity rawdata'!AE134</f>
        <v>-</v>
      </c>
      <c r="N135" s="83">
        <f>'Activity rawdata'!T134+'Activity rawdata'!U134</f>
        <v>0</v>
      </c>
      <c r="O135" s="80">
        <f>'Activity rawdata'!V134</f>
        <v>0</v>
      </c>
      <c r="P135" s="80">
        <f>'Activity rawdata'!W134</f>
        <v>0</v>
      </c>
      <c r="Q135" s="80">
        <f>'Activity rawdata'!X134</f>
        <v>0</v>
      </c>
      <c r="R135" s="84">
        <f t="shared" si="20"/>
        <v>0</v>
      </c>
      <c r="S135" s="80">
        <f>'Activity rawdata'!Z134</f>
        <v>0</v>
      </c>
      <c r="T135" s="80">
        <f>'Activity rawdata'!AA134</f>
        <v>0</v>
      </c>
      <c r="U135" s="80">
        <f t="shared" si="21"/>
        <v>0</v>
      </c>
      <c r="V135" s="81">
        <f t="shared" si="22"/>
        <v>0</v>
      </c>
      <c r="W135" s="75">
        <f t="shared" si="23"/>
        <v>0</v>
      </c>
      <c r="X135" s="75">
        <f t="shared" si="24"/>
        <v>0</v>
      </c>
      <c r="Y135" s="75">
        <f t="shared" si="25"/>
        <v>0</v>
      </c>
      <c r="Z135" s="82">
        <f t="shared" si="26"/>
        <v>0</v>
      </c>
      <c r="AA135" s="75">
        <f t="shared" si="27"/>
        <v>0</v>
      </c>
      <c r="AB135" s="75">
        <f t="shared" si="28"/>
        <v>0</v>
      </c>
      <c r="AC135" s="82">
        <f t="shared" si="29"/>
        <v>0</v>
      </c>
      <c r="AD135" s="56"/>
    </row>
    <row r="136" spans="1:30" x14ac:dyDescent="0.35">
      <c r="A136" s="70" t="str">
        <f>'Activity rawdata'!A135</f>
        <v>BH6125-1-298</v>
      </c>
      <c r="B136" s="71" t="str">
        <f>'Activity rawdata'!B135</f>
        <v>COLB</v>
      </c>
      <c r="C136" s="71" t="str">
        <f>IF('Activity rawdata'!C135="PY","Planted",IF('Activity rawdata'!C135="NY","Nat/Convert",IF('Activity rawdata'!C135="NN","Nat/Nonconvert",IF('Activity rawdata'!C135="OY","Planted"))))</f>
        <v>Planted</v>
      </c>
      <c r="D136" s="70" t="str">
        <f>'Activity rawdata'!D135</f>
        <v>STP2</v>
      </c>
      <c r="E136" s="72" t="str">
        <f>'Activity rawdata'!E135</f>
        <v>71</v>
      </c>
      <c r="F136" s="73" t="str">
        <f>'Activity rawdata'!L135</f>
        <v>NO</v>
      </c>
      <c r="G136" s="72" t="str">
        <f>'Activity rawdata'!R135</f>
        <v>2029</v>
      </c>
      <c r="H136" s="72" t="str">
        <f>IF('Activity rawdata'!P135="AHTHIN1","1st Thin",IF('Activity rawdata'!P135="AHCC","Clearcut",IF('Activity rawdata'!P135="AHTHSMZ","SMZ Thin",IF('Activity rawdata'!P135="AHTHIN2","2nd Thin",IF('Activity rawdata'!P135="AFERTE","Early Fert",IF('Activity rawdata'!P135="AFERTM","Mid Fert",IF('Activity rawdata'!P135="AFERTL","Late Fert",  IF('Activity rawdata'!P135="ASP","Site Prep", IF('Activity rawdata'!P135="APLT","Plant",  IF('Activity rawdata'!P135="ANREG","Natural Regeneration"))))))))))</f>
        <v>Site Prep</v>
      </c>
      <c r="I136" s="74">
        <f>'Activity rawdata'!O135</f>
        <v>3.15</v>
      </c>
      <c r="J136" s="75">
        <f>'Activity rawdata'!N135</f>
        <v>1</v>
      </c>
      <c r="K136" s="75">
        <f>'Activity rawdata'!AC135</f>
        <v>0</v>
      </c>
      <c r="L136" s="75">
        <f>'Activity rawdata'!AD135</f>
        <v>0</v>
      </c>
      <c r="M136" s="76" t="str">
        <f>'Activity rawdata'!AE135</f>
        <v>-</v>
      </c>
      <c r="N136" s="83">
        <f>'Activity rawdata'!T135+'Activity rawdata'!U135</f>
        <v>0</v>
      </c>
      <c r="O136" s="80">
        <f>'Activity rawdata'!V135</f>
        <v>0</v>
      </c>
      <c r="P136" s="80">
        <f>'Activity rawdata'!W135</f>
        <v>0</v>
      </c>
      <c r="Q136" s="80">
        <f>'Activity rawdata'!X135</f>
        <v>0</v>
      </c>
      <c r="R136" s="84">
        <f t="shared" si="20"/>
        <v>0</v>
      </c>
      <c r="S136" s="80">
        <f>'Activity rawdata'!Z135</f>
        <v>0</v>
      </c>
      <c r="T136" s="80">
        <f>'Activity rawdata'!AA135</f>
        <v>0</v>
      </c>
      <c r="U136" s="80">
        <f t="shared" si="21"/>
        <v>0</v>
      </c>
      <c r="V136" s="81">
        <f t="shared" si="22"/>
        <v>0</v>
      </c>
      <c r="W136" s="75">
        <f t="shared" si="23"/>
        <v>0</v>
      </c>
      <c r="X136" s="75">
        <f t="shared" si="24"/>
        <v>0</v>
      </c>
      <c r="Y136" s="75">
        <f t="shared" si="25"/>
        <v>0</v>
      </c>
      <c r="Z136" s="82">
        <f t="shared" si="26"/>
        <v>0</v>
      </c>
      <c r="AA136" s="75">
        <f t="shared" si="27"/>
        <v>0</v>
      </c>
      <c r="AB136" s="75">
        <f t="shared" si="28"/>
        <v>0</v>
      </c>
      <c r="AC136" s="82">
        <f t="shared" si="29"/>
        <v>0</v>
      </c>
      <c r="AD136" s="56"/>
    </row>
    <row r="137" spans="1:30" x14ac:dyDescent="0.35">
      <c r="A137" s="70" t="str">
        <f>'Activity rawdata'!A136</f>
        <v>BH6125-1-311</v>
      </c>
      <c r="B137" s="71" t="str">
        <f>'Activity rawdata'!B136</f>
        <v>COLB</v>
      </c>
      <c r="C137" s="71" t="str">
        <f>IF('Activity rawdata'!C136="PY","Planted",IF('Activity rawdata'!C136="NY","Nat/Convert",IF('Activity rawdata'!C136="NN","Nat/Nonconvert",IF('Activity rawdata'!C136="OY","Planted"))))</f>
        <v>Planted</v>
      </c>
      <c r="D137" s="70" t="str">
        <f>'Activity rawdata'!D136</f>
        <v>STP2</v>
      </c>
      <c r="E137" s="72" t="str">
        <f>'Activity rawdata'!E136</f>
        <v>65</v>
      </c>
      <c r="F137" s="73" t="str">
        <f>'Activity rawdata'!L136</f>
        <v>NO</v>
      </c>
      <c r="G137" s="72" t="str">
        <f>'Activity rawdata'!R136</f>
        <v>2029</v>
      </c>
      <c r="H137" s="72" t="str">
        <f>IF('Activity rawdata'!P136="AHTHIN1","1st Thin",IF('Activity rawdata'!P136="AHCC","Clearcut",IF('Activity rawdata'!P136="AHTHSMZ","SMZ Thin",IF('Activity rawdata'!P136="AHTHIN2","2nd Thin",IF('Activity rawdata'!P136="AFERTE","Early Fert",IF('Activity rawdata'!P136="AFERTM","Mid Fert",IF('Activity rawdata'!P136="AFERTL","Late Fert",  IF('Activity rawdata'!P136="ASP","Site Prep", IF('Activity rawdata'!P136="APLT","Plant",  IF('Activity rawdata'!P136="ANREG","Natural Regeneration"))))))))))</f>
        <v>Site Prep</v>
      </c>
      <c r="I137" s="74">
        <f>'Activity rawdata'!O136</f>
        <v>3.05</v>
      </c>
      <c r="J137" s="75">
        <f>'Activity rawdata'!N136</f>
        <v>1</v>
      </c>
      <c r="K137" s="75">
        <f>'Activity rawdata'!AC136</f>
        <v>0</v>
      </c>
      <c r="L137" s="75">
        <f>'Activity rawdata'!AD136</f>
        <v>0</v>
      </c>
      <c r="M137" s="76" t="str">
        <f>'Activity rawdata'!AE136</f>
        <v>-</v>
      </c>
      <c r="N137" s="83">
        <f>'Activity rawdata'!T136+'Activity rawdata'!U136</f>
        <v>0</v>
      </c>
      <c r="O137" s="80">
        <f>'Activity rawdata'!V136</f>
        <v>0</v>
      </c>
      <c r="P137" s="80">
        <f>'Activity rawdata'!W136</f>
        <v>0</v>
      </c>
      <c r="Q137" s="80">
        <f>'Activity rawdata'!X136</f>
        <v>0</v>
      </c>
      <c r="R137" s="84">
        <f t="shared" si="20"/>
        <v>0</v>
      </c>
      <c r="S137" s="80">
        <f>'Activity rawdata'!Z136</f>
        <v>0</v>
      </c>
      <c r="T137" s="80">
        <f>'Activity rawdata'!AA136</f>
        <v>0</v>
      </c>
      <c r="U137" s="80">
        <f t="shared" si="21"/>
        <v>0</v>
      </c>
      <c r="V137" s="81">
        <f t="shared" si="22"/>
        <v>0</v>
      </c>
      <c r="W137" s="75">
        <f t="shared" si="23"/>
        <v>0</v>
      </c>
      <c r="X137" s="75">
        <f t="shared" si="24"/>
        <v>0</v>
      </c>
      <c r="Y137" s="75">
        <f t="shared" si="25"/>
        <v>0</v>
      </c>
      <c r="Z137" s="82">
        <f t="shared" si="26"/>
        <v>0</v>
      </c>
      <c r="AA137" s="75">
        <f t="shared" si="27"/>
        <v>0</v>
      </c>
      <c r="AB137" s="75">
        <f t="shared" si="28"/>
        <v>0</v>
      </c>
      <c r="AC137" s="82">
        <f t="shared" si="29"/>
        <v>0</v>
      </c>
      <c r="AD137" s="56"/>
    </row>
    <row r="138" spans="1:30" x14ac:dyDescent="0.35">
      <c r="A138" s="70" t="str">
        <f>'Activity rawdata'!A137</f>
        <v>BH1431-1-342</v>
      </c>
      <c r="B138" s="71" t="str">
        <f>'Activity rawdata'!B137</f>
        <v>LB</v>
      </c>
      <c r="C138" s="71" t="str">
        <f>IF('Activity rawdata'!C137="PY","Planted",IF('Activity rawdata'!C137="NY","Nat/Convert",IF('Activity rawdata'!C137="NN","Nat/Nonconvert",IF('Activity rawdata'!C137="OY","Planted"))))</f>
        <v>Planted</v>
      </c>
      <c r="D138" s="70" t="str">
        <f>'Activity rawdata'!D137</f>
        <v>STP1</v>
      </c>
      <c r="E138" s="72" t="str">
        <f>'Activity rawdata'!E137</f>
        <v>88</v>
      </c>
      <c r="F138" s="73" t="str">
        <f>'Activity rawdata'!L137</f>
        <v>MT2</v>
      </c>
      <c r="G138" s="72" t="str">
        <f>'Activity rawdata'!R137</f>
        <v>2029</v>
      </c>
      <c r="H138" s="72" t="str">
        <f>IF('Activity rawdata'!P137="AHTHIN1","1st Thin",IF('Activity rawdata'!P137="AHCC","Clearcut",IF('Activity rawdata'!P137="AHTHSMZ","SMZ Thin",IF('Activity rawdata'!P137="AHTHIN2","2nd Thin",IF('Activity rawdata'!P137="AFERTE","Early Fert",IF('Activity rawdata'!P137="AFERTM","Mid Fert",IF('Activity rawdata'!P137="AFERTL","Late Fert",  IF('Activity rawdata'!P137="ASP","Site Prep", IF('Activity rawdata'!P137="APLT","Plant",  IF('Activity rawdata'!P137="ANREG","Natural Regeneration"))))))))))</f>
        <v>Late Fert</v>
      </c>
      <c r="I138" s="74">
        <f>'Activity rawdata'!O137</f>
        <v>61.56</v>
      </c>
      <c r="J138" s="75">
        <f>'Activity rawdata'!N137</f>
        <v>21</v>
      </c>
      <c r="K138" s="75">
        <f>'Activity rawdata'!AC137</f>
        <v>73.63</v>
      </c>
      <c r="L138" s="75">
        <f>'Activity rawdata'!AD137</f>
        <v>114.83</v>
      </c>
      <c r="M138" s="76">
        <f>'Activity rawdata'!AE137</f>
        <v>10.84266449790146</v>
      </c>
      <c r="N138" s="83">
        <f>'Activity rawdata'!T137+'Activity rawdata'!U137</f>
        <v>0</v>
      </c>
      <c r="O138" s="80">
        <f>'Activity rawdata'!V137</f>
        <v>0</v>
      </c>
      <c r="P138" s="80">
        <f>'Activity rawdata'!W137</f>
        <v>0</v>
      </c>
      <c r="Q138" s="80">
        <f>'Activity rawdata'!X137</f>
        <v>0</v>
      </c>
      <c r="R138" s="84">
        <f t="shared" si="20"/>
        <v>0</v>
      </c>
      <c r="S138" s="80">
        <f>'Activity rawdata'!Z137</f>
        <v>0</v>
      </c>
      <c r="T138" s="80">
        <f>'Activity rawdata'!AA137</f>
        <v>0</v>
      </c>
      <c r="U138" s="80">
        <f t="shared" si="21"/>
        <v>0</v>
      </c>
      <c r="V138" s="81">
        <f t="shared" si="22"/>
        <v>0</v>
      </c>
      <c r="W138" s="75">
        <f t="shared" si="23"/>
        <v>0</v>
      </c>
      <c r="X138" s="75">
        <f t="shared" si="24"/>
        <v>0</v>
      </c>
      <c r="Y138" s="75">
        <f t="shared" si="25"/>
        <v>0</v>
      </c>
      <c r="Z138" s="82">
        <f t="shared" si="26"/>
        <v>0</v>
      </c>
      <c r="AA138" s="75">
        <f t="shared" si="27"/>
        <v>0</v>
      </c>
      <c r="AB138" s="75">
        <f t="shared" si="28"/>
        <v>0</v>
      </c>
      <c r="AC138" s="82">
        <f t="shared" si="29"/>
        <v>0</v>
      </c>
      <c r="AD138" s="56"/>
    </row>
    <row r="139" spans="1:30" x14ac:dyDescent="0.35">
      <c r="A139" s="70" t="str">
        <f>'Activity rawdata'!A138</f>
        <v>BH6112-1-207</v>
      </c>
      <c r="B139" s="71" t="str">
        <f>'Activity rawdata'!B138</f>
        <v>LB</v>
      </c>
      <c r="C139" s="71" t="str">
        <f>IF('Activity rawdata'!C138="PY","Planted",IF('Activity rawdata'!C138="NY","Nat/Convert",IF('Activity rawdata'!C138="NN","Nat/Nonconvert",IF('Activity rawdata'!C138="OY","Planted"))))</f>
        <v>Planted</v>
      </c>
      <c r="D139" s="70" t="str">
        <f>'Activity rawdata'!D138</f>
        <v>STP1</v>
      </c>
      <c r="E139" s="72" t="str">
        <f>'Activity rawdata'!E138</f>
        <v>80</v>
      </c>
      <c r="F139" s="73" t="str">
        <f>'Activity rawdata'!L138</f>
        <v>MT2</v>
      </c>
      <c r="G139" s="72" t="str">
        <f>'Activity rawdata'!R138</f>
        <v>2029</v>
      </c>
      <c r="H139" s="72" t="str">
        <f>IF('Activity rawdata'!P138="AHTHIN1","1st Thin",IF('Activity rawdata'!P138="AHCC","Clearcut",IF('Activity rawdata'!P138="AHTHSMZ","SMZ Thin",IF('Activity rawdata'!P138="AHTHIN2","2nd Thin",IF('Activity rawdata'!P138="AFERTE","Early Fert",IF('Activity rawdata'!P138="AFERTM","Mid Fert",IF('Activity rawdata'!P138="AFERTL","Late Fert",  IF('Activity rawdata'!P138="ASP","Site Prep", IF('Activity rawdata'!P138="APLT","Plant",  IF('Activity rawdata'!P138="ANREG","Natural Regeneration"))))))))))</f>
        <v>Late Fert</v>
      </c>
      <c r="I139" s="74">
        <f>'Activity rawdata'!O138</f>
        <v>38.520000000000003</v>
      </c>
      <c r="J139" s="75">
        <f>'Activity rawdata'!N138</f>
        <v>21</v>
      </c>
      <c r="K139" s="75">
        <f>'Activity rawdata'!AC138</f>
        <v>74.48</v>
      </c>
      <c r="L139" s="75">
        <f>'Activity rawdata'!AD138</f>
        <v>146.88</v>
      </c>
      <c r="M139" s="76">
        <f>'Activity rawdata'!AE138</f>
        <v>9.6421704379828324</v>
      </c>
      <c r="N139" s="83">
        <f>'Activity rawdata'!T138+'Activity rawdata'!U138</f>
        <v>0</v>
      </c>
      <c r="O139" s="80">
        <f>'Activity rawdata'!V138</f>
        <v>0</v>
      </c>
      <c r="P139" s="80">
        <f>'Activity rawdata'!W138</f>
        <v>0</v>
      </c>
      <c r="Q139" s="80">
        <f>'Activity rawdata'!X138</f>
        <v>0</v>
      </c>
      <c r="R139" s="84">
        <f t="shared" si="20"/>
        <v>0</v>
      </c>
      <c r="S139" s="80">
        <f>'Activity rawdata'!Z138</f>
        <v>0</v>
      </c>
      <c r="T139" s="80">
        <f>'Activity rawdata'!AA138</f>
        <v>0</v>
      </c>
      <c r="U139" s="80">
        <f t="shared" si="21"/>
        <v>0</v>
      </c>
      <c r="V139" s="81">
        <f t="shared" si="22"/>
        <v>0</v>
      </c>
      <c r="W139" s="75">
        <f t="shared" si="23"/>
        <v>0</v>
      </c>
      <c r="X139" s="75">
        <f t="shared" si="24"/>
        <v>0</v>
      </c>
      <c r="Y139" s="75">
        <f t="shared" si="25"/>
        <v>0</v>
      </c>
      <c r="Z139" s="82">
        <f t="shared" si="26"/>
        <v>0</v>
      </c>
      <c r="AA139" s="75">
        <f t="shared" si="27"/>
        <v>0</v>
      </c>
      <c r="AB139" s="75">
        <f t="shared" si="28"/>
        <v>0</v>
      </c>
      <c r="AC139" s="82">
        <f t="shared" si="29"/>
        <v>0</v>
      </c>
      <c r="AD139" s="56"/>
    </row>
    <row r="140" spans="1:30" x14ac:dyDescent="0.35">
      <c r="A140" s="70" t="str">
        <f>'Activity rawdata'!A139</f>
        <v>BH6112-1-213</v>
      </c>
      <c r="B140" s="71" t="str">
        <f>'Activity rawdata'!B139</f>
        <v>LB</v>
      </c>
      <c r="C140" s="71" t="str">
        <f>IF('Activity rawdata'!C139="PY","Planted",IF('Activity rawdata'!C139="NY","Nat/Convert",IF('Activity rawdata'!C139="NN","Nat/Nonconvert",IF('Activity rawdata'!C139="OY","Planted"))))</f>
        <v>Planted</v>
      </c>
      <c r="D140" s="70" t="str">
        <f>'Activity rawdata'!D139</f>
        <v>STP1</v>
      </c>
      <c r="E140" s="72" t="str">
        <f>'Activity rawdata'!E139</f>
        <v>72</v>
      </c>
      <c r="F140" s="73" t="str">
        <f>'Activity rawdata'!L139</f>
        <v>MT2</v>
      </c>
      <c r="G140" s="72" t="str">
        <f>'Activity rawdata'!R139</f>
        <v>2029</v>
      </c>
      <c r="H140" s="72" t="str">
        <f>IF('Activity rawdata'!P139="AHTHIN1","1st Thin",IF('Activity rawdata'!P139="AHCC","Clearcut",IF('Activity rawdata'!P139="AHTHSMZ","SMZ Thin",IF('Activity rawdata'!P139="AHTHIN2","2nd Thin",IF('Activity rawdata'!P139="AFERTE","Early Fert",IF('Activity rawdata'!P139="AFERTM","Mid Fert",IF('Activity rawdata'!P139="AFERTL","Late Fert",  IF('Activity rawdata'!P139="ASP","Site Prep", IF('Activity rawdata'!P139="APLT","Plant",  IF('Activity rawdata'!P139="ANREG","Natural Regeneration"))))))))))</f>
        <v>Late Fert</v>
      </c>
      <c r="I140" s="74">
        <f>'Activity rawdata'!O139</f>
        <v>49.27</v>
      </c>
      <c r="J140" s="75">
        <f>'Activity rawdata'!N139</f>
        <v>21</v>
      </c>
      <c r="K140" s="75">
        <f>'Activity rawdata'!AC139</f>
        <v>74.760000000000005</v>
      </c>
      <c r="L140" s="75">
        <f>'Activity rawdata'!AD139</f>
        <v>154.11000000000001</v>
      </c>
      <c r="M140" s="76">
        <f>'Activity rawdata'!AE139</f>
        <v>9.4309520770469923</v>
      </c>
      <c r="N140" s="83">
        <f>'Activity rawdata'!T139+'Activity rawdata'!U139</f>
        <v>0</v>
      </c>
      <c r="O140" s="80">
        <f>'Activity rawdata'!V139</f>
        <v>0</v>
      </c>
      <c r="P140" s="80">
        <f>'Activity rawdata'!W139</f>
        <v>0</v>
      </c>
      <c r="Q140" s="80">
        <f>'Activity rawdata'!X139</f>
        <v>0</v>
      </c>
      <c r="R140" s="84">
        <f t="shared" si="20"/>
        <v>0</v>
      </c>
      <c r="S140" s="80">
        <f>'Activity rawdata'!Z139</f>
        <v>0</v>
      </c>
      <c r="T140" s="80">
        <f>'Activity rawdata'!AA139</f>
        <v>0</v>
      </c>
      <c r="U140" s="80">
        <f t="shared" si="21"/>
        <v>0</v>
      </c>
      <c r="V140" s="81">
        <f t="shared" si="22"/>
        <v>0</v>
      </c>
      <c r="W140" s="75">
        <f t="shared" si="23"/>
        <v>0</v>
      </c>
      <c r="X140" s="75">
        <f t="shared" si="24"/>
        <v>0</v>
      </c>
      <c r="Y140" s="75">
        <f t="shared" si="25"/>
        <v>0</v>
      </c>
      <c r="Z140" s="82">
        <f t="shared" si="26"/>
        <v>0</v>
      </c>
      <c r="AA140" s="75">
        <f t="shared" si="27"/>
        <v>0</v>
      </c>
      <c r="AB140" s="75">
        <f t="shared" si="28"/>
        <v>0</v>
      </c>
      <c r="AC140" s="82">
        <f t="shared" si="29"/>
        <v>0</v>
      </c>
      <c r="AD140" s="56"/>
    </row>
    <row r="141" spans="1:30" x14ac:dyDescent="0.35">
      <c r="A141" s="70" t="str">
        <f>'Activity rawdata'!A140</f>
        <v>BH6112-1-249</v>
      </c>
      <c r="B141" s="71" t="str">
        <f>'Activity rawdata'!B140</f>
        <v>LB</v>
      </c>
      <c r="C141" s="71" t="str">
        <f>IF('Activity rawdata'!C140="PY","Planted",IF('Activity rawdata'!C140="NY","Nat/Convert",IF('Activity rawdata'!C140="NN","Nat/Nonconvert",IF('Activity rawdata'!C140="OY","Planted"))))</f>
        <v>Planted</v>
      </c>
      <c r="D141" s="70" t="str">
        <f>'Activity rawdata'!D140</f>
        <v>STP1</v>
      </c>
      <c r="E141" s="72" t="str">
        <f>'Activity rawdata'!E140</f>
        <v>77</v>
      </c>
      <c r="F141" s="73" t="str">
        <f>'Activity rawdata'!L140</f>
        <v>NO</v>
      </c>
      <c r="G141" s="72" t="str">
        <f>'Activity rawdata'!R140</f>
        <v>2029</v>
      </c>
      <c r="H141" s="72" t="str">
        <f>IF('Activity rawdata'!P140="AHTHIN1","1st Thin",IF('Activity rawdata'!P140="AHCC","Clearcut",IF('Activity rawdata'!P140="AHTHSMZ","SMZ Thin",IF('Activity rawdata'!P140="AHTHIN2","2nd Thin",IF('Activity rawdata'!P140="AFERTE","Early Fert",IF('Activity rawdata'!P140="AFERTM","Mid Fert",IF('Activity rawdata'!P140="AFERTL","Late Fert",  IF('Activity rawdata'!P140="ASP","Site Prep", IF('Activity rawdata'!P140="APLT","Plant",  IF('Activity rawdata'!P140="ANREG","Natural Regeneration"))))))))))</f>
        <v>1st Thin</v>
      </c>
      <c r="I141" s="74">
        <f>'Activity rawdata'!O140</f>
        <v>13.12</v>
      </c>
      <c r="J141" s="75">
        <f>'Activity rawdata'!N140</f>
        <v>14</v>
      </c>
      <c r="K141" s="75">
        <f>'Activity rawdata'!AC140</f>
        <v>105.12</v>
      </c>
      <c r="L141" s="75">
        <f>'Activity rawdata'!AD140</f>
        <v>394.7</v>
      </c>
      <c r="M141" s="76">
        <f>'Activity rawdata'!AE140</f>
        <v>6.9878796198940014</v>
      </c>
      <c r="N141" s="83">
        <f>'Activity rawdata'!T140+'Activity rawdata'!U140</f>
        <v>16.02</v>
      </c>
      <c r="O141" s="80">
        <f>'Activity rawdata'!V140</f>
        <v>0.93</v>
      </c>
      <c r="P141" s="80">
        <f>'Activity rawdata'!W140</f>
        <v>0</v>
      </c>
      <c r="Q141" s="80">
        <f>'Activity rawdata'!X140</f>
        <v>0</v>
      </c>
      <c r="R141" s="84">
        <f t="shared" si="20"/>
        <v>16.95</v>
      </c>
      <c r="S141" s="80">
        <f>'Activity rawdata'!Z140</f>
        <v>0</v>
      </c>
      <c r="T141" s="80">
        <f>'Activity rawdata'!AA140</f>
        <v>0</v>
      </c>
      <c r="U141" s="80">
        <f t="shared" si="21"/>
        <v>0</v>
      </c>
      <c r="V141" s="81">
        <f t="shared" si="22"/>
        <v>210.18239999999997</v>
      </c>
      <c r="W141" s="75">
        <f t="shared" si="23"/>
        <v>12.201599999999999</v>
      </c>
      <c r="X141" s="75">
        <f t="shared" si="24"/>
        <v>0</v>
      </c>
      <c r="Y141" s="75">
        <f t="shared" si="25"/>
        <v>0</v>
      </c>
      <c r="Z141" s="82">
        <f t="shared" si="26"/>
        <v>222.38399999999996</v>
      </c>
      <c r="AA141" s="75">
        <f t="shared" si="27"/>
        <v>0</v>
      </c>
      <c r="AB141" s="75">
        <f t="shared" si="28"/>
        <v>0</v>
      </c>
      <c r="AC141" s="82">
        <f t="shared" si="29"/>
        <v>0</v>
      </c>
      <c r="AD141" s="56"/>
    </row>
    <row r="142" spans="1:30" x14ac:dyDescent="0.35">
      <c r="A142" s="70" t="str">
        <f>'Activity rawdata'!A141</f>
        <v>BH6112-1-235</v>
      </c>
      <c r="B142" s="71" t="str">
        <f>'Activity rawdata'!B141</f>
        <v>LB</v>
      </c>
      <c r="C142" s="71" t="str">
        <f>IF('Activity rawdata'!C141="PY","Planted",IF('Activity rawdata'!C141="NY","Nat/Convert",IF('Activity rawdata'!C141="NN","Nat/Nonconvert",IF('Activity rawdata'!C141="OY","Planted"))))</f>
        <v>Planted</v>
      </c>
      <c r="D142" s="70" t="str">
        <f>'Activity rawdata'!D141</f>
        <v>STP1</v>
      </c>
      <c r="E142" s="72" t="str">
        <f>'Activity rawdata'!E141</f>
        <v>80</v>
      </c>
      <c r="F142" s="73" t="str">
        <f>'Activity rawdata'!L141</f>
        <v>NO</v>
      </c>
      <c r="G142" s="72" t="str">
        <f>'Activity rawdata'!R141</f>
        <v>2029</v>
      </c>
      <c r="H142" s="72" t="str">
        <f>IF('Activity rawdata'!P141="AHTHIN1","1st Thin",IF('Activity rawdata'!P141="AHCC","Clearcut",IF('Activity rawdata'!P141="AHTHSMZ","SMZ Thin",IF('Activity rawdata'!P141="AHTHIN2","2nd Thin",IF('Activity rawdata'!P141="AFERTE","Early Fert",IF('Activity rawdata'!P141="AFERTM","Mid Fert",IF('Activity rawdata'!P141="AFERTL","Late Fert",  IF('Activity rawdata'!P141="ASP","Site Prep", IF('Activity rawdata'!P141="APLT","Plant",  IF('Activity rawdata'!P141="ANREG","Natural Regeneration"))))))))))</f>
        <v>1st Thin</v>
      </c>
      <c r="I142" s="74">
        <f>'Activity rawdata'!O141</f>
        <v>52.66</v>
      </c>
      <c r="J142" s="75">
        <f>'Activity rawdata'!N141</f>
        <v>14</v>
      </c>
      <c r="K142" s="75">
        <f>'Activity rawdata'!AC141</f>
        <v>111.21</v>
      </c>
      <c r="L142" s="75">
        <f>'Activity rawdata'!AD141</f>
        <v>421.48</v>
      </c>
      <c r="M142" s="76">
        <f>'Activity rawdata'!AE141</f>
        <v>6.9553619724798583</v>
      </c>
      <c r="N142" s="83">
        <f>'Activity rawdata'!T141+'Activity rawdata'!U141</f>
        <v>17.95</v>
      </c>
      <c r="O142" s="80">
        <f>'Activity rawdata'!V141</f>
        <v>2.96</v>
      </c>
      <c r="P142" s="80">
        <f>'Activity rawdata'!W141</f>
        <v>0</v>
      </c>
      <c r="Q142" s="80">
        <f>'Activity rawdata'!X141</f>
        <v>0</v>
      </c>
      <c r="R142" s="84">
        <f t="shared" si="20"/>
        <v>20.91</v>
      </c>
      <c r="S142" s="80">
        <f>'Activity rawdata'!Z141</f>
        <v>0</v>
      </c>
      <c r="T142" s="80">
        <f>'Activity rawdata'!AA141</f>
        <v>0</v>
      </c>
      <c r="U142" s="80">
        <f t="shared" si="21"/>
        <v>0</v>
      </c>
      <c r="V142" s="81">
        <f t="shared" si="22"/>
        <v>945.24699999999996</v>
      </c>
      <c r="W142" s="75">
        <f t="shared" si="23"/>
        <v>155.87359999999998</v>
      </c>
      <c r="X142" s="75">
        <f t="shared" si="24"/>
        <v>0</v>
      </c>
      <c r="Y142" s="75">
        <f t="shared" si="25"/>
        <v>0</v>
      </c>
      <c r="Z142" s="82">
        <f t="shared" si="26"/>
        <v>1101.1206</v>
      </c>
      <c r="AA142" s="75">
        <f t="shared" si="27"/>
        <v>0</v>
      </c>
      <c r="AB142" s="75">
        <f t="shared" si="28"/>
        <v>0</v>
      </c>
      <c r="AC142" s="82">
        <f t="shared" si="29"/>
        <v>0</v>
      </c>
      <c r="AD142" s="56"/>
    </row>
    <row r="143" spans="1:30" x14ac:dyDescent="0.35">
      <c r="A143" s="70" t="str">
        <f>'Activity rawdata'!A142</f>
        <v>BH6112-1-222</v>
      </c>
      <c r="B143" s="71" t="str">
        <f>'Activity rawdata'!B142</f>
        <v>LB</v>
      </c>
      <c r="C143" s="71" t="str">
        <f>IF('Activity rawdata'!C142="PY","Planted",IF('Activity rawdata'!C142="NY","Nat/Convert",IF('Activity rawdata'!C142="NN","Nat/Nonconvert",IF('Activity rawdata'!C142="OY","Planted"))))</f>
        <v>Planted</v>
      </c>
      <c r="D143" s="70" t="str">
        <f>'Activity rawdata'!D142</f>
        <v>STP1</v>
      </c>
      <c r="E143" s="72" t="str">
        <f>'Activity rawdata'!E142</f>
        <v>80</v>
      </c>
      <c r="F143" s="73" t="str">
        <f>'Activity rawdata'!L142</f>
        <v>NO</v>
      </c>
      <c r="G143" s="72" t="str">
        <f>'Activity rawdata'!R142</f>
        <v>2029</v>
      </c>
      <c r="H143" s="72" t="str">
        <f>IF('Activity rawdata'!P142="AHTHIN1","1st Thin",IF('Activity rawdata'!P142="AHCC","Clearcut",IF('Activity rawdata'!P142="AHTHSMZ","SMZ Thin",IF('Activity rawdata'!P142="AHTHIN2","2nd Thin",IF('Activity rawdata'!P142="AFERTE","Early Fert",IF('Activity rawdata'!P142="AFERTM","Mid Fert",IF('Activity rawdata'!P142="AFERTL","Late Fert",  IF('Activity rawdata'!P142="ASP","Site Prep", IF('Activity rawdata'!P142="APLT","Plant",  IF('Activity rawdata'!P142="ANREG","Natural Regeneration"))))))))))</f>
        <v>1st Thin</v>
      </c>
      <c r="I143" s="74">
        <f>'Activity rawdata'!O142</f>
        <v>10.95</v>
      </c>
      <c r="J143" s="75">
        <f>'Activity rawdata'!N142</f>
        <v>14</v>
      </c>
      <c r="K143" s="75">
        <f>'Activity rawdata'!AC142</f>
        <v>109.47</v>
      </c>
      <c r="L143" s="75">
        <f>'Activity rawdata'!AD142</f>
        <v>445.12</v>
      </c>
      <c r="M143" s="76">
        <f>'Activity rawdata'!AE142</f>
        <v>6.7149890184034389</v>
      </c>
      <c r="N143" s="83">
        <f>'Activity rawdata'!T142+'Activity rawdata'!U142</f>
        <v>19.21</v>
      </c>
      <c r="O143" s="80">
        <f>'Activity rawdata'!V142</f>
        <v>1.84</v>
      </c>
      <c r="P143" s="80">
        <f>'Activity rawdata'!W142</f>
        <v>0</v>
      </c>
      <c r="Q143" s="80">
        <f>'Activity rawdata'!X142</f>
        <v>0</v>
      </c>
      <c r="R143" s="84">
        <f t="shared" si="20"/>
        <v>21.05</v>
      </c>
      <c r="S143" s="80">
        <f>'Activity rawdata'!Z142</f>
        <v>0</v>
      </c>
      <c r="T143" s="80">
        <f>'Activity rawdata'!AA142</f>
        <v>0</v>
      </c>
      <c r="U143" s="80">
        <f t="shared" si="21"/>
        <v>0</v>
      </c>
      <c r="V143" s="81">
        <f t="shared" si="22"/>
        <v>210.34950000000001</v>
      </c>
      <c r="W143" s="75">
        <f t="shared" si="23"/>
        <v>20.148</v>
      </c>
      <c r="X143" s="75">
        <f t="shared" si="24"/>
        <v>0</v>
      </c>
      <c r="Y143" s="75">
        <f t="shared" si="25"/>
        <v>0</v>
      </c>
      <c r="Z143" s="82">
        <f t="shared" si="26"/>
        <v>230.4975</v>
      </c>
      <c r="AA143" s="75">
        <f t="shared" si="27"/>
        <v>0</v>
      </c>
      <c r="AB143" s="75">
        <f t="shared" si="28"/>
        <v>0</v>
      </c>
      <c r="AC143" s="82">
        <f t="shared" si="29"/>
        <v>0</v>
      </c>
      <c r="AD143" s="56"/>
    </row>
    <row r="144" spans="1:30" x14ac:dyDescent="0.35">
      <c r="A144" s="70" t="str">
        <f>'Activity rawdata'!A143</f>
        <v>BH5135-1-135</v>
      </c>
      <c r="B144" s="71" t="str">
        <f>'Activity rawdata'!B143</f>
        <v>LB</v>
      </c>
      <c r="C144" s="71" t="str">
        <f>IF('Activity rawdata'!C143="PY","Planted",IF('Activity rawdata'!C143="NY","Nat/Convert",IF('Activity rawdata'!C143="NN","Nat/Nonconvert",IF('Activity rawdata'!C143="OY","Planted"))))</f>
        <v>Planted</v>
      </c>
      <c r="D144" s="70" t="str">
        <f>'Activity rawdata'!D143</f>
        <v>STP1</v>
      </c>
      <c r="E144" s="72" t="str">
        <f>'Activity rawdata'!E143</f>
        <v>80</v>
      </c>
      <c r="F144" s="73" t="str">
        <f>'Activity rawdata'!L143</f>
        <v>NO</v>
      </c>
      <c r="G144" s="72" t="str">
        <f>'Activity rawdata'!R143</f>
        <v>2029</v>
      </c>
      <c r="H144" s="72" t="str">
        <f>IF('Activity rawdata'!P143="AHTHIN1","1st Thin",IF('Activity rawdata'!P143="AHCC","Clearcut",IF('Activity rawdata'!P143="AHTHSMZ","SMZ Thin",IF('Activity rawdata'!P143="AHTHIN2","2nd Thin",IF('Activity rawdata'!P143="AFERTE","Early Fert",IF('Activity rawdata'!P143="AFERTM","Mid Fert",IF('Activity rawdata'!P143="AFERTL","Late Fert",  IF('Activity rawdata'!P143="ASP","Site Prep", IF('Activity rawdata'!P143="APLT","Plant",  IF('Activity rawdata'!P143="ANREG","Natural Regeneration"))))))))))</f>
        <v>1st Thin</v>
      </c>
      <c r="I144" s="74">
        <f>'Activity rawdata'!O143</f>
        <v>17.57</v>
      </c>
      <c r="J144" s="75">
        <f>'Activity rawdata'!N143</f>
        <v>14</v>
      </c>
      <c r="K144" s="75">
        <f>'Activity rawdata'!AC143</f>
        <v>133.54</v>
      </c>
      <c r="L144" s="75">
        <f>'Activity rawdata'!AD143</f>
        <v>465.58</v>
      </c>
      <c r="M144" s="76">
        <f>'Activity rawdata'!AE143</f>
        <v>7.251783499401351</v>
      </c>
      <c r="N144" s="83">
        <f>'Activity rawdata'!T143+'Activity rawdata'!U143</f>
        <v>27.85</v>
      </c>
      <c r="O144" s="80">
        <f>'Activity rawdata'!V143</f>
        <v>7.18</v>
      </c>
      <c r="P144" s="80">
        <f>'Activity rawdata'!W143</f>
        <v>0</v>
      </c>
      <c r="Q144" s="80">
        <f>'Activity rawdata'!X143</f>
        <v>0</v>
      </c>
      <c r="R144" s="84">
        <f t="shared" si="20"/>
        <v>35.03</v>
      </c>
      <c r="S144" s="80">
        <f>'Activity rawdata'!Z143</f>
        <v>0</v>
      </c>
      <c r="T144" s="80">
        <f>'Activity rawdata'!AA143</f>
        <v>0</v>
      </c>
      <c r="U144" s="80">
        <f t="shared" si="21"/>
        <v>0</v>
      </c>
      <c r="V144" s="81">
        <f t="shared" si="22"/>
        <v>489.32450000000006</v>
      </c>
      <c r="W144" s="75">
        <f t="shared" si="23"/>
        <v>126.15259999999999</v>
      </c>
      <c r="X144" s="75">
        <f t="shared" si="24"/>
        <v>0</v>
      </c>
      <c r="Y144" s="75">
        <f t="shared" si="25"/>
        <v>0</v>
      </c>
      <c r="Z144" s="82">
        <f t="shared" si="26"/>
        <v>615.47710000000006</v>
      </c>
      <c r="AA144" s="75">
        <f t="shared" si="27"/>
        <v>0</v>
      </c>
      <c r="AB144" s="75">
        <f t="shared" si="28"/>
        <v>0</v>
      </c>
      <c r="AC144" s="82">
        <f t="shared" si="29"/>
        <v>0</v>
      </c>
      <c r="AD144" s="56"/>
    </row>
    <row r="145" spans="1:30" x14ac:dyDescent="0.35">
      <c r="A145" s="70" t="str">
        <f>'Activity rawdata'!A144</f>
        <v>BH5135-1-131</v>
      </c>
      <c r="B145" s="71" t="str">
        <f>'Activity rawdata'!B144</f>
        <v>LB</v>
      </c>
      <c r="C145" s="71" t="str">
        <f>IF('Activity rawdata'!C144="PY","Planted",IF('Activity rawdata'!C144="NY","Nat/Convert",IF('Activity rawdata'!C144="NN","Nat/Nonconvert",IF('Activity rawdata'!C144="OY","Planted"))))</f>
        <v>Planted</v>
      </c>
      <c r="D145" s="70" t="str">
        <f>'Activity rawdata'!D144</f>
        <v>STP1</v>
      </c>
      <c r="E145" s="72" t="str">
        <f>'Activity rawdata'!E144</f>
        <v>79</v>
      </c>
      <c r="F145" s="73" t="str">
        <f>'Activity rawdata'!L144</f>
        <v>NO</v>
      </c>
      <c r="G145" s="72" t="str">
        <f>'Activity rawdata'!R144</f>
        <v>2029</v>
      </c>
      <c r="H145" s="72" t="str">
        <f>IF('Activity rawdata'!P144="AHTHIN1","1st Thin",IF('Activity rawdata'!P144="AHCC","Clearcut",IF('Activity rawdata'!P144="AHTHSMZ","SMZ Thin",IF('Activity rawdata'!P144="AHTHIN2","2nd Thin",IF('Activity rawdata'!P144="AFERTE","Early Fert",IF('Activity rawdata'!P144="AFERTM","Mid Fert",IF('Activity rawdata'!P144="AFERTL","Late Fert",  IF('Activity rawdata'!P144="ASP","Site Prep", IF('Activity rawdata'!P144="APLT","Plant",  IF('Activity rawdata'!P144="ANREG","Natural Regeneration"))))))))))</f>
        <v>1st Thin</v>
      </c>
      <c r="I145" s="74">
        <f>'Activity rawdata'!O144</f>
        <v>5.8</v>
      </c>
      <c r="J145" s="75">
        <f>'Activity rawdata'!N144</f>
        <v>14</v>
      </c>
      <c r="K145" s="75">
        <f>'Activity rawdata'!AC144</f>
        <v>121.37</v>
      </c>
      <c r="L145" s="75">
        <f>'Activity rawdata'!AD144</f>
        <v>452.8</v>
      </c>
      <c r="M145" s="76">
        <f>'Activity rawdata'!AE144</f>
        <v>7.0103349490851645</v>
      </c>
      <c r="N145" s="83">
        <f>'Activity rawdata'!T144+'Activity rawdata'!U144</f>
        <v>25.4</v>
      </c>
      <c r="O145" s="80">
        <f>'Activity rawdata'!V144</f>
        <v>4.2699999999999996</v>
      </c>
      <c r="P145" s="80">
        <f>'Activity rawdata'!W144</f>
        <v>0</v>
      </c>
      <c r="Q145" s="80">
        <f>'Activity rawdata'!X144</f>
        <v>0</v>
      </c>
      <c r="R145" s="84">
        <f t="shared" ref="R145:R208" si="30">SUM(N145:Q145)</f>
        <v>29.669999999999998</v>
      </c>
      <c r="S145" s="80">
        <f>'Activity rawdata'!Z144</f>
        <v>0</v>
      </c>
      <c r="T145" s="80">
        <f>'Activity rawdata'!AA144</f>
        <v>0</v>
      </c>
      <c r="U145" s="80">
        <f t="shared" ref="U145:U208" si="31">S145+T145</f>
        <v>0</v>
      </c>
      <c r="V145" s="81">
        <f t="shared" ref="V145:V208" si="32">N145*$I145</f>
        <v>147.32</v>
      </c>
      <c r="W145" s="75">
        <f t="shared" ref="W145:W208" si="33">O145*$I145</f>
        <v>24.765999999999998</v>
      </c>
      <c r="X145" s="75">
        <f t="shared" ref="X145:X208" si="34">P145*$I145</f>
        <v>0</v>
      </c>
      <c r="Y145" s="75">
        <f t="shared" ref="Y145:Y208" si="35">Q145*$I145</f>
        <v>0</v>
      </c>
      <c r="Z145" s="82">
        <f t="shared" ref="Z145:Z208" si="36">SUM(V145:Y145)</f>
        <v>172.08599999999998</v>
      </c>
      <c r="AA145" s="75">
        <f t="shared" ref="AA145:AA208" si="37">S145*$I145</f>
        <v>0</v>
      </c>
      <c r="AB145" s="75">
        <f t="shared" ref="AB145:AB208" si="38">T145*$I145</f>
        <v>0</v>
      </c>
      <c r="AC145" s="82">
        <f t="shared" ref="AC145:AC208" si="39">AA145+AB145</f>
        <v>0</v>
      </c>
      <c r="AD145" s="56"/>
    </row>
    <row r="146" spans="1:30" x14ac:dyDescent="0.35">
      <c r="A146" s="70" t="str">
        <f>'Activity rawdata'!A145</f>
        <v>BH5132-1-125</v>
      </c>
      <c r="B146" s="71" t="str">
        <f>'Activity rawdata'!B145</f>
        <v>LB</v>
      </c>
      <c r="C146" s="71" t="str">
        <f>IF('Activity rawdata'!C145="PY","Planted",IF('Activity rawdata'!C145="NY","Nat/Convert",IF('Activity rawdata'!C145="NN","Nat/Nonconvert",IF('Activity rawdata'!C145="OY","Planted"))))</f>
        <v>Planted</v>
      </c>
      <c r="D146" s="70" t="str">
        <f>'Activity rawdata'!D145</f>
        <v>STP1</v>
      </c>
      <c r="E146" s="72" t="str">
        <f>'Activity rawdata'!E145</f>
        <v>84</v>
      </c>
      <c r="F146" s="73" t="str">
        <f>'Activity rawdata'!L145</f>
        <v>NO</v>
      </c>
      <c r="G146" s="72" t="str">
        <f>'Activity rawdata'!R145</f>
        <v>2029</v>
      </c>
      <c r="H146" s="72" t="str">
        <f>IF('Activity rawdata'!P145="AHTHIN1","1st Thin",IF('Activity rawdata'!P145="AHCC","Clearcut",IF('Activity rawdata'!P145="AHTHSMZ","SMZ Thin",IF('Activity rawdata'!P145="AHTHIN2","2nd Thin",IF('Activity rawdata'!P145="AFERTE","Early Fert",IF('Activity rawdata'!P145="AFERTM","Mid Fert",IF('Activity rawdata'!P145="AFERTL","Late Fert",  IF('Activity rawdata'!P145="ASP","Site Prep", IF('Activity rawdata'!P145="APLT","Plant",  IF('Activity rawdata'!P145="ANREG","Natural Regeneration"))))))))))</f>
        <v>1st Thin</v>
      </c>
      <c r="I146" s="74">
        <f>'Activity rawdata'!O145</f>
        <v>2.1800000000000002</v>
      </c>
      <c r="J146" s="75">
        <f>'Activity rawdata'!N145</f>
        <v>14</v>
      </c>
      <c r="K146" s="75">
        <f>'Activity rawdata'!AC145</f>
        <v>127.5</v>
      </c>
      <c r="L146" s="75">
        <f>'Activity rawdata'!AD145</f>
        <v>400.62</v>
      </c>
      <c r="M146" s="76">
        <f>'Activity rawdata'!AE145</f>
        <v>7.6387989715992282</v>
      </c>
      <c r="N146" s="83">
        <f>'Activity rawdata'!T145+'Activity rawdata'!U145</f>
        <v>23.35</v>
      </c>
      <c r="O146" s="80">
        <f>'Activity rawdata'!V145</f>
        <v>8.23</v>
      </c>
      <c r="P146" s="80">
        <f>'Activity rawdata'!W145</f>
        <v>0</v>
      </c>
      <c r="Q146" s="80">
        <f>'Activity rawdata'!X145</f>
        <v>0</v>
      </c>
      <c r="R146" s="84">
        <f t="shared" si="30"/>
        <v>31.580000000000002</v>
      </c>
      <c r="S146" s="80">
        <f>'Activity rawdata'!Z145</f>
        <v>0</v>
      </c>
      <c r="T146" s="80">
        <f>'Activity rawdata'!AA145</f>
        <v>0</v>
      </c>
      <c r="U146" s="80">
        <f t="shared" si="31"/>
        <v>0</v>
      </c>
      <c r="V146" s="81">
        <f t="shared" si="32"/>
        <v>50.903000000000006</v>
      </c>
      <c r="W146" s="75">
        <f t="shared" si="33"/>
        <v>17.941400000000002</v>
      </c>
      <c r="X146" s="75">
        <f t="shared" si="34"/>
        <v>0</v>
      </c>
      <c r="Y146" s="75">
        <f t="shared" si="35"/>
        <v>0</v>
      </c>
      <c r="Z146" s="82">
        <f t="shared" si="36"/>
        <v>68.844400000000007</v>
      </c>
      <c r="AA146" s="75">
        <f t="shared" si="37"/>
        <v>0</v>
      </c>
      <c r="AB146" s="75">
        <f t="shared" si="38"/>
        <v>0</v>
      </c>
      <c r="AC146" s="82">
        <f t="shared" si="39"/>
        <v>0</v>
      </c>
      <c r="AD146" s="56"/>
    </row>
    <row r="147" spans="1:30" x14ac:dyDescent="0.35">
      <c r="A147" s="70" t="str">
        <f>'Activity rawdata'!A146</f>
        <v>BH5132-1-124</v>
      </c>
      <c r="B147" s="71" t="str">
        <f>'Activity rawdata'!B146</f>
        <v>LB</v>
      </c>
      <c r="C147" s="71" t="str">
        <f>IF('Activity rawdata'!C146="PY","Planted",IF('Activity rawdata'!C146="NY","Nat/Convert",IF('Activity rawdata'!C146="NN","Nat/Nonconvert",IF('Activity rawdata'!C146="OY","Planted"))))</f>
        <v>Planted</v>
      </c>
      <c r="D147" s="70" t="str">
        <f>'Activity rawdata'!D146</f>
        <v>STP1</v>
      </c>
      <c r="E147" s="72" t="str">
        <f>'Activity rawdata'!E146</f>
        <v>75</v>
      </c>
      <c r="F147" s="73" t="str">
        <f>'Activity rawdata'!L146</f>
        <v>NO</v>
      </c>
      <c r="G147" s="72" t="str">
        <f>'Activity rawdata'!R146</f>
        <v>2029</v>
      </c>
      <c r="H147" s="72" t="str">
        <f>IF('Activity rawdata'!P146="AHTHIN1","1st Thin",IF('Activity rawdata'!P146="AHCC","Clearcut",IF('Activity rawdata'!P146="AHTHSMZ","SMZ Thin",IF('Activity rawdata'!P146="AHTHIN2","2nd Thin",IF('Activity rawdata'!P146="AFERTE","Early Fert",IF('Activity rawdata'!P146="AFERTM","Mid Fert",IF('Activity rawdata'!P146="AFERTL","Late Fert",  IF('Activity rawdata'!P146="ASP","Site Prep", IF('Activity rawdata'!P146="APLT","Plant",  IF('Activity rawdata'!P146="ANREG","Natural Regeneration"))))))))))</f>
        <v>1st Thin</v>
      </c>
      <c r="I147" s="74">
        <f>'Activity rawdata'!O146</f>
        <v>1.29</v>
      </c>
      <c r="J147" s="75">
        <f>'Activity rawdata'!N146</f>
        <v>14</v>
      </c>
      <c r="K147" s="75">
        <f>'Activity rawdata'!AC146</f>
        <v>123.81</v>
      </c>
      <c r="L147" s="75">
        <f>'Activity rawdata'!AD146</f>
        <v>428.85</v>
      </c>
      <c r="M147" s="76">
        <f>'Activity rawdata'!AE146</f>
        <v>7.2754767379362599</v>
      </c>
      <c r="N147" s="83">
        <f>'Activity rawdata'!T146+'Activity rawdata'!U146</f>
        <v>30.39</v>
      </c>
      <c r="O147" s="80">
        <f>'Activity rawdata'!V146</f>
        <v>5.23</v>
      </c>
      <c r="P147" s="80">
        <f>'Activity rawdata'!W146</f>
        <v>0</v>
      </c>
      <c r="Q147" s="80">
        <f>'Activity rawdata'!X146</f>
        <v>0</v>
      </c>
      <c r="R147" s="84">
        <f t="shared" si="30"/>
        <v>35.620000000000005</v>
      </c>
      <c r="S147" s="80">
        <f>'Activity rawdata'!Z146</f>
        <v>0</v>
      </c>
      <c r="T147" s="80">
        <f>'Activity rawdata'!AA146</f>
        <v>0</v>
      </c>
      <c r="U147" s="80">
        <f t="shared" si="31"/>
        <v>0</v>
      </c>
      <c r="V147" s="81">
        <f t="shared" si="32"/>
        <v>39.203099999999999</v>
      </c>
      <c r="W147" s="75">
        <f t="shared" si="33"/>
        <v>6.7467000000000006</v>
      </c>
      <c r="X147" s="75">
        <f t="shared" si="34"/>
        <v>0</v>
      </c>
      <c r="Y147" s="75">
        <f t="shared" si="35"/>
        <v>0</v>
      </c>
      <c r="Z147" s="82">
        <f t="shared" si="36"/>
        <v>45.949799999999996</v>
      </c>
      <c r="AA147" s="75">
        <f t="shared" si="37"/>
        <v>0</v>
      </c>
      <c r="AB147" s="75">
        <f t="shared" si="38"/>
        <v>0</v>
      </c>
      <c r="AC147" s="82">
        <f t="shared" si="39"/>
        <v>0</v>
      </c>
      <c r="AD147" s="56"/>
    </row>
    <row r="148" spans="1:30" x14ac:dyDescent="0.35">
      <c r="A148" s="70" t="str">
        <f>'Activity rawdata'!A147</f>
        <v>BH5132-1-123</v>
      </c>
      <c r="B148" s="71" t="str">
        <f>'Activity rawdata'!B147</f>
        <v>LB</v>
      </c>
      <c r="C148" s="71" t="str">
        <f>IF('Activity rawdata'!C147="PY","Planted",IF('Activity rawdata'!C147="NY","Nat/Convert",IF('Activity rawdata'!C147="NN","Nat/Nonconvert",IF('Activity rawdata'!C147="OY","Planted"))))</f>
        <v>Planted</v>
      </c>
      <c r="D148" s="70" t="str">
        <f>'Activity rawdata'!D147</f>
        <v>STP1</v>
      </c>
      <c r="E148" s="72" t="str">
        <f>'Activity rawdata'!E147</f>
        <v>79</v>
      </c>
      <c r="F148" s="73" t="str">
        <f>'Activity rawdata'!L147</f>
        <v>NO</v>
      </c>
      <c r="G148" s="72" t="str">
        <f>'Activity rawdata'!R147</f>
        <v>2029</v>
      </c>
      <c r="H148" s="72" t="str">
        <f>IF('Activity rawdata'!P147="AHTHIN1","1st Thin",IF('Activity rawdata'!P147="AHCC","Clearcut",IF('Activity rawdata'!P147="AHTHSMZ","SMZ Thin",IF('Activity rawdata'!P147="AHTHIN2","2nd Thin",IF('Activity rawdata'!P147="AFERTE","Early Fert",IF('Activity rawdata'!P147="AFERTM","Mid Fert",IF('Activity rawdata'!P147="AFERTL","Late Fert",  IF('Activity rawdata'!P147="ASP","Site Prep", IF('Activity rawdata'!P147="APLT","Plant",  IF('Activity rawdata'!P147="ANREG","Natural Regeneration"))))))))))</f>
        <v>1st Thin</v>
      </c>
      <c r="I148" s="74">
        <f>'Activity rawdata'!O147</f>
        <v>125.43</v>
      </c>
      <c r="J148" s="75">
        <f>'Activity rawdata'!N147</f>
        <v>14</v>
      </c>
      <c r="K148" s="75">
        <f>'Activity rawdata'!AC147</f>
        <v>131.61000000000001</v>
      </c>
      <c r="L148" s="75">
        <f>'Activity rawdata'!AD147</f>
        <v>453.73</v>
      </c>
      <c r="M148" s="76">
        <f>'Activity rawdata'!AE147</f>
        <v>7.2925933798006799</v>
      </c>
      <c r="N148" s="83">
        <f>'Activity rawdata'!T147+'Activity rawdata'!U147</f>
        <v>26.54</v>
      </c>
      <c r="O148" s="80">
        <f>'Activity rawdata'!V147</f>
        <v>7.36</v>
      </c>
      <c r="P148" s="80">
        <f>'Activity rawdata'!W147</f>
        <v>0</v>
      </c>
      <c r="Q148" s="80">
        <f>'Activity rawdata'!X147</f>
        <v>0</v>
      </c>
      <c r="R148" s="84">
        <f t="shared" si="30"/>
        <v>33.9</v>
      </c>
      <c r="S148" s="80">
        <f>'Activity rawdata'!Z147</f>
        <v>0</v>
      </c>
      <c r="T148" s="80">
        <f>'Activity rawdata'!AA147</f>
        <v>0</v>
      </c>
      <c r="U148" s="80">
        <f t="shared" si="31"/>
        <v>0</v>
      </c>
      <c r="V148" s="81">
        <f t="shared" si="32"/>
        <v>3328.9122000000002</v>
      </c>
      <c r="W148" s="75">
        <f t="shared" si="33"/>
        <v>923.16480000000013</v>
      </c>
      <c r="X148" s="75">
        <f t="shared" si="34"/>
        <v>0</v>
      </c>
      <c r="Y148" s="75">
        <f t="shared" si="35"/>
        <v>0</v>
      </c>
      <c r="Z148" s="82">
        <f t="shared" si="36"/>
        <v>4252.0770000000002</v>
      </c>
      <c r="AA148" s="75">
        <f t="shared" si="37"/>
        <v>0</v>
      </c>
      <c r="AB148" s="75">
        <f t="shared" si="38"/>
        <v>0</v>
      </c>
      <c r="AC148" s="82">
        <f t="shared" si="39"/>
        <v>0</v>
      </c>
      <c r="AD148" s="56"/>
    </row>
    <row r="149" spans="1:30" x14ac:dyDescent="0.35">
      <c r="A149" s="70" t="str">
        <f>'Activity rawdata'!A148</f>
        <v>BH5132-1-121</v>
      </c>
      <c r="B149" s="71" t="str">
        <f>'Activity rawdata'!B148</f>
        <v>LB</v>
      </c>
      <c r="C149" s="71" t="str">
        <f>IF('Activity rawdata'!C148="PY","Planted",IF('Activity rawdata'!C148="NY","Nat/Convert",IF('Activity rawdata'!C148="NN","Nat/Nonconvert",IF('Activity rawdata'!C148="OY","Planted"))))</f>
        <v>Planted</v>
      </c>
      <c r="D149" s="70" t="str">
        <f>'Activity rawdata'!D148</f>
        <v>STP1</v>
      </c>
      <c r="E149" s="72" t="str">
        <f>'Activity rawdata'!E148</f>
        <v>80</v>
      </c>
      <c r="F149" s="73" t="str">
        <f>'Activity rawdata'!L148</f>
        <v>NO</v>
      </c>
      <c r="G149" s="72" t="str">
        <f>'Activity rawdata'!R148</f>
        <v>2029</v>
      </c>
      <c r="H149" s="72" t="str">
        <f>IF('Activity rawdata'!P148="AHTHIN1","1st Thin",IF('Activity rawdata'!P148="AHCC","Clearcut",IF('Activity rawdata'!P148="AHTHSMZ","SMZ Thin",IF('Activity rawdata'!P148="AHTHIN2","2nd Thin",IF('Activity rawdata'!P148="AFERTE","Early Fert",IF('Activity rawdata'!P148="AFERTM","Mid Fert",IF('Activity rawdata'!P148="AFERTL","Late Fert",  IF('Activity rawdata'!P148="ASP","Site Prep", IF('Activity rawdata'!P148="APLT","Plant",  IF('Activity rawdata'!P148="ANREG","Natural Regeneration"))))))))))</f>
        <v>1st Thin</v>
      </c>
      <c r="I149" s="74">
        <f>'Activity rawdata'!O148</f>
        <v>22.74</v>
      </c>
      <c r="J149" s="75">
        <f>'Activity rawdata'!N148</f>
        <v>14</v>
      </c>
      <c r="K149" s="75">
        <f>'Activity rawdata'!AC148</f>
        <v>110.86</v>
      </c>
      <c r="L149" s="75">
        <f>'Activity rawdata'!AD148</f>
        <v>397.56</v>
      </c>
      <c r="M149" s="76">
        <f>'Activity rawdata'!AE148</f>
        <v>7.1502692857984327</v>
      </c>
      <c r="N149" s="83">
        <f>'Activity rawdata'!T148+'Activity rawdata'!U148</f>
        <v>17.78</v>
      </c>
      <c r="O149" s="80">
        <f>'Activity rawdata'!V148</f>
        <v>2.7</v>
      </c>
      <c r="P149" s="80">
        <f>'Activity rawdata'!W148</f>
        <v>0</v>
      </c>
      <c r="Q149" s="80">
        <f>'Activity rawdata'!X148</f>
        <v>0</v>
      </c>
      <c r="R149" s="84">
        <f t="shared" si="30"/>
        <v>20.48</v>
      </c>
      <c r="S149" s="80">
        <f>'Activity rawdata'!Z148</f>
        <v>0</v>
      </c>
      <c r="T149" s="80">
        <f>'Activity rawdata'!AA148</f>
        <v>0</v>
      </c>
      <c r="U149" s="80">
        <f t="shared" si="31"/>
        <v>0</v>
      </c>
      <c r="V149" s="81">
        <f t="shared" si="32"/>
        <v>404.31720000000001</v>
      </c>
      <c r="W149" s="75">
        <f t="shared" si="33"/>
        <v>61.398000000000003</v>
      </c>
      <c r="X149" s="75">
        <f t="shared" si="34"/>
        <v>0</v>
      </c>
      <c r="Y149" s="75">
        <f t="shared" si="35"/>
        <v>0</v>
      </c>
      <c r="Z149" s="82">
        <f t="shared" si="36"/>
        <v>465.71520000000004</v>
      </c>
      <c r="AA149" s="75">
        <f t="shared" si="37"/>
        <v>0</v>
      </c>
      <c r="AB149" s="75">
        <f t="shared" si="38"/>
        <v>0</v>
      </c>
      <c r="AC149" s="82">
        <f t="shared" si="39"/>
        <v>0</v>
      </c>
      <c r="AD149" s="56"/>
    </row>
    <row r="150" spans="1:30" x14ac:dyDescent="0.35">
      <c r="A150" s="70" t="str">
        <f>'Activity rawdata'!A149</f>
        <v>BH5132-1-116</v>
      </c>
      <c r="B150" s="71" t="str">
        <f>'Activity rawdata'!B149</f>
        <v>LB</v>
      </c>
      <c r="C150" s="71" t="str">
        <f>IF('Activity rawdata'!C149="PY","Planted",IF('Activity rawdata'!C149="NY","Nat/Convert",IF('Activity rawdata'!C149="NN","Nat/Nonconvert",IF('Activity rawdata'!C149="OY","Planted"))))</f>
        <v>Planted</v>
      </c>
      <c r="D150" s="70" t="str">
        <f>'Activity rawdata'!D149</f>
        <v>STP1</v>
      </c>
      <c r="E150" s="72" t="str">
        <f>'Activity rawdata'!E149</f>
        <v>82</v>
      </c>
      <c r="F150" s="73" t="str">
        <f>'Activity rawdata'!L149</f>
        <v>NO</v>
      </c>
      <c r="G150" s="72" t="str">
        <f>'Activity rawdata'!R149</f>
        <v>2029</v>
      </c>
      <c r="H150" s="72" t="str">
        <f>IF('Activity rawdata'!P149="AHTHIN1","1st Thin",IF('Activity rawdata'!P149="AHCC","Clearcut",IF('Activity rawdata'!P149="AHTHSMZ","SMZ Thin",IF('Activity rawdata'!P149="AHTHIN2","2nd Thin",IF('Activity rawdata'!P149="AFERTE","Early Fert",IF('Activity rawdata'!P149="AFERTM","Mid Fert",IF('Activity rawdata'!P149="AFERTL","Late Fert",  IF('Activity rawdata'!P149="ASP","Site Prep", IF('Activity rawdata'!P149="APLT","Plant",  IF('Activity rawdata'!P149="ANREG","Natural Regeneration"))))))))))</f>
        <v>1st Thin</v>
      </c>
      <c r="I150" s="74">
        <f>'Activity rawdata'!O149</f>
        <v>12.98</v>
      </c>
      <c r="J150" s="75">
        <f>'Activity rawdata'!N149</f>
        <v>14</v>
      </c>
      <c r="K150" s="75">
        <f>'Activity rawdata'!AC149</f>
        <v>111.42</v>
      </c>
      <c r="L150" s="75">
        <f>'Activity rawdata'!AD149</f>
        <v>400.08</v>
      </c>
      <c r="M150" s="76">
        <f>'Activity rawdata'!AE149</f>
        <v>7.1456947189679445</v>
      </c>
      <c r="N150" s="83">
        <f>'Activity rawdata'!T149+'Activity rawdata'!U149</f>
        <v>18.46</v>
      </c>
      <c r="O150" s="80">
        <f>'Activity rawdata'!V149</f>
        <v>3.01</v>
      </c>
      <c r="P150" s="80">
        <f>'Activity rawdata'!W149</f>
        <v>0</v>
      </c>
      <c r="Q150" s="80">
        <f>'Activity rawdata'!X149</f>
        <v>0</v>
      </c>
      <c r="R150" s="84">
        <f t="shared" si="30"/>
        <v>21.47</v>
      </c>
      <c r="S150" s="80">
        <f>'Activity rawdata'!Z149</f>
        <v>0</v>
      </c>
      <c r="T150" s="80">
        <f>'Activity rawdata'!AA149</f>
        <v>0</v>
      </c>
      <c r="U150" s="80">
        <f t="shared" si="31"/>
        <v>0</v>
      </c>
      <c r="V150" s="81">
        <f t="shared" si="32"/>
        <v>239.61080000000001</v>
      </c>
      <c r="W150" s="75">
        <f t="shared" si="33"/>
        <v>39.069800000000001</v>
      </c>
      <c r="X150" s="75">
        <f t="shared" si="34"/>
        <v>0</v>
      </c>
      <c r="Y150" s="75">
        <f t="shared" si="35"/>
        <v>0</v>
      </c>
      <c r="Z150" s="82">
        <f t="shared" si="36"/>
        <v>278.68060000000003</v>
      </c>
      <c r="AA150" s="75">
        <f t="shared" si="37"/>
        <v>0</v>
      </c>
      <c r="AB150" s="75">
        <f t="shared" si="38"/>
        <v>0</v>
      </c>
      <c r="AC150" s="82">
        <f t="shared" si="39"/>
        <v>0</v>
      </c>
      <c r="AD150" s="56"/>
    </row>
    <row r="151" spans="1:30" x14ac:dyDescent="0.35">
      <c r="A151" s="70" t="str">
        <f>'Activity rawdata'!A150</f>
        <v>BH1435-1-24</v>
      </c>
      <c r="B151" s="71" t="str">
        <f>'Activity rawdata'!B150</f>
        <v>LB</v>
      </c>
      <c r="C151" s="71" t="str">
        <f>IF('Activity rawdata'!C150="PY","Planted",IF('Activity rawdata'!C150="NY","Nat/Convert",IF('Activity rawdata'!C150="NN","Nat/Nonconvert",IF('Activity rawdata'!C150="OY","Planted"))))</f>
        <v>Planted</v>
      </c>
      <c r="D151" s="70" t="str">
        <f>'Activity rawdata'!D150</f>
        <v>STP1</v>
      </c>
      <c r="E151" s="72" t="str">
        <f>'Activity rawdata'!E150</f>
        <v>81</v>
      </c>
      <c r="F151" s="73" t="str">
        <f>'Activity rawdata'!L150</f>
        <v>NO</v>
      </c>
      <c r="G151" s="72" t="str">
        <f>'Activity rawdata'!R150</f>
        <v>2029</v>
      </c>
      <c r="H151" s="72" t="str">
        <f>IF('Activity rawdata'!P150="AHTHIN1","1st Thin",IF('Activity rawdata'!P150="AHCC","Clearcut",IF('Activity rawdata'!P150="AHTHSMZ","SMZ Thin",IF('Activity rawdata'!P150="AHTHIN2","2nd Thin",IF('Activity rawdata'!P150="AFERTE","Early Fert",IF('Activity rawdata'!P150="AFERTM","Mid Fert",IF('Activity rawdata'!P150="AFERTL","Late Fert",  IF('Activity rawdata'!P150="ASP","Site Prep", IF('Activity rawdata'!P150="APLT","Plant",  IF('Activity rawdata'!P150="ANREG","Natural Regeneration"))))))))))</f>
        <v>1st Thin</v>
      </c>
      <c r="I151" s="74">
        <f>'Activity rawdata'!O150</f>
        <v>86.12</v>
      </c>
      <c r="J151" s="75">
        <f>'Activity rawdata'!N150</f>
        <v>14</v>
      </c>
      <c r="K151" s="75">
        <f>'Activity rawdata'!AC150</f>
        <v>119.66</v>
      </c>
      <c r="L151" s="75">
        <f>'Activity rawdata'!AD150</f>
        <v>448.97</v>
      </c>
      <c r="M151" s="76">
        <f>'Activity rawdata'!AE150</f>
        <v>6.9904018103984367</v>
      </c>
      <c r="N151" s="83">
        <f>'Activity rawdata'!T150+'Activity rawdata'!U150</f>
        <v>23.4</v>
      </c>
      <c r="O151" s="80">
        <f>'Activity rawdata'!V150</f>
        <v>2.68</v>
      </c>
      <c r="P151" s="80">
        <f>'Activity rawdata'!W150</f>
        <v>0</v>
      </c>
      <c r="Q151" s="80">
        <f>'Activity rawdata'!X150</f>
        <v>0</v>
      </c>
      <c r="R151" s="84">
        <f t="shared" si="30"/>
        <v>26.08</v>
      </c>
      <c r="S151" s="80">
        <f>'Activity rawdata'!Z150</f>
        <v>0</v>
      </c>
      <c r="T151" s="80">
        <f>'Activity rawdata'!AA150</f>
        <v>0</v>
      </c>
      <c r="U151" s="80">
        <f t="shared" si="31"/>
        <v>0</v>
      </c>
      <c r="V151" s="81">
        <f t="shared" si="32"/>
        <v>2015.2080000000001</v>
      </c>
      <c r="W151" s="75">
        <f t="shared" si="33"/>
        <v>230.80160000000004</v>
      </c>
      <c r="X151" s="75">
        <f t="shared" si="34"/>
        <v>0</v>
      </c>
      <c r="Y151" s="75">
        <f t="shared" si="35"/>
        <v>0</v>
      </c>
      <c r="Z151" s="82">
        <f t="shared" si="36"/>
        <v>2246.0096000000003</v>
      </c>
      <c r="AA151" s="75">
        <f t="shared" si="37"/>
        <v>0</v>
      </c>
      <c r="AB151" s="75">
        <f t="shared" si="38"/>
        <v>0</v>
      </c>
      <c r="AC151" s="82">
        <f t="shared" si="39"/>
        <v>0</v>
      </c>
      <c r="AD151" s="56"/>
    </row>
    <row r="152" spans="1:30" x14ac:dyDescent="0.35">
      <c r="A152" s="70" t="str">
        <f>'Activity rawdata'!A151</f>
        <v>BH1431-1-28</v>
      </c>
      <c r="B152" s="71" t="str">
        <f>'Activity rawdata'!B151</f>
        <v>LB</v>
      </c>
      <c r="C152" s="71" t="str">
        <f>IF('Activity rawdata'!C151="PY","Planted",IF('Activity rawdata'!C151="NY","Nat/Convert",IF('Activity rawdata'!C151="NN","Nat/Nonconvert",IF('Activity rawdata'!C151="OY","Planted"))))</f>
        <v>Planted</v>
      </c>
      <c r="D152" s="70" t="str">
        <f>'Activity rawdata'!D151</f>
        <v>STP1</v>
      </c>
      <c r="E152" s="72" t="str">
        <f>'Activity rawdata'!E151</f>
        <v>80</v>
      </c>
      <c r="F152" s="73" t="str">
        <f>'Activity rawdata'!L151</f>
        <v>NO</v>
      </c>
      <c r="G152" s="72" t="str">
        <f>'Activity rawdata'!R151</f>
        <v>2029</v>
      </c>
      <c r="H152" s="72" t="str">
        <f>IF('Activity rawdata'!P151="AHTHIN1","1st Thin",IF('Activity rawdata'!P151="AHCC","Clearcut",IF('Activity rawdata'!P151="AHTHSMZ","SMZ Thin",IF('Activity rawdata'!P151="AHTHIN2","2nd Thin",IF('Activity rawdata'!P151="AFERTE","Early Fert",IF('Activity rawdata'!P151="AFERTM","Mid Fert",IF('Activity rawdata'!P151="AFERTL","Late Fert",  IF('Activity rawdata'!P151="ASP","Site Prep", IF('Activity rawdata'!P151="APLT","Plant",  IF('Activity rawdata'!P151="ANREG","Natural Regeneration"))))))))))</f>
        <v>1st Thin</v>
      </c>
      <c r="I152" s="74">
        <f>'Activity rawdata'!O151</f>
        <v>24.51</v>
      </c>
      <c r="J152" s="75">
        <f>'Activity rawdata'!N151</f>
        <v>14</v>
      </c>
      <c r="K152" s="75">
        <f>'Activity rawdata'!AC151</f>
        <v>116.03</v>
      </c>
      <c r="L152" s="75">
        <f>'Activity rawdata'!AD151</f>
        <v>464.3</v>
      </c>
      <c r="M152" s="76">
        <f>'Activity rawdata'!AE151</f>
        <v>6.7689624696578932</v>
      </c>
      <c r="N152" s="83">
        <f>'Activity rawdata'!T151+'Activity rawdata'!U151</f>
        <v>25.51</v>
      </c>
      <c r="O152" s="80">
        <f>'Activity rawdata'!V151</f>
        <v>2.2000000000000002</v>
      </c>
      <c r="P152" s="80">
        <f>'Activity rawdata'!W151</f>
        <v>0</v>
      </c>
      <c r="Q152" s="80">
        <f>'Activity rawdata'!X151</f>
        <v>0</v>
      </c>
      <c r="R152" s="84">
        <f t="shared" si="30"/>
        <v>27.71</v>
      </c>
      <c r="S152" s="80">
        <f>'Activity rawdata'!Z151</f>
        <v>0</v>
      </c>
      <c r="T152" s="80">
        <f>'Activity rawdata'!AA151</f>
        <v>0</v>
      </c>
      <c r="U152" s="80">
        <f t="shared" si="31"/>
        <v>0</v>
      </c>
      <c r="V152" s="81">
        <f t="shared" si="32"/>
        <v>625.25010000000009</v>
      </c>
      <c r="W152" s="75">
        <f t="shared" si="33"/>
        <v>53.922000000000011</v>
      </c>
      <c r="X152" s="75">
        <f t="shared" si="34"/>
        <v>0</v>
      </c>
      <c r="Y152" s="75">
        <f t="shared" si="35"/>
        <v>0</v>
      </c>
      <c r="Z152" s="82">
        <f t="shared" si="36"/>
        <v>679.17210000000011</v>
      </c>
      <c r="AA152" s="75">
        <f t="shared" si="37"/>
        <v>0</v>
      </c>
      <c r="AB152" s="75">
        <f t="shared" si="38"/>
        <v>0</v>
      </c>
      <c r="AC152" s="82">
        <f t="shared" si="39"/>
        <v>0</v>
      </c>
      <c r="AD152" s="56"/>
    </row>
    <row r="153" spans="1:30" x14ac:dyDescent="0.35">
      <c r="A153" s="70" t="str">
        <f>'Activity rawdata'!A152</f>
        <v>BH1431-1-26</v>
      </c>
      <c r="B153" s="71" t="str">
        <f>'Activity rawdata'!B152</f>
        <v>LB</v>
      </c>
      <c r="C153" s="71" t="str">
        <f>IF('Activity rawdata'!C152="PY","Planted",IF('Activity rawdata'!C152="NY","Nat/Convert",IF('Activity rawdata'!C152="NN","Nat/Nonconvert",IF('Activity rawdata'!C152="OY","Planted"))))</f>
        <v>Planted</v>
      </c>
      <c r="D153" s="70" t="str">
        <f>'Activity rawdata'!D152</f>
        <v>STP1</v>
      </c>
      <c r="E153" s="72" t="str">
        <f>'Activity rawdata'!E152</f>
        <v>82</v>
      </c>
      <c r="F153" s="73" t="str">
        <f>'Activity rawdata'!L152</f>
        <v>NO</v>
      </c>
      <c r="G153" s="72" t="str">
        <f>'Activity rawdata'!R152</f>
        <v>2029</v>
      </c>
      <c r="H153" s="72" t="str">
        <f>IF('Activity rawdata'!P152="AHTHIN1","1st Thin",IF('Activity rawdata'!P152="AHCC","Clearcut",IF('Activity rawdata'!P152="AHTHSMZ","SMZ Thin",IF('Activity rawdata'!P152="AHTHIN2","2nd Thin",IF('Activity rawdata'!P152="AFERTE","Early Fert",IF('Activity rawdata'!P152="AFERTM","Mid Fert",IF('Activity rawdata'!P152="AFERTL","Late Fert",  IF('Activity rawdata'!P152="ASP","Site Prep", IF('Activity rawdata'!P152="APLT","Plant",  IF('Activity rawdata'!P152="ANREG","Natural Regeneration"))))))))))</f>
        <v>1st Thin</v>
      </c>
      <c r="I153" s="74">
        <f>'Activity rawdata'!O152</f>
        <v>17.53</v>
      </c>
      <c r="J153" s="75">
        <f>'Activity rawdata'!N152</f>
        <v>14</v>
      </c>
      <c r="K153" s="75">
        <f>'Activity rawdata'!AC152</f>
        <v>119.83</v>
      </c>
      <c r="L153" s="75">
        <f>'Activity rawdata'!AD152</f>
        <v>426.2</v>
      </c>
      <c r="M153" s="76">
        <f>'Activity rawdata'!AE152</f>
        <v>7.1798002002891312</v>
      </c>
      <c r="N153" s="83">
        <f>'Activity rawdata'!T152+'Activity rawdata'!U152</f>
        <v>23.96</v>
      </c>
      <c r="O153" s="80">
        <f>'Activity rawdata'!V152</f>
        <v>8.1</v>
      </c>
      <c r="P153" s="80">
        <f>'Activity rawdata'!W152</f>
        <v>0</v>
      </c>
      <c r="Q153" s="80">
        <f>'Activity rawdata'!X152</f>
        <v>0.14000000000000001</v>
      </c>
      <c r="R153" s="84">
        <f t="shared" si="30"/>
        <v>32.200000000000003</v>
      </c>
      <c r="S153" s="80">
        <f>'Activity rawdata'!Z152</f>
        <v>0</v>
      </c>
      <c r="T153" s="80">
        <f>'Activity rawdata'!AA152</f>
        <v>0</v>
      </c>
      <c r="U153" s="80">
        <f t="shared" si="31"/>
        <v>0</v>
      </c>
      <c r="V153" s="81">
        <f t="shared" si="32"/>
        <v>420.01880000000006</v>
      </c>
      <c r="W153" s="75">
        <f t="shared" si="33"/>
        <v>141.99299999999999</v>
      </c>
      <c r="X153" s="75">
        <f t="shared" si="34"/>
        <v>0</v>
      </c>
      <c r="Y153" s="75">
        <f t="shared" si="35"/>
        <v>2.4542000000000006</v>
      </c>
      <c r="Z153" s="82">
        <f t="shared" si="36"/>
        <v>564.46600000000001</v>
      </c>
      <c r="AA153" s="75">
        <f t="shared" si="37"/>
        <v>0</v>
      </c>
      <c r="AB153" s="75">
        <f t="shared" si="38"/>
        <v>0</v>
      </c>
      <c r="AC153" s="82">
        <f t="shared" si="39"/>
        <v>0</v>
      </c>
      <c r="AD153" s="56"/>
    </row>
    <row r="154" spans="1:30" x14ac:dyDescent="0.35">
      <c r="A154" s="70" t="str">
        <f>'Activity rawdata'!A153</f>
        <v>BH1429-1-10</v>
      </c>
      <c r="B154" s="71" t="str">
        <f>'Activity rawdata'!B153</f>
        <v>LB</v>
      </c>
      <c r="C154" s="71" t="str">
        <f>IF('Activity rawdata'!C153="PY","Planted",IF('Activity rawdata'!C153="NY","Nat/Convert",IF('Activity rawdata'!C153="NN","Nat/Nonconvert",IF('Activity rawdata'!C153="OY","Planted"))))</f>
        <v>Planted</v>
      </c>
      <c r="D154" s="70" t="str">
        <f>'Activity rawdata'!D153</f>
        <v>STP1</v>
      </c>
      <c r="E154" s="72" t="str">
        <f>'Activity rawdata'!E153</f>
        <v>82</v>
      </c>
      <c r="F154" s="73" t="str">
        <f>'Activity rawdata'!L153</f>
        <v>NO</v>
      </c>
      <c r="G154" s="72" t="str">
        <f>'Activity rawdata'!R153</f>
        <v>2029</v>
      </c>
      <c r="H154" s="72" t="str">
        <f>IF('Activity rawdata'!P153="AHTHIN1","1st Thin",IF('Activity rawdata'!P153="AHCC","Clearcut",IF('Activity rawdata'!P153="AHTHSMZ","SMZ Thin",IF('Activity rawdata'!P153="AHTHIN2","2nd Thin",IF('Activity rawdata'!P153="AFERTE","Early Fert",IF('Activity rawdata'!P153="AFERTM","Mid Fert",IF('Activity rawdata'!P153="AFERTL","Late Fert",  IF('Activity rawdata'!P153="ASP","Site Prep", IF('Activity rawdata'!P153="APLT","Plant",  IF('Activity rawdata'!P153="ANREG","Natural Regeneration"))))))))))</f>
        <v>1st Thin</v>
      </c>
      <c r="I154" s="74">
        <f>'Activity rawdata'!O153</f>
        <v>37.869999999999997</v>
      </c>
      <c r="J154" s="75">
        <f>'Activity rawdata'!N153</f>
        <v>14</v>
      </c>
      <c r="K154" s="75">
        <f>'Activity rawdata'!AC153</f>
        <v>147.46</v>
      </c>
      <c r="L154" s="75">
        <f>'Activity rawdata'!AD153</f>
        <v>533.96</v>
      </c>
      <c r="M154" s="76">
        <f>'Activity rawdata'!AE153</f>
        <v>7.1157233422974908</v>
      </c>
      <c r="N154" s="83">
        <f>'Activity rawdata'!T153+'Activity rawdata'!U153</f>
        <v>39.64</v>
      </c>
      <c r="O154" s="80">
        <f>'Activity rawdata'!V153</f>
        <v>6.43</v>
      </c>
      <c r="P154" s="80">
        <f>'Activity rawdata'!W153</f>
        <v>0</v>
      </c>
      <c r="Q154" s="80">
        <f>'Activity rawdata'!X153</f>
        <v>0</v>
      </c>
      <c r="R154" s="84">
        <f t="shared" si="30"/>
        <v>46.07</v>
      </c>
      <c r="S154" s="80">
        <f>'Activity rawdata'!Z153</f>
        <v>0</v>
      </c>
      <c r="T154" s="80">
        <f>'Activity rawdata'!AA153</f>
        <v>0</v>
      </c>
      <c r="U154" s="80">
        <f t="shared" si="31"/>
        <v>0</v>
      </c>
      <c r="V154" s="81">
        <f t="shared" si="32"/>
        <v>1501.1668</v>
      </c>
      <c r="W154" s="75">
        <f t="shared" si="33"/>
        <v>243.50409999999997</v>
      </c>
      <c r="X154" s="75">
        <f t="shared" si="34"/>
        <v>0</v>
      </c>
      <c r="Y154" s="75">
        <f t="shared" si="35"/>
        <v>0</v>
      </c>
      <c r="Z154" s="82">
        <f t="shared" si="36"/>
        <v>1744.6708999999998</v>
      </c>
      <c r="AA154" s="75">
        <f t="shared" si="37"/>
        <v>0</v>
      </c>
      <c r="AB154" s="75">
        <f t="shared" si="38"/>
        <v>0</v>
      </c>
      <c r="AC154" s="82">
        <f t="shared" si="39"/>
        <v>0</v>
      </c>
      <c r="AD154" s="56"/>
    </row>
    <row r="155" spans="1:30" x14ac:dyDescent="0.35">
      <c r="A155" s="70" t="str">
        <f>'Activity rawdata'!A154</f>
        <v>BH1431-1-25</v>
      </c>
      <c r="B155" s="71" t="str">
        <f>'Activity rawdata'!B154</f>
        <v>LB</v>
      </c>
      <c r="C155" s="71" t="str">
        <f>IF('Activity rawdata'!C154="PY","Planted",IF('Activity rawdata'!C154="NY","Nat/Convert",IF('Activity rawdata'!C154="NN","Nat/Nonconvert",IF('Activity rawdata'!C154="OY","Planted"))))</f>
        <v>Planted</v>
      </c>
      <c r="D155" s="70" t="str">
        <f>'Activity rawdata'!D154</f>
        <v>STP1</v>
      </c>
      <c r="E155" s="72" t="str">
        <f>'Activity rawdata'!E154</f>
        <v>86</v>
      </c>
      <c r="F155" s="73" t="str">
        <f>'Activity rawdata'!L154</f>
        <v>T1</v>
      </c>
      <c r="G155" s="72" t="str">
        <f>'Activity rawdata'!R154</f>
        <v>2029</v>
      </c>
      <c r="H155" s="72" t="str">
        <f>IF('Activity rawdata'!P154="AHTHIN1","1st Thin",IF('Activity rawdata'!P154="AHCC","Clearcut",IF('Activity rawdata'!P154="AHTHSMZ","SMZ Thin",IF('Activity rawdata'!P154="AHTHIN2","2nd Thin",IF('Activity rawdata'!P154="AFERTE","Early Fert",IF('Activity rawdata'!P154="AFERTM","Mid Fert",IF('Activity rawdata'!P154="AFERTL","Late Fert",  IF('Activity rawdata'!P154="ASP","Site Prep", IF('Activity rawdata'!P154="APLT","Plant",  IF('Activity rawdata'!P154="ANREG","Natural Regeneration"))))))))))</f>
        <v>2nd Thin</v>
      </c>
      <c r="I155" s="74">
        <f>'Activity rawdata'!O154</f>
        <v>63.77</v>
      </c>
      <c r="J155" s="75">
        <f>'Activity rawdata'!N154</f>
        <v>21</v>
      </c>
      <c r="K155" s="75">
        <f>'Activity rawdata'!AC154</f>
        <v>147.29</v>
      </c>
      <c r="L155" s="75">
        <f>'Activity rawdata'!AD154</f>
        <v>240.56</v>
      </c>
      <c r="M155" s="76">
        <f>'Activity rawdata'!AE154</f>
        <v>10.595250411445932</v>
      </c>
      <c r="N155" s="83">
        <f>'Activity rawdata'!T154+'Activity rawdata'!U154</f>
        <v>16.48</v>
      </c>
      <c r="O155" s="80">
        <f>'Activity rawdata'!V154</f>
        <v>58.05</v>
      </c>
      <c r="P155" s="80">
        <f>'Activity rawdata'!W154</f>
        <v>0</v>
      </c>
      <c r="Q155" s="80">
        <f>'Activity rawdata'!X154</f>
        <v>1.57</v>
      </c>
      <c r="R155" s="84">
        <f t="shared" si="30"/>
        <v>76.099999999999994</v>
      </c>
      <c r="S155" s="80">
        <f>'Activity rawdata'!Z154</f>
        <v>0</v>
      </c>
      <c r="T155" s="80">
        <f>'Activity rawdata'!AA154</f>
        <v>0</v>
      </c>
      <c r="U155" s="80">
        <f t="shared" si="31"/>
        <v>0</v>
      </c>
      <c r="V155" s="81">
        <f t="shared" si="32"/>
        <v>1050.9296000000002</v>
      </c>
      <c r="W155" s="75">
        <f t="shared" si="33"/>
        <v>3701.8485000000001</v>
      </c>
      <c r="X155" s="75">
        <f t="shared" si="34"/>
        <v>0</v>
      </c>
      <c r="Y155" s="75">
        <f t="shared" si="35"/>
        <v>100.11890000000001</v>
      </c>
      <c r="Z155" s="82">
        <f t="shared" si="36"/>
        <v>4852.8970000000008</v>
      </c>
      <c r="AA155" s="75">
        <f t="shared" si="37"/>
        <v>0</v>
      </c>
      <c r="AB155" s="75">
        <f t="shared" si="38"/>
        <v>0</v>
      </c>
      <c r="AC155" s="82">
        <f t="shared" si="39"/>
        <v>0</v>
      </c>
      <c r="AD155" s="56"/>
    </row>
    <row r="156" spans="1:30" x14ac:dyDescent="0.35">
      <c r="A156" s="70" t="str">
        <f>'Activity rawdata'!A155</f>
        <v>BH1427-1-337</v>
      </c>
      <c r="B156" s="71" t="str">
        <f>'Activity rawdata'!B155</f>
        <v>LB</v>
      </c>
      <c r="C156" s="71" t="str">
        <f>IF('Activity rawdata'!C155="PY","Planted",IF('Activity rawdata'!C155="NY","Nat/Convert",IF('Activity rawdata'!C155="NN","Nat/Nonconvert",IF('Activity rawdata'!C155="OY","Planted"))))</f>
        <v>Planted</v>
      </c>
      <c r="D156" s="70" t="str">
        <f>'Activity rawdata'!D155</f>
        <v>STP1</v>
      </c>
      <c r="E156" s="72" t="str">
        <f>'Activity rawdata'!E155</f>
        <v>88</v>
      </c>
      <c r="F156" s="73" t="str">
        <f>'Activity rawdata'!L155</f>
        <v>T1</v>
      </c>
      <c r="G156" s="72" t="str">
        <f>'Activity rawdata'!R155</f>
        <v>2029</v>
      </c>
      <c r="H156" s="72" t="str">
        <f>IF('Activity rawdata'!P155="AHTHIN1","1st Thin",IF('Activity rawdata'!P155="AHCC","Clearcut",IF('Activity rawdata'!P155="AHTHSMZ","SMZ Thin",IF('Activity rawdata'!P155="AHTHIN2","2nd Thin",IF('Activity rawdata'!P155="AFERTE","Early Fert",IF('Activity rawdata'!P155="AFERTM","Mid Fert",IF('Activity rawdata'!P155="AFERTL","Late Fert",  IF('Activity rawdata'!P155="ASP","Site Prep", IF('Activity rawdata'!P155="APLT","Plant",  IF('Activity rawdata'!P155="ANREG","Natural Regeneration"))))))))))</f>
        <v>2nd Thin</v>
      </c>
      <c r="I156" s="74">
        <f>'Activity rawdata'!O155</f>
        <v>82.28</v>
      </c>
      <c r="J156" s="75">
        <f>'Activity rawdata'!N155</f>
        <v>21</v>
      </c>
      <c r="K156" s="75">
        <f>'Activity rawdata'!AC155</f>
        <v>102.61</v>
      </c>
      <c r="L156" s="75">
        <f>'Activity rawdata'!AD155</f>
        <v>183.81</v>
      </c>
      <c r="M156" s="76">
        <f>'Activity rawdata'!AE155</f>
        <v>10.116879521519227</v>
      </c>
      <c r="N156" s="83">
        <f>'Activity rawdata'!T155+'Activity rawdata'!U155</f>
        <v>8.3800000000000008</v>
      </c>
      <c r="O156" s="80">
        <f>'Activity rawdata'!V155</f>
        <v>17.690000000000001</v>
      </c>
      <c r="P156" s="80">
        <f>'Activity rawdata'!W155</f>
        <v>0</v>
      </c>
      <c r="Q156" s="80">
        <f>'Activity rawdata'!X155</f>
        <v>0.73</v>
      </c>
      <c r="R156" s="84">
        <f t="shared" si="30"/>
        <v>26.8</v>
      </c>
      <c r="S156" s="80">
        <f>'Activity rawdata'!Z155</f>
        <v>0</v>
      </c>
      <c r="T156" s="80">
        <f>'Activity rawdata'!AA155</f>
        <v>0</v>
      </c>
      <c r="U156" s="80">
        <f t="shared" si="31"/>
        <v>0</v>
      </c>
      <c r="V156" s="81">
        <f t="shared" si="32"/>
        <v>689.5064000000001</v>
      </c>
      <c r="W156" s="75">
        <f t="shared" si="33"/>
        <v>1455.5332000000001</v>
      </c>
      <c r="X156" s="75">
        <f t="shared" si="34"/>
        <v>0</v>
      </c>
      <c r="Y156" s="75">
        <f t="shared" si="35"/>
        <v>60.064399999999999</v>
      </c>
      <c r="Z156" s="82">
        <f t="shared" si="36"/>
        <v>2205.1040000000003</v>
      </c>
      <c r="AA156" s="75">
        <f t="shared" si="37"/>
        <v>0</v>
      </c>
      <c r="AB156" s="75">
        <f t="shared" si="38"/>
        <v>0</v>
      </c>
      <c r="AC156" s="82">
        <f t="shared" si="39"/>
        <v>0</v>
      </c>
      <c r="AD156" s="56"/>
    </row>
    <row r="157" spans="1:30" x14ac:dyDescent="0.35">
      <c r="A157" s="70" t="str">
        <f>'Activity rawdata'!A156</f>
        <v>BH6112-1-264</v>
      </c>
      <c r="B157" s="71" t="str">
        <f>'Activity rawdata'!B156</f>
        <v>CSLB</v>
      </c>
      <c r="C157" s="71" t="str">
        <f>IF('Activity rawdata'!C156="PY","Planted",IF('Activity rawdata'!C156="NY","Nat/Convert",IF('Activity rawdata'!C156="NN","Nat/Nonconvert",IF('Activity rawdata'!C156="OY","Planted"))))</f>
        <v>Planted</v>
      </c>
      <c r="D157" s="70" t="str">
        <f>'Activity rawdata'!D156</f>
        <v>STP2</v>
      </c>
      <c r="E157" s="72" t="str">
        <f>'Activity rawdata'!E156</f>
        <v>71</v>
      </c>
      <c r="F157" s="73" t="str">
        <f>'Activity rawdata'!L156</f>
        <v>NO</v>
      </c>
      <c r="G157" s="72" t="str">
        <f>'Activity rawdata'!R156</f>
        <v>2030</v>
      </c>
      <c r="H157" s="72" t="str">
        <f>IF('Activity rawdata'!P156="AHTHIN1","1st Thin",IF('Activity rawdata'!P156="AHCC","Clearcut",IF('Activity rawdata'!P156="AHTHSMZ","SMZ Thin",IF('Activity rawdata'!P156="AHTHIN2","2nd Thin",IF('Activity rawdata'!P156="AFERTE","Early Fert",IF('Activity rawdata'!P156="AFERTM","Mid Fert",IF('Activity rawdata'!P156="AFERTL","Late Fert",  IF('Activity rawdata'!P156="ASP","Site Prep", IF('Activity rawdata'!P156="APLT","Plant",  IF('Activity rawdata'!P156="ANREG","Natural Regeneration"))))))))))</f>
        <v>Plant</v>
      </c>
      <c r="I157" s="74">
        <f>'Activity rawdata'!O156</f>
        <v>5.75</v>
      </c>
      <c r="J157" s="75">
        <f>'Activity rawdata'!N156</f>
        <v>1</v>
      </c>
      <c r="K157" s="75">
        <f>'Activity rawdata'!AC156</f>
        <v>0</v>
      </c>
      <c r="L157" s="75">
        <f>'Activity rawdata'!AD156</f>
        <v>0</v>
      </c>
      <c r="M157" s="76" t="str">
        <f>'Activity rawdata'!AE156</f>
        <v>-</v>
      </c>
      <c r="N157" s="83">
        <f>'Activity rawdata'!T156+'Activity rawdata'!U156</f>
        <v>0</v>
      </c>
      <c r="O157" s="80">
        <f>'Activity rawdata'!V156</f>
        <v>0</v>
      </c>
      <c r="P157" s="80">
        <f>'Activity rawdata'!W156</f>
        <v>0</v>
      </c>
      <c r="Q157" s="80">
        <f>'Activity rawdata'!X156</f>
        <v>0</v>
      </c>
      <c r="R157" s="84">
        <f t="shared" si="30"/>
        <v>0</v>
      </c>
      <c r="S157" s="80">
        <f>'Activity rawdata'!Z156</f>
        <v>0</v>
      </c>
      <c r="T157" s="80">
        <f>'Activity rawdata'!AA156</f>
        <v>0</v>
      </c>
      <c r="U157" s="80">
        <f t="shared" si="31"/>
        <v>0</v>
      </c>
      <c r="V157" s="81">
        <f t="shared" si="32"/>
        <v>0</v>
      </c>
      <c r="W157" s="75">
        <f t="shared" si="33"/>
        <v>0</v>
      </c>
      <c r="X157" s="75">
        <f t="shared" si="34"/>
        <v>0</v>
      </c>
      <c r="Y157" s="75">
        <f t="shared" si="35"/>
        <v>0</v>
      </c>
      <c r="Z157" s="82">
        <f t="shared" si="36"/>
        <v>0</v>
      </c>
      <c r="AA157" s="75">
        <f t="shared" si="37"/>
        <v>0</v>
      </c>
      <c r="AB157" s="75">
        <f t="shared" si="38"/>
        <v>0</v>
      </c>
      <c r="AC157" s="82">
        <f t="shared" si="39"/>
        <v>0</v>
      </c>
      <c r="AD157" s="56"/>
    </row>
    <row r="158" spans="1:30" x14ac:dyDescent="0.35">
      <c r="A158" s="70" t="str">
        <f>'Activity rawdata'!A157</f>
        <v>BH6125-1-311</v>
      </c>
      <c r="B158" s="71" t="str">
        <f>'Activity rawdata'!B157</f>
        <v>CSLB</v>
      </c>
      <c r="C158" s="71" t="str">
        <f>IF('Activity rawdata'!C157="PY","Planted",IF('Activity rawdata'!C157="NY","Nat/Convert",IF('Activity rawdata'!C157="NN","Nat/Nonconvert",IF('Activity rawdata'!C157="OY","Planted"))))</f>
        <v>Planted</v>
      </c>
      <c r="D158" s="70" t="str">
        <f>'Activity rawdata'!D157</f>
        <v>STP2</v>
      </c>
      <c r="E158" s="72" t="str">
        <f>'Activity rawdata'!E157</f>
        <v>65</v>
      </c>
      <c r="F158" s="73" t="str">
        <f>'Activity rawdata'!L157</f>
        <v>NO</v>
      </c>
      <c r="G158" s="72" t="str">
        <f>'Activity rawdata'!R157</f>
        <v>2030</v>
      </c>
      <c r="H158" s="72" t="str">
        <f>IF('Activity rawdata'!P157="AHTHIN1","1st Thin",IF('Activity rawdata'!P157="AHCC","Clearcut",IF('Activity rawdata'!P157="AHTHSMZ","SMZ Thin",IF('Activity rawdata'!P157="AHTHIN2","2nd Thin",IF('Activity rawdata'!P157="AFERTE","Early Fert",IF('Activity rawdata'!P157="AFERTM","Mid Fert",IF('Activity rawdata'!P157="AFERTL","Late Fert",  IF('Activity rawdata'!P157="ASP","Site Prep", IF('Activity rawdata'!P157="APLT","Plant",  IF('Activity rawdata'!P157="ANREG","Natural Regeneration"))))))))))</f>
        <v>Plant</v>
      </c>
      <c r="I158" s="74">
        <f>'Activity rawdata'!O157</f>
        <v>3.05</v>
      </c>
      <c r="J158" s="75">
        <f>'Activity rawdata'!N157</f>
        <v>1</v>
      </c>
      <c r="K158" s="75">
        <f>'Activity rawdata'!AC157</f>
        <v>0</v>
      </c>
      <c r="L158" s="75">
        <f>'Activity rawdata'!AD157</f>
        <v>0</v>
      </c>
      <c r="M158" s="76" t="str">
        <f>'Activity rawdata'!AE157</f>
        <v>-</v>
      </c>
      <c r="N158" s="83">
        <f>'Activity rawdata'!T157+'Activity rawdata'!U157</f>
        <v>0</v>
      </c>
      <c r="O158" s="80">
        <f>'Activity rawdata'!V157</f>
        <v>0</v>
      </c>
      <c r="P158" s="80">
        <f>'Activity rawdata'!W157</f>
        <v>0</v>
      </c>
      <c r="Q158" s="80">
        <f>'Activity rawdata'!X157</f>
        <v>0</v>
      </c>
      <c r="R158" s="84">
        <f t="shared" si="30"/>
        <v>0</v>
      </c>
      <c r="S158" s="80">
        <f>'Activity rawdata'!Z157</f>
        <v>0</v>
      </c>
      <c r="T158" s="80">
        <f>'Activity rawdata'!AA157</f>
        <v>0</v>
      </c>
      <c r="U158" s="80">
        <f t="shared" si="31"/>
        <v>0</v>
      </c>
      <c r="V158" s="81">
        <f t="shared" si="32"/>
        <v>0</v>
      </c>
      <c r="W158" s="75">
        <f t="shared" si="33"/>
        <v>0</v>
      </c>
      <c r="X158" s="75">
        <f t="shared" si="34"/>
        <v>0</v>
      </c>
      <c r="Y158" s="75">
        <f t="shared" si="35"/>
        <v>0</v>
      </c>
      <c r="Z158" s="82">
        <f t="shared" si="36"/>
        <v>0</v>
      </c>
      <c r="AA158" s="75">
        <f t="shared" si="37"/>
        <v>0</v>
      </c>
      <c r="AB158" s="75">
        <f t="shared" si="38"/>
        <v>0</v>
      </c>
      <c r="AC158" s="82">
        <f t="shared" si="39"/>
        <v>0</v>
      </c>
      <c r="AD158" s="56"/>
    </row>
    <row r="159" spans="1:30" x14ac:dyDescent="0.35">
      <c r="A159" s="70" t="str">
        <f>'Activity rawdata'!A158</f>
        <v>BH6125-1-298</v>
      </c>
      <c r="B159" s="71" t="str">
        <f>'Activity rawdata'!B158</f>
        <v>CSLB</v>
      </c>
      <c r="C159" s="71" t="str">
        <f>IF('Activity rawdata'!C158="PY","Planted",IF('Activity rawdata'!C158="NY","Nat/Convert",IF('Activity rawdata'!C158="NN","Nat/Nonconvert",IF('Activity rawdata'!C158="OY","Planted"))))</f>
        <v>Planted</v>
      </c>
      <c r="D159" s="70" t="str">
        <f>'Activity rawdata'!D158</f>
        <v>STP2</v>
      </c>
      <c r="E159" s="72" t="str">
        <f>'Activity rawdata'!E158</f>
        <v>71</v>
      </c>
      <c r="F159" s="73" t="str">
        <f>'Activity rawdata'!L158</f>
        <v>NO</v>
      </c>
      <c r="G159" s="72" t="str">
        <f>'Activity rawdata'!R158</f>
        <v>2030</v>
      </c>
      <c r="H159" s="72" t="str">
        <f>IF('Activity rawdata'!P158="AHTHIN1","1st Thin",IF('Activity rawdata'!P158="AHCC","Clearcut",IF('Activity rawdata'!P158="AHTHSMZ","SMZ Thin",IF('Activity rawdata'!P158="AHTHIN2","2nd Thin",IF('Activity rawdata'!P158="AFERTE","Early Fert",IF('Activity rawdata'!P158="AFERTM","Mid Fert",IF('Activity rawdata'!P158="AFERTL","Late Fert",  IF('Activity rawdata'!P158="ASP","Site Prep", IF('Activity rawdata'!P158="APLT","Plant",  IF('Activity rawdata'!P158="ANREG","Natural Regeneration"))))))))))</f>
        <v>Plant</v>
      </c>
      <c r="I159" s="74">
        <f>'Activity rawdata'!O158</f>
        <v>3.15</v>
      </c>
      <c r="J159" s="75">
        <f>'Activity rawdata'!N158</f>
        <v>1</v>
      </c>
      <c r="K159" s="75">
        <f>'Activity rawdata'!AC158</f>
        <v>0</v>
      </c>
      <c r="L159" s="75">
        <f>'Activity rawdata'!AD158</f>
        <v>0</v>
      </c>
      <c r="M159" s="76" t="str">
        <f>'Activity rawdata'!AE158</f>
        <v>-</v>
      </c>
      <c r="N159" s="83">
        <f>'Activity rawdata'!T158+'Activity rawdata'!U158</f>
        <v>0</v>
      </c>
      <c r="O159" s="80">
        <f>'Activity rawdata'!V158</f>
        <v>0</v>
      </c>
      <c r="P159" s="80">
        <f>'Activity rawdata'!W158</f>
        <v>0</v>
      </c>
      <c r="Q159" s="80">
        <f>'Activity rawdata'!X158</f>
        <v>0</v>
      </c>
      <c r="R159" s="84">
        <f t="shared" si="30"/>
        <v>0</v>
      </c>
      <c r="S159" s="80">
        <f>'Activity rawdata'!Z158</f>
        <v>0</v>
      </c>
      <c r="T159" s="80">
        <f>'Activity rawdata'!AA158</f>
        <v>0</v>
      </c>
      <c r="U159" s="80">
        <f t="shared" si="31"/>
        <v>0</v>
      </c>
      <c r="V159" s="81">
        <f t="shared" si="32"/>
        <v>0</v>
      </c>
      <c r="W159" s="75">
        <f t="shared" si="33"/>
        <v>0</v>
      </c>
      <c r="X159" s="75">
        <f t="shared" si="34"/>
        <v>0</v>
      </c>
      <c r="Y159" s="75">
        <f t="shared" si="35"/>
        <v>0</v>
      </c>
      <c r="Z159" s="82">
        <f t="shared" si="36"/>
        <v>0</v>
      </c>
      <c r="AA159" s="75">
        <f t="shared" si="37"/>
        <v>0</v>
      </c>
      <c r="AB159" s="75">
        <f t="shared" si="38"/>
        <v>0</v>
      </c>
      <c r="AC159" s="82">
        <f t="shared" si="39"/>
        <v>0</v>
      </c>
      <c r="AD159" s="56"/>
    </row>
    <row r="160" spans="1:30" x14ac:dyDescent="0.35">
      <c r="A160" s="70" t="str">
        <f>'Activity rawdata'!A159</f>
        <v>BH5186-1-175</v>
      </c>
      <c r="B160" s="71" t="str">
        <f>'Activity rawdata'!B159</f>
        <v>CSLB</v>
      </c>
      <c r="C160" s="71" t="str">
        <f>IF('Activity rawdata'!C159="PY","Planted",IF('Activity rawdata'!C159="NY","Nat/Convert",IF('Activity rawdata'!C159="NN","Nat/Nonconvert",IF('Activity rawdata'!C159="OY","Planted"))))</f>
        <v>Planted</v>
      </c>
      <c r="D160" s="70" t="str">
        <f>'Activity rawdata'!D159</f>
        <v>STP2</v>
      </c>
      <c r="E160" s="72" t="str">
        <f>'Activity rawdata'!E159</f>
        <v>74</v>
      </c>
      <c r="F160" s="73" t="str">
        <f>'Activity rawdata'!L159</f>
        <v>NO</v>
      </c>
      <c r="G160" s="72" t="str">
        <f>'Activity rawdata'!R159</f>
        <v>2030</v>
      </c>
      <c r="H160" s="72" t="str">
        <f>IF('Activity rawdata'!P159="AHTHIN1","1st Thin",IF('Activity rawdata'!P159="AHCC","Clearcut",IF('Activity rawdata'!P159="AHTHSMZ","SMZ Thin",IF('Activity rawdata'!P159="AHTHIN2","2nd Thin",IF('Activity rawdata'!P159="AFERTE","Early Fert",IF('Activity rawdata'!P159="AFERTM","Mid Fert",IF('Activity rawdata'!P159="AFERTL","Late Fert",  IF('Activity rawdata'!P159="ASP","Site Prep", IF('Activity rawdata'!P159="APLT","Plant",  IF('Activity rawdata'!P159="ANREG","Natural Regeneration"))))))))))</f>
        <v>Plant</v>
      </c>
      <c r="I160" s="74">
        <f>'Activity rawdata'!O159</f>
        <v>2.31</v>
      </c>
      <c r="J160" s="75">
        <f>'Activity rawdata'!N159</f>
        <v>1</v>
      </c>
      <c r="K160" s="75">
        <f>'Activity rawdata'!AC159</f>
        <v>0</v>
      </c>
      <c r="L160" s="75">
        <f>'Activity rawdata'!AD159</f>
        <v>0</v>
      </c>
      <c r="M160" s="76" t="str">
        <f>'Activity rawdata'!AE159</f>
        <v>-</v>
      </c>
      <c r="N160" s="83">
        <f>'Activity rawdata'!T159+'Activity rawdata'!U159</f>
        <v>0</v>
      </c>
      <c r="O160" s="80">
        <f>'Activity rawdata'!V159</f>
        <v>0</v>
      </c>
      <c r="P160" s="80">
        <f>'Activity rawdata'!W159</f>
        <v>0</v>
      </c>
      <c r="Q160" s="80">
        <f>'Activity rawdata'!X159</f>
        <v>0</v>
      </c>
      <c r="R160" s="84">
        <f t="shared" si="30"/>
        <v>0</v>
      </c>
      <c r="S160" s="80">
        <f>'Activity rawdata'!Z159</f>
        <v>0</v>
      </c>
      <c r="T160" s="80">
        <f>'Activity rawdata'!AA159</f>
        <v>0</v>
      </c>
      <c r="U160" s="80">
        <f t="shared" si="31"/>
        <v>0</v>
      </c>
      <c r="V160" s="81">
        <f t="shared" si="32"/>
        <v>0</v>
      </c>
      <c r="W160" s="75">
        <f t="shared" si="33"/>
        <v>0</v>
      </c>
      <c r="X160" s="75">
        <f t="shared" si="34"/>
        <v>0</v>
      </c>
      <c r="Y160" s="75">
        <f t="shared" si="35"/>
        <v>0</v>
      </c>
      <c r="Z160" s="82">
        <f t="shared" si="36"/>
        <v>0</v>
      </c>
      <c r="AA160" s="75">
        <f t="shared" si="37"/>
        <v>0</v>
      </c>
      <c r="AB160" s="75">
        <f t="shared" si="38"/>
        <v>0</v>
      </c>
      <c r="AC160" s="82">
        <f t="shared" si="39"/>
        <v>0</v>
      </c>
      <c r="AD160" s="56"/>
    </row>
    <row r="161" spans="1:30" x14ac:dyDescent="0.35">
      <c r="A161" s="70" t="str">
        <f>'Activity rawdata'!A160</f>
        <v>BH5132-1-122</v>
      </c>
      <c r="B161" s="71" t="str">
        <f>'Activity rawdata'!B160</f>
        <v>CSLB</v>
      </c>
      <c r="C161" s="71" t="str">
        <f>IF('Activity rawdata'!C160="PY","Planted",IF('Activity rawdata'!C160="NY","Nat/Convert",IF('Activity rawdata'!C160="NN","Nat/Nonconvert",IF('Activity rawdata'!C160="OY","Planted"))))</f>
        <v>Planted</v>
      </c>
      <c r="D161" s="70" t="str">
        <f>'Activity rawdata'!D160</f>
        <v>STP2</v>
      </c>
      <c r="E161" s="72" t="str">
        <f>'Activity rawdata'!E160</f>
        <v>82</v>
      </c>
      <c r="F161" s="73" t="str">
        <f>'Activity rawdata'!L160</f>
        <v>NO</v>
      </c>
      <c r="G161" s="72" t="str">
        <f>'Activity rawdata'!R160</f>
        <v>2030</v>
      </c>
      <c r="H161" s="72" t="str">
        <f>IF('Activity rawdata'!P160="AHTHIN1","1st Thin",IF('Activity rawdata'!P160="AHCC","Clearcut",IF('Activity rawdata'!P160="AHTHSMZ","SMZ Thin",IF('Activity rawdata'!P160="AHTHIN2","2nd Thin",IF('Activity rawdata'!P160="AFERTE","Early Fert",IF('Activity rawdata'!P160="AFERTM","Mid Fert",IF('Activity rawdata'!P160="AFERTL","Late Fert",  IF('Activity rawdata'!P160="ASP","Site Prep", IF('Activity rawdata'!P160="APLT","Plant",  IF('Activity rawdata'!P160="ANREG","Natural Regeneration"))))))))))</f>
        <v>Plant</v>
      </c>
      <c r="I161" s="74">
        <f>'Activity rawdata'!O160</f>
        <v>1.34</v>
      </c>
      <c r="J161" s="75">
        <f>'Activity rawdata'!N160</f>
        <v>1</v>
      </c>
      <c r="K161" s="75">
        <f>'Activity rawdata'!AC160</f>
        <v>0</v>
      </c>
      <c r="L161" s="75">
        <f>'Activity rawdata'!AD160</f>
        <v>0</v>
      </c>
      <c r="M161" s="76" t="str">
        <f>'Activity rawdata'!AE160</f>
        <v>-</v>
      </c>
      <c r="N161" s="83">
        <f>'Activity rawdata'!T160+'Activity rawdata'!U160</f>
        <v>0</v>
      </c>
      <c r="O161" s="80">
        <f>'Activity rawdata'!V160</f>
        <v>0</v>
      </c>
      <c r="P161" s="80">
        <f>'Activity rawdata'!W160</f>
        <v>0</v>
      </c>
      <c r="Q161" s="80">
        <f>'Activity rawdata'!X160</f>
        <v>0</v>
      </c>
      <c r="R161" s="84">
        <f t="shared" si="30"/>
        <v>0</v>
      </c>
      <c r="S161" s="80">
        <f>'Activity rawdata'!Z160</f>
        <v>0</v>
      </c>
      <c r="T161" s="80">
        <f>'Activity rawdata'!AA160</f>
        <v>0</v>
      </c>
      <c r="U161" s="80">
        <f t="shared" si="31"/>
        <v>0</v>
      </c>
      <c r="V161" s="81">
        <f t="shared" si="32"/>
        <v>0</v>
      </c>
      <c r="W161" s="75">
        <f t="shared" si="33"/>
        <v>0</v>
      </c>
      <c r="X161" s="75">
        <f t="shared" si="34"/>
        <v>0</v>
      </c>
      <c r="Y161" s="75">
        <f t="shared" si="35"/>
        <v>0</v>
      </c>
      <c r="Z161" s="82">
        <f t="shared" si="36"/>
        <v>0</v>
      </c>
      <c r="AA161" s="75">
        <f t="shared" si="37"/>
        <v>0</v>
      </c>
      <c r="AB161" s="75">
        <f t="shared" si="38"/>
        <v>0</v>
      </c>
      <c r="AC161" s="82">
        <f t="shared" si="39"/>
        <v>0</v>
      </c>
      <c r="AD161" s="56"/>
    </row>
    <row r="162" spans="1:30" x14ac:dyDescent="0.35">
      <c r="A162" s="70" t="str">
        <f>'Activity rawdata'!A161</f>
        <v>BH5132-1-117</v>
      </c>
      <c r="B162" s="71" t="str">
        <f>'Activity rawdata'!B161</f>
        <v>CSLB</v>
      </c>
      <c r="C162" s="71" t="str">
        <f>IF('Activity rawdata'!C161="PY","Planted",IF('Activity rawdata'!C161="NY","Nat/Convert",IF('Activity rawdata'!C161="NN","Nat/Nonconvert",IF('Activity rawdata'!C161="OY","Planted"))))</f>
        <v>Planted</v>
      </c>
      <c r="D162" s="70" t="str">
        <f>'Activity rawdata'!D161</f>
        <v>STP2</v>
      </c>
      <c r="E162" s="72" t="str">
        <f>'Activity rawdata'!E161</f>
        <v>77</v>
      </c>
      <c r="F162" s="73" t="str">
        <f>'Activity rawdata'!L161</f>
        <v>NO</v>
      </c>
      <c r="G162" s="72" t="str">
        <f>'Activity rawdata'!R161</f>
        <v>2030</v>
      </c>
      <c r="H162" s="72" t="str">
        <f>IF('Activity rawdata'!P161="AHTHIN1","1st Thin",IF('Activity rawdata'!P161="AHCC","Clearcut",IF('Activity rawdata'!P161="AHTHSMZ","SMZ Thin",IF('Activity rawdata'!P161="AHTHIN2","2nd Thin",IF('Activity rawdata'!P161="AFERTE","Early Fert",IF('Activity rawdata'!P161="AFERTM","Mid Fert",IF('Activity rawdata'!P161="AFERTL","Late Fert",  IF('Activity rawdata'!P161="ASP","Site Prep", IF('Activity rawdata'!P161="APLT","Plant",  IF('Activity rawdata'!P161="ANREG","Natural Regeneration"))))))))))</f>
        <v>Plant</v>
      </c>
      <c r="I162" s="74">
        <f>'Activity rawdata'!O161</f>
        <v>7.73</v>
      </c>
      <c r="J162" s="75">
        <f>'Activity rawdata'!N161</f>
        <v>1</v>
      </c>
      <c r="K162" s="75">
        <f>'Activity rawdata'!AC161</f>
        <v>0</v>
      </c>
      <c r="L162" s="75">
        <f>'Activity rawdata'!AD161</f>
        <v>0</v>
      </c>
      <c r="M162" s="76" t="str">
        <f>'Activity rawdata'!AE161</f>
        <v>-</v>
      </c>
      <c r="N162" s="83">
        <f>'Activity rawdata'!T161+'Activity rawdata'!U161</f>
        <v>0</v>
      </c>
      <c r="O162" s="80">
        <f>'Activity rawdata'!V161</f>
        <v>0</v>
      </c>
      <c r="P162" s="80">
        <f>'Activity rawdata'!W161</f>
        <v>0</v>
      </c>
      <c r="Q162" s="80">
        <f>'Activity rawdata'!X161</f>
        <v>0</v>
      </c>
      <c r="R162" s="84">
        <f t="shared" si="30"/>
        <v>0</v>
      </c>
      <c r="S162" s="80">
        <f>'Activity rawdata'!Z161</f>
        <v>0</v>
      </c>
      <c r="T162" s="80">
        <f>'Activity rawdata'!AA161</f>
        <v>0</v>
      </c>
      <c r="U162" s="80">
        <f t="shared" si="31"/>
        <v>0</v>
      </c>
      <c r="V162" s="81">
        <f t="shared" si="32"/>
        <v>0</v>
      </c>
      <c r="W162" s="75">
        <f t="shared" si="33"/>
        <v>0</v>
      </c>
      <c r="X162" s="75">
        <f t="shared" si="34"/>
        <v>0</v>
      </c>
      <c r="Y162" s="75">
        <f t="shared" si="35"/>
        <v>0</v>
      </c>
      <c r="Z162" s="82">
        <f t="shared" si="36"/>
        <v>0</v>
      </c>
      <c r="AA162" s="75">
        <f t="shared" si="37"/>
        <v>0</v>
      </c>
      <c r="AB162" s="75">
        <f t="shared" si="38"/>
        <v>0</v>
      </c>
      <c r="AC162" s="82">
        <f t="shared" si="39"/>
        <v>0</v>
      </c>
      <c r="AD162" s="56"/>
    </row>
    <row r="163" spans="1:30" x14ac:dyDescent="0.35">
      <c r="A163" s="70" t="str">
        <f>'Activity rawdata'!A162</f>
        <v>BH4059-1-109</v>
      </c>
      <c r="B163" s="71" t="str">
        <f>'Activity rawdata'!B162</f>
        <v>CSLB</v>
      </c>
      <c r="C163" s="71" t="str">
        <f>IF('Activity rawdata'!C162="PY","Planted",IF('Activity rawdata'!C162="NY","Nat/Convert",IF('Activity rawdata'!C162="NN","Nat/Nonconvert",IF('Activity rawdata'!C162="OY","Planted"))))</f>
        <v>Planted</v>
      </c>
      <c r="D163" s="70" t="str">
        <f>'Activity rawdata'!D162</f>
        <v>STP2</v>
      </c>
      <c r="E163" s="72" t="str">
        <f>'Activity rawdata'!E162</f>
        <v>56</v>
      </c>
      <c r="F163" s="73" t="str">
        <f>'Activity rawdata'!L162</f>
        <v>NO</v>
      </c>
      <c r="G163" s="72" t="str">
        <f>'Activity rawdata'!R162</f>
        <v>2030</v>
      </c>
      <c r="H163" s="72" t="str">
        <f>IF('Activity rawdata'!P162="AHTHIN1","1st Thin",IF('Activity rawdata'!P162="AHCC","Clearcut",IF('Activity rawdata'!P162="AHTHSMZ","SMZ Thin",IF('Activity rawdata'!P162="AHTHIN2","2nd Thin",IF('Activity rawdata'!P162="AFERTE","Early Fert",IF('Activity rawdata'!P162="AFERTM","Mid Fert",IF('Activity rawdata'!P162="AFERTL","Late Fert",  IF('Activity rawdata'!P162="ASP","Site Prep", IF('Activity rawdata'!P162="APLT","Plant",  IF('Activity rawdata'!P162="ANREG","Natural Regeneration"))))))))))</f>
        <v>Plant</v>
      </c>
      <c r="I163" s="74">
        <f>'Activity rawdata'!O162</f>
        <v>17.84</v>
      </c>
      <c r="J163" s="75">
        <f>'Activity rawdata'!N162</f>
        <v>1</v>
      </c>
      <c r="K163" s="75">
        <f>'Activity rawdata'!AC162</f>
        <v>0</v>
      </c>
      <c r="L163" s="75">
        <f>'Activity rawdata'!AD162</f>
        <v>0</v>
      </c>
      <c r="M163" s="76" t="str">
        <f>'Activity rawdata'!AE162</f>
        <v>-</v>
      </c>
      <c r="N163" s="83">
        <f>'Activity rawdata'!T162+'Activity rawdata'!U162</f>
        <v>0</v>
      </c>
      <c r="O163" s="80">
        <f>'Activity rawdata'!V162</f>
        <v>0</v>
      </c>
      <c r="P163" s="80">
        <f>'Activity rawdata'!W162</f>
        <v>0</v>
      </c>
      <c r="Q163" s="80">
        <f>'Activity rawdata'!X162</f>
        <v>0</v>
      </c>
      <c r="R163" s="84">
        <f t="shared" si="30"/>
        <v>0</v>
      </c>
      <c r="S163" s="80">
        <f>'Activity rawdata'!Z162</f>
        <v>0</v>
      </c>
      <c r="T163" s="80">
        <f>'Activity rawdata'!AA162</f>
        <v>0</v>
      </c>
      <c r="U163" s="80">
        <f t="shared" si="31"/>
        <v>0</v>
      </c>
      <c r="V163" s="81">
        <f t="shared" si="32"/>
        <v>0</v>
      </c>
      <c r="W163" s="75">
        <f t="shared" si="33"/>
        <v>0</v>
      </c>
      <c r="X163" s="75">
        <f t="shared" si="34"/>
        <v>0</v>
      </c>
      <c r="Y163" s="75">
        <f t="shared" si="35"/>
        <v>0</v>
      </c>
      <c r="Z163" s="82">
        <f t="shared" si="36"/>
        <v>0</v>
      </c>
      <c r="AA163" s="75">
        <f t="shared" si="37"/>
        <v>0</v>
      </c>
      <c r="AB163" s="75">
        <f t="shared" si="38"/>
        <v>0</v>
      </c>
      <c r="AC163" s="82">
        <f t="shared" si="39"/>
        <v>0</v>
      </c>
      <c r="AD163" s="56"/>
    </row>
    <row r="164" spans="1:30" x14ac:dyDescent="0.35">
      <c r="A164" s="70" t="str">
        <f>'Activity rawdata'!A163</f>
        <v>BH4059-1-108</v>
      </c>
      <c r="B164" s="71" t="str">
        <f>'Activity rawdata'!B163</f>
        <v>CSLB</v>
      </c>
      <c r="C164" s="71" t="str">
        <f>IF('Activity rawdata'!C163="PY","Planted",IF('Activity rawdata'!C163="NY","Nat/Convert",IF('Activity rawdata'!C163="NN","Nat/Nonconvert",IF('Activity rawdata'!C163="OY","Planted"))))</f>
        <v>Planted</v>
      </c>
      <c r="D164" s="70" t="str">
        <f>'Activity rawdata'!D163</f>
        <v>STP2</v>
      </c>
      <c r="E164" s="72" t="str">
        <f>'Activity rawdata'!E163</f>
        <v>56</v>
      </c>
      <c r="F164" s="73" t="str">
        <f>'Activity rawdata'!L163</f>
        <v>NO</v>
      </c>
      <c r="G164" s="72" t="str">
        <f>'Activity rawdata'!R163</f>
        <v>2030</v>
      </c>
      <c r="H164" s="72" t="str">
        <f>IF('Activity rawdata'!P163="AHTHIN1","1st Thin",IF('Activity rawdata'!P163="AHCC","Clearcut",IF('Activity rawdata'!P163="AHTHSMZ","SMZ Thin",IF('Activity rawdata'!P163="AHTHIN2","2nd Thin",IF('Activity rawdata'!P163="AFERTE","Early Fert",IF('Activity rawdata'!P163="AFERTM","Mid Fert",IF('Activity rawdata'!P163="AFERTL","Late Fert",  IF('Activity rawdata'!P163="ASP","Site Prep", IF('Activity rawdata'!P163="APLT","Plant",  IF('Activity rawdata'!P163="ANREG","Natural Regeneration"))))))))))</f>
        <v>Plant</v>
      </c>
      <c r="I164" s="74">
        <f>'Activity rawdata'!O163</f>
        <v>7.77</v>
      </c>
      <c r="J164" s="75">
        <f>'Activity rawdata'!N163</f>
        <v>1</v>
      </c>
      <c r="K164" s="75">
        <f>'Activity rawdata'!AC163</f>
        <v>0</v>
      </c>
      <c r="L164" s="75">
        <f>'Activity rawdata'!AD163</f>
        <v>0</v>
      </c>
      <c r="M164" s="76" t="str">
        <f>'Activity rawdata'!AE163</f>
        <v>-</v>
      </c>
      <c r="N164" s="83">
        <f>'Activity rawdata'!T163+'Activity rawdata'!U163</f>
        <v>0</v>
      </c>
      <c r="O164" s="80">
        <f>'Activity rawdata'!V163</f>
        <v>0</v>
      </c>
      <c r="P164" s="80">
        <f>'Activity rawdata'!W163</f>
        <v>0</v>
      </c>
      <c r="Q164" s="80">
        <f>'Activity rawdata'!X163</f>
        <v>0</v>
      </c>
      <c r="R164" s="84">
        <f t="shared" si="30"/>
        <v>0</v>
      </c>
      <c r="S164" s="80">
        <f>'Activity rawdata'!Z163</f>
        <v>0</v>
      </c>
      <c r="T164" s="80">
        <f>'Activity rawdata'!AA163</f>
        <v>0</v>
      </c>
      <c r="U164" s="80">
        <f t="shared" si="31"/>
        <v>0</v>
      </c>
      <c r="V164" s="81">
        <f t="shared" si="32"/>
        <v>0</v>
      </c>
      <c r="W164" s="75">
        <f t="shared" si="33"/>
        <v>0</v>
      </c>
      <c r="X164" s="75">
        <f t="shared" si="34"/>
        <v>0</v>
      </c>
      <c r="Y164" s="75">
        <f t="shared" si="35"/>
        <v>0</v>
      </c>
      <c r="Z164" s="82">
        <f t="shared" si="36"/>
        <v>0</v>
      </c>
      <c r="AA164" s="75">
        <f t="shared" si="37"/>
        <v>0</v>
      </c>
      <c r="AB164" s="75">
        <f t="shared" si="38"/>
        <v>0</v>
      </c>
      <c r="AC164" s="82">
        <f t="shared" si="39"/>
        <v>0</v>
      </c>
      <c r="AD164" s="56"/>
    </row>
    <row r="165" spans="1:30" x14ac:dyDescent="0.35">
      <c r="A165" s="70" t="str">
        <f>'Activity rawdata'!A164</f>
        <v>BH1435-1-339</v>
      </c>
      <c r="B165" s="71" t="str">
        <f>'Activity rawdata'!B164</f>
        <v>CSLB</v>
      </c>
      <c r="C165" s="71" t="str">
        <f>IF('Activity rawdata'!C164="PY","Planted",IF('Activity rawdata'!C164="NY","Nat/Convert",IF('Activity rawdata'!C164="NN","Nat/Nonconvert",IF('Activity rawdata'!C164="OY","Planted"))))</f>
        <v>Planted</v>
      </c>
      <c r="D165" s="70" t="str">
        <f>'Activity rawdata'!D164</f>
        <v>STP2</v>
      </c>
      <c r="E165" s="72" t="str">
        <f>'Activity rawdata'!E164</f>
        <v>94</v>
      </c>
      <c r="F165" s="73" t="str">
        <f>'Activity rawdata'!L164</f>
        <v>NO</v>
      </c>
      <c r="G165" s="72" t="str">
        <f>'Activity rawdata'!R164</f>
        <v>2030</v>
      </c>
      <c r="H165" s="72" t="str">
        <f>IF('Activity rawdata'!P164="AHTHIN1","1st Thin",IF('Activity rawdata'!P164="AHCC","Clearcut",IF('Activity rawdata'!P164="AHTHSMZ","SMZ Thin",IF('Activity rawdata'!P164="AHTHIN2","2nd Thin",IF('Activity rawdata'!P164="AFERTE","Early Fert",IF('Activity rawdata'!P164="AFERTM","Mid Fert",IF('Activity rawdata'!P164="AFERTL","Late Fert",  IF('Activity rawdata'!P164="ASP","Site Prep", IF('Activity rawdata'!P164="APLT","Plant",  IF('Activity rawdata'!P164="ANREG","Natural Regeneration"))))))))))</f>
        <v>Plant</v>
      </c>
      <c r="I165" s="74">
        <f>'Activity rawdata'!O164</f>
        <v>41.62</v>
      </c>
      <c r="J165" s="75">
        <f>'Activity rawdata'!N164</f>
        <v>1</v>
      </c>
      <c r="K165" s="75">
        <f>'Activity rawdata'!AC164</f>
        <v>0</v>
      </c>
      <c r="L165" s="75">
        <f>'Activity rawdata'!AD164</f>
        <v>0</v>
      </c>
      <c r="M165" s="76" t="str">
        <f>'Activity rawdata'!AE164</f>
        <v>-</v>
      </c>
      <c r="N165" s="83">
        <f>'Activity rawdata'!T164+'Activity rawdata'!U164</f>
        <v>0</v>
      </c>
      <c r="O165" s="80">
        <f>'Activity rawdata'!V164</f>
        <v>0</v>
      </c>
      <c r="P165" s="80">
        <f>'Activity rawdata'!W164</f>
        <v>0</v>
      </c>
      <c r="Q165" s="80">
        <f>'Activity rawdata'!X164</f>
        <v>0</v>
      </c>
      <c r="R165" s="84">
        <f t="shared" si="30"/>
        <v>0</v>
      </c>
      <c r="S165" s="80">
        <f>'Activity rawdata'!Z164</f>
        <v>0</v>
      </c>
      <c r="T165" s="80">
        <f>'Activity rawdata'!AA164</f>
        <v>0</v>
      </c>
      <c r="U165" s="80">
        <f t="shared" si="31"/>
        <v>0</v>
      </c>
      <c r="V165" s="81">
        <f t="shared" si="32"/>
        <v>0</v>
      </c>
      <c r="W165" s="75">
        <f t="shared" si="33"/>
        <v>0</v>
      </c>
      <c r="X165" s="75">
        <f t="shared" si="34"/>
        <v>0</v>
      </c>
      <c r="Y165" s="75">
        <f t="shared" si="35"/>
        <v>0</v>
      </c>
      <c r="Z165" s="82">
        <f t="shared" si="36"/>
        <v>0</v>
      </c>
      <c r="AA165" s="75">
        <f t="shared" si="37"/>
        <v>0</v>
      </c>
      <c r="AB165" s="75">
        <f t="shared" si="38"/>
        <v>0</v>
      </c>
      <c r="AC165" s="82">
        <f t="shared" si="39"/>
        <v>0</v>
      </c>
      <c r="AD165" s="56"/>
    </row>
    <row r="166" spans="1:30" x14ac:dyDescent="0.35">
      <c r="A166" s="70" t="str">
        <f>'Activity rawdata'!A165</f>
        <v>BH1435-1-23</v>
      </c>
      <c r="B166" s="71" t="str">
        <f>'Activity rawdata'!B165</f>
        <v>CSLB</v>
      </c>
      <c r="C166" s="71" t="str">
        <f>IF('Activity rawdata'!C165="PY","Planted",IF('Activity rawdata'!C165="NY","Nat/Convert",IF('Activity rawdata'!C165="NN","Nat/Nonconvert",IF('Activity rawdata'!C165="OY","Planted"))))</f>
        <v>Planted</v>
      </c>
      <c r="D166" s="70" t="str">
        <f>'Activity rawdata'!D165</f>
        <v>STP2</v>
      </c>
      <c r="E166" s="72" t="str">
        <f>'Activity rawdata'!E165</f>
        <v>94</v>
      </c>
      <c r="F166" s="73" t="str">
        <f>'Activity rawdata'!L165</f>
        <v>NO</v>
      </c>
      <c r="G166" s="72" t="str">
        <f>'Activity rawdata'!R165</f>
        <v>2030</v>
      </c>
      <c r="H166" s="72" t="str">
        <f>IF('Activity rawdata'!P165="AHTHIN1","1st Thin",IF('Activity rawdata'!P165="AHCC","Clearcut",IF('Activity rawdata'!P165="AHTHSMZ","SMZ Thin",IF('Activity rawdata'!P165="AHTHIN2","2nd Thin",IF('Activity rawdata'!P165="AFERTE","Early Fert",IF('Activity rawdata'!P165="AFERTM","Mid Fert",IF('Activity rawdata'!P165="AFERTL","Late Fert",  IF('Activity rawdata'!P165="ASP","Site Prep", IF('Activity rawdata'!P165="APLT","Plant",  IF('Activity rawdata'!P165="ANREG","Natural Regeneration"))))))))))</f>
        <v>Plant</v>
      </c>
      <c r="I166" s="74">
        <f>'Activity rawdata'!O165</f>
        <v>178.91</v>
      </c>
      <c r="J166" s="75">
        <f>'Activity rawdata'!N165</f>
        <v>1</v>
      </c>
      <c r="K166" s="75">
        <f>'Activity rawdata'!AC165</f>
        <v>0</v>
      </c>
      <c r="L166" s="75">
        <f>'Activity rawdata'!AD165</f>
        <v>0</v>
      </c>
      <c r="M166" s="76" t="str">
        <f>'Activity rawdata'!AE165</f>
        <v>-</v>
      </c>
      <c r="N166" s="83">
        <f>'Activity rawdata'!T165+'Activity rawdata'!U165</f>
        <v>0</v>
      </c>
      <c r="O166" s="80">
        <f>'Activity rawdata'!V165</f>
        <v>0</v>
      </c>
      <c r="P166" s="80">
        <f>'Activity rawdata'!W165</f>
        <v>0</v>
      </c>
      <c r="Q166" s="80">
        <f>'Activity rawdata'!X165</f>
        <v>0</v>
      </c>
      <c r="R166" s="84">
        <f t="shared" si="30"/>
        <v>0</v>
      </c>
      <c r="S166" s="80">
        <f>'Activity rawdata'!Z165</f>
        <v>0</v>
      </c>
      <c r="T166" s="80">
        <f>'Activity rawdata'!AA165</f>
        <v>0</v>
      </c>
      <c r="U166" s="80">
        <f t="shared" si="31"/>
        <v>0</v>
      </c>
      <c r="V166" s="81">
        <f t="shared" si="32"/>
        <v>0</v>
      </c>
      <c r="W166" s="75">
        <f t="shared" si="33"/>
        <v>0</v>
      </c>
      <c r="X166" s="75">
        <f t="shared" si="34"/>
        <v>0</v>
      </c>
      <c r="Y166" s="75">
        <f t="shared" si="35"/>
        <v>0</v>
      </c>
      <c r="Z166" s="82">
        <f t="shared" si="36"/>
        <v>0</v>
      </c>
      <c r="AA166" s="75">
        <f t="shared" si="37"/>
        <v>0</v>
      </c>
      <c r="AB166" s="75">
        <f t="shared" si="38"/>
        <v>0</v>
      </c>
      <c r="AC166" s="82">
        <f t="shared" si="39"/>
        <v>0</v>
      </c>
      <c r="AD166" s="56"/>
    </row>
    <row r="167" spans="1:30" x14ac:dyDescent="0.35">
      <c r="A167" s="70" t="str">
        <f>'Activity rawdata'!A166</f>
        <v>BH1429-1-45</v>
      </c>
      <c r="B167" s="71" t="str">
        <f>'Activity rawdata'!B166</f>
        <v>CSLB</v>
      </c>
      <c r="C167" s="71" t="str">
        <f>IF('Activity rawdata'!C166="PY","Planted",IF('Activity rawdata'!C166="NY","Nat/Convert",IF('Activity rawdata'!C166="NN","Nat/Nonconvert",IF('Activity rawdata'!C166="OY","Planted"))))</f>
        <v>Planted</v>
      </c>
      <c r="D167" s="70" t="str">
        <f>'Activity rawdata'!D166</f>
        <v>STP2</v>
      </c>
      <c r="E167" s="72" t="str">
        <f>'Activity rawdata'!E166</f>
        <v>83</v>
      </c>
      <c r="F167" s="73" t="str">
        <f>'Activity rawdata'!L166</f>
        <v>NO</v>
      </c>
      <c r="G167" s="72" t="str">
        <f>'Activity rawdata'!R166</f>
        <v>2030</v>
      </c>
      <c r="H167" s="72" t="str">
        <f>IF('Activity rawdata'!P166="AHTHIN1","1st Thin",IF('Activity rawdata'!P166="AHCC","Clearcut",IF('Activity rawdata'!P166="AHTHSMZ","SMZ Thin",IF('Activity rawdata'!P166="AHTHIN2","2nd Thin",IF('Activity rawdata'!P166="AFERTE","Early Fert",IF('Activity rawdata'!P166="AFERTM","Mid Fert",IF('Activity rawdata'!P166="AFERTL","Late Fert",  IF('Activity rawdata'!P166="ASP","Site Prep", IF('Activity rawdata'!P166="APLT","Plant",  IF('Activity rawdata'!P166="ANREG","Natural Regeneration"))))))))))</f>
        <v>Plant</v>
      </c>
      <c r="I167" s="74">
        <f>'Activity rawdata'!O166</f>
        <v>175.55</v>
      </c>
      <c r="J167" s="75">
        <f>'Activity rawdata'!N166</f>
        <v>1</v>
      </c>
      <c r="K167" s="75">
        <f>'Activity rawdata'!AC166</f>
        <v>0</v>
      </c>
      <c r="L167" s="75">
        <f>'Activity rawdata'!AD166</f>
        <v>0</v>
      </c>
      <c r="M167" s="76" t="str">
        <f>'Activity rawdata'!AE166</f>
        <v>-</v>
      </c>
      <c r="N167" s="83">
        <f>'Activity rawdata'!T166+'Activity rawdata'!U166</f>
        <v>0</v>
      </c>
      <c r="O167" s="80">
        <f>'Activity rawdata'!V166</f>
        <v>0</v>
      </c>
      <c r="P167" s="80">
        <f>'Activity rawdata'!W166</f>
        <v>0</v>
      </c>
      <c r="Q167" s="80">
        <f>'Activity rawdata'!X166</f>
        <v>0</v>
      </c>
      <c r="R167" s="84">
        <f t="shared" si="30"/>
        <v>0</v>
      </c>
      <c r="S167" s="80">
        <f>'Activity rawdata'!Z166</f>
        <v>0</v>
      </c>
      <c r="T167" s="80">
        <f>'Activity rawdata'!AA166</f>
        <v>0</v>
      </c>
      <c r="U167" s="80">
        <f t="shared" si="31"/>
        <v>0</v>
      </c>
      <c r="V167" s="81">
        <f t="shared" si="32"/>
        <v>0</v>
      </c>
      <c r="W167" s="75">
        <f t="shared" si="33"/>
        <v>0</v>
      </c>
      <c r="X167" s="75">
        <f t="shared" si="34"/>
        <v>0</v>
      </c>
      <c r="Y167" s="75">
        <f t="shared" si="35"/>
        <v>0</v>
      </c>
      <c r="Z167" s="82">
        <f t="shared" si="36"/>
        <v>0</v>
      </c>
      <c r="AA167" s="75">
        <f t="shared" si="37"/>
        <v>0</v>
      </c>
      <c r="AB167" s="75">
        <f t="shared" si="38"/>
        <v>0</v>
      </c>
      <c r="AC167" s="82">
        <f t="shared" si="39"/>
        <v>0</v>
      </c>
      <c r="AD167" s="56"/>
    </row>
    <row r="168" spans="1:30" x14ac:dyDescent="0.35">
      <c r="A168" s="70" t="str">
        <f>'Activity rawdata'!A167</f>
        <v>BH1431-1-26</v>
      </c>
      <c r="B168" s="71" t="str">
        <f>'Activity rawdata'!B167</f>
        <v>LB</v>
      </c>
      <c r="C168" s="71" t="str">
        <f>IF('Activity rawdata'!C167="PY","Planted",IF('Activity rawdata'!C167="NY","Nat/Convert",IF('Activity rawdata'!C167="NN","Nat/Nonconvert",IF('Activity rawdata'!C167="OY","Planted"))))</f>
        <v>Planted</v>
      </c>
      <c r="D168" s="70" t="str">
        <f>'Activity rawdata'!D167</f>
        <v>STP1</v>
      </c>
      <c r="E168" s="72" t="str">
        <f>'Activity rawdata'!E167</f>
        <v>82</v>
      </c>
      <c r="F168" s="73" t="str">
        <f>'Activity rawdata'!L167</f>
        <v>MT1</v>
      </c>
      <c r="G168" s="72" t="str">
        <f>'Activity rawdata'!R167</f>
        <v>2030</v>
      </c>
      <c r="H168" s="72" t="str">
        <f>IF('Activity rawdata'!P167="AHTHIN1","1st Thin",IF('Activity rawdata'!P167="AHCC","Clearcut",IF('Activity rawdata'!P167="AHTHSMZ","SMZ Thin",IF('Activity rawdata'!P167="AHTHIN2","2nd Thin",IF('Activity rawdata'!P167="AFERTE","Early Fert",IF('Activity rawdata'!P167="AFERTM","Mid Fert",IF('Activity rawdata'!P167="AFERTL","Late Fert",  IF('Activity rawdata'!P167="ASP","Site Prep", IF('Activity rawdata'!P167="APLT","Plant",  IF('Activity rawdata'!P167="ANREG","Natural Regeneration"))))))))))</f>
        <v>Mid Fert</v>
      </c>
      <c r="I168" s="74">
        <f>'Activity rawdata'!O167</f>
        <v>17.53</v>
      </c>
      <c r="J168" s="75">
        <f>'Activity rawdata'!N167</f>
        <v>15</v>
      </c>
      <c r="K168" s="75">
        <f>'Activity rawdata'!AC167</f>
        <v>64.55</v>
      </c>
      <c r="L168" s="75">
        <f>'Activity rawdata'!AD167</f>
        <v>186.09</v>
      </c>
      <c r="M168" s="76">
        <f>'Activity rawdata'!AE167</f>
        <v>7.974857053784886</v>
      </c>
      <c r="N168" s="83">
        <f>'Activity rawdata'!T167+'Activity rawdata'!U167</f>
        <v>0</v>
      </c>
      <c r="O168" s="80">
        <f>'Activity rawdata'!V167</f>
        <v>0</v>
      </c>
      <c r="P168" s="80">
        <f>'Activity rawdata'!W167</f>
        <v>0</v>
      </c>
      <c r="Q168" s="80">
        <f>'Activity rawdata'!X167</f>
        <v>0</v>
      </c>
      <c r="R168" s="84">
        <f t="shared" si="30"/>
        <v>0</v>
      </c>
      <c r="S168" s="80">
        <f>'Activity rawdata'!Z167</f>
        <v>0</v>
      </c>
      <c r="T168" s="80">
        <f>'Activity rawdata'!AA167</f>
        <v>0</v>
      </c>
      <c r="U168" s="80">
        <f t="shared" si="31"/>
        <v>0</v>
      </c>
      <c r="V168" s="81">
        <f t="shared" si="32"/>
        <v>0</v>
      </c>
      <c r="W168" s="75">
        <f t="shared" si="33"/>
        <v>0</v>
      </c>
      <c r="X168" s="75">
        <f t="shared" si="34"/>
        <v>0</v>
      </c>
      <c r="Y168" s="75">
        <f t="shared" si="35"/>
        <v>0</v>
      </c>
      <c r="Z168" s="82">
        <f t="shared" si="36"/>
        <v>0</v>
      </c>
      <c r="AA168" s="75">
        <f t="shared" si="37"/>
        <v>0</v>
      </c>
      <c r="AB168" s="75">
        <f t="shared" si="38"/>
        <v>0</v>
      </c>
      <c r="AC168" s="82">
        <f t="shared" si="39"/>
        <v>0</v>
      </c>
      <c r="AD168" s="56"/>
    </row>
    <row r="169" spans="1:30" x14ac:dyDescent="0.35">
      <c r="A169" s="70" t="str">
        <f>'Activity rawdata'!A168</f>
        <v>BH1435-1-24</v>
      </c>
      <c r="B169" s="71" t="str">
        <f>'Activity rawdata'!B168</f>
        <v>LB</v>
      </c>
      <c r="C169" s="71" t="str">
        <f>IF('Activity rawdata'!C168="PY","Planted",IF('Activity rawdata'!C168="NY","Nat/Convert",IF('Activity rawdata'!C168="NN","Nat/Nonconvert",IF('Activity rawdata'!C168="OY","Planted"))))</f>
        <v>Planted</v>
      </c>
      <c r="D169" s="70" t="str">
        <f>'Activity rawdata'!D168</f>
        <v>STP1</v>
      </c>
      <c r="E169" s="72" t="str">
        <f>'Activity rawdata'!E168</f>
        <v>81</v>
      </c>
      <c r="F169" s="73" t="str">
        <f>'Activity rawdata'!L168</f>
        <v>MT1</v>
      </c>
      <c r="G169" s="72" t="str">
        <f>'Activity rawdata'!R168</f>
        <v>2030</v>
      </c>
      <c r="H169" s="72" t="str">
        <f>IF('Activity rawdata'!P168="AHTHIN1","1st Thin",IF('Activity rawdata'!P168="AHCC","Clearcut",IF('Activity rawdata'!P168="AHTHSMZ","SMZ Thin",IF('Activity rawdata'!P168="AHTHIN2","2nd Thin",IF('Activity rawdata'!P168="AFERTE","Early Fert",IF('Activity rawdata'!P168="AFERTM","Mid Fert",IF('Activity rawdata'!P168="AFERTL","Late Fert",  IF('Activity rawdata'!P168="ASP","Site Prep", IF('Activity rawdata'!P168="APLT","Plant",  IF('Activity rawdata'!P168="ANREG","Natural Regeneration"))))))))))</f>
        <v>Mid Fert</v>
      </c>
      <c r="I169" s="74">
        <f>'Activity rawdata'!O168</f>
        <v>86.12</v>
      </c>
      <c r="J169" s="75">
        <f>'Activity rawdata'!N168</f>
        <v>15</v>
      </c>
      <c r="K169" s="75">
        <f>'Activity rawdata'!AC168</f>
        <v>67.23</v>
      </c>
      <c r="L169" s="75">
        <f>'Activity rawdata'!AD168</f>
        <v>192.53</v>
      </c>
      <c r="M169" s="76">
        <f>'Activity rawdata'!AE168</f>
        <v>8.0014491959665239</v>
      </c>
      <c r="N169" s="83">
        <f>'Activity rawdata'!T168+'Activity rawdata'!U168</f>
        <v>0</v>
      </c>
      <c r="O169" s="80">
        <f>'Activity rawdata'!V168</f>
        <v>0</v>
      </c>
      <c r="P169" s="80">
        <f>'Activity rawdata'!W168</f>
        <v>0</v>
      </c>
      <c r="Q169" s="80">
        <f>'Activity rawdata'!X168</f>
        <v>0</v>
      </c>
      <c r="R169" s="84">
        <f t="shared" si="30"/>
        <v>0</v>
      </c>
      <c r="S169" s="80">
        <f>'Activity rawdata'!Z168</f>
        <v>0</v>
      </c>
      <c r="T169" s="80">
        <f>'Activity rawdata'!AA168</f>
        <v>0</v>
      </c>
      <c r="U169" s="80">
        <f t="shared" si="31"/>
        <v>0</v>
      </c>
      <c r="V169" s="81">
        <f t="shared" si="32"/>
        <v>0</v>
      </c>
      <c r="W169" s="75">
        <f t="shared" si="33"/>
        <v>0</v>
      </c>
      <c r="X169" s="75">
        <f t="shared" si="34"/>
        <v>0</v>
      </c>
      <c r="Y169" s="75">
        <f t="shared" si="35"/>
        <v>0</v>
      </c>
      <c r="Z169" s="82">
        <f t="shared" si="36"/>
        <v>0</v>
      </c>
      <c r="AA169" s="75">
        <f t="shared" si="37"/>
        <v>0</v>
      </c>
      <c r="AB169" s="75">
        <f t="shared" si="38"/>
        <v>0</v>
      </c>
      <c r="AC169" s="82">
        <f t="shared" si="39"/>
        <v>0</v>
      </c>
      <c r="AD169" s="56"/>
    </row>
    <row r="170" spans="1:30" x14ac:dyDescent="0.35">
      <c r="A170" s="70" t="str">
        <f>'Activity rawdata'!A169</f>
        <v>BH1427-1-337</v>
      </c>
      <c r="B170" s="71" t="str">
        <f>'Activity rawdata'!B169</f>
        <v>LB</v>
      </c>
      <c r="C170" s="71" t="str">
        <f>IF('Activity rawdata'!C169="PY","Planted",IF('Activity rawdata'!C169="NY","Nat/Convert",IF('Activity rawdata'!C169="NN","Nat/Nonconvert",IF('Activity rawdata'!C169="OY","Planted"))))</f>
        <v>Planted</v>
      </c>
      <c r="D170" s="70" t="str">
        <f>'Activity rawdata'!D169</f>
        <v>STP1</v>
      </c>
      <c r="E170" s="72" t="str">
        <f>'Activity rawdata'!E169</f>
        <v>88</v>
      </c>
      <c r="F170" s="73" t="str">
        <f>'Activity rawdata'!L169</f>
        <v>MT2</v>
      </c>
      <c r="G170" s="72" t="str">
        <f>'Activity rawdata'!R169</f>
        <v>2030</v>
      </c>
      <c r="H170" s="72" t="str">
        <f>IF('Activity rawdata'!P169="AHTHIN1","1st Thin",IF('Activity rawdata'!P169="AHCC","Clearcut",IF('Activity rawdata'!P169="AHTHSMZ","SMZ Thin",IF('Activity rawdata'!P169="AHTHIN2","2nd Thin",IF('Activity rawdata'!P169="AFERTE","Early Fert",IF('Activity rawdata'!P169="AFERTM","Mid Fert",IF('Activity rawdata'!P169="AFERTL","Late Fert",  IF('Activity rawdata'!P169="ASP","Site Prep", IF('Activity rawdata'!P169="APLT","Plant",  IF('Activity rawdata'!P169="ANREG","Natural Regeneration"))))))))))</f>
        <v>Late Fert</v>
      </c>
      <c r="I170" s="74">
        <f>'Activity rawdata'!O169</f>
        <v>82.28</v>
      </c>
      <c r="J170" s="75">
        <f>'Activity rawdata'!N169</f>
        <v>22</v>
      </c>
      <c r="K170" s="75">
        <f>'Activity rawdata'!AC169</f>
        <v>75.7</v>
      </c>
      <c r="L170" s="75">
        <f>'Activity rawdata'!AD169</f>
        <v>112.33</v>
      </c>
      <c r="M170" s="76">
        <f>'Activity rawdata'!AE169</f>
        <v>11.115688355246892</v>
      </c>
      <c r="N170" s="83">
        <f>'Activity rawdata'!T169+'Activity rawdata'!U169</f>
        <v>0</v>
      </c>
      <c r="O170" s="80">
        <f>'Activity rawdata'!V169</f>
        <v>0</v>
      </c>
      <c r="P170" s="80">
        <f>'Activity rawdata'!W169</f>
        <v>0</v>
      </c>
      <c r="Q170" s="80">
        <f>'Activity rawdata'!X169</f>
        <v>0</v>
      </c>
      <c r="R170" s="84">
        <f t="shared" si="30"/>
        <v>0</v>
      </c>
      <c r="S170" s="80">
        <f>'Activity rawdata'!Z169</f>
        <v>0</v>
      </c>
      <c r="T170" s="80">
        <f>'Activity rawdata'!AA169</f>
        <v>0</v>
      </c>
      <c r="U170" s="80">
        <f t="shared" si="31"/>
        <v>0</v>
      </c>
      <c r="V170" s="81">
        <f t="shared" si="32"/>
        <v>0</v>
      </c>
      <c r="W170" s="75">
        <f t="shared" si="33"/>
        <v>0</v>
      </c>
      <c r="X170" s="75">
        <f t="shared" si="34"/>
        <v>0</v>
      </c>
      <c r="Y170" s="75">
        <f t="shared" si="35"/>
        <v>0</v>
      </c>
      <c r="Z170" s="82">
        <f t="shared" si="36"/>
        <v>0</v>
      </c>
      <c r="AA170" s="75">
        <f t="shared" si="37"/>
        <v>0</v>
      </c>
      <c r="AB170" s="75">
        <f t="shared" si="38"/>
        <v>0</v>
      </c>
      <c r="AC170" s="82">
        <f t="shared" si="39"/>
        <v>0</v>
      </c>
      <c r="AD170" s="56"/>
    </row>
    <row r="171" spans="1:30" x14ac:dyDescent="0.35">
      <c r="A171" s="70" t="str">
        <f>'Activity rawdata'!A170</f>
        <v>BH1431-1-25</v>
      </c>
      <c r="B171" s="71" t="str">
        <f>'Activity rawdata'!B170</f>
        <v>LB</v>
      </c>
      <c r="C171" s="71" t="str">
        <f>IF('Activity rawdata'!C170="PY","Planted",IF('Activity rawdata'!C170="NY","Nat/Convert",IF('Activity rawdata'!C170="NN","Nat/Nonconvert",IF('Activity rawdata'!C170="OY","Planted"))))</f>
        <v>Planted</v>
      </c>
      <c r="D171" s="70" t="str">
        <f>'Activity rawdata'!D170</f>
        <v>STP1</v>
      </c>
      <c r="E171" s="72" t="str">
        <f>'Activity rawdata'!E170</f>
        <v>86</v>
      </c>
      <c r="F171" s="73" t="str">
        <f>'Activity rawdata'!L170</f>
        <v>MT2</v>
      </c>
      <c r="G171" s="72" t="str">
        <f>'Activity rawdata'!R170</f>
        <v>2030</v>
      </c>
      <c r="H171" s="72" t="str">
        <f>IF('Activity rawdata'!P170="AHTHIN1","1st Thin",IF('Activity rawdata'!P170="AHCC","Clearcut",IF('Activity rawdata'!P170="AHTHSMZ","SMZ Thin",IF('Activity rawdata'!P170="AHTHIN2","2nd Thin",IF('Activity rawdata'!P170="AFERTE","Early Fert",IF('Activity rawdata'!P170="AFERTM","Mid Fert",IF('Activity rawdata'!P170="AFERTL","Late Fert",  IF('Activity rawdata'!P170="ASP","Site Prep", IF('Activity rawdata'!P170="APLT","Plant",  IF('Activity rawdata'!P170="ANREG","Natural Regeneration"))))))))))</f>
        <v>Late Fert</v>
      </c>
      <c r="I171" s="74">
        <f>'Activity rawdata'!O170</f>
        <v>63.77</v>
      </c>
      <c r="J171" s="75">
        <f>'Activity rawdata'!N170</f>
        <v>22</v>
      </c>
      <c r="K171" s="75">
        <f>'Activity rawdata'!AC170</f>
        <v>74.34</v>
      </c>
      <c r="L171" s="75">
        <f>'Activity rawdata'!AD170</f>
        <v>106.44</v>
      </c>
      <c r="M171" s="76">
        <f>'Activity rawdata'!AE170</f>
        <v>11.316057545861682</v>
      </c>
      <c r="N171" s="83">
        <f>'Activity rawdata'!T170+'Activity rawdata'!U170</f>
        <v>0</v>
      </c>
      <c r="O171" s="80">
        <f>'Activity rawdata'!V170</f>
        <v>0</v>
      </c>
      <c r="P171" s="80">
        <f>'Activity rawdata'!W170</f>
        <v>0</v>
      </c>
      <c r="Q171" s="80">
        <f>'Activity rawdata'!X170</f>
        <v>0</v>
      </c>
      <c r="R171" s="84">
        <f t="shared" si="30"/>
        <v>0</v>
      </c>
      <c r="S171" s="80">
        <f>'Activity rawdata'!Z170</f>
        <v>0</v>
      </c>
      <c r="T171" s="80">
        <f>'Activity rawdata'!AA170</f>
        <v>0</v>
      </c>
      <c r="U171" s="80">
        <f t="shared" si="31"/>
        <v>0</v>
      </c>
      <c r="V171" s="81">
        <f t="shared" si="32"/>
        <v>0</v>
      </c>
      <c r="W171" s="75">
        <f t="shared" si="33"/>
        <v>0</v>
      </c>
      <c r="X171" s="75">
        <f t="shared" si="34"/>
        <v>0</v>
      </c>
      <c r="Y171" s="75">
        <f t="shared" si="35"/>
        <v>0</v>
      </c>
      <c r="Z171" s="82">
        <f t="shared" si="36"/>
        <v>0</v>
      </c>
      <c r="AA171" s="75">
        <f t="shared" si="37"/>
        <v>0</v>
      </c>
      <c r="AB171" s="75">
        <f t="shared" si="38"/>
        <v>0</v>
      </c>
      <c r="AC171" s="82">
        <f t="shared" si="39"/>
        <v>0</v>
      </c>
      <c r="AD171" s="56"/>
    </row>
    <row r="172" spans="1:30" x14ac:dyDescent="0.35">
      <c r="A172" s="70" t="str">
        <f>'Activity rawdata'!A171</f>
        <v>BH6125-1-269</v>
      </c>
      <c r="B172" s="71" t="str">
        <f>'Activity rawdata'!B171</f>
        <v>LB</v>
      </c>
      <c r="C172" s="71" t="str">
        <f>IF('Activity rawdata'!C171="PY","Planted",IF('Activity rawdata'!C171="NY","Nat/Convert",IF('Activity rawdata'!C171="NN","Nat/Nonconvert",IF('Activity rawdata'!C171="OY","Planted"))))</f>
        <v>Planted</v>
      </c>
      <c r="D172" s="70" t="str">
        <f>'Activity rawdata'!D171</f>
        <v>STP1</v>
      </c>
      <c r="E172" s="72" t="str">
        <f>'Activity rawdata'!E171</f>
        <v>77</v>
      </c>
      <c r="F172" s="73" t="str">
        <f>'Activity rawdata'!L171</f>
        <v>NO</v>
      </c>
      <c r="G172" s="72" t="str">
        <f>'Activity rawdata'!R171</f>
        <v>2030</v>
      </c>
      <c r="H172" s="72" t="str">
        <f>IF('Activity rawdata'!P171="AHTHIN1","1st Thin",IF('Activity rawdata'!P171="AHCC","Clearcut",IF('Activity rawdata'!P171="AHTHSMZ","SMZ Thin",IF('Activity rawdata'!P171="AHTHIN2","2nd Thin",IF('Activity rawdata'!P171="AFERTE","Early Fert",IF('Activity rawdata'!P171="AFERTM","Mid Fert",IF('Activity rawdata'!P171="AFERTL","Late Fert",  IF('Activity rawdata'!P171="ASP","Site Prep", IF('Activity rawdata'!P171="APLT","Plant",  IF('Activity rawdata'!P171="ANREG","Natural Regeneration"))))))))))</f>
        <v>1st Thin</v>
      </c>
      <c r="I172" s="74">
        <f>'Activity rawdata'!O171</f>
        <v>67.58</v>
      </c>
      <c r="J172" s="75">
        <f>'Activity rawdata'!N171</f>
        <v>14</v>
      </c>
      <c r="K172" s="75">
        <f>'Activity rawdata'!AC171</f>
        <v>102.75</v>
      </c>
      <c r="L172" s="75">
        <f>'Activity rawdata'!AD171</f>
        <v>379.42</v>
      </c>
      <c r="M172" s="76">
        <f>'Activity rawdata'!AE171</f>
        <v>7.0463969878056787</v>
      </c>
      <c r="N172" s="83">
        <f>'Activity rawdata'!T171+'Activity rawdata'!U171</f>
        <v>16.34</v>
      </c>
      <c r="O172" s="80">
        <f>'Activity rawdata'!V171</f>
        <v>1.0900000000000001</v>
      </c>
      <c r="P172" s="80">
        <f>'Activity rawdata'!W171</f>
        <v>0</v>
      </c>
      <c r="Q172" s="80">
        <f>'Activity rawdata'!X171</f>
        <v>0</v>
      </c>
      <c r="R172" s="84">
        <f t="shared" si="30"/>
        <v>17.43</v>
      </c>
      <c r="S172" s="80">
        <f>'Activity rawdata'!Z171</f>
        <v>0</v>
      </c>
      <c r="T172" s="80">
        <f>'Activity rawdata'!AA171</f>
        <v>0</v>
      </c>
      <c r="U172" s="80">
        <f t="shared" si="31"/>
        <v>0</v>
      </c>
      <c r="V172" s="81">
        <f t="shared" si="32"/>
        <v>1104.2572</v>
      </c>
      <c r="W172" s="75">
        <f t="shared" si="33"/>
        <v>73.662199999999999</v>
      </c>
      <c r="X172" s="75">
        <f t="shared" si="34"/>
        <v>0</v>
      </c>
      <c r="Y172" s="75">
        <f t="shared" si="35"/>
        <v>0</v>
      </c>
      <c r="Z172" s="82">
        <f t="shared" si="36"/>
        <v>1177.9194</v>
      </c>
      <c r="AA172" s="75">
        <f t="shared" si="37"/>
        <v>0</v>
      </c>
      <c r="AB172" s="75">
        <f t="shared" si="38"/>
        <v>0</v>
      </c>
      <c r="AC172" s="82">
        <f t="shared" si="39"/>
        <v>0</v>
      </c>
      <c r="AD172" s="56"/>
    </row>
    <row r="173" spans="1:30" x14ac:dyDescent="0.35">
      <c r="A173" s="70" t="str">
        <f>'Activity rawdata'!A172</f>
        <v>BH5140-1-147</v>
      </c>
      <c r="B173" s="71" t="str">
        <f>'Activity rawdata'!B172</f>
        <v>LB</v>
      </c>
      <c r="C173" s="71" t="str">
        <f>IF('Activity rawdata'!C172="PY","Planted",IF('Activity rawdata'!C172="NY","Nat/Convert",IF('Activity rawdata'!C172="NN","Nat/Nonconvert",IF('Activity rawdata'!C172="OY","Planted"))))</f>
        <v>Planted</v>
      </c>
      <c r="D173" s="70" t="str">
        <f>'Activity rawdata'!D172</f>
        <v>STP1</v>
      </c>
      <c r="E173" s="72" t="str">
        <f>'Activity rawdata'!E172</f>
        <v>81</v>
      </c>
      <c r="F173" s="73" t="str">
        <f>'Activity rawdata'!L172</f>
        <v>NO</v>
      </c>
      <c r="G173" s="72" t="str">
        <f>'Activity rawdata'!R172</f>
        <v>2030</v>
      </c>
      <c r="H173" s="72" t="str">
        <f>IF('Activity rawdata'!P172="AHTHIN1","1st Thin",IF('Activity rawdata'!P172="AHCC","Clearcut",IF('Activity rawdata'!P172="AHTHSMZ","SMZ Thin",IF('Activity rawdata'!P172="AHTHIN2","2nd Thin",IF('Activity rawdata'!P172="AFERTE","Early Fert",IF('Activity rawdata'!P172="AFERTM","Mid Fert",IF('Activity rawdata'!P172="AFERTL","Late Fert",  IF('Activity rawdata'!P172="ASP","Site Prep", IF('Activity rawdata'!P172="APLT","Plant",  IF('Activity rawdata'!P172="ANREG","Natural Regeneration"))))))))))</f>
        <v>1st Thin</v>
      </c>
      <c r="I173" s="74">
        <f>'Activity rawdata'!O172</f>
        <v>72.11</v>
      </c>
      <c r="J173" s="75">
        <f>'Activity rawdata'!N172</f>
        <v>14</v>
      </c>
      <c r="K173" s="75">
        <f>'Activity rawdata'!AC172</f>
        <v>123.67</v>
      </c>
      <c r="L173" s="75">
        <f>'Activity rawdata'!AD172</f>
        <v>465.31</v>
      </c>
      <c r="M173" s="76">
        <f>'Activity rawdata'!AE172</f>
        <v>6.9806729144692738</v>
      </c>
      <c r="N173" s="83">
        <f>'Activity rawdata'!T172+'Activity rawdata'!U172</f>
        <v>28.74</v>
      </c>
      <c r="O173" s="80">
        <f>'Activity rawdata'!V172</f>
        <v>1.28</v>
      </c>
      <c r="P173" s="80">
        <f>'Activity rawdata'!W172</f>
        <v>0</v>
      </c>
      <c r="Q173" s="80">
        <f>'Activity rawdata'!X172</f>
        <v>0</v>
      </c>
      <c r="R173" s="84">
        <f t="shared" si="30"/>
        <v>30.02</v>
      </c>
      <c r="S173" s="80">
        <f>'Activity rawdata'!Z172</f>
        <v>0</v>
      </c>
      <c r="T173" s="80">
        <f>'Activity rawdata'!AA172</f>
        <v>0</v>
      </c>
      <c r="U173" s="80">
        <f t="shared" si="31"/>
        <v>0</v>
      </c>
      <c r="V173" s="81">
        <f t="shared" si="32"/>
        <v>2072.4413999999997</v>
      </c>
      <c r="W173" s="75">
        <f t="shared" si="33"/>
        <v>92.300799999999995</v>
      </c>
      <c r="X173" s="75">
        <f t="shared" si="34"/>
        <v>0</v>
      </c>
      <c r="Y173" s="75">
        <f t="shared" si="35"/>
        <v>0</v>
      </c>
      <c r="Z173" s="82">
        <f t="shared" si="36"/>
        <v>2164.7421999999997</v>
      </c>
      <c r="AA173" s="75">
        <f t="shared" si="37"/>
        <v>0</v>
      </c>
      <c r="AB173" s="75">
        <f t="shared" si="38"/>
        <v>0</v>
      </c>
      <c r="AC173" s="82">
        <f t="shared" si="39"/>
        <v>0</v>
      </c>
      <c r="AD173" s="56"/>
    </row>
    <row r="174" spans="1:30" x14ac:dyDescent="0.35">
      <c r="A174" s="70" t="str">
        <f>'Activity rawdata'!A173</f>
        <v>BH5140-1-146</v>
      </c>
      <c r="B174" s="71" t="str">
        <f>'Activity rawdata'!B173</f>
        <v>LB</v>
      </c>
      <c r="C174" s="71" t="str">
        <f>IF('Activity rawdata'!C173="PY","Planted",IF('Activity rawdata'!C173="NY","Nat/Convert",IF('Activity rawdata'!C173="NN","Nat/Nonconvert",IF('Activity rawdata'!C173="OY","Planted"))))</f>
        <v>Planted</v>
      </c>
      <c r="D174" s="70" t="str">
        <f>'Activity rawdata'!D173</f>
        <v>STP1</v>
      </c>
      <c r="E174" s="72" t="str">
        <f>'Activity rawdata'!E173</f>
        <v>73</v>
      </c>
      <c r="F174" s="73" t="str">
        <f>'Activity rawdata'!L173</f>
        <v>NO</v>
      </c>
      <c r="G174" s="72" t="str">
        <f>'Activity rawdata'!R173</f>
        <v>2030</v>
      </c>
      <c r="H174" s="72" t="str">
        <f>IF('Activity rawdata'!P173="AHTHIN1","1st Thin",IF('Activity rawdata'!P173="AHCC","Clearcut",IF('Activity rawdata'!P173="AHTHSMZ","SMZ Thin",IF('Activity rawdata'!P173="AHTHIN2","2nd Thin",IF('Activity rawdata'!P173="AFERTE","Early Fert",IF('Activity rawdata'!P173="AFERTM","Mid Fert",IF('Activity rawdata'!P173="AFERTL","Late Fert",  IF('Activity rawdata'!P173="ASP","Site Prep", IF('Activity rawdata'!P173="APLT","Plant",  IF('Activity rawdata'!P173="ANREG","Natural Regeneration"))))))))))</f>
        <v>1st Thin</v>
      </c>
      <c r="I174" s="74">
        <f>'Activity rawdata'!O173</f>
        <v>61</v>
      </c>
      <c r="J174" s="75">
        <f>'Activity rawdata'!N173</f>
        <v>14</v>
      </c>
      <c r="K174" s="75">
        <f>'Activity rawdata'!AC173</f>
        <v>120.6</v>
      </c>
      <c r="L174" s="75">
        <f>'Activity rawdata'!AD173</f>
        <v>429.04</v>
      </c>
      <c r="M174" s="76">
        <f>'Activity rawdata'!AE173</f>
        <v>7.178952235508512</v>
      </c>
      <c r="N174" s="83">
        <f>'Activity rawdata'!T173+'Activity rawdata'!U173</f>
        <v>25.95</v>
      </c>
      <c r="O174" s="80">
        <f>'Activity rawdata'!V173</f>
        <v>3.25</v>
      </c>
      <c r="P174" s="80">
        <f>'Activity rawdata'!W173</f>
        <v>0.12</v>
      </c>
      <c r="Q174" s="80">
        <f>'Activity rawdata'!X173</f>
        <v>0</v>
      </c>
      <c r="R174" s="84">
        <f t="shared" si="30"/>
        <v>29.32</v>
      </c>
      <c r="S174" s="80">
        <f>'Activity rawdata'!Z173</f>
        <v>0</v>
      </c>
      <c r="T174" s="80">
        <f>'Activity rawdata'!AA173</f>
        <v>0</v>
      </c>
      <c r="U174" s="80">
        <f t="shared" si="31"/>
        <v>0</v>
      </c>
      <c r="V174" s="81">
        <f t="shared" si="32"/>
        <v>1582.95</v>
      </c>
      <c r="W174" s="75">
        <f t="shared" si="33"/>
        <v>198.25</v>
      </c>
      <c r="X174" s="75">
        <f t="shared" si="34"/>
        <v>7.3199999999999994</v>
      </c>
      <c r="Y174" s="75">
        <f t="shared" si="35"/>
        <v>0</v>
      </c>
      <c r="Z174" s="82">
        <f t="shared" si="36"/>
        <v>1788.52</v>
      </c>
      <c r="AA174" s="75">
        <f t="shared" si="37"/>
        <v>0</v>
      </c>
      <c r="AB174" s="75">
        <f t="shared" si="38"/>
        <v>0</v>
      </c>
      <c r="AC174" s="82">
        <f t="shared" si="39"/>
        <v>0</v>
      </c>
      <c r="AD174" s="56"/>
    </row>
    <row r="175" spans="1:30" x14ac:dyDescent="0.35">
      <c r="A175" s="70" t="str">
        <f>'Activity rawdata'!A174</f>
        <v>BH6125-1-326</v>
      </c>
      <c r="B175" s="71" t="str">
        <f>'Activity rawdata'!B174</f>
        <v>LB</v>
      </c>
      <c r="C175" s="71" t="str">
        <f>IF('Activity rawdata'!C174="PY","Planted",IF('Activity rawdata'!C174="NY","Nat/Convert",IF('Activity rawdata'!C174="NN","Nat/Nonconvert",IF('Activity rawdata'!C174="OY","Planted"))))</f>
        <v>Planted</v>
      </c>
      <c r="D175" s="70" t="str">
        <f>'Activity rawdata'!D174</f>
        <v>STP1</v>
      </c>
      <c r="E175" s="72" t="str">
        <f>'Activity rawdata'!E174</f>
        <v>78</v>
      </c>
      <c r="F175" s="73" t="str">
        <f>'Activity rawdata'!L174</f>
        <v>T1</v>
      </c>
      <c r="G175" s="72" t="str">
        <f>'Activity rawdata'!R174</f>
        <v>2030</v>
      </c>
      <c r="H175" s="72" t="str">
        <f>IF('Activity rawdata'!P174="AHTHIN1","1st Thin",IF('Activity rawdata'!P174="AHCC","Clearcut",IF('Activity rawdata'!P174="AHTHSMZ","SMZ Thin",IF('Activity rawdata'!P174="AHTHIN2","2nd Thin",IF('Activity rawdata'!P174="AFERTE","Early Fert",IF('Activity rawdata'!P174="AFERTM","Mid Fert",IF('Activity rawdata'!P174="AFERTL","Late Fert",  IF('Activity rawdata'!P174="ASP","Site Prep", IF('Activity rawdata'!P174="APLT","Plant",  IF('Activity rawdata'!P174="ANREG","Natural Regeneration"))))))))))</f>
        <v>2nd Thin</v>
      </c>
      <c r="I175" s="74">
        <f>'Activity rawdata'!O174</f>
        <v>2.57</v>
      </c>
      <c r="J175" s="75">
        <f>'Activity rawdata'!N174</f>
        <v>20</v>
      </c>
      <c r="K175" s="75">
        <f>'Activity rawdata'!AC174</f>
        <v>123.45</v>
      </c>
      <c r="L175" s="75">
        <f>'Activity rawdata'!AD174</f>
        <v>343.95</v>
      </c>
      <c r="M175" s="76">
        <f>'Activity rawdata'!AE174</f>
        <v>8.112116744371427</v>
      </c>
      <c r="N175" s="83">
        <f>'Activity rawdata'!T174+'Activity rawdata'!U174</f>
        <v>13.25</v>
      </c>
      <c r="O175" s="80">
        <f>'Activity rawdata'!V174</f>
        <v>17.46</v>
      </c>
      <c r="P175" s="80">
        <f>'Activity rawdata'!W174</f>
        <v>0</v>
      </c>
      <c r="Q175" s="80">
        <f>'Activity rawdata'!X174</f>
        <v>0</v>
      </c>
      <c r="R175" s="84">
        <f t="shared" si="30"/>
        <v>30.71</v>
      </c>
      <c r="S175" s="80">
        <f>'Activity rawdata'!Z174</f>
        <v>0</v>
      </c>
      <c r="T175" s="80">
        <f>'Activity rawdata'!AA174</f>
        <v>0</v>
      </c>
      <c r="U175" s="80">
        <f t="shared" si="31"/>
        <v>0</v>
      </c>
      <c r="V175" s="81">
        <f t="shared" si="32"/>
        <v>34.052499999999995</v>
      </c>
      <c r="W175" s="75">
        <f t="shared" si="33"/>
        <v>44.872199999999999</v>
      </c>
      <c r="X175" s="75">
        <f t="shared" si="34"/>
        <v>0</v>
      </c>
      <c r="Y175" s="75">
        <f t="shared" si="35"/>
        <v>0</v>
      </c>
      <c r="Z175" s="82">
        <f t="shared" si="36"/>
        <v>78.924700000000001</v>
      </c>
      <c r="AA175" s="75">
        <f t="shared" si="37"/>
        <v>0</v>
      </c>
      <c r="AB175" s="75">
        <f t="shared" si="38"/>
        <v>0</v>
      </c>
      <c r="AC175" s="82">
        <f t="shared" si="39"/>
        <v>0</v>
      </c>
      <c r="AD175" s="56"/>
    </row>
    <row r="176" spans="1:30" x14ac:dyDescent="0.35">
      <c r="A176" s="70" t="str">
        <f>'Activity rawdata'!A175</f>
        <v>BH5222-1-190</v>
      </c>
      <c r="B176" s="71" t="str">
        <f>'Activity rawdata'!B175</f>
        <v>LB</v>
      </c>
      <c r="C176" s="71" t="str">
        <f>IF('Activity rawdata'!C175="PY","Planted",IF('Activity rawdata'!C175="NY","Nat/Convert",IF('Activity rawdata'!C175="NN","Nat/Nonconvert",IF('Activity rawdata'!C175="OY","Planted"))))</f>
        <v>Planted</v>
      </c>
      <c r="D176" s="70" t="str">
        <f>'Activity rawdata'!D175</f>
        <v>STP2</v>
      </c>
      <c r="E176" s="72" t="str">
        <f>'Activity rawdata'!E175</f>
        <v>87</v>
      </c>
      <c r="F176" s="73" t="str">
        <f>'Activity rawdata'!L175</f>
        <v>T1</v>
      </c>
      <c r="G176" s="72" t="str">
        <f>'Activity rawdata'!R175</f>
        <v>2030</v>
      </c>
      <c r="H176" s="72" t="str">
        <f>IF('Activity rawdata'!P175="AHTHIN1","1st Thin",IF('Activity rawdata'!P175="AHCC","Clearcut",IF('Activity rawdata'!P175="AHTHSMZ","SMZ Thin",IF('Activity rawdata'!P175="AHTHIN2","2nd Thin",IF('Activity rawdata'!P175="AFERTE","Early Fert",IF('Activity rawdata'!P175="AFERTM","Mid Fert",IF('Activity rawdata'!P175="AFERTL","Late Fert",  IF('Activity rawdata'!P175="ASP","Site Prep", IF('Activity rawdata'!P175="APLT","Plant",  IF('Activity rawdata'!P175="ANREG","Natural Regeneration"))))))))))</f>
        <v>2nd Thin</v>
      </c>
      <c r="I176" s="74">
        <f>'Activity rawdata'!O175</f>
        <v>5.27</v>
      </c>
      <c r="J176" s="75">
        <f>'Activity rawdata'!N175</f>
        <v>21</v>
      </c>
      <c r="K176" s="75">
        <f>'Activity rawdata'!AC175</f>
        <v>116.8</v>
      </c>
      <c r="L176" s="75">
        <f>'Activity rawdata'!AD175</f>
        <v>185.85</v>
      </c>
      <c r="M176" s="76">
        <f>'Activity rawdata'!AE175</f>
        <v>10.734367028258562</v>
      </c>
      <c r="N176" s="83">
        <f>'Activity rawdata'!T175+'Activity rawdata'!U175</f>
        <v>7.72</v>
      </c>
      <c r="O176" s="80">
        <f>'Activity rawdata'!V175</f>
        <v>34.01</v>
      </c>
      <c r="P176" s="80">
        <f>'Activity rawdata'!W175</f>
        <v>0.19</v>
      </c>
      <c r="Q176" s="80">
        <f>'Activity rawdata'!X175</f>
        <v>0</v>
      </c>
      <c r="R176" s="84">
        <f t="shared" si="30"/>
        <v>41.919999999999995</v>
      </c>
      <c r="S176" s="80">
        <f>'Activity rawdata'!Z175</f>
        <v>0</v>
      </c>
      <c r="T176" s="80">
        <f>'Activity rawdata'!AA175</f>
        <v>0</v>
      </c>
      <c r="U176" s="80">
        <f t="shared" si="31"/>
        <v>0</v>
      </c>
      <c r="V176" s="81">
        <f t="shared" si="32"/>
        <v>40.684399999999997</v>
      </c>
      <c r="W176" s="75">
        <f t="shared" si="33"/>
        <v>179.23269999999997</v>
      </c>
      <c r="X176" s="75">
        <f t="shared" si="34"/>
        <v>1.0012999999999999</v>
      </c>
      <c r="Y176" s="75">
        <f t="shared" si="35"/>
        <v>0</v>
      </c>
      <c r="Z176" s="82">
        <f t="shared" si="36"/>
        <v>220.91839999999993</v>
      </c>
      <c r="AA176" s="75">
        <f t="shared" si="37"/>
        <v>0</v>
      </c>
      <c r="AB176" s="75">
        <f t="shared" si="38"/>
        <v>0</v>
      </c>
      <c r="AC176" s="82">
        <f t="shared" si="39"/>
        <v>0</v>
      </c>
      <c r="AD176" s="56"/>
    </row>
    <row r="177" spans="1:30" x14ac:dyDescent="0.35">
      <c r="A177" s="70" t="str">
        <f>'Activity rawdata'!A176</f>
        <v>BH6125-1-354</v>
      </c>
      <c r="B177" s="71" t="str">
        <f>'Activity rawdata'!B176</f>
        <v>LB</v>
      </c>
      <c r="C177" s="71" t="str">
        <f>IF('Activity rawdata'!C176="PY","Planted",IF('Activity rawdata'!C176="NY","Nat/Convert",IF('Activity rawdata'!C176="NN","Nat/Nonconvert",IF('Activity rawdata'!C176="OY","Planted"))))</f>
        <v>Planted</v>
      </c>
      <c r="D177" s="70" t="str">
        <f>'Activity rawdata'!D176</f>
        <v>STP1</v>
      </c>
      <c r="E177" s="72" t="str">
        <f>'Activity rawdata'!E176</f>
        <v>91</v>
      </c>
      <c r="F177" s="73" t="str">
        <f>'Activity rawdata'!L176</f>
        <v>T1</v>
      </c>
      <c r="G177" s="72" t="str">
        <f>'Activity rawdata'!R176</f>
        <v>2030</v>
      </c>
      <c r="H177" s="72" t="str">
        <f>IF('Activity rawdata'!P176="AHTHIN1","1st Thin",IF('Activity rawdata'!P176="AHCC","Clearcut",IF('Activity rawdata'!P176="AHTHSMZ","SMZ Thin",IF('Activity rawdata'!P176="AHTHIN2","2nd Thin",IF('Activity rawdata'!P176="AFERTE","Early Fert",IF('Activity rawdata'!P176="AFERTM","Mid Fert",IF('Activity rawdata'!P176="AFERTL","Late Fert",  IF('Activity rawdata'!P176="ASP","Site Prep", IF('Activity rawdata'!P176="APLT","Plant",  IF('Activity rawdata'!P176="ANREG","Natural Regeneration"))))))))))</f>
        <v>Clearcut</v>
      </c>
      <c r="I177" s="74">
        <f>'Activity rawdata'!O176</f>
        <v>0.78</v>
      </c>
      <c r="J177" s="75">
        <f>'Activity rawdata'!N176</f>
        <v>28</v>
      </c>
      <c r="K177" s="75">
        <f>'Activity rawdata'!AC176</f>
        <v>128.94999999999999</v>
      </c>
      <c r="L177" s="75">
        <f>'Activity rawdata'!AD176</f>
        <v>174.68</v>
      </c>
      <c r="M177" s="76">
        <f>'Activity rawdata'!AE176</f>
        <v>11.633901527525826</v>
      </c>
      <c r="N177" s="83">
        <f>'Activity rawdata'!T176+'Activity rawdata'!U176</f>
        <v>29.72</v>
      </c>
      <c r="O177" s="80">
        <f>'Activity rawdata'!V176</f>
        <v>67.88</v>
      </c>
      <c r="P177" s="80">
        <f>'Activity rawdata'!W176</f>
        <v>55.96</v>
      </c>
      <c r="Q177" s="80">
        <f>'Activity rawdata'!X176</f>
        <v>0</v>
      </c>
      <c r="R177" s="84">
        <f t="shared" si="30"/>
        <v>153.56</v>
      </c>
      <c r="S177" s="80">
        <f>'Activity rawdata'!Z176</f>
        <v>6.59</v>
      </c>
      <c r="T177" s="80">
        <f>'Activity rawdata'!AA176</f>
        <v>0.76</v>
      </c>
      <c r="U177" s="80">
        <f t="shared" si="31"/>
        <v>7.35</v>
      </c>
      <c r="V177" s="81">
        <f t="shared" si="32"/>
        <v>23.1816</v>
      </c>
      <c r="W177" s="75">
        <f t="shared" si="33"/>
        <v>52.946399999999997</v>
      </c>
      <c r="X177" s="75">
        <f t="shared" si="34"/>
        <v>43.648800000000001</v>
      </c>
      <c r="Y177" s="75">
        <f t="shared" si="35"/>
        <v>0</v>
      </c>
      <c r="Z177" s="82">
        <f t="shared" si="36"/>
        <v>119.77680000000001</v>
      </c>
      <c r="AA177" s="75">
        <f t="shared" si="37"/>
        <v>5.1402000000000001</v>
      </c>
      <c r="AB177" s="75">
        <f t="shared" si="38"/>
        <v>0.59279999999999999</v>
      </c>
      <c r="AC177" s="82">
        <f t="shared" si="39"/>
        <v>5.7330000000000005</v>
      </c>
      <c r="AD177" s="56"/>
    </row>
    <row r="178" spans="1:30" x14ac:dyDescent="0.35">
      <c r="A178" s="70" t="str">
        <f>'Activity rawdata'!A177</f>
        <v>BH6125-1-275</v>
      </c>
      <c r="B178" s="71" t="str">
        <f>'Activity rawdata'!B177</f>
        <v>LB</v>
      </c>
      <c r="C178" s="71" t="str">
        <f>IF('Activity rawdata'!C177="PY","Planted",IF('Activity rawdata'!C177="NY","Nat/Convert",IF('Activity rawdata'!C177="NN","Nat/Nonconvert",IF('Activity rawdata'!C177="OY","Planted"))))</f>
        <v>Planted</v>
      </c>
      <c r="D178" s="70" t="str">
        <f>'Activity rawdata'!D177</f>
        <v>STP1</v>
      </c>
      <c r="E178" s="72" t="str">
        <f>'Activity rawdata'!E177</f>
        <v>79</v>
      </c>
      <c r="F178" s="73" t="str">
        <f>'Activity rawdata'!L177</f>
        <v>NO</v>
      </c>
      <c r="G178" s="72" t="str">
        <f>'Activity rawdata'!R177</f>
        <v>2030</v>
      </c>
      <c r="H178" s="72" t="str">
        <f>IF('Activity rawdata'!P177="AHTHIN1","1st Thin",IF('Activity rawdata'!P177="AHCC","Clearcut",IF('Activity rawdata'!P177="AHTHSMZ","SMZ Thin",IF('Activity rawdata'!P177="AHTHIN2","2nd Thin",IF('Activity rawdata'!P177="AFERTE","Early Fert",IF('Activity rawdata'!P177="AFERTM","Mid Fert",IF('Activity rawdata'!P177="AFERTL","Late Fert",  IF('Activity rawdata'!P177="ASP","Site Prep", IF('Activity rawdata'!P177="APLT","Plant",  IF('Activity rawdata'!P177="ANREG","Natural Regeneration"))))))))))</f>
        <v>Clearcut</v>
      </c>
      <c r="I178" s="74">
        <f>'Activity rawdata'!O177</f>
        <v>10.58</v>
      </c>
      <c r="J178" s="75">
        <f>'Activity rawdata'!N177</f>
        <v>24</v>
      </c>
      <c r="K178" s="75">
        <f>'Activity rawdata'!AC177</f>
        <v>101.89</v>
      </c>
      <c r="L178" s="75">
        <f>'Activity rawdata'!AD177</f>
        <v>191.88</v>
      </c>
      <c r="M178" s="76">
        <f>'Activity rawdata'!AE177</f>
        <v>9.867047709047041</v>
      </c>
      <c r="N178" s="83">
        <f>'Activity rawdata'!T177+'Activity rawdata'!U177</f>
        <v>21.34</v>
      </c>
      <c r="O178" s="80">
        <f>'Activity rawdata'!V177</f>
        <v>65.81</v>
      </c>
      <c r="P178" s="80">
        <f>'Activity rawdata'!W177</f>
        <v>1.08</v>
      </c>
      <c r="Q178" s="80">
        <f>'Activity rawdata'!X177</f>
        <v>0</v>
      </c>
      <c r="R178" s="84">
        <f t="shared" si="30"/>
        <v>88.23</v>
      </c>
      <c r="S178" s="80">
        <f>'Activity rawdata'!Z177</f>
        <v>2.52</v>
      </c>
      <c r="T178" s="80">
        <f>'Activity rawdata'!AA177</f>
        <v>0.05</v>
      </c>
      <c r="U178" s="80">
        <f t="shared" si="31"/>
        <v>2.57</v>
      </c>
      <c r="V178" s="81">
        <f t="shared" si="32"/>
        <v>225.77719999999999</v>
      </c>
      <c r="W178" s="75">
        <f t="shared" si="33"/>
        <v>696.26980000000003</v>
      </c>
      <c r="X178" s="75">
        <f t="shared" si="34"/>
        <v>11.426400000000001</v>
      </c>
      <c r="Y178" s="75">
        <f t="shared" si="35"/>
        <v>0</v>
      </c>
      <c r="Z178" s="82">
        <f t="shared" si="36"/>
        <v>933.47340000000008</v>
      </c>
      <c r="AA178" s="75">
        <f t="shared" si="37"/>
        <v>26.6616</v>
      </c>
      <c r="AB178" s="75">
        <f t="shared" si="38"/>
        <v>0.52900000000000003</v>
      </c>
      <c r="AC178" s="82">
        <f t="shared" si="39"/>
        <v>27.1906</v>
      </c>
      <c r="AD178" s="56"/>
    </row>
    <row r="179" spans="1:30" x14ac:dyDescent="0.35">
      <c r="A179" s="70" t="str">
        <f>'Activity rawdata'!A178</f>
        <v>BH6112-1-224</v>
      </c>
      <c r="B179" s="71" t="str">
        <f>'Activity rawdata'!B178</f>
        <v>LB</v>
      </c>
      <c r="C179" s="71" t="str">
        <f>IF('Activity rawdata'!C178="PY","Planted",IF('Activity rawdata'!C178="NY","Nat/Convert",IF('Activity rawdata'!C178="NN","Nat/Nonconvert",IF('Activity rawdata'!C178="OY","Planted"))))</f>
        <v>Planted</v>
      </c>
      <c r="D179" s="70" t="str">
        <f>'Activity rawdata'!D178</f>
        <v>STP1</v>
      </c>
      <c r="E179" s="72" t="str">
        <f>'Activity rawdata'!E178</f>
        <v>58</v>
      </c>
      <c r="F179" s="73" t="str">
        <f>'Activity rawdata'!L178</f>
        <v>NO</v>
      </c>
      <c r="G179" s="72" t="str">
        <f>'Activity rawdata'!R178</f>
        <v>2030</v>
      </c>
      <c r="H179" s="72" t="str">
        <f>IF('Activity rawdata'!P178="AHTHIN1","1st Thin",IF('Activity rawdata'!P178="AHCC","Clearcut",IF('Activity rawdata'!P178="AHTHSMZ","SMZ Thin",IF('Activity rawdata'!P178="AHTHIN2","2nd Thin",IF('Activity rawdata'!P178="AFERTE","Early Fert",IF('Activity rawdata'!P178="AFERTM","Mid Fert",IF('Activity rawdata'!P178="AFERTL","Late Fert",  IF('Activity rawdata'!P178="ASP","Site Prep", IF('Activity rawdata'!P178="APLT","Plant",  IF('Activity rawdata'!P178="ANREG","Natural Regeneration"))))))))))</f>
        <v>Clearcut</v>
      </c>
      <c r="I179" s="74">
        <f>'Activity rawdata'!O178</f>
        <v>36.54</v>
      </c>
      <c r="J179" s="75">
        <f>'Activity rawdata'!N178</f>
        <v>24</v>
      </c>
      <c r="K179" s="75">
        <f>'Activity rawdata'!AC178</f>
        <v>99.24</v>
      </c>
      <c r="L179" s="75">
        <f>'Activity rawdata'!AD178</f>
        <v>229.88</v>
      </c>
      <c r="M179" s="76">
        <f>'Activity rawdata'!AE178</f>
        <v>8.8967028516536502</v>
      </c>
      <c r="N179" s="83">
        <f>'Activity rawdata'!T178+'Activity rawdata'!U178</f>
        <v>23.77</v>
      </c>
      <c r="O179" s="80">
        <f>'Activity rawdata'!V178</f>
        <v>48.54</v>
      </c>
      <c r="P179" s="80">
        <f>'Activity rawdata'!W178</f>
        <v>0.05</v>
      </c>
      <c r="Q179" s="80">
        <f>'Activity rawdata'!X178</f>
        <v>0</v>
      </c>
      <c r="R179" s="84">
        <f t="shared" si="30"/>
        <v>72.36</v>
      </c>
      <c r="S179" s="80">
        <f>'Activity rawdata'!Z178</f>
        <v>1.08</v>
      </c>
      <c r="T179" s="80">
        <f>'Activity rawdata'!AA178</f>
        <v>0.04</v>
      </c>
      <c r="U179" s="80">
        <f t="shared" si="31"/>
        <v>1.1200000000000001</v>
      </c>
      <c r="V179" s="81">
        <f t="shared" si="32"/>
        <v>868.55579999999998</v>
      </c>
      <c r="W179" s="75">
        <f t="shared" si="33"/>
        <v>1773.6515999999999</v>
      </c>
      <c r="X179" s="75">
        <f t="shared" si="34"/>
        <v>1.827</v>
      </c>
      <c r="Y179" s="75">
        <f t="shared" si="35"/>
        <v>0</v>
      </c>
      <c r="Z179" s="82">
        <f t="shared" si="36"/>
        <v>2644.0344</v>
      </c>
      <c r="AA179" s="75">
        <f t="shared" si="37"/>
        <v>39.463200000000001</v>
      </c>
      <c r="AB179" s="75">
        <f t="shared" si="38"/>
        <v>1.4616</v>
      </c>
      <c r="AC179" s="82">
        <f t="shared" si="39"/>
        <v>40.924799999999998</v>
      </c>
      <c r="AD179" s="56"/>
    </row>
    <row r="180" spans="1:30" x14ac:dyDescent="0.35">
      <c r="A180" s="70" t="str">
        <f>'Activity rawdata'!A179</f>
        <v>BH6112-1-215</v>
      </c>
      <c r="B180" s="71" t="str">
        <f>'Activity rawdata'!B179</f>
        <v>LB</v>
      </c>
      <c r="C180" s="71" t="str">
        <f>IF('Activity rawdata'!C179="PY","Planted",IF('Activity rawdata'!C179="NY","Nat/Convert",IF('Activity rawdata'!C179="NN","Nat/Nonconvert",IF('Activity rawdata'!C179="OY","Planted"))))</f>
        <v>Planted</v>
      </c>
      <c r="D180" s="70" t="str">
        <f>'Activity rawdata'!D179</f>
        <v>STP1</v>
      </c>
      <c r="E180" s="72" t="str">
        <f>'Activity rawdata'!E179</f>
        <v>59</v>
      </c>
      <c r="F180" s="73" t="str">
        <f>'Activity rawdata'!L179</f>
        <v>NO</v>
      </c>
      <c r="G180" s="72" t="str">
        <f>'Activity rawdata'!R179</f>
        <v>2030</v>
      </c>
      <c r="H180" s="72" t="str">
        <f>IF('Activity rawdata'!P179="AHTHIN1","1st Thin",IF('Activity rawdata'!P179="AHCC","Clearcut",IF('Activity rawdata'!P179="AHTHSMZ","SMZ Thin",IF('Activity rawdata'!P179="AHTHIN2","2nd Thin",IF('Activity rawdata'!P179="AFERTE","Early Fert",IF('Activity rawdata'!P179="AFERTM","Mid Fert",IF('Activity rawdata'!P179="AFERTL","Late Fert",  IF('Activity rawdata'!P179="ASP","Site Prep", IF('Activity rawdata'!P179="APLT","Plant",  IF('Activity rawdata'!P179="ANREG","Natural Regeneration"))))))))))</f>
        <v>Clearcut</v>
      </c>
      <c r="I180" s="74">
        <f>'Activity rawdata'!O179</f>
        <v>64.16</v>
      </c>
      <c r="J180" s="75">
        <f>'Activity rawdata'!N179</f>
        <v>24</v>
      </c>
      <c r="K180" s="75">
        <f>'Activity rawdata'!AC179</f>
        <v>103.06</v>
      </c>
      <c r="L180" s="75">
        <f>'Activity rawdata'!AD179</f>
        <v>314.63</v>
      </c>
      <c r="M180" s="76">
        <f>'Activity rawdata'!AE179</f>
        <v>7.7496360286575818</v>
      </c>
      <c r="N180" s="83">
        <f>'Activity rawdata'!T179+'Activity rawdata'!U179</f>
        <v>41.39</v>
      </c>
      <c r="O180" s="80">
        <f>'Activity rawdata'!V179</f>
        <v>29.45</v>
      </c>
      <c r="P180" s="80">
        <f>'Activity rawdata'!W179</f>
        <v>1.18</v>
      </c>
      <c r="Q180" s="80">
        <f>'Activity rawdata'!X179</f>
        <v>0</v>
      </c>
      <c r="R180" s="84">
        <f t="shared" si="30"/>
        <v>72.02000000000001</v>
      </c>
      <c r="S180" s="80">
        <f>'Activity rawdata'!Z179</f>
        <v>1.28</v>
      </c>
      <c r="T180" s="80">
        <f>'Activity rawdata'!AA179</f>
        <v>0.02</v>
      </c>
      <c r="U180" s="80">
        <f t="shared" si="31"/>
        <v>1.3</v>
      </c>
      <c r="V180" s="81">
        <f t="shared" si="32"/>
        <v>2655.5823999999998</v>
      </c>
      <c r="W180" s="75">
        <f t="shared" si="33"/>
        <v>1889.5119999999999</v>
      </c>
      <c r="X180" s="75">
        <f t="shared" si="34"/>
        <v>75.708799999999997</v>
      </c>
      <c r="Y180" s="75">
        <f t="shared" si="35"/>
        <v>0</v>
      </c>
      <c r="Z180" s="82">
        <f t="shared" si="36"/>
        <v>4620.8032000000003</v>
      </c>
      <c r="AA180" s="75">
        <f t="shared" si="37"/>
        <v>82.124799999999993</v>
      </c>
      <c r="AB180" s="75">
        <f t="shared" si="38"/>
        <v>1.2831999999999999</v>
      </c>
      <c r="AC180" s="82">
        <f t="shared" si="39"/>
        <v>83.407999999999987</v>
      </c>
      <c r="AD180" s="56"/>
    </row>
    <row r="181" spans="1:30" x14ac:dyDescent="0.35">
      <c r="A181" s="70" t="str">
        <f>'Activity rawdata'!A180</f>
        <v>BH6112-1-211</v>
      </c>
      <c r="B181" s="71" t="str">
        <f>'Activity rawdata'!B180</f>
        <v>LB</v>
      </c>
      <c r="C181" s="71" t="str">
        <f>IF('Activity rawdata'!C180="PY","Planted",IF('Activity rawdata'!C180="NY","Nat/Convert",IF('Activity rawdata'!C180="NN","Nat/Nonconvert",IF('Activity rawdata'!C180="OY","Planted"))))</f>
        <v>Planted</v>
      </c>
      <c r="D181" s="70" t="str">
        <f>'Activity rawdata'!D180</f>
        <v>STP1</v>
      </c>
      <c r="E181" s="72" t="str">
        <f>'Activity rawdata'!E180</f>
        <v>59</v>
      </c>
      <c r="F181" s="73" t="str">
        <f>'Activity rawdata'!L180</f>
        <v>NO</v>
      </c>
      <c r="G181" s="72" t="str">
        <f>'Activity rawdata'!R180</f>
        <v>2030</v>
      </c>
      <c r="H181" s="72" t="str">
        <f>IF('Activity rawdata'!P180="AHTHIN1","1st Thin",IF('Activity rawdata'!P180="AHCC","Clearcut",IF('Activity rawdata'!P180="AHTHSMZ","SMZ Thin",IF('Activity rawdata'!P180="AHTHIN2","2nd Thin",IF('Activity rawdata'!P180="AFERTE","Early Fert",IF('Activity rawdata'!P180="AFERTM","Mid Fert",IF('Activity rawdata'!P180="AFERTL","Late Fert",  IF('Activity rawdata'!P180="ASP","Site Prep", IF('Activity rawdata'!P180="APLT","Plant",  IF('Activity rawdata'!P180="ANREG","Natural Regeneration"))))))))))</f>
        <v>Clearcut</v>
      </c>
      <c r="I181" s="74">
        <f>'Activity rawdata'!O180</f>
        <v>65.06</v>
      </c>
      <c r="J181" s="75">
        <f>'Activity rawdata'!N180</f>
        <v>24</v>
      </c>
      <c r="K181" s="75">
        <f>'Activity rawdata'!AC180</f>
        <v>125.24</v>
      </c>
      <c r="L181" s="75">
        <f>'Activity rawdata'!AD180</f>
        <v>320.48</v>
      </c>
      <c r="M181" s="76">
        <f>'Activity rawdata'!AE180</f>
        <v>8.4646180346813846</v>
      </c>
      <c r="N181" s="83">
        <f>'Activity rawdata'!T180+'Activity rawdata'!U180</f>
        <v>35.28</v>
      </c>
      <c r="O181" s="80">
        <f>'Activity rawdata'!V180</f>
        <v>52.28</v>
      </c>
      <c r="P181" s="80">
        <f>'Activity rawdata'!W180</f>
        <v>0.82</v>
      </c>
      <c r="Q181" s="80">
        <f>'Activity rawdata'!X180</f>
        <v>0</v>
      </c>
      <c r="R181" s="84">
        <f t="shared" si="30"/>
        <v>88.38</v>
      </c>
      <c r="S181" s="80">
        <f>'Activity rawdata'!Z180</f>
        <v>1.21</v>
      </c>
      <c r="T181" s="80">
        <f>'Activity rawdata'!AA180</f>
        <v>0.15</v>
      </c>
      <c r="U181" s="80">
        <f t="shared" si="31"/>
        <v>1.3599999999999999</v>
      </c>
      <c r="V181" s="81">
        <f t="shared" si="32"/>
        <v>2295.3168000000001</v>
      </c>
      <c r="W181" s="75">
        <f t="shared" si="33"/>
        <v>3401.3368</v>
      </c>
      <c r="X181" s="75">
        <f t="shared" si="34"/>
        <v>53.349199999999996</v>
      </c>
      <c r="Y181" s="75">
        <f t="shared" si="35"/>
        <v>0</v>
      </c>
      <c r="Z181" s="82">
        <f t="shared" si="36"/>
        <v>5750.0027999999993</v>
      </c>
      <c r="AA181" s="75">
        <f t="shared" si="37"/>
        <v>78.7226</v>
      </c>
      <c r="AB181" s="75">
        <f t="shared" si="38"/>
        <v>9.7590000000000003</v>
      </c>
      <c r="AC181" s="82">
        <f t="shared" si="39"/>
        <v>88.4816</v>
      </c>
      <c r="AD181" s="56"/>
    </row>
    <row r="182" spans="1:30" x14ac:dyDescent="0.35">
      <c r="A182" s="70" t="str">
        <f>'Activity rawdata'!A181</f>
        <v>BH2047-1-81</v>
      </c>
      <c r="B182" s="71" t="str">
        <f>'Activity rawdata'!B181</f>
        <v>LB</v>
      </c>
      <c r="C182" s="71" t="str">
        <f>IF('Activity rawdata'!C181="PY","Planted",IF('Activity rawdata'!C181="NY","Nat/Convert",IF('Activity rawdata'!C181="NN","Nat/Nonconvert",IF('Activity rawdata'!C181="OY","Planted"))))</f>
        <v>Planted</v>
      </c>
      <c r="D182" s="70" t="str">
        <f>'Activity rawdata'!D181</f>
        <v>STP1</v>
      </c>
      <c r="E182" s="72" t="str">
        <f>'Activity rawdata'!E181</f>
        <v>83</v>
      </c>
      <c r="F182" s="73" t="str">
        <f>'Activity rawdata'!L181</f>
        <v>T1</v>
      </c>
      <c r="G182" s="72" t="str">
        <f>'Activity rawdata'!R181</f>
        <v>2030</v>
      </c>
      <c r="H182" s="72" t="str">
        <f>IF('Activity rawdata'!P181="AHTHIN1","1st Thin",IF('Activity rawdata'!P181="AHCC","Clearcut",IF('Activity rawdata'!P181="AHTHSMZ","SMZ Thin",IF('Activity rawdata'!P181="AHTHIN2","2nd Thin",IF('Activity rawdata'!P181="AFERTE","Early Fert",IF('Activity rawdata'!P181="AFERTM","Mid Fert",IF('Activity rawdata'!P181="AFERTL","Late Fert",  IF('Activity rawdata'!P181="ASP","Site Prep", IF('Activity rawdata'!P181="APLT","Plant",  IF('Activity rawdata'!P181="ANREG","Natural Regeneration"))))))))))</f>
        <v>Clearcut</v>
      </c>
      <c r="I182" s="74">
        <f>'Activity rawdata'!O181</f>
        <v>6.43</v>
      </c>
      <c r="J182" s="75">
        <f>'Activity rawdata'!N181</f>
        <v>27</v>
      </c>
      <c r="K182" s="75">
        <f>'Activity rawdata'!AC181</f>
        <v>68.87</v>
      </c>
      <c r="L182" s="75">
        <f>'Activity rawdata'!AD181</f>
        <v>122.66</v>
      </c>
      <c r="M182" s="76">
        <f>'Activity rawdata'!AE181</f>
        <v>10.146116932665327</v>
      </c>
      <c r="N182" s="83">
        <f>'Activity rawdata'!T181+'Activity rawdata'!U181</f>
        <v>18.38</v>
      </c>
      <c r="O182" s="80">
        <f>'Activity rawdata'!V181</f>
        <v>43.58</v>
      </c>
      <c r="P182" s="80">
        <f>'Activity rawdata'!W181</f>
        <v>0.05</v>
      </c>
      <c r="Q182" s="80">
        <f>'Activity rawdata'!X181</f>
        <v>3.62</v>
      </c>
      <c r="R182" s="84">
        <f t="shared" si="30"/>
        <v>65.63</v>
      </c>
      <c r="S182" s="80">
        <f>'Activity rawdata'!Z181</f>
        <v>4.96</v>
      </c>
      <c r="T182" s="80">
        <f>'Activity rawdata'!AA181</f>
        <v>7.0000000000000007E-2</v>
      </c>
      <c r="U182" s="80">
        <f t="shared" si="31"/>
        <v>5.03</v>
      </c>
      <c r="V182" s="81">
        <f t="shared" si="32"/>
        <v>118.18339999999999</v>
      </c>
      <c r="W182" s="75">
        <f t="shared" si="33"/>
        <v>280.21939999999995</v>
      </c>
      <c r="X182" s="75">
        <f t="shared" si="34"/>
        <v>0.32150000000000001</v>
      </c>
      <c r="Y182" s="75">
        <f t="shared" si="35"/>
        <v>23.276599999999998</v>
      </c>
      <c r="Z182" s="82">
        <f t="shared" si="36"/>
        <v>422.00089999999994</v>
      </c>
      <c r="AA182" s="75">
        <f t="shared" si="37"/>
        <v>31.892799999999998</v>
      </c>
      <c r="AB182" s="75">
        <f t="shared" si="38"/>
        <v>0.4501</v>
      </c>
      <c r="AC182" s="82">
        <f t="shared" si="39"/>
        <v>32.3429</v>
      </c>
      <c r="AD182" s="56"/>
    </row>
    <row r="183" spans="1:30" x14ac:dyDescent="0.35">
      <c r="A183" s="70" t="str">
        <f>'Activity rawdata'!A182</f>
        <v>BH2046-1-58</v>
      </c>
      <c r="B183" s="71" t="str">
        <f>'Activity rawdata'!B182</f>
        <v>LB</v>
      </c>
      <c r="C183" s="71" t="str">
        <f>IF('Activity rawdata'!C182="PY","Planted",IF('Activity rawdata'!C182="NY","Nat/Convert",IF('Activity rawdata'!C182="NN","Nat/Nonconvert",IF('Activity rawdata'!C182="OY","Planted"))))</f>
        <v>Nat/Nonconvert</v>
      </c>
      <c r="D183" s="70" t="str">
        <f>'Activity rawdata'!D182</f>
        <v>STP1</v>
      </c>
      <c r="E183" s="72" t="str">
        <f>'Activity rawdata'!E182</f>
        <v>76</v>
      </c>
      <c r="F183" s="73" t="str">
        <f>'Activity rawdata'!L182</f>
        <v>T1</v>
      </c>
      <c r="G183" s="72" t="str">
        <f>'Activity rawdata'!R182</f>
        <v>2030</v>
      </c>
      <c r="H183" s="72" t="str">
        <f>IF('Activity rawdata'!P182="AHTHIN1","1st Thin",IF('Activity rawdata'!P182="AHCC","Clearcut",IF('Activity rawdata'!P182="AHTHSMZ","SMZ Thin",IF('Activity rawdata'!P182="AHTHIN2","2nd Thin",IF('Activity rawdata'!P182="AFERTE","Early Fert",IF('Activity rawdata'!P182="AFERTM","Mid Fert",IF('Activity rawdata'!P182="AFERTL","Late Fert",  IF('Activity rawdata'!P182="ASP","Site Prep", IF('Activity rawdata'!P182="APLT","Plant",  IF('Activity rawdata'!P182="ANREG","Natural Regeneration"))))))))))</f>
        <v>Clearcut</v>
      </c>
      <c r="I183" s="74">
        <f>'Activity rawdata'!O182</f>
        <v>4.18</v>
      </c>
      <c r="J183" s="75">
        <f>'Activity rawdata'!N182</f>
        <v>35</v>
      </c>
      <c r="K183" s="75">
        <f>'Activity rawdata'!AC182</f>
        <v>78.41</v>
      </c>
      <c r="L183" s="75">
        <f>'Activity rawdata'!AD182</f>
        <v>116.03</v>
      </c>
      <c r="M183" s="76">
        <f>'Activity rawdata'!AE182</f>
        <v>11.131069199758864</v>
      </c>
      <c r="N183" s="83">
        <f>'Activity rawdata'!T182+'Activity rawdata'!U182</f>
        <v>28.49</v>
      </c>
      <c r="O183" s="80">
        <f>'Activity rawdata'!V182</f>
        <v>51.37</v>
      </c>
      <c r="P183" s="80">
        <f>'Activity rawdata'!W182</f>
        <v>0.08</v>
      </c>
      <c r="Q183" s="80">
        <f>'Activity rawdata'!X182</f>
        <v>11.46</v>
      </c>
      <c r="R183" s="84">
        <f t="shared" si="30"/>
        <v>91.4</v>
      </c>
      <c r="S183" s="80">
        <f>'Activity rawdata'!Z182</f>
        <v>30.79</v>
      </c>
      <c r="T183" s="80">
        <f>'Activity rawdata'!AA182</f>
        <v>11.67</v>
      </c>
      <c r="U183" s="80">
        <f t="shared" si="31"/>
        <v>42.46</v>
      </c>
      <c r="V183" s="81">
        <f t="shared" si="32"/>
        <v>119.08819999999999</v>
      </c>
      <c r="W183" s="75">
        <f t="shared" si="33"/>
        <v>214.72659999999996</v>
      </c>
      <c r="X183" s="75">
        <f t="shared" si="34"/>
        <v>0.33439999999999998</v>
      </c>
      <c r="Y183" s="75">
        <f t="shared" si="35"/>
        <v>47.902799999999999</v>
      </c>
      <c r="Z183" s="82">
        <f t="shared" si="36"/>
        <v>382.05199999999996</v>
      </c>
      <c r="AA183" s="75">
        <f t="shared" si="37"/>
        <v>128.70219999999998</v>
      </c>
      <c r="AB183" s="75">
        <f t="shared" si="38"/>
        <v>48.7806</v>
      </c>
      <c r="AC183" s="82">
        <f t="shared" si="39"/>
        <v>177.48279999999997</v>
      </c>
      <c r="AD183" s="56"/>
    </row>
    <row r="184" spans="1:30" x14ac:dyDescent="0.35">
      <c r="A184" s="70" t="str">
        <f>'Activity rawdata'!A183</f>
        <v>BH1429-1-338</v>
      </c>
      <c r="B184" s="71" t="str">
        <f>'Activity rawdata'!B183</f>
        <v>LB</v>
      </c>
      <c r="C184" s="71" t="str">
        <f>IF('Activity rawdata'!C183="PY","Planted",IF('Activity rawdata'!C183="NY","Nat/Convert",IF('Activity rawdata'!C183="NN","Nat/Nonconvert",IF('Activity rawdata'!C183="OY","Planted"))))</f>
        <v>Planted</v>
      </c>
      <c r="D184" s="70" t="str">
        <f>'Activity rawdata'!D183</f>
        <v>STP1</v>
      </c>
      <c r="E184" s="72" t="str">
        <f>'Activity rawdata'!E183</f>
        <v>83</v>
      </c>
      <c r="F184" s="73" t="str">
        <f>'Activity rawdata'!L183</f>
        <v>T1</v>
      </c>
      <c r="G184" s="72" t="str">
        <f>'Activity rawdata'!R183</f>
        <v>2030</v>
      </c>
      <c r="H184" s="72" t="str">
        <f>IF('Activity rawdata'!P183="AHTHIN1","1st Thin",IF('Activity rawdata'!P183="AHCC","Clearcut",IF('Activity rawdata'!P183="AHTHSMZ","SMZ Thin",IF('Activity rawdata'!P183="AHTHIN2","2nd Thin",IF('Activity rawdata'!P183="AFERTE","Early Fert",IF('Activity rawdata'!P183="AFERTM","Mid Fert",IF('Activity rawdata'!P183="AFERTL","Late Fert",  IF('Activity rawdata'!P183="ASP","Site Prep", IF('Activity rawdata'!P183="APLT","Plant",  IF('Activity rawdata'!P183="ANREG","Natural Regeneration"))))))))))</f>
        <v>Clearcut</v>
      </c>
      <c r="I184" s="74">
        <f>'Activity rawdata'!O183</f>
        <v>25.45</v>
      </c>
      <c r="J184" s="75">
        <f>'Activity rawdata'!N183</f>
        <v>27</v>
      </c>
      <c r="K184" s="75">
        <f>'Activity rawdata'!AC183</f>
        <v>95.33</v>
      </c>
      <c r="L184" s="75">
        <f>'Activity rawdata'!AD183</f>
        <v>164.39</v>
      </c>
      <c r="M184" s="76">
        <f>'Activity rawdata'!AE183</f>
        <v>10.311299480708339</v>
      </c>
      <c r="N184" s="83">
        <f>'Activity rawdata'!T183+'Activity rawdata'!U183</f>
        <v>31.73</v>
      </c>
      <c r="O184" s="80">
        <f>'Activity rawdata'!V183</f>
        <v>55.71</v>
      </c>
      <c r="P184" s="80">
        <f>'Activity rawdata'!W183</f>
        <v>0.24</v>
      </c>
      <c r="Q184" s="80">
        <f>'Activity rawdata'!X183</f>
        <v>10.26</v>
      </c>
      <c r="R184" s="84">
        <f t="shared" si="30"/>
        <v>97.94</v>
      </c>
      <c r="S184" s="80">
        <f>'Activity rawdata'!Z183</f>
        <v>5.35</v>
      </c>
      <c r="T184" s="80">
        <f>'Activity rawdata'!AA183</f>
        <v>0.35</v>
      </c>
      <c r="U184" s="80">
        <f t="shared" si="31"/>
        <v>5.6999999999999993</v>
      </c>
      <c r="V184" s="81">
        <f t="shared" si="32"/>
        <v>807.52850000000001</v>
      </c>
      <c r="W184" s="75">
        <f t="shared" si="33"/>
        <v>1417.8195000000001</v>
      </c>
      <c r="X184" s="75">
        <f t="shared" si="34"/>
        <v>6.1079999999999997</v>
      </c>
      <c r="Y184" s="75">
        <f t="shared" si="35"/>
        <v>261.11699999999996</v>
      </c>
      <c r="Z184" s="82">
        <f t="shared" si="36"/>
        <v>2492.5730000000003</v>
      </c>
      <c r="AA184" s="75">
        <f t="shared" si="37"/>
        <v>136.1575</v>
      </c>
      <c r="AB184" s="75">
        <f t="shared" si="38"/>
        <v>8.9074999999999989</v>
      </c>
      <c r="AC184" s="82">
        <f t="shared" si="39"/>
        <v>145.065</v>
      </c>
      <c r="AD184" s="56"/>
    </row>
    <row r="185" spans="1:30" x14ac:dyDescent="0.35">
      <c r="A185" s="70" t="str">
        <f>'Activity rawdata'!A184</f>
        <v>BH6112-1-211</v>
      </c>
      <c r="B185" s="71" t="str">
        <f>'Activity rawdata'!B184</f>
        <v>COLB</v>
      </c>
      <c r="C185" s="71" t="str">
        <f>IF('Activity rawdata'!C184="PY","Planted",IF('Activity rawdata'!C184="NY","Nat/Convert",IF('Activity rawdata'!C184="NN","Nat/Nonconvert",IF('Activity rawdata'!C184="OY","Planted"))))</f>
        <v>Planted</v>
      </c>
      <c r="D185" s="70" t="str">
        <f>'Activity rawdata'!D184</f>
        <v>STP2</v>
      </c>
      <c r="E185" s="72" t="str">
        <f>'Activity rawdata'!E184</f>
        <v>59</v>
      </c>
      <c r="F185" s="73" t="str">
        <f>'Activity rawdata'!L184</f>
        <v>NO</v>
      </c>
      <c r="G185" s="72" t="str">
        <f>'Activity rawdata'!R184</f>
        <v>2031</v>
      </c>
      <c r="H185" s="72" t="str">
        <f>IF('Activity rawdata'!P184="AHTHIN1","1st Thin",IF('Activity rawdata'!P184="AHCC","Clearcut",IF('Activity rawdata'!P184="AHTHSMZ","SMZ Thin",IF('Activity rawdata'!P184="AHTHIN2","2nd Thin",IF('Activity rawdata'!P184="AFERTE","Early Fert",IF('Activity rawdata'!P184="AFERTM","Mid Fert",IF('Activity rawdata'!P184="AFERTL","Late Fert",  IF('Activity rawdata'!P184="ASP","Site Prep", IF('Activity rawdata'!P184="APLT","Plant",  IF('Activity rawdata'!P184="ANREG","Natural Regeneration"))))))))))</f>
        <v>Site Prep</v>
      </c>
      <c r="I185" s="74">
        <f>'Activity rawdata'!O184</f>
        <v>65.06</v>
      </c>
      <c r="J185" s="75">
        <f>'Activity rawdata'!N184</f>
        <v>1</v>
      </c>
      <c r="K185" s="75">
        <f>'Activity rawdata'!AC184</f>
        <v>0</v>
      </c>
      <c r="L185" s="75">
        <f>'Activity rawdata'!AD184</f>
        <v>0</v>
      </c>
      <c r="M185" s="76" t="str">
        <f>'Activity rawdata'!AE184</f>
        <v>-</v>
      </c>
      <c r="N185" s="83">
        <f>'Activity rawdata'!T184+'Activity rawdata'!U184</f>
        <v>0</v>
      </c>
      <c r="O185" s="80">
        <f>'Activity rawdata'!V184</f>
        <v>0</v>
      </c>
      <c r="P185" s="80">
        <f>'Activity rawdata'!W184</f>
        <v>0</v>
      </c>
      <c r="Q185" s="80">
        <f>'Activity rawdata'!X184</f>
        <v>0</v>
      </c>
      <c r="R185" s="84">
        <f t="shared" si="30"/>
        <v>0</v>
      </c>
      <c r="S185" s="80">
        <f>'Activity rawdata'!Z184</f>
        <v>0</v>
      </c>
      <c r="T185" s="80">
        <f>'Activity rawdata'!AA184</f>
        <v>0</v>
      </c>
      <c r="U185" s="80">
        <f t="shared" si="31"/>
        <v>0</v>
      </c>
      <c r="V185" s="81">
        <f t="shared" si="32"/>
        <v>0</v>
      </c>
      <c r="W185" s="75">
        <f t="shared" si="33"/>
        <v>0</v>
      </c>
      <c r="X185" s="75">
        <f t="shared" si="34"/>
        <v>0</v>
      </c>
      <c r="Y185" s="75">
        <f t="shared" si="35"/>
        <v>0</v>
      </c>
      <c r="Z185" s="82">
        <f t="shared" si="36"/>
        <v>0</v>
      </c>
      <c r="AA185" s="75">
        <f t="shared" si="37"/>
        <v>0</v>
      </c>
      <c r="AB185" s="75">
        <f t="shared" si="38"/>
        <v>0</v>
      </c>
      <c r="AC185" s="82">
        <f t="shared" si="39"/>
        <v>0</v>
      </c>
      <c r="AD185" s="56"/>
    </row>
    <row r="186" spans="1:30" x14ac:dyDescent="0.35">
      <c r="A186" s="70" t="str">
        <f>'Activity rawdata'!A185</f>
        <v>BH6112-1-215</v>
      </c>
      <c r="B186" s="71" t="str">
        <f>'Activity rawdata'!B185</f>
        <v>COLB</v>
      </c>
      <c r="C186" s="71" t="str">
        <f>IF('Activity rawdata'!C185="PY","Planted",IF('Activity rawdata'!C185="NY","Nat/Convert",IF('Activity rawdata'!C185="NN","Nat/Nonconvert",IF('Activity rawdata'!C185="OY","Planted"))))</f>
        <v>Planted</v>
      </c>
      <c r="D186" s="70" t="str">
        <f>'Activity rawdata'!D185</f>
        <v>STP2</v>
      </c>
      <c r="E186" s="72" t="str">
        <f>'Activity rawdata'!E185</f>
        <v>59</v>
      </c>
      <c r="F186" s="73" t="str">
        <f>'Activity rawdata'!L185</f>
        <v>NO</v>
      </c>
      <c r="G186" s="72" t="str">
        <f>'Activity rawdata'!R185</f>
        <v>2031</v>
      </c>
      <c r="H186" s="72" t="str">
        <f>IF('Activity rawdata'!P185="AHTHIN1","1st Thin",IF('Activity rawdata'!P185="AHCC","Clearcut",IF('Activity rawdata'!P185="AHTHSMZ","SMZ Thin",IF('Activity rawdata'!P185="AHTHIN2","2nd Thin",IF('Activity rawdata'!P185="AFERTE","Early Fert",IF('Activity rawdata'!P185="AFERTM","Mid Fert",IF('Activity rawdata'!P185="AFERTL","Late Fert",  IF('Activity rawdata'!P185="ASP","Site Prep", IF('Activity rawdata'!P185="APLT","Plant",  IF('Activity rawdata'!P185="ANREG","Natural Regeneration"))))))))))</f>
        <v>Site Prep</v>
      </c>
      <c r="I186" s="74">
        <f>'Activity rawdata'!O185</f>
        <v>64.16</v>
      </c>
      <c r="J186" s="75">
        <f>'Activity rawdata'!N185</f>
        <v>1</v>
      </c>
      <c r="K186" s="75">
        <f>'Activity rawdata'!AC185</f>
        <v>0</v>
      </c>
      <c r="L186" s="75">
        <f>'Activity rawdata'!AD185</f>
        <v>0</v>
      </c>
      <c r="M186" s="76" t="str">
        <f>'Activity rawdata'!AE185</f>
        <v>-</v>
      </c>
      <c r="N186" s="83">
        <f>'Activity rawdata'!T185+'Activity rawdata'!U185</f>
        <v>0</v>
      </c>
      <c r="O186" s="80">
        <f>'Activity rawdata'!V185</f>
        <v>0</v>
      </c>
      <c r="P186" s="80">
        <f>'Activity rawdata'!W185</f>
        <v>0</v>
      </c>
      <c r="Q186" s="80">
        <f>'Activity rawdata'!X185</f>
        <v>0</v>
      </c>
      <c r="R186" s="84">
        <f t="shared" si="30"/>
        <v>0</v>
      </c>
      <c r="S186" s="80">
        <f>'Activity rawdata'!Z185</f>
        <v>0</v>
      </c>
      <c r="T186" s="80">
        <f>'Activity rawdata'!AA185</f>
        <v>0</v>
      </c>
      <c r="U186" s="80">
        <f t="shared" si="31"/>
        <v>0</v>
      </c>
      <c r="V186" s="81">
        <f t="shared" si="32"/>
        <v>0</v>
      </c>
      <c r="W186" s="75">
        <f t="shared" si="33"/>
        <v>0</v>
      </c>
      <c r="X186" s="75">
        <f t="shared" si="34"/>
        <v>0</v>
      </c>
      <c r="Y186" s="75">
        <f t="shared" si="35"/>
        <v>0</v>
      </c>
      <c r="Z186" s="82">
        <f t="shared" si="36"/>
        <v>0</v>
      </c>
      <c r="AA186" s="75">
        <f t="shared" si="37"/>
        <v>0</v>
      </c>
      <c r="AB186" s="75">
        <f t="shared" si="38"/>
        <v>0</v>
      </c>
      <c r="AC186" s="82">
        <f t="shared" si="39"/>
        <v>0</v>
      </c>
      <c r="AD186" s="56"/>
    </row>
    <row r="187" spans="1:30" x14ac:dyDescent="0.35">
      <c r="A187" s="70" t="str">
        <f>'Activity rawdata'!A186</f>
        <v>BH6112-1-224</v>
      </c>
      <c r="B187" s="71" t="str">
        <f>'Activity rawdata'!B186</f>
        <v>COLB</v>
      </c>
      <c r="C187" s="71" t="str">
        <f>IF('Activity rawdata'!C186="PY","Planted",IF('Activity rawdata'!C186="NY","Nat/Convert",IF('Activity rawdata'!C186="NN","Nat/Nonconvert",IF('Activity rawdata'!C186="OY","Planted"))))</f>
        <v>Planted</v>
      </c>
      <c r="D187" s="70" t="str">
        <f>'Activity rawdata'!D186</f>
        <v>STP2</v>
      </c>
      <c r="E187" s="72" t="str">
        <f>'Activity rawdata'!E186</f>
        <v>58</v>
      </c>
      <c r="F187" s="73" t="str">
        <f>'Activity rawdata'!L186</f>
        <v>NO</v>
      </c>
      <c r="G187" s="72" t="str">
        <f>'Activity rawdata'!R186</f>
        <v>2031</v>
      </c>
      <c r="H187" s="72" t="str">
        <f>IF('Activity rawdata'!P186="AHTHIN1","1st Thin",IF('Activity rawdata'!P186="AHCC","Clearcut",IF('Activity rawdata'!P186="AHTHSMZ","SMZ Thin",IF('Activity rawdata'!P186="AHTHIN2","2nd Thin",IF('Activity rawdata'!P186="AFERTE","Early Fert",IF('Activity rawdata'!P186="AFERTM","Mid Fert",IF('Activity rawdata'!P186="AFERTL","Late Fert",  IF('Activity rawdata'!P186="ASP","Site Prep", IF('Activity rawdata'!P186="APLT","Plant",  IF('Activity rawdata'!P186="ANREG","Natural Regeneration"))))))))))</f>
        <v>Site Prep</v>
      </c>
      <c r="I187" s="74">
        <f>'Activity rawdata'!O186</f>
        <v>36.54</v>
      </c>
      <c r="J187" s="75">
        <f>'Activity rawdata'!N186</f>
        <v>1</v>
      </c>
      <c r="K187" s="75">
        <f>'Activity rawdata'!AC186</f>
        <v>0</v>
      </c>
      <c r="L187" s="75">
        <f>'Activity rawdata'!AD186</f>
        <v>0</v>
      </c>
      <c r="M187" s="76" t="str">
        <f>'Activity rawdata'!AE186</f>
        <v>-</v>
      </c>
      <c r="N187" s="83">
        <f>'Activity rawdata'!T186+'Activity rawdata'!U186</f>
        <v>0</v>
      </c>
      <c r="O187" s="80">
        <f>'Activity rawdata'!V186</f>
        <v>0</v>
      </c>
      <c r="P187" s="80">
        <f>'Activity rawdata'!W186</f>
        <v>0</v>
      </c>
      <c r="Q187" s="80">
        <f>'Activity rawdata'!X186</f>
        <v>0</v>
      </c>
      <c r="R187" s="84">
        <f t="shared" si="30"/>
        <v>0</v>
      </c>
      <c r="S187" s="80">
        <f>'Activity rawdata'!Z186</f>
        <v>0</v>
      </c>
      <c r="T187" s="80">
        <f>'Activity rawdata'!AA186</f>
        <v>0</v>
      </c>
      <c r="U187" s="80">
        <f t="shared" si="31"/>
        <v>0</v>
      </c>
      <c r="V187" s="81">
        <f t="shared" si="32"/>
        <v>0</v>
      </c>
      <c r="W187" s="75">
        <f t="shared" si="33"/>
        <v>0</v>
      </c>
      <c r="X187" s="75">
        <f t="shared" si="34"/>
        <v>0</v>
      </c>
      <c r="Y187" s="75">
        <f t="shared" si="35"/>
        <v>0</v>
      </c>
      <c r="Z187" s="82">
        <f t="shared" si="36"/>
        <v>0</v>
      </c>
      <c r="AA187" s="75">
        <f t="shared" si="37"/>
        <v>0</v>
      </c>
      <c r="AB187" s="75">
        <f t="shared" si="38"/>
        <v>0</v>
      </c>
      <c r="AC187" s="82">
        <f t="shared" si="39"/>
        <v>0</v>
      </c>
      <c r="AD187" s="56"/>
    </row>
    <row r="188" spans="1:30" x14ac:dyDescent="0.35">
      <c r="A188" s="70" t="str">
        <f>'Activity rawdata'!A187</f>
        <v>BH6125-1-275</v>
      </c>
      <c r="B188" s="71" t="str">
        <f>'Activity rawdata'!B187</f>
        <v>COLB</v>
      </c>
      <c r="C188" s="71" t="str">
        <f>IF('Activity rawdata'!C187="PY","Planted",IF('Activity rawdata'!C187="NY","Nat/Convert",IF('Activity rawdata'!C187="NN","Nat/Nonconvert",IF('Activity rawdata'!C187="OY","Planted"))))</f>
        <v>Planted</v>
      </c>
      <c r="D188" s="70" t="str">
        <f>'Activity rawdata'!D187</f>
        <v>STP2</v>
      </c>
      <c r="E188" s="72" t="str">
        <f>'Activity rawdata'!E187</f>
        <v>79</v>
      </c>
      <c r="F188" s="73" t="str">
        <f>'Activity rawdata'!L187</f>
        <v>NO</v>
      </c>
      <c r="G188" s="72" t="str">
        <f>'Activity rawdata'!R187</f>
        <v>2031</v>
      </c>
      <c r="H188" s="72" t="str">
        <f>IF('Activity rawdata'!P187="AHTHIN1","1st Thin",IF('Activity rawdata'!P187="AHCC","Clearcut",IF('Activity rawdata'!P187="AHTHSMZ","SMZ Thin",IF('Activity rawdata'!P187="AHTHIN2","2nd Thin",IF('Activity rawdata'!P187="AFERTE","Early Fert",IF('Activity rawdata'!P187="AFERTM","Mid Fert",IF('Activity rawdata'!P187="AFERTL","Late Fert",  IF('Activity rawdata'!P187="ASP","Site Prep", IF('Activity rawdata'!P187="APLT","Plant",  IF('Activity rawdata'!P187="ANREG","Natural Regeneration"))))))))))</f>
        <v>Site Prep</v>
      </c>
      <c r="I188" s="74">
        <f>'Activity rawdata'!O187</f>
        <v>10.58</v>
      </c>
      <c r="J188" s="75">
        <f>'Activity rawdata'!N187</f>
        <v>1</v>
      </c>
      <c r="K188" s="75">
        <f>'Activity rawdata'!AC187</f>
        <v>0</v>
      </c>
      <c r="L188" s="75">
        <f>'Activity rawdata'!AD187</f>
        <v>0</v>
      </c>
      <c r="M188" s="76" t="str">
        <f>'Activity rawdata'!AE187</f>
        <v>-</v>
      </c>
      <c r="N188" s="83">
        <f>'Activity rawdata'!T187+'Activity rawdata'!U187</f>
        <v>0</v>
      </c>
      <c r="O188" s="80">
        <f>'Activity rawdata'!V187</f>
        <v>0</v>
      </c>
      <c r="P188" s="80">
        <f>'Activity rawdata'!W187</f>
        <v>0</v>
      </c>
      <c r="Q188" s="80">
        <f>'Activity rawdata'!X187</f>
        <v>0</v>
      </c>
      <c r="R188" s="84">
        <f t="shared" si="30"/>
        <v>0</v>
      </c>
      <c r="S188" s="80">
        <f>'Activity rawdata'!Z187</f>
        <v>0</v>
      </c>
      <c r="T188" s="80">
        <f>'Activity rawdata'!AA187</f>
        <v>0</v>
      </c>
      <c r="U188" s="80">
        <f t="shared" si="31"/>
        <v>0</v>
      </c>
      <c r="V188" s="81">
        <f t="shared" si="32"/>
        <v>0</v>
      </c>
      <c r="W188" s="75">
        <f t="shared" si="33"/>
        <v>0</v>
      </c>
      <c r="X188" s="75">
        <f t="shared" si="34"/>
        <v>0</v>
      </c>
      <c r="Y188" s="75">
        <f t="shared" si="35"/>
        <v>0</v>
      </c>
      <c r="Z188" s="82">
        <f t="shared" si="36"/>
        <v>0</v>
      </c>
      <c r="AA188" s="75">
        <f t="shared" si="37"/>
        <v>0</v>
      </c>
      <c r="AB188" s="75">
        <f t="shared" si="38"/>
        <v>0</v>
      </c>
      <c r="AC188" s="82">
        <f t="shared" si="39"/>
        <v>0</v>
      </c>
      <c r="AD188" s="56"/>
    </row>
    <row r="189" spans="1:30" x14ac:dyDescent="0.35">
      <c r="A189" s="70" t="str">
        <f>'Activity rawdata'!A188</f>
        <v>BH1429-1-338</v>
      </c>
      <c r="B189" s="71" t="str">
        <f>'Activity rawdata'!B188</f>
        <v>COLB</v>
      </c>
      <c r="C189" s="71" t="str">
        <f>IF('Activity rawdata'!C188="PY","Planted",IF('Activity rawdata'!C188="NY","Nat/Convert",IF('Activity rawdata'!C188="NN","Nat/Nonconvert",IF('Activity rawdata'!C188="OY","Planted"))))</f>
        <v>Planted</v>
      </c>
      <c r="D189" s="70" t="str">
        <f>'Activity rawdata'!D188</f>
        <v>STP2</v>
      </c>
      <c r="E189" s="72" t="str">
        <f>'Activity rawdata'!E188</f>
        <v>83</v>
      </c>
      <c r="F189" s="73" t="str">
        <f>'Activity rawdata'!L188</f>
        <v>NO</v>
      </c>
      <c r="G189" s="72" t="str">
        <f>'Activity rawdata'!R188</f>
        <v>2031</v>
      </c>
      <c r="H189" s="72" t="str">
        <f>IF('Activity rawdata'!P188="AHTHIN1","1st Thin",IF('Activity rawdata'!P188="AHCC","Clearcut",IF('Activity rawdata'!P188="AHTHSMZ","SMZ Thin",IF('Activity rawdata'!P188="AHTHIN2","2nd Thin",IF('Activity rawdata'!P188="AFERTE","Early Fert",IF('Activity rawdata'!P188="AFERTM","Mid Fert",IF('Activity rawdata'!P188="AFERTL","Late Fert",  IF('Activity rawdata'!P188="ASP","Site Prep", IF('Activity rawdata'!P188="APLT","Plant",  IF('Activity rawdata'!P188="ANREG","Natural Regeneration"))))))))))</f>
        <v>Site Prep</v>
      </c>
      <c r="I189" s="74">
        <f>'Activity rawdata'!O188</f>
        <v>25.45</v>
      </c>
      <c r="J189" s="75">
        <f>'Activity rawdata'!N188</f>
        <v>1</v>
      </c>
      <c r="K189" s="75">
        <f>'Activity rawdata'!AC188</f>
        <v>0</v>
      </c>
      <c r="L189" s="75">
        <f>'Activity rawdata'!AD188</f>
        <v>0</v>
      </c>
      <c r="M189" s="76" t="str">
        <f>'Activity rawdata'!AE188</f>
        <v>-</v>
      </c>
      <c r="N189" s="83">
        <f>'Activity rawdata'!T188+'Activity rawdata'!U188</f>
        <v>0</v>
      </c>
      <c r="O189" s="80">
        <f>'Activity rawdata'!V188</f>
        <v>0</v>
      </c>
      <c r="P189" s="80">
        <f>'Activity rawdata'!W188</f>
        <v>0</v>
      </c>
      <c r="Q189" s="80">
        <f>'Activity rawdata'!X188</f>
        <v>0</v>
      </c>
      <c r="R189" s="84">
        <f t="shared" si="30"/>
        <v>0</v>
      </c>
      <c r="S189" s="80">
        <f>'Activity rawdata'!Z188</f>
        <v>0</v>
      </c>
      <c r="T189" s="80">
        <f>'Activity rawdata'!AA188</f>
        <v>0</v>
      </c>
      <c r="U189" s="80">
        <f t="shared" si="31"/>
        <v>0</v>
      </c>
      <c r="V189" s="81">
        <f t="shared" si="32"/>
        <v>0</v>
      </c>
      <c r="W189" s="75">
        <f t="shared" si="33"/>
        <v>0</v>
      </c>
      <c r="X189" s="75">
        <f t="shared" si="34"/>
        <v>0</v>
      </c>
      <c r="Y189" s="75">
        <f t="shared" si="35"/>
        <v>0</v>
      </c>
      <c r="Z189" s="82">
        <f t="shared" si="36"/>
        <v>0</v>
      </c>
      <c r="AA189" s="75">
        <f t="shared" si="37"/>
        <v>0</v>
      </c>
      <c r="AB189" s="75">
        <f t="shared" si="38"/>
        <v>0</v>
      </c>
      <c r="AC189" s="82">
        <f t="shared" si="39"/>
        <v>0</v>
      </c>
      <c r="AD189" s="56"/>
    </row>
    <row r="190" spans="1:30" x14ac:dyDescent="0.35">
      <c r="A190" s="70" t="str">
        <f>'Activity rawdata'!A189</f>
        <v>BH2047-1-81</v>
      </c>
      <c r="B190" s="71" t="str">
        <f>'Activity rawdata'!B189</f>
        <v>COLB</v>
      </c>
      <c r="C190" s="71" t="str">
        <f>IF('Activity rawdata'!C189="PY","Planted",IF('Activity rawdata'!C189="NY","Nat/Convert",IF('Activity rawdata'!C189="NN","Nat/Nonconvert",IF('Activity rawdata'!C189="OY","Planted"))))</f>
        <v>Planted</v>
      </c>
      <c r="D190" s="70" t="str">
        <f>'Activity rawdata'!D189</f>
        <v>STP2</v>
      </c>
      <c r="E190" s="72" t="str">
        <f>'Activity rawdata'!E189</f>
        <v>83</v>
      </c>
      <c r="F190" s="73" t="str">
        <f>'Activity rawdata'!L189</f>
        <v>NO</v>
      </c>
      <c r="G190" s="72" t="str">
        <f>'Activity rawdata'!R189</f>
        <v>2031</v>
      </c>
      <c r="H190" s="72" t="str">
        <f>IF('Activity rawdata'!P189="AHTHIN1","1st Thin",IF('Activity rawdata'!P189="AHCC","Clearcut",IF('Activity rawdata'!P189="AHTHSMZ","SMZ Thin",IF('Activity rawdata'!P189="AHTHIN2","2nd Thin",IF('Activity rawdata'!P189="AFERTE","Early Fert",IF('Activity rawdata'!P189="AFERTM","Mid Fert",IF('Activity rawdata'!P189="AFERTL","Late Fert",  IF('Activity rawdata'!P189="ASP","Site Prep", IF('Activity rawdata'!P189="APLT","Plant",  IF('Activity rawdata'!P189="ANREG","Natural Regeneration"))))))))))</f>
        <v>Site Prep</v>
      </c>
      <c r="I190" s="74">
        <f>'Activity rawdata'!O189</f>
        <v>6.43</v>
      </c>
      <c r="J190" s="75">
        <f>'Activity rawdata'!N189</f>
        <v>1</v>
      </c>
      <c r="K190" s="75">
        <f>'Activity rawdata'!AC189</f>
        <v>0</v>
      </c>
      <c r="L190" s="75">
        <f>'Activity rawdata'!AD189</f>
        <v>0</v>
      </c>
      <c r="M190" s="76" t="str">
        <f>'Activity rawdata'!AE189</f>
        <v>-</v>
      </c>
      <c r="N190" s="83">
        <f>'Activity rawdata'!T189+'Activity rawdata'!U189</f>
        <v>0</v>
      </c>
      <c r="O190" s="80">
        <f>'Activity rawdata'!V189</f>
        <v>0</v>
      </c>
      <c r="P190" s="80">
        <f>'Activity rawdata'!W189</f>
        <v>0</v>
      </c>
      <c r="Q190" s="80">
        <f>'Activity rawdata'!X189</f>
        <v>0</v>
      </c>
      <c r="R190" s="84">
        <f t="shared" si="30"/>
        <v>0</v>
      </c>
      <c r="S190" s="80">
        <f>'Activity rawdata'!Z189</f>
        <v>0</v>
      </c>
      <c r="T190" s="80">
        <f>'Activity rawdata'!AA189</f>
        <v>0</v>
      </c>
      <c r="U190" s="80">
        <f t="shared" si="31"/>
        <v>0</v>
      </c>
      <c r="V190" s="81">
        <f t="shared" si="32"/>
        <v>0</v>
      </c>
      <c r="W190" s="75">
        <f t="shared" si="33"/>
        <v>0</v>
      </c>
      <c r="X190" s="75">
        <f t="shared" si="34"/>
        <v>0</v>
      </c>
      <c r="Y190" s="75">
        <f t="shared" si="35"/>
        <v>0</v>
      </c>
      <c r="Z190" s="82">
        <f t="shared" si="36"/>
        <v>0</v>
      </c>
      <c r="AA190" s="75">
        <f t="shared" si="37"/>
        <v>0</v>
      </c>
      <c r="AB190" s="75">
        <f t="shared" si="38"/>
        <v>0</v>
      </c>
      <c r="AC190" s="82">
        <f t="shared" si="39"/>
        <v>0</v>
      </c>
      <c r="AD190" s="56"/>
    </row>
    <row r="191" spans="1:30" x14ac:dyDescent="0.35">
      <c r="A191" s="70" t="str">
        <f>'Activity rawdata'!A190</f>
        <v>BH6125-1-354</v>
      </c>
      <c r="B191" s="71" t="str">
        <f>'Activity rawdata'!B190</f>
        <v>COLB</v>
      </c>
      <c r="C191" s="71" t="str">
        <f>IF('Activity rawdata'!C190="PY","Planted",IF('Activity rawdata'!C190="NY","Nat/Convert",IF('Activity rawdata'!C190="NN","Nat/Nonconvert",IF('Activity rawdata'!C190="OY","Planted"))))</f>
        <v>Planted</v>
      </c>
      <c r="D191" s="70" t="str">
        <f>'Activity rawdata'!D190</f>
        <v>STP2</v>
      </c>
      <c r="E191" s="72" t="str">
        <f>'Activity rawdata'!E190</f>
        <v>91</v>
      </c>
      <c r="F191" s="73" t="str">
        <f>'Activity rawdata'!L190</f>
        <v>NO</v>
      </c>
      <c r="G191" s="72" t="str">
        <f>'Activity rawdata'!R190</f>
        <v>2031</v>
      </c>
      <c r="H191" s="72" t="str">
        <f>IF('Activity rawdata'!P190="AHTHIN1","1st Thin",IF('Activity rawdata'!P190="AHCC","Clearcut",IF('Activity rawdata'!P190="AHTHSMZ","SMZ Thin",IF('Activity rawdata'!P190="AHTHIN2","2nd Thin",IF('Activity rawdata'!P190="AFERTE","Early Fert",IF('Activity rawdata'!P190="AFERTM","Mid Fert",IF('Activity rawdata'!P190="AFERTL","Late Fert",  IF('Activity rawdata'!P190="ASP","Site Prep", IF('Activity rawdata'!P190="APLT","Plant",  IF('Activity rawdata'!P190="ANREG","Natural Regeneration"))))))))))</f>
        <v>Site Prep</v>
      </c>
      <c r="I191" s="74">
        <f>'Activity rawdata'!O190</f>
        <v>0.78</v>
      </c>
      <c r="J191" s="75">
        <f>'Activity rawdata'!N190</f>
        <v>1</v>
      </c>
      <c r="K191" s="75">
        <f>'Activity rawdata'!AC190</f>
        <v>0</v>
      </c>
      <c r="L191" s="75">
        <f>'Activity rawdata'!AD190</f>
        <v>0</v>
      </c>
      <c r="M191" s="76" t="str">
        <f>'Activity rawdata'!AE190</f>
        <v>-</v>
      </c>
      <c r="N191" s="83">
        <f>'Activity rawdata'!T190+'Activity rawdata'!U190</f>
        <v>0</v>
      </c>
      <c r="O191" s="80">
        <f>'Activity rawdata'!V190</f>
        <v>0</v>
      </c>
      <c r="P191" s="80">
        <f>'Activity rawdata'!W190</f>
        <v>0</v>
      </c>
      <c r="Q191" s="80">
        <f>'Activity rawdata'!X190</f>
        <v>0</v>
      </c>
      <c r="R191" s="84">
        <f t="shared" si="30"/>
        <v>0</v>
      </c>
      <c r="S191" s="80">
        <f>'Activity rawdata'!Z190</f>
        <v>0</v>
      </c>
      <c r="T191" s="80">
        <f>'Activity rawdata'!AA190</f>
        <v>0</v>
      </c>
      <c r="U191" s="80">
        <f t="shared" si="31"/>
        <v>0</v>
      </c>
      <c r="V191" s="81">
        <f t="shared" si="32"/>
        <v>0</v>
      </c>
      <c r="W191" s="75">
        <f t="shared" si="33"/>
        <v>0</v>
      </c>
      <c r="X191" s="75">
        <f t="shared" si="34"/>
        <v>0</v>
      </c>
      <c r="Y191" s="75">
        <f t="shared" si="35"/>
        <v>0</v>
      </c>
      <c r="Z191" s="82">
        <f t="shared" si="36"/>
        <v>0</v>
      </c>
      <c r="AA191" s="75">
        <f t="shared" si="37"/>
        <v>0</v>
      </c>
      <c r="AB191" s="75">
        <f t="shared" si="38"/>
        <v>0</v>
      </c>
      <c r="AC191" s="82">
        <f t="shared" si="39"/>
        <v>0</v>
      </c>
      <c r="AD191" s="56"/>
    </row>
    <row r="192" spans="1:30" x14ac:dyDescent="0.35">
      <c r="A192" s="70" t="str">
        <f>'Activity rawdata'!A191</f>
        <v>BH5222-1-190</v>
      </c>
      <c r="B192" s="71" t="str">
        <f>'Activity rawdata'!B191</f>
        <v>LB</v>
      </c>
      <c r="C192" s="71" t="str">
        <f>IF('Activity rawdata'!C191="PY","Planted",IF('Activity rawdata'!C191="NY","Nat/Convert",IF('Activity rawdata'!C191="NN","Nat/Nonconvert",IF('Activity rawdata'!C191="OY","Planted"))))</f>
        <v>Planted</v>
      </c>
      <c r="D192" s="70" t="str">
        <f>'Activity rawdata'!D191</f>
        <v>STP2</v>
      </c>
      <c r="E192" s="72" t="str">
        <f>'Activity rawdata'!E191</f>
        <v>87</v>
      </c>
      <c r="F192" s="73" t="str">
        <f>'Activity rawdata'!L191</f>
        <v>MT2</v>
      </c>
      <c r="G192" s="72" t="str">
        <f>'Activity rawdata'!R191</f>
        <v>2031</v>
      </c>
      <c r="H192" s="72" t="str">
        <f>IF('Activity rawdata'!P191="AHTHIN1","1st Thin",IF('Activity rawdata'!P191="AHCC","Clearcut",IF('Activity rawdata'!P191="AHTHSMZ","SMZ Thin",IF('Activity rawdata'!P191="AHTHIN2","2nd Thin",IF('Activity rawdata'!P191="AFERTE","Early Fert",IF('Activity rawdata'!P191="AFERTM","Mid Fert",IF('Activity rawdata'!P191="AFERTL","Late Fert",  IF('Activity rawdata'!P191="ASP","Site Prep", IF('Activity rawdata'!P191="APLT","Plant",  IF('Activity rawdata'!P191="ANREG","Natural Regeneration"))))))))))</f>
        <v>Late Fert</v>
      </c>
      <c r="I192" s="74">
        <f>'Activity rawdata'!O191</f>
        <v>5.27</v>
      </c>
      <c r="J192" s="75">
        <f>'Activity rawdata'!N191</f>
        <v>22</v>
      </c>
      <c r="K192" s="75">
        <f>'Activity rawdata'!AC191</f>
        <v>75.52</v>
      </c>
      <c r="L192" s="75">
        <f>'Activity rawdata'!AD191</f>
        <v>107.64</v>
      </c>
      <c r="M192" s="76">
        <f>'Activity rawdata'!AE191</f>
        <v>11.341759867422976</v>
      </c>
      <c r="N192" s="83">
        <f>'Activity rawdata'!T191+'Activity rawdata'!U191</f>
        <v>0</v>
      </c>
      <c r="O192" s="80">
        <f>'Activity rawdata'!V191</f>
        <v>0</v>
      </c>
      <c r="P192" s="80">
        <f>'Activity rawdata'!W191</f>
        <v>0</v>
      </c>
      <c r="Q192" s="80">
        <f>'Activity rawdata'!X191</f>
        <v>0</v>
      </c>
      <c r="R192" s="84">
        <f t="shared" si="30"/>
        <v>0</v>
      </c>
      <c r="S192" s="80">
        <f>'Activity rawdata'!Z191</f>
        <v>0</v>
      </c>
      <c r="T192" s="80">
        <f>'Activity rawdata'!AA191</f>
        <v>0</v>
      </c>
      <c r="U192" s="80">
        <f t="shared" si="31"/>
        <v>0</v>
      </c>
      <c r="V192" s="81">
        <f t="shared" si="32"/>
        <v>0</v>
      </c>
      <c r="W192" s="75">
        <f t="shared" si="33"/>
        <v>0</v>
      </c>
      <c r="X192" s="75">
        <f t="shared" si="34"/>
        <v>0</v>
      </c>
      <c r="Y192" s="75">
        <f t="shared" si="35"/>
        <v>0</v>
      </c>
      <c r="Z192" s="82">
        <f t="shared" si="36"/>
        <v>0</v>
      </c>
      <c r="AA192" s="75">
        <f t="shared" si="37"/>
        <v>0</v>
      </c>
      <c r="AB192" s="75">
        <f t="shared" si="38"/>
        <v>0</v>
      </c>
      <c r="AC192" s="82">
        <f t="shared" si="39"/>
        <v>0</v>
      </c>
      <c r="AD192" s="56"/>
    </row>
    <row r="193" spans="1:30" x14ac:dyDescent="0.35">
      <c r="A193" s="70" t="str">
        <f>'Activity rawdata'!A192</f>
        <v>BH6125-1-326</v>
      </c>
      <c r="B193" s="71" t="str">
        <f>'Activity rawdata'!B192</f>
        <v>LB</v>
      </c>
      <c r="C193" s="71" t="str">
        <f>IF('Activity rawdata'!C192="PY","Planted",IF('Activity rawdata'!C192="NY","Nat/Convert",IF('Activity rawdata'!C192="NN","Nat/Nonconvert",IF('Activity rawdata'!C192="OY","Planted"))))</f>
        <v>Planted</v>
      </c>
      <c r="D193" s="70" t="str">
        <f>'Activity rawdata'!D192</f>
        <v>STP1</v>
      </c>
      <c r="E193" s="72" t="str">
        <f>'Activity rawdata'!E192</f>
        <v>78</v>
      </c>
      <c r="F193" s="73" t="str">
        <f>'Activity rawdata'!L192</f>
        <v>MT2</v>
      </c>
      <c r="G193" s="72" t="str">
        <f>'Activity rawdata'!R192</f>
        <v>2031</v>
      </c>
      <c r="H193" s="72" t="str">
        <f>IF('Activity rawdata'!P192="AHTHIN1","1st Thin",IF('Activity rawdata'!P192="AHCC","Clearcut",IF('Activity rawdata'!P192="AHTHSMZ","SMZ Thin",IF('Activity rawdata'!P192="AHTHIN2","2nd Thin",IF('Activity rawdata'!P192="AFERTE","Early Fert",IF('Activity rawdata'!P192="AFERTM","Mid Fert",IF('Activity rawdata'!P192="AFERTL","Late Fert",  IF('Activity rawdata'!P192="ASP","Site Prep", IF('Activity rawdata'!P192="APLT","Plant",  IF('Activity rawdata'!P192="ANREG","Natural Regeneration"))))))))))</f>
        <v>Late Fert</v>
      </c>
      <c r="I193" s="74">
        <f>'Activity rawdata'!O192</f>
        <v>2.57</v>
      </c>
      <c r="J193" s="75">
        <f>'Activity rawdata'!N192</f>
        <v>21</v>
      </c>
      <c r="K193" s="75">
        <f>'Activity rawdata'!AC192</f>
        <v>75.77</v>
      </c>
      <c r="L193" s="75">
        <f>'Activity rawdata'!AD192</f>
        <v>170.34</v>
      </c>
      <c r="M193" s="76">
        <f>'Activity rawdata'!AE192</f>
        <v>9.0308083122565286</v>
      </c>
      <c r="N193" s="83">
        <f>'Activity rawdata'!T192+'Activity rawdata'!U192</f>
        <v>0</v>
      </c>
      <c r="O193" s="80">
        <f>'Activity rawdata'!V192</f>
        <v>0</v>
      </c>
      <c r="P193" s="80">
        <f>'Activity rawdata'!W192</f>
        <v>0</v>
      </c>
      <c r="Q193" s="80">
        <f>'Activity rawdata'!X192</f>
        <v>0</v>
      </c>
      <c r="R193" s="84">
        <f t="shared" si="30"/>
        <v>0</v>
      </c>
      <c r="S193" s="80">
        <f>'Activity rawdata'!Z192</f>
        <v>0</v>
      </c>
      <c r="T193" s="80">
        <f>'Activity rawdata'!AA192</f>
        <v>0</v>
      </c>
      <c r="U193" s="80">
        <f t="shared" si="31"/>
        <v>0</v>
      </c>
      <c r="V193" s="81">
        <f t="shared" si="32"/>
        <v>0</v>
      </c>
      <c r="W193" s="75">
        <f t="shared" si="33"/>
        <v>0</v>
      </c>
      <c r="X193" s="75">
        <f t="shared" si="34"/>
        <v>0</v>
      </c>
      <c r="Y193" s="75">
        <f t="shared" si="35"/>
        <v>0</v>
      </c>
      <c r="Z193" s="82">
        <f t="shared" si="36"/>
        <v>0</v>
      </c>
      <c r="AA193" s="75">
        <f t="shared" si="37"/>
        <v>0</v>
      </c>
      <c r="AB193" s="75">
        <f t="shared" si="38"/>
        <v>0</v>
      </c>
      <c r="AC193" s="82">
        <f t="shared" si="39"/>
        <v>0</v>
      </c>
      <c r="AD193" s="56"/>
    </row>
    <row r="194" spans="1:30" x14ac:dyDescent="0.35">
      <c r="A194" s="70" t="str">
        <f>'Activity rawdata'!A193</f>
        <v>BH5149-1-157</v>
      </c>
      <c r="B194" s="71" t="str">
        <f>'Activity rawdata'!B193</f>
        <v>LB</v>
      </c>
      <c r="C194" s="71" t="str">
        <f>IF('Activity rawdata'!C193="PY","Planted",IF('Activity rawdata'!C193="NY","Nat/Convert",IF('Activity rawdata'!C193="NN","Nat/Nonconvert",IF('Activity rawdata'!C193="OY","Planted"))))</f>
        <v>Planted</v>
      </c>
      <c r="D194" s="70" t="str">
        <f>'Activity rawdata'!D193</f>
        <v>STP1</v>
      </c>
      <c r="E194" s="72" t="str">
        <f>'Activity rawdata'!E193</f>
        <v>78</v>
      </c>
      <c r="F194" s="73" t="str">
        <f>'Activity rawdata'!L193</f>
        <v>MT1</v>
      </c>
      <c r="G194" s="72" t="str">
        <f>'Activity rawdata'!R193</f>
        <v>2031</v>
      </c>
      <c r="H194" s="72" t="str">
        <f>IF('Activity rawdata'!P193="AHTHIN1","1st Thin",IF('Activity rawdata'!P193="AHCC","Clearcut",IF('Activity rawdata'!P193="AHTHSMZ","SMZ Thin",IF('Activity rawdata'!P193="AHTHIN2","2nd Thin",IF('Activity rawdata'!P193="AFERTE","Early Fert",IF('Activity rawdata'!P193="AFERTM","Mid Fert",IF('Activity rawdata'!P193="AFERTL","Late Fert",  IF('Activity rawdata'!P193="ASP","Site Prep", IF('Activity rawdata'!P193="APLT","Plant",  IF('Activity rawdata'!P193="ANREG","Natural Regeneration"))))))))))</f>
        <v>2nd Thin</v>
      </c>
      <c r="I194" s="74">
        <f>'Activity rawdata'!O193</f>
        <v>119.68</v>
      </c>
      <c r="J194" s="75">
        <f>'Activity rawdata'!N193</f>
        <v>21</v>
      </c>
      <c r="K194" s="75">
        <f>'Activity rawdata'!AC193</f>
        <v>105.71</v>
      </c>
      <c r="L194" s="75">
        <f>'Activity rawdata'!AD193</f>
        <v>189.76</v>
      </c>
      <c r="M194" s="76">
        <f>'Activity rawdata'!AE193</f>
        <v>10.106295731314614</v>
      </c>
      <c r="N194" s="83">
        <f>'Activity rawdata'!T193+'Activity rawdata'!U193</f>
        <v>4.9800000000000004</v>
      </c>
      <c r="O194" s="80">
        <f>'Activity rawdata'!V193</f>
        <v>18.8</v>
      </c>
      <c r="P194" s="80">
        <f>'Activity rawdata'!W193</f>
        <v>0.09</v>
      </c>
      <c r="Q194" s="80">
        <f>'Activity rawdata'!X193</f>
        <v>0</v>
      </c>
      <c r="R194" s="84">
        <f t="shared" si="30"/>
        <v>23.87</v>
      </c>
      <c r="S194" s="80">
        <f>'Activity rawdata'!Z193</f>
        <v>0</v>
      </c>
      <c r="T194" s="80">
        <f>'Activity rawdata'!AA193</f>
        <v>0</v>
      </c>
      <c r="U194" s="80">
        <f t="shared" si="31"/>
        <v>0</v>
      </c>
      <c r="V194" s="81">
        <f t="shared" si="32"/>
        <v>596.0064000000001</v>
      </c>
      <c r="W194" s="75">
        <f t="shared" si="33"/>
        <v>2249.9840000000004</v>
      </c>
      <c r="X194" s="75">
        <f t="shared" si="34"/>
        <v>10.7712</v>
      </c>
      <c r="Y194" s="75">
        <f t="shared" si="35"/>
        <v>0</v>
      </c>
      <c r="Z194" s="82">
        <f t="shared" si="36"/>
        <v>2856.7616000000007</v>
      </c>
      <c r="AA194" s="75">
        <f t="shared" si="37"/>
        <v>0</v>
      </c>
      <c r="AB194" s="75">
        <f t="shared" si="38"/>
        <v>0</v>
      </c>
      <c r="AC194" s="82">
        <f t="shared" si="39"/>
        <v>0</v>
      </c>
      <c r="AD194" s="56"/>
    </row>
    <row r="195" spans="1:30" x14ac:dyDescent="0.35">
      <c r="A195" s="70" t="str">
        <f>'Activity rawdata'!A194</f>
        <v>BH6125-1-275</v>
      </c>
      <c r="B195" s="71" t="str">
        <f>'Activity rawdata'!B194</f>
        <v>CSLB</v>
      </c>
      <c r="C195" s="71" t="str">
        <f>IF('Activity rawdata'!C194="PY","Planted",IF('Activity rawdata'!C194="NY","Nat/Convert",IF('Activity rawdata'!C194="NN","Nat/Nonconvert",IF('Activity rawdata'!C194="OY","Planted"))))</f>
        <v>Planted</v>
      </c>
      <c r="D195" s="70" t="str">
        <f>'Activity rawdata'!D194</f>
        <v>STP2</v>
      </c>
      <c r="E195" s="72" t="str">
        <f>'Activity rawdata'!E194</f>
        <v>79</v>
      </c>
      <c r="F195" s="73" t="str">
        <f>'Activity rawdata'!L194</f>
        <v>NO</v>
      </c>
      <c r="G195" s="72" t="str">
        <f>'Activity rawdata'!R194</f>
        <v>2032</v>
      </c>
      <c r="H195" s="72" t="str">
        <f>IF('Activity rawdata'!P194="AHTHIN1","1st Thin",IF('Activity rawdata'!P194="AHCC","Clearcut",IF('Activity rawdata'!P194="AHTHSMZ","SMZ Thin",IF('Activity rawdata'!P194="AHTHIN2","2nd Thin",IF('Activity rawdata'!P194="AFERTE","Early Fert",IF('Activity rawdata'!P194="AFERTM","Mid Fert",IF('Activity rawdata'!P194="AFERTL","Late Fert",  IF('Activity rawdata'!P194="ASP","Site Prep", IF('Activity rawdata'!P194="APLT","Plant",  IF('Activity rawdata'!P194="ANREG","Natural Regeneration"))))))))))</f>
        <v>Plant</v>
      </c>
      <c r="I195" s="74">
        <f>'Activity rawdata'!O194</f>
        <v>10.58</v>
      </c>
      <c r="J195" s="75">
        <f>'Activity rawdata'!N194</f>
        <v>1</v>
      </c>
      <c r="K195" s="75">
        <f>'Activity rawdata'!AC194</f>
        <v>0</v>
      </c>
      <c r="L195" s="75">
        <f>'Activity rawdata'!AD194</f>
        <v>0</v>
      </c>
      <c r="M195" s="76" t="str">
        <f>'Activity rawdata'!AE194</f>
        <v>-</v>
      </c>
      <c r="N195" s="83">
        <f>'Activity rawdata'!T194+'Activity rawdata'!U194</f>
        <v>0</v>
      </c>
      <c r="O195" s="80">
        <f>'Activity rawdata'!V194</f>
        <v>0</v>
      </c>
      <c r="P195" s="80">
        <f>'Activity rawdata'!W194</f>
        <v>0</v>
      </c>
      <c r="Q195" s="80">
        <f>'Activity rawdata'!X194</f>
        <v>0</v>
      </c>
      <c r="R195" s="84">
        <f t="shared" si="30"/>
        <v>0</v>
      </c>
      <c r="S195" s="80">
        <f>'Activity rawdata'!Z194</f>
        <v>0</v>
      </c>
      <c r="T195" s="80">
        <f>'Activity rawdata'!AA194</f>
        <v>0</v>
      </c>
      <c r="U195" s="80">
        <f t="shared" si="31"/>
        <v>0</v>
      </c>
      <c r="V195" s="81">
        <f t="shared" si="32"/>
        <v>0</v>
      </c>
      <c r="W195" s="75">
        <f t="shared" si="33"/>
        <v>0</v>
      </c>
      <c r="X195" s="75">
        <f t="shared" si="34"/>
        <v>0</v>
      </c>
      <c r="Y195" s="75">
        <f t="shared" si="35"/>
        <v>0</v>
      </c>
      <c r="Z195" s="82">
        <f t="shared" si="36"/>
        <v>0</v>
      </c>
      <c r="AA195" s="75">
        <f t="shared" si="37"/>
        <v>0</v>
      </c>
      <c r="AB195" s="75">
        <f t="shared" si="38"/>
        <v>0</v>
      </c>
      <c r="AC195" s="82">
        <f t="shared" si="39"/>
        <v>0</v>
      </c>
      <c r="AD195" s="56"/>
    </row>
    <row r="196" spans="1:30" x14ac:dyDescent="0.35">
      <c r="A196" s="70" t="str">
        <f>'Activity rawdata'!A195</f>
        <v>BH6112-1-224</v>
      </c>
      <c r="B196" s="71" t="str">
        <f>'Activity rawdata'!B195</f>
        <v>CSLB</v>
      </c>
      <c r="C196" s="71" t="str">
        <f>IF('Activity rawdata'!C195="PY","Planted",IF('Activity rawdata'!C195="NY","Nat/Convert",IF('Activity rawdata'!C195="NN","Nat/Nonconvert",IF('Activity rawdata'!C195="OY","Planted"))))</f>
        <v>Planted</v>
      </c>
      <c r="D196" s="70" t="str">
        <f>'Activity rawdata'!D195</f>
        <v>STP2</v>
      </c>
      <c r="E196" s="72" t="str">
        <f>'Activity rawdata'!E195</f>
        <v>58</v>
      </c>
      <c r="F196" s="73" t="str">
        <f>'Activity rawdata'!L195</f>
        <v>NO</v>
      </c>
      <c r="G196" s="72" t="str">
        <f>'Activity rawdata'!R195</f>
        <v>2032</v>
      </c>
      <c r="H196" s="72" t="str">
        <f>IF('Activity rawdata'!P195="AHTHIN1","1st Thin",IF('Activity rawdata'!P195="AHCC","Clearcut",IF('Activity rawdata'!P195="AHTHSMZ","SMZ Thin",IF('Activity rawdata'!P195="AHTHIN2","2nd Thin",IF('Activity rawdata'!P195="AFERTE","Early Fert",IF('Activity rawdata'!P195="AFERTM","Mid Fert",IF('Activity rawdata'!P195="AFERTL","Late Fert",  IF('Activity rawdata'!P195="ASP","Site Prep", IF('Activity rawdata'!P195="APLT","Plant",  IF('Activity rawdata'!P195="ANREG","Natural Regeneration"))))))))))</f>
        <v>Plant</v>
      </c>
      <c r="I196" s="74">
        <f>'Activity rawdata'!O195</f>
        <v>36.54</v>
      </c>
      <c r="J196" s="75">
        <f>'Activity rawdata'!N195</f>
        <v>1</v>
      </c>
      <c r="K196" s="75">
        <f>'Activity rawdata'!AC195</f>
        <v>0</v>
      </c>
      <c r="L196" s="75">
        <f>'Activity rawdata'!AD195</f>
        <v>0</v>
      </c>
      <c r="M196" s="76" t="str">
        <f>'Activity rawdata'!AE195</f>
        <v>-</v>
      </c>
      <c r="N196" s="83">
        <f>'Activity rawdata'!T195+'Activity rawdata'!U195</f>
        <v>0</v>
      </c>
      <c r="O196" s="80">
        <f>'Activity rawdata'!V195</f>
        <v>0</v>
      </c>
      <c r="P196" s="80">
        <f>'Activity rawdata'!W195</f>
        <v>0</v>
      </c>
      <c r="Q196" s="80">
        <f>'Activity rawdata'!X195</f>
        <v>0</v>
      </c>
      <c r="R196" s="84">
        <f t="shared" si="30"/>
        <v>0</v>
      </c>
      <c r="S196" s="80">
        <f>'Activity rawdata'!Z195</f>
        <v>0</v>
      </c>
      <c r="T196" s="80">
        <f>'Activity rawdata'!AA195</f>
        <v>0</v>
      </c>
      <c r="U196" s="80">
        <f t="shared" si="31"/>
        <v>0</v>
      </c>
      <c r="V196" s="81">
        <f t="shared" si="32"/>
        <v>0</v>
      </c>
      <c r="W196" s="75">
        <f t="shared" si="33"/>
        <v>0</v>
      </c>
      <c r="X196" s="75">
        <f t="shared" si="34"/>
        <v>0</v>
      </c>
      <c r="Y196" s="75">
        <f t="shared" si="35"/>
        <v>0</v>
      </c>
      <c r="Z196" s="82">
        <f t="shared" si="36"/>
        <v>0</v>
      </c>
      <c r="AA196" s="75">
        <f t="shared" si="37"/>
        <v>0</v>
      </c>
      <c r="AB196" s="75">
        <f t="shared" si="38"/>
        <v>0</v>
      </c>
      <c r="AC196" s="82">
        <f t="shared" si="39"/>
        <v>0</v>
      </c>
      <c r="AD196" s="56"/>
    </row>
    <row r="197" spans="1:30" x14ac:dyDescent="0.35">
      <c r="A197" s="70" t="str">
        <f>'Activity rawdata'!A196</f>
        <v>BH6112-1-215</v>
      </c>
      <c r="B197" s="71" t="str">
        <f>'Activity rawdata'!B196</f>
        <v>CSLB</v>
      </c>
      <c r="C197" s="71" t="str">
        <f>IF('Activity rawdata'!C196="PY","Planted",IF('Activity rawdata'!C196="NY","Nat/Convert",IF('Activity rawdata'!C196="NN","Nat/Nonconvert",IF('Activity rawdata'!C196="OY","Planted"))))</f>
        <v>Planted</v>
      </c>
      <c r="D197" s="70" t="str">
        <f>'Activity rawdata'!D196</f>
        <v>STP2</v>
      </c>
      <c r="E197" s="72" t="str">
        <f>'Activity rawdata'!E196</f>
        <v>59</v>
      </c>
      <c r="F197" s="73" t="str">
        <f>'Activity rawdata'!L196</f>
        <v>NO</v>
      </c>
      <c r="G197" s="72" t="str">
        <f>'Activity rawdata'!R196</f>
        <v>2032</v>
      </c>
      <c r="H197" s="72" t="str">
        <f>IF('Activity rawdata'!P196="AHTHIN1","1st Thin",IF('Activity rawdata'!P196="AHCC","Clearcut",IF('Activity rawdata'!P196="AHTHSMZ","SMZ Thin",IF('Activity rawdata'!P196="AHTHIN2","2nd Thin",IF('Activity rawdata'!P196="AFERTE","Early Fert",IF('Activity rawdata'!P196="AFERTM","Mid Fert",IF('Activity rawdata'!P196="AFERTL","Late Fert",  IF('Activity rawdata'!P196="ASP","Site Prep", IF('Activity rawdata'!P196="APLT","Plant",  IF('Activity rawdata'!P196="ANREG","Natural Regeneration"))))))))))</f>
        <v>Plant</v>
      </c>
      <c r="I197" s="74">
        <f>'Activity rawdata'!O196</f>
        <v>64.16</v>
      </c>
      <c r="J197" s="75">
        <f>'Activity rawdata'!N196</f>
        <v>1</v>
      </c>
      <c r="K197" s="75">
        <f>'Activity rawdata'!AC196</f>
        <v>0</v>
      </c>
      <c r="L197" s="75">
        <f>'Activity rawdata'!AD196</f>
        <v>0</v>
      </c>
      <c r="M197" s="76" t="str">
        <f>'Activity rawdata'!AE196</f>
        <v>-</v>
      </c>
      <c r="N197" s="83">
        <f>'Activity rawdata'!T196+'Activity rawdata'!U196</f>
        <v>0</v>
      </c>
      <c r="O197" s="80">
        <f>'Activity rawdata'!V196</f>
        <v>0</v>
      </c>
      <c r="P197" s="80">
        <f>'Activity rawdata'!W196</f>
        <v>0</v>
      </c>
      <c r="Q197" s="80">
        <f>'Activity rawdata'!X196</f>
        <v>0</v>
      </c>
      <c r="R197" s="84">
        <f t="shared" si="30"/>
        <v>0</v>
      </c>
      <c r="S197" s="80">
        <f>'Activity rawdata'!Z196</f>
        <v>0</v>
      </c>
      <c r="T197" s="80">
        <f>'Activity rawdata'!AA196</f>
        <v>0</v>
      </c>
      <c r="U197" s="80">
        <f t="shared" si="31"/>
        <v>0</v>
      </c>
      <c r="V197" s="81">
        <f t="shared" si="32"/>
        <v>0</v>
      </c>
      <c r="W197" s="75">
        <f t="shared" si="33"/>
        <v>0</v>
      </c>
      <c r="X197" s="75">
        <f t="shared" si="34"/>
        <v>0</v>
      </c>
      <c r="Y197" s="75">
        <f t="shared" si="35"/>
        <v>0</v>
      </c>
      <c r="Z197" s="82">
        <f t="shared" si="36"/>
        <v>0</v>
      </c>
      <c r="AA197" s="75">
        <f t="shared" si="37"/>
        <v>0</v>
      </c>
      <c r="AB197" s="75">
        <f t="shared" si="38"/>
        <v>0</v>
      </c>
      <c r="AC197" s="82">
        <f t="shared" si="39"/>
        <v>0</v>
      </c>
      <c r="AD197" s="56"/>
    </row>
    <row r="198" spans="1:30" x14ac:dyDescent="0.35">
      <c r="A198" s="70" t="str">
        <f>'Activity rawdata'!A197</f>
        <v>BH6112-1-211</v>
      </c>
      <c r="B198" s="71" t="str">
        <f>'Activity rawdata'!B197</f>
        <v>CSLB</v>
      </c>
      <c r="C198" s="71" t="str">
        <f>IF('Activity rawdata'!C197="PY","Planted",IF('Activity rawdata'!C197="NY","Nat/Convert",IF('Activity rawdata'!C197="NN","Nat/Nonconvert",IF('Activity rawdata'!C197="OY","Planted"))))</f>
        <v>Planted</v>
      </c>
      <c r="D198" s="70" t="str">
        <f>'Activity rawdata'!D197</f>
        <v>STP2</v>
      </c>
      <c r="E198" s="72" t="str">
        <f>'Activity rawdata'!E197</f>
        <v>59</v>
      </c>
      <c r="F198" s="73" t="str">
        <f>'Activity rawdata'!L197</f>
        <v>NO</v>
      </c>
      <c r="G198" s="72" t="str">
        <f>'Activity rawdata'!R197</f>
        <v>2032</v>
      </c>
      <c r="H198" s="72" t="str">
        <f>IF('Activity rawdata'!P197="AHTHIN1","1st Thin",IF('Activity rawdata'!P197="AHCC","Clearcut",IF('Activity rawdata'!P197="AHTHSMZ","SMZ Thin",IF('Activity rawdata'!P197="AHTHIN2","2nd Thin",IF('Activity rawdata'!P197="AFERTE","Early Fert",IF('Activity rawdata'!P197="AFERTM","Mid Fert",IF('Activity rawdata'!P197="AFERTL","Late Fert",  IF('Activity rawdata'!P197="ASP","Site Prep", IF('Activity rawdata'!P197="APLT","Plant",  IF('Activity rawdata'!P197="ANREG","Natural Regeneration"))))))))))</f>
        <v>Plant</v>
      </c>
      <c r="I198" s="74">
        <f>'Activity rawdata'!O197</f>
        <v>65.06</v>
      </c>
      <c r="J198" s="75">
        <f>'Activity rawdata'!N197</f>
        <v>1</v>
      </c>
      <c r="K198" s="75">
        <f>'Activity rawdata'!AC197</f>
        <v>0</v>
      </c>
      <c r="L198" s="75">
        <f>'Activity rawdata'!AD197</f>
        <v>0</v>
      </c>
      <c r="M198" s="76" t="str">
        <f>'Activity rawdata'!AE197</f>
        <v>-</v>
      </c>
      <c r="N198" s="83">
        <f>'Activity rawdata'!T197+'Activity rawdata'!U197</f>
        <v>0</v>
      </c>
      <c r="O198" s="80">
        <f>'Activity rawdata'!V197</f>
        <v>0</v>
      </c>
      <c r="P198" s="80">
        <f>'Activity rawdata'!W197</f>
        <v>0</v>
      </c>
      <c r="Q198" s="80">
        <f>'Activity rawdata'!X197</f>
        <v>0</v>
      </c>
      <c r="R198" s="84">
        <f t="shared" si="30"/>
        <v>0</v>
      </c>
      <c r="S198" s="80">
        <f>'Activity rawdata'!Z197</f>
        <v>0</v>
      </c>
      <c r="T198" s="80">
        <f>'Activity rawdata'!AA197</f>
        <v>0</v>
      </c>
      <c r="U198" s="80">
        <f t="shared" si="31"/>
        <v>0</v>
      </c>
      <c r="V198" s="81">
        <f t="shared" si="32"/>
        <v>0</v>
      </c>
      <c r="W198" s="75">
        <f t="shared" si="33"/>
        <v>0</v>
      </c>
      <c r="X198" s="75">
        <f t="shared" si="34"/>
        <v>0</v>
      </c>
      <c r="Y198" s="75">
        <f t="shared" si="35"/>
        <v>0</v>
      </c>
      <c r="Z198" s="82">
        <f t="shared" si="36"/>
        <v>0</v>
      </c>
      <c r="AA198" s="75">
        <f t="shared" si="37"/>
        <v>0</v>
      </c>
      <c r="AB198" s="75">
        <f t="shared" si="38"/>
        <v>0</v>
      </c>
      <c r="AC198" s="82">
        <f t="shared" si="39"/>
        <v>0</v>
      </c>
      <c r="AD198" s="56"/>
    </row>
    <row r="199" spans="1:30" x14ac:dyDescent="0.35">
      <c r="A199" s="70" t="str">
        <f>'Activity rawdata'!A198</f>
        <v>BH6125-1-354</v>
      </c>
      <c r="B199" s="71" t="str">
        <f>'Activity rawdata'!B198</f>
        <v>CSLB</v>
      </c>
      <c r="C199" s="71" t="str">
        <f>IF('Activity rawdata'!C198="PY","Planted",IF('Activity rawdata'!C198="NY","Nat/Convert",IF('Activity rawdata'!C198="NN","Nat/Nonconvert",IF('Activity rawdata'!C198="OY","Planted"))))</f>
        <v>Planted</v>
      </c>
      <c r="D199" s="70" t="str">
        <f>'Activity rawdata'!D198</f>
        <v>STP2</v>
      </c>
      <c r="E199" s="72" t="str">
        <f>'Activity rawdata'!E198</f>
        <v>91</v>
      </c>
      <c r="F199" s="73" t="str">
        <f>'Activity rawdata'!L198</f>
        <v>NO</v>
      </c>
      <c r="G199" s="72" t="str">
        <f>'Activity rawdata'!R198</f>
        <v>2032</v>
      </c>
      <c r="H199" s="72" t="str">
        <f>IF('Activity rawdata'!P198="AHTHIN1","1st Thin",IF('Activity rawdata'!P198="AHCC","Clearcut",IF('Activity rawdata'!P198="AHTHSMZ","SMZ Thin",IF('Activity rawdata'!P198="AHTHIN2","2nd Thin",IF('Activity rawdata'!P198="AFERTE","Early Fert",IF('Activity rawdata'!P198="AFERTM","Mid Fert",IF('Activity rawdata'!P198="AFERTL","Late Fert",  IF('Activity rawdata'!P198="ASP","Site Prep", IF('Activity rawdata'!P198="APLT","Plant",  IF('Activity rawdata'!P198="ANREG","Natural Regeneration"))))))))))</f>
        <v>Plant</v>
      </c>
      <c r="I199" s="74">
        <f>'Activity rawdata'!O198</f>
        <v>0.78</v>
      </c>
      <c r="J199" s="75">
        <f>'Activity rawdata'!N198</f>
        <v>1</v>
      </c>
      <c r="K199" s="75">
        <f>'Activity rawdata'!AC198</f>
        <v>0</v>
      </c>
      <c r="L199" s="75">
        <f>'Activity rawdata'!AD198</f>
        <v>0</v>
      </c>
      <c r="M199" s="76" t="str">
        <f>'Activity rawdata'!AE198</f>
        <v>-</v>
      </c>
      <c r="N199" s="83">
        <f>'Activity rawdata'!T198+'Activity rawdata'!U198</f>
        <v>0</v>
      </c>
      <c r="O199" s="80">
        <f>'Activity rawdata'!V198</f>
        <v>0</v>
      </c>
      <c r="P199" s="80">
        <f>'Activity rawdata'!W198</f>
        <v>0</v>
      </c>
      <c r="Q199" s="80">
        <f>'Activity rawdata'!X198</f>
        <v>0</v>
      </c>
      <c r="R199" s="84">
        <f t="shared" si="30"/>
        <v>0</v>
      </c>
      <c r="S199" s="80">
        <f>'Activity rawdata'!Z198</f>
        <v>0</v>
      </c>
      <c r="T199" s="80">
        <f>'Activity rawdata'!AA198</f>
        <v>0</v>
      </c>
      <c r="U199" s="80">
        <f t="shared" si="31"/>
        <v>0</v>
      </c>
      <c r="V199" s="81">
        <f t="shared" si="32"/>
        <v>0</v>
      </c>
      <c r="W199" s="75">
        <f t="shared" si="33"/>
        <v>0</v>
      </c>
      <c r="X199" s="75">
        <f t="shared" si="34"/>
        <v>0</v>
      </c>
      <c r="Y199" s="75">
        <f t="shared" si="35"/>
        <v>0</v>
      </c>
      <c r="Z199" s="82">
        <f t="shared" si="36"/>
        <v>0</v>
      </c>
      <c r="AA199" s="75">
        <f t="shared" si="37"/>
        <v>0</v>
      </c>
      <c r="AB199" s="75">
        <f t="shared" si="38"/>
        <v>0</v>
      </c>
      <c r="AC199" s="82">
        <f t="shared" si="39"/>
        <v>0</v>
      </c>
      <c r="AD199" s="56"/>
    </row>
    <row r="200" spans="1:30" x14ac:dyDescent="0.35">
      <c r="A200" s="70" t="str">
        <f>'Activity rawdata'!A199</f>
        <v>BH2047-1-81</v>
      </c>
      <c r="B200" s="71" t="str">
        <f>'Activity rawdata'!B199</f>
        <v>CSLB</v>
      </c>
      <c r="C200" s="71" t="str">
        <f>IF('Activity rawdata'!C199="PY","Planted",IF('Activity rawdata'!C199="NY","Nat/Convert",IF('Activity rawdata'!C199="NN","Nat/Nonconvert",IF('Activity rawdata'!C199="OY","Planted"))))</f>
        <v>Planted</v>
      </c>
      <c r="D200" s="70" t="str">
        <f>'Activity rawdata'!D199</f>
        <v>STP2</v>
      </c>
      <c r="E200" s="72" t="str">
        <f>'Activity rawdata'!E199</f>
        <v>83</v>
      </c>
      <c r="F200" s="73" t="str">
        <f>'Activity rawdata'!L199</f>
        <v>NO</v>
      </c>
      <c r="G200" s="72" t="str">
        <f>'Activity rawdata'!R199</f>
        <v>2032</v>
      </c>
      <c r="H200" s="72" t="str">
        <f>IF('Activity rawdata'!P199="AHTHIN1","1st Thin",IF('Activity rawdata'!P199="AHCC","Clearcut",IF('Activity rawdata'!P199="AHTHSMZ","SMZ Thin",IF('Activity rawdata'!P199="AHTHIN2","2nd Thin",IF('Activity rawdata'!P199="AFERTE","Early Fert",IF('Activity rawdata'!P199="AFERTM","Mid Fert",IF('Activity rawdata'!P199="AFERTL","Late Fert",  IF('Activity rawdata'!P199="ASP","Site Prep", IF('Activity rawdata'!P199="APLT","Plant",  IF('Activity rawdata'!P199="ANREG","Natural Regeneration"))))))))))</f>
        <v>Plant</v>
      </c>
      <c r="I200" s="74">
        <f>'Activity rawdata'!O199</f>
        <v>6.43</v>
      </c>
      <c r="J200" s="75">
        <f>'Activity rawdata'!N199</f>
        <v>1</v>
      </c>
      <c r="K200" s="75">
        <f>'Activity rawdata'!AC199</f>
        <v>0</v>
      </c>
      <c r="L200" s="75">
        <f>'Activity rawdata'!AD199</f>
        <v>0</v>
      </c>
      <c r="M200" s="76" t="str">
        <f>'Activity rawdata'!AE199</f>
        <v>-</v>
      </c>
      <c r="N200" s="83">
        <f>'Activity rawdata'!T199+'Activity rawdata'!U199</f>
        <v>0</v>
      </c>
      <c r="O200" s="80">
        <f>'Activity rawdata'!V199</f>
        <v>0</v>
      </c>
      <c r="P200" s="80">
        <f>'Activity rawdata'!W199</f>
        <v>0</v>
      </c>
      <c r="Q200" s="80">
        <f>'Activity rawdata'!X199</f>
        <v>0</v>
      </c>
      <c r="R200" s="84">
        <f t="shared" si="30"/>
        <v>0</v>
      </c>
      <c r="S200" s="80">
        <f>'Activity rawdata'!Z199</f>
        <v>0</v>
      </c>
      <c r="T200" s="80">
        <f>'Activity rawdata'!AA199</f>
        <v>0</v>
      </c>
      <c r="U200" s="80">
        <f t="shared" si="31"/>
        <v>0</v>
      </c>
      <c r="V200" s="81">
        <f t="shared" si="32"/>
        <v>0</v>
      </c>
      <c r="W200" s="75">
        <f t="shared" si="33"/>
        <v>0</v>
      </c>
      <c r="X200" s="75">
        <f t="shared" si="34"/>
        <v>0</v>
      </c>
      <c r="Y200" s="75">
        <f t="shared" si="35"/>
        <v>0</v>
      </c>
      <c r="Z200" s="82">
        <f t="shared" si="36"/>
        <v>0</v>
      </c>
      <c r="AA200" s="75">
        <f t="shared" si="37"/>
        <v>0</v>
      </c>
      <c r="AB200" s="75">
        <f t="shared" si="38"/>
        <v>0</v>
      </c>
      <c r="AC200" s="82">
        <f t="shared" si="39"/>
        <v>0</v>
      </c>
      <c r="AD200" s="56"/>
    </row>
    <row r="201" spans="1:30" x14ac:dyDescent="0.35">
      <c r="A201" s="70" t="str">
        <f>'Activity rawdata'!A200</f>
        <v>BH1429-1-338</v>
      </c>
      <c r="B201" s="71" t="str">
        <f>'Activity rawdata'!B200</f>
        <v>CSLB</v>
      </c>
      <c r="C201" s="71" t="str">
        <f>IF('Activity rawdata'!C200="PY","Planted",IF('Activity rawdata'!C200="NY","Nat/Convert",IF('Activity rawdata'!C200="NN","Nat/Nonconvert",IF('Activity rawdata'!C200="OY","Planted"))))</f>
        <v>Planted</v>
      </c>
      <c r="D201" s="70" t="str">
        <f>'Activity rawdata'!D200</f>
        <v>STP2</v>
      </c>
      <c r="E201" s="72" t="str">
        <f>'Activity rawdata'!E200</f>
        <v>83</v>
      </c>
      <c r="F201" s="73" t="str">
        <f>'Activity rawdata'!L200</f>
        <v>NO</v>
      </c>
      <c r="G201" s="72" t="str">
        <f>'Activity rawdata'!R200</f>
        <v>2032</v>
      </c>
      <c r="H201" s="72" t="str">
        <f>IF('Activity rawdata'!P200="AHTHIN1","1st Thin",IF('Activity rawdata'!P200="AHCC","Clearcut",IF('Activity rawdata'!P200="AHTHSMZ","SMZ Thin",IF('Activity rawdata'!P200="AHTHIN2","2nd Thin",IF('Activity rawdata'!P200="AFERTE","Early Fert",IF('Activity rawdata'!P200="AFERTM","Mid Fert",IF('Activity rawdata'!P200="AFERTL","Late Fert",  IF('Activity rawdata'!P200="ASP","Site Prep", IF('Activity rawdata'!P200="APLT","Plant",  IF('Activity rawdata'!P200="ANREG","Natural Regeneration"))))))))))</f>
        <v>Plant</v>
      </c>
      <c r="I201" s="74">
        <f>'Activity rawdata'!O200</f>
        <v>25.45</v>
      </c>
      <c r="J201" s="75">
        <f>'Activity rawdata'!N200</f>
        <v>1</v>
      </c>
      <c r="K201" s="75">
        <f>'Activity rawdata'!AC200</f>
        <v>0</v>
      </c>
      <c r="L201" s="75">
        <f>'Activity rawdata'!AD200</f>
        <v>0</v>
      </c>
      <c r="M201" s="76" t="str">
        <f>'Activity rawdata'!AE200</f>
        <v>-</v>
      </c>
      <c r="N201" s="83">
        <f>'Activity rawdata'!T200+'Activity rawdata'!U200</f>
        <v>0</v>
      </c>
      <c r="O201" s="80">
        <f>'Activity rawdata'!V200</f>
        <v>0</v>
      </c>
      <c r="P201" s="80">
        <f>'Activity rawdata'!W200</f>
        <v>0</v>
      </c>
      <c r="Q201" s="80">
        <f>'Activity rawdata'!X200</f>
        <v>0</v>
      </c>
      <c r="R201" s="84">
        <f t="shared" si="30"/>
        <v>0</v>
      </c>
      <c r="S201" s="80">
        <f>'Activity rawdata'!Z200</f>
        <v>0</v>
      </c>
      <c r="T201" s="80">
        <f>'Activity rawdata'!AA200</f>
        <v>0</v>
      </c>
      <c r="U201" s="80">
        <f t="shared" si="31"/>
        <v>0</v>
      </c>
      <c r="V201" s="81">
        <f t="shared" si="32"/>
        <v>0</v>
      </c>
      <c r="W201" s="75">
        <f t="shared" si="33"/>
        <v>0</v>
      </c>
      <c r="X201" s="75">
        <f t="shared" si="34"/>
        <v>0</v>
      </c>
      <c r="Y201" s="75">
        <f t="shared" si="35"/>
        <v>0</v>
      </c>
      <c r="Z201" s="82">
        <f t="shared" si="36"/>
        <v>0</v>
      </c>
      <c r="AA201" s="75">
        <f t="shared" si="37"/>
        <v>0</v>
      </c>
      <c r="AB201" s="75">
        <f t="shared" si="38"/>
        <v>0</v>
      </c>
      <c r="AC201" s="82">
        <f t="shared" si="39"/>
        <v>0</v>
      </c>
      <c r="AD201" s="56"/>
    </row>
    <row r="202" spans="1:30" x14ac:dyDescent="0.35">
      <c r="A202" s="70" t="str">
        <f>'Activity rawdata'!A201</f>
        <v>BH5149-1-157</v>
      </c>
      <c r="B202" s="71" t="str">
        <f>'Activity rawdata'!B201</f>
        <v>LB</v>
      </c>
      <c r="C202" s="71" t="str">
        <f>IF('Activity rawdata'!C201="PY","Planted",IF('Activity rawdata'!C201="NY","Nat/Convert",IF('Activity rawdata'!C201="NN","Nat/Nonconvert",IF('Activity rawdata'!C201="OY","Planted"))))</f>
        <v>Planted</v>
      </c>
      <c r="D202" s="70" t="str">
        <f>'Activity rawdata'!D201</f>
        <v>STP1</v>
      </c>
      <c r="E202" s="72" t="str">
        <f>'Activity rawdata'!E201</f>
        <v>78</v>
      </c>
      <c r="F202" s="73" t="str">
        <f>'Activity rawdata'!L201</f>
        <v>MT2</v>
      </c>
      <c r="G202" s="72" t="str">
        <f>'Activity rawdata'!R201</f>
        <v>2032</v>
      </c>
      <c r="H202" s="72" t="str">
        <f>IF('Activity rawdata'!P201="AHTHIN1","1st Thin",IF('Activity rawdata'!P201="AHCC","Clearcut",IF('Activity rawdata'!P201="AHTHSMZ","SMZ Thin",IF('Activity rawdata'!P201="AHTHIN2","2nd Thin",IF('Activity rawdata'!P201="AFERTE","Early Fert",IF('Activity rawdata'!P201="AFERTM","Mid Fert",IF('Activity rawdata'!P201="AFERTL","Late Fert",  IF('Activity rawdata'!P201="ASP","Site Prep", IF('Activity rawdata'!P201="APLT","Plant",  IF('Activity rawdata'!P201="ANREG","Natural Regeneration"))))))))))</f>
        <v>Late Fert</v>
      </c>
      <c r="I202" s="74">
        <f>'Activity rawdata'!O201</f>
        <v>119.68</v>
      </c>
      <c r="J202" s="75">
        <f>'Activity rawdata'!N201</f>
        <v>22</v>
      </c>
      <c r="K202" s="75">
        <f>'Activity rawdata'!AC201</f>
        <v>74.739999999999995</v>
      </c>
      <c r="L202" s="75">
        <f>'Activity rawdata'!AD201</f>
        <v>120.52</v>
      </c>
      <c r="M202" s="76">
        <f>'Activity rawdata'!AE201</f>
        <v>10.663095213143539</v>
      </c>
      <c r="N202" s="83">
        <f>'Activity rawdata'!T201+'Activity rawdata'!U201</f>
        <v>0</v>
      </c>
      <c r="O202" s="80">
        <f>'Activity rawdata'!V201</f>
        <v>0</v>
      </c>
      <c r="P202" s="80">
        <f>'Activity rawdata'!W201</f>
        <v>0</v>
      </c>
      <c r="Q202" s="80">
        <f>'Activity rawdata'!X201</f>
        <v>0</v>
      </c>
      <c r="R202" s="84">
        <f t="shared" si="30"/>
        <v>0</v>
      </c>
      <c r="S202" s="80">
        <f>'Activity rawdata'!Z201</f>
        <v>0</v>
      </c>
      <c r="T202" s="80">
        <f>'Activity rawdata'!AA201</f>
        <v>0</v>
      </c>
      <c r="U202" s="80">
        <f t="shared" si="31"/>
        <v>0</v>
      </c>
      <c r="V202" s="81">
        <f t="shared" si="32"/>
        <v>0</v>
      </c>
      <c r="W202" s="75">
        <f t="shared" si="33"/>
        <v>0</v>
      </c>
      <c r="X202" s="75">
        <f t="shared" si="34"/>
        <v>0</v>
      </c>
      <c r="Y202" s="75">
        <f t="shared" si="35"/>
        <v>0</v>
      </c>
      <c r="Z202" s="82">
        <f t="shared" si="36"/>
        <v>0</v>
      </c>
      <c r="AA202" s="75">
        <f t="shared" si="37"/>
        <v>0</v>
      </c>
      <c r="AB202" s="75">
        <f t="shared" si="38"/>
        <v>0</v>
      </c>
      <c r="AC202" s="82">
        <f t="shared" si="39"/>
        <v>0</v>
      </c>
      <c r="AD202" s="56"/>
    </row>
    <row r="203" spans="1:30" x14ac:dyDescent="0.35">
      <c r="A203" s="70" t="str">
        <f>'Activity rawdata'!A202</f>
        <v>BH5660-1-173</v>
      </c>
      <c r="B203" s="71" t="str">
        <f>'Activity rawdata'!B202</f>
        <v>LB</v>
      </c>
      <c r="C203" s="71" t="str">
        <f>IF('Activity rawdata'!C202="PY","Planted",IF('Activity rawdata'!C202="NY","Nat/Convert",IF('Activity rawdata'!C202="NN","Nat/Nonconvert",IF('Activity rawdata'!C202="OY","Planted"))))</f>
        <v>Planted</v>
      </c>
      <c r="D203" s="70" t="str">
        <f>'Activity rawdata'!D202</f>
        <v>STP1</v>
      </c>
      <c r="E203" s="72" t="str">
        <f>'Activity rawdata'!E202</f>
        <v>91</v>
      </c>
      <c r="F203" s="73" t="str">
        <f>'Activity rawdata'!L202</f>
        <v>T1</v>
      </c>
      <c r="G203" s="72" t="str">
        <f>'Activity rawdata'!R202</f>
        <v>2032</v>
      </c>
      <c r="H203" s="72" t="str">
        <f>IF('Activity rawdata'!P202="AHTHIN1","1st Thin",IF('Activity rawdata'!P202="AHCC","Clearcut",IF('Activity rawdata'!P202="AHTHSMZ","SMZ Thin",IF('Activity rawdata'!P202="AHTHIN2","2nd Thin",IF('Activity rawdata'!P202="AFERTE","Early Fert",IF('Activity rawdata'!P202="AFERTM","Mid Fert",IF('Activity rawdata'!P202="AFERTL","Late Fert",  IF('Activity rawdata'!P202="ASP","Site Prep", IF('Activity rawdata'!P202="APLT","Plant",  IF('Activity rawdata'!P202="ANREG","Natural Regeneration"))))))))))</f>
        <v>2nd Thin</v>
      </c>
      <c r="I203" s="74">
        <f>'Activity rawdata'!O202</f>
        <v>20.9</v>
      </c>
      <c r="J203" s="75">
        <f>'Activity rawdata'!N202</f>
        <v>20</v>
      </c>
      <c r="K203" s="75">
        <f>'Activity rawdata'!AC202</f>
        <v>107.97</v>
      </c>
      <c r="L203" s="75">
        <f>'Activity rawdata'!AD202</f>
        <v>193.9</v>
      </c>
      <c r="M203" s="76">
        <f>'Activity rawdata'!AE202</f>
        <v>10.104130530450721</v>
      </c>
      <c r="N203" s="83">
        <f>'Activity rawdata'!T202+'Activity rawdata'!U202</f>
        <v>8.74</v>
      </c>
      <c r="O203" s="80">
        <f>'Activity rawdata'!V202</f>
        <v>18.93</v>
      </c>
      <c r="P203" s="80">
        <f>'Activity rawdata'!W202</f>
        <v>1.75</v>
      </c>
      <c r="Q203" s="80">
        <f>'Activity rawdata'!X202</f>
        <v>0</v>
      </c>
      <c r="R203" s="84">
        <f t="shared" si="30"/>
        <v>29.42</v>
      </c>
      <c r="S203" s="80">
        <f>'Activity rawdata'!Z202</f>
        <v>0</v>
      </c>
      <c r="T203" s="80">
        <f>'Activity rawdata'!AA202</f>
        <v>0</v>
      </c>
      <c r="U203" s="80">
        <f t="shared" si="31"/>
        <v>0</v>
      </c>
      <c r="V203" s="81">
        <f t="shared" si="32"/>
        <v>182.666</v>
      </c>
      <c r="W203" s="75">
        <f t="shared" si="33"/>
        <v>395.63699999999994</v>
      </c>
      <c r="X203" s="75">
        <f t="shared" si="34"/>
        <v>36.574999999999996</v>
      </c>
      <c r="Y203" s="75">
        <f t="shared" si="35"/>
        <v>0</v>
      </c>
      <c r="Z203" s="82">
        <f t="shared" si="36"/>
        <v>614.87799999999993</v>
      </c>
      <c r="AA203" s="75">
        <f t="shared" si="37"/>
        <v>0</v>
      </c>
      <c r="AB203" s="75">
        <f t="shared" si="38"/>
        <v>0</v>
      </c>
      <c r="AC203" s="82">
        <f t="shared" si="39"/>
        <v>0</v>
      </c>
      <c r="AD203" s="56"/>
    </row>
    <row r="204" spans="1:30" x14ac:dyDescent="0.35">
      <c r="A204" s="70" t="str">
        <f>'Activity rawdata'!A203</f>
        <v>BH5660-1-170</v>
      </c>
      <c r="B204" s="71" t="str">
        <f>'Activity rawdata'!B203</f>
        <v>LB</v>
      </c>
      <c r="C204" s="71" t="str">
        <f>IF('Activity rawdata'!C203="PY","Planted",IF('Activity rawdata'!C203="NY","Nat/Convert",IF('Activity rawdata'!C203="NN","Nat/Nonconvert",IF('Activity rawdata'!C203="OY","Planted"))))</f>
        <v>Planted</v>
      </c>
      <c r="D204" s="70" t="str">
        <f>'Activity rawdata'!D203</f>
        <v>STP1</v>
      </c>
      <c r="E204" s="72" t="str">
        <f>'Activity rawdata'!E203</f>
        <v>91</v>
      </c>
      <c r="F204" s="73" t="str">
        <f>'Activity rawdata'!L203</f>
        <v>T1</v>
      </c>
      <c r="G204" s="72" t="str">
        <f>'Activity rawdata'!R203</f>
        <v>2032</v>
      </c>
      <c r="H204" s="72" t="str">
        <f>IF('Activity rawdata'!P203="AHTHIN1","1st Thin",IF('Activity rawdata'!P203="AHCC","Clearcut",IF('Activity rawdata'!P203="AHTHSMZ","SMZ Thin",IF('Activity rawdata'!P203="AHTHIN2","2nd Thin",IF('Activity rawdata'!P203="AFERTE","Early Fert",IF('Activity rawdata'!P203="AFERTM","Mid Fert",IF('Activity rawdata'!P203="AFERTL","Late Fert",  IF('Activity rawdata'!P203="ASP","Site Prep", IF('Activity rawdata'!P203="APLT","Plant",  IF('Activity rawdata'!P203="ANREG","Natural Regeneration"))))))))))</f>
        <v>2nd Thin</v>
      </c>
      <c r="I204" s="74">
        <f>'Activity rawdata'!O203</f>
        <v>4.42</v>
      </c>
      <c r="J204" s="75">
        <f>'Activity rawdata'!N203</f>
        <v>20</v>
      </c>
      <c r="K204" s="75">
        <f>'Activity rawdata'!AC203</f>
        <v>107.97</v>
      </c>
      <c r="L204" s="75">
        <f>'Activity rawdata'!AD203</f>
        <v>193.9</v>
      </c>
      <c r="M204" s="76">
        <f>'Activity rawdata'!AE203</f>
        <v>10.104130530450721</v>
      </c>
      <c r="N204" s="83">
        <f>'Activity rawdata'!T203+'Activity rawdata'!U203</f>
        <v>8.74</v>
      </c>
      <c r="O204" s="80">
        <f>'Activity rawdata'!V203</f>
        <v>18.93</v>
      </c>
      <c r="P204" s="80">
        <f>'Activity rawdata'!W203</f>
        <v>1.75</v>
      </c>
      <c r="Q204" s="80">
        <f>'Activity rawdata'!X203</f>
        <v>0</v>
      </c>
      <c r="R204" s="84">
        <f t="shared" si="30"/>
        <v>29.42</v>
      </c>
      <c r="S204" s="80">
        <f>'Activity rawdata'!Z203</f>
        <v>0</v>
      </c>
      <c r="T204" s="80">
        <f>'Activity rawdata'!AA203</f>
        <v>0</v>
      </c>
      <c r="U204" s="80">
        <f t="shared" si="31"/>
        <v>0</v>
      </c>
      <c r="V204" s="81">
        <f t="shared" si="32"/>
        <v>38.630800000000001</v>
      </c>
      <c r="W204" s="75">
        <f t="shared" si="33"/>
        <v>83.670599999999993</v>
      </c>
      <c r="X204" s="75">
        <f t="shared" si="34"/>
        <v>7.7349999999999994</v>
      </c>
      <c r="Y204" s="75">
        <f t="shared" si="35"/>
        <v>0</v>
      </c>
      <c r="Z204" s="82">
        <f t="shared" si="36"/>
        <v>130.03640000000001</v>
      </c>
      <c r="AA204" s="75">
        <f t="shared" si="37"/>
        <v>0</v>
      </c>
      <c r="AB204" s="75">
        <f t="shared" si="38"/>
        <v>0</v>
      </c>
      <c r="AC204" s="82">
        <f t="shared" si="39"/>
        <v>0</v>
      </c>
      <c r="AD204" s="56"/>
    </row>
    <row r="205" spans="1:30" x14ac:dyDescent="0.35">
      <c r="A205" s="70" t="str">
        <f>'Activity rawdata'!A204</f>
        <v>BH5660-1-168</v>
      </c>
      <c r="B205" s="71" t="str">
        <f>'Activity rawdata'!B204</f>
        <v>LB</v>
      </c>
      <c r="C205" s="71" t="str">
        <f>IF('Activity rawdata'!C204="PY","Planted",IF('Activity rawdata'!C204="NY","Nat/Convert",IF('Activity rawdata'!C204="NN","Nat/Nonconvert",IF('Activity rawdata'!C204="OY","Planted"))))</f>
        <v>Planted</v>
      </c>
      <c r="D205" s="70" t="str">
        <f>'Activity rawdata'!D204</f>
        <v>STP1</v>
      </c>
      <c r="E205" s="72" t="str">
        <f>'Activity rawdata'!E204</f>
        <v>91</v>
      </c>
      <c r="F205" s="73" t="str">
        <f>'Activity rawdata'!L204</f>
        <v>T1</v>
      </c>
      <c r="G205" s="72" t="str">
        <f>'Activity rawdata'!R204</f>
        <v>2032</v>
      </c>
      <c r="H205" s="72" t="str">
        <f>IF('Activity rawdata'!P204="AHTHIN1","1st Thin",IF('Activity rawdata'!P204="AHCC","Clearcut",IF('Activity rawdata'!P204="AHTHSMZ","SMZ Thin",IF('Activity rawdata'!P204="AHTHIN2","2nd Thin",IF('Activity rawdata'!P204="AFERTE","Early Fert",IF('Activity rawdata'!P204="AFERTM","Mid Fert",IF('Activity rawdata'!P204="AFERTL","Late Fert",  IF('Activity rawdata'!P204="ASP","Site Prep", IF('Activity rawdata'!P204="APLT","Plant",  IF('Activity rawdata'!P204="ANREG","Natural Regeneration"))))))))))</f>
        <v>2nd Thin</v>
      </c>
      <c r="I205" s="74">
        <f>'Activity rawdata'!O204</f>
        <v>7.27</v>
      </c>
      <c r="J205" s="75">
        <f>'Activity rawdata'!N204</f>
        <v>20</v>
      </c>
      <c r="K205" s="75">
        <f>'Activity rawdata'!AC204</f>
        <v>107.97</v>
      </c>
      <c r="L205" s="75">
        <f>'Activity rawdata'!AD204</f>
        <v>193.9</v>
      </c>
      <c r="M205" s="76">
        <f>'Activity rawdata'!AE204</f>
        <v>10.104130530450721</v>
      </c>
      <c r="N205" s="83">
        <f>'Activity rawdata'!T204+'Activity rawdata'!U204</f>
        <v>8.74</v>
      </c>
      <c r="O205" s="80">
        <f>'Activity rawdata'!V204</f>
        <v>18.93</v>
      </c>
      <c r="P205" s="80">
        <f>'Activity rawdata'!W204</f>
        <v>1.75</v>
      </c>
      <c r="Q205" s="80">
        <f>'Activity rawdata'!X204</f>
        <v>0</v>
      </c>
      <c r="R205" s="84">
        <f t="shared" si="30"/>
        <v>29.42</v>
      </c>
      <c r="S205" s="80">
        <f>'Activity rawdata'!Z204</f>
        <v>0</v>
      </c>
      <c r="T205" s="80">
        <f>'Activity rawdata'!AA204</f>
        <v>0</v>
      </c>
      <c r="U205" s="80">
        <f t="shared" si="31"/>
        <v>0</v>
      </c>
      <c r="V205" s="81">
        <f t="shared" si="32"/>
        <v>63.5398</v>
      </c>
      <c r="W205" s="75">
        <f t="shared" si="33"/>
        <v>137.62109999999998</v>
      </c>
      <c r="X205" s="75">
        <f t="shared" si="34"/>
        <v>12.7225</v>
      </c>
      <c r="Y205" s="75">
        <f t="shared" si="35"/>
        <v>0</v>
      </c>
      <c r="Z205" s="82">
        <f t="shared" si="36"/>
        <v>213.88339999999997</v>
      </c>
      <c r="AA205" s="75">
        <f t="shared" si="37"/>
        <v>0</v>
      </c>
      <c r="AB205" s="75">
        <f t="shared" si="38"/>
        <v>0</v>
      </c>
      <c r="AC205" s="82">
        <f t="shared" si="39"/>
        <v>0</v>
      </c>
      <c r="AD205" s="56"/>
    </row>
    <row r="206" spans="1:30" x14ac:dyDescent="0.35">
      <c r="A206" s="70" t="str">
        <f>'Activity rawdata'!A205</f>
        <v>BH5660-1-166</v>
      </c>
      <c r="B206" s="71" t="str">
        <f>'Activity rawdata'!B205</f>
        <v>LB</v>
      </c>
      <c r="C206" s="71" t="str">
        <f>IF('Activity rawdata'!C205="PY","Planted",IF('Activity rawdata'!C205="NY","Nat/Convert",IF('Activity rawdata'!C205="NN","Nat/Nonconvert",IF('Activity rawdata'!C205="OY","Planted"))))</f>
        <v>Planted</v>
      </c>
      <c r="D206" s="70" t="str">
        <f>'Activity rawdata'!D205</f>
        <v>STP1</v>
      </c>
      <c r="E206" s="72" t="str">
        <f>'Activity rawdata'!E205</f>
        <v>91</v>
      </c>
      <c r="F206" s="73" t="str">
        <f>'Activity rawdata'!L205</f>
        <v>T1</v>
      </c>
      <c r="G206" s="72" t="str">
        <f>'Activity rawdata'!R205</f>
        <v>2032</v>
      </c>
      <c r="H206" s="72" t="str">
        <f>IF('Activity rawdata'!P205="AHTHIN1","1st Thin",IF('Activity rawdata'!P205="AHCC","Clearcut",IF('Activity rawdata'!P205="AHTHSMZ","SMZ Thin",IF('Activity rawdata'!P205="AHTHIN2","2nd Thin",IF('Activity rawdata'!P205="AFERTE","Early Fert",IF('Activity rawdata'!P205="AFERTM","Mid Fert",IF('Activity rawdata'!P205="AFERTL","Late Fert",  IF('Activity rawdata'!P205="ASP","Site Prep", IF('Activity rawdata'!P205="APLT","Plant",  IF('Activity rawdata'!P205="ANREG","Natural Regeneration"))))))))))</f>
        <v>2nd Thin</v>
      </c>
      <c r="I206" s="74">
        <f>'Activity rawdata'!O205</f>
        <v>23.16</v>
      </c>
      <c r="J206" s="75">
        <f>'Activity rawdata'!N205</f>
        <v>20</v>
      </c>
      <c r="K206" s="75">
        <f>'Activity rawdata'!AC205</f>
        <v>107.97</v>
      </c>
      <c r="L206" s="75">
        <f>'Activity rawdata'!AD205</f>
        <v>193.9</v>
      </c>
      <c r="M206" s="76">
        <f>'Activity rawdata'!AE205</f>
        <v>10.104130530450721</v>
      </c>
      <c r="N206" s="83">
        <f>'Activity rawdata'!T205+'Activity rawdata'!U205</f>
        <v>8.74</v>
      </c>
      <c r="O206" s="80">
        <f>'Activity rawdata'!V205</f>
        <v>18.93</v>
      </c>
      <c r="P206" s="80">
        <f>'Activity rawdata'!W205</f>
        <v>1.75</v>
      </c>
      <c r="Q206" s="80">
        <f>'Activity rawdata'!X205</f>
        <v>0</v>
      </c>
      <c r="R206" s="84">
        <f t="shared" si="30"/>
        <v>29.42</v>
      </c>
      <c r="S206" s="80">
        <f>'Activity rawdata'!Z205</f>
        <v>0</v>
      </c>
      <c r="T206" s="80">
        <f>'Activity rawdata'!AA205</f>
        <v>0</v>
      </c>
      <c r="U206" s="80">
        <f t="shared" si="31"/>
        <v>0</v>
      </c>
      <c r="V206" s="81">
        <f t="shared" si="32"/>
        <v>202.41840000000002</v>
      </c>
      <c r="W206" s="75">
        <f t="shared" si="33"/>
        <v>438.41879999999998</v>
      </c>
      <c r="X206" s="75">
        <f t="shared" si="34"/>
        <v>40.53</v>
      </c>
      <c r="Y206" s="75">
        <f t="shared" si="35"/>
        <v>0</v>
      </c>
      <c r="Z206" s="82">
        <f t="shared" si="36"/>
        <v>681.36719999999991</v>
      </c>
      <c r="AA206" s="75">
        <f t="shared" si="37"/>
        <v>0</v>
      </c>
      <c r="AB206" s="75">
        <f t="shared" si="38"/>
        <v>0</v>
      </c>
      <c r="AC206" s="82">
        <f t="shared" si="39"/>
        <v>0</v>
      </c>
      <c r="AD206" s="56"/>
    </row>
    <row r="207" spans="1:30" x14ac:dyDescent="0.35">
      <c r="A207" s="70" t="str">
        <f>'Activity rawdata'!A206</f>
        <v>BH5145-1-153</v>
      </c>
      <c r="B207" s="71" t="str">
        <f>'Activity rawdata'!B206</f>
        <v>LB</v>
      </c>
      <c r="C207" s="71" t="str">
        <f>IF('Activity rawdata'!C206="PY","Planted",IF('Activity rawdata'!C206="NY","Nat/Convert",IF('Activity rawdata'!C206="NN","Nat/Nonconvert",IF('Activity rawdata'!C206="OY","Planted"))))</f>
        <v>Planted</v>
      </c>
      <c r="D207" s="70" t="str">
        <f>'Activity rawdata'!D206</f>
        <v>STP1</v>
      </c>
      <c r="E207" s="72" t="str">
        <f>'Activity rawdata'!E206</f>
        <v>91</v>
      </c>
      <c r="F207" s="73" t="str">
        <f>'Activity rawdata'!L206</f>
        <v>T1</v>
      </c>
      <c r="G207" s="72" t="str">
        <f>'Activity rawdata'!R206</f>
        <v>2032</v>
      </c>
      <c r="H207" s="72" t="str">
        <f>IF('Activity rawdata'!P206="AHTHIN1","1st Thin",IF('Activity rawdata'!P206="AHCC","Clearcut",IF('Activity rawdata'!P206="AHTHSMZ","SMZ Thin",IF('Activity rawdata'!P206="AHTHIN2","2nd Thin",IF('Activity rawdata'!P206="AFERTE","Early Fert",IF('Activity rawdata'!P206="AFERTM","Mid Fert",IF('Activity rawdata'!P206="AFERTL","Late Fert",  IF('Activity rawdata'!P206="ASP","Site Prep", IF('Activity rawdata'!P206="APLT","Plant",  IF('Activity rawdata'!P206="ANREG","Natural Regeneration"))))))))))</f>
        <v>2nd Thin</v>
      </c>
      <c r="I207" s="74">
        <f>'Activity rawdata'!O206</f>
        <v>8.0299999999999994</v>
      </c>
      <c r="J207" s="75">
        <f>'Activity rawdata'!N206</f>
        <v>21</v>
      </c>
      <c r="K207" s="75">
        <f>'Activity rawdata'!AC206</f>
        <v>96.26</v>
      </c>
      <c r="L207" s="75">
        <f>'Activity rawdata'!AD206</f>
        <v>175.27</v>
      </c>
      <c r="M207" s="76">
        <f>'Activity rawdata'!AE206</f>
        <v>10.034724122042368</v>
      </c>
      <c r="N207" s="83">
        <f>'Activity rawdata'!T206+'Activity rawdata'!U206</f>
        <v>8.1999999999999993</v>
      </c>
      <c r="O207" s="80">
        <f>'Activity rawdata'!V206</f>
        <v>12.3</v>
      </c>
      <c r="P207" s="80">
        <f>'Activity rawdata'!W206</f>
        <v>0.34</v>
      </c>
      <c r="Q207" s="80">
        <f>'Activity rawdata'!X206</f>
        <v>0</v>
      </c>
      <c r="R207" s="84">
        <f t="shared" si="30"/>
        <v>20.84</v>
      </c>
      <c r="S207" s="80">
        <f>'Activity rawdata'!Z206</f>
        <v>0</v>
      </c>
      <c r="T207" s="80">
        <f>'Activity rawdata'!AA206</f>
        <v>0</v>
      </c>
      <c r="U207" s="80">
        <f t="shared" si="31"/>
        <v>0</v>
      </c>
      <c r="V207" s="81">
        <f t="shared" si="32"/>
        <v>65.845999999999989</v>
      </c>
      <c r="W207" s="75">
        <f t="shared" si="33"/>
        <v>98.768999999999991</v>
      </c>
      <c r="X207" s="75">
        <f t="shared" si="34"/>
        <v>2.7302</v>
      </c>
      <c r="Y207" s="75">
        <f t="shared" si="35"/>
        <v>0</v>
      </c>
      <c r="Z207" s="82">
        <f t="shared" si="36"/>
        <v>167.34519999999998</v>
      </c>
      <c r="AA207" s="75">
        <f t="shared" si="37"/>
        <v>0</v>
      </c>
      <c r="AB207" s="75">
        <f t="shared" si="38"/>
        <v>0</v>
      </c>
      <c r="AC207" s="82">
        <f t="shared" si="39"/>
        <v>0</v>
      </c>
      <c r="AD207" s="56"/>
    </row>
    <row r="208" spans="1:30" x14ac:dyDescent="0.35">
      <c r="A208" s="70" t="str">
        <f>'Activity rawdata'!A207</f>
        <v>BH5145-1-151</v>
      </c>
      <c r="B208" s="71" t="str">
        <f>'Activity rawdata'!B207</f>
        <v>LB</v>
      </c>
      <c r="C208" s="71" t="str">
        <f>IF('Activity rawdata'!C207="PY","Planted",IF('Activity rawdata'!C207="NY","Nat/Convert",IF('Activity rawdata'!C207="NN","Nat/Nonconvert",IF('Activity rawdata'!C207="OY","Planted"))))</f>
        <v>Planted</v>
      </c>
      <c r="D208" s="70" t="str">
        <f>'Activity rawdata'!D207</f>
        <v>STP1</v>
      </c>
      <c r="E208" s="72" t="str">
        <f>'Activity rawdata'!E207</f>
        <v>91</v>
      </c>
      <c r="F208" s="73" t="str">
        <f>'Activity rawdata'!L207</f>
        <v>T1</v>
      </c>
      <c r="G208" s="72" t="str">
        <f>'Activity rawdata'!R207</f>
        <v>2032</v>
      </c>
      <c r="H208" s="72" t="str">
        <f>IF('Activity rawdata'!P207="AHTHIN1","1st Thin",IF('Activity rawdata'!P207="AHCC","Clearcut",IF('Activity rawdata'!P207="AHTHSMZ","SMZ Thin",IF('Activity rawdata'!P207="AHTHIN2","2nd Thin",IF('Activity rawdata'!P207="AFERTE","Early Fert",IF('Activity rawdata'!P207="AFERTM","Mid Fert",IF('Activity rawdata'!P207="AFERTL","Late Fert",  IF('Activity rawdata'!P207="ASP","Site Prep", IF('Activity rawdata'!P207="APLT","Plant",  IF('Activity rawdata'!P207="ANREG","Natural Regeneration"))))))))))</f>
        <v>2nd Thin</v>
      </c>
      <c r="I208" s="74">
        <f>'Activity rawdata'!O207</f>
        <v>20.37</v>
      </c>
      <c r="J208" s="75">
        <f>'Activity rawdata'!N207</f>
        <v>21</v>
      </c>
      <c r="K208" s="75">
        <f>'Activity rawdata'!AC207</f>
        <v>96.26</v>
      </c>
      <c r="L208" s="75">
        <f>'Activity rawdata'!AD207</f>
        <v>175.27</v>
      </c>
      <c r="M208" s="76">
        <f>'Activity rawdata'!AE207</f>
        <v>10.034724122042368</v>
      </c>
      <c r="N208" s="83">
        <f>'Activity rawdata'!T207+'Activity rawdata'!U207</f>
        <v>8.1999999999999993</v>
      </c>
      <c r="O208" s="80">
        <f>'Activity rawdata'!V207</f>
        <v>12.3</v>
      </c>
      <c r="P208" s="80">
        <f>'Activity rawdata'!W207</f>
        <v>0.34</v>
      </c>
      <c r="Q208" s="80">
        <f>'Activity rawdata'!X207</f>
        <v>0</v>
      </c>
      <c r="R208" s="84">
        <f t="shared" si="30"/>
        <v>20.84</v>
      </c>
      <c r="S208" s="80">
        <f>'Activity rawdata'!Z207</f>
        <v>0</v>
      </c>
      <c r="T208" s="80">
        <f>'Activity rawdata'!AA207</f>
        <v>0</v>
      </c>
      <c r="U208" s="80">
        <f t="shared" si="31"/>
        <v>0</v>
      </c>
      <c r="V208" s="81">
        <f t="shared" si="32"/>
        <v>167.03399999999999</v>
      </c>
      <c r="W208" s="75">
        <f t="shared" si="33"/>
        <v>250.55100000000002</v>
      </c>
      <c r="X208" s="75">
        <f t="shared" si="34"/>
        <v>6.9258000000000006</v>
      </c>
      <c r="Y208" s="75">
        <f t="shared" si="35"/>
        <v>0</v>
      </c>
      <c r="Z208" s="82">
        <f t="shared" si="36"/>
        <v>424.51080000000002</v>
      </c>
      <c r="AA208" s="75">
        <f t="shared" si="37"/>
        <v>0</v>
      </c>
      <c r="AB208" s="75">
        <f t="shared" si="38"/>
        <v>0</v>
      </c>
      <c r="AC208" s="82">
        <f t="shared" si="39"/>
        <v>0</v>
      </c>
      <c r="AD208" s="56"/>
    </row>
    <row r="209" spans="1:30" x14ac:dyDescent="0.35">
      <c r="A209" s="70" t="str">
        <f>'Activity rawdata'!A208</f>
        <v>BH5136-1-138</v>
      </c>
      <c r="B209" s="71" t="str">
        <f>'Activity rawdata'!B208</f>
        <v>LB</v>
      </c>
      <c r="C209" s="71" t="str">
        <f>IF('Activity rawdata'!C208="PY","Planted",IF('Activity rawdata'!C208="NY","Nat/Convert",IF('Activity rawdata'!C208="NN","Nat/Nonconvert",IF('Activity rawdata'!C208="OY","Planted"))))</f>
        <v>Planted</v>
      </c>
      <c r="D209" s="70" t="str">
        <f>'Activity rawdata'!D208</f>
        <v>STP1</v>
      </c>
      <c r="E209" s="72" t="str">
        <f>'Activity rawdata'!E208</f>
        <v>85</v>
      </c>
      <c r="F209" s="73" t="str">
        <f>'Activity rawdata'!L208</f>
        <v>MT1</v>
      </c>
      <c r="G209" s="72" t="str">
        <f>'Activity rawdata'!R208</f>
        <v>2032</v>
      </c>
      <c r="H209" s="72" t="str">
        <f>IF('Activity rawdata'!P208="AHTHIN1","1st Thin",IF('Activity rawdata'!P208="AHCC","Clearcut",IF('Activity rawdata'!P208="AHTHSMZ","SMZ Thin",IF('Activity rawdata'!P208="AHTHIN2","2nd Thin",IF('Activity rawdata'!P208="AFERTE","Early Fert",IF('Activity rawdata'!P208="AFERTM","Mid Fert",IF('Activity rawdata'!P208="AFERTL","Late Fert",  IF('Activity rawdata'!P208="ASP","Site Prep", IF('Activity rawdata'!P208="APLT","Plant",  IF('Activity rawdata'!P208="ANREG","Natural Regeneration"))))))))))</f>
        <v>Clearcut</v>
      </c>
      <c r="I209" s="74">
        <f>'Activity rawdata'!O208</f>
        <v>10.119999999999999</v>
      </c>
      <c r="J209" s="75">
        <f>'Activity rawdata'!N208</f>
        <v>24</v>
      </c>
      <c r="K209" s="75">
        <f>'Activity rawdata'!AC208</f>
        <v>108.82</v>
      </c>
      <c r="L209" s="75">
        <f>'Activity rawdata'!AD208</f>
        <v>188.3</v>
      </c>
      <c r="M209" s="76">
        <f>'Activity rawdata'!AE208</f>
        <v>10.293557685247757</v>
      </c>
      <c r="N209" s="83">
        <f>'Activity rawdata'!T208+'Activity rawdata'!U208</f>
        <v>12.97</v>
      </c>
      <c r="O209" s="80">
        <f>'Activity rawdata'!V208</f>
        <v>68.72</v>
      </c>
      <c r="P209" s="80">
        <f>'Activity rawdata'!W208</f>
        <v>2.75</v>
      </c>
      <c r="Q209" s="80">
        <f>'Activity rawdata'!X208</f>
        <v>0</v>
      </c>
      <c r="R209" s="84">
        <f t="shared" ref="R209:R272" si="40">SUM(N209:Q209)</f>
        <v>84.44</v>
      </c>
      <c r="S209" s="80">
        <f>'Activity rawdata'!Z208</f>
        <v>0</v>
      </c>
      <c r="T209" s="80">
        <f>'Activity rawdata'!AA208</f>
        <v>0</v>
      </c>
      <c r="U209" s="80">
        <f t="shared" ref="U209:U272" si="41">S209+T209</f>
        <v>0</v>
      </c>
      <c r="V209" s="81">
        <f t="shared" ref="V209:V272" si="42">N209*$I209</f>
        <v>131.25639999999999</v>
      </c>
      <c r="W209" s="75">
        <f t="shared" ref="W209:W272" si="43">O209*$I209</f>
        <v>695.44639999999993</v>
      </c>
      <c r="X209" s="75">
        <f t="shared" ref="X209:X272" si="44">P209*$I209</f>
        <v>27.83</v>
      </c>
      <c r="Y209" s="75">
        <f t="shared" ref="Y209:Y272" si="45">Q209*$I209</f>
        <v>0</v>
      </c>
      <c r="Z209" s="82">
        <f t="shared" ref="Z209:Z272" si="46">SUM(V209:Y209)</f>
        <v>854.53279999999995</v>
      </c>
      <c r="AA209" s="75">
        <f t="shared" ref="AA209:AA272" si="47">S209*$I209</f>
        <v>0</v>
      </c>
      <c r="AB209" s="75">
        <f t="shared" ref="AB209:AB272" si="48">T209*$I209</f>
        <v>0</v>
      </c>
      <c r="AC209" s="82">
        <f t="shared" ref="AC209:AC272" si="49">AA209+AB209</f>
        <v>0</v>
      </c>
      <c r="AD209" s="56"/>
    </row>
    <row r="210" spans="1:30" x14ac:dyDescent="0.35">
      <c r="A210" s="70" t="str">
        <f>'Activity rawdata'!A209</f>
        <v>BH6125-1-368</v>
      </c>
      <c r="B210" s="71" t="str">
        <f>'Activity rawdata'!B209</f>
        <v>LB</v>
      </c>
      <c r="C210" s="71" t="str">
        <f>IF('Activity rawdata'!C209="PY","Planted",IF('Activity rawdata'!C209="NY","Nat/Convert",IF('Activity rawdata'!C209="NN","Nat/Nonconvert",IF('Activity rawdata'!C209="OY","Planted"))))</f>
        <v>Planted</v>
      </c>
      <c r="D210" s="70" t="str">
        <f>'Activity rawdata'!D209</f>
        <v>STP1</v>
      </c>
      <c r="E210" s="72" t="str">
        <f>'Activity rawdata'!E209</f>
        <v>76</v>
      </c>
      <c r="F210" s="73" t="str">
        <f>'Activity rawdata'!L209</f>
        <v>T1</v>
      </c>
      <c r="G210" s="72" t="str">
        <f>'Activity rawdata'!R209</f>
        <v>2032</v>
      </c>
      <c r="H210" s="72" t="str">
        <f>IF('Activity rawdata'!P209="AHTHIN1","1st Thin",IF('Activity rawdata'!P209="AHCC","Clearcut",IF('Activity rawdata'!P209="AHTHSMZ","SMZ Thin",IF('Activity rawdata'!P209="AHTHIN2","2nd Thin",IF('Activity rawdata'!P209="AFERTE","Early Fert",IF('Activity rawdata'!P209="AFERTM","Mid Fert",IF('Activity rawdata'!P209="AFERTL","Late Fert",  IF('Activity rawdata'!P209="ASP","Site Prep", IF('Activity rawdata'!P209="APLT","Plant",  IF('Activity rawdata'!P209="ANREG","Natural Regeneration"))))))))))</f>
        <v>Clearcut</v>
      </c>
      <c r="I210" s="74">
        <f>'Activity rawdata'!O209</f>
        <v>32.85</v>
      </c>
      <c r="J210" s="75">
        <f>'Activity rawdata'!N209</f>
        <v>27</v>
      </c>
      <c r="K210" s="75">
        <f>'Activity rawdata'!AC209</f>
        <v>93.79</v>
      </c>
      <c r="L210" s="75">
        <f>'Activity rawdata'!AD209</f>
        <v>146.22</v>
      </c>
      <c r="M210" s="76">
        <f>'Activity rawdata'!AE209</f>
        <v>10.844541124672491</v>
      </c>
      <c r="N210" s="83">
        <f>'Activity rawdata'!T209+'Activity rawdata'!U209</f>
        <v>17.600000000000001</v>
      </c>
      <c r="O210" s="80">
        <f>'Activity rawdata'!V209</f>
        <v>69.55</v>
      </c>
      <c r="P210" s="80">
        <f>'Activity rawdata'!W209</f>
        <v>5.01</v>
      </c>
      <c r="Q210" s="80">
        <f>'Activity rawdata'!X209</f>
        <v>0</v>
      </c>
      <c r="R210" s="84">
        <f t="shared" si="40"/>
        <v>92.160000000000011</v>
      </c>
      <c r="S210" s="80">
        <f>'Activity rawdata'!Z209</f>
        <v>5.07</v>
      </c>
      <c r="T210" s="80">
        <f>'Activity rawdata'!AA209</f>
        <v>0.45</v>
      </c>
      <c r="U210" s="80">
        <f t="shared" si="41"/>
        <v>5.5200000000000005</v>
      </c>
      <c r="V210" s="81">
        <f t="shared" si="42"/>
        <v>578.16000000000008</v>
      </c>
      <c r="W210" s="75">
        <f t="shared" si="43"/>
        <v>2284.7175000000002</v>
      </c>
      <c r="X210" s="75">
        <f t="shared" si="44"/>
        <v>164.57849999999999</v>
      </c>
      <c r="Y210" s="75">
        <f t="shared" si="45"/>
        <v>0</v>
      </c>
      <c r="Z210" s="82">
        <f t="shared" si="46"/>
        <v>3027.4560000000006</v>
      </c>
      <c r="AA210" s="75">
        <f t="shared" si="47"/>
        <v>166.54950000000002</v>
      </c>
      <c r="AB210" s="75">
        <f t="shared" si="48"/>
        <v>14.782500000000001</v>
      </c>
      <c r="AC210" s="82">
        <f t="shared" si="49"/>
        <v>181.33200000000002</v>
      </c>
      <c r="AD210" s="56"/>
    </row>
    <row r="211" spans="1:30" x14ac:dyDescent="0.35">
      <c r="A211" s="70" t="str">
        <f>'Activity rawdata'!A210</f>
        <v>BH6125-1-281</v>
      </c>
      <c r="B211" s="71" t="str">
        <f>'Activity rawdata'!B210</f>
        <v>LB</v>
      </c>
      <c r="C211" s="71" t="str">
        <f>IF('Activity rawdata'!C210="PY","Planted",IF('Activity rawdata'!C210="NY","Nat/Convert",IF('Activity rawdata'!C210="NN","Nat/Nonconvert",IF('Activity rawdata'!C210="OY","Planted"))))</f>
        <v>Planted</v>
      </c>
      <c r="D211" s="70" t="str">
        <f>'Activity rawdata'!D210</f>
        <v>STP1</v>
      </c>
      <c r="E211" s="72" t="str">
        <f>'Activity rawdata'!E210</f>
        <v>76</v>
      </c>
      <c r="F211" s="73" t="str">
        <f>'Activity rawdata'!L210</f>
        <v>T1</v>
      </c>
      <c r="G211" s="72" t="str">
        <f>'Activity rawdata'!R210</f>
        <v>2032</v>
      </c>
      <c r="H211" s="72" t="str">
        <f>IF('Activity rawdata'!P210="AHTHIN1","1st Thin",IF('Activity rawdata'!P210="AHCC","Clearcut",IF('Activity rawdata'!P210="AHTHSMZ","SMZ Thin",IF('Activity rawdata'!P210="AHTHIN2","2nd Thin",IF('Activity rawdata'!P210="AFERTE","Early Fert",IF('Activity rawdata'!P210="AFERTM","Mid Fert",IF('Activity rawdata'!P210="AFERTL","Late Fert",  IF('Activity rawdata'!P210="ASP","Site Prep", IF('Activity rawdata'!P210="APLT","Plant",  IF('Activity rawdata'!P210="ANREG","Natural Regeneration"))))))))))</f>
        <v>Clearcut</v>
      </c>
      <c r="I211" s="74">
        <f>'Activity rawdata'!O210</f>
        <v>9.59</v>
      </c>
      <c r="J211" s="75">
        <f>'Activity rawdata'!N210</f>
        <v>27</v>
      </c>
      <c r="K211" s="75">
        <f>'Activity rawdata'!AC210</f>
        <v>90.81</v>
      </c>
      <c r="L211" s="75">
        <f>'Activity rawdata'!AD210</f>
        <v>173.81</v>
      </c>
      <c r="M211" s="76">
        <f>'Activity rawdata'!AE210</f>
        <v>9.7873644406035485</v>
      </c>
      <c r="N211" s="83">
        <f>'Activity rawdata'!T210+'Activity rawdata'!U210</f>
        <v>22.13</v>
      </c>
      <c r="O211" s="80">
        <f>'Activity rawdata'!V210</f>
        <v>52.27</v>
      </c>
      <c r="P211" s="80">
        <f>'Activity rawdata'!W210</f>
        <v>3.3</v>
      </c>
      <c r="Q211" s="80">
        <f>'Activity rawdata'!X210</f>
        <v>0</v>
      </c>
      <c r="R211" s="84">
        <f t="shared" si="40"/>
        <v>77.7</v>
      </c>
      <c r="S211" s="80">
        <f>'Activity rawdata'!Z210</f>
        <v>0</v>
      </c>
      <c r="T211" s="80">
        <f>'Activity rawdata'!AA210</f>
        <v>0</v>
      </c>
      <c r="U211" s="80">
        <f t="shared" si="41"/>
        <v>0</v>
      </c>
      <c r="V211" s="81">
        <f t="shared" si="42"/>
        <v>212.22669999999999</v>
      </c>
      <c r="W211" s="75">
        <f t="shared" si="43"/>
        <v>501.26930000000004</v>
      </c>
      <c r="X211" s="75">
        <f t="shared" si="44"/>
        <v>31.646999999999998</v>
      </c>
      <c r="Y211" s="75">
        <f t="shared" si="45"/>
        <v>0</v>
      </c>
      <c r="Z211" s="82">
        <f t="shared" si="46"/>
        <v>745.14300000000014</v>
      </c>
      <c r="AA211" s="75">
        <f t="shared" si="47"/>
        <v>0</v>
      </c>
      <c r="AB211" s="75">
        <f t="shared" si="48"/>
        <v>0</v>
      </c>
      <c r="AC211" s="82">
        <f t="shared" si="49"/>
        <v>0</v>
      </c>
      <c r="AD211" s="56"/>
    </row>
    <row r="212" spans="1:30" x14ac:dyDescent="0.35">
      <c r="A212" s="70" t="str">
        <f>'Activity rawdata'!A211</f>
        <v>BH5186-1-179</v>
      </c>
      <c r="B212" s="71" t="str">
        <f>'Activity rawdata'!B211</f>
        <v>PH</v>
      </c>
      <c r="C212" s="71" t="str">
        <f>IF('Activity rawdata'!C211="PY","Planted",IF('Activity rawdata'!C211="NY","Nat/Convert",IF('Activity rawdata'!C211="NN","Nat/Nonconvert",IF('Activity rawdata'!C211="OY","Planted"))))</f>
        <v>Nat/Nonconvert</v>
      </c>
      <c r="D212" s="70" t="str">
        <f>'Activity rawdata'!D211</f>
        <v>STP1</v>
      </c>
      <c r="E212" s="72" t="str">
        <f>'Activity rawdata'!E211</f>
        <v>100</v>
      </c>
      <c r="F212" s="73" t="str">
        <f>'Activity rawdata'!L211</f>
        <v>NO</v>
      </c>
      <c r="G212" s="72" t="str">
        <f>'Activity rawdata'!R211</f>
        <v>2032</v>
      </c>
      <c r="H212" s="72" t="str">
        <f>IF('Activity rawdata'!P211="AHTHIN1","1st Thin",IF('Activity rawdata'!P211="AHCC","Clearcut",IF('Activity rawdata'!P211="AHTHSMZ","SMZ Thin",IF('Activity rawdata'!P211="AHTHIN2","2nd Thin",IF('Activity rawdata'!P211="AFERTE","Early Fert",IF('Activity rawdata'!P211="AFERTM","Mid Fert",IF('Activity rawdata'!P211="AFERTL","Late Fert",  IF('Activity rawdata'!P211="ASP","Site Prep", IF('Activity rawdata'!P211="APLT","Plant",  IF('Activity rawdata'!P211="ANREG","Natural Regeneration"))))))))))</f>
        <v>Clearcut</v>
      </c>
      <c r="I212" s="74">
        <f>'Activity rawdata'!O211</f>
        <v>11.0014</v>
      </c>
      <c r="J212" s="75">
        <f>'Activity rawdata'!N211</f>
        <v>40</v>
      </c>
      <c r="K212" s="75">
        <f>'Activity rawdata'!AC211</f>
        <v>69.52</v>
      </c>
      <c r="L212" s="75">
        <f>'Activity rawdata'!AD211</f>
        <v>97.66</v>
      </c>
      <c r="M212" s="76">
        <f>'Activity rawdata'!AE211</f>
        <v>11.42438482351916</v>
      </c>
      <c r="N212" s="83">
        <f>'Activity rawdata'!T211+'Activity rawdata'!U211</f>
        <v>19.190000000000001</v>
      </c>
      <c r="O212" s="80">
        <f>'Activity rawdata'!V211</f>
        <v>19.41</v>
      </c>
      <c r="P212" s="80">
        <f>'Activity rawdata'!W211</f>
        <v>42.9</v>
      </c>
      <c r="Q212" s="80">
        <f>'Activity rawdata'!X211</f>
        <v>0</v>
      </c>
      <c r="R212" s="84">
        <f t="shared" si="40"/>
        <v>81.5</v>
      </c>
      <c r="S212" s="80">
        <f>'Activity rawdata'!Z211</f>
        <v>29.38</v>
      </c>
      <c r="T212" s="80">
        <f>'Activity rawdata'!AA211</f>
        <v>2.97</v>
      </c>
      <c r="U212" s="80">
        <f t="shared" si="41"/>
        <v>32.35</v>
      </c>
      <c r="V212" s="81">
        <f t="shared" si="42"/>
        <v>211.11686600000002</v>
      </c>
      <c r="W212" s="75">
        <f t="shared" si="43"/>
        <v>213.53717399999999</v>
      </c>
      <c r="X212" s="75">
        <f t="shared" si="44"/>
        <v>471.96006</v>
      </c>
      <c r="Y212" s="75">
        <f t="shared" si="45"/>
        <v>0</v>
      </c>
      <c r="Z212" s="82">
        <f t="shared" si="46"/>
        <v>896.61410000000001</v>
      </c>
      <c r="AA212" s="75">
        <f t="shared" si="47"/>
        <v>323.22113200000001</v>
      </c>
      <c r="AB212" s="75">
        <f t="shared" si="48"/>
        <v>32.674158000000006</v>
      </c>
      <c r="AC212" s="82">
        <f t="shared" si="49"/>
        <v>355.89529000000005</v>
      </c>
      <c r="AD212" s="56"/>
    </row>
    <row r="213" spans="1:30" x14ac:dyDescent="0.35">
      <c r="A213" s="70" t="str">
        <f>'Activity rawdata'!A212</f>
        <v>BH5132-1-381</v>
      </c>
      <c r="B213" s="71" t="str">
        <f>'Activity rawdata'!B212</f>
        <v>LB</v>
      </c>
      <c r="C213" s="71" t="str">
        <f>IF('Activity rawdata'!C212="PY","Planted",IF('Activity rawdata'!C212="NY","Nat/Convert",IF('Activity rawdata'!C212="NN","Nat/Nonconvert",IF('Activity rawdata'!C212="OY","Planted"))))</f>
        <v>Planted</v>
      </c>
      <c r="D213" s="70" t="str">
        <f>'Activity rawdata'!D212</f>
        <v>STP1</v>
      </c>
      <c r="E213" s="72" t="str">
        <f>'Activity rawdata'!E212</f>
        <v>88</v>
      </c>
      <c r="F213" s="73" t="str">
        <f>'Activity rawdata'!L212</f>
        <v>T1</v>
      </c>
      <c r="G213" s="72" t="str">
        <f>'Activity rawdata'!R212</f>
        <v>2032</v>
      </c>
      <c r="H213" s="72" t="str">
        <f>IF('Activity rawdata'!P212="AHTHIN1","1st Thin",IF('Activity rawdata'!P212="AHCC","Clearcut",IF('Activity rawdata'!P212="AHTHSMZ","SMZ Thin",IF('Activity rawdata'!P212="AHTHIN2","2nd Thin",IF('Activity rawdata'!P212="AFERTE","Early Fert",IF('Activity rawdata'!P212="AFERTM","Mid Fert",IF('Activity rawdata'!P212="AFERTL","Late Fert",  IF('Activity rawdata'!P212="ASP","Site Prep", IF('Activity rawdata'!P212="APLT","Plant",  IF('Activity rawdata'!P212="ANREG","Natural Regeneration"))))))))))</f>
        <v>Clearcut</v>
      </c>
      <c r="I213" s="74">
        <f>'Activity rawdata'!O212</f>
        <v>92.02</v>
      </c>
      <c r="J213" s="75">
        <f>'Activity rawdata'!N212</f>
        <v>24</v>
      </c>
      <c r="K213" s="75">
        <f>'Activity rawdata'!AC212</f>
        <v>96.6</v>
      </c>
      <c r="L213" s="75">
        <f>'Activity rawdata'!AD212</f>
        <v>140.32</v>
      </c>
      <c r="M213" s="76">
        <f>'Activity rawdata'!AE212</f>
        <v>11.234793053882536</v>
      </c>
      <c r="N213" s="83">
        <f>'Activity rawdata'!T212+'Activity rawdata'!U212</f>
        <v>19.39</v>
      </c>
      <c r="O213" s="80">
        <f>'Activity rawdata'!V212</f>
        <v>77.97</v>
      </c>
      <c r="P213" s="80">
        <f>'Activity rawdata'!W212</f>
        <v>11.11</v>
      </c>
      <c r="Q213" s="80">
        <f>'Activity rawdata'!X212</f>
        <v>0</v>
      </c>
      <c r="R213" s="84">
        <f t="shared" si="40"/>
        <v>108.47</v>
      </c>
      <c r="S213" s="80">
        <f>'Activity rawdata'!Z212</f>
        <v>4.45</v>
      </c>
      <c r="T213" s="80">
        <f>'Activity rawdata'!AA212</f>
        <v>1.48</v>
      </c>
      <c r="U213" s="80">
        <f t="shared" si="41"/>
        <v>5.93</v>
      </c>
      <c r="V213" s="81">
        <f t="shared" si="42"/>
        <v>1784.2678000000001</v>
      </c>
      <c r="W213" s="75">
        <f t="shared" si="43"/>
        <v>7174.7993999999999</v>
      </c>
      <c r="X213" s="75">
        <f t="shared" si="44"/>
        <v>1022.3421999999999</v>
      </c>
      <c r="Y213" s="75">
        <f t="shared" si="45"/>
        <v>0</v>
      </c>
      <c r="Z213" s="82">
        <f t="shared" si="46"/>
        <v>9981.4093999999986</v>
      </c>
      <c r="AA213" s="75">
        <f t="shared" si="47"/>
        <v>409.48899999999998</v>
      </c>
      <c r="AB213" s="75">
        <f t="shared" si="48"/>
        <v>136.18959999999998</v>
      </c>
      <c r="AC213" s="82">
        <f t="shared" si="49"/>
        <v>545.67859999999996</v>
      </c>
      <c r="AD213" s="56"/>
    </row>
    <row r="214" spans="1:30" x14ac:dyDescent="0.35">
      <c r="A214" s="70" t="str">
        <f>'Activity rawdata'!A213</f>
        <v>BH5132-1-129</v>
      </c>
      <c r="B214" s="71" t="str">
        <f>'Activity rawdata'!B213</f>
        <v>LB</v>
      </c>
      <c r="C214" s="71" t="str">
        <f>IF('Activity rawdata'!C213="PY","Planted",IF('Activity rawdata'!C213="NY","Nat/Convert",IF('Activity rawdata'!C213="NN","Nat/Nonconvert",IF('Activity rawdata'!C213="OY","Planted"))))</f>
        <v>Planted</v>
      </c>
      <c r="D214" s="70" t="str">
        <f>'Activity rawdata'!D213</f>
        <v>STP1</v>
      </c>
      <c r="E214" s="72" t="str">
        <f>'Activity rawdata'!E213</f>
        <v>88</v>
      </c>
      <c r="F214" s="73" t="str">
        <f>'Activity rawdata'!L213</f>
        <v>NO</v>
      </c>
      <c r="G214" s="72" t="str">
        <f>'Activity rawdata'!R213</f>
        <v>2032</v>
      </c>
      <c r="H214" s="72" t="str">
        <f>IF('Activity rawdata'!P213="AHTHIN1","1st Thin",IF('Activity rawdata'!P213="AHCC","Clearcut",IF('Activity rawdata'!P213="AHTHSMZ","SMZ Thin",IF('Activity rawdata'!P213="AHTHIN2","2nd Thin",IF('Activity rawdata'!P213="AFERTE","Early Fert",IF('Activity rawdata'!P213="AFERTM","Mid Fert",IF('Activity rawdata'!P213="AFERTL","Late Fert",  IF('Activity rawdata'!P213="ASP","Site Prep", IF('Activity rawdata'!P213="APLT","Plant",  IF('Activity rawdata'!P213="ANREG","Natural Regeneration"))))))))))</f>
        <v>Clearcut</v>
      </c>
      <c r="I214" s="74">
        <f>'Activity rawdata'!O213</f>
        <v>23.36</v>
      </c>
      <c r="J214" s="75">
        <f>'Activity rawdata'!N213</f>
        <v>24</v>
      </c>
      <c r="K214" s="75">
        <f>'Activity rawdata'!AC213</f>
        <v>108.25</v>
      </c>
      <c r="L214" s="75">
        <f>'Activity rawdata'!AD213</f>
        <v>178.04</v>
      </c>
      <c r="M214" s="76">
        <f>'Activity rawdata'!AE213</f>
        <v>10.558238342849187</v>
      </c>
      <c r="N214" s="83">
        <f>'Activity rawdata'!T213+'Activity rawdata'!U213</f>
        <v>23.98</v>
      </c>
      <c r="O214" s="80">
        <f>'Activity rawdata'!V213</f>
        <v>82.3</v>
      </c>
      <c r="P214" s="80">
        <f>'Activity rawdata'!W213</f>
        <v>7.62</v>
      </c>
      <c r="Q214" s="80">
        <f>'Activity rawdata'!X213</f>
        <v>0</v>
      </c>
      <c r="R214" s="84">
        <f t="shared" si="40"/>
        <v>113.9</v>
      </c>
      <c r="S214" s="80">
        <f>'Activity rawdata'!Z213</f>
        <v>13.14</v>
      </c>
      <c r="T214" s="80">
        <f>'Activity rawdata'!AA213</f>
        <v>0.72</v>
      </c>
      <c r="U214" s="80">
        <f t="shared" si="41"/>
        <v>13.860000000000001</v>
      </c>
      <c r="V214" s="81">
        <f t="shared" si="42"/>
        <v>560.17280000000005</v>
      </c>
      <c r="W214" s="75">
        <f t="shared" si="43"/>
        <v>1922.5279999999998</v>
      </c>
      <c r="X214" s="75">
        <f t="shared" si="44"/>
        <v>178.00319999999999</v>
      </c>
      <c r="Y214" s="75">
        <f t="shared" si="45"/>
        <v>0</v>
      </c>
      <c r="Z214" s="82">
        <f t="shared" si="46"/>
        <v>2660.7039999999997</v>
      </c>
      <c r="AA214" s="75">
        <f t="shared" si="47"/>
        <v>306.9504</v>
      </c>
      <c r="AB214" s="75">
        <f t="shared" si="48"/>
        <v>16.819199999999999</v>
      </c>
      <c r="AC214" s="82">
        <f t="shared" si="49"/>
        <v>323.76960000000003</v>
      </c>
      <c r="AD214" s="56"/>
    </row>
    <row r="215" spans="1:30" x14ac:dyDescent="0.35">
      <c r="A215" s="70" t="str">
        <f>'Activity rawdata'!A214</f>
        <v>BH5132-1-128</v>
      </c>
      <c r="B215" s="71" t="str">
        <f>'Activity rawdata'!B214</f>
        <v>LB</v>
      </c>
      <c r="C215" s="71" t="str">
        <f>IF('Activity rawdata'!C214="PY","Planted",IF('Activity rawdata'!C214="NY","Nat/Convert",IF('Activity rawdata'!C214="NN","Nat/Nonconvert",IF('Activity rawdata'!C214="OY","Planted"))))</f>
        <v>Planted</v>
      </c>
      <c r="D215" s="70" t="str">
        <f>'Activity rawdata'!D214</f>
        <v>STP1</v>
      </c>
      <c r="E215" s="72" t="str">
        <f>'Activity rawdata'!E214</f>
        <v>88</v>
      </c>
      <c r="F215" s="73" t="str">
        <f>'Activity rawdata'!L214</f>
        <v>T1</v>
      </c>
      <c r="G215" s="72" t="str">
        <f>'Activity rawdata'!R214</f>
        <v>2032</v>
      </c>
      <c r="H215" s="72" t="str">
        <f>IF('Activity rawdata'!P214="AHTHIN1","1st Thin",IF('Activity rawdata'!P214="AHCC","Clearcut",IF('Activity rawdata'!P214="AHTHSMZ","SMZ Thin",IF('Activity rawdata'!P214="AHTHIN2","2nd Thin",IF('Activity rawdata'!P214="AFERTE","Early Fert",IF('Activity rawdata'!P214="AFERTM","Mid Fert",IF('Activity rawdata'!P214="AFERTL","Late Fert",  IF('Activity rawdata'!P214="ASP","Site Prep", IF('Activity rawdata'!P214="APLT","Plant",  IF('Activity rawdata'!P214="ANREG","Natural Regeneration"))))))))))</f>
        <v>Clearcut</v>
      </c>
      <c r="I215" s="74">
        <f>'Activity rawdata'!O214</f>
        <v>14.13</v>
      </c>
      <c r="J215" s="75">
        <f>'Activity rawdata'!N214</f>
        <v>24</v>
      </c>
      <c r="K215" s="75">
        <f>'Activity rawdata'!AC214</f>
        <v>92.47</v>
      </c>
      <c r="L215" s="75">
        <f>'Activity rawdata'!AD214</f>
        <v>172.93</v>
      </c>
      <c r="M215" s="76">
        <f>'Activity rawdata'!AE214</f>
        <v>9.9015129532623831</v>
      </c>
      <c r="N215" s="83">
        <f>'Activity rawdata'!T214+'Activity rawdata'!U214</f>
        <v>22</v>
      </c>
      <c r="O215" s="80">
        <f>'Activity rawdata'!V214</f>
        <v>54.31</v>
      </c>
      <c r="P215" s="80">
        <f>'Activity rawdata'!W214</f>
        <v>3.82</v>
      </c>
      <c r="Q215" s="80">
        <f>'Activity rawdata'!X214</f>
        <v>0</v>
      </c>
      <c r="R215" s="84">
        <f t="shared" si="40"/>
        <v>80.13</v>
      </c>
      <c r="S215" s="80">
        <f>'Activity rawdata'!Z214</f>
        <v>0</v>
      </c>
      <c r="T215" s="80">
        <f>'Activity rawdata'!AA214</f>
        <v>0</v>
      </c>
      <c r="U215" s="80">
        <f t="shared" si="41"/>
        <v>0</v>
      </c>
      <c r="V215" s="81">
        <f t="shared" si="42"/>
        <v>310.86</v>
      </c>
      <c r="W215" s="75">
        <f t="shared" si="43"/>
        <v>767.40030000000013</v>
      </c>
      <c r="X215" s="75">
        <f t="shared" si="44"/>
        <v>53.976599999999998</v>
      </c>
      <c r="Y215" s="75">
        <f t="shared" si="45"/>
        <v>0</v>
      </c>
      <c r="Z215" s="82">
        <f t="shared" si="46"/>
        <v>1132.2369000000001</v>
      </c>
      <c r="AA215" s="75">
        <f t="shared" si="47"/>
        <v>0</v>
      </c>
      <c r="AB215" s="75">
        <f t="shared" si="48"/>
        <v>0</v>
      </c>
      <c r="AC215" s="82">
        <f t="shared" si="49"/>
        <v>0</v>
      </c>
      <c r="AD215" s="56"/>
    </row>
    <row r="216" spans="1:30" x14ac:dyDescent="0.35">
      <c r="A216" s="70" t="str">
        <f>'Activity rawdata'!A215</f>
        <v>BH2046-1-364</v>
      </c>
      <c r="B216" s="71" t="str">
        <f>'Activity rawdata'!B215</f>
        <v>LB</v>
      </c>
      <c r="C216" s="71" t="str">
        <f>IF('Activity rawdata'!C215="PY","Planted",IF('Activity rawdata'!C215="NY","Nat/Convert",IF('Activity rawdata'!C215="NN","Nat/Nonconvert",IF('Activity rawdata'!C215="OY","Planted"))))</f>
        <v>Planted</v>
      </c>
      <c r="D216" s="70" t="str">
        <f>'Activity rawdata'!D215</f>
        <v>STP1</v>
      </c>
      <c r="E216" s="72" t="str">
        <f>'Activity rawdata'!E215</f>
        <v>76</v>
      </c>
      <c r="F216" s="73" t="str">
        <f>'Activity rawdata'!L215</f>
        <v>T1</v>
      </c>
      <c r="G216" s="72" t="str">
        <f>'Activity rawdata'!R215</f>
        <v>2032</v>
      </c>
      <c r="H216" s="72" t="str">
        <f>IF('Activity rawdata'!P215="AHTHIN1","1st Thin",IF('Activity rawdata'!P215="AHCC","Clearcut",IF('Activity rawdata'!P215="AHTHSMZ","SMZ Thin",IF('Activity rawdata'!P215="AHTHIN2","2nd Thin",IF('Activity rawdata'!P215="AFERTE","Early Fert",IF('Activity rawdata'!P215="AFERTM","Mid Fert",IF('Activity rawdata'!P215="AFERTL","Late Fert",  IF('Activity rawdata'!P215="ASP","Site Prep", IF('Activity rawdata'!P215="APLT","Plant",  IF('Activity rawdata'!P215="ANREG","Natural Regeneration"))))))))))</f>
        <v>Clearcut</v>
      </c>
      <c r="I216" s="74">
        <f>'Activity rawdata'!O215</f>
        <v>26.9</v>
      </c>
      <c r="J216" s="75">
        <f>'Activity rawdata'!N215</f>
        <v>25</v>
      </c>
      <c r="K216" s="75">
        <f>'Activity rawdata'!AC215</f>
        <v>92.85</v>
      </c>
      <c r="L216" s="75">
        <f>'Activity rawdata'!AD215</f>
        <v>175.52</v>
      </c>
      <c r="M216" s="76">
        <f>'Activity rawdata'!AE215</f>
        <v>9.8483607994532782</v>
      </c>
      <c r="N216" s="83">
        <f>'Activity rawdata'!T215+'Activity rawdata'!U215</f>
        <v>24.44</v>
      </c>
      <c r="O216" s="80">
        <f>'Activity rawdata'!V215</f>
        <v>54.92</v>
      </c>
      <c r="P216" s="80">
        <f>'Activity rawdata'!W215</f>
        <v>0.16</v>
      </c>
      <c r="Q216" s="80">
        <f>'Activity rawdata'!X215</f>
        <v>1.86</v>
      </c>
      <c r="R216" s="84">
        <f t="shared" si="40"/>
        <v>81.38</v>
      </c>
      <c r="S216" s="80">
        <f>'Activity rawdata'!Z215</f>
        <v>0</v>
      </c>
      <c r="T216" s="80">
        <f>'Activity rawdata'!AA215</f>
        <v>0</v>
      </c>
      <c r="U216" s="80">
        <f t="shared" si="41"/>
        <v>0</v>
      </c>
      <c r="V216" s="81">
        <f t="shared" si="42"/>
        <v>657.43600000000004</v>
      </c>
      <c r="W216" s="75">
        <f t="shared" si="43"/>
        <v>1477.348</v>
      </c>
      <c r="X216" s="75">
        <f t="shared" si="44"/>
        <v>4.3040000000000003</v>
      </c>
      <c r="Y216" s="75">
        <f t="shared" si="45"/>
        <v>50.033999999999999</v>
      </c>
      <c r="Z216" s="82">
        <f t="shared" si="46"/>
        <v>2189.1220000000003</v>
      </c>
      <c r="AA216" s="75">
        <f t="shared" si="47"/>
        <v>0</v>
      </c>
      <c r="AB216" s="75">
        <f t="shared" si="48"/>
        <v>0</v>
      </c>
      <c r="AC216" s="82">
        <f t="shared" si="49"/>
        <v>0</v>
      </c>
      <c r="AD216" s="56"/>
    </row>
    <row r="217" spans="1:30" x14ac:dyDescent="0.35">
      <c r="A217" s="70" t="str">
        <f>'Activity rawdata'!A216</f>
        <v>BH1429-1-338</v>
      </c>
      <c r="B217" s="71" t="str">
        <f>'Activity rawdata'!B216</f>
        <v>LB</v>
      </c>
      <c r="C217" s="71" t="str">
        <f>IF('Activity rawdata'!C216="PY","Planted",IF('Activity rawdata'!C216="NY","Nat/Convert",IF('Activity rawdata'!C216="NN","Nat/Nonconvert",IF('Activity rawdata'!C216="OY","Planted"))))</f>
        <v>Planted</v>
      </c>
      <c r="D217" s="70" t="str">
        <f>'Activity rawdata'!D216</f>
        <v>STP1</v>
      </c>
      <c r="E217" s="72" t="str">
        <f>'Activity rawdata'!E216</f>
        <v>83</v>
      </c>
      <c r="F217" s="73" t="str">
        <f>'Activity rawdata'!L216</f>
        <v>T1</v>
      </c>
      <c r="G217" s="72" t="str">
        <f>'Activity rawdata'!R216</f>
        <v>2032</v>
      </c>
      <c r="H217" s="72" t="str">
        <f>IF('Activity rawdata'!P216="AHTHIN1","1st Thin",IF('Activity rawdata'!P216="AHCC","Clearcut",IF('Activity rawdata'!P216="AHTHSMZ","SMZ Thin",IF('Activity rawdata'!P216="AHTHIN2","2nd Thin",IF('Activity rawdata'!P216="AFERTE","Early Fert",IF('Activity rawdata'!P216="AFERTM","Mid Fert",IF('Activity rawdata'!P216="AFERTL","Late Fert",  IF('Activity rawdata'!P216="ASP","Site Prep", IF('Activity rawdata'!P216="APLT","Plant",  IF('Activity rawdata'!P216="ANREG","Natural Regeneration"))))))))))</f>
        <v>Clearcut</v>
      </c>
      <c r="I217" s="74">
        <f>'Activity rawdata'!O216</f>
        <v>121.97</v>
      </c>
      <c r="J217" s="75">
        <f>'Activity rawdata'!N216</f>
        <v>29</v>
      </c>
      <c r="K217" s="75">
        <f>'Activity rawdata'!AC216</f>
        <v>98.82</v>
      </c>
      <c r="L217" s="75">
        <f>'Activity rawdata'!AD216</f>
        <v>160.02000000000001</v>
      </c>
      <c r="M217" s="76">
        <f>'Activity rawdata'!AE216</f>
        <v>10.640734169203354</v>
      </c>
      <c r="N217" s="83">
        <f>'Activity rawdata'!T216+'Activity rawdata'!U216</f>
        <v>34.92</v>
      </c>
      <c r="O217" s="80">
        <f>'Activity rawdata'!V216</f>
        <v>57.16</v>
      </c>
      <c r="P217" s="80">
        <f>'Activity rawdata'!W216</f>
        <v>0.28000000000000003</v>
      </c>
      <c r="Q217" s="80">
        <f>'Activity rawdata'!X216</f>
        <v>13.66</v>
      </c>
      <c r="R217" s="84">
        <f t="shared" si="40"/>
        <v>106.02</v>
      </c>
      <c r="S217" s="80">
        <f>'Activity rawdata'!Z216</f>
        <v>5.54</v>
      </c>
      <c r="T217" s="80">
        <f>'Activity rawdata'!AA216</f>
        <v>0.42</v>
      </c>
      <c r="U217" s="80">
        <f t="shared" si="41"/>
        <v>5.96</v>
      </c>
      <c r="V217" s="81">
        <f t="shared" si="42"/>
        <v>4259.1923999999999</v>
      </c>
      <c r="W217" s="75">
        <f t="shared" si="43"/>
        <v>6971.8051999999998</v>
      </c>
      <c r="X217" s="75">
        <f t="shared" si="44"/>
        <v>34.151600000000002</v>
      </c>
      <c r="Y217" s="75">
        <f t="shared" si="45"/>
        <v>1666.1102000000001</v>
      </c>
      <c r="Z217" s="82">
        <f t="shared" si="46"/>
        <v>12931.259399999999</v>
      </c>
      <c r="AA217" s="75">
        <f t="shared" si="47"/>
        <v>675.71379999999999</v>
      </c>
      <c r="AB217" s="75">
        <f t="shared" si="48"/>
        <v>51.227399999999996</v>
      </c>
      <c r="AC217" s="82">
        <f t="shared" si="49"/>
        <v>726.94119999999998</v>
      </c>
      <c r="AD217" s="56"/>
    </row>
    <row r="218" spans="1:30" x14ac:dyDescent="0.35">
      <c r="A218" s="70" t="str">
        <f>'Activity rawdata'!A217</f>
        <v>BH1427-1-3</v>
      </c>
      <c r="B218" s="71" t="str">
        <f>'Activity rawdata'!B217</f>
        <v>LB</v>
      </c>
      <c r="C218" s="71" t="str">
        <f>IF('Activity rawdata'!C217="PY","Planted",IF('Activity rawdata'!C217="NY","Nat/Convert",IF('Activity rawdata'!C217="NN","Nat/Nonconvert",IF('Activity rawdata'!C217="OY","Planted"))))</f>
        <v>Planted</v>
      </c>
      <c r="D218" s="70" t="str">
        <f>'Activity rawdata'!D217</f>
        <v>STP1</v>
      </c>
      <c r="E218" s="72" t="str">
        <f>'Activity rawdata'!E217</f>
        <v>90</v>
      </c>
      <c r="F218" s="73" t="str">
        <f>'Activity rawdata'!L217</f>
        <v>NO</v>
      </c>
      <c r="G218" s="72" t="str">
        <f>'Activity rawdata'!R217</f>
        <v>2032</v>
      </c>
      <c r="H218" s="72" t="str">
        <f>IF('Activity rawdata'!P217="AHTHIN1","1st Thin",IF('Activity rawdata'!P217="AHCC","Clearcut",IF('Activity rawdata'!P217="AHTHSMZ","SMZ Thin",IF('Activity rawdata'!P217="AHTHIN2","2nd Thin",IF('Activity rawdata'!P217="AFERTE","Early Fert",IF('Activity rawdata'!P217="AFERTM","Mid Fert",IF('Activity rawdata'!P217="AFERTL","Late Fert",  IF('Activity rawdata'!P217="ASP","Site Prep", IF('Activity rawdata'!P217="APLT","Plant",  IF('Activity rawdata'!P217="ANREG","Natural Regeneration"))))))))))</f>
        <v>Clearcut</v>
      </c>
      <c r="I218" s="74">
        <f>'Activity rawdata'!O217</f>
        <v>9.51</v>
      </c>
      <c r="J218" s="75">
        <f>'Activity rawdata'!N217</f>
        <v>24</v>
      </c>
      <c r="K218" s="75">
        <f>'Activity rawdata'!AC217</f>
        <v>131.76</v>
      </c>
      <c r="L218" s="75">
        <f>'Activity rawdata'!AD217</f>
        <v>265.33999999999997</v>
      </c>
      <c r="M218" s="76">
        <f>'Activity rawdata'!AE217</f>
        <v>9.5417214158023853</v>
      </c>
      <c r="N218" s="83">
        <f>'Activity rawdata'!T217+'Activity rawdata'!U217</f>
        <v>37.869999999999997</v>
      </c>
      <c r="O218" s="80">
        <f>'Activity rawdata'!V217</f>
        <v>83.27</v>
      </c>
      <c r="P218" s="80">
        <f>'Activity rawdata'!W217</f>
        <v>0.06</v>
      </c>
      <c r="Q218" s="80">
        <f>'Activity rawdata'!X217</f>
        <v>1.78</v>
      </c>
      <c r="R218" s="84">
        <f t="shared" si="40"/>
        <v>122.97999999999999</v>
      </c>
      <c r="S218" s="80">
        <f>'Activity rawdata'!Z217</f>
        <v>6.86</v>
      </c>
      <c r="T218" s="80">
        <f>'Activity rawdata'!AA217</f>
        <v>0.08</v>
      </c>
      <c r="U218" s="80">
        <f t="shared" si="41"/>
        <v>6.94</v>
      </c>
      <c r="V218" s="81">
        <f t="shared" si="42"/>
        <v>360.14369999999997</v>
      </c>
      <c r="W218" s="75">
        <f t="shared" si="43"/>
        <v>791.89769999999999</v>
      </c>
      <c r="X218" s="75">
        <f t="shared" si="44"/>
        <v>0.5706</v>
      </c>
      <c r="Y218" s="75">
        <f t="shared" si="45"/>
        <v>16.927800000000001</v>
      </c>
      <c r="Z218" s="82">
        <f t="shared" si="46"/>
        <v>1169.5398</v>
      </c>
      <c r="AA218" s="75">
        <f t="shared" si="47"/>
        <v>65.238600000000005</v>
      </c>
      <c r="AB218" s="75">
        <f t="shared" si="48"/>
        <v>0.76080000000000003</v>
      </c>
      <c r="AC218" s="82">
        <f t="shared" si="49"/>
        <v>65.999400000000009</v>
      </c>
      <c r="AD218" s="56"/>
    </row>
    <row r="219" spans="1:30" x14ac:dyDescent="0.35">
      <c r="A219" s="70" t="str">
        <f>'Activity rawdata'!A218</f>
        <v>BH1427-1-1</v>
      </c>
      <c r="B219" s="71" t="str">
        <f>'Activity rawdata'!B218</f>
        <v>LB</v>
      </c>
      <c r="C219" s="71" t="str">
        <f>IF('Activity rawdata'!C218="PY","Planted",IF('Activity rawdata'!C218="NY","Nat/Convert",IF('Activity rawdata'!C218="NN","Nat/Nonconvert",IF('Activity rawdata'!C218="OY","Planted"))))</f>
        <v>Planted</v>
      </c>
      <c r="D219" s="70" t="str">
        <f>'Activity rawdata'!D218</f>
        <v>STP2</v>
      </c>
      <c r="E219" s="72" t="str">
        <f>'Activity rawdata'!E218</f>
        <v>88</v>
      </c>
      <c r="F219" s="73" t="str">
        <f>'Activity rawdata'!L218</f>
        <v>T1</v>
      </c>
      <c r="G219" s="72" t="str">
        <f>'Activity rawdata'!R218</f>
        <v>2032</v>
      </c>
      <c r="H219" s="72" t="str">
        <f>IF('Activity rawdata'!P218="AHTHIN1","1st Thin",IF('Activity rawdata'!P218="AHCC","Clearcut",IF('Activity rawdata'!P218="AHTHSMZ","SMZ Thin",IF('Activity rawdata'!P218="AHTHIN2","2nd Thin",IF('Activity rawdata'!P218="AFERTE","Early Fert",IF('Activity rawdata'!P218="AFERTM","Mid Fert",IF('Activity rawdata'!P218="AFERTL","Late Fert",  IF('Activity rawdata'!P218="ASP","Site Prep", IF('Activity rawdata'!P218="APLT","Plant",  IF('Activity rawdata'!P218="ANREG","Natural Regeneration"))))))))))</f>
        <v>Clearcut</v>
      </c>
      <c r="I219" s="74">
        <f>'Activity rawdata'!O218</f>
        <v>209.62</v>
      </c>
      <c r="J219" s="75">
        <f>'Activity rawdata'!N218</f>
        <v>24</v>
      </c>
      <c r="K219" s="75">
        <f>'Activity rawdata'!AC218</f>
        <v>121.05</v>
      </c>
      <c r="L219" s="75">
        <f>'Activity rawdata'!AD218</f>
        <v>181.39</v>
      </c>
      <c r="M219" s="76">
        <f>'Activity rawdata'!AE218</f>
        <v>11.061449179596995</v>
      </c>
      <c r="N219" s="83">
        <f>'Activity rawdata'!T218+'Activity rawdata'!U218</f>
        <v>21.12</v>
      </c>
      <c r="O219" s="80">
        <f>'Activity rawdata'!V218</f>
        <v>102.84</v>
      </c>
      <c r="P219" s="80">
        <f>'Activity rawdata'!W218</f>
        <v>0</v>
      </c>
      <c r="Q219" s="80">
        <f>'Activity rawdata'!X218</f>
        <v>2.08</v>
      </c>
      <c r="R219" s="84">
        <f t="shared" si="40"/>
        <v>126.04</v>
      </c>
      <c r="S219" s="80">
        <f>'Activity rawdata'!Z218</f>
        <v>0</v>
      </c>
      <c r="T219" s="80">
        <f>'Activity rawdata'!AA218</f>
        <v>0</v>
      </c>
      <c r="U219" s="80">
        <f t="shared" si="41"/>
        <v>0</v>
      </c>
      <c r="V219" s="81">
        <f t="shared" si="42"/>
        <v>4427.1743999999999</v>
      </c>
      <c r="W219" s="75">
        <f t="shared" si="43"/>
        <v>21557.320800000001</v>
      </c>
      <c r="X219" s="75">
        <f t="shared" si="44"/>
        <v>0</v>
      </c>
      <c r="Y219" s="75">
        <f t="shared" si="45"/>
        <v>436.00960000000003</v>
      </c>
      <c r="Z219" s="82">
        <f t="shared" si="46"/>
        <v>26420.504800000002</v>
      </c>
      <c r="AA219" s="75">
        <f t="shared" si="47"/>
        <v>0</v>
      </c>
      <c r="AB219" s="75">
        <f t="shared" si="48"/>
        <v>0</v>
      </c>
      <c r="AC219" s="82">
        <f t="shared" si="49"/>
        <v>0</v>
      </c>
      <c r="AD219" s="56"/>
    </row>
    <row r="220" spans="1:30" x14ac:dyDescent="0.35">
      <c r="A220" s="70" t="str">
        <f>'Activity rawdata'!A219</f>
        <v>BH1427-1-3</v>
      </c>
      <c r="B220" s="71" t="str">
        <f>'Activity rawdata'!B219</f>
        <v>COLB</v>
      </c>
      <c r="C220" s="71" t="str">
        <f>IF('Activity rawdata'!C219="PY","Planted",IF('Activity rawdata'!C219="NY","Nat/Convert",IF('Activity rawdata'!C219="NN","Nat/Nonconvert",IF('Activity rawdata'!C219="OY","Planted"))))</f>
        <v>Planted</v>
      </c>
      <c r="D220" s="70" t="str">
        <f>'Activity rawdata'!D219</f>
        <v>STP2</v>
      </c>
      <c r="E220" s="72" t="str">
        <f>'Activity rawdata'!E219</f>
        <v>90</v>
      </c>
      <c r="F220" s="73" t="str">
        <f>'Activity rawdata'!L219</f>
        <v>NO</v>
      </c>
      <c r="G220" s="72" t="str">
        <f>'Activity rawdata'!R219</f>
        <v>2033</v>
      </c>
      <c r="H220" s="72" t="str">
        <f>IF('Activity rawdata'!P219="AHTHIN1","1st Thin",IF('Activity rawdata'!P219="AHCC","Clearcut",IF('Activity rawdata'!P219="AHTHSMZ","SMZ Thin",IF('Activity rawdata'!P219="AHTHIN2","2nd Thin",IF('Activity rawdata'!P219="AFERTE","Early Fert",IF('Activity rawdata'!P219="AFERTM","Mid Fert",IF('Activity rawdata'!P219="AFERTL","Late Fert",  IF('Activity rawdata'!P219="ASP","Site Prep", IF('Activity rawdata'!P219="APLT","Plant",  IF('Activity rawdata'!P219="ANREG","Natural Regeneration"))))))))))</f>
        <v>Site Prep</v>
      </c>
      <c r="I220" s="74">
        <f>'Activity rawdata'!O219</f>
        <v>9.51</v>
      </c>
      <c r="J220" s="75">
        <f>'Activity rawdata'!N219</f>
        <v>1</v>
      </c>
      <c r="K220" s="75">
        <f>'Activity rawdata'!AC219</f>
        <v>0</v>
      </c>
      <c r="L220" s="75">
        <f>'Activity rawdata'!AD219</f>
        <v>0</v>
      </c>
      <c r="M220" s="76" t="str">
        <f>'Activity rawdata'!AE219</f>
        <v>-</v>
      </c>
      <c r="N220" s="83">
        <f>'Activity rawdata'!T219+'Activity rawdata'!U219</f>
        <v>0</v>
      </c>
      <c r="O220" s="80">
        <f>'Activity rawdata'!V219</f>
        <v>0</v>
      </c>
      <c r="P220" s="80">
        <f>'Activity rawdata'!W219</f>
        <v>0</v>
      </c>
      <c r="Q220" s="80">
        <f>'Activity rawdata'!X219</f>
        <v>0</v>
      </c>
      <c r="R220" s="84">
        <f t="shared" si="40"/>
        <v>0</v>
      </c>
      <c r="S220" s="80">
        <f>'Activity rawdata'!Z219</f>
        <v>0</v>
      </c>
      <c r="T220" s="80">
        <f>'Activity rawdata'!AA219</f>
        <v>0</v>
      </c>
      <c r="U220" s="80">
        <f t="shared" si="41"/>
        <v>0</v>
      </c>
      <c r="V220" s="81">
        <f t="shared" si="42"/>
        <v>0</v>
      </c>
      <c r="W220" s="75">
        <f t="shared" si="43"/>
        <v>0</v>
      </c>
      <c r="X220" s="75">
        <f t="shared" si="44"/>
        <v>0</v>
      </c>
      <c r="Y220" s="75">
        <f t="shared" si="45"/>
        <v>0</v>
      </c>
      <c r="Z220" s="82">
        <f t="shared" si="46"/>
        <v>0</v>
      </c>
      <c r="AA220" s="75">
        <f t="shared" si="47"/>
        <v>0</v>
      </c>
      <c r="AB220" s="75">
        <f t="shared" si="48"/>
        <v>0</v>
      </c>
      <c r="AC220" s="82">
        <f t="shared" si="49"/>
        <v>0</v>
      </c>
      <c r="AD220" s="56"/>
    </row>
    <row r="221" spans="1:30" x14ac:dyDescent="0.35">
      <c r="A221" s="70" t="str">
        <f>'Activity rawdata'!A220</f>
        <v>BH5132-1-128</v>
      </c>
      <c r="B221" s="71" t="str">
        <f>'Activity rawdata'!B220</f>
        <v>COLB</v>
      </c>
      <c r="C221" s="71" t="str">
        <f>IF('Activity rawdata'!C220="PY","Planted",IF('Activity rawdata'!C220="NY","Nat/Convert",IF('Activity rawdata'!C220="NN","Nat/Nonconvert",IF('Activity rawdata'!C220="OY","Planted"))))</f>
        <v>Planted</v>
      </c>
      <c r="D221" s="70" t="str">
        <f>'Activity rawdata'!D220</f>
        <v>STP2</v>
      </c>
      <c r="E221" s="72" t="str">
        <f>'Activity rawdata'!E220</f>
        <v>88</v>
      </c>
      <c r="F221" s="73" t="str">
        <f>'Activity rawdata'!L220</f>
        <v>NO</v>
      </c>
      <c r="G221" s="72" t="str">
        <f>'Activity rawdata'!R220</f>
        <v>2033</v>
      </c>
      <c r="H221" s="72" t="str">
        <f>IF('Activity rawdata'!P220="AHTHIN1","1st Thin",IF('Activity rawdata'!P220="AHCC","Clearcut",IF('Activity rawdata'!P220="AHTHSMZ","SMZ Thin",IF('Activity rawdata'!P220="AHTHIN2","2nd Thin",IF('Activity rawdata'!P220="AFERTE","Early Fert",IF('Activity rawdata'!P220="AFERTM","Mid Fert",IF('Activity rawdata'!P220="AFERTL","Late Fert",  IF('Activity rawdata'!P220="ASP","Site Prep", IF('Activity rawdata'!P220="APLT","Plant",  IF('Activity rawdata'!P220="ANREG","Natural Regeneration"))))))))))</f>
        <v>Site Prep</v>
      </c>
      <c r="I221" s="74">
        <f>'Activity rawdata'!O220</f>
        <v>14.13</v>
      </c>
      <c r="J221" s="75">
        <f>'Activity rawdata'!N220</f>
        <v>1</v>
      </c>
      <c r="K221" s="75">
        <f>'Activity rawdata'!AC220</f>
        <v>0</v>
      </c>
      <c r="L221" s="75">
        <f>'Activity rawdata'!AD220</f>
        <v>0</v>
      </c>
      <c r="M221" s="76" t="str">
        <f>'Activity rawdata'!AE220</f>
        <v>-</v>
      </c>
      <c r="N221" s="83">
        <f>'Activity rawdata'!T220+'Activity rawdata'!U220</f>
        <v>0</v>
      </c>
      <c r="O221" s="80">
        <f>'Activity rawdata'!V220</f>
        <v>0</v>
      </c>
      <c r="P221" s="80">
        <f>'Activity rawdata'!W220</f>
        <v>0</v>
      </c>
      <c r="Q221" s="80">
        <f>'Activity rawdata'!X220</f>
        <v>0</v>
      </c>
      <c r="R221" s="84">
        <f t="shared" si="40"/>
        <v>0</v>
      </c>
      <c r="S221" s="80">
        <f>'Activity rawdata'!Z220</f>
        <v>0</v>
      </c>
      <c r="T221" s="80">
        <f>'Activity rawdata'!AA220</f>
        <v>0</v>
      </c>
      <c r="U221" s="80">
        <f t="shared" si="41"/>
        <v>0</v>
      </c>
      <c r="V221" s="81">
        <f t="shared" si="42"/>
        <v>0</v>
      </c>
      <c r="W221" s="75">
        <f t="shared" si="43"/>
        <v>0</v>
      </c>
      <c r="X221" s="75">
        <f t="shared" si="44"/>
        <v>0</v>
      </c>
      <c r="Y221" s="75">
        <f t="shared" si="45"/>
        <v>0</v>
      </c>
      <c r="Z221" s="82">
        <f t="shared" si="46"/>
        <v>0</v>
      </c>
      <c r="AA221" s="75">
        <f t="shared" si="47"/>
        <v>0</v>
      </c>
      <c r="AB221" s="75">
        <f t="shared" si="48"/>
        <v>0</v>
      </c>
      <c r="AC221" s="82">
        <f t="shared" si="49"/>
        <v>0</v>
      </c>
      <c r="AD221" s="56"/>
    </row>
    <row r="222" spans="1:30" x14ac:dyDescent="0.35">
      <c r="A222" s="70" t="str">
        <f>'Activity rawdata'!A221</f>
        <v>BH5132-1-129</v>
      </c>
      <c r="B222" s="71" t="str">
        <f>'Activity rawdata'!B221</f>
        <v>COLB</v>
      </c>
      <c r="C222" s="71" t="str">
        <f>IF('Activity rawdata'!C221="PY","Planted",IF('Activity rawdata'!C221="NY","Nat/Convert",IF('Activity rawdata'!C221="NN","Nat/Nonconvert",IF('Activity rawdata'!C221="OY","Planted"))))</f>
        <v>Planted</v>
      </c>
      <c r="D222" s="70" t="str">
        <f>'Activity rawdata'!D221</f>
        <v>STP2</v>
      </c>
      <c r="E222" s="72" t="str">
        <f>'Activity rawdata'!E221</f>
        <v>88</v>
      </c>
      <c r="F222" s="73" t="str">
        <f>'Activity rawdata'!L221</f>
        <v>NO</v>
      </c>
      <c r="G222" s="72" t="str">
        <f>'Activity rawdata'!R221</f>
        <v>2033</v>
      </c>
      <c r="H222" s="72" t="str">
        <f>IF('Activity rawdata'!P221="AHTHIN1","1st Thin",IF('Activity rawdata'!P221="AHCC","Clearcut",IF('Activity rawdata'!P221="AHTHSMZ","SMZ Thin",IF('Activity rawdata'!P221="AHTHIN2","2nd Thin",IF('Activity rawdata'!P221="AFERTE","Early Fert",IF('Activity rawdata'!P221="AFERTM","Mid Fert",IF('Activity rawdata'!P221="AFERTL","Late Fert",  IF('Activity rawdata'!P221="ASP","Site Prep", IF('Activity rawdata'!P221="APLT","Plant",  IF('Activity rawdata'!P221="ANREG","Natural Regeneration"))))))))))</f>
        <v>Site Prep</v>
      </c>
      <c r="I222" s="74">
        <f>'Activity rawdata'!O221</f>
        <v>23.36</v>
      </c>
      <c r="J222" s="75">
        <f>'Activity rawdata'!N221</f>
        <v>1</v>
      </c>
      <c r="K222" s="75">
        <f>'Activity rawdata'!AC221</f>
        <v>0</v>
      </c>
      <c r="L222" s="75">
        <f>'Activity rawdata'!AD221</f>
        <v>0</v>
      </c>
      <c r="M222" s="76" t="str">
        <f>'Activity rawdata'!AE221</f>
        <v>-</v>
      </c>
      <c r="N222" s="83">
        <f>'Activity rawdata'!T221+'Activity rawdata'!U221</f>
        <v>0</v>
      </c>
      <c r="O222" s="80">
        <f>'Activity rawdata'!V221</f>
        <v>0</v>
      </c>
      <c r="P222" s="80">
        <f>'Activity rawdata'!W221</f>
        <v>0</v>
      </c>
      <c r="Q222" s="80">
        <f>'Activity rawdata'!X221</f>
        <v>0</v>
      </c>
      <c r="R222" s="84">
        <f t="shared" si="40"/>
        <v>0</v>
      </c>
      <c r="S222" s="80">
        <f>'Activity rawdata'!Z221</f>
        <v>0</v>
      </c>
      <c r="T222" s="80">
        <f>'Activity rawdata'!AA221</f>
        <v>0</v>
      </c>
      <c r="U222" s="80">
        <f t="shared" si="41"/>
        <v>0</v>
      </c>
      <c r="V222" s="81">
        <f t="shared" si="42"/>
        <v>0</v>
      </c>
      <c r="W222" s="75">
        <f t="shared" si="43"/>
        <v>0</v>
      </c>
      <c r="X222" s="75">
        <f t="shared" si="44"/>
        <v>0</v>
      </c>
      <c r="Y222" s="75">
        <f t="shared" si="45"/>
        <v>0</v>
      </c>
      <c r="Z222" s="82">
        <f t="shared" si="46"/>
        <v>0</v>
      </c>
      <c r="AA222" s="75">
        <f t="shared" si="47"/>
        <v>0</v>
      </c>
      <c r="AB222" s="75">
        <f t="shared" si="48"/>
        <v>0</v>
      </c>
      <c r="AC222" s="82">
        <f t="shared" si="49"/>
        <v>0</v>
      </c>
      <c r="AD222" s="56"/>
    </row>
    <row r="223" spans="1:30" x14ac:dyDescent="0.35">
      <c r="A223" s="70" t="str">
        <f>'Activity rawdata'!A222</f>
        <v>BH5132-1-381</v>
      </c>
      <c r="B223" s="71" t="str">
        <f>'Activity rawdata'!B222</f>
        <v>COLB</v>
      </c>
      <c r="C223" s="71" t="str">
        <f>IF('Activity rawdata'!C222="PY","Planted",IF('Activity rawdata'!C222="NY","Nat/Convert",IF('Activity rawdata'!C222="NN","Nat/Nonconvert",IF('Activity rawdata'!C222="OY","Planted"))))</f>
        <v>Planted</v>
      </c>
      <c r="D223" s="70" t="str">
        <f>'Activity rawdata'!D222</f>
        <v>STP2</v>
      </c>
      <c r="E223" s="72" t="str">
        <f>'Activity rawdata'!E222</f>
        <v>88</v>
      </c>
      <c r="F223" s="73" t="str">
        <f>'Activity rawdata'!L222</f>
        <v>NO</v>
      </c>
      <c r="G223" s="72" t="str">
        <f>'Activity rawdata'!R222</f>
        <v>2033</v>
      </c>
      <c r="H223" s="72" t="str">
        <f>IF('Activity rawdata'!P222="AHTHIN1","1st Thin",IF('Activity rawdata'!P222="AHCC","Clearcut",IF('Activity rawdata'!P222="AHTHSMZ","SMZ Thin",IF('Activity rawdata'!P222="AHTHIN2","2nd Thin",IF('Activity rawdata'!P222="AFERTE","Early Fert",IF('Activity rawdata'!P222="AFERTM","Mid Fert",IF('Activity rawdata'!P222="AFERTL","Late Fert",  IF('Activity rawdata'!P222="ASP","Site Prep", IF('Activity rawdata'!P222="APLT","Plant",  IF('Activity rawdata'!P222="ANREG","Natural Regeneration"))))))))))</f>
        <v>Site Prep</v>
      </c>
      <c r="I223" s="74">
        <f>'Activity rawdata'!O222</f>
        <v>92.02</v>
      </c>
      <c r="J223" s="75">
        <f>'Activity rawdata'!N222</f>
        <v>1</v>
      </c>
      <c r="K223" s="75">
        <f>'Activity rawdata'!AC222</f>
        <v>0</v>
      </c>
      <c r="L223" s="75">
        <f>'Activity rawdata'!AD222</f>
        <v>0</v>
      </c>
      <c r="M223" s="76" t="str">
        <f>'Activity rawdata'!AE222</f>
        <v>-</v>
      </c>
      <c r="N223" s="83">
        <f>'Activity rawdata'!T222+'Activity rawdata'!U222</f>
        <v>0</v>
      </c>
      <c r="O223" s="80">
        <f>'Activity rawdata'!V222</f>
        <v>0</v>
      </c>
      <c r="P223" s="80">
        <f>'Activity rawdata'!W222</f>
        <v>0</v>
      </c>
      <c r="Q223" s="80">
        <f>'Activity rawdata'!X222</f>
        <v>0</v>
      </c>
      <c r="R223" s="84">
        <f t="shared" si="40"/>
        <v>0</v>
      </c>
      <c r="S223" s="80">
        <f>'Activity rawdata'!Z222</f>
        <v>0</v>
      </c>
      <c r="T223" s="80">
        <f>'Activity rawdata'!AA222</f>
        <v>0</v>
      </c>
      <c r="U223" s="80">
        <f t="shared" si="41"/>
        <v>0</v>
      </c>
      <c r="V223" s="81">
        <f t="shared" si="42"/>
        <v>0</v>
      </c>
      <c r="W223" s="75">
        <f t="shared" si="43"/>
        <v>0</v>
      </c>
      <c r="X223" s="75">
        <f t="shared" si="44"/>
        <v>0</v>
      </c>
      <c r="Y223" s="75">
        <f t="shared" si="45"/>
        <v>0</v>
      </c>
      <c r="Z223" s="82">
        <f t="shared" si="46"/>
        <v>0</v>
      </c>
      <c r="AA223" s="75">
        <f t="shared" si="47"/>
        <v>0</v>
      </c>
      <c r="AB223" s="75">
        <f t="shared" si="48"/>
        <v>0</v>
      </c>
      <c r="AC223" s="82">
        <f t="shared" si="49"/>
        <v>0</v>
      </c>
      <c r="AD223" s="56"/>
    </row>
    <row r="224" spans="1:30" x14ac:dyDescent="0.35">
      <c r="A224" s="70" t="str">
        <f>'Activity rawdata'!A223</f>
        <v>BH5136-1-138</v>
      </c>
      <c r="B224" s="71" t="str">
        <f>'Activity rawdata'!B223</f>
        <v>COLB</v>
      </c>
      <c r="C224" s="71" t="str">
        <f>IF('Activity rawdata'!C223="PY","Planted",IF('Activity rawdata'!C223="NY","Nat/Convert",IF('Activity rawdata'!C223="NN","Nat/Nonconvert",IF('Activity rawdata'!C223="OY","Planted"))))</f>
        <v>Planted</v>
      </c>
      <c r="D224" s="70" t="str">
        <f>'Activity rawdata'!D223</f>
        <v>STP2</v>
      </c>
      <c r="E224" s="72" t="str">
        <f>'Activity rawdata'!E223</f>
        <v>85</v>
      </c>
      <c r="F224" s="73" t="str">
        <f>'Activity rawdata'!L223</f>
        <v>NO</v>
      </c>
      <c r="G224" s="72" t="str">
        <f>'Activity rawdata'!R223</f>
        <v>2033</v>
      </c>
      <c r="H224" s="72" t="str">
        <f>IF('Activity rawdata'!P223="AHTHIN1","1st Thin",IF('Activity rawdata'!P223="AHCC","Clearcut",IF('Activity rawdata'!P223="AHTHSMZ","SMZ Thin",IF('Activity rawdata'!P223="AHTHIN2","2nd Thin",IF('Activity rawdata'!P223="AFERTE","Early Fert",IF('Activity rawdata'!P223="AFERTM","Mid Fert",IF('Activity rawdata'!P223="AFERTL","Late Fert",  IF('Activity rawdata'!P223="ASP","Site Prep", IF('Activity rawdata'!P223="APLT","Plant",  IF('Activity rawdata'!P223="ANREG","Natural Regeneration"))))))))))</f>
        <v>Site Prep</v>
      </c>
      <c r="I224" s="74">
        <f>'Activity rawdata'!O223</f>
        <v>10.119999999999999</v>
      </c>
      <c r="J224" s="75">
        <f>'Activity rawdata'!N223</f>
        <v>1</v>
      </c>
      <c r="K224" s="75">
        <f>'Activity rawdata'!AC223</f>
        <v>0</v>
      </c>
      <c r="L224" s="75">
        <f>'Activity rawdata'!AD223</f>
        <v>0</v>
      </c>
      <c r="M224" s="76" t="str">
        <f>'Activity rawdata'!AE223</f>
        <v>-</v>
      </c>
      <c r="N224" s="83">
        <f>'Activity rawdata'!T223+'Activity rawdata'!U223</f>
        <v>0</v>
      </c>
      <c r="O224" s="80">
        <f>'Activity rawdata'!V223</f>
        <v>0</v>
      </c>
      <c r="P224" s="80">
        <f>'Activity rawdata'!W223</f>
        <v>0</v>
      </c>
      <c r="Q224" s="80">
        <f>'Activity rawdata'!X223</f>
        <v>0</v>
      </c>
      <c r="R224" s="84">
        <f t="shared" si="40"/>
        <v>0</v>
      </c>
      <c r="S224" s="80">
        <f>'Activity rawdata'!Z223</f>
        <v>0</v>
      </c>
      <c r="T224" s="80">
        <f>'Activity rawdata'!AA223</f>
        <v>0</v>
      </c>
      <c r="U224" s="80">
        <f t="shared" si="41"/>
        <v>0</v>
      </c>
      <c r="V224" s="81">
        <f t="shared" si="42"/>
        <v>0</v>
      </c>
      <c r="W224" s="75">
        <f t="shared" si="43"/>
        <v>0</v>
      </c>
      <c r="X224" s="75">
        <f t="shared" si="44"/>
        <v>0</v>
      </c>
      <c r="Y224" s="75">
        <f t="shared" si="45"/>
        <v>0</v>
      </c>
      <c r="Z224" s="82">
        <f t="shared" si="46"/>
        <v>0</v>
      </c>
      <c r="AA224" s="75">
        <f t="shared" si="47"/>
        <v>0</v>
      </c>
      <c r="AB224" s="75">
        <f t="shared" si="48"/>
        <v>0</v>
      </c>
      <c r="AC224" s="82">
        <f t="shared" si="49"/>
        <v>0</v>
      </c>
      <c r="AD224" s="56"/>
    </row>
    <row r="225" spans="1:30" x14ac:dyDescent="0.35">
      <c r="A225" s="70" t="str">
        <f>'Activity rawdata'!A224</f>
        <v>BH1427-1-1</v>
      </c>
      <c r="B225" s="71" t="str">
        <f>'Activity rawdata'!B224</f>
        <v>COLB</v>
      </c>
      <c r="C225" s="71" t="str">
        <f>IF('Activity rawdata'!C224="PY","Planted",IF('Activity rawdata'!C224="NY","Nat/Convert",IF('Activity rawdata'!C224="NN","Nat/Nonconvert",IF('Activity rawdata'!C224="OY","Planted"))))</f>
        <v>Planted</v>
      </c>
      <c r="D225" s="70" t="str">
        <f>'Activity rawdata'!D224</f>
        <v>STP3</v>
      </c>
      <c r="E225" s="72" t="str">
        <f>'Activity rawdata'!E224</f>
        <v>88</v>
      </c>
      <c r="F225" s="73" t="str">
        <f>'Activity rawdata'!L224</f>
        <v>NO</v>
      </c>
      <c r="G225" s="72" t="str">
        <f>'Activity rawdata'!R224</f>
        <v>2033</v>
      </c>
      <c r="H225" s="72" t="str">
        <f>IF('Activity rawdata'!P224="AHTHIN1","1st Thin",IF('Activity rawdata'!P224="AHCC","Clearcut",IF('Activity rawdata'!P224="AHTHSMZ","SMZ Thin",IF('Activity rawdata'!P224="AHTHIN2","2nd Thin",IF('Activity rawdata'!P224="AFERTE","Early Fert",IF('Activity rawdata'!P224="AFERTM","Mid Fert",IF('Activity rawdata'!P224="AFERTL","Late Fert",  IF('Activity rawdata'!P224="ASP","Site Prep", IF('Activity rawdata'!P224="APLT","Plant",  IF('Activity rawdata'!P224="ANREG","Natural Regeneration"))))))))))</f>
        <v>Site Prep</v>
      </c>
      <c r="I225" s="74">
        <f>'Activity rawdata'!O224</f>
        <v>209.62</v>
      </c>
      <c r="J225" s="75">
        <f>'Activity rawdata'!N224</f>
        <v>1</v>
      </c>
      <c r="K225" s="75">
        <f>'Activity rawdata'!AC224</f>
        <v>0</v>
      </c>
      <c r="L225" s="75">
        <f>'Activity rawdata'!AD224</f>
        <v>0</v>
      </c>
      <c r="M225" s="76" t="str">
        <f>'Activity rawdata'!AE224</f>
        <v>-</v>
      </c>
      <c r="N225" s="83">
        <f>'Activity rawdata'!T224+'Activity rawdata'!U224</f>
        <v>0</v>
      </c>
      <c r="O225" s="80">
        <f>'Activity rawdata'!V224</f>
        <v>0</v>
      </c>
      <c r="P225" s="80">
        <f>'Activity rawdata'!W224</f>
        <v>0</v>
      </c>
      <c r="Q225" s="80">
        <f>'Activity rawdata'!X224</f>
        <v>0</v>
      </c>
      <c r="R225" s="84">
        <f t="shared" si="40"/>
        <v>0</v>
      </c>
      <c r="S225" s="80">
        <f>'Activity rawdata'!Z224</f>
        <v>0</v>
      </c>
      <c r="T225" s="80">
        <f>'Activity rawdata'!AA224</f>
        <v>0</v>
      </c>
      <c r="U225" s="80">
        <f t="shared" si="41"/>
        <v>0</v>
      </c>
      <c r="V225" s="81">
        <f t="shared" si="42"/>
        <v>0</v>
      </c>
      <c r="W225" s="75">
        <f t="shared" si="43"/>
        <v>0</v>
      </c>
      <c r="X225" s="75">
        <f t="shared" si="44"/>
        <v>0</v>
      </c>
      <c r="Y225" s="75">
        <f t="shared" si="45"/>
        <v>0</v>
      </c>
      <c r="Z225" s="82">
        <f t="shared" si="46"/>
        <v>0</v>
      </c>
      <c r="AA225" s="75">
        <f t="shared" si="47"/>
        <v>0</v>
      </c>
      <c r="AB225" s="75">
        <f t="shared" si="48"/>
        <v>0</v>
      </c>
      <c r="AC225" s="82">
        <f t="shared" si="49"/>
        <v>0</v>
      </c>
      <c r="AD225" s="56"/>
    </row>
    <row r="226" spans="1:30" x14ac:dyDescent="0.35">
      <c r="A226" s="70" t="str">
        <f>'Activity rawdata'!A225</f>
        <v>BH2046-1-364</v>
      </c>
      <c r="B226" s="71" t="str">
        <f>'Activity rawdata'!B225</f>
        <v>COLB</v>
      </c>
      <c r="C226" s="71" t="str">
        <f>IF('Activity rawdata'!C225="PY","Planted",IF('Activity rawdata'!C225="NY","Nat/Convert",IF('Activity rawdata'!C225="NN","Nat/Nonconvert",IF('Activity rawdata'!C225="OY","Planted"))))</f>
        <v>Planted</v>
      </c>
      <c r="D226" s="70" t="str">
        <f>'Activity rawdata'!D225</f>
        <v>STP2</v>
      </c>
      <c r="E226" s="72" t="str">
        <f>'Activity rawdata'!E225</f>
        <v>76</v>
      </c>
      <c r="F226" s="73" t="str">
        <f>'Activity rawdata'!L225</f>
        <v>NO</v>
      </c>
      <c r="G226" s="72" t="str">
        <f>'Activity rawdata'!R225</f>
        <v>2033</v>
      </c>
      <c r="H226" s="72" t="str">
        <f>IF('Activity rawdata'!P225="AHTHIN1","1st Thin",IF('Activity rawdata'!P225="AHCC","Clearcut",IF('Activity rawdata'!P225="AHTHSMZ","SMZ Thin",IF('Activity rawdata'!P225="AHTHIN2","2nd Thin",IF('Activity rawdata'!P225="AFERTE","Early Fert",IF('Activity rawdata'!P225="AFERTM","Mid Fert",IF('Activity rawdata'!P225="AFERTL","Late Fert",  IF('Activity rawdata'!P225="ASP","Site Prep", IF('Activity rawdata'!P225="APLT","Plant",  IF('Activity rawdata'!P225="ANREG","Natural Regeneration"))))))))))</f>
        <v>Site Prep</v>
      </c>
      <c r="I226" s="74">
        <f>'Activity rawdata'!O225</f>
        <v>26.9</v>
      </c>
      <c r="J226" s="75">
        <f>'Activity rawdata'!N225</f>
        <v>1</v>
      </c>
      <c r="K226" s="75">
        <f>'Activity rawdata'!AC225</f>
        <v>0</v>
      </c>
      <c r="L226" s="75">
        <f>'Activity rawdata'!AD225</f>
        <v>0</v>
      </c>
      <c r="M226" s="76" t="str">
        <f>'Activity rawdata'!AE225</f>
        <v>-</v>
      </c>
      <c r="N226" s="83">
        <f>'Activity rawdata'!T225+'Activity rawdata'!U225</f>
        <v>0</v>
      </c>
      <c r="O226" s="80">
        <f>'Activity rawdata'!V225</f>
        <v>0</v>
      </c>
      <c r="P226" s="80">
        <f>'Activity rawdata'!W225</f>
        <v>0</v>
      </c>
      <c r="Q226" s="80">
        <f>'Activity rawdata'!X225</f>
        <v>0</v>
      </c>
      <c r="R226" s="84">
        <f t="shared" si="40"/>
        <v>0</v>
      </c>
      <c r="S226" s="80">
        <f>'Activity rawdata'!Z225</f>
        <v>0</v>
      </c>
      <c r="T226" s="80">
        <f>'Activity rawdata'!AA225</f>
        <v>0</v>
      </c>
      <c r="U226" s="80">
        <f t="shared" si="41"/>
        <v>0</v>
      </c>
      <c r="V226" s="81">
        <f t="shared" si="42"/>
        <v>0</v>
      </c>
      <c r="W226" s="75">
        <f t="shared" si="43"/>
        <v>0</v>
      </c>
      <c r="X226" s="75">
        <f t="shared" si="44"/>
        <v>0</v>
      </c>
      <c r="Y226" s="75">
        <f t="shared" si="45"/>
        <v>0</v>
      </c>
      <c r="Z226" s="82">
        <f t="shared" si="46"/>
        <v>0</v>
      </c>
      <c r="AA226" s="75">
        <f t="shared" si="47"/>
        <v>0</v>
      </c>
      <c r="AB226" s="75">
        <f t="shared" si="48"/>
        <v>0</v>
      </c>
      <c r="AC226" s="82">
        <f t="shared" si="49"/>
        <v>0</v>
      </c>
      <c r="AD226" s="56"/>
    </row>
    <row r="227" spans="1:30" x14ac:dyDescent="0.35">
      <c r="A227" s="70" t="str">
        <f>'Activity rawdata'!A226</f>
        <v>BH6125-1-281</v>
      </c>
      <c r="B227" s="71" t="str">
        <f>'Activity rawdata'!B226</f>
        <v>COLB</v>
      </c>
      <c r="C227" s="71" t="str">
        <f>IF('Activity rawdata'!C226="PY","Planted",IF('Activity rawdata'!C226="NY","Nat/Convert",IF('Activity rawdata'!C226="NN","Nat/Nonconvert",IF('Activity rawdata'!C226="OY","Planted"))))</f>
        <v>Planted</v>
      </c>
      <c r="D227" s="70" t="str">
        <f>'Activity rawdata'!D226</f>
        <v>STP2</v>
      </c>
      <c r="E227" s="72" t="str">
        <f>'Activity rawdata'!E226</f>
        <v>76</v>
      </c>
      <c r="F227" s="73" t="str">
        <f>'Activity rawdata'!L226</f>
        <v>NO</v>
      </c>
      <c r="G227" s="72" t="str">
        <f>'Activity rawdata'!R226</f>
        <v>2033</v>
      </c>
      <c r="H227" s="72" t="str">
        <f>IF('Activity rawdata'!P226="AHTHIN1","1st Thin",IF('Activity rawdata'!P226="AHCC","Clearcut",IF('Activity rawdata'!P226="AHTHSMZ","SMZ Thin",IF('Activity rawdata'!P226="AHTHIN2","2nd Thin",IF('Activity rawdata'!P226="AFERTE","Early Fert",IF('Activity rawdata'!P226="AFERTM","Mid Fert",IF('Activity rawdata'!P226="AFERTL","Late Fert",  IF('Activity rawdata'!P226="ASP","Site Prep", IF('Activity rawdata'!P226="APLT","Plant",  IF('Activity rawdata'!P226="ANREG","Natural Regeneration"))))))))))</f>
        <v>Site Prep</v>
      </c>
      <c r="I227" s="74">
        <f>'Activity rawdata'!O226</f>
        <v>9.59</v>
      </c>
      <c r="J227" s="75">
        <f>'Activity rawdata'!N226</f>
        <v>1</v>
      </c>
      <c r="K227" s="75">
        <f>'Activity rawdata'!AC226</f>
        <v>0</v>
      </c>
      <c r="L227" s="75">
        <f>'Activity rawdata'!AD226</f>
        <v>0</v>
      </c>
      <c r="M227" s="76" t="str">
        <f>'Activity rawdata'!AE226</f>
        <v>-</v>
      </c>
      <c r="N227" s="83">
        <f>'Activity rawdata'!T226+'Activity rawdata'!U226</f>
        <v>0</v>
      </c>
      <c r="O227" s="80">
        <f>'Activity rawdata'!V226</f>
        <v>0</v>
      </c>
      <c r="P227" s="80">
        <f>'Activity rawdata'!W226</f>
        <v>0</v>
      </c>
      <c r="Q227" s="80">
        <f>'Activity rawdata'!X226</f>
        <v>0</v>
      </c>
      <c r="R227" s="84">
        <f t="shared" si="40"/>
        <v>0</v>
      </c>
      <c r="S227" s="80">
        <f>'Activity rawdata'!Z226</f>
        <v>0</v>
      </c>
      <c r="T227" s="80">
        <f>'Activity rawdata'!AA226</f>
        <v>0</v>
      </c>
      <c r="U227" s="80">
        <f t="shared" si="41"/>
        <v>0</v>
      </c>
      <c r="V227" s="81">
        <f t="shared" si="42"/>
        <v>0</v>
      </c>
      <c r="W227" s="75">
        <f t="shared" si="43"/>
        <v>0</v>
      </c>
      <c r="X227" s="75">
        <f t="shared" si="44"/>
        <v>0</v>
      </c>
      <c r="Y227" s="75">
        <f t="shared" si="45"/>
        <v>0</v>
      </c>
      <c r="Z227" s="82">
        <f t="shared" si="46"/>
        <v>0</v>
      </c>
      <c r="AA227" s="75">
        <f t="shared" si="47"/>
        <v>0</v>
      </c>
      <c r="AB227" s="75">
        <f t="shared" si="48"/>
        <v>0</v>
      </c>
      <c r="AC227" s="82">
        <f t="shared" si="49"/>
        <v>0</v>
      </c>
      <c r="AD227" s="56"/>
    </row>
    <row r="228" spans="1:30" x14ac:dyDescent="0.35">
      <c r="A228" s="70" t="str">
        <f>'Activity rawdata'!A227</f>
        <v>BH6125-1-368</v>
      </c>
      <c r="B228" s="71" t="str">
        <f>'Activity rawdata'!B227</f>
        <v>COLB</v>
      </c>
      <c r="C228" s="71" t="str">
        <f>IF('Activity rawdata'!C227="PY","Planted",IF('Activity rawdata'!C227="NY","Nat/Convert",IF('Activity rawdata'!C227="NN","Nat/Nonconvert",IF('Activity rawdata'!C227="OY","Planted"))))</f>
        <v>Planted</v>
      </c>
      <c r="D228" s="70" t="str">
        <f>'Activity rawdata'!D227</f>
        <v>STP2</v>
      </c>
      <c r="E228" s="72" t="str">
        <f>'Activity rawdata'!E227</f>
        <v>76</v>
      </c>
      <c r="F228" s="73" t="str">
        <f>'Activity rawdata'!L227</f>
        <v>NO</v>
      </c>
      <c r="G228" s="72" t="str">
        <f>'Activity rawdata'!R227</f>
        <v>2033</v>
      </c>
      <c r="H228" s="72" t="str">
        <f>IF('Activity rawdata'!P227="AHTHIN1","1st Thin",IF('Activity rawdata'!P227="AHCC","Clearcut",IF('Activity rawdata'!P227="AHTHSMZ","SMZ Thin",IF('Activity rawdata'!P227="AHTHIN2","2nd Thin",IF('Activity rawdata'!P227="AFERTE","Early Fert",IF('Activity rawdata'!P227="AFERTM","Mid Fert",IF('Activity rawdata'!P227="AFERTL","Late Fert",  IF('Activity rawdata'!P227="ASP","Site Prep", IF('Activity rawdata'!P227="APLT","Plant",  IF('Activity rawdata'!P227="ANREG","Natural Regeneration"))))))))))</f>
        <v>Site Prep</v>
      </c>
      <c r="I228" s="74">
        <f>'Activity rawdata'!O227</f>
        <v>32.85</v>
      </c>
      <c r="J228" s="75">
        <f>'Activity rawdata'!N227</f>
        <v>1</v>
      </c>
      <c r="K228" s="75">
        <f>'Activity rawdata'!AC227</f>
        <v>0</v>
      </c>
      <c r="L228" s="75">
        <f>'Activity rawdata'!AD227</f>
        <v>0</v>
      </c>
      <c r="M228" s="76" t="str">
        <f>'Activity rawdata'!AE227</f>
        <v>-</v>
      </c>
      <c r="N228" s="83">
        <f>'Activity rawdata'!T227+'Activity rawdata'!U227</f>
        <v>0</v>
      </c>
      <c r="O228" s="80">
        <f>'Activity rawdata'!V227</f>
        <v>0</v>
      </c>
      <c r="P228" s="80">
        <f>'Activity rawdata'!W227</f>
        <v>0</v>
      </c>
      <c r="Q228" s="80">
        <f>'Activity rawdata'!X227</f>
        <v>0</v>
      </c>
      <c r="R228" s="84">
        <f t="shared" si="40"/>
        <v>0</v>
      </c>
      <c r="S228" s="80">
        <f>'Activity rawdata'!Z227</f>
        <v>0</v>
      </c>
      <c r="T228" s="80">
        <f>'Activity rawdata'!AA227</f>
        <v>0</v>
      </c>
      <c r="U228" s="80">
        <f t="shared" si="41"/>
        <v>0</v>
      </c>
      <c r="V228" s="81">
        <f t="shared" si="42"/>
        <v>0</v>
      </c>
      <c r="W228" s="75">
        <f t="shared" si="43"/>
        <v>0</v>
      </c>
      <c r="X228" s="75">
        <f t="shared" si="44"/>
        <v>0</v>
      </c>
      <c r="Y228" s="75">
        <f t="shared" si="45"/>
        <v>0</v>
      </c>
      <c r="Z228" s="82">
        <f t="shared" si="46"/>
        <v>0</v>
      </c>
      <c r="AA228" s="75">
        <f t="shared" si="47"/>
        <v>0</v>
      </c>
      <c r="AB228" s="75">
        <f t="shared" si="48"/>
        <v>0</v>
      </c>
      <c r="AC228" s="82">
        <f t="shared" si="49"/>
        <v>0</v>
      </c>
      <c r="AD228" s="56"/>
    </row>
    <row r="229" spans="1:30" x14ac:dyDescent="0.35">
      <c r="A229" s="70" t="str">
        <f>'Activity rawdata'!A228</f>
        <v>BH1429-1-338</v>
      </c>
      <c r="B229" s="71" t="str">
        <f>'Activity rawdata'!B228</f>
        <v>COLB</v>
      </c>
      <c r="C229" s="71" t="str">
        <f>IF('Activity rawdata'!C228="PY","Planted",IF('Activity rawdata'!C228="NY","Nat/Convert",IF('Activity rawdata'!C228="NN","Nat/Nonconvert",IF('Activity rawdata'!C228="OY","Planted"))))</f>
        <v>Planted</v>
      </c>
      <c r="D229" s="70" t="str">
        <f>'Activity rawdata'!D228</f>
        <v>STP2</v>
      </c>
      <c r="E229" s="72" t="str">
        <f>'Activity rawdata'!E228</f>
        <v>83</v>
      </c>
      <c r="F229" s="73" t="str">
        <f>'Activity rawdata'!L228</f>
        <v>NO</v>
      </c>
      <c r="G229" s="72" t="str">
        <f>'Activity rawdata'!R228</f>
        <v>2033</v>
      </c>
      <c r="H229" s="72" t="str">
        <f>IF('Activity rawdata'!P228="AHTHIN1","1st Thin",IF('Activity rawdata'!P228="AHCC","Clearcut",IF('Activity rawdata'!P228="AHTHSMZ","SMZ Thin",IF('Activity rawdata'!P228="AHTHIN2","2nd Thin",IF('Activity rawdata'!P228="AFERTE","Early Fert",IF('Activity rawdata'!P228="AFERTM","Mid Fert",IF('Activity rawdata'!P228="AFERTL","Late Fert",  IF('Activity rawdata'!P228="ASP","Site Prep", IF('Activity rawdata'!P228="APLT","Plant",  IF('Activity rawdata'!P228="ANREG","Natural Regeneration"))))))))))</f>
        <v>Site Prep</v>
      </c>
      <c r="I229" s="74">
        <f>'Activity rawdata'!O228</f>
        <v>121.97</v>
      </c>
      <c r="J229" s="75">
        <f>'Activity rawdata'!N228</f>
        <v>1</v>
      </c>
      <c r="K229" s="75">
        <f>'Activity rawdata'!AC228</f>
        <v>0</v>
      </c>
      <c r="L229" s="75">
        <f>'Activity rawdata'!AD228</f>
        <v>0</v>
      </c>
      <c r="M229" s="76" t="str">
        <f>'Activity rawdata'!AE228</f>
        <v>-</v>
      </c>
      <c r="N229" s="83">
        <f>'Activity rawdata'!T228+'Activity rawdata'!U228</f>
        <v>0</v>
      </c>
      <c r="O229" s="80">
        <f>'Activity rawdata'!V228</f>
        <v>0</v>
      </c>
      <c r="P229" s="80">
        <f>'Activity rawdata'!W228</f>
        <v>0</v>
      </c>
      <c r="Q229" s="80">
        <f>'Activity rawdata'!X228</f>
        <v>0</v>
      </c>
      <c r="R229" s="84">
        <f t="shared" si="40"/>
        <v>0</v>
      </c>
      <c r="S229" s="80">
        <f>'Activity rawdata'!Z228</f>
        <v>0</v>
      </c>
      <c r="T229" s="80">
        <f>'Activity rawdata'!AA228</f>
        <v>0</v>
      </c>
      <c r="U229" s="80">
        <f t="shared" si="41"/>
        <v>0</v>
      </c>
      <c r="V229" s="81">
        <f t="shared" si="42"/>
        <v>0</v>
      </c>
      <c r="W229" s="75">
        <f t="shared" si="43"/>
        <v>0</v>
      </c>
      <c r="X229" s="75">
        <f t="shared" si="44"/>
        <v>0</v>
      </c>
      <c r="Y229" s="75">
        <f t="shared" si="45"/>
        <v>0</v>
      </c>
      <c r="Z229" s="82">
        <f t="shared" si="46"/>
        <v>0</v>
      </c>
      <c r="AA229" s="75">
        <f t="shared" si="47"/>
        <v>0</v>
      </c>
      <c r="AB229" s="75">
        <f t="shared" si="48"/>
        <v>0</v>
      </c>
      <c r="AC229" s="82">
        <f t="shared" si="49"/>
        <v>0</v>
      </c>
      <c r="AD229" s="56"/>
    </row>
    <row r="230" spans="1:30" x14ac:dyDescent="0.35">
      <c r="A230" s="70" t="str">
        <f>'Activity rawdata'!A229</f>
        <v>BH5145-1-151</v>
      </c>
      <c r="B230" s="71" t="str">
        <f>'Activity rawdata'!B229</f>
        <v>LB</v>
      </c>
      <c r="C230" s="71" t="str">
        <f>IF('Activity rawdata'!C229="PY","Planted",IF('Activity rawdata'!C229="NY","Nat/Convert",IF('Activity rawdata'!C229="NN","Nat/Nonconvert",IF('Activity rawdata'!C229="OY","Planted"))))</f>
        <v>Planted</v>
      </c>
      <c r="D230" s="70" t="str">
        <f>'Activity rawdata'!D229</f>
        <v>STP1</v>
      </c>
      <c r="E230" s="72" t="str">
        <f>'Activity rawdata'!E229</f>
        <v>91</v>
      </c>
      <c r="F230" s="73" t="str">
        <f>'Activity rawdata'!L229</f>
        <v>MT2</v>
      </c>
      <c r="G230" s="72" t="str">
        <f>'Activity rawdata'!R229</f>
        <v>2033</v>
      </c>
      <c r="H230" s="72" t="str">
        <f>IF('Activity rawdata'!P229="AHTHIN1","1st Thin",IF('Activity rawdata'!P229="AHCC","Clearcut",IF('Activity rawdata'!P229="AHTHSMZ","SMZ Thin",IF('Activity rawdata'!P229="AHTHIN2","2nd Thin",IF('Activity rawdata'!P229="AFERTE","Early Fert",IF('Activity rawdata'!P229="AFERTM","Mid Fert",IF('Activity rawdata'!P229="AFERTL","Late Fert",  IF('Activity rawdata'!P229="ASP","Site Prep", IF('Activity rawdata'!P229="APLT","Plant",  IF('Activity rawdata'!P229="ANREG","Natural Regeneration"))))))))))</f>
        <v>Late Fert</v>
      </c>
      <c r="I230" s="74">
        <f>'Activity rawdata'!O229</f>
        <v>20.37</v>
      </c>
      <c r="J230" s="75">
        <f>'Activity rawdata'!N229</f>
        <v>22</v>
      </c>
      <c r="K230" s="75">
        <f>'Activity rawdata'!AC229</f>
        <v>72.239999999999995</v>
      </c>
      <c r="L230" s="75">
        <f>'Activity rawdata'!AD229</f>
        <v>108.84</v>
      </c>
      <c r="M230" s="76">
        <f>'Activity rawdata'!AE229</f>
        <v>11.031406897078568</v>
      </c>
      <c r="N230" s="83">
        <f>'Activity rawdata'!T229+'Activity rawdata'!U229</f>
        <v>0</v>
      </c>
      <c r="O230" s="80">
        <f>'Activity rawdata'!V229</f>
        <v>0</v>
      </c>
      <c r="P230" s="80">
        <f>'Activity rawdata'!W229</f>
        <v>0</v>
      </c>
      <c r="Q230" s="80">
        <f>'Activity rawdata'!X229</f>
        <v>0</v>
      </c>
      <c r="R230" s="84">
        <f t="shared" si="40"/>
        <v>0</v>
      </c>
      <c r="S230" s="80">
        <f>'Activity rawdata'!Z229</f>
        <v>0</v>
      </c>
      <c r="T230" s="80">
        <f>'Activity rawdata'!AA229</f>
        <v>0</v>
      </c>
      <c r="U230" s="80">
        <f t="shared" si="41"/>
        <v>0</v>
      </c>
      <c r="V230" s="81">
        <f t="shared" si="42"/>
        <v>0</v>
      </c>
      <c r="W230" s="75">
        <f t="shared" si="43"/>
        <v>0</v>
      </c>
      <c r="X230" s="75">
        <f t="shared" si="44"/>
        <v>0</v>
      </c>
      <c r="Y230" s="75">
        <f t="shared" si="45"/>
        <v>0</v>
      </c>
      <c r="Z230" s="82">
        <f t="shared" si="46"/>
        <v>0</v>
      </c>
      <c r="AA230" s="75">
        <f t="shared" si="47"/>
        <v>0</v>
      </c>
      <c r="AB230" s="75">
        <f t="shared" si="48"/>
        <v>0</v>
      </c>
      <c r="AC230" s="82">
        <f t="shared" si="49"/>
        <v>0</v>
      </c>
      <c r="AD230" s="56"/>
    </row>
    <row r="231" spans="1:30" x14ac:dyDescent="0.35">
      <c r="A231" s="70" t="str">
        <f>'Activity rawdata'!A230</f>
        <v>BH5145-1-153</v>
      </c>
      <c r="B231" s="71" t="str">
        <f>'Activity rawdata'!B230</f>
        <v>LB</v>
      </c>
      <c r="C231" s="71" t="str">
        <f>IF('Activity rawdata'!C230="PY","Planted",IF('Activity rawdata'!C230="NY","Nat/Convert",IF('Activity rawdata'!C230="NN","Nat/Nonconvert",IF('Activity rawdata'!C230="OY","Planted"))))</f>
        <v>Planted</v>
      </c>
      <c r="D231" s="70" t="str">
        <f>'Activity rawdata'!D230</f>
        <v>STP1</v>
      </c>
      <c r="E231" s="72" t="str">
        <f>'Activity rawdata'!E230</f>
        <v>91</v>
      </c>
      <c r="F231" s="73" t="str">
        <f>'Activity rawdata'!L230</f>
        <v>MT2</v>
      </c>
      <c r="G231" s="72" t="str">
        <f>'Activity rawdata'!R230</f>
        <v>2033</v>
      </c>
      <c r="H231" s="72" t="str">
        <f>IF('Activity rawdata'!P230="AHTHIN1","1st Thin",IF('Activity rawdata'!P230="AHCC","Clearcut",IF('Activity rawdata'!P230="AHTHSMZ","SMZ Thin",IF('Activity rawdata'!P230="AHTHIN2","2nd Thin",IF('Activity rawdata'!P230="AFERTE","Early Fert",IF('Activity rawdata'!P230="AFERTM","Mid Fert",IF('Activity rawdata'!P230="AFERTL","Late Fert",  IF('Activity rawdata'!P230="ASP","Site Prep", IF('Activity rawdata'!P230="APLT","Plant",  IF('Activity rawdata'!P230="ANREG","Natural Regeneration"))))))))))</f>
        <v>Late Fert</v>
      </c>
      <c r="I231" s="74">
        <f>'Activity rawdata'!O230</f>
        <v>8.0299999999999994</v>
      </c>
      <c r="J231" s="75">
        <f>'Activity rawdata'!N230</f>
        <v>22</v>
      </c>
      <c r="K231" s="75">
        <f>'Activity rawdata'!AC230</f>
        <v>72.239999999999995</v>
      </c>
      <c r="L231" s="75">
        <f>'Activity rawdata'!AD230</f>
        <v>108.84</v>
      </c>
      <c r="M231" s="76">
        <f>'Activity rawdata'!AE230</f>
        <v>11.031406897078568</v>
      </c>
      <c r="N231" s="83">
        <f>'Activity rawdata'!T230+'Activity rawdata'!U230</f>
        <v>0</v>
      </c>
      <c r="O231" s="80">
        <f>'Activity rawdata'!V230</f>
        <v>0</v>
      </c>
      <c r="P231" s="80">
        <f>'Activity rawdata'!W230</f>
        <v>0</v>
      </c>
      <c r="Q231" s="80">
        <f>'Activity rawdata'!X230</f>
        <v>0</v>
      </c>
      <c r="R231" s="84">
        <f t="shared" si="40"/>
        <v>0</v>
      </c>
      <c r="S231" s="80">
        <f>'Activity rawdata'!Z230</f>
        <v>0</v>
      </c>
      <c r="T231" s="80">
        <f>'Activity rawdata'!AA230</f>
        <v>0</v>
      </c>
      <c r="U231" s="80">
        <f t="shared" si="41"/>
        <v>0</v>
      </c>
      <c r="V231" s="81">
        <f t="shared" si="42"/>
        <v>0</v>
      </c>
      <c r="W231" s="75">
        <f t="shared" si="43"/>
        <v>0</v>
      </c>
      <c r="X231" s="75">
        <f t="shared" si="44"/>
        <v>0</v>
      </c>
      <c r="Y231" s="75">
        <f t="shared" si="45"/>
        <v>0</v>
      </c>
      <c r="Z231" s="82">
        <f t="shared" si="46"/>
        <v>0</v>
      </c>
      <c r="AA231" s="75">
        <f t="shared" si="47"/>
        <v>0</v>
      </c>
      <c r="AB231" s="75">
        <f t="shared" si="48"/>
        <v>0</v>
      </c>
      <c r="AC231" s="82">
        <f t="shared" si="49"/>
        <v>0</v>
      </c>
      <c r="AD231" s="56"/>
    </row>
    <row r="232" spans="1:30" x14ac:dyDescent="0.35">
      <c r="A232" s="70" t="str">
        <f>'Activity rawdata'!A231</f>
        <v>BH5660-1-166</v>
      </c>
      <c r="B232" s="71" t="str">
        <f>'Activity rawdata'!B231</f>
        <v>LB</v>
      </c>
      <c r="C232" s="71" t="str">
        <f>IF('Activity rawdata'!C231="PY","Planted",IF('Activity rawdata'!C231="NY","Nat/Convert",IF('Activity rawdata'!C231="NN","Nat/Nonconvert",IF('Activity rawdata'!C231="OY","Planted"))))</f>
        <v>Planted</v>
      </c>
      <c r="D232" s="70" t="str">
        <f>'Activity rawdata'!D231</f>
        <v>STP1</v>
      </c>
      <c r="E232" s="72" t="str">
        <f>'Activity rawdata'!E231</f>
        <v>91</v>
      </c>
      <c r="F232" s="73" t="str">
        <f>'Activity rawdata'!L231</f>
        <v>MT2</v>
      </c>
      <c r="G232" s="72" t="str">
        <f>'Activity rawdata'!R231</f>
        <v>2033</v>
      </c>
      <c r="H232" s="72" t="str">
        <f>IF('Activity rawdata'!P231="AHTHIN1","1st Thin",IF('Activity rawdata'!P231="AHCC","Clearcut",IF('Activity rawdata'!P231="AHTHSMZ","SMZ Thin",IF('Activity rawdata'!P231="AHTHIN2","2nd Thin",IF('Activity rawdata'!P231="AFERTE","Early Fert",IF('Activity rawdata'!P231="AFERTM","Mid Fert",IF('Activity rawdata'!P231="AFERTL","Late Fert",  IF('Activity rawdata'!P231="ASP","Site Prep", IF('Activity rawdata'!P231="APLT","Plant",  IF('Activity rawdata'!P231="ANREG","Natural Regeneration"))))))))))</f>
        <v>Late Fert</v>
      </c>
      <c r="I232" s="74">
        <f>'Activity rawdata'!O231</f>
        <v>23.16</v>
      </c>
      <c r="J232" s="75">
        <f>'Activity rawdata'!N231</f>
        <v>21</v>
      </c>
      <c r="K232" s="75">
        <f>'Activity rawdata'!AC231</f>
        <v>75.94</v>
      </c>
      <c r="L232" s="75">
        <f>'Activity rawdata'!AD231</f>
        <v>111.33</v>
      </c>
      <c r="M232" s="76">
        <f>'Activity rawdata'!AE231</f>
        <v>11.183184598026134</v>
      </c>
      <c r="N232" s="83">
        <f>'Activity rawdata'!T231+'Activity rawdata'!U231</f>
        <v>0</v>
      </c>
      <c r="O232" s="80">
        <f>'Activity rawdata'!V231</f>
        <v>0</v>
      </c>
      <c r="P232" s="80">
        <f>'Activity rawdata'!W231</f>
        <v>0</v>
      </c>
      <c r="Q232" s="80">
        <f>'Activity rawdata'!X231</f>
        <v>0</v>
      </c>
      <c r="R232" s="84">
        <f t="shared" si="40"/>
        <v>0</v>
      </c>
      <c r="S232" s="80">
        <f>'Activity rawdata'!Z231</f>
        <v>0</v>
      </c>
      <c r="T232" s="80">
        <f>'Activity rawdata'!AA231</f>
        <v>0</v>
      </c>
      <c r="U232" s="80">
        <f t="shared" si="41"/>
        <v>0</v>
      </c>
      <c r="V232" s="81">
        <f t="shared" si="42"/>
        <v>0</v>
      </c>
      <c r="W232" s="75">
        <f t="shared" si="43"/>
        <v>0</v>
      </c>
      <c r="X232" s="75">
        <f t="shared" si="44"/>
        <v>0</v>
      </c>
      <c r="Y232" s="75">
        <f t="shared" si="45"/>
        <v>0</v>
      </c>
      <c r="Z232" s="82">
        <f t="shared" si="46"/>
        <v>0</v>
      </c>
      <c r="AA232" s="75">
        <f t="shared" si="47"/>
        <v>0</v>
      </c>
      <c r="AB232" s="75">
        <f t="shared" si="48"/>
        <v>0</v>
      </c>
      <c r="AC232" s="82">
        <f t="shared" si="49"/>
        <v>0</v>
      </c>
      <c r="AD232" s="56"/>
    </row>
    <row r="233" spans="1:30" x14ac:dyDescent="0.35">
      <c r="A233" s="70" t="str">
        <f>'Activity rawdata'!A232</f>
        <v>BH5660-1-168</v>
      </c>
      <c r="B233" s="71" t="str">
        <f>'Activity rawdata'!B232</f>
        <v>LB</v>
      </c>
      <c r="C233" s="71" t="str">
        <f>IF('Activity rawdata'!C232="PY","Planted",IF('Activity rawdata'!C232="NY","Nat/Convert",IF('Activity rawdata'!C232="NN","Nat/Nonconvert",IF('Activity rawdata'!C232="OY","Planted"))))</f>
        <v>Planted</v>
      </c>
      <c r="D233" s="70" t="str">
        <f>'Activity rawdata'!D232</f>
        <v>STP1</v>
      </c>
      <c r="E233" s="72" t="str">
        <f>'Activity rawdata'!E232</f>
        <v>91</v>
      </c>
      <c r="F233" s="73" t="str">
        <f>'Activity rawdata'!L232</f>
        <v>MT2</v>
      </c>
      <c r="G233" s="72" t="str">
        <f>'Activity rawdata'!R232</f>
        <v>2033</v>
      </c>
      <c r="H233" s="72" t="str">
        <f>IF('Activity rawdata'!P232="AHTHIN1","1st Thin",IF('Activity rawdata'!P232="AHCC","Clearcut",IF('Activity rawdata'!P232="AHTHSMZ","SMZ Thin",IF('Activity rawdata'!P232="AHTHIN2","2nd Thin",IF('Activity rawdata'!P232="AFERTE","Early Fert",IF('Activity rawdata'!P232="AFERTM","Mid Fert",IF('Activity rawdata'!P232="AFERTL","Late Fert",  IF('Activity rawdata'!P232="ASP","Site Prep", IF('Activity rawdata'!P232="APLT","Plant",  IF('Activity rawdata'!P232="ANREG","Natural Regeneration"))))))))))</f>
        <v>Late Fert</v>
      </c>
      <c r="I233" s="74">
        <f>'Activity rawdata'!O232</f>
        <v>7.27</v>
      </c>
      <c r="J233" s="75">
        <f>'Activity rawdata'!N232</f>
        <v>21</v>
      </c>
      <c r="K233" s="75">
        <f>'Activity rawdata'!AC232</f>
        <v>75.94</v>
      </c>
      <c r="L233" s="75">
        <f>'Activity rawdata'!AD232</f>
        <v>111.33</v>
      </c>
      <c r="M233" s="76">
        <f>'Activity rawdata'!AE232</f>
        <v>11.183184598026134</v>
      </c>
      <c r="N233" s="83">
        <f>'Activity rawdata'!T232+'Activity rawdata'!U232</f>
        <v>0</v>
      </c>
      <c r="O233" s="80">
        <f>'Activity rawdata'!V232</f>
        <v>0</v>
      </c>
      <c r="P233" s="80">
        <f>'Activity rawdata'!W232</f>
        <v>0</v>
      </c>
      <c r="Q233" s="80">
        <f>'Activity rawdata'!X232</f>
        <v>0</v>
      </c>
      <c r="R233" s="84">
        <f t="shared" si="40"/>
        <v>0</v>
      </c>
      <c r="S233" s="80">
        <f>'Activity rawdata'!Z232</f>
        <v>0</v>
      </c>
      <c r="T233" s="80">
        <f>'Activity rawdata'!AA232</f>
        <v>0</v>
      </c>
      <c r="U233" s="80">
        <f t="shared" si="41"/>
        <v>0</v>
      </c>
      <c r="V233" s="81">
        <f t="shared" si="42"/>
        <v>0</v>
      </c>
      <c r="W233" s="75">
        <f t="shared" si="43"/>
        <v>0</v>
      </c>
      <c r="X233" s="75">
        <f t="shared" si="44"/>
        <v>0</v>
      </c>
      <c r="Y233" s="75">
        <f t="shared" si="45"/>
        <v>0</v>
      </c>
      <c r="Z233" s="82">
        <f t="shared" si="46"/>
        <v>0</v>
      </c>
      <c r="AA233" s="75">
        <f t="shared" si="47"/>
        <v>0</v>
      </c>
      <c r="AB233" s="75">
        <f t="shared" si="48"/>
        <v>0</v>
      </c>
      <c r="AC233" s="82">
        <f t="shared" si="49"/>
        <v>0</v>
      </c>
      <c r="AD233" s="56"/>
    </row>
    <row r="234" spans="1:30" x14ac:dyDescent="0.35">
      <c r="A234" s="70" t="str">
        <f>'Activity rawdata'!A233</f>
        <v>BH5660-1-170</v>
      </c>
      <c r="B234" s="71" t="str">
        <f>'Activity rawdata'!B233</f>
        <v>LB</v>
      </c>
      <c r="C234" s="71" t="str">
        <f>IF('Activity rawdata'!C233="PY","Planted",IF('Activity rawdata'!C233="NY","Nat/Convert",IF('Activity rawdata'!C233="NN","Nat/Nonconvert",IF('Activity rawdata'!C233="OY","Planted"))))</f>
        <v>Planted</v>
      </c>
      <c r="D234" s="70" t="str">
        <f>'Activity rawdata'!D233</f>
        <v>STP1</v>
      </c>
      <c r="E234" s="72" t="str">
        <f>'Activity rawdata'!E233</f>
        <v>91</v>
      </c>
      <c r="F234" s="73" t="str">
        <f>'Activity rawdata'!L233</f>
        <v>MT2</v>
      </c>
      <c r="G234" s="72" t="str">
        <f>'Activity rawdata'!R233</f>
        <v>2033</v>
      </c>
      <c r="H234" s="72" t="str">
        <f>IF('Activity rawdata'!P233="AHTHIN1","1st Thin",IF('Activity rawdata'!P233="AHCC","Clearcut",IF('Activity rawdata'!P233="AHTHSMZ","SMZ Thin",IF('Activity rawdata'!P233="AHTHIN2","2nd Thin",IF('Activity rawdata'!P233="AFERTE","Early Fert",IF('Activity rawdata'!P233="AFERTM","Mid Fert",IF('Activity rawdata'!P233="AFERTL","Late Fert",  IF('Activity rawdata'!P233="ASP","Site Prep", IF('Activity rawdata'!P233="APLT","Plant",  IF('Activity rawdata'!P233="ANREG","Natural Regeneration"))))))))))</f>
        <v>Late Fert</v>
      </c>
      <c r="I234" s="74">
        <f>'Activity rawdata'!O233</f>
        <v>4.42</v>
      </c>
      <c r="J234" s="75">
        <f>'Activity rawdata'!N233</f>
        <v>21</v>
      </c>
      <c r="K234" s="75">
        <f>'Activity rawdata'!AC233</f>
        <v>75.94</v>
      </c>
      <c r="L234" s="75">
        <f>'Activity rawdata'!AD233</f>
        <v>111.33</v>
      </c>
      <c r="M234" s="76">
        <f>'Activity rawdata'!AE233</f>
        <v>11.183184598026134</v>
      </c>
      <c r="N234" s="83">
        <f>'Activity rawdata'!T233+'Activity rawdata'!U233</f>
        <v>0</v>
      </c>
      <c r="O234" s="80">
        <f>'Activity rawdata'!V233</f>
        <v>0</v>
      </c>
      <c r="P234" s="80">
        <f>'Activity rawdata'!W233</f>
        <v>0</v>
      </c>
      <c r="Q234" s="80">
        <f>'Activity rawdata'!X233</f>
        <v>0</v>
      </c>
      <c r="R234" s="84">
        <f t="shared" si="40"/>
        <v>0</v>
      </c>
      <c r="S234" s="80">
        <f>'Activity rawdata'!Z233</f>
        <v>0</v>
      </c>
      <c r="T234" s="80">
        <f>'Activity rawdata'!AA233</f>
        <v>0</v>
      </c>
      <c r="U234" s="80">
        <f t="shared" si="41"/>
        <v>0</v>
      </c>
      <c r="V234" s="81">
        <f t="shared" si="42"/>
        <v>0</v>
      </c>
      <c r="W234" s="75">
        <f t="shared" si="43"/>
        <v>0</v>
      </c>
      <c r="X234" s="75">
        <f t="shared" si="44"/>
        <v>0</v>
      </c>
      <c r="Y234" s="75">
        <f t="shared" si="45"/>
        <v>0</v>
      </c>
      <c r="Z234" s="82">
        <f t="shared" si="46"/>
        <v>0</v>
      </c>
      <c r="AA234" s="75">
        <f t="shared" si="47"/>
        <v>0</v>
      </c>
      <c r="AB234" s="75">
        <f t="shared" si="48"/>
        <v>0</v>
      </c>
      <c r="AC234" s="82">
        <f t="shared" si="49"/>
        <v>0</v>
      </c>
      <c r="AD234" s="56"/>
    </row>
    <row r="235" spans="1:30" x14ac:dyDescent="0.35">
      <c r="A235" s="70" t="str">
        <f>'Activity rawdata'!A234</f>
        <v>BH5660-1-173</v>
      </c>
      <c r="B235" s="71" t="str">
        <f>'Activity rawdata'!B234</f>
        <v>LB</v>
      </c>
      <c r="C235" s="71" t="str">
        <f>IF('Activity rawdata'!C234="PY","Planted",IF('Activity rawdata'!C234="NY","Nat/Convert",IF('Activity rawdata'!C234="NN","Nat/Nonconvert",IF('Activity rawdata'!C234="OY","Planted"))))</f>
        <v>Planted</v>
      </c>
      <c r="D235" s="70" t="str">
        <f>'Activity rawdata'!D234</f>
        <v>STP1</v>
      </c>
      <c r="E235" s="72" t="str">
        <f>'Activity rawdata'!E234</f>
        <v>91</v>
      </c>
      <c r="F235" s="73" t="str">
        <f>'Activity rawdata'!L234</f>
        <v>MT2</v>
      </c>
      <c r="G235" s="72" t="str">
        <f>'Activity rawdata'!R234</f>
        <v>2033</v>
      </c>
      <c r="H235" s="72" t="str">
        <f>IF('Activity rawdata'!P234="AHTHIN1","1st Thin",IF('Activity rawdata'!P234="AHCC","Clearcut",IF('Activity rawdata'!P234="AHTHSMZ","SMZ Thin",IF('Activity rawdata'!P234="AHTHIN2","2nd Thin",IF('Activity rawdata'!P234="AFERTE","Early Fert",IF('Activity rawdata'!P234="AFERTM","Mid Fert",IF('Activity rawdata'!P234="AFERTL","Late Fert",  IF('Activity rawdata'!P234="ASP","Site Prep", IF('Activity rawdata'!P234="APLT","Plant",  IF('Activity rawdata'!P234="ANREG","Natural Regeneration"))))))))))</f>
        <v>Late Fert</v>
      </c>
      <c r="I235" s="74">
        <f>'Activity rawdata'!O234</f>
        <v>20.9</v>
      </c>
      <c r="J235" s="75">
        <f>'Activity rawdata'!N234</f>
        <v>21</v>
      </c>
      <c r="K235" s="75">
        <f>'Activity rawdata'!AC234</f>
        <v>75.94</v>
      </c>
      <c r="L235" s="75">
        <f>'Activity rawdata'!AD234</f>
        <v>111.33</v>
      </c>
      <c r="M235" s="76">
        <f>'Activity rawdata'!AE234</f>
        <v>11.183184598026134</v>
      </c>
      <c r="N235" s="83">
        <f>'Activity rawdata'!T234+'Activity rawdata'!U234</f>
        <v>0</v>
      </c>
      <c r="O235" s="80">
        <f>'Activity rawdata'!V234</f>
        <v>0</v>
      </c>
      <c r="P235" s="80">
        <f>'Activity rawdata'!W234</f>
        <v>0</v>
      </c>
      <c r="Q235" s="80">
        <f>'Activity rawdata'!X234</f>
        <v>0</v>
      </c>
      <c r="R235" s="84">
        <f t="shared" si="40"/>
        <v>0</v>
      </c>
      <c r="S235" s="80">
        <f>'Activity rawdata'!Z234</f>
        <v>0</v>
      </c>
      <c r="T235" s="80">
        <f>'Activity rawdata'!AA234</f>
        <v>0</v>
      </c>
      <c r="U235" s="80">
        <f t="shared" si="41"/>
        <v>0</v>
      </c>
      <c r="V235" s="81">
        <f t="shared" si="42"/>
        <v>0</v>
      </c>
      <c r="W235" s="75">
        <f t="shared" si="43"/>
        <v>0</v>
      </c>
      <c r="X235" s="75">
        <f t="shared" si="44"/>
        <v>0</v>
      </c>
      <c r="Y235" s="75">
        <f t="shared" si="45"/>
        <v>0</v>
      </c>
      <c r="Z235" s="82">
        <f t="shared" si="46"/>
        <v>0</v>
      </c>
      <c r="AA235" s="75">
        <f t="shared" si="47"/>
        <v>0</v>
      </c>
      <c r="AB235" s="75">
        <f t="shared" si="48"/>
        <v>0</v>
      </c>
      <c r="AC235" s="82">
        <f t="shared" si="49"/>
        <v>0</v>
      </c>
      <c r="AD235" s="56"/>
    </row>
    <row r="236" spans="1:30" x14ac:dyDescent="0.35">
      <c r="A236" s="70" t="str">
        <f>'Activity rawdata'!A235</f>
        <v>BH6125-1-321</v>
      </c>
      <c r="B236" s="71" t="str">
        <f>'Activity rawdata'!B235</f>
        <v>LB</v>
      </c>
      <c r="C236" s="71" t="str">
        <f>IF('Activity rawdata'!C235="PY","Planted",IF('Activity rawdata'!C235="NY","Nat/Convert",IF('Activity rawdata'!C235="NN","Nat/Nonconvert",IF('Activity rawdata'!C235="OY","Planted"))))</f>
        <v>Planted</v>
      </c>
      <c r="D236" s="70" t="str">
        <f>'Activity rawdata'!D235</f>
        <v>STP1</v>
      </c>
      <c r="E236" s="72" t="str">
        <f>'Activity rawdata'!E235</f>
        <v>70</v>
      </c>
      <c r="F236" s="73" t="str">
        <f>'Activity rawdata'!L235</f>
        <v>NO</v>
      </c>
      <c r="G236" s="72" t="str">
        <f>'Activity rawdata'!R235</f>
        <v>2033</v>
      </c>
      <c r="H236" s="72" t="str">
        <f>IF('Activity rawdata'!P235="AHTHIN1","1st Thin",IF('Activity rawdata'!P235="AHCC","Clearcut",IF('Activity rawdata'!P235="AHTHSMZ","SMZ Thin",IF('Activity rawdata'!P235="AHTHIN2","2nd Thin",IF('Activity rawdata'!P235="AFERTE","Early Fert",IF('Activity rawdata'!P235="AFERTM","Mid Fert",IF('Activity rawdata'!P235="AFERTL","Late Fert",  IF('Activity rawdata'!P235="ASP","Site Prep", IF('Activity rawdata'!P235="APLT","Plant",  IF('Activity rawdata'!P235="ANREG","Natural Regeneration"))))))))))</f>
        <v>1st Thin</v>
      </c>
      <c r="I236" s="74">
        <f>'Activity rawdata'!O235</f>
        <v>32.64</v>
      </c>
      <c r="J236" s="75">
        <f>'Activity rawdata'!N235</f>
        <v>14</v>
      </c>
      <c r="K236" s="75">
        <f>'Activity rawdata'!AC235</f>
        <v>141.77000000000001</v>
      </c>
      <c r="L236" s="75">
        <f>'Activity rawdata'!AD235</f>
        <v>423.28</v>
      </c>
      <c r="M236" s="76">
        <f>'Activity rawdata'!AE235</f>
        <v>7.836363936463199</v>
      </c>
      <c r="N236" s="83">
        <f>'Activity rawdata'!T235+'Activity rawdata'!U235</f>
        <v>38.9</v>
      </c>
      <c r="O236" s="80">
        <f>'Activity rawdata'!V235</f>
        <v>16.32</v>
      </c>
      <c r="P236" s="80">
        <f>'Activity rawdata'!W235</f>
        <v>0</v>
      </c>
      <c r="Q236" s="80">
        <f>'Activity rawdata'!X235</f>
        <v>0</v>
      </c>
      <c r="R236" s="84">
        <f t="shared" si="40"/>
        <v>55.22</v>
      </c>
      <c r="S236" s="80">
        <f>'Activity rawdata'!Z235</f>
        <v>0</v>
      </c>
      <c r="T236" s="80">
        <f>'Activity rawdata'!AA235</f>
        <v>0</v>
      </c>
      <c r="U236" s="80">
        <f t="shared" si="41"/>
        <v>0</v>
      </c>
      <c r="V236" s="81">
        <f t="shared" si="42"/>
        <v>1269.6959999999999</v>
      </c>
      <c r="W236" s="75">
        <f t="shared" si="43"/>
        <v>532.6848</v>
      </c>
      <c r="X236" s="75">
        <f t="shared" si="44"/>
        <v>0</v>
      </c>
      <c r="Y236" s="75">
        <f t="shared" si="45"/>
        <v>0</v>
      </c>
      <c r="Z236" s="82">
        <f t="shared" si="46"/>
        <v>1802.3807999999999</v>
      </c>
      <c r="AA236" s="75">
        <f t="shared" si="47"/>
        <v>0</v>
      </c>
      <c r="AB236" s="75">
        <f t="shared" si="48"/>
        <v>0</v>
      </c>
      <c r="AC236" s="82">
        <f t="shared" si="49"/>
        <v>0</v>
      </c>
      <c r="AD236" s="56"/>
    </row>
    <row r="237" spans="1:30" x14ac:dyDescent="0.35">
      <c r="A237" s="70" t="str">
        <f>'Activity rawdata'!A236</f>
        <v>BH6125-1-320</v>
      </c>
      <c r="B237" s="71" t="str">
        <f>'Activity rawdata'!B236</f>
        <v>LB</v>
      </c>
      <c r="C237" s="71" t="str">
        <f>IF('Activity rawdata'!C236="PY","Planted",IF('Activity rawdata'!C236="NY","Nat/Convert",IF('Activity rawdata'!C236="NN","Nat/Nonconvert",IF('Activity rawdata'!C236="OY","Planted"))))</f>
        <v>Planted</v>
      </c>
      <c r="D237" s="70" t="str">
        <f>'Activity rawdata'!D236</f>
        <v>STP1</v>
      </c>
      <c r="E237" s="72" t="str">
        <f>'Activity rawdata'!E236</f>
        <v>79</v>
      </c>
      <c r="F237" s="73" t="str">
        <f>'Activity rawdata'!L236</f>
        <v>NO</v>
      </c>
      <c r="G237" s="72" t="str">
        <f>'Activity rawdata'!R236</f>
        <v>2033</v>
      </c>
      <c r="H237" s="72" t="str">
        <f>IF('Activity rawdata'!P236="AHTHIN1","1st Thin",IF('Activity rawdata'!P236="AHCC","Clearcut",IF('Activity rawdata'!P236="AHTHSMZ","SMZ Thin",IF('Activity rawdata'!P236="AHTHIN2","2nd Thin",IF('Activity rawdata'!P236="AFERTE","Early Fert",IF('Activity rawdata'!P236="AFERTM","Mid Fert",IF('Activity rawdata'!P236="AFERTL","Late Fert",  IF('Activity rawdata'!P236="ASP","Site Prep", IF('Activity rawdata'!P236="APLT","Plant",  IF('Activity rawdata'!P236="ANREG","Natural Regeneration"))))))))))</f>
        <v>1st Thin</v>
      </c>
      <c r="I237" s="74">
        <f>'Activity rawdata'!O236</f>
        <v>95.6</v>
      </c>
      <c r="J237" s="75">
        <f>'Activity rawdata'!N236</f>
        <v>14</v>
      </c>
      <c r="K237" s="75">
        <f>'Activity rawdata'!AC236</f>
        <v>146.13999999999999</v>
      </c>
      <c r="L237" s="75">
        <f>'Activity rawdata'!AD236</f>
        <v>416.43</v>
      </c>
      <c r="M237" s="76">
        <f>'Activity rawdata'!AE236</f>
        <v>8.0213940017532472</v>
      </c>
      <c r="N237" s="83">
        <f>'Activity rawdata'!T236+'Activity rawdata'!U236</f>
        <v>37.56</v>
      </c>
      <c r="O237" s="80">
        <f>'Activity rawdata'!V236</f>
        <v>19.29</v>
      </c>
      <c r="P237" s="80">
        <f>'Activity rawdata'!W236</f>
        <v>0</v>
      </c>
      <c r="Q237" s="80">
        <f>'Activity rawdata'!X236</f>
        <v>0</v>
      </c>
      <c r="R237" s="84">
        <f t="shared" si="40"/>
        <v>56.85</v>
      </c>
      <c r="S237" s="80">
        <f>'Activity rawdata'!Z236</f>
        <v>0</v>
      </c>
      <c r="T237" s="80">
        <f>'Activity rawdata'!AA236</f>
        <v>0</v>
      </c>
      <c r="U237" s="80">
        <f t="shared" si="41"/>
        <v>0</v>
      </c>
      <c r="V237" s="81">
        <f t="shared" si="42"/>
        <v>3590.7359999999999</v>
      </c>
      <c r="W237" s="75">
        <f t="shared" si="43"/>
        <v>1844.1239999999998</v>
      </c>
      <c r="X237" s="75">
        <f t="shared" si="44"/>
        <v>0</v>
      </c>
      <c r="Y237" s="75">
        <f t="shared" si="45"/>
        <v>0</v>
      </c>
      <c r="Z237" s="82">
        <f t="shared" si="46"/>
        <v>5434.86</v>
      </c>
      <c r="AA237" s="75">
        <f t="shared" si="47"/>
        <v>0</v>
      </c>
      <c r="AB237" s="75">
        <f t="shared" si="48"/>
        <v>0</v>
      </c>
      <c r="AC237" s="82">
        <f t="shared" si="49"/>
        <v>0</v>
      </c>
      <c r="AD237" s="56"/>
    </row>
    <row r="238" spans="1:30" x14ac:dyDescent="0.35">
      <c r="A238" s="70" t="str">
        <f>'Activity rawdata'!A237</f>
        <v>BH6125-1-319</v>
      </c>
      <c r="B238" s="71" t="str">
        <f>'Activity rawdata'!B237</f>
        <v>LB</v>
      </c>
      <c r="C238" s="71" t="str">
        <f>IF('Activity rawdata'!C237="PY","Planted",IF('Activity rawdata'!C237="NY","Nat/Convert",IF('Activity rawdata'!C237="NN","Nat/Nonconvert",IF('Activity rawdata'!C237="OY","Planted"))))</f>
        <v>Planted</v>
      </c>
      <c r="D238" s="70" t="str">
        <f>'Activity rawdata'!D237</f>
        <v>STP1</v>
      </c>
      <c r="E238" s="72" t="str">
        <f>'Activity rawdata'!E237</f>
        <v>79</v>
      </c>
      <c r="F238" s="73" t="str">
        <f>'Activity rawdata'!L237</f>
        <v>NO</v>
      </c>
      <c r="G238" s="72" t="str">
        <f>'Activity rawdata'!R237</f>
        <v>2033</v>
      </c>
      <c r="H238" s="72" t="str">
        <f>IF('Activity rawdata'!P237="AHTHIN1","1st Thin",IF('Activity rawdata'!P237="AHCC","Clearcut",IF('Activity rawdata'!P237="AHTHSMZ","SMZ Thin",IF('Activity rawdata'!P237="AHTHIN2","2nd Thin",IF('Activity rawdata'!P237="AFERTE","Early Fert",IF('Activity rawdata'!P237="AFERTM","Mid Fert",IF('Activity rawdata'!P237="AFERTL","Late Fert",  IF('Activity rawdata'!P237="ASP","Site Prep", IF('Activity rawdata'!P237="APLT","Plant",  IF('Activity rawdata'!P237="ANREG","Natural Regeneration"))))))))))</f>
        <v>1st Thin</v>
      </c>
      <c r="I238" s="74">
        <f>'Activity rawdata'!O237</f>
        <v>31.55</v>
      </c>
      <c r="J238" s="75">
        <f>'Activity rawdata'!N237</f>
        <v>14</v>
      </c>
      <c r="K238" s="75">
        <f>'Activity rawdata'!AC237</f>
        <v>146.13999999999999</v>
      </c>
      <c r="L238" s="75">
        <f>'Activity rawdata'!AD237</f>
        <v>416.43</v>
      </c>
      <c r="M238" s="76">
        <f>'Activity rawdata'!AE237</f>
        <v>8.0213940017532472</v>
      </c>
      <c r="N238" s="83">
        <f>'Activity rawdata'!T237+'Activity rawdata'!U237</f>
        <v>37.56</v>
      </c>
      <c r="O238" s="80">
        <f>'Activity rawdata'!V237</f>
        <v>19.29</v>
      </c>
      <c r="P238" s="80">
        <f>'Activity rawdata'!W237</f>
        <v>0</v>
      </c>
      <c r="Q238" s="80">
        <f>'Activity rawdata'!X237</f>
        <v>0</v>
      </c>
      <c r="R238" s="84">
        <f t="shared" si="40"/>
        <v>56.85</v>
      </c>
      <c r="S238" s="80">
        <f>'Activity rawdata'!Z237</f>
        <v>0</v>
      </c>
      <c r="T238" s="80">
        <f>'Activity rawdata'!AA237</f>
        <v>0</v>
      </c>
      <c r="U238" s="80">
        <f t="shared" si="41"/>
        <v>0</v>
      </c>
      <c r="V238" s="81">
        <f t="shared" si="42"/>
        <v>1185.018</v>
      </c>
      <c r="W238" s="75">
        <f t="shared" si="43"/>
        <v>608.59950000000003</v>
      </c>
      <c r="X238" s="75">
        <f t="shared" si="44"/>
        <v>0</v>
      </c>
      <c r="Y238" s="75">
        <f t="shared" si="45"/>
        <v>0</v>
      </c>
      <c r="Z238" s="82">
        <f t="shared" si="46"/>
        <v>1793.6175000000001</v>
      </c>
      <c r="AA238" s="75">
        <f t="shared" si="47"/>
        <v>0</v>
      </c>
      <c r="AB238" s="75">
        <f t="shared" si="48"/>
        <v>0</v>
      </c>
      <c r="AC238" s="82">
        <f t="shared" si="49"/>
        <v>0</v>
      </c>
      <c r="AD238" s="56"/>
    </row>
    <row r="239" spans="1:30" x14ac:dyDescent="0.35">
      <c r="A239" s="70" t="str">
        <f>'Activity rawdata'!A238</f>
        <v>BH6125-1-314</v>
      </c>
      <c r="B239" s="71" t="str">
        <f>'Activity rawdata'!B238</f>
        <v>LB</v>
      </c>
      <c r="C239" s="71" t="str">
        <f>IF('Activity rawdata'!C238="PY","Planted",IF('Activity rawdata'!C238="NY","Nat/Convert",IF('Activity rawdata'!C238="NN","Nat/Nonconvert",IF('Activity rawdata'!C238="OY","Planted"))))</f>
        <v>Planted</v>
      </c>
      <c r="D239" s="70" t="str">
        <f>'Activity rawdata'!D238</f>
        <v>STP1</v>
      </c>
      <c r="E239" s="72" t="str">
        <f>'Activity rawdata'!E238</f>
        <v>70</v>
      </c>
      <c r="F239" s="73" t="str">
        <f>'Activity rawdata'!L238</f>
        <v>NO</v>
      </c>
      <c r="G239" s="72" t="str">
        <f>'Activity rawdata'!R238</f>
        <v>2033</v>
      </c>
      <c r="H239" s="72" t="str">
        <f>IF('Activity rawdata'!P238="AHTHIN1","1st Thin",IF('Activity rawdata'!P238="AHCC","Clearcut",IF('Activity rawdata'!P238="AHTHSMZ","SMZ Thin",IF('Activity rawdata'!P238="AHTHIN2","2nd Thin",IF('Activity rawdata'!P238="AFERTE","Early Fert",IF('Activity rawdata'!P238="AFERTM","Mid Fert",IF('Activity rawdata'!P238="AFERTL","Late Fert",  IF('Activity rawdata'!P238="ASP","Site Prep", IF('Activity rawdata'!P238="APLT","Plant",  IF('Activity rawdata'!P238="ANREG","Natural Regeneration"))))))))))</f>
        <v>1st Thin</v>
      </c>
      <c r="I239" s="74">
        <f>'Activity rawdata'!O238</f>
        <v>3.98</v>
      </c>
      <c r="J239" s="75">
        <f>'Activity rawdata'!N238</f>
        <v>14</v>
      </c>
      <c r="K239" s="75">
        <f>'Activity rawdata'!AC238</f>
        <v>141.77000000000001</v>
      </c>
      <c r="L239" s="75">
        <f>'Activity rawdata'!AD238</f>
        <v>423.28</v>
      </c>
      <c r="M239" s="76">
        <f>'Activity rawdata'!AE238</f>
        <v>7.836363936463199</v>
      </c>
      <c r="N239" s="83">
        <f>'Activity rawdata'!T238+'Activity rawdata'!U238</f>
        <v>38.9</v>
      </c>
      <c r="O239" s="80">
        <f>'Activity rawdata'!V238</f>
        <v>16.32</v>
      </c>
      <c r="P239" s="80">
        <f>'Activity rawdata'!W238</f>
        <v>0</v>
      </c>
      <c r="Q239" s="80">
        <f>'Activity rawdata'!X238</f>
        <v>0</v>
      </c>
      <c r="R239" s="84">
        <f t="shared" si="40"/>
        <v>55.22</v>
      </c>
      <c r="S239" s="80">
        <f>'Activity rawdata'!Z238</f>
        <v>0</v>
      </c>
      <c r="T239" s="80">
        <f>'Activity rawdata'!AA238</f>
        <v>0</v>
      </c>
      <c r="U239" s="80">
        <f t="shared" si="41"/>
        <v>0</v>
      </c>
      <c r="V239" s="81">
        <f t="shared" si="42"/>
        <v>154.822</v>
      </c>
      <c r="W239" s="75">
        <f t="shared" si="43"/>
        <v>64.953599999999994</v>
      </c>
      <c r="X239" s="75">
        <f t="shared" si="44"/>
        <v>0</v>
      </c>
      <c r="Y239" s="75">
        <f t="shared" si="45"/>
        <v>0</v>
      </c>
      <c r="Z239" s="82">
        <f t="shared" si="46"/>
        <v>219.7756</v>
      </c>
      <c r="AA239" s="75">
        <f t="shared" si="47"/>
        <v>0</v>
      </c>
      <c r="AB239" s="75">
        <f t="shared" si="48"/>
        <v>0</v>
      </c>
      <c r="AC239" s="82">
        <f t="shared" si="49"/>
        <v>0</v>
      </c>
      <c r="AD239" s="56"/>
    </row>
    <row r="240" spans="1:30" x14ac:dyDescent="0.35">
      <c r="A240" s="70" t="str">
        <f>'Activity rawdata'!A239</f>
        <v>BH6125-1-305</v>
      </c>
      <c r="B240" s="71" t="str">
        <f>'Activity rawdata'!B239</f>
        <v>LB</v>
      </c>
      <c r="C240" s="71" t="str">
        <f>IF('Activity rawdata'!C239="PY","Planted",IF('Activity rawdata'!C239="NY","Nat/Convert",IF('Activity rawdata'!C239="NN","Nat/Nonconvert",IF('Activity rawdata'!C239="OY","Planted"))))</f>
        <v>Planted</v>
      </c>
      <c r="D240" s="70" t="str">
        <f>'Activity rawdata'!D239</f>
        <v>STP1</v>
      </c>
      <c r="E240" s="72" t="str">
        <f>'Activity rawdata'!E239</f>
        <v>80</v>
      </c>
      <c r="F240" s="73" t="str">
        <f>'Activity rawdata'!L239</f>
        <v>NO</v>
      </c>
      <c r="G240" s="72" t="str">
        <f>'Activity rawdata'!R239</f>
        <v>2033</v>
      </c>
      <c r="H240" s="72" t="str">
        <f>IF('Activity rawdata'!P239="AHTHIN1","1st Thin",IF('Activity rawdata'!P239="AHCC","Clearcut",IF('Activity rawdata'!P239="AHTHSMZ","SMZ Thin",IF('Activity rawdata'!P239="AHTHIN2","2nd Thin",IF('Activity rawdata'!P239="AFERTE","Early Fert",IF('Activity rawdata'!P239="AFERTM","Mid Fert",IF('Activity rawdata'!P239="AFERTL","Late Fert",  IF('Activity rawdata'!P239="ASP","Site Prep", IF('Activity rawdata'!P239="APLT","Plant",  IF('Activity rawdata'!P239="ANREG","Natural Regeneration"))))))))))</f>
        <v>1st Thin</v>
      </c>
      <c r="I240" s="74">
        <f>'Activity rawdata'!O239</f>
        <v>31.68</v>
      </c>
      <c r="J240" s="75">
        <f>'Activity rawdata'!N239</f>
        <v>14</v>
      </c>
      <c r="K240" s="75">
        <f>'Activity rawdata'!AC239</f>
        <v>146.63</v>
      </c>
      <c r="L240" s="75">
        <f>'Activity rawdata'!AD239</f>
        <v>415.62</v>
      </c>
      <c r="M240" s="76">
        <f>'Activity rawdata'!AE239</f>
        <v>8.0426561235899836</v>
      </c>
      <c r="N240" s="83">
        <f>'Activity rawdata'!T239+'Activity rawdata'!U239</f>
        <v>37.409999999999997</v>
      </c>
      <c r="O240" s="80">
        <f>'Activity rawdata'!V239</f>
        <v>19.43</v>
      </c>
      <c r="P240" s="80">
        <f>'Activity rawdata'!W239</f>
        <v>0</v>
      </c>
      <c r="Q240" s="80">
        <f>'Activity rawdata'!X239</f>
        <v>0</v>
      </c>
      <c r="R240" s="84">
        <f t="shared" si="40"/>
        <v>56.839999999999996</v>
      </c>
      <c r="S240" s="80">
        <f>'Activity rawdata'!Z239</f>
        <v>0</v>
      </c>
      <c r="T240" s="80">
        <f>'Activity rawdata'!AA239</f>
        <v>0</v>
      </c>
      <c r="U240" s="80">
        <f t="shared" si="41"/>
        <v>0</v>
      </c>
      <c r="V240" s="81">
        <f t="shared" si="42"/>
        <v>1185.1487999999999</v>
      </c>
      <c r="W240" s="75">
        <f t="shared" si="43"/>
        <v>615.54239999999993</v>
      </c>
      <c r="X240" s="75">
        <f t="shared" si="44"/>
        <v>0</v>
      </c>
      <c r="Y240" s="75">
        <f t="shared" si="45"/>
        <v>0</v>
      </c>
      <c r="Z240" s="82">
        <f t="shared" si="46"/>
        <v>1800.6911999999998</v>
      </c>
      <c r="AA240" s="75">
        <f t="shared" si="47"/>
        <v>0</v>
      </c>
      <c r="AB240" s="75">
        <f t="shared" si="48"/>
        <v>0</v>
      </c>
      <c r="AC240" s="82">
        <f t="shared" si="49"/>
        <v>0</v>
      </c>
      <c r="AD240" s="56"/>
    </row>
    <row r="241" spans="1:30" x14ac:dyDescent="0.35">
      <c r="A241" s="70" t="str">
        <f>'Activity rawdata'!A240</f>
        <v>BH6125-1-304</v>
      </c>
      <c r="B241" s="71" t="str">
        <f>'Activity rawdata'!B240</f>
        <v>LB</v>
      </c>
      <c r="C241" s="71" t="str">
        <f>IF('Activity rawdata'!C240="PY","Planted",IF('Activity rawdata'!C240="NY","Nat/Convert",IF('Activity rawdata'!C240="NN","Nat/Nonconvert",IF('Activity rawdata'!C240="OY","Planted"))))</f>
        <v>Planted</v>
      </c>
      <c r="D241" s="70" t="str">
        <f>'Activity rawdata'!D240</f>
        <v>STP1</v>
      </c>
      <c r="E241" s="72" t="str">
        <f>'Activity rawdata'!E240</f>
        <v>79</v>
      </c>
      <c r="F241" s="73" t="str">
        <f>'Activity rawdata'!L240</f>
        <v>NO</v>
      </c>
      <c r="G241" s="72" t="str">
        <f>'Activity rawdata'!R240</f>
        <v>2033</v>
      </c>
      <c r="H241" s="72" t="str">
        <f>IF('Activity rawdata'!P240="AHTHIN1","1st Thin",IF('Activity rawdata'!P240="AHCC","Clearcut",IF('Activity rawdata'!P240="AHTHSMZ","SMZ Thin",IF('Activity rawdata'!P240="AHTHIN2","2nd Thin",IF('Activity rawdata'!P240="AFERTE","Early Fert",IF('Activity rawdata'!P240="AFERTM","Mid Fert",IF('Activity rawdata'!P240="AFERTL","Late Fert",  IF('Activity rawdata'!P240="ASP","Site Prep", IF('Activity rawdata'!P240="APLT","Plant",  IF('Activity rawdata'!P240="ANREG","Natural Regeneration"))))))))))</f>
        <v>1st Thin</v>
      </c>
      <c r="I241" s="74">
        <f>'Activity rawdata'!O240</f>
        <v>42.96</v>
      </c>
      <c r="J241" s="75">
        <f>'Activity rawdata'!N240</f>
        <v>14</v>
      </c>
      <c r="K241" s="75">
        <f>'Activity rawdata'!AC240</f>
        <v>146.13999999999999</v>
      </c>
      <c r="L241" s="75">
        <f>'Activity rawdata'!AD240</f>
        <v>416.43</v>
      </c>
      <c r="M241" s="76">
        <f>'Activity rawdata'!AE240</f>
        <v>8.0213940017532472</v>
      </c>
      <c r="N241" s="83">
        <f>'Activity rawdata'!T240+'Activity rawdata'!U240</f>
        <v>37.56</v>
      </c>
      <c r="O241" s="80">
        <f>'Activity rawdata'!V240</f>
        <v>19.29</v>
      </c>
      <c r="P241" s="80">
        <f>'Activity rawdata'!W240</f>
        <v>0</v>
      </c>
      <c r="Q241" s="80">
        <f>'Activity rawdata'!X240</f>
        <v>0</v>
      </c>
      <c r="R241" s="84">
        <f t="shared" si="40"/>
        <v>56.85</v>
      </c>
      <c r="S241" s="80">
        <f>'Activity rawdata'!Z240</f>
        <v>0</v>
      </c>
      <c r="T241" s="80">
        <f>'Activity rawdata'!AA240</f>
        <v>0</v>
      </c>
      <c r="U241" s="80">
        <f t="shared" si="41"/>
        <v>0</v>
      </c>
      <c r="V241" s="81">
        <f t="shared" si="42"/>
        <v>1613.5776000000001</v>
      </c>
      <c r="W241" s="75">
        <f t="shared" si="43"/>
        <v>828.69839999999999</v>
      </c>
      <c r="X241" s="75">
        <f t="shared" si="44"/>
        <v>0</v>
      </c>
      <c r="Y241" s="75">
        <f t="shared" si="45"/>
        <v>0</v>
      </c>
      <c r="Z241" s="82">
        <f t="shared" si="46"/>
        <v>2442.2759999999998</v>
      </c>
      <c r="AA241" s="75">
        <f t="shared" si="47"/>
        <v>0</v>
      </c>
      <c r="AB241" s="75">
        <f t="shared" si="48"/>
        <v>0</v>
      </c>
      <c r="AC241" s="82">
        <f t="shared" si="49"/>
        <v>0</v>
      </c>
      <c r="AD241" s="56"/>
    </row>
    <row r="242" spans="1:30" x14ac:dyDescent="0.35">
      <c r="A242" s="70" t="str">
        <f>'Activity rawdata'!A241</f>
        <v>BH6112-1-219</v>
      </c>
      <c r="B242" s="71" t="str">
        <f>'Activity rawdata'!B241</f>
        <v>LB</v>
      </c>
      <c r="C242" s="71" t="str">
        <f>IF('Activity rawdata'!C241="PY","Planted",IF('Activity rawdata'!C241="NY","Nat/Convert",IF('Activity rawdata'!C241="NN","Nat/Nonconvert",IF('Activity rawdata'!C241="OY","Planted"))))</f>
        <v>Planted</v>
      </c>
      <c r="D242" s="70" t="str">
        <f>'Activity rawdata'!D241</f>
        <v>STP1</v>
      </c>
      <c r="E242" s="72" t="str">
        <f>'Activity rawdata'!E241</f>
        <v>70</v>
      </c>
      <c r="F242" s="73" t="str">
        <f>'Activity rawdata'!L241</f>
        <v>NO</v>
      </c>
      <c r="G242" s="72" t="str">
        <f>'Activity rawdata'!R241</f>
        <v>2033</v>
      </c>
      <c r="H242" s="72" t="str">
        <f>IF('Activity rawdata'!P241="AHTHIN1","1st Thin",IF('Activity rawdata'!P241="AHCC","Clearcut",IF('Activity rawdata'!P241="AHTHSMZ","SMZ Thin",IF('Activity rawdata'!P241="AHTHIN2","2nd Thin",IF('Activity rawdata'!P241="AFERTE","Early Fert",IF('Activity rawdata'!P241="AFERTM","Mid Fert",IF('Activity rawdata'!P241="AFERTL","Late Fert",  IF('Activity rawdata'!P241="ASP","Site Prep", IF('Activity rawdata'!P241="APLT","Plant",  IF('Activity rawdata'!P241="ANREG","Natural Regeneration"))))))))))</f>
        <v>1st Thin</v>
      </c>
      <c r="I242" s="74">
        <f>'Activity rawdata'!O241</f>
        <v>18.059999999999999</v>
      </c>
      <c r="J242" s="75">
        <f>'Activity rawdata'!N241</f>
        <v>14</v>
      </c>
      <c r="K242" s="75">
        <f>'Activity rawdata'!AC241</f>
        <v>138.62</v>
      </c>
      <c r="L242" s="75">
        <f>'Activity rawdata'!AD241</f>
        <v>423.28</v>
      </c>
      <c r="M242" s="76">
        <f>'Activity rawdata'!AE241</f>
        <v>7.7488164714895236</v>
      </c>
      <c r="N242" s="83">
        <f>'Activity rawdata'!T241+'Activity rawdata'!U241</f>
        <v>37.880000000000003</v>
      </c>
      <c r="O242" s="80">
        <f>'Activity rawdata'!V241</f>
        <v>15.3</v>
      </c>
      <c r="P242" s="80">
        <f>'Activity rawdata'!W241</f>
        <v>0</v>
      </c>
      <c r="Q242" s="80">
        <f>'Activity rawdata'!X241</f>
        <v>0</v>
      </c>
      <c r="R242" s="84">
        <f t="shared" si="40"/>
        <v>53.180000000000007</v>
      </c>
      <c r="S242" s="80">
        <f>'Activity rawdata'!Z241</f>
        <v>0</v>
      </c>
      <c r="T242" s="80">
        <f>'Activity rawdata'!AA241</f>
        <v>0</v>
      </c>
      <c r="U242" s="80">
        <f t="shared" si="41"/>
        <v>0</v>
      </c>
      <c r="V242" s="81">
        <f t="shared" si="42"/>
        <v>684.11279999999999</v>
      </c>
      <c r="W242" s="75">
        <f t="shared" si="43"/>
        <v>276.31799999999998</v>
      </c>
      <c r="X242" s="75">
        <f t="shared" si="44"/>
        <v>0</v>
      </c>
      <c r="Y242" s="75">
        <f t="shared" si="45"/>
        <v>0</v>
      </c>
      <c r="Z242" s="82">
        <f t="shared" si="46"/>
        <v>960.43079999999998</v>
      </c>
      <c r="AA242" s="75">
        <f t="shared" si="47"/>
        <v>0</v>
      </c>
      <c r="AB242" s="75">
        <f t="shared" si="48"/>
        <v>0</v>
      </c>
      <c r="AC242" s="82">
        <f t="shared" si="49"/>
        <v>0</v>
      </c>
      <c r="AD242" s="56"/>
    </row>
    <row r="243" spans="1:30" x14ac:dyDescent="0.35">
      <c r="A243" s="70" t="str">
        <f>'Activity rawdata'!A242</f>
        <v>BH6112-1-206</v>
      </c>
      <c r="B243" s="71" t="str">
        <f>'Activity rawdata'!B242</f>
        <v>LB</v>
      </c>
      <c r="C243" s="71" t="str">
        <f>IF('Activity rawdata'!C242="PY","Planted",IF('Activity rawdata'!C242="NY","Nat/Convert",IF('Activity rawdata'!C242="NN","Nat/Nonconvert",IF('Activity rawdata'!C242="OY","Planted"))))</f>
        <v>Planted</v>
      </c>
      <c r="D243" s="70" t="str">
        <f>'Activity rawdata'!D242</f>
        <v>STP1</v>
      </c>
      <c r="E243" s="72" t="str">
        <f>'Activity rawdata'!E242</f>
        <v>74</v>
      </c>
      <c r="F243" s="73" t="str">
        <f>'Activity rawdata'!L242</f>
        <v>NO</v>
      </c>
      <c r="G243" s="72" t="str">
        <f>'Activity rawdata'!R242</f>
        <v>2033</v>
      </c>
      <c r="H243" s="72" t="str">
        <f>IF('Activity rawdata'!P242="AHTHIN1","1st Thin",IF('Activity rawdata'!P242="AHCC","Clearcut",IF('Activity rawdata'!P242="AHTHSMZ","SMZ Thin",IF('Activity rawdata'!P242="AHTHIN2","2nd Thin",IF('Activity rawdata'!P242="AFERTE","Early Fert",IF('Activity rawdata'!P242="AFERTM","Mid Fert",IF('Activity rawdata'!P242="AFERTL","Late Fert",  IF('Activity rawdata'!P242="ASP","Site Prep", IF('Activity rawdata'!P242="APLT","Plant",  IF('Activity rawdata'!P242="ANREG","Natural Regeneration"))))))))))</f>
        <v>1st Thin</v>
      </c>
      <c r="I243" s="74">
        <f>'Activity rawdata'!O242</f>
        <v>2.4500000000000002</v>
      </c>
      <c r="J243" s="75">
        <f>'Activity rawdata'!N242</f>
        <v>14</v>
      </c>
      <c r="K243" s="75">
        <f>'Activity rawdata'!AC242</f>
        <v>140.63</v>
      </c>
      <c r="L243" s="75">
        <f>'Activity rawdata'!AD242</f>
        <v>420.21</v>
      </c>
      <c r="M243" s="76">
        <f>'Activity rawdata'!AE242</f>
        <v>7.8332520057369246</v>
      </c>
      <c r="N243" s="83">
        <f>'Activity rawdata'!T242+'Activity rawdata'!U242</f>
        <v>36.86</v>
      </c>
      <c r="O243" s="80">
        <f>'Activity rawdata'!V242</f>
        <v>15.26</v>
      </c>
      <c r="P243" s="80">
        <f>'Activity rawdata'!W242</f>
        <v>0</v>
      </c>
      <c r="Q243" s="80">
        <f>'Activity rawdata'!X242</f>
        <v>0</v>
      </c>
      <c r="R243" s="84">
        <f t="shared" si="40"/>
        <v>52.12</v>
      </c>
      <c r="S243" s="80">
        <f>'Activity rawdata'!Z242</f>
        <v>0</v>
      </c>
      <c r="T243" s="80">
        <f>'Activity rawdata'!AA242</f>
        <v>0</v>
      </c>
      <c r="U243" s="80">
        <f t="shared" si="41"/>
        <v>0</v>
      </c>
      <c r="V243" s="81">
        <f t="shared" si="42"/>
        <v>90.307000000000002</v>
      </c>
      <c r="W243" s="75">
        <f t="shared" si="43"/>
        <v>37.387</v>
      </c>
      <c r="X243" s="75">
        <f t="shared" si="44"/>
        <v>0</v>
      </c>
      <c r="Y243" s="75">
        <f t="shared" si="45"/>
        <v>0</v>
      </c>
      <c r="Z243" s="82">
        <f t="shared" si="46"/>
        <v>127.694</v>
      </c>
      <c r="AA243" s="75">
        <f t="shared" si="47"/>
        <v>0</v>
      </c>
      <c r="AB243" s="75">
        <f t="shared" si="48"/>
        <v>0</v>
      </c>
      <c r="AC243" s="82">
        <f t="shared" si="49"/>
        <v>0</v>
      </c>
      <c r="AD243" s="56"/>
    </row>
    <row r="244" spans="1:30" x14ac:dyDescent="0.35">
      <c r="A244" s="70" t="str">
        <f>'Activity rawdata'!A243</f>
        <v>BH5660-1-193</v>
      </c>
      <c r="B244" s="71" t="str">
        <f>'Activity rawdata'!B243</f>
        <v>LB</v>
      </c>
      <c r="C244" s="71" t="str">
        <f>IF('Activity rawdata'!C243="PY","Planted",IF('Activity rawdata'!C243="NY","Nat/Convert",IF('Activity rawdata'!C243="NN","Nat/Nonconvert",IF('Activity rawdata'!C243="OY","Planted"))))</f>
        <v>Planted</v>
      </c>
      <c r="D244" s="70" t="str">
        <f>'Activity rawdata'!D243</f>
        <v>STP1</v>
      </c>
      <c r="E244" s="72" t="str">
        <f>'Activity rawdata'!E243</f>
        <v>64</v>
      </c>
      <c r="F244" s="73" t="str">
        <f>'Activity rawdata'!L243</f>
        <v>NO</v>
      </c>
      <c r="G244" s="72" t="str">
        <f>'Activity rawdata'!R243</f>
        <v>2033</v>
      </c>
      <c r="H244" s="72" t="str">
        <f>IF('Activity rawdata'!P243="AHTHIN1","1st Thin",IF('Activity rawdata'!P243="AHCC","Clearcut",IF('Activity rawdata'!P243="AHTHSMZ","SMZ Thin",IF('Activity rawdata'!P243="AHTHIN2","2nd Thin",IF('Activity rawdata'!P243="AFERTE","Early Fert",IF('Activity rawdata'!P243="AFERTM","Mid Fert",IF('Activity rawdata'!P243="AFERTL","Late Fert",  IF('Activity rawdata'!P243="ASP","Site Prep", IF('Activity rawdata'!P243="APLT","Plant",  IF('Activity rawdata'!P243="ANREG","Natural Regeneration"))))))))))</f>
        <v>1st Thin</v>
      </c>
      <c r="I244" s="74">
        <f>'Activity rawdata'!O243</f>
        <v>61.36</v>
      </c>
      <c r="J244" s="75">
        <f>'Activity rawdata'!N243</f>
        <v>14</v>
      </c>
      <c r="K244" s="75">
        <f>'Activity rawdata'!AC243</f>
        <v>135.66</v>
      </c>
      <c r="L244" s="75">
        <f>'Activity rawdata'!AD243</f>
        <v>427.82</v>
      </c>
      <c r="M244" s="76">
        <f>'Activity rawdata'!AE243</f>
        <v>7.6248563576294215</v>
      </c>
      <c r="N244" s="83">
        <f>'Activity rawdata'!T243+'Activity rawdata'!U243</f>
        <v>36.82</v>
      </c>
      <c r="O244" s="80">
        <f>'Activity rawdata'!V243</f>
        <v>15.76</v>
      </c>
      <c r="P244" s="80">
        <f>'Activity rawdata'!W243</f>
        <v>0</v>
      </c>
      <c r="Q244" s="80">
        <f>'Activity rawdata'!X243</f>
        <v>0</v>
      </c>
      <c r="R244" s="84">
        <f t="shared" si="40"/>
        <v>52.58</v>
      </c>
      <c r="S244" s="80">
        <f>'Activity rawdata'!Z243</f>
        <v>0</v>
      </c>
      <c r="T244" s="80">
        <f>'Activity rawdata'!AA243</f>
        <v>0</v>
      </c>
      <c r="U244" s="80">
        <f t="shared" si="41"/>
        <v>0</v>
      </c>
      <c r="V244" s="81">
        <f t="shared" si="42"/>
        <v>2259.2752</v>
      </c>
      <c r="W244" s="75">
        <f t="shared" si="43"/>
        <v>967.03359999999998</v>
      </c>
      <c r="X244" s="75">
        <f t="shared" si="44"/>
        <v>0</v>
      </c>
      <c r="Y244" s="75">
        <f t="shared" si="45"/>
        <v>0</v>
      </c>
      <c r="Z244" s="82">
        <f t="shared" si="46"/>
        <v>3226.3087999999998</v>
      </c>
      <c r="AA244" s="75">
        <f t="shared" si="47"/>
        <v>0</v>
      </c>
      <c r="AB244" s="75">
        <f t="shared" si="48"/>
        <v>0</v>
      </c>
      <c r="AC244" s="82">
        <f t="shared" si="49"/>
        <v>0</v>
      </c>
      <c r="AD244" s="56"/>
    </row>
    <row r="245" spans="1:30" x14ac:dyDescent="0.35">
      <c r="A245" s="70" t="str">
        <f>'Activity rawdata'!A244</f>
        <v>BH5186-1-185</v>
      </c>
      <c r="B245" s="71" t="str">
        <f>'Activity rawdata'!B244</f>
        <v>LB</v>
      </c>
      <c r="C245" s="71" t="str">
        <f>IF('Activity rawdata'!C244="PY","Planted",IF('Activity rawdata'!C244="NY","Nat/Convert",IF('Activity rawdata'!C244="NN","Nat/Nonconvert",IF('Activity rawdata'!C244="OY","Planted"))))</f>
        <v>Planted</v>
      </c>
      <c r="D245" s="70" t="str">
        <f>'Activity rawdata'!D244</f>
        <v>STP1</v>
      </c>
      <c r="E245" s="72" t="str">
        <f>'Activity rawdata'!E244</f>
        <v>83</v>
      </c>
      <c r="F245" s="73" t="str">
        <f>'Activity rawdata'!L244</f>
        <v>NO</v>
      </c>
      <c r="G245" s="72" t="str">
        <f>'Activity rawdata'!R244</f>
        <v>2033</v>
      </c>
      <c r="H245" s="72" t="str">
        <f>IF('Activity rawdata'!P244="AHTHIN1","1st Thin",IF('Activity rawdata'!P244="AHCC","Clearcut",IF('Activity rawdata'!P244="AHTHSMZ","SMZ Thin",IF('Activity rawdata'!P244="AHTHIN2","2nd Thin",IF('Activity rawdata'!P244="AFERTE","Early Fert",IF('Activity rawdata'!P244="AFERTM","Mid Fert",IF('Activity rawdata'!P244="AFERTL","Late Fert",  IF('Activity rawdata'!P244="ASP","Site Prep", IF('Activity rawdata'!P244="APLT","Plant",  IF('Activity rawdata'!P244="ANREG","Natural Regeneration"))))))))))</f>
        <v>1st Thin</v>
      </c>
      <c r="I245" s="74">
        <f>'Activity rawdata'!O244</f>
        <v>19.07</v>
      </c>
      <c r="J245" s="75">
        <f>'Activity rawdata'!N244</f>
        <v>14</v>
      </c>
      <c r="K245" s="75">
        <f>'Activity rawdata'!AC244</f>
        <v>145.47</v>
      </c>
      <c r="L245" s="75">
        <f>'Activity rawdata'!AD244</f>
        <v>413.21</v>
      </c>
      <c r="M245" s="76">
        <f>'Activity rawdata'!AE244</f>
        <v>8.0341069670097607</v>
      </c>
      <c r="N245" s="83">
        <f>'Activity rawdata'!T244+'Activity rawdata'!U244</f>
        <v>36.67</v>
      </c>
      <c r="O245" s="80">
        <f>'Activity rawdata'!V244</f>
        <v>18.98</v>
      </c>
      <c r="P245" s="80">
        <f>'Activity rawdata'!W244</f>
        <v>0</v>
      </c>
      <c r="Q245" s="80">
        <f>'Activity rawdata'!X244</f>
        <v>0</v>
      </c>
      <c r="R245" s="84">
        <f t="shared" si="40"/>
        <v>55.650000000000006</v>
      </c>
      <c r="S245" s="80">
        <f>'Activity rawdata'!Z244</f>
        <v>0</v>
      </c>
      <c r="T245" s="80">
        <f>'Activity rawdata'!AA244</f>
        <v>0</v>
      </c>
      <c r="U245" s="80">
        <f t="shared" si="41"/>
        <v>0</v>
      </c>
      <c r="V245" s="81">
        <f t="shared" si="42"/>
        <v>699.29690000000005</v>
      </c>
      <c r="W245" s="75">
        <f t="shared" si="43"/>
        <v>361.9486</v>
      </c>
      <c r="X245" s="75">
        <f t="shared" si="44"/>
        <v>0</v>
      </c>
      <c r="Y245" s="75">
        <f t="shared" si="45"/>
        <v>0</v>
      </c>
      <c r="Z245" s="82">
        <f t="shared" si="46"/>
        <v>1061.2455</v>
      </c>
      <c r="AA245" s="75">
        <f t="shared" si="47"/>
        <v>0</v>
      </c>
      <c r="AB245" s="75">
        <f t="shared" si="48"/>
        <v>0</v>
      </c>
      <c r="AC245" s="82">
        <f t="shared" si="49"/>
        <v>0</v>
      </c>
      <c r="AD245" s="56"/>
    </row>
    <row r="246" spans="1:30" x14ac:dyDescent="0.35">
      <c r="A246" s="70" t="str">
        <f>'Activity rawdata'!A245</f>
        <v>BH5186-1-184</v>
      </c>
      <c r="B246" s="71" t="str">
        <f>'Activity rawdata'!B245</f>
        <v>LB</v>
      </c>
      <c r="C246" s="71" t="str">
        <f>IF('Activity rawdata'!C245="PY","Planted",IF('Activity rawdata'!C245="NY","Nat/Convert",IF('Activity rawdata'!C245="NN","Nat/Nonconvert",IF('Activity rawdata'!C245="OY","Planted"))))</f>
        <v>Planted</v>
      </c>
      <c r="D246" s="70" t="str">
        <f>'Activity rawdata'!D245</f>
        <v>STP1</v>
      </c>
      <c r="E246" s="72" t="str">
        <f>'Activity rawdata'!E245</f>
        <v>83</v>
      </c>
      <c r="F246" s="73" t="str">
        <f>'Activity rawdata'!L245</f>
        <v>NO</v>
      </c>
      <c r="G246" s="72" t="str">
        <f>'Activity rawdata'!R245</f>
        <v>2033</v>
      </c>
      <c r="H246" s="72" t="str">
        <f>IF('Activity rawdata'!P245="AHTHIN1","1st Thin",IF('Activity rawdata'!P245="AHCC","Clearcut",IF('Activity rawdata'!P245="AHTHSMZ","SMZ Thin",IF('Activity rawdata'!P245="AHTHIN2","2nd Thin",IF('Activity rawdata'!P245="AFERTE","Early Fert",IF('Activity rawdata'!P245="AFERTM","Mid Fert",IF('Activity rawdata'!P245="AFERTL","Late Fert",  IF('Activity rawdata'!P245="ASP","Site Prep", IF('Activity rawdata'!P245="APLT","Plant",  IF('Activity rawdata'!P245="ANREG","Natural Regeneration"))))))))))</f>
        <v>1st Thin</v>
      </c>
      <c r="I246" s="74">
        <f>'Activity rawdata'!O245</f>
        <v>20.010000000000002</v>
      </c>
      <c r="J246" s="75">
        <f>'Activity rawdata'!N245</f>
        <v>14</v>
      </c>
      <c r="K246" s="75">
        <f>'Activity rawdata'!AC245</f>
        <v>145.47</v>
      </c>
      <c r="L246" s="75">
        <f>'Activity rawdata'!AD245</f>
        <v>413.21</v>
      </c>
      <c r="M246" s="76">
        <f>'Activity rawdata'!AE245</f>
        <v>8.0341069670097607</v>
      </c>
      <c r="N246" s="83">
        <f>'Activity rawdata'!T245+'Activity rawdata'!U245</f>
        <v>36.67</v>
      </c>
      <c r="O246" s="80">
        <f>'Activity rawdata'!V245</f>
        <v>18.98</v>
      </c>
      <c r="P246" s="80">
        <f>'Activity rawdata'!W245</f>
        <v>0</v>
      </c>
      <c r="Q246" s="80">
        <f>'Activity rawdata'!X245</f>
        <v>0</v>
      </c>
      <c r="R246" s="84">
        <f t="shared" si="40"/>
        <v>55.650000000000006</v>
      </c>
      <c r="S246" s="80">
        <f>'Activity rawdata'!Z245</f>
        <v>0</v>
      </c>
      <c r="T246" s="80">
        <f>'Activity rawdata'!AA245</f>
        <v>0</v>
      </c>
      <c r="U246" s="80">
        <f t="shared" si="41"/>
        <v>0</v>
      </c>
      <c r="V246" s="81">
        <f t="shared" si="42"/>
        <v>733.76670000000013</v>
      </c>
      <c r="W246" s="75">
        <f t="shared" si="43"/>
        <v>379.78980000000001</v>
      </c>
      <c r="X246" s="75">
        <f t="shared" si="44"/>
        <v>0</v>
      </c>
      <c r="Y246" s="75">
        <f t="shared" si="45"/>
        <v>0</v>
      </c>
      <c r="Z246" s="82">
        <f t="shared" si="46"/>
        <v>1113.5565000000001</v>
      </c>
      <c r="AA246" s="75">
        <f t="shared" si="47"/>
        <v>0</v>
      </c>
      <c r="AB246" s="75">
        <f t="shared" si="48"/>
        <v>0</v>
      </c>
      <c r="AC246" s="82">
        <f t="shared" si="49"/>
        <v>0</v>
      </c>
      <c r="AD246" s="56"/>
    </row>
    <row r="247" spans="1:30" x14ac:dyDescent="0.35">
      <c r="A247" s="70" t="str">
        <f>'Activity rawdata'!A246</f>
        <v>BH5186-1-182</v>
      </c>
      <c r="B247" s="71" t="str">
        <f>'Activity rawdata'!B246</f>
        <v>LB</v>
      </c>
      <c r="C247" s="71" t="str">
        <f>IF('Activity rawdata'!C246="PY","Planted",IF('Activity rawdata'!C246="NY","Nat/Convert",IF('Activity rawdata'!C246="NN","Nat/Nonconvert",IF('Activity rawdata'!C246="OY","Planted"))))</f>
        <v>Planted</v>
      </c>
      <c r="D247" s="70" t="str">
        <f>'Activity rawdata'!D246</f>
        <v>STP1</v>
      </c>
      <c r="E247" s="72" t="str">
        <f>'Activity rawdata'!E246</f>
        <v>80</v>
      </c>
      <c r="F247" s="73" t="str">
        <f>'Activity rawdata'!L246</f>
        <v>NO</v>
      </c>
      <c r="G247" s="72" t="str">
        <f>'Activity rawdata'!R246</f>
        <v>2033</v>
      </c>
      <c r="H247" s="72" t="str">
        <f>IF('Activity rawdata'!P246="AHTHIN1","1st Thin",IF('Activity rawdata'!P246="AHCC","Clearcut",IF('Activity rawdata'!P246="AHTHSMZ","SMZ Thin",IF('Activity rawdata'!P246="AHTHIN2","2nd Thin",IF('Activity rawdata'!P246="AFERTE","Early Fert",IF('Activity rawdata'!P246="AFERTM","Mid Fert",IF('Activity rawdata'!P246="AFERTL","Late Fert",  IF('Activity rawdata'!P246="ASP","Site Prep", IF('Activity rawdata'!P246="APLT","Plant",  IF('Activity rawdata'!P246="ANREG","Natural Regeneration"))))))))))</f>
        <v>1st Thin</v>
      </c>
      <c r="I247" s="74">
        <f>'Activity rawdata'!O246</f>
        <v>11.75</v>
      </c>
      <c r="J247" s="75">
        <f>'Activity rawdata'!N246</f>
        <v>14</v>
      </c>
      <c r="K247" s="75">
        <f>'Activity rawdata'!AC246</f>
        <v>143.85</v>
      </c>
      <c r="L247" s="75">
        <f>'Activity rawdata'!AD246</f>
        <v>415.62</v>
      </c>
      <c r="M247" s="76">
        <f>'Activity rawdata'!AE246</f>
        <v>7.9660497797552852</v>
      </c>
      <c r="N247" s="83">
        <f>'Activity rawdata'!T246+'Activity rawdata'!U246</f>
        <v>36.83</v>
      </c>
      <c r="O247" s="80">
        <f>'Activity rawdata'!V246</f>
        <v>18.37</v>
      </c>
      <c r="P247" s="80">
        <f>'Activity rawdata'!W246</f>
        <v>0</v>
      </c>
      <c r="Q247" s="80">
        <f>'Activity rawdata'!X246</f>
        <v>0</v>
      </c>
      <c r="R247" s="84">
        <f t="shared" si="40"/>
        <v>55.2</v>
      </c>
      <c r="S247" s="80">
        <f>'Activity rawdata'!Z246</f>
        <v>0</v>
      </c>
      <c r="T247" s="80">
        <f>'Activity rawdata'!AA246</f>
        <v>0</v>
      </c>
      <c r="U247" s="80">
        <f t="shared" si="41"/>
        <v>0</v>
      </c>
      <c r="V247" s="81">
        <f t="shared" si="42"/>
        <v>432.7525</v>
      </c>
      <c r="W247" s="75">
        <f t="shared" si="43"/>
        <v>215.84750000000003</v>
      </c>
      <c r="X247" s="75">
        <f t="shared" si="44"/>
        <v>0</v>
      </c>
      <c r="Y247" s="75">
        <f t="shared" si="45"/>
        <v>0</v>
      </c>
      <c r="Z247" s="82">
        <f t="shared" si="46"/>
        <v>648.6</v>
      </c>
      <c r="AA247" s="75">
        <f t="shared" si="47"/>
        <v>0</v>
      </c>
      <c r="AB247" s="75">
        <f t="shared" si="48"/>
        <v>0</v>
      </c>
      <c r="AC247" s="82">
        <f t="shared" si="49"/>
        <v>0</v>
      </c>
      <c r="AD247" s="56"/>
    </row>
    <row r="248" spans="1:30" x14ac:dyDescent="0.35">
      <c r="A248" s="70" t="str">
        <f>'Activity rawdata'!A247</f>
        <v>BH5186-1-181</v>
      </c>
      <c r="B248" s="71" t="str">
        <f>'Activity rawdata'!B247</f>
        <v>LB</v>
      </c>
      <c r="C248" s="71" t="str">
        <f>IF('Activity rawdata'!C247="PY","Planted",IF('Activity rawdata'!C247="NY","Nat/Convert",IF('Activity rawdata'!C247="NN","Nat/Nonconvert",IF('Activity rawdata'!C247="OY","Planted"))))</f>
        <v>Planted</v>
      </c>
      <c r="D248" s="70" t="str">
        <f>'Activity rawdata'!D247</f>
        <v>STP1</v>
      </c>
      <c r="E248" s="72" t="str">
        <f>'Activity rawdata'!E247</f>
        <v>83</v>
      </c>
      <c r="F248" s="73" t="str">
        <f>'Activity rawdata'!L247</f>
        <v>NO</v>
      </c>
      <c r="G248" s="72" t="str">
        <f>'Activity rawdata'!R247</f>
        <v>2033</v>
      </c>
      <c r="H248" s="72" t="str">
        <f>IF('Activity rawdata'!P247="AHTHIN1","1st Thin",IF('Activity rawdata'!P247="AHCC","Clearcut",IF('Activity rawdata'!P247="AHTHSMZ","SMZ Thin",IF('Activity rawdata'!P247="AHTHIN2","2nd Thin",IF('Activity rawdata'!P247="AFERTE","Early Fert",IF('Activity rawdata'!P247="AFERTM","Mid Fert",IF('Activity rawdata'!P247="AFERTL","Late Fert",  IF('Activity rawdata'!P247="ASP","Site Prep", IF('Activity rawdata'!P247="APLT","Plant",  IF('Activity rawdata'!P247="ANREG","Natural Regeneration"))))))))))</f>
        <v>1st Thin</v>
      </c>
      <c r="I248" s="74">
        <f>'Activity rawdata'!O247</f>
        <v>5.34</v>
      </c>
      <c r="J248" s="75">
        <f>'Activity rawdata'!N247</f>
        <v>14</v>
      </c>
      <c r="K248" s="75">
        <f>'Activity rawdata'!AC247</f>
        <v>145.47</v>
      </c>
      <c r="L248" s="75">
        <f>'Activity rawdata'!AD247</f>
        <v>413.21</v>
      </c>
      <c r="M248" s="76">
        <f>'Activity rawdata'!AE247</f>
        <v>8.0341069670097607</v>
      </c>
      <c r="N248" s="83">
        <f>'Activity rawdata'!T247+'Activity rawdata'!U247</f>
        <v>36.67</v>
      </c>
      <c r="O248" s="80">
        <f>'Activity rawdata'!V247</f>
        <v>18.98</v>
      </c>
      <c r="P248" s="80">
        <f>'Activity rawdata'!W247</f>
        <v>0</v>
      </c>
      <c r="Q248" s="80">
        <f>'Activity rawdata'!X247</f>
        <v>0</v>
      </c>
      <c r="R248" s="84">
        <f t="shared" si="40"/>
        <v>55.650000000000006</v>
      </c>
      <c r="S248" s="80">
        <f>'Activity rawdata'!Z247</f>
        <v>0</v>
      </c>
      <c r="T248" s="80">
        <f>'Activity rawdata'!AA247</f>
        <v>0</v>
      </c>
      <c r="U248" s="80">
        <f t="shared" si="41"/>
        <v>0</v>
      </c>
      <c r="V248" s="81">
        <f t="shared" si="42"/>
        <v>195.81780000000001</v>
      </c>
      <c r="W248" s="75">
        <f t="shared" si="43"/>
        <v>101.3532</v>
      </c>
      <c r="X248" s="75">
        <f t="shared" si="44"/>
        <v>0</v>
      </c>
      <c r="Y248" s="75">
        <f t="shared" si="45"/>
        <v>0</v>
      </c>
      <c r="Z248" s="82">
        <f t="shared" si="46"/>
        <v>297.17099999999999</v>
      </c>
      <c r="AA248" s="75">
        <f t="shared" si="47"/>
        <v>0</v>
      </c>
      <c r="AB248" s="75">
        <f t="shared" si="48"/>
        <v>0</v>
      </c>
      <c r="AC248" s="82">
        <f t="shared" si="49"/>
        <v>0</v>
      </c>
      <c r="AD248" s="56"/>
    </row>
    <row r="249" spans="1:30" x14ac:dyDescent="0.35">
      <c r="A249" s="70" t="str">
        <f>'Activity rawdata'!A248</f>
        <v>BH5186-1-180</v>
      </c>
      <c r="B249" s="71" t="str">
        <f>'Activity rawdata'!B248</f>
        <v>LB</v>
      </c>
      <c r="C249" s="71" t="str">
        <f>IF('Activity rawdata'!C248="PY","Planted",IF('Activity rawdata'!C248="NY","Nat/Convert",IF('Activity rawdata'!C248="NN","Nat/Nonconvert",IF('Activity rawdata'!C248="OY","Planted"))))</f>
        <v>Planted</v>
      </c>
      <c r="D249" s="70" t="str">
        <f>'Activity rawdata'!D248</f>
        <v>STP1</v>
      </c>
      <c r="E249" s="72" t="str">
        <f>'Activity rawdata'!E248</f>
        <v>80</v>
      </c>
      <c r="F249" s="73" t="str">
        <f>'Activity rawdata'!L248</f>
        <v>NO</v>
      </c>
      <c r="G249" s="72" t="str">
        <f>'Activity rawdata'!R248</f>
        <v>2033</v>
      </c>
      <c r="H249" s="72" t="str">
        <f>IF('Activity rawdata'!P248="AHTHIN1","1st Thin",IF('Activity rawdata'!P248="AHCC","Clearcut",IF('Activity rawdata'!P248="AHTHSMZ","SMZ Thin",IF('Activity rawdata'!P248="AHTHIN2","2nd Thin",IF('Activity rawdata'!P248="AFERTE","Early Fert",IF('Activity rawdata'!P248="AFERTM","Mid Fert",IF('Activity rawdata'!P248="AFERTL","Late Fert",  IF('Activity rawdata'!P248="ASP","Site Prep", IF('Activity rawdata'!P248="APLT","Plant",  IF('Activity rawdata'!P248="ANREG","Natural Regeneration"))))))))))</f>
        <v>1st Thin</v>
      </c>
      <c r="I249" s="74">
        <f>'Activity rawdata'!O248</f>
        <v>16.78</v>
      </c>
      <c r="J249" s="75">
        <f>'Activity rawdata'!N248</f>
        <v>14</v>
      </c>
      <c r="K249" s="75">
        <f>'Activity rawdata'!AC248</f>
        <v>143.85</v>
      </c>
      <c r="L249" s="75">
        <f>'Activity rawdata'!AD248</f>
        <v>415.62</v>
      </c>
      <c r="M249" s="76">
        <f>'Activity rawdata'!AE248</f>
        <v>7.9660497797552852</v>
      </c>
      <c r="N249" s="83">
        <f>'Activity rawdata'!T248+'Activity rawdata'!U248</f>
        <v>36.83</v>
      </c>
      <c r="O249" s="80">
        <f>'Activity rawdata'!V248</f>
        <v>18.37</v>
      </c>
      <c r="P249" s="80">
        <f>'Activity rawdata'!W248</f>
        <v>0</v>
      </c>
      <c r="Q249" s="80">
        <f>'Activity rawdata'!X248</f>
        <v>0</v>
      </c>
      <c r="R249" s="84">
        <f t="shared" si="40"/>
        <v>55.2</v>
      </c>
      <c r="S249" s="80">
        <f>'Activity rawdata'!Z248</f>
        <v>0</v>
      </c>
      <c r="T249" s="80">
        <f>'Activity rawdata'!AA248</f>
        <v>0</v>
      </c>
      <c r="U249" s="80">
        <f t="shared" si="41"/>
        <v>0</v>
      </c>
      <c r="V249" s="81">
        <f t="shared" si="42"/>
        <v>618.00739999999996</v>
      </c>
      <c r="W249" s="75">
        <f t="shared" si="43"/>
        <v>308.24860000000001</v>
      </c>
      <c r="X249" s="75">
        <f t="shared" si="44"/>
        <v>0</v>
      </c>
      <c r="Y249" s="75">
        <f t="shared" si="45"/>
        <v>0</v>
      </c>
      <c r="Z249" s="82">
        <f t="shared" si="46"/>
        <v>926.25599999999997</v>
      </c>
      <c r="AA249" s="75">
        <f t="shared" si="47"/>
        <v>0</v>
      </c>
      <c r="AB249" s="75">
        <f t="shared" si="48"/>
        <v>0</v>
      </c>
      <c r="AC249" s="82">
        <f t="shared" si="49"/>
        <v>0</v>
      </c>
      <c r="AD249" s="56"/>
    </row>
    <row r="250" spans="1:30" x14ac:dyDescent="0.35">
      <c r="A250" s="70" t="str">
        <f>'Activity rawdata'!A249</f>
        <v>BH5186-1-177</v>
      </c>
      <c r="B250" s="71" t="str">
        <f>'Activity rawdata'!B249</f>
        <v>LB</v>
      </c>
      <c r="C250" s="71" t="str">
        <f>IF('Activity rawdata'!C249="PY","Planted",IF('Activity rawdata'!C249="NY","Nat/Convert",IF('Activity rawdata'!C249="NN","Nat/Nonconvert",IF('Activity rawdata'!C249="OY","Planted"))))</f>
        <v>Planted</v>
      </c>
      <c r="D250" s="70" t="str">
        <f>'Activity rawdata'!D249</f>
        <v>STP1</v>
      </c>
      <c r="E250" s="72" t="str">
        <f>'Activity rawdata'!E249</f>
        <v>80</v>
      </c>
      <c r="F250" s="73" t="str">
        <f>'Activity rawdata'!L249</f>
        <v>NO</v>
      </c>
      <c r="G250" s="72" t="str">
        <f>'Activity rawdata'!R249</f>
        <v>2033</v>
      </c>
      <c r="H250" s="72" t="str">
        <f>IF('Activity rawdata'!P249="AHTHIN1","1st Thin",IF('Activity rawdata'!P249="AHCC","Clearcut",IF('Activity rawdata'!P249="AHTHSMZ","SMZ Thin",IF('Activity rawdata'!P249="AHTHIN2","2nd Thin",IF('Activity rawdata'!P249="AFERTE","Early Fert",IF('Activity rawdata'!P249="AFERTM","Mid Fert",IF('Activity rawdata'!P249="AFERTL","Late Fert",  IF('Activity rawdata'!P249="ASP","Site Prep", IF('Activity rawdata'!P249="APLT","Plant",  IF('Activity rawdata'!P249="ANREG","Natural Regeneration"))))))))))</f>
        <v>1st Thin</v>
      </c>
      <c r="I250" s="74">
        <f>'Activity rawdata'!O249</f>
        <v>42.11</v>
      </c>
      <c r="J250" s="75">
        <f>'Activity rawdata'!N249</f>
        <v>14</v>
      </c>
      <c r="K250" s="75">
        <f>'Activity rawdata'!AC249</f>
        <v>143.85</v>
      </c>
      <c r="L250" s="75">
        <f>'Activity rawdata'!AD249</f>
        <v>415.62</v>
      </c>
      <c r="M250" s="76">
        <f>'Activity rawdata'!AE249</f>
        <v>7.9660497797552852</v>
      </c>
      <c r="N250" s="83">
        <f>'Activity rawdata'!T249+'Activity rawdata'!U249</f>
        <v>36.83</v>
      </c>
      <c r="O250" s="80">
        <f>'Activity rawdata'!V249</f>
        <v>18.37</v>
      </c>
      <c r="P250" s="80">
        <f>'Activity rawdata'!W249</f>
        <v>0</v>
      </c>
      <c r="Q250" s="80">
        <f>'Activity rawdata'!X249</f>
        <v>0</v>
      </c>
      <c r="R250" s="84">
        <f t="shared" si="40"/>
        <v>55.2</v>
      </c>
      <c r="S250" s="80">
        <f>'Activity rawdata'!Z249</f>
        <v>0</v>
      </c>
      <c r="T250" s="80">
        <f>'Activity rawdata'!AA249</f>
        <v>0</v>
      </c>
      <c r="U250" s="80">
        <f t="shared" si="41"/>
        <v>0</v>
      </c>
      <c r="V250" s="81">
        <f t="shared" si="42"/>
        <v>1550.9113</v>
      </c>
      <c r="W250" s="75">
        <f t="shared" si="43"/>
        <v>773.5607</v>
      </c>
      <c r="X250" s="75">
        <f t="shared" si="44"/>
        <v>0</v>
      </c>
      <c r="Y250" s="75">
        <f t="shared" si="45"/>
        <v>0</v>
      </c>
      <c r="Z250" s="82">
        <f t="shared" si="46"/>
        <v>2324.4719999999998</v>
      </c>
      <c r="AA250" s="75">
        <f t="shared" si="47"/>
        <v>0</v>
      </c>
      <c r="AB250" s="75">
        <f t="shared" si="48"/>
        <v>0</v>
      </c>
      <c r="AC250" s="82">
        <f t="shared" si="49"/>
        <v>0</v>
      </c>
      <c r="AD250" s="56"/>
    </row>
    <row r="251" spans="1:30" x14ac:dyDescent="0.35">
      <c r="A251" s="70" t="str">
        <f>'Activity rawdata'!A250</f>
        <v>BH5660-1-171</v>
      </c>
      <c r="B251" s="71" t="str">
        <f>'Activity rawdata'!B250</f>
        <v>LB</v>
      </c>
      <c r="C251" s="71" t="str">
        <f>IF('Activity rawdata'!C250="PY","Planted",IF('Activity rawdata'!C250="NY","Nat/Convert",IF('Activity rawdata'!C250="NN","Nat/Nonconvert",IF('Activity rawdata'!C250="OY","Planted"))))</f>
        <v>Planted</v>
      </c>
      <c r="D251" s="70" t="str">
        <f>'Activity rawdata'!D250</f>
        <v>STP1</v>
      </c>
      <c r="E251" s="72" t="str">
        <f>'Activity rawdata'!E250</f>
        <v>91</v>
      </c>
      <c r="F251" s="73" t="str">
        <f>'Activity rawdata'!L250</f>
        <v>MT1</v>
      </c>
      <c r="G251" s="72" t="str">
        <f>'Activity rawdata'!R250</f>
        <v>2033</v>
      </c>
      <c r="H251" s="72" t="str">
        <f>IF('Activity rawdata'!P250="AHTHIN1","1st Thin",IF('Activity rawdata'!P250="AHCC","Clearcut",IF('Activity rawdata'!P250="AHTHSMZ","SMZ Thin",IF('Activity rawdata'!P250="AHTHIN2","2nd Thin",IF('Activity rawdata'!P250="AFERTE","Early Fert",IF('Activity rawdata'!P250="AFERTM","Mid Fert",IF('Activity rawdata'!P250="AFERTL","Late Fert",  IF('Activity rawdata'!P250="ASP","Site Prep", IF('Activity rawdata'!P250="APLT","Plant",  IF('Activity rawdata'!P250="ANREG","Natural Regeneration"))))))))))</f>
        <v>2nd Thin</v>
      </c>
      <c r="I251" s="74">
        <f>'Activity rawdata'!O250</f>
        <v>21.16</v>
      </c>
      <c r="J251" s="75">
        <f>'Activity rawdata'!N250</f>
        <v>21</v>
      </c>
      <c r="K251" s="75">
        <f>'Activity rawdata'!AC250</f>
        <v>110.41</v>
      </c>
      <c r="L251" s="75">
        <f>'Activity rawdata'!AD250</f>
        <v>187.43</v>
      </c>
      <c r="M251" s="76">
        <f>'Activity rawdata'!AE250</f>
        <v>10.392522040391983</v>
      </c>
      <c r="N251" s="83">
        <f>'Activity rawdata'!T250+'Activity rawdata'!U250</f>
        <v>6.75</v>
      </c>
      <c r="O251" s="80">
        <f>'Activity rawdata'!V250</f>
        <v>25.23</v>
      </c>
      <c r="P251" s="80">
        <f>'Activity rawdata'!W250</f>
        <v>0.09</v>
      </c>
      <c r="Q251" s="80">
        <f>'Activity rawdata'!X250</f>
        <v>0</v>
      </c>
      <c r="R251" s="84">
        <f t="shared" si="40"/>
        <v>32.07</v>
      </c>
      <c r="S251" s="80">
        <f>'Activity rawdata'!Z250</f>
        <v>0</v>
      </c>
      <c r="T251" s="80">
        <f>'Activity rawdata'!AA250</f>
        <v>0</v>
      </c>
      <c r="U251" s="80">
        <f t="shared" si="41"/>
        <v>0</v>
      </c>
      <c r="V251" s="81">
        <f t="shared" si="42"/>
        <v>142.83000000000001</v>
      </c>
      <c r="W251" s="75">
        <f t="shared" si="43"/>
        <v>533.86680000000001</v>
      </c>
      <c r="X251" s="75">
        <f t="shared" si="44"/>
        <v>1.9043999999999999</v>
      </c>
      <c r="Y251" s="75">
        <f t="shared" si="45"/>
        <v>0</v>
      </c>
      <c r="Z251" s="82">
        <f t="shared" si="46"/>
        <v>678.60120000000006</v>
      </c>
      <c r="AA251" s="75">
        <f t="shared" si="47"/>
        <v>0</v>
      </c>
      <c r="AB251" s="75">
        <f t="shared" si="48"/>
        <v>0</v>
      </c>
      <c r="AC251" s="82">
        <f t="shared" si="49"/>
        <v>0</v>
      </c>
      <c r="AD251" s="56"/>
    </row>
    <row r="252" spans="1:30" x14ac:dyDescent="0.35">
      <c r="A252" s="70" t="str">
        <f>'Activity rawdata'!A251</f>
        <v>BH5140-1-148</v>
      </c>
      <c r="B252" s="71" t="str">
        <f>'Activity rawdata'!B251</f>
        <v>LB</v>
      </c>
      <c r="C252" s="71" t="str">
        <f>IF('Activity rawdata'!C251="PY","Planted",IF('Activity rawdata'!C251="NY","Nat/Convert",IF('Activity rawdata'!C251="NN","Nat/Nonconvert",IF('Activity rawdata'!C251="OY","Planted"))))</f>
        <v>Planted</v>
      </c>
      <c r="D252" s="70" t="str">
        <f>'Activity rawdata'!D251</f>
        <v>STP1</v>
      </c>
      <c r="E252" s="72" t="str">
        <f>'Activity rawdata'!E251</f>
        <v>91</v>
      </c>
      <c r="F252" s="73" t="str">
        <f>'Activity rawdata'!L251</f>
        <v>MT1</v>
      </c>
      <c r="G252" s="72" t="str">
        <f>'Activity rawdata'!R251</f>
        <v>2033</v>
      </c>
      <c r="H252" s="72" t="str">
        <f>IF('Activity rawdata'!P251="AHTHIN1","1st Thin",IF('Activity rawdata'!P251="AHCC","Clearcut",IF('Activity rawdata'!P251="AHTHSMZ","SMZ Thin",IF('Activity rawdata'!P251="AHTHIN2","2nd Thin",IF('Activity rawdata'!P251="AFERTE","Early Fert",IF('Activity rawdata'!P251="AFERTM","Mid Fert",IF('Activity rawdata'!P251="AFERTL","Late Fert",  IF('Activity rawdata'!P251="ASP","Site Prep", IF('Activity rawdata'!P251="APLT","Plant",  IF('Activity rawdata'!P251="ANREG","Natural Regeneration"))))))))))</f>
        <v>2nd Thin</v>
      </c>
      <c r="I252" s="74">
        <f>'Activity rawdata'!O251</f>
        <v>43.21</v>
      </c>
      <c r="J252" s="75">
        <f>'Activity rawdata'!N251</f>
        <v>21</v>
      </c>
      <c r="K252" s="75">
        <f>'Activity rawdata'!AC251</f>
        <v>109.33</v>
      </c>
      <c r="L252" s="75">
        <f>'Activity rawdata'!AD251</f>
        <v>186.72</v>
      </c>
      <c r="M252" s="76">
        <f>'Activity rawdata'!AE251</f>
        <v>10.36121192175805</v>
      </c>
      <c r="N252" s="83">
        <f>'Activity rawdata'!T251+'Activity rawdata'!U251</f>
        <v>7.86</v>
      </c>
      <c r="O252" s="80">
        <f>'Activity rawdata'!V251</f>
        <v>21.31</v>
      </c>
      <c r="P252" s="80">
        <f>'Activity rawdata'!W251</f>
        <v>0.95</v>
      </c>
      <c r="Q252" s="80">
        <f>'Activity rawdata'!X251</f>
        <v>0</v>
      </c>
      <c r="R252" s="84">
        <f t="shared" si="40"/>
        <v>30.119999999999997</v>
      </c>
      <c r="S252" s="80">
        <f>'Activity rawdata'!Z251</f>
        <v>0</v>
      </c>
      <c r="T252" s="80">
        <f>'Activity rawdata'!AA251</f>
        <v>0</v>
      </c>
      <c r="U252" s="80">
        <f t="shared" si="41"/>
        <v>0</v>
      </c>
      <c r="V252" s="81">
        <f t="shared" si="42"/>
        <v>339.63060000000002</v>
      </c>
      <c r="W252" s="75">
        <f t="shared" si="43"/>
        <v>920.80509999999992</v>
      </c>
      <c r="X252" s="75">
        <f t="shared" si="44"/>
        <v>41.049500000000002</v>
      </c>
      <c r="Y252" s="75">
        <f t="shared" si="45"/>
        <v>0</v>
      </c>
      <c r="Z252" s="82">
        <f t="shared" si="46"/>
        <v>1301.4852000000001</v>
      </c>
      <c r="AA252" s="75">
        <f t="shared" si="47"/>
        <v>0</v>
      </c>
      <c r="AB252" s="75">
        <f t="shared" si="48"/>
        <v>0</v>
      </c>
      <c r="AC252" s="82">
        <f t="shared" si="49"/>
        <v>0</v>
      </c>
      <c r="AD252" s="56"/>
    </row>
    <row r="253" spans="1:30" x14ac:dyDescent="0.35">
      <c r="A253" s="70" t="str">
        <f>'Activity rawdata'!A252</f>
        <v>BH5136-1-396</v>
      </c>
      <c r="B253" s="71" t="str">
        <f>'Activity rawdata'!B252</f>
        <v>LB</v>
      </c>
      <c r="C253" s="71" t="str">
        <f>IF('Activity rawdata'!C252="PY","Planted",IF('Activity rawdata'!C252="NY","Nat/Convert",IF('Activity rawdata'!C252="NN","Nat/Nonconvert",IF('Activity rawdata'!C252="OY","Planted"))))</f>
        <v>Planted</v>
      </c>
      <c r="D253" s="70" t="str">
        <f>'Activity rawdata'!D252</f>
        <v>STP2</v>
      </c>
      <c r="E253" s="72" t="str">
        <f>'Activity rawdata'!E252</f>
        <v>88</v>
      </c>
      <c r="F253" s="73" t="str">
        <f>'Activity rawdata'!L252</f>
        <v>MT1</v>
      </c>
      <c r="G253" s="72" t="str">
        <f>'Activity rawdata'!R252</f>
        <v>2033</v>
      </c>
      <c r="H253" s="72" t="str">
        <f>IF('Activity rawdata'!P252="AHTHIN1","1st Thin",IF('Activity rawdata'!P252="AHCC","Clearcut",IF('Activity rawdata'!P252="AHTHSMZ","SMZ Thin",IF('Activity rawdata'!P252="AHTHIN2","2nd Thin",IF('Activity rawdata'!P252="AFERTE","Early Fert",IF('Activity rawdata'!P252="AFERTM","Mid Fert",IF('Activity rawdata'!P252="AFERTL","Late Fert",  IF('Activity rawdata'!P252="ASP","Site Prep", IF('Activity rawdata'!P252="APLT","Plant",  IF('Activity rawdata'!P252="ANREG","Natural Regeneration"))))))))))</f>
        <v>2nd Thin</v>
      </c>
      <c r="I253" s="74">
        <f>'Activity rawdata'!O252</f>
        <v>33.85</v>
      </c>
      <c r="J253" s="75">
        <f>'Activity rawdata'!N252</f>
        <v>21</v>
      </c>
      <c r="K253" s="75">
        <f>'Activity rawdata'!AC252</f>
        <v>119.81</v>
      </c>
      <c r="L253" s="75">
        <f>'Activity rawdata'!AD252</f>
        <v>189.06</v>
      </c>
      <c r="M253" s="76">
        <f>'Activity rawdata'!AE252</f>
        <v>10.779112613414728</v>
      </c>
      <c r="N253" s="83">
        <f>'Activity rawdata'!T252+'Activity rawdata'!U252</f>
        <v>8.5399999999999991</v>
      </c>
      <c r="O253" s="80">
        <f>'Activity rawdata'!V252</f>
        <v>36.520000000000003</v>
      </c>
      <c r="P253" s="80">
        <f>'Activity rawdata'!W252</f>
        <v>0</v>
      </c>
      <c r="Q253" s="80">
        <f>'Activity rawdata'!X252</f>
        <v>0</v>
      </c>
      <c r="R253" s="84">
        <f t="shared" si="40"/>
        <v>45.06</v>
      </c>
      <c r="S253" s="80">
        <f>'Activity rawdata'!Z252</f>
        <v>0</v>
      </c>
      <c r="T253" s="80">
        <f>'Activity rawdata'!AA252</f>
        <v>0</v>
      </c>
      <c r="U253" s="80">
        <f t="shared" si="41"/>
        <v>0</v>
      </c>
      <c r="V253" s="81">
        <f t="shared" si="42"/>
        <v>289.07900000000001</v>
      </c>
      <c r="W253" s="75">
        <f t="shared" si="43"/>
        <v>1236.2020000000002</v>
      </c>
      <c r="X253" s="75">
        <f t="shared" si="44"/>
        <v>0</v>
      </c>
      <c r="Y253" s="75">
        <f t="shared" si="45"/>
        <v>0</v>
      </c>
      <c r="Z253" s="82">
        <f t="shared" si="46"/>
        <v>1525.2810000000002</v>
      </c>
      <c r="AA253" s="75">
        <f t="shared" si="47"/>
        <v>0</v>
      </c>
      <c r="AB253" s="75">
        <f t="shared" si="48"/>
        <v>0</v>
      </c>
      <c r="AC253" s="82">
        <f t="shared" si="49"/>
        <v>0</v>
      </c>
      <c r="AD253" s="56"/>
    </row>
    <row r="254" spans="1:30" x14ac:dyDescent="0.35">
      <c r="A254" s="70" t="str">
        <f>'Activity rawdata'!A253</f>
        <v>BH5136-1-139</v>
      </c>
      <c r="B254" s="71" t="str">
        <f>'Activity rawdata'!B253</f>
        <v>LB</v>
      </c>
      <c r="C254" s="71" t="str">
        <f>IF('Activity rawdata'!C253="PY","Planted",IF('Activity rawdata'!C253="NY","Nat/Convert",IF('Activity rawdata'!C253="NN","Nat/Nonconvert",IF('Activity rawdata'!C253="OY","Planted"))))</f>
        <v>Planted</v>
      </c>
      <c r="D254" s="70" t="str">
        <f>'Activity rawdata'!D253</f>
        <v>STP2</v>
      </c>
      <c r="E254" s="72" t="str">
        <f>'Activity rawdata'!E253</f>
        <v>91</v>
      </c>
      <c r="F254" s="73" t="str">
        <f>'Activity rawdata'!L253</f>
        <v>MT1</v>
      </c>
      <c r="G254" s="72" t="str">
        <f>'Activity rawdata'!R253</f>
        <v>2033</v>
      </c>
      <c r="H254" s="72" t="str">
        <f>IF('Activity rawdata'!P253="AHTHIN1","1st Thin",IF('Activity rawdata'!P253="AHCC","Clearcut",IF('Activity rawdata'!P253="AHTHSMZ","SMZ Thin",IF('Activity rawdata'!P253="AHTHIN2","2nd Thin",IF('Activity rawdata'!P253="AFERTE","Early Fert",IF('Activity rawdata'!P253="AFERTM","Mid Fert",IF('Activity rawdata'!P253="AFERTL","Late Fert",  IF('Activity rawdata'!P253="ASP","Site Prep", IF('Activity rawdata'!P253="APLT","Plant",  IF('Activity rawdata'!P253="ANREG","Natural Regeneration"))))))))))</f>
        <v>2nd Thin</v>
      </c>
      <c r="I254" s="74">
        <f>'Activity rawdata'!O253</f>
        <v>8.33</v>
      </c>
      <c r="J254" s="75">
        <f>'Activity rawdata'!N253</f>
        <v>21</v>
      </c>
      <c r="K254" s="75">
        <f>'Activity rawdata'!AC253</f>
        <v>129.26</v>
      </c>
      <c r="L254" s="75">
        <f>'Activity rawdata'!AD253</f>
        <v>188.77</v>
      </c>
      <c r="M254" s="76">
        <f>'Activity rawdata'!AE253</f>
        <v>11.2047427437096</v>
      </c>
      <c r="N254" s="83">
        <f>'Activity rawdata'!T253+'Activity rawdata'!U253</f>
        <v>9.56</v>
      </c>
      <c r="O254" s="80">
        <f>'Activity rawdata'!V253</f>
        <v>49.85</v>
      </c>
      <c r="P254" s="80">
        <f>'Activity rawdata'!W253</f>
        <v>0.7</v>
      </c>
      <c r="Q254" s="80">
        <f>'Activity rawdata'!X253</f>
        <v>0</v>
      </c>
      <c r="R254" s="84">
        <f t="shared" si="40"/>
        <v>60.110000000000007</v>
      </c>
      <c r="S254" s="80">
        <f>'Activity rawdata'!Z253</f>
        <v>0</v>
      </c>
      <c r="T254" s="80">
        <f>'Activity rawdata'!AA253</f>
        <v>0</v>
      </c>
      <c r="U254" s="80">
        <f t="shared" si="41"/>
        <v>0</v>
      </c>
      <c r="V254" s="81">
        <f t="shared" si="42"/>
        <v>79.634799999999998</v>
      </c>
      <c r="W254" s="75">
        <f t="shared" si="43"/>
        <v>415.25049999999999</v>
      </c>
      <c r="X254" s="75">
        <f t="shared" si="44"/>
        <v>5.8309999999999995</v>
      </c>
      <c r="Y254" s="75">
        <f t="shared" si="45"/>
        <v>0</v>
      </c>
      <c r="Z254" s="82">
        <f t="shared" si="46"/>
        <v>500.71629999999999</v>
      </c>
      <c r="AA254" s="75">
        <f t="shared" si="47"/>
        <v>0</v>
      </c>
      <c r="AB254" s="75">
        <f t="shared" si="48"/>
        <v>0</v>
      </c>
      <c r="AC254" s="82">
        <f t="shared" si="49"/>
        <v>0</v>
      </c>
      <c r="AD254" s="56"/>
    </row>
    <row r="255" spans="1:30" x14ac:dyDescent="0.35">
      <c r="A255" s="70" t="str">
        <f>'Activity rawdata'!A254</f>
        <v>BH6125-1-294</v>
      </c>
      <c r="B255" s="71" t="str">
        <f>'Activity rawdata'!B254</f>
        <v>LB</v>
      </c>
      <c r="C255" s="71" t="str">
        <f>IF('Activity rawdata'!C254="PY","Planted",IF('Activity rawdata'!C254="NY","Nat/Convert",IF('Activity rawdata'!C254="NN","Nat/Nonconvert",IF('Activity rawdata'!C254="OY","Planted"))))</f>
        <v>Planted</v>
      </c>
      <c r="D255" s="70" t="str">
        <f>'Activity rawdata'!D254</f>
        <v>STP1</v>
      </c>
      <c r="E255" s="72" t="str">
        <f>'Activity rawdata'!E254</f>
        <v>91</v>
      </c>
      <c r="F255" s="73" t="str">
        <f>'Activity rawdata'!L254</f>
        <v>T1</v>
      </c>
      <c r="G255" s="72" t="str">
        <f>'Activity rawdata'!R254</f>
        <v>2033</v>
      </c>
      <c r="H255" s="72" t="str">
        <f>IF('Activity rawdata'!P254="AHTHIN1","1st Thin",IF('Activity rawdata'!P254="AHCC","Clearcut",IF('Activity rawdata'!P254="AHTHSMZ","SMZ Thin",IF('Activity rawdata'!P254="AHTHIN2","2nd Thin",IF('Activity rawdata'!P254="AFERTE","Early Fert",IF('Activity rawdata'!P254="AFERTM","Mid Fert",IF('Activity rawdata'!P254="AFERTL","Late Fert",  IF('Activity rawdata'!P254="ASP","Site Prep", IF('Activity rawdata'!P254="APLT","Plant",  IF('Activity rawdata'!P254="ANREG","Natural Regeneration"))))))))))</f>
        <v>2nd Thin</v>
      </c>
      <c r="I255" s="74">
        <f>'Activity rawdata'!O254</f>
        <v>4.54</v>
      </c>
      <c r="J255" s="75">
        <f>'Activity rawdata'!N254</f>
        <v>21</v>
      </c>
      <c r="K255" s="75">
        <f>'Activity rawdata'!AC254</f>
        <v>100.75</v>
      </c>
      <c r="L255" s="75">
        <f>'Activity rawdata'!AD254</f>
        <v>174.17</v>
      </c>
      <c r="M255" s="76">
        <f>'Activity rawdata'!AE254</f>
        <v>10.29845684298383</v>
      </c>
      <c r="N255" s="83">
        <f>'Activity rawdata'!T254+'Activity rawdata'!U254</f>
        <v>8.6</v>
      </c>
      <c r="O255" s="80">
        <f>'Activity rawdata'!V254</f>
        <v>16.399999999999999</v>
      </c>
      <c r="P255" s="80">
        <f>'Activity rawdata'!W254</f>
        <v>0.38</v>
      </c>
      <c r="Q255" s="80">
        <f>'Activity rawdata'!X254</f>
        <v>0</v>
      </c>
      <c r="R255" s="84">
        <f t="shared" si="40"/>
        <v>25.38</v>
      </c>
      <c r="S255" s="80">
        <f>'Activity rawdata'!Z254</f>
        <v>0</v>
      </c>
      <c r="T255" s="80">
        <f>'Activity rawdata'!AA254</f>
        <v>0</v>
      </c>
      <c r="U255" s="80">
        <f t="shared" si="41"/>
        <v>0</v>
      </c>
      <c r="V255" s="81">
        <f t="shared" si="42"/>
        <v>39.043999999999997</v>
      </c>
      <c r="W255" s="75">
        <f t="shared" si="43"/>
        <v>74.455999999999989</v>
      </c>
      <c r="X255" s="75">
        <f t="shared" si="44"/>
        <v>1.7252000000000001</v>
      </c>
      <c r="Y255" s="75">
        <f t="shared" si="45"/>
        <v>0</v>
      </c>
      <c r="Z255" s="82">
        <f t="shared" si="46"/>
        <v>115.22519999999999</v>
      </c>
      <c r="AA255" s="75">
        <f t="shared" si="47"/>
        <v>0</v>
      </c>
      <c r="AB255" s="75">
        <f t="shared" si="48"/>
        <v>0</v>
      </c>
      <c r="AC255" s="82">
        <f t="shared" si="49"/>
        <v>0</v>
      </c>
      <c r="AD255" s="56"/>
    </row>
    <row r="256" spans="1:30" x14ac:dyDescent="0.35">
      <c r="A256" s="70" t="str">
        <f>'Activity rawdata'!A255</f>
        <v>BH6125-1-282</v>
      </c>
      <c r="B256" s="71" t="str">
        <f>'Activity rawdata'!B255</f>
        <v>LB</v>
      </c>
      <c r="C256" s="71" t="str">
        <f>IF('Activity rawdata'!C255="PY","Planted",IF('Activity rawdata'!C255="NY","Nat/Convert",IF('Activity rawdata'!C255="NN","Nat/Nonconvert",IF('Activity rawdata'!C255="OY","Planted"))))</f>
        <v>Planted</v>
      </c>
      <c r="D256" s="70" t="str">
        <f>'Activity rawdata'!D255</f>
        <v>STP1</v>
      </c>
      <c r="E256" s="72" t="str">
        <f>'Activity rawdata'!E255</f>
        <v>91</v>
      </c>
      <c r="F256" s="73" t="str">
        <f>'Activity rawdata'!L255</f>
        <v>T1</v>
      </c>
      <c r="G256" s="72" t="str">
        <f>'Activity rawdata'!R255</f>
        <v>2033</v>
      </c>
      <c r="H256" s="72" t="str">
        <f>IF('Activity rawdata'!P255="AHTHIN1","1st Thin",IF('Activity rawdata'!P255="AHCC","Clearcut",IF('Activity rawdata'!P255="AHTHSMZ","SMZ Thin",IF('Activity rawdata'!P255="AHTHIN2","2nd Thin",IF('Activity rawdata'!P255="AFERTE","Early Fert",IF('Activity rawdata'!P255="AFERTM","Mid Fert",IF('Activity rawdata'!P255="AFERTL","Late Fert",  IF('Activity rawdata'!P255="ASP","Site Prep", IF('Activity rawdata'!P255="APLT","Plant",  IF('Activity rawdata'!P255="ANREG","Natural Regeneration"))))))))))</f>
        <v>2nd Thin</v>
      </c>
      <c r="I256" s="74">
        <f>'Activity rawdata'!O255</f>
        <v>34.5</v>
      </c>
      <c r="J256" s="75">
        <f>'Activity rawdata'!N255</f>
        <v>21</v>
      </c>
      <c r="K256" s="75">
        <f>'Activity rawdata'!AC255</f>
        <v>95.85</v>
      </c>
      <c r="L256" s="75">
        <f>'Activity rawdata'!AD255</f>
        <v>174.2</v>
      </c>
      <c r="M256" s="76">
        <f>'Activity rawdata'!AE255</f>
        <v>10.044036566669778</v>
      </c>
      <c r="N256" s="83">
        <f>'Activity rawdata'!T255+'Activity rawdata'!U255</f>
        <v>8.33</v>
      </c>
      <c r="O256" s="80">
        <f>'Activity rawdata'!V255</f>
        <v>13.17</v>
      </c>
      <c r="P256" s="80">
        <f>'Activity rawdata'!W255</f>
        <v>0.11</v>
      </c>
      <c r="Q256" s="80">
        <f>'Activity rawdata'!X255</f>
        <v>0</v>
      </c>
      <c r="R256" s="84">
        <f t="shared" si="40"/>
        <v>21.61</v>
      </c>
      <c r="S256" s="80">
        <f>'Activity rawdata'!Z255</f>
        <v>0</v>
      </c>
      <c r="T256" s="80">
        <f>'Activity rawdata'!AA255</f>
        <v>0</v>
      </c>
      <c r="U256" s="80">
        <f t="shared" si="41"/>
        <v>0</v>
      </c>
      <c r="V256" s="81">
        <f t="shared" si="42"/>
        <v>287.38499999999999</v>
      </c>
      <c r="W256" s="75">
        <f t="shared" si="43"/>
        <v>454.36500000000001</v>
      </c>
      <c r="X256" s="75">
        <f t="shared" si="44"/>
        <v>3.7949999999999999</v>
      </c>
      <c r="Y256" s="75">
        <f t="shared" si="45"/>
        <v>0</v>
      </c>
      <c r="Z256" s="82">
        <f t="shared" si="46"/>
        <v>745.54499999999996</v>
      </c>
      <c r="AA256" s="75">
        <f t="shared" si="47"/>
        <v>0</v>
      </c>
      <c r="AB256" s="75">
        <f t="shared" si="48"/>
        <v>0</v>
      </c>
      <c r="AC256" s="82">
        <f t="shared" si="49"/>
        <v>0</v>
      </c>
      <c r="AD256" s="56"/>
    </row>
    <row r="257" spans="1:30" x14ac:dyDescent="0.35">
      <c r="A257" s="70" t="str">
        <f>'Activity rawdata'!A256</f>
        <v>BH6112-1-248</v>
      </c>
      <c r="B257" s="71" t="str">
        <f>'Activity rawdata'!B256</f>
        <v>LB</v>
      </c>
      <c r="C257" s="71" t="str">
        <f>IF('Activity rawdata'!C256="PY","Planted",IF('Activity rawdata'!C256="NY","Nat/Convert",IF('Activity rawdata'!C256="NN","Nat/Nonconvert",IF('Activity rawdata'!C256="OY","Planted"))))</f>
        <v>Planted</v>
      </c>
      <c r="D257" s="70" t="str">
        <f>'Activity rawdata'!D256</f>
        <v>STP1</v>
      </c>
      <c r="E257" s="72" t="str">
        <f>'Activity rawdata'!E256</f>
        <v>63</v>
      </c>
      <c r="F257" s="73" t="str">
        <f>'Activity rawdata'!L256</f>
        <v>T1</v>
      </c>
      <c r="G257" s="72" t="str">
        <f>'Activity rawdata'!R256</f>
        <v>2033</v>
      </c>
      <c r="H257" s="72" t="str">
        <f>IF('Activity rawdata'!P256="AHTHIN1","1st Thin",IF('Activity rawdata'!P256="AHCC","Clearcut",IF('Activity rawdata'!P256="AHTHSMZ","SMZ Thin",IF('Activity rawdata'!P256="AHTHIN2","2nd Thin",IF('Activity rawdata'!P256="AFERTE","Early Fert",IF('Activity rawdata'!P256="AFERTM","Mid Fert",IF('Activity rawdata'!P256="AFERTL","Late Fert",  IF('Activity rawdata'!P256="ASP","Site Prep", IF('Activity rawdata'!P256="APLT","Plant",  IF('Activity rawdata'!P256="ANREG","Natural Regeneration"))))))))))</f>
        <v>2nd Thin</v>
      </c>
      <c r="I257" s="74">
        <f>'Activity rawdata'!O256</f>
        <v>22.28</v>
      </c>
      <c r="J257" s="75">
        <f>'Activity rawdata'!N256</f>
        <v>21</v>
      </c>
      <c r="K257" s="75">
        <f>'Activity rawdata'!AC256</f>
        <v>95.85</v>
      </c>
      <c r="L257" s="75">
        <f>'Activity rawdata'!AD256</f>
        <v>174.2</v>
      </c>
      <c r="M257" s="76">
        <f>'Activity rawdata'!AE256</f>
        <v>10.044036566669778</v>
      </c>
      <c r="N257" s="83">
        <f>'Activity rawdata'!T256+'Activity rawdata'!U256</f>
        <v>8.33</v>
      </c>
      <c r="O257" s="80">
        <f>'Activity rawdata'!V256</f>
        <v>13.17</v>
      </c>
      <c r="P257" s="80">
        <f>'Activity rawdata'!W256</f>
        <v>0.11</v>
      </c>
      <c r="Q257" s="80">
        <f>'Activity rawdata'!X256</f>
        <v>0</v>
      </c>
      <c r="R257" s="84">
        <f t="shared" si="40"/>
        <v>21.61</v>
      </c>
      <c r="S257" s="80">
        <f>'Activity rawdata'!Z256</f>
        <v>0</v>
      </c>
      <c r="T257" s="80">
        <f>'Activity rawdata'!AA256</f>
        <v>0</v>
      </c>
      <c r="U257" s="80">
        <f t="shared" si="41"/>
        <v>0</v>
      </c>
      <c r="V257" s="81">
        <f t="shared" si="42"/>
        <v>185.5924</v>
      </c>
      <c r="W257" s="75">
        <f t="shared" si="43"/>
        <v>293.42760000000004</v>
      </c>
      <c r="X257" s="75">
        <f t="shared" si="44"/>
        <v>2.4508000000000001</v>
      </c>
      <c r="Y257" s="75">
        <f t="shared" si="45"/>
        <v>0</v>
      </c>
      <c r="Z257" s="82">
        <f t="shared" si="46"/>
        <v>481.47080000000005</v>
      </c>
      <c r="AA257" s="75">
        <f t="shared" si="47"/>
        <v>0</v>
      </c>
      <c r="AB257" s="75">
        <f t="shared" si="48"/>
        <v>0</v>
      </c>
      <c r="AC257" s="82">
        <f t="shared" si="49"/>
        <v>0</v>
      </c>
      <c r="AD257" s="56"/>
    </row>
    <row r="258" spans="1:30" x14ac:dyDescent="0.35">
      <c r="A258" s="70" t="str">
        <f>'Activity rawdata'!A257</f>
        <v>BH6112-1-243</v>
      </c>
      <c r="B258" s="71" t="str">
        <f>'Activity rawdata'!B257</f>
        <v>LB</v>
      </c>
      <c r="C258" s="71" t="str">
        <f>IF('Activity rawdata'!C257="PY","Planted",IF('Activity rawdata'!C257="NY","Nat/Convert",IF('Activity rawdata'!C257="NN","Nat/Nonconvert",IF('Activity rawdata'!C257="OY","Planted"))))</f>
        <v>Planted</v>
      </c>
      <c r="D258" s="70" t="str">
        <f>'Activity rawdata'!D257</f>
        <v>STP1</v>
      </c>
      <c r="E258" s="72" t="str">
        <f>'Activity rawdata'!E257</f>
        <v>91</v>
      </c>
      <c r="F258" s="73" t="str">
        <f>'Activity rawdata'!L257</f>
        <v>T1</v>
      </c>
      <c r="G258" s="72" t="str">
        <f>'Activity rawdata'!R257</f>
        <v>2033</v>
      </c>
      <c r="H258" s="72" t="str">
        <f>IF('Activity rawdata'!P257="AHTHIN1","1st Thin",IF('Activity rawdata'!P257="AHCC","Clearcut",IF('Activity rawdata'!P257="AHTHSMZ","SMZ Thin",IF('Activity rawdata'!P257="AHTHIN2","2nd Thin",IF('Activity rawdata'!P257="AFERTE","Early Fert",IF('Activity rawdata'!P257="AFERTM","Mid Fert",IF('Activity rawdata'!P257="AFERTL","Late Fert",  IF('Activity rawdata'!P257="ASP","Site Prep", IF('Activity rawdata'!P257="APLT","Plant",  IF('Activity rawdata'!P257="ANREG","Natural Regeneration"))))))))))</f>
        <v>2nd Thin</v>
      </c>
      <c r="I258" s="74">
        <f>'Activity rawdata'!O257</f>
        <v>109.07</v>
      </c>
      <c r="J258" s="75">
        <f>'Activity rawdata'!N257</f>
        <v>21</v>
      </c>
      <c r="K258" s="75">
        <f>'Activity rawdata'!AC257</f>
        <v>95.85</v>
      </c>
      <c r="L258" s="75">
        <f>'Activity rawdata'!AD257</f>
        <v>174.2</v>
      </c>
      <c r="M258" s="76">
        <f>'Activity rawdata'!AE257</f>
        <v>10.044036566669778</v>
      </c>
      <c r="N258" s="83">
        <f>'Activity rawdata'!T257+'Activity rawdata'!U257</f>
        <v>8.33</v>
      </c>
      <c r="O258" s="80">
        <f>'Activity rawdata'!V257</f>
        <v>13.17</v>
      </c>
      <c r="P258" s="80">
        <f>'Activity rawdata'!W257</f>
        <v>0.11</v>
      </c>
      <c r="Q258" s="80">
        <f>'Activity rawdata'!X257</f>
        <v>0</v>
      </c>
      <c r="R258" s="84">
        <f t="shared" si="40"/>
        <v>21.61</v>
      </c>
      <c r="S258" s="80">
        <f>'Activity rawdata'!Z257</f>
        <v>0</v>
      </c>
      <c r="T258" s="80">
        <f>'Activity rawdata'!AA257</f>
        <v>0</v>
      </c>
      <c r="U258" s="80">
        <f t="shared" si="41"/>
        <v>0</v>
      </c>
      <c r="V258" s="81">
        <f t="shared" si="42"/>
        <v>908.55309999999997</v>
      </c>
      <c r="W258" s="75">
        <f t="shared" si="43"/>
        <v>1436.4518999999998</v>
      </c>
      <c r="X258" s="75">
        <f t="shared" si="44"/>
        <v>11.9977</v>
      </c>
      <c r="Y258" s="75">
        <f t="shared" si="45"/>
        <v>0</v>
      </c>
      <c r="Z258" s="82">
        <f t="shared" si="46"/>
        <v>2357.0026999999995</v>
      </c>
      <c r="AA258" s="75">
        <f t="shared" si="47"/>
        <v>0</v>
      </c>
      <c r="AB258" s="75">
        <f t="shared" si="48"/>
        <v>0</v>
      </c>
      <c r="AC258" s="82">
        <f t="shared" si="49"/>
        <v>0</v>
      </c>
      <c r="AD258" s="56"/>
    </row>
    <row r="259" spans="1:30" x14ac:dyDescent="0.35">
      <c r="A259" s="70" t="str">
        <f>'Activity rawdata'!A258</f>
        <v>BH6112-1-216</v>
      </c>
      <c r="B259" s="71" t="str">
        <f>'Activity rawdata'!B258</f>
        <v>LB</v>
      </c>
      <c r="C259" s="71" t="str">
        <f>IF('Activity rawdata'!C258="PY","Planted",IF('Activity rawdata'!C258="NY","Nat/Convert",IF('Activity rawdata'!C258="NN","Nat/Nonconvert",IF('Activity rawdata'!C258="OY","Planted"))))</f>
        <v>Planted</v>
      </c>
      <c r="D259" s="70" t="str">
        <f>'Activity rawdata'!D258</f>
        <v>STP1</v>
      </c>
      <c r="E259" s="72" t="str">
        <f>'Activity rawdata'!E258</f>
        <v>91</v>
      </c>
      <c r="F259" s="73" t="str">
        <f>'Activity rawdata'!L258</f>
        <v>T1</v>
      </c>
      <c r="G259" s="72" t="str">
        <f>'Activity rawdata'!R258</f>
        <v>2033</v>
      </c>
      <c r="H259" s="72" t="str">
        <f>IF('Activity rawdata'!P258="AHTHIN1","1st Thin",IF('Activity rawdata'!P258="AHCC","Clearcut",IF('Activity rawdata'!P258="AHTHSMZ","SMZ Thin",IF('Activity rawdata'!P258="AHTHIN2","2nd Thin",IF('Activity rawdata'!P258="AFERTE","Early Fert",IF('Activity rawdata'!P258="AFERTM","Mid Fert",IF('Activity rawdata'!P258="AFERTL","Late Fert",  IF('Activity rawdata'!P258="ASP","Site Prep", IF('Activity rawdata'!P258="APLT","Plant",  IF('Activity rawdata'!P258="ANREG","Natural Regeneration"))))))))))</f>
        <v>2nd Thin</v>
      </c>
      <c r="I259" s="74">
        <f>'Activity rawdata'!O258</f>
        <v>76.7</v>
      </c>
      <c r="J259" s="75">
        <f>'Activity rawdata'!N258</f>
        <v>21</v>
      </c>
      <c r="K259" s="75">
        <f>'Activity rawdata'!AC258</f>
        <v>95.85</v>
      </c>
      <c r="L259" s="75">
        <f>'Activity rawdata'!AD258</f>
        <v>174.2</v>
      </c>
      <c r="M259" s="76">
        <f>'Activity rawdata'!AE258</f>
        <v>10.044036566669778</v>
      </c>
      <c r="N259" s="83">
        <f>'Activity rawdata'!T258+'Activity rawdata'!U258</f>
        <v>8.33</v>
      </c>
      <c r="O259" s="80">
        <f>'Activity rawdata'!V258</f>
        <v>13.17</v>
      </c>
      <c r="P259" s="80">
        <f>'Activity rawdata'!W258</f>
        <v>0.11</v>
      </c>
      <c r="Q259" s="80">
        <f>'Activity rawdata'!X258</f>
        <v>0</v>
      </c>
      <c r="R259" s="84">
        <f t="shared" si="40"/>
        <v>21.61</v>
      </c>
      <c r="S259" s="80">
        <f>'Activity rawdata'!Z258</f>
        <v>0</v>
      </c>
      <c r="T259" s="80">
        <f>'Activity rawdata'!AA258</f>
        <v>0</v>
      </c>
      <c r="U259" s="80">
        <f t="shared" si="41"/>
        <v>0</v>
      </c>
      <c r="V259" s="81">
        <f t="shared" si="42"/>
        <v>638.91100000000006</v>
      </c>
      <c r="W259" s="75">
        <f t="shared" si="43"/>
        <v>1010.139</v>
      </c>
      <c r="X259" s="75">
        <f t="shared" si="44"/>
        <v>8.4370000000000012</v>
      </c>
      <c r="Y259" s="75">
        <f t="shared" si="45"/>
        <v>0</v>
      </c>
      <c r="Z259" s="82">
        <f t="shared" si="46"/>
        <v>1657.4870000000001</v>
      </c>
      <c r="AA259" s="75">
        <f t="shared" si="47"/>
        <v>0</v>
      </c>
      <c r="AB259" s="75">
        <f t="shared" si="48"/>
        <v>0</v>
      </c>
      <c r="AC259" s="82">
        <f t="shared" si="49"/>
        <v>0</v>
      </c>
      <c r="AD259" s="56"/>
    </row>
    <row r="260" spans="1:30" x14ac:dyDescent="0.35">
      <c r="A260" s="70" t="str">
        <f>'Activity rawdata'!A259</f>
        <v>BH5140-1-145</v>
      </c>
      <c r="B260" s="71" t="str">
        <f>'Activity rawdata'!B259</f>
        <v>LB</v>
      </c>
      <c r="C260" s="71" t="str">
        <f>IF('Activity rawdata'!C259="PY","Planted",IF('Activity rawdata'!C259="NY","Nat/Convert",IF('Activity rawdata'!C259="NN","Nat/Nonconvert",IF('Activity rawdata'!C259="OY","Planted"))))</f>
        <v>Planted</v>
      </c>
      <c r="D260" s="70" t="str">
        <f>'Activity rawdata'!D259</f>
        <v>STP1</v>
      </c>
      <c r="E260" s="72" t="str">
        <f>'Activity rawdata'!E259</f>
        <v>89</v>
      </c>
      <c r="F260" s="73" t="str">
        <f>'Activity rawdata'!L259</f>
        <v>MT1</v>
      </c>
      <c r="G260" s="72" t="str">
        <f>'Activity rawdata'!R259</f>
        <v>2033</v>
      </c>
      <c r="H260" s="72" t="str">
        <f>IF('Activity rawdata'!P259="AHTHIN1","1st Thin",IF('Activity rawdata'!P259="AHCC","Clearcut",IF('Activity rawdata'!P259="AHTHSMZ","SMZ Thin",IF('Activity rawdata'!P259="AHTHIN2","2nd Thin",IF('Activity rawdata'!P259="AFERTE","Early Fert",IF('Activity rawdata'!P259="AFERTM","Mid Fert",IF('Activity rawdata'!P259="AFERTL","Late Fert",  IF('Activity rawdata'!P259="ASP","Site Prep", IF('Activity rawdata'!P259="APLT","Plant",  IF('Activity rawdata'!P259="ANREG","Natural Regeneration"))))))))))</f>
        <v>Clearcut</v>
      </c>
      <c r="I260" s="74">
        <f>'Activity rawdata'!O259</f>
        <v>3.31</v>
      </c>
      <c r="J260" s="75">
        <f>'Activity rawdata'!N259</f>
        <v>24</v>
      </c>
      <c r="K260" s="75">
        <f>'Activity rawdata'!AC259</f>
        <v>108.82</v>
      </c>
      <c r="L260" s="75">
        <f>'Activity rawdata'!AD259</f>
        <v>188.3</v>
      </c>
      <c r="M260" s="76">
        <f>'Activity rawdata'!AE259</f>
        <v>10.293557685247757</v>
      </c>
      <c r="N260" s="83">
        <f>'Activity rawdata'!T259+'Activity rawdata'!U259</f>
        <v>12.97</v>
      </c>
      <c r="O260" s="80">
        <f>'Activity rawdata'!V259</f>
        <v>68.72</v>
      </c>
      <c r="P260" s="80">
        <f>'Activity rawdata'!W259</f>
        <v>2.75</v>
      </c>
      <c r="Q260" s="80">
        <f>'Activity rawdata'!X259</f>
        <v>0</v>
      </c>
      <c r="R260" s="84">
        <f t="shared" si="40"/>
        <v>84.44</v>
      </c>
      <c r="S260" s="80">
        <f>'Activity rawdata'!Z259</f>
        <v>0</v>
      </c>
      <c r="T260" s="80">
        <f>'Activity rawdata'!AA259</f>
        <v>0</v>
      </c>
      <c r="U260" s="80">
        <f t="shared" si="41"/>
        <v>0</v>
      </c>
      <c r="V260" s="81">
        <f t="shared" si="42"/>
        <v>42.930700000000002</v>
      </c>
      <c r="W260" s="75">
        <f t="shared" si="43"/>
        <v>227.4632</v>
      </c>
      <c r="X260" s="75">
        <f t="shared" si="44"/>
        <v>9.1025000000000009</v>
      </c>
      <c r="Y260" s="75">
        <f t="shared" si="45"/>
        <v>0</v>
      </c>
      <c r="Z260" s="82">
        <f t="shared" si="46"/>
        <v>279.49640000000005</v>
      </c>
      <c r="AA260" s="75">
        <f t="shared" si="47"/>
        <v>0</v>
      </c>
      <c r="AB260" s="75">
        <f t="shared" si="48"/>
        <v>0</v>
      </c>
      <c r="AC260" s="82">
        <f t="shared" si="49"/>
        <v>0</v>
      </c>
      <c r="AD260" s="56"/>
    </row>
    <row r="261" spans="1:30" x14ac:dyDescent="0.35">
      <c r="A261" s="70" t="str">
        <f>'Activity rawdata'!A260</f>
        <v>BH6125-1-371</v>
      </c>
      <c r="B261" s="71" t="str">
        <f>'Activity rawdata'!B260</f>
        <v>LB</v>
      </c>
      <c r="C261" s="71" t="str">
        <f>IF('Activity rawdata'!C260="PY","Planted",IF('Activity rawdata'!C260="NY","Nat/Convert",IF('Activity rawdata'!C260="NN","Nat/Nonconvert",IF('Activity rawdata'!C260="OY","Planted"))))</f>
        <v>Planted</v>
      </c>
      <c r="D261" s="70" t="str">
        <f>'Activity rawdata'!D260</f>
        <v>STP1</v>
      </c>
      <c r="E261" s="72" t="str">
        <f>'Activity rawdata'!E260</f>
        <v>92</v>
      </c>
      <c r="F261" s="73" t="str">
        <f>'Activity rawdata'!L260</f>
        <v>T1</v>
      </c>
      <c r="G261" s="72" t="str">
        <f>'Activity rawdata'!R260</f>
        <v>2033</v>
      </c>
      <c r="H261" s="72" t="str">
        <f>IF('Activity rawdata'!P260="AHTHIN1","1st Thin",IF('Activity rawdata'!P260="AHCC","Clearcut",IF('Activity rawdata'!P260="AHTHSMZ","SMZ Thin",IF('Activity rawdata'!P260="AHTHIN2","2nd Thin",IF('Activity rawdata'!P260="AFERTE","Early Fert",IF('Activity rawdata'!P260="AFERTM","Mid Fert",IF('Activity rawdata'!P260="AFERTL","Late Fert",  IF('Activity rawdata'!P260="ASP","Site Prep", IF('Activity rawdata'!P260="APLT","Plant",  IF('Activity rawdata'!P260="ANREG","Natural Regeneration"))))))))))</f>
        <v>Clearcut</v>
      </c>
      <c r="I261" s="74">
        <f>'Activity rawdata'!O260</f>
        <v>24.06</v>
      </c>
      <c r="J261" s="75">
        <f>'Activity rawdata'!N260</f>
        <v>24</v>
      </c>
      <c r="K261" s="75">
        <f>'Activity rawdata'!AC260</f>
        <v>94.03</v>
      </c>
      <c r="L261" s="75">
        <f>'Activity rawdata'!AD260</f>
        <v>185.31</v>
      </c>
      <c r="M261" s="76">
        <f>'Activity rawdata'!AE260</f>
        <v>9.6453966491267149</v>
      </c>
      <c r="N261" s="83">
        <f>'Activity rawdata'!T260+'Activity rawdata'!U260</f>
        <v>27.46</v>
      </c>
      <c r="O261" s="80">
        <f>'Activity rawdata'!V260</f>
        <v>43.66</v>
      </c>
      <c r="P261" s="80">
        <f>'Activity rawdata'!W260</f>
        <v>14.85</v>
      </c>
      <c r="Q261" s="80">
        <f>'Activity rawdata'!X260</f>
        <v>0</v>
      </c>
      <c r="R261" s="84">
        <f t="shared" si="40"/>
        <v>85.97</v>
      </c>
      <c r="S261" s="80">
        <f>'Activity rawdata'!Z260</f>
        <v>0</v>
      </c>
      <c r="T261" s="80">
        <f>'Activity rawdata'!AA260</f>
        <v>0</v>
      </c>
      <c r="U261" s="80">
        <f t="shared" si="41"/>
        <v>0</v>
      </c>
      <c r="V261" s="81">
        <f t="shared" si="42"/>
        <v>660.68759999999997</v>
      </c>
      <c r="W261" s="75">
        <f t="shared" si="43"/>
        <v>1050.4595999999999</v>
      </c>
      <c r="X261" s="75">
        <f t="shared" si="44"/>
        <v>357.291</v>
      </c>
      <c r="Y261" s="75">
        <f t="shared" si="45"/>
        <v>0</v>
      </c>
      <c r="Z261" s="82">
        <f t="shared" si="46"/>
        <v>2068.4382000000001</v>
      </c>
      <c r="AA261" s="75">
        <f t="shared" si="47"/>
        <v>0</v>
      </c>
      <c r="AB261" s="75">
        <f t="shared" si="48"/>
        <v>0</v>
      </c>
      <c r="AC261" s="82">
        <f t="shared" si="49"/>
        <v>0</v>
      </c>
      <c r="AD261" s="56"/>
    </row>
    <row r="262" spans="1:30" x14ac:dyDescent="0.35">
      <c r="A262" s="70" t="str">
        <f>'Activity rawdata'!A261</f>
        <v>BH6125-1-370</v>
      </c>
      <c r="B262" s="71" t="str">
        <f>'Activity rawdata'!B261</f>
        <v>LB</v>
      </c>
      <c r="C262" s="71" t="str">
        <f>IF('Activity rawdata'!C261="PY","Planted",IF('Activity rawdata'!C261="NY","Nat/Convert",IF('Activity rawdata'!C261="NN","Nat/Nonconvert",IF('Activity rawdata'!C261="OY","Planted"))))</f>
        <v>Planted</v>
      </c>
      <c r="D262" s="70" t="str">
        <f>'Activity rawdata'!D261</f>
        <v>STP1</v>
      </c>
      <c r="E262" s="72" t="str">
        <f>'Activity rawdata'!E261</f>
        <v>92</v>
      </c>
      <c r="F262" s="73" t="str">
        <f>'Activity rawdata'!L261</f>
        <v>T1</v>
      </c>
      <c r="G262" s="72" t="str">
        <f>'Activity rawdata'!R261</f>
        <v>2033</v>
      </c>
      <c r="H262" s="72" t="str">
        <f>IF('Activity rawdata'!P261="AHTHIN1","1st Thin",IF('Activity rawdata'!P261="AHCC","Clearcut",IF('Activity rawdata'!P261="AHTHSMZ","SMZ Thin",IF('Activity rawdata'!P261="AHTHIN2","2nd Thin",IF('Activity rawdata'!P261="AFERTE","Early Fert",IF('Activity rawdata'!P261="AFERTM","Mid Fert",IF('Activity rawdata'!P261="AFERTL","Late Fert",  IF('Activity rawdata'!P261="ASP","Site Prep", IF('Activity rawdata'!P261="APLT","Plant",  IF('Activity rawdata'!P261="ANREG","Natural Regeneration"))))))))))</f>
        <v>Clearcut</v>
      </c>
      <c r="I262" s="74">
        <f>'Activity rawdata'!O261</f>
        <v>19.37</v>
      </c>
      <c r="J262" s="75">
        <f>'Activity rawdata'!N261</f>
        <v>24</v>
      </c>
      <c r="K262" s="75">
        <f>'Activity rawdata'!AC261</f>
        <v>101.41</v>
      </c>
      <c r="L262" s="75">
        <f>'Activity rawdata'!AD261</f>
        <v>194.86</v>
      </c>
      <c r="M262" s="76">
        <f>'Activity rawdata'!AE261</f>
        <v>9.7682180183826475</v>
      </c>
      <c r="N262" s="83">
        <f>'Activity rawdata'!T261+'Activity rawdata'!U261</f>
        <v>22.57</v>
      </c>
      <c r="O262" s="80">
        <f>'Activity rawdata'!V261</f>
        <v>59.49</v>
      </c>
      <c r="P262" s="80">
        <f>'Activity rawdata'!W261</f>
        <v>0.11</v>
      </c>
      <c r="Q262" s="80">
        <f>'Activity rawdata'!X261</f>
        <v>0</v>
      </c>
      <c r="R262" s="84">
        <f t="shared" si="40"/>
        <v>82.17</v>
      </c>
      <c r="S262" s="80">
        <f>'Activity rawdata'!Z261</f>
        <v>0.32</v>
      </c>
      <c r="T262" s="80">
        <f>'Activity rawdata'!AA261</f>
        <v>0.28999999999999998</v>
      </c>
      <c r="U262" s="80">
        <f t="shared" si="41"/>
        <v>0.61</v>
      </c>
      <c r="V262" s="81">
        <f t="shared" si="42"/>
        <v>437.18090000000001</v>
      </c>
      <c r="W262" s="75">
        <f t="shared" si="43"/>
        <v>1152.3213000000001</v>
      </c>
      <c r="X262" s="75">
        <f t="shared" si="44"/>
        <v>2.1307</v>
      </c>
      <c r="Y262" s="75">
        <f t="shared" si="45"/>
        <v>0</v>
      </c>
      <c r="Z262" s="82">
        <f t="shared" si="46"/>
        <v>1591.6329000000001</v>
      </c>
      <c r="AA262" s="75">
        <f t="shared" si="47"/>
        <v>6.1984000000000004</v>
      </c>
      <c r="AB262" s="75">
        <f t="shared" si="48"/>
        <v>5.6173000000000002</v>
      </c>
      <c r="AC262" s="82">
        <f t="shared" si="49"/>
        <v>11.8157</v>
      </c>
      <c r="AD262" s="56"/>
    </row>
    <row r="263" spans="1:30" x14ac:dyDescent="0.35">
      <c r="A263" s="70" t="str">
        <f>'Activity rawdata'!A262</f>
        <v>BH6125-1-292</v>
      </c>
      <c r="B263" s="71" t="str">
        <f>'Activity rawdata'!B262</f>
        <v>LB</v>
      </c>
      <c r="C263" s="71" t="str">
        <f>IF('Activity rawdata'!C262="PY","Planted",IF('Activity rawdata'!C262="NY","Nat/Convert",IF('Activity rawdata'!C262="NN","Nat/Nonconvert",IF('Activity rawdata'!C262="OY","Planted"))))</f>
        <v>Planted</v>
      </c>
      <c r="D263" s="70" t="str">
        <f>'Activity rawdata'!D262</f>
        <v>STP1</v>
      </c>
      <c r="E263" s="72" t="str">
        <f>'Activity rawdata'!E262</f>
        <v>92</v>
      </c>
      <c r="F263" s="73" t="str">
        <f>'Activity rawdata'!L262</f>
        <v>T1</v>
      </c>
      <c r="G263" s="72" t="str">
        <f>'Activity rawdata'!R262</f>
        <v>2033</v>
      </c>
      <c r="H263" s="72" t="str">
        <f>IF('Activity rawdata'!P262="AHTHIN1","1st Thin",IF('Activity rawdata'!P262="AHCC","Clearcut",IF('Activity rawdata'!P262="AHTHSMZ","SMZ Thin",IF('Activity rawdata'!P262="AHTHIN2","2nd Thin",IF('Activity rawdata'!P262="AFERTE","Early Fert",IF('Activity rawdata'!P262="AFERTM","Mid Fert",IF('Activity rawdata'!P262="AFERTL","Late Fert",  IF('Activity rawdata'!P262="ASP","Site Prep", IF('Activity rawdata'!P262="APLT","Plant",  IF('Activity rawdata'!P262="ANREG","Natural Regeneration"))))))))))</f>
        <v>Clearcut</v>
      </c>
      <c r="I263" s="74">
        <f>'Activity rawdata'!O262</f>
        <v>2.2799999999999998</v>
      </c>
      <c r="J263" s="75">
        <f>'Activity rawdata'!N262</f>
        <v>24</v>
      </c>
      <c r="K263" s="75">
        <f>'Activity rawdata'!AC262</f>
        <v>90.68</v>
      </c>
      <c r="L263" s="75">
        <f>'Activity rawdata'!AD262</f>
        <v>170.29</v>
      </c>
      <c r="M263" s="76">
        <f>'Activity rawdata'!AE262</f>
        <v>9.8809223157627688</v>
      </c>
      <c r="N263" s="83">
        <f>'Activity rawdata'!T262+'Activity rawdata'!U262</f>
        <v>22.69</v>
      </c>
      <c r="O263" s="80">
        <f>'Activity rawdata'!V262</f>
        <v>55.26</v>
      </c>
      <c r="P263" s="80">
        <f>'Activity rawdata'!W262</f>
        <v>3.57</v>
      </c>
      <c r="Q263" s="80">
        <f>'Activity rawdata'!X262</f>
        <v>0</v>
      </c>
      <c r="R263" s="84">
        <f t="shared" si="40"/>
        <v>81.52</v>
      </c>
      <c r="S263" s="80">
        <f>'Activity rawdata'!Z262</f>
        <v>0</v>
      </c>
      <c r="T263" s="80">
        <f>'Activity rawdata'!AA262</f>
        <v>0</v>
      </c>
      <c r="U263" s="80">
        <f t="shared" si="41"/>
        <v>0</v>
      </c>
      <c r="V263" s="81">
        <f t="shared" si="42"/>
        <v>51.733199999999997</v>
      </c>
      <c r="W263" s="75">
        <f t="shared" si="43"/>
        <v>125.99279999999999</v>
      </c>
      <c r="X263" s="75">
        <f t="shared" si="44"/>
        <v>8.1395999999999997</v>
      </c>
      <c r="Y263" s="75">
        <f t="shared" si="45"/>
        <v>0</v>
      </c>
      <c r="Z263" s="82">
        <f t="shared" si="46"/>
        <v>185.8656</v>
      </c>
      <c r="AA263" s="75">
        <f t="shared" si="47"/>
        <v>0</v>
      </c>
      <c r="AB263" s="75">
        <f t="shared" si="48"/>
        <v>0</v>
      </c>
      <c r="AC263" s="82">
        <f t="shared" si="49"/>
        <v>0</v>
      </c>
      <c r="AD263" s="56"/>
    </row>
    <row r="264" spans="1:30" x14ac:dyDescent="0.35">
      <c r="A264" s="70" t="str">
        <f>'Activity rawdata'!A263</f>
        <v>BH6125-1-279</v>
      </c>
      <c r="B264" s="71" t="str">
        <f>'Activity rawdata'!B263</f>
        <v>LB</v>
      </c>
      <c r="C264" s="71" t="str">
        <f>IF('Activity rawdata'!C263="PY","Planted",IF('Activity rawdata'!C263="NY","Nat/Convert",IF('Activity rawdata'!C263="NN","Nat/Nonconvert",IF('Activity rawdata'!C263="OY","Planted"))))</f>
        <v>Planted</v>
      </c>
      <c r="D264" s="70" t="str">
        <f>'Activity rawdata'!D263</f>
        <v>STP1</v>
      </c>
      <c r="E264" s="72" t="str">
        <f>'Activity rawdata'!E263</f>
        <v>89</v>
      </c>
      <c r="F264" s="73" t="str">
        <f>'Activity rawdata'!L263</f>
        <v>T1</v>
      </c>
      <c r="G264" s="72" t="str">
        <f>'Activity rawdata'!R263</f>
        <v>2033</v>
      </c>
      <c r="H264" s="72" t="str">
        <f>IF('Activity rawdata'!P263="AHTHIN1","1st Thin",IF('Activity rawdata'!P263="AHCC","Clearcut",IF('Activity rawdata'!P263="AHTHSMZ","SMZ Thin",IF('Activity rawdata'!P263="AHTHIN2","2nd Thin",IF('Activity rawdata'!P263="AFERTE","Early Fert",IF('Activity rawdata'!P263="AFERTM","Mid Fert",IF('Activity rawdata'!P263="AFERTL","Late Fert",  IF('Activity rawdata'!P263="ASP","Site Prep", IF('Activity rawdata'!P263="APLT","Plant",  IF('Activity rawdata'!P263="ANREG","Natural Regeneration"))))))))))</f>
        <v>Clearcut</v>
      </c>
      <c r="I264" s="74">
        <f>'Activity rawdata'!O263</f>
        <v>9.17</v>
      </c>
      <c r="J264" s="75">
        <f>'Activity rawdata'!N263</f>
        <v>24</v>
      </c>
      <c r="K264" s="75">
        <f>'Activity rawdata'!AC263</f>
        <v>91.12</v>
      </c>
      <c r="L264" s="75">
        <f>'Activity rawdata'!AD263</f>
        <v>171.27</v>
      </c>
      <c r="M264" s="76">
        <f>'Activity rawdata'!AE263</f>
        <v>9.8764872757341706</v>
      </c>
      <c r="N264" s="83">
        <f>'Activity rawdata'!T263+'Activity rawdata'!U263</f>
        <v>23.05</v>
      </c>
      <c r="O264" s="80">
        <f>'Activity rawdata'!V263</f>
        <v>55.85</v>
      </c>
      <c r="P264" s="80">
        <f>'Activity rawdata'!W263</f>
        <v>3.61</v>
      </c>
      <c r="Q264" s="80">
        <f>'Activity rawdata'!X263</f>
        <v>0</v>
      </c>
      <c r="R264" s="84">
        <f t="shared" si="40"/>
        <v>82.51</v>
      </c>
      <c r="S264" s="80">
        <f>'Activity rawdata'!Z263</f>
        <v>0</v>
      </c>
      <c r="T264" s="80">
        <f>'Activity rawdata'!AA263</f>
        <v>0</v>
      </c>
      <c r="U264" s="80">
        <f t="shared" si="41"/>
        <v>0</v>
      </c>
      <c r="V264" s="81">
        <f t="shared" si="42"/>
        <v>211.36850000000001</v>
      </c>
      <c r="W264" s="75">
        <f t="shared" si="43"/>
        <v>512.14449999999999</v>
      </c>
      <c r="X264" s="75">
        <f t="shared" si="44"/>
        <v>33.103699999999996</v>
      </c>
      <c r="Y264" s="75">
        <f t="shared" si="45"/>
        <v>0</v>
      </c>
      <c r="Z264" s="82">
        <f t="shared" si="46"/>
        <v>756.61670000000004</v>
      </c>
      <c r="AA264" s="75">
        <f t="shared" si="47"/>
        <v>0</v>
      </c>
      <c r="AB264" s="75">
        <f t="shared" si="48"/>
        <v>0</v>
      </c>
      <c r="AC264" s="82">
        <f t="shared" si="49"/>
        <v>0</v>
      </c>
      <c r="AD264" s="56"/>
    </row>
    <row r="265" spans="1:30" x14ac:dyDescent="0.35">
      <c r="A265" s="70" t="str">
        <f>'Activity rawdata'!A264</f>
        <v>BH6112-1-401</v>
      </c>
      <c r="B265" s="71" t="str">
        <f>'Activity rawdata'!B264</f>
        <v>LB</v>
      </c>
      <c r="C265" s="71" t="str">
        <f>IF('Activity rawdata'!C264="PY","Planted",IF('Activity rawdata'!C264="NY","Nat/Convert",IF('Activity rawdata'!C264="NN","Nat/Nonconvert",IF('Activity rawdata'!C264="OY","Planted"))))</f>
        <v>Planted</v>
      </c>
      <c r="D265" s="70" t="str">
        <f>'Activity rawdata'!D264</f>
        <v>STP1</v>
      </c>
      <c r="E265" s="72" t="str">
        <f>'Activity rawdata'!E264</f>
        <v>92</v>
      </c>
      <c r="F265" s="73" t="str">
        <f>'Activity rawdata'!L264</f>
        <v>T1</v>
      </c>
      <c r="G265" s="72" t="str">
        <f>'Activity rawdata'!R264</f>
        <v>2033</v>
      </c>
      <c r="H265" s="72" t="str">
        <f>IF('Activity rawdata'!P264="AHTHIN1","1st Thin",IF('Activity rawdata'!P264="AHCC","Clearcut",IF('Activity rawdata'!P264="AHTHSMZ","SMZ Thin",IF('Activity rawdata'!P264="AHTHIN2","2nd Thin",IF('Activity rawdata'!P264="AFERTE","Early Fert",IF('Activity rawdata'!P264="AFERTM","Mid Fert",IF('Activity rawdata'!P264="AFERTL","Late Fert",  IF('Activity rawdata'!P264="ASP","Site Prep", IF('Activity rawdata'!P264="APLT","Plant",  IF('Activity rawdata'!P264="ANREG","Natural Regeneration"))))))))))</f>
        <v>Clearcut</v>
      </c>
      <c r="I265" s="74">
        <f>'Activity rawdata'!O264</f>
        <v>63.61</v>
      </c>
      <c r="J265" s="75">
        <f>'Activity rawdata'!N264</f>
        <v>24</v>
      </c>
      <c r="K265" s="75">
        <f>'Activity rawdata'!AC264</f>
        <v>90.68</v>
      </c>
      <c r="L265" s="75">
        <f>'Activity rawdata'!AD264</f>
        <v>170.29</v>
      </c>
      <c r="M265" s="76">
        <f>'Activity rawdata'!AE264</f>
        <v>9.8809223157627688</v>
      </c>
      <c r="N265" s="83">
        <f>'Activity rawdata'!T264+'Activity rawdata'!U264</f>
        <v>22.69</v>
      </c>
      <c r="O265" s="80">
        <f>'Activity rawdata'!V264</f>
        <v>55.26</v>
      </c>
      <c r="P265" s="80">
        <f>'Activity rawdata'!W264</f>
        <v>3.57</v>
      </c>
      <c r="Q265" s="80">
        <f>'Activity rawdata'!X264</f>
        <v>0</v>
      </c>
      <c r="R265" s="84">
        <f t="shared" si="40"/>
        <v>81.52</v>
      </c>
      <c r="S265" s="80">
        <f>'Activity rawdata'!Z264</f>
        <v>0</v>
      </c>
      <c r="T265" s="80">
        <f>'Activity rawdata'!AA264</f>
        <v>0</v>
      </c>
      <c r="U265" s="80">
        <f t="shared" si="41"/>
        <v>0</v>
      </c>
      <c r="V265" s="81">
        <f t="shared" si="42"/>
        <v>1443.3109000000002</v>
      </c>
      <c r="W265" s="75">
        <f t="shared" si="43"/>
        <v>3515.0886</v>
      </c>
      <c r="X265" s="75">
        <f t="shared" si="44"/>
        <v>227.08769999999998</v>
      </c>
      <c r="Y265" s="75">
        <f t="shared" si="45"/>
        <v>0</v>
      </c>
      <c r="Z265" s="82">
        <f t="shared" si="46"/>
        <v>5185.4872000000005</v>
      </c>
      <c r="AA265" s="75">
        <f t="shared" si="47"/>
        <v>0</v>
      </c>
      <c r="AB265" s="75">
        <f t="shared" si="48"/>
        <v>0</v>
      </c>
      <c r="AC265" s="82">
        <f t="shared" si="49"/>
        <v>0</v>
      </c>
      <c r="AD265" s="56"/>
    </row>
    <row r="266" spans="1:30" x14ac:dyDescent="0.35">
      <c r="A266" s="70" t="str">
        <f>'Activity rawdata'!A265</f>
        <v>BH6112-1-374</v>
      </c>
      <c r="B266" s="71" t="str">
        <f>'Activity rawdata'!B265</f>
        <v>LB</v>
      </c>
      <c r="C266" s="71" t="str">
        <f>IF('Activity rawdata'!C265="PY","Planted",IF('Activity rawdata'!C265="NY","Nat/Convert",IF('Activity rawdata'!C265="NN","Nat/Nonconvert",IF('Activity rawdata'!C265="OY","Planted"))))</f>
        <v>Planted</v>
      </c>
      <c r="D266" s="70" t="str">
        <f>'Activity rawdata'!D265</f>
        <v>STP1</v>
      </c>
      <c r="E266" s="72" t="str">
        <f>'Activity rawdata'!E265</f>
        <v>87</v>
      </c>
      <c r="F266" s="73" t="str">
        <f>'Activity rawdata'!L265</f>
        <v>T1</v>
      </c>
      <c r="G266" s="72" t="str">
        <f>'Activity rawdata'!R265</f>
        <v>2033</v>
      </c>
      <c r="H266" s="72" t="str">
        <f>IF('Activity rawdata'!P265="AHTHIN1","1st Thin",IF('Activity rawdata'!P265="AHCC","Clearcut",IF('Activity rawdata'!P265="AHTHSMZ","SMZ Thin",IF('Activity rawdata'!P265="AHTHIN2","2nd Thin",IF('Activity rawdata'!P265="AFERTE","Early Fert",IF('Activity rawdata'!P265="AFERTM","Mid Fert",IF('Activity rawdata'!P265="AFERTL","Late Fert",  IF('Activity rawdata'!P265="ASP","Site Prep", IF('Activity rawdata'!P265="APLT","Plant",  IF('Activity rawdata'!P265="ANREG","Natural Regeneration"))))))))))</f>
        <v>Clearcut</v>
      </c>
      <c r="I266" s="74">
        <f>'Activity rawdata'!O265</f>
        <v>141.01</v>
      </c>
      <c r="J266" s="75">
        <f>'Activity rawdata'!N265</f>
        <v>24</v>
      </c>
      <c r="K266" s="75">
        <f>'Activity rawdata'!AC265</f>
        <v>92.26</v>
      </c>
      <c r="L266" s="75">
        <f>'Activity rawdata'!AD265</f>
        <v>172.85</v>
      </c>
      <c r="M266" s="76">
        <f>'Activity rawdata'!AE265</f>
        <v>9.8925518467658584</v>
      </c>
      <c r="N266" s="83">
        <f>'Activity rawdata'!T265+'Activity rawdata'!U265</f>
        <v>19.03</v>
      </c>
      <c r="O266" s="80">
        <f>'Activity rawdata'!V265</f>
        <v>52.01</v>
      </c>
      <c r="P266" s="80">
        <f>'Activity rawdata'!W265</f>
        <v>0.54</v>
      </c>
      <c r="Q266" s="80">
        <f>'Activity rawdata'!X265</f>
        <v>0</v>
      </c>
      <c r="R266" s="84">
        <f t="shared" si="40"/>
        <v>71.58</v>
      </c>
      <c r="S266" s="80">
        <f>'Activity rawdata'!Z265</f>
        <v>0.37</v>
      </c>
      <c r="T266" s="80">
        <f>'Activity rawdata'!AA265</f>
        <v>7.0000000000000007E-2</v>
      </c>
      <c r="U266" s="80">
        <f t="shared" si="41"/>
        <v>0.44</v>
      </c>
      <c r="V266" s="81">
        <f t="shared" si="42"/>
        <v>2683.4202999999998</v>
      </c>
      <c r="W266" s="75">
        <f t="shared" si="43"/>
        <v>7333.9300999999996</v>
      </c>
      <c r="X266" s="75">
        <f t="shared" si="44"/>
        <v>76.145399999999995</v>
      </c>
      <c r="Y266" s="75">
        <f t="shared" si="45"/>
        <v>0</v>
      </c>
      <c r="Z266" s="82">
        <f t="shared" si="46"/>
        <v>10093.495799999999</v>
      </c>
      <c r="AA266" s="75">
        <f t="shared" si="47"/>
        <v>52.173699999999997</v>
      </c>
      <c r="AB266" s="75">
        <f t="shared" si="48"/>
        <v>9.8707000000000011</v>
      </c>
      <c r="AC266" s="82">
        <f t="shared" si="49"/>
        <v>62.044399999999996</v>
      </c>
      <c r="AD266" s="56"/>
    </row>
    <row r="267" spans="1:30" x14ac:dyDescent="0.35">
      <c r="A267" s="70" t="str">
        <f>'Activity rawdata'!A266</f>
        <v>BH6112-1-373</v>
      </c>
      <c r="B267" s="71" t="str">
        <f>'Activity rawdata'!B266</f>
        <v>LB</v>
      </c>
      <c r="C267" s="71" t="str">
        <f>IF('Activity rawdata'!C266="PY","Planted",IF('Activity rawdata'!C266="NY","Nat/Convert",IF('Activity rawdata'!C266="NN","Nat/Nonconvert",IF('Activity rawdata'!C266="OY","Planted"))))</f>
        <v>Planted</v>
      </c>
      <c r="D267" s="70" t="str">
        <f>'Activity rawdata'!D266</f>
        <v>STP1</v>
      </c>
      <c r="E267" s="72" t="str">
        <f>'Activity rawdata'!E266</f>
        <v>91</v>
      </c>
      <c r="F267" s="73" t="str">
        <f>'Activity rawdata'!L266</f>
        <v>T1</v>
      </c>
      <c r="G267" s="72" t="str">
        <f>'Activity rawdata'!R266</f>
        <v>2033</v>
      </c>
      <c r="H267" s="72" t="str">
        <f>IF('Activity rawdata'!P266="AHTHIN1","1st Thin",IF('Activity rawdata'!P266="AHCC","Clearcut",IF('Activity rawdata'!P266="AHTHSMZ","SMZ Thin",IF('Activity rawdata'!P266="AHTHIN2","2nd Thin",IF('Activity rawdata'!P266="AFERTE","Early Fert",IF('Activity rawdata'!P266="AFERTM","Mid Fert",IF('Activity rawdata'!P266="AFERTL","Late Fert",  IF('Activity rawdata'!P266="ASP","Site Prep", IF('Activity rawdata'!P266="APLT","Plant",  IF('Activity rawdata'!P266="ANREG","Natural Regeneration"))))))))))</f>
        <v>Clearcut</v>
      </c>
      <c r="I267" s="74">
        <f>'Activity rawdata'!O266</f>
        <v>74.19</v>
      </c>
      <c r="J267" s="75">
        <f>'Activity rawdata'!N266</f>
        <v>24</v>
      </c>
      <c r="K267" s="75">
        <f>'Activity rawdata'!AC266</f>
        <v>92.39</v>
      </c>
      <c r="L267" s="75">
        <f>'Activity rawdata'!AD266</f>
        <v>175.41</v>
      </c>
      <c r="M267" s="76">
        <f>'Activity rawdata'!AE266</f>
        <v>9.8270148233862482</v>
      </c>
      <c r="N267" s="83">
        <f>'Activity rawdata'!T266+'Activity rawdata'!U266</f>
        <v>19.22</v>
      </c>
      <c r="O267" s="80">
        <f>'Activity rawdata'!V266</f>
        <v>49.98</v>
      </c>
      <c r="P267" s="80">
        <f>'Activity rawdata'!W266</f>
        <v>0.68</v>
      </c>
      <c r="Q267" s="80">
        <f>'Activity rawdata'!X266</f>
        <v>0</v>
      </c>
      <c r="R267" s="84">
        <f t="shared" si="40"/>
        <v>69.88</v>
      </c>
      <c r="S267" s="80">
        <f>'Activity rawdata'!Z266</f>
        <v>0.52</v>
      </c>
      <c r="T267" s="80">
        <f>'Activity rawdata'!AA266</f>
        <v>0.13</v>
      </c>
      <c r="U267" s="80">
        <f t="shared" si="41"/>
        <v>0.65</v>
      </c>
      <c r="V267" s="81">
        <f t="shared" si="42"/>
        <v>1425.9317999999998</v>
      </c>
      <c r="W267" s="75">
        <f t="shared" si="43"/>
        <v>3708.0161999999996</v>
      </c>
      <c r="X267" s="75">
        <f t="shared" si="44"/>
        <v>50.449200000000005</v>
      </c>
      <c r="Y267" s="75">
        <f t="shared" si="45"/>
        <v>0</v>
      </c>
      <c r="Z267" s="82">
        <f t="shared" si="46"/>
        <v>5184.3971999999994</v>
      </c>
      <c r="AA267" s="75">
        <f t="shared" si="47"/>
        <v>38.578800000000001</v>
      </c>
      <c r="AB267" s="75">
        <f t="shared" si="48"/>
        <v>9.6447000000000003</v>
      </c>
      <c r="AC267" s="82">
        <f t="shared" si="49"/>
        <v>48.223500000000001</v>
      </c>
      <c r="AD267" s="56"/>
    </row>
    <row r="268" spans="1:30" x14ac:dyDescent="0.35">
      <c r="A268" s="70" t="str">
        <f>'Activity rawdata'!A267</f>
        <v>BH6112-1-252</v>
      </c>
      <c r="B268" s="71" t="str">
        <f>'Activity rawdata'!B267</f>
        <v>LB</v>
      </c>
      <c r="C268" s="71" t="str">
        <f>IF('Activity rawdata'!C267="PY","Planted",IF('Activity rawdata'!C267="NY","Nat/Convert",IF('Activity rawdata'!C267="NN","Nat/Nonconvert",IF('Activity rawdata'!C267="OY","Planted"))))</f>
        <v>Planted</v>
      </c>
      <c r="D268" s="70" t="str">
        <f>'Activity rawdata'!D267</f>
        <v>STP1</v>
      </c>
      <c r="E268" s="72" t="str">
        <f>'Activity rawdata'!E267</f>
        <v>91</v>
      </c>
      <c r="F268" s="73" t="str">
        <f>'Activity rawdata'!L267</f>
        <v>T1</v>
      </c>
      <c r="G268" s="72" t="str">
        <f>'Activity rawdata'!R267</f>
        <v>2033</v>
      </c>
      <c r="H268" s="72" t="str">
        <f>IF('Activity rawdata'!P267="AHTHIN1","1st Thin",IF('Activity rawdata'!P267="AHCC","Clearcut",IF('Activity rawdata'!P267="AHTHSMZ","SMZ Thin",IF('Activity rawdata'!P267="AHTHIN2","2nd Thin",IF('Activity rawdata'!P267="AFERTE","Early Fert",IF('Activity rawdata'!P267="AFERTM","Mid Fert",IF('Activity rawdata'!P267="AFERTL","Late Fert",  IF('Activity rawdata'!P267="ASP","Site Prep", IF('Activity rawdata'!P267="APLT","Plant",  IF('Activity rawdata'!P267="ANREG","Natural Regeneration"))))))))))</f>
        <v>Clearcut</v>
      </c>
      <c r="I268" s="74">
        <f>'Activity rawdata'!O267</f>
        <v>1.37</v>
      </c>
      <c r="J268" s="75">
        <f>'Activity rawdata'!N267</f>
        <v>24</v>
      </c>
      <c r="K268" s="75">
        <f>'Activity rawdata'!AC267</f>
        <v>95.52</v>
      </c>
      <c r="L268" s="75">
        <f>'Activity rawdata'!AD267</f>
        <v>170.59</v>
      </c>
      <c r="M268" s="76">
        <f>'Activity rawdata'!AE267</f>
        <v>10.132268134128298</v>
      </c>
      <c r="N268" s="83">
        <f>'Activity rawdata'!T267+'Activity rawdata'!U267</f>
        <v>22.11</v>
      </c>
      <c r="O268" s="80">
        <f>'Activity rawdata'!V267</f>
        <v>58.77</v>
      </c>
      <c r="P268" s="80">
        <f>'Activity rawdata'!W267</f>
        <v>5</v>
      </c>
      <c r="Q268" s="80">
        <f>'Activity rawdata'!X267</f>
        <v>0</v>
      </c>
      <c r="R268" s="84">
        <f t="shared" si="40"/>
        <v>85.88</v>
      </c>
      <c r="S268" s="80">
        <f>'Activity rawdata'!Z267</f>
        <v>0</v>
      </c>
      <c r="T268" s="80">
        <f>'Activity rawdata'!AA267</f>
        <v>0</v>
      </c>
      <c r="U268" s="80">
        <f t="shared" si="41"/>
        <v>0</v>
      </c>
      <c r="V268" s="81">
        <f t="shared" si="42"/>
        <v>30.290700000000001</v>
      </c>
      <c r="W268" s="75">
        <f t="shared" si="43"/>
        <v>80.514900000000011</v>
      </c>
      <c r="X268" s="75">
        <f t="shared" si="44"/>
        <v>6.8500000000000005</v>
      </c>
      <c r="Y268" s="75">
        <f t="shared" si="45"/>
        <v>0</v>
      </c>
      <c r="Z268" s="82">
        <f t="shared" si="46"/>
        <v>117.65560000000001</v>
      </c>
      <c r="AA268" s="75">
        <f t="shared" si="47"/>
        <v>0</v>
      </c>
      <c r="AB268" s="75">
        <f t="shared" si="48"/>
        <v>0</v>
      </c>
      <c r="AC268" s="82">
        <f t="shared" si="49"/>
        <v>0</v>
      </c>
      <c r="AD268" s="56"/>
    </row>
    <row r="269" spans="1:30" x14ac:dyDescent="0.35">
      <c r="A269" s="70" t="str">
        <f>'Activity rawdata'!A268</f>
        <v>BH6112-1-246</v>
      </c>
      <c r="B269" s="71" t="str">
        <f>'Activity rawdata'!B268</f>
        <v>LB</v>
      </c>
      <c r="C269" s="71" t="str">
        <f>IF('Activity rawdata'!C268="PY","Planted",IF('Activity rawdata'!C268="NY","Nat/Convert",IF('Activity rawdata'!C268="NN","Nat/Nonconvert",IF('Activity rawdata'!C268="OY","Planted"))))</f>
        <v>Planted</v>
      </c>
      <c r="D269" s="70" t="str">
        <f>'Activity rawdata'!D268</f>
        <v>STP1</v>
      </c>
      <c r="E269" s="72" t="str">
        <f>'Activity rawdata'!E268</f>
        <v>87</v>
      </c>
      <c r="F269" s="73" t="str">
        <f>'Activity rawdata'!L268</f>
        <v>T1</v>
      </c>
      <c r="G269" s="72" t="str">
        <f>'Activity rawdata'!R268</f>
        <v>2033</v>
      </c>
      <c r="H269" s="72" t="str">
        <f>IF('Activity rawdata'!P268="AHTHIN1","1st Thin",IF('Activity rawdata'!P268="AHCC","Clearcut",IF('Activity rawdata'!P268="AHTHSMZ","SMZ Thin",IF('Activity rawdata'!P268="AHTHIN2","2nd Thin",IF('Activity rawdata'!P268="AFERTE","Early Fert",IF('Activity rawdata'!P268="AFERTM","Mid Fert",IF('Activity rawdata'!P268="AFERTL","Late Fert",  IF('Activity rawdata'!P268="ASP","Site Prep", IF('Activity rawdata'!P268="APLT","Plant",  IF('Activity rawdata'!P268="ANREG","Natural Regeneration"))))))))))</f>
        <v>Clearcut</v>
      </c>
      <c r="I269" s="74">
        <f>'Activity rawdata'!O268</f>
        <v>34.590000000000003</v>
      </c>
      <c r="J269" s="75">
        <f>'Activity rawdata'!N268</f>
        <v>24</v>
      </c>
      <c r="K269" s="75">
        <f>'Activity rawdata'!AC268</f>
        <v>96.16</v>
      </c>
      <c r="L269" s="75">
        <f>'Activity rawdata'!AD268</f>
        <v>171.89</v>
      </c>
      <c r="M269" s="76">
        <f>'Activity rawdata'!AE268</f>
        <v>10.127639254375255</v>
      </c>
      <c r="N269" s="83">
        <f>'Activity rawdata'!T268+'Activity rawdata'!U268</f>
        <v>22.45</v>
      </c>
      <c r="O269" s="80">
        <f>'Activity rawdata'!V268</f>
        <v>59.73</v>
      </c>
      <c r="P269" s="80">
        <f>'Activity rawdata'!W268</f>
        <v>5.0599999999999996</v>
      </c>
      <c r="Q269" s="80">
        <f>'Activity rawdata'!X268</f>
        <v>0</v>
      </c>
      <c r="R269" s="84">
        <f t="shared" si="40"/>
        <v>87.24</v>
      </c>
      <c r="S269" s="80">
        <f>'Activity rawdata'!Z268</f>
        <v>0</v>
      </c>
      <c r="T269" s="80">
        <f>'Activity rawdata'!AA268</f>
        <v>0</v>
      </c>
      <c r="U269" s="80">
        <f t="shared" si="41"/>
        <v>0</v>
      </c>
      <c r="V269" s="81">
        <f t="shared" si="42"/>
        <v>776.54550000000006</v>
      </c>
      <c r="W269" s="75">
        <f t="shared" si="43"/>
        <v>2066.0607</v>
      </c>
      <c r="X269" s="75">
        <f t="shared" si="44"/>
        <v>175.02539999999999</v>
      </c>
      <c r="Y269" s="75">
        <f t="shared" si="45"/>
        <v>0</v>
      </c>
      <c r="Z269" s="82">
        <f t="shared" si="46"/>
        <v>3017.6316000000002</v>
      </c>
      <c r="AA269" s="75">
        <f t="shared" si="47"/>
        <v>0</v>
      </c>
      <c r="AB269" s="75">
        <f t="shared" si="48"/>
        <v>0</v>
      </c>
      <c r="AC269" s="82">
        <f t="shared" si="49"/>
        <v>0</v>
      </c>
      <c r="AD269" s="56"/>
    </row>
    <row r="270" spans="1:30" x14ac:dyDescent="0.35">
      <c r="A270" s="70" t="str">
        <f>'Activity rawdata'!A269</f>
        <v>BH6112-1-242</v>
      </c>
      <c r="B270" s="71" t="str">
        <f>'Activity rawdata'!B269</f>
        <v>LB</v>
      </c>
      <c r="C270" s="71" t="str">
        <f>IF('Activity rawdata'!C269="PY","Planted",IF('Activity rawdata'!C269="NY","Nat/Convert",IF('Activity rawdata'!C269="NN","Nat/Nonconvert",IF('Activity rawdata'!C269="OY","Planted"))))</f>
        <v>Planted</v>
      </c>
      <c r="D270" s="70" t="str">
        <f>'Activity rawdata'!D269</f>
        <v>STP1</v>
      </c>
      <c r="E270" s="72" t="str">
        <f>'Activity rawdata'!E269</f>
        <v>91</v>
      </c>
      <c r="F270" s="73" t="str">
        <f>'Activity rawdata'!L269</f>
        <v>NO</v>
      </c>
      <c r="G270" s="72" t="str">
        <f>'Activity rawdata'!R269</f>
        <v>2033</v>
      </c>
      <c r="H270" s="72" t="str">
        <f>IF('Activity rawdata'!P269="AHTHIN1","1st Thin",IF('Activity rawdata'!P269="AHCC","Clearcut",IF('Activity rawdata'!P269="AHTHSMZ","SMZ Thin",IF('Activity rawdata'!P269="AHTHIN2","2nd Thin",IF('Activity rawdata'!P269="AFERTE","Early Fert",IF('Activity rawdata'!P269="AFERTM","Mid Fert",IF('Activity rawdata'!P269="AFERTL","Late Fert",  IF('Activity rawdata'!P269="ASP","Site Prep", IF('Activity rawdata'!P269="APLT","Plant",  IF('Activity rawdata'!P269="ANREG","Natural Regeneration"))))))))))</f>
        <v>Clearcut</v>
      </c>
      <c r="I270" s="74">
        <f>'Activity rawdata'!O269</f>
        <v>22.48</v>
      </c>
      <c r="J270" s="75">
        <f>'Activity rawdata'!N269</f>
        <v>24</v>
      </c>
      <c r="K270" s="75">
        <f>'Activity rawdata'!AC269</f>
        <v>122.49</v>
      </c>
      <c r="L270" s="75">
        <f>'Activity rawdata'!AD269</f>
        <v>248.06</v>
      </c>
      <c r="M270" s="76">
        <f>'Activity rawdata'!AE269</f>
        <v>9.5149881011032065</v>
      </c>
      <c r="N270" s="83">
        <f>'Activity rawdata'!T269+'Activity rawdata'!U269</f>
        <v>28.62</v>
      </c>
      <c r="O270" s="80">
        <f>'Activity rawdata'!V269</f>
        <v>60.55</v>
      </c>
      <c r="P270" s="80">
        <f>'Activity rawdata'!W269</f>
        <v>1.92</v>
      </c>
      <c r="Q270" s="80">
        <f>'Activity rawdata'!X269</f>
        <v>0</v>
      </c>
      <c r="R270" s="84">
        <f t="shared" si="40"/>
        <v>91.09</v>
      </c>
      <c r="S270" s="80">
        <f>'Activity rawdata'!Z269</f>
        <v>9.98</v>
      </c>
      <c r="T270" s="80">
        <f>'Activity rawdata'!AA269</f>
        <v>0.09</v>
      </c>
      <c r="U270" s="80">
        <f t="shared" si="41"/>
        <v>10.07</v>
      </c>
      <c r="V270" s="81">
        <f t="shared" si="42"/>
        <v>643.37760000000003</v>
      </c>
      <c r="W270" s="75">
        <f t="shared" si="43"/>
        <v>1361.164</v>
      </c>
      <c r="X270" s="75">
        <f t="shared" si="44"/>
        <v>43.1616</v>
      </c>
      <c r="Y270" s="75">
        <f t="shared" si="45"/>
        <v>0</v>
      </c>
      <c r="Z270" s="82">
        <f t="shared" si="46"/>
        <v>2047.7031999999999</v>
      </c>
      <c r="AA270" s="75">
        <f t="shared" si="47"/>
        <v>224.35040000000001</v>
      </c>
      <c r="AB270" s="75">
        <f t="shared" si="48"/>
        <v>2.0232000000000001</v>
      </c>
      <c r="AC270" s="82">
        <f t="shared" si="49"/>
        <v>226.37360000000001</v>
      </c>
      <c r="AD270" s="56"/>
    </row>
    <row r="271" spans="1:30" x14ac:dyDescent="0.35">
      <c r="A271" s="70" t="str">
        <f>'Activity rawdata'!A270</f>
        <v>BH5660-1-196</v>
      </c>
      <c r="B271" s="71" t="str">
        <f>'Activity rawdata'!B270</f>
        <v>PH</v>
      </c>
      <c r="C271" s="71" t="str">
        <f>IF('Activity rawdata'!C270="PY","Planted",IF('Activity rawdata'!C270="NY","Nat/Convert",IF('Activity rawdata'!C270="NN","Nat/Nonconvert",IF('Activity rawdata'!C270="OY","Planted"))))</f>
        <v>Nat/Nonconvert</v>
      </c>
      <c r="D271" s="70" t="str">
        <f>'Activity rawdata'!D270</f>
        <v>STP1</v>
      </c>
      <c r="E271" s="72" t="str">
        <f>'Activity rawdata'!E270</f>
        <v>64</v>
      </c>
      <c r="F271" s="73" t="str">
        <f>'Activity rawdata'!L270</f>
        <v>NO</v>
      </c>
      <c r="G271" s="72" t="str">
        <f>'Activity rawdata'!R270</f>
        <v>2033</v>
      </c>
      <c r="H271" s="72" t="str">
        <f>IF('Activity rawdata'!P270="AHTHIN1","1st Thin",IF('Activity rawdata'!P270="AHCC","Clearcut",IF('Activity rawdata'!P270="AHTHSMZ","SMZ Thin",IF('Activity rawdata'!P270="AHTHIN2","2nd Thin",IF('Activity rawdata'!P270="AFERTE","Early Fert",IF('Activity rawdata'!P270="AFERTM","Mid Fert",IF('Activity rawdata'!P270="AFERTL","Late Fert",  IF('Activity rawdata'!P270="ASP","Site Prep", IF('Activity rawdata'!P270="APLT","Plant",  IF('Activity rawdata'!P270="ANREG","Natural Regeneration"))))))))))</f>
        <v>Clearcut</v>
      </c>
      <c r="I271" s="74">
        <f>'Activity rawdata'!O270</f>
        <v>13.536</v>
      </c>
      <c r="J271" s="75">
        <f>'Activity rawdata'!N270</f>
        <v>40</v>
      </c>
      <c r="K271" s="75">
        <f>'Activity rawdata'!AC270</f>
        <v>39.03</v>
      </c>
      <c r="L271" s="75">
        <f>'Activity rawdata'!AD270</f>
        <v>90.95</v>
      </c>
      <c r="M271" s="76">
        <f>'Activity rawdata'!AE270</f>
        <v>8.8702166186262321</v>
      </c>
      <c r="N271" s="83">
        <f>'Activity rawdata'!T270+'Activity rawdata'!U270</f>
        <v>13.49</v>
      </c>
      <c r="O271" s="80">
        <f>'Activity rawdata'!V270</f>
        <v>18.72</v>
      </c>
      <c r="P271" s="80">
        <f>'Activity rawdata'!W270</f>
        <v>7.43</v>
      </c>
      <c r="Q271" s="80">
        <f>'Activity rawdata'!X270</f>
        <v>0</v>
      </c>
      <c r="R271" s="84">
        <f t="shared" si="40"/>
        <v>39.64</v>
      </c>
      <c r="S271" s="80">
        <f>'Activity rawdata'!Z270</f>
        <v>22.81</v>
      </c>
      <c r="T271" s="80">
        <f>'Activity rawdata'!AA270</f>
        <v>1.78</v>
      </c>
      <c r="U271" s="80">
        <f t="shared" si="41"/>
        <v>24.59</v>
      </c>
      <c r="V271" s="81">
        <f t="shared" si="42"/>
        <v>182.60064</v>
      </c>
      <c r="W271" s="75">
        <f t="shared" si="43"/>
        <v>253.39391999999998</v>
      </c>
      <c r="X271" s="75">
        <f t="shared" si="44"/>
        <v>100.57248</v>
      </c>
      <c r="Y271" s="75">
        <f t="shared" si="45"/>
        <v>0</v>
      </c>
      <c r="Z271" s="82">
        <f t="shared" si="46"/>
        <v>536.56704000000002</v>
      </c>
      <c r="AA271" s="75">
        <f t="shared" si="47"/>
        <v>308.75615999999997</v>
      </c>
      <c r="AB271" s="75">
        <f t="shared" si="48"/>
        <v>24.094079999999998</v>
      </c>
      <c r="AC271" s="82">
        <f t="shared" si="49"/>
        <v>332.85023999999999</v>
      </c>
      <c r="AD271" s="56"/>
    </row>
    <row r="272" spans="1:30" x14ac:dyDescent="0.35">
      <c r="A272" s="70" t="str">
        <f>'Activity rawdata'!A271</f>
        <v>BH5591-1-192</v>
      </c>
      <c r="B272" s="71" t="str">
        <f>'Activity rawdata'!B271</f>
        <v>LB</v>
      </c>
      <c r="C272" s="71" t="str">
        <f>IF('Activity rawdata'!C271="PY","Planted",IF('Activity rawdata'!C271="NY","Nat/Convert",IF('Activity rawdata'!C271="NN","Nat/Nonconvert",IF('Activity rawdata'!C271="OY","Planted"))))</f>
        <v>Planted</v>
      </c>
      <c r="D272" s="70" t="str">
        <f>'Activity rawdata'!D271</f>
        <v>STP1</v>
      </c>
      <c r="E272" s="72" t="str">
        <f>'Activity rawdata'!E271</f>
        <v>85</v>
      </c>
      <c r="F272" s="73" t="str">
        <f>'Activity rawdata'!L271</f>
        <v>T1</v>
      </c>
      <c r="G272" s="72" t="str">
        <f>'Activity rawdata'!R271</f>
        <v>2033</v>
      </c>
      <c r="H272" s="72" t="str">
        <f>IF('Activity rawdata'!P271="AHTHIN1","1st Thin",IF('Activity rawdata'!P271="AHCC","Clearcut",IF('Activity rawdata'!P271="AHTHSMZ","SMZ Thin",IF('Activity rawdata'!P271="AHTHIN2","2nd Thin",IF('Activity rawdata'!P271="AFERTE","Early Fert",IF('Activity rawdata'!P271="AFERTM","Mid Fert",IF('Activity rawdata'!P271="AFERTL","Late Fert",  IF('Activity rawdata'!P271="ASP","Site Prep", IF('Activity rawdata'!P271="APLT","Plant",  IF('Activity rawdata'!P271="ANREG","Natural Regeneration"))))))))))</f>
        <v>Clearcut</v>
      </c>
      <c r="I272" s="74">
        <f>'Activity rawdata'!O271</f>
        <v>101.81</v>
      </c>
      <c r="J272" s="75">
        <f>'Activity rawdata'!N271</f>
        <v>24</v>
      </c>
      <c r="K272" s="75">
        <f>'Activity rawdata'!AC271</f>
        <v>95.84</v>
      </c>
      <c r="L272" s="75">
        <f>'Activity rawdata'!AD271</f>
        <v>171.24</v>
      </c>
      <c r="M272" s="76">
        <f>'Activity rawdata'!AE271</f>
        <v>10.129945173395564</v>
      </c>
      <c r="N272" s="83">
        <f>'Activity rawdata'!T271+'Activity rawdata'!U271</f>
        <v>22.28</v>
      </c>
      <c r="O272" s="80">
        <f>'Activity rawdata'!V271</f>
        <v>59.26</v>
      </c>
      <c r="P272" s="80">
        <f>'Activity rawdata'!W271</f>
        <v>5.03</v>
      </c>
      <c r="Q272" s="80">
        <f>'Activity rawdata'!X271</f>
        <v>0</v>
      </c>
      <c r="R272" s="84">
        <f t="shared" si="40"/>
        <v>86.57</v>
      </c>
      <c r="S272" s="80">
        <f>'Activity rawdata'!Z271</f>
        <v>0</v>
      </c>
      <c r="T272" s="80">
        <f>'Activity rawdata'!AA271</f>
        <v>0</v>
      </c>
      <c r="U272" s="80">
        <f t="shared" si="41"/>
        <v>0</v>
      </c>
      <c r="V272" s="81">
        <f t="shared" si="42"/>
        <v>2268.3268000000003</v>
      </c>
      <c r="W272" s="75">
        <f t="shared" si="43"/>
        <v>6033.2605999999996</v>
      </c>
      <c r="X272" s="75">
        <f t="shared" si="44"/>
        <v>512.10430000000008</v>
      </c>
      <c r="Y272" s="75">
        <f t="shared" si="45"/>
        <v>0</v>
      </c>
      <c r="Z272" s="82">
        <f t="shared" si="46"/>
        <v>8813.6917000000012</v>
      </c>
      <c r="AA272" s="75">
        <f t="shared" si="47"/>
        <v>0</v>
      </c>
      <c r="AB272" s="75">
        <f t="shared" si="48"/>
        <v>0</v>
      </c>
      <c r="AC272" s="82">
        <f t="shared" si="49"/>
        <v>0</v>
      </c>
      <c r="AD272" s="56"/>
    </row>
    <row r="273" spans="1:30" x14ac:dyDescent="0.35">
      <c r="A273" s="70" t="str">
        <f>'Activity rawdata'!A272</f>
        <v>BH5222-1-188</v>
      </c>
      <c r="B273" s="71" t="str">
        <f>'Activity rawdata'!B272</f>
        <v>LB</v>
      </c>
      <c r="C273" s="71" t="str">
        <f>IF('Activity rawdata'!C272="PY","Planted",IF('Activity rawdata'!C272="NY","Nat/Convert",IF('Activity rawdata'!C272="NN","Nat/Nonconvert",IF('Activity rawdata'!C272="OY","Planted"))))</f>
        <v>Planted</v>
      </c>
      <c r="D273" s="70" t="str">
        <f>'Activity rawdata'!D272</f>
        <v>STP1</v>
      </c>
      <c r="E273" s="72" t="str">
        <f>'Activity rawdata'!E272</f>
        <v>85</v>
      </c>
      <c r="F273" s="73" t="str">
        <f>'Activity rawdata'!L272</f>
        <v>T1</v>
      </c>
      <c r="G273" s="72" t="str">
        <f>'Activity rawdata'!R272</f>
        <v>2033</v>
      </c>
      <c r="H273" s="72" t="str">
        <f>IF('Activity rawdata'!P272="AHTHIN1","1st Thin",IF('Activity rawdata'!P272="AHCC","Clearcut",IF('Activity rawdata'!P272="AHTHSMZ","SMZ Thin",IF('Activity rawdata'!P272="AHTHIN2","2nd Thin",IF('Activity rawdata'!P272="AFERTE","Early Fert",IF('Activity rawdata'!P272="AFERTM","Mid Fert",IF('Activity rawdata'!P272="AFERTL","Late Fert",  IF('Activity rawdata'!P272="ASP","Site Prep", IF('Activity rawdata'!P272="APLT","Plant",  IF('Activity rawdata'!P272="ANREG","Natural Regeneration"))))))))))</f>
        <v>Clearcut</v>
      </c>
      <c r="I273" s="74">
        <f>'Activity rawdata'!O272</f>
        <v>17.13</v>
      </c>
      <c r="J273" s="75">
        <f>'Activity rawdata'!N272</f>
        <v>24</v>
      </c>
      <c r="K273" s="75">
        <f>'Activity rawdata'!AC272</f>
        <v>96.48</v>
      </c>
      <c r="L273" s="75">
        <f>'Activity rawdata'!AD272</f>
        <v>172.53</v>
      </c>
      <c r="M273" s="76">
        <f>'Activity rawdata'!AE272</f>
        <v>10.125643623170088</v>
      </c>
      <c r="N273" s="83">
        <f>'Activity rawdata'!T272+'Activity rawdata'!U272</f>
        <v>22.61</v>
      </c>
      <c r="O273" s="80">
        <f>'Activity rawdata'!V272</f>
        <v>60.11</v>
      </c>
      <c r="P273" s="80">
        <f>'Activity rawdata'!W272</f>
        <v>5.1100000000000003</v>
      </c>
      <c r="Q273" s="80">
        <f>'Activity rawdata'!X272</f>
        <v>0</v>
      </c>
      <c r="R273" s="84">
        <f t="shared" ref="R273:R336" si="50">SUM(N273:Q273)</f>
        <v>87.83</v>
      </c>
      <c r="S273" s="80">
        <f>'Activity rawdata'!Z272</f>
        <v>0</v>
      </c>
      <c r="T273" s="80">
        <f>'Activity rawdata'!AA272</f>
        <v>0</v>
      </c>
      <c r="U273" s="80">
        <f t="shared" ref="U273:U336" si="51">S273+T273</f>
        <v>0</v>
      </c>
      <c r="V273" s="81">
        <f t="shared" ref="V273:V336" si="52">N273*$I273</f>
        <v>387.30929999999995</v>
      </c>
      <c r="W273" s="75">
        <f t="shared" ref="W273:W336" si="53">O273*$I273</f>
        <v>1029.6842999999999</v>
      </c>
      <c r="X273" s="75">
        <f t="shared" ref="X273:X336" si="54">P273*$I273</f>
        <v>87.534300000000002</v>
      </c>
      <c r="Y273" s="75">
        <f t="shared" ref="Y273:Y336" si="55">Q273*$I273</f>
        <v>0</v>
      </c>
      <c r="Z273" s="82">
        <f t="shared" ref="Z273:Z336" si="56">SUM(V273:Y273)</f>
        <v>1504.5278999999998</v>
      </c>
      <c r="AA273" s="75">
        <f t="shared" ref="AA273:AA336" si="57">S273*$I273</f>
        <v>0</v>
      </c>
      <c r="AB273" s="75">
        <f t="shared" ref="AB273:AB336" si="58">T273*$I273</f>
        <v>0</v>
      </c>
      <c r="AC273" s="82">
        <f t="shared" ref="AC273:AC336" si="59">AA273+AB273</f>
        <v>0</v>
      </c>
      <c r="AD273" s="56"/>
    </row>
    <row r="274" spans="1:30" x14ac:dyDescent="0.35">
      <c r="A274" s="70" t="str">
        <f>'Activity rawdata'!A273</f>
        <v>BH3011-1-92</v>
      </c>
      <c r="B274" s="71" t="str">
        <f>'Activity rawdata'!B273</f>
        <v>LB</v>
      </c>
      <c r="C274" s="71" t="str">
        <f>IF('Activity rawdata'!C273="PY","Planted",IF('Activity rawdata'!C273="NY","Nat/Convert",IF('Activity rawdata'!C273="NN","Nat/Nonconvert",IF('Activity rawdata'!C273="OY","Planted"))))</f>
        <v>Planted</v>
      </c>
      <c r="D274" s="70" t="str">
        <f>'Activity rawdata'!D273</f>
        <v>STP1</v>
      </c>
      <c r="E274" s="72" t="str">
        <f>'Activity rawdata'!E273</f>
        <v>92</v>
      </c>
      <c r="F274" s="73" t="str">
        <f>'Activity rawdata'!L273</f>
        <v>NO</v>
      </c>
      <c r="G274" s="72" t="str">
        <f>'Activity rawdata'!R273</f>
        <v>2033</v>
      </c>
      <c r="H274" s="72" t="str">
        <f>IF('Activity rawdata'!P273="AHTHIN1","1st Thin",IF('Activity rawdata'!P273="AHCC","Clearcut",IF('Activity rawdata'!P273="AHTHSMZ","SMZ Thin",IF('Activity rawdata'!P273="AHTHIN2","2nd Thin",IF('Activity rawdata'!P273="AFERTE","Early Fert",IF('Activity rawdata'!P273="AFERTM","Mid Fert",IF('Activity rawdata'!P273="AFERTL","Late Fert",  IF('Activity rawdata'!P273="ASP","Site Prep", IF('Activity rawdata'!P273="APLT","Plant",  IF('Activity rawdata'!P273="ANREG","Natural Regeneration"))))))))))</f>
        <v>Clearcut</v>
      </c>
      <c r="I274" s="74">
        <f>'Activity rawdata'!O273</f>
        <v>4.78</v>
      </c>
      <c r="J274" s="75">
        <f>'Activity rawdata'!N273</f>
        <v>24</v>
      </c>
      <c r="K274" s="75">
        <f>'Activity rawdata'!AC273</f>
        <v>151.44</v>
      </c>
      <c r="L274" s="75">
        <f>'Activity rawdata'!AD273</f>
        <v>285.05</v>
      </c>
      <c r="M274" s="76">
        <f>'Activity rawdata'!AE273</f>
        <v>9.8695210961878068</v>
      </c>
      <c r="N274" s="83">
        <f>'Activity rawdata'!T273+'Activity rawdata'!U273</f>
        <v>38.6</v>
      </c>
      <c r="O274" s="80">
        <f>'Activity rawdata'!V273</f>
        <v>105.56</v>
      </c>
      <c r="P274" s="80">
        <f>'Activity rawdata'!W273</f>
        <v>0</v>
      </c>
      <c r="Q274" s="80">
        <f>'Activity rawdata'!X273</f>
        <v>0.52</v>
      </c>
      <c r="R274" s="84">
        <f t="shared" si="50"/>
        <v>144.68</v>
      </c>
      <c r="S274" s="80">
        <f>'Activity rawdata'!Z273</f>
        <v>6.63</v>
      </c>
      <c r="T274" s="80">
        <f>'Activity rawdata'!AA273</f>
        <v>0.16</v>
      </c>
      <c r="U274" s="80">
        <f t="shared" si="51"/>
        <v>6.79</v>
      </c>
      <c r="V274" s="81">
        <f t="shared" si="52"/>
        <v>184.50800000000001</v>
      </c>
      <c r="W274" s="75">
        <f t="shared" si="53"/>
        <v>504.57680000000005</v>
      </c>
      <c r="X274" s="75">
        <f t="shared" si="54"/>
        <v>0</v>
      </c>
      <c r="Y274" s="75">
        <f t="shared" si="55"/>
        <v>2.4856000000000003</v>
      </c>
      <c r="Z274" s="82">
        <f t="shared" si="56"/>
        <v>691.57040000000006</v>
      </c>
      <c r="AA274" s="75">
        <f t="shared" si="57"/>
        <v>31.691400000000002</v>
      </c>
      <c r="AB274" s="75">
        <f t="shared" si="58"/>
        <v>0.76480000000000004</v>
      </c>
      <c r="AC274" s="82">
        <f t="shared" si="59"/>
        <v>32.456200000000003</v>
      </c>
      <c r="AD274" s="56"/>
    </row>
    <row r="275" spans="1:30" x14ac:dyDescent="0.35">
      <c r="A275" s="70" t="str">
        <f>'Activity rawdata'!A274</f>
        <v>BH3011-1-91</v>
      </c>
      <c r="B275" s="71" t="str">
        <f>'Activity rawdata'!B274</f>
        <v>LB</v>
      </c>
      <c r="C275" s="71" t="str">
        <f>IF('Activity rawdata'!C274="PY","Planted",IF('Activity rawdata'!C274="NY","Nat/Convert",IF('Activity rawdata'!C274="NN","Nat/Nonconvert",IF('Activity rawdata'!C274="OY","Planted"))))</f>
        <v>Planted</v>
      </c>
      <c r="D275" s="70" t="str">
        <f>'Activity rawdata'!D274</f>
        <v>STP1</v>
      </c>
      <c r="E275" s="72" t="str">
        <f>'Activity rawdata'!E274</f>
        <v>88</v>
      </c>
      <c r="F275" s="73" t="str">
        <f>'Activity rawdata'!L274</f>
        <v>T1</v>
      </c>
      <c r="G275" s="72" t="str">
        <f>'Activity rawdata'!R274</f>
        <v>2033</v>
      </c>
      <c r="H275" s="72" t="str">
        <f>IF('Activity rawdata'!P274="AHTHIN1","1st Thin",IF('Activity rawdata'!P274="AHCC","Clearcut",IF('Activity rawdata'!P274="AHTHSMZ","SMZ Thin",IF('Activity rawdata'!P274="AHTHIN2","2nd Thin",IF('Activity rawdata'!P274="AFERTE","Early Fert",IF('Activity rawdata'!P274="AFERTM","Mid Fert",IF('Activity rawdata'!P274="AFERTL","Late Fert",  IF('Activity rawdata'!P274="ASP","Site Prep", IF('Activity rawdata'!P274="APLT","Plant",  IF('Activity rawdata'!P274="ANREG","Natural Regeneration"))))))))))</f>
        <v>Clearcut</v>
      </c>
      <c r="I275" s="74">
        <f>'Activity rawdata'!O274</f>
        <v>103.49</v>
      </c>
      <c r="J275" s="75">
        <f>'Activity rawdata'!N274</f>
        <v>24</v>
      </c>
      <c r="K275" s="75">
        <f>'Activity rawdata'!AC274</f>
        <v>95.37</v>
      </c>
      <c r="L275" s="75">
        <f>'Activity rawdata'!AD274</f>
        <v>170.26</v>
      </c>
      <c r="M275" s="76">
        <f>'Activity rawdata'!AE274</f>
        <v>10.134116175969874</v>
      </c>
      <c r="N275" s="83">
        <f>'Activity rawdata'!T274+'Activity rawdata'!U274</f>
        <v>24.23</v>
      </c>
      <c r="O275" s="80">
        <f>'Activity rawdata'!V274</f>
        <v>58.5</v>
      </c>
      <c r="P275" s="80">
        <f>'Activity rawdata'!W274</f>
        <v>0.27</v>
      </c>
      <c r="Q275" s="80">
        <f>'Activity rawdata'!X274</f>
        <v>2.4700000000000002</v>
      </c>
      <c r="R275" s="84">
        <f t="shared" si="50"/>
        <v>85.47</v>
      </c>
      <c r="S275" s="80">
        <f>'Activity rawdata'!Z274</f>
        <v>0</v>
      </c>
      <c r="T275" s="80">
        <f>'Activity rawdata'!AA274</f>
        <v>0</v>
      </c>
      <c r="U275" s="80">
        <f t="shared" si="51"/>
        <v>0</v>
      </c>
      <c r="V275" s="81">
        <f t="shared" si="52"/>
        <v>2507.5626999999999</v>
      </c>
      <c r="W275" s="75">
        <f t="shared" si="53"/>
        <v>6054.165</v>
      </c>
      <c r="X275" s="75">
        <f t="shared" si="54"/>
        <v>27.942299999999999</v>
      </c>
      <c r="Y275" s="75">
        <f t="shared" si="55"/>
        <v>255.62030000000001</v>
      </c>
      <c r="Z275" s="82">
        <f t="shared" si="56"/>
        <v>8845.2903000000006</v>
      </c>
      <c r="AA275" s="75">
        <f t="shared" si="57"/>
        <v>0</v>
      </c>
      <c r="AB275" s="75">
        <f t="shared" si="58"/>
        <v>0</v>
      </c>
      <c r="AC275" s="82">
        <f t="shared" si="59"/>
        <v>0</v>
      </c>
      <c r="AD275" s="56"/>
    </row>
    <row r="276" spans="1:30" x14ac:dyDescent="0.35">
      <c r="A276" s="70" t="str">
        <f>'Activity rawdata'!A275</f>
        <v>BH2047-1-74</v>
      </c>
      <c r="B276" s="71" t="str">
        <f>'Activity rawdata'!B275</f>
        <v>LB</v>
      </c>
      <c r="C276" s="71" t="str">
        <f>IF('Activity rawdata'!C275="PY","Planted",IF('Activity rawdata'!C275="NY","Nat/Convert",IF('Activity rawdata'!C275="NN","Nat/Nonconvert",IF('Activity rawdata'!C275="OY","Planted"))))</f>
        <v>Planted</v>
      </c>
      <c r="D276" s="70" t="str">
        <f>'Activity rawdata'!D275</f>
        <v>STP1</v>
      </c>
      <c r="E276" s="72" t="str">
        <f>'Activity rawdata'!E275</f>
        <v>85</v>
      </c>
      <c r="F276" s="73" t="str">
        <f>'Activity rawdata'!L275</f>
        <v>T1</v>
      </c>
      <c r="G276" s="72" t="str">
        <f>'Activity rawdata'!R275</f>
        <v>2033</v>
      </c>
      <c r="H276" s="72" t="str">
        <f>IF('Activity rawdata'!P275="AHTHIN1","1st Thin",IF('Activity rawdata'!P275="AHCC","Clearcut",IF('Activity rawdata'!P275="AHTHSMZ","SMZ Thin",IF('Activity rawdata'!P275="AHTHIN2","2nd Thin",IF('Activity rawdata'!P275="AFERTE","Early Fert",IF('Activity rawdata'!P275="AFERTM","Mid Fert",IF('Activity rawdata'!P275="AFERTL","Late Fert",  IF('Activity rawdata'!P275="ASP","Site Prep", IF('Activity rawdata'!P275="APLT","Plant",  IF('Activity rawdata'!P275="ANREG","Natural Regeneration"))))))))))</f>
        <v>Clearcut</v>
      </c>
      <c r="I276" s="74">
        <f>'Activity rawdata'!O275</f>
        <v>54.15</v>
      </c>
      <c r="J276" s="75">
        <f>'Activity rawdata'!N275</f>
        <v>24</v>
      </c>
      <c r="K276" s="75">
        <f>'Activity rawdata'!AC275</f>
        <v>95.37</v>
      </c>
      <c r="L276" s="75">
        <f>'Activity rawdata'!AD275</f>
        <v>170.26</v>
      </c>
      <c r="M276" s="76">
        <f>'Activity rawdata'!AE275</f>
        <v>10.134116175969874</v>
      </c>
      <c r="N276" s="83">
        <f>'Activity rawdata'!T275+'Activity rawdata'!U275</f>
        <v>24.23</v>
      </c>
      <c r="O276" s="80">
        <f>'Activity rawdata'!V275</f>
        <v>58.5</v>
      </c>
      <c r="P276" s="80">
        <f>'Activity rawdata'!W275</f>
        <v>0.27</v>
      </c>
      <c r="Q276" s="80">
        <f>'Activity rawdata'!X275</f>
        <v>2.4700000000000002</v>
      </c>
      <c r="R276" s="84">
        <f t="shared" si="50"/>
        <v>85.47</v>
      </c>
      <c r="S276" s="80">
        <f>'Activity rawdata'!Z275</f>
        <v>0</v>
      </c>
      <c r="T276" s="80">
        <f>'Activity rawdata'!AA275</f>
        <v>0</v>
      </c>
      <c r="U276" s="80">
        <f t="shared" si="51"/>
        <v>0</v>
      </c>
      <c r="V276" s="81">
        <f t="shared" si="52"/>
        <v>1312.0545</v>
      </c>
      <c r="W276" s="75">
        <f t="shared" si="53"/>
        <v>3167.7750000000001</v>
      </c>
      <c r="X276" s="75">
        <f t="shared" si="54"/>
        <v>14.6205</v>
      </c>
      <c r="Y276" s="75">
        <f t="shared" si="55"/>
        <v>133.75050000000002</v>
      </c>
      <c r="Z276" s="82">
        <f t="shared" si="56"/>
        <v>4628.2004999999999</v>
      </c>
      <c r="AA276" s="75">
        <f t="shared" si="57"/>
        <v>0</v>
      </c>
      <c r="AB276" s="75">
        <f t="shared" si="58"/>
        <v>0</v>
      </c>
      <c r="AC276" s="82">
        <f t="shared" si="59"/>
        <v>0</v>
      </c>
      <c r="AD276" s="56"/>
    </row>
    <row r="277" spans="1:30" x14ac:dyDescent="0.35">
      <c r="A277" s="70" t="str">
        <f>'Activity rawdata'!A276</f>
        <v>BH2047-1-74</v>
      </c>
      <c r="B277" s="71" t="str">
        <f>'Activity rawdata'!B276</f>
        <v>COLB</v>
      </c>
      <c r="C277" s="71" t="str">
        <f>IF('Activity rawdata'!C276="PY","Planted",IF('Activity rawdata'!C276="NY","Nat/Convert",IF('Activity rawdata'!C276="NN","Nat/Nonconvert",IF('Activity rawdata'!C276="OY","Planted"))))</f>
        <v>Planted</v>
      </c>
      <c r="D277" s="70" t="str">
        <f>'Activity rawdata'!D276</f>
        <v>STP2</v>
      </c>
      <c r="E277" s="72" t="str">
        <f>'Activity rawdata'!E276</f>
        <v>85</v>
      </c>
      <c r="F277" s="73" t="str">
        <f>'Activity rawdata'!L276</f>
        <v>NO</v>
      </c>
      <c r="G277" s="72" t="str">
        <f>'Activity rawdata'!R276</f>
        <v>2034</v>
      </c>
      <c r="H277" s="72" t="str">
        <f>IF('Activity rawdata'!P276="AHTHIN1","1st Thin",IF('Activity rawdata'!P276="AHCC","Clearcut",IF('Activity rawdata'!P276="AHTHSMZ","SMZ Thin",IF('Activity rawdata'!P276="AHTHIN2","2nd Thin",IF('Activity rawdata'!P276="AFERTE","Early Fert",IF('Activity rawdata'!P276="AFERTM","Mid Fert",IF('Activity rawdata'!P276="AFERTL","Late Fert",  IF('Activity rawdata'!P276="ASP","Site Prep", IF('Activity rawdata'!P276="APLT","Plant",  IF('Activity rawdata'!P276="ANREG","Natural Regeneration"))))))))))</f>
        <v>Site Prep</v>
      </c>
      <c r="I277" s="74">
        <f>'Activity rawdata'!O276</f>
        <v>54.15</v>
      </c>
      <c r="J277" s="75">
        <f>'Activity rawdata'!N276</f>
        <v>1</v>
      </c>
      <c r="K277" s="75">
        <f>'Activity rawdata'!AC276</f>
        <v>0</v>
      </c>
      <c r="L277" s="75">
        <f>'Activity rawdata'!AD276</f>
        <v>0</v>
      </c>
      <c r="M277" s="76" t="str">
        <f>'Activity rawdata'!AE276</f>
        <v>-</v>
      </c>
      <c r="N277" s="83">
        <f>'Activity rawdata'!T276+'Activity rawdata'!U276</f>
        <v>0</v>
      </c>
      <c r="O277" s="80">
        <f>'Activity rawdata'!V276</f>
        <v>0</v>
      </c>
      <c r="P277" s="80">
        <f>'Activity rawdata'!W276</f>
        <v>0</v>
      </c>
      <c r="Q277" s="80">
        <f>'Activity rawdata'!X276</f>
        <v>0</v>
      </c>
      <c r="R277" s="84">
        <f t="shared" si="50"/>
        <v>0</v>
      </c>
      <c r="S277" s="80">
        <f>'Activity rawdata'!Z276</f>
        <v>0</v>
      </c>
      <c r="T277" s="80">
        <f>'Activity rawdata'!AA276</f>
        <v>0</v>
      </c>
      <c r="U277" s="80">
        <f t="shared" si="51"/>
        <v>0</v>
      </c>
      <c r="V277" s="81">
        <f t="shared" si="52"/>
        <v>0</v>
      </c>
      <c r="W277" s="75">
        <f t="shared" si="53"/>
        <v>0</v>
      </c>
      <c r="X277" s="75">
        <f t="shared" si="54"/>
        <v>0</v>
      </c>
      <c r="Y277" s="75">
        <f t="shared" si="55"/>
        <v>0</v>
      </c>
      <c r="Z277" s="82">
        <f t="shared" si="56"/>
        <v>0</v>
      </c>
      <c r="AA277" s="75">
        <f t="shared" si="57"/>
        <v>0</v>
      </c>
      <c r="AB277" s="75">
        <f t="shared" si="58"/>
        <v>0</v>
      </c>
      <c r="AC277" s="82">
        <f t="shared" si="59"/>
        <v>0</v>
      </c>
      <c r="AD277" s="56"/>
    </row>
    <row r="278" spans="1:30" x14ac:dyDescent="0.35">
      <c r="A278" s="70" t="str">
        <f>'Activity rawdata'!A277</f>
        <v>BH3011-1-91</v>
      </c>
      <c r="B278" s="71" t="str">
        <f>'Activity rawdata'!B277</f>
        <v>COLB</v>
      </c>
      <c r="C278" s="71" t="str">
        <f>IF('Activity rawdata'!C277="PY","Planted",IF('Activity rawdata'!C277="NY","Nat/Convert",IF('Activity rawdata'!C277="NN","Nat/Nonconvert",IF('Activity rawdata'!C277="OY","Planted"))))</f>
        <v>Planted</v>
      </c>
      <c r="D278" s="70" t="str">
        <f>'Activity rawdata'!D277</f>
        <v>STP2</v>
      </c>
      <c r="E278" s="72" t="str">
        <f>'Activity rawdata'!E277</f>
        <v>88</v>
      </c>
      <c r="F278" s="73" t="str">
        <f>'Activity rawdata'!L277</f>
        <v>NO</v>
      </c>
      <c r="G278" s="72" t="str">
        <f>'Activity rawdata'!R277</f>
        <v>2034</v>
      </c>
      <c r="H278" s="72" t="str">
        <f>IF('Activity rawdata'!P277="AHTHIN1","1st Thin",IF('Activity rawdata'!P277="AHCC","Clearcut",IF('Activity rawdata'!P277="AHTHSMZ","SMZ Thin",IF('Activity rawdata'!P277="AHTHIN2","2nd Thin",IF('Activity rawdata'!P277="AFERTE","Early Fert",IF('Activity rawdata'!P277="AFERTM","Mid Fert",IF('Activity rawdata'!P277="AFERTL","Late Fert",  IF('Activity rawdata'!P277="ASP","Site Prep", IF('Activity rawdata'!P277="APLT","Plant",  IF('Activity rawdata'!P277="ANREG","Natural Regeneration"))))))))))</f>
        <v>Site Prep</v>
      </c>
      <c r="I278" s="74">
        <f>'Activity rawdata'!O277</f>
        <v>103.49</v>
      </c>
      <c r="J278" s="75">
        <f>'Activity rawdata'!N277</f>
        <v>1</v>
      </c>
      <c r="K278" s="75">
        <f>'Activity rawdata'!AC277</f>
        <v>0</v>
      </c>
      <c r="L278" s="75">
        <f>'Activity rawdata'!AD277</f>
        <v>0</v>
      </c>
      <c r="M278" s="76" t="str">
        <f>'Activity rawdata'!AE277</f>
        <v>-</v>
      </c>
      <c r="N278" s="83">
        <f>'Activity rawdata'!T277+'Activity rawdata'!U277</f>
        <v>0</v>
      </c>
      <c r="O278" s="80">
        <f>'Activity rawdata'!V277</f>
        <v>0</v>
      </c>
      <c r="P278" s="80">
        <f>'Activity rawdata'!W277</f>
        <v>0</v>
      </c>
      <c r="Q278" s="80">
        <f>'Activity rawdata'!X277</f>
        <v>0</v>
      </c>
      <c r="R278" s="84">
        <f t="shared" si="50"/>
        <v>0</v>
      </c>
      <c r="S278" s="80">
        <f>'Activity rawdata'!Z277</f>
        <v>0</v>
      </c>
      <c r="T278" s="80">
        <f>'Activity rawdata'!AA277</f>
        <v>0</v>
      </c>
      <c r="U278" s="80">
        <f t="shared" si="51"/>
        <v>0</v>
      </c>
      <c r="V278" s="81">
        <f t="shared" si="52"/>
        <v>0</v>
      </c>
      <c r="W278" s="75">
        <f t="shared" si="53"/>
        <v>0</v>
      </c>
      <c r="X278" s="75">
        <f t="shared" si="54"/>
        <v>0</v>
      </c>
      <c r="Y278" s="75">
        <f t="shared" si="55"/>
        <v>0</v>
      </c>
      <c r="Z278" s="82">
        <f t="shared" si="56"/>
        <v>0</v>
      </c>
      <c r="AA278" s="75">
        <f t="shared" si="57"/>
        <v>0</v>
      </c>
      <c r="AB278" s="75">
        <f t="shared" si="58"/>
        <v>0</v>
      </c>
      <c r="AC278" s="82">
        <f t="shared" si="59"/>
        <v>0</v>
      </c>
      <c r="AD278" s="56"/>
    </row>
    <row r="279" spans="1:30" x14ac:dyDescent="0.35">
      <c r="A279" s="70" t="str">
        <f>'Activity rawdata'!A278</f>
        <v>BH3011-1-92</v>
      </c>
      <c r="B279" s="71" t="str">
        <f>'Activity rawdata'!B278</f>
        <v>COLB</v>
      </c>
      <c r="C279" s="71" t="str">
        <f>IF('Activity rawdata'!C278="PY","Planted",IF('Activity rawdata'!C278="NY","Nat/Convert",IF('Activity rawdata'!C278="NN","Nat/Nonconvert",IF('Activity rawdata'!C278="OY","Planted"))))</f>
        <v>Planted</v>
      </c>
      <c r="D279" s="70" t="str">
        <f>'Activity rawdata'!D278</f>
        <v>STP2</v>
      </c>
      <c r="E279" s="72" t="str">
        <f>'Activity rawdata'!E278</f>
        <v>92</v>
      </c>
      <c r="F279" s="73" t="str">
        <f>'Activity rawdata'!L278</f>
        <v>NO</v>
      </c>
      <c r="G279" s="72" t="str">
        <f>'Activity rawdata'!R278</f>
        <v>2034</v>
      </c>
      <c r="H279" s="72" t="str">
        <f>IF('Activity rawdata'!P278="AHTHIN1","1st Thin",IF('Activity rawdata'!P278="AHCC","Clearcut",IF('Activity rawdata'!P278="AHTHSMZ","SMZ Thin",IF('Activity rawdata'!P278="AHTHIN2","2nd Thin",IF('Activity rawdata'!P278="AFERTE","Early Fert",IF('Activity rawdata'!P278="AFERTM","Mid Fert",IF('Activity rawdata'!P278="AFERTL","Late Fert",  IF('Activity rawdata'!P278="ASP","Site Prep", IF('Activity rawdata'!P278="APLT","Plant",  IF('Activity rawdata'!P278="ANREG","Natural Regeneration"))))))))))</f>
        <v>Site Prep</v>
      </c>
      <c r="I279" s="74">
        <f>'Activity rawdata'!O278</f>
        <v>4.78</v>
      </c>
      <c r="J279" s="75">
        <f>'Activity rawdata'!N278</f>
        <v>1</v>
      </c>
      <c r="K279" s="75">
        <f>'Activity rawdata'!AC278</f>
        <v>0</v>
      </c>
      <c r="L279" s="75">
        <f>'Activity rawdata'!AD278</f>
        <v>0</v>
      </c>
      <c r="M279" s="76" t="str">
        <f>'Activity rawdata'!AE278</f>
        <v>-</v>
      </c>
      <c r="N279" s="83">
        <f>'Activity rawdata'!T278+'Activity rawdata'!U278</f>
        <v>0</v>
      </c>
      <c r="O279" s="80">
        <f>'Activity rawdata'!V278</f>
        <v>0</v>
      </c>
      <c r="P279" s="80">
        <f>'Activity rawdata'!W278</f>
        <v>0</v>
      </c>
      <c r="Q279" s="80">
        <f>'Activity rawdata'!X278</f>
        <v>0</v>
      </c>
      <c r="R279" s="84">
        <f t="shared" si="50"/>
        <v>0</v>
      </c>
      <c r="S279" s="80">
        <f>'Activity rawdata'!Z278</f>
        <v>0</v>
      </c>
      <c r="T279" s="80">
        <f>'Activity rawdata'!AA278</f>
        <v>0</v>
      </c>
      <c r="U279" s="80">
        <f t="shared" si="51"/>
        <v>0</v>
      </c>
      <c r="V279" s="81">
        <f t="shared" si="52"/>
        <v>0</v>
      </c>
      <c r="W279" s="75">
        <f t="shared" si="53"/>
        <v>0</v>
      </c>
      <c r="X279" s="75">
        <f t="shared" si="54"/>
        <v>0</v>
      </c>
      <c r="Y279" s="75">
        <f t="shared" si="55"/>
        <v>0</v>
      </c>
      <c r="Z279" s="82">
        <f t="shared" si="56"/>
        <v>0</v>
      </c>
      <c r="AA279" s="75">
        <f t="shared" si="57"/>
        <v>0</v>
      </c>
      <c r="AB279" s="75">
        <f t="shared" si="58"/>
        <v>0</v>
      </c>
      <c r="AC279" s="82">
        <f t="shared" si="59"/>
        <v>0</v>
      </c>
      <c r="AD279" s="56"/>
    </row>
    <row r="280" spans="1:30" x14ac:dyDescent="0.35">
      <c r="A280" s="70" t="str">
        <f>'Activity rawdata'!A279</f>
        <v>BH5222-1-188</v>
      </c>
      <c r="B280" s="71" t="str">
        <f>'Activity rawdata'!B279</f>
        <v>COLB</v>
      </c>
      <c r="C280" s="71" t="str">
        <f>IF('Activity rawdata'!C279="PY","Planted",IF('Activity rawdata'!C279="NY","Nat/Convert",IF('Activity rawdata'!C279="NN","Nat/Nonconvert",IF('Activity rawdata'!C279="OY","Planted"))))</f>
        <v>Planted</v>
      </c>
      <c r="D280" s="70" t="str">
        <f>'Activity rawdata'!D279</f>
        <v>STP2</v>
      </c>
      <c r="E280" s="72" t="str">
        <f>'Activity rawdata'!E279</f>
        <v>85</v>
      </c>
      <c r="F280" s="73" t="str">
        <f>'Activity rawdata'!L279</f>
        <v>NO</v>
      </c>
      <c r="G280" s="72" t="str">
        <f>'Activity rawdata'!R279</f>
        <v>2034</v>
      </c>
      <c r="H280" s="72" t="str">
        <f>IF('Activity rawdata'!P279="AHTHIN1","1st Thin",IF('Activity rawdata'!P279="AHCC","Clearcut",IF('Activity rawdata'!P279="AHTHSMZ","SMZ Thin",IF('Activity rawdata'!P279="AHTHIN2","2nd Thin",IF('Activity rawdata'!P279="AFERTE","Early Fert",IF('Activity rawdata'!P279="AFERTM","Mid Fert",IF('Activity rawdata'!P279="AFERTL","Late Fert",  IF('Activity rawdata'!P279="ASP","Site Prep", IF('Activity rawdata'!P279="APLT","Plant",  IF('Activity rawdata'!P279="ANREG","Natural Regeneration"))))))))))</f>
        <v>Site Prep</v>
      </c>
      <c r="I280" s="74">
        <f>'Activity rawdata'!O279</f>
        <v>17.13</v>
      </c>
      <c r="J280" s="75">
        <f>'Activity rawdata'!N279</f>
        <v>1</v>
      </c>
      <c r="K280" s="75">
        <f>'Activity rawdata'!AC279</f>
        <v>0</v>
      </c>
      <c r="L280" s="75">
        <f>'Activity rawdata'!AD279</f>
        <v>0</v>
      </c>
      <c r="M280" s="76" t="str">
        <f>'Activity rawdata'!AE279</f>
        <v>-</v>
      </c>
      <c r="N280" s="83">
        <f>'Activity rawdata'!T279+'Activity rawdata'!U279</f>
        <v>0</v>
      </c>
      <c r="O280" s="80">
        <f>'Activity rawdata'!V279</f>
        <v>0</v>
      </c>
      <c r="P280" s="80">
        <f>'Activity rawdata'!W279</f>
        <v>0</v>
      </c>
      <c r="Q280" s="80">
        <f>'Activity rawdata'!X279</f>
        <v>0</v>
      </c>
      <c r="R280" s="84">
        <f t="shared" si="50"/>
        <v>0</v>
      </c>
      <c r="S280" s="80">
        <f>'Activity rawdata'!Z279</f>
        <v>0</v>
      </c>
      <c r="T280" s="80">
        <f>'Activity rawdata'!AA279</f>
        <v>0</v>
      </c>
      <c r="U280" s="80">
        <f t="shared" si="51"/>
        <v>0</v>
      </c>
      <c r="V280" s="81">
        <f t="shared" si="52"/>
        <v>0</v>
      </c>
      <c r="W280" s="75">
        <f t="shared" si="53"/>
        <v>0</v>
      </c>
      <c r="X280" s="75">
        <f t="shared" si="54"/>
        <v>0</v>
      </c>
      <c r="Y280" s="75">
        <f t="shared" si="55"/>
        <v>0</v>
      </c>
      <c r="Z280" s="82">
        <f t="shared" si="56"/>
        <v>0</v>
      </c>
      <c r="AA280" s="75">
        <f t="shared" si="57"/>
        <v>0</v>
      </c>
      <c r="AB280" s="75">
        <f t="shared" si="58"/>
        <v>0</v>
      </c>
      <c r="AC280" s="82">
        <f t="shared" si="59"/>
        <v>0</v>
      </c>
      <c r="AD280" s="56"/>
    </row>
    <row r="281" spans="1:30" x14ac:dyDescent="0.35">
      <c r="A281" s="70" t="str">
        <f>'Activity rawdata'!A280</f>
        <v>BH5591-1-192</v>
      </c>
      <c r="B281" s="71" t="str">
        <f>'Activity rawdata'!B280</f>
        <v>COLB</v>
      </c>
      <c r="C281" s="71" t="str">
        <f>IF('Activity rawdata'!C280="PY","Planted",IF('Activity rawdata'!C280="NY","Nat/Convert",IF('Activity rawdata'!C280="NN","Nat/Nonconvert",IF('Activity rawdata'!C280="OY","Planted"))))</f>
        <v>Planted</v>
      </c>
      <c r="D281" s="70" t="str">
        <f>'Activity rawdata'!D280</f>
        <v>STP2</v>
      </c>
      <c r="E281" s="72" t="str">
        <f>'Activity rawdata'!E280</f>
        <v>85</v>
      </c>
      <c r="F281" s="73" t="str">
        <f>'Activity rawdata'!L280</f>
        <v>NO</v>
      </c>
      <c r="G281" s="72" t="str">
        <f>'Activity rawdata'!R280</f>
        <v>2034</v>
      </c>
      <c r="H281" s="72" t="str">
        <f>IF('Activity rawdata'!P280="AHTHIN1","1st Thin",IF('Activity rawdata'!P280="AHCC","Clearcut",IF('Activity rawdata'!P280="AHTHSMZ","SMZ Thin",IF('Activity rawdata'!P280="AHTHIN2","2nd Thin",IF('Activity rawdata'!P280="AFERTE","Early Fert",IF('Activity rawdata'!P280="AFERTM","Mid Fert",IF('Activity rawdata'!P280="AFERTL","Late Fert",  IF('Activity rawdata'!P280="ASP","Site Prep", IF('Activity rawdata'!P280="APLT","Plant",  IF('Activity rawdata'!P280="ANREG","Natural Regeneration"))))))))))</f>
        <v>Site Prep</v>
      </c>
      <c r="I281" s="74">
        <f>'Activity rawdata'!O280</f>
        <v>101.81</v>
      </c>
      <c r="J281" s="75">
        <f>'Activity rawdata'!N280</f>
        <v>1</v>
      </c>
      <c r="K281" s="75">
        <f>'Activity rawdata'!AC280</f>
        <v>0</v>
      </c>
      <c r="L281" s="75">
        <f>'Activity rawdata'!AD280</f>
        <v>0</v>
      </c>
      <c r="M281" s="76" t="str">
        <f>'Activity rawdata'!AE280</f>
        <v>-</v>
      </c>
      <c r="N281" s="83">
        <f>'Activity rawdata'!T280+'Activity rawdata'!U280</f>
        <v>0</v>
      </c>
      <c r="O281" s="80">
        <f>'Activity rawdata'!V280</f>
        <v>0</v>
      </c>
      <c r="P281" s="80">
        <f>'Activity rawdata'!W280</f>
        <v>0</v>
      </c>
      <c r="Q281" s="80">
        <f>'Activity rawdata'!X280</f>
        <v>0</v>
      </c>
      <c r="R281" s="84">
        <f t="shared" si="50"/>
        <v>0</v>
      </c>
      <c r="S281" s="80">
        <f>'Activity rawdata'!Z280</f>
        <v>0</v>
      </c>
      <c r="T281" s="80">
        <f>'Activity rawdata'!AA280</f>
        <v>0</v>
      </c>
      <c r="U281" s="80">
        <f t="shared" si="51"/>
        <v>0</v>
      </c>
      <c r="V281" s="81">
        <f t="shared" si="52"/>
        <v>0</v>
      </c>
      <c r="W281" s="75">
        <f t="shared" si="53"/>
        <v>0</v>
      </c>
      <c r="X281" s="75">
        <f t="shared" si="54"/>
        <v>0</v>
      </c>
      <c r="Y281" s="75">
        <f t="shared" si="55"/>
        <v>0</v>
      </c>
      <c r="Z281" s="82">
        <f t="shared" si="56"/>
        <v>0</v>
      </c>
      <c r="AA281" s="75">
        <f t="shared" si="57"/>
        <v>0</v>
      </c>
      <c r="AB281" s="75">
        <f t="shared" si="58"/>
        <v>0</v>
      </c>
      <c r="AC281" s="82">
        <f t="shared" si="59"/>
        <v>0</v>
      </c>
      <c r="AD281" s="56"/>
    </row>
    <row r="282" spans="1:30" x14ac:dyDescent="0.35">
      <c r="A282" s="70" t="str">
        <f>'Activity rawdata'!A281</f>
        <v>BH6112-1-242</v>
      </c>
      <c r="B282" s="71" t="str">
        <f>'Activity rawdata'!B281</f>
        <v>COLB</v>
      </c>
      <c r="C282" s="71" t="str">
        <f>IF('Activity rawdata'!C281="PY","Planted",IF('Activity rawdata'!C281="NY","Nat/Convert",IF('Activity rawdata'!C281="NN","Nat/Nonconvert",IF('Activity rawdata'!C281="OY","Planted"))))</f>
        <v>Planted</v>
      </c>
      <c r="D282" s="70" t="str">
        <f>'Activity rawdata'!D281</f>
        <v>STP2</v>
      </c>
      <c r="E282" s="72" t="str">
        <f>'Activity rawdata'!E281</f>
        <v>91</v>
      </c>
      <c r="F282" s="73" t="str">
        <f>'Activity rawdata'!L281</f>
        <v>NO</v>
      </c>
      <c r="G282" s="72" t="str">
        <f>'Activity rawdata'!R281</f>
        <v>2034</v>
      </c>
      <c r="H282" s="72" t="str">
        <f>IF('Activity rawdata'!P281="AHTHIN1","1st Thin",IF('Activity rawdata'!P281="AHCC","Clearcut",IF('Activity rawdata'!P281="AHTHSMZ","SMZ Thin",IF('Activity rawdata'!P281="AHTHIN2","2nd Thin",IF('Activity rawdata'!P281="AFERTE","Early Fert",IF('Activity rawdata'!P281="AFERTM","Mid Fert",IF('Activity rawdata'!P281="AFERTL","Late Fert",  IF('Activity rawdata'!P281="ASP","Site Prep", IF('Activity rawdata'!P281="APLT","Plant",  IF('Activity rawdata'!P281="ANREG","Natural Regeneration"))))))))))</f>
        <v>Site Prep</v>
      </c>
      <c r="I282" s="74">
        <f>'Activity rawdata'!O281</f>
        <v>22.48</v>
      </c>
      <c r="J282" s="75">
        <f>'Activity rawdata'!N281</f>
        <v>1</v>
      </c>
      <c r="K282" s="75">
        <f>'Activity rawdata'!AC281</f>
        <v>0</v>
      </c>
      <c r="L282" s="75">
        <f>'Activity rawdata'!AD281</f>
        <v>0</v>
      </c>
      <c r="M282" s="76" t="str">
        <f>'Activity rawdata'!AE281</f>
        <v>-</v>
      </c>
      <c r="N282" s="83">
        <f>'Activity rawdata'!T281+'Activity rawdata'!U281</f>
        <v>0</v>
      </c>
      <c r="O282" s="80">
        <f>'Activity rawdata'!V281</f>
        <v>0</v>
      </c>
      <c r="P282" s="80">
        <f>'Activity rawdata'!W281</f>
        <v>0</v>
      </c>
      <c r="Q282" s="80">
        <f>'Activity rawdata'!X281</f>
        <v>0</v>
      </c>
      <c r="R282" s="84">
        <f t="shared" si="50"/>
        <v>0</v>
      </c>
      <c r="S282" s="80">
        <f>'Activity rawdata'!Z281</f>
        <v>0</v>
      </c>
      <c r="T282" s="80">
        <f>'Activity rawdata'!AA281</f>
        <v>0</v>
      </c>
      <c r="U282" s="80">
        <f t="shared" si="51"/>
        <v>0</v>
      </c>
      <c r="V282" s="81">
        <f t="shared" si="52"/>
        <v>0</v>
      </c>
      <c r="W282" s="75">
        <f t="shared" si="53"/>
        <v>0</v>
      </c>
      <c r="X282" s="75">
        <f t="shared" si="54"/>
        <v>0</v>
      </c>
      <c r="Y282" s="75">
        <f t="shared" si="55"/>
        <v>0</v>
      </c>
      <c r="Z282" s="82">
        <f t="shared" si="56"/>
        <v>0</v>
      </c>
      <c r="AA282" s="75">
        <f t="shared" si="57"/>
        <v>0</v>
      </c>
      <c r="AB282" s="75">
        <f t="shared" si="58"/>
        <v>0</v>
      </c>
      <c r="AC282" s="82">
        <f t="shared" si="59"/>
        <v>0</v>
      </c>
      <c r="AD282" s="56"/>
    </row>
    <row r="283" spans="1:30" x14ac:dyDescent="0.35">
      <c r="A283" s="70" t="str">
        <f>'Activity rawdata'!A282</f>
        <v>BH6112-1-246</v>
      </c>
      <c r="B283" s="71" t="str">
        <f>'Activity rawdata'!B282</f>
        <v>COLB</v>
      </c>
      <c r="C283" s="71" t="str">
        <f>IF('Activity rawdata'!C282="PY","Planted",IF('Activity rawdata'!C282="NY","Nat/Convert",IF('Activity rawdata'!C282="NN","Nat/Nonconvert",IF('Activity rawdata'!C282="OY","Planted"))))</f>
        <v>Planted</v>
      </c>
      <c r="D283" s="70" t="str">
        <f>'Activity rawdata'!D282</f>
        <v>STP2</v>
      </c>
      <c r="E283" s="72" t="str">
        <f>'Activity rawdata'!E282</f>
        <v>87</v>
      </c>
      <c r="F283" s="73" t="str">
        <f>'Activity rawdata'!L282</f>
        <v>NO</v>
      </c>
      <c r="G283" s="72" t="str">
        <f>'Activity rawdata'!R282</f>
        <v>2034</v>
      </c>
      <c r="H283" s="72" t="str">
        <f>IF('Activity rawdata'!P282="AHTHIN1","1st Thin",IF('Activity rawdata'!P282="AHCC","Clearcut",IF('Activity rawdata'!P282="AHTHSMZ","SMZ Thin",IF('Activity rawdata'!P282="AHTHIN2","2nd Thin",IF('Activity rawdata'!P282="AFERTE","Early Fert",IF('Activity rawdata'!P282="AFERTM","Mid Fert",IF('Activity rawdata'!P282="AFERTL","Late Fert",  IF('Activity rawdata'!P282="ASP","Site Prep", IF('Activity rawdata'!P282="APLT","Plant",  IF('Activity rawdata'!P282="ANREG","Natural Regeneration"))))))))))</f>
        <v>Site Prep</v>
      </c>
      <c r="I283" s="74">
        <f>'Activity rawdata'!O282</f>
        <v>34.590000000000003</v>
      </c>
      <c r="J283" s="75">
        <f>'Activity rawdata'!N282</f>
        <v>1</v>
      </c>
      <c r="K283" s="75">
        <f>'Activity rawdata'!AC282</f>
        <v>0</v>
      </c>
      <c r="L283" s="75">
        <f>'Activity rawdata'!AD282</f>
        <v>0</v>
      </c>
      <c r="M283" s="76" t="str">
        <f>'Activity rawdata'!AE282</f>
        <v>-</v>
      </c>
      <c r="N283" s="83">
        <f>'Activity rawdata'!T282+'Activity rawdata'!U282</f>
        <v>0</v>
      </c>
      <c r="O283" s="80">
        <f>'Activity rawdata'!V282</f>
        <v>0</v>
      </c>
      <c r="P283" s="80">
        <f>'Activity rawdata'!W282</f>
        <v>0</v>
      </c>
      <c r="Q283" s="80">
        <f>'Activity rawdata'!X282</f>
        <v>0</v>
      </c>
      <c r="R283" s="84">
        <f t="shared" si="50"/>
        <v>0</v>
      </c>
      <c r="S283" s="80">
        <f>'Activity rawdata'!Z282</f>
        <v>0</v>
      </c>
      <c r="T283" s="80">
        <f>'Activity rawdata'!AA282</f>
        <v>0</v>
      </c>
      <c r="U283" s="80">
        <f t="shared" si="51"/>
        <v>0</v>
      </c>
      <c r="V283" s="81">
        <f t="shared" si="52"/>
        <v>0</v>
      </c>
      <c r="W283" s="75">
        <f t="shared" si="53"/>
        <v>0</v>
      </c>
      <c r="X283" s="75">
        <f t="shared" si="54"/>
        <v>0</v>
      </c>
      <c r="Y283" s="75">
        <f t="shared" si="55"/>
        <v>0</v>
      </c>
      <c r="Z283" s="82">
        <f t="shared" si="56"/>
        <v>0</v>
      </c>
      <c r="AA283" s="75">
        <f t="shared" si="57"/>
        <v>0</v>
      </c>
      <c r="AB283" s="75">
        <f t="shared" si="58"/>
        <v>0</v>
      </c>
      <c r="AC283" s="82">
        <f t="shared" si="59"/>
        <v>0</v>
      </c>
      <c r="AD283" s="56"/>
    </row>
    <row r="284" spans="1:30" x14ac:dyDescent="0.35">
      <c r="A284" s="70" t="str">
        <f>'Activity rawdata'!A283</f>
        <v>BH6112-1-252</v>
      </c>
      <c r="B284" s="71" t="str">
        <f>'Activity rawdata'!B283</f>
        <v>COLB</v>
      </c>
      <c r="C284" s="71" t="str">
        <f>IF('Activity rawdata'!C283="PY","Planted",IF('Activity rawdata'!C283="NY","Nat/Convert",IF('Activity rawdata'!C283="NN","Nat/Nonconvert",IF('Activity rawdata'!C283="OY","Planted"))))</f>
        <v>Planted</v>
      </c>
      <c r="D284" s="70" t="str">
        <f>'Activity rawdata'!D283</f>
        <v>STP2</v>
      </c>
      <c r="E284" s="72" t="str">
        <f>'Activity rawdata'!E283</f>
        <v>91</v>
      </c>
      <c r="F284" s="73" t="str">
        <f>'Activity rawdata'!L283</f>
        <v>NO</v>
      </c>
      <c r="G284" s="72" t="str">
        <f>'Activity rawdata'!R283</f>
        <v>2034</v>
      </c>
      <c r="H284" s="72" t="str">
        <f>IF('Activity rawdata'!P283="AHTHIN1","1st Thin",IF('Activity rawdata'!P283="AHCC","Clearcut",IF('Activity rawdata'!P283="AHTHSMZ","SMZ Thin",IF('Activity rawdata'!P283="AHTHIN2","2nd Thin",IF('Activity rawdata'!P283="AFERTE","Early Fert",IF('Activity rawdata'!P283="AFERTM","Mid Fert",IF('Activity rawdata'!P283="AFERTL","Late Fert",  IF('Activity rawdata'!P283="ASP","Site Prep", IF('Activity rawdata'!P283="APLT","Plant",  IF('Activity rawdata'!P283="ANREG","Natural Regeneration"))))))))))</f>
        <v>Site Prep</v>
      </c>
      <c r="I284" s="74">
        <f>'Activity rawdata'!O283</f>
        <v>1.37</v>
      </c>
      <c r="J284" s="75">
        <f>'Activity rawdata'!N283</f>
        <v>1</v>
      </c>
      <c r="K284" s="75">
        <f>'Activity rawdata'!AC283</f>
        <v>0</v>
      </c>
      <c r="L284" s="75">
        <f>'Activity rawdata'!AD283</f>
        <v>0</v>
      </c>
      <c r="M284" s="76" t="str">
        <f>'Activity rawdata'!AE283</f>
        <v>-</v>
      </c>
      <c r="N284" s="83">
        <f>'Activity rawdata'!T283+'Activity rawdata'!U283</f>
        <v>0</v>
      </c>
      <c r="O284" s="80">
        <f>'Activity rawdata'!V283</f>
        <v>0</v>
      </c>
      <c r="P284" s="80">
        <f>'Activity rawdata'!W283</f>
        <v>0</v>
      </c>
      <c r="Q284" s="80">
        <f>'Activity rawdata'!X283</f>
        <v>0</v>
      </c>
      <c r="R284" s="84">
        <f t="shared" si="50"/>
        <v>0</v>
      </c>
      <c r="S284" s="80">
        <f>'Activity rawdata'!Z283</f>
        <v>0</v>
      </c>
      <c r="T284" s="80">
        <f>'Activity rawdata'!AA283</f>
        <v>0</v>
      </c>
      <c r="U284" s="80">
        <f t="shared" si="51"/>
        <v>0</v>
      </c>
      <c r="V284" s="81">
        <f t="shared" si="52"/>
        <v>0</v>
      </c>
      <c r="W284" s="75">
        <f t="shared" si="53"/>
        <v>0</v>
      </c>
      <c r="X284" s="75">
        <f t="shared" si="54"/>
        <v>0</v>
      </c>
      <c r="Y284" s="75">
        <f t="shared" si="55"/>
        <v>0</v>
      </c>
      <c r="Z284" s="82">
        <f t="shared" si="56"/>
        <v>0</v>
      </c>
      <c r="AA284" s="75">
        <f t="shared" si="57"/>
        <v>0</v>
      </c>
      <c r="AB284" s="75">
        <f t="shared" si="58"/>
        <v>0</v>
      </c>
      <c r="AC284" s="82">
        <f t="shared" si="59"/>
        <v>0</v>
      </c>
      <c r="AD284" s="56"/>
    </row>
    <row r="285" spans="1:30" x14ac:dyDescent="0.35">
      <c r="A285" s="70" t="str">
        <f>'Activity rawdata'!A284</f>
        <v>BH6112-1-373</v>
      </c>
      <c r="B285" s="71" t="str">
        <f>'Activity rawdata'!B284</f>
        <v>COLB</v>
      </c>
      <c r="C285" s="71" t="str">
        <f>IF('Activity rawdata'!C284="PY","Planted",IF('Activity rawdata'!C284="NY","Nat/Convert",IF('Activity rawdata'!C284="NN","Nat/Nonconvert",IF('Activity rawdata'!C284="OY","Planted"))))</f>
        <v>Planted</v>
      </c>
      <c r="D285" s="70" t="str">
        <f>'Activity rawdata'!D284</f>
        <v>STP2</v>
      </c>
      <c r="E285" s="72" t="str">
        <f>'Activity rawdata'!E284</f>
        <v>91</v>
      </c>
      <c r="F285" s="73" t="str">
        <f>'Activity rawdata'!L284</f>
        <v>NO</v>
      </c>
      <c r="G285" s="72" t="str">
        <f>'Activity rawdata'!R284</f>
        <v>2034</v>
      </c>
      <c r="H285" s="72" t="str">
        <f>IF('Activity rawdata'!P284="AHTHIN1","1st Thin",IF('Activity rawdata'!P284="AHCC","Clearcut",IF('Activity rawdata'!P284="AHTHSMZ","SMZ Thin",IF('Activity rawdata'!P284="AHTHIN2","2nd Thin",IF('Activity rawdata'!P284="AFERTE","Early Fert",IF('Activity rawdata'!P284="AFERTM","Mid Fert",IF('Activity rawdata'!P284="AFERTL","Late Fert",  IF('Activity rawdata'!P284="ASP","Site Prep", IF('Activity rawdata'!P284="APLT","Plant",  IF('Activity rawdata'!P284="ANREG","Natural Regeneration"))))))))))</f>
        <v>Site Prep</v>
      </c>
      <c r="I285" s="74">
        <f>'Activity rawdata'!O284</f>
        <v>74.19</v>
      </c>
      <c r="J285" s="75">
        <f>'Activity rawdata'!N284</f>
        <v>1</v>
      </c>
      <c r="K285" s="75">
        <f>'Activity rawdata'!AC284</f>
        <v>0</v>
      </c>
      <c r="L285" s="75">
        <f>'Activity rawdata'!AD284</f>
        <v>0</v>
      </c>
      <c r="M285" s="76" t="str">
        <f>'Activity rawdata'!AE284</f>
        <v>-</v>
      </c>
      <c r="N285" s="83">
        <f>'Activity rawdata'!T284+'Activity rawdata'!U284</f>
        <v>0</v>
      </c>
      <c r="O285" s="80">
        <f>'Activity rawdata'!V284</f>
        <v>0</v>
      </c>
      <c r="P285" s="80">
        <f>'Activity rawdata'!W284</f>
        <v>0</v>
      </c>
      <c r="Q285" s="80">
        <f>'Activity rawdata'!X284</f>
        <v>0</v>
      </c>
      <c r="R285" s="84">
        <f t="shared" si="50"/>
        <v>0</v>
      </c>
      <c r="S285" s="80">
        <f>'Activity rawdata'!Z284</f>
        <v>0</v>
      </c>
      <c r="T285" s="80">
        <f>'Activity rawdata'!AA284</f>
        <v>0</v>
      </c>
      <c r="U285" s="80">
        <f t="shared" si="51"/>
        <v>0</v>
      </c>
      <c r="V285" s="81">
        <f t="shared" si="52"/>
        <v>0</v>
      </c>
      <c r="W285" s="75">
        <f t="shared" si="53"/>
        <v>0</v>
      </c>
      <c r="X285" s="75">
        <f t="shared" si="54"/>
        <v>0</v>
      </c>
      <c r="Y285" s="75">
        <f t="shared" si="55"/>
        <v>0</v>
      </c>
      <c r="Z285" s="82">
        <f t="shared" si="56"/>
        <v>0</v>
      </c>
      <c r="AA285" s="75">
        <f t="shared" si="57"/>
        <v>0</v>
      </c>
      <c r="AB285" s="75">
        <f t="shared" si="58"/>
        <v>0</v>
      </c>
      <c r="AC285" s="82">
        <f t="shared" si="59"/>
        <v>0</v>
      </c>
      <c r="AD285" s="56"/>
    </row>
    <row r="286" spans="1:30" x14ac:dyDescent="0.35">
      <c r="A286" s="70" t="str">
        <f>'Activity rawdata'!A285</f>
        <v>BH6112-1-374</v>
      </c>
      <c r="B286" s="71" t="str">
        <f>'Activity rawdata'!B285</f>
        <v>COLB</v>
      </c>
      <c r="C286" s="71" t="str">
        <f>IF('Activity rawdata'!C285="PY","Planted",IF('Activity rawdata'!C285="NY","Nat/Convert",IF('Activity rawdata'!C285="NN","Nat/Nonconvert",IF('Activity rawdata'!C285="OY","Planted"))))</f>
        <v>Planted</v>
      </c>
      <c r="D286" s="70" t="str">
        <f>'Activity rawdata'!D285</f>
        <v>STP2</v>
      </c>
      <c r="E286" s="72" t="str">
        <f>'Activity rawdata'!E285</f>
        <v>87</v>
      </c>
      <c r="F286" s="73" t="str">
        <f>'Activity rawdata'!L285</f>
        <v>NO</v>
      </c>
      <c r="G286" s="72" t="str">
        <f>'Activity rawdata'!R285</f>
        <v>2034</v>
      </c>
      <c r="H286" s="72" t="str">
        <f>IF('Activity rawdata'!P285="AHTHIN1","1st Thin",IF('Activity rawdata'!P285="AHCC","Clearcut",IF('Activity rawdata'!P285="AHTHSMZ","SMZ Thin",IF('Activity rawdata'!P285="AHTHIN2","2nd Thin",IF('Activity rawdata'!P285="AFERTE","Early Fert",IF('Activity rawdata'!P285="AFERTM","Mid Fert",IF('Activity rawdata'!P285="AFERTL","Late Fert",  IF('Activity rawdata'!P285="ASP","Site Prep", IF('Activity rawdata'!P285="APLT","Plant",  IF('Activity rawdata'!P285="ANREG","Natural Regeneration"))))))))))</f>
        <v>Site Prep</v>
      </c>
      <c r="I286" s="74">
        <f>'Activity rawdata'!O285</f>
        <v>141.01</v>
      </c>
      <c r="J286" s="75">
        <f>'Activity rawdata'!N285</f>
        <v>1</v>
      </c>
      <c r="K286" s="75">
        <f>'Activity rawdata'!AC285</f>
        <v>0</v>
      </c>
      <c r="L286" s="75">
        <f>'Activity rawdata'!AD285</f>
        <v>0</v>
      </c>
      <c r="M286" s="76" t="str">
        <f>'Activity rawdata'!AE285</f>
        <v>-</v>
      </c>
      <c r="N286" s="83">
        <f>'Activity rawdata'!T285+'Activity rawdata'!U285</f>
        <v>0</v>
      </c>
      <c r="O286" s="80">
        <f>'Activity rawdata'!V285</f>
        <v>0</v>
      </c>
      <c r="P286" s="80">
        <f>'Activity rawdata'!W285</f>
        <v>0</v>
      </c>
      <c r="Q286" s="80">
        <f>'Activity rawdata'!X285</f>
        <v>0</v>
      </c>
      <c r="R286" s="84">
        <f t="shared" si="50"/>
        <v>0</v>
      </c>
      <c r="S286" s="80">
        <f>'Activity rawdata'!Z285</f>
        <v>0</v>
      </c>
      <c r="T286" s="80">
        <f>'Activity rawdata'!AA285</f>
        <v>0</v>
      </c>
      <c r="U286" s="80">
        <f t="shared" si="51"/>
        <v>0</v>
      </c>
      <c r="V286" s="81">
        <f t="shared" si="52"/>
        <v>0</v>
      </c>
      <c r="W286" s="75">
        <f t="shared" si="53"/>
        <v>0</v>
      </c>
      <c r="X286" s="75">
        <f t="shared" si="54"/>
        <v>0</v>
      </c>
      <c r="Y286" s="75">
        <f t="shared" si="55"/>
        <v>0</v>
      </c>
      <c r="Z286" s="82">
        <f t="shared" si="56"/>
        <v>0</v>
      </c>
      <c r="AA286" s="75">
        <f t="shared" si="57"/>
        <v>0</v>
      </c>
      <c r="AB286" s="75">
        <f t="shared" si="58"/>
        <v>0</v>
      </c>
      <c r="AC286" s="82">
        <f t="shared" si="59"/>
        <v>0</v>
      </c>
      <c r="AD286" s="56"/>
    </row>
    <row r="287" spans="1:30" x14ac:dyDescent="0.35">
      <c r="A287" s="70" t="str">
        <f>'Activity rawdata'!A286</f>
        <v>BH6112-1-401</v>
      </c>
      <c r="B287" s="71" t="str">
        <f>'Activity rawdata'!B286</f>
        <v>COLB</v>
      </c>
      <c r="C287" s="71" t="str">
        <f>IF('Activity rawdata'!C286="PY","Planted",IF('Activity rawdata'!C286="NY","Nat/Convert",IF('Activity rawdata'!C286="NN","Nat/Nonconvert",IF('Activity rawdata'!C286="OY","Planted"))))</f>
        <v>Planted</v>
      </c>
      <c r="D287" s="70" t="str">
        <f>'Activity rawdata'!D286</f>
        <v>STP2</v>
      </c>
      <c r="E287" s="72" t="str">
        <f>'Activity rawdata'!E286</f>
        <v>92</v>
      </c>
      <c r="F287" s="73" t="str">
        <f>'Activity rawdata'!L286</f>
        <v>NO</v>
      </c>
      <c r="G287" s="72" t="str">
        <f>'Activity rawdata'!R286</f>
        <v>2034</v>
      </c>
      <c r="H287" s="72" t="str">
        <f>IF('Activity rawdata'!P286="AHTHIN1","1st Thin",IF('Activity rawdata'!P286="AHCC","Clearcut",IF('Activity rawdata'!P286="AHTHSMZ","SMZ Thin",IF('Activity rawdata'!P286="AHTHIN2","2nd Thin",IF('Activity rawdata'!P286="AFERTE","Early Fert",IF('Activity rawdata'!P286="AFERTM","Mid Fert",IF('Activity rawdata'!P286="AFERTL","Late Fert",  IF('Activity rawdata'!P286="ASP","Site Prep", IF('Activity rawdata'!P286="APLT","Plant",  IF('Activity rawdata'!P286="ANREG","Natural Regeneration"))))))))))</f>
        <v>Site Prep</v>
      </c>
      <c r="I287" s="74">
        <f>'Activity rawdata'!O286</f>
        <v>63.61</v>
      </c>
      <c r="J287" s="75">
        <f>'Activity rawdata'!N286</f>
        <v>1</v>
      </c>
      <c r="K287" s="75">
        <f>'Activity rawdata'!AC286</f>
        <v>0</v>
      </c>
      <c r="L287" s="75">
        <f>'Activity rawdata'!AD286</f>
        <v>0</v>
      </c>
      <c r="M287" s="76" t="str">
        <f>'Activity rawdata'!AE286</f>
        <v>-</v>
      </c>
      <c r="N287" s="83">
        <f>'Activity rawdata'!T286+'Activity rawdata'!U286</f>
        <v>0</v>
      </c>
      <c r="O287" s="80">
        <f>'Activity rawdata'!V286</f>
        <v>0</v>
      </c>
      <c r="P287" s="80">
        <f>'Activity rawdata'!W286</f>
        <v>0</v>
      </c>
      <c r="Q287" s="80">
        <f>'Activity rawdata'!X286</f>
        <v>0</v>
      </c>
      <c r="R287" s="84">
        <f t="shared" si="50"/>
        <v>0</v>
      </c>
      <c r="S287" s="80">
        <f>'Activity rawdata'!Z286</f>
        <v>0</v>
      </c>
      <c r="T287" s="80">
        <f>'Activity rawdata'!AA286</f>
        <v>0</v>
      </c>
      <c r="U287" s="80">
        <f t="shared" si="51"/>
        <v>0</v>
      </c>
      <c r="V287" s="81">
        <f t="shared" si="52"/>
        <v>0</v>
      </c>
      <c r="W287" s="75">
        <f t="shared" si="53"/>
        <v>0</v>
      </c>
      <c r="X287" s="75">
        <f t="shared" si="54"/>
        <v>0</v>
      </c>
      <c r="Y287" s="75">
        <f t="shared" si="55"/>
        <v>0</v>
      </c>
      <c r="Z287" s="82">
        <f t="shared" si="56"/>
        <v>0</v>
      </c>
      <c r="AA287" s="75">
        <f t="shared" si="57"/>
        <v>0</v>
      </c>
      <c r="AB287" s="75">
        <f t="shared" si="58"/>
        <v>0</v>
      </c>
      <c r="AC287" s="82">
        <f t="shared" si="59"/>
        <v>0</v>
      </c>
      <c r="AD287" s="56"/>
    </row>
    <row r="288" spans="1:30" x14ac:dyDescent="0.35">
      <c r="A288" s="70" t="str">
        <f>'Activity rawdata'!A287</f>
        <v>BH6125-1-279</v>
      </c>
      <c r="B288" s="71" t="str">
        <f>'Activity rawdata'!B287</f>
        <v>COLB</v>
      </c>
      <c r="C288" s="71" t="str">
        <f>IF('Activity rawdata'!C287="PY","Planted",IF('Activity rawdata'!C287="NY","Nat/Convert",IF('Activity rawdata'!C287="NN","Nat/Nonconvert",IF('Activity rawdata'!C287="OY","Planted"))))</f>
        <v>Planted</v>
      </c>
      <c r="D288" s="70" t="str">
        <f>'Activity rawdata'!D287</f>
        <v>STP2</v>
      </c>
      <c r="E288" s="72" t="str">
        <f>'Activity rawdata'!E287</f>
        <v>89</v>
      </c>
      <c r="F288" s="73" t="str">
        <f>'Activity rawdata'!L287</f>
        <v>NO</v>
      </c>
      <c r="G288" s="72" t="str">
        <f>'Activity rawdata'!R287</f>
        <v>2034</v>
      </c>
      <c r="H288" s="72" t="str">
        <f>IF('Activity rawdata'!P287="AHTHIN1","1st Thin",IF('Activity rawdata'!P287="AHCC","Clearcut",IF('Activity rawdata'!P287="AHTHSMZ","SMZ Thin",IF('Activity rawdata'!P287="AHTHIN2","2nd Thin",IF('Activity rawdata'!P287="AFERTE","Early Fert",IF('Activity rawdata'!P287="AFERTM","Mid Fert",IF('Activity rawdata'!P287="AFERTL","Late Fert",  IF('Activity rawdata'!P287="ASP","Site Prep", IF('Activity rawdata'!P287="APLT","Plant",  IF('Activity rawdata'!P287="ANREG","Natural Regeneration"))))))))))</f>
        <v>Site Prep</v>
      </c>
      <c r="I288" s="74">
        <f>'Activity rawdata'!O287</f>
        <v>9.17</v>
      </c>
      <c r="J288" s="75">
        <f>'Activity rawdata'!N287</f>
        <v>1</v>
      </c>
      <c r="K288" s="75">
        <f>'Activity rawdata'!AC287</f>
        <v>0</v>
      </c>
      <c r="L288" s="75">
        <f>'Activity rawdata'!AD287</f>
        <v>0</v>
      </c>
      <c r="M288" s="76" t="str">
        <f>'Activity rawdata'!AE287</f>
        <v>-</v>
      </c>
      <c r="N288" s="83">
        <f>'Activity rawdata'!T287+'Activity rawdata'!U287</f>
        <v>0</v>
      </c>
      <c r="O288" s="80">
        <f>'Activity rawdata'!V287</f>
        <v>0</v>
      </c>
      <c r="P288" s="80">
        <f>'Activity rawdata'!W287</f>
        <v>0</v>
      </c>
      <c r="Q288" s="80">
        <f>'Activity rawdata'!X287</f>
        <v>0</v>
      </c>
      <c r="R288" s="84">
        <f t="shared" si="50"/>
        <v>0</v>
      </c>
      <c r="S288" s="80">
        <f>'Activity rawdata'!Z287</f>
        <v>0</v>
      </c>
      <c r="T288" s="80">
        <f>'Activity rawdata'!AA287</f>
        <v>0</v>
      </c>
      <c r="U288" s="80">
        <f t="shared" si="51"/>
        <v>0</v>
      </c>
      <c r="V288" s="81">
        <f t="shared" si="52"/>
        <v>0</v>
      </c>
      <c r="W288" s="75">
        <f t="shared" si="53"/>
        <v>0</v>
      </c>
      <c r="X288" s="75">
        <f t="shared" si="54"/>
        <v>0</v>
      </c>
      <c r="Y288" s="75">
        <f t="shared" si="55"/>
        <v>0</v>
      </c>
      <c r="Z288" s="82">
        <f t="shared" si="56"/>
        <v>0</v>
      </c>
      <c r="AA288" s="75">
        <f t="shared" si="57"/>
        <v>0</v>
      </c>
      <c r="AB288" s="75">
        <f t="shared" si="58"/>
        <v>0</v>
      </c>
      <c r="AC288" s="82">
        <f t="shared" si="59"/>
        <v>0</v>
      </c>
      <c r="AD288" s="56"/>
    </row>
    <row r="289" spans="1:30" x14ac:dyDescent="0.35">
      <c r="A289" s="70" t="str">
        <f>'Activity rawdata'!A288</f>
        <v>BH6125-1-292</v>
      </c>
      <c r="B289" s="71" t="str">
        <f>'Activity rawdata'!B288</f>
        <v>COLB</v>
      </c>
      <c r="C289" s="71" t="str">
        <f>IF('Activity rawdata'!C288="PY","Planted",IF('Activity rawdata'!C288="NY","Nat/Convert",IF('Activity rawdata'!C288="NN","Nat/Nonconvert",IF('Activity rawdata'!C288="OY","Planted"))))</f>
        <v>Planted</v>
      </c>
      <c r="D289" s="70" t="str">
        <f>'Activity rawdata'!D288</f>
        <v>STP2</v>
      </c>
      <c r="E289" s="72" t="str">
        <f>'Activity rawdata'!E288</f>
        <v>92</v>
      </c>
      <c r="F289" s="73" t="str">
        <f>'Activity rawdata'!L288</f>
        <v>NO</v>
      </c>
      <c r="G289" s="72" t="str">
        <f>'Activity rawdata'!R288</f>
        <v>2034</v>
      </c>
      <c r="H289" s="72" t="str">
        <f>IF('Activity rawdata'!P288="AHTHIN1","1st Thin",IF('Activity rawdata'!P288="AHCC","Clearcut",IF('Activity rawdata'!P288="AHTHSMZ","SMZ Thin",IF('Activity rawdata'!P288="AHTHIN2","2nd Thin",IF('Activity rawdata'!P288="AFERTE","Early Fert",IF('Activity rawdata'!P288="AFERTM","Mid Fert",IF('Activity rawdata'!P288="AFERTL","Late Fert",  IF('Activity rawdata'!P288="ASP","Site Prep", IF('Activity rawdata'!P288="APLT","Plant",  IF('Activity rawdata'!P288="ANREG","Natural Regeneration"))))))))))</f>
        <v>Site Prep</v>
      </c>
      <c r="I289" s="74">
        <f>'Activity rawdata'!O288</f>
        <v>2.2799999999999998</v>
      </c>
      <c r="J289" s="75">
        <f>'Activity rawdata'!N288</f>
        <v>1</v>
      </c>
      <c r="K289" s="75">
        <f>'Activity rawdata'!AC288</f>
        <v>0</v>
      </c>
      <c r="L289" s="75">
        <f>'Activity rawdata'!AD288</f>
        <v>0</v>
      </c>
      <c r="M289" s="76" t="str">
        <f>'Activity rawdata'!AE288</f>
        <v>-</v>
      </c>
      <c r="N289" s="83">
        <f>'Activity rawdata'!T288+'Activity rawdata'!U288</f>
        <v>0</v>
      </c>
      <c r="O289" s="80">
        <f>'Activity rawdata'!V288</f>
        <v>0</v>
      </c>
      <c r="P289" s="80">
        <f>'Activity rawdata'!W288</f>
        <v>0</v>
      </c>
      <c r="Q289" s="80">
        <f>'Activity rawdata'!X288</f>
        <v>0</v>
      </c>
      <c r="R289" s="84">
        <f t="shared" si="50"/>
        <v>0</v>
      </c>
      <c r="S289" s="80">
        <f>'Activity rawdata'!Z288</f>
        <v>0</v>
      </c>
      <c r="T289" s="80">
        <f>'Activity rawdata'!AA288</f>
        <v>0</v>
      </c>
      <c r="U289" s="80">
        <f t="shared" si="51"/>
        <v>0</v>
      </c>
      <c r="V289" s="81">
        <f t="shared" si="52"/>
        <v>0</v>
      </c>
      <c r="W289" s="75">
        <f t="shared" si="53"/>
        <v>0</v>
      </c>
      <c r="X289" s="75">
        <f t="shared" si="54"/>
        <v>0</v>
      </c>
      <c r="Y289" s="75">
        <f t="shared" si="55"/>
        <v>0</v>
      </c>
      <c r="Z289" s="82">
        <f t="shared" si="56"/>
        <v>0</v>
      </c>
      <c r="AA289" s="75">
        <f t="shared" si="57"/>
        <v>0</v>
      </c>
      <c r="AB289" s="75">
        <f t="shared" si="58"/>
        <v>0</v>
      </c>
      <c r="AC289" s="82">
        <f t="shared" si="59"/>
        <v>0</v>
      </c>
      <c r="AD289" s="56"/>
    </row>
    <row r="290" spans="1:30" x14ac:dyDescent="0.35">
      <c r="A290" s="70" t="str">
        <f>'Activity rawdata'!A289</f>
        <v>BH6125-1-370</v>
      </c>
      <c r="B290" s="71" t="str">
        <f>'Activity rawdata'!B289</f>
        <v>COLB</v>
      </c>
      <c r="C290" s="71" t="str">
        <f>IF('Activity rawdata'!C289="PY","Planted",IF('Activity rawdata'!C289="NY","Nat/Convert",IF('Activity rawdata'!C289="NN","Nat/Nonconvert",IF('Activity rawdata'!C289="OY","Planted"))))</f>
        <v>Planted</v>
      </c>
      <c r="D290" s="70" t="str">
        <f>'Activity rawdata'!D289</f>
        <v>STP2</v>
      </c>
      <c r="E290" s="72" t="str">
        <f>'Activity rawdata'!E289</f>
        <v>92</v>
      </c>
      <c r="F290" s="73" t="str">
        <f>'Activity rawdata'!L289</f>
        <v>NO</v>
      </c>
      <c r="G290" s="72" t="str">
        <f>'Activity rawdata'!R289</f>
        <v>2034</v>
      </c>
      <c r="H290" s="72" t="str">
        <f>IF('Activity rawdata'!P289="AHTHIN1","1st Thin",IF('Activity rawdata'!P289="AHCC","Clearcut",IF('Activity rawdata'!P289="AHTHSMZ","SMZ Thin",IF('Activity rawdata'!P289="AHTHIN2","2nd Thin",IF('Activity rawdata'!P289="AFERTE","Early Fert",IF('Activity rawdata'!P289="AFERTM","Mid Fert",IF('Activity rawdata'!P289="AFERTL","Late Fert",  IF('Activity rawdata'!P289="ASP","Site Prep", IF('Activity rawdata'!P289="APLT","Plant",  IF('Activity rawdata'!P289="ANREG","Natural Regeneration"))))))))))</f>
        <v>Site Prep</v>
      </c>
      <c r="I290" s="74">
        <f>'Activity rawdata'!O289</f>
        <v>19.37</v>
      </c>
      <c r="J290" s="75">
        <f>'Activity rawdata'!N289</f>
        <v>1</v>
      </c>
      <c r="K290" s="75">
        <f>'Activity rawdata'!AC289</f>
        <v>0</v>
      </c>
      <c r="L290" s="75">
        <f>'Activity rawdata'!AD289</f>
        <v>0</v>
      </c>
      <c r="M290" s="76" t="str">
        <f>'Activity rawdata'!AE289</f>
        <v>-</v>
      </c>
      <c r="N290" s="83">
        <f>'Activity rawdata'!T289+'Activity rawdata'!U289</f>
        <v>0</v>
      </c>
      <c r="O290" s="80">
        <f>'Activity rawdata'!V289</f>
        <v>0</v>
      </c>
      <c r="P290" s="80">
        <f>'Activity rawdata'!W289</f>
        <v>0</v>
      </c>
      <c r="Q290" s="80">
        <f>'Activity rawdata'!X289</f>
        <v>0</v>
      </c>
      <c r="R290" s="84">
        <f t="shared" si="50"/>
        <v>0</v>
      </c>
      <c r="S290" s="80">
        <f>'Activity rawdata'!Z289</f>
        <v>0</v>
      </c>
      <c r="T290" s="80">
        <f>'Activity rawdata'!AA289</f>
        <v>0</v>
      </c>
      <c r="U290" s="80">
        <f t="shared" si="51"/>
        <v>0</v>
      </c>
      <c r="V290" s="81">
        <f t="shared" si="52"/>
        <v>0</v>
      </c>
      <c r="W290" s="75">
        <f t="shared" si="53"/>
        <v>0</v>
      </c>
      <c r="X290" s="75">
        <f t="shared" si="54"/>
        <v>0</v>
      </c>
      <c r="Y290" s="75">
        <f t="shared" si="55"/>
        <v>0</v>
      </c>
      <c r="Z290" s="82">
        <f t="shared" si="56"/>
        <v>0</v>
      </c>
      <c r="AA290" s="75">
        <f t="shared" si="57"/>
        <v>0</v>
      </c>
      <c r="AB290" s="75">
        <f t="shared" si="58"/>
        <v>0</v>
      </c>
      <c r="AC290" s="82">
        <f t="shared" si="59"/>
        <v>0</v>
      </c>
      <c r="AD290" s="56"/>
    </row>
    <row r="291" spans="1:30" x14ac:dyDescent="0.35">
      <c r="A291" s="70" t="str">
        <f>'Activity rawdata'!A290</f>
        <v>BH6125-1-371</v>
      </c>
      <c r="B291" s="71" t="str">
        <f>'Activity rawdata'!B290</f>
        <v>COLB</v>
      </c>
      <c r="C291" s="71" t="str">
        <f>IF('Activity rawdata'!C290="PY","Planted",IF('Activity rawdata'!C290="NY","Nat/Convert",IF('Activity rawdata'!C290="NN","Nat/Nonconvert",IF('Activity rawdata'!C290="OY","Planted"))))</f>
        <v>Planted</v>
      </c>
      <c r="D291" s="70" t="str">
        <f>'Activity rawdata'!D290</f>
        <v>STP2</v>
      </c>
      <c r="E291" s="72" t="str">
        <f>'Activity rawdata'!E290</f>
        <v>92</v>
      </c>
      <c r="F291" s="73" t="str">
        <f>'Activity rawdata'!L290</f>
        <v>NO</v>
      </c>
      <c r="G291" s="72" t="str">
        <f>'Activity rawdata'!R290</f>
        <v>2034</v>
      </c>
      <c r="H291" s="72" t="str">
        <f>IF('Activity rawdata'!P290="AHTHIN1","1st Thin",IF('Activity rawdata'!P290="AHCC","Clearcut",IF('Activity rawdata'!P290="AHTHSMZ","SMZ Thin",IF('Activity rawdata'!P290="AHTHIN2","2nd Thin",IF('Activity rawdata'!P290="AFERTE","Early Fert",IF('Activity rawdata'!P290="AFERTM","Mid Fert",IF('Activity rawdata'!P290="AFERTL","Late Fert",  IF('Activity rawdata'!P290="ASP","Site Prep", IF('Activity rawdata'!P290="APLT","Plant",  IF('Activity rawdata'!P290="ANREG","Natural Regeneration"))))))))))</f>
        <v>Site Prep</v>
      </c>
      <c r="I291" s="74">
        <f>'Activity rawdata'!O290</f>
        <v>24.06</v>
      </c>
      <c r="J291" s="75">
        <f>'Activity rawdata'!N290</f>
        <v>1</v>
      </c>
      <c r="K291" s="75">
        <f>'Activity rawdata'!AC290</f>
        <v>0</v>
      </c>
      <c r="L291" s="75">
        <f>'Activity rawdata'!AD290</f>
        <v>0</v>
      </c>
      <c r="M291" s="76" t="str">
        <f>'Activity rawdata'!AE290</f>
        <v>-</v>
      </c>
      <c r="N291" s="83">
        <f>'Activity rawdata'!T290+'Activity rawdata'!U290</f>
        <v>0</v>
      </c>
      <c r="O291" s="80">
        <f>'Activity rawdata'!V290</f>
        <v>0</v>
      </c>
      <c r="P291" s="80">
        <f>'Activity rawdata'!W290</f>
        <v>0</v>
      </c>
      <c r="Q291" s="80">
        <f>'Activity rawdata'!X290</f>
        <v>0</v>
      </c>
      <c r="R291" s="84">
        <f t="shared" si="50"/>
        <v>0</v>
      </c>
      <c r="S291" s="80">
        <f>'Activity rawdata'!Z290</f>
        <v>0</v>
      </c>
      <c r="T291" s="80">
        <f>'Activity rawdata'!AA290</f>
        <v>0</v>
      </c>
      <c r="U291" s="80">
        <f t="shared" si="51"/>
        <v>0</v>
      </c>
      <c r="V291" s="81">
        <f t="shared" si="52"/>
        <v>0</v>
      </c>
      <c r="W291" s="75">
        <f t="shared" si="53"/>
        <v>0</v>
      </c>
      <c r="X291" s="75">
        <f t="shared" si="54"/>
        <v>0</v>
      </c>
      <c r="Y291" s="75">
        <f t="shared" si="55"/>
        <v>0</v>
      </c>
      <c r="Z291" s="82">
        <f t="shared" si="56"/>
        <v>0</v>
      </c>
      <c r="AA291" s="75">
        <f t="shared" si="57"/>
        <v>0</v>
      </c>
      <c r="AB291" s="75">
        <f t="shared" si="58"/>
        <v>0</v>
      </c>
      <c r="AC291" s="82">
        <f t="shared" si="59"/>
        <v>0</v>
      </c>
      <c r="AD291" s="56"/>
    </row>
    <row r="292" spans="1:30" x14ac:dyDescent="0.35">
      <c r="A292" s="70" t="str">
        <f>'Activity rawdata'!A291</f>
        <v>BH5140-1-145</v>
      </c>
      <c r="B292" s="71" t="str">
        <f>'Activity rawdata'!B291</f>
        <v>COLB</v>
      </c>
      <c r="C292" s="71" t="str">
        <f>IF('Activity rawdata'!C291="PY","Planted",IF('Activity rawdata'!C291="NY","Nat/Convert",IF('Activity rawdata'!C291="NN","Nat/Nonconvert",IF('Activity rawdata'!C291="OY","Planted"))))</f>
        <v>Planted</v>
      </c>
      <c r="D292" s="70" t="str">
        <f>'Activity rawdata'!D291</f>
        <v>STP2</v>
      </c>
      <c r="E292" s="72" t="str">
        <f>'Activity rawdata'!E291</f>
        <v>89</v>
      </c>
      <c r="F292" s="73" t="str">
        <f>'Activity rawdata'!L291</f>
        <v>NO</v>
      </c>
      <c r="G292" s="72" t="str">
        <f>'Activity rawdata'!R291</f>
        <v>2034</v>
      </c>
      <c r="H292" s="72" t="str">
        <f>IF('Activity rawdata'!P291="AHTHIN1","1st Thin",IF('Activity rawdata'!P291="AHCC","Clearcut",IF('Activity rawdata'!P291="AHTHSMZ","SMZ Thin",IF('Activity rawdata'!P291="AHTHIN2","2nd Thin",IF('Activity rawdata'!P291="AFERTE","Early Fert",IF('Activity rawdata'!P291="AFERTM","Mid Fert",IF('Activity rawdata'!P291="AFERTL","Late Fert",  IF('Activity rawdata'!P291="ASP","Site Prep", IF('Activity rawdata'!P291="APLT","Plant",  IF('Activity rawdata'!P291="ANREG","Natural Regeneration"))))))))))</f>
        <v>Site Prep</v>
      </c>
      <c r="I292" s="74">
        <f>'Activity rawdata'!O291</f>
        <v>3.31</v>
      </c>
      <c r="J292" s="75">
        <f>'Activity rawdata'!N291</f>
        <v>1</v>
      </c>
      <c r="K292" s="75">
        <f>'Activity rawdata'!AC291</f>
        <v>0</v>
      </c>
      <c r="L292" s="75">
        <f>'Activity rawdata'!AD291</f>
        <v>0</v>
      </c>
      <c r="M292" s="76" t="str">
        <f>'Activity rawdata'!AE291</f>
        <v>-</v>
      </c>
      <c r="N292" s="83">
        <f>'Activity rawdata'!T291+'Activity rawdata'!U291</f>
        <v>0</v>
      </c>
      <c r="O292" s="80">
        <f>'Activity rawdata'!V291</f>
        <v>0</v>
      </c>
      <c r="P292" s="80">
        <f>'Activity rawdata'!W291</f>
        <v>0</v>
      </c>
      <c r="Q292" s="80">
        <f>'Activity rawdata'!X291</f>
        <v>0</v>
      </c>
      <c r="R292" s="84">
        <f t="shared" si="50"/>
        <v>0</v>
      </c>
      <c r="S292" s="80">
        <f>'Activity rawdata'!Z291</f>
        <v>0</v>
      </c>
      <c r="T292" s="80">
        <f>'Activity rawdata'!AA291</f>
        <v>0</v>
      </c>
      <c r="U292" s="80">
        <f t="shared" si="51"/>
        <v>0</v>
      </c>
      <c r="V292" s="81">
        <f t="shared" si="52"/>
        <v>0</v>
      </c>
      <c r="W292" s="75">
        <f t="shared" si="53"/>
        <v>0</v>
      </c>
      <c r="X292" s="75">
        <f t="shared" si="54"/>
        <v>0</v>
      </c>
      <c r="Y292" s="75">
        <f t="shared" si="55"/>
        <v>0</v>
      </c>
      <c r="Z292" s="82">
        <f t="shared" si="56"/>
        <v>0</v>
      </c>
      <c r="AA292" s="75">
        <f t="shared" si="57"/>
        <v>0</v>
      </c>
      <c r="AB292" s="75">
        <f t="shared" si="58"/>
        <v>0</v>
      </c>
      <c r="AC292" s="82">
        <f t="shared" si="59"/>
        <v>0</v>
      </c>
      <c r="AD292" s="56"/>
    </row>
    <row r="293" spans="1:30" x14ac:dyDescent="0.35">
      <c r="A293" s="70" t="str">
        <f>'Activity rawdata'!A292</f>
        <v>BH1427-1-1</v>
      </c>
      <c r="B293" s="71" t="str">
        <f>'Activity rawdata'!B292</f>
        <v>CSLB</v>
      </c>
      <c r="C293" s="71" t="str">
        <f>IF('Activity rawdata'!C292="PY","Planted",IF('Activity rawdata'!C292="NY","Nat/Convert",IF('Activity rawdata'!C292="NN","Nat/Nonconvert",IF('Activity rawdata'!C292="OY","Planted"))))</f>
        <v>Planted</v>
      </c>
      <c r="D293" s="70" t="str">
        <f>'Activity rawdata'!D292</f>
        <v>STP3</v>
      </c>
      <c r="E293" s="72" t="str">
        <f>'Activity rawdata'!E292</f>
        <v>88</v>
      </c>
      <c r="F293" s="73" t="str">
        <f>'Activity rawdata'!L292</f>
        <v>NO</v>
      </c>
      <c r="G293" s="72" t="str">
        <f>'Activity rawdata'!R292</f>
        <v>2034</v>
      </c>
      <c r="H293" s="72" t="str">
        <f>IF('Activity rawdata'!P292="AHTHIN1","1st Thin",IF('Activity rawdata'!P292="AHCC","Clearcut",IF('Activity rawdata'!P292="AHTHSMZ","SMZ Thin",IF('Activity rawdata'!P292="AHTHIN2","2nd Thin",IF('Activity rawdata'!P292="AFERTE","Early Fert",IF('Activity rawdata'!P292="AFERTM","Mid Fert",IF('Activity rawdata'!P292="AFERTL","Late Fert",  IF('Activity rawdata'!P292="ASP","Site Prep", IF('Activity rawdata'!P292="APLT","Plant",  IF('Activity rawdata'!P292="ANREG","Natural Regeneration"))))))))))</f>
        <v>Plant</v>
      </c>
      <c r="I293" s="74">
        <f>'Activity rawdata'!O292</f>
        <v>209.62</v>
      </c>
      <c r="J293" s="75">
        <f>'Activity rawdata'!N292</f>
        <v>1</v>
      </c>
      <c r="K293" s="75">
        <f>'Activity rawdata'!AC292</f>
        <v>0</v>
      </c>
      <c r="L293" s="75">
        <f>'Activity rawdata'!AD292</f>
        <v>0</v>
      </c>
      <c r="M293" s="76" t="str">
        <f>'Activity rawdata'!AE292</f>
        <v>-</v>
      </c>
      <c r="N293" s="83">
        <f>'Activity rawdata'!T292+'Activity rawdata'!U292</f>
        <v>0</v>
      </c>
      <c r="O293" s="80">
        <f>'Activity rawdata'!V292</f>
        <v>0</v>
      </c>
      <c r="P293" s="80">
        <f>'Activity rawdata'!W292</f>
        <v>0</v>
      </c>
      <c r="Q293" s="80">
        <f>'Activity rawdata'!X292</f>
        <v>0</v>
      </c>
      <c r="R293" s="84">
        <f t="shared" si="50"/>
        <v>0</v>
      </c>
      <c r="S293" s="80">
        <f>'Activity rawdata'!Z292</f>
        <v>0</v>
      </c>
      <c r="T293" s="80">
        <f>'Activity rawdata'!AA292</f>
        <v>0</v>
      </c>
      <c r="U293" s="80">
        <f t="shared" si="51"/>
        <v>0</v>
      </c>
      <c r="V293" s="81">
        <f t="shared" si="52"/>
        <v>0</v>
      </c>
      <c r="W293" s="75">
        <f t="shared" si="53"/>
        <v>0</v>
      </c>
      <c r="X293" s="75">
        <f t="shared" si="54"/>
        <v>0</v>
      </c>
      <c r="Y293" s="75">
        <f t="shared" si="55"/>
        <v>0</v>
      </c>
      <c r="Z293" s="82">
        <f t="shared" si="56"/>
        <v>0</v>
      </c>
      <c r="AA293" s="75">
        <f t="shared" si="57"/>
        <v>0</v>
      </c>
      <c r="AB293" s="75">
        <f t="shared" si="58"/>
        <v>0</v>
      </c>
      <c r="AC293" s="82">
        <f t="shared" si="59"/>
        <v>0</v>
      </c>
      <c r="AD293" s="56"/>
    </row>
    <row r="294" spans="1:30" x14ac:dyDescent="0.35">
      <c r="A294" s="70" t="str">
        <f>'Activity rawdata'!A293</f>
        <v>BH5136-1-138</v>
      </c>
      <c r="B294" s="71" t="str">
        <f>'Activity rawdata'!B293</f>
        <v>CSLB</v>
      </c>
      <c r="C294" s="71" t="str">
        <f>IF('Activity rawdata'!C293="PY","Planted",IF('Activity rawdata'!C293="NY","Nat/Convert",IF('Activity rawdata'!C293="NN","Nat/Nonconvert",IF('Activity rawdata'!C293="OY","Planted"))))</f>
        <v>Planted</v>
      </c>
      <c r="D294" s="70" t="str">
        <f>'Activity rawdata'!D293</f>
        <v>STP2</v>
      </c>
      <c r="E294" s="72" t="str">
        <f>'Activity rawdata'!E293</f>
        <v>85</v>
      </c>
      <c r="F294" s="73" t="str">
        <f>'Activity rawdata'!L293</f>
        <v>NO</v>
      </c>
      <c r="G294" s="72" t="str">
        <f>'Activity rawdata'!R293</f>
        <v>2034</v>
      </c>
      <c r="H294" s="72" t="str">
        <f>IF('Activity rawdata'!P293="AHTHIN1","1st Thin",IF('Activity rawdata'!P293="AHCC","Clearcut",IF('Activity rawdata'!P293="AHTHSMZ","SMZ Thin",IF('Activity rawdata'!P293="AHTHIN2","2nd Thin",IF('Activity rawdata'!P293="AFERTE","Early Fert",IF('Activity rawdata'!P293="AFERTM","Mid Fert",IF('Activity rawdata'!P293="AFERTL","Late Fert",  IF('Activity rawdata'!P293="ASP","Site Prep", IF('Activity rawdata'!P293="APLT","Plant",  IF('Activity rawdata'!P293="ANREG","Natural Regeneration"))))))))))</f>
        <v>Plant</v>
      </c>
      <c r="I294" s="74">
        <f>'Activity rawdata'!O293</f>
        <v>10.119999999999999</v>
      </c>
      <c r="J294" s="75">
        <f>'Activity rawdata'!N293</f>
        <v>1</v>
      </c>
      <c r="K294" s="75">
        <f>'Activity rawdata'!AC293</f>
        <v>0</v>
      </c>
      <c r="L294" s="75">
        <f>'Activity rawdata'!AD293</f>
        <v>0</v>
      </c>
      <c r="M294" s="76" t="str">
        <f>'Activity rawdata'!AE293</f>
        <v>-</v>
      </c>
      <c r="N294" s="83">
        <f>'Activity rawdata'!T293+'Activity rawdata'!U293</f>
        <v>0</v>
      </c>
      <c r="O294" s="80">
        <f>'Activity rawdata'!V293</f>
        <v>0</v>
      </c>
      <c r="P294" s="80">
        <f>'Activity rawdata'!W293</f>
        <v>0</v>
      </c>
      <c r="Q294" s="80">
        <f>'Activity rawdata'!X293</f>
        <v>0</v>
      </c>
      <c r="R294" s="84">
        <f t="shared" si="50"/>
        <v>0</v>
      </c>
      <c r="S294" s="80">
        <f>'Activity rawdata'!Z293</f>
        <v>0</v>
      </c>
      <c r="T294" s="80">
        <f>'Activity rawdata'!AA293</f>
        <v>0</v>
      </c>
      <c r="U294" s="80">
        <f t="shared" si="51"/>
        <v>0</v>
      </c>
      <c r="V294" s="81">
        <f t="shared" si="52"/>
        <v>0</v>
      </c>
      <c r="W294" s="75">
        <f t="shared" si="53"/>
        <v>0</v>
      </c>
      <c r="X294" s="75">
        <f t="shared" si="54"/>
        <v>0</v>
      </c>
      <c r="Y294" s="75">
        <f t="shared" si="55"/>
        <v>0</v>
      </c>
      <c r="Z294" s="82">
        <f t="shared" si="56"/>
        <v>0</v>
      </c>
      <c r="AA294" s="75">
        <f t="shared" si="57"/>
        <v>0</v>
      </c>
      <c r="AB294" s="75">
        <f t="shared" si="58"/>
        <v>0</v>
      </c>
      <c r="AC294" s="82">
        <f t="shared" si="59"/>
        <v>0</v>
      </c>
      <c r="AD294" s="56"/>
    </row>
    <row r="295" spans="1:30" x14ac:dyDescent="0.35">
      <c r="A295" s="70" t="str">
        <f>'Activity rawdata'!A294</f>
        <v>BH5132-1-381</v>
      </c>
      <c r="B295" s="71" t="str">
        <f>'Activity rawdata'!B294</f>
        <v>CSLB</v>
      </c>
      <c r="C295" s="71" t="str">
        <f>IF('Activity rawdata'!C294="PY","Planted",IF('Activity rawdata'!C294="NY","Nat/Convert",IF('Activity rawdata'!C294="NN","Nat/Nonconvert",IF('Activity rawdata'!C294="OY","Planted"))))</f>
        <v>Planted</v>
      </c>
      <c r="D295" s="70" t="str">
        <f>'Activity rawdata'!D294</f>
        <v>STP2</v>
      </c>
      <c r="E295" s="72" t="str">
        <f>'Activity rawdata'!E294</f>
        <v>88</v>
      </c>
      <c r="F295" s="73" t="str">
        <f>'Activity rawdata'!L294</f>
        <v>NO</v>
      </c>
      <c r="G295" s="72" t="str">
        <f>'Activity rawdata'!R294</f>
        <v>2034</v>
      </c>
      <c r="H295" s="72" t="str">
        <f>IF('Activity rawdata'!P294="AHTHIN1","1st Thin",IF('Activity rawdata'!P294="AHCC","Clearcut",IF('Activity rawdata'!P294="AHTHSMZ","SMZ Thin",IF('Activity rawdata'!P294="AHTHIN2","2nd Thin",IF('Activity rawdata'!P294="AFERTE","Early Fert",IF('Activity rawdata'!P294="AFERTM","Mid Fert",IF('Activity rawdata'!P294="AFERTL","Late Fert",  IF('Activity rawdata'!P294="ASP","Site Prep", IF('Activity rawdata'!P294="APLT","Plant",  IF('Activity rawdata'!P294="ANREG","Natural Regeneration"))))))))))</f>
        <v>Plant</v>
      </c>
      <c r="I295" s="74">
        <f>'Activity rawdata'!O294</f>
        <v>92.02</v>
      </c>
      <c r="J295" s="75">
        <f>'Activity rawdata'!N294</f>
        <v>1</v>
      </c>
      <c r="K295" s="75">
        <f>'Activity rawdata'!AC294</f>
        <v>0</v>
      </c>
      <c r="L295" s="75">
        <f>'Activity rawdata'!AD294</f>
        <v>0</v>
      </c>
      <c r="M295" s="76" t="str">
        <f>'Activity rawdata'!AE294</f>
        <v>-</v>
      </c>
      <c r="N295" s="83">
        <f>'Activity rawdata'!T294+'Activity rawdata'!U294</f>
        <v>0</v>
      </c>
      <c r="O295" s="80">
        <f>'Activity rawdata'!V294</f>
        <v>0</v>
      </c>
      <c r="P295" s="80">
        <f>'Activity rawdata'!W294</f>
        <v>0</v>
      </c>
      <c r="Q295" s="80">
        <f>'Activity rawdata'!X294</f>
        <v>0</v>
      </c>
      <c r="R295" s="84">
        <f t="shared" si="50"/>
        <v>0</v>
      </c>
      <c r="S295" s="80">
        <f>'Activity rawdata'!Z294</f>
        <v>0</v>
      </c>
      <c r="T295" s="80">
        <f>'Activity rawdata'!AA294</f>
        <v>0</v>
      </c>
      <c r="U295" s="80">
        <f t="shared" si="51"/>
        <v>0</v>
      </c>
      <c r="V295" s="81">
        <f t="shared" si="52"/>
        <v>0</v>
      </c>
      <c r="W295" s="75">
        <f t="shared" si="53"/>
        <v>0</v>
      </c>
      <c r="X295" s="75">
        <f t="shared" si="54"/>
        <v>0</v>
      </c>
      <c r="Y295" s="75">
        <f t="shared" si="55"/>
        <v>0</v>
      </c>
      <c r="Z295" s="82">
        <f t="shared" si="56"/>
        <v>0</v>
      </c>
      <c r="AA295" s="75">
        <f t="shared" si="57"/>
        <v>0</v>
      </c>
      <c r="AB295" s="75">
        <f t="shared" si="58"/>
        <v>0</v>
      </c>
      <c r="AC295" s="82">
        <f t="shared" si="59"/>
        <v>0</v>
      </c>
      <c r="AD295" s="56"/>
    </row>
    <row r="296" spans="1:30" x14ac:dyDescent="0.35">
      <c r="A296" s="70" t="str">
        <f>'Activity rawdata'!A295</f>
        <v>BH5132-1-129</v>
      </c>
      <c r="B296" s="71" t="str">
        <f>'Activity rawdata'!B295</f>
        <v>CSLB</v>
      </c>
      <c r="C296" s="71" t="str">
        <f>IF('Activity rawdata'!C295="PY","Planted",IF('Activity rawdata'!C295="NY","Nat/Convert",IF('Activity rawdata'!C295="NN","Nat/Nonconvert",IF('Activity rawdata'!C295="OY","Planted"))))</f>
        <v>Planted</v>
      </c>
      <c r="D296" s="70" t="str">
        <f>'Activity rawdata'!D295</f>
        <v>STP2</v>
      </c>
      <c r="E296" s="72" t="str">
        <f>'Activity rawdata'!E295</f>
        <v>88</v>
      </c>
      <c r="F296" s="73" t="str">
        <f>'Activity rawdata'!L295</f>
        <v>NO</v>
      </c>
      <c r="G296" s="72" t="str">
        <f>'Activity rawdata'!R295</f>
        <v>2034</v>
      </c>
      <c r="H296" s="72" t="str">
        <f>IF('Activity rawdata'!P295="AHTHIN1","1st Thin",IF('Activity rawdata'!P295="AHCC","Clearcut",IF('Activity rawdata'!P295="AHTHSMZ","SMZ Thin",IF('Activity rawdata'!P295="AHTHIN2","2nd Thin",IF('Activity rawdata'!P295="AFERTE","Early Fert",IF('Activity rawdata'!P295="AFERTM","Mid Fert",IF('Activity rawdata'!P295="AFERTL","Late Fert",  IF('Activity rawdata'!P295="ASP","Site Prep", IF('Activity rawdata'!P295="APLT","Plant",  IF('Activity rawdata'!P295="ANREG","Natural Regeneration"))))))))))</f>
        <v>Plant</v>
      </c>
      <c r="I296" s="74">
        <f>'Activity rawdata'!O295</f>
        <v>23.36</v>
      </c>
      <c r="J296" s="75">
        <f>'Activity rawdata'!N295</f>
        <v>1</v>
      </c>
      <c r="K296" s="75">
        <f>'Activity rawdata'!AC295</f>
        <v>0</v>
      </c>
      <c r="L296" s="75">
        <f>'Activity rawdata'!AD295</f>
        <v>0</v>
      </c>
      <c r="M296" s="76" t="str">
        <f>'Activity rawdata'!AE295</f>
        <v>-</v>
      </c>
      <c r="N296" s="83">
        <f>'Activity rawdata'!T295+'Activity rawdata'!U295</f>
        <v>0</v>
      </c>
      <c r="O296" s="80">
        <f>'Activity rawdata'!V295</f>
        <v>0</v>
      </c>
      <c r="P296" s="80">
        <f>'Activity rawdata'!W295</f>
        <v>0</v>
      </c>
      <c r="Q296" s="80">
        <f>'Activity rawdata'!X295</f>
        <v>0</v>
      </c>
      <c r="R296" s="84">
        <f t="shared" si="50"/>
        <v>0</v>
      </c>
      <c r="S296" s="80">
        <f>'Activity rawdata'!Z295</f>
        <v>0</v>
      </c>
      <c r="T296" s="80">
        <f>'Activity rawdata'!AA295</f>
        <v>0</v>
      </c>
      <c r="U296" s="80">
        <f t="shared" si="51"/>
        <v>0</v>
      </c>
      <c r="V296" s="81">
        <f t="shared" si="52"/>
        <v>0</v>
      </c>
      <c r="W296" s="75">
        <f t="shared" si="53"/>
        <v>0</v>
      </c>
      <c r="X296" s="75">
        <f t="shared" si="54"/>
        <v>0</v>
      </c>
      <c r="Y296" s="75">
        <f t="shared" si="55"/>
        <v>0</v>
      </c>
      <c r="Z296" s="82">
        <f t="shared" si="56"/>
        <v>0</v>
      </c>
      <c r="AA296" s="75">
        <f t="shared" si="57"/>
        <v>0</v>
      </c>
      <c r="AB296" s="75">
        <f t="shared" si="58"/>
        <v>0</v>
      </c>
      <c r="AC296" s="82">
        <f t="shared" si="59"/>
        <v>0</v>
      </c>
      <c r="AD296" s="56"/>
    </row>
    <row r="297" spans="1:30" x14ac:dyDescent="0.35">
      <c r="A297" s="70" t="str">
        <f>'Activity rawdata'!A296</f>
        <v>BH5132-1-128</v>
      </c>
      <c r="B297" s="71" t="str">
        <f>'Activity rawdata'!B296</f>
        <v>CSLB</v>
      </c>
      <c r="C297" s="71" t="str">
        <f>IF('Activity rawdata'!C296="PY","Planted",IF('Activity rawdata'!C296="NY","Nat/Convert",IF('Activity rawdata'!C296="NN","Nat/Nonconvert",IF('Activity rawdata'!C296="OY","Planted"))))</f>
        <v>Planted</v>
      </c>
      <c r="D297" s="70" t="str">
        <f>'Activity rawdata'!D296</f>
        <v>STP2</v>
      </c>
      <c r="E297" s="72" t="str">
        <f>'Activity rawdata'!E296</f>
        <v>88</v>
      </c>
      <c r="F297" s="73" t="str">
        <f>'Activity rawdata'!L296</f>
        <v>NO</v>
      </c>
      <c r="G297" s="72" t="str">
        <f>'Activity rawdata'!R296</f>
        <v>2034</v>
      </c>
      <c r="H297" s="72" t="str">
        <f>IF('Activity rawdata'!P296="AHTHIN1","1st Thin",IF('Activity rawdata'!P296="AHCC","Clearcut",IF('Activity rawdata'!P296="AHTHSMZ","SMZ Thin",IF('Activity rawdata'!P296="AHTHIN2","2nd Thin",IF('Activity rawdata'!P296="AFERTE","Early Fert",IF('Activity rawdata'!P296="AFERTM","Mid Fert",IF('Activity rawdata'!P296="AFERTL","Late Fert",  IF('Activity rawdata'!P296="ASP","Site Prep", IF('Activity rawdata'!P296="APLT","Plant",  IF('Activity rawdata'!P296="ANREG","Natural Regeneration"))))))))))</f>
        <v>Plant</v>
      </c>
      <c r="I297" s="74">
        <f>'Activity rawdata'!O296</f>
        <v>14.13</v>
      </c>
      <c r="J297" s="75">
        <f>'Activity rawdata'!N296</f>
        <v>1</v>
      </c>
      <c r="K297" s="75">
        <f>'Activity rawdata'!AC296</f>
        <v>0</v>
      </c>
      <c r="L297" s="75">
        <f>'Activity rawdata'!AD296</f>
        <v>0</v>
      </c>
      <c r="M297" s="76" t="str">
        <f>'Activity rawdata'!AE296</f>
        <v>-</v>
      </c>
      <c r="N297" s="83">
        <f>'Activity rawdata'!T296+'Activity rawdata'!U296</f>
        <v>0</v>
      </c>
      <c r="O297" s="80">
        <f>'Activity rawdata'!V296</f>
        <v>0</v>
      </c>
      <c r="P297" s="80">
        <f>'Activity rawdata'!W296</f>
        <v>0</v>
      </c>
      <c r="Q297" s="80">
        <f>'Activity rawdata'!X296</f>
        <v>0</v>
      </c>
      <c r="R297" s="84">
        <f t="shared" si="50"/>
        <v>0</v>
      </c>
      <c r="S297" s="80">
        <f>'Activity rawdata'!Z296</f>
        <v>0</v>
      </c>
      <c r="T297" s="80">
        <f>'Activity rawdata'!AA296</f>
        <v>0</v>
      </c>
      <c r="U297" s="80">
        <f t="shared" si="51"/>
        <v>0</v>
      </c>
      <c r="V297" s="81">
        <f t="shared" si="52"/>
        <v>0</v>
      </c>
      <c r="W297" s="75">
        <f t="shared" si="53"/>
        <v>0</v>
      </c>
      <c r="X297" s="75">
        <f t="shared" si="54"/>
        <v>0</v>
      </c>
      <c r="Y297" s="75">
        <f t="shared" si="55"/>
        <v>0</v>
      </c>
      <c r="Z297" s="82">
        <f t="shared" si="56"/>
        <v>0</v>
      </c>
      <c r="AA297" s="75">
        <f t="shared" si="57"/>
        <v>0</v>
      </c>
      <c r="AB297" s="75">
        <f t="shared" si="58"/>
        <v>0</v>
      </c>
      <c r="AC297" s="82">
        <f t="shared" si="59"/>
        <v>0</v>
      </c>
      <c r="AD297" s="56"/>
    </row>
    <row r="298" spans="1:30" x14ac:dyDescent="0.35">
      <c r="A298" s="70" t="str">
        <f>'Activity rawdata'!A297</f>
        <v>BH1427-1-3</v>
      </c>
      <c r="B298" s="71" t="str">
        <f>'Activity rawdata'!B297</f>
        <v>CSLB</v>
      </c>
      <c r="C298" s="71" t="str">
        <f>IF('Activity rawdata'!C297="PY","Planted",IF('Activity rawdata'!C297="NY","Nat/Convert",IF('Activity rawdata'!C297="NN","Nat/Nonconvert",IF('Activity rawdata'!C297="OY","Planted"))))</f>
        <v>Planted</v>
      </c>
      <c r="D298" s="70" t="str">
        <f>'Activity rawdata'!D297</f>
        <v>STP2</v>
      </c>
      <c r="E298" s="72" t="str">
        <f>'Activity rawdata'!E297</f>
        <v>90</v>
      </c>
      <c r="F298" s="73" t="str">
        <f>'Activity rawdata'!L297</f>
        <v>NO</v>
      </c>
      <c r="G298" s="72" t="str">
        <f>'Activity rawdata'!R297</f>
        <v>2034</v>
      </c>
      <c r="H298" s="72" t="str">
        <f>IF('Activity rawdata'!P297="AHTHIN1","1st Thin",IF('Activity rawdata'!P297="AHCC","Clearcut",IF('Activity rawdata'!P297="AHTHSMZ","SMZ Thin",IF('Activity rawdata'!P297="AHTHIN2","2nd Thin",IF('Activity rawdata'!P297="AFERTE","Early Fert",IF('Activity rawdata'!P297="AFERTM","Mid Fert",IF('Activity rawdata'!P297="AFERTL","Late Fert",  IF('Activity rawdata'!P297="ASP","Site Prep", IF('Activity rawdata'!P297="APLT","Plant",  IF('Activity rawdata'!P297="ANREG","Natural Regeneration"))))))))))</f>
        <v>Plant</v>
      </c>
      <c r="I298" s="74">
        <f>'Activity rawdata'!O297</f>
        <v>9.51</v>
      </c>
      <c r="J298" s="75">
        <f>'Activity rawdata'!N297</f>
        <v>1</v>
      </c>
      <c r="K298" s="75">
        <f>'Activity rawdata'!AC297</f>
        <v>0</v>
      </c>
      <c r="L298" s="75">
        <f>'Activity rawdata'!AD297</f>
        <v>0</v>
      </c>
      <c r="M298" s="76" t="str">
        <f>'Activity rawdata'!AE297</f>
        <v>-</v>
      </c>
      <c r="N298" s="83">
        <f>'Activity rawdata'!T297+'Activity rawdata'!U297</f>
        <v>0</v>
      </c>
      <c r="O298" s="80">
        <f>'Activity rawdata'!V297</f>
        <v>0</v>
      </c>
      <c r="P298" s="80">
        <f>'Activity rawdata'!W297</f>
        <v>0</v>
      </c>
      <c r="Q298" s="80">
        <f>'Activity rawdata'!X297</f>
        <v>0</v>
      </c>
      <c r="R298" s="84">
        <f t="shared" si="50"/>
        <v>0</v>
      </c>
      <c r="S298" s="80">
        <f>'Activity rawdata'!Z297</f>
        <v>0</v>
      </c>
      <c r="T298" s="80">
        <f>'Activity rawdata'!AA297</f>
        <v>0</v>
      </c>
      <c r="U298" s="80">
        <f t="shared" si="51"/>
        <v>0</v>
      </c>
      <c r="V298" s="81">
        <f t="shared" si="52"/>
        <v>0</v>
      </c>
      <c r="W298" s="75">
        <f t="shared" si="53"/>
        <v>0</v>
      </c>
      <c r="X298" s="75">
        <f t="shared" si="54"/>
        <v>0</v>
      </c>
      <c r="Y298" s="75">
        <f t="shared" si="55"/>
        <v>0</v>
      </c>
      <c r="Z298" s="82">
        <f t="shared" si="56"/>
        <v>0</v>
      </c>
      <c r="AA298" s="75">
        <f t="shared" si="57"/>
        <v>0</v>
      </c>
      <c r="AB298" s="75">
        <f t="shared" si="58"/>
        <v>0</v>
      </c>
      <c r="AC298" s="82">
        <f t="shared" si="59"/>
        <v>0</v>
      </c>
      <c r="AD298" s="56"/>
    </row>
    <row r="299" spans="1:30" x14ac:dyDescent="0.35">
      <c r="A299" s="70" t="str">
        <f>'Activity rawdata'!A298</f>
        <v>BH2046-1-364</v>
      </c>
      <c r="B299" s="71" t="str">
        <f>'Activity rawdata'!B298</f>
        <v>CSLB</v>
      </c>
      <c r="C299" s="71" t="str">
        <f>IF('Activity rawdata'!C298="PY","Planted",IF('Activity rawdata'!C298="NY","Nat/Convert",IF('Activity rawdata'!C298="NN","Nat/Nonconvert",IF('Activity rawdata'!C298="OY","Planted"))))</f>
        <v>Planted</v>
      </c>
      <c r="D299" s="70" t="str">
        <f>'Activity rawdata'!D298</f>
        <v>STP2</v>
      </c>
      <c r="E299" s="72" t="str">
        <f>'Activity rawdata'!E298</f>
        <v>76</v>
      </c>
      <c r="F299" s="73" t="str">
        <f>'Activity rawdata'!L298</f>
        <v>NO</v>
      </c>
      <c r="G299" s="72" t="str">
        <f>'Activity rawdata'!R298</f>
        <v>2034</v>
      </c>
      <c r="H299" s="72" t="str">
        <f>IF('Activity rawdata'!P298="AHTHIN1","1st Thin",IF('Activity rawdata'!P298="AHCC","Clearcut",IF('Activity rawdata'!P298="AHTHSMZ","SMZ Thin",IF('Activity rawdata'!P298="AHTHIN2","2nd Thin",IF('Activity rawdata'!P298="AFERTE","Early Fert",IF('Activity rawdata'!P298="AFERTM","Mid Fert",IF('Activity rawdata'!P298="AFERTL","Late Fert",  IF('Activity rawdata'!P298="ASP","Site Prep", IF('Activity rawdata'!P298="APLT","Plant",  IF('Activity rawdata'!P298="ANREG","Natural Regeneration"))))))))))</f>
        <v>Plant</v>
      </c>
      <c r="I299" s="74">
        <f>'Activity rawdata'!O298</f>
        <v>26.9</v>
      </c>
      <c r="J299" s="75">
        <f>'Activity rawdata'!N298</f>
        <v>1</v>
      </c>
      <c r="K299" s="75">
        <f>'Activity rawdata'!AC298</f>
        <v>0</v>
      </c>
      <c r="L299" s="75">
        <f>'Activity rawdata'!AD298</f>
        <v>0</v>
      </c>
      <c r="M299" s="76" t="str">
        <f>'Activity rawdata'!AE298</f>
        <v>-</v>
      </c>
      <c r="N299" s="83">
        <f>'Activity rawdata'!T298+'Activity rawdata'!U298</f>
        <v>0</v>
      </c>
      <c r="O299" s="80">
        <f>'Activity rawdata'!V298</f>
        <v>0</v>
      </c>
      <c r="P299" s="80">
        <f>'Activity rawdata'!W298</f>
        <v>0</v>
      </c>
      <c r="Q299" s="80">
        <f>'Activity rawdata'!X298</f>
        <v>0</v>
      </c>
      <c r="R299" s="84">
        <f t="shared" si="50"/>
        <v>0</v>
      </c>
      <c r="S299" s="80">
        <f>'Activity rawdata'!Z298</f>
        <v>0</v>
      </c>
      <c r="T299" s="80">
        <f>'Activity rawdata'!AA298</f>
        <v>0</v>
      </c>
      <c r="U299" s="80">
        <f t="shared" si="51"/>
        <v>0</v>
      </c>
      <c r="V299" s="81">
        <f t="shared" si="52"/>
        <v>0</v>
      </c>
      <c r="W299" s="75">
        <f t="shared" si="53"/>
        <v>0</v>
      </c>
      <c r="X299" s="75">
        <f t="shared" si="54"/>
        <v>0</v>
      </c>
      <c r="Y299" s="75">
        <f t="shared" si="55"/>
        <v>0</v>
      </c>
      <c r="Z299" s="82">
        <f t="shared" si="56"/>
        <v>0</v>
      </c>
      <c r="AA299" s="75">
        <f t="shared" si="57"/>
        <v>0</v>
      </c>
      <c r="AB299" s="75">
        <f t="shared" si="58"/>
        <v>0</v>
      </c>
      <c r="AC299" s="82">
        <f t="shared" si="59"/>
        <v>0</v>
      </c>
      <c r="AD299" s="56"/>
    </row>
    <row r="300" spans="1:30" x14ac:dyDescent="0.35">
      <c r="A300" s="70" t="str">
        <f>'Activity rawdata'!A299</f>
        <v>BH6125-1-368</v>
      </c>
      <c r="B300" s="71" t="str">
        <f>'Activity rawdata'!B299</f>
        <v>CSLB</v>
      </c>
      <c r="C300" s="71" t="str">
        <f>IF('Activity rawdata'!C299="PY","Planted",IF('Activity rawdata'!C299="NY","Nat/Convert",IF('Activity rawdata'!C299="NN","Nat/Nonconvert",IF('Activity rawdata'!C299="OY","Planted"))))</f>
        <v>Planted</v>
      </c>
      <c r="D300" s="70" t="str">
        <f>'Activity rawdata'!D299</f>
        <v>STP2</v>
      </c>
      <c r="E300" s="72" t="str">
        <f>'Activity rawdata'!E299</f>
        <v>76</v>
      </c>
      <c r="F300" s="73" t="str">
        <f>'Activity rawdata'!L299</f>
        <v>NO</v>
      </c>
      <c r="G300" s="72" t="str">
        <f>'Activity rawdata'!R299</f>
        <v>2034</v>
      </c>
      <c r="H300" s="72" t="str">
        <f>IF('Activity rawdata'!P299="AHTHIN1","1st Thin",IF('Activity rawdata'!P299="AHCC","Clearcut",IF('Activity rawdata'!P299="AHTHSMZ","SMZ Thin",IF('Activity rawdata'!P299="AHTHIN2","2nd Thin",IF('Activity rawdata'!P299="AFERTE","Early Fert",IF('Activity rawdata'!P299="AFERTM","Mid Fert",IF('Activity rawdata'!P299="AFERTL","Late Fert",  IF('Activity rawdata'!P299="ASP","Site Prep", IF('Activity rawdata'!P299="APLT","Plant",  IF('Activity rawdata'!P299="ANREG","Natural Regeneration"))))))))))</f>
        <v>Plant</v>
      </c>
      <c r="I300" s="74">
        <f>'Activity rawdata'!O299</f>
        <v>32.85</v>
      </c>
      <c r="J300" s="75">
        <f>'Activity rawdata'!N299</f>
        <v>1</v>
      </c>
      <c r="K300" s="75">
        <f>'Activity rawdata'!AC299</f>
        <v>0</v>
      </c>
      <c r="L300" s="75">
        <f>'Activity rawdata'!AD299</f>
        <v>0</v>
      </c>
      <c r="M300" s="76" t="str">
        <f>'Activity rawdata'!AE299</f>
        <v>-</v>
      </c>
      <c r="N300" s="83">
        <f>'Activity rawdata'!T299+'Activity rawdata'!U299</f>
        <v>0</v>
      </c>
      <c r="O300" s="80">
        <f>'Activity rawdata'!V299</f>
        <v>0</v>
      </c>
      <c r="P300" s="80">
        <f>'Activity rawdata'!W299</f>
        <v>0</v>
      </c>
      <c r="Q300" s="80">
        <f>'Activity rawdata'!X299</f>
        <v>0</v>
      </c>
      <c r="R300" s="84">
        <f t="shared" si="50"/>
        <v>0</v>
      </c>
      <c r="S300" s="80">
        <f>'Activity rawdata'!Z299</f>
        <v>0</v>
      </c>
      <c r="T300" s="80">
        <f>'Activity rawdata'!AA299</f>
        <v>0</v>
      </c>
      <c r="U300" s="80">
        <f t="shared" si="51"/>
        <v>0</v>
      </c>
      <c r="V300" s="81">
        <f t="shared" si="52"/>
        <v>0</v>
      </c>
      <c r="W300" s="75">
        <f t="shared" si="53"/>
        <v>0</v>
      </c>
      <c r="X300" s="75">
        <f t="shared" si="54"/>
        <v>0</v>
      </c>
      <c r="Y300" s="75">
        <f t="shared" si="55"/>
        <v>0</v>
      </c>
      <c r="Z300" s="82">
        <f t="shared" si="56"/>
        <v>0</v>
      </c>
      <c r="AA300" s="75">
        <f t="shared" si="57"/>
        <v>0</v>
      </c>
      <c r="AB300" s="75">
        <f t="shared" si="58"/>
        <v>0</v>
      </c>
      <c r="AC300" s="82">
        <f t="shared" si="59"/>
        <v>0</v>
      </c>
      <c r="AD300" s="56"/>
    </row>
    <row r="301" spans="1:30" x14ac:dyDescent="0.35">
      <c r="A301" s="70" t="str">
        <f>'Activity rawdata'!A300</f>
        <v>BH6125-1-281</v>
      </c>
      <c r="B301" s="71" t="str">
        <f>'Activity rawdata'!B300</f>
        <v>CSLB</v>
      </c>
      <c r="C301" s="71" t="str">
        <f>IF('Activity rawdata'!C300="PY","Planted",IF('Activity rawdata'!C300="NY","Nat/Convert",IF('Activity rawdata'!C300="NN","Nat/Nonconvert",IF('Activity rawdata'!C300="OY","Planted"))))</f>
        <v>Planted</v>
      </c>
      <c r="D301" s="70" t="str">
        <f>'Activity rawdata'!D300</f>
        <v>STP2</v>
      </c>
      <c r="E301" s="72" t="str">
        <f>'Activity rawdata'!E300</f>
        <v>76</v>
      </c>
      <c r="F301" s="73" t="str">
        <f>'Activity rawdata'!L300</f>
        <v>NO</v>
      </c>
      <c r="G301" s="72" t="str">
        <f>'Activity rawdata'!R300</f>
        <v>2034</v>
      </c>
      <c r="H301" s="72" t="str">
        <f>IF('Activity rawdata'!P300="AHTHIN1","1st Thin",IF('Activity rawdata'!P300="AHCC","Clearcut",IF('Activity rawdata'!P300="AHTHSMZ","SMZ Thin",IF('Activity rawdata'!P300="AHTHIN2","2nd Thin",IF('Activity rawdata'!P300="AFERTE","Early Fert",IF('Activity rawdata'!P300="AFERTM","Mid Fert",IF('Activity rawdata'!P300="AFERTL","Late Fert",  IF('Activity rawdata'!P300="ASP","Site Prep", IF('Activity rawdata'!P300="APLT","Plant",  IF('Activity rawdata'!P300="ANREG","Natural Regeneration"))))))))))</f>
        <v>Plant</v>
      </c>
      <c r="I301" s="74">
        <f>'Activity rawdata'!O300</f>
        <v>9.59</v>
      </c>
      <c r="J301" s="75">
        <f>'Activity rawdata'!N300</f>
        <v>1</v>
      </c>
      <c r="K301" s="75">
        <f>'Activity rawdata'!AC300</f>
        <v>0</v>
      </c>
      <c r="L301" s="75">
        <f>'Activity rawdata'!AD300</f>
        <v>0</v>
      </c>
      <c r="M301" s="76" t="str">
        <f>'Activity rawdata'!AE300</f>
        <v>-</v>
      </c>
      <c r="N301" s="83">
        <f>'Activity rawdata'!T300+'Activity rawdata'!U300</f>
        <v>0</v>
      </c>
      <c r="O301" s="80">
        <f>'Activity rawdata'!V300</f>
        <v>0</v>
      </c>
      <c r="P301" s="80">
        <f>'Activity rawdata'!W300</f>
        <v>0</v>
      </c>
      <c r="Q301" s="80">
        <f>'Activity rawdata'!X300</f>
        <v>0</v>
      </c>
      <c r="R301" s="84">
        <f t="shared" si="50"/>
        <v>0</v>
      </c>
      <c r="S301" s="80">
        <f>'Activity rawdata'!Z300</f>
        <v>0</v>
      </c>
      <c r="T301" s="80">
        <f>'Activity rawdata'!AA300</f>
        <v>0</v>
      </c>
      <c r="U301" s="80">
        <f t="shared" si="51"/>
        <v>0</v>
      </c>
      <c r="V301" s="81">
        <f t="shared" si="52"/>
        <v>0</v>
      </c>
      <c r="W301" s="75">
        <f t="shared" si="53"/>
        <v>0</v>
      </c>
      <c r="X301" s="75">
        <f t="shared" si="54"/>
        <v>0</v>
      </c>
      <c r="Y301" s="75">
        <f t="shared" si="55"/>
        <v>0</v>
      </c>
      <c r="Z301" s="82">
        <f t="shared" si="56"/>
        <v>0</v>
      </c>
      <c r="AA301" s="75">
        <f t="shared" si="57"/>
        <v>0</v>
      </c>
      <c r="AB301" s="75">
        <f t="shared" si="58"/>
        <v>0</v>
      </c>
      <c r="AC301" s="82">
        <f t="shared" si="59"/>
        <v>0</v>
      </c>
      <c r="AD301" s="70"/>
    </row>
    <row r="302" spans="1:30" x14ac:dyDescent="0.35">
      <c r="A302" s="70" t="str">
        <f>'Activity rawdata'!A301</f>
        <v>BH1429-1-338</v>
      </c>
      <c r="B302" s="71" t="str">
        <f>'Activity rawdata'!B301</f>
        <v>CSLB</v>
      </c>
      <c r="C302" s="71" t="str">
        <f>IF('Activity rawdata'!C301="PY","Planted",IF('Activity rawdata'!C301="NY","Nat/Convert",IF('Activity rawdata'!C301="NN","Nat/Nonconvert",IF('Activity rawdata'!C301="OY","Planted"))))</f>
        <v>Planted</v>
      </c>
      <c r="D302" s="70" t="str">
        <f>'Activity rawdata'!D301</f>
        <v>STP2</v>
      </c>
      <c r="E302" s="72" t="str">
        <f>'Activity rawdata'!E301</f>
        <v>83</v>
      </c>
      <c r="F302" s="73" t="str">
        <f>'Activity rawdata'!L301</f>
        <v>NO</v>
      </c>
      <c r="G302" s="72" t="str">
        <f>'Activity rawdata'!R301</f>
        <v>2034</v>
      </c>
      <c r="H302" s="72" t="str">
        <f>IF('Activity rawdata'!P301="AHTHIN1","1st Thin",IF('Activity rawdata'!P301="AHCC","Clearcut",IF('Activity rawdata'!P301="AHTHSMZ","SMZ Thin",IF('Activity rawdata'!P301="AHTHIN2","2nd Thin",IF('Activity rawdata'!P301="AFERTE","Early Fert",IF('Activity rawdata'!P301="AFERTM","Mid Fert",IF('Activity rawdata'!P301="AFERTL","Late Fert",  IF('Activity rawdata'!P301="ASP","Site Prep", IF('Activity rawdata'!P301="APLT","Plant",  IF('Activity rawdata'!P301="ANREG","Natural Regeneration"))))))))))</f>
        <v>Plant</v>
      </c>
      <c r="I302" s="74">
        <f>'Activity rawdata'!O301</f>
        <v>121.97</v>
      </c>
      <c r="J302" s="75">
        <f>'Activity rawdata'!N301</f>
        <v>1</v>
      </c>
      <c r="K302" s="75">
        <f>'Activity rawdata'!AC301</f>
        <v>0</v>
      </c>
      <c r="L302" s="75">
        <f>'Activity rawdata'!AD301</f>
        <v>0</v>
      </c>
      <c r="M302" s="76" t="str">
        <f>'Activity rawdata'!AE301</f>
        <v>-</v>
      </c>
      <c r="N302" s="83">
        <f>'Activity rawdata'!T301+'Activity rawdata'!U301</f>
        <v>0</v>
      </c>
      <c r="O302" s="80">
        <f>'Activity rawdata'!V301</f>
        <v>0</v>
      </c>
      <c r="P302" s="80">
        <f>'Activity rawdata'!W301</f>
        <v>0</v>
      </c>
      <c r="Q302" s="80">
        <f>'Activity rawdata'!X301</f>
        <v>0</v>
      </c>
      <c r="R302" s="84">
        <f t="shared" si="50"/>
        <v>0</v>
      </c>
      <c r="S302" s="80">
        <f>'Activity rawdata'!Z301</f>
        <v>0</v>
      </c>
      <c r="T302" s="80">
        <f>'Activity rawdata'!AA301</f>
        <v>0</v>
      </c>
      <c r="U302" s="80">
        <f t="shared" si="51"/>
        <v>0</v>
      </c>
      <c r="V302" s="81">
        <f t="shared" si="52"/>
        <v>0</v>
      </c>
      <c r="W302" s="75">
        <f t="shared" si="53"/>
        <v>0</v>
      </c>
      <c r="X302" s="75">
        <f t="shared" si="54"/>
        <v>0</v>
      </c>
      <c r="Y302" s="75">
        <f t="shared" si="55"/>
        <v>0</v>
      </c>
      <c r="Z302" s="82">
        <f t="shared" si="56"/>
        <v>0</v>
      </c>
      <c r="AA302" s="75">
        <f t="shared" si="57"/>
        <v>0</v>
      </c>
      <c r="AB302" s="75">
        <f t="shared" si="58"/>
        <v>0</v>
      </c>
      <c r="AC302" s="82">
        <f t="shared" si="59"/>
        <v>0</v>
      </c>
      <c r="AD302" s="70"/>
    </row>
    <row r="303" spans="1:30" x14ac:dyDescent="0.35">
      <c r="A303" s="70" t="str">
        <f>'Activity rawdata'!A302</f>
        <v>BH6112-1-216</v>
      </c>
      <c r="B303" s="71" t="str">
        <f>'Activity rawdata'!B302</f>
        <v>LB</v>
      </c>
      <c r="C303" s="71" t="str">
        <f>IF('Activity rawdata'!C302="PY","Planted",IF('Activity rawdata'!C302="NY","Nat/Convert",IF('Activity rawdata'!C302="NN","Nat/Nonconvert",IF('Activity rawdata'!C302="OY","Planted"))))</f>
        <v>Planted</v>
      </c>
      <c r="D303" s="70" t="str">
        <f>'Activity rawdata'!D302</f>
        <v>STP1</v>
      </c>
      <c r="E303" s="72" t="str">
        <f>'Activity rawdata'!E302</f>
        <v>91</v>
      </c>
      <c r="F303" s="73" t="str">
        <f>'Activity rawdata'!L302</f>
        <v>MT2</v>
      </c>
      <c r="G303" s="72" t="str">
        <f>'Activity rawdata'!R302</f>
        <v>2034</v>
      </c>
      <c r="H303" s="72" t="str">
        <f>IF('Activity rawdata'!P302="AHTHIN1","1st Thin",IF('Activity rawdata'!P302="AHCC","Clearcut",IF('Activity rawdata'!P302="AHTHSMZ","SMZ Thin",IF('Activity rawdata'!P302="AHTHIN2","2nd Thin",IF('Activity rawdata'!P302="AFERTE","Early Fert",IF('Activity rawdata'!P302="AFERTM","Mid Fert",IF('Activity rawdata'!P302="AFERTL","Late Fert",  IF('Activity rawdata'!P302="ASP","Site Prep", IF('Activity rawdata'!P302="APLT","Plant",  IF('Activity rawdata'!P302="ANREG","Natural Regeneration"))))))))))</f>
        <v>Late Fert</v>
      </c>
      <c r="I303" s="74">
        <f>'Activity rawdata'!O302</f>
        <v>76.7</v>
      </c>
      <c r="J303" s="75">
        <f>'Activity rawdata'!N302</f>
        <v>22</v>
      </c>
      <c r="K303" s="75">
        <f>'Activity rawdata'!AC302</f>
        <v>72.010000000000005</v>
      </c>
      <c r="L303" s="75">
        <f>'Activity rawdata'!AD302</f>
        <v>109.34</v>
      </c>
      <c r="M303" s="76">
        <f>'Activity rawdata'!AE302</f>
        <v>10.988620439158771</v>
      </c>
      <c r="N303" s="83">
        <f>'Activity rawdata'!T302+'Activity rawdata'!U302</f>
        <v>0</v>
      </c>
      <c r="O303" s="80">
        <f>'Activity rawdata'!V302</f>
        <v>0</v>
      </c>
      <c r="P303" s="80">
        <f>'Activity rawdata'!W302</f>
        <v>0</v>
      </c>
      <c r="Q303" s="80">
        <f>'Activity rawdata'!X302</f>
        <v>0</v>
      </c>
      <c r="R303" s="84">
        <f t="shared" si="50"/>
        <v>0</v>
      </c>
      <c r="S303" s="80">
        <f>'Activity rawdata'!Z302</f>
        <v>0</v>
      </c>
      <c r="T303" s="80">
        <f>'Activity rawdata'!AA302</f>
        <v>0</v>
      </c>
      <c r="U303" s="80">
        <f t="shared" si="51"/>
        <v>0</v>
      </c>
      <c r="V303" s="81">
        <f t="shared" si="52"/>
        <v>0</v>
      </c>
      <c r="W303" s="75">
        <f t="shared" si="53"/>
        <v>0</v>
      </c>
      <c r="X303" s="75">
        <f t="shared" si="54"/>
        <v>0</v>
      </c>
      <c r="Y303" s="75">
        <f t="shared" si="55"/>
        <v>0</v>
      </c>
      <c r="Z303" s="82">
        <f t="shared" si="56"/>
        <v>0</v>
      </c>
      <c r="AA303" s="75">
        <f t="shared" si="57"/>
        <v>0</v>
      </c>
      <c r="AB303" s="75">
        <f t="shared" si="58"/>
        <v>0</v>
      </c>
      <c r="AC303" s="82">
        <f t="shared" si="59"/>
        <v>0</v>
      </c>
      <c r="AD303" s="70"/>
    </row>
    <row r="304" spans="1:30" x14ac:dyDescent="0.35">
      <c r="A304" s="70" t="str">
        <f>'Activity rawdata'!A303</f>
        <v>BH6112-1-243</v>
      </c>
      <c r="B304" s="71" t="str">
        <f>'Activity rawdata'!B303</f>
        <v>LB</v>
      </c>
      <c r="C304" s="71" t="str">
        <f>IF('Activity rawdata'!C303="PY","Planted",IF('Activity rawdata'!C303="NY","Nat/Convert",IF('Activity rawdata'!C303="NN","Nat/Nonconvert",IF('Activity rawdata'!C303="OY","Planted"))))</f>
        <v>Planted</v>
      </c>
      <c r="D304" s="70" t="str">
        <f>'Activity rawdata'!D303</f>
        <v>STP1</v>
      </c>
      <c r="E304" s="72" t="str">
        <f>'Activity rawdata'!E303</f>
        <v>91</v>
      </c>
      <c r="F304" s="73" t="str">
        <f>'Activity rawdata'!L303</f>
        <v>MT2</v>
      </c>
      <c r="G304" s="72" t="str">
        <f>'Activity rawdata'!R303</f>
        <v>2034</v>
      </c>
      <c r="H304" s="72" t="str">
        <f>IF('Activity rawdata'!P303="AHTHIN1","1st Thin",IF('Activity rawdata'!P303="AHCC","Clearcut",IF('Activity rawdata'!P303="AHTHSMZ","SMZ Thin",IF('Activity rawdata'!P303="AHTHIN2","2nd Thin",IF('Activity rawdata'!P303="AFERTE","Early Fert",IF('Activity rawdata'!P303="AFERTM","Mid Fert",IF('Activity rawdata'!P303="AFERTL","Late Fert",  IF('Activity rawdata'!P303="ASP","Site Prep", IF('Activity rawdata'!P303="APLT","Plant",  IF('Activity rawdata'!P303="ANREG","Natural Regeneration"))))))))))</f>
        <v>Late Fert</v>
      </c>
      <c r="I304" s="74">
        <f>'Activity rawdata'!O303</f>
        <v>109.07</v>
      </c>
      <c r="J304" s="75">
        <f>'Activity rawdata'!N303</f>
        <v>22</v>
      </c>
      <c r="K304" s="75">
        <f>'Activity rawdata'!AC303</f>
        <v>72.010000000000005</v>
      </c>
      <c r="L304" s="75">
        <f>'Activity rawdata'!AD303</f>
        <v>109.34</v>
      </c>
      <c r="M304" s="76">
        <f>'Activity rawdata'!AE303</f>
        <v>10.988620439158771</v>
      </c>
      <c r="N304" s="83">
        <f>'Activity rawdata'!T303+'Activity rawdata'!U303</f>
        <v>0</v>
      </c>
      <c r="O304" s="80">
        <f>'Activity rawdata'!V303</f>
        <v>0</v>
      </c>
      <c r="P304" s="80">
        <f>'Activity rawdata'!W303</f>
        <v>0</v>
      </c>
      <c r="Q304" s="80">
        <f>'Activity rawdata'!X303</f>
        <v>0</v>
      </c>
      <c r="R304" s="84">
        <f t="shared" si="50"/>
        <v>0</v>
      </c>
      <c r="S304" s="80">
        <f>'Activity rawdata'!Z303</f>
        <v>0</v>
      </c>
      <c r="T304" s="80">
        <f>'Activity rawdata'!AA303</f>
        <v>0</v>
      </c>
      <c r="U304" s="80">
        <f t="shared" si="51"/>
        <v>0</v>
      </c>
      <c r="V304" s="81">
        <f t="shared" si="52"/>
        <v>0</v>
      </c>
      <c r="W304" s="75">
        <f t="shared" si="53"/>
        <v>0</v>
      </c>
      <c r="X304" s="75">
        <f t="shared" si="54"/>
        <v>0</v>
      </c>
      <c r="Y304" s="75">
        <f t="shared" si="55"/>
        <v>0</v>
      </c>
      <c r="Z304" s="82">
        <f t="shared" si="56"/>
        <v>0</v>
      </c>
      <c r="AA304" s="75">
        <f t="shared" si="57"/>
        <v>0</v>
      </c>
      <c r="AB304" s="75">
        <f t="shared" si="58"/>
        <v>0</v>
      </c>
      <c r="AC304" s="82">
        <f t="shared" si="59"/>
        <v>0</v>
      </c>
      <c r="AD304" s="70"/>
    </row>
    <row r="305" spans="1:30" x14ac:dyDescent="0.35">
      <c r="A305" s="70" t="str">
        <f>'Activity rawdata'!A304</f>
        <v>BH6112-1-248</v>
      </c>
      <c r="B305" s="71" t="str">
        <f>'Activity rawdata'!B304</f>
        <v>LB</v>
      </c>
      <c r="C305" s="71" t="str">
        <f>IF('Activity rawdata'!C304="PY","Planted",IF('Activity rawdata'!C304="NY","Nat/Convert",IF('Activity rawdata'!C304="NN","Nat/Nonconvert",IF('Activity rawdata'!C304="OY","Planted"))))</f>
        <v>Planted</v>
      </c>
      <c r="D305" s="70" t="str">
        <f>'Activity rawdata'!D304</f>
        <v>STP1</v>
      </c>
      <c r="E305" s="72" t="str">
        <f>'Activity rawdata'!E304</f>
        <v>63</v>
      </c>
      <c r="F305" s="73" t="str">
        <f>'Activity rawdata'!L304</f>
        <v>MT2</v>
      </c>
      <c r="G305" s="72" t="str">
        <f>'Activity rawdata'!R304</f>
        <v>2034</v>
      </c>
      <c r="H305" s="72" t="str">
        <f>IF('Activity rawdata'!P304="AHTHIN1","1st Thin",IF('Activity rawdata'!P304="AHCC","Clearcut",IF('Activity rawdata'!P304="AHTHSMZ","SMZ Thin",IF('Activity rawdata'!P304="AHTHIN2","2nd Thin",IF('Activity rawdata'!P304="AFERTE","Early Fert",IF('Activity rawdata'!P304="AFERTM","Mid Fert",IF('Activity rawdata'!P304="AFERTL","Late Fert",  IF('Activity rawdata'!P304="ASP","Site Prep", IF('Activity rawdata'!P304="APLT","Plant",  IF('Activity rawdata'!P304="ANREG","Natural Regeneration"))))))))))</f>
        <v>Late Fert</v>
      </c>
      <c r="I305" s="74">
        <f>'Activity rawdata'!O304</f>
        <v>22.28</v>
      </c>
      <c r="J305" s="75">
        <f>'Activity rawdata'!N304</f>
        <v>22</v>
      </c>
      <c r="K305" s="75">
        <f>'Activity rawdata'!AC304</f>
        <v>72.010000000000005</v>
      </c>
      <c r="L305" s="75">
        <f>'Activity rawdata'!AD304</f>
        <v>109.34</v>
      </c>
      <c r="M305" s="76">
        <f>'Activity rawdata'!AE304</f>
        <v>10.988620439158771</v>
      </c>
      <c r="N305" s="83">
        <f>'Activity rawdata'!T304+'Activity rawdata'!U304</f>
        <v>0</v>
      </c>
      <c r="O305" s="80">
        <f>'Activity rawdata'!V304</f>
        <v>0</v>
      </c>
      <c r="P305" s="80">
        <f>'Activity rawdata'!W304</f>
        <v>0</v>
      </c>
      <c r="Q305" s="80">
        <f>'Activity rawdata'!X304</f>
        <v>0</v>
      </c>
      <c r="R305" s="84">
        <f t="shared" si="50"/>
        <v>0</v>
      </c>
      <c r="S305" s="80">
        <f>'Activity rawdata'!Z304</f>
        <v>0</v>
      </c>
      <c r="T305" s="80">
        <f>'Activity rawdata'!AA304</f>
        <v>0</v>
      </c>
      <c r="U305" s="80">
        <f t="shared" si="51"/>
        <v>0</v>
      </c>
      <c r="V305" s="81">
        <f t="shared" si="52"/>
        <v>0</v>
      </c>
      <c r="W305" s="75">
        <f t="shared" si="53"/>
        <v>0</v>
      </c>
      <c r="X305" s="75">
        <f t="shared" si="54"/>
        <v>0</v>
      </c>
      <c r="Y305" s="75">
        <f t="shared" si="55"/>
        <v>0</v>
      </c>
      <c r="Z305" s="82">
        <f t="shared" si="56"/>
        <v>0</v>
      </c>
      <c r="AA305" s="75">
        <f t="shared" si="57"/>
        <v>0</v>
      </c>
      <c r="AB305" s="75">
        <f t="shared" si="58"/>
        <v>0</v>
      </c>
      <c r="AC305" s="82">
        <f t="shared" si="59"/>
        <v>0</v>
      </c>
      <c r="AD305" s="70"/>
    </row>
    <row r="306" spans="1:30" x14ac:dyDescent="0.35">
      <c r="A306" s="70" t="str">
        <f>'Activity rawdata'!A305</f>
        <v>BH6125-1-282</v>
      </c>
      <c r="B306" s="71" t="str">
        <f>'Activity rawdata'!B305</f>
        <v>LB</v>
      </c>
      <c r="C306" s="71" t="str">
        <f>IF('Activity rawdata'!C305="PY","Planted",IF('Activity rawdata'!C305="NY","Nat/Convert",IF('Activity rawdata'!C305="NN","Nat/Nonconvert",IF('Activity rawdata'!C305="OY","Planted"))))</f>
        <v>Planted</v>
      </c>
      <c r="D306" s="70" t="str">
        <f>'Activity rawdata'!D305</f>
        <v>STP1</v>
      </c>
      <c r="E306" s="72" t="str">
        <f>'Activity rawdata'!E305</f>
        <v>91</v>
      </c>
      <c r="F306" s="73" t="str">
        <f>'Activity rawdata'!L305</f>
        <v>MT2</v>
      </c>
      <c r="G306" s="72" t="str">
        <f>'Activity rawdata'!R305</f>
        <v>2034</v>
      </c>
      <c r="H306" s="72" t="str">
        <f>IF('Activity rawdata'!P305="AHTHIN1","1st Thin",IF('Activity rawdata'!P305="AHCC","Clearcut",IF('Activity rawdata'!P305="AHTHSMZ","SMZ Thin",IF('Activity rawdata'!P305="AHTHIN2","2nd Thin",IF('Activity rawdata'!P305="AFERTE","Early Fert",IF('Activity rawdata'!P305="AFERTM","Mid Fert",IF('Activity rawdata'!P305="AFERTL","Late Fert",  IF('Activity rawdata'!P305="ASP","Site Prep", IF('Activity rawdata'!P305="APLT","Plant",  IF('Activity rawdata'!P305="ANREG","Natural Regeneration"))))))))))</f>
        <v>Late Fert</v>
      </c>
      <c r="I306" s="74">
        <f>'Activity rawdata'!O305</f>
        <v>34.5</v>
      </c>
      <c r="J306" s="75">
        <f>'Activity rawdata'!N305</f>
        <v>22</v>
      </c>
      <c r="K306" s="75">
        <f>'Activity rawdata'!AC305</f>
        <v>72.010000000000005</v>
      </c>
      <c r="L306" s="75">
        <f>'Activity rawdata'!AD305</f>
        <v>109.34</v>
      </c>
      <c r="M306" s="76">
        <f>'Activity rawdata'!AE305</f>
        <v>10.988620439158771</v>
      </c>
      <c r="N306" s="83">
        <f>'Activity rawdata'!T305+'Activity rawdata'!U305</f>
        <v>0</v>
      </c>
      <c r="O306" s="80">
        <f>'Activity rawdata'!V305</f>
        <v>0</v>
      </c>
      <c r="P306" s="80">
        <f>'Activity rawdata'!W305</f>
        <v>0</v>
      </c>
      <c r="Q306" s="80">
        <f>'Activity rawdata'!X305</f>
        <v>0</v>
      </c>
      <c r="R306" s="84">
        <f t="shared" si="50"/>
        <v>0</v>
      </c>
      <c r="S306" s="80">
        <f>'Activity rawdata'!Z305</f>
        <v>0</v>
      </c>
      <c r="T306" s="80">
        <f>'Activity rawdata'!AA305</f>
        <v>0</v>
      </c>
      <c r="U306" s="80">
        <f t="shared" si="51"/>
        <v>0</v>
      </c>
      <c r="V306" s="81">
        <f t="shared" si="52"/>
        <v>0</v>
      </c>
      <c r="W306" s="75">
        <f t="shared" si="53"/>
        <v>0</v>
      </c>
      <c r="X306" s="75">
        <f t="shared" si="54"/>
        <v>0</v>
      </c>
      <c r="Y306" s="75">
        <f t="shared" si="55"/>
        <v>0</v>
      </c>
      <c r="Z306" s="82">
        <f t="shared" si="56"/>
        <v>0</v>
      </c>
      <c r="AA306" s="75">
        <f t="shared" si="57"/>
        <v>0</v>
      </c>
      <c r="AB306" s="75">
        <f t="shared" si="58"/>
        <v>0</v>
      </c>
      <c r="AC306" s="82">
        <f t="shared" si="59"/>
        <v>0</v>
      </c>
      <c r="AD306" s="70"/>
    </row>
    <row r="307" spans="1:30" x14ac:dyDescent="0.35">
      <c r="A307" s="70" t="str">
        <f>'Activity rawdata'!A306</f>
        <v>BH6125-1-294</v>
      </c>
      <c r="B307" s="71" t="str">
        <f>'Activity rawdata'!B306</f>
        <v>LB</v>
      </c>
      <c r="C307" s="71" t="str">
        <f>IF('Activity rawdata'!C306="PY","Planted",IF('Activity rawdata'!C306="NY","Nat/Convert",IF('Activity rawdata'!C306="NN","Nat/Nonconvert",IF('Activity rawdata'!C306="OY","Planted"))))</f>
        <v>Planted</v>
      </c>
      <c r="D307" s="70" t="str">
        <f>'Activity rawdata'!D306</f>
        <v>STP1</v>
      </c>
      <c r="E307" s="72" t="str">
        <f>'Activity rawdata'!E306</f>
        <v>91</v>
      </c>
      <c r="F307" s="73" t="str">
        <f>'Activity rawdata'!L306</f>
        <v>MT2</v>
      </c>
      <c r="G307" s="72" t="str">
        <f>'Activity rawdata'!R306</f>
        <v>2034</v>
      </c>
      <c r="H307" s="72" t="str">
        <f>IF('Activity rawdata'!P306="AHTHIN1","1st Thin",IF('Activity rawdata'!P306="AHCC","Clearcut",IF('Activity rawdata'!P306="AHTHSMZ","SMZ Thin",IF('Activity rawdata'!P306="AHTHIN2","2nd Thin",IF('Activity rawdata'!P306="AFERTE","Early Fert",IF('Activity rawdata'!P306="AFERTM","Mid Fert",IF('Activity rawdata'!P306="AFERTL","Late Fert",  IF('Activity rawdata'!P306="ASP","Site Prep", IF('Activity rawdata'!P306="APLT","Plant",  IF('Activity rawdata'!P306="ANREG","Natural Regeneration"))))))))))</f>
        <v>Late Fert</v>
      </c>
      <c r="I307" s="74">
        <f>'Activity rawdata'!O306</f>
        <v>4.54</v>
      </c>
      <c r="J307" s="75">
        <f>'Activity rawdata'!N306</f>
        <v>22</v>
      </c>
      <c r="K307" s="75">
        <f>'Activity rawdata'!AC306</f>
        <v>72.83</v>
      </c>
      <c r="L307" s="75">
        <f>'Activity rawdata'!AD306</f>
        <v>103.74</v>
      </c>
      <c r="M307" s="76">
        <f>'Activity rawdata'!AE306</f>
        <v>11.34536141005357</v>
      </c>
      <c r="N307" s="83">
        <f>'Activity rawdata'!T306+'Activity rawdata'!U306</f>
        <v>0</v>
      </c>
      <c r="O307" s="80">
        <f>'Activity rawdata'!V306</f>
        <v>0</v>
      </c>
      <c r="P307" s="80">
        <f>'Activity rawdata'!W306</f>
        <v>0</v>
      </c>
      <c r="Q307" s="80">
        <f>'Activity rawdata'!X306</f>
        <v>0</v>
      </c>
      <c r="R307" s="84">
        <f t="shared" si="50"/>
        <v>0</v>
      </c>
      <c r="S307" s="80">
        <f>'Activity rawdata'!Z306</f>
        <v>0</v>
      </c>
      <c r="T307" s="80">
        <f>'Activity rawdata'!AA306</f>
        <v>0</v>
      </c>
      <c r="U307" s="80">
        <f t="shared" si="51"/>
        <v>0</v>
      </c>
      <c r="V307" s="81">
        <f t="shared" si="52"/>
        <v>0</v>
      </c>
      <c r="W307" s="75">
        <f t="shared" si="53"/>
        <v>0</v>
      </c>
      <c r="X307" s="75">
        <f t="shared" si="54"/>
        <v>0</v>
      </c>
      <c r="Y307" s="75">
        <f t="shared" si="55"/>
        <v>0</v>
      </c>
      <c r="Z307" s="82">
        <f t="shared" si="56"/>
        <v>0</v>
      </c>
      <c r="AA307" s="75">
        <f t="shared" si="57"/>
        <v>0</v>
      </c>
      <c r="AB307" s="75">
        <f t="shared" si="58"/>
        <v>0</v>
      </c>
      <c r="AC307" s="82">
        <f t="shared" si="59"/>
        <v>0</v>
      </c>
      <c r="AD307" s="70"/>
    </row>
    <row r="308" spans="1:30" x14ac:dyDescent="0.35">
      <c r="A308" s="70" t="str">
        <f>'Activity rawdata'!A307</f>
        <v>BH5136-1-139</v>
      </c>
      <c r="B308" s="71" t="str">
        <f>'Activity rawdata'!B307</f>
        <v>LB</v>
      </c>
      <c r="C308" s="71" t="str">
        <f>IF('Activity rawdata'!C307="PY","Planted",IF('Activity rawdata'!C307="NY","Nat/Convert",IF('Activity rawdata'!C307="NN","Nat/Nonconvert",IF('Activity rawdata'!C307="OY","Planted"))))</f>
        <v>Planted</v>
      </c>
      <c r="D308" s="70" t="str">
        <f>'Activity rawdata'!D307</f>
        <v>STP2</v>
      </c>
      <c r="E308" s="72" t="str">
        <f>'Activity rawdata'!E307</f>
        <v>91</v>
      </c>
      <c r="F308" s="73" t="str">
        <f>'Activity rawdata'!L307</f>
        <v>MT2</v>
      </c>
      <c r="G308" s="72" t="str">
        <f>'Activity rawdata'!R307</f>
        <v>2034</v>
      </c>
      <c r="H308" s="72" t="str">
        <f>IF('Activity rawdata'!P307="AHTHIN1","1st Thin",IF('Activity rawdata'!P307="AHCC","Clearcut",IF('Activity rawdata'!P307="AHTHSMZ","SMZ Thin",IF('Activity rawdata'!P307="AHTHIN2","2nd Thin",IF('Activity rawdata'!P307="AFERTE","Early Fert",IF('Activity rawdata'!P307="AFERTM","Mid Fert",IF('Activity rawdata'!P307="AFERTL","Late Fert",  IF('Activity rawdata'!P307="ASP","Site Prep", IF('Activity rawdata'!P307="APLT","Plant",  IF('Activity rawdata'!P307="ANREG","Natural Regeneration"))))))))))</f>
        <v>Late Fert</v>
      </c>
      <c r="I308" s="74">
        <f>'Activity rawdata'!O307</f>
        <v>8.33</v>
      </c>
      <c r="J308" s="75">
        <f>'Activity rawdata'!N307</f>
        <v>22</v>
      </c>
      <c r="K308" s="75">
        <f>'Activity rawdata'!AC307</f>
        <v>73.06</v>
      </c>
      <c r="L308" s="75">
        <f>'Activity rawdata'!AD307</f>
        <v>93.16</v>
      </c>
      <c r="M308" s="76">
        <f>'Activity rawdata'!AE307</f>
        <v>11.991165467090013</v>
      </c>
      <c r="N308" s="83">
        <f>'Activity rawdata'!T307+'Activity rawdata'!U307</f>
        <v>0</v>
      </c>
      <c r="O308" s="80">
        <f>'Activity rawdata'!V307</f>
        <v>0</v>
      </c>
      <c r="P308" s="80">
        <f>'Activity rawdata'!W307</f>
        <v>0</v>
      </c>
      <c r="Q308" s="80">
        <f>'Activity rawdata'!X307</f>
        <v>0</v>
      </c>
      <c r="R308" s="84">
        <f t="shared" si="50"/>
        <v>0</v>
      </c>
      <c r="S308" s="80">
        <f>'Activity rawdata'!Z307</f>
        <v>0</v>
      </c>
      <c r="T308" s="80">
        <f>'Activity rawdata'!AA307</f>
        <v>0</v>
      </c>
      <c r="U308" s="80">
        <f t="shared" si="51"/>
        <v>0</v>
      </c>
      <c r="V308" s="81">
        <f t="shared" si="52"/>
        <v>0</v>
      </c>
      <c r="W308" s="75">
        <f t="shared" si="53"/>
        <v>0</v>
      </c>
      <c r="X308" s="75">
        <f t="shared" si="54"/>
        <v>0</v>
      </c>
      <c r="Y308" s="75">
        <f t="shared" si="55"/>
        <v>0</v>
      </c>
      <c r="Z308" s="82">
        <f t="shared" si="56"/>
        <v>0</v>
      </c>
      <c r="AA308" s="75">
        <f t="shared" si="57"/>
        <v>0</v>
      </c>
      <c r="AB308" s="75">
        <f t="shared" si="58"/>
        <v>0</v>
      </c>
      <c r="AC308" s="82">
        <f t="shared" si="59"/>
        <v>0</v>
      </c>
      <c r="AD308" s="70"/>
    </row>
    <row r="309" spans="1:30" x14ac:dyDescent="0.35">
      <c r="A309" s="70" t="str">
        <f>'Activity rawdata'!A308</f>
        <v>BH5136-1-396</v>
      </c>
      <c r="B309" s="71" t="str">
        <f>'Activity rawdata'!B308</f>
        <v>LB</v>
      </c>
      <c r="C309" s="71" t="str">
        <f>IF('Activity rawdata'!C308="PY","Planted",IF('Activity rawdata'!C308="NY","Nat/Convert",IF('Activity rawdata'!C308="NN","Nat/Nonconvert",IF('Activity rawdata'!C308="OY","Planted"))))</f>
        <v>Planted</v>
      </c>
      <c r="D309" s="70" t="str">
        <f>'Activity rawdata'!D308</f>
        <v>STP2</v>
      </c>
      <c r="E309" s="72" t="str">
        <f>'Activity rawdata'!E308</f>
        <v>88</v>
      </c>
      <c r="F309" s="73" t="str">
        <f>'Activity rawdata'!L308</f>
        <v>MT2</v>
      </c>
      <c r="G309" s="72" t="str">
        <f>'Activity rawdata'!R308</f>
        <v>2034</v>
      </c>
      <c r="H309" s="72" t="str">
        <f>IF('Activity rawdata'!P308="AHTHIN1","1st Thin",IF('Activity rawdata'!P308="AHCC","Clearcut",IF('Activity rawdata'!P308="AHTHSMZ","SMZ Thin",IF('Activity rawdata'!P308="AHTHIN2","2nd Thin",IF('Activity rawdata'!P308="AFERTE","Early Fert",IF('Activity rawdata'!P308="AFERTM","Mid Fert",IF('Activity rawdata'!P308="AFERTL","Late Fert",  IF('Activity rawdata'!P308="ASP","Site Prep", IF('Activity rawdata'!P308="APLT","Plant",  IF('Activity rawdata'!P308="ANREG","Natural Regeneration"))))))))))</f>
        <v>Late Fert</v>
      </c>
      <c r="I309" s="74">
        <f>'Activity rawdata'!O308</f>
        <v>33.85</v>
      </c>
      <c r="J309" s="75">
        <f>'Activity rawdata'!N308</f>
        <v>22</v>
      </c>
      <c r="K309" s="75">
        <f>'Activity rawdata'!AC308</f>
        <v>74.680000000000007</v>
      </c>
      <c r="L309" s="75">
        <f>'Activity rawdata'!AD308</f>
        <v>102.65</v>
      </c>
      <c r="M309" s="76">
        <f>'Activity rawdata'!AE308</f>
        <v>11.549388213127182</v>
      </c>
      <c r="N309" s="83">
        <f>'Activity rawdata'!T308+'Activity rawdata'!U308</f>
        <v>0</v>
      </c>
      <c r="O309" s="80">
        <f>'Activity rawdata'!V308</f>
        <v>0</v>
      </c>
      <c r="P309" s="80">
        <f>'Activity rawdata'!W308</f>
        <v>0</v>
      </c>
      <c r="Q309" s="80">
        <f>'Activity rawdata'!X308</f>
        <v>0</v>
      </c>
      <c r="R309" s="84">
        <f t="shared" si="50"/>
        <v>0</v>
      </c>
      <c r="S309" s="80">
        <f>'Activity rawdata'!Z308</f>
        <v>0</v>
      </c>
      <c r="T309" s="80">
        <f>'Activity rawdata'!AA308</f>
        <v>0</v>
      </c>
      <c r="U309" s="80">
        <f t="shared" si="51"/>
        <v>0</v>
      </c>
      <c r="V309" s="81">
        <f t="shared" si="52"/>
        <v>0</v>
      </c>
      <c r="W309" s="75">
        <f t="shared" si="53"/>
        <v>0</v>
      </c>
      <c r="X309" s="75">
        <f t="shared" si="54"/>
        <v>0</v>
      </c>
      <c r="Y309" s="75">
        <f t="shared" si="55"/>
        <v>0</v>
      </c>
      <c r="Z309" s="82">
        <f t="shared" si="56"/>
        <v>0</v>
      </c>
      <c r="AA309" s="75">
        <f t="shared" si="57"/>
        <v>0</v>
      </c>
      <c r="AB309" s="75">
        <f t="shared" si="58"/>
        <v>0</v>
      </c>
      <c r="AC309" s="82">
        <f t="shared" si="59"/>
        <v>0</v>
      </c>
      <c r="AD309" s="70"/>
    </row>
    <row r="310" spans="1:30" x14ac:dyDescent="0.35">
      <c r="A310" s="70" t="str">
        <f>'Activity rawdata'!A309</f>
        <v>BH5140-1-148</v>
      </c>
      <c r="B310" s="71" t="str">
        <f>'Activity rawdata'!B309</f>
        <v>LB</v>
      </c>
      <c r="C310" s="71" t="str">
        <f>IF('Activity rawdata'!C309="PY","Planted",IF('Activity rawdata'!C309="NY","Nat/Convert",IF('Activity rawdata'!C309="NN","Nat/Nonconvert",IF('Activity rawdata'!C309="OY","Planted"))))</f>
        <v>Planted</v>
      </c>
      <c r="D310" s="70" t="str">
        <f>'Activity rawdata'!D309</f>
        <v>STP1</v>
      </c>
      <c r="E310" s="72" t="str">
        <f>'Activity rawdata'!E309</f>
        <v>91</v>
      </c>
      <c r="F310" s="73" t="str">
        <f>'Activity rawdata'!L309</f>
        <v>MT2</v>
      </c>
      <c r="G310" s="72" t="str">
        <f>'Activity rawdata'!R309</f>
        <v>2034</v>
      </c>
      <c r="H310" s="72" t="str">
        <f>IF('Activity rawdata'!P309="AHTHIN1","1st Thin",IF('Activity rawdata'!P309="AHCC","Clearcut",IF('Activity rawdata'!P309="AHTHSMZ","SMZ Thin",IF('Activity rawdata'!P309="AHTHIN2","2nd Thin",IF('Activity rawdata'!P309="AFERTE","Early Fert",IF('Activity rawdata'!P309="AFERTM","Mid Fert",IF('Activity rawdata'!P309="AFERTL","Late Fert",  IF('Activity rawdata'!P309="ASP","Site Prep", IF('Activity rawdata'!P309="APLT","Plant",  IF('Activity rawdata'!P309="ANREG","Natural Regeneration"))))))))))</f>
        <v>Late Fert</v>
      </c>
      <c r="I310" s="74">
        <f>'Activity rawdata'!O309</f>
        <v>43.21</v>
      </c>
      <c r="J310" s="75">
        <f>'Activity rawdata'!N309</f>
        <v>22</v>
      </c>
      <c r="K310" s="75">
        <f>'Activity rawdata'!AC309</f>
        <v>74.22</v>
      </c>
      <c r="L310" s="75">
        <f>'Activity rawdata'!AD309</f>
        <v>105.84</v>
      </c>
      <c r="M310" s="76">
        <f>'Activity rawdata'!AE309</f>
        <v>11.338924440822613</v>
      </c>
      <c r="N310" s="83">
        <f>'Activity rawdata'!T309+'Activity rawdata'!U309</f>
        <v>0</v>
      </c>
      <c r="O310" s="80">
        <f>'Activity rawdata'!V309</f>
        <v>0</v>
      </c>
      <c r="P310" s="80">
        <f>'Activity rawdata'!W309</f>
        <v>0</v>
      </c>
      <c r="Q310" s="80">
        <f>'Activity rawdata'!X309</f>
        <v>0</v>
      </c>
      <c r="R310" s="84">
        <f t="shared" si="50"/>
        <v>0</v>
      </c>
      <c r="S310" s="80">
        <f>'Activity rawdata'!Z309</f>
        <v>0</v>
      </c>
      <c r="T310" s="80">
        <f>'Activity rawdata'!AA309</f>
        <v>0</v>
      </c>
      <c r="U310" s="80">
        <f t="shared" si="51"/>
        <v>0</v>
      </c>
      <c r="V310" s="81">
        <f t="shared" si="52"/>
        <v>0</v>
      </c>
      <c r="W310" s="75">
        <f t="shared" si="53"/>
        <v>0</v>
      </c>
      <c r="X310" s="75">
        <f t="shared" si="54"/>
        <v>0</v>
      </c>
      <c r="Y310" s="75">
        <f t="shared" si="55"/>
        <v>0</v>
      </c>
      <c r="Z310" s="82">
        <f t="shared" si="56"/>
        <v>0</v>
      </c>
      <c r="AA310" s="75">
        <f t="shared" si="57"/>
        <v>0</v>
      </c>
      <c r="AB310" s="75">
        <f t="shared" si="58"/>
        <v>0</v>
      </c>
      <c r="AC310" s="82">
        <f t="shared" si="59"/>
        <v>0</v>
      </c>
      <c r="AD310" s="70"/>
    </row>
    <row r="311" spans="1:30" x14ac:dyDescent="0.35">
      <c r="A311" s="70" t="str">
        <f>'Activity rawdata'!A310</f>
        <v>BH5660-1-171</v>
      </c>
      <c r="B311" s="71" t="str">
        <f>'Activity rawdata'!B310</f>
        <v>LB</v>
      </c>
      <c r="C311" s="71" t="str">
        <f>IF('Activity rawdata'!C310="PY","Planted",IF('Activity rawdata'!C310="NY","Nat/Convert",IF('Activity rawdata'!C310="NN","Nat/Nonconvert",IF('Activity rawdata'!C310="OY","Planted"))))</f>
        <v>Planted</v>
      </c>
      <c r="D311" s="70" t="str">
        <f>'Activity rawdata'!D310</f>
        <v>STP1</v>
      </c>
      <c r="E311" s="72" t="str">
        <f>'Activity rawdata'!E310</f>
        <v>91</v>
      </c>
      <c r="F311" s="73" t="str">
        <f>'Activity rawdata'!L310</f>
        <v>MT2</v>
      </c>
      <c r="G311" s="72" t="str">
        <f>'Activity rawdata'!R310</f>
        <v>2034</v>
      </c>
      <c r="H311" s="72" t="str">
        <f>IF('Activity rawdata'!P310="AHTHIN1","1st Thin",IF('Activity rawdata'!P310="AHCC","Clearcut",IF('Activity rawdata'!P310="AHTHSMZ","SMZ Thin",IF('Activity rawdata'!P310="AHTHIN2","2nd Thin",IF('Activity rawdata'!P310="AFERTE","Early Fert",IF('Activity rawdata'!P310="AFERTM","Mid Fert",IF('Activity rawdata'!P310="AFERTL","Late Fert",  IF('Activity rawdata'!P310="ASP","Site Prep", IF('Activity rawdata'!P310="APLT","Plant",  IF('Activity rawdata'!P310="ANREG","Natural Regeneration"))))))))))</f>
        <v>Late Fert</v>
      </c>
      <c r="I311" s="74">
        <f>'Activity rawdata'!O310</f>
        <v>21.16</v>
      </c>
      <c r="J311" s="75">
        <f>'Activity rawdata'!N310</f>
        <v>22</v>
      </c>
      <c r="K311" s="75">
        <f>'Activity rawdata'!AC310</f>
        <v>74.67</v>
      </c>
      <c r="L311" s="75">
        <f>'Activity rawdata'!AD310</f>
        <v>110.83</v>
      </c>
      <c r="M311" s="76">
        <f>'Activity rawdata'!AE310</f>
        <v>11.114264062580183</v>
      </c>
      <c r="N311" s="83">
        <f>'Activity rawdata'!T310+'Activity rawdata'!U310</f>
        <v>0</v>
      </c>
      <c r="O311" s="80">
        <f>'Activity rawdata'!V310</f>
        <v>0</v>
      </c>
      <c r="P311" s="80">
        <f>'Activity rawdata'!W310</f>
        <v>0</v>
      </c>
      <c r="Q311" s="80">
        <f>'Activity rawdata'!X310</f>
        <v>0</v>
      </c>
      <c r="R311" s="84">
        <f t="shared" si="50"/>
        <v>0</v>
      </c>
      <c r="S311" s="80">
        <f>'Activity rawdata'!Z310</f>
        <v>0</v>
      </c>
      <c r="T311" s="80">
        <f>'Activity rawdata'!AA310</f>
        <v>0</v>
      </c>
      <c r="U311" s="80">
        <f t="shared" si="51"/>
        <v>0</v>
      </c>
      <c r="V311" s="81">
        <f t="shared" si="52"/>
        <v>0</v>
      </c>
      <c r="W311" s="75">
        <f t="shared" si="53"/>
        <v>0</v>
      </c>
      <c r="X311" s="75">
        <f t="shared" si="54"/>
        <v>0</v>
      </c>
      <c r="Y311" s="75">
        <f t="shared" si="55"/>
        <v>0</v>
      </c>
      <c r="Z311" s="82">
        <f t="shared" si="56"/>
        <v>0</v>
      </c>
      <c r="AA311" s="75">
        <f t="shared" si="57"/>
        <v>0</v>
      </c>
      <c r="AB311" s="75">
        <f t="shared" si="58"/>
        <v>0</v>
      </c>
      <c r="AC311" s="82">
        <f t="shared" si="59"/>
        <v>0</v>
      </c>
      <c r="AD311" s="70"/>
    </row>
    <row r="312" spans="1:30" x14ac:dyDescent="0.35">
      <c r="A312" s="70" t="str">
        <f>'Activity rawdata'!A311</f>
        <v>BH6112-1-260</v>
      </c>
      <c r="B312" s="71" t="str">
        <f>'Activity rawdata'!B311</f>
        <v>LB</v>
      </c>
      <c r="C312" s="71" t="str">
        <f>IF('Activity rawdata'!C311="PY","Planted",IF('Activity rawdata'!C311="NY","Nat/Convert",IF('Activity rawdata'!C311="NN","Nat/Nonconvert",IF('Activity rawdata'!C311="OY","Planted"))))</f>
        <v>Planted</v>
      </c>
      <c r="D312" s="70" t="str">
        <f>'Activity rawdata'!D311</f>
        <v>STP1</v>
      </c>
      <c r="E312" s="72" t="str">
        <f>'Activity rawdata'!E311</f>
        <v>65</v>
      </c>
      <c r="F312" s="73" t="str">
        <f>'Activity rawdata'!L311</f>
        <v>NO</v>
      </c>
      <c r="G312" s="72" t="str">
        <f>'Activity rawdata'!R311</f>
        <v>2034</v>
      </c>
      <c r="H312" s="72" t="str">
        <f>IF('Activity rawdata'!P311="AHTHIN1","1st Thin",IF('Activity rawdata'!P311="AHCC","Clearcut",IF('Activity rawdata'!P311="AHTHSMZ","SMZ Thin",IF('Activity rawdata'!P311="AHTHIN2","2nd Thin",IF('Activity rawdata'!P311="AFERTE","Early Fert",IF('Activity rawdata'!P311="AFERTM","Mid Fert",IF('Activity rawdata'!P311="AFERTL","Late Fert",  IF('Activity rawdata'!P311="ASP","Site Prep", IF('Activity rawdata'!P311="APLT","Plant",  IF('Activity rawdata'!P311="ANREG","Natural Regeneration"))))))))))</f>
        <v>1st Thin</v>
      </c>
      <c r="I312" s="74">
        <f>'Activity rawdata'!O311</f>
        <v>50.34</v>
      </c>
      <c r="J312" s="75">
        <f>'Activity rawdata'!N311</f>
        <v>14</v>
      </c>
      <c r="K312" s="75">
        <f>'Activity rawdata'!AC311</f>
        <v>153.13</v>
      </c>
      <c r="L312" s="75">
        <f>'Activity rawdata'!AD311</f>
        <v>435.48</v>
      </c>
      <c r="M312" s="76">
        <f>'Activity rawdata'!AE311</f>
        <v>8.0293859922503508</v>
      </c>
      <c r="N312" s="83">
        <f>'Activity rawdata'!T311+'Activity rawdata'!U311</f>
        <v>47.84</v>
      </c>
      <c r="O312" s="80">
        <f>'Activity rawdata'!V311</f>
        <v>26.63</v>
      </c>
      <c r="P312" s="80">
        <f>'Activity rawdata'!W311</f>
        <v>0</v>
      </c>
      <c r="Q312" s="80">
        <f>'Activity rawdata'!X311</f>
        <v>0</v>
      </c>
      <c r="R312" s="84">
        <f t="shared" si="50"/>
        <v>74.47</v>
      </c>
      <c r="S312" s="80">
        <f>'Activity rawdata'!Z311</f>
        <v>0</v>
      </c>
      <c r="T312" s="80">
        <f>'Activity rawdata'!AA311</f>
        <v>0</v>
      </c>
      <c r="U312" s="80">
        <f t="shared" si="51"/>
        <v>0</v>
      </c>
      <c r="V312" s="81">
        <f t="shared" si="52"/>
        <v>2408.2656000000002</v>
      </c>
      <c r="W312" s="75">
        <f t="shared" si="53"/>
        <v>1340.5542</v>
      </c>
      <c r="X312" s="75">
        <f t="shared" si="54"/>
        <v>0</v>
      </c>
      <c r="Y312" s="75">
        <f t="shared" si="55"/>
        <v>0</v>
      </c>
      <c r="Z312" s="82">
        <f t="shared" si="56"/>
        <v>3748.8198000000002</v>
      </c>
      <c r="AA312" s="75">
        <f t="shared" si="57"/>
        <v>0</v>
      </c>
      <c r="AB312" s="75">
        <f t="shared" si="58"/>
        <v>0</v>
      </c>
      <c r="AC312" s="82">
        <f t="shared" si="59"/>
        <v>0</v>
      </c>
      <c r="AD312" s="70"/>
    </row>
    <row r="313" spans="1:30" x14ac:dyDescent="0.35">
      <c r="A313" s="70" t="str">
        <f>'Activity rawdata'!A312</f>
        <v>BH6112-1-251</v>
      </c>
      <c r="B313" s="71" t="str">
        <f>'Activity rawdata'!B312</f>
        <v>LB</v>
      </c>
      <c r="C313" s="71" t="str">
        <f>IF('Activity rawdata'!C312="PY","Planted",IF('Activity rawdata'!C312="NY","Nat/Convert",IF('Activity rawdata'!C312="NN","Nat/Nonconvert",IF('Activity rawdata'!C312="OY","Planted"))))</f>
        <v>Planted</v>
      </c>
      <c r="D313" s="70" t="str">
        <f>'Activity rawdata'!D312</f>
        <v>STP1</v>
      </c>
      <c r="E313" s="72" t="str">
        <f>'Activity rawdata'!E312</f>
        <v>63</v>
      </c>
      <c r="F313" s="73" t="str">
        <f>'Activity rawdata'!L312</f>
        <v>NO</v>
      </c>
      <c r="G313" s="72" t="str">
        <f>'Activity rawdata'!R312</f>
        <v>2034</v>
      </c>
      <c r="H313" s="72" t="str">
        <f>IF('Activity rawdata'!P312="AHTHIN1","1st Thin",IF('Activity rawdata'!P312="AHCC","Clearcut",IF('Activity rawdata'!P312="AHTHSMZ","SMZ Thin",IF('Activity rawdata'!P312="AHTHIN2","2nd Thin",IF('Activity rawdata'!P312="AFERTE","Early Fert",IF('Activity rawdata'!P312="AFERTM","Mid Fert",IF('Activity rawdata'!P312="AFERTL","Late Fert",  IF('Activity rawdata'!P312="ASP","Site Prep", IF('Activity rawdata'!P312="APLT","Plant",  IF('Activity rawdata'!P312="ANREG","Natural Regeneration"))))))))))</f>
        <v>1st Thin</v>
      </c>
      <c r="I313" s="74">
        <f>'Activity rawdata'!O312</f>
        <v>20.010000000000002</v>
      </c>
      <c r="J313" s="75">
        <f>'Activity rawdata'!N312</f>
        <v>14</v>
      </c>
      <c r="K313" s="75">
        <f>'Activity rawdata'!AC312</f>
        <v>152.88999999999999</v>
      </c>
      <c r="L313" s="75">
        <f>'Activity rawdata'!AD312</f>
        <v>436.96</v>
      </c>
      <c r="M313" s="76">
        <f>'Activity rawdata'!AE312</f>
        <v>8.0094925324612891</v>
      </c>
      <c r="N313" s="83">
        <f>'Activity rawdata'!T312+'Activity rawdata'!U312</f>
        <v>48.42</v>
      </c>
      <c r="O313" s="80">
        <f>'Activity rawdata'!V312</f>
        <v>26.86</v>
      </c>
      <c r="P313" s="80">
        <f>'Activity rawdata'!W312</f>
        <v>0</v>
      </c>
      <c r="Q313" s="80">
        <f>'Activity rawdata'!X312</f>
        <v>0</v>
      </c>
      <c r="R313" s="84">
        <f t="shared" si="50"/>
        <v>75.28</v>
      </c>
      <c r="S313" s="80">
        <f>'Activity rawdata'!Z312</f>
        <v>0</v>
      </c>
      <c r="T313" s="80">
        <f>'Activity rawdata'!AA312</f>
        <v>0</v>
      </c>
      <c r="U313" s="80">
        <f t="shared" si="51"/>
        <v>0</v>
      </c>
      <c r="V313" s="81">
        <f t="shared" si="52"/>
        <v>968.88420000000008</v>
      </c>
      <c r="W313" s="75">
        <f t="shared" si="53"/>
        <v>537.46860000000004</v>
      </c>
      <c r="X313" s="75">
        <f t="shared" si="54"/>
        <v>0</v>
      </c>
      <c r="Y313" s="75">
        <f t="shared" si="55"/>
        <v>0</v>
      </c>
      <c r="Z313" s="82">
        <f t="shared" si="56"/>
        <v>1506.3528000000001</v>
      </c>
      <c r="AA313" s="75">
        <f t="shared" si="57"/>
        <v>0</v>
      </c>
      <c r="AB313" s="75">
        <f t="shared" si="58"/>
        <v>0</v>
      </c>
      <c r="AC313" s="82">
        <f t="shared" si="59"/>
        <v>0</v>
      </c>
      <c r="AD313" s="70"/>
    </row>
    <row r="314" spans="1:30" x14ac:dyDescent="0.35">
      <c r="A314" s="70" t="str">
        <f>'Activity rawdata'!A313</f>
        <v>BH5660-1-194</v>
      </c>
      <c r="B314" s="71" t="str">
        <f>'Activity rawdata'!B313</f>
        <v>LB</v>
      </c>
      <c r="C314" s="71" t="str">
        <f>IF('Activity rawdata'!C313="PY","Planted",IF('Activity rawdata'!C313="NY","Nat/Convert",IF('Activity rawdata'!C313="NN","Nat/Nonconvert",IF('Activity rawdata'!C313="OY","Planted"))))</f>
        <v>Planted</v>
      </c>
      <c r="D314" s="70" t="str">
        <f>'Activity rawdata'!D313</f>
        <v>STP1</v>
      </c>
      <c r="E314" s="72" t="str">
        <f>'Activity rawdata'!E313</f>
        <v>66</v>
      </c>
      <c r="F314" s="73" t="str">
        <f>'Activity rawdata'!L313</f>
        <v>NO</v>
      </c>
      <c r="G314" s="72" t="str">
        <f>'Activity rawdata'!R313</f>
        <v>2034</v>
      </c>
      <c r="H314" s="72" t="str">
        <f>IF('Activity rawdata'!P313="AHTHIN1","1st Thin",IF('Activity rawdata'!P313="AHCC","Clearcut",IF('Activity rawdata'!P313="AHTHSMZ","SMZ Thin",IF('Activity rawdata'!P313="AHTHIN2","2nd Thin",IF('Activity rawdata'!P313="AFERTE","Early Fert",IF('Activity rawdata'!P313="AFERTM","Mid Fert",IF('Activity rawdata'!P313="AFERTL","Late Fert",  IF('Activity rawdata'!P313="ASP","Site Prep", IF('Activity rawdata'!P313="APLT","Plant",  IF('Activity rawdata'!P313="ANREG","Natural Regeneration"))))))))))</f>
        <v>1st Thin</v>
      </c>
      <c r="I314" s="74">
        <f>'Activity rawdata'!O313</f>
        <v>79.319999999999993</v>
      </c>
      <c r="J314" s="75">
        <f>'Activity rawdata'!N313</f>
        <v>14</v>
      </c>
      <c r="K314" s="75">
        <f>'Activity rawdata'!AC313</f>
        <v>153.26</v>
      </c>
      <c r="L314" s="75">
        <f>'Activity rawdata'!AD313</f>
        <v>434.73</v>
      </c>
      <c r="M314" s="76">
        <f>'Activity rawdata'!AE313</f>
        <v>8.0397196872112922</v>
      </c>
      <c r="N314" s="83">
        <f>'Activity rawdata'!T313+'Activity rawdata'!U313</f>
        <v>47.59</v>
      </c>
      <c r="O314" s="80">
        <f>'Activity rawdata'!V313</f>
        <v>26.8</v>
      </c>
      <c r="P314" s="80">
        <f>'Activity rawdata'!W313</f>
        <v>0</v>
      </c>
      <c r="Q314" s="80">
        <f>'Activity rawdata'!X313</f>
        <v>0</v>
      </c>
      <c r="R314" s="84">
        <f t="shared" si="50"/>
        <v>74.39</v>
      </c>
      <c r="S314" s="80">
        <f>'Activity rawdata'!Z313</f>
        <v>0</v>
      </c>
      <c r="T314" s="80">
        <f>'Activity rawdata'!AA313</f>
        <v>0</v>
      </c>
      <c r="U314" s="80">
        <f t="shared" si="51"/>
        <v>0</v>
      </c>
      <c r="V314" s="81">
        <f t="shared" si="52"/>
        <v>3774.8388</v>
      </c>
      <c r="W314" s="75">
        <f t="shared" si="53"/>
        <v>2125.7759999999998</v>
      </c>
      <c r="X314" s="75">
        <f t="shared" si="54"/>
        <v>0</v>
      </c>
      <c r="Y314" s="75">
        <f t="shared" si="55"/>
        <v>0</v>
      </c>
      <c r="Z314" s="82">
        <f t="shared" si="56"/>
        <v>5900.6147999999994</v>
      </c>
      <c r="AA314" s="75">
        <f t="shared" si="57"/>
        <v>0</v>
      </c>
      <c r="AB314" s="75">
        <f t="shared" si="58"/>
        <v>0</v>
      </c>
      <c r="AC314" s="82">
        <f t="shared" si="59"/>
        <v>0</v>
      </c>
      <c r="AD314" s="70"/>
    </row>
    <row r="315" spans="1:30" x14ac:dyDescent="0.35">
      <c r="A315" s="70" t="str">
        <f>'Activity rawdata'!A314</f>
        <v>BH5660-1-164</v>
      </c>
      <c r="B315" s="71" t="str">
        <f>'Activity rawdata'!B314</f>
        <v>LB</v>
      </c>
      <c r="C315" s="71" t="str">
        <f>IF('Activity rawdata'!C314="PY","Planted",IF('Activity rawdata'!C314="NY","Nat/Convert",IF('Activity rawdata'!C314="NN","Nat/Nonconvert",IF('Activity rawdata'!C314="OY","Planted"))))</f>
        <v>Planted</v>
      </c>
      <c r="D315" s="70" t="str">
        <f>'Activity rawdata'!D314</f>
        <v>STP1</v>
      </c>
      <c r="E315" s="72" t="str">
        <f>'Activity rawdata'!E314</f>
        <v>66</v>
      </c>
      <c r="F315" s="73" t="str">
        <f>'Activity rawdata'!L314</f>
        <v>NO</v>
      </c>
      <c r="G315" s="72" t="str">
        <f>'Activity rawdata'!R314</f>
        <v>2034</v>
      </c>
      <c r="H315" s="72" t="str">
        <f>IF('Activity rawdata'!P314="AHTHIN1","1st Thin",IF('Activity rawdata'!P314="AHCC","Clearcut",IF('Activity rawdata'!P314="AHTHSMZ","SMZ Thin",IF('Activity rawdata'!P314="AHTHIN2","2nd Thin",IF('Activity rawdata'!P314="AFERTE","Early Fert",IF('Activity rawdata'!P314="AFERTM","Mid Fert",IF('Activity rawdata'!P314="AFERTL","Late Fert",  IF('Activity rawdata'!P314="ASP","Site Prep", IF('Activity rawdata'!P314="APLT","Plant",  IF('Activity rawdata'!P314="ANREG","Natural Regeneration"))))))))))</f>
        <v>1st Thin</v>
      </c>
      <c r="I315" s="74">
        <f>'Activity rawdata'!O314</f>
        <v>7.07</v>
      </c>
      <c r="J315" s="75">
        <f>'Activity rawdata'!N314</f>
        <v>14</v>
      </c>
      <c r="K315" s="75">
        <f>'Activity rawdata'!AC314</f>
        <v>147.15</v>
      </c>
      <c r="L315" s="75">
        <f>'Activity rawdata'!AD314</f>
        <v>459.5</v>
      </c>
      <c r="M315" s="76">
        <f>'Activity rawdata'!AE314</f>
        <v>7.6625562780490206</v>
      </c>
      <c r="N315" s="83">
        <f>'Activity rawdata'!T314+'Activity rawdata'!U314</f>
        <v>47.08</v>
      </c>
      <c r="O315" s="80">
        <f>'Activity rawdata'!V314</f>
        <v>18.46</v>
      </c>
      <c r="P315" s="80">
        <f>'Activity rawdata'!W314</f>
        <v>0</v>
      </c>
      <c r="Q315" s="80">
        <f>'Activity rawdata'!X314</f>
        <v>0</v>
      </c>
      <c r="R315" s="84">
        <f t="shared" si="50"/>
        <v>65.539999999999992</v>
      </c>
      <c r="S315" s="80">
        <f>'Activity rawdata'!Z314</f>
        <v>0</v>
      </c>
      <c r="T315" s="80">
        <f>'Activity rawdata'!AA314</f>
        <v>0</v>
      </c>
      <c r="U315" s="80">
        <f t="shared" si="51"/>
        <v>0</v>
      </c>
      <c r="V315" s="81">
        <f t="shared" si="52"/>
        <v>332.85559999999998</v>
      </c>
      <c r="W315" s="75">
        <f t="shared" si="53"/>
        <v>130.51220000000001</v>
      </c>
      <c r="X315" s="75">
        <f t="shared" si="54"/>
        <v>0</v>
      </c>
      <c r="Y315" s="75">
        <f t="shared" si="55"/>
        <v>0</v>
      </c>
      <c r="Z315" s="82">
        <f t="shared" si="56"/>
        <v>463.36779999999999</v>
      </c>
      <c r="AA315" s="75">
        <f t="shared" si="57"/>
        <v>0</v>
      </c>
      <c r="AB315" s="75">
        <f t="shared" si="58"/>
        <v>0</v>
      </c>
      <c r="AC315" s="82">
        <f t="shared" si="59"/>
        <v>0</v>
      </c>
      <c r="AD315" s="70"/>
    </row>
    <row r="316" spans="1:30" x14ac:dyDescent="0.35">
      <c r="A316" s="70" t="str">
        <f>'Activity rawdata'!A315</f>
        <v>BH5186-1-187</v>
      </c>
      <c r="B316" s="71" t="str">
        <f>'Activity rawdata'!B315</f>
        <v>LB</v>
      </c>
      <c r="C316" s="71" t="str">
        <f>IF('Activity rawdata'!C315="PY","Planted",IF('Activity rawdata'!C315="NY","Nat/Convert",IF('Activity rawdata'!C315="NN","Nat/Nonconvert",IF('Activity rawdata'!C315="OY","Planted"))))</f>
        <v>Planted</v>
      </c>
      <c r="D316" s="70" t="str">
        <f>'Activity rawdata'!D315</f>
        <v>STP1</v>
      </c>
      <c r="E316" s="72" t="str">
        <f>'Activity rawdata'!E315</f>
        <v>85</v>
      </c>
      <c r="F316" s="73" t="str">
        <f>'Activity rawdata'!L315</f>
        <v>NO</v>
      </c>
      <c r="G316" s="72" t="str">
        <f>'Activity rawdata'!R315</f>
        <v>2034</v>
      </c>
      <c r="H316" s="72" t="str">
        <f>IF('Activity rawdata'!P315="AHTHIN1","1st Thin",IF('Activity rawdata'!P315="AHCC","Clearcut",IF('Activity rawdata'!P315="AHTHSMZ","SMZ Thin",IF('Activity rawdata'!P315="AHTHIN2","2nd Thin",IF('Activity rawdata'!P315="AFERTE","Early Fert",IF('Activity rawdata'!P315="AFERTM","Mid Fert",IF('Activity rawdata'!P315="AFERTL","Late Fert",  IF('Activity rawdata'!P315="ASP","Site Prep", IF('Activity rawdata'!P315="APLT","Plant",  IF('Activity rawdata'!P315="ANREG","Natural Regeneration"))))))))))</f>
        <v>1st Thin</v>
      </c>
      <c r="I316" s="74">
        <f>'Activity rawdata'!O315</f>
        <v>10.71</v>
      </c>
      <c r="J316" s="75">
        <f>'Activity rawdata'!N315</f>
        <v>14</v>
      </c>
      <c r="K316" s="75">
        <f>'Activity rawdata'!AC315</f>
        <v>156.58000000000001</v>
      </c>
      <c r="L316" s="75">
        <f>'Activity rawdata'!AD315</f>
        <v>419.73</v>
      </c>
      <c r="M316" s="76">
        <f>'Activity rawdata'!AE315</f>
        <v>8.2702652843349629</v>
      </c>
      <c r="N316" s="83">
        <f>'Activity rawdata'!T315+'Activity rawdata'!U315</f>
        <v>42.58</v>
      </c>
      <c r="O316" s="80">
        <f>'Activity rawdata'!V315</f>
        <v>25.9</v>
      </c>
      <c r="P316" s="80">
        <f>'Activity rawdata'!W315</f>
        <v>0</v>
      </c>
      <c r="Q316" s="80">
        <f>'Activity rawdata'!X315</f>
        <v>0</v>
      </c>
      <c r="R316" s="84">
        <f t="shared" si="50"/>
        <v>68.47999999999999</v>
      </c>
      <c r="S316" s="80">
        <f>'Activity rawdata'!Z315</f>
        <v>0</v>
      </c>
      <c r="T316" s="80">
        <f>'Activity rawdata'!AA315</f>
        <v>0</v>
      </c>
      <c r="U316" s="80">
        <f t="shared" si="51"/>
        <v>0</v>
      </c>
      <c r="V316" s="81">
        <f t="shared" si="52"/>
        <v>456.03180000000003</v>
      </c>
      <c r="W316" s="75">
        <f t="shared" si="53"/>
        <v>277.38900000000001</v>
      </c>
      <c r="X316" s="75">
        <f t="shared" si="54"/>
        <v>0</v>
      </c>
      <c r="Y316" s="75">
        <f t="shared" si="55"/>
        <v>0</v>
      </c>
      <c r="Z316" s="82">
        <f t="shared" si="56"/>
        <v>733.4208000000001</v>
      </c>
      <c r="AA316" s="75">
        <f t="shared" si="57"/>
        <v>0</v>
      </c>
      <c r="AB316" s="75">
        <f t="shared" si="58"/>
        <v>0</v>
      </c>
      <c r="AC316" s="82">
        <f t="shared" si="59"/>
        <v>0</v>
      </c>
      <c r="AD316" s="70"/>
    </row>
    <row r="317" spans="1:30" x14ac:dyDescent="0.35">
      <c r="A317" s="70" t="str">
        <f>'Activity rawdata'!A316</f>
        <v>BH5186-1-186</v>
      </c>
      <c r="B317" s="71" t="str">
        <f>'Activity rawdata'!B316</f>
        <v>LB</v>
      </c>
      <c r="C317" s="71" t="str">
        <f>IF('Activity rawdata'!C316="PY","Planted",IF('Activity rawdata'!C316="NY","Nat/Convert",IF('Activity rawdata'!C316="NN","Nat/Nonconvert",IF('Activity rawdata'!C316="OY","Planted"))))</f>
        <v>Planted</v>
      </c>
      <c r="D317" s="70" t="str">
        <f>'Activity rawdata'!D316</f>
        <v>STP1</v>
      </c>
      <c r="E317" s="72" t="str">
        <f>'Activity rawdata'!E316</f>
        <v>83</v>
      </c>
      <c r="F317" s="73" t="str">
        <f>'Activity rawdata'!L316</f>
        <v>NO</v>
      </c>
      <c r="G317" s="72" t="str">
        <f>'Activity rawdata'!R316</f>
        <v>2034</v>
      </c>
      <c r="H317" s="72" t="str">
        <f>IF('Activity rawdata'!P316="AHTHIN1","1st Thin",IF('Activity rawdata'!P316="AHCC","Clearcut",IF('Activity rawdata'!P316="AHTHSMZ","SMZ Thin",IF('Activity rawdata'!P316="AHTHIN2","2nd Thin",IF('Activity rawdata'!P316="AFERTE","Early Fert",IF('Activity rawdata'!P316="AFERTM","Mid Fert",IF('Activity rawdata'!P316="AFERTL","Late Fert",  IF('Activity rawdata'!P316="ASP","Site Prep", IF('Activity rawdata'!P316="APLT","Plant",  IF('Activity rawdata'!P316="ANREG","Natural Regeneration"))))))))))</f>
        <v>1st Thin</v>
      </c>
      <c r="I317" s="74">
        <f>'Activity rawdata'!O316</f>
        <v>82.73</v>
      </c>
      <c r="J317" s="75">
        <f>'Activity rawdata'!N316</f>
        <v>14</v>
      </c>
      <c r="K317" s="75">
        <f>'Activity rawdata'!AC316</f>
        <v>156.16</v>
      </c>
      <c r="L317" s="75">
        <f>'Activity rawdata'!AD316</f>
        <v>421.41</v>
      </c>
      <c r="M317" s="76">
        <f>'Activity rawdata'!AE316</f>
        <v>8.2426865217532601</v>
      </c>
      <c r="N317" s="83">
        <f>'Activity rawdata'!T316+'Activity rawdata'!U316</f>
        <v>43.21</v>
      </c>
      <c r="O317" s="80">
        <f>'Activity rawdata'!V316</f>
        <v>27.6</v>
      </c>
      <c r="P317" s="80">
        <f>'Activity rawdata'!W316</f>
        <v>0</v>
      </c>
      <c r="Q317" s="80">
        <f>'Activity rawdata'!X316</f>
        <v>0</v>
      </c>
      <c r="R317" s="84">
        <f t="shared" si="50"/>
        <v>70.81</v>
      </c>
      <c r="S317" s="80">
        <f>'Activity rawdata'!Z316</f>
        <v>0</v>
      </c>
      <c r="T317" s="80">
        <f>'Activity rawdata'!AA316</f>
        <v>0</v>
      </c>
      <c r="U317" s="80">
        <f t="shared" si="51"/>
        <v>0</v>
      </c>
      <c r="V317" s="81">
        <f t="shared" si="52"/>
        <v>3574.7633000000001</v>
      </c>
      <c r="W317" s="75">
        <f t="shared" si="53"/>
        <v>2283.3480000000004</v>
      </c>
      <c r="X317" s="75">
        <f t="shared" si="54"/>
        <v>0</v>
      </c>
      <c r="Y317" s="75">
        <f t="shared" si="55"/>
        <v>0</v>
      </c>
      <c r="Z317" s="82">
        <f t="shared" si="56"/>
        <v>5858.1113000000005</v>
      </c>
      <c r="AA317" s="75">
        <f t="shared" si="57"/>
        <v>0</v>
      </c>
      <c r="AB317" s="75">
        <f t="shared" si="58"/>
        <v>0</v>
      </c>
      <c r="AC317" s="82">
        <f t="shared" si="59"/>
        <v>0</v>
      </c>
      <c r="AD317" s="70"/>
    </row>
    <row r="318" spans="1:30" x14ac:dyDescent="0.35">
      <c r="A318" s="70" t="str">
        <f>'Activity rawdata'!A317</f>
        <v>BH5120-1-111</v>
      </c>
      <c r="B318" s="71" t="str">
        <f>'Activity rawdata'!B317</f>
        <v>LB</v>
      </c>
      <c r="C318" s="71" t="str">
        <f>IF('Activity rawdata'!C317="PY","Planted",IF('Activity rawdata'!C317="NY","Nat/Convert",IF('Activity rawdata'!C317="NN","Nat/Nonconvert",IF('Activity rawdata'!C317="OY","Planted"))))</f>
        <v>Planted</v>
      </c>
      <c r="D318" s="70" t="str">
        <f>'Activity rawdata'!D317</f>
        <v>STP1</v>
      </c>
      <c r="E318" s="72" t="str">
        <f>'Activity rawdata'!E317</f>
        <v>78</v>
      </c>
      <c r="F318" s="73" t="str">
        <f>'Activity rawdata'!L317</f>
        <v>NO</v>
      </c>
      <c r="G318" s="72" t="str">
        <f>'Activity rawdata'!R317</f>
        <v>2034</v>
      </c>
      <c r="H318" s="72" t="str">
        <f>IF('Activity rawdata'!P317="AHTHIN1","1st Thin",IF('Activity rawdata'!P317="AHCC","Clearcut",IF('Activity rawdata'!P317="AHTHSMZ","SMZ Thin",IF('Activity rawdata'!P317="AHTHIN2","2nd Thin",IF('Activity rawdata'!P317="AFERTE","Early Fert",IF('Activity rawdata'!P317="AFERTM","Mid Fert",IF('Activity rawdata'!P317="AFERTL","Late Fert",  IF('Activity rawdata'!P317="ASP","Site Prep", IF('Activity rawdata'!P317="APLT","Plant",  IF('Activity rawdata'!P317="ANREG","Natural Regeneration"))))))))))</f>
        <v>1st Thin</v>
      </c>
      <c r="I318" s="74">
        <f>'Activity rawdata'!O317</f>
        <v>87.28</v>
      </c>
      <c r="J318" s="75">
        <f>'Activity rawdata'!N317</f>
        <v>14</v>
      </c>
      <c r="K318" s="75">
        <f>'Activity rawdata'!AC317</f>
        <v>155.13</v>
      </c>
      <c r="L318" s="75">
        <f>'Activity rawdata'!AD317</f>
        <v>425.45</v>
      </c>
      <c r="M318" s="76">
        <f>'Activity rawdata'!AE317</f>
        <v>8.1763586671503674</v>
      </c>
      <c r="N318" s="83">
        <f>'Activity rawdata'!T317+'Activity rawdata'!U317</f>
        <v>43.1</v>
      </c>
      <c r="O318" s="80">
        <f>'Activity rawdata'!V317</f>
        <v>25.43</v>
      </c>
      <c r="P318" s="80">
        <f>'Activity rawdata'!W317</f>
        <v>0</v>
      </c>
      <c r="Q318" s="80">
        <f>'Activity rawdata'!X317</f>
        <v>0</v>
      </c>
      <c r="R318" s="84">
        <f t="shared" si="50"/>
        <v>68.53</v>
      </c>
      <c r="S318" s="80">
        <f>'Activity rawdata'!Z317</f>
        <v>0</v>
      </c>
      <c r="T318" s="80">
        <f>'Activity rawdata'!AA317</f>
        <v>0</v>
      </c>
      <c r="U318" s="80">
        <f t="shared" si="51"/>
        <v>0</v>
      </c>
      <c r="V318" s="81">
        <f t="shared" si="52"/>
        <v>3761.768</v>
      </c>
      <c r="W318" s="75">
        <f t="shared" si="53"/>
        <v>2219.5304000000001</v>
      </c>
      <c r="X318" s="75">
        <f t="shared" si="54"/>
        <v>0</v>
      </c>
      <c r="Y318" s="75">
        <f t="shared" si="55"/>
        <v>0</v>
      </c>
      <c r="Z318" s="82">
        <f t="shared" si="56"/>
        <v>5981.2983999999997</v>
      </c>
      <c r="AA318" s="75">
        <f t="shared" si="57"/>
        <v>0</v>
      </c>
      <c r="AB318" s="75">
        <f t="shared" si="58"/>
        <v>0</v>
      </c>
      <c r="AC318" s="82">
        <f t="shared" si="59"/>
        <v>0</v>
      </c>
      <c r="AD318" s="70"/>
    </row>
    <row r="319" spans="1:30" x14ac:dyDescent="0.35">
      <c r="A319" s="70" t="str">
        <f>'Activity rawdata'!A318</f>
        <v>BH2061-1-83</v>
      </c>
      <c r="B319" s="71" t="str">
        <f>'Activity rawdata'!B318</f>
        <v>LB</v>
      </c>
      <c r="C319" s="71" t="str">
        <f>IF('Activity rawdata'!C318="PY","Planted",IF('Activity rawdata'!C318="NY","Nat/Convert",IF('Activity rawdata'!C318="NN","Nat/Nonconvert",IF('Activity rawdata'!C318="OY","Planted"))))</f>
        <v>Planted</v>
      </c>
      <c r="D319" s="70" t="str">
        <f>'Activity rawdata'!D318</f>
        <v>STP1</v>
      </c>
      <c r="E319" s="72" t="str">
        <f>'Activity rawdata'!E318</f>
        <v>71</v>
      </c>
      <c r="F319" s="73" t="str">
        <f>'Activity rawdata'!L318</f>
        <v>NO</v>
      </c>
      <c r="G319" s="72" t="str">
        <f>'Activity rawdata'!R318</f>
        <v>2034</v>
      </c>
      <c r="H319" s="72" t="str">
        <f>IF('Activity rawdata'!P318="AHTHIN1","1st Thin",IF('Activity rawdata'!P318="AHCC","Clearcut",IF('Activity rawdata'!P318="AHTHSMZ","SMZ Thin",IF('Activity rawdata'!P318="AHTHIN2","2nd Thin",IF('Activity rawdata'!P318="AFERTE","Early Fert",IF('Activity rawdata'!P318="AFERTM","Mid Fert",IF('Activity rawdata'!P318="AFERTL","Late Fert",  IF('Activity rawdata'!P318="ASP","Site Prep", IF('Activity rawdata'!P318="APLT","Plant",  IF('Activity rawdata'!P318="ANREG","Natural Regeneration"))))))))))</f>
        <v>1st Thin</v>
      </c>
      <c r="I319" s="74">
        <f>'Activity rawdata'!O318</f>
        <v>101.07</v>
      </c>
      <c r="J319" s="75">
        <f>'Activity rawdata'!N318</f>
        <v>14</v>
      </c>
      <c r="K319" s="75">
        <f>'Activity rawdata'!AC318</f>
        <v>153.97999999999999</v>
      </c>
      <c r="L319" s="75">
        <f>'Activity rawdata'!AD318</f>
        <v>430.8</v>
      </c>
      <c r="M319" s="76">
        <f>'Activity rawdata'!AE318</f>
        <v>8.0952564662458641</v>
      </c>
      <c r="N319" s="83">
        <f>'Activity rawdata'!T318+'Activity rawdata'!U318</f>
        <v>46.09</v>
      </c>
      <c r="O319" s="80">
        <f>'Activity rawdata'!V318</f>
        <v>26.84</v>
      </c>
      <c r="P319" s="80">
        <f>'Activity rawdata'!W318</f>
        <v>0</v>
      </c>
      <c r="Q319" s="80">
        <f>'Activity rawdata'!X318</f>
        <v>0</v>
      </c>
      <c r="R319" s="84">
        <f t="shared" si="50"/>
        <v>72.930000000000007</v>
      </c>
      <c r="S319" s="80">
        <f>'Activity rawdata'!Z318</f>
        <v>0</v>
      </c>
      <c r="T319" s="80">
        <f>'Activity rawdata'!AA318</f>
        <v>0</v>
      </c>
      <c r="U319" s="80">
        <f t="shared" si="51"/>
        <v>0</v>
      </c>
      <c r="V319" s="81">
        <f t="shared" si="52"/>
        <v>4658.3163000000004</v>
      </c>
      <c r="W319" s="75">
        <f t="shared" si="53"/>
        <v>2712.7187999999996</v>
      </c>
      <c r="X319" s="75">
        <f t="shared" si="54"/>
        <v>0</v>
      </c>
      <c r="Y319" s="75">
        <f t="shared" si="55"/>
        <v>0</v>
      </c>
      <c r="Z319" s="82">
        <f t="shared" si="56"/>
        <v>7371.0351000000001</v>
      </c>
      <c r="AA319" s="75">
        <f t="shared" si="57"/>
        <v>0</v>
      </c>
      <c r="AB319" s="75">
        <f t="shared" si="58"/>
        <v>0</v>
      </c>
      <c r="AC319" s="82">
        <f t="shared" si="59"/>
        <v>0</v>
      </c>
      <c r="AD319" s="70"/>
    </row>
    <row r="320" spans="1:30" x14ac:dyDescent="0.35">
      <c r="A320" s="70" t="str">
        <f>'Activity rawdata'!A319</f>
        <v>BH2046-1-55</v>
      </c>
      <c r="B320" s="71" t="str">
        <f>'Activity rawdata'!B319</f>
        <v>LB</v>
      </c>
      <c r="C320" s="71" t="str">
        <f>IF('Activity rawdata'!C319="PY","Planted",IF('Activity rawdata'!C319="NY","Nat/Convert",IF('Activity rawdata'!C319="NN","Nat/Nonconvert",IF('Activity rawdata'!C319="OY","Planted"))))</f>
        <v>Planted</v>
      </c>
      <c r="D320" s="70" t="str">
        <f>'Activity rawdata'!D319</f>
        <v>STP1</v>
      </c>
      <c r="E320" s="72" t="str">
        <f>'Activity rawdata'!E319</f>
        <v>52</v>
      </c>
      <c r="F320" s="73" t="str">
        <f>'Activity rawdata'!L319</f>
        <v>NO</v>
      </c>
      <c r="G320" s="72" t="str">
        <f>'Activity rawdata'!R319</f>
        <v>2034</v>
      </c>
      <c r="H320" s="72" t="str">
        <f>IF('Activity rawdata'!P319="AHTHIN1","1st Thin",IF('Activity rawdata'!P319="AHCC","Clearcut",IF('Activity rawdata'!P319="AHTHSMZ","SMZ Thin",IF('Activity rawdata'!P319="AHTHIN2","2nd Thin",IF('Activity rawdata'!P319="AFERTE","Early Fert",IF('Activity rawdata'!P319="AFERTM","Mid Fert",IF('Activity rawdata'!P319="AFERTL","Late Fert",  IF('Activity rawdata'!P319="ASP","Site Prep", IF('Activity rawdata'!P319="APLT","Plant",  IF('Activity rawdata'!P319="ANREG","Natural Regeneration"))))))))))</f>
        <v>1st Thin</v>
      </c>
      <c r="I320" s="74">
        <f>'Activity rawdata'!O319</f>
        <v>170.51</v>
      </c>
      <c r="J320" s="75">
        <f>'Activity rawdata'!N319</f>
        <v>14</v>
      </c>
      <c r="K320" s="75">
        <f>'Activity rawdata'!AC319</f>
        <v>156.19999999999999</v>
      </c>
      <c r="L320" s="75">
        <f>'Activity rawdata'!AD319</f>
        <v>444.28</v>
      </c>
      <c r="M320" s="76">
        <f>'Activity rawdata'!AE319</f>
        <v>8.0287592440164666</v>
      </c>
      <c r="N320" s="83">
        <f>'Activity rawdata'!T319+'Activity rawdata'!U319</f>
        <v>53.94</v>
      </c>
      <c r="O320" s="80">
        <f>'Activity rawdata'!V319</f>
        <v>26.59</v>
      </c>
      <c r="P320" s="80">
        <f>'Activity rawdata'!W319</f>
        <v>0</v>
      </c>
      <c r="Q320" s="80">
        <f>'Activity rawdata'!X319</f>
        <v>0</v>
      </c>
      <c r="R320" s="84">
        <f t="shared" si="50"/>
        <v>80.53</v>
      </c>
      <c r="S320" s="80">
        <f>'Activity rawdata'!Z319</f>
        <v>0</v>
      </c>
      <c r="T320" s="80">
        <f>'Activity rawdata'!AA319</f>
        <v>0</v>
      </c>
      <c r="U320" s="80">
        <f t="shared" si="51"/>
        <v>0</v>
      </c>
      <c r="V320" s="81">
        <f t="shared" si="52"/>
        <v>9197.3093999999983</v>
      </c>
      <c r="W320" s="75">
        <f t="shared" si="53"/>
        <v>4533.8608999999997</v>
      </c>
      <c r="X320" s="75">
        <f t="shared" si="54"/>
        <v>0</v>
      </c>
      <c r="Y320" s="75">
        <f t="shared" si="55"/>
        <v>0</v>
      </c>
      <c r="Z320" s="82">
        <f t="shared" si="56"/>
        <v>13731.170299999998</v>
      </c>
      <c r="AA320" s="75">
        <f t="shared" si="57"/>
        <v>0</v>
      </c>
      <c r="AB320" s="75">
        <f t="shared" si="58"/>
        <v>0</v>
      </c>
      <c r="AC320" s="82">
        <f t="shared" si="59"/>
        <v>0</v>
      </c>
      <c r="AD320" s="70"/>
    </row>
    <row r="321" spans="1:30" x14ac:dyDescent="0.35">
      <c r="A321" s="70" t="str">
        <f>'Activity rawdata'!A320</f>
        <v>BH1429-1-11</v>
      </c>
      <c r="B321" s="71" t="str">
        <f>'Activity rawdata'!B320</f>
        <v>LB</v>
      </c>
      <c r="C321" s="71" t="str">
        <f>IF('Activity rawdata'!C320="PY","Planted",IF('Activity rawdata'!C320="NY","Nat/Convert",IF('Activity rawdata'!C320="NN","Nat/Nonconvert",IF('Activity rawdata'!C320="OY","Planted"))))</f>
        <v>Planted</v>
      </c>
      <c r="D321" s="70" t="str">
        <f>'Activity rawdata'!D320</f>
        <v>STP1</v>
      </c>
      <c r="E321" s="72" t="str">
        <f>'Activity rawdata'!E320</f>
        <v>77</v>
      </c>
      <c r="F321" s="73" t="str">
        <f>'Activity rawdata'!L320</f>
        <v>NO</v>
      </c>
      <c r="G321" s="72" t="str">
        <f>'Activity rawdata'!R320</f>
        <v>2034</v>
      </c>
      <c r="H321" s="72" t="str">
        <f>IF('Activity rawdata'!P320="AHTHIN1","1st Thin",IF('Activity rawdata'!P320="AHCC","Clearcut",IF('Activity rawdata'!P320="AHTHSMZ","SMZ Thin",IF('Activity rawdata'!P320="AHTHIN2","2nd Thin",IF('Activity rawdata'!P320="AFERTE","Early Fert",IF('Activity rawdata'!P320="AFERTM","Mid Fert",IF('Activity rawdata'!P320="AFERTL","Late Fert",  IF('Activity rawdata'!P320="ASP","Site Prep", IF('Activity rawdata'!P320="APLT","Plant",  IF('Activity rawdata'!P320="ANREG","Natural Regeneration"))))))))))</f>
        <v>1st Thin</v>
      </c>
      <c r="I321" s="74">
        <f>'Activity rawdata'!O320</f>
        <v>172.42</v>
      </c>
      <c r="J321" s="75">
        <f>'Activity rawdata'!N320</f>
        <v>14</v>
      </c>
      <c r="K321" s="75">
        <f>'Activity rawdata'!AC320</f>
        <v>125.36</v>
      </c>
      <c r="L321" s="75">
        <f>'Activity rawdata'!AD320</f>
        <v>450.02</v>
      </c>
      <c r="M321" s="76">
        <f>'Activity rawdata'!AE320</f>
        <v>7.1466067619783971</v>
      </c>
      <c r="N321" s="83">
        <f>'Activity rawdata'!T320+'Activity rawdata'!U320</f>
        <v>36.020000000000003</v>
      </c>
      <c r="O321" s="80">
        <f>'Activity rawdata'!V320</f>
        <v>6.02</v>
      </c>
      <c r="P321" s="80">
        <f>'Activity rawdata'!W320</f>
        <v>0</v>
      </c>
      <c r="Q321" s="80">
        <f>'Activity rawdata'!X320</f>
        <v>0</v>
      </c>
      <c r="R321" s="84">
        <f t="shared" si="50"/>
        <v>42.040000000000006</v>
      </c>
      <c r="S321" s="80">
        <f>'Activity rawdata'!Z320</f>
        <v>0</v>
      </c>
      <c r="T321" s="80">
        <f>'Activity rawdata'!AA320</f>
        <v>0</v>
      </c>
      <c r="U321" s="80">
        <f t="shared" si="51"/>
        <v>0</v>
      </c>
      <c r="V321" s="81">
        <f t="shared" si="52"/>
        <v>6210.5684000000001</v>
      </c>
      <c r="W321" s="75">
        <f t="shared" si="53"/>
        <v>1037.9683999999997</v>
      </c>
      <c r="X321" s="75">
        <f t="shared" si="54"/>
        <v>0</v>
      </c>
      <c r="Y321" s="75">
        <f t="shared" si="55"/>
        <v>0</v>
      </c>
      <c r="Z321" s="82">
        <f t="shared" si="56"/>
        <v>7248.5367999999999</v>
      </c>
      <c r="AA321" s="75">
        <f t="shared" si="57"/>
        <v>0</v>
      </c>
      <c r="AB321" s="75">
        <f t="shared" si="58"/>
        <v>0</v>
      </c>
      <c r="AC321" s="82">
        <f t="shared" si="59"/>
        <v>0</v>
      </c>
      <c r="AD321" s="70"/>
    </row>
    <row r="322" spans="1:30" x14ac:dyDescent="0.35">
      <c r="A322" s="70" t="str">
        <f>'Activity rawdata'!A321</f>
        <v>BH5135-1-137</v>
      </c>
      <c r="B322" s="71" t="str">
        <f>'Activity rawdata'!B321</f>
        <v>LB</v>
      </c>
      <c r="C322" s="71" t="str">
        <f>IF('Activity rawdata'!C321="PY","Planted",IF('Activity rawdata'!C321="NY","Nat/Convert",IF('Activity rawdata'!C321="NN","Nat/Nonconvert",IF('Activity rawdata'!C321="OY","Planted"))))</f>
        <v>Planted</v>
      </c>
      <c r="D322" s="70" t="str">
        <f>'Activity rawdata'!D321</f>
        <v>STP1</v>
      </c>
      <c r="E322" s="72" t="str">
        <f>'Activity rawdata'!E321</f>
        <v>80</v>
      </c>
      <c r="F322" s="73" t="str">
        <f>'Activity rawdata'!L321</f>
        <v>MT1</v>
      </c>
      <c r="G322" s="72" t="str">
        <f>'Activity rawdata'!R321</f>
        <v>2034</v>
      </c>
      <c r="H322" s="72" t="str">
        <f>IF('Activity rawdata'!P321="AHTHIN1","1st Thin",IF('Activity rawdata'!P321="AHCC","Clearcut",IF('Activity rawdata'!P321="AHTHSMZ","SMZ Thin",IF('Activity rawdata'!P321="AHTHIN2","2nd Thin",IF('Activity rawdata'!P321="AFERTE","Early Fert",IF('Activity rawdata'!P321="AFERTM","Mid Fert",IF('Activity rawdata'!P321="AFERTL","Late Fert",  IF('Activity rawdata'!P321="ASP","Site Prep", IF('Activity rawdata'!P321="APLT","Plant",  IF('Activity rawdata'!P321="ANREG","Natural Regeneration"))))))))))</f>
        <v>2nd Thin</v>
      </c>
      <c r="I322" s="74">
        <f>'Activity rawdata'!O321</f>
        <v>5.54</v>
      </c>
      <c r="J322" s="75">
        <f>'Activity rawdata'!N321</f>
        <v>20</v>
      </c>
      <c r="K322" s="75">
        <f>'Activity rawdata'!AC321</f>
        <v>102.18</v>
      </c>
      <c r="L322" s="75">
        <f>'Activity rawdata'!AD321</f>
        <v>189.97</v>
      </c>
      <c r="M322" s="76">
        <f>'Activity rawdata'!AE321</f>
        <v>9.9306285969978028</v>
      </c>
      <c r="N322" s="83">
        <f>'Activity rawdata'!T321+'Activity rawdata'!U321</f>
        <v>8.4700000000000006</v>
      </c>
      <c r="O322" s="80">
        <f>'Activity rawdata'!V321</f>
        <v>14.87</v>
      </c>
      <c r="P322" s="80">
        <f>'Activity rawdata'!W321</f>
        <v>0.09</v>
      </c>
      <c r="Q322" s="80">
        <f>'Activity rawdata'!X321</f>
        <v>0</v>
      </c>
      <c r="R322" s="84">
        <f t="shared" si="50"/>
        <v>23.43</v>
      </c>
      <c r="S322" s="80">
        <f>'Activity rawdata'!Z321</f>
        <v>0</v>
      </c>
      <c r="T322" s="80">
        <f>'Activity rawdata'!AA321</f>
        <v>0</v>
      </c>
      <c r="U322" s="80">
        <f t="shared" si="51"/>
        <v>0</v>
      </c>
      <c r="V322" s="81">
        <f t="shared" si="52"/>
        <v>46.923800000000007</v>
      </c>
      <c r="W322" s="75">
        <f t="shared" si="53"/>
        <v>82.379800000000003</v>
      </c>
      <c r="X322" s="75">
        <f t="shared" si="54"/>
        <v>0.49859999999999999</v>
      </c>
      <c r="Y322" s="75">
        <f t="shared" si="55"/>
        <v>0</v>
      </c>
      <c r="Z322" s="82">
        <f t="shared" si="56"/>
        <v>129.80220000000003</v>
      </c>
      <c r="AA322" s="75">
        <f t="shared" si="57"/>
        <v>0</v>
      </c>
      <c r="AB322" s="75">
        <f t="shared" si="58"/>
        <v>0</v>
      </c>
      <c r="AC322" s="82">
        <f t="shared" si="59"/>
        <v>0</v>
      </c>
      <c r="AD322" s="70"/>
    </row>
    <row r="323" spans="1:30" x14ac:dyDescent="0.35">
      <c r="A323" s="70" t="str">
        <f>'Activity rawdata'!A322</f>
        <v>BH6112-1-244</v>
      </c>
      <c r="B323" s="71" t="str">
        <f>'Activity rawdata'!B322</f>
        <v>LB</v>
      </c>
      <c r="C323" s="71" t="str">
        <f>IF('Activity rawdata'!C322="PY","Planted",IF('Activity rawdata'!C322="NY","Nat/Convert",IF('Activity rawdata'!C322="NN","Nat/Nonconvert",IF('Activity rawdata'!C322="OY","Planted"))))</f>
        <v>Planted</v>
      </c>
      <c r="D323" s="70" t="str">
        <f>'Activity rawdata'!D322</f>
        <v>STP1</v>
      </c>
      <c r="E323" s="72" t="str">
        <f>'Activity rawdata'!E322</f>
        <v>68</v>
      </c>
      <c r="F323" s="73" t="str">
        <f>'Activity rawdata'!L322</f>
        <v>T1</v>
      </c>
      <c r="G323" s="72" t="str">
        <f>'Activity rawdata'!R322</f>
        <v>2034</v>
      </c>
      <c r="H323" s="72" t="str">
        <f>IF('Activity rawdata'!P322="AHTHIN1","1st Thin",IF('Activity rawdata'!P322="AHCC","Clearcut",IF('Activity rawdata'!P322="AHTHSMZ","SMZ Thin",IF('Activity rawdata'!P322="AHTHIN2","2nd Thin",IF('Activity rawdata'!P322="AFERTE","Early Fert",IF('Activity rawdata'!P322="AFERTM","Mid Fert",IF('Activity rawdata'!P322="AFERTL","Late Fert",  IF('Activity rawdata'!P322="ASP","Site Prep", IF('Activity rawdata'!P322="APLT","Plant",  IF('Activity rawdata'!P322="ANREG","Natural Regeneration"))))))))))</f>
        <v>Clearcut</v>
      </c>
      <c r="I323" s="74">
        <f>'Activity rawdata'!O322</f>
        <v>29.47</v>
      </c>
      <c r="J323" s="75">
        <f>'Activity rawdata'!N322</f>
        <v>29</v>
      </c>
      <c r="K323" s="75">
        <f>'Activity rawdata'!AC322</f>
        <v>137.52000000000001</v>
      </c>
      <c r="L323" s="75">
        <f>'Activity rawdata'!AD322</f>
        <v>269.2</v>
      </c>
      <c r="M323" s="76">
        <f>'Activity rawdata'!AE322</f>
        <v>9.6779128275602417</v>
      </c>
      <c r="N323" s="83">
        <f>'Activity rawdata'!T322+'Activity rawdata'!U322</f>
        <v>36.119999999999997</v>
      </c>
      <c r="O323" s="80">
        <f>'Activity rawdata'!V322</f>
        <v>84.48</v>
      </c>
      <c r="P323" s="80">
        <f>'Activity rawdata'!W322</f>
        <v>4.29</v>
      </c>
      <c r="Q323" s="80">
        <f>'Activity rawdata'!X322</f>
        <v>0</v>
      </c>
      <c r="R323" s="84">
        <f t="shared" si="50"/>
        <v>124.89</v>
      </c>
      <c r="S323" s="80">
        <f>'Activity rawdata'!Z322</f>
        <v>4</v>
      </c>
      <c r="T323" s="80">
        <f>'Activity rawdata'!AA322</f>
        <v>0.31</v>
      </c>
      <c r="U323" s="80">
        <f t="shared" si="51"/>
        <v>4.3099999999999996</v>
      </c>
      <c r="V323" s="81">
        <f t="shared" si="52"/>
        <v>1064.4563999999998</v>
      </c>
      <c r="W323" s="75">
        <f t="shared" si="53"/>
        <v>2489.6255999999998</v>
      </c>
      <c r="X323" s="75">
        <f t="shared" si="54"/>
        <v>126.4263</v>
      </c>
      <c r="Y323" s="75">
        <f t="shared" si="55"/>
        <v>0</v>
      </c>
      <c r="Z323" s="82">
        <f t="shared" si="56"/>
        <v>3680.5082999999995</v>
      </c>
      <c r="AA323" s="75">
        <f t="shared" si="57"/>
        <v>117.88</v>
      </c>
      <c r="AB323" s="75">
        <f t="shared" si="58"/>
        <v>9.1356999999999999</v>
      </c>
      <c r="AC323" s="82">
        <f t="shared" si="59"/>
        <v>127.0157</v>
      </c>
      <c r="AD323" s="70"/>
    </row>
    <row r="324" spans="1:30" x14ac:dyDescent="0.35">
      <c r="A324" s="70" t="str">
        <f>'Activity rawdata'!A323</f>
        <v>BH5132-1-126</v>
      </c>
      <c r="B324" s="71" t="str">
        <f>'Activity rawdata'!B323</f>
        <v>PH</v>
      </c>
      <c r="C324" s="71" t="str">
        <f>IF('Activity rawdata'!C323="PY","Planted",IF('Activity rawdata'!C323="NY","Nat/Convert",IF('Activity rawdata'!C323="NN","Nat/Nonconvert",IF('Activity rawdata'!C323="OY","Planted"))))</f>
        <v>Nat/Convert</v>
      </c>
      <c r="D324" s="70" t="str">
        <f>'Activity rawdata'!D323</f>
        <v>STP1</v>
      </c>
      <c r="E324" s="72" t="str">
        <f>'Activity rawdata'!E323</f>
        <v>62</v>
      </c>
      <c r="F324" s="73" t="str">
        <f>'Activity rawdata'!L323</f>
        <v>NO</v>
      </c>
      <c r="G324" s="72" t="str">
        <f>'Activity rawdata'!R323</f>
        <v>2034</v>
      </c>
      <c r="H324" s="72" t="str">
        <f>IF('Activity rawdata'!P323="AHTHIN1","1st Thin",IF('Activity rawdata'!P323="AHCC","Clearcut",IF('Activity rawdata'!P323="AHTHSMZ","SMZ Thin",IF('Activity rawdata'!P323="AHTHIN2","2nd Thin",IF('Activity rawdata'!P323="AFERTE","Early Fert",IF('Activity rawdata'!P323="AFERTM","Mid Fert",IF('Activity rawdata'!P323="AFERTL","Late Fert",  IF('Activity rawdata'!P323="ASP","Site Prep", IF('Activity rawdata'!P323="APLT","Plant",  IF('Activity rawdata'!P323="ANREG","Natural Regeneration"))))))))))</f>
        <v>Clearcut</v>
      </c>
      <c r="I324" s="74">
        <f>'Activity rawdata'!O323</f>
        <v>0.58940000000000003</v>
      </c>
      <c r="J324" s="75">
        <f>'Activity rawdata'!N323</f>
        <v>27</v>
      </c>
      <c r="K324" s="75">
        <f>'Activity rawdata'!AC323</f>
        <v>96.17</v>
      </c>
      <c r="L324" s="75">
        <f>'Activity rawdata'!AD323</f>
        <v>312.32</v>
      </c>
      <c r="M324" s="76">
        <f>'Activity rawdata'!AE323</f>
        <v>7.5137408465960984</v>
      </c>
      <c r="N324" s="83">
        <f>'Activity rawdata'!T323+'Activity rawdata'!U323</f>
        <v>55.93</v>
      </c>
      <c r="O324" s="80">
        <f>'Activity rawdata'!V323</f>
        <v>25.87</v>
      </c>
      <c r="P324" s="80">
        <f>'Activity rawdata'!W323</f>
        <v>1.58</v>
      </c>
      <c r="Q324" s="80">
        <f>'Activity rawdata'!X323</f>
        <v>0</v>
      </c>
      <c r="R324" s="84">
        <f t="shared" si="50"/>
        <v>83.38</v>
      </c>
      <c r="S324" s="80">
        <f>'Activity rawdata'!Z323</f>
        <v>4.3600000000000003</v>
      </c>
      <c r="T324" s="80">
        <f>'Activity rawdata'!AA323</f>
        <v>0.95</v>
      </c>
      <c r="U324" s="80">
        <f t="shared" si="51"/>
        <v>5.3100000000000005</v>
      </c>
      <c r="V324" s="81">
        <f t="shared" si="52"/>
        <v>32.965142</v>
      </c>
      <c r="W324" s="75">
        <f t="shared" si="53"/>
        <v>15.247778000000002</v>
      </c>
      <c r="X324" s="75">
        <f t="shared" si="54"/>
        <v>0.93125200000000008</v>
      </c>
      <c r="Y324" s="75">
        <f t="shared" si="55"/>
        <v>0</v>
      </c>
      <c r="Z324" s="82">
        <f t="shared" si="56"/>
        <v>49.144172000000005</v>
      </c>
      <c r="AA324" s="75">
        <f t="shared" si="57"/>
        <v>2.5697840000000003</v>
      </c>
      <c r="AB324" s="75">
        <f t="shared" si="58"/>
        <v>0.55993000000000004</v>
      </c>
      <c r="AC324" s="82">
        <f t="shared" si="59"/>
        <v>3.1297140000000003</v>
      </c>
      <c r="AD324" s="70"/>
    </row>
    <row r="325" spans="1:30" x14ac:dyDescent="0.35">
      <c r="A325" s="70" t="str">
        <f>'Activity rawdata'!A324</f>
        <v>BH6112-1-244</v>
      </c>
      <c r="B325" s="71" t="str">
        <f>'Activity rawdata'!B324</f>
        <v>COLB</v>
      </c>
      <c r="C325" s="71" t="str">
        <f>IF('Activity rawdata'!C324="PY","Planted",IF('Activity rawdata'!C324="NY","Nat/Convert",IF('Activity rawdata'!C324="NN","Nat/Nonconvert",IF('Activity rawdata'!C324="OY","Planted"))))</f>
        <v>Planted</v>
      </c>
      <c r="D325" s="70" t="str">
        <f>'Activity rawdata'!D324</f>
        <v>STP2</v>
      </c>
      <c r="E325" s="72" t="str">
        <f>'Activity rawdata'!E324</f>
        <v>68</v>
      </c>
      <c r="F325" s="73" t="str">
        <f>'Activity rawdata'!L324</f>
        <v>NO</v>
      </c>
      <c r="G325" s="72" t="str">
        <f>'Activity rawdata'!R324</f>
        <v>2035</v>
      </c>
      <c r="H325" s="72" t="str">
        <f>IF('Activity rawdata'!P324="AHTHIN1","1st Thin",IF('Activity rawdata'!P324="AHCC","Clearcut",IF('Activity rawdata'!P324="AHTHSMZ","SMZ Thin",IF('Activity rawdata'!P324="AHTHIN2","2nd Thin",IF('Activity rawdata'!P324="AFERTE","Early Fert",IF('Activity rawdata'!P324="AFERTM","Mid Fert",IF('Activity rawdata'!P324="AFERTL","Late Fert",  IF('Activity rawdata'!P324="ASP","Site Prep", IF('Activity rawdata'!P324="APLT","Plant",  IF('Activity rawdata'!P324="ANREG","Natural Regeneration"))))))))))</f>
        <v>Site Prep</v>
      </c>
      <c r="I325" s="74">
        <f>'Activity rawdata'!O324</f>
        <v>29.47</v>
      </c>
      <c r="J325" s="75">
        <f>'Activity rawdata'!N324</f>
        <v>1</v>
      </c>
      <c r="K325" s="75">
        <f>'Activity rawdata'!AC324</f>
        <v>0</v>
      </c>
      <c r="L325" s="75">
        <f>'Activity rawdata'!AD324</f>
        <v>0</v>
      </c>
      <c r="M325" s="76" t="str">
        <f>'Activity rawdata'!AE324</f>
        <v>-</v>
      </c>
      <c r="N325" s="83">
        <f>'Activity rawdata'!T324+'Activity rawdata'!U324</f>
        <v>0</v>
      </c>
      <c r="O325" s="80">
        <f>'Activity rawdata'!V324</f>
        <v>0</v>
      </c>
      <c r="P325" s="80">
        <f>'Activity rawdata'!W324</f>
        <v>0</v>
      </c>
      <c r="Q325" s="80">
        <f>'Activity rawdata'!X324</f>
        <v>0</v>
      </c>
      <c r="R325" s="84">
        <f t="shared" si="50"/>
        <v>0</v>
      </c>
      <c r="S325" s="80">
        <f>'Activity rawdata'!Z324</f>
        <v>0</v>
      </c>
      <c r="T325" s="80">
        <f>'Activity rawdata'!AA324</f>
        <v>0</v>
      </c>
      <c r="U325" s="80">
        <f t="shared" si="51"/>
        <v>0</v>
      </c>
      <c r="V325" s="81">
        <f t="shared" si="52"/>
        <v>0</v>
      </c>
      <c r="W325" s="75">
        <f t="shared" si="53"/>
        <v>0</v>
      </c>
      <c r="X325" s="75">
        <f t="shared" si="54"/>
        <v>0</v>
      </c>
      <c r="Y325" s="75">
        <f t="shared" si="55"/>
        <v>0</v>
      </c>
      <c r="Z325" s="82">
        <f t="shared" si="56"/>
        <v>0</v>
      </c>
      <c r="AA325" s="75">
        <f t="shared" si="57"/>
        <v>0</v>
      </c>
      <c r="AB325" s="75">
        <f t="shared" si="58"/>
        <v>0</v>
      </c>
      <c r="AC325" s="82">
        <f t="shared" si="59"/>
        <v>0</v>
      </c>
      <c r="AD325" s="70"/>
    </row>
    <row r="326" spans="1:30" x14ac:dyDescent="0.35">
      <c r="A326" s="70" t="str">
        <f>'Activity rawdata'!A325</f>
        <v>BH5140-1-145</v>
      </c>
      <c r="B326" s="71" t="str">
        <f>'Activity rawdata'!B325</f>
        <v>CSLB</v>
      </c>
      <c r="C326" s="71" t="str">
        <f>IF('Activity rawdata'!C325="PY","Planted",IF('Activity rawdata'!C325="NY","Nat/Convert",IF('Activity rawdata'!C325="NN","Nat/Nonconvert",IF('Activity rawdata'!C325="OY","Planted"))))</f>
        <v>Planted</v>
      </c>
      <c r="D326" s="70" t="str">
        <f>'Activity rawdata'!D325</f>
        <v>STP2</v>
      </c>
      <c r="E326" s="72" t="str">
        <f>'Activity rawdata'!E325</f>
        <v>89</v>
      </c>
      <c r="F326" s="73" t="str">
        <f>'Activity rawdata'!L325</f>
        <v>NO</v>
      </c>
      <c r="G326" s="72" t="str">
        <f>'Activity rawdata'!R325</f>
        <v>2035</v>
      </c>
      <c r="H326" s="72" t="str">
        <f>IF('Activity rawdata'!P325="AHTHIN1","1st Thin",IF('Activity rawdata'!P325="AHCC","Clearcut",IF('Activity rawdata'!P325="AHTHSMZ","SMZ Thin",IF('Activity rawdata'!P325="AHTHIN2","2nd Thin",IF('Activity rawdata'!P325="AFERTE","Early Fert",IF('Activity rawdata'!P325="AFERTM","Mid Fert",IF('Activity rawdata'!P325="AFERTL","Late Fert",  IF('Activity rawdata'!P325="ASP","Site Prep", IF('Activity rawdata'!P325="APLT","Plant",  IF('Activity rawdata'!P325="ANREG","Natural Regeneration"))))))))))</f>
        <v>Plant</v>
      </c>
      <c r="I326" s="74">
        <f>'Activity rawdata'!O325</f>
        <v>3.31</v>
      </c>
      <c r="J326" s="75">
        <f>'Activity rawdata'!N325</f>
        <v>1</v>
      </c>
      <c r="K326" s="75">
        <f>'Activity rawdata'!AC325</f>
        <v>0</v>
      </c>
      <c r="L326" s="75">
        <f>'Activity rawdata'!AD325</f>
        <v>0</v>
      </c>
      <c r="M326" s="76" t="str">
        <f>'Activity rawdata'!AE325</f>
        <v>-</v>
      </c>
      <c r="N326" s="83">
        <f>'Activity rawdata'!T325+'Activity rawdata'!U325</f>
        <v>0</v>
      </c>
      <c r="O326" s="80">
        <f>'Activity rawdata'!V325</f>
        <v>0</v>
      </c>
      <c r="P326" s="80">
        <f>'Activity rawdata'!W325</f>
        <v>0</v>
      </c>
      <c r="Q326" s="80">
        <f>'Activity rawdata'!X325</f>
        <v>0</v>
      </c>
      <c r="R326" s="84">
        <f t="shared" si="50"/>
        <v>0</v>
      </c>
      <c r="S326" s="80">
        <f>'Activity rawdata'!Z325</f>
        <v>0</v>
      </c>
      <c r="T326" s="80">
        <f>'Activity rawdata'!AA325</f>
        <v>0</v>
      </c>
      <c r="U326" s="80">
        <f t="shared" si="51"/>
        <v>0</v>
      </c>
      <c r="V326" s="81">
        <f t="shared" si="52"/>
        <v>0</v>
      </c>
      <c r="W326" s="75">
        <f t="shared" si="53"/>
        <v>0</v>
      </c>
      <c r="X326" s="75">
        <f t="shared" si="54"/>
        <v>0</v>
      </c>
      <c r="Y326" s="75">
        <f t="shared" si="55"/>
        <v>0</v>
      </c>
      <c r="Z326" s="82">
        <f t="shared" si="56"/>
        <v>0</v>
      </c>
      <c r="AA326" s="75">
        <f t="shared" si="57"/>
        <v>0</v>
      </c>
      <c r="AB326" s="75">
        <f t="shared" si="58"/>
        <v>0</v>
      </c>
      <c r="AC326" s="82">
        <f t="shared" si="59"/>
        <v>0</v>
      </c>
      <c r="AD326" s="70"/>
    </row>
    <row r="327" spans="1:30" x14ac:dyDescent="0.35">
      <c r="A327" s="70" t="str">
        <f>'Activity rawdata'!A326</f>
        <v>BH6125-1-371</v>
      </c>
      <c r="B327" s="71" t="str">
        <f>'Activity rawdata'!B326</f>
        <v>CSLB</v>
      </c>
      <c r="C327" s="71" t="str">
        <f>IF('Activity rawdata'!C326="PY","Planted",IF('Activity rawdata'!C326="NY","Nat/Convert",IF('Activity rawdata'!C326="NN","Nat/Nonconvert",IF('Activity rawdata'!C326="OY","Planted"))))</f>
        <v>Planted</v>
      </c>
      <c r="D327" s="70" t="str">
        <f>'Activity rawdata'!D326</f>
        <v>STP2</v>
      </c>
      <c r="E327" s="72" t="str">
        <f>'Activity rawdata'!E326</f>
        <v>92</v>
      </c>
      <c r="F327" s="73" t="str">
        <f>'Activity rawdata'!L326</f>
        <v>NO</v>
      </c>
      <c r="G327" s="72" t="str">
        <f>'Activity rawdata'!R326</f>
        <v>2035</v>
      </c>
      <c r="H327" s="72" t="str">
        <f>IF('Activity rawdata'!P326="AHTHIN1","1st Thin",IF('Activity rawdata'!P326="AHCC","Clearcut",IF('Activity rawdata'!P326="AHTHSMZ","SMZ Thin",IF('Activity rawdata'!P326="AHTHIN2","2nd Thin",IF('Activity rawdata'!P326="AFERTE","Early Fert",IF('Activity rawdata'!P326="AFERTM","Mid Fert",IF('Activity rawdata'!P326="AFERTL","Late Fert",  IF('Activity rawdata'!P326="ASP","Site Prep", IF('Activity rawdata'!P326="APLT","Plant",  IF('Activity rawdata'!P326="ANREG","Natural Regeneration"))))))))))</f>
        <v>Plant</v>
      </c>
      <c r="I327" s="74">
        <f>'Activity rawdata'!O326</f>
        <v>24.06</v>
      </c>
      <c r="J327" s="75">
        <f>'Activity rawdata'!N326</f>
        <v>1</v>
      </c>
      <c r="K327" s="75">
        <f>'Activity rawdata'!AC326</f>
        <v>0</v>
      </c>
      <c r="L327" s="75">
        <f>'Activity rawdata'!AD326</f>
        <v>0</v>
      </c>
      <c r="M327" s="76" t="str">
        <f>'Activity rawdata'!AE326</f>
        <v>-</v>
      </c>
      <c r="N327" s="83">
        <f>'Activity rawdata'!T326+'Activity rawdata'!U326</f>
        <v>0</v>
      </c>
      <c r="O327" s="80">
        <f>'Activity rawdata'!V326</f>
        <v>0</v>
      </c>
      <c r="P327" s="80">
        <f>'Activity rawdata'!W326</f>
        <v>0</v>
      </c>
      <c r="Q327" s="80">
        <f>'Activity rawdata'!X326</f>
        <v>0</v>
      </c>
      <c r="R327" s="84">
        <f t="shared" si="50"/>
        <v>0</v>
      </c>
      <c r="S327" s="80">
        <f>'Activity rawdata'!Z326</f>
        <v>0</v>
      </c>
      <c r="T327" s="80">
        <f>'Activity rawdata'!AA326</f>
        <v>0</v>
      </c>
      <c r="U327" s="80">
        <f t="shared" si="51"/>
        <v>0</v>
      </c>
      <c r="V327" s="81">
        <f t="shared" si="52"/>
        <v>0</v>
      </c>
      <c r="W327" s="75">
        <f t="shared" si="53"/>
        <v>0</v>
      </c>
      <c r="X327" s="75">
        <f t="shared" si="54"/>
        <v>0</v>
      </c>
      <c r="Y327" s="75">
        <f t="shared" si="55"/>
        <v>0</v>
      </c>
      <c r="Z327" s="82">
        <f t="shared" si="56"/>
        <v>0</v>
      </c>
      <c r="AA327" s="75">
        <f t="shared" si="57"/>
        <v>0</v>
      </c>
      <c r="AB327" s="75">
        <f t="shared" si="58"/>
        <v>0</v>
      </c>
      <c r="AC327" s="82">
        <f t="shared" si="59"/>
        <v>0</v>
      </c>
      <c r="AD327" s="70"/>
    </row>
    <row r="328" spans="1:30" x14ac:dyDescent="0.35">
      <c r="A328" s="70" t="str">
        <f>'Activity rawdata'!A327</f>
        <v>BH6125-1-370</v>
      </c>
      <c r="B328" s="71" t="str">
        <f>'Activity rawdata'!B327</f>
        <v>CSLB</v>
      </c>
      <c r="C328" s="71" t="str">
        <f>IF('Activity rawdata'!C327="PY","Planted",IF('Activity rawdata'!C327="NY","Nat/Convert",IF('Activity rawdata'!C327="NN","Nat/Nonconvert",IF('Activity rawdata'!C327="OY","Planted"))))</f>
        <v>Planted</v>
      </c>
      <c r="D328" s="70" t="str">
        <f>'Activity rawdata'!D327</f>
        <v>STP2</v>
      </c>
      <c r="E328" s="72" t="str">
        <f>'Activity rawdata'!E327</f>
        <v>92</v>
      </c>
      <c r="F328" s="73" t="str">
        <f>'Activity rawdata'!L327</f>
        <v>NO</v>
      </c>
      <c r="G328" s="72" t="str">
        <f>'Activity rawdata'!R327</f>
        <v>2035</v>
      </c>
      <c r="H328" s="72" t="str">
        <f>IF('Activity rawdata'!P327="AHTHIN1","1st Thin",IF('Activity rawdata'!P327="AHCC","Clearcut",IF('Activity rawdata'!P327="AHTHSMZ","SMZ Thin",IF('Activity rawdata'!P327="AHTHIN2","2nd Thin",IF('Activity rawdata'!P327="AFERTE","Early Fert",IF('Activity rawdata'!P327="AFERTM","Mid Fert",IF('Activity rawdata'!P327="AFERTL","Late Fert",  IF('Activity rawdata'!P327="ASP","Site Prep", IF('Activity rawdata'!P327="APLT","Plant",  IF('Activity rawdata'!P327="ANREG","Natural Regeneration"))))))))))</f>
        <v>Plant</v>
      </c>
      <c r="I328" s="74">
        <f>'Activity rawdata'!O327</f>
        <v>19.37</v>
      </c>
      <c r="J328" s="75">
        <f>'Activity rawdata'!N327</f>
        <v>1</v>
      </c>
      <c r="K328" s="75">
        <f>'Activity rawdata'!AC327</f>
        <v>0</v>
      </c>
      <c r="L328" s="75">
        <f>'Activity rawdata'!AD327</f>
        <v>0</v>
      </c>
      <c r="M328" s="76" t="str">
        <f>'Activity rawdata'!AE327</f>
        <v>-</v>
      </c>
      <c r="N328" s="83">
        <f>'Activity rawdata'!T327+'Activity rawdata'!U327</f>
        <v>0</v>
      </c>
      <c r="O328" s="80">
        <f>'Activity rawdata'!V327</f>
        <v>0</v>
      </c>
      <c r="P328" s="80">
        <f>'Activity rawdata'!W327</f>
        <v>0</v>
      </c>
      <c r="Q328" s="80">
        <f>'Activity rawdata'!X327</f>
        <v>0</v>
      </c>
      <c r="R328" s="84">
        <f t="shared" si="50"/>
        <v>0</v>
      </c>
      <c r="S328" s="80">
        <f>'Activity rawdata'!Z327</f>
        <v>0</v>
      </c>
      <c r="T328" s="80">
        <f>'Activity rawdata'!AA327</f>
        <v>0</v>
      </c>
      <c r="U328" s="80">
        <f t="shared" si="51"/>
        <v>0</v>
      </c>
      <c r="V328" s="81">
        <f t="shared" si="52"/>
        <v>0</v>
      </c>
      <c r="W328" s="75">
        <f t="shared" si="53"/>
        <v>0</v>
      </c>
      <c r="X328" s="75">
        <f t="shared" si="54"/>
        <v>0</v>
      </c>
      <c r="Y328" s="75">
        <f t="shared" si="55"/>
        <v>0</v>
      </c>
      <c r="Z328" s="82">
        <f t="shared" si="56"/>
        <v>0</v>
      </c>
      <c r="AA328" s="75">
        <f t="shared" si="57"/>
        <v>0</v>
      </c>
      <c r="AB328" s="75">
        <f t="shared" si="58"/>
        <v>0</v>
      </c>
      <c r="AC328" s="82">
        <f t="shared" si="59"/>
        <v>0</v>
      </c>
      <c r="AD328" s="70"/>
    </row>
    <row r="329" spans="1:30" x14ac:dyDescent="0.35">
      <c r="A329" s="70" t="str">
        <f>'Activity rawdata'!A328</f>
        <v>BH6125-1-292</v>
      </c>
      <c r="B329" s="71" t="str">
        <f>'Activity rawdata'!B328</f>
        <v>CSLB</v>
      </c>
      <c r="C329" s="71" t="str">
        <f>IF('Activity rawdata'!C328="PY","Planted",IF('Activity rawdata'!C328="NY","Nat/Convert",IF('Activity rawdata'!C328="NN","Nat/Nonconvert",IF('Activity rawdata'!C328="OY","Planted"))))</f>
        <v>Planted</v>
      </c>
      <c r="D329" s="70" t="str">
        <f>'Activity rawdata'!D328</f>
        <v>STP2</v>
      </c>
      <c r="E329" s="72" t="str">
        <f>'Activity rawdata'!E328</f>
        <v>92</v>
      </c>
      <c r="F329" s="73" t="str">
        <f>'Activity rawdata'!L328</f>
        <v>NO</v>
      </c>
      <c r="G329" s="72" t="str">
        <f>'Activity rawdata'!R328</f>
        <v>2035</v>
      </c>
      <c r="H329" s="72" t="str">
        <f>IF('Activity rawdata'!P328="AHTHIN1","1st Thin",IF('Activity rawdata'!P328="AHCC","Clearcut",IF('Activity rawdata'!P328="AHTHSMZ","SMZ Thin",IF('Activity rawdata'!P328="AHTHIN2","2nd Thin",IF('Activity rawdata'!P328="AFERTE","Early Fert",IF('Activity rawdata'!P328="AFERTM","Mid Fert",IF('Activity rawdata'!P328="AFERTL","Late Fert",  IF('Activity rawdata'!P328="ASP","Site Prep", IF('Activity rawdata'!P328="APLT","Plant",  IF('Activity rawdata'!P328="ANREG","Natural Regeneration"))))))))))</f>
        <v>Plant</v>
      </c>
      <c r="I329" s="74">
        <f>'Activity rawdata'!O328</f>
        <v>2.2799999999999998</v>
      </c>
      <c r="J329" s="75">
        <f>'Activity rawdata'!N328</f>
        <v>1</v>
      </c>
      <c r="K329" s="75">
        <f>'Activity rawdata'!AC328</f>
        <v>0</v>
      </c>
      <c r="L329" s="75">
        <f>'Activity rawdata'!AD328</f>
        <v>0</v>
      </c>
      <c r="M329" s="76" t="str">
        <f>'Activity rawdata'!AE328</f>
        <v>-</v>
      </c>
      <c r="N329" s="83">
        <f>'Activity rawdata'!T328+'Activity rawdata'!U328</f>
        <v>0</v>
      </c>
      <c r="O329" s="80">
        <f>'Activity rawdata'!V328</f>
        <v>0</v>
      </c>
      <c r="P329" s="80">
        <f>'Activity rawdata'!W328</f>
        <v>0</v>
      </c>
      <c r="Q329" s="80">
        <f>'Activity rawdata'!X328</f>
        <v>0</v>
      </c>
      <c r="R329" s="84">
        <f t="shared" si="50"/>
        <v>0</v>
      </c>
      <c r="S329" s="80">
        <f>'Activity rawdata'!Z328</f>
        <v>0</v>
      </c>
      <c r="T329" s="80">
        <f>'Activity rawdata'!AA328</f>
        <v>0</v>
      </c>
      <c r="U329" s="80">
        <f t="shared" si="51"/>
        <v>0</v>
      </c>
      <c r="V329" s="81">
        <f t="shared" si="52"/>
        <v>0</v>
      </c>
      <c r="W329" s="75">
        <f t="shared" si="53"/>
        <v>0</v>
      </c>
      <c r="X329" s="75">
        <f t="shared" si="54"/>
        <v>0</v>
      </c>
      <c r="Y329" s="75">
        <f t="shared" si="55"/>
        <v>0</v>
      </c>
      <c r="Z329" s="82">
        <f t="shared" si="56"/>
        <v>0</v>
      </c>
      <c r="AA329" s="75">
        <f t="shared" si="57"/>
        <v>0</v>
      </c>
      <c r="AB329" s="75">
        <f t="shared" si="58"/>
        <v>0</v>
      </c>
      <c r="AC329" s="82">
        <f t="shared" si="59"/>
        <v>0</v>
      </c>
      <c r="AD329" s="70"/>
    </row>
    <row r="330" spans="1:30" x14ac:dyDescent="0.35">
      <c r="A330" s="70" t="str">
        <f>'Activity rawdata'!A329</f>
        <v>BH6125-1-279</v>
      </c>
      <c r="B330" s="71" t="str">
        <f>'Activity rawdata'!B329</f>
        <v>CSLB</v>
      </c>
      <c r="C330" s="71" t="str">
        <f>IF('Activity rawdata'!C329="PY","Planted",IF('Activity rawdata'!C329="NY","Nat/Convert",IF('Activity rawdata'!C329="NN","Nat/Nonconvert",IF('Activity rawdata'!C329="OY","Planted"))))</f>
        <v>Planted</v>
      </c>
      <c r="D330" s="70" t="str">
        <f>'Activity rawdata'!D329</f>
        <v>STP2</v>
      </c>
      <c r="E330" s="72" t="str">
        <f>'Activity rawdata'!E329</f>
        <v>89</v>
      </c>
      <c r="F330" s="73" t="str">
        <f>'Activity rawdata'!L329</f>
        <v>NO</v>
      </c>
      <c r="G330" s="72" t="str">
        <f>'Activity rawdata'!R329</f>
        <v>2035</v>
      </c>
      <c r="H330" s="72" t="str">
        <f>IF('Activity rawdata'!P329="AHTHIN1","1st Thin",IF('Activity rawdata'!P329="AHCC","Clearcut",IF('Activity rawdata'!P329="AHTHSMZ","SMZ Thin",IF('Activity rawdata'!P329="AHTHIN2","2nd Thin",IF('Activity rawdata'!P329="AFERTE","Early Fert",IF('Activity rawdata'!P329="AFERTM","Mid Fert",IF('Activity rawdata'!P329="AFERTL","Late Fert",  IF('Activity rawdata'!P329="ASP","Site Prep", IF('Activity rawdata'!P329="APLT","Plant",  IF('Activity rawdata'!P329="ANREG","Natural Regeneration"))))))))))</f>
        <v>Plant</v>
      </c>
      <c r="I330" s="74">
        <f>'Activity rawdata'!O329</f>
        <v>9.17</v>
      </c>
      <c r="J330" s="75">
        <f>'Activity rawdata'!N329</f>
        <v>1</v>
      </c>
      <c r="K330" s="75">
        <f>'Activity rawdata'!AC329</f>
        <v>0</v>
      </c>
      <c r="L330" s="75">
        <f>'Activity rawdata'!AD329</f>
        <v>0</v>
      </c>
      <c r="M330" s="76" t="str">
        <f>'Activity rawdata'!AE329</f>
        <v>-</v>
      </c>
      <c r="N330" s="83">
        <f>'Activity rawdata'!T329+'Activity rawdata'!U329</f>
        <v>0</v>
      </c>
      <c r="O330" s="80">
        <f>'Activity rawdata'!V329</f>
        <v>0</v>
      </c>
      <c r="P330" s="80">
        <f>'Activity rawdata'!W329</f>
        <v>0</v>
      </c>
      <c r="Q330" s="80">
        <f>'Activity rawdata'!X329</f>
        <v>0</v>
      </c>
      <c r="R330" s="84">
        <f t="shared" si="50"/>
        <v>0</v>
      </c>
      <c r="S330" s="80">
        <f>'Activity rawdata'!Z329</f>
        <v>0</v>
      </c>
      <c r="T330" s="80">
        <f>'Activity rawdata'!AA329</f>
        <v>0</v>
      </c>
      <c r="U330" s="80">
        <f t="shared" si="51"/>
        <v>0</v>
      </c>
      <c r="V330" s="81">
        <f t="shared" si="52"/>
        <v>0</v>
      </c>
      <c r="W330" s="75">
        <f t="shared" si="53"/>
        <v>0</v>
      </c>
      <c r="X330" s="75">
        <f t="shared" si="54"/>
        <v>0</v>
      </c>
      <c r="Y330" s="75">
        <f t="shared" si="55"/>
        <v>0</v>
      </c>
      <c r="Z330" s="82">
        <f t="shared" si="56"/>
        <v>0</v>
      </c>
      <c r="AA330" s="75">
        <f t="shared" si="57"/>
        <v>0</v>
      </c>
      <c r="AB330" s="75">
        <f t="shared" si="58"/>
        <v>0</v>
      </c>
      <c r="AC330" s="82">
        <f t="shared" si="59"/>
        <v>0</v>
      </c>
      <c r="AD330" s="70"/>
    </row>
    <row r="331" spans="1:30" x14ac:dyDescent="0.35">
      <c r="A331" s="70" t="str">
        <f>'Activity rawdata'!A330</f>
        <v>BH6112-1-401</v>
      </c>
      <c r="B331" s="71" t="str">
        <f>'Activity rawdata'!B330</f>
        <v>CSLB</v>
      </c>
      <c r="C331" s="71" t="str">
        <f>IF('Activity rawdata'!C330="PY","Planted",IF('Activity rawdata'!C330="NY","Nat/Convert",IF('Activity rawdata'!C330="NN","Nat/Nonconvert",IF('Activity rawdata'!C330="OY","Planted"))))</f>
        <v>Planted</v>
      </c>
      <c r="D331" s="70" t="str">
        <f>'Activity rawdata'!D330</f>
        <v>STP2</v>
      </c>
      <c r="E331" s="72" t="str">
        <f>'Activity rawdata'!E330</f>
        <v>92</v>
      </c>
      <c r="F331" s="73" t="str">
        <f>'Activity rawdata'!L330</f>
        <v>NO</v>
      </c>
      <c r="G331" s="72" t="str">
        <f>'Activity rawdata'!R330</f>
        <v>2035</v>
      </c>
      <c r="H331" s="72" t="str">
        <f>IF('Activity rawdata'!P330="AHTHIN1","1st Thin",IF('Activity rawdata'!P330="AHCC","Clearcut",IF('Activity rawdata'!P330="AHTHSMZ","SMZ Thin",IF('Activity rawdata'!P330="AHTHIN2","2nd Thin",IF('Activity rawdata'!P330="AFERTE","Early Fert",IF('Activity rawdata'!P330="AFERTM","Mid Fert",IF('Activity rawdata'!P330="AFERTL","Late Fert",  IF('Activity rawdata'!P330="ASP","Site Prep", IF('Activity rawdata'!P330="APLT","Plant",  IF('Activity rawdata'!P330="ANREG","Natural Regeneration"))))))))))</f>
        <v>Plant</v>
      </c>
      <c r="I331" s="74">
        <f>'Activity rawdata'!O330</f>
        <v>63.61</v>
      </c>
      <c r="J331" s="75">
        <f>'Activity rawdata'!N330</f>
        <v>1</v>
      </c>
      <c r="K331" s="75">
        <f>'Activity rawdata'!AC330</f>
        <v>0</v>
      </c>
      <c r="L331" s="75">
        <f>'Activity rawdata'!AD330</f>
        <v>0</v>
      </c>
      <c r="M331" s="76" t="str">
        <f>'Activity rawdata'!AE330</f>
        <v>-</v>
      </c>
      <c r="N331" s="83">
        <f>'Activity rawdata'!T330+'Activity rawdata'!U330</f>
        <v>0</v>
      </c>
      <c r="O331" s="80">
        <f>'Activity rawdata'!V330</f>
        <v>0</v>
      </c>
      <c r="P331" s="80">
        <f>'Activity rawdata'!W330</f>
        <v>0</v>
      </c>
      <c r="Q331" s="80">
        <f>'Activity rawdata'!X330</f>
        <v>0</v>
      </c>
      <c r="R331" s="84">
        <f t="shared" si="50"/>
        <v>0</v>
      </c>
      <c r="S331" s="80">
        <f>'Activity rawdata'!Z330</f>
        <v>0</v>
      </c>
      <c r="T331" s="80">
        <f>'Activity rawdata'!AA330</f>
        <v>0</v>
      </c>
      <c r="U331" s="80">
        <f t="shared" si="51"/>
        <v>0</v>
      </c>
      <c r="V331" s="81">
        <f t="shared" si="52"/>
        <v>0</v>
      </c>
      <c r="W331" s="75">
        <f t="shared" si="53"/>
        <v>0</v>
      </c>
      <c r="X331" s="75">
        <f t="shared" si="54"/>
        <v>0</v>
      </c>
      <c r="Y331" s="75">
        <f t="shared" si="55"/>
        <v>0</v>
      </c>
      <c r="Z331" s="82">
        <f t="shared" si="56"/>
        <v>0</v>
      </c>
      <c r="AA331" s="75">
        <f t="shared" si="57"/>
        <v>0</v>
      </c>
      <c r="AB331" s="75">
        <f t="shared" si="58"/>
        <v>0</v>
      </c>
      <c r="AC331" s="82">
        <f t="shared" si="59"/>
        <v>0</v>
      </c>
      <c r="AD331" s="70"/>
    </row>
    <row r="332" spans="1:30" x14ac:dyDescent="0.35">
      <c r="A332" s="70" t="str">
        <f>'Activity rawdata'!A331</f>
        <v>BH6112-1-374</v>
      </c>
      <c r="B332" s="71" t="str">
        <f>'Activity rawdata'!B331</f>
        <v>CSLB</v>
      </c>
      <c r="C332" s="71" t="str">
        <f>IF('Activity rawdata'!C331="PY","Planted",IF('Activity rawdata'!C331="NY","Nat/Convert",IF('Activity rawdata'!C331="NN","Nat/Nonconvert",IF('Activity rawdata'!C331="OY","Planted"))))</f>
        <v>Planted</v>
      </c>
      <c r="D332" s="70" t="str">
        <f>'Activity rawdata'!D331</f>
        <v>STP2</v>
      </c>
      <c r="E332" s="72" t="str">
        <f>'Activity rawdata'!E331</f>
        <v>87</v>
      </c>
      <c r="F332" s="73" t="str">
        <f>'Activity rawdata'!L331</f>
        <v>NO</v>
      </c>
      <c r="G332" s="72" t="str">
        <f>'Activity rawdata'!R331</f>
        <v>2035</v>
      </c>
      <c r="H332" s="72" t="str">
        <f>IF('Activity rawdata'!P331="AHTHIN1","1st Thin",IF('Activity rawdata'!P331="AHCC","Clearcut",IF('Activity rawdata'!P331="AHTHSMZ","SMZ Thin",IF('Activity rawdata'!P331="AHTHIN2","2nd Thin",IF('Activity rawdata'!P331="AFERTE","Early Fert",IF('Activity rawdata'!P331="AFERTM","Mid Fert",IF('Activity rawdata'!P331="AFERTL","Late Fert",  IF('Activity rawdata'!P331="ASP","Site Prep", IF('Activity rawdata'!P331="APLT","Plant",  IF('Activity rawdata'!P331="ANREG","Natural Regeneration"))))))))))</f>
        <v>Plant</v>
      </c>
      <c r="I332" s="74">
        <f>'Activity rawdata'!O331</f>
        <v>141.01</v>
      </c>
      <c r="J332" s="75">
        <f>'Activity rawdata'!N331</f>
        <v>1</v>
      </c>
      <c r="K332" s="75">
        <f>'Activity rawdata'!AC331</f>
        <v>0</v>
      </c>
      <c r="L332" s="75">
        <f>'Activity rawdata'!AD331</f>
        <v>0</v>
      </c>
      <c r="M332" s="76" t="str">
        <f>'Activity rawdata'!AE331</f>
        <v>-</v>
      </c>
      <c r="N332" s="83">
        <f>'Activity rawdata'!T331+'Activity rawdata'!U331</f>
        <v>0</v>
      </c>
      <c r="O332" s="80">
        <f>'Activity rawdata'!V331</f>
        <v>0</v>
      </c>
      <c r="P332" s="80">
        <f>'Activity rawdata'!W331</f>
        <v>0</v>
      </c>
      <c r="Q332" s="80">
        <f>'Activity rawdata'!X331</f>
        <v>0</v>
      </c>
      <c r="R332" s="84">
        <f t="shared" si="50"/>
        <v>0</v>
      </c>
      <c r="S332" s="80">
        <f>'Activity rawdata'!Z331</f>
        <v>0</v>
      </c>
      <c r="T332" s="80">
        <f>'Activity rawdata'!AA331</f>
        <v>0</v>
      </c>
      <c r="U332" s="80">
        <f t="shared" si="51"/>
        <v>0</v>
      </c>
      <c r="V332" s="81">
        <f t="shared" si="52"/>
        <v>0</v>
      </c>
      <c r="W332" s="75">
        <f t="shared" si="53"/>
        <v>0</v>
      </c>
      <c r="X332" s="75">
        <f t="shared" si="54"/>
        <v>0</v>
      </c>
      <c r="Y332" s="75">
        <f t="shared" si="55"/>
        <v>0</v>
      </c>
      <c r="Z332" s="82">
        <f t="shared" si="56"/>
        <v>0</v>
      </c>
      <c r="AA332" s="75">
        <f t="shared" si="57"/>
        <v>0</v>
      </c>
      <c r="AB332" s="75">
        <f t="shared" si="58"/>
        <v>0</v>
      </c>
      <c r="AC332" s="82">
        <f t="shared" si="59"/>
        <v>0</v>
      </c>
      <c r="AD332" s="70"/>
    </row>
    <row r="333" spans="1:30" x14ac:dyDescent="0.35">
      <c r="A333" s="70" t="str">
        <f>'Activity rawdata'!A332</f>
        <v>BH6112-1-373</v>
      </c>
      <c r="B333" s="71" t="str">
        <f>'Activity rawdata'!B332</f>
        <v>CSLB</v>
      </c>
      <c r="C333" s="71" t="str">
        <f>IF('Activity rawdata'!C332="PY","Planted",IF('Activity rawdata'!C332="NY","Nat/Convert",IF('Activity rawdata'!C332="NN","Nat/Nonconvert",IF('Activity rawdata'!C332="OY","Planted"))))</f>
        <v>Planted</v>
      </c>
      <c r="D333" s="70" t="str">
        <f>'Activity rawdata'!D332</f>
        <v>STP2</v>
      </c>
      <c r="E333" s="72" t="str">
        <f>'Activity rawdata'!E332</f>
        <v>91</v>
      </c>
      <c r="F333" s="73" t="str">
        <f>'Activity rawdata'!L332</f>
        <v>NO</v>
      </c>
      <c r="G333" s="72" t="str">
        <f>'Activity rawdata'!R332</f>
        <v>2035</v>
      </c>
      <c r="H333" s="72" t="str">
        <f>IF('Activity rawdata'!P332="AHTHIN1","1st Thin",IF('Activity rawdata'!P332="AHCC","Clearcut",IF('Activity rawdata'!P332="AHTHSMZ","SMZ Thin",IF('Activity rawdata'!P332="AHTHIN2","2nd Thin",IF('Activity rawdata'!P332="AFERTE","Early Fert",IF('Activity rawdata'!P332="AFERTM","Mid Fert",IF('Activity rawdata'!P332="AFERTL","Late Fert",  IF('Activity rawdata'!P332="ASP","Site Prep", IF('Activity rawdata'!P332="APLT","Plant",  IF('Activity rawdata'!P332="ANREG","Natural Regeneration"))))))))))</f>
        <v>Plant</v>
      </c>
      <c r="I333" s="74">
        <f>'Activity rawdata'!O332</f>
        <v>74.19</v>
      </c>
      <c r="J333" s="75">
        <f>'Activity rawdata'!N332</f>
        <v>1</v>
      </c>
      <c r="K333" s="75">
        <f>'Activity rawdata'!AC332</f>
        <v>0</v>
      </c>
      <c r="L333" s="75">
        <f>'Activity rawdata'!AD332</f>
        <v>0</v>
      </c>
      <c r="M333" s="76" t="str">
        <f>'Activity rawdata'!AE332</f>
        <v>-</v>
      </c>
      <c r="N333" s="83">
        <f>'Activity rawdata'!T332+'Activity rawdata'!U332</f>
        <v>0</v>
      </c>
      <c r="O333" s="80">
        <f>'Activity rawdata'!V332</f>
        <v>0</v>
      </c>
      <c r="P333" s="80">
        <f>'Activity rawdata'!W332</f>
        <v>0</v>
      </c>
      <c r="Q333" s="80">
        <f>'Activity rawdata'!X332</f>
        <v>0</v>
      </c>
      <c r="R333" s="84">
        <f t="shared" si="50"/>
        <v>0</v>
      </c>
      <c r="S333" s="80">
        <f>'Activity rawdata'!Z332</f>
        <v>0</v>
      </c>
      <c r="T333" s="80">
        <f>'Activity rawdata'!AA332</f>
        <v>0</v>
      </c>
      <c r="U333" s="80">
        <f t="shared" si="51"/>
        <v>0</v>
      </c>
      <c r="V333" s="81">
        <f t="shared" si="52"/>
        <v>0</v>
      </c>
      <c r="W333" s="75">
        <f t="shared" si="53"/>
        <v>0</v>
      </c>
      <c r="X333" s="75">
        <f t="shared" si="54"/>
        <v>0</v>
      </c>
      <c r="Y333" s="75">
        <f t="shared" si="55"/>
        <v>0</v>
      </c>
      <c r="Z333" s="82">
        <f t="shared" si="56"/>
        <v>0</v>
      </c>
      <c r="AA333" s="75">
        <f t="shared" si="57"/>
        <v>0</v>
      </c>
      <c r="AB333" s="75">
        <f t="shared" si="58"/>
        <v>0</v>
      </c>
      <c r="AC333" s="82">
        <f t="shared" si="59"/>
        <v>0</v>
      </c>
      <c r="AD333" s="70"/>
    </row>
    <row r="334" spans="1:30" x14ac:dyDescent="0.35">
      <c r="A334" s="70" t="str">
        <f>'Activity rawdata'!A333</f>
        <v>BH6112-1-252</v>
      </c>
      <c r="B334" s="71" t="str">
        <f>'Activity rawdata'!B333</f>
        <v>CSLB</v>
      </c>
      <c r="C334" s="71" t="str">
        <f>IF('Activity rawdata'!C333="PY","Planted",IF('Activity rawdata'!C333="NY","Nat/Convert",IF('Activity rawdata'!C333="NN","Nat/Nonconvert",IF('Activity rawdata'!C333="OY","Planted"))))</f>
        <v>Planted</v>
      </c>
      <c r="D334" s="70" t="str">
        <f>'Activity rawdata'!D333</f>
        <v>STP2</v>
      </c>
      <c r="E334" s="72" t="str">
        <f>'Activity rawdata'!E333</f>
        <v>91</v>
      </c>
      <c r="F334" s="73" t="str">
        <f>'Activity rawdata'!L333</f>
        <v>NO</v>
      </c>
      <c r="G334" s="72" t="str">
        <f>'Activity rawdata'!R333</f>
        <v>2035</v>
      </c>
      <c r="H334" s="72" t="str">
        <f>IF('Activity rawdata'!P333="AHTHIN1","1st Thin",IF('Activity rawdata'!P333="AHCC","Clearcut",IF('Activity rawdata'!P333="AHTHSMZ","SMZ Thin",IF('Activity rawdata'!P333="AHTHIN2","2nd Thin",IF('Activity rawdata'!P333="AFERTE","Early Fert",IF('Activity rawdata'!P333="AFERTM","Mid Fert",IF('Activity rawdata'!P333="AFERTL","Late Fert",  IF('Activity rawdata'!P333="ASP","Site Prep", IF('Activity rawdata'!P333="APLT","Plant",  IF('Activity rawdata'!P333="ANREG","Natural Regeneration"))))))))))</f>
        <v>Plant</v>
      </c>
      <c r="I334" s="74">
        <f>'Activity rawdata'!O333</f>
        <v>1.37</v>
      </c>
      <c r="J334" s="75">
        <f>'Activity rawdata'!N333</f>
        <v>1</v>
      </c>
      <c r="K334" s="75">
        <f>'Activity rawdata'!AC333</f>
        <v>0</v>
      </c>
      <c r="L334" s="75">
        <f>'Activity rawdata'!AD333</f>
        <v>0</v>
      </c>
      <c r="M334" s="76" t="str">
        <f>'Activity rawdata'!AE333</f>
        <v>-</v>
      </c>
      <c r="N334" s="83">
        <f>'Activity rawdata'!T333+'Activity rawdata'!U333</f>
        <v>0</v>
      </c>
      <c r="O334" s="80">
        <f>'Activity rawdata'!V333</f>
        <v>0</v>
      </c>
      <c r="P334" s="80">
        <f>'Activity rawdata'!W333</f>
        <v>0</v>
      </c>
      <c r="Q334" s="80">
        <f>'Activity rawdata'!X333</f>
        <v>0</v>
      </c>
      <c r="R334" s="84">
        <f t="shared" si="50"/>
        <v>0</v>
      </c>
      <c r="S334" s="80">
        <f>'Activity rawdata'!Z333</f>
        <v>0</v>
      </c>
      <c r="T334" s="80">
        <f>'Activity rawdata'!AA333</f>
        <v>0</v>
      </c>
      <c r="U334" s="80">
        <f t="shared" si="51"/>
        <v>0</v>
      </c>
      <c r="V334" s="81">
        <f t="shared" si="52"/>
        <v>0</v>
      </c>
      <c r="W334" s="75">
        <f t="shared" si="53"/>
        <v>0</v>
      </c>
      <c r="X334" s="75">
        <f t="shared" si="54"/>
        <v>0</v>
      </c>
      <c r="Y334" s="75">
        <f t="shared" si="55"/>
        <v>0</v>
      </c>
      <c r="Z334" s="82">
        <f t="shared" si="56"/>
        <v>0</v>
      </c>
      <c r="AA334" s="75">
        <f t="shared" si="57"/>
        <v>0</v>
      </c>
      <c r="AB334" s="75">
        <f t="shared" si="58"/>
        <v>0</v>
      </c>
      <c r="AC334" s="82">
        <f t="shared" si="59"/>
        <v>0</v>
      </c>
      <c r="AD334" s="70"/>
    </row>
    <row r="335" spans="1:30" x14ac:dyDescent="0.35">
      <c r="A335" s="70" t="str">
        <f>'Activity rawdata'!A334</f>
        <v>BH6112-1-246</v>
      </c>
      <c r="B335" s="71" t="str">
        <f>'Activity rawdata'!B334</f>
        <v>CSLB</v>
      </c>
      <c r="C335" s="71" t="str">
        <f>IF('Activity rawdata'!C334="PY","Planted",IF('Activity rawdata'!C334="NY","Nat/Convert",IF('Activity rawdata'!C334="NN","Nat/Nonconvert",IF('Activity rawdata'!C334="OY","Planted"))))</f>
        <v>Planted</v>
      </c>
      <c r="D335" s="70" t="str">
        <f>'Activity rawdata'!D334</f>
        <v>STP2</v>
      </c>
      <c r="E335" s="72" t="str">
        <f>'Activity rawdata'!E334</f>
        <v>87</v>
      </c>
      <c r="F335" s="73" t="str">
        <f>'Activity rawdata'!L334</f>
        <v>NO</v>
      </c>
      <c r="G335" s="72" t="str">
        <f>'Activity rawdata'!R334</f>
        <v>2035</v>
      </c>
      <c r="H335" s="72" t="str">
        <f>IF('Activity rawdata'!P334="AHTHIN1","1st Thin",IF('Activity rawdata'!P334="AHCC","Clearcut",IF('Activity rawdata'!P334="AHTHSMZ","SMZ Thin",IF('Activity rawdata'!P334="AHTHIN2","2nd Thin",IF('Activity rawdata'!P334="AFERTE","Early Fert",IF('Activity rawdata'!P334="AFERTM","Mid Fert",IF('Activity rawdata'!P334="AFERTL","Late Fert",  IF('Activity rawdata'!P334="ASP","Site Prep", IF('Activity rawdata'!P334="APLT","Plant",  IF('Activity rawdata'!P334="ANREG","Natural Regeneration"))))))))))</f>
        <v>Plant</v>
      </c>
      <c r="I335" s="74">
        <f>'Activity rawdata'!O334</f>
        <v>34.590000000000003</v>
      </c>
      <c r="J335" s="75">
        <f>'Activity rawdata'!N334</f>
        <v>1</v>
      </c>
      <c r="K335" s="75">
        <f>'Activity rawdata'!AC334</f>
        <v>0</v>
      </c>
      <c r="L335" s="75">
        <f>'Activity rawdata'!AD334</f>
        <v>0</v>
      </c>
      <c r="M335" s="76" t="str">
        <f>'Activity rawdata'!AE334</f>
        <v>-</v>
      </c>
      <c r="N335" s="83">
        <f>'Activity rawdata'!T334+'Activity rawdata'!U334</f>
        <v>0</v>
      </c>
      <c r="O335" s="80">
        <f>'Activity rawdata'!V334</f>
        <v>0</v>
      </c>
      <c r="P335" s="80">
        <f>'Activity rawdata'!W334</f>
        <v>0</v>
      </c>
      <c r="Q335" s="80">
        <f>'Activity rawdata'!X334</f>
        <v>0</v>
      </c>
      <c r="R335" s="84">
        <f t="shared" si="50"/>
        <v>0</v>
      </c>
      <c r="S335" s="80">
        <f>'Activity rawdata'!Z334</f>
        <v>0</v>
      </c>
      <c r="T335" s="80">
        <f>'Activity rawdata'!AA334</f>
        <v>0</v>
      </c>
      <c r="U335" s="80">
        <f t="shared" si="51"/>
        <v>0</v>
      </c>
      <c r="V335" s="81">
        <f t="shared" si="52"/>
        <v>0</v>
      </c>
      <c r="W335" s="75">
        <f t="shared" si="53"/>
        <v>0</v>
      </c>
      <c r="X335" s="75">
        <f t="shared" si="54"/>
        <v>0</v>
      </c>
      <c r="Y335" s="75">
        <f t="shared" si="55"/>
        <v>0</v>
      </c>
      <c r="Z335" s="82">
        <f t="shared" si="56"/>
        <v>0</v>
      </c>
      <c r="AA335" s="75">
        <f t="shared" si="57"/>
        <v>0</v>
      </c>
      <c r="AB335" s="75">
        <f t="shared" si="58"/>
        <v>0</v>
      </c>
      <c r="AC335" s="82">
        <f t="shared" si="59"/>
        <v>0</v>
      </c>
      <c r="AD335" s="70"/>
    </row>
    <row r="336" spans="1:30" x14ac:dyDescent="0.35">
      <c r="A336" s="70" t="str">
        <f>'Activity rawdata'!A335</f>
        <v>BH6112-1-242</v>
      </c>
      <c r="B336" s="71" t="str">
        <f>'Activity rawdata'!B335</f>
        <v>CSLB</v>
      </c>
      <c r="C336" s="71" t="str">
        <f>IF('Activity rawdata'!C335="PY","Planted",IF('Activity rawdata'!C335="NY","Nat/Convert",IF('Activity rawdata'!C335="NN","Nat/Nonconvert",IF('Activity rawdata'!C335="OY","Planted"))))</f>
        <v>Planted</v>
      </c>
      <c r="D336" s="70" t="str">
        <f>'Activity rawdata'!D335</f>
        <v>STP2</v>
      </c>
      <c r="E336" s="72" t="str">
        <f>'Activity rawdata'!E335</f>
        <v>91</v>
      </c>
      <c r="F336" s="73" t="str">
        <f>'Activity rawdata'!L335</f>
        <v>NO</v>
      </c>
      <c r="G336" s="72" t="str">
        <f>'Activity rawdata'!R335</f>
        <v>2035</v>
      </c>
      <c r="H336" s="72" t="str">
        <f>IF('Activity rawdata'!P335="AHTHIN1","1st Thin",IF('Activity rawdata'!P335="AHCC","Clearcut",IF('Activity rawdata'!P335="AHTHSMZ","SMZ Thin",IF('Activity rawdata'!P335="AHTHIN2","2nd Thin",IF('Activity rawdata'!P335="AFERTE","Early Fert",IF('Activity rawdata'!P335="AFERTM","Mid Fert",IF('Activity rawdata'!P335="AFERTL","Late Fert",  IF('Activity rawdata'!P335="ASP","Site Prep", IF('Activity rawdata'!P335="APLT","Plant",  IF('Activity rawdata'!P335="ANREG","Natural Regeneration"))))))))))</f>
        <v>Plant</v>
      </c>
      <c r="I336" s="74">
        <f>'Activity rawdata'!O335</f>
        <v>22.48</v>
      </c>
      <c r="J336" s="75">
        <f>'Activity rawdata'!N335</f>
        <v>1</v>
      </c>
      <c r="K336" s="75">
        <f>'Activity rawdata'!AC335</f>
        <v>0</v>
      </c>
      <c r="L336" s="75">
        <f>'Activity rawdata'!AD335</f>
        <v>0</v>
      </c>
      <c r="M336" s="76" t="str">
        <f>'Activity rawdata'!AE335</f>
        <v>-</v>
      </c>
      <c r="N336" s="83">
        <f>'Activity rawdata'!T335+'Activity rawdata'!U335</f>
        <v>0</v>
      </c>
      <c r="O336" s="80">
        <f>'Activity rawdata'!V335</f>
        <v>0</v>
      </c>
      <c r="P336" s="80">
        <f>'Activity rawdata'!W335</f>
        <v>0</v>
      </c>
      <c r="Q336" s="80">
        <f>'Activity rawdata'!X335</f>
        <v>0</v>
      </c>
      <c r="R336" s="84">
        <f t="shared" si="50"/>
        <v>0</v>
      </c>
      <c r="S336" s="80">
        <f>'Activity rawdata'!Z335</f>
        <v>0</v>
      </c>
      <c r="T336" s="80">
        <f>'Activity rawdata'!AA335</f>
        <v>0</v>
      </c>
      <c r="U336" s="80">
        <f t="shared" si="51"/>
        <v>0</v>
      </c>
      <c r="V336" s="81">
        <f t="shared" si="52"/>
        <v>0</v>
      </c>
      <c r="W336" s="75">
        <f t="shared" si="53"/>
        <v>0</v>
      </c>
      <c r="X336" s="75">
        <f t="shared" si="54"/>
        <v>0</v>
      </c>
      <c r="Y336" s="75">
        <f t="shared" si="55"/>
        <v>0</v>
      </c>
      <c r="Z336" s="82">
        <f t="shared" si="56"/>
        <v>0</v>
      </c>
      <c r="AA336" s="75">
        <f t="shared" si="57"/>
        <v>0</v>
      </c>
      <c r="AB336" s="75">
        <f t="shared" si="58"/>
        <v>0</v>
      </c>
      <c r="AC336" s="82">
        <f t="shared" si="59"/>
        <v>0</v>
      </c>
      <c r="AD336" s="70"/>
    </row>
    <row r="337" spans="1:30" x14ac:dyDescent="0.35">
      <c r="A337" s="70" t="str">
        <f>'Activity rawdata'!A336</f>
        <v>BH5591-1-192</v>
      </c>
      <c r="B337" s="71" t="str">
        <f>'Activity rawdata'!B336</f>
        <v>CSLB</v>
      </c>
      <c r="C337" s="71" t="str">
        <f>IF('Activity rawdata'!C336="PY","Planted",IF('Activity rawdata'!C336="NY","Nat/Convert",IF('Activity rawdata'!C336="NN","Nat/Nonconvert",IF('Activity rawdata'!C336="OY","Planted"))))</f>
        <v>Planted</v>
      </c>
      <c r="D337" s="70" t="str">
        <f>'Activity rawdata'!D336</f>
        <v>STP2</v>
      </c>
      <c r="E337" s="72" t="str">
        <f>'Activity rawdata'!E336</f>
        <v>85</v>
      </c>
      <c r="F337" s="73" t="str">
        <f>'Activity rawdata'!L336</f>
        <v>NO</v>
      </c>
      <c r="G337" s="72" t="str">
        <f>'Activity rawdata'!R336</f>
        <v>2035</v>
      </c>
      <c r="H337" s="72" t="str">
        <f>IF('Activity rawdata'!P336="AHTHIN1","1st Thin",IF('Activity rawdata'!P336="AHCC","Clearcut",IF('Activity rawdata'!P336="AHTHSMZ","SMZ Thin",IF('Activity rawdata'!P336="AHTHIN2","2nd Thin",IF('Activity rawdata'!P336="AFERTE","Early Fert",IF('Activity rawdata'!P336="AFERTM","Mid Fert",IF('Activity rawdata'!P336="AFERTL","Late Fert",  IF('Activity rawdata'!P336="ASP","Site Prep", IF('Activity rawdata'!P336="APLT","Plant",  IF('Activity rawdata'!P336="ANREG","Natural Regeneration"))))))))))</f>
        <v>Plant</v>
      </c>
      <c r="I337" s="74">
        <f>'Activity rawdata'!O336</f>
        <v>101.81</v>
      </c>
      <c r="J337" s="75">
        <f>'Activity rawdata'!N336</f>
        <v>1</v>
      </c>
      <c r="K337" s="75">
        <f>'Activity rawdata'!AC336</f>
        <v>0</v>
      </c>
      <c r="L337" s="75">
        <f>'Activity rawdata'!AD336</f>
        <v>0</v>
      </c>
      <c r="M337" s="76" t="str">
        <f>'Activity rawdata'!AE336</f>
        <v>-</v>
      </c>
      <c r="N337" s="83">
        <f>'Activity rawdata'!T336+'Activity rawdata'!U336</f>
        <v>0</v>
      </c>
      <c r="O337" s="80">
        <f>'Activity rawdata'!V336</f>
        <v>0</v>
      </c>
      <c r="P337" s="80">
        <f>'Activity rawdata'!W336</f>
        <v>0</v>
      </c>
      <c r="Q337" s="80">
        <f>'Activity rawdata'!X336</f>
        <v>0</v>
      </c>
      <c r="R337" s="84">
        <f t="shared" ref="R337:R400" si="60">SUM(N337:Q337)</f>
        <v>0</v>
      </c>
      <c r="S337" s="80">
        <f>'Activity rawdata'!Z336</f>
        <v>0</v>
      </c>
      <c r="T337" s="80">
        <f>'Activity rawdata'!AA336</f>
        <v>0</v>
      </c>
      <c r="U337" s="80">
        <f t="shared" ref="U337:U400" si="61">S337+T337</f>
        <v>0</v>
      </c>
      <c r="V337" s="81">
        <f t="shared" ref="V337:V400" si="62">N337*$I337</f>
        <v>0</v>
      </c>
      <c r="W337" s="75">
        <f t="shared" ref="W337:W400" si="63">O337*$I337</f>
        <v>0</v>
      </c>
      <c r="X337" s="75">
        <f t="shared" ref="X337:X400" si="64">P337*$I337</f>
        <v>0</v>
      </c>
      <c r="Y337" s="75">
        <f t="shared" ref="Y337:Y400" si="65">Q337*$I337</f>
        <v>0</v>
      </c>
      <c r="Z337" s="82">
        <f t="shared" ref="Z337:Z400" si="66">SUM(V337:Y337)</f>
        <v>0</v>
      </c>
      <c r="AA337" s="75">
        <f t="shared" ref="AA337:AA400" si="67">S337*$I337</f>
        <v>0</v>
      </c>
      <c r="AB337" s="75">
        <f t="shared" ref="AB337:AB400" si="68">T337*$I337</f>
        <v>0</v>
      </c>
      <c r="AC337" s="82">
        <f t="shared" ref="AC337:AC400" si="69">AA337+AB337</f>
        <v>0</v>
      </c>
      <c r="AD337" s="70"/>
    </row>
    <row r="338" spans="1:30" x14ac:dyDescent="0.35">
      <c r="A338" s="70" t="str">
        <f>'Activity rawdata'!A337</f>
        <v>BH5222-1-188</v>
      </c>
      <c r="B338" s="71" t="str">
        <f>'Activity rawdata'!B337</f>
        <v>CSLB</v>
      </c>
      <c r="C338" s="71" t="str">
        <f>IF('Activity rawdata'!C337="PY","Planted",IF('Activity rawdata'!C337="NY","Nat/Convert",IF('Activity rawdata'!C337="NN","Nat/Nonconvert",IF('Activity rawdata'!C337="OY","Planted"))))</f>
        <v>Planted</v>
      </c>
      <c r="D338" s="70" t="str">
        <f>'Activity rawdata'!D337</f>
        <v>STP2</v>
      </c>
      <c r="E338" s="72" t="str">
        <f>'Activity rawdata'!E337</f>
        <v>85</v>
      </c>
      <c r="F338" s="73" t="str">
        <f>'Activity rawdata'!L337</f>
        <v>NO</v>
      </c>
      <c r="G338" s="72" t="str">
        <f>'Activity rawdata'!R337</f>
        <v>2035</v>
      </c>
      <c r="H338" s="72" t="str">
        <f>IF('Activity rawdata'!P337="AHTHIN1","1st Thin",IF('Activity rawdata'!P337="AHCC","Clearcut",IF('Activity rawdata'!P337="AHTHSMZ","SMZ Thin",IF('Activity rawdata'!P337="AHTHIN2","2nd Thin",IF('Activity rawdata'!P337="AFERTE","Early Fert",IF('Activity rawdata'!P337="AFERTM","Mid Fert",IF('Activity rawdata'!P337="AFERTL","Late Fert",  IF('Activity rawdata'!P337="ASP","Site Prep", IF('Activity rawdata'!P337="APLT","Plant",  IF('Activity rawdata'!P337="ANREG","Natural Regeneration"))))))))))</f>
        <v>Plant</v>
      </c>
      <c r="I338" s="74">
        <f>'Activity rawdata'!O337</f>
        <v>17.13</v>
      </c>
      <c r="J338" s="75">
        <f>'Activity rawdata'!N337</f>
        <v>1</v>
      </c>
      <c r="K338" s="75">
        <f>'Activity rawdata'!AC337</f>
        <v>0</v>
      </c>
      <c r="L338" s="75">
        <f>'Activity rawdata'!AD337</f>
        <v>0</v>
      </c>
      <c r="M338" s="76" t="str">
        <f>'Activity rawdata'!AE337</f>
        <v>-</v>
      </c>
      <c r="N338" s="83">
        <f>'Activity rawdata'!T337+'Activity rawdata'!U337</f>
        <v>0</v>
      </c>
      <c r="O338" s="80">
        <f>'Activity rawdata'!V337</f>
        <v>0</v>
      </c>
      <c r="P338" s="80">
        <f>'Activity rawdata'!W337</f>
        <v>0</v>
      </c>
      <c r="Q338" s="80">
        <f>'Activity rawdata'!X337</f>
        <v>0</v>
      </c>
      <c r="R338" s="84">
        <f t="shared" si="60"/>
        <v>0</v>
      </c>
      <c r="S338" s="80">
        <f>'Activity rawdata'!Z337</f>
        <v>0</v>
      </c>
      <c r="T338" s="80">
        <f>'Activity rawdata'!AA337</f>
        <v>0</v>
      </c>
      <c r="U338" s="80">
        <f t="shared" si="61"/>
        <v>0</v>
      </c>
      <c r="V338" s="81">
        <f t="shared" si="62"/>
        <v>0</v>
      </c>
      <c r="W338" s="75">
        <f t="shared" si="63"/>
        <v>0</v>
      </c>
      <c r="X338" s="75">
        <f t="shared" si="64"/>
        <v>0</v>
      </c>
      <c r="Y338" s="75">
        <f t="shared" si="65"/>
        <v>0</v>
      </c>
      <c r="Z338" s="82">
        <f t="shared" si="66"/>
        <v>0</v>
      </c>
      <c r="AA338" s="75">
        <f t="shared" si="67"/>
        <v>0</v>
      </c>
      <c r="AB338" s="75">
        <f t="shared" si="68"/>
        <v>0</v>
      </c>
      <c r="AC338" s="82">
        <f t="shared" si="69"/>
        <v>0</v>
      </c>
      <c r="AD338" s="70"/>
    </row>
    <row r="339" spans="1:30" x14ac:dyDescent="0.35">
      <c r="A339" s="70" t="str">
        <f>'Activity rawdata'!A338</f>
        <v>BH3011-1-92</v>
      </c>
      <c r="B339" s="71" t="str">
        <f>'Activity rawdata'!B338</f>
        <v>CSLB</v>
      </c>
      <c r="C339" s="71" t="str">
        <f>IF('Activity rawdata'!C338="PY","Planted",IF('Activity rawdata'!C338="NY","Nat/Convert",IF('Activity rawdata'!C338="NN","Nat/Nonconvert",IF('Activity rawdata'!C338="OY","Planted"))))</f>
        <v>Planted</v>
      </c>
      <c r="D339" s="70" t="str">
        <f>'Activity rawdata'!D338</f>
        <v>STP2</v>
      </c>
      <c r="E339" s="72" t="str">
        <f>'Activity rawdata'!E338</f>
        <v>92</v>
      </c>
      <c r="F339" s="73" t="str">
        <f>'Activity rawdata'!L338</f>
        <v>NO</v>
      </c>
      <c r="G339" s="72" t="str">
        <f>'Activity rawdata'!R338</f>
        <v>2035</v>
      </c>
      <c r="H339" s="72" t="str">
        <f>IF('Activity rawdata'!P338="AHTHIN1","1st Thin",IF('Activity rawdata'!P338="AHCC","Clearcut",IF('Activity rawdata'!P338="AHTHSMZ","SMZ Thin",IF('Activity rawdata'!P338="AHTHIN2","2nd Thin",IF('Activity rawdata'!P338="AFERTE","Early Fert",IF('Activity rawdata'!P338="AFERTM","Mid Fert",IF('Activity rawdata'!P338="AFERTL","Late Fert",  IF('Activity rawdata'!P338="ASP","Site Prep", IF('Activity rawdata'!P338="APLT","Plant",  IF('Activity rawdata'!P338="ANREG","Natural Regeneration"))))))))))</f>
        <v>Plant</v>
      </c>
      <c r="I339" s="74">
        <f>'Activity rawdata'!O338</f>
        <v>4.78</v>
      </c>
      <c r="J339" s="75">
        <f>'Activity rawdata'!N338</f>
        <v>1</v>
      </c>
      <c r="K339" s="75">
        <f>'Activity rawdata'!AC338</f>
        <v>0</v>
      </c>
      <c r="L339" s="75">
        <f>'Activity rawdata'!AD338</f>
        <v>0</v>
      </c>
      <c r="M339" s="76" t="str">
        <f>'Activity rawdata'!AE338</f>
        <v>-</v>
      </c>
      <c r="N339" s="83">
        <f>'Activity rawdata'!T338+'Activity rawdata'!U338</f>
        <v>0</v>
      </c>
      <c r="O339" s="80">
        <f>'Activity rawdata'!V338</f>
        <v>0</v>
      </c>
      <c r="P339" s="80">
        <f>'Activity rawdata'!W338</f>
        <v>0</v>
      </c>
      <c r="Q339" s="80">
        <f>'Activity rawdata'!X338</f>
        <v>0</v>
      </c>
      <c r="R339" s="84">
        <f t="shared" si="60"/>
        <v>0</v>
      </c>
      <c r="S339" s="80">
        <f>'Activity rawdata'!Z338</f>
        <v>0</v>
      </c>
      <c r="T339" s="80">
        <f>'Activity rawdata'!AA338</f>
        <v>0</v>
      </c>
      <c r="U339" s="80">
        <f t="shared" si="61"/>
        <v>0</v>
      </c>
      <c r="V339" s="81">
        <f t="shared" si="62"/>
        <v>0</v>
      </c>
      <c r="W339" s="75">
        <f t="shared" si="63"/>
        <v>0</v>
      </c>
      <c r="X339" s="75">
        <f t="shared" si="64"/>
        <v>0</v>
      </c>
      <c r="Y339" s="75">
        <f t="shared" si="65"/>
        <v>0</v>
      </c>
      <c r="Z339" s="82">
        <f t="shared" si="66"/>
        <v>0</v>
      </c>
      <c r="AA339" s="75">
        <f t="shared" si="67"/>
        <v>0</v>
      </c>
      <c r="AB339" s="75">
        <f t="shared" si="68"/>
        <v>0</v>
      </c>
      <c r="AC339" s="82">
        <f t="shared" si="69"/>
        <v>0</v>
      </c>
      <c r="AD339" s="70"/>
    </row>
    <row r="340" spans="1:30" x14ac:dyDescent="0.35">
      <c r="A340" s="70" t="str">
        <f>'Activity rawdata'!A339</f>
        <v>BH3011-1-91</v>
      </c>
      <c r="B340" s="71" t="str">
        <f>'Activity rawdata'!B339</f>
        <v>CSLB</v>
      </c>
      <c r="C340" s="71" t="str">
        <f>IF('Activity rawdata'!C339="PY","Planted",IF('Activity rawdata'!C339="NY","Nat/Convert",IF('Activity rawdata'!C339="NN","Nat/Nonconvert",IF('Activity rawdata'!C339="OY","Planted"))))</f>
        <v>Planted</v>
      </c>
      <c r="D340" s="70" t="str">
        <f>'Activity rawdata'!D339</f>
        <v>STP2</v>
      </c>
      <c r="E340" s="72" t="str">
        <f>'Activity rawdata'!E339</f>
        <v>88</v>
      </c>
      <c r="F340" s="73" t="str">
        <f>'Activity rawdata'!L339</f>
        <v>NO</v>
      </c>
      <c r="G340" s="72" t="str">
        <f>'Activity rawdata'!R339</f>
        <v>2035</v>
      </c>
      <c r="H340" s="72" t="str">
        <f>IF('Activity rawdata'!P339="AHTHIN1","1st Thin",IF('Activity rawdata'!P339="AHCC","Clearcut",IF('Activity rawdata'!P339="AHTHSMZ","SMZ Thin",IF('Activity rawdata'!P339="AHTHIN2","2nd Thin",IF('Activity rawdata'!P339="AFERTE","Early Fert",IF('Activity rawdata'!P339="AFERTM","Mid Fert",IF('Activity rawdata'!P339="AFERTL","Late Fert",  IF('Activity rawdata'!P339="ASP","Site Prep", IF('Activity rawdata'!P339="APLT","Plant",  IF('Activity rawdata'!P339="ANREG","Natural Regeneration"))))))))))</f>
        <v>Plant</v>
      </c>
      <c r="I340" s="74">
        <f>'Activity rawdata'!O339</f>
        <v>103.49</v>
      </c>
      <c r="J340" s="75">
        <f>'Activity rawdata'!N339</f>
        <v>1</v>
      </c>
      <c r="K340" s="75">
        <f>'Activity rawdata'!AC339</f>
        <v>0</v>
      </c>
      <c r="L340" s="75">
        <f>'Activity rawdata'!AD339</f>
        <v>0</v>
      </c>
      <c r="M340" s="76" t="str">
        <f>'Activity rawdata'!AE339</f>
        <v>-</v>
      </c>
      <c r="N340" s="83">
        <f>'Activity rawdata'!T339+'Activity rawdata'!U339</f>
        <v>0</v>
      </c>
      <c r="O340" s="80">
        <f>'Activity rawdata'!V339</f>
        <v>0</v>
      </c>
      <c r="P340" s="80">
        <f>'Activity rawdata'!W339</f>
        <v>0</v>
      </c>
      <c r="Q340" s="80">
        <f>'Activity rawdata'!X339</f>
        <v>0</v>
      </c>
      <c r="R340" s="84">
        <f t="shared" si="60"/>
        <v>0</v>
      </c>
      <c r="S340" s="80">
        <f>'Activity rawdata'!Z339</f>
        <v>0</v>
      </c>
      <c r="T340" s="80">
        <f>'Activity rawdata'!AA339</f>
        <v>0</v>
      </c>
      <c r="U340" s="80">
        <f t="shared" si="61"/>
        <v>0</v>
      </c>
      <c r="V340" s="81">
        <f t="shared" si="62"/>
        <v>0</v>
      </c>
      <c r="W340" s="75">
        <f t="shared" si="63"/>
        <v>0</v>
      </c>
      <c r="X340" s="75">
        <f t="shared" si="64"/>
        <v>0</v>
      </c>
      <c r="Y340" s="75">
        <f t="shared" si="65"/>
        <v>0</v>
      </c>
      <c r="Z340" s="82">
        <f t="shared" si="66"/>
        <v>0</v>
      </c>
      <c r="AA340" s="75">
        <f t="shared" si="67"/>
        <v>0</v>
      </c>
      <c r="AB340" s="75">
        <f t="shared" si="68"/>
        <v>0</v>
      </c>
      <c r="AC340" s="82">
        <f t="shared" si="69"/>
        <v>0</v>
      </c>
      <c r="AD340" s="70"/>
    </row>
    <row r="341" spans="1:30" x14ac:dyDescent="0.35">
      <c r="A341" s="70" t="str">
        <f>'Activity rawdata'!A340</f>
        <v>BH2047-1-74</v>
      </c>
      <c r="B341" s="71" t="str">
        <f>'Activity rawdata'!B340</f>
        <v>CSLB</v>
      </c>
      <c r="C341" s="71" t="str">
        <f>IF('Activity rawdata'!C340="PY","Planted",IF('Activity rawdata'!C340="NY","Nat/Convert",IF('Activity rawdata'!C340="NN","Nat/Nonconvert",IF('Activity rawdata'!C340="OY","Planted"))))</f>
        <v>Planted</v>
      </c>
      <c r="D341" s="70" t="str">
        <f>'Activity rawdata'!D340</f>
        <v>STP2</v>
      </c>
      <c r="E341" s="72" t="str">
        <f>'Activity rawdata'!E340</f>
        <v>85</v>
      </c>
      <c r="F341" s="73" t="str">
        <f>'Activity rawdata'!L340</f>
        <v>NO</v>
      </c>
      <c r="G341" s="72" t="str">
        <f>'Activity rawdata'!R340</f>
        <v>2035</v>
      </c>
      <c r="H341" s="72" t="str">
        <f>IF('Activity rawdata'!P340="AHTHIN1","1st Thin",IF('Activity rawdata'!P340="AHCC","Clearcut",IF('Activity rawdata'!P340="AHTHSMZ","SMZ Thin",IF('Activity rawdata'!P340="AHTHIN2","2nd Thin",IF('Activity rawdata'!P340="AFERTE","Early Fert",IF('Activity rawdata'!P340="AFERTM","Mid Fert",IF('Activity rawdata'!P340="AFERTL","Late Fert",  IF('Activity rawdata'!P340="ASP","Site Prep", IF('Activity rawdata'!P340="APLT","Plant",  IF('Activity rawdata'!P340="ANREG","Natural Regeneration"))))))))))</f>
        <v>Plant</v>
      </c>
      <c r="I341" s="74">
        <f>'Activity rawdata'!O340</f>
        <v>54.15</v>
      </c>
      <c r="J341" s="75">
        <f>'Activity rawdata'!N340</f>
        <v>1</v>
      </c>
      <c r="K341" s="75">
        <f>'Activity rawdata'!AC340</f>
        <v>0</v>
      </c>
      <c r="L341" s="75">
        <f>'Activity rawdata'!AD340</f>
        <v>0</v>
      </c>
      <c r="M341" s="76" t="str">
        <f>'Activity rawdata'!AE340</f>
        <v>-</v>
      </c>
      <c r="N341" s="83">
        <f>'Activity rawdata'!T340+'Activity rawdata'!U340</f>
        <v>0</v>
      </c>
      <c r="O341" s="80">
        <f>'Activity rawdata'!V340</f>
        <v>0</v>
      </c>
      <c r="P341" s="80">
        <f>'Activity rawdata'!W340</f>
        <v>0</v>
      </c>
      <c r="Q341" s="80">
        <f>'Activity rawdata'!X340</f>
        <v>0</v>
      </c>
      <c r="R341" s="84">
        <f t="shared" si="60"/>
        <v>0</v>
      </c>
      <c r="S341" s="80">
        <f>'Activity rawdata'!Z340</f>
        <v>0</v>
      </c>
      <c r="T341" s="80">
        <f>'Activity rawdata'!AA340</f>
        <v>0</v>
      </c>
      <c r="U341" s="80">
        <f t="shared" si="61"/>
        <v>0</v>
      </c>
      <c r="V341" s="81">
        <f t="shared" si="62"/>
        <v>0</v>
      </c>
      <c r="W341" s="75">
        <f t="shared" si="63"/>
        <v>0</v>
      </c>
      <c r="X341" s="75">
        <f t="shared" si="64"/>
        <v>0</v>
      </c>
      <c r="Y341" s="75">
        <f t="shared" si="65"/>
        <v>0</v>
      </c>
      <c r="Z341" s="82">
        <f t="shared" si="66"/>
        <v>0</v>
      </c>
      <c r="AA341" s="75">
        <f t="shared" si="67"/>
        <v>0</v>
      </c>
      <c r="AB341" s="75">
        <f t="shared" si="68"/>
        <v>0</v>
      </c>
      <c r="AC341" s="82">
        <f t="shared" si="69"/>
        <v>0</v>
      </c>
      <c r="AD341" s="70"/>
    </row>
    <row r="342" spans="1:30" x14ac:dyDescent="0.35">
      <c r="A342" s="70" t="str">
        <f>'Activity rawdata'!A341</f>
        <v>BH1429-1-11</v>
      </c>
      <c r="B342" s="71" t="str">
        <f>'Activity rawdata'!B341</f>
        <v>LB</v>
      </c>
      <c r="C342" s="71" t="str">
        <f>IF('Activity rawdata'!C341="PY","Planted",IF('Activity rawdata'!C341="NY","Nat/Convert",IF('Activity rawdata'!C341="NN","Nat/Nonconvert",IF('Activity rawdata'!C341="OY","Planted"))))</f>
        <v>Planted</v>
      </c>
      <c r="D342" s="70" t="str">
        <f>'Activity rawdata'!D341</f>
        <v>STP1</v>
      </c>
      <c r="E342" s="72" t="str">
        <f>'Activity rawdata'!E341</f>
        <v>77</v>
      </c>
      <c r="F342" s="73" t="str">
        <f>'Activity rawdata'!L341</f>
        <v>MT1</v>
      </c>
      <c r="G342" s="72" t="str">
        <f>'Activity rawdata'!R341</f>
        <v>2035</v>
      </c>
      <c r="H342" s="72" t="str">
        <f>IF('Activity rawdata'!P341="AHTHIN1","1st Thin",IF('Activity rawdata'!P341="AHCC","Clearcut",IF('Activity rawdata'!P341="AHTHSMZ","SMZ Thin",IF('Activity rawdata'!P341="AHTHIN2","2nd Thin",IF('Activity rawdata'!P341="AFERTE","Early Fert",IF('Activity rawdata'!P341="AFERTM","Mid Fert",IF('Activity rawdata'!P341="AFERTL","Late Fert",  IF('Activity rawdata'!P341="ASP","Site Prep", IF('Activity rawdata'!P341="APLT","Plant",  IF('Activity rawdata'!P341="ANREG","Natural Regeneration"))))))))))</f>
        <v>Mid Fert</v>
      </c>
      <c r="I342" s="74">
        <f>'Activity rawdata'!O341</f>
        <v>172.42</v>
      </c>
      <c r="J342" s="75">
        <f>'Activity rawdata'!N341</f>
        <v>15</v>
      </c>
      <c r="K342" s="75">
        <f>'Activity rawdata'!AC341</f>
        <v>71.13</v>
      </c>
      <c r="L342" s="75">
        <f>'Activity rawdata'!AD341</f>
        <v>190.09</v>
      </c>
      <c r="M342" s="76">
        <f>'Activity rawdata'!AE341</f>
        <v>8.2829124495483466</v>
      </c>
      <c r="N342" s="83">
        <f>'Activity rawdata'!T341+'Activity rawdata'!U341</f>
        <v>0</v>
      </c>
      <c r="O342" s="80">
        <f>'Activity rawdata'!V341</f>
        <v>0</v>
      </c>
      <c r="P342" s="80">
        <f>'Activity rawdata'!W341</f>
        <v>0</v>
      </c>
      <c r="Q342" s="80">
        <f>'Activity rawdata'!X341</f>
        <v>0</v>
      </c>
      <c r="R342" s="84">
        <f t="shared" si="60"/>
        <v>0</v>
      </c>
      <c r="S342" s="80">
        <f>'Activity rawdata'!Z341</f>
        <v>0</v>
      </c>
      <c r="T342" s="80">
        <f>'Activity rawdata'!AA341</f>
        <v>0</v>
      </c>
      <c r="U342" s="80">
        <f t="shared" si="61"/>
        <v>0</v>
      </c>
      <c r="V342" s="81">
        <f t="shared" si="62"/>
        <v>0</v>
      </c>
      <c r="W342" s="75">
        <f t="shared" si="63"/>
        <v>0</v>
      </c>
      <c r="X342" s="75">
        <f t="shared" si="64"/>
        <v>0</v>
      </c>
      <c r="Y342" s="75">
        <f t="shared" si="65"/>
        <v>0</v>
      </c>
      <c r="Z342" s="82">
        <f t="shared" si="66"/>
        <v>0</v>
      </c>
      <c r="AA342" s="75">
        <f t="shared" si="67"/>
        <v>0</v>
      </c>
      <c r="AB342" s="75">
        <f t="shared" si="68"/>
        <v>0</v>
      </c>
      <c r="AC342" s="82">
        <f t="shared" si="69"/>
        <v>0</v>
      </c>
      <c r="AD342" s="70"/>
    </row>
    <row r="343" spans="1:30" x14ac:dyDescent="0.35">
      <c r="A343" s="70" t="str">
        <f>'Activity rawdata'!A342</f>
        <v>BH2046-1-55</v>
      </c>
      <c r="B343" s="71" t="str">
        <f>'Activity rawdata'!B342</f>
        <v>LB</v>
      </c>
      <c r="C343" s="71" t="str">
        <f>IF('Activity rawdata'!C342="PY","Planted",IF('Activity rawdata'!C342="NY","Nat/Convert",IF('Activity rawdata'!C342="NN","Nat/Nonconvert",IF('Activity rawdata'!C342="OY","Planted"))))</f>
        <v>Planted</v>
      </c>
      <c r="D343" s="70" t="str">
        <f>'Activity rawdata'!D342</f>
        <v>STP1</v>
      </c>
      <c r="E343" s="72" t="str">
        <f>'Activity rawdata'!E342</f>
        <v>52</v>
      </c>
      <c r="F343" s="73" t="str">
        <f>'Activity rawdata'!L342</f>
        <v>MT1</v>
      </c>
      <c r="G343" s="72" t="str">
        <f>'Activity rawdata'!R342</f>
        <v>2035</v>
      </c>
      <c r="H343" s="72" t="str">
        <f>IF('Activity rawdata'!P342="AHTHIN1","1st Thin",IF('Activity rawdata'!P342="AHCC","Clearcut",IF('Activity rawdata'!P342="AHTHSMZ","SMZ Thin",IF('Activity rawdata'!P342="AHTHIN2","2nd Thin",IF('Activity rawdata'!P342="AFERTE","Early Fert",IF('Activity rawdata'!P342="AFERTM","Mid Fert",IF('Activity rawdata'!P342="AFERTL","Late Fert",  IF('Activity rawdata'!P342="ASP","Site Prep", IF('Activity rawdata'!P342="APLT","Plant",  IF('Activity rawdata'!P342="ANREG","Natural Regeneration"))))))))))</f>
        <v>Mid Fert</v>
      </c>
      <c r="I343" s="74">
        <f>'Activity rawdata'!O342</f>
        <v>170.51</v>
      </c>
      <c r="J343" s="75">
        <f>'Activity rawdata'!N342</f>
        <v>15</v>
      </c>
      <c r="K343" s="75">
        <f>'Activity rawdata'!AC342</f>
        <v>87.5</v>
      </c>
      <c r="L343" s="75">
        <f>'Activity rawdata'!AD342</f>
        <v>187.28</v>
      </c>
      <c r="M343" s="76">
        <f>'Activity rawdata'!AE342</f>
        <v>9.255387963526859</v>
      </c>
      <c r="N343" s="83">
        <f>'Activity rawdata'!T342+'Activity rawdata'!U342</f>
        <v>0</v>
      </c>
      <c r="O343" s="80">
        <f>'Activity rawdata'!V342</f>
        <v>0</v>
      </c>
      <c r="P343" s="80">
        <f>'Activity rawdata'!W342</f>
        <v>0</v>
      </c>
      <c r="Q343" s="80">
        <f>'Activity rawdata'!X342</f>
        <v>0</v>
      </c>
      <c r="R343" s="84">
        <f t="shared" si="60"/>
        <v>0</v>
      </c>
      <c r="S343" s="80">
        <f>'Activity rawdata'!Z342</f>
        <v>0</v>
      </c>
      <c r="T343" s="80">
        <f>'Activity rawdata'!AA342</f>
        <v>0</v>
      </c>
      <c r="U343" s="80">
        <f t="shared" si="61"/>
        <v>0</v>
      </c>
      <c r="V343" s="81">
        <f t="shared" si="62"/>
        <v>0</v>
      </c>
      <c r="W343" s="75">
        <f t="shared" si="63"/>
        <v>0</v>
      </c>
      <c r="X343" s="75">
        <f t="shared" si="64"/>
        <v>0</v>
      </c>
      <c r="Y343" s="75">
        <f t="shared" si="65"/>
        <v>0</v>
      </c>
      <c r="Z343" s="82">
        <f t="shared" si="66"/>
        <v>0</v>
      </c>
      <c r="AA343" s="75">
        <f t="shared" si="67"/>
        <v>0</v>
      </c>
      <c r="AB343" s="75">
        <f t="shared" si="68"/>
        <v>0</v>
      </c>
      <c r="AC343" s="82">
        <f t="shared" si="69"/>
        <v>0</v>
      </c>
      <c r="AD343" s="70"/>
    </row>
    <row r="344" spans="1:30" x14ac:dyDescent="0.35">
      <c r="A344" s="70" t="str">
        <f>'Activity rawdata'!A343</f>
        <v>BH2061-1-83</v>
      </c>
      <c r="B344" s="71" t="str">
        <f>'Activity rawdata'!B343</f>
        <v>LB</v>
      </c>
      <c r="C344" s="71" t="str">
        <f>IF('Activity rawdata'!C343="PY","Planted",IF('Activity rawdata'!C343="NY","Nat/Convert",IF('Activity rawdata'!C343="NN","Nat/Nonconvert",IF('Activity rawdata'!C343="OY","Planted"))))</f>
        <v>Planted</v>
      </c>
      <c r="D344" s="70" t="str">
        <f>'Activity rawdata'!D343</f>
        <v>STP1</v>
      </c>
      <c r="E344" s="72" t="str">
        <f>'Activity rawdata'!E343</f>
        <v>71</v>
      </c>
      <c r="F344" s="73" t="str">
        <f>'Activity rawdata'!L343</f>
        <v>MT1</v>
      </c>
      <c r="G344" s="72" t="str">
        <f>'Activity rawdata'!R343</f>
        <v>2035</v>
      </c>
      <c r="H344" s="72" t="str">
        <f>IF('Activity rawdata'!P343="AHTHIN1","1st Thin",IF('Activity rawdata'!P343="AHCC","Clearcut",IF('Activity rawdata'!P343="AHTHSMZ","SMZ Thin",IF('Activity rawdata'!P343="AHTHIN2","2nd Thin",IF('Activity rawdata'!P343="AFERTE","Early Fert",IF('Activity rawdata'!P343="AFERTM","Mid Fert",IF('Activity rawdata'!P343="AFERTL","Late Fert",  IF('Activity rawdata'!P343="ASP","Site Prep", IF('Activity rawdata'!P343="APLT","Plant",  IF('Activity rawdata'!P343="ANREG","Natural Regeneration"))))))))))</f>
        <v>Mid Fert</v>
      </c>
      <c r="I344" s="74">
        <f>'Activity rawdata'!O343</f>
        <v>101.07</v>
      </c>
      <c r="J344" s="75">
        <f>'Activity rawdata'!N343</f>
        <v>15</v>
      </c>
      <c r="K344" s="75">
        <f>'Activity rawdata'!AC343</f>
        <v>87.66</v>
      </c>
      <c r="L344" s="75">
        <f>'Activity rawdata'!AD343</f>
        <v>189.04</v>
      </c>
      <c r="M344" s="76">
        <f>'Activity rawdata'!AE343</f>
        <v>9.2206211989504805</v>
      </c>
      <c r="N344" s="83">
        <f>'Activity rawdata'!T343+'Activity rawdata'!U343</f>
        <v>0</v>
      </c>
      <c r="O344" s="80">
        <f>'Activity rawdata'!V343</f>
        <v>0</v>
      </c>
      <c r="P344" s="80">
        <f>'Activity rawdata'!W343</f>
        <v>0</v>
      </c>
      <c r="Q344" s="80">
        <f>'Activity rawdata'!X343</f>
        <v>0</v>
      </c>
      <c r="R344" s="84">
        <f t="shared" si="60"/>
        <v>0</v>
      </c>
      <c r="S344" s="80">
        <f>'Activity rawdata'!Z343</f>
        <v>0</v>
      </c>
      <c r="T344" s="80">
        <f>'Activity rawdata'!AA343</f>
        <v>0</v>
      </c>
      <c r="U344" s="80">
        <f t="shared" si="61"/>
        <v>0</v>
      </c>
      <c r="V344" s="81">
        <f t="shared" si="62"/>
        <v>0</v>
      </c>
      <c r="W344" s="75">
        <f t="shared" si="63"/>
        <v>0</v>
      </c>
      <c r="X344" s="75">
        <f t="shared" si="64"/>
        <v>0</v>
      </c>
      <c r="Y344" s="75">
        <f t="shared" si="65"/>
        <v>0</v>
      </c>
      <c r="Z344" s="82">
        <f t="shared" si="66"/>
        <v>0</v>
      </c>
      <c r="AA344" s="75">
        <f t="shared" si="67"/>
        <v>0</v>
      </c>
      <c r="AB344" s="75">
        <f t="shared" si="68"/>
        <v>0</v>
      </c>
      <c r="AC344" s="82">
        <f t="shared" si="69"/>
        <v>0</v>
      </c>
      <c r="AD344" s="70"/>
    </row>
    <row r="345" spans="1:30" x14ac:dyDescent="0.35">
      <c r="A345" s="70" t="str">
        <f>'Activity rawdata'!A344</f>
        <v>BH5135-1-137</v>
      </c>
      <c r="B345" s="71" t="str">
        <f>'Activity rawdata'!B344</f>
        <v>LB</v>
      </c>
      <c r="C345" s="71" t="str">
        <f>IF('Activity rawdata'!C344="PY","Planted",IF('Activity rawdata'!C344="NY","Nat/Convert",IF('Activity rawdata'!C344="NN","Nat/Nonconvert",IF('Activity rawdata'!C344="OY","Planted"))))</f>
        <v>Planted</v>
      </c>
      <c r="D345" s="70" t="str">
        <f>'Activity rawdata'!D344</f>
        <v>STP1</v>
      </c>
      <c r="E345" s="72" t="str">
        <f>'Activity rawdata'!E344</f>
        <v>80</v>
      </c>
      <c r="F345" s="73" t="str">
        <f>'Activity rawdata'!L344</f>
        <v>MT2</v>
      </c>
      <c r="G345" s="72" t="str">
        <f>'Activity rawdata'!R344</f>
        <v>2035</v>
      </c>
      <c r="H345" s="72" t="str">
        <f>IF('Activity rawdata'!P344="AHTHIN1","1st Thin",IF('Activity rawdata'!P344="AHCC","Clearcut",IF('Activity rawdata'!P344="AHTHSMZ","SMZ Thin",IF('Activity rawdata'!P344="AHTHIN2","2nd Thin",IF('Activity rawdata'!P344="AFERTE","Early Fert",IF('Activity rawdata'!P344="AFERTM","Mid Fert",IF('Activity rawdata'!P344="AFERTL","Late Fert",  IF('Activity rawdata'!P344="ASP","Site Prep", IF('Activity rawdata'!P344="APLT","Plant",  IF('Activity rawdata'!P344="ANREG","Natural Regeneration"))))))))))</f>
        <v>Late Fert</v>
      </c>
      <c r="I345" s="74">
        <f>'Activity rawdata'!O344</f>
        <v>5.54</v>
      </c>
      <c r="J345" s="75">
        <f>'Activity rawdata'!N344</f>
        <v>21</v>
      </c>
      <c r="K345" s="75">
        <f>'Activity rawdata'!AC344</f>
        <v>72.69</v>
      </c>
      <c r="L345" s="75">
        <f>'Activity rawdata'!AD344</f>
        <v>111.03</v>
      </c>
      <c r="M345" s="76">
        <f>'Activity rawdata'!AE344</f>
        <v>10.956036398243237</v>
      </c>
      <c r="N345" s="83">
        <f>'Activity rawdata'!T344+'Activity rawdata'!U344</f>
        <v>0</v>
      </c>
      <c r="O345" s="80">
        <f>'Activity rawdata'!V344</f>
        <v>0</v>
      </c>
      <c r="P345" s="80">
        <f>'Activity rawdata'!W344</f>
        <v>0</v>
      </c>
      <c r="Q345" s="80">
        <f>'Activity rawdata'!X344</f>
        <v>0</v>
      </c>
      <c r="R345" s="84">
        <f t="shared" si="60"/>
        <v>0</v>
      </c>
      <c r="S345" s="80">
        <f>'Activity rawdata'!Z344</f>
        <v>0</v>
      </c>
      <c r="T345" s="80">
        <f>'Activity rawdata'!AA344</f>
        <v>0</v>
      </c>
      <c r="U345" s="80">
        <f t="shared" si="61"/>
        <v>0</v>
      </c>
      <c r="V345" s="81">
        <f t="shared" si="62"/>
        <v>0</v>
      </c>
      <c r="W345" s="75">
        <f t="shared" si="63"/>
        <v>0</v>
      </c>
      <c r="X345" s="75">
        <f t="shared" si="64"/>
        <v>0</v>
      </c>
      <c r="Y345" s="75">
        <f t="shared" si="65"/>
        <v>0</v>
      </c>
      <c r="Z345" s="82">
        <f t="shared" si="66"/>
        <v>0</v>
      </c>
      <c r="AA345" s="75">
        <f t="shared" si="67"/>
        <v>0</v>
      </c>
      <c r="AB345" s="75">
        <f t="shared" si="68"/>
        <v>0</v>
      </c>
      <c r="AC345" s="82">
        <f t="shared" si="69"/>
        <v>0</v>
      </c>
      <c r="AD345" s="70"/>
    </row>
    <row r="346" spans="1:30" x14ac:dyDescent="0.35">
      <c r="A346" s="70" t="str">
        <f>'Activity rawdata'!A345</f>
        <v>BH6125-1-289</v>
      </c>
      <c r="B346" s="71" t="str">
        <f>'Activity rawdata'!B345</f>
        <v>LB</v>
      </c>
      <c r="C346" s="71" t="str">
        <f>IF('Activity rawdata'!C345="PY","Planted",IF('Activity rawdata'!C345="NY","Nat/Convert",IF('Activity rawdata'!C345="NN","Nat/Nonconvert",IF('Activity rawdata'!C345="OY","Planted"))))</f>
        <v>Planted</v>
      </c>
      <c r="D346" s="70" t="str">
        <f>'Activity rawdata'!D345</f>
        <v>STP1</v>
      </c>
      <c r="E346" s="72" t="str">
        <f>'Activity rawdata'!E345</f>
        <v>62</v>
      </c>
      <c r="F346" s="73" t="str">
        <f>'Activity rawdata'!L345</f>
        <v>NO</v>
      </c>
      <c r="G346" s="72" t="str">
        <f>'Activity rawdata'!R345</f>
        <v>2035</v>
      </c>
      <c r="H346" s="72" t="str">
        <f>IF('Activity rawdata'!P345="AHTHIN1","1st Thin",IF('Activity rawdata'!P345="AHCC","Clearcut",IF('Activity rawdata'!P345="AHTHSMZ","SMZ Thin",IF('Activity rawdata'!P345="AHTHIN2","2nd Thin",IF('Activity rawdata'!P345="AFERTE","Early Fert",IF('Activity rawdata'!P345="AFERTM","Mid Fert",IF('Activity rawdata'!P345="AFERTL","Late Fert",  IF('Activity rawdata'!P345="ASP","Site Prep", IF('Activity rawdata'!P345="APLT","Plant",  IF('Activity rawdata'!P345="ANREG","Natural Regeneration"))))))))))</f>
        <v>1st Thin</v>
      </c>
      <c r="I346" s="74">
        <f>'Activity rawdata'!O345</f>
        <v>53.84</v>
      </c>
      <c r="J346" s="75">
        <f>'Activity rawdata'!N345</f>
        <v>14</v>
      </c>
      <c r="K346" s="75">
        <f>'Activity rawdata'!AC345</f>
        <v>161.56</v>
      </c>
      <c r="L346" s="75">
        <f>'Activity rawdata'!AD345</f>
        <v>437.53</v>
      </c>
      <c r="M346" s="76">
        <f>'Activity rawdata'!AE345</f>
        <v>8.2280951616442781</v>
      </c>
      <c r="N346" s="83">
        <f>'Activity rawdata'!T345+'Activity rawdata'!U345</f>
        <v>58.24</v>
      </c>
      <c r="O346" s="80">
        <f>'Activity rawdata'!V345</f>
        <v>35.58</v>
      </c>
      <c r="P346" s="80">
        <f>'Activity rawdata'!W345</f>
        <v>0</v>
      </c>
      <c r="Q346" s="80">
        <f>'Activity rawdata'!X345</f>
        <v>0</v>
      </c>
      <c r="R346" s="84">
        <f t="shared" si="60"/>
        <v>93.82</v>
      </c>
      <c r="S346" s="80">
        <f>'Activity rawdata'!Z345</f>
        <v>0</v>
      </c>
      <c r="T346" s="80">
        <f>'Activity rawdata'!AA345</f>
        <v>0</v>
      </c>
      <c r="U346" s="80">
        <f t="shared" si="61"/>
        <v>0</v>
      </c>
      <c r="V346" s="81">
        <f t="shared" si="62"/>
        <v>3135.6416000000004</v>
      </c>
      <c r="W346" s="75">
        <f t="shared" si="63"/>
        <v>1915.6272000000001</v>
      </c>
      <c r="X346" s="75">
        <f t="shared" si="64"/>
        <v>0</v>
      </c>
      <c r="Y346" s="75">
        <f t="shared" si="65"/>
        <v>0</v>
      </c>
      <c r="Z346" s="82">
        <f t="shared" si="66"/>
        <v>5051.2688000000007</v>
      </c>
      <c r="AA346" s="75">
        <f t="shared" si="67"/>
        <v>0</v>
      </c>
      <c r="AB346" s="75">
        <f t="shared" si="68"/>
        <v>0</v>
      </c>
      <c r="AC346" s="82">
        <f t="shared" si="69"/>
        <v>0</v>
      </c>
      <c r="AD346" s="70"/>
    </row>
    <row r="347" spans="1:30" x14ac:dyDescent="0.35">
      <c r="A347" s="70" t="str">
        <f>'Activity rawdata'!A346</f>
        <v>BH2046-1-64</v>
      </c>
      <c r="B347" s="71" t="str">
        <f>'Activity rawdata'!B346</f>
        <v>LB</v>
      </c>
      <c r="C347" s="71" t="str">
        <f>IF('Activity rawdata'!C346="PY","Planted",IF('Activity rawdata'!C346="NY","Nat/Convert",IF('Activity rawdata'!C346="NN","Nat/Nonconvert",IF('Activity rawdata'!C346="OY","Planted"))))</f>
        <v>Planted</v>
      </c>
      <c r="D347" s="70" t="str">
        <f>'Activity rawdata'!D346</f>
        <v>STP1</v>
      </c>
      <c r="E347" s="72" t="str">
        <f>'Activity rawdata'!E346</f>
        <v>68</v>
      </c>
      <c r="F347" s="73" t="str">
        <f>'Activity rawdata'!L346</f>
        <v>NO</v>
      </c>
      <c r="G347" s="72" t="str">
        <f>'Activity rawdata'!R346</f>
        <v>2035</v>
      </c>
      <c r="H347" s="72" t="str">
        <f>IF('Activity rawdata'!P346="AHTHIN1","1st Thin",IF('Activity rawdata'!P346="AHCC","Clearcut",IF('Activity rawdata'!P346="AHTHSMZ","SMZ Thin",IF('Activity rawdata'!P346="AHTHIN2","2nd Thin",IF('Activity rawdata'!P346="AFERTE","Early Fert",IF('Activity rawdata'!P346="AFERTM","Mid Fert",IF('Activity rawdata'!P346="AFERTL","Late Fert",  IF('Activity rawdata'!P346="ASP","Site Prep", IF('Activity rawdata'!P346="APLT","Plant",  IF('Activity rawdata'!P346="ANREG","Natural Regeneration"))))))))))</f>
        <v>1st Thin</v>
      </c>
      <c r="I347" s="74">
        <f>'Activity rawdata'!O346</f>
        <v>88.81</v>
      </c>
      <c r="J347" s="75">
        <f>'Activity rawdata'!N346</f>
        <v>14</v>
      </c>
      <c r="K347" s="75">
        <f>'Activity rawdata'!AC346</f>
        <v>113.7</v>
      </c>
      <c r="L347" s="75">
        <f>'Activity rawdata'!AD346</f>
        <v>456.92</v>
      </c>
      <c r="M347" s="76">
        <f>'Activity rawdata'!AE346</f>
        <v>6.75455045574948</v>
      </c>
      <c r="N347" s="83">
        <f>'Activity rawdata'!T346+'Activity rawdata'!U346</f>
        <v>28.6</v>
      </c>
      <c r="O347" s="80">
        <f>'Activity rawdata'!V346</f>
        <v>0</v>
      </c>
      <c r="P347" s="80">
        <f>'Activity rawdata'!W346</f>
        <v>0</v>
      </c>
      <c r="Q347" s="80">
        <f>'Activity rawdata'!X346</f>
        <v>0</v>
      </c>
      <c r="R347" s="84">
        <f t="shared" si="60"/>
        <v>28.6</v>
      </c>
      <c r="S347" s="80">
        <f>'Activity rawdata'!Z346</f>
        <v>0</v>
      </c>
      <c r="T347" s="80">
        <f>'Activity rawdata'!AA346</f>
        <v>0</v>
      </c>
      <c r="U347" s="80">
        <f t="shared" si="61"/>
        <v>0</v>
      </c>
      <c r="V347" s="81">
        <f t="shared" si="62"/>
        <v>2539.9660000000003</v>
      </c>
      <c r="W347" s="75">
        <f t="shared" si="63"/>
        <v>0</v>
      </c>
      <c r="X347" s="75">
        <f t="shared" si="64"/>
        <v>0</v>
      </c>
      <c r="Y347" s="75">
        <f t="shared" si="65"/>
        <v>0</v>
      </c>
      <c r="Z347" s="82">
        <f t="shared" si="66"/>
        <v>2539.9660000000003</v>
      </c>
      <c r="AA347" s="75">
        <f t="shared" si="67"/>
        <v>0</v>
      </c>
      <c r="AB347" s="75">
        <f t="shared" si="68"/>
        <v>0</v>
      </c>
      <c r="AC347" s="82">
        <f t="shared" si="69"/>
        <v>0</v>
      </c>
      <c r="AD347" s="70"/>
    </row>
    <row r="348" spans="1:30" x14ac:dyDescent="0.35">
      <c r="A348" s="70" t="str">
        <f>'Activity rawdata'!A347</f>
        <v>BH1429-1-42</v>
      </c>
      <c r="B348" s="71" t="str">
        <f>'Activity rawdata'!B347</f>
        <v>LB</v>
      </c>
      <c r="C348" s="71" t="str">
        <f>IF('Activity rawdata'!C347="PY","Planted",IF('Activity rawdata'!C347="NY","Nat/Convert",IF('Activity rawdata'!C347="NN","Nat/Nonconvert",IF('Activity rawdata'!C347="OY","Planted"))))</f>
        <v>Planted</v>
      </c>
      <c r="D348" s="70" t="str">
        <f>'Activity rawdata'!D347</f>
        <v>STP1</v>
      </c>
      <c r="E348" s="72" t="str">
        <f>'Activity rawdata'!E347</f>
        <v>77</v>
      </c>
      <c r="F348" s="73" t="str">
        <f>'Activity rawdata'!L347</f>
        <v>NO</v>
      </c>
      <c r="G348" s="72" t="str">
        <f>'Activity rawdata'!R347</f>
        <v>2035</v>
      </c>
      <c r="H348" s="72" t="str">
        <f>IF('Activity rawdata'!P347="AHTHIN1","1st Thin",IF('Activity rawdata'!P347="AHCC","Clearcut",IF('Activity rawdata'!P347="AHTHSMZ","SMZ Thin",IF('Activity rawdata'!P347="AHTHIN2","2nd Thin",IF('Activity rawdata'!P347="AFERTE","Early Fert",IF('Activity rawdata'!P347="AFERTM","Mid Fert",IF('Activity rawdata'!P347="AFERTL","Late Fert",  IF('Activity rawdata'!P347="ASP","Site Prep", IF('Activity rawdata'!P347="APLT","Plant",  IF('Activity rawdata'!P347="ANREG","Natural Regeneration"))))))))))</f>
        <v>1st Thin</v>
      </c>
      <c r="I348" s="74">
        <f>'Activity rawdata'!O347</f>
        <v>70.08</v>
      </c>
      <c r="J348" s="75">
        <f>'Activity rawdata'!N347</f>
        <v>14</v>
      </c>
      <c r="K348" s="75">
        <f>'Activity rawdata'!AC347</f>
        <v>157.54</v>
      </c>
      <c r="L348" s="75">
        <f>'Activity rawdata'!AD347</f>
        <v>425.75</v>
      </c>
      <c r="M348" s="76">
        <f>'Activity rawdata'!AE347</f>
        <v>8.2367217325420601</v>
      </c>
      <c r="N348" s="83">
        <f>'Activity rawdata'!T347+'Activity rawdata'!U347</f>
        <v>49.45</v>
      </c>
      <c r="O348" s="80">
        <f>'Activity rawdata'!V347</f>
        <v>28.98</v>
      </c>
      <c r="P348" s="80">
        <f>'Activity rawdata'!W347</f>
        <v>0</v>
      </c>
      <c r="Q348" s="80">
        <f>'Activity rawdata'!X347</f>
        <v>0</v>
      </c>
      <c r="R348" s="84">
        <f t="shared" si="60"/>
        <v>78.430000000000007</v>
      </c>
      <c r="S348" s="80">
        <f>'Activity rawdata'!Z347</f>
        <v>0</v>
      </c>
      <c r="T348" s="80">
        <f>'Activity rawdata'!AA347</f>
        <v>0</v>
      </c>
      <c r="U348" s="80">
        <f t="shared" si="61"/>
        <v>0</v>
      </c>
      <c r="V348" s="81">
        <f t="shared" si="62"/>
        <v>3465.4560000000001</v>
      </c>
      <c r="W348" s="75">
        <f t="shared" si="63"/>
        <v>2030.9184</v>
      </c>
      <c r="X348" s="75">
        <f t="shared" si="64"/>
        <v>0</v>
      </c>
      <c r="Y348" s="75">
        <f t="shared" si="65"/>
        <v>0</v>
      </c>
      <c r="Z348" s="82">
        <f t="shared" si="66"/>
        <v>5496.3744000000006</v>
      </c>
      <c r="AA348" s="75">
        <f t="shared" si="67"/>
        <v>0</v>
      </c>
      <c r="AB348" s="75">
        <f t="shared" si="68"/>
        <v>0</v>
      </c>
      <c r="AC348" s="82">
        <f t="shared" si="69"/>
        <v>0</v>
      </c>
      <c r="AD348" s="70"/>
    </row>
    <row r="349" spans="1:30" x14ac:dyDescent="0.35">
      <c r="A349" s="70" t="str">
        <f>'Activity rawdata'!A348</f>
        <v>BH6112-1-239</v>
      </c>
      <c r="B349" s="71" t="str">
        <f>'Activity rawdata'!B348</f>
        <v>LB</v>
      </c>
      <c r="C349" s="71" t="str">
        <f>IF('Activity rawdata'!C348="PY","Planted",IF('Activity rawdata'!C348="NY","Nat/Convert",IF('Activity rawdata'!C348="NN","Nat/Nonconvert",IF('Activity rawdata'!C348="OY","Planted"))))</f>
        <v>Planted</v>
      </c>
      <c r="D349" s="70" t="str">
        <f>'Activity rawdata'!D348</f>
        <v>STP1</v>
      </c>
      <c r="E349" s="72" t="str">
        <f>'Activity rawdata'!E348</f>
        <v>91</v>
      </c>
      <c r="F349" s="73" t="str">
        <f>'Activity rawdata'!L348</f>
        <v>MT1</v>
      </c>
      <c r="G349" s="72" t="str">
        <f>'Activity rawdata'!R348</f>
        <v>2035</v>
      </c>
      <c r="H349" s="72" t="str">
        <f>IF('Activity rawdata'!P348="AHTHIN1","1st Thin",IF('Activity rawdata'!P348="AHCC","Clearcut",IF('Activity rawdata'!P348="AHTHSMZ","SMZ Thin",IF('Activity rawdata'!P348="AHTHIN2","2nd Thin",IF('Activity rawdata'!P348="AFERTE","Early Fert",IF('Activity rawdata'!P348="AFERTM","Mid Fert",IF('Activity rawdata'!P348="AFERTL","Late Fert",  IF('Activity rawdata'!P348="ASP","Site Prep", IF('Activity rawdata'!P348="APLT","Plant",  IF('Activity rawdata'!P348="ANREG","Natural Regeneration"))))))))))</f>
        <v>Clearcut</v>
      </c>
      <c r="I349" s="74">
        <f>'Activity rawdata'!O348</f>
        <v>78.5</v>
      </c>
      <c r="J349" s="75">
        <f>'Activity rawdata'!N348</f>
        <v>24</v>
      </c>
      <c r="K349" s="75">
        <f>'Activity rawdata'!AC348</f>
        <v>91.71</v>
      </c>
      <c r="L349" s="75">
        <f>'Activity rawdata'!AD348</f>
        <v>184.77</v>
      </c>
      <c r="M349" s="76">
        <f>'Activity rawdata'!AE348</f>
        <v>9.5395726370524105</v>
      </c>
      <c r="N349" s="83">
        <f>'Activity rawdata'!T348+'Activity rawdata'!U348</f>
        <v>20.28</v>
      </c>
      <c r="O349" s="80">
        <f>'Activity rawdata'!V348</f>
        <v>44.54</v>
      </c>
      <c r="P349" s="80">
        <f>'Activity rawdata'!W348</f>
        <v>2.06</v>
      </c>
      <c r="Q349" s="80">
        <f>'Activity rawdata'!X348</f>
        <v>0</v>
      </c>
      <c r="R349" s="84">
        <f t="shared" si="60"/>
        <v>66.88</v>
      </c>
      <c r="S349" s="80">
        <f>'Activity rawdata'!Z348</f>
        <v>0</v>
      </c>
      <c r="T349" s="80">
        <f>'Activity rawdata'!AA348</f>
        <v>0</v>
      </c>
      <c r="U349" s="80">
        <f t="shared" si="61"/>
        <v>0</v>
      </c>
      <c r="V349" s="81">
        <f t="shared" si="62"/>
        <v>1591.98</v>
      </c>
      <c r="W349" s="75">
        <f t="shared" si="63"/>
        <v>3496.39</v>
      </c>
      <c r="X349" s="75">
        <f t="shared" si="64"/>
        <v>161.71</v>
      </c>
      <c r="Y349" s="75">
        <f t="shared" si="65"/>
        <v>0</v>
      </c>
      <c r="Z349" s="82">
        <f t="shared" si="66"/>
        <v>5250.08</v>
      </c>
      <c r="AA349" s="75">
        <f t="shared" si="67"/>
        <v>0</v>
      </c>
      <c r="AB349" s="75">
        <f t="shared" si="68"/>
        <v>0</v>
      </c>
      <c r="AC349" s="82">
        <f t="shared" si="69"/>
        <v>0</v>
      </c>
      <c r="AD349" s="70"/>
    </row>
    <row r="350" spans="1:30" x14ac:dyDescent="0.35">
      <c r="A350" s="70" t="str">
        <f>'Activity rawdata'!A349</f>
        <v>BH6125-1-375</v>
      </c>
      <c r="B350" s="71" t="str">
        <f>'Activity rawdata'!B349</f>
        <v>LB</v>
      </c>
      <c r="C350" s="71" t="str">
        <f>IF('Activity rawdata'!C349="PY","Planted",IF('Activity rawdata'!C349="NY","Nat/Convert",IF('Activity rawdata'!C349="NN","Nat/Nonconvert",IF('Activity rawdata'!C349="OY","Planted"))))</f>
        <v>Planted</v>
      </c>
      <c r="D350" s="70" t="str">
        <f>'Activity rawdata'!D349</f>
        <v>STP1</v>
      </c>
      <c r="E350" s="72" t="str">
        <f>'Activity rawdata'!E349</f>
        <v>85</v>
      </c>
      <c r="F350" s="73" t="str">
        <f>'Activity rawdata'!L349</f>
        <v>T1</v>
      </c>
      <c r="G350" s="72" t="str">
        <f>'Activity rawdata'!R349</f>
        <v>2035</v>
      </c>
      <c r="H350" s="72" t="str">
        <f>IF('Activity rawdata'!P349="AHTHIN1","1st Thin",IF('Activity rawdata'!P349="AHCC","Clearcut",IF('Activity rawdata'!P349="AHTHSMZ","SMZ Thin",IF('Activity rawdata'!P349="AHTHIN2","2nd Thin",IF('Activity rawdata'!P349="AFERTE","Early Fert",IF('Activity rawdata'!P349="AFERTM","Mid Fert",IF('Activity rawdata'!P349="AFERTL","Late Fert",  IF('Activity rawdata'!P349="ASP","Site Prep", IF('Activity rawdata'!P349="APLT","Plant",  IF('Activity rawdata'!P349="ANREG","Natural Regeneration"))))))))))</f>
        <v>Clearcut</v>
      </c>
      <c r="I350" s="74">
        <f>'Activity rawdata'!O349</f>
        <v>25.56</v>
      </c>
      <c r="J350" s="75">
        <f>'Activity rawdata'!N349</f>
        <v>25</v>
      </c>
      <c r="K350" s="75">
        <f>'Activity rawdata'!AC349</f>
        <v>102.23</v>
      </c>
      <c r="L350" s="75">
        <f>'Activity rawdata'!AD349</f>
        <v>175.34</v>
      </c>
      <c r="M350" s="76">
        <f>'Activity rawdata'!AE349</f>
        <v>10.339153453609624</v>
      </c>
      <c r="N350" s="83">
        <f>'Activity rawdata'!T349+'Activity rawdata'!U349</f>
        <v>21.27</v>
      </c>
      <c r="O350" s="80">
        <f>'Activity rawdata'!V349</f>
        <v>72.97</v>
      </c>
      <c r="P350" s="80">
        <f>'Activity rawdata'!W349</f>
        <v>4.99</v>
      </c>
      <c r="Q350" s="80">
        <f>'Activity rawdata'!X349</f>
        <v>0</v>
      </c>
      <c r="R350" s="84">
        <f t="shared" si="60"/>
        <v>99.22999999999999</v>
      </c>
      <c r="S350" s="80">
        <f>'Activity rawdata'!Z349</f>
        <v>1.18</v>
      </c>
      <c r="T350" s="80">
        <f>'Activity rawdata'!AA349</f>
        <v>0.11</v>
      </c>
      <c r="U350" s="80">
        <f t="shared" si="61"/>
        <v>1.29</v>
      </c>
      <c r="V350" s="81">
        <f t="shared" si="62"/>
        <v>543.66120000000001</v>
      </c>
      <c r="W350" s="75">
        <f t="shared" si="63"/>
        <v>1865.1131999999998</v>
      </c>
      <c r="X350" s="75">
        <f t="shared" si="64"/>
        <v>127.5444</v>
      </c>
      <c r="Y350" s="75">
        <f t="shared" si="65"/>
        <v>0</v>
      </c>
      <c r="Z350" s="82">
        <f t="shared" si="66"/>
        <v>2536.3188</v>
      </c>
      <c r="AA350" s="75">
        <f t="shared" si="67"/>
        <v>30.160799999999998</v>
      </c>
      <c r="AB350" s="75">
        <f t="shared" si="68"/>
        <v>2.8115999999999999</v>
      </c>
      <c r="AC350" s="82">
        <f t="shared" si="69"/>
        <v>32.9724</v>
      </c>
      <c r="AD350" s="70"/>
    </row>
    <row r="351" spans="1:30" x14ac:dyDescent="0.35">
      <c r="A351" s="70" t="str">
        <f>'Activity rawdata'!A350</f>
        <v>BH6125-1-291</v>
      </c>
      <c r="B351" s="71" t="str">
        <f>'Activity rawdata'!B350</f>
        <v>PH</v>
      </c>
      <c r="C351" s="71" t="str">
        <f>IF('Activity rawdata'!C350="PY","Planted",IF('Activity rawdata'!C350="NY","Nat/Convert",IF('Activity rawdata'!C350="NN","Nat/Nonconvert",IF('Activity rawdata'!C350="OY","Planted"))))</f>
        <v>Nat/Convert</v>
      </c>
      <c r="D351" s="70" t="str">
        <f>'Activity rawdata'!D350</f>
        <v>STP1</v>
      </c>
      <c r="E351" s="72" t="str">
        <f>'Activity rawdata'!E350</f>
        <v>54</v>
      </c>
      <c r="F351" s="73" t="str">
        <f>'Activity rawdata'!L350</f>
        <v>NO</v>
      </c>
      <c r="G351" s="72" t="str">
        <f>'Activity rawdata'!R350</f>
        <v>2035</v>
      </c>
      <c r="H351" s="72" t="str">
        <f>IF('Activity rawdata'!P350="AHTHIN1","1st Thin",IF('Activity rawdata'!P350="AHCC","Clearcut",IF('Activity rawdata'!P350="AHTHSMZ","SMZ Thin",IF('Activity rawdata'!P350="AHTHIN2","2nd Thin",IF('Activity rawdata'!P350="AFERTE","Early Fert",IF('Activity rawdata'!P350="AFERTM","Mid Fert",IF('Activity rawdata'!P350="AFERTL","Late Fert",  IF('Activity rawdata'!P350="ASP","Site Prep", IF('Activity rawdata'!P350="APLT","Plant",  IF('Activity rawdata'!P350="ANREG","Natural Regeneration"))))))))))</f>
        <v>Clearcut</v>
      </c>
      <c r="I351" s="74">
        <f>'Activity rawdata'!O350</f>
        <v>9.18</v>
      </c>
      <c r="J351" s="75">
        <f>'Activity rawdata'!N350</f>
        <v>35</v>
      </c>
      <c r="K351" s="75">
        <f>'Activity rawdata'!AC350</f>
        <v>52.94</v>
      </c>
      <c r="L351" s="75">
        <f>'Activity rawdata'!AD350</f>
        <v>134.85</v>
      </c>
      <c r="M351" s="76">
        <f>'Activity rawdata'!AE350</f>
        <v>8.484041710028924</v>
      </c>
      <c r="N351" s="83">
        <f>'Activity rawdata'!T350+'Activity rawdata'!U350</f>
        <v>18.32</v>
      </c>
      <c r="O351" s="80">
        <f>'Activity rawdata'!V350</f>
        <v>24.04</v>
      </c>
      <c r="P351" s="80">
        <f>'Activity rawdata'!W350</f>
        <v>7.11</v>
      </c>
      <c r="Q351" s="80">
        <f>'Activity rawdata'!X350</f>
        <v>0</v>
      </c>
      <c r="R351" s="84">
        <f t="shared" si="60"/>
        <v>49.47</v>
      </c>
      <c r="S351" s="80">
        <f>'Activity rawdata'!Z350</f>
        <v>15.91</v>
      </c>
      <c r="T351" s="80">
        <f>'Activity rawdata'!AA350</f>
        <v>0.02</v>
      </c>
      <c r="U351" s="80">
        <f t="shared" si="61"/>
        <v>15.93</v>
      </c>
      <c r="V351" s="81">
        <f t="shared" si="62"/>
        <v>168.17759999999998</v>
      </c>
      <c r="W351" s="75">
        <f t="shared" si="63"/>
        <v>220.68719999999999</v>
      </c>
      <c r="X351" s="75">
        <f t="shared" si="64"/>
        <v>65.269800000000004</v>
      </c>
      <c r="Y351" s="75">
        <f t="shared" si="65"/>
        <v>0</v>
      </c>
      <c r="Z351" s="82">
        <f t="shared" si="66"/>
        <v>454.13459999999998</v>
      </c>
      <c r="AA351" s="75">
        <f t="shared" si="67"/>
        <v>146.0538</v>
      </c>
      <c r="AB351" s="75">
        <f t="shared" si="68"/>
        <v>0.18359999999999999</v>
      </c>
      <c r="AC351" s="82">
        <f t="shared" si="69"/>
        <v>146.23740000000001</v>
      </c>
      <c r="AD351" s="70"/>
    </row>
    <row r="352" spans="1:30" x14ac:dyDescent="0.35">
      <c r="A352" s="70" t="str">
        <f>'Activity rawdata'!A351</f>
        <v>BH6112-1-405</v>
      </c>
      <c r="B352" s="71" t="str">
        <f>'Activity rawdata'!B351</f>
        <v>LB</v>
      </c>
      <c r="C352" s="71" t="str">
        <f>IF('Activity rawdata'!C351="PY","Planted",IF('Activity rawdata'!C351="NY","Nat/Convert",IF('Activity rawdata'!C351="NN","Nat/Nonconvert",IF('Activity rawdata'!C351="OY","Planted"))))</f>
        <v>Planted</v>
      </c>
      <c r="D352" s="70" t="str">
        <f>'Activity rawdata'!D351</f>
        <v>STP1</v>
      </c>
      <c r="E352" s="72" t="str">
        <f>'Activity rawdata'!E351</f>
        <v>91</v>
      </c>
      <c r="F352" s="73" t="str">
        <f>'Activity rawdata'!L351</f>
        <v>T1</v>
      </c>
      <c r="G352" s="72" t="str">
        <f>'Activity rawdata'!R351</f>
        <v>2035</v>
      </c>
      <c r="H352" s="72" t="str">
        <f>IF('Activity rawdata'!P351="AHTHIN1","1st Thin",IF('Activity rawdata'!P351="AHCC","Clearcut",IF('Activity rawdata'!P351="AHTHSMZ","SMZ Thin",IF('Activity rawdata'!P351="AHTHIN2","2nd Thin",IF('Activity rawdata'!P351="AFERTE","Early Fert",IF('Activity rawdata'!P351="AFERTM","Mid Fert",IF('Activity rawdata'!P351="AFERTL","Late Fert",  IF('Activity rawdata'!P351="ASP","Site Prep", IF('Activity rawdata'!P351="APLT","Plant",  IF('Activity rawdata'!P351="ANREG","Natural Regeneration"))))))))))</f>
        <v>Clearcut</v>
      </c>
      <c r="I352" s="74">
        <f>'Activity rawdata'!O351</f>
        <v>9.0500000000000007</v>
      </c>
      <c r="J352" s="75">
        <f>'Activity rawdata'!N351</f>
        <v>24</v>
      </c>
      <c r="K352" s="75">
        <f>'Activity rawdata'!AC351</f>
        <v>98.35</v>
      </c>
      <c r="L352" s="75">
        <f>'Activity rawdata'!AD351</f>
        <v>168.32</v>
      </c>
      <c r="M352" s="76">
        <f>'Activity rawdata'!AE351</f>
        <v>10.350363988283258</v>
      </c>
      <c r="N352" s="83">
        <f>'Activity rawdata'!T351+'Activity rawdata'!U351</f>
        <v>22.73</v>
      </c>
      <c r="O352" s="80">
        <f>'Activity rawdata'!V351</f>
        <v>66.930000000000007</v>
      </c>
      <c r="P352" s="80">
        <f>'Activity rawdata'!W351</f>
        <v>6.75</v>
      </c>
      <c r="Q352" s="80">
        <f>'Activity rawdata'!X351</f>
        <v>0</v>
      </c>
      <c r="R352" s="84">
        <f t="shared" si="60"/>
        <v>96.410000000000011</v>
      </c>
      <c r="S352" s="80">
        <f>'Activity rawdata'!Z351</f>
        <v>0</v>
      </c>
      <c r="T352" s="80">
        <f>'Activity rawdata'!AA351</f>
        <v>0</v>
      </c>
      <c r="U352" s="80">
        <f t="shared" si="61"/>
        <v>0</v>
      </c>
      <c r="V352" s="81">
        <f t="shared" si="62"/>
        <v>205.70650000000003</v>
      </c>
      <c r="W352" s="75">
        <f t="shared" si="63"/>
        <v>605.71650000000011</v>
      </c>
      <c r="X352" s="75">
        <f t="shared" si="64"/>
        <v>61.087500000000006</v>
      </c>
      <c r="Y352" s="75">
        <f t="shared" si="65"/>
        <v>0</v>
      </c>
      <c r="Z352" s="82">
        <f t="shared" si="66"/>
        <v>872.51050000000009</v>
      </c>
      <c r="AA352" s="75">
        <f t="shared" si="67"/>
        <v>0</v>
      </c>
      <c r="AB352" s="75">
        <f t="shared" si="68"/>
        <v>0</v>
      </c>
      <c r="AC352" s="82">
        <f t="shared" si="69"/>
        <v>0</v>
      </c>
      <c r="AD352" s="70"/>
    </row>
    <row r="353" spans="1:30" x14ac:dyDescent="0.35">
      <c r="A353" s="70" t="str">
        <f>'Activity rawdata'!A352</f>
        <v>BH6112-1-404</v>
      </c>
      <c r="B353" s="71" t="str">
        <f>'Activity rawdata'!B352</f>
        <v>LB</v>
      </c>
      <c r="C353" s="71" t="str">
        <f>IF('Activity rawdata'!C352="PY","Planted",IF('Activity rawdata'!C352="NY","Nat/Convert",IF('Activity rawdata'!C352="NN","Nat/Nonconvert",IF('Activity rawdata'!C352="OY","Planted"))))</f>
        <v>Planted</v>
      </c>
      <c r="D353" s="70" t="str">
        <f>'Activity rawdata'!D352</f>
        <v>STP1</v>
      </c>
      <c r="E353" s="72" t="str">
        <f>'Activity rawdata'!E352</f>
        <v>59</v>
      </c>
      <c r="F353" s="73" t="str">
        <f>'Activity rawdata'!L352</f>
        <v>T1</v>
      </c>
      <c r="G353" s="72" t="str">
        <f>'Activity rawdata'!R352</f>
        <v>2035</v>
      </c>
      <c r="H353" s="72" t="str">
        <f>IF('Activity rawdata'!P352="AHTHIN1","1st Thin",IF('Activity rawdata'!P352="AHCC","Clearcut",IF('Activity rawdata'!P352="AHTHSMZ","SMZ Thin",IF('Activity rawdata'!P352="AHTHIN2","2nd Thin",IF('Activity rawdata'!P352="AFERTE","Early Fert",IF('Activity rawdata'!P352="AFERTM","Mid Fert",IF('Activity rawdata'!P352="AFERTL","Late Fert",  IF('Activity rawdata'!P352="ASP","Site Prep", IF('Activity rawdata'!P352="APLT","Plant",  IF('Activity rawdata'!P352="ANREG","Natural Regeneration"))))))))))</f>
        <v>Clearcut</v>
      </c>
      <c r="I353" s="74">
        <f>'Activity rawdata'!O352</f>
        <v>131.13999999999999</v>
      </c>
      <c r="J353" s="75">
        <f>'Activity rawdata'!N352</f>
        <v>29</v>
      </c>
      <c r="K353" s="75">
        <f>'Activity rawdata'!AC352</f>
        <v>95.49</v>
      </c>
      <c r="L353" s="75">
        <f>'Activity rawdata'!AD352</f>
        <v>175.09</v>
      </c>
      <c r="M353" s="76">
        <f>'Activity rawdata'!AE352</f>
        <v>9.9996448829866456</v>
      </c>
      <c r="N353" s="83">
        <f>'Activity rawdata'!T352+'Activity rawdata'!U352</f>
        <v>25.06</v>
      </c>
      <c r="O353" s="80">
        <f>'Activity rawdata'!V352</f>
        <v>64.02</v>
      </c>
      <c r="P353" s="80">
        <f>'Activity rawdata'!W352</f>
        <v>4.4400000000000004</v>
      </c>
      <c r="Q353" s="80">
        <f>'Activity rawdata'!X352</f>
        <v>0</v>
      </c>
      <c r="R353" s="84">
        <f t="shared" si="60"/>
        <v>93.52</v>
      </c>
      <c r="S353" s="80">
        <f>'Activity rawdata'!Z352</f>
        <v>0</v>
      </c>
      <c r="T353" s="80">
        <f>'Activity rawdata'!AA352</f>
        <v>0</v>
      </c>
      <c r="U353" s="80">
        <f t="shared" si="61"/>
        <v>0</v>
      </c>
      <c r="V353" s="81">
        <f t="shared" si="62"/>
        <v>3286.3683999999994</v>
      </c>
      <c r="W353" s="75">
        <f t="shared" si="63"/>
        <v>8395.5827999999983</v>
      </c>
      <c r="X353" s="75">
        <f t="shared" si="64"/>
        <v>582.26160000000004</v>
      </c>
      <c r="Y353" s="75">
        <f t="shared" si="65"/>
        <v>0</v>
      </c>
      <c r="Z353" s="82">
        <f t="shared" si="66"/>
        <v>12264.212799999998</v>
      </c>
      <c r="AA353" s="75">
        <f t="shared" si="67"/>
        <v>0</v>
      </c>
      <c r="AB353" s="75">
        <f t="shared" si="68"/>
        <v>0</v>
      </c>
      <c r="AC353" s="82">
        <f t="shared" si="69"/>
        <v>0</v>
      </c>
      <c r="AD353" s="70"/>
    </row>
    <row r="354" spans="1:30" x14ac:dyDescent="0.35">
      <c r="A354" s="70" t="str">
        <f>'Activity rawdata'!A353</f>
        <v>BH6112-1-403</v>
      </c>
      <c r="B354" s="71" t="str">
        <f>'Activity rawdata'!B353</f>
        <v>LB</v>
      </c>
      <c r="C354" s="71" t="str">
        <f>IF('Activity rawdata'!C353="PY","Planted",IF('Activity rawdata'!C353="NY","Nat/Convert",IF('Activity rawdata'!C353="NN","Nat/Nonconvert",IF('Activity rawdata'!C353="OY","Planted"))))</f>
        <v>Planted</v>
      </c>
      <c r="D354" s="70" t="str">
        <f>'Activity rawdata'!D353</f>
        <v>STP1</v>
      </c>
      <c r="E354" s="72" t="str">
        <f>'Activity rawdata'!E353</f>
        <v>91</v>
      </c>
      <c r="F354" s="73" t="str">
        <f>'Activity rawdata'!L353</f>
        <v>T1</v>
      </c>
      <c r="G354" s="72" t="str">
        <f>'Activity rawdata'!R353</f>
        <v>2035</v>
      </c>
      <c r="H354" s="72" t="str">
        <f>IF('Activity rawdata'!P353="AHTHIN1","1st Thin",IF('Activity rawdata'!P353="AHCC","Clearcut",IF('Activity rawdata'!P353="AHTHSMZ","SMZ Thin",IF('Activity rawdata'!P353="AHTHIN2","2nd Thin",IF('Activity rawdata'!P353="AFERTE","Early Fert",IF('Activity rawdata'!P353="AFERTM","Mid Fert",IF('Activity rawdata'!P353="AFERTL","Late Fert",  IF('Activity rawdata'!P353="ASP","Site Prep", IF('Activity rawdata'!P353="APLT","Plant",  IF('Activity rawdata'!P353="ANREG","Natural Regeneration"))))))))))</f>
        <v>Clearcut</v>
      </c>
      <c r="I354" s="74">
        <f>'Activity rawdata'!O353</f>
        <v>12.44</v>
      </c>
      <c r="J354" s="75">
        <f>'Activity rawdata'!N353</f>
        <v>24</v>
      </c>
      <c r="K354" s="75">
        <f>'Activity rawdata'!AC353</f>
        <v>98.35</v>
      </c>
      <c r="L354" s="75">
        <f>'Activity rawdata'!AD353</f>
        <v>168.32</v>
      </c>
      <c r="M354" s="76">
        <f>'Activity rawdata'!AE353</f>
        <v>10.350363988283258</v>
      </c>
      <c r="N354" s="83">
        <f>'Activity rawdata'!T353+'Activity rawdata'!U353</f>
        <v>22.73</v>
      </c>
      <c r="O354" s="80">
        <f>'Activity rawdata'!V353</f>
        <v>66.930000000000007</v>
      </c>
      <c r="P354" s="80">
        <f>'Activity rawdata'!W353</f>
        <v>6.75</v>
      </c>
      <c r="Q354" s="80">
        <f>'Activity rawdata'!X353</f>
        <v>0</v>
      </c>
      <c r="R354" s="84">
        <f t="shared" si="60"/>
        <v>96.410000000000011</v>
      </c>
      <c r="S354" s="80">
        <f>'Activity rawdata'!Z353</f>
        <v>0</v>
      </c>
      <c r="T354" s="80">
        <f>'Activity rawdata'!AA353</f>
        <v>0</v>
      </c>
      <c r="U354" s="80">
        <f t="shared" si="61"/>
        <v>0</v>
      </c>
      <c r="V354" s="81">
        <f t="shared" si="62"/>
        <v>282.76119999999997</v>
      </c>
      <c r="W354" s="75">
        <f t="shared" si="63"/>
        <v>832.6092000000001</v>
      </c>
      <c r="X354" s="75">
        <f t="shared" si="64"/>
        <v>83.97</v>
      </c>
      <c r="Y354" s="75">
        <f t="shared" si="65"/>
        <v>0</v>
      </c>
      <c r="Z354" s="82">
        <f t="shared" si="66"/>
        <v>1199.3404</v>
      </c>
      <c r="AA354" s="75">
        <f t="shared" si="67"/>
        <v>0</v>
      </c>
      <c r="AB354" s="75">
        <f t="shared" si="68"/>
        <v>0</v>
      </c>
      <c r="AC354" s="82">
        <f t="shared" si="69"/>
        <v>0</v>
      </c>
      <c r="AD354" s="70"/>
    </row>
    <row r="355" spans="1:30" x14ac:dyDescent="0.35">
      <c r="A355" s="70" t="str">
        <f>'Activity rawdata'!A354</f>
        <v>BH6112-1-391</v>
      </c>
      <c r="B355" s="71" t="str">
        <f>'Activity rawdata'!B354</f>
        <v>LB</v>
      </c>
      <c r="C355" s="71" t="str">
        <f>IF('Activity rawdata'!C354="PY","Planted",IF('Activity rawdata'!C354="NY","Nat/Convert",IF('Activity rawdata'!C354="NN","Nat/Nonconvert",IF('Activity rawdata'!C354="OY","Planted"))))</f>
        <v>Planted</v>
      </c>
      <c r="D355" s="70" t="str">
        <f>'Activity rawdata'!D354</f>
        <v>STP1</v>
      </c>
      <c r="E355" s="72" t="str">
        <f>'Activity rawdata'!E354</f>
        <v>59</v>
      </c>
      <c r="F355" s="73" t="str">
        <f>'Activity rawdata'!L354</f>
        <v>T1</v>
      </c>
      <c r="G355" s="72" t="str">
        <f>'Activity rawdata'!R354</f>
        <v>2035</v>
      </c>
      <c r="H355" s="72" t="str">
        <f>IF('Activity rawdata'!P354="AHTHIN1","1st Thin",IF('Activity rawdata'!P354="AHCC","Clearcut",IF('Activity rawdata'!P354="AHTHSMZ","SMZ Thin",IF('Activity rawdata'!P354="AHTHIN2","2nd Thin",IF('Activity rawdata'!P354="AFERTE","Early Fert",IF('Activity rawdata'!P354="AFERTM","Mid Fert",IF('Activity rawdata'!P354="AFERTL","Late Fert",  IF('Activity rawdata'!P354="ASP","Site Prep", IF('Activity rawdata'!P354="APLT","Plant",  IF('Activity rawdata'!P354="ANREG","Natural Regeneration"))))))))))</f>
        <v>Clearcut</v>
      </c>
      <c r="I355" s="74">
        <f>'Activity rawdata'!O354</f>
        <v>144.78</v>
      </c>
      <c r="J355" s="75">
        <f>'Activity rawdata'!N354</f>
        <v>29</v>
      </c>
      <c r="K355" s="75">
        <f>'Activity rawdata'!AC354</f>
        <v>100.4</v>
      </c>
      <c r="L355" s="75">
        <f>'Activity rawdata'!AD354</f>
        <v>175.06</v>
      </c>
      <c r="M355" s="76">
        <f>'Activity rawdata'!AE354</f>
        <v>10.25438682422276</v>
      </c>
      <c r="N355" s="83">
        <f>'Activity rawdata'!T354+'Activity rawdata'!U354</f>
        <v>24.43</v>
      </c>
      <c r="O355" s="80">
        <f>'Activity rawdata'!V354</f>
        <v>67.319999999999993</v>
      </c>
      <c r="P355" s="80">
        <f>'Activity rawdata'!W354</f>
        <v>6.26</v>
      </c>
      <c r="Q355" s="80">
        <f>'Activity rawdata'!X354</f>
        <v>0</v>
      </c>
      <c r="R355" s="84">
        <f t="shared" si="60"/>
        <v>98.01</v>
      </c>
      <c r="S355" s="80">
        <f>'Activity rawdata'!Z354</f>
        <v>0</v>
      </c>
      <c r="T355" s="80">
        <f>'Activity rawdata'!AA354</f>
        <v>0</v>
      </c>
      <c r="U355" s="80">
        <f t="shared" si="61"/>
        <v>0</v>
      </c>
      <c r="V355" s="81">
        <f t="shared" si="62"/>
        <v>3536.9753999999998</v>
      </c>
      <c r="W355" s="75">
        <f t="shared" si="63"/>
        <v>9746.5895999999993</v>
      </c>
      <c r="X355" s="75">
        <f t="shared" si="64"/>
        <v>906.32280000000003</v>
      </c>
      <c r="Y355" s="75">
        <f t="shared" si="65"/>
        <v>0</v>
      </c>
      <c r="Z355" s="82">
        <f t="shared" si="66"/>
        <v>14189.887799999999</v>
      </c>
      <c r="AA355" s="75">
        <f t="shared" si="67"/>
        <v>0</v>
      </c>
      <c r="AB355" s="75">
        <f t="shared" si="68"/>
        <v>0</v>
      </c>
      <c r="AC355" s="82">
        <f t="shared" si="69"/>
        <v>0</v>
      </c>
      <c r="AD355" s="70"/>
    </row>
    <row r="356" spans="1:30" x14ac:dyDescent="0.35">
      <c r="A356" s="70" t="str">
        <f>'Activity rawdata'!A355</f>
        <v>BH5145-1-380</v>
      </c>
      <c r="B356" s="71" t="str">
        <f>'Activity rawdata'!B355</f>
        <v>LB</v>
      </c>
      <c r="C356" s="71" t="str">
        <f>IF('Activity rawdata'!C355="PY","Planted",IF('Activity rawdata'!C355="NY","Nat/Convert",IF('Activity rawdata'!C355="NN","Nat/Nonconvert",IF('Activity rawdata'!C355="OY","Planted"))))</f>
        <v>Planted</v>
      </c>
      <c r="D356" s="70" t="str">
        <f>'Activity rawdata'!D355</f>
        <v>STP1</v>
      </c>
      <c r="E356" s="72" t="str">
        <f>'Activity rawdata'!E355</f>
        <v>91</v>
      </c>
      <c r="F356" s="73" t="str">
        <f>'Activity rawdata'!L355</f>
        <v>T1</v>
      </c>
      <c r="G356" s="72" t="str">
        <f>'Activity rawdata'!R355</f>
        <v>2035</v>
      </c>
      <c r="H356" s="72" t="str">
        <f>IF('Activity rawdata'!P355="AHTHIN1","1st Thin",IF('Activity rawdata'!P355="AHCC","Clearcut",IF('Activity rawdata'!P355="AHTHSMZ","SMZ Thin",IF('Activity rawdata'!P355="AHTHIN2","2nd Thin",IF('Activity rawdata'!P355="AFERTE","Early Fert",IF('Activity rawdata'!P355="AFERTM","Mid Fert",IF('Activity rawdata'!P355="AFERTL","Late Fert",  IF('Activity rawdata'!P355="ASP","Site Prep", IF('Activity rawdata'!P355="APLT","Plant",  IF('Activity rawdata'!P355="ANREG","Natural Regeneration"))))))))))</f>
        <v>Clearcut</v>
      </c>
      <c r="I356" s="74">
        <f>'Activity rawdata'!O355</f>
        <v>79.400000000000006</v>
      </c>
      <c r="J356" s="75">
        <f>'Activity rawdata'!N355</f>
        <v>24</v>
      </c>
      <c r="K356" s="75">
        <f>'Activity rawdata'!AC355</f>
        <v>110.82</v>
      </c>
      <c r="L356" s="75">
        <f>'Activity rawdata'!AD355</f>
        <v>189.77</v>
      </c>
      <c r="M356" s="76">
        <f>'Activity rawdata'!AE355</f>
        <v>10.347408530533635</v>
      </c>
      <c r="N356" s="83">
        <f>'Activity rawdata'!T355+'Activity rawdata'!U355</f>
        <v>20.05</v>
      </c>
      <c r="O356" s="80">
        <f>'Activity rawdata'!V355</f>
        <v>71</v>
      </c>
      <c r="P356" s="80">
        <f>'Activity rawdata'!W355</f>
        <v>2.37</v>
      </c>
      <c r="Q356" s="80">
        <f>'Activity rawdata'!X355</f>
        <v>0</v>
      </c>
      <c r="R356" s="84">
        <f t="shared" si="60"/>
        <v>93.42</v>
      </c>
      <c r="S356" s="80">
        <f>'Activity rawdata'!Z355</f>
        <v>1.02</v>
      </c>
      <c r="T356" s="80">
        <f>'Activity rawdata'!AA355</f>
        <v>0.23</v>
      </c>
      <c r="U356" s="80">
        <f t="shared" si="61"/>
        <v>1.25</v>
      </c>
      <c r="V356" s="81">
        <f t="shared" si="62"/>
        <v>1591.9700000000003</v>
      </c>
      <c r="W356" s="75">
        <f t="shared" si="63"/>
        <v>5637.4000000000005</v>
      </c>
      <c r="X356" s="75">
        <f t="shared" si="64"/>
        <v>188.17800000000003</v>
      </c>
      <c r="Y356" s="75">
        <f t="shared" si="65"/>
        <v>0</v>
      </c>
      <c r="Z356" s="82">
        <f t="shared" si="66"/>
        <v>7417.5480000000007</v>
      </c>
      <c r="AA356" s="75">
        <f t="shared" si="67"/>
        <v>80.988000000000014</v>
      </c>
      <c r="AB356" s="75">
        <f t="shared" si="68"/>
        <v>18.262</v>
      </c>
      <c r="AC356" s="82">
        <f t="shared" si="69"/>
        <v>99.250000000000014</v>
      </c>
      <c r="AD356" s="70"/>
    </row>
    <row r="357" spans="1:30" x14ac:dyDescent="0.35">
      <c r="A357" s="70" t="str">
        <f>'Activity rawdata'!A356</f>
        <v>BH5132-1-126</v>
      </c>
      <c r="B357" s="71" t="str">
        <f>'Activity rawdata'!B356</f>
        <v>PH</v>
      </c>
      <c r="C357" s="71" t="str">
        <f>IF('Activity rawdata'!C356="PY","Planted",IF('Activity rawdata'!C356="NY","Nat/Convert",IF('Activity rawdata'!C356="NN","Nat/Nonconvert",IF('Activity rawdata'!C356="OY","Planted"))))</f>
        <v>Nat/Convert</v>
      </c>
      <c r="D357" s="70" t="str">
        <f>'Activity rawdata'!D356</f>
        <v>STP1</v>
      </c>
      <c r="E357" s="72" t="str">
        <f>'Activity rawdata'!E356</f>
        <v>62</v>
      </c>
      <c r="F357" s="73" t="str">
        <f>'Activity rawdata'!L356</f>
        <v>NO</v>
      </c>
      <c r="G357" s="72" t="str">
        <f>'Activity rawdata'!R356</f>
        <v>2035</v>
      </c>
      <c r="H357" s="72" t="str">
        <f>IF('Activity rawdata'!P356="AHTHIN1","1st Thin",IF('Activity rawdata'!P356="AHCC","Clearcut",IF('Activity rawdata'!P356="AHTHSMZ","SMZ Thin",IF('Activity rawdata'!P356="AHTHIN2","2nd Thin",IF('Activity rawdata'!P356="AFERTE","Early Fert",IF('Activity rawdata'!P356="AFERTM","Mid Fert",IF('Activity rawdata'!P356="AFERTL","Late Fert",  IF('Activity rawdata'!P356="ASP","Site Prep", IF('Activity rawdata'!P356="APLT","Plant",  IF('Activity rawdata'!P356="ANREG","Natural Regeneration"))))))))))</f>
        <v>Clearcut</v>
      </c>
      <c r="I357" s="74">
        <f>'Activity rawdata'!O356</f>
        <v>0.43740000000000001</v>
      </c>
      <c r="J357" s="75">
        <f>'Activity rawdata'!N356</f>
        <v>28</v>
      </c>
      <c r="K357" s="75">
        <f>'Activity rawdata'!AC356</f>
        <v>96.17</v>
      </c>
      <c r="L357" s="75">
        <f>'Activity rawdata'!AD356</f>
        <v>312.32</v>
      </c>
      <c r="M357" s="76">
        <f>'Activity rawdata'!AE356</f>
        <v>7.5137408465960984</v>
      </c>
      <c r="N357" s="83">
        <f>'Activity rawdata'!T356+'Activity rawdata'!U356</f>
        <v>55.93</v>
      </c>
      <c r="O357" s="80">
        <f>'Activity rawdata'!V356</f>
        <v>25.87</v>
      </c>
      <c r="P357" s="80">
        <f>'Activity rawdata'!W356</f>
        <v>1.58</v>
      </c>
      <c r="Q357" s="80">
        <f>'Activity rawdata'!X356</f>
        <v>0</v>
      </c>
      <c r="R357" s="84">
        <f t="shared" si="60"/>
        <v>83.38</v>
      </c>
      <c r="S357" s="80">
        <f>'Activity rawdata'!Z356</f>
        <v>4.3600000000000003</v>
      </c>
      <c r="T357" s="80">
        <f>'Activity rawdata'!AA356</f>
        <v>0.95</v>
      </c>
      <c r="U357" s="80">
        <f t="shared" si="61"/>
        <v>5.3100000000000005</v>
      </c>
      <c r="V357" s="81">
        <f t="shared" si="62"/>
        <v>24.463782000000002</v>
      </c>
      <c r="W357" s="75">
        <f t="shared" si="63"/>
        <v>11.315538</v>
      </c>
      <c r="X357" s="75">
        <f t="shared" si="64"/>
        <v>0.69109200000000004</v>
      </c>
      <c r="Y357" s="75">
        <f t="shared" si="65"/>
        <v>0</v>
      </c>
      <c r="Z357" s="82">
        <f t="shared" si="66"/>
        <v>36.470411999999996</v>
      </c>
      <c r="AA357" s="75">
        <f t="shared" si="67"/>
        <v>1.9070640000000001</v>
      </c>
      <c r="AB357" s="75">
        <f t="shared" si="68"/>
        <v>0.41553000000000001</v>
      </c>
      <c r="AC357" s="82">
        <f t="shared" si="69"/>
        <v>2.322594</v>
      </c>
      <c r="AD357" s="70"/>
    </row>
    <row r="358" spans="1:30" x14ac:dyDescent="0.35">
      <c r="A358" s="70" t="str">
        <f>'Activity rawdata'!A357</f>
        <v>BH5145-1-380</v>
      </c>
      <c r="B358" s="71" t="str">
        <f>'Activity rawdata'!B357</f>
        <v>COLB</v>
      </c>
      <c r="C358" s="71" t="str">
        <f>IF('Activity rawdata'!C357="PY","Planted",IF('Activity rawdata'!C357="NY","Nat/Convert",IF('Activity rawdata'!C357="NN","Nat/Nonconvert",IF('Activity rawdata'!C357="OY","Planted"))))</f>
        <v>Planted</v>
      </c>
      <c r="D358" s="70" t="str">
        <f>'Activity rawdata'!D357</f>
        <v>STP2</v>
      </c>
      <c r="E358" s="72" t="str">
        <f>'Activity rawdata'!E357</f>
        <v>91</v>
      </c>
      <c r="F358" s="73" t="str">
        <f>'Activity rawdata'!L357</f>
        <v>NO</v>
      </c>
      <c r="G358" s="72" t="str">
        <f>'Activity rawdata'!R357</f>
        <v>2036</v>
      </c>
      <c r="H358" s="72" t="str">
        <f>IF('Activity rawdata'!P357="AHTHIN1","1st Thin",IF('Activity rawdata'!P357="AHCC","Clearcut",IF('Activity rawdata'!P357="AHTHSMZ","SMZ Thin",IF('Activity rawdata'!P357="AHTHIN2","2nd Thin",IF('Activity rawdata'!P357="AFERTE","Early Fert",IF('Activity rawdata'!P357="AFERTM","Mid Fert",IF('Activity rawdata'!P357="AFERTL","Late Fert",  IF('Activity rawdata'!P357="ASP","Site Prep", IF('Activity rawdata'!P357="APLT","Plant",  IF('Activity rawdata'!P357="ANREG","Natural Regeneration"))))))))))</f>
        <v>Site Prep</v>
      </c>
      <c r="I358" s="74">
        <f>'Activity rawdata'!O357</f>
        <v>79.400000000000006</v>
      </c>
      <c r="J358" s="75">
        <f>'Activity rawdata'!N357</f>
        <v>1</v>
      </c>
      <c r="K358" s="75">
        <f>'Activity rawdata'!AC357</f>
        <v>0</v>
      </c>
      <c r="L358" s="75">
        <f>'Activity rawdata'!AD357</f>
        <v>0</v>
      </c>
      <c r="M358" s="76" t="str">
        <f>'Activity rawdata'!AE357</f>
        <v>-</v>
      </c>
      <c r="N358" s="83">
        <f>'Activity rawdata'!T357+'Activity rawdata'!U357</f>
        <v>0</v>
      </c>
      <c r="O358" s="80">
        <f>'Activity rawdata'!V357</f>
        <v>0</v>
      </c>
      <c r="P358" s="80">
        <f>'Activity rawdata'!W357</f>
        <v>0</v>
      </c>
      <c r="Q358" s="80">
        <f>'Activity rawdata'!X357</f>
        <v>0</v>
      </c>
      <c r="R358" s="84">
        <f t="shared" si="60"/>
        <v>0</v>
      </c>
      <c r="S358" s="80">
        <f>'Activity rawdata'!Z357</f>
        <v>0</v>
      </c>
      <c r="T358" s="80">
        <f>'Activity rawdata'!AA357</f>
        <v>0</v>
      </c>
      <c r="U358" s="80">
        <f t="shared" si="61"/>
        <v>0</v>
      </c>
      <c r="V358" s="81">
        <f t="shared" si="62"/>
        <v>0</v>
      </c>
      <c r="W358" s="75">
        <f t="shared" si="63"/>
        <v>0</v>
      </c>
      <c r="X358" s="75">
        <f t="shared" si="64"/>
        <v>0</v>
      </c>
      <c r="Y358" s="75">
        <f t="shared" si="65"/>
        <v>0</v>
      </c>
      <c r="Z358" s="82">
        <f t="shared" si="66"/>
        <v>0</v>
      </c>
      <c r="AA358" s="75">
        <f t="shared" si="67"/>
        <v>0</v>
      </c>
      <c r="AB358" s="75">
        <f t="shared" si="68"/>
        <v>0</v>
      </c>
      <c r="AC358" s="82">
        <f t="shared" si="69"/>
        <v>0</v>
      </c>
      <c r="AD358" s="70"/>
    </row>
    <row r="359" spans="1:30" x14ac:dyDescent="0.35">
      <c r="A359" s="70" t="str">
        <f>'Activity rawdata'!A358</f>
        <v>BH6112-1-403</v>
      </c>
      <c r="B359" s="71" t="str">
        <f>'Activity rawdata'!B358</f>
        <v>COLB</v>
      </c>
      <c r="C359" s="71" t="str">
        <f>IF('Activity rawdata'!C358="PY","Planted",IF('Activity rawdata'!C358="NY","Nat/Convert",IF('Activity rawdata'!C358="NN","Nat/Nonconvert",IF('Activity rawdata'!C358="OY","Planted"))))</f>
        <v>Planted</v>
      </c>
      <c r="D359" s="70" t="str">
        <f>'Activity rawdata'!D358</f>
        <v>STP2</v>
      </c>
      <c r="E359" s="72" t="str">
        <f>'Activity rawdata'!E358</f>
        <v>91</v>
      </c>
      <c r="F359" s="73" t="str">
        <f>'Activity rawdata'!L358</f>
        <v>NO</v>
      </c>
      <c r="G359" s="72" t="str">
        <f>'Activity rawdata'!R358</f>
        <v>2036</v>
      </c>
      <c r="H359" s="72" t="str">
        <f>IF('Activity rawdata'!P358="AHTHIN1","1st Thin",IF('Activity rawdata'!P358="AHCC","Clearcut",IF('Activity rawdata'!P358="AHTHSMZ","SMZ Thin",IF('Activity rawdata'!P358="AHTHIN2","2nd Thin",IF('Activity rawdata'!P358="AFERTE","Early Fert",IF('Activity rawdata'!P358="AFERTM","Mid Fert",IF('Activity rawdata'!P358="AFERTL","Late Fert",  IF('Activity rawdata'!P358="ASP","Site Prep", IF('Activity rawdata'!P358="APLT","Plant",  IF('Activity rawdata'!P358="ANREG","Natural Regeneration"))))))))))</f>
        <v>Site Prep</v>
      </c>
      <c r="I359" s="74">
        <f>'Activity rawdata'!O358</f>
        <v>12.44</v>
      </c>
      <c r="J359" s="75">
        <f>'Activity rawdata'!N358</f>
        <v>1</v>
      </c>
      <c r="K359" s="75">
        <f>'Activity rawdata'!AC358</f>
        <v>0</v>
      </c>
      <c r="L359" s="75">
        <f>'Activity rawdata'!AD358</f>
        <v>0</v>
      </c>
      <c r="M359" s="76" t="str">
        <f>'Activity rawdata'!AE358</f>
        <v>-</v>
      </c>
      <c r="N359" s="83">
        <f>'Activity rawdata'!T358+'Activity rawdata'!U358</f>
        <v>0</v>
      </c>
      <c r="O359" s="80">
        <f>'Activity rawdata'!V358</f>
        <v>0</v>
      </c>
      <c r="P359" s="80">
        <f>'Activity rawdata'!W358</f>
        <v>0</v>
      </c>
      <c r="Q359" s="80">
        <f>'Activity rawdata'!X358</f>
        <v>0</v>
      </c>
      <c r="R359" s="84">
        <f t="shared" si="60"/>
        <v>0</v>
      </c>
      <c r="S359" s="80">
        <f>'Activity rawdata'!Z358</f>
        <v>0</v>
      </c>
      <c r="T359" s="80">
        <f>'Activity rawdata'!AA358</f>
        <v>0</v>
      </c>
      <c r="U359" s="80">
        <f t="shared" si="61"/>
        <v>0</v>
      </c>
      <c r="V359" s="81">
        <f t="shared" si="62"/>
        <v>0</v>
      </c>
      <c r="W359" s="75">
        <f t="shared" si="63"/>
        <v>0</v>
      </c>
      <c r="X359" s="75">
        <f t="shared" si="64"/>
        <v>0</v>
      </c>
      <c r="Y359" s="75">
        <f t="shared" si="65"/>
        <v>0</v>
      </c>
      <c r="Z359" s="82">
        <f t="shared" si="66"/>
        <v>0</v>
      </c>
      <c r="AA359" s="75">
        <f t="shared" si="67"/>
        <v>0</v>
      </c>
      <c r="AB359" s="75">
        <f t="shared" si="68"/>
        <v>0</v>
      </c>
      <c r="AC359" s="82">
        <f t="shared" si="69"/>
        <v>0</v>
      </c>
      <c r="AD359" s="70"/>
    </row>
    <row r="360" spans="1:30" x14ac:dyDescent="0.35">
      <c r="A360" s="70" t="str">
        <f>'Activity rawdata'!A359</f>
        <v>BH6112-1-405</v>
      </c>
      <c r="B360" s="71" t="str">
        <f>'Activity rawdata'!B359</f>
        <v>COLB</v>
      </c>
      <c r="C360" s="71" t="str">
        <f>IF('Activity rawdata'!C359="PY","Planted",IF('Activity rawdata'!C359="NY","Nat/Convert",IF('Activity rawdata'!C359="NN","Nat/Nonconvert",IF('Activity rawdata'!C359="OY","Planted"))))</f>
        <v>Planted</v>
      </c>
      <c r="D360" s="70" t="str">
        <f>'Activity rawdata'!D359</f>
        <v>STP2</v>
      </c>
      <c r="E360" s="72" t="str">
        <f>'Activity rawdata'!E359</f>
        <v>91</v>
      </c>
      <c r="F360" s="73" t="str">
        <f>'Activity rawdata'!L359</f>
        <v>NO</v>
      </c>
      <c r="G360" s="72" t="str">
        <f>'Activity rawdata'!R359</f>
        <v>2036</v>
      </c>
      <c r="H360" s="72" t="str">
        <f>IF('Activity rawdata'!P359="AHTHIN1","1st Thin",IF('Activity rawdata'!P359="AHCC","Clearcut",IF('Activity rawdata'!P359="AHTHSMZ","SMZ Thin",IF('Activity rawdata'!P359="AHTHIN2","2nd Thin",IF('Activity rawdata'!P359="AFERTE","Early Fert",IF('Activity rawdata'!P359="AFERTM","Mid Fert",IF('Activity rawdata'!P359="AFERTL","Late Fert",  IF('Activity rawdata'!P359="ASP","Site Prep", IF('Activity rawdata'!P359="APLT","Plant",  IF('Activity rawdata'!P359="ANREG","Natural Regeneration"))))))))))</f>
        <v>Site Prep</v>
      </c>
      <c r="I360" s="74">
        <f>'Activity rawdata'!O359</f>
        <v>9.0500000000000007</v>
      </c>
      <c r="J360" s="75">
        <f>'Activity rawdata'!N359</f>
        <v>1</v>
      </c>
      <c r="K360" s="75">
        <f>'Activity rawdata'!AC359</f>
        <v>0</v>
      </c>
      <c r="L360" s="75">
        <f>'Activity rawdata'!AD359</f>
        <v>0</v>
      </c>
      <c r="M360" s="76" t="str">
        <f>'Activity rawdata'!AE359</f>
        <v>-</v>
      </c>
      <c r="N360" s="83">
        <f>'Activity rawdata'!T359+'Activity rawdata'!U359</f>
        <v>0</v>
      </c>
      <c r="O360" s="80">
        <f>'Activity rawdata'!V359</f>
        <v>0</v>
      </c>
      <c r="P360" s="80">
        <f>'Activity rawdata'!W359</f>
        <v>0</v>
      </c>
      <c r="Q360" s="80">
        <f>'Activity rawdata'!X359</f>
        <v>0</v>
      </c>
      <c r="R360" s="84">
        <f t="shared" si="60"/>
        <v>0</v>
      </c>
      <c r="S360" s="80">
        <f>'Activity rawdata'!Z359</f>
        <v>0</v>
      </c>
      <c r="T360" s="80">
        <f>'Activity rawdata'!AA359</f>
        <v>0</v>
      </c>
      <c r="U360" s="80">
        <f t="shared" si="61"/>
        <v>0</v>
      </c>
      <c r="V360" s="81">
        <f t="shared" si="62"/>
        <v>0</v>
      </c>
      <c r="W360" s="75">
        <f t="shared" si="63"/>
        <v>0</v>
      </c>
      <c r="X360" s="75">
        <f t="shared" si="64"/>
        <v>0</v>
      </c>
      <c r="Y360" s="75">
        <f t="shared" si="65"/>
        <v>0</v>
      </c>
      <c r="Z360" s="82">
        <f t="shared" si="66"/>
        <v>0</v>
      </c>
      <c r="AA360" s="75">
        <f t="shared" si="67"/>
        <v>0</v>
      </c>
      <c r="AB360" s="75">
        <f t="shared" si="68"/>
        <v>0</v>
      </c>
      <c r="AC360" s="82">
        <f t="shared" si="69"/>
        <v>0</v>
      </c>
      <c r="AD360" s="70"/>
    </row>
    <row r="361" spans="1:30" x14ac:dyDescent="0.35">
      <c r="A361" s="70" t="str">
        <f>'Activity rawdata'!A360</f>
        <v>BH6112-1-239</v>
      </c>
      <c r="B361" s="71" t="str">
        <f>'Activity rawdata'!B360</f>
        <v>COLB</v>
      </c>
      <c r="C361" s="71" t="str">
        <f>IF('Activity rawdata'!C360="PY","Planted",IF('Activity rawdata'!C360="NY","Nat/Convert",IF('Activity rawdata'!C360="NN","Nat/Nonconvert",IF('Activity rawdata'!C360="OY","Planted"))))</f>
        <v>Planted</v>
      </c>
      <c r="D361" s="70" t="str">
        <f>'Activity rawdata'!D360</f>
        <v>STP2</v>
      </c>
      <c r="E361" s="72" t="str">
        <f>'Activity rawdata'!E360</f>
        <v>91</v>
      </c>
      <c r="F361" s="73" t="str">
        <f>'Activity rawdata'!L360</f>
        <v>NO</v>
      </c>
      <c r="G361" s="72" t="str">
        <f>'Activity rawdata'!R360</f>
        <v>2036</v>
      </c>
      <c r="H361" s="72" t="str">
        <f>IF('Activity rawdata'!P360="AHTHIN1","1st Thin",IF('Activity rawdata'!P360="AHCC","Clearcut",IF('Activity rawdata'!P360="AHTHSMZ","SMZ Thin",IF('Activity rawdata'!P360="AHTHIN2","2nd Thin",IF('Activity rawdata'!P360="AFERTE","Early Fert",IF('Activity rawdata'!P360="AFERTM","Mid Fert",IF('Activity rawdata'!P360="AFERTL","Late Fert",  IF('Activity rawdata'!P360="ASP","Site Prep", IF('Activity rawdata'!P360="APLT","Plant",  IF('Activity rawdata'!P360="ANREG","Natural Regeneration"))))))))))</f>
        <v>Site Prep</v>
      </c>
      <c r="I361" s="74">
        <f>'Activity rawdata'!O360</f>
        <v>78.5</v>
      </c>
      <c r="J361" s="75">
        <f>'Activity rawdata'!N360</f>
        <v>1</v>
      </c>
      <c r="K361" s="75">
        <f>'Activity rawdata'!AC360</f>
        <v>0</v>
      </c>
      <c r="L361" s="75">
        <f>'Activity rawdata'!AD360</f>
        <v>0</v>
      </c>
      <c r="M361" s="76" t="str">
        <f>'Activity rawdata'!AE360</f>
        <v>-</v>
      </c>
      <c r="N361" s="83">
        <f>'Activity rawdata'!T360+'Activity rawdata'!U360</f>
        <v>0</v>
      </c>
      <c r="O361" s="80">
        <f>'Activity rawdata'!V360</f>
        <v>0</v>
      </c>
      <c r="P361" s="80">
        <f>'Activity rawdata'!W360</f>
        <v>0</v>
      </c>
      <c r="Q361" s="80">
        <f>'Activity rawdata'!X360</f>
        <v>0</v>
      </c>
      <c r="R361" s="84">
        <f t="shared" si="60"/>
        <v>0</v>
      </c>
      <c r="S361" s="80">
        <f>'Activity rawdata'!Z360</f>
        <v>0</v>
      </c>
      <c r="T361" s="80">
        <f>'Activity rawdata'!AA360</f>
        <v>0</v>
      </c>
      <c r="U361" s="80">
        <f t="shared" si="61"/>
        <v>0</v>
      </c>
      <c r="V361" s="81">
        <f t="shared" si="62"/>
        <v>0</v>
      </c>
      <c r="W361" s="75">
        <f t="shared" si="63"/>
        <v>0</v>
      </c>
      <c r="X361" s="75">
        <f t="shared" si="64"/>
        <v>0</v>
      </c>
      <c r="Y361" s="75">
        <f t="shared" si="65"/>
        <v>0</v>
      </c>
      <c r="Z361" s="82">
        <f t="shared" si="66"/>
        <v>0</v>
      </c>
      <c r="AA361" s="75">
        <f t="shared" si="67"/>
        <v>0</v>
      </c>
      <c r="AB361" s="75">
        <f t="shared" si="68"/>
        <v>0</v>
      </c>
      <c r="AC361" s="82">
        <f t="shared" si="69"/>
        <v>0</v>
      </c>
      <c r="AD361" s="70"/>
    </row>
    <row r="362" spans="1:30" x14ac:dyDescent="0.35">
      <c r="A362" s="70" t="str">
        <f>'Activity rawdata'!A361</f>
        <v>BH6125-1-375</v>
      </c>
      <c r="B362" s="71" t="str">
        <f>'Activity rawdata'!B361</f>
        <v>COLB</v>
      </c>
      <c r="C362" s="71" t="str">
        <f>IF('Activity rawdata'!C361="PY","Planted",IF('Activity rawdata'!C361="NY","Nat/Convert",IF('Activity rawdata'!C361="NN","Nat/Nonconvert",IF('Activity rawdata'!C361="OY","Planted"))))</f>
        <v>Planted</v>
      </c>
      <c r="D362" s="70" t="str">
        <f>'Activity rawdata'!D361</f>
        <v>STP2</v>
      </c>
      <c r="E362" s="72" t="str">
        <f>'Activity rawdata'!E361</f>
        <v>85</v>
      </c>
      <c r="F362" s="73" t="str">
        <f>'Activity rawdata'!L361</f>
        <v>NO</v>
      </c>
      <c r="G362" s="72" t="str">
        <f>'Activity rawdata'!R361</f>
        <v>2036</v>
      </c>
      <c r="H362" s="72" t="str">
        <f>IF('Activity rawdata'!P361="AHTHIN1","1st Thin",IF('Activity rawdata'!P361="AHCC","Clearcut",IF('Activity rawdata'!P361="AHTHSMZ","SMZ Thin",IF('Activity rawdata'!P361="AHTHIN2","2nd Thin",IF('Activity rawdata'!P361="AFERTE","Early Fert",IF('Activity rawdata'!P361="AFERTM","Mid Fert",IF('Activity rawdata'!P361="AFERTL","Late Fert",  IF('Activity rawdata'!P361="ASP","Site Prep", IF('Activity rawdata'!P361="APLT","Plant",  IF('Activity rawdata'!P361="ANREG","Natural Regeneration"))))))))))</f>
        <v>Site Prep</v>
      </c>
      <c r="I362" s="74">
        <f>'Activity rawdata'!O361</f>
        <v>25.56</v>
      </c>
      <c r="J362" s="75">
        <f>'Activity rawdata'!N361</f>
        <v>1</v>
      </c>
      <c r="K362" s="75">
        <f>'Activity rawdata'!AC361</f>
        <v>0</v>
      </c>
      <c r="L362" s="75">
        <f>'Activity rawdata'!AD361</f>
        <v>0</v>
      </c>
      <c r="M362" s="76" t="str">
        <f>'Activity rawdata'!AE361</f>
        <v>-</v>
      </c>
      <c r="N362" s="83">
        <f>'Activity rawdata'!T361+'Activity rawdata'!U361</f>
        <v>0</v>
      </c>
      <c r="O362" s="80">
        <f>'Activity rawdata'!V361</f>
        <v>0</v>
      </c>
      <c r="P362" s="80">
        <f>'Activity rawdata'!W361</f>
        <v>0</v>
      </c>
      <c r="Q362" s="80">
        <f>'Activity rawdata'!X361</f>
        <v>0</v>
      </c>
      <c r="R362" s="84">
        <f t="shared" si="60"/>
        <v>0</v>
      </c>
      <c r="S362" s="80">
        <f>'Activity rawdata'!Z361</f>
        <v>0</v>
      </c>
      <c r="T362" s="80">
        <f>'Activity rawdata'!AA361</f>
        <v>0</v>
      </c>
      <c r="U362" s="80">
        <f t="shared" si="61"/>
        <v>0</v>
      </c>
      <c r="V362" s="81">
        <f t="shared" si="62"/>
        <v>0</v>
      </c>
      <c r="W362" s="75">
        <f t="shared" si="63"/>
        <v>0</v>
      </c>
      <c r="X362" s="75">
        <f t="shared" si="64"/>
        <v>0</v>
      </c>
      <c r="Y362" s="75">
        <f t="shared" si="65"/>
        <v>0</v>
      </c>
      <c r="Z362" s="82">
        <f t="shared" si="66"/>
        <v>0</v>
      </c>
      <c r="AA362" s="75">
        <f t="shared" si="67"/>
        <v>0</v>
      </c>
      <c r="AB362" s="75">
        <f t="shared" si="68"/>
        <v>0</v>
      </c>
      <c r="AC362" s="82">
        <f t="shared" si="69"/>
        <v>0</v>
      </c>
      <c r="AD362" s="70"/>
    </row>
    <row r="363" spans="1:30" x14ac:dyDescent="0.35">
      <c r="A363" s="70" t="str">
        <f>'Activity rawdata'!A362</f>
        <v>BH6112-1-391</v>
      </c>
      <c r="B363" s="71" t="str">
        <f>'Activity rawdata'!B362</f>
        <v>COLB</v>
      </c>
      <c r="C363" s="71" t="str">
        <f>IF('Activity rawdata'!C362="PY","Planted",IF('Activity rawdata'!C362="NY","Nat/Convert",IF('Activity rawdata'!C362="NN","Nat/Nonconvert",IF('Activity rawdata'!C362="OY","Planted"))))</f>
        <v>Planted</v>
      </c>
      <c r="D363" s="70" t="str">
        <f>'Activity rawdata'!D362</f>
        <v>STP2</v>
      </c>
      <c r="E363" s="72" t="str">
        <f>'Activity rawdata'!E362</f>
        <v>59</v>
      </c>
      <c r="F363" s="73" t="str">
        <f>'Activity rawdata'!L362</f>
        <v>NO</v>
      </c>
      <c r="G363" s="72" t="str">
        <f>'Activity rawdata'!R362</f>
        <v>2036</v>
      </c>
      <c r="H363" s="72" t="str">
        <f>IF('Activity rawdata'!P362="AHTHIN1","1st Thin",IF('Activity rawdata'!P362="AHCC","Clearcut",IF('Activity rawdata'!P362="AHTHSMZ","SMZ Thin",IF('Activity rawdata'!P362="AHTHIN2","2nd Thin",IF('Activity rawdata'!P362="AFERTE","Early Fert",IF('Activity rawdata'!P362="AFERTM","Mid Fert",IF('Activity rawdata'!P362="AFERTL","Late Fert",  IF('Activity rawdata'!P362="ASP","Site Prep", IF('Activity rawdata'!P362="APLT","Plant",  IF('Activity rawdata'!P362="ANREG","Natural Regeneration"))))))))))</f>
        <v>Site Prep</v>
      </c>
      <c r="I363" s="74">
        <f>'Activity rawdata'!O362</f>
        <v>144.78</v>
      </c>
      <c r="J363" s="75">
        <f>'Activity rawdata'!N362</f>
        <v>1</v>
      </c>
      <c r="K363" s="75">
        <f>'Activity rawdata'!AC362</f>
        <v>0</v>
      </c>
      <c r="L363" s="75">
        <f>'Activity rawdata'!AD362</f>
        <v>0</v>
      </c>
      <c r="M363" s="76" t="str">
        <f>'Activity rawdata'!AE362</f>
        <v>-</v>
      </c>
      <c r="N363" s="83">
        <f>'Activity rawdata'!T362+'Activity rawdata'!U362</f>
        <v>0</v>
      </c>
      <c r="O363" s="80">
        <f>'Activity rawdata'!V362</f>
        <v>0</v>
      </c>
      <c r="P363" s="80">
        <f>'Activity rawdata'!W362</f>
        <v>0</v>
      </c>
      <c r="Q363" s="80">
        <f>'Activity rawdata'!X362</f>
        <v>0</v>
      </c>
      <c r="R363" s="84">
        <f t="shared" si="60"/>
        <v>0</v>
      </c>
      <c r="S363" s="80">
        <f>'Activity rawdata'!Z362</f>
        <v>0</v>
      </c>
      <c r="T363" s="80">
        <f>'Activity rawdata'!AA362</f>
        <v>0</v>
      </c>
      <c r="U363" s="80">
        <f t="shared" si="61"/>
        <v>0</v>
      </c>
      <c r="V363" s="81">
        <f t="shared" si="62"/>
        <v>0</v>
      </c>
      <c r="W363" s="75">
        <f t="shared" si="63"/>
        <v>0</v>
      </c>
      <c r="X363" s="75">
        <f t="shared" si="64"/>
        <v>0</v>
      </c>
      <c r="Y363" s="75">
        <f t="shared" si="65"/>
        <v>0</v>
      </c>
      <c r="Z363" s="82">
        <f t="shared" si="66"/>
        <v>0</v>
      </c>
      <c r="AA363" s="75">
        <f t="shared" si="67"/>
        <v>0</v>
      </c>
      <c r="AB363" s="75">
        <f t="shared" si="68"/>
        <v>0</v>
      </c>
      <c r="AC363" s="82">
        <f t="shared" si="69"/>
        <v>0</v>
      </c>
      <c r="AD363" s="70"/>
    </row>
    <row r="364" spans="1:30" x14ac:dyDescent="0.35">
      <c r="A364" s="70" t="str">
        <f>'Activity rawdata'!A363</f>
        <v>BH6112-1-404</v>
      </c>
      <c r="B364" s="71" t="str">
        <f>'Activity rawdata'!B363</f>
        <v>COLB</v>
      </c>
      <c r="C364" s="71" t="str">
        <f>IF('Activity rawdata'!C363="PY","Planted",IF('Activity rawdata'!C363="NY","Nat/Convert",IF('Activity rawdata'!C363="NN","Nat/Nonconvert",IF('Activity rawdata'!C363="OY","Planted"))))</f>
        <v>Planted</v>
      </c>
      <c r="D364" s="70" t="str">
        <f>'Activity rawdata'!D363</f>
        <v>STP2</v>
      </c>
      <c r="E364" s="72" t="str">
        <f>'Activity rawdata'!E363</f>
        <v>59</v>
      </c>
      <c r="F364" s="73" t="str">
        <f>'Activity rawdata'!L363</f>
        <v>NO</v>
      </c>
      <c r="G364" s="72" t="str">
        <f>'Activity rawdata'!R363</f>
        <v>2036</v>
      </c>
      <c r="H364" s="72" t="str">
        <f>IF('Activity rawdata'!P363="AHTHIN1","1st Thin",IF('Activity rawdata'!P363="AHCC","Clearcut",IF('Activity rawdata'!P363="AHTHSMZ","SMZ Thin",IF('Activity rawdata'!P363="AHTHIN2","2nd Thin",IF('Activity rawdata'!P363="AFERTE","Early Fert",IF('Activity rawdata'!P363="AFERTM","Mid Fert",IF('Activity rawdata'!P363="AFERTL","Late Fert",  IF('Activity rawdata'!P363="ASP","Site Prep", IF('Activity rawdata'!P363="APLT","Plant",  IF('Activity rawdata'!P363="ANREG","Natural Regeneration"))))))))))</f>
        <v>Site Prep</v>
      </c>
      <c r="I364" s="74">
        <f>'Activity rawdata'!O363</f>
        <v>131.13999999999999</v>
      </c>
      <c r="J364" s="75">
        <f>'Activity rawdata'!N363</f>
        <v>1</v>
      </c>
      <c r="K364" s="75">
        <f>'Activity rawdata'!AC363</f>
        <v>0</v>
      </c>
      <c r="L364" s="75">
        <f>'Activity rawdata'!AD363</f>
        <v>0</v>
      </c>
      <c r="M364" s="76" t="str">
        <f>'Activity rawdata'!AE363</f>
        <v>-</v>
      </c>
      <c r="N364" s="83">
        <f>'Activity rawdata'!T363+'Activity rawdata'!U363</f>
        <v>0</v>
      </c>
      <c r="O364" s="80">
        <f>'Activity rawdata'!V363</f>
        <v>0</v>
      </c>
      <c r="P364" s="80">
        <f>'Activity rawdata'!W363</f>
        <v>0</v>
      </c>
      <c r="Q364" s="80">
        <f>'Activity rawdata'!X363</f>
        <v>0</v>
      </c>
      <c r="R364" s="84">
        <f t="shared" si="60"/>
        <v>0</v>
      </c>
      <c r="S364" s="80">
        <f>'Activity rawdata'!Z363</f>
        <v>0</v>
      </c>
      <c r="T364" s="80">
        <f>'Activity rawdata'!AA363</f>
        <v>0</v>
      </c>
      <c r="U364" s="80">
        <f t="shared" si="61"/>
        <v>0</v>
      </c>
      <c r="V364" s="81">
        <f t="shared" si="62"/>
        <v>0</v>
      </c>
      <c r="W364" s="75">
        <f t="shared" si="63"/>
        <v>0</v>
      </c>
      <c r="X364" s="75">
        <f t="shared" si="64"/>
        <v>0</v>
      </c>
      <c r="Y364" s="75">
        <f t="shared" si="65"/>
        <v>0</v>
      </c>
      <c r="Z364" s="82">
        <f t="shared" si="66"/>
        <v>0</v>
      </c>
      <c r="AA364" s="75">
        <f t="shared" si="67"/>
        <v>0</v>
      </c>
      <c r="AB364" s="75">
        <f t="shared" si="68"/>
        <v>0</v>
      </c>
      <c r="AC364" s="82">
        <f t="shared" si="69"/>
        <v>0</v>
      </c>
      <c r="AD364" s="70"/>
    </row>
    <row r="365" spans="1:30" x14ac:dyDescent="0.35">
      <c r="A365" s="70" t="str">
        <f>'Activity rawdata'!A364</f>
        <v>BH6112-1-244</v>
      </c>
      <c r="B365" s="71" t="str">
        <f>'Activity rawdata'!B364</f>
        <v>CSLB</v>
      </c>
      <c r="C365" s="71" t="str">
        <f>IF('Activity rawdata'!C364="PY","Planted",IF('Activity rawdata'!C364="NY","Nat/Convert",IF('Activity rawdata'!C364="NN","Nat/Nonconvert",IF('Activity rawdata'!C364="OY","Planted"))))</f>
        <v>Planted</v>
      </c>
      <c r="D365" s="70" t="str">
        <f>'Activity rawdata'!D364</f>
        <v>STP2</v>
      </c>
      <c r="E365" s="72" t="str">
        <f>'Activity rawdata'!E364</f>
        <v>68</v>
      </c>
      <c r="F365" s="73" t="str">
        <f>'Activity rawdata'!L364</f>
        <v>NO</v>
      </c>
      <c r="G365" s="72" t="str">
        <f>'Activity rawdata'!R364</f>
        <v>2036</v>
      </c>
      <c r="H365" s="72" t="str">
        <f>IF('Activity rawdata'!P364="AHTHIN1","1st Thin",IF('Activity rawdata'!P364="AHCC","Clearcut",IF('Activity rawdata'!P364="AHTHSMZ","SMZ Thin",IF('Activity rawdata'!P364="AHTHIN2","2nd Thin",IF('Activity rawdata'!P364="AFERTE","Early Fert",IF('Activity rawdata'!P364="AFERTM","Mid Fert",IF('Activity rawdata'!P364="AFERTL","Late Fert",  IF('Activity rawdata'!P364="ASP","Site Prep", IF('Activity rawdata'!P364="APLT","Plant",  IF('Activity rawdata'!P364="ANREG","Natural Regeneration"))))))))))</f>
        <v>Plant</v>
      </c>
      <c r="I365" s="74">
        <f>'Activity rawdata'!O364</f>
        <v>29.47</v>
      </c>
      <c r="J365" s="75">
        <f>'Activity rawdata'!N364</f>
        <v>1</v>
      </c>
      <c r="K365" s="75">
        <f>'Activity rawdata'!AC364</f>
        <v>0</v>
      </c>
      <c r="L365" s="75">
        <f>'Activity rawdata'!AD364</f>
        <v>0</v>
      </c>
      <c r="M365" s="76" t="str">
        <f>'Activity rawdata'!AE364</f>
        <v>-</v>
      </c>
      <c r="N365" s="83">
        <f>'Activity rawdata'!T364+'Activity rawdata'!U364</f>
        <v>0</v>
      </c>
      <c r="O365" s="80">
        <f>'Activity rawdata'!V364</f>
        <v>0</v>
      </c>
      <c r="P365" s="80">
        <f>'Activity rawdata'!W364</f>
        <v>0</v>
      </c>
      <c r="Q365" s="80">
        <f>'Activity rawdata'!X364</f>
        <v>0</v>
      </c>
      <c r="R365" s="84">
        <f t="shared" si="60"/>
        <v>0</v>
      </c>
      <c r="S365" s="80">
        <f>'Activity rawdata'!Z364</f>
        <v>0</v>
      </c>
      <c r="T365" s="80">
        <f>'Activity rawdata'!AA364</f>
        <v>0</v>
      </c>
      <c r="U365" s="80">
        <f t="shared" si="61"/>
        <v>0</v>
      </c>
      <c r="V365" s="81">
        <f t="shared" si="62"/>
        <v>0</v>
      </c>
      <c r="W365" s="75">
        <f t="shared" si="63"/>
        <v>0</v>
      </c>
      <c r="X365" s="75">
        <f t="shared" si="64"/>
        <v>0</v>
      </c>
      <c r="Y365" s="75">
        <f t="shared" si="65"/>
        <v>0</v>
      </c>
      <c r="Z365" s="82">
        <f t="shared" si="66"/>
        <v>0</v>
      </c>
      <c r="AA365" s="75">
        <f t="shared" si="67"/>
        <v>0</v>
      </c>
      <c r="AB365" s="75">
        <f t="shared" si="68"/>
        <v>0</v>
      </c>
      <c r="AC365" s="82">
        <f t="shared" si="69"/>
        <v>0</v>
      </c>
      <c r="AD365" s="70"/>
    </row>
    <row r="366" spans="1:30" x14ac:dyDescent="0.35">
      <c r="A366" s="70" t="str">
        <f>'Activity rawdata'!A365</f>
        <v>BH1429-1-42</v>
      </c>
      <c r="B366" s="71" t="str">
        <f>'Activity rawdata'!B365</f>
        <v>LB</v>
      </c>
      <c r="C366" s="71" t="str">
        <f>IF('Activity rawdata'!C365="PY","Planted",IF('Activity rawdata'!C365="NY","Nat/Convert",IF('Activity rawdata'!C365="NN","Nat/Nonconvert",IF('Activity rawdata'!C365="OY","Planted"))))</f>
        <v>Planted</v>
      </c>
      <c r="D366" s="70" t="str">
        <f>'Activity rawdata'!D365</f>
        <v>STP1</v>
      </c>
      <c r="E366" s="72" t="str">
        <f>'Activity rawdata'!E365</f>
        <v>77</v>
      </c>
      <c r="F366" s="73" t="str">
        <f>'Activity rawdata'!L365</f>
        <v>MT1</v>
      </c>
      <c r="G366" s="72" t="str">
        <f>'Activity rawdata'!R365</f>
        <v>2036</v>
      </c>
      <c r="H366" s="72" t="str">
        <f>IF('Activity rawdata'!P365="AHTHIN1","1st Thin",IF('Activity rawdata'!P365="AHCC","Clearcut",IF('Activity rawdata'!P365="AHTHSMZ","SMZ Thin",IF('Activity rawdata'!P365="AHTHIN2","2nd Thin",IF('Activity rawdata'!P365="AFERTE","Early Fert",IF('Activity rawdata'!P365="AFERTM","Mid Fert",IF('Activity rawdata'!P365="AFERTL","Late Fert",  IF('Activity rawdata'!P365="ASP","Site Prep", IF('Activity rawdata'!P365="APLT","Plant",  IF('Activity rawdata'!P365="ANREG","Natural Regeneration"))))))))))</f>
        <v>Mid Fert</v>
      </c>
      <c r="I366" s="74">
        <f>'Activity rawdata'!O365</f>
        <v>70.08</v>
      </c>
      <c r="J366" s="75">
        <f>'Activity rawdata'!N365</f>
        <v>15</v>
      </c>
      <c r="K366" s="75">
        <f>'Activity rawdata'!AC365</f>
        <v>91.67</v>
      </c>
      <c r="L366" s="75">
        <f>'Activity rawdata'!AD365</f>
        <v>191.66</v>
      </c>
      <c r="M366" s="76">
        <f>'Activity rawdata'!AE365</f>
        <v>9.364490979569883</v>
      </c>
      <c r="N366" s="83">
        <f>'Activity rawdata'!T365+'Activity rawdata'!U365</f>
        <v>0</v>
      </c>
      <c r="O366" s="80">
        <f>'Activity rawdata'!V365</f>
        <v>0</v>
      </c>
      <c r="P366" s="80">
        <f>'Activity rawdata'!W365</f>
        <v>0</v>
      </c>
      <c r="Q366" s="80">
        <f>'Activity rawdata'!X365</f>
        <v>0</v>
      </c>
      <c r="R366" s="84">
        <f t="shared" si="60"/>
        <v>0</v>
      </c>
      <c r="S366" s="80">
        <f>'Activity rawdata'!Z365</f>
        <v>0</v>
      </c>
      <c r="T366" s="80">
        <f>'Activity rawdata'!AA365</f>
        <v>0</v>
      </c>
      <c r="U366" s="80">
        <f t="shared" si="61"/>
        <v>0</v>
      </c>
      <c r="V366" s="81">
        <f t="shared" si="62"/>
        <v>0</v>
      </c>
      <c r="W366" s="75">
        <f t="shared" si="63"/>
        <v>0</v>
      </c>
      <c r="X366" s="75">
        <f t="shared" si="64"/>
        <v>0</v>
      </c>
      <c r="Y366" s="75">
        <f t="shared" si="65"/>
        <v>0</v>
      </c>
      <c r="Z366" s="82">
        <f t="shared" si="66"/>
        <v>0</v>
      </c>
      <c r="AA366" s="75">
        <f t="shared" si="67"/>
        <v>0</v>
      </c>
      <c r="AB366" s="75">
        <f t="shared" si="68"/>
        <v>0</v>
      </c>
      <c r="AC366" s="82">
        <f t="shared" si="69"/>
        <v>0</v>
      </c>
      <c r="AD366" s="70"/>
    </row>
    <row r="367" spans="1:30" x14ac:dyDescent="0.35">
      <c r="A367" s="70" t="str">
        <f>'Activity rawdata'!A366</f>
        <v>BH1435-1-24</v>
      </c>
      <c r="B367" s="71" t="str">
        <f>'Activity rawdata'!B366</f>
        <v>LB</v>
      </c>
      <c r="C367" s="71" t="str">
        <f>IF('Activity rawdata'!C366="PY","Planted",IF('Activity rawdata'!C366="NY","Nat/Convert",IF('Activity rawdata'!C366="NN","Nat/Nonconvert",IF('Activity rawdata'!C366="OY","Planted"))))</f>
        <v>Planted</v>
      </c>
      <c r="D367" s="70" t="str">
        <f>'Activity rawdata'!D366</f>
        <v>STP1</v>
      </c>
      <c r="E367" s="72" t="str">
        <f>'Activity rawdata'!E366</f>
        <v>81</v>
      </c>
      <c r="F367" s="73" t="str">
        <f>'Activity rawdata'!L366</f>
        <v>MT1</v>
      </c>
      <c r="G367" s="72" t="str">
        <f>'Activity rawdata'!R366</f>
        <v>2036</v>
      </c>
      <c r="H367" s="72" t="str">
        <f>IF('Activity rawdata'!P366="AHTHIN1","1st Thin",IF('Activity rawdata'!P366="AHCC","Clearcut",IF('Activity rawdata'!P366="AHTHSMZ","SMZ Thin",IF('Activity rawdata'!P366="AHTHIN2","2nd Thin",IF('Activity rawdata'!P366="AFERTE","Early Fert",IF('Activity rawdata'!P366="AFERTM","Mid Fert",IF('Activity rawdata'!P366="AFERTL","Late Fert",  IF('Activity rawdata'!P366="ASP","Site Prep", IF('Activity rawdata'!P366="APLT","Plant",  IF('Activity rawdata'!P366="ANREG","Natural Regeneration"))))))))))</f>
        <v>2nd Thin</v>
      </c>
      <c r="I367" s="74">
        <f>'Activity rawdata'!O366</f>
        <v>86.12</v>
      </c>
      <c r="J367" s="75">
        <f>'Activity rawdata'!N366</f>
        <v>21</v>
      </c>
      <c r="K367" s="75">
        <f>'Activity rawdata'!AC366</f>
        <v>101.43</v>
      </c>
      <c r="L367" s="75">
        <f>'Activity rawdata'!AD366</f>
        <v>190.16</v>
      </c>
      <c r="M367" s="76">
        <f>'Activity rawdata'!AE366</f>
        <v>9.889171993755971</v>
      </c>
      <c r="N367" s="83">
        <f>'Activity rawdata'!T366+'Activity rawdata'!U366</f>
        <v>8.24</v>
      </c>
      <c r="O367" s="80">
        <f>'Activity rawdata'!V366</f>
        <v>13.06</v>
      </c>
      <c r="P367" s="80">
        <f>'Activity rawdata'!W366</f>
        <v>0</v>
      </c>
      <c r="Q367" s="80">
        <f>'Activity rawdata'!X366</f>
        <v>0.24</v>
      </c>
      <c r="R367" s="84">
        <f t="shared" si="60"/>
        <v>21.54</v>
      </c>
      <c r="S367" s="80">
        <f>'Activity rawdata'!Z366</f>
        <v>0</v>
      </c>
      <c r="T367" s="80">
        <f>'Activity rawdata'!AA366</f>
        <v>0</v>
      </c>
      <c r="U367" s="80">
        <f t="shared" si="61"/>
        <v>0</v>
      </c>
      <c r="V367" s="81">
        <f t="shared" si="62"/>
        <v>709.62880000000007</v>
      </c>
      <c r="W367" s="75">
        <f t="shared" si="63"/>
        <v>1124.7272</v>
      </c>
      <c r="X367" s="75">
        <f t="shared" si="64"/>
        <v>0</v>
      </c>
      <c r="Y367" s="75">
        <f t="shared" si="65"/>
        <v>20.668800000000001</v>
      </c>
      <c r="Z367" s="82">
        <f t="shared" si="66"/>
        <v>1855.0248000000001</v>
      </c>
      <c r="AA367" s="75">
        <f t="shared" si="67"/>
        <v>0</v>
      </c>
      <c r="AB367" s="75">
        <f t="shared" si="68"/>
        <v>0</v>
      </c>
      <c r="AC367" s="82">
        <f t="shared" si="69"/>
        <v>0</v>
      </c>
      <c r="AD367" s="70"/>
    </row>
    <row r="368" spans="1:30" x14ac:dyDescent="0.35">
      <c r="A368" s="70" t="str">
        <f>'Activity rawdata'!A367</f>
        <v>BH1431-1-26</v>
      </c>
      <c r="B368" s="71" t="str">
        <f>'Activity rawdata'!B367</f>
        <v>LB</v>
      </c>
      <c r="C368" s="71" t="str">
        <f>IF('Activity rawdata'!C367="PY","Planted",IF('Activity rawdata'!C367="NY","Nat/Convert",IF('Activity rawdata'!C367="NN","Nat/Nonconvert",IF('Activity rawdata'!C367="OY","Planted"))))</f>
        <v>Planted</v>
      </c>
      <c r="D368" s="70" t="str">
        <f>'Activity rawdata'!D367</f>
        <v>STP1</v>
      </c>
      <c r="E368" s="72" t="str">
        <f>'Activity rawdata'!E367</f>
        <v>82</v>
      </c>
      <c r="F368" s="73" t="str">
        <f>'Activity rawdata'!L367</f>
        <v>MT1</v>
      </c>
      <c r="G368" s="72" t="str">
        <f>'Activity rawdata'!R367</f>
        <v>2036</v>
      </c>
      <c r="H368" s="72" t="str">
        <f>IF('Activity rawdata'!P367="AHTHIN1","1st Thin",IF('Activity rawdata'!P367="AHCC","Clearcut",IF('Activity rawdata'!P367="AHTHSMZ","SMZ Thin",IF('Activity rawdata'!P367="AHTHIN2","2nd Thin",IF('Activity rawdata'!P367="AFERTE","Early Fert",IF('Activity rawdata'!P367="AFERTM","Mid Fert",IF('Activity rawdata'!P367="AFERTL","Late Fert",  IF('Activity rawdata'!P367="ASP","Site Prep", IF('Activity rawdata'!P367="APLT","Plant",  IF('Activity rawdata'!P367="ANREG","Natural Regeneration"))))))))))</f>
        <v>2nd Thin</v>
      </c>
      <c r="I368" s="74">
        <f>'Activity rawdata'!O367</f>
        <v>17.53</v>
      </c>
      <c r="J368" s="75">
        <f>'Activity rawdata'!N367</f>
        <v>21</v>
      </c>
      <c r="K368" s="75">
        <f>'Activity rawdata'!AC367</f>
        <v>98.58</v>
      </c>
      <c r="L368" s="75">
        <f>'Activity rawdata'!AD367</f>
        <v>184.26</v>
      </c>
      <c r="M368" s="76">
        <f>'Activity rawdata'!AE367</f>
        <v>9.9041036187273921</v>
      </c>
      <c r="N368" s="83">
        <f>'Activity rawdata'!T367+'Activity rawdata'!U367</f>
        <v>8.7200000000000006</v>
      </c>
      <c r="O368" s="80">
        <f>'Activity rawdata'!V367</f>
        <v>11.39</v>
      </c>
      <c r="P368" s="80">
        <f>'Activity rawdata'!W367</f>
        <v>0</v>
      </c>
      <c r="Q368" s="80">
        <f>'Activity rawdata'!X367</f>
        <v>0.18</v>
      </c>
      <c r="R368" s="84">
        <f t="shared" si="60"/>
        <v>20.29</v>
      </c>
      <c r="S368" s="80">
        <f>'Activity rawdata'!Z367</f>
        <v>0</v>
      </c>
      <c r="T368" s="80">
        <f>'Activity rawdata'!AA367</f>
        <v>0</v>
      </c>
      <c r="U368" s="80">
        <f t="shared" si="61"/>
        <v>0</v>
      </c>
      <c r="V368" s="81">
        <f t="shared" si="62"/>
        <v>152.86160000000001</v>
      </c>
      <c r="W368" s="75">
        <f t="shared" si="63"/>
        <v>199.66670000000002</v>
      </c>
      <c r="X368" s="75">
        <f t="shared" si="64"/>
        <v>0</v>
      </c>
      <c r="Y368" s="75">
        <f t="shared" si="65"/>
        <v>3.1554000000000002</v>
      </c>
      <c r="Z368" s="82">
        <f t="shared" si="66"/>
        <v>355.68370000000004</v>
      </c>
      <c r="AA368" s="75">
        <f t="shared" si="67"/>
        <v>0</v>
      </c>
      <c r="AB368" s="75">
        <f t="shared" si="68"/>
        <v>0</v>
      </c>
      <c r="AC368" s="82">
        <f t="shared" si="69"/>
        <v>0</v>
      </c>
      <c r="AD368" s="70"/>
    </row>
    <row r="369" spans="1:30" x14ac:dyDescent="0.35">
      <c r="A369" s="70" t="str">
        <f>'Activity rawdata'!A368</f>
        <v>BH5132-1-124</v>
      </c>
      <c r="B369" s="71" t="str">
        <f>'Activity rawdata'!B368</f>
        <v>LB</v>
      </c>
      <c r="C369" s="71" t="str">
        <f>IF('Activity rawdata'!C368="PY","Planted",IF('Activity rawdata'!C368="NY","Nat/Convert",IF('Activity rawdata'!C368="NN","Nat/Nonconvert",IF('Activity rawdata'!C368="OY","Planted"))))</f>
        <v>Planted</v>
      </c>
      <c r="D369" s="70" t="str">
        <f>'Activity rawdata'!D368</f>
        <v>STP1</v>
      </c>
      <c r="E369" s="72" t="str">
        <f>'Activity rawdata'!E368</f>
        <v>75</v>
      </c>
      <c r="F369" s="73" t="str">
        <f>'Activity rawdata'!L368</f>
        <v>MT1</v>
      </c>
      <c r="G369" s="72" t="str">
        <f>'Activity rawdata'!R368</f>
        <v>2036</v>
      </c>
      <c r="H369" s="72" t="str">
        <f>IF('Activity rawdata'!P368="AHTHIN1","1st Thin",IF('Activity rawdata'!P368="AHCC","Clearcut",IF('Activity rawdata'!P368="AHTHSMZ","SMZ Thin",IF('Activity rawdata'!P368="AHTHIN2","2nd Thin",IF('Activity rawdata'!P368="AFERTE","Early Fert",IF('Activity rawdata'!P368="AFERTM","Mid Fert",IF('Activity rawdata'!P368="AFERTL","Late Fert",  IF('Activity rawdata'!P368="ASP","Site Prep", IF('Activity rawdata'!P368="APLT","Plant",  IF('Activity rawdata'!P368="ANREG","Natural Regeneration"))))))))))</f>
        <v>2nd Thin</v>
      </c>
      <c r="I369" s="74">
        <f>'Activity rawdata'!O368</f>
        <v>1.29</v>
      </c>
      <c r="J369" s="75">
        <f>'Activity rawdata'!N368</f>
        <v>21</v>
      </c>
      <c r="K369" s="75">
        <f>'Activity rawdata'!AC368</f>
        <v>94.71</v>
      </c>
      <c r="L369" s="75">
        <f>'Activity rawdata'!AD368</f>
        <v>189.14</v>
      </c>
      <c r="M369" s="76">
        <f>'Activity rawdata'!AE368</f>
        <v>9.5816990893413898</v>
      </c>
      <c r="N369" s="83">
        <f>'Activity rawdata'!T368+'Activity rawdata'!U368</f>
        <v>8.48</v>
      </c>
      <c r="O369" s="80">
        <f>'Activity rawdata'!V368</f>
        <v>12.83</v>
      </c>
      <c r="P369" s="80">
        <f>'Activity rawdata'!W368</f>
        <v>0</v>
      </c>
      <c r="Q369" s="80">
        <f>'Activity rawdata'!X368</f>
        <v>0</v>
      </c>
      <c r="R369" s="84">
        <f t="shared" si="60"/>
        <v>21.310000000000002</v>
      </c>
      <c r="S369" s="80">
        <f>'Activity rawdata'!Z368</f>
        <v>0</v>
      </c>
      <c r="T369" s="80">
        <f>'Activity rawdata'!AA368</f>
        <v>0</v>
      </c>
      <c r="U369" s="80">
        <f t="shared" si="61"/>
        <v>0</v>
      </c>
      <c r="V369" s="81">
        <f t="shared" si="62"/>
        <v>10.939200000000001</v>
      </c>
      <c r="W369" s="75">
        <f t="shared" si="63"/>
        <v>16.550699999999999</v>
      </c>
      <c r="X369" s="75">
        <f t="shared" si="64"/>
        <v>0</v>
      </c>
      <c r="Y369" s="75">
        <f t="shared" si="65"/>
        <v>0</v>
      </c>
      <c r="Z369" s="82">
        <f t="shared" si="66"/>
        <v>27.489899999999999</v>
      </c>
      <c r="AA369" s="75">
        <f t="shared" si="67"/>
        <v>0</v>
      </c>
      <c r="AB369" s="75">
        <f t="shared" si="68"/>
        <v>0</v>
      </c>
      <c r="AC369" s="82">
        <f t="shared" si="69"/>
        <v>0</v>
      </c>
      <c r="AD369" s="70"/>
    </row>
    <row r="370" spans="1:30" x14ac:dyDescent="0.35">
      <c r="A370" s="70" t="str">
        <f>'Activity rawdata'!A369</f>
        <v>BH5132-1-125</v>
      </c>
      <c r="B370" s="71" t="str">
        <f>'Activity rawdata'!B369</f>
        <v>LB</v>
      </c>
      <c r="C370" s="71" t="str">
        <f>IF('Activity rawdata'!C369="PY","Planted",IF('Activity rawdata'!C369="NY","Nat/Convert",IF('Activity rawdata'!C369="NN","Nat/Nonconvert",IF('Activity rawdata'!C369="OY","Planted"))))</f>
        <v>Planted</v>
      </c>
      <c r="D370" s="70" t="str">
        <f>'Activity rawdata'!D369</f>
        <v>STP1</v>
      </c>
      <c r="E370" s="72" t="str">
        <f>'Activity rawdata'!E369</f>
        <v>84</v>
      </c>
      <c r="F370" s="73" t="str">
        <f>'Activity rawdata'!L369</f>
        <v>MT1</v>
      </c>
      <c r="G370" s="72" t="str">
        <f>'Activity rawdata'!R369</f>
        <v>2036</v>
      </c>
      <c r="H370" s="72" t="str">
        <f>IF('Activity rawdata'!P369="AHTHIN1","1st Thin",IF('Activity rawdata'!P369="AHCC","Clearcut",IF('Activity rawdata'!P369="AHTHSMZ","SMZ Thin",IF('Activity rawdata'!P369="AHTHIN2","2nd Thin",IF('Activity rawdata'!P369="AFERTE","Early Fert",IF('Activity rawdata'!P369="AFERTM","Mid Fert",IF('Activity rawdata'!P369="AFERTL","Late Fert",  IF('Activity rawdata'!P369="ASP","Site Prep", IF('Activity rawdata'!P369="APLT","Plant",  IF('Activity rawdata'!P369="ANREG","Natural Regeneration"))))))))))</f>
        <v>2nd Thin</v>
      </c>
      <c r="I370" s="74">
        <f>'Activity rawdata'!O369</f>
        <v>2.1800000000000002</v>
      </c>
      <c r="J370" s="75">
        <f>'Activity rawdata'!N369</f>
        <v>21</v>
      </c>
      <c r="K370" s="75">
        <f>'Activity rawdata'!AC369</f>
        <v>100.1</v>
      </c>
      <c r="L370" s="75">
        <f>'Activity rawdata'!AD369</f>
        <v>189.47</v>
      </c>
      <c r="M370" s="76">
        <f>'Activity rawdata'!AE369</f>
        <v>9.8419943880427851</v>
      </c>
      <c r="N370" s="83">
        <f>'Activity rawdata'!T369+'Activity rawdata'!U369</f>
        <v>7.26</v>
      </c>
      <c r="O370" s="80">
        <f>'Activity rawdata'!V369</f>
        <v>13.3</v>
      </c>
      <c r="P370" s="80">
        <f>'Activity rawdata'!W369</f>
        <v>0.1</v>
      </c>
      <c r="Q370" s="80">
        <f>'Activity rawdata'!X369</f>
        <v>0</v>
      </c>
      <c r="R370" s="84">
        <f t="shared" si="60"/>
        <v>20.660000000000004</v>
      </c>
      <c r="S370" s="80">
        <f>'Activity rawdata'!Z369</f>
        <v>0</v>
      </c>
      <c r="T370" s="80">
        <f>'Activity rawdata'!AA369</f>
        <v>0</v>
      </c>
      <c r="U370" s="80">
        <f t="shared" si="61"/>
        <v>0</v>
      </c>
      <c r="V370" s="81">
        <f t="shared" si="62"/>
        <v>15.8268</v>
      </c>
      <c r="W370" s="75">
        <f t="shared" si="63"/>
        <v>28.994000000000003</v>
      </c>
      <c r="X370" s="75">
        <f t="shared" si="64"/>
        <v>0.21800000000000003</v>
      </c>
      <c r="Y370" s="75">
        <f t="shared" si="65"/>
        <v>0</v>
      </c>
      <c r="Z370" s="82">
        <f t="shared" si="66"/>
        <v>45.038800000000009</v>
      </c>
      <c r="AA370" s="75">
        <f t="shared" si="67"/>
        <v>0</v>
      </c>
      <c r="AB370" s="75">
        <f t="shared" si="68"/>
        <v>0</v>
      </c>
      <c r="AC370" s="82">
        <f t="shared" si="69"/>
        <v>0</v>
      </c>
      <c r="AD370" s="70"/>
    </row>
    <row r="371" spans="1:30" x14ac:dyDescent="0.35">
      <c r="A371" s="70" t="str">
        <f>'Activity rawdata'!A370</f>
        <v>BH6112-1-218</v>
      </c>
      <c r="B371" s="71" t="str">
        <f>'Activity rawdata'!B370</f>
        <v>LB</v>
      </c>
      <c r="C371" s="71" t="str">
        <f>IF('Activity rawdata'!C370="PY","Planted",IF('Activity rawdata'!C370="NY","Nat/Convert",IF('Activity rawdata'!C370="NN","Nat/Nonconvert",IF('Activity rawdata'!C370="OY","Planted"))))</f>
        <v>Planted</v>
      </c>
      <c r="D371" s="70" t="str">
        <f>'Activity rawdata'!D370</f>
        <v>STP1</v>
      </c>
      <c r="E371" s="72" t="str">
        <f>'Activity rawdata'!E370</f>
        <v>91</v>
      </c>
      <c r="F371" s="73" t="str">
        <f>'Activity rawdata'!L370</f>
        <v>MT1</v>
      </c>
      <c r="G371" s="72" t="str">
        <f>'Activity rawdata'!R370</f>
        <v>2036</v>
      </c>
      <c r="H371" s="72" t="str">
        <f>IF('Activity rawdata'!P370="AHTHIN1","1st Thin",IF('Activity rawdata'!P370="AHCC","Clearcut",IF('Activity rawdata'!P370="AHTHSMZ","SMZ Thin",IF('Activity rawdata'!P370="AHTHIN2","2nd Thin",IF('Activity rawdata'!P370="AFERTE","Early Fert",IF('Activity rawdata'!P370="AFERTM","Mid Fert",IF('Activity rawdata'!P370="AFERTL","Late Fert",  IF('Activity rawdata'!P370="ASP","Site Prep", IF('Activity rawdata'!P370="APLT","Plant",  IF('Activity rawdata'!P370="ANREG","Natural Regeneration"))))))))))</f>
        <v>Clearcut</v>
      </c>
      <c r="I371" s="74">
        <f>'Activity rawdata'!O370</f>
        <v>22.17</v>
      </c>
      <c r="J371" s="75">
        <f>'Activity rawdata'!N370</f>
        <v>24</v>
      </c>
      <c r="K371" s="75">
        <f>'Activity rawdata'!AC370</f>
        <v>84.44</v>
      </c>
      <c r="L371" s="75">
        <f>'Activity rawdata'!AD370</f>
        <v>187.67</v>
      </c>
      <c r="M371" s="76">
        <f>'Activity rawdata'!AE370</f>
        <v>9.0826585375606452</v>
      </c>
      <c r="N371" s="83">
        <f>'Activity rawdata'!T370+'Activity rawdata'!U370</f>
        <v>21.95</v>
      </c>
      <c r="O371" s="80">
        <f>'Activity rawdata'!V370</f>
        <v>32.409999999999997</v>
      </c>
      <c r="P371" s="80">
        <f>'Activity rawdata'!W370</f>
        <v>1.48</v>
      </c>
      <c r="Q371" s="80">
        <f>'Activity rawdata'!X370</f>
        <v>0</v>
      </c>
      <c r="R371" s="84">
        <f t="shared" si="60"/>
        <v>55.839999999999996</v>
      </c>
      <c r="S371" s="80">
        <f>'Activity rawdata'!Z370</f>
        <v>0</v>
      </c>
      <c r="T371" s="80">
        <f>'Activity rawdata'!AA370</f>
        <v>0</v>
      </c>
      <c r="U371" s="80">
        <f t="shared" si="61"/>
        <v>0</v>
      </c>
      <c r="V371" s="81">
        <f t="shared" si="62"/>
        <v>486.63150000000002</v>
      </c>
      <c r="W371" s="75">
        <f t="shared" si="63"/>
        <v>718.52969999999993</v>
      </c>
      <c r="X371" s="75">
        <f t="shared" si="64"/>
        <v>32.811600000000006</v>
      </c>
      <c r="Y371" s="75">
        <f t="shared" si="65"/>
        <v>0</v>
      </c>
      <c r="Z371" s="82">
        <f t="shared" si="66"/>
        <v>1237.9728</v>
      </c>
      <c r="AA371" s="75">
        <f t="shared" si="67"/>
        <v>0</v>
      </c>
      <c r="AB371" s="75">
        <f t="shared" si="68"/>
        <v>0</v>
      </c>
      <c r="AC371" s="82">
        <f t="shared" si="69"/>
        <v>0</v>
      </c>
      <c r="AD371" s="70"/>
    </row>
    <row r="372" spans="1:30" x14ac:dyDescent="0.35">
      <c r="A372" s="70" t="str">
        <f>'Activity rawdata'!A371</f>
        <v>BH5140-1-143</v>
      </c>
      <c r="B372" s="71" t="str">
        <f>'Activity rawdata'!B371</f>
        <v>LB</v>
      </c>
      <c r="C372" s="71" t="str">
        <f>IF('Activity rawdata'!C371="PY","Planted",IF('Activity rawdata'!C371="NY","Nat/Convert",IF('Activity rawdata'!C371="NN","Nat/Nonconvert",IF('Activity rawdata'!C371="OY","Planted"))))</f>
        <v>Planted</v>
      </c>
      <c r="D372" s="70" t="str">
        <f>'Activity rawdata'!D371</f>
        <v>STP1</v>
      </c>
      <c r="E372" s="72" t="str">
        <f>'Activity rawdata'!E371</f>
        <v>89</v>
      </c>
      <c r="F372" s="73" t="str">
        <f>'Activity rawdata'!L371</f>
        <v>MT1</v>
      </c>
      <c r="G372" s="72" t="str">
        <f>'Activity rawdata'!R371</f>
        <v>2036</v>
      </c>
      <c r="H372" s="72" t="str">
        <f>IF('Activity rawdata'!P371="AHTHIN1","1st Thin",IF('Activity rawdata'!P371="AHCC","Clearcut",IF('Activity rawdata'!P371="AHTHSMZ","SMZ Thin",IF('Activity rawdata'!P371="AHTHIN2","2nd Thin",IF('Activity rawdata'!P371="AFERTE","Early Fert",IF('Activity rawdata'!P371="AFERTM","Mid Fert",IF('Activity rawdata'!P371="AFERTL","Late Fert",  IF('Activity rawdata'!P371="ASP","Site Prep", IF('Activity rawdata'!P371="APLT","Plant",  IF('Activity rawdata'!P371="ANREG","Natural Regeneration"))))))))))</f>
        <v>Clearcut</v>
      </c>
      <c r="I372" s="74">
        <f>'Activity rawdata'!O371</f>
        <v>140.19</v>
      </c>
      <c r="J372" s="75">
        <f>'Activity rawdata'!N371</f>
        <v>27</v>
      </c>
      <c r="K372" s="75">
        <f>'Activity rawdata'!AC371</f>
        <v>136.85</v>
      </c>
      <c r="L372" s="75">
        <f>'Activity rawdata'!AD371</f>
        <v>173.1</v>
      </c>
      <c r="M372" s="76">
        <f>'Activity rawdata'!AE371</f>
        <v>12.039547619607347</v>
      </c>
      <c r="N372" s="83">
        <f>'Activity rawdata'!T371+'Activity rawdata'!U371</f>
        <v>27.67</v>
      </c>
      <c r="O372" s="80">
        <f>'Activity rawdata'!V371</f>
        <v>99.47</v>
      </c>
      <c r="P372" s="80">
        <f>'Activity rawdata'!W371</f>
        <v>36.47</v>
      </c>
      <c r="Q372" s="80">
        <f>'Activity rawdata'!X371</f>
        <v>0</v>
      </c>
      <c r="R372" s="84">
        <f t="shared" si="60"/>
        <v>163.61000000000001</v>
      </c>
      <c r="S372" s="80">
        <f>'Activity rawdata'!Z371</f>
        <v>0</v>
      </c>
      <c r="T372" s="80">
        <f>'Activity rawdata'!AA371</f>
        <v>0</v>
      </c>
      <c r="U372" s="80">
        <f t="shared" si="61"/>
        <v>0</v>
      </c>
      <c r="V372" s="81">
        <f t="shared" si="62"/>
        <v>3879.0573000000004</v>
      </c>
      <c r="W372" s="75">
        <f t="shared" si="63"/>
        <v>13944.6993</v>
      </c>
      <c r="X372" s="75">
        <f t="shared" si="64"/>
        <v>5112.7293</v>
      </c>
      <c r="Y372" s="75">
        <f t="shared" si="65"/>
        <v>0</v>
      </c>
      <c r="Z372" s="82">
        <f t="shared" si="66"/>
        <v>22936.4859</v>
      </c>
      <c r="AA372" s="75">
        <f t="shared" si="67"/>
        <v>0</v>
      </c>
      <c r="AB372" s="75">
        <f t="shared" si="68"/>
        <v>0</v>
      </c>
      <c r="AC372" s="82">
        <f t="shared" si="69"/>
        <v>0</v>
      </c>
      <c r="AD372" s="70"/>
    </row>
    <row r="373" spans="1:30" x14ac:dyDescent="0.35">
      <c r="A373" s="70" t="str">
        <f>'Activity rawdata'!A372</f>
        <v>BH6125-1-402</v>
      </c>
      <c r="B373" s="71" t="str">
        <f>'Activity rawdata'!B372</f>
        <v>LB</v>
      </c>
      <c r="C373" s="71" t="str">
        <f>IF('Activity rawdata'!C372="PY","Planted",IF('Activity rawdata'!C372="NY","Nat/Convert",IF('Activity rawdata'!C372="NN","Nat/Nonconvert",IF('Activity rawdata'!C372="OY","Planted"))))</f>
        <v>Planted</v>
      </c>
      <c r="D373" s="70" t="str">
        <f>'Activity rawdata'!D372</f>
        <v>STP1</v>
      </c>
      <c r="E373" s="72" t="str">
        <f>'Activity rawdata'!E372</f>
        <v>76</v>
      </c>
      <c r="F373" s="73" t="str">
        <f>'Activity rawdata'!L372</f>
        <v>T1</v>
      </c>
      <c r="G373" s="72" t="str">
        <f>'Activity rawdata'!R372</f>
        <v>2036</v>
      </c>
      <c r="H373" s="72" t="str">
        <f>IF('Activity rawdata'!P372="AHTHIN1","1st Thin",IF('Activity rawdata'!P372="AHCC","Clearcut",IF('Activity rawdata'!P372="AHTHSMZ","SMZ Thin",IF('Activity rawdata'!P372="AHTHIN2","2nd Thin",IF('Activity rawdata'!P372="AFERTE","Early Fert",IF('Activity rawdata'!P372="AFERTM","Mid Fert",IF('Activity rawdata'!P372="AFERTL","Late Fert",  IF('Activity rawdata'!P372="ASP","Site Prep", IF('Activity rawdata'!P372="APLT","Plant",  IF('Activity rawdata'!P372="ANREG","Natural Regeneration"))))))))))</f>
        <v>Clearcut</v>
      </c>
      <c r="I373" s="74">
        <f>'Activity rawdata'!O372</f>
        <v>18.260000000000002</v>
      </c>
      <c r="J373" s="75">
        <f>'Activity rawdata'!N372</f>
        <v>29</v>
      </c>
      <c r="K373" s="75">
        <f>'Activity rawdata'!AC372</f>
        <v>96.07</v>
      </c>
      <c r="L373" s="75">
        <f>'Activity rawdata'!AD372</f>
        <v>166.91</v>
      </c>
      <c r="M373" s="76">
        <f>'Activity rawdata'!AE372</f>
        <v>10.272804392454475</v>
      </c>
      <c r="N373" s="83">
        <f>'Activity rawdata'!T372+'Activity rawdata'!U372</f>
        <v>22.57</v>
      </c>
      <c r="O373" s="80">
        <f>'Activity rawdata'!V372</f>
        <v>64.88</v>
      </c>
      <c r="P373" s="80">
        <f>'Activity rawdata'!W372</f>
        <v>5.82</v>
      </c>
      <c r="Q373" s="80">
        <f>'Activity rawdata'!X372</f>
        <v>0</v>
      </c>
      <c r="R373" s="84">
        <f t="shared" si="60"/>
        <v>93.269999999999982</v>
      </c>
      <c r="S373" s="80">
        <f>'Activity rawdata'!Z372</f>
        <v>0</v>
      </c>
      <c r="T373" s="80">
        <f>'Activity rawdata'!AA372</f>
        <v>0</v>
      </c>
      <c r="U373" s="80">
        <f t="shared" si="61"/>
        <v>0</v>
      </c>
      <c r="V373" s="81">
        <f t="shared" si="62"/>
        <v>412.12820000000005</v>
      </c>
      <c r="W373" s="75">
        <f t="shared" si="63"/>
        <v>1184.7088000000001</v>
      </c>
      <c r="X373" s="75">
        <f t="shared" si="64"/>
        <v>106.27320000000002</v>
      </c>
      <c r="Y373" s="75">
        <f t="shared" si="65"/>
        <v>0</v>
      </c>
      <c r="Z373" s="82">
        <f t="shared" si="66"/>
        <v>1703.1102000000003</v>
      </c>
      <c r="AA373" s="75">
        <f t="shared" si="67"/>
        <v>0</v>
      </c>
      <c r="AB373" s="75">
        <f t="shared" si="68"/>
        <v>0</v>
      </c>
      <c r="AC373" s="82">
        <f t="shared" si="69"/>
        <v>0</v>
      </c>
      <c r="AD373" s="70"/>
    </row>
    <row r="374" spans="1:30" x14ac:dyDescent="0.35">
      <c r="A374" s="70" t="str">
        <f>'Activity rawdata'!A373</f>
        <v>BH6125-1-285</v>
      </c>
      <c r="B374" s="71" t="str">
        <f>'Activity rawdata'!B373</f>
        <v>LB</v>
      </c>
      <c r="C374" s="71" t="str">
        <f>IF('Activity rawdata'!C373="PY","Planted",IF('Activity rawdata'!C373="NY","Nat/Convert",IF('Activity rawdata'!C373="NN","Nat/Nonconvert",IF('Activity rawdata'!C373="OY","Planted"))))</f>
        <v>Planted</v>
      </c>
      <c r="D374" s="70" t="str">
        <f>'Activity rawdata'!D373</f>
        <v>STP1</v>
      </c>
      <c r="E374" s="72" t="str">
        <f>'Activity rawdata'!E373</f>
        <v>76</v>
      </c>
      <c r="F374" s="73" t="str">
        <f>'Activity rawdata'!L373</f>
        <v>NO</v>
      </c>
      <c r="G374" s="72" t="str">
        <f>'Activity rawdata'!R373</f>
        <v>2036</v>
      </c>
      <c r="H374" s="72" t="str">
        <f>IF('Activity rawdata'!P373="AHTHIN1","1st Thin",IF('Activity rawdata'!P373="AHCC","Clearcut",IF('Activity rawdata'!P373="AHTHSMZ","SMZ Thin",IF('Activity rawdata'!P373="AHTHIN2","2nd Thin",IF('Activity rawdata'!P373="AFERTE","Early Fert",IF('Activity rawdata'!P373="AFERTM","Mid Fert",IF('Activity rawdata'!P373="AFERTL","Late Fert",  IF('Activity rawdata'!P373="ASP","Site Prep", IF('Activity rawdata'!P373="APLT","Plant",  IF('Activity rawdata'!P373="ANREG","Natural Regeneration"))))))))))</f>
        <v>Clearcut</v>
      </c>
      <c r="I374" s="74">
        <f>'Activity rawdata'!O373</f>
        <v>9.06</v>
      </c>
      <c r="J374" s="75">
        <f>'Activity rawdata'!N373</f>
        <v>29</v>
      </c>
      <c r="K374" s="75">
        <f>'Activity rawdata'!AC373</f>
        <v>155.15</v>
      </c>
      <c r="L374" s="75">
        <f>'Activity rawdata'!AD373</f>
        <v>257.05</v>
      </c>
      <c r="M374" s="76">
        <f>'Activity rawdata'!AE373</f>
        <v>10.519700797435082</v>
      </c>
      <c r="N374" s="83">
        <f>'Activity rawdata'!T373+'Activity rawdata'!U373</f>
        <v>30.48</v>
      </c>
      <c r="O374" s="80">
        <f>'Activity rawdata'!V373</f>
        <v>109.98</v>
      </c>
      <c r="P374" s="80">
        <f>'Activity rawdata'!W373</f>
        <v>3.45</v>
      </c>
      <c r="Q374" s="80">
        <f>'Activity rawdata'!X373</f>
        <v>0</v>
      </c>
      <c r="R374" s="84">
        <f t="shared" si="60"/>
        <v>143.91</v>
      </c>
      <c r="S374" s="80">
        <f>'Activity rawdata'!Z373</f>
        <v>1.26</v>
      </c>
      <c r="T374" s="80">
        <f>'Activity rawdata'!AA373</f>
        <v>0.01</v>
      </c>
      <c r="U374" s="80">
        <f t="shared" si="61"/>
        <v>1.27</v>
      </c>
      <c r="V374" s="81">
        <f t="shared" si="62"/>
        <v>276.14879999999999</v>
      </c>
      <c r="W374" s="75">
        <f t="shared" si="63"/>
        <v>996.41880000000015</v>
      </c>
      <c r="X374" s="75">
        <f t="shared" si="64"/>
        <v>31.257000000000005</v>
      </c>
      <c r="Y374" s="75">
        <f t="shared" si="65"/>
        <v>0</v>
      </c>
      <c r="Z374" s="82">
        <f t="shared" si="66"/>
        <v>1303.8246000000001</v>
      </c>
      <c r="AA374" s="75">
        <f t="shared" si="67"/>
        <v>11.415600000000001</v>
      </c>
      <c r="AB374" s="75">
        <f t="shared" si="68"/>
        <v>9.06E-2</v>
      </c>
      <c r="AC374" s="82">
        <f t="shared" si="69"/>
        <v>11.506200000000002</v>
      </c>
      <c r="AD374" s="70"/>
    </row>
    <row r="375" spans="1:30" x14ac:dyDescent="0.35">
      <c r="A375" s="70" t="str">
        <f>'Activity rawdata'!A374</f>
        <v>BH6125-1-276</v>
      </c>
      <c r="B375" s="71" t="str">
        <f>'Activity rawdata'!B374</f>
        <v>LB</v>
      </c>
      <c r="C375" s="71" t="str">
        <f>IF('Activity rawdata'!C374="PY","Planted",IF('Activity rawdata'!C374="NY","Nat/Convert",IF('Activity rawdata'!C374="NN","Nat/Nonconvert",IF('Activity rawdata'!C374="OY","Planted"))))</f>
        <v>Planted</v>
      </c>
      <c r="D375" s="70" t="str">
        <f>'Activity rawdata'!D374</f>
        <v>STP1</v>
      </c>
      <c r="E375" s="72" t="str">
        <f>'Activity rawdata'!E374</f>
        <v>61</v>
      </c>
      <c r="F375" s="73" t="str">
        <f>'Activity rawdata'!L374</f>
        <v>NO</v>
      </c>
      <c r="G375" s="72" t="str">
        <f>'Activity rawdata'!R374</f>
        <v>2036</v>
      </c>
      <c r="H375" s="72" t="str">
        <f>IF('Activity rawdata'!P374="AHTHIN1","1st Thin",IF('Activity rawdata'!P374="AHCC","Clearcut",IF('Activity rawdata'!P374="AHTHSMZ","SMZ Thin",IF('Activity rawdata'!P374="AHTHIN2","2nd Thin",IF('Activity rawdata'!P374="AFERTE","Early Fert",IF('Activity rawdata'!P374="AFERTM","Mid Fert",IF('Activity rawdata'!P374="AFERTL","Late Fert",  IF('Activity rawdata'!P374="ASP","Site Prep", IF('Activity rawdata'!P374="APLT","Plant",  IF('Activity rawdata'!P374="ANREG","Natural Regeneration"))))))))))</f>
        <v>Clearcut</v>
      </c>
      <c r="I375" s="74">
        <f>'Activity rawdata'!O374</f>
        <v>26.96</v>
      </c>
      <c r="J375" s="75">
        <f>'Activity rawdata'!N374</f>
        <v>29</v>
      </c>
      <c r="K375" s="75">
        <f>'Activity rawdata'!AC374</f>
        <v>115.89</v>
      </c>
      <c r="L375" s="75">
        <f>'Activity rawdata'!AD374</f>
        <v>227.71</v>
      </c>
      <c r="M375" s="76">
        <f>'Activity rawdata'!AE374</f>
        <v>9.6598021563257603</v>
      </c>
      <c r="N375" s="83">
        <f>'Activity rawdata'!T374+'Activity rawdata'!U374</f>
        <v>28.14</v>
      </c>
      <c r="O375" s="80">
        <f>'Activity rawdata'!V374</f>
        <v>66.45</v>
      </c>
      <c r="P375" s="80">
        <f>'Activity rawdata'!W374</f>
        <v>3.19</v>
      </c>
      <c r="Q375" s="80">
        <f>'Activity rawdata'!X374</f>
        <v>0</v>
      </c>
      <c r="R375" s="84">
        <f t="shared" si="60"/>
        <v>97.78</v>
      </c>
      <c r="S375" s="80">
        <f>'Activity rawdata'!Z374</f>
        <v>4.3099999999999996</v>
      </c>
      <c r="T375" s="80">
        <f>'Activity rawdata'!AA374</f>
        <v>0.13</v>
      </c>
      <c r="U375" s="80">
        <f t="shared" si="61"/>
        <v>4.4399999999999995</v>
      </c>
      <c r="V375" s="81">
        <f t="shared" si="62"/>
        <v>758.65440000000001</v>
      </c>
      <c r="W375" s="75">
        <f t="shared" si="63"/>
        <v>1791.4920000000002</v>
      </c>
      <c r="X375" s="75">
        <f t="shared" si="64"/>
        <v>86.002399999999994</v>
      </c>
      <c r="Y375" s="75">
        <f t="shared" si="65"/>
        <v>0</v>
      </c>
      <c r="Z375" s="82">
        <f t="shared" si="66"/>
        <v>2636.1487999999999</v>
      </c>
      <c r="AA375" s="75">
        <f t="shared" si="67"/>
        <v>116.19759999999999</v>
      </c>
      <c r="AB375" s="75">
        <f t="shared" si="68"/>
        <v>3.5048000000000004</v>
      </c>
      <c r="AC375" s="82">
        <f t="shared" si="69"/>
        <v>119.7024</v>
      </c>
      <c r="AD375" s="70"/>
    </row>
    <row r="376" spans="1:30" x14ac:dyDescent="0.35">
      <c r="A376" s="70" t="str">
        <f>'Activity rawdata'!A375</f>
        <v>BH6112-1-265</v>
      </c>
      <c r="B376" s="71" t="str">
        <f>'Activity rawdata'!B375</f>
        <v>LB</v>
      </c>
      <c r="C376" s="71" t="str">
        <f>IF('Activity rawdata'!C375="PY","Planted",IF('Activity rawdata'!C375="NY","Nat/Convert",IF('Activity rawdata'!C375="NN","Nat/Nonconvert",IF('Activity rawdata'!C375="OY","Planted"))))</f>
        <v>Planted</v>
      </c>
      <c r="D376" s="70" t="str">
        <f>'Activity rawdata'!D375</f>
        <v>STP1</v>
      </c>
      <c r="E376" s="72" t="str">
        <f>'Activity rawdata'!E375</f>
        <v>78</v>
      </c>
      <c r="F376" s="73" t="str">
        <f>'Activity rawdata'!L375</f>
        <v>NO</v>
      </c>
      <c r="G376" s="72" t="str">
        <f>'Activity rawdata'!R375</f>
        <v>2036</v>
      </c>
      <c r="H376" s="72" t="str">
        <f>IF('Activity rawdata'!P375="AHTHIN1","1st Thin",IF('Activity rawdata'!P375="AHCC","Clearcut",IF('Activity rawdata'!P375="AHTHSMZ","SMZ Thin",IF('Activity rawdata'!P375="AHTHIN2","2nd Thin",IF('Activity rawdata'!P375="AFERTE","Early Fert",IF('Activity rawdata'!P375="AFERTM","Mid Fert",IF('Activity rawdata'!P375="AFERTL","Late Fert",  IF('Activity rawdata'!P375="ASP","Site Prep", IF('Activity rawdata'!P375="APLT","Plant",  IF('Activity rawdata'!P375="ANREG","Natural Regeneration"))))))))))</f>
        <v>Clearcut</v>
      </c>
      <c r="I376" s="74">
        <f>'Activity rawdata'!O375</f>
        <v>0.34</v>
      </c>
      <c r="J376" s="75">
        <f>'Activity rawdata'!N375</f>
        <v>29</v>
      </c>
      <c r="K376" s="75">
        <f>'Activity rawdata'!AC375</f>
        <v>122</v>
      </c>
      <c r="L376" s="75">
        <f>'Activity rawdata'!AD375</f>
        <v>233.16</v>
      </c>
      <c r="M376" s="76">
        <f>'Activity rawdata'!AE375</f>
        <v>9.7946561406272128</v>
      </c>
      <c r="N376" s="83">
        <f>'Activity rawdata'!T375+'Activity rawdata'!U375</f>
        <v>28.75</v>
      </c>
      <c r="O376" s="80">
        <f>'Activity rawdata'!V375</f>
        <v>74.599999999999994</v>
      </c>
      <c r="P376" s="80">
        <f>'Activity rawdata'!W375</f>
        <v>2.64</v>
      </c>
      <c r="Q376" s="80">
        <f>'Activity rawdata'!X375</f>
        <v>0</v>
      </c>
      <c r="R376" s="84">
        <f t="shared" si="60"/>
        <v>105.99</v>
      </c>
      <c r="S376" s="80">
        <f>'Activity rawdata'!Z375</f>
        <v>7.96</v>
      </c>
      <c r="T376" s="80">
        <f>'Activity rawdata'!AA375</f>
        <v>0</v>
      </c>
      <c r="U376" s="80">
        <f t="shared" si="61"/>
        <v>7.96</v>
      </c>
      <c r="V376" s="81">
        <f t="shared" si="62"/>
        <v>9.7750000000000004</v>
      </c>
      <c r="W376" s="75">
        <f t="shared" si="63"/>
        <v>25.364000000000001</v>
      </c>
      <c r="X376" s="75">
        <f t="shared" si="64"/>
        <v>0.89760000000000006</v>
      </c>
      <c r="Y376" s="75">
        <f t="shared" si="65"/>
        <v>0</v>
      </c>
      <c r="Z376" s="82">
        <f t="shared" si="66"/>
        <v>36.0366</v>
      </c>
      <c r="AA376" s="75">
        <f t="shared" si="67"/>
        <v>2.7064000000000004</v>
      </c>
      <c r="AB376" s="75">
        <f t="shared" si="68"/>
        <v>0</v>
      </c>
      <c r="AC376" s="82">
        <f t="shared" si="69"/>
        <v>2.7064000000000004</v>
      </c>
      <c r="AD376" s="70"/>
    </row>
    <row r="377" spans="1:30" x14ac:dyDescent="0.35">
      <c r="A377" s="70" t="str">
        <f>'Activity rawdata'!A376</f>
        <v>BH5660-1-199</v>
      </c>
      <c r="B377" s="71" t="str">
        <f>'Activity rawdata'!B376</f>
        <v>LB</v>
      </c>
      <c r="C377" s="71" t="str">
        <f>IF('Activity rawdata'!C376="PY","Planted",IF('Activity rawdata'!C376="NY","Nat/Convert",IF('Activity rawdata'!C376="NN","Nat/Nonconvert",IF('Activity rawdata'!C376="OY","Planted"))))</f>
        <v>Planted</v>
      </c>
      <c r="D377" s="70" t="str">
        <f>'Activity rawdata'!D376</f>
        <v>STP1</v>
      </c>
      <c r="E377" s="72" t="str">
        <f>'Activity rawdata'!E376</f>
        <v>91</v>
      </c>
      <c r="F377" s="73" t="str">
        <f>'Activity rawdata'!L376</f>
        <v>T1</v>
      </c>
      <c r="G377" s="72" t="str">
        <f>'Activity rawdata'!R376</f>
        <v>2036</v>
      </c>
      <c r="H377" s="72" t="str">
        <f>IF('Activity rawdata'!P376="AHTHIN1","1st Thin",IF('Activity rawdata'!P376="AHCC","Clearcut",IF('Activity rawdata'!P376="AHTHSMZ","SMZ Thin",IF('Activity rawdata'!P376="AHTHIN2","2nd Thin",IF('Activity rawdata'!P376="AFERTE","Early Fert",IF('Activity rawdata'!P376="AFERTM","Mid Fert",IF('Activity rawdata'!P376="AFERTL","Late Fert",  IF('Activity rawdata'!P376="ASP","Site Prep", IF('Activity rawdata'!P376="APLT","Plant",  IF('Activity rawdata'!P376="ANREG","Natural Regeneration"))))))))))</f>
        <v>Clearcut</v>
      </c>
      <c r="I377" s="74">
        <f>'Activity rawdata'!O376</f>
        <v>3.67</v>
      </c>
      <c r="J377" s="75">
        <f>'Activity rawdata'!N376</f>
        <v>24</v>
      </c>
      <c r="K377" s="75">
        <f>'Activity rawdata'!AC376</f>
        <v>119.26</v>
      </c>
      <c r="L377" s="75">
        <f>'Activity rawdata'!AD376</f>
        <v>211.56</v>
      </c>
      <c r="M377" s="76">
        <f>'Activity rawdata'!AE376</f>
        <v>10.166393727899834</v>
      </c>
      <c r="N377" s="83">
        <f>'Activity rawdata'!T376+'Activity rawdata'!U376</f>
        <v>24.54</v>
      </c>
      <c r="O377" s="80">
        <f>'Activity rawdata'!V376</f>
        <v>77.13</v>
      </c>
      <c r="P377" s="80">
        <f>'Activity rawdata'!W376</f>
        <v>0.34</v>
      </c>
      <c r="Q377" s="80">
        <f>'Activity rawdata'!X376</f>
        <v>0</v>
      </c>
      <c r="R377" s="84">
        <f t="shared" si="60"/>
        <v>102.00999999999999</v>
      </c>
      <c r="S377" s="80">
        <f>'Activity rawdata'!Z376</f>
        <v>0.43</v>
      </c>
      <c r="T377" s="80">
        <f>'Activity rawdata'!AA376</f>
        <v>0</v>
      </c>
      <c r="U377" s="80">
        <f t="shared" si="61"/>
        <v>0.43</v>
      </c>
      <c r="V377" s="81">
        <f t="shared" si="62"/>
        <v>90.061799999999991</v>
      </c>
      <c r="W377" s="75">
        <f t="shared" si="63"/>
        <v>283.06709999999998</v>
      </c>
      <c r="X377" s="75">
        <f t="shared" si="64"/>
        <v>1.2478</v>
      </c>
      <c r="Y377" s="75">
        <f t="shared" si="65"/>
        <v>0</v>
      </c>
      <c r="Z377" s="82">
        <f t="shared" si="66"/>
        <v>374.37669999999997</v>
      </c>
      <c r="AA377" s="75">
        <f t="shared" si="67"/>
        <v>1.5780999999999998</v>
      </c>
      <c r="AB377" s="75">
        <f t="shared" si="68"/>
        <v>0</v>
      </c>
      <c r="AC377" s="82">
        <f t="shared" si="69"/>
        <v>1.5780999999999998</v>
      </c>
      <c r="AD377" s="70"/>
    </row>
    <row r="378" spans="1:30" x14ac:dyDescent="0.35">
      <c r="A378" s="70" t="str">
        <f>'Activity rawdata'!A377</f>
        <v>BH5660-1-198</v>
      </c>
      <c r="B378" s="71" t="str">
        <f>'Activity rawdata'!B377</f>
        <v>LB</v>
      </c>
      <c r="C378" s="71" t="str">
        <f>IF('Activity rawdata'!C377="PY","Planted",IF('Activity rawdata'!C377="NY","Nat/Convert",IF('Activity rawdata'!C377="NN","Nat/Nonconvert",IF('Activity rawdata'!C377="OY","Planted"))))</f>
        <v>Planted</v>
      </c>
      <c r="D378" s="70" t="str">
        <f>'Activity rawdata'!D377</f>
        <v>STP1</v>
      </c>
      <c r="E378" s="72" t="str">
        <f>'Activity rawdata'!E377</f>
        <v>91</v>
      </c>
      <c r="F378" s="73" t="str">
        <f>'Activity rawdata'!L377</f>
        <v>T1</v>
      </c>
      <c r="G378" s="72" t="str">
        <f>'Activity rawdata'!R377</f>
        <v>2036</v>
      </c>
      <c r="H378" s="72" t="str">
        <f>IF('Activity rawdata'!P377="AHTHIN1","1st Thin",IF('Activity rawdata'!P377="AHCC","Clearcut",IF('Activity rawdata'!P377="AHTHSMZ","SMZ Thin",IF('Activity rawdata'!P377="AHTHIN2","2nd Thin",IF('Activity rawdata'!P377="AFERTE","Early Fert",IF('Activity rawdata'!P377="AFERTM","Mid Fert",IF('Activity rawdata'!P377="AFERTL","Late Fert",  IF('Activity rawdata'!P377="ASP","Site Prep", IF('Activity rawdata'!P377="APLT","Plant",  IF('Activity rawdata'!P377="ANREG","Natural Regeneration"))))))))))</f>
        <v>Clearcut</v>
      </c>
      <c r="I378" s="74">
        <f>'Activity rawdata'!O377</f>
        <v>6.39</v>
      </c>
      <c r="J378" s="75">
        <f>'Activity rawdata'!N377</f>
        <v>24</v>
      </c>
      <c r="K378" s="75">
        <f>'Activity rawdata'!AC377</f>
        <v>110.67</v>
      </c>
      <c r="L378" s="75">
        <f>'Activity rawdata'!AD377</f>
        <v>201.34</v>
      </c>
      <c r="M378" s="76">
        <f>'Activity rawdata'!AE377</f>
        <v>10.038902232447342</v>
      </c>
      <c r="N378" s="83">
        <f>'Activity rawdata'!T377+'Activity rawdata'!U377</f>
        <v>22.33</v>
      </c>
      <c r="O378" s="80">
        <f>'Activity rawdata'!V377</f>
        <v>64.86</v>
      </c>
      <c r="P378" s="80">
        <f>'Activity rawdata'!W377</f>
        <v>0.27</v>
      </c>
      <c r="Q378" s="80">
        <f>'Activity rawdata'!X377</f>
        <v>0</v>
      </c>
      <c r="R378" s="84">
        <f t="shared" si="60"/>
        <v>87.46</v>
      </c>
      <c r="S378" s="80">
        <f>'Activity rawdata'!Z377</f>
        <v>1.07</v>
      </c>
      <c r="T378" s="80">
        <f>'Activity rawdata'!AA377</f>
        <v>0.9</v>
      </c>
      <c r="U378" s="80">
        <f t="shared" si="61"/>
        <v>1.9700000000000002</v>
      </c>
      <c r="V378" s="81">
        <f t="shared" si="62"/>
        <v>142.68869999999998</v>
      </c>
      <c r="W378" s="75">
        <f t="shared" si="63"/>
        <v>414.4554</v>
      </c>
      <c r="X378" s="75">
        <f t="shared" si="64"/>
        <v>1.7253000000000001</v>
      </c>
      <c r="Y378" s="75">
        <f t="shared" si="65"/>
        <v>0</v>
      </c>
      <c r="Z378" s="82">
        <f t="shared" si="66"/>
        <v>558.86939999999993</v>
      </c>
      <c r="AA378" s="75">
        <f t="shared" si="67"/>
        <v>6.8372999999999999</v>
      </c>
      <c r="AB378" s="75">
        <f t="shared" si="68"/>
        <v>5.7509999999999994</v>
      </c>
      <c r="AC378" s="82">
        <f t="shared" si="69"/>
        <v>12.5883</v>
      </c>
      <c r="AD378" s="70"/>
    </row>
    <row r="379" spans="1:30" x14ac:dyDescent="0.35">
      <c r="A379" s="70" t="str">
        <f>'Activity rawdata'!A378</f>
        <v>BH5222-1-378</v>
      </c>
      <c r="B379" s="71" t="str">
        <f>'Activity rawdata'!B378</f>
        <v>LB</v>
      </c>
      <c r="C379" s="71" t="str">
        <f>IF('Activity rawdata'!C378="PY","Planted",IF('Activity rawdata'!C378="NY","Nat/Convert",IF('Activity rawdata'!C378="NN","Nat/Nonconvert",IF('Activity rawdata'!C378="OY","Planted"))))</f>
        <v>Planted</v>
      </c>
      <c r="D379" s="70" t="str">
        <f>'Activity rawdata'!D378</f>
        <v>STP1</v>
      </c>
      <c r="E379" s="72" t="str">
        <f>'Activity rawdata'!E378</f>
        <v>77</v>
      </c>
      <c r="F379" s="73" t="str">
        <f>'Activity rawdata'!L378</f>
        <v>T1</v>
      </c>
      <c r="G379" s="72" t="str">
        <f>'Activity rawdata'!R378</f>
        <v>2036</v>
      </c>
      <c r="H379" s="72" t="str">
        <f>IF('Activity rawdata'!P378="AHTHIN1","1st Thin",IF('Activity rawdata'!P378="AHCC","Clearcut",IF('Activity rawdata'!P378="AHTHSMZ","SMZ Thin",IF('Activity rawdata'!P378="AHTHIN2","2nd Thin",IF('Activity rawdata'!P378="AFERTE","Early Fert",IF('Activity rawdata'!P378="AFERTM","Mid Fert",IF('Activity rawdata'!P378="AFERTL","Late Fert",  IF('Activity rawdata'!P378="ASP","Site Prep", IF('Activity rawdata'!P378="APLT","Plant",  IF('Activity rawdata'!P378="ANREG","Natural Regeneration"))))))))))</f>
        <v>Clearcut</v>
      </c>
      <c r="I379" s="74">
        <f>'Activity rawdata'!O378</f>
        <v>43.48</v>
      </c>
      <c r="J379" s="75">
        <f>'Activity rawdata'!N378</f>
        <v>27</v>
      </c>
      <c r="K379" s="75">
        <f>'Activity rawdata'!AC378</f>
        <v>99.08</v>
      </c>
      <c r="L379" s="75">
        <f>'Activity rawdata'!AD378</f>
        <v>178.63</v>
      </c>
      <c r="M379" s="76">
        <f>'Activity rawdata'!AE378</f>
        <v>10.084447322595452</v>
      </c>
      <c r="N379" s="83">
        <f>'Activity rawdata'!T378+'Activity rawdata'!U378</f>
        <v>26.84</v>
      </c>
      <c r="O379" s="80">
        <f>'Activity rawdata'!V378</f>
        <v>52.67</v>
      </c>
      <c r="P379" s="80">
        <f>'Activity rawdata'!W378</f>
        <v>19.559999999999999</v>
      </c>
      <c r="Q379" s="80">
        <f>'Activity rawdata'!X378</f>
        <v>0</v>
      </c>
      <c r="R379" s="84">
        <f t="shared" si="60"/>
        <v>99.070000000000007</v>
      </c>
      <c r="S379" s="80">
        <f>'Activity rawdata'!Z378</f>
        <v>0</v>
      </c>
      <c r="T379" s="80">
        <f>'Activity rawdata'!AA378</f>
        <v>0</v>
      </c>
      <c r="U379" s="80">
        <f t="shared" si="61"/>
        <v>0</v>
      </c>
      <c r="V379" s="81">
        <f t="shared" si="62"/>
        <v>1167.0031999999999</v>
      </c>
      <c r="W379" s="75">
        <f t="shared" si="63"/>
        <v>2290.0915999999997</v>
      </c>
      <c r="X379" s="75">
        <f t="shared" si="64"/>
        <v>850.46879999999987</v>
      </c>
      <c r="Y379" s="75">
        <f t="shared" si="65"/>
        <v>0</v>
      </c>
      <c r="Z379" s="82">
        <f t="shared" si="66"/>
        <v>4307.5635999999995</v>
      </c>
      <c r="AA379" s="75">
        <f t="shared" si="67"/>
        <v>0</v>
      </c>
      <c r="AB379" s="75">
        <f t="shared" si="68"/>
        <v>0</v>
      </c>
      <c r="AC379" s="82">
        <f t="shared" si="69"/>
        <v>0</v>
      </c>
      <c r="AD379" s="70"/>
    </row>
    <row r="380" spans="1:30" x14ac:dyDescent="0.35">
      <c r="A380" s="70" t="str">
        <f>'Activity rawdata'!A379</f>
        <v>BH5145-1-379</v>
      </c>
      <c r="B380" s="71" t="str">
        <f>'Activity rawdata'!B379</f>
        <v>LB</v>
      </c>
      <c r="C380" s="71" t="str">
        <f>IF('Activity rawdata'!C379="PY","Planted",IF('Activity rawdata'!C379="NY","Nat/Convert",IF('Activity rawdata'!C379="NN","Nat/Nonconvert",IF('Activity rawdata'!C379="OY","Planted"))))</f>
        <v>Planted</v>
      </c>
      <c r="D380" s="70" t="str">
        <f>'Activity rawdata'!D379</f>
        <v>STP1</v>
      </c>
      <c r="E380" s="72" t="str">
        <f>'Activity rawdata'!E379</f>
        <v>78</v>
      </c>
      <c r="F380" s="73" t="str">
        <f>'Activity rawdata'!L379</f>
        <v>T1</v>
      </c>
      <c r="G380" s="72" t="str">
        <f>'Activity rawdata'!R379</f>
        <v>2036</v>
      </c>
      <c r="H380" s="72" t="str">
        <f>IF('Activity rawdata'!P379="AHTHIN1","1st Thin",IF('Activity rawdata'!P379="AHCC","Clearcut",IF('Activity rawdata'!P379="AHTHSMZ","SMZ Thin",IF('Activity rawdata'!P379="AHTHIN2","2nd Thin",IF('Activity rawdata'!P379="AFERTE","Early Fert",IF('Activity rawdata'!P379="AFERTM","Mid Fert",IF('Activity rawdata'!P379="AFERTL","Late Fert",  IF('Activity rawdata'!P379="ASP","Site Prep", IF('Activity rawdata'!P379="APLT","Plant",  IF('Activity rawdata'!P379="ANREG","Natural Regeneration"))))))))))</f>
        <v>Clearcut</v>
      </c>
      <c r="I380" s="74">
        <f>'Activity rawdata'!O379</f>
        <v>75.099999999999994</v>
      </c>
      <c r="J380" s="75">
        <f>'Activity rawdata'!N379</f>
        <v>25</v>
      </c>
      <c r="K380" s="75">
        <f>'Activity rawdata'!AC379</f>
        <v>117.21</v>
      </c>
      <c r="L380" s="75">
        <f>'Activity rawdata'!AD379</f>
        <v>195.62</v>
      </c>
      <c r="M380" s="76">
        <f>'Activity rawdata'!AE379</f>
        <v>10.481224119176055</v>
      </c>
      <c r="N380" s="83">
        <f>'Activity rawdata'!T379+'Activity rawdata'!U379</f>
        <v>19.14</v>
      </c>
      <c r="O380" s="80">
        <f>'Activity rawdata'!V379</f>
        <v>76.150000000000006</v>
      </c>
      <c r="P380" s="80">
        <f>'Activity rawdata'!W379</f>
        <v>2.46</v>
      </c>
      <c r="Q380" s="80">
        <f>'Activity rawdata'!X379</f>
        <v>0</v>
      </c>
      <c r="R380" s="84">
        <f t="shared" si="60"/>
        <v>97.75</v>
      </c>
      <c r="S380" s="80">
        <f>'Activity rawdata'!Z379</f>
        <v>0.74</v>
      </c>
      <c r="T380" s="80">
        <f>'Activity rawdata'!AA379</f>
        <v>0.21</v>
      </c>
      <c r="U380" s="80">
        <f t="shared" si="61"/>
        <v>0.95</v>
      </c>
      <c r="V380" s="81">
        <f t="shared" si="62"/>
        <v>1437.414</v>
      </c>
      <c r="W380" s="75">
        <f t="shared" si="63"/>
        <v>5718.8649999999998</v>
      </c>
      <c r="X380" s="75">
        <f t="shared" si="64"/>
        <v>184.74599999999998</v>
      </c>
      <c r="Y380" s="75">
        <f t="shared" si="65"/>
        <v>0</v>
      </c>
      <c r="Z380" s="82">
        <f t="shared" si="66"/>
        <v>7341.0249999999996</v>
      </c>
      <c r="AA380" s="75">
        <f t="shared" si="67"/>
        <v>55.573999999999998</v>
      </c>
      <c r="AB380" s="75">
        <f t="shared" si="68"/>
        <v>15.770999999999999</v>
      </c>
      <c r="AC380" s="82">
        <f t="shared" si="69"/>
        <v>71.344999999999999</v>
      </c>
      <c r="AD380" s="70"/>
    </row>
    <row r="381" spans="1:30" x14ac:dyDescent="0.35">
      <c r="A381" s="70" t="str">
        <f>'Activity rawdata'!A380</f>
        <v>BH2046-1-52</v>
      </c>
      <c r="B381" s="71" t="str">
        <f>'Activity rawdata'!B380</f>
        <v>HH</v>
      </c>
      <c r="C381" s="71" t="str">
        <f>IF('Activity rawdata'!C380="PY","Planted",IF('Activity rawdata'!C380="NY","Nat/Convert",IF('Activity rawdata'!C380="NN","Nat/Nonconvert",IF('Activity rawdata'!C380="OY","Planted"))))</f>
        <v>Nat/Nonconvert</v>
      </c>
      <c r="D381" s="70" t="str">
        <f>'Activity rawdata'!D380</f>
        <v>STP1</v>
      </c>
      <c r="E381" s="72" t="str">
        <f>'Activity rawdata'!E380</f>
        <v>93</v>
      </c>
      <c r="F381" s="73" t="str">
        <f>'Activity rawdata'!L380</f>
        <v>NO</v>
      </c>
      <c r="G381" s="72" t="str">
        <f>'Activity rawdata'!R380</f>
        <v>2036</v>
      </c>
      <c r="H381" s="72" t="str">
        <f>IF('Activity rawdata'!P380="AHTHIN1","1st Thin",IF('Activity rawdata'!P380="AHCC","Clearcut",IF('Activity rawdata'!P380="AHTHSMZ","SMZ Thin",IF('Activity rawdata'!P380="AHTHIN2","2nd Thin",IF('Activity rawdata'!P380="AFERTE","Early Fert",IF('Activity rawdata'!P380="AFERTM","Mid Fert",IF('Activity rawdata'!P380="AFERTL","Late Fert",  IF('Activity rawdata'!P380="ASP","Site Prep", IF('Activity rawdata'!P380="APLT","Plant",  IF('Activity rawdata'!P380="ANREG","Natural Regeneration"))))))))))</f>
        <v>Clearcut</v>
      </c>
      <c r="I381" s="74">
        <f>'Activity rawdata'!O380</f>
        <v>6.9123999999999999</v>
      </c>
      <c r="J381" s="75">
        <f>'Activity rawdata'!N380</f>
        <v>37</v>
      </c>
      <c r="K381" s="75">
        <f>'Activity rawdata'!AC380</f>
        <v>42.14</v>
      </c>
      <c r="L381" s="75">
        <f>'Activity rawdata'!AD380</f>
        <v>49.29</v>
      </c>
      <c r="M381" s="76">
        <f>'Activity rawdata'!AE380</f>
        <v>12.51999508662259</v>
      </c>
      <c r="N381" s="83">
        <f>'Activity rawdata'!T380+'Activity rawdata'!U380</f>
        <v>17.13</v>
      </c>
      <c r="O381" s="80">
        <f>'Activity rawdata'!V380</f>
        <v>11.58</v>
      </c>
      <c r="P381" s="80">
        <f>'Activity rawdata'!W380</f>
        <v>0</v>
      </c>
      <c r="Q381" s="80">
        <f>'Activity rawdata'!X380</f>
        <v>22.17</v>
      </c>
      <c r="R381" s="84">
        <f t="shared" si="60"/>
        <v>50.88</v>
      </c>
      <c r="S381" s="80">
        <f>'Activity rawdata'!Z380</f>
        <v>40.340000000000003</v>
      </c>
      <c r="T381" s="80">
        <f>'Activity rawdata'!AA380</f>
        <v>25.88</v>
      </c>
      <c r="U381" s="80">
        <f t="shared" si="61"/>
        <v>66.22</v>
      </c>
      <c r="V381" s="81">
        <f t="shared" si="62"/>
        <v>118.40941199999999</v>
      </c>
      <c r="W381" s="75">
        <f t="shared" si="63"/>
        <v>80.045591999999999</v>
      </c>
      <c r="X381" s="75">
        <f t="shared" si="64"/>
        <v>0</v>
      </c>
      <c r="Y381" s="75">
        <f t="shared" si="65"/>
        <v>153.247908</v>
      </c>
      <c r="Z381" s="82">
        <f t="shared" si="66"/>
        <v>351.70291199999997</v>
      </c>
      <c r="AA381" s="75">
        <f t="shared" si="67"/>
        <v>278.84621600000003</v>
      </c>
      <c r="AB381" s="75">
        <f t="shared" si="68"/>
        <v>178.892912</v>
      </c>
      <c r="AC381" s="82">
        <f t="shared" si="69"/>
        <v>457.73912800000005</v>
      </c>
      <c r="AD381" s="70"/>
    </row>
    <row r="382" spans="1:30" x14ac:dyDescent="0.35">
      <c r="A382" s="70" t="str">
        <f>'Activity rawdata'!A381</f>
        <v>BH5660-1-198</v>
      </c>
      <c r="B382" s="71" t="str">
        <f>'Activity rawdata'!B381</f>
        <v>COLB</v>
      </c>
      <c r="C382" s="71" t="str">
        <f>IF('Activity rawdata'!C381="PY","Planted",IF('Activity rawdata'!C381="NY","Nat/Convert",IF('Activity rawdata'!C381="NN","Nat/Nonconvert",IF('Activity rawdata'!C381="OY","Planted"))))</f>
        <v>Planted</v>
      </c>
      <c r="D382" s="70" t="str">
        <f>'Activity rawdata'!D381</f>
        <v>STP2</v>
      </c>
      <c r="E382" s="72" t="str">
        <f>'Activity rawdata'!E381</f>
        <v>91</v>
      </c>
      <c r="F382" s="73" t="str">
        <f>'Activity rawdata'!L381</f>
        <v>NO</v>
      </c>
      <c r="G382" s="72" t="str">
        <f>'Activity rawdata'!R381</f>
        <v>2037</v>
      </c>
      <c r="H382" s="72" t="str">
        <f>IF('Activity rawdata'!P381="AHTHIN1","1st Thin",IF('Activity rawdata'!P381="AHCC","Clearcut",IF('Activity rawdata'!P381="AHTHSMZ","SMZ Thin",IF('Activity rawdata'!P381="AHTHIN2","2nd Thin",IF('Activity rawdata'!P381="AFERTE","Early Fert",IF('Activity rawdata'!P381="AFERTM","Mid Fert",IF('Activity rawdata'!P381="AFERTL","Late Fert",  IF('Activity rawdata'!P381="ASP","Site Prep", IF('Activity rawdata'!P381="APLT","Plant",  IF('Activity rawdata'!P381="ANREG","Natural Regeneration"))))))))))</f>
        <v>Site Prep</v>
      </c>
      <c r="I382" s="74">
        <f>'Activity rawdata'!O381</f>
        <v>6.39</v>
      </c>
      <c r="J382" s="75">
        <f>'Activity rawdata'!N381</f>
        <v>1</v>
      </c>
      <c r="K382" s="75">
        <f>'Activity rawdata'!AC381</f>
        <v>0</v>
      </c>
      <c r="L382" s="75">
        <f>'Activity rawdata'!AD381</f>
        <v>0</v>
      </c>
      <c r="M382" s="76" t="str">
        <f>'Activity rawdata'!AE381</f>
        <v>-</v>
      </c>
      <c r="N382" s="83">
        <f>'Activity rawdata'!T381+'Activity rawdata'!U381</f>
        <v>0</v>
      </c>
      <c r="O382" s="80">
        <f>'Activity rawdata'!V381</f>
        <v>0</v>
      </c>
      <c r="P382" s="80">
        <f>'Activity rawdata'!W381</f>
        <v>0</v>
      </c>
      <c r="Q382" s="80">
        <f>'Activity rawdata'!X381</f>
        <v>0</v>
      </c>
      <c r="R382" s="84">
        <f t="shared" si="60"/>
        <v>0</v>
      </c>
      <c r="S382" s="80">
        <f>'Activity rawdata'!Z381</f>
        <v>0</v>
      </c>
      <c r="T382" s="80">
        <f>'Activity rawdata'!AA381</f>
        <v>0</v>
      </c>
      <c r="U382" s="80">
        <f t="shared" si="61"/>
        <v>0</v>
      </c>
      <c r="V382" s="81">
        <f t="shared" si="62"/>
        <v>0</v>
      </c>
      <c r="W382" s="75">
        <f t="shared" si="63"/>
        <v>0</v>
      </c>
      <c r="X382" s="75">
        <f t="shared" si="64"/>
        <v>0</v>
      </c>
      <c r="Y382" s="75">
        <f t="shared" si="65"/>
        <v>0</v>
      </c>
      <c r="Z382" s="82">
        <f t="shared" si="66"/>
        <v>0</v>
      </c>
      <c r="AA382" s="75">
        <f t="shared" si="67"/>
        <v>0</v>
      </c>
      <c r="AB382" s="75">
        <f t="shared" si="68"/>
        <v>0</v>
      </c>
      <c r="AC382" s="82">
        <f t="shared" si="69"/>
        <v>0</v>
      </c>
      <c r="AD382" s="70"/>
    </row>
    <row r="383" spans="1:30" x14ac:dyDescent="0.35">
      <c r="A383" s="70" t="str">
        <f>'Activity rawdata'!A382</f>
        <v>BH6112-1-218</v>
      </c>
      <c r="B383" s="71" t="str">
        <f>'Activity rawdata'!B382</f>
        <v>COLB</v>
      </c>
      <c r="C383" s="71" t="str">
        <f>IF('Activity rawdata'!C382="PY","Planted",IF('Activity rawdata'!C382="NY","Nat/Convert",IF('Activity rawdata'!C382="NN","Nat/Nonconvert",IF('Activity rawdata'!C382="OY","Planted"))))</f>
        <v>Planted</v>
      </c>
      <c r="D383" s="70" t="str">
        <f>'Activity rawdata'!D382</f>
        <v>STP2</v>
      </c>
      <c r="E383" s="72" t="str">
        <f>'Activity rawdata'!E382</f>
        <v>91</v>
      </c>
      <c r="F383" s="73" t="str">
        <f>'Activity rawdata'!L382</f>
        <v>NO</v>
      </c>
      <c r="G383" s="72" t="str">
        <f>'Activity rawdata'!R382</f>
        <v>2037</v>
      </c>
      <c r="H383" s="72" t="str">
        <f>IF('Activity rawdata'!P382="AHTHIN1","1st Thin",IF('Activity rawdata'!P382="AHCC","Clearcut",IF('Activity rawdata'!P382="AHTHSMZ","SMZ Thin",IF('Activity rawdata'!P382="AHTHIN2","2nd Thin",IF('Activity rawdata'!P382="AFERTE","Early Fert",IF('Activity rawdata'!P382="AFERTM","Mid Fert",IF('Activity rawdata'!P382="AFERTL","Late Fert",  IF('Activity rawdata'!P382="ASP","Site Prep", IF('Activity rawdata'!P382="APLT","Plant",  IF('Activity rawdata'!P382="ANREG","Natural Regeneration"))))))))))</f>
        <v>Site Prep</v>
      </c>
      <c r="I383" s="74">
        <f>'Activity rawdata'!O382</f>
        <v>22.17</v>
      </c>
      <c r="J383" s="75">
        <f>'Activity rawdata'!N382</f>
        <v>1</v>
      </c>
      <c r="K383" s="75">
        <f>'Activity rawdata'!AC382</f>
        <v>0</v>
      </c>
      <c r="L383" s="75">
        <f>'Activity rawdata'!AD382</f>
        <v>0</v>
      </c>
      <c r="M383" s="76" t="str">
        <f>'Activity rawdata'!AE382</f>
        <v>-</v>
      </c>
      <c r="N383" s="83">
        <f>'Activity rawdata'!T382+'Activity rawdata'!U382</f>
        <v>0</v>
      </c>
      <c r="O383" s="80">
        <f>'Activity rawdata'!V382</f>
        <v>0</v>
      </c>
      <c r="P383" s="80">
        <f>'Activity rawdata'!W382</f>
        <v>0</v>
      </c>
      <c r="Q383" s="80">
        <f>'Activity rawdata'!X382</f>
        <v>0</v>
      </c>
      <c r="R383" s="84">
        <f t="shared" si="60"/>
        <v>0</v>
      </c>
      <c r="S383" s="80">
        <f>'Activity rawdata'!Z382</f>
        <v>0</v>
      </c>
      <c r="T383" s="80">
        <f>'Activity rawdata'!AA382</f>
        <v>0</v>
      </c>
      <c r="U383" s="80">
        <f t="shared" si="61"/>
        <v>0</v>
      </c>
      <c r="V383" s="81">
        <f t="shared" si="62"/>
        <v>0</v>
      </c>
      <c r="W383" s="75">
        <f t="shared" si="63"/>
        <v>0</v>
      </c>
      <c r="X383" s="75">
        <f t="shared" si="64"/>
        <v>0</v>
      </c>
      <c r="Y383" s="75">
        <f t="shared" si="65"/>
        <v>0</v>
      </c>
      <c r="Z383" s="82">
        <f t="shared" si="66"/>
        <v>0</v>
      </c>
      <c r="AA383" s="75">
        <f t="shared" si="67"/>
        <v>0</v>
      </c>
      <c r="AB383" s="75">
        <f t="shared" si="68"/>
        <v>0</v>
      </c>
      <c r="AC383" s="82">
        <f t="shared" si="69"/>
        <v>0</v>
      </c>
      <c r="AD383" s="70"/>
    </row>
    <row r="384" spans="1:30" x14ac:dyDescent="0.35">
      <c r="A384" s="70" t="str">
        <f>'Activity rawdata'!A383</f>
        <v>BH5660-1-199</v>
      </c>
      <c r="B384" s="71" t="str">
        <f>'Activity rawdata'!B383</f>
        <v>COLB</v>
      </c>
      <c r="C384" s="71" t="str">
        <f>IF('Activity rawdata'!C383="PY","Planted",IF('Activity rawdata'!C383="NY","Nat/Convert",IF('Activity rawdata'!C383="NN","Nat/Nonconvert",IF('Activity rawdata'!C383="OY","Planted"))))</f>
        <v>Planted</v>
      </c>
      <c r="D384" s="70" t="str">
        <f>'Activity rawdata'!D383</f>
        <v>STP2</v>
      </c>
      <c r="E384" s="72" t="str">
        <f>'Activity rawdata'!E383</f>
        <v>91</v>
      </c>
      <c r="F384" s="73" t="str">
        <f>'Activity rawdata'!L383</f>
        <v>NO</v>
      </c>
      <c r="G384" s="72" t="str">
        <f>'Activity rawdata'!R383</f>
        <v>2037</v>
      </c>
      <c r="H384" s="72" t="str">
        <f>IF('Activity rawdata'!P383="AHTHIN1","1st Thin",IF('Activity rawdata'!P383="AHCC","Clearcut",IF('Activity rawdata'!P383="AHTHSMZ","SMZ Thin",IF('Activity rawdata'!P383="AHTHIN2","2nd Thin",IF('Activity rawdata'!P383="AFERTE","Early Fert",IF('Activity rawdata'!P383="AFERTM","Mid Fert",IF('Activity rawdata'!P383="AFERTL","Late Fert",  IF('Activity rawdata'!P383="ASP","Site Prep", IF('Activity rawdata'!P383="APLT","Plant",  IF('Activity rawdata'!P383="ANREG","Natural Regeneration"))))))))))</f>
        <v>Site Prep</v>
      </c>
      <c r="I384" s="74">
        <f>'Activity rawdata'!O383</f>
        <v>3.67</v>
      </c>
      <c r="J384" s="75">
        <f>'Activity rawdata'!N383</f>
        <v>1</v>
      </c>
      <c r="K384" s="75">
        <f>'Activity rawdata'!AC383</f>
        <v>0</v>
      </c>
      <c r="L384" s="75">
        <f>'Activity rawdata'!AD383</f>
        <v>0</v>
      </c>
      <c r="M384" s="76" t="str">
        <f>'Activity rawdata'!AE383</f>
        <v>-</v>
      </c>
      <c r="N384" s="83">
        <f>'Activity rawdata'!T383+'Activity rawdata'!U383</f>
        <v>0</v>
      </c>
      <c r="O384" s="80">
        <f>'Activity rawdata'!V383</f>
        <v>0</v>
      </c>
      <c r="P384" s="80">
        <f>'Activity rawdata'!W383</f>
        <v>0</v>
      </c>
      <c r="Q384" s="80">
        <f>'Activity rawdata'!X383</f>
        <v>0</v>
      </c>
      <c r="R384" s="84">
        <f t="shared" si="60"/>
        <v>0</v>
      </c>
      <c r="S384" s="80">
        <f>'Activity rawdata'!Z383</f>
        <v>0</v>
      </c>
      <c r="T384" s="80">
        <f>'Activity rawdata'!AA383</f>
        <v>0</v>
      </c>
      <c r="U384" s="80">
        <f t="shared" si="61"/>
        <v>0</v>
      </c>
      <c r="V384" s="81">
        <f t="shared" si="62"/>
        <v>0</v>
      </c>
      <c r="W384" s="75">
        <f t="shared" si="63"/>
        <v>0</v>
      </c>
      <c r="X384" s="75">
        <f t="shared" si="64"/>
        <v>0</v>
      </c>
      <c r="Y384" s="75">
        <f t="shared" si="65"/>
        <v>0</v>
      </c>
      <c r="Z384" s="82">
        <f t="shared" si="66"/>
        <v>0</v>
      </c>
      <c r="AA384" s="75">
        <f t="shared" si="67"/>
        <v>0</v>
      </c>
      <c r="AB384" s="75">
        <f t="shared" si="68"/>
        <v>0</v>
      </c>
      <c r="AC384" s="82">
        <f t="shared" si="69"/>
        <v>0</v>
      </c>
      <c r="AD384" s="70"/>
    </row>
    <row r="385" spans="1:30" x14ac:dyDescent="0.35">
      <c r="A385" s="70" t="str">
        <f>'Activity rawdata'!A384</f>
        <v>BH5145-1-379</v>
      </c>
      <c r="B385" s="71" t="str">
        <f>'Activity rawdata'!B384</f>
        <v>COLB</v>
      </c>
      <c r="C385" s="71" t="str">
        <f>IF('Activity rawdata'!C384="PY","Planted",IF('Activity rawdata'!C384="NY","Nat/Convert",IF('Activity rawdata'!C384="NN","Nat/Nonconvert",IF('Activity rawdata'!C384="OY","Planted"))))</f>
        <v>Planted</v>
      </c>
      <c r="D385" s="70" t="str">
        <f>'Activity rawdata'!D384</f>
        <v>STP2</v>
      </c>
      <c r="E385" s="72" t="str">
        <f>'Activity rawdata'!E384</f>
        <v>78</v>
      </c>
      <c r="F385" s="73" t="str">
        <f>'Activity rawdata'!L384</f>
        <v>NO</v>
      </c>
      <c r="G385" s="72" t="str">
        <f>'Activity rawdata'!R384</f>
        <v>2037</v>
      </c>
      <c r="H385" s="72" t="str">
        <f>IF('Activity rawdata'!P384="AHTHIN1","1st Thin",IF('Activity rawdata'!P384="AHCC","Clearcut",IF('Activity rawdata'!P384="AHTHSMZ","SMZ Thin",IF('Activity rawdata'!P384="AHTHIN2","2nd Thin",IF('Activity rawdata'!P384="AFERTE","Early Fert",IF('Activity rawdata'!P384="AFERTM","Mid Fert",IF('Activity rawdata'!P384="AFERTL","Late Fert",  IF('Activity rawdata'!P384="ASP","Site Prep", IF('Activity rawdata'!P384="APLT","Plant",  IF('Activity rawdata'!P384="ANREG","Natural Regeneration"))))))))))</f>
        <v>Site Prep</v>
      </c>
      <c r="I385" s="74">
        <f>'Activity rawdata'!O384</f>
        <v>75.099999999999994</v>
      </c>
      <c r="J385" s="75">
        <f>'Activity rawdata'!N384</f>
        <v>1</v>
      </c>
      <c r="K385" s="75">
        <f>'Activity rawdata'!AC384</f>
        <v>0</v>
      </c>
      <c r="L385" s="75">
        <f>'Activity rawdata'!AD384</f>
        <v>0</v>
      </c>
      <c r="M385" s="76" t="str">
        <f>'Activity rawdata'!AE384</f>
        <v>-</v>
      </c>
      <c r="N385" s="83">
        <f>'Activity rawdata'!T384+'Activity rawdata'!U384</f>
        <v>0</v>
      </c>
      <c r="O385" s="80">
        <f>'Activity rawdata'!V384</f>
        <v>0</v>
      </c>
      <c r="P385" s="80">
        <f>'Activity rawdata'!W384</f>
        <v>0</v>
      </c>
      <c r="Q385" s="80">
        <f>'Activity rawdata'!X384</f>
        <v>0</v>
      </c>
      <c r="R385" s="84">
        <f t="shared" si="60"/>
        <v>0</v>
      </c>
      <c r="S385" s="80">
        <f>'Activity rawdata'!Z384</f>
        <v>0</v>
      </c>
      <c r="T385" s="80">
        <f>'Activity rawdata'!AA384</f>
        <v>0</v>
      </c>
      <c r="U385" s="80">
        <f t="shared" si="61"/>
        <v>0</v>
      </c>
      <c r="V385" s="81">
        <f t="shared" si="62"/>
        <v>0</v>
      </c>
      <c r="W385" s="75">
        <f t="shared" si="63"/>
        <v>0</v>
      </c>
      <c r="X385" s="75">
        <f t="shared" si="64"/>
        <v>0</v>
      </c>
      <c r="Y385" s="75">
        <f t="shared" si="65"/>
        <v>0</v>
      </c>
      <c r="Z385" s="82">
        <f t="shared" si="66"/>
        <v>0</v>
      </c>
      <c r="AA385" s="75">
        <f t="shared" si="67"/>
        <v>0</v>
      </c>
      <c r="AB385" s="75">
        <f t="shared" si="68"/>
        <v>0</v>
      </c>
      <c r="AC385" s="82">
        <f t="shared" si="69"/>
        <v>0</v>
      </c>
      <c r="AD385" s="70"/>
    </row>
    <row r="386" spans="1:30" x14ac:dyDescent="0.35">
      <c r="A386" s="70" t="str">
        <f>'Activity rawdata'!A385</f>
        <v>BH5222-1-378</v>
      </c>
      <c r="B386" s="71" t="str">
        <f>'Activity rawdata'!B385</f>
        <v>COLB</v>
      </c>
      <c r="C386" s="71" t="str">
        <f>IF('Activity rawdata'!C385="PY","Planted",IF('Activity rawdata'!C385="NY","Nat/Convert",IF('Activity rawdata'!C385="NN","Nat/Nonconvert",IF('Activity rawdata'!C385="OY","Planted"))))</f>
        <v>Planted</v>
      </c>
      <c r="D386" s="70" t="str">
        <f>'Activity rawdata'!D385</f>
        <v>STP2</v>
      </c>
      <c r="E386" s="72" t="str">
        <f>'Activity rawdata'!E385</f>
        <v>77</v>
      </c>
      <c r="F386" s="73" t="str">
        <f>'Activity rawdata'!L385</f>
        <v>NO</v>
      </c>
      <c r="G386" s="72" t="str">
        <f>'Activity rawdata'!R385</f>
        <v>2037</v>
      </c>
      <c r="H386" s="72" t="str">
        <f>IF('Activity rawdata'!P385="AHTHIN1","1st Thin",IF('Activity rawdata'!P385="AHCC","Clearcut",IF('Activity rawdata'!P385="AHTHSMZ","SMZ Thin",IF('Activity rawdata'!P385="AHTHIN2","2nd Thin",IF('Activity rawdata'!P385="AFERTE","Early Fert",IF('Activity rawdata'!P385="AFERTM","Mid Fert",IF('Activity rawdata'!P385="AFERTL","Late Fert",  IF('Activity rawdata'!P385="ASP","Site Prep", IF('Activity rawdata'!P385="APLT","Plant",  IF('Activity rawdata'!P385="ANREG","Natural Regeneration"))))))))))</f>
        <v>Site Prep</v>
      </c>
      <c r="I386" s="74">
        <f>'Activity rawdata'!O385</f>
        <v>43.48</v>
      </c>
      <c r="J386" s="75">
        <f>'Activity rawdata'!N385</f>
        <v>1</v>
      </c>
      <c r="K386" s="75">
        <f>'Activity rawdata'!AC385</f>
        <v>0</v>
      </c>
      <c r="L386" s="75">
        <f>'Activity rawdata'!AD385</f>
        <v>0</v>
      </c>
      <c r="M386" s="76" t="str">
        <f>'Activity rawdata'!AE385</f>
        <v>-</v>
      </c>
      <c r="N386" s="83">
        <f>'Activity rawdata'!T385+'Activity rawdata'!U385</f>
        <v>0</v>
      </c>
      <c r="O386" s="80">
        <f>'Activity rawdata'!V385</f>
        <v>0</v>
      </c>
      <c r="P386" s="80">
        <f>'Activity rawdata'!W385</f>
        <v>0</v>
      </c>
      <c r="Q386" s="80">
        <f>'Activity rawdata'!X385</f>
        <v>0</v>
      </c>
      <c r="R386" s="84">
        <f t="shared" si="60"/>
        <v>0</v>
      </c>
      <c r="S386" s="80">
        <f>'Activity rawdata'!Z385</f>
        <v>0</v>
      </c>
      <c r="T386" s="80">
        <f>'Activity rawdata'!AA385</f>
        <v>0</v>
      </c>
      <c r="U386" s="80">
        <f t="shared" si="61"/>
        <v>0</v>
      </c>
      <c r="V386" s="81">
        <f t="shared" si="62"/>
        <v>0</v>
      </c>
      <c r="W386" s="75">
        <f t="shared" si="63"/>
        <v>0</v>
      </c>
      <c r="X386" s="75">
        <f t="shared" si="64"/>
        <v>0</v>
      </c>
      <c r="Y386" s="75">
        <f t="shared" si="65"/>
        <v>0</v>
      </c>
      <c r="Z386" s="82">
        <f t="shared" si="66"/>
        <v>0</v>
      </c>
      <c r="AA386" s="75">
        <f t="shared" si="67"/>
        <v>0</v>
      </c>
      <c r="AB386" s="75">
        <f t="shared" si="68"/>
        <v>0</v>
      </c>
      <c r="AC386" s="82">
        <f t="shared" si="69"/>
        <v>0</v>
      </c>
      <c r="AD386" s="70"/>
    </row>
    <row r="387" spans="1:30" x14ac:dyDescent="0.35">
      <c r="A387" s="70" t="str">
        <f>'Activity rawdata'!A386</f>
        <v>BH5140-1-143</v>
      </c>
      <c r="B387" s="71" t="str">
        <f>'Activity rawdata'!B386</f>
        <v>COLB</v>
      </c>
      <c r="C387" s="71" t="str">
        <f>IF('Activity rawdata'!C386="PY","Planted",IF('Activity rawdata'!C386="NY","Nat/Convert",IF('Activity rawdata'!C386="NN","Nat/Nonconvert",IF('Activity rawdata'!C386="OY","Planted"))))</f>
        <v>Planted</v>
      </c>
      <c r="D387" s="70" t="str">
        <f>'Activity rawdata'!D386</f>
        <v>STP2</v>
      </c>
      <c r="E387" s="72" t="str">
        <f>'Activity rawdata'!E386</f>
        <v>89</v>
      </c>
      <c r="F387" s="73" t="str">
        <f>'Activity rawdata'!L386</f>
        <v>NO</v>
      </c>
      <c r="G387" s="72" t="str">
        <f>'Activity rawdata'!R386</f>
        <v>2037</v>
      </c>
      <c r="H387" s="72" t="str">
        <f>IF('Activity rawdata'!P386="AHTHIN1","1st Thin",IF('Activity rawdata'!P386="AHCC","Clearcut",IF('Activity rawdata'!P386="AHTHSMZ","SMZ Thin",IF('Activity rawdata'!P386="AHTHIN2","2nd Thin",IF('Activity rawdata'!P386="AFERTE","Early Fert",IF('Activity rawdata'!P386="AFERTM","Mid Fert",IF('Activity rawdata'!P386="AFERTL","Late Fert",  IF('Activity rawdata'!P386="ASP","Site Prep", IF('Activity rawdata'!P386="APLT","Plant",  IF('Activity rawdata'!P386="ANREG","Natural Regeneration"))))))))))</f>
        <v>Site Prep</v>
      </c>
      <c r="I387" s="74">
        <f>'Activity rawdata'!O386</f>
        <v>140.19</v>
      </c>
      <c r="J387" s="75">
        <f>'Activity rawdata'!N386</f>
        <v>1</v>
      </c>
      <c r="K387" s="75">
        <f>'Activity rawdata'!AC386</f>
        <v>0</v>
      </c>
      <c r="L387" s="75">
        <f>'Activity rawdata'!AD386</f>
        <v>0</v>
      </c>
      <c r="M387" s="76" t="str">
        <f>'Activity rawdata'!AE386</f>
        <v>-</v>
      </c>
      <c r="N387" s="83">
        <f>'Activity rawdata'!T386+'Activity rawdata'!U386</f>
        <v>0</v>
      </c>
      <c r="O387" s="80">
        <f>'Activity rawdata'!V386</f>
        <v>0</v>
      </c>
      <c r="P387" s="80">
        <f>'Activity rawdata'!W386</f>
        <v>0</v>
      </c>
      <c r="Q387" s="80">
        <f>'Activity rawdata'!X386</f>
        <v>0</v>
      </c>
      <c r="R387" s="84">
        <f t="shared" si="60"/>
        <v>0</v>
      </c>
      <c r="S387" s="80">
        <f>'Activity rawdata'!Z386</f>
        <v>0</v>
      </c>
      <c r="T387" s="80">
        <f>'Activity rawdata'!AA386</f>
        <v>0</v>
      </c>
      <c r="U387" s="80">
        <f t="shared" si="61"/>
        <v>0</v>
      </c>
      <c r="V387" s="81">
        <f t="shared" si="62"/>
        <v>0</v>
      </c>
      <c r="W387" s="75">
        <f t="shared" si="63"/>
        <v>0</v>
      </c>
      <c r="X387" s="75">
        <f t="shared" si="64"/>
        <v>0</v>
      </c>
      <c r="Y387" s="75">
        <f t="shared" si="65"/>
        <v>0</v>
      </c>
      <c r="Z387" s="82">
        <f t="shared" si="66"/>
        <v>0</v>
      </c>
      <c r="AA387" s="75">
        <f t="shared" si="67"/>
        <v>0</v>
      </c>
      <c r="AB387" s="75">
        <f t="shared" si="68"/>
        <v>0</v>
      </c>
      <c r="AC387" s="82">
        <f t="shared" si="69"/>
        <v>0</v>
      </c>
      <c r="AD387" s="70"/>
    </row>
    <row r="388" spans="1:30" x14ac:dyDescent="0.35">
      <c r="A388" s="70" t="str">
        <f>'Activity rawdata'!A387</f>
        <v>BH6112-1-265</v>
      </c>
      <c r="B388" s="71" t="str">
        <f>'Activity rawdata'!B387</f>
        <v>COLB</v>
      </c>
      <c r="C388" s="71" t="str">
        <f>IF('Activity rawdata'!C387="PY","Planted",IF('Activity rawdata'!C387="NY","Nat/Convert",IF('Activity rawdata'!C387="NN","Nat/Nonconvert",IF('Activity rawdata'!C387="OY","Planted"))))</f>
        <v>Planted</v>
      </c>
      <c r="D388" s="70" t="str">
        <f>'Activity rawdata'!D387</f>
        <v>STP2</v>
      </c>
      <c r="E388" s="72" t="str">
        <f>'Activity rawdata'!E387</f>
        <v>78</v>
      </c>
      <c r="F388" s="73" t="str">
        <f>'Activity rawdata'!L387</f>
        <v>NO</v>
      </c>
      <c r="G388" s="72" t="str">
        <f>'Activity rawdata'!R387</f>
        <v>2037</v>
      </c>
      <c r="H388" s="72" t="str">
        <f>IF('Activity rawdata'!P387="AHTHIN1","1st Thin",IF('Activity rawdata'!P387="AHCC","Clearcut",IF('Activity rawdata'!P387="AHTHSMZ","SMZ Thin",IF('Activity rawdata'!P387="AHTHIN2","2nd Thin",IF('Activity rawdata'!P387="AFERTE","Early Fert",IF('Activity rawdata'!P387="AFERTM","Mid Fert",IF('Activity rawdata'!P387="AFERTL","Late Fert",  IF('Activity rawdata'!P387="ASP","Site Prep", IF('Activity rawdata'!P387="APLT","Plant",  IF('Activity rawdata'!P387="ANREG","Natural Regeneration"))))))))))</f>
        <v>Site Prep</v>
      </c>
      <c r="I388" s="74">
        <f>'Activity rawdata'!O387</f>
        <v>0.34</v>
      </c>
      <c r="J388" s="75">
        <f>'Activity rawdata'!N387</f>
        <v>1</v>
      </c>
      <c r="K388" s="75">
        <f>'Activity rawdata'!AC387</f>
        <v>0</v>
      </c>
      <c r="L388" s="75">
        <f>'Activity rawdata'!AD387</f>
        <v>0</v>
      </c>
      <c r="M388" s="76" t="str">
        <f>'Activity rawdata'!AE387</f>
        <v>-</v>
      </c>
      <c r="N388" s="83">
        <f>'Activity rawdata'!T387+'Activity rawdata'!U387</f>
        <v>0</v>
      </c>
      <c r="O388" s="80">
        <f>'Activity rawdata'!V387</f>
        <v>0</v>
      </c>
      <c r="P388" s="80">
        <f>'Activity rawdata'!W387</f>
        <v>0</v>
      </c>
      <c r="Q388" s="80">
        <f>'Activity rawdata'!X387</f>
        <v>0</v>
      </c>
      <c r="R388" s="84">
        <f t="shared" si="60"/>
        <v>0</v>
      </c>
      <c r="S388" s="80">
        <f>'Activity rawdata'!Z387</f>
        <v>0</v>
      </c>
      <c r="T388" s="80">
        <f>'Activity rawdata'!AA387</f>
        <v>0</v>
      </c>
      <c r="U388" s="80">
        <f t="shared" si="61"/>
        <v>0</v>
      </c>
      <c r="V388" s="81">
        <f t="shared" si="62"/>
        <v>0</v>
      </c>
      <c r="W388" s="75">
        <f t="shared" si="63"/>
        <v>0</v>
      </c>
      <c r="X388" s="75">
        <f t="shared" si="64"/>
        <v>0</v>
      </c>
      <c r="Y388" s="75">
        <f t="shared" si="65"/>
        <v>0</v>
      </c>
      <c r="Z388" s="82">
        <f t="shared" si="66"/>
        <v>0</v>
      </c>
      <c r="AA388" s="75">
        <f t="shared" si="67"/>
        <v>0</v>
      </c>
      <c r="AB388" s="75">
        <f t="shared" si="68"/>
        <v>0</v>
      </c>
      <c r="AC388" s="82">
        <f t="shared" si="69"/>
        <v>0</v>
      </c>
      <c r="AD388" s="70"/>
    </row>
    <row r="389" spans="1:30" x14ac:dyDescent="0.35">
      <c r="A389" s="70" t="str">
        <f>'Activity rawdata'!A388</f>
        <v>BH6125-1-276</v>
      </c>
      <c r="B389" s="71" t="str">
        <f>'Activity rawdata'!B388</f>
        <v>COLB</v>
      </c>
      <c r="C389" s="71" t="str">
        <f>IF('Activity rawdata'!C388="PY","Planted",IF('Activity rawdata'!C388="NY","Nat/Convert",IF('Activity rawdata'!C388="NN","Nat/Nonconvert",IF('Activity rawdata'!C388="OY","Planted"))))</f>
        <v>Planted</v>
      </c>
      <c r="D389" s="70" t="str">
        <f>'Activity rawdata'!D388</f>
        <v>STP2</v>
      </c>
      <c r="E389" s="72" t="str">
        <f>'Activity rawdata'!E388</f>
        <v>61</v>
      </c>
      <c r="F389" s="73" t="str">
        <f>'Activity rawdata'!L388</f>
        <v>NO</v>
      </c>
      <c r="G389" s="72" t="str">
        <f>'Activity rawdata'!R388</f>
        <v>2037</v>
      </c>
      <c r="H389" s="72" t="str">
        <f>IF('Activity rawdata'!P388="AHTHIN1","1st Thin",IF('Activity rawdata'!P388="AHCC","Clearcut",IF('Activity rawdata'!P388="AHTHSMZ","SMZ Thin",IF('Activity rawdata'!P388="AHTHIN2","2nd Thin",IF('Activity rawdata'!P388="AFERTE","Early Fert",IF('Activity rawdata'!P388="AFERTM","Mid Fert",IF('Activity rawdata'!P388="AFERTL","Late Fert",  IF('Activity rawdata'!P388="ASP","Site Prep", IF('Activity rawdata'!P388="APLT","Plant",  IF('Activity rawdata'!P388="ANREG","Natural Regeneration"))))))))))</f>
        <v>Site Prep</v>
      </c>
      <c r="I389" s="74">
        <f>'Activity rawdata'!O388</f>
        <v>26.96</v>
      </c>
      <c r="J389" s="75">
        <f>'Activity rawdata'!N388</f>
        <v>1</v>
      </c>
      <c r="K389" s="75">
        <f>'Activity rawdata'!AC388</f>
        <v>0</v>
      </c>
      <c r="L389" s="75">
        <f>'Activity rawdata'!AD388</f>
        <v>0</v>
      </c>
      <c r="M389" s="76" t="str">
        <f>'Activity rawdata'!AE388</f>
        <v>-</v>
      </c>
      <c r="N389" s="83">
        <f>'Activity rawdata'!T388+'Activity rawdata'!U388</f>
        <v>0</v>
      </c>
      <c r="O389" s="80">
        <f>'Activity rawdata'!V388</f>
        <v>0</v>
      </c>
      <c r="P389" s="80">
        <f>'Activity rawdata'!W388</f>
        <v>0</v>
      </c>
      <c r="Q389" s="80">
        <f>'Activity rawdata'!X388</f>
        <v>0</v>
      </c>
      <c r="R389" s="84">
        <f t="shared" si="60"/>
        <v>0</v>
      </c>
      <c r="S389" s="80">
        <f>'Activity rawdata'!Z388</f>
        <v>0</v>
      </c>
      <c r="T389" s="80">
        <f>'Activity rawdata'!AA388</f>
        <v>0</v>
      </c>
      <c r="U389" s="80">
        <f t="shared" si="61"/>
        <v>0</v>
      </c>
      <c r="V389" s="81">
        <f t="shared" si="62"/>
        <v>0</v>
      </c>
      <c r="W389" s="75">
        <f t="shared" si="63"/>
        <v>0</v>
      </c>
      <c r="X389" s="75">
        <f t="shared" si="64"/>
        <v>0</v>
      </c>
      <c r="Y389" s="75">
        <f t="shared" si="65"/>
        <v>0</v>
      </c>
      <c r="Z389" s="82">
        <f t="shared" si="66"/>
        <v>0</v>
      </c>
      <c r="AA389" s="75">
        <f t="shared" si="67"/>
        <v>0</v>
      </c>
      <c r="AB389" s="75">
        <f t="shared" si="68"/>
        <v>0</v>
      </c>
      <c r="AC389" s="82">
        <f t="shared" si="69"/>
        <v>0</v>
      </c>
      <c r="AD389" s="70"/>
    </row>
    <row r="390" spans="1:30" x14ac:dyDescent="0.35">
      <c r="A390" s="70" t="str">
        <f>'Activity rawdata'!A389</f>
        <v>BH6125-1-285</v>
      </c>
      <c r="B390" s="71" t="str">
        <f>'Activity rawdata'!B389</f>
        <v>COLB</v>
      </c>
      <c r="C390" s="71" t="str">
        <f>IF('Activity rawdata'!C389="PY","Planted",IF('Activity rawdata'!C389="NY","Nat/Convert",IF('Activity rawdata'!C389="NN","Nat/Nonconvert",IF('Activity rawdata'!C389="OY","Planted"))))</f>
        <v>Planted</v>
      </c>
      <c r="D390" s="70" t="str">
        <f>'Activity rawdata'!D389</f>
        <v>STP2</v>
      </c>
      <c r="E390" s="72" t="str">
        <f>'Activity rawdata'!E389</f>
        <v>76</v>
      </c>
      <c r="F390" s="73" t="str">
        <f>'Activity rawdata'!L389</f>
        <v>NO</v>
      </c>
      <c r="G390" s="72" t="str">
        <f>'Activity rawdata'!R389</f>
        <v>2037</v>
      </c>
      <c r="H390" s="72" t="str">
        <f>IF('Activity rawdata'!P389="AHTHIN1","1st Thin",IF('Activity rawdata'!P389="AHCC","Clearcut",IF('Activity rawdata'!P389="AHTHSMZ","SMZ Thin",IF('Activity rawdata'!P389="AHTHIN2","2nd Thin",IF('Activity rawdata'!P389="AFERTE","Early Fert",IF('Activity rawdata'!P389="AFERTM","Mid Fert",IF('Activity rawdata'!P389="AFERTL","Late Fert",  IF('Activity rawdata'!P389="ASP","Site Prep", IF('Activity rawdata'!P389="APLT","Plant",  IF('Activity rawdata'!P389="ANREG","Natural Regeneration"))))))))))</f>
        <v>Site Prep</v>
      </c>
      <c r="I390" s="74">
        <f>'Activity rawdata'!O389</f>
        <v>9.06</v>
      </c>
      <c r="J390" s="75">
        <f>'Activity rawdata'!N389</f>
        <v>1</v>
      </c>
      <c r="K390" s="75">
        <f>'Activity rawdata'!AC389</f>
        <v>0</v>
      </c>
      <c r="L390" s="75">
        <f>'Activity rawdata'!AD389</f>
        <v>0</v>
      </c>
      <c r="M390" s="76" t="str">
        <f>'Activity rawdata'!AE389</f>
        <v>-</v>
      </c>
      <c r="N390" s="83">
        <f>'Activity rawdata'!T389+'Activity rawdata'!U389</f>
        <v>0</v>
      </c>
      <c r="O390" s="80">
        <f>'Activity rawdata'!V389</f>
        <v>0</v>
      </c>
      <c r="P390" s="80">
        <f>'Activity rawdata'!W389</f>
        <v>0</v>
      </c>
      <c r="Q390" s="80">
        <f>'Activity rawdata'!X389</f>
        <v>0</v>
      </c>
      <c r="R390" s="84">
        <f t="shared" si="60"/>
        <v>0</v>
      </c>
      <c r="S390" s="80">
        <f>'Activity rawdata'!Z389</f>
        <v>0</v>
      </c>
      <c r="T390" s="80">
        <f>'Activity rawdata'!AA389</f>
        <v>0</v>
      </c>
      <c r="U390" s="80">
        <f t="shared" si="61"/>
        <v>0</v>
      </c>
      <c r="V390" s="81">
        <f t="shared" si="62"/>
        <v>0</v>
      </c>
      <c r="W390" s="75">
        <f t="shared" si="63"/>
        <v>0</v>
      </c>
      <c r="X390" s="75">
        <f t="shared" si="64"/>
        <v>0</v>
      </c>
      <c r="Y390" s="75">
        <f t="shared" si="65"/>
        <v>0</v>
      </c>
      <c r="Z390" s="82">
        <f t="shared" si="66"/>
        <v>0</v>
      </c>
      <c r="AA390" s="75">
        <f t="shared" si="67"/>
        <v>0</v>
      </c>
      <c r="AB390" s="75">
        <f t="shared" si="68"/>
        <v>0</v>
      </c>
      <c r="AC390" s="82">
        <f t="shared" si="69"/>
        <v>0</v>
      </c>
      <c r="AD390" s="70"/>
    </row>
    <row r="391" spans="1:30" x14ac:dyDescent="0.35">
      <c r="A391" s="70" t="str">
        <f>'Activity rawdata'!A390</f>
        <v>BH6125-1-402</v>
      </c>
      <c r="B391" s="71" t="str">
        <f>'Activity rawdata'!B390</f>
        <v>COLB</v>
      </c>
      <c r="C391" s="71" t="str">
        <f>IF('Activity rawdata'!C390="PY","Planted",IF('Activity rawdata'!C390="NY","Nat/Convert",IF('Activity rawdata'!C390="NN","Nat/Nonconvert",IF('Activity rawdata'!C390="OY","Planted"))))</f>
        <v>Planted</v>
      </c>
      <c r="D391" s="70" t="str">
        <f>'Activity rawdata'!D390</f>
        <v>STP2</v>
      </c>
      <c r="E391" s="72" t="str">
        <f>'Activity rawdata'!E390</f>
        <v>76</v>
      </c>
      <c r="F391" s="73" t="str">
        <f>'Activity rawdata'!L390</f>
        <v>NO</v>
      </c>
      <c r="G391" s="72" t="str">
        <f>'Activity rawdata'!R390</f>
        <v>2037</v>
      </c>
      <c r="H391" s="72" t="str">
        <f>IF('Activity rawdata'!P390="AHTHIN1","1st Thin",IF('Activity rawdata'!P390="AHCC","Clearcut",IF('Activity rawdata'!P390="AHTHSMZ","SMZ Thin",IF('Activity rawdata'!P390="AHTHIN2","2nd Thin",IF('Activity rawdata'!P390="AFERTE","Early Fert",IF('Activity rawdata'!P390="AFERTM","Mid Fert",IF('Activity rawdata'!P390="AFERTL","Late Fert",  IF('Activity rawdata'!P390="ASP","Site Prep", IF('Activity rawdata'!P390="APLT","Plant",  IF('Activity rawdata'!P390="ANREG","Natural Regeneration"))))))))))</f>
        <v>Site Prep</v>
      </c>
      <c r="I391" s="74">
        <f>'Activity rawdata'!O390</f>
        <v>18.260000000000002</v>
      </c>
      <c r="J391" s="75">
        <f>'Activity rawdata'!N390</f>
        <v>1</v>
      </c>
      <c r="K391" s="75">
        <f>'Activity rawdata'!AC390</f>
        <v>0</v>
      </c>
      <c r="L391" s="75">
        <f>'Activity rawdata'!AD390</f>
        <v>0</v>
      </c>
      <c r="M391" s="76" t="str">
        <f>'Activity rawdata'!AE390</f>
        <v>-</v>
      </c>
      <c r="N391" s="83">
        <f>'Activity rawdata'!T390+'Activity rawdata'!U390</f>
        <v>0</v>
      </c>
      <c r="O391" s="80">
        <f>'Activity rawdata'!V390</f>
        <v>0</v>
      </c>
      <c r="P391" s="80">
        <f>'Activity rawdata'!W390</f>
        <v>0</v>
      </c>
      <c r="Q391" s="80">
        <f>'Activity rawdata'!X390</f>
        <v>0</v>
      </c>
      <c r="R391" s="84">
        <f t="shared" si="60"/>
        <v>0</v>
      </c>
      <c r="S391" s="80">
        <f>'Activity rawdata'!Z390</f>
        <v>0</v>
      </c>
      <c r="T391" s="80">
        <f>'Activity rawdata'!AA390</f>
        <v>0</v>
      </c>
      <c r="U391" s="80">
        <f t="shared" si="61"/>
        <v>0</v>
      </c>
      <c r="V391" s="81">
        <f t="shared" si="62"/>
        <v>0</v>
      </c>
      <c r="W391" s="75">
        <f t="shared" si="63"/>
        <v>0</v>
      </c>
      <c r="X391" s="75">
        <f t="shared" si="64"/>
        <v>0</v>
      </c>
      <c r="Y391" s="75">
        <f t="shared" si="65"/>
        <v>0</v>
      </c>
      <c r="Z391" s="82">
        <f t="shared" si="66"/>
        <v>0</v>
      </c>
      <c r="AA391" s="75">
        <f t="shared" si="67"/>
        <v>0</v>
      </c>
      <c r="AB391" s="75">
        <f t="shared" si="68"/>
        <v>0</v>
      </c>
      <c r="AC391" s="82">
        <f t="shared" si="69"/>
        <v>0</v>
      </c>
      <c r="AD391" s="70"/>
    </row>
    <row r="392" spans="1:30" x14ac:dyDescent="0.35">
      <c r="A392" s="70" t="str">
        <f>'Activity rawdata'!A391</f>
        <v>BH6112-1-239</v>
      </c>
      <c r="B392" s="71" t="str">
        <f>'Activity rawdata'!B391</f>
        <v>CSLB</v>
      </c>
      <c r="C392" s="71" t="str">
        <f>IF('Activity rawdata'!C391="PY","Planted",IF('Activity rawdata'!C391="NY","Nat/Convert",IF('Activity rawdata'!C391="NN","Nat/Nonconvert",IF('Activity rawdata'!C391="OY","Planted"))))</f>
        <v>Planted</v>
      </c>
      <c r="D392" s="70" t="str">
        <f>'Activity rawdata'!D391</f>
        <v>STP2</v>
      </c>
      <c r="E392" s="72" t="str">
        <f>'Activity rawdata'!E391</f>
        <v>91</v>
      </c>
      <c r="F392" s="73" t="str">
        <f>'Activity rawdata'!L391</f>
        <v>NO</v>
      </c>
      <c r="G392" s="72" t="str">
        <f>'Activity rawdata'!R391</f>
        <v>2037</v>
      </c>
      <c r="H392" s="72" t="str">
        <f>IF('Activity rawdata'!P391="AHTHIN1","1st Thin",IF('Activity rawdata'!P391="AHCC","Clearcut",IF('Activity rawdata'!P391="AHTHSMZ","SMZ Thin",IF('Activity rawdata'!P391="AHTHIN2","2nd Thin",IF('Activity rawdata'!P391="AFERTE","Early Fert",IF('Activity rawdata'!P391="AFERTM","Mid Fert",IF('Activity rawdata'!P391="AFERTL","Late Fert",  IF('Activity rawdata'!P391="ASP","Site Prep", IF('Activity rawdata'!P391="APLT","Plant",  IF('Activity rawdata'!P391="ANREG","Natural Regeneration"))))))))))</f>
        <v>Plant</v>
      </c>
      <c r="I392" s="74">
        <f>'Activity rawdata'!O391</f>
        <v>78.5</v>
      </c>
      <c r="J392" s="75">
        <f>'Activity rawdata'!N391</f>
        <v>1</v>
      </c>
      <c r="K392" s="75">
        <f>'Activity rawdata'!AC391</f>
        <v>0</v>
      </c>
      <c r="L392" s="75">
        <f>'Activity rawdata'!AD391</f>
        <v>0</v>
      </c>
      <c r="M392" s="76" t="str">
        <f>'Activity rawdata'!AE391</f>
        <v>-</v>
      </c>
      <c r="N392" s="83">
        <f>'Activity rawdata'!T391+'Activity rawdata'!U391</f>
        <v>0</v>
      </c>
      <c r="O392" s="80">
        <f>'Activity rawdata'!V391</f>
        <v>0</v>
      </c>
      <c r="P392" s="80">
        <f>'Activity rawdata'!W391</f>
        <v>0</v>
      </c>
      <c r="Q392" s="80">
        <f>'Activity rawdata'!X391</f>
        <v>0</v>
      </c>
      <c r="R392" s="84">
        <f t="shared" si="60"/>
        <v>0</v>
      </c>
      <c r="S392" s="80">
        <f>'Activity rawdata'!Z391</f>
        <v>0</v>
      </c>
      <c r="T392" s="80">
        <f>'Activity rawdata'!AA391</f>
        <v>0</v>
      </c>
      <c r="U392" s="80">
        <f t="shared" si="61"/>
        <v>0</v>
      </c>
      <c r="V392" s="81">
        <f t="shared" si="62"/>
        <v>0</v>
      </c>
      <c r="W392" s="75">
        <f t="shared" si="63"/>
        <v>0</v>
      </c>
      <c r="X392" s="75">
        <f t="shared" si="64"/>
        <v>0</v>
      </c>
      <c r="Y392" s="75">
        <f t="shared" si="65"/>
        <v>0</v>
      </c>
      <c r="Z392" s="82">
        <f t="shared" si="66"/>
        <v>0</v>
      </c>
      <c r="AA392" s="75">
        <f t="shared" si="67"/>
        <v>0</v>
      </c>
      <c r="AB392" s="75">
        <f t="shared" si="68"/>
        <v>0</v>
      </c>
      <c r="AC392" s="82">
        <f t="shared" si="69"/>
        <v>0</v>
      </c>
      <c r="AD392" s="70"/>
    </row>
    <row r="393" spans="1:30" x14ac:dyDescent="0.35">
      <c r="A393" s="70" t="str">
        <f>'Activity rawdata'!A392</f>
        <v>BH6112-1-405</v>
      </c>
      <c r="B393" s="71" t="str">
        <f>'Activity rawdata'!B392</f>
        <v>CSLB</v>
      </c>
      <c r="C393" s="71" t="str">
        <f>IF('Activity rawdata'!C392="PY","Planted",IF('Activity rawdata'!C392="NY","Nat/Convert",IF('Activity rawdata'!C392="NN","Nat/Nonconvert",IF('Activity rawdata'!C392="OY","Planted"))))</f>
        <v>Planted</v>
      </c>
      <c r="D393" s="70" t="str">
        <f>'Activity rawdata'!D392</f>
        <v>STP2</v>
      </c>
      <c r="E393" s="72" t="str">
        <f>'Activity rawdata'!E392</f>
        <v>91</v>
      </c>
      <c r="F393" s="73" t="str">
        <f>'Activity rawdata'!L392</f>
        <v>NO</v>
      </c>
      <c r="G393" s="72" t="str">
        <f>'Activity rawdata'!R392</f>
        <v>2037</v>
      </c>
      <c r="H393" s="72" t="str">
        <f>IF('Activity rawdata'!P392="AHTHIN1","1st Thin",IF('Activity rawdata'!P392="AHCC","Clearcut",IF('Activity rawdata'!P392="AHTHSMZ","SMZ Thin",IF('Activity rawdata'!P392="AHTHIN2","2nd Thin",IF('Activity rawdata'!P392="AFERTE","Early Fert",IF('Activity rawdata'!P392="AFERTM","Mid Fert",IF('Activity rawdata'!P392="AFERTL","Late Fert",  IF('Activity rawdata'!P392="ASP","Site Prep", IF('Activity rawdata'!P392="APLT","Plant",  IF('Activity rawdata'!P392="ANREG","Natural Regeneration"))))))))))</f>
        <v>Plant</v>
      </c>
      <c r="I393" s="74">
        <f>'Activity rawdata'!O392</f>
        <v>9.0500000000000007</v>
      </c>
      <c r="J393" s="75">
        <f>'Activity rawdata'!N392</f>
        <v>1</v>
      </c>
      <c r="K393" s="75">
        <f>'Activity rawdata'!AC392</f>
        <v>0</v>
      </c>
      <c r="L393" s="75">
        <f>'Activity rawdata'!AD392</f>
        <v>0</v>
      </c>
      <c r="M393" s="76" t="str">
        <f>'Activity rawdata'!AE392</f>
        <v>-</v>
      </c>
      <c r="N393" s="83">
        <f>'Activity rawdata'!T392+'Activity rawdata'!U392</f>
        <v>0</v>
      </c>
      <c r="O393" s="80">
        <f>'Activity rawdata'!V392</f>
        <v>0</v>
      </c>
      <c r="P393" s="80">
        <f>'Activity rawdata'!W392</f>
        <v>0</v>
      </c>
      <c r="Q393" s="80">
        <f>'Activity rawdata'!X392</f>
        <v>0</v>
      </c>
      <c r="R393" s="84">
        <f t="shared" si="60"/>
        <v>0</v>
      </c>
      <c r="S393" s="80">
        <f>'Activity rawdata'!Z392</f>
        <v>0</v>
      </c>
      <c r="T393" s="80">
        <f>'Activity rawdata'!AA392</f>
        <v>0</v>
      </c>
      <c r="U393" s="80">
        <f t="shared" si="61"/>
        <v>0</v>
      </c>
      <c r="V393" s="81">
        <f t="shared" si="62"/>
        <v>0</v>
      </c>
      <c r="W393" s="75">
        <f t="shared" si="63"/>
        <v>0</v>
      </c>
      <c r="X393" s="75">
        <f t="shared" si="64"/>
        <v>0</v>
      </c>
      <c r="Y393" s="75">
        <f t="shared" si="65"/>
        <v>0</v>
      </c>
      <c r="Z393" s="82">
        <f t="shared" si="66"/>
        <v>0</v>
      </c>
      <c r="AA393" s="75">
        <f t="shared" si="67"/>
        <v>0</v>
      </c>
      <c r="AB393" s="75">
        <f t="shared" si="68"/>
        <v>0</v>
      </c>
      <c r="AC393" s="82">
        <f t="shared" si="69"/>
        <v>0</v>
      </c>
      <c r="AD393" s="70"/>
    </row>
    <row r="394" spans="1:30" x14ac:dyDescent="0.35">
      <c r="A394" s="70" t="str">
        <f>'Activity rawdata'!A393</f>
        <v>BH6112-1-403</v>
      </c>
      <c r="B394" s="71" t="str">
        <f>'Activity rawdata'!B393</f>
        <v>CSLB</v>
      </c>
      <c r="C394" s="71" t="str">
        <f>IF('Activity rawdata'!C393="PY","Planted",IF('Activity rawdata'!C393="NY","Nat/Convert",IF('Activity rawdata'!C393="NN","Nat/Nonconvert",IF('Activity rawdata'!C393="OY","Planted"))))</f>
        <v>Planted</v>
      </c>
      <c r="D394" s="70" t="str">
        <f>'Activity rawdata'!D393</f>
        <v>STP2</v>
      </c>
      <c r="E394" s="72" t="str">
        <f>'Activity rawdata'!E393</f>
        <v>91</v>
      </c>
      <c r="F394" s="73" t="str">
        <f>'Activity rawdata'!L393</f>
        <v>NO</v>
      </c>
      <c r="G394" s="72" t="str">
        <f>'Activity rawdata'!R393</f>
        <v>2037</v>
      </c>
      <c r="H394" s="72" t="str">
        <f>IF('Activity rawdata'!P393="AHTHIN1","1st Thin",IF('Activity rawdata'!P393="AHCC","Clearcut",IF('Activity rawdata'!P393="AHTHSMZ","SMZ Thin",IF('Activity rawdata'!P393="AHTHIN2","2nd Thin",IF('Activity rawdata'!P393="AFERTE","Early Fert",IF('Activity rawdata'!P393="AFERTM","Mid Fert",IF('Activity rawdata'!P393="AFERTL","Late Fert",  IF('Activity rawdata'!P393="ASP","Site Prep", IF('Activity rawdata'!P393="APLT","Plant",  IF('Activity rawdata'!P393="ANREG","Natural Regeneration"))))))))))</f>
        <v>Plant</v>
      </c>
      <c r="I394" s="74">
        <f>'Activity rawdata'!O393</f>
        <v>12.44</v>
      </c>
      <c r="J394" s="75">
        <f>'Activity rawdata'!N393</f>
        <v>1</v>
      </c>
      <c r="K394" s="75">
        <f>'Activity rawdata'!AC393</f>
        <v>0</v>
      </c>
      <c r="L394" s="75">
        <f>'Activity rawdata'!AD393</f>
        <v>0</v>
      </c>
      <c r="M394" s="76" t="str">
        <f>'Activity rawdata'!AE393</f>
        <v>-</v>
      </c>
      <c r="N394" s="83">
        <f>'Activity rawdata'!T393+'Activity rawdata'!U393</f>
        <v>0</v>
      </c>
      <c r="O394" s="80">
        <f>'Activity rawdata'!V393</f>
        <v>0</v>
      </c>
      <c r="P394" s="80">
        <f>'Activity rawdata'!W393</f>
        <v>0</v>
      </c>
      <c r="Q394" s="80">
        <f>'Activity rawdata'!X393</f>
        <v>0</v>
      </c>
      <c r="R394" s="84">
        <f t="shared" si="60"/>
        <v>0</v>
      </c>
      <c r="S394" s="80">
        <f>'Activity rawdata'!Z393</f>
        <v>0</v>
      </c>
      <c r="T394" s="80">
        <f>'Activity rawdata'!AA393</f>
        <v>0</v>
      </c>
      <c r="U394" s="80">
        <f t="shared" si="61"/>
        <v>0</v>
      </c>
      <c r="V394" s="81">
        <f t="shared" si="62"/>
        <v>0</v>
      </c>
      <c r="W394" s="75">
        <f t="shared" si="63"/>
        <v>0</v>
      </c>
      <c r="X394" s="75">
        <f t="shared" si="64"/>
        <v>0</v>
      </c>
      <c r="Y394" s="75">
        <f t="shared" si="65"/>
        <v>0</v>
      </c>
      <c r="Z394" s="82">
        <f t="shared" si="66"/>
        <v>0</v>
      </c>
      <c r="AA394" s="75">
        <f t="shared" si="67"/>
        <v>0</v>
      </c>
      <c r="AB394" s="75">
        <f t="shared" si="68"/>
        <v>0</v>
      </c>
      <c r="AC394" s="82">
        <f t="shared" si="69"/>
        <v>0</v>
      </c>
      <c r="AD394" s="70"/>
    </row>
    <row r="395" spans="1:30" x14ac:dyDescent="0.35">
      <c r="A395" s="70" t="str">
        <f>'Activity rawdata'!A394</f>
        <v>BH5145-1-380</v>
      </c>
      <c r="B395" s="71" t="str">
        <f>'Activity rawdata'!B394</f>
        <v>CSLB</v>
      </c>
      <c r="C395" s="71" t="str">
        <f>IF('Activity rawdata'!C394="PY","Planted",IF('Activity rawdata'!C394="NY","Nat/Convert",IF('Activity rawdata'!C394="NN","Nat/Nonconvert",IF('Activity rawdata'!C394="OY","Planted"))))</f>
        <v>Planted</v>
      </c>
      <c r="D395" s="70" t="str">
        <f>'Activity rawdata'!D394</f>
        <v>STP2</v>
      </c>
      <c r="E395" s="72" t="str">
        <f>'Activity rawdata'!E394</f>
        <v>91</v>
      </c>
      <c r="F395" s="73" t="str">
        <f>'Activity rawdata'!L394</f>
        <v>NO</v>
      </c>
      <c r="G395" s="72" t="str">
        <f>'Activity rawdata'!R394</f>
        <v>2037</v>
      </c>
      <c r="H395" s="72" t="str">
        <f>IF('Activity rawdata'!P394="AHTHIN1","1st Thin",IF('Activity rawdata'!P394="AHCC","Clearcut",IF('Activity rawdata'!P394="AHTHSMZ","SMZ Thin",IF('Activity rawdata'!P394="AHTHIN2","2nd Thin",IF('Activity rawdata'!P394="AFERTE","Early Fert",IF('Activity rawdata'!P394="AFERTM","Mid Fert",IF('Activity rawdata'!P394="AFERTL","Late Fert",  IF('Activity rawdata'!P394="ASP","Site Prep", IF('Activity rawdata'!P394="APLT","Plant",  IF('Activity rawdata'!P394="ANREG","Natural Regeneration"))))))))))</f>
        <v>Plant</v>
      </c>
      <c r="I395" s="74">
        <f>'Activity rawdata'!O394</f>
        <v>79.400000000000006</v>
      </c>
      <c r="J395" s="75">
        <f>'Activity rawdata'!N394</f>
        <v>1</v>
      </c>
      <c r="K395" s="75">
        <f>'Activity rawdata'!AC394</f>
        <v>0</v>
      </c>
      <c r="L395" s="75">
        <f>'Activity rawdata'!AD394</f>
        <v>0</v>
      </c>
      <c r="M395" s="76" t="str">
        <f>'Activity rawdata'!AE394</f>
        <v>-</v>
      </c>
      <c r="N395" s="83">
        <f>'Activity rawdata'!T394+'Activity rawdata'!U394</f>
        <v>0</v>
      </c>
      <c r="O395" s="80">
        <f>'Activity rawdata'!V394</f>
        <v>0</v>
      </c>
      <c r="P395" s="80">
        <f>'Activity rawdata'!W394</f>
        <v>0</v>
      </c>
      <c r="Q395" s="80">
        <f>'Activity rawdata'!X394</f>
        <v>0</v>
      </c>
      <c r="R395" s="84">
        <f t="shared" si="60"/>
        <v>0</v>
      </c>
      <c r="S395" s="80">
        <f>'Activity rawdata'!Z394</f>
        <v>0</v>
      </c>
      <c r="T395" s="80">
        <f>'Activity rawdata'!AA394</f>
        <v>0</v>
      </c>
      <c r="U395" s="80">
        <f t="shared" si="61"/>
        <v>0</v>
      </c>
      <c r="V395" s="81">
        <f t="shared" si="62"/>
        <v>0</v>
      </c>
      <c r="W395" s="75">
        <f t="shared" si="63"/>
        <v>0</v>
      </c>
      <c r="X395" s="75">
        <f t="shared" si="64"/>
        <v>0</v>
      </c>
      <c r="Y395" s="75">
        <f t="shared" si="65"/>
        <v>0</v>
      </c>
      <c r="Z395" s="82">
        <f t="shared" si="66"/>
        <v>0</v>
      </c>
      <c r="AA395" s="75">
        <f t="shared" si="67"/>
        <v>0</v>
      </c>
      <c r="AB395" s="75">
        <f t="shared" si="68"/>
        <v>0</v>
      </c>
      <c r="AC395" s="82">
        <f t="shared" si="69"/>
        <v>0</v>
      </c>
      <c r="AD395" s="70"/>
    </row>
    <row r="396" spans="1:30" x14ac:dyDescent="0.35">
      <c r="A396" s="70" t="str">
        <f>'Activity rawdata'!A395</f>
        <v>BH6125-1-375</v>
      </c>
      <c r="B396" s="71" t="str">
        <f>'Activity rawdata'!B395</f>
        <v>CSLB</v>
      </c>
      <c r="C396" s="71" t="str">
        <f>IF('Activity rawdata'!C395="PY","Planted",IF('Activity rawdata'!C395="NY","Nat/Convert",IF('Activity rawdata'!C395="NN","Nat/Nonconvert",IF('Activity rawdata'!C395="OY","Planted"))))</f>
        <v>Planted</v>
      </c>
      <c r="D396" s="70" t="str">
        <f>'Activity rawdata'!D395</f>
        <v>STP2</v>
      </c>
      <c r="E396" s="72" t="str">
        <f>'Activity rawdata'!E395</f>
        <v>85</v>
      </c>
      <c r="F396" s="73" t="str">
        <f>'Activity rawdata'!L395</f>
        <v>NO</v>
      </c>
      <c r="G396" s="72" t="str">
        <f>'Activity rawdata'!R395</f>
        <v>2037</v>
      </c>
      <c r="H396" s="72" t="str">
        <f>IF('Activity rawdata'!P395="AHTHIN1","1st Thin",IF('Activity rawdata'!P395="AHCC","Clearcut",IF('Activity rawdata'!P395="AHTHSMZ","SMZ Thin",IF('Activity rawdata'!P395="AHTHIN2","2nd Thin",IF('Activity rawdata'!P395="AFERTE","Early Fert",IF('Activity rawdata'!P395="AFERTM","Mid Fert",IF('Activity rawdata'!P395="AFERTL","Late Fert",  IF('Activity rawdata'!P395="ASP","Site Prep", IF('Activity rawdata'!P395="APLT","Plant",  IF('Activity rawdata'!P395="ANREG","Natural Regeneration"))))))))))</f>
        <v>Plant</v>
      </c>
      <c r="I396" s="74">
        <f>'Activity rawdata'!O395</f>
        <v>25.56</v>
      </c>
      <c r="J396" s="75">
        <f>'Activity rawdata'!N395</f>
        <v>1</v>
      </c>
      <c r="K396" s="75">
        <f>'Activity rawdata'!AC395</f>
        <v>0</v>
      </c>
      <c r="L396" s="75">
        <f>'Activity rawdata'!AD395</f>
        <v>0</v>
      </c>
      <c r="M396" s="76" t="str">
        <f>'Activity rawdata'!AE395</f>
        <v>-</v>
      </c>
      <c r="N396" s="83">
        <f>'Activity rawdata'!T395+'Activity rawdata'!U395</f>
        <v>0</v>
      </c>
      <c r="O396" s="80">
        <f>'Activity rawdata'!V395</f>
        <v>0</v>
      </c>
      <c r="P396" s="80">
        <f>'Activity rawdata'!W395</f>
        <v>0</v>
      </c>
      <c r="Q396" s="80">
        <f>'Activity rawdata'!X395</f>
        <v>0</v>
      </c>
      <c r="R396" s="84">
        <f t="shared" si="60"/>
        <v>0</v>
      </c>
      <c r="S396" s="80">
        <f>'Activity rawdata'!Z395</f>
        <v>0</v>
      </c>
      <c r="T396" s="80">
        <f>'Activity rawdata'!AA395</f>
        <v>0</v>
      </c>
      <c r="U396" s="80">
        <f t="shared" si="61"/>
        <v>0</v>
      </c>
      <c r="V396" s="81">
        <f t="shared" si="62"/>
        <v>0</v>
      </c>
      <c r="W396" s="75">
        <f t="shared" si="63"/>
        <v>0</v>
      </c>
      <c r="X396" s="75">
        <f t="shared" si="64"/>
        <v>0</v>
      </c>
      <c r="Y396" s="75">
        <f t="shared" si="65"/>
        <v>0</v>
      </c>
      <c r="Z396" s="82">
        <f t="shared" si="66"/>
        <v>0</v>
      </c>
      <c r="AA396" s="75">
        <f t="shared" si="67"/>
        <v>0</v>
      </c>
      <c r="AB396" s="75">
        <f t="shared" si="68"/>
        <v>0</v>
      </c>
      <c r="AC396" s="82">
        <f t="shared" si="69"/>
        <v>0</v>
      </c>
      <c r="AD396" s="70"/>
    </row>
    <row r="397" spans="1:30" x14ac:dyDescent="0.35">
      <c r="A397" s="70" t="str">
        <f>'Activity rawdata'!A396</f>
        <v>BH6112-1-404</v>
      </c>
      <c r="B397" s="71" t="str">
        <f>'Activity rawdata'!B396</f>
        <v>CSLB</v>
      </c>
      <c r="C397" s="71" t="str">
        <f>IF('Activity rawdata'!C396="PY","Planted",IF('Activity rawdata'!C396="NY","Nat/Convert",IF('Activity rawdata'!C396="NN","Nat/Nonconvert",IF('Activity rawdata'!C396="OY","Planted"))))</f>
        <v>Planted</v>
      </c>
      <c r="D397" s="70" t="str">
        <f>'Activity rawdata'!D396</f>
        <v>STP2</v>
      </c>
      <c r="E397" s="72" t="str">
        <f>'Activity rawdata'!E396</f>
        <v>59</v>
      </c>
      <c r="F397" s="73" t="str">
        <f>'Activity rawdata'!L396</f>
        <v>NO</v>
      </c>
      <c r="G397" s="72" t="str">
        <f>'Activity rawdata'!R396</f>
        <v>2037</v>
      </c>
      <c r="H397" s="72" t="str">
        <f>IF('Activity rawdata'!P396="AHTHIN1","1st Thin",IF('Activity rawdata'!P396="AHCC","Clearcut",IF('Activity rawdata'!P396="AHTHSMZ","SMZ Thin",IF('Activity rawdata'!P396="AHTHIN2","2nd Thin",IF('Activity rawdata'!P396="AFERTE","Early Fert",IF('Activity rawdata'!P396="AFERTM","Mid Fert",IF('Activity rawdata'!P396="AFERTL","Late Fert",  IF('Activity rawdata'!P396="ASP","Site Prep", IF('Activity rawdata'!P396="APLT","Plant",  IF('Activity rawdata'!P396="ANREG","Natural Regeneration"))))))))))</f>
        <v>Plant</v>
      </c>
      <c r="I397" s="74">
        <f>'Activity rawdata'!O396</f>
        <v>131.13999999999999</v>
      </c>
      <c r="J397" s="75">
        <f>'Activity rawdata'!N396</f>
        <v>1</v>
      </c>
      <c r="K397" s="75">
        <f>'Activity rawdata'!AC396</f>
        <v>0</v>
      </c>
      <c r="L397" s="75">
        <f>'Activity rawdata'!AD396</f>
        <v>0</v>
      </c>
      <c r="M397" s="76" t="str">
        <f>'Activity rawdata'!AE396</f>
        <v>-</v>
      </c>
      <c r="N397" s="83">
        <f>'Activity rawdata'!T396+'Activity rawdata'!U396</f>
        <v>0</v>
      </c>
      <c r="O397" s="80">
        <f>'Activity rawdata'!V396</f>
        <v>0</v>
      </c>
      <c r="P397" s="80">
        <f>'Activity rawdata'!W396</f>
        <v>0</v>
      </c>
      <c r="Q397" s="80">
        <f>'Activity rawdata'!X396</f>
        <v>0</v>
      </c>
      <c r="R397" s="84">
        <f t="shared" si="60"/>
        <v>0</v>
      </c>
      <c r="S397" s="80">
        <f>'Activity rawdata'!Z396</f>
        <v>0</v>
      </c>
      <c r="T397" s="80">
        <f>'Activity rawdata'!AA396</f>
        <v>0</v>
      </c>
      <c r="U397" s="80">
        <f t="shared" si="61"/>
        <v>0</v>
      </c>
      <c r="V397" s="81">
        <f t="shared" si="62"/>
        <v>0</v>
      </c>
      <c r="W397" s="75">
        <f t="shared" si="63"/>
        <v>0</v>
      </c>
      <c r="X397" s="75">
        <f t="shared" si="64"/>
        <v>0</v>
      </c>
      <c r="Y397" s="75">
        <f t="shared" si="65"/>
        <v>0</v>
      </c>
      <c r="Z397" s="82">
        <f t="shared" si="66"/>
        <v>0</v>
      </c>
      <c r="AA397" s="75">
        <f t="shared" si="67"/>
        <v>0</v>
      </c>
      <c r="AB397" s="75">
        <f t="shared" si="68"/>
        <v>0</v>
      </c>
      <c r="AC397" s="82">
        <f t="shared" si="69"/>
        <v>0</v>
      </c>
      <c r="AD397" s="70"/>
    </row>
    <row r="398" spans="1:30" x14ac:dyDescent="0.35">
      <c r="A398" s="70" t="str">
        <f>'Activity rawdata'!A397</f>
        <v>BH6112-1-391</v>
      </c>
      <c r="B398" s="71" t="str">
        <f>'Activity rawdata'!B397</f>
        <v>CSLB</v>
      </c>
      <c r="C398" s="71" t="str">
        <f>IF('Activity rawdata'!C397="PY","Planted",IF('Activity rawdata'!C397="NY","Nat/Convert",IF('Activity rawdata'!C397="NN","Nat/Nonconvert",IF('Activity rawdata'!C397="OY","Planted"))))</f>
        <v>Planted</v>
      </c>
      <c r="D398" s="70" t="str">
        <f>'Activity rawdata'!D397</f>
        <v>STP2</v>
      </c>
      <c r="E398" s="72" t="str">
        <f>'Activity rawdata'!E397</f>
        <v>59</v>
      </c>
      <c r="F398" s="73" t="str">
        <f>'Activity rawdata'!L397</f>
        <v>NO</v>
      </c>
      <c r="G398" s="72" t="str">
        <f>'Activity rawdata'!R397</f>
        <v>2037</v>
      </c>
      <c r="H398" s="72" t="str">
        <f>IF('Activity rawdata'!P397="AHTHIN1","1st Thin",IF('Activity rawdata'!P397="AHCC","Clearcut",IF('Activity rawdata'!P397="AHTHSMZ","SMZ Thin",IF('Activity rawdata'!P397="AHTHIN2","2nd Thin",IF('Activity rawdata'!P397="AFERTE","Early Fert",IF('Activity rawdata'!P397="AFERTM","Mid Fert",IF('Activity rawdata'!P397="AFERTL","Late Fert",  IF('Activity rawdata'!P397="ASP","Site Prep", IF('Activity rawdata'!P397="APLT","Plant",  IF('Activity rawdata'!P397="ANREG","Natural Regeneration"))))))))))</f>
        <v>Plant</v>
      </c>
      <c r="I398" s="74">
        <f>'Activity rawdata'!O397</f>
        <v>144.78</v>
      </c>
      <c r="J398" s="75">
        <f>'Activity rawdata'!N397</f>
        <v>1</v>
      </c>
      <c r="K398" s="75">
        <f>'Activity rawdata'!AC397</f>
        <v>0</v>
      </c>
      <c r="L398" s="75">
        <f>'Activity rawdata'!AD397</f>
        <v>0</v>
      </c>
      <c r="M398" s="76" t="str">
        <f>'Activity rawdata'!AE397</f>
        <v>-</v>
      </c>
      <c r="N398" s="83">
        <f>'Activity rawdata'!T397+'Activity rawdata'!U397</f>
        <v>0</v>
      </c>
      <c r="O398" s="80">
        <f>'Activity rawdata'!V397</f>
        <v>0</v>
      </c>
      <c r="P398" s="80">
        <f>'Activity rawdata'!W397</f>
        <v>0</v>
      </c>
      <c r="Q398" s="80">
        <f>'Activity rawdata'!X397</f>
        <v>0</v>
      </c>
      <c r="R398" s="84">
        <f t="shared" si="60"/>
        <v>0</v>
      </c>
      <c r="S398" s="80">
        <f>'Activity rawdata'!Z397</f>
        <v>0</v>
      </c>
      <c r="T398" s="80">
        <f>'Activity rawdata'!AA397</f>
        <v>0</v>
      </c>
      <c r="U398" s="80">
        <f t="shared" si="61"/>
        <v>0</v>
      </c>
      <c r="V398" s="81">
        <f t="shared" si="62"/>
        <v>0</v>
      </c>
      <c r="W398" s="75">
        <f t="shared" si="63"/>
        <v>0</v>
      </c>
      <c r="X398" s="75">
        <f t="shared" si="64"/>
        <v>0</v>
      </c>
      <c r="Y398" s="75">
        <f t="shared" si="65"/>
        <v>0</v>
      </c>
      <c r="Z398" s="82">
        <f t="shared" si="66"/>
        <v>0</v>
      </c>
      <c r="AA398" s="75">
        <f t="shared" si="67"/>
        <v>0</v>
      </c>
      <c r="AB398" s="75">
        <f t="shared" si="68"/>
        <v>0</v>
      </c>
      <c r="AC398" s="82">
        <f t="shared" si="69"/>
        <v>0</v>
      </c>
      <c r="AD398" s="70"/>
    </row>
    <row r="399" spans="1:30" x14ac:dyDescent="0.35">
      <c r="A399" s="70" t="str">
        <f>'Activity rawdata'!A398</f>
        <v>BH5132-1-125</v>
      </c>
      <c r="B399" s="71" t="str">
        <f>'Activity rawdata'!B398</f>
        <v>LB</v>
      </c>
      <c r="C399" s="71" t="str">
        <f>IF('Activity rawdata'!C398="PY","Planted",IF('Activity rawdata'!C398="NY","Nat/Convert",IF('Activity rawdata'!C398="NN","Nat/Nonconvert",IF('Activity rawdata'!C398="OY","Planted"))))</f>
        <v>Planted</v>
      </c>
      <c r="D399" s="70" t="str">
        <f>'Activity rawdata'!D398</f>
        <v>STP1</v>
      </c>
      <c r="E399" s="72" t="str">
        <f>'Activity rawdata'!E398</f>
        <v>84</v>
      </c>
      <c r="F399" s="73" t="str">
        <f>'Activity rawdata'!L398</f>
        <v>MT2</v>
      </c>
      <c r="G399" s="72" t="str">
        <f>'Activity rawdata'!R398</f>
        <v>2037</v>
      </c>
      <c r="H399" s="72" t="str">
        <f>IF('Activity rawdata'!P398="AHTHIN1","1st Thin",IF('Activity rawdata'!P398="AHCC","Clearcut",IF('Activity rawdata'!P398="AHTHSMZ","SMZ Thin",IF('Activity rawdata'!P398="AHTHIN2","2nd Thin",IF('Activity rawdata'!P398="AFERTE","Early Fert",IF('Activity rawdata'!P398="AFERTM","Mid Fert",IF('Activity rawdata'!P398="AFERTL","Late Fert",  IF('Activity rawdata'!P398="ASP","Site Prep", IF('Activity rawdata'!P398="APLT","Plant",  IF('Activity rawdata'!P398="ANREG","Natural Regeneration"))))))))))</f>
        <v>Late Fert</v>
      </c>
      <c r="I399" s="74">
        <f>'Activity rawdata'!O398</f>
        <v>2.1800000000000002</v>
      </c>
      <c r="J399" s="75">
        <f>'Activity rawdata'!N398</f>
        <v>22</v>
      </c>
      <c r="K399" s="75">
        <f>'Activity rawdata'!AC398</f>
        <v>75.58</v>
      </c>
      <c r="L399" s="75">
        <f>'Activity rawdata'!AD398</f>
        <v>123.91</v>
      </c>
      <c r="M399" s="76">
        <f>'Activity rawdata'!AE398</f>
        <v>10.5751507541962</v>
      </c>
      <c r="N399" s="83">
        <f>'Activity rawdata'!T398+'Activity rawdata'!U398</f>
        <v>0</v>
      </c>
      <c r="O399" s="80">
        <f>'Activity rawdata'!V398</f>
        <v>0</v>
      </c>
      <c r="P399" s="80">
        <f>'Activity rawdata'!W398</f>
        <v>0</v>
      </c>
      <c r="Q399" s="80">
        <f>'Activity rawdata'!X398</f>
        <v>0</v>
      </c>
      <c r="R399" s="84">
        <f t="shared" si="60"/>
        <v>0</v>
      </c>
      <c r="S399" s="80">
        <f>'Activity rawdata'!Z398</f>
        <v>0</v>
      </c>
      <c r="T399" s="80">
        <f>'Activity rawdata'!AA398</f>
        <v>0</v>
      </c>
      <c r="U399" s="80">
        <f t="shared" si="61"/>
        <v>0</v>
      </c>
      <c r="V399" s="81">
        <f t="shared" si="62"/>
        <v>0</v>
      </c>
      <c r="W399" s="75">
        <f t="shared" si="63"/>
        <v>0</v>
      </c>
      <c r="X399" s="75">
        <f t="shared" si="64"/>
        <v>0</v>
      </c>
      <c r="Y399" s="75">
        <f t="shared" si="65"/>
        <v>0</v>
      </c>
      <c r="Z399" s="82">
        <f t="shared" si="66"/>
        <v>0</v>
      </c>
      <c r="AA399" s="75">
        <f t="shared" si="67"/>
        <v>0</v>
      </c>
      <c r="AB399" s="75">
        <f t="shared" si="68"/>
        <v>0</v>
      </c>
      <c r="AC399" s="82">
        <f t="shared" si="69"/>
        <v>0</v>
      </c>
      <c r="AD399" s="70"/>
    </row>
    <row r="400" spans="1:30" x14ac:dyDescent="0.35">
      <c r="A400" s="70" t="str">
        <f>'Activity rawdata'!A399</f>
        <v>BH5132-1-124</v>
      </c>
      <c r="B400" s="71" t="str">
        <f>'Activity rawdata'!B399</f>
        <v>LB</v>
      </c>
      <c r="C400" s="71" t="str">
        <f>IF('Activity rawdata'!C399="PY","Planted",IF('Activity rawdata'!C399="NY","Nat/Convert",IF('Activity rawdata'!C399="NN","Nat/Nonconvert",IF('Activity rawdata'!C399="OY","Planted"))))</f>
        <v>Planted</v>
      </c>
      <c r="D400" s="70" t="str">
        <f>'Activity rawdata'!D399</f>
        <v>STP1</v>
      </c>
      <c r="E400" s="72" t="str">
        <f>'Activity rawdata'!E399</f>
        <v>75</v>
      </c>
      <c r="F400" s="73" t="str">
        <f>'Activity rawdata'!L399</f>
        <v>MT2</v>
      </c>
      <c r="G400" s="72" t="str">
        <f>'Activity rawdata'!R399</f>
        <v>2037</v>
      </c>
      <c r="H400" s="72" t="str">
        <f>IF('Activity rawdata'!P399="AHTHIN1","1st Thin",IF('Activity rawdata'!P399="AHCC","Clearcut",IF('Activity rawdata'!P399="AHTHSMZ","SMZ Thin",IF('Activity rawdata'!P399="AHTHIN2","2nd Thin",IF('Activity rawdata'!P399="AFERTE","Early Fert",IF('Activity rawdata'!P399="AFERTM","Mid Fert",IF('Activity rawdata'!P399="AFERTL","Late Fert",  IF('Activity rawdata'!P399="ASP","Site Prep", IF('Activity rawdata'!P399="APLT","Plant",  IF('Activity rawdata'!P399="ANREG","Natural Regeneration"))))))))))</f>
        <v>Late Fert</v>
      </c>
      <c r="I400" s="74">
        <f>'Activity rawdata'!O399</f>
        <v>1.29</v>
      </c>
      <c r="J400" s="75">
        <f>'Activity rawdata'!N399</f>
        <v>22</v>
      </c>
      <c r="K400" s="75">
        <f>'Activity rawdata'!AC399</f>
        <v>72.31</v>
      </c>
      <c r="L400" s="75">
        <f>'Activity rawdata'!AD399</f>
        <v>126.81</v>
      </c>
      <c r="M400" s="76">
        <f>'Activity rawdata'!AE399</f>
        <v>10.224892044420438</v>
      </c>
      <c r="N400" s="83">
        <f>'Activity rawdata'!T399+'Activity rawdata'!U399</f>
        <v>0</v>
      </c>
      <c r="O400" s="80">
        <f>'Activity rawdata'!V399</f>
        <v>0</v>
      </c>
      <c r="P400" s="80">
        <f>'Activity rawdata'!W399</f>
        <v>0</v>
      </c>
      <c r="Q400" s="80">
        <f>'Activity rawdata'!X399</f>
        <v>0</v>
      </c>
      <c r="R400" s="84">
        <f t="shared" si="60"/>
        <v>0</v>
      </c>
      <c r="S400" s="80">
        <f>'Activity rawdata'!Z399</f>
        <v>0</v>
      </c>
      <c r="T400" s="80">
        <f>'Activity rawdata'!AA399</f>
        <v>0</v>
      </c>
      <c r="U400" s="80">
        <f t="shared" si="61"/>
        <v>0</v>
      </c>
      <c r="V400" s="81">
        <f t="shared" si="62"/>
        <v>0</v>
      </c>
      <c r="W400" s="75">
        <f t="shared" si="63"/>
        <v>0</v>
      </c>
      <c r="X400" s="75">
        <f t="shared" si="64"/>
        <v>0</v>
      </c>
      <c r="Y400" s="75">
        <f t="shared" si="65"/>
        <v>0</v>
      </c>
      <c r="Z400" s="82">
        <f t="shared" si="66"/>
        <v>0</v>
      </c>
      <c r="AA400" s="75">
        <f t="shared" si="67"/>
        <v>0</v>
      </c>
      <c r="AB400" s="75">
        <f t="shared" si="68"/>
        <v>0</v>
      </c>
      <c r="AC400" s="82">
        <f t="shared" si="69"/>
        <v>0</v>
      </c>
      <c r="AD400" s="70"/>
    </row>
    <row r="401" spans="1:30" x14ac:dyDescent="0.35">
      <c r="A401" s="70" t="str">
        <f>'Activity rawdata'!A400</f>
        <v>BH1431-1-26</v>
      </c>
      <c r="B401" s="71" t="str">
        <f>'Activity rawdata'!B400</f>
        <v>LB</v>
      </c>
      <c r="C401" s="71" t="str">
        <f>IF('Activity rawdata'!C400="PY","Planted",IF('Activity rawdata'!C400="NY","Nat/Convert",IF('Activity rawdata'!C400="NN","Nat/Nonconvert",IF('Activity rawdata'!C400="OY","Planted"))))</f>
        <v>Planted</v>
      </c>
      <c r="D401" s="70" t="str">
        <f>'Activity rawdata'!D400</f>
        <v>STP1</v>
      </c>
      <c r="E401" s="72" t="str">
        <f>'Activity rawdata'!E400</f>
        <v>82</v>
      </c>
      <c r="F401" s="73" t="str">
        <f>'Activity rawdata'!L400</f>
        <v>MT2</v>
      </c>
      <c r="G401" s="72" t="str">
        <f>'Activity rawdata'!R400</f>
        <v>2037</v>
      </c>
      <c r="H401" s="72" t="str">
        <f>IF('Activity rawdata'!P400="AHTHIN1","1st Thin",IF('Activity rawdata'!P400="AHCC","Clearcut",IF('Activity rawdata'!P400="AHTHSMZ","SMZ Thin",IF('Activity rawdata'!P400="AHTHIN2","2nd Thin",IF('Activity rawdata'!P400="AFERTE","Early Fert",IF('Activity rawdata'!P400="AFERTM","Mid Fert",IF('Activity rawdata'!P400="AFERTL","Late Fert",  IF('Activity rawdata'!P400="ASP","Site Prep", IF('Activity rawdata'!P400="APLT","Plant",  IF('Activity rawdata'!P400="ANREG","Natural Regeneration"))))))))))</f>
        <v>Late Fert</v>
      </c>
      <c r="I401" s="74">
        <f>'Activity rawdata'!O400</f>
        <v>17.53</v>
      </c>
      <c r="J401" s="75">
        <f>'Activity rawdata'!N400</f>
        <v>22</v>
      </c>
      <c r="K401" s="75">
        <f>'Activity rawdata'!AC400</f>
        <v>73.48</v>
      </c>
      <c r="L401" s="75">
        <f>'Activity rawdata'!AD400</f>
        <v>112.63</v>
      </c>
      <c r="M401" s="76">
        <f>'Activity rawdata'!AE400</f>
        <v>10.936889735808428</v>
      </c>
      <c r="N401" s="83">
        <f>'Activity rawdata'!T400+'Activity rawdata'!U400</f>
        <v>0</v>
      </c>
      <c r="O401" s="80">
        <f>'Activity rawdata'!V400</f>
        <v>0</v>
      </c>
      <c r="P401" s="80">
        <f>'Activity rawdata'!W400</f>
        <v>0</v>
      </c>
      <c r="Q401" s="80">
        <f>'Activity rawdata'!X400</f>
        <v>0</v>
      </c>
      <c r="R401" s="84">
        <f t="shared" ref="R401:R464" si="70">SUM(N401:Q401)</f>
        <v>0</v>
      </c>
      <c r="S401" s="80">
        <f>'Activity rawdata'!Z400</f>
        <v>0</v>
      </c>
      <c r="T401" s="80">
        <f>'Activity rawdata'!AA400</f>
        <v>0</v>
      </c>
      <c r="U401" s="80">
        <f t="shared" ref="U401:U464" si="71">S401+T401</f>
        <v>0</v>
      </c>
      <c r="V401" s="81">
        <f t="shared" ref="V401:V464" si="72">N401*$I401</f>
        <v>0</v>
      </c>
      <c r="W401" s="75">
        <f t="shared" ref="W401:W464" si="73">O401*$I401</f>
        <v>0</v>
      </c>
      <c r="X401" s="75">
        <f t="shared" ref="X401:X464" si="74">P401*$I401</f>
        <v>0</v>
      </c>
      <c r="Y401" s="75">
        <f t="shared" ref="Y401:Y464" si="75">Q401*$I401</f>
        <v>0</v>
      </c>
      <c r="Z401" s="82">
        <f t="shared" ref="Z401:Z464" si="76">SUM(V401:Y401)</f>
        <v>0</v>
      </c>
      <c r="AA401" s="75">
        <f t="shared" ref="AA401:AA464" si="77">S401*$I401</f>
        <v>0</v>
      </c>
      <c r="AB401" s="75">
        <f t="shared" ref="AB401:AB464" si="78">T401*$I401</f>
        <v>0</v>
      </c>
      <c r="AC401" s="82">
        <f t="shared" ref="AC401:AC464" si="79">AA401+AB401</f>
        <v>0</v>
      </c>
      <c r="AD401" s="70"/>
    </row>
    <row r="402" spans="1:30" x14ac:dyDescent="0.35">
      <c r="A402" s="70" t="str">
        <f>'Activity rawdata'!A401</f>
        <v>BH1435-1-24</v>
      </c>
      <c r="B402" s="71" t="str">
        <f>'Activity rawdata'!B401</f>
        <v>LB</v>
      </c>
      <c r="C402" s="71" t="str">
        <f>IF('Activity rawdata'!C401="PY","Planted",IF('Activity rawdata'!C401="NY","Nat/Convert",IF('Activity rawdata'!C401="NN","Nat/Nonconvert",IF('Activity rawdata'!C401="OY","Planted"))))</f>
        <v>Planted</v>
      </c>
      <c r="D402" s="70" t="str">
        <f>'Activity rawdata'!D401</f>
        <v>STP1</v>
      </c>
      <c r="E402" s="72" t="str">
        <f>'Activity rawdata'!E401</f>
        <v>81</v>
      </c>
      <c r="F402" s="73" t="str">
        <f>'Activity rawdata'!L401</f>
        <v>MT2</v>
      </c>
      <c r="G402" s="72" t="str">
        <f>'Activity rawdata'!R401</f>
        <v>2037</v>
      </c>
      <c r="H402" s="72" t="str">
        <f>IF('Activity rawdata'!P401="AHTHIN1","1st Thin",IF('Activity rawdata'!P401="AHCC","Clearcut",IF('Activity rawdata'!P401="AHTHSMZ","SMZ Thin",IF('Activity rawdata'!P401="AHTHIN2","2nd Thin",IF('Activity rawdata'!P401="AFERTE","Early Fert",IF('Activity rawdata'!P401="AFERTM","Mid Fert",IF('Activity rawdata'!P401="AFERTL","Late Fert",  IF('Activity rawdata'!P401="ASP","Site Prep", IF('Activity rawdata'!P401="APLT","Plant",  IF('Activity rawdata'!P401="ANREG","Natural Regeneration"))))))))))</f>
        <v>Late Fert</v>
      </c>
      <c r="I402" s="74">
        <f>'Activity rawdata'!O401</f>
        <v>86.12</v>
      </c>
      <c r="J402" s="75">
        <f>'Activity rawdata'!N401</f>
        <v>22</v>
      </c>
      <c r="K402" s="75">
        <f>'Activity rawdata'!AC401</f>
        <v>71.790000000000006</v>
      </c>
      <c r="L402" s="75">
        <f>'Activity rawdata'!AD401</f>
        <v>112.23</v>
      </c>
      <c r="M402" s="76">
        <f>'Activity rawdata'!AE401</f>
        <v>10.829634441332948</v>
      </c>
      <c r="N402" s="83">
        <f>'Activity rawdata'!T401+'Activity rawdata'!U401</f>
        <v>0</v>
      </c>
      <c r="O402" s="80">
        <f>'Activity rawdata'!V401</f>
        <v>0</v>
      </c>
      <c r="P402" s="80">
        <f>'Activity rawdata'!W401</f>
        <v>0</v>
      </c>
      <c r="Q402" s="80">
        <f>'Activity rawdata'!X401</f>
        <v>0</v>
      </c>
      <c r="R402" s="84">
        <f t="shared" si="70"/>
        <v>0</v>
      </c>
      <c r="S402" s="80">
        <f>'Activity rawdata'!Z401</f>
        <v>0</v>
      </c>
      <c r="T402" s="80">
        <f>'Activity rawdata'!AA401</f>
        <v>0</v>
      </c>
      <c r="U402" s="80">
        <f t="shared" si="71"/>
        <v>0</v>
      </c>
      <c r="V402" s="81">
        <f t="shared" si="72"/>
        <v>0</v>
      </c>
      <c r="W402" s="75">
        <f t="shared" si="73"/>
        <v>0</v>
      </c>
      <c r="X402" s="75">
        <f t="shared" si="74"/>
        <v>0</v>
      </c>
      <c r="Y402" s="75">
        <f t="shared" si="75"/>
        <v>0</v>
      </c>
      <c r="Z402" s="82">
        <f t="shared" si="76"/>
        <v>0</v>
      </c>
      <c r="AA402" s="75">
        <f t="shared" si="77"/>
        <v>0</v>
      </c>
      <c r="AB402" s="75">
        <f t="shared" si="78"/>
        <v>0</v>
      </c>
      <c r="AC402" s="82">
        <f t="shared" si="79"/>
        <v>0</v>
      </c>
      <c r="AD402" s="70"/>
    </row>
    <row r="403" spans="1:30" x14ac:dyDescent="0.35">
      <c r="A403" s="70" t="str">
        <f>'Activity rawdata'!A402</f>
        <v>BH6125-1-360</v>
      </c>
      <c r="B403" s="71" t="str">
        <f>'Activity rawdata'!B402</f>
        <v>LB</v>
      </c>
      <c r="C403" s="71" t="str">
        <f>IF('Activity rawdata'!C402="PY","Planted",IF('Activity rawdata'!C402="NY","Nat/Convert",IF('Activity rawdata'!C402="NN","Nat/Nonconvert",IF('Activity rawdata'!C402="OY","Planted"))))</f>
        <v>Planted</v>
      </c>
      <c r="D403" s="70" t="str">
        <f>'Activity rawdata'!D402</f>
        <v>STP1</v>
      </c>
      <c r="E403" s="72" t="str">
        <f>'Activity rawdata'!E402</f>
        <v>78</v>
      </c>
      <c r="F403" s="73" t="str">
        <f>'Activity rawdata'!L402</f>
        <v>NO</v>
      </c>
      <c r="G403" s="72" t="str">
        <f>'Activity rawdata'!R402</f>
        <v>2037</v>
      </c>
      <c r="H403" s="72" t="str">
        <f>IF('Activity rawdata'!P402="AHTHIN1","1st Thin",IF('Activity rawdata'!P402="AHCC","Clearcut",IF('Activity rawdata'!P402="AHTHSMZ","SMZ Thin",IF('Activity rawdata'!P402="AHTHIN2","2nd Thin",IF('Activity rawdata'!P402="AFERTE","Early Fert",IF('Activity rawdata'!P402="AFERTM","Mid Fert",IF('Activity rawdata'!P402="AFERTL","Late Fert",  IF('Activity rawdata'!P402="ASP","Site Prep", IF('Activity rawdata'!P402="APLT","Plant",  IF('Activity rawdata'!P402="ANREG","Natural Regeneration"))))))))))</f>
        <v>1st Thin</v>
      </c>
      <c r="I403" s="74">
        <f>'Activity rawdata'!O402</f>
        <v>6.5</v>
      </c>
      <c r="J403" s="75">
        <f>'Activity rawdata'!N402</f>
        <v>14</v>
      </c>
      <c r="K403" s="75">
        <f>'Activity rawdata'!AC402</f>
        <v>147.54</v>
      </c>
      <c r="L403" s="75">
        <f>'Activity rawdata'!AD402</f>
        <v>446.44</v>
      </c>
      <c r="M403" s="76">
        <f>'Activity rawdata'!AE402</f>
        <v>7.7841221385410799</v>
      </c>
      <c r="N403" s="83">
        <f>'Activity rawdata'!T402+'Activity rawdata'!U402</f>
        <v>36.96</v>
      </c>
      <c r="O403" s="80">
        <f>'Activity rawdata'!V402</f>
        <v>8.5399999999999991</v>
      </c>
      <c r="P403" s="80">
        <f>'Activity rawdata'!W402</f>
        <v>0</v>
      </c>
      <c r="Q403" s="80">
        <f>'Activity rawdata'!X402</f>
        <v>0</v>
      </c>
      <c r="R403" s="84">
        <f t="shared" si="70"/>
        <v>45.5</v>
      </c>
      <c r="S403" s="80">
        <f>'Activity rawdata'!Z402</f>
        <v>0</v>
      </c>
      <c r="T403" s="80">
        <f>'Activity rawdata'!AA402</f>
        <v>0</v>
      </c>
      <c r="U403" s="80">
        <f t="shared" si="71"/>
        <v>0</v>
      </c>
      <c r="V403" s="81">
        <f t="shared" si="72"/>
        <v>240.24</v>
      </c>
      <c r="W403" s="75">
        <f t="shared" si="73"/>
        <v>55.509999999999991</v>
      </c>
      <c r="X403" s="75">
        <f t="shared" si="74"/>
        <v>0</v>
      </c>
      <c r="Y403" s="75">
        <f t="shared" si="75"/>
        <v>0</v>
      </c>
      <c r="Z403" s="82">
        <f t="shared" si="76"/>
        <v>295.75</v>
      </c>
      <c r="AA403" s="75">
        <f t="shared" si="77"/>
        <v>0</v>
      </c>
      <c r="AB403" s="75">
        <f t="shared" si="78"/>
        <v>0</v>
      </c>
      <c r="AC403" s="82">
        <f t="shared" si="79"/>
        <v>0</v>
      </c>
      <c r="AD403" s="70"/>
    </row>
    <row r="404" spans="1:30" x14ac:dyDescent="0.35">
      <c r="A404" s="70" t="str">
        <f>'Activity rawdata'!A403</f>
        <v>BH6125-1-358</v>
      </c>
      <c r="B404" s="71" t="str">
        <f>'Activity rawdata'!B403</f>
        <v>LB</v>
      </c>
      <c r="C404" s="71" t="str">
        <f>IF('Activity rawdata'!C403="PY","Planted",IF('Activity rawdata'!C403="NY","Nat/Convert",IF('Activity rawdata'!C403="NN","Nat/Nonconvert",IF('Activity rawdata'!C403="OY","Planted"))))</f>
        <v>Planted</v>
      </c>
      <c r="D404" s="70" t="str">
        <f>'Activity rawdata'!D403</f>
        <v>STP1</v>
      </c>
      <c r="E404" s="72" t="str">
        <f>'Activity rawdata'!E403</f>
        <v>73</v>
      </c>
      <c r="F404" s="73" t="str">
        <f>'Activity rawdata'!L403</f>
        <v>NO</v>
      </c>
      <c r="G404" s="72" t="str">
        <f>'Activity rawdata'!R403</f>
        <v>2037</v>
      </c>
      <c r="H404" s="72" t="str">
        <f>IF('Activity rawdata'!P403="AHTHIN1","1st Thin",IF('Activity rawdata'!P403="AHCC","Clearcut",IF('Activity rawdata'!P403="AHTHSMZ","SMZ Thin",IF('Activity rawdata'!P403="AHTHIN2","2nd Thin",IF('Activity rawdata'!P403="AFERTE","Early Fert",IF('Activity rawdata'!P403="AFERTM","Mid Fert",IF('Activity rawdata'!P403="AFERTL","Late Fert",  IF('Activity rawdata'!P403="ASP","Site Prep", IF('Activity rawdata'!P403="APLT","Plant",  IF('Activity rawdata'!P403="ANREG","Natural Regeneration"))))))))))</f>
        <v>1st Thin</v>
      </c>
      <c r="I404" s="74">
        <f>'Activity rawdata'!O403</f>
        <v>47.44</v>
      </c>
      <c r="J404" s="75">
        <f>'Activity rawdata'!N403</f>
        <v>14</v>
      </c>
      <c r="K404" s="75">
        <f>'Activity rawdata'!AC403</f>
        <v>130.06</v>
      </c>
      <c r="L404" s="75">
        <f>'Activity rawdata'!AD403</f>
        <v>451.3</v>
      </c>
      <c r="M404" s="76">
        <f>'Activity rawdata'!AE403</f>
        <v>7.2690140778985715</v>
      </c>
      <c r="N404" s="83">
        <f>'Activity rawdata'!T403+'Activity rawdata'!U403</f>
        <v>33.07</v>
      </c>
      <c r="O404" s="80">
        <f>'Activity rawdata'!V403</f>
        <v>3.13</v>
      </c>
      <c r="P404" s="80">
        <f>'Activity rawdata'!W403</f>
        <v>0</v>
      </c>
      <c r="Q404" s="80">
        <f>'Activity rawdata'!X403</f>
        <v>0</v>
      </c>
      <c r="R404" s="84">
        <f t="shared" si="70"/>
        <v>36.200000000000003</v>
      </c>
      <c r="S404" s="80">
        <f>'Activity rawdata'!Z403</f>
        <v>0</v>
      </c>
      <c r="T404" s="80">
        <f>'Activity rawdata'!AA403</f>
        <v>0</v>
      </c>
      <c r="U404" s="80">
        <f t="shared" si="71"/>
        <v>0</v>
      </c>
      <c r="V404" s="81">
        <f t="shared" si="72"/>
        <v>1568.8407999999999</v>
      </c>
      <c r="W404" s="75">
        <f t="shared" si="73"/>
        <v>148.4872</v>
      </c>
      <c r="X404" s="75">
        <f t="shared" si="74"/>
        <v>0</v>
      </c>
      <c r="Y404" s="75">
        <f t="shared" si="75"/>
        <v>0</v>
      </c>
      <c r="Z404" s="82">
        <f t="shared" si="76"/>
        <v>1717.328</v>
      </c>
      <c r="AA404" s="75">
        <f t="shared" si="77"/>
        <v>0</v>
      </c>
      <c r="AB404" s="75">
        <f t="shared" si="78"/>
        <v>0</v>
      </c>
      <c r="AC404" s="82">
        <f t="shared" si="79"/>
        <v>0</v>
      </c>
      <c r="AD404" s="70"/>
    </row>
    <row r="405" spans="1:30" x14ac:dyDescent="0.35">
      <c r="A405" s="70" t="str">
        <f>'Activity rawdata'!A404</f>
        <v>BH6125-1-335</v>
      </c>
      <c r="B405" s="71" t="str">
        <f>'Activity rawdata'!B404</f>
        <v>LB</v>
      </c>
      <c r="C405" s="71" t="str">
        <f>IF('Activity rawdata'!C404="PY","Planted",IF('Activity rawdata'!C404="NY","Nat/Convert",IF('Activity rawdata'!C404="NN","Nat/Nonconvert",IF('Activity rawdata'!C404="OY","Planted"))))</f>
        <v>Planted</v>
      </c>
      <c r="D405" s="70" t="str">
        <f>'Activity rawdata'!D404</f>
        <v>STP1</v>
      </c>
      <c r="E405" s="72" t="str">
        <f>'Activity rawdata'!E404</f>
        <v>73</v>
      </c>
      <c r="F405" s="73" t="str">
        <f>'Activity rawdata'!L404</f>
        <v>NO</v>
      </c>
      <c r="G405" s="72" t="str">
        <f>'Activity rawdata'!R404</f>
        <v>2037</v>
      </c>
      <c r="H405" s="72" t="str">
        <f>IF('Activity rawdata'!P404="AHTHIN1","1st Thin",IF('Activity rawdata'!P404="AHCC","Clearcut",IF('Activity rawdata'!P404="AHTHSMZ","SMZ Thin",IF('Activity rawdata'!P404="AHTHIN2","2nd Thin",IF('Activity rawdata'!P404="AFERTE","Early Fert",IF('Activity rawdata'!P404="AFERTM","Mid Fert",IF('Activity rawdata'!P404="AFERTL","Late Fert",  IF('Activity rawdata'!P404="ASP","Site Prep", IF('Activity rawdata'!P404="APLT","Plant",  IF('Activity rawdata'!P404="ANREG","Natural Regeneration"))))))))))</f>
        <v>1st Thin</v>
      </c>
      <c r="I405" s="74">
        <f>'Activity rawdata'!O404</f>
        <v>45.29</v>
      </c>
      <c r="J405" s="75">
        <f>'Activity rawdata'!N404</f>
        <v>14</v>
      </c>
      <c r="K405" s="75">
        <f>'Activity rawdata'!AC404</f>
        <v>130.06</v>
      </c>
      <c r="L405" s="75">
        <f>'Activity rawdata'!AD404</f>
        <v>451.3</v>
      </c>
      <c r="M405" s="76">
        <f>'Activity rawdata'!AE404</f>
        <v>7.2690140778985715</v>
      </c>
      <c r="N405" s="83">
        <f>'Activity rawdata'!T404+'Activity rawdata'!U404</f>
        <v>33.07</v>
      </c>
      <c r="O405" s="80">
        <f>'Activity rawdata'!V404</f>
        <v>3.13</v>
      </c>
      <c r="P405" s="80">
        <f>'Activity rawdata'!W404</f>
        <v>0</v>
      </c>
      <c r="Q405" s="80">
        <f>'Activity rawdata'!X404</f>
        <v>0</v>
      </c>
      <c r="R405" s="84">
        <f t="shared" si="70"/>
        <v>36.200000000000003</v>
      </c>
      <c r="S405" s="80">
        <f>'Activity rawdata'!Z404</f>
        <v>0</v>
      </c>
      <c r="T405" s="80">
        <f>'Activity rawdata'!AA404</f>
        <v>0</v>
      </c>
      <c r="U405" s="80">
        <f t="shared" si="71"/>
        <v>0</v>
      </c>
      <c r="V405" s="81">
        <f t="shared" si="72"/>
        <v>1497.7402999999999</v>
      </c>
      <c r="W405" s="75">
        <f t="shared" si="73"/>
        <v>141.7577</v>
      </c>
      <c r="X405" s="75">
        <f t="shared" si="74"/>
        <v>0</v>
      </c>
      <c r="Y405" s="75">
        <f t="shared" si="75"/>
        <v>0</v>
      </c>
      <c r="Z405" s="82">
        <f t="shared" si="76"/>
        <v>1639.498</v>
      </c>
      <c r="AA405" s="75">
        <f t="shared" si="77"/>
        <v>0</v>
      </c>
      <c r="AB405" s="75">
        <f t="shared" si="78"/>
        <v>0</v>
      </c>
      <c r="AC405" s="82">
        <f t="shared" si="79"/>
        <v>0</v>
      </c>
      <c r="AD405" s="70"/>
    </row>
    <row r="406" spans="1:30" x14ac:dyDescent="0.35">
      <c r="A406" s="70" t="str">
        <f>'Activity rawdata'!A405</f>
        <v>BH6112-1-334</v>
      </c>
      <c r="B406" s="71" t="str">
        <f>'Activity rawdata'!B405</f>
        <v>LB</v>
      </c>
      <c r="C406" s="71" t="str">
        <f>IF('Activity rawdata'!C405="PY","Planted",IF('Activity rawdata'!C405="NY","Nat/Convert",IF('Activity rawdata'!C405="NN","Nat/Nonconvert",IF('Activity rawdata'!C405="OY","Planted"))))</f>
        <v>Planted</v>
      </c>
      <c r="D406" s="70" t="str">
        <f>'Activity rawdata'!D405</f>
        <v>STP1</v>
      </c>
      <c r="E406" s="72" t="str">
        <f>'Activity rawdata'!E405</f>
        <v>71</v>
      </c>
      <c r="F406" s="73" t="str">
        <f>'Activity rawdata'!L405</f>
        <v>NO</v>
      </c>
      <c r="G406" s="72" t="str">
        <f>'Activity rawdata'!R405</f>
        <v>2037</v>
      </c>
      <c r="H406" s="72" t="str">
        <f>IF('Activity rawdata'!P405="AHTHIN1","1st Thin",IF('Activity rawdata'!P405="AHCC","Clearcut",IF('Activity rawdata'!P405="AHTHSMZ","SMZ Thin",IF('Activity rawdata'!P405="AHTHIN2","2nd Thin",IF('Activity rawdata'!P405="AFERTE","Early Fert",IF('Activity rawdata'!P405="AFERTM","Mid Fert",IF('Activity rawdata'!P405="AFERTL","Late Fert",  IF('Activity rawdata'!P405="ASP","Site Prep", IF('Activity rawdata'!P405="APLT","Plant",  IF('Activity rawdata'!P405="ANREG","Natural Regeneration"))))))))))</f>
        <v>1st Thin</v>
      </c>
      <c r="I406" s="74">
        <f>'Activity rawdata'!O405</f>
        <v>122.14</v>
      </c>
      <c r="J406" s="75">
        <f>'Activity rawdata'!N405</f>
        <v>14</v>
      </c>
      <c r="K406" s="75">
        <f>'Activity rawdata'!AC405</f>
        <v>123.33</v>
      </c>
      <c r="L406" s="75">
        <f>'Activity rawdata'!AD405</f>
        <v>453.19</v>
      </c>
      <c r="M406" s="76">
        <f>'Activity rawdata'!AE405</f>
        <v>7.0636717371118163</v>
      </c>
      <c r="N406" s="83">
        <f>'Activity rawdata'!T405+'Activity rawdata'!U405</f>
        <v>33.78</v>
      </c>
      <c r="O406" s="80">
        <f>'Activity rawdata'!V405</f>
        <v>0.08</v>
      </c>
      <c r="P406" s="80">
        <f>'Activity rawdata'!W405</f>
        <v>0</v>
      </c>
      <c r="Q406" s="80">
        <f>'Activity rawdata'!X405</f>
        <v>0</v>
      </c>
      <c r="R406" s="84">
        <f t="shared" si="70"/>
        <v>33.86</v>
      </c>
      <c r="S406" s="80">
        <f>'Activity rawdata'!Z405</f>
        <v>0</v>
      </c>
      <c r="T406" s="80">
        <f>'Activity rawdata'!AA405</f>
        <v>0</v>
      </c>
      <c r="U406" s="80">
        <f t="shared" si="71"/>
        <v>0</v>
      </c>
      <c r="V406" s="81">
        <f t="shared" si="72"/>
        <v>4125.8892000000005</v>
      </c>
      <c r="W406" s="75">
        <f t="shared" si="73"/>
        <v>9.7712000000000003</v>
      </c>
      <c r="X406" s="75">
        <f t="shared" si="74"/>
        <v>0</v>
      </c>
      <c r="Y406" s="75">
        <f t="shared" si="75"/>
        <v>0</v>
      </c>
      <c r="Z406" s="82">
        <f t="shared" si="76"/>
        <v>4135.6604000000007</v>
      </c>
      <c r="AA406" s="75">
        <f t="shared" si="77"/>
        <v>0</v>
      </c>
      <c r="AB406" s="75">
        <f t="shared" si="78"/>
        <v>0</v>
      </c>
      <c r="AC406" s="82">
        <f t="shared" si="79"/>
        <v>0</v>
      </c>
      <c r="AD406" s="70"/>
    </row>
    <row r="407" spans="1:30" x14ac:dyDescent="0.35">
      <c r="A407" s="70" t="str">
        <f>'Activity rawdata'!A406</f>
        <v>BH5145-1-341</v>
      </c>
      <c r="B407" s="71" t="str">
        <f>'Activity rawdata'!B406</f>
        <v>LB</v>
      </c>
      <c r="C407" s="71" t="str">
        <f>IF('Activity rawdata'!C406="PY","Planted",IF('Activity rawdata'!C406="NY","Nat/Convert",IF('Activity rawdata'!C406="NN","Nat/Nonconvert",IF('Activity rawdata'!C406="OY","Planted"))))</f>
        <v>Planted</v>
      </c>
      <c r="D407" s="70" t="str">
        <f>'Activity rawdata'!D406</f>
        <v>STP1</v>
      </c>
      <c r="E407" s="72" t="str">
        <f>'Activity rawdata'!E406</f>
        <v>85</v>
      </c>
      <c r="F407" s="73" t="str">
        <f>'Activity rawdata'!L406</f>
        <v>NO</v>
      </c>
      <c r="G407" s="72" t="str">
        <f>'Activity rawdata'!R406</f>
        <v>2037</v>
      </c>
      <c r="H407" s="72" t="str">
        <f>IF('Activity rawdata'!P406="AHTHIN1","1st Thin",IF('Activity rawdata'!P406="AHCC","Clearcut",IF('Activity rawdata'!P406="AHTHSMZ","SMZ Thin",IF('Activity rawdata'!P406="AHTHIN2","2nd Thin",IF('Activity rawdata'!P406="AFERTE","Early Fert",IF('Activity rawdata'!P406="AFERTM","Mid Fert",IF('Activity rawdata'!P406="AFERTL","Late Fert",  IF('Activity rawdata'!P406="ASP","Site Prep", IF('Activity rawdata'!P406="APLT","Plant",  IF('Activity rawdata'!P406="ANREG","Natural Regeneration"))))))))))</f>
        <v>1st Thin</v>
      </c>
      <c r="I407" s="74">
        <f>'Activity rawdata'!O406</f>
        <v>29.25</v>
      </c>
      <c r="J407" s="75">
        <f>'Activity rawdata'!N406</f>
        <v>14</v>
      </c>
      <c r="K407" s="75">
        <f>'Activity rawdata'!AC406</f>
        <v>173.46</v>
      </c>
      <c r="L407" s="75">
        <f>'Activity rawdata'!AD406</f>
        <v>439.12</v>
      </c>
      <c r="M407" s="76">
        <f>'Activity rawdata'!AE406</f>
        <v>8.5102900880566281</v>
      </c>
      <c r="N407" s="83">
        <f>'Activity rawdata'!T406+'Activity rawdata'!U406</f>
        <v>33.61</v>
      </c>
      <c r="O407" s="80">
        <f>'Activity rawdata'!V406</f>
        <v>24.5</v>
      </c>
      <c r="P407" s="80">
        <f>'Activity rawdata'!W406</f>
        <v>0</v>
      </c>
      <c r="Q407" s="80">
        <f>'Activity rawdata'!X406</f>
        <v>0</v>
      </c>
      <c r="R407" s="84">
        <f t="shared" si="70"/>
        <v>58.11</v>
      </c>
      <c r="S407" s="80">
        <f>'Activity rawdata'!Z406</f>
        <v>0</v>
      </c>
      <c r="T407" s="80">
        <f>'Activity rawdata'!AA406</f>
        <v>0</v>
      </c>
      <c r="U407" s="80">
        <f t="shared" si="71"/>
        <v>0</v>
      </c>
      <c r="V407" s="81">
        <f t="shared" si="72"/>
        <v>983.09249999999997</v>
      </c>
      <c r="W407" s="75">
        <f t="shared" si="73"/>
        <v>716.625</v>
      </c>
      <c r="X407" s="75">
        <f t="shared" si="74"/>
        <v>0</v>
      </c>
      <c r="Y407" s="75">
        <f t="shared" si="75"/>
        <v>0</v>
      </c>
      <c r="Z407" s="82">
        <f t="shared" si="76"/>
        <v>1699.7175</v>
      </c>
      <c r="AA407" s="75">
        <f t="shared" si="77"/>
        <v>0</v>
      </c>
      <c r="AB407" s="75">
        <f t="shared" si="78"/>
        <v>0</v>
      </c>
      <c r="AC407" s="82">
        <f t="shared" si="79"/>
        <v>0</v>
      </c>
      <c r="AD407" s="70"/>
    </row>
    <row r="408" spans="1:30" x14ac:dyDescent="0.35">
      <c r="A408" s="70" t="str">
        <f>'Activity rawdata'!A407</f>
        <v>BH5132-1-340</v>
      </c>
      <c r="B408" s="71" t="str">
        <f>'Activity rawdata'!B407</f>
        <v>LB</v>
      </c>
      <c r="C408" s="71" t="str">
        <f>IF('Activity rawdata'!C407="PY","Planted",IF('Activity rawdata'!C407="NY","Nat/Convert",IF('Activity rawdata'!C407="NN","Nat/Nonconvert",IF('Activity rawdata'!C407="OY","Planted"))))</f>
        <v>Planted</v>
      </c>
      <c r="D408" s="70" t="str">
        <f>'Activity rawdata'!D407</f>
        <v>STP1</v>
      </c>
      <c r="E408" s="72" t="str">
        <f>'Activity rawdata'!E407</f>
        <v>82</v>
      </c>
      <c r="F408" s="73" t="str">
        <f>'Activity rawdata'!L407</f>
        <v>NO</v>
      </c>
      <c r="G408" s="72" t="str">
        <f>'Activity rawdata'!R407</f>
        <v>2037</v>
      </c>
      <c r="H408" s="72" t="str">
        <f>IF('Activity rawdata'!P407="AHTHIN1","1st Thin",IF('Activity rawdata'!P407="AHCC","Clearcut",IF('Activity rawdata'!P407="AHTHSMZ","SMZ Thin",IF('Activity rawdata'!P407="AHTHIN2","2nd Thin",IF('Activity rawdata'!P407="AFERTE","Early Fert",IF('Activity rawdata'!P407="AFERTM","Mid Fert",IF('Activity rawdata'!P407="AFERTL","Late Fert",  IF('Activity rawdata'!P407="ASP","Site Prep", IF('Activity rawdata'!P407="APLT","Plant",  IF('Activity rawdata'!P407="ANREG","Natural Regeneration"))))))))))</f>
        <v>1st Thin</v>
      </c>
      <c r="I408" s="74">
        <f>'Activity rawdata'!O407</f>
        <v>17.350000000000001</v>
      </c>
      <c r="J408" s="75">
        <f>'Activity rawdata'!N407</f>
        <v>14</v>
      </c>
      <c r="K408" s="75">
        <f>'Activity rawdata'!AC407</f>
        <v>162.16</v>
      </c>
      <c r="L408" s="75">
        <f>'Activity rawdata'!AD407</f>
        <v>442.35</v>
      </c>
      <c r="M408" s="76">
        <f>'Activity rawdata'!AE407</f>
        <v>8.1983254377534411</v>
      </c>
      <c r="N408" s="83">
        <f>'Activity rawdata'!T407+'Activity rawdata'!U407</f>
        <v>35.869999999999997</v>
      </c>
      <c r="O408" s="80">
        <f>'Activity rawdata'!V407</f>
        <v>17.89</v>
      </c>
      <c r="P408" s="80">
        <f>'Activity rawdata'!W407</f>
        <v>0</v>
      </c>
      <c r="Q408" s="80">
        <f>'Activity rawdata'!X407</f>
        <v>0</v>
      </c>
      <c r="R408" s="84">
        <f t="shared" si="70"/>
        <v>53.76</v>
      </c>
      <c r="S408" s="80">
        <f>'Activity rawdata'!Z407</f>
        <v>0</v>
      </c>
      <c r="T408" s="80">
        <f>'Activity rawdata'!AA407</f>
        <v>0</v>
      </c>
      <c r="U408" s="80">
        <f t="shared" si="71"/>
        <v>0</v>
      </c>
      <c r="V408" s="81">
        <f t="shared" si="72"/>
        <v>622.34450000000004</v>
      </c>
      <c r="W408" s="75">
        <f t="shared" si="73"/>
        <v>310.39150000000001</v>
      </c>
      <c r="X408" s="75">
        <f t="shared" si="74"/>
        <v>0</v>
      </c>
      <c r="Y408" s="75">
        <f t="shared" si="75"/>
        <v>0</v>
      </c>
      <c r="Z408" s="82">
        <f t="shared" si="76"/>
        <v>932.7360000000001</v>
      </c>
      <c r="AA408" s="75">
        <f t="shared" si="77"/>
        <v>0</v>
      </c>
      <c r="AB408" s="75">
        <f t="shared" si="78"/>
        <v>0</v>
      </c>
      <c r="AC408" s="82">
        <f t="shared" si="79"/>
        <v>0</v>
      </c>
      <c r="AD408" s="70"/>
    </row>
    <row r="409" spans="1:30" x14ac:dyDescent="0.35">
      <c r="A409" s="70" t="str">
        <f>'Activity rawdata'!A408</f>
        <v>BH1431-1-25</v>
      </c>
      <c r="B409" s="71" t="str">
        <f>'Activity rawdata'!B408</f>
        <v>LB</v>
      </c>
      <c r="C409" s="71" t="str">
        <f>IF('Activity rawdata'!C408="PY","Planted",IF('Activity rawdata'!C408="NY","Nat/Convert",IF('Activity rawdata'!C408="NN","Nat/Nonconvert",IF('Activity rawdata'!C408="OY","Planted"))))</f>
        <v>Planted</v>
      </c>
      <c r="D409" s="70" t="str">
        <f>'Activity rawdata'!D408</f>
        <v>STP1</v>
      </c>
      <c r="E409" s="72" t="str">
        <f>'Activity rawdata'!E408</f>
        <v>86</v>
      </c>
      <c r="F409" s="73" t="str">
        <f>'Activity rawdata'!L408</f>
        <v>MT2</v>
      </c>
      <c r="G409" s="72" t="str">
        <f>'Activity rawdata'!R408</f>
        <v>2037</v>
      </c>
      <c r="H409" s="72" t="str">
        <f>IF('Activity rawdata'!P408="AHTHIN1","1st Thin",IF('Activity rawdata'!P408="AHCC","Clearcut",IF('Activity rawdata'!P408="AHTHSMZ","SMZ Thin",IF('Activity rawdata'!P408="AHTHIN2","2nd Thin",IF('Activity rawdata'!P408="AFERTE","Early Fert",IF('Activity rawdata'!P408="AFERTM","Mid Fert",IF('Activity rawdata'!P408="AFERTL","Late Fert",  IF('Activity rawdata'!P408="ASP","Site Prep", IF('Activity rawdata'!P408="APLT","Plant",  IF('Activity rawdata'!P408="ANREG","Natural Regeneration"))))))))))</f>
        <v>Clearcut</v>
      </c>
      <c r="I409" s="74">
        <f>'Activity rawdata'!O408</f>
        <v>63.77</v>
      </c>
      <c r="J409" s="75">
        <f>'Activity rawdata'!N408</f>
        <v>29</v>
      </c>
      <c r="K409" s="75">
        <f>'Activity rawdata'!AC408</f>
        <v>98.65</v>
      </c>
      <c r="L409" s="75">
        <f>'Activity rawdata'!AD408</f>
        <v>105.32</v>
      </c>
      <c r="M409" s="76">
        <f>'Activity rawdata'!AE408</f>
        <v>13.104770553707171</v>
      </c>
      <c r="N409" s="83">
        <f>'Activity rawdata'!T408+'Activity rawdata'!U408</f>
        <v>46.65</v>
      </c>
      <c r="O409" s="80">
        <f>'Activity rawdata'!V408</f>
        <v>51.72</v>
      </c>
      <c r="P409" s="80">
        <f>'Activity rawdata'!W408</f>
        <v>0</v>
      </c>
      <c r="Q409" s="80">
        <f>'Activity rawdata'!X408</f>
        <v>34.6</v>
      </c>
      <c r="R409" s="84">
        <f t="shared" si="70"/>
        <v>132.97</v>
      </c>
      <c r="S409" s="80">
        <f>'Activity rawdata'!Z408</f>
        <v>0</v>
      </c>
      <c r="T409" s="80">
        <f>'Activity rawdata'!AA408</f>
        <v>0</v>
      </c>
      <c r="U409" s="80">
        <f t="shared" si="71"/>
        <v>0</v>
      </c>
      <c r="V409" s="81">
        <f t="shared" si="72"/>
        <v>2974.8705</v>
      </c>
      <c r="W409" s="75">
        <f t="shared" si="73"/>
        <v>3298.1844000000001</v>
      </c>
      <c r="X409" s="75">
        <f t="shared" si="74"/>
        <v>0</v>
      </c>
      <c r="Y409" s="75">
        <f t="shared" si="75"/>
        <v>2206.442</v>
      </c>
      <c r="Z409" s="82">
        <f t="shared" si="76"/>
        <v>8479.4969000000001</v>
      </c>
      <c r="AA409" s="75">
        <f t="shared" si="77"/>
        <v>0</v>
      </c>
      <c r="AB409" s="75">
        <f t="shared" si="78"/>
        <v>0</v>
      </c>
      <c r="AC409" s="82">
        <f t="shared" si="79"/>
        <v>0</v>
      </c>
      <c r="AD409" s="70"/>
    </row>
    <row r="410" spans="1:30" x14ac:dyDescent="0.35">
      <c r="A410" s="70" t="str">
        <f>'Activity rawdata'!A409</f>
        <v>BH1427-1-337</v>
      </c>
      <c r="B410" s="71" t="str">
        <f>'Activity rawdata'!B409</f>
        <v>LB</v>
      </c>
      <c r="C410" s="71" t="str">
        <f>IF('Activity rawdata'!C409="PY","Planted",IF('Activity rawdata'!C409="NY","Nat/Convert",IF('Activity rawdata'!C409="NN","Nat/Nonconvert",IF('Activity rawdata'!C409="OY","Planted"))))</f>
        <v>Planted</v>
      </c>
      <c r="D410" s="70" t="str">
        <f>'Activity rawdata'!D409</f>
        <v>STP1</v>
      </c>
      <c r="E410" s="72" t="str">
        <f>'Activity rawdata'!E409</f>
        <v>88</v>
      </c>
      <c r="F410" s="73" t="str">
        <f>'Activity rawdata'!L409</f>
        <v>MT2</v>
      </c>
      <c r="G410" s="72" t="str">
        <f>'Activity rawdata'!R409</f>
        <v>2037</v>
      </c>
      <c r="H410" s="72" t="str">
        <f>IF('Activity rawdata'!P409="AHTHIN1","1st Thin",IF('Activity rawdata'!P409="AHCC","Clearcut",IF('Activity rawdata'!P409="AHTHSMZ","SMZ Thin",IF('Activity rawdata'!P409="AHTHIN2","2nd Thin",IF('Activity rawdata'!P409="AFERTE","Early Fert",IF('Activity rawdata'!P409="AFERTM","Mid Fert",IF('Activity rawdata'!P409="AFERTL","Late Fert",  IF('Activity rawdata'!P409="ASP","Site Prep", IF('Activity rawdata'!P409="APLT","Plant",  IF('Activity rawdata'!P409="ANREG","Natural Regeneration"))))))))))</f>
        <v>Clearcut</v>
      </c>
      <c r="I410" s="74">
        <f>'Activity rawdata'!O409</f>
        <v>82.28</v>
      </c>
      <c r="J410" s="75">
        <f>'Activity rawdata'!N409</f>
        <v>29</v>
      </c>
      <c r="K410" s="75">
        <f>'Activity rawdata'!AC409</f>
        <v>98.22</v>
      </c>
      <c r="L410" s="75">
        <f>'Activity rawdata'!AD409</f>
        <v>111.15</v>
      </c>
      <c r="M410" s="76">
        <f>'Activity rawdata'!AE409</f>
        <v>12.728626213468964</v>
      </c>
      <c r="N410" s="83">
        <f>'Activity rawdata'!T409+'Activity rawdata'!U409</f>
        <v>48.29</v>
      </c>
      <c r="O410" s="80">
        <f>'Activity rawdata'!V409</f>
        <v>41.47</v>
      </c>
      <c r="P410" s="80">
        <f>'Activity rawdata'!W409</f>
        <v>0.15</v>
      </c>
      <c r="Q410" s="80">
        <f>'Activity rawdata'!X409</f>
        <v>36.01</v>
      </c>
      <c r="R410" s="84">
        <f t="shared" si="70"/>
        <v>125.91999999999999</v>
      </c>
      <c r="S410" s="80">
        <f>'Activity rawdata'!Z409</f>
        <v>0</v>
      </c>
      <c r="T410" s="80">
        <f>'Activity rawdata'!AA409</f>
        <v>0</v>
      </c>
      <c r="U410" s="80">
        <f t="shared" si="71"/>
        <v>0</v>
      </c>
      <c r="V410" s="81">
        <f t="shared" si="72"/>
        <v>3973.3011999999999</v>
      </c>
      <c r="W410" s="75">
        <f t="shared" si="73"/>
        <v>3412.1516000000001</v>
      </c>
      <c r="X410" s="75">
        <f t="shared" si="74"/>
        <v>12.342000000000001</v>
      </c>
      <c r="Y410" s="75">
        <f t="shared" si="75"/>
        <v>2962.9027999999998</v>
      </c>
      <c r="Z410" s="82">
        <f t="shared" si="76"/>
        <v>10360.6976</v>
      </c>
      <c r="AA410" s="75">
        <f t="shared" si="77"/>
        <v>0</v>
      </c>
      <c r="AB410" s="75">
        <f t="shared" si="78"/>
        <v>0</v>
      </c>
      <c r="AC410" s="82">
        <f t="shared" si="79"/>
        <v>0</v>
      </c>
      <c r="AD410" s="70"/>
    </row>
    <row r="411" spans="1:30" x14ac:dyDescent="0.35">
      <c r="A411" s="70" t="str">
        <f>'Activity rawdata'!A410</f>
        <v>BH6112-1-213</v>
      </c>
      <c r="B411" s="71" t="str">
        <f>'Activity rawdata'!B410</f>
        <v>LB</v>
      </c>
      <c r="C411" s="71" t="str">
        <f>IF('Activity rawdata'!C410="PY","Planted",IF('Activity rawdata'!C410="NY","Nat/Convert",IF('Activity rawdata'!C410="NN","Nat/Nonconvert",IF('Activity rawdata'!C410="OY","Planted"))))</f>
        <v>Planted</v>
      </c>
      <c r="D411" s="70" t="str">
        <f>'Activity rawdata'!D410</f>
        <v>STP1</v>
      </c>
      <c r="E411" s="72" t="str">
        <f>'Activity rawdata'!E410</f>
        <v>72</v>
      </c>
      <c r="F411" s="73" t="str">
        <f>'Activity rawdata'!L410</f>
        <v>MT2</v>
      </c>
      <c r="G411" s="72" t="str">
        <f>'Activity rawdata'!R410</f>
        <v>2037</v>
      </c>
      <c r="H411" s="72" t="str">
        <f>IF('Activity rawdata'!P410="AHTHIN1","1st Thin",IF('Activity rawdata'!P410="AHCC","Clearcut",IF('Activity rawdata'!P410="AHTHSMZ","SMZ Thin",IF('Activity rawdata'!P410="AHTHIN2","2nd Thin",IF('Activity rawdata'!P410="AFERTE","Early Fert",IF('Activity rawdata'!P410="AFERTM","Mid Fert",IF('Activity rawdata'!P410="AFERTL","Late Fert",  IF('Activity rawdata'!P410="ASP","Site Prep", IF('Activity rawdata'!P410="APLT","Plant",  IF('Activity rawdata'!P410="ANREG","Natural Regeneration"))))))))))</f>
        <v>Clearcut</v>
      </c>
      <c r="I411" s="74">
        <f>'Activity rawdata'!O410</f>
        <v>49.27</v>
      </c>
      <c r="J411" s="75">
        <f>'Activity rawdata'!N410</f>
        <v>29</v>
      </c>
      <c r="K411" s="75">
        <f>'Activity rawdata'!AC410</f>
        <v>104.8</v>
      </c>
      <c r="L411" s="75">
        <f>'Activity rawdata'!AD410</f>
        <v>146.43</v>
      </c>
      <c r="M411" s="76">
        <f>'Activity rawdata'!AE410</f>
        <v>11.455179846683221</v>
      </c>
      <c r="N411" s="83">
        <f>'Activity rawdata'!T410+'Activity rawdata'!U410</f>
        <v>20.45</v>
      </c>
      <c r="O411" s="80">
        <f>'Activity rawdata'!V410</f>
        <v>63.09</v>
      </c>
      <c r="P411" s="80">
        <f>'Activity rawdata'!W410</f>
        <v>20.69</v>
      </c>
      <c r="Q411" s="80">
        <f>'Activity rawdata'!X410</f>
        <v>0</v>
      </c>
      <c r="R411" s="84">
        <f t="shared" si="70"/>
        <v>104.23</v>
      </c>
      <c r="S411" s="80">
        <f>'Activity rawdata'!Z410</f>
        <v>0</v>
      </c>
      <c r="T411" s="80">
        <f>'Activity rawdata'!AA410</f>
        <v>0</v>
      </c>
      <c r="U411" s="80">
        <f t="shared" si="71"/>
        <v>0</v>
      </c>
      <c r="V411" s="81">
        <f t="shared" si="72"/>
        <v>1007.5715</v>
      </c>
      <c r="W411" s="75">
        <f t="shared" si="73"/>
        <v>3108.4443000000006</v>
      </c>
      <c r="X411" s="75">
        <f t="shared" si="74"/>
        <v>1019.3963000000001</v>
      </c>
      <c r="Y411" s="75">
        <f t="shared" si="75"/>
        <v>0</v>
      </c>
      <c r="Z411" s="82">
        <f t="shared" si="76"/>
        <v>5135.4121000000014</v>
      </c>
      <c r="AA411" s="75">
        <f t="shared" si="77"/>
        <v>0</v>
      </c>
      <c r="AB411" s="75">
        <f t="shared" si="78"/>
        <v>0</v>
      </c>
      <c r="AC411" s="82">
        <f t="shared" si="79"/>
        <v>0</v>
      </c>
      <c r="AD411" s="70"/>
    </row>
    <row r="412" spans="1:30" x14ac:dyDescent="0.35">
      <c r="A412" s="70" t="str">
        <f>'Activity rawdata'!A411</f>
        <v>BH6112-1-207</v>
      </c>
      <c r="B412" s="71" t="str">
        <f>'Activity rawdata'!B411</f>
        <v>LB</v>
      </c>
      <c r="C412" s="71" t="str">
        <f>IF('Activity rawdata'!C411="PY","Planted",IF('Activity rawdata'!C411="NY","Nat/Convert",IF('Activity rawdata'!C411="NN","Nat/Nonconvert",IF('Activity rawdata'!C411="OY","Planted"))))</f>
        <v>Planted</v>
      </c>
      <c r="D412" s="70" t="str">
        <f>'Activity rawdata'!D411</f>
        <v>STP1</v>
      </c>
      <c r="E412" s="72" t="str">
        <f>'Activity rawdata'!E411</f>
        <v>80</v>
      </c>
      <c r="F412" s="73" t="str">
        <f>'Activity rawdata'!L411</f>
        <v>MT2</v>
      </c>
      <c r="G412" s="72" t="str">
        <f>'Activity rawdata'!R411</f>
        <v>2037</v>
      </c>
      <c r="H412" s="72" t="str">
        <f>IF('Activity rawdata'!P411="AHTHIN1","1st Thin",IF('Activity rawdata'!P411="AHCC","Clearcut",IF('Activity rawdata'!P411="AHTHSMZ","SMZ Thin",IF('Activity rawdata'!P411="AHTHIN2","2nd Thin",IF('Activity rawdata'!P411="AFERTE","Early Fert",IF('Activity rawdata'!P411="AFERTM","Mid Fert",IF('Activity rawdata'!P411="AFERTL","Late Fert",  IF('Activity rawdata'!P411="ASP","Site Prep", IF('Activity rawdata'!P411="APLT","Plant",  IF('Activity rawdata'!P411="ANREG","Natural Regeneration"))))))))))</f>
        <v>Clearcut</v>
      </c>
      <c r="I412" s="74">
        <f>'Activity rawdata'!O411</f>
        <v>38.520000000000003</v>
      </c>
      <c r="J412" s="75">
        <f>'Activity rawdata'!N411</f>
        <v>29</v>
      </c>
      <c r="K412" s="75">
        <f>'Activity rawdata'!AC411</f>
        <v>102.5</v>
      </c>
      <c r="L412" s="75">
        <f>'Activity rawdata'!AD411</f>
        <v>140.96</v>
      </c>
      <c r="M412" s="76">
        <f>'Activity rawdata'!AE411</f>
        <v>11.546498116231358</v>
      </c>
      <c r="N412" s="83">
        <f>'Activity rawdata'!T411+'Activity rawdata'!U411</f>
        <v>19.73</v>
      </c>
      <c r="O412" s="80">
        <f>'Activity rawdata'!V411</f>
        <v>69.5</v>
      </c>
      <c r="P412" s="80">
        <f>'Activity rawdata'!W411</f>
        <v>18.78</v>
      </c>
      <c r="Q412" s="80">
        <f>'Activity rawdata'!X411</f>
        <v>0</v>
      </c>
      <c r="R412" s="84">
        <f t="shared" si="70"/>
        <v>108.01</v>
      </c>
      <c r="S412" s="80">
        <f>'Activity rawdata'!Z411</f>
        <v>0</v>
      </c>
      <c r="T412" s="80">
        <f>'Activity rawdata'!AA411</f>
        <v>0</v>
      </c>
      <c r="U412" s="80">
        <f t="shared" si="71"/>
        <v>0</v>
      </c>
      <c r="V412" s="81">
        <f t="shared" si="72"/>
        <v>759.9996000000001</v>
      </c>
      <c r="W412" s="75">
        <f t="shared" si="73"/>
        <v>2677.1400000000003</v>
      </c>
      <c r="X412" s="75">
        <f t="shared" si="74"/>
        <v>723.40560000000005</v>
      </c>
      <c r="Y412" s="75">
        <f t="shared" si="75"/>
        <v>0</v>
      </c>
      <c r="Z412" s="82">
        <f t="shared" si="76"/>
        <v>4160.5452000000005</v>
      </c>
      <c r="AA412" s="75">
        <f t="shared" si="77"/>
        <v>0</v>
      </c>
      <c r="AB412" s="75">
        <f t="shared" si="78"/>
        <v>0</v>
      </c>
      <c r="AC412" s="82">
        <f t="shared" si="79"/>
        <v>0</v>
      </c>
      <c r="AD412" s="70"/>
    </row>
    <row r="413" spans="1:30" x14ac:dyDescent="0.35">
      <c r="A413" s="70" t="str">
        <f>'Activity rawdata'!A412</f>
        <v>BH1431-1-342</v>
      </c>
      <c r="B413" s="71" t="str">
        <f>'Activity rawdata'!B412</f>
        <v>LB</v>
      </c>
      <c r="C413" s="71" t="str">
        <f>IF('Activity rawdata'!C412="PY","Planted",IF('Activity rawdata'!C412="NY","Nat/Convert",IF('Activity rawdata'!C412="NN","Nat/Nonconvert",IF('Activity rawdata'!C412="OY","Planted"))))</f>
        <v>Planted</v>
      </c>
      <c r="D413" s="70" t="str">
        <f>'Activity rawdata'!D412</f>
        <v>STP1</v>
      </c>
      <c r="E413" s="72" t="str">
        <f>'Activity rawdata'!E412</f>
        <v>88</v>
      </c>
      <c r="F413" s="73" t="str">
        <f>'Activity rawdata'!L412</f>
        <v>MT2</v>
      </c>
      <c r="G413" s="72" t="str">
        <f>'Activity rawdata'!R412</f>
        <v>2037</v>
      </c>
      <c r="H413" s="72" t="str">
        <f>IF('Activity rawdata'!P412="AHTHIN1","1st Thin",IF('Activity rawdata'!P412="AHCC","Clearcut",IF('Activity rawdata'!P412="AHTHSMZ","SMZ Thin",IF('Activity rawdata'!P412="AHTHIN2","2nd Thin",IF('Activity rawdata'!P412="AFERTE","Early Fert",IF('Activity rawdata'!P412="AFERTM","Mid Fert",IF('Activity rawdata'!P412="AFERTL","Late Fert",  IF('Activity rawdata'!P412="ASP","Site Prep", IF('Activity rawdata'!P412="APLT","Plant",  IF('Activity rawdata'!P412="ANREG","Natural Regeneration"))))))))))</f>
        <v>Clearcut</v>
      </c>
      <c r="I413" s="74">
        <f>'Activity rawdata'!O412</f>
        <v>61.56</v>
      </c>
      <c r="J413" s="75">
        <f>'Activity rawdata'!N412</f>
        <v>29</v>
      </c>
      <c r="K413" s="75">
        <f>'Activity rawdata'!AC412</f>
        <v>98.61</v>
      </c>
      <c r="L413" s="75">
        <f>'Activity rawdata'!AD412</f>
        <v>113.45</v>
      </c>
      <c r="M413" s="76">
        <f>'Activity rawdata'!AE412</f>
        <v>12.623928647534365</v>
      </c>
      <c r="N413" s="83">
        <f>'Activity rawdata'!T412+'Activity rawdata'!U412</f>
        <v>43.09</v>
      </c>
      <c r="O413" s="80">
        <f>'Activity rawdata'!V412</f>
        <v>52.42</v>
      </c>
      <c r="P413" s="80">
        <f>'Activity rawdata'!W412</f>
        <v>0.11</v>
      </c>
      <c r="Q413" s="80">
        <f>'Activity rawdata'!X412</f>
        <v>29.76</v>
      </c>
      <c r="R413" s="84">
        <f t="shared" si="70"/>
        <v>125.38000000000001</v>
      </c>
      <c r="S413" s="80">
        <f>'Activity rawdata'!Z412</f>
        <v>0</v>
      </c>
      <c r="T413" s="80">
        <f>'Activity rawdata'!AA412</f>
        <v>0</v>
      </c>
      <c r="U413" s="80">
        <f t="shared" si="71"/>
        <v>0</v>
      </c>
      <c r="V413" s="81">
        <f t="shared" si="72"/>
        <v>2652.6204000000002</v>
      </c>
      <c r="W413" s="75">
        <f t="shared" si="73"/>
        <v>3226.9752000000003</v>
      </c>
      <c r="X413" s="75">
        <f t="shared" si="74"/>
        <v>6.7716000000000003</v>
      </c>
      <c r="Y413" s="75">
        <f t="shared" si="75"/>
        <v>1832.0256000000002</v>
      </c>
      <c r="Z413" s="82">
        <f t="shared" si="76"/>
        <v>7718.3928000000005</v>
      </c>
      <c r="AA413" s="75">
        <f t="shared" si="77"/>
        <v>0</v>
      </c>
      <c r="AB413" s="75">
        <f t="shared" si="78"/>
        <v>0</v>
      </c>
      <c r="AC413" s="82">
        <f t="shared" si="79"/>
        <v>0</v>
      </c>
      <c r="AD413" s="70"/>
    </row>
    <row r="414" spans="1:30" x14ac:dyDescent="0.35">
      <c r="A414" s="70" t="str">
        <f>'Activity rawdata'!A413</f>
        <v>BH6125-1-376</v>
      </c>
      <c r="B414" s="71" t="str">
        <f>'Activity rawdata'!B413</f>
        <v>LB</v>
      </c>
      <c r="C414" s="71" t="str">
        <f>IF('Activity rawdata'!C413="PY","Planted",IF('Activity rawdata'!C413="NY","Nat/Convert",IF('Activity rawdata'!C413="NN","Nat/Nonconvert",IF('Activity rawdata'!C413="OY","Planted"))))</f>
        <v>Planted</v>
      </c>
      <c r="D414" s="70" t="str">
        <f>'Activity rawdata'!D413</f>
        <v>STP1</v>
      </c>
      <c r="E414" s="72" t="str">
        <f>'Activity rawdata'!E413</f>
        <v>78</v>
      </c>
      <c r="F414" s="73" t="str">
        <f>'Activity rawdata'!L413</f>
        <v>T1</v>
      </c>
      <c r="G414" s="72" t="str">
        <f>'Activity rawdata'!R413</f>
        <v>2037</v>
      </c>
      <c r="H414" s="72" t="str">
        <f>IF('Activity rawdata'!P413="AHTHIN1","1st Thin",IF('Activity rawdata'!P413="AHCC","Clearcut",IF('Activity rawdata'!P413="AHTHSMZ","SMZ Thin",IF('Activity rawdata'!P413="AHTHIN2","2nd Thin",IF('Activity rawdata'!P413="AFERTE","Early Fert",IF('Activity rawdata'!P413="AFERTM","Mid Fert",IF('Activity rawdata'!P413="AFERTL","Late Fert",  IF('Activity rawdata'!P413="ASP","Site Prep", IF('Activity rawdata'!P413="APLT","Plant",  IF('Activity rawdata'!P413="ANREG","Natural Regeneration"))))))))))</f>
        <v>Clearcut</v>
      </c>
      <c r="I414" s="74">
        <f>'Activity rawdata'!O413</f>
        <v>61.85</v>
      </c>
      <c r="J414" s="75">
        <f>'Activity rawdata'!N413</f>
        <v>27</v>
      </c>
      <c r="K414" s="75">
        <f>'Activity rawdata'!AC413</f>
        <v>103.59</v>
      </c>
      <c r="L414" s="75">
        <f>'Activity rawdata'!AD413</f>
        <v>174.31</v>
      </c>
      <c r="M414" s="76">
        <f>'Activity rawdata'!AE413</f>
        <v>10.438403171367272</v>
      </c>
      <c r="N414" s="83">
        <f>'Activity rawdata'!T413+'Activity rawdata'!U413</f>
        <v>21.49</v>
      </c>
      <c r="O414" s="80">
        <f>'Activity rawdata'!V413</f>
        <v>72.680000000000007</v>
      </c>
      <c r="P414" s="80">
        <f>'Activity rawdata'!W413</f>
        <v>5</v>
      </c>
      <c r="Q414" s="80">
        <f>'Activity rawdata'!X413</f>
        <v>0</v>
      </c>
      <c r="R414" s="84">
        <f t="shared" si="70"/>
        <v>99.17</v>
      </c>
      <c r="S414" s="80">
        <f>'Activity rawdata'!Z413</f>
        <v>1.08</v>
      </c>
      <c r="T414" s="80">
        <f>'Activity rawdata'!AA413</f>
        <v>0.2</v>
      </c>
      <c r="U414" s="80">
        <f t="shared" si="71"/>
        <v>1.28</v>
      </c>
      <c r="V414" s="81">
        <f t="shared" si="72"/>
        <v>1329.1564999999998</v>
      </c>
      <c r="W414" s="75">
        <f t="shared" si="73"/>
        <v>4495.2580000000007</v>
      </c>
      <c r="X414" s="75">
        <f t="shared" si="74"/>
        <v>309.25</v>
      </c>
      <c r="Y414" s="75">
        <f t="shared" si="75"/>
        <v>0</v>
      </c>
      <c r="Z414" s="82">
        <f t="shared" si="76"/>
        <v>6133.6645000000008</v>
      </c>
      <c r="AA414" s="75">
        <f t="shared" si="77"/>
        <v>66.798000000000002</v>
      </c>
      <c r="AB414" s="75">
        <f t="shared" si="78"/>
        <v>12.370000000000001</v>
      </c>
      <c r="AC414" s="82">
        <f t="shared" si="79"/>
        <v>79.168000000000006</v>
      </c>
      <c r="AD414" s="70"/>
    </row>
    <row r="415" spans="1:30" x14ac:dyDescent="0.35">
      <c r="A415" s="70" t="str">
        <f>'Activity rawdata'!A414</f>
        <v>BH6125-1-369</v>
      </c>
      <c r="B415" s="71" t="str">
        <f>'Activity rawdata'!B414</f>
        <v>LB</v>
      </c>
      <c r="C415" s="71" t="str">
        <f>IF('Activity rawdata'!C414="PY","Planted",IF('Activity rawdata'!C414="NY","Nat/Convert",IF('Activity rawdata'!C414="NN","Nat/Nonconvert",IF('Activity rawdata'!C414="OY","Planted"))))</f>
        <v>Planted</v>
      </c>
      <c r="D415" s="70" t="str">
        <f>'Activity rawdata'!D414</f>
        <v>STP1</v>
      </c>
      <c r="E415" s="72" t="str">
        <f>'Activity rawdata'!E414</f>
        <v>88</v>
      </c>
      <c r="F415" s="73" t="str">
        <f>'Activity rawdata'!L414</f>
        <v>T1</v>
      </c>
      <c r="G415" s="72" t="str">
        <f>'Activity rawdata'!R414</f>
        <v>2037</v>
      </c>
      <c r="H415" s="72" t="str">
        <f>IF('Activity rawdata'!P414="AHTHIN1","1st Thin",IF('Activity rawdata'!P414="AHCC","Clearcut",IF('Activity rawdata'!P414="AHTHSMZ","SMZ Thin",IF('Activity rawdata'!P414="AHTHIN2","2nd Thin",IF('Activity rawdata'!P414="AFERTE","Early Fert",IF('Activity rawdata'!P414="AFERTM","Mid Fert",IF('Activity rawdata'!P414="AFERTL","Late Fert",  IF('Activity rawdata'!P414="ASP","Site Prep", IF('Activity rawdata'!P414="APLT","Plant",  IF('Activity rawdata'!P414="ANREG","Natural Regeneration"))))))))))</f>
        <v>Clearcut</v>
      </c>
      <c r="I415" s="74">
        <f>'Activity rawdata'!O414</f>
        <v>60.22</v>
      </c>
      <c r="J415" s="75">
        <f>'Activity rawdata'!N414</f>
        <v>25</v>
      </c>
      <c r="K415" s="75">
        <f>'Activity rawdata'!AC414</f>
        <v>105.24</v>
      </c>
      <c r="L415" s="75">
        <f>'Activity rawdata'!AD414</f>
        <v>160.93</v>
      </c>
      <c r="M415" s="76">
        <f>'Activity rawdata'!AE414</f>
        <v>10.949851161040145</v>
      </c>
      <c r="N415" s="83">
        <f>'Activity rawdata'!T414+'Activity rawdata'!U414</f>
        <v>19.11</v>
      </c>
      <c r="O415" s="80">
        <f>'Activity rawdata'!V414</f>
        <v>72.37</v>
      </c>
      <c r="P415" s="80">
        <f>'Activity rawdata'!W414</f>
        <v>11.11</v>
      </c>
      <c r="Q415" s="80">
        <f>'Activity rawdata'!X414</f>
        <v>0</v>
      </c>
      <c r="R415" s="84">
        <f t="shared" si="70"/>
        <v>102.59</v>
      </c>
      <c r="S415" s="80">
        <f>'Activity rawdata'!Z414</f>
        <v>1.1299999999999999</v>
      </c>
      <c r="T415" s="80">
        <f>'Activity rawdata'!AA414</f>
        <v>0.2</v>
      </c>
      <c r="U415" s="80">
        <f t="shared" si="71"/>
        <v>1.3299999999999998</v>
      </c>
      <c r="V415" s="81">
        <f t="shared" si="72"/>
        <v>1150.8042</v>
      </c>
      <c r="W415" s="75">
        <f t="shared" si="73"/>
        <v>4358.1214</v>
      </c>
      <c r="X415" s="75">
        <f t="shared" si="74"/>
        <v>669.04419999999993</v>
      </c>
      <c r="Y415" s="75">
        <f t="shared" si="75"/>
        <v>0</v>
      </c>
      <c r="Z415" s="82">
        <f t="shared" si="76"/>
        <v>6177.9698000000008</v>
      </c>
      <c r="AA415" s="75">
        <f t="shared" si="77"/>
        <v>68.048599999999993</v>
      </c>
      <c r="AB415" s="75">
        <f t="shared" si="78"/>
        <v>12.044</v>
      </c>
      <c r="AC415" s="82">
        <f t="shared" si="79"/>
        <v>80.09259999999999</v>
      </c>
      <c r="AD415" s="70"/>
    </row>
    <row r="416" spans="1:30" x14ac:dyDescent="0.35">
      <c r="A416" s="70" t="str">
        <f>'Activity rawdata'!A415</f>
        <v>BH6125-1-274</v>
      </c>
      <c r="B416" s="71" t="str">
        <f>'Activity rawdata'!B415</f>
        <v>LB</v>
      </c>
      <c r="C416" s="71" t="str">
        <f>IF('Activity rawdata'!C415="PY","Planted",IF('Activity rawdata'!C415="NY","Nat/Convert",IF('Activity rawdata'!C415="NN","Nat/Nonconvert",IF('Activity rawdata'!C415="OY","Planted"))))</f>
        <v>Planted</v>
      </c>
      <c r="D416" s="70" t="str">
        <f>'Activity rawdata'!D415</f>
        <v>STP1</v>
      </c>
      <c r="E416" s="72" t="str">
        <f>'Activity rawdata'!E415</f>
        <v>79</v>
      </c>
      <c r="F416" s="73" t="str">
        <f>'Activity rawdata'!L415</f>
        <v>T1</v>
      </c>
      <c r="G416" s="72" t="str">
        <f>'Activity rawdata'!R415</f>
        <v>2037</v>
      </c>
      <c r="H416" s="72" t="str">
        <f>IF('Activity rawdata'!P415="AHTHIN1","1st Thin",IF('Activity rawdata'!P415="AHCC","Clearcut",IF('Activity rawdata'!P415="AHTHSMZ","SMZ Thin",IF('Activity rawdata'!P415="AHTHIN2","2nd Thin",IF('Activity rawdata'!P415="AFERTE","Early Fert",IF('Activity rawdata'!P415="AFERTM","Mid Fert",IF('Activity rawdata'!P415="AFERTL","Late Fert",  IF('Activity rawdata'!P415="ASP","Site Prep", IF('Activity rawdata'!P415="APLT","Plant",  IF('Activity rawdata'!P415="ANREG","Natural Regeneration"))))))))))</f>
        <v>Clearcut</v>
      </c>
      <c r="I416" s="74">
        <f>'Activity rawdata'!O415</f>
        <v>13.74</v>
      </c>
      <c r="J416" s="75">
        <f>'Activity rawdata'!N415</f>
        <v>29</v>
      </c>
      <c r="K416" s="75">
        <f>'Activity rawdata'!AC415</f>
        <v>98.92</v>
      </c>
      <c r="L416" s="75">
        <f>'Activity rawdata'!AD415</f>
        <v>164.55</v>
      </c>
      <c r="M416" s="76">
        <f>'Activity rawdata'!AE415</f>
        <v>10.498552211444077</v>
      </c>
      <c r="N416" s="83">
        <f>'Activity rawdata'!T415+'Activity rawdata'!U415</f>
        <v>22.36</v>
      </c>
      <c r="O416" s="80">
        <f>'Activity rawdata'!V415</f>
        <v>68.260000000000005</v>
      </c>
      <c r="P416" s="80">
        <f>'Activity rawdata'!W415</f>
        <v>8.58</v>
      </c>
      <c r="Q416" s="80">
        <f>'Activity rawdata'!X415</f>
        <v>0</v>
      </c>
      <c r="R416" s="84">
        <f t="shared" si="70"/>
        <v>99.2</v>
      </c>
      <c r="S416" s="80">
        <f>'Activity rawdata'!Z415</f>
        <v>0</v>
      </c>
      <c r="T416" s="80">
        <f>'Activity rawdata'!AA415</f>
        <v>0</v>
      </c>
      <c r="U416" s="80">
        <f t="shared" si="71"/>
        <v>0</v>
      </c>
      <c r="V416" s="81">
        <f t="shared" si="72"/>
        <v>307.22640000000001</v>
      </c>
      <c r="W416" s="75">
        <f t="shared" si="73"/>
        <v>937.89240000000007</v>
      </c>
      <c r="X416" s="75">
        <f t="shared" si="74"/>
        <v>117.8892</v>
      </c>
      <c r="Y416" s="75">
        <f t="shared" si="75"/>
        <v>0</v>
      </c>
      <c r="Z416" s="82">
        <f t="shared" si="76"/>
        <v>1363.0080000000003</v>
      </c>
      <c r="AA416" s="75">
        <f t="shared" si="77"/>
        <v>0</v>
      </c>
      <c r="AB416" s="75">
        <f t="shared" si="78"/>
        <v>0</v>
      </c>
      <c r="AC416" s="82">
        <f t="shared" si="79"/>
        <v>0</v>
      </c>
      <c r="AD416" s="70"/>
    </row>
    <row r="417" spans="1:30" x14ac:dyDescent="0.35">
      <c r="A417" s="70" t="str">
        <f>'Activity rawdata'!A416</f>
        <v>BH6112-1-392</v>
      </c>
      <c r="B417" s="71" t="str">
        <f>'Activity rawdata'!B416</f>
        <v>LB</v>
      </c>
      <c r="C417" s="71" t="str">
        <f>IF('Activity rawdata'!C416="PY","Planted",IF('Activity rawdata'!C416="NY","Nat/Convert",IF('Activity rawdata'!C416="NN","Nat/Nonconvert",IF('Activity rawdata'!C416="OY","Planted"))))</f>
        <v>Planted</v>
      </c>
      <c r="D417" s="70" t="str">
        <f>'Activity rawdata'!D416</f>
        <v>STP1</v>
      </c>
      <c r="E417" s="72" t="str">
        <f>'Activity rawdata'!E416</f>
        <v>72</v>
      </c>
      <c r="F417" s="73" t="str">
        <f>'Activity rawdata'!L416</f>
        <v>T1</v>
      </c>
      <c r="G417" s="72" t="str">
        <f>'Activity rawdata'!R416</f>
        <v>2037</v>
      </c>
      <c r="H417" s="72" t="str">
        <f>IF('Activity rawdata'!P416="AHTHIN1","1st Thin",IF('Activity rawdata'!P416="AHCC","Clearcut",IF('Activity rawdata'!P416="AHTHSMZ","SMZ Thin",IF('Activity rawdata'!P416="AHTHIN2","2nd Thin",IF('Activity rawdata'!P416="AFERTE","Early Fert",IF('Activity rawdata'!P416="AFERTM","Mid Fert",IF('Activity rawdata'!P416="AFERTL","Late Fert",  IF('Activity rawdata'!P416="ASP","Site Prep", IF('Activity rawdata'!P416="APLT","Plant",  IF('Activity rawdata'!P416="ANREG","Natural Regeneration"))))))))))</f>
        <v>Clearcut</v>
      </c>
      <c r="I417" s="74">
        <f>'Activity rawdata'!O416</f>
        <v>90.34</v>
      </c>
      <c r="J417" s="75">
        <f>'Activity rawdata'!N416</f>
        <v>29</v>
      </c>
      <c r="K417" s="75">
        <f>'Activity rawdata'!AC416</f>
        <v>105.2</v>
      </c>
      <c r="L417" s="75">
        <f>'Activity rawdata'!AD416</f>
        <v>167.84</v>
      </c>
      <c r="M417" s="76">
        <f>'Activity rawdata'!AE416</f>
        <v>10.720040753072601</v>
      </c>
      <c r="N417" s="83">
        <f>'Activity rawdata'!T416+'Activity rawdata'!U416</f>
        <v>23.77</v>
      </c>
      <c r="O417" s="80">
        <f>'Activity rawdata'!V416</f>
        <v>71.739999999999995</v>
      </c>
      <c r="P417" s="80">
        <f>'Activity rawdata'!W416</f>
        <v>12.12</v>
      </c>
      <c r="Q417" s="80">
        <f>'Activity rawdata'!X416</f>
        <v>0</v>
      </c>
      <c r="R417" s="84">
        <f t="shared" si="70"/>
        <v>107.63</v>
      </c>
      <c r="S417" s="80">
        <f>'Activity rawdata'!Z416</f>
        <v>0</v>
      </c>
      <c r="T417" s="80">
        <f>'Activity rawdata'!AA416</f>
        <v>0</v>
      </c>
      <c r="U417" s="80">
        <f t="shared" si="71"/>
        <v>0</v>
      </c>
      <c r="V417" s="81">
        <f t="shared" si="72"/>
        <v>2147.3818000000001</v>
      </c>
      <c r="W417" s="75">
        <f t="shared" si="73"/>
        <v>6480.9915999999994</v>
      </c>
      <c r="X417" s="75">
        <f t="shared" si="74"/>
        <v>1094.9207999999999</v>
      </c>
      <c r="Y417" s="75">
        <f t="shared" si="75"/>
        <v>0</v>
      </c>
      <c r="Z417" s="82">
        <f t="shared" si="76"/>
        <v>9723.2942000000003</v>
      </c>
      <c r="AA417" s="75">
        <f t="shared" si="77"/>
        <v>0</v>
      </c>
      <c r="AB417" s="75">
        <f t="shared" si="78"/>
        <v>0</v>
      </c>
      <c r="AC417" s="82">
        <f t="shared" si="79"/>
        <v>0</v>
      </c>
      <c r="AD417" s="70"/>
    </row>
    <row r="418" spans="1:30" x14ac:dyDescent="0.35">
      <c r="A418" s="70" t="str">
        <f>'Activity rawdata'!A417</f>
        <v>BH6112-1-372</v>
      </c>
      <c r="B418" s="71" t="str">
        <f>'Activity rawdata'!B417</f>
        <v>LB</v>
      </c>
      <c r="C418" s="71" t="str">
        <f>IF('Activity rawdata'!C417="PY","Planted",IF('Activity rawdata'!C417="NY","Nat/Convert",IF('Activity rawdata'!C417="NN","Nat/Nonconvert",IF('Activity rawdata'!C417="OY","Planted"))))</f>
        <v>Planted</v>
      </c>
      <c r="D418" s="70" t="str">
        <f>'Activity rawdata'!D417</f>
        <v>STP1</v>
      </c>
      <c r="E418" s="72" t="str">
        <f>'Activity rawdata'!E417</f>
        <v>79</v>
      </c>
      <c r="F418" s="73" t="str">
        <f>'Activity rawdata'!L417</f>
        <v>T1</v>
      </c>
      <c r="G418" s="72" t="str">
        <f>'Activity rawdata'!R417</f>
        <v>2037</v>
      </c>
      <c r="H418" s="72" t="str">
        <f>IF('Activity rawdata'!P417="AHTHIN1","1st Thin",IF('Activity rawdata'!P417="AHCC","Clearcut",IF('Activity rawdata'!P417="AHTHSMZ","SMZ Thin",IF('Activity rawdata'!P417="AHTHIN2","2nd Thin",IF('Activity rawdata'!P417="AFERTE","Early Fert",IF('Activity rawdata'!P417="AFERTM","Mid Fert",IF('Activity rawdata'!P417="AFERTL","Late Fert",  IF('Activity rawdata'!P417="ASP","Site Prep", IF('Activity rawdata'!P417="APLT","Plant",  IF('Activity rawdata'!P417="ANREG","Natural Regeneration"))))))))))</f>
        <v>Clearcut</v>
      </c>
      <c r="I418" s="74">
        <f>'Activity rawdata'!O417</f>
        <v>51.79</v>
      </c>
      <c r="J418" s="75">
        <f>'Activity rawdata'!N417</f>
        <v>29</v>
      </c>
      <c r="K418" s="75">
        <f>'Activity rawdata'!AC417</f>
        <v>121.42</v>
      </c>
      <c r="L418" s="75">
        <f>'Activity rawdata'!AD417</f>
        <v>186.36</v>
      </c>
      <c r="M418" s="76">
        <f>'Activity rawdata'!AE417</f>
        <v>10.929620064377103</v>
      </c>
      <c r="N418" s="83">
        <f>'Activity rawdata'!T417+'Activity rawdata'!U417</f>
        <v>21.77</v>
      </c>
      <c r="O418" s="80">
        <f>'Activity rawdata'!V417</f>
        <v>95.33</v>
      </c>
      <c r="P418" s="80">
        <f>'Activity rawdata'!W417</f>
        <v>4.16</v>
      </c>
      <c r="Q418" s="80">
        <f>'Activity rawdata'!X417</f>
        <v>0</v>
      </c>
      <c r="R418" s="84">
        <f t="shared" si="70"/>
        <v>121.25999999999999</v>
      </c>
      <c r="S418" s="80">
        <f>'Activity rawdata'!Z417</f>
        <v>0.53</v>
      </c>
      <c r="T418" s="80">
        <f>'Activity rawdata'!AA417</f>
        <v>0.2</v>
      </c>
      <c r="U418" s="80">
        <f t="shared" si="71"/>
        <v>0.73</v>
      </c>
      <c r="V418" s="81">
        <f t="shared" si="72"/>
        <v>1127.4683</v>
      </c>
      <c r="W418" s="75">
        <f t="shared" si="73"/>
        <v>4937.1406999999999</v>
      </c>
      <c r="X418" s="75">
        <f t="shared" si="74"/>
        <v>215.44640000000001</v>
      </c>
      <c r="Y418" s="75">
        <f t="shared" si="75"/>
        <v>0</v>
      </c>
      <c r="Z418" s="82">
        <f t="shared" si="76"/>
        <v>6280.0554000000002</v>
      </c>
      <c r="AA418" s="75">
        <f t="shared" si="77"/>
        <v>27.448700000000002</v>
      </c>
      <c r="AB418" s="75">
        <f t="shared" si="78"/>
        <v>10.358000000000001</v>
      </c>
      <c r="AC418" s="82">
        <f t="shared" si="79"/>
        <v>37.806700000000006</v>
      </c>
      <c r="AD418" s="70"/>
    </row>
    <row r="419" spans="1:30" x14ac:dyDescent="0.35">
      <c r="A419" s="70" t="str">
        <f>'Activity rawdata'!A418</f>
        <v>BH6112-1-262</v>
      </c>
      <c r="B419" s="71" t="str">
        <f>'Activity rawdata'!B418</f>
        <v>LB</v>
      </c>
      <c r="C419" s="71" t="str">
        <f>IF('Activity rawdata'!C418="PY","Planted",IF('Activity rawdata'!C418="NY","Nat/Convert",IF('Activity rawdata'!C418="NN","Nat/Nonconvert",IF('Activity rawdata'!C418="OY","Planted"))))</f>
        <v>Planted</v>
      </c>
      <c r="D419" s="70" t="str">
        <f>'Activity rawdata'!D418</f>
        <v>STP1</v>
      </c>
      <c r="E419" s="72" t="str">
        <f>'Activity rawdata'!E418</f>
        <v>82</v>
      </c>
      <c r="F419" s="73" t="str">
        <f>'Activity rawdata'!L418</f>
        <v>NO</v>
      </c>
      <c r="G419" s="72" t="str">
        <f>'Activity rawdata'!R418</f>
        <v>2037</v>
      </c>
      <c r="H419" s="72" t="str">
        <f>IF('Activity rawdata'!P418="AHTHIN1","1st Thin",IF('Activity rawdata'!P418="AHCC","Clearcut",IF('Activity rawdata'!P418="AHTHSMZ","SMZ Thin",IF('Activity rawdata'!P418="AHTHIN2","2nd Thin",IF('Activity rawdata'!P418="AFERTE","Early Fert",IF('Activity rawdata'!P418="AFERTM","Mid Fert",IF('Activity rawdata'!P418="AFERTL","Late Fert",  IF('Activity rawdata'!P418="ASP","Site Prep", IF('Activity rawdata'!P418="APLT","Plant",  IF('Activity rawdata'!P418="ANREG","Natural Regeneration"))))))))))</f>
        <v>Clearcut</v>
      </c>
      <c r="I419" s="74">
        <f>'Activity rawdata'!O418</f>
        <v>10.25</v>
      </c>
      <c r="J419" s="75">
        <f>'Activity rawdata'!N418</f>
        <v>28</v>
      </c>
      <c r="K419" s="75">
        <f>'Activity rawdata'!AC418</f>
        <v>141.72</v>
      </c>
      <c r="L419" s="75">
        <f>'Activity rawdata'!AD418</f>
        <v>249.8</v>
      </c>
      <c r="M419" s="76">
        <f>'Activity rawdata'!AE418</f>
        <v>10.198954556261182</v>
      </c>
      <c r="N419" s="83">
        <f>'Activity rawdata'!T418+'Activity rawdata'!U418</f>
        <v>30.42</v>
      </c>
      <c r="O419" s="80">
        <f>'Activity rawdata'!V418</f>
        <v>94.92</v>
      </c>
      <c r="P419" s="80">
        <f>'Activity rawdata'!W418</f>
        <v>3.54</v>
      </c>
      <c r="Q419" s="80">
        <f>'Activity rawdata'!X418</f>
        <v>0</v>
      </c>
      <c r="R419" s="84">
        <f t="shared" si="70"/>
        <v>128.88</v>
      </c>
      <c r="S419" s="80">
        <f>'Activity rawdata'!Z418</f>
        <v>4.72</v>
      </c>
      <c r="T419" s="80">
        <f>'Activity rawdata'!AA418</f>
        <v>0.32</v>
      </c>
      <c r="U419" s="80">
        <f t="shared" si="71"/>
        <v>5.04</v>
      </c>
      <c r="V419" s="81">
        <f t="shared" si="72"/>
        <v>311.80500000000001</v>
      </c>
      <c r="W419" s="75">
        <f t="shared" si="73"/>
        <v>972.93000000000006</v>
      </c>
      <c r="X419" s="75">
        <f t="shared" si="74"/>
        <v>36.285000000000004</v>
      </c>
      <c r="Y419" s="75">
        <f t="shared" si="75"/>
        <v>0</v>
      </c>
      <c r="Z419" s="82">
        <f t="shared" si="76"/>
        <v>1321.0200000000002</v>
      </c>
      <c r="AA419" s="75">
        <f t="shared" si="77"/>
        <v>48.379999999999995</v>
      </c>
      <c r="AB419" s="75">
        <f t="shared" si="78"/>
        <v>3.2800000000000002</v>
      </c>
      <c r="AC419" s="82">
        <f t="shared" si="79"/>
        <v>51.66</v>
      </c>
      <c r="AD419" s="70"/>
    </row>
    <row r="420" spans="1:30" x14ac:dyDescent="0.35">
      <c r="A420" s="70" t="str">
        <f>'Activity rawdata'!A419</f>
        <v>BH6112-1-258</v>
      </c>
      <c r="B420" s="71" t="str">
        <f>'Activity rawdata'!B419</f>
        <v>LB</v>
      </c>
      <c r="C420" s="71" t="str">
        <f>IF('Activity rawdata'!C419="PY","Planted",IF('Activity rawdata'!C419="NY","Nat/Convert",IF('Activity rawdata'!C419="NN","Nat/Nonconvert",IF('Activity rawdata'!C419="OY","Planted"))))</f>
        <v>Planted</v>
      </c>
      <c r="D420" s="70" t="str">
        <f>'Activity rawdata'!D419</f>
        <v>STP1</v>
      </c>
      <c r="E420" s="72" t="str">
        <f>'Activity rawdata'!E419</f>
        <v>72</v>
      </c>
      <c r="F420" s="73" t="str">
        <f>'Activity rawdata'!L419</f>
        <v>NO</v>
      </c>
      <c r="G420" s="72" t="str">
        <f>'Activity rawdata'!R419</f>
        <v>2037</v>
      </c>
      <c r="H420" s="72" t="str">
        <f>IF('Activity rawdata'!P419="AHTHIN1","1st Thin",IF('Activity rawdata'!P419="AHCC","Clearcut",IF('Activity rawdata'!P419="AHTHSMZ","SMZ Thin",IF('Activity rawdata'!P419="AHTHIN2","2nd Thin",IF('Activity rawdata'!P419="AFERTE","Early Fert",IF('Activity rawdata'!P419="AFERTM","Mid Fert",IF('Activity rawdata'!P419="AFERTL","Late Fert",  IF('Activity rawdata'!P419="ASP","Site Prep", IF('Activity rawdata'!P419="APLT","Plant",  IF('Activity rawdata'!P419="ANREG","Natural Regeneration"))))))))))</f>
        <v>Clearcut</v>
      </c>
      <c r="I420" s="74">
        <f>'Activity rawdata'!O419</f>
        <v>82.63</v>
      </c>
      <c r="J420" s="75">
        <f>'Activity rawdata'!N419</f>
        <v>29</v>
      </c>
      <c r="K420" s="75">
        <f>'Activity rawdata'!AC419</f>
        <v>104.62</v>
      </c>
      <c r="L420" s="75">
        <f>'Activity rawdata'!AD419</f>
        <v>172.18</v>
      </c>
      <c r="M420" s="76">
        <f>'Activity rawdata'!AE419</f>
        <v>10.554855887829609</v>
      </c>
      <c r="N420" s="83">
        <f>'Activity rawdata'!T419+'Activity rawdata'!U419</f>
        <v>21.13</v>
      </c>
      <c r="O420" s="80">
        <f>'Activity rawdata'!V419</f>
        <v>54.08</v>
      </c>
      <c r="P420" s="80">
        <f>'Activity rawdata'!W419</f>
        <v>15.02</v>
      </c>
      <c r="Q420" s="80">
        <f>'Activity rawdata'!X419</f>
        <v>0</v>
      </c>
      <c r="R420" s="84">
        <f t="shared" si="70"/>
        <v>90.22999999999999</v>
      </c>
      <c r="S420" s="80">
        <f>'Activity rawdata'!Z419</f>
        <v>12.94</v>
      </c>
      <c r="T420" s="80">
        <f>'Activity rawdata'!AA419</f>
        <v>0.16</v>
      </c>
      <c r="U420" s="80">
        <f t="shared" si="71"/>
        <v>13.1</v>
      </c>
      <c r="V420" s="81">
        <f t="shared" si="72"/>
        <v>1745.9718999999998</v>
      </c>
      <c r="W420" s="75">
        <f t="shared" si="73"/>
        <v>4468.6304</v>
      </c>
      <c r="X420" s="75">
        <f t="shared" si="74"/>
        <v>1241.1025999999999</v>
      </c>
      <c r="Y420" s="75">
        <f t="shared" si="75"/>
        <v>0</v>
      </c>
      <c r="Z420" s="82">
        <f t="shared" si="76"/>
        <v>7455.7048999999997</v>
      </c>
      <c r="AA420" s="75">
        <f t="shared" si="77"/>
        <v>1069.2321999999999</v>
      </c>
      <c r="AB420" s="75">
        <f t="shared" si="78"/>
        <v>13.220799999999999</v>
      </c>
      <c r="AC420" s="82">
        <f t="shared" si="79"/>
        <v>1082.453</v>
      </c>
      <c r="AD420" s="70"/>
    </row>
    <row r="421" spans="1:30" x14ac:dyDescent="0.35">
      <c r="A421" s="70" t="str">
        <f>'Activity rawdata'!A420</f>
        <v>BH6112-1-257</v>
      </c>
      <c r="B421" s="71" t="str">
        <f>'Activity rawdata'!B420</f>
        <v>LB</v>
      </c>
      <c r="C421" s="71" t="str">
        <f>IF('Activity rawdata'!C420="PY","Planted",IF('Activity rawdata'!C420="NY","Nat/Convert",IF('Activity rawdata'!C420="NN","Nat/Nonconvert",IF('Activity rawdata'!C420="OY","Planted"))))</f>
        <v>Planted</v>
      </c>
      <c r="D421" s="70" t="str">
        <f>'Activity rawdata'!D420</f>
        <v>STP1</v>
      </c>
      <c r="E421" s="72" t="str">
        <f>'Activity rawdata'!E420</f>
        <v>73</v>
      </c>
      <c r="F421" s="73" t="str">
        <f>'Activity rawdata'!L420</f>
        <v>NO</v>
      </c>
      <c r="G421" s="72" t="str">
        <f>'Activity rawdata'!R420</f>
        <v>2037</v>
      </c>
      <c r="H421" s="72" t="str">
        <f>IF('Activity rawdata'!P420="AHTHIN1","1st Thin",IF('Activity rawdata'!P420="AHCC","Clearcut",IF('Activity rawdata'!P420="AHTHSMZ","SMZ Thin",IF('Activity rawdata'!P420="AHTHIN2","2nd Thin",IF('Activity rawdata'!P420="AFERTE","Early Fert",IF('Activity rawdata'!P420="AFERTM","Mid Fert",IF('Activity rawdata'!P420="AFERTL","Late Fert",  IF('Activity rawdata'!P420="ASP","Site Prep", IF('Activity rawdata'!P420="APLT","Plant",  IF('Activity rawdata'!P420="ANREG","Natural Regeneration"))))))))))</f>
        <v>Clearcut</v>
      </c>
      <c r="I421" s="74">
        <f>'Activity rawdata'!O420</f>
        <v>29.57</v>
      </c>
      <c r="J421" s="75">
        <f>'Activity rawdata'!N420</f>
        <v>29</v>
      </c>
      <c r="K421" s="75">
        <f>'Activity rawdata'!AC420</f>
        <v>100.23</v>
      </c>
      <c r="L421" s="75">
        <f>'Activity rawdata'!AD420</f>
        <v>160.88</v>
      </c>
      <c r="M421" s="76">
        <f>'Activity rawdata'!AE420</f>
        <v>10.687697131938183</v>
      </c>
      <c r="N421" s="83">
        <f>'Activity rawdata'!T420+'Activity rawdata'!U420</f>
        <v>19.53</v>
      </c>
      <c r="O421" s="80">
        <f>'Activity rawdata'!V420</f>
        <v>70.17</v>
      </c>
      <c r="P421" s="80">
        <f>'Activity rawdata'!W420</f>
        <v>6.34</v>
      </c>
      <c r="Q421" s="80">
        <f>'Activity rawdata'!X420</f>
        <v>0</v>
      </c>
      <c r="R421" s="84">
        <f t="shared" si="70"/>
        <v>96.04</v>
      </c>
      <c r="S421" s="80">
        <f>'Activity rawdata'!Z420</f>
        <v>15.66</v>
      </c>
      <c r="T421" s="80">
        <f>'Activity rawdata'!AA420</f>
        <v>0.65</v>
      </c>
      <c r="U421" s="80">
        <f t="shared" si="71"/>
        <v>16.309999999999999</v>
      </c>
      <c r="V421" s="81">
        <f t="shared" si="72"/>
        <v>577.50210000000004</v>
      </c>
      <c r="W421" s="75">
        <f t="shared" si="73"/>
        <v>2074.9268999999999</v>
      </c>
      <c r="X421" s="75">
        <f t="shared" si="74"/>
        <v>187.47380000000001</v>
      </c>
      <c r="Y421" s="75">
        <f t="shared" si="75"/>
        <v>0</v>
      </c>
      <c r="Z421" s="82">
        <f t="shared" si="76"/>
        <v>2839.9028000000003</v>
      </c>
      <c r="AA421" s="75">
        <f t="shared" si="77"/>
        <v>463.06619999999998</v>
      </c>
      <c r="AB421" s="75">
        <f t="shared" si="78"/>
        <v>19.220500000000001</v>
      </c>
      <c r="AC421" s="82">
        <f t="shared" si="79"/>
        <v>482.2867</v>
      </c>
      <c r="AD421" s="70"/>
    </row>
    <row r="422" spans="1:30" x14ac:dyDescent="0.35">
      <c r="A422" s="70" t="str">
        <f>'Activity rawdata'!A421</f>
        <v>BH6112-1-256</v>
      </c>
      <c r="B422" s="71" t="str">
        <f>'Activity rawdata'!B421</f>
        <v>LB</v>
      </c>
      <c r="C422" s="71" t="str">
        <f>IF('Activity rawdata'!C421="PY","Planted",IF('Activity rawdata'!C421="NY","Nat/Convert",IF('Activity rawdata'!C421="NN","Nat/Nonconvert",IF('Activity rawdata'!C421="OY","Planted"))))</f>
        <v>Planted</v>
      </c>
      <c r="D422" s="70" t="str">
        <f>'Activity rawdata'!D421</f>
        <v>STP1</v>
      </c>
      <c r="E422" s="72" t="str">
        <f>'Activity rawdata'!E421</f>
        <v>79</v>
      </c>
      <c r="F422" s="73" t="str">
        <f>'Activity rawdata'!L421</f>
        <v>NO</v>
      </c>
      <c r="G422" s="72" t="str">
        <f>'Activity rawdata'!R421</f>
        <v>2037</v>
      </c>
      <c r="H422" s="72" t="str">
        <f>IF('Activity rawdata'!P421="AHTHIN1","1st Thin",IF('Activity rawdata'!P421="AHCC","Clearcut",IF('Activity rawdata'!P421="AHTHSMZ","SMZ Thin",IF('Activity rawdata'!P421="AHTHIN2","2nd Thin",IF('Activity rawdata'!P421="AFERTE","Early Fert",IF('Activity rawdata'!P421="AFERTM","Mid Fert",IF('Activity rawdata'!P421="AFERTL","Late Fert",  IF('Activity rawdata'!P421="ASP","Site Prep", IF('Activity rawdata'!P421="APLT","Plant",  IF('Activity rawdata'!P421="ANREG","Natural Regeneration"))))))))))</f>
        <v>Clearcut</v>
      </c>
      <c r="I422" s="74">
        <f>'Activity rawdata'!O421</f>
        <v>16.399999999999999</v>
      </c>
      <c r="J422" s="75">
        <f>'Activity rawdata'!N421</f>
        <v>29</v>
      </c>
      <c r="K422" s="75">
        <f>'Activity rawdata'!AC421</f>
        <v>154.33000000000001</v>
      </c>
      <c r="L422" s="75">
        <f>'Activity rawdata'!AD421</f>
        <v>326.20999999999998</v>
      </c>
      <c r="M422" s="76">
        <f>'Activity rawdata'!AE421</f>
        <v>9.313498411932235</v>
      </c>
      <c r="N422" s="83">
        <f>'Activity rawdata'!T421+'Activity rawdata'!U421</f>
        <v>41.13</v>
      </c>
      <c r="O422" s="80">
        <f>'Activity rawdata'!V421</f>
        <v>70.489999999999995</v>
      </c>
      <c r="P422" s="80">
        <f>'Activity rawdata'!W421</f>
        <v>2.08</v>
      </c>
      <c r="Q422" s="80">
        <f>'Activity rawdata'!X421</f>
        <v>0</v>
      </c>
      <c r="R422" s="84">
        <f t="shared" si="70"/>
        <v>113.7</v>
      </c>
      <c r="S422" s="80">
        <f>'Activity rawdata'!Z421</f>
        <v>1.1399999999999999</v>
      </c>
      <c r="T422" s="80">
        <f>'Activity rawdata'!AA421</f>
        <v>0.06</v>
      </c>
      <c r="U422" s="80">
        <f t="shared" si="71"/>
        <v>1.2</v>
      </c>
      <c r="V422" s="81">
        <f t="shared" si="72"/>
        <v>674.53200000000004</v>
      </c>
      <c r="W422" s="75">
        <f t="shared" si="73"/>
        <v>1156.0359999999998</v>
      </c>
      <c r="X422" s="75">
        <f t="shared" si="74"/>
        <v>34.111999999999995</v>
      </c>
      <c r="Y422" s="75">
        <f t="shared" si="75"/>
        <v>0</v>
      </c>
      <c r="Z422" s="82">
        <f t="shared" si="76"/>
        <v>1864.6799999999998</v>
      </c>
      <c r="AA422" s="75">
        <f t="shared" si="77"/>
        <v>18.695999999999998</v>
      </c>
      <c r="AB422" s="75">
        <f t="shared" si="78"/>
        <v>0.98399999999999987</v>
      </c>
      <c r="AC422" s="82">
        <f t="shared" si="79"/>
        <v>19.679999999999996</v>
      </c>
      <c r="AD422" s="70"/>
    </row>
    <row r="423" spans="1:30" x14ac:dyDescent="0.35">
      <c r="A423" s="70" t="str">
        <f>'Activity rawdata'!A422</f>
        <v>BH6112-1-232</v>
      </c>
      <c r="B423" s="71" t="str">
        <f>'Activity rawdata'!B422</f>
        <v>LB</v>
      </c>
      <c r="C423" s="71" t="str">
        <f>IF('Activity rawdata'!C422="PY","Planted",IF('Activity rawdata'!C422="NY","Nat/Convert",IF('Activity rawdata'!C422="NN","Nat/Nonconvert",IF('Activity rawdata'!C422="OY","Planted"))))</f>
        <v>Planted</v>
      </c>
      <c r="D423" s="70" t="str">
        <f>'Activity rawdata'!D422</f>
        <v>STP1</v>
      </c>
      <c r="E423" s="72" t="str">
        <f>'Activity rawdata'!E422</f>
        <v>79</v>
      </c>
      <c r="F423" s="73" t="str">
        <f>'Activity rawdata'!L422</f>
        <v>T1</v>
      </c>
      <c r="G423" s="72" t="str">
        <f>'Activity rawdata'!R422</f>
        <v>2037</v>
      </c>
      <c r="H423" s="72" t="str">
        <f>IF('Activity rawdata'!P422="AHTHIN1","1st Thin",IF('Activity rawdata'!P422="AHCC","Clearcut",IF('Activity rawdata'!P422="AHTHSMZ","SMZ Thin",IF('Activity rawdata'!P422="AHTHIN2","2nd Thin",IF('Activity rawdata'!P422="AFERTE","Early Fert",IF('Activity rawdata'!P422="AFERTM","Mid Fert",IF('Activity rawdata'!P422="AFERTL","Late Fert",  IF('Activity rawdata'!P422="ASP","Site Prep", IF('Activity rawdata'!P422="APLT","Plant",  IF('Activity rawdata'!P422="ANREG","Natural Regeneration"))))))))))</f>
        <v>Clearcut</v>
      </c>
      <c r="I423" s="74">
        <f>'Activity rawdata'!O422</f>
        <v>5.53</v>
      </c>
      <c r="J423" s="75">
        <f>'Activity rawdata'!N422</f>
        <v>29</v>
      </c>
      <c r="K423" s="75">
        <f>'Activity rawdata'!AC422</f>
        <v>103.75</v>
      </c>
      <c r="L423" s="75">
        <f>'Activity rawdata'!AD422</f>
        <v>164.52</v>
      </c>
      <c r="M423" s="76">
        <f>'Activity rawdata'!AE422</f>
        <v>10.752786037495069</v>
      </c>
      <c r="N423" s="83">
        <f>'Activity rawdata'!T422+'Activity rawdata'!U422</f>
        <v>22.67</v>
      </c>
      <c r="O423" s="80">
        <f>'Activity rawdata'!V422</f>
        <v>69.08</v>
      </c>
      <c r="P423" s="80">
        <f>'Activity rawdata'!W422</f>
        <v>12.01</v>
      </c>
      <c r="Q423" s="80">
        <f>'Activity rawdata'!X422</f>
        <v>0</v>
      </c>
      <c r="R423" s="84">
        <f t="shared" si="70"/>
        <v>103.76</v>
      </c>
      <c r="S423" s="80">
        <f>'Activity rawdata'!Z422</f>
        <v>0</v>
      </c>
      <c r="T423" s="80">
        <f>'Activity rawdata'!AA422</f>
        <v>0</v>
      </c>
      <c r="U423" s="80">
        <f t="shared" si="71"/>
        <v>0</v>
      </c>
      <c r="V423" s="81">
        <f t="shared" si="72"/>
        <v>125.36510000000001</v>
      </c>
      <c r="W423" s="75">
        <f t="shared" si="73"/>
        <v>382.01240000000001</v>
      </c>
      <c r="X423" s="75">
        <f t="shared" si="74"/>
        <v>66.415300000000002</v>
      </c>
      <c r="Y423" s="75">
        <f t="shared" si="75"/>
        <v>0</v>
      </c>
      <c r="Z423" s="82">
        <f t="shared" si="76"/>
        <v>573.79280000000006</v>
      </c>
      <c r="AA423" s="75">
        <f t="shared" si="77"/>
        <v>0</v>
      </c>
      <c r="AB423" s="75">
        <f t="shared" si="78"/>
        <v>0</v>
      </c>
      <c r="AC423" s="82">
        <f t="shared" si="79"/>
        <v>0</v>
      </c>
      <c r="AD423" s="70"/>
    </row>
    <row r="424" spans="1:30" x14ac:dyDescent="0.35">
      <c r="A424" s="70" t="str">
        <f>'Activity rawdata'!A423</f>
        <v>BH6112-1-202</v>
      </c>
      <c r="B424" s="71" t="str">
        <f>'Activity rawdata'!B423</f>
        <v>LB</v>
      </c>
      <c r="C424" s="71" t="str">
        <f>IF('Activity rawdata'!C423="PY","Planted",IF('Activity rawdata'!C423="NY","Nat/Convert",IF('Activity rawdata'!C423="NN","Nat/Nonconvert",IF('Activity rawdata'!C423="OY","Planted"))))</f>
        <v>Planted</v>
      </c>
      <c r="D424" s="70" t="str">
        <f>'Activity rawdata'!D423</f>
        <v>STP1</v>
      </c>
      <c r="E424" s="72" t="str">
        <f>'Activity rawdata'!E423</f>
        <v>69</v>
      </c>
      <c r="F424" s="73" t="str">
        <f>'Activity rawdata'!L423</f>
        <v>T1</v>
      </c>
      <c r="G424" s="72" t="str">
        <f>'Activity rawdata'!R423</f>
        <v>2037</v>
      </c>
      <c r="H424" s="72" t="str">
        <f>IF('Activity rawdata'!P423="AHTHIN1","1st Thin",IF('Activity rawdata'!P423="AHCC","Clearcut",IF('Activity rawdata'!P423="AHTHSMZ","SMZ Thin",IF('Activity rawdata'!P423="AHTHIN2","2nd Thin",IF('Activity rawdata'!P423="AFERTE","Early Fert",IF('Activity rawdata'!P423="AFERTM","Mid Fert",IF('Activity rawdata'!P423="AFERTL","Late Fert",  IF('Activity rawdata'!P423="ASP","Site Prep", IF('Activity rawdata'!P423="APLT","Plant",  IF('Activity rawdata'!P423="ANREG","Natural Regeneration"))))))))))</f>
        <v>Clearcut</v>
      </c>
      <c r="I424" s="74">
        <f>'Activity rawdata'!O423</f>
        <v>24.8</v>
      </c>
      <c r="J424" s="75">
        <f>'Activity rawdata'!N423</f>
        <v>29</v>
      </c>
      <c r="K424" s="75">
        <f>'Activity rawdata'!AC423</f>
        <v>171.24</v>
      </c>
      <c r="L424" s="75">
        <f>'Activity rawdata'!AD423</f>
        <v>250.4</v>
      </c>
      <c r="M424" s="76">
        <f>'Activity rawdata'!AE423</f>
        <v>11.197517482964836</v>
      </c>
      <c r="N424" s="83">
        <f>'Activity rawdata'!T423+'Activity rawdata'!U423</f>
        <v>31.05</v>
      </c>
      <c r="O424" s="80">
        <f>'Activity rawdata'!V423</f>
        <v>126.16</v>
      </c>
      <c r="P424" s="80">
        <f>'Activity rawdata'!W423</f>
        <v>11.89</v>
      </c>
      <c r="Q424" s="80">
        <f>'Activity rawdata'!X423</f>
        <v>0</v>
      </c>
      <c r="R424" s="84">
        <f t="shared" si="70"/>
        <v>169.10000000000002</v>
      </c>
      <c r="S424" s="80">
        <f>'Activity rawdata'!Z423</f>
        <v>0.72</v>
      </c>
      <c r="T424" s="80">
        <f>'Activity rawdata'!AA423</f>
        <v>0.03</v>
      </c>
      <c r="U424" s="80">
        <f t="shared" si="71"/>
        <v>0.75</v>
      </c>
      <c r="V424" s="81">
        <f t="shared" si="72"/>
        <v>770.04000000000008</v>
      </c>
      <c r="W424" s="75">
        <f t="shared" si="73"/>
        <v>3128.768</v>
      </c>
      <c r="X424" s="75">
        <f t="shared" si="74"/>
        <v>294.87200000000001</v>
      </c>
      <c r="Y424" s="75">
        <f t="shared" si="75"/>
        <v>0</v>
      </c>
      <c r="Z424" s="82">
        <f t="shared" si="76"/>
        <v>4193.68</v>
      </c>
      <c r="AA424" s="75">
        <f t="shared" si="77"/>
        <v>17.855999999999998</v>
      </c>
      <c r="AB424" s="75">
        <f t="shared" si="78"/>
        <v>0.74399999999999999</v>
      </c>
      <c r="AC424" s="82">
        <f t="shared" si="79"/>
        <v>18.599999999999998</v>
      </c>
      <c r="AD424" s="70"/>
    </row>
    <row r="425" spans="1:30" x14ac:dyDescent="0.35">
      <c r="A425" s="70" t="str">
        <f>'Activity rawdata'!A424</f>
        <v>BH5186-1-174</v>
      </c>
      <c r="B425" s="71" t="str">
        <f>'Activity rawdata'!B424</f>
        <v>LB</v>
      </c>
      <c r="C425" s="71" t="str">
        <f>IF('Activity rawdata'!C424="PY","Planted",IF('Activity rawdata'!C424="NY","Nat/Convert",IF('Activity rawdata'!C424="NN","Nat/Nonconvert",IF('Activity rawdata'!C424="OY","Planted"))))</f>
        <v>Planted</v>
      </c>
      <c r="D425" s="70" t="str">
        <f>'Activity rawdata'!D424</f>
        <v>STP1</v>
      </c>
      <c r="E425" s="72" t="str">
        <f>'Activity rawdata'!E424</f>
        <v>90</v>
      </c>
      <c r="F425" s="73" t="str">
        <f>'Activity rawdata'!L424</f>
        <v>NO</v>
      </c>
      <c r="G425" s="72" t="str">
        <f>'Activity rawdata'!R424</f>
        <v>2037</v>
      </c>
      <c r="H425" s="72" t="str">
        <f>IF('Activity rawdata'!P424="AHTHIN1","1st Thin",IF('Activity rawdata'!P424="AHCC","Clearcut",IF('Activity rawdata'!P424="AHTHSMZ","SMZ Thin",IF('Activity rawdata'!P424="AHTHIN2","2nd Thin",IF('Activity rawdata'!P424="AFERTE","Early Fert",IF('Activity rawdata'!P424="AFERTM","Mid Fert",IF('Activity rawdata'!P424="AFERTL","Late Fert",  IF('Activity rawdata'!P424="ASP","Site Prep", IF('Activity rawdata'!P424="APLT","Plant",  IF('Activity rawdata'!P424="ANREG","Natural Regeneration"))))))))))</f>
        <v>Clearcut</v>
      </c>
      <c r="I425" s="74">
        <f>'Activity rawdata'!O424</f>
        <v>0.88</v>
      </c>
      <c r="J425" s="75">
        <f>'Activity rawdata'!N424</f>
        <v>29</v>
      </c>
      <c r="K425" s="75">
        <f>'Activity rawdata'!AC424</f>
        <v>190.07</v>
      </c>
      <c r="L425" s="75">
        <f>'Activity rawdata'!AD424</f>
        <v>227.57</v>
      </c>
      <c r="M425" s="76">
        <f>'Activity rawdata'!AE424</f>
        <v>12.3747257970611</v>
      </c>
      <c r="N425" s="83">
        <f>'Activity rawdata'!T424+'Activity rawdata'!U424</f>
        <v>38.14</v>
      </c>
      <c r="O425" s="80">
        <f>'Activity rawdata'!V424</f>
        <v>139.82</v>
      </c>
      <c r="P425" s="80">
        <f>'Activity rawdata'!W424</f>
        <v>55.96</v>
      </c>
      <c r="Q425" s="80">
        <f>'Activity rawdata'!X424</f>
        <v>0</v>
      </c>
      <c r="R425" s="84">
        <f t="shared" si="70"/>
        <v>233.92</v>
      </c>
      <c r="S425" s="80">
        <f>'Activity rawdata'!Z424</f>
        <v>5.95</v>
      </c>
      <c r="T425" s="80">
        <f>'Activity rawdata'!AA424</f>
        <v>0.28999999999999998</v>
      </c>
      <c r="U425" s="80">
        <f t="shared" si="71"/>
        <v>6.24</v>
      </c>
      <c r="V425" s="81">
        <f t="shared" si="72"/>
        <v>33.563200000000002</v>
      </c>
      <c r="W425" s="75">
        <f t="shared" si="73"/>
        <v>123.04159999999999</v>
      </c>
      <c r="X425" s="75">
        <f t="shared" si="74"/>
        <v>49.244799999999998</v>
      </c>
      <c r="Y425" s="75">
        <f t="shared" si="75"/>
        <v>0</v>
      </c>
      <c r="Z425" s="82">
        <f t="shared" si="76"/>
        <v>205.84959999999998</v>
      </c>
      <c r="AA425" s="75">
        <f t="shared" si="77"/>
        <v>5.2359999999999998</v>
      </c>
      <c r="AB425" s="75">
        <f t="shared" si="78"/>
        <v>0.25519999999999998</v>
      </c>
      <c r="AC425" s="82">
        <f t="shared" si="79"/>
        <v>5.4912000000000001</v>
      </c>
      <c r="AD425" s="70"/>
    </row>
    <row r="426" spans="1:30" x14ac:dyDescent="0.35">
      <c r="A426" s="70" t="str">
        <f>'Activity rawdata'!A425</f>
        <v>BH5136-1-140</v>
      </c>
      <c r="B426" s="71" t="str">
        <f>'Activity rawdata'!B425</f>
        <v>LB</v>
      </c>
      <c r="C426" s="71" t="str">
        <f>IF('Activity rawdata'!C425="PY","Planted",IF('Activity rawdata'!C425="NY","Nat/Convert",IF('Activity rawdata'!C425="NN","Nat/Nonconvert",IF('Activity rawdata'!C425="OY","Planted"))))</f>
        <v>Planted</v>
      </c>
      <c r="D426" s="70" t="str">
        <f>'Activity rawdata'!D425</f>
        <v>STP1</v>
      </c>
      <c r="E426" s="72" t="str">
        <f>'Activity rawdata'!E425</f>
        <v>78</v>
      </c>
      <c r="F426" s="73" t="str">
        <f>'Activity rawdata'!L425</f>
        <v>T1</v>
      </c>
      <c r="G426" s="72" t="str">
        <f>'Activity rawdata'!R425</f>
        <v>2037</v>
      </c>
      <c r="H426" s="72" t="str">
        <f>IF('Activity rawdata'!P425="AHTHIN1","1st Thin",IF('Activity rawdata'!P425="AHCC","Clearcut",IF('Activity rawdata'!P425="AHTHSMZ","SMZ Thin",IF('Activity rawdata'!P425="AHTHIN2","2nd Thin",IF('Activity rawdata'!P425="AFERTE","Early Fert",IF('Activity rawdata'!P425="AFERTM","Mid Fert",IF('Activity rawdata'!P425="AFERTL","Late Fert",  IF('Activity rawdata'!P425="ASP","Site Prep", IF('Activity rawdata'!P425="APLT","Plant",  IF('Activity rawdata'!P425="ANREG","Natural Regeneration"))))))))))</f>
        <v>Clearcut</v>
      </c>
      <c r="I426" s="74">
        <f>'Activity rawdata'!O425</f>
        <v>165.11</v>
      </c>
      <c r="J426" s="75">
        <f>'Activity rawdata'!N425</f>
        <v>29</v>
      </c>
      <c r="K426" s="75">
        <f>'Activity rawdata'!AC425</f>
        <v>128.5</v>
      </c>
      <c r="L426" s="75">
        <f>'Activity rawdata'!AD425</f>
        <v>189.01</v>
      </c>
      <c r="M426" s="76">
        <f>'Activity rawdata'!AE425</f>
        <v>11.16465929873981</v>
      </c>
      <c r="N426" s="83">
        <f>'Activity rawdata'!T425+'Activity rawdata'!U425</f>
        <v>26.01</v>
      </c>
      <c r="O426" s="80">
        <f>'Activity rawdata'!V425</f>
        <v>91.84</v>
      </c>
      <c r="P426" s="80">
        <f>'Activity rawdata'!W425</f>
        <v>16.989999999999998</v>
      </c>
      <c r="Q426" s="80">
        <f>'Activity rawdata'!X425</f>
        <v>0</v>
      </c>
      <c r="R426" s="84">
        <f t="shared" si="70"/>
        <v>134.84</v>
      </c>
      <c r="S426" s="80">
        <f>'Activity rawdata'!Z425</f>
        <v>6.32</v>
      </c>
      <c r="T426" s="80">
        <f>'Activity rawdata'!AA425</f>
        <v>0.27</v>
      </c>
      <c r="U426" s="80">
        <f t="shared" si="71"/>
        <v>6.59</v>
      </c>
      <c r="V426" s="81">
        <f t="shared" si="72"/>
        <v>4294.5111000000006</v>
      </c>
      <c r="W426" s="75">
        <f t="shared" si="73"/>
        <v>15163.702400000002</v>
      </c>
      <c r="X426" s="75">
        <f t="shared" si="74"/>
        <v>2805.2188999999998</v>
      </c>
      <c r="Y426" s="75">
        <f t="shared" si="75"/>
        <v>0</v>
      </c>
      <c r="Z426" s="82">
        <f t="shared" si="76"/>
        <v>22263.432400000002</v>
      </c>
      <c r="AA426" s="75">
        <f t="shared" si="77"/>
        <v>1043.4952000000001</v>
      </c>
      <c r="AB426" s="75">
        <f t="shared" si="78"/>
        <v>44.57970000000001</v>
      </c>
      <c r="AC426" s="82">
        <f t="shared" si="79"/>
        <v>1088.0749000000001</v>
      </c>
      <c r="AD426" s="70"/>
    </row>
    <row r="427" spans="1:30" x14ac:dyDescent="0.35">
      <c r="A427" s="70" t="str">
        <f>'Activity rawdata'!A426</f>
        <v>BH5132-1-126</v>
      </c>
      <c r="B427" s="71" t="str">
        <f>'Activity rawdata'!B426</f>
        <v>PH</v>
      </c>
      <c r="C427" s="71" t="str">
        <f>IF('Activity rawdata'!C426="PY","Planted",IF('Activity rawdata'!C426="NY","Nat/Convert",IF('Activity rawdata'!C426="NN","Nat/Nonconvert",IF('Activity rawdata'!C426="OY","Planted"))))</f>
        <v>Nat/Convert</v>
      </c>
      <c r="D427" s="70" t="str">
        <f>'Activity rawdata'!D426</f>
        <v>STP1</v>
      </c>
      <c r="E427" s="72" t="str">
        <f>'Activity rawdata'!E426</f>
        <v>62</v>
      </c>
      <c r="F427" s="73" t="str">
        <f>'Activity rawdata'!L426</f>
        <v>NO</v>
      </c>
      <c r="G427" s="72" t="str">
        <f>'Activity rawdata'!R426</f>
        <v>2037</v>
      </c>
      <c r="H427" s="72" t="str">
        <f>IF('Activity rawdata'!P426="AHTHIN1","1st Thin",IF('Activity rawdata'!P426="AHCC","Clearcut",IF('Activity rawdata'!P426="AHTHSMZ","SMZ Thin",IF('Activity rawdata'!P426="AHTHIN2","2nd Thin",IF('Activity rawdata'!P426="AFERTE","Early Fert",IF('Activity rawdata'!P426="AFERTM","Mid Fert",IF('Activity rawdata'!P426="AFERTL","Late Fert",  IF('Activity rawdata'!P426="ASP","Site Prep", IF('Activity rawdata'!P426="APLT","Plant",  IF('Activity rawdata'!P426="ANREG","Natural Regeneration"))))))))))</f>
        <v>Clearcut</v>
      </c>
      <c r="I427" s="74">
        <f>'Activity rawdata'!O426</f>
        <v>3.8732000000000002</v>
      </c>
      <c r="J427" s="75">
        <f>'Activity rawdata'!N426</f>
        <v>30</v>
      </c>
      <c r="K427" s="75">
        <f>'Activity rawdata'!AC426</f>
        <v>96.17</v>
      </c>
      <c r="L427" s="75">
        <f>'Activity rawdata'!AD426</f>
        <v>312.32</v>
      </c>
      <c r="M427" s="76">
        <f>'Activity rawdata'!AE426</f>
        <v>7.5137408465960984</v>
      </c>
      <c r="N427" s="83">
        <f>'Activity rawdata'!T426+'Activity rawdata'!U426</f>
        <v>55.93</v>
      </c>
      <c r="O427" s="80">
        <f>'Activity rawdata'!V426</f>
        <v>25.87</v>
      </c>
      <c r="P427" s="80">
        <f>'Activity rawdata'!W426</f>
        <v>1.58</v>
      </c>
      <c r="Q427" s="80">
        <f>'Activity rawdata'!X426</f>
        <v>0</v>
      </c>
      <c r="R427" s="84">
        <f t="shared" si="70"/>
        <v>83.38</v>
      </c>
      <c r="S427" s="80">
        <f>'Activity rawdata'!Z426</f>
        <v>4.3600000000000003</v>
      </c>
      <c r="T427" s="80">
        <f>'Activity rawdata'!AA426</f>
        <v>0.95</v>
      </c>
      <c r="U427" s="80">
        <f t="shared" si="71"/>
        <v>5.3100000000000005</v>
      </c>
      <c r="V427" s="81">
        <f t="shared" si="72"/>
        <v>216.62807600000002</v>
      </c>
      <c r="W427" s="75">
        <f t="shared" si="73"/>
        <v>100.199684</v>
      </c>
      <c r="X427" s="75">
        <f t="shared" si="74"/>
        <v>6.1196560000000009</v>
      </c>
      <c r="Y427" s="75">
        <f t="shared" si="75"/>
        <v>0</v>
      </c>
      <c r="Z427" s="82">
        <f t="shared" si="76"/>
        <v>322.94741600000003</v>
      </c>
      <c r="AA427" s="75">
        <f t="shared" si="77"/>
        <v>16.887152</v>
      </c>
      <c r="AB427" s="75">
        <f t="shared" si="78"/>
        <v>3.6795399999999998</v>
      </c>
      <c r="AC427" s="82">
        <f t="shared" si="79"/>
        <v>20.566692</v>
      </c>
      <c r="AD427" s="70"/>
    </row>
    <row r="428" spans="1:30" x14ac:dyDescent="0.35">
      <c r="A428" s="70" t="str">
        <f>'Activity rawdata'!A427</f>
        <v>BH2046-1-52</v>
      </c>
      <c r="B428" s="71" t="str">
        <f>'Activity rawdata'!B427</f>
        <v>HH</v>
      </c>
      <c r="C428" s="71" t="str">
        <f>IF('Activity rawdata'!C427="PY","Planted",IF('Activity rawdata'!C427="NY","Nat/Convert",IF('Activity rawdata'!C427="NN","Nat/Nonconvert",IF('Activity rawdata'!C427="OY","Planted"))))</f>
        <v>Nat/Nonconvert</v>
      </c>
      <c r="D428" s="70" t="str">
        <f>'Activity rawdata'!D427</f>
        <v>STP1</v>
      </c>
      <c r="E428" s="72" t="str">
        <f>'Activity rawdata'!E427</f>
        <v>93</v>
      </c>
      <c r="F428" s="73" t="str">
        <f>'Activity rawdata'!L427</f>
        <v>NO</v>
      </c>
      <c r="G428" s="72" t="str">
        <f>'Activity rawdata'!R427</f>
        <v>2037</v>
      </c>
      <c r="H428" s="72" t="str">
        <f>IF('Activity rawdata'!P427="AHTHIN1","1st Thin",IF('Activity rawdata'!P427="AHCC","Clearcut",IF('Activity rawdata'!P427="AHTHSMZ","SMZ Thin",IF('Activity rawdata'!P427="AHTHIN2","2nd Thin",IF('Activity rawdata'!P427="AFERTE","Early Fert",IF('Activity rawdata'!P427="AFERTM","Mid Fert",IF('Activity rawdata'!P427="AFERTL","Late Fert",  IF('Activity rawdata'!P427="ASP","Site Prep", IF('Activity rawdata'!P427="APLT","Plant",  IF('Activity rawdata'!P427="ANREG","Natural Regeneration"))))))))))</f>
        <v>Clearcut</v>
      </c>
      <c r="I428" s="74">
        <f>'Activity rawdata'!O427</f>
        <v>15.2372</v>
      </c>
      <c r="J428" s="75">
        <f>'Activity rawdata'!N427</f>
        <v>38</v>
      </c>
      <c r="K428" s="75">
        <f>'Activity rawdata'!AC427</f>
        <v>42.76</v>
      </c>
      <c r="L428" s="75">
        <f>'Activity rawdata'!AD427</f>
        <v>49.05</v>
      </c>
      <c r="M428" s="76">
        <f>'Activity rawdata'!AE427</f>
        <v>12.642578074011798</v>
      </c>
      <c r="N428" s="83">
        <f>'Activity rawdata'!T427+'Activity rawdata'!U427</f>
        <v>17.260000000000002</v>
      </c>
      <c r="O428" s="80">
        <f>'Activity rawdata'!V427</f>
        <v>11.42</v>
      </c>
      <c r="P428" s="80">
        <f>'Activity rawdata'!W427</f>
        <v>0</v>
      </c>
      <c r="Q428" s="80">
        <f>'Activity rawdata'!X427</f>
        <v>23.18</v>
      </c>
      <c r="R428" s="84">
        <f t="shared" si="70"/>
        <v>51.86</v>
      </c>
      <c r="S428" s="80">
        <f>'Activity rawdata'!Z427</f>
        <v>40.22</v>
      </c>
      <c r="T428" s="80">
        <f>'Activity rawdata'!AA427</f>
        <v>27.2</v>
      </c>
      <c r="U428" s="80">
        <f t="shared" si="71"/>
        <v>67.42</v>
      </c>
      <c r="V428" s="81">
        <f t="shared" si="72"/>
        <v>262.99407200000002</v>
      </c>
      <c r="W428" s="75">
        <f t="shared" si="73"/>
        <v>174.008824</v>
      </c>
      <c r="X428" s="75">
        <f t="shared" si="74"/>
        <v>0</v>
      </c>
      <c r="Y428" s="75">
        <f t="shared" si="75"/>
        <v>353.19829599999997</v>
      </c>
      <c r="Z428" s="82">
        <f t="shared" si="76"/>
        <v>790.20119199999999</v>
      </c>
      <c r="AA428" s="75">
        <f t="shared" si="77"/>
        <v>612.84018400000002</v>
      </c>
      <c r="AB428" s="75">
        <f t="shared" si="78"/>
        <v>414.45184</v>
      </c>
      <c r="AC428" s="82">
        <f t="shared" si="79"/>
        <v>1027.2920240000001</v>
      </c>
      <c r="AD428" s="70"/>
    </row>
    <row r="429" spans="1:30" x14ac:dyDescent="0.35">
      <c r="A429" s="70" t="str">
        <f>'Activity rawdata'!A428</f>
        <v>BH1431-1-27</v>
      </c>
      <c r="B429" s="71" t="str">
        <f>'Activity rawdata'!B428</f>
        <v>LB</v>
      </c>
      <c r="C429" s="71" t="str">
        <f>IF('Activity rawdata'!C428="PY","Planted",IF('Activity rawdata'!C428="NY","Nat/Convert",IF('Activity rawdata'!C428="NN","Nat/Nonconvert",IF('Activity rawdata'!C428="OY","Planted"))))</f>
        <v>Planted</v>
      </c>
      <c r="D429" s="70" t="str">
        <f>'Activity rawdata'!D428</f>
        <v>STP1</v>
      </c>
      <c r="E429" s="72" t="str">
        <f>'Activity rawdata'!E428</f>
        <v>88</v>
      </c>
      <c r="F429" s="73" t="str">
        <f>'Activity rawdata'!L428</f>
        <v>NO</v>
      </c>
      <c r="G429" s="72" t="str">
        <f>'Activity rawdata'!R428</f>
        <v>2037</v>
      </c>
      <c r="H429" s="72" t="str">
        <f>IF('Activity rawdata'!P428="AHTHIN1","1st Thin",IF('Activity rawdata'!P428="AHCC","Clearcut",IF('Activity rawdata'!P428="AHTHSMZ","SMZ Thin",IF('Activity rawdata'!P428="AHTHIN2","2nd Thin",IF('Activity rawdata'!P428="AFERTE","Early Fert",IF('Activity rawdata'!P428="AFERTM","Mid Fert",IF('Activity rawdata'!P428="AFERTL","Late Fert",  IF('Activity rawdata'!P428="ASP","Site Prep", IF('Activity rawdata'!P428="APLT","Plant",  IF('Activity rawdata'!P428="ANREG","Natural Regeneration"))))))))))</f>
        <v>Clearcut</v>
      </c>
      <c r="I429" s="74">
        <f>'Activity rawdata'!O428</f>
        <v>47.01</v>
      </c>
      <c r="J429" s="75">
        <f>'Activity rawdata'!N428</f>
        <v>29</v>
      </c>
      <c r="K429" s="75">
        <f>'Activity rawdata'!AC428</f>
        <v>181.88</v>
      </c>
      <c r="L429" s="75">
        <f>'Activity rawdata'!AD428</f>
        <v>216.29</v>
      </c>
      <c r="M429" s="76">
        <f>'Activity rawdata'!AE428</f>
        <v>12.416824828921017</v>
      </c>
      <c r="N429" s="83">
        <f>'Activity rawdata'!T428+'Activity rawdata'!U428</f>
        <v>69.34</v>
      </c>
      <c r="O429" s="80">
        <f>'Activity rawdata'!V428</f>
        <v>131.88</v>
      </c>
      <c r="P429" s="80">
        <f>'Activity rawdata'!W428</f>
        <v>0.01</v>
      </c>
      <c r="Q429" s="80">
        <f>'Activity rawdata'!X428</f>
        <v>33.799999999999997</v>
      </c>
      <c r="R429" s="84">
        <f t="shared" si="70"/>
        <v>235.02999999999997</v>
      </c>
      <c r="S429" s="80">
        <f>'Activity rawdata'!Z428</f>
        <v>2.54</v>
      </c>
      <c r="T429" s="80">
        <f>'Activity rawdata'!AA428</f>
        <v>0.09</v>
      </c>
      <c r="U429" s="80">
        <f t="shared" si="71"/>
        <v>2.63</v>
      </c>
      <c r="V429" s="81">
        <f t="shared" si="72"/>
        <v>3259.6734000000001</v>
      </c>
      <c r="W429" s="75">
        <f t="shared" si="73"/>
        <v>6199.6787999999997</v>
      </c>
      <c r="X429" s="75">
        <f t="shared" si="74"/>
        <v>0.47009999999999996</v>
      </c>
      <c r="Y429" s="75">
        <f t="shared" si="75"/>
        <v>1588.9379999999999</v>
      </c>
      <c r="Z429" s="82">
        <f t="shared" si="76"/>
        <v>11048.7603</v>
      </c>
      <c r="AA429" s="75">
        <f t="shared" si="77"/>
        <v>119.4054</v>
      </c>
      <c r="AB429" s="75">
        <f t="shared" si="78"/>
        <v>4.2309000000000001</v>
      </c>
      <c r="AC429" s="82">
        <f t="shared" si="79"/>
        <v>123.63630000000001</v>
      </c>
      <c r="AD429" s="70"/>
    </row>
    <row r="430" spans="1:30" x14ac:dyDescent="0.35">
      <c r="A430" s="70" t="str">
        <f>'Activity rawdata'!A429</f>
        <v>BH6125-1-369</v>
      </c>
      <c r="B430" s="71" t="str">
        <f>'Activity rawdata'!B429</f>
        <v>COLB</v>
      </c>
      <c r="C430" s="71" t="str">
        <f>IF('Activity rawdata'!C429="PY","Planted",IF('Activity rawdata'!C429="NY","Nat/Convert",IF('Activity rawdata'!C429="NN","Nat/Nonconvert",IF('Activity rawdata'!C429="OY","Planted"))))</f>
        <v>Planted</v>
      </c>
      <c r="D430" s="70" t="str">
        <f>'Activity rawdata'!D429</f>
        <v>STP2</v>
      </c>
      <c r="E430" s="72" t="str">
        <f>'Activity rawdata'!E429</f>
        <v>88</v>
      </c>
      <c r="F430" s="73" t="str">
        <f>'Activity rawdata'!L429</f>
        <v>NO</v>
      </c>
      <c r="G430" s="72" t="str">
        <f>'Activity rawdata'!R429</f>
        <v>2038</v>
      </c>
      <c r="H430" s="72" t="str">
        <f>IF('Activity rawdata'!P429="AHTHIN1","1st Thin",IF('Activity rawdata'!P429="AHCC","Clearcut",IF('Activity rawdata'!P429="AHTHSMZ","SMZ Thin",IF('Activity rawdata'!P429="AHTHIN2","2nd Thin",IF('Activity rawdata'!P429="AFERTE","Early Fert",IF('Activity rawdata'!P429="AFERTM","Mid Fert",IF('Activity rawdata'!P429="AFERTL","Late Fert",  IF('Activity rawdata'!P429="ASP","Site Prep", IF('Activity rawdata'!P429="APLT","Plant",  IF('Activity rawdata'!P429="ANREG","Natural Regeneration"))))))))))</f>
        <v>Site Prep</v>
      </c>
      <c r="I430" s="74">
        <f>'Activity rawdata'!O429</f>
        <v>60.22</v>
      </c>
      <c r="J430" s="75">
        <f>'Activity rawdata'!N429</f>
        <v>1</v>
      </c>
      <c r="K430" s="75">
        <f>'Activity rawdata'!AC429</f>
        <v>0</v>
      </c>
      <c r="L430" s="75">
        <f>'Activity rawdata'!AD429</f>
        <v>0</v>
      </c>
      <c r="M430" s="76" t="str">
        <f>'Activity rawdata'!AE429</f>
        <v>-</v>
      </c>
      <c r="N430" s="83">
        <f>'Activity rawdata'!T429+'Activity rawdata'!U429</f>
        <v>0</v>
      </c>
      <c r="O430" s="80">
        <f>'Activity rawdata'!V429</f>
        <v>0</v>
      </c>
      <c r="P430" s="80">
        <f>'Activity rawdata'!W429</f>
        <v>0</v>
      </c>
      <c r="Q430" s="80">
        <f>'Activity rawdata'!X429</f>
        <v>0</v>
      </c>
      <c r="R430" s="84">
        <f t="shared" si="70"/>
        <v>0</v>
      </c>
      <c r="S430" s="80">
        <f>'Activity rawdata'!Z429</f>
        <v>0</v>
      </c>
      <c r="T430" s="80">
        <f>'Activity rawdata'!AA429</f>
        <v>0</v>
      </c>
      <c r="U430" s="80">
        <f t="shared" si="71"/>
        <v>0</v>
      </c>
      <c r="V430" s="81">
        <f t="shared" si="72"/>
        <v>0</v>
      </c>
      <c r="W430" s="75">
        <f t="shared" si="73"/>
        <v>0</v>
      </c>
      <c r="X430" s="75">
        <f t="shared" si="74"/>
        <v>0</v>
      </c>
      <c r="Y430" s="75">
        <f t="shared" si="75"/>
        <v>0</v>
      </c>
      <c r="Z430" s="82">
        <f t="shared" si="76"/>
        <v>0</v>
      </c>
      <c r="AA430" s="75">
        <f t="shared" si="77"/>
        <v>0</v>
      </c>
      <c r="AB430" s="75">
        <f t="shared" si="78"/>
        <v>0</v>
      </c>
      <c r="AC430" s="82">
        <f t="shared" si="79"/>
        <v>0</v>
      </c>
      <c r="AD430" s="70"/>
    </row>
    <row r="431" spans="1:30" x14ac:dyDescent="0.35">
      <c r="A431" s="70" t="str">
        <f>'Activity rawdata'!A430</f>
        <v>BH6125-1-376</v>
      </c>
      <c r="B431" s="71" t="str">
        <f>'Activity rawdata'!B430</f>
        <v>COLB</v>
      </c>
      <c r="C431" s="71" t="str">
        <f>IF('Activity rawdata'!C430="PY","Planted",IF('Activity rawdata'!C430="NY","Nat/Convert",IF('Activity rawdata'!C430="NN","Nat/Nonconvert",IF('Activity rawdata'!C430="OY","Planted"))))</f>
        <v>Planted</v>
      </c>
      <c r="D431" s="70" t="str">
        <f>'Activity rawdata'!D430</f>
        <v>STP2</v>
      </c>
      <c r="E431" s="72" t="str">
        <f>'Activity rawdata'!E430</f>
        <v>78</v>
      </c>
      <c r="F431" s="73" t="str">
        <f>'Activity rawdata'!L430</f>
        <v>NO</v>
      </c>
      <c r="G431" s="72" t="str">
        <f>'Activity rawdata'!R430</f>
        <v>2038</v>
      </c>
      <c r="H431" s="72" t="str">
        <f>IF('Activity rawdata'!P430="AHTHIN1","1st Thin",IF('Activity rawdata'!P430="AHCC","Clearcut",IF('Activity rawdata'!P430="AHTHSMZ","SMZ Thin",IF('Activity rawdata'!P430="AHTHIN2","2nd Thin",IF('Activity rawdata'!P430="AFERTE","Early Fert",IF('Activity rawdata'!P430="AFERTM","Mid Fert",IF('Activity rawdata'!P430="AFERTL","Late Fert",  IF('Activity rawdata'!P430="ASP","Site Prep", IF('Activity rawdata'!P430="APLT","Plant",  IF('Activity rawdata'!P430="ANREG","Natural Regeneration"))))))))))</f>
        <v>Site Prep</v>
      </c>
      <c r="I431" s="74">
        <f>'Activity rawdata'!O430</f>
        <v>61.85</v>
      </c>
      <c r="J431" s="75">
        <f>'Activity rawdata'!N430</f>
        <v>1</v>
      </c>
      <c r="K431" s="75">
        <f>'Activity rawdata'!AC430</f>
        <v>0</v>
      </c>
      <c r="L431" s="75">
        <f>'Activity rawdata'!AD430</f>
        <v>0</v>
      </c>
      <c r="M431" s="76" t="str">
        <f>'Activity rawdata'!AE430</f>
        <v>-</v>
      </c>
      <c r="N431" s="83">
        <f>'Activity rawdata'!T430+'Activity rawdata'!U430</f>
        <v>0</v>
      </c>
      <c r="O431" s="80">
        <f>'Activity rawdata'!V430</f>
        <v>0</v>
      </c>
      <c r="P431" s="80">
        <f>'Activity rawdata'!W430</f>
        <v>0</v>
      </c>
      <c r="Q431" s="80">
        <f>'Activity rawdata'!X430</f>
        <v>0</v>
      </c>
      <c r="R431" s="84">
        <f t="shared" si="70"/>
        <v>0</v>
      </c>
      <c r="S431" s="80">
        <f>'Activity rawdata'!Z430</f>
        <v>0</v>
      </c>
      <c r="T431" s="80">
        <f>'Activity rawdata'!AA430</f>
        <v>0</v>
      </c>
      <c r="U431" s="80">
        <f t="shared" si="71"/>
        <v>0</v>
      </c>
      <c r="V431" s="81">
        <f t="shared" si="72"/>
        <v>0</v>
      </c>
      <c r="W431" s="75">
        <f t="shared" si="73"/>
        <v>0</v>
      </c>
      <c r="X431" s="75">
        <f t="shared" si="74"/>
        <v>0</v>
      </c>
      <c r="Y431" s="75">
        <f t="shared" si="75"/>
        <v>0</v>
      </c>
      <c r="Z431" s="82">
        <f t="shared" si="76"/>
        <v>0</v>
      </c>
      <c r="AA431" s="75">
        <f t="shared" si="77"/>
        <v>0</v>
      </c>
      <c r="AB431" s="75">
        <f t="shared" si="78"/>
        <v>0</v>
      </c>
      <c r="AC431" s="82">
        <f t="shared" si="79"/>
        <v>0</v>
      </c>
      <c r="AD431" s="70"/>
    </row>
    <row r="432" spans="1:30" x14ac:dyDescent="0.35">
      <c r="A432" s="70" t="str">
        <f>'Activity rawdata'!A431</f>
        <v>BH6112-1-262</v>
      </c>
      <c r="B432" s="71" t="str">
        <f>'Activity rawdata'!B431</f>
        <v>COLB</v>
      </c>
      <c r="C432" s="71" t="str">
        <f>IF('Activity rawdata'!C431="PY","Planted",IF('Activity rawdata'!C431="NY","Nat/Convert",IF('Activity rawdata'!C431="NN","Nat/Nonconvert",IF('Activity rawdata'!C431="OY","Planted"))))</f>
        <v>Planted</v>
      </c>
      <c r="D432" s="70" t="str">
        <f>'Activity rawdata'!D431</f>
        <v>STP2</v>
      </c>
      <c r="E432" s="72" t="str">
        <f>'Activity rawdata'!E431</f>
        <v>82</v>
      </c>
      <c r="F432" s="73" t="str">
        <f>'Activity rawdata'!L431</f>
        <v>NO</v>
      </c>
      <c r="G432" s="72" t="str">
        <f>'Activity rawdata'!R431</f>
        <v>2038</v>
      </c>
      <c r="H432" s="72" t="str">
        <f>IF('Activity rawdata'!P431="AHTHIN1","1st Thin",IF('Activity rawdata'!P431="AHCC","Clearcut",IF('Activity rawdata'!P431="AHTHSMZ","SMZ Thin",IF('Activity rawdata'!P431="AHTHIN2","2nd Thin",IF('Activity rawdata'!P431="AFERTE","Early Fert",IF('Activity rawdata'!P431="AFERTM","Mid Fert",IF('Activity rawdata'!P431="AFERTL","Late Fert",  IF('Activity rawdata'!P431="ASP","Site Prep", IF('Activity rawdata'!P431="APLT","Plant",  IF('Activity rawdata'!P431="ANREG","Natural Regeneration"))))))))))</f>
        <v>Site Prep</v>
      </c>
      <c r="I432" s="74">
        <f>'Activity rawdata'!O431</f>
        <v>10.25</v>
      </c>
      <c r="J432" s="75">
        <f>'Activity rawdata'!N431</f>
        <v>1</v>
      </c>
      <c r="K432" s="75">
        <f>'Activity rawdata'!AC431</f>
        <v>0</v>
      </c>
      <c r="L432" s="75">
        <f>'Activity rawdata'!AD431</f>
        <v>0</v>
      </c>
      <c r="M432" s="76" t="str">
        <f>'Activity rawdata'!AE431</f>
        <v>-</v>
      </c>
      <c r="N432" s="83">
        <f>'Activity rawdata'!T431+'Activity rawdata'!U431</f>
        <v>0</v>
      </c>
      <c r="O432" s="80">
        <f>'Activity rawdata'!V431</f>
        <v>0</v>
      </c>
      <c r="P432" s="80">
        <f>'Activity rawdata'!W431</f>
        <v>0</v>
      </c>
      <c r="Q432" s="80">
        <f>'Activity rawdata'!X431</f>
        <v>0</v>
      </c>
      <c r="R432" s="84">
        <f t="shared" si="70"/>
        <v>0</v>
      </c>
      <c r="S432" s="80">
        <f>'Activity rawdata'!Z431</f>
        <v>0</v>
      </c>
      <c r="T432" s="80">
        <f>'Activity rawdata'!AA431</f>
        <v>0</v>
      </c>
      <c r="U432" s="80">
        <f t="shared" si="71"/>
        <v>0</v>
      </c>
      <c r="V432" s="81">
        <f t="shared" si="72"/>
        <v>0</v>
      </c>
      <c r="W432" s="75">
        <f t="shared" si="73"/>
        <v>0</v>
      </c>
      <c r="X432" s="75">
        <f t="shared" si="74"/>
        <v>0</v>
      </c>
      <c r="Y432" s="75">
        <f t="shared" si="75"/>
        <v>0</v>
      </c>
      <c r="Z432" s="82">
        <f t="shared" si="76"/>
        <v>0</v>
      </c>
      <c r="AA432" s="75">
        <f t="shared" si="77"/>
        <v>0</v>
      </c>
      <c r="AB432" s="75">
        <f t="shared" si="78"/>
        <v>0</v>
      </c>
      <c r="AC432" s="82">
        <f t="shared" si="79"/>
        <v>0</v>
      </c>
      <c r="AD432" s="70"/>
    </row>
    <row r="433" spans="1:30" x14ac:dyDescent="0.35">
      <c r="A433" s="70" t="str">
        <f>'Activity rawdata'!A432</f>
        <v>BH1427-1-337</v>
      </c>
      <c r="B433" s="71" t="str">
        <f>'Activity rawdata'!B432</f>
        <v>COLB</v>
      </c>
      <c r="C433" s="71" t="str">
        <f>IF('Activity rawdata'!C432="PY","Planted",IF('Activity rawdata'!C432="NY","Nat/Convert",IF('Activity rawdata'!C432="NN","Nat/Nonconvert",IF('Activity rawdata'!C432="OY","Planted"))))</f>
        <v>Planted</v>
      </c>
      <c r="D433" s="70" t="str">
        <f>'Activity rawdata'!D432</f>
        <v>STP2</v>
      </c>
      <c r="E433" s="72" t="str">
        <f>'Activity rawdata'!E432</f>
        <v>88</v>
      </c>
      <c r="F433" s="73" t="str">
        <f>'Activity rawdata'!L432</f>
        <v>NO</v>
      </c>
      <c r="G433" s="72" t="str">
        <f>'Activity rawdata'!R432</f>
        <v>2038</v>
      </c>
      <c r="H433" s="72" t="str">
        <f>IF('Activity rawdata'!P432="AHTHIN1","1st Thin",IF('Activity rawdata'!P432="AHCC","Clearcut",IF('Activity rawdata'!P432="AHTHSMZ","SMZ Thin",IF('Activity rawdata'!P432="AHTHIN2","2nd Thin",IF('Activity rawdata'!P432="AFERTE","Early Fert",IF('Activity rawdata'!P432="AFERTM","Mid Fert",IF('Activity rawdata'!P432="AFERTL","Late Fert",  IF('Activity rawdata'!P432="ASP","Site Prep", IF('Activity rawdata'!P432="APLT","Plant",  IF('Activity rawdata'!P432="ANREG","Natural Regeneration"))))))))))</f>
        <v>Site Prep</v>
      </c>
      <c r="I433" s="74">
        <f>'Activity rawdata'!O432</f>
        <v>82.28</v>
      </c>
      <c r="J433" s="75">
        <f>'Activity rawdata'!N432</f>
        <v>1</v>
      </c>
      <c r="K433" s="75">
        <f>'Activity rawdata'!AC432</f>
        <v>0</v>
      </c>
      <c r="L433" s="75">
        <f>'Activity rawdata'!AD432</f>
        <v>0</v>
      </c>
      <c r="M433" s="76" t="str">
        <f>'Activity rawdata'!AE432</f>
        <v>-</v>
      </c>
      <c r="N433" s="83">
        <f>'Activity rawdata'!T432+'Activity rawdata'!U432</f>
        <v>0</v>
      </c>
      <c r="O433" s="80">
        <f>'Activity rawdata'!V432</f>
        <v>0</v>
      </c>
      <c r="P433" s="80">
        <f>'Activity rawdata'!W432</f>
        <v>0</v>
      </c>
      <c r="Q433" s="80">
        <f>'Activity rawdata'!X432</f>
        <v>0</v>
      </c>
      <c r="R433" s="84">
        <f t="shared" si="70"/>
        <v>0</v>
      </c>
      <c r="S433" s="80">
        <f>'Activity rawdata'!Z432</f>
        <v>0</v>
      </c>
      <c r="T433" s="80">
        <f>'Activity rawdata'!AA432</f>
        <v>0</v>
      </c>
      <c r="U433" s="80">
        <f t="shared" si="71"/>
        <v>0</v>
      </c>
      <c r="V433" s="81">
        <f t="shared" si="72"/>
        <v>0</v>
      </c>
      <c r="W433" s="75">
        <f t="shared" si="73"/>
        <v>0</v>
      </c>
      <c r="X433" s="75">
        <f t="shared" si="74"/>
        <v>0</v>
      </c>
      <c r="Y433" s="75">
        <f t="shared" si="75"/>
        <v>0</v>
      </c>
      <c r="Z433" s="82">
        <f t="shared" si="76"/>
        <v>0</v>
      </c>
      <c r="AA433" s="75">
        <f t="shared" si="77"/>
        <v>0</v>
      </c>
      <c r="AB433" s="75">
        <f t="shared" si="78"/>
        <v>0</v>
      </c>
      <c r="AC433" s="82">
        <f t="shared" si="79"/>
        <v>0</v>
      </c>
      <c r="AD433" s="70"/>
    </row>
    <row r="434" spans="1:30" x14ac:dyDescent="0.35">
      <c r="A434" s="70" t="str">
        <f>'Activity rawdata'!A433</f>
        <v>BH1431-1-27</v>
      </c>
      <c r="B434" s="71" t="str">
        <f>'Activity rawdata'!B433</f>
        <v>COLB</v>
      </c>
      <c r="C434" s="71" t="str">
        <f>IF('Activity rawdata'!C433="PY","Planted",IF('Activity rawdata'!C433="NY","Nat/Convert",IF('Activity rawdata'!C433="NN","Nat/Nonconvert",IF('Activity rawdata'!C433="OY","Planted"))))</f>
        <v>Planted</v>
      </c>
      <c r="D434" s="70" t="str">
        <f>'Activity rawdata'!D433</f>
        <v>STP2</v>
      </c>
      <c r="E434" s="72" t="str">
        <f>'Activity rawdata'!E433</f>
        <v>88</v>
      </c>
      <c r="F434" s="73" t="str">
        <f>'Activity rawdata'!L433</f>
        <v>NO</v>
      </c>
      <c r="G434" s="72" t="str">
        <f>'Activity rawdata'!R433</f>
        <v>2038</v>
      </c>
      <c r="H434" s="72" t="str">
        <f>IF('Activity rawdata'!P433="AHTHIN1","1st Thin",IF('Activity rawdata'!P433="AHCC","Clearcut",IF('Activity rawdata'!P433="AHTHSMZ","SMZ Thin",IF('Activity rawdata'!P433="AHTHIN2","2nd Thin",IF('Activity rawdata'!P433="AFERTE","Early Fert",IF('Activity rawdata'!P433="AFERTM","Mid Fert",IF('Activity rawdata'!P433="AFERTL","Late Fert",  IF('Activity rawdata'!P433="ASP","Site Prep", IF('Activity rawdata'!P433="APLT","Plant",  IF('Activity rawdata'!P433="ANREG","Natural Regeneration"))))))))))</f>
        <v>Site Prep</v>
      </c>
      <c r="I434" s="74">
        <f>'Activity rawdata'!O433</f>
        <v>47.01</v>
      </c>
      <c r="J434" s="75">
        <f>'Activity rawdata'!N433</f>
        <v>1</v>
      </c>
      <c r="K434" s="75">
        <f>'Activity rawdata'!AC433</f>
        <v>0</v>
      </c>
      <c r="L434" s="75">
        <f>'Activity rawdata'!AD433</f>
        <v>0</v>
      </c>
      <c r="M434" s="76" t="str">
        <f>'Activity rawdata'!AE433</f>
        <v>-</v>
      </c>
      <c r="N434" s="83">
        <f>'Activity rawdata'!T433+'Activity rawdata'!U433</f>
        <v>0</v>
      </c>
      <c r="O434" s="80">
        <f>'Activity rawdata'!V433</f>
        <v>0</v>
      </c>
      <c r="P434" s="80">
        <f>'Activity rawdata'!W433</f>
        <v>0</v>
      </c>
      <c r="Q434" s="80">
        <f>'Activity rawdata'!X433</f>
        <v>0</v>
      </c>
      <c r="R434" s="84">
        <f t="shared" si="70"/>
        <v>0</v>
      </c>
      <c r="S434" s="80">
        <f>'Activity rawdata'!Z433</f>
        <v>0</v>
      </c>
      <c r="T434" s="80">
        <f>'Activity rawdata'!AA433</f>
        <v>0</v>
      </c>
      <c r="U434" s="80">
        <f t="shared" si="71"/>
        <v>0</v>
      </c>
      <c r="V434" s="81">
        <f t="shared" si="72"/>
        <v>0</v>
      </c>
      <c r="W434" s="75">
        <f t="shared" si="73"/>
        <v>0</v>
      </c>
      <c r="X434" s="75">
        <f t="shared" si="74"/>
        <v>0</v>
      </c>
      <c r="Y434" s="75">
        <f t="shared" si="75"/>
        <v>0</v>
      </c>
      <c r="Z434" s="82">
        <f t="shared" si="76"/>
        <v>0</v>
      </c>
      <c r="AA434" s="75">
        <f t="shared" si="77"/>
        <v>0</v>
      </c>
      <c r="AB434" s="75">
        <f t="shared" si="78"/>
        <v>0</v>
      </c>
      <c r="AC434" s="82">
        <f t="shared" si="79"/>
        <v>0</v>
      </c>
      <c r="AD434" s="70"/>
    </row>
    <row r="435" spans="1:30" x14ac:dyDescent="0.35">
      <c r="A435" s="70" t="str">
        <f>'Activity rawdata'!A434</f>
        <v>BH1431-1-342</v>
      </c>
      <c r="B435" s="71" t="str">
        <f>'Activity rawdata'!B434</f>
        <v>COLB</v>
      </c>
      <c r="C435" s="71" t="str">
        <f>IF('Activity rawdata'!C434="PY","Planted",IF('Activity rawdata'!C434="NY","Nat/Convert",IF('Activity rawdata'!C434="NN","Nat/Nonconvert",IF('Activity rawdata'!C434="OY","Planted"))))</f>
        <v>Planted</v>
      </c>
      <c r="D435" s="70" t="str">
        <f>'Activity rawdata'!D434</f>
        <v>STP2</v>
      </c>
      <c r="E435" s="72" t="str">
        <f>'Activity rawdata'!E434</f>
        <v>88</v>
      </c>
      <c r="F435" s="73" t="str">
        <f>'Activity rawdata'!L434</f>
        <v>NO</v>
      </c>
      <c r="G435" s="72" t="str">
        <f>'Activity rawdata'!R434</f>
        <v>2038</v>
      </c>
      <c r="H435" s="72" t="str">
        <f>IF('Activity rawdata'!P434="AHTHIN1","1st Thin",IF('Activity rawdata'!P434="AHCC","Clearcut",IF('Activity rawdata'!P434="AHTHSMZ","SMZ Thin",IF('Activity rawdata'!P434="AHTHIN2","2nd Thin",IF('Activity rawdata'!P434="AFERTE","Early Fert",IF('Activity rawdata'!P434="AFERTM","Mid Fert",IF('Activity rawdata'!P434="AFERTL","Late Fert",  IF('Activity rawdata'!P434="ASP","Site Prep", IF('Activity rawdata'!P434="APLT","Plant",  IF('Activity rawdata'!P434="ANREG","Natural Regeneration"))))))))))</f>
        <v>Site Prep</v>
      </c>
      <c r="I435" s="74">
        <f>'Activity rawdata'!O434</f>
        <v>61.56</v>
      </c>
      <c r="J435" s="75">
        <f>'Activity rawdata'!N434</f>
        <v>1</v>
      </c>
      <c r="K435" s="75">
        <f>'Activity rawdata'!AC434</f>
        <v>0</v>
      </c>
      <c r="L435" s="75">
        <f>'Activity rawdata'!AD434</f>
        <v>0</v>
      </c>
      <c r="M435" s="76" t="str">
        <f>'Activity rawdata'!AE434</f>
        <v>-</v>
      </c>
      <c r="N435" s="83">
        <f>'Activity rawdata'!T434+'Activity rawdata'!U434</f>
        <v>0</v>
      </c>
      <c r="O435" s="80">
        <f>'Activity rawdata'!V434</f>
        <v>0</v>
      </c>
      <c r="P435" s="80">
        <f>'Activity rawdata'!W434</f>
        <v>0</v>
      </c>
      <c r="Q435" s="80">
        <f>'Activity rawdata'!X434</f>
        <v>0</v>
      </c>
      <c r="R435" s="84">
        <f t="shared" si="70"/>
        <v>0</v>
      </c>
      <c r="S435" s="80">
        <f>'Activity rawdata'!Z434</f>
        <v>0</v>
      </c>
      <c r="T435" s="80">
        <f>'Activity rawdata'!AA434</f>
        <v>0</v>
      </c>
      <c r="U435" s="80">
        <f t="shared" si="71"/>
        <v>0</v>
      </c>
      <c r="V435" s="81">
        <f t="shared" si="72"/>
        <v>0</v>
      </c>
      <c r="W435" s="75">
        <f t="shared" si="73"/>
        <v>0</v>
      </c>
      <c r="X435" s="75">
        <f t="shared" si="74"/>
        <v>0</v>
      </c>
      <c r="Y435" s="75">
        <f t="shared" si="75"/>
        <v>0</v>
      </c>
      <c r="Z435" s="82">
        <f t="shared" si="76"/>
        <v>0</v>
      </c>
      <c r="AA435" s="75">
        <f t="shared" si="77"/>
        <v>0</v>
      </c>
      <c r="AB435" s="75">
        <f t="shared" si="78"/>
        <v>0</v>
      </c>
      <c r="AC435" s="82">
        <f t="shared" si="79"/>
        <v>0</v>
      </c>
      <c r="AD435" s="70"/>
    </row>
    <row r="436" spans="1:30" x14ac:dyDescent="0.35">
      <c r="A436" s="70" t="str">
        <f>'Activity rawdata'!A435</f>
        <v>BH5186-1-174</v>
      </c>
      <c r="B436" s="71" t="str">
        <f>'Activity rawdata'!B435</f>
        <v>COLB</v>
      </c>
      <c r="C436" s="71" t="str">
        <f>IF('Activity rawdata'!C435="PY","Planted",IF('Activity rawdata'!C435="NY","Nat/Convert",IF('Activity rawdata'!C435="NN","Nat/Nonconvert",IF('Activity rawdata'!C435="OY","Planted"))))</f>
        <v>Planted</v>
      </c>
      <c r="D436" s="70" t="str">
        <f>'Activity rawdata'!D435</f>
        <v>STP2</v>
      </c>
      <c r="E436" s="72" t="str">
        <f>'Activity rawdata'!E435</f>
        <v>90</v>
      </c>
      <c r="F436" s="73" t="str">
        <f>'Activity rawdata'!L435</f>
        <v>NO</v>
      </c>
      <c r="G436" s="72" t="str">
        <f>'Activity rawdata'!R435</f>
        <v>2038</v>
      </c>
      <c r="H436" s="72" t="str">
        <f>IF('Activity rawdata'!P435="AHTHIN1","1st Thin",IF('Activity rawdata'!P435="AHCC","Clearcut",IF('Activity rawdata'!P435="AHTHSMZ","SMZ Thin",IF('Activity rawdata'!P435="AHTHIN2","2nd Thin",IF('Activity rawdata'!P435="AFERTE","Early Fert",IF('Activity rawdata'!P435="AFERTM","Mid Fert",IF('Activity rawdata'!P435="AFERTL","Late Fert",  IF('Activity rawdata'!P435="ASP","Site Prep", IF('Activity rawdata'!P435="APLT","Plant",  IF('Activity rawdata'!P435="ANREG","Natural Regeneration"))))))))))</f>
        <v>Site Prep</v>
      </c>
      <c r="I436" s="74">
        <f>'Activity rawdata'!O435</f>
        <v>0.88</v>
      </c>
      <c r="J436" s="75">
        <f>'Activity rawdata'!N435</f>
        <v>1</v>
      </c>
      <c r="K436" s="75">
        <f>'Activity rawdata'!AC435</f>
        <v>0</v>
      </c>
      <c r="L436" s="75">
        <f>'Activity rawdata'!AD435</f>
        <v>0</v>
      </c>
      <c r="M436" s="76" t="str">
        <f>'Activity rawdata'!AE435</f>
        <v>-</v>
      </c>
      <c r="N436" s="83">
        <f>'Activity rawdata'!T435+'Activity rawdata'!U435</f>
        <v>0</v>
      </c>
      <c r="O436" s="80">
        <f>'Activity rawdata'!V435</f>
        <v>0</v>
      </c>
      <c r="P436" s="80">
        <f>'Activity rawdata'!W435</f>
        <v>0</v>
      </c>
      <c r="Q436" s="80">
        <f>'Activity rawdata'!X435</f>
        <v>0</v>
      </c>
      <c r="R436" s="84">
        <f t="shared" si="70"/>
        <v>0</v>
      </c>
      <c r="S436" s="80">
        <f>'Activity rawdata'!Z435</f>
        <v>0</v>
      </c>
      <c r="T436" s="80">
        <f>'Activity rawdata'!AA435</f>
        <v>0</v>
      </c>
      <c r="U436" s="80">
        <f t="shared" si="71"/>
        <v>0</v>
      </c>
      <c r="V436" s="81">
        <f t="shared" si="72"/>
        <v>0</v>
      </c>
      <c r="W436" s="75">
        <f t="shared" si="73"/>
        <v>0</v>
      </c>
      <c r="X436" s="75">
        <f t="shared" si="74"/>
        <v>0</v>
      </c>
      <c r="Y436" s="75">
        <f t="shared" si="75"/>
        <v>0</v>
      </c>
      <c r="Z436" s="82">
        <f t="shared" si="76"/>
        <v>0</v>
      </c>
      <c r="AA436" s="75">
        <f t="shared" si="77"/>
        <v>0</v>
      </c>
      <c r="AB436" s="75">
        <f t="shared" si="78"/>
        <v>0</v>
      </c>
      <c r="AC436" s="82">
        <f t="shared" si="79"/>
        <v>0</v>
      </c>
      <c r="AD436" s="70"/>
    </row>
    <row r="437" spans="1:30" x14ac:dyDescent="0.35">
      <c r="A437" s="70" t="str">
        <f>'Activity rawdata'!A436</f>
        <v>BH6112-1-232</v>
      </c>
      <c r="B437" s="71" t="str">
        <f>'Activity rawdata'!B436</f>
        <v>COLB</v>
      </c>
      <c r="C437" s="71" t="str">
        <f>IF('Activity rawdata'!C436="PY","Planted",IF('Activity rawdata'!C436="NY","Nat/Convert",IF('Activity rawdata'!C436="NN","Nat/Nonconvert",IF('Activity rawdata'!C436="OY","Planted"))))</f>
        <v>Planted</v>
      </c>
      <c r="D437" s="70" t="str">
        <f>'Activity rawdata'!D436</f>
        <v>STP2</v>
      </c>
      <c r="E437" s="72" t="str">
        <f>'Activity rawdata'!E436</f>
        <v>79</v>
      </c>
      <c r="F437" s="73" t="str">
        <f>'Activity rawdata'!L436</f>
        <v>NO</v>
      </c>
      <c r="G437" s="72" t="str">
        <f>'Activity rawdata'!R436</f>
        <v>2038</v>
      </c>
      <c r="H437" s="72" t="str">
        <f>IF('Activity rawdata'!P436="AHTHIN1","1st Thin",IF('Activity rawdata'!P436="AHCC","Clearcut",IF('Activity rawdata'!P436="AHTHSMZ","SMZ Thin",IF('Activity rawdata'!P436="AHTHIN2","2nd Thin",IF('Activity rawdata'!P436="AFERTE","Early Fert",IF('Activity rawdata'!P436="AFERTM","Mid Fert",IF('Activity rawdata'!P436="AFERTL","Late Fert",  IF('Activity rawdata'!P436="ASP","Site Prep", IF('Activity rawdata'!P436="APLT","Plant",  IF('Activity rawdata'!P436="ANREG","Natural Regeneration"))))))))))</f>
        <v>Site Prep</v>
      </c>
      <c r="I437" s="74">
        <f>'Activity rawdata'!O436</f>
        <v>5.53</v>
      </c>
      <c r="J437" s="75">
        <f>'Activity rawdata'!N436</f>
        <v>1</v>
      </c>
      <c r="K437" s="75">
        <f>'Activity rawdata'!AC436</f>
        <v>0</v>
      </c>
      <c r="L437" s="75">
        <f>'Activity rawdata'!AD436</f>
        <v>0</v>
      </c>
      <c r="M437" s="76" t="str">
        <f>'Activity rawdata'!AE436</f>
        <v>-</v>
      </c>
      <c r="N437" s="83">
        <f>'Activity rawdata'!T436+'Activity rawdata'!U436</f>
        <v>0</v>
      </c>
      <c r="O437" s="80">
        <f>'Activity rawdata'!V436</f>
        <v>0</v>
      </c>
      <c r="P437" s="80">
        <f>'Activity rawdata'!W436</f>
        <v>0</v>
      </c>
      <c r="Q437" s="80">
        <f>'Activity rawdata'!X436</f>
        <v>0</v>
      </c>
      <c r="R437" s="84">
        <f t="shared" si="70"/>
        <v>0</v>
      </c>
      <c r="S437" s="80">
        <f>'Activity rawdata'!Z436</f>
        <v>0</v>
      </c>
      <c r="T437" s="80">
        <f>'Activity rawdata'!AA436</f>
        <v>0</v>
      </c>
      <c r="U437" s="80">
        <f t="shared" si="71"/>
        <v>0</v>
      </c>
      <c r="V437" s="81">
        <f t="shared" si="72"/>
        <v>0</v>
      </c>
      <c r="W437" s="75">
        <f t="shared" si="73"/>
        <v>0</v>
      </c>
      <c r="X437" s="75">
        <f t="shared" si="74"/>
        <v>0</v>
      </c>
      <c r="Y437" s="75">
        <f t="shared" si="75"/>
        <v>0</v>
      </c>
      <c r="Z437" s="82">
        <f t="shared" si="76"/>
        <v>0</v>
      </c>
      <c r="AA437" s="75">
        <f t="shared" si="77"/>
        <v>0</v>
      </c>
      <c r="AB437" s="75">
        <f t="shared" si="78"/>
        <v>0</v>
      </c>
      <c r="AC437" s="82">
        <f t="shared" si="79"/>
        <v>0</v>
      </c>
      <c r="AD437" s="70"/>
    </row>
    <row r="438" spans="1:30" x14ac:dyDescent="0.35">
      <c r="A438" s="70" t="str">
        <f>'Activity rawdata'!A437</f>
        <v>BH6112-1-256</v>
      </c>
      <c r="B438" s="71" t="str">
        <f>'Activity rawdata'!B437</f>
        <v>COLB</v>
      </c>
      <c r="C438" s="71" t="str">
        <f>IF('Activity rawdata'!C437="PY","Planted",IF('Activity rawdata'!C437="NY","Nat/Convert",IF('Activity rawdata'!C437="NN","Nat/Nonconvert",IF('Activity rawdata'!C437="OY","Planted"))))</f>
        <v>Planted</v>
      </c>
      <c r="D438" s="70" t="str">
        <f>'Activity rawdata'!D437</f>
        <v>STP2</v>
      </c>
      <c r="E438" s="72" t="str">
        <f>'Activity rawdata'!E437</f>
        <v>79</v>
      </c>
      <c r="F438" s="73" t="str">
        <f>'Activity rawdata'!L437</f>
        <v>NO</v>
      </c>
      <c r="G438" s="72" t="str">
        <f>'Activity rawdata'!R437</f>
        <v>2038</v>
      </c>
      <c r="H438" s="72" t="str">
        <f>IF('Activity rawdata'!P437="AHTHIN1","1st Thin",IF('Activity rawdata'!P437="AHCC","Clearcut",IF('Activity rawdata'!P437="AHTHSMZ","SMZ Thin",IF('Activity rawdata'!P437="AHTHIN2","2nd Thin",IF('Activity rawdata'!P437="AFERTE","Early Fert",IF('Activity rawdata'!P437="AFERTM","Mid Fert",IF('Activity rawdata'!P437="AFERTL","Late Fert",  IF('Activity rawdata'!P437="ASP","Site Prep", IF('Activity rawdata'!P437="APLT","Plant",  IF('Activity rawdata'!P437="ANREG","Natural Regeneration"))))))))))</f>
        <v>Site Prep</v>
      </c>
      <c r="I438" s="74">
        <f>'Activity rawdata'!O437</f>
        <v>16.399999999999999</v>
      </c>
      <c r="J438" s="75">
        <f>'Activity rawdata'!N437</f>
        <v>1</v>
      </c>
      <c r="K438" s="75">
        <f>'Activity rawdata'!AC437</f>
        <v>0</v>
      </c>
      <c r="L438" s="75">
        <f>'Activity rawdata'!AD437</f>
        <v>0</v>
      </c>
      <c r="M438" s="76" t="str">
        <f>'Activity rawdata'!AE437</f>
        <v>-</v>
      </c>
      <c r="N438" s="83">
        <f>'Activity rawdata'!T437+'Activity rawdata'!U437</f>
        <v>0</v>
      </c>
      <c r="O438" s="80">
        <f>'Activity rawdata'!V437</f>
        <v>0</v>
      </c>
      <c r="P438" s="80">
        <f>'Activity rawdata'!W437</f>
        <v>0</v>
      </c>
      <c r="Q438" s="80">
        <f>'Activity rawdata'!X437</f>
        <v>0</v>
      </c>
      <c r="R438" s="84">
        <f t="shared" si="70"/>
        <v>0</v>
      </c>
      <c r="S438" s="80">
        <f>'Activity rawdata'!Z437</f>
        <v>0</v>
      </c>
      <c r="T438" s="80">
        <f>'Activity rawdata'!AA437</f>
        <v>0</v>
      </c>
      <c r="U438" s="80">
        <f t="shared" si="71"/>
        <v>0</v>
      </c>
      <c r="V438" s="81">
        <f t="shared" si="72"/>
        <v>0</v>
      </c>
      <c r="W438" s="75">
        <f t="shared" si="73"/>
        <v>0</v>
      </c>
      <c r="X438" s="75">
        <f t="shared" si="74"/>
        <v>0</v>
      </c>
      <c r="Y438" s="75">
        <f t="shared" si="75"/>
        <v>0</v>
      </c>
      <c r="Z438" s="82">
        <f t="shared" si="76"/>
        <v>0</v>
      </c>
      <c r="AA438" s="75">
        <f t="shared" si="77"/>
        <v>0</v>
      </c>
      <c r="AB438" s="75">
        <f t="shared" si="78"/>
        <v>0</v>
      </c>
      <c r="AC438" s="82">
        <f t="shared" si="79"/>
        <v>0</v>
      </c>
      <c r="AD438" s="70"/>
    </row>
    <row r="439" spans="1:30" x14ac:dyDescent="0.35">
      <c r="A439" s="70" t="str">
        <f>'Activity rawdata'!A438</f>
        <v>BH6112-1-257</v>
      </c>
      <c r="B439" s="71" t="str">
        <f>'Activity rawdata'!B438</f>
        <v>COLB</v>
      </c>
      <c r="C439" s="71" t="str">
        <f>IF('Activity rawdata'!C438="PY","Planted",IF('Activity rawdata'!C438="NY","Nat/Convert",IF('Activity rawdata'!C438="NN","Nat/Nonconvert",IF('Activity rawdata'!C438="OY","Planted"))))</f>
        <v>Planted</v>
      </c>
      <c r="D439" s="70" t="str">
        <f>'Activity rawdata'!D438</f>
        <v>STP2</v>
      </c>
      <c r="E439" s="72" t="str">
        <f>'Activity rawdata'!E438</f>
        <v>73</v>
      </c>
      <c r="F439" s="73" t="str">
        <f>'Activity rawdata'!L438</f>
        <v>NO</v>
      </c>
      <c r="G439" s="72" t="str">
        <f>'Activity rawdata'!R438</f>
        <v>2038</v>
      </c>
      <c r="H439" s="72" t="str">
        <f>IF('Activity rawdata'!P438="AHTHIN1","1st Thin",IF('Activity rawdata'!P438="AHCC","Clearcut",IF('Activity rawdata'!P438="AHTHSMZ","SMZ Thin",IF('Activity rawdata'!P438="AHTHIN2","2nd Thin",IF('Activity rawdata'!P438="AFERTE","Early Fert",IF('Activity rawdata'!P438="AFERTM","Mid Fert",IF('Activity rawdata'!P438="AFERTL","Late Fert",  IF('Activity rawdata'!P438="ASP","Site Prep", IF('Activity rawdata'!P438="APLT","Plant",  IF('Activity rawdata'!P438="ANREG","Natural Regeneration"))))))))))</f>
        <v>Site Prep</v>
      </c>
      <c r="I439" s="74">
        <f>'Activity rawdata'!O438</f>
        <v>29.57</v>
      </c>
      <c r="J439" s="75">
        <f>'Activity rawdata'!N438</f>
        <v>1</v>
      </c>
      <c r="K439" s="75">
        <f>'Activity rawdata'!AC438</f>
        <v>0</v>
      </c>
      <c r="L439" s="75">
        <f>'Activity rawdata'!AD438</f>
        <v>0</v>
      </c>
      <c r="M439" s="76" t="str">
        <f>'Activity rawdata'!AE438</f>
        <v>-</v>
      </c>
      <c r="N439" s="83">
        <f>'Activity rawdata'!T438+'Activity rawdata'!U438</f>
        <v>0</v>
      </c>
      <c r="O439" s="80">
        <f>'Activity rawdata'!V438</f>
        <v>0</v>
      </c>
      <c r="P439" s="80">
        <f>'Activity rawdata'!W438</f>
        <v>0</v>
      </c>
      <c r="Q439" s="80">
        <f>'Activity rawdata'!X438</f>
        <v>0</v>
      </c>
      <c r="R439" s="84">
        <f t="shared" si="70"/>
        <v>0</v>
      </c>
      <c r="S439" s="80">
        <f>'Activity rawdata'!Z438</f>
        <v>0</v>
      </c>
      <c r="T439" s="80">
        <f>'Activity rawdata'!AA438</f>
        <v>0</v>
      </c>
      <c r="U439" s="80">
        <f t="shared" si="71"/>
        <v>0</v>
      </c>
      <c r="V439" s="81">
        <f t="shared" si="72"/>
        <v>0</v>
      </c>
      <c r="W439" s="75">
        <f t="shared" si="73"/>
        <v>0</v>
      </c>
      <c r="X439" s="75">
        <f t="shared" si="74"/>
        <v>0</v>
      </c>
      <c r="Y439" s="75">
        <f t="shared" si="75"/>
        <v>0</v>
      </c>
      <c r="Z439" s="82">
        <f t="shared" si="76"/>
        <v>0</v>
      </c>
      <c r="AA439" s="75">
        <f t="shared" si="77"/>
        <v>0</v>
      </c>
      <c r="AB439" s="75">
        <f t="shared" si="78"/>
        <v>0</v>
      </c>
      <c r="AC439" s="82">
        <f t="shared" si="79"/>
        <v>0</v>
      </c>
      <c r="AD439" s="70"/>
    </row>
    <row r="440" spans="1:30" x14ac:dyDescent="0.35">
      <c r="A440" s="70" t="str">
        <f>'Activity rawdata'!A439</f>
        <v>BH6112-1-258</v>
      </c>
      <c r="B440" s="71" t="str">
        <f>'Activity rawdata'!B439</f>
        <v>COLB</v>
      </c>
      <c r="C440" s="71" t="str">
        <f>IF('Activity rawdata'!C439="PY","Planted",IF('Activity rawdata'!C439="NY","Nat/Convert",IF('Activity rawdata'!C439="NN","Nat/Nonconvert",IF('Activity rawdata'!C439="OY","Planted"))))</f>
        <v>Planted</v>
      </c>
      <c r="D440" s="70" t="str">
        <f>'Activity rawdata'!D439</f>
        <v>STP2</v>
      </c>
      <c r="E440" s="72" t="str">
        <f>'Activity rawdata'!E439</f>
        <v>72</v>
      </c>
      <c r="F440" s="73" t="str">
        <f>'Activity rawdata'!L439</f>
        <v>NO</v>
      </c>
      <c r="G440" s="72" t="str">
        <f>'Activity rawdata'!R439</f>
        <v>2038</v>
      </c>
      <c r="H440" s="72" t="str">
        <f>IF('Activity rawdata'!P439="AHTHIN1","1st Thin",IF('Activity rawdata'!P439="AHCC","Clearcut",IF('Activity rawdata'!P439="AHTHSMZ","SMZ Thin",IF('Activity rawdata'!P439="AHTHIN2","2nd Thin",IF('Activity rawdata'!P439="AFERTE","Early Fert",IF('Activity rawdata'!P439="AFERTM","Mid Fert",IF('Activity rawdata'!P439="AFERTL","Late Fert",  IF('Activity rawdata'!P439="ASP","Site Prep", IF('Activity rawdata'!P439="APLT","Plant",  IF('Activity rawdata'!P439="ANREG","Natural Regeneration"))))))))))</f>
        <v>Site Prep</v>
      </c>
      <c r="I440" s="74">
        <f>'Activity rawdata'!O439</f>
        <v>82.63</v>
      </c>
      <c r="J440" s="75">
        <f>'Activity rawdata'!N439</f>
        <v>1</v>
      </c>
      <c r="K440" s="75">
        <f>'Activity rawdata'!AC439</f>
        <v>0</v>
      </c>
      <c r="L440" s="75">
        <f>'Activity rawdata'!AD439</f>
        <v>0</v>
      </c>
      <c r="M440" s="76" t="str">
        <f>'Activity rawdata'!AE439</f>
        <v>-</v>
      </c>
      <c r="N440" s="83">
        <f>'Activity rawdata'!T439+'Activity rawdata'!U439</f>
        <v>0</v>
      </c>
      <c r="O440" s="80">
        <f>'Activity rawdata'!V439</f>
        <v>0</v>
      </c>
      <c r="P440" s="80">
        <f>'Activity rawdata'!W439</f>
        <v>0</v>
      </c>
      <c r="Q440" s="80">
        <f>'Activity rawdata'!X439</f>
        <v>0</v>
      </c>
      <c r="R440" s="84">
        <f t="shared" si="70"/>
        <v>0</v>
      </c>
      <c r="S440" s="80">
        <f>'Activity rawdata'!Z439</f>
        <v>0</v>
      </c>
      <c r="T440" s="80">
        <f>'Activity rawdata'!AA439</f>
        <v>0</v>
      </c>
      <c r="U440" s="80">
        <f t="shared" si="71"/>
        <v>0</v>
      </c>
      <c r="V440" s="81">
        <f t="shared" si="72"/>
        <v>0</v>
      </c>
      <c r="W440" s="75">
        <f t="shared" si="73"/>
        <v>0</v>
      </c>
      <c r="X440" s="75">
        <f t="shared" si="74"/>
        <v>0</v>
      </c>
      <c r="Y440" s="75">
        <f t="shared" si="75"/>
        <v>0</v>
      </c>
      <c r="Z440" s="82">
        <f t="shared" si="76"/>
        <v>0</v>
      </c>
      <c r="AA440" s="75">
        <f t="shared" si="77"/>
        <v>0</v>
      </c>
      <c r="AB440" s="75">
        <f t="shared" si="78"/>
        <v>0</v>
      </c>
      <c r="AC440" s="82">
        <f t="shared" si="79"/>
        <v>0</v>
      </c>
      <c r="AD440" s="70"/>
    </row>
    <row r="441" spans="1:30" x14ac:dyDescent="0.35">
      <c r="A441" s="70" t="str">
        <f>'Activity rawdata'!A440</f>
        <v>BH6112-1-372</v>
      </c>
      <c r="B441" s="71" t="str">
        <f>'Activity rawdata'!B440</f>
        <v>COLB</v>
      </c>
      <c r="C441" s="71" t="str">
        <f>IF('Activity rawdata'!C440="PY","Planted",IF('Activity rawdata'!C440="NY","Nat/Convert",IF('Activity rawdata'!C440="NN","Nat/Nonconvert",IF('Activity rawdata'!C440="OY","Planted"))))</f>
        <v>Planted</v>
      </c>
      <c r="D441" s="70" t="str">
        <f>'Activity rawdata'!D440</f>
        <v>STP2</v>
      </c>
      <c r="E441" s="72" t="str">
        <f>'Activity rawdata'!E440</f>
        <v>79</v>
      </c>
      <c r="F441" s="73" t="str">
        <f>'Activity rawdata'!L440</f>
        <v>NO</v>
      </c>
      <c r="G441" s="72" t="str">
        <f>'Activity rawdata'!R440</f>
        <v>2038</v>
      </c>
      <c r="H441" s="72" t="str">
        <f>IF('Activity rawdata'!P440="AHTHIN1","1st Thin",IF('Activity rawdata'!P440="AHCC","Clearcut",IF('Activity rawdata'!P440="AHTHSMZ","SMZ Thin",IF('Activity rawdata'!P440="AHTHIN2","2nd Thin",IF('Activity rawdata'!P440="AFERTE","Early Fert",IF('Activity rawdata'!P440="AFERTM","Mid Fert",IF('Activity rawdata'!P440="AFERTL","Late Fert",  IF('Activity rawdata'!P440="ASP","Site Prep", IF('Activity rawdata'!P440="APLT","Plant",  IF('Activity rawdata'!P440="ANREG","Natural Regeneration"))))))))))</f>
        <v>Site Prep</v>
      </c>
      <c r="I441" s="74">
        <f>'Activity rawdata'!O440</f>
        <v>51.79</v>
      </c>
      <c r="J441" s="75">
        <f>'Activity rawdata'!N440</f>
        <v>1</v>
      </c>
      <c r="K441" s="75">
        <f>'Activity rawdata'!AC440</f>
        <v>0</v>
      </c>
      <c r="L441" s="75">
        <f>'Activity rawdata'!AD440</f>
        <v>0</v>
      </c>
      <c r="M441" s="76" t="str">
        <f>'Activity rawdata'!AE440</f>
        <v>-</v>
      </c>
      <c r="N441" s="83">
        <f>'Activity rawdata'!T440+'Activity rawdata'!U440</f>
        <v>0</v>
      </c>
      <c r="O441" s="80">
        <f>'Activity rawdata'!V440</f>
        <v>0</v>
      </c>
      <c r="P441" s="80">
        <f>'Activity rawdata'!W440</f>
        <v>0</v>
      </c>
      <c r="Q441" s="80">
        <f>'Activity rawdata'!X440</f>
        <v>0</v>
      </c>
      <c r="R441" s="84">
        <f t="shared" si="70"/>
        <v>0</v>
      </c>
      <c r="S441" s="80">
        <f>'Activity rawdata'!Z440</f>
        <v>0</v>
      </c>
      <c r="T441" s="80">
        <f>'Activity rawdata'!AA440</f>
        <v>0</v>
      </c>
      <c r="U441" s="80">
        <f t="shared" si="71"/>
        <v>0</v>
      </c>
      <c r="V441" s="81">
        <f t="shared" si="72"/>
        <v>0</v>
      </c>
      <c r="W441" s="75">
        <f t="shared" si="73"/>
        <v>0</v>
      </c>
      <c r="X441" s="75">
        <f t="shared" si="74"/>
        <v>0</v>
      </c>
      <c r="Y441" s="75">
        <f t="shared" si="75"/>
        <v>0</v>
      </c>
      <c r="Z441" s="82">
        <f t="shared" si="76"/>
        <v>0</v>
      </c>
      <c r="AA441" s="75">
        <f t="shared" si="77"/>
        <v>0</v>
      </c>
      <c r="AB441" s="75">
        <f t="shared" si="78"/>
        <v>0</v>
      </c>
      <c r="AC441" s="82">
        <f t="shared" si="79"/>
        <v>0</v>
      </c>
      <c r="AD441" s="70"/>
    </row>
    <row r="442" spans="1:30" x14ac:dyDescent="0.35">
      <c r="A442" s="70" t="str">
        <f>'Activity rawdata'!A441</f>
        <v>BH6112-1-392</v>
      </c>
      <c r="B442" s="71" t="str">
        <f>'Activity rawdata'!B441</f>
        <v>COLB</v>
      </c>
      <c r="C442" s="71" t="str">
        <f>IF('Activity rawdata'!C441="PY","Planted",IF('Activity rawdata'!C441="NY","Nat/Convert",IF('Activity rawdata'!C441="NN","Nat/Nonconvert",IF('Activity rawdata'!C441="OY","Planted"))))</f>
        <v>Planted</v>
      </c>
      <c r="D442" s="70" t="str">
        <f>'Activity rawdata'!D441</f>
        <v>STP2</v>
      </c>
      <c r="E442" s="72" t="str">
        <f>'Activity rawdata'!E441</f>
        <v>72</v>
      </c>
      <c r="F442" s="73" t="str">
        <f>'Activity rawdata'!L441</f>
        <v>NO</v>
      </c>
      <c r="G442" s="72" t="str">
        <f>'Activity rawdata'!R441</f>
        <v>2038</v>
      </c>
      <c r="H442" s="72" t="str">
        <f>IF('Activity rawdata'!P441="AHTHIN1","1st Thin",IF('Activity rawdata'!P441="AHCC","Clearcut",IF('Activity rawdata'!P441="AHTHSMZ","SMZ Thin",IF('Activity rawdata'!P441="AHTHIN2","2nd Thin",IF('Activity rawdata'!P441="AFERTE","Early Fert",IF('Activity rawdata'!P441="AFERTM","Mid Fert",IF('Activity rawdata'!P441="AFERTL","Late Fert",  IF('Activity rawdata'!P441="ASP","Site Prep", IF('Activity rawdata'!P441="APLT","Plant",  IF('Activity rawdata'!P441="ANREG","Natural Regeneration"))))))))))</f>
        <v>Site Prep</v>
      </c>
      <c r="I442" s="74">
        <f>'Activity rawdata'!O441</f>
        <v>90.34</v>
      </c>
      <c r="J442" s="75">
        <f>'Activity rawdata'!N441</f>
        <v>1</v>
      </c>
      <c r="K442" s="75">
        <f>'Activity rawdata'!AC441</f>
        <v>0</v>
      </c>
      <c r="L442" s="75">
        <f>'Activity rawdata'!AD441</f>
        <v>0</v>
      </c>
      <c r="M442" s="76" t="str">
        <f>'Activity rawdata'!AE441</f>
        <v>-</v>
      </c>
      <c r="N442" s="83">
        <f>'Activity rawdata'!T441+'Activity rawdata'!U441</f>
        <v>0</v>
      </c>
      <c r="O442" s="80">
        <f>'Activity rawdata'!V441</f>
        <v>0</v>
      </c>
      <c r="P442" s="80">
        <f>'Activity rawdata'!W441</f>
        <v>0</v>
      </c>
      <c r="Q442" s="80">
        <f>'Activity rawdata'!X441</f>
        <v>0</v>
      </c>
      <c r="R442" s="84">
        <f t="shared" si="70"/>
        <v>0</v>
      </c>
      <c r="S442" s="80">
        <f>'Activity rawdata'!Z441</f>
        <v>0</v>
      </c>
      <c r="T442" s="80">
        <f>'Activity rawdata'!AA441</f>
        <v>0</v>
      </c>
      <c r="U442" s="80">
        <f t="shared" si="71"/>
        <v>0</v>
      </c>
      <c r="V442" s="81">
        <f t="shared" si="72"/>
        <v>0</v>
      </c>
      <c r="W442" s="75">
        <f t="shared" si="73"/>
        <v>0</v>
      </c>
      <c r="X442" s="75">
        <f t="shared" si="74"/>
        <v>0</v>
      </c>
      <c r="Y442" s="75">
        <f t="shared" si="75"/>
        <v>0</v>
      </c>
      <c r="Z442" s="82">
        <f t="shared" si="76"/>
        <v>0</v>
      </c>
      <c r="AA442" s="75">
        <f t="shared" si="77"/>
        <v>0</v>
      </c>
      <c r="AB442" s="75">
        <f t="shared" si="78"/>
        <v>0</v>
      </c>
      <c r="AC442" s="82">
        <f t="shared" si="79"/>
        <v>0</v>
      </c>
      <c r="AD442" s="70"/>
    </row>
    <row r="443" spans="1:30" x14ac:dyDescent="0.35">
      <c r="A443" s="70" t="str">
        <f>'Activity rawdata'!A442</f>
        <v>BH6125-1-274</v>
      </c>
      <c r="B443" s="71" t="str">
        <f>'Activity rawdata'!B442</f>
        <v>COLB</v>
      </c>
      <c r="C443" s="71" t="str">
        <f>IF('Activity rawdata'!C442="PY","Planted",IF('Activity rawdata'!C442="NY","Nat/Convert",IF('Activity rawdata'!C442="NN","Nat/Nonconvert",IF('Activity rawdata'!C442="OY","Planted"))))</f>
        <v>Planted</v>
      </c>
      <c r="D443" s="70" t="str">
        <f>'Activity rawdata'!D442</f>
        <v>STP2</v>
      </c>
      <c r="E443" s="72" t="str">
        <f>'Activity rawdata'!E442</f>
        <v>79</v>
      </c>
      <c r="F443" s="73" t="str">
        <f>'Activity rawdata'!L442</f>
        <v>NO</v>
      </c>
      <c r="G443" s="72" t="str">
        <f>'Activity rawdata'!R442</f>
        <v>2038</v>
      </c>
      <c r="H443" s="72" t="str">
        <f>IF('Activity rawdata'!P442="AHTHIN1","1st Thin",IF('Activity rawdata'!P442="AHCC","Clearcut",IF('Activity rawdata'!P442="AHTHSMZ","SMZ Thin",IF('Activity rawdata'!P442="AHTHIN2","2nd Thin",IF('Activity rawdata'!P442="AFERTE","Early Fert",IF('Activity rawdata'!P442="AFERTM","Mid Fert",IF('Activity rawdata'!P442="AFERTL","Late Fert",  IF('Activity rawdata'!P442="ASP","Site Prep", IF('Activity rawdata'!P442="APLT","Plant",  IF('Activity rawdata'!P442="ANREG","Natural Regeneration"))))))))))</f>
        <v>Site Prep</v>
      </c>
      <c r="I443" s="74">
        <f>'Activity rawdata'!O442</f>
        <v>13.74</v>
      </c>
      <c r="J443" s="75">
        <f>'Activity rawdata'!N442</f>
        <v>1</v>
      </c>
      <c r="K443" s="75">
        <f>'Activity rawdata'!AC442</f>
        <v>0</v>
      </c>
      <c r="L443" s="75">
        <f>'Activity rawdata'!AD442</f>
        <v>0</v>
      </c>
      <c r="M443" s="76" t="str">
        <f>'Activity rawdata'!AE442</f>
        <v>-</v>
      </c>
      <c r="N443" s="83">
        <f>'Activity rawdata'!T442+'Activity rawdata'!U442</f>
        <v>0</v>
      </c>
      <c r="O443" s="80">
        <f>'Activity rawdata'!V442</f>
        <v>0</v>
      </c>
      <c r="P443" s="80">
        <f>'Activity rawdata'!W442</f>
        <v>0</v>
      </c>
      <c r="Q443" s="80">
        <f>'Activity rawdata'!X442</f>
        <v>0</v>
      </c>
      <c r="R443" s="84">
        <f t="shared" si="70"/>
        <v>0</v>
      </c>
      <c r="S443" s="80">
        <f>'Activity rawdata'!Z442</f>
        <v>0</v>
      </c>
      <c r="T443" s="80">
        <f>'Activity rawdata'!AA442</f>
        <v>0</v>
      </c>
      <c r="U443" s="80">
        <f t="shared" si="71"/>
        <v>0</v>
      </c>
      <c r="V443" s="81">
        <f t="shared" si="72"/>
        <v>0</v>
      </c>
      <c r="W443" s="75">
        <f t="shared" si="73"/>
        <v>0</v>
      </c>
      <c r="X443" s="75">
        <f t="shared" si="74"/>
        <v>0</v>
      </c>
      <c r="Y443" s="75">
        <f t="shared" si="75"/>
        <v>0</v>
      </c>
      <c r="Z443" s="82">
        <f t="shared" si="76"/>
        <v>0</v>
      </c>
      <c r="AA443" s="75">
        <f t="shared" si="77"/>
        <v>0</v>
      </c>
      <c r="AB443" s="75">
        <f t="shared" si="78"/>
        <v>0</v>
      </c>
      <c r="AC443" s="82">
        <f t="shared" si="79"/>
        <v>0</v>
      </c>
      <c r="AD443" s="70"/>
    </row>
    <row r="444" spans="1:30" x14ac:dyDescent="0.35">
      <c r="A444" s="70" t="str">
        <f>'Activity rawdata'!A443</f>
        <v>BH6112-1-213</v>
      </c>
      <c r="B444" s="71" t="str">
        <f>'Activity rawdata'!B443</f>
        <v>COLB</v>
      </c>
      <c r="C444" s="71" t="str">
        <f>IF('Activity rawdata'!C443="PY","Planted",IF('Activity rawdata'!C443="NY","Nat/Convert",IF('Activity rawdata'!C443="NN","Nat/Nonconvert",IF('Activity rawdata'!C443="OY","Planted"))))</f>
        <v>Planted</v>
      </c>
      <c r="D444" s="70" t="str">
        <f>'Activity rawdata'!D443</f>
        <v>STP2</v>
      </c>
      <c r="E444" s="72" t="str">
        <f>'Activity rawdata'!E443</f>
        <v>72</v>
      </c>
      <c r="F444" s="73" t="str">
        <f>'Activity rawdata'!L443</f>
        <v>NO</v>
      </c>
      <c r="G444" s="72" t="str">
        <f>'Activity rawdata'!R443</f>
        <v>2038</v>
      </c>
      <c r="H444" s="72" t="str">
        <f>IF('Activity rawdata'!P443="AHTHIN1","1st Thin",IF('Activity rawdata'!P443="AHCC","Clearcut",IF('Activity rawdata'!P443="AHTHSMZ","SMZ Thin",IF('Activity rawdata'!P443="AHTHIN2","2nd Thin",IF('Activity rawdata'!P443="AFERTE","Early Fert",IF('Activity rawdata'!P443="AFERTM","Mid Fert",IF('Activity rawdata'!P443="AFERTL","Late Fert",  IF('Activity rawdata'!P443="ASP","Site Prep", IF('Activity rawdata'!P443="APLT","Plant",  IF('Activity rawdata'!P443="ANREG","Natural Regeneration"))))))))))</f>
        <v>Site Prep</v>
      </c>
      <c r="I444" s="74">
        <f>'Activity rawdata'!O443</f>
        <v>49.27</v>
      </c>
      <c r="J444" s="75">
        <f>'Activity rawdata'!N443</f>
        <v>1</v>
      </c>
      <c r="K444" s="75">
        <f>'Activity rawdata'!AC443</f>
        <v>0</v>
      </c>
      <c r="L444" s="75">
        <f>'Activity rawdata'!AD443</f>
        <v>0</v>
      </c>
      <c r="M444" s="76" t="str">
        <f>'Activity rawdata'!AE443</f>
        <v>-</v>
      </c>
      <c r="N444" s="83">
        <f>'Activity rawdata'!T443+'Activity rawdata'!U443</f>
        <v>0</v>
      </c>
      <c r="O444" s="80">
        <f>'Activity rawdata'!V443</f>
        <v>0</v>
      </c>
      <c r="P444" s="80">
        <f>'Activity rawdata'!W443</f>
        <v>0</v>
      </c>
      <c r="Q444" s="80">
        <f>'Activity rawdata'!X443</f>
        <v>0</v>
      </c>
      <c r="R444" s="84">
        <f t="shared" si="70"/>
        <v>0</v>
      </c>
      <c r="S444" s="80">
        <f>'Activity rawdata'!Z443</f>
        <v>0</v>
      </c>
      <c r="T444" s="80">
        <f>'Activity rawdata'!AA443</f>
        <v>0</v>
      </c>
      <c r="U444" s="80">
        <f t="shared" si="71"/>
        <v>0</v>
      </c>
      <c r="V444" s="81">
        <f t="shared" si="72"/>
        <v>0</v>
      </c>
      <c r="W444" s="75">
        <f t="shared" si="73"/>
        <v>0</v>
      </c>
      <c r="X444" s="75">
        <f t="shared" si="74"/>
        <v>0</v>
      </c>
      <c r="Y444" s="75">
        <f t="shared" si="75"/>
        <v>0</v>
      </c>
      <c r="Z444" s="82">
        <f t="shared" si="76"/>
        <v>0</v>
      </c>
      <c r="AA444" s="75">
        <f t="shared" si="77"/>
        <v>0</v>
      </c>
      <c r="AB444" s="75">
        <f t="shared" si="78"/>
        <v>0</v>
      </c>
      <c r="AC444" s="82">
        <f t="shared" si="79"/>
        <v>0</v>
      </c>
      <c r="AD444" s="70"/>
    </row>
    <row r="445" spans="1:30" x14ac:dyDescent="0.35">
      <c r="A445" s="70" t="str">
        <f>'Activity rawdata'!A444</f>
        <v>BH6112-1-207</v>
      </c>
      <c r="B445" s="71" t="str">
        <f>'Activity rawdata'!B444</f>
        <v>COLB</v>
      </c>
      <c r="C445" s="71" t="str">
        <f>IF('Activity rawdata'!C444="PY","Planted",IF('Activity rawdata'!C444="NY","Nat/Convert",IF('Activity rawdata'!C444="NN","Nat/Nonconvert",IF('Activity rawdata'!C444="OY","Planted"))))</f>
        <v>Planted</v>
      </c>
      <c r="D445" s="70" t="str">
        <f>'Activity rawdata'!D444</f>
        <v>STP2</v>
      </c>
      <c r="E445" s="72" t="str">
        <f>'Activity rawdata'!E444</f>
        <v>80</v>
      </c>
      <c r="F445" s="73" t="str">
        <f>'Activity rawdata'!L444</f>
        <v>NO</v>
      </c>
      <c r="G445" s="72" t="str">
        <f>'Activity rawdata'!R444</f>
        <v>2038</v>
      </c>
      <c r="H445" s="72" t="str">
        <f>IF('Activity rawdata'!P444="AHTHIN1","1st Thin",IF('Activity rawdata'!P444="AHCC","Clearcut",IF('Activity rawdata'!P444="AHTHSMZ","SMZ Thin",IF('Activity rawdata'!P444="AHTHIN2","2nd Thin",IF('Activity rawdata'!P444="AFERTE","Early Fert",IF('Activity rawdata'!P444="AFERTM","Mid Fert",IF('Activity rawdata'!P444="AFERTL","Late Fert",  IF('Activity rawdata'!P444="ASP","Site Prep", IF('Activity rawdata'!P444="APLT","Plant",  IF('Activity rawdata'!P444="ANREG","Natural Regeneration"))))))))))</f>
        <v>Site Prep</v>
      </c>
      <c r="I445" s="74">
        <f>'Activity rawdata'!O444</f>
        <v>38.520000000000003</v>
      </c>
      <c r="J445" s="75">
        <f>'Activity rawdata'!N444</f>
        <v>1</v>
      </c>
      <c r="K445" s="75">
        <f>'Activity rawdata'!AC444</f>
        <v>0</v>
      </c>
      <c r="L445" s="75">
        <f>'Activity rawdata'!AD444</f>
        <v>0</v>
      </c>
      <c r="M445" s="76" t="str">
        <f>'Activity rawdata'!AE444</f>
        <v>-</v>
      </c>
      <c r="N445" s="83">
        <f>'Activity rawdata'!T444+'Activity rawdata'!U444</f>
        <v>0</v>
      </c>
      <c r="O445" s="80">
        <f>'Activity rawdata'!V444</f>
        <v>0</v>
      </c>
      <c r="P445" s="80">
        <f>'Activity rawdata'!W444</f>
        <v>0</v>
      </c>
      <c r="Q445" s="80">
        <f>'Activity rawdata'!X444</f>
        <v>0</v>
      </c>
      <c r="R445" s="84">
        <f t="shared" si="70"/>
        <v>0</v>
      </c>
      <c r="S445" s="80">
        <f>'Activity rawdata'!Z444</f>
        <v>0</v>
      </c>
      <c r="T445" s="80">
        <f>'Activity rawdata'!AA444</f>
        <v>0</v>
      </c>
      <c r="U445" s="80">
        <f t="shared" si="71"/>
        <v>0</v>
      </c>
      <c r="V445" s="81">
        <f t="shared" si="72"/>
        <v>0</v>
      </c>
      <c r="W445" s="75">
        <f t="shared" si="73"/>
        <v>0</v>
      </c>
      <c r="X445" s="75">
        <f t="shared" si="74"/>
        <v>0</v>
      </c>
      <c r="Y445" s="75">
        <f t="shared" si="75"/>
        <v>0</v>
      </c>
      <c r="Z445" s="82">
        <f t="shared" si="76"/>
        <v>0</v>
      </c>
      <c r="AA445" s="75">
        <f t="shared" si="77"/>
        <v>0</v>
      </c>
      <c r="AB445" s="75">
        <f t="shared" si="78"/>
        <v>0</v>
      </c>
      <c r="AC445" s="82">
        <f t="shared" si="79"/>
        <v>0</v>
      </c>
      <c r="AD445" s="70"/>
    </row>
    <row r="446" spans="1:30" x14ac:dyDescent="0.35">
      <c r="A446" s="70" t="str">
        <f>'Activity rawdata'!A445</f>
        <v>BH6112-1-202</v>
      </c>
      <c r="B446" s="71" t="str">
        <f>'Activity rawdata'!B445</f>
        <v>COLB</v>
      </c>
      <c r="C446" s="71" t="str">
        <f>IF('Activity rawdata'!C445="PY","Planted",IF('Activity rawdata'!C445="NY","Nat/Convert",IF('Activity rawdata'!C445="NN","Nat/Nonconvert",IF('Activity rawdata'!C445="OY","Planted"))))</f>
        <v>Planted</v>
      </c>
      <c r="D446" s="70" t="str">
        <f>'Activity rawdata'!D445</f>
        <v>STP2</v>
      </c>
      <c r="E446" s="72" t="str">
        <f>'Activity rawdata'!E445</f>
        <v>69</v>
      </c>
      <c r="F446" s="73" t="str">
        <f>'Activity rawdata'!L445</f>
        <v>NO</v>
      </c>
      <c r="G446" s="72" t="str">
        <f>'Activity rawdata'!R445</f>
        <v>2038</v>
      </c>
      <c r="H446" s="72" t="str">
        <f>IF('Activity rawdata'!P445="AHTHIN1","1st Thin",IF('Activity rawdata'!P445="AHCC","Clearcut",IF('Activity rawdata'!P445="AHTHSMZ","SMZ Thin",IF('Activity rawdata'!P445="AHTHIN2","2nd Thin",IF('Activity rawdata'!P445="AFERTE","Early Fert",IF('Activity rawdata'!P445="AFERTM","Mid Fert",IF('Activity rawdata'!P445="AFERTL","Late Fert",  IF('Activity rawdata'!P445="ASP","Site Prep", IF('Activity rawdata'!P445="APLT","Plant",  IF('Activity rawdata'!P445="ANREG","Natural Regeneration"))))))))))</f>
        <v>Site Prep</v>
      </c>
      <c r="I446" s="74">
        <f>'Activity rawdata'!O445</f>
        <v>24.8</v>
      </c>
      <c r="J446" s="75">
        <f>'Activity rawdata'!N445</f>
        <v>1</v>
      </c>
      <c r="K446" s="75">
        <f>'Activity rawdata'!AC445</f>
        <v>0</v>
      </c>
      <c r="L446" s="75">
        <f>'Activity rawdata'!AD445</f>
        <v>0</v>
      </c>
      <c r="M446" s="76" t="str">
        <f>'Activity rawdata'!AE445</f>
        <v>-</v>
      </c>
      <c r="N446" s="83">
        <f>'Activity rawdata'!T445+'Activity rawdata'!U445</f>
        <v>0</v>
      </c>
      <c r="O446" s="80">
        <f>'Activity rawdata'!V445</f>
        <v>0</v>
      </c>
      <c r="P446" s="80">
        <f>'Activity rawdata'!W445</f>
        <v>0</v>
      </c>
      <c r="Q446" s="80">
        <f>'Activity rawdata'!X445</f>
        <v>0</v>
      </c>
      <c r="R446" s="84">
        <f t="shared" si="70"/>
        <v>0</v>
      </c>
      <c r="S446" s="80">
        <f>'Activity rawdata'!Z445</f>
        <v>0</v>
      </c>
      <c r="T446" s="80">
        <f>'Activity rawdata'!AA445</f>
        <v>0</v>
      </c>
      <c r="U446" s="80">
        <f t="shared" si="71"/>
        <v>0</v>
      </c>
      <c r="V446" s="81">
        <f t="shared" si="72"/>
        <v>0</v>
      </c>
      <c r="W446" s="75">
        <f t="shared" si="73"/>
        <v>0</v>
      </c>
      <c r="X446" s="75">
        <f t="shared" si="74"/>
        <v>0</v>
      </c>
      <c r="Y446" s="75">
        <f t="shared" si="75"/>
        <v>0</v>
      </c>
      <c r="Z446" s="82">
        <f t="shared" si="76"/>
        <v>0</v>
      </c>
      <c r="AA446" s="75">
        <f t="shared" si="77"/>
        <v>0</v>
      </c>
      <c r="AB446" s="75">
        <f t="shared" si="78"/>
        <v>0</v>
      </c>
      <c r="AC446" s="82">
        <f t="shared" si="79"/>
        <v>0</v>
      </c>
      <c r="AD446" s="70"/>
    </row>
    <row r="447" spans="1:30" x14ac:dyDescent="0.35">
      <c r="A447" s="70" t="str">
        <f>'Activity rawdata'!A446</f>
        <v>BH5136-1-140</v>
      </c>
      <c r="B447" s="71" t="str">
        <f>'Activity rawdata'!B446</f>
        <v>COLB</v>
      </c>
      <c r="C447" s="71" t="str">
        <f>IF('Activity rawdata'!C446="PY","Planted",IF('Activity rawdata'!C446="NY","Nat/Convert",IF('Activity rawdata'!C446="NN","Nat/Nonconvert",IF('Activity rawdata'!C446="OY","Planted"))))</f>
        <v>Planted</v>
      </c>
      <c r="D447" s="70" t="str">
        <f>'Activity rawdata'!D446</f>
        <v>STP2</v>
      </c>
      <c r="E447" s="72" t="str">
        <f>'Activity rawdata'!E446</f>
        <v>78</v>
      </c>
      <c r="F447" s="73" t="str">
        <f>'Activity rawdata'!L446</f>
        <v>NO</v>
      </c>
      <c r="G447" s="72" t="str">
        <f>'Activity rawdata'!R446</f>
        <v>2038</v>
      </c>
      <c r="H447" s="72" t="str">
        <f>IF('Activity rawdata'!P446="AHTHIN1","1st Thin",IF('Activity rawdata'!P446="AHCC","Clearcut",IF('Activity rawdata'!P446="AHTHSMZ","SMZ Thin",IF('Activity rawdata'!P446="AHTHIN2","2nd Thin",IF('Activity rawdata'!P446="AFERTE","Early Fert",IF('Activity rawdata'!P446="AFERTM","Mid Fert",IF('Activity rawdata'!P446="AFERTL","Late Fert",  IF('Activity rawdata'!P446="ASP","Site Prep", IF('Activity rawdata'!P446="APLT","Plant",  IF('Activity rawdata'!P446="ANREG","Natural Regeneration"))))))))))</f>
        <v>Site Prep</v>
      </c>
      <c r="I447" s="74">
        <f>'Activity rawdata'!O446</f>
        <v>165.11</v>
      </c>
      <c r="J447" s="75">
        <f>'Activity rawdata'!N446</f>
        <v>1</v>
      </c>
      <c r="K447" s="75">
        <f>'Activity rawdata'!AC446</f>
        <v>0</v>
      </c>
      <c r="L447" s="75">
        <f>'Activity rawdata'!AD446</f>
        <v>0</v>
      </c>
      <c r="M447" s="76" t="str">
        <f>'Activity rawdata'!AE446</f>
        <v>-</v>
      </c>
      <c r="N447" s="83">
        <f>'Activity rawdata'!T446+'Activity rawdata'!U446</f>
        <v>0</v>
      </c>
      <c r="O447" s="80">
        <f>'Activity rawdata'!V446</f>
        <v>0</v>
      </c>
      <c r="P447" s="80">
        <f>'Activity rawdata'!W446</f>
        <v>0</v>
      </c>
      <c r="Q447" s="80">
        <f>'Activity rawdata'!X446</f>
        <v>0</v>
      </c>
      <c r="R447" s="84">
        <f t="shared" si="70"/>
        <v>0</v>
      </c>
      <c r="S447" s="80">
        <f>'Activity rawdata'!Z446</f>
        <v>0</v>
      </c>
      <c r="T447" s="80">
        <f>'Activity rawdata'!AA446</f>
        <v>0</v>
      </c>
      <c r="U447" s="80">
        <f t="shared" si="71"/>
        <v>0</v>
      </c>
      <c r="V447" s="81">
        <f t="shared" si="72"/>
        <v>0</v>
      </c>
      <c r="W447" s="75">
        <f t="shared" si="73"/>
        <v>0</v>
      </c>
      <c r="X447" s="75">
        <f t="shared" si="74"/>
        <v>0</v>
      </c>
      <c r="Y447" s="75">
        <f t="shared" si="75"/>
        <v>0</v>
      </c>
      <c r="Z447" s="82">
        <f t="shared" si="76"/>
        <v>0</v>
      </c>
      <c r="AA447" s="75">
        <f t="shared" si="77"/>
        <v>0</v>
      </c>
      <c r="AB447" s="75">
        <f t="shared" si="78"/>
        <v>0</v>
      </c>
      <c r="AC447" s="82">
        <f t="shared" si="79"/>
        <v>0</v>
      </c>
      <c r="AD447" s="70"/>
    </row>
    <row r="448" spans="1:30" x14ac:dyDescent="0.35">
      <c r="A448" s="70" t="str">
        <f>'Activity rawdata'!A447</f>
        <v>BH1431-1-25</v>
      </c>
      <c r="B448" s="71" t="str">
        <f>'Activity rawdata'!B447</f>
        <v>COLB</v>
      </c>
      <c r="C448" s="71" t="str">
        <f>IF('Activity rawdata'!C447="PY","Planted",IF('Activity rawdata'!C447="NY","Nat/Convert",IF('Activity rawdata'!C447="NN","Nat/Nonconvert",IF('Activity rawdata'!C447="OY","Planted"))))</f>
        <v>Planted</v>
      </c>
      <c r="D448" s="70" t="str">
        <f>'Activity rawdata'!D447</f>
        <v>STP2</v>
      </c>
      <c r="E448" s="72" t="str">
        <f>'Activity rawdata'!E447</f>
        <v>86</v>
      </c>
      <c r="F448" s="73" t="str">
        <f>'Activity rawdata'!L447</f>
        <v>NO</v>
      </c>
      <c r="G448" s="72" t="str">
        <f>'Activity rawdata'!R447</f>
        <v>2038</v>
      </c>
      <c r="H448" s="72" t="str">
        <f>IF('Activity rawdata'!P447="AHTHIN1","1st Thin",IF('Activity rawdata'!P447="AHCC","Clearcut",IF('Activity rawdata'!P447="AHTHSMZ","SMZ Thin",IF('Activity rawdata'!P447="AHTHIN2","2nd Thin",IF('Activity rawdata'!P447="AFERTE","Early Fert",IF('Activity rawdata'!P447="AFERTM","Mid Fert",IF('Activity rawdata'!P447="AFERTL","Late Fert",  IF('Activity rawdata'!P447="ASP","Site Prep", IF('Activity rawdata'!P447="APLT","Plant",  IF('Activity rawdata'!P447="ANREG","Natural Regeneration"))))))))))</f>
        <v>Site Prep</v>
      </c>
      <c r="I448" s="74">
        <f>'Activity rawdata'!O447</f>
        <v>63.77</v>
      </c>
      <c r="J448" s="75">
        <f>'Activity rawdata'!N447</f>
        <v>1</v>
      </c>
      <c r="K448" s="75">
        <f>'Activity rawdata'!AC447</f>
        <v>0</v>
      </c>
      <c r="L448" s="75">
        <f>'Activity rawdata'!AD447</f>
        <v>0</v>
      </c>
      <c r="M448" s="76" t="str">
        <f>'Activity rawdata'!AE447</f>
        <v>-</v>
      </c>
      <c r="N448" s="83">
        <f>'Activity rawdata'!T447+'Activity rawdata'!U447</f>
        <v>0</v>
      </c>
      <c r="O448" s="80">
        <f>'Activity rawdata'!V447</f>
        <v>0</v>
      </c>
      <c r="P448" s="80">
        <f>'Activity rawdata'!W447</f>
        <v>0</v>
      </c>
      <c r="Q448" s="80">
        <f>'Activity rawdata'!X447</f>
        <v>0</v>
      </c>
      <c r="R448" s="84">
        <f t="shared" si="70"/>
        <v>0</v>
      </c>
      <c r="S448" s="80">
        <f>'Activity rawdata'!Z447</f>
        <v>0</v>
      </c>
      <c r="T448" s="80">
        <f>'Activity rawdata'!AA447</f>
        <v>0</v>
      </c>
      <c r="U448" s="80">
        <f t="shared" si="71"/>
        <v>0</v>
      </c>
      <c r="V448" s="81">
        <f t="shared" si="72"/>
        <v>0</v>
      </c>
      <c r="W448" s="75">
        <f t="shared" si="73"/>
        <v>0</v>
      </c>
      <c r="X448" s="75">
        <f t="shared" si="74"/>
        <v>0</v>
      </c>
      <c r="Y448" s="75">
        <f t="shared" si="75"/>
        <v>0</v>
      </c>
      <c r="Z448" s="82">
        <f t="shared" si="76"/>
        <v>0</v>
      </c>
      <c r="AA448" s="75">
        <f t="shared" si="77"/>
        <v>0</v>
      </c>
      <c r="AB448" s="75">
        <f t="shared" si="78"/>
        <v>0</v>
      </c>
      <c r="AC448" s="82">
        <f t="shared" si="79"/>
        <v>0</v>
      </c>
      <c r="AD448" s="70"/>
    </row>
    <row r="449" spans="1:30" x14ac:dyDescent="0.35">
      <c r="A449" s="70" t="str">
        <f>'Activity rawdata'!A448</f>
        <v>BH5660-1-199</v>
      </c>
      <c r="B449" s="71" t="str">
        <f>'Activity rawdata'!B448</f>
        <v>CSLB</v>
      </c>
      <c r="C449" s="71" t="str">
        <f>IF('Activity rawdata'!C448="PY","Planted",IF('Activity rawdata'!C448="NY","Nat/Convert",IF('Activity rawdata'!C448="NN","Nat/Nonconvert",IF('Activity rawdata'!C448="OY","Planted"))))</f>
        <v>Planted</v>
      </c>
      <c r="D449" s="70" t="str">
        <f>'Activity rawdata'!D448</f>
        <v>STP2</v>
      </c>
      <c r="E449" s="72" t="str">
        <f>'Activity rawdata'!E448</f>
        <v>91</v>
      </c>
      <c r="F449" s="73" t="str">
        <f>'Activity rawdata'!L448</f>
        <v>NO</v>
      </c>
      <c r="G449" s="72" t="str">
        <f>'Activity rawdata'!R448</f>
        <v>2038</v>
      </c>
      <c r="H449" s="72" t="str">
        <f>IF('Activity rawdata'!P448="AHTHIN1","1st Thin",IF('Activity rawdata'!P448="AHCC","Clearcut",IF('Activity rawdata'!P448="AHTHSMZ","SMZ Thin",IF('Activity rawdata'!P448="AHTHIN2","2nd Thin",IF('Activity rawdata'!P448="AFERTE","Early Fert",IF('Activity rawdata'!P448="AFERTM","Mid Fert",IF('Activity rawdata'!P448="AFERTL","Late Fert",  IF('Activity rawdata'!P448="ASP","Site Prep", IF('Activity rawdata'!P448="APLT","Plant",  IF('Activity rawdata'!P448="ANREG","Natural Regeneration"))))))))))</f>
        <v>Plant</v>
      </c>
      <c r="I449" s="74">
        <f>'Activity rawdata'!O448</f>
        <v>3.67</v>
      </c>
      <c r="J449" s="75">
        <f>'Activity rawdata'!N448</f>
        <v>1</v>
      </c>
      <c r="K449" s="75">
        <f>'Activity rawdata'!AC448</f>
        <v>0</v>
      </c>
      <c r="L449" s="75">
        <f>'Activity rawdata'!AD448</f>
        <v>0</v>
      </c>
      <c r="M449" s="76" t="str">
        <f>'Activity rawdata'!AE448</f>
        <v>-</v>
      </c>
      <c r="N449" s="83">
        <f>'Activity rawdata'!T448+'Activity rawdata'!U448</f>
        <v>0</v>
      </c>
      <c r="O449" s="80">
        <f>'Activity rawdata'!V448</f>
        <v>0</v>
      </c>
      <c r="P449" s="80">
        <f>'Activity rawdata'!W448</f>
        <v>0</v>
      </c>
      <c r="Q449" s="80">
        <f>'Activity rawdata'!X448</f>
        <v>0</v>
      </c>
      <c r="R449" s="84">
        <f t="shared" si="70"/>
        <v>0</v>
      </c>
      <c r="S449" s="80">
        <f>'Activity rawdata'!Z448</f>
        <v>0</v>
      </c>
      <c r="T449" s="80">
        <f>'Activity rawdata'!AA448</f>
        <v>0</v>
      </c>
      <c r="U449" s="80">
        <f t="shared" si="71"/>
        <v>0</v>
      </c>
      <c r="V449" s="81">
        <f t="shared" si="72"/>
        <v>0</v>
      </c>
      <c r="W449" s="75">
        <f t="shared" si="73"/>
        <v>0</v>
      </c>
      <c r="X449" s="75">
        <f t="shared" si="74"/>
        <v>0</v>
      </c>
      <c r="Y449" s="75">
        <f t="shared" si="75"/>
        <v>0</v>
      </c>
      <c r="Z449" s="82">
        <f t="shared" si="76"/>
        <v>0</v>
      </c>
      <c r="AA449" s="75">
        <f t="shared" si="77"/>
        <v>0</v>
      </c>
      <c r="AB449" s="75">
        <f t="shared" si="78"/>
        <v>0</v>
      </c>
      <c r="AC449" s="82">
        <f t="shared" si="79"/>
        <v>0</v>
      </c>
      <c r="AD449" s="70"/>
    </row>
    <row r="450" spans="1:30" x14ac:dyDescent="0.35">
      <c r="A450" s="70" t="str">
        <f>'Activity rawdata'!A449</f>
        <v>BH6112-1-218</v>
      </c>
      <c r="B450" s="71" t="str">
        <f>'Activity rawdata'!B449</f>
        <v>CSLB</v>
      </c>
      <c r="C450" s="71" t="str">
        <f>IF('Activity rawdata'!C449="PY","Planted",IF('Activity rawdata'!C449="NY","Nat/Convert",IF('Activity rawdata'!C449="NN","Nat/Nonconvert",IF('Activity rawdata'!C449="OY","Planted"))))</f>
        <v>Planted</v>
      </c>
      <c r="D450" s="70" t="str">
        <f>'Activity rawdata'!D449</f>
        <v>STP2</v>
      </c>
      <c r="E450" s="72" t="str">
        <f>'Activity rawdata'!E449</f>
        <v>91</v>
      </c>
      <c r="F450" s="73" t="str">
        <f>'Activity rawdata'!L449</f>
        <v>NO</v>
      </c>
      <c r="G450" s="72" t="str">
        <f>'Activity rawdata'!R449</f>
        <v>2038</v>
      </c>
      <c r="H450" s="72" t="str">
        <f>IF('Activity rawdata'!P449="AHTHIN1","1st Thin",IF('Activity rawdata'!P449="AHCC","Clearcut",IF('Activity rawdata'!P449="AHTHSMZ","SMZ Thin",IF('Activity rawdata'!P449="AHTHIN2","2nd Thin",IF('Activity rawdata'!P449="AFERTE","Early Fert",IF('Activity rawdata'!P449="AFERTM","Mid Fert",IF('Activity rawdata'!P449="AFERTL","Late Fert",  IF('Activity rawdata'!P449="ASP","Site Prep", IF('Activity rawdata'!P449="APLT","Plant",  IF('Activity rawdata'!P449="ANREG","Natural Regeneration"))))))))))</f>
        <v>Plant</v>
      </c>
      <c r="I450" s="74">
        <f>'Activity rawdata'!O449</f>
        <v>22.17</v>
      </c>
      <c r="J450" s="75">
        <f>'Activity rawdata'!N449</f>
        <v>1</v>
      </c>
      <c r="K450" s="75">
        <f>'Activity rawdata'!AC449</f>
        <v>0</v>
      </c>
      <c r="L450" s="75">
        <f>'Activity rawdata'!AD449</f>
        <v>0</v>
      </c>
      <c r="M450" s="76" t="str">
        <f>'Activity rawdata'!AE449</f>
        <v>-</v>
      </c>
      <c r="N450" s="83">
        <f>'Activity rawdata'!T449+'Activity rawdata'!U449</f>
        <v>0</v>
      </c>
      <c r="O450" s="80">
        <f>'Activity rawdata'!V449</f>
        <v>0</v>
      </c>
      <c r="P450" s="80">
        <f>'Activity rawdata'!W449</f>
        <v>0</v>
      </c>
      <c r="Q450" s="80">
        <f>'Activity rawdata'!X449</f>
        <v>0</v>
      </c>
      <c r="R450" s="84">
        <f t="shared" si="70"/>
        <v>0</v>
      </c>
      <c r="S450" s="80">
        <f>'Activity rawdata'!Z449</f>
        <v>0</v>
      </c>
      <c r="T450" s="80">
        <f>'Activity rawdata'!AA449</f>
        <v>0</v>
      </c>
      <c r="U450" s="80">
        <f t="shared" si="71"/>
        <v>0</v>
      </c>
      <c r="V450" s="81">
        <f t="shared" si="72"/>
        <v>0</v>
      </c>
      <c r="W450" s="75">
        <f t="shared" si="73"/>
        <v>0</v>
      </c>
      <c r="X450" s="75">
        <f t="shared" si="74"/>
        <v>0</v>
      </c>
      <c r="Y450" s="75">
        <f t="shared" si="75"/>
        <v>0</v>
      </c>
      <c r="Z450" s="82">
        <f t="shared" si="76"/>
        <v>0</v>
      </c>
      <c r="AA450" s="75">
        <f t="shared" si="77"/>
        <v>0</v>
      </c>
      <c r="AB450" s="75">
        <f t="shared" si="78"/>
        <v>0</v>
      </c>
      <c r="AC450" s="82">
        <f t="shared" si="79"/>
        <v>0</v>
      </c>
      <c r="AD450" s="70"/>
    </row>
    <row r="451" spans="1:30" x14ac:dyDescent="0.35">
      <c r="A451" s="70" t="str">
        <f>'Activity rawdata'!A450</f>
        <v>BH5660-1-198</v>
      </c>
      <c r="B451" s="71" t="str">
        <f>'Activity rawdata'!B450</f>
        <v>CSLB</v>
      </c>
      <c r="C451" s="71" t="str">
        <f>IF('Activity rawdata'!C450="PY","Planted",IF('Activity rawdata'!C450="NY","Nat/Convert",IF('Activity rawdata'!C450="NN","Nat/Nonconvert",IF('Activity rawdata'!C450="OY","Planted"))))</f>
        <v>Planted</v>
      </c>
      <c r="D451" s="70" t="str">
        <f>'Activity rawdata'!D450</f>
        <v>STP2</v>
      </c>
      <c r="E451" s="72" t="str">
        <f>'Activity rawdata'!E450</f>
        <v>91</v>
      </c>
      <c r="F451" s="73" t="str">
        <f>'Activity rawdata'!L450</f>
        <v>NO</v>
      </c>
      <c r="G451" s="72" t="str">
        <f>'Activity rawdata'!R450</f>
        <v>2038</v>
      </c>
      <c r="H451" s="72" t="str">
        <f>IF('Activity rawdata'!P450="AHTHIN1","1st Thin",IF('Activity rawdata'!P450="AHCC","Clearcut",IF('Activity rawdata'!P450="AHTHSMZ","SMZ Thin",IF('Activity rawdata'!P450="AHTHIN2","2nd Thin",IF('Activity rawdata'!P450="AFERTE","Early Fert",IF('Activity rawdata'!P450="AFERTM","Mid Fert",IF('Activity rawdata'!P450="AFERTL","Late Fert",  IF('Activity rawdata'!P450="ASP","Site Prep", IF('Activity rawdata'!P450="APLT","Plant",  IF('Activity rawdata'!P450="ANREG","Natural Regeneration"))))))))))</f>
        <v>Plant</v>
      </c>
      <c r="I451" s="74">
        <f>'Activity rawdata'!O450</f>
        <v>6.39</v>
      </c>
      <c r="J451" s="75">
        <f>'Activity rawdata'!N450</f>
        <v>1</v>
      </c>
      <c r="K451" s="75">
        <f>'Activity rawdata'!AC450</f>
        <v>0</v>
      </c>
      <c r="L451" s="75">
        <f>'Activity rawdata'!AD450</f>
        <v>0</v>
      </c>
      <c r="M451" s="76" t="str">
        <f>'Activity rawdata'!AE450</f>
        <v>-</v>
      </c>
      <c r="N451" s="83">
        <f>'Activity rawdata'!T450+'Activity rawdata'!U450</f>
        <v>0</v>
      </c>
      <c r="O451" s="80">
        <f>'Activity rawdata'!V450</f>
        <v>0</v>
      </c>
      <c r="P451" s="80">
        <f>'Activity rawdata'!W450</f>
        <v>0</v>
      </c>
      <c r="Q451" s="80">
        <f>'Activity rawdata'!X450</f>
        <v>0</v>
      </c>
      <c r="R451" s="84">
        <f t="shared" si="70"/>
        <v>0</v>
      </c>
      <c r="S451" s="80">
        <f>'Activity rawdata'!Z450</f>
        <v>0</v>
      </c>
      <c r="T451" s="80">
        <f>'Activity rawdata'!AA450</f>
        <v>0</v>
      </c>
      <c r="U451" s="80">
        <f t="shared" si="71"/>
        <v>0</v>
      </c>
      <c r="V451" s="81">
        <f t="shared" si="72"/>
        <v>0</v>
      </c>
      <c r="W451" s="75">
        <f t="shared" si="73"/>
        <v>0</v>
      </c>
      <c r="X451" s="75">
        <f t="shared" si="74"/>
        <v>0</v>
      </c>
      <c r="Y451" s="75">
        <f t="shared" si="75"/>
        <v>0</v>
      </c>
      <c r="Z451" s="82">
        <f t="shared" si="76"/>
        <v>0</v>
      </c>
      <c r="AA451" s="75">
        <f t="shared" si="77"/>
        <v>0</v>
      </c>
      <c r="AB451" s="75">
        <f t="shared" si="78"/>
        <v>0</v>
      </c>
      <c r="AC451" s="82">
        <f t="shared" si="79"/>
        <v>0</v>
      </c>
      <c r="AD451" s="70"/>
    </row>
    <row r="452" spans="1:30" x14ac:dyDescent="0.35">
      <c r="A452" s="70" t="str">
        <f>'Activity rawdata'!A451</f>
        <v>BH5145-1-379</v>
      </c>
      <c r="B452" s="71" t="str">
        <f>'Activity rawdata'!B451</f>
        <v>CSLB</v>
      </c>
      <c r="C452" s="71" t="str">
        <f>IF('Activity rawdata'!C451="PY","Planted",IF('Activity rawdata'!C451="NY","Nat/Convert",IF('Activity rawdata'!C451="NN","Nat/Nonconvert",IF('Activity rawdata'!C451="OY","Planted"))))</f>
        <v>Planted</v>
      </c>
      <c r="D452" s="70" t="str">
        <f>'Activity rawdata'!D451</f>
        <v>STP2</v>
      </c>
      <c r="E452" s="72" t="str">
        <f>'Activity rawdata'!E451</f>
        <v>78</v>
      </c>
      <c r="F452" s="73" t="str">
        <f>'Activity rawdata'!L451</f>
        <v>NO</v>
      </c>
      <c r="G452" s="72" t="str">
        <f>'Activity rawdata'!R451</f>
        <v>2038</v>
      </c>
      <c r="H452" s="72" t="str">
        <f>IF('Activity rawdata'!P451="AHTHIN1","1st Thin",IF('Activity rawdata'!P451="AHCC","Clearcut",IF('Activity rawdata'!P451="AHTHSMZ","SMZ Thin",IF('Activity rawdata'!P451="AHTHIN2","2nd Thin",IF('Activity rawdata'!P451="AFERTE","Early Fert",IF('Activity rawdata'!P451="AFERTM","Mid Fert",IF('Activity rawdata'!P451="AFERTL","Late Fert",  IF('Activity rawdata'!P451="ASP","Site Prep", IF('Activity rawdata'!P451="APLT","Plant",  IF('Activity rawdata'!P451="ANREG","Natural Regeneration"))))))))))</f>
        <v>Plant</v>
      </c>
      <c r="I452" s="74">
        <f>'Activity rawdata'!O451</f>
        <v>75.099999999999994</v>
      </c>
      <c r="J452" s="75">
        <f>'Activity rawdata'!N451</f>
        <v>1</v>
      </c>
      <c r="K452" s="75">
        <f>'Activity rawdata'!AC451</f>
        <v>0</v>
      </c>
      <c r="L452" s="75">
        <f>'Activity rawdata'!AD451</f>
        <v>0</v>
      </c>
      <c r="M452" s="76" t="str">
        <f>'Activity rawdata'!AE451</f>
        <v>-</v>
      </c>
      <c r="N452" s="83">
        <f>'Activity rawdata'!T451+'Activity rawdata'!U451</f>
        <v>0</v>
      </c>
      <c r="O452" s="80">
        <f>'Activity rawdata'!V451</f>
        <v>0</v>
      </c>
      <c r="P452" s="80">
        <f>'Activity rawdata'!W451</f>
        <v>0</v>
      </c>
      <c r="Q452" s="80">
        <f>'Activity rawdata'!X451</f>
        <v>0</v>
      </c>
      <c r="R452" s="84">
        <f t="shared" si="70"/>
        <v>0</v>
      </c>
      <c r="S452" s="80">
        <f>'Activity rawdata'!Z451</f>
        <v>0</v>
      </c>
      <c r="T452" s="80">
        <f>'Activity rawdata'!AA451</f>
        <v>0</v>
      </c>
      <c r="U452" s="80">
        <f t="shared" si="71"/>
        <v>0</v>
      </c>
      <c r="V452" s="81">
        <f t="shared" si="72"/>
        <v>0</v>
      </c>
      <c r="W452" s="75">
        <f t="shared" si="73"/>
        <v>0</v>
      </c>
      <c r="X452" s="75">
        <f t="shared" si="74"/>
        <v>0</v>
      </c>
      <c r="Y452" s="75">
        <f t="shared" si="75"/>
        <v>0</v>
      </c>
      <c r="Z452" s="82">
        <f t="shared" si="76"/>
        <v>0</v>
      </c>
      <c r="AA452" s="75">
        <f t="shared" si="77"/>
        <v>0</v>
      </c>
      <c r="AB452" s="75">
        <f t="shared" si="78"/>
        <v>0</v>
      </c>
      <c r="AC452" s="82">
        <f t="shared" si="79"/>
        <v>0</v>
      </c>
      <c r="AD452" s="70"/>
    </row>
    <row r="453" spans="1:30" x14ac:dyDescent="0.35">
      <c r="A453" s="70" t="str">
        <f>'Activity rawdata'!A452</f>
        <v>BH5140-1-143</v>
      </c>
      <c r="B453" s="71" t="str">
        <f>'Activity rawdata'!B452</f>
        <v>CSLB</v>
      </c>
      <c r="C453" s="71" t="str">
        <f>IF('Activity rawdata'!C452="PY","Planted",IF('Activity rawdata'!C452="NY","Nat/Convert",IF('Activity rawdata'!C452="NN","Nat/Nonconvert",IF('Activity rawdata'!C452="OY","Planted"))))</f>
        <v>Planted</v>
      </c>
      <c r="D453" s="70" t="str">
        <f>'Activity rawdata'!D452</f>
        <v>STP2</v>
      </c>
      <c r="E453" s="72" t="str">
        <f>'Activity rawdata'!E452</f>
        <v>89</v>
      </c>
      <c r="F453" s="73" t="str">
        <f>'Activity rawdata'!L452</f>
        <v>NO</v>
      </c>
      <c r="G453" s="72" t="str">
        <f>'Activity rawdata'!R452</f>
        <v>2038</v>
      </c>
      <c r="H453" s="72" t="str">
        <f>IF('Activity rawdata'!P452="AHTHIN1","1st Thin",IF('Activity rawdata'!P452="AHCC","Clearcut",IF('Activity rawdata'!P452="AHTHSMZ","SMZ Thin",IF('Activity rawdata'!P452="AHTHIN2","2nd Thin",IF('Activity rawdata'!P452="AFERTE","Early Fert",IF('Activity rawdata'!P452="AFERTM","Mid Fert",IF('Activity rawdata'!P452="AFERTL","Late Fert",  IF('Activity rawdata'!P452="ASP","Site Prep", IF('Activity rawdata'!P452="APLT","Plant",  IF('Activity rawdata'!P452="ANREG","Natural Regeneration"))))))))))</f>
        <v>Plant</v>
      </c>
      <c r="I453" s="74">
        <f>'Activity rawdata'!O452</f>
        <v>140.19</v>
      </c>
      <c r="J453" s="75">
        <f>'Activity rawdata'!N452</f>
        <v>1</v>
      </c>
      <c r="K453" s="75">
        <f>'Activity rawdata'!AC452</f>
        <v>0</v>
      </c>
      <c r="L453" s="75">
        <f>'Activity rawdata'!AD452</f>
        <v>0</v>
      </c>
      <c r="M453" s="76" t="str">
        <f>'Activity rawdata'!AE452</f>
        <v>-</v>
      </c>
      <c r="N453" s="83">
        <f>'Activity rawdata'!T452+'Activity rawdata'!U452</f>
        <v>0</v>
      </c>
      <c r="O453" s="80">
        <f>'Activity rawdata'!V452</f>
        <v>0</v>
      </c>
      <c r="P453" s="80">
        <f>'Activity rawdata'!W452</f>
        <v>0</v>
      </c>
      <c r="Q453" s="80">
        <f>'Activity rawdata'!X452</f>
        <v>0</v>
      </c>
      <c r="R453" s="84">
        <f t="shared" si="70"/>
        <v>0</v>
      </c>
      <c r="S453" s="80">
        <f>'Activity rawdata'!Z452</f>
        <v>0</v>
      </c>
      <c r="T453" s="80">
        <f>'Activity rawdata'!AA452</f>
        <v>0</v>
      </c>
      <c r="U453" s="80">
        <f t="shared" si="71"/>
        <v>0</v>
      </c>
      <c r="V453" s="81">
        <f t="shared" si="72"/>
        <v>0</v>
      </c>
      <c r="W453" s="75">
        <f t="shared" si="73"/>
        <v>0</v>
      </c>
      <c r="X453" s="75">
        <f t="shared" si="74"/>
        <v>0</v>
      </c>
      <c r="Y453" s="75">
        <f t="shared" si="75"/>
        <v>0</v>
      </c>
      <c r="Z453" s="82">
        <f t="shared" si="76"/>
        <v>0</v>
      </c>
      <c r="AA453" s="75">
        <f t="shared" si="77"/>
        <v>0</v>
      </c>
      <c r="AB453" s="75">
        <f t="shared" si="78"/>
        <v>0</v>
      </c>
      <c r="AC453" s="82">
        <f t="shared" si="79"/>
        <v>0</v>
      </c>
      <c r="AD453" s="70"/>
    </row>
    <row r="454" spans="1:30" x14ac:dyDescent="0.35">
      <c r="A454" s="70" t="str">
        <f>'Activity rawdata'!A453</f>
        <v>BH5222-1-378</v>
      </c>
      <c r="B454" s="71" t="str">
        <f>'Activity rawdata'!B453</f>
        <v>CSLB</v>
      </c>
      <c r="C454" s="71" t="str">
        <f>IF('Activity rawdata'!C453="PY","Planted",IF('Activity rawdata'!C453="NY","Nat/Convert",IF('Activity rawdata'!C453="NN","Nat/Nonconvert",IF('Activity rawdata'!C453="OY","Planted"))))</f>
        <v>Planted</v>
      </c>
      <c r="D454" s="70" t="str">
        <f>'Activity rawdata'!D453</f>
        <v>STP2</v>
      </c>
      <c r="E454" s="72" t="str">
        <f>'Activity rawdata'!E453</f>
        <v>77</v>
      </c>
      <c r="F454" s="73" t="str">
        <f>'Activity rawdata'!L453</f>
        <v>NO</v>
      </c>
      <c r="G454" s="72" t="str">
        <f>'Activity rawdata'!R453</f>
        <v>2038</v>
      </c>
      <c r="H454" s="72" t="str">
        <f>IF('Activity rawdata'!P453="AHTHIN1","1st Thin",IF('Activity rawdata'!P453="AHCC","Clearcut",IF('Activity rawdata'!P453="AHTHSMZ","SMZ Thin",IF('Activity rawdata'!P453="AHTHIN2","2nd Thin",IF('Activity rawdata'!P453="AFERTE","Early Fert",IF('Activity rawdata'!P453="AFERTM","Mid Fert",IF('Activity rawdata'!P453="AFERTL","Late Fert",  IF('Activity rawdata'!P453="ASP","Site Prep", IF('Activity rawdata'!P453="APLT","Plant",  IF('Activity rawdata'!P453="ANREG","Natural Regeneration"))))))))))</f>
        <v>Plant</v>
      </c>
      <c r="I454" s="74">
        <f>'Activity rawdata'!O453</f>
        <v>43.48</v>
      </c>
      <c r="J454" s="75">
        <f>'Activity rawdata'!N453</f>
        <v>1</v>
      </c>
      <c r="K454" s="75">
        <f>'Activity rawdata'!AC453</f>
        <v>0</v>
      </c>
      <c r="L454" s="75">
        <f>'Activity rawdata'!AD453</f>
        <v>0</v>
      </c>
      <c r="M454" s="76" t="str">
        <f>'Activity rawdata'!AE453</f>
        <v>-</v>
      </c>
      <c r="N454" s="83">
        <f>'Activity rawdata'!T453+'Activity rawdata'!U453</f>
        <v>0</v>
      </c>
      <c r="O454" s="80">
        <f>'Activity rawdata'!V453</f>
        <v>0</v>
      </c>
      <c r="P454" s="80">
        <f>'Activity rawdata'!W453</f>
        <v>0</v>
      </c>
      <c r="Q454" s="80">
        <f>'Activity rawdata'!X453</f>
        <v>0</v>
      </c>
      <c r="R454" s="84">
        <f t="shared" si="70"/>
        <v>0</v>
      </c>
      <c r="S454" s="80">
        <f>'Activity rawdata'!Z453</f>
        <v>0</v>
      </c>
      <c r="T454" s="80">
        <f>'Activity rawdata'!AA453</f>
        <v>0</v>
      </c>
      <c r="U454" s="80">
        <f t="shared" si="71"/>
        <v>0</v>
      </c>
      <c r="V454" s="81">
        <f t="shared" si="72"/>
        <v>0</v>
      </c>
      <c r="W454" s="75">
        <f t="shared" si="73"/>
        <v>0</v>
      </c>
      <c r="X454" s="75">
        <f t="shared" si="74"/>
        <v>0</v>
      </c>
      <c r="Y454" s="75">
        <f t="shared" si="75"/>
        <v>0</v>
      </c>
      <c r="Z454" s="82">
        <f t="shared" si="76"/>
        <v>0</v>
      </c>
      <c r="AA454" s="75">
        <f t="shared" si="77"/>
        <v>0</v>
      </c>
      <c r="AB454" s="75">
        <f t="shared" si="78"/>
        <v>0</v>
      </c>
      <c r="AC454" s="82">
        <f t="shared" si="79"/>
        <v>0</v>
      </c>
      <c r="AD454" s="70"/>
    </row>
    <row r="455" spans="1:30" x14ac:dyDescent="0.35">
      <c r="A455" s="70" t="str">
        <f>'Activity rawdata'!A454</f>
        <v>BH6125-1-402</v>
      </c>
      <c r="B455" s="71" t="str">
        <f>'Activity rawdata'!B454</f>
        <v>CSLB</v>
      </c>
      <c r="C455" s="71" t="str">
        <f>IF('Activity rawdata'!C454="PY","Planted",IF('Activity rawdata'!C454="NY","Nat/Convert",IF('Activity rawdata'!C454="NN","Nat/Nonconvert",IF('Activity rawdata'!C454="OY","Planted"))))</f>
        <v>Planted</v>
      </c>
      <c r="D455" s="70" t="str">
        <f>'Activity rawdata'!D454</f>
        <v>STP2</v>
      </c>
      <c r="E455" s="72" t="str">
        <f>'Activity rawdata'!E454</f>
        <v>76</v>
      </c>
      <c r="F455" s="73" t="str">
        <f>'Activity rawdata'!L454</f>
        <v>NO</v>
      </c>
      <c r="G455" s="72" t="str">
        <f>'Activity rawdata'!R454</f>
        <v>2038</v>
      </c>
      <c r="H455" s="72" t="str">
        <f>IF('Activity rawdata'!P454="AHTHIN1","1st Thin",IF('Activity rawdata'!P454="AHCC","Clearcut",IF('Activity rawdata'!P454="AHTHSMZ","SMZ Thin",IF('Activity rawdata'!P454="AHTHIN2","2nd Thin",IF('Activity rawdata'!P454="AFERTE","Early Fert",IF('Activity rawdata'!P454="AFERTM","Mid Fert",IF('Activity rawdata'!P454="AFERTL","Late Fert",  IF('Activity rawdata'!P454="ASP","Site Prep", IF('Activity rawdata'!P454="APLT","Plant",  IF('Activity rawdata'!P454="ANREG","Natural Regeneration"))))))))))</f>
        <v>Plant</v>
      </c>
      <c r="I455" s="74">
        <f>'Activity rawdata'!O454</f>
        <v>18.260000000000002</v>
      </c>
      <c r="J455" s="75">
        <f>'Activity rawdata'!N454</f>
        <v>1</v>
      </c>
      <c r="K455" s="75">
        <f>'Activity rawdata'!AC454</f>
        <v>0</v>
      </c>
      <c r="L455" s="75">
        <f>'Activity rawdata'!AD454</f>
        <v>0</v>
      </c>
      <c r="M455" s="76" t="str">
        <f>'Activity rawdata'!AE454</f>
        <v>-</v>
      </c>
      <c r="N455" s="83">
        <f>'Activity rawdata'!T454+'Activity rawdata'!U454</f>
        <v>0</v>
      </c>
      <c r="O455" s="80">
        <f>'Activity rawdata'!V454</f>
        <v>0</v>
      </c>
      <c r="P455" s="80">
        <f>'Activity rawdata'!W454</f>
        <v>0</v>
      </c>
      <c r="Q455" s="80">
        <f>'Activity rawdata'!X454</f>
        <v>0</v>
      </c>
      <c r="R455" s="84">
        <f t="shared" si="70"/>
        <v>0</v>
      </c>
      <c r="S455" s="80">
        <f>'Activity rawdata'!Z454</f>
        <v>0</v>
      </c>
      <c r="T455" s="80">
        <f>'Activity rawdata'!AA454</f>
        <v>0</v>
      </c>
      <c r="U455" s="80">
        <f t="shared" si="71"/>
        <v>0</v>
      </c>
      <c r="V455" s="81">
        <f t="shared" si="72"/>
        <v>0</v>
      </c>
      <c r="W455" s="75">
        <f t="shared" si="73"/>
        <v>0</v>
      </c>
      <c r="X455" s="75">
        <f t="shared" si="74"/>
        <v>0</v>
      </c>
      <c r="Y455" s="75">
        <f t="shared" si="75"/>
        <v>0</v>
      </c>
      <c r="Z455" s="82">
        <f t="shared" si="76"/>
        <v>0</v>
      </c>
      <c r="AA455" s="75">
        <f t="shared" si="77"/>
        <v>0</v>
      </c>
      <c r="AB455" s="75">
        <f t="shared" si="78"/>
        <v>0</v>
      </c>
      <c r="AC455" s="82">
        <f t="shared" si="79"/>
        <v>0</v>
      </c>
      <c r="AD455" s="70"/>
    </row>
    <row r="456" spans="1:30" x14ac:dyDescent="0.35">
      <c r="A456" s="70" t="str">
        <f>'Activity rawdata'!A455</f>
        <v>BH6125-1-285</v>
      </c>
      <c r="B456" s="71" t="str">
        <f>'Activity rawdata'!B455</f>
        <v>CSLB</v>
      </c>
      <c r="C456" s="71" t="str">
        <f>IF('Activity rawdata'!C455="PY","Planted",IF('Activity rawdata'!C455="NY","Nat/Convert",IF('Activity rawdata'!C455="NN","Nat/Nonconvert",IF('Activity rawdata'!C455="OY","Planted"))))</f>
        <v>Planted</v>
      </c>
      <c r="D456" s="70" t="str">
        <f>'Activity rawdata'!D455</f>
        <v>STP2</v>
      </c>
      <c r="E456" s="72" t="str">
        <f>'Activity rawdata'!E455</f>
        <v>76</v>
      </c>
      <c r="F456" s="73" t="str">
        <f>'Activity rawdata'!L455</f>
        <v>NO</v>
      </c>
      <c r="G456" s="72" t="str">
        <f>'Activity rawdata'!R455</f>
        <v>2038</v>
      </c>
      <c r="H456" s="72" t="str">
        <f>IF('Activity rawdata'!P455="AHTHIN1","1st Thin",IF('Activity rawdata'!P455="AHCC","Clearcut",IF('Activity rawdata'!P455="AHTHSMZ","SMZ Thin",IF('Activity rawdata'!P455="AHTHIN2","2nd Thin",IF('Activity rawdata'!P455="AFERTE","Early Fert",IF('Activity rawdata'!P455="AFERTM","Mid Fert",IF('Activity rawdata'!P455="AFERTL","Late Fert",  IF('Activity rawdata'!P455="ASP","Site Prep", IF('Activity rawdata'!P455="APLT","Plant",  IF('Activity rawdata'!P455="ANREG","Natural Regeneration"))))))))))</f>
        <v>Plant</v>
      </c>
      <c r="I456" s="74">
        <f>'Activity rawdata'!O455</f>
        <v>9.06</v>
      </c>
      <c r="J456" s="75">
        <f>'Activity rawdata'!N455</f>
        <v>1</v>
      </c>
      <c r="K456" s="75">
        <f>'Activity rawdata'!AC455</f>
        <v>0</v>
      </c>
      <c r="L456" s="75">
        <f>'Activity rawdata'!AD455</f>
        <v>0</v>
      </c>
      <c r="M456" s="76" t="str">
        <f>'Activity rawdata'!AE455</f>
        <v>-</v>
      </c>
      <c r="N456" s="83">
        <f>'Activity rawdata'!T455+'Activity rawdata'!U455</f>
        <v>0</v>
      </c>
      <c r="O456" s="80">
        <f>'Activity rawdata'!V455</f>
        <v>0</v>
      </c>
      <c r="P456" s="80">
        <f>'Activity rawdata'!W455</f>
        <v>0</v>
      </c>
      <c r="Q456" s="80">
        <f>'Activity rawdata'!X455</f>
        <v>0</v>
      </c>
      <c r="R456" s="84">
        <f t="shared" si="70"/>
        <v>0</v>
      </c>
      <c r="S456" s="80">
        <f>'Activity rawdata'!Z455</f>
        <v>0</v>
      </c>
      <c r="T456" s="80">
        <f>'Activity rawdata'!AA455</f>
        <v>0</v>
      </c>
      <c r="U456" s="80">
        <f t="shared" si="71"/>
        <v>0</v>
      </c>
      <c r="V456" s="81">
        <f t="shared" si="72"/>
        <v>0</v>
      </c>
      <c r="W456" s="75">
        <f t="shared" si="73"/>
        <v>0</v>
      </c>
      <c r="X456" s="75">
        <f t="shared" si="74"/>
        <v>0</v>
      </c>
      <c r="Y456" s="75">
        <f t="shared" si="75"/>
        <v>0</v>
      </c>
      <c r="Z456" s="82">
        <f t="shared" si="76"/>
        <v>0</v>
      </c>
      <c r="AA456" s="75">
        <f t="shared" si="77"/>
        <v>0</v>
      </c>
      <c r="AB456" s="75">
        <f t="shared" si="78"/>
        <v>0</v>
      </c>
      <c r="AC456" s="82">
        <f t="shared" si="79"/>
        <v>0</v>
      </c>
      <c r="AD456" s="70"/>
    </row>
    <row r="457" spans="1:30" x14ac:dyDescent="0.35">
      <c r="A457" s="70" t="str">
        <f>'Activity rawdata'!A456</f>
        <v>BH6125-1-276</v>
      </c>
      <c r="B457" s="71" t="str">
        <f>'Activity rawdata'!B456</f>
        <v>CSLB</v>
      </c>
      <c r="C457" s="71" t="str">
        <f>IF('Activity rawdata'!C456="PY","Planted",IF('Activity rawdata'!C456="NY","Nat/Convert",IF('Activity rawdata'!C456="NN","Nat/Nonconvert",IF('Activity rawdata'!C456="OY","Planted"))))</f>
        <v>Planted</v>
      </c>
      <c r="D457" s="70" t="str">
        <f>'Activity rawdata'!D456</f>
        <v>STP2</v>
      </c>
      <c r="E457" s="72" t="str">
        <f>'Activity rawdata'!E456</f>
        <v>61</v>
      </c>
      <c r="F457" s="73" t="str">
        <f>'Activity rawdata'!L456</f>
        <v>NO</v>
      </c>
      <c r="G457" s="72" t="str">
        <f>'Activity rawdata'!R456</f>
        <v>2038</v>
      </c>
      <c r="H457" s="72" t="str">
        <f>IF('Activity rawdata'!P456="AHTHIN1","1st Thin",IF('Activity rawdata'!P456="AHCC","Clearcut",IF('Activity rawdata'!P456="AHTHSMZ","SMZ Thin",IF('Activity rawdata'!P456="AHTHIN2","2nd Thin",IF('Activity rawdata'!P456="AFERTE","Early Fert",IF('Activity rawdata'!P456="AFERTM","Mid Fert",IF('Activity rawdata'!P456="AFERTL","Late Fert",  IF('Activity rawdata'!P456="ASP","Site Prep", IF('Activity rawdata'!P456="APLT","Plant",  IF('Activity rawdata'!P456="ANREG","Natural Regeneration"))))))))))</f>
        <v>Plant</v>
      </c>
      <c r="I457" s="74">
        <f>'Activity rawdata'!O456</f>
        <v>26.96</v>
      </c>
      <c r="J457" s="75">
        <f>'Activity rawdata'!N456</f>
        <v>1</v>
      </c>
      <c r="K457" s="75">
        <f>'Activity rawdata'!AC456</f>
        <v>0</v>
      </c>
      <c r="L457" s="75">
        <f>'Activity rawdata'!AD456</f>
        <v>0</v>
      </c>
      <c r="M457" s="76" t="str">
        <f>'Activity rawdata'!AE456</f>
        <v>-</v>
      </c>
      <c r="N457" s="83">
        <f>'Activity rawdata'!T456+'Activity rawdata'!U456</f>
        <v>0</v>
      </c>
      <c r="O457" s="80">
        <f>'Activity rawdata'!V456</f>
        <v>0</v>
      </c>
      <c r="P457" s="80">
        <f>'Activity rawdata'!W456</f>
        <v>0</v>
      </c>
      <c r="Q457" s="80">
        <f>'Activity rawdata'!X456</f>
        <v>0</v>
      </c>
      <c r="R457" s="84">
        <f t="shared" si="70"/>
        <v>0</v>
      </c>
      <c r="S457" s="80">
        <f>'Activity rawdata'!Z456</f>
        <v>0</v>
      </c>
      <c r="T457" s="80">
        <f>'Activity rawdata'!AA456</f>
        <v>0</v>
      </c>
      <c r="U457" s="80">
        <f t="shared" si="71"/>
        <v>0</v>
      </c>
      <c r="V457" s="81">
        <f t="shared" si="72"/>
        <v>0</v>
      </c>
      <c r="W457" s="75">
        <f t="shared" si="73"/>
        <v>0</v>
      </c>
      <c r="X457" s="75">
        <f t="shared" si="74"/>
        <v>0</v>
      </c>
      <c r="Y457" s="75">
        <f t="shared" si="75"/>
        <v>0</v>
      </c>
      <c r="Z457" s="82">
        <f t="shared" si="76"/>
        <v>0</v>
      </c>
      <c r="AA457" s="75">
        <f t="shared" si="77"/>
        <v>0</v>
      </c>
      <c r="AB457" s="75">
        <f t="shared" si="78"/>
        <v>0</v>
      </c>
      <c r="AC457" s="82">
        <f t="shared" si="79"/>
        <v>0</v>
      </c>
      <c r="AD457" s="70"/>
    </row>
    <row r="458" spans="1:30" x14ac:dyDescent="0.35">
      <c r="A458" s="70" t="str">
        <f>'Activity rawdata'!A457</f>
        <v>BH6112-1-265</v>
      </c>
      <c r="B458" s="71" t="str">
        <f>'Activity rawdata'!B457</f>
        <v>CSLB</v>
      </c>
      <c r="C458" s="71" t="str">
        <f>IF('Activity rawdata'!C457="PY","Planted",IF('Activity rawdata'!C457="NY","Nat/Convert",IF('Activity rawdata'!C457="NN","Nat/Nonconvert",IF('Activity rawdata'!C457="OY","Planted"))))</f>
        <v>Planted</v>
      </c>
      <c r="D458" s="70" t="str">
        <f>'Activity rawdata'!D457</f>
        <v>STP2</v>
      </c>
      <c r="E458" s="72" t="str">
        <f>'Activity rawdata'!E457</f>
        <v>78</v>
      </c>
      <c r="F458" s="73" t="str">
        <f>'Activity rawdata'!L457</f>
        <v>NO</v>
      </c>
      <c r="G458" s="72" t="str">
        <f>'Activity rawdata'!R457</f>
        <v>2038</v>
      </c>
      <c r="H458" s="72" t="str">
        <f>IF('Activity rawdata'!P457="AHTHIN1","1st Thin",IF('Activity rawdata'!P457="AHCC","Clearcut",IF('Activity rawdata'!P457="AHTHSMZ","SMZ Thin",IF('Activity rawdata'!P457="AHTHIN2","2nd Thin",IF('Activity rawdata'!P457="AFERTE","Early Fert",IF('Activity rawdata'!P457="AFERTM","Mid Fert",IF('Activity rawdata'!P457="AFERTL","Late Fert",  IF('Activity rawdata'!P457="ASP","Site Prep", IF('Activity rawdata'!P457="APLT","Plant",  IF('Activity rawdata'!P457="ANREG","Natural Regeneration"))))))))))</f>
        <v>Plant</v>
      </c>
      <c r="I458" s="74">
        <f>'Activity rawdata'!O457</f>
        <v>0.34</v>
      </c>
      <c r="J458" s="75">
        <f>'Activity rawdata'!N457</f>
        <v>1</v>
      </c>
      <c r="K458" s="75">
        <f>'Activity rawdata'!AC457</f>
        <v>0</v>
      </c>
      <c r="L458" s="75">
        <f>'Activity rawdata'!AD457</f>
        <v>0</v>
      </c>
      <c r="M458" s="76" t="str">
        <f>'Activity rawdata'!AE457</f>
        <v>-</v>
      </c>
      <c r="N458" s="83">
        <f>'Activity rawdata'!T457+'Activity rawdata'!U457</f>
        <v>0</v>
      </c>
      <c r="O458" s="80">
        <f>'Activity rawdata'!V457</f>
        <v>0</v>
      </c>
      <c r="P458" s="80">
        <f>'Activity rawdata'!W457</f>
        <v>0</v>
      </c>
      <c r="Q458" s="80">
        <f>'Activity rawdata'!X457</f>
        <v>0</v>
      </c>
      <c r="R458" s="84">
        <f t="shared" si="70"/>
        <v>0</v>
      </c>
      <c r="S458" s="80">
        <f>'Activity rawdata'!Z457</f>
        <v>0</v>
      </c>
      <c r="T458" s="80">
        <f>'Activity rawdata'!AA457</f>
        <v>0</v>
      </c>
      <c r="U458" s="80">
        <f t="shared" si="71"/>
        <v>0</v>
      </c>
      <c r="V458" s="81">
        <f t="shared" si="72"/>
        <v>0</v>
      </c>
      <c r="W458" s="75">
        <f t="shared" si="73"/>
        <v>0</v>
      </c>
      <c r="X458" s="75">
        <f t="shared" si="74"/>
        <v>0</v>
      </c>
      <c r="Y458" s="75">
        <f t="shared" si="75"/>
        <v>0</v>
      </c>
      <c r="Z458" s="82">
        <f t="shared" si="76"/>
        <v>0</v>
      </c>
      <c r="AA458" s="75">
        <f t="shared" si="77"/>
        <v>0</v>
      </c>
      <c r="AB458" s="75">
        <f t="shared" si="78"/>
        <v>0</v>
      </c>
      <c r="AC458" s="82">
        <f t="shared" si="79"/>
        <v>0</v>
      </c>
      <c r="AD458" s="70"/>
    </row>
    <row r="459" spans="1:30" x14ac:dyDescent="0.35">
      <c r="A459" s="70" t="str">
        <f>'Activity rawdata'!A458</f>
        <v>BH6125-1-387</v>
      </c>
      <c r="B459" s="71" t="str">
        <f>'Activity rawdata'!B458</f>
        <v>LB</v>
      </c>
      <c r="C459" s="71" t="str">
        <f>IF('Activity rawdata'!C458="PY","Planted",IF('Activity rawdata'!C458="NY","Nat/Convert",IF('Activity rawdata'!C458="NN","Nat/Nonconvert",IF('Activity rawdata'!C458="OY","Planted"))))</f>
        <v>Planted</v>
      </c>
      <c r="D459" s="70" t="str">
        <f>'Activity rawdata'!D458</f>
        <v>STP1</v>
      </c>
      <c r="E459" s="72" t="str">
        <f>'Activity rawdata'!E458</f>
        <v>73</v>
      </c>
      <c r="F459" s="73" t="str">
        <f>'Activity rawdata'!L458</f>
        <v>NO</v>
      </c>
      <c r="G459" s="72" t="str">
        <f>'Activity rawdata'!R458</f>
        <v>2038</v>
      </c>
      <c r="H459" s="72" t="str">
        <f>IF('Activity rawdata'!P458="AHTHIN1","1st Thin",IF('Activity rawdata'!P458="AHCC","Clearcut",IF('Activity rawdata'!P458="AHTHSMZ","SMZ Thin",IF('Activity rawdata'!P458="AHTHIN2","2nd Thin",IF('Activity rawdata'!P458="AFERTE","Early Fert",IF('Activity rawdata'!P458="AFERTM","Mid Fert",IF('Activity rawdata'!P458="AFERTL","Late Fert",  IF('Activity rawdata'!P458="ASP","Site Prep", IF('Activity rawdata'!P458="APLT","Plant",  IF('Activity rawdata'!P458="ANREG","Natural Regeneration"))))))))))</f>
        <v>1st Thin</v>
      </c>
      <c r="I459" s="74">
        <f>'Activity rawdata'!O458</f>
        <v>24.08</v>
      </c>
      <c r="J459" s="75">
        <f>'Activity rawdata'!N458</f>
        <v>14</v>
      </c>
      <c r="K459" s="75">
        <f>'Activity rawdata'!AC458</f>
        <v>130.01</v>
      </c>
      <c r="L459" s="75">
        <f>'Activity rawdata'!AD458</f>
        <v>451.04</v>
      </c>
      <c r="M459" s="76">
        <f>'Activity rawdata'!AE458</f>
        <v>7.2697110920070767</v>
      </c>
      <c r="N459" s="83">
        <f>'Activity rawdata'!T458+'Activity rawdata'!U458</f>
        <v>33.06</v>
      </c>
      <c r="O459" s="80">
        <f>'Activity rawdata'!V458</f>
        <v>3.13</v>
      </c>
      <c r="P459" s="80">
        <f>'Activity rawdata'!W458</f>
        <v>0</v>
      </c>
      <c r="Q459" s="80">
        <f>'Activity rawdata'!X458</f>
        <v>0</v>
      </c>
      <c r="R459" s="84">
        <f t="shared" si="70"/>
        <v>36.190000000000005</v>
      </c>
      <c r="S459" s="80">
        <f>'Activity rawdata'!Z458</f>
        <v>0</v>
      </c>
      <c r="T459" s="80">
        <f>'Activity rawdata'!AA458</f>
        <v>0</v>
      </c>
      <c r="U459" s="80">
        <f t="shared" si="71"/>
        <v>0</v>
      </c>
      <c r="V459" s="81">
        <f t="shared" si="72"/>
        <v>796.08479999999997</v>
      </c>
      <c r="W459" s="75">
        <f t="shared" si="73"/>
        <v>75.370399999999989</v>
      </c>
      <c r="X459" s="75">
        <f t="shared" si="74"/>
        <v>0</v>
      </c>
      <c r="Y459" s="75">
        <f t="shared" si="75"/>
        <v>0</v>
      </c>
      <c r="Z459" s="82">
        <f t="shared" si="76"/>
        <v>871.45519999999999</v>
      </c>
      <c r="AA459" s="75">
        <f t="shared" si="77"/>
        <v>0</v>
      </c>
      <c r="AB459" s="75">
        <f t="shared" si="78"/>
        <v>0</v>
      </c>
      <c r="AC459" s="82">
        <f t="shared" si="79"/>
        <v>0</v>
      </c>
      <c r="AD459" s="70"/>
    </row>
    <row r="460" spans="1:30" x14ac:dyDescent="0.35">
      <c r="A460" s="70" t="str">
        <f>'Activity rawdata'!A459</f>
        <v>BH6125-1-386</v>
      </c>
      <c r="B460" s="71" t="str">
        <f>'Activity rawdata'!B459</f>
        <v>LB</v>
      </c>
      <c r="C460" s="71" t="str">
        <f>IF('Activity rawdata'!C459="PY","Planted",IF('Activity rawdata'!C459="NY","Nat/Convert",IF('Activity rawdata'!C459="NN","Nat/Nonconvert",IF('Activity rawdata'!C459="OY","Planted"))))</f>
        <v>Planted</v>
      </c>
      <c r="D460" s="70" t="str">
        <f>'Activity rawdata'!D459</f>
        <v>STP1</v>
      </c>
      <c r="E460" s="72" t="str">
        <f>'Activity rawdata'!E459</f>
        <v>77</v>
      </c>
      <c r="F460" s="73" t="str">
        <f>'Activity rawdata'!L459</f>
        <v>NO</v>
      </c>
      <c r="G460" s="72" t="str">
        <f>'Activity rawdata'!R459</f>
        <v>2038</v>
      </c>
      <c r="H460" s="72" t="str">
        <f>IF('Activity rawdata'!P459="AHTHIN1","1st Thin",IF('Activity rawdata'!P459="AHCC","Clearcut",IF('Activity rawdata'!P459="AHTHSMZ","SMZ Thin",IF('Activity rawdata'!P459="AHTHIN2","2nd Thin",IF('Activity rawdata'!P459="AFERTE","Early Fert",IF('Activity rawdata'!P459="AFERTM","Mid Fert",IF('Activity rawdata'!P459="AFERTL","Late Fert",  IF('Activity rawdata'!P459="ASP","Site Prep", IF('Activity rawdata'!P459="APLT","Plant",  IF('Activity rawdata'!P459="ANREG","Natural Regeneration"))))))))))</f>
        <v>1st Thin</v>
      </c>
      <c r="I460" s="74">
        <f>'Activity rawdata'!O459</f>
        <v>109.57</v>
      </c>
      <c r="J460" s="75">
        <f>'Activity rawdata'!N459</f>
        <v>14</v>
      </c>
      <c r="K460" s="75">
        <f>'Activity rawdata'!AC459</f>
        <v>143.91</v>
      </c>
      <c r="L460" s="75">
        <f>'Activity rawdata'!AD459</f>
        <v>447.17</v>
      </c>
      <c r="M460" s="76">
        <f>'Activity rawdata'!AE459</f>
        <v>7.6814898077831799</v>
      </c>
      <c r="N460" s="83">
        <f>'Activity rawdata'!T459+'Activity rawdata'!U459</f>
        <v>35.57</v>
      </c>
      <c r="O460" s="80">
        <f>'Activity rawdata'!V459</f>
        <v>7.09</v>
      </c>
      <c r="P460" s="80">
        <f>'Activity rawdata'!W459</f>
        <v>0</v>
      </c>
      <c r="Q460" s="80">
        <f>'Activity rawdata'!X459</f>
        <v>0</v>
      </c>
      <c r="R460" s="84">
        <f t="shared" si="70"/>
        <v>42.66</v>
      </c>
      <c r="S460" s="80">
        <f>'Activity rawdata'!Z459</f>
        <v>0</v>
      </c>
      <c r="T460" s="80">
        <f>'Activity rawdata'!AA459</f>
        <v>0</v>
      </c>
      <c r="U460" s="80">
        <f t="shared" si="71"/>
        <v>0</v>
      </c>
      <c r="V460" s="81">
        <f t="shared" si="72"/>
        <v>3897.4049</v>
      </c>
      <c r="W460" s="75">
        <f t="shared" si="73"/>
        <v>776.85129999999992</v>
      </c>
      <c r="X460" s="75">
        <f t="shared" si="74"/>
        <v>0</v>
      </c>
      <c r="Y460" s="75">
        <f t="shared" si="75"/>
        <v>0</v>
      </c>
      <c r="Z460" s="82">
        <f t="shared" si="76"/>
        <v>4674.2561999999998</v>
      </c>
      <c r="AA460" s="75">
        <f t="shared" si="77"/>
        <v>0</v>
      </c>
      <c r="AB460" s="75">
        <f t="shared" si="78"/>
        <v>0</v>
      </c>
      <c r="AC460" s="82">
        <f t="shared" si="79"/>
        <v>0</v>
      </c>
      <c r="AD460" s="70"/>
    </row>
    <row r="461" spans="1:30" x14ac:dyDescent="0.35">
      <c r="A461" s="70" t="str">
        <f>'Activity rawdata'!A460</f>
        <v>BH6125-1-352</v>
      </c>
      <c r="B461" s="71" t="str">
        <f>'Activity rawdata'!B460</f>
        <v>LB</v>
      </c>
      <c r="C461" s="71" t="str">
        <f>IF('Activity rawdata'!C460="PY","Planted",IF('Activity rawdata'!C460="NY","Nat/Convert",IF('Activity rawdata'!C460="NN","Nat/Nonconvert",IF('Activity rawdata'!C460="OY","Planted"))))</f>
        <v>Planted</v>
      </c>
      <c r="D461" s="70" t="str">
        <f>'Activity rawdata'!D460</f>
        <v>STP1</v>
      </c>
      <c r="E461" s="72" t="str">
        <f>'Activity rawdata'!E460</f>
        <v>78</v>
      </c>
      <c r="F461" s="73" t="str">
        <f>'Activity rawdata'!L460</f>
        <v>NO</v>
      </c>
      <c r="G461" s="72" t="str">
        <f>'Activity rawdata'!R460</f>
        <v>2038</v>
      </c>
      <c r="H461" s="72" t="str">
        <f>IF('Activity rawdata'!P460="AHTHIN1","1st Thin",IF('Activity rawdata'!P460="AHCC","Clearcut",IF('Activity rawdata'!P460="AHTHSMZ","SMZ Thin",IF('Activity rawdata'!P460="AHTHIN2","2nd Thin",IF('Activity rawdata'!P460="AFERTE","Early Fert",IF('Activity rawdata'!P460="AFERTM","Mid Fert",IF('Activity rawdata'!P460="AFERTL","Late Fert",  IF('Activity rawdata'!P460="ASP","Site Prep", IF('Activity rawdata'!P460="APLT","Plant",  IF('Activity rawdata'!P460="ANREG","Natural Regeneration"))))))))))</f>
        <v>1st Thin</v>
      </c>
      <c r="I461" s="74">
        <f>'Activity rawdata'!O460</f>
        <v>18.27</v>
      </c>
      <c r="J461" s="75">
        <f>'Activity rawdata'!N460</f>
        <v>14</v>
      </c>
      <c r="K461" s="75">
        <f>'Activity rawdata'!AC460</f>
        <v>147.47</v>
      </c>
      <c r="L461" s="75">
        <f>'Activity rawdata'!AD460</f>
        <v>446.14</v>
      </c>
      <c r="M461" s="76">
        <f>'Activity rawdata'!AE460</f>
        <v>7.7848914365291932</v>
      </c>
      <c r="N461" s="83">
        <f>'Activity rawdata'!T460+'Activity rawdata'!U460</f>
        <v>36.96</v>
      </c>
      <c r="O461" s="80">
        <f>'Activity rawdata'!V460</f>
        <v>8.57</v>
      </c>
      <c r="P461" s="80">
        <f>'Activity rawdata'!W460</f>
        <v>0</v>
      </c>
      <c r="Q461" s="80">
        <f>'Activity rawdata'!X460</f>
        <v>0</v>
      </c>
      <c r="R461" s="84">
        <f t="shared" si="70"/>
        <v>45.53</v>
      </c>
      <c r="S461" s="80">
        <f>'Activity rawdata'!Z460</f>
        <v>0</v>
      </c>
      <c r="T461" s="80">
        <f>'Activity rawdata'!AA460</f>
        <v>0</v>
      </c>
      <c r="U461" s="80">
        <f t="shared" si="71"/>
        <v>0</v>
      </c>
      <c r="V461" s="81">
        <f t="shared" si="72"/>
        <v>675.25919999999996</v>
      </c>
      <c r="W461" s="75">
        <f t="shared" si="73"/>
        <v>156.57390000000001</v>
      </c>
      <c r="X461" s="75">
        <f t="shared" si="74"/>
        <v>0</v>
      </c>
      <c r="Y461" s="75">
        <f t="shared" si="75"/>
        <v>0</v>
      </c>
      <c r="Z461" s="82">
        <f t="shared" si="76"/>
        <v>831.83309999999994</v>
      </c>
      <c r="AA461" s="75">
        <f t="shared" si="77"/>
        <v>0</v>
      </c>
      <c r="AB461" s="75">
        <f t="shared" si="78"/>
        <v>0</v>
      </c>
      <c r="AC461" s="82">
        <f t="shared" si="79"/>
        <v>0</v>
      </c>
      <c r="AD461" s="70"/>
    </row>
    <row r="462" spans="1:30" x14ac:dyDescent="0.35">
      <c r="A462" s="70" t="str">
        <f>'Activity rawdata'!A461</f>
        <v>BH6125-1-346</v>
      </c>
      <c r="B462" s="71" t="str">
        <f>'Activity rawdata'!B461</f>
        <v>LB</v>
      </c>
      <c r="C462" s="71" t="str">
        <f>IF('Activity rawdata'!C461="PY","Planted",IF('Activity rawdata'!C461="NY","Nat/Convert",IF('Activity rawdata'!C461="NN","Nat/Nonconvert",IF('Activity rawdata'!C461="OY","Planted"))))</f>
        <v>Planted</v>
      </c>
      <c r="D462" s="70" t="str">
        <f>'Activity rawdata'!D461</f>
        <v>STP1</v>
      </c>
      <c r="E462" s="72" t="str">
        <f>'Activity rawdata'!E461</f>
        <v>72</v>
      </c>
      <c r="F462" s="73" t="str">
        <f>'Activity rawdata'!L461</f>
        <v>NO</v>
      </c>
      <c r="G462" s="72" t="str">
        <f>'Activity rawdata'!R461</f>
        <v>2038</v>
      </c>
      <c r="H462" s="72" t="str">
        <f>IF('Activity rawdata'!P461="AHTHIN1","1st Thin",IF('Activity rawdata'!P461="AHCC","Clearcut",IF('Activity rawdata'!P461="AHTHSMZ","SMZ Thin",IF('Activity rawdata'!P461="AHTHIN2","2nd Thin",IF('Activity rawdata'!P461="AFERTE","Early Fert",IF('Activity rawdata'!P461="AFERTM","Mid Fert",IF('Activity rawdata'!P461="AFERTL","Late Fert",  IF('Activity rawdata'!P461="ASP","Site Prep", IF('Activity rawdata'!P461="APLT","Plant",  IF('Activity rawdata'!P461="ANREG","Natural Regeneration"))))))))))</f>
        <v>1st Thin</v>
      </c>
      <c r="I462" s="74">
        <f>'Activity rawdata'!O461</f>
        <v>129.1</v>
      </c>
      <c r="J462" s="75">
        <f>'Activity rawdata'!N461</f>
        <v>14</v>
      </c>
      <c r="K462" s="75">
        <f>'Activity rawdata'!AC461</f>
        <v>126.63</v>
      </c>
      <c r="L462" s="75">
        <f>'Activity rawdata'!AD461</f>
        <v>451.99</v>
      </c>
      <c r="M462" s="76">
        <f>'Activity rawdata'!AE461</f>
        <v>7.1670460034926151</v>
      </c>
      <c r="N462" s="83">
        <f>'Activity rawdata'!T461+'Activity rawdata'!U461</f>
        <v>32.85</v>
      </c>
      <c r="O462" s="80">
        <f>'Activity rawdata'!V461</f>
        <v>2.52</v>
      </c>
      <c r="P462" s="80">
        <f>'Activity rawdata'!W461</f>
        <v>0</v>
      </c>
      <c r="Q462" s="80">
        <f>'Activity rawdata'!X461</f>
        <v>0</v>
      </c>
      <c r="R462" s="84">
        <f t="shared" si="70"/>
        <v>35.370000000000005</v>
      </c>
      <c r="S462" s="80">
        <f>'Activity rawdata'!Z461</f>
        <v>0</v>
      </c>
      <c r="T462" s="80">
        <f>'Activity rawdata'!AA461</f>
        <v>0</v>
      </c>
      <c r="U462" s="80">
        <f t="shared" si="71"/>
        <v>0</v>
      </c>
      <c r="V462" s="81">
        <f t="shared" si="72"/>
        <v>4240.9350000000004</v>
      </c>
      <c r="W462" s="75">
        <f t="shared" si="73"/>
        <v>325.33199999999999</v>
      </c>
      <c r="X462" s="75">
        <f t="shared" si="74"/>
        <v>0</v>
      </c>
      <c r="Y462" s="75">
        <f t="shared" si="75"/>
        <v>0</v>
      </c>
      <c r="Z462" s="82">
        <f t="shared" si="76"/>
        <v>4566.2670000000007</v>
      </c>
      <c r="AA462" s="75">
        <f t="shared" si="77"/>
        <v>0</v>
      </c>
      <c r="AB462" s="75">
        <f t="shared" si="78"/>
        <v>0</v>
      </c>
      <c r="AC462" s="82">
        <f t="shared" si="79"/>
        <v>0</v>
      </c>
      <c r="AD462" s="70"/>
    </row>
    <row r="463" spans="1:30" x14ac:dyDescent="0.35">
      <c r="A463" s="70" t="str">
        <f>'Activity rawdata'!A462</f>
        <v>BH6112-1-388</v>
      </c>
      <c r="B463" s="71" t="str">
        <f>'Activity rawdata'!B462</f>
        <v>LB</v>
      </c>
      <c r="C463" s="71" t="str">
        <f>IF('Activity rawdata'!C462="PY","Planted",IF('Activity rawdata'!C462="NY","Nat/Convert",IF('Activity rawdata'!C462="NN","Nat/Nonconvert",IF('Activity rawdata'!C462="OY","Planted"))))</f>
        <v>Planted</v>
      </c>
      <c r="D463" s="70" t="str">
        <f>'Activity rawdata'!D462</f>
        <v>STP1</v>
      </c>
      <c r="E463" s="72" t="str">
        <f>'Activity rawdata'!E462</f>
        <v>69</v>
      </c>
      <c r="F463" s="73" t="str">
        <f>'Activity rawdata'!L462</f>
        <v>NO</v>
      </c>
      <c r="G463" s="72" t="str">
        <f>'Activity rawdata'!R462</f>
        <v>2038</v>
      </c>
      <c r="H463" s="72" t="str">
        <f>IF('Activity rawdata'!P462="AHTHIN1","1st Thin",IF('Activity rawdata'!P462="AHCC","Clearcut",IF('Activity rawdata'!P462="AHTHSMZ","SMZ Thin",IF('Activity rawdata'!P462="AHTHIN2","2nd Thin",IF('Activity rawdata'!P462="AFERTE","Early Fert",IF('Activity rawdata'!P462="AFERTM","Mid Fert",IF('Activity rawdata'!P462="AFERTL","Late Fert",  IF('Activity rawdata'!P462="ASP","Site Prep", IF('Activity rawdata'!P462="APLT","Plant",  IF('Activity rawdata'!P462="ANREG","Natural Regeneration"))))))))))</f>
        <v>1st Thin</v>
      </c>
      <c r="I463" s="74">
        <f>'Activity rawdata'!O462</f>
        <v>235.4</v>
      </c>
      <c r="J463" s="75">
        <f>'Activity rawdata'!N462</f>
        <v>14</v>
      </c>
      <c r="K463" s="75">
        <f>'Activity rawdata'!AC462</f>
        <v>116.7</v>
      </c>
      <c r="L463" s="75">
        <f>'Activity rawdata'!AD462</f>
        <v>454.75</v>
      </c>
      <c r="M463" s="76">
        <f>'Activity rawdata'!AE462</f>
        <v>6.8593881057528785</v>
      </c>
      <c r="N463" s="83">
        <f>'Activity rawdata'!T462+'Activity rawdata'!U462</f>
        <v>28.92</v>
      </c>
      <c r="O463" s="80">
        <f>'Activity rawdata'!V462</f>
        <v>0</v>
      </c>
      <c r="P463" s="80">
        <f>'Activity rawdata'!W462</f>
        <v>0</v>
      </c>
      <c r="Q463" s="80">
        <f>'Activity rawdata'!X462</f>
        <v>0</v>
      </c>
      <c r="R463" s="84">
        <f t="shared" si="70"/>
        <v>28.92</v>
      </c>
      <c r="S463" s="80">
        <f>'Activity rawdata'!Z462</f>
        <v>0</v>
      </c>
      <c r="T463" s="80">
        <f>'Activity rawdata'!AA462</f>
        <v>0</v>
      </c>
      <c r="U463" s="80">
        <f t="shared" si="71"/>
        <v>0</v>
      </c>
      <c r="V463" s="81">
        <f t="shared" si="72"/>
        <v>6807.7680000000009</v>
      </c>
      <c r="W463" s="75">
        <f t="shared" si="73"/>
        <v>0</v>
      </c>
      <c r="X463" s="75">
        <f t="shared" si="74"/>
        <v>0</v>
      </c>
      <c r="Y463" s="75">
        <f t="shared" si="75"/>
        <v>0</v>
      </c>
      <c r="Z463" s="82">
        <f t="shared" si="76"/>
        <v>6807.7680000000009</v>
      </c>
      <c r="AA463" s="75">
        <f t="shared" si="77"/>
        <v>0</v>
      </c>
      <c r="AB463" s="75">
        <f t="shared" si="78"/>
        <v>0</v>
      </c>
      <c r="AC463" s="82">
        <f t="shared" si="79"/>
        <v>0</v>
      </c>
      <c r="AD463" s="70"/>
    </row>
    <row r="464" spans="1:30" x14ac:dyDescent="0.35">
      <c r="A464" s="70" t="str">
        <f>'Activity rawdata'!A463</f>
        <v>BH6112-1-363</v>
      </c>
      <c r="B464" s="71" t="str">
        <f>'Activity rawdata'!B463</f>
        <v>LB</v>
      </c>
      <c r="C464" s="71" t="str">
        <f>IF('Activity rawdata'!C463="PY","Planted",IF('Activity rawdata'!C463="NY","Nat/Convert",IF('Activity rawdata'!C463="NN","Nat/Nonconvert",IF('Activity rawdata'!C463="OY","Planted"))))</f>
        <v>Planted</v>
      </c>
      <c r="D464" s="70" t="str">
        <f>'Activity rawdata'!D463</f>
        <v>STP1</v>
      </c>
      <c r="E464" s="72" t="str">
        <f>'Activity rawdata'!E463</f>
        <v>70</v>
      </c>
      <c r="F464" s="73" t="str">
        <f>'Activity rawdata'!L463</f>
        <v>NO</v>
      </c>
      <c r="G464" s="72" t="str">
        <f>'Activity rawdata'!R463</f>
        <v>2038</v>
      </c>
      <c r="H464" s="72" t="str">
        <f>IF('Activity rawdata'!P463="AHTHIN1","1st Thin",IF('Activity rawdata'!P463="AHCC","Clearcut",IF('Activity rawdata'!P463="AHTHSMZ","SMZ Thin",IF('Activity rawdata'!P463="AHTHIN2","2nd Thin",IF('Activity rawdata'!P463="AFERTE","Early Fert",IF('Activity rawdata'!P463="AFERTM","Mid Fert",IF('Activity rawdata'!P463="AFERTL","Late Fert",  IF('Activity rawdata'!P463="ASP","Site Prep", IF('Activity rawdata'!P463="APLT","Plant",  IF('Activity rawdata'!P463="ANREG","Natural Regeneration"))))))))))</f>
        <v>1st Thin</v>
      </c>
      <c r="I464" s="74">
        <f>'Activity rawdata'!O463</f>
        <v>5.15</v>
      </c>
      <c r="J464" s="75">
        <f>'Activity rawdata'!N463</f>
        <v>14</v>
      </c>
      <c r="K464" s="75">
        <f>'Activity rawdata'!AC463</f>
        <v>119.98</v>
      </c>
      <c r="L464" s="75">
        <f>'Activity rawdata'!AD463</f>
        <v>453.86</v>
      </c>
      <c r="M464" s="76">
        <f>'Activity rawdata'!AE463</f>
        <v>6.9619319878768078</v>
      </c>
      <c r="N464" s="83">
        <f>'Activity rawdata'!T463+'Activity rawdata'!U463</f>
        <v>32.770000000000003</v>
      </c>
      <c r="O464" s="80">
        <f>'Activity rawdata'!V463</f>
        <v>0.05</v>
      </c>
      <c r="P464" s="80">
        <f>'Activity rawdata'!W463</f>
        <v>0</v>
      </c>
      <c r="Q464" s="80">
        <f>'Activity rawdata'!X463</f>
        <v>0</v>
      </c>
      <c r="R464" s="84">
        <f t="shared" si="70"/>
        <v>32.82</v>
      </c>
      <c r="S464" s="80">
        <f>'Activity rawdata'!Z463</f>
        <v>0</v>
      </c>
      <c r="T464" s="80">
        <f>'Activity rawdata'!AA463</f>
        <v>0</v>
      </c>
      <c r="U464" s="80">
        <f t="shared" si="71"/>
        <v>0</v>
      </c>
      <c r="V464" s="81">
        <f t="shared" si="72"/>
        <v>168.76550000000003</v>
      </c>
      <c r="W464" s="75">
        <f t="shared" si="73"/>
        <v>0.25750000000000001</v>
      </c>
      <c r="X464" s="75">
        <f t="shared" si="74"/>
        <v>0</v>
      </c>
      <c r="Y464" s="75">
        <f t="shared" si="75"/>
        <v>0</v>
      </c>
      <c r="Z464" s="82">
        <f t="shared" si="76"/>
        <v>169.02300000000002</v>
      </c>
      <c r="AA464" s="75">
        <f t="shared" si="77"/>
        <v>0</v>
      </c>
      <c r="AB464" s="75">
        <f t="shared" si="78"/>
        <v>0</v>
      </c>
      <c r="AC464" s="82">
        <f t="shared" si="79"/>
        <v>0</v>
      </c>
      <c r="AD464" s="70"/>
    </row>
    <row r="465" spans="1:30" x14ac:dyDescent="0.35">
      <c r="A465" s="70" t="str">
        <f>'Activity rawdata'!A464</f>
        <v>BH6112-1-344</v>
      </c>
      <c r="B465" s="71" t="str">
        <f>'Activity rawdata'!B464</f>
        <v>LB</v>
      </c>
      <c r="C465" s="71" t="str">
        <f>IF('Activity rawdata'!C464="PY","Planted",IF('Activity rawdata'!C464="NY","Nat/Convert",IF('Activity rawdata'!C464="NN","Nat/Nonconvert",IF('Activity rawdata'!C464="OY","Planted"))))</f>
        <v>Planted</v>
      </c>
      <c r="D465" s="70" t="str">
        <f>'Activity rawdata'!D464</f>
        <v>STP1</v>
      </c>
      <c r="E465" s="72" t="str">
        <f>'Activity rawdata'!E464</f>
        <v>71</v>
      </c>
      <c r="F465" s="73" t="str">
        <f>'Activity rawdata'!L464</f>
        <v>NO</v>
      </c>
      <c r="G465" s="72" t="str">
        <f>'Activity rawdata'!R464</f>
        <v>2038</v>
      </c>
      <c r="H465" s="72" t="str">
        <f>IF('Activity rawdata'!P464="AHTHIN1","1st Thin",IF('Activity rawdata'!P464="AHCC","Clearcut",IF('Activity rawdata'!P464="AHTHSMZ","SMZ Thin",IF('Activity rawdata'!P464="AHTHIN2","2nd Thin",IF('Activity rawdata'!P464="AFERTE","Early Fert",IF('Activity rawdata'!P464="AFERTM","Mid Fert",IF('Activity rawdata'!P464="AFERTL","Late Fert",  IF('Activity rawdata'!P464="ASP","Site Prep", IF('Activity rawdata'!P464="APLT","Plant",  IF('Activity rawdata'!P464="ANREG","Natural Regeneration"))))))))))</f>
        <v>1st Thin</v>
      </c>
      <c r="I465" s="74">
        <f>'Activity rawdata'!O464</f>
        <v>45.46</v>
      </c>
      <c r="J465" s="75">
        <f>'Activity rawdata'!N464</f>
        <v>14</v>
      </c>
      <c r="K465" s="75">
        <f>'Activity rawdata'!AC464</f>
        <v>123.28</v>
      </c>
      <c r="L465" s="75">
        <f>'Activity rawdata'!AD464</f>
        <v>452.92</v>
      </c>
      <c r="M465" s="76">
        <f>'Activity rawdata'!AE464</f>
        <v>7.0643444270078923</v>
      </c>
      <c r="N465" s="83">
        <f>'Activity rawdata'!T464+'Activity rawdata'!U464</f>
        <v>33.74</v>
      </c>
      <c r="O465" s="80">
        <f>'Activity rawdata'!V464</f>
        <v>0.08</v>
      </c>
      <c r="P465" s="80">
        <f>'Activity rawdata'!W464</f>
        <v>0</v>
      </c>
      <c r="Q465" s="80">
        <f>'Activity rawdata'!X464</f>
        <v>0</v>
      </c>
      <c r="R465" s="84">
        <f t="shared" ref="R465:R525" si="80">SUM(N465:Q465)</f>
        <v>33.82</v>
      </c>
      <c r="S465" s="80">
        <f>'Activity rawdata'!Z464</f>
        <v>0</v>
      </c>
      <c r="T465" s="80">
        <f>'Activity rawdata'!AA464</f>
        <v>0</v>
      </c>
      <c r="U465" s="80">
        <f t="shared" ref="U465:U525" si="81">S465+T465</f>
        <v>0</v>
      </c>
      <c r="V465" s="81">
        <f t="shared" ref="V465:V525" si="82">N465*$I465</f>
        <v>1533.8204000000001</v>
      </c>
      <c r="W465" s="75">
        <f t="shared" ref="W465:W525" si="83">O465*$I465</f>
        <v>3.6368</v>
      </c>
      <c r="X465" s="75">
        <f t="shared" ref="X465:X525" si="84">P465*$I465</f>
        <v>0</v>
      </c>
      <c r="Y465" s="75">
        <f t="shared" ref="Y465:Y525" si="85">Q465*$I465</f>
        <v>0</v>
      </c>
      <c r="Z465" s="82">
        <f t="shared" ref="Z465:Z525" si="86">SUM(V465:Y465)</f>
        <v>1537.4572000000001</v>
      </c>
      <c r="AA465" s="75">
        <f t="shared" ref="AA465:AA525" si="87">S465*$I465</f>
        <v>0</v>
      </c>
      <c r="AB465" s="75">
        <f t="shared" ref="AB465:AB525" si="88">T465*$I465</f>
        <v>0</v>
      </c>
      <c r="AC465" s="82">
        <f t="shared" ref="AC465:AC525" si="89">AA465+AB465</f>
        <v>0</v>
      </c>
      <c r="AD465" s="70"/>
    </row>
    <row r="466" spans="1:30" x14ac:dyDescent="0.35">
      <c r="A466" s="70" t="str">
        <f>'Activity rawdata'!A465</f>
        <v>BH1435-1-390</v>
      </c>
      <c r="B466" s="71" t="str">
        <f>'Activity rawdata'!B465</f>
        <v>LB</v>
      </c>
      <c r="C466" s="71" t="str">
        <f>IF('Activity rawdata'!C465="PY","Planted",IF('Activity rawdata'!C465="NY","Nat/Convert",IF('Activity rawdata'!C465="NN","Nat/Nonconvert",IF('Activity rawdata'!C465="OY","Planted"))))</f>
        <v>Planted</v>
      </c>
      <c r="D466" s="70" t="str">
        <f>'Activity rawdata'!D465</f>
        <v>STP1</v>
      </c>
      <c r="E466" s="72" t="str">
        <f>'Activity rawdata'!E465</f>
        <v>82</v>
      </c>
      <c r="F466" s="73" t="str">
        <f>'Activity rawdata'!L465</f>
        <v>NO</v>
      </c>
      <c r="G466" s="72" t="str">
        <f>'Activity rawdata'!R465</f>
        <v>2038</v>
      </c>
      <c r="H466" s="72" t="str">
        <f>IF('Activity rawdata'!P465="AHTHIN1","1st Thin",IF('Activity rawdata'!P465="AHCC","Clearcut",IF('Activity rawdata'!P465="AHTHSMZ","SMZ Thin",IF('Activity rawdata'!P465="AHTHIN2","2nd Thin",IF('Activity rawdata'!P465="AFERTE","Early Fert",IF('Activity rawdata'!P465="AFERTM","Mid Fert",IF('Activity rawdata'!P465="AFERTL","Late Fert",  IF('Activity rawdata'!P465="ASP","Site Prep", IF('Activity rawdata'!P465="APLT","Plant",  IF('Activity rawdata'!P465="ANREG","Natural Regeneration"))))))))))</f>
        <v>1st Thin</v>
      </c>
      <c r="I466" s="74">
        <f>'Activity rawdata'!O465</f>
        <v>59.25</v>
      </c>
      <c r="J466" s="75">
        <f>'Activity rawdata'!N465</f>
        <v>14</v>
      </c>
      <c r="K466" s="75">
        <f>'Activity rawdata'!AC465</f>
        <v>162.08000000000001</v>
      </c>
      <c r="L466" s="75">
        <f>'Activity rawdata'!AD465</f>
        <v>442.03</v>
      </c>
      <c r="M466" s="76">
        <f>'Activity rawdata'!AE465</f>
        <v>8.1992691570704235</v>
      </c>
      <c r="N466" s="83">
        <f>'Activity rawdata'!T465+'Activity rawdata'!U465</f>
        <v>35.83</v>
      </c>
      <c r="O466" s="80">
        <f>'Activity rawdata'!V465</f>
        <v>17.95</v>
      </c>
      <c r="P466" s="80">
        <f>'Activity rawdata'!W465</f>
        <v>0</v>
      </c>
      <c r="Q466" s="80">
        <f>'Activity rawdata'!X465</f>
        <v>0</v>
      </c>
      <c r="R466" s="84">
        <f t="shared" si="80"/>
        <v>53.78</v>
      </c>
      <c r="S466" s="80">
        <f>'Activity rawdata'!Z465</f>
        <v>0</v>
      </c>
      <c r="T466" s="80">
        <f>'Activity rawdata'!AA465</f>
        <v>0</v>
      </c>
      <c r="U466" s="80">
        <f t="shared" si="81"/>
        <v>0</v>
      </c>
      <c r="V466" s="81">
        <f t="shared" si="82"/>
        <v>2122.9274999999998</v>
      </c>
      <c r="W466" s="75">
        <f t="shared" si="83"/>
        <v>1063.5374999999999</v>
      </c>
      <c r="X466" s="75">
        <f t="shared" si="84"/>
        <v>0</v>
      </c>
      <c r="Y466" s="75">
        <f t="shared" si="85"/>
        <v>0</v>
      </c>
      <c r="Z466" s="82">
        <f t="shared" si="86"/>
        <v>3186.4649999999997</v>
      </c>
      <c r="AA466" s="75">
        <f t="shared" si="87"/>
        <v>0</v>
      </c>
      <c r="AB466" s="75">
        <f t="shared" si="88"/>
        <v>0</v>
      </c>
      <c r="AC466" s="82">
        <f t="shared" si="89"/>
        <v>0</v>
      </c>
      <c r="AD466" s="70"/>
    </row>
    <row r="467" spans="1:30" x14ac:dyDescent="0.35">
      <c r="A467" s="70" t="str">
        <f>'Activity rawdata'!A466</f>
        <v>BH5222-1-190</v>
      </c>
      <c r="B467" s="71" t="str">
        <f>'Activity rawdata'!B466</f>
        <v>LB</v>
      </c>
      <c r="C467" s="71" t="str">
        <f>IF('Activity rawdata'!C466="PY","Planted",IF('Activity rawdata'!C466="NY","Nat/Convert",IF('Activity rawdata'!C466="NN","Nat/Nonconvert",IF('Activity rawdata'!C466="OY","Planted"))))</f>
        <v>Planted</v>
      </c>
      <c r="D467" s="70" t="str">
        <f>'Activity rawdata'!D466</f>
        <v>STP2</v>
      </c>
      <c r="E467" s="72" t="str">
        <f>'Activity rawdata'!E466</f>
        <v>87</v>
      </c>
      <c r="F467" s="73" t="str">
        <f>'Activity rawdata'!L466</f>
        <v>MT2</v>
      </c>
      <c r="G467" s="72" t="str">
        <f>'Activity rawdata'!R466</f>
        <v>2038</v>
      </c>
      <c r="H467" s="72" t="str">
        <f>IF('Activity rawdata'!P466="AHTHIN1","1st Thin",IF('Activity rawdata'!P466="AHCC","Clearcut",IF('Activity rawdata'!P466="AHTHSMZ","SMZ Thin",IF('Activity rawdata'!P466="AHTHIN2","2nd Thin",IF('Activity rawdata'!P466="AFERTE","Early Fert",IF('Activity rawdata'!P466="AFERTM","Mid Fert",IF('Activity rawdata'!P466="AFERTL","Late Fert",  IF('Activity rawdata'!P466="ASP","Site Prep", IF('Activity rawdata'!P466="APLT","Plant",  IF('Activity rawdata'!P466="ANREG","Natural Regeneration"))))))))))</f>
        <v>Clearcut</v>
      </c>
      <c r="I467" s="74">
        <f>'Activity rawdata'!O466</f>
        <v>5.27</v>
      </c>
      <c r="J467" s="75">
        <f>'Activity rawdata'!N466</f>
        <v>29</v>
      </c>
      <c r="K467" s="75">
        <f>'Activity rawdata'!AC466</f>
        <v>98.48</v>
      </c>
      <c r="L467" s="75">
        <f>'Activity rawdata'!AD466</f>
        <v>106.51</v>
      </c>
      <c r="M467" s="76">
        <f>'Activity rawdata'!AE466</f>
        <v>13.020124274284253</v>
      </c>
      <c r="N467" s="83">
        <f>'Activity rawdata'!T466+'Activity rawdata'!U466</f>
        <v>15.9</v>
      </c>
      <c r="O467" s="80">
        <f>'Activity rawdata'!V466</f>
        <v>57.49</v>
      </c>
      <c r="P467" s="80">
        <f>'Activity rawdata'!W466</f>
        <v>46.15</v>
      </c>
      <c r="Q467" s="80">
        <f>'Activity rawdata'!X466</f>
        <v>0</v>
      </c>
      <c r="R467" s="84">
        <f t="shared" si="80"/>
        <v>119.53999999999999</v>
      </c>
      <c r="S467" s="80">
        <f>'Activity rawdata'!Z466</f>
        <v>0</v>
      </c>
      <c r="T467" s="80">
        <f>'Activity rawdata'!AA466</f>
        <v>0</v>
      </c>
      <c r="U467" s="80">
        <f t="shared" si="81"/>
        <v>0</v>
      </c>
      <c r="V467" s="81">
        <f t="shared" si="82"/>
        <v>83.792999999999992</v>
      </c>
      <c r="W467" s="75">
        <f t="shared" si="83"/>
        <v>302.97229999999996</v>
      </c>
      <c r="X467" s="75">
        <f t="shared" si="84"/>
        <v>243.21049999999997</v>
      </c>
      <c r="Y467" s="75">
        <f t="shared" si="85"/>
        <v>0</v>
      </c>
      <c r="Z467" s="82">
        <f t="shared" si="86"/>
        <v>629.97579999999994</v>
      </c>
      <c r="AA467" s="75">
        <f t="shared" si="87"/>
        <v>0</v>
      </c>
      <c r="AB467" s="75">
        <f t="shared" si="88"/>
        <v>0</v>
      </c>
      <c r="AC467" s="82">
        <f t="shared" si="89"/>
        <v>0</v>
      </c>
      <c r="AD467" s="70"/>
    </row>
    <row r="468" spans="1:30" x14ac:dyDescent="0.35">
      <c r="A468" s="70" t="str">
        <f>'Activity rawdata'!A467</f>
        <v>BH5135-1-133</v>
      </c>
      <c r="B468" s="71" t="str">
        <f>'Activity rawdata'!B467</f>
        <v>LB</v>
      </c>
      <c r="C468" s="71" t="str">
        <f>IF('Activity rawdata'!C467="PY","Planted",IF('Activity rawdata'!C467="NY","Nat/Convert",IF('Activity rawdata'!C467="NN","Nat/Nonconvert",IF('Activity rawdata'!C467="OY","Planted"))))</f>
        <v>Planted</v>
      </c>
      <c r="D468" s="70" t="str">
        <f>'Activity rawdata'!D467</f>
        <v>STP1</v>
      </c>
      <c r="E468" s="72" t="str">
        <f>'Activity rawdata'!E467</f>
        <v>81</v>
      </c>
      <c r="F468" s="73" t="str">
        <f>'Activity rawdata'!L467</f>
        <v>MT1</v>
      </c>
      <c r="G468" s="72" t="str">
        <f>'Activity rawdata'!R467</f>
        <v>2038</v>
      </c>
      <c r="H468" s="72" t="str">
        <f>IF('Activity rawdata'!P467="AHTHIN1","1st Thin",IF('Activity rawdata'!P467="AHCC","Clearcut",IF('Activity rawdata'!P467="AHTHSMZ","SMZ Thin",IF('Activity rawdata'!P467="AHTHIN2","2nd Thin",IF('Activity rawdata'!P467="AFERTE","Early Fert",IF('Activity rawdata'!P467="AFERTM","Mid Fert",IF('Activity rawdata'!P467="AFERTL","Late Fert",  IF('Activity rawdata'!P467="ASP","Site Prep", IF('Activity rawdata'!P467="APLT","Plant",  IF('Activity rawdata'!P467="ANREG","Natural Regeneration"))))))))))</f>
        <v>Clearcut</v>
      </c>
      <c r="I468" s="74">
        <f>'Activity rawdata'!O467</f>
        <v>21.97</v>
      </c>
      <c r="J468" s="75">
        <f>'Activity rawdata'!N467</f>
        <v>24</v>
      </c>
      <c r="K468" s="75">
        <f>'Activity rawdata'!AC467</f>
        <v>105.5</v>
      </c>
      <c r="L468" s="75">
        <f>'Activity rawdata'!AD467</f>
        <v>189.08</v>
      </c>
      <c r="M468" s="76">
        <f>'Activity rawdata'!AE467</f>
        <v>10.114390916061213</v>
      </c>
      <c r="N468" s="83">
        <f>'Activity rawdata'!T467+'Activity rawdata'!U467</f>
        <v>22.89</v>
      </c>
      <c r="O468" s="80">
        <f>'Activity rawdata'!V467</f>
        <v>66.239999999999995</v>
      </c>
      <c r="P468" s="80">
        <f>'Activity rawdata'!W467</f>
        <v>1.4</v>
      </c>
      <c r="Q468" s="80">
        <f>'Activity rawdata'!X467</f>
        <v>0</v>
      </c>
      <c r="R468" s="84">
        <f t="shared" si="80"/>
        <v>90.53</v>
      </c>
      <c r="S468" s="80">
        <f>'Activity rawdata'!Z467</f>
        <v>0</v>
      </c>
      <c r="T468" s="80">
        <f>'Activity rawdata'!AA467</f>
        <v>0</v>
      </c>
      <c r="U468" s="80">
        <f t="shared" si="81"/>
        <v>0</v>
      </c>
      <c r="V468" s="81">
        <f t="shared" si="82"/>
        <v>502.89330000000001</v>
      </c>
      <c r="W468" s="75">
        <f t="shared" si="83"/>
        <v>1455.2927999999997</v>
      </c>
      <c r="X468" s="75">
        <f t="shared" si="84"/>
        <v>30.757999999999996</v>
      </c>
      <c r="Y468" s="75">
        <f t="shared" si="85"/>
        <v>0</v>
      </c>
      <c r="Z468" s="82">
        <f t="shared" si="86"/>
        <v>1988.9440999999997</v>
      </c>
      <c r="AA468" s="75">
        <f t="shared" si="87"/>
        <v>0</v>
      </c>
      <c r="AB468" s="75">
        <f t="shared" si="88"/>
        <v>0</v>
      </c>
      <c r="AC468" s="82">
        <f t="shared" si="89"/>
        <v>0</v>
      </c>
      <c r="AD468" s="70"/>
    </row>
    <row r="469" spans="1:30" x14ac:dyDescent="0.35">
      <c r="A469" s="70" t="str">
        <f>'Activity rawdata'!A468</f>
        <v>BH6125-1-307</v>
      </c>
      <c r="B469" s="71" t="str">
        <f>'Activity rawdata'!B468</f>
        <v>LB</v>
      </c>
      <c r="C469" s="71" t="str">
        <f>IF('Activity rawdata'!C468="PY","Planted",IF('Activity rawdata'!C468="NY","Nat/Convert",IF('Activity rawdata'!C468="NN","Nat/Nonconvert",IF('Activity rawdata'!C468="OY","Planted"))))</f>
        <v>Planted</v>
      </c>
      <c r="D469" s="70" t="str">
        <f>'Activity rawdata'!D468</f>
        <v>STP1</v>
      </c>
      <c r="E469" s="72" t="str">
        <f>'Activity rawdata'!E468</f>
        <v>78</v>
      </c>
      <c r="F469" s="73" t="str">
        <f>'Activity rawdata'!L468</f>
        <v>T1</v>
      </c>
      <c r="G469" s="72" t="str">
        <f>'Activity rawdata'!R468</f>
        <v>2038</v>
      </c>
      <c r="H469" s="72" t="str">
        <f>IF('Activity rawdata'!P468="AHTHIN1","1st Thin",IF('Activity rawdata'!P468="AHCC","Clearcut",IF('Activity rawdata'!P468="AHTHSMZ","SMZ Thin",IF('Activity rawdata'!P468="AHTHIN2","2nd Thin",IF('Activity rawdata'!P468="AFERTE","Early Fert",IF('Activity rawdata'!P468="AFERTM","Mid Fert",IF('Activity rawdata'!P468="AFERTL","Late Fert",  IF('Activity rawdata'!P468="ASP","Site Prep", IF('Activity rawdata'!P468="APLT","Plant",  IF('Activity rawdata'!P468="ANREG","Natural Regeneration"))))))))))</f>
        <v>Clearcut</v>
      </c>
      <c r="I469" s="74">
        <f>'Activity rawdata'!O468</f>
        <v>8.2899999999999991</v>
      </c>
      <c r="J469" s="75">
        <f>'Activity rawdata'!N468</f>
        <v>28</v>
      </c>
      <c r="K469" s="75">
        <f>'Activity rawdata'!AC468</f>
        <v>110.07</v>
      </c>
      <c r="L469" s="75">
        <f>'Activity rawdata'!AD468</f>
        <v>165.54</v>
      </c>
      <c r="M469" s="76">
        <f>'Activity rawdata'!AE468</f>
        <v>11.041277107539004</v>
      </c>
      <c r="N469" s="83">
        <f>'Activity rawdata'!T468+'Activity rawdata'!U468</f>
        <v>25.12</v>
      </c>
      <c r="O469" s="80">
        <f>'Activity rawdata'!V468</f>
        <v>74.91</v>
      </c>
      <c r="P469" s="80">
        <f>'Activity rawdata'!W468</f>
        <v>18.350000000000001</v>
      </c>
      <c r="Q469" s="80">
        <f>'Activity rawdata'!X468</f>
        <v>0</v>
      </c>
      <c r="R469" s="84">
        <f t="shared" si="80"/>
        <v>118.38</v>
      </c>
      <c r="S469" s="80">
        <f>'Activity rawdata'!Z468</f>
        <v>0</v>
      </c>
      <c r="T469" s="80">
        <f>'Activity rawdata'!AA468</f>
        <v>0</v>
      </c>
      <c r="U469" s="80">
        <f t="shared" si="81"/>
        <v>0</v>
      </c>
      <c r="V469" s="81">
        <f t="shared" si="82"/>
        <v>208.2448</v>
      </c>
      <c r="W469" s="75">
        <f t="shared" si="83"/>
        <v>621.00389999999993</v>
      </c>
      <c r="X469" s="75">
        <f t="shared" si="84"/>
        <v>152.1215</v>
      </c>
      <c r="Y469" s="75">
        <f t="shared" si="85"/>
        <v>0</v>
      </c>
      <c r="Z469" s="82">
        <f t="shared" si="86"/>
        <v>981.37019999999984</v>
      </c>
      <c r="AA469" s="75">
        <f t="shared" si="87"/>
        <v>0</v>
      </c>
      <c r="AB469" s="75">
        <f t="shared" si="88"/>
        <v>0</v>
      </c>
      <c r="AC469" s="82">
        <f t="shared" si="89"/>
        <v>0</v>
      </c>
      <c r="AD469" s="70"/>
    </row>
    <row r="470" spans="1:30" x14ac:dyDescent="0.35">
      <c r="A470" s="70" t="str">
        <f>'Activity rawdata'!A469</f>
        <v>BH2046-1-52</v>
      </c>
      <c r="B470" s="71" t="str">
        <f>'Activity rawdata'!B469</f>
        <v>HH</v>
      </c>
      <c r="C470" s="71" t="str">
        <f>IF('Activity rawdata'!C469="PY","Planted",IF('Activity rawdata'!C469="NY","Nat/Convert",IF('Activity rawdata'!C469="NN","Nat/Nonconvert",IF('Activity rawdata'!C469="OY","Planted"))))</f>
        <v>Nat/Nonconvert</v>
      </c>
      <c r="D470" s="70" t="str">
        <f>'Activity rawdata'!D469</f>
        <v>STP1</v>
      </c>
      <c r="E470" s="72" t="str">
        <f>'Activity rawdata'!E469</f>
        <v>93</v>
      </c>
      <c r="F470" s="73" t="str">
        <f>'Activity rawdata'!L469</f>
        <v>NO</v>
      </c>
      <c r="G470" s="72" t="str">
        <f>'Activity rawdata'!R469</f>
        <v>2038</v>
      </c>
      <c r="H470" s="72" t="str">
        <f>IF('Activity rawdata'!P469="AHTHIN1","1st Thin",IF('Activity rawdata'!P469="AHCC","Clearcut",IF('Activity rawdata'!P469="AHTHSMZ","SMZ Thin",IF('Activity rawdata'!P469="AHTHIN2","2nd Thin",IF('Activity rawdata'!P469="AFERTE","Early Fert",IF('Activity rawdata'!P469="AFERTM","Mid Fert",IF('Activity rawdata'!P469="AFERTL","Late Fert",  IF('Activity rawdata'!P469="ASP","Site Prep", IF('Activity rawdata'!P469="APLT","Plant",  IF('Activity rawdata'!P469="ANREG","Natural Regeneration"))))))))))</f>
        <v>Clearcut</v>
      </c>
      <c r="I470" s="74">
        <f>'Activity rawdata'!O469</f>
        <v>0.71060000000000001</v>
      </c>
      <c r="J470" s="75">
        <f>'Activity rawdata'!N469</f>
        <v>39</v>
      </c>
      <c r="K470" s="75">
        <f>'Activity rawdata'!AC469</f>
        <v>43.38</v>
      </c>
      <c r="L470" s="75">
        <f>'Activity rawdata'!AD469</f>
        <v>48.82</v>
      </c>
      <c r="M470" s="76">
        <f>'Activity rawdata'!AE469</f>
        <v>12.763864590010032</v>
      </c>
      <c r="N470" s="83">
        <f>'Activity rawdata'!T469+'Activity rawdata'!U469</f>
        <v>17.39</v>
      </c>
      <c r="O470" s="80">
        <f>'Activity rawdata'!V469</f>
        <v>11.27</v>
      </c>
      <c r="P470" s="80">
        <f>'Activity rawdata'!W469</f>
        <v>0</v>
      </c>
      <c r="Q470" s="80">
        <f>'Activity rawdata'!X469</f>
        <v>24.18</v>
      </c>
      <c r="R470" s="84">
        <f t="shared" si="80"/>
        <v>52.84</v>
      </c>
      <c r="S470" s="80">
        <f>'Activity rawdata'!Z469</f>
        <v>40.11</v>
      </c>
      <c r="T470" s="80">
        <f>'Activity rawdata'!AA469</f>
        <v>28.49</v>
      </c>
      <c r="U470" s="80">
        <f t="shared" si="81"/>
        <v>68.599999999999994</v>
      </c>
      <c r="V470" s="81">
        <f t="shared" si="82"/>
        <v>12.357334</v>
      </c>
      <c r="W470" s="75">
        <f t="shared" si="83"/>
        <v>8.0084619999999997</v>
      </c>
      <c r="X470" s="75">
        <f t="shared" si="84"/>
        <v>0</v>
      </c>
      <c r="Y470" s="75">
        <f t="shared" si="85"/>
        <v>17.182307999999999</v>
      </c>
      <c r="Z470" s="82">
        <f t="shared" si="86"/>
        <v>37.548103999999995</v>
      </c>
      <c r="AA470" s="75">
        <f t="shared" si="87"/>
        <v>28.502165999999999</v>
      </c>
      <c r="AB470" s="75">
        <f t="shared" si="88"/>
        <v>20.244993999999998</v>
      </c>
      <c r="AC470" s="82">
        <f t="shared" si="89"/>
        <v>48.747159999999994</v>
      </c>
      <c r="AD470" s="70"/>
    </row>
    <row r="471" spans="1:30" x14ac:dyDescent="0.35">
      <c r="A471" s="70" t="str">
        <f>'Activity rawdata'!A470</f>
        <v>BH5135-1-133</v>
      </c>
      <c r="B471" s="71" t="str">
        <f>'Activity rawdata'!B470</f>
        <v>COLB</v>
      </c>
      <c r="C471" s="71" t="str">
        <f>IF('Activity rawdata'!C470="PY","Planted",IF('Activity rawdata'!C470="NY","Nat/Convert",IF('Activity rawdata'!C470="NN","Nat/Nonconvert",IF('Activity rawdata'!C470="OY","Planted"))))</f>
        <v>Planted</v>
      </c>
      <c r="D471" s="70" t="str">
        <f>'Activity rawdata'!D470</f>
        <v>STP2</v>
      </c>
      <c r="E471" s="72" t="str">
        <f>'Activity rawdata'!E470</f>
        <v>81</v>
      </c>
      <c r="F471" s="73" t="str">
        <f>'Activity rawdata'!L470</f>
        <v>NO</v>
      </c>
      <c r="G471" s="72" t="str">
        <f>'Activity rawdata'!R470</f>
        <v>2039</v>
      </c>
      <c r="H471" s="72" t="str">
        <f>IF('Activity rawdata'!P470="AHTHIN1","1st Thin",IF('Activity rawdata'!P470="AHCC","Clearcut",IF('Activity rawdata'!P470="AHTHSMZ","SMZ Thin",IF('Activity rawdata'!P470="AHTHIN2","2nd Thin",IF('Activity rawdata'!P470="AFERTE","Early Fert",IF('Activity rawdata'!P470="AFERTM","Mid Fert",IF('Activity rawdata'!P470="AFERTL","Late Fert",  IF('Activity rawdata'!P470="ASP","Site Prep", IF('Activity rawdata'!P470="APLT","Plant",  IF('Activity rawdata'!P470="ANREG","Natural Regeneration"))))))))))</f>
        <v>Site Prep</v>
      </c>
      <c r="I471" s="74">
        <f>'Activity rawdata'!O470</f>
        <v>21.97</v>
      </c>
      <c r="J471" s="75">
        <f>'Activity rawdata'!N470</f>
        <v>1</v>
      </c>
      <c r="K471" s="75">
        <f>'Activity rawdata'!AC470</f>
        <v>0</v>
      </c>
      <c r="L471" s="75">
        <f>'Activity rawdata'!AD470</f>
        <v>0</v>
      </c>
      <c r="M471" s="76" t="str">
        <f>'Activity rawdata'!AE470</f>
        <v>-</v>
      </c>
      <c r="N471" s="83">
        <f>'Activity rawdata'!T470+'Activity rawdata'!U470</f>
        <v>0</v>
      </c>
      <c r="O471" s="80">
        <f>'Activity rawdata'!V470</f>
        <v>0</v>
      </c>
      <c r="P471" s="80">
        <f>'Activity rawdata'!W470</f>
        <v>0</v>
      </c>
      <c r="Q471" s="80">
        <f>'Activity rawdata'!X470</f>
        <v>0</v>
      </c>
      <c r="R471" s="84">
        <f t="shared" si="80"/>
        <v>0</v>
      </c>
      <c r="S471" s="80">
        <f>'Activity rawdata'!Z470</f>
        <v>0</v>
      </c>
      <c r="T471" s="80">
        <f>'Activity rawdata'!AA470</f>
        <v>0</v>
      </c>
      <c r="U471" s="80">
        <f t="shared" si="81"/>
        <v>0</v>
      </c>
      <c r="V471" s="81">
        <f t="shared" si="82"/>
        <v>0</v>
      </c>
      <c r="W471" s="75">
        <f t="shared" si="83"/>
        <v>0</v>
      </c>
      <c r="X471" s="75">
        <f t="shared" si="84"/>
        <v>0</v>
      </c>
      <c r="Y471" s="75">
        <f t="shared" si="85"/>
        <v>0</v>
      </c>
      <c r="Z471" s="82">
        <f t="shared" si="86"/>
        <v>0</v>
      </c>
      <c r="AA471" s="75">
        <f t="shared" si="87"/>
        <v>0</v>
      </c>
      <c r="AB471" s="75">
        <f t="shared" si="88"/>
        <v>0</v>
      </c>
      <c r="AC471" s="82">
        <f t="shared" si="89"/>
        <v>0</v>
      </c>
      <c r="AD471" s="70"/>
    </row>
    <row r="472" spans="1:30" x14ac:dyDescent="0.35">
      <c r="A472" s="70" t="str">
        <f>'Activity rawdata'!A471</f>
        <v>BH6125-1-307</v>
      </c>
      <c r="B472" s="71" t="str">
        <f>'Activity rawdata'!B471</f>
        <v>COLB</v>
      </c>
      <c r="C472" s="71" t="str">
        <f>IF('Activity rawdata'!C471="PY","Planted",IF('Activity rawdata'!C471="NY","Nat/Convert",IF('Activity rawdata'!C471="NN","Nat/Nonconvert",IF('Activity rawdata'!C471="OY","Planted"))))</f>
        <v>Planted</v>
      </c>
      <c r="D472" s="70" t="str">
        <f>'Activity rawdata'!D471</f>
        <v>STP2</v>
      </c>
      <c r="E472" s="72" t="str">
        <f>'Activity rawdata'!E471</f>
        <v>78</v>
      </c>
      <c r="F472" s="73" t="str">
        <f>'Activity rawdata'!L471</f>
        <v>NO</v>
      </c>
      <c r="G472" s="72" t="str">
        <f>'Activity rawdata'!R471</f>
        <v>2039</v>
      </c>
      <c r="H472" s="72" t="str">
        <f>IF('Activity rawdata'!P471="AHTHIN1","1st Thin",IF('Activity rawdata'!P471="AHCC","Clearcut",IF('Activity rawdata'!P471="AHTHSMZ","SMZ Thin",IF('Activity rawdata'!P471="AHTHIN2","2nd Thin",IF('Activity rawdata'!P471="AFERTE","Early Fert",IF('Activity rawdata'!P471="AFERTM","Mid Fert",IF('Activity rawdata'!P471="AFERTL","Late Fert",  IF('Activity rawdata'!P471="ASP","Site Prep", IF('Activity rawdata'!P471="APLT","Plant",  IF('Activity rawdata'!P471="ANREG","Natural Regeneration"))))))))))</f>
        <v>Site Prep</v>
      </c>
      <c r="I472" s="74">
        <f>'Activity rawdata'!O471</f>
        <v>8.2899999999999991</v>
      </c>
      <c r="J472" s="75">
        <f>'Activity rawdata'!N471</f>
        <v>1</v>
      </c>
      <c r="K472" s="75">
        <f>'Activity rawdata'!AC471</f>
        <v>0</v>
      </c>
      <c r="L472" s="75">
        <f>'Activity rawdata'!AD471</f>
        <v>0</v>
      </c>
      <c r="M472" s="76" t="str">
        <f>'Activity rawdata'!AE471</f>
        <v>-</v>
      </c>
      <c r="N472" s="83">
        <f>'Activity rawdata'!T471+'Activity rawdata'!U471</f>
        <v>0</v>
      </c>
      <c r="O472" s="80">
        <f>'Activity rawdata'!V471</f>
        <v>0</v>
      </c>
      <c r="P472" s="80">
        <f>'Activity rawdata'!W471</f>
        <v>0</v>
      </c>
      <c r="Q472" s="80">
        <f>'Activity rawdata'!X471</f>
        <v>0</v>
      </c>
      <c r="R472" s="84">
        <f t="shared" si="80"/>
        <v>0</v>
      </c>
      <c r="S472" s="80">
        <f>'Activity rawdata'!Z471</f>
        <v>0</v>
      </c>
      <c r="T472" s="80">
        <f>'Activity rawdata'!AA471</f>
        <v>0</v>
      </c>
      <c r="U472" s="80">
        <f t="shared" si="81"/>
        <v>0</v>
      </c>
      <c r="V472" s="81">
        <f t="shared" si="82"/>
        <v>0</v>
      </c>
      <c r="W472" s="75">
        <f t="shared" si="83"/>
        <v>0</v>
      </c>
      <c r="X472" s="75">
        <f t="shared" si="84"/>
        <v>0</v>
      </c>
      <c r="Y472" s="75">
        <f t="shared" si="85"/>
        <v>0</v>
      </c>
      <c r="Z472" s="82">
        <f t="shared" si="86"/>
        <v>0</v>
      </c>
      <c r="AA472" s="75">
        <f t="shared" si="87"/>
        <v>0</v>
      </c>
      <c r="AB472" s="75">
        <f t="shared" si="88"/>
        <v>0</v>
      </c>
      <c r="AC472" s="82">
        <f t="shared" si="89"/>
        <v>0</v>
      </c>
      <c r="AD472" s="70"/>
    </row>
    <row r="473" spans="1:30" x14ac:dyDescent="0.35">
      <c r="A473" s="70" t="str">
        <f>'Activity rawdata'!A472</f>
        <v>BH5222-1-190</v>
      </c>
      <c r="B473" s="71" t="str">
        <f>'Activity rawdata'!B472</f>
        <v>COLB</v>
      </c>
      <c r="C473" s="71" t="str">
        <f>IF('Activity rawdata'!C472="PY","Planted",IF('Activity rawdata'!C472="NY","Nat/Convert",IF('Activity rawdata'!C472="NN","Nat/Nonconvert",IF('Activity rawdata'!C472="OY","Planted"))))</f>
        <v>Planted</v>
      </c>
      <c r="D473" s="70" t="str">
        <f>'Activity rawdata'!D472</f>
        <v>STP3</v>
      </c>
      <c r="E473" s="72" t="str">
        <f>'Activity rawdata'!E472</f>
        <v>87</v>
      </c>
      <c r="F473" s="73" t="str">
        <f>'Activity rawdata'!L472</f>
        <v>NO</v>
      </c>
      <c r="G473" s="72" t="str">
        <f>'Activity rawdata'!R472</f>
        <v>2039</v>
      </c>
      <c r="H473" s="72" t="str">
        <f>IF('Activity rawdata'!P472="AHTHIN1","1st Thin",IF('Activity rawdata'!P472="AHCC","Clearcut",IF('Activity rawdata'!P472="AHTHSMZ","SMZ Thin",IF('Activity rawdata'!P472="AHTHIN2","2nd Thin",IF('Activity rawdata'!P472="AFERTE","Early Fert",IF('Activity rawdata'!P472="AFERTM","Mid Fert",IF('Activity rawdata'!P472="AFERTL","Late Fert",  IF('Activity rawdata'!P472="ASP","Site Prep", IF('Activity rawdata'!P472="APLT","Plant",  IF('Activity rawdata'!P472="ANREG","Natural Regeneration"))))))))))</f>
        <v>Site Prep</v>
      </c>
      <c r="I473" s="74">
        <f>'Activity rawdata'!O472</f>
        <v>5.27</v>
      </c>
      <c r="J473" s="75">
        <f>'Activity rawdata'!N472</f>
        <v>1</v>
      </c>
      <c r="K473" s="75">
        <f>'Activity rawdata'!AC472</f>
        <v>0</v>
      </c>
      <c r="L473" s="75">
        <f>'Activity rawdata'!AD472</f>
        <v>0</v>
      </c>
      <c r="M473" s="76" t="str">
        <f>'Activity rawdata'!AE472</f>
        <v>-</v>
      </c>
      <c r="N473" s="83">
        <f>'Activity rawdata'!T472+'Activity rawdata'!U472</f>
        <v>0</v>
      </c>
      <c r="O473" s="80">
        <f>'Activity rawdata'!V472</f>
        <v>0</v>
      </c>
      <c r="P473" s="80">
        <f>'Activity rawdata'!W472</f>
        <v>0</v>
      </c>
      <c r="Q473" s="80">
        <f>'Activity rawdata'!X472</f>
        <v>0</v>
      </c>
      <c r="R473" s="84">
        <f t="shared" si="80"/>
        <v>0</v>
      </c>
      <c r="S473" s="80">
        <f>'Activity rawdata'!Z472</f>
        <v>0</v>
      </c>
      <c r="T473" s="80">
        <f>'Activity rawdata'!AA472</f>
        <v>0</v>
      </c>
      <c r="U473" s="80">
        <f t="shared" si="81"/>
        <v>0</v>
      </c>
      <c r="V473" s="81">
        <f t="shared" si="82"/>
        <v>0</v>
      </c>
      <c r="W473" s="75">
        <f t="shared" si="83"/>
        <v>0</v>
      </c>
      <c r="X473" s="75">
        <f t="shared" si="84"/>
        <v>0</v>
      </c>
      <c r="Y473" s="75">
        <f t="shared" si="85"/>
        <v>0</v>
      </c>
      <c r="Z473" s="82">
        <f t="shared" si="86"/>
        <v>0</v>
      </c>
      <c r="AA473" s="75">
        <f t="shared" si="87"/>
        <v>0</v>
      </c>
      <c r="AB473" s="75">
        <f t="shared" si="88"/>
        <v>0</v>
      </c>
      <c r="AC473" s="82">
        <f t="shared" si="89"/>
        <v>0</v>
      </c>
      <c r="AD473" s="70"/>
    </row>
    <row r="474" spans="1:30" x14ac:dyDescent="0.35">
      <c r="A474" s="70" t="str">
        <f>'Activity rawdata'!A473</f>
        <v>BH6125-1-369</v>
      </c>
      <c r="B474" s="71" t="str">
        <f>'Activity rawdata'!B473</f>
        <v>CSLB</v>
      </c>
      <c r="C474" s="71" t="str">
        <f>IF('Activity rawdata'!C473="PY","Planted",IF('Activity rawdata'!C473="NY","Nat/Convert",IF('Activity rawdata'!C473="NN","Nat/Nonconvert",IF('Activity rawdata'!C473="OY","Planted"))))</f>
        <v>Planted</v>
      </c>
      <c r="D474" s="70" t="str">
        <f>'Activity rawdata'!D473</f>
        <v>STP2</v>
      </c>
      <c r="E474" s="72" t="str">
        <f>'Activity rawdata'!E473</f>
        <v>88</v>
      </c>
      <c r="F474" s="73" t="str">
        <f>'Activity rawdata'!L473</f>
        <v>NO</v>
      </c>
      <c r="G474" s="72" t="str">
        <f>'Activity rawdata'!R473</f>
        <v>2039</v>
      </c>
      <c r="H474" s="72" t="str">
        <f>IF('Activity rawdata'!P473="AHTHIN1","1st Thin",IF('Activity rawdata'!P473="AHCC","Clearcut",IF('Activity rawdata'!P473="AHTHSMZ","SMZ Thin",IF('Activity rawdata'!P473="AHTHIN2","2nd Thin",IF('Activity rawdata'!P473="AFERTE","Early Fert",IF('Activity rawdata'!P473="AFERTM","Mid Fert",IF('Activity rawdata'!P473="AFERTL","Late Fert",  IF('Activity rawdata'!P473="ASP","Site Prep", IF('Activity rawdata'!P473="APLT","Plant",  IF('Activity rawdata'!P473="ANREG","Natural Regeneration"))))))))))</f>
        <v>Plant</v>
      </c>
      <c r="I474" s="74">
        <f>'Activity rawdata'!O473</f>
        <v>60.22</v>
      </c>
      <c r="J474" s="75">
        <f>'Activity rawdata'!N473</f>
        <v>1</v>
      </c>
      <c r="K474" s="75">
        <f>'Activity rawdata'!AC473</f>
        <v>0</v>
      </c>
      <c r="L474" s="75">
        <f>'Activity rawdata'!AD473</f>
        <v>0</v>
      </c>
      <c r="M474" s="76" t="str">
        <f>'Activity rawdata'!AE473</f>
        <v>-</v>
      </c>
      <c r="N474" s="83">
        <f>'Activity rawdata'!T473+'Activity rawdata'!U473</f>
        <v>0</v>
      </c>
      <c r="O474" s="80">
        <f>'Activity rawdata'!V473</f>
        <v>0</v>
      </c>
      <c r="P474" s="80">
        <f>'Activity rawdata'!W473</f>
        <v>0</v>
      </c>
      <c r="Q474" s="80">
        <f>'Activity rawdata'!X473</f>
        <v>0</v>
      </c>
      <c r="R474" s="84">
        <f t="shared" si="80"/>
        <v>0</v>
      </c>
      <c r="S474" s="80">
        <f>'Activity rawdata'!Z473</f>
        <v>0</v>
      </c>
      <c r="T474" s="80">
        <f>'Activity rawdata'!AA473</f>
        <v>0</v>
      </c>
      <c r="U474" s="80">
        <f t="shared" si="81"/>
        <v>0</v>
      </c>
      <c r="V474" s="81">
        <f t="shared" si="82"/>
        <v>0</v>
      </c>
      <c r="W474" s="75">
        <f t="shared" si="83"/>
        <v>0</v>
      </c>
      <c r="X474" s="75">
        <f t="shared" si="84"/>
        <v>0</v>
      </c>
      <c r="Y474" s="75">
        <f t="shared" si="85"/>
        <v>0</v>
      </c>
      <c r="Z474" s="82">
        <f t="shared" si="86"/>
        <v>0</v>
      </c>
      <c r="AA474" s="75">
        <f t="shared" si="87"/>
        <v>0</v>
      </c>
      <c r="AB474" s="75">
        <f t="shared" si="88"/>
        <v>0</v>
      </c>
      <c r="AC474" s="82">
        <f t="shared" si="89"/>
        <v>0</v>
      </c>
      <c r="AD474" s="70"/>
    </row>
    <row r="475" spans="1:30" x14ac:dyDescent="0.35">
      <c r="A475" s="70" t="str">
        <f>'Activity rawdata'!A474</f>
        <v>BH6125-1-376</v>
      </c>
      <c r="B475" s="71" t="str">
        <f>'Activity rawdata'!B474</f>
        <v>CSLB</v>
      </c>
      <c r="C475" s="71" t="str">
        <f>IF('Activity rawdata'!C474="PY","Planted",IF('Activity rawdata'!C474="NY","Nat/Convert",IF('Activity rawdata'!C474="NN","Nat/Nonconvert",IF('Activity rawdata'!C474="OY","Planted"))))</f>
        <v>Planted</v>
      </c>
      <c r="D475" s="70" t="str">
        <f>'Activity rawdata'!D474</f>
        <v>STP2</v>
      </c>
      <c r="E475" s="72" t="str">
        <f>'Activity rawdata'!E474</f>
        <v>78</v>
      </c>
      <c r="F475" s="73" t="str">
        <f>'Activity rawdata'!L474</f>
        <v>NO</v>
      </c>
      <c r="G475" s="72" t="str">
        <f>'Activity rawdata'!R474</f>
        <v>2039</v>
      </c>
      <c r="H475" s="72" t="str">
        <f>IF('Activity rawdata'!P474="AHTHIN1","1st Thin",IF('Activity rawdata'!P474="AHCC","Clearcut",IF('Activity rawdata'!P474="AHTHSMZ","SMZ Thin",IF('Activity rawdata'!P474="AHTHIN2","2nd Thin",IF('Activity rawdata'!P474="AFERTE","Early Fert",IF('Activity rawdata'!P474="AFERTM","Mid Fert",IF('Activity rawdata'!P474="AFERTL","Late Fert",  IF('Activity rawdata'!P474="ASP","Site Prep", IF('Activity rawdata'!P474="APLT","Plant",  IF('Activity rawdata'!P474="ANREG","Natural Regeneration"))))))))))</f>
        <v>Plant</v>
      </c>
      <c r="I475" s="74">
        <f>'Activity rawdata'!O474</f>
        <v>61.85</v>
      </c>
      <c r="J475" s="75">
        <f>'Activity rawdata'!N474</f>
        <v>1</v>
      </c>
      <c r="K475" s="75">
        <f>'Activity rawdata'!AC474</f>
        <v>0</v>
      </c>
      <c r="L475" s="75">
        <f>'Activity rawdata'!AD474</f>
        <v>0</v>
      </c>
      <c r="M475" s="76" t="str">
        <f>'Activity rawdata'!AE474</f>
        <v>-</v>
      </c>
      <c r="N475" s="83">
        <f>'Activity rawdata'!T474+'Activity rawdata'!U474</f>
        <v>0</v>
      </c>
      <c r="O475" s="80">
        <f>'Activity rawdata'!V474</f>
        <v>0</v>
      </c>
      <c r="P475" s="80">
        <f>'Activity rawdata'!W474</f>
        <v>0</v>
      </c>
      <c r="Q475" s="80">
        <f>'Activity rawdata'!X474</f>
        <v>0</v>
      </c>
      <c r="R475" s="84">
        <f t="shared" si="80"/>
        <v>0</v>
      </c>
      <c r="S475" s="80">
        <f>'Activity rawdata'!Z474</f>
        <v>0</v>
      </c>
      <c r="T475" s="80">
        <f>'Activity rawdata'!AA474</f>
        <v>0</v>
      </c>
      <c r="U475" s="80">
        <f t="shared" si="81"/>
        <v>0</v>
      </c>
      <c r="V475" s="81">
        <f t="shared" si="82"/>
        <v>0</v>
      </c>
      <c r="W475" s="75">
        <f t="shared" si="83"/>
        <v>0</v>
      </c>
      <c r="X475" s="75">
        <f t="shared" si="84"/>
        <v>0</v>
      </c>
      <c r="Y475" s="75">
        <f t="shared" si="85"/>
        <v>0</v>
      </c>
      <c r="Z475" s="82">
        <f t="shared" si="86"/>
        <v>0</v>
      </c>
      <c r="AA475" s="75">
        <f t="shared" si="87"/>
        <v>0</v>
      </c>
      <c r="AB475" s="75">
        <f t="shared" si="88"/>
        <v>0</v>
      </c>
      <c r="AC475" s="82">
        <f t="shared" si="89"/>
        <v>0</v>
      </c>
      <c r="AD475" s="70"/>
    </row>
    <row r="476" spans="1:30" x14ac:dyDescent="0.35">
      <c r="A476" s="70" t="str">
        <f>'Activity rawdata'!A475</f>
        <v>BH6112-1-262</v>
      </c>
      <c r="B476" s="71" t="str">
        <f>'Activity rawdata'!B475</f>
        <v>CSLB</v>
      </c>
      <c r="C476" s="71" t="str">
        <f>IF('Activity rawdata'!C475="PY","Planted",IF('Activity rawdata'!C475="NY","Nat/Convert",IF('Activity rawdata'!C475="NN","Nat/Nonconvert",IF('Activity rawdata'!C475="OY","Planted"))))</f>
        <v>Planted</v>
      </c>
      <c r="D476" s="70" t="str">
        <f>'Activity rawdata'!D475</f>
        <v>STP2</v>
      </c>
      <c r="E476" s="72" t="str">
        <f>'Activity rawdata'!E475</f>
        <v>82</v>
      </c>
      <c r="F476" s="73" t="str">
        <f>'Activity rawdata'!L475</f>
        <v>NO</v>
      </c>
      <c r="G476" s="72" t="str">
        <f>'Activity rawdata'!R475</f>
        <v>2039</v>
      </c>
      <c r="H476" s="72" t="str">
        <f>IF('Activity rawdata'!P475="AHTHIN1","1st Thin",IF('Activity rawdata'!P475="AHCC","Clearcut",IF('Activity rawdata'!P475="AHTHSMZ","SMZ Thin",IF('Activity rawdata'!P475="AHTHIN2","2nd Thin",IF('Activity rawdata'!P475="AFERTE","Early Fert",IF('Activity rawdata'!P475="AFERTM","Mid Fert",IF('Activity rawdata'!P475="AFERTL","Late Fert",  IF('Activity rawdata'!P475="ASP","Site Prep", IF('Activity rawdata'!P475="APLT","Plant",  IF('Activity rawdata'!P475="ANREG","Natural Regeneration"))))))))))</f>
        <v>Plant</v>
      </c>
      <c r="I476" s="74">
        <f>'Activity rawdata'!O475</f>
        <v>10.25</v>
      </c>
      <c r="J476" s="75">
        <f>'Activity rawdata'!N475</f>
        <v>1</v>
      </c>
      <c r="K476" s="75">
        <f>'Activity rawdata'!AC475</f>
        <v>0</v>
      </c>
      <c r="L476" s="75">
        <f>'Activity rawdata'!AD475</f>
        <v>0</v>
      </c>
      <c r="M476" s="76" t="str">
        <f>'Activity rawdata'!AE475</f>
        <v>-</v>
      </c>
      <c r="N476" s="83">
        <f>'Activity rawdata'!T475+'Activity rawdata'!U475</f>
        <v>0</v>
      </c>
      <c r="O476" s="80">
        <f>'Activity rawdata'!V475</f>
        <v>0</v>
      </c>
      <c r="P476" s="80">
        <f>'Activity rawdata'!W475</f>
        <v>0</v>
      </c>
      <c r="Q476" s="80">
        <f>'Activity rawdata'!X475</f>
        <v>0</v>
      </c>
      <c r="R476" s="84">
        <f t="shared" si="80"/>
        <v>0</v>
      </c>
      <c r="S476" s="80">
        <f>'Activity rawdata'!Z475</f>
        <v>0</v>
      </c>
      <c r="T476" s="80">
        <f>'Activity rawdata'!AA475</f>
        <v>0</v>
      </c>
      <c r="U476" s="80">
        <f t="shared" si="81"/>
        <v>0</v>
      </c>
      <c r="V476" s="81">
        <f t="shared" si="82"/>
        <v>0</v>
      </c>
      <c r="W476" s="75">
        <f t="shared" si="83"/>
        <v>0</v>
      </c>
      <c r="X476" s="75">
        <f t="shared" si="84"/>
        <v>0</v>
      </c>
      <c r="Y476" s="75">
        <f t="shared" si="85"/>
        <v>0</v>
      </c>
      <c r="Z476" s="82">
        <f t="shared" si="86"/>
        <v>0</v>
      </c>
      <c r="AA476" s="75">
        <f t="shared" si="87"/>
        <v>0</v>
      </c>
      <c r="AB476" s="75">
        <f t="shared" si="88"/>
        <v>0</v>
      </c>
      <c r="AC476" s="82">
        <f t="shared" si="89"/>
        <v>0</v>
      </c>
      <c r="AD476" s="70"/>
    </row>
    <row r="477" spans="1:30" x14ac:dyDescent="0.35">
      <c r="A477" s="70" t="str">
        <f>'Activity rawdata'!A476</f>
        <v>BH1431-1-25</v>
      </c>
      <c r="B477" s="71" t="str">
        <f>'Activity rawdata'!B476</f>
        <v>CSLB</v>
      </c>
      <c r="C477" s="71" t="str">
        <f>IF('Activity rawdata'!C476="PY","Planted",IF('Activity rawdata'!C476="NY","Nat/Convert",IF('Activity rawdata'!C476="NN","Nat/Nonconvert",IF('Activity rawdata'!C476="OY","Planted"))))</f>
        <v>Planted</v>
      </c>
      <c r="D477" s="70" t="str">
        <f>'Activity rawdata'!D476</f>
        <v>STP2</v>
      </c>
      <c r="E477" s="72" t="str">
        <f>'Activity rawdata'!E476</f>
        <v>86</v>
      </c>
      <c r="F477" s="73" t="str">
        <f>'Activity rawdata'!L476</f>
        <v>NO</v>
      </c>
      <c r="G477" s="72" t="str">
        <f>'Activity rawdata'!R476</f>
        <v>2039</v>
      </c>
      <c r="H477" s="72" t="str">
        <f>IF('Activity rawdata'!P476="AHTHIN1","1st Thin",IF('Activity rawdata'!P476="AHCC","Clearcut",IF('Activity rawdata'!P476="AHTHSMZ","SMZ Thin",IF('Activity rawdata'!P476="AHTHIN2","2nd Thin",IF('Activity rawdata'!P476="AFERTE","Early Fert",IF('Activity rawdata'!P476="AFERTM","Mid Fert",IF('Activity rawdata'!P476="AFERTL","Late Fert",  IF('Activity rawdata'!P476="ASP","Site Prep", IF('Activity rawdata'!P476="APLT","Plant",  IF('Activity rawdata'!P476="ANREG","Natural Regeneration"))))))))))</f>
        <v>Plant</v>
      </c>
      <c r="I477" s="74">
        <f>'Activity rawdata'!O476</f>
        <v>63.77</v>
      </c>
      <c r="J477" s="75">
        <f>'Activity rawdata'!N476</f>
        <v>1</v>
      </c>
      <c r="K477" s="75">
        <f>'Activity rawdata'!AC476</f>
        <v>0</v>
      </c>
      <c r="L477" s="75">
        <f>'Activity rawdata'!AD476</f>
        <v>0</v>
      </c>
      <c r="M477" s="76" t="str">
        <f>'Activity rawdata'!AE476</f>
        <v>-</v>
      </c>
      <c r="N477" s="83">
        <f>'Activity rawdata'!T476+'Activity rawdata'!U476</f>
        <v>0</v>
      </c>
      <c r="O477" s="80">
        <f>'Activity rawdata'!V476</f>
        <v>0</v>
      </c>
      <c r="P477" s="80">
        <f>'Activity rawdata'!W476</f>
        <v>0</v>
      </c>
      <c r="Q477" s="80">
        <f>'Activity rawdata'!X476</f>
        <v>0</v>
      </c>
      <c r="R477" s="84">
        <f t="shared" si="80"/>
        <v>0</v>
      </c>
      <c r="S477" s="80">
        <f>'Activity rawdata'!Z476</f>
        <v>0</v>
      </c>
      <c r="T477" s="80">
        <f>'Activity rawdata'!AA476</f>
        <v>0</v>
      </c>
      <c r="U477" s="80">
        <f t="shared" si="81"/>
        <v>0</v>
      </c>
      <c r="V477" s="81">
        <f t="shared" si="82"/>
        <v>0</v>
      </c>
      <c r="W477" s="75">
        <f t="shared" si="83"/>
        <v>0</v>
      </c>
      <c r="X477" s="75">
        <f t="shared" si="84"/>
        <v>0</v>
      </c>
      <c r="Y477" s="75">
        <f t="shared" si="85"/>
        <v>0</v>
      </c>
      <c r="Z477" s="82">
        <f t="shared" si="86"/>
        <v>0</v>
      </c>
      <c r="AA477" s="75">
        <f t="shared" si="87"/>
        <v>0</v>
      </c>
      <c r="AB477" s="75">
        <f t="shared" si="88"/>
        <v>0</v>
      </c>
      <c r="AC477" s="82">
        <f t="shared" si="89"/>
        <v>0</v>
      </c>
      <c r="AD477" s="70"/>
    </row>
    <row r="478" spans="1:30" x14ac:dyDescent="0.35">
      <c r="A478" s="70" t="str">
        <f>'Activity rawdata'!A477</f>
        <v>BH5136-1-140</v>
      </c>
      <c r="B478" s="71" t="str">
        <f>'Activity rawdata'!B477</f>
        <v>CSLB</v>
      </c>
      <c r="C478" s="71" t="str">
        <f>IF('Activity rawdata'!C477="PY","Planted",IF('Activity rawdata'!C477="NY","Nat/Convert",IF('Activity rawdata'!C477="NN","Nat/Nonconvert",IF('Activity rawdata'!C477="OY","Planted"))))</f>
        <v>Planted</v>
      </c>
      <c r="D478" s="70" t="str">
        <f>'Activity rawdata'!D477</f>
        <v>STP2</v>
      </c>
      <c r="E478" s="72" t="str">
        <f>'Activity rawdata'!E477</f>
        <v>78</v>
      </c>
      <c r="F478" s="73" t="str">
        <f>'Activity rawdata'!L477</f>
        <v>NO</v>
      </c>
      <c r="G478" s="72" t="str">
        <f>'Activity rawdata'!R477</f>
        <v>2039</v>
      </c>
      <c r="H478" s="72" t="str">
        <f>IF('Activity rawdata'!P477="AHTHIN1","1st Thin",IF('Activity rawdata'!P477="AHCC","Clearcut",IF('Activity rawdata'!P477="AHTHSMZ","SMZ Thin",IF('Activity rawdata'!P477="AHTHIN2","2nd Thin",IF('Activity rawdata'!P477="AFERTE","Early Fert",IF('Activity rawdata'!P477="AFERTM","Mid Fert",IF('Activity rawdata'!P477="AFERTL","Late Fert",  IF('Activity rawdata'!P477="ASP","Site Prep", IF('Activity rawdata'!P477="APLT","Plant",  IF('Activity rawdata'!P477="ANREG","Natural Regeneration"))))))))))</f>
        <v>Plant</v>
      </c>
      <c r="I478" s="74">
        <f>'Activity rawdata'!O477</f>
        <v>165.11</v>
      </c>
      <c r="J478" s="75">
        <f>'Activity rawdata'!N477</f>
        <v>1</v>
      </c>
      <c r="K478" s="75">
        <f>'Activity rawdata'!AC477</f>
        <v>0</v>
      </c>
      <c r="L478" s="75">
        <f>'Activity rawdata'!AD477</f>
        <v>0</v>
      </c>
      <c r="M478" s="76" t="str">
        <f>'Activity rawdata'!AE477</f>
        <v>-</v>
      </c>
      <c r="N478" s="83">
        <f>'Activity rawdata'!T477+'Activity rawdata'!U477</f>
        <v>0</v>
      </c>
      <c r="O478" s="80">
        <f>'Activity rawdata'!V477</f>
        <v>0</v>
      </c>
      <c r="P478" s="80">
        <f>'Activity rawdata'!W477</f>
        <v>0</v>
      </c>
      <c r="Q478" s="80">
        <f>'Activity rawdata'!X477</f>
        <v>0</v>
      </c>
      <c r="R478" s="84">
        <f t="shared" si="80"/>
        <v>0</v>
      </c>
      <c r="S478" s="80">
        <f>'Activity rawdata'!Z477</f>
        <v>0</v>
      </c>
      <c r="T478" s="80">
        <f>'Activity rawdata'!AA477</f>
        <v>0</v>
      </c>
      <c r="U478" s="80">
        <f t="shared" si="81"/>
        <v>0</v>
      </c>
      <c r="V478" s="81">
        <f t="shared" si="82"/>
        <v>0</v>
      </c>
      <c r="W478" s="75">
        <f t="shared" si="83"/>
        <v>0</v>
      </c>
      <c r="X478" s="75">
        <f t="shared" si="84"/>
        <v>0</v>
      </c>
      <c r="Y478" s="75">
        <f t="shared" si="85"/>
        <v>0</v>
      </c>
      <c r="Z478" s="82">
        <f t="shared" si="86"/>
        <v>0</v>
      </c>
      <c r="AA478" s="75">
        <f t="shared" si="87"/>
        <v>0</v>
      </c>
      <c r="AB478" s="75">
        <f t="shared" si="88"/>
        <v>0</v>
      </c>
      <c r="AC478" s="82">
        <f t="shared" si="89"/>
        <v>0</v>
      </c>
      <c r="AD478" s="70"/>
    </row>
    <row r="479" spans="1:30" x14ac:dyDescent="0.35">
      <c r="A479" s="70" t="str">
        <f>'Activity rawdata'!A478</f>
        <v>BH6112-1-202</v>
      </c>
      <c r="B479" s="71" t="str">
        <f>'Activity rawdata'!B478</f>
        <v>CSLB</v>
      </c>
      <c r="C479" s="71" t="str">
        <f>IF('Activity rawdata'!C478="PY","Planted",IF('Activity rawdata'!C478="NY","Nat/Convert",IF('Activity rawdata'!C478="NN","Nat/Nonconvert",IF('Activity rawdata'!C478="OY","Planted"))))</f>
        <v>Planted</v>
      </c>
      <c r="D479" s="70" t="str">
        <f>'Activity rawdata'!D478</f>
        <v>STP2</v>
      </c>
      <c r="E479" s="72" t="str">
        <f>'Activity rawdata'!E478</f>
        <v>69</v>
      </c>
      <c r="F479" s="73" t="str">
        <f>'Activity rawdata'!L478</f>
        <v>NO</v>
      </c>
      <c r="G479" s="72" t="str">
        <f>'Activity rawdata'!R478</f>
        <v>2039</v>
      </c>
      <c r="H479" s="72" t="str">
        <f>IF('Activity rawdata'!P478="AHTHIN1","1st Thin",IF('Activity rawdata'!P478="AHCC","Clearcut",IF('Activity rawdata'!P478="AHTHSMZ","SMZ Thin",IF('Activity rawdata'!P478="AHTHIN2","2nd Thin",IF('Activity rawdata'!P478="AFERTE","Early Fert",IF('Activity rawdata'!P478="AFERTM","Mid Fert",IF('Activity rawdata'!P478="AFERTL","Late Fert",  IF('Activity rawdata'!P478="ASP","Site Prep", IF('Activity rawdata'!P478="APLT","Plant",  IF('Activity rawdata'!P478="ANREG","Natural Regeneration"))))))))))</f>
        <v>Plant</v>
      </c>
      <c r="I479" s="74">
        <f>'Activity rawdata'!O478</f>
        <v>24.8</v>
      </c>
      <c r="J479" s="75">
        <f>'Activity rawdata'!N478</f>
        <v>1</v>
      </c>
      <c r="K479" s="75">
        <f>'Activity rawdata'!AC478</f>
        <v>0</v>
      </c>
      <c r="L479" s="75">
        <f>'Activity rawdata'!AD478</f>
        <v>0</v>
      </c>
      <c r="M479" s="76" t="str">
        <f>'Activity rawdata'!AE478</f>
        <v>-</v>
      </c>
      <c r="N479" s="83">
        <f>'Activity rawdata'!T478+'Activity rawdata'!U478</f>
        <v>0</v>
      </c>
      <c r="O479" s="80">
        <f>'Activity rawdata'!V478</f>
        <v>0</v>
      </c>
      <c r="P479" s="80">
        <f>'Activity rawdata'!W478</f>
        <v>0</v>
      </c>
      <c r="Q479" s="80">
        <f>'Activity rawdata'!X478</f>
        <v>0</v>
      </c>
      <c r="R479" s="84">
        <f t="shared" si="80"/>
        <v>0</v>
      </c>
      <c r="S479" s="80">
        <f>'Activity rawdata'!Z478</f>
        <v>0</v>
      </c>
      <c r="T479" s="80">
        <f>'Activity rawdata'!AA478</f>
        <v>0</v>
      </c>
      <c r="U479" s="80">
        <f t="shared" si="81"/>
        <v>0</v>
      </c>
      <c r="V479" s="81">
        <f t="shared" si="82"/>
        <v>0</v>
      </c>
      <c r="W479" s="75">
        <f t="shared" si="83"/>
        <v>0</v>
      </c>
      <c r="X479" s="75">
        <f t="shared" si="84"/>
        <v>0</v>
      </c>
      <c r="Y479" s="75">
        <f t="shared" si="85"/>
        <v>0</v>
      </c>
      <c r="Z479" s="82">
        <f t="shared" si="86"/>
        <v>0</v>
      </c>
      <c r="AA479" s="75">
        <f t="shared" si="87"/>
        <v>0</v>
      </c>
      <c r="AB479" s="75">
        <f t="shared" si="88"/>
        <v>0</v>
      </c>
      <c r="AC479" s="82">
        <f t="shared" si="89"/>
        <v>0</v>
      </c>
      <c r="AD479" s="70"/>
    </row>
    <row r="480" spans="1:30" x14ac:dyDescent="0.35">
      <c r="A480" s="70" t="str">
        <f>'Activity rawdata'!A479</f>
        <v>BH6112-1-207</v>
      </c>
      <c r="B480" s="71" t="str">
        <f>'Activity rawdata'!B479</f>
        <v>CSLB</v>
      </c>
      <c r="C480" s="71" t="str">
        <f>IF('Activity rawdata'!C479="PY","Planted",IF('Activity rawdata'!C479="NY","Nat/Convert",IF('Activity rawdata'!C479="NN","Nat/Nonconvert",IF('Activity rawdata'!C479="OY","Planted"))))</f>
        <v>Planted</v>
      </c>
      <c r="D480" s="70" t="str">
        <f>'Activity rawdata'!D479</f>
        <v>STP2</v>
      </c>
      <c r="E480" s="72" t="str">
        <f>'Activity rawdata'!E479</f>
        <v>80</v>
      </c>
      <c r="F480" s="73" t="str">
        <f>'Activity rawdata'!L479</f>
        <v>NO</v>
      </c>
      <c r="G480" s="72" t="str">
        <f>'Activity rawdata'!R479</f>
        <v>2039</v>
      </c>
      <c r="H480" s="72" t="str">
        <f>IF('Activity rawdata'!P479="AHTHIN1","1st Thin",IF('Activity rawdata'!P479="AHCC","Clearcut",IF('Activity rawdata'!P479="AHTHSMZ","SMZ Thin",IF('Activity rawdata'!P479="AHTHIN2","2nd Thin",IF('Activity rawdata'!P479="AFERTE","Early Fert",IF('Activity rawdata'!P479="AFERTM","Mid Fert",IF('Activity rawdata'!P479="AFERTL","Late Fert",  IF('Activity rawdata'!P479="ASP","Site Prep", IF('Activity rawdata'!P479="APLT","Plant",  IF('Activity rawdata'!P479="ANREG","Natural Regeneration"))))))))))</f>
        <v>Plant</v>
      </c>
      <c r="I480" s="74">
        <f>'Activity rawdata'!O479</f>
        <v>38.520000000000003</v>
      </c>
      <c r="J480" s="75">
        <f>'Activity rawdata'!N479</f>
        <v>1</v>
      </c>
      <c r="K480" s="75">
        <f>'Activity rawdata'!AC479</f>
        <v>0</v>
      </c>
      <c r="L480" s="75">
        <f>'Activity rawdata'!AD479</f>
        <v>0</v>
      </c>
      <c r="M480" s="76" t="str">
        <f>'Activity rawdata'!AE479</f>
        <v>-</v>
      </c>
      <c r="N480" s="83">
        <f>'Activity rawdata'!T479+'Activity rawdata'!U479</f>
        <v>0</v>
      </c>
      <c r="O480" s="80">
        <f>'Activity rawdata'!V479</f>
        <v>0</v>
      </c>
      <c r="P480" s="80">
        <f>'Activity rawdata'!W479</f>
        <v>0</v>
      </c>
      <c r="Q480" s="80">
        <f>'Activity rawdata'!X479</f>
        <v>0</v>
      </c>
      <c r="R480" s="84">
        <f t="shared" si="80"/>
        <v>0</v>
      </c>
      <c r="S480" s="80">
        <f>'Activity rawdata'!Z479</f>
        <v>0</v>
      </c>
      <c r="T480" s="80">
        <f>'Activity rawdata'!AA479</f>
        <v>0</v>
      </c>
      <c r="U480" s="80">
        <f t="shared" si="81"/>
        <v>0</v>
      </c>
      <c r="V480" s="81">
        <f t="shared" si="82"/>
        <v>0</v>
      </c>
      <c r="W480" s="75">
        <f t="shared" si="83"/>
        <v>0</v>
      </c>
      <c r="X480" s="75">
        <f t="shared" si="84"/>
        <v>0</v>
      </c>
      <c r="Y480" s="75">
        <f t="shared" si="85"/>
        <v>0</v>
      </c>
      <c r="Z480" s="82">
        <f t="shared" si="86"/>
        <v>0</v>
      </c>
      <c r="AA480" s="75">
        <f t="shared" si="87"/>
        <v>0</v>
      </c>
      <c r="AB480" s="75">
        <f t="shared" si="88"/>
        <v>0</v>
      </c>
      <c r="AC480" s="82">
        <f t="shared" si="89"/>
        <v>0</v>
      </c>
      <c r="AD480" s="70"/>
    </row>
    <row r="481" spans="1:30" x14ac:dyDescent="0.35">
      <c r="A481" s="70" t="str">
        <f>'Activity rawdata'!A480</f>
        <v>BH6112-1-213</v>
      </c>
      <c r="B481" s="71" t="str">
        <f>'Activity rawdata'!B480</f>
        <v>CSLB</v>
      </c>
      <c r="C481" s="71" t="str">
        <f>IF('Activity rawdata'!C480="PY","Planted",IF('Activity rawdata'!C480="NY","Nat/Convert",IF('Activity rawdata'!C480="NN","Nat/Nonconvert",IF('Activity rawdata'!C480="OY","Planted"))))</f>
        <v>Planted</v>
      </c>
      <c r="D481" s="70" t="str">
        <f>'Activity rawdata'!D480</f>
        <v>STP2</v>
      </c>
      <c r="E481" s="72" t="str">
        <f>'Activity rawdata'!E480</f>
        <v>72</v>
      </c>
      <c r="F481" s="73" t="str">
        <f>'Activity rawdata'!L480</f>
        <v>NO</v>
      </c>
      <c r="G481" s="72" t="str">
        <f>'Activity rawdata'!R480</f>
        <v>2039</v>
      </c>
      <c r="H481" s="72" t="str">
        <f>IF('Activity rawdata'!P480="AHTHIN1","1st Thin",IF('Activity rawdata'!P480="AHCC","Clearcut",IF('Activity rawdata'!P480="AHTHSMZ","SMZ Thin",IF('Activity rawdata'!P480="AHTHIN2","2nd Thin",IF('Activity rawdata'!P480="AFERTE","Early Fert",IF('Activity rawdata'!P480="AFERTM","Mid Fert",IF('Activity rawdata'!P480="AFERTL","Late Fert",  IF('Activity rawdata'!P480="ASP","Site Prep", IF('Activity rawdata'!P480="APLT","Plant",  IF('Activity rawdata'!P480="ANREG","Natural Regeneration"))))))))))</f>
        <v>Plant</v>
      </c>
      <c r="I481" s="74">
        <f>'Activity rawdata'!O480</f>
        <v>49.27</v>
      </c>
      <c r="J481" s="75">
        <f>'Activity rawdata'!N480</f>
        <v>1</v>
      </c>
      <c r="K481" s="75">
        <f>'Activity rawdata'!AC480</f>
        <v>0</v>
      </c>
      <c r="L481" s="75">
        <f>'Activity rawdata'!AD480</f>
        <v>0</v>
      </c>
      <c r="M481" s="76" t="str">
        <f>'Activity rawdata'!AE480</f>
        <v>-</v>
      </c>
      <c r="N481" s="83">
        <f>'Activity rawdata'!T480+'Activity rawdata'!U480</f>
        <v>0</v>
      </c>
      <c r="O481" s="80">
        <f>'Activity rawdata'!V480</f>
        <v>0</v>
      </c>
      <c r="P481" s="80">
        <f>'Activity rawdata'!W480</f>
        <v>0</v>
      </c>
      <c r="Q481" s="80">
        <f>'Activity rawdata'!X480</f>
        <v>0</v>
      </c>
      <c r="R481" s="84">
        <f t="shared" si="80"/>
        <v>0</v>
      </c>
      <c r="S481" s="80">
        <f>'Activity rawdata'!Z480</f>
        <v>0</v>
      </c>
      <c r="T481" s="80">
        <f>'Activity rawdata'!AA480</f>
        <v>0</v>
      </c>
      <c r="U481" s="80">
        <f t="shared" si="81"/>
        <v>0</v>
      </c>
      <c r="V481" s="81">
        <f t="shared" si="82"/>
        <v>0</v>
      </c>
      <c r="W481" s="75">
        <f t="shared" si="83"/>
        <v>0</v>
      </c>
      <c r="X481" s="75">
        <f t="shared" si="84"/>
        <v>0</v>
      </c>
      <c r="Y481" s="75">
        <f t="shared" si="85"/>
        <v>0</v>
      </c>
      <c r="Z481" s="82">
        <f t="shared" si="86"/>
        <v>0</v>
      </c>
      <c r="AA481" s="75">
        <f t="shared" si="87"/>
        <v>0</v>
      </c>
      <c r="AB481" s="75">
        <f t="shared" si="88"/>
        <v>0</v>
      </c>
      <c r="AC481" s="82">
        <f t="shared" si="89"/>
        <v>0</v>
      </c>
      <c r="AD481" s="70"/>
    </row>
    <row r="482" spans="1:30" x14ac:dyDescent="0.35">
      <c r="A482" s="70" t="str">
        <f>'Activity rawdata'!A481</f>
        <v>BH6125-1-274</v>
      </c>
      <c r="B482" s="71" t="str">
        <f>'Activity rawdata'!B481</f>
        <v>CSLB</v>
      </c>
      <c r="C482" s="71" t="str">
        <f>IF('Activity rawdata'!C481="PY","Planted",IF('Activity rawdata'!C481="NY","Nat/Convert",IF('Activity rawdata'!C481="NN","Nat/Nonconvert",IF('Activity rawdata'!C481="OY","Planted"))))</f>
        <v>Planted</v>
      </c>
      <c r="D482" s="70" t="str">
        <f>'Activity rawdata'!D481</f>
        <v>STP2</v>
      </c>
      <c r="E482" s="72" t="str">
        <f>'Activity rawdata'!E481</f>
        <v>79</v>
      </c>
      <c r="F482" s="73" t="str">
        <f>'Activity rawdata'!L481</f>
        <v>NO</v>
      </c>
      <c r="G482" s="72" t="str">
        <f>'Activity rawdata'!R481</f>
        <v>2039</v>
      </c>
      <c r="H482" s="72" t="str">
        <f>IF('Activity rawdata'!P481="AHTHIN1","1st Thin",IF('Activity rawdata'!P481="AHCC","Clearcut",IF('Activity rawdata'!P481="AHTHSMZ","SMZ Thin",IF('Activity rawdata'!P481="AHTHIN2","2nd Thin",IF('Activity rawdata'!P481="AFERTE","Early Fert",IF('Activity rawdata'!P481="AFERTM","Mid Fert",IF('Activity rawdata'!P481="AFERTL","Late Fert",  IF('Activity rawdata'!P481="ASP","Site Prep", IF('Activity rawdata'!P481="APLT","Plant",  IF('Activity rawdata'!P481="ANREG","Natural Regeneration"))))))))))</f>
        <v>Plant</v>
      </c>
      <c r="I482" s="74">
        <f>'Activity rawdata'!O481</f>
        <v>13.74</v>
      </c>
      <c r="J482" s="75">
        <f>'Activity rawdata'!N481</f>
        <v>1</v>
      </c>
      <c r="K482" s="75">
        <f>'Activity rawdata'!AC481</f>
        <v>0</v>
      </c>
      <c r="L482" s="75">
        <f>'Activity rawdata'!AD481</f>
        <v>0</v>
      </c>
      <c r="M482" s="76" t="str">
        <f>'Activity rawdata'!AE481</f>
        <v>-</v>
      </c>
      <c r="N482" s="83">
        <f>'Activity rawdata'!T481+'Activity rawdata'!U481</f>
        <v>0</v>
      </c>
      <c r="O482" s="80">
        <f>'Activity rawdata'!V481</f>
        <v>0</v>
      </c>
      <c r="P482" s="80">
        <f>'Activity rawdata'!W481</f>
        <v>0</v>
      </c>
      <c r="Q482" s="80">
        <f>'Activity rawdata'!X481</f>
        <v>0</v>
      </c>
      <c r="R482" s="84">
        <f t="shared" si="80"/>
        <v>0</v>
      </c>
      <c r="S482" s="80">
        <f>'Activity rawdata'!Z481</f>
        <v>0</v>
      </c>
      <c r="T482" s="80">
        <f>'Activity rawdata'!AA481</f>
        <v>0</v>
      </c>
      <c r="U482" s="80">
        <f t="shared" si="81"/>
        <v>0</v>
      </c>
      <c r="V482" s="81">
        <f t="shared" si="82"/>
        <v>0</v>
      </c>
      <c r="W482" s="75">
        <f t="shared" si="83"/>
        <v>0</v>
      </c>
      <c r="X482" s="75">
        <f t="shared" si="84"/>
        <v>0</v>
      </c>
      <c r="Y482" s="75">
        <f t="shared" si="85"/>
        <v>0</v>
      </c>
      <c r="Z482" s="82">
        <f t="shared" si="86"/>
        <v>0</v>
      </c>
      <c r="AA482" s="75">
        <f t="shared" si="87"/>
        <v>0</v>
      </c>
      <c r="AB482" s="75">
        <f t="shared" si="88"/>
        <v>0</v>
      </c>
      <c r="AC482" s="82">
        <f t="shared" si="89"/>
        <v>0</v>
      </c>
      <c r="AD482" s="70"/>
    </row>
    <row r="483" spans="1:30" x14ac:dyDescent="0.35">
      <c r="A483" s="70" t="str">
        <f>'Activity rawdata'!A482</f>
        <v>BH6112-1-392</v>
      </c>
      <c r="B483" s="71" t="str">
        <f>'Activity rawdata'!B482</f>
        <v>CSLB</v>
      </c>
      <c r="C483" s="71" t="str">
        <f>IF('Activity rawdata'!C482="PY","Planted",IF('Activity rawdata'!C482="NY","Nat/Convert",IF('Activity rawdata'!C482="NN","Nat/Nonconvert",IF('Activity rawdata'!C482="OY","Planted"))))</f>
        <v>Planted</v>
      </c>
      <c r="D483" s="70" t="str">
        <f>'Activity rawdata'!D482</f>
        <v>STP2</v>
      </c>
      <c r="E483" s="72" t="str">
        <f>'Activity rawdata'!E482</f>
        <v>72</v>
      </c>
      <c r="F483" s="73" t="str">
        <f>'Activity rawdata'!L482</f>
        <v>NO</v>
      </c>
      <c r="G483" s="72" t="str">
        <f>'Activity rawdata'!R482</f>
        <v>2039</v>
      </c>
      <c r="H483" s="72" t="str">
        <f>IF('Activity rawdata'!P482="AHTHIN1","1st Thin",IF('Activity rawdata'!P482="AHCC","Clearcut",IF('Activity rawdata'!P482="AHTHSMZ","SMZ Thin",IF('Activity rawdata'!P482="AHTHIN2","2nd Thin",IF('Activity rawdata'!P482="AFERTE","Early Fert",IF('Activity rawdata'!P482="AFERTM","Mid Fert",IF('Activity rawdata'!P482="AFERTL","Late Fert",  IF('Activity rawdata'!P482="ASP","Site Prep", IF('Activity rawdata'!P482="APLT","Plant",  IF('Activity rawdata'!P482="ANREG","Natural Regeneration"))))))))))</f>
        <v>Plant</v>
      </c>
      <c r="I483" s="74">
        <f>'Activity rawdata'!O482</f>
        <v>90.34</v>
      </c>
      <c r="J483" s="75">
        <f>'Activity rawdata'!N482</f>
        <v>1</v>
      </c>
      <c r="K483" s="75">
        <f>'Activity rawdata'!AC482</f>
        <v>0</v>
      </c>
      <c r="L483" s="75">
        <f>'Activity rawdata'!AD482</f>
        <v>0</v>
      </c>
      <c r="M483" s="76" t="str">
        <f>'Activity rawdata'!AE482</f>
        <v>-</v>
      </c>
      <c r="N483" s="83">
        <f>'Activity rawdata'!T482+'Activity rawdata'!U482</f>
        <v>0</v>
      </c>
      <c r="O483" s="80">
        <f>'Activity rawdata'!V482</f>
        <v>0</v>
      </c>
      <c r="P483" s="80">
        <f>'Activity rawdata'!W482</f>
        <v>0</v>
      </c>
      <c r="Q483" s="80">
        <f>'Activity rawdata'!X482</f>
        <v>0</v>
      </c>
      <c r="R483" s="84">
        <f t="shared" si="80"/>
        <v>0</v>
      </c>
      <c r="S483" s="80">
        <f>'Activity rawdata'!Z482</f>
        <v>0</v>
      </c>
      <c r="T483" s="80">
        <f>'Activity rawdata'!AA482</f>
        <v>0</v>
      </c>
      <c r="U483" s="80">
        <f t="shared" si="81"/>
        <v>0</v>
      </c>
      <c r="V483" s="81">
        <f t="shared" si="82"/>
        <v>0</v>
      </c>
      <c r="W483" s="75">
        <f t="shared" si="83"/>
        <v>0</v>
      </c>
      <c r="X483" s="75">
        <f t="shared" si="84"/>
        <v>0</v>
      </c>
      <c r="Y483" s="75">
        <f t="shared" si="85"/>
        <v>0</v>
      </c>
      <c r="Z483" s="82">
        <f t="shared" si="86"/>
        <v>0</v>
      </c>
      <c r="AA483" s="75">
        <f t="shared" si="87"/>
        <v>0</v>
      </c>
      <c r="AB483" s="75">
        <f t="shared" si="88"/>
        <v>0</v>
      </c>
      <c r="AC483" s="82">
        <f t="shared" si="89"/>
        <v>0</v>
      </c>
      <c r="AD483" s="70"/>
    </row>
    <row r="484" spans="1:30" x14ac:dyDescent="0.35">
      <c r="A484" s="70" t="str">
        <f>'Activity rawdata'!A483</f>
        <v>BH6112-1-372</v>
      </c>
      <c r="B484" s="71" t="str">
        <f>'Activity rawdata'!B483</f>
        <v>CSLB</v>
      </c>
      <c r="C484" s="71" t="str">
        <f>IF('Activity rawdata'!C483="PY","Planted",IF('Activity rawdata'!C483="NY","Nat/Convert",IF('Activity rawdata'!C483="NN","Nat/Nonconvert",IF('Activity rawdata'!C483="OY","Planted"))))</f>
        <v>Planted</v>
      </c>
      <c r="D484" s="70" t="str">
        <f>'Activity rawdata'!D483</f>
        <v>STP2</v>
      </c>
      <c r="E484" s="72" t="str">
        <f>'Activity rawdata'!E483</f>
        <v>79</v>
      </c>
      <c r="F484" s="73" t="str">
        <f>'Activity rawdata'!L483</f>
        <v>NO</v>
      </c>
      <c r="G484" s="72" t="str">
        <f>'Activity rawdata'!R483</f>
        <v>2039</v>
      </c>
      <c r="H484" s="72" t="str">
        <f>IF('Activity rawdata'!P483="AHTHIN1","1st Thin",IF('Activity rawdata'!P483="AHCC","Clearcut",IF('Activity rawdata'!P483="AHTHSMZ","SMZ Thin",IF('Activity rawdata'!P483="AHTHIN2","2nd Thin",IF('Activity rawdata'!P483="AFERTE","Early Fert",IF('Activity rawdata'!P483="AFERTM","Mid Fert",IF('Activity rawdata'!P483="AFERTL","Late Fert",  IF('Activity rawdata'!P483="ASP","Site Prep", IF('Activity rawdata'!P483="APLT","Plant",  IF('Activity rawdata'!P483="ANREG","Natural Regeneration"))))))))))</f>
        <v>Plant</v>
      </c>
      <c r="I484" s="74">
        <f>'Activity rawdata'!O483</f>
        <v>51.79</v>
      </c>
      <c r="J484" s="75">
        <f>'Activity rawdata'!N483</f>
        <v>1</v>
      </c>
      <c r="K484" s="75">
        <f>'Activity rawdata'!AC483</f>
        <v>0</v>
      </c>
      <c r="L484" s="75">
        <f>'Activity rawdata'!AD483</f>
        <v>0</v>
      </c>
      <c r="M484" s="76" t="str">
        <f>'Activity rawdata'!AE483</f>
        <v>-</v>
      </c>
      <c r="N484" s="83">
        <f>'Activity rawdata'!T483+'Activity rawdata'!U483</f>
        <v>0</v>
      </c>
      <c r="O484" s="80">
        <f>'Activity rawdata'!V483</f>
        <v>0</v>
      </c>
      <c r="P484" s="80">
        <f>'Activity rawdata'!W483</f>
        <v>0</v>
      </c>
      <c r="Q484" s="80">
        <f>'Activity rawdata'!X483</f>
        <v>0</v>
      </c>
      <c r="R484" s="84">
        <f t="shared" si="80"/>
        <v>0</v>
      </c>
      <c r="S484" s="80">
        <f>'Activity rawdata'!Z483</f>
        <v>0</v>
      </c>
      <c r="T484" s="80">
        <f>'Activity rawdata'!AA483</f>
        <v>0</v>
      </c>
      <c r="U484" s="80">
        <f t="shared" si="81"/>
        <v>0</v>
      </c>
      <c r="V484" s="81">
        <f t="shared" si="82"/>
        <v>0</v>
      </c>
      <c r="W484" s="75">
        <f t="shared" si="83"/>
        <v>0</v>
      </c>
      <c r="X484" s="75">
        <f t="shared" si="84"/>
        <v>0</v>
      </c>
      <c r="Y484" s="75">
        <f t="shared" si="85"/>
        <v>0</v>
      </c>
      <c r="Z484" s="82">
        <f t="shared" si="86"/>
        <v>0</v>
      </c>
      <c r="AA484" s="75">
        <f t="shared" si="87"/>
        <v>0</v>
      </c>
      <c r="AB484" s="75">
        <f t="shared" si="88"/>
        <v>0</v>
      </c>
      <c r="AC484" s="82">
        <f t="shared" si="89"/>
        <v>0</v>
      </c>
      <c r="AD484" s="70"/>
    </row>
    <row r="485" spans="1:30" x14ac:dyDescent="0.35">
      <c r="A485" s="70" t="str">
        <f>'Activity rawdata'!A484</f>
        <v>BH6112-1-258</v>
      </c>
      <c r="B485" s="71" t="str">
        <f>'Activity rawdata'!B484</f>
        <v>CSLB</v>
      </c>
      <c r="C485" s="71" t="str">
        <f>IF('Activity rawdata'!C484="PY","Planted",IF('Activity rawdata'!C484="NY","Nat/Convert",IF('Activity rawdata'!C484="NN","Nat/Nonconvert",IF('Activity rawdata'!C484="OY","Planted"))))</f>
        <v>Planted</v>
      </c>
      <c r="D485" s="70" t="str">
        <f>'Activity rawdata'!D484</f>
        <v>STP2</v>
      </c>
      <c r="E485" s="72" t="str">
        <f>'Activity rawdata'!E484</f>
        <v>72</v>
      </c>
      <c r="F485" s="73" t="str">
        <f>'Activity rawdata'!L484</f>
        <v>NO</v>
      </c>
      <c r="G485" s="72" t="str">
        <f>'Activity rawdata'!R484</f>
        <v>2039</v>
      </c>
      <c r="H485" s="72" t="str">
        <f>IF('Activity rawdata'!P484="AHTHIN1","1st Thin",IF('Activity rawdata'!P484="AHCC","Clearcut",IF('Activity rawdata'!P484="AHTHSMZ","SMZ Thin",IF('Activity rawdata'!P484="AHTHIN2","2nd Thin",IF('Activity rawdata'!P484="AFERTE","Early Fert",IF('Activity rawdata'!P484="AFERTM","Mid Fert",IF('Activity rawdata'!P484="AFERTL","Late Fert",  IF('Activity rawdata'!P484="ASP","Site Prep", IF('Activity rawdata'!P484="APLT","Plant",  IF('Activity rawdata'!P484="ANREG","Natural Regeneration"))))))))))</f>
        <v>Plant</v>
      </c>
      <c r="I485" s="74">
        <f>'Activity rawdata'!O484</f>
        <v>82.63</v>
      </c>
      <c r="J485" s="75">
        <f>'Activity rawdata'!N484</f>
        <v>1</v>
      </c>
      <c r="K485" s="75">
        <f>'Activity rawdata'!AC484</f>
        <v>0</v>
      </c>
      <c r="L485" s="75">
        <f>'Activity rawdata'!AD484</f>
        <v>0</v>
      </c>
      <c r="M485" s="76" t="str">
        <f>'Activity rawdata'!AE484</f>
        <v>-</v>
      </c>
      <c r="N485" s="83">
        <f>'Activity rawdata'!T484+'Activity rawdata'!U484</f>
        <v>0</v>
      </c>
      <c r="O485" s="80">
        <f>'Activity rawdata'!V484</f>
        <v>0</v>
      </c>
      <c r="P485" s="80">
        <f>'Activity rawdata'!W484</f>
        <v>0</v>
      </c>
      <c r="Q485" s="80">
        <f>'Activity rawdata'!X484</f>
        <v>0</v>
      </c>
      <c r="R485" s="84">
        <f t="shared" si="80"/>
        <v>0</v>
      </c>
      <c r="S485" s="80">
        <f>'Activity rawdata'!Z484</f>
        <v>0</v>
      </c>
      <c r="T485" s="80">
        <f>'Activity rawdata'!AA484</f>
        <v>0</v>
      </c>
      <c r="U485" s="80">
        <f t="shared" si="81"/>
        <v>0</v>
      </c>
      <c r="V485" s="81">
        <f t="shared" si="82"/>
        <v>0</v>
      </c>
      <c r="W485" s="75">
        <f t="shared" si="83"/>
        <v>0</v>
      </c>
      <c r="X485" s="75">
        <f t="shared" si="84"/>
        <v>0</v>
      </c>
      <c r="Y485" s="75">
        <f t="shared" si="85"/>
        <v>0</v>
      </c>
      <c r="Z485" s="82">
        <f t="shared" si="86"/>
        <v>0</v>
      </c>
      <c r="AA485" s="75">
        <f t="shared" si="87"/>
        <v>0</v>
      </c>
      <c r="AB485" s="75">
        <f t="shared" si="88"/>
        <v>0</v>
      </c>
      <c r="AC485" s="82">
        <f t="shared" si="89"/>
        <v>0</v>
      </c>
      <c r="AD485" s="70"/>
    </row>
    <row r="486" spans="1:30" x14ac:dyDescent="0.35">
      <c r="A486" s="70" t="str">
        <f>'Activity rawdata'!A485</f>
        <v>BH6112-1-257</v>
      </c>
      <c r="B486" s="71" t="str">
        <f>'Activity rawdata'!B485</f>
        <v>CSLB</v>
      </c>
      <c r="C486" s="71" t="str">
        <f>IF('Activity rawdata'!C485="PY","Planted",IF('Activity rawdata'!C485="NY","Nat/Convert",IF('Activity rawdata'!C485="NN","Nat/Nonconvert",IF('Activity rawdata'!C485="OY","Planted"))))</f>
        <v>Planted</v>
      </c>
      <c r="D486" s="70" t="str">
        <f>'Activity rawdata'!D485</f>
        <v>STP2</v>
      </c>
      <c r="E486" s="72" t="str">
        <f>'Activity rawdata'!E485</f>
        <v>73</v>
      </c>
      <c r="F486" s="73" t="str">
        <f>'Activity rawdata'!L485</f>
        <v>NO</v>
      </c>
      <c r="G486" s="72" t="str">
        <f>'Activity rawdata'!R485</f>
        <v>2039</v>
      </c>
      <c r="H486" s="72" t="str">
        <f>IF('Activity rawdata'!P485="AHTHIN1","1st Thin",IF('Activity rawdata'!P485="AHCC","Clearcut",IF('Activity rawdata'!P485="AHTHSMZ","SMZ Thin",IF('Activity rawdata'!P485="AHTHIN2","2nd Thin",IF('Activity rawdata'!P485="AFERTE","Early Fert",IF('Activity rawdata'!P485="AFERTM","Mid Fert",IF('Activity rawdata'!P485="AFERTL","Late Fert",  IF('Activity rawdata'!P485="ASP","Site Prep", IF('Activity rawdata'!P485="APLT","Plant",  IF('Activity rawdata'!P485="ANREG","Natural Regeneration"))))))))))</f>
        <v>Plant</v>
      </c>
      <c r="I486" s="74">
        <f>'Activity rawdata'!O485</f>
        <v>29.57</v>
      </c>
      <c r="J486" s="75">
        <f>'Activity rawdata'!N485</f>
        <v>1</v>
      </c>
      <c r="K486" s="75">
        <f>'Activity rawdata'!AC485</f>
        <v>0</v>
      </c>
      <c r="L486" s="75">
        <f>'Activity rawdata'!AD485</f>
        <v>0</v>
      </c>
      <c r="M486" s="76" t="str">
        <f>'Activity rawdata'!AE485</f>
        <v>-</v>
      </c>
      <c r="N486" s="83">
        <f>'Activity rawdata'!T485+'Activity rawdata'!U485</f>
        <v>0</v>
      </c>
      <c r="O486" s="80">
        <f>'Activity rawdata'!V485</f>
        <v>0</v>
      </c>
      <c r="P486" s="80">
        <f>'Activity rawdata'!W485</f>
        <v>0</v>
      </c>
      <c r="Q486" s="80">
        <f>'Activity rawdata'!X485</f>
        <v>0</v>
      </c>
      <c r="R486" s="84">
        <f t="shared" si="80"/>
        <v>0</v>
      </c>
      <c r="S486" s="80">
        <f>'Activity rawdata'!Z485</f>
        <v>0</v>
      </c>
      <c r="T486" s="80">
        <f>'Activity rawdata'!AA485</f>
        <v>0</v>
      </c>
      <c r="U486" s="80">
        <f t="shared" si="81"/>
        <v>0</v>
      </c>
      <c r="V486" s="81">
        <f t="shared" si="82"/>
        <v>0</v>
      </c>
      <c r="W486" s="75">
        <f t="shared" si="83"/>
        <v>0</v>
      </c>
      <c r="X486" s="75">
        <f t="shared" si="84"/>
        <v>0</v>
      </c>
      <c r="Y486" s="75">
        <f t="shared" si="85"/>
        <v>0</v>
      </c>
      <c r="Z486" s="82">
        <f t="shared" si="86"/>
        <v>0</v>
      </c>
      <c r="AA486" s="75">
        <f t="shared" si="87"/>
        <v>0</v>
      </c>
      <c r="AB486" s="75">
        <f t="shared" si="88"/>
        <v>0</v>
      </c>
      <c r="AC486" s="82">
        <f t="shared" si="89"/>
        <v>0</v>
      </c>
      <c r="AD486" s="70"/>
    </row>
    <row r="487" spans="1:30" x14ac:dyDescent="0.35">
      <c r="A487" s="70" t="str">
        <f>'Activity rawdata'!A486</f>
        <v>BH6112-1-256</v>
      </c>
      <c r="B487" s="71" t="str">
        <f>'Activity rawdata'!B486</f>
        <v>CSLB</v>
      </c>
      <c r="C487" s="71" t="str">
        <f>IF('Activity rawdata'!C486="PY","Planted",IF('Activity rawdata'!C486="NY","Nat/Convert",IF('Activity rawdata'!C486="NN","Nat/Nonconvert",IF('Activity rawdata'!C486="OY","Planted"))))</f>
        <v>Planted</v>
      </c>
      <c r="D487" s="70" t="str">
        <f>'Activity rawdata'!D486</f>
        <v>STP2</v>
      </c>
      <c r="E487" s="72" t="str">
        <f>'Activity rawdata'!E486</f>
        <v>79</v>
      </c>
      <c r="F487" s="73" t="str">
        <f>'Activity rawdata'!L486</f>
        <v>NO</v>
      </c>
      <c r="G487" s="72" t="str">
        <f>'Activity rawdata'!R486</f>
        <v>2039</v>
      </c>
      <c r="H487" s="72" t="str">
        <f>IF('Activity rawdata'!P486="AHTHIN1","1st Thin",IF('Activity rawdata'!P486="AHCC","Clearcut",IF('Activity rawdata'!P486="AHTHSMZ","SMZ Thin",IF('Activity rawdata'!P486="AHTHIN2","2nd Thin",IF('Activity rawdata'!P486="AFERTE","Early Fert",IF('Activity rawdata'!P486="AFERTM","Mid Fert",IF('Activity rawdata'!P486="AFERTL","Late Fert",  IF('Activity rawdata'!P486="ASP","Site Prep", IF('Activity rawdata'!P486="APLT","Plant",  IF('Activity rawdata'!P486="ANREG","Natural Regeneration"))))))))))</f>
        <v>Plant</v>
      </c>
      <c r="I487" s="74">
        <f>'Activity rawdata'!O486</f>
        <v>16.399999999999999</v>
      </c>
      <c r="J487" s="75">
        <f>'Activity rawdata'!N486</f>
        <v>1</v>
      </c>
      <c r="K487" s="75">
        <f>'Activity rawdata'!AC486</f>
        <v>0</v>
      </c>
      <c r="L487" s="75">
        <f>'Activity rawdata'!AD486</f>
        <v>0</v>
      </c>
      <c r="M487" s="76" t="str">
        <f>'Activity rawdata'!AE486</f>
        <v>-</v>
      </c>
      <c r="N487" s="83">
        <f>'Activity rawdata'!T486+'Activity rawdata'!U486</f>
        <v>0</v>
      </c>
      <c r="O487" s="80">
        <f>'Activity rawdata'!V486</f>
        <v>0</v>
      </c>
      <c r="P487" s="80">
        <f>'Activity rawdata'!W486</f>
        <v>0</v>
      </c>
      <c r="Q487" s="80">
        <f>'Activity rawdata'!X486</f>
        <v>0</v>
      </c>
      <c r="R487" s="84">
        <f t="shared" si="80"/>
        <v>0</v>
      </c>
      <c r="S487" s="80">
        <f>'Activity rawdata'!Z486</f>
        <v>0</v>
      </c>
      <c r="T487" s="80">
        <f>'Activity rawdata'!AA486</f>
        <v>0</v>
      </c>
      <c r="U487" s="80">
        <f t="shared" si="81"/>
        <v>0</v>
      </c>
      <c r="V487" s="81">
        <f t="shared" si="82"/>
        <v>0</v>
      </c>
      <c r="W487" s="75">
        <f t="shared" si="83"/>
        <v>0</v>
      </c>
      <c r="X487" s="75">
        <f t="shared" si="84"/>
        <v>0</v>
      </c>
      <c r="Y487" s="75">
        <f t="shared" si="85"/>
        <v>0</v>
      </c>
      <c r="Z487" s="82">
        <f t="shared" si="86"/>
        <v>0</v>
      </c>
      <c r="AA487" s="75">
        <f t="shared" si="87"/>
        <v>0</v>
      </c>
      <c r="AB487" s="75">
        <f t="shared" si="88"/>
        <v>0</v>
      </c>
      <c r="AC487" s="82">
        <f t="shared" si="89"/>
        <v>0</v>
      </c>
      <c r="AD487" s="70"/>
    </row>
    <row r="488" spans="1:30" x14ac:dyDescent="0.35">
      <c r="A488" s="70" t="str">
        <f>'Activity rawdata'!A487</f>
        <v>BH6112-1-232</v>
      </c>
      <c r="B488" s="71" t="str">
        <f>'Activity rawdata'!B487</f>
        <v>CSLB</v>
      </c>
      <c r="C488" s="71" t="str">
        <f>IF('Activity rawdata'!C487="PY","Planted",IF('Activity rawdata'!C487="NY","Nat/Convert",IF('Activity rawdata'!C487="NN","Nat/Nonconvert",IF('Activity rawdata'!C487="OY","Planted"))))</f>
        <v>Planted</v>
      </c>
      <c r="D488" s="70" t="str">
        <f>'Activity rawdata'!D487</f>
        <v>STP2</v>
      </c>
      <c r="E488" s="72" t="str">
        <f>'Activity rawdata'!E487</f>
        <v>79</v>
      </c>
      <c r="F488" s="73" t="str">
        <f>'Activity rawdata'!L487</f>
        <v>NO</v>
      </c>
      <c r="G488" s="72" t="str">
        <f>'Activity rawdata'!R487</f>
        <v>2039</v>
      </c>
      <c r="H488" s="72" t="str">
        <f>IF('Activity rawdata'!P487="AHTHIN1","1st Thin",IF('Activity rawdata'!P487="AHCC","Clearcut",IF('Activity rawdata'!P487="AHTHSMZ","SMZ Thin",IF('Activity rawdata'!P487="AHTHIN2","2nd Thin",IF('Activity rawdata'!P487="AFERTE","Early Fert",IF('Activity rawdata'!P487="AFERTM","Mid Fert",IF('Activity rawdata'!P487="AFERTL","Late Fert",  IF('Activity rawdata'!P487="ASP","Site Prep", IF('Activity rawdata'!P487="APLT","Plant",  IF('Activity rawdata'!P487="ANREG","Natural Regeneration"))))))))))</f>
        <v>Plant</v>
      </c>
      <c r="I488" s="74">
        <f>'Activity rawdata'!O487</f>
        <v>5.53</v>
      </c>
      <c r="J488" s="75">
        <f>'Activity rawdata'!N487</f>
        <v>1</v>
      </c>
      <c r="K488" s="75">
        <f>'Activity rawdata'!AC487</f>
        <v>0</v>
      </c>
      <c r="L488" s="75">
        <f>'Activity rawdata'!AD487</f>
        <v>0</v>
      </c>
      <c r="M488" s="76" t="str">
        <f>'Activity rawdata'!AE487</f>
        <v>-</v>
      </c>
      <c r="N488" s="83">
        <f>'Activity rawdata'!T487+'Activity rawdata'!U487</f>
        <v>0</v>
      </c>
      <c r="O488" s="80">
        <f>'Activity rawdata'!V487</f>
        <v>0</v>
      </c>
      <c r="P488" s="80">
        <f>'Activity rawdata'!W487</f>
        <v>0</v>
      </c>
      <c r="Q488" s="80">
        <f>'Activity rawdata'!X487</f>
        <v>0</v>
      </c>
      <c r="R488" s="84">
        <f t="shared" si="80"/>
        <v>0</v>
      </c>
      <c r="S488" s="80">
        <f>'Activity rawdata'!Z487</f>
        <v>0</v>
      </c>
      <c r="T488" s="80">
        <f>'Activity rawdata'!AA487</f>
        <v>0</v>
      </c>
      <c r="U488" s="80">
        <f t="shared" si="81"/>
        <v>0</v>
      </c>
      <c r="V488" s="81">
        <f t="shared" si="82"/>
        <v>0</v>
      </c>
      <c r="W488" s="75">
        <f t="shared" si="83"/>
        <v>0</v>
      </c>
      <c r="X488" s="75">
        <f t="shared" si="84"/>
        <v>0</v>
      </c>
      <c r="Y488" s="75">
        <f t="shared" si="85"/>
        <v>0</v>
      </c>
      <c r="Z488" s="82">
        <f t="shared" si="86"/>
        <v>0</v>
      </c>
      <c r="AA488" s="75">
        <f t="shared" si="87"/>
        <v>0</v>
      </c>
      <c r="AB488" s="75">
        <f t="shared" si="88"/>
        <v>0</v>
      </c>
      <c r="AC488" s="82">
        <f t="shared" si="89"/>
        <v>0</v>
      </c>
      <c r="AD488" s="70"/>
    </row>
    <row r="489" spans="1:30" x14ac:dyDescent="0.35">
      <c r="A489" s="70" t="str">
        <f>'Activity rawdata'!A488</f>
        <v>BH5186-1-174</v>
      </c>
      <c r="B489" s="71" t="str">
        <f>'Activity rawdata'!B488</f>
        <v>CSLB</v>
      </c>
      <c r="C489" s="71" t="str">
        <f>IF('Activity rawdata'!C488="PY","Planted",IF('Activity rawdata'!C488="NY","Nat/Convert",IF('Activity rawdata'!C488="NN","Nat/Nonconvert",IF('Activity rawdata'!C488="OY","Planted"))))</f>
        <v>Planted</v>
      </c>
      <c r="D489" s="70" t="str">
        <f>'Activity rawdata'!D488</f>
        <v>STP2</v>
      </c>
      <c r="E489" s="72" t="str">
        <f>'Activity rawdata'!E488</f>
        <v>90</v>
      </c>
      <c r="F489" s="73" t="str">
        <f>'Activity rawdata'!L488</f>
        <v>NO</v>
      </c>
      <c r="G489" s="72" t="str">
        <f>'Activity rawdata'!R488</f>
        <v>2039</v>
      </c>
      <c r="H489" s="72" t="str">
        <f>IF('Activity rawdata'!P488="AHTHIN1","1st Thin",IF('Activity rawdata'!P488="AHCC","Clearcut",IF('Activity rawdata'!P488="AHTHSMZ","SMZ Thin",IF('Activity rawdata'!P488="AHTHIN2","2nd Thin",IF('Activity rawdata'!P488="AFERTE","Early Fert",IF('Activity rawdata'!P488="AFERTM","Mid Fert",IF('Activity rawdata'!P488="AFERTL","Late Fert",  IF('Activity rawdata'!P488="ASP","Site Prep", IF('Activity rawdata'!P488="APLT","Plant",  IF('Activity rawdata'!P488="ANREG","Natural Regeneration"))))))))))</f>
        <v>Plant</v>
      </c>
      <c r="I489" s="74">
        <f>'Activity rawdata'!O488</f>
        <v>0.88</v>
      </c>
      <c r="J489" s="75">
        <f>'Activity rawdata'!N488</f>
        <v>1</v>
      </c>
      <c r="K489" s="75">
        <f>'Activity rawdata'!AC488</f>
        <v>0</v>
      </c>
      <c r="L489" s="75">
        <f>'Activity rawdata'!AD488</f>
        <v>0</v>
      </c>
      <c r="M489" s="76" t="str">
        <f>'Activity rawdata'!AE488</f>
        <v>-</v>
      </c>
      <c r="N489" s="83">
        <f>'Activity rawdata'!T488+'Activity rawdata'!U488</f>
        <v>0</v>
      </c>
      <c r="O489" s="80">
        <f>'Activity rawdata'!V488</f>
        <v>0</v>
      </c>
      <c r="P489" s="80">
        <f>'Activity rawdata'!W488</f>
        <v>0</v>
      </c>
      <c r="Q489" s="80">
        <f>'Activity rawdata'!X488</f>
        <v>0</v>
      </c>
      <c r="R489" s="84">
        <f t="shared" si="80"/>
        <v>0</v>
      </c>
      <c r="S489" s="80">
        <f>'Activity rawdata'!Z488</f>
        <v>0</v>
      </c>
      <c r="T489" s="80">
        <f>'Activity rawdata'!AA488</f>
        <v>0</v>
      </c>
      <c r="U489" s="80">
        <f t="shared" si="81"/>
        <v>0</v>
      </c>
      <c r="V489" s="81">
        <f t="shared" si="82"/>
        <v>0</v>
      </c>
      <c r="W489" s="75">
        <f t="shared" si="83"/>
        <v>0</v>
      </c>
      <c r="X489" s="75">
        <f t="shared" si="84"/>
        <v>0</v>
      </c>
      <c r="Y489" s="75">
        <f t="shared" si="85"/>
        <v>0</v>
      </c>
      <c r="Z489" s="82">
        <f t="shared" si="86"/>
        <v>0</v>
      </c>
      <c r="AA489" s="75">
        <f t="shared" si="87"/>
        <v>0</v>
      </c>
      <c r="AB489" s="75">
        <f t="shared" si="88"/>
        <v>0</v>
      </c>
      <c r="AC489" s="82">
        <f t="shared" si="89"/>
        <v>0</v>
      </c>
      <c r="AD489" s="70"/>
    </row>
    <row r="490" spans="1:30" x14ac:dyDescent="0.35">
      <c r="A490" s="70" t="str">
        <f>'Activity rawdata'!A489</f>
        <v>BH1431-1-342</v>
      </c>
      <c r="B490" s="71" t="str">
        <f>'Activity rawdata'!B489</f>
        <v>CSLB</v>
      </c>
      <c r="C490" s="71" t="str">
        <f>IF('Activity rawdata'!C489="PY","Planted",IF('Activity rawdata'!C489="NY","Nat/Convert",IF('Activity rawdata'!C489="NN","Nat/Nonconvert",IF('Activity rawdata'!C489="OY","Planted"))))</f>
        <v>Planted</v>
      </c>
      <c r="D490" s="70" t="str">
        <f>'Activity rawdata'!D489</f>
        <v>STP2</v>
      </c>
      <c r="E490" s="72" t="str">
        <f>'Activity rawdata'!E489</f>
        <v>88</v>
      </c>
      <c r="F490" s="73" t="str">
        <f>'Activity rawdata'!L489</f>
        <v>NO</v>
      </c>
      <c r="G490" s="72" t="str">
        <f>'Activity rawdata'!R489</f>
        <v>2039</v>
      </c>
      <c r="H490" s="72" t="str">
        <f>IF('Activity rawdata'!P489="AHTHIN1","1st Thin",IF('Activity rawdata'!P489="AHCC","Clearcut",IF('Activity rawdata'!P489="AHTHSMZ","SMZ Thin",IF('Activity rawdata'!P489="AHTHIN2","2nd Thin",IF('Activity rawdata'!P489="AFERTE","Early Fert",IF('Activity rawdata'!P489="AFERTM","Mid Fert",IF('Activity rawdata'!P489="AFERTL","Late Fert",  IF('Activity rawdata'!P489="ASP","Site Prep", IF('Activity rawdata'!P489="APLT","Plant",  IF('Activity rawdata'!P489="ANREG","Natural Regeneration"))))))))))</f>
        <v>Plant</v>
      </c>
      <c r="I490" s="74">
        <f>'Activity rawdata'!O489</f>
        <v>61.56</v>
      </c>
      <c r="J490" s="75">
        <f>'Activity rawdata'!N489</f>
        <v>1</v>
      </c>
      <c r="K490" s="75">
        <f>'Activity rawdata'!AC489</f>
        <v>0</v>
      </c>
      <c r="L490" s="75">
        <f>'Activity rawdata'!AD489</f>
        <v>0</v>
      </c>
      <c r="M490" s="76" t="str">
        <f>'Activity rawdata'!AE489</f>
        <v>-</v>
      </c>
      <c r="N490" s="83">
        <f>'Activity rawdata'!T489+'Activity rawdata'!U489</f>
        <v>0</v>
      </c>
      <c r="O490" s="80">
        <f>'Activity rawdata'!V489</f>
        <v>0</v>
      </c>
      <c r="P490" s="80">
        <f>'Activity rawdata'!W489</f>
        <v>0</v>
      </c>
      <c r="Q490" s="80">
        <f>'Activity rawdata'!X489</f>
        <v>0</v>
      </c>
      <c r="R490" s="84">
        <f t="shared" si="80"/>
        <v>0</v>
      </c>
      <c r="S490" s="80">
        <f>'Activity rawdata'!Z489</f>
        <v>0</v>
      </c>
      <c r="T490" s="80">
        <f>'Activity rawdata'!AA489</f>
        <v>0</v>
      </c>
      <c r="U490" s="80">
        <f t="shared" si="81"/>
        <v>0</v>
      </c>
      <c r="V490" s="81">
        <f t="shared" si="82"/>
        <v>0</v>
      </c>
      <c r="W490" s="75">
        <f t="shared" si="83"/>
        <v>0</v>
      </c>
      <c r="X490" s="75">
        <f t="shared" si="84"/>
        <v>0</v>
      </c>
      <c r="Y490" s="75">
        <f t="shared" si="85"/>
        <v>0</v>
      </c>
      <c r="Z490" s="82">
        <f t="shared" si="86"/>
        <v>0</v>
      </c>
      <c r="AA490" s="75">
        <f t="shared" si="87"/>
        <v>0</v>
      </c>
      <c r="AB490" s="75">
        <f t="shared" si="88"/>
        <v>0</v>
      </c>
      <c r="AC490" s="82">
        <f t="shared" si="89"/>
        <v>0</v>
      </c>
      <c r="AD490" s="70"/>
    </row>
    <row r="491" spans="1:30" x14ac:dyDescent="0.35">
      <c r="A491" s="70" t="str">
        <f>'Activity rawdata'!A490</f>
        <v>BH1431-1-27</v>
      </c>
      <c r="B491" s="71" t="str">
        <f>'Activity rawdata'!B490</f>
        <v>CSLB</v>
      </c>
      <c r="C491" s="71" t="str">
        <f>IF('Activity rawdata'!C490="PY","Planted",IF('Activity rawdata'!C490="NY","Nat/Convert",IF('Activity rawdata'!C490="NN","Nat/Nonconvert",IF('Activity rawdata'!C490="OY","Planted"))))</f>
        <v>Planted</v>
      </c>
      <c r="D491" s="70" t="str">
        <f>'Activity rawdata'!D490</f>
        <v>STP2</v>
      </c>
      <c r="E491" s="72" t="str">
        <f>'Activity rawdata'!E490</f>
        <v>88</v>
      </c>
      <c r="F491" s="73" t="str">
        <f>'Activity rawdata'!L490</f>
        <v>NO</v>
      </c>
      <c r="G491" s="72" t="str">
        <f>'Activity rawdata'!R490</f>
        <v>2039</v>
      </c>
      <c r="H491" s="72" t="str">
        <f>IF('Activity rawdata'!P490="AHTHIN1","1st Thin",IF('Activity rawdata'!P490="AHCC","Clearcut",IF('Activity rawdata'!P490="AHTHSMZ","SMZ Thin",IF('Activity rawdata'!P490="AHTHIN2","2nd Thin",IF('Activity rawdata'!P490="AFERTE","Early Fert",IF('Activity rawdata'!P490="AFERTM","Mid Fert",IF('Activity rawdata'!P490="AFERTL","Late Fert",  IF('Activity rawdata'!P490="ASP","Site Prep", IF('Activity rawdata'!P490="APLT","Plant",  IF('Activity rawdata'!P490="ANREG","Natural Regeneration"))))))))))</f>
        <v>Plant</v>
      </c>
      <c r="I491" s="74">
        <f>'Activity rawdata'!O490</f>
        <v>47.01</v>
      </c>
      <c r="J491" s="75">
        <f>'Activity rawdata'!N490</f>
        <v>1</v>
      </c>
      <c r="K491" s="75">
        <f>'Activity rawdata'!AC490</f>
        <v>0</v>
      </c>
      <c r="L491" s="75">
        <f>'Activity rawdata'!AD490</f>
        <v>0</v>
      </c>
      <c r="M491" s="76" t="str">
        <f>'Activity rawdata'!AE490</f>
        <v>-</v>
      </c>
      <c r="N491" s="83">
        <f>'Activity rawdata'!T490+'Activity rawdata'!U490</f>
        <v>0</v>
      </c>
      <c r="O491" s="80">
        <f>'Activity rawdata'!V490</f>
        <v>0</v>
      </c>
      <c r="P491" s="80">
        <f>'Activity rawdata'!W490</f>
        <v>0</v>
      </c>
      <c r="Q491" s="80">
        <f>'Activity rawdata'!X490</f>
        <v>0</v>
      </c>
      <c r="R491" s="84">
        <f t="shared" si="80"/>
        <v>0</v>
      </c>
      <c r="S491" s="80">
        <f>'Activity rawdata'!Z490</f>
        <v>0</v>
      </c>
      <c r="T491" s="80">
        <f>'Activity rawdata'!AA490</f>
        <v>0</v>
      </c>
      <c r="U491" s="80">
        <f t="shared" si="81"/>
        <v>0</v>
      </c>
      <c r="V491" s="81">
        <f t="shared" si="82"/>
        <v>0</v>
      </c>
      <c r="W491" s="75">
        <f t="shared" si="83"/>
        <v>0</v>
      </c>
      <c r="X491" s="75">
        <f t="shared" si="84"/>
        <v>0</v>
      </c>
      <c r="Y491" s="75">
        <f t="shared" si="85"/>
        <v>0</v>
      </c>
      <c r="Z491" s="82">
        <f t="shared" si="86"/>
        <v>0</v>
      </c>
      <c r="AA491" s="75">
        <f t="shared" si="87"/>
        <v>0</v>
      </c>
      <c r="AB491" s="75">
        <f t="shared" si="88"/>
        <v>0</v>
      </c>
      <c r="AC491" s="82">
        <f t="shared" si="89"/>
        <v>0</v>
      </c>
      <c r="AD491" s="70"/>
    </row>
    <row r="492" spans="1:30" x14ac:dyDescent="0.35">
      <c r="A492" s="70" t="str">
        <f>'Activity rawdata'!A491</f>
        <v>BH1427-1-337</v>
      </c>
      <c r="B492" s="71" t="str">
        <f>'Activity rawdata'!B491</f>
        <v>CSLB</v>
      </c>
      <c r="C492" s="71" t="str">
        <f>IF('Activity rawdata'!C491="PY","Planted",IF('Activity rawdata'!C491="NY","Nat/Convert",IF('Activity rawdata'!C491="NN","Nat/Nonconvert",IF('Activity rawdata'!C491="OY","Planted"))))</f>
        <v>Planted</v>
      </c>
      <c r="D492" s="70" t="str">
        <f>'Activity rawdata'!D491</f>
        <v>STP2</v>
      </c>
      <c r="E492" s="72" t="str">
        <f>'Activity rawdata'!E491</f>
        <v>88</v>
      </c>
      <c r="F492" s="73" t="str">
        <f>'Activity rawdata'!L491</f>
        <v>NO</v>
      </c>
      <c r="G492" s="72" t="str">
        <f>'Activity rawdata'!R491</f>
        <v>2039</v>
      </c>
      <c r="H492" s="72" t="str">
        <f>IF('Activity rawdata'!P491="AHTHIN1","1st Thin",IF('Activity rawdata'!P491="AHCC","Clearcut",IF('Activity rawdata'!P491="AHTHSMZ","SMZ Thin",IF('Activity rawdata'!P491="AHTHIN2","2nd Thin",IF('Activity rawdata'!P491="AFERTE","Early Fert",IF('Activity rawdata'!P491="AFERTM","Mid Fert",IF('Activity rawdata'!P491="AFERTL","Late Fert",  IF('Activity rawdata'!P491="ASP","Site Prep", IF('Activity rawdata'!P491="APLT","Plant",  IF('Activity rawdata'!P491="ANREG","Natural Regeneration"))))))))))</f>
        <v>Plant</v>
      </c>
      <c r="I492" s="74">
        <f>'Activity rawdata'!O491</f>
        <v>82.28</v>
      </c>
      <c r="J492" s="75">
        <f>'Activity rawdata'!N491</f>
        <v>1</v>
      </c>
      <c r="K492" s="75">
        <f>'Activity rawdata'!AC491</f>
        <v>0</v>
      </c>
      <c r="L492" s="75">
        <f>'Activity rawdata'!AD491</f>
        <v>0</v>
      </c>
      <c r="M492" s="76" t="str">
        <f>'Activity rawdata'!AE491</f>
        <v>-</v>
      </c>
      <c r="N492" s="83">
        <f>'Activity rawdata'!T491+'Activity rawdata'!U491</f>
        <v>0</v>
      </c>
      <c r="O492" s="80">
        <f>'Activity rawdata'!V491</f>
        <v>0</v>
      </c>
      <c r="P492" s="80">
        <f>'Activity rawdata'!W491</f>
        <v>0</v>
      </c>
      <c r="Q492" s="80">
        <f>'Activity rawdata'!X491</f>
        <v>0</v>
      </c>
      <c r="R492" s="84">
        <f t="shared" si="80"/>
        <v>0</v>
      </c>
      <c r="S492" s="80">
        <f>'Activity rawdata'!Z491</f>
        <v>0</v>
      </c>
      <c r="T492" s="80">
        <f>'Activity rawdata'!AA491</f>
        <v>0</v>
      </c>
      <c r="U492" s="80">
        <f t="shared" si="81"/>
        <v>0</v>
      </c>
      <c r="V492" s="81">
        <f t="shared" si="82"/>
        <v>0</v>
      </c>
      <c r="W492" s="75">
        <f t="shared" si="83"/>
        <v>0</v>
      </c>
      <c r="X492" s="75">
        <f t="shared" si="84"/>
        <v>0</v>
      </c>
      <c r="Y492" s="75">
        <f t="shared" si="85"/>
        <v>0</v>
      </c>
      <c r="Z492" s="82">
        <f t="shared" si="86"/>
        <v>0</v>
      </c>
      <c r="AA492" s="75">
        <f t="shared" si="87"/>
        <v>0</v>
      </c>
      <c r="AB492" s="75">
        <f t="shared" si="88"/>
        <v>0</v>
      </c>
      <c r="AC492" s="82">
        <f t="shared" si="89"/>
        <v>0</v>
      </c>
      <c r="AD492" s="70"/>
    </row>
    <row r="493" spans="1:30" x14ac:dyDescent="0.35">
      <c r="A493" s="70" t="str">
        <f>'Activity rawdata'!A492</f>
        <v>BH1435-1-390</v>
      </c>
      <c r="B493" s="71" t="str">
        <f>'Activity rawdata'!B492</f>
        <v>LB</v>
      </c>
      <c r="C493" s="71" t="str">
        <f>IF('Activity rawdata'!C492="PY","Planted",IF('Activity rawdata'!C492="NY","Nat/Convert",IF('Activity rawdata'!C492="NN","Nat/Nonconvert",IF('Activity rawdata'!C492="OY","Planted"))))</f>
        <v>Planted</v>
      </c>
      <c r="D493" s="70" t="str">
        <f>'Activity rawdata'!D492</f>
        <v>STP1</v>
      </c>
      <c r="E493" s="72" t="str">
        <f>'Activity rawdata'!E492</f>
        <v>82</v>
      </c>
      <c r="F493" s="73" t="str">
        <f>'Activity rawdata'!L492</f>
        <v>MT1</v>
      </c>
      <c r="G493" s="72" t="str">
        <f>'Activity rawdata'!R492</f>
        <v>2039</v>
      </c>
      <c r="H493" s="72" t="str">
        <f>IF('Activity rawdata'!P492="AHTHIN1","1st Thin",IF('Activity rawdata'!P492="AHCC","Clearcut",IF('Activity rawdata'!P492="AHTHSMZ","SMZ Thin",IF('Activity rawdata'!P492="AHTHIN2","2nd Thin",IF('Activity rawdata'!P492="AFERTE","Early Fert",IF('Activity rawdata'!P492="AFERTM","Mid Fert",IF('Activity rawdata'!P492="AFERTL","Late Fert",  IF('Activity rawdata'!P492="ASP","Site Prep", IF('Activity rawdata'!P492="APLT","Plant",  IF('Activity rawdata'!P492="ANREG","Natural Regeneration"))))))))))</f>
        <v>Mid Fert</v>
      </c>
      <c r="I493" s="74">
        <f>'Activity rawdata'!O492</f>
        <v>59.25</v>
      </c>
      <c r="J493" s="75">
        <f>'Activity rawdata'!N492</f>
        <v>15</v>
      </c>
      <c r="K493" s="75">
        <f>'Activity rawdata'!AC492</f>
        <v>82.05</v>
      </c>
      <c r="L493" s="75">
        <f>'Activity rawdata'!AD492</f>
        <v>184.84</v>
      </c>
      <c r="M493" s="76">
        <f>'Activity rawdata'!AE492</f>
        <v>9.0214763438628545</v>
      </c>
      <c r="N493" s="83">
        <f>'Activity rawdata'!T492+'Activity rawdata'!U492</f>
        <v>0</v>
      </c>
      <c r="O493" s="80">
        <f>'Activity rawdata'!V492</f>
        <v>0</v>
      </c>
      <c r="P493" s="80">
        <f>'Activity rawdata'!W492</f>
        <v>0</v>
      </c>
      <c r="Q493" s="80">
        <f>'Activity rawdata'!X492</f>
        <v>0</v>
      </c>
      <c r="R493" s="84">
        <f t="shared" si="80"/>
        <v>0</v>
      </c>
      <c r="S493" s="80">
        <f>'Activity rawdata'!Z492</f>
        <v>0</v>
      </c>
      <c r="T493" s="80">
        <f>'Activity rawdata'!AA492</f>
        <v>0</v>
      </c>
      <c r="U493" s="80">
        <f t="shared" si="81"/>
        <v>0</v>
      </c>
      <c r="V493" s="81">
        <f t="shared" si="82"/>
        <v>0</v>
      </c>
      <c r="W493" s="75">
        <f t="shared" si="83"/>
        <v>0</v>
      </c>
      <c r="X493" s="75">
        <f t="shared" si="84"/>
        <v>0</v>
      </c>
      <c r="Y493" s="75">
        <f t="shared" si="85"/>
        <v>0</v>
      </c>
      <c r="Z493" s="82">
        <f t="shared" si="86"/>
        <v>0</v>
      </c>
      <c r="AA493" s="75">
        <f t="shared" si="87"/>
        <v>0</v>
      </c>
      <c r="AB493" s="75">
        <f t="shared" si="88"/>
        <v>0</v>
      </c>
      <c r="AC493" s="82">
        <f t="shared" si="89"/>
        <v>0</v>
      </c>
      <c r="AD493" s="70"/>
    </row>
    <row r="494" spans="1:30" x14ac:dyDescent="0.35">
      <c r="A494" s="70" t="str">
        <f>'Activity rawdata'!A493</f>
        <v>BH6125-1-366</v>
      </c>
      <c r="B494" s="71" t="str">
        <f>'Activity rawdata'!B493</f>
        <v>LB</v>
      </c>
      <c r="C494" s="71" t="str">
        <f>IF('Activity rawdata'!C493="PY","Planted",IF('Activity rawdata'!C493="NY","Nat/Convert",IF('Activity rawdata'!C493="NN","Nat/Nonconvert",IF('Activity rawdata'!C493="OY","Planted"))))</f>
        <v>Planted</v>
      </c>
      <c r="D494" s="70" t="str">
        <f>'Activity rawdata'!D493</f>
        <v>STP1</v>
      </c>
      <c r="E494" s="72" t="str">
        <f>'Activity rawdata'!E493</f>
        <v>82</v>
      </c>
      <c r="F494" s="73" t="str">
        <f>'Activity rawdata'!L493</f>
        <v>NO</v>
      </c>
      <c r="G494" s="72" t="str">
        <f>'Activity rawdata'!R493</f>
        <v>2039</v>
      </c>
      <c r="H494" s="72" t="str">
        <f>IF('Activity rawdata'!P493="AHTHIN1","1st Thin",IF('Activity rawdata'!P493="AHCC","Clearcut",IF('Activity rawdata'!P493="AHTHSMZ","SMZ Thin",IF('Activity rawdata'!P493="AHTHIN2","2nd Thin",IF('Activity rawdata'!P493="AFERTE","Early Fert",IF('Activity rawdata'!P493="AFERTM","Mid Fert",IF('Activity rawdata'!P493="AFERTL","Late Fert",  IF('Activity rawdata'!P493="ASP","Site Prep", IF('Activity rawdata'!P493="APLT","Plant",  IF('Activity rawdata'!P493="ANREG","Natural Regeneration"))))))))))</f>
        <v>1st Thin</v>
      </c>
      <c r="I494" s="74">
        <f>'Activity rawdata'!O493</f>
        <v>15.35</v>
      </c>
      <c r="J494" s="75">
        <f>'Activity rawdata'!N493</f>
        <v>14</v>
      </c>
      <c r="K494" s="75">
        <f>'Activity rawdata'!AC493</f>
        <v>162.04</v>
      </c>
      <c r="L494" s="75">
        <f>'Activity rawdata'!AD493</f>
        <v>441.91</v>
      </c>
      <c r="M494" s="76">
        <f>'Activity rawdata'!AE493</f>
        <v>8.1993703755281846</v>
      </c>
      <c r="N494" s="83">
        <f>'Activity rawdata'!T493+'Activity rawdata'!U493</f>
        <v>34.229999999999997</v>
      </c>
      <c r="O494" s="80">
        <f>'Activity rawdata'!V493</f>
        <v>16.98</v>
      </c>
      <c r="P494" s="80">
        <f>'Activity rawdata'!W493</f>
        <v>0</v>
      </c>
      <c r="Q494" s="80">
        <f>'Activity rawdata'!X493</f>
        <v>0</v>
      </c>
      <c r="R494" s="84">
        <f t="shared" si="80"/>
        <v>51.209999999999994</v>
      </c>
      <c r="S494" s="80">
        <f>'Activity rawdata'!Z493</f>
        <v>0</v>
      </c>
      <c r="T494" s="80">
        <f>'Activity rawdata'!AA493</f>
        <v>0</v>
      </c>
      <c r="U494" s="80">
        <f t="shared" si="81"/>
        <v>0</v>
      </c>
      <c r="V494" s="81">
        <f t="shared" si="82"/>
        <v>525.43049999999994</v>
      </c>
      <c r="W494" s="75">
        <f t="shared" si="83"/>
        <v>260.64299999999997</v>
      </c>
      <c r="X494" s="75">
        <f t="shared" si="84"/>
        <v>0</v>
      </c>
      <c r="Y494" s="75">
        <f t="shared" si="85"/>
        <v>0</v>
      </c>
      <c r="Z494" s="82">
        <f t="shared" si="86"/>
        <v>786.07349999999997</v>
      </c>
      <c r="AA494" s="75">
        <f t="shared" si="87"/>
        <v>0</v>
      </c>
      <c r="AB494" s="75">
        <f t="shared" si="88"/>
        <v>0</v>
      </c>
      <c r="AC494" s="82">
        <f t="shared" si="89"/>
        <v>0</v>
      </c>
      <c r="AD494" s="70"/>
    </row>
    <row r="495" spans="1:30" x14ac:dyDescent="0.35">
      <c r="A495" s="70" t="str">
        <f>'Activity rawdata'!A494</f>
        <v>BH6112-1-382</v>
      </c>
      <c r="B495" s="71" t="str">
        <f>'Activity rawdata'!B494</f>
        <v>LB</v>
      </c>
      <c r="C495" s="71" t="str">
        <f>IF('Activity rawdata'!C494="PY","Planted",IF('Activity rawdata'!C494="NY","Nat/Convert",IF('Activity rawdata'!C494="NN","Nat/Nonconvert",IF('Activity rawdata'!C494="OY","Planted"))))</f>
        <v>Planted</v>
      </c>
      <c r="D495" s="70" t="str">
        <f>'Activity rawdata'!D494</f>
        <v>STP1</v>
      </c>
      <c r="E495" s="72" t="str">
        <f>'Activity rawdata'!E494</f>
        <v>79</v>
      </c>
      <c r="F495" s="73" t="str">
        <f>'Activity rawdata'!L494</f>
        <v>NO</v>
      </c>
      <c r="G495" s="72" t="str">
        <f>'Activity rawdata'!R494</f>
        <v>2039</v>
      </c>
      <c r="H495" s="72" t="str">
        <f>IF('Activity rawdata'!P494="AHTHIN1","1st Thin",IF('Activity rawdata'!P494="AHCC","Clearcut",IF('Activity rawdata'!P494="AHTHSMZ","SMZ Thin",IF('Activity rawdata'!P494="AHTHIN2","2nd Thin",IF('Activity rawdata'!P494="AFERTE","Early Fert",IF('Activity rawdata'!P494="AFERTM","Mid Fert",IF('Activity rawdata'!P494="AFERTL","Late Fert",  IF('Activity rawdata'!P494="ASP","Site Prep", IF('Activity rawdata'!P494="APLT","Plant",  IF('Activity rawdata'!P494="ANREG","Natural Regeneration"))))))))))</f>
        <v>1st Thin</v>
      </c>
      <c r="I495" s="74">
        <f>'Activity rawdata'!O494</f>
        <v>68.75</v>
      </c>
      <c r="J495" s="75">
        <f>'Activity rawdata'!N494</f>
        <v>14</v>
      </c>
      <c r="K495" s="75">
        <f>'Activity rawdata'!AC494</f>
        <v>151.05000000000001</v>
      </c>
      <c r="L495" s="75">
        <f>'Activity rawdata'!AD494</f>
        <v>445.04</v>
      </c>
      <c r="M495" s="76">
        <f>'Activity rawdata'!AE494</f>
        <v>7.8885492852747374</v>
      </c>
      <c r="N495" s="83">
        <f>'Activity rawdata'!T494+'Activity rawdata'!U494</f>
        <v>35.770000000000003</v>
      </c>
      <c r="O495" s="80">
        <f>'Activity rawdata'!V494</f>
        <v>11.56</v>
      </c>
      <c r="P495" s="80">
        <f>'Activity rawdata'!W494</f>
        <v>0</v>
      </c>
      <c r="Q495" s="80">
        <f>'Activity rawdata'!X494</f>
        <v>0</v>
      </c>
      <c r="R495" s="84">
        <f t="shared" si="80"/>
        <v>47.330000000000005</v>
      </c>
      <c r="S495" s="80">
        <f>'Activity rawdata'!Z494</f>
        <v>0</v>
      </c>
      <c r="T495" s="80">
        <f>'Activity rawdata'!AA494</f>
        <v>0</v>
      </c>
      <c r="U495" s="80">
        <f t="shared" si="81"/>
        <v>0</v>
      </c>
      <c r="V495" s="81">
        <f t="shared" si="82"/>
        <v>2459.1875</v>
      </c>
      <c r="W495" s="75">
        <f t="shared" si="83"/>
        <v>794.75</v>
      </c>
      <c r="X495" s="75">
        <f t="shared" si="84"/>
        <v>0</v>
      </c>
      <c r="Y495" s="75">
        <f t="shared" si="85"/>
        <v>0</v>
      </c>
      <c r="Z495" s="82">
        <f t="shared" si="86"/>
        <v>3253.9375</v>
      </c>
      <c r="AA495" s="75">
        <f t="shared" si="87"/>
        <v>0</v>
      </c>
      <c r="AB495" s="75">
        <f t="shared" si="88"/>
        <v>0</v>
      </c>
      <c r="AC495" s="82">
        <f t="shared" si="89"/>
        <v>0</v>
      </c>
      <c r="AD495" s="70"/>
    </row>
    <row r="496" spans="1:30" x14ac:dyDescent="0.35">
      <c r="A496" s="70" t="str">
        <f>'Activity rawdata'!A495</f>
        <v>BH2061-1-357</v>
      </c>
      <c r="B496" s="71" t="str">
        <f>'Activity rawdata'!B495</f>
        <v>LB</v>
      </c>
      <c r="C496" s="71" t="str">
        <f>IF('Activity rawdata'!C495="PY","Planted",IF('Activity rawdata'!C495="NY","Nat/Convert",IF('Activity rawdata'!C495="NN","Nat/Nonconvert",IF('Activity rawdata'!C495="OY","Planted"))))</f>
        <v>Planted</v>
      </c>
      <c r="D496" s="70" t="str">
        <f>'Activity rawdata'!D495</f>
        <v>STP1</v>
      </c>
      <c r="E496" s="72" t="str">
        <f>'Activity rawdata'!E495</f>
        <v>88</v>
      </c>
      <c r="F496" s="73" t="str">
        <f>'Activity rawdata'!L495</f>
        <v>NO</v>
      </c>
      <c r="G496" s="72" t="str">
        <f>'Activity rawdata'!R495</f>
        <v>2039</v>
      </c>
      <c r="H496" s="72" t="str">
        <f>IF('Activity rawdata'!P495="AHTHIN1","1st Thin",IF('Activity rawdata'!P495="AHCC","Clearcut",IF('Activity rawdata'!P495="AHTHSMZ","SMZ Thin",IF('Activity rawdata'!P495="AHTHIN2","2nd Thin",IF('Activity rawdata'!P495="AFERTE","Early Fert",IF('Activity rawdata'!P495="AFERTM","Mid Fert",IF('Activity rawdata'!P495="AFERTL","Late Fert",  IF('Activity rawdata'!P495="ASP","Site Prep", IF('Activity rawdata'!P495="APLT","Plant",  IF('Activity rawdata'!P495="ANREG","Natural Regeneration"))))))))))</f>
        <v>1st Thin</v>
      </c>
      <c r="I496" s="74">
        <f>'Activity rawdata'!O495</f>
        <v>56.45</v>
      </c>
      <c r="J496" s="75">
        <f>'Activity rawdata'!N495</f>
        <v>14</v>
      </c>
      <c r="K496" s="75">
        <f>'Activity rawdata'!AC495</f>
        <v>184.93</v>
      </c>
      <c r="L496" s="75">
        <f>'Activity rawdata'!AD495</f>
        <v>435.35</v>
      </c>
      <c r="M496" s="76">
        <f>'Activity rawdata'!AE495</f>
        <v>8.8251218872580193</v>
      </c>
      <c r="N496" s="83">
        <f>'Activity rawdata'!T495+'Activity rawdata'!U495</f>
        <v>30.66</v>
      </c>
      <c r="O496" s="80">
        <f>'Activity rawdata'!V495</f>
        <v>37.25</v>
      </c>
      <c r="P496" s="80">
        <f>'Activity rawdata'!W495</f>
        <v>0</v>
      </c>
      <c r="Q496" s="80">
        <f>'Activity rawdata'!X495</f>
        <v>0</v>
      </c>
      <c r="R496" s="84">
        <f t="shared" si="80"/>
        <v>67.91</v>
      </c>
      <c r="S496" s="80">
        <f>'Activity rawdata'!Z495</f>
        <v>0</v>
      </c>
      <c r="T496" s="80">
        <f>'Activity rawdata'!AA495</f>
        <v>0</v>
      </c>
      <c r="U496" s="80">
        <f t="shared" si="81"/>
        <v>0</v>
      </c>
      <c r="V496" s="81">
        <f t="shared" si="82"/>
        <v>1730.7570000000001</v>
      </c>
      <c r="W496" s="75">
        <f t="shared" si="83"/>
        <v>2102.7625000000003</v>
      </c>
      <c r="X496" s="75">
        <f t="shared" si="84"/>
        <v>0</v>
      </c>
      <c r="Y496" s="75">
        <f t="shared" si="85"/>
        <v>0</v>
      </c>
      <c r="Z496" s="82">
        <f t="shared" si="86"/>
        <v>3833.5195000000003</v>
      </c>
      <c r="AA496" s="75">
        <f t="shared" si="87"/>
        <v>0</v>
      </c>
      <c r="AB496" s="75">
        <f t="shared" si="88"/>
        <v>0</v>
      </c>
      <c r="AC496" s="82">
        <f t="shared" si="89"/>
        <v>0</v>
      </c>
      <c r="AD496" s="70"/>
    </row>
    <row r="497" spans="1:30" x14ac:dyDescent="0.35">
      <c r="A497" s="70" t="str">
        <f>'Activity rawdata'!A496</f>
        <v>BH2061-1-356</v>
      </c>
      <c r="B497" s="71" t="str">
        <f>'Activity rawdata'!B496</f>
        <v>LB</v>
      </c>
      <c r="C497" s="71" t="str">
        <f>IF('Activity rawdata'!C496="PY","Planted",IF('Activity rawdata'!C496="NY","Nat/Convert",IF('Activity rawdata'!C496="NN","Nat/Nonconvert",IF('Activity rawdata'!C496="OY","Planted"))))</f>
        <v>Planted</v>
      </c>
      <c r="D497" s="70" t="str">
        <f>'Activity rawdata'!D496</f>
        <v>STP1</v>
      </c>
      <c r="E497" s="72" t="str">
        <f>'Activity rawdata'!E496</f>
        <v>92</v>
      </c>
      <c r="F497" s="73" t="str">
        <f>'Activity rawdata'!L496</f>
        <v>NO</v>
      </c>
      <c r="G497" s="72" t="str">
        <f>'Activity rawdata'!R496</f>
        <v>2039</v>
      </c>
      <c r="H497" s="72" t="str">
        <f>IF('Activity rawdata'!P496="AHTHIN1","1st Thin",IF('Activity rawdata'!P496="AHCC","Clearcut",IF('Activity rawdata'!P496="AHTHSMZ","SMZ Thin",IF('Activity rawdata'!P496="AHTHIN2","2nd Thin",IF('Activity rawdata'!P496="AFERTE","Early Fert",IF('Activity rawdata'!P496="AFERTM","Mid Fert",IF('Activity rawdata'!P496="AFERTL","Late Fert",  IF('Activity rawdata'!P496="ASP","Site Prep", IF('Activity rawdata'!P496="APLT","Plant",  IF('Activity rawdata'!P496="ANREG","Natural Regeneration"))))))))))</f>
        <v>1st Thin</v>
      </c>
      <c r="I497" s="74">
        <f>'Activity rawdata'!O496</f>
        <v>72.86</v>
      </c>
      <c r="J497" s="75">
        <f>'Activity rawdata'!N496</f>
        <v>14</v>
      </c>
      <c r="K497" s="75">
        <f>'Activity rawdata'!AC496</f>
        <v>200.8</v>
      </c>
      <c r="L497" s="75">
        <f>'Activity rawdata'!AD496</f>
        <v>430.76</v>
      </c>
      <c r="M497" s="76">
        <f>'Activity rawdata'!AE496</f>
        <v>9.2448628351673747</v>
      </c>
      <c r="N497" s="83">
        <f>'Activity rawdata'!T496+'Activity rawdata'!U496</f>
        <v>31.92</v>
      </c>
      <c r="O497" s="80">
        <f>'Activity rawdata'!V496</f>
        <v>47.92</v>
      </c>
      <c r="P497" s="80">
        <f>'Activity rawdata'!W496</f>
        <v>0</v>
      </c>
      <c r="Q497" s="80">
        <f>'Activity rawdata'!X496</f>
        <v>0</v>
      </c>
      <c r="R497" s="84">
        <f t="shared" si="80"/>
        <v>79.84</v>
      </c>
      <c r="S497" s="80">
        <f>'Activity rawdata'!Z496</f>
        <v>0</v>
      </c>
      <c r="T497" s="80">
        <f>'Activity rawdata'!AA496</f>
        <v>0</v>
      </c>
      <c r="U497" s="80">
        <f t="shared" si="81"/>
        <v>0</v>
      </c>
      <c r="V497" s="81">
        <f t="shared" si="82"/>
        <v>2325.6912000000002</v>
      </c>
      <c r="W497" s="75">
        <f t="shared" si="83"/>
        <v>3491.4512</v>
      </c>
      <c r="X497" s="75">
        <f t="shared" si="84"/>
        <v>0</v>
      </c>
      <c r="Y497" s="75">
        <f t="shared" si="85"/>
        <v>0</v>
      </c>
      <c r="Z497" s="82">
        <f t="shared" si="86"/>
        <v>5817.1424000000006</v>
      </c>
      <c r="AA497" s="75">
        <f t="shared" si="87"/>
        <v>0</v>
      </c>
      <c r="AB497" s="75">
        <f t="shared" si="88"/>
        <v>0</v>
      </c>
      <c r="AC497" s="82">
        <f t="shared" si="89"/>
        <v>0</v>
      </c>
      <c r="AD497" s="70"/>
    </row>
    <row r="498" spans="1:30" x14ac:dyDescent="0.35">
      <c r="A498" s="70" t="str">
        <f>'Activity rawdata'!A497</f>
        <v>BH2046-1-385</v>
      </c>
      <c r="B498" s="71" t="str">
        <f>'Activity rawdata'!B497</f>
        <v>LB</v>
      </c>
      <c r="C498" s="71" t="str">
        <f>IF('Activity rawdata'!C497="PY","Planted",IF('Activity rawdata'!C497="NY","Nat/Convert",IF('Activity rawdata'!C497="NN","Nat/Nonconvert",IF('Activity rawdata'!C497="OY","Planted"))))</f>
        <v>Planted</v>
      </c>
      <c r="D498" s="70" t="str">
        <f>'Activity rawdata'!D497</f>
        <v>STP1</v>
      </c>
      <c r="E498" s="72" t="str">
        <f>'Activity rawdata'!E497</f>
        <v>76</v>
      </c>
      <c r="F498" s="73" t="str">
        <f>'Activity rawdata'!L497</f>
        <v>NO</v>
      </c>
      <c r="G498" s="72" t="str">
        <f>'Activity rawdata'!R497</f>
        <v>2039</v>
      </c>
      <c r="H498" s="72" t="str">
        <f>IF('Activity rawdata'!P497="AHTHIN1","1st Thin",IF('Activity rawdata'!P497="AHCC","Clearcut",IF('Activity rawdata'!P497="AHTHSMZ","SMZ Thin",IF('Activity rawdata'!P497="AHTHIN2","2nd Thin",IF('Activity rawdata'!P497="AFERTE","Early Fert",IF('Activity rawdata'!P497="AFERTM","Mid Fert",IF('Activity rawdata'!P497="AFERTL","Late Fert",  IF('Activity rawdata'!P497="ASP","Site Prep", IF('Activity rawdata'!P497="APLT","Plant",  IF('Activity rawdata'!P497="ANREG","Natural Regeneration"))))))))))</f>
        <v>1st Thin</v>
      </c>
      <c r="I498" s="74">
        <f>'Activity rawdata'!O497</f>
        <v>74.47</v>
      </c>
      <c r="J498" s="75">
        <f>'Activity rawdata'!N497</f>
        <v>14</v>
      </c>
      <c r="K498" s="75">
        <f>'Activity rawdata'!AC497</f>
        <v>140.36000000000001</v>
      </c>
      <c r="L498" s="75">
        <f>'Activity rawdata'!AD497</f>
        <v>448.06</v>
      </c>
      <c r="M498" s="76">
        <f>'Activity rawdata'!AE497</f>
        <v>7.5786158599231834</v>
      </c>
      <c r="N498" s="83">
        <f>'Activity rawdata'!T497+'Activity rawdata'!U497</f>
        <v>35.67</v>
      </c>
      <c r="O498" s="80">
        <f>'Activity rawdata'!V497</f>
        <v>5.84</v>
      </c>
      <c r="P498" s="80">
        <f>'Activity rawdata'!W497</f>
        <v>0</v>
      </c>
      <c r="Q498" s="80">
        <f>'Activity rawdata'!X497</f>
        <v>0</v>
      </c>
      <c r="R498" s="84">
        <f t="shared" si="80"/>
        <v>41.510000000000005</v>
      </c>
      <c r="S498" s="80">
        <f>'Activity rawdata'!Z497</f>
        <v>0</v>
      </c>
      <c r="T498" s="80">
        <f>'Activity rawdata'!AA497</f>
        <v>0</v>
      </c>
      <c r="U498" s="80">
        <f t="shared" si="81"/>
        <v>0</v>
      </c>
      <c r="V498" s="81">
        <f t="shared" si="82"/>
        <v>2656.3449000000001</v>
      </c>
      <c r="W498" s="75">
        <f t="shared" si="83"/>
        <v>434.90479999999997</v>
      </c>
      <c r="X498" s="75">
        <f t="shared" si="84"/>
        <v>0</v>
      </c>
      <c r="Y498" s="75">
        <f t="shared" si="85"/>
        <v>0</v>
      </c>
      <c r="Z498" s="82">
        <f t="shared" si="86"/>
        <v>3091.2496999999998</v>
      </c>
      <c r="AA498" s="75">
        <f t="shared" si="87"/>
        <v>0</v>
      </c>
      <c r="AB498" s="75">
        <f t="shared" si="88"/>
        <v>0</v>
      </c>
      <c r="AC498" s="82">
        <f t="shared" si="89"/>
        <v>0</v>
      </c>
      <c r="AD498" s="70"/>
    </row>
    <row r="499" spans="1:30" x14ac:dyDescent="0.35">
      <c r="A499" s="70" t="str">
        <f>'Activity rawdata'!A498</f>
        <v>BH1435-1-384</v>
      </c>
      <c r="B499" s="71" t="str">
        <f>'Activity rawdata'!B498</f>
        <v>LB</v>
      </c>
      <c r="C499" s="71" t="str">
        <f>IF('Activity rawdata'!C498="PY","Planted",IF('Activity rawdata'!C498="NY","Nat/Convert",IF('Activity rawdata'!C498="NN","Nat/Nonconvert",IF('Activity rawdata'!C498="OY","Planted"))))</f>
        <v>Planted</v>
      </c>
      <c r="D499" s="70" t="str">
        <f>'Activity rawdata'!D498</f>
        <v>STP1</v>
      </c>
      <c r="E499" s="72" t="str">
        <f>'Activity rawdata'!E498</f>
        <v>87</v>
      </c>
      <c r="F499" s="73" t="str">
        <f>'Activity rawdata'!L498</f>
        <v>NO</v>
      </c>
      <c r="G499" s="72" t="str">
        <f>'Activity rawdata'!R498</f>
        <v>2039</v>
      </c>
      <c r="H499" s="72" t="str">
        <f>IF('Activity rawdata'!P498="AHTHIN1","1st Thin",IF('Activity rawdata'!P498="AHCC","Clearcut",IF('Activity rawdata'!P498="AHTHSMZ","SMZ Thin",IF('Activity rawdata'!P498="AHTHIN2","2nd Thin",IF('Activity rawdata'!P498="AFERTE","Early Fert",IF('Activity rawdata'!P498="AFERTM","Mid Fert",IF('Activity rawdata'!P498="AFERTL","Late Fert",  IF('Activity rawdata'!P498="ASP","Site Prep", IF('Activity rawdata'!P498="APLT","Plant",  IF('Activity rawdata'!P498="ANREG","Natural Regeneration"))))))))))</f>
        <v>1st Thin</v>
      </c>
      <c r="I499" s="74">
        <f>'Activity rawdata'!O498</f>
        <v>157.06</v>
      </c>
      <c r="J499" s="75">
        <f>'Activity rawdata'!N498</f>
        <v>14</v>
      </c>
      <c r="K499" s="75">
        <f>'Activity rawdata'!AC498</f>
        <v>181.03</v>
      </c>
      <c r="L499" s="75">
        <f>'Activity rawdata'!AD498</f>
        <v>436.46</v>
      </c>
      <c r="M499" s="76">
        <f>'Activity rawdata'!AE498</f>
        <v>8.7204591780583005</v>
      </c>
      <c r="N499" s="83">
        <f>'Activity rawdata'!T498+'Activity rawdata'!U498</f>
        <v>31.78</v>
      </c>
      <c r="O499" s="80">
        <f>'Activity rawdata'!V498</f>
        <v>29.36</v>
      </c>
      <c r="P499" s="80">
        <f>'Activity rawdata'!W498</f>
        <v>0</v>
      </c>
      <c r="Q499" s="80">
        <f>'Activity rawdata'!X498</f>
        <v>0</v>
      </c>
      <c r="R499" s="84">
        <f t="shared" si="80"/>
        <v>61.14</v>
      </c>
      <c r="S499" s="80">
        <f>'Activity rawdata'!Z498</f>
        <v>0</v>
      </c>
      <c r="T499" s="80">
        <f>'Activity rawdata'!AA498</f>
        <v>0</v>
      </c>
      <c r="U499" s="80">
        <f t="shared" si="81"/>
        <v>0</v>
      </c>
      <c r="V499" s="81">
        <f t="shared" si="82"/>
        <v>4991.3668000000007</v>
      </c>
      <c r="W499" s="75">
        <f t="shared" si="83"/>
        <v>4611.2816000000003</v>
      </c>
      <c r="X499" s="75">
        <f t="shared" si="84"/>
        <v>0</v>
      </c>
      <c r="Y499" s="75">
        <f t="shared" si="85"/>
        <v>0</v>
      </c>
      <c r="Z499" s="82">
        <f t="shared" si="86"/>
        <v>9602.6484000000019</v>
      </c>
      <c r="AA499" s="75">
        <f t="shared" si="87"/>
        <v>0</v>
      </c>
      <c r="AB499" s="75">
        <f t="shared" si="88"/>
        <v>0</v>
      </c>
      <c r="AC499" s="82">
        <f t="shared" si="89"/>
        <v>0</v>
      </c>
      <c r="AD499" s="70"/>
    </row>
    <row r="500" spans="1:30" x14ac:dyDescent="0.35">
      <c r="A500" s="70" t="str">
        <f>'Activity rawdata'!A499</f>
        <v>BH5186-1-181</v>
      </c>
      <c r="B500" s="71" t="str">
        <f>'Activity rawdata'!B499</f>
        <v>LB</v>
      </c>
      <c r="C500" s="71" t="str">
        <f>IF('Activity rawdata'!C499="PY","Planted",IF('Activity rawdata'!C499="NY","Nat/Convert",IF('Activity rawdata'!C499="NN","Nat/Nonconvert",IF('Activity rawdata'!C499="OY","Planted"))))</f>
        <v>Planted</v>
      </c>
      <c r="D500" s="70" t="str">
        <f>'Activity rawdata'!D499</f>
        <v>STP1</v>
      </c>
      <c r="E500" s="72" t="str">
        <f>'Activity rawdata'!E499</f>
        <v>83</v>
      </c>
      <c r="F500" s="73" t="str">
        <f>'Activity rawdata'!L499</f>
        <v>MT1</v>
      </c>
      <c r="G500" s="72" t="str">
        <f>'Activity rawdata'!R499</f>
        <v>2039</v>
      </c>
      <c r="H500" s="72" t="str">
        <f>IF('Activity rawdata'!P499="AHTHIN1","1st Thin",IF('Activity rawdata'!P499="AHCC","Clearcut",IF('Activity rawdata'!P499="AHTHSMZ","SMZ Thin",IF('Activity rawdata'!P499="AHTHIN2","2nd Thin",IF('Activity rawdata'!P499="AFERTE","Early Fert",IF('Activity rawdata'!P499="AFERTM","Mid Fert",IF('Activity rawdata'!P499="AFERTL","Late Fert",  IF('Activity rawdata'!P499="ASP","Site Prep", IF('Activity rawdata'!P499="APLT","Plant",  IF('Activity rawdata'!P499="ANREG","Natural Regeneration"))))))))))</f>
        <v>2nd Thin</v>
      </c>
      <c r="I500" s="74">
        <f>'Activity rawdata'!O499</f>
        <v>5.34</v>
      </c>
      <c r="J500" s="75">
        <f>'Activity rawdata'!N499</f>
        <v>20</v>
      </c>
      <c r="K500" s="75">
        <f>'Activity rawdata'!AC499</f>
        <v>108.7</v>
      </c>
      <c r="L500" s="75">
        <f>'Activity rawdata'!AD499</f>
        <v>187.28</v>
      </c>
      <c r="M500" s="76">
        <f>'Activity rawdata'!AE499</f>
        <v>10.315858432990717</v>
      </c>
      <c r="N500" s="83">
        <f>'Activity rawdata'!T499+'Activity rawdata'!U499</f>
        <v>15.97</v>
      </c>
      <c r="O500" s="80">
        <f>'Activity rawdata'!V499</f>
        <v>27.76</v>
      </c>
      <c r="P500" s="80">
        <f>'Activity rawdata'!W499</f>
        <v>1.38</v>
      </c>
      <c r="Q500" s="80">
        <f>'Activity rawdata'!X499</f>
        <v>0</v>
      </c>
      <c r="R500" s="84">
        <f t="shared" si="80"/>
        <v>45.110000000000007</v>
      </c>
      <c r="S500" s="80">
        <f>'Activity rawdata'!Z499</f>
        <v>0</v>
      </c>
      <c r="T500" s="80">
        <f>'Activity rawdata'!AA499</f>
        <v>0</v>
      </c>
      <c r="U500" s="80">
        <f t="shared" si="81"/>
        <v>0</v>
      </c>
      <c r="V500" s="81">
        <f t="shared" si="82"/>
        <v>85.279799999999994</v>
      </c>
      <c r="W500" s="75">
        <f t="shared" si="83"/>
        <v>148.23840000000001</v>
      </c>
      <c r="X500" s="75">
        <f t="shared" si="84"/>
        <v>7.3691999999999993</v>
      </c>
      <c r="Y500" s="75">
        <f t="shared" si="85"/>
        <v>0</v>
      </c>
      <c r="Z500" s="82">
        <f t="shared" si="86"/>
        <v>240.88740000000001</v>
      </c>
      <c r="AA500" s="75">
        <f t="shared" si="87"/>
        <v>0</v>
      </c>
      <c r="AB500" s="75">
        <f t="shared" si="88"/>
        <v>0</v>
      </c>
      <c r="AC500" s="82">
        <f t="shared" si="89"/>
        <v>0</v>
      </c>
      <c r="AD500" s="70"/>
    </row>
    <row r="501" spans="1:30" x14ac:dyDescent="0.35">
      <c r="A501" s="70" t="str">
        <f>'Activity rawdata'!A500</f>
        <v>BH5186-1-184</v>
      </c>
      <c r="B501" s="71" t="str">
        <f>'Activity rawdata'!B500</f>
        <v>LB</v>
      </c>
      <c r="C501" s="71" t="str">
        <f>IF('Activity rawdata'!C500="PY","Planted",IF('Activity rawdata'!C500="NY","Nat/Convert",IF('Activity rawdata'!C500="NN","Nat/Nonconvert",IF('Activity rawdata'!C500="OY","Planted"))))</f>
        <v>Planted</v>
      </c>
      <c r="D501" s="70" t="str">
        <f>'Activity rawdata'!D500</f>
        <v>STP1</v>
      </c>
      <c r="E501" s="72" t="str">
        <f>'Activity rawdata'!E500</f>
        <v>83</v>
      </c>
      <c r="F501" s="73" t="str">
        <f>'Activity rawdata'!L500</f>
        <v>MT1</v>
      </c>
      <c r="G501" s="72" t="str">
        <f>'Activity rawdata'!R500</f>
        <v>2039</v>
      </c>
      <c r="H501" s="72" t="str">
        <f>IF('Activity rawdata'!P500="AHTHIN1","1st Thin",IF('Activity rawdata'!P500="AHCC","Clearcut",IF('Activity rawdata'!P500="AHTHSMZ","SMZ Thin",IF('Activity rawdata'!P500="AHTHIN2","2nd Thin",IF('Activity rawdata'!P500="AFERTE","Early Fert",IF('Activity rawdata'!P500="AFERTM","Mid Fert",IF('Activity rawdata'!P500="AFERTL","Late Fert",  IF('Activity rawdata'!P500="ASP","Site Prep", IF('Activity rawdata'!P500="APLT","Plant",  IF('Activity rawdata'!P500="ANREG","Natural Regeneration"))))))))))</f>
        <v>2nd Thin</v>
      </c>
      <c r="I501" s="74">
        <f>'Activity rawdata'!O500</f>
        <v>20.010000000000002</v>
      </c>
      <c r="J501" s="75">
        <f>'Activity rawdata'!N500</f>
        <v>20</v>
      </c>
      <c r="K501" s="75">
        <f>'Activity rawdata'!AC500</f>
        <v>108.7</v>
      </c>
      <c r="L501" s="75">
        <f>'Activity rawdata'!AD500</f>
        <v>187.28</v>
      </c>
      <c r="M501" s="76">
        <f>'Activity rawdata'!AE500</f>
        <v>10.315858432990717</v>
      </c>
      <c r="N501" s="83">
        <f>'Activity rawdata'!T500+'Activity rawdata'!U500</f>
        <v>15.97</v>
      </c>
      <c r="O501" s="80">
        <f>'Activity rawdata'!V500</f>
        <v>27.76</v>
      </c>
      <c r="P501" s="80">
        <f>'Activity rawdata'!W500</f>
        <v>1.38</v>
      </c>
      <c r="Q501" s="80">
        <f>'Activity rawdata'!X500</f>
        <v>0</v>
      </c>
      <c r="R501" s="84">
        <f t="shared" si="80"/>
        <v>45.110000000000007</v>
      </c>
      <c r="S501" s="80">
        <f>'Activity rawdata'!Z500</f>
        <v>0</v>
      </c>
      <c r="T501" s="80">
        <f>'Activity rawdata'!AA500</f>
        <v>0</v>
      </c>
      <c r="U501" s="80">
        <f t="shared" si="81"/>
        <v>0</v>
      </c>
      <c r="V501" s="81">
        <f t="shared" si="82"/>
        <v>319.55970000000002</v>
      </c>
      <c r="W501" s="75">
        <f t="shared" si="83"/>
        <v>555.47760000000005</v>
      </c>
      <c r="X501" s="75">
        <f t="shared" si="84"/>
        <v>27.613800000000001</v>
      </c>
      <c r="Y501" s="75">
        <f t="shared" si="85"/>
        <v>0</v>
      </c>
      <c r="Z501" s="82">
        <f t="shared" si="86"/>
        <v>902.65110000000004</v>
      </c>
      <c r="AA501" s="75">
        <f t="shared" si="87"/>
        <v>0</v>
      </c>
      <c r="AB501" s="75">
        <f t="shared" si="88"/>
        <v>0</v>
      </c>
      <c r="AC501" s="82">
        <f t="shared" si="89"/>
        <v>0</v>
      </c>
      <c r="AD501" s="70"/>
    </row>
    <row r="502" spans="1:30" x14ac:dyDescent="0.35">
      <c r="A502" s="70" t="str">
        <f>'Activity rawdata'!A501</f>
        <v>BH5186-1-185</v>
      </c>
      <c r="B502" s="71" t="str">
        <f>'Activity rawdata'!B501</f>
        <v>LB</v>
      </c>
      <c r="C502" s="71" t="str">
        <f>IF('Activity rawdata'!C501="PY","Planted",IF('Activity rawdata'!C501="NY","Nat/Convert",IF('Activity rawdata'!C501="NN","Nat/Nonconvert",IF('Activity rawdata'!C501="OY","Planted"))))</f>
        <v>Planted</v>
      </c>
      <c r="D502" s="70" t="str">
        <f>'Activity rawdata'!D501</f>
        <v>STP1</v>
      </c>
      <c r="E502" s="72" t="str">
        <f>'Activity rawdata'!E501</f>
        <v>83</v>
      </c>
      <c r="F502" s="73" t="str">
        <f>'Activity rawdata'!L501</f>
        <v>MT1</v>
      </c>
      <c r="G502" s="72" t="str">
        <f>'Activity rawdata'!R501</f>
        <v>2039</v>
      </c>
      <c r="H502" s="72" t="str">
        <f>IF('Activity rawdata'!P501="AHTHIN1","1st Thin",IF('Activity rawdata'!P501="AHCC","Clearcut",IF('Activity rawdata'!P501="AHTHSMZ","SMZ Thin",IF('Activity rawdata'!P501="AHTHIN2","2nd Thin",IF('Activity rawdata'!P501="AFERTE","Early Fert",IF('Activity rawdata'!P501="AFERTM","Mid Fert",IF('Activity rawdata'!P501="AFERTL","Late Fert",  IF('Activity rawdata'!P501="ASP","Site Prep", IF('Activity rawdata'!P501="APLT","Plant",  IF('Activity rawdata'!P501="ANREG","Natural Regeneration"))))))))))</f>
        <v>2nd Thin</v>
      </c>
      <c r="I502" s="74">
        <f>'Activity rawdata'!O501</f>
        <v>19.07</v>
      </c>
      <c r="J502" s="75">
        <f>'Activity rawdata'!N501</f>
        <v>20</v>
      </c>
      <c r="K502" s="75">
        <f>'Activity rawdata'!AC501</f>
        <v>108.7</v>
      </c>
      <c r="L502" s="75">
        <f>'Activity rawdata'!AD501</f>
        <v>187.28</v>
      </c>
      <c r="M502" s="76">
        <f>'Activity rawdata'!AE501</f>
        <v>10.315858432990717</v>
      </c>
      <c r="N502" s="83">
        <f>'Activity rawdata'!T501+'Activity rawdata'!U501</f>
        <v>15.97</v>
      </c>
      <c r="O502" s="80">
        <f>'Activity rawdata'!V501</f>
        <v>27.76</v>
      </c>
      <c r="P502" s="80">
        <f>'Activity rawdata'!W501</f>
        <v>1.38</v>
      </c>
      <c r="Q502" s="80">
        <f>'Activity rawdata'!X501</f>
        <v>0</v>
      </c>
      <c r="R502" s="84">
        <f t="shared" si="80"/>
        <v>45.110000000000007</v>
      </c>
      <c r="S502" s="80">
        <f>'Activity rawdata'!Z501</f>
        <v>0</v>
      </c>
      <c r="T502" s="80">
        <f>'Activity rawdata'!AA501</f>
        <v>0</v>
      </c>
      <c r="U502" s="80">
        <f t="shared" si="81"/>
        <v>0</v>
      </c>
      <c r="V502" s="81">
        <f t="shared" si="82"/>
        <v>304.54790000000003</v>
      </c>
      <c r="W502" s="75">
        <f t="shared" si="83"/>
        <v>529.38319999999999</v>
      </c>
      <c r="X502" s="75">
        <f t="shared" si="84"/>
        <v>26.316599999999998</v>
      </c>
      <c r="Y502" s="75">
        <f t="shared" si="85"/>
        <v>0</v>
      </c>
      <c r="Z502" s="82">
        <f t="shared" si="86"/>
        <v>860.24770000000001</v>
      </c>
      <c r="AA502" s="75">
        <f t="shared" si="87"/>
        <v>0</v>
      </c>
      <c r="AB502" s="75">
        <f t="shared" si="88"/>
        <v>0</v>
      </c>
      <c r="AC502" s="82">
        <f t="shared" si="89"/>
        <v>0</v>
      </c>
      <c r="AD502" s="70"/>
    </row>
    <row r="503" spans="1:30" x14ac:dyDescent="0.35">
      <c r="A503" s="70" t="str">
        <f>'Activity rawdata'!A502</f>
        <v>BH5660-1-193</v>
      </c>
      <c r="B503" s="71" t="str">
        <f>'Activity rawdata'!B502</f>
        <v>LB</v>
      </c>
      <c r="C503" s="71" t="str">
        <f>IF('Activity rawdata'!C502="PY","Planted",IF('Activity rawdata'!C502="NY","Nat/Convert",IF('Activity rawdata'!C502="NN","Nat/Nonconvert",IF('Activity rawdata'!C502="OY","Planted"))))</f>
        <v>Planted</v>
      </c>
      <c r="D503" s="70" t="str">
        <f>'Activity rawdata'!D502</f>
        <v>STP1</v>
      </c>
      <c r="E503" s="72" t="str">
        <f>'Activity rawdata'!E502</f>
        <v>64</v>
      </c>
      <c r="F503" s="73" t="str">
        <f>'Activity rawdata'!L502</f>
        <v>MT1</v>
      </c>
      <c r="G503" s="72" t="str">
        <f>'Activity rawdata'!R502</f>
        <v>2039</v>
      </c>
      <c r="H503" s="72" t="str">
        <f>IF('Activity rawdata'!P502="AHTHIN1","1st Thin",IF('Activity rawdata'!P502="AHCC","Clearcut",IF('Activity rawdata'!P502="AHTHSMZ","SMZ Thin",IF('Activity rawdata'!P502="AHTHIN2","2nd Thin",IF('Activity rawdata'!P502="AFERTE","Early Fert",IF('Activity rawdata'!P502="AFERTM","Mid Fert",IF('Activity rawdata'!P502="AFERTL","Late Fert",  IF('Activity rawdata'!P502="ASP","Site Prep", IF('Activity rawdata'!P502="APLT","Plant",  IF('Activity rawdata'!P502="ANREG","Natural Regeneration"))))))))))</f>
        <v>2nd Thin</v>
      </c>
      <c r="I503" s="74">
        <f>'Activity rawdata'!O502</f>
        <v>61.36</v>
      </c>
      <c r="J503" s="75">
        <f>'Activity rawdata'!N502</f>
        <v>20</v>
      </c>
      <c r="K503" s="75">
        <f>'Activity rawdata'!AC502</f>
        <v>102.54</v>
      </c>
      <c r="L503" s="75">
        <f>'Activity rawdata'!AD502</f>
        <v>189</v>
      </c>
      <c r="M503" s="76">
        <f>'Activity rawdata'!AE502</f>
        <v>9.9736025233165311</v>
      </c>
      <c r="N503" s="83">
        <f>'Activity rawdata'!T502+'Activity rawdata'!U502</f>
        <v>14.26</v>
      </c>
      <c r="O503" s="80">
        <f>'Activity rawdata'!V502</f>
        <v>20.91</v>
      </c>
      <c r="P503" s="80">
        <f>'Activity rawdata'!W502</f>
        <v>0.7</v>
      </c>
      <c r="Q503" s="80">
        <f>'Activity rawdata'!X502</f>
        <v>0</v>
      </c>
      <c r="R503" s="84">
        <f t="shared" si="80"/>
        <v>35.870000000000005</v>
      </c>
      <c r="S503" s="80">
        <f>'Activity rawdata'!Z502</f>
        <v>0</v>
      </c>
      <c r="T503" s="80">
        <f>'Activity rawdata'!AA502</f>
        <v>0</v>
      </c>
      <c r="U503" s="80">
        <f t="shared" si="81"/>
        <v>0</v>
      </c>
      <c r="V503" s="81">
        <f t="shared" si="82"/>
        <v>874.99360000000001</v>
      </c>
      <c r="W503" s="75">
        <f t="shared" si="83"/>
        <v>1283.0375999999999</v>
      </c>
      <c r="X503" s="75">
        <f t="shared" si="84"/>
        <v>42.951999999999998</v>
      </c>
      <c r="Y503" s="75">
        <f t="shared" si="85"/>
        <v>0</v>
      </c>
      <c r="Z503" s="82">
        <f t="shared" si="86"/>
        <v>2200.9831999999997</v>
      </c>
      <c r="AA503" s="75">
        <f t="shared" si="87"/>
        <v>0</v>
      </c>
      <c r="AB503" s="75">
        <f t="shared" si="88"/>
        <v>0</v>
      </c>
      <c r="AC503" s="82">
        <f t="shared" si="89"/>
        <v>0</v>
      </c>
      <c r="AD503" s="70"/>
    </row>
    <row r="504" spans="1:30" x14ac:dyDescent="0.35">
      <c r="A504" s="70" t="str">
        <f>'Activity rawdata'!A503</f>
        <v>BH6112-1-206</v>
      </c>
      <c r="B504" s="71" t="str">
        <f>'Activity rawdata'!B503</f>
        <v>LB</v>
      </c>
      <c r="C504" s="71" t="str">
        <f>IF('Activity rawdata'!C503="PY","Planted",IF('Activity rawdata'!C503="NY","Nat/Convert",IF('Activity rawdata'!C503="NN","Nat/Nonconvert",IF('Activity rawdata'!C503="OY","Planted"))))</f>
        <v>Planted</v>
      </c>
      <c r="D504" s="70" t="str">
        <f>'Activity rawdata'!D503</f>
        <v>STP1</v>
      </c>
      <c r="E504" s="72" t="str">
        <f>'Activity rawdata'!E503</f>
        <v>74</v>
      </c>
      <c r="F504" s="73" t="str">
        <f>'Activity rawdata'!L503</f>
        <v>MT1</v>
      </c>
      <c r="G504" s="72" t="str">
        <f>'Activity rawdata'!R503</f>
        <v>2039</v>
      </c>
      <c r="H504" s="72" t="str">
        <f>IF('Activity rawdata'!P503="AHTHIN1","1st Thin",IF('Activity rawdata'!P503="AHCC","Clearcut",IF('Activity rawdata'!P503="AHTHSMZ","SMZ Thin",IF('Activity rawdata'!P503="AHTHIN2","2nd Thin",IF('Activity rawdata'!P503="AFERTE","Early Fert",IF('Activity rawdata'!P503="AFERTM","Mid Fert",IF('Activity rawdata'!P503="AFERTL","Late Fert",  IF('Activity rawdata'!P503="ASP","Site Prep", IF('Activity rawdata'!P503="APLT","Plant",  IF('Activity rawdata'!P503="ANREG","Natural Regeneration"))))))))))</f>
        <v>2nd Thin</v>
      </c>
      <c r="I504" s="74">
        <f>'Activity rawdata'!O503</f>
        <v>2.4500000000000002</v>
      </c>
      <c r="J504" s="75">
        <f>'Activity rawdata'!N503</f>
        <v>20</v>
      </c>
      <c r="K504" s="75">
        <f>'Activity rawdata'!AC503</f>
        <v>107.57</v>
      </c>
      <c r="L504" s="75">
        <f>'Activity rawdata'!AD503</f>
        <v>187.64</v>
      </c>
      <c r="M504" s="76">
        <f>'Activity rawdata'!AE503</f>
        <v>10.252249673996683</v>
      </c>
      <c r="N504" s="83">
        <f>'Activity rawdata'!T503+'Activity rawdata'!U503</f>
        <v>16.52</v>
      </c>
      <c r="O504" s="80">
        <f>'Activity rawdata'!V503</f>
        <v>24.59</v>
      </c>
      <c r="P504" s="80">
        <f>'Activity rawdata'!W503</f>
        <v>0.56000000000000005</v>
      </c>
      <c r="Q504" s="80">
        <f>'Activity rawdata'!X503</f>
        <v>0</v>
      </c>
      <c r="R504" s="84">
        <f t="shared" si="80"/>
        <v>41.67</v>
      </c>
      <c r="S504" s="80">
        <f>'Activity rawdata'!Z503</f>
        <v>0</v>
      </c>
      <c r="T504" s="80">
        <f>'Activity rawdata'!AA503</f>
        <v>0</v>
      </c>
      <c r="U504" s="80">
        <f t="shared" si="81"/>
        <v>0</v>
      </c>
      <c r="V504" s="81">
        <f t="shared" si="82"/>
        <v>40.474000000000004</v>
      </c>
      <c r="W504" s="75">
        <f t="shared" si="83"/>
        <v>60.245500000000007</v>
      </c>
      <c r="X504" s="75">
        <f t="shared" si="84"/>
        <v>1.3720000000000003</v>
      </c>
      <c r="Y504" s="75">
        <f t="shared" si="85"/>
        <v>0</v>
      </c>
      <c r="Z504" s="82">
        <f t="shared" si="86"/>
        <v>102.09150000000001</v>
      </c>
      <c r="AA504" s="75">
        <f t="shared" si="87"/>
        <v>0</v>
      </c>
      <c r="AB504" s="75">
        <f t="shared" si="88"/>
        <v>0</v>
      </c>
      <c r="AC504" s="82">
        <f t="shared" si="89"/>
        <v>0</v>
      </c>
      <c r="AD504" s="70"/>
    </row>
    <row r="505" spans="1:30" x14ac:dyDescent="0.35">
      <c r="A505" s="70" t="str">
        <f>'Activity rawdata'!A504</f>
        <v>BH6125-1-304</v>
      </c>
      <c r="B505" s="71" t="str">
        <f>'Activity rawdata'!B504</f>
        <v>LB</v>
      </c>
      <c r="C505" s="71" t="str">
        <f>IF('Activity rawdata'!C504="PY","Planted",IF('Activity rawdata'!C504="NY","Nat/Convert",IF('Activity rawdata'!C504="NN","Nat/Nonconvert",IF('Activity rawdata'!C504="OY","Planted"))))</f>
        <v>Planted</v>
      </c>
      <c r="D505" s="70" t="str">
        <f>'Activity rawdata'!D504</f>
        <v>STP1</v>
      </c>
      <c r="E505" s="72" t="str">
        <f>'Activity rawdata'!E504</f>
        <v>79</v>
      </c>
      <c r="F505" s="73" t="str">
        <f>'Activity rawdata'!L504</f>
        <v>MT1</v>
      </c>
      <c r="G505" s="72" t="str">
        <f>'Activity rawdata'!R504</f>
        <v>2039</v>
      </c>
      <c r="H505" s="72" t="str">
        <f>IF('Activity rawdata'!P504="AHTHIN1","1st Thin",IF('Activity rawdata'!P504="AHCC","Clearcut",IF('Activity rawdata'!P504="AHTHSMZ","SMZ Thin",IF('Activity rawdata'!P504="AHTHIN2","2nd Thin",IF('Activity rawdata'!P504="AFERTE","Early Fert",IF('Activity rawdata'!P504="AFERTM","Mid Fert",IF('Activity rawdata'!P504="AFERTL","Late Fert",  IF('Activity rawdata'!P504="ASP","Site Prep", IF('Activity rawdata'!P504="APLT","Plant",  IF('Activity rawdata'!P504="ANREG","Natural Regeneration"))))))))))</f>
        <v>2nd Thin</v>
      </c>
      <c r="I505" s="74">
        <f>'Activity rawdata'!O504</f>
        <v>42.96</v>
      </c>
      <c r="J505" s="75">
        <f>'Activity rawdata'!N504</f>
        <v>20</v>
      </c>
      <c r="K505" s="75">
        <f>'Activity rawdata'!AC504</f>
        <v>109.97</v>
      </c>
      <c r="L505" s="75">
        <f>'Activity rawdata'!AD504</f>
        <v>188.56</v>
      </c>
      <c r="M505" s="76">
        <f>'Activity rawdata'!AE504</f>
        <v>10.340668830071335</v>
      </c>
      <c r="N505" s="83">
        <f>'Activity rawdata'!T504+'Activity rawdata'!U504</f>
        <v>17.28</v>
      </c>
      <c r="O505" s="80">
        <f>'Activity rawdata'!V504</f>
        <v>28.72</v>
      </c>
      <c r="P505" s="80">
        <f>'Activity rawdata'!W504</f>
        <v>1.41</v>
      </c>
      <c r="Q505" s="80">
        <f>'Activity rawdata'!X504</f>
        <v>0</v>
      </c>
      <c r="R505" s="84">
        <f t="shared" si="80"/>
        <v>47.41</v>
      </c>
      <c r="S505" s="80">
        <f>'Activity rawdata'!Z504</f>
        <v>0</v>
      </c>
      <c r="T505" s="80">
        <f>'Activity rawdata'!AA504</f>
        <v>0</v>
      </c>
      <c r="U505" s="80">
        <f t="shared" si="81"/>
        <v>0</v>
      </c>
      <c r="V505" s="81">
        <f t="shared" si="82"/>
        <v>742.3488000000001</v>
      </c>
      <c r="W505" s="75">
        <f t="shared" si="83"/>
        <v>1233.8111999999999</v>
      </c>
      <c r="X505" s="75">
        <f t="shared" si="84"/>
        <v>60.573599999999999</v>
      </c>
      <c r="Y505" s="75">
        <f t="shared" si="85"/>
        <v>0</v>
      </c>
      <c r="Z505" s="82">
        <f t="shared" si="86"/>
        <v>2036.7335999999998</v>
      </c>
      <c r="AA505" s="75">
        <f t="shared" si="87"/>
        <v>0</v>
      </c>
      <c r="AB505" s="75">
        <f t="shared" si="88"/>
        <v>0</v>
      </c>
      <c r="AC505" s="82">
        <f t="shared" si="89"/>
        <v>0</v>
      </c>
      <c r="AD505" s="70"/>
    </row>
    <row r="506" spans="1:30" x14ac:dyDescent="0.35">
      <c r="A506" s="70" t="str">
        <f>'Activity rawdata'!A505</f>
        <v>BH6125-1-305</v>
      </c>
      <c r="B506" s="71" t="str">
        <f>'Activity rawdata'!B505</f>
        <v>LB</v>
      </c>
      <c r="C506" s="71" t="str">
        <f>IF('Activity rawdata'!C505="PY","Planted",IF('Activity rawdata'!C505="NY","Nat/Convert",IF('Activity rawdata'!C505="NN","Nat/Nonconvert",IF('Activity rawdata'!C505="OY","Planted"))))</f>
        <v>Planted</v>
      </c>
      <c r="D506" s="70" t="str">
        <f>'Activity rawdata'!D505</f>
        <v>STP1</v>
      </c>
      <c r="E506" s="72" t="str">
        <f>'Activity rawdata'!E505</f>
        <v>80</v>
      </c>
      <c r="F506" s="73" t="str">
        <f>'Activity rawdata'!L505</f>
        <v>MT1</v>
      </c>
      <c r="G506" s="72" t="str">
        <f>'Activity rawdata'!R505</f>
        <v>2039</v>
      </c>
      <c r="H506" s="72" t="str">
        <f>IF('Activity rawdata'!P505="AHTHIN1","1st Thin",IF('Activity rawdata'!P505="AHCC","Clearcut",IF('Activity rawdata'!P505="AHTHSMZ","SMZ Thin",IF('Activity rawdata'!P505="AHTHIN2","2nd Thin",IF('Activity rawdata'!P505="AFERTE","Early Fert",IF('Activity rawdata'!P505="AFERTM","Mid Fert",IF('Activity rawdata'!P505="AFERTL","Late Fert",  IF('Activity rawdata'!P505="ASP","Site Prep", IF('Activity rawdata'!P505="APLT","Plant",  IF('Activity rawdata'!P505="ANREG","Natural Regeneration"))))))))))</f>
        <v>2nd Thin</v>
      </c>
      <c r="I506" s="74">
        <f>'Activity rawdata'!O505</f>
        <v>31.68</v>
      </c>
      <c r="J506" s="75">
        <f>'Activity rawdata'!N505</f>
        <v>20</v>
      </c>
      <c r="K506" s="75">
        <f>'Activity rawdata'!AC505</f>
        <v>110.24</v>
      </c>
      <c r="L506" s="75">
        <f>'Activity rawdata'!AD505</f>
        <v>188.65</v>
      </c>
      <c r="M506" s="76">
        <f>'Activity rawdata'!AE505</f>
        <v>10.350885378071338</v>
      </c>
      <c r="N506" s="83">
        <f>'Activity rawdata'!T505+'Activity rawdata'!U505</f>
        <v>16.41</v>
      </c>
      <c r="O506" s="80">
        <f>'Activity rawdata'!V505</f>
        <v>28.65</v>
      </c>
      <c r="P506" s="80">
        <f>'Activity rawdata'!W505</f>
        <v>1.31</v>
      </c>
      <c r="Q506" s="80">
        <f>'Activity rawdata'!X505</f>
        <v>0</v>
      </c>
      <c r="R506" s="84">
        <f t="shared" si="80"/>
        <v>46.370000000000005</v>
      </c>
      <c r="S506" s="80">
        <f>'Activity rawdata'!Z505</f>
        <v>0</v>
      </c>
      <c r="T506" s="80">
        <f>'Activity rawdata'!AA505</f>
        <v>0</v>
      </c>
      <c r="U506" s="80">
        <f t="shared" si="81"/>
        <v>0</v>
      </c>
      <c r="V506" s="81">
        <f t="shared" si="82"/>
        <v>519.86879999999996</v>
      </c>
      <c r="W506" s="75">
        <f t="shared" si="83"/>
        <v>907.63199999999995</v>
      </c>
      <c r="X506" s="75">
        <f t="shared" si="84"/>
        <v>41.500799999999998</v>
      </c>
      <c r="Y506" s="75">
        <f t="shared" si="85"/>
        <v>0</v>
      </c>
      <c r="Z506" s="82">
        <f t="shared" si="86"/>
        <v>1469.0015999999998</v>
      </c>
      <c r="AA506" s="75">
        <f t="shared" si="87"/>
        <v>0</v>
      </c>
      <c r="AB506" s="75">
        <f t="shared" si="88"/>
        <v>0</v>
      </c>
      <c r="AC506" s="82">
        <f t="shared" si="89"/>
        <v>0</v>
      </c>
      <c r="AD506" s="70"/>
    </row>
    <row r="507" spans="1:30" x14ac:dyDescent="0.35">
      <c r="A507" s="70" t="str">
        <f>'Activity rawdata'!A506</f>
        <v>BH6125-1-314</v>
      </c>
      <c r="B507" s="71" t="str">
        <f>'Activity rawdata'!B506</f>
        <v>LB</v>
      </c>
      <c r="C507" s="71" t="str">
        <f>IF('Activity rawdata'!C506="PY","Planted",IF('Activity rawdata'!C506="NY","Nat/Convert",IF('Activity rawdata'!C506="NN","Nat/Nonconvert",IF('Activity rawdata'!C506="OY","Planted"))))</f>
        <v>Planted</v>
      </c>
      <c r="D507" s="70" t="str">
        <f>'Activity rawdata'!D506</f>
        <v>STP1</v>
      </c>
      <c r="E507" s="72" t="str">
        <f>'Activity rawdata'!E506</f>
        <v>70</v>
      </c>
      <c r="F507" s="73" t="str">
        <f>'Activity rawdata'!L506</f>
        <v>MT1</v>
      </c>
      <c r="G507" s="72" t="str">
        <f>'Activity rawdata'!R506</f>
        <v>2039</v>
      </c>
      <c r="H507" s="72" t="str">
        <f>IF('Activity rawdata'!P506="AHTHIN1","1st Thin",IF('Activity rawdata'!P506="AHCC","Clearcut",IF('Activity rawdata'!P506="AHTHSMZ","SMZ Thin",IF('Activity rawdata'!P506="AHTHIN2","2nd Thin",IF('Activity rawdata'!P506="AFERTE","Early Fert",IF('Activity rawdata'!P506="AFERTM","Mid Fert",IF('Activity rawdata'!P506="AFERTL","Late Fert",  IF('Activity rawdata'!P506="ASP","Site Prep", IF('Activity rawdata'!P506="APLT","Plant",  IF('Activity rawdata'!P506="ANREG","Natural Regeneration"))))))))))</f>
        <v>2nd Thin</v>
      </c>
      <c r="I507" s="74">
        <f>'Activity rawdata'!O506</f>
        <v>3.98</v>
      </c>
      <c r="J507" s="75">
        <f>'Activity rawdata'!N506</f>
        <v>20</v>
      </c>
      <c r="K507" s="75">
        <f>'Activity rawdata'!AC506</f>
        <v>108.12</v>
      </c>
      <c r="L507" s="75">
        <f>'Activity rawdata'!AD506</f>
        <v>190.19</v>
      </c>
      <c r="M507" s="76">
        <f>'Activity rawdata'!AE506</f>
        <v>10.209288609147317</v>
      </c>
      <c r="N507" s="83">
        <f>'Activity rawdata'!T506+'Activity rawdata'!U506</f>
        <v>17.059999999999999</v>
      </c>
      <c r="O507" s="80">
        <f>'Activity rawdata'!V506</f>
        <v>27.71</v>
      </c>
      <c r="P507" s="80">
        <f>'Activity rawdata'!W506</f>
        <v>0.56999999999999995</v>
      </c>
      <c r="Q507" s="80">
        <f>'Activity rawdata'!X506</f>
        <v>0</v>
      </c>
      <c r="R507" s="84">
        <f t="shared" si="80"/>
        <v>45.339999999999996</v>
      </c>
      <c r="S507" s="80">
        <f>'Activity rawdata'!Z506</f>
        <v>0</v>
      </c>
      <c r="T507" s="80">
        <f>'Activity rawdata'!AA506</f>
        <v>0</v>
      </c>
      <c r="U507" s="80">
        <f t="shared" si="81"/>
        <v>0</v>
      </c>
      <c r="V507" s="81">
        <f t="shared" si="82"/>
        <v>67.898799999999994</v>
      </c>
      <c r="W507" s="75">
        <f t="shared" si="83"/>
        <v>110.28580000000001</v>
      </c>
      <c r="X507" s="75">
        <f t="shared" si="84"/>
        <v>2.2685999999999997</v>
      </c>
      <c r="Y507" s="75">
        <f t="shared" si="85"/>
        <v>0</v>
      </c>
      <c r="Z507" s="82">
        <f t="shared" si="86"/>
        <v>180.45319999999998</v>
      </c>
      <c r="AA507" s="75">
        <f t="shared" si="87"/>
        <v>0</v>
      </c>
      <c r="AB507" s="75">
        <f t="shared" si="88"/>
        <v>0</v>
      </c>
      <c r="AC507" s="82">
        <f t="shared" si="89"/>
        <v>0</v>
      </c>
      <c r="AD507" s="70"/>
    </row>
    <row r="508" spans="1:30" x14ac:dyDescent="0.35">
      <c r="A508" s="70" t="str">
        <f>'Activity rawdata'!A507</f>
        <v>BH6125-1-319</v>
      </c>
      <c r="B508" s="71" t="str">
        <f>'Activity rawdata'!B507</f>
        <v>LB</v>
      </c>
      <c r="C508" s="71" t="str">
        <f>IF('Activity rawdata'!C507="PY","Planted",IF('Activity rawdata'!C507="NY","Nat/Convert",IF('Activity rawdata'!C507="NN","Nat/Nonconvert",IF('Activity rawdata'!C507="OY","Planted"))))</f>
        <v>Planted</v>
      </c>
      <c r="D508" s="70" t="str">
        <f>'Activity rawdata'!D507</f>
        <v>STP1</v>
      </c>
      <c r="E508" s="72" t="str">
        <f>'Activity rawdata'!E507</f>
        <v>79</v>
      </c>
      <c r="F508" s="73" t="str">
        <f>'Activity rawdata'!L507</f>
        <v>MT1</v>
      </c>
      <c r="G508" s="72" t="str">
        <f>'Activity rawdata'!R507</f>
        <v>2039</v>
      </c>
      <c r="H508" s="72" t="str">
        <f>IF('Activity rawdata'!P507="AHTHIN1","1st Thin",IF('Activity rawdata'!P507="AHCC","Clearcut",IF('Activity rawdata'!P507="AHTHSMZ","SMZ Thin",IF('Activity rawdata'!P507="AHTHIN2","2nd Thin",IF('Activity rawdata'!P507="AFERTE","Early Fert",IF('Activity rawdata'!P507="AFERTM","Mid Fert",IF('Activity rawdata'!P507="AFERTL","Late Fert",  IF('Activity rawdata'!P507="ASP","Site Prep", IF('Activity rawdata'!P507="APLT","Plant",  IF('Activity rawdata'!P507="ANREG","Natural Regeneration"))))))))))</f>
        <v>2nd Thin</v>
      </c>
      <c r="I508" s="74">
        <f>'Activity rawdata'!O507</f>
        <v>31.55</v>
      </c>
      <c r="J508" s="75">
        <f>'Activity rawdata'!N507</f>
        <v>20</v>
      </c>
      <c r="K508" s="75">
        <f>'Activity rawdata'!AC507</f>
        <v>109.97</v>
      </c>
      <c r="L508" s="75">
        <f>'Activity rawdata'!AD507</f>
        <v>188.56</v>
      </c>
      <c r="M508" s="76">
        <f>'Activity rawdata'!AE507</f>
        <v>10.340668830071335</v>
      </c>
      <c r="N508" s="83">
        <f>'Activity rawdata'!T507+'Activity rawdata'!U507</f>
        <v>17.28</v>
      </c>
      <c r="O508" s="80">
        <f>'Activity rawdata'!V507</f>
        <v>28.72</v>
      </c>
      <c r="P508" s="80">
        <f>'Activity rawdata'!W507</f>
        <v>1.41</v>
      </c>
      <c r="Q508" s="80">
        <f>'Activity rawdata'!X507</f>
        <v>0</v>
      </c>
      <c r="R508" s="84">
        <f t="shared" si="80"/>
        <v>47.41</v>
      </c>
      <c r="S508" s="80">
        <f>'Activity rawdata'!Z507</f>
        <v>0</v>
      </c>
      <c r="T508" s="80">
        <f>'Activity rawdata'!AA507</f>
        <v>0</v>
      </c>
      <c r="U508" s="80">
        <f t="shared" si="81"/>
        <v>0</v>
      </c>
      <c r="V508" s="81">
        <f t="shared" si="82"/>
        <v>545.18400000000008</v>
      </c>
      <c r="W508" s="75">
        <f t="shared" si="83"/>
        <v>906.11599999999999</v>
      </c>
      <c r="X508" s="75">
        <f t="shared" si="84"/>
        <v>44.485500000000002</v>
      </c>
      <c r="Y508" s="75">
        <f t="shared" si="85"/>
        <v>0</v>
      </c>
      <c r="Z508" s="82">
        <f t="shared" si="86"/>
        <v>1495.7855000000002</v>
      </c>
      <c r="AA508" s="75">
        <f t="shared" si="87"/>
        <v>0</v>
      </c>
      <c r="AB508" s="75">
        <f t="shared" si="88"/>
        <v>0</v>
      </c>
      <c r="AC508" s="82">
        <f t="shared" si="89"/>
        <v>0</v>
      </c>
      <c r="AD508" s="70"/>
    </row>
    <row r="509" spans="1:30" x14ac:dyDescent="0.35">
      <c r="A509" s="70" t="str">
        <f>'Activity rawdata'!A508</f>
        <v>BH6125-1-320</v>
      </c>
      <c r="B509" s="71" t="str">
        <f>'Activity rawdata'!B508</f>
        <v>LB</v>
      </c>
      <c r="C509" s="71" t="str">
        <f>IF('Activity rawdata'!C508="PY","Planted",IF('Activity rawdata'!C508="NY","Nat/Convert",IF('Activity rawdata'!C508="NN","Nat/Nonconvert",IF('Activity rawdata'!C508="OY","Planted"))))</f>
        <v>Planted</v>
      </c>
      <c r="D509" s="70" t="str">
        <f>'Activity rawdata'!D508</f>
        <v>STP1</v>
      </c>
      <c r="E509" s="72" t="str">
        <f>'Activity rawdata'!E508</f>
        <v>79</v>
      </c>
      <c r="F509" s="73" t="str">
        <f>'Activity rawdata'!L508</f>
        <v>MT1</v>
      </c>
      <c r="G509" s="72" t="str">
        <f>'Activity rawdata'!R508</f>
        <v>2039</v>
      </c>
      <c r="H509" s="72" t="str">
        <f>IF('Activity rawdata'!P508="AHTHIN1","1st Thin",IF('Activity rawdata'!P508="AHCC","Clearcut",IF('Activity rawdata'!P508="AHTHSMZ","SMZ Thin",IF('Activity rawdata'!P508="AHTHIN2","2nd Thin",IF('Activity rawdata'!P508="AFERTE","Early Fert",IF('Activity rawdata'!P508="AFERTM","Mid Fert",IF('Activity rawdata'!P508="AFERTL","Late Fert",  IF('Activity rawdata'!P508="ASP","Site Prep", IF('Activity rawdata'!P508="APLT","Plant",  IF('Activity rawdata'!P508="ANREG","Natural Regeneration"))))))))))</f>
        <v>2nd Thin</v>
      </c>
      <c r="I509" s="74">
        <f>'Activity rawdata'!O508</f>
        <v>95.6</v>
      </c>
      <c r="J509" s="75">
        <f>'Activity rawdata'!N508</f>
        <v>20</v>
      </c>
      <c r="K509" s="75">
        <f>'Activity rawdata'!AC508</f>
        <v>109.97</v>
      </c>
      <c r="L509" s="75">
        <f>'Activity rawdata'!AD508</f>
        <v>188.56</v>
      </c>
      <c r="M509" s="76">
        <f>'Activity rawdata'!AE508</f>
        <v>10.340668830071335</v>
      </c>
      <c r="N509" s="83">
        <f>'Activity rawdata'!T508+'Activity rawdata'!U508</f>
        <v>17.28</v>
      </c>
      <c r="O509" s="80">
        <f>'Activity rawdata'!V508</f>
        <v>28.72</v>
      </c>
      <c r="P509" s="80">
        <f>'Activity rawdata'!W508</f>
        <v>1.41</v>
      </c>
      <c r="Q509" s="80">
        <f>'Activity rawdata'!X508</f>
        <v>0</v>
      </c>
      <c r="R509" s="84">
        <f t="shared" si="80"/>
        <v>47.41</v>
      </c>
      <c r="S509" s="80">
        <f>'Activity rawdata'!Z508</f>
        <v>0</v>
      </c>
      <c r="T509" s="80">
        <f>'Activity rawdata'!AA508</f>
        <v>0</v>
      </c>
      <c r="U509" s="80">
        <f t="shared" si="81"/>
        <v>0</v>
      </c>
      <c r="V509" s="81">
        <f t="shared" si="82"/>
        <v>1651.9680000000001</v>
      </c>
      <c r="W509" s="75">
        <f t="shared" si="83"/>
        <v>2745.6319999999996</v>
      </c>
      <c r="X509" s="75">
        <f t="shared" si="84"/>
        <v>134.79599999999999</v>
      </c>
      <c r="Y509" s="75">
        <f t="shared" si="85"/>
        <v>0</v>
      </c>
      <c r="Z509" s="82">
        <f t="shared" si="86"/>
        <v>4532.3959999999997</v>
      </c>
      <c r="AA509" s="75">
        <f t="shared" si="87"/>
        <v>0</v>
      </c>
      <c r="AB509" s="75">
        <f t="shared" si="88"/>
        <v>0</v>
      </c>
      <c r="AC509" s="82">
        <f t="shared" si="89"/>
        <v>0</v>
      </c>
      <c r="AD509" s="70"/>
    </row>
    <row r="510" spans="1:30" x14ac:dyDescent="0.35">
      <c r="A510" s="70" t="str">
        <f>'Activity rawdata'!A509</f>
        <v>BH6125-1-321</v>
      </c>
      <c r="B510" s="71" t="str">
        <f>'Activity rawdata'!B509</f>
        <v>LB</v>
      </c>
      <c r="C510" s="71" t="str">
        <f>IF('Activity rawdata'!C509="PY","Planted",IF('Activity rawdata'!C509="NY","Nat/Convert",IF('Activity rawdata'!C509="NN","Nat/Nonconvert",IF('Activity rawdata'!C509="OY","Planted"))))</f>
        <v>Planted</v>
      </c>
      <c r="D510" s="70" t="str">
        <f>'Activity rawdata'!D509</f>
        <v>STP1</v>
      </c>
      <c r="E510" s="72" t="str">
        <f>'Activity rawdata'!E509</f>
        <v>70</v>
      </c>
      <c r="F510" s="73" t="str">
        <f>'Activity rawdata'!L509</f>
        <v>MT1</v>
      </c>
      <c r="G510" s="72" t="str">
        <f>'Activity rawdata'!R509</f>
        <v>2039</v>
      </c>
      <c r="H510" s="72" t="str">
        <f>IF('Activity rawdata'!P509="AHTHIN1","1st Thin",IF('Activity rawdata'!P509="AHCC","Clearcut",IF('Activity rawdata'!P509="AHTHSMZ","SMZ Thin",IF('Activity rawdata'!P509="AHTHIN2","2nd Thin",IF('Activity rawdata'!P509="AFERTE","Early Fert",IF('Activity rawdata'!P509="AFERTM","Mid Fert",IF('Activity rawdata'!P509="AFERTL","Late Fert",  IF('Activity rawdata'!P509="ASP","Site Prep", IF('Activity rawdata'!P509="APLT","Plant",  IF('Activity rawdata'!P509="ANREG","Natural Regeneration"))))))))))</f>
        <v>2nd Thin</v>
      </c>
      <c r="I510" s="74">
        <f>'Activity rawdata'!O509</f>
        <v>32.64</v>
      </c>
      <c r="J510" s="75">
        <f>'Activity rawdata'!N509</f>
        <v>20</v>
      </c>
      <c r="K510" s="75">
        <f>'Activity rawdata'!AC509</f>
        <v>108.12</v>
      </c>
      <c r="L510" s="75">
        <f>'Activity rawdata'!AD509</f>
        <v>190.19</v>
      </c>
      <c r="M510" s="76">
        <f>'Activity rawdata'!AE509</f>
        <v>10.209288609147317</v>
      </c>
      <c r="N510" s="83">
        <f>'Activity rawdata'!T509+'Activity rawdata'!U509</f>
        <v>17.059999999999999</v>
      </c>
      <c r="O510" s="80">
        <f>'Activity rawdata'!V509</f>
        <v>27.71</v>
      </c>
      <c r="P510" s="80">
        <f>'Activity rawdata'!W509</f>
        <v>0.56999999999999995</v>
      </c>
      <c r="Q510" s="80">
        <f>'Activity rawdata'!X509</f>
        <v>0</v>
      </c>
      <c r="R510" s="84">
        <f t="shared" si="80"/>
        <v>45.339999999999996</v>
      </c>
      <c r="S510" s="80">
        <f>'Activity rawdata'!Z509</f>
        <v>0</v>
      </c>
      <c r="T510" s="80">
        <f>'Activity rawdata'!AA509</f>
        <v>0</v>
      </c>
      <c r="U510" s="80">
        <f t="shared" si="81"/>
        <v>0</v>
      </c>
      <c r="V510" s="81">
        <f t="shared" si="82"/>
        <v>556.83839999999998</v>
      </c>
      <c r="W510" s="75">
        <f t="shared" si="83"/>
        <v>904.45440000000008</v>
      </c>
      <c r="X510" s="75">
        <f t="shared" si="84"/>
        <v>18.604799999999997</v>
      </c>
      <c r="Y510" s="75">
        <f t="shared" si="85"/>
        <v>0</v>
      </c>
      <c r="Z510" s="82">
        <f t="shared" si="86"/>
        <v>1479.8976000000002</v>
      </c>
      <c r="AA510" s="75">
        <f t="shared" si="87"/>
        <v>0</v>
      </c>
      <c r="AB510" s="75">
        <f t="shared" si="88"/>
        <v>0</v>
      </c>
      <c r="AC510" s="82">
        <f t="shared" si="89"/>
        <v>0</v>
      </c>
      <c r="AD510" s="70"/>
    </row>
    <row r="511" spans="1:30" x14ac:dyDescent="0.35">
      <c r="A511" s="70" t="str">
        <f>'Activity rawdata'!A510</f>
        <v>BH5149-1-157</v>
      </c>
      <c r="B511" s="71" t="str">
        <f>'Activity rawdata'!B510</f>
        <v>LB</v>
      </c>
      <c r="C511" s="71" t="str">
        <f>IF('Activity rawdata'!C510="PY","Planted",IF('Activity rawdata'!C510="NY","Nat/Convert",IF('Activity rawdata'!C510="NN","Nat/Nonconvert",IF('Activity rawdata'!C510="OY","Planted"))))</f>
        <v>Planted</v>
      </c>
      <c r="D511" s="70" t="str">
        <f>'Activity rawdata'!D510</f>
        <v>STP1</v>
      </c>
      <c r="E511" s="72" t="str">
        <f>'Activity rawdata'!E510</f>
        <v>78</v>
      </c>
      <c r="F511" s="73" t="str">
        <f>'Activity rawdata'!L510</f>
        <v>MT2</v>
      </c>
      <c r="G511" s="72" t="str">
        <f>'Activity rawdata'!R510</f>
        <v>2039</v>
      </c>
      <c r="H511" s="72" t="str">
        <f>IF('Activity rawdata'!P510="AHTHIN1","1st Thin",IF('Activity rawdata'!P510="AHCC","Clearcut",IF('Activity rawdata'!P510="AHTHSMZ","SMZ Thin",IF('Activity rawdata'!P510="AHTHIN2","2nd Thin",IF('Activity rawdata'!P510="AFERTE","Early Fert",IF('Activity rawdata'!P510="AFERTM","Mid Fert",IF('Activity rawdata'!P510="AFERTL","Late Fert",  IF('Activity rawdata'!P510="ASP","Site Prep", IF('Activity rawdata'!P510="APLT","Plant",  IF('Activity rawdata'!P510="ANREG","Natural Regeneration"))))))))))</f>
        <v>Clearcut</v>
      </c>
      <c r="I511" s="74">
        <f>'Activity rawdata'!O510</f>
        <v>119.68</v>
      </c>
      <c r="J511" s="75">
        <f>'Activity rawdata'!N510</f>
        <v>29</v>
      </c>
      <c r="K511" s="75">
        <f>'Activity rawdata'!AC510</f>
        <v>100.35</v>
      </c>
      <c r="L511" s="75">
        <f>'Activity rawdata'!AD510</f>
        <v>119.25</v>
      </c>
      <c r="M511" s="76">
        <f>'Activity rawdata'!AE510</f>
        <v>12.421264117674394</v>
      </c>
      <c r="N511" s="83">
        <f>'Activity rawdata'!T510+'Activity rawdata'!U510</f>
        <v>17.04</v>
      </c>
      <c r="O511" s="80">
        <f>'Activity rawdata'!V510</f>
        <v>60.04</v>
      </c>
      <c r="P511" s="80">
        <f>'Activity rawdata'!W510</f>
        <v>27.98</v>
      </c>
      <c r="Q511" s="80">
        <f>'Activity rawdata'!X510</f>
        <v>0</v>
      </c>
      <c r="R511" s="84">
        <f t="shared" si="80"/>
        <v>105.06</v>
      </c>
      <c r="S511" s="80">
        <f>'Activity rawdata'!Z510</f>
        <v>0</v>
      </c>
      <c r="T511" s="80">
        <f>'Activity rawdata'!AA510</f>
        <v>0</v>
      </c>
      <c r="U511" s="80">
        <f t="shared" si="81"/>
        <v>0</v>
      </c>
      <c r="V511" s="81">
        <f t="shared" si="82"/>
        <v>2039.3471999999999</v>
      </c>
      <c r="W511" s="75">
        <f t="shared" si="83"/>
        <v>7185.5871999999999</v>
      </c>
      <c r="X511" s="75">
        <f t="shared" si="84"/>
        <v>3348.6464000000001</v>
      </c>
      <c r="Y511" s="75">
        <f t="shared" si="85"/>
        <v>0</v>
      </c>
      <c r="Z511" s="82">
        <f t="shared" si="86"/>
        <v>12573.5808</v>
      </c>
      <c r="AA511" s="75">
        <f t="shared" si="87"/>
        <v>0</v>
      </c>
      <c r="AB511" s="75">
        <f t="shared" si="88"/>
        <v>0</v>
      </c>
      <c r="AC511" s="82">
        <f t="shared" si="89"/>
        <v>0</v>
      </c>
      <c r="AD511" s="70"/>
    </row>
    <row r="512" spans="1:30" x14ac:dyDescent="0.35">
      <c r="A512" s="70" t="str">
        <f>'Activity rawdata'!A511</f>
        <v>BH6125-1-326</v>
      </c>
      <c r="B512" s="71" t="str">
        <f>'Activity rawdata'!B511</f>
        <v>LB</v>
      </c>
      <c r="C512" s="71" t="str">
        <f>IF('Activity rawdata'!C511="PY","Planted",IF('Activity rawdata'!C511="NY","Nat/Convert",IF('Activity rawdata'!C511="NN","Nat/Nonconvert",IF('Activity rawdata'!C511="OY","Planted"))))</f>
        <v>Planted</v>
      </c>
      <c r="D512" s="70" t="str">
        <f>'Activity rawdata'!D511</f>
        <v>STP1</v>
      </c>
      <c r="E512" s="72" t="str">
        <f>'Activity rawdata'!E511</f>
        <v>78</v>
      </c>
      <c r="F512" s="73" t="str">
        <f>'Activity rawdata'!L511</f>
        <v>MT2</v>
      </c>
      <c r="G512" s="72" t="str">
        <f>'Activity rawdata'!R511</f>
        <v>2039</v>
      </c>
      <c r="H512" s="72" t="str">
        <f>IF('Activity rawdata'!P511="AHTHIN1","1st Thin",IF('Activity rawdata'!P511="AHCC","Clearcut",IF('Activity rawdata'!P511="AHTHSMZ","SMZ Thin",IF('Activity rawdata'!P511="AHTHIN2","2nd Thin",IF('Activity rawdata'!P511="AFERTE","Early Fert",IF('Activity rawdata'!P511="AFERTM","Mid Fert",IF('Activity rawdata'!P511="AFERTL","Late Fert",  IF('Activity rawdata'!P511="ASP","Site Prep", IF('Activity rawdata'!P511="APLT","Plant",  IF('Activity rawdata'!P511="ANREG","Natural Regeneration"))))))))))</f>
        <v>Clearcut</v>
      </c>
      <c r="I512" s="74">
        <f>'Activity rawdata'!O511</f>
        <v>2.57</v>
      </c>
      <c r="J512" s="75">
        <f>'Activity rawdata'!N511</f>
        <v>29</v>
      </c>
      <c r="K512" s="75">
        <f>'Activity rawdata'!AC511</f>
        <v>103.96</v>
      </c>
      <c r="L512" s="75">
        <f>'Activity rawdata'!AD511</f>
        <v>156.69</v>
      </c>
      <c r="M512" s="76">
        <f>'Activity rawdata'!AE511</f>
        <v>11.029321515528599</v>
      </c>
      <c r="N512" s="83">
        <f>'Activity rawdata'!T511+'Activity rawdata'!U511</f>
        <v>21.77</v>
      </c>
      <c r="O512" s="80">
        <f>'Activity rawdata'!V511</f>
        <v>71.44</v>
      </c>
      <c r="P512" s="80">
        <f>'Activity rawdata'!W511</f>
        <v>11.47</v>
      </c>
      <c r="Q512" s="80">
        <f>'Activity rawdata'!X511</f>
        <v>0</v>
      </c>
      <c r="R512" s="84">
        <f t="shared" si="80"/>
        <v>104.67999999999999</v>
      </c>
      <c r="S512" s="80">
        <f>'Activity rawdata'!Z511</f>
        <v>0</v>
      </c>
      <c r="T512" s="80">
        <f>'Activity rawdata'!AA511</f>
        <v>0</v>
      </c>
      <c r="U512" s="80">
        <f t="shared" si="81"/>
        <v>0</v>
      </c>
      <c r="V512" s="81">
        <f t="shared" si="82"/>
        <v>55.948899999999995</v>
      </c>
      <c r="W512" s="75">
        <f t="shared" si="83"/>
        <v>183.60079999999999</v>
      </c>
      <c r="X512" s="75">
        <f t="shared" si="84"/>
        <v>29.477899999999998</v>
      </c>
      <c r="Y512" s="75">
        <f t="shared" si="85"/>
        <v>0</v>
      </c>
      <c r="Z512" s="82">
        <f t="shared" si="86"/>
        <v>269.02759999999995</v>
      </c>
      <c r="AA512" s="75">
        <f t="shared" si="87"/>
        <v>0</v>
      </c>
      <c r="AB512" s="75">
        <f t="shared" si="88"/>
        <v>0</v>
      </c>
      <c r="AC512" s="82">
        <f t="shared" si="89"/>
        <v>0</v>
      </c>
      <c r="AD512" s="70"/>
    </row>
    <row r="513" spans="1:30" x14ac:dyDescent="0.35">
      <c r="A513" s="70" t="str">
        <f>'Activity rawdata'!A512</f>
        <v>BH1429-1-10</v>
      </c>
      <c r="B513" s="71" t="str">
        <f>'Activity rawdata'!B512</f>
        <v>LB</v>
      </c>
      <c r="C513" s="71" t="str">
        <f>IF('Activity rawdata'!C512="PY","Planted",IF('Activity rawdata'!C512="NY","Nat/Convert",IF('Activity rawdata'!C512="NN","Nat/Nonconvert",IF('Activity rawdata'!C512="OY","Planted"))))</f>
        <v>Planted</v>
      </c>
      <c r="D513" s="70" t="str">
        <f>'Activity rawdata'!D512</f>
        <v>STP1</v>
      </c>
      <c r="E513" s="72" t="str">
        <f>'Activity rawdata'!E512</f>
        <v>82</v>
      </c>
      <c r="F513" s="73" t="str">
        <f>'Activity rawdata'!L512</f>
        <v>MT1</v>
      </c>
      <c r="G513" s="72" t="str">
        <f>'Activity rawdata'!R512</f>
        <v>2039</v>
      </c>
      <c r="H513" s="72" t="str">
        <f>IF('Activity rawdata'!P512="AHTHIN1","1st Thin",IF('Activity rawdata'!P512="AHCC","Clearcut",IF('Activity rawdata'!P512="AHTHSMZ","SMZ Thin",IF('Activity rawdata'!P512="AHTHIN2","2nd Thin",IF('Activity rawdata'!P512="AFERTE","Early Fert",IF('Activity rawdata'!P512="AFERTM","Mid Fert",IF('Activity rawdata'!P512="AFERTL","Late Fert",  IF('Activity rawdata'!P512="ASP","Site Prep", IF('Activity rawdata'!P512="APLT","Plant",  IF('Activity rawdata'!P512="ANREG","Natural Regeneration"))))))))))</f>
        <v>Clearcut</v>
      </c>
      <c r="I513" s="74">
        <f>'Activity rawdata'!O512</f>
        <v>37.869999999999997</v>
      </c>
      <c r="J513" s="75">
        <f>'Activity rawdata'!N512</f>
        <v>24</v>
      </c>
      <c r="K513" s="75">
        <f>'Activity rawdata'!AC512</f>
        <v>100.47</v>
      </c>
      <c r="L513" s="75">
        <f>'Activity rawdata'!AD512</f>
        <v>190.49</v>
      </c>
      <c r="M513" s="76">
        <f>'Activity rawdata'!AE512</f>
        <v>9.8337329935343867</v>
      </c>
      <c r="N513" s="83">
        <f>'Activity rawdata'!T512+'Activity rawdata'!U512</f>
        <v>25.1</v>
      </c>
      <c r="O513" s="80">
        <f>'Activity rawdata'!V512</f>
        <v>65.39</v>
      </c>
      <c r="P513" s="80">
        <f>'Activity rawdata'!W512</f>
        <v>0</v>
      </c>
      <c r="Q513" s="80">
        <f>'Activity rawdata'!X512</f>
        <v>0.11</v>
      </c>
      <c r="R513" s="84">
        <f t="shared" si="80"/>
        <v>90.600000000000009</v>
      </c>
      <c r="S513" s="80">
        <f>'Activity rawdata'!Z512</f>
        <v>0</v>
      </c>
      <c r="T513" s="80">
        <f>'Activity rawdata'!AA512</f>
        <v>0</v>
      </c>
      <c r="U513" s="80">
        <f t="shared" si="81"/>
        <v>0</v>
      </c>
      <c r="V513" s="81">
        <f t="shared" si="82"/>
        <v>950.53700000000003</v>
      </c>
      <c r="W513" s="75">
        <f t="shared" si="83"/>
        <v>2476.3192999999997</v>
      </c>
      <c r="X513" s="75">
        <f t="shared" si="84"/>
        <v>0</v>
      </c>
      <c r="Y513" s="75">
        <f t="shared" si="85"/>
        <v>4.1657000000000002</v>
      </c>
      <c r="Z513" s="82">
        <f t="shared" si="86"/>
        <v>3431.0219999999995</v>
      </c>
      <c r="AA513" s="75">
        <f t="shared" si="87"/>
        <v>0</v>
      </c>
      <c r="AB513" s="75">
        <f t="shared" si="88"/>
        <v>0</v>
      </c>
      <c r="AC513" s="82">
        <f t="shared" si="89"/>
        <v>0</v>
      </c>
      <c r="AD513" s="70"/>
    </row>
    <row r="514" spans="1:30" x14ac:dyDescent="0.35">
      <c r="A514" s="70" t="str">
        <f>'Activity rawdata'!A513</f>
        <v>BH5132-1-123</v>
      </c>
      <c r="B514" s="71" t="str">
        <f>'Activity rawdata'!B513</f>
        <v>LB</v>
      </c>
      <c r="C514" s="71" t="str">
        <f>IF('Activity rawdata'!C513="PY","Planted",IF('Activity rawdata'!C513="NY","Nat/Convert",IF('Activity rawdata'!C513="NN","Nat/Nonconvert",IF('Activity rawdata'!C513="OY","Planted"))))</f>
        <v>Planted</v>
      </c>
      <c r="D514" s="70" t="str">
        <f>'Activity rawdata'!D513</f>
        <v>STP1</v>
      </c>
      <c r="E514" s="72" t="str">
        <f>'Activity rawdata'!E513</f>
        <v>79</v>
      </c>
      <c r="F514" s="73" t="str">
        <f>'Activity rawdata'!L513</f>
        <v>MT1</v>
      </c>
      <c r="G514" s="72" t="str">
        <f>'Activity rawdata'!R513</f>
        <v>2039</v>
      </c>
      <c r="H514" s="72" t="str">
        <f>IF('Activity rawdata'!P513="AHTHIN1","1st Thin",IF('Activity rawdata'!P513="AHCC","Clearcut",IF('Activity rawdata'!P513="AHTHSMZ","SMZ Thin",IF('Activity rawdata'!P513="AHTHIN2","2nd Thin",IF('Activity rawdata'!P513="AFERTE","Early Fert",IF('Activity rawdata'!P513="AFERTM","Mid Fert",IF('Activity rawdata'!P513="AFERTL","Late Fert",  IF('Activity rawdata'!P513="ASP","Site Prep", IF('Activity rawdata'!P513="APLT","Plant",  IF('Activity rawdata'!P513="ANREG","Natural Regeneration"))))))))))</f>
        <v>Clearcut</v>
      </c>
      <c r="I514" s="74">
        <f>'Activity rawdata'!O513</f>
        <v>64.349999999999994</v>
      </c>
      <c r="J514" s="75">
        <f>'Activity rawdata'!N513</f>
        <v>24</v>
      </c>
      <c r="K514" s="75">
        <f>'Activity rawdata'!AC513</f>
        <v>104.9</v>
      </c>
      <c r="L514" s="75">
        <f>'Activity rawdata'!AD513</f>
        <v>189.53</v>
      </c>
      <c r="M514" s="76">
        <f>'Activity rawdata'!AE513</f>
        <v>10.073608412178723</v>
      </c>
      <c r="N514" s="83">
        <f>'Activity rawdata'!T513+'Activity rawdata'!U513</f>
        <v>24.71</v>
      </c>
      <c r="O514" s="80">
        <f>'Activity rawdata'!V513</f>
        <v>69.8</v>
      </c>
      <c r="P514" s="80">
        <f>'Activity rawdata'!W513</f>
        <v>1.73</v>
      </c>
      <c r="Q514" s="80">
        <f>'Activity rawdata'!X513</f>
        <v>0</v>
      </c>
      <c r="R514" s="84">
        <f t="shared" si="80"/>
        <v>96.24</v>
      </c>
      <c r="S514" s="80">
        <f>'Activity rawdata'!Z513</f>
        <v>0</v>
      </c>
      <c r="T514" s="80">
        <f>'Activity rawdata'!AA513</f>
        <v>0</v>
      </c>
      <c r="U514" s="80">
        <f t="shared" si="81"/>
        <v>0</v>
      </c>
      <c r="V514" s="81">
        <f t="shared" si="82"/>
        <v>1590.0884999999998</v>
      </c>
      <c r="W514" s="75">
        <f t="shared" si="83"/>
        <v>4491.6299999999992</v>
      </c>
      <c r="X514" s="75">
        <f t="shared" si="84"/>
        <v>111.32549999999999</v>
      </c>
      <c r="Y514" s="75">
        <f t="shared" si="85"/>
        <v>0</v>
      </c>
      <c r="Z514" s="82">
        <f t="shared" si="86"/>
        <v>6193.043999999999</v>
      </c>
      <c r="AA514" s="75">
        <f t="shared" si="87"/>
        <v>0</v>
      </c>
      <c r="AB514" s="75">
        <f t="shared" si="88"/>
        <v>0</v>
      </c>
      <c r="AC514" s="82">
        <f t="shared" si="89"/>
        <v>0</v>
      </c>
      <c r="AD514" s="70"/>
    </row>
    <row r="515" spans="1:30" x14ac:dyDescent="0.35">
      <c r="A515" s="70" t="str">
        <f>'Activity rawdata'!A514</f>
        <v>BH5135-1-135</v>
      </c>
      <c r="B515" s="71" t="str">
        <f>'Activity rawdata'!B514</f>
        <v>LB</v>
      </c>
      <c r="C515" s="71" t="str">
        <f>IF('Activity rawdata'!C514="PY","Planted",IF('Activity rawdata'!C514="NY","Nat/Convert",IF('Activity rawdata'!C514="NN","Nat/Nonconvert",IF('Activity rawdata'!C514="OY","Planted"))))</f>
        <v>Planted</v>
      </c>
      <c r="D515" s="70" t="str">
        <f>'Activity rawdata'!D514</f>
        <v>STP1</v>
      </c>
      <c r="E515" s="72" t="str">
        <f>'Activity rawdata'!E514</f>
        <v>80</v>
      </c>
      <c r="F515" s="73" t="str">
        <f>'Activity rawdata'!L514</f>
        <v>MT1</v>
      </c>
      <c r="G515" s="72" t="str">
        <f>'Activity rawdata'!R514</f>
        <v>2039</v>
      </c>
      <c r="H515" s="72" t="str">
        <f>IF('Activity rawdata'!P514="AHTHIN1","1st Thin",IF('Activity rawdata'!P514="AHCC","Clearcut",IF('Activity rawdata'!P514="AHTHSMZ","SMZ Thin",IF('Activity rawdata'!P514="AHTHIN2","2nd Thin",IF('Activity rawdata'!P514="AFERTE","Early Fert",IF('Activity rawdata'!P514="AFERTM","Mid Fert",IF('Activity rawdata'!P514="AFERTL","Late Fert",  IF('Activity rawdata'!P514="ASP","Site Prep", IF('Activity rawdata'!P514="APLT","Plant",  IF('Activity rawdata'!P514="ANREG","Natural Regeneration"))))))))))</f>
        <v>Clearcut</v>
      </c>
      <c r="I515" s="74">
        <f>'Activity rawdata'!O514</f>
        <v>17.57</v>
      </c>
      <c r="J515" s="75">
        <f>'Activity rawdata'!N514</f>
        <v>24</v>
      </c>
      <c r="K515" s="75">
        <f>'Activity rawdata'!AC514</f>
        <v>103.01</v>
      </c>
      <c r="L515" s="75">
        <f>'Activity rawdata'!AD514</f>
        <v>183.13</v>
      </c>
      <c r="M515" s="76">
        <f>'Activity rawdata'!AE514</f>
        <v>10.155381614189595</v>
      </c>
      <c r="N515" s="83">
        <f>'Activity rawdata'!T514+'Activity rawdata'!U514</f>
        <v>23.18</v>
      </c>
      <c r="O515" s="80">
        <f>'Activity rawdata'!V514</f>
        <v>68.5</v>
      </c>
      <c r="P515" s="80">
        <f>'Activity rawdata'!W514</f>
        <v>0.7</v>
      </c>
      <c r="Q515" s="80">
        <f>'Activity rawdata'!X514</f>
        <v>0</v>
      </c>
      <c r="R515" s="84">
        <f t="shared" si="80"/>
        <v>92.38000000000001</v>
      </c>
      <c r="S515" s="80">
        <f>'Activity rawdata'!Z514</f>
        <v>0</v>
      </c>
      <c r="T515" s="80">
        <f>'Activity rawdata'!AA514</f>
        <v>0</v>
      </c>
      <c r="U515" s="80">
        <f t="shared" si="81"/>
        <v>0</v>
      </c>
      <c r="V515" s="81">
        <f t="shared" si="82"/>
        <v>407.27260000000001</v>
      </c>
      <c r="W515" s="75">
        <f t="shared" si="83"/>
        <v>1203.5450000000001</v>
      </c>
      <c r="X515" s="75">
        <f t="shared" si="84"/>
        <v>12.298999999999999</v>
      </c>
      <c r="Y515" s="75">
        <f t="shared" si="85"/>
        <v>0</v>
      </c>
      <c r="Z515" s="82">
        <f t="shared" si="86"/>
        <v>1623.1166000000001</v>
      </c>
      <c r="AA515" s="75">
        <f t="shared" si="87"/>
        <v>0</v>
      </c>
      <c r="AB515" s="75">
        <f t="shared" si="88"/>
        <v>0</v>
      </c>
      <c r="AC515" s="82">
        <f t="shared" si="89"/>
        <v>0</v>
      </c>
      <c r="AD515" s="70"/>
    </row>
    <row r="516" spans="1:30" x14ac:dyDescent="0.35">
      <c r="A516" s="70" t="str">
        <f>'Activity rawdata'!A515</f>
        <v>BH6112-1-222</v>
      </c>
      <c r="B516" s="71" t="str">
        <f>'Activity rawdata'!B515</f>
        <v>LB</v>
      </c>
      <c r="C516" s="71" t="str">
        <f>IF('Activity rawdata'!C515="PY","Planted",IF('Activity rawdata'!C515="NY","Nat/Convert",IF('Activity rawdata'!C515="NN","Nat/Nonconvert",IF('Activity rawdata'!C515="OY","Planted"))))</f>
        <v>Planted</v>
      </c>
      <c r="D516" s="70" t="str">
        <f>'Activity rawdata'!D515</f>
        <v>STP1</v>
      </c>
      <c r="E516" s="72" t="str">
        <f>'Activity rawdata'!E515</f>
        <v>80</v>
      </c>
      <c r="F516" s="73" t="str">
        <f>'Activity rawdata'!L515</f>
        <v>MT1</v>
      </c>
      <c r="G516" s="72" t="str">
        <f>'Activity rawdata'!R515</f>
        <v>2039</v>
      </c>
      <c r="H516" s="72" t="str">
        <f>IF('Activity rawdata'!P515="AHTHIN1","1st Thin",IF('Activity rawdata'!P515="AHCC","Clearcut",IF('Activity rawdata'!P515="AHTHSMZ","SMZ Thin",IF('Activity rawdata'!P515="AHTHIN2","2nd Thin",IF('Activity rawdata'!P515="AFERTE","Early Fert",IF('Activity rawdata'!P515="AFERTM","Mid Fert",IF('Activity rawdata'!P515="AFERTL","Late Fert",  IF('Activity rawdata'!P515="ASP","Site Prep", IF('Activity rawdata'!P515="APLT","Plant",  IF('Activity rawdata'!P515="ANREG","Natural Regeneration"))))))))))</f>
        <v>Clearcut</v>
      </c>
      <c r="I516" s="74">
        <f>'Activity rawdata'!O515</f>
        <v>10.95</v>
      </c>
      <c r="J516" s="75">
        <f>'Activity rawdata'!N515</f>
        <v>24</v>
      </c>
      <c r="K516" s="75">
        <f>'Activity rawdata'!AC515</f>
        <v>93.42</v>
      </c>
      <c r="L516" s="75">
        <f>'Activity rawdata'!AD515</f>
        <v>188.91</v>
      </c>
      <c r="M516" s="76">
        <f>'Activity rawdata'!AE515</f>
        <v>9.5220127650159387</v>
      </c>
      <c r="N516" s="83">
        <f>'Activity rawdata'!T515+'Activity rawdata'!U515</f>
        <v>23.38</v>
      </c>
      <c r="O516" s="80">
        <f>'Activity rawdata'!V515</f>
        <v>44.66</v>
      </c>
      <c r="P516" s="80">
        <f>'Activity rawdata'!W515</f>
        <v>1.43</v>
      </c>
      <c r="Q516" s="80">
        <f>'Activity rawdata'!X515</f>
        <v>0</v>
      </c>
      <c r="R516" s="84">
        <f t="shared" si="80"/>
        <v>69.47</v>
      </c>
      <c r="S516" s="80">
        <f>'Activity rawdata'!Z515</f>
        <v>0</v>
      </c>
      <c r="T516" s="80">
        <f>'Activity rawdata'!AA515</f>
        <v>0</v>
      </c>
      <c r="U516" s="80">
        <f t="shared" si="81"/>
        <v>0</v>
      </c>
      <c r="V516" s="81">
        <f t="shared" si="82"/>
        <v>256.01099999999997</v>
      </c>
      <c r="W516" s="75">
        <f t="shared" si="83"/>
        <v>489.02699999999993</v>
      </c>
      <c r="X516" s="75">
        <f t="shared" si="84"/>
        <v>15.658499999999998</v>
      </c>
      <c r="Y516" s="75">
        <f t="shared" si="85"/>
        <v>0</v>
      </c>
      <c r="Z516" s="82">
        <f t="shared" si="86"/>
        <v>760.6964999999999</v>
      </c>
      <c r="AA516" s="75">
        <f t="shared" si="87"/>
        <v>0</v>
      </c>
      <c r="AB516" s="75">
        <f t="shared" si="88"/>
        <v>0</v>
      </c>
      <c r="AC516" s="82">
        <f t="shared" si="89"/>
        <v>0</v>
      </c>
      <c r="AD516" s="70"/>
    </row>
    <row r="517" spans="1:30" x14ac:dyDescent="0.35">
      <c r="A517" s="70" t="str">
        <f>'Activity rawdata'!A516</f>
        <v>BH6112-1-231</v>
      </c>
      <c r="B517" s="71" t="str">
        <f>'Activity rawdata'!B516</f>
        <v>LB</v>
      </c>
      <c r="C517" s="71" t="str">
        <f>IF('Activity rawdata'!C516="PY","Planted",IF('Activity rawdata'!C516="NY","Nat/Convert",IF('Activity rawdata'!C516="NN","Nat/Nonconvert",IF('Activity rawdata'!C516="OY","Planted"))))</f>
        <v>Planted</v>
      </c>
      <c r="D517" s="70" t="str">
        <f>'Activity rawdata'!D516</f>
        <v>STP1</v>
      </c>
      <c r="E517" s="72" t="str">
        <f>'Activity rawdata'!E516</f>
        <v>74</v>
      </c>
      <c r="F517" s="73" t="str">
        <f>'Activity rawdata'!L516</f>
        <v>MT1</v>
      </c>
      <c r="G517" s="72" t="str">
        <f>'Activity rawdata'!R516</f>
        <v>2039</v>
      </c>
      <c r="H517" s="72" t="str">
        <f>IF('Activity rawdata'!P516="AHTHIN1","1st Thin",IF('Activity rawdata'!P516="AHCC","Clearcut",IF('Activity rawdata'!P516="AHTHSMZ","SMZ Thin",IF('Activity rawdata'!P516="AHTHIN2","2nd Thin",IF('Activity rawdata'!P516="AFERTE","Early Fert",IF('Activity rawdata'!P516="AFERTM","Mid Fert",IF('Activity rawdata'!P516="AFERTL","Late Fert",  IF('Activity rawdata'!P516="ASP","Site Prep", IF('Activity rawdata'!P516="APLT","Plant",  IF('Activity rawdata'!P516="ANREG","Natural Regeneration"))))))))))</f>
        <v>Clearcut</v>
      </c>
      <c r="I517" s="74">
        <f>'Activity rawdata'!O516</f>
        <v>20.29</v>
      </c>
      <c r="J517" s="75">
        <f>'Activity rawdata'!N516</f>
        <v>29</v>
      </c>
      <c r="K517" s="75">
        <f>'Activity rawdata'!AC516</f>
        <v>115.17</v>
      </c>
      <c r="L517" s="75">
        <f>'Activity rawdata'!AD516</f>
        <v>183.94</v>
      </c>
      <c r="M517" s="76">
        <f>'Activity rawdata'!AE516</f>
        <v>10.714400947287672</v>
      </c>
      <c r="N517" s="83">
        <f>'Activity rawdata'!T516+'Activity rawdata'!U516</f>
        <v>23.46</v>
      </c>
      <c r="O517" s="80">
        <f>'Activity rawdata'!V516</f>
        <v>70.069999999999993</v>
      </c>
      <c r="P517" s="80">
        <f>'Activity rawdata'!W516</f>
        <v>14.12</v>
      </c>
      <c r="Q517" s="80">
        <f>'Activity rawdata'!X516</f>
        <v>0</v>
      </c>
      <c r="R517" s="84">
        <f t="shared" si="80"/>
        <v>107.65</v>
      </c>
      <c r="S517" s="80">
        <f>'Activity rawdata'!Z516</f>
        <v>0</v>
      </c>
      <c r="T517" s="80">
        <f>'Activity rawdata'!AA516</f>
        <v>0</v>
      </c>
      <c r="U517" s="80">
        <f t="shared" si="81"/>
        <v>0</v>
      </c>
      <c r="V517" s="81">
        <f t="shared" si="82"/>
        <v>476.0034</v>
      </c>
      <c r="W517" s="75">
        <f t="shared" si="83"/>
        <v>1421.7202999999997</v>
      </c>
      <c r="X517" s="75">
        <f t="shared" si="84"/>
        <v>286.4948</v>
      </c>
      <c r="Y517" s="75">
        <f t="shared" si="85"/>
        <v>0</v>
      </c>
      <c r="Z517" s="82">
        <f t="shared" si="86"/>
        <v>2184.2184999999999</v>
      </c>
      <c r="AA517" s="75">
        <f t="shared" si="87"/>
        <v>0</v>
      </c>
      <c r="AB517" s="75">
        <f t="shared" si="88"/>
        <v>0</v>
      </c>
      <c r="AC517" s="82">
        <f t="shared" si="89"/>
        <v>0</v>
      </c>
      <c r="AD517" s="70"/>
    </row>
    <row r="518" spans="1:30" x14ac:dyDescent="0.35">
      <c r="A518" s="70" t="str">
        <f>'Activity rawdata'!A517</f>
        <v>BH4023-1-95</v>
      </c>
      <c r="B518" s="71" t="str">
        <f>'Activity rawdata'!B517</f>
        <v>LB</v>
      </c>
      <c r="C518" s="71" t="str">
        <f>IF('Activity rawdata'!C517="PY","Planted",IF('Activity rawdata'!C517="NY","Nat/Convert",IF('Activity rawdata'!C517="NN","Nat/Nonconvert",IF('Activity rawdata'!C517="OY","Planted"))))</f>
        <v>Planted</v>
      </c>
      <c r="D518" s="70" t="str">
        <f>'Activity rawdata'!D517</f>
        <v>STP1</v>
      </c>
      <c r="E518" s="72" t="str">
        <f>'Activity rawdata'!E517</f>
        <v>73</v>
      </c>
      <c r="F518" s="73" t="str">
        <f>'Activity rawdata'!L517</f>
        <v>MT1</v>
      </c>
      <c r="G518" s="72" t="str">
        <f>'Activity rawdata'!R517</f>
        <v>2039</v>
      </c>
      <c r="H518" s="72" t="str">
        <f>IF('Activity rawdata'!P517="AHTHIN1","1st Thin",IF('Activity rawdata'!P517="AHCC","Clearcut",IF('Activity rawdata'!P517="AHTHSMZ","SMZ Thin",IF('Activity rawdata'!P517="AHTHIN2","2nd Thin",IF('Activity rawdata'!P517="AFERTE","Early Fert",IF('Activity rawdata'!P517="AFERTM","Mid Fert",IF('Activity rawdata'!P517="AFERTL","Late Fert",  IF('Activity rawdata'!P517="ASP","Site Prep", IF('Activity rawdata'!P517="APLT","Plant",  IF('Activity rawdata'!P517="ANREG","Natural Regeneration"))))))))))</f>
        <v>Clearcut</v>
      </c>
      <c r="I518" s="74">
        <f>'Activity rawdata'!O517</f>
        <v>201.8</v>
      </c>
      <c r="J518" s="75">
        <f>'Activity rawdata'!N517</f>
        <v>29</v>
      </c>
      <c r="K518" s="75">
        <f>'Activity rawdata'!AC517</f>
        <v>108.14</v>
      </c>
      <c r="L518" s="75">
        <f>'Activity rawdata'!AD517</f>
        <v>185.34</v>
      </c>
      <c r="M518" s="76">
        <f>'Activity rawdata'!AE517</f>
        <v>10.342961430013393</v>
      </c>
      <c r="N518" s="83">
        <f>'Activity rawdata'!T517+'Activity rawdata'!U517</f>
        <v>23.19</v>
      </c>
      <c r="O518" s="80">
        <f>'Activity rawdata'!V517</f>
        <v>59.07</v>
      </c>
      <c r="P518" s="80">
        <f>'Activity rawdata'!W517</f>
        <v>13.88</v>
      </c>
      <c r="Q518" s="80">
        <f>'Activity rawdata'!X517</f>
        <v>0</v>
      </c>
      <c r="R518" s="84">
        <f t="shared" si="80"/>
        <v>96.14</v>
      </c>
      <c r="S518" s="80">
        <f>'Activity rawdata'!Z517</f>
        <v>0</v>
      </c>
      <c r="T518" s="80">
        <f>'Activity rawdata'!AA517</f>
        <v>0</v>
      </c>
      <c r="U518" s="80">
        <f t="shared" si="81"/>
        <v>0</v>
      </c>
      <c r="V518" s="81">
        <f t="shared" si="82"/>
        <v>4679.7420000000002</v>
      </c>
      <c r="W518" s="75">
        <f t="shared" si="83"/>
        <v>11920.326000000001</v>
      </c>
      <c r="X518" s="75">
        <f t="shared" si="84"/>
        <v>2800.9840000000004</v>
      </c>
      <c r="Y518" s="75">
        <f t="shared" si="85"/>
        <v>0</v>
      </c>
      <c r="Z518" s="82">
        <f t="shared" si="86"/>
        <v>19401.052</v>
      </c>
      <c r="AA518" s="75">
        <f t="shared" si="87"/>
        <v>0</v>
      </c>
      <c r="AB518" s="75">
        <f t="shared" si="88"/>
        <v>0</v>
      </c>
      <c r="AC518" s="82">
        <f t="shared" si="89"/>
        <v>0</v>
      </c>
      <c r="AD518" s="70"/>
    </row>
    <row r="519" spans="1:30" x14ac:dyDescent="0.35">
      <c r="A519" s="70" t="str">
        <f>'Activity rawdata'!A518</f>
        <v>BH5149-1-161</v>
      </c>
      <c r="B519" s="71" t="str">
        <f>'Activity rawdata'!B518</f>
        <v>LB</v>
      </c>
      <c r="C519" s="71" t="str">
        <f>IF('Activity rawdata'!C518="PY","Planted",IF('Activity rawdata'!C518="NY","Nat/Convert",IF('Activity rawdata'!C518="NN","Nat/Nonconvert",IF('Activity rawdata'!C518="OY","Planted"))))</f>
        <v>Planted</v>
      </c>
      <c r="D519" s="70" t="str">
        <f>'Activity rawdata'!D518</f>
        <v>STP1</v>
      </c>
      <c r="E519" s="72" t="str">
        <f>'Activity rawdata'!E518</f>
        <v>62</v>
      </c>
      <c r="F519" s="73" t="str">
        <f>'Activity rawdata'!L518</f>
        <v>MT1</v>
      </c>
      <c r="G519" s="72" t="str">
        <f>'Activity rawdata'!R518</f>
        <v>2039</v>
      </c>
      <c r="H519" s="72" t="str">
        <f>IF('Activity rawdata'!P518="AHTHIN1","1st Thin",IF('Activity rawdata'!P518="AHCC","Clearcut",IF('Activity rawdata'!P518="AHTHSMZ","SMZ Thin",IF('Activity rawdata'!P518="AHTHIN2","2nd Thin",IF('Activity rawdata'!P518="AFERTE","Early Fert",IF('Activity rawdata'!P518="AFERTM","Mid Fert",IF('Activity rawdata'!P518="AFERTL","Late Fert",  IF('Activity rawdata'!P518="ASP","Site Prep", IF('Activity rawdata'!P518="APLT","Plant",  IF('Activity rawdata'!P518="ANREG","Natural Regeneration"))))))))))</f>
        <v>Clearcut</v>
      </c>
      <c r="I519" s="74">
        <f>'Activity rawdata'!O518</f>
        <v>26.06</v>
      </c>
      <c r="J519" s="75">
        <f>'Activity rawdata'!N518</f>
        <v>29</v>
      </c>
      <c r="K519" s="75">
        <f>'Activity rawdata'!AC518</f>
        <v>122.1</v>
      </c>
      <c r="L519" s="75">
        <f>'Activity rawdata'!AD518</f>
        <v>188.2</v>
      </c>
      <c r="M519" s="76">
        <f>'Activity rawdata'!AE518</f>
        <v>10.906472893092943</v>
      </c>
      <c r="N519" s="83">
        <f>'Activity rawdata'!T518+'Activity rawdata'!U518</f>
        <v>24.03</v>
      </c>
      <c r="O519" s="80">
        <f>'Activity rawdata'!V518</f>
        <v>76.239999999999995</v>
      </c>
      <c r="P519" s="80">
        <f>'Activity rawdata'!W518</f>
        <v>16.7</v>
      </c>
      <c r="Q519" s="80">
        <f>'Activity rawdata'!X518</f>
        <v>0</v>
      </c>
      <c r="R519" s="84">
        <f t="shared" si="80"/>
        <v>116.97</v>
      </c>
      <c r="S519" s="80">
        <f>'Activity rawdata'!Z518</f>
        <v>0</v>
      </c>
      <c r="T519" s="80">
        <f>'Activity rawdata'!AA518</f>
        <v>0</v>
      </c>
      <c r="U519" s="80">
        <f t="shared" si="81"/>
        <v>0</v>
      </c>
      <c r="V519" s="81">
        <f t="shared" si="82"/>
        <v>626.22180000000003</v>
      </c>
      <c r="W519" s="75">
        <f t="shared" si="83"/>
        <v>1986.8143999999998</v>
      </c>
      <c r="X519" s="75">
        <f t="shared" si="84"/>
        <v>435.20199999999994</v>
      </c>
      <c r="Y519" s="75">
        <f t="shared" si="85"/>
        <v>0</v>
      </c>
      <c r="Z519" s="82">
        <f t="shared" si="86"/>
        <v>3048.2381999999993</v>
      </c>
      <c r="AA519" s="75">
        <f t="shared" si="87"/>
        <v>0</v>
      </c>
      <c r="AB519" s="75">
        <f t="shared" si="88"/>
        <v>0</v>
      </c>
      <c r="AC519" s="82">
        <f t="shared" si="89"/>
        <v>0</v>
      </c>
      <c r="AD519" s="70"/>
    </row>
    <row r="520" spans="1:30" x14ac:dyDescent="0.35">
      <c r="A520" s="70" t="str">
        <f>'Activity rawdata'!A519</f>
        <v>BH6112-1-377</v>
      </c>
      <c r="B520" s="71" t="str">
        <f>'Activity rawdata'!B519</f>
        <v>LB</v>
      </c>
      <c r="C520" s="71" t="str">
        <f>IF('Activity rawdata'!C519="PY","Planted",IF('Activity rawdata'!C519="NY","Nat/Convert",IF('Activity rawdata'!C519="NN","Nat/Nonconvert",IF('Activity rawdata'!C519="OY","Planted"))))</f>
        <v>Planted</v>
      </c>
      <c r="D520" s="70" t="str">
        <f>'Activity rawdata'!D519</f>
        <v>STP1</v>
      </c>
      <c r="E520" s="72" t="str">
        <f>'Activity rawdata'!E519</f>
        <v>74</v>
      </c>
      <c r="F520" s="73" t="str">
        <f>'Activity rawdata'!L519</f>
        <v>T1</v>
      </c>
      <c r="G520" s="72" t="str">
        <f>'Activity rawdata'!R519</f>
        <v>2039</v>
      </c>
      <c r="H520" s="72" t="str">
        <f>IF('Activity rawdata'!P519="AHTHIN1","1st Thin",IF('Activity rawdata'!P519="AHCC","Clearcut",IF('Activity rawdata'!P519="AHTHSMZ","SMZ Thin",IF('Activity rawdata'!P519="AHTHIN2","2nd Thin",IF('Activity rawdata'!P519="AFERTE","Early Fert",IF('Activity rawdata'!P519="AFERTM","Mid Fert",IF('Activity rawdata'!P519="AFERTL","Late Fert",  IF('Activity rawdata'!P519="ASP","Site Prep", IF('Activity rawdata'!P519="APLT","Plant",  IF('Activity rawdata'!P519="ANREG","Natural Regeneration"))))))))))</f>
        <v>Clearcut</v>
      </c>
      <c r="I520" s="74">
        <f>'Activity rawdata'!O519</f>
        <v>34.85</v>
      </c>
      <c r="J520" s="75">
        <f>'Activity rawdata'!N519</f>
        <v>29</v>
      </c>
      <c r="K520" s="75">
        <f>'Activity rawdata'!AC519</f>
        <v>106.29</v>
      </c>
      <c r="L520" s="75">
        <f>'Activity rawdata'!AD519</f>
        <v>187.69</v>
      </c>
      <c r="M520" s="76">
        <f>'Activity rawdata'!AE519</f>
        <v>10.189712677683069</v>
      </c>
      <c r="N520" s="83">
        <f>'Activity rawdata'!T519+'Activity rawdata'!U519</f>
        <v>23.03</v>
      </c>
      <c r="O520" s="80">
        <f>'Activity rawdata'!V519</f>
        <v>67.06</v>
      </c>
      <c r="P520" s="80">
        <f>'Activity rawdata'!W519</f>
        <v>4.17</v>
      </c>
      <c r="Q520" s="80">
        <f>'Activity rawdata'!X519</f>
        <v>0</v>
      </c>
      <c r="R520" s="84">
        <f t="shared" si="80"/>
        <v>94.26</v>
      </c>
      <c r="S520" s="80">
        <f>'Activity rawdata'!Z519</f>
        <v>1.68</v>
      </c>
      <c r="T520" s="80">
        <f>'Activity rawdata'!AA519</f>
        <v>0.48</v>
      </c>
      <c r="U520" s="80">
        <f t="shared" si="81"/>
        <v>2.16</v>
      </c>
      <c r="V520" s="81">
        <f t="shared" si="82"/>
        <v>802.59550000000013</v>
      </c>
      <c r="W520" s="75">
        <f t="shared" si="83"/>
        <v>2337.0410000000002</v>
      </c>
      <c r="X520" s="75">
        <f t="shared" si="84"/>
        <v>145.3245</v>
      </c>
      <c r="Y520" s="75">
        <f t="shared" si="85"/>
        <v>0</v>
      </c>
      <c r="Z520" s="82">
        <f t="shared" si="86"/>
        <v>3284.9610000000007</v>
      </c>
      <c r="AA520" s="75">
        <f t="shared" si="87"/>
        <v>58.548000000000002</v>
      </c>
      <c r="AB520" s="75">
        <f t="shared" si="88"/>
        <v>16.728000000000002</v>
      </c>
      <c r="AC520" s="82">
        <f t="shared" si="89"/>
        <v>75.27600000000001</v>
      </c>
      <c r="AD520" s="70"/>
    </row>
    <row r="521" spans="1:30" x14ac:dyDescent="0.35">
      <c r="A521" s="70" t="str">
        <f>'Activity rawdata'!A520</f>
        <v>BH2046-1-52</v>
      </c>
      <c r="B521" s="71" t="str">
        <f>'Activity rawdata'!B520</f>
        <v>HH</v>
      </c>
      <c r="C521" s="71" t="str">
        <f>IF('Activity rawdata'!C520="PY","Planted",IF('Activity rawdata'!C520="NY","Nat/Convert",IF('Activity rawdata'!C520="NN","Nat/Nonconvert",IF('Activity rawdata'!C520="OY","Planted"))))</f>
        <v>Nat/Nonconvert</v>
      </c>
      <c r="D521" s="70" t="str">
        <f>'Activity rawdata'!D520</f>
        <v>STP1</v>
      </c>
      <c r="E521" s="72" t="str">
        <f>'Activity rawdata'!E520</f>
        <v>93</v>
      </c>
      <c r="F521" s="73" t="str">
        <f>'Activity rawdata'!L520</f>
        <v>NO</v>
      </c>
      <c r="G521" s="72" t="str">
        <f>'Activity rawdata'!R520</f>
        <v>2039</v>
      </c>
      <c r="H521" s="72" t="str">
        <f>IF('Activity rawdata'!P520="AHTHIN1","1st Thin",IF('Activity rawdata'!P520="AHCC","Clearcut",IF('Activity rawdata'!P520="AHTHSMZ","SMZ Thin",IF('Activity rawdata'!P520="AHTHIN2","2nd Thin",IF('Activity rawdata'!P520="AFERTE","Early Fert",IF('Activity rawdata'!P520="AFERTM","Mid Fert",IF('Activity rawdata'!P520="AFERTL","Late Fert",  IF('Activity rawdata'!P520="ASP","Site Prep", IF('Activity rawdata'!P520="APLT","Plant",  IF('Activity rawdata'!P520="ANREG","Natural Regeneration"))))))))))</f>
        <v>Clearcut</v>
      </c>
      <c r="I521" s="74">
        <f>'Activity rawdata'!O520</f>
        <v>10.719799999999999</v>
      </c>
      <c r="J521" s="75">
        <f>'Activity rawdata'!N520</f>
        <v>40</v>
      </c>
      <c r="K521" s="75">
        <f>'Activity rawdata'!AC520</f>
        <v>44</v>
      </c>
      <c r="L521" s="75">
        <f>'Activity rawdata'!AD520</f>
        <v>48.6</v>
      </c>
      <c r="M521" s="76">
        <f>'Activity rawdata'!AE520</f>
        <v>12.883815752865871</v>
      </c>
      <c r="N521" s="83">
        <f>'Activity rawdata'!T520+'Activity rawdata'!U520</f>
        <v>17.52</v>
      </c>
      <c r="O521" s="80">
        <f>'Activity rawdata'!V520</f>
        <v>11.14</v>
      </c>
      <c r="P521" s="80">
        <f>'Activity rawdata'!W520</f>
        <v>0</v>
      </c>
      <c r="Q521" s="80">
        <f>'Activity rawdata'!X520</f>
        <v>25.17</v>
      </c>
      <c r="R521" s="84">
        <f t="shared" si="80"/>
        <v>53.83</v>
      </c>
      <c r="S521" s="80">
        <f>'Activity rawdata'!Z520</f>
        <v>40.04</v>
      </c>
      <c r="T521" s="80">
        <f>'Activity rawdata'!AA520</f>
        <v>29.76</v>
      </c>
      <c r="U521" s="80">
        <f t="shared" si="81"/>
        <v>69.8</v>
      </c>
      <c r="V521" s="81">
        <f t="shared" si="82"/>
        <v>187.81089599999999</v>
      </c>
      <c r="W521" s="75">
        <f t="shared" si="83"/>
        <v>119.418572</v>
      </c>
      <c r="X521" s="75">
        <f t="shared" si="84"/>
        <v>0</v>
      </c>
      <c r="Y521" s="75">
        <f t="shared" si="85"/>
        <v>269.81736599999999</v>
      </c>
      <c r="Z521" s="82">
        <f t="shared" si="86"/>
        <v>577.04683399999999</v>
      </c>
      <c r="AA521" s="75">
        <f t="shared" si="87"/>
        <v>429.22079199999996</v>
      </c>
      <c r="AB521" s="75">
        <f t="shared" si="88"/>
        <v>319.02124800000001</v>
      </c>
      <c r="AC521" s="82">
        <f t="shared" si="89"/>
        <v>748.24203999999997</v>
      </c>
      <c r="AD521" s="70"/>
    </row>
    <row r="522" spans="1:30" x14ac:dyDescent="0.35">
      <c r="A522" s="70" t="str">
        <f>'Activity rawdata'!A521</f>
        <v>BH1429-1-10</v>
      </c>
      <c r="B522" s="71" t="str">
        <f>'Activity rawdata'!B521</f>
        <v>COLB</v>
      </c>
      <c r="C522" s="71" t="str">
        <f>IF('Activity rawdata'!C521="PY","Planted",IF('Activity rawdata'!C521="NY","Nat/Convert",IF('Activity rawdata'!C521="NN","Nat/Nonconvert",IF('Activity rawdata'!C521="OY","Planted"))))</f>
        <v>Planted</v>
      </c>
      <c r="D522" s="70" t="str">
        <f>'Activity rawdata'!D521</f>
        <v>STP2</v>
      </c>
      <c r="E522" s="72" t="str">
        <f>'Activity rawdata'!E521</f>
        <v>82</v>
      </c>
      <c r="F522" s="73" t="str">
        <f>'Activity rawdata'!L521</f>
        <v>NO</v>
      </c>
      <c r="G522" s="72" t="str">
        <f>'Activity rawdata'!R521</f>
        <v>2040</v>
      </c>
      <c r="H522" s="72" t="str">
        <f>IF('Activity rawdata'!P521="AHTHIN1","1st Thin",IF('Activity rawdata'!P521="AHCC","Clearcut",IF('Activity rawdata'!P521="AHTHSMZ","SMZ Thin",IF('Activity rawdata'!P521="AHTHIN2","2nd Thin",IF('Activity rawdata'!P521="AFERTE","Early Fert",IF('Activity rawdata'!P521="AFERTM","Mid Fert",IF('Activity rawdata'!P521="AFERTL","Late Fert",  IF('Activity rawdata'!P521="ASP","Site Prep", IF('Activity rawdata'!P521="APLT","Plant",  IF('Activity rawdata'!P521="ANREG","Natural Regeneration"))))))))))</f>
        <v>Site Prep</v>
      </c>
      <c r="I522" s="74">
        <f>'Activity rawdata'!O521</f>
        <v>37.869999999999997</v>
      </c>
      <c r="J522" s="75">
        <f>'Activity rawdata'!N521</f>
        <v>1</v>
      </c>
      <c r="K522" s="75">
        <f>'Activity rawdata'!AC521</f>
        <v>0</v>
      </c>
      <c r="L522" s="75">
        <f>'Activity rawdata'!AD521</f>
        <v>0</v>
      </c>
      <c r="M522" s="76" t="str">
        <f>'Activity rawdata'!AE521</f>
        <v>-</v>
      </c>
      <c r="N522" s="83">
        <f>'Activity rawdata'!T521+'Activity rawdata'!U521</f>
        <v>0</v>
      </c>
      <c r="O522" s="80">
        <f>'Activity rawdata'!V521</f>
        <v>0</v>
      </c>
      <c r="P522" s="80">
        <f>'Activity rawdata'!W521</f>
        <v>0</v>
      </c>
      <c r="Q522" s="80">
        <f>'Activity rawdata'!X521</f>
        <v>0</v>
      </c>
      <c r="R522" s="84">
        <f t="shared" si="80"/>
        <v>0</v>
      </c>
      <c r="S522" s="80">
        <f>'Activity rawdata'!Z521</f>
        <v>0</v>
      </c>
      <c r="T522" s="80">
        <f>'Activity rawdata'!AA521</f>
        <v>0</v>
      </c>
      <c r="U522" s="80">
        <f t="shared" si="81"/>
        <v>0</v>
      </c>
      <c r="V522" s="81">
        <f t="shared" si="82"/>
        <v>0</v>
      </c>
      <c r="W522" s="75">
        <f t="shared" si="83"/>
        <v>0</v>
      </c>
      <c r="X522" s="75">
        <f t="shared" si="84"/>
        <v>0</v>
      </c>
      <c r="Y522" s="75">
        <f t="shared" si="85"/>
        <v>0</v>
      </c>
      <c r="Z522" s="82">
        <f t="shared" si="86"/>
        <v>0</v>
      </c>
      <c r="AA522" s="75">
        <f t="shared" si="87"/>
        <v>0</v>
      </c>
      <c r="AB522" s="75">
        <f t="shared" si="88"/>
        <v>0</v>
      </c>
      <c r="AC522" s="82">
        <f t="shared" si="89"/>
        <v>0</v>
      </c>
      <c r="AD522" s="70"/>
    </row>
    <row r="523" spans="1:30" x14ac:dyDescent="0.35">
      <c r="A523" s="70" t="str">
        <f>'Activity rawdata'!A522</f>
        <v>BH5132-1-123</v>
      </c>
      <c r="B523" s="71" t="str">
        <f>'Activity rawdata'!B522</f>
        <v>COLB</v>
      </c>
      <c r="C523" s="71" t="str">
        <f>IF('Activity rawdata'!C522="PY","Planted",IF('Activity rawdata'!C522="NY","Nat/Convert",IF('Activity rawdata'!C522="NN","Nat/Nonconvert",IF('Activity rawdata'!C522="OY","Planted"))))</f>
        <v>Planted</v>
      </c>
      <c r="D523" s="70" t="str">
        <f>'Activity rawdata'!D522</f>
        <v>STP2</v>
      </c>
      <c r="E523" s="72" t="str">
        <f>'Activity rawdata'!E522</f>
        <v>79</v>
      </c>
      <c r="F523" s="73" t="str">
        <f>'Activity rawdata'!L522</f>
        <v>NO</v>
      </c>
      <c r="G523" s="72" t="str">
        <f>'Activity rawdata'!R522</f>
        <v>2040</v>
      </c>
      <c r="H523" s="72" t="str">
        <f>IF('Activity rawdata'!P522="AHTHIN1","1st Thin",IF('Activity rawdata'!P522="AHCC","Clearcut",IF('Activity rawdata'!P522="AHTHSMZ","SMZ Thin",IF('Activity rawdata'!P522="AHTHIN2","2nd Thin",IF('Activity rawdata'!P522="AFERTE","Early Fert",IF('Activity rawdata'!P522="AFERTM","Mid Fert",IF('Activity rawdata'!P522="AFERTL","Late Fert",  IF('Activity rawdata'!P522="ASP","Site Prep", IF('Activity rawdata'!P522="APLT","Plant",  IF('Activity rawdata'!P522="ANREG","Natural Regeneration"))))))))))</f>
        <v>Site Prep</v>
      </c>
      <c r="I523" s="74">
        <f>'Activity rawdata'!O522</f>
        <v>64.349999999999994</v>
      </c>
      <c r="J523" s="75">
        <f>'Activity rawdata'!N522</f>
        <v>1</v>
      </c>
      <c r="K523" s="75">
        <f>'Activity rawdata'!AC522</f>
        <v>0</v>
      </c>
      <c r="L523" s="75">
        <f>'Activity rawdata'!AD522</f>
        <v>0</v>
      </c>
      <c r="M523" s="76" t="str">
        <f>'Activity rawdata'!AE522</f>
        <v>-</v>
      </c>
      <c r="N523" s="83">
        <f>'Activity rawdata'!T522+'Activity rawdata'!U522</f>
        <v>0</v>
      </c>
      <c r="O523" s="80">
        <f>'Activity rawdata'!V522</f>
        <v>0</v>
      </c>
      <c r="P523" s="80">
        <f>'Activity rawdata'!W522</f>
        <v>0</v>
      </c>
      <c r="Q523" s="80">
        <f>'Activity rawdata'!X522</f>
        <v>0</v>
      </c>
      <c r="R523" s="84">
        <f t="shared" si="80"/>
        <v>0</v>
      </c>
      <c r="S523" s="80">
        <f>'Activity rawdata'!Z522</f>
        <v>0</v>
      </c>
      <c r="T523" s="80">
        <f>'Activity rawdata'!AA522</f>
        <v>0</v>
      </c>
      <c r="U523" s="80">
        <f t="shared" si="81"/>
        <v>0</v>
      </c>
      <c r="V523" s="81">
        <f t="shared" si="82"/>
        <v>0</v>
      </c>
      <c r="W523" s="75">
        <f t="shared" si="83"/>
        <v>0</v>
      </c>
      <c r="X523" s="75">
        <f t="shared" si="84"/>
        <v>0</v>
      </c>
      <c r="Y523" s="75">
        <f t="shared" si="85"/>
        <v>0</v>
      </c>
      <c r="Z523" s="82">
        <f t="shared" si="86"/>
        <v>0</v>
      </c>
      <c r="AA523" s="75">
        <f t="shared" si="87"/>
        <v>0</v>
      </c>
      <c r="AB523" s="75">
        <f t="shared" si="88"/>
        <v>0</v>
      </c>
      <c r="AC523" s="82">
        <f t="shared" si="89"/>
        <v>0</v>
      </c>
      <c r="AD523" s="70"/>
    </row>
    <row r="524" spans="1:30" x14ac:dyDescent="0.35">
      <c r="A524" s="70" t="str">
        <f>'Activity rawdata'!A523</f>
        <v>BH5135-1-135</v>
      </c>
      <c r="B524" s="71" t="str">
        <f>'Activity rawdata'!B523</f>
        <v>COLB</v>
      </c>
      <c r="C524" s="71" t="str">
        <f>IF('Activity rawdata'!C523="PY","Planted",IF('Activity rawdata'!C523="NY","Nat/Convert",IF('Activity rawdata'!C523="NN","Nat/Nonconvert",IF('Activity rawdata'!C523="OY","Planted"))))</f>
        <v>Planted</v>
      </c>
      <c r="D524" s="70" t="str">
        <f>'Activity rawdata'!D523</f>
        <v>STP2</v>
      </c>
      <c r="E524" s="72" t="str">
        <f>'Activity rawdata'!E523</f>
        <v>80</v>
      </c>
      <c r="F524" s="73" t="str">
        <f>'Activity rawdata'!L523</f>
        <v>NO</v>
      </c>
      <c r="G524" s="72" t="str">
        <f>'Activity rawdata'!R523</f>
        <v>2040</v>
      </c>
      <c r="H524" s="72" t="str">
        <f>IF('Activity rawdata'!P523="AHTHIN1","1st Thin",IF('Activity rawdata'!P523="AHCC","Clearcut",IF('Activity rawdata'!P523="AHTHSMZ","SMZ Thin",IF('Activity rawdata'!P523="AHTHIN2","2nd Thin",IF('Activity rawdata'!P523="AFERTE","Early Fert",IF('Activity rawdata'!P523="AFERTM","Mid Fert",IF('Activity rawdata'!P523="AFERTL","Late Fert",  IF('Activity rawdata'!P523="ASP","Site Prep", IF('Activity rawdata'!P523="APLT","Plant",  IF('Activity rawdata'!P523="ANREG","Natural Regeneration"))))))))))</f>
        <v>Site Prep</v>
      </c>
      <c r="I524" s="74">
        <f>'Activity rawdata'!O523</f>
        <v>17.57</v>
      </c>
      <c r="J524" s="75">
        <f>'Activity rawdata'!N523</f>
        <v>1</v>
      </c>
      <c r="K524" s="75">
        <f>'Activity rawdata'!AC523</f>
        <v>0</v>
      </c>
      <c r="L524" s="75">
        <f>'Activity rawdata'!AD523</f>
        <v>0</v>
      </c>
      <c r="M524" s="76" t="str">
        <f>'Activity rawdata'!AE523</f>
        <v>-</v>
      </c>
      <c r="N524" s="83">
        <f>'Activity rawdata'!T523+'Activity rawdata'!U523</f>
        <v>0</v>
      </c>
      <c r="O524" s="80">
        <f>'Activity rawdata'!V523</f>
        <v>0</v>
      </c>
      <c r="P524" s="80">
        <f>'Activity rawdata'!W523</f>
        <v>0</v>
      </c>
      <c r="Q524" s="80">
        <f>'Activity rawdata'!X523</f>
        <v>0</v>
      </c>
      <c r="R524" s="84">
        <f t="shared" si="80"/>
        <v>0</v>
      </c>
      <c r="S524" s="80">
        <f>'Activity rawdata'!Z523</f>
        <v>0</v>
      </c>
      <c r="T524" s="80">
        <f>'Activity rawdata'!AA523</f>
        <v>0</v>
      </c>
      <c r="U524" s="80">
        <f t="shared" si="81"/>
        <v>0</v>
      </c>
      <c r="V524" s="81">
        <f t="shared" si="82"/>
        <v>0</v>
      </c>
      <c r="W524" s="75">
        <f t="shared" si="83"/>
        <v>0</v>
      </c>
      <c r="X524" s="75">
        <f t="shared" si="84"/>
        <v>0</v>
      </c>
      <c r="Y524" s="75">
        <f t="shared" si="85"/>
        <v>0</v>
      </c>
      <c r="Z524" s="82">
        <f t="shared" si="86"/>
        <v>0</v>
      </c>
      <c r="AA524" s="75">
        <f t="shared" si="87"/>
        <v>0</v>
      </c>
      <c r="AB524" s="75">
        <f t="shared" si="88"/>
        <v>0</v>
      </c>
      <c r="AC524" s="82">
        <f t="shared" si="89"/>
        <v>0</v>
      </c>
      <c r="AD524" s="70"/>
    </row>
    <row r="525" spans="1:30" x14ac:dyDescent="0.35">
      <c r="A525" s="70" t="str">
        <f>'Activity rawdata'!A524</f>
        <v>BH6112-1-222</v>
      </c>
      <c r="B525" s="71" t="str">
        <f>'Activity rawdata'!B524</f>
        <v>COLB</v>
      </c>
      <c r="C525" s="71" t="str">
        <f>IF('Activity rawdata'!C524="PY","Planted",IF('Activity rawdata'!C524="NY","Nat/Convert",IF('Activity rawdata'!C524="NN","Nat/Nonconvert",IF('Activity rawdata'!C524="OY","Planted"))))</f>
        <v>Planted</v>
      </c>
      <c r="D525" s="70" t="str">
        <f>'Activity rawdata'!D524</f>
        <v>STP2</v>
      </c>
      <c r="E525" s="72" t="str">
        <f>'Activity rawdata'!E524</f>
        <v>80</v>
      </c>
      <c r="F525" s="73" t="str">
        <f>'Activity rawdata'!L524</f>
        <v>NO</v>
      </c>
      <c r="G525" s="72" t="str">
        <f>'Activity rawdata'!R524</f>
        <v>2040</v>
      </c>
      <c r="H525" s="72" t="str">
        <f>IF('Activity rawdata'!P524="AHTHIN1","1st Thin",IF('Activity rawdata'!P524="AHCC","Clearcut",IF('Activity rawdata'!P524="AHTHSMZ","SMZ Thin",IF('Activity rawdata'!P524="AHTHIN2","2nd Thin",IF('Activity rawdata'!P524="AFERTE","Early Fert",IF('Activity rawdata'!P524="AFERTM","Mid Fert",IF('Activity rawdata'!P524="AFERTL","Late Fert",  IF('Activity rawdata'!P524="ASP","Site Prep", IF('Activity rawdata'!P524="APLT","Plant",  IF('Activity rawdata'!P524="ANREG","Natural Regeneration"))))))))))</f>
        <v>Site Prep</v>
      </c>
      <c r="I525" s="74">
        <f>'Activity rawdata'!O524</f>
        <v>10.95</v>
      </c>
      <c r="J525" s="75">
        <f>'Activity rawdata'!N524</f>
        <v>1</v>
      </c>
      <c r="K525" s="75">
        <f>'Activity rawdata'!AC524</f>
        <v>0</v>
      </c>
      <c r="L525" s="75">
        <f>'Activity rawdata'!AD524</f>
        <v>0</v>
      </c>
      <c r="M525" s="76" t="str">
        <f>'Activity rawdata'!AE524</f>
        <v>-</v>
      </c>
      <c r="N525" s="83">
        <f>'Activity rawdata'!T524+'Activity rawdata'!U524</f>
        <v>0</v>
      </c>
      <c r="O525" s="80">
        <f>'Activity rawdata'!V524</f>
        <v>0</v>
      </c>
      <c r="P525" s="80">
        <f>'Activity rawdata'!W524</f>
        <v>0</v>
      </c>
      <c r="Q525" s="80">
        <f>'Activity rawdata'!X524</f>
        <v>0</v>
      </c>
      <c r="R525" s="84">
        <f t="shared" si="80"/>
        <v>0</v>
      </c>
      <c r="S525" s="80">
        <f>'Activity rawdata'!Z524</f>
        <v>0</v>
      </c>
      <c r="T525" s="80">
        <f>'Activity rawdata'!AA524</f>
        <v>0</v>
      </c>
      <c r="U525" s="80">
        <f t="shared" si="81"/>
        <v>0</v>
      </c>
      <c r="V525" s="81">
        <f t="shared" si="82"/>
        <v>0</v>
      </c>
      <c r="W525" s="75">
        <f t="shared" si="83"/>
        <v>0</v>
      </c>
      <c r="X525" s="75">
        <f t="shared" si="84"/>
        <v>0</v>
      </c>
      <c r="Y525" s="75">
        <f t="shared" si="85"/>
        <v>0</v>
      </c>
      <c r="Z525" s="82">
        <f t="shared" si="86"/>
        <v>0</v>
      </c>
      <c r="AA525" s="75">
        <f t="shared" si="87"/>
        <v>0</v>
      </c>
      <c r="AB525" s="75">
        <f t="shared" si="88"/>
        <v>0</v>
      </c>
      <c r="AC525" s="82">
        <f t="shared" si="89"/>
        <v>0</v>
      </c>
      <c r="AD525" s="70"/>
    </row>
    <row r="526" spans="1:30" x14ac:dyDescent="0.35">
      <c r="A526" s="70" t="str">
        <f>'Activity rawdata'!A525</f>
        <v>BH6112-1-377</v>
      </c>
      <c r="B526" s="71" t="str">
        <f>'Activity rawdata'!B525</f>
        <v>COLB</v>
      </c>
      <c r="C526" s="71" t="str">
        <f>IF('Activity rawdata'!C525="PY","Planted",IF('Activity rawdata'!C525="NY","Nat/Convert",IF('Activity rawdata'!C525="NN","Nat/Nonconvert",IF('Activity rawdata'!C525="OY","Planted"))))</f>
        <v>Planted</v>
      </c>
      <c r="D526" s="70" t="str">
        <f>'Activity rawdata'!D525</f>
        <v>STP2</v>
      </c>
      <c r="E526" s="72" t="str">
        <f>'Activity rawdata'!E525</f>
        <v>74</v>
      </c>
      <c r="F526" s="73" t="str">
        <f>'Activity rawdata'!L525</f>
        <v>NO</v>
      </c>
      <c r="G526" s="72" t="str">
        <f>'Activity rawdata'!R525</f>
        <v>2040</v>
      </c>
      <c r="H526" s="72" t="str">
        <f>IF('Activity rawdata'!P525="AHTHIN1","1st Thin",IF('Activity rawdata'!P525="AHCC","Clearcut",IF('Activity rawdata'!P525="AHTHSMZ","SMZ Thin",IF('Activity rawdata'!P525="AHTHIN2","2nd Thin",IF('Activity rawdata'!P525="AFERTE","Early Fert",IF('Activity rawdata'!P525="AFERTM","Mid Fert",IF('Activity rawdata'!P525="AFERTL","Late Fert",  IF('Activity rawdata'!P525="ASP","Site Prep", IF('Activity rawdata'!P525="APLT","Plant",  IF('Activity rawdata'!P525="ANREG","Natural Regeneration"))))))))))</f>
        <v>Site Prep</v>
      </c>
      <c r="I526" s="74">
        <f>'Activity rawdata'!O525</f>
        <v>34.85</v>
      </c>
      <c r="J526" s="75">
        <f>'Activity rawdata'!N525</f>
        <v>1</v>
      </c>
      <c r="K526" s="75">
        <f>'Activity rawdata'!AC525</f>
        <v>0</v>
      </c>
      <c r="L526" s="75">
        <f>'Activity rawdata'!AD525</f>
        <v>0</v>
      </c>
      <c r="M526" s="76" t="str">
        <f>'Activity rawdata'!AE525</f>
        <v>-</v>
      </c>
      <c r="N526" s="83">
        <f>'Activity rawdata'!T525+'Activity rawdata'!U525</f>
        <v>0</v>
      </c>
      <c r="O526" s="80">
        <f>'Activity rawdata'!V525</f>
        <v>0</v>
      </c>
      <c r="P526" s="80">
        <f>'Activity rawdata'!W525</f>
        <v>0</v>
      </c>
      <c r="Q526" s="80">
        <f>'Activity rawdata'!X525</f>
        <v>0</v>
      </c>
      <c r="R526" s="84">
        <f t="shared" ref="R526:R589" si="90">SUM(N526:Q526)</f>
        <v>0</v>
      </c>
      <c r="S526" s="80">
        <f>'Activity rawdata'!Z525</f>
        <v>0</v>
      </c>
      <c r="T526" s="80">
        <f>'Activity rawdata'!AA525</f>
        <v>0</v>
      </c>
      <c r="U526" s="80">
        <f t="shared" ref="U526:U589" si="91">S526+T526</f>
        <v>0</v>
      </c>
      <c r="V526" s="81">
        <f t="shared" ref="V526:V589" si="92">N526*$I526</f>
        <v>0</v>
      </c>
      <c r="W526" s="75">
        <f t="shared" ref="W526:W589" si="93">O526*$I526</f>
        <v>0</v>
      </c>
      <c r="X526" s="75">
        <f t="shared" ref="X526:X589" si="94">P526*$I526</f>
        <v>0</v>
      </c>
      <c r="Y526" s="75">
        <f t="shared" ref="Y526:Y589" si="95">Q526*$I526</f>
        <v>0</v>
      </c>
      <c r="Z526" s="82">
        <f t="shared" ref="Z526:Z589" si="96">SUM(V526:Y526)</f>
        <v>0</v>
      </c>
      <c r="AA526" s="75">
        <f t="shared" ref="AA526:AA589" si="97">S526*$I526</f>
        <v>0</v>
      </c>
      <c r="AB526" s="75">
        <f t="shared" ref="AB526:AB589" si="98">T526*$I526</f>
        <v>0</v>
      </c>
      <c r="AC526" s="82">
        <f t="shared" ref="AC526:AC589" si="99">AA526+AB526</f>
        <v>0</v>
      </c>
      <c r="AD526" s="70"/>
    </row>
    <row r="527" spans="1:30" x14ac:dyDescent="0.35">
      <c r="A527" s="70" t="str">
        <f>'Activity rawdata'!A526</f>
        <v>BH5149-1-161</v>
      </c>
      <c r="B527" s="71" t="str">
        <f>'Activity rawdata'!B526</f>
        <v>COLB</v>
      </c>
      <c r="C527" s="71" t="str">
        <f>IF('Activity rawdata'!C526="PY","Planted",IF('Activity rawdata'!C526="NY","Nat/Convert",IF('Activity rawdata'!C526="NN","Nat/Nonconvert",IF('Activity rawdata'!C526="OY","Planted"))))</f>
        <v>Planted</v>
      </c>
      <c r="D527" s="70" t="str">
        <f>'Activity rawdata'!D526</f>
        <v>STP2</v>
      </c>
      <c r="E527" s="72" t="str">
        <f>'Activity rawdata'!E526</f>
        <v>62</v>
      </c>
      <c r="F527" s="73" t="str">
        <f>'Activity rawdata'!L526</f>
        <v>NO</v>
      </c>
      <c r="G527" s="72" t="str">
        <f>'Activity rawdata'!R526</f>
        <v>2040</v>
      </c>
      <c r="H527" s="72" t="str">
        <f>IF('Activity rawdata'!P526="AHTHIN1","1st Thin",IF('Activity rawdata'!P526="AHCC","Clearcut",IF('Activity rawdata'!P526="AHTHSMZ","SMZ Thin",IF('Activity rawdata'!P526="AHTHIN2","2nd Thin",IF('Activity rawdata'!P526="AFERTE","Early Fert",IF('Activity rawdata'!P526="AFERTM","Mid Fert",IF('Activity rawdata'!P526="AFERTL","Late Fert",  IF('Activity rawdata'!P526="ASP","Site Prep", IF('Activity rawdata'!P526="APLT","Plant",  IF('Activity rawdata'!P526="ANREG","Natural Regeneration"))))))))))</f>
        <v>Site Prep</v>
      </c>
      <c r="I527" s="74">
        <f>'Activity rawdata'!O526</f>
        <v>26.06</v>
      </c>
      <c r="J527" s="75">
        <f>'Activity rawdata'!N526</f>
        <v>1</v>
      </c>
      <c r="K527" s="75">
        <f>'Activity rawdata'!AC526</f>
        <v>0</v>
      </c>
      <c r="L527" s="75">
        <f>'Activity rawdata'!AD526</f>
        <v>0</v>
      </c>
      <c r="M527" s="76" t="str">
        <f>'Activity rawdata'!AE526</f>
        <v>-</v>
      </c>
      <c r="N527" s="83">
        <f>'Activity rawdata'!T526+'Activity rawdata'!U526</f>
        <v>0</v>
      </c>
      <c r="O527" s="80">
        <f>'Activity rawdata'!V526</f>
        <v>0</v>
      </c>
      <c r="P527" s="80">
        <f>'Activity rawdata'!W526</f>
        <v>0</v>
      </c>
      <c r="Q527" s="80">
        <f>'Activity rawdata'!X526</f>
        <v>0</v>
      </c>
      <c r="R527" s="84">
        <f t="shared" si="90"/>
        <v>0</v>
      </c>
      <c r="S527" s="80">
        <f>'Activity rawdata'!Z526</f>
        <v>0</v>
      </c>
      <c r="T527" s="80">
        <f>'Activity rawdata'!AA526</f>
        <v>0</v>
      </c>
      <c r="U527" s="80">
        <f t="shared" si="91"/>
        <v>0</v>
      </c>
      <c r="V527" s="81">
        <f t="shared" si="92"/>
        <v>0</v>
      </c>
      <c r="W527" s="75">
        <f t="shared" si="93"/>
        <v>0</v>
      </c>
      <c r="X527" s="75">
        <f t="shared" si="94"/>
        <v>0</v>
      </c>
      <c r="Y527" s="75">
        <f t="shared" si="95"/>
        <v>0</v>
      </c>
      <c r="Z527" s="82">
        <f t="shared" si="96"/>
        <v>0</v>
      </c>
      <c r="AA527" s="75">
        <f t="shared" si="97"/>
        <v>0</v>
      </c>
      <c r="AB527" s="75">
        <f t="shared" si="98"/>
        <v>0</v>
      </c>
      <c r="AC527" s="82">
        <f t="shared" si="99"/>
        <v>0</v>
      </c>
      <c r="AD527" s="70"/>
    </row>
    <row r="528" spans="1:30" x14ac:dyDescent="0.35">
      <c r="A528" s="70" t="str">
        <f>'Activity rawdata'!A527</f>
        <v>BH5149-1-157</v>
      </c>
      <c r="B528" s="71" t="str">
        <f>'Activity rawdata'!B527</f>
        <v>COLB</v>
      </c>
      <c r="C528" s="71" t="str">
        <f>IF('Activity rawdata'!C527="PY","Planted",IF('Activity rawdata'!C527="NY","Nat/Convert",IF('Activity rawdata'!C527="NN","Nat/Nonconvert",IF('Activity rawdata'!C527="OY","Planted"))))</f>
        <v>Planted</v>
      </c>
      <c r="D528" s="70" t="str">
        <f>'Activity rawdata'!D527</f>
        <v>STP2</v>
      </c>
      <c r="E528" s="72" t="str">
        <f>'Activity rawdata'!E527</f>
        <v>78</v>
      </c>
      <c r="F528" s="73" t="str">
        <f>'Activity rawdata'!L527</f>
        <v>NO</v>
      </c>
      <c r="G528" s="72" t="str">
        <f>'Activity rawdata'!R527</f>
        <v>2040</v>
      </c>
      <c r="H528" s="72" t="str">
        <f>IF('Activity rawdata'!P527="AHTHIN1","1st Thin",IF('Activity rawdata'!P527="AHCC","Clearcut",IF('Activity rawdata'!P527="AHTHSMZ","SMZ Thin",IF('Activity rawdata'!P527="AHTHIN2","2nd Thin",IF('Activity rawdata'!P527="AFERTE","Early Fert",IF('Activity rawdata'!P527="AFERTM","Mid Fert",IF('Activity rawdata'!P527="AFERTL","Late Fert",  IF('Activity rawdata'!P527="ASP","Site Prep", IF('Activity rawdata'!P527="APLT","Plant",  IF('Activity rawdata'!P527="ANREG","Natural Regeneration"))))))))))</f>
        <v>Site Prep</v>
      </c>
      <c r="I528" s="74">
        <f>'Activity rawdata'!O527</f>
        <v>119.68</v>
      </c>
      <c r="J528" s="75">
        <f>'Activity rawdata'!N527</f>
        <v>1</v>
      </c>
      <c r="K528" s="75">
        <f>'Activity rawdata'!AC527</f>
        <v>0</v>
      </c>
      <c r="L528" s="75">
        <f>'Activity rawdata'!AD527</f>
        <v>0</v>
      </c>
      <c r="M528" s="76" t="str">
        <f>'Activity rawdata'!AE527</f>
        <v>-</v>
      </c>
      <c r="N528" s="83">
        <f>'Activity rawdata'!T527+'Activity rawdata'!U527</f>
        <v>0</v>
      </c>
      <c r="O528" s="80">
        <f>'Activity rawdata'!V527</f>
        <v>0</v>
      </c>
      <c r="P528" s="80">
        <f>'Activity rawdata'!W527</f>
        <v>0</v>
      </c>
      <c r="Q528" s="80">
        <f>'Activity rawdata'!X527</f>
        <v>0</v>
      </c>
      <c r="R528" s="84">
        <f t="shared" si="90"/>
        <v>0</v>
      </c>
      <c r="S528" s="80">
        <f>'Activity rawdata'!Z527</f>
        <v>0</v>
      </c>
      <c r="T528" s="80">
        <f>'Activity rawdata'!AA527</f>
        <v>0</v>
      </c>
      <c r="U528" s="80">
        <f t="shared" si="91"/>
        <v>0</v>
      </c>
      <c r="V528" s="81">
        <f t="shared" si="92"/>
        <v>0</v>
      </c>
      <c r="W528" s="75">
        <f t="shared" si="93"/>
        <v>0</v>
      </c>
      <c r="X528" s="75">
        <f t="shared" si="94"/>
        <v>0</v>
      </c>
      <c r="Y528" s="75">
        <f t="shared" si="95"/>
        <v>0</v>
      </c>
      <c r="Z528" s="82">
        <f t="shared" si="96"/>
        <v>0</v>
      </c>
      <c r="AA528" s="75">
        <f t="shared" si="97"/>
        <v>0</v>
      </c>
      <c r="AB528" s="75">
        <f t="shared" si="98"/>
        <v>0</v>
      </c>
      <c r="AC528" s="82">
        <f t="shared" si="99"/>
        <v>0</v>
      </c>
      <c r="AD528" s="70"/>
    </row>
    <row r="529" spans="1:30" x14ac:dyDescent="0.35">
      <c r="A529" s="70" t="str">
        <f>'Activity rawdata'!A528</f>
        <v>BH4023-1-95</v>
      </c>
      <c r="B529" s="71" t="str">
        <f>'Activity rawdata'!B528</f>
        <v>COLB</v>
      </c>
      <c r="C529" s="71" t="str">
        <f>IF('Activity rawdata'!C528="PY","Planted",IF('Activity rawdata'!C528="NY","Nat/Convert",IF('Activity rawdata'!C528="NN","Nat/Nonconvert",IF('Activity rawdata'!C528="OY","Planted"))))</f>
        <v>Planted</v>
      </c>
      <c r="D529" s="70" t="str">
        <f>'Activity rawdata'!D528</f>
        <v>STP2</v>
      </c>
      <c r="E529" s="72" t="str">
        <f>'Activity rawdata'!E528</f>
        <v>73</v>
      </c>
      <c r="F529" s="73" t="str">
        <f>'Activity rawdata'!L528</f>
        <v>NO</v>
      </c>
      <c r="G529" s="72" t="str">
        <f>'Activity rawdata'!R528</f>
        <v>2040</v>
      </c>
      <c r="H529" s="72" t="str">
        <f>IF('Activity rawdata'!P528="AHTHIN1","1st Thin",IF('Activity rawdata'!P528="AHCC","Clearcut",IF('Activity rawdata'!P528="AHTHSMZ","SMZ Thin",IF('Activity rawdata'!P528="AHTHIN2","2nd Thin",IF('Activity rawdata'!P528="AFERTE","Early Fert",IF('Activity rawdata'!P528="AFERTM","Mid Fert",IF('Activity rawdata'!P528="AFERTL","Late Fert",  IF('Activity rawdata'!P528="ASP","Site Prep", IF('Activity rawdata'!P528="APLT","Plant",  IF('Activity rawdata'!P528="ANREG","Natural Regeneration"))))))))))</f>
        <v>Site Prep</v>
      </c>
      <c r="I529" s="74">
        <f>'Activity rawdata'!O528</f>
        <v>201.8</v>
      </c>
      <c r="J529" s="75">
        <f>'Activity rawdata'!N528</f>
        <v>1</v>
      </c>
      <c r="K529" s="75">
        <f>'Activity rawdata'!AC528</f>
        <v>0</v>
      </c>
      <c r="L529" s="75">
        <f>'Activity rawdata'!AD528</f>
        <v>0</v>
      </c>
      <c r="M529" s="76" t="str">
        <f>'Activity rawdata'!AE528</f>
        <v>-</v>
      </c>
      <c r="N529" s="83">
        <f>'Activity rawdata'!T528+'Activity rawdata'!U528</f>
        <v>0</v>
      </c>
      <c r="O529" s="80">
        <f>'Activity rawdata'!V528</f>
        <v>0</v>
      </c>
      <c r="P529" s="80">
        <f>'Activity rawdata'!W528</f>
        <v>0</v>
      </c>
      <c r="Q529" s="80">
        <f>'Activity rawdata'!X528</f>
        <v>0</v>
      </c>
      <c r="R529" s="84">
        <f t="shared" si="90"/>
        <v>0</v>
      </c>
      <c r="S529" s="80">
        <f>'Activity rawdata'!Z528</f>
        <v>0</v>
      </c>
      <c r="T529" s="80">
        <f>'Activity rawdata'!AA528</f>
        <v>0</v>
      </c>
      <c r="U529" s="80">
        <f t="shared" si="91"/>
        <v>0</v>
      </c>
      <c r="V529" s="81">
        <f t="shared" si="92"/>
        <v>0</v>
      </c>
      <c r="W529" s="75">
        <f t="shared" si="93"/>
        <v>0</v>
      </c>
      <c r="X529" s="75">
        <f t="shared" si="94"/>
        <v>0</v>
      </c>
      <c r="Y529" s="75">
        <f t="shared" si="95"/>
        <v>0</v>
      </c>
      <c r="Z529" s="82">
        <f t="shared" si="96"/>
        <v>0</v>
      </c>
      <c r="AA529" s="75">
        <f t="shared" si="97"/>
        <v>0</v>
      </c>
      <c r="AB529" s="75">
        <f t="shared" si="98"/>
        <v>0</v>
      </c>
      <c r="AC529" s="82">
        <f t="shared" si="99"/>
        <v>0</v>
      </c>
      <c r="AD529" s="70"/>
    </row>
    <row r="530" spans="1:30" x14ac:dyDescent="0.35">
      <c r="A530" s="70" t="str">
        <f>'Activity rawdata'!A529</f>
        <v>BH6112-1-231</v>
      </c>
      <c r="B530" s="71" t="str">
        <f>'Activity rawdata'!B529</f>
        <v>COLB</v>
      </c>
      <c r="C530" s="71" t="str">
        <f>IF('Activity rawdata'!C529="PY","Planted",IF('Activity rawdata'!C529="NY","Nat/Convert",IF('Activity rawdata'!C529="NN","Nat/Nonconvert",IF('Activity rawdata'!C529="OY","Planted"))))</f>
        <v>Planted</v>
      </c>
      <c r="D530" s="70" t="str">
        <f>'Activity rawdata'!D529</f>
        <v>STP2</v>
      </c>
      <c r="E530" s="72" t="str">
        <f>'Activity rawdata'!E529</f>
        <v>74</v>
      </c>
      <c r="F530" s="73" t="str">
        <f>'Activity rawdata'!L529</f>
        <v>NO</v>
      </c>
      <c r="G530" s="72" t="str">
        <f>'Activity rawdata'!R529</f>
        <v>2040</v>
      </c>
      <c r="H530" s="72" t="str">
        <f>IF('Activity rawdata'!P529="AHTHIN1","1st Thin",IF('Activity rawdata'!P529="AHCC","Clearcut",IF('Activity rawdata'!P529="AHTHSMZ","SMZ Thin",IF('Activity rawdata'!P529="AHTHIN2","2nd Thin",IF('Activity rawdata'!P529="AFERTE","Early Fert",IF('Activity rawdata'!P529="AFERTM","Mid Fert",IF('Activity rawdata'!P529="AFERTL","Late Fert",  IF('Activity rawdata'!P529="ASP","Site Prep", IF('Activity rawdata'!P529="APLT","Plant",  IF('Activity rawdata'!P529="ANREG","Natural Regeneration"))))))))))</f>
        <v>Site Prep</v>
      </c>
      <c r="I530" s="74">
        <f>'Activity rawdata'!O529</f>
        <v>20.29</v>
      </c>
      <c r="J530" s="75">
        <f>'Activity rawdata'!N529</f>
        <v>1</v>
      </c>
      <c r="K530" s="75">
        <f>'Activity rawdata'!AC529</f>
        <v>0</v>
      </c>
      <c r="L530" s="75">
        <f>'Activity rawdata'!AD529</f>
        <v>0</v>
      </c>
      <c r="M530" s="76" t="str">
        <f>'Activity rawdata'!AE529</f>
        <v>-</v>
      </c>
      <c r="N530" s="83">
        <f>'Activity rawdata'!T529+'Activity rawdata'!U529</f>
        <v>0</v>
      </c>
      <c r="O530" s="80">
        <f>'Activity rawdata'!V529</f>
        <v>0</v>
      </c>
      <c r="P530" s="80">
        <f>'Activity rawdata'!W529</f>
        <v>0</v>
      </c>
      <c r="Q530" s="80">
        <f>'Activity rawdata'!X529</f>
        <v>0</v>
      </c>
      <c r="R530" s="84">
        <f t="shared" si="90"/>
        <v>0</v>
      </c>
      <c r="S530" s="80">
        <f>'Activity rawdata'!Z529</f>
        <v>0</v>
      </c>
      <c r="T530" s="80">
        <f>'Activity rawdata'!AA529</f>
        <v>0</v>
      </c>
      <c r="U530" s="80">
        <f t="shared" si="91"/>
        <v>0</v>
      </c>
      <c r="V530" s="81">
        <f t="shared" si="92"/>
        <v>0</v>
      </c>
      <c r="W530" s="75">
        <f t="shared" si="93"/>
        <v>0</v>
      </c>
      <c r="X530" s="75">
        <f t="shared" si="94"/>
        <v>0</v>
      </c>
      <c r="Y530" s="75">
        <f t="shared" si="95"/>
        <v>0</v>
      </c>
      <c r="Z530" s="82">
        <f t="shared" si="96"/>
        <v>0</v>
      </c>
      <c r="AA530" s="75">
        <f t="shared" si="97"/>
        <v>0</v>
      </c>
      <c r="AB530" s="75">
        <f t="shared" si="98"/>
        <v>0</v>
      </c>
      <c r="AC530" s="82">
        <f t="shared" si="99"/>
        <v>0</v>
      </c>
      <c r="AD530" s="70"/>
    </row>
    <row r="531" spans="1:30" x14ac:dyDescent="0.35">
      <c r="A531" s="70" t="str">
        <f>'Activity rawdata'!A530</f>
        <v>BH6125-1-326</v>
      </c>
      <c r="B531" s="71" t="str">
        <f>'Activity rawdata'!B530</f>
        <v>COLB</v>
      </c>
      <c r="C531" s="71" t="str">
        <f>IF('Activity rawdata'!C530="PY","Planted",IF('Activity rawdata'!C530="NY","Nat/Convert",IF('Activity rawdata'!C530="NN","Nat/Nonconvert",IF('Activity rawdata'!C530="OY","Planted"))))</f>
        <v>Planted</v>
      </c>
      <c r="D531" s="70" t="str">
        <f>'Activity rawdata'!D530</f>
        <v>STP2</v>
      </c>
      <c r="E531" s="72" t="str">
        <f>'Activity rawdata'!E530</f>
        <v>78</v>
      </c>
      <c r="F531" s="73" t="str">
        <f>'Activity rawdata'!L530</f>
        <v>NO</v>
      </c>
      <c r="G531" s="72" t="str">
        <f>'Activity rawdata'!R530</f>
        <v>2040</v>
      </c>
      <c r="H531" s="72" t="str">
        <f>IF('Activity rawdata'!P530="AHTHIN1","1st Thin",IF('Activity rawdata'!P530="AHCC","Clearcut",IF('Activity rawdata'!P530="AHTHSMZ","SMZ Thin",IF('Activity rawdata'!P530="AHTHIN2","2nd Thin",IF('Activity rawdata'!P530="AFERTE","Early Fert",IF('Activity rawdata'!P530="AFERTM","Mid Fert",IF('Activity rawdata'!P530="AFERTL","Late Fert",  IF('Activity rawdata'!P530="ASP","Site Prep", IF('Activity rawdata'!P530="APLT","Plant",  IF('Activity rawdata'!P530="ANREG","Natural Regeneration"))))))))))</f>
        <v>Site Prep</v>
      </c>
      <c r="I531" s="74">
        <f>'Activity rawdata'!O530</f>
        <v>2.57</v>
      </c>
      <c r="J531" s="75">
        <f>'Activity rawdata'!N530</f>
        <v>1</v>
      </c>
      <c r="K531" s="75">
        <f>'Activity rawdata'!AC530</f>
        <v>0</v>
      </c>
      <c r="L531" s="75">
        <f>'Activity rawdata'!AD530</f>
        <v>0</v>
      </c>
      <c r="M531" s="76" t="str">
        <f>'Activity rawdata'!AE530</f>
        <v>-</v>
      </c>
      <c r="N531" s="83">
        <f>'Activity rawdata'!T530+'Activity rawdata'!U530</f>
        <v>0</v>
      </c>
      <c r="O531" s="80">
        <f>'Activity rawdata'!V530</f>
        <v>0</v>
      </c>
      <c r="P531" s="80">
        <f>'Activity rawdata'!W530</f>
        <v>0</v>
      </c>
      <c r="Q531" s="80">
        <f>'Activity rawdata'!X530</f>
        <v>0</v>
      </c>
      <c r="R531" s="84">
        <f t="shared" si="90"/>
        <v>0</v>
      </c>
      <c r="S531" s="80">
        <f>'Activity rawdata'!Z530</f>
        <v>0</v>
      </c>
      <c r="T531" s="80">
        <f>'Activity rawdata'!AA530</f>
        <v>0</v>
      </c>
      <c r="U531" s="80">
        <f t="shared" si="91"/>
        <v>0</v>
      </c>
      <c r="V531" s="81">
        <f t="shared" si="92"/>
        <v>0</v>
      </c>
      <c r="W531" s="75">
        <f t="shared" si="93"/>
        <v>0</v>
      </c>
      <c r="X531" s="75">
        <f t="shared" si="94"/>
        <v>0</v>
      </c>
      <c r="Y531" s="75">
        <f t="shared" si="95"/>
        <v>0</v>
      </c>
      <c r="Z531" s="82">
        <f t="shared" si="96"/>
        <v>0</v>
      </c>
      <c r="AA531" s="75">
        <f t="shared" si="97"/>
        <v>0</v>
      </c>
      <c r="AB531" s="75">
        <f t="shared" si="98"/>
        <v>0</v>
      </c>
      <c r="AC531" s="82">
        <f t="shared" si="99"/>
        <v>0</v>
      </c>
      <c r="AD531" s="70"/>
    </row>
    <row r="532" spans="1:30" x14ac:dyDescent="0.35">
      <c r="A532" s="70" t="str">
        <f>'Activity rawdata'!A531</f>
        <v>BH5135-1-133</v>
      </c>
      <c r="B532" s="71" t="str">
        <f>'Activity rawdata'!B531</f>
        <v>CSLB</v>
      </c>
      <c r="C532" s="71" t="str">
        <f>IF('Activity rawdata'!C531="PY","Planted",IF('Activity rawdata'!C531="NY","Nat/Convert",IF('Activity rawdata'!C531="NN","Nat/Nonconvert",IF('Activity rawdata'!C531="OY","Planted"))))</f>
        <v>Planted</v>
      </c>
      <c r="D532" s="70" t="str">
        <f>'Activity rawdata'!D531</f>
        <v>STP2</v>
      </c>
      <c r="E532" s="72" t="str">
        <f>'Activity rawdata'!E531</f>
        <v>81</v>
      </c>
      <c r="F532" s="73" t="str">
        <f>'Activity rawdata'!L531</f>
        <v>NO</v>
      </c>
      <c r="G532" s="72" t="str">
        <f>'Activity rawdata'!R531</f>
        <v>2040</v>
      </c>
      <c r="H532" s="72" t="str">
        <f>IF('Activity rawdata'!P531="AHTHIN1","1st Thin",IF('Activity rawdata'!P531="AHCC","Clearcut",IF('Activity rawdata'!P531="AHTHSMZ","SMZ Thin",IF('Activity rawdata'!P531="AHTHIN2","2nd Thin",IF('Activity rawdata'!P531="AFERTE","Early Fert",IF('Activity rawdata'!P531="AFERTM","Mid Fert",IF('Activity rawdata'!P531="AFERTL","Late Fert",  IF('Activity rawdata'!P531="ASP","Site Prep", IF('Activity rawdata'!P531="APLT","Plant",  IF('Activity rawdata'!P531="ANREG","Natural Regeneration"))))))))))</f>
        <v>Plant</v>
      </c>
      <c r="I532" s="74">
        <f>'Activity rawdata'!O531</f>
        <v>21.97</v>
      </c>
      <c r="J532" s="75">
        <f>'Activity rawdata'!N531</f>
        <v>1</v>
      </c>
      <c r="K532" s="75">
        <f>'Activity rawdata'!AC531</f>
        <v>0</v>
      </c>
      <c r="L532" s="75">
        <f>'Activity rawdata'!AD531</f>
        <v>0</v>
      </c>
      <c r="M532" s="76" t="str">
        <f>'Activity rawdata'!AE531</f>
        <v>-</v>
      </c>
      <c r="N532" s="83">
        <f>'Activity rawdata'!T531+'Activity rawdata'!U531</f>
        <v>0</v>
      </c>
      <c r="O532" s="80">
        <f>'Activity rawdata'!V531</f>
        <v>0</v>
      </c>
      <c r="P532" s="80">
        <f>'Activity rawdata'!W531</f>
        <v>0</v>
      </c>
      <c r="Q532" s="80">
        <f>'Activity rawdata'!X531</f>
        <v>0</v>
      </c>
      <c r="R532" s="84">
        <f t="shared" si="90"/>
        <v>0</v>
      </c>
      <c r="S532" s="80">
        <f>'Activity rawdata'!Z531</f>
        <v>0</v>
      </c>
      <c r="T532" s="80">
        <f>'Activity rawdata'!AA531</f>
        <v>0</v>
      </c>
      <c r="U532" s="80">
        <f t="shared" si="91"/>
        <v>0</v>
      </c>
      <c r="V532" s="81">
        <f t="shared" si="92"/>
        <v>0</v>
      </c>
      <c r="W532" s="75">
        <f t="shared" si="93"/>
        <v>0</v>
      </c>
      <c r="X532" s="75">
        <f t="shared" si="94"/>
        <v>0</v>
      </c>
      <c r="Y532" s="75">
        <f t="shared" si="95"/>
        <v>0</v>
      </c>
      <c r="Z532" s="82">
        <f t="shared" si="96"/>
        <v>0</v>
      </c>
      <c r="AA532" s="75">
        <f t="shared" si="97"/>
        <v>0</v>
      </c>
      <c r="AB532" s="75">
        <f t="shared" si="98"/>
        <v>0</v>
      </c>
      <c r="AC532" s="82">
        <f t="shared" si="99"/>
        <v>0</v>
      </c>
      <c r="AD532" s="70"/>
    </row>
    <row r="533" spans="1:30" x14ac:dyDescent="0.35">
      <c r="A533" s="70" t="str">
        <f>'Activity rawdata'!A532</f>
        <v>BH6125-1-307</v>
      </c>
      <c r="B533" s="71" t="str">
        <f>'Activity rawdata'!B532</f>
        <v>CSLB</v>
      </c>
      <c r="C533" s="71" t="str">
        <f>IF('Activity rawdata'!C532="PY","Planted",IF('Activity rawdata'!C532="NY","Nat/Convert",IF('Activity rawdata'!C532="NN","Nat/Nonconvert",IF('Activity rawdata'!C532="OY","Planted"))))</f>
        <v>Planted</v>
      </c>
      <c r="D533" s="70" t="str">
        <f>'Activity rawdata'!D532</f>
        <v>STP2</v>
      </c>
      <c r="E533" s="72" t="str">
        <f>'Activity rawdata'!E532</f>
        <v>78</v>
      </c>
      <c r="F533" s="73" t="str">
        <f>'Activity rawdata'!L532</f>
        <v>NO</v>
      </c>
      <c r="G533" s="72" t="str">
        <f>'Activity rawdata'!R532</f>
        <v>2040</v>
      </c>
      <c r="H533" s="72" t="str">
        <f>IF('Activity rawdata'!P532="AHTHIN1","1st Thin",IF('Activity rawdata'!P532="AHCC","Clearcut",IF('Activity rawdata'!P532="AHTHSMZ","SMZ Thin",IF('Activity rawdata'!P532="AHTHIN2","2nd Thin",IF('Activity rawdata'!P532="AFERTE","Early Fert",IF('Activity rawdata'!P532="AFERTM","Mid Fert",IF('Activity rawdata'!P532="AFERTL","Late Fert",  IF('Activity rawdata'!P532="ASP","Site Prep", IF('Activity rawdata'!P532="APLT","Plant",  IF('Activity rawdata'!P532="ANREG","Natural Regeneration"))))))))))</f>
        <v>Plant</v>
      </c>
      <c r="I533" s="74">
        <f>'Activity rawdata'!O532</f>
        <v>8.2899999999999991</v>
      </c>
      <c r="J533" s="75">
        <f>'Activity rawdata'!N532</f>
        <v>1</v>
      </c>
      <c r="K533" s="75">
        <f>'Activity rawdata'!AC532</f>
        <v>0</v>
      </c>
      <c r="L533" s="75">
        <f>'Activity rawdata'!AD532</f>
        <v>0</v>
      </c>
      <c r="M533" s="76" t="str">
        <f>'Activity rawdata'!AE532</f>
        <v>-</v>
      </c>
      <c r="N533" s="83">
        <f>'Activity rawdata'!T532+'Activity rawdata'!U532</f>
        <v>0</v>
      </c>
      <c r="O533" s="80">
        <f>'Activity rawdata'!V532</f>
        <v>0</v>
      </c>
      <c r="P533" s="80">
        <f>'Activity rawdata'!W532</f>
        <v>0</v>
      </c>
      <c r="Q533" s="80">
        <f>'Activity rawdata'!X532</f>
        <v>0</v>
      </c>
      <c r="R533" s="84">
        <f t="shared" si="90"/>
        <v>0</v>
      </c>
      <c r="S533" s="80">
        <f>'Activity rawdata'!Z532</f>
        <v>0</v>
      </c>
      <c r="T533" s="80">
        <f>'Activity rawdata'!AA532</f>
        <v>0</v>
      </c>
      <c r="U533" s="80">
        <f t="shared" si="91"/>
        <v>0</v>
      </c>
      <c r="V533" s="81">
        <f t="shared" si="92"/>
        <v>0</v>
      </c>
      <c r="W533" s="75">
        <f t="shared" si="93"/>
        <v>0</v>
      </c>
      <c r="X533" s="75">
        <f t="shared" si="94"/>
        <v>0</v>
      </c>
      <c r="Y533" s="75">
        <f t="shared" si="95"/>
        <v>0</v>
      </c>
      <c r="Z533" s="82">
        <f t="shared" si="96"/>
        <v>0</v>
      </c>
      <c r="AA533" s="75">
        <f t="shared" si="97"/>
        <v>0</v>
      </c>
      <c r="AB533" s="75">
        <f t="shared" si="98"/>
        <v>0</v>
      </c>
      <c r="AC533" s="82">
        <f t="shared" si="99"/>
        <v>0</v>
      </c>
      <c r="AD533" s="70"/>
    </row>
    <row r="534" spans="1:30" x14ac:dyDescent="0.35">
      <c r="A534" s="70" t="str">
        <f>'Activity rawdata'!A533</f>
        <v>BH5222-1-190</v>
      </c>
      <c r="B534" s="71" t="str">
        <f>'Activity rawdata'!B533</f>
        <v>CSLB</v>
      </c>
      <c r="C534" s="71" t="str">
        <f>IF('Activity rawdata'!C533="PY","Planted",IF('Activity rawdata'!C533="NY","Nat/Convert",IF('Activity rawdata'!C533="NN","Nat/Nonconvert",IF('Activity rawdata'!C533="OY","Planted"))))</f>
        <v>Planted</v>
      </c>
      <c r="D534" s="70" t="str">
        <f>'Activity rawdata'!D533</f>
        <v>STP3</v>
      </c>
      <c r="E534" s="72" t="str">
        <f>'Activity rawdata'!E533</f>
        <v>87</v>
      </c>
      <c r="F534" s="73" t="str">
        <f>'Activity rawdata'!L533</f>
        <v>NO</v>
      </c>
      <c r="G534" s="72" t="str">
        <f>'Activity rawdata'!R533</f>
        <v>2040</v>
      </c>
      <c r="H534" s="72" t="str">
        <f>IF('Activity rawdata'!P533="AHTHIN1","1st Thin",IF('Activity rawdata'!P533="AHCC","Clearcut",IF('Activity rawdata'!P533="AHTHSMZ","SMZ Thin",IF('Activity rawdata'!P533="AHTHIN2","2nd Thin",IF('Activity rawdata'!P533="AFERTE","Early Fert",IF('Activity rawdata'!P533="AFERTM","Mid Fert",IF('Activity rawdata'!P533="AFERTL","Late Fert",  IF('Activity rawdata'!P533="ASP","Site Prep", IF('Activity rawdata'!P533="APLT","Plant",  IF('Activity rawdata'!P533="ANREG","Natural Regeneration"))))))))))</f>
        <v>Plant</v>
      </c>
      <c r="I534" s="74">
        <f>'Activity rawdata'!O533</f>
        <v>5.27</v>
      </c>
      <c r="J534" s="75">
        <f>'Activity rawdata'!N533</f>
        <v>1</v>
      </c>
      <c r="K534" s="75">
        <f>'Activity rawdata'!AC533</f>
        <v>0</v>
      </c>
      <c r="L534" s="75">
        <f>'Activity rawdata'!AD533</f>
        <v>0</v>
      </c>
      <c r="M534" s="76" t="str">
        <f>'Activity rawdata'!AE533</f>
        <v>-</v>
      </c>
      <c r="N534" s="83">
        <f>'Activity rawdata'!T533+'Activity rawdata'!U533</f>
        <v>0</v>
      </c>
      <c r="O534" s="80">
        <f>'Activity rawdata'!V533</f>
        <v>0</v>
      </c>
      <c r="P534" s="80">
        <f>'Activity rawdata'!W533</f>
        <v>0</v>
      </c>
      <c r="Q534" s="80">
        <f>'Activity rawdata'!X533</f>
        <v>0</v>
      </c>
      <c r="R534" s="84">
        <f t="shared" si="90"/>
        <v>0</v>
      </c>
      <c r="S534" s="80">
        <f>'Activity rawdata'!Z533</f>
        <v>0</v>
      </c>
      <c r="T534" s="80">
        <f>'Activity rawdata'!AA533</f>
        <v>0</v>
      </c>
      <c r="U534" s="80">
        <f t="shared" si="91"/>
        <v>0</v>
      </c>
      <c r="V534" s="81">
        <f t="shared" si="92"/>
        <v>0</v>
      </c>
      <c r="W534" s="75">
        <f t="shared" si="93"/>
        <v>0</v>
      </c>
      <c r="X534" s="75">
        <f t="shared" si="94"/>
        <v>0</v>
      </c>
      <c r="Y534" s="75">
        <f t="shared" si="95"/>
        <v>0</v>
      </c>
      <c r="Z534" s="82">
        <f t="shared" si="96"/>
        <v>0</v>
      </c>
      <c r="AA534" s="75">
        <f t="shared" si="97"/>
        <v>0</v>
      </c>
      <c r="AB534" s="75">
        <f t="shared" si="98"/>
        <v>0</v>
      </c>
      <c r="AC534" s="82">
        <f t="shared" si="99"/>
        <v>0</v>
      </c>
      <c r="AD534" s="70"/>
    </row>
    <row r="535" spans="1:30" x14ac:dyDescent="0.35">
      <c r="A535" s="70" t="str">
        <f>'Activity rawdata'!A534</f>
        <v>BH1435-1-384</v>
      </c>
      <c r="B535" s="71" t="str">
        <f>'Activity rawdata'!B534</f>
        <v>LB</v>
      </c>
      <c r="C535" s="71" t="str">
        <f>IF('Activity rawdata'!C534="PY","Planted",IF('Activity rawdata'!C534="NY","Nat/Convert",IF('Activity rawdata'!C534="NN","Nat/Nonconvert",IF('Activity rawdata'!C534="OY","Planted"))))</f>
        <v>Planted</v>
      </c>
      <c r="D535" s="70" t="str">
        <f>'Activity rawdata'!D534</f>
        <v>STP1</v>
      </c>
      <c r="E535" s="72" t="str">
        <f>'Activity rawdata'!E534</f>
        <v>87</v>
      </c>
      <c r="F535" s="73" t="str">
        <f>'Activity rawdata'!L534</f>
        <v>MT1</v>
      </c>
      <c r="G535" s="72" t="str">
        <f>'Activity rawdata'!R534</f>
        <v>2040</v>
      </c>
      <c r="H535" s="72" t="str">
        <f>IF('Activity rawdata'!P534="AHTHIN1","1st Thin",IF('Activity rawdata'!P534="AHCC","Clearcut",IF('Activity rawdata'!P534="AHTHSMZ","SMZ Thin",IF('Activity rawdata'!P534="AHTHIN2","2nd Thin",IF('Activity rawdata'!P534="AFERTE","Early Fert",IF('Activity rawdata'!P534="AFERTM","Mid Fert",IF('Activity rawdata'!P534="AFERTL","Late Fert",  IF('Activity rawdata'!P534="ASP","Site Prep", IF('Activity rawdata'!P534="APLT","Plant",  IF('Activity rawdata'!P534="ANREG","Natural Regeneration"))))))))))</f>
        <v>Mid Fert</v>
      </c>
      <c r="I535" s="74">
        <f>'Activity rawdata'!O534</f>
        <v>27.2636</v>
      </c>
      <c r="J535" s="75">
        <f>'Activity rawdata'!N534</f>
        <v>15</v>
      </c>
      <c r="K535" s="75">
        <f>'Activity rawdata'!AC534</f>
        <v>96.81</v>
      </c>
      <c r="L535" s="75">
        <f>'Activity rawdata'!AD534</f>
        <v>192.31</v>
      </c>
      <c r="M535" s="76">
        <f>'Activity rawdata'!AE534</f>
        <v>9.6071700519110905</v>
      </c>
      <c r="N535" s="83">
        <f>'Activity rawdata'!T534+'Activity rawdata'!U534</f>
        <v>0</v>
      </c>
      <c r="O535" s="80">
        <f>'Activity rawdata'!V534</f>
        <v>0</v>
      </c>
      <c r="P535" s="80">
        <f>'Activity rawdata'!W534</f>
        <v>0</v>
      </c>
      <c r="Q535" s="80">
        <f>'Activity rawdata'!X534</f>
        <v>0</v>
      </c>
      <c r="R535" s="84">
        <f t="shared" si="90"/>
        <v>0</v>
      </c>
      <c r="S535" s="80">
        <f>'Activity rawdata'!Z534</f>
        <v>0</v>
      </c>
      <c r="T535" s="80">
        <f>'Activity rawdata'!AA534</f>
        <v>0</v>
      </c>
      <c r="U535" s="80">
        <f t="shared" si="91"/>
        <v>0</v>
      </c>
      <c r="V535" s="81">
        <f t="shared" si="92"/>
        <v>0</v>
      </c>
      <c r="W535" s="75">
        <f t="shared" si="93"/>
        <v>0</v>
      </c>
      <c r="X535" s="75">
        <f t="shared" si="94"/>
        <v>0</v>
      </c>
      <c r="Y535" s="75">
        <f t="shared" si="95"/>
        <v>0</v>
      </c>
      <c r="Z535" s="82">
        <f t="shared" si="96"/>
        <v>0</v>
      </c>
      <c r="AA535" s="75">
        <f t="shared" si="97"/>
        <v>0</v>
      </c>
      <c r="AB535" s="75">
        <f t="shared" si="98"/>
        <v>0</v>
      </c>
      <c r="AC535" s="82">
        <f t="shared" si="99"/>
        <v>0</v>
      </c>
      <c r="AD535" s="70"/>
    </row>
    <row r="536" spans="1:30" x14ac:dyDescent="0.35">
      <c r="A536" s="70" t="str">
        <f>'Activity rawdata'!A535</f>
        <v>BH2061-1-356</v>
      </c>
      <c r="B536" s="71" t="str">
        <f>'Activity rawdata'!B535</f>
        <v>LB</v>
      </c>
      <c r="C536" s="71" t="str">
        <f>IF('Activity rawdata'!C535="PY","Planted",IF('Activity rawdata'!C535="NY","Nat/Convert",IF('Activity rawdata'!C535="NN","Nat/Nonconvert",IF('Activity rawdata'!C535="OY","Planted"))))</f>
        <v>Planted</v>
      </c>
      <c r="D536" s="70" t="str">
        <f>'Activity rawdata'!D535</f>
        <v>STP1</v>
      </c>
      <c r="E536" s="72" t="str">
        <f>'Activity rawdata'!E535</f>
        <v>92</v>
      </c>
      <c r="F536" s="73" t="str">
        <f>'Activity rawdata'!L535</f>
        <v>MT1</v>
      </c>
      <c r="G536" s="72" t="str">
        <f>'Activity rawdata'!R535</f>
        <v>2040</v>
      </c>
      <c r="H536" s="72" t="str">
        <f>IF('Activity rawdata'!P535="AHTHIN1","1st Thin",IF('Activity rawdata'!P535="AHCC","Clearcut",IF('Activity rawdata'!P535="AHTHSMZ","SMZ Thin",IF('Activity rawdata'!P535="AHTHIN2","2nd Thin",IF('Activity rawdata'!P535="AFERTE","Early Fert",IF('Activity rawdata'!P535="AFERTM","Mid Fert",IF('Activity rawdata'!P535="AFERTL","Late Fert",  IF('Activity rawdata'!P535="ASP","Site Prep", IF('Activity rawdata'!P535="APLT","Plant",  IF('Activity rawdata'!P535="ANREG","Natural Regeneration"))))))))))</f>
        <v>Mid Fert</v>
      </c>
      <c r="I536" s="74">
        <f>'Activity rawdata'!O535</f>
        <v>72.86</v>
      </c>
      <c r="J536" s="75">
        <f>'Activity rawdata'!N535</f>
        <v>15</v>
      </c>
      <c r="K536" s="75">
        <f>'Activity rawdata'!AC535</f>
        <v>106.24</v>
      </c>
      <c r="L536" s="75">
        <f>'Activity rawdata'!AD535</f>
        <v>193.05</v>
      </c>
      <c r="M536" s="76">
        <f>'Activity rawdata'!AE535</f>
        <v>10.044895659533347</v>
      </c>
      <c r="N536" s="83">
        <f>'Activity rawdata'!T535+'Activity rawdata'!U535</f>
        <v>0</v>
      </c>
      <c r="O536" s="80">
        <f>'Activity rawdata'!V535</f>
        <v>0</v>
      </c>
      <c r="P536" s="80">
        <f>'Activity rawdata'!W535</f>
        <v>0</v>
      </c>
      <c r="Q536" s="80">
        <f>'Activity rawdata'!X535</f>
        <v>0</v>
      </c>
      <c r="R536" s="84">
        <f t="shared" si="90"/>
        <v>0</v>
      </c>
      <c r="S536" s="80">
        <f>'Activity rawdata'!Z535</f>
        <v>0</v>
      </c>
      <c r="T536" s="80">
        <f>'Activity rawdata'!AA535</f>
        <v>0</v>
      </c>
      <c r="U536" s="80">
        <f t="shared" si="91"/>
        <v>0</v>
      </c>
      <c r="V536" s="81">
        <f t="shared" si="92"/>
        <v>0</v>
      </c>
      <c r="W536" s="75">
        <f t="shared" si="93"/>
        <v>0</v>
      </c>
      <c r="X536" s="75">
        <f t="shared" si="94"/>
        <v>0</v>
      </c>
      <c r="Y536" s="75">
        <f t="shared" si="95"/>
        <v>0</v>
      </c>
      <c r="Z536" s="82">
        <f t="shared" si="96"/>
        <v>0</v>
      </c>
      <c r="AA536" s="75">
        <f t="shared" si="97"/>
        <v>0</v>
      </c>
      <c r="AB536" s="75">
        <f t="shared" si="98"/>
        <v>0</v>
      </c>
      <c r="AC536" s="82">
        <f t="shared" si="99"/>
        <v>0</v>
      </c>
      <c r="AD536" s="70"/>
    </row>
    <row r="537" spans="1:30" x14ac:dyDescent="0.35">
      <c r="A537" s="70" t="str">
        <f>'Activity rawdata'!A536</f>
        <v>BH2061-1-357</v>
      </c>
      <c r="B537" s="71" t="str">
        <f>'Activity rawdata'!B536</f>
        <v>LB</v>
      </c>
      <c r="C537" s="71" t="str">
        <f>IF('Activity rawdata'!C536="PY","Planted",IF('Activity rawdata'!C536="NY","Nat/Convert",IF('Activity rawdata'!C536="NN","Nat/Nonconvert",IF('Activity rawdata'!C536="OY","Planted"))))</f>
        <v>Planted</v>
      </c>
      <c r="D537" s="70" t="str">
        <f>'Activity rawdata'!D536</f>
        <v>STP1</v>
      </c>
      <c r="E537" s="72" t="str">
        <f>'Activity rawdata'!E536</f>
        <v>88</v>
      </c>
      <c r="F537" s="73" t="str">
        <f>'Activity rawdata'!L536</f>
        <v>MT1</v>
      </c>
      <c r="G537" s="72" t="str">
        <f>'Activity rawdata'!R536</f>
        <v>2040</v>
      </c>
      <c r="H537" s="72" t="str">
        <f>IF('Activity rawdata'!P536="AHTHIN1","1st Thin",IF('Activity rawdata'!P536="AHCC","Clearcut",IF('Activity rawdata'!P536="AHTHSMZ","SMZ Thin",IF('Activity rawdata'!P536="AHTHIN2","2nd Thin",IF('Activity rawdata'!P536="AFERTE","Early Fert",IF('Activity rawdata'!P536="AFERTM","Mid Fert",IF('Activity rawdata'!P536="AFERTL","Late Fert",  IF('Activity rawdata'!P536="ASP","Site Prep", IF('Activity rawdata'!P536="APLT","Plant",  IF('Activity rawdata'!P536="ANREG","Natural Regeneration"))))))))))</f>
        <v>Mid Fert</v>
      </c>
      <c r="I537" s="74">
        <f>'Activity rawdata'!O536</f>
        <v>56.45</v>
      </c>
      <c r="J537" s="75">
        <f>'Activity rawdata'!N536</f>
        <v>15</v>
      </c>
      <c r="K537" s="75">
        <f>'Activity rawdata'!AC536</f>
        <v>92.87</v>
      </c>
      <c r="L537" s="75">
        <f>'Activity rawdata'!AD536</f>
        <v>184.69</v>
      </c>
      <c r="M537" s="76">
        <f>'Activity rawdata'!AE536</f>
        <v>9.6017928894126676</v>
      </c>
      <c r="N537" s="83">
        <f>'Activity rawdata'!T536+'Activity rawdata'!U536</f>
        <v>0</v>
      </c>
      <c r="O537" s="80">
        <f>'Activity rawdata'!V536</f>
        <v>0</v>
      </c>
      <c r="P537" s="80">
        <f>'Activity rawdata'!W536</f>
        <v>0</v>
      </c>
      <c r="Q537" s="80">
        <f>'Activity rawdata'!X536</f>
        <v>0</v>
      </c>
      <c r="R537" s="84">
        <f t="shared" si="90"/>
        <v>0</v>
      </c>
      <c r="S537" s="80">
        <f>'Activity rawdata'!Z536</f>
        <v>0</v>
      </c>
      <c r="T537" s="80">
        <f>'Activity rawdata'!AA536</f>
        <v>0</v>
      </c>
      <c r="U537" s="80">
        <f t="shared" si="91"/>
        <v>0</v>
      </c>
      <c r="V537" s="81">
        <f t="shared" si="92"/>
        <v>0</v>
      </c>
      <c r="W537" s="75">
        <f t="shared" si="93"/>
        <v>0</v>
      </c>
      <c r="X537" s="75">
        <f t="shared" si="94"/>
        <v>0</v>
      </c>
      <c r="Y537" s="75">
        <f t="shared" si="95"/>
        <v>0</v>
      </c>
      <c r="Z537" s="82">
        <f t="shared" si="96"/>
        <v>0</v>
      </c>
      <c r="AA537" s="75">
        <f t="shared" si="97"/>
        <v>0</v>
      </c>
      <c r="AB537" s="75">
        <f t="shared" si="98"/>
        <v>0</v>
      </c>
      <c r="AC537" s="82">
        <f t="shared" si="99"/>
        <v>0</v>
      </c>
      <c r="AD537" s="70"/>
    </row>
    <row r="538" spans="1:30" x14ac:dyDescent="0.35">
      <c r="A538" s="70" t="str">
        <f>'Activity rawdata'!A537</f>
        <v>BH6125-1-321</v>
      </c>
      <c r="B538" s="71" t="str">
        <f>'Activity rawdata'!B537</f>
        <v>LB</v>
      </c>
      <c r="C538" s="71" t="str">
        <f>IF('Activity rawdata'!C537="PY","Planted",IF('Activity rawdata'!C537="NY","Nat/Convert",IF('Activity rawdata'!C537="NN","Nat/Nonconvert",IF('Activity rawdata'!C537="OY","Planted"))))</f>
        <v>Planted</v>
      </c>
      <c r="D538" s="70" t="str">
        <f>'Activity rawdata'!D537</f>
        <v>STP1</v>
      </c>
      <c r="E538" s="72" t="str">
        <f>'Activity rawdata'!E537</f>
        <v>70</v>
      </c>
      <c r="F538" s="73" t="str">
        <f>'Activity rawdata'!L537</f>
        <v>MT2</v>
      </c>
      <c r="G538" s="72" t="str">
        <f>'Activity rawdata'!R537</f>
        <v>2040</v>
      </c>
      <c r="H538" s="72" t="str">
        <f>IF('Activity rawdata'!P537="AHTHIN1","1st Thin",IF('Activity rawdata'!P537="AHCC","Clearcut",IF('Activity rawdata'!P537="AHTHSMZ","SMZ Thin",IF('Activity rawdata'!P537="AHTHIN2","2nd Thin",IF('Activity rawdata'!P537="AFERTE","Early Fert",IF('Activity rawdata'!P537="AFERTM","Mid Fert",IF('Activity rawdata'!P537="AFERTL","Late Fert",  IF('Activity rawdata'!P537="ASP","Site Prep", IF('Activity rawdata'!P537="APLT","Plant",  IF('Activity rawdata'!P537="ANREG","Natural Regeneration"))))))))))</f>
        <v>Late Fert</v>
      </c>
      <c r="I538" s="74">
        <f>'Activity rawdata'!O537</f>
        <v>32.64</v>
      </c>
      <c r="J538" s="75">
        <f>'Activity rawdata'!N537</f>
        <v>21</v>
      </c>
      <c r="K538" s="75">
        <f>'Activity rawdata'!AC537</f>
        <v>74.67</v>
      </c>
      <c r="L538" s="75">
        <f>'Activity rawdata'!AD537</f>
        <v>109.74</v>
      </c>
      <c r="M538" s="76">
        <f>'Activity rawdata'!AE537</f>
        <v>11.169324269257137</v>
      </c>
      <c r="N538" s="83">
        <f>'Activity rawdata'!T537+'Activity rawdata'!U537</f>
        <v>0</v>
      </c>
      <c r="O538" s="80">
        <f>'Activity rawdata'!V537</f>
        <v>0</v>
      </c>
      <c r="P538" s="80">
        <f>'Activity rawdata'!W537</f>
        <v>0</v>
      </c>
      <c r="Q538" s="80">
        <f>'Activity rawdata'!X537</f>
        <v>0</v>
      </c>
      <c r="R538" s="84">
        <f t="shared" si="90"/>
        <v>0</v>
      </c>
      <c r="S538" s="80">
        <f>'Activity rawdata'!Z537</f>
        <v>0</v>
      </c>
      <c r="T538" s="80">
        <f>'Activity rawdata'!AA537</f>
        <v>0</v>
      </c>
      <c r="U538" s="80">
        <f t="shared" si="91"/>
        <v>0</v>
      </c>
      <c r="V538" s="81">
        <f t="shared" si="92"/>
        <v>0</v>
      </c>
      <c r="W538" s="75">
        <f t="shared" si="93"/>
        <v>0</v>
      </c>
      <c r="X538" s="75">
        <f t="shared" si="94"/>
        <v>0</v>
      </c>
      <c r="Y538" s="75">
        <f t="shared" si="95"/>
        <v>0</v>
      </c>
      <c r="Z538" s="82">
        <f t="shared" si="96"/>
        <v>0</v>
      </c>
      <c r="AA538" s="75">
        <f t="shared" si="97"/>
        <v>0</v>
      </c>
      <c r="AB538" s="75">
        <f t="shared" si="98"/>
        <v>0</v>
      </c>
      <c r="AC538" s="82">
        <f t="shared" si="99"/>
        <v>0</v>
      </c>
      <c r="AD538" s="70"/>
    </row>
    <row r="539" spans="1:30" x14ac:dyDescent="0.35">
      <c r="A539" s="70" t="str">
        <f>'Activity rawdata'!A538</f>
        <v>BH6125-1-320</v>
      </c>
      <c r="B539" s="71" t="str">
        <f>'Activity rawdata'!B538</f>
        <v>LB</v>
      </c>
      <c r="C539" s="71" t="str">
        <f>IF('Activity rawdata'!C538="PY","Planted",IF('Activity rawdata'!C538="NY","Nat/Convert",IF('Activity rawdata'!C538="NN","Nat/Nonconvert",IF('Activity rawdata'!C538="OY","Planted"))))</f>
        <v>Planted</v>
      </c>
      <c r="D539" s="70" t="str">
        <f>'Activity rawdata'!D538</f>
        <v>STP1</v>
      </c>
      <c r="E539" s="72" t="str">
        <f>'Activity rawdata'!E538</f>
        <v>79</v>
      </c>
      <c r="F539" s="73" t="str">
        <f>'Activity rawdata'!L538</f>
        <v>MT2</v>
      </c>
      <c r="G539" s="72" t="str">
        <f>'Activity rawdata'!R538</f>
        <v>2040</v>
      </c>
      <c r="H539" s="72" t="str">
        <f>IF('Activity rawdata'!P538="AHTHIN1","1st Thin",IF('Activity rawdata'!P538="AHCC","Clearcut",IF('Activity rawdata'!P538="AHTHSMZ","SMZ Thin",IF('Activity rawdata'!P538="AHTHIN2","2nd Thin",IF('Activity rawdata'!P538="AFERTE","Early Fert",IF('Activity rawdata'!P538="AFERTM","Mid Fert",IF('Activity rawdata'!P538="AFERTL","Late Fert",  IF('Activity rawdata'!P538="ASP","Site Prep", IF('Activity rawdata'!P538="APLT","Plant",  IF('Activity rawdata'!P538="ANREG","Natural Regeneration"))))))))))</f>
        <v>Late Fert</v>
      </c>
      <c r="I539" s="74">
        <f>'Activity rawdata'!O538</f>
        <v>95.6</v>
      </c>
      <c r="J539" s="75">
        <f>'Activity rawdata'!N538</f>
        <v>21</v>
      </c>
      <c r="K539" s="75">
        <f>'Activity rawdata'!AC538</f>
        <v>74.430000000000007</v>
      </c>
      <c r="L539" s="75">
        <f>'Activity rawdata'!AD538</f>
        <v>107.04</v>
      </c>
      <c r="M539" s="76">
        <f>'Activity rawdata'!AE538</f>
        <v>11.291126191154273</v>
      </c>
      <c r="N539" s="83">
        <f>'Activity rawdata'!T538+'Activity rawdata'!U538</f>
        <v>0</v>
      </c>
      <c r="O539" s="80">
        <f>'Activity rawdata'!V538</f>
        <v>0</v>
      </c>
      <c r="P539" s="80">
        <f>'Activity rawdata'!W538</f>
        <v>0</v>
      </c>
      <c r="Q539" s="80">
        <f>'Activity rawdata'!X538</f>
        <v>0</v>
      </c>
      <c r="R539" s="84">
        <f t="shared" si="90"/>
        <v>0</v>
      </c>
      <c r="S539" s="80">
        <f>'Activity rawdata'!Z538</f>
        <v>0</v>
      </c>
      <c r="T539" s="80">
        <f>'Activity rawdata'!AA538</f>
        <v>0</v>
      </c>
      <c r="U539" s="80">
        <f t="shared" si="91"/>
        <v>0</v>
      </c>
      <c r="V539" s="81">
        <f t="shared" si="92"/>
        <v>0</v>
      </c>
      <c r="W539" s="75">
        <f t="shared" si="93"/>
        <v>0</v>
      </c>
      <c r="X539" s="75">
        <f t="shared" si="94"/>
        <v>0</v>
      </c>
      <c r="Y539" s="75">
        <f t="shared" si="95"/>
        <v>0</v>
      </c>
      <c r="Z539" s="82">
        <f t="shared" si="96"/>
        <v>0</v>
      </c>
      <c r="AA539" s="75">
        <f t="shared" si="97"/>
        <v>0</v>
      </c>
      <c r="AB539" s="75">
        <f t="shared" si="98"/>
        <v>0</v>
      </c>
      <c r="AC539" s="82">
        <f t="shared" si="99"/>
        <v>0</v>
      </c>
      <c r="AD539" s="70"/>
    </row>
    <row r="540" spans="1:30" x14ac:dyDescent="0.35">
      <c r="A540" s="70" t="str">
        <f>'Activity rawdata'!A539</f>
        <v>BH6125-1-319</v>
      </c>
      <c r="B540" s="71" t="str">
        <f>'Activity rawdata'!B539</f>
        <v>LB</v>
      </c>
      <c r="C540" s="71" t="str">
        <f>IF('Activity rawdata'!C539="PY","Planted",IF('Activity rawdata'!C539="NY","Nat/Convert",IF('Activity rawdata'!C539="NN","Nat/Nonconvert",IF('Activity rawdata'!C539="OY","Planted"))))</f>
        <v>Planted</v>
      </c>
      <c r="D540" s="70" t="str">
        <f>'Activity rawdata'!D539</f>
        <v>STP1</v>
      </c>
      <c r="E540" s="72" t="str">
        <f>'Activity rawdata'!E539</f>
        <v>79</v>
      </c>
      <c r="F540" s="73" t="str">
        <f>'Activity rawdata'!L539</f>
        <v>MT2</v>
      </c>
      <c r="G540" s="72" t="str">
        <f>'Activity rawdata'!R539</f>
        <v>2040</v>
      </c>
      <c r="H540" s="72" t="str">
        <f>IF('Activity rawdata'!P539="AHTHIN1","1st Thin",IF('Activity rawdata'!P539="AHCC","Clearcut",IF('Activity rawdata'!P539="AHTHSMZ","SMZ Thin",IF('Activity rawdata'!P539="AHTHIN2","2nd Thin",IF('Activity rawdata'!P539="AFERTE","Early Fert",IF('Activity rawdata'!P539="AFERTM","Mid Fert",IF('Activity rawdata'!P539="AFERTL","Late Fert",  IF('Activity rawdata'!P539="ASP","Site Prep", IF('Activity rawdata'!P539="APLT","Plant",  IF('Activity rawdata'!P539="ANREG","Natural Regeneration"))))))))))</f>
        <v>Late Fert</v>
      </c>
      <c r="I540" s="74">
        <f>'Activity rawdata'!O539</f>
        <v>31.55</v>
      </c>
      <c r="J540" s="75">
        <f>'Activity rawdata'!N539</f>
        <v>21</v>
      </c>
      <c r="K540" s="75">
        <f>'Activity rawdata'!AC539</f>
        <v>74.430000000000007</v>
      </c>
      <c r="L540" s="75">
        <f>'Activity rawdata'!AD539</f>
        <v>107.04</v>
      </c>
      <c r="M540" s="76">
        <f>'Activity rawdata'!AE539</f>
        <v>11.291126191154273</v>
      </c>
      <c r="N540" s="83">
        <f>'Activity rawdata'!T539+'Activity rawdata'!U539</f>
        <v>0</v>
      </c>
      <c r="O540" s="80">
        <f>'Activity rawdata'!V539</f>
        <v>0</v>
      </c>
      <c r="P540" s="80">
        <f>'Activity rawdata'!W539</f>
        <v>0</v>
      </c>
      <c r="Q540" s="80">
        <f>'Activity rawdata'!X539</f>
        <v>0</v>
      </c>
      <c r="R540" s="84">
        <f t="shared" si="90"/>
        <v>0</v>
      </c>
      <c r="S540" s="80">
        <f>'Activity rawdata'!Z539</f>
        <v>0</v>
      </c>
      <c r="T540" s="80">
        <f>'Activity rawdata'!AA539</f>
        <v>0</v>
      </c>
      <c r="U540" s="80">
        <f t="shared" si="91"/>
        <v>0</v>
      </c>
      <c r="V540" s="81">
        <f t="shared" si="92"/>
        <v>0</v>
      </c>
      <c r="W540" s="75">
        <f t="shared" si="93"/>
        <v>0</v>
      </c>
      <c r="X540" s="75">
        <f t="shared" si="94"/>
        <v>0</v>
      </c>
      <c r="Y540" s="75">
        <f t="shared" si="95"/>
        <v>0</v>
      </c>
      <c r="Z540" s="82">
        <f t="shared" si="96"/>
        <v>0</v>
      </c>
      <c r="AA540" s="75">
        <f t="shared" si="97"/>
        <v>0</v>
      </c>
      <c r="AB540" s="75">
        <f t="shared" si="98"/>
        <v>0</v>
      </c>
      <c r="AC540" s="82">
        <f t="shared" si="99"/>
        <v>0</v>
      </c>
      <c r="AD540" s="70"/>
    </row>
    <row r="541" spans="1:30" x14ac:dyDescent="0.35">
      <c r="A541" s="70" t="str">
        <f>'Activity rawdata'!A540</f>
        <v>BH6125-1-314</v>
      </c>
      <c r="B541" s="71" t="str">
        <f>'Activity rawdata'!B540</f>
        <v>LB</v>
      </c>
      <c r="C541" s="71" t="str">
        <f>IF('Activity rawdata'!C540="PY","Planted",IF('Activity rawdata'!C540="NY","Nat/Convert",IF('Activity rawdata'!C540="NN","Nat/Nonconvert",IF('Activity rawdata'!C540="OY","Planted"))))</f>
        <v>Planted</v>
      </c>
      <c r="D541" s="70" t="str">
        <f>'Activity rawdata'!D540</f>
        <v>STP1</v>
      </c>
      <c r="E541" s="72" t="str">
        <f>'Activity rawdata'!E540</f>
        <v>70</v>
      </c>
      <c r="F541" s="73" t="str">
        <f>'Activity rawdata'!L540</f>
        <v>MT2</v>
      </c>
      <c r="G541" s="72" t="str">
        <f>'Activity rawdata'!R540</f>
        <v>2040</v>
      </c>
      <c r="H541" s="72" t="str">
        <f>IF('Activity rawdata'!P540="AHTHIN1","1st Thin",IF('Activity rawdata'!P540="AHCC","Clearcut",IF('Activity rawdata'!P540="AHTHSMZ","SMZ Thin",IF('Activity rawdata'!P540="AHTHIN2","2nd Thin",IF('Activity rawdata'!P540="AFERTE","Early Fert",IF('Activity rawdata'!P540="AFERTM","Mid Fert",IF('Activity rawdata'!P540="AFERTL","Late Fert",  IF('Activity rawdata'!P540="ASP","Site Prep", IF('Activity rawdata'!P540="APLT","Plant",  IF('Activity rawdata'!P540="ANREG","Natural Regeneration"))))))))))</f>
        <v>Late Fert</v>
      </c>
      <c r="I541" s="74">
        <f>'Activity rawdata'!O540</f>
        <v>3.98</v>
      </c>
      <c r="J541" s="75">
        <f>'Activity rawdata'!N540</f>
        <v>21</v>
      </c>
      <c r="K541" s="75">
        <f>'Activity rawdata'!AC540</f>
        <v>74.67</v>
      </c>
      <c r="L541" s="75">
        <f>'Activity rawdata'!AD540</f>
        <v>109.74</v>
      </c>
      <c r="M541" s="76">
        <f>'Activity rawdata'!AE540</f>
        <v>11.169324269257137</v>
      </c>
      <c r="N541" s="83">
        <f>'Activity rawdata'!T540+'Activity rawdata'!U540</f>
        <v>0</v>
      </c>
      <c r="O541" s="80">
        <f>'Activity rawdata'!V540</f>
        <v>0</v>
      </c>
      <c r="P541" s="80">
        <f>'Activity rawdata'!W540</f>
        <v>0</v>
      </c>
      <c r="Q541" s="80">
        <f>'Activity rawdata'!X540</f>
        <v>0</v>
      </c>
      <c r="R541" s="84">
        <f t="shared" si="90"/>
        <v>0</v>
      </c>
      <c r="S541" s="80">
        <f>'Activity rawdata'!Z540</f>
        <v>0</v>
      </c>
      <c r="T541" s="80">
        <f>'Activity rawdata'!AA540</f>
        <v>0</v>
      </c>
      <c r="U541" s="80">
        <f t="shared" si="91"/>
        <v>0</v>
      </c>
      <c r="V541" s="81">
        <f t="shared" si="92"/>
        <v>0</v>
      </c>
      <c r="W541" s="75">
        <f t="shared" si="93"/>
        <v>0</v>
      </c>
      <c r="X541" s="75">
        <f t="shared" si="94"/>
        <v>0</v>
      </c>
      <c r="Y541" s="75">
        <f t="shared" si="95"/>
        <v>0</v>
      </c>
      <c r="Z541" s="82">
        <f t="shared" si="96"/>
        <v>0</v>
      </c>
      <c r="AA541" s="75">
        <f t="shared" si="97"/>
        <v>0</v>
      </c>
      <c r="AB541" s="75">
        <f t="shared" si="98"/>
        <v>0</v>
      </c>
      <c r="AC541" s="82">
        <f t="shared" si="99"/>
        <v>0</v>
      </c>
      <c r="AD541" s="70"/>
    </row>
    <row r="542" spans="1:30" x14ac:dyDescent="0.35">
      <c r="A542" s="70" t="str">
        <f>'Activity rawdata'!A541</f>
        <v>BH6125-1-305</v>
      </c>
      <c r="B542" s="71" t="str">
        <f>'Activity rawdata'!B541</f>
        <v>LB</v>
      </c>
      <c r="C542" s="71" t="str">
        <f>IF('Activity rawdata'!C541="PY","Planted",IF('Activity rawdata'!C541="NY","Nat/Convert",IF('Activity rawdata'!C541="NN","Nat/Nonconvert",IF('Activity rawdata'!C541="OY","Planted"))))</f>
        <v>Planted</v>
      </c>
      <c r="D542" s="70" t="str">
        <f>'Activity rawdata'!D541</f>
        <v>STP1</v>
      </c>
      <c r="E542" s="72" t="str">
        <f>'Activity rawdata'!E541</f>
        <v>80</v>
      </c>
      <c r="F542" s="73" t="str">
        <f>'Activity rawdata'!L541</f>
        <v>MT2</v>
      </c>
      <c r="G542" s="72" t="str">
        <f>'Activity rawdata'!R541</f>
        <v>2040</v>
      </c>
      <c r="H542" s="72" t="str">
        <f>IF('Activity rawdata'!P541="AHTHIN1","1st Thin",IF('Activity rawdata'!P541="AHCC","Clearcut",IF('Activity rawdata'!P541="AHTHSMZ","SMZ Thin",IF('Activity rawdata'!P541="AHTHIN2","2nd Thin",IF('Activity rawdata'!P541="AFERTE","Early Fert",IF('Activity rawdata'!P541="AFERTM","Mid Fert",IF('Activity rawdata'!P541="AFERTL","Late Fert",  IF('Activity rawdata'!P541="ASP","Site Prep", IF('Activity rawdata'!P541="APLT","Plant",  IF('Activity rawdata'!P541="ANREG","Natural Regeneration"))))))))))</f>
        <v>Late Fert</v>
      </c>
      <c r="I542" s="74">
        <f>'Activity rawdata'!O541</f>
        <v>31.68</v>
      </c>
      <c r="J542" s="75">
        <f>'Activity rawdata'!N541</f>
        <v>21</v>
      </c>
      <c r="K542" s="75">
        <f>'Activity rawdata'!AC541</f>
        <v>75.48</v>
      </c>
      <c r="L542" s="75">
        <f>'Activity rawdata'!AD541</f>
        <v>109.84</v>
      </c>
      <c r="M542" s="76">
        <f>'Activity rawdata'!AE541</f>
        <v>11.224628742544718</v>
      </c>
      <c r="N542" s="83">
        <f>'Activity rawdata'!T541+'Activity rawdata'!U541</f>
        <v>0</v>
      </c>
      <c r="O542" s="80">
        <f>'Activity rawdata'!V541</f>
        <v>0</v>
      </c>
      <c r="P542" s="80">
        <f>'Activity rawdata'!W541</f>
        <v>0</v>
      </c>
      <c r="Q542" s="80">
        <f>'Activity rawdata'!X541</f>
        <v>0</v>
      </c>
      <c r="R542" s="84">
        <f t="shared" si="90"/>
        <v>0</v>
      </c>
      <c r="S542" s="80">
        <f>'Activity rawdata'!Z541</f>
        <v>0</v>
      </c>
      <c r="T542" s="80">
        <f>'Activity rawdata'!AA541</f>
        <v>0</v>
      </c>
      <c r="U542" s="80">
        <f t="shared" si="91"/>
        <v>0</v>
      </c>
      <c r="V542" s="81">
        <f t="shared" si="92"/>
        <v>0</v>
      </c>
      <c r="W542" s="75">
        <f t="shared" si="93"/>
        <v>0</v>
      </c>
      <c r="X542" s="75">
        <f t="shared" si="94"/>
        <v>0</v>
      </c>
      <c r="Y542" s="75">
        <f t="shared" si="95"/>
        <v>0</v>
      </c>
      <c r="Z542" s="82">
        <f t="shared" si="96"/>
        <v>0</v>
      </c>
      <c r="AA542" s="75">
        <f t="shared" si="97"/>
        <v>0</v>
      </c>
      <c r="AB542" s="75">
        <f t="shared" si="98"/>
        <v>0</v>
      </c>
      <c r="AC542" s="82">
        <f t="shared" si="99"/>
        <v>0</v>
      </c>
      <c r="AD542" s="70"/>
    </row>
    <row r="543" spans="1:30" x14ac:dyDescent="0.35">
      <c r="A543" s="70" t="str">
        <f>'Activity rawdata'!A542</f>
        <v>BH6125-1-304</v>
      </c>
      <c r="B543" s="71" t="str">
        <f>'Activity rawdata'!B542</f>
        <v>LB</v>
      </c>
      <c r="C543" s="71" t="str">
        <f>IF('Activity rawdata'!C542="PY","Planted",IF('Activity rawdata'!C542="NY","Nat/Convert",IF('Activity rawdata'!C542="NN","Nat/Nonconvert",IF('Activity rawdata'!C542="OY","Planted"))))</f>
        <v>Planted</v>
      </c>
      <c r="D543" s="70" t="str">
        <f>'Activity rawdata'!D542</f>
        <v>STP1</v>
      </c>
      <c r="E543" s="72" t="str">
        <f>'Activity rawdata'!E542</f>
        <v>79</v>
      </c>
      <c r="F543" s="73" t="str">
        <f>'Activity rawdata'!L542</f>
        <v>MT2</v>
      </c>
      <c r="G543" s="72" t="str">
        <f>'Activity rawdata'!R542</f>
        <v>2040</v>
      </c>
      <c r="H543" s="72" t="str">
        <f>IF('Activity rawdata'!P542="AHTHIN1","1st Thin",IF('Activity rawdata'!P542="AHCC","Clearcut",IF('Activity rawdata'!P542="AHTHSMZ","SMZ Thin",IF('Activity rawdata'!P542="AHTHIN2","2nd Thin",IF('Activity rawdata'!P542="AFERTE","Early Fert",IF('Activity rawdata'!P542="AFERTM","Mid Fert",IF('Activity rawdata'!P542="AFERTL","Late Fert",  IF('Activity rawdata'!P542="ASP","Site Prep", IF('Activity rawdata'!P542="APLT","Plant",  IF('Activity rawdata'!P542="ANREG","Natural Regeneration"))))))))))</f>
        <v>Late Fert</v>
      </c>
      <c r="I543" s="74">
        <f>'Activity rawdata'!O542</f>
        <v>42.96</v>
      </c>
      <c r="J543" s="75">
        <f>'Activity rawdata'!N542</f>
        <v>21</v>
      </c>
      <c r="K543" s="75">
        <f>'Activity rawdata'!AC542</f>
        <v>74.430000000000007</v>
      </c>
      <c r="L543" s="75">
        <f>'Activity rawdata'!AD542</f>
        <v>107.04</v>
      </c>
      <c r="M543" s="76">
        <f>'Activity rawdata'!AE542</f>
        <v>11.291126191154273</v>
      </c>
      <c r="N543" s="83">
        <f>'Activity rawdata'!T542+'Activity rawdata'!U542</f>
        <v>0</v>
      </c>
      <c r="O543" s="80">
        <f>'Activity rawdata'!V542</f>
        <v>0</v>
      </c>
      <c r="P543" s="80">
        <f>'Activity rawdata'!W542</f>
        <v>0</v>
      </c>
      <c r="Q543" s="80">
        <f>'Activity rawdata'!X542</f>
        <v>0</v>
      </c>
      <c r="R543" s="84">
        <f t="shared" si="90"/>
        <v>0</v>
      </c>
      <c r="S543" s="80">
        <f>'Activity rawdata'!Z542</f>
        <v>0</v>
      </c>
      <c r="T543" s="80">
        <f>'Activity rawdata'!AA542</f>
        <v>0</v>
      </c>
      <c r="U543" s="80">
        <f t="shared" si="91"/>
        <v>0</v>
      </c>
      <c r="V543" s="81">
        <f t="shared" si="92"/>
        <v>0</v>
      </c>
      <c r="W543" s="75">
        <f t="shared" si="93"/>
        <v>0</v>
      </c>
      <c r="X543" s="75">
        <f t="shared" si="94"/>
        <v>0</v>
      </c>
      <c r="Y543" s="75">
        <f t="shared" si="95"/>
        <v>0</v>
      </c>
      <c r="Z543" s="82">
        <f t="shared" si="96"/>
        <v>0</v>
      </c>
      <c r="AA543" s="75">
        <f t="shared" si="97"/>
        <v>0</v>
      </c>
      <c r="AB543" s="75">
        <f t="shared" si="98"/>
        <v>0</v>
      </c>
      <c r="AC543" s="82">
        <f t="shared" si="99"/>
        <v>0</v>
      </c>
      <c r="AD543" s="70"/>
    </row>
    <row r="544" spans="1:30" x14ac:dyDescent="0.35">
      <c r="A544" s="70" t="str">
        <f>'Activity rawdata'!A543</f>
        <v>BH6112-1-206</v>
      </c>
      <c r="B544" s="71" t="str">
        <f>'Activity rawdata'!B543</f>
        <v>LB</v>
      </c>
      <c r="C544" s="71" t="str">
        <f>IF('Activity rawdata'!C543="PY","Planted",IF('Activity rawdata'!C543="NY","Nat/Convert",IF('Activity rawdata'!C543="NN","Nat/Nonconvert",IF('Activity rawdata'!C543="OY","Planted"))))</f>
        <v>Planted</v>
      </c>
      <c r="D544" s="70" t="str">
        <f>'Activity rawdata'!D543</f>
        <v>STP1</v>
      </c>
      <c r="E544" s="72" t="str">
        <f>'Activity rawdata'!E543</f>
        <v>74</v>
      </c>
      <c r="F544" s="73" t="str">
        <f>'Activity rawdata'!L543</f>
        <v>MT2</v>
      </c>
      <c r="G544" s="72" t="str">
        <f>'Activity rawdata'!R543</f>
        <v>2040</v>
      </c>
      <c r="H544" s="72" t="str">
        <f>IF('Activity rawdata'!P543="AHTHIN1","1st Thin",IF('Activity rawdata'!P543="AHCC","Clearcut",IF('Activity rawdata'!P543="AHTHSMZ","SMZ Thin",IF('Activity rawdata'!P543="AHTHIN2","2nd Thin",IF('Activity rawdata'!P543="AFERTE","Early Fert",IF('Activity rawdata'!P543="AFERTM","Mid Fert",IF('Activity rawdata'!P543="AFERTL","Late Fert",  IF('Activity rawdata'!P543="ASP","Site Prep", IF('Activity rawdata'!P543="APLT","Plant",  IF('Activity rawdata'!P543="ANREG","Natural Regeneration"))))))))))</f>
        <v>Late Fert</v>
      </c>
      <c r="I544" s="74">
        <f>'Activity rawdata'!O543</f>
        <v>2.4500000000000002</v>
      </c>
      <c r="J544" s="75">
        <f>'Activity rawdata'!N543</f>
        <v>21</v>
      </c>
      <c r="K544" s="75">
        <f>'Activity rawdata'!AC543</f>
        <v>75.63</v>
      </c>
      <c r="L544" s="75">
        <f>'Activity rawdata'!AD543</f>
        <v>110.23</v>
      </c>
      <c r="M544" s="76">
        <f>'Activity rawdata'!AE543</f>
        <v>11.215882435113574</v>
      </c>
      <c r="N544" s="83">
        <f>'Activity rawdata'!T543+'Activity rawdata'!U543</f>
        <v>0</v>
      </c>
      <c r="O544" s="80">
        <f>'Activity rawdata'!V543</f>
        <v>0</v>
      </c>
      <c r="P544" s="80">
        <f>'Activity rawdata'!W543</f>
        <v>0</v>
      </c>
      <c r="Q544" s="80">
        <f>'Activity rawdata'!X543</f>
        <v>0</v>
      </c>
      <c r="R544" s="84">
        <f t="shared" si="90"/>
        <v>0</v>
      </c>
      <c r="S544" s="80">
        <f>'Activity rawdata'!Z543</f>
        <v>0</v>
      </c>
      <c r="T544" s="80">
        <f>'Activity rawdata'!AA543</f>
        <v>0</v>
      </c>
      <c r="U544" s="80">
        <f t="shared" si="91"/>
        <v>0</v>
      </c>
      <c r="V544" s="81">
        <f t="shared" si="92"/>
        <v>0</v>
      </c>
      <c r="W544" s="75">
        <f t="shared" si="93"/>
        <v>0</v>
      </c>
      <c r="X544" s="75">
        <f t="shared" si="94"/>
        <v>0</v>
      </c>
      <c r="Y544" s="75">
        <f t="shared" si="95"/>
        <v>0</v>
      </c>
      <c r="Z544" s="82">
        <f t="shared" si="96"/>
        <v>0</v>
      </c>
      <c r="AA544" s="75">
        <f t="shared" si="97"/>
        <v>0</v>
      </c>
      <c r="AB544" s="75">
        <f t="shared" si="98"/>
        <v>0</v>
      </c>
      <c r="AC544" s="82">
        <f t="shared" si="99"/>
        <v>0</v>
      </c>
      <c r="AD544" s="70"/>
    </row>
    <row r="545" spans="1:30" x14ac:dyDescent="0.35">
      <c r="A545" s="70" t="str">
        <f>'Activity rawdata'!A544</f>
        <v>BH5660-1-193</v>
      </c>
      <c r="B545" s="71" t="str">
        <f>'Activity rawdata'!B544</f>
        <v>LB</v>
      </c>
      <c r="C545" s="71" t="str">
        <f>IF('Activity rawdata'!C544="PY","Planted",IF('Activity rawdata'!C544="NY","Nat/Convert",IF('Activity rawdata'!C544="NN","Nat/Nonconvert",IF('Activity rawdata'!C544="OY","Planted"))))</f>
        <v>Planted</v>
      </c>
      <c r="D545" s="70" t="str">
        <f>'Activity rawdata'!D544</f>
        <v>STP1</v>
      </c>
      <c r="E545" s="72" t="str">
        <f>'Activity rawdata'!E544</f>
        <v>64</v>
      </c>
      <c r="F545" s="73" t="str">
        <f>'Activity rawdata'!L544</f>
        <v>MT2</v>
      </c>
      <c r="G545" s="72" t="str">
        <f>'Activity rawdata'!R544</f>
        <v>2040</v>
      </c>
      <c r="H545" s="72" t="str">
        <f>IF('Activity rawdata'!P544="AHTHIN1","1st Thin",IF('Activity rawdata'!P544="AHCC","Clearcut",IF('Activity rawdata'!P544="AHTHSMZ","SMZ Thin",IF('Activity rawdata'!P544="AHTHIN2","2nd Thin",IF('Activity rawdata'!P544="AFERTE","Early Fert",IF('Activity rawdata'!P544="AFERTM","Mid Fert",IF('Activity rawdata'!P544="AFERTL","Late Fert",  IF('Activity rawdata'!P544="ASP","Site Prep", IF('Activity rawdata'!P544="APLT","Plant",  IF('Activity rawdata'!P544="ANREG","Natural Regeneration"))))))))))</f>
        <v>Late Fert</v>
      </c>
      <c r="I545" s="74">
        <f>'Activity rawdata'!O544</f>
        <v>61.36</v>
      </c>
      <c r="J545" s="75">
        <f>'Activity rawdata'!N544</f>
        <v>21</v>
      </c>
      <c r="K545" s="75">
        <f>'Activity rawdata'!AC544</f>
        <v>75.66</v>
      </c>
      <c r="L545" s="75">
        <f>'Activity rawdata'!AD544</f>
        <v>119.82</v>
      </c>
      <c r="M545" s="76">
        <f>'Activity rawdata'!AE544</f>
        <v>10.759815208713327</v>
      </c>
      <c r="N545" s="83">
        <f>'Activity rawdata'!T544+'Activity rawdata'!U544</f>
        <v>0</v>
      </c>
      <c r="O545" s="80">
        <f>'Activity rawdata'!V544</f>
        <v>0</v>
      </c>
      <c r="P545" s="80">
        <f>'Activity rawdata'!W544</f>
        <v>0</v>
      </c>
      <c r="Q545" s="80">
        <f>'Activity rawdata'!X544</f>
        <v>0</v>
      </c>
      <c r="R545" s="84">
        <f t="shared" si="90"/>
        <v>0</v>
      </c>
      <c r="S545" s="80">
        <f>'Activity rawdata'!Z544</f>
        <v>0</v>
      </c>
      <c r="T545" s="80">
        <f>'Activity rawdata'!AA544</f>
        <v>0</v>
      </c>
      <c r="U545" s="80">
        <f t="shared" si="91"/>
        <v>0</v>
      </c>
      <c r="V545" s="81">
        <f t="shared" si="92"/>
        <v>0</v>
      </c>
      <c r="W545" s="75">
        <f t="shared" si="93"/>
        <v>0</v>
      </c>
      <c r="X545" s="75">
        <f t="shared" si="94"/>
        <v>0</v>
      </c>
      <c r="Y545" s="75">
        <f t="shared" si="95"/>
        <v>0</v>
      </c>
      <c r="Z545" s="82">
        <f t="shared" si="96"/>
        <v>0</v>
      </c>
      <c r="AA545" s="75">
        <f t="shared" si="97"/>
        <v>0</v>
      </c>
      <c r="AB545" s="75">
        <f t="shared" si="98"/>
        <v>0</v>
      </c>
      <c r="AC545" s="82">
        <f t="shared" si="99"/>
        <v>0</v>
      </c>
      <c r="AD545" s="70"/>
    </row>
    <row r="546" spans="1:30" x14ac:dyDescent="0.35">
      <c r="A546" s="70" t="str">
        <f>'Activity rawdata'!A545</f>
        <v>BH5186-1-185</v>
      </c>
      <c r="B546" s="71" t="str">
        <f>'Activity rawdata'!B545</f>
        <v>LB</v>
      </c>
      <c r="C546" s="71" t="str">
        <f>IF('Activity rawdata'!C545="PY","Planted",IF('Activity rawdata'!C545="NY","Nat/Convert",IF('Activity rawdata'!C545="NN","Nat/Nonconvert",IF('Activity rawdata'!C545="OY","Planted"))))</f>
        <v>Planted</v>
      </c>
      <c r="D546" s="70" t="str">
        <f>'Activity rawdata'!D545</f>
        <v>STP1</v>
      </c>
      <c r="E546" s="72" t="str">
        <f>'Activity rawdata'!E545</f>
        <v>83</v>
      </c>
      <c r="F546" s="73" t="str">
        <f>'Activity rawdata'!L545</f>
        <v>MT2</v>
      </c>
      <c r="G546" s="72" t="str">
        <f>'Activity rawdata'!R545</f>
        <v>2040</v>
      </c>
      <c r="H546" s="72" t="str">
        <f>IF('Activity rawdata'!P545="AHTHIN1","1st Thin",IF('Activity rawdata'!P545="AHCC","Clearcut",IF('Activity rawdata'!P545="AHTHSMZ","SMZ Thin",IF('Activity rawdata'!P545="AHTHIN2","2nd Thin",IF('Activity rawdata'!P545="AFERTE","Early Fert",IF('Activity rawdata'!P545="AFERTM","Mid Fert",IF('Activity rawdata'!P545="AFERTL","Late Fert",  IF('Activity rawdata'!P545="ASP","Site Prep", IF('Activity rawdata'!P545="APLT","Plant",  IF('Activity rawdata'!P545="ANREG","Natural Regeneration"))))))))))</f>
        <v>Late Fert</v>
      </c>
      <c r="I546" s="74">
        <f>'Activity rawdata'!O545</f>
        <v>19.07</v>
      </c>
      <c r="J546" s="75">
        <f>'Activity rawdata'!N545</f>
        <v>21</v>
      </c>
      <c r="K546" s="75">
        <f>'Activity rawdata'!AC545</f>
        <v>74.11</v>
      </c>
      <c r="L546" s="75">
        <f>'Activity rawdata'!AD545</f>
        <v>108.74</v>
      </c>
      <c r="M546" s="76">
        <f>'Activity rawdata'!AE545</f>
        <v>11.178410247678341</v>
      </c>
      <c r="N546" s="83">
        <f>'Activity rawdata'!T545+'Activity rawdata'!U545</f>
        <v>0</v>
      </c>
      <c r="O546" s="80">
        <f>'Activity rawdata'!V545</f>
        <v>0</v>
      </c>
      <c r="P546" s="80">
        <f>'Activity rawdata'!W545</f>
        <v>0</v>
      </c>
      <c r="Q546" s="80">
        <f>'Activity rawdata'!X545</f>
        <v>0</v>
      </c>
      <c r="R546" s="84">
        <f t="shared" si="90"/>
        <v>0</v>
      </c>
      <c r="S546" s="80">
        <f>'Activity rawdata'!Z545</f>
        <v>0</v>
      </c>
      <c r="T546" s="80">
        <f>'Activity rawdata'!AA545</f>
        <v>0</v>
      </c>
      <c r="U546" s="80">
        <f t="shared" si="91"/>
        <v>0</v>
      </c>
      <c r="V546" s="81">
        <f t="shared" si="92"/>
        <v>0</v>
      </c>
      <c r="W546" s="75">
        <f t="shared" si="93"/>
        <v>0</v>
      </c>
      <c r="X546" s="75">
        <f t="shared" si="94"/>
        <v>0</v>
      </c>
      <c r="Y546" s="75">
        <f t="shared" si="95"/>
        <v>0</v>
      </c>
      <c r="Z546" s="82">
        <f t="shared" si="96"/>
        <v>0</v>
      </c>
      <c r="AA546" s="75">
        <f t="shared" si="97"/>
        <v>0</v>
      </c>
      <c r="AB546" s="75">
        <f t="shared" si="98"/>
        <v>0</v>
      </c>
      <c r="AC546" s="82">
        <f t="shared" si="99"/>
        <v>0</v>
      </c>
      <c r="AD546" s="70"/>
    </row>
    <row r="547" spans="1:30" x14ac:dyDescent="0.35">
      <c r="A547" s="70" t="str">
        <f>'Activity rawdata'!A546</f>
        <v>BH5186-1-184</v>
      </c>
      <c r="B547" s="71" t="str">
        <f>'Activity rawdata'!B546</f>
        <v>LB</v>
      </c>
      <c r="C547" s="71" t="str">
        <f>IF('Activity rawdata'!C546="PY","Planted",IF('Activity rawdata'!C546="NY","Nat/Convert",IF('Activity rawdata'!C546="NN","Nat/Nonconvert",IF('Activity rawdata'!C546="OY","Planted"))))</f>
        <v>Planted</v>
      </c>
      <c r="D547" s="70" t="str">
        <f>'Activity rawdata'!D546</f>
        <v>STP1</v>
      </c>
      <c r="E547" s="72" t="str">
        <f>'Activity rawdata'!E546</f>
        <v>83</v>
      </c>
      <c r="F547" s="73" t="str">
        <f>'Activity rawdata'!L546</f>
        <v>MT2</v>
      </c>
      <c r="G547" s="72" t="str">
        <f>'Activity rawdata'!R546</f>
        <v>2040</v>
      </c>
      <c r="H547" s="72" t="str">
        <f>IF('Activity rawdata'!P546="AHTHIN1","1st Thin",IF('Activity rawdata'!P546="AHCC","Clearcut",IF('Activity rawdata'!P546="AHTHSMZ","SMZ Thin",IF('Activity rawdata'!P546="AHTHIN2","2nd Thin",IF('Activity rawdata'!P546="AFERTE","Early Fert",IF('Activity rawdata'!P546="AFERTM","Mid Fert",IF('Activity rawdata'!P546="AFERTL","Late Fert",  IF('Activity rawdata'!P546="ASP","Site Prep", IF('Activity rawdata'!P546="APLT","Plant",  IF('Activity rawdata'!P546="ANREG","Natural Regeneration"))))))))))</f>
        <v>Late Fert</v>
      </c>
      <c r="I547" s="74">
        <f>'Activity rawdata'!O546</f>
        <v>20.010000000000002</v>
      </c>
      <c r="J547" s="75">
        <f>'Activity rawdata'!N546</f>
        <v>21</v>
      </c>
      <c r="K547" s="75">
        <f>'Activity rawdata'!AC546</f>
        <v>74.11</v>
      </c>
      <c r="L547" s="75">
        <f>'Activity rawdata'!AD546</f>
        <v>108.74</v>
      </c>
      <c r="M547" s="76">
        <f>'Activity rawdata'!AE546</f>
        <v>11.178410247678341</v>
      </c>
      <c r="N547" s="83">
        <f>'Activity rawdata'!T546+'Activity rawdata'!U546</f>
        <v>0</v>
      </c>
      <c r="O547" s="80">
        <f>'Activity rawdata'!V546</f>
        <v>0</v>
      </c>
      <c r="P547" s="80">
        <f>'Activity rawdata'!W546</f>
        <v>0</v>
      </c>
      <c r="Q547" s="80">
        <f>'Activity rawdata'!X546</f>
        <v>0</v>
      </c>
      <c r="R547" s="84">
        <f t="shared" si="90"/>
        <v>0</v>
      </c>
      <c r="S547" s="80">
        <f>'Activity rawdata'!Z546</f>
        <v>0</v>
      </c>
      <c r="T547" s="80">
        <f>'Activity rawdata'!AA546</f>
        <v>0</v>
      </c>
      <c r="U547" s="80">
        <f t="shared" si="91"/>
        <v>0</v>
      </c>
      <c r="V547" s="81">
        <f t="shared" si="92"/>
        <v>0</v>
      </c>
      <c r="W547" s="75">
        <f t="shared" si="93"/>
        <v>0</v>
      </c>
      <c r="X547" s="75">
        <f t="shared" si="94"/>
        <v>0</v>
      </c>
      <c r="Y547" s="75">
        <f t="shared" si="95"/>
        <v>0</v>
      </c>
      <c r="Z547" s="82">
        <f t="shared" si="96"/>
        <v>0</v>
      </c>
      <c r="AA547" s="75">
        <f t="shared" si="97"/>
        <v>0</v>
      </c>
      <c r="AB547" s="75">
        <f t="shared" si="98"/>
        <v>0</v>
      </c>
      <c r="AC547" s="82">
        <f t="shared" si="99"/>
        <v>0</v>
      </c>
      <c r="AD547" s="70"/>
    </row>
    <row r="548" spans="1:30" x14ac:dyDescent="0.35">
      <c r="A548" s="70" t="str">
        <f>'Activity rawdata'!A547</f>
        <v>BH5186-1-181</v>
      </c>
      <c r="B548" s="71" t="str">
        <f>'Activity rawdata'!B547</f>
        <v>LB</v>
      </c>
      <c r="C548" s="71" t="str">
        <f>IF('Activity rawdata'!C547="PY","Planted",IF('Activity rawdata'!C547="NY","Nat/Convert",IF('Activity rawdata'!C547="NN","Nat/Nonconvert",IF('Activity rawdata'!C547="OY","Planted"))))</f>
        <v>Planted</v>
      </c>
      <c r="D548" s="70" t="str">
        <f>'Activity rawdata'!D547</f>
        <v>STP1</v>
      </c>
      <c r="E548" s="72" t="str">
        <f>'Activity rawdata'!E547</f>
        <v>83</v>
      </c>
      <c r="F548" s="73" t="str">
        <f>'Activity rawdata'!L547</f>
        <v>MT2</v>
      </c>
      <c r="G548" s="72" t="str">
        <f>'Activity rawdata'!R547</f>
        <v>2040</v>
      </c>
      <c r="H548" s="72" t="str">
        <f>IF('Activity rawdata'!P547="AHTHIN1","1st Thin",IF('Activity rawdata'!P547="AHCC","Clearcut",IF('Activity rawdata'!P547="AHTHSMZ","SMZ Thin",IF('Activity rawdata'!P547="AHTHIN2","2nd Thin",IF('Activity rawdata'!P547="AFERTE","Early Fert",IF('Activity rawdata'!P547="AFERTM","Mid Fert",IF('Activity rawdata'!P547="AFERTL","Late Fert",  IF('Activity rawdata'!P547="ASP","Site Prep", IF('Activity rawdata'!P547="APLT","Plant",  IF('Activity rawdata'!P547="ANREG","Natural Regeneration"))))))))))</f>
        <v>Late Fert</v>
      </c>
      <c r="I548" s="74">
        <f>'Activity rawdata'!O547</f>
        <v>5.34</v>
      </c>
      <c r="J548" s="75">
        <f>'Activity rawdata'!N547</f>
        <v>21</v>
      </c>
      <c r="K548" s="75">
        <f>'Activity rawdata'!AC547</f>
        <v>74.11</v>
      </c>
      <c r="L548" s="75">
        <f>'Activity rawdata'!AD547</f>
        <v>108.74</v>
      </c>
      <c r="M548" s="76">
        <f>'Activity rawdata'!AE547</f>
        <v>11.178410247678341</v>
      </c>
      <c r="N548" s="83">
        <f>'Activity rawdata'!T547+'Activity rawdata'!U547</f>
        <v>0</v>
      </c>
      <c r="O548" s="80">
        <f>'Activity rawdata'!V547</f>
        <v>0</v>
      </c>
      <c r="P548" s="80">
        <f>'Activity rawdata'!W547</f>
        <v>0</v>
      </c>
      <c r="Q548" s="80">
        <f>'Activity rawdata'!X547</f>
        <v>0</v>
      </c>
      <c r="R548" s="84">
        <f t="shared" si="90"/>
        <v>0</v>
      </c>
      <c r="S548" s="80">
        <f>'Activity rawdata'!Z547</f>
        <v>0</v>
      </c>
      <c r="T548" s="80">
        <f>'Activity rawdata'!AA547</f>
        <v>0</v>
      </c>
      <c r="U548" s="80">
        <f t="shared" si="91"/>
        <v>0</v>
      </c>
      <c r="V548" s="81">
        <f t="shared" si="92"/>
        <v>0</v>
      </c>
      <c r="W548" s="75">
        <f t="shared" si="93"/>
        <v>0</v>
      </c>
      <c r="X548" s="75">
        <f t="shared" si="94"/>
        <v>0</v>
      </c>
      <c r="Y548" s="75">
        <f t="shared" si="95"/>
        <v>0</v>
      </c>
      <c r="Z548" s="82">
        <f t="shared" si="96"/>
        <v>0</v>
      </c>
      <c r="AA548" s="75">
        <f t="shared" si="97"/>
        <v>0</v>
      </c>
      <c r="AB548" s="75">
        <f t="shared" si="98"/>
        <v>0</v>
      </c>
      <c r="AC548" s="82">
        <f t="shared" si="99"/>
        <v>0</v>
      </c>
      <c r="AD548" s="70"/>
    </row>
    <row r="549" spans="1:30" x14ac:dyDescent="0.35">
      <c r="A549" s="70" t="str">
        <f>'Activity rawdata'!A548</f>
        <v>BH5120-1-111</v>
      </c>
      <c r="B549" s="71" t="str">
        <f>'Activity rawdata'!B548</f>
        <v>LB</v>
      </c>
      <c r="C549" s="71" t="str">
        <f>IF('Activity rawdata'!C548="PY","Planted",IF('Activity rawdata'!C548="NY","Nat/Convert",IF('Activity rawdata'!C548="NN","Nat/Nonconvert",IF('Activity rawdata'!C548="OY","Planted"))))</f>
        <v>Planted</v>
      </c>
      <c r="D549" s="70" t="str">
        <f>'Activity rawdata'!D548</f>
        <v>STP1</v>
      </c>
      <c r="E549" s="72" t="str">
        <f>'Activity rawdata'!E548</f>
        <v>78</v>
      </c>
      <c r="F549" s="73" t="str">
        <f>'Activity rawdata'!L548</f>
        <v>MT1</v>
      </c>
      <c r="G549" s="72" t="str">
        <f>'Activity rawdata'!R548</f>
        <v>2040</v>
      </c>
      <c r="H549" s="72" t="str">
        <f>IF('Activity rawdata'!P548="AHTHIN1","1st Thin",IF('Activity rawdata'!P548="AHCC","Clearcut",IF('Activity rawdata'!P548="AHTHSMZ","SMZ Thin",IF('Activity rawdata'!P548="AHTHIN2","2nd Thin",IF('Activity rawdata'!P548="AFERTE","Early Fert",IF('Activity rawdata'!P548="AFERTM","Mid Fert",IF('Activity rawdata'!P548="AFERTL","Late Fert",  IF('Activity rawdata'!P548="ASP","Site Prep", IF('Activity rawdata'!P548="APLT","Plant",  IF('Activity rawdata'!P548="ANREG","Natural Regeneration"))))))))))</f>
        <v>2nd Thin</v>
      </c>
      <c r="I549" s="74">
        <f>'Activity rawdata'!O548</f>
        <v>87.28</v>
      </c>
      <c r="J549" s="75">
        <f>'Activity rawdata'!N548</f>
        <v>20</v>
      </c>
      <c r="K549" s="75">
        <f>'Activity rawdata'!AC548</f>
        <v>114.02</v>
      </c>
      <c r="L549" s="75">
        <f>'Activity rawdata'!AD548</f>
        <v>190.54</v>
      </c>
      <c r="M549" s="76">
        <f>'Activity rawdata'!AE548</f>
        <v>10.474510580198816</v>
      </c>
      <c r="N549" s="83">
        <f>'Activity rawdata'!T548+'Activity rawdata'!U548</f>
        <v>18.53</v>
      </c>
      <c r="O549" s="80">
        <f>'Activity rawdata'!V548</f>
        <v>35.380000000000003</v>
      </c>
      <c r="P549" s="80">
        <f>'Activity rawdata'!W548</f>
        <v>1.61</v>
      </c>
      <c r="Q549" s="80">
        <f>'Activity rawdata'!X548</f>
        <v>0</v>
      </c>
      <c r="R549" s="84">
        <f t="shared" si="90"/>
        <v>55.52</v>
      </c>
      <c r="S549" s="80">
        <f>'Activity rawdata'!Z548</f>
        <v>0</v>
      </c>
      <c r="T549" s="80">
        <f>'Activity rawdata'!AA548</f>
        <v>0</v>
      </c>
      <c r="U549" s="80">
        <f t="shared" si="91"/>
        <v>0</v>
      </c>
      <c r="V549" s="81">
        <f t="shared" si="92"/>
        <v>1617.2984000000001</v>
      </c>
      <c r="W549" s="75">
        <f t="shared" si="93"/>
        <v>3087.9664000000002</v>
      </c>
      <c r="X549" s="75">
        <f t="shared" si="94"/>
        <v>140.52080000000001</v>
      </c>
      <c r="Y549" s="75">
        <f t="shared" si="95"/>
        <v>0</v>
      </c>
      <c r="Z549" s="82">
        <f t="shared" si="96"/>
        <v>4845.7856000000011</v>
      </c>
      <c r="AA549" s="75">
        <f t="shared" si="97"/>
        <v>0</v>
      </c>
      <c r="AB549" s="75">
        <f t="shared" si="98"/>
        <v>0</v>
      </c>
      <c r="AC549" s="82">
        <f t="shared" si="99"/>
        <v>0</v>
      </c>
      <c r="AD549" s="70"/>
    </row>
    <row r="550" spans="1:30" x14ac:dyDescent="0.35">
      <c r="A550" s="70" t="str">
        <f>'Activity rawdata'!A549</f>
        <v>BH5186-1-186</v>
      </c>
      <c r="B550" s="71" t="str">
        <f>'Activity rawdata'!B549</f>
        <v>LB</v>
      </c>
      <c r="C550" s="71" t="str">
        <f>IF('Activity rawdata'!C549="PY","Planted",IF('Activity rawdata'!C549="NY","Nat/Convert",IF('Activity rawdata'!C549="NN","Nat/Nonconvert",IF('Activity rawdata'!C549="OY","Planted"))))</f>
        <v>Planted</v>
      </c>
      <c r="D550" s="70" t="str">
        <f>'Activity rawdata'!D549</f>
        <v>STP1</v>
      </c>
      <c r="E550" s="72" t="str">
        <f>'Activity rawdata'!E549</f>
        <v>83</v>
      </c>
      <c r="F550" s="73" t="str">
        <f>'Activity rawdata'!L549</f>
        <v>MT1</v>
      </c>
      <c r="G550" s="72" t="str">
        <f>'Activity rawdata'!R549</f>
        <v>2040</v>
      </c>
      <c r="H550" s="72" t="str">
        <f>IF('Activity rawdata'!P549="AHTHIN1","1st Thin",IF('Activity rawdata'!P549="AHCC","Clearcut",IF('Activity rawdata'!P549="AHTHSMZ","SMZ Thin",IF('Activity rawdata'!P549="AHTHIN2","2nd Thin",IF('Activity rawdata'!P549="AFERTE","Early Fert",IF('Activity rawdata'!P549="AFERTM","Mid Fert",IF('Activity rawdata'!P549="AFERTL","Late Fert",  IF('Activity rawdata'!P549="ASP","Site Prep", IF('Activity rawdata'!P549="APLT","Plant",  IF('Activity rawdata'!P549="ANREG","Natural Regeneration"))))))))))</f>
        <v>2nd Thin</v>
      </c>
      <c r="I550" s="74">
        <f>'Activity rawdata'!O549</f>
        <v>82.73</v>
      </c>
      <c r="J550" s="75">
        <f>'Activity rawdata'!N549</f>
        <v>20</v>
      </c>
      <c r="K550" s="75">
        <f>'Activity rawdata'!AC549</f>
        <v>112.11</v>
      </c>
      <c r="L550" s="75">
        <f>'Activity rawdata'!AD549</f>
        <v>186.35</v>
      </c>
      <c r="M550" s="76">
        <f>'Activity rawdata'!AE549</f>
        <v>10.502526345122948</v>
      </c>
      <c r="N550" s="83">
        <f>'Activity rawdata'!T549+'Activity rawdata'!U549</f>
        <v>17.97</v>
      </c>
      <c r="O550" s="80">
        <f>'Activity rawdata'!V549</f>
        <v>33.97</v>
      </c>
      <c r="P550" s="80">
        <f>'Activity rawdata'!W549</f>
        <v>1.58</v>
      </c>
      <c r="Q550" s="80">
        <f>'Activity rawdata'!X549</f>
        <v>0</v>
      </c>
      <c r="R550" s="84">
        <f t="shared" si="90"/>
        <v>53.519999999999996</v>
      </c>
      <c r="S550" s="80">
        <f>'Activity rawdata'!Z549</f>
        <v>0</v>
      </c>
      <c r="T550" s="80">
        <f>'Activity rawdata'!AA549</f>
        <v>0</v>
      </c>
      <c r="U550" s="80">
        <f t="shared" si="91"/>
        <v>0</v>
      </c>
      <c r="V550" s="81">
        <f t="shared" si="92"/>
        <v>1486.6580999999999</v>
      </c>
      <c r="W550" s="75">
        <f t="shared" si="93"/>
        <v>2810.3380999999999</v>
      </c>
      <c r="X550" s="75">
        <f t="shared" si="94"/>
        <v>130.71340000000001</v>
      </c>
      <c r="Y550" s="75">
        <f t="shared" si="95"/>
        <v>0</v>
      </c>
      <c r="Z550" s="82">
        <f t="shared" si="96"/>
        <v>4427.7095999999992</v>
      </c>
      <c r="AA550" s="75">
        <f t="shared" si="97"/>
        <v>0</v>
      </c>
      <c r="AB550" s="75">
        <f t="shared" si="98"/>
        <v>0</v>
      </c>
      <c r="AC550" s="82">
        <f t="shared" si="99"/>
        <v>0</v>
      </c>
      <c r="AD550" s="70"/>
    </row>
    <row r="551" spans="1:30" x14ac:dyDescent="0.35">
      <c r="A551" s="70" t="str">
        <f>'Activity rawdata'!A550</f>
        <v>BH5186-1-187</v>
      </c>
      <c r="B551" s="71" t="str">
        <f>'Activity rawdata'!B550</f>
        <v>LB</v>
      </c>
      <c r="C551" s="71" t="str">
        <f>IF('Activity rawdata'!C550="PY","Planted",IF('Activity rawdata'!C550="NY","Nat/Convert",IF('Activity rawdata'!C550="NN","Nat/Nonconvert",IF('Activity rawdata'!C550="OY","Planted"))))</f>
        <v>Planted</v>
      </c>
      <c r="D551" s="70" t="str">
        <f>'Activity rawdata'!D550</f>
        <v>STP1</v>
      </c>
      <c r="E551" s="72" t="str">
        <f>'Activity rawdata'!E550</f>
        <v>85</v>
      </c>
      <c r="F551" s="73" t="str">
        <f>'Activity rawdata'!L550</f>
        <v>MT1</v>
      </c>
      <c r="G551" s="72" t="str">
        <f>'Activity rawdata'!R550</f>
        <v>2040</v>
      </c>
      <c r="H551" s="72" t="str">
        <f>IF('Activity rawdata'!P550="AHTHIN1","1st Thin",IF('Activity rawdata'!P550="AHCC","Clearcut",IF('Activity rawdata'!P550="AHTHSMZ","SMZ Thin",IF('Activity rawdata'!P550="AHTHIN2","2nd Thin",IF('Activity rawdata'!P550="AFERTE","Early Fert",IF('Activity rawdata'!P550="AFERTM","Mid Fert",IF('Activity rawdata'!P550="AFERTL","Late Fert",  IF('Activity rawdata'!P550="ASP","Site Prep", IF('Activity rawdata'!P550="APLT","Plant",  IF('Activity rawdata'!P550="ANREG","Natural Regeneration"))))))))))</f>
        <v>2nd Thin</v>
      </c>
      <c r="I551" s="74">
        <f>'Activity rawdata'!O550</f>
        <v>10.71</v>
      </c>
      <c r="J551" s="75">
        <f>'Activity rawdata'!N550</f>
        <v>20</v>
      </c>
      <c r="K551" s="75">
        <f>'Activity rawdata'!AC550</f>
        <v>114.87</v>
      </c>
      <c r="L551" s="75">
        <f>'Activity rawdata'!AD550</f>
        <v>190.67</v>
      </c>
      <c r="M551" s="76">
        <f>'Activity rawdata'!AE550</f>
        <v>10.509896256846778</v>
      </c>
      <c r="N551" s="83">
        <f>'Activity rawdata'!T550+'Activity rawdata'!U550</f>
        <v>18.47</v>
      </c>
      <c r="O551" s="80">
        <f>'Activity rawdata'!V550</f>
        <v>34.700000000000003</v>
      </c>
      <c r="P551" s="80">
        <f>'Activity rawdata'!W550</f>
        <v>1.59</v>
      </c>
      <c r="Q551" s="80">
        <f>'Activity rawdata'!X550</f>
        <v>0</v>
      </c>
      <c r="R551" s="84">
        <f t="shared" si="90"/>
        <v>54.760000000000005</v>
      </c>
      <c r="S551" s="80">
        <f>'Activity rawdata'!Z550</f>
        <v>0</v>
      </c>
      <c r="T551" s="80">
        <f>'Activity rawdata'!AA550</f>
        <v>0</v>
      </c>
      <c r="U551" s="80">
        <f t="shared" si="91"/>
        <v>0</v>
      </c>
      <c r="V551" s="81">
        <f t="shared" si="92"/>
        <v>197.81370000000001</v>
      </c>
      <c r="W551" s="75">
        <f t="shared" si="93"/>
        <v>371.63700000000006</v>
      </c>
      <c r="X551" s="75">
        <f t="shared" si="94"/>
        <v>17.028900000000004</v>
      </c>
      <c r="Y551" s="75">
        <f t="shared" si="95"/>
        <v>0</v>
      </c>
      <c r="Z551" s="82">
        <f t="shared" si="96"/>
        <v>586.47960000000012</v>
      </c>
      <c r="AA551" s="75">
        <f t="shared" si="97"/>
        <v>0</v>
      </c>
      <c r="AB551" s="75">
        <f t="shared" si="98"/>
        <v>0</v>
      </c>
      <c r="AC551" s="82">
        <f t="shared" si="99"/>
        <v>0</v>
      </c>
      <c r="AD551" s="70"/>
    </row>
    <row r="552" spans="1:30" x14ac:dyDescent="0.35">
      <c r="A552" s="70" t="str">
        <f>'Activity rawdata'!A551</f>
        <v>BH5660-1-164</v>
      </c>
      <c r="B552" s="71" t="str">
        <f>'Activity rawdata'!B551</f>
        <v>LB</v>
      </c>
      <c r="C552" s="71" t="str">
        <f>IF('Activity rawdata'!C551="PY","Planted",IF('Activity rawdata'!C551="NY","Nat/Convert",IF('Activity rawdata'!C551="NN","Nat/Nonconvert",IF('Activity rawdata'!C551="OY","Planted"))))</f>
        <v>Planted</v>
      </c>
      <c r="D552" s="70" t="str">
        <f>'Activity rawdata'!D551</f>
        <v>STP1</v>
      </c>
      <c r="E552" s="72" t="str">
        <f>'Activity rawdata'!E551</f>
        <v>66</v>
      </c>
      <c r="F552" s="73" t="str">
        <f>'Activity rawdata'!L551</f>
        <v>MT1</v>
      </c>
      <c r="G552" s="72" t="str">
        <f>'Activity rawdata'!R551</f>
        <v>2040</v>
      </c>
      <c r="H552" s="72" t="str">
        <f>IF('Activity rawdata'!P551="AHTHIN1","1st Thin",IF('Activity rawdata'!P551="AHCC","Clearcut",IF('Activity rawdata'!P551="AHTHSMZ","SMZ Thin",IF('Activity rawdata'!P551="AHTHIN2","2nd Thin",IF('Activity rawdata'!P551="AFERTE","Early Fert",IF('Activity rawdata'!P551="AFERTM","Mid Fert",IF('Activity rawdata'!P551="AFERTL","Late Fert",  IF('Activity rawdata'!P551="ASP","Site Prep", IF('Activity rawdata'!P551="APLT","Plant",  IF('Activity rawdata'!P551="ANREG","Natural Regeneration"))))))))))</f>
        <v>2nd Thin</v>
      </c>
      <c r="I552" s="74">
        <f>'Activity rawdata'!O551</f>
        <v>7.07</v>
      </c>
      <c r="J552" s="75">
        <f>'Activity rawdata'!N551</f>
        <v>20</v>
      </c>
      <c r="K552" s="75">
        <f>'Activity rawdata'!AC551</f>
        <v>104.29</v>
      </c>
      <c r="L552" s="75">
        <f>'Activity rawdata'!AD551</f>
        <v>186.93</v>
      </c>
      <c r="M552" s="76">
        <f>'Activity rawdata'!AE551</f>
        <v>10.113887828239093</v>
      </c>
      <c r="N552" s="83">
        <f>'Activity rawdata'!T551+'Activity rawdata'!U551</f>
        <v>14.56</v>
      </c>
      <c r="O552" s="80">
        <f>'Activity rawdata'!V551</f>
        <v>25.1</v>
      </c>
      <c r="P552" s="80">
        <f>'Activity rawdata'!W551</f>
        <v>0.34</v>
      </c>
      <c r="Q552" s="80">
        <f>'Activity rawdata'!X551</f>
        <v>0</v>
      </c>
      <c r="R552" s="84">
        <f t="shared" si="90"/>
        <v>40.000000000000007</v>
      </c>
      <c r="S552" s="80">
        <f>'Activity rawdata'!Z551</f>
        <v>0</v>
      </c>
      <c r="T552" s="80">
        <f>'Activity rawdata'!AA551</f>
        <v>0</v>
      </c>
      <c r="U552" s="80">
        <f t="shared" si="91"/>
        <v>0</v>
      </c>
      <c r="V552" s="81">
        <f t="shared" si="92"/>
        <v>102.93920000000001</v>
      </c>
      <c r="W552" s="75">
        <f t="shared" si="93"/>
        <v>177.45700000000002</v>
      </c>
      <c r="X552" s="75">
        <f t="shared" si="94"/>
        <v>2.4038000000000004</v>
      </c>
      <c r="Y552" s="75">
        <f t="shared" si="95"/>
        <v>0</v>
      </c>
      <c r="Z552" s="82">
        <f t="shared" si="96"/>
        <v>282.8</v>
      </c>
      <c r="AA552" s="75">
        <f t="shared" si="97"/>
        <v>0</v>
      </c>
      <c r="AB552" s="75">
        <f t="shared" si="98"/>
        <v>0</v>
      </c>
      <c r="AC552" s="82">
        <f t="shared" si="99"/>
        <v>0</v>
      </c>
      <c r="AD552" s="70"/>
    </row>
    <row r="553" spans="1:30" x14ac:dyDescent="0.35">
      <c r="A553" s="70" t="str">
        <f>'Activity rawdata'!A552</f>
        <v>BH5660-1-194</v>
      </c>
      <c r="B553" s="71" t="str">
        <f>'Activity rawdata'!B552</f>
        <v>LB</v>
      </c>
      <c r="C553" s="71" t="str">
        <f>IF('Activity rawdata'!C552="PY","Planted",IF('Activity rawdata'!C552="NY","Nat/Convert",IF('Activity rawdata'!C552="NN","Nat/Nonconvert",IF('Activity rawdata'!C552="OY","Planted"))))</f>
        <v>Planted</v>
      </c>
      <c r="D553" s="70" t="str">
        <f>'Activity rawdata'!D552</f>
        <v>STP1</v>
      </c>
      <c r="E553" s="72" t="str">
        <f>'Activity rawdata'!E552</f>
        <v>66</v>
      </c>
      <c r="F553" s="73" t="str">
        <f>'Activity rawdata'!L552</f>
        <v>MT1</v>
      </c>
      <c r="G553" s="72" t="str">
        <f>'Activity rawdata'!R552</f>
        <v>2040</v>
      </c>
      <c r="H553" s="72" t="str">
        <f>IF('Activity rawdata'!P552="AHTHIN1","1st Thin",IF('Activity rawdata'!P552="AHCC","Clearcut",IF('Activity rawdata'!P552="AHTHSMZ","SMZ Thin",IF('Activity rawdata'!P552="AHTHIN2","2nd Thin",IF('Activity rawdata'!P552="AFERTE","Early Fert",IF('Activity rawdata'!P552="AFERTM","Mid Fert",IF('Activity rawdata'!P552="AFERTL","Late Fert",  IF('Activity rawdata'!P552="ASP","Site Prep", IF('Activity rawdata'!P552="APLT","Plant",  IF('Activity rawdata'!P552="ANREG","Natural Regeneration"))))))))))</f>
        <v>2nd Thin</v>
      </c>
      <c r="I553" s="74">
        <f>'Activity rawdata'!O552</f>
        <v>79.319999999999993</v>
      </c>
      <c r="J553" s="75">
        <f>'Activity rawdata'!N552</f>
        <v>20</v>
      </c>
      <c r="K553" s="75">
        <f>'Activity rawdata'!AC552</f>
        <v>110.73</v>
      </c>
      <c r="L553" s="75">
        <f>'Activity rawdata'!AD552</f>
        <v>187.49</v>
      </c>
      <c r="M553" s="76">
        <f>'Activity rawdata'!AE552</f>
        <v>10.405905972429835</v>
      </c>
      <c r="N553" s="83">
        <f>'Activity rawdata'!T552+'Activity rawdata'!U552</f>
        <v>18.149999999999999</v>
      </c>
      <c r="O553" s="80">
        <f>'Activity rawdata'!V552</f>
        <v>33.07</v>
      </c>
      <c r="P553" s="80">
        <f>'Activity rawdata'!W552</f>
        <v>2.0299999999999998</v>
      </c>
      <c r="Q553" s="80">
        <f>'Activity rawdata'!X552</f>
        <v>0</v>
      </c>
      <c r="R553" s="84">
        <f t="shared" si="90"/>
        <v>53.25</v>
      </c>
      <c r="S553" s="80">
        <f>'Activity rawdata'!Z552</f>
        <v>0</v>
      </c>
      <c r="T553" s="80">
        <f>'Activity rawdata'!AA552</f>
        <v>0</v>
      </c>
      <c r="U553" s="80">
        <f t="shared" si="91"/>
        <v>0</v>
      </c>
      <c r="V553" s="81">
        <f t="shared" si="92"/>
        <v>1439.6579999999997</v>
      </c>
      <c r="W553" s="75">
        <f t="shared" si="93"/>
        <v>2623.1124</v>
      </c>
      <c r="X553" s="75">
        <f t="shared" si="94"/>
        <v>161.01959999999997</v>
      </c>
      <c r="Y553" s="75">
        <f t="shared" si="95"/>
        <v>0</v>
      </c>
      <c r="Z553" s="82">
        <f t="shared" si="96"/>
        <v>4223.7899999999991</v>
      </c>
      <c r="AA553" s="75">
        <f t="shared" si="97"/>
        <v>0</v>
      </c>
      <c r="AB553" s="75">
        <f t="shared" si="98"/>
        <v>0</v>
      </c>
      <c r="AC553" s="82">
        <f t="shared" si="99"/>
        <v>0</v>
      </c>
      <c r="AD553" s="70"/>
    </row>
    <row r="554" spans="1:30" x14ac:dyDescent="0.35">
      <c r="A554" s="70" t="str">
        <f>'Activity rawdata'!A553</f>
        <v>BH5186-1-177</v>
      </c>
      <c r="B554" s="71" t="str">
        <f>'Activity rawdata'!B553</f>
        <v>LB</v>
      </c>
      <c r="C554" s="71" t="str">
        <f>IF('Activity rawdata'!C553="PY","Planted",IF('Activity rawdata'!C553="NY","Nat/Convert",IF('Activity rawdata'!C553="NN","Nat/Nonconvert",IF('Activity rawdata'!C553="OY","Planted"))))</f>
        <v>Planted</v>
      </c>
      <c r="D554" s="70" t="str">
        <f>'Activity rawdata'!D553</f>
        <v>STP1</v>
      </c>
      <c r="E554" s="72" t="str">
        <f>'Activity rawdata'!E553</f>
        <v>80</v>
      </c>
      <c r="F554" s="73" t="str">
        <f>'Activity rawdata'!L553</f>
        <v>MT1</v>
      </c>
      <c r="G554" s="72" t="str">
        <f>'Activity rawdata'!R553</f>
        <v>2040</v>
      </c>
      <c r="H554" s="72" t="str">
        <f>IF('Activity rawdata'!P553="AHTHIN1","1st Thin",IF('Activity rawdata'!P553="AHCC","Clearcut",IF('Activity rawdata'!P553="AHTHSMZ","SMZ Thin",IF('Activity rawdata'!P553="AHTHIN2","2nd Thin",IF('Activity rawdata'!P553="AFERTE","Early Fert",IF('Activity rawdata'!P553="AFERTM","Mid Fert",IF('Activity rawdata'!P553="AFERTL","Late Fert",  IF('Activity rawdata'!P553="ASP","Site Prep", IF('Activity rawdata'!P553="APLT","Plant",  IF('Activity rawdata'!P553="ANREG","Natural Regeneration"))))))))))</f>
        <v>2nd Thin</v>
      </c>
      <c r="I554" s="74">
        <f>'Activity rawdata'!O553</f>
        <v>42.11</v>
      </c>
      <c r="J554" s="75">
        <f>'Activity rawdata'!N553</f>
        <v>21</v>
      </c>
      <c r="K554" s="75">
        <f>'Activity rawdata'!AC553</f>
        <v>110.8</v>
      </c>
      <c r="L554" s="75">
        <f>'Activity rawdata'!AD553</f>
        <v>185.6</v>
      </c>
      <c r="M554" s="76">
        <f>'Activity rawdata'!AE553</f>
        <v>10.462059753175719</v>
      </c>
      <c r="N554" s="83">
        <f>'Activity rawdata'!T553+'Activity rawdata'!U553</f>
        <v>16.54</v>
      </c>
      <c r="O554" s="80">
        <f>'Activity rawdata'!V553</f>
        <v>29.16</v>
      </c>
      <c r="P554" s="80">
        <f>'Activity rawdata'!W553</f>
        <v>1.79</v>
      </c>
      <c r="Q554" s="80">
        <f>'Activity rawdata'!X553</f>
        <v>0</v>
      </c>
      <c r="R554" s="84">
        <f t="shared" si="90"/>
        <v>47.49</v>
      </c>
      <c r="S554" s="80">
        <f>'Activity rawdata'!Z553</f>
        <v>0</v>
      </c>
      <c r="T554" s="80">
        <f>'Activity rawdata'!AA553</f>
        <v>0</v>
      </c>
      <c r="U554" s="80">
        <f t="shared" si="91"/>
        <v>0</v>
      </c>
      <c r="V554" s="81">
        <f t="shared" si="92"/>
        <v>696.49939999999992</v>
      </c>
      <c r="W554" s="75">
        <f t="shared" si="93"/>
        <v>1227.9276</v>
      </c>
      <c r="X554" s="75">
        <f t="shared" si="94"/>
        <v>75.376900000000006</v>
      </c>
      <c r="Y554" s="75">
        <f t="shared" si="95"/>
        <v>0</v>
      </c>
      <c r="Z554" s="82">
        <f t="shared" si="96"/>
        <v>1999.8038999999999</v>
      </c>
      <c r="AA554" s="75">
        <f t="shared" si="97"/>
        <v>0</v>
      </c>
      <c r="AB554" s="75">
        <f t="shared" si="98"/>
        <v>0</v>
      </c>
      <c r="AC554" s="82">
        <f t="shared" si="99"/>
        <v>0</v>
      </c>
      <c r="AD554" s="70"/>
    </row>
    <row r="555" spans="1:30" x14ac:dyDescent="0.35">
      <c r="A555" s="70" t="str">
        <f>'Activity rawdata'!A554</f>
        <v>BH5186-1-180</v>
      </c>
      <c r="B555" s="71" t="str">
        <f>'Activity rawdata'!B554</f>
        <v>LB</v>
      </c>
      <c r="C555" s="71" t="str">
        <f>IF('Activity rawdata'!C554="PY","Planted",IF('Activity rawdata'!C554="NY","Nat/Convert",IF('Activity rawdata'!C554="NN","Nat/Nonconvert",IF('Activity rawdata'!C554="OY","Planted"))))</f>
        <v>Planted</v>
      </c>
      <c r="D555" s="70" t="str">
        <f>'Activity rawdata'!D554</f>
        <v>STP1</v>
      </c>
      <c r="E555" s="72" t="str">
        <f>'Activity rawdata'!E554</f>
        <v>80</v>
      </c>
      <c r="F555" s="73" t="str">
        <f>'Activity rawdata'!L554</f>
        <v>MT1</v>
      </c>
      <c r="G555" s="72" t="str">
        <f>'Activity rawdata'!R554</f>
        <v>2040</v>
      </c>
      <c r="H555" s="72" t="str">
        <f>IF('Activity rawdata'!P554="AHTHIN1","1st Thin",IF('Activity rawdata'!P554="AHCC","Clearcut",IF('Activity rawdata'!P554="AHTHSMZ","SMZ Thin",IF('Activity rawdata'!P554="AHTHIN2","2nd Thin",IF('Activity rawdata'!P554="AFERTE","Early Fert",IF('Activity rawdata'!P554="AFERTM","Mid Fert",IF('Activity rawdata'!P554="AFERTL","Late Fert",  IF('Activity rawdata'!P554="ASP","Site Prep", IF('Activity rawdata'!P554="APLT","Plant",  IF('Activity rawdata'!P554="ANREG","Natural Regeneration"))))))))))</f>
        <v>2nd Thin</v>
      </c>
      <c r="I555" s="74">
        <f>'Activity rawdata'!O554</f>
        <v>16.78</v>
      </c>
      <c r="J555" s="75">
        <f>'Activity rawdata'!N554</f>
        <v>21</v>
      </c>
      <c r="K555" s="75">
        <f>'Activity rawdata'!AC554</f>
        <v>110.8</v>
      </c>
      <c r="L555" s="75">
        <f>'Activity rawdata'!AD554</f>
        <v>185.6</v>
      </c>
      <c r="M555" s="76">
        <f>'Activity rawdata'!AE554</f>
        <v>10.462059753175719</v>
      </c>
      <c r="N555" s="83">
        <f>'Activity rawdata'!T554+'Activity rawdata'!U554</f>
        <v>16.54</v>
      </c>
      <c r="O555" s="80">
        <f>'Activity rawdata'!V554</f>
        <v>29.16</v>
      </c>
      <c r="P555" s="80">
        <f>'Activity rawdata'!W554</f>
        <v>1.79</v>
      </c>
      <c r="Q555" s="80">
        <f>'Activity rawdata'!X554</f>
        <v>0</v>
      </c>
      <c r="R555" s="84">
        <f t="shared" si="90"/>
        <v>47.49</v>
      </c>
      <c r="S555" s="80">
        <f>'Activity rawdata'!Z554</f>
        <v>0</v>
      </c>
      <c r="T555" s="80">
        <f>'Activity rawdata'!AA554</f>
        <v>0</v>
      </c>
      <c r="U555" s="80">
        <f t="shared" si="91"/>
        <v>0</v>
      </c>
      <c r="V555" s="81">
        <f t="shared" si="92"/>
        <v>277.5412</v>
      </c>
      <c r="W555" s="75">
        <f t="shared" si="93"/>
        <v>489.30480000000006</v>
      </c>
      <c r="X555" s="75">
        <f t="shared" si="94"/>
        <v>30.036200000000001</v>
      </c>
      <c r="Y555" s="75">
        <f t="shared" si="95"/>
        <v>0</v>
      </c>
      <c r="Z555" s="82">
        <f t="shared" si="96"/>
        <v>796.88220000000001</v>
      </c>
      <c r="AA555" s="75">
        <f t="shared" si="97"/>
        <v>0</v>
      </c>
      <c r="AB555" s="75">
        <f t="shared" si="98"/>
        <v>0</v>
      </c>
      <c r="AC555" s="82">
        <f t="shared" si="99"/>
        <v>0</v>
      </c>
      <c r="AD555" s="70"/>
    </row>
    <row r="556" spans="1:30" x14ac:dyDescent="0.35">
      <c r="A556" s="70" t="str">
        <f>'Activity rawdata'!A555</f>
        <v>BH5186-1-182</v>
      </c>
      <c r="B556" s="71" t="str">
        <f>'Activity rawdata'!B555</f>
        <v>LB</v>
      </c>
      <c r="C556" s="71" t="str">
        <f>IF('Activity rawdata'!C555="PY","Planted",IF('Activity rawdata'!C555="NY","Nat/Convert",IF('Activity rawdata'!C555="NN","Nat/Nonconvert",IF('Activity rawdata'!C555="OY","Planted"))))</f>
        <v>Planted</v>
      </c>
      <c r="D556" s="70" t="str">
        <f>'Activity rawdata'!D555</f>
        <v>STP1</v>
      </c>
      <c r="E556" s="72" t="str">
        <f>'Activity rawdata'!E555</f>
        <v>80</v>
      </c>
      <c r="F556" s="73" t="str">
        <f>'Activity rawdata'!L555</f>
        <v>MT1</v>
      </c>
      <c r="G556" s="72" t="str">
        <f>'Activity rawdata'!R555</f>
        <v>2040</v>
      </c>
      <c r="H556" s="72" t="str">
        <f>IF('Activity rawdata'!P555="AHTHIN1","1st Thin",IF('Activity rawdata'!P555="AHCC","Clearcut",IF('Activity rawdata'!P555="AHTHSMZ","SMZ Thin",IF('Activity rawdata'!P555="AHTHIN2","2nd Thin",IF('Activity rawdata'!P555="AFERTE","Early Fert",IF('Activity rawdata'!P555="AFERTM","Mid Fert",IF('Activity rawdata'!P555="AFERTL","Late Fert",  IF('Activity rawdata'!P555="ASP","Site Prep", IF('Activity rawdata'!P555="APLT","Plant",  IF('Activity rawdata'!P555="ANREG","Natural Regeneration"))))))))))</f>
        <v>2nd Thin</v>
      </c>
      <c r="I556" s="74">
        <f>'Activity rawdata'!O555</f>
        <v>11.75</v>
      </c>
      <c r="J556" s="75">
        <f>'Activity rawdata'!N555</f>
        <v>21</v>
      </c>
      <c r="K556" s="75">
        <f>'Activity rawdata'!AC555</f>
        <v>110.8</v>
      </c>
      <c r="L556" s="75">
        <f>'Activity rawdata'!AD555</f>
        <v>185.6</v>
      </c>
      <c r="M556" s="76">
        <f>'Activity rawdata'!AE555</f>
        <v>10.462059753175719</v>
      </c>
      <c r="N556" s="83">
        <f>'Activity rawdata'!T555+'Activity rawdata'!U555</f>
        <v>16.54</v>
      </c>
      <c r="O556" s="80">
        <f>'Activity rawdata'!V555</f>
        <v>29.16</v>
      </c>
      <c r="P556" s="80">
        <f>'Activity rawdata'!W555</f>
        <v>1.79</v>
      </c>
      <c r="Q556" s="80">
        <f>'Activity rawdata'!X555</f>
        <v>0</v>
      </c>
      <c r="R556" s="84">
        <f t="shared" si="90"/>
        <v>47.49</v>
      </c>
      <c r="S556" s="80">
        <f>'Activity rawdata'!Z555</f>
        <v>0</v>
      </c>
      <c r="T556" s="80">
        <f>'Activity rawdata'!AA555</f>
        <v>0</v>
      </c>
      <c r="U556" s="80">
        <f t="shared" si="91"/>
        <v>0</v>
      </c>
      <c r="V556" s="81">
        <f t="shared" si="92"/>
        <v>194.345</v>
      </c>
      <c r="W556" s="75">
        <f t="shared" si="93"/>
        <v>342.63</v>
      </c>
      <c r="X556" s="75">
        <f t="shared" si="94"/>
        <v>21.032499999999999</v>
      </c>
      <c r="Y556" s="75">
        <f t="shared" si="95"/>
        <v>0</v>
      </c>
      <c r="Z556" s="82">
        <f t="shared" si="96"/>
        <v>558.00750000000005</v>
      </c>
      <c r="AA556" s="75">
        <f t="shared" si="97"/>
        <v>0</v>
      </c>
      <c r="AB556" s="75">
        <f t="shared" si="98"/>
        <v>0</v>
      </c>
      <c r="AC556" s="82">
        <f t="shared" si="99"/>
        <v>0</v>
      </c>
      <c r="AD556" s="70"/>
    </row>
    <row r="557" spans="1:30" x14ac:dyDescent="0.35">
      <c r="A557" s="70" t="str">
        <f>'Activity rawdata'!A556</f>
        <v>BH6112-1-219</v>
      </c>
      <c r="B557" s="71" t="str">
        <f>'Activity rawdata'!B556</f>
        <v>LB</v>
      </c>
      <c r="C557" s="71" t="str">
        <f>IF('Activity rawdata'!C556="PY","Planted",IF('Activity rawdata'!C556="NY","Nat/Convert",IF('Activity rawdata'!C556="NN","Nat/Nonconvert",IF('Activity rawdata'!C556="OY","Planted"))))</f>
        <v>Planted</v>
      </c>
      <c r="D557" s="70" t="str">
        <f>'Activity rawdata'!D556</f>
        <v>STP1</v>
      </c>
      <c r="E557" s="72" t="str">
        <f>'Activity rawdata'!E556</f>
        <v>70</v>
      </c>
      <c r="F557" s="73" t="str">
        <f>'Activity rawdata'!L556</f>
        <v>MT1</v>
      </c>
      <c r="G557" s="72" t="str">
        <f>'Activity rawdata'!R556</f>
        <v>2040</v>
      </c>
      <c r="H557" s="72" t="str">
        <f>IF('Activity rawdata'!P556="AHTHIN1","1st Thin",IF('Activity rawdata'!P556="AHCC","Clearcut",IF('Activity rawdata'!P556="AHTHSMZ","SMZ Thin",IF('Activity rawdata'!P556="AHTHIN2","2nd Thin",IF('Activity rawdata'!P556="AFERTE","Early Fert",IF('Activity rawdata'!P556="AFERTM","Mid Fert",IF('Activity rawdata'!P556="AFERTL","Late Fert",  IF('Activity rawdata'!P556="ASP","Site Prep", IF('Activity rawdata'!P556="APLT","Plant",  IF('Activity rawdata'!P556="ANREG","Natural Regeneration"))))))))))</f>
        <v>2nd Thin</v>
      </c>
      <c r="I557" s="74">
        <f>'Activity rawdata'!O556</f>
        <v>18.059999999999999</v>
      </c>
      <c r="J557" s="75">
        <f>'Activity rawdata'!N556</f>
        <v>21</v>
      </c>
      <c r="K557" s="75">
        <f>'Activity rawdata'!AC556</f>
        <v>108.41</v>
      </c>
      <c r="L557" s="75">
        <f>'Activity rawdata'!AD556</f>
        <v>186.42</v>
      </c>
      <c r="M557" s="76">
        <f>'Activity rawdata'!AE556</f>
        <v>10.325824092541726</v>
      </c>
      <c r="N557" s="83">
        <f>'Activity rawdata'!T556+'Activity rawdata'!U556</f>
        <v>16.21</v>
      </c>
      <c r="O557" s="80">
        <f>'Activity rawdata'!V556</f>
        <v>28.24</v>
      </c>
      <c r="P557" s="80">
        <f>'Activity rawdata'!W556</f>
        <v>1.19</v>
      </c>
      <c r="Q557" s="80">
        <f>'Activity rawdata'!X556</f>
        <v>0</v>
      </c>
      <c r="R557" s="84">
        <f t="shared" si="90"/>
        <v>45.64</v>
      </c>
      <c r="S557" s="80">
        <f>'Activity rawdata'!Z556</f>
        <v>0</v>
      </c>
      <c r="T557" s="80">
        <f>'Activity rawdata'!AA556</f>
        <v>0</v>
      </c>
      <c r="U557" s="80">
        <f t="shared" si="91"/>
        <v>0</v>
      </c>
      <c r="V557" s="81">
        <f t="shared" si="92"/>
        <v>292.75259999999997</v>
      </c>
      <c r="W557" s="75">
        <f t="shared" si="93"/>
        <v>510.01439999999991</v>
      </c>
      <c r="X557" s="75">
        <f t="shared" si="94"/>
        <v>21.491399999999999</v>
      </c>
      <c r="Y557" s="75">
        <f t="shared" si="95"/>
        <v>0</v>
      </c>
      <c r="Z557" s="82">
        <f t="shared" si="96"/>
        <v>824.25839999999982</v>
      </c>
      <c r="AA557" s="75">
        <f t="shared" si="97"/>
        <v>0</v>
      </c>
      <c r="AB557" s="75">
        <f t="shared" si="98"/>
        <v>0</v>
      </c>
      <c r="AC557" s="82">
        <f t="shared" si="99"/>
        <v>0</v>
      </c>
      <c r="AD557" s="70"/>
    </row>
    <row r="558" spans="1:30" x14ac:dyDescent="0.35">
      <c r="A558" s="70" t="str">
        <f>'Activity rawdata'!A557</f>
        <v>BH5660-1-171</v>
      </c>
      <c r="B558" s="71" t="str">
        <f>'Activity rawdata'!B557</f>
        <v>LB</v>
      </c>
      <c r="C558" s="71" t="str">
        <f>IF('Activity rawdata'!C557="PY","Planted",IF('Activity rawdata'!C557="NY","Nat/Convert",IF('Activity rawdata'!C557="NN","Nat/Nonconvert",IF('Activity rawdata'!C557="OY","Planted"))))</f>
        <v>Planted</v>
      </c>
      <c r="D558" s="70" t="str">
        <f>'Activity rawdata'!D557</f>
        <v>STP1</v>
      </c>
      <c r="E558" s="72" t="str">
        <f>'Activity rawdata'!E557</f>
        <v>91</v>
      </c>
      <c r="F558" s="73" t="str">
        <f>'Activity rawdata'!L557</f>
        <v>MT2</v>
      </c>
      <c r="G558" s="72" t="str">
        <f>'Activity rawdata'!R557</f>
        <v>2040</v>
      </c>
      <c r="H558" s="72" t="str">
        <f>IF('Activity rawdata'!P557="AHTHIN1","1st Thin",IF('Activity rawdata'!P557="AHCC","Clearcut",IF('Activity rawdata'!P557="AHTHSMZ","SMZ Thin",IF('Activity rawdata'!P557="AHTHIN2","2nd Thin",IF('Activity rawdata'!P557="AFERTE","Early Fert",IF('Activity rawdata'!P557="AFERTM","Mid Fert",IF('Activity rawdata'!P557="AFERTL","Late Fert",  IF('Activity rawdata'!P557="ASP","Site Prep", IF('Activity rawdata'!P557="APLT","Plant",  IF('Activity rawdata'!P557="ANREG","Natural Regeneration"))))))))))</f>
        <v>Clearcut</v>
      </c>
      <c r="I558" s="74">
        <f>'Activity rawdata'!O557</f>
        <v>21.16</v>
      </c>
      <c r="J558" s="75">
        <f>'Activity rawdata'!N557</f>
        <v>28</v>
      </c>
      <c r="K558" s="75">
        <f>'Activity rawdata'!AC557</f>
        <v>94.31</v>
      </c>
      <c r="L558" s="75">
        <f>'Activity rawdata'!AD557</f>
        <v>109.83</v>
      </c>
      <c r="M558" s="76">
        <f>'Activity rawdata'!AE557</f>
        <v>12.547427139777888</v>
      </c>
      <c r="N558" s="83">
        <f>'Activity rawdata'!T557+'Activity rawdata'!U557</f>
        <v>17.64</v>
      </c>
      <c r="O558" s="80">
        <f>'Activity rawdata'!V557</f>
        <v>59.52</v>
      </c>
      <c r="P558" s="80">
        <f>'Activity rawdata'!W557</f>
        <v>31.61</v>
      </c>
      <c r="Q558" s="80">
        <f>'Activity rawdata'!X557</f>
        <v>0</v>
      </c>
      <c r="R558" s="84">
        <f t="shared" si="90"/>
        <v>108.77</v>
      </c>
      <c r="S558" s="80">
        <f>'Activity rawdata'!Z557</f>
        <v>0</v>
      </c>
      <c r="T558" s="80">
        <f>'Activity rawdata'!AA557</f>
        <v>0</v>
      </c>
      <c r="U558" s="80">
        <f t="shared" si="91"/>
        <v>0</v>
      </c>
      <c r="V558" s="81">
        <f t="shared" si="92"/>
        <v>373.26240000000001</v>
      </c>
      <c r="W558" s="75">
        <f t="shared" si="93"/>
        <v>1259.4432000000002</v>
      </c>
      <c r="X558" s="75">
        <f t="shared" si="94"/>
        <v>668.86760000000004</v>
      </c>
      <c r="Y558" s="75">
        <f t="shared" si="95"/>
        <v>0</v>
      </c>
      <c r="Z558" s="82">
        <f t="shared" si="96"/>
        <v>2301.5732000000003</v>
      </c>
      <c r="AA558" s="75">
        <f t="shared" si="97"/>
        <v>0</v>
      </c>
      <c r="AB558" s="75">
        <f t="shared" si="98"/>
        <v>0</v>
      </c>
      <c r="AC558" s="82">
        <f t="shared" si="99"/>
        <v>0</v>
      </c>
      <c r="AD558" s="70"/>
    </row>
    <row r="559" spans="1:30" x14ac:dyDescent="0.35">
      <c r="A559" s="70" t="str">
        <f>'Activity rawdata'!A558</f>
        <v>BH5140-1-148</v>
      </c>
      <c r="B559" s="71" t="str">
        <f>'Activity rawdata'!B558</f>
        <v>LB</v>
      </c>
      <c r="C559" s="71" t="str">
        <f>IF('Activity rawdata'!C558="PY","Planted",IF('Activity rawdata'!C558="NY","Nat/Convert",IF('Activity rawdata'!C558="NN","Nat/Nonconvert",IF('Activity rawdata'!C558="OY","Planted"))))</f>
        <v>Planted</v>
      </c>
      <c r="D559" s="70" t="str">
        <f>'Activity rawdata'!D558</f>
        <v>STP1</v>
      </c>
      <c r="E559" s="72" t="str">
        <f>'Activity rawdata'!E558</f>
        <v>91</v>
      </c>
      <c r="F559" s="73" t="str">
        <f>'Activity rawdata'!L558</f>
        <v>MT2</v>
      </c>
      <c r="G559" s="72" t="str">
        <f>'Activity rawdata'!R558</f>
        <v>2040</v>
      </c>
      <c r="H559" s="72" t="str">
        <f>IF('Activity rawdata'!P558="AHTHIN1","1st Thin",IF('Activity rawdata'!P558="AHCC","Clearcut",IF('Activity rawdata'!P558="AHTHSMZ","SMZ Thin",IF('Activity rawdata'!P558="AHTHIN2","2nd Thin",IF('Activity rawdata'!P558="AFERTE","Early Fert",IF('Activity rawdata'!P558="AFERTM","Mid Fert",IF('Activity rawdata'!P558="AFERTL","Late Fert",  IF('Activity rawdata'!P558="ASP","Site Prep", IF('Activity rawdata'!P558="APLT","Plant",  IF('Activity rawdata'!P558="ANREG","Natural Regeneration"))))))))))</f>
        <v>Clearcut</v>
      </c>
      <c r="I559" s="74">
        <f>'Activity rawdata'!O558</f>
        <v>43.21</v>
      </c>
      <c r="J559" s="75">
        <f>'Activity rawdata'!N558</f>
        <v>28</v>
      </c>
      <c r="K559" s="75">
        <f>'Activity rawdata'!AC558</f>
        <v>93.94</v>
      </c>
      <c r="L559" s="75">
        <f>'Activity rawdata'!AD558</f>
        <v>104.89</v>
      </c>
      <c r="M559" s="76">
        <f>'Activity rawdata'!AE558</f>
        <v>12.814289670100445</v>
      </c>
      <c r="N559" s="83">
        <f>'Activity rawdata'!T558+'Activity rawdata'!U558</f>
        <v>17.52</v>
      </c>
      <c r="O559" s="80">
        <f>'Activity rawdata'!V558</f>
        <v>48.37</v>
      </c>
      <c r="P559" s="80">
        <f>'Activity rawdata'!W558</f>
        <v>41.83</v>
      </c>
      <c r="Q559" s="80">
        <f>'Activity rawdata'!X558</f>
        <v>0</v>
      </c>
      <c r="R559" s="84">
        <f t="shared" si="90"/>
        <v>107.72</v>
      </c>
      <c r="S559" s="80">
        <f>'Activity rawdata'!Z558</f>
        <v>0</v>
      </c>
      <c r="T559" s="80">
        <f>'Activity rawdata'!AA558</f>
        <v>0</v>
      </c>
      <c r="U559" s="80">
        <f t="shared" si="91"/>
        <v>0</v>
      </c>
      <c r="V559" s="81">
        <f t="shared" si="92"/>
        <v>757.03920000000005</v>
      </c>
      <c r="W559" s="75">
        <f t="shared" si="93"/>
        <v>2090.0677000000001</v>
      </c>
      <c r="X559" s="75">
        <f t="shared" si="94"/>
        <v>1807.4742999999999</v>
      </c>
      <c r="Y559" s="75">
        <f t="shared" si="95"/>
        <v>0</v>
      </c>
      <c r="Z559" s="82">
        <f t="shared" si="96"/>
        <v>4654.5812000000005</v>
      </c>
      <c r="AA559" s="75">
        <f t="shared" si="97"/>
        <v>0</v>
      </c>
      <c r="AB559" s="75">
        <f t="shared" si="98"/>
        <v>0</v>
      </c>
      <c r="AC559" s="82">
        <f t="shared" si="99"/>
        <v>0</v>
      </c>
      <c r="AD559" s="70"/>
    </row>
    <row r="560" spans="1:30" x14ac:dyDescent="0.35">
      <c r="A560" s="70" t="str">
        <f>'Activity rawdata'!A559</f>
        <v>BH5136-1-396</v>
      </c>
      <c r="B560" s="71" t="str">
        <f>'Activity rawdata'!B559</f>
        <v>LB</v>
      </c>
      <c r="C560" s="71" t="str">
        <f>IF('Activity rawdata'!C559="PY","Planted",IF('Activity rawdata'!C559="NY","Nat/Convert",IF('Activity rawdata'!C559="NN","Nat/Nonconvert",IF('Activity rawdata'!C559="OY","Planted"))))</f>
        <v>Planted</v>
      </c>
      <c r="D560" s="70" t="str">
        <f>'Activity rawdata'!D559</f>
        <v>STP2</v>
      </c>
      <c r="E560" s="72" t="str">
        <f>'Activity rawdata'!E559</f>
        <v>88</v>
      </c>
      <c r="F560" s="73" t="str">
        <f>'Activity rawdata'!L559</f>
        <v>MT2</v>
      </c>
      <c r="G560" s="72" t="str">
        <f>'Activity rawdata'!R559</f>
        <v>2040</v>
      </c>
      <c r="H560" s="72" t="str">
        <f>IF('Activity rawdata'!P559="AHTHIN1","1st Thin",IF('Activity rawdata'!P559="AHCC","Clearcut",IF('Activity rawdata'!P559="AHTHSMZ","SMZ Thin",IF('Activity rawdata'!P559="AHTHIN2","2nd Thin",IF('Activity rawdata'!P559="AFERTE","Early Fert",IF('Activity rawdata'!P559="AFERTM","Mid Fert",IF('Activity rawdata'!P559="AFERTL","Late Fert",  IF('Activity rawdata'!P559="ASP","Site Prep", IF('Activity rawdata'!P559="APLT","Plant",  IF('Activity rawdata'!P559="ANREG","Natural Regeneration"))))))))))</f>
        <v>Clearcut</v>
      </c>
      <c r="I560" s="74">
        <f>'Activity rawdata'!O559</f>
        <v>33.85</v>
      </c>
      <c r="J560" s="75">
        <f>'Activity rawdata'!N559</f>
        <v>28</v>
      </c>
      <c r="K560" s="75">
        <f>'Activity rawdata'!AC559</f>
        <v>95.55</v>
      </c>
      <c r="L560" s="75">
        <f>'Activity rawdata'!AD559</f>
        <v>101.72</v>
      </c>
      <c r="M560" s="76">
        <f>'Activity rawdata'!AE559</f>
        <v>13.123463624780646</v>
      </c>
      <c r="N560" s="83">
        <f>'Activity rawdata'!T559+'Activity rawdata'!U559</f>
        <v>14.97</v>
      </c>
      <c r="O560" s="80">
        <f>'Activity rawdata'!V559</f>
        <v>49.39</v>
      </c>
      <c r="P560" s="80">
        <f>'Activity rawdata'!W559</f>
        <v>48.35</v>
      </c>
      <c r="Q560" s="80">
        <f>'Activity rawdata'!X559</f>
        <v>0</v>
      </c>
      <c r="R560" s="84">
        <f t="shared" si="90"/>
        <v>112.71000000000001</v>
      </c>
      <c r="S560" s="80">
        <f>'Activity rawdata'!Z559</f>
        <v>0</v>
      </c>
      <c r="T560" s="80">
        <f>'Activity rawdata'!AA559</f>
        <v>0</v>
      </c>
      <c r="U560" s="80">
        <f t="shared" si="91"/>
        <v>0</v>
      </c>
      <c r="V560" s="81">
        <f t="shared" si="92"/>
        <v>506.73450000000003</v>
      </c>
      <c r="W560" s="75">
        <f t="shared" si="93"/>
        <v>1671.8515</v>
      </c>
      <c r="X560" s="75">
        <f t="shared" si="94"/>
        <v>1636.6475</v>
      </c>
      <c r="Y560" s="75">
        <f t="shared" si="95"/>
        <v>0</v>
      </c>
      <c r="Z560" s="82">
        <f t="shared" si="96"/>
        <v>3815.2335000000003</v>
      </c>
      <c r="AA560" s="75">
        <f t="shared" si="97"/>
        <v>0</v>
      </c>
      <c r="AB560" s="75">
        <f t="shared" si="98"/>
        <v>0</v>
      </c>
      <c r="AC560" s="82">
        <f t="shared" si="99"/>
        <v>0</v>
      </c>
      <c r="AD560" s="70"/>
    </row>
    <row r="561" spans="1:30" x14ac:dyDescent="0.35">
      <c r="A561" s="70" t="str">
        <f>'Activity rawdata'!A560</f>
        <v>BH5136-1-139</v>
      </c>
      <c r="B561" s="71" t="str">
        <f>'Activity rawdata'!B560</f>
        <v>LB</v>
      </c>
      <c r="C561" s="71" t="str">
        <f>IF('Activity rawdata'!C560="PY","Planted",IF('Activity rawdata'!C560="NY","Nat/Convert",IF('Activity rawdata'!C560="NN","Nat/Nonconvert",IF('Activity rawdata'!C560="OY","Planted"))))</f>
        <v>Planted</v>
      </c>
      <c r="D561" s="70" t="str">
        <f>'Activity rawdata'!D560</f>
        <v>STP2</v>
      </c>
      <c r="E561" s="72" t="str">
        <f>'Activity rawdata'!E560</f>
        <v>91</v>
      </c>
      <c r="F561" s="73" t="str">
        <f>'Activity rawdata'!L560</f>
        <v>MT2</v>
      </c>
      <c r="G561" s="72" t="str">
        <f>'Activity rawdata'!R560</f>
        <v>2040</v>
      </c>
      <c r="H561" s="72" t="str">
        <f>IF('Activity rawdata'!P560="AHTHIN1","1st Thin",IF('Activity rawdata'!P560="AHCC","Clearcut",IF('Activity rawdata'!P560="AHTHSMZ","SMZ Thin",IF('Activity rawdata'!P560="AHTHIN2","2nd Thin",IF('Activity rawdata'!P560="AFERTE","Early Fert",IF('Activity rawdata'!P560="AFERTM","Mid Fert",IF('Activity rawdata'!P560="AFERTL","Late Fert",  IF('Activity rawdata'!P560="ASP","Site Prep", IF('Activity rawdata'!P560="APLT","Plant",  IF('Activity rawdata'!P560="ANREG","Natural Regeneration"))))))))))</f>
        <v>Clearcut</v>
      </c>
      <c r="I561" s="74">
        <f>'Activity rawdata'!O560</f>
        <v>8.33</v>
      </c>
      <c r="J561" s="75">
        <f>'Activity rawdata'!N560</f>
        <v>28</v>
      </c>
      <c r="K561" s="75">
        <f>'Activity rawdata'!AC560</f>
        <v>93.21</v>
      </c>
      <c r="L561" s="75">
        <f>'Activity rawdata'!AD560</f>
        <v>92.32</v>
      </c>
      <c r="M561" s="76">
        <f>'Activity rawdata'!AE560</f>
        <v>13.60566137990873</v>
      </c>
      <c r="N561" s="83">
        <f>'Activity rawdata'!T560+'Activity rawdata'!U560</f>
        <v>17.79</v>
      </c>
      <c r="O561" s="80">
        <f>'Activity rawdata'!V560</f>
        <v>37.200000000000003</v>
      </c>
      <c r="P561" s="80">
        <f>'Activity rawdata'!W560</f>
        <v>64.05</v>
      </c>
      <c r="Q561" s="80">
        <f>'Activity rawdata'!X560</f>
        <v>0</v>
      </c>
      <c r="R561" s="84">
        <f t="shared" si="90"/>
        <v>119.03999999999999</v>
      </c>
      <c r="S561" s="80">
        <f>'Activity rawdata'!Z560</f>
        <v>0</v>
      </c>
      <c r="T561" s="80">
        <f>'Activity rawdata'!AA560</f>
        <v>0</v>
      </c>
      <c r="U561" s="80">
        <f t="shared" si="91"/>
        <v>0</v>
      </c>
      <c r="V561" s="81">
        <f t="shared" si="92"/>
        <v>148.19069999999999</v>
      </c>
      <c r="W561" s="75">
        <f t="shared" si="93"/>
        <v>309.87600000000003</v>
      </c>
      <c r="X561" s="75">
        <f t="shared" si="94"/>
        <v>533.53649999999993</v>
      </c>
      <c r="Y561" s="75">
        <f t="shared" si="95"/>
        <v>0</v>
      </c>
      <c r="Z561" s="82">
        <f t="shared" si="96"/>
        <v>991.60320000000002</v>
      </c>
      <c r="AA561" s="75">
        <f t="shared" si="97"/>
        <v>0</v>
      </c>
      <c r="AB561" s="75">
        <f t="shared" si="98"/>
        <v>0</v>
      </c>
      <c r="AC561" s="82">
        <f t="shared" si="99"/>
        <v>0</v>
      </c>
      <c r="AD561" s="70"/>
    </row>
    <row r="562" spans="1:30" x14ac:dyDescent="0.35">
      <c r="A562" s="70" t="str">
        <f>'Activity rawdata'!A561</f>
        <v>BH6125-1-294</v>
      </c>
      <c r="B562" s="71" t="str">
        <f>'Activity rawdata'!B561</f>
        <v>LB</v>
      </c>
      <c r="C562" s="71" t="str">
        <f>IF('Activity rawdata'!C561="PY","Planted",IF('Activity rawdata'!C561="NY","Nat/Convert",IF('Activity rawdata'!C561="NN","Nat/Nonconvert",IF('Activity rawdata'!C561="OY","Planted"))))</f>
        <v>Planted</v>
      </c>
      <c r="D562" s="70" t="str">
        <f>'Activity rawdata'!D561</f>
        <v>STP1</v>
      </c>
      <c r="E562" s="72" t="str">
        <f>'Activity rawdata'!E561</f>
        <v>91</v>
      </c>
      <c r="F562" s="73" t="str">
        <f>'Activity rawdata'!L561</f>
        <v>MT2</v>
      </c>
      <c r="G562" s="72" t="str">
        <f>'Activity rawdata'!R561</f>
        <v>2040</v>
      </c>
      <c r="H562" s="72" t="str">
        <f>IF('Activity rawdata'!P561="AHTHIN1","1st Thin",IF('Activity rawdata'!P561="AHCC","Clearcut",IF('Activity rawdata'!P561="AHTHSMZ","SMZ Thin",IF('Activity rawdata'!P561="AHTHIN2","2nd Thin",IF('Activity rawdata'!P561="AFERTE","Early Fert",IF('Activity rawdata'!P561="AFERTM","Mid Fert",IF('Activity rawdata'!P561="AFERTL","Late Fert",  IF('Activity rawdata'!P561="ASP","Site Prep", IF('Activity rawdata'!P561="APLT","Plant",  IF('Activity rawdata'!P561="ANREG","Natural Regeneration"))))))))))</f>
        <v>Clearcut</v>
      </c>
      <c r="I562" s="74">
        <f>'Activity rawdata'!O561</f>
        <v>4.54</v>
      </c>
      <c r="J562" s="75">
        <f>'Activity rawdata'!N561</f>
        <v>28</v>
      </c>
      <c r="K562" s="75">
        <f>'Activity rawdata'!AC561</f>
        <v>92.38</v>
      </c>
      <c r="L562" s="75">
        <f>'Activity rawdata'!AD561</f>
        <v>102.81</v>
      </c>
      <c r="M562" s="76">
        <f>'Activity rawdata'!AE561</f>
        <v>12.835346617718884</v>
      </c>
      <c r="N562" s="83">
        <f>'Activity rawdata'!T561+'Activity rawdata'!U561</f>
        <v>17.93</v>
      </c>
      <c r="O562" s="80">
        <f>'Activity rawdata'!V561</f>
        <v>46.49</v>
      </c>
      <c r="P562" s="80">
        <f>'Activity rawdata'!W561</f>
        <v>44.02</v>
      </c>
      <c r="Q562" s="80">
        <f>'Activity rawdata'!X561</f>
        <v>0</v>
      </c>
      <c r="R562" s="84">
        <f t="shared" si="90"/>
        <v>108.44</v>
      </c>
      <c r="S562" s="80">
        <f>'Activity rawdata'!Z561</f>
        <v>0</v>
      </c>
      <c r="T562" s="80">
        <f>'Activity rawdata'!AA561</f>
        <v>0</v>
      </c>
      <c r="U562" s="80">
        <f t="shared" si="91"/>
        <v>0</v>
      </c>
      <c r="V562" s="81">
        <f t="shared" si="92"/>
        <v>81.402199999999993</v>
      </c>
      <c r="W562" s="75">
        <f t="shared" si="93"/>
        <v>211.06460000000001</v>
      </c>
      <c r="X562" s="75">
        <f t="shared" si="94"/>
        <v>199.85080000000002</v>
      </c>
      <c r="Y562" s="75">
        <f t="shared" si="95"/>
        <v>0</v>
      </c>
      <c r="Z562" s="82">
        <f t="shared" si="96"/>
        <v>492.31760000000008</v>
      </c>
      <c r="AA562" s="75">
        <f t="shared" si="97"/>
        <v>0</v>
      </c>
      <c r="AB562" s="75">
        <f t="shared" si="98"/>
        <v>0</v>
      </c>
      <c r="AC562" s="82">
        <f t="shared" si="99"/>
        <v>0</v>
      </c>
      <c r="AD562" s="70"/>
    </row>
    <row r="563" spans="1:30" x14ac:dyDescent="0.35">
      <c r="A563" s="70" t="str">
        <f>'Activity rawdata'!A562</f>
        <v>BH6125-1-282</v>
      </c>
      <c r="B563" s="71" t="str">
        <f>'Activity rawdata'!B562</f>
        <v>LB</v>
      </c>
      <c r="C563" s="71" t="str">
        <f>IF('Activity rawdata'!C562="PY","Planted",IF('Activity rawdata'!C562="NY","Nat/Convert",IF('Activity rawdata'!C562="NN","Nat/Nonconvert",IF('Activity rawdata'!C562="OY","Planted"))))</f>
        <v>Planted</v>
      </c>
      <c r="D563" s="70" t="str">
        <f>'Activity rawdata'!D562</f>
        <v>STP1</v>
      </c>
      <c r="E563" s="72" t="str">
        <f>'Activity rawdata'!E562</f>
        <v>91</v>
      </c>
      <c r="F563" s="73" t="str">
        <f>'Activity rawdata'!L562</f>
        <v>MT2</v>
      </c>
      <c r="G563" s="72" t="str">
        <f>'Activity rawdata'!R562</f>
        <v>2040</v>
      </c>
      <c r="H563" s="72" t="str">
        <f>IF('Activity rawdata'!P562="AHTHIN1","1st Thin",IF('Activity rawdata'!P562="AHCC","Clearcut",IF('Activity rawdata'!P562="AHTHSMZ","SMZ Thin",IF('Activity rawdata'!P562="AHTHIN2","2nd Thin",IF('Activity rawdata'!P562="AFERTE","Early Fert",IF('Activity rawdata'!P562="AFERTM","Mid Fert",IF('Activity rawdata'!P562="AFERTL","Late Fert",  IF('Activity rawdata'!P562="ASP","Site Prep", IF('Activity rawdata'!P562="APLT","Plant",  IF('Activity rawdata'!P562="ANREG","Natural Regeneration"))))))))))</f>
        <v>Clearcut</v>
      </c>
      <c r="I563" s="74">
        <f>'Activity rawdata'!O562</f>
        <v>34.5</v>
      </c>
      <c r="J563" s="75">
        <f>'Activity rawdata'!N562</f>
        <v>28</v>
      </c>
      <c r="K563" s="75">
        <f>'Activity rawdata'!AC562</f>
        <v>91.32</v>
      </c>
      <c r="L563" s="75">
        <f>'Activity rawdata'!AD562</f>
        <v>108.35</v>
      </c>
      <c r="M563" s="76">
        <f>'Activity rawdata'!AE562</f>
        <v>12.430963619864634</v>
      </c>
      <c r="N563" s="83">
        <f>'Activity rawdata'!T562+'Activity rawdata'!U562</f>
        <v>18.170000000000002</v>
      </c>
      <c r="O563" s="80">
        <f>'Activity rawdata'!V562</f>
        <v>54.21</v>
      </c>
      <c r="P563" s="80">
        <f>'Activity rawdata'!W562</f>
        <v>35.479999999999997</v>
      </c>
      <c r="Q563" s="80">
        <f>'Activity rawdata'!X562</f>
        <v>0</v>
      </c>
      <c r="R563" s="84">
        <f t="shared" si="90"/>
        <v>107.85999999999999</v>
      </c>
      <c r="S563" s="80">
        <f>'Activity rawdata'!Z562</f>
        <v>0</v>
      </c>
      <c r="T563" s="80">
        <f>'Activity rawdata'!AA562</f>
        <v>0</v>
      </c>
      <c r="U563" s="80">
        <f t="shared" si="91"/>
        <v>0</v>
      </c>
      <c r="V563" s="81">
        <f t="shared" si="92"/>
        <v>626.86500000000001</v>
      </c>
      <c r="W563" s="75">
        <f t="shared" si="93"/>
        <v>1870.2450000000001</v>
      </c>
      <c r="X563" s="75">
        <f t="shared" si="94"/>
        <v>1224.06</v>
      </c>
      <c r="Y563" s="75">
        <f t="shared" si="95"/>
        <v>0</v>
      </c>
      <c r="Z563" s="82">
        <f t="shared" si="96"/>
        <v>3721.17</v>
      </c>
      <c r="AA563" s="75">
        <f t="shared" si="97"/>
        <v>0</v>
      </c>
      <c r="AB563" s="75">
        <f t="shared" si="98"/>
        <v>0</v>
      </c>
      <c r="AC563" s="82">
        <f t="shared" si="99"/>
        <v>0</v>
      </c>
      <c r="AD563" s="70"/>
    </row>
    <row r="564" spans="1:30" x14ac:dyDescent="0.35">
      <c r="A564" s="70" t="str">
        <f>'Activity rawdata'!A563</f>
        <v>BH6112-1-243</v>
      </c>
      <c r="B564" s="71" t="str">
        <f>'Activity rawdata'!B563</f>
        <v>LB</v>
      </c>
      <c r="C564" s="71" t="str">
        <f>IF('Activity rawdata'!C563="PY","Planted",IF('Activity rawdata'!C563="NY","Nat/Convert",IF('Activity rawdata'!C563="NN","Nat/Nonconvert",IF('Activity rawdata'!C563="OY","Planted"))))</f>
        <v>Planted</v>
      </c>
      <c r="D564" s="70" t="str">
        <f>'Activity rawdata'!D563</f>
        <v>STP1</v>
      </c>
      <c r="E564" s="72" t="str">
        <f>'Activity rawdata'!E563</f>
        <v>91</v>
      </c>
      <c r="F564" s="73" t="str">
        <f>'Activity rawdata'!L563</f>
        <v>MT2</v>
      </c>
      <c r="G564" s="72" t="str">
        <f>'Activity rawdata'!R563</f>
        <v>2040</v>
      </c>
      <c r="H564" s="72" t="str">
        <f>IF('Activity rawdata'!P563="AHTHIN1","1st Thin",IF('Activity rawdata'!P563="AHCC","Clearcut",IF('Activity rawdata'!P563="AHTHSMZ","SMZ Thin",IF('Activity rawdata'!P563="AHTHIN2","2nd Thin",IF('Activity rawdata'!P563="AFERTE","Early Fert",IF('Activity rawdata'!P563="AFERTM","Mid Fert",IF('Activity rawdata'!P563="AFERTL","Late Fert",  IF('Activity rawdata'!P563="ASP","Site Prep", IF('Activity rawdata'!P563="APLT","Plant",  IF('Activity rawdata'!P563="ANREG","Natural Regeneration"))))))))))</f>
        <v>Clearcut</v>
      </c>
      <c r="I564" s="74">
        <f>'Activity rawdata'!O563</f>
        <v>109.07</v>
      </c>
      <c r="J564" s="75">
        <f>'Activity rawdata'!N563</f>
        <v>28</v>
      </c>
      <c r="K564" s="75">
        <f>'Activity rawdata'!AC563</f>
        <v>91.32</v>
      </c>
      <c r="L564" s="75">
        <f>'Activity rawdata'!AD563</f>
        <v>108.35</v>
      </c>
      <c r="M564" s="76">
        <f>'Activity rawdata'!AE563</f>
        <v>12.430963619864634</v>
      </c>
      <c r="N564" s="83">
        <f>'Activity rawdata'!T563+'Activity rawdata'!U563</f>
        <v>18.170000000000002</v>
      </c>
      <c r="O564" s="80">
        <f>'Activity rawdata'!V563</f>
        <v>54.21</v>
      </c>
      <c r="P564" s="80">
        <f>'Activity rawdata'!W563</f>
        <v>35.479999999999997</v>
      </c>
      <c r="Q564" s="80">
        <f>'Activity rawdata'!X563</f>
        <v>0</v>
      </c>
      <c r="R564" s="84">
        <f t="shared" si="90"/>
        <v>107.85999999999999</v>
      </c>
      <c r="S564" s="80">
        <f>'Activity rawdata'!Z563</f>
        <v>0</v>
      </c>
      <c r="T564" s="80">
        <f>'Activity rawdata'!AA563</f>
        <v>0</v>
      </c>
      <c r="U564" s="80">
        <f t="shared" si="91"/>
        <v>0</v>
      </c>
      <c r="V564" s="81">
        <f t="shared" si="92"/>
        <v>1981.8019000000002</v>
      </c>
      <c r="W564" s="75">
        <f t="shared" si="93"/>
        <v>5912.6846999999998</v>
      </c>
      <c r="X564" s="75">
        <f t="shared" si="94"/>
        <v>3869.8035999999993</v>
      </c>
      <c r="Y564" s="75">
        <f t="shared" si="95"/>
        <v>0</v>
      </c>
      <c r="Z564" s="82">
        <f t="shared" si="96"/>
        <v>11764.290199999999</v>
      </c>
      <c r="AA564" s="75">
        <f t="shared" si="97"/>
        <v>0</v>
      </c>
      <c r="AB564" s="75">
        <f t="shared" si="98"/>
        <v>0</v>
      </c>
      <c r="AC564" s="82">
        <f t="shared" si="99"/>
        <v>0</v>
      </c>
      <c r="AD564" s="70"/>
    </row>
    <row r="565" spans="1:30" x14ac:dyDescent="0.35">
      <c r="A565" s="70" t="str">
        <f>'Activity rawdata'!A564</f>
        <v>BH6112-1-216</v>
      </c>
      <c r="B565" s="71" t="str">
        <f>'Activity rawdata'!B564</f>
        <v>LB</v>
      </c>
      <c r="C565" s="71" t="str">
        <f>IF('Activity rawdata'!C564="PY","Planted",IF('Activity rawdata'!C564="NY","Nat/Convert",IF('Activity rawdata'!C564="NN","Nat/Nonconvert",IF('Activity rawdata'!C564="OY","Planted"))))</f>
        <v>Planted</v>
      </c>
      <c r="D565" s="70" t="str">
        <f>'Activity rawdata'!D564</f>
        <v>STP1</v>
      </c>
      <c r="E565" s="72" t="str">
        <f>'Activity rawdata'!E564</f>
        <v>91</v>
      </c>
      <c r="F565" s="73" t="str">
        <f>'Activity rawdata'!L564</f>
        <v>MT2</v>
      </c>
      <c r="G565" s="72" t="str">
        <f>'Activity rawdata'!R564</f>
        <v>2040</v>
      </c>
      <c r="H565" s="72" t="str">
        <f>IF('Activity rawdata'!P564="AHTHIN1","1st Thin",IF('Activity rawdata'!P564="AHCC","Clearcut",IF('Activity rawdata'!P564="AHTHSMZ","SMZ Thin",IF('Activity rawdata'!P564="AHTHIN2","2nd Thin",IF('Activity rawdata'!P564="AFERTE","Early Fert",IF('Activity rawdata'!P564="AFERTM","Mid Fert",IF('Activity rawdata'!P564="AFERTL","Late Fert",  IF('Activity rawdata'!P564="ASP","Site Prep", IF('Activity rawdata'!P564="APLT","Plant",  IF('Activity rawdata'!P564="ANREG","Natural Regeneration"))))))))))</f>
        <v>Clearcut</v>
      </c>
      <c r="I565" s="74">
        <f>'Activity rawdata'!O564</f>
        <v>76.7</v>
      </c>
      <c r="J565" s="75">
        <f>'Activity rawdata'!N564</f>
        <v>28</v>
      </c>
      <c r="K565" s="75">
        <f>'Activity rawdata'!AC564</f>
        <v>91.32</v>
      </c>
      <c r="L565" s="75">
        <f>'Activity rawdata'!AD564</f>
        <v>108.35</v>
      </c>
      <c r="M565" s="76">
        <f>'Activity rawdata'!AE564</f>
        <v>12.430963619864634</v>
      </c>
      <c r="N565" s="83">
        <f>'Activity rawdata'!T564+'Activity rawdata'!U564</f>
        <v>18.170000000000002</v>
      </c>
      <c r="O565" s="80">
        <f>'Activity rawdata'!V564</f>
        <v>54.21</v>
      </c>
      <c r="P565" s="80">
        <f>'Activity rawdata'!W564</f>
        <v>35.479999999999997</v>
      </c>
      <c r="Q565" s="80">
        <f>'Activity rawdata'!X564</f>
        <v>0</v>
      </c>
      <c r="R565" s="84">
        <f t="shared" si="90"/>
        <v>107.85999999999999</v>
      </c>
      <c r="S565" s="80">
        <f>'Activity rawdata'!Z564</f>
        <v>0</v>
      </c>
      <c r="T565" s="80">
        <f>'Activity rawdata'!AA564</f>
        <v>0</v>
      </c>
      <c r="U565" s="80">
        <f t="shared" si="91"/>
        <v>0</v>
      </c>
      <c r="V565" s="81">
        <f t="shared" si="92"/>
        <v>1393.6390000000001</v>
      </c>
      <c r="W565" s="75">
        <f t="shared" si="93"/>
        <v>4157.9070000000002</v>
      </c>
      <c r="X565" s="75">
        <f t="shared" si="94"/>
        <v>2721.3159999999998</v>
      </c>
      <c r="Y565" s="75">
        <f t="shared" si="95"/>
        <v>0</v>
      </c>
      <c r="Z565" s="82">
        <f t="shared" si="96"/>
        <v>8272.862000000001</v>
      </c>
      <c r="AA565" s="75">
        <f t="shared" si="97"/>
        <v>0</v>
      </c>
      <c r="AB565" s="75">
        <f t="shared" si="98"/>
        <v>0</v>
      </c>
      <c r="AC565" s="82">
        <f t="shared" si="99"/>
        <v>0</v>
      </c>
      <c r="AD565" s="70"/>
    </row>
    <row r="566" spans="1:30" x14ac:dyDescent="0.35">
      <c r="A566" s="70" t="str">
        <f>'Activity rawdata'!A565</f>
        <v>BH5660-1-173</v>
      </c>
      <c r="B566" s="71" t="str">
        <f>'Activity rawdata'!B565</f>
        <v>LB</v>
      </c>
      <c r="C566" s="71" t="str">
        <f>IF('Activity rawdata'!C565="PY","Planted",IF('Activity rawdata'!C565="NY","Nat/Convert",IF('Activity rawdata'!C565="NN","Nat/Nonconvert",IF('Activity rawdata'!C565="OY","Planted"))))</f>
        <v>Planted</v>
      </c>
      <c r="D566" s="70" t="str">
        <f>'Activity rawdata'!D565</f>
        <v>STP1</v>
      </c>
      <c r="E566" s="72" t="str">
        <f>'Activity rawdata'!E565</f>
        <v>91</v>
      </c>
      <c r="F566" s="73" t="str">
        <f>'Activity rawdata'!L565</f>
        <v>MT2</v>
      </c>
      <c r="G566" s="72" t="str">
        <f>'Activity rawdata'!R565</f>
        <v>2040</v>
      </c>
      <c r="H566" s="72" t="str">
        <f>IF('Activity rawdata'!P565="AHTHIN1","1st Thin",IF('Activity rawdata'!P565="AHCC","Clearcut",IF('Activity rawdata'!P565="AHTHSMZ","SMZ Thin",IF('Activity rawdata'!P565="AHTHIN2","2nd Thin",IF('Activity rawdata'!P565="AFERTE","Early Fert",IF('Activity rawdata'!P565="AFERTM","Mid Fert",IF('Activity rawdata'!P565="AFERTL","Late Fert",  IF('Activity rawdata'!P565="ASP","Site Prep", IF('Activity rawdata'!P565="APLT","Plant",  IF('Activity rawdata'!P565="ANREG","Natural Regeneration"))))))))))</f>
        <v>Clearcut</v>
      </c>
      <c r="I566" s="74">
        <f>'Activity rawdata'!O565</f>
        <v>20.9</v>
      </c>
      <c r="J566" s="75">
        <f>'Activity rawdata'!N565</f>
        <v>28</v>
      </c>
      <c r="K566" s="75">
        <f>'Activity rawdata'!AC565</f>
        <v>98.47</v>
      </c>
      <c r="L566" s="75">
        <f>'Activity rawdata'!AD565</f>
        <v>110.16</v>
      </c>
      <c r="M566" s="76">
        <f>'Activity rawdata'!AE565</f>
        <v>12.801955322378877</v>
      </c>
      <c r="N566" s="83">
        <f>'Activity rawdata'!T565+'Activity rawdata'!U565</f>
        <v>21.21</v>
      </c>
      <c r="O566" s="80">
        <f>'Activity rawdata'!V565</f>
        <v>46.2</v>
      </c>
      <c r="P566" s="80">
        <f>'Activity rawdata'!W565</f>
        <v>53.88</v>
      </c>
      <c r="Q566" s="80">
        <f>'Activity rawdata'!X565</f>
        <v>0</v>
      </c>
      <c r="R566" s="84">
        <f t="shared" si="90"/>
        <v>121.28999999999999</v>
      </c>
      <c r="S566" s="80">
        <f>'Activity rawdata'!Z565</f>
        <v>0</v>
      </c>
      <c r="T566" s="80">
        <f>'Activity rawdata'!AA565</f>
        <v>0</v>
      </c>
      <c r="U566" s="80">
        <f t="shared" si="91"/>
        <v>0</v>
      </c>
      <c r="V566" s="81">
        <f t="shared" si="92"/>
        <v>443.28899999999999</v>
      </c>
      <c r="W566" s="75">
        <f t="shared" si="93"/>
        <v>965.58</v>
      </c>
      <c r="X566" s="75">
        <f t="shared" si="94"/>
        <v>1126.0919999999999</v>
      </c>
      <c r="Y566" s="75">
        <f t="shared" si="95"/>
        <v>0</v>
      </c>
      <c r="Z566" s="82">
        <f t="shared" si="96"/>
        <v>2534.9610000000002</v>
      </c>
      <c r="AA566" s="75">
        <f t="shared" si="97"/>
        <v>0</v>
      </c>
      <c r="AB566" s="75">
        <f t="shared" si="98"/>
        <v>0</v>
      </c>
      <c r="AC566" s="82">
        <f t="shared" si="99"/>
        <v>0</v>
      </c>
      <c r="AD566" s="70"/>
    </row>
    <row r="567" spans="1:30" x14ac:dyDescent="0.35">
      <c r="A567" s="70" t="str">
        <f>'Activity rawdata'!A566</f>
        <v>BH5660-1-170</v>
      </c>
      <c r="B567" s="71" t="str">
        <f>'Activity rawdata'!B566</f>
        <v>LB</v>
      </c>
      <c r="C567" s="71" t="str">
        <f>IF('Activity rawdata'!C566="PY","Planted",IF('Activity rawdata'!C566="NY","Nat/Convert",IF('Activity rawdata'!C566="NN","Nat/Nonconvert",IF('Activity rawdata'!C566="OY","Planted"))))</f>
        <v>Planted</v>
      </c>
      <c r="D567" s="70" t="str">
        <f>'Activity rawdata'!D566</f>
        <v>STP1</v>
      </c>
      <c r="E567" s="72" t="str">
        <f>'Activity rawdata'!E566</f>
        <v>91</v>
      </c>
      <c r="F567" s="73" t="str">
        <f>'Activity rawdata'!L566</f>
        <v>MT2</v>
      </c>
      <c r="G567" s="72" t="str">
        <f>'Activity rawdata'!R566</f>
        <v>2040</v>
      </c>
      <c r="H567" s="72" t="str">
        <f>IF('Activity rawdata'!P566="AHTHIN1","1st Thin",IF('Activity rawdata'!P566="AHCC","Clearcut",IF('Activity rawdata'!P566="AHTHSMZ","SMZ Thin",IF('Activity rawdata'!P566="AHTHIN2","2nd Thin",IF('Activity rawdata'!P566="AFERTE","Early Fert",IF('Activity rawdata'!P566="AFERTM","Mid Fert",IF('Activity rawdata'!P566="AFERTL","Late Fert",  IF('Activity rawdata'!P566="ASP","Site Prep", IF('Activity rawdata'!P566="APLT","Plant",  IF('Activity rawdata'!P566="ANREG","Natural Regeneration"))))))))))</f>
        <v>Clearcut</v>
      </c>
      <c r="I567" s="74">
        <f>'Activity rawdata'!O566</f>
        <v>4.42</v>
      </c>
      <c r="J567" s="75">
        <f>'Activity rawdata'!N566</f>
        <v>28</v>
      </c>
      <c r="K567" s="75">
        <f>'Activity rawdata'!AC566</f>
        <v>98.47</v>
      </c>
      <c r="L567" s="75">
        <f>'Activity rawdata'!AD566</f>
        <v>110.16</v>
      </c>
      <c r="M567" s="76">
        <f>'Activity rawdata'!AE566</f>
        <v>12.801955322378877</v>
      </c>
      <c r="N567" s="83">
        <f>'Activity rawdata'!T566+'Activity rawdata'!U566</f>
        <v>21.21</v>
      </c>
      <c r="O567" s="80">
        <f>'Activity rawdata'!V566</f>
        <v>46.2</v>
      </c>
      <c r="P567" s="80">
        <f>'Activity rawdata'!W566</f>
        <v>53.88</v>
      </c>
      <c r="Q567" s="80">
        <f>'Activity rawdata'!X566</f>
        <v>0</v>
      </c>
      <c r="R567" s="84">
        <f t="shared" si="90"/>
        <v>121.28999999999999</v>
      </c>
      <c r="S567" s="80">
        <f>'Activity rawdata'!Z566</f>
        <v>0</v>
      </c>
      <c r="T567" s="80">
        <f>'Activity rawdata'!AA566</f>
        <v>0</v>
      </c>
      <c r="U567" s="80">
        <f t="shared" si="91"/>
        <v>0</v>
      </c>
      <c r="V567" s="81">
        <f t="shared" si="92"/>
        <v>93.748199999999997</v>
      </c>
      <c r="W567" s="75">
        <f t="shared" si="93"/>
        <v>204.20400000000001</v>
      </c>
      <c r="X567" s="75">
        <f t="shared" si="94"/>
        <v>238.14960000000002</v>
      </c>
      <c r="Y567" s="75">
        <f t="shared" si="95"/>
        <v>0</v>
      </c>
      <c r="Z567" s="82">
        <f t="shared" si="96"/>
        <v>536.10180000000003</v>
      </c>
      <c r="AA567" s="75">
        <f t="shared" si="97"/>
        <v>0</v>
      </c>
      <c r="AB567" s="75">
        <f t="shared" si="98"/>
        <v>0</v>
      </c>
      <c r="AC567" s="82">
        <f t="shared" si="99"/>
        <v>0</v>
      </c>
      <c r="AD567" s="70"/>
    </row>
    <row r="568" spans="1:30" x14ac:dyDescent="0.35">
      <c r="A568" s="70" t="str">
        <f>'Activity rawdata'!A567</f>
        <v>BH5660-1-168</v>
      </c>
      <c r="B568" s="71" t="str">
        <f>'Activity rawdata'!B567</f>
        <v>LB</v>
      </c>
      <c r="C568" s="71" t="str">
        <f>IF('Activity rawdata'!C567="PY","Planted",IF('Activity rawdata'!C567="NY","Nat/Convert",IF('Activity rawdata'!C567="NN","Nat/Nonconvert",IF('Activity rawdata'!C567="OY","Planted"))))</f>
        <v>Planted</v>
      </c>
      <c r="D568" s="70" t="str">
        <f>'Activity rawdata'!D567</f>
        <v>STP1</v>
      </c>
      <c r="E568" s="72" t="str">
        <f>'Activity rawdata'!E567</f>
        <v>91</v>
      </c>
      <c r="F568" s="73" t="str">
        <f>'Activity rawdata'!L567</f>
        <v>MT2</v>
      </c>
      <c r="G568" s="72" t="str">
        <f>'Activity rawdata'!R567</f>
        <v>2040</v>
      </c>
      <c r="H568" s="72" t="str">
        <f>IF('Activity rawdata'!P567="AHTHIN1","1st Thin",IF('Activity rawdata'!P567="AHCC","Clearcut",IF('Activity rawdata'!P567="AHTHSMZ","SMZ Thin",IF('Activity rawdata'!P567="AHTHIN2","2nd Thin",IF('Activity rawdata'!P567="AFERTE","Early Fert",IF('Activity rawdata'!P567="AFERTM","Mid Fert",IF('Activity rawdata'!P567="AFERTL","Late Fert",  IF('Activity rawdata'!P567="ASP","Site Prep", IF('Activity rawdata'!P567="APLT","Plant",  IF('Activity rawdata'!P567="ANREG","Natural Regeneration"))))))))))</f>
        <v>Clearcut</v>
      </c>
      <c r="I568" s="74">
        <f>'Activity rawdata'!O567</f>
        <v>7.27</v>
      </c>
      <c r="J568" s="75">
        <f>'Activity rawdata'!N567</f>
        <v>28</v>
      </c>
      <c r="K568" s="75">
        <f>'Activity rawdata'!AC567</f>
        <v>98.47</v>
      </c>
      <c r="L568" s="75">
        <f>'Activity rawdata'!AD567</f>
        <v>110.16</v>
      </c>
      <c r="M568" s="76">
        <f>'Activity rawdata'!AE567</f>
        <v>12.801955322378877</v>
      </c>
      <c r="N568" s="83">
        <f>'Activity rawdata'!T567+'Activity rawdata'!U567</f>
        <v>21.21</v>
      </c>
      <c r="O568" s="80">
        <f>'Activity rawdata'!V567</f>
        <v>46.2</v>
      </c>
      <c r="P568" s="80">
        <f>'Activity rawdata'!W567</f>
        <v>53.88</v>
      </c>
      <c r="Q568" s="80">
        <f>'Activity rawdata'!X567</f>
        <v>0</v>
      </c>
      <c r="R568" s="84">
        <f t="shared" si="90"/>
        <v>121.28999999999999</v>
      </c>
      <c r="S568" s="80">
        <f>'Activity rawdata'!Z567</f>
        <v>0</v>
      </c>
      <c r="T568" s="80">
        <f>'Activity rawdata'!AA567</f>
        <v>0</v>
      </c>
      <c r="U568" s="80">
        <f t="shared" si="91"/>
        <v>0</v>
      </c>
      <c r="V568" s="81">
        <f t="shared" si="92"/>
        <v>154.19669999999999</v>
      </c>
      <c r="W568" s="75">
        <f t="shared" si="93"/>
        <v>335.87400000000002</v>
      </c>
      <c r="X568" s="75">
        <f t="shared" si="94"/>
        <v>391.70760000000001</v>
      </c>
      <c r="Y568" s="75">
        <f t="shared" si="95"/>
        <v>0</v>
      </c>
      <c r="Z568" s="82">
        <f t="shared" si="96"/>
        <v>881.77829999999994</v>
      </c>
      <c r="AA568" s="75">
        <f t="shared" si="97"/>
        <v>0</v>
      </c>
      <c r="AB568" s="75">
        <f t="shared" si="98"/>
        <v>0</v>
      </c>
      <c r="AC568" s="82">
        <f t="shared" si="99"/>
        <v>0</v>
      </c>
      <c r="AD568" s="70"/>
    </row>
    <row r="569" spans="1:30" x14ac:dyDescent="0.35">
      <c r="A569" s="70" t="str">
        <f>'Activity rawdata'!A568</f>
        <v>BH5660-1-166</v>
      </c>
      <c r="B569" s="71" t="str">
        <f>'Activity rawdata'!B568</f>
        <v>LB</v>
      </c>
      <c r="C569" s="71" t="str">
        <f>IF('Activity rawdata'!C568="PY","Planted",IF('Activity rawdata'!C568="NY","Nat/Convert",IF('Activity rawdata'!C568="NN","Nat/Nonconvert",IF('Activity rawdata'!C568="OY","Planted"))))</f>
        <v>Planted</v>
      </c>
      <c r="D569" s="70" t="str">
        <f>'Activity rawdata'!D568</f>
        <v>STP1</v>
      </c>
      <c r="E569" s="72" t="str">
        <f>'Activity rawdata'!E568</f>
        <v>91</v>
      </c>
      <c r="F569" s="73" t="str">
        <f>'Activity rawdata'!L568</f>
        <v>MT2</v>
      </c>
      <c r="G569" s="72" t="str">
        <f>'Activity rawdata'!R568</f>
        <v>2040</v>
      </c>
      <c r="H569" s="72" t="str">
        <f>IF('Activity rawdata'!P568="AHTHIN1","1st Thin",IF('Activity rawdata'!P568="AHCC","Clearcut",IF('Activity rawdata'!P568="AHTHSMZ","SMZ Thin",IF('Activity rawdata'!P568="AHTHIN2","2nd Thin",IF('Activity rawdata'!P568="AFERTE","Early Fert",IF('Activity rawdata'!P568="AFERTM","Mid Fert",IF('Activity rawdata'!P568="AFERTL","Late Fert",  IF('Activity rawdata'!P568="ASP","Site Prep", IF('Activity rawdata'!P568="APLT","Plant",  IF('Activity rawdata'!P568="ANREG","Natural Regeneration"))))))))))</f>
        <v>Clearcut</v>
      </c>
      <c r="I569" s="74">
        <f>'Activity rawdata'!O568</f>
        <v>23.16</v>
      </c>
      <c r="J569" s="75">
        <f>'Activity rawdata'!N568</f>
        <v>28</v>
      </c>
      <c r="K569" s="75">
        <f>'Activity rawdata'!AC568</f>
        <v>98.47</v>
      </c>
      <c r="L569" s="75">
        <f>'Activity rawdata'!AD568</f>
        <v>110.16</v>
      </c>
      <c r="M569" s="76">
        <f>'Activity rawdata'!AE568</f>
        <v>12.801955322378877</v>
      </c>
      <c r="N569" s="83">
        <f>'Activity rawdata'!T568+'Activity rawdata'!U568</f>
        <v>21.21</v>
      </c>
      <c r="O569" s="80">
        <f>'Activity rawdata'!V568</f>
        <v>46.2</v>
      </c>
      <c r="P569" s="80">
        <f>'Activity rawdata'!W568</f>
        <v>53.88</v>
      </c>
      <c r="Q569" s="80">
        <f>'Activity rawdata'!X568</f>
        <v>0</v>
      </c>
      <c r="R569" s="84">
        <f t="shared" si="90"/>
        <v>121.28999999999999</v>
      </c>
      <c r="S569" s="80">
        <f>'Activity rawdata'!Z568</f>
        <v>0</v>
      </c>
      <c r="T569" s="80">
        <f>'Activity rawdata'!AA568</f>
        <v>0</v>
      </c>
      <c r="U569" s="80">
        <f t="shared" si="91"/>
        <v>0</v>
      </c>
      <c r="V569" s="81">
        <f t="shared" si="92"/>
        <v>491.22360000000003</v>
      </c>
      <c r="W569" s="75">
        <f t="shared" si="93"/>
        <v>1069.992</v>
      </c>
      <c r="X569" s="75">
        <f t="shared" si="94"/>
        <v>1247.8608000000002</v>
      </c>
      <c r="Y569" s="75">
        <f t="shared" si="95"/>
        <v>0</v>
      </c>
      <c r="Z569" s="82">
        <f t="shared" si="96"/>
        <v>2809.0763999999999</v>
      </c>
      <c r="AA569" s="75">
        <f t="shared" si="97"/>
        <v>0</v>
      </c>
      <c r="AB569" s="75">
        <f t="shared" si="98"/>
        <v>0</v>
      </c>
      <c r="AC569" s="82">
        <f t="shared" si="99"/>
        <v>0</v>
      </c>
      <c r="AD569" s="70"/>
    </row>
    <row r="570" spans="1:30" x14ac:dyDescent="0.35">
      <c r="A570" s="70" t="str">
        <f>'Activity rawdata'!A569</f>
        <v>BH5145-1-153</v>
      </c>
      <c r="B570" s="71" t="str">
        <f>'Activity rawdata'!B569</f>
        <v>LB</v>
      </c>
      <c r="C570" s="71" t="str">
        <f>IF('Activity rawdata'!C569="PY","Planted",IF('Activity rawdata'!C569="NY","Nat/Convert",IF('Activity rawdata'!C569="NN","Nat/Nonconvert",IF('Activity rawdata'!C569="OY","Planted"))))</f>
        <v>Planted</v>
      </c>
      <c r="D570" s="70" t="str">
        <f>'Activity rawdata'!D569</f>
        <v>STP1</v>
      </c>
      <c r="E570" s="72" t="str">
        <f>'Activity rawdata'!E569</f>
        <v>91</v>
      </c>
      <c r="F570" s="73" t="str">
        <f>'Activity rawdata'!L569</f>
        <v>MT2</v>
      </c>
      <c r="G570" s="72" t="str">
        <f>'Activity rawdata'!R569</f>
        <v>2040</v>
      </c>
      <c r="H570" s="72" t="str">
        <f>IF('Activity rawdata'!P569="AHTHIN1","1st Thin",IF('Activity rawdata'!P569="AHCC","Clearcut",IF('Activity rawdata'!P569="AHTHSMZ","SMZ Thin",IF('Activity rawdata'!P569="AHTHIN2","2nd Thin",IF('Activity rawdata'!P569="AFERTE","Early Fert",IF('Activity rawdata'!P569="AFERTM","Mid Fert",IF('Activity rawdata'!P569="AFERTL","Late Fert",  IF('Activity rawdata'!P569="ASP","Site Prep", IF('Activity rawdata'!P569="APLT","Plant",  IF('Activity rawdata'!P569="ANREG","Natural Regeneration"))))))))))</f>
        <v>Clearcut</v>
      </c>
      <c r="I570" s="74">
        <f>'Activity rawdata'!O569</f>
        <v>8.0299999999999994</v>
      </c>
      <c r="J570" s="75">
        <f>'Activity rawdata'!N569</f>
        <v>29</v>
      </c>
      <c r="K570" s="75">
        <f>'Activity rawdata'!AC569</f>
        <v>93.62</v>
      </c>
      <c r="L570" s="75">
        <f>'Activity rawdata'!AD569</f>
        <v>107.69</v>
      </c>
      <c r="M570" s="76">
        <f>'Activity rawdata'!AE569</f>
        <v>12.625044913572385</v>
      </c>
      <c r="N570" s="83">
        <f>'Activity rawdata'!T569+'Activity rawdata'!U569</f>
        <v>17.96</v>
      </c>
      <c r="O570" s="80">
        <f>'Activity rawdata'!V569</f>
        <v>49.28</v>
      </c>
      <c r="P570" s="80">
        <f>'Activity rawdata'!W569</f>
        <v>39.86</v>
      </c>
      <c r="Q570" s="80">
        <f>'Activity rawdata'!X569</f>
        <v>0</v>
      </c>
      <c r="R570" s="84">
        <f t="shared" si="90"/>
        <v>107.10000000000001</v>
      </c>
      <c r="S570" s="80">
        <f>'Activity rawdata'!Z569</f>
        <v>0</v>
      </c>
      <c r="T570" s="80">
        <f>'Activity rawdata'!AA569</f>
        <v>0</v>
      </c>
      <c r="U570" s="80">
        <f t="shared" si="91"/>
        <v>0</v>
      </c>
      <c r="V570" s="81">
        <f t="shared" si="92"/>
        <v>144.21879999999999</v>
      </c>
      <c r="W570" s="75">
        <f t="shared" si="93"/>
        <v>395.71839999999997</v>
      </c>
      <c r="X570" s="75">
        <f t="shared" si="94"/>
        <v>320.07579999999996</v>
      </c>
      <c r="Y570" s="75">
        <f t="shared" si="95"/>
        <v>0</v>
      </c>
      <c r="Z570" s="82">
        <f t="shared" si="96"/>
        <v>860.01299999999992</v>
      </c>
      <c r="AA570" s="75">
        <f t="shared" si="97"/>
        <v>0</v>
      </c>
      <c r="AB570" s="75">
        <f t="shared" si="98"/>
        <v>0</v>
      </c>
      <c r="AC570" s="82">
        <f t="shared" si="99"/>
        <v>0</v>
      </c>
      <c r="AD570" s="70"/>
    </row>
    <row r="571" spans="1:30" x14ac:dyDescent="0.35">
      <c r="A571" s="70" t="str">
        <f>'Activity rawdata'!A570</f>
        <v>BH5145-1-151</v>
      </c>
      <c r="B571" s="71" t="str">
        <f>'Activity rawdata'!B570</f>
        <v>LB</v>
      </c>
      <c r="C571" s="71" t="str">
        <f>IF('Activity rawdata'!C570="PY","Planted",IF('Activity rawdata'!C570="NY","Nat/Convert",IF('Activity rawdata'!C570="NN","Nat/Nonconvert",IF('Activity rawdata'!C570="OY","Planted"))))</f>
        <v>Planted</v>
      </c>
      <c r="D571" s="70" t="str">
        <f>'Activity rawdata'!D570</f>
        <v>STP1</v>
      </c>
      <c r="E571" s="72" t="str">
        <f>'Activity rawdata'!E570</f>
        <v>91</v>
      </c>
      <c r="F571" s="73" t="str">
        <f>'Activity rawdata'!L570</f>
        <v>MT2</v>
      </c>
      <c r="G571" s="72" t="str">
        <f>'Activity rawdata'!R570</f>
        <v>2040</v>
      </c>
      <c r="H571" s="72" t="str">
        <f>IF('Activity rawdata'!P570="AHTHIN1","1st Thin",IF('Activity rawdata'!P570="AHCC","Clearcut",IF('Activity rawdata'!P570="AHTHSMZ","SMZ Thin",IF('Activity rawdata'!P570="AHTHIN2","2nd Thin",IF('Activity rawdata'!P570="AFERTE","Early Fert",IF('Activity rawdata'!P570="AFERTM","Mid Fert",IF('Activity rawdata'!P570="AFERTL","Late Fert",  IF('Activity rawdata'!P570="ASP","Site Prep", IF('Activity rawdata'!P570="APLT","Plant",  IF('Activity rawdata'!P570="ANREG","Natural Regeneration"))))))))))</f>
        <v>Clearcut</v>
      </c>
      <c r="I571" s="74">
        <f>'Activity rawdata'!O570</f>
        <v>20.37</v>
      </c>
      <c r="J571" s="75">
        <f>'Activity rawdata'!N570</f>
        <v>29</v>
      </c>
      <c r="K571" s="75">
        <f>'Activity rawdata'!AC570</f>
        <v>93.62</v>
      </c>
      <c r="L571" s="75">
        <f>'Activity rawdata'!AD570</f>
        <v>107.69</v>
      </c>
      <c r="M571" s="76">
        <f>'Activity rawdata'!AE570</f>
        <v>12.625044913572385</v>
      </c>
      <c r="N571" s="83">
        <f>'Activity rawdata'!T570+'Activity rawdata'!U570</f>
        <v>17.96</v>
      </c>
      <c r="O571" s="80">
        <f>'Activity rawdata'!V570</f>
        <v>49.28</v>
      </c>
      <c r="P571" s="80">
        <f>'Activity rawdata'!W570</f>
        <v>39.86</v>
      </c>
      <c r="Q571" s="80">
        <f>'Activity rawdata'!X570</f>
        <v>0</v>
      </c>
      <c r="R571" s="84">
        <f t="shared" si="90"/>
        <v>107.10000000000001</v>
      </c>
      <c r="S571" s="80">
        <f>'Activity rawdata'!Z570</f>
        <v>0</v>
      </c>
      <c r="T571" s="80">
        <f>'Activity rawdata'!AA570</f>
        <v>0</v>
      </c>
      <c r="U571" s="80">
        <f t="shared" si="91"/>
        <v>0</v>
      </c>
      <c r="V571" s="81">
        <f t="shared" si="92"/>
        <v>365.84520000000003</v>
      </c>
      <c r="W571" s="75">
        <f t="shared" si="93"/>
        <v>1003.8336</v>
      </c>
      <c r="X571" s="75">
        <f t="shared" si="94"/>
        <v>811.94820000000004</v>
      </c>
      <c r="Y571" s="75">
        <f t="shared" si="95"/>
        <v>0</v>
      </c>
      <c r="Z571" s="82">
        <f t="shared" si="96"/>
        <v>2181.6270000000004</v>
      </c>
      <c r="AA571" s="75">
        <f t="shared" si="97"/>
        <v>0</v>
      </c>
      <c r="AB571" s="75">
        <f t="shared" si="98"/>
        <v>0</v>
      </c>
      <c r="AC571" s="82">
        <f t="shared" si="99"/>
        <v>0</v>
      </c>
      <c r="AD571" s="70"/>
    </row>
    <row r="572" spans="1:30" x14ac:dyDescent="0.35">
      <c r="A572" s="70" t="str">
        <f>'Activity rawdata'!A571</f>
        <v>BH5132-1-123</v>
      </c>
      <c r="B572" s="71" t="str">
        <f>'Activity rawdata'!B571</f>
        <v>LB</v>
      </c>
      <c r="C572" s="71" t="str">
        <f>IF('Activity rawdata'!C571="PY","Planted",IF('Activity rawdata'!C571="NY","Nat/Convert",IF('Activity rawdata'!C571="NN","Nat/Nonconvert",IF('Activity rawdata'!C571="OY","Planted"))))</f>
        <v>Planted</v>
      </c>
      <c r="D572" s="70" t="str">
        <f>'Activity rawdata'!D571</f>
        <v>STP1</v>
      </c>
      <c r="E572" s="72" t="str">
        <f>'Activity rawdata'!E571</f>
        <v>79</v>
      </c>
      <c r="F572" s="73" t="str">
        <f>'Activity rawdata'!L571</f>
        <v>MT1</v>
      </c>
      <c r="G572" s="72" t="str">
        <f>'Activity rawdata'!R571</f>
        <v>2040</v>
      </c>
      <c r="H572" s="72" t="str">
        <f>IF('Activity rawdata'!P571="AHTHIN1","1st Thin",IF('Activity rawdata'!P571="AHCC","Clearcut",IF('Activity rawdata'!P571="AHTHSMZ","SMZ Thin",IF('Activity rawdata'!P571="AHTHIN2","2nd Thin",IF('Activity rawdata'!P571="AFERTE","Early Fert",IF('Activity rawdata'!P571="AFERTM","Mid Fert",IF('Activity rawdata'!P571="AFERTL","Late Fert",  IF('Activity rawdata'!P571="ASP","Site Prep", IF('Activity rawdata'!P571="APLT","Plant",  IF('Activity rawdata'!P571="ANREG","Natural Regeneration"))))))))))</f>
        <v>Clearcut</v>
      </c>
      <c r="I572" s="74">
        <f>'Activity rawdata'!O571</f>
        <v>61.08</v>
      </c>
      <c r="J572" s="75">
        <f>'Activity rawdata'!N571</f>
        <v>25</v>
      </c>
      <c r="K572" s="75">
        <f>'Activity rawdata'!AC571</f>
        <v>107.54</v>
      </c>
      <c r="L572" s="75">
        <f>'Activity rawdata'!AD571</f>
        <v>188.87</v>
      </c>
      <c r="M572" s="76">
        <f>'Activity rawdata'!AE571</f>
        <v>10.217386635226783</v>
      </c>
      <c r="N572" s="83">
        <f>'Activity rawdata'!T571+'Activity rawdata'!U571</f>
        <v>24.79</v>
      </c>
      <c r="O572" s="80">
        <f>'Activity rawdata'!V571</f>
        <v>74.19</v>
      </c>
      <c r="P572" s="80">
        <f>'Activity rawdata'!W571</f>
        <v>1.82</v>
      </c>
      <c r="Q572" s="80">
        <f>'Activity rawdata'!X571</f>
        <v>0</v>
      </c>
      <c r="R572" s="84">
        <f t="shared" si="90"/>
        <v>100.79999999999998</v>
      </c>
      <c r="S572" s="80">
        <f>'Activity rawdata'!Z571</f>
        <v>0</v>
      </c>
      <c r="T572" s="80">
        <f>'Activity rawdata'!AA571</f>
        <v>0</v>
      </c>
      <c r="U572" s="80">
        <f t="shared" si="91"/>
        <v>0</v>
      </c>
      <c r="V572" s="81">
        <f t="shared" si="92"/>
        <v>1514.1732</v>
      </c>
      <c r="W572" s="75">
        <f t="shared" si="93"/>
        <v>4531.5252</v>
      </c>
      <c r="X572" s="75">
        <f t="shared" si="94"/>
        <v>111.1656</v>
      </c>
      <c r="Y572" s="75">
        <f t="shared" si="95"/>
        <v>0</v>
      </c>
      <c r="Z572" s="82">
        <f t="shared" si="96"/>
        <v>6156.8640000000005</v>
      </c>
      <c r="AA572" s="75">
        <f t="shared" si="97"/>
        <v>0</v>
      </c>
      <c r="AB572" s="75">
        <f t="shared" si="98"/>
        <v>0</v>
      </c>
      <c r="AC572" s="82">
        <f t="shared" si="99"/>
        <v>0</v>
      </c>
      <c r="AD572" s="70"/>
    </row>
    <row r="573" spans="1:30" x14ac:dyDescent="0.35">
      <c r="A573" s="70" t="str">
        <f>'Activity rawdata'!A572</f>
        <v>BH5135-1-130</v>
      </c>
      <c r="B573" s="71" t="str">
        <f>'Activity rawdata'!B572</f>
        <v>LB</v>
      </c>
      <c r="C573" s="71" t="str">
        <f>IF('Activity rawdata'!C572="PY","Planted",IF('Activity rawdata'!C572="NY","Nat/Convert",IF('Activity rawdata'!C572="NN","Nat/Nonconvert",IF('Activity rawdata'!C572="OY","Planted"))))</f>
        <v>Planted</v>
      </c>
      <c r="D573" s="70" t="str">
        <f>'Activity rawdata'!D572</f>
        <v>STP1</v>
      </c>
      <c r="E573" s="72" t="str">
        <f>'Activity rawdata'!E572</f>
        <v>81</v>
      </c>
      <c r="F573" s="73" t="str">
        <f>'Activity rawdata'!L572</f>
        <v>MT1</v>
      </c>
      <c r="G573" s="72" t="str">
        <f>'Activity rawdata'!R572</f>
        <v>2040</v>
      </c>
      <c r="H573" s="72" t="str">
        <f>IF('Activity rawdata'!P572="AHTHIN1","1st Thin",IF('Activity rawdata'!P572="AHCC","Clearcut",IF('Activity rawdata'!P572="AHTHSMZ","SMZ Thin",IF('Activity rawdata'!P572="AHTHIN2","2nd Thin",IF('Activity rawdata'!P572="AFERTE","Early Fert",IF('Activity rawdata'!P572="AFERTM","Mid Fert",IF('Activity rawdata'!P572="AFERTL","Late Fert",  IF('Activity rawdata'!P572="ASP","Site Prep", IF('Activity rawdata'!P572="APLT","Plant",  IF('Activity rawdata'!P572="ANREG","Natural Regeneration"))))))))))</f>
        <v>Clearcut</v>
      </c>
      <c r="I573" s="74">
        <f>'Activity rawdata'!O572</f>
        <v>68.400000000000006</v>
      </c>
      <c r="J573" s="75">
        <f>'Activity rawdata'!N572</f>
        <v>26</v>
      </c>
      <c r="K573" s="75">
        <f>'Activity rawdata'!AC572</f>
        <v>110.02</v>
      </c>
      <c r="L573" s="75">
        <f>'Activity rawdata'!AD572</f>
        <v>186.71</v>
      </c>
      <c r="M573" s="76">
        <f>'Activity rawdata'!AE572</f>
        <v>10.394134510133611</v>
      </c>
      <c r="N573" s="83">
        <f>'Activity rawdata'!T572+'Activity rawdata'!U572</f>
        <v>24.4</v>
      </c>
      <c r="O573" s="80">
        <f>'Activity rawdata'!V572</f>
        <v>72.14</v>
      </c>
      <c r="P573" s="80">
        <f>'Activity rawdata'!W572</f>
        <v>7.09</v>
      </c>
      <c r="Q573" s="80">
        <f>'Activity rawdata'!X572</f>
        <v>0</v>
      </c>
      <c r="R573" s="84">
        <f t="shared" si="90"/>
        <v>103.63</v>
      </c>
      <c r="S573" s="80">
        <f>'Activity rawdata'!Z572</f>
        <v>0</v>
      </c>
      <c r="T573" s="80">
        <f>'Activity rawdata'!AA572</f>
        <v>0</v>
      </c>
      <c r="U573" s="80">
        <f t="shared" si="91"/>
        <v>0</v>
      </c>
      <c r="V573" s="81">
        <f t="shared" si="92"/>
        <v>1668.96</v>
      </c>
      <c r="W573" s="75">
        <f t="shared" si="93"/>
        <v>4934.3760000000002</v>
      </c>
      <c r="X573" s="75">
        <f t="shared" si="94"/>
        <v>484.95600000000002</v>
      </c>
      <c r="Y573" s="75">
        <f t="shared" si="95"/>
        <v>0</v>
      </c>
      <c r="Z573" s="82">
        <f t="shared" si="96"/>
        <v>7088.2920000000004</v>
      </c>
      <c r="AA573" s="75">
        <f t="shared" si="97"/>
        <v>0</v>
      </c>
      <c r="AB573" s="75">
        <f t="shared" si="98"/>
        <v>0</v>
      </c>
      <c r="AC573" s="82">
        <f t="shared" si="99"/>
        <v>0</v>
      </c>
      <c r="AD573" s="70"/>
    </row>
    <row r="574" spans="1:30" x14ac:dyDescent="0.35">
      <c r="A574" s="70" t="str">
        <f>'Activity rawdata'!A573</f>
        <v>BH6112-1-263</v>
      </c>
      <c r="B574" s="71" t="str">
        <f>'Activity rawdata'!B573</f>
        <v>LB</v>
      </c>
      <c r="C574" s="71" t="str">
        <f>IF('Activity rawdata'!C573="PY","Planted",IF('Activity rawdata'!C573="NY","Nat/Convert",IF('Activity rawdata'!C573="NN","Nat/Nonconvert",IF('Activity rawdata'!C573="OY","Planted"))))</f>
        <v>Planted</v>
      </c>
      <c r="D574" s="70" t="str">
        <f>'Activity rawdata'!D573</f>
        <v>STP1</v>
      </c>
      <c r="E574" s="72" t="str">
        <f>'Activity rawdata'!E573</f>
        <v>91</v>
      </c>
      <c r="F574" s="73" t="str">
        <f>'Activity rawdata'!L573</f>
        <v>NO</v>
      </c>
      <c r="G574" s="72" t="str">
        <f>'Activity rawdata'!R573</f>
        <v>2040</v>
      </c>
      <c r="H574" s="72" t="str">
        <f>IF('Activity rawdata'!P573="AHTHIN1","1st Thin",IF('Activity rawdata'!P573="AHCC","Clearcut",IF('Activity rawdata'!P573="AHTHSMZ","SMZ Thin",IF('Activity rawdata'!P573="AHTHIN2","2nd Thin",IF('Activity rawdata'!P573="AFERTE","Early Fert",IF('Activity rawdata'!P573="AFERTM","Mid Fert",IF('Activity rawdata'!P573="AFERTL","Late Fert",  IF('Activity rawdata'!P573="ASP","Site Prep", IF('Activity rawdata'!P573="APLT","Plant",  IF('Activity rawdata'!P573="ANREG","Natural Regeneration"))))))))))</f>
        <v>Clearcut</v>
      </c>
      <c r="I574" s="74">
        <f>'Activity rawdata'!O573</f>
        <v>0.11</v>
      </c>
      <c r="J574" s="75">
        <f>'Activity rawdata'!N573</f>
        <v>28</v>
      </c>
      <c r="K574" s="75">
        <f>'Activity rawdata'!AC573</f>
        <v>144.46</v>
      </c>
      <c r="L574" s="75">
        <f>'Activity rawdata'!AD573</f>
        <v>172.1</v>
      </c>
      <c r="M574" s="76">
        <f>'Activity rawdata'!AE573</f>
        <v>12.405654219227644</v>
      </c>
      <c r="N574" s="83">
        <f>'Activity rawdata'!T573+'Activity rawdata'!U573</f>
        <v>33.4</v>
      </c>
      <c r="O574" s="80">
        <f>'Activity rawdata'!V573</f>
        <v>43.33</v>
      </c>
      <c r="P574" s="80">
        <f>'Activity rawdata'!W573</f>
        <v>102.24</v>
      </c>
      <c r="Q574" s="80">
        <f>'Activity rawdata'!X573</f>
        <v>0</v>
      </c>
      <c r="R574" s="84">
        <f t="shared" si="90"/>
        <v>178.96999999999997</v>
      </c>
      <c r="S574" s="80">
        <f>'Activity rawdata'!Z573</f>
        <v>38.200000000000003</v>
      </c>
      <c r="T574" s="80">
        <f>'Activity rawdata'!AA573</f>
        <v>5.34</v>
      </c>
      <c r="U574" s="80">
        <f t="shared" si="91"/>
        <v>43.540000000000006</v>
      </c>
      <c r="V574" s="81">
        <f t="shared" si="92"/>
        <v>3.6739999999999999</v>
      </c>
      <c r="W574" s="75">
        <f t="shared" si="93"/>
        <v>4.7663000000000002</v>
      </c>
      <c r="X574" s="75">
        <f t="shared" si="94"/>
        <v>11.2464</v>
      </c>
      <c r="Y574" s="75">
        <f t="shared" si="95"/>
        <v>0</v>
      </c>
      <c r="Z574" s="82">
        <f t="shared" si="96"/>
        <v>19.686700000000002</v>
      </c>
      <c r="AA574" s="75">
        <f t="shared" si="97"/>
        <v>4.202</v>
      </c>
      <c r="AB574" s="75">
        <f t="shared" si="98"/>
        <v>0.58740000000000003</v>
      </c>
      <c r="AC574" s="82">
        <f t="shared" si="99"/>
        <v>4.7893999999999997</v>
      </c>
      <c r="AD574" s="70"/>
    </row>
    <row r="575" spans="1:30" x14ac:dyDescent="0.35">
      <c r="A575" s="70" t="str">
        <f>'Activity rawdata'!A574</f>
        <v>BH5660-1-201</v>
      </c>
      <c r="B575" s="71" t="str">
        <f>'Activity rawdata'!B574</f>
        <v>LB</v>
      </c>
      <c r="C575" s="71" t="str">
        <f>IF('Activity rawdata'!C574="PY","Planted",IF('Activity rawdata'!C574="NY","Nat/Convert",IF('Activity rawdata'!C574="NN","Nat/Nonconvert",IF('Activity rawdata'!C574="OY","Planted"))))</f>
        <v>Planted</v>
      </c>
      <c r="D575" s="70" t="str">
        <f>'Activity rawdata'!D574</f>
        <v>STP1</v>
      </c>
      <c r="E575" s="72" t="str">
        <f>'Activity rawdata'!E574</f>
        <v>87</v>
      </c>
      <c r="F575" s="73" t="str">
        <f>'Activity rawdata'!L574</f>
        <v>T1</v>
      </c>
      <c r="G575" s="72" t="str">
        <f>'Activity rawdata'!R574</f>
        <v>2040</v>
      </c>
      <c r="H575" s="72" t="str">
        <f>IF('Activity rawdata'!P574="AHTHIN1","1st Thin",IF('Activity rawdata'!P574="AHCC","Clearcut",IF('Activity rawdata'!P574="AHTHSMZ","SMZ Thin",IF('Activity rawdata'!P574="AHTHIN2","2nd Thin",IF('Activity rawdata'!P574="AFERTE","Early Fert",IF('Activity rawdata'!P574="AFERTM","Mid Fert",IF('Activity rawdata'!P574="AFERTL","Late Fert",  IF('Activity rawdata'!P574="ASP","Site Prep", IF('Activity rawdata'!P574="APLT","Plant",  IF('Activity rawdata'!P574="ANREG","Natural Regeneration"))))))))))</f>
        <v>Clearcut</v>
      </c>
      <c r="I575" s="74">
        <f>'Activity rawdata'!O574</f>
        <v>25.29</v>
      </c>
      <c r="J575" s="75">
        <f>'Activity rawdata'!N574</f>
        <v>28</v>
      </c>
      <c r="K575" s="75">
        <f>'Activity rawdata'!AC574</f>
        <v>125.83</v>
      </c>
      <c r="L575" s="75">
        <f>'Activity rawdata'!AD574</f>
        <v>168.9</v>
      </c>
      <c r="M575" s="76">
        <f>'Activity rawdata'!AE574</f>
        <v>11.687283405522471</v>
      </c>
      <c r="N575" s="83">
        <f>'Activity rawdata'!T574+'Activity rawdata'!U574</f>
        <v>23.3</v>
      </c>
      <c r="O575" s="80">
        <f>'Activity rawdata'!V574</f>
        <v>77.92</v>
      </c>
      <c r="P575" s="80">
        <f>'Activity rawdata'!W574</f>
        <v>31.99</v>
      </c>
      <c r="Q575" s="80">
        <f>'Activity rawdata'!X574</f>
        <v>0</v>
      </c>
      <c r="R575" s="84">
        <f t="shared" si="90"/>
        <v>133.21</v>
      </c>
      <c r="S575" s="80">
        <f>'Activity rawdata'!Z574</f>
        <v>2.71</v>
      </c>
      <c r="T575" s="80">
        <f>'Activity rawdata'!AA574</f>
        <v>0.64</v>
      </c>
      <c r="U575" s="80">
        <f t="shared" si="91"/>
        <v>3.35</v>
      </c>
      <c r="V575" s="81">
        <f t="shared" si="92"/>
        <v>589.25699999999995</v>
      </c>
      <c r="W575" s="75">
        <f t="shared" si="93"/>
        <v>1970.5968</v>
      </c>
      <c r="X575" s="75">
        <f t="shared" si="94"/>
        <v>809.0270999999999</v>
      </c>
      <c r="Y575" s="75">
        <f t="shared" si="95"/>
        <v>0</v>
      </c>
      <c r="Z575" s="82">
        <f t="shared" si="96"/>
        <v>3368.8808999999997</v>
      </c>
      <c r="AA575" s="75">
        <f t="shared" si="97"/>
        <v>68.535899999999998</v>
      </c>
      <c r="AB575" s="75">
        <f t="shared" si="98"/>
        <v>16.185600000000001</v>
      </c>
      <c r="AC575" s="82">
        <f t="shared" si="99"/>
        <v>84.721499999999992</v>
      </c>
      <c r="AD575" s="70"/>
    </row>
    <row r="576" spans="1:30" x14ac:dyDescent="0.35">
      <c r="A576" s="70" t="str">
        <f>'Activity rawdata'!A575</f>
        <v>BH1435-1-19</v>
      </c>
      <c r="B576" s="71" t="str">
        <f>'Activity rawdata'!B575</f>
        <v>LB</v>
      </c>
      <c r="C576" s="71" t="str">
        <f>IF('Activity rawdata'!C575="PY","Planted",IF('Activity rawdata'!C575="NY","Nat/Convert",IF('Activity rawdata'!C575="NN","Nat/Nonconvert",IF('Activity rawdata'!C575="OY","Planted"))))</f>
        <v>Nat/Nonconvert</v>
      </c>
      <c r="D576" s="70" t="str">
        <f>'Activity rawdata'!D575</f>
        <v>STP1</v>
      </c>
      <c r="E576" s="72" t="str">
        <f>'Activity rawdata'!E575</f>
        <v>87</v>
      </c>
      <c r="F576" s="73" t="str">
        <f>'Activity rawdata'!L575</f>
        <v>T1</v>
      </c>
      <c r="G576" s="72" t="str">
        <f>'Activity rawdata'!R575</f>
        <v>2040</v>
      </c>
      <c r="H576" s="72" t="str">
        <f>IF('Activity rawdata'!P575="AHTHIN1","1st Thin",IF('Activity rawdata'!P575="AHCC","Clearcut",IF('Activity rawdata'!P575="AHTHSMZ","SMZ Thin",IF('Activity rawdata'!P575="AHTHIN2","2nd Thin",IF('Activity rawdata'!P575="AFERTE","Early Fert",IF('Activity rawdata'!P575="AFERTM","Mid Fert",IF('Activity rawdata'!P575="AFERTL","Late Fert",  IF('Activity rawdata'!P575="ASP","Site Prep", IF('Activity rawdata'!P575="APLT","Plant",  IF('Activity rawdata'!P575="ANREG","Natural Regeneration"))))))))))</f>
        <v>Clearcut</v>
      </c>
      <c r="I576" s="74">
        <f>'Activity rawdata'!O575</f>
        <v>3.08</v>
      </c>
      <c r="J576" s="75">
        <f>'Activity rawdata'!N575</f>
        <v>40</v>
      </c>
      <c r="K576" s="75">
        <f>'Activity rawdata'!AC575</f>
        <v>135.74</v>
      </c>
      <c r="L576" s="75">
        <f>'Activity rawdata'!AD575</f>
        <v>137.63</v>
      </c>
      <c r="M576" s="76">
        <f>'Activity rawdata'!AE575</f>
        <v>13.447255894818287</v>
      </c>
      <c r="N576" s="83">
        <f>'Activity rawdata'!T575+'Activity rawdata'!U575</f>
        <v>75.790000000000006</v>
      </c>
      <c r="O576" s="80">
        <f>'Activity rawdata'!V575</f>
        <v>42.15</v>
      </c>
      <c r="P576" s="80">
        <f>'Activity rawdata'!W575</f>
        <v>0</v>
      </c>
      <c r="Q576" s="80">
        <f>'Activity rawdata'!X575</f>
        <v>69.63</v>
      </c>
      <c r="R576" s="84">
        <f t="shared" si="90"/>
        <v>187.57</v>
      </c>
      <c r="S576" s="80">
        <f>'Activity rawdata'!Z575</f>
        <v>9.0299999999999994</v>
      </c>
      <c r="T576" s="80">
        <f>'Activity rawdata'!AA575</f>
        <v>5.22</v>
      </c>
      <c r="U576" s="80">
        <f t="shared" si="91"/>
        <v>14.25</v>
      </c>
      <c r="V576" s="81">
        <f t="shared" si="92"/>
        <v>233.43320000000003</v>
      </c>
      <c r="W576" s="75">
        <f t="shared" si="93"/>
        <v>129.822</v>
      </c>
      <c r="X576" s="75">
        <f t="shared" si="94"/>
        <v>0</v>
      </c>
      <c r="Y576" s="75">
        <f t="shared" si="95"/>
        <v>214.46039999999999</v>
      </c>
      <c r="Z576" s="82">
        <f t="shared" si="96"/>
        <v>577.71559999999999</v>
      </c>
      <c r="AA576" s="75">
        <f t="shared" si="97"/>
        <v>27.8124</v>
      </c>
      <c r="AB576" s="75">
        <f t="shared" si="98"/>
        <v>16.0776</v>
      </c>
      <c r="AC576" s="82">
        <f t="shared" si="99"/>
        <v>43.89</v>
      </c>
      <c r="AD576" s="70"/>
    </row>
    <row r="577" spans="1:30" x14ac:dyDescent="0.35">
      <c r="A577" s="70" t="str">
        <f>'Activity rawdata'!A576</f>
        <v>BH5132-1-123</v>
      </c>
      <c r="B577" s="71" t="str">
        <f>'Activity rawdata'!B576</f>
        <v>COLB</v>
      </c>
      <c r="C577" s="71" t="str">
        <f>IF('Activity rawdata'!C576="PY","Planted",IF('Activity rawdata'!C576="NY","Nat/Convert",IF('Activity rawdata'!C576="NN","Nat/Nonconvert",IF('Activity rawdata'!C576="OY","Planted"))))</f>
        <v>Planted</v>
      </c>
      <c r="D577" s="70" t="str">
        <f>'Activity rawdata'!D576</f>
        <v>STP2</v>
      </c>
      <c r="E577" s="72" t="str">
        <f>'Activity rawdata'!E576</f>
        <v>79</v>
      </c>
      <c r="F577" s="73" t="str">
        <f>'Activity rawdata'!L576</f>
        <v>NO</v>
      </c>
      <c r="G577" s="72" t="str">
        <f>'Activity rawdata'!R576</f>
        <v>2041</v>
      </c>
      <c r="H577" s="72" t="str">
        <f>IF('Activity rawdata'!P576="AHTHIN1","1st Thin",IF('Activity rawdata'!P576="AHCC","Clearcut",IF('Activity rawdata'!P576="AHTHSMZ","SMZ Thin",IF('Activity rawdata'!P576="AHTHIN2","2nd Thin",IF('Activity rawdata'!P576="AFERTE","Early Fert",IF('Activity rawdata'!P576="AFERTM","Mid Fert",IF('Activity rawdata'!P576="AFERTL","Late Fert",  IF('Activity rawdata'!P576="ASP","Site Prep", IF('Activity rawdata'!P576="APLT","Plant",  IF('Activity rawdata'!P576="ANREG","Natural Regeneration"))))))))))</f>
        <v>Site Prep</v>
      </c>
      <c r="I577" s="74">
        <f>'Activity rawdata'!O576</f>
        <v>61.08</v>
      </c>
      <c r="J577" s="75">
        <f>'Activity rawdata'!N576</f>
        <v>1</v>
      </c>
      <c r="K577" s="75">
        <f>'Activity rawdata'!AC576</f>
        <v>0</v>
      </c>
      <c r="L577" s="75">
        <f>'Activity rawdata'!AD576</f>
        <v>0</v>
      </c>
      <c r="M577" s="76" t="str">
        <f>'Activity rawdata'!AE576</f>
        <v>-</v>
      </c>
      <c r="N577" s="83">
        <f>'Activity rawdata'!T576+'Activity rawdata'!U576</f>
        <v>0</v>
      </c>
      <c r="O577" s="80">
        <f>'Activity rawdata'!V576</f>
        <v>0</v>
      </c>
      <c r="P577" s="80">
        <f>'Activity rawdata'!W576</f>
        <v>0</v>
      </c>
      <c r="Q577" s="80">
        <f>'Activity rawdata'!X576</f>
        <v>0</v>
      </c>
      <c r="R577" s="84">
        <f t="shared" si="90"/>
        <v>0</v>
      </c>
      <c r="S577" s="80">
        <f>'Activity rawdata'!Z576</f>
        <v>0</v>
      </c>
      <c r="T577" s="80">
        <f>'Activity rawdata'!AA576</f>
        <v>0</v>
      </c>
      <c r="U577" s="80">
        <f t="shared" si="91"/>
        <v>0</v>
      </c>
      <c r="V577" s="81">
        <f t="shared" si="92"/>
        <v>0</v>
      </c>
      <c r="W577" s="75">
        <f t="shared" si="93"/>
        <v>0</v>
      </c>
      <c r="X577" s="75">
        <f t="shared" si="94"/>
        <v>0</v>
      </c>
      <c r="Y577" s="75">
        <f t="shared" si="95"/>
        <v>0</v>
      </c>
      <c r="Z577" s="82">
        <f t="shared" si="96"/>
        <v>0</v>
      </c>
      <c r="AA577" s="75">
        <f t="shared" si="97"/>
        <v>0</v>
      </c>
      <c r="AB577" s="75">
        <f t="shared" si="98"/>
        <v>0</v>
      </c>
      <c r="AC577" s="82">
        <f t="shared" si="99"/>
        <v>0</v>
      </c>
      <c r="AD577" s="70"/>
    </row>
    <row r="578" spans="1:30" x14ac:dyDescent="0.35">
      <c r="A578" s="70" t="str">
        <f>'Activity rawdata'!A577</f>
        <v>BH5135-1-130</v>
      </c>
      <c r="B578" s="71" t="str">
        <f>'Activity rawdata'!B577</f>
        <v>COLB</v>
      </c>
      <c r="C578" s="71" t="str">
        <f>IF('Activity rawdata'!C577="PY","Planted",IF('Activity rawdata'!C577="NY","Nat/Convert",IF('Activity rawdata'!C577="NN","Nat/Nonconvert",IF('Activity rawdata'!C577="OY","Planted"))))</f>
        <v>Planted</v>
      </c>
      <c r="D578" s="70" t="str">
        <f>'Activity rawdata'!D577</f>
        <v>STP2</v>
      </c>
      <c r="E578" s="72" t="str">
        <f>'Activity rawdata'!E577</f>
        <v>81</v>
      </c>
      <c r="F578" s="73" t="str">
        <f>'Activity rawdata'!L577</f>
        <v>NO</v>
      </c>
      <c r="G578" s="72" t="str">
        <f>'Activity rawdata'!R577</f>
        <v>2041</v>
      </c>
      <c r="H578" s="72" t="str">
        <f>IF('Activity rawdata'!P577="AHTHIN1","1st Thin",IF('Activity rawdata'!P577="AHCC","Clearcut",IF('Activity rawdata'!P577="AHTHSMZ","SMZ Thin",IF('Activity rawdata'!P577="AHTHIN2","2nd Thin",IF('Activity rawdata'!P577="AFERTE","Early Fert",IF('Activity rawdata'!P577="AFERTM","Mid Fert",IF('Activity rawdata'!P577="AFERTL","Late Fert",  IF('Activity rawdata'!P577="ASP","Site Prep", IF('Activity rawdata'!P577="APLT","Plant",  IF('Activity rawdata'!P577="ANREG","Natural Regeneration"))))))))))</f>
        <v>Site Prep</v>
      </c>
      <c r="I578" s="74">
        <f>'Activity rawdata'!O577</f>
        <v>68.400000000000006</v>
      </c>
      <c r="J578" s="75">
        <f>'Activity rawdata'!N577</f>
        <v>1</v>
      </c>
      <c r="K578" s="75">
        <f>'Activity rawdata'!AC577</f>
        <v>0</v>
      </c>
      <c r="L578" s="75">
        <f>'Activity rawdata'!AD577</f>
        <v>0</v>
      </c>
      <c r="M578" s="76" t="str">
        <f>'Activity rawdata'!AE577</f>
        <v>-</v>
      </c>
      <c r="N578" s="83">
        <f>'Activity rawdata'!T577+'Activity rawdata'!U577</f>
        <v>0</v>
      </c>
      <c r="O578" s="80">
        <f>'Activity rawdata'!V577</f>
        <v>0</v>
      </c>
      <c r="P578" s="80">
        <f>'Activity rawdata'!W577</f>
        <v>0</v>
      </c>
      <c r="Q578" s="80">
        <f>'Activity rawdata'!X577</f>
        <v>0</v>
      </c>
      <c r="R578" s="84">
        <f t="shared" si="90"/>
        <v>0</v>
      </c>
      <c r="S578" s="80">
        <f>'Activity rawdata'!Z577</f>
        <v>0</v>
      </c>
      <c r="T578" s="80">
        <f>'Activity rawdata'!AA577</f>
        <v>0</v>
      </c>
      <c r="U578" s="80">
        <f t="shared" si="91"/>
        <v>0</v>
      </c>
      <c r="V578" s="81">
        <f t="shared" si="92"/>
        <v>0</v>
      </c>
      <c r="W578" s="75">
        <f t="shared" si="93"/>
        <v>0</v>
      </c>
      <c r="X578" s="75">
        <f t="shared" si="94"/>
        <v>0</v>
      </c>
      <c r="Y578" s="75">
        <f t="shared" si="95"/>
        <v>0</v>
      </c>
      <c r="Z578" s="82">
        <f t="shared" si="96"/>
        <v>0</v>
      </c>
      <c r="AA578" s="75">
        <f t="shared" si="97"/>
        <v>0</v>
      </c>
      <c r="AB578" s="75">
        <f t="shared" si="98"/>
        <v>0</v>
      </c>
      <c r="AC578" s="82">
        <f t="shared" si="99"/>
        <v>0</v>
      </c>
      <c r="AD578" s="70"/>
    </row>
    <row r="579" spans="1:30" x14ac:dyDescent="0.35">
      <c r="A579" s="70" t="str">
        <f>'Activity rawdata'!A578</f>
        <v>BH6112-1-216</v>
      </c>
      <c r="B579" s="71" t="str">
        <f>'Activity rawdata'!B578</f>
        <v>COLB</v>
      </c>
      <c r="C579" s="71" t="str">
        <f>IF('Activity rawdata'!C578="PY","Planted",IF('Activity rawdata'!C578="NY","Nat/Convert",IF('Activity rawdata'!C578="NN","Nat/Nonconvert",IF('Activity rawdata'!C578="OY","Planted"))))</f>
        <v>Planted</v>
      </c>
      <c r="D579" s="70" t="str">
        <f>'Activity rawdata'!D578</f>
        <v>STP2</v>
      </c>
      <c r="E579" s="72" t="str">
        <f>'Activity rawdata'!E578</f>
        <v>91</v>
      </c>
      <c r="F579" s="73" t="str">
        <f>'Activity rawdata'!L578</f>
        <v>NO</v>
      </c>
      <c r="G579" s="72" t="str">
        <f>'Activity rawdata'!R578</f>
        <v>2041</v>
      </c>
      <c r="H579" s="72" t="str">
        <f>IF('Activity rawdata'!P578="AHTHIN1","1st Thin",IF('Activity rawdata'!P578="AHCC","Clearcut",IF('Activity rawdata'!P578="AHTHSMZ","SMZ Thin",IF('Activity rawdata'!P578="AHTHIN2","2nd Thin",IF('Activity rawdata'!P578="AFERTE","Early Fert",IF('Activity rawdata'!P578="AFERTM","Mid Fert",IF('Activity rawdata'!P578="AFERTL","Late Fert",  IF('Activity rawdata'!P578="ASP","Site Prep", IF('Activity rawdata'!P578="APLT","Plant",  IF('Activity rawdata'!P578="ANREG","Natural Regeneration"))))))))))</f>
        <v>Site Prep</v>
      </c>
      <c r="I579" s="74">
        <f>'Activity rawdata'!O578</f>
        <v>76.7</v>
      </c>
      <c r="J579" s="75">
        <f>'Activity rawdata'!N578</f>
        <v>1</v>
      </c>
      <c r="K579" s="75">
        <f>'Activity rawdata'!AC578</f>
        <v>0</v>
      </c>
      <c r="L579" s="75">
        <f>'Activity rawdata'!AD578</f>
        <v>0</v>
      </c>
      <c r="M579" s="76" t="str">
        <f>'Activity rawdata'!AE578</f>
        <v>-</v>
      </c>
      <c r="N579" s="83">
        <f>'Activity rawdata'!T578+'Activity rawdata'!U578</f>
        <v>0</v>
      </c>
      <c r="O579" s="80">
        <f>'Activity rawdata'!V578</f>
        <v>0</v>
      </c>
      <c r="P579" s="80">
        <f>'Activity rawdata'!W578</f>
        <v>0</v>
      </c>
      <c r="Q579" s="80">
        <f>'Activity rawdata'!X578</f>
        <v>0</v>
      </c>
      <c r="R579" s="84">
        <f t="shared" si="90"/>
        <v>0</v>
      </c>
      <c r="S579" s="80">
        <f>'Activity rawdata'!Z578</f>
        <v>0</v>
      </c>
      <c r="T579" s="80">
        <f>'Activity rawdata'!AA578</f>
        <v>0</v>
      </c>
      <c r="U579" s="80">
        <f t="shared" si="91"/>
        <v>0</v>
      </c>
      <c r="V579" s="81">
        <f t="shared" si="92"/>
        <v>0</v>
      </c>
      <c r="W579" s="75">
        <f t="shared" si="93"/>
        <v>0</v>
      </c>
      <c r="X579" s="75">
        <f t="shared" si="94"/>
        <v>0</v>
      </c>
      <c r="Y579" s="75">
        <f t="shared" si="95"/>
        <v>0</v>
      </c>
      <c r="Z579" s="82">
        <f t="shared" si="96"/>
        <v>0</v>
      </c>
      <c r="AA579" s="75">
        <f t="shared" si="97"/>
        <v>0</v>
      </c>
      <c r="AB579" s="75">
        <f t="shared" si="98"/>
        <v>0</v>
      </c>
      <c r="AC579" s="82">
        <f t="shared" si="99"/>
        <v>0</v>
      </c>
      <c r="AD579" s="70"/>
    </row>
    <row r="580" spans="1:30" x14ac:dyDescent="0.35">
      <c r="A580" s="70" t="str">
        <f>'Activity rawdata'!A579</f>
        <v>BH6112-1-243</v>
      </c>
      <c r="B580" s="71" t="str">
        <f>'Activity rawdata'!B579</f>
        <v>COLB</v>
      </c>
      <c r="C580" s="71" t="str">
        <f>IF('Activity rawdata'!C579="PY","Planted",IF('Activity rawdata'!C579="NY","Nat/Convert",IF('Activity rawdata'!C579="NN","Nat/Nonconvert",IF('Activity rawdata'!C579="OY","Planted"))))</f>
        <v>Planted</v>
      </c>
      <c r="D580" s="70" t="str">
        <f>'Activity rawdata'!D579</f>
        <v>STP2</v>
      </c>
      <c r="E580" s="72" t="str">
        <f>'Activity rawdata'!E579</f>
        <v>91</v>
      </c>
      <c r="F580" s="73" t="str">
        <f>'Activity rawdata'!L579</f>
        <v>NO</v>
      </c>
      <c r="G580" s="72" t="str">
        <f>'Activity rawdata'!R579</f>
        <v>2041</v>
      </c>
      <c r="H580" s="72" t="str">
        <f>IF('Activity rawdata'!P579="AHTHIN1","1st Thin",IF('Activity rawdata'!P579="AHCC","Clearcut",IF('Activity rawdata'!P579="AHTHSMZ","SMZ Thin",IF('Activity rawdata'!P579="AHTHIN2","2nd Thin",IF('Activity rawdata'!P579="AFERTE","Early Fert",IF('Activity rawdata'!P579="AFERTM","Mid Fert",IF('Activity rawdata'!P579="AFERTL","Late Fert",  IF('Activity rawdata'!P579="ASP","Site Prep", IF('Activity rawdata'!P579="APLT","Plant",  IF('Activity rawdata'!P579="ANREG","Natural Regeneration"))))))))))</f>
        <v>Site Prep</v>
      </c>
      <c r="I580" s="74">
        <f>'Activity rawdata'!O579</f>
        <v>109.07</v>
      </c>
      <c r="J580" s="75">
        <f>'Activity rawdata'!N579</f>
        <v>1</v>
      </c>
      <c r="K580" s="75">
        <f>'Activity rawdata'!AC579</f>
        <v>0</v>
      </c>
      <c r="L580" s="75">
        <f>'Activity rawdata'!AD579</f>
        <v>0</v>
      </c>
      <c r="M580" s="76" t="str">
        <f>'Activity rawdata'!AE579</f>
        <v>-</v>
      </c>
      <c r="N580" s="83">
        <f>'Activity rawdata'!T579+'Activity rawdata'!U579</f>
        <v>0</v>
      </c>
      <c r="O580" s="80">
        <f>'Activity rawdata'!V579</f>
        <v>0</v>
      </c>
      <c r="P580" s="80">
        <f>'Activity rawdata'!W579</f>
        <v>0</v>
      </c>
      <c r="Q580" s="80">
        <f>'Activity rawdata'!X579</f>
        <v>0</v>
      </c>
      <c r="R580" s="84">
        <f t="shared" si="90"/>
        <v>0</v>
      </c>
      <c r="S580" s="80">
        <f>'Activity rawdata'!Z579</f>
        <v>0</v>
      </c>
      <c r="T580" s="80">
        <f>'Activity rawdata'!AA579</f>
        <v>0</v>
      </c>
      <c r="U580" s="80">
        <f t="shared" si="91"/>
        <v>0</v>
      </c>
      <c r="V580" s="81">
        <f t="shared" si="92"/>
        <v>0</v>
      </c>
      <c r="W580" s="75">
        <f t="shared" si="93"/>
        <v>0</v>
      </c>
      <c r="X580" s="75">
        <f t="shared" si="94"/>
        <v>0</v>
      </c>
      <c r="Y580" s="75">
        <f t="shared" si="95"/>
        <v>0</v>
      </c>
      <c r="Z580" s="82">
        <f t="shared" si="96"/>
        <v>0</v>
      </c>
      <c r="AA580" s="75">
        <f t="shared" si="97"/>
        <v>0</v>
      </c>
      <c r="AB580" s="75">
        <f t="shared" si="98"/>
        <v>0</v>
      </c>
      <c r="AC580" s="82">
        <f t="shared" si="99"/>
        <v>0</v>
      </c>
      <c r="AD580" s="70"/>
    </row>
    <row r="581" spans="1:30" x14ac:dyDescent="0.35">
      <c r="A581" s="70" t="str">
        <f>'Activity rawdata'!A580</f>
        <v>BH6112-1-263</v>
      </c>
      <c r="B581" s="71" t="str">
        <f>'Activity rawdata'!B580</f>
        <v>COLB</v>
      </c>
      <c r="C581" s="71" t="str">
        <f>IF('Activity rawdata'!C580="PY","Planted",IF('Activity rawdata'!C580="NY","Nat/Convert",IF('Activity rawdata'!C580="NN","Nat/Nonconvert",IF('Activity rawdata'!C580="OY","Planted"))))</f>
        <v>Planted</v>
      </c>
      <c r="D581" s="70" t="str">
        <f>'Activity rawdata'!D580</f>
        <v>STP2</v>
      </c>
      <c r="E581" s="72" t="str">
        <f>'Activity rawdata'!E580</f>
        <v>91</v>
      </c>
      <c r="F581" s="73" t="str">
        <f>'Activity rawdata'!L580</f>
        <v>NO</v>
      </c>
      <c r="G581" s="72" t="str">
        <f>'Activity rawdata'!R580</f>
        <v>2041</v>
      </c>
      <c r="H581" s="72" t="str">
        <f>IF('Activity rawdata'!P580="AHTHIN1","1st Thin",IF('Activity rawdata'!P580="AHCC","Clearcut",IF('Activity rawdata'!P580="AHTHSMZ","SMZ Thin",IF('Activity rawdata'!P580="AHTHIN2","2nd Thin",IF('Activity rawdata'!P580="AFERTE","Early Fert",IF('Activity rawdata'!P580="AFERTM","Mid Fert",IF('Activity rawdata'!P580="AFERTL","Late Fert",  IF('Activity rawdata'!P580="ASP","Site Prep", IF('Activity rawdata'!P580="APLT","Plant",  IF('Activity rawdata'!P580="ANREG","Natural Regeneration"))))))))))</f>
        <v>Site Prep</v>
      </c>
      <c r="I581" s="74">
        <f>'Activity rawdata'!O580</f>
        <v>0.11</v>
      </c>
      <c r="J581" s="75">
        <f>'Activity rawdata'!N580</f>
        <v>1</v>
      </c>
      <c r="K581" s="75">
        <f>'Activity rawdata'!AC580</f>
        <v>0</v>
      </c>
      <c r="L581" s="75">
        <f>'Activity rawdata'!AD580</f>
        <v>0</v>
      </c>
      <c r="M581" s="76" t="str">
        <f>'Activity rawdata'!AE580</f>
        <v>-</v>
      </c>
      <c r="N581" s="83">
        <f>'Activity rawdata'!T580+'Activity rawdata'!U580</f>
        <v>0</v>
      </c>
      <c r="O581" s="80">
        <f>'Activity rawdata'!V580</f>
        <v>0</v>
      </c>
      <c r="P581" s="80">
        <f>'Activity rawdata'!W580</f>
        <v>0</v>
      </c>
      <c r="Q581" s="80">
        <f>'Activity rawdata'!X580</f>
        <v>0</v>
      </c>
      <c r="R581" s="84">
        <f t="shared" si="90"/>
        <v>0</v>
      </c>
      <c r="S581" s="80">
        <f>'Activity rawdata'!Z580</f>
        <v>0</v>
      </c>
      <c r="T581" s="80">
        <f>'Activity rawdata'!AA580</f>
        <v>0</v>
      </c>
      <c r="U581" s="80">
        <f t="shared" si="91"/>
        <v>0</v>
      </c>
      <c r="V581" s="81">
        <f t="shared" si="92"/>
        <v>0</v>
      </c>
      <c r="W581" s="75">
        <f t="shared" si="93"/>
        <v>0</v>
      </c>
      <c r="X581" s="75">
        <f t="shared" si="94"/>
        <v>0</v>
      </c>
      <c r="Y581" s="75">
        <f t="shared" si="95"/>
        <v>0</v>
      </c>
      <c r="Z581" s="82">
        <f t="shared" si="96"/>
        <v>0</v>
      </c>
      <c r="AA581" s="75">
        <f t="shared" si="97"/>
        <v>0</v>
      </c>
      <c r="AB581" s="75">
        <f t="shared" si="98"/>
        <v>0</v>
      </c>
      <c r="AC581" s="82">
        <f t="shared" si="99"/>
        <v>0</v>
      </c>
      <c r="AD581" s="70"/>
    </row>
    <row r="582" spans="1:30" x14ac:dyDescent="0.35">
      <c r="A582" s="70" t="str">
        <f>'Activity rawdata'!A581</f>
        <v>BH6125-1-282</v>
      </c>
      <c r="B582" s="71" t="str">
        <f>'Activity rawdata'!B581</f>
        <v>COLB</v>
      </c>
      <c r="C582" s="71" t="str">
        <f>IF('Activity rawdata'!C581="PY","Planted",IF('Activity rawdata'!C581="NY","Nat/Convert",IF('Activity rawdata'!C581="NN","Nat/Nonconvert",IF('Activity rawdata'!C581="OY","Planted"))))</f>
        <v>Planted</v>
      </c>
      <c r="D582" s="70" t="str">
        <f>'Activity rawdata'!D581</f>
        <v>STP2</v>
      </c>
      <c r="E582" s="72" t="str">
        <f>'Activity rawdata'!E581</f>
        <v>91</v>
      </c>
      <c r="F582" s="73" t="str">
        <f>'Activity rawdata'!L581</f>
        <v>NO</v>
      </c>
      <c r="G582" s="72" t="str">
        <f>'Activity rawdata'!R581</f>
        <v>2041</v>
      </c>
      <c r="H582" s="72" t="str">
        <f>IF('Activity rawdata'!P581="AHTHIN1","1st Thin",IF('Activity rawdata'!P581="AHCC","Clearcut",IF('Activity rawdata'!P581="AHTHSMZ","SMZ Thin",IF('Activity rawdata'!P581="AHTHIN2","2nd Thin",IF('Activity rawdata'!P581="AFERTE","Early Fert",IF('Activity rawdata'!P581="AFERTM","Mid Fert",IF('Activity rawdata'!P581="AFERTL","Late Fert",  IF('Activity rawdata'!P581="ASP","Site Prep", IF('Activity rawdata'!P581="APLT","Plant",  IF('Activity rawdata'!P581="ANREG","Natural Regeneration"))))))))))</f>
        <v>Site Prep</v>
      </c>
      <c r="I582" s="74">
        <f>'Activity rawdata'!O581</f>
        <v>34.5</v>
      </c>
      <c r="J582" s="75">
        <f>'Activity rawdata'!N581</f>
        <v>1</v>
      </c>
      <c r="K582" s="75">
        <f>'Activity rawdata'!AC581</f>
        <v>0</v>
      </c>
      <c r="L582" s="75">
        <f>'Activity rawdata'!AD581</f>
        <v>0</v>
      </c>
      <c r="M582" s="76" t="str">
        <f>'Activity rawdata'!AE581</f>
        <v>-</v>
      </c>
      <c r="N582" s="83">
        <f>'Activity rawdata'!T581+'Activity rawdata'!U581</f>
        <v>0</v>
      </c>
      <c r="O582" s="80">
        <f>'Activity rawdata'!V581</f>
        <v>0</v>
      </c>
      <c r="P582" s="80">
        <f>'Activity rawdata'!W581</f>
        <v>0</v>
      </c>
      <c r="Q582" s="80">
        <f>'Activity rawdata'!X581</f>
        <v>0</v>
      </c>
      <c r="R582" s="84">
        <f t="shared" si="90"/>
        <v>0</v>
      </c>
      <c r="S582" s="80">
        <f>'Activity rawdata'!Z581</f>
        <v>0</v>
      </c>
      <c r="T582" s="80">
        <f>'Activity rawdata'!AA581</f>
        <v>0</v>
      </c>
      <c r="U582" s="80">
        <f t="shared" si="91"/>
        <v>0</v>
      </c>
      <c r="V582" s="81">
        <f t="shared" si="92"/>
        <v>0</v>
      </c>
      <c r="W582" s="75">
        <f t="shared" si="93"/>
        <v>0</v>
      </c>
      <c r="X582" s="75">
        <f t="shared" si="94"/>
        <v>0</v>
      </c>
      <c r="Y582" s="75">
        <f t="shared" si="95"/>
        <v>0</v>
      </c>
      <c r="Z582" s="82">
        <f t="shared" si="96"/>
        <v>0</v>
      </c>
      <c r="AA582" s="75">
        <f t="shared" si="97"/>
        <v>0</v>
      </c>
      <c r="AB582" s="75">
        <f t="shared" si="98"/>
        <v>0</v>
      </c>
      <c r="AC582" s="82">
        <f t="shared" si="99"/>
        <v>0</v>
      </c>
      <c r="AD582" s="70"/>
    </row>
    <row r="583" spans="1:30" x14ac:dyDescent="0.35">
      <c r="A583" s="70" t="str">
        <f>'Activity rawdata'!A582</f>
        <v>BH6125-1-294</v>
      </c>
      <c r="B583" s="71" t="str">
        <f>'Activity rawdata'!B582</f>
        <v>COLB</v>
      </c>
      <c r="C583" s="71" t="str">
        <f>IF('Activity rawdata'!C582="PY","Planted",IF('Activity rawdata'!C582="NY","Nat/Convert",IF('Activity rawdata'!C582="NN","Nat/Nonconvert",IF('Activity rawdata'!C582="OY","Planted"))))</f>
        <v>Planted</v>
      </c>
      <c r="D583" s="70" t="str">
        <f>'Activity rawdata'!D582</f>
        <v>STP2</v>
      </c>
      <c r="E583" s="72" t="str">
        <f>'Activity rawdata'!E582</f>
        <v>91</v>
      </c>
      <c r="F583" s="73" t="str">
        <f>'Activity rawdata'!L582</f>
        <v>NO</v>
      </c>
      <c r="G583" s="72" t="str">
        <f>'Activity rawdata'!R582</f>
        <v>2041</v>
      </c>
      <c r="H583" s="72" t="str">
        <f>IF('Activity rawdata'!P582="AHTHIN1","1st Thin",IF('Activity rawdata'!P582="AHCC","Clearcut",IF('Activity rawdata'!P582="AHTHSMZ","SMZ Thin",IF('Activity rawdata'!P582="AHTHIN2","2nd Thin",IF('Activity rawdata'!P582="AFERTE","Early Fert",IF('Activity rawdata'!P582="AFERTM","Mid Fert",IF('Activity rawdata'!P582="AFERTL","Late Fert",  IF('Activity rawdata'!P582="ASP","Site Prep", IF('Activity rawdata'!P582="APLT","Plant",  IF('Activity rawdata'!P582="ANREG","Natural Regeneration"))))))))))</f>
        <v>Site Prep</v>
      </c>
      <c r="I583" s="74">
        <f>'Activity rawdata'!O582</f>
        <v>4.54</v>
      </c>
      <c r="J583" s="75">
        <f>'Activity rawdata'!N582</f>
        <v>1</v>
      </c>
      <c r="K583" s="75">
        <f>'Activity rawdata'!AC582</f>
        <v>0</v>
      </c>
      <c r="L583" s="75">
        <f>'Activity rawdata'!AD582</f>
        <v>0</v>
      </c>
      <c r="M583" s="76" t="str">
        <f>'Activity rawdata'!AE582</f>
        <v>-</v>
      </c>
      <c r="N583" s="83">
        <f>'Activity rawdata'!T582+'Activity rawdata'!U582</f>
        <v>0</v>
      </c>
      <c r="O583" s="80">
        <f>'Activity rawdata'!V582</f>
        <v>0</v>
      </c>
      <c r="P583" s="80">
        <f>'Activity rawdata'!W582</f>
        <v>0</v>
      </c>
      <c r="Q583" s="80">
        <f>'Activity rawdata'!X582</f>
        <v>0</v>
      </c>
      <c r="R583" s="84">
        <f t="shared" si="90"/>
        <v>0</v>
      </c>
      <c r="S583" s="80">
        <f>'Activity rawdata'!Z582</f>
        <v>0</v>
      </c>
      <c r="T583" s="80">
        <f>'Activity rawdata'!AA582</f>
        <v>0</v>
      </c>
      <c r="U583" s="80">
        <f t="shared" si="91"/>
        <v>0</v>
      </c>
      <c r="V583" s="81">
        <f t="shared" si="92"/>
        <v>0</v>
      </c>
      <c r="W583" s="75">
        <f t="shared" si="93"/>
        <v>0</v>
      </c>
      <c r="X583" s="75">
        <f t="shared" si="94"/>
        <v>0</v>
      </c>
      <c r="Y583" s="75">
        <f t="shared" si="95"/>
        <v>0</v>
      </c>
      <c r="Z583" s="82">
        <f t="shared" si="96"/>
        <v>0</v>
      </c>
      <c r="AA583" s="75">
        <f t="shared" si="97"/>
        <v>0</v>
      </c>
      <c r="AB583" s="75">
        <f t="shared" si="98"/>
        <v>0</v>
      </c>
      <c r="AC583" s="82">
        <f t="shared" si="99"/>
        <v>0</v>
      </c>
      <c r="AD583" s="70"/>
    </row>
    <row r="584" spans="1:30" x14ac:dyDescent="0.35">
      <c r="A584" s="70" t="str">
        <f>'Activity rawdata'!A583</f>
        <v>BH5140-1-148</v>
      </c>
      <c r="B584" s="71" t="str">
        <f>'Activity rawdata'!B583</f>
        <v>COLB</v>
      </c>
      <c r="C584" s="71" t="str">
        <f>IF('Activity rawdata'!C583="PY","Planted",IF('Activity rawdata'!C583="NY","Nat/Convert",IF('Activity rawdata'!C583="NN","Nat/Nonconvert",IF('Activity rawdata'!C583="OY","Planted"))))</f>
        <v>Planted</v>
      </c>
      <c r="D584" s="70" t="str">
        <f>'Activity rawdata'!D583</f>
        <v>STP2</v>
      </c>
      <c r="E584" s="72" t="str">
        <f>'Activity rawdata'!E583</f>
        <v>91</v>
      </c>
      <c r="F584" s="73" t="str">
        <f>'Activity rawdata'!L583</f>
        <v>NO</v>
      </c>
      <c r="G584" s="72" t="str">
        <f>'Activity rawdata'!R583</f>
        <v>2041</v>
      </c>
      <c r="H584" s="72" t="str">
        <f>IF('Activity rawdata'!P583="AHTHIN1","1st Thin",IF('Activity rawdata'!P583="AHCC","Clearcut",IF('Activity rawdata'!P583="AHTHSMZ","SMZ Thin",IF('Activity rawdata'!P583="AHTHIN2","2nd Thin",IF('Activity rawdata'!P583="AFERTE","Early Fert",IF('Activity rawdata'!P583="AFERTM","Mid Fert",IF('Activity rawdata'!P583="AFERTL","Late Fert",  IF('Activity rawdata'!P583="ASP","Site Prep", IF('Activity rawdata'!P583="APLT","Plant",  IF('Activity rawdata'!P583="ANREG","Natural Regeneration"))))))))))</f>
        <v>Site Prep</v>
      </c>
      <c r="I584" s="74">
        <f>'Activity rawdata'!O583</f>
        <v>43.21</v>
      </c>
      <c r="J584" s="75">
        <f>'Activity rawdata'!N583</f>
        <v>1</v>
      </c>
      <c r="K584" s="75">
        <f>'Activity rawdata'!AC583</f>
        <v>0</v>
      </c>
      <c r="L584" s="75">
        <f>'Activity rawdata'!AD583</f>
        <v>0</v>
      </c>
      <c r="M584" s="76" t="str">
        <f>'Activity rawdata'!AE583</f>
        <v>-</v>
      </c>
      <c r="N584" s="83">
        <f>'Activity rawdata'!T583+'Activity rawdata'!U583</f>
        <v>0</v>
      </c>
      <c r="O584" s="80">
        <f>'Activity rawdata'!V583</f>
        <v>0</v>
      </c>
      <c r="P584" s="80">
        <f>'Activity rawdata'!W583</f>
        <v>0</v>
      </c>
      <c r="Q584" s="80">
        <f>'Activity rawdata'!X583</f>
        <v>0</v>
      </c>
      <c r="R584" s="84">
        <f t="shared" si="90"/>
        <v>0</v>
      </c>
      <c r="S584" s="80">
        <f>'Activity rawdata'!Z583</f>
        <v>0</v>
      </c>
      <c r="T584" s="80">
        <f>'Activity rawdata'!AA583</f>
        <v>0</v>
      </c>
      <c r="U584" s="80">
        <f t="shared" si="91"/>
        <v>0</v>
      </c>
      <c r="V584" s="81">
        <f t="shared" si="92"/>
        <v>0</v>
      </c>
      <c r="W584" s="75">
        <f t="shared" si="93"/>
        <v>0</v>
      </c>
      <c r="X584" s="75">
        <f t="shared" si="94"/>
        <v>0</v>
      </c>
      <c r="Y584" s="75">
        <f t="shared" si="95"/>
        <v>0</v>
      </c>
      <c r="Z584" s="82">
        <f t="shared" si="96"/>
        <v>0</v>
      </c>
      <c r="AA584" s="75">
        <f t="shared" si="97"/>
        <v>0</v>
      </c>
      <c r="AB584" s="75">
        <f t="shared" si="98"/>
        <v>0</v>
      </c>
      <c r="AC584" s="82">
        <f t="shared" si="99"/>
        <v>0</v>
      </c>
      <c r="AD584" s="70"/>
    </row>
    <row r="585" spans="1:30" x14ac:dyDescent="0.35">
      <c r="A585" s="70" t="str">
        <f>'Activity rawdata'!A584</f>
        <v>BH5660-1-171</v>
      </c>
      <c r="B585" s="71" t="str">
        <f>'Activity rawdata'!B584</f>
        <v>COLB</v>
      </c>
      <c r="C585" s="71" t="str">
        <f>IF('Activity rawdata'!C584="PY","Planted",IF('Activity rawdata'!C584="NY","Nat/Convert",IF('Activity rawdata'!C584="NN","Nat/Nonconvert",IF('Activity rawdata'!C584="OY","Planted"))))</f>
        <v>Planted</v>
      </c>
      <c r="D585" s="70" t="str">
        <f>'Activity rawdata'!D584</f>
        <v>STP2</v>
      </c>
      <c r="E585" s="72" t="str">
        <f>'Activity rawdata'!E584</f>
        <v>91</v>
      </c>
      <c r="F585" s="73" t="str">
        <f>'Activity rawdata'!L584</f>
        <v>NO</v>
      </c>
      <c r="G585" s="72" t="str">
        <f>'Activity rawdata'!R584</f>
        <v>2041</v>
      </c>
      <c r="H585" s="72" t="str">
        <f>IF('Activity rawdata'!P584="AHTHIN1","1st Thin",IF('Activity rawdata'!P584="AHCC","Clearcut",IF('Activity rawdata'!P584="AHTHSMZ","SMZ Thin",IF('Activity rawdata'!P584="AHTHIN2","2nd Thin",IF('Activity rawdata'!P584="AFERTE","Early Fert",IF('Activity rawdata'!P584="AFERTM","Mid Fert",IF('Activity rawdata'!P584="AFERTL","Late Fert",  IF('Activity rawdata'!P584="ASP","Site Prep", IF('Activity rawdata'!P584="APLT","Plant",  IF('Activity rawdata'!P584="ANREG","Natural Regeneration"))))))))))</f>
        <v>Site Prep</v>
      </c>
      <c r="I585" s="74">
        <f>'Activity rawdata'!O584</f>
        <v>21.16</v>
      </c>
      <c r="J585" s="75">
        <f>'Activity rawdata'!N584</f>
        <v>1</v>
      </c>
      <c r="K585" s="75">
        <f>'Activity rawdata'!AC584</f>
        <v>0</v>
      </c>
      <c r="L585" s="75">
        <f>'Activity rawdata'!AD584</f>
        <v>0</v>
      </c>
      <c r="M585" s="76" t="str">
        <f>'Activity rawdata'!AE584</f>
        <v>-</v>
      </c>
      <c r="N585" s="83">
        <f>'Activity rawdata'!T584+'Activity rawdata'!U584</f>
        <v>0</v>
      </c>
      <c r="O585" s="80">
        <f>'Activity rawdata'!V584</f>
        <v>0</v>
      </c>
      <c r="P585" s="80">
        <f>'Activity rawdata'!W584</f>
        <v>0</v>
      </c>
      <c r="Q585" s="80">
        <f>'Activity rawdata'!X584</f>
        <v>0</v>
      </c>
      <c r="R585" s="84">
        <f t="shared" si="90"/>
        <v>0</v>
      </c>
      <c r="S585" s="80">
        <f>'Activity rawdata'!Z584</f>
        <v>0</v>
      </c>
      <c r="T585" s="80">
        <f>'Activity rawdata'!AA584</f>
        <v>0</v>
      </c>
      <c r="U585" s="80">
        <f t="shared" si="91"/>
        <v>0</v>
      </c>
      <c r="V585" s="81">
        <f t="shared" si="92"/>
        <v>0</v>
      </c>
      <c r="W585" s="75">
        <f t="shared" si="93"/>
        <v>0</v>
      </c>
      <c r="X585" s="75">
        <f t="shared" si="94"/>
        <v>0</v>
      </c>
      <c r="Y585" s="75">
        <f t="shared" si="95"/>
        <v>0</v>
      </c>
      <c r="Z585" s="82">
        <f t="shared" si="96"/>
        <v>0</v>
      </c>
      <c r="AA585" s="75">
        <f t="shared" si="97"/>
        <v>0</v>
      </c>
      <c r="AB585" s="75">
        <f t="shared" si="98"/>
        <v>0</v>
      </c>
      <c r="AC585" s="82">
        <f t="shared" si="99"/>
        <v>0</v>
      </c>
      <c r="AD585" s="70"/>
    </row>
    <row r="586" spans="1:30" x14ac:dyDescent="0.35">
      <c r="A586" s="70" t="str">
        <f>'Activity rawdata'!A585</f>
        <v>BH5136-1-396</v>
      </c>
      <c r="B586" s="71" t="str">
        <f>'Activity rawdata'!B585</f>
        <v>COLB</v>
      </c>
      <c r="C586" s="71" t="str">
        <f>IF('Activity rawdata'!C585="PY","Planted",IF('Activity rawdata'!C585="NY","Nat/Convert",IF('Activity rawdata'!C585="NN","Nat/Nonconvert",IF('Activity rawdata'!C585="OY","Planted"))))</f>
        <v>Planted</v>
      </c>
      <c r="D586" s="70" t="str">
        <f>'Activity rawdata'!D585</f>
        <v>STP3</v>
      </c>
      <c r="E586" s="72" t="str">
        <f>'Activity rawdata'!E585</f>
        <v>88</v>
      </c>
      <c r="F586" s="73" t="str">
        <f>'Activity rawdata'!L585</f>
        <v>NO</v>
      </c>
      <c r="G586" s="72" t="str">
        <f>'Activity rawdata'!R585</f>
        <v>2041</v>
      </c>
      <c r="H586" s="72" t="str">
        <f>IF('Activity rawdata'!P585="AHTHIN1","1st Thin",IF('Activity rawdata'!P585="AHCC","Clearcut",IF('Activity rawdata'!P585="AHTHSMZ","SMZ Thin",IF('Activity rawdata'!P585="AHTHIN2","2nd Thin",IF('Activity rawdata'!P585="AFERTE","Early Fert",IF('Activity rawdata'!P585="AFERTM","Mid Fert",IF('Activity rawdata'!P585="AFERTL","Late Fert",  IF('Activity rawdata'!P585="ASP","Site Prep", IF('Activity rawdata'!P585="APLT","Plant",  IF('Activity rawdata'!P585="ANREG","Natural Regeneration"))))))))))</f>
        <v>Site Prep</v>
      </c>
      <c r="I586" s="74">
        <f>'Activity rawdata'!O585</f>
        <v>33.85</v>
      </c>
      <c r="J586" s="75">
        <f>'Activity rawdata'!N585</f>
        <v>1</v>
      </c>
      <c r="K586" s="75">
        <f>'Activity rawdata'!AC585</f>
        <v>0</v>
      </c>
      <c r="L586" s="75">
        <f>'Activity rawdata'!AD585</f>
        <v>0</v>
      </c>
      <c r="M586" s="76" t="str">
        <f>'Activity rawdata'!AE585</f>
        <v>-</v>
      </c>
      <c r="N586" s="83">
        <f>'Activity rawdata'!T585+'Activity rawdata'!U585</f>
        <v>0</v>
      </c>
      <c r="O586" s="80">
        <f>'Activity rawdata'!V585</f>
        <v>0</v>
      </c>
      <c r="P586" s="80">
        <f>'Activity rawdata'!W585</f>
        <v>0</v>
      </c>
      <c r="Q586" s="80">
        <f>'Activity rawdata'!X585</f>
        <v>0</v>
      </c>
      <c r="R586" s="84">
        <f t="shared" si="90"/>
        <v>0</v>
      </c>
      <c r="S586" s="80">
        <f>'Activity rawdata'!Z585</f>
        <v>0</v>
      </c>
      <c r="T586" s="80">
        <f>'Activity rawdata'!AA585</f>
        <v>0</v>
      </c>
      <c r="U586" s="80">
        <f t="shared" si="91"/>
        <v>0</v>
      </c>
      <c r="V586" s="81">
        <f t="shared" si="92"/>
        <v>0</v>
      </c>
      <c r="W586" s="75">
        <f t="shared" si="93"/>
        <v>0</v>
      </c>
      <c r="X586" s="75">
        <f t="shared" si="94"/>
        <v>0</v>
      </c>
      <c r="Y586" s="75">
        <f t="shared" si="95"/>
        <v>0</v>
      </c>
      <c r="Z586" s="82">
        <f t="shared" si="96"/>
        <v>0</v>
      </c>
      <c r="AA586" s="75">
        <f t="shared" si="97"/>
        <v>0</v>
      </c>
      <c r="AB586" s="75">
        <f t="shared" si="98"/>
        <v>0</v>
      </c>
      <c r="AC586" s="82">
        <f t="shared" si="99"/>
        <v>0</v>
      </c>
      <c r="AD586" s="70"/>
    </row>
    <row r="587" spans="1:30" x14ac:dyDescent="0.35">
      <c r="A587" s="70" t="str">
        <f>'Activity rawdata'!A586</f>
        <v>BH5136-1-139</v>
      </c>
      <c r="B587" s="71" t="str">
        <f>'Activity rawdata'!B586</f>
        <v>COLB</v>
      </c>
      <c r="C587" s="71" t="str">
        <f>IF('Activity rawdata'!C586="PY","Planted",IF('Activity rawdata'!C586="NY","Nat/Convert",IF('Activity rawdata'!C586="NN","Nat/Nonconvert",IF('Activity rawdata'!C586="OY","Planted"))))</f>
        <v>Planted</v>
      </c>
      <c r="D587" s="70" t="str">
        <f>'Activity rawdata'!D586</f>
        <v>STP3</v>
      </c>
      <c r="E587" s="72" t="str">
        <f>'Activity rawdata'!E586</f>
        <v>91</v>
      </c>
      <c r="F587" s="73" t="str">
        <f>'Activity rawdata'!L586</f>
        <v>NO</v>
      </c>
      <c r="G587" s="72" t="str">
        <f>'Activity rawdata'!R586</f>
        <v>2041</v>
      </c>
      <c r="H587" s="72" t="str">
        <f>IF('Activity rawdata'!P586="AHTHIN1","1st Thin",IF('Activity rawdata'!P586="AHCC","Clearcut",IF('Activity rawdata'!P586="AHTHSMZ","SMZ Thin",IF('Activity rawdata'!P586="AHTHIN2","2nd Thin",IF('Activity rawdata'!P586="AFERTE","Early Fert",IF('Activity rawdata'!P586="AFERTM","Mid Fert",IF('Activity rawdata'!P586="AFERTL","Late Fert",  IF('Activity rawdata'!P586="ASP","Site Prep", IF('Activity rawdata'!P586="APLT","Plant",  IF('Activity rawdata'!P586="ANREG","Natural Regeneration"))))))))))</f>
        <v>Site Prep</v>
      </c>
      <c r="I587" s="74">
        <f>'Activity rawdata'!O586</f>
        <v>8.33</v>
      </c>
      <c r="J587" s="75">
        <f>'Activity rawdata'!N586</f>
        <v>1</v>
      </c>
      <c r="K587" s="75">
        <f>'Activity rawdata'!AC586</f>
        <v>0</v>
      </c>
      <c r="L587" s="75">
        <f>'Activity rawdata'!AD586</f>
        <v>0</v>
      </c>
      <c r="M587" s="76" t="str">
        <f>'Activity rawdata'!AE586</f>
        <v>-</v>
      </c>
      <c r="N587" s="83">
        <f>'Activity rawdata'!T586+'Activity rawdata'!U586</f>
        <v>0</v>
      </c>
      <c r="O587" s="80">
        <f>'Activity rawdata'!V586</f>
        <v>0</v>
      </c>
      <c r="P587" s="80">
        <f>'Activity rawdata'!W586</f>
        <v>0</v>
      </c>
      <c r="Q587" s="80">
        <f>'Activity rawdata'!X586</f>
        <v>0</v>
      </c>
      <c r="R587" s="84">
        <f t="shared" si="90"/>
        <v>0</v>
      </c>
      <c r="S587" s="80">
        <f>'Activity rawdata'!Z586</f>
        <v>0</v>
      </c>
      <c r="T587" s="80">
        <f>'Activity rawdata'!AA586</f>
        <v>0</v>
      </c>
      <c r="U587" s="80">
        <f t="shared" si="91"/>
        <v>0</v>
      </c>
      <c r="V587" s="81">
        <f t="shared" si="92"/>
        <v>0</v>
      </c>
      <c r="W587" s="75">
        <f t="shared" si="93"/>
        <v>0</v>
      </c>
      <c r="X587" s="75">
        <f t="shared" si="94"/>
        <v>0</v>
      </c>
      <c r="Y587" s="75">
        <f t="shared" si="95"/>
        <v>0</v>
      </c>
      <c r="Z587" s="82">
        <f t="shared" si="96"/>
        <v>0</v>
      </c>
      <c r="AA587" s="75">
        <f t="shared" si="97"/>
        <v>0</v>
      </c>
      <c r="AB587" s="75">
        <f t="shared" si="98"/>
        <v>0</v>
      </c>
      <c r="AC587" s="82">
        <f t="shared" si="99"/>
        <v>0</v>
      </c>
      <c r="AD587" s="70"/>
    </row>
    <row r="588" spans="1:30" x14ac:dyDescent="0.35">
      <c r="A588" s="70" t="str">
        <f>'Activity rawdata'!A587</f>
        <v>BH5660-1-201</v>
      </c>
      <c r="B588" s="71" t="str">
        <f>'Activity rawdata'!B587</f>
        <v>COLB</v>
      </c>
      <c r="C588" s="71" t="str">
        <f>IF('Activity rawdata'!C587="PY","Planted",IF('Activity rawdata'!C587="NY","Nat/Convert",IF('Activity rawdata'!C587="NN","Nat/Nonconvert",IF('Activity rawdata'!C587="OY","Planted"))))</f>
        <v>Planted</v>
      </c>
      <c r="D588" s="70" t="str">
        <f>'Activity rawdata'!D587</f>
        <v>STP2</v>
      </c>
      <c r="E588" s="72" t="str">
        <f>'Activity rawdata'!E587</f>
        <v>87</v>
      </c>
      <c r="F588" s="73" t="str">
        <f>'Activity rawdata'!L587</f>
        <v>NO</v>
      </c>
      <c r="G588" s="72" t="str">
        <f>'Activity rawdata'!R587</f>
        <v>2041</v>
      </c>
      <c r="H588" s="72" t="str">
        <f>IF('Activity rawdata'!P587="AHTHIN1","1st Thin",IF('Activity rawdata'!P587="AHCC","Clearcut",IF('Activity rawdata'!P587="AHTHSMZ","SMZ Thin",IF('Activity rawdata'!P587="AHTHIN2","2nd Thin",IF('Activity rawdata'!P587="AFERTE","Early Fert",IF('Activity rawdata'!P587="AFERTM","Mid Fert",IF('Activity rawdata'!P587="AFERTL","Late Fert",  IF('Activity rawdata'!P587="ASP","Site Prep", IF('Activity rawdata'!P587="APLT","Plant",  IF('Activity rawdata'!P587="ANREG","Natural Regeneration"))))))))))</f>
        <v>Site Prep</v>
      </c>
      <c r="I588" s="74">
        <f>'Activity rawdata'!O587</f>
        <v>25.29</v>
      </c>
      <c r="J588" s="75">
        <f>'Activity rawdata'!N587</f>
        <v>1</v>
      </c>
      <c r="K588" s="75">
        <f>'Activity rawdata'!AC587</f>
        <v>0</v>
      </c>
      <c r="L588" s="75">
        <f>'Activity rawdata'!AD587</f>
        <v>0</v>
      </c>
      <c r="M588" s="76" t="str">
        <f>'Activity rawdata'!AE587</f>
        <v>-</v>
      </c>
      <c r="N588" s="83">
        <f>'Activity rawdata'!T587+'Activity rawdata'!U587</f>
        <v>0</v>
      </c>
      <c r="O588" s="80">
        <f>'Activity rawdata'!V587</f>
        <v>0</v>
      </c>
      <c r="P588" s="80">
        <f>'Activity rawdata'!W587</f>
        <v>0</v>
      </c>
      <c r="Q588" s="80">
        <f>'Activity rawdata'!X587</f>
        <v>0</v>
      </c>
      <c r="R588" s="84">
        <f t="shared" si="90"/>
        <v>0</v>
      </c>
      <c r="S588" s="80">
        <f>'Activity rawdata'!Z587</f>
        <v>0</v>
      </c>
      <c r="T588" s="80">
        <f>'Activity rawdata'!AA587</f>
        <v>0</v>
      </c>
      <c r="U588" s="80">
        <f t="shared" si="91"/>
        <v>0</v>
      </c>
      <c r="V588" s="81">
        <f t="shared" si="92"/>
        <v>0</v>
      </c>
      <c r="W588" s="75">
        <f t="shared" si="93"/>
        <v>0</v>
      </c>
      <c r="X588" s="75">
        <f t="shared" si="94"/>
        <v>0</v>
      </c>
      <c r="Y588" s="75">
        <f t="shared" si="95"/>
        <v>0</v>
      </c>
      <c r="Z588" s="82">
        <f t="shared" si="96"/>
        <v>0</v>
      </c>
      <c r="AA588" s="75">
        <f t="shared" si="97"/>
        <v>0</v>
      </c>
      <c r="AB588" s="75">
        <f t="shared" si="98"/>
        <v>0</v>
      </c>
      <c r="AC588" s="82">
        <f t="shared" si="99"/>
        <v>0</v>
      </c>
      <c r="AD588" s="70"/>
    </row>
    <row r="589" spans="1:30" x14ac:dyDescent="0.35">
      <c r="A589" s="70" t="str">
        <f>'Activity rawdata'!A588</f>
        <v>BH5660-1-173</v>
      </c>
      <c r="B589" s="71" t="str">
        <f>'Activity rawdata'!B588</f>
        <v>COLB</v>
      </c>
      <c r="C589" s="71" t="str">
        <f>IF('Activity rawdata'!C588="PY","Planted",IF('Activity rawdata'!C588="NY","Nat/Convert",IF('Activity rawdata'!C588="NN","Nat/Nonconvert",IF('Activity rawdata'!C588="OY","Planted"))))</f>
        <v>Planted</v>
      </c>
      <c r="D589" s="70" t="str">
        <f>'Activity rawdata'!D588</f>
        <v>STP2</v>
      </c>
      <c r="E589" s="72" t="str">
        <f>'Activity rawdata'!E588</f>
        <v>91</v>
      </c>
      <c r="F589" s="73" t="str">
        <f>'Activity rawdata'!L588</f>
        <v>NO</v>
      </c>
      <c r="G589" s="72" t="str">
        <f>'Activity rawdata'!R588</f>
        <v>2041</v>
      </c>
      <c r="H589" s="72" t="str">
        <f>IF('Activity rawdata'!P588="AHTHIN1","1st Thin",IF('Activity rawdata'!P588="AHCC","Clearcut",IF('Activity rawdata'!P588="AHTHSMZ","SMZ Thin",IF('Activity rawdata'!P588="AHTHIN2","2nd Thin",IF('Activity rawdata'!P588="AFERTE","Early Fert",IF('Activity rawdata'!P588="AFERTM","Mid Fert",IF('Activity rawdata'!P588="AFERTL","Late Fert",  IF('Activity rawdata'!P588="ASP","Site Prep", IF('Activity rawdata'!P588="APLT","Plant",  IF('Activity rawdata'!P588="ANREG","Natural Regeneration"))))))))))</f>
        <v>Site Prep</v>
      </c>
      <c r="I589" s="74">
        <f>'Activity rawdata'!O588</f>
        <v>20.9</v>
      </c>
      <c r="J589" s="75">
        <f>'Activity rawdata'!N588</f>
        <v>1</v>
      </c>
      <c r="K589" s="75">
        <f>'Activity rawdata'!AC588</f>
        <v>0</v>
      </c>
      <c r="L589" s="75">
        <f>'Activity rawdata'!AD588</f>
        <v>0</v>
      </c>
      <c r="M589" s="76" t="str">
        <f>'Activity rawdata'!AE588</f>
        <v>-</v>
      </c>
      <c r="N589" s="83">
        <f>'Activity rawdata'!T588+'Activity rawdata'!U588</f>
        <v>0</v>
      </c>
      <c r="O589" s="80">
        <f>'Activity rawdata'!V588</f>
        <v>0</v>
      </c>
      <c r="P589" s="80">
        <f>'Activity rawdata'!W588</f>
        <v>0</v>
      </c>
      <c r="Q589" s="80">
        <f>'Activity rawdata'!X588</f>
        <v>0</v>
      </c>
      <c r="R589" s="84">
        <f t="shared" si="90"/>
        <v>0</v>
      </c>
      <c r="S589" s="80">
        <f>'Activity rawdata'!Z588</f>
        <v>0</v>
      </c>
      <c r="T589" s="80">
        <f>'Activity rawdata'!AA588</f>
        <v>0</v>
      </c>
      <c r="U589" s="80">
        <f t="shared" si="91"/>
        <v>0</v>
      </c>
      <c r="V589" s="81">
        <f t="shared" si="92"/>
        <v>0</v>
      </c>
      <c r="W589" s="75">
        <f t="shared" si="93"/>
        <v>0</v>
      </c>
      <c r="X589" s="75">
        <f t="shared" si="94"/>
        <v>0</v>
      </c>
      <c r="Y589" s="75">
        <f t="shared" si="95"/>
        <v>0</v>
      </c>
      <c r="Z589" s="82">
        <f t="shared" si="96"/>
        <v>0</v>
      </c>
      <c r="AA589" s="75">
        <f t="shared" si="97"/>
        <v>0</v>
      </c>
      <c r="AB589" s="75">
        <f t="shared" si="98"/>
        <v>0</v>
      </c>
      <c r="AC589" s="82">
        <f t="shared" si="99"/>
        <v>0</v>
      </c>
      <c r="AD589" s="70"/>
    </row>
    <row r="590" spans="1:30" x14ac:dyDescent="0.35">
      <c r="A590" s="70" t="str">
        <f>'Activity rawdata'!A589</f>
        <v>BH5660-1-170</v>
      </c>
      <c r="B590" s="71" t="str">
        <f>'Activity rawdata'!B589</f>
        <v>COLB</v>
      </c>
      <c r="C590" s="71" t="str">
        <f>IF('Activity rawdata'!C589="PY","Planted",IF('Activity rawdata'!C589="NY","Nat/Convert",IF('Activity rawdata'!C589="NN","Nat/Nonconvert",IF('Activity rawdata'!C589="OY","Planted"))))</f>
        <v>Planted</v>
      </c>
      <c r="D590" s="70" t="str">
        <f>'Activity rawdata'!D589</f>
        <v>STP2</v>
      </c>
      <c r="E590" s="72" t="str">
        <f>'Activity rawdata'!E589</f>
        <v>91</v>
      </c>
      <c r="F590" s="73" t="str">
        <f>'Activity rawdata'!L589</f>
        <v>NO</v>
      </c>
      <c r="G590" s="72" t="str">
        <f>'Activity rawdata'!R589</f>
        <v>2041</v>
      </c>
      <c r="H590" s="72" t="str">
        <f>IF('Activity rawdata'!P589="AHTHIN1","1st Thin",IF('Activity rawdata'!P589="AHCC","Clearcut",IF('Activity rawdata'!P589="AHTHSMZ","SMZ Thin",IF('Activity rawdata'!P589="AHTHIN2","2nd Thin",IF('Activity rawdata'!P589="AFERTE","Early Fert",IF('Activity rawdata'!P589="AFERTM","Mid Fert",IF('Activity rawdata'!P589="AFERTL","Late Fert",  IF('Activity rawdata'!P589="ASP","Site Prep", IF('Activity rawdata'!P589="APLT","Plant",  IF('Activity rawdata'!P589="ANREG","Natural Regeneration"))))))))))</f>
        <v>Site Prep</v>
      </c>
      <c r="I590" s="74">
        <f>'Activity rawdata'!O589</f>
        <v>4.42</v>
      </c>
      <c r="J590" s="75">
        <f>'Activity rawdata'!N589</f>
        <v>1</v>
      </c>
      <c r="K590" s="75">
        <f>'Activity rawdata'!AC589</f>
        <v>0</v>
      </c>
      <c r="L590" s="75">
        <f>'Activity rawdata'!AD589</f>
        <v>0</v>
      </c>
      <c r="M590" s="76" t="str">
        <f>'Activity rawdata'!AE589</f>
        <v>-</v>
      </c>
      <c r="N590" s="83">
        <f>'Activity rawdata'!T589+'Activity rawdata'!U589</f>
        <v>0</v>
      </c>
      <c r="O590" s="80">
        <f>'Activity rawdata'!V589</f>
        <v>0</v>
      </c>
      <c r="P590" s="80">
        <f>'Activity rawdata'!W589</f>
        <v>0</v>
      </c>
      <c r="Q590" s="80">
        <f>'Activity rawdata'!X589</f>
        <v>0</v>
      </c>
      <c r="R590" s="84">
        <f t="shared" ref="R590:R653" si="100">SUM(N590:Q590)</f>
        <v>0</v>
      </c>
      <c r="S590" s="80">
        <f>'Activity rawdata'!Z589</f>
        <v>0</v>
      </c>
      <c r="T590" s="80">
        <f>'Activity rawdata'!AA589</f>
        <v>0</v>
      </c>
      <c r="U590" s="80">
        <f t="shared" ref="U590:U653" si="101">S590+T590</f>
        <v>0</v>
      </c>
      <c r="V590" s="81">
        <f t="shared" ref="V590:V653" si="102">N590*$I590</f>
        <v>0</v>
      </c>
      <c r="W590" s="75">
        <f t="shared" ref="W590:W653" si="103">O590*$I590</f>
        <v>0</v>
      </c>
      <c r="X590" s="75">
        <f t="shared" ref="X590:X653" si="104">P590*$I590</f>
        <v>0</v>
      </c>
      <c r="Y590" s="75">
        <f t="shared" ref="Y590:Y653" si="105">Q590*$I590</f>
        <v>0</v>
      </c>
      <c r="Z590" s="82">
        <f t="shared" ref="Z590:Z653" si="106">SUM(V590:Y590)</f>
        <v>0</v>
      </c>
      <c r="AA590" s="75">
        <f t="shared" ref="AA590:AA653" si="107">S590*$I590</f>
        <v>0</v>
      </c>
      <c r="AB590" s="75">
        <f t="shared" ref="AB590:AB653" si="108">T590*$I590</f>
        <v>0</v>
      </c>
      <c r="AC590" s="82">
        <f t="shared" ref="AC590:AC653" si="109">AA590+AB590</f>
        <v>0</v>
      </c>
      <c r="AD590" s="70"/>
    </row>
    <row r="591" spans="1:30" x14ac:dyDescent="0.35">
      <c r="A591" s="70" t="str">
        <f>'Activity rawdata'!A590</f>
        <v>BH5660-1-168</v>
      </c>
      <c r="B591" s="71" t="str">
        <f>'Activity rawdata'!B590</f>
        <v>COLB</v>
      </c>
      <c r="C591" s="71" t="str">
        <f>IF('Activity rawdata'!C590="PY","Planted",IF('Activity rawdata'!C590="NY","Nat/Convert",IF('Activity rawdata'!C590="NN","Nat/Nonconvert",IF('Activity rawdata'!C590="OY","Planted"))))</f>
        <v>Planted</v>
      </c>
      <c r="D591" s="70" t="str">
        <f>'Activity rawdata'!D590</f>
        <v>STP2</v>
      </c>
      <c r="E591" s="72" t="str">
        <f>'Activity rawdata'!E590</f>
        <v>91</v>
      </c>
      <c r="F591" s="73" t="str">
        <f>'Activity rawdata'!L590</f>
        <v>NO</v>
      </c>
      <c r="G591" s="72" t="str">
        <f>'Activity rawdata'!R590</f>
        <v>2041</v>
      </c>
      <c r="H591" s="72" t="str">
        <f>IF('Activity rawdata'!P590="AHTHIN1","1st Thin",IF('Activity rawdata'!P590="AHCC","Clearcut",IF('Activity rawdata'!P590="AHTHSMZ","SMZ Thin",IF('Activity rawdata'!P590="AHTHIN2","2nd Thin",IF('Activity rawdata'!P590="AFERTE","Early Fert",IF('Activity rawdata'!P590="AFERTM","Mid Fert",IF('Activity rawdata'!P590="AFERTL","Late Fert",  IF('Activity rawdata'!P590="ASP","Site Prep", IF('Activity rawdata'!P590="APLT","Plant",  IF('Activity rawdata'!P590="ANREG","Natural Regeneration"))))))))))</f>
        <v>Site Prep</v>
      </c>
      <c r="I591" s="74">
        <f>'Activity rawdata'!O590</f>
        <v>7.27</v>
      </c>
      <c r="J591" s="75">
        <f>'Activity rawdata'!N590</f>
        <v>1</v>
      </c>
      <c r="K591" s="75">
        <f>'Activity rawdata'!AC590</f>
        <v>0</v>
      </c>
      <c r="L591" s="75">
        <f>'Activity rawdata'!AD590</f>
        <v>0</v>
      </c>
      <c r="M591" s="76" t="str">
        <f>'Activity rawdata'!AE590</f>
        <v>-</v>
      </c>
      <c r="N591" s="83">
        <f>'Activity rawdata'!T590+'Activity rawdata'!U590</f>
        <v>0</v>
      </c>
      <c r="O591" s="80">
        <f>'Activity rawdata'!V590</f>
        <v>0</v>
      </c>
      <c r="P591" s="80">
        <f>'Activity rawdata'!W590</f>
        <v>0</v>
      </c>
      <c r="Q591" s="80">
        <f>'Activity rawdata'!X590</f>
        <v>0</v>
      </c>
      <c r="R591" s="84">
        <f t="shared" si="100"/>
        <v>0</v>
      </c>
      <c r="S591" s="80">
        <f>'Activity rawdata'!Z590</f>
        <v>0</v>
      </c>
      <c r="T591" s="80">
        <f>'Activity rawdata'!AA590</f>
        <v>0</v>
      </c>
      <c r="U591" s="80">
        <f t="shared" si="101"/>
        <v>0</v>
      </c>
      <c r="V591" s="81">
        <f t="shared" si="102"/>
        <v>0</v>
      </c>
      <c r="W591" s="75">
        <f t="shared" si="103"/>
        <v>0</v>
      </c>
      <c r="X591" s="75">
        <f t="shared" si="104"/>
        <v>0</v>
      </c>
      <c r="Y591" s="75">
        <f t="shared" si="105"/>
        <v>0</v>
      </c>
      <c r="Z591" s="82">
        <f t="shared" si="106"/>
        <v>0</v>
      </c>
      <c r="AA591" s="75">
        <f t="shared" si="107"/>
        <v>0</v>
      </c>
      <c r="AB591" s="75">
        <f t="shared" si="108"/>
        <v>0</v>
      </c>
      <c r="AC591" s="82">
        <f t="shared" si="109"/>
        <v>0</v>
      </c>
      <c r="AD591" s="70"/>
    </row>
    <row r="592" spans="1:30" x14ac:dyDescent="0.35">
      <c r="A592" s="70" t="str">
        <f>'Activity rawdata'!A591</f>
        <v>BH5660-1-166</v>
      </c>
      <c r="B592" s="71" t="str">
        <f>'Activity rawdata'!B591</f>
        <v>COLB</v>
      </c>
      <c r="C592" s="71" t="str">
        <f>IF('Activity rawdata'!C591="PY","Planted",IF('Activity rawdata'!C591="NY","Nat/Convert",IF('Activity rawdata'!C591="NN","Nat/Nonconvert",IF('Activity rawdata'!C591="OY","Planted"))))</f>
        <v>Planted</v>
      </c>
      <c r="D592" s="70" t="str">
        <f>'Activity rawdata'!D591</f>
        <v>STP2</v>
      </c>
      <c r="E592" s="72" t="str">
        <f>'Activity rawdata'!E591</f>
        <v>91</v>
      </c>
      <c r="F592" s="73" t="str">
        <f>'Activity rawdata'!L591</f>
        <v>NO</v>
      </c>
      <c r="G592" s="72" t="str">
        <f>'Activity rawdata'!R591</f>
        <v>2041</v>
      </c>
      <c r="H592" s="72" t="str">
        <f>IF('Activity rawdata'!P591="AHTHIN1","1st Thin",IF('Activity rawdata'!P591="AHCC","Clearcut",IF('Activity rawdata'!P591="AHTHSMZ","SMZ Thin",IF('Activity rawdata'!P591="AHTHIN2","2nd Thin",IF('Activity rawdata'!P591="AFERTE","Early Fert",IF('Activity rawdata'!P591="AFERTM","Mid Fert",IF('Activity rawdata'!P591="AFERTL","Late Fert",  IF('Activity rawdata'!P591="ASP","Site Prep", IF('Activity rawdata'!P591="APLT","Plant",  IF('Activity rawdata'!P591="ANREG","Natural Regeneration"))))))))))</f>
        <v>Site Prep</v>
      </c>
      <c r="I592" s="74">
        <f>'Activity rawdata'!O591</f>
        <v>23.16</v>
      </c>
      <c r="J592" s="75">
        <f>'Activity rawdata'!N591</f>
        <v>1</v>
      </c>
      <c r="K592" s="75">
        <f>'Activity rawdata'!AC591</f>
        <v>0</v>
      </c>
      <c r="L592" s="75">
        <f>'Activity rawdata'!AD591</f>
        <v>0</v>
      </c>
      <c r="M592" s="76" t="str">
        <f>'Activity rawdata'!AE591</f>
        <v>-</v>
      </c>
      <c r="N592" s="83">
        <f>'Activity rawdata'!T591+'Activity rawdata'!U591</f>
        <v>0</v>
      </c>
      <c r="O592" s="80">
        <f>'Activity rawdata'!V591</f>
        <v>0</v>
      </c>
      <c r="P592" s="80">
        <f>'Activity rawdata'!W591</f>
        <v>0</v>
      </c>
      <c r="Q592" s="80">
        <f>'Activity rawdata'!X591</f>
        <v>0</v>
      </c>
      <c r="R592" s="84">
        <f t="shared" si="100"/>
        <v>0</v>
      </c>
      <c r="S592" s="80">
        <f>'Activity rawdata'!Z591</f>
        <v>0</v>
      </c>
      <c r="T592" s="80">
        <f>'Activity rawdata'!AA591</f>
        <v>0</v>
      </c>
      <c r="U592" s="80">
        <f t="shared" si="101"/>
        <v>0</v>
      </c>
      <c r="V592" s="81">
        <f t="shared" si="102"/>
        <v>0</v>
      </c>
      <c r="W592" s="75">
        <f t="shared" si="103"/>
        <v>0</v>
      </c>
      <c r="X592" s="75">
        <f t="shared" si="104"/>
        <v>0</v>
      </c>
      <c r="Y592" s="75">
        <f t="shared" si="105"/>
        <v>0</v>
      </c>
      <c r="Z592" s="82">
        <f t="shared" si="106"/>
        <v>0</v>
      </c>
      <c r="AA592" s="75">
        <f t="shared" si="107"/>
        <v>0</v>
      </c>
      <c r="AB592" s="75">
        <f t="shared" si="108"/>
        <v>0</v>
      </c>
      <c r="AC592" s="82">
        <f t="shared" si="109"/>
        <v>0</v>
      </c>
      <c r="AD592" s="70"/>
    </row>
    <row r="593" spans="1:30" x14ac:dyDescent="0.35">
      <c r="A593" s="70" t="str">
        <f>'Activity rawdata'!A592</f>
        <v>BH5145-1-151</v>
      </c>
      <c r="B593" s="71" t="str">
        <f>'Activity rawdata'!B592</f>
        <v>COLB</v>
      </c>
      <c r="C593" s="71" t="str">
        <f>IF('Activity rawdata'!C592="PY","Planted",IF('Activity rawdata'!C592="NY","Nat/Convert",IF('Activity rawdata'!C592="NN","Nat/Nonconvert",IF('Activity rawdata'!C592="OY","Planted"))))</f>
        <v>Planted</v>
      </c>
      <c r="D593" s="70" t="str">
        <f>'Activity rawdata'!D592</f>
        <v>STP2</v>
      </c>
      <c r="E593" s="72" t="str">
        <f>'Activity rawdata'!E592</f>
        <v>91</v>
      </c>
      <c r="F593" s="73" t="str">
        <f>'Activity rawdata'!L592</f>
        <v>NO</v>
      </c>
      <c r="G593" s="72" t="str">
        <f>'Activity rawdata'!R592</f>
        <v>2041</v>
      </c>
      <c r="H593" s="72" t="str">
        <f>IF('Activity rawdata'!P592="AHTHIN1","1st Thin",IF('Activity rawdata'!P592="AHCC","Clearcut",IF('Activity rawdata'!P592="AHTHSMZ","SMZ Thin",IF('Activity rawdata'!P592="AHTHIN2","2nd Thin",IF('Activity rawdata'!P592="AFERTE","Early Fert",IF('Activity rawdata'!P592="AFERTM","Mid Fert",IF('Activity rawdata'!P592="AFERTL","Late Fert",  IF('Activity rawdata'!P592="ASP","Site Prep", IF('Activity rawdata'!P592="APLT","Plant",  IF('Activity rawdata'!P592="ANREG","Natural Regeneration"))))))))))</f>
        <v>Site Prep</v>
      </c>
      <c r="I593" s="74">
        <f>'Activity rawdata'!O592</f>
        <v>20.37</v>
      </c>
      <c r="J593" s="75">
        <f>'Activity rawdata'!N592</f>
        <v>1</v>
      </c>
      <c r="K593" s="75">
        <f>'Activity rawdata'!AC592</f>
        <v>0</v>
      </c>
      <c r="L593" s="75">
        <f>'Activity rawdata'!AD592</f>
        <v>0</v>
      </c>
      <c r="M593" s="76" t="str">
        <f>'Activity rawdata'!AE592</f>
        <v>-</v>
      </c>
      <c r="N593" s="83">
        <f>'Activity rawdata'!T592+'Activity rawdata'!U592</f>
        <v>0</v>
      </c>
      <c r="O593" s="80">
        <f>'Activity rawdata'!V592</f>
        <v>0</v>
      </c>
      <c r="P593" s="80">
        <f>'Activity rawdata'!W592</f>
        <v>0</v>
      </c>
      <c r="Q593" s="80">
        <f>'Activity rawdata'!X592</f>
        <v>0</v>
      </c>
      <c r="R593" s="84">
        <f t="shared" si="100"/>
        <v>0</v>
      </c>
      <c r="S593" s="80">
        <f>'Activity rawdata'!Z592</f>
        <v>0</v>
      </c>
      <c r="T593" s="80">
        <f>'Activity rawdata'!AA592</f>
        <v>0</v>
      </c>
      <c r="U593" s="80">
        <f t="shared" si="101"/>
        <v>0</v>
      </c>
      <c r="V593" s="81">
        <f t="shared" si="102"/>
        <v>0</v>
      </c>
      <c r="W593" s="75">
        <f t="shared" si="103"/>
        <v>0</v>
      </c>
      <c r="X593" s="75">
        <f t="shared" si="104"/>
        <v>0</v>
      </c>
      <c r="Y593" s="75">
        <f t="shared" si="105"/>
        <v>0</v>
      </c>
      <c r="Z593" s="82">
        <f t="shared" si="106"/>
        <v>0</v>
      </c>
      <c r="AA593" s="75">
        <f t="shared" si="107"/>
        <v>0</v>
      </c>
      <c r="AB593" s="75">
        <f t="shared" si="108"/>
        <v>0</v>
      </c>
      <c r="AC593" s="82">
        <f t="shared" si="109"/>
        <v>0</v>
      </c>
      <c r="AD593" s="70"/>
    </row>
    <row r="594" spans="1:30" x14ac:dyDescent="0.35">
      <c r="A594" s="70" t="str">
        <f>'Activity rawdata'!A593</f>
        <v>BH5145-1-153</v>
      </c>
      <c r="B594" s="71" t="str">
        <f>'Activity rawdata'!B593</f>
        <v>COLB</v>
      </c>
      <c r="C594" s="71" t="str">
        <f>IF('Activity rawdata'!C593="PY","Planted",IF('Activity rawdata'!C593="NY","Nat/Convert",IF('Activity rawdata'!C593="NN","Nat/Nonconvert",IF('Activity rawdata'!C593="OY","Planted"))))</f>
        <v>Planted</v>
      </c>
      <c r="D594" s="70" t="str">
        <f>'Activity rawdata'!D593</f>
        <v>STP2</v>
      </c>
      <c r="E594" s="72" t="str">
        <f>'Activity rawdata'!E593</f>
        <v>91</v>
      </c>
      <c r="F594" s="73" t="str">
        <f>'Activity rawdata'!L593</f>
        <v>NO</v>
      </c>
      <c r="G594" s="72" t="str">
        <f>'Activity rawdata'!R593</f>
        <v>2041</v>
      </c>
      <c r="H594" s="72" t="str">
        <f>IF('Activity rawdata'!P593="AHTHIN1","1st Thin",IF('Activity rawdata'!P593="AHCC","Clearcut",IF('Activity rawdata'!P593="AHTHSMZ","SMZ Thin",IF('Activity rawdata'!P593="AHTHIN2","2nd Thin",IF('Activity rawdata'!P593="AFERTE","Early Fert",IF('Activity rawdata'!P593="AFERTM","Mid Fert",IF('Activity rawdata'!P593="AFERTL","Late Fert",  IF('Activity rawdata'!P593="ASP","Site Prep", IF('Activity rawdata'!P593="APLT","Plant",  IF('Activity rawdata'!P593="ANREG","Natural Regeneration"))))))))))</f>
        <v>Site Prep</v>
      </c>
      <c r="I594" s="74">
        <f>'Activity rawdata'!O593</f>
        <v>8.0299999999999994</v>
      </c>
      <c r="J594" s="75">
        <f>'Activity rawdata'!N593</f>
        <v>1</v>
      </c>
      <c r="K594" s="75">
        <f>'Activity rawdata'!AC593</f>
        <v>0</v>
      </c>
      <c r="L594" s="75">
        <f>'Activity rawdata'!AD593</f>
        <v>0</v>
      </c>
      <c r="M594" s="76" t="str">
        <f>'Activity rawdata'!AE593</f>
        <v>-</v>
      </c>
      <c r="N594" s="83">
        <f>'Activity rawdata'!T593+'Activity rawdata'!U593</f>
        <v>0</v>
      </c>
      <c r="O594" s="80">
        <f>'Activity rawdata'!V593</f>
        <v>0</v>
      </c>
      <c r="P594" s="80">
        <f>'Activity rawdata'!W593</f>
        <v>0</v>
      </c>
      <c r="Q594" s="80">
        <f>'Activity rawdata'!X593</f>
        <v>0</v>
      </c>
      <c r="R594" s="84">
        <f t="shared" si="100"/>
        <v>0</v>
      </c>
      <c r="S594" s="80">
        <f>'Activity rawdata'!Z593</f>
        <v>0</v>
      </c>
      <c r="T594" s="80">
        <f>'Activity rawdata'!AA593</f>
        <v>0</v>
      </c>
      <c r="U594" s="80">
        <f t="shared" si="101"/>
        <v>0</v>
      </c>
      <c r="V594" s="81">
        <f t="shared" si="102"/>
        <v>0</v>
      </c>
      <c r="W594" s="75">
        <f t="shared" si="103"/>
        <v>0</v>
      </c>
      <c r="X594" s="75">
        <f t="shared" si="104"/>
        <v>0</v>
      </c>
      <c r="Y594" s="75">
        <f t="shared" si="105"/>
        <v>0</v>
      </c>
      <c r="Z594" s="82">
        <f t="shared" si="106"/>
        <v>0</v>
      </c>
      <c r="AA594" s="75">
        <f t="shared" si="107"/>
        <v>0</v>
      </c>
      <c r="AB594" s="75">
        <f t="shared" si="108"/>
        <v>0</v>
      </c>
      <c r="AC594" s="82">
        <f t="shared" si="109"/>
        <v>0</v>
      </c>
      <c r="AD594" s="70"/>
    </row>
    <row r="595" spans="1:30" x14ac:dyDescent="0.35">
      <c r="A595" s="70" t="str">
        <f>'Activity rawdata'!A594</f>
        <v>BH6112-1-222</v>
      </c>
      <c r="B595" s="71" t="str">
        <f>'Activity rawdata'!B594</f>
        <v>CSLB</v>
      </c>
      <c r="C595" s="71" t="str">
        <f>IF('Activity rawdata'!C594="PY","Planted",IF('Activity rawdata'!C594="NY","Nat/Convert",IF('Activity rawdata'!C594="NN","Nat/Nonconvert",IF('Activity rawdata'!C594="OY","Planted"))))</f>
        <v>Planted</v>
      </c>
      <c r="D595" s="70" t="str">
        <f>'Activity rawdata'!D594</f>
        <v>STP2</v>
      </c>
      <c r="E595" s="72" t="str">
        <f>'Activity rawdata'!E594</f>
        <v>80</v>
      </c>
      <c r="F595" s="73" t="str">
        <f>'Activity rawdata'!L594</f>
        <v>NO</v>
      </c>
      <c r="G595" s="72" t="str">
        <f>'Activity rawdata'!R594</f>
        <v>2041</v>
      </c>
      <c r="H595" s="72" t="str">
        <f>IF('Activity rawdata'!P594="AHTHIN1","1st Thin",IF('Activity rawdata'!P594="AHCC","Clearcut",IF('Activity rawdata'!P594="AHTHSMZ","SMZ Thin",IF('Activity rawdata'!P594="AHTHIN2","2nd Thin",IF('Activity rawdata'!P594="AFERTE","Early Fert",IF('Activity rawdata'!P594="AFERTM","Mid Fert",IF('Activity rawdata'!P594="AFERTL","Late Fert",  IF('Activity rawdata'!P594="ASP","Site Prep", IF('Activity rawdata'!P594="APLT","Plant",  IF('Activity rawdata'!P594="ANREG","Natural Regeneration"))))))))))</f>
        <v>Plant</v>
      </c>
      <c r="I595" s="74">
        <f>'Activity rawdata'!O594</f>
        <v>10.95</v>
      </c>
      <c r="J595" s="75">
        <f>'Activity rawdata'!N594</f>
        <v>1</v>
      </c>
      <c r="K595" s="75">
        <f>'Activity rawdata'!AC594</f>
        <v>0</v>
      </c>
      <c r="L595" s="75">
        <f>'Activity rawdata'!AD594</f>
        <v>0</v>
      </c>
      <c r="M595" s="76" t="str">
        <f>'Activity rawdata'!AE594</f>
        <v>-</v>
      </c>
      <c r="N595" s="83">
        <f>'Activity rawdata'!T594+'Activity rawdata'!U594</f>
        <v>0</v>
      </c>
      <c r="O595" s="80">
        <f>'Activity rawdata'!V594</f>
        <v>0</v>
      </c>
      <c r="P595" s="80">
        <f>'Activity rawdata'!W594</f>
        <v>0</v>
      </c>
      <c r="Q595" s="80">
        <f>'Activity rawdata'!X594</f>
        <v>0</v>
      </c>
      <c r="R595" s="84">
        <f t="shared" si="100"/>
        <v>0</v>
      </c>
      <c r="S595" s="80">
        <f>'Activity rawdata'!Z594</f>
        <v>0</v>
      </c>
      <c r="T595" s="80">
        <f>'Activity rawdata'!AA594</f>
        <v>0</v>
      </c>
      <c r="U595" s="80">
        <f t="shared" si="101"/>
        <v>0</v>
      </c>
      <c r="V595" s="81">
        <f t="shared" si="102"/>
        <v>0</v>
      </c>
      <c r="W595" s="75">
        <f t="shared" si="103"/>
        <v>0</v>
      </c>
      <c r="X595" s="75">
        <f t="shared" si="104"/>
        <v>0</v>
      </c>
      <c r="Y595" s="75">
        <f t="shared" si="105"/>
        <v>0</v>
      </c>
      <c r="Z595" s="82">
        <f t="shared" si="106"/>
        <v>0</v>
      </c>
      <c r="AA595" s="75">
        <f t="shared" si="107"/>
        <v>0</v>
      </c>
      <c r="AB595" s="75">
        <f t="shared" si="108"/>
        <v>0</v>
      </c>
      <c r="AC595" s="82">
        <f t="shared" si="109"/>
        <v>0</v>
      </c>
      <c r="AD595" s="70"/>
    </row>
    <row r="596" spans="1:30" x14ac:dyDescent="0.35">
      <c r="A596" s="70" t="str">
        <f>'Activity rawdata'!A595</f>
        <v>BH5135-1-135</v>
      </c>
      <c r="B596" s="71" t="str">
        <f>'Activity rawdata'!B595</f>
        <v>CSLB</v>
      </c>
      <c r="C596" s="71" t="str">
        <f>IF('Activity rawdata'!C595="PY","Planted",IF('Activity rawdata'!C595="NY","Nat/Convert",IF('Activity rawdata'!C595="NN","Nat/Nonconvert",IF('Activity rawdata'!C595="OY","Planted"))))</f>
        <v>Planted</v>
      </c>
      <c r="D596" s="70" t="str">
        <f>'Activity rawdata'!D595</f>
        <v>STP2</v>
      </c>
      <c r="E596" s="72" t="str">
        <f>'Activity rawdata'!E595</f>
        <v>80</v>
      </c>
      <c r="F596" s="73" t="str">
        <f>'Activity rawdata'!L595</f>
        <v>NO</v>
      </c>
      <c r="G596" s="72" t="str">
        <f>'Activity rawdata'!R595</f>
        <v>2041</v>
      </c>
      <c r="H596" s="72" t="str">
        <f>IF('Activity rawdata'!P595="AHTHIN1","1st Thin",IF('Activity rawdata'!P595="AHCC","Clearcut",IF('Activity rawdata'!P595="AHTHSMZ","SMZ Thin",IF('Activity rawdata'!P595="AHTHIN2","2nd Thin",IF('Activity rawdata'!P595="AFERTE","Early Fert",IF('Activity rawdata'!P595="AFERTM","Mid Fert",IF('Activity rawdata'!P595="AFERTL","Late Fert",  IF('Activity rawdata'!P595="ASP","Site Prep", IF('Activity rawdata'!P595="APLT","Plant",  IF('Activity rawdata'!P595="ANREG","Natural Regeneration"))))))))))</f>
        <v>Plant</v>
      </c>
      <c r="I596" s="74">
        <f>'Activity rawdata'!O595</f>
        <v>17.57</v>
      </c>
      <c r="J596" s="75">
        <f>'Activity rawdata'!N595</f>
        <v>1</v>
      </c>
      <c r="K596" s="75">
        <f>'Activity rawdata'!AC595</f>
        <v>0</v>
      </c>
      <c r="L596" s="75">
        <f>'Activity rawdata'!AD595</f>
        <v>0</v>
      </c>
      <c r="M596" s="76" t="str">
        <f>'Activity rawdata'!AE595</f>
        <v>-</v>
      </c>
      <c r="N596" s="83">
        <f>'Activity rawdata'!T595+'Activity rawdata'!U595</f>
        <v>0</v>
      </c>
      <c r="O596" s="80">
        <f>'Activity rawdata'!V595</f>
        <v>0</v>
      </c>
      <c r="P596" s="80">
        <f>'Activity rawdata'!W595</f>
        <v>0</v>
      </c>
      <c r="Q596" s="80">
        <f>'Activity rawdata'!X595</f>
        <v>0</v>
      </c>
      <c r="R596" s="84">
        <f t="shared" si="100"/>
        <v>0</v>
      </c>
      <c r="S596" s="80">
        <f>'Activity rawdata'!Z595</f>
        <v>0</v>
      </c>
      <c r="T596" s="80">
        <f>'Activity rawdata'!AA595</f>
        <v>0</v>
      </c>
      <c r="U596" s="80">
        <f t="shared" si="101"/>
        <v>0</v>
      </c>
      <c r="V596" s="81">
        <f t="shared" si="102"/>
        <v>0</v>
      </c>
      <c r="W596" s="75">
        <f t="shared" si="103"/>
        <v>0</v>
      </c>
      <c r="X596" s="75">
        <f t="shared" si="104"/>
        <v>0</v>
      </c>
      <c r="Y596" s="75">
        <f t="shared" si="105"/>
        <v>0</v>
      </c>
      <c r="Z596" s="82">
        <f t="shared" si="106"/>
        <v>0</v>
      </c>
      <c r="AA596" s="75">
        <f t="shared" si="107"/>
        <v>0</v>
      </c>
      <c r="AB596" s="75">
        <f t="shared" si="108"/>
        <v>0</v>
      </c>
      <c r="AC596" s="82">
        <f t="shared" si="109"/>
        <v>0</v>
      </c>
      <c r="AD596" s="70"/>
    </row>
    <row r="597" spans="1:30" x14ac:dyDescent="0.35">
      <c r="A597" s="70" t="str">
        <f>'Activity rawdata'!A596</f>
        <v>BH5132-1-123</v>
      </c>
      <c r="B597" s="71" t="str">
        <f>'Activity rawdata'!B596</f>
        <v>CSLB</v>
      </c>
      <c r="C597" s="71" t="str">
        <f>IF('Activity rawdata'!C596="PY","Planted",IF('Activity rawdata'!C596="NY","Nat/Convert",IF('Activity rawdata'!C596="NN","Nat/Nonconvert",IF('Activity rawdata'!C596="OY","Planted"))))</f>
        <v>Planted</v>
      </c>
      <c r="D597" s="70" t="str">
        <f>'Activity rawdata'!D596</f>
        <v>STP2</v>
      </c>
      <c r="E597" s="72" t="str">
        <f>'Activity rawdata'!E596</f>
        <v>79</v>
      </c>
      <c r="F597" s="73" t="str">
        <f>'Activity rawdata'!L596</f>
        <v>NO</v>
      </c>
      <c r="G597" s="72" t="str">
        <f>'Activity rawdata'!R596</f>
        <v>2041</v>
      </c>
      <c r="H597" s="72" t="str">
        <f>IF('Activity rawdata'!P596="AHTHIN1","1st Thin",IF('Activity rawdata'!P596="AHCC","Clearcut",IF('Activity rawdata'!P596="AHTHSMZ","SMZ Thin",IF('Activity rawdata'!P596="AHTHIN2","2nd Thin",IF('Activity rawdata'!P596="AFERTE","Early Fert",IF('Activity rawdata'!P596="AFERTM","Mid Fert",IF('Activity rawdata'!P596="AFERTL","Late Fert",  IF('Activity rawdata'!P596="ASP","Site Prep", IF('Activity rawdata'!P596="APLT","Plant",  IF('Activity rawdata'!P596="ANREG","Natural Regeneration"))))))))))</f>
        <v>Plant</v>
      </c>
      <c r="I597" s="74">
        <f>'Activity rawdata'!O596</f>
        <v>64.349999999999994</v>
      </c>
      <c r="J597" s="75">
        <f>'Activity rawdata'!N596</f>
        <v>1</v>
      </c>
      <c r="K597" s="75">
        <f>'Activity rawdata'!AC596</f>
        <v>0</v>
      </c>
      <c r="L597" s="75">
        <f>'Activity rawdata'!AD596</f>
        <v>0</v>
      </c>
      <c r="M597" s="76" t="str">
        <f>'Activity rawdata'!AE596</f>
        <v>-</v>
      </c>
      <c r="N597" s="83">
        <f>'Activity rawdata'!T596+'Activity rawdata'!U596</f>
        <v>0</v>
      </c>
      <c r="O597" s="80">
        <f>'Activity rawdata'!V596</f>
        <v>0</v>
      </c>
      <c r="P597" s="80">
        <f>'Activity rawdata'!W596</f>
        <v>0</v>
      </c>
      <c r="Q597" s="80">
        <f>'Activity rawdata'!X596</f>
        <v>0</v>
      </c>
      <c r="R597" s="84">
        <f t="shared" si="100"/>
        <v>0</v>
      </c>
      <c r="S597" s="80">
        <f>'Activity rawdata'!Z596</f>
        <v>0</v>
      </c>
      <c r="T597" s="80">
        <f>'Activity rawdata'!AA596</f>
        <v>0</v>
      </c>
      <c r="U597" s="80">
        <f t="shared" si="101"/>
        <v>0</v>
      </c>
      <c r="V597" s="81">
        <f t="shared" si="102"/>
        <v>0</v>
      </c>
      <c r="W597" s="75">
        <f t="shared" si="103"/>
        <v>0</v>
      </c>
      <c r="X597" s="75">
        <f t="shared" si="104"/>
        <v>0</v>
      </c>
      <c r="Y597" s="75">
        <f t="shared" si="105"/>
        <v>0</v>
      </c>
      <c r="Z597" s="82">
        <f t="shared" si="106"/>
        <v>0</v>
      </c>
      <c r="AA597" s="75">
        <f t="shared" si="107"/>
        <v>0</v>
      </c>
      <c r="AB597" s="75">
        <f t="shared" si="108"/>
        <v>0</v>
      </c>
      <c r="AC597" s="82">
        <f t="shared" si="109"/>
        <v>0</v>
      </c>
      <c r="AD597" s="70"/>
    </row>
    <row r="598" spans="1:30" x14ac:dyDescent="0.35">
      <c r="A598" s="70" t="str">
        <f>'Activity rawdata'!A597</f>
        <v>BH1429-1-10</v>
      </c>
      <c r="B598" s="71" t="str">
        <f>'Activity rawdata'!B597</f>
        <v>CSLB</v>
      </c>
      <c r="C598" s="71" t="str">
        <f>IF('Activity rawdata'!C597="PY","Planted",IF('Activity rawdata'!C597="NY","Nat/Convert",IF('Activity rawdata'!C597="NN","Nat/Nonconvert",IF('Activity rawdata'!C597="OY","Planted"))))</f>
        <v>Planted</v>
      </c>
      <c r="D598" s="70" t="str">
        <f>'Activity rawdata'!D597</f>
        <v>STP2</v>
      </c>
      <c r="E598" s="72" t="str">
        <f>'Activity rawdata'!E597</f>
        <v>82</v>
      </c>
      <c r="F598" s="73" t="str">
        <f>'Activity rawdata'!L597</f>
        <v>NO</v>
      </c>
      <c r="G598" s="72" t="str">
        <f>'Activity rawdata'!R597</f>
        <v>2041</v>
      </c>
      <c r="H598" s="72" t="str">
        <f>IF('Activity rawdata'!P597="AHTHIN1","1st Thin",IF('Activity rawdata'!P597="AHCC","Clearcut",IF('Activity rawdata'!P597="AHTHSMZ","SMZ Thin",IF('Activity rawdata'!P597="AHTHIN2","2nd Thin",IF('Activity rawdata'!P597="AFERTE","Early Fert",IF('Activity rawdata'!P597="AFERTM","Mid Fert",IF('Activity rawdata'!P597="AFERTL","Late Fert",  IF('Activity rawdata'!P597="ASP","Site Prep", IF('Activity rawdata'!P597="APLT","Plant",  IF('Activity rawdata'!P597="ANREG","Natural Regeneration"))))))))))</f>
        <v>Plant</v>
      </c>
      <c r="I598" s="74">
        <f>'Activity rawdata'!O597</f>
        <v>37.869999999999997</v>
      </c>
      <c r="J598" s="75">
        <f>'Activity rawdata'!N597</f>
        <v>1</v>
      </c>
      <c r="K598" s="75">
        <f>'Activity rawdata'!AC597</f>
        <v>0</v>
      </c>
      <c r="L598" s="75">
        <f>'Activity rawdata'!AD597</f>
        <v>0</v>
      </c>
      <c r="M598" s="76" t="str">
        <f>'Activity rawdata'!AE597</f>
        <v>-</v>
      </c>
      <c r="N598" s="83">
        <f>'Activity rawdata'!T597+'Activity rawdata'!U597</f>
        <v>0</v>
      </c>
      <c r="O598" s="80">
        <f>'Activity rawdata'!V597</f>
        <v>0</v>
      </c>
      <c r="P598" s="80">
        <f>'Activity rawdata'!W597</f>
        <v>0</v>
      </c>
      <c r="Q598" s="80">
        <f>'Activity rawdata'!X597</f>
        <v>0</v>
      </c>
      <c r="R598" s="84">
        <f t="shared" si="100"/>
        <v>0</v>
      </c>
      <c r="S598" s="80">
        <f>'Activity rawdata'!Z597</f>
        <v>0</v>
      </c>
      <c r="T598" s="80">
        <f>'Activity rawdata'!AA597</f>
        <v>0</v>
      </c>
      <c r="U598" s="80">
        <f t="shared" si="101"/>
        <v>0</v>
      </c>
      <c r="V598" s="81">
        <f t="shared" si="102"/>
        <v>0</v>
      </c>
      <c r="W598" s="75">
        <f t="shared" si="103"/>
        <v>0</v>
      </c>
      <c r="X598" s="75">
        <f t="shared" si="104"/>
        <v>0</v>
      </c>
      <c r="Y598" s="75">
        <f t="shared" si="105"/>
        <v>0</v>
      </c>
      <c r="Z598" s="82">
        <f t="shared" si="106"/>
        <v>0</v>
      </c>
      <c r="AA598" s="75">
        <f t="shared" si="107"/>
        <v>0</v>
      </c>
      <c r="AB598" s="75">
        <f t="shared" si="108"/>
        <v>0</v>
      </c>
      <c r="AC598" s="82">
        <f t="shared" si="109"/>
        <v>0</v>
      </c>
      <c r="AD598" s="70"/>
    </row>
    <row r="599" spans="1:30" x14ac:dyDescent="0.35">
      <c r="A599" s="70" t="str">
        <f>'Activity rawdata'!A598</f>
        <v>BH6125-1-326</v>
      </c>
      <c r="B599" s="71" t="str">
        <f>'Activity rawdata'!B598</f>
        <v>CSLB</v>
      </c>
      <c r="C599" s="71" t="str">
        <f>IF('Activity rawdata'!C598="PY","Planted",IF('Activity rawdata'!C598="NY","Nat/Convert",IF('Activity rawdata'!C598="NN","Nat/Nonconvert",IF('Activity rawdata'!C598="OY","Planted"))))</f>
        <v>Planted</v>
      </c>
      <c r="D599" s="70" t="str">
        <f>'Activity rawdata'!D598</f>
        <v>STP2</v>
      </c>
      <c r="E599" s="72" t="str">
        <f>'Activity rawdata'!E598</f>
        <v>78</v>
      </c>
      <c r="F599" s="73" t="str">
        <f>'Activity rawdata'!L598</f>
        <v>NO</v>
      </c>
      <c r="G599" s="72" t="str">
        <f>'Activity rawdata'!R598</f>
        <v>2041</v>
      </c>
      <c r="H599" s="72" t="str">
        <f>IF('Activity rawdata'!P598="AHTHIN1","1st Thin",IF('Activity rawdata'!P598="AHCC","Clearcut",IF('Activity rawdata'!P598="AHTHSMZ","SMZ Thin",IF('Activity rawdata'!P598="AHTHIN2","2nd Thin",IF('Activity rawdata'!P598="AFERTE","Early Fert",IF('Activity rawdata'!P598="AFERTM","Mid Fert",IF('Activity rawdata'!P598="AFERTL","Late Fert",  IF('Activity rawdata'!P598="ASP","Site Prep", IF('Activity rawdata'!P598="APLT","Plant",  IF('Activity rawdata'!P598="ANREG","Natural Regeneration"))))))))))</f>
        <v>Plant</v>
      </c>
      <c r="I599" s="74">
        <f>'Activity rawdata'!O598</f>
        <v>2.57</v>
      </c>
      <c r="J599" s="75">
        <f>'Activity rawdata'!N598</f>
        <v>1</v>
      </c>
      <c r="K599" s="75">
        <f>'Activity rawdata'!AC598</f>
        <v>0</v>
      </c>
      <c r="L599" s="75">
        <f>'Activity rawdata'!AD598</f>
        <v>0</v>
      </c>
      <c r="M599" s="76" t="str">
        <f>'Activity rawdata'!AE598</f>
        <v>-</v>
      </c>
      <c r="N599" s="83">
        <f>'Activity rawdata'!T598+'Activity rawdata'!U598</f>
        <v>0</v>
      </c>
      <c r="O599" s="80">
        <f>'Activity rawdata'!V598</f>
        <v>0</v>
      </c>
      <c r="P599" s="80">
        <f>'Activity rawdata'!W598</f>
        <v>0</v>
      </c>
      <c r="Q599" s="80">
        <f>'Activity rawdata'!X598</f>
        <v>0</v>
      </c>
      <c r="R599" s="84">
        <f t="shared" si="100"/>
        <v>0</v>
      </c>
      <c r="S599" s="80">
        <f>'Activity rawdata'!Z598</f>
        <v>0</v>
      </c>
      <c r="T599" s="80">
        <f>'Activity rawdata'!AA598</f>
        <v>0</v>
      </c>
      <c r="U599" s="80">
        <f t="shared" si="101"/>
        <v>0</v>
      </c>
      <c r="V599" s="81">
        <f t="shared" si="102"/>
        <v>0</v>
      </c>
      <c r="W599" s="75">
        <f t="shared" si="103"/>
        <v>0</v>
      </c>
      <c r="X599" s="75">
        <f t="shared" si="104"/>
        <v>0</v>
      </c>
      <c r="Y599" s="75">
        <f t="shared" si="105"/>
        <v>0</v>
      </c>
      <c r="Z599" s="82">
        <f t="shared" si="106"/>
        <v>0</v>
      </c>
      <c r="AA599" s="75">
        <f t="shared" si="107"/>
        <v>0</v>
      </c>
      <c r="AB599" s="75">
        <f t="shared" si="108"/>
        <v>0</v>
      </c>
      <c r="AC599" s="82">
        <f t="shared" si="109"/>
        <v>0</v>
      </c>
      <c r="AD599" s="70"/>
    </row>
    <row r="600" spans="1:30" x14ac:dyDescent="0.35">
      <c r="A600" s="70" t="str">
        <f>'Activity rawdata'!A599</f>
        <v>BH6112-1-231</v>
      </c>
      <c r="B600" s="71" t="str">
        <f>'Activity rawdata'!B599</f>
        <v>CSLB</v>
      </c>
      <c r="C600" s="71" t="str">
        <f>IF('Activity rawdata'!C599="PY","Planted",IF('Activity rawdata'!C599="NY","Nat/Convert",IF('Activity rawdata'!C599="NN","Nat/Nonconvert",IF('Activity rawdata'!C599="OY","Planted"))))</f>
        <v>Planted</v>
      </c>
      <c r="D600" s="70" t="str">
        <f>'Activity rawdata'!D599</f>
        <v>STP2</v>
      </c>
      <c r="E600" s="72" t="str">
        <f>'Activity rawdata'!E599</f>
        <v>74</v>
      </c>
      <c r="F600" s="73" t="str">
        <f>'Activity rawdata'!L599</f>
        <v>NO</v>
      </c>
      <c r="G600" s="72" t="str">
        <f>'Activity rawdata'!R599</f>
        <v>2041</v>
      </c>
      <c r="H600" s="72" t="str">
        <f>IF('Activity rawdata'!P599="AHTHIN1","1st Thin",IF('Activity rawdata'!P599="AHCC","Clearcut",IF('Activity rawdata'!P599="AHTHSMZ","SMZ Thin",IF('Activity rawdata'!P599="AHTHIN2","2nd Thin",IF('Activity rawdata'!P599="AFERTE","Early Fert",IF('Activity rawdata'!P599="AFERTM","Mid Fert",IF('Activity rawdata'!P599="AFERTL","Late Fert",  IF('Activity rawdata'!P599="ASP","Site Prep", IF('Activity rawdata'!P599="APLT","Plant",  IF('Activity rawdata'!P599="ANREG","Natural Regeneration"))))))))))</f>
        <v>Plant</v>
      </c>
      <c r="I600" s="74">
        <f>'Activity rawdata'!O599</f>
        <v>20.29</v>
      </c>
      <c r="J600" s="75">
        <f>'Activity rawdata'!N599</f>
        <v>1</v>
      </c>
      <c r="K600" s="75">
        <f>'Activity rawdata'!AC599</f>
        <v>0</v>
      </c>
      <c r="L600" s="75">
        <f>'Activity rawdata'!AD599</f>
        <v>0</v>
      </c>
      <c r="M600" s="76" t="str">
        <f>'Activity rawdata'!AE599</f>
        <v>-</v>
      </c>
      <c r="N600" s="83">
        <f>'Activity rawdata'!T599+'Activity rawdata'!U599</f>
        <v>0</v>
      </c>
      <c r="O600" s="80">
        <f>'Activity rawdata'!V599</f>
        <v>0</v>
      </c>
      <c r="P600" s="80">
        <f>'Activity rawdata'!W599</f>
        <v>0</v>
      </c>
      <c r="Q600" s="80">
        <f>'Activity rawdata'!X599</f>
        <v>0</v>
      </c>
      <c r="R600" s="84">
        <f t="shared" si="100"/>
        <v>0</v>
      </c>
      <c r="S600" s="80">
        <f>'Activity rawdata'!Z599</f>
        <v>0</v>
      </c>
      <c r="T600" s="80">
        <f>'Activity rawdata'!AA599</f>
        <v>0</v>
      </c>
      <c r="U600" s="80">
        <f t="shared" si="101"/>
        <v>0</v>
      </c>
      <c r="V600" s="81">
        <f t="shared" si="102"/>
        <v>0</v>
      </c>
      <c r="W600" s="75">
        <f t="shared" si="103"/>
        <v>0</v>
      </c>
      <c r="X600" s="75">
        <f t="shared" si="104"/>
        <v>0</v>
      </c>
      <c r="Y600" s="75">
        <f t="shared" si="105"/>
        <v>0</v>
      </c>
      <c r="Z600" s="82">
        <f t="shared" si="106"/>
        <v>0</v>
      </c>
      <c r="AA600" s="75">
        <f t="shared" si="107"/>
        <v>0</v>
      </c>
      <c r="AB600" s="75">
        <f t="shared" si="108"/>
        <v>0</v>
      </c>
      <c r="AC600" s="82">
        <f t="shared" si="109"/>
        <v>0</v>
      </c>
      <c r="AD600" s="70"/>
    </row>
    <row r="601" spans="1:30" x14ac:dyDescent="0.35">
      <c r="A601" s="70" t="str">
        <f>'Activity rawdata'!A600</f>
        <v>BH4023-1-95</v>
      </c>
      <c r="B601" s="71" t="str">
        <f>'Activity rawdata'!B600</f>
        <v>CSLB</v>
      </c>
      <c r="C601" s="71" t="str">
        <f>IF('Activity rawdata'!C600="PY","Planted",IF('Activity rawdata'!C600="NY","Nat/Convert",IF('Activity rawdata'!C600="NN","Nat/Nonconvert",IF('Activity rawdata'!C600="OY","Planted"))))</f>
        <v>Planted</v>
      </c>
      <c r="D601" s="70" t="str">
        <f>'Activity rawdata'!D600</f>
        <v>STP2</v>
      </c>
      <c r="E601" s="72" t="str">
        <f>'Activity rawdata'!E600</f>
        <v>73</v>
      </c>
      <c r="F601" s="73" t="str">
        <f>'Activity rawdata'!L600</f>
        <v>NO</v>
      </c>
      <c r="G601" s="72" t="str">
        <f>'Activity rawdata'!R600</f>
        <v>2041</v>
      </c>
      <c r="H601" s="72" t="str">
        <f>IF('Activity rawdata'!P600="AHTHIN1","1st Thin",IF('Activity rawdata'!P600="AHCC","Clearcut",IF('Activity rawdata'!P600="AHTHSMZ","SMZ Thin",IF('Activity rawdata'!P600="AHTHIN2","2nd Thin",IF('Activity rawdata'!P600="AFERTE","Early Fert",IF('Activity rawdata'!P600="AFERTM","Mid Fert",IF('Activity rawdata'!P600="AFERTL","Late Fert",  IF('Activity rawdata'!P600="ASP","Site Prep", IF('Activity rawdata'!P600="APLT","Plant",  IF('Activity rawdata'!P600="ANREG","Natural Regeneration"))))))))))</f>
        <v>Plant</v>
      </c>
      <c r="I601" s="74">
        <f>'Activity rawdata'!O600</f>
        <v>201.8</v>
      </c>
      <c r="J601" s="75">
        <f>'Activity rawdata'!N600</f>
        <v>1</v>
      </c>
      <c r="K601" s="75">
        <f>'Activity rawdata'!AC600</f>
        <v>0</v>
      </c>
      <c r="L601" s="75">
        <f>'Activity rawdata'!AD600</f>
        <v>0</v>
      </c>
      <c r="M601" s="76" t="str">
        <f>'Activity rawdata'!AE600</f>
        <v>-</v>
      </c>
      <c r="N601" s="83">
        <f>'Activity rawdata'!T600+'Activity rawdata'!U600</f>
        <v>0</v>
      </c>
      <c r="O601" s="80">
        <f>'Activity rawdata'!V600</f>
        <v>0</v>
      </c>
      <c r="P601" s="80">
        <f>'Activity rawdata'!W600</f>
        <v>0</v>
      </c>
      <c r="Q601" s="80">
        <f>'Activity rawdata'!X600</f>
        <v>0</v>
      </c>
      <c r="R601" s="84">
        <f t="shared" si="100"/>
        <v>0</v>
      </c>
      <c r="S601" s="80">
        <f>'Activity rawdata'!Z600</f>
        <v>0</v>
      </c>
      <c r="T601" s="80">
        <f>'Activity rawdata'!AA600</f>
        <v>0</v>
      </c>
      <c r="U601" s="80">
        <f t="shared" si="101"/>
        <v>0</v>
      </c>
      <c r="V601" s="81">
        <f t="shared" si="102"/>
        <v>0</v>
      </c>
      <c r="W601" s="75">
        <f t="shared" si="103"/>
        <v>0</v>
      </c>
      <c r="X601" s="75">
        <f t="shared" si="104"/>
        <v>0</v>
      </c>
      <c r="Y601" s="75">
        <f t="shared" si="105"/>
        <v>0</v>
      </c>
      <c r="Z601" s="82">
        <f t="shared" si="106"/>
        <v>0</v>
      </c>
      <c r="AA601" s="75">
        <f t="shared" si="107"/>
        <v>0</v>
      </c>
      <c r="AB601" s="75">
        <f t="shared" si="108"/>
        <v>0</v>
      </c>
      <c r="AC601" s="82">
        <f t="shared" si="109"/>
        <v>0</v>
      </c>
      <c r="AD601" s="70"/>
    </row>
    <row r="602" spans="1:30" x14ac:dyDescent="0.35">
      <c r="A602" s="70" t="str">
        <f>'Activity rawdata'!A601</f>
        <v>BH5149-1-157</v>
      </c>
      <c r="B602" s="71" t="str">
        <f>'Activity rawdata'!B601</f>
        <v>CSLB</v>
      </c>
      <c r="C602" s="71" t="str">
        <f>IF('Activity rawdata'!C601="PY","Planted",IF('Activity rawdata'!C601="NY","Nat/Convert",IF('Activity rawdata'!C601="NN","Nat/Nonconvert",IF('Activity rawdata'!C601="OY","Planted"))))</f>
        <v>Planted</v>
      </c>
      <c r="D602" s="70" t="str">
        <f>'Activity rawdata'!D601</f>
        <v>STP2</v>
      </c>
      <c r="E602" s="72" t="str">
        <f>'Activity rawdata'!E601</f>
        <v>78</v>
      </c>
      <c r="F602" s="73" t="str">
        <f>'Activity rawdata'!L601</f>
        <v>NO</v>
      </c>
      <c r="G602" s="72" t="str">
        <f>'Activity rawdata'!R601</f>
        <v>2041</v>
      </c>
      <c r="H602" s="72" t="str">
        <f>IF('Activity rawdata'!P601="AHTHIN1","1st Thin",IF('Activity rawdata'!P601="AHCC","Clearcut",IF('Activity rawdata'!P601="AHTHSMZ","SMZ Thin",IF('Activity rawdata'!P601="AHTHIN2","2nd Thin",IF('Activity rawdata'!P601="AFERTE","Early Fert",IF('Activity rawdata'!P601="AFERTM","Mid Fert",IF('Activity rawdata'!P601="AFERTL","Late Fert",  IF('Activity rawdata'!P601="ASP","Site Prep", IF('Activity rawdata'!P601="APLT","Plant",  IF('Activity rawdata'!P601="ANREG","Natural Regeneration"))))))))))</f>
        <v>Plant</v>
      </c>
      <c r="I602" s="74">
        <f>'Activity rawdata'!O601</f>
        <v>119.68</v>
      </c>
      <c r="J602" s="75">
        <f>'Activity rawdata'!N601</f>
        <v>1</v>
      </c>
      <c r="K602" s="75">
        <f>'Activity rawdata'!AC601</f>
        <v>0</v>
      </c>
      <c r="L602" s="75">
        <f>'Activity rawdata'!AD601</f>
        <v>0</v>
      </c>
      <c r="M602" s="76" t="str">
        <f>'Activity rawdata'!AE601</f>
        <v>-</v>
      </c>
      <c r="N602" s="83">
        <f>'Activity rawdata'!T601+'Activity rawdata'!U601</f>
        <v>0</v>
      </c>
      <c r="O602" s="80">
        <f>'Activity rawdata'!V601</f>
        <v>0</v>
      </c>
      <c r="P602" s="80">
        <f>'Activity rawdata'!W601</f>
        <v>0</v>
      </c>
      <c r="Q602" s="80">
        <f>'Activity rawdata'!X601</f>
        <v>0</v>
      </c>
      <c r="R602" s="84">
        <f t="shared" si="100"/>
        <v>0</v>
      </c>
      <c r="S602" s="80">
        <f>'Activity rawdata'!Z601</f>
        <v>0</v>
      </c>
      <c r="T602" s="80">
        <f>'Activity rawdata'!AA601</f>
        <v>0</v>
      </c>
      <c r="U602" s="80">
        <f t="shared" si="101"/>
        <v>0</v>
      </c>
      <c r="V602" s="81">
        <f t="shared" si="102"/>
        <v>0</v>
      </c>
      <c r="W602" s="75">
        <f t="shared" si="103"/>
        <v>0</v>
      </c>
      <c r="X602" s="75">
        <f t="shared" si="104"/>
        <v>0</v>
      </c>
      <c r="Y602" s="75">
        <f t="shared" si="105"/>
        <v>0</v>
      </c>
      <c r="Z602" s="82">
        <f t="shared" si="106"/>
        <v>0</v>
      </c>
      <c r="AA602" s="75">
        <f t="shared" si="107"/>
        <v>0</v>
      </c>
      <c r="AB602" s="75">
        <f t="shared" si="108"/>
        <v>0</v>
      </c>
      <c r="AC602" s="82">
        <f t="shared" si="109"/>
        <v>0</v>
      </c>
      <c r="AD602" s="70"/>
    </row>
    <row r="603" spans="1:30" x14ac:dyDescent="0.35">
      <c r="A603" s="70" t="str">
        <f>'Activity rawdata'!A602</f>
        <v>BH5149-1-161</v>
      </c>
      <c r="B603" s="71" t="str">
        <f>'Activity rawdata'!B602</f>
        <v>CSLB</v>
      </c>
      <c r="C603" s="71" t="str">
        <f>IF('Activity rawdata'!C602="PY","Planted",IF('Activity rawdata'!C602="NY","Nat/Convert",IF('Activity rawdata'!C602="NN","Nat/Nonconvert",IF('Activity rawdata'!C602="OY","Planted"))))</f>
        <v>Planted</v>
      </c>
      <c r="D603" s="70" t="str">
        <f>'Activity rawdata'!D602</f>
        <v>STP2</v>
      </c>
      <c r="E603" s="72" t="str">
        <f>'Activity rawdata'!E602</f>
        <v>62</v>
      </c>
      <c r="F603" s="73" t="str">
        <f>'Activity rawdata'!L602</f>
        <v>NO</v>
      </c>
      <c r="G603" s="72" t="str">
        <f>'Activity rawdata'!R602</f>
        <v>2041</v>
      </c>
      <c r="H603" s="72" t="str">
        <f>IF('Activity rawdata'!P602="AHTHIN1","1st Thin",IF('Activity rawdata'!P602="AHCC","Clearcut",IF('Activity rawdata'!P602="AHTHSMZ","SMZ Thin",IF('Activity rawdata'!P602="AHTHIN2","2nd Thin",IF('Activity rawdata'!P602="AFERTE","Early Fert",IF('Activity rawdata'!P602="AFERTM","Mid Fert",IF('Activity rawdata'!P602="AFERTL","Late Fert",  IF('Activity rawdata'!P602="ASP","Site Prep", IF('Activity rawdata'!P602="APLT","Plant",  IF('Activity rawdata'!P602="ANREG","Natural Regeneration"))))))))))</f>
        <v>Plant</v>
      </c>
      <c r="I603" s="74">
        <f>'Activity rawdata'!O602</f>
        <v>26.06</v>
      </c>
      <c r="J603" s="75">
        <f>'Activity rawdata'!N602</f>
        <v>1</v>
      </c>
      <c r="K603" s="75">
        <f>'Activity rawdata'!AC602</f>
        <v>0</v>
      </c>
      <c r="L603" s="75">
        <f>'Activity rawdata'!AD602</f>
        <v>0</v>
      </c>
      <c r="M603" s="76" t="str">
        <f>'Activity rawdata'!AE602</f>
        <v>-</v>
      </c>
      <c r="N603" s="83">
        <f>'Activity rawdata'!T602+'Activity rawdata'!U602</f>
        <v>0</v>
      </c>
      <c r="O603" s="80">
        <f>'Activity rawdata'!V602</f>
        <v>0</v>
      </c>
      <c r="P603" s="80">
        <f>'Activity rawdata'!W602</f>
        <v>0</v>
      </c>
      <c r="Q603" s="80">
        <f>'Activity rawdata'!X602</f>
        <v>0</v>
      </c>
      <c r="R603" s="84">
        <f t="shared" si="100"/>
        <v>0</v>
      </c>
      <c r="S603" s="80">
        <f>'Activity rawdata'!Z602</f>
        <v>0</v>
      </c>
      <c r="T603" s="80">
        <f>'Activity rawdata'!AA602</f>
        <v>0</v>
      </c>
      <c r="U603" s="80">
        <f t="shared" si="101"/>
        <v>0</v>
      </c>
      <c r="V603" s="81">
        <f t="shared" si="102"/>
        <v>0</v>
      </c>
      <c r="W603" s="75">
        <f t="shared" si="103"/>
        <v>0</v>
      </c>
      <c r="X603" s="75">
        <f t="shared" si="104"/>
        <v>0</v>
      </c>
      <c r="Y603" s="75">
        <f t="shared" si="105"/>
        <v>0</v>
      </c>
      <c r="Z603" s="82">
        <f t="shared" si="106"/>
        <v>0</v>
      </c>
      <c r="AA603" s="75">
        <f t="shared" si="107"/>
        <v>0</v>
      </c>
      <c r="AB603" s="75">
        <f t="shared" si="108"/>
        <v>0</v>
      </c>
      <c r="AC603" s="82">
        <f t="shared" si="109"/>
        <v>0</v>
      </c>
      <c r="AD603" s="70"/>
    </row>
    <row r="604" spans="1:30" x14ac:dyDescent="0.35">
      <c r="A604" s="70" t="str">
        <f>'Activity rawdata'!A603</f>
        <v>BH6112-1-377</v>
      </c>
      <c r="B604" s="71" t="str">
        <f>'Activity rawdata'!B603</f>
        <v>CSLB</v>
      </c>
      <c r="C604" s="71" t="str">
        <f>IF('Activity rawdata'!C603="PY","Planted",IF('Activity rawdata'!C603="NY","Nat/Convert",IF('Activity rawdata'!C603="NN","Nat/Nonconvert",IF('Activity rawdata'!C603="OY","Planted"))))</f>
        <v>Planted</v>
      </c>
      <c r="D604" s="70" t="str">
        <f>'Activity rawdata'!D603</f>
        <v>STP2</v>
      </c>
      <c r="E604" s="72" t="str">
        <f>'Activity rawdata'!E603</f>
        <v>74</v>
      </c>
      <c r="F604" s="73" t="str">
        <f>'Activity rawdata'!L603</f>
        <v>NO</v>
      </c>
      <c r="G604" s="72" t="str">
        <f>'Activity rawdata'!R603</f>
        <v>2041</v>
      </c>
      <c r="H604" s="72" t="str">
        <f>IF('Activity rawdata'!P603="AHTHIN1","1st Thin",IF('Activity rawdata'!P603="AHCC","Clearcut",IF('Activity rawdata'!P603="AHTHSMZ","SMZ Thin",IF('Activity rawdata'!P603="AHTHIN2","2nd Thin",IF('Activity rawdata'!P603="AFERTE","Early Fert",IF('Activity rawdata'!P603="AFERTM","Mid Fert",IF('Activity rawdata'!P603="AFERTL","Late Fert",  IF('Activity rawdata'!P603="ASP","Site Prep", IF('Activity rawdata'!P603="APLT","Plant",  IF('Activity rawdata'!P603="ANREG","Natural Regeneration"))))))))))</f>
        <v>Plant</v>
      </c>
      <c r="I604" s="74">
        <f>'Activity rawdata'!O603</f>
        <v>34.85</v>
      </c>
      <c r="J604" s="75">
        <f>'Activity rawdata'!N603</f>
        <v>1</v>
      </c>
      <c r="K604" s="75">
        <f>'Activity rawdata'!AC603</f>
        <v>0</v>
      </c>
      <c r="L604" s="75">
        <f>'Activity rawdata'!AD603</f>
        <v>0</v>
      </c>
      <c r="M604" s="76" t="str">
        <f>'Activity rawdata'!AE603</f>
        <v>-</v>
      </c>
      <c r="N604" s="83">
        <f>'Activity rawdata'!T603+'Activity rawdata'!U603</f>
        <v>0</v>
      </c>
      <c r="O604" s="80">
        <f>'Activity rawdata'!V603</f>
        <v>0</v>
      </c>
      <c r="P604" s="80">
        <f>'Activity rawdata'!W603</f>
        <v>0</v>
      </c>
      <c r="Q604" s="80">
        <f>'Activity rawdata'!X603</f>
        <v>0</v>
      </c>
      <c r="R604" s="84">
        <f t="shared" si="100"/>
        <v>0</v>
      </c>
      <c r="S604" s="80">
        <f>'Activity rawdata'!Z603</f>
        <v>0</v>
      </c>
      <c r="T604" s="80">
        <f>'Activity rawdata'!AA603</f>
        <v>0</v>
      </c>
      <c r="U604" s="80">
        <f t="shared" si="101"/>
        <v>0</v>
      </c>
      <c r="V604" s="81">
        <f t="shared" si="102"/>
        <v>0</v>
      </c>
      <c r="W604" s="75">
        <f t="shared" si="103"/>
        <v>0</v>
      </c>
      <c r="X604" s="75">
        <f t="shared" si="104"/>
        <v>0</v>
      </c>
      <c r="Y604" s="75">
        <f t="shared" si="105"/>
        <v>0</v>
      </c>
      <c r="Z604" s="82">
        <f t="shared" si="106"/>
        <v>0</v>
      </c>
      <c r="AA604" s="75">
        <f t="shared" si="107"/>
        <v>0</v>
      </c>
      <c r="AB604" s="75">
        <f t="shared" si="108"/>
        <v>0</v>
      </c>
      <c r="AC604" s="82">
        <f t="shared" si="109"/>
        <v>0</v>
      </c>
      <c r="AD604" s="70"/>
    </row>
    <row r="605" spans="1:30" x14ac:dyDescent="0.35">
      <c r="A605" s="70" t="str">
        <f>'Activity rawdata'!A604</f>
        <v>BH6112-1-219</v>
      </c>
      <c r="B605" s="71" t="str">
        <f>'Activity rawdata'!B604</f>
        <v>LB</v>
      </c>
      <c r="C605" s="71" t="str">
        <f>IF('Activity rawdata'!C604="PY","Planted",IF('Activity rawdata'!C604="NY","Nat/Convert",IF('Activity rawdata'!C604="NN","Nat/Nonconvert",IF('Activity rawdata'!C604="OY","Planted"))))</f>
        <v>Planted</v>
      </c>
      <c r="D605" s="70" t="str">
        <f>'Activity rawdata'!D604</f>
        <v>STP1</v>
      </c>
      <c r="E605" s="72" t="str">
        <f>'Activity rawdata'!E604</f>
        <v>70</v>
      </c>
      <c r="F605" s="73" t="str">
        <f>'Activity rawdata'!L604</f>
        <v>MT2</v>
      </c>
      <c r="G605" s="72" t="str">
        <f>'Activity rawdata'!R604</f>
        <v>2041</v>
      </c>
      <c r="H605" s="72" t="str">
        <f>IF('Activity rawdata'!P604="AHTHIN1","1st Thin",IF('Activity rawdata'!P604="AHCC","Clearcut",IF('Activity rawdata'!P604="AHTHSMZ","SMZ Thin",IF('Activity rawdata'!P604="AHTHIN2","2nd Thin",IF('Activity rawdata'!P604="AFERTE","Early Fert",IF('Activity rawdata'!P604="AFERTM","Mid Fert",IF('Activity rawdata'!P604="AFERTL","Late Fert",  IF('Activity rawdata'!P604="ASP","Site Prep", IF('Activity rawdata'!P604="APLT","Plant",  IF('Activity rawdata'!P604="ANREG","Natural Regeneration"))))))))))</f>
        <v>Late Fert</v>
      </c>
      <c r="I605" s="74">
        <f>'Activity rawdata'!O604</f>
        <v>18.059999999999999</v>
      </c>
      <c r="J605" s="75">
        <f>'Activity rawdata'!N604</f>
        <v>22</v>
      </c>
      <c r="K605" s="75">
        <f>'Activity rawdata'!AC604</f>
        <v>74.349999999999994</v>
      </c>
      <c r="L605" s="75">
        <f>'Activity rawdata'!AD604</f>
        <v>107.64</v>
      </c>
      <c r="M605" s="76">
        <f>'Activity rawdata'!AE604</f>
        <v>11.253560336335726</v>
      </c>
      <c r="N605" s="83">
        <f>'Activity rawdata'!T604+'Activity rawdata'!U604</f>
        <v>0</v>
      </c>
      <c r="O605" s="80">
        <f>'Activity rawdata'!V604</f>
        <v>0</v>
      </c>
      <c r="P605" s="80">
        <f>'Activity rawdata'!W604</f>
        <v>0</v>
      </c>
      <c r="Q605" s="80">
        <f>'Activity rawdata'!X604</f>
        <v>0</v>
      </c>
      <c r="R605" s="84">
        <f t="shared" si="100"/>
        <v>0</v>
      </c>
      <c r="S605" s="80">
        <f>'Activity rawdata'!Z604</f>
        <v>0</v>
      </c>
      <c r="T605" s="80">
        <f>'Activity rawdata'!AA604</f>
        <v>0</v>
      </c>
      <c r="U605" s="80">
        <f t="shared" si="101"/>
        <v>0</v>
      </c>
      <c r="V605" s="81">
        <f t="shared" si="102"/>
        <v>0</v>
      </c>
      <c r="W605" s="75">
        <f t="shared" si="103"/>
        <v>0</v>
      </c>
      <c r="X605" s="75">
        <f t="shared" si="104"/>
        <v>0</v>
      </c>
      <c r="Y605" s="75">
        <f t="shared" si="105"/>
        <v>0</v>
      </c>
      <c r="Z605" s="82">
        <f t="shared" si="106"/>
        <v>0</v>
      </c>
      <c r="AA605" s="75">
        <f t="shared" si="107"/>
        <v>0</v>
      </c>
      <c r="AB605" s="75">
        <f t="shared" si="108"/>
        <v>0</v>
      </c>
      <c r="AC605" s="82">
        <f t="shared" si="109"/>
        <v>0</v>
      </c>
      <c r="AD605" s="70"/>
    </row>
    <row r="606" spans="1:30" x14ac:dyDescent="0.35">
      <c r="A606" s="70" t="str">
        <f>'Activity rawdata'!A605</f>
        <v>BH5186-1-182</v>
      </c>
      <c r="B606" s="71" t="str">
        <f>'Activity rawdata'!B605</f>
        <v>LB</v>
      </c>
      <c r="C606" s="71" t="str">
        <f>IF('Activity rawdata'!C605="PY","Planted",IF('Activity rawdata'!C605="NY","Nat/Convert",IF('Activity rawdata'!C605="NN","Nat/Nonconvert",IF('Activity rawdata'!C605="OY","Planted"))))</f>
        <v>Planted</v>
      </c>
      <c r="D606" s="70" t="str">
        <f>'Activity rawdata'!D605</f>
        <v>STP1</v>
      </c>
      <c r="E606" s="72" t="str">
        <f>'Activity rawdata'!E605</f>
        <v>80</v>
      </c>
      <c r="F606" s="73" t="str">
        <f>'Activity rawdata'!L605</f>
        <v>MT2</v>
      </c>
      <c r="G606" s="72" t="str">
        <f>'Activity rawdata'!R605</f>
        <v>2041</v>
      </c>
      <c r="H606" s="72" t="str">
        <f>IF('Activity rawdata'!P605="AHTHIN1","1st Thin",IF('Activity rawdata'!P605="AHCC","Clearcut",IF('Activity rawdata'!P605="AHTHSMZ","SMZ Thin",IF('Activity rawdata'!P605="AHTHIN2","2nd Thin",IF('Activity rawdata'!P605="AFERTE","Early Fert",IF('Activity rawdata'!P605="AFERTM","Mid Fert",IF('Activity rawdata'!P605="AFERTL","Late Fert",  IF('Activity rawdata'!P605="ASP","Site Prep", IF('Activity rawdata'!P605="APLT","Plant",  IF('Activity rawdata'!P605="ANREG","Natural Regeneration"))))))))))</f>
        <v>Late Fert</v>
      </c>
      <c r="I606" s="74">
        <f>'Activity rawdata'!O605</f>
        <v>11.75</v>
      </c>
      <c r="J606" s="75">
        <f>'Activity rawdata'!N605</f>
        <v>22</v>
      </c>
      <c r="K606" s="75">
        <f>'Activity rawdata'!AC605</f>
        <v>75.17</v>
      </c>
      <c r="L606" s="75">
        <f>'Activity rawdata'!AD605</f>
        <v>106.14</v>
      </c>
      <c r="M606" s="76">
        <f>'Activity rawdata'!AE605</f>
        <v>11.395123472301076</v>
      </c>
      <c r="N606" s="83">
        <f>'Activity rawdata'!T605+'Activity rawdata'!U605</f>
        <v>0</v>
      </c>
      <c r="O606" s="80">
        <f>'Activity rawdata'!V605</f>
        <v>0</v>
      </c>
      <c r="P606" s="80">
        <f>'Activity rawdata'!W605</f>
        <v>0</v>
      </c>
      <c r="Q606" s="80">
        <f>'Activity rawdata'!X605</f>
        <v>0</v>
      </c>
      <c r="R606" s="84">
        <f t="shared" si="100"/>
        <v>0</v>
      </c>
      <c r="S606" s="80">
        <f>'Activity rawdata'!Z605</f>
        <v>0</v>
      </c>
      <c r="T606" s="80">
        <f>'Activity rawdata'!AA605</f>
        <v>0</v>
      </c>
      <c r="U606" s="80">
        <f t="shared" si="101"/>
        <v>0</v>
      </c>
      <c r="V606" s="81">
        <f t="shared" si="102"/>
        <v>0</v>
      </c>
      <c r="W606" s="75">
        <f t="shared" si="103"/>
        <v>0</v>
      </c>
      <c r="X606" s="75">
        <f t="shared" si="104"/>
        <v>0</v>
      </c>
      <c r="Y606" s="75">
        <f t="shared" si="105"/>
        <v>0</v>
      </c>
      <c r="Z606" s="82">
        <f t="shared" si="106"/>
        <v>0</v>
      </c>
      <c r="AA606" s="75">
        <f t="shared" si="107"/>
        <v>0</v>
      </c>
      <c r="AB606" s="75">
        <f t="shared" si="108"/>
        <v>0</v>
      </c>
      <c r="AC606" s="82">
        <f t="shared" si="109"/>
        <v>0</v>
      </c>
      <c r="AD606" s="70"/>
    </row>
    <row r="607" spans="1:30" x14ac:dyDescent="0.35">
      <c r="A607" s="70" t="str">
        <f>'Activity rawdata'!A606</f>
        <v>BH5186-1-180</v>
      </c>
      <c r="B607" s="71" t="str">
        <f>'Activity rawdata'!B606</f>
        <v>LB</v>
      </c>
      <c r="C607" s="71" t="str">
        <f>IF('Activity rawdata'!C606="PY","Planted",IF('Activity rawdata'!C606="NY","Nat/Convert",IF('Activity rawdata'!C606="NN","Nat/Nonconvert",IF('Activity rawdata'!C606="OY","Planted"))))</f>
        <v>Planted</v>
      </c>
      <c r="D607" s="70" t="str">
        <f>'Activity rawdata'!D606</f>
        <v>STP1</v>
      </c>
      <c r="E607" s="72" t="str">
        <f>'Activity rawdata'!E606</f>
        <v>80</v>
      </c>
      <c r="F607" s="73" t="str">
        <f>'Activity rawdata'!L606</f>
        <v>MT2</v>
      </c>
      <c r="G607" s="72" t="str">
        <f>'Activity rawdata'!R606</f>
        <v>2041</v>
      </c>
      <c r="H607" s="72" t="str">
        <f>IF('Activity rawdata'!P606="AHTHIN1","1st Thin",IF('Activity rawdata'!P606="AHCC","Clearcut",IF('Activity rawdata'!P606="AHTHSMZ","SMZ Thin",IF('Activity rawdata'!P606="AHTHIN2","2nd Thin",IF('Activity rawdata'!P606="AFERTE","Early Fert",IF('Activity rawdata'!P606="AFERTM","Mid Fert",IF('Activity rawdata'!P606="AFERTL","Late Fert",  IF('Activity rawdata'!P606="ASP","Site Prep", IF('Activity rawdata'!P606="APLT","Plant",  IF('Activity rawdata'!P606="ANREG","Natural Regeneration"))))))))))</f>
        <v>Late Fert</v>
      </c>
      <c r="I607" s="74">
        <f>'Activity rawdata'!O606</f>
        <v>16.78</v>
      </c>
      <c r="J607" s="75">
        <f>'Activity rawdata'!N606</f>
        <v>22</v>
      </c>
      <c r="K607" s="75">
        <f>'Activity rawdata'!AC606</f>
        <v>75.17</v>
      </c>
      <c r="L607" s="75">
        <f>'Activity rawdata'!AD606</f>
        <v>106.14</v>
      </c>
      <c r="M607" s="76">
        <f>'Activity rawdata'!AE606</f>
        <v>11.395123472301076</v>
      </c>
      <c r="N607" s="83">
        <f>'Activity rawdata'!T606+'Activity rawdata'!U606</f>
        <v>0</v>
      </c>
      <c r="O607" s="80">
        <f>'Activity rawdata'!V606</f>
        <v>0</v>
      </c>
      <c r="P607" s="80">
        <f>'Activity rawdata'!W606</f>
        <v>0</v>
      </c>
      <c r="Q607" s="80">
        <f>'Activity rawdata'!X606</f>
        <v>0</v>
      </c>
      <c r="R607" s="84">
        <f t="shared" si="100"/>
        <v>0</v>
      </c>
      <c r="S607" s="80">
        <f>'Activity rawdata'!Z606</f>
        <v>0</v>
      </c>
      <c r="T607" s="80">
        <f>'Activity rawdata'!AA606</f>
        <v>0</v>
      </c>
      <c r="U607" s="80">
        <f t="shared" si="101"/>
        <v>0</v>
      </c>
      <c r="V607" s="81">
        <f t="shared" si="102"/>
        <v>0</v>
      </c>
      <c r="W607" s="75">
        <f t="shared" si="103"/>
        <v>0</v>
      </c>
      <c r="X607" s="75">
        <f t="shared" si="104"/>
        <v>0</v>
      </c>
      <c r="Y607" s="75">
        <f t="shared" si="105"/>
        <v>0</v>
      </c>
      <c r="Z607" s="82">
        <f t="shared" si="106"/>
        <v>0</v>
      </c>
      <c r="AA607" s="75">
        <f t="shared" si="107"/>
        <v>0</v>
      </c>
      <c r="AB607" s="75">
        <f t="shared" si="108"/>
        <v>0</v>
      </c>
      <c r="AC607" s="82">
        <f t="shared" si="109"/>
        <v>0</v>
      </c>
      <c r="AD607" s="70"/>
    </row>
    <row r="608" spans="1:30" x14ac:dyDescent="0.35">
      <c r="A608" s="70" t="str">
        <f>'Activity rawdata'!A607</f>
        <v>BH5186-1-177</v>
      </c>
      <c r="B608" s="71" t="str">
        <f>'Activity rawdata'!B607</f>
        <v>LB</v>
      </c>
      <c r="C608" s="71" t="str">
        <f>IF('Activity rawdata'!C607="PY","Planted",IF('Activity rawdata'!C607="NY","Nat/Convert",IF('Activity rawdata'!C607="NN","Nat/Nonconvert",IF('Activity rawdata'!C607="OY","Planted"))))</f>
        <v>Planted</v>
      </c>
      <c r="D608" s="70" t="str">
        <f>'Activity rawdata'!D607</f>
        <v>STP1</v>
      </c>
      <c r="E608" s="72" t="str">
        <f>'Activity rawdata'!E607</f>
        <v>80</v>
      </c>
      <c r="F608" s="73" t="str">
        <f>'Activity rawdata'!L607</f>
        <v>MT2</v>
      </c>
      <c r="G608" s="72" t="str">
        <f>'Activity rawdata'!R607</f>
        <v>2041</v>
      </c>
      <c r="H608" s="72" t="str">
        <f>IF('Activity rawdata'!P607="AHTHIN1","1st Thin",IF('Activity rawdata'!P607="AHCC","Clearcut",IF('Activity rawdata'!P607="AHTHSMZ","SMZ Thin",IF('Activity rawdata'!P607="AHTHIN2","2nd Thin",IF('Activity rawdata'!P607="AFERTE","Early Fert",IF('Activity rawdata'!P607="AFERTM","Mid Fert",IF('Activity rawdata'!P607="AFERTL","Late Fert",  IF('Activity rawdata'!P607="ASP","Site Prep", IF('Activity rawdata'!P607="APLT","Plant",  IF('Activity rawdata'!P607="ANREG","Natural Regeneration"))))))))))</f>
        <v>Late Fert</v>
      </c>
      <c r="I608" s="74">
        <f>'Activity rawdata'!O607</f>
        <v>42.11</v>
      </c>
      <c r="J608" s="75">
        <f>'Activity rawdata'!N607</f>
        <v>22</v>
      </c>
      <c r="K608" s="75">
        <f>'Activity rawdata'!AC607</f>
        <v>75.17</v>
      </c>
      <c r="L608" s="75">
        <f>'Activity rawdata'!AD607</f>
        <v>106.14</v>
      </c>
      <c r="M608" s="76">
        <f>'Activity rawdata'!AE607</f>
        <v>11.395123472301076</v>
      </c>
      <c r="N608" s="83">
        <f>'Activity rawdata'!T607+'Activity rawdata'!U607</f>
        <v>0</v>
      </c>
      <c r="O608" s="80">
        <f>'Activity rawdata'!V607</f>
        <v>0</v>
      </c>
      <c r="P608" s="80">
        <f>'Activity rawdata'!W607</f>
        <v>0</v>
      </c>
      <c r="Q608" s="80">
        <f>'Activity rawdata'!X607</f>
        <v>0</v>
      </c>
      <c r="R608" s="84">
        <f t="shared" si="100"/>
        <v>0</v>
      </c>
      <c r="S608" s="80">
        <f>'Activity rawdata'!Z607</f>
        <v>0</v>
      </c>
      <c r="T608" s="80">
        <f>'Activity rawdata'!AA607</f>
        <v>0</v>
      </c>
      <c r="U608" s="80">
        <f t="shared" si="101"/>
        <v>0</v>
      </c>
      <c r="V608" s="81">
        <f t="shared" si="102"/>
        <v>0</v>
      </c>
      <c r="W608" s="75">
        <f t="shared" si="103"/>
        <v>0</v>
      </c>
      <c r="X608" s="75">
        <f t="shared" si="104"/>
        <v>0</v>
      </c>
      <c r="Y608" s="75">
        <f t="shared" si="105"/>
        <v>0</v>
      </c>
      <c r="Z608" s="82">
        <f t="shared" si="106"/>
        <v>0</v>
      </c>
      <c r="AA608" s="75">
        <f t="shared" si="107"/>
        <v>0</v>
      </c>
      <c r="AB608" s="75">
        <f t="shared" si="108"/>
        <v>0</v>
      </c>
      <c r="AC608" s="82">
        <f t="shared" si="109"/>
        <v>0</v>
      </c>
      <c r="AD608" s="70"/>
    </row>
    <row r="609" spans="1:30" x14ac:dyDescent="0.35">
      <c r="A609" s="70" t="str">
        <f>'Activity rawdata'!A608</f>
        <v>BH5660-1-194</v>
      </c>
      <c r="B609" s="71" t="str">
        <f>'Activity rawdata'!B608</f>
        <v>LB</v>
      </c>
      <c r="C609" s="71" t="str">
        <f>IF('Activity rawdata'!C608="PY","Planted",IF('Activity rawdata'!C608="NY","Nat/Convert",IF('Activity rawdata'!C608="NN","Nat/Nonconvert",IF('Activity rawdata'!C608="OY","Planted"))))</f>
        <v>Planted</v>
      </c>
      <c r="D609" s="70" t="str">
        <f>'Activity rawdata'!D608</f>
        <v>STP1</v>
      </c>
      <c r="E609" s="72" t="str">
        <f>'Activity rawdata'!E608</f>
        <v>66</v>
      </c>
      <c r="F609" s="73" t="str">
        <f>'Activity rawdata'!L608</f>
        <v>MT2</v>
      </c>
      <c r="G609" s="72" t="str">
        <f>'Activity rawdata'!R608</f>
        <v>2041</v>
      </c>
      <c r="H609" s="72" t="str">
        <f>IF('Activity rawdata'!P608="AHTHIN1","1st Thin",IF('Activity rawdata'!P608="AHCC","Clearcut",IF('Activity rawdata'!P608="AHTHSMZ","SMZ Thin",IF('Activity rawdata'!P608="AHTHIN2","2nd Thin",IF('Activity rawdata'!P608="AFERTE","Early Fert",IF('Activity rawdata'!P608="AFERTM","Mid Fert",IF('Activity rawdata'!P608="AFERTL","Late Fert",  IF('Activity rawdata'!P608="ASP","Site Prep", IF('Activity rawdata'!P608="APLT","Plant",  IF('Activity rawdata'!P608="ANREG","Natural Regeneration"))))))))))</f>
        <v>Late Fert</v>
      </c>
      <c r="I609" s="74">
        <f>'Activity rawdata'!O608</f>
        <v>79.319999999999993</v>
      </c>
      <c r="J609" s="75">
        <f>'Activity rawdata'!N608</f>
        <v>21</v>
      </c>
      <c r="K609" s="75">
        <f>'Activity rawdata'!AC608</f>
        <v>75.849999999999994</v>
      </c>
      <c r="L609" s="75">
        <f>'Activity rawdata'!AD608</f>
        <v>110.53</v>
      </c>
      <c r="M609" s="76">
        <f>'Activity rawdata'!AE608</f>
        <v>11.216929994618193</v>
      </c>
      <c r="N609" s="83">
        <f>'Activity rawdata'!T608+'Activity rawdata'!U608</f>
        <v>0</v>
      </c>
      <c r="O609" s="80">
        <f>'Activity rawdata'!V608</f>
        <v>0</v>
      </c>
      <c r="P609" s="80">
        <f>'Activity rawdata'!W608</f>
        <v>0</v>
      </c>
      <c r="Q609" s="80">
        <f>'Activity rawdata'!X608</f>
        <v>0</v>
      </c>
      <c r="R609" s="84">
        <f t="shared" si="100"/>
        <v>0</v>
      </c>
      <c r="S609" s="80">
        <f>'Activity rawdata'!Z608</f>
        <v>0</v>
      </c>
      <c r="T609" s="80">
        <f>'Activity rawdata'!AA608</f>
        <v>0</v>
      </c>
      <c r="U609" s="80">
        <f t="shared" si="101"/>
        <v>0</v>
      </c>
      <c r="V609" s="81">
        <f t="shared" si="102"/>
        <v>0</v>
      </c>
      <c r="W609" s="75">
        <f t="shared" si="103"/>
        <v>0</v>
      </c>
      <c r="X609" s="75">
        <f t="shared" si="104"/>
        <v>0</v>
      </c>
      <c r="Y609" s="75">
        <f t="shared" si="105"/>
        <v>0</v>
      </c>
      <c r="Z609" s="82">
        <f t="shared" si="106"/>
        <v>0</v>
      </c>
      <c r="AA609" s="75">
        <f t="shared" si="107"/>
        <v>0</v>
      </c>
      <c r="AB609" s="75">
        <f t="shared" si="108"/>
        <v>0</v>
      </c>
      <c r="AC609" s="82">
        <f t="shared" si="109"/>
        <v>0</v>
      </c>
      <c r="AD609" s="70"/>
    </row>
    <row r="610" spans="1:30" x14ac:dyDescent="0.35">
      <c r="A610" s="70" t="str">
        <f>'Activity rawdata'!A609</f>
        <v>BH5660-1-164</v>
      </c>
      <c r="B610" s="71" t="str">
        <f>'Activity rawdata'!B609</f>
        <v>LB</v>
      </c>
      <c r="C610" s="71" t="str">
        <f>IF('Activity rawdata'!C609="PY","Planted",IF('Activity rawdata'!C609="NY","Nat/Convert",IF('Activity rawdata'!C609="NN","Nat/Nonconvert",IF('Activity rawdata'!C609="OY","Planted"))))</f>
        <v>Planted</v>
      </c>
      <c r="D610" s="70" t="str">
        <f>'Activity rawdata'!D609</f>
        <v>STP1</v>
      </c>
      <c r="E610" s="72" t="str">
        <f>'Activity rawdata'!E609</f>
        <v>66</v>
      </c>
      <c r="F610" s="73" t="str">
        <f>'Activity rawdata'!L609</f>
        <v>MT2</v>
      </c>
      <c r="G610" s="72" t="str">
        <f>'Activity rawdata'!R609</f>
        <v>2041</v>
      </c>
      <c r="H610" s="72" t="str">
        <f>IF('Activity rawdata'!P609="AHTHIN1","1st Thin",IF('Activity rawdata'!P609="AHCC","Clearcut",IF('Activity rawdata'!P609="AHTHSMZ","SMZ Thin",IF('Activity rawdata'!P609="AHTHIN2","2nd Thin",IF('Activity rawdata'!P609="AFERTE","Early Fert",IF('Activity rawdata'!P609="AFERTM","Mid Fert",IF('Activity rawdata'!P609="AFERTL","Late Fert",  IF('Activity rawdata'!P609="ASP","Site Prep", IF('Activity rawdata'!P609="APLT","Plant",  IF('Activity rawdata'!P609="ANREG","Natural Regeneration"))))))))))</f>
        <v>Late Fert</v>
      </c>
      <c r="I610" s="74">
        <f>'Activity rawdata'!O609</f>
        <v>7.07</v>
      </c>
      <c r="J610" s="75">
        <f>'Activity rawdata'!N609</f>
        <v>21</v>
      </c>
      <c r="K610" s="75">
        <f>'Activity rawdata'!AC609</f>
        <v>75.900000000000006</v>
      </c>
      <c r="L610" s="75">
        <f>'Activity rawdata'!AD609</f>
        <v>118.42</v>
      </c>
      <c r="M610" s="76">
        <f>'Activity rawdata'!AE609</f>
        <v>10.840383873285376</v>
      </c>
      <c r="N610" s="83">
        <f>'Activity rawdata'!T609+'Activity rawdata'!U609</f>
        <v>0</v>
      </c>
      <c r="O610" s="80">
        <f>'Activity rawdata'!V609</f>
        <v>0</v>
      </c>
      <c r="P610" s="80">
        <f>'Activity rawdata'!W609</f>
        <v>0</v>
      </c>
      <c r="Q610" s="80">
        <f>'Activity rawdata'!X609</f>
        <v>0</v>
      </c>
      <c r="R610" s="84">
        <f t="shared" si="100"/>
        <v>0</v>
      </c>
      <c r="S610" s="80">
        <f>'Activity rawdata'!Z609</f>
        <v>0</v>
      </c>
      <c r="T610" s="80">
        <f>'Activity rawdata'!AA609</f>
        <v>0</v>
      </c>
      <c r="U610" s="80">
        <f t="shared" si="101"/>
        <v>0</v>
      </c>
      <c r="V610" s="81">
        <f t="shared" si="102"/>
        <v>0</v>
      </c>
      <c r="W610" s="75">
        <f t="shared" si="103"/>
        <v>0</v>
      </c>
      <c r="X610" s="75">
        <f t="shared" si="104"/>
        <v>0</v>
      </c>
      <c r="Y610" s="75">
        <f t="shared" si="105"/>
        <v>0</v>
      </c>
      <c r="Z610" s="82">
        <f t="shared" si="106"/>
        <v>0</v>
      </c>
      <c r="AA610" s="75">
        <f t="shared" si="107"/>
        <v>0</v>
      </c>
      <c r="AB610" s="75">
        <f t="shared" si="108"/>
        <v>0</v>
      </c>
      <c r="AC610" s="82">
        <f t="shared" si="109"/>
        <v>0</v>
      </c>
      <c r="AD610" s="70"/>
    </row>
    <row r="611" spans="1:30" x14ac:dyDescent="0.35">
      <c r="A611" s="70" t="str">
        <f>'Activity rawdata'!A610</f>
        <v>BH5186-1-187</v>
      </c>
      <c r="B611" s="71" t="str">
        <f>'Activity rawdata'!B610</f>
        <v>LB</v>
      </c>
      <c r="C611" s="71" t="str">
        <f>IF('Activity rawdata'!C610="PY","Planted",IF('Activity rawdata'!C610="NY","Nat/Convert",IF('Activity rawdata'!C610="NN","Nat/Nonconvert",IF('Activity rawdata'!C610="OY","Planted"))))</f>
        <v>Planted</v>
      </c>
      <c r="D611" s="70" t="str">
        <f>'Activity rawdata'!D610</f>
        <v>STP1</v>
      </c>
      <c r="E611" s="72" t="str">
        <f>'Activity rawdata'!E610</f>
        <v>85</v>
      </c>
      <c r="F611" s="73" t="str">
        <f>'Activity rawdata'!L610</f>
        <v>MT2</v>
      </c>
      <c r="G611" s="72" t="str">
        <f>'Activity rawdata'!R610</f>
        <v>2041</v>
      </c>
      <c r="H611" s="72" t="str">
        <f>IF('Activity rawdata'!P610="AHTHIN1","1st Thin",IF('Activity rawdata'!P610="AHCC","Clearcut",IF('Activity rawdata'!P610="AHTHSMZ","SMZ Thin",IF('Activity rawdata'!P610="AHTHIN2","2nd Thin",IF('Activity rawdata'!P610="AFERTE","Early Fert",IF('Activity rawdata'!P610="AFERTM","Mid Fert",IF('Activity rawdata'!P610="AFERTL","Late Fert",  IF('Activity rawdata'!P610="ASP","Site Prep", IF('Activity rawdata'!P610="APLT","Plant",  IF('Activity rawdata'!P610="ANREG","Natural Regeneration"))))))))))</f>
        <v>Late Fert</v>
      </c>
      <c r="I611" s="74">
        <f>'Activity rawdata'!O610</f>
        <v>10.71</v>
      </c>
      <c r="J611" s="75">
        <f>'Activity rawdata'!N610</f>
        <v>21</v>
      </c>
      <c r="K611" s="75">
        <f>'Activity rawdata'!AC610</f>
        <v>75.75</v>
      </c>
      <c r="L611" s="75">
        <f>'Activity rawdata'!AD610</f>
        <v>106.64</v>
      </c>
      <c r="M611" s="76">
        <f>'Activity rawdata'!AE610</f>
        <v>11.412152126494215</v>
      </c>
      <c r="N611" s="83">
        <f>'Activity rawdata'!T610+'Activity rawdata'!U610</f>
        <v>0</v>
      </c>
      <c r="O611" s="80">
        <f>'Activity rawdata'!V610</f>
        <v>0</v>
      </c>
      <c r="P611" s="80">
        <f>'Activity rawdata'!W610</f>
        <v>0</v>
      </c>
      <c r="Q611" s="80">
        <f>'Activity rawdata'!X610</f>
        <v>0</v>
      </c>
      <c r="R611" s="84">
        <f t="shared" si="100"/>
        <v>0</v>
      </c>
      <c r="S611" s="80">
        <f>'Activity rawdata'!Z610</f>
        <v>0</v>
      </c>
      <c r="T611" s="80">
        <f>'Activity rawdata'!AA610</f>
        <v>0</v>
      </c>
      <c r="U611" s="80">
        <f t="shared" si="101"/>
        <v>0</v>
      </c>
      <c r="V611" s="81">
        <f t="shared" si="102"/>
        <v>0</v>
      </c>
      <c r="W611" s="75">
        <f t="shared" si="103"/>
        <v>0</v>
      </c>
      <c r="X611" s="75">
        <f t="shared" si="104"/>
        <v>0</v>
      </c>
      <c r="Y611" s="75">
        <f t="shared" si="105"/>
        <v>0</v>
      </c>
      <c r="Z611" s="82">
        <f t="shared" si="106"/>
        <v>0</v>
      </c>
      <c r="AA611" s="75">
        <f t="shared" si="107"/>
        <v>0</v>
      </c>
      <c r="AB611" s="75">
        <f t="shared" si="108"/>
        <v>0</v>
      </c>
      <c r="AC611" s="82">
        <f t="shared" si="109"/>
        <v>0</v>
      </c>
      <c r="AD611" s="70"/>
    </row>
    <row r="612" spans="1:30" x14ac:dyDescent="0.35">
      <c r="A612" s="70" t="str">
        <f>'Activity rawdata'!A611</f>
        <v>BH5186-1-186</v>
      </c>
      <c r="B612" s="71" t="str">
        <f>'Activity rawdata'!B611</f>
        <v>LB</v>
      </c>
      <c r="C612" s="71" t="str">
        <f>IF('Activity rawdata'!C611="PY","Planted",IF('Activity rawdata'!C611="NY","Nat/Convert",IF('Activity rawdata'!C611="NN","Nat/Nonconvert",IF('Activity rawdata'!C611="OY","Planted"))))</f>
        <v>Planted</v>
      </c>
      <c r="D612" s="70" t="str">
        <f>'Activity rawdata'!D611</f>
        <v>STP1</v>
      </c>
      <c r="E612" s="72" t="str">
        <f>'Activity rawdata'!E611</f>
        <v>83</v>
      </c>
      <c r="F612" s="73" t="str">
        <f>'Activity rawdata'!L611</f>
        <v>MT2</v>
      </c>
      <c r="G612" s="72" t="str">
        <f>'Activity rawdata'!R611</f>
        <v>2041</v>
      </c>
      <c r="H612" s="72" t="str">
        <f>IF('Activity rawdata'!P611="AHTHIN1","1st Thin",IF('Activity rawdata'!P611="AHCC","Clearcut",IF('Activity rawdata'!P611="AHTHSMZ","SMZ Thin",IF('Activity rawdata'!P611="AHTHIN2","2nd Thin",IF('Activity rawdata'!P611="AFERTE","Early Fert",IF('Activity rawdata'!P611="AFERTM","Mid Fert",IF('Activity rawdata'!P611="AFERTL","Late Fert",  IF('Activity rawdata'!P611="ASP","Site Prep", IF('Activity rawdata'!P611="APLT","Plant",  IF('Activity rawdata'!P611="ANREG","Natural Regeneration"))))))))))</f>
        <v>Late Fert</v>
      </c>
      <c r="I612" s="74">
        <f>'Activity rawdata'!O611</f>
        <v>82.73</v>
      </c>
      <c r="J612" s="75">
        <f>'Activity rawdata'!N611</f>
        <v>21</v>
      </c>
      <c r="K612" s="75">
        <f>'Activity rawdata'!AC611</f>
        <v>74.040000000000006</v>
      </c>
      <c r="L612" s="75">
        <f>'Activity rawdata'!AD611</f>
        <v>104.34</v>
      </c>
      <c r="M612" s="76">
        <f>'Activity rawdata'!AE611</f>
        <v>11.406281637251213</v>
      </c>
      <c r="N612" s="83">
        <f>'Activity rawdata'!T611+'Activity rawdata'!U611</f>
        <v>0</v>
      </c>
      <c r="O612" s="80">
        <f>'Activity rawdata'!V611</f>
        <v>0</v>
      </c>
      <c r="P612" s="80">
        <f>'Activity rawdata'!W611</f>
        <v>0</v>
      </c>
      <c r="Q612" s="80">
        <f>'Activity rawdata'!X611</f>
        <v>0</v>
      </c>
      <c r="R612" s="84">
        <f t="shared" si="100"/>
        <v>0</v>
      </c>
      <c r="S612" s="80">
        <f>'Activity rawdata'!Z611</f>
        <v>0</v>
      </c>
      <c r="T612" s="80">
        <f>'Activity rawdata'!AA611</f>
        <v>0</v>
      </c>
      <c r="U612" s="80">
        <f t="shared" si="101"/>
        <v>0</v>
      </c>
      <c r="V612" s="81">
        <f t="shared" si="102"/>
        <v>0</v>
      </c>
      <c r="W612" s="75">
        <f t="shared" si="103"/>
        <v>0</v>
      </c>
      <c r="X612" s="75">
        <f t="shared" si="104"/>
        <v>0</v>
      </c>
      <c r="Y612" s="75">
        <f t="shared" si="105"/>
        <v>0</v>
      </c>
      <c r="Z612" s="82">
        <f t="shared" si="106"/>
        <v>0</v>
      </c>
      <c r="AA612" s="75">
        <f t="shared" si="107"/>
        <v>0</v>
      </c>
      <c r="AB612" s="75">
        <f t="shared" si="108"/>
        <v>0</v>
      </c>
      <c r="AC612" s="82">
        <f t="shared" si="109"/>
        <v>0</v>
      </c>
      <c r="AD612" s="70"/>
    </row>
    <row r="613" spans="1:30" x14ac:dyDescent="0.35">
      <c r="A613" s="70" t="str">
        <f>'Activity rawdata'!A612</f>
        <v>BH5120-1-111</v>
      </c>
      <c r="B613" s="71" t="str">
        <f>'Activity rawdata'!B612</f>
        <v>LB</v>
      </c>
      <c r="C613" s="71" t="str">
        <f>IF('Activity rawdata'!C612="PY","Planted",IF('Activity rawdata'!C612="NY","Nat/Convert",IF('Activity rawdata'!C612="NN","Nat/Nonconvert",IF('Activity rawdata'!C612="OY","Planted"))))</f>
        <v>Planted</v>
      </c>
      <c r="D613" s="70" t="str">
        <f>'Activity rawdata'!D612</f>
        <v>STP1</v>
      </c>
      <c r="E613" s="72" t="str">
        <f>'Activity rawdata'!E612</f>
        <v>78</v>
      </c>
      <c r="F613" s="73" t="str">
        <f>'Activity rawdata'!L612</f>
        <v>MT2</v>
      </c>
      <c r="G613" s="72" t="str">
        <f>'Activity rawdata'!R612</f>
        <v>2041</v>
      </c>
      <c r="H613" s="72" t="str">
        <f>IF('Activity rawdata'!P612="AHTHIN1","1st Thin",IF('Activity rawdata'!P612="AHCC","Clearcut",IF('Activity rawdata'!P612="AHTHSMZ","SMZ Thin",IF('Activity rawdata'!P612="AHTHIN2","2nd Thin",IF('Activity rawdata'!P612="AFERTE","Early Fert",IF('Activity rawdata'!P612="AFERTM","Mid Fert",IF('Activity rawdata'!P612="AFERTL","Late Fert",  IF('Activity rawdata'!P612="ASP","Site Prep", IF('Activity rawdata'!P612="APLT","Plant",  IF('Activity rawdata'!P612="ANREG","Natural Regeneration"))))))))))</f>
        <v>Late Fert</v>
      </c>
      <c r="I613" s="74">
        <f>'Activity rawdata'!O612</f>
        <v>87.28</v>
      </c>
      <c r="J613" s="75">
        <f>'Activity rawdata'!N612</f>
        <v>21</v>
      </c>
      <c r="K613" s="75">
        <f>'Activity rawdata'!AC612</f>
        <v>74.8</v>
      </c>
      <c r="L613" s="75">
        <f>'Activity rawdata'!AD612</f>
        <v>106.04</v>
      </c>
      <c r="M613" s="76">
        <f>'Activity rawdata'!AE612</f>
        <v>11.372403001154044</v>
      </c>
      <c r="N613" s="83">
        <f>'Activity rawdata'!T612+'Activity rawdata'!U612</f>
        <v>0</v>
      </c>
      <c r="O613" s="80">
        <f>'Activity rawdata'!V612</f>
        <v>0</v>
      </c>
      <c r="P613" s="80">
        <f>'Activity rawdata'!W612</f>
        <v>0</v>
      </c>
      <c r="Q613" s="80">
        <f>'Activity rawdata'!X612</f>
        <v>0</v>
      </c>
      <c r="R613" s="84">
        <f t="shared" si="100"/>
        <v>0</v>
      </c>
      <c r="S613" s="80">
        <f>'Activity rawdata'!Z612</f>
        <v>0</v>
      </c>
      <c r="T613" s="80">
        <f>'Activity rawdata'!AA612</f>
        <v>0</v>
      </c>
      <c r="U613" s="80">
        <f t="shared" si="101"/>
        <v>0</v>
      </c>
      <c r="V613" s="81">
        <f t="shared" si="102"/>
        <v>0</v>
      </c>
      <c r="W613" s="75">
        <f t="shared" si="103"/>
        <v>0</v>
      </c>
      <c r="X613" s="75">
        <f t="shared" si="104"/>
        <v>0</v>
      </c>
      <c r="Y613" s="75">
        <f t="shared" si="105"/>
        <v>0</v>
      </c>
      <c r="Z613" s="82">
        <f t="shared" si="106"/>
        <v>0</v>
      </c>
      <c r="AA613" s="75">
        <f t="shared" si="107"/>
        <v>0</v>
      </c>
      <c r="AB613" s="75">
        <f t="shared" si="108"/>
        <v>0</v>
      </c>
      <c r="AC613" s="82">
        <f t="shared" si="109"/>
        <v>0</v>
      </c>
      <c r="AD613" s="70"/>
    </row>
    <row r="614" spans="1:30" x14ac:dyDescent="0.35">
      <c r="A614" s="70" t="str">
        <f>'Activity rawdata'!A613</f>
        <v>BH6125-1-400</v>
      </c>
      <c r="B614" s="71" t="str">
        <f>'Activity rawdata'!B613</f>
        <v>LL</v>
      </c>
      <c r="C614" s="71" t="str">
        <f>IF('Activity rawdata'!C613="PY","Planted",IF('Activity rawdata'!C613="NY","Nat/Convert",IF('Activity rawdata'!C613="NN","Nat/Nonconvert",IF('Activity rawdata'!C613="OY","Planted"))))</f>
        <v>Planted</v>
      </c>
      <c r="D614" s="70" t="str">
        <f>'Activity rawdata'!D613</f>
        <v>STP2</v>
      </c>
      <c r="E614" s="72" t="str">
        <f>'Activity rawdata'!E613</f>
        <v>76</v>
      </c>
      <c r="F614" s="73" t="str">
        <f>'Activity rawdata'!L613</f>
        <v>NO</v>
      </c>
      <c r="G614" s="72" t="str">
        <f>'Activity rawdata'!R613</f>
        <v>2041</v>
      </c>
      <c r="H614" s="72" t="str">
        <f>IF('Activity rawdata'!P613="AHTHIN1","1st Thin",IF('Activity rawdata'!P613="AHCC","Clearcut",IF('Activity rawdata'!P613="AHTHSMZ","SMZ Thin",IF('Activity rawdata'!P613="AHTHIN2","2nd Thin",IF('Activity rawdata'!P613="AFERTE","Early Fert",IF('Activity rawdata'!P613="AFERTM","Mid Fert",IF('Activity rawdata'!P613="AFERTL","Late Fert",  IF('Activity rawdata'!P613="ASP","Site Prep", IF('Activity rawdata'!P613="APLT","Plant",  IF('Activity rawdata'!P613="ANREG","Natural Regeneration"))))))))))</f>
        <v>1st Thin</v>
      </c>
      <c r="I614" s="74">
        <f>'Activity rawdata'!O613</f>
        <v>2.21</v>
      </c>
      <c r="J614" s="75">
        <f>'Activity rawdata'!N613</f>
        <v>14</v>
      </c>
      <c r="K614" s="75">
        <f>'Activity rawdata'!AC613</f>
        <v>90.01</v>
      </c>
      <c r="L614" s="75">
        <f>'Activity rawdata'!AD613</f>
        <v>356.97</v>
      </c>
      <c r="M614" s="76">
        <f>'Activity rawdata'!AE613</f>
        <v>6.799325354707273</v>
      </c>
      <c r="N614" s="83">
        <f>'Activity rawdata'!T613+'Activity rawdata'!U613</f>
        <v>19.420000000000002</v>
      </c>
      <c r="O614" s="80">
        <f>'Activity rawdata'!V613</f>
        <v>1.76</v>
      </c>
      <c r="P614" s="80">
        <f>'Activity rawdata'!W613</f>
        <v>0</v>
      </c>
      <c r="Q614" s="80">
        <f>'Activity rawdata'!X613</f>
        <v>0</v>
      </c>
      <c r="R614" s="84">
        <f t="shared" si="100"/>
        <v>21.180000000000003</v>
      </c>
      <c r="S614" s="80">
        <f>'Activity rawdata'!Z613</f>
        <v>0</v>
      </c>
      <c r="T614" s="80">
        <f>'Activity rawdata'!AA613</f>
        <v>0</v>
      </c>
      <c r="U614" s="80">
        <f t="shared" si="101"/>
        <v>0</v>
      </c>
      <c r="V614" s="81">
        <f t="shared" si="102"/>
        <v>42.918200000000006</v>
      </c>
      <c r="W614" s="75">
        <f t="shared" si="103"/>
        <v>3.8896000000000002</v>
      </c>
      <c r="X614" s="75">
        <f t="shared" si="104"/>
        <v>0</v>
      </c>
      <c r="Y614" s="75">
        <f t="shared" si="105"/>
        <v>0</v>
      </c>
      <c r="Z614" s="82">
        <f t="shared" si="106"/>
        <v>46.807800000000007</v>
      </c>
      <c r="AA614" s="75">
        <f t="shared" si="107"/>
        <v>0</v>
      </c>
      <c r="AB614" s="75">
        <f t="shared" si="108"/>
        <v>0</v>
      </c>
      <c r="AC614" s="82">
        <f t="shared" si="109"/>
        <v>0</v>
      </c>
      <c r="AD614" s="70"/>
    </row>
    <row r="615" spans="1:30" x14ac:dyDescent="0.35">
      <c r="A615" s="70" t="str">
        <f>'Activity rawdata'!A614</f>
        <v>BH6125-1-399</v>
      </c>
      <c r="B615" s="71" t="str">
        <f>'Activity rawdata'!B614</f>
        <v>LL</v>
      </c>
      <c r="C615" s="71" t="str">
        <f>IF('Activity rawdata'!C614="PY","Planted",IF('Activity rawdata'!C614="NY","Nat/Convert",IF('Activity rawdata'!C614="NN","Nat/Nonconvert",IF('Activity rawdata'!C614="OY","Planted"))))</f>
        <v>Planted</v>
      </c>
      <c r="D615" s="70" t="str">
        <f>'Activity rawdata'!D614</f>
        <v>STP2</v>
      </c>
      <c r="E615" s="72" t="str">
        <f>'Activity rawdata'!E614</f>
        <v>76</v>
      </c>
      <c r="F615" s="73" t="str">
        <f>'Activity rawdata'!L614</f>
        <v>NO</v>
      </c>
      <c r="G615" s="72" t="str">
        <f>'Activity rawdata'!R614</f>
        <v>2041</v>
      </c>
      <c r="H615" s="72" t="str">
        <f>IF('Activity rawdata'!P614="AHTHIN1","1st Thin",IF('Activity rawdata'!P614="AHCC","Clearcut",IF('Activity rawdata'!P614="AHTHSMZ","SMZ Thin",IF('Activity rawdata'!P614="AHTHIN2","2nd Thin",IF('Activity rawdata'!P614="AFERTE","Early Fert",IF('Activity rawdata'!P614="AFERTM","Mid Fert",IF('Activity rawdata'!P614="AFERTL","Late Fert",  IF('Activity rawdata'!P614="ASP","Site Prep", IF('Activity rawdata'!P614="APLT","Plant",  IF('Activity rawdata'!P614="ANREG","Natural Regeneration"))))))))))</f>
        <v>1st Thin</v>
      </c>
      <c r="I615" s="74">
        <f>'Activity rawdata'!O614</f>
        <v>11.9</v>
      </c>
      <c r="J615" s="75">
        <f>'Activity rawdata'!N614</f>
        <v>14</v>
      </c>
      <c r="K615" s="75">
        <f>'Activity rawdata'!AC614</f>
        <v>90.01</v>
      </c>
      <c r="L615" s="75">
        <f>'Activity rawdata'!AD614</f>
        <v>356.97</v>
      </c>
      <c r="M615" s="76">
        <f>'Activity rawdata'!AE614</f>
        <v>6.799325354707273</v>
      </c>
      <c r="N615" s="83">
        <f>'Activity rawdata'!T614+'Activity rawdata'!U614</f>
        <v>19.420000000000002</v>
      </c>
      <c r="O615" s="80">
        <f>'Activity rawdata'!V614</f>
        <v>1.76</v>
      </c>
      <c r="P615" s="80">
        <f>'Activity rawdata'!W614</f>
        <v>0</v>
      </c>
      <c r="Q615" s="80">
        <f>'Activity rawdata'!X614</f>
        <v>0</v>
      </c>
      <c r="R615" s="84">
        <f t="shared" si="100"/>
        <v>21.180000000000003</v>
      </c>
      <c r="S615" s="80">
        <f>'Activity rawdata'!Z614</f>
        <v>0</v>
      </c>
      <c r="T615" s="80">
        <f>'Activity rawdata'!AA614</f>
        <v>0</v>
      </c>
      <c r="U615" s="80">
        <f t="shared" si="101"/>
        <v>0</v>
      </c>
      <c r="V615" s="81">
        <f t="shared" si="102"/>
        <v>231.09800000000001</v>
      </c>
      <c r="W615" s="75">
        <f t="shared" si="103"/>
        <v>20.943999999999999</v>
      </c>
      <c r="X615" s="75">
        <f t="shared" si="104"/>
        <v>0</v>
      </c>
      <c r="Y615" s="75">
        <f t="shared" si="105"/>
        <v>0</v>
      </c>
      <c r="Z615" s="82">
        <f t="shared" si="106"/>
        <v>252.042</v>
      </c>
      <c r="AA615" s="75">
        <f t="shared" si="107"/>
        <v>0</v>
      </c>
      <c r="AB615" s="75">
        <f t="shared" si="108"/>
        <v>0</v>
      </c>
      <c r="AC615" s="82">
        <f t="shared" si="109"/>
        <v>0</v>
      </c>
      <c r="AD615" s="70"/>
    </row>
    <row r="616" spans="1:30" x14ac:dyDescent="0.35">
      <c r="A616" s="70" t="str">
        <f>'Activity rawdata'!A615</f>
        <v>BH6125-1-394</v>
      </c>
      <c r="B616" s="71" t="str">
        <f>'Activity rawdata'!B615</f>
        <v>LL</v>
      </c>
      <c r="C616" s="71" t="str">
        <f>IF('Activity rawdata'!C615="PY","Planted",IF('Activity rawdata'!C615="NY","Nat/Convert",IF('Activity rawdata'!C615="NN","Nat/Nonconvert",IF('Activity rawdata'!C615="OY","Planted"))))</f>
        <v>Planted</v>
      </c>
      <c r="D616" s="70" t="str">
        <f>'Activity rawdata'!D615</f>
        <v>STP2</v>
      </c>
      <c r="E616" s="72" t="str">
        <f>'Activity rawdata'!E615</f>
        <v>71</v>
      </c>
      <c r="F616" s="73" t="str">
        <f>'Activity rawdata'!L615</f>
        <v>NO</v>
      </c>
      <c r="G616" s="72" t="str">
        <f>'Activity rawdata'!R615</f>
        <v>2041</v>
      </c>
      <c r="H616" s="72" t="str">
        <f>IF('Activity rawdata'!P615="AHTHIN1","1st Thin",IF('Activity rawdata'!P615="AHCC","Clearcut",IF('Activity rawdata'!P615="AHTHSMZ","SMZ Thin",IF('Activity rawdata'!P615="AHTHIN2","2nd Thin",IF('Activity rawdata'!P615="AFERTE","Early Fert",IF('Activity rawdata'!P615="AFERTM","Mid Fert",IF('Activity rawdata'!P615="AFERTL","Late Fert",  IF('Activity rawdata'!P615="ASP","Site Prep", IF('Activity rawdata'!P615="APLT","Plant",  IF('Activity rawdata'!P615="ANREG","Natural Regeneration"))))))))))</f>
        <v>1st Thin</v>
      </c>
      <c r="I616" s="74">
        <f>'Activity rawdata'!O615</f>
        <v>23.1</v>
      </c>
      <c r="J616" s="75">
        <f>'Activity rawdata'!N615</f>
        <v>14</v>
      </c>
      <c r="K616" s="75">
        <f>'Activity rawdata'!AC615</f>
        <v>78.930000000000007</v>
      </c>
      <c r="L616" s="75">
        <f>'Activity rawdata'!AD615</f>
        <v>359.85</v>
      </c>
      <c r="M616" s="76">
        <f>'Activity rawdata'!AE615</f>
        <v>6.3415672123807614</v>
      </c>
      <c r="N616" s="83">
        <f>'Activity rawdata'!T615+'Activity rawdata'!U615</f>
        <v>15.58</v>
      </c>
      <c r="O616" s="80">
        <f>'Activity rawdata'!V615</f>
        <v>0.42</v>
      </c>
      <c r="P616" s="80">
        <f>'Activity rawdata'!W615</f>
        <v>0</v>
      </c>
      <c r="Q616" s="80">
        <f>'Activity rawdata'!X615</f>
        <v>0</v>
      </c>
      <c r="R616" s="84">
        <f t="shared" si="100"/>
        <v>16</v>
      </c>
      <c r="S616" s="80">
        <f>'Activity rawdata'!Z615</f>
        <v>0</v>
      </c>
      <c r="T616" s="80">
        <f>'Activity rawdata'!AA615</f>
        <v>0</v>
      </c>
      <c r="U616" s="80">
        <f t="shared" si="101"/>
        <v>0</v>
      </c>
      <c r="V616" s="81">
        <f t="shared" si="102"/>
        <v>359.89800000000002</v>
      </c>
      <c r="W616" s="75">
        <f t="shared" si="103"/>
        <v>9.702</v>
      </c>
      <c r="X616" s="75">
        <f t="shared" si="104"/>
        <v>0</v>
      </c>
      <c r="Y616" s="75">
        <f t="shared" si="105"/>
        <v>0</v>
      </c>
      <c r="Z616" s="82">
        <f t="shared" si="106"/>
        <v>369.6</v>
      </c>
      <c r="AA616" s="75">
        <f t="shared" si="107"/>
        <v>0</v>
      </c>
      <c r="AB616" s="75">
        <f t="shared" si="108"/>
        <v>0</v>
      </c>
      <c r="AC616" s="82">
        <f t="shared" si="109"/>
        <v>0</v>
      </c>
      <c r="AD616" s="70"/>
    </row>
    <row r="617" spans="1:30" x14ac:dyDescent="0.35">
      <c r="A617" s="70" t="str">
        <f>'Activity rawdata'!A616</f>
        <v>BH5186-1-397</v>
      </c>
      <c r="B617" s="71" t="str">
        <f>'Activity rawdata'!B616</f>
        <v>LL</v>
      </c>
      <c r="C617" s="71" t="str">
        <f>IF('Activity rawdata'!C616="PY","Planted",IF('Activity rawdata'!C616="NY","Nat/Convert",IF('Activity rawdata'!C616="NN","Nat/Nonconvert",IF('Activity rawdata'!C616="OY","Planted"))))</f>
        <v>Planted</v>
      </c>
      <c r="D617" s="70" t="str">
        <f>'Activity rawdata'!D616</f>
        <v>STP2</v>
      </c>
      <c r="E617" s="72" t="str">
        <f>'Activity rawdata'!E616</f>
        <v>90</v>
      </c>
      <c r="F617" s="73" t="str">
        <f>'Activity rawdata'!L616</f>
        <v>NO</v>
      </c>
      <c r="G617" s="72" t="str">
        <f>'Activity rawdata'!R616</f>
        <v>2041</v>
      </c>
      <c r="H617" s="72" t="str">
        <f>IF('Activity rawdata'!P616="AHTHIN1","1st Thin",IF('Activity rawdata'!P616="AHCC","Clearcut",IF('Activity rawdata'!P616="AHTHSMZ","SMZ Thin",IF('Activity rawdata'!P616="AHTHIN2","2nd Thin",IF('Activity rawdata'!P616="AFERTE","Early Fert",IF('Activity rawdata'!P616="AFERTM","Mid Fert",IF('Activity rawdata'!P616="AFERTL","Late Fert",  IF('Activity rawdata'!P616="ASP","Site Prep", IF('Activity rawdata'!P616="APLT","Plant",  IF('Activity rawdata'!P616="ANREG","Natural Regeneration"))))))))))</f>
        <v>1st Thin</v>
      </c>
      <c r="I617" s="74">
        <f>'Activity rawdata'!O616</f>
        <v>55.21</v>
      </c>
      <c r="J617" s="75">
        <f>'Activity rawdata'!N616</f>
        <v>14</v>
      </c>
      <c r="K617" s="75">
        <f>'Activity rawdata'!AC616</f>
        <v>127.23</v>
      </c>
      <c r="L617" s="75">
        <f>'Activity rawdata'!AD616</f>
        <v>348.24</v>
      </c>
      <c r="M617" s="76">
        <f>'Activity rawdata'!AE616</f>
        <v>8.1844921858787352</v>
      </c>
      <c r="N617" s="83">
        <f>'Activity rawdata'!T616+'Activity rawdata'!U616</f>
        <v>22.4</v>
      </c>
      <c r="O617" s="80">
        <f>'Activity rawdata'!V616</f>
        <v>11.35</v>
      </c>
      <c r="P617" s="80">
        <f>'Activity rawdata'!W616</f>
        <v>0</v>
      </c>
      <c r="Q617" s="80">
        <f>'Activity rawdata'!X616</f>
        <v>0</v>
      </c>
      <c r="R617" s="84">
        <f t="shared" si="100"/>
        <v>33.75</v>
      </c>
      <c r="S617" s="80">
        <f>'Activity rawdata'!Z616</f>
        <v>0</v>
      </c>
      <c r="T617" s="80">
        <f>'Activity rawdata'!AA616</f>
        <v>0</v>
      </c>
      <c r="U617" s="80">
        <f t="shared" si="101"/>
        <v>0</v>
      </c>
      <c r="V617" s="81">
        <f t="shared" si="102"/>
        <v>1236.704</v>
      </c>
      <c r="W617" s="75">
        <f t="shared" si="103"/>
        <v>626.63350000000003</v>
      </c>
      <c r="X617" s="75">
        <f t="shared" si="104"/>
        <v>0</v>
      </c>
      <c r="Y617" s="75">
        <f t="shared" si="105"/>
        <v>0</v>
      </c>
      <c r="Z617" s="82">
        <f t="shared" si="106"/>
        <v>1863.3375000000001</v>
      </c>
      <c r="AA617" s="75">
        <f t="shared" si="107"/>
        <v>0</v>
      </c>
      <c r="AB617" s="75">
        <f t="shared" si="108"/>
        <v>0</v>
      </c>
      <c r="AC617" s="82">
        <f t="shared" si="109"/>
        <v>0</v>
      </c>
      <c r="AD617" s="70"/>
    </row>
    <row r="618" spans="1:30" x14ac:dyDescent="0.35">
      <c r="A618" s="70" t="str">
        <f>'Activity rawdata'!A617</f>
        <v>BH2047-1-395</v>
      </c>
      <c r="B618" s="71" t="str">
        <f>'Activity rawdata'!B617</f>
        <v>LL</v>
      </c>
      <c r="C618" s="71" t="str">
        <f>IF('Activity rawdata'!C617="PY","Planted",IF('Activity rawdata'!C617="NY","Nat/Convert",IF('Activity rawdata'!C617="NN","Nat/Nonconvert",IF('Activity rawdata'!C617="OY","Planted"))))</f>
        <v>Planted</v>
      </c>
      <c r="D618" s="70" t="str">
        <f>'Activity rawdata'!D617</f>
        <v>STP2</v>
      </c>
      <c r="E618" s="72" t="str">
        <f>'Activity rawdata'!E617</f>
        <v>83</v>
      </c>
      <c r="F618" s="73" t="str">
        <f>'Activity rawdata'!L617</f>
        <v>NO</v>
      </c>
      <c r="G618" s="72" t="str">
        <f>'Activity rawdata'!R617</f>
        <v>2041</v>
      </c>
      <c r="H618" s="72" t="str">
        <f>IF('Activity rawdata'!P617="AHTHIN1","1st Thin",IF('Activity rawdata'!P617="AHCC","Clearcut",IF('Activity rawdata'!P617="AHTHSMZ","SMZ Thin",IF('Activity rawdata'!P617="AHTHIN2","2nd Thin",IF('Activity rawdata'!P617="AFERTE","Early Fert",IF('Activity rawdata'!P617="AFERTM","Mid Fert",IF('Activity rawdata'!P617="AFERTL","Late Fert",  IF('Activity rawdata'!P617="ASP","Site Prep", IF('Activity rawdata'!P617="APLT","Plant",  IF('Activity rawdata'!P617="ANREG","Natural Regeneration"))))))))))</f>
        <v>1st Thin</v>
      </c>
      <c r="I618" s="74">
        <f>'Activity rawdata'!O617</f>
        <v>64.489999999999995</v>
      </c>
      <c r="J618" s="75">
        <f>'Activity rawdata'!N617</f>
        <v>14</v>
      </c>
      <c r="K618" s="75">
        <f>'Activity rawdata'!AC617</f>
        <v>101.71</v>
      </c>
      <c r="L618" s="75">
        <f>'Activity rawdata'!AD617</f>
        <v>354</v>
      </c>
      <c r="M618" s="76">
        <f>'Activity rawdata'!AE617</f>
        <v>7.2579922147917539</v>
      </c>
      <c r="N618" s="83">
        <f>'Activity rawdata'!T617+'Activity rawdata'!U617</f>
        <v>21.43</v>
      </c>
      <c r="O618" s="80">
        <f>'Activity rawdata'!V617</f>
        <v>3.39</v>
      </c>
      <c r="P618" s="80">
        <f>'Activity rawdata'!W617</f>
        <v>0</v>
      </c>
      <c r="Q618" s="80">
        <f>'Activity rawdata'!X617</f>
        <v>0</v>
      </c>
      <c r="R618" s="84">
        <f t="shared" si="100"/>
        <v>24.82</v>
      </c>
      <c r="S618" s="80">
        <f>'Activity rawdata'!Z617</f>
        <v>0</v>
      </c>
      <c r="T618" s="80">
        <f>'Activity rawdata'!AA617</f>
        <v>0</v>
      </c>
      <c r="U618" s="80">
        <f t="shared" si="101"/>
        <v>0</v>
      </c>
      <c r="V618" s="81">
        <f t="shared" si="102"/>
        <v>1382.0206999999998</v>
      </c>
      <c r="W618" s="75">
        <f t="shared" si="103"/>
        <v>218.62109999999998</v>
      </c>
      <c r="X618" s="75">
        <f t="shared" si="104"/>
        <v>0</v>
      </c>
      <c r="Y618" s="75">
        <f t="shared" si="105"/>
        <v>0</v>
      </c>
      <c r="Z618" s="82">
        <f t="shared" si="106"/>
        <v>1600.6417999999999</v>
      </c>
      <c r="AA618" s="75">
        <f t="shared" si="107"/>
        <v>0</v>
      </c>
      <c r="AB618" s="75">
        <f t="shared" si="108"/>
        <v>0</v>
      </c>
      <c r="AC618" s="82">
        <f t="shared" si="109"/>
        <v>0</v>
      </c>
      <c r="AD618" s="70"/>
    </row>
    <row r="619" spans="1:30" x14ac:dyDescent="0.35">
      <c r="A619" s="70" t="str">
        <f>'Activity rawdata'!A618</f>
        <v>BH2046-1-398</v>
      </c>
      <c r="B619" s="71" t="str">
        <f>'Activity rawdata'!B618</f>
        <v>LL</v>
      </c>
      <c r="C619" s="71" t="str">
        <f>IF('Activity rawdata'!C618="PY","Planted",IF('Activity rawdata'!C618="NY","Nat/Convert",IF('Activity rawdata'!C618="NN","Nat/Nonconvert",IF('Activity rawdata'!C618="OY","Planted"))))</f>
        <v>Planted</v>
      </c>
      <c r="D619" s="70" t="str">
        <f>'Activity rawdata'!D618</f>
        <v>STP2</v>
      </c>
      <c r="E619" s="72" t="str">
        <f>'Activity rawdata'!E618</f>
        <v>63</v>
      </c>
      <c r="F619" s="73" t="str">
        <f>'Activity rawdata'!L618</f>
        <v>NO</v>
      </c>
      <c r="G619" s="72" t="str">
        <f>'Activity rawdata'!R618</f>
        <v>2041</v>
      </c>
      <c r="H619" s="72" t="str">
        <f>IF('Activity rawdata'!P618="AHTHIN1","1st Thin",IF('Activity rawdata'!P618="AHCC","Clearcut",IF('Activity rawdata'!P618="AHTHSMZ","SMZ Thin",IF('Activity rawdata'!P618="AHTHIN2","2nd Thin",IF('Activity rawdata'!P618="AFERTE","Early Fert",IF('Activity rawdata'!P618="AFERTM","Mid Fert",IF('Activity rawdata'!P618="AFERTL","Late Fert",  IF('Activity rawdata'!P618="ASP","Site Prep", IF('Activity rawdata'!P618="APLT","Plant",  IF('Activity rawdata'!P618="ANREG","Natural Regeneration"))))))))))</f>
        <v>1st Thin</v>
      </c>
      <c r="I619" s="74">
        <f>'Activity rawdata'!O618</f>
        <v>24.3</v>
      </c>
      <c r="J619" s="75">
        <f>'Activity rawdata'!N618</f>
        <v>14</v>
      </c>
      <c r="K619" s="75">
        <f>'Activity rawdata'!AC618</f>
        <v>58.92</v>
      </c>
      <c r="L619" s="75">
        <f>'Activity rawdata'!AD618</f>
        <v>365.8</v>
      </c>
      <c r="M619" s="76">
        <f>'Activity rawdata'!AE618</f>
        <v>5.4343276595099166</v>
      </c>
      <c r="N619" s="83">
        <f>'Activity rawdata'!T618+'Activity rawdata'!U618</f>
        <v>9.35</v>
      </c>
      <c r="O619" s="80">
        <f>'Activity rawdata'!V618</f>
        <v>0</v>
      </c>
      <c r="P619" s="80">
        <f>'Activity rawdata'!W618</f>
        <v>0</v>
      </c>
      <c r="Q619" s="80">
        <f>'Activity rawdata'!X618</f>
        <v>0</v>
      </c>
      <c r="R619" s="84">
        <f t="shared" si="100"/>
        <v>9.35</v>
      </c>
      <c r="S619" s="80">
        <f>'Activity rawdata'!Z618</f>
        <v>0</v>
      </c>
      <c r="T619" s="80">
        <f>'Activity rawdata'!AA618</f>
        <v>0</v>
      </c>
      <c r="U619" s="80">
        <f t="shared" si="101"/>
        <v>0</v>
      </c>
      <c r="V619" s="81">
        <f t="shared" si="102"/>
        <v>227.20499999999998</v>
      </c>
      <c r="W619" s="75">
        <f t="shared" si="103"/>
        <v>0</v>
      </c>
      <c r="X619" s="75">
        <f t="shared" si="104"/>
        <v>0</v>
      </c>
      <c r="Y619" s="75">
        <f t="shared" si="105"/>
        <v>0</v>
      </c>
      <c r="Z619" s="82">
        <f t="shared" si="106"/>
        <v>227.20499999999998</v>
      </c>
      <c r="AA619" s="75">
        <f t="shared" si="107"/>
        <v>0</v>
      </c>
      <c r="AB619" s="75">
        <f t="shared" si="108"/>
        <v>0</v>
      </c>
      <c r="AC619" s="82">
        <f t="shared" si="109"/>
        <v>0</v>
      </c>
      <c r="AD619" s="70"/>
    </row>
    <row r="620" spans="1:30" x14ac:dyDescent="0.35">
      <c r="A620" s="70" t="str">
        <f>'Activity rawdata'!A619</f>
        <v>BH1429-1-41</v>
      </c>
      <c r="B620" s="71" t="str">
        <f>'Activity rawdata'!B619</f>
        <v>LL</v>
      </c>
      <c r="C620" s="71" t="str">
        <f>IF('Activity rawdata'!C619="PY","Planted",IF('Activity rawdata'!C619="NY","Nat/Convert",IF('Activity rawdata'!C619="NN","Nat/Nonconvert",IF('Activity rawdata'!C619="OY","Planted"))))</f>
        <v>Planted</v>
      </c>
      <c r="D620" s="70" t="str">
        <f>'Activity rawdata'!D619</f>
        <v>STP2</v>
      </c>
      <c r="E620" s="72" t="str">
        <f>'Activity rawdata'!E619</f>
        <v>77</v>
      </c>
      <c r="F620" s="73" t="str">
        <f>'Activity rawdata'!L619</f>
        <v>NO</v>
      </c>
      <c r="G620" s="72" t="str">
        <f>'Activity rawdata'!R619</f>
        <v>2041</v>
      </c>
      <c r="H620" s="72" t="str">
        <f>IF('Activity rawdata'!P619="AHTHIN1","1st Thin",IF('Activity rawdata'!P619="AHCC","Clearcut",IF('Activity rawdata'!P619="AHTHSMZ","SMZ Thin",IF('Activity rawdata'!P619="AHTHIN2","2nd Thin",IF('Activity rawdata'!P619="AFERTE","Early Fert",IF('Activity rawdata'!P619="AFERTM","Mid Fert",IF('Activity rawdata'!P619="AFERTL","Late Fert",  IF('Activity rawdata'!P619="ASP","Site Prep", IF('Activity rawdata'!P619="APLT","Plant",  IF('Activity rawdata'!P619="ANREG","Natural Regeneration"))))))))))</f>
        <v>1st Thin</v>
      </c>
      <c r="I620" s="74">
        <f>'Activity rawdata'!O619</f>
        <v>11.92</v>
      </c>
      <c r="J620" s="75">
        <f>'Activity rawdata'!N619</f>
        <v>14</v>
      </c>
      <c r="K620" s="75">
        <f>'Activity rawdata'!AC619</f>
        <v>90.01</v>
      </c>
      <c r="L620" s="75">
        <f>'Activity rawdata'!AD619</f>
        <v>356.97</v>
      </c>
      <c r="M620" s="76">
        <f>'Activity rawdata'!AE619</f>
        <v>6.799325354707273</v>
      </c>
      <c r="N620" s="83">
        <f>'Activity rawdata'!T619+'Activity rawdata'!U619</f>
        <v>19.420000000000002</v>
      </c>
      <c r="O620" s="80">
        <f>'Activity rawdata'!V619</f>
        <v>1.76</v>
      </c>
      <c r="P620" s="80">
        <f>'Activity rawdata'!W619</f>
        <v>0</v>
      </c>
      <c r="Q620" s="80">
        <f>'Activity rawdata'!X619</f>
        <v>0</v>
      </c>
      <c r="R620" s="84">
        <f t="shared" si="100"/>
        <v>21.180000000000003</v>
      </c>
      <c r="S620" s="80">
        <f>'Activity rawdata'!Z619</f>
        <v>0</v>
      </c>
      <c r="T620" s="80">
        <f>'Activity rawdata'!AA619</f>
        <v>0</v>
      </c>
      <c r="U620" s="80">
        <f t="shared" si="101"/>
        <v>0</v>
      </c>
      <c r="V620" s="81">
        <f t="shared" si="102"/>
        <v>231.48640000000003</v>
      </c>
      <c r="W620" s="75">
        <f t="shared" si="103"/>
        <v>20.979199999999999</v>
      </c>
      <c r="X620" s="75">
        <f t="shared" si="104"/>
        <v>0</v>
      </c>
      <c r="Y620" s="75">
        <f t="shared" si="105"/>
        <v>0</v>
      </c>
      <c r="Z620" s="82">
        <f t="shared" si="106"/>
        <v>252.46560000000002</v>
      </c>
      <c r="AA620" s="75">
        <f t="shared" si="107"/>
        <v>0</v>
      </c>
      <c r="AB620" s="75">
        <f t="shared" si="108"/>
        <v>0</v>
      </c>
      <c r="AC620" s="82">
        <f t="shared" si="109"/>
        <v>0</v>
      </c>
      <c r="AD620" s="70"/>
    </row>
    <row r="621" spans="1:30" x14ac:dyDescent="0.35">
      <c r="A621" s="70" t="str">
        <f>'Activity rawdata'!A620</f>
        <v>BH1429-1-365</v>
      </c>
      <c r="B621" s="71" t="str">
        <f>'Activity rawdata'!B620</f>
        <v>LL</v>
      </c>
      <c r="C621" s="71" t="str">
        <f>IF('Activity rawdata'!C620="PY","Planted",IF('Activity rawdata'!C620="NY","Nat/Convert",IF('Activity rawdata'!C620="NN","Nat/Nonconvert",IF('Activity rawdata'!C620="OY","Planted"))))</f>
        <v>Planted</v>
      </c>
      <c r="D621" s="70" t="str">
        <f>'Activity rawdata'!D620</f>
        <v>STP2</v>
      </c>
      <c r="E621" s="72" t="str">
        <f>'Activity rawdata'!E620</f>
        <v>77</v>
      </c>
      <c r="F621" s="73" t="str">
        <f>'Activity rawdata'!L620</f>
        <v>NO</v>
      </c>
      <c r="G621" s="72" t="str">
        <f>'Activity rawdata'!R620</f>
        <v>2041</v>
      </c>
      <c r="H621" s="72" t="str">
        <f>IF('Activity rawdata'!P620="AHTHIN1","1st Thin",IF('Activity rawdata'!P620="AHCC","Clearcut",IF('Activity rawdata'!P620="AHTHSMZ","SMZ Thin",IF('Activity rawdata'!P620="AHTHIN2","2nd Thin",IF('Activity rawdata'!P620="AFERTE","Early Fert",IF('Activity rawdata'!P620="AFERTM","Mid Fert",IF('Activity rawdata'!P620="AFERTL","Late Fert",  IF('Activity rawdata'!P620="ASP","Site Prep", IF('Activity rawdata'!P620="APLT","Plant",  IF('Activity rawdata'!P620="ANREG","Natural Regeneration"))))))))))</f>
        <v>1st Thin</v>
      </c>
      <c r="I621" s="74">
        <f>'Activity rawdata'!O620</f>
        <v>18.649999999999999</v>
      </c>
      <c r="J621" s="75">
        <f>'Activity rawdata'!N620</f>
        <v>14</v>
      </c>
      <c r="K621" s="75">
        <f>'Activity rawdata'!AC620</f>
        <v>90.01</v>
      </c>
      <c r="L621" s="75">
        <f>'Activity rawdata'!AD620</f>
        <v>356.97</v>
      </c>
      <c r="M621" s="76">
        <f>'Activity rawdata'!AE620</f>
        <v>6.799325354707273</v>
      </c>
      <c r="N621" s="83">
        <f>'Activity rawdata'!T620+'Activity rawdata'!U620</f>
        <v>19.420000000000002</v>
      </c>
      <c r="O621" s="80">
        <f>'Activity rawdata'!V620</f>
        <v>1.76</v>
      </c>
      <c r="P621" s="80">
        <f>'Activity rawdata'!W620</f>
        <v>0</v>
      </c>
      <c r="Q621" s="80">
        <f>'Activity rawdata'!X620</f>
        <v>0</v>
      </c>
      <c r="R621" s="84">
        <f t="shared" si="100"/>
        <v>21.180000000000003</v>
      </c>
      <c r="S621" s="80">
        <f>'Activity rawdata'!Z620</f>
        <v>0</v>
      </c>
      <c r="T621" s="80">
        <f>'Activity rawdata'!AA620</f>
        <v>0</v>
      </c>
      <c r="U621" s="80">
        <f t="shared" si="101"/>
        <v>0</v>
      </c>
      <c r="V621" s="81">
        <f t="shared" si="102"/>
        <v>362.18299999999999</v>
      </c>
      <c r="W621" s="75">
        <f t="shared" si="103"/>
        <v>32.823999999999998</v>
      </c>
      <c r="X621" s="75">
        <f t="shared" si="104"/>
        <v>0</v>
      </c>
      <c r="Y621" s="75">
        <f t="shared" si="105"/>
        <v>0</v>
      </c>
      <c r="Z621" s="82">
        <f t="shared" si="106"/>
        <v>395.00700000000001</v>
      </c>
      <c r="AA621" s="75">
        <f t="shared" si="107"/>
        <v>0</v>
      </c>
      <c r="AB621" s="75">
        <f t="shared" si="108"/>
        <v>0</v>
      </c>
      <c r="AC621" s="82">
        <f t="shared" si="109"/>
        <v>0</v>
      </c>
      <c r="AD621" s="70"/>
    </row>
    <row r="622" spans="1:30" x14ac:dyDescent="0.35">
      <c r="A622" s="70" t="str">
        <f>'Activity rawdata'!A621</f>
        <v>BH1429-1-16</v>
      </c>
      <c r="B622" s="71" t="str">
        <f>'Activity rawdata'!B621</f>
        <v>LL</v>
      </c>
      <c r="C622" s="71" t="str">
        <f>IF('Activity rawdata'!C621="PY","Planted",IF('Activity rawdata'!C621="NY","Nat/Convert",IF('Activity rawdata'!C621="NN","Nat/Nonconvert",IF('Activity rawdata'!C621="OY","Planted"))))</f>
        <v>Planted</v>
      </c>
      <c r="D622" s="70" t="str">
        <f>'Activity rawdata'!D621</f>
        <v>STP2</v>
      </c>
      <c r="E622" s="72" t="str">
        <f>'Activity rawdata'!E621</f>
        <v>71</v>
      </c>
      <c r="F622" s="73" t="str">
        <f>'Activity rawdata'!L621</f>
        <v>NO</v>
      </c>
      <c r="G622" s="72" t="str">
        <f>'Activity rawdata'!R621</f>
        <v>2041</v>
      </c>
      <c r="H622" s="72" t="str">
        <f>IF('Activity rawdata'!P621="AHTHIN1","1st Thin",IF('Activity rawdata'!P621="AHCC","Clearcut",IF('Activity rawdata'!P621="AHTHSMZ","SMZ Thin",IF('Activity rawdata'!P621="AHTHIN2","2nd Thin",IF('Activity rawdata'!P621="AFERTE","Early Fert",IF('Activity rawdata'!P621="AFERTM","Mid Fert",IF('Activity rawdata'!P621="AFERTL","Late Fert",  IF('Activity rawdata'!P621="ASP","Site Prep", IF('Activity rawdata'!P621="APLT","Plant",  IF('Activity rawdata'!P621="ANREG","Natural Regeneration"))))))))))</f>
        <v>1st Thin</v>
      </c>
      <c r="I622" s="74">
        <f>'Activity rawdata'!O621</f>
        <v>4.01</v>
      </c>
      <c r="J622" s="75">
        <f>'Activity rawdata'!N621</f>
        <v>14</v>
      </c>
      <c r="K622" s="75">
        <f>'Activity rawdata'!AC621</f>
        <v>78.930000000000007</v>
      </c>
      <c r="L622" s="75">
        <f>'Activity rawdata'!AD621</f>
        <v>359.85</v>
      </c>
      <c r="M622" s="76">
        <f>'Activity rawdata'!AE621</f>
        <v>6.3415672123807614</v>
      </c>
      <c r="N622" s="83">
        <f>'Activity rawdata'!T621+'Activity rawdata'!U621</f>
        <v>15.58</v>
      </c>
      <c r="O622" s="80">
        <f>'Activity rawdata'!V621</f>
        <v>0.42</v>
      </c>
      <c r="P622" s="80">
        <f>'Activity rawdata'!W621</f>
        <v>0</v>
      </c>
      <c r="Q622" s="80">
        <f>'Activity rawdata'!X621</f>
        <v>0</v>
      </c>
      <c r="R622" s="84">
        <f t="shared" si="100"/>
        <v>16</v>
      </c>
      <c r="S622" s="80">
        <f>'Activity rawdata'!Z621</f>
        <v>0</v>
      </c>
      <c r="T622" s="80">
        <f>'Activity rawdata'!AA621</f>
        <v>0</v>
      </c>
      <c r="U622" s="80">
        <f t="shared" si="101"/>
        <v>0</v>
      </c>
      <c r="V622" s="81">
        <f t="shared" si="102"/>
        <v>62.4758</v>
      </c>
      <c r="W622" s="75">
        <f t="shared" si="103"/>
        <v>1.6841999999999999</v>
      </c>
      <c r="X622" s="75">
        <f t="shared" si="104"/>
        <v>0</v>
      </c>
      <c r="Y622" s="75">
        <f t="shared" si="105"/>
        <v>0</v>
      </c>
      <c r="Z622" s="82">
        <f t="shared" si="106"/>
        <v>64.16</v>
      </c>
      <c r="AA622" s="75">
        <f t="shared" si="107"/>
        <v>0</v>
      </c>
      <c r="AB622" s="75">
        <f t="shared" si="108"/>
        <v>0</v>
      </c>
      <c r="AC622" s="82">
        <f t="shared" si="109"/>
        <v>0</v>
      </c>
      <c r="AD622" s="70"/>
    </row>
    <row r="623" spans="1:30" x14ac:dyDescent="0.35">
      <c r="A623" s="70" t="str">
        <f>'Activity rawdata'!A622</f>
        <v>BH6125-1-289</v>
      </c>
      <c r="B623" s="71" t="str">
        <f>'Activity rawdata'!B622</f>
        <v>LB</v>
      </c>
      <c r="C623" s="71" t="str">
        <f>IF('Activity rawdata'!C622="PY","Planted",IF('Activity rawdata'!C622="NY","Nat/Convert",IF('Activity rawdata'!C622="NN","Nat/Nonconvert",IF('Activity rawdata'!C622="OY","Planted"))))</f>
        <v>Planted</v>
      </c>
      <c r="D623" s="70" t="str">
        <f>'Activity rawdata'!D622</f>
        <v>STP1</v>
      </c>
      <c r="E623" s="72" t="str">
        <f>'Activity rawdata'!E622</f>
        <v>62</v>
      </c>
      <c r="F623" s="73" t="str">
        <f>'Activity rawdata'!L622</f>
        <v>MT1</v>
      </c>
      <c r="G623" s="72" t="str">
        <f>'Activity rawdata'!R622</f>
        <v>2041</v>
      </c>
      <c r="H623" s="72" t="str">
        <f>IF('Activity rawdata'!P622="AHTHIN1","1st Thin",IF('Activity rawdata'!P622="AHCC","Clearcut",IF('Activity rawdata'!P622="AHTHSMZ","SMZ Thin",IF('Activity rawdata'!P622="AHTHIN2","2nd Thin",IF('Activity rawdata'!P622="AFERTE","Early Fert",IF('Activity rawdata'!P622="AFERTM","Mid Fert",IF('Activity rawdata'!P622="AFERTL","Late Fert",  IF('Activity rawdata'!P622="ASP","Site Prep", IF('Activity rawdata'!P622="APLT","Plant",  IF('Activity rawdata'!P622="ANREG","Natural Regeneration"))))))))))</f>
        <v>2nd Thin</v>
      </c>
      <c r="I623" s="74">
        <f>'Activity rawdata'!O622</f>
        <v>53.84</v>
      </c>
      <c r="J623" s="75">
        <f>'Activity rawdata'!N622</f>
        <v>20</v>
      </c>
      <c r="K623" s="75">
        <f>'Activity rawdata'!AC622</f>
        <v>115.7</v>
      </c>
      <c r="L623" s="75">
        <f>'Activity rawdata'!AD622</f>
        <v>185.97</v>
      </c>
      <c r="M623" s="76">
        <f>'Activity rawdata'!AE622</f>
        <v>10.68025288165229</v>
      </c>
      <c r="N623" s="83">
        <f>'Activity rawdata'!T622+'Activity rawdata'!U622</f>
        <v>23.43</v>
      </c>
      <c r="O623" s="80">
        <f>'Activity rawdata'!V622</f>
        <v>45.93</v>
      </c>
      <c r="P623" s="80">
        <f>'Activity rawdata'!W622</f>
        <v>3.23</v>
      </c>
      <c r="Q623" s="80">
        <f>'Activity rawdata'!X622</f>
        <v>0</v>
      </c>
      <c r="R623" s="84">
        <f t="shared" si="100"/>
        <v>72.59</v>
      </c>
      <c r="S623" s="80">
        <f>'Activity rawdata'!Z622</f>
        <v>0</v>
      </c>
      <c r="T623" s="80">
        <f>'Activity rawdata'!AA622</f>
        <v>0</v>
      </c>
      <c r="U623" s="80">
        <f t="shared" si="101"/>
        <v>0</v>
      </c>
      <c r="V623" s="81">
        <f t="shared" si="102"/>
        <v>1261.4712</v>
      </c>
      <c r="W623" s="75">
        <f t="shared" si="103"/>
        <v>2472.8712</v>
      </c>
      <c r="X623" s="75">
        <f t="shared" si="104"/>
        <v>173.9032</v>
      </c>
      <c r="Y623" s="75">
        <f t="shared" si="105"/>
        <v>0</v>
      </c>
      <c r="Z623" s="82">
        <f t="shared" si="106"/>
        <v>3908.2456000000002</v>
      </c>
      <c r="AA623" s="75">
        <f t="shared" si="107"/>
        <v>0</v>
      </c>
      <c r="AB623" s="75">
        <f t="shared" si="108"/>
        <v>0</v>
      </c>
      <c r="AC623" s="82">
        <f t="shared" si="109"/>
        <v>0</v>
      </c>
      <c r="AD623" s="70"/>
    </row>
    <row r="624" spans="1:30" x14ac:dyDescent="0.35">
      <c r="A624" s="70" t="str">
        <f>'Activity rawdata'!A623</f>
        <v>BH2061-1-83</v>
      </c>
      <c r="B624" s="71" t="str">
        <f>'Activity rawdata'!B623</f>
        <v>LB</v>
      </c>
      <c r="C624" s="71" t="str">
        <f>IF('Activity rawdata'!C623="PY","Planted",IF('Activity rawdata'!C623="NY","Nat/Convert",IF('Activity rawdata'!C623="NN","Nat/Nonconvert",IF('Activity rawdata'!C623="OY","Planted"))))</f>
        <v>Planted</v>
      </c>
      <c r="D624" s="70" t="str">
        <f>'Activity rawdata'!D623</f>
        <v>STP1</v>
      </c>
      <c r="E624" s="72" t="str">
        <f>'Activity rawdata'!E623</f>
        <v>71</v>
      </c>
      <c r="F624" s="73" t="str">
        <f>'Activity rawdata'!L623</f>
        <v>MT1</v>
      </c>
      <c r="G624" s="72" t="str">
        <f>'Activity rawdata'!R623</f>
        <v>2041</v>
      </c>
      <c r="H624" s="72" t="str">
        <f>IF('Activity rawdata'!P623="AHTHIN1","1st Thin",IF('Activity rawdata'!P623="AHCC","Clearcut",IF('Activity rawdata'!P623="AHTHSMZ","SMZ Thin",IF('Activity rawdata'!P623="AHTHIN2","2nd Thin",IF('Activity rawdata'!P623="AFERTE","Early Fert",IF('Activity rawdata'!P623="AFERTM","Mid Fert",IF('Activity rawdata'!P623="AFERTL","Late Fert",  IF('Activity rawdata'!P623="ASP","Site Prep", IF('Activity rawdata'!P623="APLT","Plant",  IF('Activity rawdata'!P623="ANREG","Natural Regeneration"))))))))))</f>
        <v>2nd Thin</v>
      </c>
      <c r="I624" s="74">
        <f>'Activity rawdata'!O623</f>
        <v>101.07</v>
      </c>
      <c r="J624" s="75">
        <f>'Activity rawdata'!N623</f>
        <v>21</v>
      </c>
      <c r="K624" s="75">
        <f>'Activity rawdata'!AC623</f>
        <v>125.09</v>
      </c>
      <c r="L624" s="75">
        <f>'Activity rawdata'!AD623</f>
        <v>186.77</v>
      </c>
      <c r="M624" s="76">
        <f>'Activity rawdata'!AE623</f>
        <v>11.08138487082973</v>
      </c>
      <c r="N624" s="83">
        <f>'Activity rawdata'!T623+'Activity rawdata'!U623</f>
        <v>25.05</v>
      </c>
      <c r="O624" s="80">
        <f>'Activity rawdata'!V623</f>
        <v>50.99</v>
      </c>
      <c r="P624" s="80">
        <f>'Activity rawdata'!W623</f>
        <v>0</v>
      </c>
      <c r="Q624" s="80">
        <f>'Activity rawdata'!X623</f>
        <v>3.02</v>
      </c>
      <c r="R624" s="84">
        <f t="shared" si="100"/>
        <v>79.06</v>
      </c>
      <c r="S624" s="80">
        <f>'Activity rawdata'!Z623</f>
        <v>0</v>
      </c>
      <c r="T624" s="80">
        <f>'Activity rawdata'!AA623</f>
        <v>0</v>
      </c>
      <c r="U624" s="80">
        <f t="shared" si="101"/>
        <v>0</v>
      </c>
      <c r="V624" s="81">
        <f t="shared" si="102"/>
        <v>2531.8035</v>
      </c>
      <c r="W624" s="75">
        <f t="shared" si="103"/>
        <v>5153.5592999999999</v>
      </c>
      <c r="X624" s="75">
        <f t="shared" si="104"/>
        <v>0</v>
      </c>
      <c r="Y624" s="75">
        <f t="shared" si="105"/>
        <v>305.23140000000001</v>
      </c>
      <c r="Z624" s="82">
        <f t="shared" si="106"/>
        <v>7990.5941999999995</v>
      </c>
      <c r="AA624" s="75">
        <f t="shared" si="107"/>
        <v>0</v>
      </c>
      <c r="AB624" s="75">
        <f t="shared" si="108"/>
        <v>0</v>
      </c>
      <c r="AC624" s="82">
        <f t="shared" si="109"/>
        <v>0</v>
      </c>
      <c r="AD624" s="70"/>
    </row>
    <row r="625" spans="1:30" x14ac:dyDescent="0.35">
      <c r="A625" s="70" t="str">
        <f>'Activity rawdata'!A624</f>
        <v>BH2046-1-55</v>
      </c>
      <c r="B625" s="71" t="str">
        <f>'Activity rawdata'!B624</f>
        <v>LB</v>
      </c>
      <c r="C625" s="71" t="str">
        <f>IF('Activity rawdata'!C624="PY","Planted",IF('Activity rawdata'!C624="NY","Nat/Convert",IF('Activity rawdata'!C624="NN","Nat/Nonconvert",IF('Activity rawdata'!C624="OY","Planted"))))</f>
        <v>Planted</v>
      </c>
      <c r="D625" s="70" t="str">
        <f>'Activity rawdata'!D624</f>
        <v>STP1</v>
      </c>
      <c r="E625" s="72" t="str">
        <f>'Activity rawdata'!E624</f>
        <v>52</v>
      </c>
      <c r="F625" s="73" t="str">
        <f>'Activity rawdata'!L624</f>
        <v>MT1</v>
      </c>
      <c r="G625" s="72" t="str">
        <f>'Activity rawdata'!R624</f>
        <v>2041</v>
      </c>
      <c r="H625" s="72" t="str">
        <f>IF('Activity rawdata'!P624="AHTHIN1","1st Thin",IF('Activity rawdata'!P624="AHCC","Clearcut",IF('Activity rawdata'!P624="AHTHSMZ","SMZ Thin",IF('Activity rawdata'!P624="AHTHIN2","2nd Thin",IF('Activity rawdata'!P624="AFERTE","Early Fert",IF('Activity rawdata'!P624="AFERTM","Mid Fert",IF('Activity rawdata'!P624="AFERTL","Late Fert",  IF('Activity rawdata'!P624="ASP","Site Prep", IF('Activity rawdata'!P624="APLT","Plant",  IF('Activity rawdata'!P624="ANREG","Natural Regeneration"))))))))))</f>
        <v>2nd Thin</v>
      </c>
      <c r="I625" s="74">
        <f>'Activity rawdata'!O624</f>
        <v>170.51</v>
      </c>
      <c r="J625" s="75">
        <f>'Activity rawdata'!N624</f>
        <v>21</v>
      </c>
      <c r="K625" s="75">
        <f>'Activity rawdata'!AC624</f>
        <v>125.61</v>
      </c>
      <c r="L625" s="75">
        <f>'Activity rawdata'!AD624</f>
        <v>186.23</v>
      </c>
      <c r="M625" s="76">
        <f>'Activity rawdata'!AE624</f>
        <v>11.120481400286764</v>
      </c>
      <c r="N625" s="83">
        <f>'Activity rawdata'!T624+'Activity rawdata'!U624</f>
        <v>26.77</v>
      </c>
      <c r="O625" s="80">
        <f>'Activity rawdata'!V624</f>
        <v>59.7</v>
      </c>
      <c r="P625" s="80">
        <f>'Activity rawdata'!W624</f>
        <v>0</v>
      </c>
      <c r="Q625" s="80">
        <f>'Activity rawdata'!X624</f>
        <v>2</v>
      </c>
      <c r="R625" s="84">
        <f t="shared" si="100"/>
        <v>88.47</v>
      </c>
      <c r="S625" s="80">
        <f>'Activity rawdata'!Z624</f>
        <v>0</v>
      </c>
      <c r="T625" s="80">
        <f>'Activity rawdata'!AA624</f>
        <v>0</v>
      </c>
      <c r="U625" s="80">
        <f t="shared" si="101"/>
        <v>0</v>
      </c>
      <c r="V625" s="81">
        <f t="shared" si="102"/>
        <v>4564.5526999999993</v>
      </c>
      <c r="W625" s="75">
        <f t="shared" si="103"/>
        <v>10179.447</v>
      </c>
      <c r="X625" s="75">
        <f t="shared" si="104"/>
        <v>0</v>
      </c>
      <c r="Y625" s="75">
        <f t="shared" si="105"/>
        <v>341.02</v>
      </c>
      <c r="Z625" s="82">
        <f t="shared" si="106"/>
        <v>15085.019700000001</v>
      </c>
      <c r="AA625" s="75">
        <f t="shared" si="107"/>
        <v>0</v>
      </c>
      <c r="AB625" s="75">
        <f t="shared" si="108"/>
        <v>0</v>
      </c>
      <c r="AC625" s="82">
        <f t="shared" si="109"/>
        <v>0</v>
      </c>
      <c r="AD625" s="70"/>
    </row>
    <row r="626" spans="1:30" x14ac:dyDescent="0.35">
      <c r="A626" s="70" t="str">
        <f>'Activity rawdata'!A625</f>
        <v>BH1429-1-11</v>
      </c>
      <c r="B626" s="71" t="str">
        <f>'Activity rawdata'!B625</f>
        <v>LB</v>
      </c>
      <c r="C626" s="71" t="str">
        <f>IF('Activity rawdata'!C625="PY","Planted",IF('Activity rawdata'!C625="NY","Nat/Convert",IF('Activity rawdata'!C625="NN","Nat/Nonconvert",IF('Activity rawdata'!C625="OY","Planted"))))</f>
        <v>Planted</v>
      </c>
      <c r="D626" s="70" t="str">
        <f>'Activity rawdata'!D625</f>
        <v>STP1</v>
      </c>
      <c r="E626" s="72" t="str">
        <f>'Activity rawdata'!E625</f>
        <v>77</v>
      </c>
      <c r="F626" s="73" t="str">
        <f>'Activity rawdata'!L625</f>
        <v>MT1</v>
      </c>
      <c r="G626" s="72" t="str">
        <f>'Activity rawdata'!R625</f>
        <v>2041</v>
      </c>
      <c r="H626" s="72" t="str">
        <f>IF('Activity rawdata'!P625="AHTHIN1","1st Thin",IF('Activity rawdata'!P625="AHCC","Clearcut",IF('Activity rawdata'!P625="AHTHSMZ","SMZ Thin",IF('Activity rawdata'!P625="AHTHIN2","2nd Thin",IF('Activity rawdata'!P625="AFERTE","Early Fert",IF('Activity rawdata'!P625="AFERTM","Mid Fert",IF('Activity rawdata'!P625="AFERTL","Late Fert",  IF('Activity rawdata'!P625="ASP","Site Prep", IF('Activity rawdata'!P625="APLT","Plant",  IF('Activity rawdata'!P625="ANREG","Natural Regeneration"))))))))))</f>
        <v>2nd Thin</v>
      </c>
      <c r="I626" s="74">
        <f>'Activity rawdata'!O625</f>
        <v>172.42</v>
      </c>
      <c r="J626" s="75">
        <f>'Activity rawdata'!N625</f>
        <v>21</v>
      </c>
      <c r="K626" s="75">
        <f>'Activity rawdata'!AC625</f>
        <v>106.22</v>
      </c>
      <c r="L626" s="75">
        <f>'Activity rawdata'!AD625</f>
        <v>187.38</v>
      </c>
      <c r="M626" s="76">
        <f>'Activity rawdata'!AE625</f>
        <v>10.194779409189335</v>
      </c>
      <c r="N626" s="83">
        <f>'Activity rawdata'!T625+'Activity rawdata'!U625</f>
        <v>13.46</v>
      </c>
      <c r="O626" s="80">
        <f>'Activity rawdata'!V625</f>
        <v>22.18</v>
      </c>
      <c r="P626" s="80">
        <f>'Activity rawdata'!W625</f>
        <v>0</v>
      </c>
      <c r="Q626" s="80">
        <f>'Activity rawdata'!X625</f>
        <v>0.27</v>
      </c>
      <c r="R626" s="84">
        <f t="shared" si="100"/>
        <v>35.910000000000004</v>
      </c>
      <c r="S626" s="80">
        <f>'Activity rawdata'!Z625</f>
        <v>0</v>
      </c>
      <c r="T626" s="80">
        <f>'Activity rawdata'!AA625</f>
        <v>0</v>
      </c>
      <c r="U626" s="80">
        <f t="shared" si="101"/>
        <v>0</v>
      </c>
      <c r="V626" s="81">
        <f t="shared" si="102"/>
        <v>2320.7732000000001</v>
      </c>
      <c r="W626" s="75">
        <f t="shared" si="103"/>
        <v>3824.2755999999995</v>
      </c>
      <c r="X626" s="75">
        <f t="shared" si="104"/>
        <v>0</v>
      </c>
      <c r="Y626" s="75">
        <f t="shared" si="105"/>
        <v>46.553399999999996</v>
      </c>
      <c r="Z626" s="82">
        <f t="shared" si="106"/>
        <v>6191.6021999999994</v>
      </c>
      <c r="AA626" s="75">
        <f t="shared" si="107"/>
        <v>0</v>
      </c>
      <c r="AB626" s="75">
        <f t="shared" si="108"/>
        <v>0</v>
      </c>
      <c r="AC626" s="82">
        <f t="shared" si="109"/>
        <v>0</v>
      </c>
      <c r="AD626" s="70"/>
    </row>
    <row r="627" spans="1:30" x14ac:dyDescent="0.35">
      <c r="A627" s="70" t="str">
        <f>'Activity rawdata'!A626</f>
        <v>BH6112-1-251</v>
      </c>
      <c r="B627" s="71" t="str">
        <f>'Activity rawdata'!B626</f>
        <v>LB</v>
      </c>
      <c r="C627" s="71" t="str">
        <f>IF('Activity rawdata'!C626="PY","Planted",IF('Activity rawdata'!C626="NY","Nat/Convert",IF('Activity rawdata'!C626="NN","Nat/Nonconvert",IF('Activity rawdata'!C626="OY","Planted"))))</f>
        <v>Planted</v>
      </c>
      <c r="D627" s="70" t="str">
        <f>'Activity rawdata'!D626</f>
        <v>STP1</v>
      </c>
      <c r="E627" s="72" t="str">
        <f>'Activity rawdata'!E626</f>
        <v>63</v>
      </c>
      <c r="F627" s="73" t="str">
        <f>'Activity rawdata'!L626</f>
        <v>MT1</v>
      </c>
      <c r="G627" s="72" t="str">
        <f>'Activity rawdata'!R626</f>
        <v>2041</v>
      </c>
      <c r="H627" s="72" t="str">
        <f>IF('Activity rawdata'!P626="AHTHIN1","1st Thin",IF('Activity rawdata'!P626="AHCC","Clearcut",IF('Activity rawdata'!P626="AHTHSMZ","SMZ Thin",IF('Activity rawdata'!P626="AHTHIN2","2nd Thin",IF('Activity rawdata'!P626="AFERTE","Early Fert",IF('Activity rawdata'!P626="AFERTM","Mid Fert",IF('Activity rawdata'!P626="AFERTL","Late Fert",  IF('Activity rawdata'!P626="ASP","Site Prep", IF('Activity rawdata'!P626="APLT","Plant",  IF('Activity rawdata'!P626="ANREG","Natural Regeneration"))))))))))</f>
        <v>2nd Thin</v>
      </c>
      <c r="I627" s="74">
        <f>'Activity rawdata'!O626</f>
        <v>20.010000000000002</v>
      </c>
      <c r="J627" s="75">
        <f>'Activity rawdata'!N626</f>
        <v>21</v>
      </c>
      <c r="K627" s="75">
        <f>'Activity rawdata'!AC626</f>
        <v>114.3</v>
      </c>
      <c r="L627" s="75">
        <f>'Activity rawdata'!AD626</f>
        <v>187.13</v>
      </c>
      <c r="M627" s="76">
        <f>'Activity rawdata'!AE626</f>
        <v>10.582486138445304</v>
      </c>
      <c r="N627" s="83">
        <f>'Activity rawdata'!T626+'Activity rawdata'!U626</f>
        <v>20.14</v>
      </c>
      <c r="O627" s="80">
        <f>'Activity rawdata'!V626</f>
        <v>40</v>
      </c>
      <c r="P627" s="80">
        <f>'Activity rawdata'!W626</f>
        <v>2.4700000000000002</v>
      </c>
      <c r="Q627" s="80">
        <f>'Activity rawdata'!X626</f>
        <v>0</v>
      </c>
      <c r="R627" s="84">
        <f t="shared" si="100"/>
        <v>62.61</v>
      </c>
      <c r="S627" s="80">
        <f>'Activity rawdata'!Z626</f>
        <v>0</v>
      </c>
      <c r="T627" s="80">
        <f>'Activity rawdata'!AA626</f>
        <v>0</v>
      </c>
      <c r="U627" s="80">
        <f t="shared" si="101"/>
        <v>0</v>
      </c>
      <c r="V627" s="81">
        <f t="shared" si="102"/>
        <v>403.00140000000005</v>
      </c>
      <c r="W627" s="75">
        <f t="shared" si="103"/>
        <v>800.40000000000009</v>
      </c>
      <c r="X627" s="75">
        <f t="shared" si="104"/>
        <v>49.424700000000009</v>
      </c>
      <c r="Y627" s="75">
        <f t="shared" si="105"/>
        <v>0</v>
      </c>
      <c r="Z627" s="82">
        <f t="shared" si="106"/>
        <v>1252.8261000000002</v>
      </c>
      <c r="AA627" s="75">
        <f t="shared" si="107"/>
        <v>0</v>
      </c>
      <c r="AB627" s="75">
        <f t="shared" si="108"/>
        <v>0</v>
      </c>
      <c r="AC627" s="82">
        <f t="shared" si="109"/>
        <v>0</v>
      </c>
      <c r="AD627" s="70"/>
    </row>
    <row r="628" spans="1:30" x14ac:dyDescent="0.35">
      <c r="A628" s="70" t="str">
        <f>'Activity rawdata'!A627</f>
        <v>BH6112-1-260</v>
      </c>
      <c r="B628" s="71" t="str">
        <f>'Activity rawdata'!B627</f>
        <v>LB</v>
      </c>
      <c r="C628" s="71" t="str">
        <f>IF('Activity rawdata'!C627="PY","Planted",IF('Activity rawdata'!C627="NY","Nat/Convert",IF('Activity rawdata'!C627="NN","Nat/Nonconvert",IF('Activity rawdata'!C627="OY","Planted"))))</f>
        <v>Planted</v>
      </c>
      <c r="D628" s="70" t="str">
        <f>'Activity rawdata'!D627</f>
        <v>STP1</v>
      </c>
      <c r="E628" s="72" t="str">
        <f>'Activity rawdata'!E627</f>
        <v>65</v>
      </c>
      <c r="F628" s="73" t="str">
        <f>'Activity rawdata'!L627</f>
        <v>MT1</v>
      </c>
      <c r="G628" s="72" t="str">
        <f>'Activity rawdata'!R627</f>
        <v>2041</v>
      </c>
      <c r="H628" s="72" t="str">
        <f>IF('Activity rawdata'!P627="AHTHIN1","1st Thin",IF('Activity rawdata'!P627="AHCC","Clearcut",IF('Activity rawdata'!P627="AHTHSMZ","SMZ Thin",IF('Activity rawdata'!P627="AHTHIN2","2nd Thin",IF('Activity rawdata'!P627="AFERTE","Early Fert",IF('Activity rawdata'!P627="AFERTM","Mid Fert",IF('Activity rawdata'!P627="AFERTL","Late Fert",  IF('Activity rawdata'!P627="ASP","Site Prep", IF('Activity rawdata'!P627="APLT","Plant",  IF('Activity rawdata'!P627="ANREG","Natural Regeneration"))))))))))</f>
        <v>2nd Thin</v>
      </c>
      <c r="I628" s="74">
        <f>'Activity rawdata'!O627</f>
        <v>50.34</v>
      </c>
      <c r="J628" s="75">
        <f>'Activity rawdata'!N627</f>
        <v>21</v>
      </c>
      <c r="K628" s="75">
        <f>'Activity rawdata'!AC627</f>
        <v>114.39</v>
      </c>
      <c r="L628" s="75">
        <f>'Activity rawdata'!AD627</f>
        <v>186.98</v>
      </c>
      <c r="M628" s="76">
        <f>'Activity rawdata'!AE627</f>
        <v>10.590897237888351</v>
      </c>
      <c r="N628" s="83">
        <f>'Activity rawdata'!T627+'Activity rawdata'!U627</f>
        <v>19.920000000000002</v>
      </c>
      <c r="O628" s="80">
        <f>'Activity rawdata'!V627</f>
        <v>39.5</v>
      </c>
      <c r="P628" s="80">
        <f>'Activity rawdata'!W627</f>
        <v>2.78</v>
      </c>
      <c r="Q628" s="80">
        <f>'Activity rawdata'!X627</f>
        <v>0</v>
      </c>
      <c r="R628" s="84">
        <f t="shared" si="100"/>
        <v>62.2</v>
      </c>
      <c r="S628" s="80">
        <f>'Activity rawdata'!Z627</f>
        <v>0</v>
      </c>
      <c r="T628" s="80">
        <f>'Activity rawdata'!AA627</f>
        <v>0</v>
      </c>
      <c r="U628" s="80">
        <f t="shared" si="101"/>
        <v>0</v>
      </c>
      <c r="V628" s="81">
        <f t="shared" si="102"/>
        <v>1002.7728000000002</v>
      </c>
      <c r="W628" s="75">
        <f t="shared" si="103"/>
        <v>1988.43</v>
      </c>
      <c r="X628" s="75">
        <f t="shared" si="104"/>
        <v>139.9452</v>
      </c>
      <c r="Y628" s="75">
        <f t="shared" si="105"/>
        <v>0</v>
      </c>
      <c r="Z628" s="82">
        <f t="shared" si="106"/>
        <v>3131.1480000000001</v>
      </c>
      <c r="AA628" s="75">
        <f t="shared" si="107"/>
        <v>0</v>
      </c>
      <c r="AB628" s="75">
        <f t="shared" si="108"/>
        <v>0</v>
      </c>
      <c r="AC628" s="82">
        <f t="shared" si="109"/>
        <v>0</v>
      </c>
      <c r="AD628" s="70"/>
    </row>
    <row r="629" spans="1:30" x14ac:dyDescent="0.35">
      <c r="A629" s="70" t="str">
        <f>'Activity rawdata'!A628</f>
        <v>BH6112-1-248</v>
      </c>
      <c r="B629" s="71" t="str">
        <f>'Activity rawdata'!B628</f>
        <v>LB</v>
      </c>
      <c r="C629" s="71" t="str">
        <f>IF('Activity rawdata'!C628="PY","Planted",IF('Activity rawdata'!C628="NY","Nat/Convert",IF('Activity rawdata'!C628="NN","Nat/Nonconvert",IF('Activity rawdata'!C628="OY","Planted"))))</f>
        <v>Planted</v>
      </c>
      <c r="D629" s="70" t="str">
        <f>'Activity rawdata'!D628</f>
        <v>STP1</v>
      </c>
      <c r="E629" s="72" t="str">
        <f>'Activity rawdata'!E628</f>
        <v>63</v>
      </c>
      <c r="F629" s="73" t="str">
        <f>'Activity rawdata'!L628</f>
        <v>MT2</v>
      </c>
      <c r="G629" s="72" t="str">
        <f>'Activity rawdata'!R628</f>
        <v>2041</v>
      </c>
      <c r="H629" s="72" t="str">
        <f>IF('Activity rawdata'!P628="AHTHIN1","1st Thin",IF('Activity rawdata'!P628="AHCC","Clearcut",IF('Activity rawdata'!P628="AHTHSMZ","SMZ Thin",IF('Activity rawdata'!P628="AHTHIN2","2nd Thin",IF('Activity rawdata'!P628="AFERTE","Early Fert",IF('Activity rawdata'!P628="AFERTM","Mid Fert",IF('Activity rawdata'!P628="AFERTL","Late Fert",  IF('Activity rawdata'!P628="ASP","Site Prep", IF('Activity rawdata'!P628="APLT","Plant",  IF('Activity rawdata'!P628="ANREG","Natural Regeneration"))))))))))</f>
        <v>Clearcut</v>
      </c>
      <c r="I629" s="74">
        <f>'Activity rawdata'!O628</f>
        <v>22.28</v>
      </c>
      <c r="J629" s="75">
        <f>'Activity rawdata'!N628</f>
        <v>29</v>
      </c>
      <c r="K629" s="75">
        <f>'Activity rawdata'!AC628</f>
        <v>93.36</v>
      </c>
      <c r="L629" s="75">
        <f>'Activity rawdata'!AD628</f>
        <v>108.19</v>
      </c>
      <c r="M629" s="76">
        <f>'Activity rawdata'!AE628</f>
        <v>12.578335169404095</v>
      </c>
      <c r="N629" s="83">
        <f>'Activity rawdata'!T628+'Activity rawdata'!U628</f>
        <v>18.88</v>
      </c>
      <c r="O629" s="80">
        <f>'Activity rawdata'!V628</f>
        <v>53.89</v>
      </c>
      <c r="P629" s="80">
        <f>'Activity rawdata'!W628</f>
        <v>39.880000000000003</v>
      </c>
      <c r="Q629" s="80">
        <f>'Activity rawdata'!X628</f>
        <v>0</v>
      </c>
      <c r="R629" s="84">
        <f t="shared" si="100"/>
        <v>112.65</v>
      </c>
      <c r="S629" s="80">
        <f>'Activity rawdata'!Z628</f>
        <v>0</v>
      </c>
      <c r="T629" s="80">
        <f>'Activity rawdata'!AA628</f>
        <v>0</v>
      </c>
      <c r="U629" s="80">
        <f t="shared" si="101"/>
        <v>0</v>
      </c>
      <c r="V629" s="81">
        <f t="shared" si="102"/>
        <v>420.64639999999997</v>
      </c>
      <c r="W629" s="75">
        <f t="shared" si="103"/>
        <v>1200.6692</v>
      </c>
      <c r="X629" s="75">
        <f t="shared" si="104"/>
        <v>888.52640000000008</v>
      </c>
      <c r="Y629" s="75">
        <f t="shared" si="105"/>
        <v>0</v>
      </c>
      <c r="Z629" s="82">
        <f t="shared" si="106"/>
        <v>2509.8420000000001</v>
      </c>
      <c r="AA629" s="75">
        <f t="shared" si="107"/>
        <v>0</v>
      </c>
      <c r="AB629" s="75">
        <f t="shared" si="108"/>
        <v>0</v>
      </c>
      <c r="AC629" s="82">
        <f t="shared" si="109"/>
        <v>0</v>
      </c>
      <c r="AD629" s="70"/>
    </row>
    <row r="630" spans="1:30" x14ac:dyDescent="0.35">
      <c r="A630" s="70" t="str">
        <f>'Activity rawdata'!A629</f>
        <v>BH6125-1-273</v>
      </c>
      <c r="B630" s="71" t="str">
        <f>'Activity rawdata'!B629</f>
        <v>SH</v>
      </c>
      <c r="C630" s="71" t="str">
        <f>IF('Activity rawdata'!C629="PY","Planted",IF('Activity rawdata'!C629="NY","Nat/Convert",IF('Activity rawdata'!C629="NN","Nat/Nonconvert",IF('Activity rawdata'!C629="OY","Planted"))))</f>
        <v>Planted</v>
      </c>
      <c r="D630" s="70" t="str">
        <f>'Activity rawdata'!D629</f>
        <v>STP1</v>
      </c>
      <c r="E630" s="72" t="str">
        <f>'Activity rawdata'!E629</f>
        <v>77</v>
      </c>
      <c r="F630" s="73" t="str">
        <f>'Activity rawdata'!L629</f>
        <v>NO</v>
      </c>
      <c r="G630" s="72" t="str">
        <f>'Activity rawdata'!R629</f>
        <v>2041</v>
      </c>
      <c r="H630" s="72" t="str">
        <f>IF('Activity rawdata'!P629="AHTHIN1","1st Thin",IF('Activity rawdata'!P629="AHCC","Clearcut",IF('Activity rawdata'!P629="AHTHSMZ","SMZ Thin",IF('Activity rawdata'!P629="AHTHIN2","2nd Thin",IF('Activity rawdata'!P629="AFERTE","Early Fert",IF('Activity rawdata'!P629="AFERTM","Mid Fert",IF('Activity rawdata'!P629="AFERTL","Late Fert",  IF('Activity rawdata'!P629="ASP","Site Prep", IF('Activity rawdata'!P629="APLT","Plant",  IF('Activity rawdata'!P629="ANREG","Natural Regeneration"))))))))))</f>
        <v>Clearcut</v>
      </c>
      <c r="I630" s="74">
        <f>'Activity rawdata'!O629</f>
        <v>3.23</v>
      </c>
      <c r="J630" s="75">
        <f>'Activity rawdata'!N629</f>
        <v>24</v>
      </c>
      <c r="K630" s="75">
        <f>'Activity rawdata'!AC629</f>
        <v>90.02</v>
      </c>
      <c r="L630" s="75">
        <f>'Activity rawdata'!AD629</f>
        <v>176.88</v>
      </c>
      <c r="M630" s="76">
        <f>'Activity rawdata'!AE629</f>
        <v>9.6597623363360654</v>
      </c>
      <c r="N630" s="83">
        <f>'Activity rawdata'!T629+'Activity rawdata'!U629</f>
        <v>29.26</v>
      </c>
      <c r="O630" s="80">
        <f>'Activity rawdata'!V629</f>
        <v>8.07</v>
      </c>
      <c r="P630" s="80">
        <f>'Activity rawdata'!W629</f>
        <v>3.33</v>
      </c>
      <c r="Q630" s="80">
        <f>'Activity rawdata'!X629</f>
        <v>0</v>
      </c>
      <c r="R630" s="84">
        <f t="shared" si="100"/>
        <v>40.659999999999997</v>
      </c>
      <c r="S630" s="80">
        <f>'Activity rawdata'!Z629</f>
        <v>13.46</v>
      </c>
      <c r="T630" s="80">
        <f>'Activity rawdata'!AA629</f>
        <v>0.77</v>
      </c>
      <c r="U630" s="80">
        <f t="shared" si="101"/>
        <v>14.23</v>
      </c>
      <c r="V630" s="81">
        <f t="shared" si="102"/>
        <v>94.509799999999998</v>
      </c>
      <c r="W630" s="75">
        <f t="shared" si="103"/>
        <v>26.066100000000002</v>
      </c>
      <c r="X630" s="75">
        <f t="shared" si="104"/>
        <v>10.7559</v>
      </c>
      <c r="Y630" s="75">
        <f t="shared" si="105"/>
        <v>0</v>
      </c>
      <c r="Z630" s="82">
        <f t="shared" si="106"/>
        <v>131.33180000000002</v>
      </c>
      <c r="AA630" s="75">
        <f t="shared" si="107"/>
        <v>43.4758</v>
      </c>
      <c r="AB630" s="75">
        <f t="shared" si="108"/>
        <v>2.4870999999999999</v>
      </c>
      <c r="AC630" s="82">
        <f t="shared" si="109"/>
        <v>45.962899999999998</v>
      </c>
      <c r="AD630" s="70"/>
    </row>
    <row r="631" spans="1:30" x14ac:dyDescent="0.35">
      <c r="A631" s="70" t="str">
        <f>'Activity rawdata'!A630</f>
        <v>BH6125-1-273</v>
      </c>
      <c r="B631" s="71" t="str">
        <f>'Activity rawdata'!B630</f>
        <v>COLB</v>
      </c>
      <c r="C631" s="71" t="str">
        <f>IF('Activity rawdata'!C630="PY","Planted",IF('Activity rawdata'!C630="NY","Nat/Convert",IF('Activity rawdata'!C630="NN","Nat/Nonconvert",IF('Activity rawdata'!C630="OY","Planted"))))</f>
        <v>Planted</v>
      </c>
      <c r="D631" s="70" t="str">
        <f>'Activity rawdata'!D630</f>
        <v>STP2</v>
      </c>
      <c r="E631" s="72" t="str">
        <f>'Activity rawdata'!E630</f>
        <v>77</v>
      </c>
      <c r="F631" s="73" t="str">
        <f>'Activity rawdata'!L630</f>
        <v>NO</v>
      </c>
      <c r="G631" s="72" t="str">
        <f>'Activity rawdata'!R630</f>
        <v>2042</v>
      </c>
      <c r="H631" s="72" t="str">
        <f>IF('Activity rawdata'!P630="AHTHIN1","1st Thin",IF('Activity rawdata'!P630="AHCC","Clearcut",IF('Activity rawdata'!P630="AHTHSMZ","SMZ Thin",IF('Activity rawdata'!P630="AHTHIN2","2nd Thin",IF('Activity rawdata'!P630="AFERTE","Early Fert",IF('Activity rawdata'!P630="AFERTM","Mid Fert",IF('Activity rawdata'!P630="AFERTL","Late Fert",  IF('Activity rawdata'!P630="ASP","Site Prep", IF('Activity rawdata'!P630="APLT","Plant",  IF('Activity rawdata'!P630="ANREG","Natural Regeneration"))))))))))</f>
        <v>Site Prep</v>
      </c>
      <c r="I631" s="74">
        <f>'Activity rawdata'!O630</f>
        <v>3.23</v>
      </c>
      <c r="J631" s="75">
        <f>'Activity rawdata'!N630</f>
        <v>1</v>
      </c>
      <c r="K631" s="75">
        <f>'Activity rawdata'!AC630</f>
        <v>0</v>
      </c>
      <c r="L631" s="75">
        <f>'Activity rawdata'!AD630</f>
        <v>0</v>
      </c>
      <c r="M631" s="76" t="str">
        <f>'Activity rawdata'!AE630</f>
        <v>-</v>
      </c>
      <c r="N631" s="83">
        <f>'Activity rawdata'!T630+'Activity rawdata'!U630</f>
        <v>0</v>
      </c>
      <c r="O631" s="80">
        <f>'Activity rawdata'!V630</f>
        <v>0</v>
      </c>
      <c r="P631" s="80">
        <f>'Activity rawdata'!W630</f>
        <v>0</v>
      </c>
      <c r="Q631" s="80">
        <f>'Activity rawdata'!X630</f>
        <v>0</v>
      </c>
      <c r="R631" s="84">
        <f t="shared" si="100"/>
        <v>0</v>
      </c>
      <c r="S631" s="80">
        <f>'Activity rawdata'!Z630</f>
        <v>0</v>
      </c>
      <c r="T631" s="80">
        <f>'Activity rawdata'!AA630</f>
        <v>0</v>
      </c>
      <c r="U631" s="80">
        <f t="shared" si="101"/>
        <v>0</v>
      </c>
      <c r="V631" s="81">
        <f t="shared" si="102"/>
        <v>0</v>
      </c>
      <c r="W631" s="75">
        <f t="shared" si="103"/>
        <v>0</v>
      </c>
      <c r="X631" s="75">
        <f t="shared" si="104"/>
        <v>0</v>
      </c>
      <c r="Y631" s="75">
        <f t="shared" si="105"/>
        <v>0</v>
      </c>
      <c r="Z631" s="82">
        <f t="shared" si="106"/>
        <v>0</v>
      </c>
      <c r="AA631" s="75">
        <f t="shared" si="107"/>
        <v>0</v>
      </c>
      <c r="AB631" s="75">
        <f t="shared" si="108"/>
        <v>0</v>
      </c>
      <c r="AC631" s="82">
        <f t="shared" si="109"/>
        <v>0</v>
      </c>
      <c r="AD631" s="70"/>
    </row>
    <row r="632" spans="1:30" x14ac:dyDescent="0.35">
      <c r="A632" s="70" t="str">
        <f>'Activity rawdata'!A631</f>
        <v>BH6112-1-248</v>
      </c>
      <c r="B632" s="71" t="str">
        <f>'Activity rawdata'!B631</f>
        <v>COLB</v>
      </c>
      <c r="C632" s="71" t="str">
        <f>IF('Activity rawdata'!C631="PY","Planted",IF('Activity rawdata'!C631="NY","Nat/Convert",IF('Activity rawdata'!C631="NN","Nat/Nonconvert",IF('Activity rawdata'!C631="OY","Planted"))))</f>
        <v>Planted</v>
      </c>
      <c r="D632" s="70" t="str">
        <f>'Activity rawdata'!D631</f>
        <v>STP2</v>
      </c>
      <c r="E632" s="72" t="str">
        <f>'Activity rawdata'!E631</f>
        <v>63</v>
      </c>
      <c r="F632" s="73" t="str">
        <f>'Activity rawdata'!L631</f>
        <v>NO</v>
      </c>
      <c r="G632" s="72" t="str">
        <f>'Activity rawdata'!R631</f>
        <v>2042</v>
      </c>
      <c r="H632" s="72" t="str">
        <f>IF('Activity rawdata'!P631="AHTHIN1","1st Thin",IF('Activity rawdata'!P631="AHCC","Clearcut",IF('Activity rawdata'!P631="AHTHSMZ","SMZ Thin",IF('Activity rawdata'!P631="AHTHIN2","2nd Thin",IF('Activity rawdata'!P631="AFERTE","Early Fert",IF('Activity rawdata'!P631="AFERTM","Mid Fert",IF('Activity rawdata'!P631="AFERTL","Late Fert",  IF('Activity rawdata'!P631="ASP","Site Prep", IF('Activity rawdata'!P631="APLT","Plant",  IF('Activity rawdata'!P631="ANREG","Natural Regeneration"))))))))))</f>
        <v>Site Prep</v>
      </c>
      <c r="I632" s="74">
        <f>'Activity rawdata'!O631</f>
        <v>22.28</v>
      </c>
      <c r="J632" s="75">
        <f>'Activity rawdata'!N631</f>
        <v>1</v>
      </c>
      <c r="K632" s="75">
        <f>'Activity rawdata'!AC631</f>
        <v>0</v>
      </c>
      <c r="L632" s="75">
        <f>'Activity rawdata'!AD631</f>
        <v>0</v>
      </c>
      <c r="M632" s="76" t="str">
        <f>'Activity rawdata'!AE631</f>
        <v>-</v>
      </c>
      <c r="N632" s="83">
        <f>'Activity rawdata'!T631+'Activity rawdata'!U631</f>
        <v>0</v>
      </c>
      <c r="O632" s="80">
        <f>'Activity rawdata'!V631</f>
        <v>0</v>
      </c>
      <c r="P632" s="80">
        <f>'Activity rawdata'!W631</f>
        <v>0</v>
      </c>
      <c r="Q632" s="80">
        <f>'Activity rawdata'!X631</f>
        <v>0</v>
      </c>
      <c r="R632" s="84">
        <f t="shared" si="100"/>
        <v>0</v>
      </c>
      <c r="S632" s="80">
        <f>'Activity rawdata'!Z631</f>
        <v>0</v>
      </c>
      <c r="T632" s="80">
        <f>'Activity rawdata'!AA631</f>
        <v>0</v>
      </c>
      <c r="U632" s="80">
        <f t="shared" si="101"/>
        <v>0</v>
      </c>
      <c r="V632" s="81">
        <f t="shared" si="102"/>
        <v>0</v>
      </c>
      <c r="W632" s="75">
        <f t="shared" si="103"/>
        <v>0</v>
      </c>
      <c r="X632" s="75">
        <f t="shared" si="104"/>
        <v>0</v>
      </c>
      <c r="Y632" s="75">
        <f t="shared" si="105"/>
        <v>0</v>
      </c>
      <c r="Z632" s="82">
        <f t="shared" si="106"/>
        <v>0</v>
      </c>
      <c r="AA632" s="75">
        <f t="shared" si="107"/>
        <v>0</v>
      </c>
      <c r="AB632" s="75">
        <f t="shared" si="108"/>
        <v>0</v>
      </c>
      <c r="AC632" s="82">
        <f t="shared" si="109"/>
        <v>0</v>
      </c>
      <c r="AD632" s="70"/>
    </row>
    <row r="633" spans="1:30" x14ac:dyDescent="0.35">
      <c r="A633" s="70" t="str">
        <f>'Activity rawdata'!A632</f>
        <v>BH5132-1-123</v>
      </c>
      <c r="B633" s="71" t="str">
        <f>'Activity rawdata'!B632</f>
        <v>CSLB</v>
      </c>
      <c r="C633" s="71" t="str">
        <f>IF('Activity rawdata'!C632="PY","Planted",IF('Activity rawdata'!C632="NY","Nat/Convert",IF('Activity rawdata'!C632="NN","Nat/Nonconvert",IF('Activity rawdata'!C632="OY","Planted"))))</f>
        <v>Planted</v>
      </c>
      <c r="D633" s="70" t="str">
        <f>'Activity rawdata'!D632</f>
        <v>STP2</v>
      </c>
      <c r="E633" s="72" t="str">
        <f>'Activity rawdata'!E632</f>
        <v>79</v>
      </c>
      <c r="F633" s="73" t="str">
        <f>'Activity rawdata'!L632</f>
        <v>NO</v>
      </c>
      <c r="G633" s="72" t="str">
        <f>'Activity rawdata'!R632</f>
        <v>2042</v>
      </c>
      <c r="H633" s="72" t="str">
        <f>IF('Activity rawdata'!P632="AHTHIN1","1st Thin",IF('Activity rawdata'!P632="AHCC","Clearcut",IF('Activity rawdata'!P632="AHTHSMZ","SMZ Thin",IF('Activity rawdata'!P632="AHTHIN2","2nd Thin",IF('Activity rawdata'!P632="AFERTE","Early Fert",IF('Activity rawdata'!P632="AFERTM","Mid Fert",IF('Activity rawdata'!P632="AFERTL","Late Fert",  IF('Activity rawdata'!P632="ASP","Site Prep", IF('Activity rawdata'!P632="APLT","Plant",  IF('Activity rawdata'!P632="ANREG","Natural Regeneration"))))))))))</f>
        <v>Plant</v>
      </c>
      <c r="I633" s="74">
        <f>'Activity rawdata'!O632</f>
        <v>61.08</v>
      </c>
      <c r="J633" s="75">
        <f>'Activity rawdata'!N632</f>
        <v>1</v>
      </c>
      <c r="K633" s="75">
        <f>'Activity rawdata'!AC632</f>
        <v>0</v>
      </c>
      <c r="L633" s="75">
        <f>'Activity rawdata'!AD632</f>
        <v>0</v>
      </c>
      <c r="M633" s="76" t="str">
        <f>'Activity rawdata'!AE632</f>
        <v>-</v>
      </c>
      <c r="N633" s="83">
        <f>'Activity rawdata'!T632+'Activity rawdata'!U632</f>
        <v>0</v>
      </c>
      <c r="O633" s="80">
        <f>'Activity rawdata'!V632</f>
        <v>0</v>
      </c>
      <c r="P633" s="80">
        <f>'Activity rawdata'!W632</f>
        <v>0</v>
      </c>
      <c r="Q633" s="80">
        <f>'Activity rawdata'!X632</f>
        <v>0</v>
      </c>
      <c r="R633" s="84">
        <f t="shared" si="100"/>
        <v>0</v>
      </c>
      <c r="S633" s="80">
        <f>'Activity rawdata'!Z632</f>
        <v>0</v>
      </c>
      <c r="T633" s="80">
        <f>'Activity rawdata'!AA632</f>
        <v>0</v>
      </c>
      <c r="U633" s="80">
        <f t="shared" si="101"/>
        <v>0</v>
      </c>
      <c r="V633" s="81">
        <f t="shared" si="102"/>
        <v>0</v>
      </c>
      <c r="W633" s="75">
        <f t="shared" si="103"/>
        <v>0</v>
      </c>
      <c r="X633" s="75">
        <f t="shared" si="104"/>
        <v>0</v>
      </c>
      <c r="Y633" s="75">
        <f t="shared" si="105"/>
        <v>0</v>
      </c>
      <c r="Z633" s="82">
        <f t="shared" si="106"/>
        <v>0</v>
      </c>
      <c r="AA633" s="75">
        <f t="shared" si="107"/>
        <v>0</v>
      </c>
      <c r="AB633" s="75">
        <f t="shared" si="108"/>
        <v>0</v>
      </c>
      <c r="AC633" s="82">
        <f t="shared" si="109"/>
        <v>0</v>
      </c>
      <c r="AD633" s="70"/>
    </row>
    <row r="634" spans="1:30" x14ac:dyDescent="0.35">
      <c r="A634" s="70" t="str">
        <f>'Activity rawdata'!A633</f>
        <v>BH5135-1-130</v>
      </c>
      <c r="B634" s="71" t="str">
        <f>'Activity rawdata'!B633</f>
        <v>CSLB</v>
      </c>
      <c r="C634" s="71" t="str">
        <f>IF('Activity rawdata'!C633="PY","Planted",IF('Activity rawdata'!C633="NY","Nat/Convert",IF('Activity rawdata'!C633="NN","Nat/Nonconvert",IF('Activity rawdata'!C633="OY","Planted"))))</f>
        <v>Planted</v>
      </c>
      <c r="D634" s="70" t="str">
        <f>'Activity rawdata'!D633</f>
        <v>STP2</v>
      </c>
      <c r="E634" s="72" t="str">
        <f>'Activity rawdata'!E633</f>
        <v>81</v>
      </c>
      <c r="F634" s="73" t="str">
        <f>'Activity rawdata'!L633</f>
        <v>NO</v>
      </c>
      <c r="G634" s="72" t="str">
        <f>'Activity rawdata'!R633</f>
        <v>2042</v>
      </c>
      <c r="H634" s="72" t="str">
        <f>IF('Activity rawdata'!P633="AHTHIN1","1st Thin",IF('Activity rawdata'!P633="AHCC","Clearcut",IF('Activity rawdata'!P633="AHTHSMZ","SMZ Thin",IF('Activity rawdata'!P633="AHTHIN2","2nd Thin",IF('Activity rawdata'!P633="AFERTE","Early Fert",IF('Activity rawdata'!P633="AFERTM","Mid Fert",IF('Activity rawdata'!P633="AFERTL","Late Fert",  IF('Activity rawdata'!P633="ASP","Site Prep", IF('Activity rawdata'!P633="APLT","Plant",  IF('Activity rawdata'!P633="ANREG","Natural Regeneration"))))))))))</f>
        <v>Plant</v>
      </c>
      <c r="I634" s="74">
        <f>'Activity rawdata'!O633</f>
        <v>68.400000000000006</v>
      </c>
      <c r="J634" s="75">
        <f>'Activity rawdata'!N633</f>
        <v>1</v>
      </c>
      <c r="K634" s="75">
        <f>'Activity rawdata'!AC633</f>
        <v>0</v>
      </c>
      <c r="L634" s="75">
        <f>'Activity rawdata'!AD633</f>
        <v>0</v>
      </c>
      <c r="M634" s="76" t="str">
        <f>'Activity rawdata'!AE633</f>
        <v>-</v>
      </c>
      <c r="N634" s="83">
        <f>'Activity rawdata'!T633+'Activity rawdata'!U633</f>
        <v>0</v>
      </c>
      <c r="O634" s="80">
        <f>'Activity rawdata'!V633</f>
        <v>0</v>
      </c>
      <c r="P634" s="80">
        <f>'Activity rawdata'!W633</f>
        <v>0</v>
      </c>
      <c r="Q634" s="80">
        <f>'Activity rawdata'!X633</f>
        <v>0</v>
      </c>
      <c r="R634" s="84">
        <f t="shared" si="100"/>
        <v>0</v>
      </c>
      <c r="S634" s="80">
        <f>'Activity rawdata'!Z633</f>
        <v>0</v>
      </c>
      <c r="T634" s="80">
        <f>'Activity rawdata'!AA633</f>
        <v>0</v>
      </c>
      <c r="U634" s="80">
        <f t="shared" si="101"/>
        <v>0</v>
      </c>
      <c r="V634" s="81">
        <f t="shared" si="102"/>
        <v>0</v>
      </c>
      <c r="W634" s="75">
        <f t="shared" si="103"/>
        <v>0</v>
      </c>
      <c r="X634" s="75">
        <f t="shared" si="104"/>
        <v>0</v>
      </c>
      <c r="Y634" s="75">
        <f t="shared" si="105"/>
        <v>0</v>
      </c>
      <c r="Z634" s="82">
        <f t="shared" si="106"/>
        <v>0</v>
      </c>
      <c r="AA634" s="75">
        <f t="shared" si="107"/>
        <v>0</v>
      </c>
      <c r="AB634" s="75">
        <f t="shared" si="108"/>
        <v>0</v>
      </c>
      <c r="AC634" s="82">
        <f t="shared" si="109"/>
        <v>0</v>
      </c>
      <c r="AD634" s="70"/>
    </row>
    <row r="635" spans="1:30" x14ac:dyDescent="0.35">
      <c r="A635" s="70" t="str">
        <f>'Activity rawdata'!A634</f>
        <v>BH5660-1-166</v>
      </c>
      <c r="B635" s="71" t="str">
        <f>'Activity rawdata'!B634</f>
        <v>CSLB</v>
      </c>
      <c r="C635" s="71" t="str">
        <f>IF('Activity rawdata'!C634="PY","Planted",IF('Activity rawdata'!C634="NY","Nat/Convert",IF('Activity rawdata'!C634="NN","Nat/Nonconvert",IF('Activity rawdata'!C634="OY","Planted"))))</f>
        <v>Planted</v>
      </c>
      <c r="D635" s="70" t="str">
        <f>'Activity rawdata'!D634</f>
        <v>STP2</v>
      </c>
      <c r="E635" s="72" t="str">
        <f>'Activity rawdata'!E634</f>
        <v>91</v>
      </c>
      <c r="F635" s="73" t="str">
        <f>'Activity rawdata'!L634</f>
        <v>NO</v>
      </c>
      <c r="G635" s="72" t="str">
        <f>'Activity rawdata'!R634</f>
        <v>2042</v>
      </c>
      <c r="H635" s="72" t="str">
        <f>IF('Activity rawdata'!P634="AHTHIN1","1st Thin",IF('Activity rawdata'!P634="AHCC","Clearcut",IF('Activity rawdata'!P634="AHTHSMZ","SMZ Thin",IF('Activity rawdata'!P634="AHTHIN2","2nd Thin",IF('Activity rawdata'!P634="AFERTE","Early Fert",IF('Activity rawdata'!P634="AFERTM","Mid Fert",IF('Activity rawdata'!P634="AFERTL","Late Fert",  IF('Activity rawdata'!P634="ASP","Site Prep", IF('Activity rawdata'!P634="APLT","Plant",  IF('Activity rawdata'!P634="ANREG","Natural Regeneration"))))))))))</f>
        <v>Plant</v>
      </c>
      <c r="I635" s="74">
        <f>'Activity rawdata'!O634</f>
        <v>23.16</v>
      </c>
      <c r="J635" s="75">
        <f>'Activity rawdata'!N634</f>
        <v>1</v>
      </c>
      <c r="K635" s="75">
        <f>'Activity rawdata'!AC634</f>
        <v>0</v>
      </c>
      <c r="L635" s="75">
        <f>'Activity rawdata'!AD634</f>
        <v>0</v>
      </c>
      <c r="M635" s="76" t="str">
        <f>'Activity rawdata'!AE634</f>
        <v>-</v>
      </c>
      <c r="N635" s="83">
        <f>'Activity rawdata'!T634+'Activity rawdata'!U634</f>
        <v>0</v>
      </c>
      <c r="O635" s="80">
        <f>'Activity rawdata'!V634</f>
        <v>0</v>
      </c>
      <c r="P635" s="80">
        <f>'Activity rawdata'!W634</f>
        <v>0</v>
      </c>
      <c r="Q635" s="80">
        <f>'Activity rawdata'!X634</f>
        <v>0</v>
      </c>
      <c r="R635" s="84">
        <f t="shared" si="100"/>
        <v>0</v>
      </c>
      <c r="S635" s="80">
        <f>'Activity rawdata'!Z634</f>
        <v>0</v>
      </c>
      <c r="T635" s="80">
        <f>'Activity rawdata'!AA634</f>
        <v>0</v>
      </c>
      <c r="U635" s="80">
        <f t="shared" si="101"/>
        <v>0</v>
      </c>
      <c r="V635" s="81">
        <f t="shared" si="102"/>
        <v>0</v>
      </c>
      <c r="W635" s="75">
        <f t="shared" si="103"/>
        <v>0</v>
      </c>
      <c r="X635" s="75">
        <f t="shared" si="104"/>
        <v>0</v>
      </c>
      <c r="Y635" s="75">
        <f t="shared" si="105"/>
        <v>0</v>
      </c>
      <c r="Z635" s="82">
        <f t="shared" si="106"/>
        <v>0</v>
      </c>
      <c r="AA635" s="75">
        <f t="shared" si="107"/>
        <v>0</v>
      </c>
      <c r="AB635" s="75">
        <f t="shared" si="108"/>
        <v>0</v>
      </c>
      <c r="AC635" s="82">
        <f t="shared" si="109"/>
        <v>0</v>
      </c>
      <c r="AD635" s="70"/>
    </row>
    <row r="636" spans="1:30" x14ac:dyDescent="0.35">
      <c r="A636" s="70" t="str">
        <f>'Activity rawdata'!A635</f>
        <v>BH5660-1-168</v>
      </c>
      <c r="B636" s="71" t="str">
        <f>'Activity rawdata'!B635</f>
        <v>CSLB</v>
      </c>
      <c r="C636" s="71" t="str">
        <f>IF('Activity rawdata'!C635="PY","Planted",IF('Activity rawdata'!C635="NY","Nat/Convert",IF('Activity rawdata'!C635="NN","Nat/Nonconvert",IF('Activity rawdata'!C635="OY","Planted"))))</f>
        <v>Planted</v>
      </c>
      <c r="D636" s="70" t="str">
        <f>'Activity rawdata'!D635</f>
        <v>STP2</v>
      </c>
      <c r="E636" s="72" t="str">
        <f>'Activity rawdata'!E635</f>
        <v>91</v>
      </c>
      <c r="F636" s="73" t="str">
        <f>'Activity rawdata'!L635</f>
        <v>NO</v>
      </c>
      <c r="G636" s="72" t="str">
        <f>'Activity rawdata'!R635</f>
        <v>2042</v>
      </c>
      <c r="H636" s="72" t="str">
        <f>IF('Activity rawdata'!P635="AHTHIN1","1st Thin",IF('Activity rawdata'!P635="AHCC","Clearcut",IF('Activity rawdata'!P635="AHTHSMZ","SMZ Thin",IF('Activity rawdata'!P635="AHTHIN2","2nd Thin",IF('Activity rawdata'!P635="AFERTE","Early Fert",IF('Activity rawdata'!P635="AFERTM","Mid Fert",IF('Activity rawdata'!P635="AFERTL","Late Fert",  IF('Activity rawdata'!P635="ASP","Site Prep", IF('Activity rawdata'!P635="APLT","Plant",  IF('Activity rawdata'!P635="ANREG","Natural Regeneration"))))))))))</f>
        <v>Plant</v>
      </c>
      <c r="I636" s="74">
        <f>'Activity rawdata'!O635</f>
        <v>7.27</v>
      </c>
      <c r="J636" s="75">
        <f>'Activity rawdata'!N635</f>
        <v>1</v>
      </c>
      <c r="K636" s="75">
        <f>'Activity rawdata'!AC635</f>
        <v>0</v>
      </c>
      <c r="L636" s="75">
        <f>'Activity rawdata'!AD635</f>
        <v>0</v>
      </c>
      <c r="M636" s="76" t="str">
        <f>'Activity rawdata'!AE635</f>
        <v>-</v>
      </c>
      <c r="N636" s="83">
        <f>'Activity rawdata'!T635+'Activity rawdata'!U635</f>
        <v>0</v>
      </c>
      <c r="O636" s="80">
        <f>'Activity rawdata'!V635</f>
        <v>0</v>
      </c>
      <c r="P636" s="80">
        <f>'Activity rawdata'!W635</f>
        <v>0</v>
      </c>
      <c r="Q636" s="80">
        <f>'Activity rawdata'!X635</f>
        <v>0</v>
      </c>
      <c r="R636" s="84">
        <f t="shared" si="100"/>
        <v>0</v>
      </c>
      <c r="S636" s="80">
        <f>'Activity rawdata'!Z635</f>
        <v>0</v>
      </c>
      <c r="T636" s="80">
        <f>'Activity rawdata'!AA635</f>
        <v>0</v>
      </c>
      <c r="U636" s="80">
        <f t="shared" si="101"/>
        <v>0</v>
      </c>
      <c r="V636" s="81">
        <f t="shared" si="102"/>
        <v>0</v>
      </c>
      <c r="W636" s="75">
        <f t="shared" si="103"/>
        <v>0</v>
      </c>
      <c r="X636" s="75">
        <f t="shared" si="104"/>
        <v>0</v>
      </c>
      <c r="Y636" s="75">
        <f t="shared" si="105"/>
        <v>0</v>
      </c>
      <c r="Z636" s="82">
        <f t="shared" si="106"/>
        <v>0</v>
      </c>
      <c r="AA636" s="75">
        <f t="shared" si="107"/>
        <v>0</v>
      </c>
      <c r="AB636" s="75">
        <f t="shared" si="108"/>
        <v>0</v>
      </c>
      <c r="AC636" s="82">
        <f t="shared" si="109"/>
        <v>0</v>
      </c>
      <c r="AD636" s="70"/>
    </row>
    <row r="637" spans="1:30" x14ac:dyDescent="0.35">
      <c r="A637" s="70" t="str">
        <f>'Activity rawdata'!A636</f>
        <v>BH5660-1-170</v>
      </c>
      <c r="B637" s="71" t="str">
        <f>'Activity rawdata'!B636</f>
        <v>CSLB</v>
      </c>
      <c r="C637" s="71" t="str">
        <f>IF('Activity rawdata'!C636="PY","Planted",IF('Activity rawdata'!C636="NY","Nat/Convert",IF('Activity rawdata'!C636="NN","Nat/Nonconvert",IF('Activity rawdata'!C636="OY","Planted"))))</f>
        <v>Planted</v>
      </c>
      <c r="D637" s="70" t="str">
        <f>'Activity rawdata'!D636</f>
        <v>STP2</v>
      </c>
      <c r="E637" s="72" t="str">
        <f>'Activity rawdata'!E636</f>
        <v>91</v>
      </c>
      <c r="F637" s="73" t="str">
        <f>'Activity rawdata'!L636</f>
        <v>NO</v>
      </c>
      <c r="G637" s="72" t="str">
        <f>'Activity rawdata'!R636</f>
        <v>2042</v>
      </c>
      <c r="H637" s="72" t="str">
        <f>IF('Activity rawdata'!P636="AHTHIN1","1st Thin",IF('Activity rawdata'!P636="AHCC","Clearcut",IF('Activity rawdata'!P636="AHTHSMZ","SMZ Thin",IF('Activity rawdata'!P636="AHTHIN2","2nd Thin",IF('Activity rawdata'!P636="AFERTE","Early Fert",IF('Activity rawdata'!P636="AFERTM","Mid Fert",IF('Activity rawdata'!P636="AFERTL","Late Fert",  IF('Activity rawdata'!P636="ASP","Site Prep", IF('Activity rawdata'!P636="APLT","Plant",  IF('Activity rawdata'!P636="ANREG","Natural Regeneration"))))))))))</f>
        <v>Plant</v>
      </c>
      <c r="I637" s="74">
        <f>'Activity rawdata'!O636</f>
        <v>4.42</v>
      </c>
      <c r="J637" s="75">
        <f>'Activity rawdata'!N636</f>
        <v>1</v>
      </c>
      <c r="K637" s="75">
        <f>'Activity rawdata'!AC636</f>
        <v>0</v>
      </c>
      <c r="L637" s="75">
        <f>'Activity rawdata'!AD636</f>
        <v>0</v>
      </c>
      <c r="M637" s="76" t="str">
        <f>'Activity rawdata'!AE636</f>
        <v>-</v>
      </c>
      <c r="N637" s="83">
        <f>'Activity rawdata'!T636+'Activity rawdata'!U636</f>
        <v>0</v>
      </c>
      <c r="O637" s="80">
        <f>'Activity rawdata'!V636</f>
        <v>0</v>
      </c>
      <c r="P637" s="80">
        <f>'Activity rawdata'!W636</f>
        <v>0</v>
      </c>
      <c r="Q637" s="80">
        <f>'Activity rawdata'!X636</f>
        <v>0</v>
      </c>
      <c r="R637" s="84">
        <f t="shared" si="100"/>
        <v>0</v>
      </c>
      <c r="S637" s="80">
        <f>'Activity rawdata'!Z636</f>
        <v>0</v>
      </c>
      <c r="T637" s="80">
        <f>'Activity rawdata'!AA636</f>
        <v>0</v>
      </c>
      <c r="U637" s="80">
        <f t="shared" si="101"/>
        <v>0</v>
      </c>
      <c r="V637" s="81">
        <f t="shared" si="102"/>
        <v>0</v>
      </c>
      <c r="W637" s="75">
        <f t="shared" si="103"/>
        <v>0</v>
      </c>
      <c r="X637" s="75">
        <f t="shared" si="104"/>
        <v>0</v>
      </c>
      <c r="Y637" s="75">
        <f t="shared" si="105"/>
        <v>0</v>
      </c>
      <c r="Z637" s="82">
        <f t="shared" si="106"/>
        <v>0</v>
      </c>
      <c r="AA637" s="75">
        <f t="shared" si="107"/>
        <v>0</v>
      </c>
      <c r="AB637" s="75">
        <f t="shared" si="108"/>
        <v>0</v>
      </c>
      <c r="AC637" s="82">
        <f t="shared" si="109"/>
        <v>0</v>
      </c>
      <c r="AD637" s="70"/>
    </row>
    <row r="638" spans="1:30" x14ac:dyDescent="0.35">
      <c r="A638" s="70" t="str">
        <f>'Activity rawdata'!A637</f>
        <v>BH5660-1-173</v>
      </c>
      <c r="B638" s="71" t="str">
        <f>'Activity rawdata'!B637</f>
        <v>CSLB</v>
      </c>
      <c r="C638" s="71" t="str">
        <f>IF('Activity rawdata'!C637="PY","Planted",IF('Activity rawdata'!C637="NY","Nat/Convert",IF('Activity rawdata'!C637="NN","Nat/Nonconvert",IF('Activity rawdata'!C637="OY","Planted"))))</f>
        <v>Planted</v>
      </c>
      <c r="D638" s="70" t="str">
        <f>'Activity rawdata'!D637</f>
        <v>STP2</v>
      </c>
      <c r="E638" s="72" t="str">
        <f>'Activity rawdata'!E637</f>
        <v>91</v>
      </c>
      <c r="F638" s="73" t="str">
        <f>'Activity rawdata'!L637</f>
        <v>NO</v>
      </c>
      <c r="G638" s="72" t="str">
        <f>'Activity rawdata'!R637</f>
        <v>2042</v>
      </c>
      <c r="H638" s="72" t="str">
        <f>IF('Activity rawdata'!P637="AHTHIN1","1st Thin",IF('Activity rawdata'!P637="AHCC","Clearcut",IF('Activity rawdata'!P637="AHTHSMZ","SMZ Thin",IF('Activity rawdata'!P637="AHTHIN2","2nd Thin",IF('Activity rawdata'!P637="AFERTE","Early Fert",IF('Activity rawdata'!P637="AFERTM","Mid Fert",IF('Activity rawdata'!P637="AFERTL","Late Fert",  IF('Activity rawdata'!P637="ASP","Site Prep", IF('Activity rawdata'!P637="APLT","Plant",  IF('Activity rawdata'!P637="ANREG","Natural Regeneration"))))))))))</f>
        <v>Plant</v>
      </c>
      <c r="I638" s="74">
        <f>'Activity rawdata'!O637</f>
        <v>20.9</v>
      </c>
      <c r="J638" s="75">
        <f>'Activity rawdata'!N637</f>
        <v>1</v>
      </c>
      <c r="K638" s="75">
        <f>'Activity rawdata'!AC637</f>
        <v>0</v>
      </c>
      <c r="L638" s="75">
        <f>'Activity rawdata'!AD637</f>
        <v>0</v>
      </c>
      <c r="M638" s="76" t="str">
        <f>'Activity rawdata'!AE637</f>
        <v>-</v>
      </c>
      <c r="N638" s="83">
        <f>'Activity rawdata'!T637+'Activity rawdata'!U637</f>
        <v>0</v>
      </c>
      <c r="O638" s="80">
        <f>'Activity rawdata'!V637</f>
        <v>0</v>
      </c>
      <c r="P638" s="80">
        <f>'Activity rawdata'!W637</f>
        <v>0</v>
      </c>
      <c r="Q638" s="80">
        <f>'Activity rawdata'!X637</f>
        <v>0</v>
      </c>
      <c r="R638" s="84">
        <f t="shared" si="100"/>
        <v>0</v>
      </c>
      <c r="S638" s="80">
        <f>'Activity rawdata'!Z637</f>
        <v>0</v>
      </c>
      <c r="T638" s="80">
        <f>'Activity rawdata'!AA637</f>
        <v>0</v>
      </c>
      <c r="U638" s="80">
        <f t="shared" si="101"/>
        <v>0</v>
      </c>
      <c r="V638" s="81">
        <f t="shared" si="102"/>
        <v>0</v>
      </c>
      <c r="W638" s="75">
        <f t="shared" si="103"/>
        <v>0</v>
      </c>
      <c r="X638" s="75">
        <f t="shared" si="104"/>
        <v>0</v>
      </c>
      <c r="Y638" s="75">
        <f t="shared" si="105"/>
        <v>0</v>
      </c>
      <c r="Z638" s="82">
        <f t="shared" si="106"/>
        <v>0</v>
      </c>
      <c r="AA638" s="75">
        <f t="shared" si="107"/>
        <v>0</v>
      </c>
      <c r="AB638" s="75">
        <f t="shared" si="108"/>
        <v>0</v>
      </c>
      <c r="AC638" s="82">
        <f t="shared" si="109"/>
        <v>0</v>
      </c>
      <c r="AD638" s="70"/>
    </row>
    <row r="639" spans="1:30" x14ac:dyDescent="0.35">
      <c r="A639" s="70" t="str">
        <f>'Activity rawdata'!A638</f>
        <v>BH5660-1-201</v>
      </c>
      <c r="B639" s="71" t="str">
        <f>'Activity rawdata'!B638</f>
        <v>CSLB</v>
      </c>
      <c r="C639" s="71" t="str">
        <f>IF('Activity rawdata'!C638="PY","Planted",IF('Activity rawdata'!C638="NY","Nat/Convert",IF('Activity rawdata'!C638="NN","Nat/Nonconvert",IF('Activity rawdata'!C638="OY","Planted"))))</f>
        <v>Planted</v>
      </c>
      <c r="D639" s="70" t="str">
        <f>'Activity rawdata'!D638</f>
        <v>STP2</v>
      </c>
      <c r="E639" s="72" t="str">
        <f>'Activity rawdata'!E638</f>
        <v>87</v>
      </c>
      <c r="F639" s="73" t="str">
        <f>'Activity rawdata'!L638</f>
        <v>NO</v>
      </c>
      <c r="G639" s="72" t="str">
        <f>'Activity rawdata'!R638</f>
        <v>2042</v>
      </c>
      <c r="H639" s="72" t="str">
        <f>IF('Activity rawdata'!P638="AHTHIN1","1st Thin",IF('Activity rawdata'!P638="AHCC","Clearcut",IF('Activity rawdata'!P638="AHTHSMZ","SMZ Thin",IF('Activity rawdata'!P638="AHTHIN2","2nd Thin",IF('Activity rawdata'!P638="AFERTE","Early Fert",IF('Activity rawdata'!P638="AFERTM","Mid Fert",IF('Activity rawdata'!P638="AFERTL","Late Fert",  IF('Activity rawdata'!P638="ASP","Site Prep", IF('Activity rawdata'!P638="APLT","Plant",  IF('Activity rawdata'!P638="ANREG","Natural Regeneration"))))))))))</f>
        <v>Plant</v>
      </c>
      <c r="I639" s="74">
        <f>'Activity rawdata'!O638</f>
        <v>25.29</v>
      </c>
      <c r="J639" s="75">
        <f>'Activity rawdata'!N638</f>
        <v>1</v>
      </c>
      <c r="K639" s="75">
        <f>'Activity rawdata'!AC638</f>
        <v>0</v>
      </c>
      <c r="L639" s="75">
        <f>'Activity rawdata'!AD638</f>
        <v>0</v>
      </c>
      <c r="M639" s="76" t="str">
        <f>'Activity rawdata'!AE638</f>
        <v>-</v>
      </c>
      <c r="N639" s="83">
        <f>'Activity rawdata'!T638+'Activity rawdata'!U638</f>
        <v>0</v>
      </c>
      <c r="O639" s="80">
        <f>'Activity rawdata'!V638</f>
        <v>0</v>
      </c>
      <c r="P639" s="80">
        <f>'Activity rawdata'!W638</f>
        <v>0</v>
      </c>
      <c r="Q639" s="80">
        <f>'Activity rawdata'!X638</f>
        <v>0</v>
      </c>
      <c r="R639" s="84">
        <f t="shared" si="100"/>
        <v>0</v>
      </c>
      <c r="S639" s="80">
        <f>'Activity rawdata'!Z638</f>
        <v>0</v>
      </c>
      <c r="T639" s="80">
        <f>'Activity rawdata'!AA638</f>
        <v>0</v>
      </c>
      <c r="U639" s="80">
        <f t="shared" si="101"/>
        <v>0</v>
      </c>
      <c r="V639" s="81">
        <f t="shared" si="102"/>
        <v>0</v>
      </c>
      <c r="W639" s="75">
        <f t="shared" si="103"/>
        <v>0</v>
      </c>
      <c r="X639" s="75">
        <f t="shared" si="104"/>
        <v>0</v>
      </c>
      <c r="Y639" s="75">
        <f t="shared" si="105"/>
        <v>0</v>
      </c>
      <c r="Z639" s="82">
        <f t="shared" si="106"/>
        <v>0</v>
      </c>
      <c r="AA639" s="75">
        <f t="shared" si="107"/>
        <v>0</v>
      </c>
      <c r="AB639" s="75">
        <f t="shared" si="108"/>
        <v>0</v>
      </c>
      <c r="AC639" s="82">
        <f t="shared" si="109"/>
        <v>0</v>
      </c>
      <c r="AD639" s="70"/>
    </row>
    <row r="640" spans="1:30" x14ac:dyDescent="0.35">
      <c r="A640" s="70" t="str">
        <f>'Activity rawdata'!A639</f>
        <v>BH5136-1-139</v>
      </c>
      <c r="B640" s="71" t="str">
        <f>'Activity rawdata'!B639</f>
        <v>CSLB</v>
      </c>
      <c r="C640" s="71" t="str">
        <f>IF('Activity rawdata'!C639="PY","Planted",IF('Activity rawdata'!C639="NY","Nat/Convert",IF('Activity rawdata'!C639="NN","Nat/Nonconvert",IF('Activity rawdata'!C639="OY","Planted"))))</f>
        <v>Planted</v>
      </c>
      <c r="D640" s="70" t="str">
        <f>'Activity rawdata'!D639</f>
        <v>STP3</v>
      </c>
      <c r="E640" s="72" t="str">
        <f>'Activity rawdata'!E639</f>
        <v>91</v>
      </c>
      <c r="F640" s="73" t="str">
        <f>'Activity rawdata'!L639</f>
        <v>NO</v>
      </c>
      <c r="G640" s="72" t="str">
        <f>'Activity rawdata'!R639</f>
        <v>2042</v>
      </c>
      <c r="H640" s="72" t="str">
        <f>IF('Activity rawdata'!P639="AHTHIN1","1st Thin",IF('Activity rawdata'!P639="AHCC","Clearcut",IF('Activity rawdata'!P639="AHTHSMZ","SMZ Thin",IF('Activity rawdata'!P639="AHTHIN2","2nd Thin",IF('Activity rawdata'!P639="AFERTE","Early Fert",IF('Activity rawdata'!P639="AFERTM","Mid Fert",IF('Activity rawdata'!P639="AFERTL","Late Fert",  IF('Activity rawdata'!P639="ASP","Site Prep", IF('Activity rawdata'!P639="APLT","Plant",  IF('Activity rawdata'!P639="ANREG","Natural Regeneration"))))))))))</f>
        <v>Plant</v>
      </c>
      <c r="I640" s="74">
        <f>'Activity rawdata'!O639</f>
        <v>8.33</v>
      </c>
      <c r="J640" s="75">
        <f>'Activity rawdata'!N639</f>
        <v>1</v>
      </c>
      <c r="K640" s="75">
        <f>'Activity rawdata'!AC639</f>
        <v>0</v>
      </c>
      <c r="L640" s="75">
        <f>'Activity rawdata'!AD639</f>
        <v>0</v>
      </c>
      <c r="M640" s="76" t="str">
        <f>'Activity rawdata'!AE639</f>
        <v>-</v>
      </c>
      <c r="N640" s="83">
        <f>'Activity rawdata'!T639+'Activity rawdata'!U639</f>
        <v>0</v>
      </c>
      <c r="O640" s="80">
        <f>'Activity rawdata'!V639</f>
        <v>0</v>
      </c>
      <c r="P640" s="80">
        <f>'Activity rawdata'!W639</f>
        <v>0</v>
      </c>
      <c r="Q640" s="80">
        <f>'Activity rawdata'!X639</f>
        <v>0</v>
      </c>
      <c r="R640" s="84">
        <f t="shared" si="100"/>
        <v>0</v>
      </c>
      <c r="S640" s="80">
        <f>'Activity rawdata'!Z639</f>
        <v>0</v>
      </c>
      <c r="T640" s="80">
        <f>'Activity rawdata'!AA639</f>
        <v>0</v>
      </c>
      <c r="U640" s="80">
        <f t="shared" si="101"/>
        <v>0</v>
      </c>
      <c r="V640" s="81">
        <f t="shared" si="102"/>
        <v>0</v>
      </c>
      <c r="W640" s="75">
        <f t="shared" si="103"/>
        <v>0</v>
      </c>
      <c r="X640" s="75">
        <f t="shared" si="104"/>
        <v>0</v>
      </c>
      <c r="Y640" s="75">
        <f t="shared" si="105"/>
        <v>0</v>
      </c>
      <c r="Z640" s="82">
        <f t="shared" si="106"/>
        <v>0</v>
      </c>
      <c r="AA640" s="75">
        <f t="shared" si="107"/>
        <v>0</v>
      </c>
      <c r="AB640" s="75">
        <f t="shared" si="108"/>
        <v>0</v>
      </c>
      <c r="AC640" s="82">
        <f t="shared" si="109"/>
        <v>0</v>
      </c>
      <c r="AD640" s="70"/>
    </row>
    <row r="641" spans="1:30" x14ac:dyDescent="0.35">
      <c r="A641" s="70" t="str">
        <f>'Activity rawdata'!A640</f>
        <v>BH5136-1-396</v>
      </c>
      <c r="B641" s="71" t="str">
        <f>'Activity rawdata'!B640</f>
        <v>CSLB</v>
      </c>
      <c r="C641" s="71" t="str">
        <f>IF('Activity rawdata'!C640="PY","Planted",IF('Activity rawdata'!C640="NY","Nat/Convert",IF('Activity rawdata'!C640="NN","Nat/Nonconvert",IF('Activity rawdata'!C640="OY","Planted"))))</f>
        <v>Planted</v>
      </c>
      <c r="D641" s="70" t="str">
        <f>'Activity rawdata'!D640</f>
        <v>STP3</v>
      </c>
      <c r="E641" s="72" t="str">
        <f>'Activity rawdata'!E640</f>
        <v>88</v>
      </c>
      <c r="F641" s="73" t="str">
        <f>'Activity rawdata'!L640</f>
        <v>NO</v>
      </c>
      <c r="G641" s="72" t="str">
        <f>'Activity rawdata'!R640</f>
        <v>2042</v>
      </c>
      <c r="H641" s="72" t="str">
        <f>IF('Activity rawdata'!P640="AHTHIN1","1st Thin",IF('Activity rawdata'!P640="AHCC","Clearcut",IF('Activity rawdata'!P640="AHTHSMZ","SMZ Thin",IF('Activity rawdata'!P640="AHTHIN2","2nd Thin",IF('Activity rawdata'!P640="AFERTE","Early Fert",IF('Activity rawdata'!P640="AFERTM","Mid Fert",IF('Activity rawdata'!P640="AFERTL","Late Fert",  IF('Activity rawdata'!P640="ASP","Site Prep", IF('Activity rawdata'!P640="APLT","Plant",  IF('Activity rawdata'!P640="ANREG","Natural Regeneration"))))))))))</f>
        <v>Plant</v>
      </c>
      <c r="I641" s="74">
        <f>'Activity rawdata'!O640</f>
        <v>33.85</v>
      </c>
      <c r="J641" s="75">
        <f>'Activity rawdata'!N640</f>
        <v>1</v>
      </c>
      <c r="K641" s="75">
        <f>'Activity rawdata'!AC640</f>
        <v>0</v>
      </c>
      <c r="L641" s="75">
        <f>'Activity rawdata'!AD640</f>
        <v>0</v>
      </c>
      <c r="M641" s="76" t="str">
        <f>'Activity rawdata'!AE640</f>
        <v>-</v>
      </c>
      <c r="N641" s="83">
        <f>'Activity rawdata'!T640+'Activity rawdata'!U640</f>
        <v>0</v>
      </c>
      <c r="O641" s="80">
        <f>'Activity rawdata'!V640</f>
        <v>0</v>
      </c>
      <c r="P641" s="80">
        <f>'Activity rawdata'!W640</f>
        <v>0</v>
      </c>
      <c r="Q641" s="80">
        <f>'Activity rawdata'!X640</f>
        <v>0</v>
      </c>
      <c r="R641" s="84">
        <f t="shared" si="100"/>
        <v>0</v>
      </c>
      <c r="S641" s="80">
        <f>'Activity rawdata'!Z640</f>
        <v>0</v>
      </c>
      <c r="T641" s="80">
        <f>'Activity rawdata'!AA640</f>
        <v>0</v>
      </c>
      <c r="U641" s="80">
        <f t="shared" si="101"/>
        <v>0</v>
      </c>
      <c r="V641" s="81">
        <f t="shared" si="102"/>
        <v>0</v>
      </c>
      <c r="W641" s="75">
        <f t="shared" si="103"/>
        <v>0</v>
      </c>
      <c r="X641" s="75">
        <f t="shared" si="104"/>
        <v>0</v>
      </c>
      <c r="Y641" s="75">
        <f t="shared" si="105"/>
        <v>0</v>
      </c>
      <c r="Z641" s="82">
        <f t="shared" si="106"/>
        <v>0</v>
      </c>
      <c r="AA641" s="75">
        <f t="shared" si="107"/>
        <v>0</v>
      </c>
      <c r="AB641" s="75">
        <f t="shared" si="108"/>
        <v>0</v>
      </c>
      <c r="AC641" s="82">
        <f t="shared" si="109"/>
        <v>0</v>
      </c>
      <c r="AD641" s="70"/>
    </row>
    <row r="642" spans="1:30" x14ac:dyDescent="0.35">
      <c r="A642" s="70" t="str">
        <f>'Activity rawdata'!A641</f>
        <v>BH5660-1-171</v>
      </c>
      <c r="B642" s="71" t="str">
        <f>'Activity rawdata'!B641</f>
        <v>CSLB</v>
      </c>
      <c r="C642" s="71" t="str">
        <f>IF('Activity rawdata'!C641="PY","Planted",IF('Activity rawdata'!C641="NY","Nat/Convert",IF('Activity rawdata'!C641="NN","Nat/Nonconvert",IF('Activity rawdata'!C641="OY","Planted"))))</f>
        <v>Planted</v>
      </c>
      <c r="D642" s="70" t="str">
        <f>'Activity rawdata'!D641</f>
        <v>STP2</v>
      </c>
      <c r="E642" s="72" t="str">
        <f>'Activity rawdata'!E641</f>
        <v>91</v>
      </c>
      <c r="F642" s="73" t="str">
        <f>'Activity rawdata'!L641</f>
        <v>NO</v>
      </c>
      <c r="G642" s="72" t="str">
        <f>'Activity rawdata'!R641</f>
        <v>2042</v>
      </c>
      <c r="H642" s="72" t="str">
        <f>IF('Activity rawdata'!P641="AHTHIN1","1st Thin",IF('Activity rawdata'!P641="AHCC","Clearcut",IF('Activity rawdata'!P641="AHTHSMZ","SMZ Thin",IF('Activity rawdata'!P641="AHTHIN2","2nd Thin",IF('Activity rawdata'!P641="AFERTE","Early Fert",IF('Activity rawdata'!P641="AFERTM","Mid Fert",IF('Activity rawdata'!P641="AFERTL","Late Fert",  IF('Activity rawdata'!P641="ASP","Site Prep", IF('Activity rawdata'!P641="APLT","Plant",  IF('Activity rawdata'!P641="ANREG","Natural Regeneration"))))))))))</f>
        <v>Plant</v>
      </c>
      <c r="I642" s="74">
        <f>'Activity rawdata'!O641</f>
        <v>21.16</v>
      </c>
      <c r="J642" s="75">
        <f>'Activity rawdata'!N641</f>
        <v>1</v>
      </c>
      <c r="K642" s="75">
        <f>'Activity rawdata'!AC641</f>
        <v>0</v>
      </c>
      <c r="L642" s="75">
        <f>'Activity rawdata'!AD641</f>
        <v>0</v>
      </c>
      <c r="M642" s="76" t="str">
        <f>'Activity rawdata'!AE641</f>
        <v>-</v>
      </c>
      <c r="N642" s="83">
        <f>'Activity rawdata'!T641+'Activity rawdata'!U641</f>
        <v>0</v>
      </c>
      <c r="O642" s="80">
        <f>'Activity rawdata'!V641</f>
        <v>0</v>
      </c>
      <c r="P642" s="80">
        <f>'Activity rawdata'!W641</f>
        <v>0</v>
      </c>
      <c r="Q642" s="80">
        <f>'Activity rawdata'!X641</f>
        <v>0</v>
      </c>
      <c r="R642" s="84">
        <f t="shared" si="100"/>
        <v>0</v>
      </c>
      <c r="S642" s="80">
        <f>'Activity rawdata'!Z641</f>
        <v>0</v>
      </c>
      <c r="T642" s="80">
        <f>'Activity rawdata'!AA641</f>
        <v>0</v>
      </c>
      <c r="U642" s="80">
        <f t="shared" si="101"/>
        <v>0</v>
      </c>
      <c r="V642" s="81">
        <f t="shared" si="102"/>
        <v>0</v>
      </c>
      <c r="W642" s="75">
        <f t="shared" si="103"/>
        <v>0</v>
      </c>
      <c r="X642" s="75">
        <f t="shared" si="104"/>
        <v>0</v>
      </c>
      <c r="Y642" s="75">
        <f t="shared" si="105"/>
        <v>0</v>
      </c>
      <c r="Z642" s="82">
        <f t="shared" si="106"/>
        <v>0</v>
      </c>
      <c r="AA642" s="75">
        <f t="shared" si="107"/>
        <v>0</v>
      </c>
      <c r="AB642" s="75">
        <f t="shared" si="108"/>
        <v>0</v>
      </c>
      <c r="AC642" s="82">
        <f t="shared" si="109"/>
        <v>0</v>
      </c>
      <c r="AD642" s="70"/>
    </row>
    <row r="643" spans="1:30" x14ac:dyDescent="0.35">
      <c r="A643" s="70" t="str">
        <f>'Activity rawdata'!A642</f>
        <v>BH5140-1-148</v>
      </c>
      <c r="B643" s="71" t="str">
        <f>'Activity rawdata'!B642</f>
        <v>CSLB</v>
      </c>
      <c r="C643" s="71" t="str">
        <f>IF('Activity rawdata'!C642="PY","Planted",IF('Activity rawdata'!C642="NY","Nat/Convert",IF('Activity rawdata'!C642="NN","Nat/Nonconvert",IF('Activity rawdata'!C642="OY","Planted"))))</f>
        <v>Planted</v>
      </c>
      <c r="D643" s="70" t="str">
        <f>'Activity rawdata'!D642</f>
        <v>STP2</v>
      </c>
      <c r="E643" s="72" t="str">
        <f>'Activity rawdata'!E642</f>
        <v>91</v>
      </c>
      <c r="F643" s="73" t="str">
        <f>'Activity rawdata'!L642</f>
        <v>NO</v>
      </c>
      <c r="G643" s="72" t="str">
        <f>'Activity rawdata'!R642</f>
        <v>2042</v>
      </c>
      <c r="H643" s="72" t="str">
        <f>IF('Activity rawdata'!P642="AHTHIN1","1st Thin",IF('Activity rawdata'!P642="AHCC","Clearcut",IF('Activity rawdata'!P642="AHTHSMZ","SMZ Thin",IF('Activity rawdata'!P642="AHTHIN2","2nd Thin",IF('Activity rawdata'!P642="AFERTE","Early Fert",IF('Activity rawdata'!P642="AFERTM","Mid Fert",IF('Activity rawdata'!P642="AFERTL","Late Fert",  IF('Activity rawdata'!P642="ASP","Site Prep", IF('Activity rawdata'!P642="APLT","Plant",  IF('Activity rawdata'!P642="ANREG","Natural Regeneration"))))))))))</f>
        <v>Plant</v>
      </c>
      <c r="I643" s="74">
        <f>'Activity rawdata'!O642</f>
        <v>43.21</v>
      </c>
      <c r="J643" s="75">
        <f>'Activity rawdata'!N642</f>
        <v>1</v>
      </c>
      <c r="K643" s="75">
        <f>'Activity rawdata'!AC642</f>
        <v>0</v>
      </c>
      <c r="L643" s="75">
        <f>'Activity rawdata'!AD642</f>
        <v>0</v>
      </c>
      <c r="M643" s="76" t="str">
        <f>'Activity rawdata'!AE642</f>
        <v>-</v>
      </c>
      <c r="N643" s="83">
        <f>'Activity rawdata'!T642+'Activity rawdata'!U642</f>
        <v>0</v>
      </c>
      <c r="O643" s="80">
        <f>'Activity rawdata'!V642</f>
        <v>0</v>
      </c>
      <c r="P643" s="80">
        <f>'Activity rawdata'!W642</f>
        <v>0</v>
      </c>
      <c r="Q643" s="80">
        <f>'Activity rawdata'!X642</f>
        <v>0</v>
      </c>
      <c r="R643" s="84">
        <f t="shared" si="100"/>
        <v>0</v>
      </c>
      <c r="S643" s="80">
        <f>'Activity rawdata'!Z642</f>
        <v>0</v>
      </c>
      <c r="T643" s="80">
        <f>'Activity rawdata'!AA642</f>
        <v>0</v>
      </c>
      <c r="U643" s="80">
        <f t="shared" si="101"/>
        <v>0</v>
      </c>
      <c r="V643" s="81">
        <f t="shared" si="102"/>
        <v>0</v>
      </c>
      <c r="W643" s="75">
        <f t="shared" si="103"/>
        <v>0</v>
      </c>
      <c r="X643" s="75">
        <f t="shared" si="104"/>
        <v>0</v>
      </c>
      <c r="Y643" s="75">
        <f t="shared" si="105"/>
        <v>0</v>
      </c>
      <c r="Z643" s="82">
        <f t="shared" si="106"/>
        <v>0</v>
      </c>
      <c r="AA643" s="75">
        <f t="shared" si="107"/>
        <v>0</v>
      </c>
      <c r="AB643" s="75">
        <f t="shared" si="108"/>
        <v>0</v>
      </c>
      <c r="AC643" s="82">
        <f t="shared" si="109"/>
        <v>0</v>
      </c>
      <c r="AD643" s="70"/>
    </row>
    <row r="644" spans="1:30" x14ac:dyDescent="0.35">
      <c r="A644" s="70" t="str">
        <f>'Activity rawdata'!A643</f>
        <v>BH6125-1-294</v>
      </c>
      <c r="B644" s="71" t="str">
        <f>'Activity rawdata'!B643</f>
        <v>CSLB</v>
      </c>
      <c r="C644" s="71" t="str">
        <f>IF('Activity rawdata'!C643="PY","Planted",IF('Activity rawdata'!C643="NY","Nat/Convert",IF('Activity rawdata'!C643="NN","Nat/Nonconvert",IF('Activity rawdata'!C643="OY","Planted"))))</f>
        <v>Planted</v>
      </c>
      <c r="D644" s="70" t="str">
        <f>'Activity rawdata'!D643</f>
        <v>STP2</v>
      </c>
      <c r="E644" s="72" t="str">
        <f>'Activity rawdata'!E643</f>
        <v>91</v>
      </c>
      <c r="F644" s="73" t="str">
        <f>'Activity rawdata'!L643</f>
        <v>NO</v>
      </c>
      <c r="G644" s="72" t="str">
        <f>'Activity rawdata'!R643</f>
        <v>2042</v>
      </c>
      <c r="H644" s="72" t="str">
        <f>IF('Activity rawdata'!P643="AHTHIN1","1st Thin",IF('Activity rawdata'!P643="AHCC","Clearcut",IF('Activity rawdata'!P643="AHTHSMZ","SMZ Thin",IF('Activity rawdata'!P643="AHTHIN2","2nd Thin",IF('Activity rawdata'!P643="AFERTE","Early Fert",IF('Activity rawdata'!P643="AFERTM","Mid Fert",IF('Activity rawdata'!P643="AFERTL","Late Fert",  IF('Activity rawdata'!P643="ASP","Site Prep", IF('Activity rawdata'!P643="APLT","Plant",  IF('Activity rawdata'!P643="ANREG","Natural Regeneration"))))))))))</f>
        <v>Plant</v>
      </c>
      <c r="I644" s="74">
        <f>'Activity rawdata'!O643</f>
        <v>4.54</v>
      </c>
      <c r="J644" s="75">
        <f>'Activity rawdata'!N643</f>
        <v>1</v>
      </c>
      <c r="K644" s="75">
        <f>'Activity rawdata'!AC643</f>
        <v>0</v>
      </c>
      <c r="L644" s="75">
        <f>'Activity rawdata'!AD643</f>
        <v>0</v>
      </c>
      <c r="M644" s="76" t="str">
        <f>'Activity rawdata'!AE643</f>
        <v>-</v>
      </c>
      <c r="N644" s="83">
        <f>'Activity rawdata'!T643+'Activity rawdata'!U643</f>
        <v>0</v>
      </c>
      <c r="O644" s="80">
        <f>'Activity rawdata'!V643</f>
        <v>0</v>
      </c>
      <c r="P644" s="80">
        <f>'Activity rawdata'!W643</f>
        <v>0</v>
      </c>
      <c r="Q644" s="80">
        <f>'Activity rawdata'!X643</f>
        <v>0</v>
      </c>
      <c r="R644" s="84">
        <f t="shared" si="100"/>
        <v>0</v>
      </c>
      <c r="S644" s="80">
        <f>'Activity rawdata'!Z643</f>
        <v>0</v>
      </c>
      <c r="T644" s="80">
        <f>'Activity rawdata'!AA643</f>
        <v>0</v>
      </c>
      <c r="U644" s="80">
        <f t="shared" si="101"/>
        <v>0</v>
      </c>
      <c r="V644" s="81">
        <f t="shared" si="102"/>
        <v>0</v>
      </c>
      <c r="W644" s="75">
        <f t="shared" si="103"/>
        <v>0</v>
      </c>
      <c r="X644" s="75">
        <f t="shared" si="104"/>
        <v>0</v>
      </c>
      <c r="Y644" s="75">
        <f t="shared" si="105"/>
        <v>0</v>
      </c>
      <c r="Z644" s="82">
        <f t="shared" si="106"/>
        <v>0</v>
      </c>
      <c r="AA644" s="75">
        <f t="shared" si="107"/>
        <v>0</v>
      </c>
      <c r="AB644" s="75">
        <f t="shared" si="108"/>
        <v>0</v>
      </c>
      <c r="AC644" s="82">
        <f t="shared" si="109"/>
        <v>0</v>
      </c>
      <c r="AD644" s="70"/>
    </row>
    <row r="645" spans="1:30" x14ac:dyDescent="0.35">
      <c r="A645" s="70" t="str">
        <f>'Activity rawdata'!A644</f>
        <v>BH6125-1-282</v>
      </c>
      <c r="B645" s="71" t="str">
        <f>'Activity rawdata'!B644</f>
        <v>CSLB</v>
      </c>
      <c r="C645" s="71" t="str">
        <f>IF('Activity rawdata'!C644="PY","Planted",IF('Activity rawdata'!C644="NY","Nat/Convert",IF('Activity rawdata'!C644="NN","Nat/Nonconvert",IF('Activity rawdata'!C644="OY","Planted"))))</f>
        <v>Planted</v>
      </c>
      <c r="D645" s="70" t="str">
        <f>'Activity rawdata'!D644</f>
        <v>STP2</v>
      </c>
      <c r="E645" s="72" t="str">
        <f>'Activity rawdata'!E644</f>
        <v>91</v>
      </c>
      <c r="F645" s="73" t="str">
        <f>'Activity rawdata'!L644</f>
        <v>NO</v>
      </c>
      <c r="G645" s="72" t="str">
        <f>'Activity rawdata'!R644</f>
        <v>2042</v>
      </c>
      <c r="H645" s="72" t="str">
        <f>IF('Activity rawdata'!P644="AHTHIN1","1st Thin",IF('Activity rawdata'!P644="AHCC","Clearcut",IF('Activity rawdata'!P644="AHTHSMZ","SMZ Thin",IF('Activity rawdata'!P644="AHTHIN2","2nd Thin",IF('Activity rawdata'!P644="AFERTE","Early Fert",IF('Activity rawdata'!P644="AFERTM","Mid Fert",IF('Activity rawdata'!P644="AFERTL","Late Fert",  IF('Activity rawdata'!P644="ASP","Site Prep", IF('Activity rawdata'!P644="APLT","Plant",  IF('Activity rawdata'!P644="ANREG","Natural Regeneration"))))))))))</f>
        <v>Plant</v>
      </c>
      <c r="I645" s="74">
        <f>'Activity rawdata'!O644</f>
        <v>34.5</v>
      </c>
      <c r="J645" s="75">
        <f>'Activity rawdata'!N644</f>
        <v>1</v>
      </c>
      <c r="K645" s="75">
        <f>'Activity rawdata'!AC644</f>
        <v>0</v>
      </c>
      <c r="L645" s="75">
        <f>'Activity rawdata'!AD644</f>
        <v>0</v>
      </c>
      <c r="M645" s="76" t="str">
        <f>'Activity rawdata'!AE644</f>
        <v>-</v>
      </c>
      <c r="N645" s="83">
        <f>'Activity rawdata'!T644+'Activity rawdata'!U644</f>
        <v>0</v>
      </c>
      <c r="O645" s="80">
        <f>'Activity rawdata'!V644</f>
        <v>0</v>
      </c>
      <c r="P645" s="80">
        <f>'Activity rawdata'!W644</f>
        <v>0</v>
      </c>
      <c r="Q645" s="80">
        <f>'Activity rawdata'!X644</f>
        <v>0</v>
      </c>
      <c r="R645" s="84">
        <f t="shared" si="100"/>
        <v>0</v>
      </c>
      <c r="S645" s="80">
        <f>'Activity rawdata'!Z644</f>
        <v>0</v>
      </c>
      <c r="T645" s="80">
        <f>'Activity rawdata'!AA644</f>
        <v>0</v>
      </c>
      <c r="U645" s="80">
        <f t="shared" si="101"/>
        <v>0</v>
      </c>
      <c r="V645" s="81">
        <f t="shared" si="102"/>
        <v>0</v>
      </c>
      <c r="W645" s="75">
        <f t="shared" si="103"/>
        <v>0</v>
      </c>
      <c r="X645" s="75">
        <f t="shared" si="104"/>
        <v>0</v>
      </c>
      <c r="Y645" s="75">
        <f t="shared" si="105"/>
        <v>0</v>
      </c>
      <c r="Z645" s="82">
        <f t="shared" si="106"/>
        <v>0</v>
      </c>
      <c r="AA645" s="75">
        <f t="shared" si="107"/>
        <v>0</v>
      </c>
      <c r="AB645" s="75">
        <f t="shared" si="108"/>
        <v>0</v>
      </c>
      <c r="AC645" s="82">
        <f t="shared" si="109"/>
        <v>0</v>
      </c>
      <c r="AD645" s="70"/>
    </row>
    <row r="646" spans="1:30" x14ac:dyDescent="0.35">
      <c r="A646" s="70" t="str">
        <f>'Activity rawdata'!A645</f>
        <v>BH6112-1-263</v>
      </c>
      <c r="B646" s="71" t="str">
        <f>'Activity rawdata'!B645</f>
        <v>CSLB</v>
      </c>
      <c r="C646" s="71" t="str">
        <f>IF('Activity rawdata'!C645="PY","Planted",IF('Activity rawdata'!C645="NY","Nat/Convert",IF('Activity rawdata'!C645="NN","Nat/Nonconvert",IF('Activity rawdata'!C645="OY","Planted"))))</f>
        <v>Planted</v>
      </c>
      <c r="D646" s="70" t="str">
        <f>'Activity rawdata'!D645</f>
        <v>STP2</v>
      </c>
      <c r="E646" s="72" t="str">
        <f>'Activity rawdata'!E645</f>
        <v>91</v>
      </c>
      <c r="F646" s="73" t="str">
        <f>'Activity rawdata'!L645</f>
        <v>NO</v>
      </c>
      <c r="G646" s="72" t="str">
        <f>'Activity rawdata'!R645</f>
        <v>2042</v>
      </c>
      <c r="H646" s="72" t="str">
        <f>IF('Activity rawdata'!P645="AHTHIN1","1st Thin",IF('Activity rawdata'!P645="AHCC","Clearcut",IF('Activity rawdata'!P645="AHTHSMZ","SMZ Thin",IF('Activity rawdata'!P645="AHTHIN2","2nd Thin",IF('Activity rawdata'!P645="AFERTE","Early Fert",IF('Activity rawdata'!P645="AFERTM","Mid Fert",IF('Activity rawdata'!P645="AFERTL","Late Fert",  IF('Activity rawdata'!P645="ASP","Site Prep", IF('Activity rawdata'!P645="APLT","Plant",  IF('Activity rawdata'!P645="ANREG","Natural Regeneration"))))))))))</f>
        <v>Plant</v>
      </c>
      <c r="I646" s="74">
        <f>'Activity rawdata'!O645</f>
        <v>0.11</v>
      </c>
      <c r="J646" s="75">
        <f>'Activity rawdata'!N645</f>
        <v>1</v>
      </c>
      <c r="K646" s="75">
        <f>'Activity rawdata'!AC645</f>
        <v>0</v>
      </c>
      <c r="L646" s="75">
        <f>'Activity rawdata'!AD645</f>
        <v>0</v>
      </c>
      <c r="M646" s="76" t="str">
        <f>'Activity rawdata'!AE645</f>
        <v>-</v>
      </c>
      <c r="N646" s="83">
        <f>'Activity rawdata'!T645+'Activity rawdata'!U645</f>
        <v>0</v>
      </c>
      <c r="O646" s="80">
        <f>'Activity rawdata'!V645</f>
        <v>0</v>
      </c>
      <c r="P646" s="80">
        <f>'Activity rawdata'!W645</f>
        <v>0</v>
      </c>
      <c r="Q646" s="80">
        <f>'Activity rawdata'!X645</f>
        <v>0</v>
      </c>
      <c r="R646" s="84">
        <f t="shared" si="100"/>
        <v>0</v>
      </c>
      <c r="S646" s="80">
        <f>'Activity rawdata'!Z645</f>
        <v>0</v>
      </c>
      <c r="T646" s="80">
        <f>'Activity rawdata'!AA645</f>
        <v>0</v>
      </c>
      <c r="U646" s="80">
        <f t="shared" si="101"/>
        <v>0</v>
      </c>
      <c r="V646" s="81">
        <f t="shared" si="102"/>
        <v>0</v>
      </c>
      <c r="W646" s="75">
        <f t="shared" si="103"/>
        <v>0</v>
      </c>
      <c r="X646" s="75">
        <f t="shared" si="104"/>
        <v>0</v>
      </c>
      <c r="Y646" s="75">
        <f t="shared" si="105"/>
        <v>0</v>
      </c>
      <c r="Z646" s="82">
        <f t="shared" si="106"/>
        <v>0</v>
      </c>
      <c r="AA646" s="75">
        <f t="shared" si="107"/>
        <v>0</v>
      </c>
      <c r="AB646" s="75">
        <f t="shared" si="108"/>
        <v>0</v>
      </c>
      <c r="AC646" s="82">
        <f t="shared" si="109"/>
        <v>0</v>
      </c>
      <c r="AD646" s="70"/>
    </row>
    <row r="647" spans="1:30" x14ac:dyDescent="0.35">
      <c r="A647" s="70" t="str">
        <f>'Activity rawdata'!A646</f>
        <v>BH6112-1-243</v>
      </c>
      <c r="B647" s="71" t="str">
        <f>'Activity rawdata'!B646</f>
        <v>CSLB</v>
      </c>
      <c r="C647" s="71" t="str">
        <f>IF('Activity rawdata'!C646="PY","Planted",IF('Activity rawdata'!C646="NY","Nat/Convert",IF('Activity rawdata'!C646="NN","Nat/Nonconvert",IF('Activity rawdata'!C646="OY","Planted"))))</f>
        <v>Planted</v>
      </c>
      <c r="D647" s="70" t="str">
        <f>'Activity rawdata'!D646</f>
        <v>STP2</v>
      </c>
      <c r="E647" s="72" t="str">
        <f>'Activity rawdata'!E646</f>
        <v>91</v>
      </c>
      <c r="F647" s="73" t="str">
        <f>'Activity rawdata'!L646</f>
        <v>NO</v>
      </c>
      <c r="G647" s="72" t="str">
        <f>'Activity rawdata'!R646</f>
        <v>2042</v>
      </c>
      <c r="H647" s="72" t="str">
        <f>IF('Activity rawdata'!P646="AHTHIN1","1st Thin",IF('Activity rawdata'!P646="AHCC","Clearcut",IF('Activity rawdata'!P646="AHTHSMZ","SMZ Thin",IF('Activity rawdata'!P646="AHTHIN2","2nd Thin",IF('Activity rawdata'!P646="AFERTE","Early Fert",IF('Activity rawdata'!P646="AFERTM","Mid Fert",IF('Activity rawdata'!P646="AFERTL","Late Fert",  IF('Activity rawdata'!P646="ASP","Site Prep", IF('Activity rawdata'!P646="APLT","Plant",  IF('Activity rawdata'!P646="ANREG","Natural Regeneration"))))))))))</f>
        <v>Plant</v>
      </c>
      <c r="I647" s="74">
        <f>'Activity rawdata'!O646</f>
        <v>109.07</v>
      </c>
      <c r="J647" s="75">
        <f>'Activity rawdata'!N646</f>
        <v>1</v>
      </c>
      <c r="K647" s="75">
        <f>'Activity rawdata'!AC646</f>
        <v>0</v>
      </c>
      <c r="L647" s="75">
        <f>'Activity rawdata'!AD646</f>
        <v>0</v>
      </c>
      <c r="M647" s="76" t="str">
        <f>'Activity rawdata'!AE646</f>
        <v>-</v>
      </c>
      <c r="N647" s="83">
        <f>'Activity rawdata'!T646+'Activity rawdata'!U646</f>
        <v>0</v>
      </c>
      <c r="O647" s="80">
        <f>'Activity rawdata'!V646</f>
        <v>0</v>
      </c>
      <c r="P647" s="80">
        <f>'Activity rawdata'!W646</f>
        <v>0</v>
      </c>
      <c r="Q647" s="80">
        <f>'Activity rawdata'!X646</f>
        <v>0</v>
      </c>
      <c r="R647" s="84">
        <f t="shared" si="100"/>
        <v>0</v>
      </c>
      <c r="S647" s="80">
        <f>'Activity rawdata'!Z646</f>
        <v>0</v>
      </c>
      <c r="T647" s="80">
        <f>'Activity rawdata'!AA646</f>
        <v>0</v>
      </c>
      <c r="U647" s="80">
        <f t="shared" si="101"/>
        <v>0</v>
      </c>
      <c r="V647" s="81">
        <f t="shared" si="102"/>
        <v>0</v>
      </c>
      <c r="W647" s="75">
        <f t="shared" si="103"/>
        <v>0</v>
      </c>
      <c r="X647" s="75">
        <f t="shared" si="104"/>
        <v>0</v>
      </c>
      <c r="Y647" s="75">
        <f t="shared" si="105"/>
        <v>0</v>
      </c>
      <c r="Z647" s="82">
        <f t="shared" si="106"/>
        <v>0</v>
      </c>
      <c r="AA647" s="75">
        <f t="shared" si="107"/>
        <v>0</v>
      </c>
      <c r="AB647" s="75">
        <f t="shared" si="108"/>
        <v>0</v>
      </c>
      <c r="AC647" s="82">
        <f t="shared" si="109"/>
        <v>0</v>
      </c>
      <c r="AD647" s="70"/>
    </row>
    <row r="648" spans="1:30" x14ac:dyDescent="0.35">
      <c r="A648" s="70" t="str">
        <f>'Activity rawdata'!A647</f>
        <v>BH6112-1-216</v>
      </c>
      <c r="B648" s="71" t="str">
        <f>'Activity rawdata'!B647</f>
        <v>CSLB</v>
      </c>
      <c r="C648" s="71" t="str">
        <f>IF('Activity rawdata'!C647="PY","Planted",IF('Activity rawdata'!C647="NY","Nat/Convert",IF('Activity rawdata'!C647="NN","Nat/Nonconvert",IF('Activity rawdata'!C647="OY","Planted"))))</f>
        <v>Planted</v>
      </c>
      <c r="D648" s="70" t="str">
        <f>'Activity rawdata'!D647</f>
        <v>STP2</v>
      </c>
      <c r="E648" s="72" t="str">
        <f>'Activity rawdata'!E647</f>
        <v>91</v>
      </c>
      <c r="F648" s="73" t="str">
        <f>'Activity rawdata'!L647</f>
        <v>NO</v>
      </c>
      <c r="G648" s="72" t="str">
        <f>'Activity rawdata'!R647</f>
        <v>2042</v>
      </c>
      <c r="H648" s="72" t="str">
        <f>IF('Activity rawdata'!P647="AHTHIN1","1st Thin",IF('Activity rawdata'!P647="AHCC","Clearcut",IF('Activity rawdata'!P647="AHTHSMZ","SMZ Thin",IF('Activity rawdata'!P647="AHTHIN2","2nd Thin",IF('Activity rawdata'!P647="AFERTE","Early Fert",IF('Activity rawdata'!P647="AFERTM","Mid Fert",IF('Activity rawdata'!P647="AFERTL","Late Fert",  IF('Activity rawdata'!P647="ASP","Site Prep", IF('Activity rawdata'!P647="APLT","Plant",  IF('Activity rawdata'!P647="ANREG","Natural Regeneration"))))))))))</f>
        <v>Plant</v>
      </c>
      <c r="I648" s="74">
        <f>'Activity rawdata'!O647</f>
        <v>76.7</v>
      </c>
      <c r="J648" s="75">
        <f>'Activity rawdata'!N647</f>
        <v>1</v>
      </c>
      <c r="K648" s="75">
        <f>'Activity rawdata'!AC647</f>
        <v>0</v>
      </c>
      <c r="L648" s="75">
        <f>'Activity rawdata'!AD647</f>
        <v>0</v>
      </c>
      <c r="M648" s="76" t="str">
        <f>'Activity rawdata'!AE647</f>
        <v>-</v>
      </c>
      <c r="N648" s="83">
        <f>'Activity rawdata'!T647+'Activity rawdata'!U647</f>
        <v>0</v>
      </c>
      <c r="O648" s="80">
        <f>'Activity rawdata'!V647</f>
        <v>0</v>
      </c>
      <c r="P648" s="80">
        <f>'Activity rawdata'!W647</f>
        <v>0</v>
      </c>
      <c r="Q648" s="80">
        <f>'Activity rawdata'!X647</f>
        <v>0</v>
      </c>
      <c r="R648" s="84">
        <f t="shared" si="100"/>
        <v>0</v>
      </c>
      <c r="S648" s="80">
        <f>'Activity rawdata'!Z647</f>
        <v>0</v>
      </c>
      <c r="T648" s="80">
        <f>'Activity rawdata'!AA647</f>
        <v>0</v>
      </c>
      <c r="U648" s="80">
        <f t="shared" si="101"/>
        <v>0</v>
      </c>
      <c r="V648" s="81">
        <f t="shared" si="102"/>
        <v>0</v>
      </c>
      <c r="W648" s="75">
        <f t="shared" si="103"/>
        <v>0</v>
      </c>
      <c r="X648" s="75">
        <f t="shared" si="104"/>
        <v>0</v>
      </c>
      <c r="Y648" s="75">
        <f t="shared" si="105"/>
        <v>0</v>
      </c>
      <c r="Z648" s="82">
        <f t="shared" si="106"/>
        <v>0</v>
      </c>
      <c r="AA648" s="75">
        <f t="shared" si="107"/>
        <v>0</v>
      </c>
      <c r="AB648" s="75">
        <f t="shared" si="108"/>
        <v>0</v>
      </c>
      <c r="AC648" s="82">
        <f t="shared" si="109"/>
        <v>0</v>
      </c>
      <c r="AD648" s="70"/>
    </row>
    <row r="649" spans="1:30" x14ac:dyDescent="0.35">
      <c r="A649" s="70" t="str">
        <f>'Activity rawdata'!A648</f>
        <v>BH5145-1-153</v>
      </c>
      <c r="B649" s="71" t="str">
        <f>'Activity rawdata'!B648</f>
        <v>CSLB</v>
      </c>
      <c r="C649" s="71" t="str">
        <f>IF('Activity rawdata'!C648="PY","Planted",IF('Activity rawdata'!C648="NY","Nat/Convert",IF('Activity rawdata'!C648="NN","Nat/Nonconvert",IF('Activity rawdata'!C648="OY","Planted"))))</f>
        <v>Planted</v>
      </c>
      <c r="D649" s="70" t="str">
        <f>'Activity rawdata'!D648</f>
        <v>STP2</v>
      </c>
      <c r="E649" s="72" t="str">
        <f>'Activity rawdata'!E648</f>
        <v>91</v>
      </c>
      <c r="F649" s="73" t="str">
        <f>'Activity rawdata'!L648</f>
        <v>NO</v>
      </c>
      <c r="G649" s="72" t="str">
        <f>'Activity rawdata'!R648</f>
        <v>2042</v>
      </c>
      <c r="H649" s="72" t="str">
        <f>IF('Activity rawdata'!P648="AHTHIN1","1st Thin",IF('Activity rawdata'!P648="AHCC","Clearcut",IF('Activity rawdata'!P648="AHTHSMZ","SMZ Thin",IF('Activity rawdata'!P648="AHTHIN2","2nd Thin",IF('Activity rawdata'!P648="AFERTE","Early Fert",IF('Activity rawdata'!P648="AFERTM","Mid Fert",IF('Activity rawdata'!P648="AFERTL","Late Fert",  IF('Activity rawdata'!P648="ASP","Site Prep", IF('Activity rawdata'!P648="APLT","Plant",  IF('Activity rawdata'!P648="ANREG","Natural Regeneration"))))))))))</f>
        <v>Plant</v>
      </c>
      <c r="I649" s="74">
        <f>'Activity rawdata'!O648</f>
        <v>8.0299999999999994</v>
      </c>
      <c r="J649" s="75">
        <f>'Activity rawdata'!N648</f>
        <v>1</v>
      </c>
      <c r="K649" s="75">
        <f>'Activity rawdata'!AC648</f>
        <v>0</v>
      </c>
      <c r="L649" s="75">
        <f>'Activity rawdata'!AD648</f>
        <v>0</v>
      </c>
      <c r="M649" s="76" t="str">
        <f>'Activity rawdata'!AE648</f>
        <v>-</v>
      </c>
      <c r="N649" s="83">
        <f>'Activity rawdata'!T648+'Activity rawdata'!U648</f>
        <v>0</v>
      </c>
      <c r="O649" s="80">
        <f>'Activity rawdata'!V648</f>
        <v>0</v>
      </c>
      <c r="P649" s="80">
        <f>'Activity rawdata'!W648</f>
        <v>0</v>
      </c>
      <c r="Q649" s="80">
        <f>'Activity rawdata'!X648</f>
        <v>0</v>
      </c>
      <c r="R649" s="84">
        <f t="shared" si="100"/>
        <v>0</v>
      </c>
      <c r="S649" s="80">
        <f>'Activity rawdata'!Z648</f>
        <v>0</v>
      </c>
      <c r="T649" s="80">
        <f>'Activity rawdata'!AA648</f>
        <v>0</v>
      </c>
      <c r="U649" s="80">
        <f t="shared" si="101"/>
        <v>0</v>
      </c>
      <c r="V649" s="81">
        <f t="shared" si="102"/>
        <v>0</v>
      </c>
      <c r="W649" s="75">
        <f t="shared" si="103"/>
        <v>0</v>
      </c>
      <c r="X649" s="75">
        <f t="shared" si="104"/>
        <v>0</v>
      </c>
      <c r="Y649" s="75">
        <f t="shared" si="105"/>
        <v>0</v>
      </c>
      <c r="Z649" s="82">
        <f t="shared" si="106"/>
        <v>0</v>
      </c>
      <c r="AA649" s="75">
        <f t="shared" si="107"/>
        <v>0</v>
      </c>
      <c r="AB649" s="75">
        <f t="shared" si="108"/>
        <v>0</v>
      </c>
      <c r="AC649" s="82">
        <f t="shared" si="109"/>
        <v>0</v>
      </c>
      <c r="AD649" s="70"/>
    </row>
    <row r="650" spans="1:30" x14ac:dyDescent="0.35">
      <c r="A650" s="70" t="str">
        <f>'Activity rawdata'!A649</f>
        <v>BH5145-1-151</v>
      </c>
      <c r="B650" s="71" t="str">
        <f>'Activity rawdata'!B649</f>
        <v>CSLB</v>
      </c>
      <c r="C650" s="71" t="str">
        <f>IF('Activity rawdata'!C649="PY","Planted",IF('Activity rawdata'!C649="NY","Nat/Convert",IF('Activity rawdata'!C649="NN","Nat/Nonconvert",IF('Activity rawdata'!C649="OY","Planted"))))</f>
        <v>Planted</v>
      </c>
      <c r="D650" s="70" t="str">
        <f>'Activity rawdata'!D649</f>
        <v>STP2</v>
      </c>
      <c r="E650" s="72" t="str">
        <f>'Activity rawdata'!E649</f>
        <v>91</v>
      </c>
      <c r="F650" s="73" t="str">
        <f>'Activity rawdata'!L649</f>
        <v>NO</v>
      </c>
      <c r="G650" s="72" t="str">
        <f>'Activity rawdata'!R649</f>
        <v>2042</v>
      </c>
      <c r="H650" s="72" t="str">
        <f>IF('Activity rawdata'!P649="AHTHIN1","1st Thin",IF('Activity rawdata'!P649="AHCC","Clearcut",IF('Activity rawdata'!P649="AHTHSMZ","SMZ Thin",IF('Activity rawdata'!P649="AHTHIN2","2nd Thin",IF('Activity rawdata'!P649="AFERTE","Early Fert",IF('Activity rawdata'!P649="AFERTM","Mid Fert",IF('Activity rawdata'!P649="AFERTL","Late Fert",  IF('Activity rawdata'!P649="ASP","Site Prep", IF('Activity rawdata'!P649="APLT","Plant",  IF('Activity rawdata'!P649="ANREG","Natural Regeneration"))))))))))</f>
        <v>Plant</v>
      </c>
      <c r="I650" s="74">
        <f>'Activity rawdata'!O649</f>
        <v>20.37</v>
      </c>
      <c r="J650" s="75">
        <f>'Activity rawdata'!N649</f>
        <v>1</v>
      </c>
      <c r="K650" s="75">
        <f>'Activity rawdata'!AC649</f>
        <v>0</v>
      </c>
      <c r="L650" s="75">
        <f>'Activity rawdata'!AD649</f>
        <v>0</v>
      </c>
      <c r="M650" s="76" t="str">
        <f>'Activity rawdata'!AE649</f>
        <v>-</v>
      </c>
      <c r="N650" s="83">
        <f>'Activity rawdata'!T649+'Activity rawdata'!U649</f>
        <v>0</v>
      </c>
      <c r="O650" s="80">
        <f>'Activity rawdata'!V649</f>
        <v>0</v>
      </c>
      <c r="P650" s="80">
        <f>'Activity rawdata'!W649</f>
        <v>0</v>
      </c>
      <c r="Q650" s="80">
        <f>'Activity rawdata'!X649</f>
        <v>0</v>
      </c>
      <c r="R650" s="84">
        <f t="shared" si="100"/>
        <v>0</v>
      </c>
      <c r="S650" s="80">
        <f>'Activity rawdata'!Z649</f>
        <v>0</v>
      </c>
      <c r="T650" s="80">
        <f>'Activity rawdata'!AA649</f>
        <v>0</v>
      </c>
      <c r="U650" s="80">
        <f t="shared" si="101"/>
        <v>0</v>
      </c>
      <c r="V650" s="81">
        <f t="shared" si="102"/>
        <v>0</v>
      </c>
      <c r="W650" s="75">
        <f t="shared" si="103"/>
        <v>0</v>
      </c>
      <c r="X650" s="75">
        <f t="shared" si="104"/>
        <v>0</v>
      </c>
      <c r="Y650" s="75">
        <f t="shared" si="105"/>
        <v>0</v>
      </c>
      <c r="Z650" s="82">
        <f t="shared" si="106"/>
        <v>0</v>
      </c>
      <c r="AA650" s="75">
        <f t="shared" si="107"/>
        <v>0</v>
      </c>
      <c r="AB650" s="75">
        <f t="shared" si="108"/>
        <v>0</v>
      </c>
      <c r="AC650" s="82">
        <f t="shared" si="109"/>
        <v>0</v>
      </c>
      <c r="AD650" s="70"/>
    </row>
    <row r="651" spans="1:30" x14ac:dyDescent="0.35">
      <c r="A651" s="70" t="str">
        <f>'Activity rawdata'!A650</f>
        <v>BH6112-1-260</v>
      </c>
      <c r="B651" s="71" t="str">
        <f>'Activity rawdata'!B650</f>
        <v>LB</v>
      </c>
      <c r="C651" s="71" t="str">
        <f>IF('Activity rawdata'!C650="PY","Planted",IF('Activity rawdata'!C650="NY","Nat/Convert",IF('Activity rawdata'!C650="NN","Nat/Nonconvert",IF('Activity rawdata'!C650="OY","Planted"))))</f>
        <v>Planted</v>
      </c>
      <c r="D651" s="70" t="str">
        <f>'Activity rawdata'!D650</f>
        <v>STP1</v>
      </c>
      <c r="E651" s="72" t="str">
        <f>'Activity rawdata'!E650</f>
        <v>65</v>
      </c>
      <c r="F651" s="73" t="str">
        <f>'Activity rawdata'!L650</f>
        <v>MT2</v>
      </c>
      <c r="G651" s="72" t="str">
        <f>'Activity rawdata'!R650</f>
        <v>2042</v>
      </c>
      <c r="H651" s="72" t="str">
        <f>IF('Activity rawdata'!P650="AHTHIN1","1st Thin",IF('Activity rawdata'!P650="AHCC","Clearcut",IF('Activity rawdata'!P650="AHTHSMZ","SMZ Thin",IF('Activity rawdata'!P650="AHTHIN2","2nd Thin",IF('Activity rawdata'!P650="AFERTE","Early Fert",IF('Activity rawdata'!P650="AFERTM","Mid Fert",IF('Activity rawdata'!P650="AFERTL","Late Fert",  IF('Activity rawdata'!P650="ASP","Site Prep", IF('Activity rawdata'!P650="APLT","Plant",  IF('Activity rawdata'!P650="ANREG","Natural Regeneration"))))))))))</f>
        <v>Late Fert</v>
      </c>
      <c r="I651" s="74">
        <f>'Activity rawdata'!O650</f>
        <v>50.34</v>
      </c>
      <c r="J651" s="75">
        <f>'Activity rawdata'!N650</f>
        <v>22</v>
      </c>
      <c r="K651" s="75">
        <f>'Activity rawdata'!AC650</f>
        <v>74.34</v>
      </c>
      <c r="L651" s="75">
        <f>'Activity rawdata'!AD650</f>
        <v>103.64</v>
      </c>
      <c r="M651" s="76">
        <f>'Activity rawdata'!AE650</f>
        <v>11.467899494506385</v>
      </c>
      <c r="N651" s="83">
        <f>'Activity rawdata'!T650+'Activity rawdata'!U650</f>
        <v>0</v>
      </c>
      <c r="O651" s="80">
        <f>'Activity rawdata'!V650</f>
        <v>0</v>
      </c>
      <c r="P651" s="80">
        <f>'Activity rawdata'!W650</f>
        <v>0</v>
      </c>
      <c r="Q651" s="80">
        <f>'Activity rawdata'!X650</f>
        <v>0</v>
      </c>
      <c r="R651" s="84">
        <f t="shared" si="100"/>
        <v>0</v>
      </c>
      <c r="S651" s="80">
        <f>'Activity rawdata'!Z650</f>
        <v>0</v>
      </c>
      <c r="T651" s="80">
        <f>'Activity rawdata'!AA650</f>
        <v>0</v>
      </c>
      <c r="U651" s="80">
        <f t="shared" si="101"/>
        <v>0</v>
      </c>
      <c r="V651" s="81">
        <f t="shared" si="102"/>
        <v>0</v>
      </c>
      <c r="W651" s="75">
        <f t="shared" si="103"/>
        <v>0</v>
      </c>
      <c r="X651" s="75">
        <f t="shared" si="104"/>
        <v>0</v>
      </c>
      <c r="Y651" s="75">
        <f t="shared" si="105"/>
        <v>0</v>
      </c>
      <c r="Z651" s="82">
        <f t="shared" si="106"/>
        <v>0</v>
      </c>
      <c r="AA651" s="75">
        <f t="shared" si="107"/>
        <v>0</v>
      </c>
      <c r="AB651" s="75">
        <f t="shared" si="108"/>
        <v>0</v>
      </c>
      <c r="AC651" s="82">
        <f t="shared" si="109"/>
        <v>0</v>
      </c>
      <c r="AD651" s="70"/>
    </row>
    <row r="652" spans="1:30" x14ac:dyDescent="0.35">
      <c r="A652" s="70" t="str">
        <f>'Activity rawdata'!A651</f>
        <v>BH6112-1-251</v>
      </c>
      <c r="B652" s="71" t="str">
        <f>'Activity rawdata'!B651</f>
        <v>LB</v>
      </c>
      <c r="C652" s="71" t="str">
        <f>IF('Activity rawdata'!C651="PY","Planted",IF('Activity rawdata'!C651="NY","Nat/Convert",IF('Activity rawdata'!C651="NN","Nat/Nonconvert",IF('Activity rawdata'!C651="OY","Planted"))))</f>
        <v>Planted</v>
      </c>
      <c r="D652" s="70" t="str">
        <f>'Activity rawdata'!D651</f>
        <v>STP1</v>
      </c>
      <c r="E652" s="72" t="str">
        <f>'Activity rawdata'!E651</f>
        <v>63</v>
      </c>
      <c r="F652" s="73" t="str">
        <f>'Activity rawdata'!L651</f>
        <v>MT2</v>
      </c>
      <c r="G652" s="72" t="str">
        <f>'Activity rawdata'!R651</f>
        <v>2042</v>
      </c>
      <c r="H652" s="72" t="str">
        <f>IF('Activity rawdata'!P651="AHTHIN1","1st Thin",IF('Activity rawdata'!P651="AHCC","Clearcut",IF('Activity rawdata'!P651="AHTHSMZ","SMZ Thin",IF('Activity rawdata'!P651="AHTHIN2","2nd Thin",IF('Activity rawdata'!P651="AFERTE","Early Fert",IF('Activity rawdata'!P651="AFERTM","Mid Fert",IF('Activity rawdata'!P651="AFERTL","Late Fert",  IF('Activity rawdata'!P651="ASP","Site Prep", IF('Activity rawdata'!P651="APLT","Plant",  IF('Activity rawdata'!P651="ANREG","Natural Regeneration"))))))))))</f>
        <v>Late Fert</v>
      </c>
      <c r="I652" s="74">
        <f>'Activity rawdata'!O651</f>
        <v>20.010000000000002</v>
      </c>
      <c r="J652" s="75">
        <f>'Activity rawdata'!N651</f>
        <v>22</v>
      </c>
      <c r="K652" s="75">
        <f>'Activity rawdata'!AC651</f>
        <v>74.349999999999994</v>
      </c>
      <c r="L652" s="75">
        <f>'Activity rawdata'!AD651</f>
        <v>103.74</v>
      </c>
      <c r="M652" s="76">
        <f>'Activity rawdata'!AE651</f>
        <v>11.463141847006185</v>
      </c>
      <c r="N652" s="83">
        <f>'Activity rawdata'!T651+'Activity rawdata'!U651</f>
        <v>0</v>
      </c>
      <c r="O652" s="80">
        <f>'Activity rawdata'!V651</f>
        <v>0</v>
      </c>
      <c r="P652" s="80">
        <f>'Activity rawdata'!W651</f>
        <v>0</v>
      </c>
      <c r="Q652" s="80">
        <f>'Activity rawdata'!X651</f>
        <v>0</v>
      </c>
      <c r="R652" s="84">
        <f t="shared" si="100"/>
        <v>0</v>
      </c>
      <c r="S652" s="80">
        <f>'Activity rawdata'!Z651</f>
        <v>0</v>
      </c>
      <c r="T652" s="80">
        <f>'Activity rawdata'!AA651</f>
        <v>0</v>
      </c>
      <c r="U652" s="80">
        <f t="shared" si="101"/>
        <v>0</v>
      </c>
      <c r="V652" s="81">
        <f t="shared" si="102"/>
        <v>0</v>
      </c>
      <c r="W652" s="75">
        <f t="shared" si="103"/>
        <v>0</v>
      </c>
      <c r="X652" s="75">
        <f t="shared" si="104"/>
        <v>0</v>
      </c>
      <c r="Y652" s="75">
        <f t="shared" si="105"/>
        <v>0</v>
      </c>
      <c r="Z652" s="82">
        <f t="shared" si="106"/>
        <v>0</v>
      </c>
      <c r="AA652" s="75">
        <f t="shared" si="107"/>
        <v>0</v>
      </c>
      <c r="AB652" s="75">
        <f t="shared" si="108"/>
        <v>0</v>
      </c>
      <c r="AC652" s="82">
        <f t="shared" si="109"/>
        <v>0</v>
      </c>
      <c r="AD652" s="70"/>
    </row>
    <row r="653" spans="1:30" x14ac:dyDescent="0.35">
      <c r="A653" s="70" t="str">
        <f>'Activity rawdata'!A652</f>
        <v>BH1429-1-11</v>
      </c>
      <c r="B653" s="71" t="str">
        <f>'Activity rawdata'!B652</f>
        <v>LB</v>
      </c>
      <c r="C653" s="71" t="str">
        <f>IF('Activity rawdata'!C652="PY","Planted",IF('Activity rawdata'!C652="NY","Nat/Convert",IF('Activity rawdata'!C652="NN","Nat/Nonconvert",IF('Activity rawdata'!C652="OY","Planted"))))</f>
        <v>Planted</v>
      </c>
      <c r="D653" s="70" t="str">
        <f>'Activity rawdata'!D652</f>
        <v>STP1</v>
      </c>
      <c r="E653" s="72" t="str">
        <f>'Activity rawdata'!E652</f>
        <v>77</v>
      </c>
      <c r="F653" s="73" t="str">
        <f>'Activity rawdata'!L652</f>
        <v>MT2</v>
      </c>
      <c r="G653" s="72" t="str">
        <f>'Activity rawdata'!R652</f>
        <v>2042</v>
      </c>
      <c r="H653" s="72" t="str">
        <f>IF('Activity rawdata'!P652="AHTHIN1","1st Thin",IF('Activity rawdata'!P652="AHCC","Clearcut",IF('Activity rawdata'!P652="AHTHSMZ","SMZ Thin",IF('Activity rawdata'!P652="AHTHIN2","2nd Thin",IF('Activity rawdata'!P652="AFERTE","Early Fert",IF('Activity rawdata'!P652="AFERTM","Mid Fert",IF('Activity rawdata'!P652="AFERTL","Late Fert",  IF('Activity rawdata'!P652="ASP","Site Prep", IF('Activity rawdata'!P652="APLT","Plant",  IF('Activity rawdata'!P652="ANREG","Natural Regeneration"))))))))))</f>
        <v>Late Fert</v>
      </c>
      <c r="I653" s="74">
        <f>'Activity rawdata'!O652</f>
        <v>172.42</v>
      </c>
      <c r="J653" s="75">
        <f>'Activity rawdata'!N652</f>
        <v>22</v>
      </c>
      <c r="K653" s="75">
        <f>'Activity rawdata'!AC652</f>
        <v>75.86</v>
      </c>
      <c r="L653" s="75">
        <f>'Activity rawdata'!AD652</f>
        <v>114.03</v>
      </c>
      <c r="M653" s="76">
        <f>'Activity rawdata'!AE652</f>
        <v>11.044171930222419</v>
      </c>
      <c r="N653" s="83">
        <f>'Activity rawdata'!T652+'Activity rawdata'!U652</f>
        <v>0</v>
      </c>
      <c r="O653" s="80">
        <f>'Activity rawdata'!V652</f>
        <v>0</v>
      </c>
      <c r="P653" s="80">
        <f>'Activity rawdata'!W652</f>
        <v>0</v>
      </c>
      <c r="Q653" s="80">
        <f>'Activity rawdata'!X652</f>
        <v>0</v>
      </c>
      <c r="R653" s="84">
        <f t="shared" si="100"/>
        <v>0</v>
      </c>
      <c r="S653" s="80">
        <f>'Activity rawdata'!Z652</f>
        <v>0</v>
      </c>
      <c r="T653" s="80">
        <f>'Activity rawdata'!AA652</f>
        <v>0</v>
      </c>
      <c r="U653" s="80">
        <f t="shared" si="101"/>
        <v>0</v>
      </c>
      <c r="V653" s="81">
        <f t="shared" si="102"/>
        <v>0</v>
      </c>
      <c r="W653" s="75">
        <f t="shared" si="103"/>
        <v>0</v>
      </c>
      <c r="X653" s="75">
        <f t="shared" si="104"/>
        <v>0</v>
      </c>
      <c r="Y653" s="75">
        <f t="shared" si="105"/>
        <v>0</v>
      </c>
      <c r="Z653" s="82">
        <f t="shared" si="106"/>
        <v>0</v>
      </c>
      <c r="AA653" s="75">
        <f t="shared" si="107"/>
        <v>0</v>
      </c>
      <c r="AB653" s="75">
        <f t="shared" si="108"/>
        <v>0</v>
      </c>
      <c r="AC653" s="82">
        <f t="shared" si="109"/>
        <v>0</v>
      </c>
      <c r="AD653" s="70"/>
    </row>
    <row r="654" spans="1:30" x14ac:dyDescent="0.35">
      <c r="A654" s="70" t="str">
        <f>'Activity rawdata'!A653</f>
        <v>BH2046-1-55</v>
      </c>
      <c r="B654" s="71" t="str">
        <f>'Activity rawdata'!B653</f>
        <v>LB</v>
      </c>
      <c r="C654" s="71" t="str">
        <f>IF('Activity rawdata'!C653="PY","Planted",IF('Activity rawdata'!C653="NY","Nat/Convert",IF('Activity rawdata'!C653="NN","Nat/Nonconvert",IF('Activity rawdata'!C653="OY","Planted"))))</f>
        <v>Planted</v>
      </c>
      <c r="D654" s="70" t="str">
        <f>'Activity rawdata'!D653</f>
        <v>STP1</v>
      </c>
      <c r="E654" s="72" t="str">
        <f>'Activity rawdata'!E653</f>
        <v>52</v>
      </c>
      <c r="F654" s="73" t="str">
        <f>'Activity rawdata'!L653</f>
        <v>MT2</v>
      </c>
      <c r="G654" s="72" t="str">
        <f>'Activity rawdata'!R653</f>
        <v>2042</v>
      </c>
      <c r="H654" s="72" t="str">
        <f>IF('Activity rawdata'!P653="AHTHIN1","1st Thin",IF('Activity rawdata'!P653="AHCC","Clearcut",IF('Activity rawdata'!P653="AHTHSMZ","SMZ Thin",IF('Activity rawdata'!P653="AHTHIN2","2nd Thin",IF('Activity rawdata'!P653="AFERTE","Early Fert",IF('Activity rawdata'!P653="AFERTM","Mid Fert",IF('Activity rawdata'!P653="AFERTL","Late Fert",  IF('Activity rawdata'!P653="ASP","Site Prep", IF('Activity rawdata'!P653="APLT","Plant",  IF('Activity rawdata'!P653="ANREG","Natural Regeneration"))))))))))</f>
        <v>Late Fert</v>
      </c>
      <c r="I654" s="74">
        <f>'Activity rawdata'!O653</f>
        <v>170.51</v>
      </c>
      <c r="J654" s="75">
        <f>'Activity rawdata'!N653</f>
        <v>22</v>
      </c>
      <c r="K654" s="75">
        <f>'Activity rawdata'!AC653</f>
        <v>74.06</v>
      </c>
      <c r="L654" s="75">
        <f>'Activity rawdata'!AD653</f>
        <v>90.76</v>
      </c>
      <c r="M654" s="76">
        <f>'Activity rawdata'!AE653</f>
        <v>12.231533585122961</v>
      </c>
      <c r="N654" s="83">
        <f>'Activity rawdata'!T653+'Activity rawdata'!U653</f>
        <v>0</v>
      </c>
      <c r="O654" s="80">
        <f>'Activity rawdata'!V653</f>
        <v>0</v>
      </c>
      <c r="P654" s="80">
        <f>'Activity rawdata'!W653</f>
        <v>0</v>
      </c>
      <c r="Q654" s="80">
        <f>'Activity rawdata'!X653</f>
        <v>0</v>
      </c>
      <c r="R654" s="84">
        <f t="shared" ref="R654:R717" si="110">SUM(N654:Q654)</f>
        <v>0</v>
      </c>
      <c r="S654" s="80">
        <f>'Activity rawdata'!Z653</f>
        <v>0</v>
      </c>
      <c r="T654" s="80">
        <f>'Activity rawdata'!AA653</f>
        <v>0</v>
      </c>
      <c r="U654" s="80">
        <f t="shared" ref="U654:U717" si="111">S654+T654</f>
        <v>0</v>
      </c>
      <c r="V654" s="81">
        <f t="shared" ref="V654:V717" si="112">N654*$I654</f>
        <v>0</v>
      </c>
      <c r="W654" s="75">
        <f t="shared" ref="W654:W717" si="113">O654*$I654</f>
        <v>0</v>
      </c>
      <c r="X654" s="75">
        <f t="shared" ref="X654:X717" si="114">P654*$I654</f>
        <v>0</v>
      </c>
      <c r="Y654" s="75">
        <f t="shared" ref="Y654:Y717" si="115">Q654*$I654</f>
        <v>0</v>
      </c>
      <c r="Z654" s="82">
        <f t="shared" ref="Z654:Z717" si="116">SUM(V654:Y654)</f>
        <v>0</v>
      </c>
      <c r="AA654" s="75">
        <f t="shared" ref="AA654:AA717" si="117">S654*$I654</f>
        <v>0</v>
      </c>
      <c r="AB654" s="75">
        <f t="shared" ref="AB654:AB717" si="118">T654*$I654</f>
        <v>0</v>
      </c>
      <c r="AC654" s="82">
        <f t="shared" ref="AC654:AC717" si="119">AA654+AB654</f>
        <v>0</v>
      </c>
      <c r="AD654" s="70"/>
    </row>
    <row r="655" spans="1:30" x14ac:dyDescent="0.35">
      <c r="A655" s="70" t="str">
        <f>'Activity rawdata'!A654</f>
        <v>BH2061-1-83</v>
      </c>
      <c r="B655" s="71" t="str">
        <f>'Activity rawdata'!B654</f>
        <v>LB</v>
      </c>
      <c r="C655" s="71" t="str">
        <f>IF('Activity rawdata'!C654="PY","Planted",IF('Activity rawdata'!C654="NY","Nat/Convert",IF('Activity rawdata'!C654="NN","Nat/Nonconvert",IF('Activity rawdata'!C654="OY","Planted"))))</f>
        <v>Planted</v>
      </c>
      <c r="D655" s="70" t="str">
        <f>'Activity rawdata'!D654</f>
        <v>STP1</v>
      </c>
      <c r="E655" s="72" t="str">
        <f>'Activity rawdata'!E654</f>
        <v>71</v>
      </c>
      <c r="F655" s="73" t="str">
        <f>'Activity rawdata'!L654</f>
        <v>MT2</v>
      </c>
      <c r="G655" s="72" t="str">
        <f>'Activity rawdata'!R654</f>
        <v>2042</v>
      </c>
      <c r="H655" s="72" t="str">
        <f>IF('Activity rawdata'!P654="AHTHIN1","1st Thin",IF('Activity rawdata'!P654="AHCC","Clearcut",IF('Activity rawdata'!P654="AHTHSMZ","SMZ Thin",IF('Activity rawdata'!P654="AHTHIN2","2nd Thin",IF('Activity rawdata'!P654="AFERTE","Early Fert",IF('Activity rawdata'!P654="AFERTM","Mid Fert",IF('Activity rawdata'!P654="AFERTL","Late Fert",  IF('Activity rawdata'!P654="ASP","Site Prep", IF('Activity rawdata'!P654="APLT","Plant",  IF('Activity rawdata'!P654="ANREG","Natural Regeneration"))))))))))</f>
        <v>Late Fert</v>
      </c>
      <c r="I655" s="74">
        <f>'Activity rawdata'!O654</f>
        <v>101.07</v>
      </c>
      <c r="J655" s="75">
        <f>'Activity rawdata'!N654</f>
        <v>22</v>
      </c>
      <c r="K655" s="75">
        <f>'Activity rawdata'!AC654</f>
        <v>73.12</v>
      </c>
      <c r="L655" s="75">
        <f>'Activity rawdata'!AD654</f>
        <v>90.56</v>
      </c>
      <c r="M655" s="76">
        <f>'Activity rawdata'!AE654</f>
        <v>12.167075033395342</v>
      </c>
      <c r="N655" s="83">
        <f>'Activity rawdata'!T654+'Activity rawdata'!U654</f>
        <v>0</v>
      </c>
      <c r="O655" s="80">
        <f>'Activity rawdata'!V654</f>
        <v>0</v>
      </c>
      <c r="P655" s="80">
        <f>'Activity rawdata'!W654</f>
        <v>0</v>
      </c>
      <c r="Q655" s="80">
        <f>'Activity rawdata'!X654</f>
        <v>0</v>
      </c>
      <c r="R655" s="84">
        <f t="shared" si="110"/>
        <v>0</v>
      </c>
      <c r="S655" s="80">
        <f>'Activity rawdata'!Z654</f>
        <v>0</v>
      </c>
      <c r="T655" s="80">
        <f>'Activity rawdata'!AA654</f>
        <v>0</v>
      </c>
      <c r="U655" s="80">
        <f t="shared" si="111"/>
        <v>0</v>
      </c>
      <c r="V655" s="81">
        <f t="shared" si="112"/>
        <v>0</v>
      </c>
      <c r="W655" s="75">
        <f t="shared" si="113"/>
        <v>0</v>
      </c>
      <c r="X655" s="75">
        <f t="shared" si="114"/>
        <v>0</v>
      </c>
      <c r="Y655" s="75">
        <f t="shared" si="115"/>
        <v>0</v>
      </c>
      <c r="Z655" s="82">
        <f t="shared" si="116"/>
        <v>0</v>
      </c>
      <c r="AA655" s="75">
        <f t="shared" si="117"/>
        <v>0</v>
      </c>
      <c r="AB655" s="75">
        <f t="shared" si="118"/>
        <v>0</v>
      </c>
      <c r="AC655" s="82">
        <f t="shared" si="119"/>
        <v>0</v>
      </c>
      <c r="AD655" s="70"/>
    </row>
    <row r="656" spans="1:30" x14ac:dyDescent="0.35">
      <c r="A656" s="70" t="str">
        <f>'Activity rawdata'!A655</f>
        <v>BH6125-1-289</v>
      </c>
      <c r="B656" s="71" t="str">
        <f>'Activity rawdata'!B655</f>
        <v>LB</v>
      </c>
      <c r="C656" s="71" t="str">
        <f>IF('Activity rawdata'!C655="PY","Planted",IF('Activity rawdata'!C655="NY","Nat/Convert",IF('Activity rawdata'!C655="NN","Nat/Nonconvert",IF('Activity rawdata'!C655="OY","Planted"))))</f>
        <v>Planted</v>
      </c>
      <c r="D656" s="70" t="str">
        <f>'Activity rawdata'!D655</f>
        <v>STP1</v>
      </c>
      <c r="E656" s="72" t="str">
        <f>'Activity rawdata'!E655</f>
        <v>62</v>
      </c>
      <c r="F656" s="73" t="str">
        <f>'Activity rawdata'!L655</f>
        <v>MT2</v>
      </c>
      <c r="G656" s="72" t="str">
        <f>'Activity rawdata'!R655</f>
        <v>2042</v>
      </c>
      <c r="H656" s="72" t="str">
        <f>IF('Activity rawdata'!P655="AHTHIN1","1st Thin",IF('Activity rawdata'!P655="AHCC","Clearcut",IF('Activity rawdata'!P655="AHTHSMZ","SMZ Thin",IF('Activity rawdata'!P655="AHTHIN2","2nd Thin",IF('Activity rawdata'!P655="AFERTE","Early Fert",IF('Activity rawdata'!P655="AFERTM","Mid Fert",IF('Activity rawdata'!P655="AFERTL","Late Fert",  IF('Activity rawdata'!P655="ASP","Site Prep", IF('Activity rawdata'!P655="APLT","Plant",  IF('Activity rawdata'!P655="ANREG","Natural Regeneration"))))))))))</f>
        <v>Late Fert</v>
      </c>
      <c r="I656" s="74">
        <f>'Activity rawdata'!O655</f>
        <v>53.84</v>
      </c>
      <c r="J656" s="75">
        <f>'Activity rawdata'!N655</f>
        <v>21</v>
      </c>
      <c r="K656" s="75">
        <f>'Activity rawdata'!AC655</f>
        <v>74.760000000000005</v>
      </c>
      <c r="L656" s="75">
        <f>'Activity rawdata'!AD655</f>
        <v>102.15</v>
      </c>
      <c r="M656" s="76">
        <f>'Activity rawdata'!AE655</f>
        <v>11.583818994680579</v>
      </c>
      <c r="N656" s="83">
        <f>'Activity rawdata'!T655+'Activity rawdata'!U655</f>
        <v>0</v>
      </c>
      <c r="O656" s="80">
        <f>'Activity rawdata'!V655</f>
        <v>0</v>
      </c>
      <c r="P656" s="80">
        <f>'Activity rawdata'!W655</f>
        <v>0</v>
      </c>
      <c r="Q656" s="80">
        <f>'Activity rawdata'!X655</f>
        <v>0</v>
      </c>
      <c r="R656" s="84">
        <f t="shared" si="110"/>
        <v>0</v>
      </c>
      <c r="S656" s="80">
        <f>'Activity rawdata'!Z655</f>
        <v>0</v>
      </c>
      <c r="T656" s="80">
        <f>'Activity rawdata'!AA655</f>
        <v>0</v>
      </c>
      <c r="U656" s="80">
        <f t="shared" si="111"/>
        <v>0</v>
      </c>
      <c r="V656" s="81">
        <f t="shared" si="112"/>
        <v>0</v>
      </c>
      <c r="W656" s="75">
        <f t="shared" si="113"/>
        <v>0</v>
      </c>
      <c r="X656" s="75">
        <f t="shared" si="114"/>
        <v>0</v>
      </c>
      <c r="Y656" s="75">
        <f t="shared" si="115"/>
        <v>0</v>
      </c>
      <c r="Z656" s="82">
        <f t="shared" si="116"/>
        <v>0</v>
      </c>
      <c r="AA656" s="75">
        <f t="shared" si="117"/>
        <v>0</v>
      </c>
      <c r="AB656" s="75">
        <f t="shared" si="118"/>
        <v>0</v>
      </c>
      <c r="AC656" s="82">
        <f t="shared" si="119"/>
        <v>0</v>
      </c>
      <c r="AD656" s="70"/>
    </row>
    <row r="657" spans="1:30" x14ac:dyDescent="0.35">
      <c r="A657" s="70" t="str">
        <f>'Activity rawdata'!A656</f>
        <v>BH6125-1-297</v>
      </c>
      <c r="B657" s="71" t="str">
        <f>'Activity rawdata'!B656</f>
        <v>LL</v>
      </c>
      <c r="C657" s="71" t="str">
        <f>IF('Activity rawdata'!C656="PY","Planted",IF('Activity rawdata'!C656="NY","Nat/Convert",IF('Activity rawdata'!C656="NN","Nat/Nonconvert",IF('Activity rawdata'!C656="OY","Planted"))))</f>
        <v>Planted</v>
      </c>
      <c r="D657" s="70" t="str">
        <f>'Activity rawdata'!D656</f>
        <v>STP2</v>
      </c>
      <c r="E657" s="72" t="str">
        <f>'Activity rawdata'!E656</f>
        <v>59</v>
      </c>
      <c r="F657" s="73" t="str">
        <f>'Activity rawdata'!L656</f>
        <v>NO</v>
      </c>
      <c r="G657" s="72" t="str">
        <f>'Activity rawdata'!R656</f>
        <v>2042</v>
      </c>
      <c r="H657" s="72" t="str">
        <f>IF('Activity rawdata'!P656="AHTHIN1","1st Thin",IF('Activity rawdata'!P656="AHCC","Clearcut",IF('Activity rawdata'!P656="AHTHSMZ","SMZ Thin",IF('Activity rawdata'!P656="AHTHIN2","2nd Thin",IF('Activity rawdata'!P656="AFERTE","Early Fert",IF('Activity rawdata'!P656="AFERTM","Mid Fert",IF('Activity rawdata'!P656="AFERTL","Late Fert",  IF('Activity rawdata'!P656="ASP","Site Prep", IF('Activity rawdata'!P656="APLT","Plant",  IF('Activity rawdata'!P656="ANREG","Natural Regeneration"))))))))))</f>
        <v>1st Thin</v>
      </c>
      <c r="I657" s="74">
        <f>'Activity rawdata'!O656</f>
        <v>40.51</v>
      </c>
      <c r="J657" s="75">
        <f>'Activity rawdata'!N656</f>
        <v>14</v>
      </c>
      <c r="K657" s="75">
        <f>'Activity rawdata'!AC656</f>
        <v>50.01</v>
      </c>
      <c r="L657" s="75">
        <f>'Activity rawdata'!AD656</f>
        <v>368.86</v>
      </c>
      <c r="M657" s="76">
        <f>'Activity rawdata'!AE656</f>
        <v>4.9857896096331578</v>
      </c>
      <c r="N657" s="83">
        <f>'Activity rawdata'!T656+'Activity rawdata'!U656</f>
        <v>6.61</v>
      </c>
      <c r="O657" s="80">
        <f>'Activity rawdata'!V656</f>
        <v>0</v>
      </c>
      <c r="P657" s="80">
        <f>'Activity rawdata'!W656</f>
        <v>0</v>
      </c>
      <c r="Q657" s="80">
        <f>'Activity rawdata'!X656</f>
        <v>0</v>
      </c>
      <c r="R657" s="84">
        <f t="shared" si="110"/>
        <v>6.61</v>
      </c>
      <c r="S657" s="80">
        <f>'Activity rawdata'!Z656</f>
        <v>0</v>
      </c>
      <c r="T657" s="80">
        <f>'Activity rawdata'!AA656</f>
        <v>0</v>
      </c>
      <c r="U657" s="80">
        <f t="shared" si="111"/>
        <v>0</v>
      </c>
      <c r="V657" s="81">
        <f t="shared" si="112"/>
        <v>267.77109999999999</v>
      </c>
      <c r="W657" s="75">
        <f t="shared" si="113"/>
        <v>0</v>
      </c>
      <c r="X657" s="75">
        <f t="shared" si="114"/>
        <v>0</v>
      </c>
      <c r="Y657" s="75">
        <f t="shared" si="115"/>
        <v>0</v>
      </c>
      <c r="Z657" s="82">
        <f t="shared" si="116"/>
        <v>267.77109999999999</v>
      </c>
      <c r="AA657" s="75">
        <f t="shared" si="117"/>
        <v>0</v>
      </c>
      <c r="AB657" s="75">
        <f t="shared" si="118"/>
        <v>0</v>
      </c>
      <c r="AC657" s="82">
        <f t="shared" si="119"/>
        <v>0</v>
      </c>
      <c r="AD657" s="70"/>
    </row>
    <row r="658" spans="1:30" x14ac:dyDescent="0.35">
      <c r="A658" s="70" t="str">
        <f>'Activity rawdata'!A657</f>
        <v>BH6125-1-293</v>
      </c>
      <c r="B658" s="71" t="str">
        <f>'Activity rawdata'!B657</f>
        <v>LL</v>
      </c>
      <c r="C658" s="71" t="str">
        <f>IF('Activity rawdata'!C657="PY","Planted",IF('Activity rawdata'!C657="NY","Nat/Convert",IF('Activity rawdata'!C657="NN","Nat/Nonconvert",IF('Activity rawdata'!C657="OY","Planted"))))</f>
        <v>Planted</v>
      </c>
      <c r="D658" s="70" t="str">
        <f>'Activity rawdata'!D657</f>
        <v>STP2</v>
      </c>
      <c r="E658" s="72" t="str">
        <f>'Activity rawdata'!E657</f>
        <v>59</v>
      </c>
      <c r="F658" s="73" t="str">
        <f>'Activity rawdata'!L657</f>
        <v>NO</v>
      </c>
      <c r="G658" s="72" t="str">
        <f>'Activity rawdata'!R657</f>
        <v>2042</v>
      </c>
      <c r="H658" s="72" t="str">
        <f>IF('Activity rawdata'!P657="AHTHIN1","1st Thin",IF('Activity rawdata'!P657="AHCC","Clearcut",IF('Activity rawdata'!P657="AHTHSMZ","SMZ Thin",IF('Activity rawdata'!P657="AHTHIN2","2nd Thin",IF('Activity rawdata'!P657="AFERTE","Early Fert",IF('Activity rawdata'!P657="AFERTM","Mid Fert",IF('Activity rawdata'!P657="AFERTL","Late Fert",  IF('Activity rawdata'!P657="ASP","Site Prep", IF('Activity rawdata'!P657="APLT","Plant",  IF('Activity rawdata'!P657="ANREG","Natural Regeneration"))))))))))</f>
        <v>1st Thin</v>
      </c>
      <c r="I658" s="74">
        <f>'Activity rawdata'!O657</f>
        <v>6.94</v>
      </c>
      <c r="J658" s="75">
        <f>'Activity rawdata'!N657</f>
        <v>14</v>
      </c>
      <c r="K658" s="75">
        <f>'Activity rawdata'!AC657</f>
        <v>50.01</v>
      </c>
      <c r="L658" s="75">
        <f>'Activity rawdata'!AD657</f>
        <v>368.86</v>
      </c>
      <c r="M658" s="76">
        <f>'Activity rawdata'!AE657</f>
        <v>4.9857896096331578</v>
      </c>
      <c r="N658" s="83">
        <f>'Activity rawdata'!T657+'Activity rawdata'!U657</f>
        <v>6.61</v>
      </c>
      <c r="O658" s="80">
        <f>'Activity rawdata'!V657</f>
        <v>0</v>
      </c>
      <c r="P658" s="80">
        <f>'Activity rawdata'!W657</f>
        <v>0</v>
      </c>
      <c r="Q658" s="80">
        <f>'Activity rawdata'!X657</f>
        <v>0</v>
      </c>
      <c r="R658" s="84">
        <f t="shared" si="110"/>
        <v>6.61</v>
      </c>
      <c r="S658" s="80">
        <f>'Activity rawdata'!Z657</f>
        <v>0</v>
      </c>
      <c r="T658" s="80">
        <f>'Activity rawdata'!AA657</f>
        <v>0</v>
      </c>
      <c r="U658" s="80">
        <f t="shared" si="111"/>
        <v>0</v>
      </c>
      <c r="V658" s="81">
        <f t="shared" si="112"/>
        <v>45.873400000000004</v>
      </c>
      <c r="W658" s="75">
        <f t="shared" si="113"/>
        <v>0</v>
      </c>
      <c r="X658" s="75">
        <f t="shared" si="114"/>
        <v>0</v>
      </c>
      <c r="Y658" s="75">
        <f t="shared" si="115"/>
        <v>0</v>
      </c>
      <c r="Z658" s="82">
        <f t="shared" si="116"/>
        <v>45.873400000000004</v>
      </c>
      <c r="AA658" s="75">
        <f t="shared" si="117"/>
        <v>0</v>
      </c>
      <c r="AB658" s="75">
        <f t="shared" si="118"/>
        <v>0</v>
      </c>
      <c r="AC658" s="82">
        <f t="shared" si="119"/>
        <v>0</v>
      </c>
      <c r="AD658" s="70"/>
    </row>
    <row r="659" spans="1:30" x14ac:dyDescent="0.35">
      <c r="A659" s="70" t="str">
        <f>'Activity rawdata'!A658</f>
        <v>BH6125-1-287</v>
      </c>
      <c r="B659" s="71" t="str">
        <f>'Activity rawdata'!B658</f>
        <v>LL</v>
      </c>
      <c r="C659" s="71" t="str">
        <f>IF('Activity rawdata'!C658="PY","Planted",IF('Activity rawdata'!C658="NY","Nat/Convert",IF('Activity rawdata'!C658="NN","Nat/Nonconvert",IF('Activity rawdata'!C658="OY","Planted"))))</f>
        <v>Planted</v>
      </c>
      <c r="D659" s="70" t="str">
        <f>'Activity rawdata'!D658</f>
        <v>STP2</v>
      </c>
      <c r="E659" s="72" t="str">
        <f>'Activity rawdata'!E658</f>
        <v>64</v>
      </c>
      <c r="F659" s="73" t="str">
        <f>'Activity rawdata'!L658</f>
        <v>NO</v>
      </c>
      <c r="G659" s="72" t="str">
        <f>'Activity rawdata'!R658</f>
        <v>2042</v>
      </c>
      <c r="H659" s="72" t="str">
        <f>IF('Activity rawdata'!P658="AHTHIN1","1st Thin",IF('Activity rawdata'!P658="AHCC","Clearcut",IF('Activity rawdata'!P658="AHTHSMZ","SMZ Thin",IF('Activity rawdata'!P658="AHTHIN2","2nd Thin",IF('Activity rawdata'!P658="AFERTE","Early Fert",IF('Activity rawdata'!P658="AFERTM","Mid Fert",IF('Activity rawdata'!P658="AFERTL","Late Fert",  IF('Activity rawdata'!P658="ASP","Site Prep", IF('Activity rawdata'!P658="APLT","Plant",  IF('Activity rawdata'!P658="ANREG","Natural Regeneration"))))))))))</f>
        <v>1st Thin</v>
      </c>
      <c r="I659" s="74">
        <f>'Activity rawdata'!O658</f>
        <v>5.73</v>
      </c>
      <c r="J659" s="75">
        <f>'Activity rawdata'!N658</f>
        <v>14</v>
      </c>
      <c r="K659" s="75">
        <f>'Activity rawdata'!AC658</f>
        <v>58.92</v>
      </c>
      <c r="L659" s="75">
        <f>'Activity rawdata'!AD658</f>
        <v>365.8</v>
      </c>
      <c r="M659" s="76">
        <f>'Activity rawdata'!AE658</f>
        <v>5.4343276595099166</v>
      </c>
      <c r="N659" s="83">
        <f>'Activity rawdata'!T658+'Activity rawdata'!U658</f>
        <v>9.35</v>
      </c>
      <c r="O659" s="80">
        <f>'Activity rawdata'!V658</f>
        <v>0</v>
      </c>
      <c r="P659" s="80">
        <f>'Activity rawdata'!W658</f>
        <v>0</v>
      </c>
      <c r="Q659" s="80">
        <f>'Activity rawdata'!X658</f>
        <v>0</v>
      </c>
      <c r="R659" s="84">
        <f t="shared" si="110"/>
        <v>9.35</v>
      </c>
      <c r="S659" s="80">
        <f>'Activity rawdata'!Z658</f>
        <v>0</v>
      </c>
      <c r="T659" s="80">
        <f>'Activity rawdata'!AA658</f>
        <v>0</v>
      </c>
      <c r="U659" s="80">
        <f t="shared" si="111"/>
        <v>0</v>
      </c>
      <c r="V659" s="81">
        <f t="shared" si="112"/>
        <v>53.575500000000005</v>
      </c>
      <c r="W659" s="75">
        <f t="shared" si="113"/>
        <v>0</v>
      </c>
      <c r="X659" s="75">
        <f t="shared" si="114"/>
        <v>0</v>
      </c>
      <c r="Y659" s="75">
        <f t="shared" si="115"/>
        <v>0</v>
      </c>
      <c r="Z659" s="82">
        <f t="shared" si="116"/>
        <v>53.575500000000005</v>
      </c>
      <c r="AA659" s="75">
        <f t="shared" si="117"/>
        <v>0</v>
      </c>
      <c r="AB659" s="75">
        <f t="shared" si="118"/>
        <v>0</v>
      </c>
      <c r="AC659" s="82">
        <f t="shared" si="119"/>
        <v>0</v>
      </c>
      <c r="AD659" s="70"/>
    </row>
    <row r="660" spans="1:30" x14ac:dyDescent="0.35">
      <c r="A660" s="70" t="str">
        <f>'Activity rawdata'!A659</f>
        <v>BH6125-1-286</v>
      </c>
      <c r="B660" s="71" t="str">
        <f>'Activity rawdata'!B659</f>
        <v>LL</v>
      </c>
      <c r="C660" s="71" t="str">
        <f>IF('Activity rawdata'!C659="PY","Planted",IF('Activity rawdata'!C659="NY","Nat/Convert",IF('Activity rawdata'!C659="NN","Nat/Nonconvert",IF('Activity rawdata'!C659="OY","Planted"))))</f>
        <v>Planted</v>
      </c>
      <c r="D660" s="70" t="str">
        <f>'Activity rawdata'!D659</f>
        <v>STP2</v>
      </c>
      <c r="E660" s="72" t="str">
        <f>'Activity rawdata'!E659</f>
        <v>64</v>
      </c>
      <c r="F660" s="73" t="str">
        <f>'Activity rawdata'!L659</f>
        <v>NO</v>
      </c>
      <c r="G660" s="72" t="str">
        <f>'Activity rawdata'!R659</f>
        <v>2042</v>
      </c>
      <c r="H660" s="72" t="str">
        <f>IF('Activity rawdata'!P659="AHTHIN1","1st Thin",IF('Activity rawdata'!P659="AHCC","Clearcut",IF('Activity rawdata'!P659="AHTHSMZ","SMZ Thin",IF('Activity rawdata'!P659="AHTHIN2","2nd Thin",IF('Activity rawdata'!P659="AFERTE","Early Fert",IF('Activity rawdata'!P659="AFERTM","Mid Fert",IF('Activity rawdata'!P659="AFERTL","Late Fert",  IF('Activity rawdata'!P659="ASP","Site Prep", IF('Activity rawdata'!P659="APLT","Plant",  IF('Activity rawdata'!P659="ANREG","Natural Regeneration"))))))))))</f>
        <v>1st Thin</v>
      </c>
      <c r="I660" s="74">
        <f>'Activity rawdata'!O659</f>
        <v>52.13</v>
      </c>
      <c r="J660" s="75">
        <f>'Activity rawdata'!N659</f>
        <v>14</v>
      </c>
      <c r="K660" s="75">
        <f>'Activity rawdata'!AC659</f>
        <v>58.92</v>
      </c>
      <c r="L660" s="75">
        <f>'Activity rawdata'!AD659</f>
        <v>365.8</v>
      </c>
      <c r="M660" s="76">
        <f>'Activity rawdata'!AE659</f>
        <v>5.4343276595099166</v>
      </c>
      <c r="N660" s="83">
        <f>'Activity rawdata'!T659+'Activity rawdata'!U659</f>
        <v>9.35</v>
      </c>
      <c r="O660" s="80">
        <f>'Activity rawdata'!V659</f>
        <v>0</v>
      </c>
      <c r="P660" s="80">
        <f>'Activity rawdata'!W659</f>
        <v>0</v>
      </c>
      <c r="Q660" s="80">
        <f>'Activity rawdata'!X659</f>
        <v>0</v>
      </c>
      <c r="R660" s="84">
        <f t="shared" si="110"/>
        <v>9.35</v>
      </c>
      <c r="S660" s="80">
        <f>'Activity rawdata'!Z659</f>
        <v>0</v>
      </c>
      <c r="T660" s="80">
        <f>'Activity rawdata'!AA659</f>
        <v>0</v>
      </c>
      <c r="U660" s="80">
        <f t="shared" si="111"/>
        <v>0</v>
      </c>
      <c r="V660" s="81">
        <f t="shared" si="112"/>
        <v>487.41550000000001</v>
      </c>
      <c r="W660" s="75">
        <f t="shared" si="113"/>
        <v>0</v>
      </c>
      <c r="X660" s="75">
        <f t="shared" si="114"/>
        <v>0</v>
      </c>
      <c r="Y660" s="75">
        <f t="shared" si="115"/>
        <v>0</v>
      </c>
      <c r="Z660" s="82">
        <f t="shared" si="116"/>
        <v>487.41550000000001</v>
      </c>
      <c r="AA660" s="75">
        <f t="shared" si="117"/>
        <v>0</v>
      </c>
      <c r="AB660" s="75">
        <f t="shared" si="118"/>
        <v>0</v>
      </c>
      <c r="AC660" s="82">
        <f t="shared" si="119"/>
        <v>0</v>
      </c>
      <c r="AD660" s="70"/>
    </row>
    <row r="661" spans="1:30" x14ac:dyDescent="0.35">
      <c r="A661" s="70" t="str">
        <f>'Activity rawdata'!A660</f>
        <v>BH6125-1-284</v>
      </c>
      <c r="B661" s="71" t="str">
        <f>'Activity rawdata'!B660</f>
        <v>LL</v>
      </c>
      <c r="C661" s="71" t="str">
        <f>IF('Activity rawdata'!C660="PY","Planted",IF('Activity rawdata'!C660="NY","Nat/Convert",IF('Activity rawdata'!C660="NN","Nat/Nonconvert",IF('Activity rawdata'!C660="OY","Planted"))))</f>
        <v>Planted</v>
      </c>
      <c r="D661" s="70" t="str">
        <f>'Activity rawdata'!D660</f>
        <v>STP2</v>
      </c>
      <c r="E661" s="72" t="str">
        <f>'Activity rawdata'!E660</f>
        <v>59</v>
      </c>
      <c r="F661" s="73" t="str">
        <f>'Activity rawdata'!L660</f>
        <v>NO</v>
      </c>
      <c r="G661" s="72" t="str">
        <f>'Activity rawdata'!R660</f>
        <v>2042</v>
      </c>
      <c r="H661" s="72" t="str">
        <f>IF('Activity rawdata'!P660="AHTHIN1","1st Thin",IF('Activity rawdata'!P660="AHCC","Clearcut",IF('Activity rawdata'!P660="AHTHSMZ","SMZ Thin",IF('Activity rawdata'!P660="AHTHIN2","2nd Thin",IF('Activity rawdata'!P660="AFERTE","Early Fert",IF('Activity rawdata'!P660="AFERTM","Mid Fert",IF('Activity rawdata'!P660="AFERTL","Late Fert",  IF('Activity rawdata'!P660="ASP","Site Prep", IF('Activity rawdata'!P660="APLT","Plant",  IF('Activity rawdata'!P660="ANREG","Natural Regeneration"))))))))))</f>
        <v>1st Thin</v>
      </c>
      <c r="I661" s="74">
        <f>'Activity rawdata'!O660</f>
        <v>32.53</v>
      </c>
      <c r="J661" s="75">
        <f>'Activity rawdata'!N660</f>
        <v>14</v>
      </c>
      <c r="K661" s="75">
        <f>'Activity rawdata'!AC660</f>
        <v>50.01</v>
      </c>
      <c r="L661" s="75">
        <f>'Activity rawdata'!AD660</f>
        <v>368.86</v>
      </c>
      <c r="M661" s="76">
        <f>'Activity rawdata'!AE660</f>
        <v>4.9857896096331578</v>
      </c>
      <c r="N661" s="83">
        <f>'Activity rawdata'!T660+'Activity rawdata'!U660</f>
        <v>6.61</v>
      </c>
      <c r="O661" s="80">
        <f>'Activity rawdata'!V660</f>
        <v>0</v>
      </c>
      <c r="P661" s="80">
        <f>'Activity rawdata'!W660</f>
        <v>0</v>
      </c>
      <c r="Q661" s="80">
        <f>'Activity rawdata'!X660</f>
        <v>0</v>
      </c>
      <c r="R661" s="84">
        <f t="shared" si="110"/>
        <v>6.61</v>
      </c>
      <c r="S661" s="80">
        <f>'Activity rawdata'!Z660</f>
        <v>0</v>
      </c>
      <c r="T661" s="80">
        <f>'Activity rawdata'!AA660</f>
        <v>0</v>
      </c>
      <c r="U661" s="80">
        <f t="shared" si="111"/>
        <v>0</v>
      </c>
      <c r="V661" s="81">
        <f t="shared" si="112"/>
        <v>215.02330000000001</v>
      </c>
      <c r="W661" s="75">
        <f t="shared" si="113"/>
        <v>0</v>
      </c>
      <c r="X661" s="75">
        <f t="shared" si="114"/>
        <v>0</v>
      </c>
      <c r="Y661" s="75">
        <f t="shared" si="115"/>
        <v>0</v>
      </c>
      <c r="Z661" s="82">
        <f t="shared" si="116"/>
        <v>215.02330000000001</v>
      </c>
      <c r="AA661" s="75">
        <f t="shared" si="117"/>
        <v>0</v>
      </c>
      <c r="AB661" s="75">
        <f t="shared" si="118"/>
        <v>0</v>
      </c>
      <c r="AC661" s="82">
        <f t="shared" si="119"/>
        <v>0</v>
      </c>
      <c r="AD661" s="70"/>
    </row>
    <row r="662" spans="1:30" x14ac:dyDescent="0.35">
      <c r="A662" s="70" t="str">
        <f>'Activity rawdata'!A661</f>
        <v>BH6125-1-283</v>
      </c>
      <c r="B662" s="71" t="str">
        <f>'Activity rawdata'!B661</f>
        <v>LL</v>
      </c>
      <c r="C662" s="71" t="str">
        <f>IF('Activity rawdata'!C661="PY","Planted",IF('Activity rawdata'!C661="NY","Nat/Convert",IF('Activity rawdata'!C661="NN","Nat/Nonconvert",IF('Activity rawdata'!C661="OY","Planted"))))</f>
        <v>Planted</v>
      </c>
      <c r="D662" s="70" t="str">
        <f>'Activity rawdata'!D661</f>
        <v>STP2</v>
      </c>
      <c r="E662" s="72" t="str">
        <f>'Activity rawdata'!E661</f>
        <v>59</v>
      </c>
      <c r="F662" s="73" t="str">
        <f>'Activity rawdata'!L661</f>
        <v>NO</v>
      </c>
      <c r="G662" s="72" t="str">
        <f>'Activity rawdata'!R661</f>
        <v>2042</v>
      </c>
      <c r="H662" s="72" t="str">
        <f>IF('Activity rawdata'!P661="AHTHIN1","1st Thin",IF('Activity rawdata'!P661="AHCC","Clearcut",IF('Activity rawdata'!P661="AHTHSMZ","SMZ Thin",IF('Activity rawdata'!P661="AHTHIN2","2nd Thin",IF('Activity rawdata'!P661="AFERTE","Early Fert",IF('Activity rawdata'!P661="AFERTM","Mid Fert",IF('Activity rawdata'!P661="AFERTL","Late Fert",  IF('Activity rawdata'!P661="ASP","Site Prep", IF('Activity rawdata'!P661="APLT","Plant",  IF('Activity rawdata'!P661="ANREG","Natural Regeneration"))))))))))</f>
        <v>1st Thin</v>
      </c>
      <c r="I662" s="74">
        <f>'Activity rawdata'!O661</f>
        <v>34.909999999999997</v>
      </c>
      <c r="J662" s="75">
        <f>'Activity rawdata'!N661</f>
        <v>14</v>
      </c>
      <c r="K662" s="75">
        <f>'Activity rawdata'!AC661</f>
        <v>50.01</v>
      </c>
      <c r="L662" s="75">
        <f>'Activity rawdata'!AD661</f>
        <v>368.86</v>
      </c>
      <c r="M662" s="76">
        <f>'Activity rawdata'!AE661</f>
        <v>4.9857896096331578</v>
      </c>
      <c r="N662" s="83">
        <f>'Activity rawdata'!T661+'Activity rawdata'!U661</f>
        <v>6.61</v>
      </c>
      <c r="O662" s="80">
        <f>'Activity rawdata'!V661</f>
        <v>0</v>
      </c>
      <c r="P662" s="80">
        <f>'Activity rawdata'!W661</f>
        <v>0</v>
      </c>
      <c r="Q662" s="80">
        <f>'Activity rawdata'!X661</f>
        <v>0</v>
      </c>
      <c r="R662" s="84">
        <f t="shared" si="110"/>
        <v>6.61</v>
      </c>
      <c r="S662" s="80">
        <f>'Activity rawdata'!Z661</f>
        <v>0</v>
      </c>
      <c r="T662" s="80">
        <f>'Activity rawdata'!AA661</f>
        <v>0</v>
      </c>
      <c r="U662" s="80">
        <f t="shared" si="111"/>
        <v>0</v>
      </c>
      <c r="V662" s="81">
        <f t="shared" si="112"/>
        <v>230.7551</v>
      </c>
      <c r="W662" s="75">
        <f t="shared" si="113"/>
        <v>0</v>
      </c>
      <c r="X662" s="75">
        <f t="shared" si="114"/>
        <v>0</v>
      </c>
      <c r="Y662" s="75">
        <f t="shared" si="115"/>
        <v>0</v>
      </c>
      <c r="Z662" s="82">
        <f t="shared" si="116"/>
        <v>230.7551</v>
      </c>
      <c r="AA662" s="75">
        <f t="shared" si="117"/>
        <v>0</v>
      </c>
      <c r="AB662" s="75">
        <f t="shared" si="118"/>
        <v>0</v>
      </c>
      <c r="AC662" s="82">
        <f t="shared" si="119"/>
        <v>0</v>
      </c>
      <c r="AD662" s="70"/>
    </row>
    <row r="663" spans="1:30" x14ac:dyDescent="0.35">
      <c r="A663" s="70" t="str">
        <f>'Activity rawdata'!A662</f>
        <v>BH6112-1-393</v>
      </c>
      <c r="B663" s="71" t="str">
        <f>'Activity rawdata'!B662</f>
        <v>LB</v>
      </c>
      <c r="C663" s="71" t="str">
        <f>IF('Activity rawdata'!C662="PY","Planted",IF('Activity rawdata'!C662="NY","Nat/Convert",IF('Activity rawdata'!C662="NN","Nat/Nonconvert",IF('Activity rawdata'!C662="OY","Planted"))))</f>
        <v>Planted</v>
      </c>
      <c r="D663" s="70" t="str">
        <f>'Activity rawdata'!D662</f>
        <v>STP2</v>
      </c>
      <c r="E663" s="72" t="str">
        <f>'Activity rawdata'!E662</f>
        <v>83</v>
      </c>
      <c r="F663" s="73" t="str">
        <f>'Activity rawdata'!L662</f>
        <v>NO</v>
      </c>
      <c r="G663" s="72" t="str">
        <f>'Activity rawdata'!R662</f>
        <v>2042</v>
      </c>
      <c r="H663" s="72" t="str">
        <f>IF('Activity rawdata'!P662="AHTHIN1","1st Thin",IF('Activity rawdata'!P662="AHCC","Clearcut",IF('Activity rawdata'!P662="AHTHSMZ","SMZ Thin",IF('Activity rawdata'!P662="AHTHIN2","2nd Thin",IF('Activity rawdata'!P662="AFERTE","Early Fert",IF('Activity rawdata'!P662="AFERTM","Mid Fert",IF('Activity rawdata'!P662="AFERTL","Late Fert",  IF('Activity rawdata'!P662="ASP","Site Prep", IF('Activity rawdata'!P662="APLT","Plant",  IF('Activity rawdata'!P662="ANREG","Natural Regeneration"))))))))))</f>
        <v>1st Thin</v>
      </c>
      <c r="I663" s="74">
        <f>'Activity rawdata'!O662</f>
        <v>10.199999999999999</v>
      </c>
      <c r="J663" s="75">
        <f>'Activity rawdata'!N662</f>
        <v>14</v>
      </c>
      <c r="K663" s="75">
        <f>'Activity rawdata'!AC662</f>
        <v>141.22</v>
      </c>
      <c r="L663" s="75">
        <f>'Activity rawdata'!AD662</f>
        <v>375.73</v>
      </c>
      <c r="M663" s="76">
        <f>'Activity rawdata'!AE662</f>
        <v>8.3013068837058928</v>
      </c>
      <c r="N663" s="83">
        <f>'Activity rawdata'!T662+'Activity rawdata'!U662</f>
        <v>24.78</v>
      </c>
      <c r="O663" s="80">
        <f>'Activity rawdata'!V662</f>
        <v>13.56</v>
      </c>
      <c r="P663" s="80">
        <f>'Activity rawdata'!W662</f>
        <v>0</v>
      </c>
      <c r="Q663" s="80">
        <f>'Activity rawdata'!X662</f>
        <v>0</v>
      </c>
      <c r="R663" s="84">
        <f t="shared" si="110"/>
        <v>38.340000000000003</v>
      </c>
      <c r="S663" s="80">
        <f>'Activity rawdata'!Z662</f>
        <v>0</v>
      </c>
      <c r="T663" s="80">
        <f>'Activity rawdata'!AA662</f>
        <v>0</v>
      </c>
      <c r="U663" s="80">
        <f t="shared" si="111"/>
        <v>0</v>
      </c>
      <c r="V663" s="81">
        <f t="shared" si="112"/>
        <v>252.756</v>
      </c>
      <c r="W663" s="75">
        <f t="shared" si="113"/>
        <v>138.31199999999998</v>
      </c>
      <c r="X663" s="75">
        <f t="shared" si="114"/>
        <v>0</v>
      </c>
      <c r="Y663" s="75">
        <f t="shared" si="115"/>
        <v>0</v>
      </c>
      <c r="Z663" s="82">
        <f t="shared" si="116"/>
        <v>391.06799999999998</v>
      </c>
      <c r="AA663" s="75">
        <f t="shared" si="117"/>
        <v>0</v>
      </c>
      <c r="AB663" s="75">
        <f t="shared" si="118"/>
        <v>0</v>
      </c>
      <c r="AC663" s="82">
        <f t="shared" si="119"/>
        <v>0</v>
      </c>
      <c r="AD663" s="70"/>
    </row>
    <row r="664" spans="1:30" x14ac:dyDescent="0.35">
      <c r="A664" s="70" t="str">
        <f>'Activity rawdata'!A663</f>
        <v>BH6112-1-268</v>
      </c>
      <c r="B664" s="71" t="str">
        <f>'Activity rawdata'!B663</f>
        <v>SL</v>
      </c>
      <c r="C664" s="71" t="str">
        <f>IF('Activity rawdata'!C663="PY","Planted",IF('Activity rawdata'!C663="NY","Nat/Convert",IF('Activity rawdata'!C663="NN","Nat/Nonconvert",IF('Activity rawdata'!C663="OY","Planted"))))</f>
        <v>Planted</v>
      </c>
      <c r="D664" s="70" t="str">
        <f>'Activity rawdata'!D663</f>
        <v>STP2</v>
      </c>
      <c r="E664" s="72" t="str">
        <f>'Activity rawdata'!E663</f>
        <v>71</v>
      </c>
      <c r="F664" s="73" t="str">
        <f>'Activity rawdata'!L663</f>
        <v>NO</v>
      </c>
      <c r="G664" s="72" t="str">
        <f>'Activity rawdata'!R663</f>
        <v>2042</v>
      </c>
      <c r="H664" s="72" t="str">
        <f>IF('Activity rawdata'!P663="AHTHIN1","1st Thin",IF('Activity rawdata'!P663="AHCC","Clearcut",IF('Activity rawdata'!P663="AHTHSMZ","SMZ Thin",IF('Activity rawdata'!P663="AHTHIN2","2nd Thin",IF('Activity rawdata'!P663="AFERTE","Early Fert",IF('Activity rawdata'!P663="AFERTM","Mid Fert",IF('Activity rawdata'!P663="AFERTL","Late Fert",  IF('Activity rawdata'!P663="ASP","Site Prep", IF('Activity rawdata'!P663="APLT","Plant",  IF('Activity rawdata'!P663="ANREG","Natural Regeneration"))))))))))</f>
        <v>1st Thin</v>
      </c>
      <c r="I664" s="74">
        <f>'Activity rawdata'!O663</f>
        <v>5.14</v>
      </c>
      <c r="J664" s="75">
        <f>'Activity rawdata'!N663</f>
        <v>14</v>
      </c>
      <c r="K664" s="75">
        <f>'Activity rawdata'!AC663</f>
        <v>78.930000000000007</v>
      </c>
      <c r="L664" s="75">
        <f>'Activity rawdata'!AD663</f>
        <v>359.85</v>
      </c>
      <c r="M664" s="76">
        <f>'Activity rawdata'!AE663</f>
        <v>6.3415672123807614</v>
      </c>
      <c r="N664" s="83">
        <f>'Activity rawdata'!T663+'Activity rawdata'!U663</f>
        <v>14.44</v>
      </c>
      <c r="O664" s="80">
        <f>'Activity rawdata'!V663</f>
        <v>0.36</v>
      </c>
      <c r="P664" s="80">
        <f>'Activity rawdata'!W663</f>
        <v>0</v>
      </c>
      <c r="Q664" s="80">
        <f>'Activity rawdata'!X663</f>
        <v>0</v>
      </c>
      <c r="R664" s="84">
        <f t="shared" si="110"/>
        <v>14.799999999999999</v>
      </c>
      <c r="S664" s="80">
        <f>'Activity rawdata'!Z663</f>
        <v>0</v>
      </c>
      <c r="T664" s="80">
        <f>'Activity rawdata'!AA663</f>
        <v>0</v>
      </c>
      <c r="U664" s="80">
        <f t="shared" si="111"/>
        <v>0</v>
      </c>
      <c r="V664" s="81">
        <f t="shared" si="112"/>
        <v>74.221599999999995</v>
      </c>
      <c r="W664" s="75">
        <f t="shared" si="113"/>
        <v>1.8503999999999998</v>
      </c>
      <c r="X664" s="75">
        <f t="shared" si="114"/>
        <v>0</v>
      </c>
      <c r="Y664" s="75">
        <f t="shared" si="115"/>
        <v>0</v>
      </c>
      <c r="Z664" s="82">
        <f t="shared" si="116"/>
        <v>76.071999999999989</v>
      </c>
      <c r="AA664" s="75">
        <f t="shared" si="117"/>
        <v>0</v>
      </c>
      <c r="AB664" s="75">
        <f t="shared" si="118"/>
        <v>0</v>
      </c>
      <c r="AC664" s="82">
        <f t="shared" si="119"/>
        <v>0</v>
      </c>
      <c r="AD664" s="70"/>
    </row>
    <row r="665" spans="1:30" x14ac:dyDescent="0.35">
      <c r="A665" s="70" t="str">
        <f>'Activity rawdata'!A664</f>
        <v>BH6112-1-238</v>
      </c>
      <c r="B665" s="71" t="str">
        <f>'Activity rawdata'!B664</f>
        <v>SL</v>
      </c>
      <c r="C665" s="71" t="str">
        <f>IF('Activity rawdata'!C664="PY","Planted",IF('Activity rawdata'!C664="NY","Nat/Convert",IF('Activity rawdata'!C664="NN","Nat/Nonconvert",IF('Activity rawdata'!C664="OY","Planted"))))</f>
        <v>Planted</v>
      </c>
      <c r="D665" s="70" t="str">
        <f>'Activity rawdata'!D664</f>
        <v>STP2</v>
      </c>
      <c r="E665" s="72" t="str">
        <f>'Activity rawdata'!E664</f>
        <v>60</v>
      </c>
      <c r="F665" s="73" t="str">
        <f>'Activity rawdata'!L664</f>
        <v>NO</v>
      </c>
      <c r="G665" s="72" t="str">
        <f>'Activity rawdata'!R664</f>
        <v>2042</v>
      </c>
      <c r="H665" s="72" t="str">
        <f>IF('Activity rawdata'!P664="AHTHIN1","1st Thin",IF('Activity rawdata'!P664="AHCC","Clearcut",IF('Activity rawdata'!P664="AHTHSMZ","SMZ Thin",IF('Activity rawdata'!P664="AHTHIN2","2nd Thin",IF('Activity rawdata'!P664="AFERTE","Early Fert",IF('Activity rawdata'!P664="AFERTM","Mid Fert",IF('Activity rawdata'!P664="AFERTL","Late Fert",  IF('Activity rawdata'!P664="ASP","Site Prep", IF('Activity rawdata'!P664="APLT","Plant",  IF('Activity rawdata'!P664="ANREG","Natural Regeneration"))))))))))</f>
        <v>1st Thin</v>
      </c>
      <c r="I665" s="74">
        <f>'Activity rawdata'!O664</f>
        <v>4.3499999999999996</v>
      </c>
      <c r="J665" s="75">
        <f>'Activity rawdata'!N664</f>
        <v>14</v>
      </c>
      <c r="K665" s="75">
        <f>'Activity rawdata'!AC664</f>
        <v>58.92</v>
      </c>
      <c r="L665" s="75">
        <f>'Activity rawdata'!AD664</f>
        <v>365.8</v>
      </c>
      <c r="M665" s="76">
        <f>'Activity rawdata'!AE664</f>
        <v>5.4343276595099166</v>
      </c>
      <c r="N665" s="83">
        <f>'Activity rawdata'!T664+'Activity rawdata'!U664</f>
        <v>8.75</v>
      </c>
      <c r="O665" s="80">
        <f>'Activity rawdata'!V664</f>
        <v>0</v>
      </c>
      <c r="P665" s="80">
        <f>'Activity rawdata'!W664</f>
        <v>0</v>
      </c>
      <c r="Q665" s="80">
        <f>'Activity rawdata'!X664</f>
        <v>0</v>
      </c>
      <c r="R665" s="84">
        <f t="shared" si="110"/>
        <v>8.75</v>
      </c>
      <c r="S665" s="80">
        <f>'Activity rawdata'!Z664</f>
        <v>0</v>
      </c>
      <c r="T665" s="80">
        <f>'Activity rawdata'!AA664</f>
        <v>0</v>
      </c>
      <c r="U665" s="80">
        <f t="shared" si="111"/>
        <v>0</v>
      </c>
      <c r="V665" s="81">
        <f t="shared" si="112"/>
        <v>38.0625</v>
      </c>
      <c r="W665" s="75">
        <f t="shared" si="113"/>
        <v>0</v>
      </c>
      <c r="X665" s="75">
        <f t="shared" si="114"/>
        <v>0</v>
      </c>
      <c r="Y665" s="75">
        <f t="shared" si="115"/>
        <v>0</v>
      </c>
      <c r="Z665" s="82">
        <f t="shared" si="116"/>
        <v>38.0625</v>
      </c>
      <c r="AA665" s="75">
        <f t="shared" si="117"/>
        <v>0</v>
      </c>
      <c r="AB665" s="75">
        <f t="shared" si="118"/>
        <v>0</v>
      </c>
      <c r="AC665" s="82">
        <f t="shared" si="119"/>
        <v>0</v>
      </c>
      <c r="AD665" s="70"/>
    </row>
    <row r="666" spans="1:30" x14ac:dyDescent="0.35">
      <c r="A666" s="70" t="str">
        <f>'Activity rawdata'!A665</f>
        <v>BH6112-1-228</v>
      </c>
      <c r="B666" s="71" t="str">
        <f>'Activity rawdata'!B665</f>
        <v>LB</v>
      </c>
      <c r="C666" s="71" t="str">
        <f>IF('Activity rawdata'!C665="PY","Planted",IF('Activity rawdata'!C665="NY","Nat/Convert",IF('Activity rawdata'!C665="NN","Nat/Nonconvert",IF('Activity rawdata'!C665="OY","Planted"))))</f>
        <v>Planted</v>
      </c>
      <c r="D666" s="70" t="str">
        <f>'Activity rawdata'!D665</f>
        <v>STP2</v>
      </c>
      <c r="E666" s="72" t="str">
        <f>'Activity rawdata'!E665</f>
        <v>82</v>
      </c>
      <c r="F666" s="73" t="str">
        <f>'Activity rawdata'!L665</f>
        <v>NO</v>
      </c>
      <c r="G666" s="72" t="str">
        <f>'Activity rawdata'!R665</f>
        <v>2042</v>
      </c>
      <c r="H666" s="72" t="str">
        <f>IF('Activity rawdata'!P665="AHTHIN1","1st Thin",IF('Activity rawdata'!P665="AHCC","Clearcut",IF('Activity rawdata'!P665="AHTHSMZ","SMZ Thin",IF('Activity rawdata'!P665="AHTHIN2","2nd Thin",IF('Activity rawdata'!P665="AFERTE","Early Fert",IF('Activity rawdata'!P665="AFERTM","Mid Fert",IF('Activity rawdata'!P665="AFERTL","Late Fert",  IF('Activity rawdata'!P665="ASP","Site Prep", IF('Activity rawdata'!P665="APLT","Plant",  IF('Activity rawdata'!P665="ANREG","Natural Regeneration"))))))))))</f>
        <v>1st Thin</v>
      </c>
      <c r="I666" s="74">
        <f>'Activity rawdata'!O665</f>
        <v>0.83</v>
      </c>
      <c r="J666" s="75">
        <f>'Activity rawdata'!N665</f>
        <v>14</v>
      </c>
      <c r="K666" s="75">
        <f>'Activity rawdata'!AC665</f>
        <v>141.22</v>
      </c>
      <c r="L666" s="75">
        <f>'Activity rawdata'!AD665</f>
        <v>375.73</v>
      </c>
      <c r="M666" s="76">
        <f>'Activity rawdata'!AE665</f>
        <v>8.3013068837058928</v>
      </c>
      <c r="N666" s="83">
        <f>'Activity rawdata'!T665+'Activity rawdata'!U665</f>
        <v>24.78</v>
      </c>
      <c r="O666" s="80">
        <f>'Activity rawdata'!V665</f>
        <v>13.56</v>
      </c>
      <c r="P666" s="80">
        <f>'Activity rawdata'!W665</f>
        <v>0</v>
      </c>
      <c r="Q666" s="80">
        <f>'Activity rawdata'!X665</f>
        <v>0</v>
      </c>
      <c r="R666" s="84">
        <f t="shared" si="110"/>
        <v>38.340000000000003</v>
      </c>
      <c r="S666" s="80">
        <f>'Activity rawdata'!Z665</f>
        <v>0</v>
      </c>
      <c r="T666" s="80">
        <f>'Activity rawdata'!AA665</f>
        <v>0</v>
      </c>
      <c r="U666" s="80">
        <f t="shared" si="111"/>
        <v>0</v>
      </c>
      <c r="V666" s="81">
        <f t="shared" si="112"/>
        <v>20.567399999999999</v>
      </c>
      <c r="W666" s="75">
        <f t="shared" si="113"/>
        <v>11.254799999999999</v>
      </c>
      <c r="X666" s="75">
        <f t="shared" si="114"/>
        <v>0</v>
      </c>
      <c r="Y666" s="75">
        <f t="shared" si="115"/>
        <v>0</v>
      </c>
      <c r="Z666" s="82">
        <f t="shared" si="116"/>
        <v>31.822199999999999</v>
      </c>
      <c r="AA666" s="75">
        <f t="shared" si="117"/>
        <v>0</v>
      </c>
      <c r="AB666" s="75">
        <f t="shared" si="118"/>
        <v>0</v>
      </c>
      <c r="AC666" s="82">
        <f t="shared" si="119"/>
        <v>0</v>
      </c>
      <c r="AD666" s="70"/>
    </row>
    <row r="667" spans="1:30" x14ac:dyDescent="0.35">
      <c r="A667" s="70" t="str">
        <f>'Activity rawdata'!A666</f>
        <v>BH6112-1-225</v>
      </c>
      <c r="B667" s="71" t="str">
        <f>'Activity rawdata'!B666</f>
        <v>LB</v>
      </c>
      <c r="C667" s="71" t="str">
        <f>IF('Activity rawdata'!C666="PY","Planted",IF('Activity rawdata'!C666="NY","Nat/Convert",IF('Activity rawdata'!C666="NN","Nat/Nonconvert",IF('Activity rawdata'!C666="OY","Planted"))))</f>
        <v>Planted</v>
      </c>
      <c r="D667" s="70" t="str">
        <f>'Activity rawdata'!D666</f>
        <v>STP2</v>
      </c>
      <c r="E667" s="72" t="str">
        <f>'Activity rawdata'!E666</f>
        <v>79</v>
      </c>
      <c r="F667" s="73" t="str">
        <f>'Activity rawdata'!L666</f>
        <v>NO</v>
      </c>
      <c r="G667" s="72" t="str">
        <f>'Activity rawdata'!R666</f>
        <v>2042</v>
      </c>
      <c r="H667" s="72" t="str">
        <f>IF('Activity rawdata'!P666="AHTHIN1","1st Thin",IF('Activity rawdata'!P666="AHCC","Clearcut",IF('Activity rawdata'!P666="AHTHSMZ","SMZ Thin",IF('Activity rawdata'!P666="AHTHIN2","2nd Thin",IF('Activity rawdata'!P666="AFERTE","Early Fert",IF('Activity rawdata'!P666="AFERTM","Mid Fert",IF('Activity rawdata'!P666="AFERTL","Late Fert",  IF('Activity rawdata'!P666="ASP","Site Prep", IF('Activity rawdata'!P666="APLT","Plant",  IF('Activity rawdata'!P666="ANREG","Natural Regeneration"))))))))))</f>
        <v>1st Thin</v>
      </c>
      <c r="I667" s="74">
        <f>'Activity rawdata'!O666</f>
        <v>1.61</v>
      </c>
      <c r="J667" s="75">
        <f>'Activity rawdata'!N666</f>
        <v>14</v>
      </c>
      <c r="K667" s="75">
        <f>'Activity rawdata'!AC666</f>
        <v>125.83</v>
      </c>
      <c r="L667" s="75">
        <f>'Activity rawdata'!AD666</f>
        <v>379.35</v>
      </c>
      <c r="M667" s="76">
        <f>'Activity rawdata'!AE666</f>
        <v>7.7984511487921546</v>
      </c>
      <c r="N667" s="83">
        <f>'Activity rawdata'!T666+'Activity rawdata'!U666</f>
        <v>24.83</v>
      </c>
      <c r="O667" s="80">
        <f>'Activity rawdata'!V666</f>
        <v>7.63</v>
      </c>
      <c r="P667" s="80">
        <f>'Activity rawdata'!W666</f>
        <v>0</v>
      </c>
      <c r="Q667" s="80">
        <f>'Activity rawdata'!X666</f>
        <v>0</v>
      </c>
      <c r="R667" s="84">
        <f t="shared" si="110"/>
        <v>32.46</v>
      </c>
      <c r="S667" s="80">
        <f>'Activity rawdata'!Z666</f>
        <v>0</v>
      </c>
      <c r="T667" s="80">
        <f>'Activity rawdata'!AA666</f>
        <v>0</v>
      </c>
      <c r="U667" s="80">
        <f t="shared" si="111"/>
        <v>0</v>
      </c>
      <c r="V667" s="81">
        <f t="shared" si="112"/>
        <v>39.976300000000002</v>
      </c>
      <c r="W667" s="75">
        <f t="shared" si="113"/>
        <v>12.2843</v>
      </c>
      <c r="X667" s="75">
        <f t="shared" si="114"/>
        <v>0</v>
      </c>
      <c r="Y667" s="75">
        <f t="shared" si="115"/>
        <v>0</v>
      </c>
      <c r="Z667" s="82">
        <f t="shared" si="116"/>
        <v>52.260600000000004</v>
      </c>
      <c r="AA667" s="75">
        <f t="shared" si="117"/>
        <v>0</v>
      </c>
      <c r="AB667" s="75">
        <f t="shared" si="118"/>
        <v>0</v>
      </c>
      <c r="AC667" s="82">
        <f t="shared" si="119"/>
        <v>0</v>
      </c>
      <c r="AD667" s="70"/>
    </row>
    <row r="668" spans="1:30" x14ac:dyDescent="0.35">
      <c r="A668" s="70" t="str">
        <f>'Activity rawdata'!A667</f>
        <v>BH6112-1-210</v>
      </c>
      <c r="B668" s="71" t="str">
        <f>'Activity rawdata'!B667</f>
        <v>LB</v>
      </c>
      <c r="C668" s="71" t="str">
        <f>IF('Activity rawdata'!C667="PY","Planted",IF('Activity rawdata'!C667="NY","Nat/Convert",IF('Activity rawdata'!C667="NN","Nat/Nonconvert",IF('Activity rawdata'!C667="OY","Planted"))))</f>
        <v>Planted</v>
      </c>
      <c r="D668" s="70" t="str">
        <f>'Activity rawdata'!D667</f>
        <v>STP2</v>
      </c>
      <c r="E668" s="72" t="str">
        <f>'Activity rawdata'!E667</f>
        <v>83</v>
      </c>
      <c r="F668" s="73" t="str">
        <f>'Activity rawdata'!L667</f>
        <v>NO</v>
      </c>
      <c r="G668" s="72" t="str">
        <f>'Activity rawdata'!R667</f>
        <v>2042</v>
      </c>
      <c r="H668" s="72" t="str">
        <f>IF('Activity rawdata'!P667="AHTHIN1","1st Thin",IF('Activity rawdata'!P667="AHCC","Clearcut",IF('Activity rawdata'!P667="AHTHSMZ","SMZ Thin",IF('Activity rawdata'!P667="AHTHIN2","2nd Thin",IF('Activity rawdata'!P667="AFERTE","Early Fert",IF('Activity rawdata'!P667="AFERTM","Mid Fert",IF('Activity rawdata'!P667="AFERTL","Late Fert",  IF('Activity rawdata'!P667="ASP","Site Prep", IF('Activity rawdata'!P667="APLT","Plant",  IF('Activity rawdata'!P667="ANREG","Natural Regeneration"))))))))))</f>
        <v>1st Thin</v>
      </c>
      <c r="I668" s="74">
        <f>'Activity rawdata'!O667</f>
        <v>26.86</v>
      </c>
      <c r="J668" s="75">
        <f>'Activity rawdata'!N667</f>
        <v>14</v>
      </c>
      <c r="K668" s="75">
        <f>'Activity rawdata'!AC667</f>
        <v>141.22</v>
      </c>
      <c r="L668" s="75">
        <f>'Activity rawdata'!AD667</f>
        <v>375.73</v>
      </c>
      <c r="M668" s="76">
        <f>'Activity rawdata'!AE667</f>
        <v>8.3013068837058928</v>
      </c>
      <c r="N668" s="83">
        <f>'Activity rawdata'!T667+'Activity rawdata'!U667</f>
        <v>24.78</v>
      </c>
      <c r="O668" s="80">
        <f>'Activity rawdata'!V667</f>
        <v>13.56</v>
      </c>
      <c r="P668" s="80">
        <f>'Activity rawdata'!W667</f>
        <v>0</v>
      </c>
      <c r="Q668" s="80">
        <f>'Activity rawdata'!X667</f>
        <v>0</v>
      </c>
      <c r="R668" s="84">
        <f t="shared" si="110"/>
        <v>38.340000000000003</v>
      </c>
      <c r="S668" s="80">
        <f>'Activity rawdata'!Z667</f>
        <v>0</v>
      </c>
      <c r="T668" s="80">
        <f>'Activity rawdata'!AA667</f>
        <v>0</v>
      </c>
      <c r="U668" s="80">
        <f t="shared" si="111"/>
        <v>0</v>
      </c>
      <c r="V668" s="81">
        <f t="shared" si="112"/>
        <v>665.59080000000006</v>
      </c>
      <c r="W668" s="75">
        <f t="shared" si="113"/>
        <v>364.22160000000002</v>
      </c>
      <c r="X668" s="75">
        <f t="shared" si="114"/>
        <v>0</v>
      </c>
      <c r="Y668" s="75">
        <f t="shared" si="115"/>
        <v>0</v>
      </c>
      <c r="Z668" s="82">
        <f t="shared" si="116"/>
        <v>1029.8124</v>
      </c>
      <c r="AA668" s="75">
        <f t="shared" si="117"/>
        <v>0</v>
      </c>
      <c r="AB668" s="75">
        <f t="shared" si="118"/>
        <v>0</v>
      </c>
      <c r="AC668" s="82">
        <f t="shared" si="119"/>
        <v>0</v>
      </c>
      <c r="AD668" s="70"/>
    </row>
    <row r="669" spans="1:30" x14ac:dyDescent="0.35">
      <c r="A669" s="70" t="str">
        <f>'Activity rawdata'!A668</f>
        <v>BH2047-1-76</v>
      </c>
      <c r="B669" s="71" t="str">
        <f>'Activity rawdata'!B668</f>
        <v>LB</v>
      </c>
      <c r="C669" s="71" t="str">
        <f>IF('Activity rawdata'!C668="PY","Planted",IF('Activity rawdata'!C668="NY","Nat/Convert",IF('Activity rawdata'!C668="NN","Nat/Nonconvert",IF('Activity rawdata'!C668="OY","Planted"))))</f>
        <v>Planted</v>
      </c>
      <c r="D669" s="70" t="str">
        <f>'Activity rawdata'!D668</f>
        <v>STP2</v>
      </c>
      <c r="E669" s="72" t="str">
        <f>'Activity rawdata'!E668</f>
        <v>81</v>
      </c>
      <c r="F669" s="73" t="str">
        <f>'Activity rawdata'!L668</f>
        <v>NO</v>
      </c>
      <c r="G669" s="72" t="str">
        <f>'Activity rawdata'!R668</f>
        <v>2042</v>
      </c>
      <c r="H669" s="72" t="str">
        <f>IF('Activity rawdata'!P668="AHTHIN1","1st Thin",IF('Activity rawdata'!P668="AHCC","Clearcut",IF('Activity rawdata'!P668="AHTHSMZ","SMZ Thin",IF('Activity rawdata'!P668="AHTHIN2","2nd Thin",IF('Activity rawdata'!P668="AFERTE","Early Fert",IF('Activity rawdata'!P668="AFERTM","Mid Fert",IF('Activity rawdata'!P668="AFERTL","Late Fert",  IF('Activity rawdata'!P668="ASP","Site Prep", IF('Activity rawdata'!P668="APLT","Plant",  IF('Activity rawdata'!P668="ANREG","Natural Regeneration"))))))))))</f>
        <v>1st Thin</v>
      </c>
      <c r="I669" s="74">
        <f>'Activity rawdata'!O668</f>
        <v>16.98</v>
      </c>
      <c r="J669" s="75">
        <f>'Activity rawdata'!N668</f>
        <v>14</v>
      </c>
      <c r="K669" s="75">
        <f>'Activity rawdata'!AC668</f>
        <v>141.22</v>
      </c>
      <c r="L669" s="75">
        <f>'Activity rawdata'!AD668</f>
        <v>375.73</v>
      </c>
      <c r="M669" s="76">
        <f>'Activity rawdata'!AE668</f>
        <v>8.3013068837058928</v>
      </c>
      <c r="N669" s="83">
        <f>'Activity rawdata'!T668+'Activity rawdata'!U668</f>
        <v>24.78</v>
      </c>
      <c r="O669" s="80">
        <f>'Activity rawdata'!V668</f>
        <v>13.56</v>
      </c>
      <c r="P669" s="80">
        <f>'Activity rawdata'!W668</f>
        <v>0</v>
      </c>
      <c r="Q669" s="80">
        <f>'Activity rawdata'!X668</f>
        <v>0</v>
      </c>
      <c r="R669" s="84">
        <f t="shared" si="110"/>
        <v>38.340000000000003</v>
      </c>
      <c r="S669" s="80">
        <f>'Activity rawdata'!Z668</f>
        <v>0</v>
      </c>
      <c r="T669" s="80">
        <f>'Activity rawdata'!AA668</f>
        <v>0</v>
      </c>
      <c r="U669" s="80">
        <f t="shared" si="111"/>
        <v>0</v>
      </c>
      <c r="V669" s="81">
        <f t="shared" si="112"/>
        <v>420.76440000000002</v>
      </c>
      <c r="W669" s="75">
        <f t="shared" si="113"/>
        <v>230.24880000000002</v>
      </c>
      <c r="X669" s="75">
        <f t="shared" si="114"/>
        <v>0</v>
      </c>
      <c r="Y669" s="75">
        <f t="shared" si="115"/>
        <v>0</v>
      </c>
      <c r="Z669" s="82">
        <f t="shared" si="116"/>
        <v>651.0132000000001</v>
      </c>
      <c r="AA669" s="75">
        <f t="shared" si="117"/>
        <v>0</v>
      </c>
      <c r="AB669" s="75">
        <f t="shared" si="118"/>
        <v>0</v>
      </c>
      <c r="AC669" s="82">
        <f t="shared" si="119"/>
        <v>0</v>
      </c>
      <c r="AD669" s="70"/>
    </row>
    <row r="670" spans="1:30" x14ac:dyDescent="0.35">
      <c r="A670" s="70" t="str">
        <f>'Activity rawdata'!A669</f>
        <v>BH2046-1-57</v>
      </c>
      <c r="B670" s="71" t="str">
        <f>'Activity rawdata'!B669</f>
        <v>LB</v>
      </c>
      <c r="C670" s="71" t="str">
        <f>IF('Activity rawdata'!C669="PY","Planted",IF('Activity rawdata'!C669="NY","Nat/Convert",IF('Activity rawdata'!C669="NN","Nat/Nonconvert",IF('Activity rawdata'!C669="OY","Planted"))))</f>
        <v>Planted</v>
      </c>
      <c r="D670" s="70" t="str">
        <f>'Activity rawdata'!D669</f>
        <v>STP2</v>
      </c>
      <c r="E670" s="72" t="str">
        <f>'Activity rawdata'!E669</f>
        <v>68</v>
      </c>
      <c r="F670" s="73" t="str">
        <f>'Activity rawdata'!L669</f>
        <v>NO</v>
      </c>
      <c r="G670" s="72" t="str">
        <f>'Activity rawdata'!R669</f>
        <v>2042</v>
      </c>
      <c r="H670" s="72" t="str">
        <f>IF('Activity rawdata'!P669="AHTHIN1","1st Thin",IF('Activity rawdata'!P669="AHCC","Clearcut",IF('Activity rawdata'!P669="AHTHSMZ","SMZ Thin",IF('Activity rawdata'!P669="AHTHIN2","2nd Thin",IF('Activity rawdata'!P669="AFERTE","Early Fert",IF('Activity rawdata'!P669="AFERTM","Mid Fert",IF('Activity rawdata'!P669="AFERTL","Late Fert",  IF('Activity rawdata'!P669="ASP","Site Prep", IF('Activity rawdata'!P669="APLT","Plant",  IF('Activity rawdata'!P669="ANREG","Natural Regeneration"))))))))))</f>
        <v>1st Thin</v>
      </c>
      <c r="I670" s="74">
        <f>'Activity rawdata'!O669</f>
        <v>16.89</v>
      </c>
      <c r="J670" s="75">
        <f>'Activity rawdata'!N669</f>
        <v>14</v>
      </c>
      <c r="K670" s="75">
        <f>'Activity rawdata'!AC669</f>
        <v>97.77</v>
      </c>
      <c r="L670" s="75">
        <f>'Activity rawdata'!AD669</f>
        <v>385.89</v>
      </c>
      <c r="M670" s="76">
        <f>'Activity rawdata'!AE669</f>
        <v>6.8156510519024405</v>
      </c>
      <c r="N670" s="83">
        <f>'Activity rawdata'!T669+'Activity rawdata'!U669</f>
        <v>20.58</v>
      </c>
      <c r="O670" s="80">
        <f>'Activity rawdata'!V669</f>
        <v>0.05</v>
      </c>
      <c r="P670" s="80">
        <f>'Activity rawdata'!W669</f>
        <v>0</v>
      </c>
      <c r="Q670" s="80">
        <f>'Activity rawdata'!X669</f>
        <v>0</v>
      </c>
      <c r="R670" s="84">
        <f t="shared" si="110"/>
        <v>20.63</v>
      </c>
      <c r="S670" s="80">
        <f>'Activity rawdata'!Z669</f>
        <v>0</v>
      </c>
      <c r="T670" s="80">
        <f>'Activity rawdata'!AA669</f>
        <v>0</v>
      </c>
      <c r="U670" s="80">
        <f t="shared" si="111"/>
        <v>0</v>
      </c>
      <c r="V670" s="81">
        <f t="shared" si="112"/>
        <v>347.59620000000001</v>
      </c>
      <c r="W670" s="75">
        <f t="shared" si="113"/>
        <v>0.84450000000000003</v>
      </c>
      <c r="X670" s="75">
        <f t="shared" si="114"/>
        <v>0</v>
      </c>
      <c r="Y670" s="75">
        <f t="shared" si="115"/>
        <v>0</v>
      </c>
      <c r="Z670" s="82">
        <f t="shared" si="116"/>
        <v>348.44069999999999</v>
      </c>
      <c r="AA670" s="75">
        <f t="shared" si="117"/>
        <v>0</v>
      </c>
      <c r="AB670" s="75">
        <f t="shared" si="118"/>
        <v>0</v>
      </c>
      <c r="AC670" s="82">
        <f t="shared" si="119"/>
        <v>0</v>
      </c>
      <c r="AD670" s="70"/>
    </row>
    <row r="671" spans="1:30" x14ac:dyDescent="0.35">
      <c r="A671" s="70" t="str">
        <f>'Activity rawdata'!A670</f>
        <v>BH2046-1-53</v>
      </c>
      <c r="B671" s="71" t="str">
        <f>'Activity rawdata'!B670</f>
        <v>LB</v>
      </c>
      <c r="C671" s="71" t="str">
        <f>IF('Activity rawdata'!C670="PY","Planted",IF('Activity rawdata'!C670="NY","Nat/Convert",IF('Activity rawdata'!C670="NN","Nat/Nonconvert",IF('Activity rawdata'!C670="OY","Planted"))))</f>
        <v>Planted</v>
      </c>
      <c r="D671" s="70" t="str">
        <f>'Activity rawdata'!D670</f>
        <v>STP2</v>
      </c>
      <c r="E671" s="72" t="str">
        <f>'Activity rawdata'!E670</f>
        <v>76</v>
      </c>
      <c r="F671" s="73" t="str">
        <f>'Activity rawdata'!L670</f>
        <v>NO</v>
      </c>
      <c r="G671" s="72" t="str">
        <f>'Activity rawdata'!R670</f>
        <v>2042</v>
      </c>
      <c r="H671" s="72" t="str">
        <f>IF('Activity rawdata'!P670="AHTHIN1","1st Thin",IF('Activity rawdata'!P670="AHCC","Clearcut",IF('Activity rawdata'!P670="AHTHSMZ","SMZ Thin",IF('Activity rawdata'!P670="AHTHIN2","2nd Thin",IF('Activity rawdata'!P670="AFERTE","Early Fert",IF('Activity rawdata'!P670="AFERTM","Mid Fert",IF('Activity rawdata'!P670="AFERTL","Late Fert",  IF('Activity rawdata'!P670="ASP","Site Prep", IF('Activity rawdata'!P670="APLT","Plant",  IF('Activity rawdata'!P670="ANREG","Natural Regeneration"))))))))))</f>
        <v>1st Thin</v>
      </c>
      <c r="I671" s="74">
        <f>'Activity rawdata'!O670</f>
        <v>13.07</v>
      </c>
      <c r="J671" s="75">
        <f>'Activity rawdata'!N670</f>
        <v>14</v>
      </c>
      <c r="K671" s="75">
        <f>'Activity rawdata'!AC670</f>
        <v>125.83</v>
      </c>
      <c r="L671" s="75">
        <f>'Activity rawdata'!AD670</f>
        <v>379.35</v>
      </c>
      <c r="M671" s="76">
        <f>'Activity rawdata'!AE670</f>
        <v>7.7984511487921546</v>
      </c>
      <c r="N671" s="83">
        <f>'Activity rawdata'!T670+'Activity rawdata'!U670</f>
        <v>24.83</v>
      </c>
      <c r="O671" s="80">
        <f>'Activity rawdata'!V670</f>
        <v>7.63</v>
      </c>
      <c r="P671" s="80">
        <f>'Activity rawdata'!W670</f>
        <v>0</v>
      </c>
      <c r="Q671" s="80">
        <f>'Activity rawdata'!X670</f>
        <v>0</v>
      </c>
      <c r="R671" s="84">
        <f t="shared" si="110"/>
        <v>32.46</v>
      </c>
      <c r="S671" s="80">
        <f>'Activity rawdata'!Z670</f>
        <v>0</v>
      </c>
      <c r="T671" s="80">
        <f>'Activity rawdata'!AA670</f>
        <v>0</v>
      </c>
      <c r="U671" s="80">
        <f t="shared" si="111"/>
        <v>0</v>
      </c>
      <c r="V671" s="81">
        <f t="shared" si="112"/>
        <v>324.52809999999999</v>
      </c>
      <c r="W671" s="75">
        <f t="shared" si="113"/>
        <v>99.724100000000007</v>
      </c>
      <c r="X671" s="75">
        <f t="shared" si="114"/>
        <v>0</v>
      </c>
      <c r="Y671" s="75">
        <f t="shared" si="115"/>
        <v>0</v>
      </c>
      <c r="Z671" s="82">
        <f t="shared" si="116"/>
        <v>424.25220000000002</v>
      </c>
      <c r="AA671" s="75">
        <f t="shared" si="117"/>
        <v>0</v>
      </c>
      <c r="AB671" s="75">
        <f t="shared" si="118"/>
        <v>0</v>
      </c>
      <c r="AC671" s="82">
        <f t="shared" si="119"/>
        <v>0</v>
      </c>
      <c r="AD671" s="70"/>
    </row>
    <row r="672" spans="1:30" x14ac:dyDescent="0.35">
      <c r="A672" s="70" t="str">
        <f>'Activity rawdata'!A671</f>
        <v>BH1435-1-46</v>
      </c>
      <c r="B672" s="71" t="str">
        <f>'Activity rawdata'!B671</f>
        <v>LB</v>
      </c>
      <c r="C672" s="71" t="str">
        <f>IF('Activity rawdata'!C671="PY","Planted",IF('Activity rawdata'!C671="NY","Nat/Convert",IF('Activity rawdata'!C671="NN","Nat/Nonconvert",IF('Activity rawdata'!C671="OY","Planted"))))</f>
        <v>Planted</v>
      </c>
      <c r="D672" s="70" t="str">
        <f>'Activity rawdata'!D671</f>
        <v>STP2</v>
      </c>
      <c r="E672" s="72" t="str">
        <f>'Activity rawdata'!E671</f>
        <v>83</v>
      </c>
      <c r="F672" s="73" t="str">
        <f>'Activity rawdata'!L671</f>
        <v>NO</v>
      </c>
      <c r="G672" s="72" t="str">
        <f>'Activity rawdata'!R671</f>
        <v>2042</v>
      </c>
      <c r="H672" s="72" t="str">
        <f>IF('Activity rawdata'!P671="AHTHIN1","1st Thin",IF('Activity rawdata'!P671="AHCC","Clearcut",IF('Activity rawdata'!P671="AHTHSMZ","SMZ Thin",IF('Activity rawdata'!P671="AHTHIN2","2nd Thin",IF('Activity rawdata'!P671="AFERTE","Early Fert",IF('Activity rawdata'!P671="AFERTM","Mid Fert",IF('Activity rawdata'!P671="AFERTL","Late Fert",  IF('Activity rawdata'!P671="ASP","Site Prep", IF('Activity rawdata'!P671="APLT","Plant",  IF('Activity rawdata'!P671="ANREG","Natural Regeneration"))))))))))</f>
        <v>1st Thin</v>
      </c>
      <c r="I672" s="74">
        <f>'Activity rawdata'!O671</f>
        <v>7.95</v>
      </c>
      <c r="J672" s="75">
        <f>'Activity rawdata'!N671</f>
        <v>14</v>
      </c>
      <c r="K672" s="75">
        <f>'Activity rawdata'!AC671</f>
        <v>141.22</v>
      </c>
      <c r="L672" s="75">
        <f>'Activity rawdata'!AD671</f>
        <v>375.73</v>
      </c>
      <c r="M672" s="76">
        <f>'Activity rawdata'!AE671</f>
        <v>8.3013068837058928</v>
      </c>
      <c r="N672" s="83">
        <f>'Activity rawdata'!T671+'Activity rawdata'!U671</f>
        <v>24.78</v>
      </c>
      <c r="O672" s="80">
        <f>'Activity rawdata'!V671</f>
        <v>13.56</v>
      </c>
      <c r="P672" s="80">
        <f>'Activity rawdata'!W671</f>
        <v>0</v>
      </c>
      <c r="Q672" s="80">
        <f>'Activity rawdata'!X671</f>
        <v>0</v>
      </c>
      <c r="R672" s="84">
        <f t="shared" si="110"/>
        <v>38.340000000000003</v>
      </c>
      <c r="S672" s="80">
        <f>'Activity rawdata'!Z671</f>
        <v>0</v>
      </c>
      <c r="T672" s="80">
        <f>'Activity rawdata'!AA671</f>
        <v>0</v>
      </c>
      <c r="U672" s="80">
        <f t="shared" si="111"/>
        <v>0</v>
      </c>
      <c r="V672" s="81">
        <f t="shared" si="112"/>
        <v>197.001</v>
      </c>
      <c r="W672" s="75">
        <f t="shared" si="113"/>
        <v>107.80200000000001</v>
      </c>
      <c r="X672" s="75">
        <f t="shared" si="114"/>
        <v>0</v>
      </c>
      <c r="Y672" s="75">
        <f t="shared" si="115"/>
        <v>0</v>
      </c>
      <c r="Z672" s="82">
        <f t="shared" si="116"/>
        <v>304.803</v>
      </c>
      <c r="AA672" s="75">
        <f t="shared" si="117"/>
        <v>0</v>
      </c>
      <c r="AB672" s="75">
        <f t="shared" si="118"/>
        <v>0</v>
      </c>
      <c r="AC672" s="82">
        <f t="shared" si="119"/>
        <v>0</v>
      </c>
      <c r="AD672" s="70"/>
    </row>
    <row r="673" spans="1:30" x14ac:dyDescent="0.35">
      <c r="A673" s="70" t="str">
        <f>'Activity rawdata'!A672</f>
        <v>BH1435-1-343</v>
      </c>
      <c r="B673" s="71" t="str">
        <f>'Activity rawdata'!B672</f>
        <v>LB</v>
      </c>
      <c r="C673" s="71" t="str">
        <f>IF('Activity rawdata'!C672="PY","Planted",IF('Activity rawdata'!C672="NY","Nat/Convert",IF('Activity rawdata'!C672="NN","Nat/Nonconvert",IF('Activity rawdata'!C672="OY","Planted"))))</f>
        <v>Planted</v>
      </c>
      <c r="D673" s="70" t="str">
        <f>'Activity rawdata'!D672</f>
        <v>STP2</v>
      </c>
      <c r="E673" s="72" t="str">
        <f>'Activity rawdata'!E672</f>
        <v>83</v>
      </c>
      <c r="F673" s="73" t="str">
        <f>'Activity rawdata'!L672</f>
        <v>NO</v>
      </c>
      <c r="G673" s="72" t="str">
        <f>'Activity rawdata'!R672</f>
        <v>2042</v>
      </c>
      <c r="H673" s="72" t="str">
        <f>IF('Activity rawdata'!P672="AHTHIN1","1st Thin",IF('Activity rawdata'!P672="AHCC","Clearcut",IF('Activity rawdata'!P672="AHTHSMZ","SMZ Thin",IF('Activity rawdata'!P672="AHTHIN2","2nd Thin",IF('Activity rawdata'!P672="AFERTE","Early Fert",IF('Activity rawdata'!P672="AFERTM","Mid Fert",IF('Activity rawdata'!P672="AFERTL","Late Fert",  IF('Activity rawdata'!P672="ASP","Site Prep", IF('Activity rawdata'!P672="APLT","Plant",  IF('Activity rawdata'!P672="ANREG","Natural Regeneration"))))))))))</f>
        <v>1st Thin</v>
      </c>
      <c r="I673" s="74">
        <f>'Activity rawdata'!O672</f>
        <v>8.2100000000000009</v>
      </c>
      <c r="J673" s="75">
        <f>'Activity rawdata'!N672</f>
        <v>14</v>
      </c>
      <c r="K673" s="75">
        <f>'Activity rawdata'!AC672</f>
        <v>141.22</v>
      </c>
      <c r="L673" s="75">
        <f>'Activity rawdata'!AD672</f>
        <v>375.73</v>
      </c>
      <c r="M673" s="76">
        <f>'Activity rawdata'!AE672</f>
        <v>8.3013068837058928</v>
      </c>
      <c r="N673" s="83">
        <f>'Activity rawdata'!T672+'Activity rawdata'!U672</f>
        <v>24.78</v>
      </c>
      <c r="O673" s="80">
        <f>'Activity rawdata'!V672</f>
        <v>13.56</v>
      </c>
      <c r="P673" s="80">
        <f>'Activity rawdata'!W672</f>
        <v>0</v>
      </c>
      <c r="Q673" s="80">
        <f>'Activity rawdata'!X672</f>
        <v>0</v>
      </c>
      <c r="R673" s="84">
        <f t="shared" si="110"/>
        <v>38.340000000000003</v>
      </c>
      <c r="S673" s="80">
        <f>'Activity rawdata'!Z672</f>
        <v>0</v>
      </c>
      <c r="T673" s="80">
        <f>'Activity rawdata'!AA672</f>
        <v>0</v>
      </c>
      <c r="U673" s="80">
        <f t="shared" si="111"/>
        <v>0</v>
      </c>
      <c r="V673" s="81">
        <f t="shared" si="112"/>
        <v>203.44380000000004</v>
      </c>
      <c r="W673" s="75">
        <f t="shared" si="113"/>
        <v>111.32760000000002</v>
      </c>
      <c r="X673" s="75">
        <f t="shared" si="114"/>
        <v>0</v>
      </c>
      <c r="Y673" s="75">
        <f t="shared" si="115"/>
        <v>0</v>
      </c>
      <c r="Z673" s="82">
        <f t="shared" si="116"/>
        <v>314.77140000000009</v>
      </c>
      <c r="AA673" s="75">
        <f t="shared" si="117"/>
        <v>0</v>
      </c>
      <c r="AB673" s="75">
        <f t="shared" si="118"/>
        <v>0</v>
      </c>
      <c r="AC673" s="82">
        <f t="shared" si="119"/>
        <v>0</v>
      </c>
      <c r="AD673" s="70"/>
    </row>
    <row r="674" spans="1:30" x14ac:dyDescent="0.35">
      <c r="A674" s="70" t="str">
        <f>'Activity rawdata'!A673</f>
        <v>BH1435-1-31</v>
      </c>
      <c r="B674" s="71" t="str">
        <f>'Activity rawdata'!B673</f>
        <v>LB</v>
      </c>
      <c r="C674" s="71" t="str">
        <f>IF('Activity rawdata'!C673="PY","Planted",IF('Activity rawdata'!C673="NY","Nat/Convert",IF('Activity rawdata'!C673="NN","Nat/Nonconvert",IF('Activity rawdata'!C673="OY","Planted"))))</f>
        <v>Planted</v>
      </c>
      <c r="D674" s="70" t="str">
        <f>'Activity rawdata'!D673</f>
        <v>STP2</v>
      </c>
      <c r="E674" s="72" t="str">
        <f>'Activity rawdata'!E673</f>
        <v>87</v>
      </c>
      <c r="F674" s="73" t="str">
        <f>'Activity rawdata'!L673</f>
        <v>NO</v>
      </c>
      <c r="G674" s="72" t="str">
        <f>'Activity rawdata'!R673</f>
        <v>2042</v>
      </c>
      <c r="H674" s="72" t="str">
        <f>IF('Activity rawdata'!P673="AHTHIN1","1st Thin",IF('Activity rawdata'!P673="AHCC","Clearcut",IF('Activity rawdata'!P673="AHTHSMZ","SMZ Thin",IF('Activity rawdata'!P673="AHTHIN2","2nd Thin",IF('Activity rawdata'!P673="AFERTE","Early Fert",IF('Activity rawdata'!P673="AFERTM","Mid Fert",IF('Activity rawdata'!P673="AFERTL","Late Fert",  IF('Activity rawdata'!P673="ASP","Site Prep", IF('Activity rawdata'!P673="APLT","Plant",  IF('Activity rawdata'!P673="ANREG","Natural Regeneration"))))))))))</f>
        <v>1st Thin</v>
      </c>
      <c r="I674" s="74">
        <f>'Activity rawdata'!O673</f>
        <v>3.56</v>
      </c>
      <c r="J674" s="75">
        <f>'Activity rawdata'!N673</f>
        <v>14</v>
      </c>
      <c r="K674" s="75">
        <f>'Activity rawdata'!AC673</f>
        <v>157.53</v>
      </c>
      <c r="L674" s="75">
        <f>'Activity rawdata'!AD673</f>
        <v>371.9</v>
      </c>
      <c r="M674" s="76">
        <f>'Activity rawdata'!AE673</f>
        <v>8.812616052182296</v>
      </c>
      <c r="N674" s="83">
        <f>'Activity rawdata'!T673+'Activity rawdata'!U673</f>
        <v>21.79</v>
      </c>
      <c r="O674" s="80">
        <f>'Activity rawdata'!V673</f>
        <v>23.91</v>
      </c>
      <c r="P674" s="80">
        <f>'Activity rawdata'!W673</f>
        <v>0</v>
      </c>
      <c r="Q674" s="80">
        <f>'Activity rawdata'!X673</f>
        <v>0</v>
      </c>
      <c r="R674" s="84">
        <f t="shared" si="110"/>
        <v>45.7</v>
      </c>
      <c r="S674" s="80">
        <f>'Activity rawdata'!Z673</f>
        <v>0</v>
      </c>
      <c r="T674" s="80">
        <f>'Activity rawdata'!AA673</f>
        <v>0</v>
      </c>
      <c r="U674" s="80">
        <f t="shared" si="111"/>
        <v>0</v>
      </c>
      <c r="V674" s="81">
        <f t="shared" si="112"/>
        <v>77.572400000000002</v>
      </c>
      <c r="W674" s="75">
        <f t="shared" si="113"/>
        <v>85.119600000000005</v>
      </c>
      <c r="X674" s="75">
        <f t="shared" si="114"/>
        <v>0</v>
      </c>
      <c r="Y674" s="75">
        <f t="shared" si="115"/>
        <v>0</v>
      </c>
      <c r="Z674" s="82">
        <f t="shared" si="116"/>
        <v>162.69200000000001</v>
      </c>
      <c r="AA674" s="75">
        <f t="shared" si="117"/>
        <v>0</v>
      </c>
      <c r="AB674" s="75">
        <f t="shared" si="118"/>
        <v>0</v>
      </c>
      <c r="AC674" s="82">
        <f t="shared" si="119"/>
        <v>0</v>
      </c>
      <c r="AD674" s="70"/>
    </row>
    <row r="675" spans="1:30" x14ac:dyDescent="0.35">
      <c r="A675" s="70" t="str">
        <f>'Activity rawdata'!A674</f>
        <v>BH1435-1-30</v>
      </c>
      <c r="B675" s="71" t="str">
        <f>'Activity rawdata'!B674</f>
        <v>LB</v>
      </c>
      <c r="C675" s="71" t="str">
        <f>IF('Activity rawdata'!C674="PY","Planted",IF('Activity rawdata'!C674="NY","Nat/Convert",IF('Activity rawdata'!C674="NN","Nat/Nonconvert",IF('Activity rawdata'!C674="OY","Planted"))))</f>
        <v>Planted</v>
      </c>
      <c r="D675" s="70" t="str">
        <f>'Activity rawdata'!D674</f>
        <v>STP2</v>
      </c>
      <c r="E675" s="72" t="str">
        <f>'Activity rawdata'!E674</f>
        <v>91</v>
      </c>
      <c r="F675" s="73" t="str">
        <f>'Activity rawdata'!L674</f>
        <v>NO</v>
      </c>
      <c r="G675" s="72" t="str">
        <f>'Activity rawdata'!R674</f>
        <v>2042</v>
      </c>
      <c r="H675" s="72" t="str">
        <f>IF('Activity rawdata'!P674="AHTHIN1","1st Thin",IF('Activity rawdata'!P674="AHCC","Clearcut",IF('Activity rawdata'!P674="AHTHSMZ","SMZ Thin",IF('Activity rawdata'!P674="AHTHIN2","2nd Thin",IF('Activity rawdata'!P674="AFERTE","Early Fert",IF('Activity rawdata'!P674="AFERTM","Mid Fert",IF('Activity rawdata'!P674="AFERTL","Late Fert",  IF('Activity rawdata'!P674="ASP","Site Prep", IF('Activity rawdata'!P674="APLT","Plant",  IF('Activity rawdata'!P674="ANREG","Natural Regeneration"))))))))))</f>
        <v>1st Thin</v>
      </c>
      <c r="I675" s="74">
        <f>'Activity rawdata'!O674</f>
        <v>50.29</v>
      </c>
      <c r="J675" s="75">
        <f>'Activity rawdata'!N674</f>
        <v>14</v>
      </c>
      <c r="K675" s="75">
        <f>'Activity rawdata'!AC674</f>
        <v>174.76</v>
      </c>
      <c r="L675" s="75">
        <f>'Activity rawdata'!AD674</f>
        <v>367.89</v>
      </c>
      <c r="M675" s="76">
        <f>'Activity rawdata'!AE674</f>
        <v>9.3325070872357632</v>
      </c>
      <c r="N675" s="83">
        <f>'Activity rawdata'!T674+'Activity rawdata'!U674</f>
        <v>20.85</v>
      </c>
      <c r="O675" s="80">
        <f>'Activity rawdata'!V674</f>
        <v>36.49</v>
      </c>
      <c r="P675" s="80">
        <f>'Activity rawdata'!W674</f>
        <v>0</v>
      </c>
      <c r="Q675" s="80">
        <f>'Activity rawdata'!X674</f>
        <v>0</v>
      </c>
      <c r="R675" s="84">
        <f t="shared" si="110"/>
        <v>57.34</v>
      </c>
      <c r="S675" s="80">
        <f>'Activity rawdata'!Z674</f>
        <v>0</v>
      </c>
      <c r="T675" s="80">
        <f>'Activity rawdata'!AA674</f>
        <v>0</v>
      </c>
      <c r="U675" s="80">
        <f t="shared" si="111"/>
        <v>0</v>
      </c>
      <c r="V675" s="81">
        <f t="shared" si="112"/>
        <v>1048.5465000000002</v>
      </c>
      <c r="W675" s="75">
        <f t="shared" si="113"/>
        <v>1835.0821000000001</v>
      </c>
      <c r="X675" s="75">
        <f t="shared" si="114"/>
        <v>0</v>
      </c>
      <c r="Y675" s="75">
        <f t="shared" si="115"/>
        <v>0</v>
      </c>
      <c r="Z675" s="82">
        <f t="shared" si="116"/>
        <v>2883.6286</v>
      </c>
      <c r="AA675" s="75">
        <f t="shared" si="117"/>
        <v>0</v>
      </c>
      <c r="AB675" s="75">
        <f t="shared" si="118"/>
        <v>0</v>
      </c>
      <c r="AC675" s="82">
        <f t="shared" si="119"/>
        <v>0</v>
      </c>
      <c r="AD675" s="70"/>
    </row>
    <row r="676" spans="1:30" x14ac:dyDescent="0.35">
      <c r="A676" s="70" t="str">
        <f>'Activity rawdata'!A675</f>
        <v>BH1435-1-21</v>
      </c>
      <c r="B676" s="71" t="str">
        <f>'Activity rawdata'!B675</f>
        <v>LB</v>
      </c>
      <c r="C676" s="71" t="str">
        <f>IF('Activity rawdata'!C675="PY","Planted",IF('Activity rawdata'!C675="NY","Nat/Convert",IF('Activity rawdata'!C675="NN","Nat/Nonconvert",IF('Activity rawdata'!C675="OY","Planted"))))</f>
        <v>Planted</v>
      </c>
      <c r="D676" s="70" t="str">
        <f>'Activity rawdata'!D675</f>
        <v>STP2</v>
      </c>
      <c r="E676" s="72" t="str">
        <f>'Activity rawdata'!E675</f>
        <v>80</v>
      </c>
      <c r="F676" s="73" t="str">
        <f>'Activity rawdata'!L675</f>
        <v>NO</v>
      </c>
      <c r="G676" s="72" t="str">
        <f>'Activity rawdata'!R675</f>
        <v>2042</v>
      </c>
      <c r="H676" s="72" t="str">
        <f>IF('Activity rawdata'!P675="AHTHIN1","1st Thin",IF('Activity rawdata'!P675="AHCC","Clearcut",IF('Activity rawdata'!P675="AHTHSMZ","SMZ Thin",IF('Activity rawdata'!P675="AHTHIN2","2nd Thin",IF('Activity rawdata'!P675="AFERTE","Early Fert",IF('Activity rawdata'!P675="AFERTM","Mid Fert",IF('Activity rawdata'!P675="AFERTL","Late Fert",  IF('Activity rawdata'!P675="ASP","Site Prep", IF('Activity rawdata'!P675="APLT","Plant",  IF('Activity rawdata'!P675="ANREG","Natural Regeneration"))))))))))</f>
        <v>1st Thin</v>
      </c>
      <c r="I676" s="74">
        <f>'Activity rawdata'!O675</f>
        <v>31.89</v>
      </c>
      <c r="J676" s="75">
        <f>'Activity rawdata'!N675</f>
        <v>14</v>
      </c>
      <c r="K676" s="75">
        <f>'Activity rawdata'!AC675</f>
        <v>141.22</v>
      </c>
      <c r="L676" s="75">
        <f>'Activity rawdata'!AD675</f>
        <v>375.73</v>
      </c>
      <c r="M676" s="76">
        <f>'Activity rawdata'!AE675</f>
        <v>8.3013068837058928</v>
      </c>
      <c r="N676" s="83">
        <f>'Activity rawdata'!T675+'Activity rawdata'!U675</f>
        <v>24.78</v>
      </c>
      <c r="O676" s="80">
        <f>'Activity rawdata'!V675</f>
        <v>13.56</v>
      </c>
      <c r="P676" s="80">
        <f>'Activity rawdata'!W675</f>
        <v>0</v>
      </c>
      <c r="Q676" s="80">
        <f>'Activity rawdata'!X675</f>
        <v>0</v>
      </c>
      <c r="R676" s="84">
        <f t="shared" si="110"/>
        <v>38.340000000000003</v>
      </c>
      <c r="S676" s="80">
        <f>'Activity rawdata'!Z675</f>
        <v>0</v>
      </c>
      <c r="T676" s="80">
        <f>'Activity rawdata'!AA675</f>
        <v>0</v>
      </c>
      <c r="U676" s="80">
        <f t="shared" si="111"/>
        <v>0</v>
      </c>
      <c r="V676" s="81">
        <f t="shared" si="112"/>
        <v>790.2342000000001</v>
      </c>
      <c r="W676" s="75">
        <f t="shared" si="113"/>
        <v>432.42840000000001</v>
      </c>
      <c r="X676" s="75">
        <f t="shared" si="114"/>
        <v>0</v>
      </c>
      <c r="Y676" s="75">
        <f t="shared" si="115"/>
        <v>0</v>
      </c>
      <c r="Z676" s="82">
        <f t="shared" si="116"/>
        <v>1222.6626000000001</v>
      </c>
      <c r="AA676" s="75">
        <f t="shared" si="117"/>
        <v>0</v>
      </c>
      <c r="AB676" s="75">
        <f t="shared" si="118"/>
        <v>0</v>
      </c>
      <c r="AC676" s="82">
        <f t="shared" si="119"/>
        <v>0</v>
      </c>
      <c r="AD676" s="70"/>
    </row>
    <row r="677" spans="1:30" x14ac:dyDescent="0.35">
      <c r="A677" s="70" t="str">
        <f>'Activity rawdata'!A676</f>
        <v>BH1435-1-20</v>
      </c>
      <c r="B677" s="71" t="str">
        <f>'Activity rawdata'!B676</f>
        <v>LB</v>
      </c>
      <c r="C677" s="71" t="str">
        <f>IF('Activity rawdata'!C676="PY","Planted",IF('Activity rawdata'!C676="NY","Nat/Convert",IF('Activity rawdata'!C676="NN","Nat/Nonconvert",IF('Activity rawdata'!C676="OY","Planted"))))</f>
        <v>Planted</v>
      </c>
      <c r="D677" s="70" t="str">
        <f>'Activity rawdata'!D676</f>
        <v>STP2</v>
      </c>
      <c r="E677" s="72" t="str">
        <f>'Activity rawdata'!E676</f>
        <v>90</v>
      </c>
      <c r="F677" s="73" t="str">
        <f>'Activity rawdata'!L676</f>
        <v>NO</v>
      </c>
      <c r="G677" s="72" t="str">
        <f>'Activity rawdata'!R676</f>
        <v>2042</v>
      </c>
      <c r="H677" s="72" t="str">
        <f>IF('Activity rawdata'!P676="AHTHIN1","1st Thin",IF('Activity rawdata'!P676="AHCC","Clearcut",IF('Activity rawdata'!P676="AHTHSMZ","SMZ Thin",IF('Activity rawdata'!P676="AHTHIN2","2nd Thin",IF('Activity rawdata'!P676="AFERTE","Early Fert",IF('Activity rawdata'!P676="AFERTM","Mid Fert",IF('Activity rawdata'!P676="AFERTL","Late Fert",  IF('Activity rawdata'!P676="ASP","Site Prep", IF('Activity rawdata'!P676="APLT","Plant",  IF('Activity rawdata'!P676="ANREG","Natural Regeneration"))))))))))</f>
        <v>1st Thin</v>
      </c>
      <c r="I677" s="74">
        <f>'Activity rawdata'!O676</f>
        <v>2.37</v>
      </c>
      <c r="J677" s="75">
        <f>'Activity rawdata'!N676</f>
        <v>14</v>
      </c>
      <c r="K677" s="75">
        <f>'Activity rawdata'!AC676</f>
        <v>174.76</v>
      </c>
      <c r="L677" s="75">
        <f>'Activity rawdata'!AD676</f>
        <v>367.89</v>
      </c>
      <c r="M677" s="76">
        <f>'Activity rawdata'!AE676</f>
        <v>9.3325070872357632</v>
      </c>
      <c r="N677" s="83">
        <f>'Activity rawdata'!T676+'Activity rawdata'!U676</f>
        <v>20.85</v>
      </c>
      <c r="O677" s="80">
        <f>'Activity rawdata'!V676</f>
        <v>36.49</v>
      </c>
      <c r="P677" s="80">
        <f>'Activity rawdata'!W676</f>
        <v>0</v>
      </c>
      <c r="Q677" s="80">
        <f>'Activity rawdata'!X676</f>
        <v>0</v>
      </c>
      <c r="R677" s="84">
        <f t="shared" si="110"/>
        <v>57.34</v>
      </c>
      <c r="S677" s="80">
        <f>'Activity rawdata'!Z676</f>
        <v>0</v>
      </c>
      <c r="T677" s="80">
        <f>'Activity rawdata'!AA676</f>
        <v>0</v>
      </c>
      <c r="U677" s="80">
        <f t="shared" si="111"/>
        <v>0</v>
      </c>
      <c r="V677" s="81">
        <f t="shared" si="112"/>
        <v>49.414500000000004</v>
      </c>
      <c r="W677" s="75">
        <f t="shared" si="113"/>
        <v>86.481300000000005</v>
      </c>
      <c r="X677" s="75">
        <f t="shared" si="114"/>
        <v>0</v>
      </c>
      <c r="Y677" s="75">
        <f t="shared" si="115"/>
        <v>0</v>
      </c>
      <c r="Z677" s="82">
        <f t="shared" si="116"/>
        <v>135.89580000000001</v>
      </c>
      <c r="AA677" s="75">
        <f t="shared" si="117"/>
        <v>0</v>
      </c>
      <c r="AB677" s="75">
        <f t="shared" si="118"/>
        <v>0</v>
      </c>
      <c r="AC677" s="82">
        <f t="shared" si="119"/>
        <v>0</v>
      </c>
      <c r="AD677" s="70"/>
    </row>
    <row r="678" spans="1:30" x14ac:dyDescent="0.35">
      <c r="A678" s="70" t="str">
        <f>'Activity rawdata'!A677</f>
        <v>BH1429-1-42</v>
      </c>
      <c r="B678" s="71" t="str">
        <f>'Activity rawdata'!B677</f>
        <v>LB</v>
      </c>
      <c r="C678" s="71" t="str">
        <f>IF('Activity rawdata'!C677="PY","Planted",IF('Activity rawdata'!C677="NY","Nat/Convert",IF('Activity rawdata'!C677="NN","Nat/Nonconvert",IF('Activity rawdata'!C677="OY","Planted"))))</f>
        <v>Planted</v>
      </c>
      <c r="D678" s="70" t="str">
        <f>'Activity rawdata'!D677</f>
        <v>STP1</v>
      </c>
      <c r="E678" s="72" t="str">
        <f>'Activity rawdata'!E677</f>
        <v>77</v>
      </c>
      <c r="F678" s="73" t="str">
        <f>'Activity rawdata'!L677</f>
        <v>MT1</v>
      </c>
      <c r="G678" s="72" t="str">
        <f>'Activity rawdata'!R677</f>
        <v>2042</v>
      </c>
      <c r="H678" s="72" t="str">
        <f>IF('Activity rawdata'!P677="AHTHIN1","1st Thin",IF('Activity rawdata'!P677="AHCC","Clearcut",IF('Activity rawdata'!P677="AHTHSMZ","SMZ Thin",IF('Activity rawdata'!P677="AHTHIN2","2nd Thin",IF('Activity rawdata'!P677="AFERTE","Early Fert",IF('Activity rawdata'!P677="AFERTM","Mid Fert",IF('Activity rawdata'!P677="AFERTL","Late Fert",  IF('Activity rawdata'!P677="ASP","Site Prep", IF('Activity rawdata'!P677="APLT","Plant",  IF('Activity rawdata'!P677="ANREG","Natural Regeneration"))))))))))</f>
        <v>2nd Thin</v>
      </c>
      <c r="I678" s="74">
        <f>'Activity rawdata'!O677</f>
        <v>70.08</v>
      </c>
      <c r="J678" s="75">
        <f>'Activity rawdata'!N677</f>
        <v>21</v>
      </c>
      <c r="K678" s="75">
        <f>'Activity rawdata'!AC677</f>
        <v>127.75</v>
      </c>
      <c r="L678" s="75">
        <f>'Activity rawdata'!AD677</f>
        <v>188.67</v>
      </c>
      <c r="M678" s="76">
        <f>'Activity rawdata'!AE677</f>
        <v>11.142055863139024</v>
      </c>
      <c r="N678" s="83">
        <f>'Activity rawdata'!T677+'Activity rawdata'!U677</f>
        <v>26.94</v>
      </c>
      <c r="O678" s="80">
        <f>'Activity rawdata'!V677</f>
        <v>53.47</v>
      </c>
      <c r="P678" s="80">
        <f>'Activity rawdata'!W677</f>
        <v>0</v>
      </c>
      <c r="Q678" s="80">
        <f>'Activity rawdata'!X677</f>
        <v>3.78</v>
      </c>
      <c r="R678" s="84">
        <f t="shared" si="110"/>
        <v>84.19</v>
      </c>
      <c r="S678" s="80">
        <f>'Activity rawdata'!Z677</f>
        <v>0</v>
      </c>
      <c r="T678" s="80">
        <f>'Activity rawdata'!AA677</f>
        <v>0</v>
      </c>
      <c r="U678" s="80">
        <f t="shared" si="111"/>
        <v>0</v>
      </c>
      <c r="V678" s="81">
        <f t="shared" si="112"/>
        <v>1887.9552000000001</v>
      </c>
      <c r="W678" s="75">
        <f t="shared" si="113"/>
        <v>3747.1776</v>
      </c>
      <c r="X678" s="75">
        <f t="shared" si="114"/>
        <v>0</v>
      </c>
      <c r="Y678" s="75">
        <f t="shared" si="115"/>
        <v>264.9024</v>
      </c>
      <c r="Z678" s="82">
        <f t="shared" si="116"/>
        <v>5900.0352000000003</v>
      </c>
      <c r="AA678" s="75">
        <f t="shared" si="117"/>
        <v>0</v>
      </c>
      <c r="AB678" s="75">
        <f t="shared" si="118"/>
        <v>0</v>
      </c>
      <c r="AC678" s="82">
        <f t="shared" si="119"/>
        <v>0</v>
      </c>
      <c r="AD678" s="70"/>
    </row>
    <row r="679" spans="1:30" x14ac:dyDescent="0.35">
      <c r="A679" s="70" t="str">
        <f>'Activity rawdata'!A678</f>
        <v>BH5132-1-125</v>
      </c>
      <c r="B679" s="71" t="str">
        <f>'Activity rawdata'!B678</f>
        <v>LB</v>
      </c>
      <c r="C679" s="71" t="str">
        <f>IF('Activity rawdata'!C678="PY","Planted",IF('Activity rawdata'!C678="NY","Nat/Convert",IF('Activity rawdata'!C678="NN","Nat/Nonconvert",IF('Activity rawdata'!C678="OY","Planted"))))</f>
        <v>Planted</v>
      </c>
      <c r="D679" s="70" t="str">
        <f>'Activity rawdata'!D678</f>
        <v>STP1</v>
      </c>
      <c r="E679" s="72" t="str">
        <f>'Activity rawdata'!E678</f>
        <v>84</v>
      </c>
      <c r="F679" s="73" t="str">
        <f>'Activity rawdata'!L678</f>
        <v>MT2</v>
      </c>
      <c r="G679" s="72" t="str">
        <f>'Activity rawdata'!R678</f>
        <v>2042</v>
      </c>
      <c r="H679" s="72" t="str">
        <f>IF('Activity rawdata'!P678="AHTHIN1","1st Thin",IF('Activity rawdata'!P678="AHCC","Clearcut",IF('Activity rawdata'!P678="AHTHSMZ","SMZ Thin",IF('Activity rawdata'!P678="AHTHIN2","2nd Thin",IF('Activity rawdata'!P678="AFERTE","Early Fert",IF('Activity rawdata'!P678="AFERTM","Mid Fert",IF('Activity rawdata'!P678="AFERTL","Late Fert",  IF('Activity rawdata'!P678="ASP","Site Prep", IF('Activity rawdata'!P678="APLT","Plant",  IF('Activity rawdata'!P678="ANREG","Natural Regeneration"))))))))))</f>
        <v>Clearcut</v>
      </c>
      <c r="I679" s="74">
        <f>'Activity rawdata'!O678</f>
        <v>2.1800000000000002</v>
      </c>
      <c r="J679" s="75">
        <f>'Activity rawdata'!N678</f>
        <v>27</v>
      </c>
      <c r="K679" s="75">
        <f>'Activity rawdata'!AC678</f>
        <v>93.71</v>
      </c>
      <c r="L679" s="75">
        <f>'Activity rawdata'!AD678</f>
        <v>122.98</v>
      </c>
      <c r="M679" s="76">
        <f>'Activity rawdata'!AE678</f>
        <v>11.819851668529354</v>
      </c>
      <c r="N679" s="83">
        <f>'Activity rawdata'!T678+'Activity rawdata'!U678</f>
        <v>16.8</v>
      </c>
      <c r="O679" s="80">
        <f>'Activity rawdata'!V678</f>
        <v>66.349999999999994</v>
      </c>
      <c r="P679" s="80">
        <f>'Activity rawdata'!W678</f>
        <v>17</v>
      </c>
      <c r="Q679" s="80">
        <f>'Activity rawdata'!X678</f>
        <v>0</v>
      </c>
      <c r="R679" s="84">
        <f t="shared" si="110"/>
        <v>100.14999999999999</v>
      </c>
      <c r="S679" s="80">
        <f>'Activity rawdata'!Z678</f>
        <v>0</v>
      </c>
      <c r="T679" s="80">
        <f>'Activity rawdata'!AA678</f>
        <v>0</v>
      </c>
      <c r="U679" s="80">
        <f t="shared" si="111"/>
        <v>0</v>
      </c>
      <c r="V679" s="81">
        <f t="shared" si="112"/>
        <v>36.624000000000002</v>
      </c>
      <c r="W679" s="75">
        <f t="shared" si="113"/>
        <v>144.643</v>
      </c>
      <c r="X679" s="75">
        <f t="shared" si="114"/>
        <v>37.06</v>
      </c>
      <c r="Y679" s="75">
        <f t="shared" si="115"/>
        <v>0</v>
      </c>
      <c r="Z679" s="82">
        <f t="shared" si="116"/>
        <v>218.327</v>
      </c>
      <c r="AA679" s="75">
        <f t="shared" si="117"/>
        <v>0</v>
      </c>
      <c r="AB679" s="75">
        <f t="shared" si="118"/>
        <v>0</v>
      </c>
      <c r="AC679" s="82">
        <f t="shared" si="119"/>
        <v>0</v>
      </c>
      <c r="AD679" s="70"/>
    </row>
    <row r="680" spans="1:30" x14ac:dyDescent="0.35">
      <c r="A680" s="70" t="str">
        <f>'Activity rawdata'!A679</f>
        <v>BH6112-1-266</v>
      </c>
      <c r="B680" s="71" t="str">
        <f>'Activity rawdata'!B679</f>
        <v>LB</v>
      </c>
      <c r="C680" s="71" t="str">
        <f>IF('Activity rawdata'!C679="PY","Planted",IF('Activity rawdata'!C679="NY","Nat/Convert",IF('Activity rawdata'!C679="NN","Nat/Nonconvert",IF('Activity rawdata'!C679="OY","Planted"))))</f>
        <v>Planted</v>
      </c>
      <c r="D680" s="70" t="str">
        <f>'Activity rawdata'!D679</f>
        <v>STP1</v>
      </c>
      <c r="E680" s="72" t="str">
        <f>'Activity rawdata'!E679</f>
        <v>74</v>
      </c>
      <c r="F680" s="73" t="str">
        <f>'Activity rawdata'!L679</f>
        <v>MT1</v>
      </c>
      <c r="G680" s="72" t="str">
        <f>'Activity rawdata'!R679</f>
        <v>2042</v>
      </c>
      <c r="H680" s="72" t="str">
        <f>IF('Activity rawdata'!P679="AHTHIN1","1st Thin",IF('Activity rawdata'!P679="AHCC","Clearcut",IF('Activity rawdata'!P679="AHTHSMZ","SMZ Thin",IF('Activity rawdata'!P679="AHTHIN2","2nd Thin",IF('Activity rawdata'!P679="AFERTE","Early Fert",IF('Activity rawdata'!P679="AFERTM","Mid Fert",IF('Activity rawdata'!P679="AFERTL","Late Fert",  IF('Activity rawdata'!P679="ASP","Site Prep", IF('Activity rawdata'!P679="APLT","Plant",  IF('Activity rawdata'!P679="ANREG","Natural Regeneration"))))))))))</f>
        <v>Clearcut</v>
      </c>
      <c r="I680" s="74">
        <f>'Activity rawdata'!O679</f>
        <v>8.01</v>
      </c>
      <c r="J680" s="75">
        <f>'Activity rawdata'!N679</f>
        <v>29</v>
      </c>
      <c r="K680" s="75">
        <f>'Activity rawdata'!AC679</f>
        <v>113.34</v>
      </c>
      <c r="L680" s="75">
        <f>'Activity rawdata'!AD679</f>
        <v>185.4</v>
      </c>
      <c r="M680" s="76">
        <f>'Activity rawdata'!AE679</f>
        <v>10.587003121512073</v>
      </c>
      <c r="N680" s="83">
        <f>'Activity rawdata'!T679+'Activity rawdata'!U679</f>
        <v>25.19</v>
      </c>
      <c r="O680" s="80">
        <f>'Activity rawdata'!V679</f>
        <v>72.62</v>
      </c>
      <c r="P680" s="80">
        <f>'Activity rawdata'!W679</f>
        <v>11.17</v>
      </c>
      <c r="Q680" s="80">
        <f>'Activity rawdata'!X679</f>
        <v>0</v>
      </c>
      <c r="R680" s="84">
        <f t="shared" si="110"/>
        <v>108.98</v>
      </c>
      <c r="S680" s="80">
        <f>'Activity rawdata'!Z679</f>
        <v>0</v>
      </c>
      <c r="T680" s="80">
        <f>'Activity rawdata'!AA679</f>
        <v>0</v>
      </c>
      <c r="U680" s="80">
        <f t="shared" si="111"/>
        <v>0</v>
      </c>
      <c r="V680" s="81">
        <f t="shared" si="112"/>
        <v>201.77190000000002</v>
      </c>
      <c r="W680" s="75">
        <f t="shared" si="113"/>
        <v>581.68619999999999</v>
      </c>
      <c r="X680" s="75">
        <f t="shared" si="114"/>
        <v>89.471699999999998</v>
      </c>
      <c r="Y680" s="75">
        <f t="shared" si="115"/>
        <v>0</v>
      </c>
      <c r="Z680" s="82">
        <f t="shared" si="116"/>
        <v>872.92980000000011</v>
      </c>
      <c r="AA680" s="75">
        <f t="shared" si="117"/>
        <v>0</v>
      </c>
      <c r="AB680" s="75">
        <f t="shared" si="118"/>
        <v>0</v>
      </c>
      <c r="AC680" s="82">
        <f t="shared" si="119"/>
        <v>0</v>
      </c>
      <c r="AD680" s="70"/>
    </row>
    <row r="681" spans="1:30" x14ac:dyDescent="0.35">
      <c r="A681" s="70" t="str">
        <f>'Activity rawdata'!A680</f>
        <v>BH5132-1-125</v>
      </c>
      <c r="B681" s="71" t="str">
        <f>'Activity rawdata'!B680</f>
        <v>COLB</v>
      </c>
      <c r="C681" s="71" t="str">
        <f>IF('Activity rawdata'!C680="PY","Planted",IF('Activity rawdata'!C680="NY","Nat/Convert",IF('Activity rawdata'!C680="NN","Nat/Nonconvert",IF('Activity rawdata'!C680="OY","Planted"))))</f>
        <v>Planted</v>
      </c>
      <c r="D681" s="70" t="str">
        <f>'Activity rawdata'!D680</f>
        <v>STP2</v>
      </c>
      <c r="E681" s="72" t="str">
        <f>'Activity rawdata'!E680</f>
        <v>84</v>
      </c>
      <c r="F681" s="73" t="str">
        <f>'Activity rawdata'!L680</f>
        <v>NO</v>
      </c>
      <c r="G681" s="72" t="str">
        <f>'Activity rawdata'!R680</f>
        <v>2043</v>
      </c>
      <c r="H681" s="72" t="str">
        <f>IF('Activity rawdata'!P680="AHTHIN1","1st Thin",IF('Activity rawdata'!P680="AHCC","Clearcut",IF('Activity rawdata'!P680="AHTHSMZ","SMZ Thin",IF('Activity rawdata'!P680="AHTHIN2","2nd Thin",IF('Activity rawdata'!P680="AFERTE","Early Fert",IF('Activity rawdata'!P680="AFERTM","Mid Fert",IF('Activity rawdata'!P680="AFERTL","Late Fert",  IF('Activity rawdata'!P680="ASP","Site Prep", IF('Activity rawdata'!P680="APLT","Plant",  IF('Activity rawdata'!P680="ANREG","Natural Regeneration"))))))))))</f>
        <v>Site Prep</v>
      </c>
      <c r="I681" s="74">
        <f>'Activity rawdata'!O680</f>
        <v>2.1800000000000002</v>
      </c>
      <c r="J681" s="75">
        <f>'Activity rawdata'!N680</f>
        <v>1</v>
      </c>
      <c r="K681" s="75">
        <f>'Activity rawdata'!AC680</f>
        <v>0</v>
      </c>
      <c r="L681" s="75">
        <f>'Activity rawdata'!AD680</f>
        <v>0</v>
      </c>
      <c r="M681" s="76" t="str">
        <f>'Activity rawdata'!AE680</f>
        <v>-</v>
      </c>
      <c r="N681" s="83">
        <f>'Activity rawdata'!T680+'Activity rawdata'!U680</f>
        <v>0</v>
      </c>
      <c r="O681" s="80">
        <f>'Activity rawdata'!V680</f>
        <v>0</v>
      </c>
      <c r="P681" s="80">
        <f>'Activity rawdata'!W680</f>
        <v>0</v>
      </c>
      <c r="Q681" s="80">
        <f>'Activity rawdata'!X680</f>
        <v>0</v>
      </c>
      <c r="R681" s="84">
        <f t="shared" si="110"/>
        <v>0</v>
      </c>
      <c r="S681" s="80">
        <f>'Activity rawdata'!Z680</f>
        <v>0</v>
      </c>
      <c r="T681" s="80">
        <f>'Activity rawdata'!AA680</f>
        <v>0</v>
      </c>
      <c r="U681" s="80">
        <f t="shared" si="111"/>
        <v>0</v>
      </c>
      <c r="V681" s="81">
        <f t="shared" si="112"/>
        <v>0</v>
      </c>
      <c r="W681" s="75">
        <f t="shared" si="113"/>
        <v>0</v>
      </c>
      <c r="X681" s="75">
        <f t="shared" si="114"/>
        <v>0</v>
      </c>
      <c r="Y681" s="75">
        <f t="shared" si="115"/>
        <v>0</v>
      </c>
      <c r="Z681" s="82">
        <f t="shared" si="116"/>
        <v>0</v>
      </c>
      <c r="AA681" s="75">
        <f t="shared" si="117"/>
        <v>0</v>
      </c>
      <c r="AB681" s="75">
        <f t="shared" si="118"/>
        <v>0</v>
      </c>
      <c r="AC681" s="82">
        <f t="shared" si="119"/>
        <v>0</v>
      </c>
      <c r="AD681" s="70"/>
    </row>
    <row r="682" spans="1:30" x14ac:dyDescent="0.35">
      <c r="A682" s="70" t="str">
        <f>'Activity rawdata'!A681</f>
        <v>BH6112-1-266</v>
      </c>
      <c r="B682" s="71" t="str">
        <f>'Activity rawdata'!B681</f>
        <v>COLB</v>
      </c>
      <c r="C682" s="71" t="str">
        <f>IF('Activity rawdata'!C681="PY","Planted",IF('Activity rawdata'!C681="NY","Nat/Convert",IF('Activity rawdata'!C681="NN","Nat/Nonconvert",IF('Activity rawdata'!C681="OY","Planted"))))</f>
        <v>Planted</v>
      </c>
      <c r="D682" s="70" t="str">
        <f>'Activity rawdata'!D681</f>
        <v>STP2</v>
      </c>
      <c r="E682" s="72" t="str">
        <f>'Activity rawdata'!E681</f>
        <v>74</v>
      </c>
      <c r="F682" s="73" t="str">
        <f>'Activity rawdata'!L681</f>
        <v>NO</v>
      </c>
      <c r="G682" s="72" t="str">
        <f>'Activity rawdata'!R681</f>
        <v>2043</v>
      </c>
      <c r="H682" s="72" t="str">
        <f>IF('Activity rawdata'!P681="AHTHIN1","1st Thin",IF('Activity rawdata'!P681="AHCC","Clearcut",IF('Activity rawdata'!P681="AHTHSMZ","SMZ Thin",IF('Activity rawdata'!P681="AHTHIN2","2nd Thin",IF('Activity rawdata'!P681="AFERTE","Early Fert",IF('Activity rawdata'!P681="AFERTM","Mid Fert",IF('Activity rawdata'!P681="AFERTL","Late Fert",  IF('Activity rawdata'!P681="ASP","Site Prep", IF('Activity rawdata'!P681="APLT","Plant",  IF('Activity rawdata'!P681="ANREG","Natural Regeneration"))))))))))</f>
        <v>Site Prep</v>
      </c>
      <c r="I682" s="74">
        <f>'Activity rawdata'!O681</f>
        <v>8.01</v>
      </c>
      <c r="J682" s="75">
        <f>'Activity rawdata'!N681</f>
        <v>1</v>
      </c>
      <c r="K682" s="75">
        <f>'Activity rawdata'!AC681</f>
        <v>0</v>
      </c>
      <c r="L682" s="75">
        <f>'Activity rawdata'!AD681</f>
        <v>0</v>
      </c>
      <c r="M682" s="76" t="str">
        <f>'Activity rawdata'!AE681</f>
        <v>-</v>
      </c>
      <c r="N682" s="83">
        <f>'Activity rawdata'!T681+'Activity rawdata'!U681</f>
        <v>0</v>
      </c>
      <c r="O682" s="80">
        <f>'Activity rawdata'!V681</f>
        <v>0</v>
      </c>
      <c r="P682" s="80">
        <f>'Activity rawdata'!W681</f>
        <v>0</v>
      </c>
      <c r="Q682" s="80">
        <f>'Activity rawdata'!X681</f>
        <v>0</v>
      </c>
      <c r="R682" s="84">
        <f t="shared" si="110"/>
        <v>0</v>
      </c>
      <c r="S682" s="80">
        <f>'Activity rawdata'!Z681</f>
        <v>0</v>
      </c>
      <c r="T682" s="80">
        <f>'Activity rawdata'!AA681</f>
        <v>0</v>
      </c>
      <c r="U682" s="80">
        <f t="shared" si="111"/>
        <v>0</v>
      </c>
      <c r="V682" s="81">
        <f t="shared" si="112"/>
        <v>0</v>
      </c>
      <c r="W682" s="75">
        <f t="shared" si="113"/>
        <v>0</v>
      </c>
      <c r="X682" s="75">
        <f t="shared" si="114"/>
        <v>0</v>
      </c>
      <c r="Y682" s="75">
        <f t="shared" si="115"/>
        <v>0</v>
      </c>
      <c r="Z682" s="82">
        <f t="shared" si="116"/>
        <v>0</v>
      </c>
      <c r="AA682" s="75">
        <f t="shared" si="117"/>
        <v>0</v>
      </c>
      <c r="AB682" s="75">
        <f t="shared" si="118"/>
        <v>0</v>
      </c>
      <c r="AC682" s="82">
        <f t="shared" si="119"/>
        <v>0</v>
      </c>
      <c r="AD682" s="70"/>
    </row>
    <row r="683" spans="1:30" x14ac:dyDescent="0.35">
      <c r="A683" s="70" t="str">
        <f>'Activity rawdata'!A682</f>
        <v>BH6125-1-273</v>
      </c>
      <c r="B683" s="71" t="str">
        <f>'Activity rawdata'!B682</f>
        <v>CSLB</v>
      </c>
      <c r="C683" s="71" t="str">
        <f>IF('Activity rawdata'!C682="PY","Planted",IF('Activity rawdata'!C682="NY","Nat/Convert",IF('Activity rawdata'!C682="NN","Nat/Nonconvert",IF('Activity rawdata'!C682="OY","Planted"))))</f>
        <v>Planted</v>
      </c>
      <c r="D683" s="70" t="str">
        <f>'Activity rawdata'!D682</f>
        <v>STP2</v>
      </c>
      <c r="E683" s="72" t="str">
        <f>'Activity rawdata'!E682</f>
        <v>77</v>
      </c>
      <c r="F683" s="73" t="str">
        <f>'Activity rawdata'!L682</f>
        <v>NO</v>
      </c>
      <c r="G683" s="72" t="str">
        <f>'Activity rawdata'!R682</f>
        <v>2043</v>
      </c>
      <c r="H683" s="72" t="str">
        <f>IF('Activity rawdata'!P682="AHTHIN1","1st Thin",IF('Activity rawdata'!P682="AHCC","Clearcut",IF('Activity rawdata'!P682="AHTHSMZ","SMZ Thin",IF('Activity rawdata'!P682="AHTHIN2","2nd Thin",IF('Activity rawdata'!P682="AFERTE","Early Fert",IF('Activity rawdata'!P682="AFERTM","Mid Fert",IF('Activity rawdata'!P682="AFERTL","Late Fert",  IF('Activity rawdata'!P682="ASP","Site Prep", IF('Activity rawdata'!P682="APLT","Plant",  IF('Activity rawdata'!P682="ANREG","Natural Regeneration"))))))))))</f>
        <v>Plant</v>
      </c>
      <c r="I683" s="74">
        <f>'Activity rawdata'!O682</f>
        <v>3.23</v>
      </c>
      <c r="J683" s="75">
        <f>'Activity rawdata'!N682</f>
        <v>1</v>
      </c>
      <c r="K683" s="75">
        <f>'Activity rawdata'!AC682</f>
        <v>0</v>
      </c>
      <c r="L683" s="75">
        <f>'Activity rawdata'!AD682</f>
        <v>0</v>
      </c>
      <c r="M683" s="76" t="str">
        <f>'Activity rawdata'!AE682</f>
        <v>-</v>
      </c>
      <c r="N683" s="83">
        <f>'Activity rawdata'!T682+'Activity rawdata'!U682</f>
        <v>0</v>
      </c>
      <c r="O683" s="80">
        <f>'Activity rawdata'!V682</f>
        <v>0</v>
      </c>
      <c r="P683" s="80">
        <f>'Activity rawdata'!W682</f>
        <v>0</v>
      </c>
      <c r="Q683" s="80">
        <f>'Activity rawdata'!X682</f>
        <v>0</v>
      </c>
      <c r="R683" s="84">
        <f t="shared" si="110"/>
        <v>0</v>
      </c>
      <c r="S683" s="80">
        <f>'Activity rawdata'!Z682</f>
        <v>0</v>
      </c>
      <c r="T683" s="80">
        <f>'Activity rawdata'!AA682</f>
        <v>0</v>
      </c>
      <c r="U683" s="80">
        <f t="shared" si="111"/>
        <v>0</v>
      </c>
      <c r="V683" s="81">
        <f t="shared" si="112"/>
        <v>0</v>
      </c>
      <c r="W683" s="75">
        <f t="shared" si="113"/>
        <v>0</v>
      </c>
      <c r="X683" s="75">
        <f t="shared" si="114"/>
        <v>0</v>
      </c>
      <c r="Y683" s="75">
        <f t="shared" si="115"/>
        <v>0</v>
      </c>
      <c r="Z683" s="82">
        <f t="shared" si="116"/>
        <v>0</v>
      </c>
      <c r="AA683" s="75">
        <f t="shared" si="117"/>
        <v>0</v>
      </c>
      <c r="AB683" s="75">
        <f t="shared" si="118"/>
        <v>0</v>
      </c>
      <c r="AC683" s="82">
        <f t="shared" si="119"/>
        <v>0</v>
      </c>
      <c r="AD683" s="70"/>
    </row>
    <row r="684" spans="1:30" x14ac:dyDescent="0.35">
      <c r="A684" s="70" t="str">
        <f>'Activity rawdata'!A683</f>
        <v>BH6112-1-248</v>
      </c>
      <c r="B684" s="71" t="str">
        <f>'Activity rawdata'!B683</f>
        <v>CSLB</v>
      </c>
      <c r="C684" s="71" t="str">
        <f>IF('Activity rawdata'!C683="PY","Planted",IF('Activity rawdata'!C683="NY","Nat/Convert",IF('Activity rawdata'!C683="NN","Nat/Nonconvert",IF('Activity rawdata'!C683="OY","Planted"))))</f>
        <v>Planted</v>
      </c>
      <c r="D684" s="70" t="str">
        <f>'Activity rawdata'!D683</f>
        <v>STP2</v>
      </c>
      <c r="E684" s="72" t="str">
        <f>'Activity rawdata'!E683</f>
        <v>63</v>
      </c>
      <c r="F684" s="73" t="str">
        <f>'Activity rawdata'!L683</f>
        <v>NO</v>
      </c>
      <c r="G684" s="72" t="str">
        <f>'Activity rawdata'!R683</f>
        <v>2043</v>
      </c>
      <c r="H684" s="72" t="str">
        <f>IF('Activity rawdata'!P683="AHTHIN1","1st Thin",IF('Activity rawdata'!P683="AHCC","Clearcut",IF('Activity rawdata'!P683="AHTHSMZ","SMZ Thin",IF('Activity rawdata'!P683="AHTHIN2","2nd Thin",IF('Activity rawdata'!P683="AFERTE","Early Fert",IF('Activity rawdata'!P683="AFERTM","Mid Fert",IF('Activity rawdata'!P683="AFERTL","Late Fert",  IF('Activity rawdata'!P683="ASP","Site Prep", IF('Activity rawdata'!P683="APLT","Plant",  IF('Activity rawdata'!P683="ANREG","Natural Regeneration"))))))))))</f>
        <v>Plant</v>
      </c>
      <c r="I684" s="74">
        <f>'Activity rawdata'!O683</f>
        <v>22.28</v>
      </c>
      <c r="J684" s="75">
        <f>'Activity rawdata'!N683</f>
        <v>1</v>
      </c>
      <c r="K684" s="75">
        <f>'Activity rawdata'!AC683</f>
        <v>0</v>
      </c>
      <c r="L684" s="75">
        <f>'Activity rawdata'!AD683</f>
        <v>0</v>
      </c>
      <c r="M684" s="76" t="str">
        <f>'Activity rawdata'!AE683</f>
        <v>-</v>
      </c>
      <c r="N684" s="83">
        <f>'Activity rawdata'!T683+'Activity rawdata'!U683</f>
        <v>0</v>
      </c>
      <c r="O684" s="80">
        <f>'Activity rawdata'!V683</f>
        <v>0</v>
      </c>
      <c r="P684" s="80">
        <f>'Activity rawdata'!W683</f>
        <v>0</v>
      </c>
      <c r="Q684" s="80">
        <f>'Activity rawdata'!X683</f>
        <v>0</v>
      </c>
      <c r="R684" s="84">
        <f t="shared" si="110"/>
        <v>0</v>
      </c>
      <c r="S684" s="80">
        <f>'Activity rawdata'!Z683</f>
        <v>0</v>
      </c>
      <c r="T684" s="80">
        <f>'Activity rawdata'!AA683</f>
        <v>0</v>
      </c>
      <c r="U684" s="80">
        <f t="shared" si="111"/>
        <v>0</v>
      </c>
      <c r="V684" s="81">
        <f t="shared" si="112"/>
        <v>0</v>
      </c>
      <c r="W684" s="75">
        <f t="shared" si="113"/>
        <v>0</v>
      </c>
      <c r="X684" s="75">
        <f t="shared" si="114"/>
        <v>0</v>
      </c>
      <c r="Y684" s="75">
        <f t="shared" si="115"/>
        <v>0</v>
      </c>
      <c r="Z684" s="82">
        <f t="shared" si="116"/>
        <v>0</v>
      </c>
      <c r="AA684" s="75">
        <f t="shared" si="117"/>
        <v>0</v>
      </c>
      <c r="AB684" s="75">
        <f t="shared" si="118"/>
        <v>0</v>
      </c>
      <c r="AC684" s="82">
        <f t="shared" si="119"/>
        <v>0</v>
      </c>
      <c r="AD684" s="70"/>
    </row>
    <row r="685" spans="1:30" x14ac:dyDescent="0.35">
      <c r="A685" s="70" t="str">
        <f>'Activity rawdata'!A684</f>
        <v>BH1435-1-20</v>
      </c>
      <c r="B685" s="71" t="str">
        <f>'Activity rawdata'!B684</f>
        <v>LB</v>
      </c>
      <c r="C685" s="71" t="str">
        <f>IF('Activity rawdata'!C684="PY","Planted",IF('Activity rawdata'!C684="NY","Nat/Convert",IF('Activity rawdata'!C684="NN","Nat/Nonconvert",IF('Activity rawdata'!C684="OY","Planted"))))</f>
        <v>Planted</v>
      </c>
      <c r="D685" s="70" t="str">
        <f>'Activity rawdata'!D684</f>
        <v>STP2</v>
      </c>
      <c r="E685" s="72" t="str">
        <f>'Activity rawdata'!E684</f>
        <v>90</v>
      </c>
      <c r="F685" s="73" t="str">
        <f>'Activity rawdata'!L684</f>
        <v>MT1</v>
      </c>
      <c r="G685" s="72" t="str">
        <f>'Activity rawdata'!R684</f>
        <v>2043</v>
      </c>
      <c r="H685" s="72" t="str">
        <f>IF('Activity rawdata'!P684="AHTHIN1","1st Thin",IF('Activity rawdata'!P684="AHCC","Clearcut",IF('Activity rawdata'!P684="AHTHSMZ","SMZ Thin",IF('Activity rawdata'!P684="AHTHIN2","2nd Thin",IF('Activity rawdata'!P684="AFERTE","Early Fert",IF('Activity rawdata'!P684="AFERTM","Mid Fert",IF('Activity rawdata'!P684="AFERTL","Late Fert",  IF('Activity rawdata'!P684="ASP","Site Prep", IF('Activity rawdata'!P684="APLT","Plant",  IF('Activity rawdata'!P684="ANREG","Natural Regeneration"))))))))))</f>
        <v>Mid Fert</v>
      </c>
      <c r="I685" s="74">
        <f>'Activity rawdata'!O684</f>
        <v>2.37</v>
      </c>
      <c r="J685" s="75">
        <f>'Activity rawdata'!N684</f>
        <v>15</v>
      </c>
      <c r="K685" s="75">
        <f>'Activity rawdata'!AC684</f>
        <v>105.97</v>
      </c>
      <c r="L685" s="75">
        <f>'Activity rawdata'!AD684</f>
        <v>193.82</v>
      </c>
      <c r="M685" s="76">
        <f>'Activity rawdata'!AE684</f>
        <v>10.012175980176373</v>
      </c>
      <c r="N685" s="83">
        <f>'Activity rawdata'!T684+'Activity rawdata'!U684</f>
        <v>0</v>
      </c>
      <c r="O685" s="80">
        <f>'Activity rawdata'!V684</f>
        <v>0</v>
      </c>
      <c r="P685" s="80">
        <f>'Activity rawdata'!W684</f>
        <v>0</v>
      </c>
      <c r="Q685" s="80">
        <f>'Activity rawdata'!X684</f>
        <v>0</v>
      </c>
      <c r="R685" s="84">
        <f t="shared" si="110"/>
        <v>0</v>
      </c>
      <c r="S685" s="80">
        <f>'Activity rawdata'!Z684</f>
        <v>0</v>
      </c>
      <c r="T685" s="80">
        <f>'Activity rawdata'!AA684</f>
        <v>0</v>
      </c>
      <c r="U685" s="80">
        <f t="shared" si="111"/>
        <v>0</v>
      </c>
      <c r="V685" s="81">
        <f t="shared" si="112"/>
        <v>0</v>
      </c>
      <c r="W685" s="75">
        <f t="shared" si="113"/>
        <v>0</v>
      </c>
      <c r="X685" s="75">
        <f t="shared" si="114"/>
        <v>0</v>
      </c>
      <c r="Y685" s="75">
        <f t="shared" si="115"/>
        <v>0</v>
      </c>
      <c r="Z685" s="82">
        <f t="shared" si="116"/>
        <v>0</v>
      </c>
      <c r="AA685" s="75">
        <f t="shared" si="117"/>
        <v>0</v>
      </c>
      <c r="AB685" s="75">
        <f t="shared" si="118"/>
        <v>0</v>
      </c>
      <c r="AC685" s="82">
        <f t="shared" si="119"/>
        <v>0</v>
      </c>
      <c r="AD685" s="70"/>
    </row>
    <row r="686" spans="1:30" x14ac:dyDescent="0.35">
      <c r="A686" s="70" t="str">
        <f>'Activity rawdata'!A685</f>
        <v>BH1435-1-21</v>
      </c>
      <c r="B686" s="71" t="str">
        <f>'Activity rawdata'!B685</f>
        <v>LB</v>
      </c>
      <c r="C686" s="71" t="str">
        <f>IF('Activity rawdata'!C685="PY","Planted",IF('Activity rawdata'!C685="NY","Nat/Convert",IF('Activity rawdata'!C685="NN","Nat/Nonconvert",IF('Activity rawdata'!C685="OY","Planted"))))</f>
        <v>Planted</v>
      </c>
      <c r="D686" s="70" t="str">
        <f>'Activity rawdata'!D685</f>
        <v>STP2</v>
      </c>
      <c r="E686" s="72" t="str">
        <f>'Activity rawdata'!E685</f>
        <v>80</v>
      </c>
      <c r="F686" s="73" t="str">
        <f>'Activity rawdata'!L685</f>
        <v>MT1</v>
      </c>
      <c r="G686" s="72" t="str">
        <f>'Activity rawdata'!R685</f>
        <v>2043</v>
      </c>
      <c r="H686" s="72" t="str">
        <f>IF('Activity rawdata'!P685="AHTHIN1","1st Thin",IF('Activity rawdata'!P685="AHCC","Clearcut",IF('Activity rawdata'!P685="AHTHSMZ","SMZ Thin",IF('Activity rawdata'!P685="AHTHIN2","2nd Thin",IF('Activity rawdata'!P685="AFERTE","Early Fert",IF('Activity rawdata'!P685="AFERTM","Mid Fert",IF('Activity rawdata'!P685="AFERTL","Late Fert",  IF('Activity rawdata'!P685="ASP","Site Prep", IF('Activity rawdata'!P685="APLT","Plant",  IF('Activity rawdata'!P685="ANREG","Natural Regeneration"))))))))))</f>
        <v>Mid Fert</v>
      </c>
      <c r="I686" s="74">
        <f>'Activity rawdata'!O685</f>
        <v>31.89</v>
      </c>
      <c r="J686" s="75">
        <f>'Activity rawdata'!N685</f>
        <v>15</v>
      </c>
      <c r="K686" s="75">
        <f>'Activity rawdata'!AC685</f>
        <v>85.36</v>
      </c>
      <c r="L686" s="75">
        <f>'Activity rawdata'!AD685</f>
        <v>188.7</v>
      </c>
      <c r="M686" s="76">
        <f>'Activity rawdata'!AE685</f>
        <v>9.1070465198043298</v>
      </c>
      <c r="N686" s="83">
        <f>'Activity rawdata'!T685+'Activity rawdata'!U685</f>
        <v>0</v>
      </c>
      <c r="O686" s="80">
        <f>'Activity rawdata'!V685</f>
        <v>0</v>
      </c>
      <c r="P686" s="80">
        <f>'Activity rawdata'!W685</f>
        <v>0</v>
      </c>
      <c r="Q686" s="80">
        <f>'Activity rawdata'!X685</f>
        <v>0</v>
      </c>
      <c r="R686" s="84">
        <f t="shared" si="110"/>
        <v>0</v>
      </c>
      <c r="S686" s="80">
        <f>'Activity rawdata'!Z685</f>
        <v>0</v>
      </c>
      <c r="T686" s="80">
        <f>'Activity rawdata'!AA685</f>
        <v>0</v>
      </c>
      <c r="U686" s="80">
        <f t="shared" si="111"/>
        <v>0</v>
      </c>
      <c r="V686" s="81">
        <f t="shared" si="112"/>
        <v>0</v>
      </c>
      <c r="W686" s="75">
        <f t="shared" si="113"/>
        <v>0</v>
      </c>
      <c r="X686" s="75">
        <f t="shared" si="114"/>
        <v>0</v>
      </c>
      <c r="Y686" s="75">
        <f t="shared" si="115"/>
        <v>0</v>
      </c>
      <c r="Z686" s="82">
        <f t="shared" si="116"/>
        <v>0</v>
      </c>
      <c r="AA686" s="75">
        <f t="shared" si="117"/>
        <v>0</v>
      </c>
      <c r="AB686" s="75">
        <f t="shared" si="118"/>
        <v>0</v>
      </c>
      <c r="AC686" s="82">
        <f t="shared" si="119"/>
        <v>0</v>
      </c>
      <c r="AD686" s="70"/>
    </row>
    <row r="687" spans="1:30" x14ac:dyDescent="0.35">
      <c r="A687" s="70" t="str">
        <f>'Activity rawdata'!A686</f>
        <v>BH1435-1-30</v>
      </c>
      <c r="B687" s="71" t="str">
        <f>'Activity rawdata'!B686</f>
        <v>LB</v>
      </c>
      <c r="C687" s="71" t="str">
        <f>IF('Activity rawdata'!C686="PY","Planted",IF('Activity rawdata'!C686="NY","Nat/Convert",IF('Activity rawdata'!C686="NN","Nat/Nonconvert",IF('Activity rawdata'!C686="OY","Planted"))))</f>
        <v>Planted</v>
      </c>
      <c r="D687" s="70" t="str">
        <f>'Activity rawdata'!D686</f>
        <v>STP2</v>
      </c>
      <c r="E687" s="72" t="str">
        <f>'Activity rawdata'!E686</f>
        <v>91</v>
      </c>
      <c r="F687" s="73" t="str">
        <f>'Activity rawdata'!L686</f>
        <v>MT1</v>
      </c>
      <c r="G687" s="72" t="str">
        <f>'Activity rawdata'!R686</f>
        <v>2043</v>
      </c>
      <c r="H687" s="72" t="str">
        <f>IF('Activity rawdata'!P686="AHTHIN1","1st Thin",IF('Activity rawdata'!P686="AHCC","Clearcut",IF('Activity rawdata'!P686="AHTHSMZ","SMZ Thin",IF('Activity rawdata'!P686="AHTHIN2","2nd Thin",IF('Activity rawdata'!P686="AFERTE","Early Fert",IF('Activity rawdata'!P686="AFERTM","Mid Fert",IF('Activity rawdata'!P686="AFERTL","Late Fert",  IF('Activity rawdata'!P686="ASP","Site Prep", IF('Activity rawdata'!P686="APLT","Plant",  IF('Activity rawdata'!P686="ANREG","Natural Regeneration"))))))))))</f>
        <v>Mid Fert</v>
      </c>
      <c r="I687" s="74">
        <f>'Activity rawdata'!O686</f>
        <v>50.29</v>
      </c>
      <c r="J687" s="75">
        <f>'Activity rawdata'!N686</f>
        <v>15</v>
      </c>
      <c r="K687" s="75">
        <f>'Activity rawdata'!AC686</f>
        <v>105.97</v>
      </c>
      <c r="L687" s="75">
        <f>'Activity rawdata'!AD686</f>
        <v>193.82</v>
      </c>
      <c r="M687" s="76">
        <f>'Activity rawdata'!AE686</f>
        <v>10.012175980176373</v>
      </c>
      <c r="N687" s="83">
        <f>'Activity rawdata'!T686+'Activity rawdata'!U686</f>
        <v>0</v>
      </c>
      <c r="O687" s="80">
        <f>'Activity rawdata'!V686</f>
        <v>0</v>
      </c>
      <c r="P687" s="80">
        <f>'Activity rawdata'!W686</f>
        <v>0</v>
      </c>
      <c r="Q687" s="80">
        <f>'Activity rawdata'!X686</f>
        <v>0</v>
      </c>
      <c r="R687" s="84">
        <f t="shared" si="110"/>
        <v>0</v>
      </c>
      <c r="S687" s="80">
        <f>'Activity rawdata'!Z686</f>
        <v>0</v>
      </c>
      <c r="T687" s="80">
        <f>'Activity rawdata'!AA686</f>
        <v>0</v>
      </c>
      <c r="U687" s="80">
        <f t="shared" si="111"/>
        <v>0</v>
      </c>
      <c r="V687" s="81">
        <f t="shared" si="112"/>
        <v>0</v>
      </c>
      <c r="W687" s="75">
        <f t="shared" si="113"/>
        <v>0</v>
      </c>
      <c r="X687" s="75">
        <f t="shared" si="114"/>
        <v>0</v>
      </c>
      <c r="Y687" s="75">
        <f t="shared" si="115"/>
        <v>0</v>
      </c>
      <c r="Z687" s="82">
        <f t="shared" si="116"/>
        <v>0</v>
      </c>
      <c r="AA687" s="75">
        <f t="shared" si="117"/>
        <v>0</v>
      </c>
      <c r="AB687" s="75">
        <f t="shared" si="118"/>
        <v>0</v>
      </c>
      <c r="AC687" s="82">
        <f t="shared" si="119"/>
        <v>0</v>
      </c>
      <c r="AD687" s="70"/>
    </row>
    <row r="688" spans="1:30" x14ac:dyDescent="0.35">
      <c r="A688" s="70" t="str">
        <f>'Activity rawdata'!A687</f>
        <v>BH1435-1-31</v>
      </c>
      <c r="B688" s="71" t="str">
        <f>'Activity rawdata'!B687</f>
        <v>LB</v>
      </c>
      <c r="C688" s="71" t="str">
        <f>IF('Activity rawdata'!C687="PY","Planted",IF('Activity rawdata'!C687="NY","Nat/Convert",IF('Activity rawdata'!C687="NN","Nat/Nonconvert",IF('Activity rawdata'!C687="OY","Planted"))))</f>
        <v>Planted</v>
      </c>
      <c r="D688" s="70" t="str">
        <f>'Activity rawdata'!D687</f>
        <v>STP2</v>
      </c>
      <c r="E688" s="72" t="str">
        <f>'Activity rawdata'!E687</f>
        <v>87</v>
      </c>
      <c r="F688" s="73" t="str">
        <f>'Activity rawdata'!L687</f>
        <v>MT1</v>
      </c>
      <c r="G688" s="72" t="str">
        <f>'Activity rawdata'!R687</f>
        <v>2043</v>
      </c>
      <c r="H688" s="72" t="str">
        <f>IF('Activity rawdata'!P687="AHTHIN1","1st Thin",IF('Activity rawdata'!P687="AHCC","Clearcut",IF('Activity rawdata'!P687="AHTHSMZ","SMZ Thin",IF('Activity rawdata'!P687="AHTHIN2","2nd Thin",IF('Activity rawdata'!P687="AFERTE","Early Fert",IF('Activity rawdata'!P687="AFERTM","Mid Fert",IF('Activity rawdata'!P687="AFERTL","Late Fert",  IF('Activity rawdata'!P687="ASP","Site Prep", IF('Activity rawdata'!P687="APLT","Plant",  IF('Activity rawdata'!P687="ANREG","Natural Regeneration"))))))))))</f>
        <v>Mid Fert</v>
      </c>
      <c r="I688" s="74">
        <f>'Activity rawdata'!O687</f>
        <v>3.56</v>
      </c>
      <c r="J688" s="75">
        <f>'Activity rawdata'!N687</f>
        <v>15</v>
      </c>
      <c r="K688" s="75">
        <f>'Activity rawdata'!AC687</f>
        <v>95.89</v>
      </c>
      <c r="L688" s="75">
        <f>'Activity rawdata'!AD687</f>
        <v>193.49</v>
      </c>
      <c r="M688" s="76">
        <f>'Activity rawdata'!AE687</f>
        <v>9.5322121367592914</v>
      </c>
      <c r="N688" s="83">
        <f>'Activity rawdata'!T687+'Activity rawdata'!U687</f>
        <v>0</v>
      </c>
      <c r="O688" s="80">
        <f>'Activity rawdata'!V687</f>
        <v>0</v>
      </c>
      <c r="P688" s="80">
        <f>'Activity rawdata'!W687</f>
        <v>0</v>
      </c>
      <c r="Q688" s="80">
        <f>'Activity rawdata'!X687</f>
        <v>0</v>
      </c>
      <c r="R688" s="84">
        <f t="shared" si="110"/>
        <v>0</v>
      </c>
      <c r="S688" s="80">
        <f>'Activity rawdata'!Z687</f>
        <v>0</v>
      </c>
      <c r="T688" s="80">
        <f>'Activity rawdata'!AA687</f>
        <v>0</v>
      </c>
      <c r="U688" s="80">
        <f t="shared" si="111"/>
        <v>0</v>
      </c>
      <c r="V688" s="81">
        <f t="shared" si="112"/>
        <v>0</v>
      </c>
      <c r="W688" s="75">
        <f t="shared" si="113"/>
        <v>0</v>
      </c>
      <c r="X688" s="75">
        <f t="shared" si="114"/>
        <v>0</v>
      </c>
      <c r="Y688" s="75">
        <f t="shared" si="115"/>
        <v>0</v>
      </c>
      <c r="Z688" s="82">
        <f t="shared" si="116"/>
        <v>0</v>
      </c>
      <c r="AA688" s="75">
        <f t="shared" si="117"/>
        <v>0</v>
      </c>
      <c r="AB688" s="75">
        <f t="shared" si="118"/>
        <v>0</v>
      </c>
      <c r="AC688" s="82">
        <f t="shared" si="119"/>
        <v>0</v>
      </c>
      <c r="AD688" s="70"/>
    </row>
    <row r="689" spans="1:30" x14ac:dyDescent="0.35">
      <c r="A689" s="70" t="str">
        <f>'Activity rawdata'!A688</f>
        <v>BH1435-1-343</v>
      </c>
      <c r="B689" s="71" t="str">
        <f>'Activity rawdata'!B688</f>
        <v>LB</v>
      </c>
      <c r="C689" s="71" t="str">
        <f>IF('Activity rawdata'!C688="PY","Planted",IF('Activity rawdata'!C688="NY","Nat/Convert",IF('Activity rawdata'!C688="NN","Nat/Nonconvert",IF('Activity rawdata'!C688="OY","Planted"))))</f>
        <v>Planted</v>
      </c>
      <c r="D689" s="70" t="str">
        <f>'Activity rawdata'!D688</f>
        <v>STP2</v>
      </c>
      <c r="E689" s="72" t="str">
        <f>'Activity rawdata'!E688</f>
        <v>83</v>
      </c>
      <c r="F689" s="73" t="str">
        <f>'Activity rawdata'!L688</f>
        <v>MT1</v>
      </c>
      <c r="G689" s="72" t="str">
        <f>'Activity rawdata'!R688</f>
        <v>2043</v>
      </c>
      <c r="H689" s="72" t="str">
        <f>IF('Activity rawdata'!P688="AHTHIN1","1st Thin",IF('Activity rawdata'!P688="AHCC","Clearcut",IF('Activity rawdata'!P688="AHTHSMZ","SMZ Thin",IF('Activity rawdata'!P688="AHTHIN2","2nd Thin",IF('Activity rawdata'!P688="AFERTE","Early Fert",IF('Activity rawdata'!P688="AFERTM","Mid Fert",IF('Activity rawdata'!P688="AFERTL","Late Fert",  IF('Activity rawdata'!P688="ASP","Site Prep", IF('Activity rawdata'!P688="APLT","Plant",  IF('Activity rawdata'!P688="ANREG","Natural Regeneration"))))))))))</f>
        <v>Mid Fert</v>
      </c>
      <c r="I689" s="74">
        <f>'Activity rawdata'!O688</f>
        <v>8.2100000000000009</v>
      </c>
      <c r="J689" s="75">
        <f>'Activity rawdata'!N688</f>
        <v>15</v>
      </c>
      <c r="K689" s="75">
        <f>'Activity rawdata'!AC688</f>
        <v>85.36</v>
      </c>
      <c r="L689" s="75">
        <f>'Activity rawdata'!AD688</f>
        <v>188.7</v>
      </c>
      <c r="M689" s="76">
        <f>'Activity rawdata'!AE688</f>
        <v>9.1070465198043298</v>
      </c>
      <c r="N689" s="83">
        <f>'Activity rawdata'!T688+'Activity rawdata'!U688</f>
        <v>0</v>
      </c>
      <c r="O689" s="80">
        <f>'Activity rawdata'!V688</f>
        <v>0</v>
      </c>
      <c r="P689" s="80">
        <f>'Activity rawdata'!W688</f>
        <v>0</v>
      </c>
      <c r="Q689" s="80">
        <f>'Activity rawdata'!X688</f>
        <v>0</v>
      </c>
      <c r="R689" s="84">
        <f t="shared" si="110"/>
        <v>0</v>
      </c>
      <c r="S689" s="80">
        <f>'Activity rawdata'!Z688</f>
        <v>0</v>
      </c>
      <c r="T689" s="80">
        <f>'Activity rawdata'!AA688</f>
        <v>0</v>
      </c>
      <c r="U689" s="80">
        <f t="shared" si="111"/>
        <v>0</v>
      </c>
      <c r="V689" s="81">
        <f t="shared" si="112"/>
        <v>0</v>
      </c>
      <c r="W689" s="75">
        <f t="shared" si="113"/>
        <v>0</v>
      </c>
      <c r="X689" s="75">
        <f t="shared" si="114"/>
        <v>0</v>
      </c>
      <c r="Y689" s="75">
        <f t="shared" si="115"/>
        <v>0</v>
      </c>
      <c r="Z689" s="82">
        <f t="shared" si="116"/>
        <v>0</v>
      </c>
      <c r="AA689" s="75">
        <f t="shared" si="117"/>
        <v>0</v>
      </c>
      <c r="AB689" s="75">
        <f t="shared" si="118"/>
        <v>0</v>
      </c>
      <c r="AC689" s="82">
        <f t="shared" si="119"/>
        <v>0</v>
      </c>
      <c r="AD689" s="70"/>
    </row>
    <row r="690" spans="1:30" x14ac:dyDescent="0.35">
      <c r="A690" s="70" t="str">
        <f>'Activity rawdata'!A689</f>
        <v>BH1435-1-46</v>
      </c>
      <c r="B690" s="71" t="str">
        <f>'Activity rawdata'!B689</f>
        <v>LB</v>
      </c>
      <c r="C690" s="71" t="str">
        <f>IF('Activity rawdata'!C689="PY","Planted",IF('Activity rawdata'!C689="NY","Nat/Convert",IF('Activity rawdata'!C689="NN","Nat/Nonconvert",IF('Activity rawdata'!C689="OY","Planted"))))</f>
        <v>Planted</v>
      </c>
      <c r="D690" s="70" t="str">
        <f>'Activity rawdata'!D689</f>
        <v>STP2</v>
      </c>
      <c r="E690" s="72" t="str">
        <f>'Activity rawdata'!E689</f>
        <v>83</v>
      </c>
      <c r="F690" s="73" t="str">
        <f>'Activity rawdata'!L689</f>
        <v>MT1</v>
      </c>
      <c r="G690" s="72" t="str">
        <f>'Activity rawdata'!R689</f>
        <v>2043</v>
      </c>
      <c r="H690" s="72" t="str">
        <f>IF('Activity rawdata'!P689="AHTHIN1","1st Thin",IF('Activity rawdata'!P689="AHCC","Clearcut",IF('Activity rawdata'!P689="AHTHSMZ","SMZ Thin",IF('Activity rawdata'!P689="AHTHIN2","2nd Thin",IF('Activity rawdata'!P689="AFERTE","Early Fert",IF('Activity rawdata'!P689="AFERTM","Mid Fert",IF('Activity rawdata'!P689="AFERTL","Late Fert",  IF('Activity rawdata'!P689="ASP","Site Prep", IF('Activity rawdata'!P689="APLT","Plant",  IF('Activity rawdata'!P689="ANREG","Natural Regeneration"))))))))))</f>
        <v>Mid Fert</v>
      </c>
      <c r="I690" s="74">
        <f>'Activity rawdata'!O689</f>
        <v>7.95</v>
      </c>
      <c r="J690" s="75">
        <f>'Activity rawdata'!N689</f>
        <v>15</v>
      </c>
      <c r="K690" s="75">
        <f>'Activity rawdata'!AC689</f>
        <v>85.36</v>
      </c>
      <c r="L690" s="75">
        <f>'Activity rawdata'!AD689</f>
        <v>188.7</v>
      </c>
      <c r="M690" s="76">
        <f>'Activity rawdata'!AE689</f>
        <v>9.1070465198043298</v>
      </c>
      <c r="N690" s="83">
        <f>'Activity rawdata'!T689+'Activity rawdata'!U689</f>
        <v>0</v>
      </c>
      <c r="O690" s="80">
        <f>'Activity rawdata'!V689</f>
        <v>0</v>
      </c>
      <c r="P690" s="80">
        <f>'Activity rawdata'!W689</f>
        <v>0</v>
      </c>
      <c r="Q690" s="80">
        <f>'Activity rawdata'!X689</f>
        <v>0</v>
      </c>
      <c r="R690" s="84">
        <f t="shared" si="110"/>
        <v>0</v>
      </c>
      <c r="S690" s="80">
        <f>'Activity rawdata'!Z689</f>
        <v>0</v>
      </c>
      <c r="T690" s="80">
        <f>'Activity rawdata'!AA689</f>
        <v>0</v>
      </c>
      <c r="U690" s="80">
        <f t="shared" si="111"/>
        <v>0</v>
      </c>
      <c r="V690" s="81">
        <f t="shared" si="112"/>
        <v>0</v>
      </c>
      <c r="W690" s="75">
        <f t="shared" si="113"/>
        <v>0</v>
      </c>
      <c r="X690" s="75">
        <f t="shared" si="114"/>
        <v>0</v>
      </c>
      <c r="Y690" s="75">
        <f t="shared" si="115"/>
        <v>0</v>
      </c>
      <c r="Z690" s="82">
        <f t="shared" si="116"/>
        <v>0</v>
      </c>
      <c r="AA690" s="75">
        <f t="shared" si="117"/>
        <v>0</v>
      </c>
      <c r="AB690" s="75">
        <f t="shared" si="118"/>
        <v>0</v>
      </c>
      <c r="AC690" s="82">
        <f t="shared" si="119"/>
        <v>0</v>
      </c>
      <c r="AD690" s="70"/>
    </row>
    <row r="691" spans="1:30" x14ac:dyDescent="0.35">
      <c r="A691" s="70" t="str">
        <f>'Activity rawdata'!A690</f>
        <v>BH2046-1-53</v>
      </c>
      <c r="B691" s="71" t="str">
        <f>'Activity rawdata'!B690</f>
        <v>LB</v>
      </c>
      <c r="C691" s="71" t="str">
        <f>IF('Activity rawdata'!C690="PY","Planted",IF('Activity rawdata'!C690="NY","Nat/Convert",IF('Activity rawdata'!C690="NN","Nat/Nonconvert",IF('Activity rawdata'!C690="OY","Planted"))))</f>
        <v>Planted</v>
      </c>
      <c r="D691" s="70" t="str">
        <f>'Activity rawdata'!D690</f>
        <v>STP2</v>
      </c>
      <c r="E691" s="72" t="str">
        <f>'Activity rawdata'!E690</f>
        <v>76</v>
      </c>
      <c r="F691" s="73" t="str">
        <f>'Activity rawdata'!L690</f>
        <v>MT1</v>
      </c>
      <c r="G691" s="72" t="str">
        <f>'Activity rawdata'!R690</f>
        <v>2043</v>
      </c>
      <c r="H691" s="72" t="str">
        <f>IF('Activity rawdata'!P690="AHTHIN1","1st Thin",IF('Activity rawdata'!P690="AHCC","Clearcut",IF('Activity rawdata'!P690="AHTHSMZ","SMZ Thin",IF('Activity rawdata'!P690="AHTHIN2","2nd Thin",IF('Activity rawdata'!P690="AFERTE","Early Fert",IF('Activity rawdata'!P690="AFERTM","Mid Fert",IF('Activity rawdata'!P690="AFERTL","Late Fert",  IF('Activity rawdata'!P690="ASP","Site Prep", IF('Activity rawdata'!P690="APLT","Plant",  IF('Activity rawdata'!P690="ANREG","Natural Regeneration"))))))))))</f>
        <v>Mid Fert</v>
      </c>
      <c r="I691" s="74">
        <f>'Activity rawdata'!O690</f>
        <v>13.07</v>
      </c>
      <c r="J691" s="75">
        <f>'Activity rawdata'!N690</f>
        <v>15</v>
      </c>
      <c r="K691" s="75">
        <f>'Activity rawdata'!AC690</f>
        <v>74.98</v>
      </c>
      <c r="L691" s="75">
        <f>'Activity rawdata'!AD690</f>
        <v>187.38</v>
      </c>
      <c r="M691" s="76">
        <f>'Activity rawdata'!AE690</f>
        <v>8.5653951384006355</v>
      </c>
      <c r="N691" s="83">
        <f>'Activity rawdata'!T690+'Activity rawdata'!U690</f>
        <v>0</v>
      </c>
      <c r="O691" s="80">
        <f>'Activity rawdata'!V690</f>
        <v>0</v>
      </c>
      <c r="P691" s="80">
        <f>'Activity rawdata'!W690</f>
        <v>0</v>
      </c>
      <c r="Q691" s="80">
        <f>'Activity rawdata'!X690</f>
        <v>0</v>
      </c>
      <c r="R691" s="84">
        <f t="shared" si="110"/>
        <v>0</v>
      </c>
      <c r="S691" s="80">
        <f>'Activity rawdata'!Z690</f>
        <v>0</v>
      </c>
      <c r="T691" s="80">
        <f>'Activity rawdata'!AA690</f>
        <v>0</v>
      </c>
      <c r="U691" s="80">
        <f t="shared" si="111"/>
        <v>0</v>
      </c>
      <c r="V691" s="81">
        <f t="shared" si="112"/>
        <v>0</v>
      </c>
      <c r="W691" s="75">
        <f t="shared" si="113"/>
        <v>0</v>
      </c>
      <c r="X691" s="75">
        <f t="shared" si="114"/>
        <v>0</v>
      </c>
      <c r="Y691" s="75">
        <f t="shared" si="115"/>
        <v>0</v>
      </c>
      <c r="Z691" s="82">
        <f t="shared" si="116"/>
        <v>0</v>
      </c>
      <c r="AA691" s="75">
        <f t="shared" si="117"/>
        <v>0</v>
      </c>
      <c r="AB691" s="75">
        <f t="shared" si="118"/>
        <v>0</v>
      </c>
      <c r="AC691" s="82">
        <f t="shared" si="119"/>
        <v>0</v>
      </c>
      <c r="AD691" s="70"/>
    </row>
    <row r="692" spans="1:30" x14ac:dyDescent="0.35">
      <c r="A692" s="70" t="str">
        <f>'Activity rawdata'!A691</f>
        <v>BH2047-1-76</v>
      </c>
      <c r="B692" s="71" t="str">
        <f>'Activity rawdata'!B691</f>
        <v>LB</v>
      </c>
      <c r="C692" s="71" t="str">
        <f>IF('Activity rawdata'!C691="PY","Planted",IF('Activity rawdata'!C691="NY","Nat/Convert",IF('Activity rawdata'!C691="NN","Nat/Nonconvert",IF('Activity rawdata'!C691="OY","Planted"))))</f>
        <v>Planted</v>
      </c>
      <c r="D692" s="70" t="str">
        <f>'Activity rawdata'!D691</f>
        <v>STP2</v>
      </c>
      <c r="E692" s="72" t="str">
        <f>'Activity rawdata'!E691</f>
        <v>81</v>
      </c>
      <c r="F692" s="73" t="str">
        <f>'Activity rawdata'!L691</f>
        <v>MT1</v>
      </c>
      <c r="G692" s="72" t="str">
        <f>'Activity rawdata'!R691</f>
        <v>2043</v>
      </c>
      <c r="H692" s="72" t="str">
        <f>IF('Activity rawdata'!P691="AHTHIN1","1st Thin",IF('Activity rawdata'!P691="AHCC","Clearcut",IF('Activity rawdata'!P691="AHTHSMZ","SMZ Thin",IF('Activity rawdata'!P691="AHTHIN2","2nd Thin",IF('Activity rawdata'!P691="AFERTE","Early Fert",IF('Activity rawdata'!P691="AFERTM","Mid Fert",IF('Activity rawdata'!P691="AFERTL","Late Fert",  IF('Activity rawdata'!P691="ASP","Site Prep", IF('Activity rawdata'!P691="APLT","Plant",  IF('Activity rawdata'!P691="ANREG","Natural Regeneration"))))))))))</f>
        <v>Mid Fert</v>
      </c>
      <c r="I692" s="74">
        <f>'Activity rawdata'!O691</f>
        <v>16.98</v>
      </c>
      <c r="J692" s="75">
        <f>'Activity rawdata'!N691</f>
        <v>15</v>
      </c>
      <c r="K692" s="75">
        <f>'Activity rawdata'!AC691</f>
        <v>85.36</v>
      </c>
      <c r="L692" s="75">
        <f>'Activity rawdata'!AD691</f>
        <v>188.7</v>
      </c>
      <c r="M692" s="76">
        <f>'Activity rawdata'!AE691</f>
        <v>9.1070465198043298</v>
      </c>
      <c r="N692" s="83">
        <f>'Activity rawdata'!T691+'Activity rawdata'!U691</f>
        <v>0</v>
      </c>
      <c r="O692" s="80">
        <f>'Activity rawdata'!V691</f>
        <v>0</v>
      </c>
      <c r="P692" s="80">
        <f>'Activity rawdata'!W691</f>
        <v>0</v>
      </c>
      <c r="Q692" s="80">
        <f>'Activity rawdata'!X691</f>
        <v>0</v>
      </c>
      <c r="R692" s="84">
        <f t="shared" si="110"/>
        <v>0</v>
      </c>
      <c r="S692" s="80">
        <f>'Activity rawdata'!Z691</f>
        <v>0</v>
      </c>
      <c r="T692" s="80">
        <f>'Activity rawdata'!AA691</f>
        <v>0</v>
      </c>
      <c r="U692" s="80">
        <f t="shared" si="111"/>
        <v>0</v>
      </c>
      <c r="V692" s="81">
        <f t="shared" si="112"/>
        <v>0</v>
      </c>
      <c r="W692" s="75">
        <f t="shared" si="113"/>
        <v>0</v>
      </c>
      <c r="X692" s="75">
        <f t="shared" si="114"/>
        <v>0</v>
      </c>
      <c r="Y692" s="75">
        <f t="shared" si="115"/>
        <v>0</v>
      </c>
      <c r="Z692" s="82">
        <f t="shared" si="116"/>
        <v>0</v>
      </c>
      <c r="AA692" s="75">
        <f t="shared" si="117"/>
        <v>0</v>
      </c>
      <c r="AB692" s="75">
        <f t="shared" si="118"/>
        <v>0</v>
      </c>
      <c r="AC692" s="82">
        <f t="shared" si="119"/>
        <v>0</v>
      </c>
      <c r="AD692" s="70"/>
    </row>
    <row r="693" spans="1:30" x14ac:dyDescent="0.35">
      <c r="A693" s="70" t="str">
        <f>'Activity rawdata'!A692</f>
        <v>BH1429-1-42</v>
      </c>
      <c r="B693" s="71" t="str">
        <f>'Activity rawdata'!B692</f>
        <v>LB</v>
      </c>
      <c r="C693" s="71" t="str">
        <f>IF('Activity rawdata'!C692="PY","Planted",IF('Activity rawdata'!C692="NY","Nat/Convert",IF('Activity rawdata'!C692="NN","Nat/Nonconvert",IF('Activity rawdata'!C692="OY","Planted"))))</f>
        <v>Planted</v>
      </c>
      <c r="D693" s="70" t="str">
        <f>'Activity rawdata'!D692</f>
        <v>STP1</v>
      </c>
      <c r="E693" s="72" t="str">
        <f>'Activity rawdata'!E692</f>
        <v>77</v>
      </c>
      <c r="F693" s="73" t="str">
        <f>'Activity rawdata'!L692</f>
        <v>MT2</v>
      </c>
      <c r="G693" s="72" t="str">
        <f>'Activity rawdata'!R692</f>
        <v>2043</v>
      </c>
      <c r="H693" s="72" t="str">
        <f>IF('Activity rawdata'!P692="AHTHIN1","1st Thin",IF('Activity rawdata'!P692="AHCC","Clearcut",IF('Activity rawdata'!P692="AHTHSMZ","SMZ Thin",IF('Activity rawdata'!P692="AHTHIN2","2nd Thin",IF('Activity rawdata'!P692="AFERTE","Early Fert",IF('Activity rawdata'!P692="AFERTM","Mid Fert",IF('Activity rawdata'!P692="AFERTL","Late Fert",  IF('Activity rawdata'!P692="ASP","Site Prep", IF('Activity rawdata'!P692="APLT","Plant",  IF('Activity rawdata'!P692="ANREG","Natural Regeneration"))))))))))</f>
        <v>Late Fert</v>
      </c>
      <c r="I693" s="74">
        <f>'Activity rawdata'!O692</f>
        <v>70.08</v>
      </c>
      <c r="J693" s="75">
        <f>'Activity rawdata'!N692</f>
        <v>22</v>
      </c>
      <c r="K693" s="75">
        <f>'Activity rawdata'!AC692</f>
        <v>75.38</v>
      </c>
      <c r="L693" s="75">
        <f>'Activity rawdata'!AD692</f>
        <v>91.96</v>
      </c>
      <c r="M693" s="76">
        <f>'Activity rawdata'!AE692</f>
        <v>12.259277819785483</v>
      </c>
      <c r="N693" s="83">
        <f>'Activity rawdata'!T692+'Activity rawdata'!U692</f>
        <v>0</v>
      </c>
      <c r="O693" s="80">
        <f>'Activity rawdata'!V692</f>
        <v>0</v>
      </c>
      <c r="P693" s="80">
        <f>'Activity rawdata'!W692</f>
        <v>0</v>
      </c>
      <c r="Q693" s="80">
        <f>'Activity rawdata'!X692</f>
        <v>0</v>
      </c>
      <c r="R693" s="84">
        <f t="shared" si="110"/>
        <v>0</v>
      </c>
      <c r="S693" s="80">
        <f>'Activity rawdata'!Z692</f>
        <v>0</v>
      </c>
      <c r="T693" s="80">
        <f>'Activity rawdata'!AA692</f>
        <v>0</v>
      </c>
      <c r="U693" s="80">
        <f t="shared" si="111"/>
        <v>0</v>
      </c>
      <c r="V693" s="81">
        <f t="shared" si="112"/>
        <v>0</v>
      </c>
      <c r="W693" s="75">
        <f t="shared" si="113"/>
        <v>0</v>
      </c>
      <c r="X693" s="75">
        <f t="shared" si="114"/>
        <v>0</v>
      </c>
      <c r="Y693" s="75">
        <f t="shared" si="115"/>
        <v>0</v>
      </c>
      <c r="Z693" s="82">
        <f t="shared" si="116"/>
        <v>0</v>
      </c>
      <c r="AA693" s="75">
        <f t="shared" si="117"/>
        <v>0</v>
      </c>
      <c r="AB693" s="75">
        <f t="shared" si="118"/>
        <v>0</v>
      </c>
      <c r="AC693" s="82">
        <f t="shared" si="119"/>
        <v>0</v>
      </c>
      <c r="AD693" s="70"/>
    </row>
    <row r="694" spans="1:30" x14ac:dyDescent="0.35">
      <c r="A694" s="70" t="str">
        <f>'Activity rawdata'!A693</f>
        <v>BH2047-1-72</v>
      </c>
      <c r="B694" s="71" t="str">
        <f>'Activity rawdata'!B693</f>
        <v>LB</v>
      </c>
      <c r="C694" s="71" t="str">
        <f>IF('Activity rawdata'!C693="PY","Planted",IF('Activity rawdata'!C693="NY","Nat/Convert",IF('Activity rawdata'!C693="NN","Nat/Nonconvert",IF('Activity rawdata'!C693="OY","Planted"))))</f>
        <v>Planted</v>
      </c>
      <c r="D694" s="70" t="str">
        <f>'Activity rawdata'!D693</f>
        <v>STP2</v>
      </c>
      <c r="E694" s="72" t="str">
        <f>'Activity rawdata'!E693</f>
        <v>52</v>
      </c>
      <c r="F694" s="73" t="str">
        <f>'Activity rawdata'!L693</f>
        <v>NO</v>
      </c>
      <c r="G694" s="72" t="str">
        <f>'Activity rawdata'!R693</f>
        <v>2043</v>
      </c>
      <c r="H694" s="72" t="str">
        <f>IF('Activity rawdata'!P693="AHTHIN1","1st Thin",IF('Activity rawdata'!P693="AHCC","Clearcut",IF('Activity rawdata'!P693="AHTHSMZ","SMZ Thin",IF('Activity rawdata'!P693="AHTHIN2","2nd Thin",IF('Activity rawdata'!P693="AFERTE","Early Fert",IF('Activity rawdata'!P693="AFERTM","Mid Fert",IF('Activity rawdata'!P693="AFERTL","Late Fert",  IF('Activity rawdata'!P693="ASP","Site Prep", IF('Activity rawdata'!P693="APLT","Plant",  IF('Activity rawdata'!P693="ANREG","Natural Regeneration"))))))))))</f>
        <v>1st Thin</v>
      </c>
      <c r="I694" s="74">
        <f>'Activity rawdata'!O693</f>
        <v>1.39</v>
      </c>
      <c r="J694" s="75">
        <f>'Activity rawdata'!N693</f>
        <v>15</v>
      </c>
      <c r="K694" s="75">
        <f>'Activity rawdata'!AC693</f>
        <v>67.89</v>
      </c>
      <c r="L694" s="75">
        <f>'Activity rawdata'!AD693</f>
        <v>391.46</v>
      </c>
      <c r="M694" s="76">
        <f>'Activity rawdata'!AE693</f>
        <v>5.6389145088672876</v>
      </c>
      <c r="N694" s="83">
        <f>'Activity rawdata'!T693+'Activity rawdata'!U693</f>
        <v>6.9</v>
      </c>
      <c r="O694" s="80">
        <f>'Activity rawdata'!V693</f>
        <v>0</v>
      </c>
      <c r="P694" s="80">
        <f>'Activity rawdata'!W693</f>
        <v>0</v>
      </c>
      <c r="Q694" s="80">
        <f>'Activity rawdata'!X693</f>
        <v>0</v>
      </c>
      <c r="R694" s="84">
        <f t="shared" si="110"/>
        <v>6.9</v>
      </c>
      <c r="S694" s="80">
        <f>'Activity rawdata'!Z693</f>
        <v>0</v>
      </c>
      <c r="T694" s="80">
        <f>'Activity rawdata'!AA693</f>
        <v>0</v>
      </c>
      <c r="U694" s="80">
        <f t="shared" si="111"/>
        <v>0</v>
      </c>
      <c r="V694" s="81">
        <f t="shared" si="112"/>
        <v>9.5909999999999993</v>
      </c>
      <c r="W694" s="75">
        <f t="shared" si="113"/>
        <v>0</v>
      </c>
      <c r="X694" s="75">
        <f t="shared" si="114"/>
        <v>0</v>
      </c>
      <c r="Y694" s="75">
        <f t="shared" si="115"/>
        <v>0</v>
      </c>
      <c r="Z694" s="82">
        <f t="shared" si="116"/>
        <v>9.5909999999999993</v>
      </c>
      <c r="AA694" s="75">
        <f t="shared" si="117"/>
        <v>0</v>
      </c>
      <c r="AB694" s="75">
        <f t="shared" si="118"/>
        <v>0</v>
      </c>
      <c r="AC694" s="82">
        <f t="shared" si="119"/>
        <v>0</v>
      </c>
      <c r="AD694" s="70"/>
    </row>
    <row r="695" spans="1:30" x14ac:dyDescent="0.35">
      <c r="A695" s="70" t="str">
        <f>'Activity rawdata'!A694</f>
        <v>BH5132-1-340</v>
      </c>
      <c r="B695" s="71" t="str">
        <f>'Activity rawdata'!B694</f>
        <v>LB</v>
      </c>
      <c r="C695" s="71" t="str">
        <f>IF('Activity rawdata'!C694="PY","Planted",IF('Activity rawdata'!C694="NY","Nat/Convert",IF('Activity rawdata'!C694="NN","Nat/Nonconvert",IF('Activity rawdata'!C694="OY","Planted"))))</f>
        <v>Planted</v>
      </c>
      <c r="D695" s="70" t="str">
        <f>'Activity rawdata'!D694</f>
        <v>STP1</v>
      </c>
      <c r="E695" s="72" t="str">
        <f>'Activity rawdata'!E694</f>
        <v>82</v>
      </c>
      <c r="F695" s="73" t="str">
        <f>'Activity rawdata'!L694</f>
        <v>MT1</v>
      </c>
      <c r="G695" s="72" t="str">
        <f>'Activity rawdata'!R694</f>
        <v>2043</v>
      </c>
      <c r="H695" s="72" t="str">
        <f>IF('Activity rawdata'!P694="AHTHIN1","1st Thin",IF('Activity rawdata'!P694="AHCC","Clearcut",IF('Activity rawdata'!P694="AHTHSMZ","SMZ Thin",IF('Activity rawdata'!P694="AHTHIN2","2nd Thin",IF('Activity rawdata'!P694="AFERTE","Early Fert",IF('Activity rawdata'!P694="AFERTM","Mid Fert",IF('Activity rawdata'!P694="AFERTL","Late Fert",  IF('Activity rawdata'!P694="ASP","Site Prep", IF('Activity rawdata'!P694="APLT","Plant",  IF('Activity rawdata'!P694="ANREG","Natural Regeneration"))))))))))</f>
        <v>2nd Thin</v>
      </c>
      <c r="I695" s="74">
        <f>'Activity rawdata'!O694</f>
        <v>17.350000000000001</v>
      </c>
      <c r="J695" s="75">
        <f>'Activity rawdata'!N694</f>
        <v>20</v>
      </c>
      <c r="K695" s="75">
        <f>'Activity rawdata'!AC694</f>
        <v>104.06</v>
      </c>
      <c r="L695" s="75">
        <f>'Activity rawdata'!AD694</f>
        <v>182.89</v>
      </c>
      <c r="M695" s="76">
        <f>'Activity rawdata'!AE694</f>
        <v>10.213703180341335</v>
      </c>
      <c r="N695" s="83">
        <f>'Activity rawdata'!T694+'Activity rawdata'!U694</f>
        <v>6.72</v>
      </c>
      <c r="O695" s="80">
        <f>'Activity rawdata'!V694</f>
        <v>21.44</v>
      </c>
      <c r="P695" s="80">
        <f>'Activity rawdata'!W694</f>
        <v>0</v>
      </c>
      <c r="Q695" s="80">
        <f>'Activity rawdata'!X694</f>
        <v>0</v>
      </c>
      <c r="R695" s="84">
        <f t="shared" si="110"/>
        <v>28.16</v>
      </c>
      <c r="S695" s="80">
        <f>'Activity rawdata'!Z694</f>
        <v>0</v>
      </c>
      <c r="T695" s="80">
        <f>'Activity rawdata'!AA694</f>
        <v>0</v>
      </c>
      <c r="U695" s="80">
        <f t="shared" si="111"/>
        <v>0</v>
      </c>
      <c r="V695" s="81">
        <f t="shared" si="112"/>
        <v>116.592</v>
      </c>
      <c r="W695" s="75">
        <f t="shared" si="113"/>
        <v>371.98400000000004</v>
      </c>
      <c r="X695" s="75">
        <f t="shared" si="114"/>
        <v>0</v>
      </c>
      <c r="Y695" s="75">
        <f t="shared" si="115"/>
        <v>0</v>
      </c>
      <c r="Z695" s="82">
        <f t="shared" si="116"/>
        <v>488.57600000000002</v>
      </c>
      <c r="AA695" s="75">
        <f t="shared" si="117"/>
        <v>0</v>
      </c>
      <c r="AB695" s="75">
        <f t="shared" si="118"/>
        <v>0</v>
      </c>
      <c r="AC695" s="82">
        <f t="shared" si="119"/>
        <v>0</v>
      </c>
      <c r="AD695" s="70"/>
    </row>
    <row r="696" spans="1:30" x14ac:dyDescent="0.35">
      <c r="A696" s="70" t="str">
        <f>'Activity rawdata'!A695</f>
        <v>BH5145-1-341</v>
      </c>
      <c r="B696" s="71" t="str">
        <f>'Activity rawdata'!B695</f>
        <v>LB</v>
      </c>
      <c r="C696" s="71" t="str">
        <f>IF('Activity rawdata'!C695="PY","Planted",IF('Activity rawdata'!C695="NY","Nat/Convert",IF('Activity rawdata'!C695="NN","Nat/Nonconvert",IF('Activity rawdata'!C695="OY","Planted"))))</f>
        <v>Planted</v>
      </c>
      <c r="D696" s="70" t="str">
        <f>'Activity rawdata'!D695</f>
        <v>STP1</v>
      </c>
      <c r="E696" s="72" t="str">
        <f>'Activity rawdata'!E695</f>
        <v>85</v>
      </c>
      <c r="F696" s="73" t="str">
        <f>'Activity rawdata'!L695</f>
        <v>MT1</v>
      </c>
      <c r="G696" s="72" t="str">
        <f>'Activity rawdata'!R695</f>
        <v>2043</v>
      </c>
      <c r="H696" s="72" t="str">
        <f>IF('Activity rawdata'!P695="AHTHIN1","1st Thin",IF('Activity rawdata'!P695="AHCC","Clearcut",IF('Activity rawdata'!P695="AHTHSMZ","SMZ Thin",IF('Activity rawdata'!P695="AHTHIN2","2nd Thin",IF('Activity rawdata'!P695="AFERTE","Early Fert",IF('Activity rawdata'!P695="AFERTM","Mid Fert",IF('Activity rawdata'!P695="AFERTL","Late Fert",  IF('Activity rawdata'!P695="ASP","Site Prep", IF('Activity rawdata'!P695="APLT","Plant",  IF('Activity rawdata'!P695="ANREG","Natural Regeneration"))))))))))</f>
        <v>2nd Thin</v>
      </c>
      <c r="I696" s="74">
        <f>'Activity rawdata'!O695</f>
        <v>29.25</v>
      </c>
      <c r="J696" s="75">
        <f>'Activity rawdata'!N695</f>
        <v>20</v>
      </c>
      <c r="K696" s="75">
        <f>'Activity rawdata'!AC695</f>
        <v>112.97</v>
      </c>
      <c r="L696" s="75">
        <f>'Activity rawdata'!AD695</f>
        <v>187.84</v>
      </c>
      <c r="M696" s="76">
        <f>'Activity rawdata'!AE695</f>
        <v>10.500834807190115</v>
      </c>
      <c r="N696" s="83">
        <f>'Activity rawdata'!T695+'Activity rawdata'!U695</f>
        <v>7.26</v>
      </c>
      <c r="O696" s="80">
        <f>'Activity rawdata'!V695</f>
        <v>29.87</v>
      </c>
      <c r="P696" s="80">
        <f>'Activity rawdata'!W695</f>
        <v>0</v>
      </c>
      <c r="Q696" s="80">
        <f>'Activity rawdata'!X695</f>
        <v>0</v>
      </c>
      <c r="R696" s="84">
        <f t="shared" si="110"/>
        <v>37.130000000000003</v>
      </c>
      <c r="S696" s="80">
        <f>'Activity rawdata'!Z695</f>
        <v>0</v>
      </c>
      <c r="T696" s="80">
        <f>'Activity rawdata'!AA695</f>
        <v>0</v>
      </c>
      <c r="U696" s="80">
        <f t="shared" si="111"/>
        <v>0</v>
      </c>
      <c r="V696" s="81">
        <f t="shared" si="112"/>
        <v>212.35499999999999</v>
      </c>
      <c r="W696" s="75">
        <f t="shared" si="113"/>
        <v>873.69749999999999</v>
      </c>
      <c r="X696" s="75">
        <f t="shared" si="114"/>
        <v>0</v>
      </c>
      <c r="Y696" s="75">
        <f t="shared" si="115"/>
        <v>0</v>
      </c>
      <c r="Z696" s="82">
        <f t="shared" si="116"/>
        <v>1086.0525</v>
      </c>
      <c r="AA696" s="75">
        <f t="shared" si="117"/>
        <v>0</v>
      </c>
      <c r="AB696" s="75">
        <f t="shared" si="118"/>
        <v>0</v>
      </c>
      <c r="AC696" s="82">
        <f t="shared" si="119"/>
        <v>0</v>
      </c>
      <c r="AD696" s="70"/>
    </row>
    <row r="697" spans="1:30" x14ac:dyDescent="0.35">
      <c r="A697" s="70" t="str">
        <f>'Activity rawdata'!A696</f>
        <v>BH6125-1-360</v>
      </c>
      <c r="B697" s="71" t="str">
        <f>'Activity rawdata'!B696</f>
        <v>LB</v>
      </c>
      <c r="C697" s="71" t="str">
        <f>IF('Activity rawdata'!C696="PY","Planted",IF('Activity rawdata'!C696="NY","Nat/Convert",IF('Activity rawdata'!C696="NN","Nat/Nonconvert",IF('Activity rawdata'!C696="OY","Planted"))))</f>
        <v>Planted</v>
      </c>
      <c r="D697" s="70" t="str">
        <f>'Activity rawdata'!D696</f>
        <v>STP1</v>
      </c>
      <c r="E697" s="72" t="str">
        <f>'Activity rawdata'!E696</f>
        <v>78</v>
      </c>
      <c r="F697" s="73" t="str">
        <f>'Activity rawdata'!L696</f>
        <v>MT1</v>
      </c>
      <c r="G697" s="72" t="str">
        <f>'Activity rawdata'!R696</f>
        <v>2043</v>
      </c>
      <c r="H697" s="72" t="str">
        <f>IF('Activity rawdata'!P696="AHTHIN1","1st Thin",IF('Activity rawdata'!P696="AHCC","Clearcut",IF('Activity rawdata'!P696="AHTHSMZ","SMZ Thin",IF('Activity rawdata'!P696="AHTHIN2","2nd Thin",IF('Activity rawdata'!P696="AFERTE","Early Fert",IF('Activity rawdata'!P696="AFERTM","Mid Fert",IF('Activity rawdata'!P696="AFERTL","Late Fert",  IF('Activity rawdata'!P696="ASP","Site Prep", IF('Activity rawdata'!P696="APLT","Plant",  IF('Activity rawdata'!P696="ANREG","Natural Regeneration"))))))))))</f>
        <v>2nd Thin</v>
      </c>
      <c r="I697" s="74">
        <f>'Activity rawdata'!O696</f>
        <v>6.5</v>
      </c>
      <c r="J697" s="75">
        <f>'Activity rawdata'!N696</f>
        <v>20</v>
      </c>
      <c r="K697" s="75">
        <f>'Activity rawdata'!AC696</f>
        <v>99.07</v>
      </c>
      <c r="L697" s="75">
        <f>'Activity rawdata'!AD696</f>
        <v>185.33</v>
      </c>
      <c r="M697" s="76">
        <f>'Activity rawdata'!AE696</f>
        <v>9.8999846337024504</v>
      </c>
      <c r="N697" s="83">
        <f>'Activity rawdata'!T696+'Activity rawdata'!U696</f>
        <v>6.73</v>
      </c>
      <c r="O697" s="80">
        <f>'Activity rawdata'!V696</f>
        <v>15.08</v>
      </c>
      <c r="P697" s="80">
        <f>'Activity rawdata'!W696</f>
        <v>0</v>
      </c>
      <c r="Q697" s="80">
        <f>'Activity rawdata'!X696</f>
        <v>0</v>
      </c>
      <c r="R697" s="84">
        <f t="shared" si="110"/>
        <v>21.810000000000002</v>
      </c>
      <c r="S697" s="80">
        <f>'Activity rawdata'!Z696</f>
        <v>0</v>
      </c>
      <c r="T697" s="80">
        <f>'Activity rawdata'!AA696</f>
        <v>0</v>
      </c>
      <c r="U697" s="80">
        <f t="shared" si="111"/>
        <v>0</v>
      </c>
      <c r="V697" s="81">
        <f t="shared" si="112"/>
        <v>43.745000000000005</v>
      </c>
      <c r="W697" s="75">
        <f t="shared" si="113"/>
        <v>98.02</v>
      </c>
      <c r="X697" s="75">
        <f t="shared" si="114"/>
        <v>0</v>
      </c>
      <c r="Y697" s="75">
        <f t="shared" si="115"/>
        <v>0</v>
      </c>
      <c r="Z697" s="82">
        <f t="shared" si="116"/>
        <v>141.76499999999999</v>
      </c>
      <c r="AA697" s="75">
        <f t="shared" si="117"/>
        <v>0</v>
      </c>
      <c r="AB697" s="75">
        <f t="shared" si="118"/>
        <v>0</v>
      </c>
      <c r="AC697" s="82">
        <f t="shared" si="119"/>
        <v>0</v>
      </c>
      <c r="AD697" s="70"/>
    </row>
    <row r="698" spans="1:30" x14ac:dyDescent="0.35">
      <c r="A698" s="70" t="str">
        <f>'Activity rawdata'!A697</f>
        <v>BH5135-1-137</v>
      </c>
      <c r="B698" s="71" t="str">
        <f>'Activity rawdata'!B697</f>
        <v>LB</v>
      </c>
      <c r="C698" s="71" t="str">
        <f>IF('Activity rawdata'!C697="PY","Planted",IF('Activity rawdata'!C697="NY","Nat/Convert",IF('Activity rawdata'!C697="NN","Nat/Nonconvert",IF('Activity rawdata'!C697="OY","Planted"))))</f>
        <v>Planted</v>
      </c>
      <c r="D698" s="70" t="str">
        <f>'Activity rawdata'!D697</f>
        <v>STP1</v>
      </c>
      <c r="E698" s="72" t="str">
        <f>'Activity rawdata'!E697</f>
        <v>80</v>
      </c>
      <c r="F698" s="73" t="str">
        <f>'Activity rawdata'!L697</f>
        <v>MT2</v>
      </c>
      <c r="G698" s="72" t="str">
        <f>'Activity rawdata'!R697</f>
        <v>2043</v>
      </c>
      <c r="H698" s="72" t="str">
        <f>IF('Activity rawdata'!P697="AHTHIN1","1st Thin",IF('Activity rawdata'!P697="AHCC","Clearcut",IF('Activity rawdata'!P697="AHTHSMZ","SMZ Thin",IF('Activity rawdata'!P697="AHTHIN2","2nd Thin",IF('Activity rawdata'!P697="AFERTE","Early Fert",IF('Activity rawdata'!P697="AFERTM","Mid Fert",IF('Activity rawdata'!P697="AFERTL","Late Fert",  IF('Activity rawdata'!P697="ASP","Site Prep", IF('Activity rawdata'!P697="APLT","Plant",  IF('Activity rawdata'!P697="ANREG","Natural Regeneration"))))))))))</f>
        <v>Clearcut</v>
      </c>
      <c r="I698" s="74">
        <f>'Activity rawdata'!O697</f>
        <v>5.54</v>
      </c>
      <c r="J698" s="75">
        <f>'Activity rawdata'!N697</f>
        <v>29</v>
      </c>
      <c r="K698" s="75">
        <f>'Activity rawdata'!AC697</f>
        <v>99.7</v>
      </c>
      <c r="L698" s="75">
        <f>'Activity rawdata'!AD697</f>
        <v>109.7</v>
      </c>
      <c r="M698" s="76">
        <f>'Activity rawdata'!AE697</f>
        <v>12.908642318755234</v>
      </c>
      <c r="N698" s="83">
        <f>'Activity rawdata'!T697+'Activity rawdata'!U697</f>
        <v>18.809999999999999</v>
      </c>
      <c r="O698" s="80">
        <f>'Activity rawdata'!V697</f>
        <v>49.77</v>
      </c>
      <c r="P698" s="80">
        <f>'Activity rawdata'!W697</f>
        <v>50.05</v>
      </c>
      <c r="Q698" s="80">
        <f>'Activity rawdata'!X697</f>
        <v>0</v>
      </c>
      <c r="R698" s="84">
        <f t="shared" si="110"/>
        <v>118.63</v>
      </c>
      <c r="S698" s="80">
        <f>'Activity rawdata'!Z697</f>
        <v>0</v>
      </c>
      <c r="T698" s="80">
        <f>'Activity rawdata'!AA697</f>
        <v>0</v>
      </c>
      <c r="U698" s="80">
        <f t="shared" si="111"/>
        <v>0</v>
      </c>
      <c r="V698" s="81">
        <f t="shared" si="112"/>
        <v>104.20739999999999</v>
      </c>
      <c r="W698" s="75">
        <f t="shared" si="113"/>
        <v>275.72579999999999</v>
      </c>
      <c r="X698" s="75">
        <f t="shared" si="114"/>
        <v>277.27699999999999</v>
      </c>
      <c r="Y698" s="75">
        <f t="shared" si="115"/>
        <v>0</v>
      </c>
      <c r="Z698" s="82">
        <f t="shared" si="116"/>
        <v>657.21019999999999</v>
      </c>
      <c r="AA698" s="75">
        <f t="shared" si="117"/>
        <v>0</v>
      </c>
      <c r="AB698" s="75">
        <f t="shared" si="118"/>
        <v>0</v>
      </c>
      <c r="AC698" s="82">
        <f t="shared" si="119"/>
        <v>0</v>
      </c>
      <c r="AD698" s="70"/>
    </row>
    <row r="699" spans="1:30" x14ac:dyDescent="0.35">
      <c r="A699" s="70" t="str">
        <f>'Activity rawdata'!A698</f>
        <v>BH5140-1-147</v>
      </c>
      <c r="B699" s="71" t="str">
        <f>'Activity rawdata'!B698</f>
        <v>LB</v>
      </c>
      <c r="C699" s="71" t="str">
        <f>IF('Activity rawdata'!C698="PY","Planted",IF('Activity rawdata'!C698="NY","Nat/Convert",IF('Activity rawdata'!C698="NN","Nat/Nonconvert",IF('Activity rawdata'!C698="OY","Planted"))))</f>
        <v>Planted</v>
      </c>
      <c r="D699" s="70" t="str">
        <f>'Activity rawdata'!D698</f>
        <v>STP1</v>
      </c>
      <c r="E699" s="72" t="str">
        <f>'Activity rawdata'!E698</f>
        <v>81</v>
      </c>
      <c r="F699" s="73" t="str">
        <f>'Activity rawdata'!L698</f>
        <v>MT1</v>
      </c>
      <c r="G699" s="72" t="str">
        <f>'Activity rawdata'!R698</f>
        <v>2043</v>
      </c>
      <c r="H699" s="72" t="str">
        <f>IF('Activity rawdata'!P698="AHTHIN1","1st Thin",IF('Activity rawdata'!P698="AHCC","Clearcut",IF('Activity rawdata'!P698="AHTHSMZ","SMZ Thin",IF('Activity rawdata'!P698="AHTHIN2","2nd Thin",IF('Activity rawdata'!P698="AFERTE","Early Fert",IF('Activity rawdata'!P698="AFERTM","Mid Fert",IF('Activity rawdata'!P698="AFERTL","Late Fert",  IF('Activity rawdata'!P698="ASP","Site Prep", IF('Activity rawdata'!P698="APLT","Plant",  IF('Activity rawdata'!P698="ANREG","Natural Regeneration"))))))))))</f>
        <v>Clearcut</v>
      </c>
      <c r="I699" s="74">
        <f>'Activity rawdata'!O698</f>
        <v>72.11</v>
      </c>
      <c r="J699" s="75">
        <f>'Activity rawdata'!N698</f>
        <v>27</v>
      </c>
      <c r="K699" s="75">
        <f>'Activity rawdata'!AC698</f>
        <v>108.8</v>
      </c>
      <c r="L699" s="75">
        <f>'Activity rawdata'!AD698</f>
        <v>190.34</v>
      </c>
      <c r="M699" s="76">
        <f>'Activity rawdata'!AE698</f>
        <v>10.237306759898351</v>
      </c>
      <c r="N699" s="83">
        <f>'Activity rawdata'!T698+'Activity rawdata'!U698</f>
        <v>24.27</v>
      </c>
      <c r="O699" s="80">
        <f>'Activity rawdata'!V698</f>
        <v>66.349999999999994</v>
      </c>
      <c r="P699" s="80">
        <f>'Activity rawdata'!W698</f>
        <v>9.81</v>
      </c>
      <c r="Q699" s="80">
        <f>'Activity rawdata'!X698</f>
        <v>0</v>
      </c>
      <c r="R699" s="84">
        <f t="shared" si="110"/>
        <v>100.42999999999999</v>
      </c>
      <c r="S699" s="80">
        <f>'Activity rawdata'!Z698</f>
        <v>0</v>
      </c>
      <c r="T699" s="80">
        <f>'Activity rawdata'!AA698</f>
        <v>0</v>
      </c>
      <c r="U699" s="80">
        <f t="shared" si="111"/>
        <v>0</v>
      </c>
      <c r="V699" s="81">
        <f t="shared" si="112"/>
        <v>1750.1097</v>
      </c>
      <c r="W699" s="75">
        <f t="shared" si="113"/>
        <v>4784.4984999999997</v>
      </c>
      <c r="X699" s="75">
        <f t="shared" si="114"/>
        <v>707.39909999999998</v>
      </c>
      <c r="Y699" s="75">
        <f t="shared" si="115"/>
        <v>0</v>
      </c>
      <c r="Z699" s="82">
        <f t="shared" si="116"/>
        <v>7242.0072999999993</v>
      </c>
      <c r="AA699" s="75">
        <f t="shared" si="117"/>
        <v>0</v>
      </c>
      <c r="AB699" s="75">
        <f t="shared" si="118"/>
        <v>0</v>
      </c>
      <c r="AC699" s="82">
        <f t="shared" si="119"/>
        <v>0</v>
      </c>
      <c r="AD699" s="70"/>
    </row>
    <row r="700" spans="1:30" x14ac:dyDescent="0.35">
      <c r="A700" s="70" t="str">
        <f>'Activity rawdata'!A699</f>
        <v>BH1431-1-28</v>
      </c>
      <c r="B700" s="71" t="str">
        <f>'Activity rawdata'!B699</f>
        <v>LB</v>
      </c>
      <c r="C700" s="71" t="str">
        <f>IF('Activity rawdata'!C699="PY","Planted",IF('Activity rawdata'!C699="NY","Nat/Convert",IF('Activity rawdata'!C699="NN","Nat/Nonconvert",IF('Activity rawdata'!C699="OY","Planted"))))</f>
        <v>Planted</v>
      </c>
      <c r="D700" s="70" t="str">
        <f>'Activity rawdata'!D699</f>
        <v>STP1</v>
      </c>
      <c r="E700" s="72" t="str">
        <f>'Activity rawdata'!E699</f>
        <v>80</v>
      </c>
      <c r="F700" s="73" t="str">
        <f>'Activity rawdata'!L699</f>
        <v>MT1</v>
      </c>
      <c r="G700" s="72" t="str">
        <f>'Activity rawdata'!R699</f>
        <v>2043</v>
      </c>
      <c r="H700" s="72" t="str">
        <f>IF('Activity rawdata'!P699="AHTHIN1","1st Thin",IF('Activity rawdata'!P699="AHCC","Clearcut",IF('Activity rawdata'!P699="AHTHSMZ","SMZ Thin",IF('Activity rawdata'!P699="AHTHIN2","2nd Thin",IF('Activity rawdata'!P699="AFERTE","Early Fert",IF('Activity rawdata'!P699="AFERTM","Mid Fert",IF('Activity rawdata'!P699="AFERTL","Late Fert",  IF('Activity rawdata'!P699="ASP","Site Prep", IF('Activity rawdata'!P699="APLT","Plant",  IF('Activity rawdata'!P699="ANREG","Natural Regeneration"))))))))))</f>
        <v>Clearcut</v>
      </c>
      <c r="I700" s="74">
        <f>'Activity rawdata'!O699</f>
        <v>24.51</v>
      </c>
      <c r="J700" s="75">
        <f>'Activity rawdata'!N699</f>
        <v>28</v>
      </c>
      <c r="K700" s="75">
        <f>'Activity rawdata'!AC699</f>
        <v>103.48</v>
      </c>
      <c r="L700" s="75">
        <f>'Activity rawdata'!AD699</f>
        <v>185.95</v>
      </c>
      <c r="M700" s="76">
        <f>'Activity rawdata'!AE699</f>
        <v>10.101047666999547</v>
      </c>
      <c r="N700" s="83">
        <f>'Activity rawdata'!T699+'Activity rawdata'!U699</f>
        <v>24.88</v>
      </c>
      <c r="O700" s="80">
        <f>'Activity rawdata'!V699</f>
        <v>69.45</v>
      </c>
      <c r="P700" s="80">
        <f>'Activity rawdata'!W699</f>
        <v>0</v>
      </c>
      <c r="Q700" s="80">
        <f>'Activity rawdata'!X699</f>
        <v>1.65</v>
      </c>
      <c r="R700" s="84">
        <f t="shared" si="110"/>
        <v>95.98</v>
      </c>
      <c r="S700" s="80">
        <f>'Activity rawdata'!Z699</f>
        <v>0</v>
      </c>
      <c r="T700" s="80">
        <f>'Activity rawdata'!AA699</f>
        <v>0</v>
      </c>
      <c r="U700" s="80">
        <f t="shared" si="111"/>
        <v>0</v>
      </c>
      <c r="V700" s="81">
        <f t="shared" si="112"/>
        <v>609.80880000000002</v>
      </c>
      <c r="W700" s="75">
        <f t="shared" si="113"/>
        <v>1702.2195000000002</v>
      </c>
      <c r="X700" s="75">
        <f t="shared" si="114"/>
        <v>0</v>
      </c>
      <c r="Y700" s="75">
        <f t="shared" si="115"/>
        <v>40.441499999999998</v>
      </c>
      <c r="Z700" s="82">
        <f t="shared" si="116"/>
        <v>2352.4697999999999</v>
      </c>
      <c r="AA700" s="75">
        <f t="shared" si="117"/>
        <v>0</v>
      </c>
      <c r="AB700" s="75">
        <f t="shared" si="118"/>
        <v>0</v>
      </c>
      <c r="AC700" s="82">
        <f t="shared" si="119"/>
        <v>0</v>
      </c>
      <c r="AD700" s="70"/>
    </row>
    <row r="701" spans="1:30" x14ac:dyDescent="0.35">
      <c r="A701" s="70" t="str">
        <f>'Activity rawdata'!A700</f>
        <v>BH5135-1-131</v>
      </c>
      <c r="B701" s="71" t="str">
        <f>'Activity rawdata'!B700</f>
        <v>LB</v>
      </c>
      <c r="C701" s="71" t="str">
        <f>IF('Activity rawdata'!C700="PY","Planted",IF('Activity rawdata'!C700="NY","Nat/Convert",IF('Activity rawdata'!C700="NN","Nat/Nonconvert",IF('Activity rawdata'!C700="OY","Planted"))))</f>
        <v>Planted</v>
      </c>
      <c r="D701" s="70" t="str">
        <f>'Activity rawdata'!D700</f>
        <v>STP1</v>
      </c>
      <c r="E701" s="72" t="str">
        <f>'Activity rawdata'!E700</f>
        <v>79</v>
      </c>
      <c r="F701" s="73" t="str">
        <f>'Activity rawdata'!L700</f>
        <v>MT1</v>
      </c>
      <c r="G701" s="72" t="str">
        <f>'Activity rawdata'!R700</f>
        <v>2043</v>
      </c>
      <c r="H701" s="72" t="str">
        <f>IF('Activity rawdata'!P700="AHTHIN1","1st Thin",IF('Activity rawdata'!P700="AHCC","Clearcut",IF('Activity rawdata'!P700="AHTHSMZ","SMZ Thin",IF('Activity rawdata'!P700="AHTHIN2","2nd Thin",IF('Activity rawdata'!P700="AFERTE","Early Fert",IF('Activity rawdata'!P700="AFERTM","Mid Fert",IF('Activity rawdata'!P700="AFERTL","Late Fert",  IF('Activity rawdata'!P700="ASP","Site Prep", IF('Activity rawdata'!P700="APLT","Plant",  IF('Activity rawdata'!P700="ANREG","Natural Regeneration"))))))))))</f>
        <v>Clearcut</v>
      </c>
      <c r="I701" s="74">
        <f>'Activity rawdata'!O700</f>
        <v>5.8</v>
      </c>
      <c r="J701" s="75">
        <f>'Activity rawdata'!N700</f>
        <v>28</v>
      </c>
      <c r="K701" s="75">
        <f>'Activity rawdata'!AC700</f>
        <v>108.19</v>
      </c>
      <c r="L701" s="75">
        <f>'Activity rawdata'!AD700</f>
        <v>183.75</v>
      </c>
      <c r="M701" s="76">
        <f>'Activity rawdata'!AE700</f>
        <v>10.390015331415766</v>
      </c>
      <c r="N701" s="83">
        <f>'Activity rawdata'!T700+'Activity rawdata'!U700</f>
        <v>23.61</v>
      </c>
      <c r="O701" s="80">
        <f>'Activity rawdata'!V700</f>
        <v>78.510000000000005</v>
      </c>
      <c r="P701" s="80">
        <f>'Activity rawdata'!W700</f>
        <v>1.38</v>
      </c>
      <c r="Q701" s="80">
        <f>'Activity rawdata'!X700</f>
        <v>0</v>
      </c>
      <c r="R701" s="84">
        <f t="shared" si="110"/>
        <v>103.5</v>
      </c>
      <c r="S701" s="80">
        <f>'Activity rawdata'!Z700</f>
        <v>0</v>
      </c>
      <c r="T701" s="80">
        <f>'Activity rawdata'!AA700</f>
        <v>0</v>
      </c>
      <c r="U701" s="80">
        <f t="shared" si="111"/>
        <v>0</v>
      </c>
      <c r="V701" s="81">
        <f t="shared" si="112"/>
        <v>136.93799999999999</v>
      </c>
      <c r="W701" s="75">
        <f t="shared" si="113"/>
        <v>455.358</v>
      </c>
      <c r="X701" s="75">
        <f t="shared" si="114"/>
        <v>8.0039999999999996</v>
      </c>
      <c r="Y701" s="75">
        <f t="shared" si="115"/>
        <v>0</v>
      </c>
      <c r="Z701" s="82">
        <f t="shared" si="116"/>
        <v>600.30000000000007</v>
      </c>
      <c r="AA701" s="75">
        <f t="shared" si="117"/>
        <v>0</v>
      </c>
      <c r="AB701" s="75">
        <f t="shared" si="118"/>
        <v>0</v>
      </c>
      <c r="AC701" s="82">
        <f t="shared" si="119"/>
        <v>0</v>
      </c>
      <c r="AD701" s="70"/>
    </row>
    <row r="702" spans="1:30" x14ac:dyDescent="0.35">
      <c r="A702" s="70" t="str">
        <f>'Activity rawdata'!A701</f>
        <v>BH5660-1-169</v>
      </c>
      <c r="B702" s="71" t="str">
        <f>'Activity rawdata'!B701</f>
        <v>LB</v>
      </c>
      <c r="C702" s="71" t="str">
        <f>IF('Activity rawdata'!C701="PY","Planted",IF('Activity rawdata'!C701="NY","Nat/Convert",IF('Activity rawdata'!C701="NN","Nat/Nonconvert",IF('Activity rawdata'!C701="OY","Planted"))))</f>
        <v>Planted</v>
      </c>
      <c r="D702" s="70" t="str">
        <f>'Activity rawdata'!D701</f>
        <v>STP1</v>
      </c>
      <c r="E702" s="72" t="str">
        <f>'Activity rawdata'!E701</f>
        <v>81</v>
      </c>
      <c r="F702" s="73" t="str">
        <f>'Activity rawdata'!L701</f>
        <v>NO</v>
      </c>
      <c r="G702" s="72" t="str">
        <f>'Activity rawdata'!R701</f>
        <v>2043</v>
      </c>
      <c r="H702" s="72" t="str">
        <f>IF('Activity rawdata'!P701="AHTHIN1","1st Thin",IF('Activity rawdata'!P701="AHCC","Clearcut",IF('Activity rawdata'!P701="AHTHSMZ","SMZ Thin",IF('Activity rawdata'!P701="AHTHIN2","2nd Thin",IF('Activity rawdata'!P701="AFERTE","Early Fert",IF('Activity rawdata'!P701="AFERTM","Mid Fert",IF('Activity rawdata'!P701="AFERTL","Late Fert",  IF('Activity rawdata'!P701="ASP","Site Prep", IF('Activity rawdata'!P701="APLT","Plant",  IF('Activity rawdata'!P701="ANREG","Natural Regeneration"))))))))))</f>
        <v>Clearcut</v>
      </c>
      <c r="I702" s="74">
        <f>'Activity rawdata'!O701</f>
        <v>51.29</v>
      </c>
      <c r="J702" s="75">
        <f>'Activity rawdata'!N701</f>
        <v>26</v>
      </c>
      <c r="K702" s="75">
        <f>'Activity rawdata'!AC701</f>
        <v>126.04</v>
      </c>
      <c r="L702" s="75">
        <f>'Activity rawdata'!AD701</f>
        <v>189.33</v>
      </c>
      <c r="M702" s="76">
        <f>'Activity rawdata'!AE701</f>
        <v>11.047926637166569</v>
      </c>
      <c r="N702" s="83">
        <f>'Activity rawdata'!T701+'Activity rawdata'!U701</f>
        <v>19.91</v>
      </c>
      <c r="O702" s="80">
        <f>'Activity rawdata'!V701</f>
        <v>62.25</v>
      </c>
      <c r="P702" s="80">
        <f>'Activity rawdata'!W701</f>
        <v>18.079999999999998</v>
      </c>
      <c r="Q702" s="80">
        <f>'Activity rawdata'!X701</f>
        <v>0</v>
      </c>
      <c r="R702" s="84">
        <f t="shared" si="110"/>
        <v>100.24</v>
      </c>
      <c r="S702" s="80">
        <f>'Activity rawdata'!Z701</f>
        <v>2.2200000000000002</v>
      </c>
      <c r="T702" s="80">
        <f>'Activity rawdata'!AA701</f>
        <v>1.1399999999999999</v>
      </c>
      <c r="U702" s="80">
        <f t="shared" si="111"/>
        <v>3.3600000000000003</v>
      </c>
      <c r="V702" s="81">
        <f t="shared" si="112"/>
        <v>1021.1839</v>
      </c>
      <c r="W702" s="75">
        <f t="shared" si="113"/>
        <v>3192.8024999999998</v>
      </c>
      <c r="X702" s="75">
        <f t="shared" si="114"/>
        <v>927.32319999999993</v>
      </c>
      <c r="Y702" s="75">
        <f t="shared" si="115"/>
        <v>0</v>
      </c>
      <c r="Z702" s="82">
        <f t="shared" si="116"/>
        <v>5141.3095999999996</v>
      </c>
      <c r="AA702" s="75">
        <f t="shared" si="117"/>
        <v>113.86380000000001</v>
      </c>
      <c r="AB702" s="75">
        <f t="shared" si="118"/>
        <v>58.470599999999997</v>
      </c>
      <c r="AC702" s="82">
        <f t="shared" si="119"/>
        <v>172.33440000000002</v>
      </c>
      <c r="AD702" s="70"/>
    </row>
    <row r="703" spans="1:30" x14ac:dyDescent="0.35">
      <c r="A703" s="70" t="str">
        <f>'Activity rawdata'!A702</f>
        <v>BH5660-1-169</v>
      </c>
      <c r="B703" s="71" t="str">
        <f>'Activity rawdata'!B702</f>
        <v>COLB</v>
      </c>
      <c r="C703" s="71" t="str">
        <f>IF('Activity rawdata'!C702="PY","Planted",IF('Activity rawdata'!C702="NY","Nat/Convert",IF('Activity rawdata'!C702="NN","Nat/Nonconvert",IF('Activity rawdata'!C702="OY","Planted"))))</f>
        <v>Planted</v>
      </c>
      <c r="D703" s="70" t="str">
        <f>'Activity rawdata'!D702</f>
        <v>STP2</v>
      </c>
      <c r="E703" s="72" t="str">
        <f>'Activity rawdata'!E702</f>
        <v>81</v>
      </c>
      <c r="F703" s="73" t="str">
        <f>'Activity rawdata'!L702</f>
        <v>NO</v>
      </c>
      <c r="G703" s="72" t="str">
        <f>'Activity rawdata'!R702</f>
        <v>2044</v>
      </c>
      <c r="H703" s="72" t="str">
        <f>IF('Activity rawdata'!P702="AHTHIN1","1st Thin",IF('Activity rawdata'!P702="AHCC","Clearcut",IF('Activity rawdata'!P702="AHTHSMZ","SMZ Thin",IF('Activity rawdata'!P702="AHTHIN2","2nd Thin",IF('Activity rawdata'!P702="AFERTE","Early Fert",IF('Activity rawdata'!P702="AFERTM","Mid Fert",IF('Activity rawdata'!P702="AFERTL","Late Fert",  IF('Activity rawdata'!P702="ASP","Site Prep", IF('Activity rawdata'!P702="APLT","Plant",  IF('Activity rawdata'!P702="ANREG","Natural Regeneration"))))))))))</f>
        <v>Site Prep</v>
      </c>
      <c r="I703" s="74">
        <f>'Activity rawdata'!O702</f>
        <v>51.29</v>
      </c>
      <c r="J703" s="75">
        <f>'Activity rawdata'!N702</f>
        <v>1</v>
      </c>
      <c r="K703" s="75">
        <f>'Activity rawdata'!AC702</f>
        <v>0</v>
      </c>
      <c r="L703" s="75">
        <f>'Activity rawdata'!AD702</f>
        <v>0</v>
      </c>
      <c r="M703" s="76" t="str">
        <f>'Activity rawdata'!AE702</f>
        <v>-</v>
      </c>
      <c r="N703" s="83">
        <f>'Activity rawdata'!T702+'Activity rawdata'!U702</f>
        <v>0</v>
      </c>
      <c r="O703" s="80">
        <f>'Activity rawdata'!V702</f>
        <v>0</v>
      </c>
      <c r="P703" s="80">
        <f>'Activity rawdata'!W702</f>
        <v>0</v>
      </c>
      <c r="Q703" s="80">
        <f>'Activity rawdata'!X702</f>
        <v>0</v>
      </c>
      <c r="R703" s="84">
        <f t="shared" si="110"/>
        <v>0</v>
      </c>
      <c r="S703" s="80">
        <f>'Activity rawdata'!Z702</f>
        <v>0</v>
      </c>
      <c r="T703" s="80">
        <f>'Activity rawdata'!AA702</f>
        <v>0</v>
      </c>
      <c r="U703" s="80">
        <f t="shared" si="111"/>
        <v>0</v>
      </c>
      <c r="V703" s="81">
        <f t="shared" si="112"/>
        <v>0</v>
      </c>
      <c r="W703" s="75">
        <f t="shared" si="113"/>
        <v>0</v>
      </c>
      <c r="X703" s="75">
        <f t="shared" si="114"/>
        <v>0</v>
      </c>
      <c r="Y703" s="75">
        <f t="shared" si="115"/>
        <v>0</v>
      </c>
      <c r="Z703" s="82">
        <f t="shared" si="116"/>
        <v>0</v>
      </c>
      <c r="AA703" s="75">
        <f t="shared" si="117"/>
        <v>0</v>
      </c>
      <c r="AB703" s="75">
        <f t="shared" si="118"/>
        <v>0</v>
      </c>
      <c r="AC703" s="82">
        <f t="shared" si="119"/>
        <v>0</v>
      </c>
      <c r="AD703" s="70"/>
    </row>
    <row r="704" spans="1:30" x14ac:dyDescent="0.35">
      <c r="A704" s="70" t="str">
        <f>'Activity rawdata'!A703</f>
        <v>BH5140-1-147</v>
      </c>
      <c r="B704" s="71" t="str">
        <f>'Activity rawdata'!B703</f>
        <v>COLB</v>
      </c>
      <c r="C704" s="71" t="str">
        <f>IF('Activity rawdata'!C703="PY","Planted",IF('Activity rawdata'!C703="NY","Nat/Convert",IF('Activity rawdata'!C703="NN","Nat/Nonconvert",IF('Activity rawdata'!C703="OY","Planted"))))</f>
        <v>Planted</v>
      </c>
      <c r="D704" s="70" t="str">
        <f>'Activity rawdata'!D703</f>
        <v>STP2</v>
      </c>
      <c r="E704" s="72" t="str">
        <f>'Activity rawdata'!E703</f>
        <v>81</v>
      </c>
      <c r="F704" s="73" t="str">
        <f>'Activity rawdata'!L703</f>
        <v>NO</v>
      </c>
      <c r="G704" s="72" t="str">
        <f>'Activity rawdata'!R703</f>
        <v>2044</v>
      </c>
      <c r="H704" s="72" t="str">
        <f>IF('Activity rawdata'!P703="AHTHIN1","1st Thin",IF('Activity rawdata'!P703="AHCC","Clearcut",IF('Activity rawdata'!P703="AHTHSMZ","SMZ Thin",IF('Activity rawdata'!P703="AHTHIN2","2nd Thin",IF('Activity rawdata'!P703="AFERTE","Early Fert",IF('Activity rawdata'!P703="AFERTM","Mid Fert",IF('Activity rawdata'!P703="AFERTL","Late Fert",  IF('Activity rawdata'!P703="ASP","Site Prep", IF('Activity rawdata'!P703="APLT","Plant",  IF('Activity rawdata'!P703="ANREG","Natural Regeneration"))))))))))</f>
        <v>Site Prep</v>
      </c>
      <c r="I704" s="74">
        <f>'Activity rawdata'!O703</f>
        <v>72.11</v>
      </c>
      <c r="J704" s="75">
        <f>'Activity rawdata'!N703</f>
        <v>1</v>
      </c>
      <c r="K704" s="75">
        <f>'Activity rawdata'!AC703</f>
        <v>0</v>
      </c>
      <c r="L704" s="75">
        <f>'Activity rawdata'!AD703</f>
        <v>0</v>
      </c>
      <c r="M704" s="76" t="str">
        <f>'Activity rawdata'!AE703</f>
        <v>-</v>
      </c>
      <c r="N704" s="83">
        <f>'Activity rawdata'!T703+'Activity rawdata'!U703</f>
        <v>0</v>
      </c>
      <c r="O704" s="80">
        <f>'Activity rawdata'!V703</f>
        <v>0</v>
      </c>
      <c r="P704" s="80">
        <f>'Activity rawdata'!W703</f>
        <v>0</v>
      </c>
      <c r="Q704" s="80">
        <f>'Activity rawdata'!X703</f>
        <v>0</v>
      </c>
      <c r="R704" s="84">
        <f t="shared" si="110"/>
        <v>0</v>
      </c>
      <c r="S704" s="80">
        <f>'Activity rawdata'!Z703</f>
        <v>0</v>
      </c>
      <c r="T704" s="80">
        <f>'Activity rawdata'!AA703</f>
        <v>0</v>
      </c>
      <c r="U704" s="80">
        <f t="shared" si="111"/>
        <v>0</v>
      </c>
      <c r="V704" s="81">
        <f t="shared" si="112"/>
        <v>0</v>
      </c>
      <c r="W704" s="75">
        <f t="shared" si="113"/>
        <v>0</v>
      </c>
      <c r="X704" s="75">
        <f t="shared" si="114"/>
        <v>0</v>
      </c>
      <c r="Y704" s="75">
        <f t="shared" si="115"/>
        <v>0</v>
      </c>
      <c r="Z704" s="82">
        <f t="shared" si="116"/>
        <v>0</v>
      </c>
      <c r="AA704" s="75">
        <f t="shared" si="117"/>
        <v>0</v>
      </c>
      <c r="AB704" s="75">
        <f t="shared" si="118"/>
        <v>0</v>
      </c>
      <c r="AC704" s="82">
        <f t="shared" si="119"/>
        <v>0</v>
      </c>
      <c r="AD704" s="70"/>
    </row>
    <row r="705" spans="1:30" x14ac:dyDescent="0.35">
      <c r="A705" s="70" t="str">
        <f>'Activity rawdata'!A704</f>
        <v>BH1431-1-28</v>
      </c>
      <c r="B705" s="71" t="str">
        <f>'Activity rawdata'!B704</f>
        <v>COLB</v>
      </c>
      <c r="C705" s="71" t="str">
        <f>IF('Activity rawdata'!C704="PY","Planted",IF('Activity rawdata'!C704="NY","Nat/Convert",IF('Activity rawdata'!C704="NN","Nat/Nonconvert",IF('Activity rawdata'!C704="OY","Planted"))))</f>
        <v>Planted</v>
      </c>
      <c r="D705" s="70" t="str">
        <f>'Activity rawdata'!D704</f>
        <v>STP2</v>
      </c>
      <c r="E705" s="72" t="str">
        <f>'Activity rawdata'!E704</f>
        <v>80</v>
      </c>
      <c r="F705" s="73" t="str">
        <f>'Activity rawdata'!L704</f>
        <v>NO</v>
      </c>
      <c r="G705" s="72" t="str">
        <f>'Activity rawdata'!R704</f>
        <v>2044</v>
      </c>
      <c r="H705" s="72" t="str">
        <f>IF('Activity rawdata'!P704="AHTHIN1","1st Thin",IF('Activity rawdata'!P704="AHCC","Clearcut",IF('Activity rawdata'!P704="AHTHSMZ","SMZ Thin",IF('Activity rawdata'!P704="AHTHIN2","2nd Thin",IF('Activity rawdata'!P704="AFERTE","Early Fert",IF('Activity rawdata'!P704="AFERTM","Mid Fert",IF('Activity rawdata'!P704="AFERTL","Late Fert",  IF('Activity rawdata'!P704="ASP","Site Prep", IF('Activity rawdata'!P704="APLT","Plant",  IF('Activity rawdata'!P704="ANREG","Natural Regeneration"))))))))))</f>
        <v>Site Prep</v>
      </c>
      <c r="I705" s="74">
        <f>'Activity rawdata'!O704</f>
        <v>24.51</v>
      </c>
      <c r="J705" s="75">
        <f>'Activity rawdata'!N704</f>
        <v>1</v>
      </c>
      <c r="K705" s="75">
        <f>'Activity rawdata'!AC704</f>
        <v>0</v>
      </c>
      <c r="L705" s="75">
        <f>'Activity rawdata'!AD704</f>
        <v>0</v>
      </c>
      <c r="M705" s="76" t="str">
        <f>'Activity rawdata'!AE704</f>
        <v>-</v>
      </c>
      <c r="N705" s="83">
        <f>'Activity rawdata'!T704+'Activity rawdata'!U704</f>
        <v>0</v>
      </c>
      <c r="O705" s="80">
        <f>'Activity rawdata'!V704</f>
        <v>0</v>
      </c>
      <c r="P705" s="80">
        <f>'Activity rawdata'!W704</f>
        <v>0</v>
      </c>
      <c r="Q705" s="80">
        <f>'Activity rawdata'!X704</f>
        <v>0</v>
      </c>
      <c r="R705" s="84">
        <f t="shared" si="110"/>
        <v>0</v>
      </c>
      <c r="S705" s="80">
        <f>'Activity rawdata'!Z704</f>
        <v>0</v>
      </c>
      <c r="T705" s="80">
        <f>'Activity rawdata'!AA704</f>
        <v>0</v>
      </c>
      <c r="U705" s="80">
        <f t="shared" si="111"/>
        <v>0</v>
      </c>
      <c r="V705" s="81">
        <f t="shared" si="112"/>
        <v>0</v>
      </c>
      <c r="W705" s="75">
        <f t="shared" si="113"/>
        <v>0</v>
      </c>
      <c r="X705" s="75">
        <f t="shared" si="114"/>
        <v>0</v>
      </c>
      <c r="Y705" s="75">
        <f t="shared" si="115"/>
        <v>0</v>
      </c>
      <c r="Z705" s="82">
        <f t="shared" si="116"/>
        <v>0</v>
      </c>
      <c r="AA705" s="75">
        <f t="shared" si="117"/>
        <v>0</v>
      </c>
      <c r="AB705" s="75">
        <f t="shared" si="118"/>
        <v>0</v>
      </c>
      <c r="AC705" s="82">
        <f t="shared" si="119"/>
        <v>0</v>
      </c>
      <c r="AD705" s="70"/>
    </row>
    <row r="706" spans="1:30" x14ac:dyDescent="0.35">
      <c r="A706" s="70" t="str">
        <f>'Activity rawdata'!A705</f>
        <v>BH5135-1-131</v>
      </c>
      <c r="B706" s="71" t="str">
        <f>'Activity rawdata'!B705</f>
        <v>COLB</v>
      </c>
      <c r="C706" s="71" t="str">
        <f>IF('Activity rawdata'!C705="PY","Planted",IF('Activity rawdata'!C705="NY","Nat/Convert",IF('Activity rawdata'!C705="NN","Nat/Nonconvert",IF('Activity rawdata'!C705="OY","Planted"))))</f>
        <v>Planted</v>
      </c>
      <c r="D706" s="70" t="str">
        <f>'Activity rawdata'!D705</f>
        <v>STP2</v>
      </c>
      <c r="E706" s="72" t="str">
        <f>'Activity rawdata'!E705</f>
        <v>79</v>
      </c>
      <c r="F706" s="73" t="str">
        <f>'Activity rawdata'!L705</f>
        <v>NO</v>
      </c>
      <c r="G706" s="72" t="str">
        <f>'Activity rawdata'!R705</f>
        <v>2044</v>
      </c>
      <c r="H706" s="72" t="str">
        <f>IF('Activity rawdata'!P705="AHTHIN1","1st Thin",IF('Activity rawdata'!P705="AHCC","Clearcut",IF('Activity rawdata'!P705="AHTHSMZ","SMZ Thin",IF('Activity rawdata'!P705="AHTHIN2","2nd Thin",IF('Activity rawdata'!P705="AFERTE","Early Fert",IF('Activity rawdata'!P705="AFERTM","Mid Fert",IF('Activity rawdata'!P705="AFERTL","Late Fert",  IF('Activity rawdata'!P705="ASP","Site Prep", IF('Activity rawdata'!P705="APLT","Plant",  IF('Activity rawdata'!P705="ANREG","Natural Regeneration"))))))))))</f>
        <v>Site Prep</v>
      </c>
      <c r="I706" s="74">
        <f>'Activity rawdata'!O705</f>
        <v>5.8</v>
      </c>
      <c r="J706" s="75">
        <f>'Activity rawdata'!N705</f>
        <v>1</v>
      </c>
      <c r="K706" s="75">
        <f>'Activity rawdata'!AC705</f>
        <v>0</v>
      </c>
      <c r="L706" s="75">
        <f>'Activity rawdata'!AD705</f>
        <v>0</v>
      </c>
      <c r="M706" s="76" t="str">
        <f>'Activity rawdata'!AE705</f>
        <v>-</v>
      </c>
      <c r="N706" s="83">
        <f>'Activity rawdata'!T705+'Activity rawdata'!U705</f>
        <v>0</v>
      </c>
      <c r="O706" s="80">
        <f>'Activity rawdata'!V705</f>
        <v>0</v>
      </c>
      <c r="P706" s="80">
        <f>'Activity rawdata'!W705</f>
        <v>0</v>
      </c>
      <c r="Q706" s="80">
        <f>'Activity rawdata'!X705</f>
        <v>0</v>
      </c>
      <c r="R706" s="84">
        <f t="shared" si="110"/>
        <v>0</v>
      </c>
      <c r="S706" s="80">
        <f>'Activity rawdata'!Z705</f>
        <v>0</v>
      </c>
      <c r="T706" s="80">
        <f>'Activity rawdata'!AA705</f>
        <v>0</v>
      </c>
      <c r="U706" s="80">
        <f t="shared" si="111"/>
        <v>0</v>
      </c>
      <c r="V706" s="81">
        <f t="shared" si="112"/>
        <v>0</v>
      </c>
      <c r="W706" s="75">
        <f t="shared" si="113"/>
        <v>0</v>
      </c>
      <c r="X706" s="75">
        <f t="shared" si="114"/>
        <v>0</v>
      </c>
      <c r="Y706" s="75">
        <f t="shared" si="115"/>
        <v>0</v>
      </c>
      <c r="Z706" s="82">
        <f t="shared" si="116"/>
        <v>0</v>
      </c>
      <c r="AA706" s="75">
        <f t="shared" si="117"/>
        <v>0</v>
      </c>
      <c r="AB706" s="75">
        <f t="shared" si="118"/>
        <v>0</v>
      </c>
      <c r="AC706" s="82">
        <f t="shared" si="119"/>
        <v>0</v>
      </c>
      <c r="AD706" s="70"/>
    </row>
    <row r="707" spans="1:30" x14ac:dyDescent="0.35">
      <c r="A707" s="70" t="str">
        <f>'Activity rawdata'!A706</f>
        <v>BH5135-1-137</v>
      </c>
      <c r="B707" s="71" t="str">
        <f>'Activity rawdata'!B706</f>
        <v>COLB</v>
      </c>
      <c r="C707" s="71" t="str">
        <f>IF('Activity rawdata'!C706="PY","Planted",IF('Activity rawdata'!C706="NY","Nat/Convert",IF('Activity rawdata'!C706="NN","Nat/Nonconvert",IF('Activity rawdata'!C706="OY","Planted"))))</f>
        <v>Planted</v>
      </c>
      <c r="D707" s="70" t="str">
        <f>'Activity rawdata'!D706</f>
        <v>STP2</v>
      </c>
      <c r="E707" s="72" t="str">
        <f>'Activity rawdata'!E706</f>
        <v>80</v>
      </c>
      <c r="F707" s="73" t="str">
        <f>'Activity rawdata'!L706</f>
        <v>NO</v>
      </c>
      <c r="G707" s="72" t="str">
        <f>'Activity rawdata'!R706</f>
        <v>2044</v>
      </c>
      <c r="H707" s="72" t="str">
        <f>IF('Activity rawdata'!P706="AHTHIN1","1st Thin",IF('Activity rawdata'!P706="AHCC","Clearcut",IF('Activity rawdata'!P706="AHTHSMZ","SMZ Thin",IF('Activity rawdata'!P706="AHTHIN2","2nd Thin",IF('Activity rawdata'!P706="AFERTE","Early Fert",IF('Activity rawdata'!P706="AFERTM","Mid Fert",IF('Activity rawdata'!P706="AFERTL","Late Fert",  IF('Activity rawdata'!P706="ASP","Site Prep", IF('Activity rawdata'!P706="APLT","Plant",  IF('Activity rawdata'!P706="ANREG","Natural Regeneration"))))))))))</f>
        <v>Site Prep</v>
      </c>
      <c r="I707" s="74">
        <f>'Activity rawdata'!O706</f>
        <v>5.54</v>
      </c>
      <c r="J707" s="75">
        <f>'Activity rawdata'!N706</f>
        <v>1</v>
      </c>
      <c r="K707" s="75">
        <f>'Activity rawdata'!AC706</f>
        <v>0</v>
      </c>
      <c r="L707" s="75">
        <f>'Activity rawdata'!AD706</f>
        <v>0</v>
      </c>
      <c r="M707" s="76" t="str">
        <f>'Activity rawdata'!AE706</f>
        <v>-</v>
      </c>
      <c r="N707" s="83">
        <f>'Activity rawdata'!T706+'Activity rawdata'!U706</f>
        <v>0</v>
      </c>
      <c r="O707" s="80">
        <f>'Activity rawdata'!V706</f>
        <v>0</v>
      </c>
      <c r="P707" s="80">
        <f>'Activity rawdata'!W706</f>
        <v>0</v>
      </c>
      <c r="Q707" s="80">
        <f>'Activity rawdata'!X706</f>
        <v>0</v>
      </c>
      <c r="R707" s="84">
        <f t="shared" si="110"/>
        <v>0</v>
      </c>
      <c r="S707" s="80">
        <f>'Activity rawdata'!Z706</f>
        <v>0</v>
      </c>
      <c r="T707" s="80">
        <f>'Activity rawdata'!AA706</f>
        <v>0</v>
      </c>
      <c r="U707" s="80">
        <f t="shared" si="111"/>
        <v>0</v>
      </c>
      <c r="V707" s="81">
        <f t="shared" si="112"/>
        <v>0</v>
      </c>
      <c r="W707" s="75">
        <f t="shared" si="113"/>
        <v>0</v>
      </c>
      <c r="X707" s="75">
        <f t="shared" si="114"/>
        <v>0</v>
      </c>
      <c r="Y707" s="75">
        <f t="shared" si="115"/>
        <v>0</v>
      </c>
      <c r="Z707" s="82">
        <f t="shared" si="116"/>
        <v>0</v>
      </c>
      <c r="AA707" s="75">
        <f t="shared" si="117"/>
        <v>0</v>
      </c>
      <c r="AB707" s="75">
        <f t="shared" si="118"/>
        <v>0</v>
      </c>
      <c r="AC707" s="82">
        <f t="shared" si="119"/>
        <v>0</v>
      </c>
      <c r="AD707" s="70"/>
    </row>
    <row r="708" spans="1:30" x14ac:dyDescent="0.35">
      <c r="A708" s="70" t="str">
        <f>'Activity rawdata'!A707</f>
        <v>BH5132-1-125</v>
      </c>
      <c r="B708" s="71" t="str">
        <f>'Activity rawdata'!B707</f>
        <v>CSLB</v>
      </c>
      <c r="C708" s="71" t="str">
        <f>IF('Activity rawdata'!C707="PY","Planted",IF('Activity rawdata'!C707="NY","Nat/Convert",IF('Activity rawdata'!C707="NN","Nat/Nonconvert",IF('Activity rawdata'!C707="OY","Planted"))))</f>
        <v>Planted</v>
      </c>
      <c r="D708" s="70" t="str">
        <f>'Activity rawdata'!D707</f>
        <v>STP2</v>
      </c>
      <c r="E708" s="72" t="str">
        <f>'Activity rawdata'!E707</f>
        <v>84</v>
      </c>
      <c r="F708" s="73" t="str">
        <f>'Activity rawdata'!L707</f>
        <v>NO</v>
      </c>
      <c r="G708" s="72" t="str">
        <f>'Activity rawdata'!R707</f>
        <v>2044</v>
      </c>
      <c r="H708" s="72" t="str">
        <f>IF('Activity rawdata'!P707="AHTHIN1","1st Thin",IF('Activity rawdata'!P707="AHCC","Clearcut",IF('Activity rawdata'!P707="AHTHSMZ","SMZ Thin",IF('Activity rawdata'!P707="AHTHIN2","2nd Thin",IF('Activity rawdata'!P707="AFERTE","Early Fert",IF('Activity rawdata'!P707="AFERTM","Mid Fert",IF('Activity rawdata'!P707="AFERTL","Late Fert",  IF('Activity rawdata'!P707="ASP","Site Prep", IF('Activity rawdata'!P707="APLT","Plant",  IF('Activity rawdata'!P707="ANREG","Natural Regeneration"))))))))))</f>
        <v>Plant</v>
      </c>
      <c r="I708" s="74">
        <f>'Activity rawdata'!O707</f>
        <v>2.1800000000000002</v>
      </c>
      <c r="J708" s="75">
        <f>'Activity rawdata'!N707</f>
        <v>1</v>
      </c>
      <c r="K708" s="75">
        <f>'Activity rawdata'!AC707</f>
        <v>0</v>
      </c>
      <c r="L708" s="75">
        <f>'Activity rawdata'!AD707</f>
        <v>0</v>
      </c>
      <c r="M708" s="76" t="str">
        <f>'Activity rawdata'!AE707</f>
        <v>-</v>
      </c>
      <c r="N708" s="83">
        <f>'Activity rawdata'!T707+'Activity rawdata'!U707</f>
        <v>0</v>
      </c>
      <c r="O708" s="80">
        <f>'Activity rawdata'!V707</f>
        <v>0</v>
      </c>
      <c r="P708" s="80">
        <f>'Activity rawdata'!W707</f>
        <v>0</v>
      </c>
      <c r="Q708" s="80">
        <f>'Activity rawdata'!X707</f>
        <v>0</v>
      </c>
      <c r="R708" s="84">
        <f t="shared" si="110"/>
        <v>0</v>
      </c>
      <c r="S708" s="80">
        <f>'Activity rawdata'!Z707</f>
        <v>0</v>
      </c>
      <c r="T708" s="80">
        <f>'Activity rawdata'!AA707</f>
        <v>0</v>
      </c>
      <c r="U708" s="80">
        <f t="shared" si="111"/>
        <v>0</v>
      </c>
      <c r="V708" s="81">
        <f t="shared" si="112"/>
        <v>0</v>
      </c>
      <c r="W708" s="75">
        <f t="shared" si="113"/>
        <v>0</v>
      </c>
      <c r="X708" s="75">
        <f t="shared" si="114"/>
        <v>0</v>
      </c>
      <c r="Y708" s="75">
        <f t="shared" si="115"/>
        <v>0</v>
      </c>
      <c r="Z708" s="82">
        <f t="shared" si="116"/>
        <v>0</v>
      </c>
      <c r="AA708" s="75">
        <f t="shared" si="117"/>
        <v>0</v>
      </c>
      <c r="AB708" s="75">
        <f t="shared" si="118"/>
        <v>0</v>
      </c>
      <c r="AC708" s="82">
        <f t="shared" si="119"/>
        <v>0</v>
      </c>
      <c r="AD708" s="70"/>
    </row>
    <row r="709" spans="1:30" x14ac:dyDescent="0.35">
      <c r="A709" s="70" t="str">
        <f>'Activity rawdata'!A708</f>
        <v>BH6112-1-266</v>
      </c>
      <c r="B709" s="71" t="str">
        <f>'Activity rawdata'!B708</f>
        <v>CSLB</v>
      </c>
      <c r="C709" s="71" t="str">
        <f>IF('Activity rawdata'!C708="PY","Planted",IF('Activity rawdata'!C708="NY","Nat/Convert",IF('Activity rawdata'!C708="NN","Nat/Nonconvert",IF('Activity rawdata'!C708="OY","Planted"))))</f>
        <v>Planted</v>
      </c>
      <c r="D709" s="70" t="str">
        <f>'Activity rawdata'!D708</f>
        <v>STP2</v>
      </c>
      <c r="E709" s="72" t="str">
        <f>'Activity rawdata'!E708</f>
        <v>74</v>
      </c>
      <c r="F709" s="73" t="str">
        <f>'Activity rawdata'!L708</f>
        <v>NO</v>
      </c>
      <c r="G709" s="72" t="str">
        <f>'Activity rawdata'!R708</f>
        <v>2044</v>
      </c>
      <c r="H709" s="72" t="str">
        <f>IF('Activity rawdata'!P708="AHTHIN1","1st Thin",IF('Activity rawdata'!P708="AHCC","Clearcut",IF('Activity rawdata'!P708="AHTHSMZ","SMZ Thin",IF('Activity rawdata'!P708="AHTHIN2","2nd Thin",IF('Activity rawdata'!P708="AFERTE","Early Fert",IF('Activity rawdata'!P708="AFERTM","Mid Fert",IF('Activity rawdata'!P708="AFERTL","Late Fert",  IF('Activity rawdata'!P708="ASP","Site Prep", IF('Activity rawdata'!P708="APLT","Plant",  IF('Activity rawdata'!P708="ANREG","Natural Regeneration"))))))))))</f>
        <v>Plant</v>
      </c>
      <c r="I709" s="74">
        <f>'Activity rawdata'!O708</f>
        <v>8.01</v>
      </c>
      <c r="J709" s="75">
        <f>'Activity rawdata'!N708</f>
        <v>1</v>
      </c>
      <c r="K709" s="75">
        <f>'Activity rawdata'!AC708</f>
        <v>0</v>
      </c>
      <c r="L709" s="75">
        <f>'Activity rawdata'!AD708</f>
        <v>0</v>
      </c>
      <c r="M709" s="76" t="str">
        <f>'Activity rawdata'!AE708</f>
        <v>-</v>
      </c>
      <c r="N709" s="83">
        <f>'Activity rawdata'!T708+'Activity rawdata'!U708</f>
        <v>0</v>
      </c>
      <c r="O709" s="80">
        <f>'Activity rawdata'!V708</f>
        <v>0</v>
      </c>
      <c r="P709" s="80">
        <f>'Activity rawdata'!W708</f>
        <v>0</v>
      </c>
      <c r="Q709" s="80">
        <f>'Activity rawdata'!X708</f>
        <v>0</v>
      </c>
      <c r="R709" s="84">
        <f t="shared" si="110"/>
        <v>0</v>
      </c>
      <c r="S709" s="80">
        <f>'Activity rawdata'!Z708</f>
        <v>0</v>
      </c>
      <c r="T709" s="80">
        <f>'Activity rawdata'!AA708</f>
        <v>0</v>
      </c>
      <c r="U709" s="80">
        <f t="shared" si="111"/>
        <v>0</v>
      </c>
      <c r="V709" s="81">
        <f t="shared" si="112"/>
        <v>0</v>
      </c>
      <c r="W709" s="75">
        <f t="shared" si="113"/>
        <v>0</v>
      </c>
      <c r="X709" s="75">
        <f t="shared" si="114"/>
        <v>0</v>
      </c>
      <c r="Y709" s="75">
        <f t="shared" si="115"/>
        <v>0</v>
      </c>
      <c r="Z709" s="82">
        <f t="shared" si="116"/>
        <v>0</v>
      </c>
      <c r="AA709" s="75">
        <f t="shared" si="117"/>
        <v>0</v>
      </c>
      <c r="AB709" s="75">
        <f t="shared" si="118"/>
        <v>0</v>
      </c>
      <c r="AC709" s="82">
        <f t="shared" si="119"/>
        <v>0</v>
      </c>
      <c r="AD709" s="70"/>
    </row>
    <row r="710" spans="1:30" x14ac:dyDescent="0.35">
      <c r="A710" s="70" t="str">
        <f>'Activity rawdata'!A709</f>
        <v>BH6125-1-360</v>
      </c>
      <c r="B710" s="71" t="str">
        <f>'Activity rawdata'!B709</f>
        <v>LB</v>
      </c>
      <c r="C710" s="71" t="str">
        <f>IF('Activity rawdata'!C709="PY","Planted",IF('Activity rawdata'!C709="NY","Nat/Convert",IF('Activity rawdata'!C709="NN","Nat/Nonconvert",IF('Activity rawdata'!C709="OY","Planted"))))</f>
        <v>Planted</v>
      </c>
      <c r="D710" s="70" t="str">
        <f>'Activity rawdata'!D709</f>
        <v>STP1</v>
      </c>
      <c r="E710" s="72" t="str">
        <f>'Activity rawdata'!E709</f>
        <v>78</v>
      </c>
      <c r="F710" s="73" t="str">
        <f>'Activity rawdata'!L709</f>
        <v>MT2</v>
      </c>
      <c r="G710" s="72" t="str">
        <f>'Activity rawdata'!R709</f>
        <v>2044</v>
      </c>
      <c r="H710" s="72" t="str">
        <f>IF('Activity rawdata'!P709="AHTHIN1","1st Thin",IF('Activity rawdata'!P709="AHCC","Clearcut",IF('Activity rawdata'!P709="AHTHSMZ","SMZ Thin",IF('Activity rawdata'!P709="AHTHIN2","2nd Thin",IF('Activity rawdata'!P709="AFERTE","Early Fert",IF('Activity rawdata'!P709="AFERTM","Mid Fert",IF('Activity rawdata'!P709="AFERTL","Late Fert",  IF('Activity rawdata'!P709="ASP","Site Prep", IF('Activity rawdata'!P709="APLT","Plant",  IF('Activity rawdata'!P709="ANREG","Natural Regeneration"))))))))))</f>
        <v>Late Fert</v>
      </c>
      <c r="I710" s="74">
        <f>'Activity rawdata'!O709</f>
        <v>6.5</v>
      </c>
      <c r="J710" s="75">
        <f>'Activity rawdata'!N709</f>
        <v>21</v>
      </c>
      <c r="K710" s="75">
        <f>'Activity rawdata'!AC709</f>
        <v>75.55</v>
      </c>
      <c r="L710" s="75">
        <f>'Activity rawdata'!AD709</f>
        <v>127.3</v>
      </c>
      <c r="M710" s="76">
        <f>'Activity rawdata'!AE709</f>
        <v>10.431321585219248</v>
      </c>
      <c r="N710" s="83">
        <f>'Activity rawdata'!T709+'Activity rawdata'!U709</f>
        <v>0</v>
      </c>
      <c r="O710" s="80">
        <f>'Activity rawdata'!V709</f>
        <v>0</v>
      </c>
      <c r="P710" s="80">
        <f>'Activity rawdata'!W709</f>
        <v>0</v>
      </c>
      <c r="Q710" s="80">
        <f>'Activity rawdata'!X709</f>
        <v>0</v>
      </c>
      <c r="R710" s="84">
        <f t="shared" si="110"/>
        <v>0</v>
      </c>
      <c r="S710" s="80">
        <f>'Activity rawdata'!Z709</f>
        <v>0</v>
      </c>
      <c r="T710" s="80">
        <f>'Activity rawdata'!AA709</f>
        <v>0</v>
      </c>
      <c r="U710" s="80">
        <f t="shared" si="111"/>
        <v>0</v>
      </c>
      <c r="V710" s="81">
        <f t="shared" si="112"/>
        <v>0</v>
      </c>
      <c r="W710" s="75">
        <f t="shared" si="113"/>
        <v>0</v>
      </c>
      <c r="X710" s="75">
        <f t="shared" si="114"/>
        <v>0</v>
      </c>
      <c r="Y710" s="75">
        <f t="shared" si="115"/>
        <v>0</v>
      </c>
      <c r="Z710" s="82">
        <f t="shared" si="116"/>
        <v>0</v>
      </c>
      <c r="AA710" s="75">
        <f t="shared" si="117"/>
        <v>0</v>
      </c>
      <c r="AB710" s="75">
        <f t="shared" si="118"/>
        <v>0</v>
      </c>
      <c r="AC710" s="82">
        <f t="shared" si="119"/>
        <v>0</v>
      </c>
      <c r="AD710" s="70"/>
    </row>
    <row r="711" spans="1:30" x14ac:dyDescent="0.35">
      <c r="A711" s="70" t="str">
        <f>'Activity rawdata'!A710</f>
        <v>BH5145-1-341</v>
      </c>
      <c r="B711" s="71" t="str">
        <f>'Activity rawdata'!B710</f>
        <v>LB</v>
      </c>
      <c r="C711" s="71" t="str">
        <f>IF('Activity rawdata'!C710="PY","Planted",IF('Activity rawdata'!C710="NY","Nat/Convert",IF('Activity rawdata'!C710="NN","Nat/Nonconvert",IF('Activity rawdata'!C710="OY","Planted"))))</f>
        <v>Planted</v>
      </c>
      <c r="D711" s="70" t="str">
        <f>'Activity rawdata'!D710</f>
        <v>STP1</v>
      </c>
      <c r="E711" s="72" t="str">
        <f>'Activity rawdata'!E710</f>
        <v>85</v>
      </c>
      <c r="F711" s="73" t="str">
        <f>'Activity rawdata'!L710</f>
        <v>MT2</v>
      </c>
      <c r="G711" s="72" t="str">
        <f>'Activity rawdata'!R710</f>
        <v>2044</v>
      </c>
      <c r="H711" s="72" t="str">
        <f>IF('Activity rawdata'!P710="AHTHIN1","1st Thin",IF('Activity rawdata'!P710="AHCC","Clearcut",IF('Activity rawdata'!P710="AHTHSMZ","SMZ Thin",IF('Activity rawdata'!P710="AHTHIN2","2nd Thin",IF('Activity rawdata'!P710="AFERTE","Early Fert",IF('Activity rawdata'!P710="AFERTM","Mid Fert",IF('Activity rawdata'!P710="AFERTL","Late Fert",  IF('Activity rawdata'!P710="ASP","Site Prep", IF('Activity rawdata'!P710="APLT","Plant",  IF('Activity rawdata'!P710="ANREG","Natural Regeneration"))))))))))</f>
        <v>Late Fert</v>
      </c>
      <c r="I711" s="74">
        <f>'Activity rawdata'!O710</f>
        <v>29.25</v>
      </c>
      <c r="J711" s="75">
        <f>'Activity rawdata'!N710</f>
        <v>21</v>
      </c>
      <c r="K711" s="75">
        <f>'Activity rawdata'!AC710</f>
        <v>74.55</v>
      </c>
      <c r="L711" s="75">
        <f>'Activity rawdata'!AD710</f>
        <v>110.63</v>
      </c>
      <c r="M711" s="76">
        <f>'Activity rawdata'!AE710</f>
        <v>11.115363494964845</v>
      </c>
      <c r="N711" s="83">
        <f>'Activity rawdata'!T710+'Activity rawdata'!U710</f>
        <v>0</v>
      </c>
      <c r="O711" s="80">
        <f>'Activity rawdata'!V710</f>
        <v>0</v>
      </c>
      <c r="P711" s="80">
        <f>'Activity rawdata'!W710</f>
        <v>0</v>
      </c>
      <c r="Q711" s="80">
        <f>'Activity rawdata'!X710</f>
        <v>0</v>
      </c>
      <c r="R711" s="84">
        <f t="shared" si="110"/>
        <v>0</v>
      </c>
      <c r="S711" s="80">
        <f>'Activity rawdata'!Z710</f>
        <v>0</v>
      </c>
      <c r="T711" s="80">
        <f>'Activity rawdata'!AA710</f>
        <v>0</v>
      </c>
      <c r="U711" s="80">
        <f t="shared" si="111"/>
        <v>0</v>
      </c>
      <c r="V711" s="81">
        <f t="shared" si="112"/>
        <v>0</v>
      </c>
      <c r="W711" s="75">
        <f t="shared" si="113"/>
        <v>0</v>
      </c>
      <c r="X711" s="75">
        <f t="shared" si="114"/>
        <v>0</v>
      </c>
      <c r="Y711" s="75">
        <f t="shared" si="115"/>
        <v>0</v>
      </c>
      <c r="Z711" s="82">
        <f t="shared" si="116"/>
        <v>0</v>
      </c>
      <c r="AA711" s="75">
        <f t="shared" si="117"/>
        <v>0</v>
      </c>
      <c r="AB711" s="75">
        <f t="shared" si="118"/>
        <v>0</v>
      </c>
      <c r="AC711" s="82">
        <f t="shared" si="119"/>
        <v>0</v>
      </c>
      <c r="AD711" s="70"/>
    </row>
    <row r="712" spans="1:30" x14ac:dyDescent="0.35">
      <c r="A712" s="70" t="str">
        <f>'Activity rawdata'!A711</f>
        <v>BH5132-1-340</v>
      </c>
      <c r="B712" s="71" t="str">
        <f>'Activity rawdata'!B711</f>
        <v>LB</v>
      </c>
      <c r="C712" s="71" t="str">
        <f>IF('Activity rawdata'!C711="PY","Planted",IF('Activity rawdata'!C711="NY","Nat/Convert",IF('Activity rawdata'!C711="NN","Nat/Nonconvert",IF('Activity rawdata'!C711="OY","Planted"))))</f>
        <v>Planted</v>
      </c>
      <c r="D712" s="70" t="str">
        <f>'Activity rawdata'!D711</f>
        <v>STP1</v>
      </c>
      <c r="E712" s="72" t="str">
        <f>'Activity rawdata'!E711</f>
        <v>82</v>
      </c>
      <c r="F712" s="73" t="str">
        <f>'Activity rawdata'!L711</f>
        <v>MT2</v>
      </c>
      <c r="G712" s="72" t="str">
        <f>'Activity rawdata'!R711</f>
        <v>2044</v>
      </c>
      <c r="H712" s="72" t="str">
        <f>IF('Activity rawdata'!P711="AHTHIN1","1st Thin",IF('Activity rawdata'!P711="AHCC","Clearcut",IF('Activity rawdata'!P711="AHTHSMZ","SMZ Thin",IF('Activity rawdata'!P711="AHTHIN2","2nd Thin",IF('Activity rawdata'!P711="AFERTE","Early Fert",IF('Activity rawdata'!P711="AFERTM","Mid Fert",IF('Activity rawdata'!P711="AFERTL","Late Fert",  IF('Activity rawdata'!P711="ASP","Site Prep", IF('Activity rawdata'!P711="APLT","Plant",  IF('Activity rawdata'!P711="ANREG","Natural Regeneration"))))))))))</f>
        <v>Late Fert</v>
      </c>
      <c r="I712" s="74">
        <f>'Activity rawdata'!O711</f>
        <v>17.350000000000001</v>
      </c>
      <c r="J712" s="75">
        <f>'Activity rawdata'!N711</f>
        <v>21</v>
      </c>
      <c r="K712" s="75">
        <f>'Activity rawdata'!AC711</f>
        <v>74.25</v>
      </c>
      <c r="L712" s="75">
        <f>'Activity rawdata'!AD711</f>
        <v>117.32</v>
      </c>
      <c r="M712" s="76">
        <f>'Activity rawdata'!AE711</f>
        <v>10.772053550304951</v>
      </c>
      <c r="N712" s="83">
        <f>'Activity rawdata'!T711+'Activity rawdata'!U711</f>
        <v>0</v>
      </c>
      <c r="O712" s="80">
        <f>'Activity rawdata'!V711</f>
        <v>0</v>
      </c>
      <c r="P712" s="80">
        <f>'Activity rawdata'!W711</f>
        <v>0</v>
      </c>
      <c r="Q712" s="80">
        <f>'Activity rawdata'!X711</f>
        <v>0</v>
      </c>
      <c r="R712" s="84">
        <f t="shared" si="110"/>
        <v>0</v>
      </c>
      <c r="S712" s="80">
        <f>'Activity rawdata'!Z711</f>
        <v>0</v>
      </c>
      <c r="T712" s="80">
        <f>'Activity rawdata'!AA711</f>
        <v>0</v>
      </c>
      <c r="U712" s="80">
        <f t="shared" si="111"/>
        <v>0</v>
      </c>
      <c r="V712" s="81">
        <f t="shared" si="112"/>
        <v>0</v>
      </c>
      <c r="W712" s="75">
        <f t="shared" si="113"/>
        <v>0</v>
      </c>
      <c r="X712" s="75">
        <f t="shared" si="114"/>
        <v>0</v>
      </c>
      <c r="Y712" s="75">
        <f t="shared" si="115"/>
        <v>0</v>
      </c>
      <c r="Z712" s="82">
        <f t="shared" si="116"/>
        <v>0</v>
      </c>
      <c r="AA712" s="75">
        <f t="shared" si="117"/>
        <v>0</v>
      </c>
      <c r="AB712" s="75">
        <f t="shared" si="118"/>
        <v>0</v>
      </c>
      <c r="AC712" s="82">
        <f t="shared" si="119"/>
        <v>0</v>
      </c>
      <c r="AD712" s="70"/>
    </row>
    <row r="713" spans="1:30" x14ac:dyDescent="0.35">
      <c r="A713" s="70" t="str">
        <f>'Activity rawdata'!A712</f>
        <v>BH6112-1-264</v>
      </c>
      <c r="B713" s="71" t="str">
        <f>'Activity rawdata'!B712</f>
        <v>LB</v>
      </c>
      <c r="C713" s="71" t="str">
        <f>IF('Activity rawdata'!C712="PY","Planted",IF('Activity rawdata'!C712="NY","Nat/Convert",IF('Activity rawdata'!C712="NN","Nat/Nonconvert",IF('Activity rawdata'!C712="OY","Planted"))))</f>
        <v>Planted</v>
      </c>
      <c r="D713" s="70" t="str">
        <f>'Activity rawdata'!D712</f>
        <v>STP2</v>
      </c>
      <c r="E713" s="72" t="str">
        <f>'Activity rawdata'!E712</f>
        <v>71</v>
      </c>
      <c r="F713" s="73" t="str">
        <f>'Activity rawdata'!L712</f>
        <v>NO</v>
      </c>
      <c r="G713" s="72" t="str">
        <f>'Activity rawdata'!R712</f>
        <v>2044</v>
      </c>
      <c r="H713" s="72" t="str">
        <f>IF('Activity rawdata'!P712="AHTHIN1","1st Thin",IF('Activity rawdata'!P712="AHCC","Clearcut",IF('Activity rawdata'!P712="AHTHSMZ","SMZ Thin",IF('Activity rawdata'!P712="AHTHIN2","2nd Thin",IF('Activity rawdata'!P712="AFERTE","Early Fert",IF('Activity rawdata'!P712="AFERTM","Mid Fert",IF('Activity rawdata'!P712="AFERTL","Late Fert",  IF('Activity rawdata'!P712="ASP","Site Prep", IF('Activity rawdata'!P712="APLT","Plant",  IF('Activity rawdata'!P712="ANREG","Natural Regeneration"))))))))))</f>
        <v>1st Thin</v>
      </c>
      <c r="I713" s="74">
        <f>'Activity rawdata'!O712</f>
        <v>5.75</v>
      </c>
      <c r="J713" s="75">
        <f>'Activity rawdata'!N712</f>
        <v>14</v>
      </c>
      <c r="K713" s="75">
        <f>'Activity rawdata'!AC712</f>
        <v>111.34</v>
      </c>
      <c r="L713" s="75">
        <f>'Activity rawdata'!AD712</f>
        <v>382.74</v>
      </c>
      <c r="M713" s="76">
        <f>'Activity rawdata'!AE712</f>
        <v>7.3031460205554017</v>
      </c>
      <c r="N713" s="83">
        <f>'Activity rawdata'!T712+'Activity rawdata'!U712</f>
        <v>25.45</v>
      </c>
      <c r="O713" s="80">
        <f>'Activity rawdata'!V712</f>
        <v>0.28999999999999998</v>
      </c>
      <c r="P713" s="80">
        <f>'Activity rawdata'!W712</f>
        <v>0</v>
      </c>
      <c r="Q713" s="80">
        <f>'Activity rawdata'!X712</f>
        <v>0</v>
      </c>
      <c r="R713" s="84">
        <f t="shared" si="110"/>
        <v>25.74</v>
      </c>
      <c r="S713" s="80">
        <f>'Activity rawdata'!Z712</f>
        <v>0</v>
      </c>
      <c r="T713" s="80">
        <f>'Activity rawdata'!AA712</f>
        <v>0</v>
      </c>
      <c r="U713" s="80">
        <f t="shared" si="111"/>
        <v>0</v>
      </c>
      <c r="V713" s="81">
        <f t="shared" si="112"/>
        <v>146.33750000000001</v>
      </c>
      <c r="W713" s="75">
        <f t="shared" si="113"/>
        <v>1.6675</v>
      </c>
      <c r="X713" s="75">
        <f t="shared" si="114"/>
        <v>0</v>
      </c>
      <c r="Y713" s="75">
        <f t="shared" si="115"/>
        <v>0</v>
      </c>
      <c r="Z713" s="82">
        <f t="shared" si="116"/>
        <v>148.005</v>
      </c>
      <c r="AA713" s="75">
        <f t="shared" si="117"/>
        <v>0</v>
      </c>
      <c r="AB713" s="75">
        <f t="shared" si="118"/>
        <v>0</v>
      </c>
      <c r="AC713" s="82">
        <f t="shared" si="119"/>
        <v>0</v>
      </c>
      <c r="AD713" s="70"/>
    </row>
    <row r="714" spans="1:30" x14ac:dyDescent="0.35">
      <c r="A714" s="70" t="str">
        <f>'Activity rawdata'!A713</f>
        <v>BH1429-1-45</v>
      </c>
      <c r="B714" s="71" t="str">
        <f>'Activity rawdata'!B713</f>
        <v>LB</v>
      </c>
      <c r="C714" s="71" t="str">
        <f>IF('Activity rawdata'!C713="PY","Planted",IF('Activity rawdata'!C713="NY","Nat/Convert",IF('Activity rawdata'!C713="NN","Nat/Nonconvert",IF('Activity rawdata'!C713="OY","Planted"))))</f>
        <v>Planted</v>
      </c>
      <c r="D714" s="70" t="str">
        <f>'Activity rawdata'!D713</f>
        <v>STP2</v>
      </c>
      <c r="E714" s="72" t="str">
        <f>'Activity rawdata'!E713</f>
        <v>83</v>
      </c>
      <c r="F714" s="73" t="str">
        <f>'Activity rawdata'!L713</f>
        <v>NO</v>
      </c>
      <c r="G714" s="72" t="str">
        <f>'Activity rawdata'!R713</f>
        <v>2044</v>
      </c>
      <c r="H714" s="72" t="str">
        <f>IF('Activity rawdata'!P713="AHTHIN1","1st Thin",IF('Activity rawdata'!P713="AHCC","Clearcut",IF('Activity rawdata'!P713="AHTHSMZ","SMZ Thin",IF('Activity rawdata'!P713="AHTHIN2","2nd Thin",IF('Activity rawdata'!P713="AFERTE","Early Fert",IF('Activity rawdata'!P713="AFERTM","Mid Fert",IF('Activity rawdata'!P713="AFERTL","Late Fert",  IF('Activity rawdata'!P713="ASP","Site Prep", IF('Activity rawdata'!P713="APLT","Plant",  IF('Activity rawdata'!P713="ANREG","Natural Regeneration"))))))))))</f>
        <v>1st Thin</v>
      </c>
      <c r="I714" s="74">
        <f>'Activity rawdata'!O713</f>
        <v>175.55</v>
      </c>
      <c r="J714" s="75">
        <f>'Activity rawdata'!N713</f>
        <v>14</v>
      </c>
      <c r="K714" s="75">
        <f>'Activity rawdata'!AC713</f>
        <v>141.22</v>
      </c>
      <c r="L714" s="75">
        <f>'Activity rawdata'!AD713</f>
        <v>375.73</v>
      </c>
      <c r="M714" s="76">
        <f>'Activity rawdata'!AE713</f>
        <v>8.3013068837058928</v>
      </c>
      <c r="N714" s="83">
        <f>'Activity rawdata'!T713+'Activity rawdata'!U713</f>
        <v>24.78</v>
      </c>
      <c r="O714" s="80">
        <f>'Activity rawdata'!V713</f>
        <v>13.56</v>
      </c>
      <c r="P714" s="80">
        <f>'Activity rawdata'!W713</f>
        <v>0</v>
      </c>
      <c r="Q714" s="80">
        <f>'Activity rawdata'!X713</f>
        <v>0</v>
      </c>
      <c r="R714" s="84">
        <f t="shared" si="110"/>
        <v>38.340000000000003</v>
      </c>
      <c r="S714" s="80">
        <f>'Activity rawdata'!Z713</f>
        <v>0</v>
      </c>
      <c r="T714" s="80">
        <f>'Activity rawdata'!AA713</f>
        <v>0</v>
      </c>
      <c r="U714" s="80">
        <f t="shared" si="111"/>
        <v>0</v>
      </c>
      <c r="V714" s="81">
        <f t="shared" si="112"/>
        <v>4350.1290000000008</v>
      </c>
      <c r="W714" s="75">
        <f t="shared" si="113"/>
        <v>2380.4580000000001</v>
      </c>
      <c r="X714" s="75">
        <f t="shared" si="114"/>
        <v>0</v>
      </c>
      <c r="Y714" s="75">
        <f t="shared" si="115"/>
        <v>0</v>
      </c>
      <c r="Z714" s="82">
        <f t="shared" si="116"/>
        <v>6730.5870000000014</v>
      </c>
      <c r="AA714" s="75">
        <f t="shared" si="117"/>
        <v>0</v>
      </c>
      <c r="AB714" s="75">
        <f t="shared" si="118"/>
        <v>0</v>
      </c>
      <c r="AC714" s="82">
        <f t="shared" si="119"/>
        <v>0</v>
      </c>
      <c r="AD714" s="70"/>
    </row>
    <row r="715" spans="1:30" x14ac:dyDescent="0.35">
      <c r="A715" s="70" t="str">
        <f>'Activity rawdata'!A714</f>
        <v>BH1435-1-23</v>
      </c>
      <c r="B715" s="71" t="str">
        <f>'Activity rawdata'!B714</f>
        <v>LB</v>
      </c>
      <c r="C715" s="71" t="str">
        <f>IF('Activity rawdata'!C714="PY","Planted",IF('Activity rawdata'!C714="NY","Nat/Convert",IF('Activity rawdata'!C714="NN","Nat/Nonconvert",IF('Activity rawdata'!C714="OY","Planted"))))</f>
        <v>Planted</v>
      </c>
      <c r="D715" s="70" t="str">
        <f>'Activity rawdata'!D714</f>
        <v>STP2</v>
      </c>
      <c r="E715" s="72" t="str">
        <f>'Activity rawdata'!E714</f>
        <v>94</v>
      </c>
      <c r="F715" s="73" t="str">
        <f>'Activity rawdata'!L714</f>
        <v>NO</v>
      </c>
      <c r="G715" s="72" t="str">
        <f>'Activity rawdata'!R714</f>
        <v>2044</v>
      </c>
      <c r="H715" s="72" t="str">
        <f>IF('Activity rawdata'!P714="AHTHIN1","1st Thin",IF('Activity rawdata'!P714="AHCC","Clearcut",IF('Activity rawdata'!P714="AHTHSMZ","SMZ Thin",IF('Activity rawdata'!P714="AHTHIN2","2nd Thin",IF('Activity rawdata'!P714="AFERTE","Early Fert",IF('Activity rawdata'!P714="AFERTM","Mid Fert",IF('Activity rawdata'!P714="AFERTL","Late Fert",  IF('Activity rawdata'!P714="ASP","Site Prep", IF('Activity rawdata'!P714="APLT","Plant",  IF('Activity rawdata'!P714="ANREG","Natural Regeneration"))))))))))</f>
        <v>1st Thin</v>
      </c>
      <c r="I715" s="74">
        <f>'Activity rawdata'!O714</f>
        <v>178.91</v>
      </c>
      <c r="J715" s="75">
        <f>'Activity rawdata'!N714</f>
        <v>14</v>
      </c>
      <c r="K715" s="75">
        <f>'Activity rawdata'!AC714</f>
        <v>174.76</v>
      </c>
      <c r="L715" s="75">
        <f>'Activity rawdata'!AD714</f>
        <v>367.89</v>
      </c>
      <c r="M715" s="76">
        <f>'Activity rawdata'!AE714</f>
        <v>9.3325070872357632</v>
      </c>
      <c r="N715" s="83">
        <f>'Activity rawdata'!T714+'Activity rawdata'!U714</f>
        <v>20.85</v>
      </c>
      <c r="O715" s="80">
        <f>'Activity rawdata'!V714</f>
        <v>36.49</v>
      </c>
      <c r="P715" s="80">
        <f>'Activity rawdata'!W714</f>
        <v>0</v>
      </c>
      <c r="Q715" s="80">
        <f>'Activity rawdata'!X714</f>
        <v>0</v>
      </c>
      <c r="R715" s="84">
        <f t="shared" si="110"/>
        <v>57.34</v>
      </c>
      <c r="S715" s="80">
        <f>'Activity rawdata'!Z714</f>
        <v>0</v>
      </c>
      <c r="T715" s="80">
        <f>'Activity rawdata'!AA714</f>
        <v>0</v>
      </c>
      <c r="U715" s="80">
        <f t="shared" si="111"/>
        <v>0</v>
      </c>
      <c r="V715" s="81">
        <f t="shared" si="112"/>
        <v>3730.2735000000002</v>
      </c>
      <c r="W715" s="75">
        <f t="shared" si="113"/>
        <v>6528.4259000000002</v>
      </c>
      <c r="X715" s="75">
        <f t="shared" si="114"/>
        <v>0</v>
      </c>
      <c r="Y715" s="75">
        <f t="shared" si="115"/>
        <v>0</v>
      </c>
      <c r="Z715" s="82">
        <f t="shared" si="116"/>
        <v>10258.699400000001</v>
      </c>
      <c r="AA715" s="75">
        <f t="shared" si="117"/>
        <v>0</v>
      </c>
      <c r="AB715" s="75">
        <f t="shared" si="118"/>
        <v>0</v>
      </c>
      <c r="AC715" s="82">
        <f t="shared" si="119"/>
        <v>0</v>
      </c>
      <c r="AD715" s="70"/>
    </row>
    <row r="716" spans="1:30" x14ac:dyDescent="0.35">
      <c r="A716" s="70" t="str">
        <f>'Activity rawdata'!A715</f>
        <v>BH1435-1-339</v>
      </c>
      <c r="B716" s="71" t="str">
        <f>'Activity rawdata'!B715</f>
        <v>LB</v>
      </c>
      <c r="C716" s="71" t="str">
        <f>IF('Activity rawdata'!C715="PY","Planted",IF('Activity rawdata'!C715="NY","Nat/Convert",IF('Activity rawdata'!C715="NN","Nat/Nonconvert",IF('Activity rawdata'!C715="OY","Planted"))))</f>
        <v>Planted</v>
      </c>
      <c r="D716" s="70" t="str">
        <f>'Activity rawdata'!D715</f>
        <v>STP2</v>
      </c>
      <c r="E716" s="72" t="str">
        <f>'Activity rawdata'!E715</f>
        <v>94</v>
      </c>
      <c r="F716" s="73" t="str">
        <f>'Activity rawdata'!L715</f>
        <v>NO</v>
      </c>
      <c r="G716" s="72" t="str">
        <f>'Activity rawdata'!R715</f>
        <v>2044</v>
      </c>
      <c r="H716" s="72" t="str">
        <f>IF('Activity rawdata'!P715="AHTHIN1","1st Thin",IF('Activity rawdata'!P715="AHCC","Clearcut",IF('Activity rawdata'!P715="AHTHSMZ","SMZ Thin",IF('Activity rawdata'!P715="AHTHIN2","2nd Thin",IF('Activity rawdata'!P715="AFERTE","Early Fert",IF('Activity rawdata'!P715="AFERTM","Mid Fert",IF('Activity rawdata'!P715="AFERTL","Late Fert",  IF('Activity rawdata'!P715="ASP","Site Prep", IF('Activity rawdata'!P715="APLT","Plant",  IF('Activity rawdata'!P715="ANREG","Natural Regeneration"))))))))))</f>
        <v>1st Thin</v>
      </c>
      <c r="I716" s="74">
        <f>'Activity rawdata'!O715</f>
        <v>41.62</v>
      </c>
      <c r="J716" s="75">
        <f>'Activity rawdata'!N715</f>
        <v>14</v>
      </c>
      <c r="K716" s="75">
        <f>'Activity rawdata'!AC715</f>
        <v>174.76</v>
      </c>
      <c r="L716" s="75">
        <f>'Activity rawdata'!AD715</f>
        <v>367.89</v>
      </c>
      <c r="M716" s="76">
        <f>'Activity rawdata'!AE715</f>
        <v>9.3325070872357632</v>
      </c>
      <c r="N716" s="83">
        <f>'Activity rawdata'!T715+'Activity rawdata'!U715</f>
        <v>20.85</v>
      </c>
      <c r="O716" s="80">
        <f>'Activity rawdata'!V715</f>
        <v>36.49</v>
      </c>
      <c r="P716" s="80">
        <f>'Activity rawdata'!W715</f>
        <v>0</v>
      </c>
      <c r="Q716" s="80">
        <f>'Activity rawdata'!X715</f>
        <v>0</v>
      </c>
      <c r="R716" s="84">
        <f t="shared" si="110"/>
        <v>57.34</v>
      </c>
      <c r="S716" s="80">
        <f>'Activity rawdata'!Z715</f>
        <v>0</v>
      </c>
      <c r="T716" s="80">
        <f>'Activity rawdata'!AA715</f>
        <v>0</v>
      </c>
      <c r="U716" s="80">
        <f t="shared" si="111"/>
        <v>0</v>
      </c>
      <c r="V716" s="81">
        <f t="shared" si="112"/>
        <v>867.77700000000004</v>
      </c>
      <c r="W716" s="75">
        <f t="shared" si="113"/>
        <v>1518.7138</v>
      </c>
      <c r="X716" s="75">
        <f t="shared" si="114"/>
        <v>0</v>
      </c>
      <c r="Y716" s="75">
        <f t="shared" si="115"/>
        <v>0</v>
      </c>
      <c r="Z716" s="82">
        <f t="shared" si="116"/>
        <v>2386.4908</v>
      </c>
      <c r="AA716" s="75">
        <f t="shared" si="117"/>
        <v>0</v>
      </c>
      <c r="AB716" s="75">
        <f t="shared" si="118"/>
        <v>0</v>
      </c>
      <c r="AC716" s="82">
        <f t="shared" si="119"/>
        <v>0</v>
      </c>
      <c r="AD716" s="70"/>
    </row>
    <row r="717" spans="1:30" x14ac:dyDescent="0.35">
      <c r="A717" s="70" t="str">
        <f>'Activity rawdata'!A716</f>
        <v>BH4059-1-108</v>
      </c>
      <c r="B717" s="71" t="str">
        <f>'Activity rawdata'!B716</f>
        <v>LB</v>
      </c>
      <c r="C717" s="71" t="str">
        <f>IF('Activity rawdata'!C716="PY","Planted",IF('Activity rawdata'!C716="NY","Nat/Convert",IF('Activity rawdata'!C716="NN","Nat/Nonconvert",IF('Activity rawdata'!C716="OY","Planted"))))</f>
        <v>Planted</v>
      </c>
      <c r="D717" s="70" t="str">
        <f>'Activity rawdata'!D716</f>
        <v>STP2</v>
      </c>
      <c r="E717" s="72" t="str">
        <f>'Activity rawdata'!E716</f>
        <v>56</v>
      </c>
      <c r="F717" s="73" t="str">
        <f>'Activity rawdata'!L716</f>
        <v>NO</v>
      </c>
      <c r="G717" s="72" t="str">
        <f>'Activity rawdata'!R716</f>
        <v>2044</v>
      </c>
      <c r="H717" s="72" t="str">
        <f>IF('Activity rawdata'!P716="AHTHIN1","1st Thin",IF('Activity rawdata'!P716="AHCC","Clearcut",IF('Activity rawdata'!P716="AHTHSMZ","SMZ Thin",IF('Activity rawdata'!P716="AHTHIN2","2nd Thin",IF('Activity rawdata'!P716="AFERTE","Early Fert",IF('Activity rawdata'!P716="AFERTM","Mid Fert",IF('Activity rawdata'!P716="AFERTL","Late Fert",  IF('Activity rawdata'!P716="ASP","Site Prep", IF('Activity rawdata'!P716="APLT","Plant",  IF('Activity rawdata'!P716="ANREG","Natural Regeneration"))))))))))</f>
        <v>1st Thin</v>
      </c>
      <c r="I717" s="74">
        <f>'Activity rawdata'!O716</f>
        <v>7.77</v>
      </c>
      <c r="J717" s="75">
        <f>'Activity rawdata'!N716</f>
        <v>14</v>
      </c>
      <c r="K717" s="75">
        <f>'Activity rawdata'!AC716</f>
        <v>73.349999999999994</v>
      </c>
      <c r="L717" s="75">
        <f>'Activity rawdata'!AD716</f>
        <v>391.52</v>
      </c>
      <c r="M717" s="76">
        <f>'Activity rawdata'!AE716</f>
        <v>5.8608335168688486</v>
      </c>
      <c r="N717" s="83">
        <f>'Activity rawdata'!T716+'Activity rawdata'!U716</f>
        <v>8.0399999999999991</v>
      </c>
      <c r="O717" s="80">
        <f>'Activity rawdata'!V716</f>
        <v>0</v>
      </c>
      <c r="P717" s="80">
        <f>'Activity rawdata'!W716</f>
        <v>0</v>
      </c>
      <c r="Q717" s="80">
        <f>'Activity rawdata'!X716</f>
        <v>0</v>
      </c>
      <c r="R717" s="84">
        <f t="shared" si="110"/>
        <v>8.0399999999999991</v>
      </c>
      <c r="S717" s="80">
        <f>'Activity rawdata'!Z716</f>
        <v>0</v>
      </c>
      <c r="T717" s="80">
        <f>'Activity rawdata'!AA716</f>
        <v>0</v>
      </c>
      <c r="U717" s="80">
        <f t="shared" si="111"/>
        <v>0</v>
      </c>
      <c r="V717" s="81">
        <f t="shared" si="112"/>
        <v>62.47079999999999</v>
      </c>
      <c r="W717" s="75">
        <f t="shared" si="113"/>
        <v>0</v>
      </c>
      <c r="X717" s="75">
        <f t="shared" si="114"/>
        <v>0</v>
      </c>
      <c r="Y717" s="75">
        <f t="shared" si="115"/>
        <v>0</v>
      </c>
      <c r="Z717" s="82">
        <f t="shared" si="116"/>
        <v>62.47079999999999</v>
      </c>
      <c r="AA717" s="75">
        <f t="shared" si="117"/>
        <v>0</v>
      </c>
      <c r="AB717" s="75">
        <f t="shared" si="118"/>
        <v>0</v>
      </c>
      <c r="AC717" s="82">
        <f t="shared" si="119"/>
        <v>0</v>
      </c>
      <c r="AD717" s="70"/>
    </row>
    <row r="718" spans="1:30" x14ac:dyDescent="0.35">
      <c r="A718" s="70" t="str">
        <f>'Activity rawdata'!A717</f>
        <v>BH4059-1-109</v>
      </c>
      <c r="B718" s="71" t="str">
        <f>'Activity rawdata'!B717</f>
        <v>LB</v>
      </c>
      <c r="C718" s="71" t="str">
        <f>IF('Activity rawdata'!C717="PY","Planted",IF('Activity rawdata'!C717="NY","Nat/Convert",IF('Activity rawdata'!C717="NN","Nat/Nonconvert",IF('Activity rawdata'!C717="OY","Planted"))))</f>
        <v>Planted</v>
      </c>
      <c r="D718" s="70" t="str">
        <f>'Activity rawdata'!D717</f>
        <v>STP2</v>
      </c>
      <c r="E718" s="72" t="str">
        <f>'Activity rawdata'!E717</f>
        <v>56</v>
      </c>
      <c r="F718" s="73" t="str">
        <f>'Activity rawdata'!L717</f>
        <v>NO</v>
      </c>
      <c r="G718" s="72" t="str">
        <f>'Activity rawdata'!R717</f>
        <v>2044</v>
      </c>
      <c r="H718" s="72" t="str">
        <f>IF('Activity rawdata'!P717="AHTHIN1","1st Thin",IF('Activity rawdata'!P717="AHCC","Clearcut",IF('Activity rawdata'!P717="AHTHSMZ","SMZ Thin",IF('Activity rawdata'!P717="AHTHIN2","2nd Thin",IF('Activity rawdata'!P717="AFERTE","Early Fert",IF('Activity rawdata'!P717="AFERTM","Mid Fert",IF('Activity rawdata'!P717="AFERTL","Late Fert",  IF('Activity rawdata'!P717="ASP","Site Prep", IF('Activity rawdata'!P717="APLT","Plant",  IF('Activity rawdata'!P717="ANREG","Natural Regeneration"))))))))))</f>
        <v>1st Thin</v>
      </c>
      <c r="I718" s="74">
        <f>'Activity rawdata'!O717</f>
        <v>17.84</v>
      </c>
      <c r="J718" s="75">
        <f>'Activity rawdata'!N717</f>
        <v>14</v>
      </c>
      <c r="K718" s="75">
        <f>'Activity rawdata'!AC717</f>
        <v>73.349999999999994</v>
      </c>
      <c r="L718" s="75">
        <f>'Activity rawdata'!AD717</f>
        <v>391.52</v>
      </c>
      <c r="M718" s="76">
        <f>'Activity rawdata'!AE717</f>
        <v>5.8608335168688486</v>
      </c>
      <c r="N718" s="83">
        <f>'Activity rawdata'!T717+'Activity rawdata'!U717</f>
        <v>8.0399999999999991</v>
      </c>
      <c r="O718" s="80">
        <f>'Activity rawdata'!V717</f>
        <v>0</v>
      </c>
      <c r="P718" s="80">
        <f>'Activity rawdata'!W717</f>
        <v>0</v>
      </c>
      <c r="Q718" s="80">
        <f>'Activity rawdata'!X717</f>
        <v>0</v>
      </c>
      <c r="R718" s="84">
        <f t="shared" ref="R718:R781" si="120">SUM(N718:Q718)</f>
        <v>8.0399999999999991</v>
      </c>
      <c r="S718" s="80">
        <f>'Activity rawdata'!Z717</f>
        <v>0</v>
      </c>
      <c r="T718" s="80">
        <f>'Activity rawdata'!AA717</f>
        <v>0</v>
      </c>
      <c r="U718" s="80">
        <f t="shared" ref="U718:U781" si="121">S718+T718</f>
        <v>0</v>
      </c>
      <c r="V718" s="81">
        <f t="shared" ref="V718:V781" si="122">N718*$I718</f>
        <v>143.43359999999998</v>
      </c>
      <c r="W718" s="75">
        <f t="shared" ref="W718:W781" si="123">O718*$I718</f>
        <v>0</v>
      </c>
      <c r="X718" s="75">
        <f t="shared" ref="X718:X781" si="124">P718*$I718</f>
        <v>0</v>
      </c>
      <c r="Y718" s="75">
        <f t="shared" ref="Y718:Y781" si="125">Q718*$I718</f>
        <v>0</v>
      </c>
      <c r="Z718" s="82">
        <f t="shared" ref="Z718:Z781" si="126">SUM(V718:Y718)</f>
        <v>143.43359999999998</v>
      </c>
      <c r="AA718" s="75">
        <f t="shared" ref="AA718:AA781" si="127">S718*$I718</f>
        <v>0</v>
      </c>
      <c r="AB718" s="75">
        <f t="shared" ref="AB718:AB781" si="128">T718*$I718</f>
        <v>0</v>
      </c>
      <c r="AC718" s="82">
        <f t="shared" ref="AC718:AC781" si="129">AA718+AB718</f>
        <v>0</v>
      </c>
      <c r="AD718" s="70"/>
    </row>
    <row r="719" spans="1:30" x14ac:dyDescent="0.35">
      <c r="A719" s="70" t="str">
        <f>'Activity rawdata'!A718</f>
        <v>BH5132-1-117</v>
      </c>
      <c r="B719" s="71" t="str">
        <f>'Activity rawdata'!B718</f>
        <v>LB</v>
      </c>
      <c r="C719" s="71" t="str">
        <f>IF('Activity rawdata'!C718="PY","Planted",IF('Activity rawdata'!C718="NY","Nat/Convert",IF('Activity rawdata'!C718="NN","Nat/Nonconvert",IF('Activity rawdata'!C718="OY","Planted"))))</f>
        <v>Planted</v>
      </c>
      <c r="D719" s="70" t="str">
        <f>'Activity rawdata'!D718</f>
        <v>STP2</v>
      </c>
      <c r="E719" s="72" t="str">
        <f>'Activity rawdata'!E718</f>
        <v>77</v>
      </c>
      <c r="F719" s="73" t="str">
        <f>'Activity rawdata'!L718</f>
        <v>NO</v>
      </c>
      <c r="G719" s="72" t="str">
        <f>'Activity rawdata'!R718</f>
        <v>2044</v>
      </c>
      <c r="H719" s="72" t="str">
        <f>IF('Activity rawdata'!P718="AHTHIN1","1st Thin",IF('Activity rawdata'!P718="AHCC","Clearcut",IF('Activity rawdata'!P718="AHTHSMZ","SMZ Thin",IF('Activity rawdata'!P718="AHTHIN2","2nd Thin",IF('Activity rawdata'!P718="AFERTE","Early Fert",IF('Activity rawdata'!P718="AFERTM","Mid Fert",IF('Activity rawdata'!P718="AFERTL","Late Fert",  IF('Activity rawdata'!P718="ASP","Site Prep", IF('Activity rawdata'!P718="APLT","Plant",  IF('Activity rawdata'!P718="ANREG","Natural Regeneration"))))))))))</f>
        <v>1st Thin</v>
      </c>
      <c r="I719" s="74">
        <f>'Activity rawdata'!O718</f>
        <v>7.73</v>
      </c>
      <c r="J719" s="75">
        <f>'Activity rawdata'!N718</f>
        <v>14</v>
      </c>
      <c r="K719" s="75">
        <f>'Activity rawdata'!AC718</f>
        <v>125.83</v>
      </c>
      <c r="L719" s="75">
        <f>'Activity rawdata'!AD718</f>
        <v>379.35</v>
      </c>
      <c r="M719" s="76">
        <f>'Activity rawdata'!AE718</f>
        <v>7.7984511487921546</v>
      </c>
      <c r="N719" s="83">
        <f>'Activity rawdata'!T718+'Activity rawdata'!U718</f>
        <v>24.83</v>
      </c>
      <c r="O719" s="80">
        <f>'Activity rawdata'!V718</f>
        <v>7.63</v>
      </c>
      <c r="P719" s="80">
        <f>'Activity rawdata'!W718</f>
        <v>0</v>
      </c>
      <c r="Q719" s="80">
        <f>'Activity rawdata'!X718</f>
        <v>0</v>
      </c>
      <c r="R719" s="84">
        <f t="shared" si="120"/>
        <v>32.46</v>
      </c>
      <c r="S719" s="80">
        <f>'Activity rawdata'!Z718</f>
        <v>0</v>
      </c>
      <c r="T719" s="80">
        <f>'Activity rawdata'!AA718</f>
        <v>0</v>
      </c>
      <c r="U719" s="80">
        <f t="shared" si="121"/>
        <v>0</v>
      </c>
      <c r="V719" s="81">
        <f t="shared" si="122"/>
        <v>191.9359</v>
      </c>
      <c r="W719" s="75">
        <f t="shared" si="123"/>
        <v>58.979900000000001</v>
      </c>
      <c r="X719" s="75">
        <f t="shared" si="124"/>
        <v>0</v>
      </c>
      <c r="Y719" s="75">
        <f t="shared" si="125"/>
        <v>0</v>
      </c>
      <c r="Z719" s="82">
        <f t="shared" si="126"/>
        <v>250.91579999999999</v>
      </c>
      <c r="AA719" s="75">
        <f t="shared" si="127"/>
        <v>0</v>
      </c>
      <c r="AB719" s="75">
        <f t="shared" si="128"/>
        <v>0</v>
      </c>
      <c r="AC719" s="82">
        <f t="shared" si="129"/>
        <v>0</v>
      </c>
      <c r="AD719" s="70"/>
    </row>
    <row r="720" spans="1:30" x14ac:dyDescent="0.35">
      <c r="A720" s="70" t="str">
        <f>'Activity rawdata'!A719</f>
        <v>BH5132-1-122</v>
      </c>
      <c r="B720" s="71" t="str">
        <f>'Activity rawdata'!B719</f>
        <v>LB</v>
      </c>
      <c r="C720" s="71" t="str">
        <f>IF('Activity rawdata'!C719="PY","Planted",IF('Activity rawdata'!C719="NY","Nat/Convert",IF('Activity rawdata'!C719="NN","Nat/Nonconvert",IF('Activity rawdata'!C719="OY","Planted"))))</f>
        <v>Planted</v>
      </c>
      <c r="D720" s="70" t="str">
        <f>'Activity rawdata'!D719</f>
        <v>STP2</v>
      </c>
      <c r="E720" s="72" t="str">
        <f>'Activity rawdata'!E719</f>
        <v>82</v>
      </c>
      <c r="F720" s="73" t="str">
        <f>'Activity rawdata'!L719</f>
        <v>NO</v>
      </c>
      <c r="G720" s="72" t="str">
        <f>'Activity rawdata'!R719</f>
        <v>2044</v>
      </c>
      <c r="H720" s="72" t="str">
        <f>IF('Activity rawdata'!P719="AHTHIN1","1st Thin",IF('Activity rawdata'!P719="AHCC","Clearcut",IF('Activity rawdata'!P719="AHTHSMZ","SMZ Thin",IF('Activity rawdata'!P719="AHTHIN2","2nd Thin",IF('Activity rawdata'!P719="AFERTE","Early Fert",IF('Activity rawdata'!P719="AFERTM","Mid Fert",IF('Activity rawdata'!P719="AFERTL","Late Fert",  IF('Activity rawdata'!P719="ASP","Site Prep", IF('Activity rawdata'!P719="APLT","Plant",  IF('Activity rawdata'!P719="ANREG","Natural Regeneration"))))))))))</f>
        <v>1st Thin</v>
      </c>
      <c r="I720" s="74">
        <f>'Activity rawdata'!O719</f>
        <v>1.34</v>
      </c>
      <c r="J720" s="75">
        <f>'Activity rawdata'!N719</f>
        <v>14</v>
      </c>
      <c r="K720" s="75">
        <f>'Activity rawdata'!AC719</f>
        <v>141.22</v>
      </c>
      <c r="L720" s="75">
        <f>'Activity rawdata'!AD719</f>
        <v>375.73</v>
      </c>
      <c r="M720" s="76">
        <f>'Activity rawdata'!AE719</f>
        <v>8.3013068837058928</v>
      </c>
      <c r="N720" s="83">
        <f>'Activity rawdata'!T719+'Activity rawdata'!U719</f>
        <v>24.78</v>
      </c>
      <c r="O720" s="80">
        <f>'Activity rawdata'!V719</f>
        <v>13.56</v>
      </c>
      <c r="P720" s="80">
        <f>'Activity rawdata'!W719</f>
        <v>0</v>
      </c>
      <c r="Q720" s="80">
        <f>'Activity rawdata'!X719</f>
        <v>0</v>
      </c>
      <c r="R720" s="84">
        <f t="shared" si="120"/>
        <v>38.340000000000003</v>
      </c>
      <c r="S720" s="80">
        <f>'Activity rawdata'!Z719</f>
        <v>0</v>
      </c>
      <c r="T720" s="80">
        <f>'Activity rawdata'!AA719</f>
        <v>0</v>
      </c>
      <c r="U720" s="80">
        <f t="shared" si="121"/>
        <v>0</v>
      </c>
      <c r="V720" s="81">
        <f t="shared" si="122"/>
        <v>33.205200000000005</v>
      </c>
      <c r="W720" s="75">
        <f t="shared" si="123"/>
        <v>18.170400000000001</v>
      </c>
      <c r="X720" s="75">
        <f t="shared" si="124"/>
        <v>0</v>
      </c>
      <c r="Y720" s="75">
        <f t="shared" si="125"/>
        <v>0</v>
      </c>
      <c r="Z720" s="82">
        <f t="shared" si="126"/>
        <v>51.375600000000006</v>
      </c>
      <c r="AA720" s="75">
        <f t="shared" si="127"/>
        <v>0</v>
      </c>
      <c r="AB720" s="75">
        <f t="shared" si="128"/>
        <v>0</v>
      </c>
      <c r="AC720" s="82">
        <f t="shared" si="129"/>
        <v>0</v>
      </c>
      <c r="AD720" s="70"/>
    </row>
    <row r="721" spans="1:30" x14ac:dyDescent="0.35">
      <c r="A721" s="70" t="str">
        <f>'Activity rawdata'!A720</f>
        <v>BH5186-1-175</v>
      </c>
      <c r="B721" s="71" t="str">
        <f>'Activity rawdata'!B720</f>
        <v>LB</v>
      </c>
      <c r="C721" s="71" t="str">
        <f>IF('Activity rawdata'!C720="PY","Planted",IF('Activity rawdata'!C720="NY","Nat/Convert",IF('Activity rawdata'!C720="NN","Nat/Nonconvert",IF('Activity rawdata'!C720="OY","Planted"))))</f>
        <v>Planted</v>
      </c>
      <c r="D721" s="70" t="str">
        <f>'Activity rawdata'!D720</f>
        <v>STP2</v>
      </c>
      <c r="E721" s="72" t="str">
        <f>'Activity rawdata'!E720</f>
        <v>74</v>
      </c>
      <c r="F721" s="73" t="str">
        <f>'Activity rawdata'!L720</f>
        <v>NO</v>
      </c>
      <c r="G721" s="72" t="str">
        <f>'Activity rawdata'!R720</f>
        <v>2044</v>
      </c>
      <c r="H721" s="72" t="str">
        <f>IF('Activity rawdata'!P720="AHTHIN1","1st Thin",IF('Activity rawdata'!P720="AHCC","Clearcut",IF('Activity rawdata'!P720="AHTHSMZ","SMZ Thin",IF('Activity rawdata'!P720="AHTHIN2","2nd Thin",IF('Activity rawdata'!P720="AFERTE","Early Fert",IF('Activity rawdata'!P720="AFERTM","Mid Fert",IF('Activity rawdata'!P720="AFERTL","Late Fert",  IF('Activity rawdata'!P720="ASP","Site Prep", IF('Activity rawdata'!P720="APLT","Plant",  IF('Activity rawdata'!P720="ANREG","Natural Regeneration"))))))))))</f>
        <v>1st Thin</v>
      </c>
      <c r="I721" s="74">
        <f>'Activity rawdata'!O720</f>
        <v>2.31</v>
      </c>
      <c r="J721" s="75">
        <f>'Activity rawdata'!N720</f>
        <v>14</v>
      </c>
      <c r="K721" s="75">
        <f>'Activity rawdata'!AC720</f>
        <v>111.34</v>
      </c>
      <c r="L721" s="75">
        <f>'Activity rawdata'!AD720</f>
        <v>382.74</v>
      </c>
      <c r="M721" s="76">
        <f>'Activity rawdata'!AE720</f>
        <v>7.3031460205554017</v>
      </c>
      <c r="N721" s="83">
        <f>'Activity rawdata'!T720+'Activity rawdata'!U720</f>
        <v>25.45</v>
      </c>
      <c r="O721" s="80">
        <f>'Activity rawdata'!V720</f>
        <v>0.28999999999999998</v>
      </c>
      <c r="P721" s="80">
        <f>'Activity rawdata'!W720</f>
        <v>0</v>
      </c>
      <c r="Q721" s="80">
        <f>'Activity rawdata'!X720</f>
        <v>0</v>
      </c>
      <c r="R721" s="84">
        <f t="shared" si="120"/>
        <v>25.74</v>
      </c>
      <c r="S721" s="80">
        <f>'Activity rawdata'!Z720</f>
        <v>0</v>
      </c>
      <c r="T721" s="80">
        <f>'Activity rawdata'!AA720</f>
        <v>0</v>
      </c>
      <c r="U721" s="80">
        <f t="shared" si="121"/>
        <v>0</v>
      </c>
      <c r="V721" s="81">
        <f t="shared" si="122"/>
        <v>58.789499999999997</v>
      </c>
      <c r="W721" s="75">
        <f t="shared" si="123"/>
        <v>0.66989999999999994</v>
      </c>
      <c r="X721" s="75">
        <f t="shared" si="124"/>
        <v>0</v>
      </c>
      <c r="Y721" s="75">
        <f t="shared" si="125"/>
        <v>0</v>
      </c>
      <c r="Z721" s="82">
        <f t="shared" si="126"/>
        <v>59.459399999999995</v>
      </c>
      <c r="AA721" s="75">
        <f t="shared" si="127"/>
        <v>0</v>
      </c>
      <c r="AB721" s="75">
        <f t="shared" si="128"/>
        <v>0</v>
      </c>
      <c r="AC721" s="82">
        <f t="shared" si="129"/>
        <v>0</v>
      </c>
      <c r="AD721" s="70"/>
    </row>
    <row r="722" spans="1:30" x14ac:dyDescent="0.35">
      <c r="A722" s="70" t="str">
        <f>'Activity rawdata'!A721</f>
        <v>BH6125-1-298</v>
      </c>
      <c r="B722" s="71" t="str">
        <f>'Activity rawdata'!B721</f>
        <v>LB</v>
      </c>
      <c r="C722" s="71" t="str">
        <f>IF('Activity rawdata'!C721="PY","Planted",IF('Activity rawdata'!C721="NY","Nat/Convert",IF('Activity rawdata'!C721="NN","Nat/Nonconvert",IF('Activity rawdata'!C721="OY","Planted"))))</f>
        <v>Planted</v>
      </c>
      <c r="D722" s="70" t="str">
        <f>'Activity rawdata'!D721</f>
        <v>STP2</v>
      </c>
      <c r="E722" s="72" t="str">
        <f>'Activity rawdata'!E721</f>
        <v>71</v>
      </c>
      <c r="F722" s="73" t="str">
        <f>'Activity rawdata'!L721</f>
        <v>NO</v>
      </c>
      <c r="G722" s="72" t="str">
        <f>'Activity rawdata'!R721</f>
        <v>2044</v>
      </c>
      <c r="H722" s="72" t="str">
        <f>IF('Activity rawdata'!P721="AHTHIN1","1st Thin",IF('Activity rawdata'!P721="AHCC","Clearcut",IF('Activity rawdata'!P721="AHTHSMZ","SMZ Thin",IF('Activity rawdata'!P721="AHTHIN2","2nd Thin",IF('Activity rawdata'!P721="AFERTE","Early Fert",IF('Activity rawdata'!P721="AFERTM","Mid Fert",IF('Activity rawdata'!P721="AFERTL","Late Fert",  IF('Activity rawdata'!P721="ASP","Site Prep", IF('Activity rawdata'!P721="APLT","Plant",  IF('Activity rawdata'!P721="ANREG","Natural Regeneration"))))))))))</f>
        <v>1st Thin</v>
      </c>
      <c r="I722" s="74">
        <f>'Activity rawdata'!O721</f>
        <v>3.15</v>
      </c>
      <c r="J722" s="75">
        <f>'Activity rawdata'!N721</f>
        <v>14</v>
      </c>
      <c r="K722" s="75">
        <f>'Activity rawdata'!AC721</f>
        <v>111.34</v>
      </c>
      <c r="L722" s="75">
        <f>'Activity rawdata'!AD721</f>
        <v>382.74</v>
      </c>
      <c r="M722" s="76">
        <f>'Activity rawdata'!AE721</f>
        <v>7.3031460205554017</v>
      </c>
      <c r="N722" s="83">
        <f>'Activity rawdata'!T721+'Activity rawdata'!U721</f>
        <v>25.45</v>
      </c>
      <c r="O722" s="80">
        <f>'Activity rawdata'!V721</f>
        <v>0.28999999999999998</v>
      </c>
      <c r="P722" s="80">
        <f>'Activity rawdata'!W721</f>
        <v>0</v>
      </c>
      <c r="Q722" s="80">
        <f>'Activity rawdata'!X721</f>
        <v>0</v>
      </c>
      <c r="R722" s="84">
        <f t="shared" si="120"/>
        <v>25.74</v>
      </c>
      <c r="S722" s="80">
        <f>'Activity rawdata'!Z721</f>
        <v>0</v>
      </c>
      <c r="T722" s="80">
        <f>'Activity rawdata'!AA721</f>
        <v>0</v>
      </c>
      <c r="U722" s="80">
        <f t="shared" si="121"/>
        <v>0</v>
      </c>
      <c r="V722" s="81">
        <f t="shared" si="122"/>
        <v>80.16749999999999</v>
      </c>
      <c r="W722" s="75">
        <f t="shared" si="123"/>
        <v>0.91349999999999987</v>
      </c>
      <c r="X722" s="75">
        <f t="shared" si="124"/>
        <v>0</v>
      </c>
      <c r="Y722" s="75">
        <f t="shared" si="125"/>
        <v>0</v>
      </c>
      <c r="Z722" s="82">
        <f t="shared" si="126"/>
        <v>81.080999999999989</v>
      </c>
      <c r="AA722" s="75">
        <f t="shared" si="127"/>
        <v>0</v>
      </c>
      <c r="AB722" s="75">
        <f t="shared" si="128"/>
        <v>0</v>
      </c>
      <c r="AC722" s="82">
        <f t="shared" si="129"/>
        <v>0</v>
      </c>
      <c r="AD722" s="70"/>
    </row>
    <row r="723" spans="1:30" x14ac:dyDescent="0.35">
      <c r="A723" s="70" t="str">
        <f>'Activity rawdata'!A722</f>
        <v>BH6125-1-311</v>
      </c>
      <c r="B723" s="71" t="str">
        <f>'Activity rawdata'!B722</f>
        <v>LB</v>
      </c>
      <c r="C723" s="71" t="str">
        <f>IF('Activity rawdata'!C722="PY","Planted",IF('Activity rawdata'!C722="NY","Nat/Convert",IF('Activity rawdata'!C722="NN","Nat/Nonconvert",IF('Activity rawdata'!C722="OY","Planted"))))</f>
        <v>Planted</v>
      </c>
      <c r="D723" s="70" t="str">
        <f>'Activity rawdata'!D722</f>
        <v>STP2</v>
      </c>
      <c r="E723" s="72" t="str">
        <f>'Activity rawdata'!E722</f>
        <v>65</v>
      </c>
      <c r="F723" s="73" t="str">
        <f>'Activity rawdata'!L722</f>
        <v>NO</v>
      </c>
      <c r="G723" s="72" t="str">
        <f>'Activity rawdata'!R722</f>
        <v>2044</v>
      </c>
      <c r="H723" s="72" t="str">
        <f>IF('Activity rawdata'!P722="AHTHIN1","1st Thin",IF('Activity rawdata'!P722="AHCC","Clearcut",IF('Activity rawdata'!P722="AHTHSMZ","SMZ Thin",IF('Activity rawdata'!P722="AHTHIN2","2nd Thin",IF('Activity rawdata'!P722="AFERTE","Early Fert",IF('Activity rawdata'!P722="AFERTM","Mid Fert",IF('Activity rawdata'!P722="AFERTL","Late Fert",  IF('Activity rawdata'!P722="ASP","Site Prep", IF('Activity rawdata'!P722="APLT","Plant",  IF('Activity rawdata'!P722="ANREG","Natural Regeneration"))))))))))</f>
        <v>1st Thin</v>
      </c>
      <c r="I723" s="74">
        <f>'Activity rawdata'!O722</f>
        <v>3.05</v>
      </c>
      <c r="J723" s="75">
        <f>'Activity rawdata'!N722</f>
        <v>14</v>
      </c>
      <c r="K723" s="75">
        <f>'Activity rawdata'!AC722</f>
        <v>97.77</v>
      </c>
      <c r="L723" s="75">
        <f>'Activity rawdata'!AD722</f>
        <v>385.89</v>
      </c>
      <c r="M723" s="76">
        <f>'Activity rawdata'!AE722</f>
        <v>6.8156510519024405</v>
      </c>
      <c r="N723" s="83">
        <f>'Activity rawdata'!T722+'Activity rawdata'!U722</f>
        <v>20.58</v>
      </c>
      <c r="O723" s="80">
        <f>'Activity rawdata'!V722</f>
        <v>0.05</v>
      </c>
      <c r="P723" s="80">
        <f>'Activity rawdata'!W722</f>
        <v>0</v>
      </c>
      <c r="Q723" s="80">
        <f>'Activity rawdata'!X722</f>
        <v>0</v>
      </c>
      <c r="R723" s="84">
        <f t="shared" si="120"/>
        <v>20.63</v>
      </c>
      <c r="S723" s="80">
        <f>'Activity rawdata'!Z722</f>
        <v>0</v>
      </c>
      <c r="T723" s="80">
        <f>'Activity rawdata'!AA722</f>
        <v>0</v>
      </c>
      <c r="U723" s="80">
        <f t="shared" si="121"/>
        <v>0</v>
      </c>
      <c r="V723" s="81">
        <f t="shared" si="122"/>
        <v>62.768999999999991</v>
      </c>
      <c r="W723" s="75">
        <f t="shared" si="123"/>
        <v>0.1525</v>
      </c>
      <c r="X723" s="75">
        <f t="shared" si="124"/>
        <v>0</v>
      </c>
      <c r="Y723" s="75">
        <f t="shared" si="125"/>
        <v>0</v>
      </c>
      <c r="Z723" s="82">
        <f t="shared" si="126"/>
        <v>62.921499999999995</v>
      </c>
      <c r="AA723" s="75">
        <f t="shared" si="127"/>
        <v>0</v>
      </c>
      <c r="AB723" s="75">
        <f t="shared" si="128"/>
        <v>0</v>
      </c>
      <c r="AC723" s="82">
        <f t="shared" si="129"/>
        <v>0</v>
      </c>
      <c r="AD723" s="70"/>
    </row>
    <row r="724" spans="1:30" x14ac:dyDescent="0.35">
      <c r="A724" s="70" t="str">
        <f>'Activity rawdata'!A723</f>
        <v>BH2061-1-356</v>
      </c>
      <c r="B724" s="71" t="str">
        <f>'Activity rawdata'!B723</f>
        <v>LB</v>
      </c>
      <c r="C724" s="71" t="str">
        <f>IF('Activity rawdata'!C723="PY","Planted",IF('Activity rawdata'!C723="NY","Nat/Convert",IF('Activity rawdata'!C723="NN","Nat/Nonconvert",IF('Activity rawdata'!C723="OY","Planted"))))</f>
        <v>Planted</v>
      </c>
      <c r="D724" s="70" t="str">
        <f>'Activity rawdata'!D723</f>
        <v>STP1</v>
      </c>
      <c r="E724" s="72" t="str">
        <f>'Activity rawdata'!E723</f>
        <v>92</v>
      </c>
      <c r="F724" s="73" t="str">
        <f>'Activity rawdata'!L723</f>
        <v>MT1</v>
      </c>
      <c r="G724" s="72" t="str">
        <f>'Activity rawdata'!R723</f>
        <v>2044</v>
      </c>
      <c r="H724" s="72" t="str">
        <f>IF('Activity rawdata'!P723="AHTHIN1","1st Thin",IF('Activity rawdata'!P723="AHCC","Clearcut",IF('Activity rawdata'!P723="AHTHSMZ","SMZ Thin",IF('Activity rawdata'!P723="AHTHIN2","2nd Thin",IF('Activity rawdata'!P723="AFERTE","Early Fert",IF('Activity rawdata'!P723="AFERTM","Mid Fert",IF('Activity rawdata'!P723="AFERTL","Late Fert",  IF('Activity rawdata'!P723="ASP","Site Prep", IF('Activity rawdata'!P723="APLT","Plant",  IF('Activity rawdata'!P723="ANREG","Natural Regeneration"))))))))))</f>
        <v>2nd Thin</v>
      </c>
      <c r="I724" s="74">
        <f>'Activity rawdata'!O723</f>
        <v>72.86</v>
      </c>
      <c r="J724" s="75">
        <f>'Activity rawdata'!N723</f>
        <v>19</v>
      </c>
      <c r="K724" s="75">
        <f>'Activity rawdata'!AC723</f>
        <v>129.47</v>
      </c>
      <c r="L724" s="75">
        <f>'Activity rawdata'!AD723</f>
        <v>190.69</v>
      </c>
      <c r="M724" s="76">
        <f>'Activity rawdata'!AE723</f>
        <v>11.157243631387967</v>
      </c>
      <c r="N724" s="83">
        <f>'Activity rawdata'!T723+'Activity rawdata'!U723</f>
        <v>8.07</v>
      </c>
      <c r="O724" s="80">
        <f>'Activity rawdata'!V723</f>
        <v>48.57</v>
      </c>
      <c r="P724" s="80">
        <f>'Activity rawdata'!W723</f>
        <v>0</v>
      </c>
      <c r="Q724" s="80">
        <f>'Activity rawdata'!X723</f>
        <v>0.13</v>
      </c>
      <c r="R724" s="84">
        <f t="shared" si="120"/>
        <v>56.77</v>
      </c>
      <c r="S724" s="80">
        <f>'Activity rawdata'!Z723</f>
        <v>0</v>
      </c>
      <c r="T724" s="80">
        <f>'Activity rawdata'!AA723</f>
        <v>0</v>
      </c>
      <c r="U724" s="80">
        <f t="shared" si="121"/>
        <v>0</v>
      </c>
      <c r="V724" s="81">
        <f t="shared" si="122"/>
        <v>587.98019999999997</v>
      </c>
      <c r="W724" s="75">
        <f t="shared" si="123"/>
        <v>3538.8101999999999</v>
      </c>
      <c r="X724" s="75">
        <f t="shared" si="124"/>
        <v>0</v>
      </c>
      <c r="Y724" s="75">
        <f t="shared" si="125"/>
        <v>9.4718</v>
      </c>
      <c r="Z724" s="82">
        <f t="shared" si="126"/>
        <v>4136.2622000000001</v>
      </c>
      <c r="AA724" s="75">
        <f t="shared" si="127"/>
        <v>0</v>
      </c>
      <c r="AB724" s="75">
        <f t="shared" si="128"/>
        <v>0</v>
      </c>
      <c r="AC724" s="82">
        <f t="shared" si="129"/>
        <v>0</v>
      </c>
      <c r="AD724" s="70"/>
    </row>
    <row r="725" spans="1:30" x14ac:dyDescent="0.35">
      <c r="A725" s="70" t="str">
        <f>'Activity rawdata'!A724</f>
        <v>BH1435-1-384</v>
      </c>
      <c r="B725" s="71" t="str">
        <f>'Activity rawdata'!B724</f>
        <v>LB</v>
      </c>
      <c r="C725" s="71" t="str">
        <f>IF('Activity rawdata'!C724="PY","Planted",IF('Activity rawdata'!C724="NY","Nat/Convert",IF('Activity rawdata'!C724="NN","Nat/Nonconvert",IF('Activity rawdata'!C724="OY","Planted"))))</f>
        <v>Planted</v>
      </c>
      <c r="D725" s="70" t="str">
        <f>'Activity rawdata'!D724</f>
        <v>STP1</v>
      </c>
      <c r="E725" s="72" t="str">
        <f>'Activity rawdata'!E724</f>
        <v>87</v>
      </c>
      <c r="F725" s="73" t="str">
        <f>'Activity rawdata'!L724</f>
        <v>MT1</v>
      </c>
      <c r="G725" s="72" t="str">
        <f>'Activity rawdata'!R724</f>
        <v>2044</v>
      </c>
      <c r="H725" s="72" t="str">
        <f>IF('Activity rawdata'!P724="AHTHIN1","1st Thin",IF('Activity rawdata'!P724="AHCC","Clearcut",IF('Activity rawdata'!P724="AHTHSMZ","SMZ Thin",IF('Activity rawdata'!P724="AHTHIN2","2nd Thin",IF('Activity rawdata'!P724="AFERTE","Early Fert",IF('Activity rawdata'!P724="AFERTM","Mid Fert",IF('Activity rawdata'!P724="AFERTL","Late Fert",  IF('Activity rawdata'!P724="ASP","Site Prep", IF('Activity rawdata'!P724="APLT","Plant",  IF('Activity rawdata'!P724="ANREG","Natural Regeneration"))))))))))</f>
        <v>2nd Thin</v>
      </c>
      <c r="I725" s="74">
        <f>'Activity rawdata'!O724</f>
        <v>129.79640000000001</v>
      </c>
      <c r="J725" s="75">
        <f>'Activity rawdata'!N724</f>
        <v>19</v>
      </c>
      <c r="K725" s="75">
        <f>'Activity rawdata'!AC724</f>
        <v>114.65</v>
      </c>
      <c r="L725" s="75">
        <f>'Activity rawdata'!AD724</f>
        <v>190.23</v>
      </c>
      <c r="M725" s="76">
        <f>'Activity rawdata'!AE724</f>
        <v>10.511963093693062</v>
      </c>
      <c r="N725" s="83">
        <f>'Activity rawdata'!T724+'Activity rawdata'!U724</f>
        <v>6.66</v>
      </c>
      <c r="O725" s="80">
        <f>'Activity rawdata'!V724</f>
        <v>30.86</v>
      </c>
      <c r="P725" s="80">
        <f>'Activity rawdata'!W724</f>
        <v>0</v>
      </c>
      <c r="Q725" s="80">
        <f>'Activity rawdata'!X724</f>
        <v>0</v>
      </c>
      <c r="R725" s="84">
        <f t="shared" si="120"/>
        <v>37.519999999999996</v>
      </c>
      <c r="S725" s="80">
        <f>'Activity rawdata'!Z724</f>
        <v>0</v>
      </c>
      <c r="T725" s="80">
        <f>'Activity rawdata'!AA724</f>
        <v>0</v>
      </c>
      <c r="U725" s="80">
        <f t="shared" si="121"/>
        <v>0</v>
      </c>
      <c r="V725" s="81">
        <f t="shared" si="122"/>
        <v>864.44402400000001</v>
      </c>
      <c r="W725" s="75">
        <f t="shared" si="123"/>
        <v>4005.5169040000001</v>
      </c>
      <c r="X725" s="75">
        <f t="shared" si="124"/>
        <v>0</v>
      </c>
      <c r="Y725" s="75">
        <f t="shared" si="125"/>
        <v>0</v>
      </c>
      <c r="Z725" s="82">
        <f t="shared" si="126"/>
        <v>4869.9609280000004</v>
      </c>
      <c r="AA725" s="75">
        <f t="shared" si="127"/>
        <v>0</v>
      </c>
      <c r="AB725" s="75">
        <f t="shared" si="128"/>
        <v>0</v>
      </c>
      <c r="AC725" s="82">
        <f t="shared" si="129"/>
        <v>0</v>
      </c>
      <c r="AD725" s="70"/>
    </row>
    <row r="726" spans="1:30" x14ac:dyDescent="0.35">
      <c r="A726" s="70" t="str">
        <f>'Activity rawdata'!A725</f>
        <v>BH6125-1-352</v>
      </c>
      <c r="B726" s="71" t="str">
        <f>'Activity rawdata'!B725</f>
        <v>LB</v>
      </c>
      <c r="C726" s="71" t="str">
        <f>IF('Activity rawdata'!C725="PY","Planted",IF('Activity rawdata'!C725="NY","Nat/Convert",IF('Activity rawdata'!C725="NN","Nat/Nonconvert",IF('Activity rawdata'!C725="OY","Planted"))))</f>
        <v>Planted</v>
      </c>
      <c r="D726" s="70" t="str">
        <f>'Activity rawdata'!D725</f>
        <v>STP1</v>
      </c>
      <c r="E726" s="72" t="str">
        <f>'Activity rawdata'!E725</f>
        <v>78</v>
      </c>
      <c r="F726" s="73" t="str">
        <f>'Activity rawdata'!L725</f>
        <v>MT1</v>
      </c>
      <c r="G726" s="72" t="str">
        <f>'Activity rawdata'!R725</f>
        <v>2044</v>
      </c>
      <c r="H726" s="72" t="str">
        <f>IF('Activity rawdata'!P725="AHTHIN1","1st Thin",IF('Activity rawdata'!P725="AHCC","Clearcut",IF('Activity rawdata'!P725="AHTHSMZ","SMZ Thin",IF('Activity rawdata'!P725="AHTHIN2","2nd Thin",IF('Activity rawdata'!P725="AFERTE","Early Fert",IF('Activity rawdata'!P725="AFERTM","Mid Fert",IF('Activity rawdata'!P725="AFERTL","Late Fert",  IF('Activity rawdata'!P725="ASP","Site Prep", IF('Activity rawdata'!P725="APLT","Plant",  IF('Activity rawdata'!P725="ANREG","Natural Regeneration"))))))))))</f>
        <v>2nd Thin</v>
      </c>
      <c r="I726" s="74">
        <f>'Activity rawdata'!O725</f>
        <v>18.27</v>
      </c>
      <c r="J726" s="75">
        <f>'Activity rawdata'!N725</f>
        <v>20</v>
      </c>
      <c r="K726" s="75">
        <f>'Activity rawdata'!AC725</f>
        <v>99</v>
      </c>
      <c r="L726" s="75">
        <f>'Activity rawdata'!AD725</f>
        <v>185.14</v>
      </c>
      <c r="M726" s="76">
        <f>'Activity rawdata'!AE725</f>
        <v>9.9015633285447144</v>
      </c>
      <c r="N726" s="83">
        <f>'Activity rawdata'!T725+'Activity rawdata'!U725</f>
        <v>6.72</v>
      </c>
      <c r="O726" s="80">
        <f>'Activity rawdata'!V725</f>
        <v>15.05</v>
      </c>
      <c r="P726" s="80">
        <f>'Activity rawdata'!W725</f>
        <v>0</v>
      </c>
      <c r="Q726" s="80">
        <f>'Activity rawdata'!X725</f>
        <v>0</v>
      </c>
      <c r="R726" s="84">
        <f t="shared" si="120"/>
        <v>21.77</v>
      </c>
      <c r="S726" s="80">
        <f>'Activity rawdata'!Z725</f>
        <v>0</v>
      </c>
      <c r="T726" s="80">
        <f>'Activity rawdata'!AA725</f>
        <v>0</v>
      </c>
      <c r="U726" s="80">
        <f t="shared" si="121"/>
        <v>0</v>
      </c>
      <c r="V726" s="81">
        <f t="shared" si="122"/>
        <v>122.77439999999999</v>
      </c>
      <c r="W726" s="75">
        <f t="shared" si="123"/>
        <v>274.96350000000001</v>
      </c>
      <c r="X726" s="75">
        <f t="shared" si="124"/>
        <v>0</v>
      </c>
      <c r="Y726" s="75">
        <f t="shared" si="125"/>
        <v>0</v>
      </c>
      <c r="Z726" s="82">
        <f t="shared" si="126"/>
        <v>397.73789999999997</v>
      </c>
      <c r="AA726" s="75">
        <f t="shared" si="127"/>
        <v>0</v>
      </c>
      <c r="AB726" s="75">
        <f t="shared" si="128"/>
        <v>0</v>
      </c>
      <c r="AC726" s="82">
        <f t="shared" si="129"/>
        <v>0</v>
      </c>
      <c r="AD726" s="70"/>
    </row>
    <row r="727" spans="1:30" x14ac:dyDescent="0.35">
      <c r="A727" s="70" t="str">
        <f>'Activity rawdata'!A726</f>
        <v>BH6125-1-386</v>
      </c>
      <c r="B727" s="71" t="str">
        <f>'Activity rawdata'!B726</f>
        <v>LB</v>
      </c>
      <c r="C727" s="71" t="str">
        <f>IF('Activity rawdata'!C726="PY","Planted",IF('Activity rawdata'!C726="NY","Nat/Convert",IF('Activity rawdata'!C726="NN","Nat/Nonconvert",IF('Activity rawdata'!C726="OY","Planted"))))</f>
        <v>Planted</v>
      </c>
      <c r="D727" s="70" t="str">
        <f>'Activity rawdata'!D726</f>
        <v>STP1</v>
      </c>
      <c r="E727" s="72" t="str">
        <f>'Activity rawdata'!E726</f>
        <v>77</v>
      </c>
      <c r="F727" s="73" t="str">
        <f>'Activity rawdata'!L726</f>
        <v>MT1</v>
      </c>
      <c r="G727" s="72" t="str">
        <f>'Activity rawdata'!R726</f>
        <v>2044</v>
      </c>
      <c r="H727" s="72" t="str">
        <f>IF('Activity rawdata'!P726="AHTHIN1","1st Thin",IF('Activity rawdata'!P726="AHCC","Clearcut",IF('Activity rawdata'!P726="AHTHSMZ","SMZ Thin",IF('Activity rawdata'!P726="AHTHIN2","2nd Thin",IF('Activity rawdata'!P726="AFERTE","Early Fert",IF('Activity rawdata'!P726="AFERTM","Mid Fert",IF('Activity rawdata'!P726="AFERTL","Late Fert",  IF('Activity rawdata'!P726="ASP","Site Prep", IF('Activity rawdata'!P726="APLT","Plant",  IF('Activity rawdata'!P726="ANREG","Natural Regeneration"))))))))))</f>
        <v>2nd Thin</v>
      </c>
      <c r="I727" s="74">
        <f>'Activity rawdata'!O726</f>
        <v>109.57</v>
      </c>
      <c r="J727" s="75">
        <f>'Activity rawdata'!N726</f>
        <v>20</v>
      </c>
      <c r="K727" s="75">
        <f>'Activity rawdata'!AC726</f>
        <v>98.48</v>
      </c>
      <c r="L727" s="75">
        <f>'Activity rawdata'!AD726</f>
        <v>189.75</v>
      </c>
      <c r="M727" s="76">
        <f>'Activity rawdata'!AE726</f>
        <v>9.7548238080041383</v>
      </c>
      <c r="N727" s="83">
        <f>'Activity rawdata'!T726+'Activity rawdata'!U726</f>
        <v>6.72</v>
      </c>
      <c r="O727" s="80">
        <f>'Activity rawdata'!V726</f>
        <v>13.89</v>
      </c>
      <c r="P727" s="80">
        <f>'Activity rawdata'!W726</f>
        <v>0</v>
      </c>
      <c r="Q727" s="80">
        <f>'Activity rawdata'!X726</f>
        <v>0</v>
      </c>
      <c r="R727" s="84">
        <f t="shared" si="120"/>
        <v>20.61</v>
      </c>
      <c r="S727" s="80">
        <f>'Activity rawdata'!Z726</f>
        <v>0</v>
      </c>
      <c r="T727" s="80">
        <f>'Activity rawdata'!AA726</f>
        <v>0</v>
      </c>
      <c r="U727" s="80">
        <f t="shared" si="121"/>
        <v>0</v>
      </c>
      <c r="V727" s="81">
        <f t="shared" si="122"/>
        <v>736.31039999999996</v>
      </c>
      <c r="W727" s="75">
        <f t="shared" si="123"/>
        <v>1521.9273000000001</v>
      </c>
      <c r="X727" s="75">
        <f t="shared" si="124"/>
        <v>0</v>
      </c>
      <c r="Y727" s="75">
        <f t="shared" si="125"/>
        <v>0</v>
      </c>
      <c r="Z727" s="82">
        <f t="shared" si="126"/>
        <v>2258.2377000000001</v>
      </c>
      <c r="AA727" s="75">
        <f t="shared" si="127"/>
        <v>0</v>
      </c>
      <c r="AB727" s="75">
        <f t="shared" si="128"/>
        <v>0</v>
      </c>
      <c r="AC727" s="82">
        <f t="shared" si="129"/>
        <v>0</v>
      </c>
      <c r="AD727" s="70"/>
    </row>
    <row r="728" spans="1:30" x14ac:dyDescent="0.35">
      <c r="A728" s="70" t="str">
        <f>'Activity rawdata'!A727</f>
        <v>BH1435-1-24</v>
      </c>
      <c r="B728" s="71" t="str">
        <f>'Activity rawdata'!B727</f>
        <v>LB</v>
      </c>
      <c r="C728" s="71" t="str">
        <f>IF('Activity rawdata'!C727="PY","Planted",IF('Activity rawdata'!C727="NY","Nat/Convert",IF('Activity rawdata'!C727="NN","Nat/Nonconvert",IF('Activity rawdata'!C727="OY","Planted"))))</f>
        <v>Planted</v>
      </c>
      <c r="D728" s="70" t="str">
        <f>'Activity rawdata'!D727</f>
        <v>STP1</v>
      </c>
      <c r="E728" s="72" t="str">
        <f>'Activity rawdata'!E727</f>
        <v>81</v>
      </c>
      <c r="F728" s="73" t="str">
        <f>'Activity rawdata'!L727</f>
        <v>MT2</v>
      </c>
      <c r="G728" s="72" t="str">
        <f>'Activity rawdata'!R727</f>
        <v>2044</v>
      </c>
      <c r="H728" s="72" t="str">
        <f>IF('Activity rawdata'!P727="AHTHIN1","1st Thin",IF('Activity rawdata'!P727="AHCC","Clearcut",IF('Activity rawdata'!P727="AHTHSMZ","SMZ Thin",IF('Activity rawdata'!P727="AHTHIN2","2nd Thin",IF('Activity rawdata'!P727="AFERTE","Early Fert",IF('Activity rawdata'!P727="AFERTM","Mid Fert",IF('Activity rawdata'!P727="AFERTL","Late Fert",  IF('Activity rawdata'!P727="ASP","Site Prep", IF('Activity rawdata'!P727="APLT","Plant",  IF('Activity rawdata'!P727="ANREG","Natural Regeneration"))))))))))</f>
        <v>Clearcut</v>
      </c>
      <c r="I728" s="74">
        <f>'Activity rawdata'!O727</f>
        <v>86.12</v>
      </c>
      <c r="J728" s="75">
        <f>'Activity rawdata'!N727</f>
        <v>29</v>
      </c>
      <c r="K728" s="75">
        <f>'Activity rawdata'!AC727</f>
        <v>95.72</v>
      </c>
      <c r="L728" s="75">
        <f>'Activity rawdata'!AD727</f>
        <v>111.05</v>
      </c>
      <c r="M728" s="76">
        <f>'Activity rawdata'!AE727</f>
        <v>12.571247171136269</v>
      </c>
      <c r="N728" s="83">
        <f>'Activity rawdata'!T727+'Activity rawdata'!U727</f>
        <v>30.05</v>
      </c>
      <c r="O728" s="80">
        <f>'Activity rawdata'!V727</f>
        <v>46.65</v>
      </c>
      <c r="P728" s="80">
        <f>'Activity rawdata'!W727</f>
        <v>0</v>
      </c>
      <c r="Q728" s="80">
        <f>'Activity rawdata'!X727</f>
        <v>26.62</v>
      </c>
      <c r="R728" s="84">
        <f t="shared" si="120"/>
        <v>103.32000000000001</v>
      </c>
      <c r="S728" s="80">
        <f>'Activity rawdata'!Z727</f>
        <v>0</v>
      </c>
      <c r="T728" s="80">
        <f>'Activity rawdata'!AA727</f>
        <v>0</v>
      </c>
      <c r="U728" s="80">
        <f t="shared" si="121"/>
        <v>0</v>
      </c>
      <c r="V728" s="81">
        <f t="shared" si="122"/>
        <v>2587.9060000000004</v>
      </c>
      <c r="W728" s="75">
        <f t="shared" si="123"/>
        <v>4017.498</v>
      </c>
      <c r="X728" s="75">
        <f t="shared" si="124"/>
        <v>0</v>
      </c>
      <c r="Y728" s="75">
        <f t="shared" si="125"/>
        <v>2292.5144</v>
      </c>
      <c r="Z728" s="82">
        <f t="shared" si="126"/>
        <v>8897.9184000000005</v>
      </c>
      <c r="AA728" s="75">
        <f t="shared" si="127"/>
        <v>0</v>
      </c>
      <c r="AB728" s="75">
        <f t="shared" si="128"/>
        <v>0</v>
      </c>
      <c r="AC728" s="82">
        <f t="shared" si="129"/>
        <v>0</v>
      </c>
      <c r="AD728" s="70"/>
    </row>
    <row r="729" spans="1:30" x14ac:dyDescent="0.35">
      <c r="A729" s="70" t="str">
        <f>'Activity rawdata'!A728</f>
        <v>BH1431-1-26</v>
      </c>
      <c r="B729" s="71" t="str">
        <f>'Activity rawdata'!B728</f>
        <v>LB</v>
      </c>
      <c r="C729" s="71" t="str">
        <f>IF('Activity rawdata'!C728="PY","Planted",IF('Activity rawdata'!C728="NY","Nat/Convert",IF('Activity rawdata'!C728="NN","Nat/Nonconvert",IF('Activity rawdata'!C728="OY","Planted"))))</f>
        <v>Planted</v>
      </c>
      <c r="D729" s="70" t="str">
        <f>'Activity rawdata'!D728</f>
        <v>STP1</v>
      </c>
      <c r="E729" s="72" t="str">
        <f>'Activity rawdata'!E728</f>
        <v>82</v>
      </c>
      <c r="F729" s="73" t="str">
        <f>'Activity rawdata'!L728</f>
        <v>MT2</v>
      </c>
      <c r="G729" s="72" t="str">
        <f>'Activity rawdata'!R728</f>
        <v>2044</v>
      </c>
      <c r="H729" s="72" t="str">
        <f>IF('Activity rawdata'!P728="AHTHIN1","1st Thin",IF('Activity rawdata'!P728="AHCC","Clearcut",IF('Activity rawdata'!P728="AHTHSMZ","SMZ Thin",IF('Activity rawdata'!P728="AHTHIN2","2nd Thin",IF('Activity rawdata'!P728="AFERTE","Early Fert",IF('Activity rawdata'!P728="AFERTM","Mid Fert",IF('Activity rawdata'!P728="AFERTL","Late Fert",  IF('Activity rawdata'!P728="ASP","Site Prep", IF('Activity rawdata'!P728="APLT","Plant",  IF('Activity rawdata'!P728="ANREG","Natural Regeneration"))))))))))</f>
        <v>Clearcut</v>
      </c>
      <c r="I729" s="74">
        <f>'Activity rawdata'!O728</f>
        <v>17.53</v>
      </c>
      <c r="J729" s="75">
        <f>'Activity rawdata'!N728</f>
        <v>29</v>
      </c>
      <c r="K729" s="75">
        <f>'Activity rawdata'!AC728</f>
        <v>97.06</v>
      </c>
      <c r="L729" s="75">
        <f>'Activity rawdata'!AD728</f>
        <v>111.45</v>
      </c>
      <c r="M729" s="76">
        <f>'Activity rawdata'!AE728</f>
        <v>12.636197610047763</v>
      </c>
      <c r="N729" s="83">
        <f>'Activity rawdata'!T728+'Activity rawdata'!U728</f>
        <v>35.6</v>
      </c>
      <c r="O729" s="80">
        <f>'Activity rawdata'!V728</f>
        <v>44.46</v>
      </c>
      <c r="P729" s="80">
        <f>'Activity rawdata'!W728</f>
        <v>0</v>
      </c>
      <c r="Q729" s="80">
        <f>'Activity rawdata'!X728</f>
        <v>29.53</v>
      </c>
      <c r="R729" s="84">
        <f t="shared" si="120"/>
        <v>109.59</v>
      </c>
      <c r="S729" s="80">
        <f>'Activity rawdata'!Z728</f>
        <v>0</v>
      </c>
      <c r="T729" s="80">
        <f>'Activity rawdata'!AA728</f>
        <v>0</v>
      </c>
      <c r="U729" s="80">
        <f t="shared" si="121"/>
        <v>0</v>
      </c>
      <c r="V729" s="81">
        <f t="shared" si="122"/>
        <v>624.0680000000001</v>
      </c>
      <c r="W729" s="75">
        <f t="shared" si="123"/>
        <v>779.38380000000006</v>
      </c>
      <c r="X729" s="75">
        <f t="shared" si="124"/>
        <v>0</v>
      </c>
      <c r="Y729" s="75">
        <f t="shared" si="125"/>
        <v>517.66090000000008</v>
      </c>
      <c r="Z729" s="82">
        <f t="shared" si="126"/>
        <v>1921.1127000000004</v>
      </c>
      <c r="AA729" s="75">
        <f t="shared" si="127"/>
        <v>0</v>
      </c>
      <c r="AB729" s="75">
        <f t="shared" si="128"/>
        <v>0</v>
      </c>
      <c r="AC729" s="82">
        <f t="shared" si="129"/>
        <v>0</v>
      </c>
      <c r="AD729" s="70"/>
    </row>
    <row r="730" spans="1:30" x14ac:dyDescent="0.35">
      <c r="A730" s="70" t="str">
        <f>'Activity rawdata'!A729</f>
        <v>BH5132-1-124</v>
      </c>
      <c r="B730" s="71" t="str">
        <f>'Activity rawdata'!B729</f>
        <v>LB</v>
      </c>
      <c r="C730" s="71" t="str">
        <f>IF('Activity rawdata'!C729="PY","Planted",IF('Activity rawdata'!C729="NY","Nat/Convert",IF('Activity rawdata'!C729="NN","Nat/Nonconvert",IF('Activity rawdata'!C729="OY","Planted"))))</f>
        <v>Planted</v>
      </c>
      <c r="D730" s="70" t="str">
        <f>'Activity rawdata'!D729</f>
        <v>STP1</v>
      </c>
      <c r="E730" s="72" t="str">
        <f>'Activity rawdata'!E729</f>
        <v>75</v>
      </c>
      <c r="F730" s="73" t="str">
        <f>'Activity rawdata'!L729</f>
        <v>MT2</v>
      </c>
      <c r="G730" s="72" t="str">
        <f>'Activity rawdata'!R729</f>
        <v>2044</v>
      </c>
      <c r="H730" s="72" t="str">
        <f>IF('Activity rawdata'!P729="AHTHIN1","1st Thin",IF('Activity rawdata'!P729="AHCC","Clearcut",IF('Activity rawdata'!P729="AHTHSMZ","SMZ Thin",IF('Activity rawdata'!P729="AHTHIN2","2nd Thin",IF('Activity rawdata'!P729="AFERTE","Early Fert",IF('Activity rawdata'!P729="AFERTM","Mid Fert",IF('Activity rawdata'!P729="AFERTL","Late Fert",  IF('Activity rawdata'!P729="ASP","Site Prep", IF('Activity rawdata'!P729="APLT","Plant",  IF('Activity rawdata'!P729="ANREG","Natural Regeneration"))))))))))</f>
        <v>Clearcut</v>
      </c>
      <c r="I730" s="74">
        <f>'Activity rawdata'!O729</f>
        <v>1.29</v>
      </c>
      <c r="J730" s="75">
        <f>'Activity rawdata'!N729</f>
        <v>29</v>
      </c>
      <c r="K730" s="75">
        <f>'Activity rawdata'!AC729</f>
        <v>97.28</v>
      </c>
      <c r="L730" s="75">
        <f>'Activity rawdata'!AD729</f>
        <v>125.48</v>
      </c>
      <c r="M730" s="76">
        <f>'Activity rawdata'!AE729</f>
        <v>11.922321469740135</v>
      </c>
      <c r="N730" s="83">
        <f>'Activity rawdata'!T729+'Activity rawdata'!U729</f>
        <v>19.440000000000001</v>
      </c>
      <c r="O730" s="80">
        <f>'Activity rawdata'!V729</f>
        <v>84.65</v>
      </c>
      <c r="P730" s="80">
        <f>'Activity rawdata'!W729</f>
        <v>13.5</v>
      </c>
      <c r="Q730" s="80">
        <f>'Activity rawdata'!X729</f>
        <v>0</v>
      </c>
      <c r="R730" s="84">
        <f t="shared" si="120"/>
        <v>117.59</v>
      </c>
      <c r="S730" s="80">
        <f>'Activity rawdata'!Z729</f>
        <v>0</v>
      </c>
      <c r="T730" s="80">
        <f>'Activity rawdata'!AA729</f>
        <v>0</v>
      </c>
      <c r="U730" s="80">
        <f t="shared" si="121"/>
        <v>0</v>
      </c>
      <c r="V730" s="81">
        <f t="shared" si="122"/>
        <v>25.077600000000004</v>
      </c>
      <c r="W730" s="75">
        <f t="shared" si="123"/>
        <v>109.19850000000001</v>
      </c>
      <c r="X730" s="75">
        <f t="shared" si="124"/>
        <v>17.414999999999999</v>
      </c>
      <c r="Y730" s="75">
        <f t="shared" si="125"/>
        <v>0</v>
      </c>
      <c r="Z730" s="82">
        <f t="shared" si="126"/>
        <v>151.69110000000001</v>
      </c>
      <c r="AA730" s="75">
        <f t="shared" si="127"/>
        <v>0</v>
      </c>
      <c r="AB730" s="75">
        <f t="shared" si="128"/>
        <v>0</v>
      </c>
      <c r="AC730" s="82">
        <f t="shared" si="129"/>
        <v>0</v>
      </c>
      <c r="AD730" s="70"/>
    </row>
    <row r="731" spans="1:30" x14ac:dyDescent="0.35">
      <c r="A731" s="70" t="str">
        <f>'Activity rawdata'!A730</f>
        <v>BH5132-1-116</v>
      </c>
      <c r="B731" s="71" t="str">
        <f>'Activity rawdata'!B730</f>
        <v>LB</v>
      </c>
      <c r="C731" s="71" t="str">
        <f>IF('Activity rawdata'!C730="PY","Planted",IF('Activity rawdata'!C730="NY","Nat/Convert",IF('Activity rawdata'!C730="NN","Nat/Nonconvert",IF('Activity rawdata'!C730="OY","Planted"))))</f>
        <v>Planted</v>
      </c>
      <c r="D731" s="70" t="str">
        <f>'Activity rawdata'!D730</f>
        <v>STP1</v>
      </c>
      <c r="E731" s="72" t="str">
        <f>'Activity rawdata'!E730</f>
        <v>82</v>
      </c>
      <c r="F731" s="73" t="str">
        <f>'Activity rawdata'!L730</f>
        <v>MT1</v>
      </c>
      <c r="G731" s="72" t="str">
        <f>'Activity rawdata'!R730</f>
        <v>2044</v>
      </c>
      <c r="H731" s="72" t="str">
        <f>IF('Activity rawdata'!P730="AHTHIN1","1st Thin",IF('Activity rawdata'!P730="AHCC","Clearcut",IF('Activity rawdata'!P730="AHTHSMZ","SMZ Thin",IF('Activity rawdata'!P730="AHTHIN2","2nd Thin",IF('Activity rawdata'!P730="AFERTE","Early Fert",IF('Activity rawdata'!P730="AFERTM","Mid Fert",IF('Activity rawdata'!P730="AFERTL","Late Fert",  IF('Activity rawdata'!P730="ASP","Site Prep", IF('Activity rawdata'!P730="APLT","Plant",  IF('Activity rawdata'!P730="ANREG","Natural Regeneration"))))))))))</f>
        <v>Clearcut</v>
      </c>
      <c r="I731" s="74">
        <f>'Activity rawdata'!O730</f>
        <v>12.98</v>
      </c>
      <c r="J731" s="75">
        <f>'Activity rawdata'!N730</f>
        <v>29</v>
      </c>
      <c r="K731" s="75">
        <f>'Activity rawdata'!AC730</f>
        <v>113.3</v>
      </c>
      <c r="L731" s="75">
        <f>'Activity rawdata'!AD730</f>
        <v>182.56</v>
      </c>
      <c r="M731" s="76">
        <f>'Activity rawdata'!AE730</f>
        <v>10.667151010768759</v>
      </c>
      <c r="N731" s="83">
        <f>'Activity rawdata'!T730+'Activity rawdata'!U730</f>
        <v>24.04</v>
      </c>
      <c r="O731" s="80">
        <f>'Activity rawdata'!V730</f>
        <v>70.09</v>
      </c>
      <c r="P731" s="80">
        <f>'Activity rawdata'!W730</f>
        <v>12.65</v>
      </c>
      <c r="Q731" s="80">
        <f>'Activity rawdata'!X730</f>
        <v>0</v>
      </c>
      <c r="R731" s="84">
        <f t="shared" si="120"/>
        <v>106.78</v>
      </c>
      <c r="S731" s="80">
        <f>'Activity rawdata'!Z730</f>
        <v>0</v>
      </c>
      <c r="T731" s="80">
        <f>'Activity rawdata'!AA730</f>
        <v>0</v>
      </c>
      <c r="U731" s="80">
        <f t="shared" si="121"/>
        <v>0</v>
      </c>
      <c r="V731" s="81">
        <f t="shared" si="122"/>
        <v>312.03919999999999</v>
      </c>
      <c r="W731" s="75">
        <f t="shared" si="123"/>
        <v>909.76820000000009</v>
      </c>
      <c r="X731" s="75">
        <f t="shared" si="124"/>
        <v>164.197</v>
      </c>
      <c r="Y731" s="75">
        <f t="shared" si="125"/>
        <v>0</v>
      </c>
      <c r="Z731" s="82">
        <f t="shared" si="126"/>
        <v>1386.0044000000003</v>
      </c>
      <c r="AA731" s="75">
        <f t="shared" si="127"/>
        <v>0</v>
      </c>
      <c r="AB731" s="75">
        <f t="shared" si="128"/>
        <v>0</v>
      </c>
      <c r="AC731" s="82">
        <f t="shared" si="129"/>
        <v>0</v>
      </c>
      <c r="AD731" s="70"/>
    </row>
    <row r="732" spans="1:30" x14ac:dyDescent="0.35">
      <c r="A732" s="70" t="str">
        <f>'Activity rawdata'!A731</f>
        <v>BH5132-1-121</v>
      </c>
      <c r="B732" s="71" t="str">
        <f>'Activity rawdata'!B731</f>
        <v>LB</v>
      </c>
      <c r="C732" s="71" t="str">
        <f>IF('Activity rawdata'!C731="PY","Planted",IF('Activity rawdata'!C731="NY","Nat/Convert",IF('Activity rawdata'!C731="NN","Nat/Nonconvert",IF('Activity rawdata'!C731="OY","Planted"))))</f>
        <v>Planted</v>
      </c>
      <c r="D732" s="70" t="str">
        <f>'Activity rawdata'!D731</f>
        <v>STP1</v>
      </c>
      <c r="E732" s="72" t="str">
        <f>'Activity rawdata'!E731</f>
        <v>80</v>
      </c>
      <c r="F732" s="73" t="str">
        <f>'Activity rawdata'!L731</f>
        <v>MT1</v>
      </c>
      <c r="G732" s="72" t="str">
        <f>'Activity rawdata'!R731</f>
        <v>2044</v>
      </c>
      <c r="H732" s="72" t="str">
        <f>IF('Activity rawdata'!P731="AHTHIN1","1st Thin",IF('Activity rawdata'!P731="AHCC","Clearcut",IF('Activity rawdata'!P731="AHTHSMZ","SMZ Thin",IF('Activity rawdata'!P731="AHTHIN2","2nd Thin",IF('Activity rawdata'!P731="AFERTE","Early Fert",IF('Activity rawdata'!P731="AFERTM","Mid Fert",IF('Activity rawdata'!P731="AFERTL","Late Fert",  IF('Activity rawdata'!P731="ASP","Site Prep", IF('Activity rawdata'!P731="APLT","Plant",  IF('Activity rawdata'!P731="ANREG","Natural Regeneration"))))))))))</f>
        <v>Clearcut</v>
      </c>
      <c r="I732" s="74">
        <f>'Activity rawdata'!O731</f>
        <v>22.74</v>
      </c>
      <c r="J732" s="75">
        <f>'Activity rawdata'!N731</f>
        <v>29</v>
      </c>
      <c r="K732" s="75">
        <f>'Activity rawdata'!AC731</f>
        <v>113.41</v>
      </c>
      <c r="L732" s="75">
        <f>'Activity rawdata'!AD731</f>
        <v>183.6</v>
      </c>
      <c r="M732" s="76">
        <f>'Activity rawdata'!AE731</f>
        <v>10.642058419913765</v>
      </c>
      <c r="N732" s="83">
        <f>'Activity rawdata'!T731+'Activity rawdata'!U731</f>
        <v>23.28</v>
      </c>
      <c r="O732" s="80">
        <f>'Activity rawdata'!V731</f>
        <v>67.489999999999995</v>
      </c>
      <c r="P732" s="80">
        <f>'Activity rawdata'!W731</f>
        <v>12.69</v>
      </c>
      <c r="Q732" s="80">
        <f>'Activity rawdata'!X731</f>
        <v>0</v>
      </c>
      <c r="R732" s="84">
        <f t="shared" si="120"/>
        <v>103.46</v>
      </c>
      <c r="S732" s="80">
        <f>'Activity rawdata'!Z731</f>
        <v>0</v>
      </c>
      <c r="T732" s="80">
        <f>'Activity rawdata'!AA731</f>
        <v>0</v>
      </c>
      <c r="U732" s="80">
        <f t="shared" si="121"/>
        <v>0</v>
      </c>
      <c r="V732" s="81">
        <f t="shared" si="122"/>
        <v>529.38720000000001</v>
      </c>
      <c r="W732" s="75">
        <f t="shared" si="123"/>
        <v>1534.7225999999998</v>
      </c>
      <c r="X732" s="75">
        <f t="shared" si="124"/>
        <v>288.57059999999996</v>
      </c>
      <c r="Y732" s="75">
        <f t="shared" si="125"/>
        <v>0</v>
      </c>
      <c r="Z732" s="82">
        <f t="shared" si="126"/>
        <v>2352.6803999999997</v>
      </c>
      <c r="AA732" s="75">
        <f t="shared" si="127"/>
        <v>0</v>
      </c>
      <c r="AB732" s="75">
        <f t="shared" si="128"/>
        <v>0</v>
      </c>
      <c r="AC732" s="82">
        <f t="shared" si="129"/>
        <v>0</v>
      </c>
      <c r="AD732" s="70"/>
    </row>
    <row r="733" spans="1:30" x14ac:dyDescent="0.35">
      <c r="A733" s="70" t="str">
        <f>'Activity rawdata'!A732</f>
        <v>BH6112-1-235</v>
      </c>
      <c r="B733" s="71" t="str">
        <f>'Activity rawdata'!B732</f>
        <v>LB</v>
      </c>
      <c r="C733" s="71" t="str">
        <f>IF('Activity rawdata'!C732="PY","Planted",IF('Activity rawdata'!C732="NY","Nat/Convert",IF('Activity rawdata'!C732="NN","Nat/Nonconvert",IF('Activity rawdata'!C732="OY","Planted"))))</f>
        <v>Planted</v>
      </c>
      <c r="D733" s="70" t="str">
        <f>'Activity rawdata'!D732</f>
        <v>STP1</v>
      </c>
      <c r="E733" s="72" t="str">
        <f>'Activity rawdata'!E732</f>
        <v>80</v>
      </c>
      <c r="F733" s="73" t="str">
        <f>'Activity rawdata'!L732</f>
        <v>MT1</v>
      </c>
      <c r="G733" s="72" t="str">
        <f>'Activity rawdata'!R732</f>
        <v>2044</v>
      </c>
      <c r="H733" s="72" t="str">
        <f>IF('Activity rawdata'!P732="AHTHIN1","1st Thin",IF('Activity rawdata'!P732="AHCC","Clearcut",IF('Activity rawdata'!P732="AHTHSMZ","SMZ Thin",IF('Activity rawdata'!P732="AHTHIN2","2nd Thin",IF('Activity rawdata'!P732="AFERTE","Early Fert",IF('Activity rawdata'!P732="AFERTM","Mid Fert",IF('Activity rawdata'!P732="AFERTL","Late Fert",  IF('Activity rawdata'!P732="ASP","Site Prep", IF('Activity rawdata'!P732="APLT","Plant",  IF('Activity rawdata'!P732="ANREG","Natural Regeneration"))))))))))</f>
        <v>Clearcut</v>
      </c>
      <c r="I733" s="74">
        <f>'Activity rawdata'!O732</f>
        <v>52.66</v>
      </c>
      <c r="J733" s="75">
        <f>'Activity rawdata'!N732</f>
        <v>29</v>
      </c>
      <c r="K733" s="75">
        <f>'Activity rawdata'!AC732</f>
        <v>111</v>
      </c>
      <c r="L733" s="75">
        <f>'Activity rawdata'!AD732</f>
        <v>184.52</v>
      </c>
      <c r="M733" s="76">
        <f>'Activity rawdata'!AE732</f>
        <v>10.502098041835593</v>
      </c>
      <c r="N733" s="83">
        <f>'Activity rawdata'!T732+'Activity rawdata'!U732</f>
        <v>23.76</v>
      </c>
      <c r="O733" s="80">
        <f>'Activity rawdata'!V732</f>
        <v>64.14</v>
      </c>
      <c r="P733" s="80">
        <f>'Activity rawdata'!W732</f>
        <v>13.14</v>
      </c>
      <c r="Q733" s="80">
        <f>'Activity rawdata'!X732</f>
        <v>0</v>
      </c>
      <c r="R733" s="84">
        <f t="shared" si="120"/>
        <v>101.04</v>
      </c>
      <c r="S733" s="80">
        <f>'Activity rawdata'!Z732</f>
        <v>0</v>
      </c>
      <c r="T733" s="80">
        <f>'Activity rawdata'!AA732</f>
        <v>0</v>
      </c>
      <c r="U733" s="80">
        <f t="shared" si="121"/>
        <v>0</v>
      </c>
      <c r="V733" s="81">
        <f t="shared" si="122"/>
        <v>1251.2016000000001</v>
      </c>
      <c r="W733" s="75">
        <f t="shared" si="123"/>
        <v>3377.6124</v>
      </c>
      <c r="X733" s="75">
        <f t="shared" si="124"/>
        <v>691.95240000000001</v>
      </c>
      <c r="Y733" s="75">
        <f t="shared" si="125"/>
        <v>0</v>
      </c>
      <c r="Z733" s="82">
        <f t="shared" si="126"/>
        <v>5320.7664000000004</v>
      </c>
      <c r="AA733" s="75">
        <f t="shared" si="127"/>
        <v>0</v>
      </c>
      <c r="AB733" s="75">
        <f t="shared" si="128"/>
        <v>0</v>
      </c>
      <c r="AC733" s="82">
        <f t="shared" si="129"/>
        <v>0</v>
      </c>
      <c r="AD733" s="70"/>
    </row>
    <row r="734" spans="1:30" x14ac:dyDescent="0.35">
      <c r="A734" s="70" t="str">
        <f>'Activity rawdata'!A733</f>
        <v>BH6112-1-249</v>
      </c>
      <c r="B734" s="71" t="str">
        <f>'Activity rawdata'!B733</f>
        <v>LB</v>
      </c>
      <c r="C734" s="71" t="str">
        <f>IF('Activity rawdata'!C733="PY","Planted",IF('Activity rawdata'!C733="NY","Nat/Convert",IF('Activity rawdata'!C733="NN","Nat/Nonconvert",IF('Activity rawdata'!C733="OY","Planted"))))</f>
        <v>Planted</v>
      </c>
      <c r="D734" s="70" t="str">
        <f>'Activity rawdata'!D733</f>
        <v>STP1</v>
      </c>
      <c r="E734" s="72" t="str">
        <f>'Activity rawdata'!E733</f>
        <v>77</v>
      </c>
      <c r="F734" s="73" t="str">
        <f>'Activity rawdata'!L733</f>
        <v>MT1</v>
      </c>
      <c r="G734" s="72" t="str">
        <f>'Activity rawdata'!R733</f>
        <v>2044</v>
      </c>
      <c r="H734" s="72" t="str">
        <f>IF('Activity rawdata'!P733="AHTHIN1","1st Thin",IF('Activity rawdata'!P733="AHCC","Clearcut",IF('Activity rawdata'!P733="AHTHSMZ","SMZ Thin",IF('Activity rawdata'!P733="AHTHIN2","2nd Thin",IF('Activity rawdata'!P733="AFERTE","Early Fert",IF('Activity rawdata'!P733="AFERTM","Mid Fert",IF('Activity rawdata'!P733="AFERTL","Late Fert",  IF('Activity rawdata'!P733="ASP","Site Prep", IF('Activity rawdata'!P733="APLT","Plant",  IF('Activity rawdata'!P733="ANREG","Natural Regeneration"))))))))))</f>
        <v>Clearcut</v>
      </c>
      <c r="I734" s="74">
        <f>'Activity rawdata'!O733</f>
        <v>13.12</v>
      </c>
      <c r="J734" s="75">
        <f>'Activity rawdata'!N733</f>
        <v>29</v>
      </c>
      <c r="K734" s="75">
        <f>'Activity rawdata'!AC733</f>
        <v>112.9</v>
      </c>
      <c r="L734" s="75">
        <f>'Activity rawdata'!AD733</f>
        <v>185.82</v>
      </c>
      <c r="M734" s="76">
        <f>'Activity rawdata'!AE733</f>
        <v>10.554484950427799</v>
      </c>
      <c r="N734" s="83">
        <f>'Activity rawdata'!T733+'Activity rawdata'!U733</f>
        <v>22.19</v>
      </c>
      <c r="O734" s="80">
        <f>'Activity rawdata'!V733</f>
        <v>64.17</v>
      </c>
      <c r="P734" s="80">
        <f>'Activity rawdata'!W733</f>
        <v>10.029999999999999</v>
      </c>
      <c r="Q734" s="80">
        <f>'Activity rawdata'!X733</f>
        <v>0</v>
      </c>
      <c r="R734" s="84">
        <f t="shared" si="120"/>
        <v>96.39</v>
      </c>
      <c r="S734" s="80">
        <f>'Activity rawdata'!Z733</f>
        <v>0</v>
      </c>
      <c r="T734" s="80">
        <f>'Activity rawdata'!AA733</f>
        <v>0</v>
      </c>
      <c r="U734" s="80">
        <f t="shared" si="121"/>
        <v>0</v>
      </c>
      <c r="V734" s="81">
        <f t="shared" si="122"/>
        <v>291.13279999999997</v>
      </c>
      <c r="W734" s="75">
        <f t="shared" si="123"/>
        <v>841.91039999999998</v>
      </c>
      <c r="X734" s="75">
        <f t="shared" si="124"/>
        <v>131.59359999999998</v>
      </c>
      <c r="Y734" s="75">
        <f t="shared" si="125"/>
        <v>0</v>
      </c>
      <c r="Z734" s="82">
        <f t="shared" si="126"/>
        <v>1264.6368</v>
      </c>
      <c r="AA734" s="75">
        <f t="shared" si="127"/>
        <v>0</v>
      </c>
      <c r="AB734" s="75">
        <f t="shared" si="128"/>
        <v>0</v>
      </c>
      <c r="AC734" s="82">
        <f t="shared" si="129"/>
        <v>0</v>
      </c>
      <c r="AD734" s="70"/>
    </row>
    <row r="735" spans="1:30" x14ac:dyDescent="0.35">
      <c r="A735" s="70" t="str">
        <f>'Activity rawdata'!A734</f>
        <v>BH1431-1-26</v>
      </c>
      <c r="B735" s="71" t="str">
        <f>'Activity rawdata'!B734</f>
        <v>COLB</v>
      </c>
      <c r="C735" s="71" t="str">
        <f>IF('Activity rawdata'!C734="PY","Planted",IF('Activity rawdata'!C734="NY","Nat/Convert",IF('Activity rawdata'!C734="NN","Nat/Nonconvert",IF('Activity rawdata'!C734="OY","Planted"))))</f>
        <v>Planted</v>
      </c>
      <c r="D735" s="70" t="str">
        <f>'Activity rawdata'!D734</f>
        <v>STP2</v>
      </c>
      <c r="E735" s="72" t="str">
        <f>'Activity rawdata'!E734</f>
        <v>82</v>
      </c>
      <c r="F735" s="73" t="str">
        <f>'Activity rawdata'!L734</f>
        <v>NO</v>
      </c>
      <c r="G735" s="72" t="str">
        <f>'Activity rawdata'!R734</f>
        <v>2045</v>
      </c>
      <c r="H735" s="72" t="str">
        <f>IF('Activity rawdata'!P734="AHTHIN1","1st Thin",IF('Activity rawdata'!P734="AHCC","Clearcut",IF('Activity rawdata'!P734="AHTHSMZ","SMZ Thin",IF('Activity rawdata'!P734="AHTHIN2","2nd Thin",IF('Activity rawdata'!P734="AFERTE","Early Fert",IF('Activity rawdata'!P734="AFERTM","Mid Fert",IF('Activity rawdata'!P734="AFERTL","Late Fert",  IF('Activity rawdata'!P734="ASP","Site Prep", IF('Activity rawdata'!P734="APLT","Plant",  IF('Activity rawdata'!P734="ANREG","Natural Regeneration"))))))))))</f>
        <v>Site Prep</v>
      </c>
      <c r="I735" s="74">
        <f>'Activity rawdata'!O734</f>
        <v>17.53</v>
      </c>
      <c r="J735" s="75">
        <f>'Activity rawdata'!N734</f>
        <v>1</v>
      </c>
      <c r="K735" s="75">
        <f>'Activity rawdata'!AC734</f>
        <v>0</v>
      </c>
      <c r="L735" s="75">
        <f>'Activity rawdata'!AD734</f>
        <v>0</v>
      </c>
      <c r="M735" s="76" t="str">
        <f>'Activity rawdata'!AE734</f>
        <v>-</v>
      </c>
      <c r="N735" s="83">
        <f>'Activity rawdata'!T734+'Activity rawdata'!U734</f>
        <v>0</v>
      </c>
      <c r="O735" s="80">
        <f>'Activity rawdata'!V734</f>
        <v>0</v>
      </c>
      <c r="P735" s="80">
        <f>'Activity rawdata'!W734</f>
        <v>0</v>
      </c>
      <c r="Q735" s="80">
        <f>'Activity rawdata'!X734</f>
        <v>0</v>
      </c>
      <c r="R735" s="84">
        <f t="shared" si="120"/>
        <v>0</v>
      </c>
      <c r="S735" s="80">
        <f>'Activity rawdata'!Z734</f>
        <v>0</v>
      </c>
      <c r="T735" s="80">
        <f>'Activity rawdata'!AA734</f>
        <v>0</v>
      </c>
      <c r="U735" s="80">
        <f t="shared" si="121"/>
        <v>0</v>
      </c>
      <c r="V735" s="81">
        <f t="shared" si="122"/>
        <v>0</v>
      </c>
      <c r="W735" s="75">
        <f t="shared" si="123"/>
        <v>0</v>
      </c>
      <c r="X735" s="75">
        <f t="shared" si="124"/>
        <v>0</v>
      </c>
      <c r="Y735" s="75">
        <f t="shared" si="125"/>
        <v>0</v>
      </c>
      <c r="Z735" s="82">
        <f t="shared" si="126"/>
        <v>0</v>
      </c>
      <c r="AA735" s="75">
        <f t="shared" si="127"/>
        <v>0</v>
      </c>
      <c r="AB735" s="75">
        <f t="shared" si="128"/>
        <v>0</v>
      </c>
      <c r="AC735" s="82">
        <f t="shared" si="129"/>
        <v>0</v>
      </c>
      <c r="AD735" s="70"/>
    </row>
    <row r="736" spans="1:30" x14ac:dyDescent="0.35">
      <c r="A736" s="70" t="str">
        <f>'Activity rawdata'!A735</f>
        <v>BH1435-1-24</v>
      </c>
      <c r="B736" s="71" t="str">
        <f>'Activity rawdata'!B735</f>
        <v>COLB</v>
      </c>
      <c r="C736" s="71" t="str">
        <f>IF('Activity rawdata'!C735="PY","Planted",IF('Activity rawdata'!C735="NY","Nat/Convert",IF('Activity rawdata'!C735="NN","Nat/Nonconvert",IF('Activity rawdata'!C735="OY","Planted"))))</f>
        <v>Planted</v>
      </c>
      <c r="D736" s="70" t="str">
        <f>'Activity rawdata'!D735</f>
        <v>STP2</v>
      </c>
      <c r="E736" s="72" t="str">
        <f>'Activity rawdata'!E735</f>
        <v>81</v>
      </c>
      <c r="F736" s="73" t="str">
        <f>'Activity rawdata'!L735</f>
        <v>NO</v>
      </c>
      <c r="G736" s="72" t="str">
        <f>'Activity rawdata'!R735</f>
        <v>2045</v>
      </c>
      <c r="H736" s="72" t="str">
        <f>IF('Activity rawdata'!P735="AHTHIN1","1st Thin",IF('Activity rawdata'!P735="AHCC","Clearcut",IF('Activity rawdata'!P735="AHTHSMZ","SMZ Thin",IF('Activity rawdata'!P735="AHTHIN2","2nd Thin",IF('Activity rawdata'!P735="AFERTE","Early Fert",IF('Activity rawdata'!P735="AFERTM","Mid Fert",IF('Activity rawdata'!P735="AFERTL","Late Fert",  IF('Activity rawdata'!P735="ASP","Site Prep", IF('Activity rawdata'!P735="APLT","Plant",  IF('Activity rawdata'!P735="ANREG","Natural Regeneration"))))))))))</f>
        <v>Site Prep</v>
      </c>
      <c r="I736" s="74">
        <f>'Activity rawdata'!O735</f>
        <v>86.12</v>
      </c>
      <c r="J736" s="75">
        <f>'Activity rawdata'!N735</f>
        <v>1</v>
      </c>
      <c r="K736" s="75">
        <f>'Activity rawdata'!AC735</f>
        <v>0</v>
      </c>
      <c r="L736" s="75">
        <f>'Activity rawdata'!AD735</f>
        <v>0</v>
      </c>
      <c r="M736" s="76" t="str">
        <f>'Activity rawdata'!AE735</f>
        <v>-</v>
      </c>
      <c r="N736" s="83">
        <f>'Activity rawdata'!T735+'Activity rawdata'!U735</f>
        <v>0</v>
      </c>
      <c r="O736" s="80">
        <f>'Activity rawdata'!V735</f>
        <v>0</v>
      </c>
      <c r="P736" s="80">
        <f>'Activity rawdata'!W735</f>
        <v>0</v>
      </c>
      <c r="Q736" s="80">
        <f>'Activity rawdata'!X735</f>
        <v>0</v>
      </c>
      <c r="R736" s="84">
        <f t="shared" si="120"/>
        <v>0</v>
      </c>
      <c r="S736" s="80">
        <f>'Activity rawdata'!Z735</f>
        <v>0</v>
      </c>
      <c r="T736" s="80">
        <f>'Activity rawdata'!AA735</f>
        <v>0</v>
      </c>
      <c r="U736" s="80">
        <f t="shared" si="121"/>
        <v>0</v>
      </c>
      <c r="V736" s="81">
        <f t="shared" si="122"/>
        <v>0</v>
      </c>
      <c r="W736" s="75">
        <f t="shared" si="123"/>
        <v>0</v>
      </c>
      <c r="X736" s="75">
        <f t="shared" si="124"/>
        <v>0</v>
      </c>
      <c r="Y736" s="75">
        <f t="shared" si="125"/>
        <v>0</v>
      </c>
      <c r="Z736" s="82">
        <f t="shared" si="126"/>
        <v>0</v>
      </c>
      <c r="AA736" s="75">
        <f t="shared" si="127"/>
        <v>0</v>
      </c>
      <c r="AB736" s="75">
        <f t="shared" si="128"/>
        <v>0</v>
      </c>
      <c r="AC736" s="82">
        <f t="shared" si="129"/>
        <v>0</v>
      </c>
      <c r="AD736" s="70"/>
    </row>
    <row r="737" spans="1:30" x14ac:dyDescent="0.35">
      <c r="A737" s="70" t="str">
        <f>'Activity rawdata'!A736</f>
        <v>BH5132-1-116</v>
      </c>
      <c r="B737" s="71" t="str">
        <f>'Activity rawdata'!B736</f>
        <v>COLB</v>
      </c>
      <c r="C737" s="71" t="str">
        <f>IF('Activity rawdata'!C736="PY","Planted",IF('Activity rawdata'!C736="NY","Nat/Convert",IF('Activity rawdata'!C736="NN","Nat/Nonconvert",IF('Activity rawdata'!C736="OY","Planted"))))</f>
        <v>Planted</v>
      </c>
      <c r="D737" s="70" t="str">
        <f>'Activity rawdata'!D736</f>
        <v>STP2</v>
      </c>
      <c r="E737" s="72" t="str">
        <f>'Activity rawdata'!E736</f>
        <v>82</v>
      </c>
      <c r="F737" s="73" t="str">
        <f>'Activity rawdata'!L736</f>
        <v>NO</v>
      </c>
      <c r="G737" s="72" t="str">
        <f>'Activity rawdata'!R736</f>
        <v>2045</v>
      </c>
      <c r="H737" s="72" t="str">
        <f>IF('Activity rawdata'!P736="AHTHIN1","1st Thin",IF('Activity rawdata'!P736="AHCC","Clearcut",IF('Activity rawdata'!P736="AHTHSMZ","SMZ Thin",IF('Activity rawdata'!P736="AHTHIN2","2nd Thin",IF('Activity rawdata'!P736="AFERTE","Early Fert",IF('Activity rawdata'!P736="AFERTM","Mid Fert",IF('Activity rawdata'!P736="AFERTL","Late Fert",  IF('Activity rawdata'!P736="ASP","Site Prep", IF('Activity rawdata'!P736="APLT","Plant",  IF('Activity rawdata'!P736="ANREG","Natural Regeneration"))))))))))</f>
        <v>Site Prep</v>
      </c>
      <c r="I737" s="74">
        <f>'Activity rawdata'!O736</f>
        <v>12.98</v>
      </c>
      <c r="J737" s="75">
        <f>'Activity rawdata'!N736</f>
        <v>1</v>
      </c>
      <c r="K737" s="75">
        <f>'Activity rawdata'!AC736</f>
        <v>0</v>
      </c>
      <c r="L737" s="75">
        <f>'Activity rawdata'!AD736</f>
        <v>0</v>
      </c>
      <c r="M737" s="76" t="str">
        <f>'Activity rawdata'!AE736</f>
        <v>-</v>
      </c>
      <c r="N737" s="83">
        <f>'Activity rawdata'!T736+'Activity rawdata'!U736</f>
        <v>0</v>
      </c>
      <c r="O737" s="80">
        <f>'Activity rawdata'!V736</f>
        <v>0</v>
      </c>
      <c r="P737" s="80">
        <f>'Activity rawdata'!W736</f>
        <v>0</v>
      </c>
      <c r="Q737" s="80">
        <f>'Activity rawdata'!X736</f>
        <v>0</v>
      </c>
      <c r="R737" s="84">
        <f t="shared" si="120"/>
        <v>0</v>
      </c>
      <c r="S737" s="80">
        <f>'Activity rawdata'!Z736</f>
        <v>0</v>
      </c>
      <c r="T737" s="80">
        <f>'Activity rawdata'!AA736</f>
        <v>0</v>
      </c>
      <c r="U737" s="80">
        <f t="shared" si="121"/>
        <v>0</v>
      </c>
      <c r="V737" s="81">
        <f t="shared" si="122"/>
        <v>0</v>
      </c>
      <c r="W737" s="75">
        <f t="shared" si="123"/>
        <v>0</v>
      </c>
      <c r="X737" s="75">
        <f t="shared" si="124"/>
        <v>0</v>
      </c>
      <c r="Y737" s="75">
        <f t="shared" si="125"/>
        <v>0</v>
      </c>
      <c r="Z737" s="82">
        <f t="shared" si="126"/>
        <v>0</v>
      </c>
      <c r="AA737" s="75">
        <f t="shared" si="127"/>
        <v>0</v>
      </c>
      <c r="AB737" s="75">
        <f t="shared" si="128"/>
        <v>0</v>
      </c>
      <c r="AC737" s="82">
        <f t="shared" si="129"/>
        <v>0</v>
      </c>
      <c r="AD737" s="70"/>
    </row>
    <row r="738" spans="1:30" x14ac:dyDescent="0.35">
      <c r="A738" s="70" t="str">
        <f>'Activity rawdata'!A737</f>
        <v>BH5132-1-121</v>
      </c>
      <c r="B738" s="71" t="str">
        <f>'Activity rawdata'!B737</f>
        <v>COLB</v>
      </c>
      <c r="C738" s="71" t="str">
        <f>IF('Activity rawdata'!C737="PY","Planted",IF('Activity rawdata'!C737="NY","Nat/Convert",IF('Activity rawdata'!C737="NN","Nat/Nonconvert",IF('Activity rawdata'!C737="OY","Planted"))))</f>
        <v>Planted</v>
      </c>
      <c r="D738" s="70" t="str">
        <f>'Activity rawdata'!D737</f>
        <v>STP2</v>
      </c>
      <c r="E738" s="72" t="str">
        <f>'Activity rawdata'!E737</f>
        <v>80</v>
      </c>
      <c r="F738" s="73" t="str">
        <f>'Activity rawdata'!L737</f>
        <v>NO</v>
      </c>
      <c r="G738" s="72" t="str">
        <f>'Activity rawdata'!R737</f>
        <v>2045</v>
      </c>
      <c r="H738" s="72" t="str">
        <f>IF('Activity rawdata'!P737="AHTHIN1","1st Thin",IF('Activity rawdata'!P737="AHCC","Clearcut",IF('Activity rawdata'!P737="AHTHSMZ","SMZ Thin",IF('Activity rawdata'!P737="AHTHIN2","2nd Thin",IF('Activity rawdata'!P737="AFERTE","Early Fert",IF('Activity rawdata'!P737="AFERTM","Mid Fert",IF('Activity rawdata'!P737="AFERTL","Late Fert",  IF('Activity rawdata'!P737="ASP","Site Prep", IF('Activity rawdata'!P737="APLT","Plant",  IF('Activity rawdata'!P737="ANREG","Natural Regeneration"))))))))))</f>
        <v>Site Prep</v>
      </c>
      <c r="I738" s="74">
        <f>'Activity rawdata'!O737</f>
        <v>22.74</v>
      </c>
      <c r="J738" s="75">
        <f>'Activity rawdata'!N737</f>
        <v>1</v>
      </c>
      <c r="K738" s="75">
        <f>'Activity rawdata'!AC737</f>
        <v>0</v>
      </c>
      <c r="L738" s="75">
        <f>'Activity rawdata'!AD737</f>
        <v>0</v>
      </c>
      <c r="M738" s="76" t="str">
        <f>'Activity rawdata'!AE737</f>
        <v>-</v>
      </c>
      <c r="N738" s="83">
        <f>'Activity rawdata'!T737+'Activity rawdata'!U737</f>
        <v>0</v>
      </c>
      <c r="O738" s="80">
        <f>'Activity rawdata'!V737</f>
        <v>0</v>
      </c>
      <c r="P738" s="80">
        <f>'Activity rawdata'!W737</f>
        <v>0</v>
      </c>
      <c r="Q738" s="80">
        <f>'Activity rawdata'!X737</f>
        <v>0</v>
      </c>
      <c r="R738" s="84">
        <f t="shared" si="120"/>
        <v>0</v>
      </c>
      <c r="S738" s="80">
        <f>'Activity rawdata'!Z737</f>
        <v>0</v>
      </c>
      <c r="T738" s="80">
        <f>'Activity rawdata'!AA737</f>
        <v>0</v>
      </c>
      <c r="U738" s="80">
        <f t="shared" si="121"/>
        <v>0</v>
      </c>
      <c r="V738" s="81">
        <f t="shared" si="122"/>
        <v>0</v>
      </c>
      <c r="W738" s="75">
        <f t="shared" si="123"/>
        <v>0</v>
      </c>
      <c r="X738" s="75">
        <f t="shared" si="124"/>
        <v>0</v>
      </c>
      <c r="Y738" s="75">
        <f t="shared" si="125"/>
        <v>0</v>
      </c>
      <c r="Z738" s="82">
        <f t="shared" si="126"/>
        <v>0</v>
      </c>
      <c r="AA738" s="75">
        <f t="shared" si="127"/>
        <v>0</v>
      </c>
      <c r="AB738" s="75">
        <f t="shared" si="128"/>
        <v>0</v>
      </c>
      <c r="AC738" s="82">
        <f t="shared" si="129"/>
        <v>0</v>
      </c>
      <c r="AD738" s="70"/>
    </row>
    <row r="739" spans="1:30" x14ac:dyDescent="0.35">
      <c r="A739" s="70" t="str">
        <f>'Activity rawdata'!A738</f>
        <v>BH5132-1-124</v>
      </c>
      <c r="B739" s="71" t="str">
        <f>'Activity rawdata'!B738</f>
        <v>COLB</v>
      </c>
      <c r="C739" s="71" t="str">
        <f>IF('Activity rawdata'!C738="PY","Planted",IF('Activity rawdata'!C738="NY","Nat/Convert",IF('Activity rawdata'!C738="NN","Nat/Nonconvert",IF('Activity rawdata'!C738="OY","Planted"))))</f>
        <v>Planted</v>
      </c>
      <c r="D739" s="70" t="str">
        <f>'Activity rawdata'!D738</f>
        <v>STP2</v>
      </c>
      <c r="E739" s="72" t="str">
        <f>'Activity rawdata'!E738</f>
        <v>75</v>
      </c>
      <c r="F739" s="73" t="str">
        <f>'Activity rawdata'!L738</f>
        <v>NO</v>
      </c>
      <c r="G739" s="72" t="str">
        <f>'Activity rawdata'!R738</f>
        <v>2045</v>
      </c>
      <c r="H739" s="72" t="str">
        <f>IF('Activity rawdata'!P738="AHTHIN1","1st Thin",IF('Activity rawdata'!P738="AHCC","Clearcut",IF('Activity rawdata'!P738="AHTHSMZ","SMZ Thin",IF('Activity rawdata'!P738="AHTHIN2","2nd Thin",IF('Activity rawdata'!P738="AFERTE","Early Fert",IF('Activity rawdata'!P738="AFERTM","Mid Fert",IF('Activity rawdata'!P738="AFERTL","Late Fert",  IF('Activity rawdata'!P738="ASP","Site Prep", IF('Activity rawdata'!P738="APLT","Plant",  IF('Activity rawdata'!P738="ANREG","Natural Regeneration"))))))))))</f>
        <v>Site Prep</v>
      </c>
      <c r="I739" s="74">
        <f>'Activity rawdata'!O738</f>
        <v>1.29</v>
      </c>
      <c r="J739" s="75">
        <f>'Activity rawdata'!N738</f>
        <v>1</v>
      </c>
      <c r="K739" s="75">
        <f>'Activity rawdata'!AC738</f>
        <v>0</v>
      </c>
      <c r="L739" s="75">
        <f>'Activity rawdata'!AD738</f>
        <v>0</v>
      </c>
      <c r="M739" s="76" t="str">
        <f>'Activity rawdata'!AE738</f>
        <v>-</v>
      </c>
      <c r="N739" s="83">
        <f>'Activity rawdata'!T738+'Activity rawdata'!U738</f>
        <v>0</v>
      </c>
      <c r="O739" s="80">
        <f>'Activity rawdata'!V738</f>
        <v>0</v>
      </c>
      <c r="P739" s="80">
        <f>'Activity rawdata'!W738</f>
        <v>0</v>
      </c>
      <c r="Q739" s="80">
        <f>'Activity rawdata'!X738</f>
        <v>0</v>
      </c>
      <c r="R739" s="84">
        <f t="shared" si="120"/>
        <v>0</v>
      </c>
      <c r="S739" s="80">
        <f>'Activity rawdata'!Z738</f>
        <v>0</v>
      </c>
      <c r="T739" s="80">
        <f>'Activity rawdata'!AA738</f>
        <v>0</v>
      </c>
      <c r="U739" s="80">
        <f t="shared" si="121"/>
        <v>0</v>
      </c>
      <c r="V739" s="81">
        <f t="shared" si="122"/>
        <v>0</v>
      </c>
      <c r="W739" s="75">
        <f t="shared" si="123"/>
        <v>0</v>
      </c>
      <c r="X739" s="75">
        <f t="shared" si="124"/>
        <v>0</v>
      </c>
      <c r="Y739" s="75">
        <f t="shared" si="125"/>
        <v>0</v>
      </c>
      <c r="Z739" s="82">
        <f t="shared" si="126"/>
        <v>0</v>
      </c>
      <c r="AA739" s="75">
        <f t="shared" si="127"/>
        <v>0</v>
      </c>
      <c r="AB739" s="75">
        <f t="shared" si="128"/>
        <v>0</v>
      </c>
      <c r="AC739" s="82">
        <f t="shared" si="129"/>
        <v>0</v>
      </c>
      <c r="AD739" s="70"/>
    </row>
    <row r="740" spans="1:30" x14ac:dyDescent="0.35">
      <c r="A740" s="70" t="str">
        <f>'Activity rawdata'!A739</f>
        <v>BH6112-1-235</v>
      </c>
      <c r="B740" s="71" t="str">
        <f>'Activity rawdata'!B739</f>
        <v>COLB</v>
      </c>
      <c r="C740" s="71" t="str">
        <f>IF('Activity rawdata'!C739="PY","Planted",IF('Activity rawdata'!C739="NY","Nat/Convert",IF('Activity rawdata'!C739="NN","Nat/Nonconvert",IF('Activity rawdata'!C739="OY","Planted"))))</f>
        <v>Planted</v>
      </c>
      <c r="D740" s="70" t="str">
        <f>'Activity rawdata'!D739</f>
        <v>STP2</v>
      </c>
      <c r="E740" s="72" t="str">
        <f>'Activity rawdata'!E739</f>
        <v>80</v>
      </c>
      <c r="F740" s="73" t="str">
        <f>'Activity rawdata'!L739</f>
        <v>NO</v>
      </c>
      <c r="G740" s="72" t="str">
        <f>'Activity rawdata'!R739</f>
        <v>2045</v>
      </c>
      <c r="H740" s="72" t="str">
        <f>IF('Activity rawdata'!P739="AHTHIN1","1st Thin",IF('Activity rawdata'!P739="AHCC","Clearcut",IF('Activity rawdata'!P739="AHTHSMZ","SMZ Thin",IF('Activity rawdata'!P739="AHTHIN2","2nd Thin",IF('Activity rawdata'!P739="AFERTE","Early Fert",IF('Activity rawdata'!P739="AFERTM","Mid Fert",IF('Activity rawdata'!P739="AFERTL","Late Fert",  IF('Activity rawdata'!P739="ASP","Site Prep", IF('Activity rawdata'!P739="APLT","Plant",  IF('Activity rawdata'!P739="ANREG","Natural Regeneration"))))))))))</f>
        <v>Site Prep</v>
      </c>
      <c r="I740" s="74">
        <f>'Activity rawdata'!O739</f>
        <v>52.66</v>
      </c>
      <c r="J740" s="75">
        <f>'Activity rawdata'!N739</f>
        <v>1</v>
      </c>
      <c r="K740" s="75">
        <f>'Activity rawdata'!AC739</f>
        <v>0</v>
      </c>
      <c r="L740" s="75">
        <f>'Activity rawdata'!AD739</f>
        <v>0</v>
      </c>
      <c r="M740" s="76" t="str">
        <f>'Activity rawdata'!AE739</f>
        <v>-</v>
      </c>
      <c r="N740" s="83">
        <f>'Activity rawdata'!T739+'Activity rawdata'!U739</f>
        <v>0</v>
      </c>
      <c r="O740" s="80">
        <f>'Activity rawdata'!V739</f>
        <v>0</v>
      </c>
      <c r="P740" s="80">
        <f>'Activity rawdata'!W739</f>
        <v>0</v>
      </c>
      <c r="Q740" s="80">
        <f>'Activity rawdata'!X739</f>
        <v>0</v>
      </c>
      <c r="R740" s="84">
        <f t="shared" si="120"/>
        <v>0</v>
      </c>
      <c r="S740" s="80">
        <f>'Activity rawdata'!Z739</f>
        <v>0</v>
      </c>
      <c r="T740" s="80">
        <f>'Activity rawdata'!AA739</f>
        <v>0</v>
      </c>
      <c r="U740" s="80">
        <f t="shared" si="121"/>
        <v>0</v>
      </c>
      <c r="V740" s="81">
        <f t="shared" si="122"/>
        <v>0</v>
      </c>
      <c r="W740" s="75">
        <f t="shared" si="123"/>
        <v>0</v>
      </c>
      <c r="X740" s="75">
        <f t="shared" si="124"/>
        <v>0</v>
      </c>
      <c r="Y740" s="75">
        <f t="shared" si="125"/>
        <v>0</v>
      </c>
      <c r="Z740" s="82">
        <f t="shared" si="126"/>
        <v>0</v>
      </c>
      <c r="AA740" s="75">
        <f t="shared" si="127"/>
        <v>0</v>
      </c>
      <c r="AB740" s="75">
        <f t="shared" si="128"/>
        <v>0</v>
      </c>
      <c r="AC740" s="82">
        <f t="shared" si="129"/>
        <v>0</v>
      </c>
      <c r="AD740" s="70"/>
    </row>
    <row r="741" spans="1:30" x14ac:dyDescent="0.35">
      <c r="A741" s="70" t="str">
        <f>'Activity rawdata'!A740</f>
        <v>BH6112-1-249</v>
      </c>
      <c r="B741" s="71" t="str">
        <f>'Activity rawdata'!B740</f>
        <v>COLB</v>
      </c>
      <c r="C741" s="71" t="str">
        <f>IF('Activity rawdata'!C740="PY","Planted",IF('Activity rawdata'!C740="NY","Nat/Convert",IF('Activity rawdata'!C740="NN","Nat/Nonconvert",IF('Activity rawdata'!C740="OY","Planted"))))</f>
        <v>Planted</v>
      </c>
      <c r="D741" s="70" t="str">
        <f>'Activity rawdata'!D740</f>
        <v>STP2</v>
      </c>
      <c r="E741" s="72" t="str">
        <f>'Activity rawdata'!E740</f>
        <v>77</v>
      </c>
      <c r="F741" s="73" t="str">
        <f>'Activity rawdata'!L740</f>
        <v>NO</v>
      </c>
      <c r="G741" s="72" t="str">
        <f>'Activity rawdata'!R740</f>
        <v>2045</v>
      </c>
      <c r="H741" s="72" t="str">
        <f>IF('Activity rawdata'!P740="AHTHIN1","1st Thin",IF('Activity rawdata'!P740="AHCC","Clearcut",IF('Activity rawdata'!P740="AHTHSMZ","SMZ Thin",IF('Activity rawdata'!P740="AHTHIN2","2nd Thin",IF('Activity rawdata'!P740="AFERTE","Early Fert",IF('Activity rawdata'!P740="AFERTM","Mid Fert",IF('Activity rawdata'!P740="AFERTL","Late Fert",  IF('Activity rawdata'!P740="ASP","Site Prep", IF('Activity rawdata'!P740="APLT","Plant",  IF('Activity rawdata'!P740="ANREG","Natural Regeneration"))))))))))</f>
        <v>Site Prep</v>
      </c>
      <c r="I741" s="74">
        <f>'Activity rawdata'!O740</f>
        <v>13.12</v>
      </c>
      <c r="J741" s="75">
        <f>'Activity rawdata'!N740</f>
        <v>1</v>
      </c>
      <c r="K741" s="75">
        <f>'Activity rawdata'!AC740</f>
        <v>0</v>
      </c>
      <c r="L741" s="75">
        <f>'Activity rawdata'!AD740</f>
        <v>0</v>
      </c>
      <c r="M741" s="76" t="str">
        <f>'Activity rawdata'!AE740</f>
        <v>-</v>
      </c>
      <c r="N741" s="83">
        <f>'Activity rawdata'!T740+'Activity rawdata'!U740</f>
        <v>0</v>
      </c>
      <c r="O741" s="80">
        <f>'Activity rawdata'!V740</f>
        <v>0</v>
      </c>
      <c r="P741" s="80">
        <f>'Activity rawdata'!W740</f>
        <v>0</v>
      </c>
      <c r="Q741" s="80">
        <f>'Activity rawdata'!X740</f>
        <v>0</v>
      </c>
      <c r="R741" s="84">
        <f t="shared" si="120"/>
        <v>0</v>
      </c>
      <c r="S741" s="80">
        <f>'Activity rawdata'!Z740</f>
        <v>0</v>
      </c>
      <c r="T741" s="80">
        <f>'Activity rawdata'!AA740</f>
        <v>0</v>
      </c>
      <c r="U741" s="80">
        <f t="shared" si="121"/>
        <v>0</v>
      </c>
      <c r="V741" s="81">
        <f t="shared" si="122"/>
        <v>0</v>
      </c>
      <c r="W741" s="75">
        <f t="shared" si="123"/>
        <v>0</v>
      </c>
      <c r="X741" s="75">
        <f t="shared" si="124"/>
        <v>0</v>
      </c>
      <c r="Y741" s="75">
        <f t="shared" si="125"/>
        <v>0</v>
      </c>
      <c r="Z741" s="82">
        <f t="shared" si="126"/>
        <v>0</v>
      </c>
      <c r="AA741" s="75">
        <f t="shared" si="127"/>
        <v>0</v>
      </c>
      <c r="AB741" s="75">
        <f t="shared" si="128"/>
        <v>0</v>
      </c>
      <c r="AC741" s="82">
        <f t="shared" si="129"/>
        <v>0</v>
      </c>
      <c r="AD741" s="70"/>
    </row>
    <row r="742" spans="1:30" x14ac:dyDescent="0.35">
      <c r="A742" s="70" t="str">
        <f>'Activity rawdata'!A741</f>
        <v>BH5660-1-169</v>
      </c>
      <c r="B742" s="71" t="str">
        <f>'Activity rawdata'!B741</f>
        <v>CSLB</v>
      </c>
      <c r="C742" s="71" t="str">
        <f>IF('Activity rawdata'!C741="PY","Planted",IF('Activity rawdata'!C741="NY","Nat/Convert",IF('Activity rawdata'!C741="NN","Nat/Nonconvert",IF('Activity rawdata'!C741="OY","Planted"))))</f>
        <v>Planted</v>
      </c>
      <c r="D742" s="70" t="str">
        <f>'Activity rawdata'!D741</f>
        <v>STP2</v>
      </c>
      <c r="E742" s="72" t="str">
        <f>'Activity rawdata'!E741</f>
        <v>81</v>
      </c>
      <c r="F742" s="73" t="str">
        <f>'Activity rawdata'!L741</f>
        <v>NO</v>
      </c>
      <c r="G742" s="72" t="str">
        <f>'Activity rawdata'!R741</f>
        <v>2045</v>
      </c>
      <c r="H742" s="72" t="str">
        <f>IF('Activity rawdata'!P741="AHTHIN1","1st Thin",IF('Activity rawdata'!P741="AHCC","Clearcut",IF('Activity rawdata'!P741="AHTHSMZ","SMZ Thin",IF('Activity rawdata'!P741="AHTHIN2","2nd Thin",IF('Activity rawdata'!P741="AFERTE","Early Fert",IF('Activity rawdata'!P741="AFERTM","Mid Fert",IF('Activity rawdata'!P741="AFERTL","Late Fert",  IF('Activity rawdata'!P741="ASP","Site Prep", IF('Activity rawdata'!P741="APLT","Plant",  IF('Activity rawdata'!P741="ANREG","Natural Regeneration"))))))))))</f>
        <v>Plant</v>
      </c>
      <c r="I742" s="74">
        <f>'Activity rawdata'!O741</f>
        <v>51.29</v>
      </c>
      <c r="J742" s="75">
        <f>'Activity rawdata'!N741</f>
        <v>1</v>
      </c>
      <c r="K742" s="75">
        <f>'Activity rawdata'!AC741</f>
        <v>0</v>
      </c>
      <c r="L742" s="75">
        <f>'Activity rawdata'!AD741</f>
        <v>0</v>
      </c>
      <c r="M742" s="76" t="str">
        <f>'Activity rawdata'!AE741</f>
        <v>-</v>
      </c>
      <c r="N742" s="83">
        <f>'Activity rawdata'!T741+'Activity rawdata'!U741</f>
        <v>0</v>
      </c>
      <c r="O742" s="80">
        <f>'Activity rawdata'!V741</f>
        <v>0</v>
      </c>
      <c r="P742" s="80">
        <f>'Activity rawdata'!W741</f>
        <v>0</v>
      </c>
      <c r="Q742" s="80">
        <f>'Activity rawdata'!X741</f>
        <v>0</v>
      </c>
      <c r="R742" s="84">
        <f t="shared" si="120"/>
        <v>0</v>
      </c>
      <c r="S742" s="80">
        <f>'Activity rawdata'!Z741</f>
        <v>0</v>
      </c>
      <c r="T742" s="80">
        <f>'Activity rawdata'!AA741</f>
        <v>0</v>
      </c>
      <c r="U742" s="80">
        <f t="shared" si="121"/>
        <v>0</v>
      </c>
      <c r="V742" s="81">
        <f t="shared" si="122"/>
        <v>0</v>
      </c>
      <c r="W742" s="75">
        <f t="shared" si="123"/>
        <v>0</v>
      </c>
      <c r="X742" s="75">
        <f t="shared" si="124"/>
        <v>0</v>
      </c>
      <c r="Y742" s="75">
        <f t="shared" si="125"/>
        <v>0</v>
      </c>
      <c r="Z742" s="82">
        <f t="shared" si="126"/>
        <v>0</v>
      </c>
      <c r="AA742" s="75">
        <f t="shared" si="127"/>
        <v>0</v>
      </c>
      <c r="AB742" s="75">
        <f t="shared" si="128"/>
        <v>0</v>
      </c>
      <c r="AC742" s="82">
        <f t="shared" si="129"/>
        <v>0</v>
      </c>
      <c r="AD742" s="70"/>
    </row>
    <row r="743" spans="1:30" x14ac:dyDescent="0.35">
      <c r="A743" s="70" t="str">
        <f>'Activity rawdata'!A742</f>
        <v>BH5140-1-147</v>
      </c>
      <c r="B743" s="71" t="str">
        <f>'Activity rawdata'!B742</f>
        <v>CSLB</v>
      </c>
      <c r="C743" s="71" t="str">
        <f>IF('Activity rawdata'!C742="PY","Planted",IF('Activity rawdata'!C742="NY","Nat/Convert",IF('Activity rawdata'!C742="NN","Nat/Nonconvert",IF('Activity rawdata'!C742="OY","Planted"))))</f>
        <v>Planted</v>
      </c>
      <c r="D743" s="70" t="str">
        <f>'Activity rawdata'!D742</f>
        <v>STP2</v>
      </c>
      <c r="E743" s="72" t="str">
        <f>'Activity rawdata'!E742</f>
        <v>81</v>
      </c>
      <c r="F743" s="73" t="str">
        <f>'Activity rawdata'!L742</f>
        <v>NO</v>
      </c>
      <c r="G743" s="72" t="str">
        <f>'Activity rawdata'!R742</f>
        <v>2045</v>
      </c>
      <c r="H743" s="72" t="str">
        <f>IF('Activity rawdata'!P742="AHTHIN1","1st Thin",IF('Activity rawdata'!P742="AHCC","Clearcut",IF('Activity rawdata'!P742="AHTHSMZ","SMZ Thin",IF('Activity rawdata'!P742="AHTHIN2","2nd Thin",IF('Activity rawdata'!P742="AFERTE","Early Fert",IF('Activity rawdata'!P742="AFERTM","Mid Fert",IF('Activity rawdata'!P742="AFERTL","Late Fert",  IF('Activity rawdata'!P742="ASP","Site Prep", IF('Activity rawdata'!P742="APLT","Plant",  IF('Activity rawdata'!P742="ANREG","Natural Regeneration"))))))))))</f>
        <v>Plant</v>
      </c>
      <c r="I743" s="74">
        <f>'Activity rawdata'!O742</f>
        <v>72.11</v>
      </c>
      <c r="J743" s="75">
        <f>'Activity rawdata'!N742</f>
        <v>1</v>
      </c>
      <c r="K743" s="75">
        <f>'Activity rawdata'!AC742</f>
        <v>0</v>
      </c>
      <c r="L743" s="75">
        <f>'Activity rawdata'!AD742</f>
        <v>0</v>
      </c>
      <c r="M743" s="76" t="str">
        <f>'Activity rawdata'!AE742</f>
        <v>-</v>
      </c>
      <c r="N743" s="83">
        <f>'Activity rawdata'!T742+'Activity rawdata'!U742</f>
        <v>0</v>
      </c>
      <c r="O743" s="80">
        <f>'Activity rawdata'!V742</f>
        <v>0</v>
      </c>
      <c r="P743" s="80">
        <f>'Activity rawdata'!W742</f>
        <v>0</v>
      </c>
      <c r="Q743" s="80">
        <f>'Activity rawdata'!X742</f>
        <v>0</v>
      </c>
      <c r="R743" s="84">
        <f t="shared" si="120"/>
        <v>0</v>
      </c>
      <c r="S743" s="80">
        <f>'Activity rawdata'!Z742</f>
        <v>0</v>
      </c>
      <c r="T743" s="80">
        <f>'Activity rawdata'!AA742</f>
        <v>0</v>
      </c>
      <c r="U743" s="80">
        <f t="shared" si="121"/>
        <v>0</v>
      </c>
      <c r="V743" s="81">
        <f t="shared" si="122"/>
        <v>0</v>
      </c>
      <c r="W743" s="75">
        <f t="shared" si="123"/>
        <v>0</v>
      </c>
      <c r="X743" s="75">
        <f t="shared" si="124"/>
        <v>0</v>
      </c>
      <c r="Y743" s="75">
        <f t="shared" si="125"/>
        <v>0</v>
      </c>
      <c r="Z743" s="82">
        <f t="shared" si="126"/>
        <v>0</v>
      </c>
      <c r="AA743" s="75">
        <f t="shared" si="127"/>
        <v>0</v>
      </c>
      <c r="AB743" s="75">
        <f t="shared" si="128"/>
        <v>0</v>
      </c>
      <c r="AC743" s="82">
        <f t="shared" si="129"/>
        <v>0</v>
      </c>
      <c r="AD743" s="70"/>
    </row>
    <row r="744" spans="1:30" x14ac:dyDescent="0.35">
      <c r="A744" s="70" t="str">
        <f>'Activity rawdata'!A743</f>
        <v>BH5135-1-131</v>
      </c>
      <c r="B744" s="71" t="str">
        <f>'Activity rawdata'!B743</f>
        <v>CSLB</v>
      </c>
      <c r="C744" s="71" t="str">
        <f>IF('Activity rawdata'!C743="PY","Planted",IF('Activity rawdata'!C743="NY","Nat/Convert",IF('Activity rawdata'!C743="NN","Nat/Nonconvert",IF('Activity rawdata'!C743="OY","Planted"))))</f>
        <v>Planted</v>
      </c>
      <c r="D744" s="70" t="str">
        <f>'Activity rawdata'!D743</f>
        <v>STP2</v>
      </c>
      <c r="E744" s="72" t="str">
        <f>'Activity rawdata'!E743</f>
        <v>79</v>
      </c>
      <c r="F744" s="73" t="str">
        <f>'Activity rawdata'!L743</f>
        <v>NO</v>
      </c>
      <c r="G744" s="72" t="str">
        <f>'Activity rawdata'!R743</f>
        <v>2045</v>
      </c>
      <c r="H744" s="72" t="str">
        <f>IF('Activity rawdata'!P743="AHTHIN1","1st Thin",IF('Activity rawdata'!P743="AHCC","Clearcut",IF('Activity rawdata'!P743="AHTHSMZ","SMZ Thin",IF('Activity rawdata'!P743="AHTHIN2","2nd Thin",IF('Activity rawdata'!P743="AFERTE","Early Fert",IF('Activity rawdata'!P743="AFERTM","Mid Fert",IF('Activity rawdata'!P743="AFERTL","Late Fert",  IF('Activity rawdata'!P743="ASP","Site Prep", IF('Activity rawdata'!P743="APLT","Plant",  IF('Activity rawdata'!P743="ANREG","Natural Regeneration"))))))))))</f>
        <v>Plant</v>
      </c>
      <c r="I744" s="74">
        <f>'Activity rawdata'!O743</f>
        <v>5.8</v>
      </c>
      <c r="J744" s="75">
        <f>'Activity rawdata'!N743</f>
        <v>1</v>
      </c>
      <c r="K744" s="75">
        <f>'Activity rawdata'!AC743</f>
        <v>0</v>
      </c>
      <c r="L744" s="75">
        <f>'Activity rawdata'!AD743</f>
        <v>0</v>
      </c>
      <c r="M744" s="76" t="str">
        <f>'Activity rawdata'!AE743</f>
        <v>-</v>
      </c>
      <c r="N744" s="83">
        <f>'Activity rawdata'!T743+'Activity rawdata'!U743</f>
        <v>0</v>
      </c>
      <c r="O744" s="80">
        <f>'Activity rawdata'!V743</f>
        <v>0</v>
      </c>
      <c r="P744" s="80">
        <f>'Activity rawdata'!W743</f>
        <v>0</v>
      </c>
      <c r="Q744" s="80">
        <f>'Activity rawdata'!X743</f>
        <v>0</v>
      </c>
      <c r="R744" s="84">
        <f t="shared" si="120"/>
        <v>0</v>
      </c>
      <c r="S744" s="80">
        <f>'Activity rawdata'!Z743</f>
        <v>0</v>
      </c>
      <c r="T744" s="80">
        <f>'Activity rawdata'!AA743</f>
        <v>0</v>
      </c>
      <c r="U744" s="80">
        <f t="shared" si="121"/>
        <v>0</v>
      </c>
      <c r="V744" s="81">
        <f t="shared" si="122"/>
        <v>0</v>
      </c>
      <c r="W744" s="75">
        <f t="shared" si="123"/>
        <v>0</v>
      </c>
      <c r="X744" s="75">
        <f t="shared" si="124"/>
        <v>0</v>
      </c>
      <c r="Y744" s="75">
        <f t="shared" si="125"/>
        <v>0</v>
      </c>
      <c r="Z744" s="82">
        <f t="shared" si="126"/>
        <v>0</v>
      </c>
      <c r="AA744" s="75">
        <f t="shared" si="127"/>
        <v>0</v>
      </c>
      <c r="AB744" s="75">
        <f t="shared" si="128"/>
        <v>0</v>
      </c>
      <c r="AC744" s="82">
        <f t="shared" si="129"/>
        <v>0</v>
      </c>
      <c r="AD744" s="70"/>
    </row>
    <row r="745" spans="1:30" x14ac:dyDescent="0.35">
      <c r="A745" s="70" t="str">
        <f>'Activity rawdata'!A744</f>
        <v>BH1431-1-28</v>
      </c>
      <c r="B745" s="71" t="str">
        <f>'Activity rawdata'!B744</f>
        <v>CSLB</v>
      </c>
      <c r="C745" s="71" t="str">
        <f>IF('Activity rawdata'!C744="PY","Planted",IF('Activity rawdata'!C744="NY","Nat/Convert",IF('Activity rawdata'!C744="NN","Nat/Nonconvert",IF('Activity rawdata'!C744="OY","Planted"))))</f>
        <v>Planted</v>
      </c>
      <c r="D745" s="70" t="str">
        <f>'Activity rawdata'!D744</f>
        <v>STP2</v>
      </c>
      <c r="E745" s="72" t="str">
        <f>'Activity rawdata'!E744</f>
        <v>80</v>
      </c>
      <c r="F745" s="73" t="str">
        <f>'Activity rawdata'!L744</f>
        <v>NO</v>
      </c>
      <c r="G745" s="72" t="str">
        <f>'Activity rawdata'!R744</f>
        <v>2045</v>
      </c>
      <c r="H745" s="72" t="str">
        <f>IF('Activity rawdata'!P744="AHTHIN1","1st Thin",IF('Activity rawdata'!P744="AHCC","Clearcut",IF('Activity rawdata'!P744="AHTHSMZ","SMZ Thin",IF('Activity rawdata'!P744="AHTHIN2","2nd Thin",IF('Activity rawdata'!P744="AFERTE","Early Fert",IF('Activity rawdata'!P744="AFERTM","Mid Fert",IF('Activity rawdata'!P744="AFERTL","Late Fert",  IF('Activity rawdata'!P744="ASP","Site Prep", IF('Activity rawdata'!P744="APLT","Plant",  IF('Activity rawdata'!P744="ANREG","Natural Regeneration"))))))))))</f>
        <v>Plant</v>
      </c>
      <c r="I745" s="74">
        <f>'Activity rawdata'!O744</f>
        <v>24.51</v>
      </c>
      <c r="J745" s="75">
        <f>'Activity rawdata'!N744</f>
        <v>1</v>
      </c>
      <c r="K745" s="75">
        <f>'Activity rawdata'!AC744</f>
        <v>0</v>
      </c>
      <c r="L745" s="75">
        <f>'Activity rawdata'!AD744</f>
        <v>0</v>
      </c>
      <c r="M745" s="76" t="str">
        <f>'Activity rawdata'!AE744</f>
        <v>-</v>
      </c>
      <c r="N745" s="83">
        <f>'Activity rawdata'!T744+'Activity rawdata'!U744</f>
        <v>0</v>
      </c>
      <c r="O745" s="80">
        <f>'Activity rawdata'!V744</f>
        <v>0</v>
      </c>
      <c r="P745" s="80">
        <f>'Activity rawdata'!W744</f>
        <v>0</v>
      </c>
      <c r="Q745" s="80">
        <f>'Activity rawdata'!X744</f>
        <v>0</v>
      </c>
      <c r="R745" s="84">
        <f t="shared" si="120"/>
        <v>0</v>
      </c>
      <c r="S745" s="80">
        <f>'Activity rawdata'!Z744</f>
        <v>0</v>
      </c>
      <c r="T745" s="80">
        <f>'Activity rawdata'!AA744</f>
        <v>0</v>
      </c>
      <c r="U745" s="80">
        <f t="shared" si="121"/>
        <v>0</v>
      </c>
      <c r="V745" s="81">
        <f t="shared" si="122"/>
        <v>0</v>
      </c>
      <c r="W745" s="75">
        <f t="shared" si="123"/>
        <v>0</v>
      </c>
      <c r="X745" s="75">
        <f t="shared" si="124"/>
        <v>0</v>
      </c>
      <c r="Y745" s="75">
        <f t="shared" si="125"/>
        <v>0</v>
      </c>
      <c r="Z745" s="82">
        <f t="shared" si="126"/>
        <v>0</v>
      </c>
      <c r="AA745" s="75">
        <f t="shared" si="127"/>
        <v>0</v>
      </c>
      <c r="AB745" s="75">
        <f t="shared" si="128"/>
        <v>0</v>
      </c>
      <c r="AC745" s="82">
        <f t="shared" si="129"/>
        <v>0</v>
      </c>
      <c r="AD745" s="70"/>
    </row>
    <row r="746" spans="1:30" x14ac:dyDescent="0.35">
      <c r="A746" s="70" t="str">
        <f>'Activity rawdata'!A745</f>
        <v>BH5135-1-137</v>
      </c>
      <c r="B746" s="71" t="str">
        <f>'Activity rawdata'!B745</f>
        <v>CSLB</v>
      </c>
      <c r="C746" s="71" t="str">
        <f>IF('Activity rawdata'!C745="PY","Planted",IF('Activity rawdata'!C745="NY","Nat/Convert",IF('Activity rawdata'!C745="NN","Nat/Nonconvert",IF('Activity rawdata'!C745="OY","Planted"))))</f>
        <v>Planted</v>
      </c>
      <c r="D746" s="70" t="str">
        <f>'Activity rawdata'!D745</f>
        <v>STP2</v>
      </c>
      <c r="E746" s="72" t="str">
        <f>'Activity rawdata'!E745</f>
        <v>80</v>
      </c>
      <c r="F746" s="73" t="str">
        <f>'Activity rawdata'!L745</f>
        <v>NO</v>
      </c>
      <c r="G746" s="72" t="str">
        <f>'Activity rawdata'!R745</f>
        <v>2045</v>
      </c>
      <c r="H746" s="72" t="str">
        <f>IF('Activity rawdata'!P745="AHTHIN1","1st Thin",IF('Activity rawdata'!P745="AHCC","Clearcut",IF('Activity rawdata'!P745="AHTHSMZ","SMZ Thin",IF('Activity rawdata'!P745="AHTHIN2","2nd Thin",IF('Activity rawdata'!P745="AFERTE","Early Fert",IF('Activity rawdata'!P745="AFERTM","Mid Fert",IF('Activity rawdata'!P745="AFERTL","Late Fert",  IF('Activity rawdata'!P745="ASP","Site Prep", IF('Activity rawdata'!P745="APLT","Plant",  IF('Activity rawdata'!P745="ANREG","Natural Regeneration"))))))))))</f>
        <v>Plant</v>
      </c>
      <c r="I746" s="74">
        <f>'Activity rawdata'!O745</f>
        <v>5.54</v>
      </c>
      <c r="J746" s="75">
        <f>'Activity rawdata'!N745</f>
        <v>1</v>
      </c>
      <c r="K746" s="75">
        <f>'Activity rawdata'!AC745</f>
        <v>0</v>
      </c>
      <c r="L746" s="75">
        <f>'Activity rawdata'!AD745</f>
        <v>0</v>
      </c>
      <c r="M746" s="76" t="str">
        <f>'Activity rawdata'!AE745</f>
        <v>-</v>
      </c>
      <c r="N746" s="83">
        <f>'Activity rawdata'!T745+'Activity rawdata'!U745</f>
        <v>0</v>
      </c>
      <c r="O746" s="80">
        <f>'Activity rawdata'!V745</f>
        <v>0</v>
      </c>
      <c r="P746" s="80">
        <f>'Activity rawdata'!W745</f>
        <v>0</v>
      </c>
      <c r="Q746" s="80">
        <f>'Activity rawdata'!X745</f>
        <v>0</v>
      </c>
      <c r="R746" s="84">
        <f t="shared" si="120"/>
        <v>0</v>
      </c>
      <c r="S746" s="80">
        <f>'Activity rawdata'!Z745</f>
        <v>0</v>
      </c>
      <c r="T746" s="80">
        <f>'Activity rawdata'!AA745</f>
        <v>0</v>
      </c>
      <c r="U746" s="80">
        <f t="shared" si="121"/>
        <v>0</v>
      </c>
      <c r="V746" s="81">
        <f t="shared" si="122"/>
        <v>0</v>
      </c>
      <c r="W746" s="75">
        <f t="shared" si="123"/>
        <v>0</v>
      </c>
      <c r="X746" s="75">
        <f t="shared" si="124"/>
        <v>0</v>
      </c>
      <c r="Y746" s="75">
        <f t="shared" si="125"/>
        <v>0</v>
      </c>
      <c r="Z746" s="82">
        <f t="shared" si="126"/>
        <v>0</v>
      </c>
      <c r="AA746" s="75">
        <f t="shared" si="127"/>
        <v>0</v>
      </c>
      <c r="AB746" s="75">
        <f t="shared" si="128"/>
        <v>0</v>
      </c>
      <c r="AC746" s="82">
        <f t="shared" si="129"/>
        <v>0</v>
      </c>
      <c r="AD746" s="70"/>
    </row>
    <row r="747" spans="1:30" x14ac:dyDescent="0.35">
      <c r="A747" s="70" t="str">
        <f>'Activity rawdata'!A746</f>
        <v>BH1435-1-339</v>
      </c>
      <c r="B747" s="71" t="str">
        <f>'Activity rawdata'!B746</f>
        <v>LB</v>
      </c>
      <c r="C747" s="71" t="str">
        <f>IF('Activity rawdata'!C746="PY","Planted",IF('Activity rawdata'!C746="NY","Nat/Convert",IF('Activity rawdata'!C746="NN","Nat/Nonconvert",IF('Activity rawdata'!C746="OY","Planted"))))</f>
        <v>Planted</v>
      </c>
      <c r="D747" s="70" t="str">
        <f>'Activity rawdata'!D746</f>
        <v>STP2</v>
      </c>
      <c r="E747" s="72" t="str">
        <f>'Activity rawdata'!E746</f>
        <v>94</v>
      </c>
      <c r="F747" s="73" t="str">
        <f>'Activity rawdata'!L746</f>
        <v>MT1</v>
      </c>
      <c r="G747" s="72" t="str">
        <f>'Activity rawdata'!R746</f>
        <v>2045</v>
      </c>
      <c r="H747" s="72" t="str">
        <f>IF('Activity rawdata'!P746="AHTHIN1","1st Thin",IF('Activity rawdata'!P746="AHCC","Clearcut",IF('Activity rawdata'!P746="AHTHSMZ","SMZ Thin",IF('Activity rawdata'!P746="AHTHIN2","2nd Thin",IF('Activity rawdata'!P746="AFERTE","Early Fert",IF('Activity rawdata'!P746="AFERTM","Mid Fert",IF('Activity rawdata'!P746="AFERTL","Late Fert",  IF('Activity rawdata'!P746="ASP","Site Prep", IF('Activity rawdata'!P746="APLT","Plant",  IF('Activity rawdata'!P746="ANREG","Natural Regeneration"))))))))))</f>
        <v>Mid Fert</v>
      </c>
      <c r="I747" s="74">
        <f>'Activity rawdata'!O746</f>
        <v>41.62</v>
      </c>
      <c r="J747" s="75">
        <f>'Activity rawdata'!N746</f>
        <v>15</v>
      </c>
      <c r="K747" s="75">
        <f>'Activity rawdata'!AC746</f>
        <v>105.97</v>
      </c>
      <c r="L747" s="75">
        <f>'Activity rawdata'!AD746</f>
        <v>193.82</v>
      </c>
      <c r="M747" s="76">
        <f>'Activity rawdata'!AE746</f>
        <v>10.012175980176373</v>
      </c>
      <c r="N747" s="83">
        <f>'Activity rawdata'!T746+'Activity rawdata'!U746</f>
        <v>0</v>
      </c>
      <c r="O747" s="80">
        <f>'Activity rawdata'!V746</f>
        <v>0</v>
      </c>
      <c r="P747" s="80">
        <f>'Activity rawdata'!W746</f>
        <v>0</v>
      </c>
      <c r="Q747" s="80">
        <f>'Activity rawdata'!X746</f>
        <v>0</v>
      </c>
      <c r="R747" s="84">
        <f t="shared" si="120"/>
        <v>0</v>
      </c>
      <c r="S747" s="80">
        <f>'Activity rawdata'!Z746</f>
        <v>0</v>
      </c>
      <c r="T747" s="80">
        <f>'Activity rawdata'!AA746</f>
        <v>0</v>
      </c>
      <c r="U747" s="80">
        <f t="shared" si="121"/>
        <v>0</v>
      </c>
      <c r="V747" s="81">
        <f t="shared" si="122"/>
        <v>0</v>
      </c>
      <c r="W747" s="75">
        <f t="shared" si="123"/>
        <v>0</v>
      </c>
      <c r="X747" s="75">
        <f t="shared" si="124"/>
        <v>0</v>
      </c>
      <c r="Y747" s="75">
        <f t="shared" si="125"/>
        <v>0</v>
      </c>
      <c r="Z747" s="82">
        <f t="shared" si="126"/>
        <v>0</v>
      </c>
      <c r="AA747" s="75">
        <f t="shared" si="127"/>
        <v>0</v>
      </c>
      <c r="AB747" s="75">
        <f t="shared" si="128"/>
        <v>0</v>
      </c>
      <c r="AC747" s="82">
        <f t="shared" si="129"/>
        <v>0</v>
      </c>
      <c r="AD747" s="70"/>
    </row>
    <row r="748" spans="1:30" x14ac:dyDescent="0.35">
      <c r="A748" s="70" t="str">
        <f>'Activity rawdata'!A747</f>
        <v>BH1435-1-23</v>
      </c>
      <c r="B748" s="71" t="str">
        <f>'Activity rawdata'!B747</f>
        <v>LB</v>
      </c>
      <c r="C748" s="71" t="str">
        <f>IF('Activity rawdata'!C747="PY","Planted",IF('Activity rawdata'!C747="NY","Nat/Convert",IF('Activity rawdata'!C747="NN","Nat/Nonconvert",IF('Activity rawdata'!C747="OY","Planted"))))</f>
        <v>Planted</v>
      </c>
      <c r="D748" s="70" t="str">
        <f>'Activity rawdata'!D747</f>
        <v>STP2</v>
      </c>
      <c r="E748" s="72" t="str">
        <f>'Activity rawdata'!E747</f>
        <v>94</v>
      </c>
      <c r="F748" s="73" t="str">
        <f>'Activity rawdata'!L747</f>
        <v>MT1</v>
      </c>
      <c r="G748" s="72" t="str">
        <f>'Activity rawdata'!R747</f>
        <v>2045</v>
      </c>
      <c r="H748" s="72" t="str">
        <f>IF('Activity rawdata'!P747="AHTHIN1","1st Thin",IF('Activity rawdata'!P747="AHCC","Clearcut",IF('Activity rawdata'!P747="AHTHSMZ","SMZ Thin",IF('Activity rawdata'!P747="AHTHIN2","2nd Thin",IF('Activity rawdata'!P747="AFERTE","Early Fert",IF('Activity rawdata'!P747="AFERTM","Mid Fert",IF('Activity rawdata'!P747="AFERTL","Late Fert",  IF('Activity rawdata'!P747="ASP","Site Prep", IF('Activity rawdata'!P747="APLT","Plant",  IF('Activity rawdata'!P747="ANREG","Natural Regeneration"))))))))))</f>
        <v>Mid Fert</v>
      </c>
      <c r="I748" s="74">
        <f>'Activity rawdata'!O747</f>
        <v>178.91</v>
      </c>
      <c r="J748" s="75">
        <f>'Activity rawdata'!N747</f>
        <v>15</v>
      </c>
      <c r="K748" s="75">
        <f>'Activity rawdata'!AC747</f>
        <v>105.97</v>
      </c>
      <c r="L748" s="75">
        <f>'Activity rawdata'!AD747</f>
        <v>193.82</v>
      </c>
      <c r="M748" s="76">
        <f>'Activity rawdata'!AE747</f>
        <v>10.012175980176373</v>
      </c>
      <c r="N748" s="83">
        <f>'Activity rawdata'!T747+'Activity rawdata'!U747</f>
        <v>0</v>
      </c>
      <c r="O748" s="80">
        <f>'Activity rawdata'!V747</f>
        <v>0</v>
      </c>
      <c r="P748" s="80">
        <f>'Activity rawdata'!W747</f>
        <v>0</v>
      </c>
      <c r="Q748" s="80">
        <f>'Activity rawdata'!X747</f>
        <v>0</v>
      </c>
      <c r="R748" s="84">
        <f t="shared" si="120"/>
        <v>0</v>
      </c>
      <c r="S748" s="80">
        <f>'Activity rawdata'!Z747</f>
        <v>0</v>
      </c>
      <c r="T748" s="80">
        <f>'Activity rawdata'!AA747</f>
        <v>0</v>
      </c>
      <c r="U748" s="80">
        <f t="shared" si="121"/>
        <v>0</v>
      </c>
      <c r="V748" s="81">
        <f t="shared" si="122"/>
        <v>0</v>
      </c>
      <c r="W748" s="75">
        <f t="shared" si="123"/>
        <v>0</v>
      </c>
      <c r="X748" s="75">
        <f t="shared" si="124"/>
        <v>0</v>
      </c>
      <c r="Y748" s="75">
        <f t="shared" si="125"/>
        <v>0</v>
      </c>
      <c r="Z748" s="82">
        <f t="shared" si="126"/>
        <v>0</v>
      </c>
      <c r="AA748" s="75">
        <f t="shared" si="127"/>
        <v>0</v>
      </c>
      <c r="AB748" s="75">
        <f t="shared" si="128"/>
        <v>0</v>
      </c>
      <c r="AC748" s="82">
        <f t="shared" si="129"/>
        <v>0</v>
      </c>
      <c r="AD748" s="70"/>
    </row>
    <row r="749" spans="1:30" x14ac:dyDescent="0.35">
      <c r="A749" s="70" t="str">
        <f>'Activity rawdata'!A748</f>
        <v>BH1429-1-45</v>
      </c>
      <c r="B749" s="71" t="str">
        <f>'Activity rawdata'!B748</f>
        <v>LB</v>
      </c>
      <c r="C749" s="71" t="str">
        <f>IF('Activity rawdata'!C748="PY","Planted",IF('Activity rawdata'!C748="NY","Nat/Convert",IF('Activity rawdata'!C748="NN","Nat/Nonconvert",IF('Activity rawdata'!C748="OY","Planted"))))</f>
        <v>Planted</v>
      </c>
      <c r="D749" s="70" t="str">
        <f>'Activity rawdata'!D748</f>
        <v>STP2</v>
      </c>
      <c r="E749" s="72" t="str">
        <f>'Activity rawdata'!E748</f>
        <v>83</v>
      </c>
      <c r="F749" s="73" t="str">
        <f>'Activity rawdata'!L748</f>
        <v>MT1</v>
      </c>
      <c r="G749" s="72" t="str">
        <f>'Activity rawdata'!R748</f>
        <v>2045</v>
      </c>
      <c r="H749" s="72" t="str">
        <f>IF('Activity rawdata'!P748="AHTHIN1","1st Thin",IF('Activity rawdata'!P748="AHCC","Clearcut",IF('Activity rawdata'!P748="AHTHSMZ","SMZ Thin",IF('Activity rawdata'!P748="AHTHIN2","2nd Thin",IF('Activity rawdata'!P748="AFERTE","Early Fert",IF('Activity rawdata'!P748="AFERTM","Mid Fert",IF('Activity rawdata'!P748="AFERTL","Late Fert",  IF('Activity rawdata'!P748="ASP","Site Prep", IF('Activity rawdata'!P748="APLT","Plant",  IF('Activity rawdata'!P748="ANREG","Natural Regeneration"))))))))))</f>
        <v>Mid Fert</v>
      </c>
      <c r="I749" s="74">
        <f>'Activity rawdata'!O748</f>
        <v>175.55</v>
      </c>
      <c r="J749" s="75">
        <f>'Activity rawdata'!N748</f>
        <v>15</v>
      </c>
      <c r="K749" s="75">
        <f>'Activity rawdata'!AC748</f>
        <v>85.36</v>
      </c>
      <c r="L749" s="75">
        <f>'Activity rawdata'!AD748</f>
        <v>188.7</v>
      </c>
      <c r="M749" s="76">
        <f>'Activity rawdata'!AE748</f>
        <v>9.1070465198043298</v>
      </c>
      <c r="N749" s="83">
        <f>'Activity rawdata'!T748+'Activity rawdata'!U748</f>
        <v>0</v>
      </c>
      <c r="O749" s="80">
        <f>'Activity rawdata'!V748</f>
        <v>0</v>
      </c>
      <c r="P749" s="80">
        <f>'Activity rawdata'!W748</f>
        <v>0</v>
      </c>
      <c r="Q749" s="80">
        <f>'Activity rawdata'!X748</f>
        <v>0</v>
      </c>
      <c r="R749" s="84">
        <f t="shared" si="120"/>
        <v>0</v>
      </c>
      <c r="S749" s="80">
        <f>'Activity rawdata'!Z748</f>
        <v>0</v>
      </c>
      <c r="T749" s="80">
        <f>'Activity rawdata'!AA748</f>
        <v>0</v>
      </c>
      <c r="U749" s="80">
        <f t="shared" si="121"/>
        <v>0</v>
      </c>
      <c r="V749" s="81">
        <f t="shared" si="122"/>
        <v>0</v>
      </c>
      <c r="W749" s="75">
        <f t="shared" si="123"/>
        <v>0</v>
      </c>
      <c r="X749" s="75">
        <f t="shared" si="124"/>
        <v>0</v>
      </c>
      <c r="Y749" s="75">
        <f t="shared" si="125"/>
        <v>0</v>
      </c>
      <c r="Z749" s="82">
        <f t="shared" si="126"/>
        <v>0</v>
      </c>
      <c r="AA749" s="75">
        <f t="shared" si="127"/>
        <v>0</v>
      </c>
      <c r="AB749" s="75">
        <f t="shared" si="128"/>
        <v>0</v>
      </c>
      <c r="AC749" s="82">
        <f t="shared" si="129"/>
        <v>0</v>
      </c>
      <c r="AD749" s="70"/>
    </row>
    <row r="750" spans="1:30" x14ac:dyDescent="0.35">
      <c r="A750" s="70" t="str">
        <f>'Activity rawdata'!A749</f>
        <v>BH6125-1-386</v>
      </c>
      <c r="B750" s="71" t="str">
        <f>'Activity rawdata'!B749</f>
        <v>LB</v>
      </c>
      <c r="C750" s="71" t="str">
        <f>IF('Activity rawdata'!C749="PY","Planted",IF('Activity rawdata'!C749="NY","Nat/Convert",IF('Activity rawdata'!C749="NN","Nat/Nonconvert",IF('Activity rawdata'!C749="OY","Planted"))))</f>
        <v>Planted</v>
      </c>
      <c r="D750" s="70" t="str">
        <f>'Activity rawdata'!D749</f>
        <v>STP1</v>
      </c>
      <c r="E750" s="72" t="str">
        <f>'Activity rawdata'!E749</f>
        <v>77</v>
      </c>
      <c r="F750" s="73" t="str">
        <f>'Activity rawdata'!L749</f>
        <v>MT2</v>
      </c>
      <c r="G750" s="72" t="str">
        <f>'Activity rawdata'!R749</f>
        <v>2045</v>
      </c>
      <c r="H750" s="72" t="str">
        <f>IF('Activity rawdata'!P749="AHTHIN1","1st Thin",IF('Activity rawdata'!P749="AHCC","Clearcut",IF('Activity rawdata'!P749="AHTHSMZ","SMZ Thin",IF('Activity rawdata'!P749="AHTHIN2","2nd Thin",IF('Activity rawdata'!P749="AFERTE","Early Fert",IF('Activity rawdata'!P749="AFERTM","Mid Fert",IF('Activity rawdata'!P749="AFERTL","Late Fert",  IF('Activity rawdata'!P749="ASP","Site Prep", IF('Activity rawdata'!P749="APLT","Plant",  IF('Activity rawdata'!P749="ANREG","Natural Regeneration"))))))))))</f>
        <v>Late Fert</v>
      </c>
      <c r="I750" s="74">
        <f>'Activity rawdata'!O749</f>
        <v>109.57</v>
      </c>
      <c r="J750" s="75">
        <f>'Activity rawdata'!N749</f>
        <v>21</v>
      </c>
      <c r="K750" s="75">
        <f>'Activity rawdata'!AC749</f>
        <v>75.31</v>
      </c>
      <c r="L750" s="75">
        <f>'Activity rawdata'!AD749</f>
        <v>130.34</v>
      </c>
      <c r="M750" s="76">
        <f>'Activity rawdata'!AE749</f>
        <v>10.292568531221445</v>
      </c>
      <c r="N750" s="83">
        <f>'Activity rawdata'!T749+'Activity rawdata'!U749</f>
        <v>0</v>
      </c>
      <c r="O750" s="80">
        <f>'Activity rawdata'!V749</f>
        <v>0</v>
      </c>
      <c r="P750" s="80">
        <f>'Activity rawdata'!W749</f>
        <v>0</v>
      </c>
      <c r="Q750" s="80">
        <f>'Activity rawdata'!X749</f>
        <v>0</v>
      </c>
      <c r="R750" s="84">
        <f t="shared" si="120"/>
        <v>0</v>
      </c>
      <c r="S750" s="80">
        <f>'Activity rawdata'!Z749</f>
        <v>0</v>
      </c>
      <c r="T750" s="80">
        <f>'Activity rawdata'!AA749</f>
        <v>0</v>
      </c>
      <c r="U750" s="80">
        <f t="shared" si="121"/>
        <v>0</v>
      </c>
      <c r="V750" s="81">
        <f t="shared" si="122"/>
        <v>0</v>
      </c>
      <c r="W750" s="75">
        <f t="shared" si="123"/>
        <v>0</v>
      </c>
      <c r="X750" s="75">
        <f t="shared" si="124"/>
        <v>0</v>
      </c>
      <c r="Y750" s="75">
        <f t="shared" si="125"/>
        <v>0</v>
      </c>
      <c r="Z750" s="82">
        <f t="shared" si="126"/>
        <v>0</v>
      </c>
      <c r="AA750" s="75">
        <f t="shared" si="127"/>
        <v>0</v>
      </c>
      <c r="AB750" s="75">
        <f t="shared" si="128"/>
        <v>0</v>
      </c>
      <c r="AC750" s="82">
        <f t="shared" si="129"/>
        <v>0</v>
      </c>
      <c r="AD750" s="70"/>
    </row>
    <row r="751" spans="1:30" x14ac:dyDescent="0.35">
      <c r="A751" s="70" t="str">
        <f>'Activity rawdata'!A750</f>
        <v>BH6125-1-352</v>
      </c>
      <c r="B751" s="71" t="str">
        <f>'Activity rawdata'!B750</f>
        <v>LB</v>
      </c>
      <c r="C751" s="71" t="str">
        <f>IF('Activity rawdata'!C750="PY","Planted",IF('Activity rawdata'!C750="NY","Nat/Convert",IF('Activity rawdata'!C750="NN","Nat/Nonconvert",IF('Activity rawdata'!C750="OY","Planted"))))</f>
        <v>Planted</v>
      </c>
      <c r="D751" s="70" t="str">
        <f>'Activity rawdata'!D750</f>
        <v>STP1</v>
      </c>
      <c r="E751" s="72" t="str">
        <f>'Activity rawdata'!E750</f>
        <v>78</v>
      </c>
      <c r="F751" s="73" t="str">
        <f>'Activity rawdata'!L750</f>
        <v>MT2</v>
      </c>
      <c r="G751" s="72" t="str">
        <f>'Activity rawdata'!R750</f>
        <v>2045</v>
      </c>
      <c r="H751" s="72" t="str">
        <f>IF('Activity rawdata'!P750="AHTHIN1","1st Thin",IF('Activity rawdata'!P750="AHCC","Clearcut",IF('Activity rawdata'!P750="AHTHSMZ","SMZ Thin",IF('Activity rawdata'!P750="AHTHIN2","2nd Thin",IF('Activity rawdata'!P750="AFERTE","Early Fert",IF('Activity rawdata'!P750="AFERTM","Mid Fert",IF('Activity rawdata'!P750="AFERTL","Late Fert",  IF('Activity rawdata'!P750="ASP","Site Prep", IF('Activity rawdata'!P750="APLT","Plant",  IF('Activity rawdata'!P750="ANREG","Natural Regeneration"))))))))))</f>
        <v>Late Fert</v>
      </c>
      <c r="I751" s="74">
        <f>'Activity rawdata'!O750</f>
        <v>18.27</v>
      </c>
      <c r="J751" s="75">
        <f>'Activity rawdata'!N750</f>
        <v>21</v>
      </c>
      <c r="K751" s="75">
        <f>'Activity rawdata'!AC750</f>
        <v>75.459999999999994</v>
      </c>
      <c r="L751" s="75">
        <f>'Activity rawdata'!AD750</f>
        <v>126.91</v>
      </c>
      <c r="M751" s="76">
        <f>'Activity rawdata'!AE750</f>
        <v>10.441112621924372</v>
      </c>
      <c r="N751" s="83">
        <f>'Activity rawdata'!T750+'Activity rawdata'!U750</f>
        <v>0</v>
      </c>
      <c r="O751" s="80">
        <f>'Activity rawdata'!V750</f>
        <v>0</v>
      </c>
      <c r="P751" s="80">
        <f>'Activity rawdata'!W750</f>
        <v>0</v>
      </c>
      <c r="Q751" s="80">
        <f>'Activity rawdata'!X750</f>
        <v>0</v>
      </c>
      <c r="R751" s="84">
        <f t="shared" si="120"/>
        <v>0</v>
      </c>
      <c r="S751" s="80">
        <f>'Activity rawdata'!Z750</f>
        <v>0</v>
      </c>
      <c r="T751" s="80">
        <f>'Activity rawdata'!AA750</f>
        <v>0</v>
      </c>
      <c r="U751" s="80">
        <f t="shared" si="121"/>
        <v>0</v>
      </c>
      <c r="V751" s="81">
        <f t="shared" si="122"/>
        <v>0</v>
      </c>
      <c r="W751" s="75">
        <f t="shared" si="123"/>
        <v>0</v>
      </c>
      <c r="X751" s="75">
        <f t="shared" si="124"/>
        <v>0</v>
      </c>
      <c r="Y751" s="75">
        <f t="shared" si="125"/>
        <v>0</v>
      </c>
      <c r="Z751" s="82">
        <f t="shared" si="126"/>
        <v>0</v>
      </c>
      <c r="AA751" s="75">
        <f t="shared" si="127"/>
        <v>0</v>
      </c>
      <c r="AB751" s="75">
        <f t="shared" si="128"/>
        <v>0</v>
      </c>
      <c r="AC751" s="82">
        <f t="shared" si="129"/>
        <v>0</v>
      </c>
      <c r="AD751" s="70"/>
    </row>
    <row r="752" spans="1:30" x14ac:dyDescent="0.35">
      <c r="A752" s="70" t="str">
        <f>'Activity rawdata'!A751</f>
        <v>BH1435-1-384</v>
      </c>
      <c r="B752" s="71" t="str">
        <f>'Activity rawdata'!B751</f>
        <v>LB</v>
      </c>
      <c r="C752" s="71" t="str">
        <f>IF('Activity rawdata'!C751="PY","Planted",IF('Activity rawdata'!C751="NY","Nat/Convert",IF('Activity rawdata'!C751="NN","Nat/Nonconvert",IF('Activity rawdata'!C751="OY","Planted"))))</f>
        <v>Planted</v>
      </c>
      <c r="D752" s="70" t="str">
        <f>'Activity rawdata'!D751</f>
        <v>STP1</v>
      </c>
      <c r="E752" s="72" t="str">
        <f>'Activity rawdata'!E751</f>
        <v>87</v>
      </c>
      <c r="F752" s="73" t="str">
        <f>'Activity rawdata'!L751</f>
        <v>MT2</v>
      </c>
      <c r="G752" s="72" t="str">
        <f>'Activity rawdata'!R751</f>
        <v>2045</v>
      </c>
      <c r="H752" s="72" t="str">
        <f>IF('Activity rawdata'!P751="AHTHIN1","1st Thin",IF('Activity rawdata'!P751="AHCC","Clearcut",IF('Activity rawdata'!P751="AHTHSMZ","SMZ Thin",IF('Activity rawdata'!P751="AHTHIN2","2nd Thin",IF('Activity rawdata'!P751="AFERTE","Early Fert",IF('Activity rawdata'!P751="AFERTM","Mid Fert",IF('Activity rawdata'!P751="AFERTL","Late Fert",  IF('Activity rawdata'!P751="ASP","Site Prep", IF('Activity rawdata'!P751="APLT","Plant",  IF('Activity rawdata'!P751="ANREG","Natural Regeneration"))))))))))</f>
        <v>Late Fert</v>
      </c>
      <c r="I752" s="74">
        <f>'Activity rawdata'!O751</f>
        <v>129.79640000000001</v>
      </c>
      <c r="J752" s="75">
        <f>'Activity rawdata'!N751</f>
        <v>20</v>
      </c>
      <c r="K752" s="75">
        <f>'Activity rawdata'!AC751</f>
        <v>75.95</v>
      </c>
      <c r="L752" s="75">
        <f>'Activity rawdata'!AD751</f>
        <v>113.33</v>
      </c>
      <c r="M752" s="76">
        <f>'Activity rawdata'!AE751</f>
        <v>11.084797063002872</v>
      </c>
      <c r="N752" s="83">
        <f>'Activity rawdata'!T751+'Activity rawdata'!U751</f>
        <v>0</v>
      </c>
      <c r="O752" s="80">
        <f>'Activity rawdata'!V751</f>
        <v>0</v>
      </c>
      <c r="P752" s="80">
        <f>'Activity rawdata'!W751</f>
        <v>0</v>
      </c>
      <c r="Q752" s="80">
        <f>'Activity rawdata'!X751</f>
        <v>0</v>
      </c>
      <c r="R752" s="84">
        <f t="shared" si="120"/>
        <v>0</v>
      </c>
      <c r="S752" s="80">
        <f>'Activity rawdata'!Z751</f>
        <v>0</v>
      </c>
      <c r="T752" s="80">
        <f>'Activity rawdata'!AA751</f>
        <v>0</v>
      </c>
      <c r="U752" s="80">
        <f t="shared" si="121"/>
        <v>0</v>
      </c>
      <c r="V752" s="81">
        <f t="shared" si="122"/>
        <v>0</v>
      </c>
      <c r="W752" s="75">
        <f t="shared" si="123"/>
        <v>0</v>
      </c>
      <c r="X752" s="75">
        <f t="shared" si="124"/>
        <v>0</v>
      </c>
      <c r="Y752" s="75">
        <f t="shared" si="125"/>
        <v>0</v>
      </c>
      <c r="Z752" s="82">
        <f t="shared" si="126"/>
        <v>0</v>
      </c>
      <c r="AA752" s="75">
        <f t="shared" si="127"/>
        <v>0</v>
      </c>
      <c r="AB752" s="75">
        <f t="shared" si="128"/>
        <v>0</v>
      </c>
      <c r="AC752" s="82">
        <f t="shared" si="129"/>
        <v>0</v>
      </c>
      <c r="AD752" s="70"/>
    </row>
    <row r="753" spans="1:30" x14ac:dyDescent="0.35">
      <c r="A753" s="70" t="str">
        <f>'Activity rawdata'!A752</f>
        <v>BH2061-1-356</v>
      </c>
      <c r="B753" s="71" t="str">
        <f>'Activity rawdata'!B752</f>
        <v>LB</v>
      </c>
      <c r="C753" s="71" t="str">
        <f>IF('Activity rawdata'!C752="PY","Planted",IF('Activity rawdata'!C752="NY","Nat/Convert",IF('Activity rawdata'!C752="NN","Nat/Nonconvert",IF('Activity rawdata'!C752="OY","Planted"))))</f>
        <v>Planted</v>
      </c>
      <c r="D753" s="70" t="str">
        <f>'Activity rawdata'!D752</f>
        <v>STP1</v>
      </c>
      <c r="E753" s="72" t="str">
        <f>'Activity rawdata'!E752</f>
        <v>92</v>
      </c>
      <c r="F753" s="73" t="str">
        <f>'Activity rawdata'!L752</f>
        <v>MT2</v>
      </c>
      <c r="G753" s="72" t="str">
        <f>'Activity rawdata'!R752</f>
        <v>2045</v>
      </c>
      <c r="H753" s="72" t="str">
        <f>IF('Activity rawdata'!P752="AHTHIN1","1st Thin",IF('Activity rawdata'!P752="AHCC","Clearcut",IF('Activity rawdata'!P752="AHTHSMZ","SMZ Thin",IF('Activity rawdata'!P752="AHTHIN2","2nd Thin",IF('Activity rawdata'!P752="AFERTE","Early Fert",IF('Activity rawdata'!P752="AFERTM","Mid Fert",IF('Activity rawdata'!P752="AFERTL","Late Fert",  IF('Activity rawdata'!P752="ASP","Site Prep", IF('Activity rawdata'!P752="APLT","Plant",  IF('Activity rawdata'!P752="ANREG","Natural Regeneration"))))))))))</f>
        <v>Late Fert</v>
      </c>
      <c r="I753" s="74">
        <f>'Activity rawdata'!O752</f>
        <v>72.86</v>
      </c>
      <c r="J753" s="75">
        <f>'Activity rawdata'!N752</f>
        <v>20</v>
      </c>
      <c r="K753" s="75">
        <f>'Activity rawdata'!AC752</f>
        <v>74.91</v>
      </c>
      <c r="L753" s="75">
        <f>'Activity rawdata'!AD752</f>
        <v>97.65</v>
      </c>
      <c r="M753" s="76">
        <f>'Activity rawdata'!AE752</f>
        <v>11.859600960992468</v>
      </c>
      <c r="N753" s="83">
        <f>'Activity rawdata'!T752+'Activity rawdata'!U752</f>
        <v>0</v>
      </c>
      <c r="O753" s="80">
        <f>'Activity rawdata'!V752</f>
        <v>0</v>
      </c>
      <c r="P753" s="80">
        <f>'Activity rawdata'!W752</f>
        <v>0</v>
      </c>
      <c r="Q753" s="80">
        <f>'Activity rawdata'!X752</f>
        <v>0</v>
      </c>
      <c r="R753" s="84">
        <f t="shared" si="120"/>
        <v>0</v>
      </c>
      <c r="S753" s="80">
        <f>'Activity rawdata'!Z752</f>
        <v>0</v>
      </c>
      <c r="T753" s="80">
        <f>'Activity rawdata'!AA752</f>
        <v>0</v>
      </c>
      <c r="U753" s="80">
        <f t="shared" si="121"/>
        <v>0</v>
      </c>
      <c r="V753" s="81">
        <f t="shared" si="122"/>
        <v>0</v>
      </c>
      <c r="W753" s="75">
        <f t="shared" si="123"/>
        <v>0</v>
      </c>
      <c r="X753" s="75">
        <f t="shared" si="124"/>
        <v>0</v>
      </c>
      <c r="Y753" s="75">
        <f t="shared" si="125"/>
        <v>0</v>
      </c>
      <c r="Z753" s="82">
        <f t="shared" si="126"/>
        <v>0</v>
      </c>
      <c r="AA753" s="75">
        <f t="shared" si="127"/>
        <v>0</v>
      </c>
      <c r="AB753" s="75">
        <f t="shared" si="128"/>
        <v>0</v>
      </c>
      <c r="AC753" s="82">
        <f t="shared" si="129"/>
        <v>0</v>
      </c>
      <c r="AD753" s="70"/>
    </row>
    <row r="754" spans="1:30" x14ac:dyDescent="0.35">
      <c r="A754" s="70" t="str">
        <f>'Activity rawdata'!A753</f>
        <v>BH1435-1-384</v>
      </c>
      <c r="B754" s="71" t="str">
        <f>'Activity rawdata'!B753</f>
        <v>LB</v>
      </c>
      <c r="C754" s="71" t="str">
        <f>IF('Activity rawdata'!C753="PY","Planted",IF('Activity rawdata'!C753="NY","Nat/Convert",IF('Activity rawdata'!C753="NN","Nat/Nonconvert",IF('Activity rawdata'!C753="OY","Planted"))))</f>
        <v>Planted</v>
      </c>
      <c r="D754" s="70" t="str">
        <f>'Activity rawdata'!D753</f>
        <v>STP1</v>
      </c>
      <c r="E754" s="72" t="str">
        <f>'Activity rawdata'!E753</f>
        <v>87</v>
      </c>
      <c r="F754" s="73" t="str">
        <f>'Activity rawdata'!L753</f>
        <v>MT1</v>
      </c>
      <c r="G754" s="72" t="str">
        <f>'Activity rawdata'!R753</f>
        <v>2045</v>
      </c>
      <c r="H754" s="72" t="str">
        <f>IF('Activity rawdata'!P753="AHTHIN1","1st Thin",IF('Activity rawdata'!P753="AHCC","Clearcut",IF('Activity rawdata'!P753="AHTHSMZ","SMZ Thin",IF('Activity rawdata'!P753="AHTHIN2","2nd Thin",IF('Activity rawdata'!P753="AFERTE","Early Fert",IF('Activity rawdata'!P753="AFERTM","Mid Fert",IF('Activity rawdata'!P753="AFERTL","Late Fert",  IF('Activity rawdata'!P753="ASP","Site Prep", IF('Activity rawdata'!P753="APLT","Plant",  IF('Activity rawdata'!P753="ANREG","Natural Regeneration"))))))))))</f>
        <v>2nd Thin</v>
      </c>
      <c r="I754" s="74">
        <f>'Activity rawdata'!O753</f>
        <v>27.2636</v>
      </c>
      <c r="J754" s="75">
        <f>'Activity rawdata'!N753</f>
        <v>20</v>
      </c>
      <c r="K754" s="75">
        <f>'Activity rawdata'!AC753</f>
        <v>126</v>
      </c>
      <c r="L754" s="75">
        <f>'Activity rawdata'!AD753</f>
        <v>189.58</v>
      </c>
      <c r="M754" s="76">
        <f>'Activity rawdata'!AE753</f>
        <v>11.038887693398225</v>
      </c>
      <c r="N754" s="83">
        <f>'Activity rawdata'!T753+'Activity rawdata'!U753</f>
        <v>7.39</v>
      </c>
      <c r="O754" s="80">
        <f>'Activity rawdata'!V753</f>
        <v>45.03</v>
      </c>
      <c r="P754" s="80">
        <f>'Activity rawdata'!W753</f>
        <v>0</v>
      </c>
      <c r="Q754" s="80">
        <f>'Activity rawdata'!X753</f>
        <v>0</v>
      </c>
      <c r="R754" s="84">
        <f t="shared" si="120"/>
        <v>52.42</v>
      </c>
      <c r="S754" s="80">
        <f>'Activity rawdata'!Z753</f>
        <v>0</v>
      </c>
      <c r="T754" s="80">
        <f>'Activity rawdata'!AA753</f>
        <v>0</v>
      </c>
      <c r="U754" s="80">
        <f t="shared" si="121"/>
        <v>0</v>
      </c>
      <c r="V754" s="81">
        <f t="shared" si="122"/>
        <v>201.478004</v>
      </c>
      <c r="W754" s="75">
        <f t="shared" si="123"/>
        <v>1227.6799080000001</v>
      </c>
      <c r="X754" s="75">
        <f t="shared" si="124"/>
        <v>0</v>
      </c>
      <c r="Y754" s="75">
        <f t="shared" si="125"/>
        <v>0</v>
      </c>
      <c r="Z754" s="82">
        <f t="shared" si="126"/>
        <v>1429.1579120000001</v>
      </c>
      <c r="AA754" s="75">
        <f t="shared" si="127"/>
        <v>0</v>
      </c>
      <c r="AB754" s="75">
        <f t="shared" si="128"/>
        <v>0</v>
      </c>
      <c r="AC754" s="82">
        <f t="shared" si="129"/>
        <v>0</v>
      </c>
      <c r="AD754" s="70"/>
    </row>
    <row r="755" spans="1:30" x14ac:dyDescent="0.35">
      <c r="A755" s="70" t="str">
        <f>'Activity rawdata'!A754</f>
        <v>BH6125-1-366</v>
      </c>
      <c r="B755" s="71" t="str">
        <f>'Activity rawdata'!B754</f>
        <v>LB</v>
      </c>
      <c r="C755" s="71" t="str">
        <f>IF('Activity rawdata'!C754="PY","Planted",IF('Activity rawdata'!C754="NY","Nat/Convert",IF('Activity rawdata'!C754="NN","Nat/Nonconvert",IF('Activity rawdata'!C754="OY","Planted"))))</f>
        <v>Planted</v>
      </c>
      <c r="D755" s="70" t="str">
        <f>'Activity rawdata'!D754</f>
        <v>STP1</v>
      </c>
      <c r="E755" s="72" t="str">
        <f>'Activity rawdata'!E754</f>
        <v>82</v>
      </c>
      <c r="F755" s="73" t="str">
        <f>'Activity rawdata'!L754</f>
        <v>MT1</v>
      </c>
      <c r="G755" s="72" t="str">
        <f>'Activity rawdata'!R754</f>
        <v>2045</v>
      </c>
      <c r="H755" s="72" t="str">
        <f>IF('Activity rawdata'!P754="AHTHIN1","1st Thin",IF('Activity rawdata'!P754="AHCC","Clearcut",IF('Activity rawdata'!P754="AHTHSMZ","SMZ Thin",IF('Activity rawdata'!P754="AHTHIN2","2nd Thin",IF('Activity rawdata'!P754="AFERTE","Early Fert",IF('Activity rawdata'!P754="AFERTM","Mid Fert",IF('Activity rawdata'!P754="AFERTL","Late Fert",  IF('Activity rawdata'!P754="ASP","Site Prep", IF('Activity rawdata'!P754="APLT","Plant",  IF('Activity rawdata'!P754="ANREG","Natural Regeneration"))))))))))</f>
        <v>2nd Thin</v>
      </c>
      <c r="I755" s="74">
        <f>'Activity rawdata'!O754</f>
        <v>15.35</v>
      </c>
      <c r="J755" s="75">
        <f>'Activity rawdata'!N754</f>
        <v>20</v>
      </c>
      <c r="K755" s="75">
        <f>'Activity rawdata'!AC754</f>
        <v>108.07</v>
      </c>
      <c r="L755" s="75">
        <f>'Activity rawdata'!AD754</f>
        <v>192.21</v>
      </c>
      <c r="M755" s="76">
        <f>'Activity rawdata'!AE754</f>
        <v>10.153152007580939</v>
      </c>
      <c r="N755" s="83">
        <f>'Activity rawdata'!T754+'Activity rawdata'!U754</f>
        <v>8.01</v>
      </c>
      <c r="O755" s="80">
        <f>'Activity rawdata'!V754</f>
        <v>23.46</v>
      </c>
      <c r="P755" s="80">
        <f>'Activity rawdata'!W754</f>
        <v>0</v>
      </c>
      <c r="Q755" s="80">
        <f>'Activity rawdata'!X754</f>
        <v>0</v>
      </c>
      <c r="R755" s="84">
        <f t="shared" si="120"/>
        <v>31.47</v>
      </c>
      <c r="S755" s="80">
        <f>'Activity rawdata'!Z754</f>
        <v>0</v>
      </c>
      <c r="T755" s="80">
        <f>'Activity rawdata'!AA754</f>
        <v>0</v>
      </c>
      <c r="U755" s="80">
        <f t="shared" si="121"/>
        <v>0</v>
      </c>
      <c r="V755" s="81">
        <f t="shared" si="122"/>
        <v>122.95349999999999</v>
      </c>
      <c r="W755" s="75">
        <f t="shared" si="123"/>
        <v>360.11099999999999</v>
      </c>
      <c r="X755" s="75">
        <f t="shared" si="124"/>
        <v>0</v>
      </c>
      <c r="Y755" s="75">
        <f t="shared" si="125"/>
        <v>0</v>
      </c>
      <c r="Z755" s="82">
        <f t="shared" si="126"/>
        <v>483.06449999999995</v>
      </c>
      <c r="AA755" s="75">
        <f t="shared" si="127"/>
        <v>0</v>
      </c>
      <c r="AB755" s="75">
        <f t="shared" si="128"/>
        <v>0</v>
      </c>
      <c r="AC755" s="82">
        <f t="shared" si="129"/>
        <v>0</v>
      </c>
      <c r="AD755" s="70"/>
    </row>
    <row r="756" spans="1:30" x14ac:dyDescent="0.35">
      <c r="A756" s="70" t="str">
        <f>'Activity rawdata'!A755</f>
        <v>BH1435-1-390</v>
      </c>
      <c r="B756" s="71" t="str">
        <f>'Activity rawdata'!B755</f>
        <v>LB</v>
      </c>
      <c r="C756" s="71" t="str">
        <f>IF('Activity rawdata'!C755="PY","Planted",IF('Activity rawdata'!C755="NY","Nat/Convert",IF('Activity rawdata'!C755="NN","Nat/Nonconvert",IF('Activity rawdata'!C755="OY","Planted"))))</f>
        <v>Planted</v>
      </c>
      <c r="D756" s="70" t="str">
        <f>'Activity rawdata'!D755</f>
        <v>STP1</v>
      </c>
      <c r="E756" s="72" t="str">
        <f>'Activity rawdata'!E755</f>
        <v>82</v>
      </c>
      <c r="F756" s="73" t="str">
        <f>'Activity rawdata'!L755</f>
        <v>MT1</v>
      </c>
      <c r="G756" s="72" t="str">
        <f>'Activity rawdata'!R755</f>
        <v>2045</v>
      </c>
      <c r="H756" s="72" t="str">
        <f>IF('Activity rawdata'!P755="AHTHIN1","1st Thin",IF('Activity rawdata'!P755="AHCC","Clearcut",IF('Activity rawdata'!P755="AHTHSMZ","SMZ Thin",IF('Activity rawdata'!P755="AHTHIN2","2nd Thin",IF('Activity rawdata'!P755="AFERTE","Early Fert",IF('Activity rawdata'!P755="AFERTM","Mid Fert",IF('Activity rawdata'!P755="AFERTL","Late Fert",  IF('Activity rawdata'!P755="ASP","Site Prep", IF('Activity rawdata'!P755="APLT","Plant",  IF('Activity rawdata'!P755="ANREG","Natural Regeneration"))))))))))</f>
        <v>2nd Thin</v>
      </c>
      <c r="I756" s="74">
        <f>'Activity rawdata'!O755</f>
        <v>59.25</v>
      </c>
      <c r="J756" s="75">
        <f>'Activity rawdata'!N755</f>
        <v>21</v>
      </c>
      <c r="K756" s="75">
        <f>'Activity rawdata'!AC755</f>
        <v>117</v>
      </c>
      <c r="L756" s="75">
        <f>'Activity rawdata'!AD755</f>
        <v>182.5</v>
      </c>
      <c r="M756" s="76">
        <f>'Activity rawdata'!AE755</f>
        <v>10.841710299663822</v>
      </c>
      <c r="N756" s="83">
        <f>'Activity rawdata'!T755+'Activity rawdata'!U755</f>
        <v>6.89</v>
      </c>
      <c r="O756" s="80">
        <f>'Activity rawdata'!V755</f>
        <v>34.4</v>
      </c>
      <c r="P756" s="80">
        <f>'Activity rawdata'!W755</f>
        <v>0</v>
      </c>
      <c r="Q756" s="80">
        <f>'Activity rawdata'!X755</f>
        <v>0</v>
      </c>
      <c r="R756" s="84">
        <f t="shared" si="120"/>
        <v>41.29</v>
      </c>
      <c r="S756" s="80">
        <f>'Activity rawdata'!Z755</f>
        <v>0</v>
      </c>
      <c r="T756" s="80">
        <f>'Activity rawdata'!AA755</f>
        <v>0</v>
      </c>
      <c r="U756" s="80">
        <f t="shared" si="121"/>
        <v>0</v>
      </c>
      <c r="V756" s="81">
        <f t="shared" si="122"/>
        <v>408.23249999999996</v>
      </c>
      <c r="W756" s="75">
        <f t="shared" si="123"/>
        <v>2038.1999999999998</v>
      </c>
      <c r="X756" s="75">
        <f t="shared" si="124"/>
        <v>0</v>
      </c>
      <c r="Y756" s="75">
        <f t="shared" si="125"/>
        <v>0</v>
      </c>
      <c r="Z756" s="82">
        <f t="shared" si="126"/>
        <v>2446.4324999999999</v>
      </c>
      <c r="AA756" s="75">
        <f t="shared" si="127"/>
        <v>0</v>
      </c>
      <c r="AB756" s="75">
        <f t="shared" si="128"/>
        <v>0</v>
      </c>
      <c r="AC756" s="82">
        <f t="shared" si="129"/>
        <v>0</v>
      </c>
      <c r="AD756" s="70"/>
    </row>
    <row r="757" spans="1:30" x14ac:dyDescent="0.35">
      <c r="A757" s="70" t="str">
        <f>'Activity rawdata'!A756</f>
        <v>BH5140-1-146</v>
      </c>
      <c r="B757" s="71" t="str">
        <f>'Activity rawdata'!B756</f>
        <v>LB</v>
      </c>
      <c r="C757" s="71" t="str">
        <f>IF('Activity rawdata'!C756="PY","Planted",IF('Activity rawdata'!C756="NY","Nat/Convert",IF('Activity rawdata'!C756="NN","Nat/Nonconvert",IF('Activity rawdata'!C756="OY","Planted"))))</f>
        <v>Planted</v>
      </c>
      <c r="D757" s="70" t="str">
        <f>'Activity rawdata'!D756</f>
        <v>STP1</v>
      </c>
      <c r="E757" s="72" t="str">
        <f>'Activity rawdata'!E756</f>
        <v>73</v>
      </c>
      <c r="F757" s="73" t="str">
        <f>'Activity rawdata'!L756</f>
        <v>MT1</v>
      </c>
      <c r="G757" s="72" t="str">
        <f>'Activity rawdata'!R756</f>
        <v>2045</v>
      </c>
      <c r="H757" s="72" t="str">
        <f>IF('Activity rawdata'!P756="AHTHIN1","1st Thin",IF('Activity rawdata'!P756="AHCC","Clearcut",IF('Activity rawdata'!P756="AHTHSMZ","SMZ Thin",IF('Activity rawdata'!P756="AHTHIN2","2nd Thin",IF('Activity rawdata'!P756="AFERTE","Early Fert",IF('Activity rawdata'!P756="AFERTM","Mid Fert",IF('Activity rawdata'!P756="AFERTL","Late Fert",  IF('Activity rawdata'!P756="ASP","Site Prep", IF('Activity rawdata'!P756="APLT","Plant",  IF('Activity rawdata'!P756="ANREG","Natural Regeneration"))))))))))</f>
        <v>Clearcut</v>
      </c>
      <c r="I757" s="74">
        <f>'Activity rawdata'!O756</f>
        <v>61</v>
      </c>
      <c r="J757" s="75">
        <f>'Activity rawdata'!N756</f>
        <v>29</v>
      </c>
      <c r="K757" s="75">
        <f>'Activity rawdata'!AC756</f>
        <v>114.56</v>
      </c>
      <c r="L757" s="75">
        <f>'Activity rawdata'!AD756</f>
        <v>187.06</v>
      </c>
      <c r="M757" s="76">
        <f>'Activity rawdata'!AE756</f>
        <v>10.596497484271305</v>
      </c>
      <c r="N757" s="83">
        <f>'Activity rawdata'!T756+'Activity rawdata'!U756</f>
        <v>25.71</v>
      </c>
      <c r="O757" s="80">
        <f>'Activity rawdata'!V756</f>
        <v>68.349999999999994</v>
      </c>
      <c r="P757" s="80">
        <f>'Activity rawdata'!W756</f>
        <v>19.010000000000002</v>
      </c>
      <c r="Q757" s="80">
        <f>'Activity rawdata'!X756</f>
        <v>0</v>
      </c>
      <c r="R757" s="84">
        <f t="shared" si="120"/>
        <v>113.07000000000001</v>
      </c>
      <c r="S757" s="80">
        <f>'Activity rawdata'!Z756</f>
        <v>0</v>
      </c>
      <c r="T757" s="80">
        <f>'Activity rawdata'!AA756</f>
        <v>0</v>
      </c>
      <c r="U757" s="80">
        <f t="shared" si="121"/>
        <v>0</v>
      </c>
      <c r="V757" s="81">
        <f t="shared" si="122"/>
        <v>1568.31</v>
      </c>
      <c r="W757" s="75">
        <f t="shared" si="123"/>
        <v>4169.3499999999995</v>
      </c>
      <c r="X757" s="75">
        <f t="shared" si="124"/>
        <v>1159.6100000000001</v>
      </c>
      <c r="Y757" s="75">
        <f t="shared" si="125"/>
        <v>0</v>
      </c>
      <c r="Z757" s="82">
        <f t="shared" si="126"/>
        <v>6897.27</v>
      </c>
      <c r="AA757" s="75">
        <f t="shared" si="127"/>
        <v>0</v>
      </c>
      <c r="AB757" s="75">
        <f t="shared" si="128"/>
        <v>0</v>
      </c>
      <c r="AC757" s="82">
        <f t="shared" si="129"/>
        <v>0</v>
      </c>
      <c r="AD757" s="70"/>
    </row>
    <row r="758" spans="1:30" x14ac:dyDescent="0.35">
      <c r="A758" s="70" t="str">
        <f>'Activity rawdata'!A757</f>
        <v>BH6125-1-269</v>
      </c>
      <c r="B758" s="71" t="str">
        <f>'Activity rawdata'!B757</f>
        <v>LB</v>
      </c>
      <c r="C758" s="71" t="str">
        <f>IF('Activity rawdata'!C757="PY","Planted",IF('Activity rawdata'!C757="NY","Nat/Convert",IF('Activity rawdata'!C757="NN","Nat/Nonconvert",IF('Activity rawdata'!C757="OY","Planted"))))</f>
        <v>Planted</v>
      </c>
      <c r="D758" s="70" t="str">
        <f>'Activity rawdata'!D757</f>
        <v>STP1</v>
      </c>
      <c r="E758" s="72" t="str">
        <f>'Activity rawdata'!E757</f>
        <v>77</v>
      </c>
      <c r="F758" s="73" t="str">
        <f>'Activity rawdata'!L757</f>
        <v>MT1</v>
      </c>
      <c r="G758" s="72" t="str">
        <f>'Activity rawdata'!R757</f>
        <v>2045</v>
      </c>
      <c r="H758" s="72" t="str">
        <f>IF('Activity rawdata'!P757="AHTHIN1","1st Thin",IF('Activity rawdata'!P757="AHCC","Clearcut",IF('Activity rawdata'!P757="AHTHSMZ","SMZ Thin",IF('Activity rawdata'!P757="AHTHIN2","2nd Thin",IF('Activity rawdata'!P757="AFERTE","Early Fert",IF('Activity rawdata'!P757="AFERTM","Mid Fert",IF('Activity rawdata'!P757="AFERTL","Late Fert",  IF('Activity rawdata'!P757="ASP","Site Prep", IF('Activity rawdata'!P757="APLT","Plant",  IF('Activity rawdata'!P757="ANREG","Natural Regeneration"))))))))))</f>
        <v>Clearcut</v>
      </c>
      <c r="I758" s="74">
        <f>'Activity rawdata'!O757</f>
        <v>67.58</v>
      </c>
      <c r="J758" s="75">
        <f>'Activity rawdata'!N757</f>
        <v>29</v>
      </c>
      <c r="K758" s="75">
        <f>'Activity rawdata'!AC757</f>
        <v>111.15</v>
      </c>
      <c r="L758" s="75">
        <f>'Activity rawdata'!AD757</f>
        <v>184.05</v>
      </c>
      <c r="M758" s="76">
        <f>'Activity rawdata'!AE757</f>
        <v>10.522601521887639</v>
      </c>
      <c r="N758" s="83">
        <f>'Activity rawdata'!T757+'Activity rawdata'!U757</f>
        <v>21.99</v>
      </c>
      <c r="O758" s="80">
        <f>'Activity rawdata'!V757</f>
        <v>64.989999999999995</v>
      </c>
      <c r="P758" s="80">
        <f>'Activity rawdata'!W757</f>
        <v>7.79</v>
      </c>
      <c r="Q758" s="80">
        <f>'Activity rawdata'!X757</f>
        <v>0</v>
      </c>
      <c r="R758" s="84">
        <f t="shared" si="120"/>
        <v>94.77</v>
      </c>
      <c r="S758" s="80">
        <f>'Activity rawdata'!Z757</f>
        <v>0</v>
      </c>
      <c r="T758" s="80">
        <f>'Activity rawdata'!AA757</f>
        <v>0</v>
      </c>
      <c r="U758" s="80">
        <f t="shared" si="121"/>
        <v>0</v>
      </c>
      <c r="V758" s="81">
        <f t="shared" si="122"/>
        <v>1486.0841999999998</v>
      </c>
      <c r="W758" s="75">
        <f t="shared" si="123"/>
        <v>4392.0241999999998</v>
      </c>
      <c r="X758" s="75">
        <f t="shared" si="124"/>
        <v>526.44820000000004</v>
      </c>
      <c r="Y758" s="75">
        <f t="shared" si="125"/>
        <v>0</v>
      </c>
      <c r="Z758" s="82">
        <f t="shared" si="126"/>
        <v>6404.556599999999</v>
      </c>
      <c r="AA758" s="75">
        <f t="shared" si="127"/>
        <v>0</v>
      </c>
      <c r="AB758" s="75">
        <f t="shared" si="128"/>
        <v>0</v>
      </c>
      <c r="AC758" s="82">
        <f t="shared" si="129"/>
        <v>0</v>
      </c>
      <c r="AD758" s="70"/>
    </row>
    <row r="759" spans="1:30" x14ac:dyDescent="0.35">
      <c r="A759" s="70" t="str">
        <f>'Activity rawdata'!A758</f>
        <v>BH5149-1-162</v>
      </c>
      <c r="B759" s="71" t="str">
        <f>'Activity rawdata'!B758</f>
        <v>PH</v>
      </c>
      <c r="C759" s="71" t="str">
        <f>IF('Activity rawdata'!C758="PY","Planted",IF('Activity rawdata'!C758="NY","Nat/Convert",IF('Activity rawdata'!C758="NN","Nat/Nonconvert",IF('Activity rawdata'!C758="OY","Planted"))))</f>
        <v>Nat/Nonconvert</v>
      </c>
      <c r="D759" s="70" t="str">
        <f>'Activity rawdata'!D758</f>
        <v>STP1</v>
      </c>
      <c r="E759" s="72" t="str">
        <f>'Activity rawdata'!E758</f>
        <v>57</v>
      </c>
      <c r="F759" s="73" t="str">
        <f>'Activity rawdata'!L758</f>
        <v>NO</v>
      </c>
      <c r="G759" s="72" t="str">
        <f>'Activity rawdata'!R758</f>
        <v>2045</v>
      </c>
      <c r="H759" s="72" t="str">
        <f>IF('Activity rawdata'!P758="AHTHIN1","1st Thin",IF('Activity rawdata'!P758="AHCC","Clearcut",IF('Activity rawdata'!P758="AHTHSMZ","SMZ Thin",IF('Activity rawdata'!P758="AHTHIN2","2nd Thin",IF('Activity rawdata'!P758="AFERTE","Early Fert",IF('Activity rawdata'!P758="AFERTM","Mid Fert",IF('Activity rawdata'!P758="AFERTL","Late Fert",  IF('Activity rawdata'!P758="ASP","Site Prep", IF('Activity rawdata'!P758="APLT","Plant",  IF('Activity rawdata'!P758="ANREG","Natural Regeneration"))))))))))</f>
        <v>Clearcut</v>
      </c>
      <c r="I759" s="74">
        <f>'Activity rawdata'!O758</f>
        <v>3.3692000000000002</v>
      </c>
      <c r="J759" s="75">
        <f>'Activity rawdata'!N758</f>
        <v>35</v>
      </c>
      <c r="K759" s="75">
        <f>'Activity rawdata'!AC758</f>
        <v>69.48</v>
      </c>
      <c r="L759" s="75">
        <f>'Activity rawdata'!AD758</f>
        <v>158.51</v>
      </c>
      <c r="M759" s="76">
        <f>'Activity rawdata'!AE758</f>
        <v>8.9647436192311964</v>
      </c>
      <c r="N759" s="83">
        <f>'Activity rawdata'!T758+'Activity rawdata'!U758</f>
        <v>20.21</v>
      </c>
      <c r="O759" s="80">
        <f>'Activity rawdata'!V758</f>
        <v>32.520000000000003</v>
      </c>
      <c r="P759" s="80">
        <f>'Activity rawdata'!W758</f>
        <v>10.19</v>
      </c>
      <c r="Q759" s="80">
        <f>'Activity rawdata'!X758</f>
        <v>0</v>
      </c>
      <c r="R759" s="84">
        <f t="shared" si="120"/>
        <v>62.92</v>
      </c>
      <c r="S759" s="80">
        <f>'Activity rawdata'!Z758</f>
        <v>14.6</v>
      </c>
      <c r="T759" s="80">
        <f>'Activity rawdata'!AA758</f>
        <v>0.65</v>
      </c>
      <c r="U759" s="80">
        <f t="shared" si="121"/>
        <v>15.25</v>
      </c>
      <c r="V759" s="81">
        <f t="shared" si="122"/>
        <v>68.091532000000001</v>
      </c>
      <c r="W759" s="75">
        <f t="shared" si="123"/>
        <v>109.56638400000001</v>
      </c>
      <c r="X759" s="75">
        <f t="shared" si="124"/>
        <v>34.332148000000004</v>
      </c>
      <c r="Y759" s="75">
        <f t="shared" si="125"/>
        <v>0</v>
      </c>
      <c r="Z759" s="82">
        <f t="shared" si="126"/>
        <v>211.99006400000002</v>
      </c>
      <c r="AA759" s="75">
        <f t="shared" si="127"/>
        <v>49.19032</v>
      </c>
      <c r="AB759" s="75">
        <f t="shared" si="128"/>
        <v>2.1899800000000003</v>
      </c>
      <c r="AC759" s="82">
        <f t="shared" si="129"/>
        <v>51.380299999999998</v>
      </c>
      <c r="AD759" s="70"/>
    </row>
    <row r="760" spans="1:30" x14ac:dyDescent="0.35">
      <c r="A760" s="70" t="str">
        <f>'Activity rawdata'!A759</f>
        <v>BH2046-1-61</v>
      </c>
      <c r="B760" s="71" t="str">
        <f>'Activity rawdata'!B759</f>
        <v>LB</v>
      </c>
      <c r="C760" s="71" t="str">
        <f>IF('Activity rawdata'!C759="PY","Planted",IF('Activity rawdata'!C759="NY","Nat/Convert",IF('Activity rawdata'!C759="NN","Nat/Nonconvert",IF('Activity rawdata'!C759="OY","Planted"))))</f>
        <v>Planted</v>
      </c>
      <c r="D760" s="70" t="str">
        <f>'Activity rawdata'!D759</f>
        <v>STP1</v>
      </c>
      <c r="E760" s="72" t="str">
        <f>'Activity rawdata'!E759</f>
        <v>77</v>
      </c>
      <c r="F760" s="73" t="str">
        <f>'Activity rawdata'!L759</f>
        <v>NO</v>
      </c>
      <c r="G760" s="72" t="str">
        <f>'Activity rawdata'!R759</f>
        <v>2045</v>
      </c>
      <c r="H760" s="72" t="str">
        <f>IF('Activity rawdata'!P759="AHTHIN1","1st Thin",IF('Activity rawdata'!P759="AHCC","Clearcut",IF('Activity rawdata'!P759="AHTHSMZ","SMZ Thin",IF('Activity rawdata'!P759="AHTHIN2","2nd Thin",IF('Activity rawdata'!P759="AFERTE","Early Fert",IF('Activity rawdata'!P759="AFERTM","Mid Fert",IF('Activity rawdata'!P759="AFERTL","Late Fert",  IF('Activity rawdata'!P759="ASP","Site Prep", IF('Activity rawdata'!P759="APLT","Plant",  IF('Activity rawdata'!P759="ANREG","Natural Regeneration"))))))))))</f>
        <v>Clearcut</v>
      </c>
      <c r="I760" s="74">
        <f>'Activity rawdata'!O759</f>
        <v>6</v>
      </c>
      <c r="J760" s="75">
        <f>'Activity rawdata'!N759</f>
        <v>28</v>
      </c>
      <c r="K760" s="75">
        <f>'Activity rawdata'!AC759</f>
        <v>156.84</v>
      </c>
      <c r="L760" s="75">
        <f>'Activity rawdata'!AD759</f>
        <v>183.69</v>
      </c>
      <c r="M760" s="76">
        <f>'Activity rawdata'!AE759</f>
        <v>12.511862459221941</v>
      </c>
      <c r="N760" s="83">
        <f>'Activity rawdata'!T759+'Activity rawdata'!U759</f>
        <v>68.11</v>
      </c>
      <c r="O760" s="80">
        <f>'Activity rawdata'!V759</f>
        <v>73.959999999999994</v>
      </c>
      <c r="P760" s="80">
        <f>'Activity rawdata'!W759</f>
        <v>1.44</v>
      </c>
      <c r="Q760" s="80">
        <f>'Activity rawdata'!X759</f>
        <v>47.11</v>
      </c>
      <c r="R760" s="84">
        <f t="shared" si="120"/>
        <v>190.62</v>
      </c>
      <c r="S760" s="80">
        <f>'Activity rawdata'!Z759</f>
        <v>68.88</v>
      </c>
      <c r="T760" s="80">
        <f>'Activity rawdata'!AA759</f>
        <v>7.63</v>
      </c>
      <c r="U760" s="80">
        <f t="shared" si="121"/>
        <v>76.509999999999991</v>
      </c>
      <c r="V760" s="81">
        <f t="shared" si="122"/>
        <v>408.65999999999997</v>
      </c>
      <c r="W760" s="75">
        <f t="shared" si="123"/>
        <v>443.76</v>
      </c>
      <c r="X760" s="75">
        <f t="shared" si="124"/>
        <v>8.64</v>
      </c>
      <c r="Y760" s="75">
        <f t="shared" si="125"/>
        <v>282.65999999999997</v>
      </c>
      <c r="Z760" s="82">
        <f t="shared" si="126"/>
        <v>1143.7199999999998</v>
      </c>
      <c r="AA760" s="75">
        <f t="shared" si="127"/>
        <v>413.28</v>
      </c>
      <c r="AB760" s="75">
        <f t="shared" si="128"/>
        <v>45.78</v>
      </c>
      <c r="AC760" s="82">
        <f t="shared" si="129"/>
        <v>459.05999999999995</v>
      </c>
      <c r="AD760" s="70"/>
    </row>
    <row r="761" spans="1:30" x14ac:dyDescent="0.35">
      <c r="A761" s="70" t="str">
        <f>'Activity rawdata'!A760</f>
        <v>BH2046-1-56</v>
      </c>
      <c r="B761" s="71" t="str">
        <f>'Activity rawdata'!B760</f>
        <v>LB</v>
      </c>
      <c r="C761" s="71" t="str">
        <f>IF('Activity rawdata'!C760="PY","Planted",IF('Activity rawdata'!C760="NY","Nat/Convert",IF('Activity rawdata'!C760="NN","Nat/Nonconvert",IF('Activity rawdata'!C760="OY","Planted"))))</f>
        <v>Planted</v>
      </c>
      <c r="D761" s="70" t="str">
        <f>'Activity rawdata'!D760</f>
        <v>STP1</v>
      </c>
      <c r="E761" s="72" t="str">
        <f>'Activity rawdata'!E760</f>
        <v>76</v>
      </c>
      <c r="F761" s="73" t="str">
        <f>'Activity rawdata'!L760</f>
        <v>NO</v>
      </c>
      <c r="G761" s="72" t="str">
        <f>'Activity rawdata'!R760</f>
        <v>2045</v>
      </c>
      <c r="H761" s="72" t="str">
        <f>IF('Activity rawdata'!P760="AHTHIN1","1st Thin",IF('Activity rawdata'!P760="AHCC","Clearcut",IF('Activity rawdata'!P760="AHTHSMZ","SMZ Thin",IF('Activity rawdata'!P760="AHTHIN2","2nd Thin",IF('Activity rawdata'!P760="AFERTE","Early Fert",IF('Activity rawdata'!P760="AFERTM","Mid Fert",IF('Activity rawdata'!P760="AFERTL","Late Fert",  IF('Activity rawdata'!P760="ASP","Site Prep", IF('Activity rawdata'!P760="APLT","Plant",  IF('Activity rawdata'!P760="ANREG","Natural Regeneration"))))))))))</f>
        <v>Clearcut</v>
      </c>
      <c r="I761" s="74">
        <f>'Activity rawdata'!O760</f>
        <v>33.880000000000003</v>
      </c>
      <c r="J761" s="75">
        <f>'Activity rawdata'!N760</f>
        <v>28</v>
      </c>
      <c r="K761" s="75">
        <f>'Activity rawdata'!AC760</f>
        <v>136.32</v>
      </c>
      <c r="L761" s="75">
        <f>'Activity rawdata'!AD760</f>
        <v>200.23</v>
      </c>
      <c r="M761" s="76">
        <f>'Activity rawdata'!AE760</f>
        <v>11.172529676578778</v>
      </c>
      <c r="N761" s="83">
        <f>'Activity rawdata'!T760+'Activity rawdata'!U760</f>
        <v>31.73</v>
      </c>
      <c r="O761" s="80">
        <f>'Activity rawdata'!V760</f>
        <v>80.290000000000006</v>
      </c>
      <c r="P761" s="80">
        <f>'Activity rawdata'!W760</f>
        <v>1.1200000000000001</v>
      </c>
      <c r="Q761" s="80">
        <f>'Activity rawdata'!X760</f>
        <v>10.119999999999999</v>
      </c>
      <c r="R761" s="84">
        <f t="shared" si="120"/>
        <v>123.26000000000002</v>
      </c>
      <c r="S761" s="80">
        <f>'Activity rawdata'!Z760</f>
        <v>4.01</v>
      </c>
      <c r="T761" s="80">
        <f>'Activity rawdata'!AA760</f>
        <v>0</v>
      </c>
      <c r="U761" s="80">
        <f t="shared" si="121"/>
        <v>4.01</v>
      </c>
      <c r="V761" s="81">
        <f t="shared" si="122"/>
        <v>1075.0124000000001</v>
      </c>
      <c r="W761" s="75">
        <f t="shared" si="123"/>
        <v>2720.2252000000003</v>
      </c>
      <c r="X761" s="75">
        <f t="shared" si="124"/>
        <v>37.945600000000006</v>
      </c>
      <c r="Y761" s="75">
        <f t="shared" si="125"/>
        <v>342.86559999999997</v>
      </c>
      <c r="Z761" s="82">
        <f t="shared" si="126"/>
        <v>4176.0488000000005</v>
      </c>
      <c r="AA761" s="75">
        <f t="shared" si="127"/>
        <v>135.8588</v>
      </c>
      <c r="AB761" s="75">
        <f t="shared" si="128"/>
        <v>0</v>
      </c>
      <c r="AC761" s="82">
        <f t="shared" si="129"/>
        <v>135.8588</v>
      </c>
      <c r="AD761" s="70"/>
    </row>
    <row r="762" spans="1:30" x14ac:dyDescent="0.35">
      <c r="A762" s="70" t="str">
        <f>'Activity rawdata'!A761</f>
        <v>BH2046-1-56</v>
      </c>
      <c r="B762" s="71" t="str">
        <f>'Activity rawdata'!B761</f>
        <v>COLB</v>
      </c>
      <c r="C762" s="71" t="str">
        <f>IF('Activity rawdata'!C761="PY","Planted",IF('Activity rawdata'!C761="NY","Nat/Convert",IF('Activity rawdata'!C761="NN","Nat/Nonconvert",IF('Activity rawdata'!C761="OY","Planted"))))</f>
        <v>Planted</v>
      </c>
      <c r="D762" s="70" t="str">
        <f>'Activity rawdata'!D761</f>
        <v>STP2</v>
      </c>
      <c r="E762" s="72" t="str">
        <f>'Activity rawdata'!E761</f>
        <v>76</v>
      </c>
      <c r="F762" s="73" t="str">
        <f>'Activity rawdata'!L761</f>
        <v>NO</v>
      </c>
      <c r="G762" s="72" t="str">
        <f>'Activity rawdata'!R761</f>
        <v>2046</v>
      </c>
      <c r="H762" s="72" t="str">
        <f>IF('Activity rawdata'!P761="AHTHIN1","1st Thin",IF('Activity rawdata'!P761="AHCC","Clearcut",IF('Activity rawdata'!P761="AHTHSMZ","SMZ Thin",IF('Activity rawdata'!P761="AHTHIN2","2nd Thin",IF('Activity rawdata'!P761="AFERTE","Early Fert",IF('Activity rawdata'!P761="AFERTM","Mid Fert",IF('Activity rawdata'!P761="AFERTL","Late Fert",  IF('Activity rawdata'!P761="ASP","Site Prep", IF('Activity rawdata'!P761="APLT","Plant",  IF('Activity rawdata'!P761="ANREG","Natural Regeneration"))))))))))</f>
        <v>Site Prep</v>
      </c>
      <c r="I762" s="74">
        <f>'Activity rawdata'!O761</f>
        <v>33.880000000000003</v>
      </c>
      <c r="J762" s="75">
        <f>'Activity rawdata'!N761</f>
        <v>1</v>
      </c>
      <c r="K762" s="75">
        <f>'Activity rawdata'!AC761</f>
        <v>0</v>
      </c>
      <c r="L762" s="75">
        <f>'Activity rawdata'!AD761</f>
        <v>0</v>
      </c>
      <c r="M762" s="76" t="str">
        <f>'Activity rawdata'!AE761</f>
        <v>-</v>
      </c>
      <c r="N762" s="83">
        <f>'Activity rawdata'!T761+'Activity rawdata'!U761</f>
        <v>0</v>
      </c>
      <c r="O762" s="80">
        <f>'Activity rawdata'!V761</f>
        <v>0</v>
      </c>
      <c r="P762" s="80">
        <f>'Activity rawdata'!W761</f>
        <v>0</v>
      </c>
      <c r="Q762" s="80">
        <f>'Activity rawdata'!X761</f>
        <v>0</v>
      </c>
      <c r="R762" s="84">
        <f t="shared" si="120"/>
        <v>0</v>
      </c>
      <c r="S762" s="80">
        <f>'Activity rawdata'!Z761</f>
        <v>0</v>
      </c>
      <c r="T762" s="80">
        <f>'Activity rawdata'!AA761</f>
        <v>0</v>
      </c>
      <c r="U762" s="80">
        <f t="shared" si="121"/>
        <v>0</v>
      </c>
      <c r="V762" s="81">
        <f t="shared" si="122"/>
        <v>0</v>
      </c>
      <c r="W762" s="75">
        <f t="shared" si="123"/>
        <v>0</v>
      </c>
      <c r="X762" s="75">
        <f t="shared" si="124"/>
        <v>0</v>
      </c>
      <c r="Y762" s="75">
        <f t="shared" si="125"/>
        <v>0</v>
      </c>
      <c r="Z762" s="82">
        <f t="shared" si="126"/>
        <v>0</v>
      </c>
      <c r="AA762" s="75">
        <f t="shared" si="127"/>
        <v>0</v>
      </c>
      <c r="AB762" s="75">
        <f t="shared" si="128"/>
        <v>0</v>
      </c>
      <c r="AC762" s="82">
        <f t="shared" si="129"/>
        <v>0</v>
      </c>
      <c r="AD762" s="70"/>
    </row>
    <row r="763" spans="1:30" x14ac:dyDescent="0.35">
      <c r="A763" s="70" t="str">
        <f>'Activity rawdata'!A762</f>
        <v>BH2046-1-61</v>
      </c>
      <c r="B763" s="71" t="str">
        <f>'Activity rawdata'!B762</f>
        <v>COLB</v>
      </c>
      <c r="C763" s="71" t="str">
        <f>IF('Activity rawdata'!C762="PY","Planted",IF('Activity rawdata'!C762="NY","Nat/Convert",IF('Activity rawdata'!C762="NN","Nat/Nonconvert",IF('Activity rawdata'!C762="OY","Planted"))))</f>
        <v>Planted</v>
      </c>
      <c r="D763" s="70" t="str">
        <f>'Activity rawdata'!D762</f>
        <v>STP2</v>
      </c>
      <c r="E763" s="72" t="str">
        <f>'Activity rawdata'!E762</f>
        <v>77</v>
      </c>
      <c r="F763" s="73" t="str">
        <f>'Activity rawdata'!L762</f>
        <v>NO</v>
      </c>
      <c r="G763" s="72" t="str">
        <f>'Activity rawdata'!R762</f>
        <v>2046</v>
      </c>
      <c r="H763" s="72" t="str">
        <f>IF('Activity rawdata'!P762="AHTHIN1","1st Thin",IF('Activity rawdata'!P762="AHCC","Clearcut",IF('Activity rawdata'!P762="AHTHSMZ","SMZ Thin",IF('Activity rawdata'!P762="AHTHIN2","2nd Thin",IF('Activity rawdata'!P762="AFERTE","Early Fert",IF('Activity rawdata'!P762="AFERTM","Mid Fert",IF('Activity rawdata'!P762="AFERTL","Late Fert",  IF('Activity rawdata'!P762="ASP","Site Prep", IF('Activity rawdata'!P762="APLT","Plant",  IF('Activity rawdata'!P762="ANREG","Natural Regeneration"))))))))))</f>
        <v>Site Prep</v>
      </c>
      <c r="I763" s="74">
        <f>'Activity rawdata'!O762</f>
        <v>6</v>
      </c>
      <c r="J763" s="75">
        <f>'Activity rawdata'!N762</f>
        <v>1</v>
      </c>
      <c r="K763" s="75">
        <f>'Activity rawdata'!AC762</f>
        <v>0</v>
      </c>
      <c r="L763" s="75">
        <f>'Activity rawdata'!AD762</f>
        <v>0</v>
      </c>
      <c r="M763" s="76" t="str">
        <f>'Activity rawdata'!AE762</f>
        <v>-</v>
      </c>
      <c r="N763" s="83">
        <f>'Activity rawdata'!T762+'Activity rawdata'!U762</f>
        <v>0</v>
      </c>
      <c r="O763" s="80">
        <f>'Activity rawdata'!V762</f>
        <v>0</v>
      </c>
      <c r="P763" s="80">
        <f>'Activity rawdata'!W762</f>
        <v>0</v>
      </c>
      <c r="Q763" s="80">
        <f>'Activity rawdata'!X762</f>
        <v>0</v>
      </c>
      <c r="R763" s="84">
        <f t="shared" si="120"/>
        <v>0</v>
      </c>
      <c r="S763" s="80">
        <f>'Activity rawdata'!Z762</f>
        <v>0</v>
      </c>
      <c r="T763" s="80">
        <f>'Activity rawdata'!AA762</f>
        <v>0</v>
      </c>
      <c r="U763" s="80">
        <f t="shared" si="121"/>
        <v>0</v>
      </c>
      <c r="V763" s="81">
        <f t="shared" si="122"/>
        <v>0</v>
      </c>
      <c r="W763" s="75">
        <f t="shared" si="123"/>
        <v>0</v>
      </c>
      <c r="X763" s="75">
        <f t="shared" si="124"/>
        <v>0</v>
      </c>
      <c r="Y763" s="75">
        <f t="shared" si="125"/>
        <v>0</v>
      </c>
      <c r="Z763" s="82">
        <f t="shared" si="126"/>
        <v>0</v>
      </c>
      <c r="AA763" s="75">
        <f t="shared" si="127"/>
        <v>0</v>
      </c>
      <c r="AB763" s="75">
        <f t="shared" si="128"/>
        <v>0</v>
      </c>
      <c r="AC763" s="82">
        <f t="shared" si="129"/>
        <v>0</v>
      </c>
      <c r="AD763" s="70"/>
    </row>
    <row r="764" spans="1:30" x14ac:dyDescent="0.35">
      <c r="A764" s="70" t="str">
        <f>'Activity rawdata'!A763</f>
        <v>BH5140-1-146</v>
      </c>
      <c r="B764" s="71" t="str">
        <f>'Activity rawdata'!B763</f>
        <v>COLB</v>
      </c>
      <c r="C764" s="71" t="str">
        <f>IF('Activity rawdata'!C763="PY","Planted",IF('Activity rawdata'!C763="NY","Nat/Convert",IF('Activity rawdata'!C763="NN","Nat/Nonconvert",IF('Activity rawdata'!C763="OY","Planted"))))</f>
        <v>Planted</v>
      </c>
      <c r="D764" s="70" t="str">
        <f>'Activity rawdata'!D763</f>
        <v>STP2</v>
      </c>
      <c r="E764" s="72" t="str">
        <f>'Activity rawdata'!E763</f>
        <v>73</v>
      </c>
      <c r="F764" s="73" t="str">
        <f>'Activity rawdata'!L763</f>
        <v>NO</v>
      </c>
      <c r="G764" s="72" t="str">
        <f>'Activity rawdata'!R763</f>
        <v>2046</v>
      </c>
      <c r="H764" s="72" t="str">
        <f>IF('Activity rawdata'!P763="AHTHIN1","1st Thin",IF('Activity rawdata'!P763="AHCC","Clearcut",IF('Activity rawdata'!P763="AHTHSMZ","SMZ Thin",IF('Activity rawdata'!P763="AHTHIN2","2nd Thin",IF('Activity rawdata'!P763="AFERTE","Early Fert",IF('Activity rawdata'!P763="AFERTM","Mid Fert",IF('Activity rawdata'!P763="AFERTL","Late Fert",  IF('Activity rawdata'!P763="ASP","Site Prep", IF('Activity rawdata'!P763="APLT","Plant",  IF('Activity rawdata'!P763="ANREG","Natural Regeneration"))))))))))</f>
        <v>Site Prep</v>
      </c>
      <c r="I764" s="74">
        <f>'Activity rawdata'!O763</f>
        <v>61</v>
      </c>
      <c r="J764" s="75">
        <f>'Activity rawdata'!N763</f>
        <v>1</v>
      </c>
      <c r="K764" s="75">
        <f>'Activity rawdata'!AC763</f>
        <v>0</v>
      </c>
      <c r="L764" s="75">
        <f>'Activity rawdata'!AD763</f>
        <v>0</v>
      </c>
      <c r="M764" s="76" t="str">
        <f>'Activity rawdata'!AE763</f>
        <v>-</v>
      </c>
      <c r="N764" s="83">
        <f>'Activity rawdata'!T763+'Activity rawdata'!U763</f>
        <v>0</v>
      </c>
      <c r="O764" s="80">
        <f>'Activity rawdata'!V763</f>
        <v>0</v>
      </c>
      <c r="P764" s="80">
        <f>'Activity rawdata'!W763</f>
        <v>0</v>
      </c>
      <c r="Q764" s="80">
        <f>'Activity rawdata'!X763</f>
        <v>0</v>
      </c>
      <c r="R764" s="84">
        <f t="shared" si="120"/>
        <v>0</v>
      </c>
      <c r="S764" s="80">
        <f>'Activity rawdata'!Z763</f>
        <v>0</v>
      </c>
      <c r="T764" s="80">
        <f>'Activity rawdata'!AA763</f>
        <v>0</v>
      </c>
      <c r="U764" s="80">
        <f t="shared" si="121"/>
        <v>0</v>
      </c>
      <c r="V764" s="81">
        <f t="shared" si="122"/>
        <v>0</v>
      </c>
      <c r="W764" s="75">
        <f t="shared" si="123"/>
        <v>0</v>
      </c>
      <c r="X764" s="75">
        <f t="shared" si="124"/>
        <v>0</v>
      </c>
      <c r="Y764" s="75">
        <f t="shared" si="125"/>
        <v>0</v>
      </c>
      <c r="Z764" s="82">
        <f t="shared" si="126"/>
        <v>0</v>
      </c>
      <c r="AA764" s="75">
        <f t="shared" si="127"/>
        <v>0</v>
      </c>
      <c r="AB764" s="75">
        <f t="shared" si="128"/>
        <v>0</v>
      </c>
      <c r="AC764" s="82">
        <f t="shared" si="129"/>
        <v>0</v>
      </c>
      <c r="AD764" s="70"/>
    </row>
    <row r="765" spans="1:30" x14ac:dyDescent="0.35">
      <c r="A765" s="70" t="str">
        <f>'Activity rawdata'!A764</f>
        <v>BH6125-1-269</v>
      </c>
      <c r="B765" s="71" t="str">
        <f>'Activity rawdata'!B764</f>
        <v>COLB</v>
      </c>
      <c r="C765" s="71" t="str">
        <f>IF('Activity rawdata'!C764="PY","Planted",IF('Activity rawdata'!C764="NY","Nat/Convert",IF('Activity rawdata'!C764="NN","Nat/Nonconvert",IF('Activity rawdata'!C764="OY","Planted"))))</f>
        <v>Planted</v>
      </c>
      <c r="D765" s="70" t="str">
        <f>'Activity rawdata'!D764</f>
        <v>STP2</v>
      </c>
      <c r="E765" s="72" t="str">
        <f>'Activity rawdata'!E764</f>
        <v>77</v>
      </c>
      <c r="F765" s="73" t="str">
        <f>'Activity rawdata'!L764</f>
        <v>NO</v>
      </c>
      <c r="G765" s="72" t="str">
        <f>'Activity rawdata'!R764</f>
        <v>2046</v>
      </c>
      <c r="H765" s="72" t="str">
        <f>IF('Activity rawdata'!P764="AHTHIN1","1st Thin",IF('Activity rawdata'!P764="AHCC","Clearcut",IF('Activity rawdata'!P764="AHTHSMZ","SMZ Thin",IF('Activity rawdata'!P764="AHTHIN2","2nd Thin",IF('Activity rawdata'!P764="AFERTE","Early Fert",IF('Activity rawdata'!P764="AFERTM","Mid Fert",IF('Activity rawdata'!P764="AFERTL","Late Fert",  IF('Activity rawdata'!P764="ASP","Site Prep", IF('Activity rawdata'!P764="APLT","Plant",  IF('Activity rawdata'!P764="ANREG","Natural Regeneration"))))))))))</f>
        <v>Site Prep</v>
      </c>
      <c r="I765" s="74">
        <f>'Activity rawdata'!O764</f>
        <v>67.58</v>
      </c>
      <c r="J765" s="75">
        <f>'Activity rawdata'!N764</f>
        <v>1</v>
      </c>
      <c r="K765" s="75">
        <f>'Activity rawdata'!AC764</f>
        <v>0</v>
      </c>
      <c r="L765" s="75">
        <f>'Activity rawdata'!AD764</f>
        <v>0</v>
      </c>
      <c r="M765" s="76" t="str">
        <f>'Activity rawdata'!AE764</f>
        <v>-</v>
      </c>
      <c r="N765" s="83">
        <f>'Activity rawdata'!T764+'Activity rawdata'!U764</f>
        <v>0</v>
      </c>
      <c r="O765" s="80">
        <f>'Activity rawdata'!V764</f>
        <v>0</v>
      </c>
      <c r="P765" s="80">
        <f>'Activity rawdata'!W764</f>
        <v>0</v>
      </c>
      <c r="Q765" s="80">
        <f>'Activity rawdata'!X764</f>
        <v>0</v>
      </c>
      <c r="R765" s="84">
        <f t="shared" si="120"/>
        <v>0</v>
      </c>
      <c r="S765" s="80">
        <f>'Activity rawdata'!Z764</f>
        <v>0</v>
      </c>
      <c r="T765" s="80">
        <f>'Activity rawdata'!AA764</f>
        <v>0</v>
      </c>
      <c r="U765" s="80">
        <f t="shared" si="121"/>
        <v>0</v>
      </c>
      <c r="V765" s="81">
        <f t="shared" si="122"/>
        <v>0</v>
      </c>
      <c r="W765" s="75">
        <f t="shared" si="123"/>
        <v>0</v>
      </c>
      <c r="X765" s="75">
        <f t="shared" si="124"/>
        <v>0</v>
      </c>
      <c r="Y765" s="75">
        <f t="shared" si="125"/>
        <v>0</v>
      </c>
      <c r="Z765" s="82">
        <f t="shared" si="126"/>
        <v>0</v>
      </c>
      <c r="AA765" s="75">
        <f t="shared" si="127"/>
        <v>0</v>
      </c>
      <c r="AB765" s="75">
        <f t="shared" si="128"/>
        <v>0</v>
      </c>
      <c r="AC765" s="82">
        <f t="shared" si="129"/>
        <v>0</v>
      </c>
      <c r="AD765" s="70"/>
    </row>
    <row r="766" spans="1:30" x14ac:dyDescent="0.35">
      <c r="A766" s="70" t="str">
        <f>'Activity rawdata'!A765</f>
        <v>BH6112-1-249</v>
      </c>
      <c r="B766" s="71" t="str">
        <f>'Activity rawdata'!B765</f>
        <v>CSLB</v>
      </c>
      <c r="C766" s="71" t="str">
        <f>IF('Activity rawdata'!C765="PY","Planted",IF('Activity rawdata'!C765="NY","Nat/Convert",IF('Activity rawdata'!C765="NN","Nat/Nonconvert",IF('Activity rawdata'!C765="OY","Planted"))))</f>
        <v>Planted</v>
      </c>
      <c r="D766" s="70" t="str">
        <f>'Activity rawdata'!D765</f>
        <v>STP2</v>
      </c>
      <c r="E766" s="72" t="str">
        <f>'Activity rawdata'!E765</f>
        <v>77</v>
      </c>
      <c r="F766" s="73" t="str">
        <f>'Activity rawdata'!L765</f>
        <v>NO</v>
      </c>
      <c r="G766" s="72" t="str">
        <f>'Activity rawdata'!R765</f>
        <v>2046</v>
      </c>
      <c r="H766" s="72" t="str">
        <f>IF('Activity rawdata'!P765="AHTHIN1","1st Thin",IF('Activity rawdata'!P765="AHCC","Clearcut",IF('Activity rawdata'!P765="AHTHSMZ","SMZ Thin",IF('Activity rawdata'!P765="AHTHIN2","2nd Thin",IF('Activity rawdata'!P765="AFERTE","Early Fert",IF('Activity rawdata'!P765="AFERTM","Mid Fert",IF('Activity rawdata'!P765="AFERTL","Late Fert",  IF('Activity rawdata'!P765="ASP","Site Prep", IF('Activity rawdata'!P765="APLT","Plant",  IF('Activity rawdata'!P765="ANREG","Natural Regeneration"))))))))))</f>
        <v>Plant</v>
      </c>
      <c r="I766" s="74">
        <f>'Activity rawdata'!O765</f>
        <v>13.12</v>
      </c>
      <c r="J766" s="75">
        <f>'Activity rawdata'!N765</f>
        <v>1</v>
      </c>
      <c r="K766" s="75">
        <f>'Activity rawdata'!AC765</f>
        <v>0</v>
      </c>
      <c r="L766" s="75">
        <f>'Activity rawdata'!AD765</f>
        <v>0</v>
      </c>
      <c r="M766" s="76" t="str">
        <f>'Activity rawdata'!AE765</f>
        <v>-</v>
      </c>
      <c r="N766" s="83">
        <f>'Activity rawdata'!T765+'Activity rawdata'!U765</f>
        <v>0</v>
      </c>
      <c r="O766" s="80">
        <f>'Activity rawdata'!V765</f>
        <v>0</v>
      </c>
      <c r="P766" s="80">
        <f>'Activity rawdata'!W765</f>
        <v>0</v>
      </c>
      <c r="Q766" s="80">
        <f>'Activity rawdata'!X765</f>
        <v>0</v>
      </c>
      <c r="R766" s="84">
        <f t="shared" si="120"/>
        <v>0</v>
      </c>
      <c r="S766" s="80">
        <f>'Activity rawdata'!Z765</f>
        <v>0</v>
      </c>
      <c r="T766" s="80">
        <f>'Activity rawdata'!AA765</f>
        <v>0</v>
      </c>
      <c r="U766" s="80">
        <f t="shared" si="121"/>
        <v>0</v>
      </c>
      <c r="V766" s="81">
        <f t="shared" si="122"/>
        <v>0</v>
      </c>
      <c r="W766" s="75">
        <f t="shared" si="123"/>
        <v>0</v>
      </c>
      <c r="X766" s="75">
        <f t="shared" si="124"/>
        <v>0</v>
      </c>
      <c r="Y766" s="75">
        <f t="shared" si="125"/>
        <v>0</v>
      </c>
      <c r="Z766" s="82">
        <f t="shared" si="126"/>
        <v>0</v>
      </c>
      <c r="AA766" s="75">
        <f t="shared" si="127"/>
        <v>0</v>
      </c>
      <c r="AB766" s="75">
        <f t="shared" si="128"/>
        <v>0</v>
      </c>
      <c r="AC766" s="82">
        <f t="shared" si="129"/>
        <v>0</v>
      </c>
      <c r="AD766" s="70"/>
    </row>
    <row r="767" spans="1:30" x14ac:dyDescent="0.35">
      <c r="A767" s="70" t="str">
        <f>'Activity rawdata'!A766</f>
        <v>BH6112-1-235</v>
      </c>
      <c r="B767" s="71" t="str">
        <f>'Activity rawdata'!B766</f>
        <v>CSLB</v>
      </c>
      <c r="C767" s="71" t="str">
        <f>IF('Activity rawdata'!C766="PY","Planted",IF('Activity rawdata'!C766="NY","Nat/Convert",IF('Activity rawdata'!C766="NN","Nat/Nonconvert",IF('Activity rawdata'!C766="OY","Planted"))))</f>
        <v>Planted</v>
      </c>
      <c r="D767" s="70" t="str">
        <f>'Activity rawdata'!D766</f>
        <v>STP2</v>
      </c>
      <c r="E767" s="72" t="str">
        <f>'Activity rawdata'!E766</f>
        <v>80</v>
      </c>
      <c r="F767" s="73" t="str">
        <f>'Activity rawdata'!L766</f>
        <v>NO</v>
      </c>
      <c r="G767" s="72" t="str">
        <f>'Activity rawdata'!R766</f>
        <v>2046</v>
      </c>
      <c r="H767" s="72" t="str">
        <f>IF('Activity rawdata'!P766="AHTHIN1","1st Thin",IF('Activity rawdata'!P766="AHCC","Clearcut",IF('Activity rawdata'!P766="AHTHSMZ","SMZ Thin",IF('Activity rawdata'!P766="AHTHIN2","2nd Thin",IF('Activity rawdata'!P766="AFERTE","Early Fert",IF('Activity rawdata'!P766="AFERTM","Mid Fert",IF('Activity rawdata'!P766="AFERTL","Late Fert",  IF('Activity rawdata'!P766="ASP","Site Prep", IF('Activity rawdata'!P766="APLT","Plant",  IF('Activity rawdata'!P766="ANREG","Natural Regeneration"))))))))))</f>
        <v>Plant</v>
      </c>
      <c r="I767" s="74">
        <f>'Activity rawdata'!O766</f>
        <v>52.66</v>
      </c>
      <c r="J767" s="75">
        <f>'Activity rawdata'!N766</f>
        <v>1</v>
      </c>
      <c r="K767" s="75">
        <f>'Activity rawdata'!AC766</f>
        <v>0</v>
      </c>
      <c r="L767" s="75">
        <f>'Activity rawdata'!AD766</f>
        <v>0</v>
      </c>
      <c r="M767" s="76" t="str">
        <f>'Activity rawdata'!AE766</f>
        <v>-</v>
      </c>
      <c r="N767" s="83">
        <f>'Activity rawdata'!T766+'Activity rawdata'!U766</f>
        <v>0</v>
      </c>
      <c r="O767" s="80">
        <f>'Activity rawdata'!V766</f>
        <v>0</v>
      </c>
      <c r="P767" s="80">
        <f>'Activity rawdata'!W766</f>
        <v>0</v>
      </c>
      <c r="Q767" s="80">
        <f>'Activity rawdata'!X766</f>
        <v>0</v>
      </c>
      <c r="R767" s="84">
        <f t="shared" si="120"/>
        <v>0</v>
      </c>
      <c r="S767" s="80">
        <f>'Activity rawdata'!Z766</f>
        <v>0</v>
      </c>
      <c r="T767" s="80">
        <f>'Activity rawdata'!AA766</f>
        <v>0</v>
      </c>
      <c r="U767" s="80">
        <f t="shared" si="121"/>
        <v>0</v>
      </c>
      <c r="V767" s="81">
        <f t="shared" si="122"/>
        <v>0</v>
      </c>
      <c r="W767" s="75">
        <f t="shared" si="123"/>
        <v>0</v>
      </c>
      <c r="X767" s="75">
        <f t="shared" si="124"/>
        <v>0</v>
      </c>
      <c r="Y767" s="75">
        <f t="shared" si="125"/>
        <v>0</v>
      </c>
      <c r="Z767" s="82">
        <f t="shared" si="126"/>
        <v>0</v>
      </c>
      <c r="AA767" s="75">
        <f t="shared" si="127"/>
        <v>0</v>
      </c>
      <c r="AB767" s="75">
        <f t="shared" si="128"/>
        <v>0</v>
      </c>
      <c r="AC767" s="82">
        <f t="shared" si="129"/>
        <v>0</v>
      </c>
      <c r="AD767" s="70"/>
    </row>
    <row r="768" spans="1:30" x14ac:dyDescent="0.35">
      <c r="A768" s="70" t="str">
        <f>'Activity rawdata'!A767</f>
        <v>BH5132-1-124</v>
      </c>
      <c r="B768" s="71" t="str">
        <f>'Activity rawdata'!B767</f>
        <v>CSLB</v>
      </c>
      <c r="C768" s="71" t="str">
        <f>IF('Activity rawdata'!C767="PY","Planted",IF('Activity rawdata'!C767="NY","Nat/Convert",IF('Activity rawdata'!C767="NN","Nat/Nonconvert",IF('Activity rawdata'!C767="OY","Planted"))))</f>
        <v>Planted</v>
      </c>
      <c r="D768" s="70" t="str">
        <f>'Activity rawdata'!D767</f>
        <v>STP2</v>
      </c>
      <c r="E768" s="72" t="str">
        <f>'Activity rawdata'!E767</f>
        <v>75</v>
      </c>
      <c r="F768" s="73" t="str">
        <f>'Activity rawdata'!L767</f>
        <v>NO</v>
      </c>
      <c r="G768" s="72" t="str">
        <f>'Activity rawdata'!R767</f>
        <v>2046</v>
      </c>
      <c r="H768" s="72" t="str">
        <f>IF('Activity rawdata'!P767="AHTHIN1","1st Thin",IF('Activity rawdata'!P767="AHCC","Clearcut",IF('Activity rawdata'!P767="AHTHSMZ","SMZ Thin",IF('Activity rawdata'!P767="AHTHIN2","2nd Thin",IF('Activity rawdata'!P767="AFERTE","Early Fert",IF('Activity rawdata'!P767="AFERTM","Mid Fert",IF('Activity rawdata'!P767="AFERTL","Late Fert",  IF('Activity rawdata'!P767="ASP","Site Prep", IF('Activity rawdata'!P767="APLT","Plant",  IF('Activity rawdata'!P767="ANREG","Natural Regeneration"))))))))))</f>
        <v>Plant</v>
      </c>
      <c r="I768" s="74">
        <f>'Activity rawdata'!O767</f>
        <v>1.29</v>
      </c>
      <c r="J768" s="75">
        <f>'Activity rawdata'!N767</f>
        <v>1</v>
      </c>
      <c r="K768" s="75">
        <f>'Activity rawdata'!AC767</f>
        <v>0</v>
      </c>
      <c r="L768" s="75">
        <f>'Activity rawdata'!AD767</f>
        <v>0</v>
      </c>
      <c r="M768" s="76" t="str">
        <f>'Activity rawdata'!AE767</f>
        <v>-</v>
      </c>
      <c r="N768" s="83">
        <f>'Activity rawdata'!T767+'Activity rawdata'!U767</f>
        <v>0</v>
      </c>
      <c r="O768" s="80">
        <f>'Activity rawdata'!V767</f>
        <v>0</v>
      </c>
      <c r="P768" s="80">
        <f>'Activity rawdata'!W767</f>
        <v>0</v>
      </c>
      <c r="Q768" s="80">
        <f>'Activity rawdata'!X767</f>
        <v>0</v>
      </c>
      <c r="R768" s="84">
        <f t="shared" si="120"/>
        <v>0</v>
      </c>
      <c r="S768" s="80">
        <f>'Activity rawdata'!Z767</f>
        <v>0</v>
      </c>
      <c r="T768" s="80">
        <f>'Activity rawdata'!AA767</f>
        <v>0</v>
      </c>
      <c r="U768" s="80">
        <f t="shared" si="121"/>
        <v>0</v>
      </c>
      <c r="V768" s="81">
        <f t="shared" si="122"/>
        <v>0</v>
      </c>
      <c r="W768" s="75">
        <f t="shared" si="123"/>
        <v>0</v>
      </c>
      <c r="X768" s="75">
        <f t="shared" si="124"/>
        <v>0</v>
      </c>
      <c r="Y768" s="75">
        <f t="shared" si="125"/>
        <v>0</v>
      </c>
      <c r="Z768" s="82">
        <f t="shared" si="126"/>
        <v>0</v>
      </c>
      <c r="AA768" s="75">
        <f t="shared" si="127"/>
        <v>0</v>
      </c>
      <c r="AB768" s="75">
        <f t="shared" si="128"/>
        <v>0</v>
      </c>
      <c r="AC768" s="82">
        <f t="shared" si="129"/>
        <v>0</v>
      </c>
      <c r="AD768" s="70"/>
    </row>
    <row r="769" spans="1:30" x14ac:dyDescent="0.35">
      <c r="A769" s="70" t="str">
        <f>'Activity rawdata'!A768</f>
        <v>BH5132-1-121</v>
      </c>
      <c r="B769" s="71" t="str">
        <f>'Activity rawdata'!B768</f>
        <v>CSLB</v>
      </c>
      <c r="C769" s="71" t="str">
        <f>IF('Activity rawdata'!C768="PY","Planted",IF('Activity rawdata'!C768="NY","Nat/Convert",IF('Activity rawdata'!C768="NN","Nat/Nonconvert",IF('Activity rawdata'!C768="OY","Planted"))))</f>
        <v>Planted</v>
      </c>
      <c r="D769" s="70" t="str">
        <f>'Activity rawdata'!D768</f>
        <v>STP2</v>
      </c>
      <c r="E769" s="72" t="str">
        <f>'Activity rawdata'!E768</f>
        <v>80</v>
      </c>
      <c r="F769" s="73" t="str">
        <f>'Activity rawdata'!L768</f>
        <v>NO</v>
      </c>
      <c r="G769" s="72" t="str">
        <f>'Activity rawdata'!R768</f>
        <v>2046</v>
      </c>
      <c r="H769" s="72" t="str">
        <f>IF('Activity rawdata'!P768="AHTHIN1","1st Thin",IF('Activity rawdata'!P768="AHCC","Clearcut",IF('Activity rawdata'!P768="AHTHSMZ","SMZ Thin",IF('Activity rawdata'!P768="AHTHIN2","2nd Thin",IF('Activity rawdata'!P768="AFERTE","Early Fert",IF('Activity rawdata'!P768="AFERTM","Mid Fert",IF('Activity rawdata'!P768="AFERTL","Late Fert",  IF('Activity rawdata'!P768="ASP","Site Prep", IF('Activity rawdata'!P768="APLT","Plant",  IF('Activity rawdata'!P768="ANREG","Natural Regeneration"))))))))))</f>
        <v>Plant</v>
      </c>
      <c r="I769" s="74">
        <f>'Activity rawdata'!O768</f>
        <v>22.74</v>
      </c>
      <c r="J769" s="75">
        <f>'Activity rawdata'!N768</f>
        <v>1</v>
      </c>
      <c r="K769" s="75">
        <f>'Activity rawdata'!AC768</f>
        <v>0</v>
      </c>
      <c r="L769" s="75">
        <f>'Activity rawdata'!AD768</f>
        <v>0</v>
      </c>
      <c r="M769" s="76" t="str">
        <f>'Activity rawdata'!AE768</f>
        <v>-</v>
      </c>
      <c r="N769" s="83">
        <f>'Activity rawdata'!T768+'Activity rawdata'!U768</f>
        <v>0</v>
      </c>
      <c r="O769" s="80">
        <f>'Activity rawdata'!V768</f>
        <v>0</v>
      </c>
      <c r="P769" s="80">
        <f>'Activity rawdata'!W768</f>
        <v>0</v>
      </c>
      <c r="Q769" s="80">
        <f>'Activity rawdata'!X768</f>
        <v>0</v>
      </c>
      <c r="R769" s="84">
        <f t="shared" si="120"/>
        <v>0</v>
      </c>
      <c r="S769" s="80">
        <f>'Activity rawdata'!Z768</f>
        <v>0</v>
      </c>
      <c r="T769" s="80">
        <f>'Activity rawdata'!AA768</f>
        <v>0</v>
      </c>
      <c r="U769" s="80">
        <f t="shared" si="121"/>
        <v>0</v>
      </c>
      <c r="V769" s="81">
        <f t="shared" si="122"/>
        <v>0</v>
      </c>
      <c r="W769" s="75">
        <f t="shared" si="123"/>
        <v>0</v>
      </c>
      <c r="X769" s="75">
        <f t="shared" si="124"/>
        <v>0</v>
      </c>
      <c r="Y769" s="75">
        <f t="shared" si="125"/>
        <v>0</v>
      </c>
      <c r="Z769" s="82">
        <f t="shared" si="126"/>
        <v>0</v>
      </c>
      <c r="AA769" s="75">
        <f t="shared" si="127"/>
        <v>0</v>
      </c>
      <c r="AB769" s="75">
        <f t="shared" si="128"/>
        <v>0</v>
      </c>
      <c r="AC769" s="82">
        <f t="shared" si="129"/>
        <v>0</v>
      </c>
      <c r="AD769" s="70"/>
    </row>
    <row r="770" spans="1:30" x14ac:dyDescent="0.35">
      <c r="A770" s="70" t="str">
        <f>'Activity rawdata'!A769</f>
        <v>BH5132-1-116</v>
      </c>
      <c r="B770" s="71" t="str">
        <f>'Activity rawdata'!B769</f>
        <v>CSLB</v>
      </c>
      <c r="C770" s="71" t="str">
        <f>IF('Activity rawdata'!C769="PY","Planted",IF('Activity rawdata'!C769="NY","Nat/Convert",IF('Activity rawdata'!C769="NN","Nat/Nonconvert",IF('Activity rawdata'!C769="OY","Planted"))))</f>
        <v>Planted</v>
      </c>
      <c r="D770" s="70" t="str">
        <f>'Activity rawdata'!D769</f>
        <v>STP2</v>
      </c>
      <c r="E770" s="72" t="str">
        <f>'Activity rawdata'!E769</f>
        <v>82</v>
      </c>
      <c r="F770" s="73" t="str">
        <f>'Activity rawdata'!L769</f>
        <v>NO</v>
      </c>
      <c r="G770" s="72" t="str">
        <f>'Activity rawdata'!R769</f>
        <v>2046</v>
      </c>
      <c r="H770" s="72" t="str">
        <f>IF('Activity rawdata'!P769="AHTHIN1","1st Thin",IF('Activity rawdata'!P769="AHCC","Clearcut",IF('Activity rawdata'!P769="AHTHSMZ","SMZ Thin",IF('Activity rawdata'!P769="AHTHIN2","2nd Thin",IF('Activity rawdata'!P769="AFERTE","Early Fert",IF('Activity rawdata'!P769="AFERTM","Mid Fert",IF('Activity rawdata'!P769="AFERTL","Late Fert",  IF('Activity rawdata'!P769="ASP","Site Prep", IF('Activity rawdata'!P769="APLT","Plant",  IF('Activity rawdata'!P769="ANREG","Natural Regeneration"))))))))))</f>
        <v>Plant</v>
      </c>
      <c r="I770" s="74">
        <f>'Activity rawdata'!O769</f>
        <v>12.98</v>
      </c>
      <c r="J770" s="75">
        <f>'Activity rawdata'!N769</f>
        <v>1</v>
      </c>
      <c r="K770" s="75">
        <f>'Activity rawdata'!AC769</f>
        <v>0</v>
      </c>
      <c r="L770" s="75">
        <f>'Activity rawdata'!AD769</f>
        <v>0</v>
      </c>
      <c r="M770" s="76" t="str">
        <f>'Activity rawdata'!AE769</f>
        <v>-</v>
      </c>
      <c r="N770" s="83">
        <f>'Activity rawdata'!T769+'Activity rawdata'!U769</f>
        <v>0</v>
      </c>
      <c r="O770" s="80">
        <f>'Activity rawdata'!V769</f>
        <v>0</v>
      </c>
      <c r="P770" s="80">
        <f>'Activity rawdata'!W769</f>
        <v>0</v>
      </c>
      <c r="Q770" s="80">
        <f>'Activity rawdata'!X769</f>
        <v>0</v>
      </c>
      <c r="R770" s="84">
        <f t="shared" si="120"/>
        <v>0</v>
      </c>
      <c r="S770" s="80">
        <f>'Activity rawdata'!Z769</f>
        <v>0</v>
      </c>
      <c r="T770" s="80">
        <f>'Activity rawdata'!AA769</f>
        <v>0</v>
      </c>
      <c r="U770" s="80">
        <f t="shared" si="121"/>
        <v>0</v>
      </c>
      <c r="V770" s="81">
        <f t="shared" si="122"/>
        <v>0</v>
      </c>
      <c r="W770" s="75">
        <f t="shared" si="123"/>
        <v>0</v>
      </c>
      <c r="X770" s="75">
        <f t="shared" si="124"/>
        <v>0</v>
      </c>
      <c r="Y770" s="75">
        <f t="shared" si="125"/>
        <v>0</v>
      </c>
      <c r="Z770" s="82">
        <f t="shared" si="126"/>
        <v>0</v>
      </c>
      <c r="AA770" s="75">
        <f t="shared" si="127"/>
        <v>0</v>
      </c>
      <c r="AB770" s="75">
        <f t="shared" si="128"/>
        <v>0</v>
      </c>
      <c r="AC770" s="82">
        <f t="shared" si="129"/>
        <v>0</v>
      </c>
      <c r="AD770" s="70"/>
    </row>
    <row r="771" spans="1:30" x14ac:dyDescent="0.35">
      <c r="A771" s="70" t="str">
        <f>'Activity rawdata'!A770</f>
        <v>BH1435-1-24</v>
      </c>
      <c r="B771" s="71" t="str">
        <f>'Activity rawdata'!B770</f>
        <v>CSLB</v>
      </c>
      <c r="C771" s="71" t="str">
        <f>IF('Activity rawdata'!C770="PY","Planted",IF('Activity rawdata'!C770="NY","Nat/Convert",IF('Activity rawdata'!C770="NN","Nat/Nonconvert",IF('Activity rawdata'!C770="OY","Planted"))))</f>
        <v>Planted</v>
      </c>
      <c r="D771" s="70" t="str">
        <f>'Activity rawdata'!D770</f>
        <v>STP2</v>
      </c>
      <c r="E771" s="72" t="str">
        <f>'Activity rawdata'!E770</f>
        <v>81</v>
      </c>
      <c r="F771" s="73" t="str">
        <f>'Activity rawdata'!L770</f>
        <v>NO</v>
      </c>
      <c r="G771" s="72" t="str">
        <f>'Activity rawdata'!R770</f>
        <v>2046</v>
      </c>
      <c r="H771" s="72" t="str">
        <f>IF('Activity rawdata'!P770="AHTHIN1","1st Thin",IF('Activity rawdata'!P770="AHCC","Clearcut",IF('Activity rawdata'!P770="AHTHSMZ","SMZ Thin",IF('Activity rawdata'!P770="AHTHIN2","2nd Thin",IF('Activity rawdata'!P770="AFERTE","Early Fert",IF('Activity rawdata'!P770="AFERTM","Mid Fert",IF('Activity rawdata'!P770="AFERTL","Late Fert",  IF('Activity rawdata'!P770="ASP","Site Prep", IF('Activity rawdata'!P770="APLT","Plant",  IF('Activity rawdata'!P770="ANREG","Natural Regeneration"))))))))))</f>
        <v>Plant</v>
      </c>
      <c r="I771" s="74">
        <f>'Activity rawdata'!O770</f>
        <v>86.12</v>
      </c>
      <c r="J771" s="75">
        <f>'Activity rawdata'!N770</f>
        <v>1</v>
      </c>
      <c r="K771" s="75">
        <f>'Activity rawdata'!AC770</f>
        <v>0</v>
      </c>
      <c r="L771" s="75">
        <f>'Activity rawdata'!AD770</f>
        <v>0</v>
      </c>
      <c r="M771" s="76" t="str">
        <f>'Activity rawdata'!AE770</f>
        <v>-</v>
      </c>
      <c r="N771" s="83">
        <f>'Activity rawdata'!T770+'Activity rawdata'!U770</f>
        <v>0</v>
      </c>
      <c r="O771" s="80">
        <f>'Activity rawdata'!V770</f>
        <v>0</v>
      </c>
      <c r="P771" s="80">
        <f>'Activity rawdata'!W770</f>
        <v>0</v>
      </c>
      <c r="Q771" s="80">
        <f>'Activity rawdata'!X770</f>
        <v>0</v>
      </c>
      <c r="R771" s="84">
        <f t="shared" si="120"/>
        <v>0</v>
      </c>
      <c r="S771" s="80">
        <f>'Activity rawdata'!Z770</f>
        <v>0</v>
      </c>
      <c r="T771" s="80">
        <f>'Activity rawdata'!AA770</f>
        <v>0</v>
      </c>
      <c r="U771" s="80">
        <f t="shared" si="121"/>
        <v>0</v>
      </c>
      <c r="V771" s="81">
        <f t="shared" si="122"/>
        <v>0</v>
      </c>
      <c r="W771" s="75">
        <f t="shared" si="123"/>
        <v>0</v>
      </c>
      <c r="X771" s="75">
        <f t="shared" si="124"/>
        <v>0</v>
      </c>
      <c r="Y771" s="75">
        <f t="shared" si="125"/>
        <v>0</v>
      </c>
      <c r="Z771" s="82">
        <f t="shared" si="126"/>
        <v>0</v>
      </c>
      <c r="AA771" s="75">
        <f t="shared" si="127"/>
        <v>0</v>
      </c>
      <c r="AB771" s="75">
        <f t="shared" si="128"/>
        <v>0</v>
      </c>
      <c r="AC771" s="82">
        <f t="shared" si="129"/>
        <v>0</v>
      </c>
      <c r="AD771" s="70"/>
    </row>
    <row r="772" spans="1:30" x14ac:dyDescent="0.35">
      <c r="A772" s="70" t="str">
        <f>'Activity rawdata'!A771</f>
        <v>BH1431-1-26</v>
      </c>
      <c r="B772" s="71" t="str">
        <f>'Activity rawdata'!B771</f>
        <v>CSLB</v>
      </c>
      <c r="C772" s="71" t="str">
        <f>IF('Activity rawdata'!C771="PY","Planted",IF('Activity rawdata'!C771="NY","Nat/Convert",IF('Activity rawdata'!C771="NN","Nat/Nonconvert",IF('Activity rawdata'!C771="OY","Planted"))))</f>
        <v>Planted</v>
      </c>
      <c r="D772" s="70" t="str">
        <f>'Activity rawdata'!D771</f>
        <v>STP2</v>
      </c>
      <c r="E772" s="72" t="str">
        <f>'Activity rawdata'!E771</f>
        <v>82</v>
      </c>
      <c r="F772" s="73" t="str">
        <f>'Activity rawdata'!L771</f>
        <v>NO</v>
      </c>
      <c r="G772" s="72" t="str">
        <f>'Activity rawdata'!R771</f>
        <v>2046</v>
      </c>
      <c r="H772" s="72" t="str">
        <f>IF('Activity rawdata'!P771="AHTHIN1","1st Thin",IF('Activity rawdata'!P771="AHCC","Clearcut",IF('Activity rawdata'!P771="AHTHSMZ","SMZ Thin",IF('Activity rawdata'!P771="AHTHIN2","2nd Thin",IF('Activity rawdata'!P771="AFERTE","Early Fert",IF('Activity rawdata'!P771="AFERTM","Mid Fert",IF('Activity rawdata'!P771="AFERTL","Late Fert",  IF('Activity rawdata'!P771="ASP","Site Prep", IF('Activity rawdata'!P771="APLT","Plant",  IF('Activity rawdata'!P771="ANREG","Natural Regeneration"))))))))))</f>
        <v>Plant</v>
      </c>
      <c r="I772" s="74">
        <f>'Activity rawdata'!O771</f>
        <v>17.53</v>
      </c>
      <c r="J772" s="75">
        <f>'Activity rawdata'!N771</f>
        <v>1</v>
      </c>
      <c r="K772" s="75">
        <f>'Activity rawdata'!AC771</f>
        <v>0</v>
      </c>
      <c r="L772" s="75">
        <f>'Activity rawdata'!AD771</f>
        <v>0</v>
      </c>
      <c r="M772" s="76" t="str">
        <f>'Activity rawdata'!AE771</f>
        <v>-</v>
      </c>
      <c r="N772" s="83">
        <f>'Activity rawdata'!T771+'Activity rawdata'!U771</f>
        <v>0</v>
      </c>
      <c r="O772" s="80">
        <f>'Activity rawdata'!V771</f>
        <v>0</v>
      </c>
      <c r="P772" s="80">
        <f>'Activity rawdata'!W771</f>
        <v>0</v>
      </c>
      <c r="Q772" s="80">
        <f>'Activity rawdata'!X771</f>
        <v>0</v>
      </c>
      <c r="R772" s="84">
        <f t="shared" si="120"/>
        <v>0</v>
      </c>
      <c r="S772" s="80">
        <f>'Activity rawdata'!Z771</f>
        <v>0</v>
      </c>
      <c r="T772" s="80">
        <f>'Activity rawdata'!AA771</f>
        <v>0</v>
      </c>
      <c r="U772" s="80">
        <f t="shared" si="121"/>
        <v>0</v>
      </c>
      <c r="V772" s="81">
        <f t="shared" si="122"/>
        <v>0</v>
      </c>
      <c r="W772" s="75">
        <f t="shared" si="123"/>
        <v>0</v>
      </c>
      <c r="X772" s="75">
        <f t="shared" si="124"/>
        <v>0</v>
      </c>
      <c r="Y772" s="75">
        <f t="shared" si="125"/>
        <v>0</v>
      </c>
      <c r="Z772" s="82">
        <f t="shared" si="126"/>
        <v>0</v>
      </c>
      <c r="AA772" s="75">
        <f t="shared" si="127"/>
        <v>0</v>
      </c>
      <c r="AB772" s="75">
        <f t="shared" si="128"/>
        <v>0</v>
      </c>
      <c r="AC772" s="82">
        <f t="shared" si="129"/>
        <v>0</v>
      </c>
      <c r="AD772" s="70"/>
    </row>
    <row r="773" spans="1:30" x14ac:dyDescent="0.35">
      <c r="A773" s="70" t="str">
        <f>'Activity rawdata'!A772</f>
        <v>BH1435-1-390</v>
      </c>
      <c r="B773" s="71" t="str">
        <f>'Activity rawdata'!B772</f>
        <v>LB</v>
      </c>
      <c r="C773" s="71" t="str">
        <f>IF('Activity rawdata'!C772="PY","Planted",IF('Activity rawdata'!C772="NY","Nat/Convert",IF('Activity rawdata'!C772="NN","Nat/Nonconvert",IF('Activity rawdata'!C772="OY","Planted"))))</f>
        <v>Planted</v>
      </c>
      <c r="D773" s="70" t="str">
        <f>'Activity rawdata'!D772</f>
        <v>STP1</v>
      </c>
      <c r="E773" s="72" t="str">
        <f>'Activity rawdata'!E772</f>
        <v>82</v>
      </c>
      <c r="F773" s="73" t="str">
        <f>'Activity rawdata'!L772</f>
        <v>MT2</v>
      </c>
      <c r="G773" s="72" t="str">
        <f>'Activity rawdata'!R772</f>
        <v>2046</v>
      </c>
      <c r="H773" s="72" t="str">
        <f>IF('Activity rawdata'!P772="AHTHIN1","1st Thin",IF('Activity rawdata'!P772="AHCC","Clearcut",IF('Activity rawdata'!P772="AHTHSMZ","SMZ Thin",IF('Activity rawdata'!P772="AHTHIN2","2nd Thin",IF('Activity rawdata'!P772="AFERTE","Early Fert",IF('Activity rawdata'!P772="AFERTM","Mid Fert",IF('Activity rawdata'!P772="AFERTL","Late Fert",  IF('Activity rawdata'!P772="ASP","Site Prep", IF('Activity rawdata'!P772="APLT","Plant",  IF('Activity rawdata'!P772="ANREG","Natural Regeneration"))))))))))</f>
        <v>Late Fert</v>
      </c>
      <c r="I773" s="74">
        <f>'Activity rawdata'!O772</f>
        <v>59.25</v>
      </c>
      <c r="J773" s="75">
        <f>'Activity rawdata'!N772</f>
        <v>22</v>
      </c>
      <c r="K773" s="75">
        <f>'Activity rawdata'!AC772</f>
        <v>73.75</v>
      </c>
      <c r="L773" s="75">
        <f>'Activity rawdata'!AD772</f>
        <v>100.95</v>
      </c>
      <c r="M773" s="76">
        <f>'Activity rawdata'!AE772</f>
        <v>11.573484985577952</v>
      </c>
      <c r="N773" s="83">
        <f>'Activity rawdata'!T772+'Activity rawdata'!U772</f>
        <v>0</v>
      </c>
      <c r="O773" s="80">
        <f>'Activity rawdata'!V772</f>
        <v>0</v>
      </c>
      <c r="P773" s="80">
        <f>'Activity rawdata'!W772</f>
        <v>0</v>
      </c>
      <c r="Q773" s="80">
        <f>'Activity rawdata'!X772</f>
        <v>0</v>
      </c>
      <c r="R773" s="84">
        <f t="shared" si="120"/>
        <v>0</v>
      </c>
      <c r="S773" s="80">
        <f>'Activity rawdata'!Z772</f>
        <v>0</v>
      </c>
      <c r="T773" s="80">
        <f>'Activity rawdata'!AA772</f>
        <v>0</v>
      </c>
      <c r="U773" s="80">
        <f t="shared" si="121"/>
        <v>0</v>
      </c>
      <c r="V773" s="81">
        <f t="shared" si="122"/>
        <v>0</v>
      </c>
      <c r="W773" s="75">
        <f t="shared" si="123"/>
        <v>0</v>
      </c>
      <c r="X773" s="75">
        <f t="shared" si="124"/>
        <v>0</v>
      </c>
      <c r="Y773" s="75">
        <f t="shared" si="125"/>
        <v>0</v>
      </c>
      <c r="Z773" s="82">
        <f t="shared" si="126"/>
        <v>0</v>
      </c>
      <c r="AA773" s="75">
        <f t="shared" si="127"/>
        <v>0</v>
      </c>
      <c r="AB773" s="75">
        <f t="shared" si="128"/>
        <v>0</v>
      </c>
      <c r="AC773" s="82">
        <f t="shared" si="129"/>
        <v>0</v>
      </c>
      <c r="AD773" s="70"/>
    </row>
    <row r="774" spans="1:30" x14ac:dyDescent="0.35">
      <c r="A774" s="70" t="str">
        <f>'Activity rawdata'!A773</f>
        <v>BH6125-1-366</v>
      </c>
      <c r="B774" s="71" t="str">
        <f>'Activity rawdata'!B773</f>
        <v>LB</v>
      </c>
      <c r="C774" s="71" t="str">
        <f>IF('Activity rawdata'!C773="PY","Planted",IF('Activity rawdata'!C773="NY","Nat/Convert",IF('Activity rawdata'!C773="NN","Nat/Nonconvert",IF('Activity rawdata'!C773="OY","Planted"))))</f>
        <v>Planted</v>
      </c>
      <c r="D774" s="70" t="str">
        <f>'Activity rawdata'!D773</f>
        <v>STP1</v>
      </c>
      <c r="E774" s="72" t="str">
        <f>'Activity rawdata'!E773</f>
        <v>82</v>
      </c>
      <c r="F774" s="73" t="str">
        <f>'Activity rawdata'!L773</f>
        <v>MT2</v>
      </c>
      <c r="G774" s="72" t="str">
        <f>'Activity rawdata'!R773</f>
        <v>2046</v>
      </c>
      <c r="H774" s="72" t="str">
        <f>IF('Activity rawdata'!P773="AHTHIN1","1st Thin",IF('Activity rawdata'!P773="AHCC","Clearcut",IF('Activity rawdata'!P773="AHTHSMZ","SMZ Thin",IF('Activity rawdata'!P773="AHTHIN2","2nd Thin",IF('Activity rawdata'!P773="AFERTE","Early Fert",IF('Activity rawdata'!P773="AFERTM","Mid Fert",IF('Activity rawdata'!P773="AFERTL","Late Fert",  IF('Activity rawdata'!P773="ASP","Site Prep", IF('Activity rawdata'!P773="APLT","Plant",  IF('Activity rawdata'!P773="ANREG","Natural Regeneration"))))))))))</f>
        <v>Late Fert</v>
      </c>
      <c r="I774" s="74">
        <f>'Activity rawdata'!O773</f>
        <v>15.35</v>
      </c>
      <c r="J774" s="75">
        <f>'Activity rawdata'!N773</f>
        <v>21</v>
      </c>
      <c r="K774" s="75">
        <f>'Activity rawdata'!AC773</f>
        <v>74.33</v>
      </c>
      <c r="L774" s="75">
        <f>'Activity rawdata'!AD773</f>
        <v>117.12</v>
      </c>
      <c r="M774" s="76">
        <f>'Activity rawdata'!AE773</f>
        <v>10.787053592851054</v>
      </c>
      <c r="N774" s="83">
        <f>'Activity rawdata'!T773+'Activity rawdata'!U773</f>
        <v>0</v>
      </c>
      <c r="O774" s="80">
        <f>'Activity rawdata'!V773</f>
        <v>0</v>
      </c>
      <c r="P774" s="80">
        <f>'Activity rawdata'!W773</f>
        <v>0</v>
      </c>
      <c r="Q774" s="80">
        <f>'Activity rawdata'!X773</f>
        <v>0</v>
      </c>
      <c r="R774" s="84">
        <f t="shared" si="120"/>
        <v>0</v>
      </c>
      <c r="S774" s="80">
        <f>'Activity rawdata'!Z773</f>
        <v>0</v>
      </c>
      <c r="T774" s="80">
        <f>'Activity rawdata'!AA773</f>
        <v>0</v>
      </c>
      <c r="U774" s="80">
        <f t="shared" si="121"/>
        <v>0</v>
      </c>
      <c r="V774" s="81">
        <f t="shared" si="122"/>
        <v>0</v>
      </c>
      <c r="W774" s="75">
        <f t="shared" si="123"/>
        <v>0</v>
      </c>
      <c r="X774" s="75">
        <f t="shared" si="124"/>
        <v>0</v>
      </c>
      <c r="Y774" s="75">
        <f t="shared" si="125"/>
        <v>0</v>
      </c>
      <c r="Z774" s="82">
        <f t="shared" si="126"/>
        <v>0</v>
      </c>
      <c r="AA774" s="75">
        <f t="shared" si="127"/>
        <v>0</v>
      </c>
      <c r="AB774" s="75">
        <f t="shared" si="128"/>
        <v>0</v>
      </c>
      <c r="AC774" s="82">
        <f t="shared" si="129"/>
        <v>0</v>
      </c>
      <c r="AD774" s="70"/>
    </row>
    <row r="775" spans="1:30" x14ac:dyDescent="0.35">
      <c r="A775" s="70" t="str">
        <f>'Activity rawdata'!A774</f>
        <v>BH1435-1-384</v>
      </c>
      <c r="B775" s="71" t="str">
        <f>'Activity rawdata'!B774</f>
        <v>LB</v>
      </c>
      <c r="C775" s="71" t="str">
        <f>IF('Activity rawdata'!C774="PY","Planted",IF('Activity rawdata'!C774="NY","Nat/Convert",IF('Activity rawdata'!C774="NN","Nat/Nonconvert",IF('Activity rawdata'!C774="OY","Planted"))))</f>
        <v>Planted</v>
      </c>
      <c r="D775" s="70" t="str">
        <f>'Activity rawdata'!D774</f>
        <v>STP1</v>
      </c>
      <c r="E775" s="72" t="str">
        <f>'Activity rawdata'!E774</f>
        <v>87</v>
      </c>
      <c r="F775" s="73" t="str">
        <f>'Activity rawdata'!L774</f>
        <v>MT2</v>
      </c>
      <c r="G775" s="72" t="str">
        <f>'Activity rawdata'!R774</f>
        <v>2046</v>
      </c>
      <c r="H775" s="72" t="str">
        <f>IF('Activity rawdata'!P774="AHTHIN1","1st Thin",IF('Activity rawdata'!P774="AHCC","Clearcut",IF('Activity rawdata'!P774="AHTHSMZ","SMZ Thin",IF('Activity rawdata'!P774="AHTHIN2","2nd Thin",IF('Activity rawdata'!P774="AFERTE","Early Fert",IF('Activity rawdata'!P774="AFERTM","Mid Fert",IF('Activity rawdata'!P774="AFERTL","Late Fert",  IF('Activity rawdata'!P774="ASP","Site Prep", IF('Activity rawdata'!P774="APLT","Plant",  IF('Activity rawdata'!P774="ANREG","Natural Regeneration"))))))))))</f>
        <v>Late Fert</v>
      </c>
      <c r="I775" s="74">
        <f>'Activity rawdata'!O774</f>
        <v>27.2636</v>
      </c>
      <c r="J775" s="75">
        <f>'Activity rawdata'!N774</f>
        <v>21</v>
      </c>
      <c r="K775" s="75">
        <f>'Activity rawdata'!AC774</f>
        <v>73.650000000000006</v>
      </c>
      <c r="L775" s="75">
        <f>'Activity rawdata'!AD774</f>
        <v>99.05</v>
      </c>
      <c r="M775" s="76">
        <f>'Activity rawdata'!AE774</f>
        <v>11.676036327483029</v>
      </c>
      <c r="N775" s="83">
        <f>'Activity rawdata'!T774+'Activity rawdata'!U774</f>
        <v>0</v>
      </c>
      <c r="O775" s="80">
        <f>'Activity rawdata'!V774</f>
        <v>0</v>
      </c>
      <c r="P775" s="80">
        <f>'Activity rawdata'!W774</f>
        <v>0</v>
      </c>
      <c r="Q775" s="80">
        <f>'Activity rawdata'!X774</f>
        <v>0</v>
      </c>
      <c r="R775" s="84">
        <f t="shared" si="120"/>
        <v>0</v>
      </c>
      <c r="S775" s="80">
        <f>'Activity rawdata'!Z774</f>
        <v>0</v>
      </c>
      <c r="T775" s="80">
        <f>'Activity rawdata'!AA774</f>
        <v>0</v>
      </c>
      <c r="U775" s="80">
        <f t="shared" si="121"/>
        <v>0</v>
      </c>
      <c r="V775" s="81">
        <f t="shared" si="122"/>
        <v>0</v>
      </c>
      <c r="W775" s="75">
        <f t="shared" si="123"/>
        <v>0</v>
      </c>
      <c r="X775" s="75">
        <f t="shared" si="124"/>
        <v>0</v>
      </c>
      <c r="Y775" s="75">
        <f t="shared" si="125"/>
        <v>0</v>
      </c>
      <c r="Z775" s="82">
        <f t="shared" si="126"/>
        <v>0</v>
      </c>
      <c r="AA775" s="75">
        <f t="shared" si="127"/>
        <v>0</v>
      </c>
      <c r="AB775" s="75">
        <f t="shared" si="128"/>
        <v>0</v>
      </c>
      <c r="AC775" s="82">
        <f t="shared" si="129"/>
        <v>0</v>
      </c>
      <c r="AD775" s="70"/>
    </row>
    <row r="776" spans="1:30" x14ac:dyDescent="0.35">
      <c r="A776" s="70" t="str">
        <f>'Activity rawdata'!A775</f>
        <v>BH6112-1-211</v>
      </c>
      <c r="B776" s="71" t="str">
        <f>'Activity rawdata'!B775</f>
        <v>LB</v>
      </c>
      <c r="C776" s="71" t="str">
        <f>IF('Activity rawdata'!C775="PY","Planted",IF('Activity rawdata'!C775="NY","Nat/Convert",IF('Activity rawdata'!C775="NN","Nat/Nonconvert",IF('Activity rawdata'!C775="OY","Planted"))))</f>
        <v>Planted</v>
      </c>
      <c r="D776" s="70" t="str">
        <f>'Activity rawdata'!D775</f>
        <v>STP2</v>
      </c>
      <c r="E776" s="72" t="str">
        <f>'Activity rawdata'!E775</f>
        <v>59</v>
      </c>
      <c r="F776" s="73" t="str">
        <f>'Activity rawdata'!L775</f>
        <v>NO</v>
      </c>
      <c r="G776" s="72" t="str">
        <f>'Activity rawdata'!R775</f>
        <v>2046</v>
      </c>
      <c r="H776" s="72" t="str">
        <f>IF('Activity rawdata'!P775="AHTHIN1","1st Thin",IF('Activity rawdata'!P775="AHCC","Clearcut",IF('Activity rawdata'!P775="AHTHSMZ","SMZ Thin",IF('Activity rawdata'!P775="AHTHIN2","2nd Thin",IF('Activity rawdata'!P775="AFERTE","Early Fert",IF('Activity rawdata'!P775="AFERTM","Mid Fert",IF('Activity rawdata'!P775="AFERTL","Late Fert",  IF('Activity rawdata'!P775="ASP","Site Prep", IF('Activity rawdata'!P775="APLT","Plant",  IF('Activity rawdata'!P775="ANREG","Natural Regeneration"))))))))))</f>
        <v>1st Thin</v>
      </c>
      <c r="I776" s="74">
        <f>'Activity rawdata'!O775</f>
        <v>65.06</v>
      </c>
      <c r="J776" s="75">
        <f>'Activity rawdata'!N775</f>
        <v>14</v>
      </c>
      <c r="K776" s="75">
        <f>'Activity rawdata'!AC775</f>
        <v>73.349999999999994</v>
      </c>
      <c r="L776" s="75">
        <f>'Activity rawdata'!AD775</f>
        <v>391.52</v>
      </c>
      <c r="M776" s="76">
        <f>'Activity rawdata'!AE775</f>
        <v>5.8608335168688486</v>
      </c>
      <c r="N776" s="83">
        <f>'Activity rawdata'!T775+'Activity rawdata'!U775</f>
        <v>8.0399999999999991</v>
      </c>
      <c r="O776" s="80">
        <f>'Activity rawdata'!V775</f>
        <v>0</v>
      </c>
      <c r="P776" s="80">
        <f>'Activity rawdata'!W775</f>
        <v>0</v>
      </c>
      <c r="Q776" s="80">
        <f>'Activity rawdata'!X775</f>
        <v>0</v>
      </c>
      <c r="R776" s="84">
        <f t="shared" si="120"/>
        <v>8.0399999999999991</v>
      </c>
      <c r="S776" s="80">
        <f>'Activity rawdata'!Z775</f>
        <v>0</v>
      </c>
      <c r="T776" s="80">
        <f>'Activity rawdata'!AA775</f>
        <v>0</v>
      </c>
      <c r="U776" s="80">
        <f t="shared" si="121"/>
        <v>0</v>
      </c>
      <c r="V776" s="81">
        <f t="shared" si="122"/>
        <v>523.08240000000001</v>
      </c>
      <c r="W776" s="75">
        <f t="shared" si="123"/>
        <v>0</v>
      </c>
      <c r="X776" s="75">
        <f t="shared" si="124"/>
        <v>0</v>
      </c>
      <c r="Y776" s="75">
        <f t="shared" si="125"/>
        <v>0</v>
      </c>
      <c r="Z776" s="82">
        <f t="shared" si="126"/>
        <v>523.08240000000001</v>
      </c>
      <c r="AA776" s="75">
        <f t="shared" si="127"/>
        <v>0</v>
      </c>
      <c r="AB776" s="75">
        <f t="shared" si="128"/>
        <v>0</v>
      </c>
      <c r="AC776" s="82">
        <f t="shared" si="129"/>
        <v>0</v>
      </c>
      <c r="AD776" s="70"/>
    </row>
    <row r="777" spans="1:30" x14ac:dyDescent="0.35">
      <c r="A777" s="70" t="str">
        <f>'Activity rawdata'!A776</f>
        <v>BH6112-1-215</v>
      </c>
      <c r="B777" s="71" t="str">
        <f>'Activity rawdata'!B776</f>
        <v>LB</v>
      </c>
      <c r="C777" s="71" t="str">
        <f>IF('Activity rawdata'!C776="PY","Planted",IF('Activity rawdata'!C776="NY","Nat/Convert",IF('Activity rawdata'!C776="NN","Nat/Nonconvert",IF('Activity rawdata'!C776="OY","Planted"))))</f>
        <v>Planted</v>
      </c>
      <c r="D777" s="70" t="str">
        <f>'Activity rawdata'!D776</f>
        <v>STP2</v>
      </c>
      <c r="E777" s="72" t="str">
        <f>'Activity rawdata'!E776</f>
        <v>59</v>
      </c>
      <c r="F777" s="73" t="str">
        <f>'Activity rawdata'!L776</f>
        <v>NO</v>
      </c>
      <c r="G777" s="72" t="str">
        <f>'Activity rawdata'!R776</f>
        <v>2046</v>
      </c>
      <c r="H777" s="72" t="str">
        <f>IF('Activity rawdata'!P776="AHTHIN1","1st Thin",IF('Activity rawdata'!P776="AHCC","Clearcut",IF('Activity rawdata'!P776="AHTHSMZ","SMZ Thin",IF('Activity rawdata'!P776="AHTHIN2","2nd Thin",IF('Activity rawdata'!P776="AFERTE","Early Fert",IF('Activity rawdata'!P776="AFERTM","Mid Fert",IF('Activity rawdata'!P776="AFERTL","Late Fert",  IF('Activity rawdata'!P776="ASP","Site Prep", IF('Activity rawdata'!P776="APLT","Plant",  IF('Activity rawdata'!P776="ANREG","Natural Regeneration"))))))))))</f>
        <v>1st Thin</v>
      </c>
      <c r="I777" s="74">
        <f>'Activity rawdata'!O776</f>
        <v>64.16</v>
      </c>
      <c r="J777" s="75">
        <f>'Activity rawdata'!N776</f>
        <v>14</v>
      </c>
      <c r="K777" s="75">
        <f>'Activity rawdata'!AC776</f>
        <v>73.349999999999994</v>
      </c>
      <c r="L777" s="75">
        <f>'Activity rawdata'!AD776</f>
        <v>391.52</v>
      </c>
      <c r="M777" s="76">
        <f>'Activity rawdata'!AE776</f>
        <v>5.8608335168688486</v>
      </c>
      <c r="N777" s="83">
        <f>'Activity rawdata'!T776+'Activity rawdata'!U776</f>
        <v>8.0399999999999991</v>
      </c>
      <c r="O777" s="80">
        <f>'Activity rawdata'!V776</f>
        <v>0</v>
      </c>
      <c r="P777" s="80">
        <f>'Activity rawdata'!W776</f>
        <v>0</v>
      </c>
      <c r="Q777" s="80">
        <f>'Activity rawdata'!X776</f>
        <v>0</v>
      </c>
      <c r="R777" s="84">
        <f t="shared" si="120"/>
        <v>8.0399999999999991</v>
      </c>
      <c r="S777" s="80">
        <f>'Activity rawdata'!Z776</f>
        <v>0</v>
      </c>
      <c r="T777" s="80">
        <f>'Activity rawdata'!AA776</f>
        <v>0</v>
      </c>
      <c r="U777" s="80">
        <f t="shared" si="121"/>
        <v>0</v>
      </c>
      <c r="V777" s="81">
        <f t="shared" si="122"/>
        <v>515.8463999999999</v>
      </c>
      <c r="W777" s="75">
        <f t="shared" si="123"/>
        <v>0</v>
      </c>
      <c r="X777" s="75">
        <f t="shared" si="124"/>
        <v>0</v>
      </c>
      <c r="Y777" s="75">
        <f t="shared" si="125"/>
        <v>0</v>
      </c>
      <c r="Z777" s="82">
        <f t="shared" si="126"/>
        <v>515.8463999999999</v>
      </c>
      <c r="AA777" s="75">
        <f t="shared" si="127"/>
        <v>0</v>
      </c>
      <c r="AB777" s="75">
        <f t="shared" si="128"/>
        <v>0</v>
      </c>
      <c r="AC777" s="82">
        <f t="shared" si="129"/>
        <v>0</v>
      </c>
      <c r="AD777" s="70"/>
    </row>
    <row r="778" spans="1:30" x14ac:dyDescent="0.35">
      <c r="A778" s="70" t="str">
        <f>'Activity rawdata'!A777</f>
        <v>BH6112-1-224</v>
      </c>
      <c r="B778" s="71" t="str">
        <f>'Activity rawdata'!B777</f>
        <v>LB</v>
      </c>
      <c r="C778" s="71" t="str">
        <f>IF('Activity rawdata'!C777="PY","Planted",IF('Activity rawdata'!C777="NY","Nat/Convert",IF('Activity rawdata'!C777="NN","Nat/Nonconvert",IF('Activity rawdata'!C777="OY","Planted"))))</f>
        <v>Planted</v>
      </c>
      <c r="D778" s="70" t="str">
        <f>'Activity rawdata'!D777</f>
        <v>STP2</v>
      </c>
      <c r="E778" s="72" t="str">
        <f>'Activity rawdata'!E777</f>
        <v>58</v>
      </c>
      <c r="F778" s="73" t="str">
        <f>'Activity rawdata'!L777</f>
        <v>NO</v>
      </c>
      <c r="G778" s="72" t="str">
        <f>'Activity rawdata'!R777</f>
        <v>2046</v>
      </c>
      <c r="H778" s="72" t="str">
        <f>IF('Activity rawdata'!P777="AHTHIN1","1st Thin",IF('Activity rawdata'!P777="AHCC","Clearcut",IF('Activity rawdata'!P777="AHTHSMZ","SMZ Thin",IF('Activity rawdata'!P777="AHTHIN2","2nd Thin",IF('Activity rawdata'!P777="AFERTE","Early Fert",IF('Activity rawdata'!P777="AFERTM","Mid Fert",IF('Activity rawdata'!P777="AFERTL","Late Fert",  IF('Activity rawdata'!P777="ASP","Site Prep", IF('Activity rawdata'!P777="APLT","Plant",  IF('Activity rawdata'!P777="ANREG","Natural Regeneration"))))))))))</f>
        <v>1st Thin</v>
      </c>
      <c r="I778" s="74">
        <f>'Activity rawdata'!O777</f>
        <v>36.54</v>
      </c>
      <c r="J778" s="75">
        <f>'Activity rawdata'!N777</f>
        <v>14</v>
      </c>
      <c r="K778" s="75">
        <f>'Activity rawdata'!AC777</f>
        <v>73.349999999999994</v>
      </c>
      <c r="L778" s="75">
        <f>'Activity rawdata'!AD777</f>
        <v>391.52</v>
      </c>
      <c r="M778" s="76">
        <f>'Activity rawdata'!AE777</f>
        <v>5.8608335168688486</v>
      </c>
      <c r="N778" s="83">
        <f>'Activity rawdata'!T777+'Activity rawdata'!U777</f>
        <v>8.0399999999999991</v>
      </c>
      <c r="O778" s="80">
        <f>'Activity rawdata'!V777</f>
        <v>0</v>
      </c>
      <c r="P778" s="80">
        <f>'Activity rawdata'!W777</f>
        <v>0</v>
      </c>
      <c r="Q778" s="80">
        <f>'Activity rawdata'!X777</f>
        <v>0</v>
      </c>
      <c r="R778" s="84">
        <f t="shared" si="120"/>
        <v>8.0399999999999991</v>
      </c>
      <c r="S778" s="80">
        <f>'Activity rawdata'!Z777</f>
        <v>0</v>
      </c>
      <c r="T778" s="80">
        <f>'Activity rawdata'!AA777</f>
        <v>0</v>
      </c>
      <c r="U778" s="80">
        <f t="shared" si="121"/>
        <v>0</v>
      </c>
      <c r="V778" s="81">
        <f t="shared" si="122"/>
        <v>293.78159999999997</v>
      </c>
      <c r="W778" s="75">
        <f t="shared" si="123"/>
        <v>0</v>
      </c>
      <c r="X778" s="75">
        <f t="shared" si="124"/>
        <v>0</v>
      </c>
      <c r="Y778" s="75">
        <f t="shared" si="125"/>
        <v>0</v>
      </c>
      <c r="Z778" s="82">
        <f t="shared" si="126"/>
        <v>293.78159999999997</v>
      </c>
      <c r="AA778" s="75">
        <f t="shared" si="127"/>
        <v>0</v>
      </c>
      <c r="AB778" s="75">
        <f t="shared" si="128"/>
        <v>0</v>
      </c>
      <c r="AC778" s="82">
        <f t="shared" si="129"/>
        <v>0</v>
      </c>
      <c r="AD778" s="70"/>
    </row>
    <row r="779" spans="1:30" x14ac:dyDescent="0.35">
      <c r="A779" s="70" t="str">
        <f>'Activity rawdata'!A778</f>
        <v>BH6125-1-275</v>
      </c>
      <c r="B779" s="71" t="str">
        <f>'Activity rawdata'!B778</f>
        <v>LB</v>
      </c>
      <c r="C779" s="71" t="str">
        <f>IF('Activity rawdata'!C778="PY","Planted",IF('Activity rawdata'!C778="NY","Nat/Convert",IF('Activity rawdata'!C778="NN","Nat/Nonconvert",IF('Activity rawdata'!C778="OY","Planted"))))</f>
        <v>Planted</v>
      </c>
      <c r="D779" s="70" t="str">
        <f>'Activity rawdata'!D778</f>
        <v>STP2</v>
      </c>
      <c r="E779" s="72" t="str">
        <f>'Activity rawdata'!E778</f>
        <v>79</v>
      </c>
      <c r="F779" s="73" t="str">
        <f>'Activity rawdata'!L778</f>
        <v>NO</v>
      </c>
      <c r="G779" s="72" t="str">
        <f>'Activity rawdata'!R778</f>
        <v>2046</v>
      </c>
      <c r="H779" s="72" t="str">
        <f>IF('Activity rawdata'!P778="AHTHIN1","1st Thin",IF('Activity rawdata'!P778="AHCC","Clearcut",IF('Activity rawdata'!P778="AHTHSMZ","SMZ Thin",IF('Activity rawdata'!P778="AHTHIN2","2nd Thin",IF('Activity rawdata'!P778="AFERTE","Early Fert",IF('Activity rawdata'!P778="AFERTM","Mid Fert",IF('Activity rawdata'!P778="AFERTL","Late Fert",  IF('Activity rawdata'!P778="ASP","Site Prep", IF('Activity rawdata'!P778="APLT","Plant",  IF('Activity rawdata'!P778="ANREG","Natural Regeneration"))))))))))</f>
        <v>1st Thin</v>
      </c>
      <c r="I779" s="74">
        <f>'Activity rawdata'!O778</f>
        <v>10.58</v>
      </c>
      <c r="J779" s="75">
        <f>'Activity rawdata'!N778</f>
        <v>14</v>
      </c>
      <c r="K779" s="75">
        <f>'Activity rawdata'!AC778</f>
        <v>125.83</v>
      </c>
      <c r="L779" s="75">
        <f>'Activity rawdata'!AD778</f>
        <v>379.35</v>
      </c>
      <c r="M779" s="76">
        <f>'Activity rawdata'!AE778</f>
        <v>7.7984511487921546</v>
      </c>
      <c r="N779" s="83">
        <f>'Activity rawdata'!T778+'Activity rawdata'!U778</f>
        <v>24.83</v>
      </c>
      <c r="O779" s="80">
        <f>'Activity rawdata'!V778</f>
        <v>7.63</v>
      </c>
      <c r="P779" s="80">
        <f>'Activity rawdata'!W778</f>
        <v>0</v>
      </c>
      <c r="Q779" s="80">
        <f>'Activity rawdata'!X778</f>
        <v>0</v>
      </c>
      <c r="R779" s="84">
        <f t="shared" si="120"/>
        <v>32.46</v>
      </c>
      <c r="S779" s="80">
        <f>'Activity rawdata'!Z778</f>
        <v>0</v>
      </c>
      <c r="T779" s="80">
        <f>'Activity rawdata'!AA778</f>
        <v>0</v>
      </c>
      <c r="U779" s="80">
        <f t="shared" si="121"/>
        <v>0</v>
      </c>
      <c r="V779" s="81">
        <f t="shared" si="122"/>
        <v>262.70139999999998</v>
      </c>
      <c r="W779" s="75">
        <f t="shared" si="123"/>
        <v>80.725399999999993</v>
      </c>
      <c r="X779" s="75">
        <f t="shared" si="124"/>
        <v>0</v>
      </c>
      <c r="Y779" s="75">
        <f t="shared" si="125"/>
        <v>0</v>
      </c>
      <c r="Z779" s="82">
        <f t="shared" si="126"/>
        <v>343.42679999999996</v>
      </c>
      <c r="AA779" s="75">
        <f t="shared" si="127"/>
        <v>0</v>
      </c>
      <c r="AB779" s="75">
        <f t="shared" si="128"/>
        <v>0</v>
      </c>
      <c r="AC779" s="82">
        <f t="shared" si="129"/>
        <v>0</v>
      </c>
      <c r="AD779" s="70"/>
    </row>
    <row r="780" spans="1:30" x14ac:dyDescent="0.35">
      <c r="A780" s="70" t="str">
        <f>'Activity rawdata'!A779</f>
        <v>BH1429-1-338</v>
      </c>
      <c r="B780" s="71" t="str">
        <f>'Activity rawdata'!B779</f>
        <v>LB</v>
      </c>
      <c r="C780" s="71" t="str">
        <f>IF('Activity rawdata'!C779="PY","Planted",IF('Activity rawdata'!C779="NY","Nat/Convert",IF('Activity rawdata'!C779="NN","Nat/Nonconvert",IF('Activity rawdata'!C779="OY","Planted"))))</f>
        <v>Planted</v>
      </c>
      <c r="D780" s="70" t="str">
        <f>'Activity rawdata'!D779</f>
        <v>STP2</v>
      </c>
      <c r="E780" s="72" t="str">
        <f>'Activity rawdata'!E779</f>
        <v>83</v>
      </c>
      <c r="F780" s="73" t="str">
        <f>'Activity rawdata'!L779</f>
        <v>NO</v>
      </c>
      <c r="G780" s="72" t="str">
        <f>'Activity rawdata'!R779</f>
        <v>2046</v>
      </c>
      <c r="H780" s="72" t="str">
        <f>IF('Activity rawdata'!P779="AHTHIN1","1st Thin",IF('Activity rawdata'!P779="AHCC","Clearcut",IF('Activity rawdata'!P779="AHTHSMZ","SMZ Thin",IF('Activity rawdata'!P779="AHTHIN2","2nd Thin",IF('Activity rawdata'!P779="AFERTE","Early Fert",IF('Activity rawdata'!P779="AFERTM","Mid Fert",IF('Activity rawdata'!P779="AFERTL","Late Fert",  IF('Activity rawdata'!P779="ASP","Site Prep", IF('Activity rawdata'!P779="APLT","Plant",  IF('Activity rawdata'!P779="ANREG","Natural Regeneration"))))))))))</f>
        <v>1st Thin</v>
      </c>
      <c r="I780" s="74">
        <f>'Activity rawdata'!O779</f>
        <v>25.45</v>
      </c>
      <c r="J780" s="75">
        <f>'Activity rawdata'!N779</f>
        <v>14</v>
      </c>
      <c r="K780" s="75">
        <f>'Activity rawdata'!AC779</f>
        <v>141.22</v>
      </c>
      <c r="L780" s="75">
        <f>'Activity rawdata'!AD779</f>
        <v>375.73</v>
      </c>
      <c r="M780" s="76">
        <f>'Activity rawdata'!AE779</f>
        <v>8.3013068837058928</v>
      </c>
      <c r="N780" s="83">
        <f>'Activity rawdata'!T779+'Activity rawdata'!U779</f>
        <v>24.78</v>
      </c>
      <c r="O780" s="80">
        <f>'Activity rawdata'!V779</f>
        <v>13.56</v>
      </c>
      <c r="P780" s="80">
        <f>'Activity rawdata'!W779</f>
        <v>0</v>
      </c>
      <c r="Q780" s="80">
        <f>'Activity rawdata'!X779</f>
        <v>0</v>
      </c>
      <c r="R780" s="84">
        <f t="shared" si="120"/>
        <v>38.340000000000003</v>
      </c>
      <c r="S780" s="80">
        <f>'Activity rawdata'!Z779</f>
        <v>0</v>
      </c>
      <c r="T780" s="80">
        <f>'Activity rawdata'!AA779</f>
        <v>0</v>
      </c>
      <c r="U780" s="80">
        <f t="shared" si="121"/>
        <v>0</v>
      </c>
      <c r="V780" s="81">
        <f t="shared" si="122"/>
        <v>630.65100000000007</v>
      </c>
      <c r="W780" s="75">
        <f t="shared" si="123"/>
        <v>345.10199999999998</v>
      </c>
      <c r="X780" s="75">
        <f t="shared" si="124"/>
        <v>0</v>
      </c>
      <c r="Y780" s="75">
        <f t="shared" si="125"/>
        <v>0</v>
      </c>
      <c r="Z780" s="82">
        <f t="shared" si="126"/>
        <v>975.75300000000004</v>
      </c>
      <c r="AA780" s="75">
        <f t="shared" si="127"/>
        <v>0</v>
      </c>
      <c r="AB780" s="75">
        <f t="shared" si="128"/>
        <v>0</v>
      </c>
      <c r="AC780" s="82">
        <f t="shared" si="129"/>
        <v>0</v>
      </c>
      <c r="AD780" s="70"/>
    </row>
    <row r="781" spans="1:30" x14ac:dyDescent="0.35">
      <c r="A781" s="70" t="str">
        <f>'Activity rawdata'!A780</f>
        <v>BH2047-1-81</v>
      </c>
      <c r="B781" s="71" t="str">
        <f>'Activity rawdata'!B780</f>
        <v>LB</v>
      </c>
      <c r="C781" s="71" t="str">
        <f>IF('Activity rawdata'!C780="PY","Planted",IF('Activity rawdata'!C780="NY","Nat/Convert",IF('Activity rawdata'!C780="NN","Nat/Nonconvert",IF('Activity rawdata'!C780="OY","Planted"))))</f>
        <v>Planted</v>
      </c>
      <c r="D781" s="70" t="str">
        <f>'Activity rawdata'!D780</f>
        <v>STP2</v>
      </c>
      <c r="E781" s="72" t="str">
        <f>'Activity rawdata'!E780</f>
        <v>83</v>
      </c>
      <c r="F781" s="73" t="str">
        <f>'Activity rawdata'!L780</f>
        <v>NO</v>
      </c>
      <c r="G781" s="72" t="str">
        <f>'Activity rawdata'!R780</f>
        <v>2046</v>
      </c>
      <c r="H781" s="72" t="str">
        <f>IF('Activity rawdata'!P780="AHTHIN1","1st Thin",IF('Activity rawdata'!P780="AHCC","Clearcut",IF('Activity rawdata'!P780="AHTHSMZ","SMZ Thin",IF('Activity rawdata'!P780="AHTHIN2","2nd Thin",IF('Activity rawdata'!P780="AFERTE","Early Fert",IF('Activity rawdata'!P780="AFERTM","Mid Fert",IF('Activity rawdata'!P780="AFERTL","Late Fert",  IF('Activity rawdata'!P780="ASP","Site Prep", IF('Activity rawdata'!P780="APLT","Plant",  IF('Activity rawdata'!P780="ANREG","Natural Regeneration"))))))))))</f>
        <v>1st Thin</v>
      </c>
      <c r="I781" s="74">
        <f>'Activity rawdata'!O780</f>
        <v>6.43</v>
      </c>
      <c r="J781" s="75">
        <f>'Activity rawdata'!N780</f>
        <v>14</v>
      </c>
      <c r="K781" s="75">
        <f>'Activity rawdata'!AC780</f>
        <v>141.22</v>
      </c>
      <c r="L781" s="75">
        <f>'Activity rawdata'!AD780</f>
        <v>375.73</v>
      </c>
      <c r="M781" s="76">
        <f>'Activity rawdata'!AE780</f>
        <v>8.3013068837058928</v>
      </c>
      <c r="N781" s="83">
        <f>'Activity rawdata'!T780+'Activity rawdata'!U780</f>
        <v>24.78</v>
      </c>
      <c r="O781" s="80">
        <f>'Activity rawdata'!V780</f>
        <v>13.56</v>
      </c>
      <c r="P781" s="80">
        <f>'Activity rawdata'!W780</f>
        <v>0</v>
      </c>
      <c r="Q781" s="80">
        <f>'Activity rawdata'!X780</f>
        <v>0</v>
      </c>
      <c r="R781" s="84">
        <f t="shared" si="120"/>
        <v>38.340000000000003</v>
      </c>
      <c r="S781" s="80">
        <f>'Activity rawdata'!Z780</f>
        <v>0</v>
      </c>
      <c r="T781" s="80">
        <f>'Activity rawdata'!AA780</f>
        <v>0</v>
      </c>
      <c r="U781" s="80">
        <f t="shared" si="121"/>
        <v>0</v>
      </c>
      <c r="V781" s="81">
        <f t="shared" si="122"/>
        <v>159.33539999999999</v>
      </c>
      <c r="W781" s="75">
        <f t="shared" si="123"/>
        <v>87.190799999999996</v>
      </c>
      <c r="X781" s="75">
        <f t="shared" si="124"/>
        <v>0</v>
      </c>
      <c r="Y781" s="75">
        <f t="shared" si="125"/>
        <v>0</v>
      </c>
      <c r="Z781" s="82">
        <f t="shared" si="126"/>
        <v>246.52619999999999</v>
      </c>
      <c r="AA781" s="75">
        <f t="shared" si="127"/>
        <v>0</v>
      </c>
      <c r="AB781" s="75">
        <f t="shared" si="128"/>
        <v>0</v>
      </c>
      <c r="AC781" s="82">
        <f t="shared" si="129"/>
        <v>0</v>
      </c>
      <c r="AD781" s="70"/>
    </row>
    <row r="782" spans="1:30" x14ac:dyDescent="0.35">
      <c r="A782" s="70" t="str">
        <f>'Activity rawdata'!A781</f>
        <v>BH6125-1-354</v>
      </c>
      <c r="B782" s="71" t="str">
        <f>'Activity rawdata'!B781</f>
        <v>LB</v>
      </c>
      <c r="C782" s="71" t="str">
        <f>IF('Activity rawdata'!C781="PY","Planted",IF('Activity rawdata'!C781="NY","Nat/Convert",IF('Activity rawdata'!C781="NN","Nat/Nonconvert",IF('Activity rawdata'!C781="OY","Planted"))))</f>
        <v>Planted</v>
      </c>
      <c r="D782" s="70" t="str">
        <f>'Activity rawdata'!D781</f>
        <v>STP2</v>
      </c>
      <c r="E782" s="72" t="str">
        <f>'Activity rawdata'!E781</f>
        <v>91</v>
      </c>
      <c r="F782" s="73" t="str">
        <f>'Activity rawdata'!L781</f>
        <v>NO</v>
      </c>
      <c r="G782" s="72" t="str">
        <f>'Activity rawdata'!R781</f>
        <v>2046</v>
      </c>
      <c r="H782" s="72" t="str">
        <f>IF('Activity rawdata'!P781="AHTHIN1","1st Thin",IF('Activity rawdata'!P781="AHCC","Clearcut",IF('Activity rawdata'!P781="AHTHSMZ","SMZ Thin",IF('Activity rawdata'!P781="AHTHIN2","2nd Thin",IF('Activity rawdata'!P781="AFERTE","Early Fert",IF('Activity rawdata'!P781="AFERTM","Mid Fert",IF('Activity rawdata'!P781="AFERTL","Late Fert",  IF('Activity rawdata'!P781="ASP","Site Prep", IF('Activity rawdata'!P781="APLT","Plant",  IF('Activity rawdata'!P781="ANREG","Natural Regeneration"))))))))))</f>
        <v>1st Thin</v>
      </c>
      <c r="I782" s="74">
        <f>'Activity rawdata'!O781</f>
        <v>0.78</v>
      </c>
      <c r="J782" s="75">
        <f>'Activity rawdata'!N781</f>
        <v>14</v>
      </c>
      <c r="K782" s="75">
        <f>'Activity rawdata'!AC781</f>
        <v>174.76</v>
      </c>
      <c r="L782" s="75">
        <f>'Activity rawdata'!AD781</f>
        <v>367.89</v>
      </c>
      <c r="M782" s="76">
        <f>'Activity rawdata'!AE781</f>
        <v>9.3325070872357632</v>
      </c>
      <c r="N782" s="83">
        <f>'Activity rawdata'!T781+'Activity rawdata'!U781</f>
        <v>20.85</v>
      </c>
      <c r="O782" s="80">
        <f>'Activity rawdata'!V781</f>
        <v>36.49</v>
      </c>
      <c r="P782" s="80">
        <f>'Activity rawdata'!W781</f>
        <v>0</v>
      </c>
      <c r="Q782" s="80">
        <f>'Activity rawdata'!X781</f>
        <v>0</v>
      </c>
      <c r="R782" s="84">
        <f t="shared" ref="R782:R845" si="130">SUM(N782:Q782)</f>
        <v>57.34</v>
      </c>
      <c r="S782" s="80">
        <f>'Activity rawdata'!Z781</f>
        <v>0</v>
      </c>
      <c r="T782" s="80">
        <f>'Activity rawdata'!AA781</f>
        <v>0</v>
      </c>
      <c r="U782" s="80">
        <f t="shared" ref="U782:U845" si="131">S782+T782</f>
        <v>0</v>
      </c>
      <c r="V782" s="81">
        <f t="shared" ref="V782:V845" si="132">N782*$I782</f>
        <v>16.263000000000002</v>
      </c>
      <c r="W782" s="75">
        <f t="shared" ref="W782:W845" si="133">O782*$I782</f>
        <v>28.462200000000003</v>
      </c>
      <c r="X782" s="75">
        <f t="shared" ref="X782:X845" si="134">P782*$I782</f>
        <v>0</v>
      </c>
      <c r="Y782" s="75">
        <f t="shared" ref="Y782:Y845" si="135">Q782*$I782</f>
        <v>0</v>
      </c>
      <c r="Z782" s="82">
        <f t="shared" ref="Z782:Z845" si="136">SUM(V782:Y782)</f>
        <v>44.725200000000001</v>
      </c>
      <c r="AA782" s="75">
        <f t="shared" ref="AA782:AA845" si="137">S782*$I782</f>
        <v>0</v>
      </c>
      <c r="AB782" s="75">
        <f t="shared" ref="AB782:AB845" si="138">T782*$I782</f>
        <v>0</v>
      </c>
      <c r="AC782" s="82">
        <f t="shared" ref="AC782:AC845" si="139">AA782+AB782</f>
        <v>0</v>
      </c>
      <c r="AD782" s="70"/>
    </row>
    <row r="783" spans="1:30" x14ac:dyDescent="0.35">
      <c r="A783" s="70" t="str">
        <f>'Activity rawdata'!A782</f>
        <v>BH5186-1-397</v>
      </c>
      <c r="B783" s="71" t="str">
        <f>'Activity rawdata'!B782</f>
        <v>LL</v>
      </c>
      <c r="C783" s="71" t="str">
        <f>IF('Activity rawdata'!C782="PY","Planted",IF('Activity rawdata'!C782="NY","Nat/Convert",IF('Activity rawdata'!C782="NN","Nat/Nonconvert",IF('Activity rawdata'!C782="OY","Planted"))))</f>
        <v>Planted</v>
      </c>
      <c r="D783" s="70" t="str">
        <f>'Activity rawdata'!D782</f>
        <v>STP2</v>
      </c>
      <c r="E783" s="72" t="str">
        <f>'Activity rawdata'!E782</f>
        <v>90</v>
      </c>
      <c r="F783" s="73" t="str">
        <f>'Activity rawdata'!L782</f>
        <v>MT1</v>
      </c>
      <c r="G783" s="72" t="str">
        <f>'Activity rawdata'!R782</f>
        <v>2046</v>
      </c>
      <c r="H783" s="72" t="str">
        <f>IF('Activity rawdata'!P782="AHTHIN1","1st Thin",IF('Activity rawdata'!P782="AHCC","Clearcut",IF('Activity rawdata'!P782="AHTHSMZ","SMZ Thin",IF('Activity rawdata'!P782="AHTHIN2","2nd Thin",IF('Activity rawdata'!P782="AFERTE","Early Fert",IF('Activity rawdata'!P782="AFERTM","Mid Fert",IF('Activity rawdata'!P782="AFERTL","Late Fert",  IF('Activity rawdata'!P782="ASP","Site Prep", IF('Activity rawdata'!P782="APLT","Plant",  IF('Activity rawdata'!P782="ANREG","Natural Regeneration"))))))))))</f>
        <v>2nd Thin</v>
      </c>
      <c r="I783" s="74">
        <f>'Activity rawdata'!O782</f>
        <v>55.21</v>
      </c>
      <c r="J783" s="75">
        <f>'Activity rawdata'!N782</f>
        <v>19</v>
      </c>
      <c r="K783" s="75">
        <f>'Activity rawdata'!AC782</f>
        <v>101.17</v>
      </c>
      <c r="L783" s="75">
        <f>'Activity rawdata'!AD782</f>
        <v>177.3</v>
      </c>
      <c r="M783" s="76">
        <f>'Activity rawdata'!AE782</f>
        <v>10.228402485242997</v>
      </c>
      <c r="N783" s="83">
        <f>'Activity rawdata'!T782+'Activity rawdata'!U782</f>
        <v>6.72</v>
      </c>
      <c r="O783" s="80">
        <f>'Activity rawdata'!V782</f>
        <v>18.309999999999999</v>
      </c>
      <c r="P783" s="80">
        <f>'Activity rawdata'!W782</f>
        <v>0.08</v>
      </c>
      <c r="Q783" s="80">
        <f>'Activity rawdata'!X782</f>
        <v>0</v>
      </c>
      <c r="R783" s="84">
        <f t="shared" si="130"/>
        <v>25.109999999999996</v>
      </c>
      <c r="S783" s="80">
        <f>'Activity rawdata'!Z782</f>
        <v>0</v>
      </c>
      <c r="T783" s="80">
        <f>'Activity rawdata'!AA782</f>
        <v>0</v>
      </c>
      <c r="U783" s="80">
        <f t="shared" si="131"/>
        <v>0</v>
      </c>
      <c r="V783" s="81">
        <f t="shared" si="132"/>
        <v>371.01119999999997</v>
      </c>
      <c r="W783" s="75">
        <f t="shared" si="133"/>
        <v>1010.8951</v>
      </c>
      <c r="X783" s="75">
        <f t="shared" si="134"/>
        <v>4.4168000000000003</v>
      </c>
      <c r="Y783" s="75">
        <f t="shared" si="135"/>
        <v>0</v>
      </c>
      <c r="Z783" s="82">
        <f t="shared" si="136"/>
        <v>1386.3230999999998</v>
      </c>
      <c r="AA783" s="75">
        <f t="shared" si="137"/>
        <v>0</v>
      </c>
      <c r="AB783" s="75">
        <f t="shared" si="138"/>
        <v>0</v>
      </c>
      <c r="AC783" s="82">
        <f t="shared" si="139"/>
        <v>0</v>
      </c>
      <c r="AD783" s="70"/>
    </row>
    <row r="784" spans="1:30" x14ac:dyDescent="0.35">
      <c r="A784" s="70" t="str">
        <f>'Activity rawdata'!A783</f>
        <v>BH2061-1-357</v>
      </c>
      <c r="B784" s="71" t="str">
        <f>'Activity rawdata'!B783</f>
        <v>LB</v>
      </c>
      <c r="C784" s="71" t="str">
        <f>IF('Activity rawdata'!C783="PY","Planted",IF('Activity rawdata'!C783="NY","Nat/Convert",IF('Activity rawdata'!C783="NN","Nat/Nonconvert",IF('Activity rawdata'!C783="OY","Planted"))))</f>
        <v>Planted</v>
      </c>
      <c r="D784" s="70" t="str">
        <f>'Activity rawdata'!D783</f>
        <v>STP1</v>
      </c>
      <c r="E784" s="72" t="str">
        <f>'Activity rawdata'!E783</f>
        <v>88</v>
      </c>
      <c r="F784" s="73" t="str">
        <f>'Activity rawdata'!L783</f>
        <v>MT1</v>
      </c>
      <c r="G784" s="72" t="str">
        <f>'Activity rawdata'!R783</f>
        <v>2046</v>
      </c>
      <c r="H784" s="72" t="str">
        <f>IF('Activity rawdata'!P783="AHTHIN1","1st Thin",IF('Activity rawdata'!P783="AHCC","Clearcut",IF('Activity rawdata'!P783="AHTHSMZ","SMZ Thin",IF('Activity rawdata'!P783="AHTHIN2","2nd Thin",IF('Activity rawdata'!P783="AFERTE","Early Fert",IF('Activity rawdata'!P783="AFERTM","Mid Fert",IF('Activity rawdata'!P783="AFERTL","Late Fert",  IF('Activity rawdata'!P783="ASP","Site Prep", IF('Activity rawdata'!P783="APLT","Plant",  IF('Activity rawdata'!P783="ANREG","Natural Regeneration"))))))))))</f>
        <v>2nd Thin</v>
      </c>
      <c r="I784" s="74">
        <f>'Activity rawdata'!O783</f>
        <v>56.45</v>
      </c>
      <c r="J784" s="75">
        <f>'Activity rawdata'!N783</f>
        <v>21</v>
      </c>
      <c r="K784" s="75">
        <f>'Activity rawdata'!AC783</f>
        <v>126.25</v>
      </c>
      <c r="L784" s="75">
        <f>'Activity rawdata'!AD783</f>
        <v>181.97</v>
      </c>
      <c r="M784" s="76">
        <f>'Activity rawdata'!AE783</f>
        <v>11.278519577364927</v>
      </c>
      <c r="N784" s="83">
        <f>'Activity rawdata'!T783+'Activity rawdata'!U783</f>
        <v>7.8</v>
      </c>
      <c r="O784" s="80">
        <f>'Activity rawdata'!V783</f>
        <v>45.64</v>
      </c>
      <c r="P784" s="80">
        <f>'Activity rawdata'!W783</f>
        <v>0</v>
      </c>
      <c r="Q784" s="80">
        <f>'Activity rawdata'!X783</f>
        <v>0.26</v>
      </c>
      <c r="R784" s="84">
        <f t="shared" si="130"/>
        <v>53.699999999999996</v>
      </c>
      <c r="S784" s="80">
        <f>'Activity rawdata'!Z783</f>
        <v>0</v>
      </c>
      <c r="T784" s="80">
        <f>'Activity rawdata'!AA783</f>
        <v>0</v>
      </c>
      <c r="U784" s="80">
        <f t="shared" si="131"/>
        <v>0</v>
      </c>
      <c r="V784" s="81">
        <f t="shared" si="132"/>
        <v>440.31</v>
      </c>
      <c r="W784" s="75">
        <f t="shared" si="133"/>
        <v>2576.3780000000002</v>
      </c>
      <c r="X784" s="75">
        <f t="shared" si="134"/>
        <v>0</v>
      </c>
      <c r="Y784" s="75">
        <f t="shared" si="135"/>
        <v>14.677000000000001</v>
      </c>
      <c r="Z784" s="82">
        <f t="shared" si="136"/>
        <v>3031.3650000000002</v>
      </c>
      <c r="AA784" s="75">
        <f t="shared" si="137"/>
        <v>0</v>
      </c>
      <c r="AB784" s="75">
        <f t="shared" si="138"/>
        <v>0</v>
      </c>
      <c r="AC784" s="82">
        <f t="shared" si="139"/>
        <v>0</v>
      </c>
      <c r="AD784" s="70"/>
    </row>
    <row r="785" spans="1:30" x14ac:dyDescent="0.35">
      <c r="A785" s="70" t="str">
        <f>'Activity rawdata'!A784</f>
        <v>BH5186-1-181</v>
      </c>
      <c r="B785" s="71" t="str">
        <f>'Activity rawdata'!B784</f>
        <v>LB</v>
      </c>
      <c r="C785" s="71" t="str">
        <f>IF('Activity rawdata'!C784="PY","Planted",IF('Activity rawdata'!C784="NY","Nat/Convert",IF('Activity rawdata'!C784="NN","Nat/Nonconvert",IF('Activity rawdata'!C784="OY","Planted"))))</f>
        <v>Planted</v>
      </c>
      <c r="D785" s="70" t="str">
        <f>'Activity rawdata'!D784</f>
        <v>STP1</v>
      </c>
      <c r="E785" s="72" t="str">
        <f>'Activity rawdata'!E784</f>
        <v>83</v>
      </c>
      <c r="F785" s="73" t="str">
        <f>'Activity rawdata'!L784</f>
        <v>MT2</v>
      </c>
      <c r="G785" s="72" t="str">
        <f>'Activity rawdata'!R784</f>
        <v>2046</v>
      </c>
      <c r="H785" s="72" t="str">
        <f>IF('Activity rawdata'!P784="AHTHIN1","1st Thin",IF('Activity rawdata'!P784="AHCC","Clearcut",IF('Activity rawdata'!P784="AHTHSMZ","SMZ Thin",IF('Activity rawdata'!P784="AHTHIN2","2nd Thin",IF('Activity rawdata'!P784="AFERTE","Early Fert",IF('Activity rawdata'!P784="AFERTM","Mid Fert",IF('Activity rawdata'!P784="AFERTL","Late Fert",  IF('Activity rawdata'!P784="ASP","Site Prep", IF('Activity rawdata'!P784="APLT","Plant",  IF('Activity rawdata'!P784="ANREG","Natural Regeneration"))))))))))</f>
        <v>Clearcut</v>
      </c>
      <c r="I785" s="74">
        <f>'Activity rawdata'!O784</f>
        <v>5.34</v>
      </c>
      <c r="J785" s="75">
        <f>'Activity rawdata'!N784</f>
        <v>27</v>
      </c>
      <c r="K785" s="75">
        <f>'Activity rawdata'!AC784</f>
        <v>96.26</v>
      </c>
      <c r="L785" s="75">
        <f>'Activity rawdata'!AD784</f>
        <v>107.76</v>
      </c>
      <c r="M785" s="76">
        <f>'Activity rawdata'!AE784</f>
        <v>12.797656206432567</v>
      </c>
      <c r="N785" s="83">
        <f>'Activity rawdata'!T784+'Activity rawdata'!U784</f>
        <v>26.7</v>
      </c>
      <c r="O785" s="80">
        <f>'Activity rawdata'!V784</f>
        <v>59.41</v>
      </c>
      <c r="P785" s="80">
        <f>'Activity rawdata'!W784</f>
        <v>57.48</v>
      </c>
      <c r="Q785" s="80">
        <f>'Activity rawdata'!X784</f>
        <v>0</v>
      </c>
      <c r="R785" s="84">
        <f t="shared" si="130"/>
        <v>143.59</v>
      </c>
      <c r="S785" s="80">
        <f>'Activity rawdata'!Z784</f>
        <v>0</v>
      </c>
      <c r="T785" s="80">
        <f>'Activity rawdata'!AA784</f>
        <v>0</v>
      </c>
      <c r="U785" s="80">
        <f t="shared" si="131"/>
        <v>0</v>
      </c>
      <c r="V785" s="81">
        <f t="shared" si="132"/>
        <v>142.578</v>
      </c>
      <c r="W785" s="75">
        <f t="shared" si="133"/>
        <v>317.24939999999998</v>
      </c>
      <c r="X785" s="75">
        <f t="shared" si="134"/>
        <v>306.94319999999999</v>
      </c>
      <c r="Y785" s="75">
        <f t="shared" si="135"/>
        <v>0</v>
      </c>
      <c r="Z785" s="82">
        <f t="shared" si="136"/>
        <v>766.77060000000006</v>
      </c>
      <c r="AA785" s="75">
        <f t="shared" si="137"/>
        <v>0</v>
      </c>
      <c r="AB785" s="75">
        <f t="shared" si="138"/>
        <v>0</v>
      </c>
      <c r="AC785" s="82">
        <f t="shared" si="139"/>
        <v>0</v>
      </c>
      <c r="AD785" s="70"/>
    </row>
    <row r="786" spans="1:30" x14ac:dyDescent="0.35">
      <c r="A786" s="70" t="str">
        <f>'Activity rawdata'!A785</f>
        <v>BH5186-1-184</v>
      </c>
      <c r="B786" s="71" t="str">
        <f>'Activity rawdata'!B785</f>
        <v>LB</v>
      </c>
      <c r="C786" s="71" t="str">
        <f>IF('Activity rawdata'!C785="PY","Planted",IF('Activity rawdata'!C785="NY","Nat/Convert",IF('Activity rawdata'!C785="NN","Nat/Nonconvert",IF('Activity rawdata'!C785="OY","Planted"))))</f>
        <v>Planted</v>
      </c>
      <c r="D786" s="70" t="str">
        <f>'Activity rawdata'!D785</f>
        <v>STP1</v>
      </c>
      <c r="E786" s="72" t="str">
        <f>'Activity rawdata'!E785</f>
        <v>83</v>
      </c>
      <c r="F786" s="73" t="str">
        <f>'Activity rawdata'!L785</f>
        <v>MT2</v>
      </c>
      <c r="G786" s="72" t="str">
        <f>'Activity rawdata'!R785</f>
        <v>2046</v>
      </c>
      <c r="H786" s="72" t="str">
        <f>IF('Activity rawdata'!P785="AHTHIN1","1st Thin",IF('Activity rawdata'!P785="AHCC","Clearcut",IF('Activity rawdata'!P785="AHTHSMZ","SMZ Thin",IF('Activity rawdata'!P785="AHTHIN2","2nd Thin",IF('Activity rawdata'!P785="AFERTE","Early Fert",IF('Activity rawdata'!P785="AFERTM","Mid Fert",IF('Activity rawdata'!P785="AFERTL","Late Fert",  IF('Activity rawdata'!P785="ASP","Site Prep", IF('Activity rawdata'!P785="APLT","Plant",  IF('Activity rawdata'!P785="ANREG","Natural Regeneration"))))))))))</f>
        <v>Clearcut</v>
      </c>
      <c r="I786" s="74">
        <f>'Activity rawdata'!O785</f>
        <v>20.010000000000002</v>
      </c>
      <c r="J786" s="75">
        <f>'Activity rawdata'!N785</f>
        <v>27</v>
      </c>
      <c r="K786" s="75">
        <f>'Activity rawdata'!AC785</f>
        <v>96.26</v>
      </c>
      <c r="L786" s="75">
        <f>'Activity rawdata'!AD785</f>
        <v>107.76</v>
      </c>
      <c r="M786" s="76">
        <f>'Activity rawdata'!AE785</f>
        <v>12.797656206432567</v>
      </c>
      <c r="N786" s="83">
        <f>'Activity rawdata'!T785+'Activity rawdata'!U785</f>
        <v>26.7</v>
      </c>
      <c r="O786" s="80">
        <f>'Activity rawdata'!V785</f>
        <v>59.41</v>
      </c>
      <c r="P786" s="80">
        <f>'Activity rawdata'!W785</f>
        <v>57.48</v>
      </c>
      <c r="Q786" s="80">
        <f>'Activity rawdata'!X785</f>
        <v>0</v>
      </c>
      <c r="R786" s="84">
        <f t="shared" si="130"/>
        <v>143.59</v>
      </c>
      <c r="S786" s="80">
        <f>'Activity rawdata'!Z785</f>
        <v>0</v>
      </c>
      <c r="T786" s="80">
        <f>'Activity rawdata'!AA785</f>
        <v>0</v>
      </c>
      <c r="U786" s="80">
        <f t="shared" si="131"/>
        <v>0</v>
      </c>
      <c r="V786" s="81">
        <f t="shared" si="132"/>
        <v>534.26700000000005</v>
      </c>
      <c r="W786" s="75">
        <f t="shared" si="133"/>
        <v>1188.7941000000001</v>
      </c>
      <c r="X786" s="75">
        <f t="shared" si="134"/>
        <v>1150.1748</v>
      </c>
      <c r="Y786" s="75">
        <f t="shared" si="135"/>
        <v>0</v>
      </c>
      <c r="Z786" s="82">
        <f t="shared" si="136"/>
        <v>2873.2359000000001</v>
      </c>
      <c r="AA786" s="75">
        <f t="shared" si="137"/>
        <v>0</v>
      </c>
      <c r="AB786" s="75">
        <f t="shared" si="138"/>
        <v>0</v>
      </c>
      <c r="AC786" s="82">
        <f t="shared" si="139"/>
        <v>0</v>
      </c>
      <c r="AD786" s="70"/>
    </row>
    <row r="787" spans="1:30" x14ac:dyDescent="0.35">
      <c r="A787" s="70" t="str">
        <f>'Activity rawdata'!A786</f>
        <v>BH5186-1-185</v>
      </c>
      <c r="B787" s="71" t="str">
        <f>'Activity rawdata'!B786</f>
        <v>LB</v>
      </c>
      <c r="C787" s="71" t="str">
        <f>IF('Activity rawdata'!C786="PY","Planted",IF('Activity rawdata'!C786="NY","Nat/Convert",IF('Activity rawdata'!C786="NN","Nat/Nonconvert",IF('Activity rawdata'!C786="OY","Planted"))))</f>
        <v>Planted</v>
      </c>
      <c r="D787" s="70" t="str">
        <f>'Activity rawdata'!D786</f>
        <v>STP1</v>
      </c>
      <c r="E787" s="72" t="str">
        <f>'Activity rawdata'!E786</f>
        <v>83</v>
      </c>
      <c r="F787" s="73" t="str">
        <f>'Activity rawdata'!L786</f>
        <v>MT2</v>
      </c>
      <c r="G787" s="72" t="str">
        <f>'Activity rawdata'!R786</f>
        <v>2046</v>
      </c>
      <c r="H787" s="72" t="str">
        <f>IF('Activity rawdata'!P786="AHTHIN1","1st Thin",IF('Activity rawdata'!P786="AHCC","Clearcut",IF('Activity rawdata'!P786="AHTHSMZ","SMZ Thin",IF('Activity rawdata'!P786="AHTHIN2","2nd Thin",IF('Activity rawdata'!P786="AFERTE","Early Fert",IF('Activity rawdata'!P786="AFERTM","Mid Fert",IF('Activity rawdata'!P786="AFERTL","Late Fert",  IF('Activity rawdata'!P786="ASP","Site Prep", IF('Activity rawdata'!P786="APLT","Plant",  IF('Activity rawdata'!P786="ANREG","Natural Regeneration"))))))))))</f>
        <v>Clearcut</v>
      </c>
      <c r="I787" s="74">
        <f>'Activity rawdata'!O786</f>
        <v>19.07</v>
      </c>
      <c r="J787" s="75">
        <f>'Activity rawdata'!N786</f>
        <v>27</v>
      </c>
      <c r="K787" s="75">
        <f>'Activity rawdata'!AC786</f>
        <v>96.26</v>
      </c>
      <c r="L787" s="75">
        <f>'Activity rawdata'!AD786</f>
        <v>107.76</v>
      </c>
      <c r="M787" s="76">
        <f>'Activity rawdata'!AE786</f>
        <v>12.797656206432567</v>
      </c>
      <c r="N787" s="83">
        <f>'Activity rawdata'!T786+'Activity rawdata'!U786</f>
        <v>26.7</v>
      </c>
      <c r="O787" s="80">
        <f>'Activity rawdata'!V786</f>
        <v>59.41</v>
      </c>
      <c r="P787" s="80">
        <f>'Activity rawdata'!W786</f>
        <v>57.48</v>
      </c>
      <c r="Q787" s="80">
        <f>'Activity rawdata'!X786</f>
        <v>0</v>
      </c>
      <c r="R787" s="84">
        <f t="shared" si="130"/>
        <v>143.59</v>
      </c>
      <c r="S787" s="80">
        <f>'Activity rawdata'!Z786</f>
        <v>0</v>
      </c>
      <c r="T787" s="80">
        <f>'Activity rawdata'!AA786</f>
        <v>0</v>
      </c>
      <c r="U787" s="80">
        <f t="shared" si="131"/>
        <v>0</v>
      </c>
      <c r="V787" s="81">
        <f t="shared" si="132"/>
        <v>509.16899999999998</v>
      </c>
      <c r="W787" s="75">
        <f t="shared" si="133"/>
        <v>1132.9486999999999</v>
      </c>
      <c r="X787" s="75">
        <f t="shared" si="134"/>
        <v>1096.1435999999999</v>
      </c>
      <c r="Y787" s="75">
        <f t="shared" si="135"/>
        <v>0</v>
      </c>
      <c r="Z787" s="82">
        <f t="shared" si="136"/>
        <v>2738.2612999999997</v>
      </c>
      <c r="AA787" s="75">
        <f t="shared" si="137"/>
        <v>0</v>
      </c>
      <c r="AB787" s="75">
        <f t="shared" si="138"/>
        <v>0</v>
      </c>
      <c r="AC787" s="82">
        <f t="shared" si="139"/>
        <v>0</v>
      </c>
      <c r="AD787" s="70"/>
    </row>
    <row r="788" spans="1:30" x14ac:dyDescent="0.35">
      <c r="A788" s="70" t="str">
        <f>'Activity rawdata'!A787</f>
        <v>BH5149-1-162</v>
      </c>
      <c r="B788" s="71" t="str">
        <f>'Activity rawdata'!B787</f>
        <v>PH</v>
      </c>
      <c r="C788" s="71" t="str">
        <f>IF('Activity rawdata'!C787="PY","Planted",IF('Activity rawdata'!C787="NY","Nat/Convert",IF('Activity rawdata'!C787="NN","Nat/Nonconvert",IF('Activity rawdata'!C787="OY","Planted"))))</f>
        <v>Nat/Nonconvert</v>
      </c>
      <c r="D788" s="70" t="str">
        <f>'Activity rawdata'!D787</f>
        <v>STP1</v>
      </c>
      <c r="E788" s="72" t="str">
        <f>'Activity rawdata'!E787</f>
        <v>57</v>
      </c>
      <c r="F788" s="73" t="str">
        <f>'Activity rawdata'!L787</f>
        <v>NO</v>
      </c>
      <c r="G788" s="72" t="str">
        <f>'Activity rawdata'!R787</f>
        <v>2046</v>
      </c>
      <c r="H788" s="72" t="str">
        <f>IF('Activity rawdata'!P787="AHTHIN1","1st Thin",IF('Activity rawdata'!P787="AHCC","Clearcut",IF('Activity rawdata'!P787="AHTHSMZ","SMZ Thin",IF('Activity rawdata'!P787="AHTHIN2","2nd Thin",IF('Activity rawdata'!P787="AFERTE","Early Fert",IF('Activity rawdata'!P787="AFERTM","Mid Fert",IF('Activity rawdata'!P787="AFERTL","Late Fert",  IF('Activity rawdata'!P787="ASP","Site Prep", IF('Activity rawdata'!P787="APLT","Plant",  IF('Activity rawdata'!P787="ANREG","Natural Regeneration"))))))))))</f>
        <v>Clearcut</v>
      </c>
      <c r="I788" s="74">
        <f>'Activity rawdata'!O787</f>
        <v>0.88839999999999997</v>
      </c>
      <c r="J788" s="75">
        <f>'Activity rawdata'!N787</f>
        <v>36</v>
      </c>
      <c r="K788" s="75">
        <f>'Activity rawdata'!AC787</f>
        <v>69.48</v>
      </c>
      <c r="L788" s="75">
        <f>'Activity rawdata'!AD787</f>
        <v>158.51</v>
      </c>
      <c r="M788" s="76">
        <f>'Activity rawdata'!AE787</f>
        <v>8.9647436192311964</v>
      </c>
      <c r="N788" s="83">
        <f>'Activity rawdata'!T787+'Activity rawdata'!U787</f>
        <v>20.21</v>
      </c>
      <c r="O788" s="80">
        <f>'Activity rawdata'!V787</f>
        <v>32.520000000000003</v>
      </c>
      <c r="P788" s="80">
        <f>'Activity rawdata'!W787</f>
        <v>10.19</v>
      </c>
      <c r="Q788" s="80">
        <f>'Activity rawdata'!X787</f>
        <v>0</v>
      </c>
      <c r="R788" s="84">
        <f t="shared" si="130"/>
        <v>62.92</v>
      </c>
      <c r="S788" s="80">
        <f>'Activity rawdata'!Z787</f>
        <v>14.6</v>
      </c>
      <c r="T788" s="80">
        <f>'Activity rawdata'!AA787</f>
        <v>0.65</v>
      </c>
      <c r="U788" s="80">
        <f t="shared" si="131"/>
        <v>15.25</v>
      </c>
      <c r="V788" s="81">
        <f t="shared" si="132"/>
        <v>17.954564000000001</v>
      </c>
      <c r="W788" s="75">
        <f t="shared" si="133"/>
        <v>28.890768000000001</v>
      </c>
      <c r="X788" s="75">
        <f t="shared" si="134"/>
        <v>9.052795999999999</v>
      </c>
      <c r="Y788" s="75">
        <f t="shared" si="135"/>
        <v>0</v>
      </c>
      <c r="Z788" s="82">
        <f t="shared" si="136"/>
        <v>55.898128</v>
      </c>
      <c r="AA788" s="75">
        <f t="shared" si="137"/>
        <v>12.97064</v>
      </c>
      <c r="AB788" s="75">
        <f t="shared" si="138"/>
        <v>0.57745999999999997</v>
      </c>
      <c r="AC788" s="82">
        <f t="shared" si="139"/>
        <v>13.5481</v>
      </c>
      <c r="AD788" s="70"/>
    </row>
    <row r="789" spans="1:30" x14ac:dyDescent="0.35">
      <c r="A789" s="70" t="str">
        <f>'Activity rawdata'!A788</f>
        <v>BH5186-1-181</v>
      </c>
      <c r="B789" s="71" t="str">
        <f>'Activity rawdata'!B788</f>
        <v>COLB</v>
      </c>
      <c r="C789" s="71" t="str">
        <f>IF('Activity rawdata'!C788="PY","Planted",IF('Activity rawdata'!C788="NY","Nat/Convert",IF('Activity rawdata'!C788="NN","Nat/Nonconvert",IF('Activity rawdata'!C788="OY","Planted"))))</f>
        <v>Planted</v>
      </c>
      <c r="D789" s="70" t="str">
        <f>'Activity rawdata'!D788</f>
        <v>STP2</v>
      </c>
      <c r="E789" s="72" t="str">
        <f>'Activity rawdata'!E788</f>
        <v>83</v>
      </c>
      <c r="F789" s="73" t="str">
        <f>'Activity rawdata'!L788</f>
        <v>NO</v>
      </c>
      <c r="G789" s="72" t="str">
        <f>'Activity rawdata'!R788</f>
        <v>2047</v>
      </c>
      <c r="H789" s="72" t="str">
        <f>IF('Activity rawdata'!P788="AHTHIN1","1st Thin",IF('Activity rawdata'!P788="AHCC","Clearcut",IF('Activity rawdata'!P788="AHTHSMZ","SMZ Thin",IF('Activity rawdata'!P788="AHTHIN2","2nd Thin",IF('Activity rawdata'!P788="AFERTE","Early Fert",IF('Activity rawdata'!P788="AFERTM","Mid Fert",IF('Activity rawdata'!P788="AFERTL","Late Fert",  IF('Activity rawdata'!P788="ASP","Site Prep", IF('Activity rawdata'!P788="APLT","Plant",  IF('Activity rawdata'!P788="ANREG","Natural Regeneration"))))))))))</f>
        <v>Site Prep</v>
      </c>
      <c r="I789" s="74">
        <f>'Activity rawdata'!O788</f>
        <v>5.34</v>
      </c>
      <c r="J789" s="75">
        <f>'Activity rawdata'!N788</f>
        <v>1</v>
      </c>
      <c r="K789" s="75">
        <f>'Activity rawdata'!AC788</f>
        <v>0</v>
      </c>
      <c r="L789" s="75">
        <f>'Activity rawdata'!AD788</f>
        <v>0</v>
      </c>
      <c r="M789" s="76" t="str">
        <f>'Activity rawdata'!AE788</f>
        <v>-</v>
      </c>
      <c r="N789" s="83">
        <f>'Activity rawdata'!T788+'Activity rawdata'!U788</f>
        <v>0</v>
      </c>
      <c r="O789" s="80">
        <f>'Activity rawdata'!V788</f>
        <v>0</v>
      </c>
      <c r="P789" s="80">
        <f>'Activity rawdata'!W788</f>
        <v>0</v>
      </c>
      <c r="Q789" s="80">
        <f>'Activity rawdata'!X788</f>
        <v>0</v>
      </c>
      <c r="R789" s="84">
        <f t="shared" si="130"/>
        <v>0</v>
      </c>
      <c r="S789" s="80">
        <f>'Activity rawdata'!Z788</f>
        <v>0</v>
      </c>
      <c r="T789" s="80">
        <f>'Activity rawdata'!AA788</f>
        <v>0</v>
      </c>
      <c r="U789" s="80">
        <f t="shared" si="131"/>
        <v>0</v>
      </c>
      <c r="V789" s="81">
        <f t="shared" si="132"/>
        <v>0</v>
      </c>
      <c r="W789" s="75">
        <f t="shared" si="133"/>
        <v>0</v>
      </c>
      <c r="X789" s="75">
        <f t="shared" si="134"/>
        <v>0</v>
      </c>
      <c r="Y789" s="75">
        <f t="shared" si="135"/>
        <v>0</v>
      </c>
      <c r="Z789" s="82">
        <f t="shared" si="136"/>
        <v>0</v>
      </c>
      <c r="AA789" s="75">
        <f t="shared" si="137"/>
        <v>0</v>
      </c>
      <c r="AB789" s="75">
        <f t="shared" si="138"/>
        <v>0</v>
      </c>
      <c r="AC789" s="82">
        <f t="shared" si="139"/>
        <v>0</v>
      </c>
      <c r="AD789" s="70"/>
    </row>
    <row r="790" spans="1:30" x14ac:dyDescent="0.35">
      <c r="A790" s="70" t="str">
        <f>'Activity rawdata'!A789</f>
        <v>BH5186-1-184</v>
      </c>
      <c r="B790" s="71" t="str">
        <f>'Activity rawdata'!B789</f>
        <v>COLB</v>
      </c>
      <c r="C790" s="71" t="str">
        <f>IF('Activity rawdata'!C789="PY","Planted",IF('Activity rawdata'!C789="NY","Nat/Convert",IF('Activity rawdata'!C789="NN","Nat/Nonconvert",IF('Activity rawdata'!C789="OY","Planted"))))</f>
        <v>Planted</v>
      </c>
      <c r="D790" s="70" t="str">
        <f>'Activity rawdata'!D789</f>
        <v>STP2</v>
      </c>
      <c r="E790" s="72" t="str">
        <f>'Activity rawdata'!E789</f>
        <v>83</v>
      </c>
      <c r="F790" s="73" t="str">
        <f>'Activity rawdata'!L789</f>
        <v>NO</v>
      </c>
      <c r="G790" s="72" t="str">
        <f>'Activity rawdata'!R789</f>
        <v>2047</v>
      </c>
      <c r="H790" s="72" t="str">
        <f>IF('Activity rawdata'!P789="AHTHIN1","1st Thin",IF('Activity rawdata'!P789="AHCC","Clearcut",IF('Activity rawdata'!P789="AHTHSMZ","SMZ Thin",IF('Activity rawdata'!P789="AHTHIN2","2nd Thin",IF('Activity rawdata'!P789="AFERTE","Early Fert",IF('Activity rawdata'!P789="AFERTM","Mid Fert",IF('Activity rawdata'!P789="AFERTL","Late Fert",  IF('Activity rawdata'!P789="ASP","Site Prep", IF('Activity rawdata'!P789="APLT","Plant",  IF('Activity rawdata'!P789="ANREG","Natural Regeneration"))))))))))</f>
        <v>Site Prep</v>
      </c>
      <c r="I790" s="74">
        <f>'Activity rawdata'!O789</f>
        <v>20.010000000000002</v>
      </c>
      <c r="J790" s="75">
        <f>'Activity rawdata'!N789</f>
        <v>1</v>
      </c>
      <c r="K790" s="75">
        <f>'Activity rawdata'!AC789</f>
        <v>0</v>
      </c>
      <c r="L790" s="75">
        <f>'Activity rawdata'!AD789</f>
        <v>0</v>
      </c>
      <c r="M790" s="76" t="str">
        <f>'Activity rawdata'!AE789</f>
        <v>-</v>
      </c>
      <c r="N790" s="83">
        <f>'Activity rawdata'!T789+'Activity rawdata'!U789</f>
        <v>0</v>
      </c>
      <c r="O790" s="80">
        <f>'Activity rawdata'!V789</f>
        <v>0</v>
      </c>
      <c r="P790" s="80">
        <f>'Activity rawdata'!W789</f>
        <v>0</v>
      </c>
      <c r="Q790" s="80">
        <f>'Activity rawdata'!X789</f>
        <v>0</v>
      </c>
      <c r="R790" s="84">
        <f t="shared" si="130"/>
        <v>0</v>
      </c>
      <c r="S790" s="80">
        <f>'Activity rawdata'!Z789</f>
        <v>0</v>
      </c>
      <c r="T790" s="80">
        <f>'Activity rawdata'!AA789</f>
        <v>0</v>
      </c>
      <c r="U790" s="80">
        <f t="shared" si="131"/>
        <v>0</v>
      </c>
      <c r="V790" s="81">
        <f t="shared" si="132"/>
        <v>0</v>
      </c>
      <c r="W790" s="75">
        <f t="shared" si="133"/>
        <v>0</v>
      </c>
      <c r="X790" s="75">
        <f t="shared" si="134"/>
        <v>0</v>
      </c>
      <c r="Y790" s="75">
        <f t="shared" si="135"/>
        <v>0</v>
      </c>
      <c r="Z790" s="82">
        <f t="shared" si="136"/>
        <v>0</v>
      </c>
      <c r="AA790" s="75">
        <f t="shared" si="137"/>
        <v>0</v>
      </c>
      <c r="AB790" s="75">
        <f t="shared" si="138"/>
        <v>0</v>
      </c>
      <c r="AC790" s="82">
        <f t="shared" si="139"/>
        <v>0</v>
      </c>
      <c r="AD790" s="70"/>
    </row>
    <row r="791" spans="1:30" x14ac:dyDescent="0.35">
      <c r="A791" s="70" t="str">
        <f>'Activity rawdata'!A790</f>
        <v>BH5186-1-185</v>
      </c>
      <c r="B791" s="71" t="str">
        <f>'Activity rawdata'!B790</f>
        <v>COLB</v>
      </c>
      <c r="C791" s="71" t="str">
        <f>IF('Activity rawdata'!C790="PY","Planted",IF('Activity rawdata'!C790="NY","Nat/Convert",IF('Activity rawdata'!C790="NN","Nat/Nonconvert",IF('Activity rawdata'!C790="OY","Planted"))))</f>
        <v>Planted</v>
      </c>
      <c r="D791" s="70" t="str">
        <f>'Activity rawdata'!D790</f>
        <v>STP2</v>
      </c>
      <c r="E791" s="72" t="str">
        <f>'Activity rawdata'!E790</f>
        <v>83</v>
      </c>
      <c r="F791" s="73" t="str">
        <f>'Activity rawdata'!L790</f>
        <v>NO</v>
      </c>
      <c r="G791" s="72" t="str">
        <f>'Activity rawdata'!R790</f>
        <v>2047</v>
      </c>
      <c r="H791" s="72" t="str">
        <f>IF('Activity rawdata'!P790="AHTHIN1","1st Thin",IF('Activity rawdata'!P790="AHCC","Clearcut",IF('Activity rawdata'!P790="AHTHSMZ","SMZ Thin",IF('Activity rawdata'!P790="AHTHIN2","2nd Thin",IF('Activity rawdata'!P790="AFERTE","Early Fert",IF('Activity rawdata'!P790="AFERTM","Mid Fert",IF('Activity rawdata'!P790="AFERTL","Late Fert",  IF('Activity rawdata'!P790="ASP","Site Prep", IF('Activity rawdata'!P790="APLT","Plant",  IF('Activity rawdata'!P790="ANREG","Natural Regeneration"))))))))))</f>
        <v>Site Prep</v>
      </c>
      <c r="I791" s="74">
        <f>'Activity rawdata'!O790</f>
        <v>19.07</v>
      </c>
      <c r="J791" s="75">
        <f>'Activity rawdata'!N790</f>
        <v>1</v>
      </c>
      <c r="K791" s="75">
        <f>'Activity rawdata'!AC790</f>
        <v>0</v>
      </c>
      <c r="L791" s="75">
        <f>'Activity rawdata'!AD790</f>
        <v>0</v>
      </c>
      <c r="M791" s="76" t="str">
        <f>'Activity rawdata'!AE790</f>
        <v>-</v>
      </c>
      <c r="N791" s="83">
        <f>'Activity rawdata'!T790+'Activity rawdata'!U790</f>
        <v>0</v>
      </c>
      <c r="O791" s="80">
        <f>'Activity rawdata'!V790</f>
        <v>0</v>
      </c>
      <c r="P791" s="80">
        <f>'Activity rawdata'!W790</f>
        <v>0</v>
      </c>
      <c r="Q791" s="80">
        <f>'Activity rawdata'!X790</f>
        <v>0</v>
      </c>
      <c r="R791" s="84">
        <f t="shared" si="130"/>
        <v>0</v>
      </c>
      <c r="S791" s="80">
        <f>'Activity rawdata'!Z790</f>
        <v>0</v>
      </c>
      <c r="T791" s="80">
        <f>'Activity rawdata'!AA790</f>
        <v>0</v>
      </c>
      <c r="U791" s="80">
        <f t="shared" si="131"/>
        <v>0</v>
      </c>
      <c r="V791" s="81">
        <f t="shared" si="132"/>
        <v>0</v>
      </c>
      <c r="W791" s="75">
        <f t="shared" si="133"/>
        <v>0</v>
      </c>
      <c r="X791" s="75">
        <f t="shared" si="134"/>
        <v>0</v>
      </c>
      <c r="Y791" s="75">
        <f t="shared" si="135"/>
        <v>0</v>
      </c>
      <c r="Z791" s="82">
        <f t="shared" si="136"/>
        <v>0</v>
      </c>
      <c r="AA791" s="75">
        <f t="shared" si="137"/>
        <v>0</v>
      </c>
      <c r="AB791" s="75">
        <f t="shared" si="138"/>
        <v>0</v>
      </c>
      <c r="AC791" s="82">
        <f t="shared" si="139"/>
        <v>0</v>
      </c>
      <c r="AD791" s="70"/>
    </row>
    <row r="792" spans="1:30" x14ac:dyDescent="0.35">
      <c r="A792" s="70" t="str">
        <f>'Activity rawdata'!A791</f>
        <v>BH2046-1-61</v>
      </c>
      <c r="B792" s="71" t="str">
        <f>'Activity rawdata'!B791</f>
        <v>CSLB</v>
      </c>
      <c r="C792" s="71" t="str">
        <f>IF('Activity rawdata'!C791="PY","Planted",IF('Activity rawdata'!C791="NY","Nat/Convert",IF('Activity rawdata'!C791="NN","Nat/Nonconvert",IF('Activity rawdata'!C791="OY","Planted"))))</f>
        <v>Planted</v>
      </c>
      <c r="D792" s="70" t="str">
        <f>'Activity rawdata'!D791</f>
        <v>STP2</v>
      </c>
      <c r="E792" s="72" t="str">
        <f>'Activity rawdata'!E791</f>
        <v>77</v>
      </c>
      <c r="F792" s="73" t="str">
        <f>'Activity rawdata'!L791</f>
        <v>NO</v>
      </c>
      <c r="G792" s="72" t="str">
        <f>'Activity rawdata'!R791</f>
        <v>2047</v>
      </c>
      <c r="H792" s="72" t="str">
        <f>IF('Activity rawdata'!P791="AHTHIN1","1st Thin",IF('Activity rawdata'!P791="AHCC","Clearcut",IF('Activity rawdata'!P791="AHTHSMZ","SMZ Thin",IF('Activity rawdata'!P791="AHTHIN2","2nd Thin",IF('Activity rawdata'!P791="AFERTE","Early Fert",IF('Activity rawdata'!P791="AFERTM","Mid Fert",IF('Activity rawdata'!P791="AFERTL","Late Fert",  IF('Activity rawdata'!P791="ASP","Site Prep", IF('Activity rawdata'!P791="APLT","Plant",  IF('Activity rawdata'!P791="ANREG","Natural Regeneration"))))))))))</f>
        <v>Plant</v>
      </c>
      <c r="I792" s="74">
        <f>'Activity rawdata'!O791</f>
        <v>6</v>
      </c>
      <c r="J792" s="75">
        <f>'Activity rawdata'!N791</f>
        <v>1</v>
      </c>
      <c r="K792" s="75">
        <f>'Activity rawdata'!AC791</f>
        <v>0</v>
      </c>
      <c r="L792" s="75">
        <f>'Activity rawdata'!AD791</f>
        <v>0</v>
      </c>
      <c r="M792" s="76" t="str">
        <f>'Activity rawdata'!AE791</f>
        <v>-</v>
      </c>
      <c r="N792" s="83">
        <f>'Activity rawdata'!T791+'Activity rawdata'!U791</f>
        <v>0</v>
      </c>
      <c r="O792" s="80">
        <f>'Activity rawdata'!V791</f>
        <v>0</v>
      </c>
      <c r="P792" s="80">
        <f>'Activity rawdata'!W791</f>
        <v>0</v>
      </c>
      <c r="Q792" s="80">
        <f>'Activity rawdata'!X791</f>
        <v>0</v>
      </c>
      <c r="R792" s="84">
        <f t="shared" si="130"/>
        <v>0</v>
      </c>
      <c r="S792" s="80">
        <f>'Activity rawdata'!Z791</f>
        <v>0</v>
      </c>
      <c r="T792" s="80">
        <f>'Activity rawdata'!AA791</f>
        <v>0</v>
      </c>
      <c r="U792" s="80">
        <f t="shared" si="131"/>
        <v>0</v>
      </c>
      <c r="V792" s="81">
        <f t="shared" si="132"/>
        <v>0</v>
      </c>
      <c r="W792" s="75">
        <f t="shared" si="133"/>
        <v>0</v>
      </c>
      <c r="X792" s="75">
        <f t="shared" si="134"/>
        <v>0</v>
      </c>
      <c r="Y792" s="75">
        <f t="shared" si="135"/>
        <v>0</v>
      </c>
      <c r="Z792" s="82">
        <f t="shared" si="136"/>
        <v>0</v>
      </c>
      <c r="AA792" s="75">
        <f t="shared" si="137"/>
        <v>0</v>
      </c>
      <c r="AB792" s="75">
        <f t="shared" si="138"/>
        <v>0</v>
      </c>
      <c r="AC792" s="82">
        <f t="shared" si="139"/>
        <v>0</v>
      </c>
      <c r="AD792" s="70"/>
    </row>
    <row r="793" spans="1:30" x14ac:dyDescent="0.35">
      <c r="A793" s="70" t="str">
        <f>'Activity rawdata'!A792</f>
        <v>BH2046-1-56</v>
      </c>
      <c r="B793" s="71" t="str">
        <f>'Activity rawdata'!B792</f>
        <v>CSLB</v>
      </c>
      <c r="C793" s="71" t="str">
        <f>IF('Activity rawdata'!C792="PY","Planted",IF('Activity rawdata'!C792="NY","Nat/Convert",IF('Activity rawdata'!C792="NN","Nat/Nonconvert",IF('Activity rawdata'!C792="OY","Planted"))))</f>
        <v>Planted</v>
      </c>
      <c r="D793" s="70" t="str">
        <f>'Activity rawdata'!D792</f>
        <v>STP2</v>
      </c>
      <c r="E793" s="72" t="str">
        <f>'Activity rawdata'!E792</f>
        <v>76</v>
      </c>
      <c r="F793" s="73" t="str">
        <f>'Activity rawdata'!L792</f>
        <v>NO</v>
      </c>
      <c r="G793" s="72" t="str">
        <f>'Activity rawdata'!R792</f>
        <v>2047</v>
      </c>
      <c r="H793" s="72" t="str">
        <f>IF('Activity rawdata'!P792="AHTHIN1","1st Thin",IF('Activity rawdata'!P792="AHCC","Clearcut",IF('Activity rawdata'!P792="AHTHSMZ","SMZ Thin",IF('Activity rawdata'!P792="AHTHIN2","2nd Thin",IF('Activity rawdata'!P792="AFERTE","Early Fert",IF('Activity rawdata'!P792="AFERTM","Mid Fert",IF('Activity rawdata'!P792="AFERTL","Late Fert",  IF('Activity rawdata'!P792="ASP","Site Prep", IF('Activity rawdata'!P792="APLT","Plant",  IF('Activity rawdata'!P792="ANREG","Natural Regeneration"))))))))))</f>
        <v>Plant</v>
      </c>
      <c r="I793" s="74">
        <f>'Activity rawdata'!O792</f>
        <v>33.880000000000003</v>
      </c>
      <c r="J793" s="75">
        <f>'Activity rawdata'!N792</f>
        <v>1</v>
      </c>
      <c r="K793" s="75">
        <f>'Activity rawdata'!AC792</f>
        <v>0</v>
      </c>
      <c r="L793" s="75">
        <f>'Activity rawdata'!AD792</f>
        <v>0</v>
      </c>
      <c r="M793" s="76" t="str">
        <f>'Activity rawdata'!AE792</f>
        <v>-</v>
      </c>
      <c r="N793" s="83">
        <f>'Activity rawdata'!T792+'Activity rawdata'!U792</f>
        <v>0</v>
      </c>
      <c r="O793" s="80">
        <f>'Activity rawdata'!V792</f>
        <v>0</v>
      </c>
      <c r="P793" s="80">
        <f>'Activity rawdata'!W792</f>
        <v>0</v>
      </c>
      <c r="Q793" s="80">
        <f>'Activity rawdata'!X792</f>
        <v>0</v>
      </c>
      <c r="R793" s="84">
        <f t="shared" si="130"/>
        <v>0</v>
      </c>
      <c r="S793" s="80">
        <f>'Activity rawdata'!Z792</f>
        <v>0</v>
      </c>
      <c r="T793" s="80">
        <f>'Activity rawdata'!AA792</f>
        <v>0</v>
      </c>
      <c r="U793" s="80">
        <f t="shared" si="131"/>
        <v>0</v>
      </c>
      <c r="V793" s="81">
        <f t="shared" si="132"/>
        <v>0</v>
      </c>
      <c r="W793" s="75">
        <f t="shared" si="133"/>
        <v>0</v>
      </c>
      <c r="X793" s="75">
        <f t="shared" si="134"/>
        <v>0</v>
      </c>
      <c r="Y793" s="75">
        <f t="shared" si="135"/>
        <v>0</v>
      </c>
      <c r="Z793" s="82">
        <f t="shared" si="136"/>
        <v>0</v>
      </c>
      <c r="AA793" s="75">
        <f t="shared" si="137"/>
        <v>0</v>
      </c>
      <c r="AB793" s="75">
        <f t="shared" si="138"/>
        <v>0</v>
      </c>
      <c r="AC793" s="82">
        <f t="shared" si="139"/>
        <v>0</v>
      </c>
      <c r="AD793" s="70"/>
    </row>
    <row r="794" spans="1:30" x14ac:dyDescent="0.35">
      <c r="A794" s="70" t="str">
        <f>'Activity rawdata'!A793</f>
        <v>BH6125-1-269</v>
      </c>
      <c r="B794" s="71" t="str">
        <f>'Activity rawdata'!B793</f>
        <v>CSLB</v>
      </c>
      <c r="C794" s="71" t="str">
        <f>IF('Activity rawdata'!C793="PY","Planted",IF('Activity rawdata'!C793="NY","Nat/Convert",IF('Activity rawdata'!C793="NN","Nat/Nonconvert",IF('Activity rawdata'!C793="OY","Planted"))))</f>
        <v>Planted</v>
      </c>
      <c r="D794" s="70" t="str">
        <f>'Activity rawdata'!D793</f>
        <v>STP2</v>
      </c>
      <c r="E794" s="72" t="str">
        <f>'Activity rawdata'!E793</f>
        <v>77</v>
      </c>
      <c r="F794" s="73" t="str">
        <f>'Activity rawdata'!L793</f>
        <v>NO</v>
      </c>
      <c r="G794" s="72" t="str">
        <f>'Activity rawdata'!R793</f>
        <v>2047</v>
      </c>
      <c r="H794" s="72" t="str">
        <f>IF('Activity rawdata'!P793="AHTHIN1","1st Thin",IF('Activity rawdata'!P793="AHCC","Clearcut",IF('Activity rawdata'!P793="AHTHSMZ","SMZ Thin",IF('Activity rawdata'!P793="AHTHIN2","2nd Thin",IF('Activity rawdata'!P793="AFERTE","Early Fert",IF('Activity rawdata'!P793="AFERTM","Mid Fert",IF('Activity rawdata'!P793="AFERTL","Late Fert",  IF('Activity rawdata'!P793="ASP","Site Prep", IF('Activity rawdata'!P793="APLT","Plant",  IF('Activity rawdata'!P793="ANREG","Natural Regeneration"))))))))))</f>
        <v>Plant</v>
      </c>
      <c r="I794" s="74">
        <f>'Activity rawdata'!O793</f>
        <v>67.58</v>
      </c>
      <c r="J794" s="75">
        <f>'Activity rawdata'!N793</f>
        <v>1</v>
      </c>
      <c r="K794" s="75">
        <f>'Activity rawdata'!AC793</f>
        <v>0</v>
      </c>
      <c r="L794" s="75">
        <f>'Activity rawdata'!AD793</f>
        <v>0</v>
      </c>
      <c r="M794" s="76" t="str">
        <f>'Activity rawdata'!AE793</f>
        <v>-</v>
      </c>
      <c r="N794" s="83">
        <f>'Activity rawdata'!T793+'Activity rawdata'!U793</f>
        <v>0</v>
      </c>
      <c r="O794" s="80">
        <f>'Activity rawdata'!V793</f>
        <v>0</v>
      </c>
      <c r="P794" s="80">
        <f>'Activity rawdata'!W793</f>
        <v>0</v>
      </c>
      <c r="Q794" s="80">
        <f>'Activity rawdata'!X793</f>
        <v>0</v>
      </c>
      <c r="R794" s="84">
        <f t="shared" si="130"/>
        <v>0</v>
      </c>
      <c r="S794" s="80">
        <f>'Activity rawdata'!Z793</f>
        <v>0</v>
      </c>
      <c r="T794" s="80">
        <f>'Activity rawdata'!AA793</f>
        <v>0</v>
      </c>
      <c r="U794" s="80">
        <f t="shared" si="131"/>
        <v>0</v>
      </c>
      <c r="V794" s="81">
        <f t="shared" si="132"/>
        <v>0</v>
      </c>
      <c r="W794" s="75">
        <f t="shared" si="133"/>
        <v>0</v>
      </c>
      <c r="X794" s="75">
        <f t="shared" si="134"/>
        <v>0</v>
      </c>
      <c r="Y794" s="75">
        <f t="shared" si="135"/>
        <v>0</v>
      </c>
      <c r="Z794" s="82">
        <f t="shared" si="136"/>
        <v>0</v>
      </c>
      <c r="AA794" s="75">
        <f t="shared" si="137"/>
        <v>0</v>
      </c>
      <c r="AB794" s="75">
        <f t="shared" si="138"/>
        <v>0</v>
      </c>
      <c r="AC794" s="82">
        <f t="shared" si="139"/>
        <v>0</v>
      </c>
      <c r="AD794" s="70"/>
    </row>
    <row r="795" spans="1:30" x14ac:dyDescent="0.35">
      <c r="A795" s="70" t="str">
        <f>'Activity rawdata'!A794</f>
        <v>BH5140-1-146</v>
      </c>
      <c r="B795" s="71" t="str">
        <f>'Activity rawdata'!B794</f>
        <v>CSLB</v>
      </c>
      <c r="C795" s="71" t="str">
        <f>IF('Activity rawdata'!C794="PY","Planted",IF('Activity rawdata'!C794="NY","Nat/Convert",IF('Activity rawdata'!C794="NN","Nat/Nonconvert",IF('Activity rawdata'!C794="OY","Planted"))))</f>
        <v>Planted</v>
      </c>
      <c r="D795" s="70" t="str">
        <f>'Activity rawdata'!D794</f>
        <v>STP2</v>
      </c>
      <c r="E795" s="72" t="str">
        <f>'Activity rawdata'!E794</f>
        <v>73</v>
      </c>
      <c r="F795" s="73" t="str">
        <f>'Activity rawdata'!L794</f>
        <v>NO</v>
      </c>
      <c r="G795" s="72" t="str">
        <f>'Activity rawdata'!R794</f>
        <v>2047</v>
      </c>
      <c r="H795" s="72" t="str">
        <f>IF('Activity rawdata'!P794="AHTHIN1","1st Thin",IF('Activity rawdata'!P794="AHCC","Clearcut",IF('Activity rawdata'!P794="AHTHSMZ","SMZ Thin",IF('Activity rawdata'!P794="AHTHIN2","2nd Thin",IF('Activity rawdata'!P794="AFERTE","Early Fert",IF('Activity rawdata'!P794="AFERTM","Mid Fert",IF('Activity rawdata'!P794="AFERTL","Late Fert",  IF('Activity rawdata'!P794="ASP","Site Prep", IF('Activity rawdata'!P794="APLT","Plant",  IF('Activity rawdata'!P794="ANREG","Natural Regeneration"))))))))))</f>
        <v>Plant</v>
      </c>
      <c r="I795" s="74">
        <f>'Activity rawdata'!O794</f>
        <v>61</v>
      </c>
      <c r="J795" s="75">
        <f>'Activity rawdata'!N794</f>
        <v>1</v>
      </c>
      <c r="K795" s="75">
        <f>'Activity rawdata'!AC794</f>
        <v>0</v>
      </c>
      <c r="L795" s="75">
        <f>'Activity rawdata'!AD794</f>
        <v>0</v>
      </c>
      <c r="M795" s="76" t="str">
        <f>'Activity rawdata'!AE794</f>
        <v>-</v>
      </c>
      <c r="N795" s="83">
        <f>'Activity rawdata'!T794+'Activity rawdata'!U794</f>
        <v>0</v>
      </c>
      <c r="O795" s="80">
        <f>'Activity rawdata'!V794</f>
        <v>0</v>
      </c>
      <c r="P795" s="80">
        <f>'Activity rawdata'!W794</f>
        <v>0</v>
      </c>
      <c r="Q795" s="80">
        <f>'Activity rawdata'!X794</f>
        <v>0</v>
      </c>
      <c r="R795" s="84">
        <f t="shared" si="130"/>
        <v>0</v>
      </c>
      <c r="S795" s="80">
        <f>'Activity rawdata'!Z794</f>
        <v>0</v>
      </c>
      <c r="T795" s="80">
        <f>'Activity rawdata'!AA794</f>
        <v>0</v>
      </c>
      <c r="U795" s="80">
        <f t="shared" si="131"/>
        <v>0</v>
      </c>
      <c r="V795" s="81">
        <f t="shared" si="132"/>
        <v>0</v>
      </c>
      <c r="W795" s="75">
        <f t="shared" si="133"/>
        <v>0</v>
      </c>
      <c r="X795" s="75">
        <f t="shared" si="134"/>
        <v>0</v>
      </c>
      <c r="Y795" s="75">
        <f t="shared" si="135"/>
        <v>0</v>
      </c>
      <c r="Z795" s="82">
        <f t="shared" si="136"/>
        <v>0</v>
      </c>
      <c r="AA795" s="75">
        <f t="shared" si="137"/>
        <v>0</v>
      </c>
      <c r="AB795" s="75">
        <f t="shared" si="138"/>
        <v>0</v>
      </c>
      <c r="AC795" s="82">
        <f t="shared" si="139"/>
        <v>0</v>
      </c>
      <c r="AD795" s="70"/>
    </row>
    <row r="796" spans="1:30" x14ac:dyDescent="0.35">
      <c r="A796" s="70" t="str">
        <f>'Activity rawdata'!A795</f>
        <v>BH2047-1-81</v>
      </c>
      <c r="B796" s="71" t="str">
        <f>'Activity rawdata'!B795</f>
        <v>LB</v>
      </c>
      <c r="C796" s="71" t="str">
        <f>IF('Activity rawdata'!C795="PY","Planted",IF('Activity rawdata'!C795="NY","Nat/Convert",IF('Activity rawdata'!C795="NN","Nat/Nonconvert",IF('Activity rawdata'!C795="OY","Planted"))))</f>
        <v>Planted</v>
      </c>
      <c r="D796" s="70" t="str">
        <f>'Activity rawdata'!D795</f>
        <v>STP2</v>
      </c>
      <c r="E796" s="72" t="str">
        <f>'Activity rawdata'!E795</f>
        <v>83</v>
      </c>
      <c r="F796" s="73" t="str">
        <f>'Activity rawdata'!L795</f>
        <v>MT1</v>
      </c>
      <c r="G796" s="72" t="str">
        <f>'Activity rawdata'!R795</f>
        <v>2047</v>
      </c>
      <c r="H796" s="72" t="str">
        <f>IF('Activity rawdata'!P795="AHTHIN1","1st Thin",IF('Activity rawdata'!P795="AHCC","Clearcut",IF('Activity rawdata'!P795="AHTHSMZ","SMZ Thin",IF('Activity rawdata'!P795="AHTHIN2","2nd Thin",IF('Activity rawdata'!P795="AFERTE","Early Fert",IF('Activity rawdata'!P795="AFERTM","Mid Fert",IF('Activity rawdata'!P795="AFERTL","Late Fert",  IF('Activity rawdata'!P795="ASP","Site Prep", IF('Activity rawdata'!P795="APLT","Plant",  IF('Activity rawdata'!P795="ANREG","Natural Regeneration"))))))))))</f>
        <v>Mid Fert</v>
      </c>
      <c r="I796" s="74">
        <f>'Activity rawdata'!O795</f>
        <v>6.43</v>
      </c>
      <c r="J796" s="75">
        <f>'Activity rawdata'!N795</f>
        <v>15</v>
      </c>
      <c r="K796" s="75">
        <f>'Activity rawdata'!AC795</f>
        <v>85.36</v>
      </c>
      <c r="L796" s="75">
        <f>'Activity rawdata'!AD795</f>
        <v>188.7</v>
      </c>
      <c r="M796" s="76">
        <f>'Activity rawdata'!AE795</f>
        <v>9.1070465198043298</v>
      </c>
      <c r="N796" s="83">
        <f>'Activity rawdata'!T795+'Activity rawdata'!U795</f>
        <v>0</v>
      </c>
      <c r="O796" s="80">
        <f>'Activity rawdata'!V795</f>
        <v>0</v>
      </c>
      <c r="P796" s="80">
        <f>'Activity rawdata'!W795</f>
        <v>0</v>
      </c>
      <c r="Q796" s="80">
        <f>'Activity rawdata'!X795</f>
        <v>0</v>
      </c>
      <c r="R796" s="84">
        <f t="shared" si="130"/>
        <v>0</v>
      </c>
      <c r="S796" s="80">
        <f>'Activity rawdata'!Z795</f>
        <v>0</v>
      </c>
      <c r="T796" s="80">
        <f>'Activity rawdata'!AA795</f>
        <v>0</v>
      </c>
      <c r="U796" s="80">
        <f t="shared" si="131"/>
        <v>0</v>
      </c>
      <c r="V796" s="81">
        <f t="shared" si="132"/>
        <v>0</v>
      </c>
      <c r="W796" s="75">
        <f t="shared" si="133"/>
        <v>0</v>
      </c>
      <c r="X796" s="75">
        <f t="shared" si="134"/>
        <v>0</v>
      </c>
      <c r="Y796" s="75">
        <f t="shared" si="135"/>
        <v>0</v>
      </c>
      <c r="Z796" s="82">
        <f t="shared" si="136"/>
        <v>0</v>
      </c>
      <c r="AA796" s="75">
        <f t="shared" si="137"/>
        <v>0</v>
      </c>
      <c r="AB796" s="75">
        <f t="shared" si="138"/>
        <v>0</v>
      </c>
      <c r="AC796" s="82">
        <f t="shared" si="139"/>
        <v>0</v>
      </c>
      <c r="AD796" s="70"/>
    </row>
    <row r="797" spans="1:30" x14ac:dyDescent="0.35">
      <c r="A797" s="70" t="str">
        <f>'Activity rawdata'!A796</f>
        <v>BH1429-1-338</v>
      </c>
      <c r="B797" s="71" t="str">
        <f>'Activity rawdata'!B796</f>
        <v>LB</v>
      </c>
      <c r="C797" s="71" t="str">
        <f>IF('Activity rawdata'!C796="PY","Planted",IF('Activity rawdata'!C796="NY","Nat/Convert",IF('Activity rawdata'!C796="NN","Nat/Nonconvert",IF('Activity rawdata'!C796="OY","Planted"))))</f>
        <v>Planted</v>
      </c>
      <c r="D797" s="70" t="str">
        <f>'Activity rawdata'!D796</f>
        <v>STP2</v>
      </c>
      <c r="E797" s="72" t="str">
        <f>'Activity rawdata'!E796</f>
        <v>83</v>
      </c>
      <c r="F797" s="73" t="str">
        <f>'Activity rawdata'!L796</f>
        <v>MT1</v>
      </c>
      <c r="G797" s="72" t="str">
        <f>'Activity rawdata'!R796</f>
        <v>2047</v>
      </c>
      <c r="H797" s="72" t="str">
        <f>IF('Activity rawdata'!P796="AHTHIN1","1st Thin",IF('Activity rawdata'!P796="AHCC","Clearcut",IF('Activity rawdata'!P796="AHTHSMZ","SMZ Thin",IF('Activity rawdata'!P796="AHTHIN2","2nd Thin",IF('Activity rawdata'!P796="AFERTE","Early Fert",IF('Activity rawdata'!P796="AFERTM","Mid Fert",IF('Activity rawdata'!P796="AFERTL","Late Fert",  IF('Activity rawdata'!P796="ASP","Site Prep", IF('Activity rawdata'!P796="APLT","Plant",  IF('Activity rawdata'!P796="ANREG","Natural Regeneration"))))))))))</f>
        <v>Mid Fert</v>
      </c>
      <c r="I797" s="74">
        <f>'Activity rawdata'!O796</f>
        <v>25.45</v>
      </c>
      <c r="J797" s="75">
        <f>'Activity rawdata'!N796</f>
        <v>15</v>
      </c>
      <c r="K797" s="75">
        <f>'Activity rawdata'!AC796</f>
        <v>85.36</v>
      </c>
      <c r="L797" s="75">
        <f>'Activity rawdata'!AD796</f>
        <v>188.7</v>
      </c>
      <c r="M797" s="76">
        <f>'Activity rawdata'!AE796</f>
        <v>9.1070465198043298</v>
      </c>
      <c r="N797" s="83">
        <f>'Activity rawdata'!T796+'Activity rawdata'!U796</f>
        <v>0</v>
      </c>
      <c r="O797" s="80">
        <f>'Activity rawdata'!V796</f>
        <v>0</v>
      </c>
      <c r="P797" s="80">
        <f>'Activity rawdata'!W796</f>
        <v>0</v>
      </c>
      <c r="Q797" s="80">
        <f>'Activity rawdata'!X796</f>
        <v>0</v>
      </c>
      <c r="R797" s="84">
        <f t="shared" si="130"/>
        <v>0</v>
      </c>
      <c r="S797" s="80">
        <f>'Activity rawdata'!Z796</f>
        <v>0</v>
      </c>
      <c r="T797" s="80">
        <f>'Activity rawdata'!AA796</f>
        <v>0</v>
      </c>
      <c r="U797" s="80">
        <f t="shared" si="131"/>
        <v>0</v>
      </c>
      <c r="V797" s="81">
        <f t="shared" si="132"/>
        <v>0</v>
      </c>
      <c r="W797" s="75">
        <f t="shared" si="133"/>
        <v>0</v>
      </c>
      <c r="X797" s="75">
        <f t="shared" si="134"/>
        <v>0</v>
      </c>
      <c r="Y797" s="75">
        <f t="shared" si="135"/>
        <v>0</v>
      </c>
      <c r="Z797" s="82">
        <f t="shared" si="136"/>
        <v>0</v>
      </c>
      <c r="AA797" s="75">
        <f t="shared" si="137"/>
        <v>0</v>
      </c>
      <c r="AB797" s="75">
        <f t="shared" si="138"/>
        <v>0</v>
      </c>
      <c r="AC797" s="82">
        <f t="shared" si="139"/>
        <v>0</v>
      </c>
      <c r="AD797" s="70"/>
    </row>
    <row r="798" spans="1:30" x14ac:dyDescent="0.35">
      <c r="A798" s="70" t="str">
        <f>'Activity rawdata'!A797</f>
        <v>BH2061-1-357</v>
      </c>
      <c r="B798" s="71" t="str">
        <f>'Activity rawdata'!B797</f>
        <v>LB</v>
      </c>
      <c r="C798" s="71" t="str">
        <f>IF('Activity rawdata'!C797="PY","Planted",IF('Activity rawdata'!C797="NY","Nat/Convert",IF('Activity rawdata'!C797="NN","Nat/Nonconvert",IF('Activity rawdata'!C797="OY","Planted"))))</f>
        <v>Planted</v>
      </c>
      <c r="D798" s="70" t="str">
        <f>'Activity rawdata'!D797</f>
        <v>STP1</v>
      </c>
      <c r="E798" s="72" t="str">
        <f>'Activity rawdata'!E797</f>
        <v>88</v>
      </c>
      <c r="F798" s="73" t="str">
        <f>'Activity rawdata'!L797</f>
        <v>MT2</v>
      </c>
      <c r="G798" s="72" t="str">
        <f>'Activity rawdata'!R797</f>
        <v>2047</v>
      </c>
      <c r="H798" s="72" t="str">
        <f>IF('Activity rawdata'!P797="AHTHIN1","1st Thin",IF('Activity rawdata'!P797="AHCC","Clearcut",IF('Activity rawdata'!P797="AHTHSMZ","SMZ Thin",IF('Activity rawdata'!P797="AHTHIN2","2nd Thin",IF('Activity rawdata'!P797="AFERTE","Early Fert",IF('Activity rawdata'!P797="AFERTM","Mid Fert",IF('Activity rawdata'!P797="AFERTL","Late Fert",  IF('Activity rawdata'!P797="ASP","Site Prep", IF('Activity rawdata'!P797="APLT","Plant",  IF('Activity rawdata'!P797="ANREG","Natural Regeneration"))))))))))</f>
        <v>Late Fert</v>
      </c>
      <c r="I798" s="74">
        <f>'Activity rawdata'!O797</f>
        <v>56.45</v>
      </c>
      <c r="J798" s="75">
        <f>'Activity rawdata'!N797</f>
        <v>22</v>
      </c>
      <c r="K798" s="75">
        <f>'Activity rawdata'!AC797</f>
        <v>74.89</v>
      </c>
      <c r="L798" s="75">
        <f>'Activity rawdata'!AD797</f>
        <v>95.86</v>
      </c>
      <c r="M798" s="76">
        <f>'Activity rawdata'!AE797</f>
        <v>11.968218375302254</v>
      </c>
      <c r="N798" s="83">
        <f>'Activity rawdata'!T797+'Activity rawdata'!U797</f>
        <v>0</v>
      </c>
      <c r="O798" s="80">
        <f>'Activity rawdata'!V797</f>
        <v>0</v>
      </c>
      <c r="P798" s="80">
        <f>'Activity rawdata'!W797</f>
        <v>0</v>
      </c>
      <c r="Q798" s="80">
        <f>'Activity rawdata'!X797</f>
        <v>0</v>
      </c>
      <c r="R798" s="84">
        <f t="shared" si="130"/>
        <v>0</v>
      </c>
      <c r="S798" s="80">
        <f>'Activity rawdata'!Z797</f>
        <v>0</v>
      </c>
      <c r="T798" s="80">
        <f>'Activity rawdata'!AA797</f>
        <v>0</v>
      </c>
      <c r="U798" s="80">
        <f t="shared" si="131"/>
        <v>0</v>
      </c>
      <c r="V798" s="81">
        <f t="shared" si="132"/>
        <v>0</v>
      </c>
      <c r="W798" s="75">
        <f t="shared" si="133"/>
        <v>0</v>
      </c>
      <c r="X798" s="75">
        <f t="shared" si="134"/>
        <v>0</v>
      </c>
      <c r="Y798" s="75">
        <f t="shared" si="135"/>
        <v>0</v>
      </c>
      <c r="Z798" s="82">
        <f t="shared" si="136"/>
        <v>0</v>
      </c>
      <c r="AA798" s="75">
        <f t="shared" si="137"/>
        <v>0</v>
      </c>
      <c r="AB798" s="75">
        <f t="shared" si="138"/>
        <v>0</v>
      </c>
      <c r="AC798" s="82">
        <f t="shared" si="139"/>
        <v>0</v>
      </c>
      <c r="AD798" s="70"/>
    </row>
    <row r="799" spans="1:30" x14ac:dyDescent="0.35">
      <c r="A799" s="70" t="str">
        <f>'Activity rawdata'!A798</f>
        <v>BH5186-1-187</v>
      </c>
      <c r="B799" s="71" t="str">
        <f>'Activity rawdata'!B798</f>
        <v>LB</v>
      </c>
      <c r="C799" s="71" t="str">
        <f>IF('Activity rawdata'!C798="PY","Planted",IF('Activity rawdata'!C798="NY","Nat/Convert",IF('Activity rawdata'!C798="NN","Nat/Nonconvert",IF('Activity rawdata'!C798="OY","Planted"))))</f>
        <v>Planted</v>
      </c>
      <c r="D799" s="70" t="str">
        <f>'Activity rawdata'!D798</f>
        <v>STP1</v>
      </c>
      <c r="E799" s="72" t="str">
        <f>'Activity rawdata'!E798</f>
        <v>85</v>
      </c>
      <c r="F799" s="73" t="str">
        <f>'Activity rawdata'!L798</f>
        <v>MT2</v>
      </c>
      <c r="G799" s="72" t="str">
        <f>'Activity rawdata'!R798</f>
        <v>2047</v>
      </c>
      <c r="H799" s="72" t="str">
        <f>IF('Activity rawdata'!P798="AHTHIN1","1st Thin",IF('Activity rawdata'!P798="AHCC","Clearcut",IF('Activity rawdata'!P798="AHTHSMZ","SMZ Thin",IF('Activity rawdata'!P798="AHTHIN2","2nd Thin",IF('Activity rawdata'!P798="AFERTE","Early Fert",IF('Activity rawdata'!P798="AFERTM","Mid Fert",IF('Activity rawdata'!P798="AFERTL","Late Fert",  IF('Activity rawdata'!P798="ASP","Site Prep", IF('Activity rawdata'!P798="APLT","Plant",  IF('Activity rawdata'!P798="ANREG","Natural Regeneration"))))))))))</f>
        <v>Clearcut</v>
      </c>
      <c r="I799" s="74">
        <f>'Activity rawdata'!O798</f>
        <v>10.71</v>
      </c>
      <c r="J799" s="75">
        <f>'Activity rawdata'!N798</f>
        <v>27</v>
      </c>
      <c r="K799" s="75">
        <f>'Activity rawdata'!AC798</f>
        <v>97.66</v>
      </c>
      <c r="L799" s="75">
        <f>'Activity rawdata'!AD798</f>
        <v>105.68</v>
      </c>
      <c r="M799" s="76">
        <f>'Activity rawdata'!AE798</f>
        <v>13.016620991163878</v>
      </c>
      <c r="N799" s="83">
        <f>'Activity rawdata'!T798+'Activity rawdata'!U798</f>
        <v>29.59</v>
      </c>
      <c r="O799" s="80">
        <f>'Activity rawdata'!V798</f>
        <v>57.38</v>
      </c>
      <c r="P799" s="80">
        <f>'Activity rawdata'!W798</f>
        <v>70.08</v>
      </c>
      <c r="Q799" s="80">
        <f>'Activity rawdata'!X798</f>
        <v>0</v>
      </c>
      <c r="R799" s="84">
        <f t="shared" si="130"/>
        <v>157.05000000000001</v>
      </c>
      <c r="S799" s="80">
        <f>'Activity rawdata'!Z798</f>
        <v>0</v>
      </c>
      <c r="T799" s="80">
        <f>'Activity rawdata'!AA798</f>
        <v>0</v>
      </c>
      <c r="U799" s="80">
        <f t="shared" si="131"/>
        <v>0</v>
      </c>
      <c r="V799" s="81">
        <f t="shared" si="132"/>
        <v>316.90890000000002</v>
      </c>
      <c r="W799" s="75">
        <f t="shared" si="133"/>
        <v>614.53980000000013</v>
      </c>
      <c r="X799" s="75">
        <f t="shared" si="134"/>
        <v>750.55680000000007</v>
      </c>
      <c r="Y799" s="75">
        <f t="shared" si="135"/>
        <v>0</v>
      </c>
      <c r="Z799" s="82">
        <f t="shared" si="136"/>
        <v>1682.0055000000002</v>
      </c>
      <c r="AA799" s="75">
        <f t="shared" si="137"/>
        <v>0</v>
      </c>
      <c r="AB799" s="75">
        <f t="shared" si="138"/>
        <v>0</v>
      </c>
      <c r="AC799" s="82">
        <f t="shared" si="139"/>
        <v>0</v>
      </c>
      <c r="AD799" s="70"/>
    </row>
    <row r="800" spans="1:30" x14ac:dyDescent="0.35">
      <c r="A800" s="70" t="str">
        <f>'Activity rawdata'!A799</f>
        <v>BH5186-1-177</v>
      </c>
      <c r="B800" s="71" t="str">
        <f>'Activity rawdata'!B799</f>
        <v>LB</v>
      </c>
      <c r="C800" s="71" t="str">
        <f>IF('Activity rawdata'!C799="PY","Planted",IF('Activity rawdata'!C799="NY","Nat/Convert",IF('Activity rawdata'!C799="NN","Nat/Nonconvert",IF('Activity rawdata'!C799="OY","Planted"))))</f>
        <v>Planted</v>
      </c>
      <c r="D800" s="70" t="str">
        <f>'Activity rawdata'!D799</f>
        <v>STP1</v>
      </c>
      <c r="E800" s="72" t="str">
        <f>'Activity rawdata'!E799</f>
        <v>80</v>
      </c>
      <c r="F800" s="73" t="str">
        <f>'Activity rawdata'!L799</f>
        <v>MT2</v>
      </c>
      <c r="G800" s="72" t="str">
        <f>'Activity rawdata'!R799</f>
        <v>2047</v>
      </c>
      <c r="H800" s="72" t="str">
        <f>IF('Activity rawdata'!P799="AHTHIN1","1st Thin",IF('Activity rawdata'!P799="AHCC","Clearcut",IF('Activity rawdata'!P799="AHTHSMZ","SMZ Thin",IF('Activity rawdata'!P799="AHTHIN2","2nd Thin",IF('Activity rawdata'!P799="AFERTE","Early Fert",IF('Activity rawdata'!P799="AFERTM","Mid Fert",IF('Activity rawdata'!P799="AFERTL","Late Fert",  IF('Activity rawdata'!P799="ASP","Site Prep", IF('Activity rawdata'!P799="APLT","Plant",  IF('Activity rawdata'!P799="ANREG","Natural Regeneration"))))))))))</f>
        <v>Clearcut</v>
      </c>
      <c r="I800" s="74">
        <f>'Activity rawdata'!O799</f>
        <v>42.11</v>
      </c>
      <c r="J800" s="75">
        <f>'Activity rawdata'!N799</f>
        <v>28</v>
      </c>
      <c r="K800" s="75">
        <f>'Activity rawdata'!AC799</f>
        <v>97.13</v>
      </c>
      <c r="L800" s="75">
        <f>'Activity rawdata'!AD799</f>
        <v>105.18</v>
      </c>
      <c r="M800" s="76">
        <f>'Activity rawdata'!AE799</f>
        <v>13.012070660760003</v>
      </c>
      <c r="N800" s="83">
        <f>'Activity rawdata'!T799+'Activity rawdata'!U799</f>
        <v>27.26</v>
      </c>
      <c r="O800" s="80">
        <f>'Activity rawdata'!V799</f>
        <v>57.43</v>
      </c>
      <c r="P800" s="80">
        <f>'Activity rawdata'!W799</f>
        <v>63.93</v>
      </c>
      <c r="Q800" s="80">
        <f>'Activity rawdata'!X799</f>
        <v>0</v>
      </c>
      <c r="R800" s="84">
        <f t="shared" si="130"/>
        <v>148.62</v>
      </c>
      <c r="S800" s="80">
        <f>'Activity rawdata'!Z799</f>
        <v>0</v>
      </c>
      <c r="T800" s="80">
        <f>'Activity rawdata'!AA799</f>
        <v>0</v>
      </c>
      <c r="U800" s="80">
        <f t="shared" si="131"/>
        <v>0</v>
      </c>
      <c r="V800" s="81">
        <f t="shared" si="132"/>
        <v>1147.9186</v>
      </c>
      <c r="W800" s="75">
        <f t="shared" si="133"/>
        <v>2418.3773000000001</v>
      </c>
      <c r="X800" s="75">
        <f t="shared" si="134"/>
        <v>2692.0922999999998</v>
      </c>
      <c r="Y800" s="75">
        <f t="shared" si="135"/>
        <v>0</v>
      </c>
      <c r="Z800" s="82">
        <f t="shared" si="136"/>
        <v>6258.3881999999994</v>
      </c>
      <c r="AA800" s="75">
        <f t="shared" si="137"/>
        <v>0</v>
      </c>
      <c r="AB800" s="75">
        <f t="shared" si="138"/>
        <v>0</v>
      </c>
      <c r="AC800" s="82">
        <f t="shared" si="139"/>
        <v>0</v>
      </c>
      <c r="AD800" s="70"/>
    </row>
    <row r="801" spans="1:30" x14ac:dyDescent="0.35">
      <c r="A801" s="70" t="str">
        <f>'Activity rawdata'!A800</f>
        <v>BH5186-1-180</v>
      </c>
      <c r="B801" s="71" t="str">
        <f>'Activity rawdata'!B800</f>
        <v>LB</v>
      </c>
      <c r="C801" s="71" t="str">
        <f>IF('Activity rawdata'!C800="PY","Planted",IF('Activity rawdata'!C800="NY","Nat/Convert",IF('Activity rawdata'!C800="NN","Nat/Nonconvert",IF('Activity rawdata'!C800="OY","Planted"))))</f>
        <v>Planted</v>
      </c>
      <c r="D801" s="70" t="str">
        <f>'Activity rawdata'!D800</f>
        <v>STP1</v>
      </c>
      <c r="E801" s="72" t="str">
        <f>'Activity rawdata'!E800</f>
        <v>80</v>
      </c>
      <c r="F801" s="73" t="str">
        <f>'Activity rawdata'!L800</f>
        <v>MT2</v>
      </c>
      <c r="G801" s="72" t="str">
        <f>'Activity rawdata'!R800</f>
        <v>2047</v>
      </c>
      <c r="H801" s="72" t="str">
        <f>IF('Activity rawdata'!P800="AHTHIN1","1st Thin",IF('Activity rawdata'!P800="AHCC","Clearcut",IF('Activity rawdata'!P800="AHTHSMZ","SMZ Thin",IF('Activity rawdata'!P800="AHTHIN2","2nd Thin",IF('Activity rawdata'!P800="AFERTE","Early Fert",IF('Activity rawdata'!P800="AFERTM","Mid Fert",IF('Activity rawdata'!P800="AFERTL","Late Fert",  IF('Activity rawdata'!P800="ASP","Site Prep", IF('Activity rawdata'!P800="APLT","Plant",  IF('Activity rawdata'!P800="ANREG","Natural Regeneration"))))))))))</f>
        <v>Clearcut</v>
      </c>
      <c r="I801" s="74">
        <f>'Activity rawdata'!O800</f>
        <v>16.78</v>
      </c>
      <c r="J801" s="75">
        <f>'Activity rawdata'!N800</f>
        <v>28</v>
      </c>
      <c r="K801" s="75">
        <f>'Activity rawdata'!AC800</f>
        <v>97.13</v>
      </c>
      <c r="L801" s="75">
        <f>'Activity rawdata'!AD800</f>
        <v>105.18</v>
      </c>
      <c r="M801" s="76">
        <f>'Activity rawdata'!AE800</f>
        <v>13.012070660760003</v>
      </c>
      <c r="N801" s="83">
        <f>'Activity rawdata'!T800+'Activity rawdata'!U800</f>
        <v>27.26</v>
      </c>
      <c r="O801" s="80">
        <f>'Activity rawdata'!V800</f>
        <v>57.43</v>
      </c>
      <c r="P801" s="80">
        <f>'Activity rawdata'!W800</f>
        <v>63.93</v>
      </c>
      <c r="Q801" s="80">
        <f>'Activity rawdata'!X800</f>
        <v>0</v>
      </c>
      <c r="R801" s="84">
        <f t="shared" si="130"/>
        <v>148.62</v>
      </c>
      <c r="S801" s="80">
        <f>'Activity rawdata'!Z800</f>
        <v>0</v>
      </c>
      <c r="T801" s="80">
        <f>'Activity rawdata'!AA800</f>
        <v>0</v>
      </c>
      <c r="U801" s="80">
        <f t="shared" si="131"/>
        <v>0</v>
      </c>
      <c r="V801" s="81">
        <f t="shared" si="132"/>
        <v>457.42280000000005</v>
      </c>
      <c r="W801" s="75">
        <f t="shared" si="133"/>
        <v>963.67540000000008</v>
      </c>
      <c r="X801" s="75">
        <f t="shared" si="134"/>
        <v>1072.7454</v>
      </c>
      <c r="Y801" s="75">
        <f t="shared" si="135"/>
        <v>0</v>
      </c>
      <c r="Z801" s="82">
        <f t="shared" si="136"/>
        <v>2493.8436000000002</v>
      </c>
      <c r="AA801" s="75">
        <f t="shared" si="137"/>
        <v>0</v>
      </c>
      <c r="AB801" s="75">
        <f t="shared" si="138"/>
        <v>0</v>
      </c>
      <c r="AC801" s="82">
        <f t="shared" si="139"/>
        <v>0</v>
      </c>
      <c r="AD801" s="70"/>
    </row>
    <row r="802" spans="1:30" x14ac:dyDescent="0.35">
      <c r="A802" s="70" t="str">
        <f>'Activity rawdata'!A801</f>
        <v>BH5186-1-182</v>
      </c>
      <c r="B802" s="71" t="str">
        <f>'Activity rawdata'!B801</f>
        <v>LB</v>
      </c>
      <c r="C802" s="71" t="str">
        <f>IF('Activity rawdata'!C801="PY","Planted",IF('Activity rawdata'!C801="NY","Nat/Convert",IF('Activity rawdata'!C801="NN","Nat/Nonconvert",IF('Activity rawdata'!C801="OY","Planted"))))</f>
        <v>Planted</v>
      </c>
      <c r="D802" s="70" t="str">
        <f>'Activity rawdata'!D801</f>
        <v>STP1</v>
      </c>
      <c r="E802" s="72" t="str">
        <f>'Activity rawdata'!E801</f>
        <v>80</v>
      </c>
      <c r="F802" s="73" t="str">
        <f>'Activity rawdata'!L801</f>
        <v>MT2</v>
      </c>
      <c r="G802" s="72" t="str">
        <f>'Activity rawdata'!R801</f>
        <v>2047</v>
      </c>
      <c r="H802" s="72" t="str">
        <f>IF('Activity rawdata'!P801="AHTHIN1","1st Thin",IF('Activity rawdata'!P801="AHCC","Clearcut",IF('Activity rawdata'!P801="AHTHSMZ","SMZ Thin",IF('Activity rawdata'!P801="AHTHIN2","2nd Thin",IF('Activity rawdata'!P801="AFERTE","Early Fert",IF('Activity rawdata'!P801="AFERTM","Mid Fert",IF('Activity rawdata'!P801="AFERTL","Late Fert",  IF('Activity rawdata'!P801="ASP","Site Prep", IF('Activity rawdata'!P801="APLT","Plant",  IF('Activity rawdata'!P801="ANREG","Natural Regeneration"))))))))))</f>
        <v>Clearcut</v>
      </c>
      <c r="I802" s="74">
        <f>'Activity rawdata'!O801</f>
        <v>11.75</v>
      </c>
      <c r="J802" s="75">
        <f>'Activity rawdata'!N801</f>
        <v>28</v>
      </c>
      <c r="K802" s="75">
        <f>'Activity rawdata'!AC801</f>
        <v>97.13</v>
      </c>
      <c r="L802" s="75">
        <f>'Activity rawdata'!AD801</f>
        <v>105.18</v>
      </c>
      <c r="M802" s="76">
        <f>'Activity rawdata'!AE801</f>
        <v>13.012070660760003</v>
      </c>
      <c r="N802" s="83">
        <f>'Activity rawdata'!T801+'Activity rawdata'!U801</f>
        <v>27.26</v>
      </c>
      <c r="O802" s="80">
        <f>'Activity rawdata'!V801</f>
        <v>57.43</v>
      </c>
      <c r="P802" s="80">
        <f>'Activity rawdata'!W801</f>
        <v>63.93</v>
      </c>
      <c r="Q802" s="80">
        <f>'Activity rawdata'!X801</f>
        <v>0</v>
      </c>
      <c r="R802" s="84">
        <f t="shared" si="130"/>
        <v>148.62</v>
      </c>
      <c r="S802" s="80">
        <f>'Activity rawdata'!Z801</f>
        <v>0</v>
      </c>
      <c r="T802" s="80">
        <f>'Activity rawdata'!AA801</f>
        <v>0</v>
      </c>
      <c r="U802" s="80">
        <f t="shared" si="131"/>
        <v>0</v>
      </c>
      <c r="V802" s="81">
        <f t="shared" si="132"/>
        <v>320.30500000000001</v>
      </c>
      <c r="W802" s="75">
        <f t="shared" si="133"/>
        <v>674.80250000000001</v>
      </c>
      <c r="X802" s="75">
        <f t="shared" si="134"/>
        <v>751.17750000000001</v>
      </c>
      <c r="Y802" s="75">
        <f t="shared" si="135"/>
        <v>0</v>
      </c>
      <c r="Z802" s="82">
        <f t="shared" si="136"/>
        <v>1746.2850000000001</v>
      </c>
      <c r="AA802" s="75">
        <f t="shared" si="137"/>
        <v>0</v>
      </c>
      <c r="AB802" s="75">
        <f t="shared" si="138"/>
        <v>0</v>
      </c>
      <c r="AC802" s="82">
        <f t="shared" si="139"/>
        <v>0</v>
      </c>
      <c r="AD802" s="70"/>
    </row>
    <row r="803" spans="1:30" x14ac:dyDescent="0.35">
      <c r="A803" s="70" t="str">
        <f>'Activity rawdata'!A802</f>
        <v>BH6125-1-304</v>
      </c>
      <c r="B803" s="71" t="str">
        <f>'Activity rawdata'!B802</f>
        <v>LB</v>
      </c>
      <c r="C803" s="71" t="str">
        <f>IF('Activity rawdata'!C802="PY","Planted",IF('Activity rawdata'!C802="NY","Nat/Convert",IF('Activity rawdata'!C802="NN","Nat/Nonconvert",IF('Activity rawdata'!C802="OY","Planted"))))</f>
        <v>Planted</v>
      </c>
      <c r="D803" s="70" t="str">
        <f>'Activity rawdata'!D802</f>
        <v>STP1</v>
      </c>
      <c r="E803" s="72" t="str">
        <f>'Activity rawdata'!E802</f>
        <v>79</v>
      </c>
      <c r="F803" s="73" t="str">
        <f>'Activity rawdata'!L802</f>
        <v>MT2</v>
      </c>
      <c r="G803" s="72" t="str">
        <f>'Activity rawdata'!R802</f>
        <v>2047</v>
      </c>
      <c r="H803" s="72" t="str">
        <f>IF('Activity rawdata'!P802="AHTHIN1","1st Thin",IF('Activity rawdata'!P802="AHCC","Clearcut",IF('Activity rawdata'!P802="AHTHSMZ","SMZ Thin",IF('Activity rawdata'!P802="AHTHIN2","2nd Thin",IF('Activity rawdata'!P802="AFERTE","Early Fert",IF('Activity rawdata'!P802="AFERTM","Mid Fert",IF('Activity rawdata'!P802="AFERTL","Late Fert",  IF('Activity rawdata'!P802="ASP","Site Prep", IF('Activity rawdata'!P802="APLT","Plant",  IF('Activity rawdata'!P802="ANREG","Natural Regeneration"))))))))))</f>
        <v>Clearcut</v>
      </c>
      <c r="I803" s="74">
        <f>'Activity rawdata'!O802</f>
        <v>42.96</v>
      </c>
      <c r="J803" s="75">
        <f>'Activity rawdata'!N802</f>
        <v>28</v>
      </c>
      <c r="K803" s="75">
        <f>'Activity rawdata'!AC802</f>
        <v>99.77</v>
      </c>
      <c r="L803" s="75">
        <f>'Activity rawdata'!AD802</f>
        <v>105.91</v>
      </c>
      <c r="M803" s="76">
        <f>'Activity rawdata'!AE802</f>
        <v>13.142191887210021</v>
      </c>
      <c r="N803" s="83">
        <f>'Activity rawdata'!T802+'Activity rawdata'!U802</f>
        <v>28.45</v>
      </c>
      <c r="O803" s="80">
        <f>'Activity rawdata'!V802</f>
        <v>58.78</v>
      </c>
      <c r="P803" s="80">
        <f>'Activity rawdata'!W802</f>
        <v>69.98</v>
      </c>
      <c r="Q803" s="80">
        <f>'Activity rawdata'!X802</f>
        <v>0</v>
      </c>
      <c r="R803" s="84">
        <f t="shared" si="130"/>
        <v>157.21</v>
      </c>
      <c r="S803" s="80">
        <f>'Activity rawdata'!Z802</f>
        <v>0</v>
      </c>
      <c r="T803" s="80">
        <f>'Activity rawdata'!AA802</f>
        <v>0</v>
      </c>
      <c r="U803" s="80">
        <f t="shared" si="131"/>
        <v>0</v>
      </c>
      <c r="V803" s="81">
        <f t="shared" si="132"/>
        <v>1222.212</v>
      </c>
      <c r="W803" s="75">
        <f t="shared" si="133"/>
        <v>2525.1887999999999</v>
      </c>
      <c r="X803" s="75">
        <f t="shared" si="134"/>
        <v>3006.3408000000004</v>
      </c>
      <c r="Y803" s="75">
        <f t="shared" si="135"/>
        <v>0</v>
      </c>
      <c r="Z803" s="82">
        <f t="shared" si="136"/>
        <v>6753.7416000000003</v>
      </c>
      <c r="AA803" s="75">
        <f t="shared" si="137"/>
        <v>0</v>
      </c>
      <c r="AB803" s="75">
        <f t="shared" si="138"/>
        <v>0</v>
      </c>
      <c r="AC803" s="82">
        <f t="shared" si="139"/>
        <v>0</v>
      </c>
      <c r="AD803" s="70"/>
    </row>
    <row r="804" spans="1:30" x14ac:dyDescent="0.35">
      <c r="A804" s="70" t="str">
        <f>'Activity rawdata'!A803</f>
        <v>BH6125-1-305</v>
      </c>
      <c r="B804" s="71" t="str">
        <f>'Activity rawdata'!B803</f>
        <v>LB</v>
      </c>
      <c r="C804" s="71" t="str">
        <f>IF('Activity rawdata'!C803="PY","Planted",IF('Activity rawdata'!C803="NY","Nat/Convert",IF('Activity rawdata'!C803="NN","Nat/Nonconvert",IF('Activity rawdata'!C803="OY","Planted"))))</f>
        <v>Planted</v>
      </c>
      <c r="D804" s="70" t="str">
        <f>'Activity rawdata'!D803</f>
        <v>STP1</v>
      </c>
      <c r="E804" s="72" t="str">
        <f>'Activity rawdata'!E803</f>
        <v>80</v>
      </c>
      <c r="F804" s="73" t="str">
        <f>'Activity rawdata'!L803</f>
        <v>MT2</v>
      </c>
      <c r="G804" s="72" t="str">
        <f>'Activity rawdata'!R803</f>
        <v>2047</v>
      </c>
      <c r="H804" s="72" t="str">
        <f>IF('Activity rawdata'!P803="AHTHIN1","1st Thin",IF('Activity rawdata'!P803="AHCC","Clearcut",IF('Activity rawdata'!P803="AHTHSMZ","SMZ Thin",IF('Activity rawdata'!P803="AHTHIN2","2nd Thin",IF('Activity rawdata'!P803="AFERTE","Early Fert",IF('Activity rawdata'!P803="AFERTM","Mid Fert",IF('Activity rawdata'!P803="AFERTL","Late Fert",  IF('Activity rawdata'!P803="ASP","Site Prep", IF('Activity rawdata'!P803="APLT","Plant",  IF('Activity rawdata'!P803="ANREG","Natural Regeneration"))))))))))</f>
        <v>Clearcut</v>
      </c>
      <c r="I804" s="74">
        <f>'Activity rawdata'!O803</f>
        <v>31.68</v>
      </c>
      <c r="J804" s="75">
        <f>'Activity rawdata'!N803</f>
        <v>28</v>
      </c>
      <c r="K804" s="75">
        <f>'Activity rawdata'!AC803</f>
        <v>100.66</v>
      </c>
      <c r="L804" s="75">
        <f>'Activity rawdata'!AD803</f>
        <v>108.68</v>
      </c>
      <c r="M804" s="76">
        <f>'Activity rawdata'!AE803</f>
        <v>13.031366223580884</v>
      </c>
      <c r="N804" s="83">
        <f>'Activity rawdata'!T803+'Activity rawdata'!U803</f>
        <v>28.92</v>
      </c>
      <c r="O804" s="80">
        <f>'Activity rawdata'!V803</f>
        <v>60.53</v>
      </c>
      <c r="P804" s="80">
        <f>'Activity rawdata'!W803</f>
        <v>68.400000000000006</v>
      </c>
      <c r="Q804" s="80">
        <f>'Activity rawdata'!X803</f>
        <v>0</v>
      </c>
      <c r="R804" s="84">
        <f t="shared" si="130"/>
        <v>157.85000000000002</v>
      </c>
      <c r="S804" s="80">
        <f>'Activity rawdata'!Z803</f>
        <v>0</v>
      </c>
      <c r="T804" s="80">
        <f>'Activity rawdata'!AA803</f>
        <v>0</v>
      </c>
      <c r="U804" s="80">
        <f t="shared" si="131"/>
        <v>0</v>
      </c>
      <c r="V804" s="81">
        <f t="shared" si="132"/>
        <v>916.18560000000002</v>
      </c>
      <c r="W804" s="75">
        <f t="shared" si="133"/>
        <v>1917.5904</v>
      </c>
      <c r="X804" s="75">
        <f t="shared" si="134"/>
        <v>2166.9120000000003</v>
      </c>
      <c r="Y804" s="75">
        <f t="shared" si="135"/>
        <v>0</v>
      </c>
      <c r="Z804" s="82">
        <f t="shared" si="136"/>
        <v>5000.6880000000001</v>
      </c>
      <c r="AA804" s="75">
        <f t="shared" si="137"/>
        <v>0</v>
      </c>
      <c r="AB804" s="75">
        <f t="shared" si="138"/>
        <v>0</v>
      </c>
      <c r="AC804" s="82">
        <f t="shared" si="139"/>
        <v>0</v>
      </c>
      <c r="AD804" s="70"/>
    </row>
    <row r="805" spans="1:30" x14ac:dyDescent="0.35">
      <c r="A805" s="70" t="str">
        <f>'Activity rawdata'!A804</f>
        <v>BH6125-1-319</v>
      </c>
      <c r="B805" s="71" t="str">
        <f>'Activity rawdata'!B804</f>
        <v>LB</v>
      </c>
      <c r="C805" s="71" t="str">
        <f>IF('Activity rawdata'!C804="PY","Planted",IF('Activity rawdata'!C804="NY","Nat/Convert",IF('Activity rawdata'!C804="NN","Nat/Nonconvert",IF('Activity rawdata'!C804="OY","Planted"))))</f>
        <v>Planted</v>
      </c>
      <c r="D805" s="70" t="str">
        <f>'Activity rawdata'!D804</f>
        <v>STP1</v>
      </c>
      <c r="E805" s="72" t="str">
        <f>'Activity rawdata'!E804</f>
        <v>79</v>
      </c>
      <c r="F805" s="73" t="str">
        <f>'Activity rawdata'!L804</f>
        <v>MT2</v>
      </c>
      <c r="G805" s="72" t="str">
        <f>'Activity rawdata'!R804</f>
        <v>2047</v>
      </c>
      <c r="H805" s="72" t="str">
        <f>IF('Activity rawdata'!P804="AHTHIN1","1st Thin",IF('Activity rawdata'!P804="AHCC","Clearcut",IF('Activity rawdata'!P804="AHTHSMZ","SMZ Thin",IF('Activity rawdata'!P804="AHTHIN2","2nd Thin",IF('Activity rawdata'!P804="AFERTE","Early Fert",IF('Activity rawdata'!P804="AFERTM","Mid Fert",IF('Activity rawdata'!P804="AFERTL","Late Fert",  IF('Activity rawdata'!P804="ASP","Site Prep", IF('Activity rawdata'!P804="APLT","Plant",  IF('Activity rawdata'!P804="ANREG","Natural Regeneration"))))))))))</f>
        <v>Clearcut</v>
      </c>
      <c r="I805" s="74">
        <f>'Activity rawdata'!O804</f>
        <v>31.55</v>
      </c>
      <c r="J805" s="75">
        <f>'Activity rawdata'!N804</f>
        <v>28</v>
      </c>
      <c r="K805" s="75">
        <f>'Activity rawdata'!AC804</f>
        <v>99.77</v>
      </c>
      <c r="L805" s="75">
        <f>'Activity rawdata'!AD804</f>
        <v>105.91</v>
      </c>
      <c r="M805" s="76">
        <f>'Activity rawdata'!AE804</f>
        <v>13.142191887210021</v>
      </c>
      <c r="N805" s="83">
        <f>'Activity rawdata'!T804+'Activity rawdata'!U804</f>
        <v>28.45</v>
      </c>
      <c r="O805" s="80">
        <f>'Activity rawdata'!V804</f>
        <v>58.78</v>
      </c>
      <c r="P805" s="80">
        <f>'Activity rawdata'!W804</f>
        <v>69.98</v>
      </c>
      <c r="Q805" s="80">
        <f>'Activity rawdata'!X804</f>
        <v>0</v>
      </c>
      <c r="R805" s="84">
        <f t="shared" si="130"/>
        <v>157.21</v>
      </c>
      <c r="S805" s="80">
        <f>'Activity rawdata'!Z804</f>
        <v>0</v>
      </c>
      <c r="T805" s="80">
        <f>'Activity rawdata'!AA804</f>
        <v>0</v>
      </c>
      <c r="U805" s="80">
        <f t="shared" si="131"/>
        <v>0</v>
      </c>
      <c r="V805" s="81">
        <f t="shared" si="132"/>
        <v>897.59749999999997</v>
      </c>
      <c r="W805" s="75">
        <f t="shared" si="133"/>
        <v>1854.509</v>
      </c>
      <c r="X805" s="75">
        <f t="shared" si="134"/>
        <v>2207.8690000000001</v>
      </c>
      <c r="Y805" s="75">
        <f t="shared" si="135"/>
        <v>0</v>
      </c>
      <c r="Z805" s="82">
        <f t="shared" si="136"/>
        <v>4959.9755000000005</v>
      </c>
      <c r="AA805" s="75">
        <f t="shared" si="137"/>
        <v>0</v>
      </c>
      <c r="AB805" s="75">
        <f t="shared" si="138"/>
        <v>0</v>
      </c>
      <c r="AC805" s="82">
        <f t="shared" si="139"/>
        <v>0</v>
      </c>
      <c r="AD805" s="70"/>
    </row>
    <row r="806" spans="1:30" x14ac:dyDescent="0.35">
      <c r="A806" s="70" t="str">
        <f>'Activity rawdata'!A805</f>
        <v>BH6125-1-320</v>
      </c>
      <c r="B806" s="71" t="str">
        <f>'Activity rawdata'!B805</f>
        <v>LB</v>
      </c>
      <c r="C806" s="71" t="str">
        <f>IF('Activity rawdata'!C805="PY","Planted",IF('Activity rawdata'!C805="NY","Nat/Convert",IF('Activity rawdata'!C805="NN","Nat/Nonconvert",IF('Activity rawdata'!C805="OY","Planted"))))</f>
        <v>Planted</v>
      </c>
      <c r="D806" s="70" t="str">
        <f>'Activity rawdata'!D805</f>
        <v>STP1</v>
      </c>
      <c r="E806" s="72" t="str">
        <f>'Activity rawdata'!E805</f>
        <v>79</v>
      </c>
      <c r="F806" s="73" t="str">
        <f>'Activity rawdata'!L805</f>
        <v>MT2</v>
      </c>
      <c r="G806" s="72" t="str">
        <f>'Activity rawdata'!R805</f>
        <v>2047</v>
      </c>
      <c r="H806" s="72" t="str">
        <f>IF('Activity rawdata'!P805="AHTHIN1","1st Thin",IF('Activity rawdata'!P805="AHCC","Clearcut",IF('Activity rawdata'!P805="AHTHSMZ","SMZ Thin",IF('Activity rawdata'!P805="AHTHIN2","2nd Thin",IF('Activity rawdata'!P805="AFERTE","Early Fert",IF('Activity rawdata'!P805="AFERTM","Mid Fert",IF('Activity rawdata'!P805="AFERTL","Late Fert",  IF('Activity rawdata'!P805="ASP","Site Prep", IF('Activity rawdata'!P805="APLT","Plant",  IF('Activity rawdata'!P805="ANREG","Natural Regeneration"))))))))))</f>
        <v>Clearcut</v>
      </c>
      <c r="I806" s="74">
        <f>'Activity rawdata'!O805</f>
        <v>61.483600000000003</v>
      </c>
      <c r="J806" s="75">
        <f>'Activity rawdata'!N805</f>
        <v>28</v>
      </c>
      <c r="K806" s="75">
        <f>'Activity rawdata'!AC805</f>
        <v>99.77</v>
      </c>
      <c r="L806" s="75">
        <f>'Activity rawdata'!AD805</f>
        <v>105.91</v>
      </c>
      <c r="M806" s="76">
        <f>'Activity rawdata'!AE805</f>
        <v>13.142191887210021</v>
      </c>
      <c r="N806" s="83">
        <f>'Activity rawdata'!T805+'Activity rawdata'!U805</f>
        <v>28.45</v>
      </c>
      <c r="O806" s="80">
        <f>'Activity rawdata'!V805</f>
        <v>58.78</v>
      </c>
      <c r="P806" s="80">
        <f>'Activity rawdata'!W805</f>
        <v>69.98</v>
      </c>
      <c r="Q806" s="80">
        <f>'Activity rawdata'!X805</f>
        <v>0</v>
      </c>
      <c r="R806" s="84">
        <f t="shared" si="130"/>
        <v>157.21</v>
      </c>
      <c r="S806" s="80">
        <f>'Activity rawdata'!Z805</f>
        <v>0</v>
      </c>
      <c r="T806" s="80">
        <f>'Activity rawdata'!AA805</f>
        <v>0</v>
      </c>
      <c r="U806" s="80">
        <f t="shared" si="131"/>
        <v>0</v>
      </c>
      <c r="V806" s="81">
        <f t="shared" si="132"/>
        <v>1749.2084199999999</v>
      </c>
      <c r="W806" s="75">
        <f t="shared" si="133"/>
        <v>3614.0060080000003</v>
      </c>
      <c r="X806" s="75">
        <f t="shared" si="134"/>
        <v>4302.6223280000004</v>
      </c>
      <c r="Y806" s="75">
        <f t="shared" si="135"/>
        <v>0</v>
      </c>
      <c r="Z806" s="82">
        <f t="shared" si="136"/>
        <v>9665.8367560000006</v>
      </c>
      <c r="AA806" s="75">
        <f t="shared" si="137"/>
        <v>0</v>
      </c>
      <c r="AB806" s="75">
        <f t="shared" si="138"/>
        <v>0</v>
      </c>
      <c r="AC806" s="82">
        <f t="shared" si="139"/>
        <v>0</v>
      </c>
      <c r="AD806" s="70"/>
    </row>
    <row r="807" spans="1:30" x14ac:dyDescent="0.35">
      <c r="A807" s="70" t="str">
        <f>'Activity rawdata'!A806</f>
        <v>BH5149-1-162</v>
      </c>
      <c r="B807" s="71" t="str">
        <f>'Activity rawdata'!B806</f>
        <v>PH</v>
      </c>
      <c r="C807" s="71" t="str">
        <f>IF('Activity rawdata'!C806="PY","Planted",IF('Activity rawdata'!C806="NY","Nat/Convert",IF('Activity rawdata'!C806="NN","Nat/Nonconvert",IF('Activity rawdata'!C806="OY","Planted"))))</f>
        <v>Nat/Nonconvert</v>
      </c>
      <c r="D807" s="70" t="str">
        <f>'Activity rawdata'!D806</f>
        <v>STP1</v>
      </c>
      <c r="E807" s="72" t="str">
        <f>'Activity rawdata'!E806</f>
        <v>57</v>
      </c>
      <c r="F807" s="73" t="str">
        <f>'Activity rawdata'!L806</f>
        <v>NO</v>
      </c>
      <c r="G807" s="72" t="str">
        <f>'Activity rawdata'!R806</f>
        <v>2047</v>
      </c>
      <c r="H807" s="72" t="str">
        <f>IF('Activity rawdata'!P806="AHTHIN1","1st Thin",IF('Activity rawdata'!P806="AHCC","Clearcut",IF('Activity rawdata'!P806="AHTHSMZ","SMZ Thin",IF('Activity rawdata'!P806="AHTHIN2","2nd Thin",IF('Activity rawdata'!P806="AFERTE","Early Fert",IF('Activity rawdata'!P806="AFERTM","Mid Fert",IF('Activity rawdata'!P806="AFERTL","Late Fert",  IF('Activity rawdata'!P806="ASP","Site Prep", IF('Activity rawdata'!P806="APLT","Plant",  IF('Activity rawdata'!P806="ANREG","Natural Regeneration"))))))))))</f>
        <v>Clearcut</v>
      </c>
      <c r="I807" s="74">
        <f>'Activity rawdata'!O806</f>
        <v>4.9804719999999998</v>
      </c>
      <c r="J807" s="75">
        <f>'Activity rawdata'!N806</f>
        <v>37</v>
      </c>
      <c r="K807" s="75">
        <f>'Activity rawdata'!AC806</f>
        <v>69.48</v>
      </c>
      <c r="L807" s="75">
        <f>'Activity rawdata'!AD806</f>
        <v>158.51</v>
      </c>
      <c r="M807" s="76">
        <f>'Activity rawdata'!AE806</f>
        <v>8.9647436192311964</v>
      </c>
      <c r="N807" s="83">
        <f>'Activity rawdata'!T806+'Activity rawdata'!U806</f>
        <v>20.21</v>
      </c>
      <c r="O807" s="80">
        <f>'Activity rawdata'!V806</f>
        <v>32.520000000000003</v>
      </c>
      <c r="P807" s="80">
        <f>'Activity rawdata'!W806</f>
        <v>10.19</v>
      </c>
      <c r="Q807" s="80">
        <f>'Activity rawdata'!X806</f>
        <v>0</v>
      </c>
      <c r="R807" s="84">
        <f t="shared" si="130"/>
        <v>62.92</v>
      </c>
      <c r="S807" s="80">
        <f>'Activity rawdata'!Z806</f>
        <v>14.6</v>
      </c>
      <c r="T807" s="80">
        <f>'Activity rawdata'!AA806</f>
        <v>0.65</v>
      </c>
      <c r="U807" s="80">
        <f t="shared" si="131"/>
        <v>15.25</v>
      </c>
      <c r="V807" s="81">
        <f t="shared" si="132"/>
        <v>100.65533911999999</v>
      </c>
      <c r="W807" s="75">
        <f t="shared" si="133"/>
        <v>161.96494944</v>
      </c>
      <c r="X807" s="75">
        <f t="shared" si="134"/>
        <v>50.751009679999996</v>
      </c>
      <c r="Y807" s="75">
        <f t="shared" si="135"/>
        <v>0</v>
      </c>
      <c r="Z807" s="82">
        <f t="shared" si="136"/>
        <v>313.37129823999999</v>
      </c>
      <c r="AA807" s="75">
        <f t="shared" si="137"/>
        <v>72.714891199999997</v>
      </c>
      <c r="AB807" s="75">
        <f t="shared" si="138"/>
        <v>3.2373067999999998</v>
      </c>
      <c r="AC807" s="82">
        <f t="shared" si="139"/>
        <v>75.952197999999996</v>
      </c>
      <c r="AD807" s="70"/>
    </row>
    <row r="808" spans="1:30" x14ac:dyDescent="0.35">
      <c r="A808" s="70" t="str">
        <f>'Activity rawdata'!A807</f>
        <v>BH5186-1-187</v>
      </c>
      <c r="B808" s="71" t="str">
        <f>'Activity rawdata'!B807</f>
        <v>COLB</v>
      </c>
      <c r="C808" s="71" t="str">
        <f>IF('Activity rawdata'!C807="PY","Planted",IF('Activity rawdata'!C807="NY","Nat/Convert",IF('Activity rawdata'!C807="NN","Nat/Nonconvert",IF('Activity rawdata'!C807="OY","Planted"))))</f>
        <v>Planted</v>
      </c>
      <c r="D808" s="70" t="str">
        <f>'Activity rawdata'!D807</f>
        <v>STP2</v>
      </c>
      <c r="E808" s="72" t="str">
        <f>'Activity rawdata'!E807</f>
        <v>85</v>
      </c>
      <c r="F808" s="73" t="str">
        <f>'Activity rawdata'!L807</f>
        <v>NO</v>
      </c>
      <c r="G808" s="72" t="str">
        <f>'Activity rawdata'!R807</f>
        <v>2048</v>
      </c>
      <c r="H808" s="72" t="str">
        <f>IF('Activity rawdata'!P807="AHTHIN1","1st Thin",IF('Activity rawdata'!P807="AHCC","Clearcut",IF('Activity rawdata'!P807="AHTHSMZ","SMZ Thin",IF('Activity rawdata'!P807="AHTHIN2","2nd Thin",IF('Activity rawdata'!P807="AFERTE","Early Fert",IF('Activity rawdata'!P807="AFERTM","Mid Fert",IF('Activity rawdata'!P807="AFERTL","Late Fert",  IF('Activity rawdata'!P807="ASP","Site Prep", IF('Activity rawdata'!P807="APLT","Plant",  IF('Activity rawdata'!P807="ANREG","Natural Regeneration"))))))))))</f>
        <v>Site Prep</v>
      </c>
      <c r="I808" s="74">
        <f>'Activity rawdata'!O807</f>
        <v>10.71</v>
      </c>
      <c r="J808" s="75">
        <f>'Activity rawdata'!N807</f>
        <v>1</v>
      </c>
      <c r="K808" s="75">
        <f>'Activity rawdata'!AC807</f>
        <v>0</v>
      </c>
      <c r="L808" s="75">
        <f>'Activity rawdata'!AD807</f>
        <v>0</v>
      </c>
      <c r="M808" s="76" t="str">
        <f>'Activity rawdata'!AE807</f>
        <v>-</v>
      </c>
      <c r="N808" s="83">
        <f>'Activity rawdata'!T807+'Activity rawdata'!U807</f>
        <v>0</v>
      </c>
      <c r="O808" s="80">
        <f>'Activity rawdata'!V807</f>
        <v>0</v>
      </c>
      <c r="P808" s="80">
        <f>'Activity rawdata'!W807</f>
        <v>0</v>
      </c>
      <c r="Q808" s="80">
        <f>'Activity rawdata'!X807</f>
        <v>0</v>
      </c>
      <c r="R808" s="84">
        <f t="shared" si="130"/>
        <v>0</v>
      </c>
      <c r="S808" s="80">
        <f>'Activity rawdata'!Z807</f>
        <v>0</v>
      </c>
      <c r="T808" s="80">
        <f>'Activity rawdata'!AA807</f>
        <v>0</v>
      </c>
      <c r="U808" s="80">
        <f t="shared" si="131"/>
        <v>0</v>
      </c>
      <c r="V808" s="81">
        <f t="shared" si="132"/>
        <v>0</v>
      </c>
      <c r="W808" s="75">
        <f t="shared" si="133"/>
        <v>0</v>
      </c>
      <c r="X808" s="75">
        <f t="shared" si="134"/>
        <v>0</v>
      </c>
      <c r="Y808" s="75">
        <f t="shared" si="135"/>
        <v>0</v>
      </c>
      <c r="Z808" s="82">
        <f t="shared" si="136"/>
        <v>0</v>
      </c>
      <c r="AA808" s="75">
        <f t="shared" si="137"/>
        <v>0</v>
      </c>
      <c r="AB808" s="75">
        <f t="shared" si="138"/>
        <v>0</v>
      </c>
      <c r="AC808" s="82">
        <f t="shared" si="139"/>
        <v>0</v>
      </c>
      <c r="AD808" s="70"/>
    </row>
    <row r="809" spans="1:30" x14ac:dyDescent="0.35">
      <c r="A809" s="70" t="str">
        <f>'Activity rawdata'!A808</f>
        <v>BH5186-1-177</v>
      </c>
      <c r="B809" s="71" t="str">
        <f>'Activity rawdata'!B808</f>
        <v>COLB</v>
      </c>
      <c r="C809" s="71" t="str">
        <f>IF('Activity rawdata'!C808="PY","Planted",IF('Activity rawdata'!C808="NY","Nat/Convert",IF('Activity rawdata'!C808="NN","Nat/Nonconvert",IF('Activity rawdata'!C808="OY","Planted"))))</f>
        <v>Planted</v>
      </c>
      <c r="D809" s="70" t="str">
        <f>'Activity rawdata'!D808</f>
        <v>STP2</v>
      </c>
      <c r="E809" s="72" t="str">
        <f>'Activity rawdata'!E808</f>
        <v>80</v>
      </c>
      <c r="F809" s="73" t="str">
        <f>'Activity rawdata'!L808</f>
        <v>NO</v>
      </c>
      <c r="G809" s="72" t="str">
        <f>'Activity rawdata'!R808</f>
        <v>2048</v>
      </c>
      <c r="H809" s="72" t="str">
        <f>IF('Activity rawdata'!P808="AHTHIN1","1st Thin",IF('Activity rawdata'!P808="AHCC","Clearcut",IF('Activity rawdata'!P808="AHTHSMZ","SMZ Thin",IF('Activity rawdata'!P808="AHTHIN2","2nd Thin",IF('Activity rawdata'!P808="AFERTE","Early Fert",IF('Activity rawdata'!P808="AFERTM","Mid Fert",IF('Activity rawdata'!P808="AFERTL","Late Fert",  IF('Activity rawdata'!P808="ASP","Site Prep", IF('Activity rawdata'!P808="APLT","Plant",  IF('Activity rawdata'!P808="ANREG","Natural Regeneration"))))))))))</f>
        <v>Site Prep</v>
      </c>
      <c r="I809" s="74">
        <f>'Activity rawdata'!O808</f>
        <v>42.11</v>
      </c>
      <c r="J809" s="75">
        <f>'Activity rawdata'!N808</f>
        <v>1</v>
      </c>
      <c r="K809" s="75">
        <f>'Activity rawdata'!AC808</f>
        <v>0</v>
      </c>
      <c r="L809" s="75">
        <f>'Activity rawdata'!AD808</f>
        <v>0</v>
      </c>
      <c r="M809" s="76" t="str">
        <f>'Activity rawdata'!AE808</f>
        <v>-</v>
      </c>
      <c r="N809" s="83">
        <f>'Activity rawdata'!T808+'Activity rawdata'!U808</f>
        <v>0</v>
      </c>
      <c r="O809" s="80">
        <f>'Activity rawdata'!V808</f>
        <v>0</v>
      </c>
      <c r="P809" s="80">
        <f>'Activity rawdata'!W808</f>
        <v>0</v>
      </c>
      <c r="Q809" s="80">
        <f>'Activity rawdata'!X808</f>
        <v>0</v>
      </c>
      <c r="R809" s="84">
        <f t="shared" si="130"/>
        <v>0</v>
      </c>
      <c r="S809" s="80">
        <f>'Activity rawdata'!Z808</f>
        <v>0</v>
      </c>
      <c r="T809" s="80">
        <f>'Activity rawdata'!AA808</f>
        <v>0</v>
      </c>
      <c r="U809" s="80">
        <f t="shared" si="131"/>
        <v>0</v>
      </c>
      <c r="V809" s="81">
        <f t="shared" si="132"/>
        <v>0</v>
      </c>
      <c r="W809" s="75">
        <f t="shared" si="133"/>
        <v>0</v>
      </c>
      <c r="X809" s="75">
        <f t="shared" si="134"/>
        <v>0</v>
      </c>
      <c r="Y809" s="75">
        <f t="shared" si="135"/>
        <v>0</v>
      </c>
      <c r="Z809" s="82">
        <f t="shared" si="136"/>
        <v>0</v>
      </c>
      <c r="AA809" s="75">
        <f t="shared" si="137"/>
        <v>0</v>
      </c>
      <c r="AB809" s="75">
        <f t="shared" si="138"/>
        <v>0</v>
      </c>
      <c r="AC809" s="82">
        <f t="shared" si="139"/>
        <v>0</v>
      </c>
      <c r="AD809" s="70"/>
    </row>
    <row r="810" spans="1:30" x14ac:dyDescent="0.35">
      <c r="A810" s="70" t="str">
        <f>'Activity rawdata'!A809</f>
        <v>BH5186-1-180</v>
      </c>
      <c r="B810" s="71" t="str">
        <f>'Activity rawdata'!B809</f>
        <v>COLB</v>
      </c>
      <c r="C810" s="71" t="str">
        <f>IF('Activity rawdata'!C809="PY","Planted",IF('Activity rawdata'!C809="NY","Nat/Convert",IF('Activity rawdata'!C809="NN","Nat/Nonconvert",IF('Activity rawdata'!C809="OY","Planted"))))</f>
        <v>Planted</v>
      </c>
      <c r="D810" s="70" t="str">
        <f>'Activity rawdata'!D809</f>
        <v>STP2</v>
      </c>
      <c r="E810" s="72" t="str">
        <f>'Activity rawdata'!E809</f>
        <v>80</v>
      </c>
      <c r="F810" s="73" t="str">
        <f>'Activity rawdata'!L809</f>
        <v>NO</v>
      </c>
      <c r="G810" s="72" t="str">
        <f>'Activity rawdata'!R809</f>
        <v>2048</v>
      </c>
      <c r="H810" s="72" t="str">
        <f>IF('Activity rawdata'!P809="AHTHIN1","1st Thin",IF('Activity rawdata'!P809="AHCC","Clearcut",IF('Activity rawdata'!P809="AHTHSMZ","SMZ Thin",IF('Activity rawdata'!P809="AHTHIN2","2nd Thin",IF('Activity rawdata'!P809="AFERTE","Early Fert",IF('Activity rawdata'!P809="AFERTM","Mid Fert",IF('Activity rawdata'!P809="AFERTL","Late Fert",  IF('Activity rawdata'!P809="ASP","Site Prep", IF('Activity rawdata'!P809="APLT","Plant",  IF('Activity rawdata'!P809="ANREG","Natural Regeneration"))))))))))</f>
        <v>Site Prep</v>
      </c>
      <c r="I810" s="74">
        <f>'Activity rawdata'!O809</f>
        <v>16.78</v>
      </c>
      <c r="J810" s="75">
        <f>'Activity rawdata'!N809</f>
        <v>1</v>
      </c>
      <c r="K810" s="75">
        <f>'Activity rawdata'!AC809</f>
        <v>0</v>
      </c>
      <c r="L810" s="75">
        <f>'Activity rawdata'!AD809</f>
        <v>0</v>
      </c>
      <c r="M810" s="76" t="str">
        <f>'Activity rawdata'!AE809</f>
        <v>-</v>
      </c>
      <c r="N810" s="83">
        <f>'Activity rawdata'!T809+'Activity rawdata'!U809</f>
        <v>0</v>
      </c>
      <c r="O810" s="80">
        <f>'Activity rawdata'!V809</f>
        <v>0</v>
      </c>
      <c r="P810" s="80">
        <f>'Activity rawdata'!W809</f>
        <v>0</v>
      </c>
      <c r="Q810" s="80">
        <f>'Activity rawdata'!X809</f>
        <v>0</v>
      </c>
      <c r="R810" s="84">
        <f t="shared" si="130"/>
        <v>0</v>
      </c>
      <c r="S810" s="80">
        <f>'Activity rawdata'!Z809</f>
        <v>0</v>
      </c>
      <c r="T810" s="80">
        <f>'Activity rawdata'!AA809</f>
        <v>0</v>
      </c>
      <c r="U810" s="80">
        <f t="shared" si="131"/>
        <v>0</v>
      </c>
      <c r="V810" s="81">
        <f t="shared" si="132"/>
        <v>0</v>
      </c>
      <c r="W810" s="75">
        <f t="shared" si="133"/>
        <v>0</v>
      </c>
      <c r="X810" s="75">
        <f t="shared" si="134"/>
        <v>0</v>
      </c>
      <c r="Y810" s="75">
        <f t="shared" si="135"/>
        <v>0</v>
      </c>
      <c r="Z810" s="82">
        <f t="shared" si="136"/>
        <v>0</v>
      </c>
      <c r="AA810" s="75">
        <f t="shared" si="137"/>
        <v>0</v>
      </c>
      <c r="AB810" s="75">
        <f t="shared" si="138"/>
        <v>0</v>
      </c>
      <c r="AC810" s="82">
        <f t="shared" si="139"/>
        <v>0</v>
      </c>
      <c r="AD810" s="70"/>
    </row>
    <row r="811" spans="1:30" x14ac:dyDescent="0.35">
      <c r="A811" s="70" t="str">
        <f>'Activity rawdata'!A810</f>
        <v>BH5186-1-182</v>
      </c>
      <c r="B811" s="71" t="str">
        <f>'Activity rawdata'!B810</f>
        <v>COLB</v>
      </c>
      <c r="C811" s="71" t="str">
        <f>IF('Activity rawdata'!C810="PY","Planted",IF('Activity rawdata'!C810="NY","Nat/Convert",IF('Activity rawdata'!C810="NN","Nat/Nonconvert",IF('Activity rawdata'!C810="OY","Planted"))))</f>
        <v>Planted</v>
      </c>
      <c r="D811" s="70" t="str">
        <f>'Activity rawdata'!D810</f>
        <v>STP2</v>
      </c>
      <c r="E811" s="72" t="str">
        <f>'Activity rawdata'!E810</f>
        <v>80</v>
      </c>
      <c r="F811" s="73" t="str">
        <f>'Activity rawdata'!L810</f>
        <v>NO</v>
      </c>
      <c r="G811" s="72" t="str">
        <f>'Activity rawdata'!R810</f>
        <v>2048</v>
      </c>
      <c r="H811" s="72" t="str">
        <f>IF('Activity rawdata'!P810="AHTHIN1","1st Thin",IF('Activity rawdata'!P810="AHCC","Clearcut",IF('Activity rawdata'!P810="AHTHSMZ","SMZ Thin",IF('Activity rawdata'!P810="AHTHIN2","2nd Thin",IF('Activity rawdata'!P810="AFERTE","Early Fert",IF('Activity rawdata'!P810="AFERTM","Mid Fert",IF('Activity rawdata'!P810="AFERTL","Late Fert",  IF('Activity rawdata'!P810="ASP","Site Prep", IF('Activity rawdata'!P810="APLT","Plant",  IF('Activity rawdata'!P810="ANREG","Natural Regeneration"))))))))))</f>
        <v>Site Prep</v>
      </c>
      <c r="I811" s="74">
        <f>'Activity rawdata'!O810</f>
        <v>11.75</v>
      </c>
      <c r="J811" s="75">
        <f>'Activity rawdata'!N810</f>
        <v>1</v>
      </c>
      <c r="K811" s="75">
        <f>'Activity rawdata'!AC810</f>
        <v>0</v>
      </c>
      <c r="L811" s="75">
        <f>'Activity rawdata'!AD810</f>
        <v>0</v>
      </c>
      <c r="M811" s="76" t="str">
        <f>'Activity rawdata'!AE810</f>
        <v>-</v>
      </c>
      <c r="N811" s="83">
        <f>'Activity rawdata'!T810+'Activity rawdata'!U810</f>
        <v>0</v>
      </c>
      <c r="O811" s="80">
        <f>'Activity rawdata'!V810</f>
        <v>0</v>
      </c>
      <c r="P811" s="80">
        <f>'Activity rawdata'!W810</f>
        <v>0</v>
      </c>
      <c r="Q811" s="80">
        <f>'Activity rawdata'!X810</f>
        <v>0</v>
      </c>
      <c r="R811" s="84">
        <f t="shared" si="130"/>
        <v>0</v>
      </c>
      <c r="S811" s="80">
        <f>'Activity rawdata'!Z810</f>
        <v>0</v>
      </c>
      <c r="T811" s="80">
        <f>'Activity rawdata'!AA810</f>
        <v>0</v>
      </c>
      <c r="U811" s="80">
        <f t="shared" si="131"/>
        <v>0</v>
      </c>
      <c r="V811" s="81">
        <f t="shared" si="132"/>
        <v>0</v>
      </c>
      <c r="W811" s="75">
        <f t="shared" si="133"/>
        <v>0</v>
      </c>
      <c r="X811" s="75">
        <f t="shared" si="134"/>
        <v>0</v>
      </c>
      <c r="Y811" s="75">
        <f t="shared" si="135"/>
        <v>0</v>
      </c>
      <c r="Z811" s="82">
        <f t="shared" si="136"/>
        <v>0</v>
      </c>
      <c r="AA811" s="75">
        <f t="shared" si="137"/>
        <v>0</v>
      </c>
      <c r="AB811" s="75">
        <f t="shared" si="138"/>
        <v>0</v>
      </c>
      <c r="AC811" s="82">
        <f t="shared" si="139"/>
        <v>0</v>
      </c>
      <c r="AD811" s="70"/>
    </row>
    <row r="812" spans="1:30" x14ac:dyDescent="0.35">
      <c r="A812" s="70" t="str">
        <f>'Activity rawdata'!A811</f>
        <v>BH6125-1-304</v>
      </c>
      <c r="B812" s="71" t="str">
        <f>'Activity rawdata'!B811</f>
        <v>COLB</v>
      </c>
      <c r="C812" s="71" t="str">
        <f>IF('Activity rawdata'!C811="PY","Planted",IF('Activity rawdata'!C811="NY","Nat/Convert",IF('Activity rawdata'!C811="NN","Nat/Nonconvert",IF('Activity rawdata'!C811="OY","Planted"))))</f>
        <v>Planted</v>
      </c>
      <c r="D812" s="70" t="str">
        <f>'Activity rawdata'!D811</f>
        <v>STP2</v>
      </c>
      <c r="E812" s="72" t="str">
        <f>'Activity rawdata'!E811</f>
        <v>79</v>
      </c>
      <c r="F812" s="73" t="str">
        <f>'Activity rawdata'!L811</f>
        <v>NO</v>
      </c>
      <c r="G812" s="72" t="str">
        <f>'Activity rawdata'!R811</f>
        <v>2048</v>
      </c>
      <c r="H812" s="72" t="str">
        <f>IF('Activity rawdata'!P811="AHTHIN1","1st Thin",IF('Activity rawdata'!P811="AHCC","Clearcut",IF('Activity rawdata'!P811="AHTHSMZ","SMZ Thin",IF('Activity rawdata'!P811="AHTHIN2","2nd Thin",IF('Activity rawdata'!P811="AFERTE","Early Fert",IF('Activity rawdata'!P811="AFERTM","Mid Fert",IF('Activity rawdata'!P811="AFERTL","Late Fert",  IF('Activity rawdata'!P811="ASP","Site Prep", IF('Activity rawdata'!P811="APLT","Plant",  IF('Activity rawdata'!P811="ANREG","Natural Regeneration"))))))))))</f>
        <v>Site Prep</v>
      </c>
      <c r="I812" s="74">
        <f>'Activity rawdata'!O811</f>
        <v>42.96</v>
      </c>
      <c r="J812" s="75">
        <f>'Activity rawdata'!N811</f>
        <v>1</v>
      </c>
      <c r="K812" s="75">
        <f>'Activity rawdata'!AC811</f>
        <v>0</v>
      </c>
      <c r="L812" s="75">
        <f>'Activity rawdata'!AD811</f>
        <v>0</v>
      </c>
      <c r="M812" s="76" t="str">
        <f>'Activity rawdata'!AE811</f>
        <v>-</v>
      </c>
      <c r="N812" s="83">
        <f>'Activity rawdata'!T811+'Activity rawdata'!U811</f>
        <v>0</v>
      </c>
      <c r="O812" s="80">
        <f>'Activity rawdata'!V811</f>
        <v>0</v>
      </c>
      <c r="P812" s="80">
        <f>'Activity rawdata'!W811</f>
        <v>0</v>
      </c>
      <c r="Q812" s="80">
        <f>'Activity rawdata'!X811</f>
        <v>0</v>
      </c>
      <c r="R812" s="84">
        <f t="shared" si="130"/>
        <v>0</v>
      </c>
      <c r="S812" s="80">
        <f>'Activity rawdata'!Z811</f>
        <v>0</v>
      </c>
      <c r="T812" s="80">
        <f>'Activity rawdata'!AA811</f>
        <v>0</v>
      </c>
      <c r="U812" s="80">
        <f t="shared" si="131"/>
        <v>0</v>
      </c>
      <c r="V812" s="81">
        <f t="shared" si="132"/>
        <v>0</v>
      </c>
      <c r="W812" s="75">
        <f t="shared" si="133"/>
        <v>0</v>
      </c>
      <c r="X812" s="75">
        <f t="shared" si="134"/>
        <v>0</v>
      </c>
      <c r="Y812" s="75">
        <f t="shared" si="135"/>
        <v>0</v>
      </c>
      <c r="Z812" s="82">
        <f t="shared" si="136"/>
        <v>0</v>
      </c>
      <c r="AA812" s="75">
        <f t="shared" si="137"/>
        <v>0</v>
      </c>
      <c r="AB812" s="75">
        <f t="shared" si="138"/>
        <v>0</v>
      </c>
      <c r="AC812" s="82">
        <f t="shared" si="139"/>
        <v>0</v>
      </c>
      <c r="AD812" s="70"/>
    </row>
    <row r="813" spans="1:30" x14ac:dyDescent="0.35">
      <c r="A813" s="70" t="str">
        <f>'Activity rawdata'!A812</f>
        <v>BH6125-1-305</v>
      </c>
      <c r="B813" s="71" t="str">
        <f>'Activity rawdata'!B812</f>
        <v>COLB</v>
      </c>
      <c r="C813" s="71" t="str">
        <f>IF('Activity rawdata'!C812="PY","Planted",IF('Activity rawdata'!C812="NY","Nat/Convert",IF('Activity rawdata'!C812="NN","Nat/Nonconvert",IF('Activity rawdata'!C812="OY","Planted"))))</f>
        <v>Planted</v>
      </c>
      <c r="D813" s="70" t="str">
        <f>'Activity rawdata'!D812</f>
        <v>STP2</v>
      </c>
      <c r="E813" s="72" t="str">
        <f>'Activity rawdata'!E812</f>
        <v>80</v>
      </c>
      <c r="F813" s="73" t="str">
        <f>'Activity rawdata'!L812</f>
        <v>NO</v>
      </c>
      <c r="G813" s="72" t="str">
        <f>'Activity rawdata'!R812</f>
        <v>2048</v>
      </c>
      <c r="H813" s="72" t="str">
        <f>IF('Activity rawdata'!P812="AHTHIN1","1st Thin",IF('Activity rawdata'!P812="AHCC","Clearcut",IF('Activity rawdata'!P812="AHTHSMZ","SMZ Thin",IF('Activity rawdata'!P812="AHTHIN2","2nd Thin",IF('Activity rawdata'!P812="AFERTE","Early Fert",IF('Activity rawdata'!P812="AFERTM","Mid Fert",IF('Activity rawdata'!P812="AFERTL","Late Fert",  IF('Activity rawdata'!P812="ASP","Site Prep", IF('Activity rawdata'!P812="APLT","Plant",  IF('Activity rawdata'!P812="ANREG","Natural Regeneration"))))))))))</f>
        <v>Site Prep</v>
      </c>
      <c r="I813" s="74">
        <f>'Activity rawdata'!O812</f>
        <v>31.68</v>
      </c>
      <c r="J813" s="75">
        <f>'Activity rawdata'!N812</f>
        <v>1</v>
      </c>
      <c r="K813" s="75">
        <f>'Activity rawdata'!AC812</f>
        <v>0</v>
      </c>
      <c r="L813" s="75">
        <f>'Activity rawdata'!AD812</f>
        <v>0</v>
      </c>
      <c r="M813" s="76" t="str">
        <f>'Activity rawdata'!AE812</f>
        <v>-</v>
      </c>
      <c r="N813" s="83">
        <f>'Activity rawdata'!T812+'Activity rawdata'!U812</f>
        <v>0</v>
      </c>
      <c r="O813" s="80">
        <f>'Activity rawdata'!V812</f>
        <v>0</v>
      </c>
      <c r="P813" s="80">
        <f>'Activity rawdata'!W812</f>
        <v>0</v>
      </c>
      <c r="Q813" s="80">
        <f>'Activity rawdata'!X812</f>
        <v>0</v>
      </c>
      <c r="R813" s="84">
        <f t="shared" si="130"/>
        <v>0</v>
      </c>
      <c r="S813" s="80">
        <f>'Activity rawdata'!Z812</f>
        <v>0</v>
      </c>
      <c r="T813" s="80">
        <f>'Activity rawdata'!AA812</f>
        <v>0</v>
      </c>
      <c r="U813" s="80">
        <f t="shared" si="131"/>
        <v>0</v>
      </c>
      <c r="V813" s="81">
        <f t="shared" si="132"/>
        <v>0</v>
      </c>
      <c r="W813" s="75">
        <f t="shared" si="133"/>
        <v>0</v>
      </c>
      <c r="X813" s="75">
        <f t="shared" si="134"/>
        <v>0</v>
      </c>
      <c r="Y813" s="75">
        <f t="shared" si="135"/>
        <v>0</v>
      </c>
      <c r="Z813" s="82">
        <f t="shared" si="136"/>
        <v>0</v>
      </c>
      <c r="AA813" s="75">
        <f t="shared" si="137"/>
        <v>0</v>
      </c>
      <c r="AB813" s="75">
        <f t="shared" si="138"/>
        <v>0</v>
      </c>
      <c r="AC813" s="82">
        <f t="shared" si="139"/>
        <v>0</v>
      </c>
      <c r="AD813" s="70"/>
    </row>
    <row r="814" spans="1:30" x14ac:dyDescent="0.35">
      <c r="A814" s="70" t="str">
        <f>'Activity rawdata'!A813</f>
        <v>BH6125-1-319</v>
      </c>
      <c r="B814" s="71" t="str">
        <f>'Activity rawdata'!B813</f>
        <v>COLB</v>
      </c>
      <c r="C814" s="71" t="str">
        <f>IF('Activity rawdata'!C813="PY","Planted",IF('Activity rawdata'!C813="NY","Nat/Convert",IF('Activity rawdata'!C813="NN","Nat/Nonconvert",IF('Activity rawdata'!C813="OY","Planted"))))</f>
        <v>Planted</v>
      </c>
      <c r="D814" s="70" t="str">
        <f>'Activity rawdata'!D813</f>
        <v>STP2</v>
      </c>
      <c r="E814" s="72" t="str">
        <f>'Activity rawdata'!E813</f>
        <v>79</v>
      </c>
      <c r="F814" s="73" t="str">
        <f>'Activity rawdata'!L813</f>
        <v>NO</v>
      </c>
      <c r="G814" s="72" t="str">
        <f>'Activity rawdata'!R813</f>
        <v>2048</v>
      </c>
      <c r="H814" s="72" t="str">
        <f>IF('Activity rawdata'!P813="AHTHIN1","1st Thin",IF('Activity rawdata'!P813="AHCC","Clearcut",IF('Activity rawdata'!P813="AHTHSMZ","SMZ Thin",IF('Activity rawdata'!P813="AHTHIN2","2nd Thin",IF('Activity rawdata'!P813="AFERTE","Early Fert",IF('Activity rawdata'!P813="AFERTM","Mid Fert",IF('Activity rawdata'!P813="AFERTL","Late Fert",  IF('Activity rawdata'!P813="ASP","Site Prep", IF('Activity rawdata'!P813="APLT","Plant",  IF('Activity rawdata'!P813="ANREG","Natural Regeneration"))))))))))</f>
        <v>Site Prep</v>
      </c>
      <c r="I814" s="74">
        <f>'Activity rawdata'!O813</f>
        <v>31.55</v>
      </c>
      <c r="J814" s="75">
        <f>'Activity rawdata'!N813</f>
        <v>1</v>
      </c>
      <c r="K814" s="75">
        <f>'Activity rawdata'!AC813</f>
        <v>0</v>
      </c>
      <c r="L814" s="75">
        <f>'Activity rawdata'!AD813</f>
        <v>0</v>
      </c>
      <c r="M814" s="76" t="str">
        <f>'Activity rawdata'!AE813</f>
        <v>-</v>
      </c>
      <c r="N814" s="83">
        <f>'Activity rawdata'!T813+'Activity rawdata'!U813</f>
        <v>0</v>
      </c>
      <c r="O814" s="80">
        <f>'Activity rawdata'!V813</f>
        <v>0</v>
      </c>
      <c r="P814" s="80">
        <f>'Activity rawdata'!W813</f>
        <v>0</v>
      </c>
      <c r="Q814" s="80">
        <f>'Activity rawdata'!X813</f>
        <v>0</v>
      </c>
      <c r="R814" s="84">
        <f t="shared" si="130"/>
        <v>0</v>
      </c>
      <c r="S814" s="80">
        <f>'Activity rawdata'!Z813</f>
        <v>0</v>
      </c>
      <c r="T814" s="80">
        <f>'Activity rawdata'!AA813</f>
        <v>0</v>
      </c>
      <c r="U814" s="80">
        <f t="shared" si="131"/>
        <v>0</v>
      </c>
      <c r="V814" s="81">
        <f t="shared" si="132"/>
        <v>0</v>
      </c>
      <c r="W814" s="75">
        <f t="shared" si="133"/>
        <v>0</v>
      </c>
      <c r="X814" s="75">
        <f t="shared" si="134"/>
        <v>0</v>
      </c>
      <c r="Y814" s="75">
        <f t="shared" si="135"/>
        <v>0</v>
      </c>
      <c r="Z814" s="82">
        <f t="shared" si="136"/>
        <v>0</v>
      </c>
      <c r="AA814" s="75">
        <f t="shared" si="137"/>
        <v>0</v>
      </c>
      <c r="AB814" s="75">
        <f t="shared" si="138"/>
        <v>0</v>
      </c>
      <c r="AC814" s="82">
        <f t="shared" si="139"/>
        <v>0</v>
      </c>
      <c r="AD814" s="70"/>
    </row>
    <row r="815" spans="1:30" x14ac:dyDescent="0.35">
      <c r="A815" s="70" t="str">
        <f>'Activity rawdata'!A814</f>
        <v>BH6125-1-320</v>
      </c>
      <c r="B815" s="71" t="str">
        <f>'Activity rawdata'!B814</f>
        <v>COLB</v>
      </c>
      <c r="C815" s="71" t="str">
        <f>IF('Activity rawdata'!C814="PY","Planted",IF('Activity rawdata'!C814="NY","Nat/Convert",IF('Activity rawdata'!C814="NN","Nat/Nonconvert",IF('Activity rawdata'!C814="OY","Planted"))))</f>
        <v>Planted</v>
      </c>
      <c r="D815" s="70" t="str">
        <f>'Activity rawdata'!D814</f>
        <v>STP2</v>
      </c>
      <c r="E815" s="72" t="str">
        <f>'Activity rawdata'!E814</f>
        <v>79</v>
      </c>
      <c r="F815" s="73" t="str">
        <f>'Activity rawdata'!L814</f>
        <v>NO</v>
      </c>
      <c r="G815" s="72" t="str">
        <f>'Activity rawdata'!R814</f>
        <v>2048</v>
      </c>
      <c r="H815" s="72" t="str">
        <f>IF('Activity rawdata'!P814="AHTHIN1","1st Thin",IF('Activity rawdata'!P814="AHCC","Clearcut",IF('Activity rawdata'!P814="AHTHSMZ","SMZ Thin",IF('Activity rawdata'!P814="AHTHIN2","2nd Thin",IF('Activity rawdata'!P814="AFERTE","Early Fert",IF('Activity rawdata'!P814="AFERTM","Mid Fert",IF('Activity rawdata'!P814="AFERTL","Late Fert",  IF('Activity rawdata'!P814="ASP","Site Prep", IF('Activity rawdata'!P814="APLT","Plant",  IF('Activity rawdata'!P814="ANREG","Natural Regeneration"))))))))))</f>
        <v>Site Prep</v>
      </c>
      <c r="I815" s="74">
        <f>'Activity rawdata'!O814</f>
        <v>61.483600000000003</v>
      </c>
      <c r="J815" s="75">
        <f>'Activity rawdata'!N814</f>
        <v>1</v>
      </c>
      <c r="K815" s="75">
        <f>'Activity rawdata'!AC814</f>
        <v>0</v>
      </c>
      <c r="L815" s="75">
        <f>'Activity rawdata'!AD814</f>
        <v>0</v>
      </c>
      <c r="M815" s="76" t="str">
        <f>'Activity rawdata'!AE814</f>
        <v>-</v>
      </c>
      <c r="N815" s="83">
        <f>'Activity rawdata'!T814+'Activity rawdata'!U814</f>
        <v>0</v>
      </c>
      <c r="O815" s="80">
        <f>'Activity rawdata'!V814</f>
        <v>0</v>
      </c>
      <c r="P815" s="80">
        <f>'Activity rawdata'!W814</f>
        <v>0</v>
      </c>
      <c r="Q815" s="80">
        <f>'Activity rawdata'!X814</f>
        <v>0</v>
      </c>
      <c r="R815" s="84">
        <f t="shared" si="130"/>
        <v>0</v>
      </c>
      <c r="S815" s="80">
        <f>'Activity rawdata'!Z814</f>
        <v>0</v>
      </c>
      <c r="T815" s="80">
        <f>'Activity rawdata'!AA814</f>
        <v>0</v>
      </c>
      <c r="U815" s="80">
        <f t="shared" si="131"/>
        <v>0</v>
      </c>
      <c r="V815" s="81">
        <f t="shared" si="132"/>
        <v>0</v>
      </c>
      <c r="W815" s="75">
        <f t="shared" si="133"/>
        <v>0</v>
      </c>
      <c r="X815" s="75">
        <f t="shared" si="134"/>
        <v>0</v>
      </c>
      <c r="Y815" s="75">
        <f t="shared" si="135"/>
        <v>0</v>
      </c>
      <c r="Z815" s="82">
        <f t="shared" si="136"/>
        <v>0</v>
      </c>
      <c r="AA815" s="75">
        <f t="shared" si="137"/>
        <v>0</v>
      </c>
      <c r="AB815" s="75">
        <f t="shared" si="138"/>
        <v>0</v>
      </c>
      <c r="AC815" s="82">
        <f t="shared" si="139"/>
        <v>0</v>
      </c>
      <c r="AD815" s="70"/>
    </row>
    <row r="816" spans="1:30" x14ac:dyDescent="0.35">
      <c r="A816" s="70" t="str">
        <f>'Activity rawdata'!A815</f>
        <v>BH5186-1-185</v>
      </c>
      <c r="B816" s="71" t="str">
        <f>'Activity rawdata'!B815</f>
        <v>CSLB</v>
      </c>
      <c r="C816" s="71" t="str">
        <f>IF('Activity rawdata'!C815="PY","Planted",IF('Activity rawdata'!C815="NY","Nat/Convert",IF('Activity rawdata'!C815="NN","Nat/Nonconvert",IF('Activity rawdata'!C815="OY","Planted"))))</f>
        <v>Planted</v>
      </c>
      <c r="D816" s="70" t="str">
        <f>'Activity rawdata'!D815</f>
        <v>STP2</v>
      </c>
      <c r="E816" s="72" t="str">
        <f>'Activity rawdata'!E815</f>
        <v>83</v>
      </c>
      <c r="F816" s="73" t="str">
        <f>'Activity rawdata'!L815</f>
        <v>NO</v>
      </c>
      <c r="G816" s="72" t="str">
        <f>'Activity rawdata'!R815</f>
        <v>2048</v>
      </c>
      <c r="H816" s="72" t="str">
        <f>IF('Activity rawdata'!P815="AHTHIN1","1st Thin",IF('Activity rawdata'!P815="AHCC","Clearcut",IF('Activity rawdata'!P815="AHTHSMZ","SMZ Thin",IF('Activity rawdata'!P815="AHTHIN2","2nd Thin",IF('Activity rawdata'!P815="AFERTE","Early Fert",IF('Activity rawdata'!P815="AFERTM","Mid Fert",IF('Activity rawdata'!P815="AFERTL","Late Fert",  IF('Activity rawdata'!P815="ASP","Site Prep", IF('Activity rawdata'!P815="APLT","Plant",  IF('Activity rawdata'!P815="ANREG","Natural Regeneration"))))))))))</f>
        <v>Plant</v>
      </c>
      <c r="I816" s="74">
        <f>'Activity rawdata'!O815</f>
        <v>19.07</v>
      </c>
      <c r="J816" s="75">
        <f>'Activity rawdata'!N815</f>
        <v>1</v>
      </c>
      <c r="K816" s="75">
        <f>'Activity rawdata'!AC815</f>
        <v>0</v>
      </c>
      <c r="L816" s="75">
        <f>'Activity rawdata'!AD815</f>
        <v>0</v>
      </c>
      <c r="M816" s="76" t="str">
        <f>'Activity rawdata'!AE815</f>
        <v>-</v>
      </c>
      <c r="N816" s="83">
        <f>'Activity rawdata'!T815+'Activity rawdata'!U815</f>
        <v>0</v>
      </c>
      <c r="O816" s="80">
        <f>'Activity rawdata'!V815</f>
        <v>0</v>
      </c>
      <c r="P816" s="80">
        <f>'Activity rawdata'!W815</f>
        <v>0</v>
      </c>
      <c r="Q816" s="80">
        <f>'Activity rawdata'!X815</f>
        <v>0</v>
      </c>
      <c r="R816" s="84">
        <f t="shared" si="130"/>
        <v>0</v>
      </c>
      <c r="S816" s="80">
        <f>'Activity rawdata'!Z815</f>
        <v>0</v>
      </c>
      <c r="T816" s="80">
        <f>'Activity rawdata'!AA815</f>
        <v>0</v>
      </c>
      <c r="U816" s="80">
        <f t="shared" si="131"/>
        <v>0</v>
      </c>
      <c r="V816" s="81">
        <f t="shared" si="132"/>
        <v>0</v>
      </c>
      <c r="W816" s="75">
        <f t="shared" si="133"/>
        <v>0</v>
      </c>
      <c r="X816" s="75">
        <f t="shared" si="134"/>
        <v>0</v>
      </c>
      <c r="Y816" s="75">
        <f t="shared" si="135"/>
        <v>0</v>
      </c>
      <c r="Z816" s="82">
        <f t="shared" si="136"/>
        <v>0</v>
      </c>
      <c r="AA816" s="75">
        <f t="shared" si="137"/>
        <v>0</v>
      </c>
      <c r="AB816" s="75">
        <f t="shared" si="138"/>
        <v>0</v>
      </c>
      <c r="AC816" s="82">
        <f t="shared" si="139"/>
        <v>0</v>
      </c>
      <c r="AD816" s="70"/>
    </row>
    <row r="817" spans="1:30" x14ac:dyDescent="0.35">
      <c r="A817" s="70" t="str">
        <f>'Activity rawdata'!A816</f>
        <v>BH5186-1-184</v>
      </c>
      <c r="B817" s="71" t="str">
        <f>'Activity rawdata'!B816</f>
        <v>CSLB</v>
      </c>
      <c r="C817" s="71" t="str">
        <f>IF('Activity rawdata'!C816="PY","Planted",IF('Activity rawdata'!C816="NY","Nat/Convert",IF('Activity rawdata'!C816="NN","Nat/Nonconvert",IF('Activity rawdata'!C816="OY","Planted"))))</f>
        <v>Planted</v>
      </c>
      <c r="D817" s="70" t="str">
        <f>'Activity rawdata'!D816</f>
        <v>STP2</v>
      </c>
      <c r="E817" s="72" t="str">
        <f>'Activity rawdata'!E816</f>
        <v>83</v>
      </c>
      <c r="F817" s="73" t="str">
        <f>'Activity rawdata'!L816</f>
        <v>NO</v>
      </c>
      <c r="G817" s="72" t="str">
        <f>'Activity rawdata'!R816</f>
        <v>2048</v>
      </c>
      <c r="H817" s="72" t="str">
        <f>IF('Activity rawdata'!P816="AHTHIN1","1st Thin",IF('Activity rawdata'!P816="AHCC","Clearcut",IF('Activity rawdata'!P816="AHTHSMZ","SMZ Thin",IF('Activity rawdata'!P816="AHTHIN2","2nd Thin",IF('Activity rawdata'!P816="AFERTE","Early Fert",IF('Activity rawdata'!P816="AFERTM","Mid Fert",IF('Activity rawdata'!P816="AFERTL","Late Fert",  IF('Activity rawdata'!P816="ASP","Site Prep", IF('Activity rawdata'!P816="APLT","Plant",  IF('Activity rawdata'!P816="ANREG","Natural Regeneration"))))))))))</f>
        <v>Plant</v>
      </c>
      <c r="I817" s="74">
        <f>'Activity rawdata'!O816</f>
        <v>20.010000000000002</v>
      </c>
      <c r="J817" s="75">
        <f>'Activity rawdata'!N816</f>
        <v>1</v>
      </c>
      <c r="K817" s="75">
        <f>'Activity rawdata'!AC816</f>
        <v>0</v>
      </c>
      <c r="L817" s="75">
        <f>'Activity rawdata'!AD816</f>
        <v>0</v>
      </c>
      <c r="M817" s="76" t="str">
        <f>'Activity rawdata'!AE816</f>
        <v>-</v>
      </c>
      <c r="N817" s="83">
        <f>'Activity rawdata'!T816+'Activity rawdata'!U816</f>
        <v>0</v>
      </c>
      <c r="O817" s="80">
        <f>'Activity rawdata'!V816</f>
        <v>0</v>
      </c>
      <c r="P817" s="80">
        <f>'Activity rawdata'!W816</f>
        <v>0</v>
      </c>
      <c r="Q817" s="80">
        <f>'Activity rawdata'!X816</f>
        <v>0</v>
      </c>
      <c r="R817" s="84">
        <f t="shared" si="130"/>
        <v>0</v>
      </c>
      <c r="S817" s="80">
        <f>'Activity rawdata'!Z816</f>
        <v>0</v>
      </c>
      <c r="T817" s="80">
        <f>'Activity rawdata'!AA816</f>
        <v>0</v>
      </c>
      <c r="U817" s="80">
        <f t="shared" si="131"/>
        <v>0</v>
      </c>
      <c r="V817" s="81">
        <f t="shared" si="132"/>
        <v>0</v>
      </c>
      <c r="W817" s="75">
        <f t="shared" si="133"/>
        <v>0</v>
      </c>
      <c r="X817" s="75">
        <f t="shared" si="134"/>
        <v>0</v>
      </c>
      <c r="Y817" s="75">
        <f t="shared" si="135"/>
        <v>0</v>
      </c>
      <c r="Z817" s="82">
        <f t="shared" si="136"/>
        <v>0</v>
      </c>
      <c r="AA817" s="75">
        <f t="shared" si="137"/>
        <v>0</v>
      </c>
      <c r="AB817" s="75">
        <f t="shared" si="138"/>
        <v>0</v>
      </c>
      <c r="AC817" s="82">
        <f t="shared" si="139"/>
        <v>0</v>
      </c>
      <c r="AD817" s="70"/>
    </row>
    <row r="818" spans="1:30" x14ac:dyDescent="0.35">
      <c r="A818" s="70" t="str">
        <f>'Activity rawdata'!A817</f>
        <v>BH5186-1-181</v>
      </c>
      <c r="B818" s="71" t="str">
        <f>'Activity rawdata'!B817</f>
        <v>CSLB</v>
      </c>
      <c r="C818" s="71" t="str">
        <f>IF('Activity rawdata'!C817="PY","Planted",IF('Activity rawdata'!C817="NY","Nat/Convert",IF('Activity rawdata'!C817="NN","Nat/Nonconvert",IF('Activity rawdata'!C817="OY","Planted"))))</f>
        <v>Planted</v>
      </c>
      <c r="D818" s="70" t="str">
        <f>'Activity rawdata'!D817</f>
        <v>STP2</v>
      </c>
      <c r="E818" s="72" t="str">
        <f>'Activity rawdata'!E817</f>
        <v>83</v>
      </c>
      <c r="F818" s="73" t="str">
        <f>'Activity rawdata'!L817</f>
        <v>NO</v>
      </c>
      <c r="G818" s="72" t="str">
        <f>'Activity rawdata'!R817</f>
        <v>2048</v>
      </c>
      <c r="H818" s="72" t="str">
        <f>IF('Activity rawdata'!P817="AHTHIN1","1st Thin",IF('Activity rawdata'!P817="AHCC","Clearcut",IF('Activity rawdata'!P817="AHTHSMZ","SMZ Thin",IF('Activity rawdata'!P817="AHTHIN2","2nd Thin",IF('Activity rawdata'!P817="AFERTE","Early Fert",IF('Activity rawdata'!P817="AFERTM","Mid Fert",IF('Activity rawdata'!P817="AFERTL","Late Fert",  IF('Activity rawdata'!P817="ASP","Site Prep", IF('Activity rawdata'!P817="APLT","Plant",  IF('Activity rawdata'!P817="ANREG","Natural Regeneration"))))))))))</f>
        <v>Plant</v>
      </c>
      <c r="I818" s="74">
        <f>'Activity rawdata'!O817</f>
        <v>5.34</v>
      </c>
      <c r="J818" s="75">
        <f>'Activity rawdata'!N817</f>
        <v>1</v>
      </c>
      <c r="K818" s="75">
        <f>'Activity rawdata'!AC817</f>
        <v>0</v>
      </c>
      <c r="L818" s="75">
        <f>'Activity rawdata'!AD817</f>
        <v>0</v>
      </c>
      <c r="M818" s="76" t="str">
        <f>'Activity rawdata'!AE817</f>
        <v>-</v>
      </c>
      <c r="N818" s="83">
        <f>'Activity rawdata'!T817+'Activity rawdata'!U817</f>
        <v>0</v>
      </c>
      <c r="O818" s="80">
        <f>'Activity rawdata'!V817</f>
        <v>0</v>
      </c>
      <c r="P818" s="80">
        <f>'Activity rawdata'!W817</f>
        <v>0</v>
      </c>
      <c r="Q818" s="80">
        <f>'Activity rawdata'!X817</f>
        <v>0</v>
      </c>
      <c r="R818" s="84">
        <f t="shared" si="130"/>
        <v>0</v>
      </c>
      <c r="S818" s="80">
        <f>'Activity rawdata'!Z817</f>
        <v>0</v>
      </c>
      <c r="T818" s="80">
        <f>'Activity rawdata'!AA817</f>
        <v>0</v>
      </c>
      <c r="U818" s="80">
        <f t="shared" si="131"/>
        <v>0</v>
      </c>
      <c r="V818" s="81">
        <f t="shared" si="132"/>
        <v>0</v>
      </c>
      <c r="W818" s="75">
        <f t="shared" si="133"/>
        <v>0</v>
      </c>
      <c r="X818" s="75">
        <f t="shared" si="134"/>
        <v>0</v>
      </c>
      <c r="Y818" s="75">
        <f t="shared" si="135"/>
        <v>0</v>
      </c>
      <c r="Z818" s="82">
        <f t="shared" si="136"/>
        <v>0</v>
      </c>
      <c r="AA818" s="75">
        <f t="shared" si="137"/>
        <v>0</v>
      </c>
      <c r="AB818" s="75">
        <f t="shared" si="138"/>
        <v>0</v>
      </c>
      <c r="AC818" s="82">
        <f t="shared" si="139"/>
        <v>0</v>
      </c>
      <c r="AD818" s="70"/>
    </row>
    <row r="819" spans="1:30" x14ac:dyDescent="0.35">
      <c r="A819" s="70" t="str">
        <f>'Activity rawdata'!A818</f>
        <v>BH1427-1-3</v>
      </c>
      <c r="B819" s="71" t="str">
        <f>'Activity rawdata'!B818</f>
        <v>LB</v>
      </c>
      <c r="C819" s="71" t="str">
        <f>IF('Activity rawdata'!C818="PY","Planted",IF('Activity rawdata'!C818="NY","Nat/Convert",IF('Activity rawdata'!C818="NN","Nat/Nonconvert",IF('Activity rawdata'!C818="OY","Planted"))))</f>
        <v>Planted</v>
      </c>
      <c r="D819" s="70" t="str">
        <f>'Activity rawdata'!D818</f>
        <v>STP2</v>
      </c>
      <c r="E819" s="72" t="str">
        <f>'Activity rawdata'!E818</f>
        <v>90</v>
      </c>
      <c r="F819" s="73" t="str">
        <f>'Activity rawdata'!L818</f>
        <v>NO</v>
      </c>
      <c r="G819" s="72" t="str">
        <f>'Activity rawdata'!R818</f>
        <v>2048</v>
      </c>
      <c r="H819" s="72" t="str">
        <f>IF('Activity rawdata'!P818="AHTHIN1","1st Thin",IF('Activity rawdata'!P818="AHCC","Clearcut",IF('Activity rawdata'!P818="AHTHSMZ","SMZ Thin",IF('Activity rawdata'!P818="AHTHIN2","2nd Thin",IF('Activity rawdata'!P818="AFERTE","Early Fert",IF('Activity rawdata'!P818="AFERTM","Mid Fert",IF('Activity rawdata'!P818="AFERTL","Late Fert",  IF('Activity rawdata'!P818="ASP","Site Prep", IF('Activity rawdata'!P818="APLT","Plant",  IF('Activity rawdata'!P818="ANREG","Natural Regeneration"))))))))))</f>
        <v>1st Thin</v>
      </c>
      <c r="I819" s="74">
        <f>'Activity rawdata'!O818</f>
        <v>9.51</v>
      </c>
      <c r="J819" s="75">
        <f>'Activity rawdata'!N818</f>
        <v>14</v>
      </c>
      <c r="K819" s="75">
        <f>'Activity rawdata'!AC818</f>
        <v>174.76</v>
      </c>
      <c r="L819" s="75">
        <f>'Activity rawdata'!AD818</f>
        <v>367.89</v>
      </c>
      <c r="M819" s="76">
        <f>'Activity rawdata'!AE818</f>
        <v>9.3325070872357632</v>
      </c>
      <c r="N819" s="83">
        <f>'Activity rawdata'!T818+'Activity rawdata'!U818</f>
        <v>20.85</v>
      </c>
      <c r="O819" s="80">
        <f>'Activity rawdata'!V818</f>
        <v>36.49</v>
      </c>
      <c r="P819" s="80">
        <f>'Activity rawdata'!W818</f>
        <v>0</v>
      </c>
      <c r="Q819" s="80">
        <f>'Activity rawdata'!X818</f>
        <v>0</v>
      </c>
      <c r="R819" s="84">
        <f t="shared" si="130"/>
        <v>57.34</v>
      </c>
      <c r="S819" s="80">
        <f>'Activity rawdata'!Z818</f>
        <v>0</v>
      </c>
      <c r="T819" s="80">
        <f>'Activity rawdata'!AA818</f>
        <v>0</v>
      </c>
      <c r="U819" s="80">
        <f t="shared" si="131"/>
        <v>0</v>
      </c>
      <c r="V819" s="81">
        <f t="shared" si="132"/>
        <v>198.2835</v>
      </c>
      <c r="W819" s="75">
        <f t="shared" si="133"/>
        <v>347.01990000000001</v>
      </c>
      <c r="X819" s="75">
        <f t="shared" si="134"/>
        <v>0</v>
      </c>
      <c r="Y819" s="75">
        <f t="shared" si="135"/>
        <v>0</v>
      </c>
      <c r="Z819" s="82">
        <f t="shared" si="136"/>
        <v>545.30340000000001</v>
      </c>
      <c r="AA819" s="75">
        <f t="shared" si="137"/>
        <v>0</v>
      </c>
      <c r="AB819" s="75">
        <f t="shared" si="138"/>
        <v>0</v>
      </c>
      <c r="AC819" s="82">
        <f t="shared" si="139"/>
        <v>0</v>
      </c>
      <c r="AD819" s="70"/>
    </row>
    <row r="820" spans="1:30" x14ac:dyDescent="0.35">
      <c r="A820" s="70" t="str">
        <f>'Activity rawdata'!A819</f>
        <v>BH5132-1-128</v>
      </c>
      <c r="B820" s="71" t="str">
        <f>'Activity rawdata'!B819</f>
        <v>LB</v>
      </c>
      <c r="C820" s="71" t="str">
        <f>IF('Activity rawdata'!C819="PY","Planted",IF('Activity rawdata'!C819="NY","Nat/Convert",IF('Activity rawdata'!C819="NN","Nat/Nonconvert",IF('Activity rawdata'!C819="OY","Planted"))))</f>
        <v>Planted</v>
      </c>
      <c r="D820" s="70" t="str">
        <f>'Activity rawdata'!D819</f>
        <v>STP2</v>
      </c>
      <c r="E820" s="72" t="str">
        <f>'Activity rawdata'!E819</f>
        <v>88</v>
      </c>
      <c r="F820" s="73" t="str">
        <f>'Activity rawdata'!L819</f>
        <v>NO</v>
      </c>
      <c r="G820" s="72" t="str">
        <f>'Activity rawdata'!R819</f>
        <v>2048</v>
      </c>
      <c r="H820" s="72" t="str">
        <f>IF('Activity rawdata'!P819="AHTHIN1","1st Thin",IF('Activity rawdata'!P819="AHCC","Clearcut",IF('Activity rawdata'!P819="AHTHSMZ","SMZ Thin",IF('Activity rawdata'!P819="AHTHIN2","2nd Thin",IF('Activity rawdata'!P819="AFERTE","Early Fert",IF('Activity rawdata'!P819="AFERTM","Mid Fert",IF('Activity rawdata'!P819="AFERTL","Late Fert",  IF('Activity rawdata'!P819="ASP","Site Prep", IF('Activity rawdata'!P819="APLT","Plant",  IF('Activity rawdata'!P819="ANREG","Natural Regeneration"))))))))))</f>
        <v>1st Thin</v>
      </c>
      <c r="I820" s="74">
        <f>'Activity rawdata'!O819</f>
        <v>14.13</v>
      </c>
      <c r="J820" s="75">
        <f>'Activity rawdata'!N819</f>
        <v>14</v>
      </c>
      <c r="K820" s="75">
        <f>'Activity rawdata'!AC819</f>
        <v>157.53</v>
      </c>
      <c r="L820" s="75">
        <f>'Activity rawdata'!AD819</f>
        <v>371.9</v>
      </c>
      <c r="M820" s="76">
        <f>'Activity rawdata'!AE819</f>
        <v>8.812616052182296</v>
      </c>
      <c r="N820" s="83">
        <f>'Activity rawdata'!T819+'Activity rawdata'!U819</f>
        <v>21.79</v>
      </c>
      <c r="O820" s="80">
        <f>'Activity rawdata'!V819</f>
        <v>23.91</v>
      </c>
      <c r="P820" s="80">
        <f>'Activity rawdata'!W819</f>
        <v>0</v>
      </c>
      <c r="Q820" s="80">
        <f>'Activity rawdata'!X819</f>
        <v>0</v>
      </c>
      <c r="R820" s="84">
        <f t="shared" si="130"/>
        <v>45.7</v>
      </c>
      <c r="S820" s="80">
        <f>'Activity rawdata'!Z819</f>
        <v>0</v>
      </c>
      <c r="T820" s="80">
        <f>'Activity rawdata'!AA819</f>
        <v>0</v>
      </c>
      <c r="U820" s="80">
        <f t="shared" si="131"/>
        <v>0</v>
      </c>
      <c r="V820" s="81">
        <f t="shared" si="132"/>
        <v>307.89269999999999</v>
      </c>
      <c r="W820" s="75">
        <f t="shared" si="133"/>
        <v>337.84829999999999</v>
      </c>
      <c r="X820" s="75">
        <f t="shared" si="134"/>
        <v>0</v>
      </c>
      <c r="Y820" s="75">
        <f t="shared" si="135"/>
        <v>0</v>
      </c>
      <c r="Z820" s="82">
        <f t="shared" si="136"/>
        <v>645.74099999999999</v>
      </c>
      <c r="AA820" s="75">
        <f t="shared" si="137"/>
        <v>0</v>
      </c>
      <c r="AB820" s="75">
        <f t="shared" si="138"/>
        <v>0</v>
      </c>
      <c r="AC820" s="82">
        <f t="shared" si="139"/>
        <v>0</v>
      </c>
      <c r="AD820" s="70"/>
    </row>
    <row r="821" spans="1:30" x14ac:dyDescent="0.35">
      <c r="A821" s="70" t="str">
        <f>'Activity rawdata'!A820</f>
        <v>BH5132-1-129</v>
      </c>
      <c r="B821" s="71" t="str">
        <f>'Activity rawdata'!B820</f>
        <v>LB</v>
      </c>
      <c r="C821" s="71" t="str">
        <f>IF('Activity rawdata'!C820="PY","Planted",IF('Activity rawdata'!C820="NY","Nat/Convert",IF('Activity rawdata'!C820="NN","Nat/Nonconvert",IF('Activity rawdata'!C820="OY","Planted"))))</f>
        <v>Planted</v>
      </c>
      <c r="D821" s="70" t="str">
        <f>'Activity rawdata'!D820</f>
        <v>STP2</v>
      </c>
      <c r="E821" s="72" t="str">
        <f>'Activity rawdata'!E820</f>
        <v>88</v>
      </c>
      <c r="F821" s="73" t="str">
        <f>'Activity rawdata'!L820</f>
        <v>NO</v>
      </c>
      <c r="G821" s="72" t="str">
        <f>'Activity rawdata'!R820</f>
        <v>2048</v>
      </c>
      <c r="H821" s="72" t="str">
        <f>IF('Activity rawdata'!P820="AHTHIN1","1st Thin",IF('Activity rawdata'!P820="AHCC","Clearcut",IF('Activity rawdata'!P820="AHTHSMZ","SMZ Thin",IF('Activity rawdata'!P820="AHTHIN2","2nd Thin",IF('Activity rawdata'!P820="AFERTE","Early Fert",IF('Activity rawdata'!P820="AFERTM","Mid Fert",IF('Activity rawdata'!P820="AFERTL","Late Fert",  IF('Activity rawdata'!P820="ASP","Site Prep", IF('Activity rawdata'!P820="APLT","Plant",  IF('Activity rawdata'!P820="ANREG","Natural Regeneration"))))))))))</f>
        <v>1st Thin</v>
      </c>
      <c r="I821" s="74">
        <f>'Activity rawdata'!O820</f>
        <v>23.36</v>
      </c>
      <c r="J821" s="75">
        <f>'Activity rawdata'!N820</f>
        <v>14</v>
      </c>
      <c r="K821" s="75">
        <f>'Activity rawdata'!AC820</f>
        <v>157.53</v>
      </c>
      <c r="L821" s="75">
        <f>'Activity rawdata'!AD820</f>
        <v>371.9</v>
      </c>
      <c r="M821" s="76">
        <f>'Activity rawdata'!AE820</f>
        <v>8.812616052182296</v>
      </c>
      <c r="N821" s="83">
        <f>'Activity rawdata'!T820+'Activity rawdata'!U820</f>
        <v>21.79</v>
      </c>
      <c r="O821" s="80">
        <f>'Activity rawdata'!V820</f>
        <v>23.91</v>
      </c>
      <c r="P821" s="80">
        <f>'Activity rawdata'!W820</f>
        <v>0</v>
      </c>
      <c r="Q821" s="80">
        <f>'Activity rawdata'!X820</f>
        <v>0</v>
      </c>
      <c r="R821" s="84">
        <f t="shared" si="130"/>
        <v>45.7</v>
      </c>
      <c r="S821" s="80">
        <f>'Activity rawdata'!Z820</f>
        <v>0</v>
      </c>
      <c r="T821" s="80">
        <f>'Activity rawdata'!AA820</f>
        <v>0</v>
      </c>
      <c r="U821" s="80">
        <f t="shared" si="131"/>
        <v>0</v>
      </c>
      <c r="V821" s="81">
        <f t="shared" si="132"/>
        <v>509.01439999999997</v>
      </c>
      <c r="W821" s="75">
        <f t="shared" si="133"/>
        <v>558.5376</v>
      </c>
      <c r="X821" s="75">
        <f t="shared" si="134"/>
        <v>0</v>
      </c>
      <c r="Y821" s="75">
        <f t="shared" si="135"/>
        <v>0</v>
      </c>
      <c r="Z821" s="82">
        <f t="shared" si="136"/>
        <v>1067.5519999999999</v>
      </c>
      <c r="AA821" s="75">
        <f t="shared" si="137"/>
        <v>0</v>
      </c>
      <c r="AB821" s="75">
        <f t="shared" si="138"/>
        <v>0</v>
      </c>
      <c r="AC821" s="82">
        <f t="shared" si="139"/>
        <v>0</v>
      </c>
      <c r="AD821" s="70"/>
    </row>
    <row r="822" spans="1:30" x14ac:dyDescent="0.35">
      <c r="A822" s="70" t="str">
        <f>'Activity rawdata'!A821</f>
        <v>BH5132-1-381</v>
      </c>
      <c r="B822" s="71" t="str">
        <f>'Activity rawdata'!B821</f>
        <v>LB</v>
      </c>
      <c r="C822" s="71" t="str">
        <f>IF('Activity rawdata'!C821="PY","Planted",IF('Activity rawdata'!C821="NY","Nat/Convert",IF('Activity rawdata'!C821="NN","Nat/Nonconvert",IF('Activity rawdata'!C821="OY","Planted"))))</f>
        <v>Planted</v>
      </c>
      <c r="D822" s="70" t="str">
        <f>'Activity rawdata'!D821</f>
        <v>STP2</v>
      </c>
      <c r="E822" s="72" t="str">
        <f>'Activity rawdata'!E821</f>
        <v>88</v>
      </c>
      <c r="F822" s="73" t="str">
        <f>'Activity rawdata'!L821</f>
        <v>NO</v>
      </c>
      <c r="G822" s="72" t="str">
        <f>'Activity rawdata'!R821</f>
        <v>2048</v>
      </c>
      <c r="H822" s="72" t="str">
        <f>IF('Activity rawdata'!P821="AHTHIN1","1st Thin",IF('Activity rawdata'!P821="AHCC","Clearcut",IF('Activity rawdata'!P821="AHTHSMZ","SMZ Thin",IF('Activity rawdata'!P821="AHTHIN2","2nd Thin",IF('Activity rawdata'!P821="AFERTE","Early Fert",IF('Activity rawdata'!P821="AFERTM","Mid Fert",IF('Activity rawdata'!P821="AFERTL","Late Fert",  IF('Activity rawdata'!P821="ASP","Site Prep", IF('Activity rawdata'!P821="APLT","Plant",  IF('Activity rawdata'!P821="ANREG","Natural Regeneration"))))))))))</f>
        <v>1st Thin</v>
      </c>
      <c r="I822" s="74">
        <f>'Activity rawdata'!O821</f>
        <v>92.02</v>
      </c>
      <c r="J822" s="75">
        <f>'Activity rawdata'!N821</f>
        <v>14</v>
      </c>
      <c r="K822" s="75">
        <f>'Activity rawdata'!AC821</f>
        <v>157.53</v>
      </c>
      <c r="L822" s="75">
        <f>'Activity rawdata'!AD821</f>
        <v>371.9</v>
      </c>
      <c r="M822" s="76">
        <f>'Activity rawdata'!AE821</f>
        <v>8.812616052182296</v>
      </c>
      <c r="N822" s="83">
        <f>'Activity rawdata'!T821+'Activity rawdata'!U821</f>
        <v>21.79</v>
      </c>
      <c r="O822" s="80">
        <f>'Activity rawdata'!V821</f>
        <v>23.91</v>
      </c>
      <c r="P822" s="80">
        <f>'Activity rawdata'!W821</f>
        <v>0</v>
      </c>
      <c r="Q822" s="80">
        <f>'Activity rawdata'!X821</f>
        <v>0</v>
      </c>
      <c r="R822" s="84">
        <f t="shared" si="130"/>
        <v>45.7</v>
      </c>
      <c r="S822" s="80">
        <f>'Activity rawdata'!Z821</f>
        <v>0</v>
      </c>
      <c r="T822" s="80">
        <f>'Activity rawdata'!AA821</f>
        <v>0</v>
      </c>
      <c r="U822" s="80">
        <f t="shared" si="131"/>
        <v>0</v>
      </c>
      <c r="V822" s="81">
        <f t="shared" si="132"/>
        <v>2005.1157999999998</v>
      </c>
      <c r="W822" s="75">
        <f t="shared" si="133"/>
        <v>2200.1981999999998</v>
      </c>
      <c r="X822" s="75">
        <f t="shared" si="134"/>
        <v>0</v>
      </c>
      <c r="Y822" s="75">
        <f t="shared" si="135"/>
        <v>0</v>
      </c>
      <c r="Z822" s="82">
        <f t="shared" si="136"/>
        <v>4205.3139999999994</v>
      </c>
      <c r="AA822" s="75">
        <f t="shared" si="137"/>
        <v>0</v>
      </c>
      <c r="AB822" s="75">
        <f t="shared" si="138"/>
        <v>0</v>
      </c>
      <c r="AC822" s="82">
        <f t="shared" si="139"/>
        <v>0</v>
      </c>
      <c r="AD822" s="70"/>
    </row>
    <row r="823" spans="1:30" x14ac:dyDescent="0.35">
      <c r="A823" s="70" t="str">
        <f>'Activity rawdata'!A822</f>
        <v>BH5136-1-138</v>
      </c>
      <c r="B823" s="71" t="str">
        <f>'Activity rawdata'!B822</f>
        <v>LB</v>
      </c>
      <c r="C823" s="71" t="str">
        <f>IF('Activity rawdata'!C822="PY","Planted",IF('Activity rawdata'!C822="NY","Nat/Convert",IF('Activity rawdata'!C822="NN","Nat/Nonconvert",IF('Activity rawdata'!C822="OY","Planted"))))</f>
        <v>Planted</v>
      </c>
      <c r="D823" s="70" t="str">
        <f>'Activity rawdata'!D822</f>
        <v>STP2</v>
      </c>
      <c r="E823" s="72" t="str">
        <f>'Activity rawdata'!E822</f>
        <v>85</v>
      </c>
      <c r="F823" s="73" t="str">
        <f>'Activity rawdata'!L822</f>
        <v>NO</v>
      </c>
      <c r="G823" s="72" t="str">
        <f>'Activity rawdata'!R822</f>
        <v>2048</v>
      </c>
      <c r="H823" s="72" t="str">
        <f>IF('Activity rawdata'!P822="AHTHIN1","1st Thin",IF('Activity rawdata'!P822="AHCC","Clearcut",IF('Activity rawdata'!P822="AHTHSMZ","SMZ Thin",IF('Activity rawdata'!P822="AHTHIN2","2nd Thin",IF('Activity rawdata'!P822="AFERTE","Early Fert",IF('Activity rawdata'!P822="AFERTM","Mid Fert",IF('Activity rawdata'!P822="AFERTL","Late Fert",  IF('Activity rawdata'!P822="ASP","Site Prep", IF('Activity rawdata'!P822="APLT","Plant",  IF('Activity rawdata'!P822="ANREG","Natural Regeneration"))))))))))</f>
        <v>1st Thin</v>
      </c>
      <c r="I823" s="74">
        <f>'Activity rawdata'!O822</f>
        <v>10.119999999999999</v>
      </c>
      <c r="J823" s="75">
        <f>'Activity rawdata'!N822</f>
        <v>14</v>
      </c>
      <c r="K823" s="75">
        <f>'Activity rawdata'!AC822</f>
        <v>157.53</v>
      </c>
      <c r="L823" s="75">
        <f>'Activity rawdata'!AD822</f>
        <v>371.9</v>
      </c>
      <c r="M823" s="76">
        <f>'Activity rawdata'!AE822</f>
        <v>8.812616052182296</v>
      </c>
      <c r="N823" s="83">
        <f>'Activity rawdata'!T822+'Activity rawdata'!U822</f>
        <v>21.79</v>
      </c>
      <c r="O823" s="80">
        <f>'Activity rawdata'!V822</f>
        <v>23.91</v>
      </c>
      <c r="P823" s="80">
        <f>'Activity rawdata'!W822</f>
        <v>0</v>
      </c>
      <c r="Q823" s="80">
        <f>'Activity rawdata'!X822</f>
        <v>0</v>
      </c>
      <c r="R823" s="84">
        <f t="shared" si="130"/>
        <v>45.7</v>
      </c>
      <c r="S823" s="80">
        <f>'Activity rawdata'!Z822</f>
        <v>0</v>
      </c>
      <c r="T823" s="80">
        <f>'Activity rawdata'!AA822</f>
        <v>0</v>
      </c>
      <c r="U823" s="80">
        <f t="shared" si="131"/>
        <v>0</v>
      </c>
      <c r="V823" s="81">
        <f t="shared" si="132"/>
        <v>220.51479999999998</v>
      </c>
      <c r="W823" s="75">
        <f t="shared" si="133"/>
        <v>241.96919999999997</v>
      </c>
      <c r="X823" s="75">
        <f t="shared" si="134"/>
        <v>0</v>
      </c>
      <c r="Y823" s="75">
        <f t="shared" si="135"/>
        <v>0</v>
      </c>
      <c r="Z823" s="82">
        <f t="shared" si="136"/>
        <v>462.48399999999992</v>
      </c>
      <c r="AA823" s="75">
        <f t="shared" si="137"/>
        <v>0</v>
      </c>
      <c r="AB823" s="75">
        <f t="shared" si="138"/>
        <v>0</v>
      </c>
      <c r="AC823" s="82">
        <f t="shared" si="139"/>
        <v>0</v>
      </c>
      <c r="AD823" s="70"/>
    </row>
    <row r="824" spans="1:30" x14ac:dyDescent="0.35">
      <c r="A824" s="70" t="str">
        <f>'Activity rawdata'!A823</f>
        <v>BH1427-1-1</v>
      </c>
      <c r="B824" s="71" t="str">
        <f>'Activity rawdata'!B823</f>
        <v>LB</v>
      </c>
      <c r="C824" s="71" t="str">
        <f>IF('Activity rawdata'!C823="PY","Planted",IF('Activity rawdata'!C823="NY","Nat/Convert",IF('Activity rawdata'!C823="NN","Nat/Nonconvert",IF('Activity rawdata'!C823="OY","Planted"))))</f>
        <v>Planted</v>
      </c>
      <c r="D824" s="70" t="str">
        <f>'Activity rawdata'!D823</f>
        <v>STP3</v>
      </c>
      <c r="E824" s="72" t="str">
        <f>'Activity rawdata'!E823</f>
        <v>88</v>
      </c>
      <c r="F824" s="73" t="str">
        <f>'Activity rawdata'!L823</f>
        <v>NO</v>
      </c>
      <c r="G824" s="72" t="str">
        <f>'Activity rawdata'!R823</f>
        <v>2048</v>
      </c>
      <c r="H824" s="72" t="str">
        <f>IF('Activity rawdata'!P823="AHTHIN1","1st Thin",IF('Activity rawdata'!P823="AHCC","Clearcut",IF('Activity rawdata'!P823="AHTHSMZ","SMZ Thin",IF('Activity rawdata'!P823="AHTHIN2","2nd Thin",IF('Activity rawdata'!P823="AFERTE","Early Fert",IF('Activity rawdata'!P823="AFERTM","Mid Fert",IF('Activity rawdata'!P823="AFERTL","Late Fert",  IF('Activity rawdata'!P823="ASP","Site Prep", IF('Activity rawdata'!P823="APLT","Plant",  IF('Activity rawdata'!P823="ANREG","Natural Regeneration"))))))))))</f>
        <v>1st Thin</v>
      </c>
      <c r="I824" s="74">
        <f>'Activity rawdata'!O823</f>
        <v>209.62</v>
      </c>
      <c r="J824" s="75">
        <f>'Activity rawdata'!N823</f>
        <v>14</v>
      </c>
      <c r="K824" s="75">
        <f>'Activity rawdata'!AC823</f>
        <v>157.53</v>
      </c>
      <c r="L824" s="75">
        <f>'Activity rawdata'!AD823</f>
        <v>371.9</v>
      </c>
      <c r="M824" s="76">
        <f>'Activity rawdata'!AE823</f>
        <v>8.812616052182296</v>
      </c>
      <c r="N824" s="83">
        <f>'Activity rawdata'!T823+'Activity rawdata'!U823</f>
        <v>21.79</v>
      </c>
      <c r="O824" s="80">
        <f>'Activity rawdata'!V823</f>
        <v>23.91</v>
      </c>
      <c r="P824" s="80">
        <f>'Activity rawdata'!W823</f>
        <v>0</v>
      </c>
      <c r="Q824" s="80">
        <f>'Activity rawdata'!X823</f>
        <v>0</v>
      </c>
      <c r="R824" s="84">
        <f t="shared" si="130"/>
        <v>45.7</v>
      </c>
      <c r="S824" s="80">
        <f>'Activity rawdata'!Z823</f>
        <v>0</v>
      </c>
      <c r="T824" s="80">
        <f>'Activity rawdata'!AA823</f>
        <v>0</v>
      </c>
      <c r="U824" s="80">
        <f t="shared" si="131"/>
        <v>0</v>
      </c>
      <c r="V824" s="81">
        <f t="shared" si="132"/>
        <v>4567.6197999999995</v>
      </c>
      <c r="W824" s="75">
        <f t="shared" si="133"/>
        <v>5012.0142000000005</v>
      </c>
      <c r="X824" s="75">
        <f t="shared" si="134"/>
        <v>0</v>
      </c>
      <c r="Y824" s="75">
        <f t="shared" si="135"/>
        <v>0</v>
      </c>
      <c r="Z824" s="82">
        <f t="shared" si="136"/>
        <v>9579.634</v>
      </c>
      <c r="AA824" s="75">
        <f t="shared" si="137"/>
        <v>0</v>
      </c>
      <c r="AB824" s="75">
        <f t="shared" si="138"/>
        <v>0</v>
      </c>
      <c r="AC824" s="82">
        <f t="shared" si="139"/>
        <v>0</v>
      </c>
      <c r="AD824" s="70"/>
    </row>
    <row r="825" spans="1:30" x14ac:dyDescent="0.35">
      <c r="A825" s="70" t="str">
        <f>'Activity rawdata'!A824</f>
        <v>BH2046-1-364</v>
      </c>
      <c r="B825" s="71" t="str">
        <f>'Activity rawdata'!B824</f>
        <v>LB</v>
      </c>
      <c r="C825" s="71" t="str">
        <f>IF('Activity rawdata'!C824="PY","Planted",IF('Activity rawdata'!C824="NY","Nat/Convert",IF('Activity rawdata'!C824="NN","Nat/Nonconvert",IF('Activity rawdata'!C824="OY","Planted"))))</f>
        <v>Planted</v>
      </c>
      <c r="D825" s="70" t="str">
        <f>'Activity rawdata'!D824</f>
        <v>STP2</v>
      </c>
      <c r="E825" s="72" t="str">
        <f>'Activity rawdata'!E824</f>
        <v>76</v>
      </c>
      <c r="F825" s="73" t="str">
        <f>'Activity rawdata'!L824</f>
        <v>NO</v>
      </c>
      <c r="G825" s="72" t="str">
        <f>'Activity rawdata'!R824</f>
        <v>2048</v>
      </c>
      <c r="H825" s="72" t="str">
        <f>IF('Activity rawdata'!P824="AHTHIN1","1st Thin",IF('Activity rawdata'!P824="AHCC","Clearcut",IF('Activity rawdata'!P824="AHTHSMZ","SMZ Thin",IF('Activity rawdata'!P824="AHTHIN2","2nd Thin",IF('Activity rawdata'!P824="AFERTE","Early Fert",IF('Activity rawdata'!P824="AFERTM","Mid Fert",IF('Activity rawdata'!P824="AFERTL","Late Fert",  IF('Activity rawdata'!P824="ASP","Site Prep", IF('Activity rawdata'!P824="APLT","Plant",  IF('Activity rawdata'!P824="ANREG","Natural Regeneration"))))))))))</f>
        <v>1st Thin</v>
      </c>
      <c r="I825" s="74">
        <f>'Activity rawdata'!O824</f>
        <v>26.9</v>
      </c>
      <c r="J825" s="75">
        <f>'Activity rawdata'!N824</f>
        <v>14</v>
      </c>
      <c r="K825" s="75">
        <f>'Activity rawdata'!AC824</f>
        <v>125.83</v>
      </c>
      <c r="L825" s="75">
        <f>'Activity rawdata'!AD824</f>
        <v>379.35</v>
      </c>
      <c r="M825" s="76">
        <f>'Activity rawdata'!AE824</f>
        <v>7.7984511487921546</v>
      </c>
      <c r="N825" s="83">
        <f>'Activity rawdata'!T824+'Activity rawdata'!U824</f>
        <v>24.83</v>
      </c>
      <c r="O825" s="80">
        <f>'Activity rawdata'!V824</f>
        <v>7.63</v>
      </c>
      <c r="P825" s="80">
        <f>'Activity rawdata'!W824</f>
        <v>0</v>
      </c>
      <c r="Q825" s="80">
        <f>'Activity rawdata'!X824</f>
        <v>0</v>
      </c>
      <c r="R825" s="84">
        <f t="shared" si="130"/>
        <v>32.46</v>
      </c>
      <c r="S825" s="80">
        <f>'Activity rawdata'!Z824</f>
        <v>0</v>
      </c>
      <c r="T825" s="80">
        <f>'Activity rawdata'!AA824</f>
        <v>0</v>
      </c>
      <c r="U825" s="80">
        <f t="shared" si="131"/>
        <v>0</v>
      </c>
      <c r="V825" s="81">
        <f t="shared" si="132"/>
        <v>667.92699999999991</v>
      </c>
      <c r="W825" s="75">
        <f t="shared" si="133"/>
        <v>205.24699999999999</v>
      </c>
      <c r="X825" s="75">
        <f t="shared" si="134"/>
        <v>0</v>
      </c>
      <c r="Y825" s="75">
        <f t="shared" si="135"/>
        <v>0</v>
      </c>
      <c r="Z825" s="82">
        <f t="shared" si="136"/>
        <v>873.17399999999986</v>
      </c>
      <c r="AA825" s="75">
        <f t="shared" si="137"/>
        <v>0</v>
      </c>
      <c r="AB825" s="75">
        <f t="shared" si="138"/>
        <v>0</v>
      </c>
      <c r="AC825" s="82">
        <f t="shared" si="139"/>
        <v>0</v>
      </c>
      <c r="AD825" s="70"/>
    </row>
    <row r="826" spans="1:30" x14ac:dyDescent="0.35">
      <c r="A826" s="70" t="str">
        <f>'Activity rawdata'!A825</f>
        <v>BH6125-1-281</v>
      </c>
      <c r="B826" s="71" t="str">
        <f>'Activity rawdata'!B825</f>
        <v>LB</v>
      </c>
      <c r="C826" s="71" t="str">
        <f>IF('Activity rawdata'!C825="PY","Planted",IF('Activity rawdata'!C825="NY","Nat/Convert",IF('Activity rawdata'!C825="NN","Nat/Nonconvert",IF('Activity rawdata'!C825="OY","Planted"))))</f>
        <v>Planted</v>
      </c>
      <c r="D826" s="70" t="str">
        <f>'Activity rawdata'!D825</f>
        <v>STP2</v>
      </c>
      <c r="E826" s="72" t="str">
        <f>'Activity rawdata'!E825</f>
        <v>76</v>
      </c>
      <c r="F826" s="73" t="str">
        <f>'Activity rawdata'!L825</f>
        <v>NO</v>
      </c>
      <c r="G826" s="72" t="str">
        <f>'Activity rawdata'!R825</f>
        <v>2048</v>
      </c>
      <c r="H826" s="72" t="str">
        <f>IF('Activity rawdata'!P825="AHTHIN1","1st Thin",IF('Activity rawdata'!P825="AHCC","Clearcut",IF('Activity rawdata'!P825="AHTHSMZ","SMZ Thin",IF('Activity rawdata'!P825="AHTHIN2","2nd Thin",IF('Activity rawdata'!P825="AFERTE","Early Fert",IF('Activity rawdata'!P825="AFERTM","Mid Fert",IF('Activity rawdata'!P825="AFERTL","Late Fert",  IF('Activity rawdata'!P825="ASP","Site Prep", IF('Activity rawdata'!P825="APLT","Plant",  IF('Activity rawdata'!P825="ANREG","Natural Regeneration"))))))))))</f>
        <v>1st Thin</v>
      </c>
      <c r="I826" s="74">
        <f>'Activity rawdata'!O825</f>
        <v>9.59</v>
      </c>
      <c r="J826" s="75">
        <f>'Activity rawdata'!N825</f>
        <v>14</v>
      </c>
      <c r="K826" s="75">
        <f>'Activity rawdata'!AC825</f>
        <v>125.83</v>
      </c>
      <c r="L826" s="75">
        <f>'Activity rawdata'!AD825</f>
        <v>379.35</v>
      </c>
      <c r="M826" s="76">
        <f>'Activity rawdata'!AE825</f>
        <v>7.7984511487921546</v>
      </c>
      <c r="N826" s="83">
        <f>'Activity rawdata'!T825+'Activity rawdata'!U825</f>
        <v>24.83</v>
      </c>
      <c r="O826" s="80">
        <f>'Activity rawdata'!V825</f>
        <v>7.63</v>
      </c>
      <c r="P826" s="80">
        <f>'Activity rawdata'!W825</f>
        <v>0</v>
      </c>
      <c r="Q826" s="80">
        <f>'Activity rawdata'!X825</f>
        <v>0</v>
      </c>
      <c r="R826" s="84">
        <f t="shared" si="130"/>
        <v>32.46</v>
      </c>
      <c r="S826" s="80">
        <f>'Activity rawdata'!Z825</f>
        <v>0</v>
      </c>
      <c r="T826" s="80">
        <f>'Activity rawdata'!AA825</f>
        <v>0</v>
      </c>
      <c r="U826" s="80">
        <f t="shared" si="131"/>
        <v>0</v>
      </c>
      <c r="V826" s="81">
        <f t="shared" si="132"/>
        <v>238.11969999999997</v>
      </c>
      <c r="W826" s="75">
        <f t="shared" si="133"/>
        <v>73.171700000000001</v>
      </c>
      <c r="X826" s="75">
        <f t="shared" si="134"/>
        <v>0</v>
      </c>
      <c r="Y826" s="75">
        <f t="shared" si="135"/>
        <v>0</v>
      </c>
      <c r="Z826" s="82">
        <f t="shared" si="136"/>
        <v>311.29139999999995</v>
      </c>
      <c r="AA826" s="75">
        <f t="shared" si="137"/>
        <v>0</v>
      </c>
      <c r="AB826" s="75">
        <f t="shared" si="138"/>
        <v>0</v>
      </c>
      <c r="AC826" s="82">
        <f t="shared" si="139"/>
        <v>0</v>
      </c>
      <c r="AD826" s="70"/>
    </row>
    <row r="827" spans="1:30" x14ac:dyDescent="0.35">
      <c r="A827" s="70" t="str">
        <f>'Activity rawdata'!A826</f>
        <v>BH6125-1-368</v>
      </c>
      <c r="B827" s="71" t="str">
        <f>'Activity rawdata'!B826</f>
        <v>LB</v>
      </c>
      <c r="C827" s="71" t="str">
        <f>IF('Activity rawdata'!C826="PY","Planted",IF('Activity rawdata'!C826="NY","Nat/Convert",IF('Activity rawdata'!C826="NN","Nat/Nonconvert",IF('Activity rawdata'!C826="OY","Planted"))))</f>
        <v>Planted</v>
      </c>
      <c r="D827" s="70" t="str">
        <f>'Activity rawdata'!D826</f>
        <v>STP2</v>
      </c>
      <c r="E827" s="72" t="str">
        <f>'Activity rawdata'!E826</f>
        <v>76</v>
      </c>
      <c r="F827" s="73" t="str">
        <f>'Activity rawdata'!L826</f>
        <v>NO</v>
      </c>
      <c r="G827" s="72" t="str">
        <f>'Activity rawdata'!R826</f>
        <v>2048</v>
      </c>
      <c r="H827" s="72" t="str">
        <f>IF('Activity rawdata'!P826="AHTHIN1","1st Thin",IF('Activity rawdata'!P826="AHCC","Clearcut",IF('Activity rawdata'!P826="AHTHSMZ","SMZ Thin",IF('Activity rawdata'!P826="AHTHIN2","2nd Thin",IF('Activity rawdata'!P826="AFERTE","Early Fert",IF('Activity rawdata'!P826="AFERTM","Mid Fert",IF('Activity rawdata'!P826="AFERTL","Late Fert",  IF('Activity rawdata'!P826="ASP","Site Prep", IF('Activity rawdata'!P826="APLT","Plant",  IF('Activity rawdata'!P826="ANREG","Natural Regeneration"))))))))))</f>
        <v>1st Thin</v>
      </c>
      <c r="I827" s="74">
        <f>'Activity rawdata'!O826</f>
        <v>32.85</v>
      </c>
      <c r="J827" s="75">
        <f>'Activity rawdata'!N826</f>
        <v>14</v>
      </c>
      <c r="K827" s="75">
        <f>'Activity rawdata'!AC826</f>
        <v>125.83</v>
      </c>
      <c r="L827" s="75">
        <f>'Activity rawdata'!AD826</f>
        <v>379.35</v>
      </c>
      <c r="M827" s="76">
        <f>'Activity rawdata'!AE826</f>
        <v>7.7984511487921546</v>
      </c>
      <c r="N827" s="83">
        <f>'Activity rawdata'!T826+'Activity rawdata'!U826</f>
        <v>24.83</v>
      </c>
      <c r="O827" s="80">
        <f>'Activity rawdata'!V826</f>
        <v>7.63</v>
      </c>
      <c r="P827" s="80">
        <f>'Activity rawdata'!W826</f>
        <v>0</v>
      </c>
      <c r="Q827" s="80">
        <f>'Activity rawdata'!X826</f>
        <v>0</v>
      </c>
      <c r="R827" s="84">
        <f t="shared" si="130"/>
        <v>32.46</v>
      </c>
      <c r="S827" s="80">
        <f>'Activity rawdata'!Z826</f>
        <v>0</v>
      </c>
      <c r="T827" s="80">
        <f>'Activity rawdata'!AA826</f>
        <v>0</v>
      </c>
      <c r="U827" s="80">
        <f t="shared" si="131"/>
        <v>0</v>
      </c>
      <c r="V827" s="81">
        <f t="shared" si="132"/>
        <v>815.66549999999995</v>
      </c>
      <c r="W827" s="75">
        <f t="shared" si="133"/>
        <v>250.6455</v>
      </c>
      <c r="X827" s="75">
        <f t="shared" si="134"/>
        <v>0</v>
      </c>
      <c r="Y827" s="75">
        <f t="shared" si="135"/>
        <v>0</v>
      </c>
      <c r="Z827" s="82">
        <f t="shared" si="136"/>
        <v>1066.3109999999999</v>
      </c>
      <c r="AA827" s="75">
        <f t="shared" si="137"/>
        <v>0</v>
      </c>
      <c r="AB827" s="75">
        <f t="shared" si="138"/>
        <v>0</v>
      </c>
      <c r="AC827" s="82">
        <f t="shared" si="139"/>
        <v>0</v>
      </c>
      <c r="AD827" s="70"/>
    </row>
    <row r="828" spans="1:30" x14ac:dyDescent="0.35">
      <c r="A828" s="70" t="str">
        <f>'Activity rawdata'!A827</f>
        <v>BH1429-1-338</v>
      </c>
      <c r="B828" s="71" t="str">
        <f>'Activity rawdata'!B827</f>
        <v>LB</v>
      </c>
      <c r="C828" s="71" t="str">
        <f>IF('Activity rawdata'!C827="PY","Planted",IF('Activity rawdata'!C827="NY","Nat/Convert",IF('Activity rawdata'!C827="NN","Nat/Nonconvert",IF('Activity rawdata'!C827="OY","Planted"))))</f>
        <v>Planted</v>
      </c>
      <c r="D828" s="70" t="str">
        <f>'Activity rawdata'!D827</f>
        <v>STP2</v>
      </c>
      <c r="E828" s="72" t="str">
        <f>'Activity rawdata'!E827</f>
        <v>83</v>
      </c>
      <c r="F828" s="73" t="str">
        <f>'Activity rawdata'!L827</f>
        <v>NO</v>
      </c>
      <c r="G828" s="72" t="str">
        <f>'Activity rawdata'!R827</f>
        <v>2048</v>
      </c>
      <c r="H828" s="72" t="str">
        <f>IF('Activity rawdata'!P827="AHTHIN1","1st Thin",IF('Activity rawdata'!P827="AHCC","Clearcut",IF('Activity rawdata'!P827="AHTHSMZ","SMZ Thin",IF('Activity rawdata'!P827="AHTHIN2","2nd Thin",IF('Activity rawdata'!P827="AFERTE","Early Fert",IF('Activity rawdata'!P827="AFERTM","Mid Fert",IF('Activity rawdata'!P827="AFERTL","Late Fert",  IF('Activity rawdata'!P827="ASP","Site Prep", IF('Activity rawdata'!P827="APLT","Plant",  IF('Activity rawdata'!P827="ANREG","Natural Regeneration"))))))))))</f>
        <v>1st Thin</v>
      </c>
      <c r="I828" s="74">
        <f>'Activity rawdata'!O827</f>
        <v>121.97</v>
      </c>
      <c r="J828" s="75">
        <f>'Activity rawdata'!N827</f>
        <v>14</v>
      </c>
      <c r="K828" s="75">
        <f>'Activity rawdata'!AC827</f>
        <v>141.22</v>
      </c>
      <c r="L828" s="75">
        <f>'Activity rawdata'!AD827</f>
        <v>375.73</v>
      </c>
      <c r="M828" s="76">
        <f>'Activity rawdata'!AE827</f>
        <v>8.3013068837058928</v>
      </c>
      <c r="N828" s="83">
        <f>'Activity rawdata'!T827+'Activity rawdata'!U827</f>
        <v>24.78</v>
      </c>
      <c r="O828" s="80">
        <f>'Activity rawdata'!V827</f>
        <v>13.56</v>
      </c>
      <c r="P828" s="80">
        <f>'Activity rawdata'!W827</f>
        <v>0</v>
      </c>
      <c r="Q828" s="80">
        <f>'Activity rawdata'!X827</f>
        <v>0</v>
      </c>
      <c r="R828" s="84">
        <f t="shared" si="130"/>
        <v>38.340000000000003</v>
      </c>
      <c r="S828" s="80">
        <f>'Activity rawdata'!Z827</f>
        <v>0</v>
      </c>
      <c r="T828" s="80">
        <f>'Activity rawdata'!AA827</f>
        <v>0</v>
      </c>
      <c r="U828" s="80">
        <f t="shared" si="131"/>
        <v>0</v>
      </c>
      <c r="V828" s="81">
        <f t="shared" si="132"/>
        <v>3022.4166</v>
      </c>
      <c r="W828" s="75">
        <f t="shared" si="133"/>
        <v>1653.9132</v>
      </c>
      <c r="X828" s="75">
        <f t="shared" si="134"/>
        <v>0</v>
      </c>
      <c r="Y828" s="75">
        <f t="shared" si="135"/>
        <v>0</v>
      </c>
      <c r="Z828" s="82">
        <f t="shared" si="136"/>
        <v>4676.3297999999995</v>
      </c>
      <c r="AA828" s="75">
        <f t="shared" si="137"/>
        <v>0</v>
      </c>
      <c r="AB828" s="75">
        <f t="shared" si="138"/>
        <v>0</v>
      </c>
      <c r="AC828" s="82">
        <f t="shared" si="139"/>
        <v>0</v>
      </c>
      <c r="AD828" s="70"/>
    </row>
    <row r="829" spans="1:30" x14ac:dyDescent="0.35">
      <c r="A829" s="70" t="str">
        <f>'Activity rawdata'!A828</f>
        <v>BH1435-1-30</v>
      </c>
      <c r="B829" s="71" t="str">
        <f>'Activity rawdata'!B828</f>
        <v>LB</v>
      </c>
      <c r="C829" s="71" t="str">
        <f>IF('Activity rawdata'!C828="PY","Planted",IF('Activity rawdata'!C828="NY","Nat/Convert",IF('Activity rawdata'!C828="NN","Nat/Nonconvert",IF('Activity rawdata'!C828="OY","Planted"))))</f>
        <v>Planted</v>
      </c>
      <c r="D829" s="70" t="str">
        <f>'Activity rawdata'!D828</f>
        <v>STP2</v>
      </c>
      <c r="E829" s="72" t="str">
        <f>'Activity rawdata'!E828</f>
        <v>91</v>
      </c>
      <c r="F829" s="73" t="str">
        <f>'Activity rawdata'!L828</f>
        <v>MT1</v>
      </c>
      <c r="G829" s="72" t="str">
        <f>'Activity rawdata'!R828</f>
        <v>2048</v>
      </c>
      <c r="H829" s="72" t="str">
        <f>IF('Activity rawdata'!P828="AHTHIN1","1st Thin",IF('Activity rawdata'!P828="AHCC","Clearcut",IF('Activity rawdata'!P828="AHTHSMZ","SMZ Thin",IF('Activity rawdata'!P828="AHTHIN2","2nd Thin",IF('Activity rawdata'!P828="AFERTE","Early Fert",IF('Activity rawdata'!P828="AFERTM","Mid Fert",IF('Activity rawdata'!P828="AFERTL","Late Fert",  IF('Activity rawdata'!P828="ASP","Site Prep", IF('Activity rawdata'!P828="APLT","Plant",  IF('Activity rawdata'!P828="ANREG","Natural Regeneration"))))))))))</f>
        <v>2nd Thin</v>
      </c>
      <c r="I829" s="74">
        <f>'Activity rawdata'!O828</f>
        <v>50.29</v>
      </c>
      <c r="J829" s="75">
        <f>'Activity rawdata'!N828</f>
        <v>20</v>
      </c>
      <c r="K829" s="75">
        <f>'Activity rawdata'!AC828</f>
        <v>133.01</v>
      </c>
      <c r="L829" s="75">
        <f>'Activity rawdata'!AD828</f>
        <v>189.8</v>
      </c>
      <c r="M829" s="76">
        <f>'Activity rawdata'!AE828</f>
        <v>11.335230205253968</v>
      </c>
      <c r="N829" s="83">
        <f>'Activity rawdata'!T828+'Activity rawdata'!U828</f>
        <v>10.14</v>
      </c>
      <c r="O829" s="80">
        <f>'Activity rawdata'!V828</f>
        <v>52.03</v>
      </c>
      <c r="P829" s="80">
        <f>'Activity rawdata'!W828</f>
        <v>0</v>
      </c>
      <c r="Q829" s="80">
        <f>'Activity rawdata'!X828</f>
        <v>0.45</v>
      </c>
      <c r="R829" s="84">
        <f t="shared" si="130"/>
        <v>62.620000000000005</v>
      </c>
      <c r="S829" s="80">
        <f>'Activity rawdata'!Z828</f>
        <v>0</v>
      </c>
      <c r="T829" s="80">
        <f>'Activity rawdata'!AA828</f>
        <v>0</v>
      </c>
      <c r="U829" s="80">
        <f t="shared" si="131"/>
        <v>0</v>
      </c>
      <c r="V829" s="81">
        <f t="shared" si="132"/>
        <v>509.94060000000002</v>
      </c>
      <c r="W829" s="75">
        <f t="shared" si="133"/>
        <v>2616.5886999999998</v>
      </c>
      <c r="X829" s="75">
        <f t="shared" si="134"/>
        <v>0</v>
      </c>
      <c r="Y829" s="75">
        <f t="shared" si="135"/>
        <v>22.630500000000001</v>
      </c>
      <c r="Z829" s="82">
        <f t="shared" si="136"/>
        <v>3149.1597999999999</v>
      </c>
      <c r="AA829" s="75">
        <f t="shared" si="137"/>
        <v>0</v>
      </c>
      <c r="AB829" s="75">
        <f t="shared" si="138"/>
        <v>0</v>
      </c>
      <c r="AC829" s="82">
        <f t="shared" si="139"/>
        <v>0</v>
      </c>
      <c r="AD829" s="70"/>
    </row>
    <row r="830" spans="1:30" x14ac:dyDescent="0.35">
      <c r="A830" s="70" t="str">
        <f>'Activity rawdata'!A829</f>
        <v>BH1435-1-20</v>
      </c>
      <c r="B830" s="71" t="str">
        <f>'Activity rawdata'!B829</f>
        <v>LB</v>
      </c>
      <c r="C830" s="71" t="str">
        <f>IF('Activity rawdata'!C829="PY","Planted",IF('Activity rawdata'!C829="NY","Nat/Convert",IF('Activity rawdata'!C829="NN","Nat/Nonconvert",IF('Activity rawdata'!C829="OY","Planted"))))</f>
        <v>Planted</v>
      </c>
      <c r="D830" s="70" t="str">
        <f>'Activity rawdata'!D829</f>
        <v>STP2</v>
      </c>
      <c r="E830" s="72" t="str">
        <f>'Activity rawdata'!E829</f>
        <v>90</v>
      </c>
      <c r="F830" s="73" t="str">
        <f>'Activity rawdata'!L829</f>
        <v>MT1</v>
      </c>
      <c r="G830" s="72" t="str">
        <f>'Activity rawdata'!R829</f>
        <v>2048</v>
      </c>
      <c r="H830" s="72" t="str">
        <f>IF('Activity rawdata'!P829="AHTHIN1","1st Thin",IF('Activity rawdata'!P829="AHCC","Clearcut",IF('Activity rawdata'!P829="AHTHSMZ","SMZ Thin",IF('Activity rawdata'!P829="AHTHIN2","2nd Thin",IF('Activity rawdata'!P829="AFERTE","Early Fert",IF('Activity rawdata'!P829="AFERTM","Mid Fert",IF('Activity rawdata'!P829="AFERTL","Late Fert",  IF('Activity rawdata'!P829="ASP","Site Prep", IF('Activity rawdata'!P829="APLT","Plant",  IF('Activity rawdata'!P829="ANREG","Natural Regeneration"))))))))))</f>
        <v>2nd Thin</v>
      </c>
      <c r="I830" s="74">
        <f>'Activity rawdata'!O829</f>
        <v>2.37</v>
      </c>
      <c r="J830" s="75">
        <f>'Activity rawdata'!N829</f>
        <v>20</v>
      </c>
      <c r="K830" s="75">
        <f>'Activity rawdata'!AC829</f>
        <v>133.01</v>
      </c>
      <c r="L830" s="75">
        <f>'Activity rawdata'!AD829</f>
        <v>189.8</v>
      </c>
      <c r="M830" s="76">
        <f>'Activity rawdata'!AE829</f>
        <v>11.335230205253968</v>
      </c>
      <c r="N830" s="83">
        <f>'Activity rawdata'!T829+'Activity rawdata'!U829</f>
        <v>10.14</v>
      </c>
      <c r="O830" s="80">
        <f>'Activity rawdata'!V829</f>
        <v>52.03</v>
      </c>
      <c r="P830" s="80">
        <f>'Activity rawdata'!W829</f>
        <v>0</v>
      </c>
      <c r="Q830" s="80">
        <f>'Activity rawdata'!X829</f>
        <v>0.45</v>
      </c>
      <c r="R830" s="84">
        <f t="shared" si="130"/>
        <v>62.620000000000005</v>
      </c>
      <c r="S830" s="80">
        <f>'Activity rawdata'!Z829</f>
        <v>0</v>
      </c>
      <c r="T830" s="80">
        <f>'Activity rawdata'!AA829</f>
        <v>0</v>
      </c>
      <c r="U830" s="80">
        <f t="shared" si="131"/>
        <v>0</v>
      </c>
      <c r="V830" s="81">
        <f t="shared" si="132"/>
        <v>24.031800000000004</v>
      </c>
      <c r="W830" s="75">
        <f t="shared" si="133"/>
        <v>123.31110000000001</v>
      </c>
      <c r="X830" s="75">
        <f t="shared" si="134"/>
        <v>0</v>
      </c>
      <c r="Y830" s="75">
        <f t="shared" si="135"/>
        <v>1.0665</v>
      </c>
      <c r="Z830" s="82">
        <f t="shared" si="136"/>
        <v>148.40940000000001</v>
      </c>
      <c r="AA830" s="75">
        <f t="shared" si="137"/>
        <v>0</v>
      </c>
      <c r="AB830" s="75">
        <f t="shared" si="138"/>
        <v>0</v>
      </c>
      <c r="AC830" s="82">
        <f t="shared" si="139"/>
        <v>0</v>
      </c>
      <c r="AD830" s="70"/>
    </row>
    <row r="831" spans="1:30" x14ac:dyDescent="0.35">
      <c r="A831" s="70" t="str">
        <f>'Activity rawdata'!A830</f>
        <v>BH6112-1-210</v>
      </c>
      <c r="B831" s="71" t="str">
        <f>'Activity rawdata'!B830</f>
        <v>LB</v>
      </c>
      <c r="C831" s="71" t="str">
        <f>IF('Activity rawdata'!C830="PY","Planted",IF('Activity rawdata'!C830="NY","Nat/Convert",IF('Activity rawdata'!C830="NN","Nat/Nonconvert",IF('Activity rawdata'!C830="OY","Planted"))))</f>
        <v>Planted</v>
      </c>
      <c r="D831" s="70" t="str">
        <f>'Activity rawdata'!D830</f>
        <v>STP2</v>
      </c>
      <c r="E831" s="72" t="str">
        <f>'Activity rawdata'!E830</f>
        <v>83</v>
      </c>
      <c r="F831" s="73" t="str">
        <f>'Activity rawdata'!L830</f>
        <v>MT1</v>
      </c>
      <c r="G831" s="72" t="str">
        <f>'Activity rawdata'!R830</f>
        <v>2048</v>
      </c>
      <c r="H831" s="72" t="str">
        <f>IF('Activity rawdata'!P830="AHTHIN1","1st Thin",IF('Activity rawdata'!P830="AHCC","Clearcut",IF('Activity rawdata'!P830="AHTHSMZ","SMZ Thin",IF('Activity rawdata'!P830="AHTHIN2","2nd Thin",IF('Activity rawdata'!P830="AFERTE","Early Fert",IF('Activity rawdata'!P830="AFERTM","Mid Fert",IF('Activity rawdata'!P830="AFERTL","Late Fert",  IF('Activity rawdata'!P830="ASP","Site Prep", IF('Activity rawdata'!P830="APLT","Plant",  IF('Activity rawdata'!P830="ANREG","Natural Regeneration"))))))))))</f>
        <v>2nd Thin</v>
      </c>
      <c r="I831" s="74">
        <f>'Activity rawdata'!O830</f>
        <v>26.86</v>
      </c>
      <c r="J831" s="75">
        <f>'Activity rawdata'!N830</f>
        <v>20</v>
      </c>
      <c r="K831" s="75">
        <f>'Activity rawdata'!AC830</f>
        <v>106.56</v>
      </c>
      <c r="L831" s="75">
        <f>'Activity rawdata'!AD830</f>
        <v>185.94</v>
      </c>
      <c r="M831" s="76">
        <f>'Activity rawdata'!AE830</f>
        <v>10.25054589569045</v>
      </c>
      <c r="N831" s="83">
        <f>'Activity rawdata'!T830+'Activity rawdata'!U830</f>
        <v>7.53</v>
      </c>
      <c r="O831" s="80">
        <f>'Activity rawdata'!V830</f>
        <v>22.16</v>
      </c>
      <c r="P831" s="80">
        <f>'Activity rawdata'!W830</f>
        <v>0</v>
      </c>
      <c r="Q831" s="80">
        <f>'Activity rawdata'!X830</f>
        <v>0</v>
      </c>
      <c r="R831" s="84">
        <f t="shared" si="130"/>
        <v>29.69</v>
      </c>
      <c r="S831" s="80">
        <f>'Activity rawdata'!Z830</f>
        <v>0</v>
      </c>
      <c r="T831" s="80">
        <f>'Activity rawdata'!AA830</f>
        <v>0</v>
      </c>
      <c r="U831" s="80">
        <f t="shared" si="131"/>
        <v>0</v>
      </c>
      <c r="V831" s="81">
        <f t="shared" si="132"/>
        <v>202.25579999999999</v>
      </c>
      <c r="W831" s="75">
        <f t="shared" si="133"/>
        <v>595.21759999999995</v>
      </c>
      <c r="X831" s="75">
        <f t="shared" si="134"/>
        <v>0</v>
      </c>
      <c r="Y831" s="75">
        <f t="shared" si="135"/>
        <v>0</v>
      </c>
      <c r="Z831" s="82">
        <f t="shared" si="136"/>
        <v>797.47339999999997</v>
      </c>
      <c r="AA831" s="75">
        <f t="shared" si="137"/>
        <v>0</v>
      </c>
      <c r="AB831" s="75">
        <f t="shared" si="138"/>
        <v>0</v>
      </c>
      <c r="AC831" s="82">
        <f t="shared" si="139"/>
        <v>0</v>
      </c>
      <c r="AD831" s="70"/>
    </row>
    <row r="832" spans="1:30" x14ac:dyDescent="0.35">
      <c r="A832" s="70" t="str">
        <f>'Activity rawdata'!A831</f>
        <v>BH6112-1-228</v>
      </c>
      <c r="B832" s="71" t="str">
        <f>'Activity rawdata'!B831</f>
        <v>LB</v>
      </c>
      <c r="C832" s="71" t="str">
        <f>IF('Activity rawdata'!C831="PY","Planted",IF('Activity rawdata'!C831="NY","Nat/Convert",IF('Activity rawdata'!C831="NN","Nat/Nonconvert",IF('Activity rawdata'!C831="OY","Planted"))))</f>
        <v>Planted</v>
      </c>
      <c r="D832" s="70" t="str">
        <f>'Activity rawdata'!D831</f>
        <v>STP2</v>
      </c>
      <c r="E832" s="72" t="str">
        <f>'Activity rawdata'!E831</f>
        <v>82</v>
      </c>
      <c r="F832" s="73" t="str">
        <f>'Activity rawdata'!L831</f>
        <v>MT1</v>
      </c>
      <c r="G832" s="72" t="str">
        <f>'Activity rawdata'!R831</f>
        <v>2048</v>
      </c>
      <c r="H832" s="72" t="str">
        <f>IF('Activity rawdata'!P831="AHTHIN1","1st Thin",IF('Activity rawdata'!P831="AHCC","Clearcut",IF('Activity rawdata'!P831="AHTHSMZ","SMZ Thin",IF('Activity rawdata'!P831="AHTHIN2","2nd Thin",IF('Activity rawdata'!P831="AFERTE","Early Fert",IF('Activity rawdata'!P831="AFERTM","Mid Fert",IF('Activity rawdata'!P831="AFERTL","Late Fert",  IF('Activity rawdata'!P831="ASP","Site Prep", IF('Activity rawdata'!P831="APLT","Plant",  IF('Activity rawdata'!P831="ANREG","Natural Regeneration"))))))))))</f>
        <v>2nd Thin</v>
      </c>
      <c r="I832" s="74">
        <f>'Activity rawdata'!O831</f>
        <v>0.83</v>
      </c>
      <c r="J832" s="75">
        <f>'Activity rawdata'!N831</f>
        <v>20</v>
      </c>
      <c r="K832" s="75">
        <f>'Activity rawdata'!AC831</f>
        <v>106.56</v>
      </c>
      <c r="L832" s="75">
        <f>'Activity rawdata'!AD831</f>
        <v>185.94</v>
      </c>
      <c r="M832" s="76">
        <f>'Activity rawdata'!AE831</f>
        <v>10.25054589569045</v>
      </c>
      <c r="N832" s="83">
        <f>'Activity rawdata'!T831+'Activity rawdata'!U831</f>
        <v>7.53</v>
      </c>
      <c r="O832" s="80">
        <f>'Activity rawdata'!V831</f>
        <v>22.16</v>
      </c>
      <c r="P832" s="80">
        <f>'Activity rawdata'!W831</f>
        <v>0</v>
      </c>
      <c r="Q832" s="80">
        <f>'Activity rawdata'!X831</f>
        <v>0</v>
      </c>
      <c r="R832" s="84">
        <f t="shared" si="130"/>
        <v>29.69</v>
      </c>
      <c r="S832" s="80">
        <f>'Activity rawdata'!Z831</f>
        <v>0</v>
      </c>
      <c r="T832" s="80">
        <f>'Activity rawdata'!AA831</f>
        <v>0</v>
      </c>
      <c r="U832" s="80">
        <f t="shared" si="131"/>
        <v>0</v>
      </c>
      <c r="V832" s="81">
        <f t="shared" si="132"/>
        <v>6.2499000000000002</v>
      </c>
      <c r="W832" s="75">
        <f t="shared" si="133"/>
        <v>18.392799999999998</v>
      </c>
      <c r="X832" s="75">
        <f t="shared" si="134"/>
        <v>0</v>
      </c>
      <c r="Y832" s="75">
        <f t="shared" si="135"/>
        <v>0</v>
      </c>
      <c r="Z832" s="82">
        <f t="shared" si="136"/>
        <v>24.642699999999998</v>
      </c>
      <c r="AA832" s="75">
        <f t="shared" si="137"/>
        <v>0</v>
      </c>
      <c r="AB832" s="75">
        <f t="shared" si="138"/>
        <v>0</v>
      </c>
      <c r="AC832" s="82">
        <f t="shared" si="139"/>
        <v>0</v>
      </c>
      <c r="AD832" s="70"/>
    </row>
    <row r="833" spans="1:30" x14ac:dyDescent="0.35">
      <c r="A833" s="70" t="str">
        <f>'Activity rawdata'!A832</f>
        <v>BH6112-1-393</v>
      </c>
      <c r="B833" s="71" t="str">
        <f>'Activity rawdata'!B832</f>
        <v>LB</v>
      </c>
      <c r="C833" s="71" t="str">
        <f>IF('Activity rawdata'!C832="PY","Planted",IF('Activity rawdata'!C832="NY","Nat/Convert",IF('Activity rawdata'!C832="NN","Nat/Nonconvert",IF('Activity rawdata'!C832="OY","Planted"))))</f>
        <v>Planted</v>
      </c>
      <c r="D833" s="70" t="str">
        <f>'Activity rawdata'!D832</f>
        <v>STP2</v>
      </c>
      <c r="E833" s="72" t="str">
        <f>'Activity rawdata'!E832</f>
        <v>83</v>
      </c>
      <c r="F833" s="73" t="str">
        <f>'Activity rawdata'!L832</f>
        <v>MT1</v>
      </c>
      <c r="G833" s="72" t="str">
        <f>'Activity rawdata'!R832</f>
        <v>2048</v>
      </c>
      <c r="H833" s="72" t="str">
        <f>IF('Activity rawdata'!P832="AHTHIN1","1st Thin",IF('Activity rawdata'!P832="AHCC","Clearcut",IF('Activity rawdata'!P832="AHTHSMZ","SMZ Thin",IF('Activity rawdata'!P832="AHTHIN2","2nd Thin",IF('Activity rawdata'!P832="AFERTE","Early Fert",IF('Activity rawdata'!P832="AFERTM","Mid Fert",IF('Activity rawdata'!P832="AFERTL","Late Fert",  IF('Activity rawdata'!P832="ASP","Site Prep", IF('Activity rawdata'!P832="APLT","Plant",  IF('Activity rawdata'!P832="ANREG","Natural Regeneration"))))))))))</f>
        <v>2nd Thin</v>
      </c>
      <c r="I833" s="74">
        <f>'Activity rawdata'!O832</f>
        <v>10.199999999999999</v>
      </c>
      <c r="J833" s="75">
        <f>'Activity rawdata'!N832</f>
        <v>20</v>
      </c>
      <c r="K833" s="75">
        <f>'Activity rawdata'!AC832</f>
        <v>106.56</v>
      </c>
      <c r="L833" s="75">
        <f>'Activity rawdata'!AD832</f>
        <v>185.94</v>
      </c>
      <c r="M833" s="76">
        <f>'Activity rawdata'!AE832</f>
        <v>10.25054589569045</v>
      </c>
      <c r="N833" s="83">
        <f>'Activity rawdata'!T832+'Activity rawdata'!U832</f>
        <v>7.53</v>
      </c>
      <c r="O833" s="80">
        <f>'Activity rawdata'!V832</f>
        <v>22.16</v>
      </c>
      <c r="P833" s="80">
        <f>'Activity rawdata'!W832</f>
        <v>0</v>
      </c>
      <c r="Q833" s="80">
        <f>'Activity rawdata'!X832</f>
        <v>0</v>
      </c>
      <c r="R833" s="84">
        <f t="shared" si="130"/>
        <v>29.69</v>
      </c>
      <c r="S833" s="80">
        <f>'Activity rawdata'!Z832</f>
        <v>0</v>
      </c>
      <c r="T833" s="80">
        <f>'Activity rawdata'!AA832</f>
        <v>0</v>
      </c>
      <c r="U833" s="80">
        <f t="shared" si="131"/>
        <v>0</v>
      </c>
      <c r="V833" s="81">
        <f t="shared" si="132"/>
        <v>76.805999999999997</v>
      </c>
      <c r="W833" s="75">
        <f t="shared" si="133"/>
        <v>226.03199999999998</v>
      </c>
      <c r="X833" s="75">
        <f t="shared" si="134"/>
        <v>0</v>
      </c>
      <c r="Y833" s="75">
        <f t="shared" si="135"/>
        <v>0</v>
      </c>
      <c r="Z833" s="82">
        <f t="shared" si="136"/>
        <v>302.83799999999997</v>
      </c>
      <c r="AA833" s="75">
        <f t="shared" si="137"/>
        <v>0</v>
      </c>
      <c r="AB833" s="75">
        <f t="shared" si="138"/>
        <v>0</v>
      </c>
      <c r="AC833" s="82">
        <f t="shared" si="139"/>
        <v>0</v>
      </c>
      <c r="AD833" s="70"/>
    </row>
    <row r="834" spans="1:30" x14ac:dyDescent="0.35">
      <c r="A834" s="70" t="str">
        <f>'Activity rawdata'!A833</f>
        <v>BH5186-1-186</v>
      </c>
      <c r="B834" s="71" t="str">
        <f>'Activity rawdata'!B833</f>
        <v>LB</v>
      </c>
      <c r="C834" s="71" t="str">
        <f>IF('Activity rawdata'!C833="PY","Planted",IF('Activity rawdata'!C833="NY","Nat/Convert",IF('Activity rawdata'!C833="NN","Nat/Nonconvert",IF('Activity rawdata'!C833="OY","Planted"))))</f>
        <v>Planted</v>
      </c>
      <c r="D834" s="70" t="str">
        <f>'Activity rawdata'!D833</f>
        <v>STP1</v>
      </c>
      <c r="E834" s="72" t="str">
        <f>'Activity rawdata'!E833</f>
        <v>83</v>
      </c>
      <c r="F834" s="73" t="str">
        <f>'Activity rawdata'!L833</f>
        <v>MT2</v>
      </c>
      <c r="G834" s="72" t="str">
        <f>'Activity rawdata'!R833</f>
        <v>2048</v>
      </c>
      <c r="H834" s="72" t="str">
        <f>IF('Activity rawdata'!P833="AHTHIN1","1st Thin",IF('Activity rawdata'!P833="AHCC","Clearcut",IF('Activity rawdata'!P833="AHTHSMZ","SMZ Thin",IF('Activity rawdata'!P833="AHTHIN2","2nd Thin",IF('Activity rawdata'!P833="AFERTE","Early Fert",IF('Activity rawdata'!P833="AFERTM","Mid Fert",IF('Activity rawdata'!P833="AFERTL","Late Fert",  IF('Activity rawdata'!P833="ASP","Site Prep", IF('Activity rawdata'!P833="APLT","Plant",  IF('Activity rawdata'!P833="ANREG","Natural Regeneration"))))))))))</f>
        <v>Clearcut</v>
      </c>
      <c r="I834" s="74">
        <f>'Activity rawdata'!O833</f>
        <v>82.73</v>
      </c>
      <c r="J834" s="75">
        <f>'Activity rawdata'!N833</f>
        <v>28</v>
      </c>
      <c r="K834" s="75">
        <f>'Activity rawdata'!AC833</f>
        <v>98.69</v>
      </c>
      <c r="L834" s="75">
        <f>'Activity rawdata'!AD833</f>
        <v>103.25</v>
      </c>
      <c r="M834" s="76">
        <f>'Activity rawdata'!AE833</f>
        <v>13.238166718765315</v>
      </c>
      <c r="N834" s="83">
        <f>'Activity rawdata'!T833+'Activity rawdata'!U833</f>
        <v>30.03</v>
      </c>
      <c r="O834" s="80">
        <f>'Activity rawdata'!V833</f>
        <v>56.12</v>
      </c>
      <c r="P834" s="80">
        <f>'Activity rawdata'!W833</f>
        <v>77</v>
      </c>
      <c r="Q834" s="80">
        <f>'Activity rawdata'!X833</f>
        <v>0</v>
      </c>
      <c r="R834" s="84">
        <f t="shared" si="130"/>
        <v>163.15</v>
      </c>
      <c r="S834" s="80">
        <f>'Activity rawdata'!Z833</f>
        <v>0</v>
      </c>
      <c r="T834" s="80">
        <f>'Activity rawdata'!AA833</f>
        <v>0</v>
      </c>
      <c r="U834" s="80">
        <f t="shared" si="131"/>
        <v>0</v>
      </c>
      <c r="V834" s="81">
        <f t="shared" si="132"/>
        <v>2484.3819000000003</v>
      </c>
      <c r="W834" s="75">
        <f t="shared" si="133"/>
        <v>4642.8076000000001</v>
      </c>
      <c r="X834" s="75">
        <f t="shared" si="134"/>
        <v>6370.21</v>
      </c>
      <c r="Y834" s="75">
        <f t="shared" si="135"/>
        <v>0</v>
      </c>
      <c r="Z834" s="82">
        <f t="shared" si="136"/>
        <v>13497.3995</v>
      </c>
      <c r="AA834" s="75">
        <f t="shared" si="137"/>
        <v>0</v>
      </c>
      <c r="AB834" s="75">
        <f t="shared" si="138"/>
        <v>0</v>
      </c>
      <c r="AC834" s="82">
        <f t="shared" si="139"/>
        <v>0</v>
      </c>
      <c r="AD834" s="70"/>
    </row>
    <row r="835" spans="1:30" x14ac:dyDescent="0.35">
      <c r="A835" s="70" t="str">
        <f>'Activity rawdata'!A834</f>
        <v>BH6112-1-219</v>
      </c>
      <c r="B835" s="71" t="str">
        <f>'Activity rawdata'!B834</f>
        <v>LB</v>
      </c>
      <c r="C835" s="71" t="str">
        <f>IF('Activity rawdata'!C834="PY","Planted",IF('Activity rawdata'!C834="NY","Nat/Convert",IF('Activity rawdata'!C834="NN","Nat/Nonconvert",IF('Activity rawdata'!C834="OY","Planted"))))</f>
        <v>Planted</v>
      </c>
      <c r="D835" s="70" t="str">
        <f>'Activity rawdata'!D834</f>
        <v>STP1</v>
      </c>
      <c r="E835" s="72" t="str">
        <f>'Activity rawdata'!E834</f>
        <v>70</v>
      </c>
      <c r="F835" s="73" t="str">
        <f>'Activity rawdata'!L834</f>
        <v>MT2</v>
      </c>
      <c r="G835" s="72" t="str">
        <f>'Activity rawdata'!R834</f>
        <v>2048</v>
      </c>
      <c r="H835" s="72" t="str">
        <f>IF('Activity rawdata'!P834="AHTHIN1","1st Thin",IF('Activity rawdata'!P834="AHCC","Clearcut",IF('Activity rawdata'!P834="AHTHSMZ","SMZ Thin",IF('Activity rawdata'!P834="AHTHIN2","2nd Thin",IF('Activity rawdata'!P834="AFERTE","Early Fert",IF('Activity rawdata'!P834="AFERTM","Mid Fert",IF('Activity rawdata'!P834="AFERTL","Late Fert",  IF('Activity rawdata'!P834="ASP","Site Prep", IF('Activity rawdata'!P834="APLT","Plant",  IF('Activity rawdata'!P834="ANREG","Natural Regeneration"))))))))))</f>
        <v>Clearcut</v>
      </c>
      <c r="I835" s="74">
        <f>'Activity rawdata'!O834</f>
        <v>18.059999999999999</v>
      </c>
      <c r="J835" s="75">
        <f>'Activity rawdata'!N834</f>
        <v>29</v>
      </c>
      <c r="K835" s="75">
        <f>'Activity rawdata'!AC834</f>
        <v>100.15</v>
      </c>
      <c r="L835" s="75">
        <f>'Activity rawdata'!AD834</f>
        <v>106.51</v>
      </c>
      <c r="M835" s="76">
        <f>'Activity rawdata'!AE834</f>
        <v>13.130056241344745</v>
      </c>
      <c r="N835" s="83">
        <f>'Activity rawdata'!T834+'Activity rawdata'!U834</f>
        <v>29.57</v>
      </c>
      <c r="O835" s="80">
        <f>'Activity rawdata'!V834</f>
        <v>56.93</v>
      </c>
      <c r="P835" s="80">
        <f>'Activity rawdata'!W834</f>
        <v>73.489999999999995</v>
      </c>
      <c r="Q835" s="80">
        <f>'Activity rawdata'!X834</f>
        <v>0</v>
      </c>
      <c r="R835" s="84">
        <f t="shared" si="130"/>
        <v>159.99</v>
      </c>
      <c r="S835" s="80">
        <f>'Activity rawdata'!Z834</f>
        <v>0</v>
      </c>
      <c r="T835" s="80">
        <f>'Activity rawdata'!AA834</f>
        <v>0</v>
      </c>
      <c r="U835" s="80">
        <f t="shared" si="131"/>
        <v>0</v>
      </c>
      <c r="V835" s="81">
        <f t="shared" si="132"/>
        <v>534.03419999999994</v>
      </c>
      <c r="W835" s="75">
        <f t="shared" si="133"/>
        <v>1028.1558</v>
      </c>
      <c r="X835" s="75">
        <f t="shared" si="134"/>
        <v>1327.2293999999997</v>
      </c>
      <c r="Y835" s="75">
        <f t="shared" si="135"/>
        <v>0</v>
      </c>
      <c r="Z835" s="82">
        <f t="shared" si="136"/>
        <v>2889.4193999999998</v>
      </c>
      <c r="AA835" s="75">
        <f t="shared" si="137"/>
        <v>0</v>
      </c>
      <c r="AB835" s="75">
        <f t="shared" si="138"/>
        <v>0</v>
      </c>
      <c r="AC835" s="82">
        <f t="shared" si="139"/>
        <v>0</v>
      </c>
      <c r="AD835" s="70"/>
    </row>
    <row r="836" spans="1:30" x14ac:dyDescent="0.35">
      <c r="A836" s="70" t="str">
        <f>'Activity rawdata'!A835</f>
        <v>BH5660-1-193</v>
      </c>
      <c r="B836" s="71" t="str">
        <f>'Activity rawdata'!B835</f>
        <v>LB</v>
      </c>
      <c r="C836" s="71" t="str">
        <f>IF('Activity rawdata'!C835="PY","Planted",IF('Activity rawdata'!C835="NY","Nat/Convert",IF('Activity rawdata'!C835="NN","Nat/Nonconvert",IF('Activity rawdata'!C835="OY","Planted"))))</f>
        <v>Planted</v>
      </c>
      <c r="D836" s="70" t="str">
        <f>'Activity rawdata'!D835</f>
        <v>STP1</v>
      </c>
      <c r="E836" s="72" t="str">
        <f>'Activity rawdata'!E835</f>
        <v>64</v>
      </c>
      <c r="F836" s="73" t="str">
        <f>'Activity rawdata'!L835</f>
        <v>MT2</v>
      </c>
      <c r="G836" s="72" t="str">
        <f>'Activity rawdata'!R835</f>
        <v>2048</v>
      </c>
      <c r="H836" s="72" t="str">
        <f>IF('Activity rawdata'!P835="AHTHIN1","1st Thin",IF('Activity rawdata'!P835="AHCC","Clearcut",IF('Activity rawdata'!P835="AHTHSMZ","SMZ Thin",IF('Activity rawdata'!P835="AHTHIN2","2nd Thin",IF('Activity rawdata'!P835="AFERTE","Early Fert",IF('Activity rawdata'!P835="AFERTM","Mid Fert",IF('Activity rawdata'!P835="AFERTL","Late Fert",  IF('Activity rawdata'!P835="ASP","Site Prep", IF('Activity rawdata'!P835="APLT","Plant",  IF('Activity rawdata'!P835="ANREG","Natural Regeneration"))))))))))</f>
        <v>Clearcut</v>
      </c>
      <c r="I836" s="74">
        <f>'Activity rawdata'!O835</f>
        <v>61.36</v>
      </c>
      <c r="J836" s="75">
        <f>'Activity rawdata'!N835</f>
        <v>29</v>
      </c>
      <c r="K836" s="75">
        <f>'Activity rawdata'!AC835</f>
        <v>105.06</v>
      </c>
      <c r="L836" s="75">
        <f>'Activity rawdata'!AD835</f>
        <v>118.38</v>
      </c>
      <c r="M836" s="76">
        <f>'Activity rawdata'!AE835</f>
        <v>12.756038821465623</v>
      </c>
      <c r="N836" s="83">
        <f>'Activity rawdata'!T835+'Activity rawdata'!U835</f>
        <v>32.630000000000003</v>
      </c>
      <c r="O836" s="80">
        <f>'Activity rawdata'!V835</f>
        <v>66.099999999999994</v>
      </c>
      <c r="P836" s="80">
        <f>'Activity rawdata'!W835</f>
        <v>70.760000000000005</v>
      </c>
      <c r="Q836" s="80">
        <f>'Activity rawdata'!X835</f>
        <v>0</v>
      </c>
      <c r="R836" s="84">
        <f t="shared" si="130"/>
        <v>169.49</v>
      </c>
      <c r="S836" s="80">
        <f>'Activity rawdata'!Z835</f>
        <v>0</v>
      </c>
      <c r="T836" s="80">
        <f>'Activity rawdata'!AA835</f>
        <v>0</v>
      </c>
      <c r="U836" s="80">
        <f t="shared" si="131"/>
        <v>0</v>
      </c>
      <c r="V836" s="81">
        <f t="shared" si="132"/>
        <v>2002.1768000000002</v>
      </c>
      <c r="W836" s="75">
        <f t="shared" si="133"/>
        <v>4055.8959999999997</v>
      </c>
      <c r="X836" s="75">
        <f t="shared" si="134"/>
        <v>4341.8335999999999</v>
      </c>
      <c r="Y836" s="75">
        <f t="shared" si="135"/>
        <v>0</v>
      </c>
      <c r="Z836" s="82">
        <f t="shared" si="136"/>
        <v>10399.9064</v>
      </c>
      <c r="AA836" s="75">
        <f t="shared" si="137"/>
        <v>0</v>
      </c>
      <c r="AB836" s="75">
        <f t="shared" si="138"/>
        <v>0</v>
      </c>
      <c r="AC836" s="82">
        <f t="shared" si="139"/>
        <v>0</v>
      </c>
      <c r="AD836" s="70"/>
    </row>
    <row r="837" spans="1:30" x14ac:dyDescent="0.35">
      <c r="A837" s="70" t="str">
        <f>'Activity rawdata'!A836</f>
        <v>BH6112-1-206</v>
      </c>
      <c r="B837" s="71" t="str">
        <f>'Activity rawdata'!B836</f>
        <v>LB</v>
      </c>
      <c r="C837" s="71" t="str">
        <f>IF('Activity rawdata'!C836="PY","Planted",IF('Activity rawdata'!C836="NY","Nat/Convert",IF('Activity rawdata'!C836="NN","Nat/Nonconvert",IF('Activity rawdata'!C836="OY","Planted"))))</f>
        <v>Planted</v>
      </c>
      <c r="D837" s="70" t="str">
        <f>'Activity rawdata'!D836</f>
        <v>STP1</v>
      </c>
      <c r="E837" s="72" t="str">
        <f>'Activity rawdata'!E836</f>
        <v>74</v>
      </c>
      <c r="F837" s="73" t="str">
        <f>'Activity rawdata'!L836</f>
        <v>MT2</v>
      </c>
      <c r="G837" s="72" t="str">
        <f>'Activity rawdata'!R836</f>
        <v>2048</v>
      </c>
      <c r="H837" s="72" t="str">
        <f>IF('Activity rawdata'!P836="AHTHIN1","1st Thin",IF('Activity rawdata'!P836="AHCC","Clearcut",IF('Activity rawdata'!P836="AHTHSMZ","SMZ Thin",IF('Activity rawdata'!P836="AHTHIN2","2nd Thin",IF('Activity rawdata'!P836="AFERTE","Early Fert",IF('Activity rawdata'!P836="AFERTM","Mid Fert",IF('Activity rawdata'!P836="AFERTL","Late Fert",  IF('Activity rawdata'!P836="ASP","Site Prep", IF('Activity rawdata'!P836="APLT","Plant",  IF('Activity rawdata'!P836="ANREG","Natural Regeneration"))))))))))</f>
        <v>Clearcut</v>
      </c>
      <c r="I837" s="74">
        <f>'Activity rawdata'!O836</f>
        <v>2.4500000000000002</v>
      </c>
      <c r="J837" s="75">
        <f>'Activity rawdata'!N836</f>
        <v>29</v>
      </c>
      <c r="K837" s="75">
        <f>'Activity rawdata'!AC836</f>
        <v>103.84</v>
      </c>
      <c r="L837" s="75">
        <f>'Activity rawdata'!AD836</f>
        <v>108.91</v>
      </c>
      <c r="M837" s="76">
        <f>'Activity rawdata'!AE836</f>
        <v>13.221622787312707</v>
      </c>
      <c r="N837" s="83">
        <f>'Activity rawdata'!T836+'Activity rawdata'!U836</f>
        <v>29.92</v>
      </c>
      <c r="O837" s="80">
        <f>'Activity rawdata'!V836</f>
        <v>57.86</v>
      </c>
      <c r="P837" s="80">
        <f>'Activity rawdata'!W836</f>
        <v>77.23</v>
      </c>
      <c r="Q837" s="80">
        <f>'Activity rawdata'!X836</f>
        <v>0</v>
      </c>
      <c r="R837" s="84">
        <f t="shared" si="130"/>
        <v>165.01</v>
      </c>
      <c r="S837" s="80">
        <f>'Activity rawdata'!Z836</f>
        <v>0</v>
      </c>
      <c r="T837" s="80">
        <f>'Activity rawdata'!AA836</f>
        <v>0</v>
      </c>
      <c r="U837" s="80">
        <f t="shared" si="131"/>
        <v>0</v>
      </c>
      <c r="V837" s="81">
        <f t="shared" si="132"/>
        <v>73.304000000000016</v>
      </c>
      <c r="W837" s="75">
        <f t="shared" si="133"/>
        <v>141.75700000000001</v>
      </c>
      <c r="X837" s="75">
        <f t="shared" si="134"/>
        <v>189.21350000000001</v>
      </c>
      <c r="Y837" s="75">
        <f t="shared" si="135"/>
        <v>0</v>
      </c>
      <c r="Z837" s="82">
        <f t="shared" si="136"/>
        <v>404.27450000000005</v>
      </c>
      <c r="AA837" s="75">
        <f t="shared" si="137"/>
        <v>0</v>
      </c>
      <c r="AB837" s="75">
        <f t="shared" si="138"/>
        <v>0</v>
      </c>
      <c r="AC837" s="82">
        <f t="shared" si="139"/>
        <v>0</v>
      </c>
      <c r="AD837" s="70"/>
    </row>
    <row r="838" spans="1:30" x14ac:dyDescent="0.35">
      <c r="A838" s="70" t="str">
        <f>'Activity rawdata'!A837</f>
        <v>BH6125-1-314</v>
      </c>
      <c r="B838" s="71" t="str">
        <f>'Activity rawdata'!B837</f>
        <v>LB</v>
      </c>
      <c r="C838" s="71" t="str">
        <f>IF('Activity rawdata'!C837="PY","Planted",IF('Activity rawdata'!C837="NY","Nat/Convert",IF('Activity rawdata'!C837="NN","Nat/Nonconvert",IF('Activity rawdata'!C837="OY","Planted"))))</f>
        <v>Planted</v>
      </c>
      <c r="D838" s="70" t="str">
        <f>'Activity rawdata'!D837</f>
        <v>STP1</v>
      </c>
      <c r="E838" s="72" t="str">
        <f>'Activity rawdata'!E837</f>
        <v>70</v>
      </c>
      <c r="F838" s="73" t="str">
        <f>'Activity rawdata'!L837</f>
        <v>MT2</v>
      </c>
      <c r="G838" s="72" t="str">
        <f>'Activity rawdata'!R837</f>
        <v>2048</v>
      </c>
      <c r="H838" s="72" t="str">
        <f>IF('Activity rawdata'!P837="AHTHIN1","1st Thin",IF('Activity rawdata'!P837="AHCC","Clearcut",IF('Activity rawdata'!P837="AHTHSMZ","SMZ Thin",IF('Activity rawdata'!P837="AHTHIN2","2nd Thin",IF('Activity rawdata'!P837="AFERTE","Early Fert",IF('Activity rawdata'!P837="AFERTM","Mid Fert",IF('Activity rawdata'!P837="AFERTL","Late Fert",  IF('Activity rawdata'!P837="ASP","Site Prep", IF('Activity rawdata'!P837="APLT","Plant",  IF('Activity rawdata'!P837="ANREG","Natural Regeneration"))))))))))</f>
        <v>Clearcut</v>
      </c>
      <c r="I838" s="74">
        <f>'Activity rawdata'!O837</f>
        <v>3.98</v>
      </c>
      <c r="J838" s="75">
        <f>'Activity rawdata'!N837</f>
        <v>29</v>
      </c>
      <c r="K838" s="75">
        <f>'Activity rawdata'!AC837</f>
        <v>103.42</v>
      </c>
      <c r="L838" s="75">
        <f>'Activity rawdata'!AD837</f>
        <v>108.42</v>
      </c>
      <c r="M838" s="76">
        <f>'Activity rawdata'!AE837</f>
        <v>13.224640261402417</v>
      </c>
      <c r="N838" s="83">
        <f>'Activity rawdata'!T837+'Activity rawdata'!U837</f>
        <v>31.58</v>
      </c>
      <c r="O838" s="80">
        <f>'Activity rawdata'!V837</f>
        <v>55.63</v>
      </c>
      <c r="P838" s="80">
        <f>'Activity rawdata'!W837</f>
        <v>83.17</v>
      </c>
      <c r="Q838" s="80">
        <f>'Activity rawdata'!X837</f>
        <v>0</v>
      </c>
      <c r="R838" s="84">
        <f t="shared" si="130"/>
        <v>170.38</v>
      </c>
      <c r="S838" s="80">
        <f>'Activity rawdata'!Z837</f>
        <v>0</v>
      </c>
      <c r="T838" s="80">
        <f>'Activity rawdata'!AA837</f>
        <v>0</v>
      </c>
      <c r="U838" s="80">
        <f t="shared" si="131"/>
        <v>0</v>
      </c>
      <c r="V838" s="81">
        <f t="shared" si="132"/>
        <v>125.68839999999999</v>
      </c>
      <c r="W838" s="75">
        <f t="shared" si="133"/>
        <v>221.4074</v>
      </c>
      <c r="X838" s="75">
        <f t="shared" si="134"/>
        <v>331.01659999999998</v>
      </c>
      <c r="Y838" s="75">
        <f t="shared" si="135"/>
        <v>0</v>
      </c>
      <c r="Z838" s="82">
        <f t="shared" si="136"/>
        <v>678.11239999999998</v>
      </c>
      <c r="AA838" s="75">
        <f t="shared" si="137"/>
        <v>0</v>
      </c>
      <c r="AB838" s="75">
        <f t="shared" si="138"/>
        <v>0</v>
      </c>
      <c r="AC838" s="82">
        <f t="shared" si="139"/>
        <v>0</v>
      </c>
      <c r="AD838" s="70"/>
    </row>
    <row r="839" spans="1:30" x14ac:dyDescent="0.35">
      <c r="A839" s="70" t="str">
        <f>'Activity rawdata'!A838</f>
        <v>BH6125-1-320</v>
      </c>
      <c r="B839" s="71" t="str">
        <f>'Activity rawdata'!B838</f>
        <v>LB</v>
      </c>
      <c r="C839" s="71" t="str">
        <f>IF('Activity rawdata'!C838="PY","Planted",IF('Activity rawdata'!C838="NY","Nat/Convert",IF('Activity rawdata'!C838="NN","Nat/Nonconvert",IF('Activity rawdata'!C838="OY","Planted"))))</f>
        <v>Planted</v>
      </c>
      <c r="D839" s="70" t="str">
        <f>'Activity rawdata'!D838</f>
        <v>STP1</v>
      </c>
      <c r="E839" s="72" t="str">
        <f>'Activity rawdata'!E838</f>
        <v>79</v>
      </c>
      <c r="F839" s="73" t="str">
        <f>'Activity rawdata'!L838</f>
        <v>MT2</v>
      </c>
      <c r="G839" s="72" t="str">
        <f>'Activity rawdata'!R838</f>
        <v>2048</v>
      </c>
      <c r="H839" s="72" t="str">
        <f>IF('Activity rawdata'!P838="AHTHIN1","1st Thin",IF('Activity rawdata'!P838="AHCC","Clearcut",IF('Activity rawdata'!P838="AHTHSMZ","SMZ Thin",IF('Activity rawdata'!P838="AHTHIN2","2nd Thin",IF('Activity rawdata'!P838="AFERTE","Early Fert",IF('Activity rawdata'!P838="AFERTM","Mid Fert",IF('Activity rawdata'!P838="AFERTL","Late Fert",  IF('Activity rawdata'!P838="ASP","Site Prep", IF('Activity rawdata'!P838="APLT","Plant",  IF('Activity rawdata'!P838="ANREG","Natural Regeneration"))))))))))</f>
        <v>Clearcut</v>
      </c>
      <c r="I839" s="74">
        <f>'Activity rawdata'!O838</f>
        <v>34.116399999999999</v>
      </c>
      <c r="J839" s="75">
        <f>'Activity rawdata'!N838</f>
        <v>29</v>
      </c>
      <c r="K839" s="75">
        <f>'Activity rawdata'!AC838</f>
        <v>101.84</v>
      </c>
      <c r="L839" s="75">
        <f>'Activity rawdata'!AD838</f>
        <v>105.75</v>
      </c>
      <c r="M839" s="76">
        <f>'Activity rawdata'!AE838</f>
        <v>13.28786812058441</v>
      </c>
      <c r="N839" s="83">
        <f>'Activity rawdata'!T838+'Activity rawdata'!U838</f>
        <v>29.41</v>
      </c>
      <c r="O839" s="80">
        <f>'Activity rawdata'!V838</f>
        <v>57.34</v>
      </c>
      <c r="P839" s="80">
        <f>'Activity rawdata'!W838</f>
        <v>76.95</v>
      </c>
      <c r="Q839" s="80">
        <f>'Activity rawdata'!X838</f>
        <v>0</v>
      </c>
      <c r="R839" s="84">
        <f t="shared" si="130"/>
        <v>163.69999999999999</v>
      </c>
      <c r="S839" s="80">
        <f>'Activity rawdata'!Z838</f>
        <v>0</v>
      </c>
      <c r="T839" s="80">
        <f>'Activity rawdata'!AA838</f>
        <v>0</v>
      </c>
      <c r="U839" s="80">
        <f t="shared" si="131"/>
        <v>0</v>
      </c>
      <c r="V839" s="81">
        <f t="shared" si="132"/>
        <v>1003.3633239999999</v>
      </c>
      <c r="W839" s="75">
        <f t="shared" si="133"/>
        <v>1956.2343760000001</v>
      </c>
      <c r="X839" s="75">
        <f t="shared" si="134"/>
        <v>2625.2569800000001</v>
      </c>
      <c r="Y839" s="75">
        <f t="shared" si="135"/>
        <v>0</v>
      </c>
      <c r="Z839" s="82">
        <f t="shared" si="136"/>
        <v>5584.8546800000004</v>
      </c>
      <c r="AA839" s="75">
        <f t="shared" si="137"/>
        <v>0</v>
      </c>
      <c r="AB839" s="75">
        <f t="shared" si="138"/>
        <v>0</v>
      </c>
      <c r="AC839" s="82">
        <f t="shared" si="139"/>
        <v>0</v>
      </c>
      <c r="AD839" s="70"/>
    </row>
    <row r="840" spans="1:30" x14ac:dyDescent="0.35">
      <c r="A840" s="70" t="str">
        <f>'Activity rawdata'!A839</f>
        <v>BH6125-1-321</v>
      </c>
      <c r="B840" s="71" t="str">
        <f>'Activity rawdata'!B839</f>
        <v>LB</v>
      </c>
      <c r="C840" s="71" t="str">
        <f>IF('Activity rawdata'!C839="PY","Planted",IF('Activity rawdata'!C839="NY","Nat/Convert",IF('Activity rawdata'!C839="NN","Nat/Nonconvert",IF('Activity rawdata'!C839="OY","Planted"))))</f>
        <v>Planted</v>
      </c>
      <c r="D840" s="70" t="str">
        <f>'Activity rawdata'!D839</f>
        <v>STP1</v>
      </c>
      <c r="E840" s="72" t="str">
        <f>'Activity rawdata'!E839</f>
        <v>70</v>
      </c>
      <c r="F840" s="73" t="str">
        <f>'Activity rawdata'!L839</f>
        <v>MT2</v>
      </c>
      <c r="G840" s="72" t="str">
        <f>'Activity rawdata'!R839</f>
        <v>2048</v>
      </c>
      <c r="H840" s="72" t="str">
        <f>IF('Activity rawdata'!P839="AHTHIN1","1st Thin",IF('Activity rawdata'!P839="AHCC","Clearcut",IF('Activity rawdata'!P839="AHTHSMZ","SMZ Thin",IF('Activity rawdata'!P839="AHTHIN2","2nd Thin",IF('Activity rawdata'!P839="AFERTE","Early Fert",IF('Activity rawdata'!P839="AFERTM","Mid Fert",IF('Activity rawdata'!P839="AFERTL","Late Fert",  IF('Activity rawdata'!P839="ASP","Site Prep", IF('Activity rawdata'!P839="APLT","Plant",  IF('Activity rawdata'!P839="ANREG","Natural Regeneration"))))))))))</f>
        <v>Clearcut</v>
      </c>
      <c r="I840" s="74">
        <f>'Activity rawdata'!O839</f>
        <v>32.64</v>
      </c>
      <c r="J840" s="75">
        <f>'Activity rawdata'!N839</f>
        <v>29</v>
      </c>
      <c r="K840" s="75">
        <f>'Activity rawdata'!AC839</f>
        <v>103.42</v>
      </c>
      <c r="L840" s="75">
        <f>'Activity rawdata'!AD839</f>
        <v>108.42</v>
      </c>
      <c r="M840" s="76">
        <f>'Activity rawdata'!AE839</f>
        <v>13.224640261402417</v>
      </c>
      <c r="N840" s="83">
        <f>'Activity rawdata'!T839+'Activity rawdata'!U839</f>
        <v>31.58</v>
      </c>
      <c r="O840" s="80">
        <f>'Activity rawdata'!V839</f>
        <v>55.63</v>
      </c>
      <c r="P840" s="80">
        <f>'Activity rawdata'!W839</f>
        <v>83.17</v>
      </c>
      <c r="Q840" s="80">
        <f>'Activity rawdata'!X839</f>
        <v>0</v>
      </c>
      <c r="R840" s="84">
        <f t="shared" si="130"/>
        <v>170.38</v>
      </c>
      <c r="S840" s="80">
        <f>'Activity rawdata'!Z839</f>
        <v>0</v>
      </c>
      <c r="T840" s="80">
        <f>'Activity rawdata'!AA839</f>
        <v>0</v>
      </c>
      <c r="U840" s="80">
        <f t="shared" si="131"/>
        <v>0</v>
      </c>
      <c r="V840" s="81">
        <f t="shared" si="132"/>
        <v>1030.7711999999999</v>
      </c>
      <c r="W840" s="75">
        <f t="shared" si="133"/>
        <v>1815.7632000000001</v>
      </c>
      <c r="X840" s="75">
        <f t="shared" si="134"/>
        <v>2714.6687999999999</v>
      </c>
      <c r="Y840" s="75">
        <f t="shared" si="135"/>
        <v>0</v>
      </c>
      <c r="Z840" s="82">
        <f t="shared" si="136"/>
        <v>5561.2031999999999</v>
      </c>
      <c r="AA840" s="75">
        <f t="shared" si="137"/>
        <v>0</v>
      </c>
      <c r="AB840" s="75">
        <f t="shared" si="138"/>
        <v>0</v>
      </c>
      <c r="AC840" s="82">
        <f t="shared" si="139"/>
        <v>0</v>
      </c>
      <c r="AD840" s="70"/>
    </row>
    <row r="841" spans="1:30" x14ac:dyDescent="0.35">
      <c r="A841" s="70" t="str">
        <f>'Activity rawdata'!A840</f>
        <v>BH6112-1-344</v>
      </c>
      <c r="B841" s="71" t="str">
        <f>'Activity rawdata'!B840</f>
        <v>LB</v>
      </c>
      <c r="C841" s="71" t="str">
        <f>IF('Activity rawdata'!C840="PY","Planted",IF('Activity rawdata'!C840="NY","Nat/Convert",IF('Activity rawdata'!C840="NN","Nat/Nonconvert",IF('Activity rawdata'!C840="OY","Planted"))))</f>
        <v>Planted</v>
      </c>
      <c r="D841" s="70" t="str">
        <f>'Activity rawdata'!D840</f>
        <v>STP1</v>
      </c>
      <c r="E841" s="72" t="str">
        <f>'Activity rawdata'!E840</f>
        <v>71</v>
      </c>
      <c r="F841" s="73" t="str">
        <f>'Activity rawdata'!L840</f>
        <v>MT1</v>
      </c>
      <c r="G841" s="72" t="str">
        <f>'Activity rawdata'!R840</f>
        <v>2048</v>
      </c>
      <c r="H841" s="72" t="str">
        <f>IF('Activity rawdata'!P840="AHTHIN1","1st Thin",IF('Activity rawdata'!P840="AHCC","Clearcut",IF('Activity rawdata'!P840="AHTHSMZ","SMZ Thin",IF('Activity rawdata'!P840="AHTHIN2","2nd Thin",IF('Activity rawdata'!P840="AFERTE","Early Fert",IF('Activity rawdata'!P840="AFERTM","Mid Fert",IF('Activity rawdata'!P840="AFERTL","Late Fert",  IF('Activity rawdata'!P840="ASP","Site Prep", IF('Activity rawdata'!P840="APLT","Plant",  IF('Activity rawdata'!P840="ANREG","Natural Regeneration"))))))))))</f>
        <v>Clearcut</v>
      </c>
      <c r="I841" s="74">
        <f>'Activity rawdata'!O840</f>
        <v>45.46</v>
      </c>
      <c r="J841" s="75">
        <f>'Activity rawdata'!N840</f>
        <v>24</v>
      </c>
      <c r="K841" s="75">
        <f>'Activity rawdata'!AC840</f>
        <v>99.92</v>
      </c>
      <c r="L841" s="75">
        <f>'Activity rawdata'!AD840</f>
        <v>187.28</v>
      </c>
      <c r="M841" s="76">
        <f>'Activity rawdata'!AE840</f>
        <v>9.8904673638126965</v>
      </c>
      <c r="N841" s="83">
        <f>'Activity rawdata'!T840+'Activity rawdata'!U840</f>
        <v>23.51</v>
      </c>
      <c r="O841" s="80">
        <f>'Activity rawdata'!V840</f>
        <v>63.18</v>
      </c>
      <c r="P841" s="80">
        <f>'Activity rawdata'!W840</f>
        <v>0</v>
      </c>
      <c r="Q841" s="80">
        <f>'Activity rawdata'!X840</f>
        <v>0</v>
      </c>
      <c r="R841" s="84">
        <f t="shared" si="130"/>
        <v>86.69</v>
      </c>
      <c r="S841" s="80">
        <f>'Activity rawdata'!Z840</f>
        <v>0</v>
      </c>
      <c r="T841" s="80">
        <f>'Activity rawdata'!AA840</f>
        <v>0</v>
      </c>
      <c r="U841" s="80">
        <f t="shared" si="131"/>
        <v>0</v>
      </c>
      <c r="V841" s="81">
        <f t="shared" si="132"/>
        <v>1068.7646000000002</v>
      </c>
      <c r="W841" s="75">
        <f t="shared" si="133"/>
        <v>2872.1628000000001</v>
      </c>
      <c r="X841" s="75">
        <f t="shared" si="134"/>
        <v>0</v>
      </c>
      <c r="Y841" s="75">
        <f t="shared" si="135"/>
        <v>0</v>
      </c>
      <c r="Z841" s="82">
        <f t="shared" si="136"/>
        <v>3940.9274000000005</v>
      </c>
      <c r="AA841" s="75">
        <f t="shared" si="137"/>
        <v>0</v>
      </c>
      <c r="AB841" s="75">
        <f t="shared" si="138"/>
        <v>0</v>
      </c>
      <c r="AC841" s="82">
        <f t="shared" si="139"/>
        <v>0</v>
      </c>
      <c r="AD841" s="70"/>
    </row>
    <row r="842" spans="1:30" x14ac:dyDescent="0.35">
      <c r="A842" s="70" t="str">
        <f>'Activity rawdata'!A841</f>
        <v>BH6112-1-363</v>
      </c>
      <c r="B842" s="71" t="str">
        <f>'Activity rawdata'!B841</f>
        <v>LB</v>
      </c>
      <c r="C842" s="71" t="str">
        <f>IF('Activity rawdata'!C841="PY","Planted",IF('Activity rawdata'!C841="NY","Nat/Convert",IF('Activity rawdata'!C841="NN","Nat/Nonconvert",IF('Activity rawdata'!C841="OY","Planted"))))</f>
        <v>Planted</v>
      </c>
      <c r="D842" s="70" t="str">
        <f>'Activity rawdata'!D841</f>
        <v>STP1</v>
      </c>
      <c r="E842" s="72" t="str">
        <f>'Activity rawdata'!E841</f>
        <v>70</v>
      </c>
      <c r="F842" s="73" t="str">
        <f>'Activity rawdata'!L841</f>
        <v>MT1</v>
      </c>
      <c r="G842" s="72" t="str">
        <f>'Activity rawdata'!R841</f>
        <v>2048</v>
      </c>
      <c r="H842" s="72" t="str">
        <f>IF('Activity rawdata'!P841="AHTHIN1","1st Thin",IF('Activity rawdata'!P841="AHCC","Clearcut",IF('Activity rawdata'!P841="AHTHSMZ","SMZ Thin",IF('Activity rawdata'!P841="AHTHIN2","2nd Thin",IF('Activity rawdata'!P841="AFERTE","Early Fert",IF('Activity rawdata'!P841="AFERTM","Mid Fert",IF('Activity rawdata'!P841="AFERTL","Late Fert",  IF('Activity rawdata'!P841="ASP","Site Prep", IF('Activity rawdata'!P841="APLT","Plant",  IF('Activity rawdata'!P841="ANREG","Natural Regeneration"))))))))))</f>
        <v>Clearcut</v>
      </c>
      <c r="I842" s="74">
        <f>'Activity rawdata'!O841</f>
        <v>5.15</v>
      </c>
      <c r="J842" s="75">
        <f>'Activity rawdata'!N841</f>
        <v>24</v>
      </c>
      <c r="K842" s="75">
        <f>'Activity rawdata'!AC841</f>
        <v>96.63</v>
      </c>
      <c r="L842" s="75">
        <f>'Activity rawdata'!AD841</f>
        <v>182.3</v>
      </c>
      <c r="M842" s="76">
        <f>'Activity rawdata'!AE841</f>
        <v>9.8582302489003197</v>
      </c>
      <c r="N842" s="83">
        <f>'Activity rawdata'!T841+'Activity rawdata'!U841</f>
        <v>22.89</v>
      </c>
      <c r="O842" s="80">
        <f>'Activity rawdata'!V841</f>
        <v>59.7</v>
      </c>
      <c r="P842" s="80">
        <f>'Activity rawdata'!W841</f>
        <v>0</v>
      </c>
      <c r="Q842" s="80">
        <f>'Activity rawdata'!X841</f>
        <v>0</v>
      </c>
      <c r="R842" s="84">
        <f t="shared" si="130"/>
        <v>82.59</v>
      </c>
      <c r="S842" s="80">
        <f>'Activity rawdata'!Z841</f>
        <v>0</v>
      </c>
      <c r="T842" s="80">
        <f>'Activity rawdata'!AA841</f>
        <v>0</v>
      </c>
      <c r="U842" s="80">
        <f t="shared" si="131"/>
        <v>0</v>
      </c>
      <c r="V842" s="81">
        <f t="shared" si="132"/>
        <v>117.88350000000001</v>
      </c>
      <c r="W842" s="75">
        <f t="shared" si="133"/>
        <v>307.45500000000004</v>
      </c>
      <c r="X842" s="75">
        <f t="shared" si="134"/>
        <v>0</v>
      </c>
      <c r="Y842" s="75">
        <f t="shared" si="135"/>
        <v>0</v>
      </c>
      <c r="Z842" s="82">
        <f t="shared" si="136"/>
        <v>425.33850000000007</v>
      </c>
      <c r="AA842" s="75">
        <f t="shared" si="137"/>
        <v>0</v>
      </c>
      <c r="AB842" s="75">
        <f t="shared" si="138"/>
        <v>0</v>
      </c>
      <c r="AC842" s="82">
        <f t="shared" si="139"/>
        <v>0</v>
      </c>
      <c r="AD842" s="70"/>
    </row>
    <row r="843" spans="1:30" x14ac:dyDescent="0.35">
      <c r="A843" s="70" t="str">
        <f>'Activity rawdata'!A842</f>
        <v>BH6112-1-388</v>
      </c>
      <c r="B843" s="71" t="str">
        <f>'Activity rawdata'!B842</f>
        <v>LB</v>
      </c>
      <c r="C843" s="71" t="str">
        <f>IF('Activity rawdata'!C842="PY","Planted",IF('Activity rawdata'!C842="NY","Nat/Convert",IF('Activity rawdata'!C842="NN","Nat/Nonconvert",IF('Activity rawdata'!C842="OY","Planted"))))</f>
        <v>Planted</v>
      </c>
      <c r="D843" s="70" t="str">
        <f>'Activity rawdata'!D842</f>
        <v>STP1</v>
      </c>
      <c r="E843" s="72" t="str">
        <f>'Activity rawdata'!E842</f>
        <v>69</v>
      </c>
      <c r="F843" s="73" t="str">
        <f>'Activity rawdata'!L842</f>
        <v>MT1</v>
      </c>
      <c r="G843" s="72" t="str">
        <f>'Activity rawdata'!R842</f>
        <v>2048</v>
      </c>
      <c r="H843" s="72" t="str">
        <f>IF('Activity rawdata'!P842="AHTHIN1","1st Thin",IF('Activity rawdata'!P842="AHCC","Clearcut",IF('Activity rawdata'!P842="AHTHSMZ","SMZ Thin",IF('Activity rawdata'!P842="AHTHIN2","2nd Thin",IF('Activity rawdata'!P842="AFERTE","Early Fert",IF('Activity rawdata'!P842="AFERTM","Mid Fert",IF('Activity rawdata'!P842="AFERTL","Late Fert",  IF('Activity rawdata'!P842="ASP","Site Prep", IF('Activity rawdata'!P842="APLT","Plant",  IF('Activity rawdata'!P842="ANREG","Natural Regeneration"))))))))))</f>
        <v>Clearcut</v>
      </c>
      <c r="I843" s="74">
        <f>'Activity rawdata'!O842</f>
        <v>235.4</v>
      </c>
      <c r="J843" s="75">
        <f>'Activity rawdata'!N842</f>
        <v>24</v>
      </c>
      <c r="K843" s="75">
        <f>'Activity rawdata'!AC842</f>
        <v>98.96</v>
      </c>
      <c r="L843" s="75">
        <f>'Activity rawdata'!AD842</f>
        <v>191.11</v>
      </c>
      <c r="M843" s="76">
        <f>'Activity rawdata'!AE842</f>
        <v>9.7437120030341404</v>
      </c>
      <c r="N843" s="83">
        <f>'Activity rawdata'!T842+'Activity rawdata'!U842</f>
        <v>23.63</v>
      </c>
      <c r="O843" s="80">
        <f>'Activity rawdata'!V842</f>
        <v>58.48</v>
      </c>
      <c r="P843" s="80">
        <f>'Activity rawdata'!W842</f>
        <v>0</v>
      </c>
      <c r="Q843" s="80">
        <f>'Activity rawdata'!X842</f>
        <v>0</v>
      </c>
      <c r="R843" s="84">
        <f t="shared" si="130"/>
        <v>82.11</v>
      </c>
      <c r="S843" s="80">
        <f>'Activity rawdata'!Z842</f>
        <v>0</v>
      </c>
      <c r="T843" s="80">
        <f>'Activity rawdata'!AA842</f>
        <v>0</v>
      </c>
      <c r="U843" s="80">
        <f t="shared" si="131"/>
        <v>0</v>
      </c>
      <c r="V843" s="81">
        <f t="shared" si="132"/>
        <v>5562.5019999999995</v>
      </c>
      <c r="W843" s="75">
        <f t="shared" si="133"/>
        <v>13766.191999999999</v>
      </c>
      <c r="X843" s="75">
        <f t="shared" si="134"/>
        <v>0</v>
      </c>
      <c r="Y843" s="75">
        <f t="shared" si="135"/>
        <v>0</v>
      </c>
      <c r="Z843" s="82">
        <f t="shared" si="136"/>
        <v>19328.694</v>
      </c>
      <c r="AA843" s="75">
        <f t="shared" si="137"/>
        <v>0</v>
      </c>
      <c r="AB843" s="75">
        <f t="shared" si="138"/>
        <v>0</v>
      </c>
      <c r="AC843" s="82">
        <f t="shared" si="139"/>
        <v>0</v>
      </c>
      <c r="AD843" s="70"/>
    </row>
    <row r="844" spans="1:30" x14ac:dyDescent="0.35">
      <c r="A844" s="70" t="str">
        <f>'Activity rawdata'!A843</f>
        <v>BH6125-1-346</v>
      </c>
      <c r="B844" s="71" t="str">
        <f>'Activity rawdata'!B843</f>
        <v>LB</v>
      </c>
      <c r="C844" s="71" t="str">
        <f>IF('Activity rawdata'!C843="PY","Planted",IF('Activity rawdata'!C843="NY","Nat/Convert",IF('Activity rawdata'!C843="NN","Nat/Nonconvert",IF('Activity rawdata'!C843="OY","Planted"))))</f>
        <v>Planted</v>
      </c>
      <c r="D844" s="70" t="str">
        <f>'Activity rawdata'!D843</f>
        <v>STP1</v>
      </c>
      <c r="E844" s="72" t="str">
        <f>'Activity rawdata'!E843</f>
        <v>72</v>
      </c>
      <c r="F844" s="73" t="str">
        <f>'Activity rawdata'!L843</f>
        <v>MT1</v>
      </c>
      <c r="G844" s="72" t="str">
        <f>'Activity rawdata'!R843</f>
        <v>2048</v>
      </c>
      <c r="H844" s="72" t="str">
        <f>IF('Activity rawdata'!P843="AHTHIN1","1st Thin",IF('Activity rawdata'!P843="AHCC","Clearcut",IF('Activity rawdata'!P843="AHTHSMZ","SMZ Thin",IF('Activity rawdata'!P843="AHTHIN2","2nd Thin",IF('Activity rawdata'!P843="AFERTE","Early Fert",IF('Activity rawdata'!P843="AFERTM","Mid Fert",IF('Activity rawdata'!P843="AFERTL","Late Fert",  IF('Activity rawdata'!P843="ASP","Site Prep", IF('Activity rawdata'!P843="APLT","Plant",  IF('Activity rawdata'!P843="ANREG","Natural Regeneration"))))))))))</f>
        <v>Clearcut</v>
      </c>
      <c r="I844" s="74">
        <f>'Activity rawdata'!O843</f>
        <v>129.1</v>
      </c>
      <c r="J844" s="75">
        <f>'Activity rawdata'!N843</f>
        <v>24</v>
      </c>
      <c r="K844" s="75">
        <f>'Activity rawdata'!AC843</f>
        <v>100.04</v>
      </c>
      <c r="L844" s="75">
        <f>'Activity rawdata'!AD843</f>
        <v>181.79</v>
      </c>
      <c r="M844" s="76">
        <f>'Activity rawdata'!AE843</f>
        <v>10.044727249538214</v>
      </c>
      <c r="N844" s="83">
        <f>'Activity rawdata'!T843+'Activity rawdata'!U843</f>
        <v>22.34</v>
      </c>
      <c r="O844" s="80">
        <f>'Activity rawdata'!V843</f>
        <v>65.45</v>
      </c>
      <c r="P844" s="80">
        <f>'Activity rawdata'!W843</f>
        <v>0</v>
      </c>
      <c r="Q844" s="80">
        <f>'Activity rawdata'!X843</f>
        <v>0</v>
      </c>
      <c r="R844" s="84">
        <f t="shared" si="130"/>
        <v>87.79</v>
      </c>
      <c r="S844" s="80">
        <f>'Activity rawdata'!Z843</f>
        <v>0</v>
      </c>
      <c r="T844" s="80">
        <f>'Activity rawdata'!AA843</f>
        <v>0</v>
      </c>
      <c r="U844" s="80">
        <f t="shared" si="131"/>
        <v>0</v>
      </c>
      <c r="V844" s="81">
        <f t="shared" si="132"/>
        <v>2884.0940000000001</v>
      </c>
      <c r="W844" s="75">
        <f t="shared" si="133"/>
        <v>8449.5949999999993</v>
      </c>
      <c r="X844" s="75">
        <f t="shared" si="134"/>
        <v>0</v>
      </c>
      <c r="Y844" s="75">
        <f t="shared" si="135"/>
        <v>0</v>
      </c>
      <c r="Z844" s="82">
        <f t="shared" si="136"/>
        <v>11333.688999999998</v>
      </c>
      <c r="AA844" s="75">
        <f t="shared" si="137"/>
        <v>0</v>
      </c>
      <c r="AB844" s="75">
        <f t="shared" si="138"/>
        <v>0</v>
      </c>
      <c r="AC844" s="82">
        <f t="shared" si="139"/>
        <v>0</v>
      </c>
      <c r="AD844" s="70"/>
    </row>
    <row r="845" spans="1:30" x14ac:dyDescent="0.35">
      <c r="A845" s="70" t="str">
        <f>'Activity rawdata'!A844</f>
        <v>BH6125-1-387</v>
      </c>
      <c r="B845" s="71" t="str">
        <f>'Activity rawdata'!B844</f>
        <v>LB</v>
      </c>
      <c r="C845" s="71" t="str">
        <f>IF('Activity rawdata'!C844="PY","Planted",IF('Activity rawdata'!C844="NY","Nat/Convert",IF('Activity rawdata'!C844="NN","Nat/Nonconvert",IF('Activity rawdata'!C844="OY","Planted"))))</f>
        <v>Planted</v>
      </c>
      <c r="D845" s="70" t="str">
        <f>'Activity rawdata'!D844</f>
        <v>STP1</v>
      </c>
      <c r="E845" s="72" t="str">
        <f>'Activity rawdata'!E844</f>
        <v>73</v>
      </c>
      <c r="F845" s="73" t="str">
        <f>'Activity rawdata'!L844</f>
        <v>MT1</v>
      </c>
      <c r="G845" s="72" t="str">
        <f>'Activity rawdata'!R844</f>
        <v>2048</v>
      </c>
      <c r="H845" s="72" t="str">
        <f>IF('Activity rawdata'!P844="AHTHIN1","1st Thin",IF('Activity rawdata'!P844="AHCC","Clearcut",IF('Activity rawdata'!P844="AHTHSMZ","SMZ Thin",IF('Activity rawdata'!P844="AHTHIN2","2nd Thin",IF('Activity rawdata'!P844="AFERTE","Early Fert",IF('Activity rawdata'!P844="AFERTM","Mid Fert",IF('Activity rawdata'!P844="AFERTL","Late Fert",  IF('Activity rawdata'!P844="ASP","Site Prep", IF('Activity rawdata'!P844="APLT","Plant",  IF('Activity rawdata'!P844="ANREG","Natural Regeneration"))))))))))</f>
        <v>Clearcut</v>
      </c>
      <c r="I845" s="74">
        <f>'Activity rawdata'!O844</f>
        <v>24.08</v>
      </c>
      <c r="J845" s="75">
        <f>'Activity rawdata'!N844</f>
        <v>24</v>
      </c>
      <c r="K845" s="75">
        <f>'Activity rawdata'!AC844</f>
        <v>103.6</v>
      </c>
      <c r="L845" s="75">
        <f>'Activity rawdata'!AD844</f>
        <v>186.99</v>
      </c>
      <c r="M845" s="76">
        <f>'Activity rawdata'!AE844</f>
        <v>10.07875733281108</v>
      </c>
      <c r="N845" s="83">
        <f>'Activity rawdata'!T844+'Activity rawdata'!U844</f>
        <v>23.04</v>
      </c>
      <c r="O845" s="80">
        <f>'Activity rawdata'!V844</f>
        <v>69.569999999999993</v>
      </c>
      <c r="P845" s="80">
        <f>'Activity rawdata'!W844</f>
        <v>0</v>
      </c>
      <c r="Q845" s="80">
        <f>'Activity rawdata'!X844</f>
        <v>0</v>
      </c>
      <c r="R845" s="84">
        <f t="shared" si="130"/>
        <v>92.609999999999985</v>
      </c>
      <c r="S845" s="80">
        <f>'Activity rawdata'!Z844</f>
        <v>0</v>
      </c>
      <c r="T845" s="80">
        <f>'Activity rawdata'!AA844</f>
        <v>0</v>
      </c>
      <c r="U845" s="80">
        <f t="shared" si="131"/>
        <v>0</v>
      </c>
      <c r="V845" s="81">
        <f t="shared" si="132"/>
        <v>554.80319999999995</v>
      </c>
      <c r="W845" s="75">
        <f t="shared" si="133"/>
        <v>1675.2455999999997</v>
      </c>
      <c r="X845" s="75">
        <f t="shared" si="134"/>
        <v>0</v>
      </c>
      <c r="Y845" s="75">
        <f t="shared" si="135"/>
        <v>0</v>
      </c>
      <c r="Z845" s="82">
        <f t="shared" si="136"/>
        <v>2230.0487999999996</v>
      </c>
      <c r="AA845" s="75">
        <f t="shared" si="137"/>
        <v>0</v>
      </c>
      <c r="AB845" s="75">
        <f t="shared" si="138"/>
        <v>0</v>
      </c>
      <c r="AC845" s="82">
        <f t="shared" si="139"/>
        <v>0</v>
      </c>
      <c r="AD845" s="70"/>
    </row>
    <row r="846" spans="1:30" x14ac:dyDescent="0.35">
      <c r="A846" s="70" t="str">
        <f>'Activity rawdata'!A845</f>
        <v>BH6112-1-334</v>
      </c>
      <c r="B846" s="71" t="str">
        <f>'Activity rawdata'!B845</f>
        <v>LB</v>
      </c>
      <c r="C846" s="71" t="str">
        <f>IF('Activity rawdata'!C845="PY","Planted",IF('Activity rawdata'!C845="NY","Nat/Convert",IF('Activity rawdata'!C845="NN","Nat/Nonconvert",IF('Activity rawdata'!C845="OY","Planted"))))</f>
        <v>Planted</v>
      </c>
      <c r="D846" s="70" t="str">
        <f>'Activity rawdata'!D845</f>
        <v>STP1</v>
      </c>
      <c r="E846" s="72" t="str">
        <f>'Activity rawdata'!E845</f>
        <v>71</v>
      </c>
      <c r="F846" s="73" t="str">
        <f>'Activity rawdata'!L845</f>
        <v>MT1</v>
      </c>
      <c r="G846" s="72" t="str">
        <f>'Activity rawdata'!R845</f>
        <v>2048</v>
      </c>
      <c r="H846" s="72" t="str">
        <f>IF('Activity rawdata'!P845="AHTHIN1","1st Thin",IF('Activity rawdata'!P845="AHCC","Clearcut",IF('Activity rawdata'!P845="AHTHSMZ","SMZ Thin",IF('Activity rawdata'!P845="AHTHIN2","2nd Thin",IF('Activity rawdata'!P845="AFERTE","Early Fert",IF('Activity rawdata'!P845="AFERTM","Mid Fert",IF('Activity rawdata'!P845="AFERTL","Late Fert",  IF('Activity rawdata'!P845="ASP","Site Prep", IF('Activity rawdata'!P845="APLT","Plant",  IF('Activity rawdata'!P845="ANREG","Natural Regeneration"))))))))))</f>
        <v>Clearcut</v>
      </c>
      <c r="I846" s="74">
        <f>'Activity rawdata'!O845</f>
        <v>122.14</v>
      </c>
      <c r="J846" s="75">
        <f>'Activity rawdata'!N845</f>
        <v>25</v>
      </c>
      <c r="K846" s="75">
        <f>'Activity rawdata'!AC845</f>
        <v>102.61</v>
      </c>
      <c r="L846" s="75">
        <f>'Activity rawdata'!AD845</f>
        <v>186.73</v>
      </c>
      <c r="M846" s="76">
        <f>'Activity rawdata'!AE845</f>
        <v>10.037466228375113</v>
      </c>
      <c r="N846" s="83">
        <f>'Activity rawdata'!T845+'Activity rawdata'!U845</f>
        <v>23.48</v>
      </c>
      <c r="O846" s="80">
        <f>'Activity rawdata'!V845</f>
        <v>67.81</v>
      </c>
      <c r="P846" s="80">
        <f>'Activity rawdata'!W845</f>
        <v>0</v>
      </c>
      <c r="Q846" s="80">
        <f>'Activity rawdata'!X845</f>
        <v>0</v>
      </c>
      <c r="R846" s="84">
        <f t="shared" ref="R846:R909" si="140">SUM(N846:Q846)</f>
        <v>91.29</v>
      </c>
      <c r="S846" s="80">
        <f>'Activity rawdata'!Z845</f>
        <v>0</v>
      </c>
      <c r="T846" s="80">
        <f>'Activity rawdata'!AA845</f>
        <v>0</v>
      </c>
      <c r="U846" s="80">
        <f t="shared" ref="U846:U909" si="141">S846+T846</f>
        <v>0</v>
      </c>
      <c r="V846" s="81">
        <f t="shared" ref="V846:V909" si="142">N846*$I846</f>
        <v>2867.8472000000002</v>
      </c>
      <c r="W846" s="75">
        <f t="shared" ref="W846:W909" si="143">O846*$I846</f>
        <v>8282.3134000000009</v>
      </c>
      <c r="X846" s="75">
        <f t="shared" ref="X846:X909" si="144">P846*$I846</f>
        <v>0</v>
      </c>
      <c r="Y846" s="75">
        <f t="shared" ref="Y846:Y909" si="145">Q846*$I846</f>
        <v>0</v>
      </c>
      <c r="Z846" s="82">
        <f t="shared" ref="Z846:Z909" si="146">SUM(V846:Y846)</f>
        <v>11150.160600000001</v>
      </c>
      <c r="AA846" s="75">
        <f t="shared" ref="AA846:AA909" si="147">S846*$I846</f>
        <v>0</v>
      </c>
      <c r="AB846" s="75">
        <f t="shared" ref="AB846:AB909" si="148">T846*$I846</f>
        <v>0</v>
      </c>
      <c r="AC846" s="82">
        <f t="shared" ref="AC846:AC909" si="149">AA846+AB846</f>
        <v>0</v>
      </c>
      <c r="AD846" s="70"/>
    </row>
    <row r="847" spans="1:30" x14ac:dyDescent="0.35">
      <c r="A847" s="70" t="str">
        <f>'Activity rawdata'!A846</f>
        <v>BH6125-1-335</v>
      </c>
      <c r="B847" s="71" t="str">
        <f>'Activity rawdata'!B846</f>
        <v>LB</v>
      </c>
      <c r="C847" s="71" t="str">
        <f>IF('Activity rawdata'!C846="PY","Planted",IF('Activity rawdata'!C846="NY","Nat/Convert",IF('Activity rawdata'!C846="NN","Nat/Nonconvert",IF('Activity rawdata'!C846="OY","Planted"))))</f>
        <v>Planted</v>
      </c>
      <c r="D847" s="70" t="str">
        <f>'Activity rawdata'!D846</f>
        <v>STP1</v>
      </c>
      <c r="E847" s="72" t="str">
        <f>'Activity rawdata'!E846</f>
        <v>73</v>
      </c>
      <c r="F847" s="73" t="str">
        <f>'Activity rawdata'!L846</f>
        <v>MT1</v>
      </c>
      <c r="G847" s="72" t="str">
        <f>'Activity rawdata'!R846</f>
        <v>2048</v>
      </c>
      <c r="H847" s="72" t="str">
        <f>IF('Activity rawdata'!P846="AHTHIN1","1st Thin",IF('Activity rawdata'!P846="AHCC","Clearcut",IF('Activity rawdata'!P846="AHTHSMZ","SMZ Thin",IF('Activity rawdata'!P846="AHTHIN2","2nd Thin",IF('Activity rawdata'!P846="AFERTE","Early Fert",IF('Activity rawdata'!P846="AFERTM","Mid Fert",IF('Activity rawdata'!P846="AFERTL","Late Fert",  IF('Activity rawdata'!P846="ASP","Site Prep", IF('Activity rawdata'!P846="APLT","Plant",  IF('Activity rawdata'!P846="ANREG","Natural Regeneration"))))))))))</f>
        <v>Clearcut</v>
      </c>
      <c r="I847" s="74">
        <f>'Activity rawdata'!O846</f>
        <v>45.29</v>
      </c>
      <c r="J847" s="75">
        <f>'Activity rawdata'!N846</f>
        <v>25</v>
      </c>
      <c r="K847" s="75">
        <f>'Activity rawdata'!AC846</f>
        <v>106.33</v>
      </c>
      <c r="L847" s="75">
        <f>'Activity rawdata'!AD846</f>
        <v>186.49</v>
      </c>
      <c r="M847" s="76">
        <f>'Activity rawdata'!AE846</f>
        <v>10.224367103654162</v>
      </c>
      <c r="N847" s="83">
        <f>'Activity rawdata'!T846+'Activity rawdata'!U846</f>
        <v>23.11</v>
      </c>
      <c r="O847" s="80">
        <f>'Activity rawdata'!V846</f>
        <v>74.430000000000007</v>
      </c>
      <c r="P847" s="80">
        <f>'Activity rawdata'!W846</f>
        <v>0</v>
      </c>
      <c r="Q847" s="80">
        <f>'Activity rawdata'!X846</f>
        <v>0</v>
      </c>
      <c r="R847" s="84">
        <f t="shared" si="140"/>
        <v>97.54</v>
      </c>
      <c r="S847" s="80">
        <f>'Activity rawdata'!Z846</f>
        <v>0</v>
      </c>
      <c r="T847" s="80">
        <f>'Activity rawdata'!AA846</f>
        <v>0</v>
      </c>
      <c r="U847" s="80">
        <f t="shared" si="141"/>
        <v>0</v>
      </c>
      <c r="V847" s="81">
        <f t="shared" si="142"/>
        <v>1046.6518999999998</v>
      </c>
      <c r="W847" s="75">
        <f t="shared" si="143"/>
        <v>3370.9347000000002</v>
      </c>
      <c r="X847" s="75">
        <f t="shared" si="144"/>
        <v>0</v>
      </c>
      <c r="Y847" s="75">
        <f t="shared" si="145"/>
        <v>0</v>
      </c>
      <c r="Z847" s="82">
        <f t="shared" si="146"/>
        <v>4417.5866000000005</v>
      </c>
      <c r="AA847" s="75">
        <f t="shared" si="147"/>
        <v>0</v>
      </c>
      <c r="AB847" s="75">
        <f t="shared" si="148"/>
        <v>0</v>
      </c>
      <c r="AC847" s="82">
        <f t="shared" si="149"/>
        <v>0</v>
      </c>
      <c r="AD847" s="70"/>
    </row>
    <row r="848" spans="1:30" x14ac:dyDescent="0.35">
      <c r="A848" s="70" t="str">
        <f>'Activity rawdata'!A847</f>
        <v>BH6125-1-358</v>
      </c>
      <c r="B848" s="71" t="str">
        <f>'Activity rawdata'!B847</f>
        <v>LB</v>
      </c>
      <c r="C848" s="71" t="str">
        <f>IF('Activity rawdata'!C847="PY","Planted",IF('Activity rawdata'!C847="NY","Nat/Convert",IF('Activity rawdata'!C847="NN","Nat/Nonconvert",IF('Activity rawdata'!C847="OY","Planted"))))</f>
        <v>Planted</v>
      </c>
      <c r="D848" s="70" t="str">
        <f>'Activity rawdata'!D847</f>
        <v>STP1</v>
      </c>
      <c r="E848" s="72" t="str">
        <f>'Activity rawdata'!E847</f>
        <v>73</v>
      </c>
      <c r="F848" s="73" t="str">
        <f>'Activity rawdata'!L847</f>
        <v>MT1</v>
      </c>
      <c r="G848" s="72" t="str">
        <f>'Activity rawdata'!R847</f>
        <v>2048</v>
      </c>
      <c r="H848" s="72" t="str">
        <f>IF('Activity rawdata'!P847="AHTHIN1","1st Thin",IF('Activity rawdata'!P847="AHCC","Clearcut",IF('Activity rawdata'!P847="AHTHSMZ","SMZ Thin",IF('Activity rawdata'!P847="AHTHIN2","2nd Thin",IF('Activity rawdata'!P847="AFERTE","Early Fert",IF('Activity rawdata'!P847="AFERTM","Mid Fert",IF('Activity rawdata'!P847="AFERTL","Late Fert",  IF('Activity rawdata'!P847="ASP","Site Prep", IF('Activity rawdata'!P847="APLT","Plant",  IF('Activity rawdata'!P847="ANREG","Natural Regeneration"))))))))))</f>
        <v>Clearcut</v>
      </c>
      <c r="I848" s="74">
        <f>'Activity rawdata'!O847</f>
        <v>47.44</v>
      </c>
      <c r="J848" s="75">
        <f>'Activity rawdata'!N847</f>
        <v>25</v>
      </c>
      <c r="K848" s="75">
        <f>'Activity rawdata'!AC847</f>
        <v>106.33</v>
      </c>
      <c r="L848" s="75">
        <f>'Activity rawdata'!AD847</f>
        <v>186.49</v>
      </c>
      <c r="M848" s="76">
        <f>'Activity rawdata'!AE847</f>
        <v>10.224367103654162</v>
      </c>
      <c r="N848" s="83">
        <f>'Activity rawdata'!T847+'Activity rawdata'!U847</f>
        <v>23.11</v>
      </c>
      <c r="O848" s="80">
        <f>'Activity rawdata'!V847</f>
        <v>74.430000000000007</v>
      </c>
      <c r="P848" s="80">
        <f>'Activity rawdata'!W847</f>
        <v>0</v>
      </c>
      <c r="Q848" s="80">
        <f>'Activity rawdata'!X847</f>
        <v>0</v>
      </c>
      <c r="R848" s="84">
        <f t="shared" si="140"/>
        <v>97.54</v>
      </c>
      <c r="S848" s="80">
        <f>'Activity rawdata'!Z847</f>
        <v>0</v>
      </c>
      <c r="T848" s="80">
        <f>'Activity rawdata'!AA847</f>
        <v>0</v>
      </c>
      <c r="U848" s="80">
        <f t="shared" si="141"/>
        <v>0</v>
      </c>
      <c r="V848" s="81">
        <f t="shared" si="142"/>
        <v>1096.3383999999999</v>
      </c>
      <c r="W848" s="75">
        <f t="shared" si="143"/>
        <v>3530.9592000000002</v>
      </c>
      <c r="X848" s="75">
        <f t="shared" si="144"/>
        <v>0</v>
      </c>
      <c r="Y848" s="75">
        <f t="shared" si="145"/>
        <v>0</v>
      </c>
      <c r="Z848" s="82">
        <f t="shared" si="146"/>
        <v>4627.2975999999999</v>
      </c>
      <c r="AA848" s="75">
        <f t="shared" si="147"/>
        <v>0</v>
      </c>
      <c r="AB848" s="75">
        <f t="shared" si="148"/>
        <v>0</v>
      </c>
      <c r="AC848" s="82">
        <f t="shared" si="149"/>
        <v>0</v>
      </c>
      <c r="AD848" s="70"/>
    </row>
    <row r="849" spans="1:30" x14ac:dyDescent="0.35">
      <c r="A849" s="70" t="str">
        <f>'Activity rawdata'!A848</f>
        <v>BH2046-1-64</v>
      </c>
      <c r="B849" s="71" t="str">
        <f>'Activity rawdata'!B848</f>
        <v>LB</v>
      </c>
      <c r="C849" s="71" t="str">
        <f>IF('Activity rawdata'!C848="PY","Planted",IF('Activity rawdata'!C848="NY","Nat/Convert",IF('Activity rawdata'!C848="NN","Nat/Nonconvert",IF('Activity rawdata'!C848="OY","Planted"))))</f>
        <v>Planted</v>
      </c>
      <c r="D849" s="70" t="str">
        <f>'Activity rawdata'!D848</f>
        <v>STP1</v>
      </c>
      <c r="E849" s="72" t="str">
        <f>'Activity rawdata'!E848</f>
        <v>68</v>
      </c>
      <c r="F849" s="73" t="str">
        <f>'Activity rawdata'!L848</f>
        <v>MT1</v>
      </c>
      <c r="G849" s="72" t="str">
        <f>'Activity rawdata'!R848</f>
        <v>2048</v>
      </c>
      <c r="H849" s="72" t="str">
        <f>IF('Activity rawdata'!P848="AHTHIN1","1st Thin",IF('Activity rawdata'!P848="AHCC","Clearcut",IF('Activity rawdata'!P848="AHTHSMZ","SMZ Thin",IF('Activity rawdata'!P848="AHTHIN2","2nd Thin",IF('Activity rawdata'!P848="AFERTE","Early Fert",IF('Activity rawdata'!P848="AFERTM","Mid Fert",IF('Activity rawdata'!P848="AFERTL","Late Fert",  IF('Activity rawdata'!P848="ASP","Site Prep", IF('Activity rawdata'!P848="APLT","Plant",  IF('Activity rawdata'!P848="ANREG","Natural Regeneration"))))))))))</f>
        <v>Clearcut</v>
      </c>
      <c r="I849" s="74">
        <f>'Activity rawdata'!O848</f>
        <v>88.81</v>
      </c>
      <c r="J849" s="75">
        <f>'Activity rawdata'!N848</f>
        <v>27</v>
      </c>
      <c r="K849" s="75">
        <f>'Activity rawdata'!AC848</f>
        <v>103.04</v>
      </c>
      <c r="L849" s="75">
        <f>'Activity rawdata'!AD848</f>
        <v>183.63</v>
      </c>
      <c r="M849" s="76">
        <f>'Activity rawdata'!AE848</f>
        <v>10.143022988312255</v>
      </c>
      <c r="N849" s="83">
        <f>'Activity rawdata'!T848+'Activity rawdata'!U848</f>
        <v>22.48</v>
      </c>
      <c r="O849" s="80">
        <f>'Activity rawdata'!V848</f>
        <v>69.900000000000006</v>
      </c>
      <c r="P849" s="80">
        <f>'Activity rawdata'!W848</f>
        <v>0.15</v>
      </c>
      <c r="Q849" s="80">
        <f>'Activity rawdata'!X848</f>
        <v>0</v>
      </c>
      <c r="R849" s="84">
        <f t="shared" si="140"/>
        <v>92.530000000000015</v>
      </c>
      <c r="S849" s="80">
        <f>'Activity rawdata'!Z848</f>
        <v>0</v>
      </c>
      <c r="T849" s="80">
        <f>'Activity rawdata'!AA848</f>
        <v>0</v>
      </c>
      <c r="U849" s="80">
        <f t="shared" si="141"/>
        <v>0</v>
      </c>
      <c r="V849" s="81">
        <f t="shared" si="142"/>
        <v>1996.4488000000001</v>
      </c>
      <c r="W849" s="75">
        <f t="shared" si="143"/>
        <v>6207.8190000000004</v>
      </c>
      <c r="X849" s="75">
        <f t="shared" si="144"/>
        <v>13.3215</v>
      </c>
      <c r="Y849" s="75">
        <f t="shared" si="145"/>
        <v>0</v>
      </c>
      <c r="Z849" s="82">
        <f t="shared" si="146"/>
        <v>8217.5893000000015</v>
      </c>
      <c r="AA849" s="75">
        <f t="shared" si="147"/>
        <v>0</v>
      </c>
      <c r="AB849" s="75">
        <f t="shared" si="148"/>
        <v>0</v>
      </c>
      <c r="AC849" s="82">
        <f t="shared" si="149"/>
        <v>0</v>
      </c>
      <c r="AD849" s="70"/>
    </row>
    <row r="850" spans="1:30" x14ac:dyDescent="0.35">
      <c r="A850" s="70" t="str">
        <f>'Activity rawdata'!A849</f>
        <v>BH5149-1-162</v>
      </c>
      <c r="B850" s="71" t="str">
        <f>'Activity rawdata'!B849</f>
        <v>PH</v>
      </c>
      <c r="C850" s="71" t="str">
        <f>IF('Activity rawdata'!C849="PY","Planted",IF('Activity rawdata'!C849="NY","Nat/Convert",IF('Activity rawdata'!C849="NN","Nat/Nonconvert",IF('Activity rawdata'!C849="OY","Planted"))))</f>
        <v>Nat/Nonconvert</v>
      </c>
      <c r="D850" s="70" t="str">
        <f>'Activity rawdata'!D849</f>
        <v>STP1</v>
      </c>
      <c r="E850" s="72" t="str">
        <f>'Activity rawdata'!E849</f>
        <v>57</v>
      </c>
      <c r="F850" s="73" t="str">
        <f>'Activity rawdata'!L849</f>
        <v>NO</v>
      </c>
      <c r="G850" s="72" t="str">
        <f>'Activity rawdata'!R849</f>
        <v>2048</v>
      </c>
      <c r="H850" s="72" t="str">
        <f>IF('Activity rawdata'!P849="AHTHIN1","1st Thin",IF('Activity rawdata'!P849="AHCC","Clearcut",IF('Activity rawdata'!P849="AHTHSMZ","SMZ Thin",IF('Activity rawdata'!P849="AHTHIN2","2nd Thin",IF('Activity rawdata'!P849="AFERTE","Early Fert",IF('Activity rawdata'!P849="AFERTM","Mid Fert",IF('Activity rawdata'!P849="AFERTL","Late Fert",  IF('Activity rawdata'!P849="ASP","Site Prep", IF('Activity rawdata'!P849="APLT","Plant",  IF('Activity rawdata'!P849="ANREG","Natural Regeneration"))))))))))</f>
        <v>Clearcut</v>
      </c>
      <c r="I850" s="74">
        <f>'Activity rawdata'!O849</f>
        <v>7.3719279999999996</v>
      </c>
      <c r="J850" s="75">
        <f>'Activity rawdata'!N849</f>
        <v>38</v>
      </c>
      <c r="K850" s="75">
        <f>'Activity rawdata'!AC849</f>
        <v>69.48</v>
      </c>
      <c r="L850" s="75">
        <f>'Activity rawdata'!AD849</f>
        <v>158.51</v>
      </c>
      <c r="M850" s="76">
        <f>'Activity rawdata'!AE849</f>
        <v>8.9647436192311964</v>
      </c>
      <c r="N850" s="83">
        <f>'Activity rawdata'!T849+'Activity rawdata'!U849</f>
        <v>20.21</v>
      </c>
      <c r="O850" s="80">
        <f>'Activity rawdata'!V849</f>
        <v>32.520000000000003</v>
      </c>
      <c r="P850" s="80">
        <f>'Activity rawdata'!W849</f>
        <v>10.19</v>
      </c>
      <c r="Q850" s="80">
        <f>'Activity rawdata'!X849</f>
        <v>0</v>
      </c>
      <c r="R850" s="84">
        <f t="shared" si="140"/>
        <v>62.92</v>
      </c>
      <c r="S850" s="80">
        <f>'Activity rawdata'!Z849</f>
        <v>14.6</v>
      </c>
      <c r="T850" s="80">
        <f>'Activity rawdata'!AA849</f>
        <v>0.65</v>
      </c>
      <c r="U850" s="80">
        <f t="shared" si="141"/>
        <v>15.25</v>
      </c>
      <c r="V850" s="81">
        <f t="shared" si="142"/>
        <v>148.98666488000001</v>
      </c>
      <c r="W850" s="75">
        <f t="shared" si="143"/>
        <v>239.73509856000001</v>
      </c>
      <c r="X850" s="75">
        <f t="shared" si="144"/>
        <v>75.119946319999997</v>
      </c>
      <c r="Y850" s="75">
        <f t="shared" si="145"/>
        <v>0</v>
      </c>
      <c r="Z850" s="82">
        <f t="shared" si="146"/>
        <v>463.84170976000001</v>
      </c>
      <c r="AA850" s="75">
        <f t="shared" si="147"/>
        <v>107.63014879999999</v>
      </c>
      <c r="AB850" s="75">
        <f t="shared" si="148"/>
        <v>4.7917531999999996</v>
      </c>
      <c r="AC850" s="82">
        <f t="shared" si="149"/>
        <v>112.42190199999999</v>
      </c>
      <c r="AD850" s="70"/>
    </row>
    <row r="851" spans="1:30" x14ac:dyDescent="0.35">
      <c r="A851" s="70" t="str">
        <f>'Activity rawdata'!A850</f>
        <v>BH6112-1-344</v>
      </c>
      <c r="B851" s="71" t="str">
        <f>'Activity rawdata'!B850</f>
        <v>COLB</v>
      </c>
      <c r="C851" s="71" t="str">
        <f>IF('Activity rawdata'!C850="PY","Planted",IF('Activity rawdata'!C850="NY","Nat/Convert",IF('Activity rawdata'!C850="NN","Nat/Nonconvert",IF('Activity rawdata'!C850="OY","Planted"))))</f>
        <v>Planted</v>
      </c>
      <c r="D851" s="70" t="str">
        <f>'Activity rawdata'!D850</f>
        <v>STP2</v>
      </c>
      <c r="E851" s="72" t="str">
        <f>'Activity rawdata'!E850</f>
        <v>71</v>
      </c>
      <c r="F851" s="73" t="str">
        <f>'Activity rawdata'!L850</f>
        <v>NO</v>
      </c>
      <c r="G851" s="72" t="str">
        <f>'Activity rawdata'!R850</f>
        <v>2049</v>
      </c>
      <c r="H851" s="72" t="str">
        <f>IF('Activity rawdata'!P850="AHTHIN1","1st Thin",IF('Activity rawdata'!P850="AHCC","Clearcut",IF('Activity rawdata'!P850="AHTHSMZ","SMZ Thin",IF('Activity rawdata'!P850="AHTHIN2","2nd Thin",IF('Activity rawdata'!P850="AFERTE","Early Fert",IF('Activity rawdata'!P850="AFERTM","Mid Fert",IF('Activity rawdata'!P850="AFERTL","Late Fert",  IF('Activity rawdata'!P850="ASP","Site Prep", IF('Activity rawdata'!P850="APLT","Plant",  IF('Activity rawdata'!P850="ANREG","Natural Regeneration"))))))))))</f>
        <v>Site Prep</v>
      </c>
      <c r="I851" s="74">
        <f>'Activity rawdata'!O850</f>
        <v>45.46</v>
      </c>
      <c r="J851" s="75">
        <f>'Activity rawdata'!N850</f>
        <v>1</v>
      </c>
      <c r="K851" s="75">
        <f>'Activity rawdata'!AC850</f>
        <v>0</v>
      </c>
      <c r="L851" s="75">
        <f>'Activity rawdata'!AD850</f>
        <v>0</v>
      </c>
      <c r="M851" s="76" t="str">
        <f>'Activity rawdata'!AE850</f>
        <v>-</v>
      </c>
      <c r="N851" s="83">
        <f>'Activity rawdata'!T850+'Activity rawdata'!U850</f>
        <v>0</v>
      </c>
      <c r="O851" s="80">
        <f>'Activity rawdata'!V850</f>
        <v>0</v>
      </c>
      <c r="P851" s="80">
        <f>'Activity rawdata'!W850</f>
        <v>0</v>
      </c>
      <c r="Q851" s="80">
        <f>'Activity rawdata'!X850</f>
        <v>0</v>
      </c>
      <c r="R851" s="84">
        <f t="shared" si="140"/>
        <v>0</v>
      </c>
      <c r="S851" s="80">
        <f>'Activity rawdata'!Z850</f>
        <v>0</v>
      </c>
      <c r="T851" s="80">
        <f>'Activity rawdata'!AA850</f>
        <v>0</v>
      </c>
      <c r="U851" s="80">
        <f t="shared" si="141"/>
        <v>0</v>
      </c>
      <c r="V851" s="81">
        <f t="shared" si="142"/>
        <v>0</v>
      </c>
      <c r="W851" s="75">
        <f t="shared" si="143"/>
        <v>0</v>
      </c>
      <c r="X851" s="75">
        <f t="shared" si="144"/>
        <v>0</v>
      </c>
      <c r="Y851" s="75">
        <f t="shared" si="145"/>
        <v>0</v>
      </c>
      <c r="Z851" s="82">
        <f t="shared" si="146"/>
        <v>0</v>
      </c>
      <c r="AA851" s="75">
        <f t="shared" si="147"/>
        <v>0</v>
      </c>
      <c r="AB851" s="75">
        <f t="shared" si="148"/>
        <v>0</v>
      </c>
      <c r="AC851" s="82">
        <f t="shared" si="149"/>
        <v>0</v>
      </c>
      <c r="AD851" s="70"/>
    </row>
    <row r="852" spans="1:30" x14ac:dyDescent="0.35">
      <c r="A852" s="70" t="str">
        <f>'Activity rawdata'!A851</f>
        <v>BH6112-1-363</v>
      </c>
      <c r="B852" s="71" t="str">
        <f>'Activity rawdata'!B851</f>
        <v>COLB</v>
      </c>
      <c r="C852" s="71" t="str">
        <f>IF('Activity rawdata'!C851="PY","Planted",IF('Activity rawdata'!C851="NY","Nat/Convert",IF('Activity rawdata'!C851="NN","Nat/Nonconvert",IF('Activity rawdata'!C851="OY","Planted"))))</f>
        <v>Planted</v>
      </c>
      <c r="D852" s="70" t="str">
        <f>'Activity rawdata'!D851</f>
        <v>STP2</v>
      </c>
      <c r="E852" s="72" t="str">
        <f>'Activity rawdata'!E851</f>
        <v>70</v>
      </c>
      <c r="F852" s="73" t="str">
        <f>'Activity rawdata'!L851</f>
        <v>NO</v>
      </c>
      <c r="G852" s="72" t="str">
        <f>'Activity rawdata'!R851</f>
        <v>2049</v>
      </c>
      <c r="H852" s="72" t="str">
        <f>IF('Activity rawdata'!P851="AHTHIN1","1st Thin",IF('Activity rawdata'!P851="AHCC","Clearcut",IF('Activity rawdata'!P851="AHTHSMZ","SMZ Thin",IF('Activity rawdata'!P851="AHTHIN2","2nd Thin",IF('Activity rawdata'!P851="AFERTE","Early Fert",IF('Activity rawdata'!P851="AFERTM","Mid Fert",IF('Activity rawdata'!P851="AFERTL","Late Fert",  IF('Activity rawdata'!P851="ASP","Site Prep", IF('Activity rawdata'!P851="APLT","Plant",  IF('Activity rawdata'!P851="ANREG","Natural Regeneration"))))))))))</f>
        <v>Site Prep</v>
      </c>
      <c r="I852" s="74">
        <f>'Activity rawdata'!O851</f>
        <v>5.15</v>
      </c>
      <c r="J852" s="75">
        <f>'Activity rawdata'!N851</f>
        <v>1</v>
      </c>
      <c r="K852" s="75">
        <f>'Activity rawdata'!AC851</f>
        <v>0</v>
      </c>
      <c r="L852" s="75">
        <f>'Activity rawdata'!AD851</f>
        <v>0</v>
      </c>
      <c r="M852" s="76" t="str">
        <f>'Activity rawdata'!AE851</f>
        <v>-</v>
      </c>
      <c r="N852" s="83">
        <f>'Activity rawdata'!T851+'Activity rawdata'!U851</f>
        <v>0</v>
      </c>
      <c r="O852" s="80">
        <f>'Activity rawdata'!V851</f>
        <v>0</v>
      </c>
      <c r="P852" s="80">
        <f>'Activity rawdata'!W851</f>
        <v>0</v>
      </c>
      <c r="Q852" s="80">
        <f>'Activity rawdata'!X851</f>
        <v>0</v>
      </c>
      <c r="R852" s="84">
        <f t="shared" si="140"/>
        <v>0</v>
      </c>
      <c r="S852" s="80">
        <f>'Activity rawdata'!Z851</f>
        <v>0</v>
      </c>
      <c r="T852" s="80">
        <f>'Activity rawdata'!AA851</f>
        <v>0</v>
      </c>
      <c r="U852" s="80">
        <f t="shared" si="141"/>
        <v>0</v>
      </c>
      <c r="V852" s="81">
        <f t="shared" si="142"/>
        <v>0</v>
      </c>
      <c r="W852" s="75">
        <f t="shared" si="143"/>
        <v>0</v>
      </c>
      <c r="X852" s="75">
        <f t="shared" si="144"/>
        <v>0</v>
      </c>
      <c r="Y852" s="75">
        <f t="shared" si="145"/>
        <v>0</v>
      </c>
      <c r="Z852" s="82">
        <f t="shared" si="146"/>
        <v>0</v>
      </c>
      <c r="AA852" s="75">
        <f t="shared" si="147"/>
        <v>0</v>
      </c>
      <c r="AB852" s="75">
        <f t="shared" si="148"/>
        <v>0</v>
      </c>
      <c r="AC852" s="82">
        <f t="shared" si="149"/>
        <v>0</v>
      </c>
      <c r="AD852" s="70"/>
    </row>
    <row r="853" spans="1:30" x14ac:dyDescent="0.35">
      <c r="A853" s="70" t="str">
        <f>'Activity rawdata'!A852</f>
        <v>BH6112-1-388</v>
      </c>
      <c r="B853" s="71" t="str">
        <f>'Activity rawdata'!B852</f>
        <v>COLB</v>
      </c>
      <c r="C853" s="71" t="str">
        <f>IF('Activity rawdata'!C852="PY","Planted",IF('Activity rawdata'!C852="NY","Nat/Convert",IF('Activity rawdata'!C852="NN","Nat/Nonconvert",IF('Activity rawdata'!C852="OY","Planted"))))</f>
        <v>Planted</v>
      </c>
      <c r="D853" s="70" t="str">
        <f>'Activity rawdata'!D852</f>
        <v>STP2</v>
      </c>
      <c r="E853" s="72" t="str">
        <f>'Activity rawdata'!E852</f>
        <v>69</v>
      </c>
      <c r="F853" s="73" t="str">
        <f>'Activity rawdata'!L852</f>
        <v>NO</v>
      </c>
      <c r="G853" s="72" t="str">
        <f>'Activity rawdata'!R852</f>
        <v>2049</v>
      </c>
      <c r="H853" s="72" t="str">
        <f>IF('Activity rawdata'!P852="AHTHIN1","1st Thin",IF('Activity rawdata'!P852="AHCC","Clearcut",IF('Activity rawdata'!P852="AHTHSMZ","SMZ Thin",IF('Activity rawdata'!P852="AHTHIN2","2nd Thin",IF('Activity rawdata'!P852="AFERTE","Early Fert",IF('Activity rawdata'!P852="AFERTM","Mid Fert",IF('Activity rawdata'!P852="AFERTL","Late Fert",  IF('Activity rawdata'!P852="ASP","Site Prep", IF('Activity rawdata'!P852="APLT","Plant",  IF('Activity rawdata'!P852="ANREG","Natural Regeneration"))))))))))</f>
        <v>Site Prep</v>
      </c>
      <c r="I853" s="74">
        <f>'Activity rawdata'!O852</f>
        <v>235.4</v>
      </c>
      <c r="J853" s="75">
        <f>'Activity rawdata'!N852</f>
        <v>1</v>
      </c>
      <c r="K853" s="75">
        <f>'Activity rawdata'!AC852</f>
        <v>0</v>
      </c>
      <c r="L853" s="75">
        <f>'Activity rawdata'!AD852</f>
        <v>0</v>
      </c>
      <c r="M853" s="76" t="str">
        <f>'Activity rawdata'!AE852</f>
        <v>-</v>
      </c>
      <c r="N853" s="83">
        <f>'Activity rawdata'!T852+'Activity rawdata'!U852</f>
        <v>0</v>
      </c>
      <c r="O853" s="80">
        <f>'Activity rawdata'!V852</f>
        <v>0</v>
      </c>
      <c r="P853" s="80">
        <f>'Activity rawdata'!W852</f>
        <v>0</v>
      </c>
      <c r="Q853" s="80">
        <f>'Activity rawdata'!X852</f>
        <v>0</v>
      </c>
      <c r="R853" s="84">
        <f t="shared" si="140"/>
        <v>0</v>
      </c>
      <c r="S853" s="80">
        <f>'Activity rawdata'!Z852</f>
        <v>0</v>
      </c>
      <c r="T853" s="80">
        <f>'Activity rawdata'!AA852</f>
        <v>0</v>
      </c>
      <c r="U853" s="80">
        <f t="shared" si="141"/>
        <v>0</v>
      </c>
      <c r="V853" s="81">
        <f t="shared" si="142"/>
        <v>0</v>
      </c>
      <c r="W853" s="75">
        <f t="shared" si="143"/>
        <v>0</v>
      </c>
      <c r="X853" s="75">
        <f t="shared" si="144"/>
        <v>0</v>
      </c>
      <c r="Y853" s="75">
        <f t="shared" si="145"/>
        <v>0</v>
      </c>
      <c r="Z853" s="82">
        <f t="shared" si="146"/>
        <v>0</v>
      </c>
      <c r="AA853" s="75">
        <f t="shared" si="147"/>
        <v>0</v>
      </c>
      <c r="AB853" s="75">
        <f t="shared" si="148"/>
        <v>0</v>
      </c>
      <c r="AC853" s="82">
        <f t="shared" si="149"/>
        <v>0</v>
      </c>
      <c r="AD853" s="70"/>
    </row>
    <row r="854" spans="1:30" x14ac:dyDescent="0.35">
      <c r="A854" s="70" t="str">
        <f>'Activity rawdata'!A853</f>
        <v>BH6125-1-346</v>
      </c>
      <c r="B854" s="71" t="str">
        <f>'Activity rawdata'!B853</f>
        <v>COLB</v>
      </c>
      <c r="C854" s="71" t="str">
        <f>IF('Activity rawdata'!C853="PY","Planted",IF('Activity rawdata'!C853="NY","Nat/Convert",IF('Activity rawdata'!C853="NN","Nat/Nonconvert",IF('Activity rawdata'!C853="OY","Planted"))))</f>
        <v>Planted</v>
      </c>
      <c r="D854" s="70" t="str">
        <f>'Activity rawdata'!D853</f>
        <v>STP2</v>
      </c>
      <c r="E854" s="72" t="str">
        <f>'Activity rawdata'!E853</f>
        <v>72</v>
      </c>
      <c r="F854" s="73" t="str">
        <f>'Activity rawdata'!L853</f>
        <v>NO</v>
      </c>
      <c r="G854" s="72" t="str">
        <f>'Activity rawdata'!R853</f>
        <v>2049</v>
      </c>
      <c r="H854" s="72" t="str">
        <f>IF('Activity rawdata'!P853="AHTHIN1","1st Thin",IF('Activity rawdata'!P853="AHCC","Clearcut",IF('Activity rawdata'!P853="AHTHSMZ","SMZ Thin",IF('Activity rawdata'!P853="AHTHIN2","2nd Thin",IF('Activity rawdata'!P853="AFERTE","Early Fert",IF('Activity rawdata'!P853="AFERTM","Mid Fert",IF('Activity rawdata'!P853="AFERTL","Late Fert",  IF('Activity rawdata'!P853="ASP","Site Prep", IF('Activity rawdata'!P853="APLT","Plant",  IF('Activity rawdata'!P853="ANREG","Natural Regeneration"))))))))))</f>
        <v>Site Prep</v>
      </c>
      <c r="I854" s="74">
        <f>'Activity rawdata'!O853</f>
        <v>129.1</v>
      </c>
      <c r="J854" s="75">
        <f>'Activity rawdata'!N853</f>
        <v>1</v>
      </c>
      <c r="K854" s="75">
        <f>'Activity rawdata'!AC853</f>
        <v>0</v>
      </c>
      <c r="L854" s="75">
        <f>'Activity rawdata'!AD853</f>
        <v>0</v>
      </c>
      <c r="M854" s="76" t="str">
        <f>'Activity rawdata'!AE853</f>
        <v>-</v>
      </c>
      <c r="N854" s="83">
        <f>'Activity rawdata'!T853+'Activity rawdata'!U853</f>
        <v>0</v>
      </c>
      <c r="O854" s="80">
        <f>'Activity rawdata'!V853</f>
        <v>0</v>
      </c>
      <c r="P854" s="80">
        <f>'Activity rawdata'!W853</f>
        <v>0</v>
      </c>
      <c r="Q854" s="80">
        <f>'Activity rawdata'!X853</f>
        <v>0</v>
      </c>
      <c r="R854" s="84">
        <f t="shared" si="140"/>
        <v>0</v>
      </c>
      <c r="S854" s="80">
        <f>'Activity rawdata'!Z853</f>
        <v>0</v>
      </c>
      <c r="T854" s="80">
        <f>'Activity rawdata'!AA853</f>
        <v>0</v>
      </c>
      <c r="U854" s="80">
        <f t="shared" si="141"/>
        <v>0</v>
      </c>
      <c r="V854" s="81">
        <f t="shared" si="142"/>
        <v>0</v>
      </c>
      <c r="W854" s="75">
        <f t="shared" si="143"/>
        <v>0</v>
      </c>
      <c r="X854" s="75">
        <f t="shared" si="144"/>
        <v>0</v>
      </c>
      <c r="Y854" s="75">
        <f t="shared" si="145"/>
        <v>0</v>
      </c>
      <c r="Z854" s="82">
        <f t="shared" si="146"/>
        <v>0</v>
      </c>
      <c r="AA854" s="75">
        <f t="shared" si="147"/>
        <v>0</v>
      </c>
      <c r="AB854" s="75">
        <f t="shared" si="148"/>
        <v>0</v>
      </c>
      <c r="AC854" s="82">
        <f t="shared" si="149"/>
        <v>0</v>
      </c>
      <c r="AD854" s="70"/>
    </row>
    <row r="855" spans="1:30" x14ac:dyDescent="0.35">
      <c r="A855" s="70" t="str">
        <f>'Activity rawdata'!A854</f>
        <v>BH6125-1-387</v>
      </c>
      <c r="B855" s="71" t="str">
        <f>'Activity rawdata'!B854</f>
        <v>COLB</v>
      </c>
      <c r="C855" s="71" t="str">
        <f>IF('Activity rawdata'!C854="PY","Planted",IF('Activity rawdata'!C854="NY","Nat/Convert",IF('Activity rawdata'!C854="NN","Nat/Nonconvert",IF('Activity rawdata'!C854="OY","Planted"))))</f>
        <v>Planted</v>
      </c>
      <c r="D855" s="70" t="str">
        <f>'Activity rawdata'!D854</f>
        <v>STP2</v>
      </c>
      <c r="E855" s="72" t="str">
        <f>'Activity rawdata'!E854</f>
        <v>73</v>
      </c>
      <c r="F855" s="73" t="str">
        <f>'Activity rawdata'!L854</f>
        <v>NO</v>
      </c>
      <c r="G855" s="72" t="str">
        <f>'Activity rawdata'!R854</f>
        <v>2049</v>
      </c>
      <c r="H855" s="72" t="str">
        <f>IF('Activity rawdata'!P854="AHTHIN1","1st Thin",IF('Activity rawdata'!P854="AHCC","Clearcut",IF('Activity rawdata'!P854="AHTHSMZ","SMZ Thin",IF('Activity rawdata'!P854="AHTHIN2","2nd Thin",IF('Activity rawdata'!P854="AFERTE","Early Fert",IF('Activity rawdata'!P854="AFERTM","Mid Fert",IF('Activity rawdata'!P854="AFERTL","Late Fert",  IF('Activity rawdata'!P854="ASP","Site Prep", IF('Activity rawdata'!P854="APLT","Plant",  IF('Activity rawdata'!P854="ANREG","Natural Regeneration"))))))))))</f>
        <v>Site Prep</v>
      </c>
      <c r="I855" s="74">
        <f>'Activity rawdata'!O854</f>
        <v>24.08</v>
      </c>
      <c r="J855" s="75">
        <f>'Activity rawdata'!N854</f>
        <v>1</v>
      </c>
      <c r="K855" s="75">
        <f>'Activity rawdata'!AC854</f>
        <v>0</v>
      </c>
      <c r="L855" s="75">
        <f>'Activity rawdata'!AD854</f>
        <v>0</v>
      </c>
      <c r="M855" s="76" t="str">
        <f>'Activity rawdata'!AE854</f>
        <v>-</v>
      </c>
      <c r="N855" s="83">
        <f>'Activity rawdata'!T854+'Activity rawdata'!U854</f>
        <v>0</v>
      </c>
      <c r="O855" s="80">
        <f>'Activity rawdata'!V854</f>
        <v>0</v>
      </c>
      <c r="P855" s="80">
        <f>'Activity rawdata'!W854</f>
        <v>0</v>
      </c>
      <c r="Q855" s="80">
        <f>'Activity rawdata'!X854</f>
        <v>0</v>
      </c>
      <c r="R855" s="84">
        <f t="shared" si="140"/>
        <v>0</v>
      </c>
      <c r="S855" s="80">
        <f>'Activity rawdata'!Z854</f>
        <v>0</v>
      </c>
      <c r="T855" s="80">
        <f>'Activity rawdata'!AA854</f>
        <v>0</v>
      </c>
      <c r="U855" s="80">
        <f t="shared" si="141"/>
        <v>0</v>
      </c>
      <c r="V855" s="81">
        <f t="shared" si="142"/>
        <v>0</v>
      </c>
      <c r="W855" s="75">
        <f t="shared" si="143"/>
        <v>0</v>
      </c>
      <c r="X855" s="75">
        <f t="shared" si="144"/>
        <v>0</v>
      </c>
      <c r="Y855" s="75">
        <f t="shared" si="145"/>
        <v>0</v>
      </c>
      <c r="Z855" s="82">
        <f t="shared" si="146"/>
        <v>0</v>
      </c>
      <c r="AA855" s="75">
        <f t="shared" si="147"/>
        <v>0</v>
      </c>
      <c r="AB855" s="75">
        <f t="shared" si="148"/>
        <v>0</v>
      </c>
      <c r="AC855" s="82">
        <f t="shared" si="149"/>
        <v>0</v>
      </c>
      <c r="AD855" s="70"/>
    </row>
    <row r="856" spans="1:30" x14ac:dyDescent="0.35">
      <c r="A856" s="70" t="str">
        <f>'Activity rawdata'!A855</f>
        <v>BH6112-1-334</v>
      </c>
      <c r="B856" s="71" t="str">
        <f>'Activity rawdata'!B855</f>
        <v>COLB</v>
      </c>
      <c r="C856" s="71" t="str">
        <f>IF('Activity rawdata'!C855="PY","Planted",IF('Activity rawdata'!C855="NY","Nat/Convert",IF('Activity rawdata'!C855="NN","Nat/Nonconvert",IF('Activity rawdata'!C855="OY","Planted"))))</f>
        <v>Planted</v>
      </c>
      <c r="D856" s="70" t="str">
        <f>'Activity rawdata'!D855</f>
        <v>STP2</v>
      </c>
      <c r="E856" s="72" t="str">
        <f>'Activity rawdata'!E855</f>
        <v>71</v>
      </c>
      <c r="F856" s="73" t="str">
        <f>'Activity rawdata'!L855</f>
        <v>NO</v>
      </c>
      <c r="G856" s="72" t="str">
        <f>'Activity rawdata'!R855</f>
        <v>2049</v>
      </c>
      <c r="H856" s="72" t="str">
        <f>IF('Activity rawdata'!P855="AHTHIN1","1st Thin",IF('Activity rawdata'!P855="AHCC","Clearcut",IF('Activity rawdata'!P855="AHTHSMZ","SMZ Thin",IF('Activity rawdata'!P855="AHTHIN2","2nd Thin",IF('Activity rawdata'!P855="AFERTE","Early Fert",IF('Activity rawdata'!P855="AFERTM","Mid Fert",IF('Activity rawdata'!P855="AFERTL","Late Fert",  IF('Activity rawdata'!P855="ASP","Site Prep", IF('Activity rawdata'!P855="APLT","Plant",  IF('Activity rawdata'!P855="ANREG","Natural Regeneration"))))))))))</f>
        <v>Site Prep</v>
      </c>
      <c r="I856" s="74">
        <f>'Activity rawdata'!O855</f>
        <v>122.14</v>
      </c>
      <c r="J856" s="75">
        <f>'Activity rawdata'!N855</f>
        <v>1</v>
      </c>
      <c r="K856" s="75">
        <f>'Activity rawdata'!AC855</f>
        <v>0</v>
      </c>
      <c r="L856" s="75">
        <f>'Activity rawdata'!AD855</f>
        <v>0</v>
      </c>
      <c r="M856" s="76" t="str">
        <f>'Activity rawdata'!AE855</f>
        <v>-</v>
      </c>
      <c r="N856" s="83">
        <f>'Activity rawdata'!T855+'Activity rawdata'!U855</f>
        <v>0</v>
      </c>
      <c r="O856" s="80">
        <f>'Activity rawdata'!V855</f>
        <v>0</v>
      </c>
      <c r="P856" s="80">
        <f>'Activity rawdata'!W855</f>
        <v>0</v>
      </c>
      <c r="Q856" s="80">
        <f>'Activity rawdata'!X855</f>
        <v>0</v>
      </c>
      <c r="R856" s="84">
        <f t="shared" si="140"/>
        <v>0</v>
      </c>
      <c r="S856" s="80">
        <f>'Activity rawdata'!Z855</f>
        <v>0</v>
      </c>
      <c r="T856" s="80">
        <f>'Activity rawdata'!AA855</f>
        <v>0</v>
      </c>
      <c r="U856" s="80">
        <f t="shared" si="141"/>
        <v>0</v>
      </c>
      <c r="V856" s="81">
        <f t="shared" si="142"/>
        <v>0</v>
      </c>
      <c r="W856" s="75">
        <f t="shared" si="143"/>
        <v>0</v>
      </c>
      <c r="X856" s="75">
        <f t="shared" si="144"/>
        <v>0</v>
      </c>
      <c r="Y856" s="75">
        <f t="shared" si="145"/>
        <v>0</v>
      </c>
      <c r="Z856" s="82">
        <f t="shared" si="146"/>
        <v>0</v>
      </c>
      <c r="AA856" s="75">
        <f t="shared" si="147"/>
        <v>0</v>
      </c>
      <c r="AB856" s="75">
        <f t="shared" si="148"/>
        <v>0</v>
      </c>
      <c r="AC856" s="82">
        <f t="shared" si="149"/>
        <v>0</v>
      </c>
      <c r="AD856" s="70"/>
    </row>
    <row r="857" spans="1:30" x14ac:dyDescent="0.35">
      <c r="A857" s="70" t="str">
        <f>'Activity rawdata'!A856</f>
        <v>BH6125-1-335</v>
      </c>
      <c r="B857" s="71" t="str">
        <f>'Activity rawdata'!B856</f>
        <v>COLB</v>
      </c>
      <c r="C857" s="71" t="str">
        <f>IF('Activity rawdata'!C856="PY","Planted",IF('Activity rawdata'!C856="NY","Nat/Convert",IF('Activity rawdata'!C856="NN","Nat/Nonconvert",IF('Activity rawdata'!C856="OY","Planted"))))</f>
        <v>Planted</v>
      </c>
      <c r="D857" s="70" t="str">
        <f>'Activity rawdata'!D856</f>
        <v>STP2</v>
      </c>
      <c r="E857" s="72" t="str">
        <f>'Activity rawdata'!E856</f>
        <v>73</v>
      </c>
      <c r="F857" s="73" t="str">
        <f>'Activity rawdata'!L856</f>
        <v>NO</v>
      </c>
      <c r="G857" s="72" t="str">
        <f>'Activity rawdata'!R856</f>
        <v>2049</v>
      </c>
      <c r="H857" s="72" t="str">
        <f>IF('Activity rawdata'!P856="AHTHIN1","1st Thin",IF('Activity rawdata'!P856="AHCC","Clearcut",IF('Activity rawdata'!P856="AHTHSMZ","SMZ Thin",IF('Activity rawdata'!P856="AHTHIN2","2nd Thin",IF('Activity rawdata'!P856="AFERTE","Early Fert",IF('Activity rawdata'!P856="AFERTM","Mid Fert",IF('Activity rawdata'!P856="AFERTL","Late Fert",  IF('Activity rawdata'!P856="ASP","Site Prep", IF('Activity rawdata'!P856="APLT","Plant",  IF('Activity rawdata'!P856="ANREG","Natural Regeneration"))))))))))</f>
        <v>Site Prep</v>
      </c>
      <c r="I857" s="74">
        <f>'Activity rawdata'!O856</f>
        <v>45.29</v>
      </c>
      <c r="J857" s="75">
        <f>'Activity rawdata'!N856</f>
        <v>1</v>
      </c>
      <c r="K857" s="75">
        <f>'Activity rawdata'!AC856</f>
        <v>0</v>
      </c>
      <c r="L857" s="75">
        <f>'Activity rawdata'!AD856</f>
        <v>0</v>
      </c>
      <c r="M857" s="76" t="str">
        <f>'Activity rawdata'!AE856</f>
        <v>-</v>
      </c>
      <c r="N857" s="83">
        <f>'Activity rawdata'!T856+'Activity rawdata'!U856</f>
        <v>0</v>
      </c>
      <c r="O857" s="80">
        <f>'Activity rawdata'!V856</f>
        <v>0</v>
      </c>
      <c r="P857" s="80">
        <f>'Activity rawdata'!W856</f>
        <v>0</v>
      </c>
      <c r="Q857" s="80">
        <f>'Activity rawdata'!X856</f>
        <v>0</v>
      </c>
      <c r="R857" s="84">
        <f t="shared" si="140"/>
        <v>0</v>
      </c>
      <c r="S857" s="80">
        <f>'Activity rawdata'!Z856</f>
        <v>0</v>
      </c>
      <c r="T857" s="80">
        <f>'Activity rawdata'!AA856</f>
        <v>0</v>
      </c>
      <c r="U857" s="80">
        <f t="shared" si="141"/>
        <v>0</v>
      </c>
      <c r="V857" s="81">
        <f t="shared" si="142"/>
        <v>0</v>
      </c>
      <c r="W857" s="75">
        <f t="shared" si="143"/>
        <v>0</v>
      </c>
      <c r="X857" s="75">
        <f t="shared" si="144"/>
        <v>0</v>
      </c>
      <c r="Y857" s="75">
        <f t="shared" si="145"/>
        <v>0</v>
      </c>
      <c r="Z857" s="82">
        <f t="shared" si="146"/>
        <v>0</v>
      </c>
      <c r="AA857" s="75">
        <f t="shared" si="147"/>
        <v>0</v>
      </c>
      <c r="AB857" s="75">
        <f t="shared" si="148"/>
        <v>0</v>
      </c>
      <c r="AC857" s="82">
        <f t="shared" si="149"/>
        <v>0</v>
      </c>
      <c r="AD857" s="70"/>
    </row>
    <row r="858" spans="1:30" x14ac:dyDescent="0.35">
      <c r="A858" s="70" t="str">
        <f>'Activity rawdata'!A857</f>
        <v>BH6125-1-358</v>
      </c>
      <c r="B858" s="71" t="str">
        <f>'Activity rawdata'!B857</f>
        <v>COLB</v>
      </c>
      <c r="C858" s="71" t="str">
        <f>IF('Activity rawdata'!C857="PY","Planted",IF('Activity rawdata'!C857="NY","Nat/Convert",IF('Activity rawdata'!C857="NN","Nat/Nonconvert",IF('Activity rawdata'!C857="OY","Planted"))))</f>
        <v>Planted</v>
      </c>
      <c r="D858" s="70" t="str">
        <f>'Activity rawdata'!D857</f>
        <v>STP2</v>
      </c>
      <c r="E858" s="72" t="str">
        <f>'Activity rawdata'!E857</f>
        <v>73</v>
      </c>
      <c r="F858" s="73" t="str">
        <f>'Activity rawdata'!L857</f>
        <v>NO</v>
      </c>
      <c r="G858" s="72" t="str">
        <f>'Activity rawdata'!R857</f>
        <v>2049</v>
      </c>
      <c r="H858" s="72" t="str">
        <f>IF('Activity rawdata'!P857="AHTHIN1","1st Thin",IF('Activity rawdata'!P857="AHCC","Clearcut",IF('Activity rawdata'!P857="AHTHSMZ","SMZ Thin",IF('Activity rawdata'!P857="AHTHIN2","2nd Thin",IF('Activity rawdata'!P857="AFERTE","Early Fert",IF('Activity rawdata'!P857="AFERTM","Mid Fert",IF('Activity rawdata'!P857="AFERTL","Late Fert",  IF('Activity rawdata'!P857="ASP","Site Prep", IF('Activity rawdata'!P857="APLT","Plant",  IF('Activity rawdata'!P857="ANREG","Natural Regeneration"))))))))))</f>
        <v>Site Prep</v>
      </c>
      <c r="I858" s="74">
        <f>'Activity rawdata'!O857</f>
        <v>47.44</v>
      </c>
      <c r="J858" s="75">
        <f>'Activity rawdata'!N857</f>
        <v>1</v>
      </c>
      <c r="K858" s="75">
        <f>'Activity rawdata'!AC857</f>
        <v>0</v>
      </c>
      <c r="L858" s="75">
        <f>'Activity rawdata'!AD857</f>
        <v>0</v>
      </c>
      <c r="M858" s="76" t="str">
        <f>'Activity rawdata'!AE857</f>
        <v>-</v>
      </c>
      <c r="N858" s="83">
        <f>'Activity rawdata'!T857+'Activity rawdata'!U857</f>
        <v>0</v>
      </c>
      <c r="O858" s="80">
        <f>'Activity rawdata'!V857</f>
        <v>0</v>
      </c>
      <c r="P858" s="80">
        <f>'Activity rawdata'!W857</f>
        <v>0</v>
      </c>
      <c r="Q858" s="80">
        <f>'Activity rawdata'!X857</f>
        <v>0</v>
      </c>
      <c r="R858" s="84">
        <f t="shared" si="140"/>
        <v>0</v>
      </c>
      <c r="S858" s="80">
        <f>'Activity rawdata'!Z857</f>
        <v>0</v>
      </c>
      <c r="T858" s="80">
        <f>'Activity rawdata'!AA857</f>
        <v>0</v>
      </c>
      <c r="U858" s="80">
        <f t="shared" si="141"/>
        <v>0</v>
      </c>
      <c r="V858" s="81">
        <f t="shared" si="142"/>
        <v>0</v>
      </c>
      <c r="W858" s="75">
        <f t="shared" si="143"/>
        <v>0</v>
      </c>
      <c r="X858" s="75">
        <f t="shared" si="144"/>
        <v>0</v>
      </c>
      <c r="Y858" s="75">
        <f t="shared" si="145"/>
        <v>0</v>
      </c>
      <c r="Z858" s="82">
        <f t="shared" si="146"/>
        <v>0</v>
      </c>
      <c r="AA858" s="75">
        <f t="shared" si="147"/>
        <v>0</v>
      </c>
      <c r="AB858" s="75">
        <f t="shared" si="148"/>
        <v>0</v>
      </c>
      <c r="AC858" s="82">
        <f t="shared" si="149"/>
        <v>0</v>
      </c>
      <c r="AD858" s="70"/>
    </row>
    <row r="859" spans="1:30" x14ac:dyDescent="0.35">
      <c r="A859" s="70" t="str">
        <f>'Activity rawdata'!A858</f>
        <v>BH2046-1-64</v>
      </c>
      <c r="B859" s="71" t="str">
        <f>'Activity rawdata'!B858</f>
        <v>COLB</v>
      </c>
      <c r="C859" s="71" t="str">
        <f>IF('Activity rawdata'!C858="PY","Planted",IF('Activity rawdata'!C858="NY","Nat/Convert",IF('Activity rawdata'!C858="NN","Nat/Nonconvert",IF('Activity rawdata'!C858="OY","Planted"))))</f>
        <v>Planted</v>
      </c>
      <c r="D859" s="70" t="str">
        <f>'Activity rawdata'!D858</f>
        <v>STP2</v>
      </c>
      <c r="E859" s="72" t="str">
        <f>'Activity rawdata'!E858</f>
        <v>68</v>
      </c>
      <c r="F859" s="73" t="str">
        <f>'Activity rawdata'!L858</f>
        <v>NO</v>
      </c>
      <c r="G859" s="72" t="str">
        <f>'Activity rawdata'!R858</f>
        <v>2049</v>
      </c>
      <c r="H859" s="72" t="str">
        <f>IF('Activity rawdata'!P858="AHTHIN1","1st Thin",IF('Activity rawdata'!P858="AHCC","Clearcut",IF('Activity rawdata'!P858="AHTHSMZ","SMZ Thin",IF('Activity rawdata'!P858="AHTHIN2","2nd Thin",IF('Activity rawdata'!P858="AFERTE","Early Fert",IF('Activity rawdata'!P858="AFERTM","Mid Fert",IF('Activity rawdata'!P858="AFERTL","Late Fert",  IF('Activity rawdata'!P858="ASP","Site Prep", IF('Activity rawdata'!P858="APLT","Plant",  IF('Activity rawdata'!P858="ANREG","Natural Regeneration"))))))))))</f>
        <v>Site Prep</v>
      </c>
      <c r="I859" s="74">
        <f>'Activity rawdata'!O858</f>
        <v>88.81</v>
      </c>
      <c r="J859" s="75">
        <f>'Activity rawdata'!N858</f>
        <v>1</v>
      </c>
      <c r="K859" s="75">
        <f>'Activity rawdata'!AC858</f>
        <v>0</v>
      </c>
      <c r="L859" s="75">
        <f>'Activity rawdata'!AD858</f>
        <v>0</v>
      </c>
      <c r="M859" s="76" t="str">
        <f>'Activity rawdata'!AE858</f>
        <v>-</v>
      </c>
      <c r="N859" s="83">
        <f>'Activity rawdata'!T858+'Activity rawdata'!U858</f>
        <v>0</v>
      </c>
      <c r="O859" s="80">
        <f>'Activity rawdata'!V858</f>
        <v>0</v>
      </c>
      <c r="P859" s="80">
        <f>'Activity rawdata'!W858</f>
        <v>0</v>
      </c>
      <c r="Q859" s="80">
        <f>'Activity rawdata'!X858</f>
        <v>0</v>
      </c>
      <c r="R859" s="84">
        <f t="shared" si="140"/>
        <v>0</v>
      </c>
      <c r="S859" s="80">
        <f>'Activity rawdata'!Z858</f>
        <v>0</v>
      </c>
      <c r="T859" s="80">
        <f>'Activity rawdata'!AA858</f>
        <v>0</v>
      </c>
      <c r="U859" s="80">
        <f t="shared" si="141"/>
        <v>0</v>
      </c>
      <c r="V859" s="81">
        <f t="shared" si="142"/>
        <v>0</v>
      </c>
      <c r="W859" s="75">
        <f t="shared" si="143"/>
        <v>0</v>
      </c>
      <c r="X859" s="75">
        <f t="shared" si="144"/>
        <v>0</v>
      </c>
      <c r="Y859" s="75">
        <f t="shared" si="145"/>
        <v>0</v>
      </c>
      <c r="Z859" s="82">
        <f t="shared" si="146"/>
        <v>0</v>
      </c>
      <c r="AA859" s="75">
        <f t="shared" si="147"/>
        <v>0</v>
      </c>
      <c r="AB859" s="75">
        <f t="shared" si="148"/>
        <v>0</v>
      </c>
      <c r="AC859" s="82">
        <f t="shared" si="149"/>
        <v>0</v>
      </c>
      <c r="AD859" s="70"/>
    </row>
    <row r="860" spans="1:30" x14ac:dyDescent="0.35">
      <c r="A860" s="70" t="str">
        <f>'Activity rawdata'!A859</f>
        <v>BH5186-1-186</v>
      </c>
      <c r="B860" s="71" t="str">
        <f>'Activity rawdata'!B859</f>
        <v>COLB</v>
      </c>
      <c r="C860" s="71" t="str">
        <f>IF('Activity rawdata'!C859="PY","Planted",IF('Activity rawdata'!C859="NY","Nat/Convert",IF('Activity rawdata'!C859="NN","Nat/Nonconvert",IF('Activity rawdata'!C859="OY","Planted"))))</f>
        <v>Planted</v>
      </c>
      <c r="D860" s="70" t="str">
        <f>'Activity rawdata'!D859</f>
        <v>STP2</v>
      </c>
      <c r="E860" s="72" t="str">
        <f>'Activity rawdata'!E859</f>
        <v>83</v>
      </c>
      <c r="F860" s="73" t="str">
        <f>'Activity rawdata'!L859</f>
        <v>NO</v>
      </c>
      <c r="G860" s="72" t="str">
        <f>'Activity rawdata'!R859</f>
        <v>2049</v>
      </c>
      <c r="H860" s="72" t="str">
        <f>IF('Activity rawdata'!P859="AHTHIN1","1st Thin",IF('Activity rawdata'!P859="AHCC","Clearcut",IF('Activity rawdata'!P859="AHTHSMZ","SMZ Thin",IF('Activity rawdata'!P859="AHTHIN2","2nd Thin",IF('Activity rawdata'!P859="AFERTE","Early Fert",IF('Activity rawdata'!P859="AFERTM","Mid Fert",IF('Activity rawdata'!P859="AFERTL","Late Fert",  IF('Activity rawdata'!P859="ASP","Site Prep", IF('Activity rawdata'!P859="APLT","Plant",  IF('Activity rawdata'!P859="ANREG","Natural Regeneration"))))))))))</f>
        <v>Site Prep</v>
      </c>
      <c r="I860" s="74">
        <f>'Activity rawdata'!O859</f>
        <v>82.73</v>
      </c>
      <c r="J860" s="75">
        <f>'Activity rawdata'!N859</f>
        <v>1</v>
      </c>
      <c r="K860" s="75">
        <f>'Activity rawdata'!AC859</f>
        <v>0</v>
      </c>
      <c r="L860" s="75">
        <f>'Activity rawdata'!AD859</f>
        <v>0</v>
      </c>
      <c r="M860" s="76" t="str">
        <f>'Activity rawdata'!AE859</f>
        <v>-</v>
      </c>
      <c r="N860" s="83">
        <f>'Activity rawdata'!T859+'Activity rawdata'!U859</f>
        <v>0</v>
      </c>
      <c r="O860" s="80">
        <f>'Activity rawdata'!V859</f>
        <v>0</v>
      </c>
      <c r="P860" s="80">
        <f>'Activity rawdata'!W859</f>
        <v>0</v>
      </c>
      <c r="Q860" s="80">
        <f>'Activity rawdata'!X859</f>
        <v>0</v>
      </c>
      <c r="R860" s="84">
        <f t="shared" si="140"/>
        <v>0</v>
      </c>
      <c r="S860" s="80">
        <f>'Activity rawdata'!Z859</f>
        <v>0</v>
      </c>
      <c r="T860" s="80">
        <f>'Activity rawdata'!AA859</f>
        <v>0</v>
      </c>
      <c r="U860" s="80">
        <f t="shared" si="141"/>
        <v>0</v>
      </c>
      <c r="V860" s="81">
        <f t="shared" si="142"/>
        <v>0</v>
      </c>
      <c r="W860" s="75">
        <f t="shared" si="143"/>
        <v>0</v>
      </c>
      <c r="X860" s="75">
        <f t="shared" si="144"/>
        <v>0</v>
      </c>
      <c r="Y860" s="75">
        <f t="shared" si="145"/>
        <v>0</v>
      </c>
      <c r="Z860" s="82">
        <f t="shared" si="146"/>
        <v>0</v>
      </c>
      <c r="AA860" s="75">
        <f t="shared" si="147"/>
        <v>0</v>
      </c>
      <c r="AB860" s="75">
        <f t="shared" si="148"/>
        <v>0</v>
      </c>
      <c r="AC860" s="82">
        <f t="shared" si="149"/>
        <v>0</v>
      </c>
      <c r="AD860" s="70"/>
    </row>
    <row r="861" spans="1:30" x14ac:dyDescent="0.35">
      <c r="A861" s="70" t="str">
        <f>'Activity rawdata'!A860</f>
        <v>BH5660-1-193</v>
      </c>
      <c r="B861" s="71" t="str">
        <f>'Activity rawdata'!B860</f>
        <v>COLB</v>
      </c>
      <c r="C861" s="71" t="str">
        <f>IF('Activity rawdata'!C860="PY","Planted",IF('Activity rawdata'!C860="NY","Nat/Convert",IF('Activity rawdata'!C860="NN","Nat/Nonconvert",IF('Activity rawdata'!C860="OY","Planted"))))</f>
        <v>Planted</v>
      </c>
      <c r="D861" s="70" t="str">
        <f>'Activity rawdata'!D860</f>
        <v>STP2</v>
      </c>
      <c r="E861" s="72" t="str">
        <f>'Activity rawdata'!E860</f>
        <v>64</v>
      </c>
      <c r="F861" s="73" t="str">
        <f>'Activity rawdata'!L860</f>
        <v>NO</v>
      </c>
      <c r="G861" s="72" t="str">
        <f>'Activity rawdata'!R860</f>
        <v>2049</v>
      </c>
      <c r="H861" s="72" t="str">
        <f>IF('Activity rawdata'!P860="AHTHIN1","1st Thin",IF('Activity rawdata'!P860="AHCC","Clearcut",IF('Activity rawdata'!P860="AHTHSMZ","SMZ Thin",IF('Activity rawdata'!P860="AHTHIN2","2nd Thin",IF('Activity rawdata'!P860="AFERTE","Early Fert",IF('Activity rawdata'!P860="AFERTM","Mid Fert",IF('Activity rawdata'!P860="AFERTL","Late Fert",  IF('Activity rawdata'!P860="ASP","Site Prep", IF('Activity rawdata'!P860="APLT","Plant",  IF('Activity rawdata'!P860="ANREG","Natural Regeneration"))))))))))</f>
        <v>Site Prep</v>
      </c>
      <c r="I861" s="74">
        <f>'Activity rawdata'!O860</f>
        <v>61.36</v>
      </c>
      <c r="J861" s="75">
        <f>'Activity rawdata'!N860</f>
        <v>1</v>
      </c>
      <c r="K861" s="75">
        <f>'Activity rawdata'!AC860</f>
        <v>0</v>
      </c>
      <c r="L861" s="75">
        <f>'Activity rawdata'!AD860</f>
        <v>0</v>
      </c>
      <c r="M861" s="76" t="str">
        <f>'Activity rawdata'!AE860</f>
        <v>-</v>
      </c>
      <c r="N861" s="83">
        <f>'Activity rawdata'!T860+'Activity rawdata'!U860</f>
        <v>0</v>
      </c>
      <c r="O861" s="80">
        <f>'Activity rawdata'!V860</f>
        <v>0</v>
      </c>
      <c r="P861" s="80">
        <f>'Activity rawdata'!W860</f>
        <v>0</v>
      </c>
      <c r="Q861" s="80">
        <f>'Activity rawdata'!X860</f>
        <v>0</v>
      </c>
      <c r="R861" s="84">
        <f t="shared" si="140"/>
        <v>0</v>
      </c>
      <c r="S861" s="80">
        <f>'Activity rawdata'!Z860</f>
        <v>0</v>
      </c>
      <c r="T861" s="80">
        <f>'Activity rawdata'!AA860</f>
        <v>0</v>
      </c>
      <c r="U861" s="80">
        <f t="shared" si="141"/>
        <v>0</v>
      </c>
      <c r="V861" s="81">
        <f t="shared" si="142"/>
        <v>0</v>
      </c>
      <c r="W861" s="75">
        <f t="shared" si="143"/>
        <v>0</v>
      </c>
      <c r="X861" s="75">
        <f t="shared" si="144"/>
        <v>0</v>
      </c>
      <c r="Y861" s="75">
        <f t="shared" si="145"/>
        <v>0</v>
      </c>
      <c r="Z861" s="82">
        <f t="shared" si="146"/>
        <v>0</v>
      </c>
      <c r="AA861" s="75">
        <f t="shared" si="147"/>
        <v>0</v>
      </c>
      <c r="AB861" s="75">
        <f t="shared" si="148"/>
        <v>0</v>
      </c>
      <c r="AC861" s="82">
        <f t="shared" si="149"/>
        <v>0</v>
      </c>
      <c r="AD861" s="70"/>
    </row>
    <row r="862" spans="1:30" x14ac:dyDescent="0.35">
      <c r="A862" s="70" t="str">
        <f>'Activity rawdata'!A861</f>
        <v>BH6112-1-206</v>
      </c>
      <c r="B862" s="71" t="str">
        <f>'Activity rawdata'!B861</f>
        <v>COLB</v>
      </c>
      <c r="C862" s="71" t="str">
        <f>IF('Activity rawdata'!C861="PY","Planted",IF('Activity rawdata'!C861="NY","Nat/Convert",IF('Activity rawdata'!C861="NN","Nat/Nonconvert",IF('Activity rawdata'!C861="OY","Planted"))))</f>
        <v>Planted</v>
      </c>
      <c r="D862" s="70" t="str">
        <f>'Activity rawdata'!D861</f>
        <v>STP2</v>
      </c>
      <c r="E862" s="72" t="str">
        <f>'Activity rawdata'!E861</f>
        <v>74</v>
      </c>
      <c r="F862" s="73" t="str">
        <f>'Activity rawdata'!L861</f>
        <v>NO</v>
      </c>
      <c r="G862" s="72" t="str">
        <f>'Activity rawdata'!R861</f>
        <v>2049</v>
      </c>
      <c r="H862" s="72" t="str">
        <f>IF('Activity rawdata'!P861="AHTHIN1","1st Thin",IF('Activity rawdata'!P861="AHCC","Clearcut",IF('Activity rawdata'!P861="AHTHSMZ","SMZ Thin",IF('Activity rawdata'!P861="AHTHIN2","2nd Thin",IF('Activity rawdata'!P861="AFERTE","Early Fert",IF('Activity rawdata'!P861="AFERTM","Mid Fert",IF('Activity rawdata'!P861="AFERTL","Late Fert",  IF('Activity rawdata'!P861="ASP","Site Prep", IF('Activity rawdata'!P861="APLT","Plant",  IF('Activity rawdata'!P861="ANREG","Natural Regeneration"))))))))))</f>
        <v>Site Prep</v>
      </c>
      <c r="I862" s="74">
        <f>'Activity rawdata'!O861</f>
        <v>2.4500000000000002</v>
      </c>
      <c r="J862" s="75">
        <f>'Activity rawdata'!N861</f>
        <v>1</v>
      </c>
      <c r="K862" s="75">
        <f>'Activity rawdata'!AC861</f>
        <v>0</v>
      </c>
      <c r="L862" s="75">
        <f>'Activity rawdata'!AD861</f>
        <v>0</v>
      </c>
      <c r="M862" s="76" t="str">
        <f>'Activity rawdata'!AE861</f>
        <v>-</v>
      </c>
      <c r="N862" s="83">
        <f>'Activity rawdata'!T861+'Activity rawdata'!U861</f>
        <v>0</v>
      </c>
      <c r="O862" s="80">
        <f>'Activity rawdata'!V861</f>
        <v>0</v>
      </c>
      <c r="P862" s="80">
        <f>'Activity rawdata'!W861</f>
        <v>0</v>
      </c>
      <c r="Q862" s="80">
        <f>'Activity rawdata'!X861</f>
        <v>0</v>
      </c>
      <c r="R862" s="84">
        <f t="shared" si="140"/>
        <v>0</v>
      </c>
      <c r="S862" s="80">
        <f>'Activity rawdata'!Z861</f>
        <v>0</v>
      </c>
      <c r="T862" s="80">
        <f>'Activity rawdata'!AA861</f>
        <v>0</v>
      </c>
      <c r="U862" s="80">
        <f t="shared" si="141"/>
        <v>0</v>
      </c>
      <c r="V862" s="81">
        <f t="shared" si="142"/>
        <v>0</v>
      </c>
      <c r="W862" s="75">
        <f t="shared" si="143"/>
        <v>0</v>
      </c>
      <c r="X862" s="75">
        <f t="shared" si="144"/>
        <v>0</v>
      </c>
      <c r="Y862" s="75">
        <f t="shared" si="145"/>
        <v>0</v>
      </c>
      <c r="Z862" s="82">
        <f t="shared" si="146"/>
        <v>0</v>
      </c>
      <c r="AA862" s="75">
        <f t="shared" si="147"/>
        <v>0</v>
      </c>
      <c r="AB862" s="75">
        <f t="shared" si="148"/>
        <v>0</v>
      </c>
      <c r="AC862" s="82">
        <f t="shared" si="149"/>
        <v>0</v>
      </c>
      <c r="AD862" s="70"/>
    </row>
    <row r="863" spans="1:30" x14ac:dyDescent="0.35">
      <c r="A863" s="70" t="str">
        <f>'Activity rawdata'!A862</f>
        <v>BH6112-1-219</v>
      </c>
      <c r="B863" s="71" t="str">
        <f>'Activity rawdata'!B862</f>
        <v>COLB</v>
      </c>
      <c r="C863" s="71" t="str">
        <f>IF('Activity rawdata'!C862="PY","Planted",IF('Activity rawdata'!C862="NY","Nat/Convert",IF('Activity rawdata'!C862="NN","Nat/Nonconvert",IF('Activity rawdata'!C862="OY","Planted"))))</f>
        <v>Planted</v>
      </c>
      <c r="D863" s="70" t="str">
        <f>'Activity rawdata'!D862</f>
        <v>STP2</v>
      </c>
      <c r="E863" s="72" t="str">
        <f>'Activity rawdata'!E862</f>
        <v>70</v>
      </c>
      <c r="F863" s="73" t="str">
        <f>'Activity rawdata'!L862</f>
        <v>NO</v>
      </c>
      <c r="G863" s="72" t="str">
        <f>'Activity rawdata'!R862</f>
        <v>2049</v>
      </c>
      <c r="H863" s="72" t="str">
        <f>IF('Activity rawdata'!P862="AHTHIN1","1st Thin",IF('Activity rawdata'!P862="AHCC","Clearcut",IF('Activity rawdata'!P862="AHTHSMZ","SMZ Thin",IF('Activity rawdata'!P862="AHTHIN2","2nd Thin",IF('Activity rawdata'!P862="AFERTE","Early Fert",IF('Activity rawdata'!P862="AFERTM","Mid Fert",IF('Activity rawdata'!P862="AFERTL","Late Fert",  IF('Activity rawdata'!P862="ASP","Site Prep", IF('Activity rawdata'!P862="APLT","Plant",  IF('Activity rawdata'!P862="ANREG","Natural Regeneration"))))))))))</f>
        <v>Site Prep</v>
      </c>
      <c r="I863" s="74">
        <f>'Activity rawdata'!O862</f>
        <v>18.059999999999999</v>
      </c>
      <c r="J863" s="75">
        <f>'Activity rawdata'!N862</f>
        <v>1</v>
      </c>
      <c r="K863" s="75">
        <f>'Activity rawdata'!AC862</f>
        <v>0</v>
      </c>
      <c r="L863" s="75">
        <f>'Activity rawdata'!AD862</f>
        <v>0</v>
      </c>
      <c r="M863" s="76" t="str">
        <f>'Activity rawdata'!AE862</f>
        <v>-</v>
      </c>
      <c r="N863" s="83">
        <f>'Activity rawdata'!T862+'Activity rawdata'!U862</f>
        <v>0</v>
      </c>
      <c r="O863" s="80">
        <f>'Activity rawdata'!V862</f>
        <v>0</v>
      </c>
      <c r="P863" s="80">
        <f>'Activity rawdata'!W862</f>
        <v>0</v>
      </c>
      <c r="Q863" s="80">
        <f>'Activity rawdata'!X862</f>
        <v>0</v>
      </c>
      <c r="R863" s="84">
        <f t="shared" si="140"/>
        <v>0</v>
      </c>
      <c r="S863" s="80">
        <f>'Activity rawdata'!Z862</f>
        <v>0</v>
      </c>
      <c r="T863" s="80">
        <f>'Activity rawdata'!AA862</f>
        <v>0</v>
      </c>
      <c r="U863" s="80">
        <f t="shared" si="141"/>
        <v>0</v>
      </c>
      <c r="V863" s="81">
        <f t="shared" si="142"/>
        <v>0</v>
      </c>
      <c r="W863" s="75">
        <f t="shared" si="143"/>
        <v>0</v>
      </c>
      <c r="X863" s="75">
        <f t="shared" si="144"/>
        <v>0</v>
      </c>
      <c r="Y863" s="75">
        <f t="shared" si="145"/>
        <v>0</v>
      </c>
      <c r="Z863" s="82">
        <f t="shared" si="146"/>
        <v>0</v>
      </c>
      <c r="AA863" s="75">
        <f t="shared" si="147"/>
        <v>0</v>
      </c>
      <c r="AB863" s="75">
        <f t="shared" si="148"/>
        <v>0</v>
      </c>
      <c r="AC863" s="82">
        <f t="shared" si="149"/>
        <v>0</v>
      </c>
      <c r="AD863" s="70"/>
    </row>
    <row r="864" spans="1:30" x14ac:dyDescent="0.35">
      <c r="A864" s="70" t="str">
        <f>'Activity rawdata'!A863</f>
        <v>BH6125-1-314</v>
      </c>
      <c r="B864" s="71" t="str">
        <f>'Activity rawdata'!B863</f>
        <v>COLB</v>
      </c>
      <c r="C864" s="71" t="str">
        <f>IF('Activity rawdata'!C863="PY","Planted",IF('Activity rawdata'!C863="NY","Nat/Convert",IF('Activity rawdata'!C863="NN","Nat/Nonconvert",IF('Activity rawdata'!C863="OY","Planted"))))</f>
        <v>Planted</v>
      </c>
      <c r="D864" s="70" t="str">
        <f>'Activity rawdata'!D863</f>
        <v>STP2</v>
      </c>
      <c r="E864" s="72" t="str">
        <f>'Activity rawdata'!E863</f>
        <v>70</v>
      </c>
      <c r="F864" s="73" t="str">
        <f>'Activity rawdata'!L863</f>
        <v>NO</v>
      </c>
      <c r="G864" s="72" t="str">
        <f>'Activity rawdata'!R863</f>
        <v>2049</v>
      </c>
      <c r="H864" s="72" t="str">
        <f>IF('Activity rawdata'!P863="AHTHIN1","1st Thin",IF('Activity rawdata'!P863="AHCC","Clearcut",IF('Activity rawdata'!P863="AHTHSMZ","SMZ Thin",IF('Activity rawdata'!P863="AHTHIN2","2nd Thin",IF('Activity rawdata'!P863="AFERTE","Early Fert",IF('Activity rawdata'!P863="AFERTM","Mid Fert",IF('Activity rawdata'!P863="AFERTL","Late Fert",  IF('Activity rawdata'!P863="ASP","Site Prep", IF('Activity rawdata'!P863="APLT","Plant",  IF('Activity rawdata'!P863="ANREG","Natural Regeneration"))))))))))</f>
        <v>Site Prep</v>
      </c>
      <c r="I864" s="74">
        <f>'Activity rawdata'!O863</f>
        <v>3.98</v>
      </c>
      <c r="J864" s="75">
        <f>'Activity rawdata'!N863</f>
        <v>1</v>
      </c>
      <c r="K864" s="75">
        <f>'Activity rawdata'!AC863</f>
        <v>0</v>
      </c>
      <c r="L864" s="75">
        <f>'Activity rawdata'!AD863</f>
        <v>0</v>
      </c>
      <c r="M864" s="76" t="str">
        <f>'Activity rawdata'!AE863</f>
        <v>-</v>
      </c>
      <c r="N864" s="83">
        <f>'Activity rawdata'!T863+'Activity rawdata'!U863</f>
        <v>0</v>
      </c>
      <c r="O864" s="80">
        <f>'Activity rawdata'!V863</f>
        <v>0</v>
      </c>
      <c r="P864" s="80">
        <f>'Activity rawdata'!W863</f>
        <v>0</v>
      </c>
      <c r="Q864" s="80">
        <f>'Activity rawdata'!X863</f>
        <v>0</v>
      </c>
      <c r="R864" s="84">
        <f t="shared" si="140"/>
        <v>0</v>
      </c>
      <c r="S864" s="80">
        <f>'Activity rawdata'!Z863</f>
        <v>0</v>
      </c>
      <c r="T864" s="80">
        <f>'Activity rawdata'!AA863</f>
        <v>0</v>
      </c>
      <c r="U864" s="80">
        <f t="shared" si="141"/>
        <v>0</v>
      </c>
      <c r="V864" s="81">
        <f t="shared" si="142"/>
        <v>0</v>
      </c>
      <c r="W864" s="75">
        <f t="shared" si="143"/>
        <v>0</v>
      </c>
      <c r="X864" s="75">
        <f t="shared" si="144"/>
        <v>0</v>
      </c>
      <c r="Y864" s="75">
        <f t="shared" si="145"/>
        <v>0</v>
      </c>
      <c r="Z864" s="82">
        <f t="shared" si="146"/>
        <v>0</v>
      </c>
      <c r="AA864" s="75">
        <f t="shared" si="147"/>
        <v>0</v>
      </c>
      <c r="AB864" s="75">
        <f t="shared" si="148"/>
        <v>0</v>
      </c>
      <c r="AC864" s="82">
        <f t="shared" si="149"/>
        <v>0</v>
      </c>
      <c r="AD864" s="70"/>
    </row>
    <row r="865" spans="1:30" x14ac:dyDescent="0.35">
      <c r="A865" s="70" t="str">
        <f>'Activity rawdata'!A864</f>
        <v>BH6125-1-320</v>
      </c>
      <c r="B865" s="71" t="str">
        <f>'Activity rawdata'!B864</f>
        <v>COLB</v>
      </c>
      <c r="C865" s="71" t="str">
        <f>IF('Activity rawdata'!C864="PY","Planted",IF('Activity rawdata'!C864="NY","Nat/Convert",IF('Activity rawdata'!C864="NN","Nat/Nonconvert",IF('Activity rawdata'!C864="OY","Planted"))))</f>
        <v>Planted</v>
      </c>
      <c r="D865" s="70" t="str">
        <f>'Activity rawdata'!D864</f>
        <v>STP2</v>
      </c>
      <c r="E865" s="72" t="str">
        <f>'Activity rawdata'!E864</f>
        <v>79</v>
      </c>
      <c r="F865" s="73" t="str">
        <f>'Activity rawdata'!L864</f>
        <v>NO</v>
      </c>
      <c r="G865" s="72" t="str">
        <f>'Activity rawdata'!R864</f>
        <v>2049</v>
      </c>
      <c r="H865" s="72" t="str">
        <f>IF('Activity rawdata'!P864="AHTHIN1","1st Thin",IF('Activity rawdata'!P864="AHCC","Clearcut",IF('Activity rawdata'!P864="AHTHSMZ","SMZ Thin",IF('Activity rawdata'!P864="AHTHIN2","2nd Thin",IF('Activity rawdata'!P864="AFERTE","Early Fert",IF('Activity rawdata'!P864="AFERTM","Mid Fert",IF('Activity rawdata'!P864="AFERTL","Late Fert",  IF('Activity rawdata'!P864="ASP","Site Prep", IF('Activity rawdata'!P864="APLT","Plant",  IF('Activity rawdata'!P864="ANREG","Natural Regeneration"))))))))))</f>
        <v>Site Prep</v>
      </c>
      <c r="I865" s="74">
        <f>'Activity rawdata'!O864</f>
        <v>34.116399999999999</v>
      </c>
      <c r="J865" s="75">
        <f>'Activity rawdata'!N864</f>
        <v>1</v>
      </c>
      <c r="K865" s="75">
        <f>'Activity rawdata'!AC864</f>
        <v>0</v>
      </c>
      <c r="L865" s="75">
        <f>'Activity rawdata'!AD864</f>
        <v>0</v>
      </c>
      <c r="M865" s="76" t="str">
        <f>'Activity rawdata'!AE864</f>
        <v>-</v>
      </c>
      <c r="N865" s="83">
        <f>'Activity rawdata'!T864+'Activity rawdata'!U864</f>
        <v>0</v>
      </c>
      <c r="O865" s="80">
        <f>'Activity rawdata'!V864</f>
        <v>0</v>
      </c>
      <c r="P865" s="80">
        <f>'Activity rawdata'!W864</f>
        <v>0</v>
      </c>
      <c r="Q865" s="80">
        <f>'Activity rawdata'!X864</f>
        <v>0</v>
      </c>
      <c r="R865" s="84">
        <f t="shared" si="140"/>
        <v>0</v>
      </c>
      <c r="S865" s="80">
        <f>'Activity rawdata'!Z864</f>
        <v>0</v>
      </c>
      <c r="T865" s="80">
        <f>'Activity rawdata'!AA864</f>
        <v>0</v>
      </c>
      <c r="U865" s="80">
        <f t="shared" si="141"/>
        <v>0</v>
      </c>
      <c r="V865" s="81">
        <f t="shared" si="142"/>
        <v>0</v>
      </c>
      <c r="W865" s="75">
        <f t="shared" si="143"/>
        <v>0</v>
      </c>
      <c r="X865" s="75">
        <f t="shared" si="144"/>
        <v>0</v>
      </c>
      <c r="Y865" s="75">
        <f t="shared" si="145"/>
        <v>0</v>
      </c>
      <c r="Z865" s="82">
        <f t="shared" si="146"/>
        <v>0</v>
      </c>
      <c r="AA865" s="75">
        <f t="shared" si="147"/>
        <v>0</v>
      </c>
      <c r="AB865" s="75">
        <f t="shared" si="148"/>
        <v>0</v>
      </c>
      <c r="AC865" s="82">
        <f t="shared" si="149"/>
        <v>0</v>
      </c>
      <c r="AD865" s="70"/>
    </row>
    <row r="866" spans="1:30" x14ac:dyDescent="0.35">
      <c r="A866" s="70" t="str">
        <f>'Activity rawdata'!A865</f>
        <v>BH6125-1-321</v>
      </c>
      <c r="B866" s="71" t="str">
        <f>'Activity rawdata'!B865</f>
        <v>COLB</v>
      </c>
      <c r="C866" s="71" t="str">
        <f>IF('Activity rawdata'!C865="PY","Planted",IF('Activity rawdata'!C865="NY","Nat/Convert",IF('Activity rawdata'!C865="NN","Nat/Nonconvert",IF('Activity rawdata'!C865="OY","Planted"))))</f>
        <v>Planted</v>
      </c>
      <c r="D866" s="70" t="str">
        <f>'Activity rawdata'!D865</f>
        <v>STP2</v>
      </c>
      <c r="E866" s="72" t="str">
        <f>'Activity rawdata'!E865</f>
        <v>70</v>
      </c>
      <c r="F866" s="73" t="str">
        <f>'Activity rawdata'!L865</f>
        <v>NO</v>
      </c>
      <c r="G866" s="72" t="str">
        <f>'Activity rawdata'!R865</f>
        <v>2049</v>
      </c>
      <c r="H866" s="72" t="str">
        <f>IF('Activity rawdata'!P865="AHTHIN1","1st Thin",IF('Activity rawdata'!P865="AHCC","Clearcut",IF('Activity rawdata'!P865="AHTHSMZ","SMZ Thin",IF('Activity rawdata'!P865="AHTHIN2","2nd Thin",IF('Activity rawdata'!P865="AFERTE","Early Fert",IF('Activity rawdata'!P865="AFERTM","Mid Fert",IF('Activity rawdata'!P865="AFERTL","Late Fert",  IF('Activity rawdata'!P865="ASP","Site Prep", IF('Activity rawdata'!P865="APLT","Plant",  IF('Activity rawdata'!P865="ANREG","Natural Regeneration"))))))))))</f>
        <v>Site Prep</v>
      </c>
      <c r="I866" s="74">
        <f>'Activity rawdata'!O865</f>
        <v>32.64</v>
      </c>
      <c r="J866" s="75">
        <f>'Activity rawdata'!N865</f>
        <v>1</v>
      </c>
      <c r="K866" s="75">
        <f>'Activity rawdata'!AC865</f>
        <v>0</v>
      </c>
      <c r="L866" s="75">
        <f>'Activity rawdata'!AD865</f>
        <v>0</v>
      </c>
      <c r="M866" s="76" t="str">
        <f>'Activity rawdata'!AE865</f>
        <v>-</v>
      </c>
      <c r="N866" s="83">
        <f>'Activity rawdata'!T865+'Activity rawdata'!U865</f>
        <v>0</v>
      </c>
      <c r="O866" s="80">
        <f>'Activity rawdata'!V865</f>
        <v>0</v>
      </c>
      <c r="P866" s="80">
        <f>'Activity rawdata'!W865</f>
        <v>0</v>
      </c>
      <c r="Q866" s="80">
        <f>'Activity rawdata'!X865</f>
        <v>0</v>
      </c>
      <c r="R866" s="84">
        <f t="shared" si="140"/>
        <v>0</v>
      </c>
      <c r="S866" s="80">
        <f>'Activity rawdata'!Z865</f>
        <v>0</v>
      </c>
      <c r="T866" s="80">
        <f>'Activity rawdata'!AA865</f>
        <v>0</v>
      </c>
      <c r="U866" s="80">
        <f t="shared" si="141"/>
        <v>0</v>
      </c>
      <c r="V866" s="81">
        <f t="shared" si="142"/>
        <v>0</v>
      </c>
      <c r="W866" s="75">
        <f t="shared" si="143"/>
        <v>0</v>
      </c>
      <c r="X866" s="75">
        <f t="shared" si="144"/>
        <v>0</v>
      </c>
      <c r="Y866" s="75">
        <f t="shared" si="145"/>
        <v>0</v>
      </c>
      <c r="Z866" s="82">
        <f t="shared" si="146"/>
        <v>0</v>
      </c>
      <c r="AA866" s="75">
        <f t="shared" si="147"/>
        <v>0</v>
      </c>
      <c r="AB866" s="75">
        <f t="shared" si="148"/>
        <v>0</v>
      </c>
      <c r="AC866" s="82">
        <f t="shared" si="149"/>
        <v>0</v>
      </c>
      <c r="AD866" s="70"/>
    </row>
    <row r="867" spans="1:30" x14ac:dyDescent="0.35">
      <c r="A867" s="70" t="str">
        <f>'Activity rawdata'!A866</f>
        <v>BH5186-1-187</v>
      </c>
      <c r="B867" s="71" t="str">
        <f>'Activity rawdata'!B866</f>
        <v>CSLB</v>
      </c>
      <c r="C867" s="71" t="str">
        <f>IF('Activity rawdata'!C866="PY","Planted",IF('Activity rawdata'!C866="NY","Nat/Convert",IF('Activity rawdata'!C866="NN","Nat/Nonconvert",IF('Activity rawdata'!C866="OY","Planted"))))</f>
        <v>Planted</v>
      </c>
      <c r="D867" s="70" t="str">
        <f>'Activity rawdata'!D866</f>
        <v>STP2</v>
      </c>
      <c r="E867" s="72" t="str">
        <f>'Activity rawdata'!E866</f>
        <v>85</v>
      </c>
      <c r="F867" s="73" t="str">
        <f>'Activity rawdata'!L866</f>
        <v>NO</v>
      </c>
      <c r="G867" s="72" t="str">
        <f>'Activity rawdata'!R866</f>
        <v>2049</v>
      </c>
      <c r="H867" s="72" t="str">
        <f>IF('Activity rawdata'!P866="AHTHIN1","1st Thin",IF('Activity rawdata'!P866="AHCC","Clearcut",IF('Activity rawdata'!P866="AHTHSMZ","SMZ Thin",IF('Activity rawdata'!P866="AHTHIN2","2nd Thin",IF('Activity rawdata'!P866="AFERTE","Early Fert",IF('Activity rawdata'!P866="AFERTM","Mid Fert",IF('Activity rawdata'!P866="AFERTL","Late Fert",  IF('Activity rawdata'!P866="ASP","Site Prep", IF('Activity rawdata'!P866="APLT","Plant",  IF('Activity rawdata'!P866="ANREG","Natural Regeneration"))))))))))</f>
        <v>Plant</v>
      </c>
      <c r="I867" s="74">
        <f>'Activity rawdata'!O866</f>
        <v>10.71</v>
      </c>
      <c r="J867" s="75">
        <f>'Activity rawdata'!N866</f>
        <v>1</v>
      </c>
      <c r="K867" s="75">
        <f>'Activity rawdata'!AC866</f>
        <v>0</v>
      </c>
      <c r="L867" s="75">
        <f>'Activity rawdata'!AD866</f>
        <v>0</v>
      </c>
      <c r="M867" s="76" t="str">
        <f>'Activity rawdata'!AE866</f>
        <v>-</v>
      </c>
      <c r="N867" s="83">
        <f>'Activity rawdata'!T866+'Activity rawdata'!U866</f>
        <v>0</v>
      </c>
      <c r="O867" s="80">
        <f>'Activity rawdata'!V866</f>
        <v>0</v>
      </c>
      <c r="P867" s="80">
        <f>'Activity rawdata'!W866</f>
        <v>0</v>
      </c>
      <c r="Q867" s="80">
        <f>'Activity rawdata'!X866</f>
        <v>0</v>
      </c>
      <c r="R867" s="84">
        <f t="shared" si="140"/>
        <v>0</v>
      </c>
      <c r="S867" s="80">
        <f>'Activity rawdata'!Z866</f>
        <v>0</v>
      </c>
      <c r="T867" s="80">
        <f>'Activity rawdata'!AA866</f>
        <v>0</v>
      </c>
      <c r="U867" s="80">
        <f t="shared" si="141"/>
        <v>0</v>
      </c>
      <c r="V867" s="81">
        <f t="shared" si="142"/>
        <v>0</v>
      </c>
      <c r="W867" s="75">
        <f t="shared" si="143"/>
        <v>0</v>
      </c>
      <c r="X867" s="75">
        <f t="shared" si="144"/>
        <v>0</v>
      </c>
      <c r="Y867" s="75">
        <f t="shared" si="145"/>
        <v>0</v>
      </c>
      <c r="Z867" s="82">
        <f t="shared" si="146"/>
        <v>0</v>
      </c>
      <c r="AA867" s="75">
        <f t="shared" si="147"/>
        <v>0</v>
      </c>
      <c r="AB867" s="75">
        <f t="shared" si="148"/>
        <v>0</v>
      </c>
      <c r="AC867" s="82">
        <f t="shared" si="149"/>
        <v>0</v>
      </c>
      <c r="AD867" s="70"/>
    </row>
    <row r="868" spans="1:30" x14ac:dyDescent="0.35">
      <c r="A868" s="70" t="str">
        <f>'Activity rawdata'!A867</f>
        <v>BH6125-1-320</v>
      </c>
      <c r="B868" s="71" t="str">
        <f>'Activity rawdata'!B867</f>
        <v>CSLB</v>
      </c>
      <c r="C868" s="71" t="str">
        <f>IF('Activity rawdata'!C867="PY","Planted",IF('Activity rawdata'!C867="NY","Nat/Convert",IF('Activity rawdata'!C867="NN","Nat/Nonconvert",IF('Activity rawdata'!C867="OY","Planted"))))</f>
        <v>Planted</v>
      </c>
      <c r="D868" s="70" t="str">
        <f>'Activity rawdata'!D867</f>
        <v>STP2</v>
      </c>
      <c r="E868" s="72" t="str">
        <f>'Activity rawdata'!E867</f>
        <v>79</v>
      </c>
      <c r="F868" s="73" t="str">
        <f>'Activity rawdata'!L867</f>
        <v>NO</v>
      </c>
      <c r="G868" s="72" t="str">
        <f>'Activity rawdata'!R867</f>
        <v>2049</v>
      </c>
      <c r="H868" s="72" t="str">
        <f>IF('Activity rawdata'!P867="AHTHIN1","1st Thin",IF('Activity rawdata'!P867="AHCC","Clearcut",IF('Activity rawdata'!P867="AHTHSMZ","SMZ Thin",IF('Activity rawdata'!P867="AHTHIN2","2nd Thin",IF('Activity rawdata'!P867="AFERTE","Early Fert",IF('Activity rawdata'!P867="AFERTM","Mid Fert",IF('Activity rawdata'!P867="AFERTL","Late Fert",  IF('Activity rawdata'!P867="ASP","Site Prep", IF('Activity rawdata'!P867="APLT","Plant",  IF('Activity rawdata'!P867="ANREG","Natural Regeneration"))))))))))</f>
        <v>Plant</v>
      </c>
      <c r="I868" s="74">
        <f>'Activity rawdata'!O867</f>
        <v>61.483600000000003</v>
      </c>
      <c r="J868" s="75">
        <f>'Activity rawdata'!N867</f>
        <v>1</v>
      </c>
      <c r="K868" s="75">
        <f>'Activity rawdata'!AC867</f>
        <v>0</v>
      </c>
      <c r="L868" s="75">
        <f>'Activity rawdata'!AD867</f>
        <v>0</v>
      </c>
      <c r="M868" s="76" t="str">
        <f>'Activity rawdata'!AE867</f>
        <v>-</v>
      </c>
      <c r="N868" s="83">
        <f>'Activity rawdata'!T867+'Activity rawdata'!U867</f>
        <v>0</v>
      </c>
      <c r="O868" s="80">
        <f>'Activity rawdata'!V867</f>
        <v>0</v>
      </c>
      <c r="P868" s="80">
        <f>'Activity rawdata'!W867</f>
        <v>0</v>
      </c>
      <c r="Q868" s="80">
        <f>'Activity rawdata'!X867</f>
        <v>0</v>
      </c>
      <c r="R868" s="84">
        <f t="shared" si="140"/>
        <v>0</v>
      </c>
      <c r="S868" s="80">
        <f>'Activity rawdata'!Z867</f>
        <v>0</v>
      </c>
      <c r="T868" s="80">
        <f>'Activity rawdata'!AA867</f>
        <v>0</v>
      </c>
      <c r="U868" s="80">
        <f t="shared" si="141"/>
        <v>0</v>
      </c>
      <c r="V868" s="81">
        <f t="shared" si="142"/>
        <v>0</v>
      </c>
      <c r="W868" s="75">
        <f t="shared" si="143"/>
        <v>0</v>
      </c>
      <c r="X868" s="75">
        <f t="shared" si="144"/>
        <v>0</v>
      </c>
      <c r="Y868" s="75">
        <f t="shared" si="145"/>
        <v>0</v>
      </c>
      <c r="Z868" s="82">
        <f t="shared" si="146"/>
        <v>0</v>
      </c>
      <c r="AA868" s="75">
        <f t="shared" si="147"/>
        <v>0</v>
      </c>
      <c r="AB868" s="75">
        <f t="shared" si="148"/>
        <v>0</v>
      </c>
      <c r="AC868" s="82">
        <f t="shared" si="149"/>
        <v>0</v>
      </c>
      <c r="AD868" s="70"/>
    </row>
    <row r="869" spans="1:30" x14ac:dyDescent="0.35">
      <c r="A869" s="70" t="str">
        <f>'Activity rawdata'!A868</f>
        <v>BH6125-1-319</v>
      </c>
      <c r="B869" s="71" t="str">
        <f>'Activity rawdata'!B868</f>
        <v>CSLB</v>
      </c>
      <c r="C869" s="71" t="str">
        <f>IF('Activity rawdata'!C868="PY","Planted",IF('Activity rawdata'!C868="NY","Nat/Convert",IF('Activity rawdata'!C868="NN","Nat/Nonconvert",IF('Activity rawdata'!C868="OY","Planted"))))</f>
        <v>Planted</v>
      </c>
      <c r="D869" s="70" t="str">
        <f>'Activity rawdata'!D868</f>
        <v>STP2</v>
      </c>
      <c r="E869" s="72" t="str">
        <f>'Activity rawdata'!E868</f>
        <v>79</v>
      </c>
      <c r="F869" s="73" t="str">
        <f>'Activity rawdata'!L868</f>
        <v>NO</v>
      </c>
      <c r="G869" s="72" t="str">
        <f>'Activity rawdata'!R868</f>
        <v>2049</v>
      </c>
      <c r="H869" s="72" t="str">
        <f>IF('Activity rawdata'!P868="AHTHIN1","1st Thin",IF('Activity rawdata'!P868="AHCC","Clearcut",IF('Activity rawdata'!P868="AHTHSMZ","SMZ Thin",IF('Activity rawdata'!P868="AHTHIN2","2nd Thin",IF('Activity rawdata'!P868="AFERTE","Early Fert",IF('Activity rawdata'!P868="AFERTM","Mid Fert",IF('Activity rawdata'!P868="AFERTL","Late Fert",  IF('Activity rawdata'!P868="ASP","Site Prep", IF('Activity rawdata'!P868="APLT","Plant",  IF('Activity rawdata'!P868="ANREG","Natural Regeneration"))))))))))</f>
        <v>Plant</v>
      </c>
      <c r="I869" s="74">
        <f>'Activity rawdata'!O868</f>
        <v>31.55</v>
      </c>
      <c r="J869" s="75">
        <f>'Activity rawdata'!N868</f>
        <v>1</v>
      </c>
      <c r="K869" s="75">
        <f>'Activity rawdata'!AC868</f>
        <v>0</v>
      </c>
      <c r="L869" s="75">
        <f>'Activity rawdata'!AD868</f>
        <v>0</v>
      </c>
      <c r="M869" s="76" t="str">
        <f>'Activity rawdata'!AE868</f>
        <v>-</v>
      </c>
      <c r="N869" s="83">
        <f>'Activity rawdata'!T868+'Activity rawdata'!U868</f>
        <v>0</v>
      </c>
      <c r="O869" s="80">
        <f>'Activity rawdata'!V868</f>
        <v>0</v>
      </c>
      <c r="P869" s="80">
        <f>'Activity rawdata'!W868</f>
        <v>0</v>
      </c>
      <c r="Q869" s="80">
        <f>'Activity rawdata'!X868</f>
        <v>0</v>
      </c>
      <c r="R869" s="84">
        <f t="shared" si="140"/>
        <v>0</v>
      </c>
      <c r="S869" s="80">
        <f>'Activity rawdata'!Z868</f>
        <v>0</v>
      </c>
      <c r="T869" s="80">
        <f>'Activity rawdata'!AA868</f>
        <v>0</v>
      </c>
      <c r="U869" s="80">
        <f t="shared" si="141"/>
        <v>0</v>
      </c>
      <c r="V869" s="81">
        <f t="shared" si="142"/>
        <v>0</v>
      </c>
      <c r="W869" s="75">
        <f t="shared" si="143"/>
        <v>0</v>
      </c>
      <c r="X869" s="75">
        <f t="shared" si="144"/>
        <v>0</v>
      </c>
      <c r="Y869" s="75">
        <f t="shared" si="145"/>
        <v>0</v>
      </c>
      <c r="Z869" s="82">
        <f t="shared" si="146"/>
        <v>0</v>
      </c>
      <c r="AA869" s="75">
        <f t="shared" si="147"/>
        <v>0</v>
      </c>
      <c r="AB869" s="75">
        <f t="shared" si="148"/>
        <v>0</v>
      </c>
      <c r="AC869" s="82">
        <f t="shared" si="149"/>
        <v>0</v>
      </c>
      <c r="AD869" s="70"/>
    </row>
    <row r="870" spans="1:30" x14ac:dyDescent="0.35">
      <c r="A870" s="70" t="str">
        <f>'Activity rawdata'!A869</f>
        <v>BH6125-1-305</v>
      </c>
      <c r="B870" s="71" t="str">
        <f>'Activity rawdata'!B869</f>
        <v>CSLB</v>
      </c>
      <c r="C870" s="71" t="str">
        <f>IF('Activity rawdata'!C869="PY","Planted",IF('Activity rawdata'!C869="NY","Nat/Convert",IF('Activity rawdata'!C869="NN","Nat/Nonconvert",IF('Activity rawdata'!C869="OY","Planted"))))</f>
        <v>Planted</v>
      </c>
      <c r="D870" s="70" t="str">
        <f>'Activity rawdata'!D869</f>
        <v>STP2</v>
      </c>
      <c r="E870" s="72" t="str">
        <f>'Activity rawdata'!E869</f>
        <v>80</v>
      </c>
      <c r="F870" s="73" t="str">
        <f>'Activity rawdata'!L869</f>
        <v>NO</v>
      </c>
      <c r="G870" s="72" t="str">
        <f>'Activity rawdata'!R869</f>
        <v>2049</v>
      </c>
      <c r="H870" s="72" t="str">
        <f>IF('Activity rawdata'!P869="AHTHIN1","1st Thin",IF('Activity rawdata'!P869="AHCC","Clearcut",IF('Activity rawdata'!P869="AHTHSMZ","SMZ Thin",IF('Activity rawdata'!P869="AHTHIN2","2nd Thin",IF('Activity rawdata'!P869="AFERTE","Early Fert",IF('Activity rawdata'!P869="AFERTM","Mid Fert",IF('Activity rawdata'!P869="AFERTL","Late Fert",  IF('Activity rawdata'!P869="ASP","Site Prep", IF('Activity rawdata'!P869="APLT","Plant",  IF('Activity rawdata'!P869="ANREG","Natural Regeneration"))))))))))</f>
        <v>Plant</v>
      </c>
      <c r="I870" s="74">
        <f>'Activity rawdata'!O869</f>
        <v>31.68</v>
      </c>
      <c r="J870" s="75">
        <f>'Activity rawdata'!N869</f>
        <v>1</v>
      </c>
      <c r="K870" s="75">
        <f>'Activity rawdata'!AC869</f>
        <v>0</v>
      </c>
      <c r="L870" s="75">
        <f>'Activity rawdata'!AD869</f>
        <v>0</v>
      </c>
      <c r="M870" s="76" t="str">
        <f>'Activity rawdata'!AE869</f>
        <v>-</v>
      </c>
      <c r="N870" s="83">
        <f>'Activity rawdata'!T869+'Activity rawdata'!U869</f>
        <v>0</v>
      </c>
      <c r="O870" s="80">
        <f>'Activity rawdata'!V869</f>
        <v>0</v>
      </c>
      <c r="P870" s="80">
        <f>'Activity rawdata'!W869</f>
        <v>0</v>
      </c>
      <c r="Q870" s="80">
        <f>'Activity rawdata'!X869</f>
        <v>0</v>
      </c>
      <c r="R870" s="84">
        <f t="shared" si="140"/>
        <v>0</v>
      </c>
      <c r="S870" s="80">
        <f>'Activity rawdata'!Z869</f>
        <v>0</v>
      </c>
      <c r="T870" s="80">
        <f>'Activity rawdata'!AA869</f>
        <v>0</v>
      </c>
      <c r="U870" s="80">
        <f t="shared" si="141"/>
        <v>0</v>
      </c>
      <c r="V870" s="81">
        <f t="shared" si="142"/>
        <v>0</v>
      </c>
      <c r="W870" s="75">
        <f t="shared" si="143"/>
        <v>0</v>
      </c>
      <c r="X870" s="75">
        <f t="shared" si="144"/>
        <v>0</v>
      </c>
      <c r="Y870" s="75">
        <f t="shared" si="145"/>
        <v>0</v>
      </c>
      <c r="Z870" s="82">
        <f t="shared" si="146"/>
        <v>0</v>
      </c>
      <c r="AA870" s="75">
        <f t="shared" si="147"/>
        <v>0</v>
      </c>
      <c r="AB870" s="75">
        <f t="shared" si="148"/>
        <v>0</v>
      </c>
      <c r="AC870" s="82">
        <f t="shared" si="149"/>
        <v>0</v>
      </c>
      <c r="AD870" s="70"/>
    </row>
    <row r="871" spans="1:30" x14ac:dyDescent="0.35">
      <c r="A871" s="70" t="str">
        <f>'Activity rawdata'!A870</f>
        <v>BH6125-1-304</v>
      </c>
      <c r="B871" s="71" t="str">
        <f>'Activity rawdata'!B870</f>
        <v>CSLB</v>
      </c>
      <c r="C871" s="71" t="str">
        <f>IF('Activity rawdata'!C870="PY","Planted",IF('Activity rawdata'!C870="NY","Nat/Convert",IF('Activity rawdata'!C870="NN","Nat/Nonconvert",IF('Activity rawdata'!C870="OY","Planted"))))</f>
        <v>Planted</v>
      </c>
      <c r="D871" s="70" t="str">
        <f>'Activity rawdata'!D870</f>
        <v>STP2</v>
      </c>
      <c r="E871" s="72" t="str">
        <f>'Activity rawdata'!E870</f>
        <v>79</v>
      </c>
      <c r="F871" s="73" t="str">
        <f>'Activity rawdata'!L870</f>
        <v>NO</v>
      </c>
      <c r="G871" s="72" t="str">
        <f>'Activity rawdata'!R870</f>
        <v>2049</v>
      </c>
      <c r="H871" s="72" t="str">
        <f>IF('Activity rawdata'!P870="AHTHIN1","1st Thin",IF('Activity rawdata'!P870="AHCC","Clearcut",IF('Activity rawdata'!P870="AHTHSMZ","SMZ Thin",IF('Activity rawdata'!P870="AHTHIN2","2nd Thin",IF('Activity rawdata'!P870="AFERTE","Early Fert",IF('Activity rawdata'!P870="AFERTM","Mid Fert",IF('Activity rawdata'!P870="AFERTL","Late Fert",  IF('Activity rawdata'!P870="ASP","Site Prep", IF('Activity rawdata'!P870="APLT","Plant",  IF('Activity rawdata'!P870="ANREG","Natural Regeneration"))))))))))</f>
        <v>Plant</v>
      </c>
      <c r="I871" s="74">
        <f>'Activity rawdata'!O870</f>
        <v>42.96</v>
      </c>
      <c r="J871" s="75">
        <f>'Activity rawdata'!N870</f>
        <v>1</v>
      </c>
      <c r="K871" s="75">
        <f>'Activity rawdata'!AC870</f>
        <v>0</v>
      </c>
      <c r="L871" s="75">
        <f>'Activity rawdata'!AD870</f>
        <v>0</v>
      </c>
      <c r="M871" s="76" t="str">
        <f>'Activity rawdata'!AE870</f>
        <v>-</v>
      </c>
      <c r="N871" s="83">
        <f>'Activity rawdata'!T870+'Activity rawdata'!U870</f>
        <v>0</v>
      </c>
      <c r="O871" s="80">
        <f>'Activity rawdata'!V870</f>
        <v>0</v>
      </c>
      <c r="P871" s="80">
        <f>'Activity rawdata'!W870</f>
        <v>0</v>
      </c>
      <c r="Q871" s="80">
        <f>'Activity rawdata'!X870</f>
        <v>0</v>
      </c>
      <c r="R871" s="84">
        <f t="shared" si="140"/>
        <v>0</v>
      </c>
      <c r="S871" s="80">
        <f>'Activity rawdata'!Z870</f>
        <v>0</v>
      </c>
      <c r="T871" s="80">
        <f>'Activity rawdata'!AA870</f>
        <v>0</v>
      </c>
      <c r="U871" s="80">
        <f t="shared" si="141"/>
        <v>0</v>
      </c>
      <c r="V871" s="81">
        <f t="shared" si="142"/>
        <v>0</v>
      </c>
      <c r="W871" s="75">
        <f t="shared" si="143"/>
        <v>0</v>
      </c>
      <c r="X871" s="75">
        <f t="shared" si="144"/>
        <v>0</v>
      </c>
      <c r="Y871" s="75">
        <f t="shared" si="145"/>
        <v>0</v>
      </c>
      <c r="Z871" s="82">
        <f t="shared" si="146"/>
        <v>0</v>
      </c>
      <c r="AA871" s="75">
        <f t="shared" si="147"/>
        <v>0</v>
      </c>
      <c r="AB871" s="75">
        <f t="shared" si="148"/>
        <v>0</v>
      </c>
      <c r="AC871" s="82">
        <f t="shared" si="149"/>
        <v>0</v>
      </c>
      <c r="AD871" s="70"/>
    </row>
    <row r="872" spans="1:30" x14ac:dyDescent="0.35">
      <c r="A872" s="70" t="str">
        <f>'Activity rawdata'!A871</f>
        <v>BH5186-1-182</v>
      </c>
      <c r="B872" s="71" t="str">
        <f>'Activity rawdata'!B871</f>
        <v>CSLB</v>
      </c>
      <c r="C872" s="71" t="str">
        <f>IF('Activity rawdata'!C871="PY","Planted",IF('Activity rawdata'!C871="NY","Nat/Convert",IF('Activity rawdata'!C871="NN","Nat/Nonconvert",IF('Activity rawdata'!C871="OY","Planted"))))</f>
        <v>Planted</v>
      </c>
      <c r="D872" s="70" t="str">
        <f>'Activity rawdata'!D871</f>
        <v>STP2</v>
      </c>
      <c r="E872" s="72" t="str">
        <f>'Activity rawdata'!E871</f>
        <v>80</v>
      </c>
      <c r="F872" s="73" t="str">
        <f>'Activity rawdata'!L871</f>
        <v>NO</v>
      </c>
      <c r="G872" s="72" t="str">
        <f>'Activity rawdata'!R871</f>
        <v>2049</v>
      </c>
      <c r="H872" s="72" t="str">
        <f>IF('Activity rawdata'!P871="AHTHIN1","1st Thin",IF('Activity rawdata'!P871="AHCC","Clearcut",IF('Activity rawdata'!P871="AHTHSMZ","SMZ Thin",IF('Activity rawdata'!P871="AHTHIN2","2nd Thin",IF('Activity rawdata'!P871="AFERTE","Early Fert",IF('Activity rawdata'!P871="AFERTM","Mid Fert",IF('Activity rawdata'!P871="AFERTL","Late Fert",  IF('Activity rawdata'!P871="ASP","Site Prep", IF('Activity rawdata'!P871="APLT","Plant",  IF('Activity rawdata'!P871="ANREG","Natural Regeneration"))))))))))</f>
        <v>Plant</v>
      </c>
      <c r="I872" s="74">
        <f>'Activity rawdata'!O871</f>
        <v>11.75</v>
      </c>
      <c r="J872" s="75">
        <f>'Activity rawdata'!N871</f>
        <v>1</v>
      </c>
      <c r="K872" s="75">
        <f>'Activity rawdata'!AC871</f>
        <v>0</v>
      </c>
      <c r="L872" s="75">
        <f>'Activity rawdata'!AD871</f>
        <v>0</v>
      </c>
      <c r="M872" s="76" t="str">
        <f>'Activity rawdata'!AE871</f>
        <v>-</v>
      </c>
      <c r="N872" s="83">
        <f>'Activity rawdata'!T871+'Activity rawdata'!U871</f>
        <v>0</v>
      </c>
      <c r="O872" s="80">
        <f>'Activity rawdata'!V871</f>
        <v>0</v>
      </c>
      <c r="P872" s="80">
        <f>'Activity rawdata'!W871</f>
        <v>0</v>
      </c>
      <c r="Q872" s="80">
        <f>'Activity rawdata'!X871</f>
        <v>0</v>
      </c>
      <c r="R872" s="84">
        <f t="shared" si="140"/>
        <v>0</v>
      </c>
      <c r="S872" s="80">
        <f>'Activity rawdata'!Z871</f>
        <v>0</v>
      </c>
      <c r="T872" s="80">
        <f>'Activity rawdata'!AA871</f>
        <v>0</v>
      </c>
      <c r="U872" s="80">
        <f t="shared" si="141"/>
        <v>0</v>
      </c>
      <c r="V872" s="81">
        <f t="shared" si="142"/>
        <v>0</v>
      </c>
      <c r="W872" s="75">
        <f t="shared" si="143"/>
        <v>0</v>
      </c>
      <c r="X872" s="75">
        <f t="shared" si="144"/>
        <v>0</v>
      </c>
      <c r="Y872" s="75">
        <f t="shared" si="145"/>
        <v>0</v>
      </c>
      <c r="Z872" s="82">
        <f t="shared" si="146"/>
        <v>0</v>
      </c>
      <c r="AA872" s="75">
        <f t="shared" si="147"/>
        <v>0</v>
      </c>
      <c r="AB872" s="75">
        <f t="shared" si="148"/>
        <v>0</v>
      </c>
      <c r="AC872" s="82">
        <f t="shared" si="149"/>
        <v>0</v>
      </c>
      <c r="AD872" s="70"/>
    </row>
    <row r="873" spans="1:30" x14ac:dyDescent="0.35">
      <c r="A873" s="70" t="str">
        <f>'Activity rawdata'!A872</f>
        <v>BH5186-1-180</v>
      </c>
      <c r="B873" s="71" t="str">
        <f>'Activity rawdata'!B872</f>
        <v>CSLB</v>
      </c>
      <c r="C873" s="71" t="str">
        <f>IF('Activity rawdata'!C872="PY","Planted",IF('Activity rawdata'!C872="NY","Nat/Convert",IF('Activity rawdata'!C872="NN","Nat/Nonconvert",IF('Activity rawdata'!C872="OY","Planted"))))</f>
        <v>Planted</v>
      </c>
      <c r="D873" s="70" t="str">
        <f>'Activity rawdata'!D872</f>
        <v>STP2</v>
      </c>
      <c r="E873" s="72" t="str">
        <f>'Activity rawdata'!E872</f>
        <v>80</v>
      </c>
      <c r="F873" s="73" t="str">
        <f>'Activity rawdata'!L872</f>
        <v>NO</v>
      </c>
      <c r="G873" s="72" t="str">
        <f>'Activity rawdata'!R872</f>
        <v>2049</v>
      </c>
      <c r="H873" s="72" t="str">
        <f>IF('Activity rawdata'!P872="AHTHIN1","1st Thin",IF('Activity rawdata'!P872="AHCC","Clearcut",IF('Activity rawdata'!P872="AHTHSMZ","SMZ Thin",IF('Activity rawdata'!P872="AHTHIN2","2nd Thin",IF('Activity rawdata'!P872="AFERTE","Early Fert",IF('Activity rawdata'!P872="AFERTM","Mid Fert",IF('Activity rawdata'!P872="AFERTL","Late Fert",  IF('Activity rawdata'!P872="ASP","Site Prep", IF('Activity rawdata'!P872="APLT","Plant",  IF('Activity rawdata'!P872="ANREG","Natural Regeneration"))))))))))</f>
        <v>Plant</v>
      </c>
      <c r="I873" s="74">
        <f>'Activity rawdata'!O872</f>
        <v>16.78</v>
      </c>
      <c r="J873" s="75">
        <f>'Activity rawdata'!N872</f>
        <v>1</v>
      </c>
      <c r="K873" s="75">
        <f>'Activity rawdata'!AC872</f>
        <v>0</v>
      </c>
      <c r="L873" s="75">
        <f>'Activity rawdata'!AD872</f>
        <v>0</v>
      </c>
      <c r="M873" s="76" t="str">
        <f>'Activity rawdata'!AE872</f>
        <v>-</v>
      </c>
      <c r="N873" s="83">
        <f>'Activity rawdata'!T872+'Activity rawdata'!U872</f>
        <v>0</v>
      </c>
      <c r="O873" s="80">
        <f>'Activity rawdata'!V872</f>
        <v>0</v>
      </c>
      <c r="P873" s="80">
        <f>'Activity rawdata'!W872</f>
        <v>0</v>
      </c>
      <c r="Q873" s="80">
        <f>'Activity rawdata'!X872</f>
        <v>0</v>
      </c>
      <c r="R873" s="84">
        <f t="shared" si="140"/>
        <v>0</v>
      </c>
      <c r="S873" s="80">
        <f>'Activity rawdata'!Z872</f>
        <v>0</v>
      </c>
      <c r="T873" s="80">
        <f>'Activity rawdata'!AA872</f>
        <v>0</v>
      </c>
      <c r="U873" s="80">
        <f t="shared" si="141"/>
        <v>0</v>
      </c>
      <c r="V873" s="81">
        <f t="shared" si="142"/>
        <v>0</v>
      </c>
      <c r="W873" s="75">
        <f t="shared" si="143"/>
        <v>0</v>
      </c>
      <c r="X873" s="75">
        <f t="shared" si="144"/>
        <v>0</v>
      </c>
      <c r="Y873" s="75">
        <f t="shared" si="145"/>
        <v>0</v>
      </c>
      <c r="Z873" s="82">
        <f t="shared" si="146"/>
        <v>0</v>
      </c>
      <c r="AA873" s="75">
        <f t="shared" si="147"/>
        <v>0</v>
      </c>
      <c r="AB873" s="75">
        <f t="shared" si="148"/>
        <v>0</v>
      </c>
      <c r="AC873" s="82">
        <f t="shared" si="149"/>
        <v>0</v>
      </c>
      <c r="AD873" s="70"/>
    </row>
    <row r="874" spans="1:30" x14ac:dyDescent="0.35">
      <c r="A874" s="70" t="str">
        <f>'Activity rawdata'!A873</f>
        <v>BH5186-1-177</v>
      </c>
      <c r="B874" s="71" t="str">
        <f>'Activity rawdata'!B873</f>
        <v>CSLB</v>
      </c>
      <c r="C874" s="71" t="str">
        <f>IF('Activity rawdata'!C873="PY","Planted",IF('Activity rawdata'!C873="NY","Nat/Convert",IF('Activity rawdata'!C873="NN","Nat/Nonconvert",IF('Activity rawdata'!C873="OY","Planted"))))</f>
        <v>Planted</v>
      </c>
      <c r="D874" s="70" t="str">
        <f>'Activity rawdata'!D873</f>
        <v>STP2</v>
      </c>
      <c r="E874" s="72" t="str">
        <f>'Activity rawdata'!E873</f>
        <v>80</v>
      </c>
      <c r="F874" s="73" t="str">
        <f>'Activity rawdata'!L873</f>
        <v>NO</v>
      </c>
      <c r="G874" s="72" t="str">
        <f>'Activity rawdata'!R873</f>
        <v>2049</v>
      </c>
      <c r="H874" s="72" t="str">
        <f>IF('Activity rawdata'!P873="AHTHIN1","1st Thin",IF('Activity rawdata'!P873="AHCC","Clearcut",IF('Activity rawdata'!P873="AHTHSMZ","SMZ Thin",IF('Activity rawdata'!P873="AHTHIN2","2nd Thin",IF('Activity rawdata'!P873="AFERTE","Early Fert",IF('Activity rawdata'!P873="AFERTM","Mid Fert",IF('Activity rawdata'!P873="AFERTL","Late Fert",  IF('Activity rawdata'!P873="ASP","Site Prep", IF('Activity rawdata'!P873="APLT","Plant",  IF('Activity rawdata'!P873="ANREG","Natural Regeneration"))))))))))</f>
        <v>Plant</v>
      </c>
      <c r="I874" s="74">
        <f>'Activity rawdata'!O873</f>
        <v>42.11</v>
      </c>
      <c r="J874" s="75">
        <f>'Activity rawdata'!N873</f>
        <v>1</v>
      </c>
      <c r="K874" s="75">
        <f>'Activity rawdata'!AC873</f>
        <v>0</v>
      </c>
      <c r="L874" s="75">
        <f>'Activity rawdata'!AD873</f>
        <v>0</v>
      </c>
      <c r="M874" s="76" t="str">
        <f>'Activity rawdata'!AE873</f>
        <v>-</v>
      </c>
      <c r="N874" s="83">
        <f>'Activity rawdata'!T873+'Activity rawdata'!U873</f>
        <v>0</v>
      </c>
      <c r="O874" s="80">
        <f>'Activity rawdata'!V873</f>
        <v>0</v>
      </c>
      <c r="P874" s="80">
        <f>'Activity rawdata'!W873</f>
        <v>0</v>
      </c>
      <c r="Q874" s="80">
        <f>'Activity rawdata'!X873</f>
        <v>0</v>
      </c>
      <c r="R874" s="84">
        <f t="shared" si="140"/>
        <v>0</v>
      </c>
      <c r="S874" s="80">
        <f>'Activity rawdata'!Z873</f>
        <v>0</v>
      </c>
      <c r="T874" s="80">
        <f>'Activity rawdata'!AA873</f>
        <v>0</v>
      </c>
      <c r="U874" s="80">
        <f t="shared" si="141"/>
        <v>0</v>
      </c>
      <c r="V874" s="81">
        <f t="shared" si="142"/>
        <v>0</v>
      </c>
      <c r="W874" s="75">
        <f t="shared" si="143"/>
        <v>0</v>
      </c>
      <c r="X874" s="75">
        <f t="shared" si="144"/>
        <v>0</v>
      </c>
      <c r="Y874" s="75">
        <f t="shared" si="145"/>
        <v>0</v>
      </c>
      <c r="Z874" s="82">
        <f t="shared" si="146"/>
        <v>0</v>
      </c>
      <c r="AA874" s="75">
        <f t="shared" si="147"/>
        <v>0</v>
      </c>
      <c r="AB874" s="75">
        <f t="shared" si="148"/>
        <v>0</v>
      </c>
      <c r="AC874" s="82">
        <f t="shared" si="149"/>
        <v>0</v>
      </c>
      <c r="AD874" s="70"/>
    </row>
    <row r="875" spans="1:30" x14ac:dyDescent="0.35">
      <c r="A875" s="70" t="str">
        <f>'Activity rawdata'!A874</f>
        <v>BH1427-1-1</v>
      </c>
      <c r="B875" s="71" t="str">
        <f>'Activity rawdata'!B874</f>
        <v>LB</v>
      </c>
      <c r="C875" s="71" t="str">
        <f>IF('Activity rawdata'!C874="PY","Planted",IF('Activity rawdata'!C874="NY","Nat/Convert",IF('Activity rawdata'!C874="NN","Nat/Nonconvert",IF('Activity rawdata'!C874="OY","Planted"))))</f>
        <v>Planted</v>
      </c>
      <c r="D875" s="70" t="str">
        <f>'Activity rawdata'!D874</f>
        <v>STP3</v>
      </c>
      <c r="E875" s="72" t="str">
        <f>'Activity rawdata'!E874</f>
        <v>88</v>
      </c>
      <c r="F875" s="73" t="str">
        <f>'Activity rawdata'!L874</f>
        <v>MT1</v>
      </c>
      <c r="G875" s="72" t="str">
        <f>'Activity rawdata'!R874</f>
        <v>2049</v>
      </c>
      <c r="H875" s="72" t="str">
        <f>IF('Activity rawdata'!P874="AHTHIN1","1st Thin",IF('Activity rawdata'!P874="AHCC","Clearcut",IF('Activity rawdata'!P874="AHTHSMZ","SMZ Thin",IF('Activity rawdata'!P874="AHTHIN2","2nd Thin",IF('Activity rawdata'!P874="AFERTE","Early Fert",IF('Activity rawdata'!P874="AFERTM","Mid Fert",IF('Activity rawdata'!P874="AFERTL","Late Fert",  IF('Activity rawdata'!P874="ASP","Site Prep", IF('Activity rawdata'!P874="APLT","Plant",  IF('Activity rawdata'!P874="ANREG","Natural Regeneration"))))))))))</f>
        <v>Mid Fert</v>
      </c>
      <c r="I875" s="74">
        <f>'Activity rawdata'!O874</f>
        <v>209.62</v>
      </c>
      <c r="J875" s="75">
        <f>'Activity rawdata'!N874</f>
        <v>15</v>
      </c>
      <c r="K875" s="75">
        <f>'Activity rawdata'!AC874</f>
        <v>95.89</v>
      </c>
      <c r="L875" s="75">
        <f>'Activity rawdata'!AD874</f>
        <v>193.49</v>
      </c>
      <c r="M875" s="76">
        <f>'Activity rawdata'!AE874</f>
        <v>9.5322121367592914</v>
      </c>
      <c r="N875" s="83">
        <f>'Activity rawdata'!T874+'Activity rawdata'!U874</f>
        <v>0</v>
      </c>
      <c r="O875" s="80">
        <f>'Activity rawdata'!V874</f>
        <v>0</v>
      </c>
      <c r="P875" s="80">
        <f>'Activity rawdata'!W874</f>
        <v>0</v>
      </c>
      <c r="Q875" s="80">
        <f>'Activity rawdata'!X874</f>
        <v>0</v>
      </c>
      <c r="R875" s="84">
        <f t="shared" si="140"/>
        <v>0</v>
      </c>
      <c r="S875" s="80">
        <f>'Activity rawdata'!Z874</f>
        <v>0</v>
      </c>
      <c r="T875" s="80">
        <f>'Activity rawdata'!AA874</f>
        <v>0</v>
      </c>
      <c r="U875" s="80">
        <f t="shared" si="141"/>
        <v>0</v>
      </c>
      <c r="V875" s="81">
        <f t="shared" si="142"/>
        <v>0</v>
      </c>
      <c r="W875" s="75">
        <f t="shared" si="143"/>
        <v>0</v>
      </c>
      <c r="X875" s="75">
        <f t="shared" si="144"/>
        <v>0</v>
      </c>
      <c r="Y875" s="75">
        <f t="shared" si="145"/>
        <v>0</v>
      </c>
      <c r="Z875" s="82">
        <f t="shared" si="146"/>
        <v>0</v>
      </c>
      <c r="AA875" s="75">
        <f t="shared" si="147"/>
        <v>0</v>
      </c>
      <c r="AB875" s="75">
        <f t="shared" si="148"/>
        <v>0</v>
      </c>
      <c r="AC875" s="82">
        <f t="shared" si="149"/>
        <v>0</v>
      </c>
      <c r="AD875" s="70"/>
    </row>
    <row r="876" spans="1:30" x14ac:dyDescent="0.35">
      <c r="A876" s="70" t="str">
        <f>'Activity rawdata'!A875</f>
        <v>BH1427-1-3</v>
      </c>
      <c r="B876" s="71" t="str">
        <f>'Activity rawdata'!B875</f>
        <v>LB</v>
      </c>
      <c r="C876" s="71" t="str">
        <f>IF('Activity rawdata'!C875="PY","Planted",IF('Activity rawdata'!C875="NY","Nat/Convert",IF('Activity rawdata'!C875="NN","Nat/Nonconvert",IF('Activity rawdata'!C875="OY","Planted"))))</f>
        <v>Planted</v>
      </c>
      <c r="D876" s="70" t="str">
        <f>'Activity rawdata'!D875</f>
        <v>STP2</v>
      </c>
      <c r="E876" s="72" t="str">
        <f>'Activity rawdata'!E875</f>
        <v>90</v>
      </c>
      <c r="F876" s="73" t="str">
        <f>'Activity rawdata'!L875</f>
        <v>MT1</v>
      </c>
      <c r="G876" s="72" t="str">
        <f>'Activity rawdata'!R875</f>
        <v>2049</v>
      </c>
      <c r="H876" s="72" t="str">
        <f>IF('Activity rawdata'!P875="AHTHIN1","1st Thin",IF('Activity rawdata'!P875="AHCC","Clearcut",IF('Activity rawdata'!P875="AHTHSMZ","SMZ Thin",IF('Activity rawdata'!P875="AHTHIN2","2nd Thin",IF('Activity rawdata'!P875="AFERTE","Early Fert",IF('Activity rawdata'!P875="AFERTM","Mid Fert",IF('Activity rawdata'!P875="AFERTL","Late Fert",  IF('Activity rawdata'!P875="ASP","Site Prep", IF('Activity rawdata'!P875="APLT","Plant",  IF('Activity rawdata'!P875="ANREG","Natural Regeneration"))))))))))</f>
        <v>Mid Fert</v>
      </c>
      <c r="I876" s="74">
        <f>'Activity rawdata'!O875</f>
        <v>9.51</v>
      </c>
      <c r="J876" s="75">
        <f>'Activity rawdata'!N875</f>
        <v>15</v>
      </c>
      <c r="K876" s="75">
        <f>'Activity rawdata'!AC875</f>
        <v>105.97</v>
      </c>
      <c r="L876" s="75">
        <f>'Activity rawdata'!AD875</f>
        <v>193.82</v>
      </c>
      <c r="M876" s="76">
        <f>'Activity rawdata'!AE875</f>
        <v>10.012175980176373</v>
      </c>
      <c r="N876" s="83">
        <f>'Activity rawdata'!T875+'Activity rawdata'!U875</f>
        <v>0</v>
      </c>
      <c r="O876" s="80">
        <f>'Activity rawdata'!V875</f>
        <v>0</v>
      </c>
      <c r="P876" s="80">
        <f>'Activity rawdata'!W875</f>
        <v>0</v>
      </c>
      <c r="Q876" s="80">
        <f>'Activity rawdata'!X875</f>
        <v>0</v>
      </c>
      <c r="R876" s="84">
        <f t="shared" si="140"/>
        <v>0</v>
      </c>
      <c r="S876" s="80">
        <f>'Activity rawdata'!Z875</f>
        <v>0</v>
      </c>
      <c r="T876" s="80">
        <f>'Activity rawdata'!AA875</f>
        <v>0</v>
      </c>
      <c r="U876" s="80">
        <f t="shared" si="141"/>
        <v>0</v>
      </c>
      <c r="V876" s="81">
        <f t="shared" si="142"/>
        <v>0</v>
      </c>
      <c r="W876" s="75">
        <f t="shared" si="143"/>
        <v>0</v>
      </c>
      <c r="X876" s="75">
        <f t="shared" si="144"/>
        <v>0</v>
      </c>
      <c r="Y876" s="75">
        <f t="shared" si="145"/>
        <v>0</v>
      </c>
      <c r="Z876" s="82">
        <f t="shared" si="146"/>
        <v>0</v>
      </c>
      <c r="AA876" s="75">
        <f t="shared" si="147"/>
        <v>0</v>
      </c>
      <c r="AB876" s="75">
        <f t="shared" si="148"/>
        <v>0</v>
      </c>
      <c r="AC876" s="82">
        <f t="shared" si="149"/>
        <v>0</v>
      </c>
      <c r="AD876" s="70"/>
    </row>
    <row r="877" spans="1:30" x14ac:dyDescent="0.35">
      <c r="A877" s="70" t="str">
        <f>'Activity rawdata'!A876</f>
        <v>BH2046-1-364</v>
      </c>
      <c r="B877" s="71" t="str">
        <f>'Activity rawdata'!B876</f>
        <v>LB</v>
      </c>
      <c r="C877" s="71" t="str">
        <f>IF('Activity rawdata'!C876="PY","Planted",IF('Activity rawdata'!C876="NY","Nat/Convert",IF('Activity rawdata'!C876="NN","Nat/Nonconvert",IF('Activity rawdata'!C876="OY","Planted"))))</f>
        <v>Planted</v>
      </c>
      <c r="D877" s="70" t="str">
        <f>'Activity rawdata'!D876</f>
        <v>STP2</v>
      </c>
      <c r="E877" s="72" t="str">
        <f>'Activity rawdata'!E876</f>
        <v>76</v>
      </c>
      <c r="F877" s="73" t="str">
        <f>'Activity rawdata'!L876</f>
        <v>MT1</v>
      </c>
      <c r="G877" s="72" t="str">
        <f>'Activity rawdata'!R876</f>
        <v>2049</v>
      </c>
      <c r="H877" s="72" t="str">
        <f>IF('Activity rawdata'!P876="AHTHIN1","1st Thin",IF('Activity rawdata'!P876="AHCC","Clearcut",IF('Activity rawdata'!P876="AHTHSMZ","SMZ Thin",IF('Activity rawdata'!P876="AHTHIN2","2nd Thin",IF('Activity rawdata'!P876="AFERTE","Early Fert",IF('Activity rawdata'!P876="AFERTM","Mid Fert",IF('Activity rawdata'!P876="AFERTL","Late Fert",  IF('Activity rawdata'!P876="ASP","Site Prep", IF('Activity rawdata'!P876="APLT","Plant",  IF('Activity rawdata'!P876="ANREG","Natural Regeneration"))))))))))</f>
        <v>Mid Fert</v>
      </c>
      <c r="I877" s="74">
        <f>'Activity rawdata'!O876</f>
        <v>26.9</v>
      </c>
      <c r="J877" s="75">
        <f>'Activity rawdata'!N876</f>
        <v>15</v>
      </c>
      <c r="K877" s="75">
        <f>'Activity rawdata'!AC876</f>
        <v>74.98</v>
      </c>
      <c r="L877" s="75">
        <f>'Activity rawdata'!AD876</f>
        <v>187.38</v>
      </c>
      <c r="M877" s="76">
        <f>'Activity rawdata'!AE876</f>
        <v>8.5653951384006355</v>
      </c>
      <c r="N877" s="83">
        <f>'Activity rawdata'!T876+'Activity rawdata'!U876</f>
        <v>0</v>
      </c>
      <c r="O877" s="80">
        <f>'Activity rawdata'!V876</f>
        <v>0</v>
      </c>
      <c r="P877" s="80">
        <f>'Activity rawdata'!W876</f>
        <v>0</v>
      </c>
      <c r="Q877" s="80">
        <f>'Activity rawdata'!X876</f>
        <v>0</v>
      </c>
      <c r="R877" s="84">
        <f t="shared" si="140"/>
        <v>0</v>
      </c>
      <c r="S877" s="80">
        <f>'Activity rawdata'!Z876</f>
        <v>0</v>
      </c>
      <c r="T877" s="80">
        <f>'Activity rawdata'!AA876</f>
        <v>0</v>
      </c>
      <c r="U877" s="80">
        <f t="shared" si="141"/>
        <v>0</v>
      </c>
      <c r="V877" s="81">
        <f t="shared" si="142"/>
        <v>0</v>
      </c>
      <c r="W877" s="75">
        <f t="shared" si="143"/>
        <v>0</v>
      </c>
      <c r="X877" s="75">
        <f t="shared" si="144"/>
        <v>0</v>
      </c>
      <c r="Y877" s="75">
        <f t="shared" si="145"/>
        <v>0</v>
      </c>
      <c r="Z877" s="82">
        <f t="shared" si="146"/>
        <v>0</v>
      </c>
      <c r="AA877" s="75">
        <f t="shared" si="147"/>
        <v>0</v>
      </c>
      <c r="AB877" s="75">
        <f t="shared" si="148"/>
        <v>0</v>
      </c>
      <c r="AC877" s="82">
        <f t="shared" si="149"/>
        <v>0</v>
      </c>
      <c r="AD877" s="70"/>
    </row>
    <row r="878" spans="1:30" x14ac:dyDescent="0.35">
      <c r="A878" s="70" t="str">
        <f>'Activity rawdata'!A877</f>
        <v>BH1429-1-338</v>
      </c>
      <c r="B878" s="71" t="str">
        <f>'Activity rawdata'!B877</f>
        <v>LB</v>
      </c>
      <c r="C878" s="71" t="str">
        <f>IF('Activity rawdata'!C877="PY","Planted",IF('Activity rawdata'!C877="NY","Nat/Convert",IF('Activity rawdata'!C877="NN","Nat/Nonconvert",IF('Activity rawdata'!C877="OY","Planted"))))</f>
        <v>Planted</v>
      </c>
      <c r="D878" s="70" t="str">
        <f>'Activity rawdata'!D877</f>
        <v>STP2</v>
      </c>
      <c r="E878" s="72" t="str">
        <f>'Activity rawdata'!E877</f>
        <v>83</v>
      </c>
      <c r="F878" s="73" t="str">
        <f>'Activity rawdata'!L877</f>
        <v>MT1</v>
      </c>
      <c r="G878" s="72" t="str">
        <f>'Activity rawdata'!R877</f>
        <v>2049</v>
      </c>
      <c r="H878" s="72" t="str">
        <f>IF('Activity rawdata'!P877="AHTHIN1","1st Thin",IF('Activity rawdata'!P877="AHCC","Clearcut",IF('Activity rawdata'!P877="AHTHSMZ","SMZ Thin",IF('Activity rawdata'!P877="AHTHIN2","2nd Thin",IF('Activity rawdata'!P877="AFERTE","Early Fert",IF('Activity rawdata'!P877="AFERTM","Mid Fert",IF('Activity rawdata'!P877="AFERTL","Late Fert",  IF('Activity rawdata'!P877="ASP","Site Prep", IF('Activity rawdata'!P877="APLT","Plant",  IF('Activity rawdata'!P877="ANREG","Natural Regeneration"))))))))))</f>
        <v>Mid Fert</v>
      </c>
      <c r="I878" s="74">
        <f>'Activity rawdata'!O877</f>
        <v>121.97</v>
      </c>
      <c r="J878" s="75">
        <f>'Activity rawdata'!N877</f>
        <v>15</v>
      </c>
      <c r="K878" s="75">
        <f>'Activity rawdata'!AC877</f>
        <v>85.36</v>
      </c>
      <c r="L878" s="75">
        <f>'Activity rawdata'!AD877</f>
        <v>188.7</v>
      </c>
      <c r="M878" s="76">
        <f>'Activity rawdata'!AE877</f>
        <v>9.1070465198043298</v>
      </c>
      <c r="N878" s="83">
        <f>'Activity rawdata'!T877+'Activity rawdata'!U877</f>
        <v>0</v>
      </c>
      <c r="O878" s="80">
        <f>'Activity rawdata'!V877</f>
        <v>0</v>
      </c>
      <c r="P878" s="80">
        <f>'Activity rawdata'!W877</f>
        <v>0</v>
      </c>
      <c r="Q878" s="80">
        <f>'Activity rawdata'!X877</f>
        <v>0</v>
      </c>
      <c r="R878" s="84">
        <f t="shared" si="140"/>
        <v>0</v>
      </c>
      <c r="S878" s="80">
        <f>'Activity rawdata'!Z877</f>
        <v>0</v>
      </c>
      <c r="T878" s="80">
        <f>'Activity rawdata'!AA877</f>
        <v>0</v>
      </c>
      <c r="U878" s="80">
        <f t="shared" si="141"/>
        <v>0</v>
      </c>
      <c r="V878" s="81">
        <f t="shared" si="142"/>
        <v>0</v>
      </c>
      <c r="W878" s="75">
        <f t="shared" si="143"/>
        <v>0</v>
      </c>
      <c r="X878" s="75">
        <f t="shared" si="144"/>
        <v>0</v>
      </c>
      <c r="Y878" s="75">
        <f t="shared" si="145"/>
        <v>0</v>
      </c>
      <c r="Z878" s="82">
        <f t="shared" si="146"/>
        <v>0</v>
      </c>
      <c r="AA878" s="75">
        <f t="shared" si="147"/>
        <v>0</v>
      </c>
      <c r="AB878" s="75">
        <f t="shared" si="148"/>
        <v>0</v>
      </c>
      <c r="AC878" s="82">
        <f t="shared" si="149"/>
        <v>0</v>
      </c>
      <c r="AD878" s="70"/>
    </row>
    <row r="879" spans="1:30" x14ac:dyDescent="0.35">
      <c r="A879" s="70" t="str">
        <f>'Activity rawdata'!A878</f>
        <v>BH6112-1-393</v>
      </c>
      <c r="B879" s="71" t="str">
        <f>'Activity rawdata'!B878</f>
        <v>LB</v>
      </c>
      <c r="C879" s="71" t="str">
        <f>IF('Activity rawdata'!C878="PY","Planted",IF('Activity rawdata'!C878="NY","Nat/Convert",IF('Activity rawdata'!C878="NN","Nat/Nonconvert",IF('Activity rawdata'!C878="OY","Planted"))))</f>
        <v>Planted</v>
      </c>
      <c r="D879" s="70" t="str">
        <f>'Activity rawdata'!D878</f>
        <v>STP2</v>
      </c>
      <c r="E879" s="72" t="str">
        <f>'Activity rawdata'!E878</f>
        <v>83</v>
      </c>
      <c r="F879" s="73" t="str">
        <f>'Activity rawdata'!L878</f>
        <v>MT2</v>
      </c>
      <c r="G879" s="72" t="str">
        <f>'Activity rawdata'!R878</f>
        <v>2049</v>
      </c>
      <c r="H879" s="72" t="str">
        <f>IF('Activity rawdata'!P878="AHTHIN1","1st Thin",IF('Activity rawdata'!P878="AHCC","Clearcut",IF('Activity rawdata'!P878="AHTHSMZ","SMZ Thin",IF('Activity rawdata'!P878="AHTHIN2","2nd Thin",IF('Activity rawdata'!P878="AFERTE","Early Fert",IF('Activity rawdata'!P878="AFERTM","Mid Fert",IF('Activity rawdata'!P878="AFERTL","Late Fert",  IF('Activity rawdata'!P878="ASP","Site Prep", IF('Activity rawdata'!P878="APLT","Plant",  IF('Activity rawdata'!P878="ANREG","Natural Regeneration"))))))))))</f>
        <v>Late Fert</v>
      </c>
      <c r="I879" s="74">
        <f>'Activity rawdata'!O878</f>
        <v>10.199999999999999</v>
      </c>
      <c r="J879" s="75">
        <f>'Activity rawdata'!N878</f>
        <v>21</v>
      </c>
      <c r="K879" s="75">
        <f>'Activity rawdata'!AC878</f>
        <v>74.72</v>
      </c>
      <c r="L879" s="75">
        <f>'Activity rawdata'!AD878</f>
        <v>116.13</v>
      </c>
      <c r="M879" s="76">
        <f>'Activity rawdata'!AE878</f>
        <v>10.861317780498069</v>
      </c>
      <c r="N879" s="83">
        <f>'Activity rawdata'!T878+'Activity rawdata'!U878</f>
        <v>0</v>
      </c>
      <c r="O879" s="80">
        <f>'Activity rawdata'!V878</f>
        <v>0</v>
      </c>
      <c r="P879" s="80">
        <f>'Activity rawdata'!W878</f>
        <v>0</v>
      </c>
      <c r="Q879" s="80">
        <f>'Activity rawdata'!X878</f>
        <v>0</v>
      </c>
      <c r="R879" s="84">
        <f t="shared" si="140"/>
        <v>0</v>
      </c>
      <c r="S879" s="80">
        <f>'Activity rawdata'!Z878</f>
        <v>0</v>
      </c>
      <c r="T879" s="80">
        <f>'Activity rawdata'!AA878</f>
        <v>0</v>
      </c>
      <c r="U879" s="80">
        <f t="shared" si="141"/>
        <v>0</v>
      </c>
      <c r="V879" s="81">
        <f t="shared" si="142"/>
        <v>0</v>
      </c>
      <c r="W879" s="75">
        <f t="shared" si="143"/>
        <v>0</v>
      </c>
      <c r="X879" s="75">
        <f t="shared" si="144"/>
        <v>0</v>
      </c>
      <c r="Y879" s="75">
        <f t="shared" si="145"/>
        <v>0</v>
      </c>
      <c r="Z879" s="82">
        <f t="shared" si="146"/>
        <v>0</v>
      </c>
      <c r="AA879" s="75">
        <f t="shared" si="147"/>
        <v>0</v>
      </c>
      <c r="AB879" s="75">
        <f t="shared" si="148"/>
        <v>0</v>
      </c>
      <c r="AC879" s="82">
        <f t="shared" si="149"/>
        <v>0</v>
      </c>
      <c r="AD879" s="70"/>
    </row>
    <row r="880" spans="1:30" x14ac:dyDescent="0.35">
      <c r="A880" s="70" t="str">
        <f>'Activity rawdata'!A879</f>
        <v>BH6112-1-228</v>
      </c>
      <c r="B880" s="71" t="str">
        <f>'Activity rawdata'!B879</f>
        <v>LB</v>
      </c>
      <c r="C880" s="71" t="str">
        <f>IF('Activity rawdata'!C879="PY","Planted",IF('Activity rawdata'!C879="NY","Nat/Convert",IF('Activity rawdata'!C879="NN","Nat/Nonconvert",IF('Activity rawdata'!C879="OY","Planted"))))</f>
        <v>Planted</v>
      </c>
      <c r="D880" s="70" t="str">
        <f>'Activity rawdata'!D879</f>
        <v>STP2</v>
      </c>
      <c r="E880" s="72" t="str">
        <f>'Activity rawdata'!E879</f>
        <v>82</v>
      </c>
      <c r="F880" s="73" t="str">
        <f>'Activity rawdata'!L879</f>
        <v>MT2</v>
      </c>
      <c r="G880" s="72" t="str">
        <f>'Activity rawdata'!R879</f>
        <v>2049</v>
      </c>
      <c r="H880" s="72" t="str">
        <f>IF('Activity rawdata'!P879="AHTHIN1","1st Thin",IF('Activity rawdata'!P879="AHCC","Clearcut",IF('Activity rawdata'!P879="AHTHSMZ","SMZ Thin",IF('Activity rawdata'!P879="AHTHIN2","2nd Thin",IF('Activity rawdata'!P879="AFERTE","Early Fert",IF('Activity rawdata'!P879="AFERTM","Mid Fert",IF('Activity rawdata'!P879="AFERTL","Late Fert",  IF('Activity rawdata'!P879="ASP","Site Prep", IF('Activity rawdata'!P879="APLT","Plant",  IF('Activity rawdata'!P879="ANREG","Natural Regeneration"))))))))))</f>
        <v>Late Fert</v>
      </c>
      <c r="I880" s="74">
        <f>'Activity rawdata'!O879</f>
        <v>0.83</v>
      </c>
      <c r="J880" s="75">
        <f>'Activity rawdata'!N879</f>
        <v>21</v>
      </c>
      <c r="K880" s="75">
        <f>'Activity rawdata'!AC879</f>
        <v>74.72</v>
      </c>
      <c r="L880" s="75">
        <f>'Activity rawdata'!AD879</f>
        <v>116.13</v>
      </c>
      <c r="M880" s="76">
        <f>'Activity rawdata'!AE879</f>
        <v>10.861317780498069</v>
      </c>
      <c r="N880" s="83">
        <f>'Activity rawdata'!T879+'Activity rawdata'!U879</f>
        <v>0</v>
      </c>
      <c r="O880" s="80">
        <f>'Activity rawdata'!V879</f>
        <v>0</v>
      </c>
      <c r="P880" s="80">
        <f>'Activity rawdata'!W879</f>
        <v>0</v>
      </c>
      <c r="Q880" s="80">
        <f>'Activity rawdata'!X879</f>
        <v>0</v>
      </c>
      <c r="R880" s="84">
        <f t="shared" si="140"/>
        <v>0</v>
      </c>
      <c r="S880" s="80">
        <f>'Activity rawdata'!Z879</f>
        <v>0</v>
      </c>
      <c r="T880" s="80">
        <f>'Activity rawdata'!AA879</f>
        <v>0</v>
      </c>
      <c r="U880" s="80">
        <f t="shared" si="141"/>
        <v>0</v>
      </c>
      <c r="V880" s="81">
        <f t="shared" si="142"/>
        <v>0</v>
      </c>
      <c r="W880" s="75">
        <f t="shared" si="143"/>
        <v>0</v>
      </c>
      <c r="X880" s="75">
        <f t="shared" si="144"/>
        <v>0</v>
      </c>
      <c r="Y880" s="75">
        <f t="shared" si="145"/>
        <v>0</v>
      </c>
      <c r="Z880" s="82">
        <f t="shared" si="146"/>
        <v>0</v>
      </c>
      <c r="AA880" s="75">
        <f t="shared" si="147"/>
        <v>0</v>
      </c>
      <c r="AB880" s="75">
        <f t="shared" si="148"/>
        <v>0</v>
      </c>
      <c r="AC880" s="82">
        <f t="shared" si="149"/>
        <v>0</v>
      </c>
      <c r="AD880" s="70"/>
    </row>
    <row r="881" spans="1:30" x14ac:dyDescent="0.35">
      <c r="A881" s="70" t="str">
        <f>'Activity rawdata'!A880</f>
        <v>BH6112-1-210</v>
      </c>
      <c r="B881" s="71" t="str">
        <f>'Activity rawdata'!B880</f>
        <v>LB</v>
      </c>
      <c r="C881" s="71" t="str">
        <f>IF('Activity rawdata'!C880="PY","Planted",IF('Activity rawdata'!C880="NY","Nat/Convert",IF('Activity rawdata'!C880="NN","Nat/Nonconvert",IF('Activity rawdata'!C880="OY","Planted"))))</f>
        <v>Planted</v>
      </c>
      <c r="D881" s="70" t="str">
        <f>'Activity rawdata'!D880</f>
        <v>STP2</v>
      </c>
      <c r="E881" s="72" t="str">
        <f>'Activity rawdata'!E880</f>
        <v>83</v>
      </c>
      <c r="F881" s="73" t="str">
        <f>'Activity rawdata'!L880</f>
        <v>MT2</v>
      </c>
      <c r="G881" s="72" t="str">
        <f>'Activity rawdata'!R880</f>
        <v>2049</v>
      </c>
      <c r="H881" s="72" t="str">
        <f>IF('Activity rawdata'!P880="AHTHIN1","1st Thin",IF('Activity rawdata'!P880="AHCC","Clearcut",IF('Activity rawdata'!P880="AHTHSMZ","SMZ Thin",IF('Activity rawdata'!P880="AHTHIN2","2nd Thin",IF('Activity rawdata'!P880="AFERTE","Early Fert",IF('Activity rawdata'!P880="AFERTM","Mid Fert",IF('Activity rawdata'!P880="AFERTL","Late Fert",  IF('Activity rawdata'!P880="ASP","Site Prep", IF('Activity rawdata'!P880="APLT","Plant",  IF('Activity rawdata'!P880="ANREG","Natural Regeneration"))))))))))</f>
        <v>Late Fert</v>
      </c>
      <c r="I881" s="74">
        <f>'Activity rawdata'!O880</f>
        <v>26.86</v>
      </c>
      <c r="J881" s="75">
        <f>'Activity rawdata'!N880</f>
        <v>21</v>
      </c>
      <c r="K881" s="75">
        <f>'Activity rawdata'!AC880</f>
        <v>74.72</v>
      </c>
      <c r="L881" s="75">
        <f>'Activity rawdata'!AD880</f>
        <v>116.13</v>
      </c>
      <c r="M881" s="76">
        <f>'Activity rawdata'!AE880</f>
        <v>10.861317780498069</v>
      </c>
      <c r="N881" s="83">
        <f>'Activity rawdata'!T880+'Activity rawdata'!U880</f>
        <v>0</v>
      </c>
      <c r="O881" s="80">
        <f>'Activity rawdata'!V880</f>
        <v>0</v>
      </c>
      <c r="P881" s="80">
        <f>'Activity rawdata'!W880</f>
        <v>0</v>
      </c>
      <c r="Q881" s="80">
        <f>'Activity rawdata'!X880</f>
        <v>0</v>
      </c>
      <c r="R881" s="84">
        <f t="shared" si="140"/>
        <v>0</v>
      </c>
      <c r="S881" s="80">
        <f>'Activity rawdata'!Z880</f>
        <v>0</v>
      </c>
      <c r="T881" s="80">
        <f>'Activity rawdata'!AA880</f>
        <v>0</v>
      </c>
      <c r="U881" s="80">
        <f t="shared" si="141"/>
        <v>0</v>
      </c>
      <c r="V881" s="81">
        <f t="shared" si="142"/>
        <v>0</v>
      </c>
      <c r="W881" s="75">
        <f t="shared" si="143"/>
        <v>0</v>
      </c>
      <c r="X881" s="75">
        <f t="shared" si="144"/>
        <v>0</v>
      </c>
      <c r="Y881" s="75">
        <f t="shared" si="145"/>
        <v>0</v>
      </c>
      <c r="Z881" s="82">
        <f t="shared" si="146"/>
        <v>0</v>
      </c>
      <c r="AA881" s="75">
        <f t="shared" si="147"/>
        <v>0</v>
      </c>
      <c r="AB881" s="75">
        <f t="shared" si="148"/>
        <v>0</v>
      </c>
      <c r="AC881" s="82">
        <f t="shared" si="149"/>
        <v>0</v>
      </c>
      <c r="AD881" s="70"/>
    </row>
    <row r="882" spans="1:30" x14ac:dyDescent="0.35">
      <c r="A882" s="70" t="str">
        <f>'Activity rawdata'!A881</f>
        <v>BH1435-1-20</v>
      </c>
      <c r="B882" s="71" t="str">
        <f>'Activity rawdata'!B881</f>
        <v>LB</v>
      </c>
      <c r="C882" s="71" t="str">
        <f>IF('Activity rawdata'!C881="PY","Planted",IF('Activity rawdata'!C881="NY","Nat/Convert",IF('Activity rawdata'!C881="NN","Nat/Nonconvert",IF('Activity rawdata'!C881="OY","Planted"))))</f>
        <v>Planted</v>
      </c>
      <c r="D882" s="70" t="str">
        <f>'Activity rawdata'!D881</f>
        <v>STP2</v>
      </c>
      <c r="E882" s="72" t="str">
        <f>'Activity rawdata'!E881</f>
        <v>90</v>
      </c>
      <c r="F882" s="73" t="str">
        <f>'Activity rawdata'!L881</f>
        <v>MT2</v>
      </c>
      <c r="G882" s="72" t="str">
        <f>'Activity rawdata'!R881</f>
        <v>2049</v>
      </c>
      <c r="H882" s="72" t="str">
        <f>IF('Activity rawdata'!P881="AHTHIN1","1st Thin",IF('Activity rawdata'!P881="AHCC","Clearcut",IF('Activity rawdata'!P881="AHTHSMZ","SMZ Thin",IF('Activity rawdata'!P881="AHTHIN2","2nd Thin",IF('Activity rawdata'!P881="AFERTE","Early Fert",IF('Activity rawdata'!P881="AFERTM","Mid Fert",IF('Activity rawdata'!P881="AFERTL","Late Fert",  IF('Activity rawdata'!P881="ASP","Site Prep", IF('Activity rawdata'!P881="APLT","Plant",  IF('Activity rawdata'!P881="ANREG","Natural Regeneration"))))))))))</f>
        <v>Late Fert</v>
      </c>
      <c r="I882" s="74">
        <f>'Activity rawdata'!O881</f>
        <v>2.37</v>
      </c>
      <c r="J882" s="75">
        <f>'Activity rawdata'!N881</f>
        <v>21</v>
      </c>
      <c r="K882" s="75">
        <f>'Activity rawdata'!AC881</f>
        <v>74.58</v>
      </c>
      <c r="L882" s="75">
        <f>'Activity rawdata'!AD881</f>
        <v>92.26</v>
      </c>
      <c r="M882" s="76">
        <f>'Activity rawdata'!AE881</f>
        <v>12.174209365857228</v>
      </c>
      <c r="N882" s="83">
        <f>'Activity rawdata'!T881+'Activity rawdata'!U881</f>
        <v>0</v>
      </c>
      <c r="O882" s="80">
        <f>'Activity rawdata'!V881</f>
        <v>0</v>
      </c>
      <c r="P882" s="80">
        <f>'Activity rawdata'!W881</f>
        <v>0</v>
      </c>
      <c r="Q882" s="80">
        <f>'Activity rawdata'!X881</f>
        <v>0</v>
      </c>
      <c r="R882" s="84">
        <f t="shared" si="140"/>
        <v>0</v>
      </c>
      <c r="S882" s="80">
        <f>'Activity rawdata'!Z881</f>
        <v>0</v>
      </c>
      <c r="T882" s="80">
        <f>'Activity rawdata'!AA881</f>
        <v>0</v>
      </c>
      <c r="U882" s="80">
        <f t="shared" si="141"/>
        <v>0</v>
      </c>
      <c r="V882" s="81">
        <f t="shared" si="142"/>
        <v>0</v>
      </c>
      <c r="W882" s="75">
        <f t="shared" si="143"/>
        <v>0</v>
      </c>
      <c r="X882" s="75">
        <f t="shared" si="144"/>
        <v>0</v>
      </c>
      <c r="Y882" s="75">
        <f t="shared" si="145"/>
        <v>0</v>
      </c>
      <c r="Z882" s="82">
        <f t="shared" si="146"/>
        <v>0</v>
      </c>
      <c r="AA882" s="75">
        <f t="shared" si="147"/>
        <v>0</v>
      </c>
      <c r="AB882" s="75">
        <f t="shared" si="148"/>
        <v>0</v>
      </c>
      <c r="AC882" s="82">
        <f t="shared" si="149"/>
        <v>0</v>
      </c>
      <c r="AD882" s="70"/>
    </row>
    <row r="883" spans="1:30" x14ac:dyDescent="0.35">
      <c r="A883" s="70" t="str">
        <f>'Activity rawdata'!A882</f>
        <v>BH1435-1-30</v>
      </c>
      <c r="B883" s="71" t="str">
        <f>'Activity rawdata'!B882</f>
        <v>LB</v>
      </c>
      <c r="C883" s="71" t="str">
        <f>IF('Activity rawdata'!C882="PY","Planted",IF('Activity rawdata'!C882="NY","Nat/Convert",IF('Activity rawdata'!C882="NN","Nat/Nonconvert",IF('Activity rawdata'!C882="OY","Planted"))))</f>
        <v>Planted</v>
      </c>
      <c r="D883" s="70" t="str">
        <f>'Activity rawdata'!D882</f>
        <v>STP2</v>
      </c>
      <c r="E883" s="72" t="str">
        <f>'Activity rawdata'!E882</f>
        <v>91</v>
      </c>
      <c r="F883" s="73" t="str">
        <f>'Activity rawdata'!L882</f>
        <v>MT2</v>
      </c>
      <c r="G883" s="72" t="str">
        <f>'Activity rawdata'!R882</f>
        <v>2049</v>
      </c>
      <c r="H883" s="72" t="str">
        <f>IF('Activity rawdata'!P882="AHTHIN1","1st Thin",IF('Activity rawdata'!P882="AHCC","Clearcut",IF('Activity rawdata'!P882="AHTHSMZ","SMZ Thin",IF('Activity rawdata'!P882="AHTHIN2","2nd Thin",IF('Activity rawdata'!P882="AFERTE","Early Fert",IF('Activity rawdata'!P882="AFERTM","Mid Fert",IF('Activity rawdata'!P882="AFERTL","Late Fert",  IF('Activity rawdata'!P882="ASP","Site Prep", IF('Activity rawdata'!P882="APLT","Plant",  IF('Activity rawdata'!P882="ANREG","Natural Regeneration"))))))))))</f>
        <v>Late Fert</v>
      </c>
      <c r="I883" s="74">
        <f>'Activity rawdata'!O882</f>
        <v>50.29</v>
      </c>
      <c r="J883" s="75">
        <f>'Activity rawdata'!N882</f>
        <v>21</v>
      </c>
      <c r="K883" s="75">
        <f>'Activity rawdata'!AC882</f>
        <v>74.58</v>
      </c>
      <c r="L883" s="75">
        <f>'Activity rawdata'!AD882</f>
        <v>92.26</v>
      </c>
      <c r="M883" s="76">
        <f>'Activity rawdata'!AE882</f>
        <v>12.174209365857228</v>
      </c>
      <c r="N883" s="83">
        <f>'Activity rawdata'!T882+'Activity rawdata'!U882</f>
        <v>0</v>
      </c>
      <c r="O883" s="80">
        <f>'Activity rawdata'!V882</f>
        <v>0</v>
      </c>
      <c r="P883" s="80">
        <f>'Activity rawdata'!W882</f>
        <v>0</v>
      </c>
      <c r="Q883" s="80">
        <f>'Activity rawdata'!X882</f>
        <v>0</v>
      </c>
      <c r="R883" s="84">
        <f t="shared" si="140"/>
        <v>0</v>
      </c>
      <c r="S883" s="80">
        <f>'Activity rawdata'!Z882</f>
        <v>0</v>
      </c>
      <c r="T883" s="80">
        <f>'Activity rawdata'!AA882</f>
        <v>0</v>
      </c>
      <c r="U883" s="80">
        <f t="shared" si="141"/>
        <v>0</v>
      </c>
      <c r="V883" s="81">
        <f t="shared" si="142"/>
        <v>0</v>
      </c>
      <c r="W883" s="75">
        <f t="shared" si="143"/>
        <v>0</v>
      </c>
      <c r="X883" s="75">
        <f t="shared" si="144"/>
        <v>0</v>
      </c>
      <c r="Y883" s="75">
        <f t="shared" si="145"/>
        <v>0</v>
      </c>
      <c r="Z883" s="82">
        <f t="shared" si="146"/>
        <v>0</v>
      </c>
      <c r="AA883" s="75">
        <f t="shared" si="147"/>
        <v>0</v>
      </c>
      <c r="AB883" s="75">
        <f t="shared" si="148"/>
        <v>0</v>
      </c>
      <c r="AC883" s="82">
        <f t="shared" si="149"/>
        <v>0</v>
      </c>
      <c r="AD883" s="70"/>
    </row>
    <row r="884" spans="1:30" x14ac:dyDescent="0.35">
      <c r="A884" s="70" t="str">
        <f>'Activity rawdata'!A883</f>
        <v>BH2047-1-74</v>
      </c>
      <c r="B884" s="71" t="str">
        <f>'Activity rawdata'!B883</f>
        <v>LB</v>
      </c>
      <c r="C884" s="71" t="str">
        <f>IF('Activity rawdata'!C883="PY","Planted",IF('Activity rawdata'!C883="NY","Nat/Convert",IF('Activity rawdata'!C883="NN","Nat/Nonconvert",IF('Activity rawdata'!C883="OY","Planted"))))</f>
        <v>Planted</v>
      </c>
      <c r="D884" s="70" t="str">
        <f>'Activity rawdata'!D883</f>
        <v>STP2</v>
      </c>
      <c r="E884" s="72" t="str">
        <f>'Activity rawdata'!E883</f>
        <v>85</v>
      </c>
      <c r="F884" s="73" t="str">
        <f>'Activity rawdata'!L883</f>
        <v>NO</v>
      </c>
      <c r="G884" s="72" t="str">
        <f>'Activity rawdata'!R883</f>
        <v>2049</v>
      </c>
      <c r="H884" s="72" t="str">
        <f>IF('Activity rawdata'!P883="AHTHIN1","1st Thin",IF('Activity rawdata'!P883="AHCC","Clearcut",IF('Activity rawdata'!P883="AHTHSMZ","SMZ Thin",IF('Activity rawdata'!P883="AHTHIN2","2nd Thin",IF('Activity rawdata'!P883="AFERTE","Early Fert",IF('Activity rawdata'!P883="AFERTM","Mid Fert",IF('Activity rawdata'!P883="AFERTL","Late Fert",  IF('Activity rawdata'!P883="ASP","Site Prep", IF('Activity rawdata'!P883="APLT","Plant",  IF('Activity rawdata'!P883="ANREG","Natural Regeneration"))))))))))</f>
        <v>1st Thin</v>
      </c>
      <c r="I884" s="74">
        <f>'Activity rawdata'!O883</f>
        <v>54.15</v>
      </c>
      <c r="J884" s="75">
        <f>'Activity rawdata'!N883</f>
        <v>14</v>
      </c>
      <c r="K884" s="75">
        <f>'Activity rawdata'!AC883</f>
        <v>157.53</v>
      </c>
      <c r="L884" s="75">
        <f>'Activity rawdata'!AD883</f>
        <v>371.9</v>
      </c>
      <c r="M884" s="76">
        <f>'Activity rawdata'!AE883</f>
        <v>8.812616052182296</v>
      </c>
      <c r="N884" s="83">
        <f>'Activity rawdata'!T883+'Activity rawdata'!U883</f>
        <v>21.79</v>
      </c>
      <c r="O884" s="80">
        <f>'Activity rawdata'!V883</f>
        <v>23.91</v>
      </c>
      <c r="P884" s="80">
        <f>'Activity rawdata'!W883</f>
        <v>0</v>
      </c>
      <c r="Q884" s="80">
        <f>'Activity rawdata'!X883</f>
        <v>0</v>
      </c>
      <c r="R884" s="84">
        <f t="shared" si="140"/>
        <v>45.7</v>
      </c>
      <c r="S884" s="80">
        <f>'Activity rawdata'!Z883</f>
        <v>0</v>
      </c>
      <c r="T884" s="80">
        <f>'Activity rawdata'!AA883</f>
        <v>0</v>
      </c>
      <c r="U884" s="80">
        <f t="shared" si="141"/>
        <v>0</v>
      </c>
      <c r="V884" s="81">
        <f t="shared" si="142"/>
        <v>1179.9285</v>
      </c>
      <c r="W884" s="75">
        <f t="shared" si="143"/>
        <v>1294.7265</v>
      </c>
      <c r="X884" s="75">
        <f t="shared" si="144"/>
        <v>0</v>
      </c>
      <c r="Y884" s="75">
        <f t="shared" si="145"/>
        <v>0</v>
      </c>
      <c r="Z884" s="82">
        <f t="shared" si="146"/>
        <v>2474.6549999999997</v>
      </c>
      <c r="AA884" s="75">
        <f t="shared" si="147"/>
        <v>0</v>
      </c>
      <c r="AB884" s="75">
        <f t="shared" si="148"/>
        <v>0</v>
      </c>
      <c r="AC884" s="82">
        <f t="shared" si="149"/>
        <v>0</v>
      </c>
      <c r="AD884" s="70"/>
    </row>
    <row r="885" spans="1:30" x14ac:dyDescent="0.35">
      <c r="A885" s="70" t="str">
        <f>'Activity rawdata'!A884</f>
        <v>BH3011-1-91</v>
      </c>
      <c r="B885" s="71" t="str">
        <f>'Activity rawdata'!B884</f>
        <v>LB</v>
      </c>
      <c r="C885" s="71" t="str">
        <f>IF('Activity rawdata'!C884="PY","Planted",IF('Activity rawdata'!C884="NY","Nat/Convert",IF('Activity rawdata'!C884="NN","Nat/Nonconvert",IF('Activity rawdata'!C884="OY","Planted"))))</f>
        <v>Planted</v>
      </c>
      <c r="D885" s="70" t="str">
        <f>'Activity rawdata'!D884</f>
        <v>STP2</v>
      </c>
      <c r="E885" s="72" t="str">
        <f>'Activity rawdata'!E884</f>
        <v>88</v>
      </c>
      <c r="F885" s="73" t="str">
        <f>'Activity rawdata'!L884</f>
        <v>NO</v>
      </c>
      <c r="G885" s="72" t="str">
        <f>'Activity rawdata'!R884</f>
        <v>2049</v>
      </c>
      <c r="H885" s="72" t="str">
        <f>IF('Activity rawdata'!P884="AHTHIN1","1st Thin",IF('Activity rawdata'!P884="AHCC","Clearcut",IF('Activity rawdata'!P884="AHTHSMZ","SMZ Thin",IF('Activity rawdata'!P884="AHTHIN2","2nd Thin",IF('Activity rawdata'!P884="AFERTE","Early Fert",IF('Activity rawdata'!P884="AFERTM","Mid Fert",IF('Activity rawdata'!P884="AFERTL","Late Fert",  IF('Activity rawdata'!P884="ASP","Site Prep", IF('Activity rawdata'!P884="APLT","Plant",  IF('Activity rawdata'!P884="ANREG","Natural Regeneration"))))))))))</f>
        <v>1st Thin</v>
      </c>
      <c r="I885" s="74">
        <f>'Activity rawdata'!O884</f>
        <v>103.49</v>
      </c>
      <c r="J885" s="75">
        <f>'Activity rawdata'!N884</f>
        <v>14</v>
      </c>
      <c r="K885" s="75">
        <f>'Activity rawdata'!AC884</f>
        <v>157.53</v>
      </c>
      <c r="L885" s="75">
        <f>'Activity rawdata'!AD884</f>
        <v>371.9</v>
      </c>
      <c r="M885" s="76">
        <f>'Activity rawdata'!AE884</f>
        <v>8.812616052182296</v>
      </c>
      <c r="N885" s="83">
        <f>'Activity rawdata'!T884+'Activity rawdata'!U884</f>
        <v>21.79</v>
      </c>
      <c r="O885" s="80">
        <f>'Activity rawdata'!V884</f>
        <v>23.91</v>
      </c>
      <c r="P885" s="80">
        <f>'Activity rawdata'!W884</f>
        <v>0</v>
      </c>
      <c r="Q885" s="80">
        <f>'Activity rawdata'!X884</f>
        <v>0</v>
      </c>
      <c r="R885" s="84">
        <f t="shared" si="140"/>
        <v>45.7</v>
      </c>
      <c r="S885" s="80">
        <f>'Activity rawdata'!Z884</f>
        <v>0</v>
      </c>
      <c r="T885" s="80">
        <f>'Activity rawdata'!AA884</f>
        <v>0</v>
      </c>
      <c r="U885" s="80">
        <f t="shared" si="141"/>
        <v>0</v>
      </c>
      <c r="V885" s="81">
        <f t="shared" si="142"/>
        <v>2255.0470999999998</v>
      </c>
      <c r="W885" s="75">
        <f t="shared" si="143"/>
        <v>2474.4458999999997</v>
      </c>
      <c r="X885" s="75">
        <f t="shared" si="144"/>
        <v>0</v>
      </c>
      <c r="Y885" s="75">
        <f t="shared" si="145"/>
        <v>0</v>
      </c>
      <c r="Z885" s="82">
        <f t="shared" si="146"/>
        <v>4729.4929999999995</v>
      </c>
      <c r="AA885" s="75">
        <f t="shared" si="147"/>
        <v>0</v>
      </c>
      <c r="AB885" s="75">
        <f t="shared" si="148"/>
        <v>0</v>
      </c>
      <c r="AC885" s="82">
        <f t="shared" si="149"/>
        <v>0</v>
      </c>
      <c r="AD885" s="70"/>
    </row>
    <row r="886" spans="1:30" x14ac:dyDescent="0.35">
      <c r="A886" s="70" t="str">
        <f>'Activity rawdata'!A885</f>
        <v>BH3011-1-92</v>
      </c>
      <c r="B886" s="71" t="str">
        <f>'Activity rawdata'!B885</f>
        <v>LB</v>
      </c>
      <c r="C886" s="71" t="str">
        <f>IF('Activity rawdata'!C885="PY","Planted",IF('Activity rawdata'!C885="NY","Nat/Convert",IF('Activity rawdata'!C885="NN","Nat/Nonconvert",IF('Activity rawdata'!C885="OY","Planted"))))</f>
        <v>Planted</v>
      </c>
      <c r="D886" s="70" t="str">
        <f>'Activity rawdata'!D885</f>
        <v>STP2</v>
      </c>
      <c r="E886" s="72" t="str">
        <f>'Activity rawdata'!E885</f>
        <v>92</v>
      </c>
      <c r="F886" s="73" t="str">
        <f>'Activity rawdata'!L885</f>
        <v>NO</v>
      </c>
      <c r="G886" s="72" t="str">
        <f>'Activity rawdata'!R885</f>
        <v>2049</v>
      </c>
      <c r="H886" s="72" t="str">
        <f>IF('Activity rawdata'!P885="AHTHIN1","1st Thin",IF('Activity rawdata'!P885="AHCC","Clearcut",IF('Activity rawdata'!P885="AHTHSMZ","SMZ Thin",IF('Activity rawdata'!P885="AHTHIN2","2nd Thin",IF('Activity rawdata'!P885="AFERTE","Early Fert",IF('Activity rawdata'!P885="AFERTM","Mid Fert",IF('Activity rawdata'!P885="AFERTL","Late Fert",  IF('Activity rawdata'!P885="ASP","Site Prep", IF('Activity rawdata'!P885="APLT","Plant",  IF('Activity rawdata'!P885="ANREG","Natural Regeneration"))))))))))</f>
        <v>1st Thin</v>
      </c>
      <c r="I886" s="74">
        <f>'Activity rawdata'!O885</f>
        <v>4.78</v>
      </c>
      <c r="J886" s="75">
        <f>'Activity rawdata'!N885</f>
        <v>14</v>
      </c>
      <c r="K886" s="75">
        <f>'Activity rawdata'!AC885</f>
        <v>174.76</v>
      </c>
      <c r="L886" s="75">
        <f>'Activity rawdata'!AD885</f>
        <v>367.89</v>
      </c>
      <c r="M886" s="76">
        <f>'Activity rawdata'!AE885</f>
        <v>9.3325070872357632</v>
      </c>
      <c r="N886" s="83">
        <f>'Activity rawdata'!T885+'Activity rawdata'!U885</f>
        <v>20.85</v>
      </c>
      <c r="O886" s="80">
        <f>'Activity rawdata'!V885</f>
        <v>36.49</v>
      </c>
      <c r="P886" s="80">
        <f>'Activity rawdata'!W885</f>
        <v>0</v>
      </c>
      <c r="Q886" s="80">
        <f>'Activity rawdata'!X885</f>
        <v>0</v>
      </c>
      <c r="R886" s="84">
        <f t="shared" si="140"/>
        <v>57.34</v>
      </c>
      <c r="S886" s="80">
        <f>'Activity rawdata'!Z885</f>
        <v>0</v>
      </c>
      <c r="T886" s="80">
        <f>'Activity rawdata'!AA885</f>
        <v>0</v>
      </c>
      <c r="U886" s="80">
        <f t="shared" si="141"/>
        <v>0</v>
      </c>
      <c r="V886" s="81">
        <f t="shared" si="142"/>
        <v>99.663000000000011</v>
      </c>
      <c r="W886" s="75">
        <f t="shared" si="143"/>
        <v>174.42220000000003</v>
      </c>
      <c r="X886" s="75">
        <f t="shared" si="144"/>
        <v>0</v>
      </c>
      <c r="Y886" s="75">
        <f t="shared" si="145"/>
        <v>0</v>
      </c>
      <c r="Z886" s="82">
        <f t="shared" si="146"/>
        <v>274.08520000000004</v>
      </c>
      <c r="AA886" s="75">
        <f t="shared" si="147"/>
        <v>0</v>
      </c>
      <c r="AB886" s="75">
        <f t="shared" si="148"/>
        <v>0</v>
      </c>
      <c r="AC886" s="82">
        <f t="shared" si="149"/>
        <v>0</v>
      </c>
      <c r="AD886" s="70"/>
    </row>
    <row r="887" spans="1:30" x14ac:dyDescent="0.35">
      <c r="A887" s="70" t="str">
        <f>'Activity rawdata'!A886</f>
        <v>BH5222-1-188</v>
      </c>
      <c r="B887" s="71" t="str">
        <f>'Activity rawdata'!B886</f>
        <v>LB</v>
      </c>
      <c r="C887" s="71" t="str">
        <f>IF('Activity rawdata'!C886="PY","Planted",IF('Activity rawdata'!C886="NY","Nat/Convert",IF('Activity rawdata'!C886="NN","Nat/Nonconvert",IF('Activity rawdata'!C886="OY","Planted"))))</f>
        <v>Planted</v>
      </c>
      <c r="D887" s="70" t="str">
        <f>'Activity rawdata'!D886</f>
        <v>STP2</v>
      </c>
      <c r="E887" s="72" t="str">
        <f>'Activity rawdata'!E886</f>
        <v>85</v>
      </c>
      <c r="F887" s="73" t="str">
        <f>'Activity rawdata'!L886</f>
        <v>NO</v>
      </c>
      <c r="G887" s="72" t="str">
        <f>'Activity rawdata'!R886</f>
        <v>2049</v>
      </c>
      <c r="H887" s="72" t="str">
        <f>IF('Activity rawdata'!P886="AHTHIN1","1st Thin",IF('Activity rawdata'!P886="AHCC","Clearcut",IF('Activity rawdata'!P886="AHTHSMZ","SMZ Thin",IF('Activity rawdata'!P886="AHTHIN2","2nd Thin",IF('Activity rawdata'!P886="AFERTE","Early Fert",IF('Activity rawdata'!P886="AFERTM","Mid Fert",IF('Activity rawdata'!P886="AFERTL","Late Fert",  IF('Activity rawdata'!P886="ASP","Site Prep", IF('Activity rawdata'!P886="APLT","Plant",  IF('Activity rawdata'!P886="ANREG","Natural Regeneration"))))))))))</f>
        <v>1st Thin</v>
      </c>
      <c r="I887" s="74">
        <f>'Activity rawdata'!O886</f>
        <v>17.13</v>
      </c>
      <c r="J887" s="75">
        <f>'Activity rawdata'!N886</f>
        <v>14</v>
      </c>
      <c r="K887" s="75">
        <f>'Activity rawdata'!AC886</f>
        <v>157.53</v>
      </c>
      <c r="L887" s="75">
        <f>'Activity rawdata'!AD886</f>
        <v>371.9</v>
      </c>
      <c r="M887" s="76">
        <f>'Activity rawdata'!AE886</f>
        <v>8.812616052182296</v>
      </c>
      <c r="N887" s="83">
        <f>'Activity rawdata'!T886+'Activity rawdata'!U886</f>
        <v>21.79</v>
      </c>
      <c r="O887" s="80">
        <f>'Activity rawdata'!V886</f>
        <v>23.91</v>
      </c>
      <c r="P887" s="80">
        <f>'Activity rawdata'!W886</f>
        <v>0</v>
      </c>
      <c r="Q887" s="80">
        <f>'Activity rawdata'!X886</f>
        <v>0</v>
      </c>
      <c r="R887" s="84">
        <f t="shared" si="140"/>
        <v>45.7</v>
      </c>
      <c r="S887" s="80">
        <f>'Activity rawdata'!Z886</f>
        <v>0</v>
      </c>
      <c r="T887" s="80">
        <f>'Activity rawdata'!AA886</f>
        <v>0</v>
      </c>
      <c r="U887" s="80">
        <f t="shared" si="141"/>
        <v>0</v>
      </c>
      <c r="V887" s="81">
        <f t="shared" si="142"/>
        <v>373.26269999999994</v>
      </c>
      <c r="W887" s="75">
        <f t="shared" si="143"/>
        <v>409.57829999999996</v>
      </c>
      <c r="X887" s="75">
        <f t="shared" si="144"/>
        <v>0</v>
      </c>
      <c r="Y887" s="75">
        <f t="shared" si="145"/>
        <v>0</v>
      </c>
      <c r="Z887" s="82">
        <f t="shared" si="146"/>
        <v>782.84099999999989</v>
      </c>
      <c r="AA887" s="75">
        <f t="shared" si="147"/>
        <v>0</v>
      </c>
      <c r="AB887" s="75">
        <f t="shared" si="148"/>
        <v>0</v>
      </c>
      <c r="AC887" s="82">
        <f t="shared" si="149"/>
        <v>0</v>
      </c>
      <c r="AD887" s="70"/>
    </row>
    <row r="888" spans="1:30" x14ac:dyDescent="0.35">
      <c r="A888" s="70" t="str">
        <f>'Activity rawdata'!A887</f>
        <v>BH5591-1-192</v>
      </c>
      <c r="B888" s="71" t="str">
        <f>'Activity rawdata'!B887</f>
        <v>LB</v>
      </c>
      <c r="C888" s="71" t="str">
        <f>IF('Activity rawdata'!C887="PY","Planted",IF('Activity rawdata'!C887="NY","Nat/Convert",IF('Activity rawdata'!C887="NN","Nat/Nonconvert",IF('Activity rawdata'!C887="OY","Planted"))))</f>
        <v>Planted</v>
      </c>
      <c r="D888" s="70" t="str">
        <f>'Activity rawdata'!D887</f>
        <v>STP2</v>
      </c>
      <c r="E888" s="72" t="str">
        <f>'Activity rawdata'!E887</f>
        <v>85</v>
      </c>
      <c r="F888" s="73" t="str">
        <f>'Activity rawdata'!L887</f>
        <v>NO</v>
      </c>
      <c r="G888" s="72" t="str">
        <f>'Activity rawdata'!R887</f>
        <v>2049</v>
      </c>
      <c r="H888" s="72" t="str">
        <f>IF('Activity rawdata'!P887="AHTHIN1","1st Thin",IF('Activity rawdata'!P887="AHCC","Clearcut",IF('Activity rawdata'!P887="AHTHSMZ","SMZ Thin",IF('Activity rawdata'!P887="AHTHIN2","2nd Thin",IF('Activity rawdata'!P887="AFERTE","Early Fert",IF('Activity rawdata'!P887="AFERTM","Mid Fert",IF('Activity rawdata'!P887="AFERTL","Late Fert",  IF('Activity rawdata'!P887="ASP","Site Prep", IF('Activity rawdata'!P887="APLT","Plant",  IF('Activity rawdata'!P887="ANREG","Natural Regeneration"))))))))))</f>
        <v>1st Thin</v>
      </c>
      <c r="I888" s="74">
        <f>'Activity rawdata'!O887</f>
        <v>101.81</v>
      </c>
      <c r="J888" s="75">
        <f>'Activity rawdata'!N887</f>
        <v>14</v>
      </c>
      <c r="K888" s="75">
        <f>'Activity rawdata'!AC887</f>
        <v>157.53</v>
      </c>
      <c r="L888" s="75">
        <f>'Activity rawdata'!AD887</f>
        <v>371.9</v>
      </c>
      <c r="M888" s="76">
        <f>'Activity rawdata'!AE887</f>
        <v>8.812616052182296</v>
      </c>
      <c r="N888" s="83">
        <f>'Activity rawdata'!T887+'Activity rawdata'!U887</f>
        <v>21.79</v>
      </c>
      <c r="O888" s="80">
        <f>'Activity rawdata'!V887</f>
        <v>23.91</v>
      </c>
      <c r="P888" s="80">
        <f>'Activity rawdata'!W887</f>
        <v>0</v>
      </c>
      <c r="Q888" s="80">
        <f>'Activity rawdata'!X887</f>
        <v>0</v>
      </c>
      <c r="R888" s="84">
        <f t="shared" si="140"/>
        <v>45.7</v>
      </c>
      <c r="S888" s="80">
        <f>'Activity rawdata'!Z887</f>
        <v>0</v>
      </c>
      <c r="T888" s="80">
        <f>'Activity rawdata'!AA887</f>
        <v>0</v>
      </c>
      <c r="U888" s="80">
        <f t="shared" si="141"/>
        <v>0</v>
      </c>
      <c r="V888" s="81">
        <f t="shared" si="142"/>
        <v>2218.4398999999999</v>
      </c>
      <c r="W888" s="75">
        <f t="shared" si="143"/>
        <v>2434.2771000000002</v>
      </c>
      <c r="X888" s="75">
        <f t="shared" si="144"/>
        <v>0</v>
      </c>
      <c r="Y888" s="75">
        <f t="shared" si="145"/>
        <v>0</v>
      </c>
      <c r="Z888" s="82">
        <f t="shared" si="146"/>
        <v>4652.7170000000006</v>
      </c>
      <c r="AA888" s="75">
        <f t="shared" si="147"/>
        <v>0</v>
      </c>
      <c r="AB888" s="75">
        <f t="shared" si="148"/>
        <v>0</v>
      </c>
      <c r="AC888" s="82">
        <f t="shared" si="149"/>
        <v>0</v>
      </c>
      <c r="AD888" s="70"/>
    </row>
    <row r="889" spans="1:30" x14ac:dyDescent="0.35">
      <c r="A889" s="70" t="str">
        <f>'Activity rawdata'!A888</f>
        <v>BH6112-1-242</v>
      </c>
      <c r="B889" s="71" t="str">
        <f>'Activity rawdata'!B888</f>
        <v>LB</v>
      </c>
      <c r="C889" s="71" t="str">
        <f>IF('Activity rawdata'!C888="PY","Planted",IF('Activity rawdata'!C888="NY","Nat/Convert",IF('Activity rawdata'!C888="NN","Nat/Nonconvert",IF('Activity rawdata'!C888="OY","Planted"))))</f>
        <v>Planted</v>
      </c>
      <c r="D889" s="70" t="str">
        <f>'Activity rawdata'!D888</f>
        <v>STP2</v>
      </c>
      <c r="E889" s="72" t="str">
        <f>'Activity rawdata'!E888</f>
        <v>91</v>
      </c>
      <c r="F889" s="73" t="str">
        <f>'Activity rawdata'!L888</f>
        <v>NO</v>
      </c>
      <c r="G889" s="72" t="str">
        <f>'Activity rawdata'!R888</f>
        <v>2049</v>
      </c>
      <c r="H889" s="72" t="str">
        <f>IF('Activity rawdata'!P888="AHTHIN1","1st Thin",IF('Activity rawdata'!P888="AHCC","Clearcut",IF('Activity rawdata'!P888="AHTHSMZ","SMZ Thin",IF('Activity rawdata'!P888="AHTHIN2","2nd Thin",IF('Activity rawdata'!P888="AFERTE","Early Fert",IF('Activity rawdata'!P888="AFERTM","Mid Fert",IF('Activity rawdata'!P888="AFERTL","Late Fert",  IF('Activity rawdata'!P888="ASP","Site Prep", IF('Activity rawdata'!P888="APLT","Plant",  IF('Activity rawdata'!P888="ANREG","Natural Regeneration"))))))))))</f>
        <v>1st Thin</v>
      </c>
      <c r="I889" s="74">
        <f>'Activity rawdata'!O888</f>
        <v>22.48</v>
      </c>
      <c r="J889" s="75">
        <f>'Activity rawdata'!N888</f>
        <v>14</v>
      </c>
      <c r="K889" s="75">
        <f>'Activity rawdata'!AC888</f>
        <v>174.76</v>
      </c>
      <c r="L889" s="75">
        <f>'Activity rawdata'!AD888</f>
        <v>367.89</v>
      </c>
      <c r="M889" s="76">
        <f>'Activity rawdata'!AE888</f>
        <v>9.3325070872357632</v>
      </c>
      <c r="N889" s="83">
        <f>'Activity rawdata'!T888+'Activity rawdata'!U888</f>
        <v>20.85</v>
      </c>
      <c r="O889" s="80">
        <f>'Activity rawdata'!V888</f>
        <v>36.49</v>
      </c>
      <c r="P889" s="80">
        <f>'Activity rawdata'!W888</f>
        <v>0</v>
      </c>
      <c r="Q889" s="80">
        <f>'Activity rawdata'!X888</f>
        <v>0</v>
      </c>
      <c r="R889" s="84">
        <f t="shared" si="140"/>
        <v>57.34</v>
      </c>
      <c r="S889" s="80">
        <f>'Activity rawdata'!Z888</f>
        <v>0</v>
      </c>
      <c r="T889" s="80">
        <f>'Activity rawdata'!AA888</f>
        <v>0</v>
      </c>
      <c r="U889" s="80">
        <f t="shared" si="141"/>
        <v>0</v>
      </c>
      <c r="V889" s="81">
        <f t="shared" si="142"/>
        <v>468.70800000000003</v>
      </c>
      <c r="W889" s="75">
        <f t="shared" si="143"/>
        <v>820.29520000000002</v>
      </c>
      <c r="X889" s="75">
        <f t="shared" si="144"/>
        <v>0</v>
      </c>
      <c r="Y889" s="75">
        <f t="shared" si="145"/>
        <v>0</v>
      </c>
      <c r="Z889" s="82">
        <f t="shared" si="146"/>
        <v>1289.0032000000001</v>
      </c>
      <c r="AA889" s="75">
        <f t="shared" si="147"/>
        <v>0</v>
      </c>
      <c r="AB889" s="75">
        <f t="shared" si="148"/>
        <v>0</v>
      </c>
      <c r="AC889" s="82">
        <f t="shared" si="149"/>
        <v>0</v>
      </c>
      <c r="AD889" s="70"/>
    </row>
    <row r="890" spans="1:30" x14ac:dyDescent="0.35">
      <c r="A890" s="70" t="str">
        <f>'Activity rawdata'!A889</f>
        <v>BH6112-1-246</v>
      </c>
      <c r="B890" s="71" t="str">
        <f>'Activity rawdata'!B889</f>
        <v>LB</v>
      </c>
      <c r="C890" s="71" t="str">
        <f>IF('Activity rawdata'!C889="PY","Planted",IF('Activity rawdata'!C889="NY","Nat/Convert",IF('Activity rawdata'!C889="NN","Nat/Nonconvert",IF('Activity rawdata'!C889="OY","Planted"))))</f>
        <v>Planted</v>
      </c>
      <c r="D890" s="70" t="str">
        <f>'Activity rawdata'!D889</f>
        <v>STP2</v>
      </c>
      <c r="E890" s="72" t="str">
        <f>'Activity rawdata'!E889</f>
        <v>87</v>
      </c>
      <c r="F890" s="73" t="str">
        <f>'Activity rawdata'!L889</f>
        <v>NO</v>
      </c>
      <c r="G890" s="72" t="str">
        <f>'Activity rawdata'!R889</f>
        <v>2049</v>
      </c>
      <c r="H890" s="72" t="str">
        <f>IF('Activity rawdata'!P889="AHTHIN1","1st Thin",IF('Activity rawdata'!P889="AHCC","Clearcut",IF('Activity rawdata'!P889="AHTHSMZ","SMZ Thin",IF('Activity rawdata'!P889="AHTHIN2","2nd Thin",IF('Activity rawdata'!P889="AFERTE","Early Fert",IF('Activity rawdata'!P889="AFERTM","Mid Fert",IF('Activity rawdata'!P889="AFERTL","Late Fert",  IF('Activity rawdata'!P889="ASP","Site Prep", IF('Activity rawdata'!P889="APLT","Plant",  IF('Activity rawdata'!P889="ANREG","Natural Regeneration"))))))))))</f>
        <v>1st Thin</v>
      </c>
      <c r="I890" s="74">
        <f>'Activity rawdata'!O889</f>
        <v>34.590000000000003</v>
      </c>
      <c r="J890" s="75">
        <f>'Activity rawdata'!N889</f>
        <v>14</v>
      </c>
      <c r="K890" s="75">
        <f>'Activity rawdata'!AC889</f>
        <v>157.53</v>
      </c>
      <c r="L890" s="75">
        <f>'Activity rawdata'!AD889</f>
        <v>371.9</v>
      </c>
      <c r="M890" s="76">
        <f>'Activity rawdata'!AE889</f>
        <v>8.812616052182296</v>
      </c>
      <c r="N890" s="83">
        <f>'Activity rawdata'!T889+'Activity rawdata'!U889</f>
        <v>21.79</v>
      </c>
      <c r="O890" s="80">
        <f>'Activity rawdata'!V889</f>
        <v>23.91</v>
      </c>
      <c r="P890" s="80">
        <f>'Activity rawdata'!W889</f>
        <v>0</v>
      </c>
      <c r="Q890" s="80">
        <f>'Activity rawdata'!X889</f>
        <v>0</v>
      </c>
      <c r="R890" s="84">
        <f t="shared" si="140"/>
        <v>45.7</v>
      </c>
      <c r="S890" s="80">
        <f>'Activity rawdata'!Z889</f>
        <v>0</v>
      </c>
      <c r="T890" s="80">
        <f>'Activity rawdata'!AA889</f>
        <v>0</v>
      </c>
      <c r="U890" s="80">
        <f t="shared" si="141"/>
        <v>0</v>
      </c>
      <c r="V890" s="81">
        <f t="shared" si="142"/>
        <v>753.7161000000001</v>
      </c>
      <c r="W890" s="75">
        <f t="shared" si="143"/>
        <v>827.04690000000005</v>
      </c>
      <c r="X890" s="75">
        <f t="shared" si="144"/>
        <v>0</v>
      </c>
      <c r="Y890" s="75">
        <f t="shared" si="145"/>
        <v>0</v>
      </c>
      <c r="Z890" s="82">
        <f t="shared" si="146"/>
        <v>1580.7630000000001</v>
      </c>
      <c r="AA890" s="75">
        <f t="shared" si="147"/>
        <v>0</v>
      </c>
      <c r="AB890" s="75">
        <f t="shared" si="148"/>
        <v>0</v>
      </c>
      <c r="AC890" s="82">
        <f t="shared" si="149"/>
        <v>0</v>
      </c>
      <c r="AD890" s="70"/>
    </row>
    <row r="891" spans="1:30" x14ac:dyDescent="0.35">
      <c r="A891" s="70" t="str">
        <f>'Activity rawdata'!A890</f>
        <v>BH6112-1-252</v>
      </c>
      <c r="B891" s="71" t="str">
        <f>'Activity rawdata'!B890</f>
        <v>LB</v>
      </c>
      <c r="C891" s="71" t="str">
        <f>IF('Activity rawdata'!C890="PY","Planted",IF('Activity rawdata'!C890="NY","Nat/Convert",IF('Activity rawdata'!C890="NN","Nat/Nonconvert",IF('Activity rawdata'!C890="OY","Planted"))))</f>
        <v>Planted</v>
      </c>
      <c r="D891" s="70" t="str">
        <f>'Activity rawdata'!D890</f>
        <v>STP2</v>
      </c>
      <c r="E891" s="72" t="str">
        <f>'Activity rawdata'!E890</f>
        <v>91</v>
      </c>
      <c r="F891" s="73" t="str">
        <f>'Activity rawdata'!L890</f>
        <v>NO</v>
      </c>
      <c r="G891" s="72" t="str">
        <f>'Activity rawdata'!R890</f>
        <v>2049</v>
      </c>
      <c r="H891" s="72" t="str">
        <f>IF('Activity rawdata'!P890="AHTHIN1","1st Thin",IF('Activity rawdata'!P890="AHCC","Clearcut",IF('Activity rawdata'!P890="AHTHSMZ","SMZ Thin",IF('Activity rawdata'!P890="AHTHIN2","2nd Thin",IF('Activity rawdata'!P890="AFERTE","Early Fert",IF('Activity rawdata'!P890="AFERTM","Mid Fert",IF('Activity rawdata'!P890="AFERTL","Late Fert",  IF('Activity rawdata'!P890="ASP","Site Prep", IF('Activity rawdata'!P890="APLT","Plant",  IF('Activity rawdata'!P890="ANREG","Natural Regeneration"))))))))))</f>
        <v>1st Thin</v>
      </c>
      <c r="I891" s="74">
        <f>'Activity rawdata'!O890</f>
        <v>1.37</v>
      </c>
      <c r="J891" s="75">
        <f>'Activity rawdata'!N890</f>
        <v>14</v>
      </c>
      <c r="K891" s="75">
        <f>'Activity rawdata'!AC890</f>
        <v>174.76</v>
      </c>
      <c r="L891" s="75">
        <f>'Activity rawdata'!AD890</f>
        <v>367.89</v>
      </c>
      <c r="M891" s="76">
        <f>'Activity rawdata'!AE890</f>
        <v>9.3325070872357632</v>
      </c>
      <c r="N891" s="83">
        <f>'Activity rawdata'!T890+'Activity rawdata'!U890</f>
        <v>20.85</v>
      </c>
      <c r="O891" s="80">
        <f>'Activity rawdata'!V890</f>
        <v>36.49</v>
      </c>
      <c r="P891" s="80">
        <f>'Activity rawdata'!W890</f>
        <v>0</v>
      </c>
      <c r="Q891" s="80">
        <f>'Activity rawdata'!X890</f>
        <v>0</v>
      </c>
      <c r="R891" s="84">
        <f t="shared" si="140"/>
        <v>57.34</v>
      </c>
      <c r="S891" s="80">
        <f>'Activity rawdata'!Z890</f>
        <v>0</v>
      </c>
      <c r="T891" s="80">
        <f>'Activity rawdata'!AA890</f>
        <v>0</v>
      </c>
      <c r="U891" s="80">
        <f t="shared" si="141"/>
        <v>0</v>
      </c>
      <c r="V891" s="81">
        <f t="shared" si="142"/>
        <v>28.564500000000002</v>
      </c>
      <c r="W891" s="75">
        <f t="shared" si="143"/>
        <v>49.99130000000001</v>
      </c>
      <c r="X891" s="75">
        <f t="shared" si="144"/>
        <v>0</v>
      </c>
      <c r="Y891" s="75">
        <f t="shared" si="145"/>
        <v>0</v>
      </c>
      <c r="Z891" s="82">
        <f t="shared" si="146"/>
        <v>78.555800000000005</v>
      </c>
      <c r="AA891" s="75">
        <f t="shared" si="147"/>
        <v>0</v>
      </c>
      <c r="AB891" s="75">
        <f t="shared" si="148"/>
        <v>0</v>
      </c>
      <c r="AC891" s="82">
        <f t="shared" si="149"/>
        <v>0</v>
      </c>
      <c r="AD891" s="70"/>
    </row>
    <row r="892" spans="1:30" x14ac:dyDescent="0.35">
      <c r="A892" s="70" t="str">
        <f>'Activity rawdata'!A891</f>
        <v>BH6112-1-373</v>
      </c>
      <c r="B892" s="71" t="str">
        <f>'Activity rawdata'!B891</f>
        <v>LB</v>
      </c>
      <c r="C892" s="71" t="str">
        <f>IF('Activity rawdata'!C891="PY","Planted",IF('Activity rawdata'!C891="NY","Nat/Convert",IF('Activity rawdata'!C891="NN","Nat/Nonconvert",IF('Activity rawdata'!C891="OY","Planted"))))</f>
        <v>Planted</v>
      </c>
      <c r="D892" s="70" t="str">
        <f>'Activity rawdata'!D891</f>
        <v>STP2</v>
      </c>
      <c r="E892" s="72" t="str">
        <f>'Activity rawdata'!E891</f>
        <v>91</v>
      </c>
      <c r="F892" s="73" t="str">
        <f>'Activity rawdata'!L891</f>
        <v>NO</v>
      </c>
      <c r="G892" s="72" t="str">
        <f>'Activity rawdata'!R891</f>
        <v>2049</v>
      </c>
      <c r="H892" s="72" t="str">
        <f>IF('Activity rawdata'!P891="AHTHIN1","1st Thin",IF('Activity rawdata'!P891="AHCC","Clearcut",IF('Activity rawdata'!P891="AHTHSMZ","SMZ Thin",IF('Activity rawdata'!P891="AHTHIN2","2nd Thin",IF('Activity rawdata'!P891="AFERTE","Early Fert",IF('Activity rawdata'!P891="AFERTM","Mid Fert",IF('Activity rawdata'!P891="AFERTL","Late Fert",  IF('Activity rawdata'!P891="ASP","Site Prep", IF('Activity rawdata'!P891="APLT","Plant",  IF('Activity rawdata'!P891="ANREG","Natural Regeneration"))))))))))</f>
        <v>1st Thin</v>
      </c>
      <c r="I892" s="74">
        <f>'Activity rawdata'!O891</f>
        <v>74.19</v>
      </c>
      <c r="J892" s="75">
        <f>'Activity rawdata'!N891</f>
        <v>14</v>
      </c>
      <c r="K892" s="75">
        <f>'Activity rawdata'!AC891</f>
        <v>174.76</v>
      </c>
      <c r="L892" s="75">
        <f>'Activity rawdata'!AD891</f>
        <v>367.89</v>
      </c>
      <c r="M892" s="76">
        <f>'Activity rawdata'!AE891</f>
        <v>9.3325070872357632</v>
      </c>
      <c r="N892" s="83">
        <f>'Activity rawdata'!T891+'Activity rawdata'!U891</f>
        <v>20.85</v>
      </c>
      <c r="O892" s="80">
        <f>'Activity rawdata'!V891</f>
        <v>36.49</v>
      </c>
      <c r="P892" s="80">
        <f>'Activity rawdata'!W891</f>
        <v>0</v>
      </c>
      <c r="Q892" s="80">
        <f>'Activity rawdata'!X891</f>
        <v>0</v>
      </c>
      <c r="R892" s="84">
        <f t="shared" si="140"/>
        <v>57.34</v>
      </c>
      <c r="S892" s="80">
        <f>'Activity rawdata'!Z891</f>
        <v>0</v>
      </c>
      <c r="T892" s="80">
        <f>'Activity rawdata'!AA891</f>
        <v>0</v>
      </c>
      <c r="U892" s="80">
        <f t="shared" si="141"/>
        <v>0</v>
      </c>
      <c r="V892" s="81">
        <f t="shared" si="142"/>
        <v>1546.8615</v>
      </c>
      <c r="W892" s="75">
        <f t="shared" si="143"/>
        <v>2707.1931</v>
      </c>
      <c r="X892" s="75">
        <f t="shared" si="144"/>
        <v>0</v>
      </c>
      <c r="Y892" s="75">
        <f t="shared" si="145"/>
        <v>0</v>
      </c>
      <c r="Z892" s="82">
        <f t="shared" si="146"/>
        <v>4254.0545999999995</v>
      </c>
      <c r="AA892" s="75">
        <f t="shared" si="147"/>
        <v>0</v>
      </c>
      <c r="AB892" s="75">
        <f t="shared" si="148"/>
        <v>0</v>
      </c>
      <c r="AC892" s="82">
        <f t="shared" si="149"/>
        <v>0</v>
      </c>
      <c r="AD892" s="70"/>
    </row>
    <row r="893" spans="1:30" x14ac:dyDescent="0.35">
      <c r="A893" s="70" t="str">
        <f>'Activity rawdata'!A892</f>
        <v>BH6112-1-374</v>
      </c>
      <c r="B893" s="71" t="str">
        <f>'Activity rawdata'!B892</f>
        <v>LB</v>
      </c>
      <c r="C893" s="71" t="str">
        <f>IF('Activity rawdata'!C892="PY","Planted",IF('Activity rawdata'!C892="NY","Nat/Convert",IF('Activity rawdata'!C892="NN","Nat/Nonconvert",IF('Activity rawdata'!C892="OY","Planted"))))</f>
        <v>Planted</v>
      </c>
      <c r="D893" s="70" t="str">
        <f>'Activity rawdata'!D892</f>
        <v>STP2</v>
      </c>
      <c r="E893" s="72" t="str">
        <f>'Activity rawdata'!E892</f>
        <v>87</v>
      </c>
      <c r="F893" s="73" t="str">
        <f>'Activity rawdata'!L892</f>
        <v>NO</v>
      </c>
      <c r="G893" s="72" t="str">
        <f>'Activity rawdata'!R892</f>
        <v>2049</v>
      </c>
      <c r="H893" s="72" t="str">
        <f>IF('Activity rawdata'!P892="AHTHIN1","1st Thin",IF('Activity rawdata'!P892="AHCC","Clearcut",IF('Activity rawdata'!P892="AHTHSMZ","SMZ Thin",IF('Activity rawdata'!P892="AHTHIN2","2nd Thin",IF('Activity rawdata'!P892="AFERTE","Early Fert",IF('Activity rawdata'!P892="AFERTM","Mid Fert",IF('Activity rawdata'!P892="AFERTL","Late Fert",  IF('Activity rawdata'!P892="ASP","Site Prep", IF('Activity rawdata'!P892="APLT","Plant",  IF('Activity rawdata'!P892="ANREG","Natural Regeneration"))))))))))</f>
        <v>1st Thin</v>
      </c>
      <c r="I893" s="74">
        <f>'Activity rawdata'!O892</f>
        <v>141.01</v>
      </c>
      <c r="J893" s="75">
        <f>'Activity rawdata'!N892</f>
        <v>14</v>
      </c>
      <c r="K893" s="75">
        <f>'Activity rawdata'!AC892</f>
        <v>157.53</v>
      </c>
      <c r="L893" s="75">
        <f>'Activity rawdata'!AD892</f>
        <v>371.9</v>
      </c>
      <c r="M893" s="76">
        <f>'Activity rawdata'!AE892</f>
        <v>8.812616052182296</v>
      </c>
      <c r="N893" s="83">
        <f>'Activity rawdata'!T892+'Activity rawdata'!U892</f>
        <v>21.79</v>
      </c>
      <c r="O893" s="80">
        <f>'Activity rawdata'!V892</f>
        <v>23.91</v>
      </c>
      <c r="P893" s="80">
        <f>'Activity rawdata'!W892</f>
        <v>0</v>
      </c>
      <c r="Q893" s="80">
        <f>'Activity rawdata'!X892</f>
        <v>0</v>
      </c>
      <c r="R893" s="84">
        <f t="shared" si="140"/>
        <v>45.7</v>
      </c>
      <c r="S893" s="80">
        <f>'Activity rawdata'!Z892</f>
        <v>0</v>
      </c>
      <c r="T893" s="80">
        <f>'Activity rawdata'!AA892</f>
        <v>0</v>
      </c>
      <c r="U893" s="80">
        <f t="shared" si="141"/>
        <v>0</v>
      </c>
      <c r="V893" s="81">
        <f t="shared" si="142"/>
        <v>3072.6078999999995</v>
      </c>
      <c r="W893" s="75">
        <f t="shared" si="143"/>
        <v>3371.5490999999997</v>
      </c>
      <c r="X893" s="75">
        <f t="shared" si="144"/>
        <v>0</v>
      </c>
      <c r="Y893" s="75">
        <f t="shared" si="145"/>
        <v>0</v>
      </c>
      <c r="Z893" s="82">
        <f t="shared" si="146"/>
        <v>6444.1569999999992</v>
      </c>
      <c r="AA893" s="75">
        <f t="shared" si="147"/>
        <v>0</v>
      </c>
      <c r="AB893" s="75">
        <f t="shared" si="148"/>
        <v>0</v>
      </c>
      <c r="AC893" s="82">
        <f t="shared" si="149"/>
        <v>0</v>
      </c>
      <c r="AD893" s="70"/>
    </row>
    <row r="894" spans="1:30" x14ac:dyDescent="0.35">
      <c r="A894" s="70" t="str">
        <f>'Activity rawdata'!A893</f>
        <v>BH6112-1-401</v>
      </c>
      <c r="B894" s="71" t="str">
        <f>'Activity rawdata'!B893</f>
        <v>LB</v>
      </c>
      <c r="C894" s="71" t="str">
        <f>IF('Activity rawdata'!C893="PY","Planted",IF('Activity rawdata'!C893="NY","Nat/Convert",IF('Activity rawdata'!C893="NN","Nat/Nonconvert",IF('Activity rawdata'!C893="OY","Planted"))))</f>
        <v>Planted</v>
      </c>
      <c r="D894" s="70" t="str">
        <f>'Activity rawdata'!D893</f>
        <v>STP2</v>
      </c>
      <c r="E894" s="72" t="str">
        <f>'Activity rawdata'!E893</f>
        <v>92</v>
      </c>
      <c r="F894" s="73" t="str">
        <f>'Activity rawdata'!L893</f>
        <v>NO</v>
      </c>
      <c r="G894" s="72" t="str">
        <f>'Activity rawdata'!R893</f>
        <v>2049</v>
      </c>
      <c r="H894" s="72" t="str">
        <f>IF('Activity rawdata'!P893="AHTHIN1","1st Thin",IF('Activity rawdata'!P893="AHCC","Clearcut",IF('Activity rawdata'!P893="AHTHSMZ","SMZ Thin",IF('Activity rawdata'!P893="AHTHIN2","2nd Thin",IF('Activity rawdata'!P893="AFERTE","Early Fert",IF('Activity rawdata'!P893="AFERTM","Mid Fert",IF('Activity rawdata'!P893="AFERTL","Late Fert",  IF('Activity rawdata'!P893="ASP","Site Prep", IF('Activity rawdata'!P893="APLT","Plant",  IF('Activity rawdata'!P893="ANREG","Natural Regeneration"))))))))))</f>
        <v>1st Thin</v>
      </c>
      <c r="I894" s="74">
        <f>'Activity rawdata'!O893</f>
        <v>63.61</v>
      </c>
      <c r="J894" s="75">
        <f>'Activity rawdata'!N893</f>
        <v>14</v>
      </c>
      <c r="K894" s="75">
        <f>'Activity rawdata'!AC893</f>
        <v>174.76</v>
      </c>
      <c r="L894" s="75">
        <f>'Activity rawdata'!AD893</f>
        <v>367.89</v>
      </c>
      <c r="M894" s="76">
        <f>'Activity rawdata'!AE893</f>
        <v>9.3325070872357632</v>
      </c>
      <c r="N894" s="83">
        <f>'Activity rawdata'!T893+'Activity rawdata'!U893</f>
        <v>20.85</v>
      </c>
      <c r="O894" s="80">
        <f>'Activity rawdata'!V893</f>
        <v>36.49</v>
      </c>
      <c r="P894" s="80">
        <f>'Activity rawdata'!W893</f>
        <v>0</v>
      </c>
      <c r="Q894" s="80">
        <f>'Activity rawdata'!X893</f>
        <v>0</v>
      </c>
      <c r="R894" s="84">
        <f t="shared" si="140"/>
        <v>57.34</v>
      </c>
      <c r="S894" s="80">
        <f>'Activity rawdata'!Z893</f>
        <v>0</v>
      </c>
      <c r="T894" s="80">
        <f>'Activity rawdata'!AA893</f>
        <v>0</v>
      </c>
      <c r="U894" s="80">
        <f t="shared" si="141"/>
        <v>0</v>
      </c>
      <c r="V894" s="81">
        <f t="shared" si="142"/>
        <v>1326.2685000000001</v>
      </c>
      <c r="W894" s="75">
        <f t="shared" si="143"/>
        <v>2321.1289000000002</v>
      </c>
      <c r="X894" s="75">
        <f t="shared" si="144"/>
        <v>0</v>
      </c>
      <c r="Y894" s="75">
        <f t="shared" si="145"/>
        <v>0</v>
      </c>
      <c r="Z894" s="82">
        <f t="shared" si="146"/>
        <v>3647.3974000000003</v>
      </c>
      <c r="AA894" s="75">
        <f t="shared" si="147"/>
        <v>0</v>
      </c>
      <c r="AB894" s="75">
        <f t="shared" si="148"/>
        <v>0</v>
      </c>
      <c r="AC894" s="82">
        <f t="shared" si="149"/>
        <v>0</v>
      </c>
      <c r="AD894" s="70"/>
    </row>
    <row r="895" spans="1:30" x14ac:dyDescent="0.35">
      <c r="A895" s="70" t="str">
        <f>'Activity rawdata'!A894</f>
        <v>BH6125-1-279</v>
      </c>
      <c r="B895" s="71" t="str">
        <f>'Activity rawdata'!B894</f>
        <v>LB</v>
      </c>
      <c r="C895" s="71" t="str">
        <f>IF('Activity rawdata'!C894="PY","Planted",IF('Activity rawdata'!C894="NY","Nat/Convert",IF('Activity rawdata'!C894="NN","Nat/Nonconvert",IF('Activity rawdata'!C894="OY","Planted"))))</f>
        <v>Planted</v>
      </c>
      <c r="D895" s="70" t="str">
        <f>'Activity rawdata'!D894</f>
        <v>STP2</v>
      </c>
      <c r="E895" s="72" t="str">
        <f>'Activity rawdata'!E894</f>
        <v>89</v>
      </c>
      <c r="F895" s="73" t="str">
        <f>'Activity rawdata'!L894</f>
        <v>NO</v>
      </c>
      <c r="G895" s="72" t="str">
        <f>'Activity rawdata'!R894</f>
        <v>2049</v>
      </c>
      <c r="H895" s="72" t="str">
        <f>IF('Activity rawdata'!P894="AHTHIN1","1st Thin",IF('Activity rawdata'!P894="AHCC","Clearcut",IF('Activity rawdata'!P894="AHTHSMZ","SMZ Thin",IF('Activity rawdata'!P894="AHTHIN2","2nd Thin",IF('Activity rawdata'!P894="AFERTE","Early Fert",IF('Activity rawdata'!P894="AFERTM","Mid Fert",IF('Activity rawdata'!P894="AFERTL","Late Fert",  IF('Activity rawdata'!P894="ASP","Site Prep", IF('Activity rawdata'!P894="APLT","Plant",  IF('Activity rawdata'!P894="ANREG","Natural Regeneration"))))))))))</f>
        <v>1st Thin</v>
      </c>
      <c r="I895" s="74">
        <f>'Activity rawdata'!O894</f>
        <v>9.17</v>
      </c>
      <c r="J895" s="75">
        <f>'Activity rawdata'!N894</f>
        <v>14</v>
      </c>
      <c r="K895" s="75">
        <f>'Activity rawdata'!AC894</f>
        <v>157.53</v>
      </c>
      <c r="L895" s="75">
        <f>'Activity rawdata'!AD894</f>
        <v>371.9</v>
      </c>
      <c r="M895" s="76">
        <f>'Activity rawdata'!AE894</f>
        <v>8.812616052182296</v>
      </c>
      <c r="N895" s="83">
        <f>'Activity rawdata'!T894+'Activity rawdata'!U894</f>
        <v>21.79</v>
      </c>
      <c r="O895" s="80">
        <f>'Activity rawdata'!V894</f>
        <v>23.91</v>
      </c>
      <c r="P895" s="80">
        <f>'Activity rawdata'!W894</f>
        <v>0</v>
      </c>
      <c r="Q895" s="80">
        <f>'Activity rawdata'!X894</f>
        <v>0</v>
      </c>
      <c r="R895" s="84">
        <f t="shared" si="140"/>
        <v>45.7</v>
      </c>
      <c r="S895" s="80">
        <f>'Activity rawdata'!Z894</f>
        <v>0</v>
      </c>
      <c r="T895" s="80">
        <f>'Activity rawdata'!AA894</f>
        <v>0</v>
      </c>
      <c r="U895" s="80">
        <f t="shared" si="141"/>
        <v>0</v>
      </c>
      <c r="V895" s="81">
        <f t="shared" si="142"/>
        <v>199.8143</v>
      </c>
      <c r="W895" s="75">
        <f t="shared" si="143"/>
        <v>219.25469999999999</v>
      </c>
      <c r="X895" s="75">
        <f t="shared" si="144"/>
        <v>0</v>
      </c>
      <c r="Y895" s="75">
        <f t="shared" si="145"/>
        <v>0</v>
      </c>
      <c r="Z895" s="82">
        <f t="shared" si="146"/>
        <v>419.06899999999996</v>
      </c>
      <c r="AA895" s="75">
        <f t="shared" si="147"/>
        <v>0</v>
      </c>
      <c r="AB895" s="75">
        <f t="shared" si="148"/>
        <v>0</v>
      </c>
      <c r="AC895" s="82">
        <f t="shared" si="149"/>
        <v>0</v>
      </c>
      <c r="AD895" s="70"/>
    </row>
    <row r="896" spans="1:30" x14ac:dyDescent="0.35">
      <c r="A896" s="70" t="str">
        <f>'Activity rawdata'!A895</f>
        <v>BH6125-1-292</v>
      </c>
      <c r="B896" s="71" t="str">
        <f>'Activity rawdata'!B895</f>
        <v>LB</v>
      </c>
      <c r="C896" s="71" t="str">
        <f>IF('Activity rawdata'!C895="PY","Planted",IF('Activity rawdata'!C895="NY","Nat/Convert",IF('Activity rawdata'!C895="NN","Nat/Nonconvert",IF('Activity rawdata'!C895="OY","Planted"))))</f>
        <v>Planted</v>
      </c>
      <c r="D896" s="70" t="str">
        <f>'Activity rawdata'!D895</f>
        <v>STP2</v>
      </c>
      <c r="E896" s="72" t="str">
        <f>'Activity rawdata'!E895</f>
        <v>92</v>
      </c>
      <c r="F896" s="73" t="str">
        <f>'Activity rawdata'!L895</f>
        <v>NO</v>
      </c>
      <c r="G896" s="72" t="str">
        <f>'Activity rawdata'!R895</f>
        <v>2049</v>
      </c>
      <c r="H896" s="72" t="str">
        <f>IF('Activity rawdata'!P895="AHTHIN1","1st Thin",IF('Activity rawdata'!P895="AHCC","Clearcut",IF('Activity rawdata'!P895="AHTHSMZ","SMZ Thin",IF('Activity rawdata'!P895="AHTHIN2","2nd Thin",IF('Activity rawdata'!P895="AFERTE","Early Fert",IF('Activity rawdata'!P895="AFERTM","Mid Fert",IF('Activity rawdata'!P895="AFERTL","Late Fert",  IF('Activity rawdata'!P895="ASP","Site Prep", IF('Activity rawdata'!P895="APLT","Plant",  IF('Activity rawdata'!P895="ANREG","Natural Regeneration"))))))))))</f>
        <v>1st Thin</v>
      </c>
      <c r="I896" s="74">
        <f>'Activity rawdata'!O895</f>
        <v>2.2799999999999998</v>
      </c>
      <c r="J896" s="75">
        <f>'Activity rawdata'!N895</f>
        <v>14</v>
      </c>
      <c r="K896" s="75">
        <f>'Activity rawdata'!AC895</f>
        <v>174.76</v>
      </c>
      <c r="L896" s="75">
        <f>'Activity rawdata'!AD895</f>
        <v>367.89</v>
      </c>
      <c r="M896" s="76">
        <f>'Activity rawdata'!AE895</f>
        <v>9.3325070872357632</v>
      </c>
      <c r="N896" s="83">
        <f>'Activity rawdata'!T895+'Activity rawdata'!U895</f>
        <v>20.85</v>
      </c>
      <c r="O896" s="80">
        <f>'Activity rawdata'!V895</f>
        <v>36.49</v>
      </c>
      <c r="P896" s="80">
        <f>'Activity rawdata'!W895</f>
        <v>0</v>
      </c>
      <c r="Q896" s="80">
        <f>'Activity rawdata'!X895</f>
        <v>0</v>
      </c>
      <c r="R896" s="84">
        <f t="shared" si="140"/>
        <v>57.34</v>
      </c>
      <c r="S896" s="80">
        <f>'Activity rawdata'!Z895</f>
        <v>0</v>
      </c>
      <c r="T896" s="80">
        <f>'Activity rawdata'!AA895</f>
        <v>0</v>
      </c>
      <c r="U896" s="80">
        <f t="shared" si="141"/>
        <v>0</v>
      </c>
      <c r="V896" s="81">
        <f t="shared" si="142"/>
        <v>47.537999999999997</v>
      </c>
      <c r="W896" s="75">
        <f t="shared" si="143"/>
        <v>83.197199999999995</v>
      </c>
      <c r="X896" s="75">
        <f t="shared" si="144"/>
        <v>0</v>
      </c>
      <c r="Y896" s="75">
        <f t="shared" si="145"/>
        <v>0</v>
      </c>
      <c r="Z896" s="82">
        <f t="shared" si="146"/>
        <v>130.73519999999999</v>
      </c>
      <c r="AA896" s="75">
        <f t="shared" si="147"/>
        <v>0</v>
      </c>
      <c r="AB896" s="75">
        <f t="shared" si="148"/>
        <v>0</v>
      </c>
      <c r="AC896" s="82">
        <f t="shared" si="149"/>
        <v>0</v>
      </c>
      <c r="AD896" s="70"/>
    </row>
    <row r="897" spans="1:30" x14ac:dyDescent="0.35">
      <c r="A897" s="70" t="str">
        <f>'Activity rawdata'!A896</f>
        <v>BH6125-1-370</v>
      </c>
      <c r="B897" s="71" t="str">
        <f>'Activity rawdata'!B896</f>
        <v>LB</v>
      </c>
      <c r="C897" s="71" t="str">
        <f>IF('Activity rawdata'!C896="PY","Planted",IF('Activity rawdata'!C896="NY","Nat/Convert",IF('Activity rawdata'!C896="NN","Nat/Nonconvert",IF('Activity rawdata'!C896="OY","Planted"))))</f>
        <v>Planted</v>
      </c>
      <c r="D897" s="70" t="str">
        <f>'Activity rawdata'!D896</f>
        <v>STP2</v>
      </c>
      <c r="E897" s="72" t="str">
        <f>'Activity rawdata'!E896</f>
        <v>92</v>
      </c>
      <c r="F897" s="73" t="str">
        <f>'Activity rawdata'!L896</f>
        <v>NO</v>
      </c>
      <c r="G897" s="72" t="str">
        <f>'Activity rawdata'!R896</f>
        <v>2049</v>
      </c>
      <c r="H897" s="72" t="str">
        <f>IF('Activity rawdata'!P896="AHTHIN1","1st Thin",IF('Activity rawdata'!P896="AHCC","Clearcut",IF('Activity rawdata'!P896="AHTHSMZ","SMZ Thin",IF('Activity rawdata'!P896="AHTHIN2","2nd Thin",IF('Activity rawdata'!P896="AFERTE","Early Fert",IF('Activity rawdata'!P896="AFERTM","Mid Fert",IF('Activity rawdata'!P896="AFERTL","Late Fert",  IF('Activity rawdata'!P896="ASP","Site Prep", IF('Activity rawdata'!P896="APLT","Plant",  IF('Activity rawdata'!P896="ANREG","Natural Regeneration"))))))))))</f>
        <v>1st Thin</v>
      </c>
      <c r="I897" s="74">
        <f>'Activity rawdata'!O896</f>
        <v>19.37</v>
      </c>
      <c r="J897" s="75">
        <f>'Activity rawdata'!N896</f>
        <v>14</v>
      </c>
      <c r="K897" s="75">
        <f>'Activity rawdata'!AC896</f>
        <v>174.76</v>
      </c>
      <c r="L897" s="75">
        <f>'Activity rawdata'!AD896</f>
        <v>367.89</v>
      </c>
      <c r="M897" s="76">
        <f>'Activity rawdata'!AE896</f>
        <v>9.3325070872357632</v>
      </c>
      <c r="N897" s="83">
        <f>'Activity rawdata'!T896+'Activity rawdata'!U896</f>
        <v>20.85</v>
      </c>
      <c r="O897" s="80">
        <f>'Activity rawdata'!V896</f>
        <v>36.49</v>
      </c>
      <c r="P897" s="80">
        <f>'Activity rawdata'!W896</f>
        <v>0</v>
      </c>
      <c r="Q897" s="80">
        <f>'Activity rawdata'!X896</f>
        <v>0</v>
      </c>
      <c r="R897" s="84">
        <f t="shared" si="140"/>
        <v>57.34</v>
      </c>
      <c r="S897" s="80">
        <f>'Activity rawdata'!Z896</f>
        <v>0</v>
      </c>
      <c r="T897" s="80">
        <f>'Activity rawdata'!AA896</f>
        <v>0</v>
      </c>
      <c r="U897" s="80">
        <f t="shared" si="141"/>
        <v>0</v>
      </c>
      <c r="V897" s="81">
        <f t="shared" si="142"/>
        <v>403.86450000000002</v>
      </c>
      <c r="W897" s="75">
        <f t="shared" si="143"/>
        <v>706.81130000000007</v>
      </c>
      <c r="X897" s="75">
        <f t="shared" si="144"/>
        <v>0</v>
      </c>
      <c r="Y897" s="75">
        <f t="shared" si="145"/>
        <v>0</v>
      </c>
      <c r="Z897" s="82">
        <f t="shared" si="146"/>
        <v>1110.6758</v>
      </c>
      <c r="AA897" s="75">
        <f t="shared" si="147"/>
        <v>0</v>
      </c>
      <c r="AB897" s="75">
        <f t="shared" si="148"/>
        <v>0</v>
      </c>
      <c r="AC897" s="82">
        <f t="shared" si="149"/>
        <v>0</v>
      </c>
      <c r="AD897" s="70"/>
    </row>
    <row r="898" spans="1:30" x14ac:dyDescent="0.35">
      <c r="A898" s="70" t="str">
        <f>'Activity rawdata'!A897</f>
        <v>BH6125-1-371</v>
      </c>
      <c r="B898" s="71" t="str">
        <f>'Activity rawdata'!B897</f>
        <v>LB</v>
      </c>
      <c r="C898" s="71" t="str">
        <f>IF('Activity rawdata'!C897="PY","Planted",IF('Activity rawdata'!C897="NY","Nat/Convert",IF('Activity rawdata'!C897="NN","Nat/Nonconvert",IF('Activity rawdata'!C897="OY","Planted"))))</f>
        <v>Planted</v>
      </c>
      <c r="D898" s="70" t="str">
        <f>'Activity rawdata'!D897</f>
        <v>STP2</v>
      </c>
      <c r="E898" s="72" t="str">
        <f>'Activity rawdata'!E897</f>
        <v>92</v>
      </c>
      <c r="F898" s="73" t="str">
        <f>'Activity rawdata'!L897</f>
        <v>NO</v>
      </c>
      <c r="G898" s="72" t="str">
        <f>'Activity rawdata'!R897</f>
        <v>2049</v>
      </c>
      <c r="H898" s="72" t="str">
        <f>IF('Activity rawdata'!P897="AHTHIN1","1st Thin",IF('Activity rawdata'!P897="AHCC","Clearcut",IF('Activity rawdata'!P897="AHTHSMZ","SMZ Thin",IF('Activity rawdata'!P897="AHTHIN2","2nd Thin",IF('Activity rawdata'!P897="AFERTE","Early Fert",IF('Activity rawdata'!P897="AFERTM","Mid Fert",IF('Activity rawdata'!P897="AFERTL","Late Fert",  IF('Activity rawdata'!P897="ASP","Site Prep", IF('Activity rawdata'!P897="APLT","Plant",  IF('Activity rawdata'!P897="ANREG","Natural Regeneration"))))))))))</f>
        <v>1st Thin</v>
      </c>
      <c r="I898" s="74">
        <f>'Activity rawdata'!O897</f>
        <v>24.06</v>
      </c>
      <c r="J898" s="75">
        <f>'Activity rawdata'!N897</f>
        <v>14</v>
      </c>
      <c r="K898" s="75">
        <f>'Activity rawdata'!AC897</f>
        <v>174.76</v>
      </c>
      <c r="L898" s="75">
        <f>'Activity rawdata'!AD897</f>
        <v>367.89</v>
      </c>
      <c r="M898" s="76">
        <f>'Activity rawdata'!AE897</f>
        <v>9.3325070872357632</v>
      </c>
      <c r="N898" s="83">
        <f>'Activity rawdata'!T897+'Activity rawdata'!U897</f>
        <v>20.85</v>
      </c>
      <c r="O898" s="80">
        <f>'Activity rawdata'!V897</f>
        <v>36.49</v>
      </c>
      <c r="P898" s="80">
        <f>'Activity rawdata'!W897</f>
        <v>0</v>
      </c>
      <c r="Q898" s="80">
        <f>'Activity rawdata'!X897</f>
        <v>0</v>
      </c>
      <c r="R898" s="84">
        <f t="shared" si="140"/>
        <v>57.34</v>
      </c>
      <c r="S898" s="80">
        <f>'Activity rawdata'!Z897</f>
        <v>0</v>
      </c>
      <c r="T898" s="80">
        <f>'Activity rawdata'!AA897</f>
        <v>0</v>
      </c>
      <c r="U898" s="80">
        <f t="shared" si="141"/>
        <v>0</v>
      </c>
      <c r="V898" s="81">
        <f t="shared" si="142"/>
        <v>501.65100000000001</v>
      </c>
      <c r="W898" s="75">
        <f t="shared" si="143"/>
        <v>877.94939999999997</v>
      </c>
      <c r="X898" s="75">
        <f t="shared" si="144"/>
        <v>0</v>
      </c>
      <c r="Y898" s="75">
        <f t="shared" si="145"/>
        <v>0</v>
      </c>
      <c r="Z898" s="82">
        <f t="shared" si="146"/>
        <v>1379.6004</v>
      </c>
      <c r="AA898" s="75">
        <f t="shared" si="147"/>
        <v>0</v>
      </c>
      <c r="AB898" s="75">
        <f t="shared" si="148"/>
        <v>0</v>
      </c>
      <c r="AC898" s="82">
        <f t="shared" si="149"/>
        <v>0</v>
      </c>
      <c r="AD898" s="70"/>
    </row>
    <row r="899" spans="1:30" x14ac:dyDescent="0.35">
      <c r="A899" s="70" t="str">
        <f>'Activity rawdata'!A898</f>
        <v>BH5140-1-145</v>
      </c>
      <c r="B899" s="71" t="str">
        <f>'Activity rawdata'!B898</f>
        <v>LB</v>
      </c>
      <c r="C899" s="71" t="str">
        <f>IF('Activity rawdata'!C898="PY","Planted",IF('Activity rawdata'!C898="NY","Nat/Convert",IF('Activity rawdata'!C898="NN","Nat/Nonconvert",IF('Activity rawdata'!C898="OY","Planted"))))</f>
        <v>Planted</v>
      </c>
      <c r="D899" s="70" t="str">
        <f>'Activity rawdata'!D898</f>
        <v>STP2</v>
      </c>
      <c r="E899" s="72" t="str">
        <f>'Activity rawdata'!E898</f>
        <v>89</v>
      </c>
      <c r="F899" s="73" t="str">
        <f>'Activity rawdata'!L898</f>
        <v>NO</v>
      </c>
      <c r="G899" s="72" t="str">
        <f>'Activity rawdata'!R898</f>
        <v>2049</v>
      </c>
      <c r="H899" s="72" t="str">
        <f>IF('Activity rawdata'!P898="AHTHIN1","1st Thin",IF('Activity rawdata'!P898="AHCC","Clearcut",IF('Activity rawdata'!P898="AHTHSMZ","SMZ Thin",IF('Activity rawdata'!P898="AHTHIN2","2nd Thin",IF('Activity rawdata'!P898="AFERTE","Early Fert",IF('Activity rawdata'!P898="AFERTM","Mid Fert",IF('Activity rawdata'!P898="AFERTL","Late Fert",  IF('Activity rawdata'!P898="ASP","Site Prep", IF('Activity rawdata'!P898="APLT","Plant",  IF('Activity rawdata'!P898="ANREG","Natural Regeneration"))))))))))</f>
        <v>1st Thin</v>
      </c>
      <c r="I899" s="74">
        <f>'Activity rawdata'!O898</f>
        <v>3.31</v>
      </c>
      <c r="J899" s="75">
        <f>'Activity rawdata'!N898</f>
        <v>14</v>
      </c>
      <c r="K899" s="75">
        <f>'Activity rawdata'!AC898</f>
        <v>157.53</v>
      </c>
      <c r="L899" s="75">
        <f>'Activity rawdata'!AD898</f>
        <v>371.9</v>
      </c>
      <c r="M899" s="76">
        <f>'Activity rawdata'!AE898</f>
        <v>8.812616052182296</v>
      </c>
      <c r="N899" s="83">
        <f>'Activity rawdata'!T898+'Activity rawdata'!U898</f>
        <v>21.79</v>
      </c>
      <c r="O899" s="80">
        <f>'Activity rawdata'!V898</f>
        <v>23.91</v>
      </c>
      <c r="P899" s="80">
        <f>'Activity rawdata'!W898</f>
        <v>0</v>
      </c>
      <c r="Q899" s="80">
        <f>'Activity rawdata'!X898</f>
        <v>0</v>
      </c>
      <c r="R899" s="84">
        <f t="shared" si="140"/>
        <v>45.7</v>
      </c>
      <c r="S899" s="80">
        <f>'Activity rawdata'!Z898</f>
        <v>0</v>
      </c>
      <c r="T899" s="80">
        <f>'Activity rawdata'!AA898</f>
        <v>0</v>
      </c>
      <c r="U899" s="80">
        <f t="shared" si="141"/>
        <v>0</v>
      </c>
      <c r="V899" s="81">
        <f t="shared" si="142"/>
        <v>72.124899999999997</v>
      </c>
      <c r="W899" s="75">
        <f t="shared" si="143"/>
        <v>79.142099999999999</v>
      </c>
      <c r="X899" s="75">
        <f t="shared" si="144"/>
        <v>0</v>
      </c>
      <c r="Y899" s="75">
        <f t="shared" si="145"/>
        <v>0</v>
      </c>
      <c r="Z899" s="82">
        <f t="shared" si="146"/>
        <v>151.267</v>
      </c>
      <c r="AA899" s="75">
        <f t="shared" si="147"/>
        <v>0</v>
      </c>
      <c r="AB899" s="75">
        <f t="shared" si="148"/>
        <v>0</v>
      </c>
      <c r="AC899" s="82">
        <f t="shared" si="149"/>
        <v>0</v>
      </c>
      <c r="AD899" s="70"/>
    </row>
    <row r="900" spans="1:30" x14ac:dyDescent="0.35">
      <c r="A900" s="70" t="str">
        <f>'Activity rawdata'!A899</f>
        <v>BH2047-1-76</v>
      </c>
      <c r="B900" s="71" t="str">
        <f>'Activity rawdata'!B899</f>
        <v>LB</v>
      </c>
      <c r="C900" s="71" t="str">
        <f>IF('Activity rawdata'!C899="PY","Planted",IF('Activity rawdata'!C899="NY","Nat/Convert",IF('Activity rawdata'!C899="NN","Nat/Nonconvert",IF('Activity rawdata'!C899="OY","Planted"))))</f>
        <v>Planted</v>
      </c>
      <c r="D900" s="70" t="str">
        <f>'Activity rawdata'!D899</f>
        <v>STP2</v>
      </c>
      <c r="E900" s="72" t="str">
        <f>'Activity rawdata'!E899</f>
        <v>81</v>
      </c>
      <c r="F900" s="73" t="str">
        <f>'Activity rawdata'!L899</f>
        <v>MT1</v>
      </c>
      <c r="G900" s="72" t="str">
        <f>'Activity rawdata'!R899</f>
        <v>2049</v>
      </c>
      <c r="H900" s="72" t="str">
        <f>IF('Activity rawdata'!P899="AHTHIN1","1st Thin",IF('Activity rawdata'!P899="AHCC","Clearcut",IF('Activity rawdata'!P899="AHTHSMZ","SMZ Thin",IF('Activity rawdata'!P899="AHTHIN2","2nd Thin",IF('Activity rawdata'!P899="AFERTE","Early Fert",IF('Activity rawdata'!P899="AFERTM","Mid Fert",IF('Activity rawdata'!P899="AFERTL","Late Fert",  IF('Activity rawdata'!P899="ASP","Site Prep", IF('Activity rawdata'!P899="APLT","Plant",  IF('Activity rawdata'!P899="ANREG","Natural Regeneration"))))))))))</f>
        <v>2nd Thin</v>
      </c>
      <c r="I900" s="74">
        <f>'Activity rawdata'!O899</f>
        <v>16.98</v>
      </c>
      <c r="J900" s="75">
        <f>'Activity rawdata'!N899</f>
        <v>21</v>
      </c>
      <c r="K900" s="75">
        <f>'Activity rawdata'!AC899</f>
        <v>119.43</v>
      </c>
      <c r="L900" s="75">
        <f>'Activity rawdata'!AD899</f>
        <v>185.23</v>
      </c>
      <c r="M900" s="76">
        <f>'Activity rawdata'!AE899</f>
        <v>10.872698736801667</v>
      </c>
      <c r="N900" s="83">
        <f>'Activity rawdata'!T899+'Activity rawdata'!U899</f>
        <v>7.33</v>
      </c>
      <c r="O900" s="80">
        <f>'Activity rawdata'!V899</f>
        <v>35.700000000000003</v>
      </c>
      <c r="P900" s="80">
        <f>'Activity rawdata'!W899</f>
        <v>0</v>
      </c>
      <c r="Q900" s="80">
        <f>'Activity rawdata'!X899</f>
        <v>0.16</v>
      </c>
      <c r="R900" s="84">
        <f t="shared" si="140"/>
        <v>43.19</v>
      </c>
      <c r="S900" s="80">
        <f>'Activity rawdata'!Z899</f>
        <v>0</v>
      </c>
      <c r="T900" s="80">
        <f>'Activity rawdata'!AA899</f>
        <v>0</v>
      </c>
      <c r="U900" s="80">
        <f t="shared" si="141"/>
        <v>0</v>
      </c>
      <c r="V900" s="81">
        <f t="shared" si="142"/>
        <v>124.46340000000001</v>
      </c>
      <c r="W900" s="75">
        <f t="shared" si="143"/>
        <v>606.18600000000004</v>
      </c>
      <c r="X900" s="75">
        <f t="shared" si="144"/>
        <v>0</v>
      </c>
      <c r="Y900" s="75">
        <f t="shared" si="145"/>
        <v>2.7168000000000001</v>
      </c>
      <c r="Z900" s="82">
        <f t="shared" si="146"/>
        <v>733.36620000000005</v>
      </c>
      <c r="AA900" s="75">
        <f t="shared" si="147"/>
        <v>0</v>
      </c>
      <c r="AB900" s="75">
        <f t="shared" si="148"/>
        <v>0</v>
      </c>
      <c r="AC900" s="82">
        <f t="shared" si="149"/>
        <v>0</v>
      </c>
      <c r="AD900" s="70"/>
    </row>
    <row r="901" spans="1:30" x14ac:dyDescent="0.35">
      <c r="A901" s="70" t="str">
        <f>'Activity rawdata'!A900</f>
        <v>BH2046-1-53</v>
      </c>
      <c r="B901" s="71" t="str">
        <f>'Activity rawdata'!B900</f>
        <v>LB</v>
      </c>
      <c r="C901" s="71" t="str">
        <f>IF('Activity rawdata'!C900="PY","Planted",IF('Activity rawdata'!C900="NY","Nat/Convert",IF('Activity rawdata'!C900="NN","Nat/Nonconvert",IF('Activity rawdata'!C900="OY","Planted"))))</f>
        <v>Planted</v>
      </c>
      <c r="D901" s="70" t="str">
        <f>'Activity rawdata'!D900</f>
        <v>STP2</v>
      </c>
      <c r="E901" s="72" t="str">
        <f>'Activity rawdata'!E900</f>
        <v>76</v>
      </c>
      <c r="F901" s="73" t="str">
        <f>'Activity rawdata'!L900</f>
        <v>MT1</v>
      </c>
      <c r="G901" s="72" t="str">
        <f>'Activity rawdata'!R900</f>
        <v>2049</v>
      </c>
      <c r="H901" s="72" t="str">
        <f>IF('Activity rawdata'!P900="AHTHIN1","1st Thin",IF('Activity rawdata'!P900="AHCC","Clearcut",IF('Activity rawdata'!P900="AHTHSMZ","SMZ Thin",IF('Activity rawdata'!P900="AHTHIN2","2nd Thin",IF('Activity rawdata'!P900="AFERTE","Early Fert",IF('Activity rawdata'!P900="AFERTM","Mid Fert",IF('Activity rawdata'!P900="AFERTL","Late Fert",  IF('Activity rawdata'!P900="ASP","Site Prep", IF('Activity rawdata'!P900="APLT","Plant",  IF('Activity rawdata'!P900="ANREG","Natural Regeneration"))))))))))</f>
        <v>2nd Thin</v>
      </c>
      <c r="I901" s="74">
        <f>'Activity rawdata'!O900</f>
        <v>13.07</v>
      </c>
      <c r="J901" s="75">
        <f>'Activity rawdata'!N900</f>
        <v>21</v>
      </c>
      <c r="K901" s="75">
        <f>'Activity rawdata'!AC900</f>
        <v>110.09</v>
      </c>
      <c r="L901" s="75">
        <f>'Activity rawdata'!AD900</f>
        <v>184.55</v>
      </c>
      <c r="M901" s="76">
        <f>'Activity rawdata'!AE900</f>
        <v>10.45811018018499</v>
      </c>
      <c r="N901" s="83">
        <f>'Activity rawdata'!T900+'Activity rawdata'!U900</f>
        <v>7.5</v>
      </c>
      <c r="O901" s="80">
        <f>'Activity rawdata'!V900</f>
        <v>25.29</v>
      </c>
      <c r="P901" s="80">
        <f>'Activity rawdata'!W900</f>
        <v>0</v>
      </c>
      <c r="Q901" s="80">
        <f>'Activity rawdata'!X900</f>
        <v>0</v>
      </c>
      <c r="R901" s="84">
        <f t="shared" si="140"/>
        <v>32.79</v>
      </c>
      <c r="S901" s="80">
        <f>'Activity rawdata'!Z900</f>
        <v>0</v>
      </c>
      <c r="T901" s="80">
        <f>'Activity rawdata'!AA900</f>
        <v>0</v>
      </c>
      <c r="U901" s="80">
        <f t="shared" si="141"/>
        <v>0</v>
      </c>
      <c r="V901" s="81">
        <f t="shared" si="142"/>
        <v>98.025000000000006</v>
      </c>
      <c r="W901" s="75">
        <f t="shared" si="143"/>
        <v>330.5403</v>
      </c>
      <c r="X901" s="75">
        <f t="shared" si="144"/>
        <v>0</v>
      </c>
      <c r="Y901" s="75">
        <f t="shared" si="145"/>
        <v>0</v>
      </c>
      <c r="Z901" s="82">
        <f t="shared" si="146"/>
        <v>428.56529999999998</v>
      </c>
      <c r="AA901" s="75">
        <f t="shared" si="147"/>
        <v>0</v>
      </c>
      <c r="AB901" s="75">
        <f t="shared" si="148"/>
        <v>0</v>
      </c>
      <c r="AC901" s="82">
        <f t="shared" si="149"/>
        <v>0</v>
      </c>
      <c r="AD901" s="70"/>
    </row>
    <row r="902" spans="1:30" x14ac:dyDescent="0.35">
      <c r="A902" s="70" t="str">
        <f>'Activity rawdata'!A901</f>
        <v>BH1435-1-46</v>
      </c>
      <c r="B902" s="71" t="str">
        <f>'Activity rawdata'!B901</f>
        <v>LB</v>
      </c>
      <c r="C902" s="71" t="str">
        <f>IF('Activity rawdata'!C901="PY","Planted",IF('Activity rawdata'!C901="NY","Nat/Convert",IF('Activity rawdata'!C901="NN","Nat/Nonconvert",IF('Activity rawdata'!C901="OY","Planted"))))</f>
        <v>Planted</v>
      </c>
      <c r="D902" s="70" t="str">
        <f>'Activity rawdata'!D901</f>
        <v>STP2</v>
      </c>
      <c r="E902" s="72" t="str">
        <f>'Activity rawdata'!E901</f>
        <v>83</v>
      </c>
      <c r="F902" s="73" t="str">
        <f>'Activity rawdata'!L901</f>
        <v>MT1</v>
      </c>
      <c r="G902" s="72" t="str">
        <f>'Activity rawdata'!R901</f>
        <v>2049</v>
      </c>
      <c r="H902" s="72" t="str">
        <f>IF('Activity rawdata'!P901="AHTHIN1","1st Thin",IF('Activity rawdata'!P901="AHCC","Clearcut",IF('Activity rawdata'!P901="AHTHSMZ","SMZ Thin",IF('Activity rawdata'!P901="AHTHIN2","2nd Thin",IF('Activity rawdata'!P901="AFERTE","Early Fert",IF('Activity rawdata'!P901="AFERTM","Mid Fert",IF('Activity rawdata'!P901="AFERTL","Late Fert",  IF('Activity rawdata'!P901="ASP","Site Prep", IF('Activity rawdata'!P901="APLT","Plant",  IF('Activity rawdata'!P901="ANREG","Natural Regeneration"))))))))))</f>
        <v>2nd Thin</v>
      </c>
      <c r="I902" s="74">
        <f>'Activity rawdata'!O901</f>
        <v>7.95</v>
      </c>
      <c r="J902" s="75">
        <f>'Activity rawdata'!N901</f>
        <v>21</v>
      </c>
      <c r="K902" s="75">
        <f>'Activity rawdata'!AC901</f>
        <v>119.43</v>
      </c>
      <c r="L902" s="75">
        <f>'Activity rawdata'!AD901</f>
        <v>185.23</v>
      </c>
      <c r="M902" s="76">
        <f>'Activity rawdata'!AE901</f>
        <v>10.872698736801667</v>
      </c>
      <c r="N902" s="83">
        <f>'Activity rawdata'!T901+'Activity rawdata'!U901</f>
        <v>7.33</v>
      </c>
      <c r="O902" s="80">
        <f>'Activity rawdata'!V901</f>
        <v>35.700000000000003</v>
      </c>
      <c r="P902" s="80">
        <f>'Activity rawdata'!W901</f>
        <v>0</v>
      </c>
      <c r="Q902" s="80">
        <f>'Activity rawdata'!X901</f>
        <v>0.16</v>
      </c>
      <c r="R902" s="84">
        <f t="shared" si="140"/>
        <v>43.19</v>
      </c>
      <c r="S902" s="80">
        <f>'Activity rawdata'!Z901</f>
        <v>0</v>
      </c>
      <c r="T902" s="80">
        <f>'Activity rawdata'!AA901</f>
        <v>0</v>
      </c>
      <c r="U902" s="80">
        <f t="shared" si="141"/>
        <v>0</v>
      </c>
      <c r="V902" s="81">
        <f t="shared" si="142"/>
        <v>58.273499999999999</v>
      </c>
      <c r="W902" s="75">
        <f t="shared" si="143"/>
        <v>283.81500000000005</v>
      </c>
      <c r="X902" s="75">
        <f t="shared" si="144"/>
        <v>0</v>
      </c>
      <c r="Y902" s="75">
        <f t="shared" si="145"/>
        <v>1.272</v>
      </c>
      <c r="Z902" s="82">
        <f t="shared" si="146"/>
        <v>343.36050000000006</v>
      </c>
      <c r="AA902" s="75">
        <f t="shared" si="147"/>
        <v>0</v>
      </c>
      <c r="AB902" s="75">
        <f t="shared" si="148"/>
        <v>0</v>
      </c>
      <c r="AC902" s="82">
        <f t="shared" si="149"/>
        <v>0</v>
      </c>
      <c r="AD902" s="70"/>
    </row>
    <row r="903" spans="1:30" x14ac:dyDescent="0.35">
      <c r="A903" s="70" t="str">
        <f>'Activity rawdata'!A902</f>
        <v>BH1435-1-343</v>
      </c>
      <c r="B903" s="71" t="str">
        <f>'Activity rawdata'!B902</f>
        <v>LB</v>
      </c>
      <c r="C903" s="71" t="str">
        <f>IF('Activity rawdata'!C902="PY","Planted",IF('Activity rawdata'!C902="NY","Nat/Convert",IF('Activity rawdata'!C902="NN","Nat/Nonconvert",IF('Activity rawdata'!C902="OY","Planted"))))</f>
        <v>Planted</v>
      </c>
      <c r="D903" s="70" t="str">
        <f>'Activity rawdata'!D902</f>
        <v>STP2</v>
      </c>
      <c r="E903" s="72" t="str">
        <f>'Activity rawdata'!E902</f>
        <v>83</v>
      </c>
      <c r="F903" s="73" t="str">
        <f>'Activity rawdata'!L902</f>
        <v>MT1</v>
      </c>
      <c r="G903" s="72" t="str">
        <f>'Activity rawdata'!R902</f>
        <v>2049</v>
      </c>
      <c r="H903" s="72" t="str">
        <f>IF('Activity rawdata'!P902="AHTHIN1","1st Thin",IF('Activity rawdata'!P902="AHCC","Clearcut",IF('Activity rawdata'!P902="AHTHSMZ","SMZ Thin",IF('Activity rawdata'!P902="AHTHIN2","2nd Thin",IF('Activity rawdata'!P902="AFERTE","Early Fert",IF('Activity rawdata'!P902="AFERTM","Mid Fert",IF('Activity rawdata'!P902="AFERTL","Late Fert",  IF('Activity rawdata'!P902="ASP","Site Prep", IF('Activity rawdata'!P902="APLT","Plant",  IF('Activity rawdata'!P902="ANREG","Natural Regeneration"))))))))))</f>
        <v>2nd Thin</v>
      </c>
      <c r="I903" s="74">
        <f>'Activity rawdata'!O902</f>
        <v>8.2100000000000009</v>
      </c>
      <c r="J903" s="75">
        <f>'Activity rawdata'!N902</f>
        <v>21</v>
      </c>
      <c r="K903" s="75">
        <f>'Activity rawdata'!AC902</f>
        <v>119.43</v>
      </c>
      <c r="L903" s="75">
        <f>'Activity rawdata'!AD902</f>
        <v>185.23</v>
      </c>
      <c r="M903" s="76">
        <f>'Activity rawdata'!AE902</f>
        <v>10.872698736801667</v>
      </c>
      <c r="N903" s="83">
        <f>'Activity rawdata'!T902+'Activity rawdata'!U902</f>
        <v>7.33</v>
      </c>
      <c r="O903" s="80">
        <f>'Activity rawdata'!V902</f>
        <v>35.700000000000003</v>
      </c>
      <c r="P903" s="80">
        <f>'Activity rawdata'!W902</f>
        <v>0</v>
      </c>
      <c r="Q903" s="80">
        <f>'Activity rawdata'!X902</f>
        <v>0.16</v>
      </c>
      <c r="R903" s="84">
        <f t="shared" si="140"/>
        <v>43.19</v>
      </c>
      <c r="S903" s="80">
        <f>'Activity rawdata'!Z902</f>
        <v>0</v>
      </c>
      <c r="T903" s="80">
        <f>'Activity rawdata'!AA902</f>
        <v>0</v>
      </c>
      <c r="U903" s="80">
        <f t="shared" si="141"/>
        <v>0</v>
      </c>
      <c r="V903" s="81">
        <f t="shared" si="142"/>
        <v>60.179300000000005</v>
      </c>
      <c r="W903" s="75">
        <f t="shared" si="143"/>
        <v>293.09700000000004</v>
      </c>
      <c r="X903" s="75">
        <f t="shared" si="144"/>
        <v>0</v>
      </c>
      <c r="Y903" s="75">
        <f t="shared" si="145"/>
        <v>1.3136000000000001</v>
      </c>
      <c r="Z903" s="82">
        <f t="shared" si="146"/>
        <v>354.58990000000006</v>
      </c>
      <c r="AA903" s="75">
        <f t="shared" si="147"/>
        <v>0</v>
      </c>
      <c r="AB903" s="75">
        <f t="shared" si="148"/>
        <v>0</v>
      </c>
      <c r="AC903" s="82">
        <f t="shared" si="149"/>
        <v>0</v>
      </c>
      <c r="AD903" s="70"/>
    </row>
    <row r="904" spans="1:30" x14ac:dyDescent="0.35">
      <c r="A904" s="70" t="str">
        <f>'Activity rawdata'!A903</f>
        <v>BH1435-1-31</v>
      </c>
      <c r="B904" s="71" t="str">
        <f>'Activity rawdata'!B903</f>
        <v>LB</v>
      </c>
      <c r="C904" s="71" t="str">
        <f>IF('Activity rawdata'!C903="PY","Planted",IF('Activity rawdata'!C903="NY","Nat/Convert",IF('Activity rawdata'!C903="NN","Nat/Nonconvert",IF('Activity rawdata'!C903="OY","Planted"))))</f>
        <v>Planted</v>
      </c>
      <c r="D904" s="70" t="str">
        <f>'Activity rawdata'!D903</f>
        <v>STP2</v>
      </c>
      <c r="E904" s="72" t="str">
        <f>'Activity rawdata'!E903</f>
        <v>87</v>
      </c>
      <c r="F904" s="73" t="str">
        <f>'Activity rawdata'!L903</f>
        <v>MT1</v>
      </c>
      <c r="G904" s="72" t="str">
        <f>'Activity rawdata'!R903</f>
        <v>2049</v>
      </c>
      <c r="H904" s="72" t="str">
        <f>IF('Activity rawdata'!P903="AHTHIN1","1st Thin",IF('Activity rawdata'!P903="AHCC","Clearcut",IF('Activity rawdata'!P903="AHTHSMZ","SMZ Thin",IF('Activity rawdata'!P903="AHTHIN2","2nd Thin",IF('Activity rawdata'!P903="AFERTE","Early Fert",IF('Activity rawdata'!P903="AFERTM","Mid Fert",IF('Activity rawdata'!P903="AFERTL","Late Fert",  IF('Activity rawdata'!P903="ASP","Site Prep", IF('Activity rawdata'!P903="APLT","Plant",  IF('Activity rawdata'!P903="ANREG","Natural Regeneration"))))))))))</f>
        <v>2nd Thin</v>
      </c>
      <c r="I904" s="74">
        <f>'Activity rawdata'!O903</f>
        <v>3.56</v>
      </c>
      <c r="J904" s="75">
        <f>'Activity rawdata'!N903</f>
        <v>21</v>
      </c>
      <c r="K904" s="75">
        <f>'Activity rawdata'!AC903</f>
        <v>128.43</v>
      </c>
      <c r="L904" s="75">
        <f>'Activity rawdata'!AD903</f>
        <v>189.06</v>
      </c>
      <c r="M904" s="76">
        <f>'Activity rawdata'!AE903</f>
        <v>11.160141893169797</v>
      </c>
      <c r="N904" s="83">
        <f>'Activity rawdata'!T903+'Activity rawdata'!U903</f>
        <v>8.5500000000000007</v>
      </c>
      <c r="O904" s="80">
        <f>'Activity rawdata'!V903</f>
        <v>45.33</v>
      </c>
      <c r="P904" s="80">
        <f>'Activity rawdata'!W903</f>
        <v>0</v>
      </c>
      <c r="Q904" s="80">
        <f>'Activity rawdata'!X903</f>
        <v>0.3</v>
      </c>
      <c r="R904" s="84">
        <f t="shared" si="140"/>
        <v>54.179999999999993</v>
      </c>
      <c r="S904" s="80">
        <f>'Activity rawdata'!Z903</f>
        <v>0</v>
      </c>
      <c r="T904" s="80">
        <f>'Activity rawdata'!AA903</f>
        <v>0</v>
      </c>
      <c r="U904" s="80">
        <f t="shared" si="141"/>
        <v>0</v>
      </c>
      <c r="V904" s="81">
        <f t="shared" si="142"/>
        <v>30.438000000000002</v>
      </c>
      <c r="W904" s="75">
        <f t="shared" si="143"/>
        <v>161.37479999999999</v>
      </c>
      <c r="X904" s="75">
        <f t="shared" si="144"/>
        <v>0</v>
      </c>
      <c r="Y904" s="75">
        <f t="shared" si="145"/>
        <v>1.0680000000000001</v>
      </c>
      <c r="Z904" s="82">
        <f t="shared" si="146"/>
        <v>192.88079999999999</v>
      </c>
      <c r="AA904" s="75">
        <f t="shared" si="147"/>
        <v>0</v>
      </c>
      <c r="AB904" s="75">
        <f t="shared" si="148"/>
        <v>0</v>
      </c>
      <c r="AC904" s="82">
        <f t="shared" si="149"/>
        <v>0</v>
      </c>
      <c r="AD904" s="70"/>
    </row>
    <row r="905" spans="1:30" x14ac:dyDescent="0.35">
      <c r="A905" s="70" t="str">
        <f>'Activity rawdata'!A904</f>
        <v>BH1435-1-21</v>
      </c>
      <c r="B905" s="71" t="str">
        <f>'Activity rawdata'!B904</f>
        <v>LB</v>
      </c>
      <c r="C905" s="71" t="str">
        <f>IF('Activity rawdata'!C904="PY","Planted",IF('Activity rawdata'!C904="NY","Nat/Convert",IF('Activity rawdata'!C904="NN","Nat/Nonconvert",IF('Activity rawdata'!C904="OY","Planted"))))</f>
        <v>Planted</v>
      </c>
      <c r="D905" s="70" t="str">
        <f>'Activity rawdata'!D904</f>
        <v>STP2</v>
      </c>
      <c r="E905" s="72" t="str">
        <f>'Activity rawdata'!E904</f>
        <v>80</v>
      </c>
      <c r="F905" s="73" t="str">
        <f>'Activity rawdata'!L904</f>
        <v>MT1</v>
      </c>
      <c r="G905" s="72" t="str">
        <f>'Activity rawdata'!R904</f>
        <v>2049</v>
      </c>
      <c r="H905" s="72" t="str">
        <f>IF('Activity rawdata'!P904="AHTHIN1","1st Thin",IF('Activity rawdata'!P904="AHCC","Clearcut",IF('Activity rawdata'!P904="AHTHSMZ","SMZ Thin",IF('Activity rawdata'!P904="AHTHIN2","2nd Thin",IF('Activity rawdata'!P904="AFERTE","Early Fert",IF('Activity rawdata'!P904="AFERTM","Mid Fert",IF('Activity rawdata'!P904="AFERTL","Late Fert",  IF('Activity rawdata'!P904="ASP","Site Prep", IF('Activity rawdata'!P904="APLT","Plant",  IF('Activity rawdata'!P904="ANREG","Natural Regeneration"))))))))))</f>
        <v>2nd Thin</v>
      </c>
      <c r="I905" s="74">
        <f>'Activity rawdata'!O904</f>
        <v>31.89</v>
      </c>
      <c r="J905" s="75">
        <f>'Activity rawdata'!N904</f>
        <v>21</v>
      </c>
      <c r="K905" s="75">
        <f>'Activity rawdata'!AC904</f>
        <v>119.43</v>
      </c>
      <c r="L905" s="75">
        <f>'Activity rawdata'!AD904</f>
        <v>185.23</v>
      </c>
      <c r="M905" s="76">
        <f>'Activity rawdata'!AE904</f>
        <v>10.872698736801667</v>
      </c>
      <c r="N905" s="83">
        <f>'Activity rawdata'!T904+'Activity rawdata'!U904</f>
        <v>7.33</v>
      </c>
      <c r="O905" s="80">
        <f>'Activity rawdata'!V904</f>
        <v>35.700000000000003</v>
      </c>
      <c r="P905" s="80">
        <f>'Activity rawdata'!W904</f>
        <v>0</v>
      </c>
      <c r="Q905" s="80">
        <f>'Activity rawdata'!X904</f>
        <v>0.16</v>
      </c>
      <c r="R905" s="84">
        <f t="shared" si="140"/>
        <v>43.19</v>
      </c>
      <c r="S905" s="80">
        <f>'Activity rawdata'!Z904</f>
        <v>0</v>
      </c>
      <c r="T905" s="80">
        <f>'Activity rawdata'!AA904</f>
        <v>0</v>
      </c>
      <c r="U905" s="80">
        <f t="shared" si="141"/>
        <v>0</v>
      </c>
      <c r="V905" s="81">
        <f t="shared" si="142"/>
        <v>233.75370000000001</v>
      </c>
      <c r="W905" s="75">
        <f t="shared" si="143"/>
        <v>1138.4730000000002</v>
      </c>
      <c r="X905" s="75">
        <f t="shared" si="144"/>
        <v>0</v>
      </c>
      <c r="Y905" s="75">
        <f t="shared" si="145"/>
        <v>5.1024000000000003</v>
      </c>
      <c r="Z905" s="82">
        <f t="shared" si="146"/>
        <v>1377.3291000000002</v>
      </c>
      <c r="AA905" s="75">
        <f t="shared" si="147"/>
        <v>0</v>
      </c>
      <c r="AB905" s="75">
        <f t="shared" si="148"/>
        <v>0</v>
      </c>
      <c r="AC905" s="82">
        <f t="shared" si="149"/>
        <v>0</v>
      </c>
      <c r="AD905" s="70"/>
    </row>
    <row r="906" spans="1:30" x14ac:dyDescent="0.35">
      <c r="A906" s="70" t="str">
        <f>'Activity rawdata'!A905</f>
        <v>BH6112-1-225</v>
      </c>
      <c r="B906" s="71" t="str">
        <f>'Activity rawdata'!B905</f>
        <v>LB</v>
      </c>
      <c r="C906" s="71" t="str">
        <f>IF('Activity rawdata'!C905="PY","Planted",IF('Activity rawdata'!C905="NY","Nat/Convert",IF('Activity rawdata'!C905="NN","Nat/Nonconvert",IF('Activity rawdata'!C905="OY","Planted"))))</f>
        <v>Planted</v>
      </c>
      <c r="D906" s="70" t="str">
        <f>'Activity rawdata'!D905</f>
        <v>STP2</v>
      </c>
      <c r="E906" s="72" t="str">
        <f>'Activity rawdata'!E905</f>
        <v>79</v>
      </c>
      <c r="F906" s="73" t="str">
        <f>'Activity rawdata'!L905</f>
        <v>MT1</v>
      </c>
      <c r="G906" s="72" t="str">
        <f>'Activity rawdata'!R905</f>
        <v>2049</v>
      </c>
      <c r="H906" s="72" t="str">
        <f>IF('Activity rawdata'!P905="AHTHIN1","1st Thin",IF('Activity rawdata'!P905="AHCC","Clearcut",IF('Activity rawdata'!P905="AHTHSMZ","SMZ Thin",IF('Activity rawdata'!P905="AHTHIN2","2nd Thin",IF('Activity rawdata'!P905="AFERTE","Early Fert",IF('Activity rawdata'!P905="AFERTM","Mid Fert",IF('Activity rawdata'!P905="AFERTL","Late Fert",  IF('Activity rawdata'!P905="ASP","Site Prep", IF('Activity rawdata'!P905="APLT","Plant",  IF('Activity rawdata'!P905="ANREG","Natural Regeneration"))))))))))</f>
        <v>2nd Thin</v>
      </c>
      <c r="I906" s="74">
        <f>'Activity rawdata'!O905</f>
        <v>1.61</v>
      </c>
      <c r="J906" s="75">
        <f>'Activity rawdata'!N905</f>
        <v>21</v>
      </c>
      <c r="K906" s="75">
        <f>'Activity rawdata'!AC905</f>
        <v>99.82</v>
      </c>
      <c r="L906" s="75">
        <f>'Activity rawdata'!AD905</f>
        <v>184.55</v>
      </c>
      <c r="M906" s="76">
        <f>'Activity rawdata'!AE905</f>
        <v>9.9583654499997287</v>
      </c>
      <c r="N906" s="83">
        <f>'Activity rawdata'!T905+'Activity rawdata'!U905</f>
        <v>7.06</v>
      </c>
      <c r="O906" s="80">
        <f>'Activity rawdata'!V905</f>
        <v>15.84</v>
      </c>
      <c r="P906" s="80">
        <f>'Activity rawdata'!W905</f>
        <v>0</v>
      </c>
      <c r="Q906" s="80">
        <f>'Activity rawdata'!X905</f>
        <v>0</v>
      </c>
      <c r="R906" s="84">
        <f t="shared" si="140"/>
        <v>22.9</v>
      </c>
      <c r="S906" s="80">
        <f>'Activity rawdata'!Z905</f>
        <v>0</v>
      </c>
      <c r="T906" s="80">
        <f>'Activity rawdata'!AA905</f>
        <v>0</v>
      </c>
      <c r="U906" s="80">
        <f t="shared" si="141"/>
        <v>0</v>
      </c>
      <c r="V906" s="81">
        <f t="shared" si="142"/>
        <v>11.3666</v>
      </c>
      <c r="W906" s="75">
        <f t="shared" si="143"/>
        <v>25.502400000000002</v>
      </c>
      <c r="X906" s="75">
        <f t="shared" si="144"/>
        <v>0</v>
      </c>
      <c r="Y906" s="75">
        <f t="shared" si="145"/>
        <v>0</v>
      </c>
      <c r="Z906" s="82">
        <f t="shared" si="146"/>
        <v>36.869</v>
      </c>
      <c r="AA906" s="75">
        <f t="shared" si="147"/>
        <v>0</v>
      </c>
      <c r="AB906" s="75">
        <f t="shared" si="148"/>
        <v>0</v>
      </c>
      <c r="AC906" s="82">
        <f t="shared" si="149"/>
        <v>0</v>
      </c>
      <c r="AD906" s="70"/>
    </row>
    <row r="907" spans="1:30" x14ac:dyDescent="0.35">
      <c r="A907" s="70" t="str">
        <f>'Activity rawdata'!A906</f>
        <v>BH2061-1-356</v>
      </c>
      <c r="B907" s="71" t="str">
        <f>'Activity rawdata'!B906</f>
        <v>LB</v>
      </c>
      <c r="C907" s="71" t="str">
        <f>IF('Activity rawdata'!C906="PY","Planted",IF('Activity rawdata'!C906="NY","Nat/Convert",IF('Activity rawdata'!C906="NN","Nat/Nonconvert",IF('Activity rawdata'!C906="OY","Planted"))))</f>
        <v>Planted</v>
      </c>
      <c r="D907" s="70" t="str">
        <f>'Activity rawdata'!D906</f>
        <v>STP1</v>
      </c>
      <c r="E907" s="72" t="str">
        <f>'Activity rawdata'!E906</f>
        <v>92</v>
      </c>
      <c r="F907" s="73" t="str">
        <f>'Activity rawdata'!L906</f>
        <v>MT2</v>
      </c>
      <c r="G907" s="72" t="str">
        <f>'Activity rawdata'!R906</f>
        <v>2049</v>
      </c>
      <c r="H907" s="72" t="str">
        <f>IF('Activity rawdata'!P906="AHTHIN1","1st Thin",IF('Activity rawdata'!P906="AHCC","Clearcut",IF('Activity rawdata'!P906="AHTHSMZ","SMZ Thin",IF('Activity rawdata'!P906="AHTHIN2","2nd Thin",IF('Activity rawdata'!P906="AFERTE","Early Fert",IF('Activity rawdata'!P906="AFERTM","Mid Fert",IF('Activity rawdata'!P906="AFERTL","Late Fert",  IF('Activity rawdata'!P906="ASP","Site Prep", IF('Activity rawdata'!P906="APLT","Plant",  IF('Activity rawdata'!P906="ANREG","Natural Regeneration"))))))))))</f>
        <v>Clearcut</v>
      </c>
      <c r="I907" s="74">
        <f>'Activity rawdata'!O906</f>
        <v>72.86</v>
      </c>
      <c r="J907" s="75">
        <f>'Activity rawdata'!N906</f>
        <v>24</v>
      </c>
      <c r="K907" s="75">
        <f>'Activity rawdata'!AC906</f>
        <v>90.63</v>
      </c>
      <c r="L907" s="75">
        <f>'Activity rawdata'!AD906</f>
        <v>97.07</v>
      </c>
      <c r="M907" s="76">
        <f>'Activity rawdata'!AE906</f>
        <v>13.0836758857973</v>
      </c>
      <c r="N907" s="83">
        <f>'Activity rawdata'!T906+'Activity rawdata'!U906</f>
        <v>39</v>
      </c>
      <c r="O907" s="80">
        <f>'Activity rawdata'!V906</f>
        <v>50.49</v>
      </c>
      <c r="P907" s="80">
        <f>'Activity rawdata'!W906</f>
        <v>0</v>
      </c>
      <c r="Q907" s="80">
        <f>'Activity rawdata'!X906</f>
        <v>22.91</v>
      </c>
      <c r="R907" s="84">
        <f t="shared" si="140"/>
        <v>112.4</v>
      </c>
      <c r="S907" s="80">
        <f>'Activity rawdata'!Z906</f>
        <v>0</v>
      </c>
      <c r="T907" s="80">
        <f>'Activity rawdata'!AA906</f>
        <v>0</v>
      </c>
      <c r="U907" s="80">
        <f t="shared" si="141"/>
        <v>0</v>
      </c>
      <c r="V907" s="81">
        <f t="shared" si="142"/>
        <v>2841.54</v>
      </c>
      <c r="W907" s="75">
        <f t="shared" si="143"/>
        <v>3678.7013999999999</v>
      </c>
      <c r="X907" s="75">
        <f t="shared" si="144"/>
        <v>0</v>
      </c>
      <c r="Y907" s="75">
        <f t="shared" si="145"/>
        <v>1669.2226000000001</v>
      </c>
      <c r="Z907" s="82">
        <f t="shared" si="146"/>
        <v>8189.4639999999999</v>
      </c>
      <c r="AA907" s="75">
        <f t="shared" si="147"/>
        <v>0</v>
      </c>
      <c r="AB907" s="75">
        <f t="shared" si="148"/>
        <v>0</v>
      </c>
      <c r="AC907" s="82">
        <f t="shared" si="149"/>
        <v>0</v>
      </c>
      <c r="AD907" s="70"/>
    </row>
    <row r="908" spans="1:30" x14ac:dyDescent="0.35">
      <c r="A908" s="70" t="str">
        <f>'Activity rawdata'!A907</f>
        <v>BH1435-1-384</v>
      </c>
      <c r="B908" s="71" t="str">
        <f>'Activity rawdata'!B907</f>
        <v>LB</v>
      </c>
      <c r="C908" s="71" t="str">
        <f>IF('Activity rawdata'!C907="PY","Planted",IF('Activity rawdata'!C907="NY","Nat/Convert",IF('Activity rawdata'!C907="NN","Nat/Nonconvert",IF('Activity rawdata'!C907="OY","Planted"))))</f>
        <v>Planted</v>
      </c>
      <c r="D908" s="70" t="str">
        <f>'Activity rawdata'!D907</f>
        <v>STP1</v>
      </c>
      <c r="E908" s="72" t="str">
        <f>'Activity rawdata'!E907</f>
        <v>87</v>
      </c>
      <c r="F908" s="73" t="str">
        <f>'Activity rawdata'!L907</f>
        <v>MT2</v>
      </c>
      <c r="G908" s="72" t="str">
        <f>'Activity rawdata'!R907</f>
        <v>2049</v>
      </c>
      <c r="H908" s="72" t="str">
        <f>IF('Activity rawdata'!P907="AHTHIN1","1st Thin",IF('Activity rawdata'!P907="AHCC","Clearcut",IF('Activity rawdata'!P907="AHTHSMZ","SMZ Thin",IF('Activity rawdata'!P907="AHTHIN2","2nd Thin",IF('Activity rawdata'!P907="AFERTE","Early Fert",IF('Activity rawdata'!P907="AFERTM","Mid Fert",IF('Activity rawdata'!P907="AFERTL","Late Fert",  IF('Activity rawdata'!P907="ASP","Site Prep", IF('Activity rawdata'!P907="APLT","Plant",  IF('Activity rawdata'!P907="ANREG","Natural Regeneration"))))))))))</f>
        <v>Clearcut</v>
      </c>
      <c r="I908" s="74">
        <f>'Activity rawdata'!O907</f>
        <v>129.79640000000001</v>
      </c>
      <c r="J908" s="75">
        <f>'Activity rawdata'!N907</f>
        <v>24</v>
      </c>
      <c r="K908" s="75">
        <f>'Activity rawdata'!AC907</f>
        <v>92.07</v>
      </c>
      <c r="L908" s="75">
        <f>'Activity rawdata'!AD907</f>
        <v>112.65</v>
      </c>
      <c r="M908" s="76">
        <f>'Activity rawdata'!AE907</f>
        <v>12.241362969608057</v>
      </c>
      <c r="N908" s="83">
        <f>'Activity rawdata'!T907+'Activity rawdata'!U907</f>
        <v>26.3</v>
      </c>
      <c r="O908" s="80">
        <f>'Activity rawdata'!V907</f>
        <v>68.72</v>
      </c>
      <c r="P908" s="80">
        <f>'Activity rawdata'!W907</f>
        <v>0</v>
      </c>
      <c r="Q908" s="80">
        <f>'Activity rawdata'!X907</f>
        <v>9.42</v>
      </c>
      <c r="R908" s="84">
        <f t="shared" si="140"/>
        <v>104.44</v>
      </c>
      <c r="S908" s="80">
        <f>'Activity rawdata'!Z907</f>
        <v>0</v>
      </c>
      <c r="T908" s="80">
        <f>'Activity rawdata'!AA907</f>
        <v>0</v>
      </c>
      <c r="U908" s="80">
        <f t="shared" si="141"/>
        <v>0</v>
      </c>
      <c r="V908" s="81">
        <f t="shared" si="142"/>
        <v>3413.6453200000001</v>
      </c>
      <c r="W908" s="75">
        <f t="shared" si="143"/>
        <v>8919.6086080000005</v>
      </c>
      <c r="X908" s="75">
        <f t="shared" si="144"/>
        <v>0</v>
      </c>
      <c r="Y908" s="75">
        <f t="shared" si="145"/>
        <v>1222.682088</v>
      </c>
      <c r="Z908" s="82">
        <f t="shared" si="146"/>
        <v>13555.936016</v>
      </c>
      <c r="AA908" s="75">
        <f t="shared" si="147"/>
        <v>0</v>
      </c>
      <c r="AB908" s="75">
        <f t="shared" si="148"/>
        <v>0</v>
      </c>
      <c r="AC908" s="82">
        <f t="shared" si="149"/>
        <v>0</v>
      </c>
      <c r="AD908" s="70"/>
    </row>
    <row r="909" spans="1:30" x14ac:dyDescent="0.35">
      <c r="A909" s="70" t="str">
        <f>'Activity rawdata'!A908</f>
        <v>BH6125-1-352</v>
      </c>
      <c r="B909" s="71" t="str">
        <f>'Activity rawdata'!B908</f>
        <v>LB</v>
      </c>
      <c r="C909" s="71" t="str">
        <f>IF('Activity rawdata'!C908="PY","Planted",IF('Activity rawdata'!C908="NY","Nat/Convert",IF('Activity rawdata'!C908="NN","Nat/Nonconvert",IF('Activity rawdata'!C908="OY","Planted"))))</f>
        <v>Planted</v>
      </c>
      <c r="D909" s="70" t="str">
        <f>'Activity rawdata'!D908</f>
        <v>STP1</v>
      </c>
      <c r="E909" s="72" t="str">
        <f>'Activity rawdata'!E908</f>
        <v>78</v>
      </c>
      <c r="F909" s="73" t="str">
        <f>'Activity rawdata'!L908</f>
        <v>MT2</v>
      </c>
      <c r="G909" s="72" t="str">
        <f>'Activity rawdata'!R908</f>
        <v>2049</v>
      </c>
      <c r="H909" s="72" t="str">
        <f>IF('Activity rawdata'!P908="AHTHIN1","1st Thin",IF('Activity rawdata'!P908="AHCC","Clearcut",IF('Activity rawdata'!P908="AHTHSMZ","SMZ Thin",IF('Activity rawdata'!P908="AHTHIN2","2nd Thin",IF('Activity rawdata'!P908="AFERTE","Early Fert",IF('Activity rawdata'!P908="AFERTM","Mid Fert",IF('Activity rawdata'!P908="AFERTL","Late Fert",  IF('Activity rawdata'!P908="ASP","Site Prep", IF('Activity rawdata'!P908="APLT","Plant",  IF('Activity rawdata'!P908="ANREG","Natural Regeneration"))))))))))</f>
        <v>Clearcut</v>
      </c>
      <c r="I909" s="74">
        <f>'Activity rawdata'!O908</f>
        <v>18.27</v>
      </c>
      <c r="J909" s="75">
        <f>'Activity rawdata'!N908</f>
        <v>25</v>
      </c>
      <c r="K909" s="75">
        <f>'Activity rawdata'!AC908</f>
        <v>91.96</v>
      </c>
      <c r="L909" s="75">
        <f>'Activity rawdata'!AD908</f>
        <v>126.15</v>
      </c>
      <c r="M909" s="76">
        <f>'Activity rawdata'!AE908</f>
        <v>11.560913606252896</v>
      </c>
      <c r="N909" s="83">
        <f>'Activity rawdata'!T908+'Activity rawdata'!U908</f>
        <v>16.03</v>
      </c>
      <c r="O909" s="80">
        <f>'Activity rawdata'!V908</f>
        <v>72.08</v>
      </c>
      <c r="P909" s="80">
        <f>'Activity rawdata'!W908</f>
        <v>6.55</v>
      </c>
      <c r="Q909" s="80">
        <f>'Activity rawdata'!X908</f>
        <v>0</v>
      </c>
      <c r="R909" s="84">
        <f t="shared" si="140"/>
        <v>94.66</v>
      </c>
      <c r="S909" s="80">
        <f>'Activity rawdata'!Z908</f>
        <v>0</v>
      </c>
      <c r="T909" s="80">
        <f>'Activity rawdata'!AA908</f>
        <v>0</v>
      </c>
      <c r="U909" s="80">
        <f t="shared" si="141"/>
        <v>0</v>
      </c>
      <c r="V909" s="81">
        <f t="shared" si="142"/>
        <v>292.86810000000003</v>
      </c>
      <c r="W909" s="75">
        <f t="shared" si="143"/>
        <v>1316.9015999999999</v>
      </c>
      <c r="X909" s="75">
        <f t="shared" si="144"/>
        <v>119.66849999999999</v>
      </c>
      <c r="Y909" s="75">
        <f t="shared" si="145"/>
        <v>0</v>
      </c>
      <c r="Z909" s="82">
        <f t="shared" si="146"/>
        <v>1729.4381999999998</v>
      </c>
      <c r="AA909" s="75">
        <f t="shared" si="147"/>
        <v>0</v>
      </c>
      <c r="AB909" s="75">
        <f t="shared" si="148"/>
        <v>0</v>
      </c>
      <c r="AC909" s="82">
        <f t="shared" si="149"/>
        <v>0</v>
      </c>
      <c r="AD909" s="70"/>
    </row>
    <row r="910" spans="1:30" x14ac:dyDescent="0.35">
      <c r="A910" s="70" t="str">
        <f>'Activity rawdata'!A909</f>
        <v>BH6125-1-386</v>
      </c>
      <c r="B910" s="71" t="str">
        <f>'Activity rawdata'!B909</f>
        <v>LB</v>
      </c>
      <c r="C910" s="71" t="str">
        <f>IF('Activity rawdata'!C909="PY","Planted",IF('Activity rawdata'!C909="NY","Nat/Convert",IF('Activity rawdata'!C909="NN","Nat/Nonconvert",IF('Activity rawdata'!C909="OY","Planted"))))</f>
        <v>Planted</v>
      </c>
      <c r="D910" s="70" t="str">
        <f>'Activity rawdata'!D909</f>
        <v>STP1</v>
      </c>
      <c r="E910" s="72" t="str">
        <f>'Activity rawdata'!E909</f>
        <v>77</v>
      </c>
      <c r="F910" s="73" t="str">
        <f>'Activity rawdata'!L909</f>
        <v>MT2</v>
      </c>
      <c r="G910" s="72" t="str">
        <f>'Activity rawdata'!R909</f>
        <v>2049</v>
      </c>
      <c r="H910" s="72" t="str">
        <f>IF('Activity rawdata'!P909="AHTHIN1","1st Thin",IF('Activity rawdata'!P909="AHCC","Clearcut",IF('Activity rawdata'!P909="AHTHSMZ","SMZ Thin",IF('Activity rawdata'!P909="AHTHIN2","2nd Thin",IF('Activity rawdata'!P909="AFERTE","Early Fert",IF('Activity rawdata'!P909="AFERTM","Mid Fert",IF('Activity rawdata'!P909="AFERTL","Late Fert",  IF('Activity rawdata'!P909="ASP","Site Prep", IF('Activity rawdata'!P909="APLT","Plant",  IF('Activity rawdata'!P909="ANREG","Natural Regeneration"))))))))))</f>
        <v>Clearcut</v>
      </c>
      <c r="I910" s="74">
        <f>'Activity rawdata'!O909</f>
        <v>109.57</v>
      </c>
      <c r="J910" s="75">
        <f>'Activity rawdata'!N909</f>
        <v>25</v>
      </c>
      <c r="K910" s="75">
        <f>'Activity rawdata'!AC909</f>
        <v>91.94</v>
      </c>
      <c r="L910" s="75">
        <f>'Activity rawdata'!AD909</f>
        <v>129.65</v>
      </c>
      <c r="M910" s="76">
        <f>'Activity rawdata'!AE909</f>
        <v>11.402558027392589</v>
      </c>
      <c r="N910" s="83">
        <f>'Activity rawdata'!T909+'Activity rawdata'!U909</f>
        <v>16.12</v>
      </c>
      <c r="O910" s="80">
        <f>'Activity rawdata'!V909</f>
        <v>71.72</v>
      </c>
      <c r="P910" s="80">
        <f>'Activity rawdata'!W909</f>
        <v>4.9800000000000004</v>
      </c>
      <c r="Q910" s="80">
        <f>'Activity rawdata'!X909</f>
        <v>0</v>
      </c>
      <c r="R910" s="84">
        <f t="shared" ref="R910:R973" si="150">SUM(N910:Q910)</f>
        <v>92.820000000000007</v>
      </c>
      <c r="S910" s="80">
        <f>'Activity rawdata'!Z909</f>
        <v>0</v>
      </c>
      <c r="T910" s="80">
        <f>'Activity rawdata'!AA909</f>
        <v>0</v>
      </c>
      <c r="U910" s="80">
        <f t="shared" ref="U910:U973" si="151">S910+T910</f>
        <v>0</v>
      </c>
      <c r="V910" s="81">
        <f t="shared" ref="V910:V973" si="152">N910*$I910</f>
        <v>1766.2683999999999</v>
      </c>
      <c r="W910" s="75">
        <f t="shared" ref="W910:W973" si="153">O910*$I910</f>
        <v>7858.3603999999996</v>
      </c>
      <c r="X910" s="75">
        <f t="shared" ref="X910:X973" si="154">P910*$I910</f>
        <v>545.65859999999998</v>
      </c>
      <c r="Y910" s="75">
        <f t="shared" ref="Y910:Y973" si="155">Q910*$I910</f>
        <v>0</v>
      </c>
      <c r="Z910" s="82">
        <f t="shared" ref="Z910:Z973" si="156">SUM(V910:Y910)</f>
        <v>10170.287399999999</v>
      </c>
      <c r="AA910" s="75">
        <f t="shared" ref="AA910:AA973" si="157">S910*$I910</f>
        <v>0</v>
      </c>
      <c r="AB910" s="75">
        <f t="shared" ref="AB910:AB973" si="158">T910*$I910</f>
        <v>0</v>
      </c>
      <c r="AC910" s="82">
        <f t="shared" ref="AC910:AC973" si="159">AA910+AB910</f>
        <v>0</v>
      </c>
      <c r="AD910" s="70"/>
    </row>
    <row r="911" spans="1:30" x14ac:dyDescent="0.35">
      <c r="A911" s="70" t="str">
        <f>'Activity rawdata'!A910</f>
        <v>BH5132-1-340</v>
      </c>
      <c r="B911" s="71" t="str">
        <f>'Activity rawdata'!B910</f>
        <v>LB</v>
      </c>
      <c r="C911" s="71" t="str">
        <f>IF('Activity rawdata'!C910="PY","Planted",IF('Activity rawdata'!C910="NY","Nat/Convert",IF('Activity rawdata'!C910="NN","Nat/Nonconvert",IF('Activity rawdata'!C910="OY","Planted"))))</f>
        <v>Planted</v>
      </c>
      <c r="D911" s="70" t="str">
        <f>'Activity rawdata'!D910</f>
        <v>STP1</v>
      </c>
      <c r="E911" s="72" t="str">
        <f>'Activity rawdata'!E910</f>
        <v>82</v>
      </c>
      <c r="F911" s="73" t="str">
        <f>'Activity rawdata'!L910</f>
        <v>MT2</v>
      </c>
      <c r="G911" s="72" t="str">
        <f>'Activity rawdata'!R910</f>
        <v>2049</v>
      </c>
      <c r="H911" s="72" t="str">
        <f>IF('Activity rawdata'!P910="AHTHIN1","1st Thin",IF('Activity rawdata'!P910="AHCC","Clearcut",IF('Activity rawdata'!P910="AHTHSMZ","SMZ Thin",IF('Activity rawdata'!P910="AHTHIN2","2nd Thin",IF('Activity rawdata'!P910="AFERTE","Early Fert",IF('Activity rawdata'!P910="AFERTM","Mid Fert",IF('Activity rawdata'!P910="AFERTL","Late Fert",  IF('Activity rawdata'!P910="ASP","Site Prep", IF('Activity rawdata'!P910="APLT","Plant",  IF('Activity rawdata'!P910="ANREG","Natural Regeneration"))))))))))</f>
        <v>Clearcut</v>
      </c>
      <c r="I911" s="74">
        <f>'Activity rawdata'!O910</f>
        <v>17.350000000000001</v>
      </c>
      <c r="J911" s="75">
        <f>'Activity rawdata'!N910</f>
        <v>26</v>
      </c>
      <c r="K911" s="75">
        <f>'Activity rawdata'!AC910</f>
        <v>93.65</v>
      </c>
      <c r="L911" s="75">
        <f>'Activity rawdata'!AD910</f>
        <v>116.44</v>
      </c>
      <c r="M911" s="76">
        <f>'Activity rawdata'!AE910</f>
        <v>12.143366266756001</v>
      </c>
      <c r="N911" s="83">
        <f>'Activity rawdata'!T910+'Activity rawdata'!U910</f>
        <v>16.93</v>
      </c>
      <c r="O911" s="80">
        <f>'Activity rawdata'!V910</f>
        <v>69.47</v>
      </c>
      <c r="P911" s="80">
        <f>'Activity rawdata'!W910</f>
        <v>17.8</v>
      </c>
      <c r="Q911" s="80">
        <f>'Activity rawdata'!X910</f>
        <v>0</v>
      </c>
      <c r="R911" s="84">
        <f t="shared" si="150"/>
        <v>104.2</v>
      </c>
      <c r="S911" s="80">
        <f>'Activity rawdata'!Z910</f>
        <v>0</v>
      </c>
      <c r="T911" s="80">
        <f>'Activity rawdata'!AA910</f>
        <v>0</v>
      </c>
      <c r="U911" s="80">
        <f t="shared" si="151"/>
        <v>0</v>
      </c>
      <c r="V911" s="81">
        <f t="shared" si="152"/>
        <v>293.7355</v>
      </c>
      <c r="W911" s="75">
        <f t="shared" si="153"/>
        <v>1205.3045000000002</v>
      </c>
      <c r="X911" s="75">
        <f t="shared" si="154"/>
        <v>308.83000000000004</v>
      </c>
      <c r="Y911" s="75">
        <f t="shared" si="155"/>
        <v>0</v>
      </c>
      <c r="Z911" s="82">
        <f t="shared" si="156"/>
        <v>1807.8700000000003</v>
      </c>
      <c r="AA911" s="75">
        <f t="shared" si="157"/>
        <v>0</v>
      </c>
      <c r="AB911" s="75">
        <f t="shared" si="158"/>
        <v>0</v>
      </c>
      <c r="AC911" s="82">
        <f t="shared" si="159"/>
        <v>0</v>
      </c>
      <c r="AD911" s="70"/>
    </row>
    <row r="912" spans="1:30" x14ac:dyDescent="0.35">
      <c r="A912" s="70" t="str">
        <f>'Activity rawdata'!A911</f>
        <v>BH5145-1-341</v>
      </c>
      <c r="B912" s="71" t="str">
        <f>'Activity rawdata'!B911</f>
        <v>LB</v>
      </c>
      <c r="C912" s="71" t="str">
        <f>IF('Activity rawdata'!C911="PY","Planted",IF('Activity rawdata'!C911="NY","Nat/Convert",IF('Activity rawdata'!C911="NN","Nat/Nonconvert",IF('Activity rawdata'!C911="OY","Planted"))))</f>
        <v>Planted</v>
      </c>
      <c r="D912" s="70" t="str">
        <f>'Activity rawdata'!D911</f>
        <v>STP1</v>
      </c>
      <c r="E912" s="72" t="str">
        <f>'Activity rawdata'!E911</f>
        <v>85</v>
      </c>
      <c r="F912" s="73" t="str">
        <f>'Activity rawdata'!L911</f>
        <v>MT2</v>
      </c>
      <c r="G912" s="72" t="str">
        <f>'Activity rawdata'!R911</f>
        <v>2049</v>
      </c>
      <c r="H912" s="72" t="str">
        <f>IF('Activity rawdata'!P911="AHTHIN1","1st Thin",IF('Activity rawdata'!P911="AHCC","Clearcut",IF('Activity rawdata'!P911="AHTHSMZ","SMZ Thin",IF('Activity rawdata'!P911="AHTHIN2","2nd Thin",IF('Activity rawdata'!P911="AFERTE","Early Fert",IF('Activity rawdata'!P911="AFERTM","Mid Fert",IF('Activity rawdata'!P911="AFERTL","Late Fert",  IF('Activity rawdata'!P911="ASP","Site Prep", IF('Activity rawdata'!P911="APLT","Plant",  IF('Activity rawdata'!P911="ANREG","Natural Regeneration"))))))))))</f>
        <v>Clearcut</v>
      </c>
      <c r="I912" s="74">
        <f>'Activity rawdata'!O911</f>
        <v>29.25</v>
      </c>
      <c r="J912" s="75">
        <f>'Activity rawdata'!N911</f>
        <v>26</v>
      </c>
      <c r="K912" s="75">
        <f>'Activity rawdata'!AC911</f>
        <v>93.64</v>
      </c>
      <c r="L912" s="75">
        <f>'Activity rawdata'!AD911</f>
        <v>109.8</v>
      </c>
      <c r="M912" s="76">
        <f>'Activity rawdata'!AE911</f>
        <v>12.504485702988708</v>
      </c>
      <c r="N912" s="83">
        <f>'Activity rawdata'!T911+'Activity rawdata'!U911</f>
        <v>17.28</v>
      </c>
      <c r="O912" s="80">
        <f>'Activity rawdata'!V911</f>
        <v>65.48</v>
      </c>
      <c r="P912" s="80">
        <f>'Activity rawdata'!W911</f>
        <v>25.94</v>
      </c>
      <c r="Q912" s="80">
        <f>'Activity rawdata'!X911</f>
        <v>0</v>
      </c>
      <c r="R912" s="84">
        <f t="shared" si="150"/>
        <v>108.7</v>
      </c>
      <c r="S912" s="80">
        <f>'Activity rawdata'!Z911</f>
        <v>0</v>
      </c>
      <c r="T912" s="80">
        <f>'Activity rawdata'!AA911</f>
        <v>0</v>
      </c>
      <c r="U912" s="80">
        <f t="shared" si="151"/>
        <v>0</v>
      </c>
      <c r="V912" s="81">
        <f t="shared" si="152"/>
        <v>505.44000000000005</v>
      </c>
      <c r="W912" s="75">
        <f t="shared" si="153"/>
        <v>1915.2900000000002</v>
      </c>
      <c r="X912" s="75">
        <f t="shared" si="154"/>
        <v>758.745</v>
      </c>
      <c r="Y912" s="75">
        <f t="shared" si="155"/>
        <v>0</v>
      </c>
      <c r="Z912" s="82">
        <f t="shared" si="156"/>
        <v>3179.4750000000004</v>
      </c>
      <c r="AA912" s="75">
        <f t="shared" si="157"/>
        <v>0</v>
      </c>
      <c r="AB912" s="75">
        <f t="shared" si="158"/>
        <v>0</v>
      </c>
      <c r="AC912" s="82">
        <f t="shared" si="159"/>
        <v>0</v>
      </c>
      <c r="AD912" s="70"/>
    </row>
    <row r="913" spans="1:30" x14ac:dyDescent="0.35">
      <c r="A913" s="70" t="str">
        <f>'Activity rawdata'!A912</f>
        <v>BH6125-1-360</v>
      </c>
      <c r="B913" s="71" t="str">
        <f>'Activity rawdata'!B912</f>
        <v>LB</v>
      </c>
      <c r="C913" s="71" t="str">
        <f>IF('Activity rawdata'!C912="PY","Planted",IF('Activity rawdata'!C912="NY","Nat/Convert",IF('Activity rawdata'!C912="NN","Nat/Nonconvert",IF('Activity rawdata'!C912="OY","Planted"))))</f>
        <v>Planted</v>
      </c>
      <c r="D913" s="70" t="str">
        <f>'Activity rawdata'!D912</f>
        <v>STP1</v>
      </c>
      <c r="E913" s="72" t="str">
        <f>'Activity rawdata'!E912</f>
        <v>78</v>
      </c>
      <c r="F913" s="73" t="str">
        <f>'Activity rawdata'!L912</f>
        <v>MT2</v>
      </c>
      <c r="G913" s="72" t="str">
        <f>'Activity rawdata'!R912</f>
        <v>2049</v>
      </c>
      <c r="H913" s="72" t="str">
        <f>IF('Activity rawdata'!P912="AHTHIN1","1st Thin",IF('Activity rawdata'!P912="AHCC","Clearcut",IF('Activity rawdata'!P912="AHTHSMZ","SMZ Thin",IF('Activity rawdata'!P912="AHTHIN2","2nd Thin",IF('Activity rawdata'!P912="AFERTE","Early Fert",IF('Activity rawdata'!P912="AFERTM","Mid Fert",IF('Activity rawdata'!P912="AFERTL","Late Fert",  IF('Activity rawdata'!P912="ASP","Site Prep", IF('Activity rawdata'!P912="APLT","Plant",  IF('Activity rawdata'!P912="ANREG","Natural Regeneration"))))))))))</f>
        <v>Clearcut</v>
      </c>
      <c r="I913" s="74">
        <f>'Activity rawdata'!O912</f>
        <v>6.5</v>
      </c>
      <c r="J913" s="75">
        <f>'Activity rawdata'!N912</f>
        <v>26</v>
      </c>
      <c r="K913" s="75">
        <f>'Activity rawdata'!AC912</f>
        <v>95.52</v>
      </c>
      <c r="L913" s="75">
        <f>'Activity rawdata'!AD912</f>
        <v>127.3</v>
      </c>
      <c r="M913" s="76">
        <f>'Activity rawdata'!AE912</f>
        <v>11.729223368045352</v>
      </c>
      <c r="N913" s="83">
        <f>'Activity rawdata'!T912+'Activity rawdata'!U912</f>
        <v>16.809999999999999</v>
      </c>
      <c r="O913" s="80">
        <f>'Activity rawdata'!V912</f>
        <v>75.58</v>
      </c>
      <c r="P913" s="80">
        <f>'Activity rawdata'!W912</f>
        <v>8.8800000000000008</v>
      </c>
      <c r="Q913" s="80">
        <f>'Activity rawdata'!X912</f>
        <v>0</v>
      </c>
      <c r="R913" s="84">
        <f t="shared" si="150"/>
        <v>101.27</v>
      </c>
      <c r="S913" s="80">
        <f>'Activity rawdata'!Z912</f>
        <v>0</v>
      </c>
      <c r="T913" s="80">
        <f>'Activity rawdata'!AA912</f>
        <v>0</v>
      </c>
      <c r="U913" s="80">
        <f t="shared" si="151"/>
        <v>0</v>
      </c>
      <c r="V913" s="81">
        <f t="shared" si="152"/>
        <v>109.26499999999999</v>
      </c>
      <c r="W913" s="75">
        <f t="shared" si="153"/>
        <v>491.27</v>
      </c>
      <c r="X913" s="75">
        <f t="shared" si="154"/>
        <v>57.720000000000006</v>
      </c>
      <c r="Y913" s="75">
        <f t="shared" si="155"/>
        <v>0</v>
      </c>
      <c r="Z913" s="82">
        <f t="shared" si="156"/>
        <v>658.255</v>
      </c>
      <c r="AA913" s="75">
        <f t="shared" si="157"/>
        <v>0</v>
      </c>
      <c r="AB913" s="75">
        <f t="shared" si="158"/>
        <v>0</v>
      </c>
      <c r="AC913" s="82">
        <f t="shared" si="159"/>
        <v>0</v>
      </c>
      <c r="AD913" s="70"/>
    </row>
    <row r="914" spans="1:30" x14ac:dyDescent="0.35">
      <c r="A914" s="70" t="str">
        <f>'Activity rawdata'!A913</f>
        <v>BH1429-1-42</v>
      </c>
      <c r="B914" s="71" t="str">
        <f>'Activity rawdata'!B913</f>
        <v>LB</v>
      </c>
      <c r="C914" s="71" t="str">
        <f>IF('Activity rawdata'!C913="PY","Planted",IF('Activity rawdata'!C913="NY","Nat/Convert",IF('Activity rawdata'!C913="NN","Nat/Nonconvert",IF('Activity rawdata'!C913="OY","Planted"))))</f>
        <v>Planted</v>
      </c>
      <c r="D914" s="70" t="str">
        <f>'Activity rawdata'!D913</f>
        <v>STP1</v>
      </c>
      <c r="E914" s="72" t="str">
        <f>'Activity rawdata'!E913</f>
        <v>77</v>
      </c>
      <c r="F914" s="73" t="str">
        <f>'Activity rawdata'!L913</f>
        <v>MT2</v>
      </c>
      <c r="G914" s="72" t="str">
        <f>'Activity rawdata'!R913</f>
        <v>2049</v>
      </c>
      <c r="H914" s="72" t="str">
        <f>IF('Activity rawdata'!P913="AHTHIN1","1st Thin",IF('Activity rawdata'!P913="AHCC","Clearcut",IF('Activity rawdata'!P913="AHTHSMZ","SMZ Thin",IF('Activity rawdata'!P913="AHTHIN2","2nd Thin",IF('Activity rawdata'!P913="AFERTE","Early Fert",IF('Activity rawdata'!P913="AFERTM","Mid Fert",IF('Activity rawdata'!P913="AFERTL","Late Fert",  IF('Activity rawdata'!P913="ASP","Site Prep", IF('Activity rawdata'!P913="APLT","Plant",  IF('Activity rawdata'!P913="ANREG","Natural Regeneration"))))))))))</f>
        <v>Clearcut</v>
      </c>
      <c r="I914" s="74">
        <f>'Activity rawdata'!O913</f>
        <v>70.08</v>
      </c>
      <c r="J914" s="75">
        <f>'Activity rawdata'!N913</f>
        <v>28</v>
      </c>
      <c r="K914" s="75">
        <f>'Activity rawdata'!AC913</f>
        <v>97.93</v>
      </c>
      <c r="L914" s="75">
        <f>'Activity rawdata'!AD913</f>
        <v>91.13</v>
      </c>
      <c r="M914" s="76">
        <f>'Activity rawdata'!AE913</f>
        <v>14.036650742173086</v>
      </c>
      <c r="N914" s="83">
        <f>'Activity rawdata'!T913+'Activity rawdata'!U913</f>
        <v>72.13</v>
      </c>
      <c r="O914" s="80">
        <f>'Activity rawdata'!V913</f>
        <v>43.62</v>
      </c>
      <c r="P914" s="80">
        <f>'Activity rawdata'!W913</f>
        <v>0</v>
      </c>
      <c r="Q914" s="80">
        <f>'Activity rawdata'!X913</f>
        <v>67.84</v>
      </c>
      <c r="R914" s="84">
        <f t="shared" si="150"/>
        <v>183.59</v>
      </c>
      <c r="S914" s="80">
        <f>'Activity rawdata'!Z913</f>
        <v>0</v>
      </c>
      <c r="T914" s="80">
        <f>'Activity rawdata'!AA913</f>
        <v>0</v>
      </c>
      <c r="U914" s="80">
        <f t="shared" si="151"/>
        <v>0</v>
      </c>
      <c r="V914" s="81">
        <f t="shared" si="152"/>
        <v>5054.8703999999998</v>
      </c>
      <c r="W914" s="75">
        <f t="shared" si="153"/>
        <v>3056.8896</v>
      </c>
      <c r="X914" s="75">
        <f t="shared" si="154"/>
        <v>0</v>
      </c>
      <c r="Y914" s="75">
        <f t="shared" si="155"/>
        <v>4754.2272000000003</v>
      </c>
      <c r="Z914" s="82">
        <f t="shared" si="156"/>
        <v>12865.9872</v>
      </c>
      <c r="AA914" s="75">
        <f t="shared" si="157"/>
        <v>0</v>
      </c>
      <c r="AB914" s="75">
        <f t="shared" si="158"/>
        <v>0</v>
      </c>
      <c r="AC914" s="82">
        <f t="shared" si="159"/>
        <v>0</v>
      </c>
      <c r="AD914" s="70"/>
    </row>
    <row r="915" spans="1:30" x14ac:dyDescent="0.35">
      <c r="A915" s="70" t="str">
        <f>'Activity rawdata'!A914</f>
        <v>BH6125-1-289</v>
      </c>
      <c r="B915" s="71" t="str">
        <f>'Activity rawdata'!B914</f>
        <v>LB</v>
      </c>
      <c r="C915" s="71" t="str">
        <f>IF('Activity rawdata'!C914="PY","Planted",IF('Activity rawdata'!C914="NY","Nat/Convert",IF('Activity rawdata'!C914="NN","Nat/Nonconvert",IF('Activity rawdata'!C914="OY","Planted"))))</f>
        <v>Planted</v>
      </c>
      <c r="D915" s="70" t="str">
        <f>'Activity rawdata'!D914</f>
        <v>STP1</v>
      </c>
      <c r="E915" s="72" t="str">
        <f>'Activity rawdata'!E914</f>
        <v>62</v>
      </c>
      <c r="F915" s="73" t="str">
        <f>'Activity rawdata'!L914</f>
        <v>MT2</v>
      </c>
      <c r="G915" s="72" t="str">
        <f>'Activity rawdata'!R914</f>
        <v>2049</v>
      </c>
      <c r="H915" s="72" t="str">
        <f>IF('Activity rawdata'!P914="AHTHIN1","1st Thin",IF('Activity rawdata'!P914="AHCC","Clearcut",IF('Activity rawdata'!P914="AHTHSMZ","SMZ Thin",IF('Activity rawdata'!P914="AHTHIN2","2nd Thin",IF('Activity rawdata'!P914="AFERTE","Early Fert",IF('Activity rawdata'!P914="AFERTM","Mid Fert",IF('Activity rawdata'!P914="AFERTL","Late Fert",  IF('Activity rawdata'!P914="ASP","Site Prep", IF('Activity rawdata'!P914="APLT","Plant",  IF('Activity rawdata'!P914="ANREG","Natural Regeneration"))))))))))</f>
        <v>Clearcut</v>
      </c>
      <c r="I915" s="74">
        <f>'Activity rawdata'!O914</f>
        <v>53.84</v>
      </c>
      <c r="J915" s="75">
        <f>'Activity rawdata'!N914</f>
        <v>28</v>
      </c>
      <c r="K915" s="75">
        <f>'Activity rawdata'!AC914</f>
        <v>101.52</v>
      </c>
      <c r="L915" s="75">
        <f>'Activity rawdata'!AD914</f>
        <v>101.07</v>
      </c>
      <c r="M915" s="76">
        <f>'Activity rawdata'!AE914</f>
        <v>13.570660118028654</v>
      </c>
      <c r="N915" s="83">
        <f>'Activity rawdata'!T914+'Activity rawdata'!U914</f>
        <v>40.9</v>
      </c>
      <c r="O915" s="80">
        <f>'Activity rawdata'!V914</f>
        <v>57.63</v>
      </c>
      <c r="P915" s="80">
        <f>'Activity rawdata'!W914</f>
        <v>115.02</v>
      </c>
      <c r="Q915" s="80">
        <f>'Activity rawdata'!X914</f>
        <v>0</v>
      </c>
      <c r="R915" s="84">
        <f t="shared" si="150"/>
        <v>213.55</v>
      </c>
      <c r="S915" s="80">
        <f>'Activity rawdata'!Z914</f>
        <v>0</v>
      </c>
      <c r="T915" s="80">
        <f>'Activity rawdata'!AA914</f>
        <v>0</v>
      </c>
      <c r="U915" s="80">
        <f t="shared" si="151"/>
        <v>0</v>
      </c>
      <c r="V915" s="81">
        <f t="shared" si="152"/>
        <v>2202.056</v>
      </c>
      <c r="W915" s="75">
        <f t="shared" si="153"/>
        <v>3102.7992000000004</v>
      </c>
      <c r="X915" s="75">
        <f t="shared" si="154"/>
        <v>6192.6768000000002</v>
      </c>
      <c r="Y915" s="75">
        <f t="shared" si="155"/>
        <v>0</v>
      </c>
      <c r="Z915" s="82">
        <f t="shared" si="156"/>
        <v>11497.531999999999</v>
      </c>
      <c r="AA915" s="75">
        <f t="shared" si="157"/>
        <v>0</v>
      </c>
      <c r="AB915" s="75">
        <f t="shared" si="158"/>
        <v>0</v>
      </c>
      <c r="AC915" s="82">
        <f t="shared" si="159"/>
        <v>0</v>
      </c>
      <c r="AD915" s="70"/>
    </row>
    <row r="916" spans="1:30" x14ac:dyDescent="0.35">
      <c r="A916" s="70" t="str">
        <f>'Activity rawdata'!A915</f>
        <v>BH2061-1-83</v>
      </c>
      <c r="B916" s="71" t="str">
        <f>'Activity rawdata'!B915</f>
        <v>LB</v>
      </c>
      <c r="C916" s="71" t="str">
        <f>IF('Activity rawdata'!C915="PY","Planted",IF('Activity rawdata'!C915="NY","Nat/Convert",IF('Activity rawdata'!C915="NN","Nat/Nonconvert",IF('Activity rawdata'!C915="OY","Planted"))))</f>
        <v>Planted</v>
      </c>
      <c r="D916" s="70" t="str">
        <f>'Activity rawdata'!D915</f>
        <v>STP1</v>
      </c>
      <c r="E916" s="72" t="str">
        <f>'Activity rawdata'!E915</f>
        <v>71</v>
      </c>
      <c r="F916" s="73" t="str">
        <f>'Activity rawdata'!L915</f>
        <v>MT2</v>
      </c>
      <c r="G916" s="72" t="str">
        <f>'Activity rawdata'!R915</f>
        <v>2049</v>
      </c>
      <c r="H916" s="72" t="str">
        <f>IF('Activity rawdata'!P915="AHTHIN1","1st Thin",IF('Activity rawdata'!P915="AHCC","Clearcut",IF('Activity rawdata'!P915="AHTHSMZ","SMZ Thin",IF('Activity rawdata'!P915="AHTHIN2","2nd Thin",IF('Activity rawdata'!P915="AFERTE","Early Fert",IF('Activity rawdata'!P915="AFERTM","Mid Fert",IF('Activity rawdata'!P915="AFERTL","Late Fert",  IF('Activity rawdata'!P915="ASP","Site Prep", IF('Activity rawdata'!P915="APLT","Plant",  IF('Activity rawdata'!P915="ANREG","Natural Regeneration"))))))))))</f>
        <v>Clearcut</v>
      </c>
      <c r="I916" s="74">
        <f>'Activity rawdata'!O915</f>
        <v>101.07</v>
      </c>
      <c r="J916" s="75">
        <f>'Activity rawdata'!N915</f>
        <v>29</v>
      </c>
      <c r="K916" s="75">
        <f>'Activity rawdata'!AC915</f>
        <v>98.62</v>
      </c>
      <c r="L916" s="75">
        <f>'Activity rawdata'!AD915</f>
        <v>89.61</v>
      </c>
      <c r="M916" s="76">
        <f>'Activity rawdata'!AE915</f>
        <v>14.204977897662028</v>
      </c>
      <c r="N916" s="83">
        <f>'Activity rawdata'!T915+'Activity rawdata'!U915</f>
        <v>71.83</v>
      </c>
      <c r="O916" s="80">
        <f>'Activity rawdata'!V915</f>
        <v>38.130000000000003</v>
      </c>
      <c r="P916" s="80">
        <f>'Activity rawdata'!W915</f>
        <v>0</v>
      </c>
      <c r="Q916" s="80">
        <f>'Activity rawdata'!X915</f>
        <v>71.790000000000006</v>
      </c>
      <c r="R916" s="84">
        <f t="shared" si="150"/>
        <v>181.75</v>
      </c>
      <c r="S916" s="80">
        <f>'Activity rawdata'!Z915</f>
        <v>0</v>
      </c>
      <c r="T916" s="80">
        <f>'Activity rawdata'!AA915</f>
        <v>0</v>
      </c>
      <c r="U916" s="80">
        <f t="shared" si="151"/>
        <v>0</v>
      </c>
      <c r="V916" s="81">
        <f t="shared" si="152"/>
        <v>7259.8580999999995</v>
      </c>
      <c r="W916" s="75">
        <f t="shared" si="153"/>
        <v>3853.7991000000002</v>
      </c>
      <c r="X916" s="75">
        <f t="shared" si="154"/>
        <v>0</v>
      </c>
      <c r="Y916" s="75">
        <f t="shared" si="155"/>
        <v>7255.8153000000002</v>
      </c>
      <c r="Z916" s="82">
        <f t="shared" si="156"/>
        <v>18369.4725</v>
      </c>
      <c r="AA916" s="75">
        <f t="shared" si="157"/>
        <v>0</v>
      </c>
      <c r="AB916" s="75">
        <f t="shared" si="158"/>
        <v>0</v>
      </c>
      <c r="AC916" s="82">
        <f t="shared" si="159"/>
        <v>0</v>
      </c>
      <c r="AD916" s="70"/>
    </row>
    <row r="917" spans="1:30" x14ac:dyDescent="0.35">
      <c r="A917" s="70" t="str">
        <f>'Activity rawdata'!A916</f>
        <v>BH2046-1-55</v>
      </c>
      <c r="B917" s="71" t="str">
        <f>'Activity rawdata'!B916</f>
        <v>LB</v>
      </c>
      <c r="C917" s="71" t="str">
        <f>IF('Activity rawdata'!C916="PY","Planted",IF('Activity rawdata'!C916="NY","Nat/Convert",IF('Activity rawdata'!C916="NN","Nat/Nonconvert",IF('Activity rawdata'!C916="OY","Planted"))))</f>
        <v>Planted</v>
      </c>
      <c r="D917" s="70" t="str">
        <f>'Activity rawdata'!D916</f>
        <v>STP1</v>
      </c>
      <c r="E917" s="72" t="str">
        <f>'Activity rawdata'!E916</f>
        <v>52</v>
      </c>
      <c r="F917" s="73" t="str">
        <f>'Activity rawdata'!L916</f>
        <v>MT2</v>
      </c>
      <c r="G917" s="72" t="str">
        <f>'Activity rawdata'!R916</f>
        <v>2049</v>
      </c>
      <c r="H917" s="72" t="str">
        <f>IF('Activity rawdata'!P916="AHTHIN1","1st Thin",IF('Activity rawdata'!P916="AHCC","Clearcut",IF('Activity rawdata'!P916="AHTHSMZ","SMZ Thin",IF('Activity rawdata'!P916="AHTHIN2","2nd Thin",IF('Activity rawdata'!P916="AFERTE","Early Fert",IF('Activity rawdata'!P916="AFERTM","Mid Fert",IF('Activity rawdata'!P916="AFERTL","Late Fert",  IF('Activity rawdata'!P916="ASP","Site Prep", IF('Activity rawdata'!P916="APLT","Plant",  IF('Activity rawdata'!P916="ANREG","Natural Regeneration"))))))))))</f>
        <v>Clearcut</v>
      </c>
      <c r="I917" s="74">
        <f>'Activity rawdata'!O916</f>
        <v>170.51</v>
      </c>
      <c r="J917" s="75">
        <f>'Activity rawdata'!N916</f>
        <v>29</v>
      </c>
      <c r="K917" s="75">
        <f>'Activity rawdata'!AC916</f>
        <v>99.3</v>
      </c>
      <c r="L917" s="75">
        <f>'Activity rawdata'!AD916</f>
        <v>89.81</v>
      </c>
      <c r="M917" s="76">
        <f>'Activity rawdata'!AE916</f>
        <v>14.237986536591507</v>
      </c>
      <c r="N917" s="83">
        <f>'Activity rawdata'!T916+'Activity rawdata'!U916</f>
        <v>89.34</v>
      </c>
      <c r="O917" s="80">
        <f>'Activity rawdata'!V916</f>
        <v>44.13</v>
      </c>
      <c r="P917" s="80">
        <f>'Activity rawdata'!W916</f>
        <v>0</v>
      </c>
      <c r="Q917" s="80">
        <f>'Activity rawdata'!X916</f>
        <v>77.08</v>
      </c>
      <c r="R917" s="84">
        <f t="shared" si="150"/>
        <v>210.55</v>
      </c>
      <c r="S917" s="80">
        <f>'Activity rawdata'!Z916</f>
        <v>0</v>
      </c>
      <c r="T917" s="80">
        <f>'Activity rawdata'!AA916</f>
        <v>0</v>
      </c>
      <c r="U917" s="80">
        <f t="shared" si="151"/>
        <v>0</v>
      </c>
      <c r="V917" s="81">
        <f t="shared" si="152"/>
        <v>15233.3634</v>
      </c>
      <c r="W917" s="75">
        <f t="shared" si="153"/>
        <v>7524.6063000000004</v>
      </c>
      <c r="X917" s="75">
        <f t="shared" si="154"/>
        <v>0</v>
      </c>
      <c r="Y917" s="75">
        <f t="shared" si="155"/>
        <v>13142.9108</v>
      </c>
      <c r="Z917" s="82">
        <f t="shared" si="156"/>
        <v>35900.880499999999</v>
      </c>
      <c r="AA917" s="75">
        <f t="shared" si="157"/>
        <v>0</v>
      </c>
      <c r="AB917" s="75">
        <f t="shared" si="158"/>
        <v>0</v>
      </c>
      <c r="AC917" s="82">
        <f t="shared" si="159"/>
        <v>0</v>
      </c>
      <c r="AD917" s="70"/>
    </row>
    <row r="918" spans="1:30" x14ac:dyDescent="0.35">
      <c r="A918" s="70" t="str">
        <f>'Activity rawdata'!A917</f>
        <v>BH1429-1-11</v>
      </c>
      <c r="B918" s="71" t="str">
        <f>'Activity rawdata'!B917</f>
        <v>LB</v>
      </c>
      <c r="C918" s="71" t="str">
        <f>IF('Activity rawdata'!C917="PY","Planted",IF('Activity rawdata'!C917="NY","Nat/Convert",IF('Activity rawdata'!C917="NN","Nat/Nonconvert",IF('Activity rawdata'!C917="OY","Planted"))))</f>
        <v>Planted</v>
      </c>
      <c r="D918" s="70" t="str">
        <f>'Activity rawdata'!D917</f>
        <v>STP1</v>
      </c>
      <c r="E918" s="72" t="str">
        <f>'Activity rawdata'!E917</f>
        <v>77</v>
      </c>
      <c r="F918" s="73" t="str">
        <f>'Activity rawdata'!L917</f>
        <v>MT2</v>
      </c>
      <c r="G918" s="72" t="str">
        <f>'Activity rawdata'!R917</f>
        <v>2049</v>
      </c>
      <c r="H918" s="72" t="str">
        <f>IF('Activity rawdata'!P917="AHTHIN1","1st Thin",IF('Activity rawdata'!P917="AHCC","Clearcut",IF('Activity rawdata'!P917="AHTHSMZ","SMZ Thin",IF('Activity rawdata'!P917="AHTHIN2","2nd Thin",IF('Activity rawdata'!P917="AFERTE","Early Fert",IF('Activity rawdata'!P917="AFERTM","Mid Fert",IF('Activity rawdata'!P917="AFERTL","Late Fert",  IF('Activity rawdata'!P917="ASP","Site Prep", IF('Activity rawdata'!P917="APLT","Plant",  IF('Activity rawdata'!P917="ANREG","Natural Regeneration"))))))))))</f>
        <v>Clearcut</v>
      </c>
      <c r="I918" s="74">
        <f>'Activity rawdata'!O917</f>
        <v>172.42</v>
      </c>
      <c r="J918" s="75">
        <f>'Activity rawdata'!N917</f>
        <v>29</v>
      </c>
      <c r="K918" s="75">
        <f>'Activity rawdata'!AC917</f>
        <v>100.66</v>
      </c>
      <c r="L918" s="75">
        <f>'Activity rawdata'!AD917</f>
        <v>112.83</v>
      </c>
      <c r="M918" s="76">
        <f>'Activity rawdata'!AE917</f>
        <v>12.789467741263653</v>
      </c>
      <c r="N918" s="83">
        <f>'Activity rawdata'!T917+'Activity rawdata'!U917</f>
        <v>44.68</v>
      </c>
      <c r="O918" s="80">
        <f>'Activity rawdata'!V917</f>
        <v>62.3</v>
      </c>
      <c r="P918" s="80">
        <f>'Activity rawdata'!W917</f>
        <v>0</v>
      </c>
      <c r="Q918" s="80">
        <f>'Activity rawdata'!X917</f>
        <v>31.21</v>
      </c>
      <c r="R918" s="84">
        <f t="shared" si="150"/>
        <v>138.19</v>
      </c>
      <c r="S918" s="80">
        <f>'Activity rawdata'!Z917</f>
        <v>0</v>
      </c>
      <c r="T918" s="80">
        <f>'Activity rawdata'!AA917</f>
        <v>0</v>
      </c>
      <c r="U918" s="80">
        <f t="shared" si="151"/>
        <v>0</v>
      </c>
      <c r="V918" s="81">
        <f t="shared" si="152"/>
        <v>7703.7255999999998</v>
      </c>
      <c r="W918" s="75">
        <f t="shared" si="153"/>
        <v>10741.766</v>
      </c>
      <c r="X918" s="75">
        <f t="shared" si="154"/>
        <v>0</v>
      </c>
      <c r="Y918" s="75">
        <f t="shared" si="155"/>
        <v>5381.2281999999996</v>
      </c>
      <c r="Z918" s="82">
        <f t="shared" si="156"/>
        <v>23826.719799999999</v>
      </c>
      <c r="AA918" s="75">
        <f t="shared" si="157"/>
        <v>0</v>
      </c>
      <c r="AB918" s="75">
        <f t="shared" si="158"/>
        <v>0</v>
      </c>
      <c r="AC918" s="82">
        <f t="shared" si="159"/>
        <v>0</v>
      </c>
      <c r="AD918" s="70"/>
    </row>
    <row r="919" spans="1:30" x14ac:dyDescent="0.35">
      <c r="A919" s="70" t="str">
        <f>'Activity rawdata'!A918</f>
        <v>BH6112-1-251</v>
      </c>
      <c r="B919" s="71" t="str">
        <f>'Activity rawdata'!B918</f>
        <v>LB</v>
      </c>
      <c r="C919" s="71" t="str">
        <f>IF('Activity rawdata'!C918="PY","Planted",IF('Activity rawdata'!C918="NY","Nat/Convert",IF('Activity rawdata'!C918="NN","Nat/Nonconvert",IF('Activity rawdata'!C918="OY","Planted"))))</f>
        <v>Planted</v>
      </c>
      <c r="D919" s="70" t="str">
        <f>'Activity rawdata'!D918</f>
        <v>STP1</v>
      </c>
      <c r="E919" s="72" t="str">
        <f>'Activity rawdata'!E918</f>
        <v>63</v>
      </c>
      <c r="F919" s="73" t="str">
        <f>'Activity rawdata'!L918</f>
        <v>MT2</v>
      </c>
      <c r="G919" s="72" t="str">
        <f>'Activity rawdata'!R918</f>
        <v>2049</v>
      </c>
      <c r="H919" s="72" t="str">
        <f>IF('Activity rawdata'!P918="AHTHIN1","1st Thin",IF('Activity rawdata'!P918="AHCC","Clearcut",IF('Activity rawdata'!P918="AHTHSMZ","SMZ Thin",IF('Activity rawdata'!P918="AHTHIN2","2nd Thin",IF('Activity rawdata'!P918="AFERTE","Early Fert",IF('Activity rawdata'!P918="AFERTM","Mid Fert",IF('Activity rawdata'!P918="AFERTL","Late Fert",  IF('Activity rawdata'!P918="ASP","Site Prep", IF('Activity rawdata'!P918="APLT","Plant",  IF('Activity rawdata'!P918="ANREG","Natural Regeneration"))))))))))</f>
        <v>Clearcut</v>
      </c>
      <c r="I919" s="74">
        <f>'Activity rawdata'!O918</f>
        <v>20.010000000000002</v>
      </c>
      <c r="J919" s="75">
        <f>'Activity rawdata'!N918</f>
        <v>29</v>
      </c>
      <c r="K919" s="75">
        <f>'Activity rawdata'!AC918</f>
        <v>100.55</v>
      </c>
      <c r="L919" s="75">
        <f>'Activity rawdata'!AD918</f>
        <v>102.65</v>
      </c>
      <c r="M919" s="76">
        <f>'Activity rawdata'!AE918</f>
        <v>13.401328794070492</v>
      </c>
      <c r="N919" s="83">
        <f>'Activity rawdata'!T918+'Activity rawdata'!U918</f>
        <v>34.79</v>
      </c>
      <c r="O919" s="80">
        <f>'Activity rawdata'!V918</f>
        <v>62.19</v>
      </c>
      <c r="P919" s="80">
        <f>'Activity rawdata'!W918</f>
        <v>90.68</v>
      </c>
      <c r="Q919" s="80">
        <f>'Activity rawdata'!X918</f>
        <v>0</v>
      </c>
      <c r="R919" s="84">
        <f t="shared" si="150"/>
        <v>187.66</v>
      </c>
      <c r="S919" s="80">
        <f>'Activity rawdata'!Z918</f>
        <v>0</v>
      </c>
      <c r="T919" s="80">
        <f>'Activity rawdata'!AA918</f>
        <v>0</v>
      </c>
      <c r="U919" s="80">
        <f t="shared" si="151"/>
        <v>0</v>
      </c>
      <c r="V919" s="81">
        <f t="shared" si="152"/>
        <v>696.14790000000005</v>
      </c>
      <c r="W919" s="75">
        <f t="shared" si="153"/>
        <v>1244.4219000000001</v>
      </c>
      <c r="X919" s="75">
        <f t="shared" si="154"/>
        <v>1814.5068000000003</v>
      </c>
      <c r="Y919" s="75">
        <f t="shared" si="155"/>
        <v>0</v>
      </c>
      <c r="Z919" s="82">
        <f t="shared" si="156"/>
        <v>3755.0766000000003</v>
      </c>
      <c r="AA919" s="75">
        <f t="shared" si="157"/>
        <v>0</v>
      </c>
      <c r="AB919" s="75">
        <f t="shared" si="158"/>
        <v>0</v>
      </c>
      <c r="AC919" s="82">
        <f t="shared" si="159"/>
        <v>0</v>
      </c>
      <c r="AD919" s="70"/>
    </row>
    <row r="920" spans="1:30" x14ac:dyDescent="0.35">
      <c r="A920" s="70" t="str">
        <f>'Activity rawdata'!A919</f>
        <v>BH6112-1-260</v>
      </c>
      <c r="B920" s="71" t="str">
        <f>'Activity rawdata'!B919</f>
        <v>LB</v>
      </c>
      <c r="C920" s="71" t="str">
        <f>IF('Activity rawdata'!C919="PY","Planted",IF('Activity rawdata'!C919="NY","Nat/Convert",IF('Activity rawdata'!C919="NN","Nat/Nonconvert",IF('Activity rawdata'!C919="OY","Planted"))))</f>
        <v>Planted</v>
      </c>
      <c r="D920" s="70" t="str">
        <f>'Activity rawdata'!D919</f>
        <v>STP1</v>
      </c>
      <c r="E920" s="72" t="str">
        <f>'Activity rawdata'!E919</f>
        <v>65</v>
      </c>
      <c r="F920" s="73" t="str">
        <f>'Activity rawdata'!L919</f>
        <v>MT2</v>
      </c>
      <c r="G920" s="72" t="str">
        <f>'Activity rawdata'!R919</f>
        <v>2049</v>
      </c>
      <c r="H920" s="72" t="str">
        <f>IF('Activity rawdata'!P919="AHTHIN1","1st Thin",IF('Activity rawdata'!P919="AHCC","Clearcut",IF('Activity rawdata'!P919="AHTHSMZ","SMZ Thin",IF('Activity rawdata'!P919="AHTHIN2","2nd Thin",IF('Activity rawdata'!P919="AFERTE","Early Fert",IF('Activity rawdata'!P919="AFERTM","Mid Fert",IF('Activity rawdata'!P919="AFERTL","Late Fert",  IF('Activity rawdata'!P919="ASP","Site Prep", IF('Activity rawdata'!P919="APLT","Plant",  IF('Activity rawdata'!P919="ANREG","Natural Regeneration"))))))))))</f>
        <v>Clearcut</v>
      </c>
      <c r="I920" s="74">
        <f>'Activity rawdata'!O919</f>
        <v>50.34</v>
      </c>
      <c r="J920" s="75">
        <f>'Activity rawdata'!N919</f>
        <v>29</v>
      </c>
      <c r="K920" s="75">
        <f>'Activity rawdata'!AC919</f>
        <v>100.49</v>
      </c>
      <c r="L920" s="75">
        <f>'Activity rawdata'!AD919</f>
        <v>102.55</v>
      </c>
      <c r="M920" s="76">
        <f>'Activity rawdata'!AE919</f>
        <v>13.403860294808824</v>
      </c>
      <c r="N920" s="83">
        <f>'Activity rawdata'!T919+'Activity rawdata'!U919</f>
        <v>34.39</v>
      </c>
      <c r="O920" s="80">
        <f>'Activity rawdata'!V919</f>
        <v>59.61</v>
      </c>
      <c r="P920" s="80">
        <f>'Activity rawdata'!W919</f>
        <v>91.18</v>
      </c>
      <c r="Q920" s="80">
        <f>'Activity rawdata'!X919</f>
        <v>0</v>
      </c>
      <c r="R920" s="84">
        <f t="shared" si="150"/>
        <v>185.18</v>
      </c>
      <c r="S920" s="80">
        <f>'Activity rawdata'!Z919</f>
        <v>0</v>
      </c>
      <c r="T920" s="80">
        <f>'Activity rawdata'!AA919</f>
        <v>0</v>
      </c>
      <c r="U920" s="80">
        <f t="shared" si="151"/>
        <v>0</v>
      </c>
      <c r="V920" s="81">
        <f t="shared" si="152"/>
        <v>1731.1926000000001</v>
      </c>
      <c r="W920" s="75">
        <f t="shared" si="153"/>
        <v>3000.7674000000002</v>
      </c>
      <c r="X920" s="75">
        <f t="shared" si="154"/>
        <v>4590.0012000000006</v>
      </c>
      <c r="Y920" s="75">
        <f t="shared" si="155"/>
        <v>0</v>
      </c>
      <c r="Z920" s="82">
        <f t="shared" si="156"/>
        <v>9321.9612000000016</v>
      </c>
      <c r="AA920" s="75">
        <f t="shared" si="157"/>
        <v>0</v>
      </c>
      <c r="AB920" s="75">
        <f t="shared" si="158"/>
        <v>0</v>
      </c>
      <c r="AC920" s="82">
        <f t="shared" si="159"/>
        <v>0</v>
      </c>
      <c r="AD920" s="70"/>
    </row>
    <row r="921" spans="1:30" x14ac:dyDescent="0.35">
      <c r="A921" s="70" t="str">
        <f>'Activity rawdata'!A920</f>
        <v>BH5120-1-111</v>
      </c>
      <c r="B921" s="71" t="str">
        <f>'Activity rawdata'!B920</f>
        <v>LB</v>
      </c>
      <c r="C921" s="71" t="str">
        <f>IF('Activity rawdata'!C920="PY","Planted",IF('Activity rawdata'!C920="NY","Nat/Convert",IF('Activity rawdata'!C920="NN","Nat/Nonconvert",IF('Activity rawdata'!C920="OY","Planted"))))</f>
        <v>Planted</v>
      </c>
      <c r="D921" s="70" t="str">
        <f>'Activity rawdata'!D920</f>
        <v>STP1</v>
      </c>
      <c r="E921" s="72" t="str">
        <f>'Activity rawdata'!E920</f>
        <v>78</v>
      </c>
      <c r="F921" s="73" t="str">
        <f>'Activity rawdata'!L920</f>
        <v>MT2</v>
      </c>
      <c r="G921" s="72" t="str">
        <f>'Activity rawdata'!R920</f>
        <v>2049</v>
      </c>
      <c r="H921" s="72" t="str">
        <f>IF('Activity rawdata'!P920="AHTHIN1","1st Thin",IF('Activity rawdata'!P920="AHCC","Clearcut",IF('Activity rawdata'!P920="AHTHSMZ","SMZ Thin",IF('Activity rawdata'!P920="AHTHIN2","2nd Thin",IF('Activity rawdata'!P920="AFERTE","Early Fert",IF('Activity rawdata'!P920="AFERTM","Mid Fert",IF('Activity rawdata'!P920="AFERTL","Late Fert",  IF('Activity rawdata'!P920="ASP","Site Prep", IF('Activity rawdata'!P920="APLT","Plant",  IF('Activity rawdata'!P920="ANREG","Natural Regeneration"))))))))))</f>
        <v>Clearcut</v>
      </c>
      <c r="I921" s="74">
        <f>'Activity rawdata'!O920</f>
        <v>87.28</v>
      </c>
      <c r="J921" s="75">
        <f>'Activity rawdata'!N920</f>
        <v>29</v>
      </c>
      <c r="K921" s="75">
        <f>'Activity rawdata'!AC920</f>
        <v>102.53</v>
      </c>
      <c r="L921" s="75">
        <f>'Activity rawdata'!AD920</f>
        <v>104.77</v>
      </c>
      <c r="M921" s="76">
        <f>'Activity rawdata'!AE920</f>
        <v>13.3950182180456</v>
      </c>
      <c r="N921" s="83">
        <f>'Activity rawdata'!T920+'Activity rawdata'!U920</f>
        <v>32.130000000000003</v>
      </c>
      <c r="O921" s="80">
        <f>'Activity rawdata'!V920</f>
        <v>55.6</v>
      </c>
      <c r="P921" s="80">
        <f>'Activity rawdata'!W920</f>
        <v>87.7</v>
      </c>
      <c r="Q921" s="80">
        <f>'Activity rawdata'!X920</f>
        <v>0</v>
      </c>
      <c r="R921" s="84">
        <f t="shared" si="150"/>
        <v>175.43</v>
      </c>
      <c r="S921" s="80">
        <f>'Activity rawdata'!Z920</f>
        <v>0</v>
      </c>
      <c r="T921" s="80">
        <f>'Activity rawdata'!AA920</f>
        <v>0</v>
      </c>
      <c r="U921" s="80">
        <f t="shared" si="151"/>
        <v>0</v>
      </c>
      <c r="V921" s="81">
        <f t="shared" si="152"/>
        <v>2804.3064000000004</v>
      </c>
      <c r="W921" s="75">
        <f t="shared" si="153"/>
        <v>4852.768</v>
      </c>
      <c r="X921" s="75">
        <f t="shared" si="154"/>
        <v>7654.4560000000001</v>
      </c>
      <c r="Y921" s="75">
        <f t="shared" si="155"/>
        <v>0</v>
      </c>
      <c r="Z921" s="82">
        <f t="shared" si="156"/>
        <v>15311.5304</v>
      </c>
      <c r="AA921" s="75">
        <f t="shared" si="157"/>
        <v>0</v>
      </c>
      <c r="AB921" s="75">
        <f t="shared" si="158"/>
        <v>0</v>
      </c>
      <c r="AC921" s="82">
        <f t="shared" si="159"/>
        <v>0</v>
      </c>
      <c r="AD921" s="70"/>
    </row>
    <row r="922" spans="1:30" x14ac:dyDescent="0.35">
      <c r="A922" s="70" t="str">
        <f>'Activity rawdata'!A921</f>
        <v>BH5660-1-164</v>
      </c>
      <c r="B922" s="71" t="str">
        <f>'Activity rawdata'!B921</f>
        <v>LB</v>
      </c>
      <c r="C922" s="71" t="str">
        <f>IF('Activity rawdata'!C921="PY","Planted",IF('Activity rawdata'!C921="NY","Nat/Convert",IF('Activity rawdata'!C921="NN","Nat/Nonconvert",IF('Activity rawdata'!C921="OY","Planted"))))</f>
        <v>Planted</v>
      </c>
      <c r="D922" s="70" t="str">
        <f>'Activity rawdata'!D921</f>
        <v>STP1</v>
      </c>
      <c r="E922" s="72" t="str">
        <f>'Activity rawdata'!E921</f>
        <v>66</v>
      </c>
      <c r="F922" s="73" t="str">
        <f>'Activity rawdata'!L921</f>
        <v>MT2</v>
      </c>
      <c r="G922" s="72" t="str">
        <f>'Activity rawdata'!R921</f>
        <v>2049</v>
      </c>
      <c r="H922" s="72" t="str">
        <f>IF('Activity rawdata'!P921="AHTHIN1","1st Thin",IF('Activity rawdata'!P921="AHCC","Clearcut",IF('Activity rawdata'!P921="AHTHSMZ","SMZ Thin",IF('Activity rawdata'!P921="AHTHIN2","2nd Thin",IF('Activity rawdata'!P921="AFERTE","Early Fert",IF('Activity rawdata'!P921="AFERTM","Mid Fert",IF('Activity rawdata'!P921="AFERTL","Late Fert",  IF('Activity rawdata'!P921="ASP","Site Prep", IF('Activity rawdata'!P921="APLT","Plant",  IF('Activity rawdata'!P921="ANREG","Natural Regeneration"))))))))))</f>
        <v>Clearcut</v>
      </c>
      <c r="I922" s="74">
        <f>'Activity rawdata'!O921</f>
        <v>7.07</v>
      </c>
      <c r="J922" s="75">
        <f>'Activity rawdata'!N921</f>
        <v>29</v>
      </c>
      <c r="K922" s="75">
        <f>'Activity rawdata'!AC921</f>
        <v>105.17</v>
      </c>
      <c r="L922" s="75">
        <f>'Activity rawdata'!AD921</f>
        <v>117</v>
      </c>
      <c r="M922" s="76">
        <f>'Activity rawdata'!AE921</f>
        <v>12.83776164391586</v>
      </c>
      <c r="N922" s="83">
        <f>'Activity rawdata'!T921+'Activity rawdata'!U921</f>
        <v>33.33</v>
      </c>
      <c r="O922" s="80">
        <f>'Activity rawdata'!V921</f>
        <v>73.62</v>
      </c>
      <c r="P922" s="80">
        <f>'Activity rawdata'!W921</f>
        <v>68.31</v>
      </c>
      <c r="Q922" s="80">
        <f>'Activity rawdata'!X921</f>
        <v>0</v>
      </c>
      <c r="R922" s="84">
        <f t="shared" si="150"/>
        <v>175.26</v>
      </c>
      <c r="S922" s="80">
        <f>'Activity rawdata'!Z921</f>
        <v>0</v>
      </c>
      <c r="T922" s="80">
        <f>'Activity rawdata'!AA921</f>
        <v>0</v>
      </c>
      <c r="U922" s="80">
        <f t="shared" si="151"/>
        <v>0</v>
      </c>
      <c r="V922" s="81">
        <f t="shared" si="152"/>
        <v>235.6431</v>
      </c>
      <c r="W922" s="75">
        <f t="shared" si="153"/>
        <v>520.49340000000007</v>
      </c>
      <c r="X922" s="75">
        <f t="shared" si="154"/>
        <v>482.95170000000002</v>
      </c>
      <c r="Y922" s="75">
        <f t="shared" si="155"/>
        <v>0</v>
      </c>
      <c r="Z922" s="82">
        <f t="shared" si="156"/>
        <v>1239.0882000000001</v>
      </c>
      <c r="AA922" s="75">
        <f t="shared" si="157"/>
        <v>0</v>
      </c>
      <c r="AB922" s="75">
        <f t="shared" si="158"/>
        <v>0</v>
      </c>
      <c r="AC922" s="82">
        <f t="shared" si="159"/>
        <v>0</v>
      </c>
      <c r="AD922" s="70"/>
    </row>
    <row r="923" spans="1:30" x14ac:dyDescent="0.35">
      <c r="A923" s="70" t="str">
        <f>'Activity rawdata'!A922</f>
        <v>BH5660-1-194</v>
      </c>
      <c r="B923" s="71" t="str">
        <f>'Activity rawdata'!B922</f>
        <v>LB</v>
      </c>
      <c r="C923" s="71" t="str">
        <f>IF('Activity rawdata'!C922="PY","Planted",IF('Activity rawdata'!C922="NY","Nat/Convert",IF('Activity rawdata'!C922="NN","Nat/Nonconvert",IF('Activity rawdata'!C922="OY","Planted"))))</f>
        <v>Planted</v>
      </c>
      <c r="D923" s="70" t="str">
        <f>'Activity rawdata'!D922</f>
        <v>STP1</v>
      </c>
      <c r="E923" s="72" t="str">
        <f>'Activity rawdata'!E922</f>
        <v>66</v>
      </c>
      <c r="F923" s="73" t="str">
        <f>'Activity rawdata'!L922</f>
        <v>MT2</v>
      </c>
      <c r="G923" s="72" t="str">
        <f>'Activity rawdata'!R922</f>
        <v>2049</v>
      </c>
      <c r="H923" s="72" t="str">
        <f>IF('Activity rawdata'!P922="AHTHIN1","1st Thin",IF('Activity rawdata'!P922="AHCC","Clearcut",IF('Activity rawdata'!P922="AHTHSMZ","SMZ Thin",IF('Activity rawdata'!P922="AHTHIN2","2nd Thin",IF('Activity rawdata'!P922="AFERTE","Early Fert",IF('Activity rawdata'!P922="AFERTM","Mid Fert",IF('Activity rawdata'!P922="AFERTL","Late Fert",  IF('Activity rawdata'!P922="ASP","Site Prep", IF('Activity rawdata'!P922="APLT","Plant",  IF('Activity rawdata'!P922="ANREG","Natural Regeneration"))))))))))</f>
        <v>Clearcut</v>
      </c>
      <c r="I923" s="74">
        <f>'Activity rawdata'!O922</f>
        <v>79.319999999999993</v>
      </c>
      <c r="J923" s="75">
        <f>'Activity rawdata'!N922</f>
        <v>29</v>
      </c>
      <c r="K923" s="75">
        <f>'Activity rawdata'!AC922</f>
        <v>105.02</v>
      </c>
      <c r="L923" s="75">
        <f>'Activity rawdata'!AD922</f>
        <v>109.21</v>
      </c>
      <c r="M923" s="76">
        <f>'Activity rawdata'!AE922</f>
        <v>13.278258075087363</v>
      </c>
      <c r="N923" s="83">
        <f>'Activity rawdata'!T922+'Activity rawdata'!U922</f>
        <v>36.159999999999997</v>
      </c>
      <c r="O923" s="80">
        <f>'Activity rawdata'!V922</f>
        <v>62.38</v>
      </c>
      <c r="P923" s="80">
        <f>'Activity rawdata'!W922</f>
        <v>93.4</v>
      </c>
      <c r="Q923" s="80">
        <f>'Activity rawdata'!X922</f>
        <v>0</v>
      </c>
      <c r="R923" s="84">
        <f t="shared" si="150"/>
        <v>191.94</v>
      </c>
      <c r="S923" s="80">
        <f>'Activity rawdata'!Z922</f>
        <v>0</v>
      </c>
      <c r="T923" s="80">
        <f>'Activity rawdata'!AA922</f>
        <v>0</v>
      </c>
      <c r="U923" s="80">
        <f t="shared" si="151"/>
        <v>0</v>
      </c>
      <c r="V923" s="81">
        <f t="shared" si="152"/>
        <v>2868.2111999999993</v>
      </c>
      <c r="W923" s="75">
        <f t="shared" si="153"/>
        <v>4947.9816000000001</v>
      </c>
      <c r="X923" s="75">
        <f t="shared" si="154"/>
        <v>7408.4879999999994</v>
      </c>
      <c r="Y923" s="75">
        <f t="shared" si="155"/>
        <v>0</v>
      </c>
      <c r="Z923" s="82">
        <f t="shared" si="156"/>
        <v>15224.680799999998</v>
      </c>
      <c r="AA923" s="75">
        <f t="shared" si="157"/>
        <v>0</v>
      </c>
      <c r="AB923" s="75">
        <f t="shared" si="158"/>
        <v>0</v>
      </c>
      <c r="AC923" s="82">
        <f t="shared" si="159"/>
        <v>0</v>
      </c>
      <c r="AD923" s="70"/>
    </row>
    <row r="924" spans="1:30" x14ac:dyDescent="0.35">
      <c r="A924" s="70" t="str">
        <f>'Activity rawdata'!A923</f>
        <v>BH2046-1-385</v>
      </c>
      <c r="B924" s="71" t="str">
        <f>'Activity rawdata'!B923</f>
        <v>LB</v>
      </c>
      <c r="C924" s="71" t="str">
        <f>IF('Activity rawdata'!C923="PY","Planted",IF('Activity rawdata'!C923="NY","Nat/Convert",IF('Activity rawdata'!C923="NN","Nat/Nonconvert",IF('Activity rawdata'!C923="OY","Planted"))))</f>
        <v>Planted</v>
      </c>
      <c r="D924" s="70" t="str">
        <f>'Activity rawdata'!D923</f>
        <v>STP1</v>
      </c>
      <c r="E924" s="72" t="str">
        <f>'Activity rawdata'!E923</f>
        <v>76</v>
      </c>
      <c r="F924" s="73" t="str">
        <f>'Activity rawdata'!L923</f>
        <v>MT1</v>
      </c>
      <c r="G924" s="72" t="str">
        <f>'Activity rawdata'!R923</f>
        <v>2049</v>
      </c>
      <c r="H924" s="72" t="str">
        <f>IF('Activity rawdata'!P923="AHTHIN1","1st Thin",IF('Activity rawdata'!P923="AHCC","Clearcut",IF('Activity rawdata'!P923="AHTHSMZ","SMZ Thin",IF('Activity rawdata'!P923="AHTHIN2","2nd Thin",IF('Activity rawdata'!P923="AFERTE","Early Fert",IF('Activity rawdata'!P923="AFERTM","Mid Fert",IF('Activity rawdata'!P923="AFERTL","Late Fert",  IF('Activity rawdata'!P923="ASP","Site Prep", IF('Activity rawdata'!P923="APLT","Plant",  IF('Activity rawdata'!P923="ANREG","Natural Regeneration"))))))))))</f>
        <v>Clearcut</v>
      </c>
      <c r="I924" s="74">
        <f>'Activity rawdata'!O923</f>
        <v>74.47</v>
      </c>
      <c r="J924" s="75">
        <f>'Activity rawdata'!N923</f>
        <v>24</v>
      </c>
      <c r="K924" s="75">
        <f>'Activity rawdata'!AC923</f>
        <v>108.16</v>
      </c>
      <c r="L924" s="75">
        <f>'Activity rawdata'!AD923</f>
        <v>182.87</v>
      </c>
      <c r="M924" s="76">
        <f>'Activity rawdata'!AE923</f>
        <v>10.413540459726525</v>
      </c>
      <c r="N924" s="83">
        <f>'Activity rawdata'!T923+'Activity rawdata'!U923</f>
        <v>22.13</v>
      </c>
      <c r="O924" s="80">
        <f>'Activity rawdata'!V923</f>
        <v>79.75</v>
      </c>
      <c r="P924" s="80">
        <f>'Activity rawdata'!W923</f>
        <v>0</v>
      </c>
      <c r="Q924" s="80">
        <f>'Activity rawdata'!X923</f>
        <v>0.08</v>
      </c>
      <c r="R924" s="84">
        <f t="shared" si="150"/>
        <v>101.96</v>
      </c>
      <c r="S924" s="80">
        <f>'Activity rawdata'!Z923</f>
        <v>0</v>
      </c>
      <c r="T924" s="80">
        <f>'Activity rawdata'!AA923</f>
        <v>0</v>
      </c>
      <c r="U924" s="80">
        <f t="shared" si="151"/>
        <v>0</v>
      </c>
      <c r="V924" s="81">
        <f t="shared" si="152"/>
        <v>1648.0210999999999</v>
      </c>
      <c r="W924" s="75">
        <f t="shared" si="153"/>
        <v>5938.9825000000001</v>
      </c>
      <c r="X924" s="75">
        <f t="shared" si="154"/>
        <v>0</v>
      </c>
      <c r="Y924" s="75">
        <f t="shared" si="155"/>
        <v>5.9576000000000002</v>
      </c>
      <c r="Z924" s="82">
        <f t="shared" si="156"/>
        <v>7592.9611999999997</v>
      </c>
      <c r="AA924" s="75">
        <f t="shared" si="157"/>
        <v>0</v>
      </c>
      <c r="AB924" s="75">
        <f t="shared" si="158"/>
        <v>0</v>
      </c>
      <c r="AC924" s="82">
        <f t="shared" si="159"/>
        <v>0</v>
      </c>
      <c r="AD924" s="70"/>
    </row>
    <row r="925" spans="1:30" x14ac:dyDescent="0.35">
      <c r="A925" s="70" t="str">
        <f>'Activity rawdata'!A924</f>
        <v>BH6112-1-382</v>
      </c>
      <c r="B925" s="71" t="str">
        <f>'Activity rawdata'!B924</f>
        <v>LB</v>
      </c>
      <c r="C925" s="71" t="str">
        <f>IF('Activity rawdata'!C924="PY","Planted",IF('Activity rawdata'!C924="NY","Nat/Convert",IF('Activity rawdata'!C924="NN","Nat/Nonconvert",IF('Activity rawdata'!C924="OY","Planted"))))</f>
        <v>Planted</v>
      </c>
      <c r="D925" s="70" t="str">
        <f>'Activity rawdata'!D924</f>
        <v>STP1</v>
      </c>
      <c r="E925" s="72" t="str">
        <f>'Activity rawdata'!E924</f>
        <v>79</v>
      </c>
      <c r="F925" s="73" t="str">
        <f>'Activity rawdata'!L924</f>
        <v>MT1</v>
      </c>
      <c r="G925" s="72" t="str">
        <f>'Activity rawdata'!R924</f>
        <v>2049</v>
      </c>
      <c r="H925" s="72" t="str">
        <f>IF('Activity rawdata'!P924="AHTHIN1","1st Thin",IF('Activity rawdata'!P924="AHCC","Clearcut",IF('Activity rawdata'!P924="AHTHSMZ","SMZ Thin",IF('Activity rawdata'!P924="AHTHIN2","2nd Thin",IF('Activity rawdata'!P924="AFERTE","Early Fert",IF('Activity rawdata'!P924="AFERTM","Mid Fert",IF('Activity rawdata'!P924="AFERTL","Late Fert",  IF('Activity rawdata'!P924="ASP","Site Prep", IF('Activity rawdata'!P924="APLT","Plant",  IF('Activity rawdata'!P924="ANREG","Natural Regeneration"))))))))))</f>
        <v>Clearcut</v>
      </c>
      <c r="I925" s="74">
        <f>'Activity rawdata'!O924</f>
        <v>68.75</v>
      </c>
      <c r="J925" s="75">
        <f>'Activity rawdata'!N924</f>
        <v>24</v>
      </c>
      <c r="K925" s="75">
        <f>'Activity rawdata'!AC924</f>
        <v>112.61</v>
      </c>
      <c r="L925" s="75">
        <f>'Activity rawdata'!AD924</f>
        <v>185.51</v>
      </c>
      <c r="M925" s="76">
        <f>'Activity rawdata'!AE924</f>
        <v>10.549724499393479</v>
      </c>
      <c r="N925" s="83">
        <f>'Activity rawdata'!T924+'Activity rawdata'!U924</f>
        <v>23.19</v>
      </c>
      <c r="O925" s="80">
        <f>'Activity rawdata'!V924</f>
        <v>86.32</v>
      </c>
      <c r="P925" s="80">
        <f>'Activity rawdata'!W924</f>
        <v>0.56000000000000005</v>
      </c>
      <c r="Q925" s="80">
        <f>'Activity rawdata'!X924</f>
        <v>0</v>
      </c>
      <c r="R925" s="84">
        <f t="shared" si="150"/>
        <v>110.07</v>
      </c>
      <c r="S925" s="80">
        <f>'Activity rawdata'!Z924</f>
        <v>0</v>
      </c>
      <c r="T925" s="80">
        <f>'Activity rawdata'!AA924</f>
        <v>0</v>
      </c>
      <c r="U925" s="80">
        <f t="shared" si="151"/>
        <v>0</v>
      </c>
      <c r="V925" s="81">
        <f t="shared" si="152"/>
        <v>1594.3125</v>
      </c>
      <c r="W925" s="75">
        <f t="shared" si="153"/>
        <v>5934.4999999999991</v>
      </c>
      <c r="X925" s="75">
        <f t="shared" si="154"/>
        <v>38.500000000000007</v>
      </c>
      <c r="Y925" s="75">
        <f t="shared" si="155"/>
        <v>0</v>
      </c>
      <c r="Z925" s="82">
        <f t="shared" si="156"/>
        <v>7567.3124999999991</v>
      </c>
      <c r="AA925" s="75">
        <f t="shared" si="157"/>
        <v>0</v>
      </c>
      <c r="AB925" s="75">
        <f t="shared" si="158"/>
        <v>0</v>
      </c>
      <c r="AC925" s="82">
        <f t="shared" si="159"/>
        <v>0</v>
      </c>
      <c r="AD925" s="70"/>
    </row>
    <row r="926" spans="1:30" x14ac:dyDescent="0.35">
      <c r="A926" s="70" t="str">
        <f>'Activity rawdata'!A925</f>
        <v>BH6112-1-382</v>
      </c>
      <c r="B926" s="71" t="str">
        <f>'Activity rawdata'!B925</f>
        <v>COLB</v>
      </c>
      <c r="C926" s="71" t="str">
        <f>IF('Activity rawdata'!C925="PY","Planted",IF('Activity rawdata'!C925="NY","Nat/Convert",IF('Activity rawdata'!C925="NN","Nat/Nonconvert",IF('Activity rawdata'!C925="OY","Planted"))))</f>
        <v>Planted</v>
      </c>
      <c r="D926" s="70" t="str">
        <f>'Activity rawdata'!D925</f>
        <v>STP2</v>
      </c>
      <c r="E926" s="72" t="str">
        <f>'Activity rawdata'!E925</f>
        <v>79</v>
      </c>
      <c r="F926" s="73" t="str">
        <f>'Activity rawdata'!L925</f>
        <v>NO</v>
      </c>
      <c r="G926" s="72" t="str">
        <f>'Activity rawdata'!R925</f>
        <v>2050</v>
      </c>
      <c r="H926" s="72" t="str">
        <f>IF('Activity rawdata'!P925="AHTHIN1","1st Thin",IF('Activity rawdata'!P925="AHCC","Clearcut",IF('Activity rawdata'!P925="AHTHSMZ","SMZ Thin",IF('Activity rawdata'!P925="AHTHIN2","2nd Thin",IF('Activity rawdata'!P925="AFERTE","Early Fert",IF('Activity rawdata'!P925="AFERTM","Mid Fert",IF('Activity rawdata'!P925="AFERTL","Late Fert",  IF('Activity rawdata'!P925="ASP","Site Prep", IF('Activity rawdata'!P925="APLT","Plant",  IF('Activity rawdata'!P925="ANREG","Natural Regeneration"))))))))))</f>
        <v>Site Prep</v>
      </c>
      <c r="I926" s="74">
        <f>'Activity rawdata'!O925</f>
        <v>68.75</v>
      </c>
      <c r="J926" s="75">
        <f>'Activity rawdata'!N925</f>
        <v>1</v>
      </c>
      <c r="K926" s="75">
        <f>'Activity rawdata'!AC925</f>
        <v>0</v>
      </c>
      <c r="L926" s="75">
        <f>'Activity rawdata'!AD925</f>
        <v>0</v>
      </c>
      <c r="M926" s="76" t="str">
        <f>'Activity rawdata'!AE925</f>
        <v>-</v>
      </c>
      <c r="N926" s="83">
        <f>'Activity rawdata'!T925+'Activity rawdata'!U925</f>
        <v>0</v>
      </c>
      <c r="O926" s="80">
        <f>'Activity rawdata'!V925</f>
        <v>0</v>
      </c>
      <c r="P926" s="80">
        <f>'Activity rawdata'!W925</f>
        <v>0</v>
      </c>
      <c r="Q926" s="80">
        <f>'Activity rawdata'!X925</f>
        <v>0</v>
      </c>
      <c r="R926" s="84">
        <f t="shared" si="150"/>
        <v>0</v>
      </c>
      <c r="S926" s="80">
        <f>'Activity rawdata'!Z925</f>
        <v>0</v>
      </c>
      <c r="T926" s="80">
        <f>'Activity rawdata'!AA925</f>
        <v>0</v>
      </c>
      <c r="U926" s="80">
        <f t="shared" si="151"/>
        <v>0</v>
      </c>
      <c r="V926" s="81">
        <f t="shared" si="152"/>
        <v>0</v>
      </c>
      <c r="W926" s="75">
        <f t="shared" si="153"/>
        <v>0</v>
      </c>
      <c r="X926" s="75">
        <f t="shared" si="154"/>
        <v>0</v>
      </c>
      <c r="Y926" s="75">
        <f t="shared" si="155"/>
        <v>0</v>
      </c>
      <c r="Z926" s="82">
        <f t="shared" si="156"/>
        <v>0</v>
      </c>
      <c r="AA926" s="75">
        <f t="shared" si="157"/>
        <v>0</v>
      </c>
      <c r="AB926" s="75">
        <f t="shared" si="158"/>
        <v>0</v>
      </c>
      <c r="AC926" s="82">
        <f t="shared" si="159"/>
        <v>0</v>
      </c>
      <c r="AD926" s="70"/>
    </row>
    <row r="927" spans="1:30" x14ac:dyDescent="0.35">
      <c r="A927" s="70" t="str">
        <f>'Activity rawdata'!A926</f>
        <v>BH1435-1-384</v>
      </c>
      <c r="B927" s="71" t="str">
        <f>'Activity rawdata'!B926</f>
        <v>COLB</v>
      </c>
      <c r="C927" s="71" t="str">
        <f>IF('Activity rawdata'!C926="PY","Planted",IF('Activity rawdata'!C926="NY","Nat/Convert",IF('Activity rawdata'!C926="NN","Nat/Nonconvert",IF('Activity rawdata'!C926="OY","Planted"))))</f>
        <v>Planted</v>
      </c>
      <c r="D927" s="70" t="str">
        <f>'Activity rawdata'!D926</f>
        <v>STP2</v>
      </c>
      <c r="E927" s="72" t="str">
        <f>'Activity rawdata'!E926</f>
        <v>87</v>
      </c>
      <c r="F927" s="73" t="str">
        <f>'Activity rawdata'!L926</f>
        <v>NO</v>
      </c>
      <c r="G927" s="72" t="str">
        <f>'Activity rawdata'!R926</f>
        <v>2050</v>
      </c>
      <c r="H927" s="72" t="str">
        <f>IF('Activity rawdata'!P926="AHTHIN1","1st Thin",IF('Activity rawdata'!P926="AHCC","Clearcut",IF('Activity rawdata'!P926="AHTHSMZ","SMZ Thin",IF('Activity rawdata'!P926="AHTHIN2","2nd Thin",IF('Activity rawdata'!P926="AFERTE","Early Fert",IF('Activity rawdata'!P926="AFERTM","Mid Fert",IF('Activity rawdata'!P926="AFERTL","Late Fert",  IF('Activity rawdata'!P926="ASP","Site Prep", IF('Activity rawdata'!P926="APLT","Plant",  IF('Activity rawdata'!P926="ANREG","Natural Regeneration"))))))))))</f>
        <v>Site Prep</v>
      </c>
      <c r="I927" s="74">
        <f>'Activity rawdata'!O926</f>
        <v>129.79640000000001</v>
      </c>
      <c r="J927" s="75">
        <f>'Activity rawdata'!N926</f>
        <v>1</v>
      </c>
      <c r="K927" s="75">
        <f>'Activity rawdata'!AC926</f>
        <v>0</v>
      </c>
      <c r="L927" s="75">
        <f>'Activity rawdata'!AD926</f>
        <v>0</v>
      </c>
      <c r="M927" s="76" t="str">
        <f>'Activity rawdata'!AE926</f>
        <v>-</v>
      </c>
      <c r="N927" s="83">
        <f>'Activity rawdata'!T926+'Activity rawdata'!U926</f>
        <v>0</v>
      </c>
      <c r="O927" s="80">
        <f>'Activity rawdata'!V926</f>
        <v>0</v>
      </c>
      <c r="P927" s="80">
        <f>'Activity rawdata'!W926</f>
        <v>0</v>
      </c>
      <c r="Q927" s="80">
        <f>'Activity rawdata'!X926</f>
        <v>0</v>
      </c>
      <c r="R927" s="84">
        <f t="shared" si="150"/>
        <v>0</v>
      </c>
      <c r="S927" s="80">
        <f>'Activity rawdata'!Z926</f>
        <v>0</v>
      </c>
      <c r="T927" s="80">
        <f>'Activity rawdata'!AA926</f>
        <v>0</v>
      </c>
      <c r="U927" s="80">
        <f t="shared" si="151"/>
        <v>0</v>
      </c>
      <c r="V927" s="81">
        <f t="shared" si="152"/>
        <v>0</v>
      </c>
      <c r="W927" s="75">
        <f t="shared" si="153"/>
        <v>0</v>
      </c>
      <c r="X927" s="75">
        <f t="shared" si="154"/>
        <v>0</v>
      </c>
      <c r="Y927" s="75">
        <f t="shared" si="155"/>
        <v>0</v>
      </c>
      <c r="Z927" s="82">
        <f t="shared" si="156"/>
        <v>0</v>
      </c>
      <c r="AA927" s="75">
        <f t="shared" si="157"/>
        <v>0</v>
      </c>
      <c r="AB927" s="75">
        <f t="shared" si="158"/>
        <v>0</v>
      </c>
      <c r="AC927" s="82">
        <f t="shared" si="159"/>
        <v>0</v>
      </c>
      <c r="AD927" s="70"/>
    </row>
    <row r="928" spans="1:30" x14ac:dyDescent="0.35">
      <c r="A928" s="70" t="str">
        <f>'Activity rawdata'!A927</f>
        <v>BH2046-1-385</v>
      </c>
      <c r="B928" s="71" t="str">
        <f>'Activity rawdata'!B927</f>
        <v>COLB</v>
      </c>
      <c r="C928" s="71" t="str">
        <f>IF('Activity rawdata'!C927="PY","Planted",IF('Activity rawdata'!C927="NY","Nat/Convert",IF('Activity rawdata'!C927="NN","Nat/Nonconvert",IF('Activity rawdata'!C927="OY","Planted"))))</f>
        <v>Planted</v>
      </c>
      <c r="D928" s="70" t="str">
        <f>'Activity rawdata'!D927</f>
        <v>STP2</v>
      </c>
      <c r="E928" s="72" t="str">
        <f>'Activity rawdata'!E927</f>
        <v>76</v>
      </c>
      <c r="F928" s="73" t="str">
        <f>'Activity rawdata'!L927</f>
        <v>NO</v>
      </c>
      <c r="G928" s="72" t="str">
        <f>'Activity rawdata'!R927</f>
        <v>2050</v>
      </c>
      <c r="H928" s="72" t="str">
        <f>IF('Activity rawdata'!P927="AHTHIN1","1st Thin",IF('Activity rawdata'!P927="AHCC","Clearcut",IF('Activity rawdata'!P927="AHTHSMZ","SMZ Thin",IF('Activity rawdata'!P927="AHTHIN2","2nd Thin",IF('Activity rawdata'!P927="AFERTE","Early Fert",IF('Activity rawdata'!P927="AFERTM","Mid Fert",IF('Activity rawdata'!P927="AFERTL","Late Fert",  IF('Activity rawdata'!P927="ASP","Site Prep", IF('Activity rawdata'!P927="APLT","Plant",  IF('Activity rawdata'!P927="ANREG","Natural Regeneration"))))))))))</f>
        <v>Site Prep</v>
      </c>
      <c r="I928" s="74">
        <f>'Activity rawdata'!O927</f>
        <v>74.47</v>
      </c>
      <c r="J928" s="75">
        <f>'Activity rawdata'!N927</f>
        <v>1</v>
      </c>
      <c r="K928" s="75">
        <f>'Activity rawdata'!AC927</f>
        <v>0</v>
      </c>
      <c r="L928" s="75">
        <f>'Activity rawdata'!AD927</f>
        <v>0</v>
      </c>
      <c r="M928" s="76" t="str">
        <f>'Activity rawdata'!AE927</f>
        <v>-</v>
      </c>
      <c r="N928" s="83">
        <f>'Activity rawdata'!T927+'Activity rawdata'!U927</f>
        <v>0</v>
      </c>
      <c r="O928" s="80">
        <f>'Activity rawdata'!V927</f>
        <v>0</v>
      </c>
      <c r="P928" s="80">
        <f>'Activity rawdata'!W927</f>
        <v>0</v>
      </c>
      <c r="Q928" s="80">
        <f>'Activity rawdata'!X927</f>
        <v>0</v>
      </c>
      <c r="R928" s="84">
        <f t="shared" si="150"/>
        <v>0</v>
      </c>
      <c r="S928" s="80">
        <f>'Activity rawdata'!Z927</f>
        <v>0</v>
      </c>
      <c r="T928" s="80">
        <f>'Activity rawdata'!AA927</f>
        <v>0</v>
      </c>
      <c r="U928" s="80">
        <f t="shared" si="151"/>
        <v>0</v>
      </c>
      <c r="V928" s="81">
        <f t="shared" si="152"/>
        <v>0</v>
      </c>
      <c r="W928" s="75">
        <f t="shared" si="153"/>
        <v>0</v>
      </c>
      <c r="X928" s="75">
        <f t="shared" si="154"/>
        <v>0</v>
      </c>
      <c r="Y928" s="75">
        <f t="shared" si="155"/>
        <v>0</v>
      </c>
      <c r="Z928" s="82">
        <f t="shared" si="156"/>
        <v>0</v>
      </c>
      <c r="AA928" s="75">
        <f t="shared" si="157"/>
        <v>0</v>
      </c>
      <c r="AB928" s="75">
        <f t="shared" si="158"/>
        <v>0</v>
      </c>
      <c r="AC928" s="82">
        <f t="shared" si="159"/>
        <v>0</v>
      </c>
      <c r="AD928" s="70"/>
    </row>
    <row r="929" spans="1:30" x14ac:dyDescent="0.35">
      <c r="A929" s="70" t="str">
        <f>'Activity rawdata'!A928</f>
        <v>BH2061-1-356</v>
      </c>
      <c r="B929" s="71" t="str">
        <f>'Activity rawdata'!B928</f>
        <v>COLB</v>
      </c>
      <c r="C929" s="71" t="str">
        <f>IF('Activity rawdata'!C928="PY","Planted",IF('Activity rawdata'!C928="NY","Nat/Convert",IF('Activity rawdata'!C928="NN","Nat/Nonconvert",IF('Activity rawdata'!C928="OY","Planted"))))</f>
        <v>Planted</v>
      </c>
      <c r="D929" s="70" t="str">
        <f>'Activity rawdata'!D928</f>
        <v>STP2</v>
      </c>
      <c r="E929" s="72" t="str">
        <f>'Activity rawdata'!E928</f>
        <v>92</v>
      </c>
      <c r="F929" s="73" t="str">
        <f>'Activity rawdata'!L928</f>
        <v>NO</v>
      </c>
      <c r="G929" s="72" t="str">
        <f>'Activity rawdata'!R928</f>
        <v>2050</v>
      </c>
      <c r="H929" s="72" t="str">
        <f>IF('Activity rawdata'!P928="AHTHIN1","1st Thin",IF('Activity rawdata'!P928="AHCC","Clearcut",IF('Activity rawdata'!P928="AHTHSMZ","SMZ Thin",IF('Activity rawdata'!P928="AHTHIN2","2nd Thin",IF('Activity rawdata'!P928="AFERTE","Early Fert",IF('Activity rawdata'!P928="AFERTM","Mid Fert",IF('Activity rawdata'!P928="AFERTL","Late Fert",  IF('Activity rawdata'!P928="ASP","Site Prep", IF('Activity rawdata'!P928="APLT","Plant",  IF('Activity rawdata'!P928="ANREG","Natural Regeneration"))))))))))</f>
        <v>Site Prep</v>
      </c>
      <c r="I929" s="74">
        <f>'Activity rawdata'!O928</f>
        <v>72.86</v>
      </c>
      <c r="J929" s="75">
        <f>'Activity rawdata'!N928</f>
        <v>1</v>
      </c>
      <c r="K929" s="75">
        <f>'Activity rawdata'!AC928</f>
        <v>0</v>
      </c>
      <c r="L929" s="75">
        <f>'Activity rawdata'!AD928</f>
        <v>0</v>
      </c>
      <c r="M929" s="76" t="str">
        <f>'Activity rawdata'!AE928</f>
        <v>-</v>
      </c>
      <c r="N929" s="83">
        <f>'Activity rawdata'!T928+'Activity rawdata'!U928</f>
        <v>0</v>
      </c>
      <c r="O929" s="80">
        <f>'Activity rawdata'!V928</f>
        <v>0</v>
      </c>
      <c r="P929" s="80">
        <f>'Activity rawdata'!W928</f>
        <v>0</v>
      </c>
      <c r="Q929" s="80">
        <f>'Activity rawdata'!X928</f>
        <v>0</v>
      </c>
      <c r="R929" s="84">
        <f t="shared" si="150"/>
        <v>0</v>
      </c>
      <c r="S929" s="80">
        <f>'Activity rawdata'!Z928</f>
        <v>0</v>
      </c>
      <c r="T929" s="80">
        <f>'Activity rawdata'!AA928</f>
        <v>0</v>
      </c>
      <c r="U929" s="80">
        <f t="shared" si="151"/>
        <v>0</v>
      </c>
      <c r="V929" s="81">
        <f t="shared" si="152"/>
        <v>0</v>
      </c>
      <c r="W929" s="75">
        <f t="shared" si="153"/>
        <v>0</v>
      </c>
      <c r="X929" s="75">
        <f t="shared" si="154"/>
        <v>0</v>
      </c>
      <c r="Y929" s="75">
        <f t="shared" si="155"/>
        <v>0</v>
      </c>
      <c r="Z929" s="82">
        <f t="shared" si="156"/>
        <v>0</v>
      </c>
      <c r="AA929" s="75">
        <f t="shared" si="157"/>
        <v>0</v>
      </c>
      <c r="AB929" s="75">
        <f t="shared" si="158"/>
        <v>0</v>
      </c>
      <c r="AC929" s="82">
        <f t="shared" si="159"/>
        <v>0</v>
      </c>
      <c r="AD929" s="70"/>
    </row>
    <row r="930" spans="1:30" x14ac:dyDescent="0.35">
      <c r="A930" s="70" t="str">
        <f>'Activity rawdata'!A929</f>
        <v>BH6125-1-352</v>
      </c>
      <c r="B930" s="71" t="str">
        <f>'Activity rawdata'!B929</f>
        <v>COLB</v>
      </c>
      <c r="C930" s="71" t="str">
        <f>IF('Activity rawdata'!C929="PY","Planted",IF('Activity rawdata'!C929="NY","Nat/Convert",IF('Activity rawdata'!C929="NN","Nat/Nonconvert",IF('Activity rawdata'!C929="OY","Planted"))))</f>
        <v>Planted</v>
      </c>
      <c r="D930" s="70" t="str">
        <f>'Activity rawdata'!D929</f>
        <v>STP2</v>
      </c>
      <c r="E930" s="72" t="str">
        <f>'Activity rawdata'!E929</f>
        <v>78</v>
      </c>
      <c r="F930" s="73" t="str">
        <f>'Activity rawdata'!L929</f>
        <v>NO</v>
      </c>
      <c r="G930" s="72" t="str">
        <f>'Activity rawdata'!R929</f>
        <v>2050</v>
      </c>
      <c r="H930" s="72" t="str">
        <f>IF('Activity rawdata'!P929="AHTHIN1","1st Thin",IF('Activity rawdata'!P929="AHCC","Clearcut",IF('Activity rawdata'!P929="AHTHSMZ","SMZ Thin",IF('Activity rawdata'!P929="AHTHIN2","2nd Thin",IF('Activity rawdata'!P929="AFERTE","Early Fert",IF('Activity rawdata'!P929="AFERTM","Mid Fert",IF('Activity rawdata'!P929="AFERTL","Late Fert",  IF('Activity rawdata'!P929="ASP","Site Prep", IF('Activity rawdata'!P929="APLT","Plant",  IF('Activity rawdata'!P929="ANREG","Natural Regeneration"))))))))))</f>
        <v>Site Prep</v>
      </c>
      <c r="I930" s="74">
        <f>'Activity rawdata'!O929</f>
        <v>18.27</v>
      </c>
      <c r="J930" s="75">
        <f>'Activity rawdata'!N929</f>
        <v>1</v>
      </c>
      <c r="K930" s="75">
        <f>'Activity rawdata'!AC929</f>
        <v>0</v>
      </c>
      <c r="L930" s="75">
        <f>'Activity rawdata'!AD929</f>
        <v>0</v>
      </c>
      <c r="M930" s="76" t="str">
        <f>'Activity rawdata'!AE929</f>
        <v>-</v>
      </c>
      <c r="N930" s="83">
        <f>'Activity rawdata'!T929+'Activity rawdata'!U929</f>
        <v>0</v>
      </c>
      <c r="O930" s="80">
        <f>'Activity rawdata'!V929</f>
        <v>0</v>
      </c>
      <c r="P930" s="80">
        <f>'Activity rawdata'!W929</f>
        <v>0</v>
      </c>
      <c r="Q930" s="80">
        <f>'Activity rawdata'!X929</f>
        <v>0</v>
      </c>
      <c r="R930" s="84">
        <f t="shared" si="150"/>
        <v>0</v>
      </c>
      <c r="S930" s="80">
        <f>'Activity rawdata'!Z929</f>
        <v>0</v>
      </c>
      <c r="T930" s="80">
        <f>'Activity rawdata'!AA929</f>
        <v>0</v>
      </c>
      <c r="U930" s="80">
        <f t="shared" si="151"/>
        <v>0</v>
      </c>
      <c r="V930" s="81">
        <f t="shared" si="152"/>
        <v>0</v>
      </c>
      <c r="W930" s="75">
        <f t="shared" si="153"/>
        <v>0</v>
      </c>
      <c r="X930" s="75">
        <f t="shared" si="154"/>
        <v>0</v>
      </c>
      <c r="Y930" s="75">
        <f t="shared" si="155"/>
        <v>0</v>
      </c>
      <c r="Z930" s="82">
        <f t="shared" si="156"/>
        <v>0</v>
      </c>
      <c r="AA930" s="75">
        <f t="shared" si="157"/>
        <v>0</v>
      </c>
      <c r="AB930" s="75">
        <f t="shared" si="158"/>
        <v>0</v>
      </c>
      <c r="AC930" s="82">
        <f t="shared" si="159"/>
        <v>0</v>
      </c>
      <c r="AD930" s="70"/>
    </row>
    <row r="931" spans="1:30" x14ac:dyDescent="0.35">
      <c r="A931" s="70" t="str">
        <f>'Activity rawdata'!A930</f>
        <v>BH6125-1-386</v>
      </c>
      <c r="B931" s="71" t="str">
        <f>'Activity rawdata'!B930</f>
        <v>COLB</v>
      </c>
      <c r="C931" s="71" t="str">
        <f>IF('Activity rawdata'!C930="PY","Planted",IF('Activity rawdata'!C930="NY","Nat/Convert",IF('Activity rawdata'!C930="NN","Nat/Nonconvert",IF('Activity rawdata'!C930="OY","Planted"))))</f>
        <v>Planted</v>
      </c>
      <c r="D931" s="70" t="str">
        <f>'Activity rawdata'!D930</f>
        <v>STP2</v>
      </c>
      <c r="E931" s="72" t="str">
        <f>'Activity rawdata'!E930</f>
        <v>77</v>
      </c>
      <c r="F931" s="73" t="str">
        <f>'Activity rawdata'!L930</f>
        <v>NO</v>
      </c>
      <c r="G931" s="72" t="str">
        <f>'Activity rawdata'!R930</f>
        <v>2050</v>
      </c>
      <c r="H931" s="72" t="str">
        <f>IF('Activity rawdata'!P930="AHTHIN1","1st Thin",IF('Activity rawdata'!P930="AHCC","Clearcut",IF('Activity rawdata'!P930="AHTHSMZ","SMZ Thin",IF('Activity rawdata'!P930="AHTHIN2","2nd Thin",IF('Activity rawdata'!P930="AFERTE","Early Fert",IF('Activity rawdata'!P930="AFERTM","Mid Fert",IF('Activity rawdata'!P930="AFERTL","Late Fert",  IF('Activity rawdata'!P930="ASP","Site Prep", IF('Activity rawdata'!P930="APLT","Plant",  IF('Activity rawdata'!P930="ANREG","Natural Regeneration"))))))))))</f>
        <v>Site Prep</v>
      </c>
      <c r="I931" s="74">
        <f>'Activity rawdata'!O930</f>
        <v>109.57</v>
      </c>
      <c r="J931" s="75">
        <f>'Activity rawdata'!N930</f>
        <v>1</v>
      </c>
      <c r="K931" s="75">
        <f>'Activity rawdata'!AC930</f>
        <v>0</v>
      </c>
      <c r="L931" s="75">
        <f>'Activity rawdata'!AD930</f>
        <v>0</v>
      </c>
      <c r="M931" s="76" t="str">
        <f>'Activity rawdata'!AE930</f>
        <v>-</v>
      </c>
      <c r="N931" s="83">
        <f>'Activity rawdata'!T930+'Activity rawdata'!U930</f>
        <v>0</v>
      </c>
      <c r="O931" s="80">
        <f>'Activity rawdata'!V930</f>
        <v>0</v>
      </c>
      <c r="P931" s="80">
        <f>'Activity rawdata'!W930</f>
        <v>0</v>
      </c>
      <c r="Q931" s="80">
        <f>'Activity rawdata'!X930</f>
        <v>0</v>
      </c>
      <c r="R931" s="84">
        <f t="shared" si="150"/>
        <v>0</v>
      </c>
      <c r="S931" s="80">
        <f>'Activity rawdata'!Z930</f>
        <v>0</v>
      </c>
      <c r="T931" s="80">
        <f>'Activity rawdata'!AA930</f>
        <v>0</v>
      </c>
      <c r="U931" s="80">
        <f t="shared" si="151"/>
        <v>0</v>
      </c>
      <c r="V931" s="81">
        <f t="shared" si="152"/>
        <v>0</v>
      </c>
      <c r="W931" s="75">
        <f t="shared" si="153"/>
        <v>0</v>
      </c>
      <c r="X931" s="75">
        <f t="shared" si="154"/>
        <v>0</v>
      </c>
      <c r="Y931" s="75">
        <f t="shared" si="155"/>
        <v>0</v>
      </c>
      <c r="Z931" s="82">
        <f t="shared" si="156"/>
        <v>0</v>
      </c>
      <c r="AA931" s="75">
        <f t="shared" si="157"/>
        <v>0</v>
      </c>
      <c r="AB931" s="75">
        <f t="shared" si="158"/>
        <v>0</v>
      </c>
      <c r="AC931" s="82">
        <f t="shared" si="159"/>
        <v>0</v>
      </c>
      <c r="AD931" s="70"/>
    </row>
    <row r="932" spans="1:30" x14ac:dyDescent="0.35">
      <c r="A932" s="70" t="str">
        <f>'Activity rawdata'!A931</f>
        <v>BH6125-1-360</v>
      </c>
      <c r="B932" s="71" t="str">
        <f>'Activity rawdata'!B931</f>
        <v>COLB</v>
      </c>
      <c r="C932" s="71" t="str">
        <f>IF('Activity rawdata'!C931="PY","Planted",IF('Activity rawdata'!C931="NY","Nat/Convert",IF('Activity rawdata'!C931="NN","Nat/Nonconvert",IF('Activity rawdata'!C931="OY","Planted"))))</f>
        <v>Planted</v>
      </c>
      <c r="D932" s="70" t="str">
        <f>'Activity rawdata'!D931</f>
        <v>STP2</v>
      </c>
      <c r="E932" s="72" t="str">
        <f>'Activity rawdata'!E931</f>
        <v>78</v>
      </c>
      <c r="F932" s="73" t="str">
        <f>'Activity rawdata'!L931</f>
        <v>NO</v>
      </c>
      <c r="G932" s="72" t="str">
        <f>'Activity rawdata'!R931</f>
        <v>2050</v>
      </c>
      <c r="H932" s="72" t="str">
        <f>IF('Activity rawdata'!P931="AHTHIN1","1st Thin",IF('Activity rawdata'!P931="AHCC","Clearcut",IF('Activity rawdata'!P931="AHTHSMZ","SMZ Thin",IF('Activity rawdata'!P931="AHTHIN2","2nd Thin",IF('Activity rawdata'!P931="AFERTE","Early Fert",IF('Activity rawdata'!P931="AFERTM","Mid Fert",IF('Activity rawdata'!P931="AFERTL","Late Fert",  IF('Activity rawdata'!P931="ASP","Site Prep", IF('Activity rawdata'!P931="APLT","Plant",  IF('Activity rawdata'!P931="ANREG","Natural Regeneration"))))))))))</f>
        <v>Site Prep</v>
      </c>
      <c r="I932" s="74">
        <f>'Activity rawdata'!O931</f>
        <v>6.5</v>
      </c>
      <c r="J932" s="75">
        <f>'Activity rawdata'!N931</f>
        <v>1</v>
      </c>
      <c r="K932" s="75">
        <f>'Activity rawdata'!AC931</f>
        <v>0</v>
      </c>
      <c r="L932" s="75">
        <f>'Activity rawdata'!AD931</f>
        <v>0</v>
      </c>
      <c r="M932" s="76" t="str">
        <f>'Activity rawdata'!AE931</f>
        <v>-</v>
      </c>
      <c r="N932" s="83">
        <f>'Activity rawdata'!T931+'Activity rawdata'!U931</f>
        <v>0</v>
      </c>
      <c r="O932" s="80">
        <f>'Activity rawdata'!V931</f>
        <v>0</v>
      </c>
      <c r="P932" s="80">
        <f>'Activity rawdata'!W931</f>
        <v>0</v>
      </c>
      <c r="Q932" s="80">
        <f>'Activity rawdata'!X931</f>
        <v>0</v>
      </c>
      <c r="R932" s="84">
        <f t="shared" si="150"/>
        <v>0</v>
      </c>
      <c r="S932" s="80">
        <f>'Activity rawdata'!Z931</f>
        <v>0</v>
      </c>
      <c r="T932" s="80">
        <f>'Activity rawdata'!AA931</f>
        <v>0</v>
      </c>
      <c r="U932" s="80">
        <f t="shared" si="151"/>
        <v>0</v>
      </c>
      <c r="V932" s="81">
        <f t="shared" si="152"/>
        <v>0</v>
      </c>
      <c r="W932" s="75">
        <f t="shared" si="153"/>
        <v>0</v>
      </c>
      <c r="X932" s="75">
        <f t="shared" si="154"/>
        <v>0</v>
      </c>
      <c r="Y932" s="75">
        <f t="shared" si="155"/>
        <v>0</v>
      </c>
      <c r="Z932" s="82">
        <f t="shared" si="156"/>
        <v>0</v>
      </c>
      <c r="AA932" s="75">
        <f t="shared" si="157"/>
        <v>0</v>
      </c>
      <c r="AB932" s="75">
        <f t="shared" si="158"/>
        <v>0</v>
      </c>
      <c r="AC932" s="82">
        <f t="shared" si="159"/>
        <v>0</v>
      </c>
      <c r="AD932" s="70"/>
    </row>
    <row r="933" spans="1:30" x14ac:dyDescent="0.35">
      <c r="A933" s="70" t="str">
        <f>'Activity rawdata'!A932</f>
        <v>BH5132-1-340</v>
      </c>
      <c r="B933" s="71" t="str">
        <f>'Activity rawdata'!B932</f>
        <v>COLB</v>
      </c>
      <c r="C933" s="71" t="str">
        <f>IF('Activity rawdata'!C932="PY","Planted",IF('Activity rawdata'!C932="NY","Nat/Convert",IF('Activity rawdata'!C932="NN","Nat/Nonconvert",IF('Activity rawdata'!C932="OY","Planted"))))</f>
        <v>Planted</v>
      </c>
      <c r="D933" s="70" t="str">
        <f>'Activity rawdata'!D932</f>
        <v>STP2</v>
      </c>
      <c r="E933" s="72" t="str">
        <f>'Activity rawdata'!E932</f>
        <v>82</v>
      </c>
      <c r="F933" s="73" t="str">
        <f>'Activity rawdata'!L932</f>
        <v>NO</v>
      </c>
      <c r="G933" s="72" t="str">
        <f>'Activity rawdata'!R932</f>
        <v>2050</v>
      </c>
      <c r="H933" s="72" t="str">
        <f>IF('Activity rawdata'!P932="AHTHIN1","1st Thin",IF('Activity rawdata'!P932="AHCC","Clearcut",IF('Activity rawdata'!P932="AHTHSMZ","SMZ Thin",IF('Activity rawdata'!P932="AHTHIN2","2nd Thin",IF('Activity rawdata'!P932="AFERTE","Early Fert",IF('Activity rawdata'!P932="AFERTM","Mid Fert",IF('Activity rawdata'!P932="AFERTL","Late Fert",  IF('Activity rawdata'!P932="ASP","Site Prep", IF('Activity rawdata'!P932="APLT","Plant",  IF('Activity rawdata'!P932="ANREG","Natural Regeneration"))))))))))</f>
        <v>Site Prep</v>
      </c>
      <c r="I933" s="74">
        <f>'Activity rawdata'!O932</f>
        <v>17.350000000000001</v>
      </c>
      <c r="J933" s="75">
        <f>'Activity rawdata'!N932</f>
        <v>1</v>
      </c>
      <c r="K933" s="75">
        <f>'Activity rawdata'!AC932</f>
        <v>0</v>
      </c>
      <c r="L933" s="75">
        <f>'Activity rawdata'!AD932</f>
        <v>0</v>
      </c>
      <c r="M933" s="76" t="str">
        <f>'Activity rawdata'!AE932</f>
        <v>-</v>
      </c>
      <c r="N933" s="83">
        <f>'Activity rawdata'!T932+'Activity rawdata'!U932</f>
        <v>0</v>
      </c>
      <c r="O933" s="80">
        <f>'Activity rawdata'!V932</f>
        <v>0</v>
      </c>
      <c r="P933" s="80">
        <f>'Activity rawdata'!W932</f>
        <v>0</v>
      </c>
      <c r="Q933" s="80">
        <f>'Activity rawdata'!X932</f>
        <v>0</v>
      </c>
      <c r="R933" s="84">
        <f t="shared" si="150"/>
        <v>0</v>
      </c>
      <c r="S933" s="80">
        <f>'Activity rawdata'!Z932</f>
        <v>0</v>
      </c>
      <c r="T933" s="80">
        <f>'Activity rawdata'!AA932</f>
        <v>0</v>
      </c>
      <c r="U933" s="80">
        <f t="shared" si="151"/>
        <v>0</v>
      </c>
      <c r="V933" s="81">
        <f t="shared" si="152"/>
        <v>0</v>
      </c>
      <c r="W933" s="75">
        <f t="shared" si="153"/>
        <v>0</v>
      </c>
      <c r="X933" s="75">
        <f t="shared" si="154"/>
        <v>0</v>
      </c>
      <c r="Y933" s="75">
        <f t="shared" si="155"/>
        <v>0</v>
      </c>
      <c r="Z933" s="82">
        <f t="shared" si="156"/>
        <v>0</v>
      </c>
      <c r="AA933" s="75">
        <f t="shared" si="157"/>
        <v>0</v>
      </c>
      <c r="AB933" s="75">
        <f t="shared" si="158"/>
        <v>0</v>
      </c>
      <c r="AC933" s="82">
        <f t="shared" si="159"/>
        <v>0</v>
      </c>
      <c r="AD933" s="70"/>
    </row>
    <row r="934" spans="1:30" x14ac:dyDescent="0.35">
      <c r="A934" s="70" t="str">
        <f>'Activity rawdata'!A933</f>
        <v>BH5145-1-341</v>
      </c>
      <c r="B934" s="71" t="str">
        <f>'Activity rawdata'!B933</f>
        <v>COLB</v>
      </c>
      <c r="C934" s="71" t="str">
        <f>IF('Activity rawdata'!C933="PY","Planted",IF('Activity rawdata'!C933="NY","Nat/Convert",IF('Activity rawdata'!C933="NN","Nat/Nonconvert",IF('Activity rawdata'!C933="OY","Planted"))))</f>
        <v>Planted</v>
      </c>
      <c r="D934" s="70" t="str">
        <f>'Activity rawdata'!D933</f>
        <v>STP2</v>
      </c>
      <c r="E934" s="72" t="str">
        <f>'Activity rawdata'!E933</f>
        <v>85</v>
      </c>
      <c r="F934" s="73" t="str">
        <f>'Activity rawdata'!L933</f>
        <v>NO</v>
      </c>
      <c r="G934" s="72" t="str">
        <f>'Activity rawdata'!R933</f>
        <v>2050</v>
      </c>
      <c r="H934" s="72" t="str">
        <f>IF('Activity rawdata'!P933="AHTHIN1","1st Thin",IF('Activity rawdata'!P933="AHCC","Clearcut",IF('Activity rawdata'!P933="AHTHSMZ","SMZ Thin",IF('Activity rawdata'!P933="AHTHIN2","2nd Thin",IF('Activity rawdata'!P933="AFERTE","Early Fert",IF('Activity rawdata'!P933="AFERTM","Mid Fert",IF('Activity rawdata'!P933="AFERTL","Late Fert",  IF('Activity rawdata'!P933="ASP","Site Prep", IF('Activity rawdata'!P933="APLT","Plant",  IF('Activity rawdata'!P933="ANREG","Natural Regeneration"))))))))))</f>
        <v>Site Prep</v>
      </c>
      <c r="I934" s="74">
        <f>'Activity rawdata'!O933</f>
        <v>29.25</v>
      </c>
      <c r="J934" s="75">
        <f>'Activity rawdata'!N933</f>
        <v>1</v>
      </c>
      <c r="K934" s="75">
        <f>'Activity rawdata'!AC933</f>
        <v>0</v>
      </c>
      <c r="L934" s="75">
        <f>'Activity rawdata'!AD933</f>
        <v>0</v>
      </c>
      <c r="M934" s="76" t="str">
        <f>'Activity rawdata'!AE933</f>
        <v>-</v>
      </c>
      <c r="N934" s="83">
        <f>'Activity rawdata'!T933+'Activity rawdata'!U933</f>
        <v>0</v>
      </c>
      <c r="O934" s="80">
        <f>'Activity rawdata'!V933</f>
        <v>0</v>
      </c>
      <c r="P934" s="80">
        <f>'Activity rawdata'!W933</f>
        <v>0</v>
      </c>
      <c r="Q934" s="80">
        <f>'Activity rawdata'!X933</f>
        <v>0</v>
      </c>
      <c r="R934" s="84">
        <f t="shared" si="150"/>
        <v>0</v>
      </c>
      <c r="S934" s="80">
        <f>'Activity rawdata'!Z933</f>
        <v>0</v>
      </c>
      <c r="T934" s="80">
        <f>'Activity rawdata'!AA933</f>
        <v>0</v>
      </c>
      <c r="U934" s="80">
        <f t="shared" si="151"/>
        <v>0</v>
      </c>
      <c r="V934" s="81">
        <f t="shared" si="152"/>
        <v>0</v>
      </c>
      <c r="W934" s="75">
        <f t="shared" si="153"/>
        <v>0</v>
      </c>
      <c r="X934" s="75">
        <f t="shared" si="154"/>
        <v>0</v>
      </c>
      <c r="Y934" s="75">
        <f t="shared" si="155"/>
        <v>0</v>
      </c>
      <c r="Z934" s="82">
        <f t="shared" si="156"/>
        <v>0</v>
      </c>
      <c r="AA934" s="75">
        <f t="shared" si="157"/>
        <v>0</v>
      </c>
      <c r="AB934" s="75">
        <f t="shared" si="158"/>
        <v>0</v>
      </c>
      <c r="AC934" s="82">
        <f t="shared" si="159"/>
        <v>0</v>
      </c>
      <c r="AD934" s="70"/>
    </row>
    <row r="935" spans="1:30" x14ac:dyDescent="0.35">
      <c r="A935" s="70" t="str">
        <f>'Activity rawdata'!A934</f>
        <v>BH6125-1-289</v>
      </c>
      <c r="B935" s="71" t="str">
        <f>'Activity rawdata'!B934</f>
        <v>COLB</v>
      </c>
      <c r="C935" s="71" t="str">
        <f>IF('Activity rawdata'!C934="PY","Planted",IF('Activity rawdata'!C934="NY","Nat/Convert",IF('Activity rawdata'!C934="NN","Nat/Nonconvert",IF('Activity rawdata'!C934="OY","Planted"))))</f>
        <v>Planted</v>
      </c>
      <c r="D935" s="70" t="str">
        <f>'Activity rawdata'!D934</f>
        <v>STP2</v>
      </c>
      <c r="E935" s="72" t="str">
        <f>'Activity rawdata'!E934</f>
        <v>62</v>
      </c>
      <c r="F935" s="73" t="str">
        <f>'Activity rawdata'!L934</f>
        <v>NO</v>
      </c>
      <c r="G935" s="72" t="str">
        <f>'Activity rawdata'!R934</f>
        <v>2050</v>
      </c>
      <c r="H935" s="72" t="str">
        <f>IF('Activity rawdata'!P934="AHTHIN1","1st Thin",IF('Activity rawdata'!P934="AHCC","Clearcut",IF('Activity rawdata'!P934="AHTHSMZ","SMZ Thin",IF('Activity rawdata'!P934="AHTHIN2","2nd Thin",IF('Activity rawdata'!P934="AFERTE","Early Fert",IF('Activity rawdata'!P934="AFERTM","Mid Fert",IF('Activity rawdata'!P934="AFERTL","Late Fert",  IF('Activity rawdata'!P934="ASP","Site Prep", IF('Activity rawdata'!P934="APLT","Plant",  IF('Activity rawdata'!P934="ANREG","Natural Regeneration"))))))))))</f>
        <v>Site Prep</v>
      </c>
      <c r="I935" s="74">
        <f>'Activity rawdata'!O934</f>
        <v>53.84</v>
      </c>
      <c r="J935" s="75">
        <f>'Activity rawdata'!N934</f>
        <v>1</v>
      </c>
      <c r="K935" s="75">
        <f>'Activity rawdata'!AC934</f>
        <v>0</v>
      </c>
      <c r="L935" s="75">
        <f>'Activity rawdata'!AD934</f>
        <v>0</v>
      </c>
      <c r="M935" s="76" t="str">
        <f>'Activity rawdata'!AE934</f>
        <v>-</v>
      </c>
      <c r="N935" s="83">
        <f>'Activity rawdata'!T934+'Activity rawdata'!U934</f>
        <v>0</v>
      </c>
      <c r="O935" s="80">
        <f>'Activity rawdata'!V934</f>
        <v>0</v>
      </c>
      <c r="P935" s="80">
        <f>'Activity rawdata'!W934</f>
        <v>0</v>
      </c>
      <c r="Q935" s="80">
        <f>'Activity rawdata'!X934</f>
        <v>0</v>
      </c>
      <c r="R935" s="84">
        <f t="shared" si="150"/>
        <v>0</v>
      </c>
      <c r="S935" s="80">
        <f>'Activity rawdata'!Z934</f>
        <v>0</v>
      </c>
      <c r="T935" s="80">
        <f>'Activity rawdata'!AA934</f>
        <v>0</v>
      </c>
      <c r="U935" s="80">
        <f t="shared" si="151"/>
        <v>0</v>
      </c>
      <c r="V935" s="81">
        <f t="shared" si="152"/>
        <v>0</v>
      </c>
      <c r="W935" s="75">
        <f t="shared" si="153"/>
        <v>0</v>
      </c>
      <c r="X935" s="75">
        <f t="shared" si="154"/>
        <v>0</v>
      </c>
      <c r="Y935" s="75">
        <f t="shared" si="155"/>
        <v>0</v>
      </c>
      <c r="Z935" s="82">
        <f t="shared" si="156"/>
        <v>0</v>
      </c>
      <c r="AA935" s="75">
        <f t="shared" si="157"/>
        <v>0</v>
      </c>
      <c r="AB935" s="75">
        <f t="shared" si="158"/>
        <v>0</v>
      </c>
      <c r="AC935" s="82">
        <f t="shared" si="159"/>
        <v>0</v>
      </c>
      <c r="AD935" s="70"/>
    </row>
    <row r="936" spans="1:30" x14ac:dyDescent="0.35">
      <c r="A936" s="70" t="str">
        <f>'Activity rawdata'!A935</f>
        <v>BH1429-1-42</v>
      </c>
      <c r="B936" s="71" t="str">
        <f>'Activity rawdata'!B935</f>
        <v>COLB</v>
      </c>
      <c r="C936" s="71" t="str">
        <f>IF('Activity rawdata'!C935="PY","Planted",IF('Activity rawdata'!C935="NY","Nat/Convert",IF('Activity rawdata'!C935="NN","Nat/Nonconvert",IF('Activity rawdata'!C935="OY","Planted"))))</f>
        <v>Planted</v>
      </c>
      <c r="D936" s="70" t="str">
        <f>'Activity rawdata'!D935</f>
        <v>STP2</v>
      </c>
      <c r="E936" s="72" t="str">
        <f>'Activity rawdata'!E935</f>
        <v>77</v>
      </c>
      <c r="F936" s="73" t="str">
        <f>'Activity rawdata'!L935</f>
        <v>NO</v>
      </c>
      <c r="G936" s="72" t="str">
        <f>'Activity rawdata'!R935</f>
        <v>2050</v>
      </c>
      <c r="H936" s="72" t="str">
        <f>IF('Activity rawdata'!P935="AHTHIN1","1st Thin",IF('Activity rawdata'!P935="AHCC","Clearcut",IF('Activity rawdata'!P935="AHTHSMZ","SMZ Thin",IF('Activity rawdata'!P935="AHTHIN2","2nd Thin",IF('Activity rawdata'!P935="AFERTE","Early Fert",IF('Activity rawdata'!P935="AFERTM","Mid Fert",IF('Activity rawdata'!P935="AFERTL","Late Fert",  IF('Activity rawdata'!P935="ASP","Site Prep", IF('Activity rawdata'!P935="APLT","Plant",  IF('Activity rawdata'!P935="ANREG","Natural Regeneration"))))))))))</f>
        <v>Site Prep</v>
      </c>
      <c r="I936" s="74">
        <f>'Activity rawdata'!O935</f>
        <v>70.08</v>
      </c>
      <c r="J936" s="75">
        <f>'Activity rawdata'!N935</f>
        <v>1</v>
      </c>
      <c r="K936" s="75">
        <f>'Activity rawdata'!AC935</f>
        <v>0</v>
      </c>
      <c r="L936" s="75">
        <f>'Activity rawdata'!AD935</f>
        <v>0</v>
      </c>
      <c r="M936" s="76" t="str">
        <f>'Activity rawdata'!AE935</f>
        <v>-</v>
      </c>
      <c r="N936" s="83">
        <f>'Activity rawdata'!T935+'Activity rawdata'!U935</f>
        <v>0</v>
      </c>
      <c r="O936" s="80">
        <f>'Activity rawdata'!V935</f>
        <v>0</v>
      </c>
      <c r="P936" s="80">
        <f>'Activity rawdata'!W935</f>
        <v>0</v>
      </c>
      <c r="Q936" s="80">
        <f>'Activity rawdata'!X935</f>
        <v>0</v>
      </c>
      <c r="R936" s="84">
        <f t="shared" si="150"/>
        <v>0</v>
      </c>
      <c r="S936" s="80">
        <f>'Activity rawdata'!Z935</f>
        <v>0</v>
      </c>
      <c r="T936" s="80">
        <f>'Activity rawdata'!AA935</f>
        <v>0</v>
      </c>
      <c r="U936" s="80">
        <f t="shared" si="151"/>
        <v>0</v>
      </c>
      <c r="V936" s="81">
        <f t="shared" si="152"/>
        <v>0</v>
      </c>
      <c r="W936" s="75">
        <f t="shared" si="153"/>
        <v>0</v>
      </c>
      <c r="X936" s="75">
        <f t="shared" si="154"/>
        <v>0</v>
      </c>
      <c r="Y936" s="75">
        <f t="shared" si="155"/>
        <v>0</v>
      </c>
      <c r="Z936" s="82">
        <f t="shared" si="156"/>
        <v>0</v>
      </c>
      <c r="AA936" s="75">
        <f t="shared" si="157"/>
        <v>0</v>
      </c>
      <c r="AB936" s="75">
        <f t="shared" si="158"/>
        <v>0</v>
      </c>
      <c r="AC936" s="82">
        <f t="shared" si="159"/>
        <v>0</v>
      </c>
      <c r="AD936" s="70"/>
    </row>
    <row r="937" spans="1:30" x14ac:dyDescent="0.35">
      <c r="A937" s="70" t="str">
        <f>'Activity rawdata'!A936</f>
        <v>BH5120-1-111</v>
      </c>
      <c r="B937" s="71" t="str">
        <f>'Activity rawdata'!B936</f>
        <v>COLB</v>
      </c>
      <c r="C937" s="71" t="str">
        <f>IF('Activity rawdata'!C936="PY","Planted",IF('Activity rawdata'!C936="NY","Nat/Convert",IF('Activity rawdata'!C936="NN","Nat/Nonconvert",IF('Activity rawdata'!C936="OY","Planted"))))</f>
        <v>Planted</v>
      </c>
      <c r="D937" s="70" t="str">
        <f>'Activity rawdata'!D936</f>
        <v>STP2</v>
      </c>
      <c r="E937" s="72" t="str">
        <f>'Activity rawdata'!E936</f>
        <v>78</v>
      </c>
      <c r="F937" s="73" t="str">
        <f>'Activity rawdata'!L936</f>
        <v>NO</v>
      </c>
      <c r="G937" s="72" t="str">
        <f>'Activity rawdata'!R936</f>
        <v>2050</v>
      </c>
      <c r="H937" s="72" t="str">
        <f>IF('Activity rawdata'!P936="AHTHIN1","1st Thin",IF('Activity rawdata'!P936="AHCC","Clearcut",IF('Activity rawdata'!P936="AHTHSMZ","SMZ Thin",IF('Activity rawdata'!P936="AHTHIN2","2nd Thin",IF('Activity rawdata'!P936="AFERTE","Early Fert",IF('Activity rawdata'!P936="AFERTM","Mid Fert",IF('Activity rawdata'!P936="AFERTL","Late Fert",  IF('Activity rawdata'!P936="ASP","Site Prep", IF('Activity rawdata'!P936="APLT","Plant",  IF('Activity rawdata'!P936="ANREG","Natural Regeneration"))))))))))</f>
        <v>Site Prep</v>
      </c>
      <c r="I937" s="74">
        <f>'Activity rawdata'!O936</f>
        <v>87.28</v>
      </c>
      <c r="J937" s="75">
        <f>'Activity rawdata'!N936</f>
        <v>1</v>
      </c>
      <c r="K937" s="75">
        <f>'Activity rawdata'!AC936</f>
        <v>0</v>
      </c>
      <c r="L937" s="75">
        <f>'Activity rawdata'!AD936</f>
        <v>0</v>
      </c>
      <c r="M937" s="76" t="str">
        <f>'Activity rawdata'!AE936</f>
        <v>-</v>
      </c>
      <c r="N937" s="83">
        <f>'Activity rawdata'!T936+'Activity rawdata'!U936</f>
        <v>0</v>
      </c>
      <c r="O937" s="80">
        <f>'Activity rawdata'!V936</f>
        <v>0</v>
      </c>
      <c r="P937" s="80">
        <f>'Activity rawdata'!W936</f>
        <v>0</v>
      </c>
      <c r="Q937" s="80">
        <f>'Activity rawdata'!X936</f>
        <v>0</v>
      </c>
      <c r="R937" s="84">
        <f t="shared" si="150"/>
        <v>0</v>
      </c>
      <c r="S937" s="80">
        <f>'Activity rawdata'!Z936</f>
        <v>0</v>
      </c>
      <c r="T937" s="80">
        <f>'Activity rawdata'!AA936</f>
        <v>0</v>
      </c>
      <c r="U937" s="80">
        <f t="shared" si="151"/>
        <v>0</v>
      </c>
      <c r="V937" s="81">
        <f t="shared" si="152"/>
        <v>0</v>
      </c>
      <c r="W937" s="75">
        <f t="shared" si="153"/>
        <v>0</v>
      </c>
      <c r="X937" s="75">
        <f t="shared" si="154"/>
        <v>0</v>
      </c>
      <c r="Y937" s="75">
        <f t="shared" si="155"/>
        <v>0</v>
      </c>
      <c r="Z937" s="82">
        <f t="shared" si="156"/>
        <v>0</v>
      </c>
      <c r="AA937" s="75">
        <f t="shared" si="157"/>
        <v>0</v>
      </c>
      <c r="AB937" s="75">
        <f t="shared" si="158"/>
        <v>0</v>
      </c>
      <c r="AC937" s="82">
        <f t="shared" si="159"/>
        <v>0</v>
      </c>
      <c r="AD937" s="70"/>
    </row>
    <row r="938" spans="1:30" x14ac:dyDescent="0.35">
      <c r="A938" s="70" t="str">
        <f>'Activity rawdata'!A937</f>
        <v>BH5660-1-164</v>
      </c>
      <c r="B938" s="71" t="str">
        <f>'Activity rawdata'!B937</f>
        <v>COLB</v>
      </c>
      <c r="C938" s="71" t="str">
        <f>IF('Activity rawdata'!C937="PY","Planted",IF('Activity rawdata'!C937="NY","Nat/Convert",IF('Activity rawdata'!C937="NN","Nat/Nonconvert",IF('Activity rawdata'!C937="OY","Planted"))))</f>
        <v>Planted</v>
      </c>
      <c r="D938" s="70" t="str">
        <f>'Activity rawdata'!D937</f>
        <v>STP2</v>
      </c>
      <c r="E938" s="72" t="str">
        <f>'Activity rawdata'!E937</f>
        <v>66</v>
      </c>
      <c r="F938" s="73" t="str">
        <f>'Activity rawdata'!L937</f>
        <v>NO</v>
      </c>
      <c r="G938" s="72" t="str">
        <f>'Activity rawdata'!R937</f>
        <v>2050</v>
      </c>
      <c r="H938" s="72" t="str">
        <f>IF('Activity rawdata'!P937="AHTHIN1","1st Thin",IF('Activity rawdata'!P937="AHCC","Clearcut",IF('Activity rawdata'!P937="AHTHSMZ","SMZ Thin",IF('Activity rawdata'!P937="AHTHIN2","2nd Thin",IF('Activity rawdata'!P937="AFERTE","Early Fert",IF('Activity rawdata'!P937="AFERTM","Mid Fert",IF('Activity rawdata'!P937="AFERTL","Late Fert",  IF('Activity rawdata'!P937="ASP","Site Prep", IF('Activity rawdata'!P937="APLT","Plant",  IF('Activity rawdata'!P937="ANREG","Natural Regeneration"))))))))))</f>
        <v>Site Prep</v>
      </c>
      <c r="I938" s="74">
        <f>'Activity rawdata'!O937</f>
        <v>7.07</v>
      </c>
      <c r="J938" s="75">
        <f>'Activity rawdata'!N937</f>
        <v>1</v>
      </c>
      <c r="K938" s="75">
        <f>'Activity rawdata'!AC937</f>
        <v>0</v>
      </c>
      <c r="L938" s="75">
        <f>'Activity rawdata'!AD937</f>
        <v>0</v>
      </c>
      <c r="M938" s="76" t="str">
        <f>'Activity rawdata'!AE937</f>
        <v>-</v>
      </c>
      <c r="N938" s="83">
        <f>'Activity rawdata'!T937+'Activity rawdata'!U937</f>
        <v>0</v>
      </c>
      <c r="O938" s="80">
        <f>'Activity rawdata'!V937</f>
        <v>0</v>
      </c>
      <c r="P938" s="80">
        <f>'Activity rawdata'!W937</f>
        <v>0</v>
      </c>
      <c r="Q938" s="80">
        <f>'Activity rawdata'!X937</f>
        <v>0</v>
      </c>
      <c r="R938" s="84">
        <f t="shared" si="150"/>
        <v>0</v>
      </c>
      <c r="S938" s="80">
        <f>'Activity rawdata'!Z937</f>
        <v>0</v>
      </c>
      <c r="T938" s="80">
        <f>'Activity rawdata'!AA937</f>
        <v>0</v>
      </c>
      <c r="U938" s="80">
        <f t="shared" si="151"/>
        <v>0</v>
      </c>
      <c r="V938" s="81">
        <f t="shared" si="152"/>
        <v>0</v>
      </c>
      <c r="W938" s="75">
        <f t="shared" si="153"/>
        <v>0</v>
      </c>
      <c r="X938" s="75">
        <f t="shared" si="154"/>
        <v>0</v>
      </c>
      <c r="Y938" s="75">
        <f t="shared" si="155"/>
        <v>0</v>
      </c>
      <c r="Z938" s="82">
        <f t="shared" si="156"/>
        <v>0</v>
      </c>
      <c r="AA938" s="75">
        <f t="shared" si="157"/>
        <v>0</v>
      </c>
      <c r="AB938" s="75">
        <f t="shared" si="158"/>
        <v>0</v>
      </c>
      <c r="AC938" s="82">
        <f t="shared" si="159"/>
        <v>0</v>
      </c>
      <c r="AD938" s="70"/>
    </row>
    <row r="939" spans="1:30" x14ac:dyDescent="0.35">
      <c r="A939" s="70" t="str">
        <f>'Activity rawdata'!A938</f>
        <v>BH5660-1-194</v>
      </c>
      <c r="B939" s="71" t="str">
        <f>'Activity rawdata'!B938</f>
        <v>COLB</v>
      </c>
      <c r="C939" s="71" t="str">
        <f>IF('Activity rawdata'!C938="PY","Planted",IF('Activity rawdata'!C938="NY","Nat/Convert",IF('Activity rawdata'!C938="NN","Nat/Nonconvert",IF('Activity rawdata'!C938="OY","Planted"))))</f>
        <v>Planted</v>
      </c>
      <c r="D939" s="70" t="str">
        <f>'Activity rawdata'!D938</f>
        <v>STP2</v>
      </c>
      <c r="E939" s="72" t="str">
        <f>'Activity rawdata'!E938</f>
        <v>66</v>
      </c>
      <c r="F939" s="73" t="str">
        <f>'Activity rawdata'!L938</f>
        <v>NO</v>
      </c>
      <c r="G939" s="72" t="str">
        <f>'Activity rawdata'!R938</f>
        <v>2050</v>
      </c>
      <c r="H939" s="72" t="str">
        <f>IF('Activity rawdata'!P938="AHTHIN1","1st Thin",IF('Activity rawdata'!P938="AHCC","Clearcut",IF('Activity rawdata'!P938="AHTHSMZ","SMZ Thin",IF('Activity rawdata'!P938="AHTHIN2","2nd Thin",IF('Activity rawdata'!P938="AFERTE","Early Fert",IF('Activity rawdata'!P938="AFERTM","Mid Fert",IF('Activity rawdata'!P938="AFERTL","Late Fert",  IF('Activity rawdata'!P938="ASP","Site Prep", IF('Activity rawdata'!P938="APLT","Plant",  IF('Activity rawdata'!P938="ANREG","Natural Regeneration"))))))))))</f>
        <v>Site Prep</v>
      </c>
      <c r="I939" s="74">
        <f>'Activity rawdata'!O938</f>
        <v>79.319999999999993</v>
      </c>
      <c r="J939" s="75">
        <f>'Activity rawdata'!N938</f>
        <v>1</v>
      </c>
      <c r="K939" s="75">
        <f>'Activity rawdata'!AC938</f>
        <v>0</v>
      </c>
      <c r="L939" s="75">
        <f>'Activity rawdata'!AD938</f>
        <v>0</v>
      </c>
      <c r="M939" s="76" t="str">
        <f>'Activity rawdata'!AE938</f>
        <v>-</v>
      </c>
      <c r="N939" s="83">
        <f>'Activity rawdata'!T938+'Activity rawdata'!U938</f>
        <v>0</v>
      </c>
      <c r="O939" s="80">
        <f>'Activity rawdata'!V938</f>
        <v>0</v>
      </c>
      <c r="P939" s="80">
        <f>'Activity rawdata'!W938</f>
        <v>0</v>
      </c>
      <c r="Q939" s="80">
        <f>'Activity rawdata'!X938</f>
        <v>0</v>
      </c>
      <c r="R939" s="84">
        <f t="shared" si="150"/>
        <v>0</v>
      </c>
      <c r="S939" s="80">
        <f>'Activity rawdata'!Z938</f>
        <v>0</v>
      </c>
      <c r="T939" s="80">
        <f>'Activity rawdata'!AA938</f>
        <v>0</v>
      </c>
      <c r="U939" s="80">
        <f t="shared" si="151"/>
        <v>0</v>
      </c>
      <c r="V939" s="81">
        <f t="shared" si="152"/>
        <v>0</v>
      </c>
      <c r="W939" s="75">
        <f t="shared" si="153"/>
        <v>0</v>
      </c>
      <c r="X939" s="75">
        <f t="shared" si="154"/>
        <v>0</v>
      </c>
      <c r="Y939" s="75">
        <f t="shared" si="155"/>
        <v>0</v>
      </c>
      <c r="Z939" s="82">
        <f t="shared" si="156"/>
        <v>0</v>
      </c>
      <c r="AA939" s="75">
        <f t="shared" si="157"/>
        <v>0</v>
      </c>
      <c r="AB939" s="75">
        <f t="shared" si="158"/>
        <v>0</v>
      </c>
      <c r="AC939" s="82">
        <f t="shared" si="159"/>
        <v>0</v>
      </c>
      <c r="AD939" s="70"/>
    </row>
    <row r="940" spans="1:30" x14ac:dyDescent="0.35">
      <c r="A940" s="70" t="str">
        <f>'Activity rawdata'!A939</f>
        <v>BH6112-1-251</v>
      </c>
      <c r="B940" s="71" t="str">
        <f>'Activity rawdata'!B939</f>
        <v>COLB</v>
      </c>
      <c r="C940" s="71" t="str">
        <f>IF('Activity rawdata'!C939="PY","Planted",IF('Activity rawdata'!C939="NY","Nat/Convert",IF('Activity rawdata'!C939="NN","Nat/Nonconvert",IF('Activity rawdata'!C939="OY","Planted"))))</f>
        <v>Planted</v>
      </c>
      <c r="D940" s="70" t="str">
        <f>'Activity rawdata'!D939</f>
        <v>STP2</v>
      </c>
      <c r="E940" s="72" t="str">
        <f>'Activity rawdata'!E939</f>
        <v>63</v>
      </c>
      <c r="F940" s="73" t="str">
        <f>'Activity rawdata'!L939</f>
        <v>NO</v>
      </c>
      <c r="G940" s="72" t="str">
        <f>'Activity rawdata'!R939</f>
        <v>2050</v>
      </c>
      <c r="H940" s="72" t="str">
        <f>IF('Activity rawdata'!P939="AHTHIN1","1st Thin",IF('Activity rawdata'!P939="AHCC","Clearcut",IF('Activity rawdata'!P939="AHTHSMZ","SMZ Thin",IF('Activity rawdata'!P939="AHTHIN2","2nd Thin",IF('Activity rawdata'!P939="AFERTE","Early Fert",IF('Activity rawdata'!P939="AFERTM","Mid Fert",IF('Activity rawdata'!P939="AFERTL","Late Fert",  IF('Activity rawdata'!P939="ASP","Site Prep", IF('Activity rawdata'!P939="APLT","Plant",  IF('Activity rawdata'!P939="ANREG","Natural Regeneration"))))))))))</f>
        <v>Site Prep</v>
      </c>
      <c r="I940" s="74">
        <f>'Activity rawdata'!O939</f>
        <v>20.010000000000002</v>
      </c>
      <c r="J940" s="75">
        <f>'Activity rawdata'!N939</f>
        <v>1</v>
      </c>
      <c r="K940" s="75">
        <f>'Activity rawdata'!AC939</f>
        <v>0</v>
      </c>
      <c r="L940" s="75">
        <f>'Activity rawdata'!AD939</f>
        <v>0</v>
      </c>
      <c r="M940" s="76" t="str">
        <f>'Activity rawdata'!AE939</f>
        <v>-</v>
      </c>
      <c r="N940" s="83">
        <f>'Activity rawdata'!T939+'Activity rawdata'!U939</f>
        <v>0</v>
      </c>
      <c r="O940" s="80">
        <f>'Activity rawdata'!V939</f>
        <v>0</v>
      </c>
      <c r="P940" s="80">
        <f>'Activity rawdata'!W939</f>
        <v>0</v>
      </c>
      <c r="Q940" s="80">
        <f>'Activity rawdata'!X939</f>
        <v>0</v>
      </c>
      <c r="R940" s="84">
        <f t="shared" si="150"/>
        <v>0</v>
      </c>
      <c r="S940" s="80">
        <f>'Activity rawdata'!Z939</f>
        <v>0</v>
      </c>
      <c r="T940" s="80">
        <f>'Activity rawdata'!AA939</f>
        <v>0</v>
      </c>
      <c r="U940" s="80">
        <f t="shared" si="151"/>
        <v>0</v>
      </c>
      <c r="V940" s="81">
        <f t="shared" si="152"/>
        <v>0</v>
      </c>
      <c r="W940" s="75">
        <f t="shared" si="153"/>
        <v>0</v>
      </c>
      <c r="X940" s="75">
        <f t="shared" si="154"/>
        <v>0</v>
      </c>
      <c r="Y940" s="75">
        <f t="shared" si="155"/>
        <v>0</v>
      </c>
      <c r="Z940" s="82">
        <f t="shared" si="156"/>
        <v>0</v>
      </c>
      <c r="AA940" s="75">
        <f t="shared" si="157"/>
        <v>0</v>
      </c>
      <c r="AB940" s="75">
        <f t="shared" si="158"/>
        <v>0</v>
      </c>
      <c r="AC940" s="82">
        <f t="shared" si="159"/>
        <v>0</v>
      </c>
      <c r="AD940" s="70"/>
    </row>
    <row r="941" spans="1:30" x14ac:dyDescent="0.35">
      <c r="A941" s="70" t="str">
        <f>'Activity rawdata'!A940</f>
        <v>BH6112-1-260</v>
      </c>
      <c r="B941" s="71" t="str">
        <f>'Activity rawdata'!B940</f>
        <v>COLB</v>
      </c>
      <c r="C941" s="71" t="str">
        <f>IF('Activity rawdata'!C940="PY","Planted",IF('Activity rawdata'!C940="NY","Nat/Convert",IF('Activity rawdata'!C940="NN","Nat/Nonconvert",IF('Activity rawdata'!C940="OY","Planted"))))</f>
        <v>Planted</v>
      </c>
      <c r="D941" s="70" t="str">
        <f>'Activity rawdata'!D940</f>
        <v>STP2</v>
      </c>
      <c r="E941" s="72" t="str">
        <f>'Activity rawdata'!E940</f>
        <v>65</v>
      </c>
      <c r="F941" s="73" t="str">
        <f>'Activity rawdata'!L940</f>
        <v>NO</v>
      </c>
      <c r="G941" s="72" t="str">
        <f>'Activity rawdata'!R940</f>
        <v>2050</v>
      </c>
      <c r="H941" s="72" t="str">
        <f>IF('Activity rawdata'!P940="AHTHIN1","1st Thin",IF('Activity rawdata'!P940="AHCC","Clearcut",IF('Activity rawdata'!P940="AHTHSMZ","SMZ Thin",IF('Activity rawdata'!P940="AHTHIN2","2nd Thin",IF('Activity rawdata'!P940="AFERTE","Early Fert",IF('Activity rawdata'!P940="AFERTM","Mid Fert",IF('Activity rawdata'!P940="AFERTL","Late Fert",  IF('Activity rawdata'!P940="ASP","Site Prep", IF('Activity rawdata'!P940="APLT","Plant",  IF('Activity rawdata'!P940="ANREG","Natural Regeneration"))))))))))</f>
        <v>Site Prep</v>
      </c>
      <c r="I941" s="74">
        <f>'Activity rawdata'!O940</f>
        <v>50.34</v>
      </c>
      <c r="J941" s="75">
        <f>'Activity rawdata'!N940</f>
        <v>1</v>
      </c>
      <c r="K941" s="75">
        <f>'Activity rawdata'!AC940</f>
        <v>0</v>
      </c>
      <c r="L941" s="75">
        <f>'Activity rawdata'!AD940</f>
        <v>0</v>
      </c>
      <c r="M941" s="76" t="str">
        <f>'Activity rawdata'!AE940</f>
        <v>-</v>
      </c>
      <c r="N941" s="83">
        <f>'Activity rawdata'!T940+'Activity rawdata'!U940</f>
        <v>0</v>
      </c>
      <c r="O941" s="80">
        <f>'Activity rawdata'!V940</f>
        <v>0</v>
      </c>
      <c r="P941" s="80">
        <f>'Activity rawdata'!W940</f>
        <v>0</v>
      </c>
      <c r="Q941" s="80">
        <f>'Activity rawdata'!X940</f>
        <v>0</v>
      </c>
      <c r="R941" s="84">
        <f t="shared" si="150"/>
        <v>0</v>
      </c>
      <c r="S941" s="80">
        <f>'Activity rawdata'!Z940</f>
        <v>0</v>
      </c>
      <c r="T941" s="80">
        <f>'Activity rawdata'!AA940</f>
        <v>0</v>
      </c>
      <c r="U941" s="80">
        <f t="shared" si="151"/>
        <v>0</v>
      </c>
      <c r="V941" s="81">
        <f t="shared" si="152"/>
        <v>0</v>
      </c>
      <c r="W941" s="75">
        <f t="shared" si="153"/>
        <v>0</v>
      </c>
      <c r="X941" s="75">
        <f t="shared" si="154"/>
        <v>0</v>
      </c>
      <c r="Y941" s="75">
        <f t="shared" si="155"/>
        <v>0</v>
      </c>
      <c r="Z941" s="82">
        <f t="shared" si="156"/>
        <v>0</v>
      </c>
      <c r="AA941" s="75">
        <f t="shared" si="157"/>
        <v>0</v>
      </c>
      <c r="AB941" s="75">
        <f t="shared" si="158"/>
        <v>0</v>
      </c>
      <c r="AC941" s="82">
        <f t="shared" si="159"/>
        <v>0</v>
      </c>
      <c r="AD941" s="70"/>
    </row>
    <row r="942" spans="1:30" x14ac:dyDescent="0.35">
      <c r="A942" s="70" t="str">
        <f>'Activity rawdata'!A941</f>
        <v>BH1429-1-11</v>
      </c>
      <c r="B942" s="71" t="str">
        <f>'Activity rawdata'!B941</f>
        <v>COLB</v>
      </c>
      <c r="C942" s="71" t="str">
        <f>IF('Activity rawdata'!C941="PY","Planted",IF('Activity rawdata'!C941="NY","Nat/Convert",IF('Activity rawdata'!C941="NN","Nat/Nonconvert",IF('Activity rawdata'!C941="OY","Planted"))))</f>
        <v>Planted</v>
      </c>
      <c r="D942" s="70" t="str">
        <f>'Activity rawdata'!D941</f>
        <v>STP2</v>
      </c>
      <c r="E942" s="72" t="str">
        <f>'Activity rawdata'!E941</f>
        <v>77</v>
      </c>
      <c r="F942" s="73" t="str">
        <f>'Activity rawdata'!L941</f>
        <v>NO</v>
      </c>
      <c r="G942" s="72" t="str">
        <f>'Activity rawdata'!R941</f>
        <v>2050</v>
      </c>
      <c r="H942" s="72" t="str">
        <f>IF('Activity rawdata'!P941="AHTHIN1","1st Thin",IF('Activity rawdata'!P941="AHCC","Clearcut",IF('Activity rawdata'!P941="AHTHSMZ","SMZ Thin",IF('Activity rawdata'!P941="AHTHIN2","2nd Thin",IF('Activity rawdata'!P941="AFERTE","Early Fert",IF('Activity rawdata'!P941="AFERTM","Mid Fert",IF('Activity rawdata'!P941="AFERTL","Late Fert",  IF('Activity rawdata'!P941="ASP","Site Prep", IF('Activity rawdata'!P941="APLT","Plant",  IF('Activity rawdata'!P941="ANREG","Natural Regeneration"))))))))))</f>
        <v>Site Prep</v>
      </c>
      <c r="I942" s="74">
        <f>'Activity rawdata'!O941</f>
        <v>172.42</v>
      </c>
      <c r="J942" s="75">
        <f>'Activity rawdata'!N941</f>
        <v>1</v>
      </c>
      <c r="K942" s="75">
        <f>'Activity rawdata'!AC941</f>
        <v>0</v>
      </c>
      <c r="L942" s="75">
        <f>'Activity rawdata'!AD941</f>
        <v>0</v>
      </c>
      <c r="M942" s="76" t="str">
        <f>'Activity rawdata'!AE941</f>
        <v>-</v>
      </c>
      <c r="N942" s="83">
        <f>'Activity rawdata'!T941+'Activity rawdata'!U941</f>
        <v>0</v>
      </c>
      <c r="O942" s="80">
        <f>'Activity rawdata'!V941</f>
        <v>0</v>
      </c>
      <c r="P942" s="80">
        <f>'Activity rawdata'!W941</f>
        <v>0</v>
      </c>
      <c r="Q942" s="80">
        <f>'Activity rawdata'!X941</f>
        <v>0</v>
      </c>
      <c r="R942" s="84">
        <f t="shared" si="150"/>
        <v>0</v>
      </c>
      <c r="S942" s="80">
        <f>'Activity rawdata'!Z941</f>
        <v>0</v>
      </c>
      <c r="T942" s="80">
        <f>'Activity rawdata'!AA941</f>
        <v>0</v>
      </c>
      <c r="U942" s="80">
        <f t="shared" si="151"/>
        <v>0</v>
      </c>
      <c r="V942" s="81">
        <f t="shared" si="152"/>
        <v>0</v>
      </c>
      <c r="W942" s="75">
        <f t="shared" si="153"/>
        <v>0</v>
      </c>
      <c r="X942" s="75">
        <f t="shared" si="154"/>
        <v>0</v>
      </c>
      <c r="Y942" s="75">
        <f t="shared" si="155"/>
        <v>0</v>
      </c>
      <c r="Z942" s="82">
        <f t="shared" si="156"/>
        <v>0</v>
      </c>
      <c r="AA942" s="75">
        <f t="shared" si="157"/>
        <v>0</v>
      </c>
      <c r="AB942" s="75">
        <f t="shared" si="158"/>
        <v>0</v>
      </c>
      <c r="AC942" s="82">
        <f t="shared" si="159"/>
        <v>0</v>
      </c>
      <c r="AD942" s="70"/>
    </row>
    <row r="943" spans="1:30" x14ac:dyDescent="0.35">
      <c r="A943" s="70" t="str">
        <f>'Activity rawdata'!A942</f>
        <v>BH2046-1-55</v>
      </c>
      <c r="B943" s="71" t="str">
        <f>'Activity rawdata'!B942</f>
        <v>COLB</v>
      </c>
      <c r="C943" s="71" t="str">
        <f>IF('Activity rawdata'!C942="PY","Planted",IF('Activity rawdata'!C942="NY","Nat/Convert",IF('Activity rawdata'!C942="NN","Nat/Nonconvert",IF('Activity rawdata'!C942="OY","Planted"))))</f>
        <v>Planted</v>
      </c>
      <c r="D943" s="70" t="str">
        <f>'Activity rawdata'!D942</f>
        <v>STP2</v>
      </c>
      <c r="E943" s="72" t="str">
        <f>'Activity rawdata'!E942</f>
        <v>52</v>
      </c>
      <c r="F943" s="73" t="str">
        <f>'Activity rawdata'!L942</f>
        <v>NO</v>
      </c>
      <c r="G943" s="72" t="str">
        <f>'Activity rawdata'!R942</f>
        <v>2050</v>
      </c>
      <c r="H943" s="72" t="str">
        <f>IF('Activity rawdata'!P942="AHTHIN1","1st Thin",IF('Activity rawdata'!P942="AHCC","Clearcut",IF('Activity rawdata'!P942="AHTHSMZ","SMZ Thin",IF('Activity rawdata'!P942="AHTHIN2","2nd Thin",IF('Activity rawdata'!P942="AFERTE","Early Fert",IF('Activity rawdata'!P942="AFERTM","Mid Fert",IF('Activity rawdata'!P942="AFERTL","Late Fert",  IF('Activity rawdata'!P942="ASP","Site Prep", IF('Activity rawdata'!P942="APLT","Plant",  IF('Activity rawdata'!P942="ANREG","Natural Regeneration"))))))))))</f>
        <v>Site Prep</v>
      </c>
      <c r="I943" s="74">
        <f>'Activity rawdata'!O942</f>
        <v>170.51</v>
      </c>
      <c r="J943" s="75">
        <f>'Activity rawdata'!N942</f>
        <v>1</v>
      </c>
      <c r="K943" s="75">
        <f>'Activity rawdata'!AC942</f>
        <v>0</v>
      </c>
      <c r="L943" s="75">
        <f>'Activity rawdata'!AD942</f>
        <v>0</v>
      </c>
      <c r="M943" s="76" t="str">
        <f>'Activity rawdata'!AE942</f>
        <v>-</v>
      </c>
      <c r="N943" s="83">
        <f>'Activity rawdata'!T942+'Activity rawdata'!U942</f>
        <v>0</v>
      </c>
      <c r="O943" s="80">
        <f>'Activity rawdata'!V942</f>
        <v>0</v>
      </c>
      <c r="P943" s="80">
        <f>'Activity rawdata'!W942</f>
        <v>0</v>
      </c>
      <c r="Q943" s="80">
        <f>'Activity rawdata'!X942</f>
        <v>0</v>
      </c>
      <c r="R943" s="84">
        <f t="shared" si="150"/>
        <v>0</v>
      </c>
      <c r="S943" s="80">
        <f>'Activity rawdata'!Z942</f>
        <v>0</v>
      </c>
      <c r="T943" s="80">
        <f>'Activity rawdata'!AA942</f>
        <v>0</v>
      </c>
      <c r="U943" s="80">
        <f t="shared" si="151"/>
        <v>0</v>
      </c>
      <c r="V943" s="81">
        <f t="shared" si="152"/>
        <v>0</v>
      </c>
      <c r="W943" s="75">
        <f t="shared" si="153"/>
        <v>0</v>
      </c>
      <c r="X943" s="75">
        <f t="shared" si="154"/>
        <v>0</v>
      </c>
      <c r="Y943" s="75">
        <f t="shared" si="155"/>
        <v>0</v>
      </c>
      <c r="Z943" s="82">
        <f t="shared" si="156"/>
        <v>0</v>
      </c>
      <c r="AA943" s="75">
        <f t="shared" si="157"/>
        <v>0</v>
      </c>
      <c r="AB943" s="75">
        <f t="shared" si="158"/>
        <v>0</v>
      </c>
      <c r="AC943" s="82">
        <f t="shared" si="159"/>
        <v>0</v>
      </c>
      <c r="AD943" s="70"/>
    </row>
    <row r="944" spans="1:30" x14ac:dyDescent="0.35">
      <c r="A944" s="70" t="str">
        <f>'Activity rawdata'!A943</f>
        <v>BH2061-1-83</v>
      </c>
      <c r="B944" s="71" t="str">
        <f>'Activity rawdata'!B943</f>
        <v>COLB</v>
      </c>
      <c r="C944" s="71" t="str">
        <f>IF('Activity rawdata'!C943="PY","Planted",IF('Activity rawdata'!C943="NY","Nat/Convert",IF('Activity rawdata'!C943="NN","Nat/Nonconvert",IF('Activity rawdata'!C943="OY","Planted"))))</f>
        <v>Planted</v>
      </c>
      <c r="D944" s="70" t="str">
        <f>'Activity rawdata'!D943</f>
        <v>STP2</v>
      </c>
      <c r="E944" s="72" t="str">
        <f>'Activity rawdata'!E943</f>
        <v>71</v>
      </c>
      <c r="F944" s="73" t="str">
        <f>'Activity rawdata'!L943</f>
        <v>NO</v>
      </c>
      <c r="G944" s="72" t="str">
        <f>'Activity rawdata'!R943</f>
        <v>2050</v>
      </c>
      <c r="H944" s="72" t="str">
        <f>IF('Activity rawdata'!P943="AHTHIN1","1st Thin",IF('Activity rawdata'!P943="AHCC","Clearcut",IF('Activity rawdata'!P943="AHTHSMZ","SMZ Thin",IF('Activity rawdata'!P943="AHTHIN2","2nd Thin",IF('Activity rawdata'!P943="AFERTE","Early Fert",IF('Activity rawdata'!P943="AFERTM","Mid Fert",IF('Activity rawdata'!P943="AFERTL","Late Fert",  IF('Activity rawdata'!P943="ASP","Site Prep", IF('Activity rawdata'!P943="APLT","Plant",  IF('Activity rawdata'!P943="ANREG","Natural Regeneration"))))))))))</f>
        <v>Site Prep</v>
      </c>
      <c r="I944" s="74">
        <f>'Activity rawdata'!O943</f>
        <v>101.07</v>
      </c>
      <c r="J944" s="75">
        <f>'Activity rawdata'!N943</f>
        <v>1</v>
      </c>
      <c r="K944" s="75">
        <f>'Activity rawdata'!AC943</f>
        <v>0</v>
      </c>
      <c r="L944" s="75">
        <f>'Activity rawdata'!AD943</f>
        <v>0</v>
      </c>
      <c r="M944" s="76" t="str">
        <f>'Activity rawdata'!AE943</f>
        <v>-</v>
      </c>
      <c r="N944" s="83">
        <f>'Activity rawdata'!T943+'Activity rawdata'!U943</f>
        <v>0</v>
      </c>
      <c r="O944" s="80">
        <f>'Activity rawdata'!V943</f>
        <v>0</v>
      </c>
      <c r="P944" s="80">
        <f>'Activity rawdata'!W943</f>
        <v>0</v>
      </c>
      <c r="Q944" s="80">
        <f>'Activity rawdata'!X943</f>
        <v>0</v>
      </c>
      <c r="R944" s="84">
        <f t="shared" si="150"/>
        <v>0</v>
      </c>
      <c r="S944" s="80">
        <f>'Activity rawdata'!Z943</f>
        <v>0</v>
      </c>
      <c r="T944" s="80">
        <f>'Activity rawdata'!AA943</f>
        <v>0</v>
      </c>
      <c r="U944" s="80">
        <f t="shared" si="151"/>
        <v>0</v>
      </c>
      <c r="V944" s="81">
        <f t="shared" si="152"/>
        <v>0</v>
      </c>
      <c r="W944" s="75">
        <f t="shared" si="153"/>
        <v>0</v>
      </c>
      <c r="X944" s="75">
        <f t="shared" si="154"/>
        <v>0</v>
      </c>
      <c r="Y944" s="75">
        <f t="shared" si="155"/>
        <v>0</v>
      </c>
      <c r="Z944" s="82">
        <f t="shared" si="156"/>
        <v>0</v>
      </c>
      <c r="AA944" s="75">
        <f t="shared" si="157"/>
        <v>0</v>
      </c>
      <c r="AB944" s="75">
        <f t="shared" si="158"/>
        <v>0</v>
      </c>
      <c r="AC944" s="82">
        <f t="shared" si="159"/>
        <v>0</v>
      </c>
      <c r="AD944" s="70"/>
    </row>
    <row r="945" spans="1:30" x14ac:dyDescent="0.35">
      <c r="A945" s="70" t="str">
        <f>'Activity rawdata'!A944</f>
        <v>BH6125-1-387</v>
      </c>
      <c r="B945" s="71" t="str">
        <f>'Activity rawdata'!B944</f>
        <v>CSLB</v>
      </c>
      <c r="C945" s="71" t="str">
        <f>IF('Activity rawdata'!C944="PY","Planted",IF('Activity rawdata'!C944="NY","Nat/Convert",IF('Activity rawdata'!C944="NN","Nat/Nonconvert",IF('Activity rawdata'!C944="OY","Planted"))))</f>
        <v>Planted</v>
      </c>
      <c r="D945" s="70" t="str">
        <f>'Activity rawdata'!D944</f>
        <v>STP2</v>
      </c>
      <c r="E945" s="72" t="str">
        <f>'Activity rawdata'!E944</f>
        <v>73</v>
      </c>
      <c r="F945" s="73" t="str">
        <f>'Activity rawdata'!L944</f>
        <v>NO</v>
      </c>
      <c r="G945" s="72" t="str">
        <f>'Activity rawdata'!R944</f>
        <v>2050</v>
      </c>
      <c r="H945" s="72" t="str">
        <f>IF('Activity rawdata'!P944="AHTHIN1","1st Thin",IF('Activity rawdata'!P944="AHCC","Clearcut",IF('Activity rawdata'!P944="AHTHSMZ","SMZ Thin",IF('Activity rawdata'!P944="AHTHIN2","2nd Thin",IF('Activity rawdata'!P944="AFERTE","Early Fert",IF('Activity rawdata'!P944="AFERTM","Mid Fert",IF('Activity rawdata'!P944="AFERTL","Late Fert",  IF('Activity rawdata'!P944="ASP","Site Prep", IF('Activity rawdata'!P944="APLT","Plant",  IF('Activity rawdata'!P944="ANREG","Natural Regeneration"))))))))))</f>
        <v>Plant</v>
      </c>
      <c r="I945" s="74">
        <f>'Activity rawdata'!O944</f>
        <v>24.08</v>
      </c>
      <c r="J945" s="75">
        <f>'Activity rawdata'!N944</f>
        <v>1</v>
      </c>
      <c r="K945" s="75">
        <f>'Activity rawdata'!AC944</f>
        <v>0</v>
      </c>
      <c r="L945" s="75">
        <f>'Activity rawdata'!AD944</f>
        <v>0</v>
      </c>
      <c r="M945" s="76" t="str">
        <f>'Activity rawdata'!AE944</f>
        <v>-</v>
      </c>
      <c r="N945" s="83">
        <f>'Activity rawdata'!T944+'Activity rawdata'!U944</f>
        <v>0</v>
      </c>
      <c r="O945" s="80">
        <f>'Activity rawdata'!V944</f>
        <v>0</v>
      </c>
      <c r="P945" s="80">
        <f>'Activity rawdata'!W944</f>
        <v>0</v>
      </c>
      <c r="Q945" s="80">
        <f>'Activity rawdata'!X944</f>
        <v>0</v>
      </c>
      <c r="R945" s="84">
        <f t="shared" si="150"/>
        <v>0</v>
      </c>
      <c r="S945" s="80">
        <f>'Activity rawdata'!Z944</f>
        <v>0</v>
      </c>
      <c r="T945" s="80">
        <f>'Activity rawdata'!AA944</f>
        <v>0</v>
      </c>
      <c r="U945" s="80">
        <f t="shared" si="151"/>
        <v>0</v>
      </c>
      <c r="V945" s="81">
        <f t="shared" si="152"/>
        <v>0</v>
      </c>
      <c r="W945" s="75">
        <f t="shared" si="153"/>
        <v>0</v>
      </c>
      <c r="X945" s="75">
        <f t="shared" si="154"/>
        <v>0</v>
      </c>
      <c r="Y945" s="75">
        <f t="shared" si="155"/>
        <v>0</v>
      </c>
      <c r="Z945" s="82">
        <f t="shared" si="156"/>
        <v>0</v>
      </c>
      <c r="AA945" s="75">
        <f t="shared" si="157"/>
        <v>0</v>
      </c>
      <c r="AB945" s="75">
        <f t="shared" si="158"/>
        <v>0</v>
      </c>
      <c r="AC945" s="82">
        <f t="shared" si="159"/>
        <v>0</v>
      </c>
      <c r="AD945" s="70"/>
    </row>
    <row r="946" spans="1:30" x14ac:dyDescent="0.35">
      <c r="A946" s="70" t="str">
        <f>'Activity rawdata'!A945</f>
        <v>BH6125-1-346</v>
      </c>
      <c r="B946" s="71" t="str">
        <f>'Activity rawdata'!B945</f>
        <v>CSLB</v>
      </c>
      <c r="C946" s="71" t="str">
        <f>IF('Activity rawdata'!C945="PY","Planted",IF('Activity rawdata'!C945="NY","Nat/Convert",IF('Activity rawdata'!C945="NN","Nat/Nonconvert",IF('Activity rawdata'!C945="OY","Planted"))))</f>
        <v>Planted</v>
      </c>
      <c r="D946" s="70" t="str">
        <f>'Activity rawdata'!D945</f>
        <v>STP2</v>
      </c>
      <c r="E946" s="72" t="str">
        <f>'Activity rawdata'!E945</f>
        <v>72</v>
      </c>
      <c r="F946" s="73" t="str">
        <f>'Activity rawdata'!L945</f>
        <v>NO</v>
      </c>
      <c r="G946" s="72" t="str">
        <f>'Activity rawdata'!R945</f>
        <v>2050</v>
      </c>
      <c r="H946" s="72" t="str">
        <f>IF('Activity rawdata'!P945="AHTHIN1","1st Thin",IF('Activity rawdata'!P945="AHCC","Clearcut",IF('Activity rawdata'!P945="AHTHSMZ","SMZ Thin",IF('Activity rawdata'!P945="AHTHIN2","2nd Thin",IF('Activity rawdata'!P945="AFERTE","Early Fert",IF('Activity rawdata'!P945="AFERTM","Mid Fert",IF('Activity rawdata'!P945="AFERTL","Late Fert",  IF('Activity rawdata'!P945="ASP","Site Prep", IF('Activity rawdata'!P945="APLT","Plant",  IF('Activity rawdata'!P945="ANREG","Natural Regeneration"))))))))))</f>
        <v>Plant</v>
      </c>
      <c r="I946" s="74">
        <f>'Activity rawdata'!O945</f>
        <v>129.1</v>
      </c>
      <c r="J946" s="75">
        <f>'Activity rawdata'!N945</f>
        <v>1</v>
      </c>
      <c r="K946" s="75">
        <f>'Activity rawdata'!AC945</f>
        <v>0</v>
      </c>
      <c r="L946" s="75">
        <f>'Activity rawdata'!AD945</f>
        <v>0</v>
      </c>
      <c r="M946" s="76" t="str">
        <f>'Activity rawdata'!AE945</f>
        <v>-</v>
      </c>
      <c r="N946" s="83">
        <f>'Activity rawdata'!T945+'Activity rawdata'!U945</f>
        <v>0</v>
      </c>
      <c r="O946" s="80">
        <f>'Activity rawdata'!V945</f>
        <v>0</v>
      </c>
      <c r="P946" s="80">
        <f>'Activity rawdata'!W945</f>
        <v>0</v>
      </c>
      <c r="Q946" s="80">
        <f>'Activity rawdata'!X945</f>
        <v>0</v>
      </c>
      <c r="R946" s="84">
        <f t="shared" si="150"/>
        <v>0</v>
      </c>
      <c r="S946" s="80">
        <f>'Activity rawdata'!Z945</f>
        <v>0</v>
      </c>
      <c r="T946" s="80">
        <f>'Activity rawdata'!AA945</f>
        <v>0</v>
      </c>
      <c r="U946" s="80">
        <f t="shared" si="151"/>
        <v>0</v>
      </c>
      <c r="V946" s="81">
        <f t="shared" si="152"/>
        <v>0</v>
      </c>
      <c r="W946" s="75">
        <f t="shared" si="153"/>
        <v>0</v>
      </c>
      <c r="X946" s="75">
        <f t="shared" si="154"/>
        <v>0</v>
      </c>
      <c r="Y946" s="75">
        <f t="shared" si="155"/>
        <v>0</v>
      </c>
      <c r="Z946" s="82">
        <f t="shared" si="156"/>
        <v>0</v>
      </c>
      <c r="AA946" s="75">
        <f t="shared" si="157"/>
        <v>0</v>
      </c>
      <c r="AB946" s="75">
        <f t="shared" si="158"/>
        <v>0</v>
      </c>
      <c r="AC946" s="82">
        <f t="shared" si="159"/>
        <v>0</v>
      </c>
      <c r="AD946" s="70"/>
    </row>
    <row r="947" spans="1:30" x14ac:dyDescent="0.35">
      <c r="A947" s="70" t="str">
        <f>'Activity rawdata'!A946</f>
        <v>BH6112-1-388</v>
      </c>
      <c r="B947" s="71" t="str">
        <f>'Activity rawdata'!B946</f>
        <v>CSLB</v>
      </c>
      <c r="C947" s="71" t="str">
        <f>IF('Activity rawdata'!C946="PY","Planted",IF('Activity rawdata'!C946="NY","Nat/Convert",IF('Activity rawdata'!C946="NN","Nat/Nonconvert",IF('Activity rawdata'!C946="OY","Planted"))))</f>
        <v>Planted</v>
      </c>
      <c r="D947" s="70" t="str">
        <f>'Activity rawdata'!D946</f>
        <v>STP2</v>
      </c>
      <c r="E947" s="72" t="str">
        <f>'Activity rawdata'!E946</f>
        <v>69</v>
      </c>
      <c r="F947" s="73" t="str">
        <f>'Activity rawdata'!L946</f>
        <v>NO</v>
      </c>
      <c r="G947" s="72" t="str">
        <f>'Activity rawdata'!R946</f>
        <v>2050</v>
      </c>
      <c r="H947" s="72" t="str">
        <f>IF('Activity rawdata'!P946="AHTHIN1","1st Thin",IF('Activity rawdata'!P946="AHCC","Clearcut",IF('Activity rawdata'!P946="AHTHSMZ","SMZ Thin",IF('Activity rawdata'!P946="AHTHIN2","2nd Thin",IF('Activity rawdata'!P946="AFERTE","Early Fert",IF('Activity rawdata'!P946="AFERTM","Mid Fert",IF('Activity rawdata'!P946="AFERTL","Late Fert",  IF('Activity rawdata'!P946="ASP","Site Prep", IF('Activity rawdata'!P946="APLT","Plant",  IF('Activity rawdata'!P946="ANREG","Natural Regeneration"))))))))))</f>
        <v>Plant</v>
      </c>
      <c r="I947" s="74">
        <f>'Activity rawdata'!O946</f>
        <v>235.4</v>
      </c>
      <c r="J947" s="75">
        <f>'Activity rawdata'!N946</f>
        <v>1</v>
      </c>
      <c r="K947" s="75">
        <f>'Activity rawdata'!AC946</f>
        <v>0</v>
      </c>
      <c r="L947" s="75">
        <f>'Activity rawdata'!AD946</f>
        <v>0</v>
      </c>
      <c r="M947" s="76" t="str">
        <f>'Activity rawdata'!AE946</f>
        <v>-</v>
      </c>
      <c r="N947" s="83">
        <f>'Activity rawdata'!T946+'Activity rawdata'!U946</f>
        <v>0</v>
      </c>
      <c r="O947" s="80">
        <f>'Activity rawdata'!V946</f>
        <v>0</v>
      </c>
      <c r="P947" s="80">
        <f>'Activity rawdata'!W946</f>
        <v>0</v>
      </c>
      <c r="Q947" s="80">
        <f>'Activity rawdata'!X946</f>
        <v>0</v>
      </c>
      <c r="R947" s="84">
        <f t="shared" si="150"/>
        <v>0</v>
      </c>
      <c r="S947" s="80">
        <f>'Activity rawdata'!Z946</f>
        <v>0</v>
      </c>
      <c r="T947" s="80">
        <f>'Activity rawdata'!AA946</f>
        <v>0</v>
      </c>
      <c r="U947" s="80">
        <f t="shared" si="151"/>
        <v>0</v>
      </c>
      <c r="V947" s="81">
        <f t="shared" si="152"/>
        <v>0</v>
      </c>
      <c r="W947" s="75">
        <f t="shared" si="153"/>
        <v>0</v>
      </c>
      <c r="X947" s="75">
        <f t="shared" si="154"/>
        <v>0</v>
      </c>
      <c r="Y947" s="75">
        <f t="shared" si="155"/>
        <v>0</v>
      </c>
      <c r="Z947" s="82">
        <f t="shared" si="156"/>
        <v>0</v>
      </c>
      <c r="AA947" s="75">
        <f t="shared" si="157"/>
        <v>0</v>
      </c>
      <c r="AB947" s="75">
        <f t="shared" si="158"/>
        <v>0</v>
      </c>
      <c r="AC947" s="82">
        <f t="shared" si="159"/>
        <v>0</v>
      </c>
      <c r="AD947" s="70"/>
    </row>
    <row r="948" spans="1:30" x14ac:dyDescent="0.35">
      <c r="A948" s="70" t="str">
        <f>'Activity rawdata'!A947</f>
        <v>BH6112-1-363</v>
      </c>
      <c r="B948" s="71" t="str">
        <f>'Activity rawdata'!B947</f>
        <v>CSLB</v>
      </c>
      <c r="C948" s="71" t="str">
        <f>IF('Activity rawdata'!C947="PY","Planted",IF('Activity rawdata'!C947="NY","Nat/Convert",IF('Activity rawdata'!C947="NN","Nat/Nonconvert",IF('Activity rawdata'!C947="OY","Planted"))))</f>
        <v>Planted</v>
      </c>
      <c r="D948" s="70" t="str">
        <f>'Activity rawdata'!D947</f>
        <v>STP2</v>
      </c>
      <c r="E948" s="72" t="str">
        <f>'Activity rawdata'!E947</f>
        <v>70</v>
      </c>
      <c r="F948" s="73" t="str">
        <f>'Activity rawdata'!L947</f>
        <v>NO</v>
      </c>
      <c r="G948" s="72" t="str">
        <f>'Activity rawdata'!R947</f>
        <v>2050</v>
      </c>
      <c r="H948" s="72" t="str">
        <f>IF('Activity rawdata'!P947="AHTHIN1","1st Thin",IF('Activity rawdata'!P947="AHCC","Clearcut",IF('Activity rawdata'!P947="AHTHSMZ","SMZ Thin",IF('Activity rawdata'!P947="AHTHIN2","2nd Thin",IF('Activity rawdata'!P947="AFERTE","Early Fert",IF('Activity rawdata'!P947="AFERTM","Mid Fert",IF('Activity rawdata'!P947="AFERTL","Late Fert",  IF('Activity rawdata'!P947="ASP","Site Prep", IF('Activity rawdata'!P947="APLT","Plant",  IF('Activity rawdata'!P947="ANREG","Natural Regeneration"))))))))))</f>
        <v>Plant</v>
      </c>
      <c r="I948" s="74">
        <f>'Activity rawdata'!O947</f>
        <v>5.15</v>
      </c>
      <c r="J948" s="75">
        <f>'Activity rawdata'!N947</f>
        <v>1</v>
      </c>
      <c r="K948" s="75">
        <f>'Activity rawdata'!AC947</f>
        <v>0</v>
      </c>
      <c r="L948" s="75">
        <f>'Activity rawdata'!AD947</f>
        <v>0</v>
      </c>
      <c r="M948" s="76" t="str">
        <f>'Activity rawdata'!AE947</f>
        <v>-</v>
      </c>
      <c r="N948" s="83">
        <f>'Activity rawdata'!T947+'Activity rawdata'!U947</f>
        <v>0</v>
      </c>
      <c r="O948" s="80">
        <f>'Activity rawdata'!V947</f>
        <v>0</v>
      </c>
      <c r="P948" s="80">
        <f>'Activity rawdata'!W947</f>
        <v>0</v>
      </c>
      <c r="Q948" s="80">
        <f>'Activity rawdata'!X947</f>
        <v>0</v>
      </c>
      <c r="R948" s="84">
        <f t="shared" si="150"/>
        <v>0</v>
      </c>
      <c r="S948" s="80">
        <f>'Activity rawdata'!Z947</f>
        <v>0</v>
      </c>
      <c r="T948" s="80">
        <f>'Activity rawdata'!AA947</f>
        <v>0</v>
      </c>
      <c r="U948" s="80">
        <f t="shared" si="151"/>
        <v>0</v>
      </c>
      <c r="V948" s="81">
        <f t="shared" si="152"/>
        <v>0</v>
      </c>
      <c r="W948" s="75">
        <f t="shared" si="153"/>
        <v>0</v>
      </c>
      <c r="X948" s="75">
        <f t="shared" si="154"/>
        <v>0</v>
      </c>
      <c r="Y948" s="75">
        <f t="shared" si="155"/>
        <v>0</v>
      </c>
      <c r="Z948" s="82">
        <f t="shared" si="156"/>
        <v>0</v>
      </c>
      <c r="AA948" s="75">
        <f t="shared" si="157"/>
        <v>0</v>
      </c>
      <c r="AB948" s="75">
        <f t="shared" si="158"/>
        <v>0</v>
      </c>
      <c r="AC948" s="82">
        <f t="shared" si="159"/>
        <v>0</v>
      </c>
      <c r="AD948" s="70"/>
    </row>
    <row r="949" spans="1:30" x14ac:dyDescent="0.35">
      <c r="A949" s="70" t="str">
        <f>'Activity rawdata'!A948</f>
        <v>BH6112-1-344</v>
      </c>
      <c r="B949" s="71" t="str">
        <f>'Activity rawdata'!B948</f>
        <v>CSLB</v>
      </c>
      <c r="C949" s="71" t="str">
        <f>IF('Activity rawdata'!C948="PY","Planted",IF('Activity rawdata'!C948="NY","Nat/Convert",IF('Activity rawdata'!C948="NN","Nat/Nonconvert",IF('Activity rawdata'!C948="OY","Planted"))))</f>
        <v>Planted</v>
      </c>
      <c r="D949" s="70" t="str">
        <f>'Activity rawdata'!D948</f>
        <v>STP2</v>
      </c>
      <c r="E949" s="72" t="str">
        <f>'Activity rawdata'!E948</f>
        <v>71</v>
      </c>
      <c r="F949" s="73" t="str">
        <f>'Activity rawdata'!L948</f>
        <v>NO</v>
      </c>
      <c r="G949" s="72" t="str">
        <f>'Activity rawdata'!R948</f>
        <v>2050</v>
      </c>
      <c r="H949" s="72" t="str">
        <f>IF('Activity rawdata'!P948="AHTHIN1","1st Thin",IF('Activity rawdata'!P948="AHCC","Clearcut",IF('Activity rawdata'!P948="AHTHSMZ","SMZ Thin",IF('Activity rawdata'!P948="AHTHIN2","2nd Thin",IF('Activity rawdata'!P948="AFERTE","Early Fert",IF('Activity rawdata'!P948="AFERTM","Mid Fert",IF('Activity rawdata'!P948="AFERTL","Late Fert",  IF('Activity rawdata'!P948="ASP","Site Prep", IF('Activity rawdata'!P948="APLT","Plant",  IF('Activity rawdata'!P948="ANREG","Natural Regeneration"))))))))))</f>
        <v>Plant</v>
      </c>
      <c r="I949" s="74">
        <f>'Activity rawdata'!O948</f>
        <v>45.46</v>
      </c>
      <c r="J949" s="75">
        <f>'Activity rawdata'!N948</f>
        <v>1</v>
      </c>
      <c r="K949" s="75">
        <f>'Activity rawdata'!AC948</f>
        <v>0</v>
      </c>
      <c r="L949" s="75">
        <f>'Activity rawdata'!AD948</f>
        <v>0</v>
      </c>
      <c r="M949" s="76" t="str">
        <f>'Activity rawdata'!AE948</f>
        <v>-</v>
      </c>
      <c r="N949" s="83">
        <f>'Activity rawdata'!T948+'Activity rawdata'!U948</f>
        <v>0</v>
      </c>
      <c r="O949" s="80">
        <f>'Activity rawdata'!V948</f>
        <v>0</v>
      </c>
      <c r="P949" s="80">
        <f>'Activity rawdata'!W948</f>
        <v>0</v>
      </c>
      <c r="Q949" s="80">
        <f>'Activity rawdata'!X948</f>
        <v>0</v>
      </c>
      <c r="R949" s="84">
        <f t="shared" si="150"/>
        <v>0</v>
      </c>
      <c r="S949" s="80">
        <f>'Activity rawdata'!Z948</f>
        <v>0</v>
      </c>
      <c r="T949" s="80">
        <f>'Activity rawdata'!AA948</f>
        <v>0</v>
      </c>
      <c r="U949" s="80">
        <f t="shared" si="151"/>
        <v>0</v>
      </c>
      <c r="V949" s="81">
        <f t="shared" si="152"/>
        <v>0</v>
      </c>
      <c r="W949" s="75">
        <f t="shared" si="153"/>
        <v>0</v>
      </c>
      <c r="X949" s="75">
        <f t="shared" si="154"/>
        <v>0</v>
      </c>
      <c r="Y949" s="75">
        <f t="shared" si="155"/>
        <v>0</v>
      </c>
      <c r="Z949" s="82">
        <f t="shared" si="156"/>
        <v>0</v>
      </c>
      <c r="AA949" s="75">
        <f t="shared" si="157"/>
        <v>0</v>
      </c>
      <c r="AB949" s="75">
        <f t="shared" si="158"/>
        <v>0</v>
      </c>
      <c r="AC949" s="82">
        <f t="shared" si="159"/>
        <v>0</v>
      </c>
      <c r="AD949" s="70"/>
    </row>
    <row r="950" spans="1:30" x14ac:dyDescent="0.35">
      <c r="A950" s="70" t="str">
        <f>'Activity rawdata'!A949</f>
        <v>BH6125-1-358</v>
      </c>
      <c r="B950" s="71" t="str">
        <f>'Activity rawdata'!B949</f>
        <v>CSLB</v>
      </c>
      <c r="C950" s="71" t="str">
        <f>IF('Activity rawdata'!C949="PY","Planted",IF('Activity rawdata'!C949="NY","Nat/Convert",IF('Activity rawdata'!C949="NN","Nat/Nonconvert",IF('Activity rawdata'!C949="OY","Planted"))))</f>
        <v>Planted</v>
      </c>
      <c r="D950" s="70" t="str">
        <f>'Activity rawdata'!D949</f>
        <v>STP2</v>
      </c>
      <c r="E950" s="72" t="str">
        <f>'Activity rawdata'!E949</f>
        <v>73</v>
      </c>
      <c r="F950" s="73" t="str">
        <f>'Activity rawdata'!L949</f>
        <v>NO</v>
      </c>
      <c r="G950" s="72" t="str">
        <f>'Activity rawdata'!R949</f>
        <v>2050</v>
      </c>
      <c r="H950" s="72" t="str">
        <f>IF('Activity rawdata'!P949="AHTHIN1","1st Thin",IF('Activity rawdata'!P949="AHCC","Clearcut",IF('Activity rawdata'!P949="AHTHSMZ","SMZ Thin",IF('Activity rawdata'!P949="AHTHIN2","2nd Thin",IF('Activity rawdata'!P949="AFERTE","Early Fert",IF('Activity rawdata'!P949="AFERTM","Mid Fert",IF('Activity rawdata'!P949="AFERTL","Late Fert",  IF('Activity rawdata'!P949="ASP","Site Prep", IF('Activity rawdata'!P949="APLT","Plant",  IF('Activity rawdata'!P949="ANREG","Natural Regeneration"))))))))))</f>
        <v>Plant</v>
      </c>
      <c r="I950" s="74">
        <f>'Activity rawdata'!O949</f>
        <v>47.44</v>
      </c>
      <c r="J950" s="75">
        <f>'Activity rawdata'!N949</f>
        <v>1</v>
      </c>
      <c r="K950" s="75">
        <f>'Activity rawdata'!AC949</f>
        <v>0</v>
      </c>
      <c r="L950" s="75">
        <f>'Activity rawdata'!AD949</f>
        <v>0</v>
      </c>
      <c r="M950" s="76" t="str">
        <f>'Activity rawdata'!AE949</f>
        <v>-</v>
      </c>
      <c r="N950" s="83">
        <f>'Activity rawdata'!T949+'Activity rawdata'!U949</f>
        <v>0</v>
      </c>
      <c r="O950" s="80">
        <f>'Activity rawdata'!V949</f>
        <v>0</v>
      </c>
      <c r="P950" s="80">
        <f>'Activity rawdata'!W949</f>
        <v>0</v>
      </c>
      <c r="Q950" s="80">
        <f>'Activity rawdata'!X949</f>
        <v>0</v>
      </c>
      <c r="R950" s="84">
        <f t="shared" si="150"/>
        <v>0</v>
      </c>
      <c r="S950" s="80">
        <f>'Activity rawdata'!Z949</f>
        <v>0</v>
      </c>
      <c r="T950" s="80">
        <f>'Activity rawdata'!AA949</f>
        <v>0</v>
      </c>
      <c r="U950" s="80">
        <f t="shared" si="151"/>
        <v>0</v>
      </c>
      <c r="V950" s="81">
        <f t="shared" si="152"/>
        <v>0</v>
      </c>
      <c r="W950" s="75">
        <f t="shared" si="153"/>
        <v>0</v>
      </c>
      <c r="X950" s="75">
        <f t="shared" si="154"/>
        <v>0</v>
      </c>
      <c r="Y950" s="75">
        <f t="shared" si="155"/>
        <v>0</v>
      </c>
      <c r="Z950" s="82">
        <f t="shared" si="156"/>
        <v>0</v>
      </c>
      <c r="AA950" s="75">
        <f t="shared" si="157"/>
        <v>0</v>
      </c>
      <c r="AB950" s="75">
        <f t="shared" si="158"/>
        <v>0</v>
      </c>
      <c r="AC950" s="82">
        <f t="shared" si="159"/>
        <v>0</v>
      </c>
      <c r="AD950" s="70"/>
    </row>
    <row r="951" spans="1:30" x14ac:dyDescent="0.35">
      <c r="A951" s="70" t="str">
        <f>'Activity rawdata'!A950</f>
        <v>BH6125-1-335</v>
      </c>
      <c r="B951" s="71" t="str">
        <f>'Activity rawdata'!B950</f>
        <v>CSLB</v>
      </c>
      <c r="C951" s="71" t="str">
        <f>IF('Activity rawdata'!C950="PY","Planted",IF('Activity rawdata'!C950="NY","Nat/Convert",IF('Activity rawdata'!C950="NN","Nat/Nonconvert",IF('Activity rawdata'!C950="OY","Planted"))))</f>
        <v>Planted</v>
      </c>
      <c r="D951" s="70" t="str">
        <f>'Activity rawdata'!D950</f>
        <v>STP2</v>
      </c>
      <c r="E951" s="72" t="str">
        <f>'Activity rawdata'!E950</f>
        <v>73</v>
      </c>
      <c r="F951" s="73" t="str">
        <f>'Activity rawdata'!L950</f>
        <v>NO</v>
      </c>
      <c r="G951" s="72" t="str">
        <f>'Activity rawdata'!R950</f>
        <v>2050</v>
      </c>
      <c r="H951" s="72" t="str">
        <f>IF('Activity rawdata'!P950="AHTHIN1","1st Thin",IF('Activity rawdata'!P950="AHCC","Clearcut",IF('Activity rawdata'!P950="AHTHSMZ","SMZ Thin",IF('Activity rawdata'!P950="AHTHIN2","2nd Thin",IF('Activity rawdata'!P950="AFERTE","Early Fert",IF('Activity rawdata'!P950="AFERTM","Mid Fert",IF('Activity rawdata'!P950="AFERTL","Late Fert",  IF('Activity rawdata'!P950="ASP","Site Prep", IF('Activity rawdata'!P950="APLT","Plant",  IF('Activity rawdata'!P950="ANREG","Natural Regeneration"))))))))))</f>
        <v>Plant</v>
      </c>
      <c r="I951" s="74">
        <f>'Activity rawdata'!O950</f>
        <v>45.29</v>
      </c>
      <c r="J951" s="75">
        <f>'Activity rawdata'!N950</f>
        <v>1</v>
      </c>
      <c r="K951" s="75">
        <f>'Activity rawdata'!AC950</f>
        <v>0</v>
      </c>
      <c r="L951" s="75">
        <f>'Activity rawdata'!AD950</f>
        <v>0</v>
      </c>
      <c r="M951" s="76" t="str">
        <f>'Activity rawdata'!AE950</f>
        <v>-</v>
      </c>
      <c r="N951" s="83">
        <f>'Activity rawdata'!T950+'Activity rawdata'!U950</f>
        <v>0</v>
      </c>
      <c r="O951" s="80">
        <f>'Activity rawdata'!V950</f>
        <v>0</v>
      </c>
      <c r="P951" s="80">
        <f>'Activity rawdata'!W950</f>
        <v>0</v>
      </c>
      <c r="Q951" s="80">
        <f>'Activity rawdata'!X950</f>
        <v>0</v>
      </c>
      <c r="R951" s="84">
        <f t="shared" si="150"/>
        <v>0</v>
      </c>
      <c r="S951" s="80">
        <f>'Activity rawdata'!Z950</f>
        <v>0</v>
      </c>
      <c r="T951" s="80">
        <f>'Activity rawdata'!AA950</f>
        <v>0</v>
      </c>
      <c r="U951" s="80">
        <f t="shared" si="151"/>
        <v>0</v>
      </c>
      <c r="V951" s="81">
        <f t="shared" si="152"/>
        <v>0</v>
      </c>
      <c r="W951" s="75">
        <f t="shared" si="153"/>
        <v>0</v>
      </c>
      <c r="X951" s="75">
        <f t="shared" si="154"/>
        <v>0</v>
      </c>
      <c r="Y951" s="75">
        <f t="shared" si="155"/>
        <v>0</v>
      </c>
      <c r="Z951" s="82">
        <f t="shared" si="156"/>
        <v>0</v>
      </c>
      <c r="AA951" s="75">
        <f t="shared" si="157"/>
        <v>0</v>
      </c>
      <c r="AB951" s="75">
        <f t="shared" si="158"/>
        <v>0</v>
      </c>
      <c r="AC951" s="82">
        <f t="shared" si="159"/>
        <v>0</v>
      </c>
      <c r="AD951" s="70"/>
    </row>
    <row r="952" spans="1:30" x14ac:dyDescent="0.35">
      <c r="A952" s="70" t="str">
        <f>'Activity rawdata'!A951</f>
        <v>BH6112-1-334</v>
      </c>
      <c r="B952" s="71" t="str">
        <f>'Activity rawdata'!B951</f>
        <v>CSLB</v>
      </c>
      <c r="C952" s="71" t="str">
        <f>IF('Activity rawdata'!C951="PY","Planted",IF('Activity rawdata'!C951="NY","Nat/Convert",IF('Activity rawdata'!C951="NN","Nat/Nonconvert",IF('Activity rawdata'!C951="OY","Planted"))))</f>
        <v>Planted</v>
      </c>
      <c r="D952" s="70" t="str">
        <f>'Activity rawdata'!D951</f>
        <v>STP2</v>
      </c>
      <c r="E952" s="72" t="str">
        <f>'Activity rawdata'!E951</f>
        <v>71</v>
      </c>
      <c r="F952" s="73" t="str">
        <f>'Activity rawdata'!L951</f>
        <v>NO</v>
      </c>
      <c r="G952" s="72" t="str">
        <f>'Activity rawdata'!R951</f>
        <v>2050</v>
      </c>
      <c r="H952" s="72" t="str">
        <f>IF('Activity rawdata'!P951="AHTHIN1","1st Thin",IF('Activity rawdata'!P951="AHCC","Clearcut",IF('Activity rawdata'!P951="AHTHSMZ","SMZ Thin",IF('Activity rawdata'!P951="AHTHIN2","2nd Thin",IF('Activity rawdata'!P951="AFERTE","Early Fert",IF('Activity rawdata'!P951="AFERTM","Mid Fert",IF('Activity rawdata'!P951="AFERTL","Late Fert",  IF('Activity rawdata'!P951="ASP","Site Prep", IF('Activity rawdata'!P951="APLT","Plant",  IF('Activity rawdata'!P951="ANREG","Natural Regeneration"))))))))))</f>
        <v>Plant</v>
      </c>
      <c r="I952" s="74">
        <f>'Activity rawdata'!O951</f>
        <v>122.14</v>
      </c>
      <c r="J952" s="75">
        <f>'Activity rawdata'!N951</f>
        <v>1</v>
      </c>
      <c r="K952" s="75">
        <f>'Activity rawdata'!AC951</f>
        <v>0</v>
      </c>
      <c r="L952" s="75">
        <f>'Activity rawdata'!AD951</f>
        <v>0</v>
      </c>
      <c r="M952" s="76" t="str">
        <f>'Activity rawdata'!AE951</f>
        <v>-</v>
      </c>
      <c r="N952" s="83">
        <f>'Activity rawdata'!T951+'Activity rawdata'!U951</f>
        <v>0</v>
      </c>
      <c r="O952" s="80">
        <f>'Activity rawdata'!V951</f>
        <v>0</v>
      </c>
      <c r="P952" s="80">
        <f>'Activity rawdata'!W951</f>
        <v>0</v>
      </c>
      <c r="Q952" s="80">
        <f>'Activity rawdata'!X951</f>
        <v>0</v>
      </c>
      <c r="R952" s="84">
        <f t="shared" si="150"/>
        <v>0</v>
      </c>
      <c r="S952" s="80">
        <f>'Activity rawdata'!Z951</f>
        <v>0</v>
      </c>
      <c r="T952" s="80">
        <f>'Activity rawdata'!AA951</f>
        <v>0</v>
      </c>
      <c r="U952" s="80">
        <f t="shared" si="151"/>
        <v>0</v>
      </c>
      <c r="V952" s="81">
        <f t="shared" si="152"/>
        <v>0</v>
      </c>
      <c r="W952" s="75">
        <f t="shared" si="153"/>
        <v>0</v>
      </c>
      <c r="X952" s="75">
        <f t="shared" si="154"/>
        <v>0</v>
      </c>
      <c r="Y952" s="75">
        <f t="shared" si="155"/>
        <v>0</v>
      </c>
      <c r="Z952" s="82">
        <f t="shared" si="156"/>
        <v>0</v>
      </c>
      <c r="AA952" s="75">
        <f t="shared" si="157"/>
        <v>0</v>
      </c>
      <c r="AB952" s="75">
        <f t="shared" si="158"/>
        <v>0</v>
      </c>
      <c r="AC952" s="82">
        <f t="shared" si="159"/>
        <v>0</v>
      </c>
      <c r="AD952" s="70"/>
    </row>
    <row r="953" spans="1:30" x14ac:dyDescent="0.35">
      <c r="A953" s="70" t="str">
        <f>'Activity rawdata'!A952</f>
        <v>BH2046-1-64</v>
      </c>
      <c r="B953" s="71" t="str">
        <f>'Activity rawdata'!B952</f>
        <v>CSLB</v>
      </c>
      <c r="C953" s="71" t="str">
        <f>IF('Activity rawdata'!C952="PY","Planted",IF('Activity rawdata'!C952="NY","Nat/Convert",IF('Activity rawdata'!C952="NN","Nat/Nonconvert",IF('Activity rawdata'!C952="OY","Planted"))))</f>
        <v>Planted</v>
      </c>
      <c r="D953" s="70" t="str">
        <f>'Activity rawdata'!D952</f>
        <v>STP2</v>
      </c>
      <c r="E953" s="72" t="str">
        <f>'Activity rawdata'!E952</f>
        <v>68</v>
      </c>
      <c r="F953" s="73" t="str">
        <f>'Activity rawdata'!L952</f>
        <v>NO</v>
      </c>
      <c r="G953" s="72" t="str">
        <f>'Activity rawdata'!R952</f>
        <v>2050</v>
      </c>
      <c r="H953" s="72" t="str">
        <f>IF('Activity rawdata'!P952="AHTHIN1","1st Thin",IF('Activity rawdata'!P952="AHCC","Clearcut",IF('Activity rawdata'!P952="AHTHSMZ","SMZ Thin",IF('Activity rawdata'!P952="AHTHIN2","2nd Thin",IF('Activity rawdata'!P952="AFERTE","Early Fert",IF('Activity rawdata'!P952="AFERTM","Mid Fert",IF('Activity rawdata'!P952="AFERTL","Late Fert",  IF('Activity rawdata'!P952="ASP","Site Prep", IF('Activity rawdata'!P952="APLT","Plant",  IF('Activity rawdata'!P952="ANREG","Natural Regeneration"))))))))))</f>
        <v>Plant</v>
      </c>
      <c r="I953" s="74">
        <f>'Activity rawdata'!O952</f>
        <v>88.81</v>
      </c>
      <c r="J953" s="75">
        <f>'Activity rawdata'!N952</f>
        <v>1</v>
      </c>
      <c r="K953" s="75">
        <f>'Activity rawdata'!AC952</f>
        <v>0</v>
      </c>
      <c r="L953" s="75">
        <f>'Activity rawdata'!AD952</f>
        <v>0</v>
      </c>
      <c r="M953" s="76" t="str">
        <f>'Activity rawdata'!AE952</f>
        <v>-</v>
      </c>
      <c r="N953" s="83">
        <f>'Activity rawdata'!T952+'Activity rawdata'!U952</f>
        <v>0</v>
      </c>
      <c r="O953" s="80">
        <f>'Activity rawdata'!V952</f>
        <v>0</v>
      </c>
      <c r="P953" s="80">
        <f>'Activity rawdata'!W952</f>
        <v>0</v>
      </c>
      <c r="Q953" s="80">
        <f>'Activity rawdata'!X952</f>
        <v>0</v>
      </c>
      <c r="R953" s="84">
        <f t="shared" si="150"/>
        <v>0</v>
      </c>
      <c r="S953" s="80">
        <f>'Activity rawdata'!Z952</f>
        <v>0</v>
      </c>
      <c r="T953" s="80">
        <f>'Activity rawdata'!AA952</f>
        <v>0</v>
      </c>
      <c r="U953" s="80">
        <f t="shared" si="151"/>
        <v>0</v>
      </c>
      <c r="V953" s="81">
        <f t="shared" si="152"/>
        <v>0</v>
      </c>
      <c r="W953" s="75">
        <f t="shared" si="153"/>
        <v>0</v>
      </c>
      <c r="X953" s="75">
        <f t="shared" si="154"/>
        <v>0</v>
      </c>
      <c r="Y953" s="75">
        <f t="shared" si="155"/>
        <v>0</v>
      </c>
      <c r="Z953" s="82">
        <f t="shared" si="156"/>
        <v>0</v>
      </c>
      <c r="AA953" s="75">
        <f t="shared" si="157"/>
        <v>0</v>
      </c>
      <c r="AB953" s="75">
        <f t="shared" si="158"/>
        <v>0</v>
      </c>
      <c r="AC953" s="82">
        <f t="shared" si="159"/>
        <v>0</v>
      </c>
      <c r="AD953" s="70"/>
    </row>
    <row r="954" spans="1:30" x14ac:dyDescent="0.35">
      <c r="A954" s="70" t="str">
        <f>'Activity rawdata'!A953</f>
        <v>BH5186-1-186</v>
      </c>
      <c r="B954" s="71" t="str">
        <f>'Activity rawdata'!B953</f>
        <v>CSLB</v>
      </c>
      <c r="C954" s="71" t="str">
        <f>IF('Activity rawdata'!C953="PY","Planted",IF('Activity rawdata'!C953="NY","Nat/Convert",IF('Activity rawdata'!C953="NN","Nat/Nonconvert",IF('Activity rawdata'!C953="OY","Planted"))))</f>
        <v>Planted</v>
      </c>
      <c r="D954" s="70" t="str">
        <f>'Activity rawdata'!D953</f>
        <v>STP2</v>
      </c>
      <c r="E954" s="72" t="str">
        <f>'Activity rawdata'!E953</f>
        <v>83</v>
      </c>
      <c r="F954" s="73" t="str">
        <f>'Activity rawdata'!L953</f>
        <v>NO</v>
      </c>
      <c r="G954" s="72" t="str">
        <f>'Activity rawdata'!R953</f>
        <v>2050</v>
      </c>
      <c r="H954" s="72" t="str">
        <f>IF('Activity rawdata'!P953="AHTHIN1","1st Thin",IF('Activity rawdata'!P953="AHCC","Clearcut",IF('Activity rawdata'!P953="AHTHSMZ","SMZ Thin",IF('Activity rawdata'!P953="AHTHIN2","2nd Thin",IF('Activity rawdata'!P953="AFERTE","Early Fert",IF('Activity rawdata'!P953="AFERTM","Mid Fert",IF('Activity rawdata'!P953="AFERTL","Late Fert",  IF('Activity rawdata'!P953="ASP","Site Prep", IF('Activity rawdata'!P953="APLT","Plant",  IF('Activity rawdata'!P953="ANREG","Natural Regeneration"))))))))))</f>
        <v>Plant</v>
      </c>
      <c r="I954" s="74">
        <f>'Activity rawdata'!O953</f>
        <v>82.73</v>
      </c>
      <c r="J954" s="75">
        <f>'Activity rawdata'!N953</f>
        <v>1</v>
      </c>
      <c r="K954" s="75">
        <f>'Activity rawdata'!AC953</f>
        <v>0</v>
      </c>
      <c r="L954" s="75">
        <f>'Activity rawdata'!AD953</f>
        <v>0</v>
      </c>
      <c r="M954" s="76" t="str">
        <f>'Activity rawdata'!AE953</f>
        <v>-</v>
      </c>
      <c r="N954" s="83">
        <f>'Activity rawdata'!T953+'Activity rawdata'!U953</f>
        <v>0</v>
      </c>
      <c r="O954" s="80">
        <f>'Activity rawdata'!V953</f>
        <v>0</v>
      </c>
      <c r="P954" s="80">
        <f>'Activity rawdata'!W953</f>
        <v>0</v>
      </c>
      <c r="Q954" s="80">
        <f>'Activity rawdata'!X953</f>
        <v>0</v>
      </c>
      <c r="R954" s="84">
        <f t="shared" si="150"/>
        <v>0</v>
      </c>
      <c r="S954" s="80">
        <f>'Activity rawdata'!Z953</f>
        <v>0</v>
      </c>
      <c r="T954" s="80">
        <f>'Activity rawdata'!AA953</f>
        <v>0</v>
      </c>
      <c r="U954" s="80">
        <f t="shared" si="151"/>
        <v>0</v>
      </c>
      <c r="V954" s="81">
        <f t="shared" si="152"/>
        <v>0</v>
      </c>
      <c r="W954" s="75">
        <f t="shared" si="153"/>
        <v>0</v>
      </c>
      <c r="X954" s="75">
        <f t="shared" si="154"/>
        <v>0</v>
      </c>
      <c r="Y954" s="75">
        <f t="shared" si="155"/>
        <v>0</v>
      </c>
      <c r="Z954" s="82">
        <f t="shared" si="156"/>
        <v>0</v>
      </c>
      <c r="AA954" s="75">
        <f t="shared" si="157"/>
        <v>0</v>
      </c>
      <c r="AB954" s="75">
        <f t="shared" si="158"/>
        <v>0</v>
      </c>
      <c r="AC954" s="82">
        <f t="shared" si="159"/>
        <v>0</v>
      </c>
      <c r="AD954" s="70"/>
    </row>
    <row r="955" spans="1:30" x14ac:dyDescent="0.35">
      <c r="A955" s="70" t="str">
        <f>'Activity rawdata'!A954</f>
        <v>BH6125-1-321</v>
      </c>
      <c r="B955" s="71" t="str">
        <f>'Activity rawdata'!B954</f>
        <v>CSLB</v>
      </c>
      <c r="C955" s="71" t="str">
        <f>IF('Activity rawdata'!C954="PY","Planted",IF('Activity rawdata'!C954="NY","Nat/Convert",IF('Activity rawdata'!C954="NN","Nat/Nonconvert",IF('Activity rawdata'!C954="OY","Planted"))))</f>
        <v>Planted</v>
      </c>
      <c r="D955" s="70" t="str">
        <f>'Activity rawdata'!D954</f>
        <v>STP2</v>
      </c>
      <c r="E955" s="72" t="str">
        <f>'Activity rawdata'!E954</f>
        <v>70</v>
      </c>
      <c r="F955" s="73" t="str">
        <f>'Activity rawdata'!L954</f>
        <v>NO</v>
      </c>
      <c r="G955" s="72" t="str">
        <f>'Activity rawdata'!R954</f>
        <v>2050</v>
      </c>
      <c r="H955" s="72" t="str">
        <f>IF('Activity rawdata'!P954="AHTHIN1","1st Thin",IF('Activity rawdata'!P954="AHCC","Clearcut",IF('Activity rawdata'!P954="AHTHSMZ","SMZ Thin",IF('Activity rawdata'!P954="AHTHIN2","2nd Thin",IF('Activity rawdata'!P954="AFERTE","Early Fert",IF('Activity rawdata'!P954="AFERTM","Mid Fert",IF('Activity rawdata'!P954="AFERTL","Late Fert",  IF('Activity rawdata'!P954="ASP","Site Prep", IF('Activity rawdata'!P954="APLT","Plant",  IF('Activity rawdata'!P954="ANREG","Natural Regeneration"))))))))))</f>
        <v>Plant</v>
      </c>
      <c r="I955" s="74">
        <f>'Activity rawdata'!O954</f>
        <v>32.64</v>
      </c>
      <c r="J955" s="75">
        <f>'Activity rawdata'!N954</f>
        <v>1</v>
      </c>
      <c r="K955" s="75">
        <f>'Activity rawdata'!AC954</f>
        <v>0</v>
      </c>
      <c r="L955" s="75">
        <f>'Activity rawdata'!AD954</f>
        <v>0</v>
      </c>
      <c r="M955" s="76" t="str">
        <f>'Activity rawdata'!AE954</f>
        <v>-</v>
      </c>
      <c r="N955" s="83">
        <f>'Activity rawdata'!T954+'Activity rawdata'!U954</f>
        <v>0</v>
      </c>
      <c r="O955" s="80">
        <f>'Activity rawdata'!V954</f>
        <v>0</v>
      </c>
      <c r="P955" s="80">
        <f>'Activity rawdata'!W954</f>
        <v>0</v>
      </c>
      <c r="Q955" s="80">
        <f>'Activity rawdata'!X954</f>
        <v>0</v>
      </c>
      <c r="R955" s="84">
        <f t="shared" si="150"/>
        <v>0</v>
      </c>
      <c r="S955" s="80">
        <f>'Activity rawdata'!Z954</f>
        <v>0</v>
      </c>
      <c r="T955" s="80">
        <f>'Activity rawdata'!AA954</f>
        <v>0</v>
      </c>
      <c r="U955" s="80">
        <f t="shared" si="151"/>
        <v>0</v>
      </c>
      <c r="V955" s="81">
        <f t="shared" si="152"/>
        <v>0</v>
      </c>
      <c r="W955" s="75">
        <f t="shared" si="153"/>
        <v>0</v>
      </c>
      <c r="X955" s="75">
        <f t="shared" si="154"/>
        <v>0</v>
      </c>
      <c r="Y955" s="75">
        <f t="shared" si="155"/>
        <v>0</v>
      </c>
      <c r="Z955" s="82">
        <f t="shared" si="156"/>
        <v>0</v>
      </c>
      <c r="AA955" s="75">
        <f t="shared" si="157"/>
        <v>0</v>
      </c>
      <c r="AB955" s="75">
        <f t="shared" si="158"/>
        <v>0</v>
      </c>
      <c r="AC955" s="82">
        <f t="shared" si="159"/>
        <v>0</v>
      </c>
      <c r="AD955" s="70"/>
    </row>
    <row r="956" spans="1:30" x14ac:dyDescent="0.35">
      <c r="A956" s="70" t="str">
        <f>'Activity rawdata'!A955</f>
        <v>BH6125-1-320</v>
      </c>
      <c r="B956" s="71" t="str">
        <f>'Activity rawdata'!B955</f>
        <v>CSLB</v>
      </c>
      <c r="C956" s="71" t="str">
        <f>IF('Activity rawdata'!C955="PY","Planted",IF('Activity rawdata'!C955="NY","Nat/Convert",IF('Activity rawdata'!C955="NN","Nat/Nonconvert",IF('Activity rawdata'!C955="OY","Planted"))))</f>
        <v>Planted</v>
      </c>
      <c r="D956" s="70" t="str">
        <f>'Activity rawdata'!D955</f>
        <v>STP2</v>
      </c>
      <c r="E956" s="72" t="str">
        <f>'Activity rawdata'!E955</f>
        <v>79</v>
      </c>
      <c r="F956" s="73" t="str">
        <f>'Activity rawdata'!L955</f>
        <v>NO</v>
      </c>
      <c r="G956" s="72" t="str">
        <f>'Activity rawdata'!R955</f>
        <v>2050</v>
      </c>
      <c r="H956" s="72" t="str">
        <f>IF('Activity rawdata'!P955="AHTHIN1","1st Thin",IF('Activity rawdata'!P955="AHCC","Clearcut",IF('Activity rawdata'!P955="AHTHSMZ","SMZ Thin",IF('Activity rawdata'!P955="AHTHIN2","2nd Thin",IF('Activity rawdata'!P955="AFERTE","Early Fert",IF('Activity rawdata'!P955="AFERTM","Mid Fert",IF('Activity rawdata'!P955="AFERTL","Late Fert",  IF('Activity rawdata'!P955="ASP","Site Prep", IF('Activity rawdata'!P955="APLT","Plant",  IF('Activity rawdata'!P955="ANREG","Natural Regeneration"))))))))))</f>
        <v>Plant</v>
      </c>
      <c r="I956" s="74">
        <f>'Activity rawdata'!O955</f>
        <v>34.116399999999999</v>
      </c>
      <c r="J956" s="75">
        <f>'Activity rawdata'!N955</f>
        <v>1</v>
      </c>
      <c r="K956" s="75">
        <f>'Activity rawdata'!AC955</f>
        <v>0</v>
      </c>
      <c r="L956" s="75">
        <f>'Activity rawdata'!AD955</f>
        <v>0</v>
      </c>
      <c r="M956" s="76" t="str">
        <f>'Activity rawdata'!AE955</f>
        <v>-</v>
      </c>
      <c r="N956" s="83">
        <f>'Activity rawdata'!T955+'Activity rawdata'!U955</f>
        <v>0</v>
      </c>
      <c r="O956" s="80">
        <f>'Activity rawdata'!V955</f>
        <v>0</v>
      </c>
      <c r="P956" s="80">
        <f>'Activity rawdata'!W955</f>
        <v>0</v>
      </c>
      <c r="Q956" s="80">
        <f>'Activity rawdata'!X955</f>
        <v>0</v>
      </c>
      <c r="R956" s="84">
        <f t="shared" si="150"/>
        <v>0</v>
      </c>
      <c r="S956" s="80">
        <f>'Activity rawdata'!Z955</f>
        <v>0</v>
      </c>
      <c r="T956" s="80">
        <f>'Activity rawdata'!AA955</f>
        <v>0</v>
      </c>
      <c r="U956" s="80">
        <f t="shared" si="151"/>
        <v>0</v>
      </c>
      <c r="V956" s="81">
        <f t="shared" si="152"/>
        <v>0</v>
      </c>
      <c r="W956" s="75">
        <f t="shared" si="153"/>
        <v>0</v>
      </c>
      <c r="X956" s="75">
        <f t="shared" si="154"/>
        <v>0</v>
      </c>
      <c r="Y956" s="75">
        <f t="shared" si="155"/>
        <v>0</v>
      </c>
      <c r="Z956" s="82">
        <f t="shared" si="156"/>
        <v>0</v>
      </c>
      <c r="AA956" s="75">
        <f t="shared" si="157"/>
        <v>0</v>
      </c>
      <c r="AB956" s="75">
        <f t="shared" si="158"/>
        <v>0</v>
      </c>
      <c r="AC956" s="82">
        <f t="shared" si="159"/>
        <v>0</v>
      </c>
      <c r="AD956" s="70"/>
    </row>
    <row r="957" spans="1:30" x14ac:dyDescent="0.35">
      <c r="A957" s="70" t="str">
        <f>'Activity rawdata'!A956</f>
        <v>BH6125-1-314</v>
      </c>
      <c r="B957" s="71" t="str">
        <f>'Activity rawdata'!B956</f>
        <v>CSLB</v>
      </c>
      <c r="C957" s="71" t="str">
        <f>IF('Activity rawdata'!C956="PY","Planted",IF('Activity rawdata'!C956="NY","Nat/Convert",IF('Activity rawdata'!C956="NN","Nat/Nonconvert",IF('Activity rawdata'!C956="OY","Planted"))))</f>
        <v>Planted</v>
      </c>
      <c r="D957" s="70" t="str">
        <f>'Activity rawdata'!D956</f>
        <v>STP2</v>
      </c>
      <c r="E957" s="72" t="str">
        <f>'Activity rawdata'!E956</f>
        <v>70</v>
      </c>
      <c r="F957" s="73" t="str">
        <f>'Activity rawdata'!L956</f>
        <v>NO</v>
      </c>
      <c r="G957" s="72" t="str">
        <f>'Activity rawdata'!R956</f>
        <v>2050</v>
      </c>
      <c r="H957" s="72" t="str">
        <f>IF('Activity rawdata'!P956="AHTHIN1","1st Thin",IF('Activity rawdata'!P956="AHCC","Clearcut",IF('Activity rawdata'!P956="AHTHSMZ","SMZ Thin",IF('Activity rawdata'!P956="AHTHIN2","2nd Thin",IF('Activity rawdata'!P956="AFERTE","Early Fert",IF('Activity rawdata'!P956="AFERTM","Mid Fert",IF('Activity rawdata'!P956="AFERTL","Late Fert",  IF('Activity rawdata'!P956="ASP","Site Prep", IF('Activity rawdata'!P956="APLT","Plant",  IF('Activity rawdata'!P956="ANREG","Natural Regeneration"))))))))))</f>
        <v>Plant</v>
      </c>
      <c r="I957" s="74">
        <f>'Activity rawdata'!O956</f>
        <v>3.98</v>
      </c>
      <c r="J957" s="75">
        <f>'Activity rawdata'!N956</f>
        <v>1</v>
      </c>
      <c r="K957" s="75">
        <f>'Activity rawdata'!AC956</f>
        <v>0</v>
      </c>
      <c r="L957" s="75">
        <f>'Activity rawdata'!AD956</f>
        <v>0</v>
      </c>
      <c r="M957" s="76" t="str">
        <f>'Activity rawdata'!AE956</f>
        <v>-</v>
      </c>
      <c r="N957" s="83">
        <f>'Activity rawdata'!T956+'Activity rawdata'!U956</f>
        <v>0</v>
      </c>
      <c r="O957" s="80">
        <f>'Activity rawdata'!V956</f>
        <v>0</v>
      </c>
      <c r="P957" s="80">
        <f>'Activity rawdata'!W956</f>
        <v>0</v>
      </c>
      <c r="Q957" s="80">
        <f>'Activity rawdata'!X956</f>
        <v>0</v>
      </c>
      <c r="R957" s="84">
        <f t="shared" si="150"/>
        <v>0</v>
      </c>
      <c r="S957" s="80">
        <f>'Activity rawdata'!Z956</f>
        <v>0</v>
      </c>
      <c r="T957" s="80">
        <f>'Activity rawdata'!AA956</f>
        <v>0</v>
      </c>
      <c r="U957" s="80">
        <f t="shared" si="151"/>
        <v>0</v>
      </c>
      <c r="V957" s="81">
        <f t="shared" si="152"/>
        <v>0</v>
      </c>
      <c r="W957" s="75">
        <f t="shared" si="153"/>
        <v>0</v>
      </c>
      <c r="X957" s="75">
        <f t="shared" si="154"/>
        <v>0</v>
      </c>
      <c r="Y957" s="75">
        <f t="shared" si="155"/>
        <v>0</v>
      </c>
      <c r="Z957" s="82">
        <f t="shared" si="156"/>
        <v>0</v>
      </c>
      <c r="AA957" s="75">
        <f t="shared" si="157"/>
        <v>0</v>
      </c>
      <c r="AB957" s="75">
        <f t="shared" si="158"/>
        <v>0</v>
      </c>
      <c r="AC957" s="82">
        <f t="shared" si="159"/>
        <v>0</v>
      </c>
      <c r="AD957" s="70"/>
    </row>
    <row r="958" spans="1:30" x14ac:dyDescent="0.35">
      <c r="A958" s="70" t="str">
        <f>'Activity rawdata'!A957</f>
        <v>BH6112-1-219</v>
      </c>
      <c r="B958" s="71" t="str">
        <f>'Activity rawdata'!B957</f>
        <v>CSLB</v>
      </c>
      <c r="C958" s="71" t="str">
        <f>IF('Activity rawdata'!C957="PY","Planted",IF('Activity rawdata'!C957="NY","Nat/Convert",IF('Activity rawdata'!C957="NN","Nat/Nonconvert",IF('Activity rawdata'!C957="OY","Planted"))))</f>
        <v>Planted</v>
      </c>
      <c r="D958" s="70" t="str">
        <f>'Activity rawdata'!D957</f>
        <v>STP2</v>
      </c>
      <c r="E958" s="72" t="str">
        <f>'Activity rawdata'!E957</f>
        <v>70</v>
      </c>
      <c r="F958" s="73" t="str">
        <f>'Activity rawdata'!L957</f>
        <v>NO</v>
      </c>
      <c r="G958" s="72" t="str">
        <f>'Activity rawdata'!R957</f>
        <v>2050</v>
      </c>
      <c r="H958" s="72" t="str">
        <f>IF('Activity rawdata'!P957="AHTHIN1","1st Thin",IF('Activity rawdata'!P957="AHCC","Clearcut",IF('Activity rawdata'!P957="AHTHSMZ","SMZ Thin",IF('Activity rawdata'!P957="AHTHIN2","2nd Thin",IF('Activity rawdata'!P957="AFERTE","Early Fert",IF('Activity rawdata'!P957="AFERTM","Mid Fert",IF('Activity rawdata'!P957="AFERTL","Late Fert",  IF('Activity rawdata'!P957="ASP","Site Prep", IF('Activity rawdata'!P957="APLT","Plant",  IF('Activity rawdata'!P957="ANREG","Natural Regeneration"))))))))))</f>
        <v>Plant</v>
      </c>
      <c r="I958" s="74">
        <f>'Activity rawdata'!O957</f>
        <v>18.059999999999999</v>
      </c>
      <c r="J958" s="75">
        <f>'Activity rawdata'!N957</f>
        <v>1</v>
      </c>
      <c r="K958" s="75">
        <f>'Activity rawdata'!AC957</f>
        <v>0</v>
      </c>
      <c r="L958" s="75">
        <f>'Activity rawdata'!AD957</f>
        <v>0</v>
      </c>
      <c r="M958" s="76" t="str">
        <f>'Activity rawdata'!AE957</f>
        <v>-</v>
      </c>
      <c r="N958" s="83">
        <f>'Activity rawdata'!T957+'Activity rawdata'!U957</f>
        <v>0</v>
      </c>
      <c r="O958" s="80">
        <f>'Activity rawdata'!V957</f>
        <v>0</v>
      </c>
      <c r="P958" s="80">
        <f>'Activity rawdata'!W957</f>
        <v>0</v>
      </c>
      <c r="Q958" s="80">
        <f>'Activity rawdata'!X957</f>
        <v>0</v>
      </c>
      <c r="R958" s="84">
        <f t="shared" si="150"/>
        <v>0</v>
      </c>
      <c r="S958" s="80">
        <f>'Activity rawdata'!Z957</f>
        <v>0</v>
      </c>
      <c r="T958" s="80">
        <f>'Activity rawdata'!AA957</f>
        <v>0</v>
      </c>
      <c r="U958" s="80">
        <f t="shared" si="151"/>
        <v>0</v>
      </c>
      <c r="V958" s="81">
        <f t="shared" si="152"/>
        <v>0</v>
      </c>
      <c r="W958" s="75">
        <f t="shared" si="153"/>
        <v>0</v>
      </c>
      <c r="X958" s="75">
        <f t="shared" si="154"/>
        <v>0</v>
      </c>
      <c r="Y958" s="75">
        <f t="shared" si="155"/>
        <v>0</v>
      </c>
      <c r="Z958" s="82">
        <f t="shared" si="156"/>
        <v>0</v>
      </c>
      <c r="AA958" s="75">
        <f t="shared" si="157"/>
        <v>0</v>
      </c>
      <c r="AB958" s="75">
        <f t="shared" si="158"/>
        <v>0</v>
      </c>
      <c r="AC958" s="82">
        <f t="shared" si="159"/>
        <v>0</v>
      </c>
      <c r="AD958" s="70"/>
    </row>
    <row r="959" spans="1:30" x14ac:dyDescent="0.35">
      <c r="A959" s="70" t="str">
        <f>'Activity rawdata'!A958</f>
        <v>BH6112-1-206</v>
      </c>
      <c r="B959" s="71" t="str">
        <f>'Activity rawdata'!B958</f>
        <v>CSLB</v>
      </c>
      <c r="C959" s="71" t="str">
        <f>IF('Activity rawdata'!C958="PY","Planted",IF('Activity rawdata'!C958="NY","Nat/Convert",IF('Activity rawdata'!C958="NN","Nat/Nonconvert",IF('Activity rawdata'!C958="OY","Planted"))))</f>
        <v>Planted</v>
      </c>
      <c r="D959" s="70" t="str">
        <f>'Activity rawdata'!D958</f>
        <v>STP2</v>
      </c>
      <c r="E959" s="72" t="str">
        <f>'Activity rawdata'!E958</f>
        <v>74</v>
      </c>
      <c r="F959" s="73" t="str">
        <f>'Activity rawdata'!L958</f>
        <v>NO</v>
      </c>
      <c r="G959" s="72" t="str">
        <f>'Activity rawdata'!R958</f>
        <v>2050</v>
      </c>
      <c r="H959" s="72" t="str">
        <f>IF('Activity rawdata'!P958="AHTHIN1","1st Thin",IF('Activity rawdata'!P958="AHCC","Clearcut",IF('Activity rawdata'!P958="AHTHSMZ","SMZ Thin",IF('Activity rawdata'!P958="AHTHIN2","2nd Thin",IF('Activity rawdata'!P958="AFERTE","Early Fert",IF('Activity rawdata'!P958="AFERTM","Mid Fert",IF('Activity rawdata'!P958="AFERTL","Late Fert",  IF('Activity rawdata'!P958="ASP","Site Prep", IF('Activity rawdata'!P958="APLT","Plant",  IF('Activity rawdata'!P958="ANREG","Natural Regeneration"))))))))))</f>
        <v>Plant</v>
      </c>
      <c r="I959" s="74">
        <f>'Activity rawdata'!O958</f>
        <v>2.4500000000000002</v>
      </c>
      <c r="J959" s="75">
        <f>'Activity rawdata'!N958</f>
        <v>1</v>
      </c>
      <c r="K959" s="75">
        <f>'Activity rawdata'!AC958</f>
        <v>0</v>
      </c>
      <c r="L959" s="75">
        <f>'Activity rawdata'!AD958</f>
        <v>0</v>
      </c>
      <c r="M959" s="76" t="str">
        <f>'Activity rawdata'!AE958</f>
        <v>-</v>
      </c>
      <c r="N959" s="83">
        <f>'Activity rawdata'!T958+'Activity rawdata'!U958</f>
        <v>0</v>
      </c>
      <c r="O959" s="80">
        <f>'Activity rawdata'!V958</f>
        <v>0</v>
      </c>
      <c r="P959" s="80">
        <f>'Activity rawdata'!W958</f>
        <v>0</v>
      </c>
      <c r="Q959" s="80">
        <f>'Activity rawdata'!X958</f>
        <v>0</v>
      </c>
      <c r="R959" s="84">
        <f t="shared" si="150"/>
        <v>0</v>
      </c>
      <c r="S959" s="80">
        <f>'Activity rawdata'!Z958</f>
        <v>0</v>
      </c>
      <c r="T959" s="80">
        <f>'Activity rawdata'!AA958</f>
        <v>0</v>
      </c>
      <c r="U959" s="80">
        <f t="shared" si="151"/>
        <v>0</v>
      </c>
      <c r="V959" s="81">
        <f t="shared" si="152"/>
        <v>0</v>
      </c>
      <c r="W959" s="75">
        <f t="shared" si="153"/>
        <v>0</v>
      </c>
      <c r="X959" s="75">
        <f t="shared" si="154"/>
        <v>0</v>
      </c>
      <c r="Y959" s="75">
        <f t="shared" si="155"/>
        <v>0</v>
      </c>
      <c r="Z959" s="82">
        <f t="shared" si="156"/>
        <v>0</v>
      </c>
      <c r="AA959" s="75">
        <f t="shared" si="157"/>
        <v>0</v>
      </c>
      <c r="AB959" s="75">
        <f t="shared" si="158"/>
        <v>0</v>
      </c>
      <c r="AC959" s="82">
        <f t="shared" si="159"/>
        <v>0</v>
      </c>
      <c r="AD959" s="70"/>
    </row>
    <row r="960" spans="1:30" x14ac:dyDescent="0.35">
      <c r="A960" s="70" t="str">
        <f>'Activity rawdata'!A959</f>
        <v>BH5660-1-193</v>
      </c>
      <c r="B960" s="71" t="str">
        <f>'Activity rawdata'!B959</f>
        <v>CSLB</v>
      </c>
      <c r="C960" s="71" t="str">
        <f>IF('Activity rawdata'!C959="PY","Planted",IF('Activity rawdata'!C959="NY","Nat/Convert",IF('Activity rawdata'!C959="NN","Nat/Nonconvert",IF('Activity rawdata'!C959="OY","Planted"))))</f>
        <v>Planted</v>
      </c>
      <c r="D960" s="70" t="str">
        <f>'Activity rawdata'!D959</f>
        <v>STP2</v>
      </c>
      <c r="E960" s="72" t="str">
        <f>'Activity rawdata'!E959</f>
        <v>64</v>
      </c>
      <c r="F960" s="73" t="str">
        <f>'Activity rawdata'!L959</f>
        <v>NO</v>
      </c>
      <c r="G960" s="72" t="str">
        <f>'Activity rawdata'!R959</f>
        <v>2050</v>
      </c>
      <c r="H960" s="72" t="str">
        <f>IF('Activity rawdata'!P959="AHTHIN1","1st Thin",IF('Activity rawdata'!P959="AHCC","Clearcut",IF('Activity rawdata'!P959="AHTHSMZ","SMZ Thin",IF('Activity rawdata'!P959="AHTHIN2","2nd Thin",IF('Activity rawdata'!P959="AFERTE","Early Fert",IF('Activity rawdata'!P959="AFERTM","Mid Fert",IF('Activity rawdata'!P959="AFERTL","Late Fert",  IF('Activity rawdata'!P959="ASP","Site Prep", IF('Activity rawdata'!P959="APLT","Plant",  IF('Activity rawdata'!P959="ANREG","Natural Regeneration"))))))))))</f>
        <v>Plant</v>
      </c>
      <c r="I960" s="74">
        <f>'Activity rawdata'!O959</f>
        <v>61.36</v>
      </c>
      <c r="J960" s="75">
        <f>'Activity rawdata'!N959</f>
        <v>1</v>
      </c>
      <c r="K960" s="75">
        <f>'Activity rawdata'!AC959</f>
        <v>0</v>
      </c>
      <c r="L960" s="75">
        <f>'Activity rawdata'!AD959</f>
        <v>0</v>
      </c>
      <c r="M960" s="76" t="str">
        <f>'Activity rawdata'!AE959</f>
        <v>-</v>
      </c>
      <c r="N960" s="83">
        <f>'Activity rawdata'!T959+'Activity rawdata'!U959</f>
        <v>0</v>
      </c>
      <c r="O960" s="80">
        <f>'Activity rawdata'!V959</f>
        <v>0</v>
      </c>
      <c r="P960" s="80">
        <f>'Activity rawdata'!W959</f>
        <v>0</v>
      </c>
      <c r="Q960" s="80">
        <f>'Activity rawdata'!X959</f>
        <v>0</v>
      </c>
      <c r="R960" s="84">
        <f t="shared" si="150"/>
        <v>0</v>
      </c>
      <c r="S960" s="80">
        <f>'Activity rawdata'!Z959</f>
        <v>0</v>
      </c>
      <c r="T960" s="80">
        <f>'Activity rawdata'!AA959</f>
        <v>0</v>
      </c>
      <c r="U960" s="80">
        <f t="shared" si="151"/>
        <v>0</v>
      </c>
      <c r="V960" s="81">
        <f t="shared" si="152"/>
        <v>0</v>
      </c>
      <c r="W960" s="75">
        <f t="shared" si="153"/>
        <v>0</v>
      </c>
      <c r="X960" s="75">
        <f t="shared" si="154"/>
        <v>0</v>
      </c>
      <c r="Y960" s="75">
        <f t="shared" si="155"/>
        <v>0</v>
      </c>
      <c r="Z960" s="82">
        <f t="shared" si="156"/>
        <v>0</v>
      </c>
      <c r="AA960" s="75">
        <f t="shared" si="157"/>
        <v>0</v>
      </c>
      <c r="AB960" s="75">
        <f t="shared" si="158"/>
        <v>0</v>
      </c>
      <c r="AC960" s="82">
        <f t="shared" si="159"/>
        <v>0</v>
      </c>
      <c r="AD960" s="70"/>
    </row>
    <row r="961" spans="1:30" x14ac:dyDescent="0.35">
      <c r="A961" s="70" t="str">
        <f>'Activity rawdata'!A960</f>
        <v>BH3011-1-92</v>
      </c>
      <c r="B961" s="71" t="str">
        <f>'Activity rawdata'!B960</f>
        <v>LB</v>
      </c>
      <c r="C961" s="71" t="str">
        <f>IF('Activity rawdata'!C960="PY","Planted",IF('Activity rawdata'!C960="NY","Nat/Convert",IF('Activity rawdata'!C960="NN","Nat/Nonconvert",IF('Activity rawdata'!C960="OY","Planted"))))</f>
        <v>Planted</v>
      </c>
      <c r="D961" s="70" t="str">
        <f>'Activity rawdata'!D960</f>
        <v>STP2</v>
      </c>
      <c r="E961" s="72" t="str">
        <f>'Activity rawdata'!E960</f>
        <v>92</v>
      </c>
      <c r="F961" s="73" t="str">
        <f>'Activity rawdata'!L960</f>
        <v>MT1</v>
      </c>
      <c r="G961" s="72" t="str">
        <f>'Activity rawdata'!R960</f>
        <v>2050</v>
      </c>
      <c r="H961" s="72" t="str">
        <f>IF('Activity rawdata'!P960="AHTHIN1","1st Thin",IF('Activity rawdata'!P960="AHCC","Clearcut",IF('Activity rawdata'!P960="AHTHSMZ","SMZ Thin",IF('Activity rawdata'!P960="AHTHIN2","2nd Thin",IF('Activity rawdata'!P960="AFERTE","Early Fert",IF('Activity rawdata'!P960="AFERTM","Mid Fert",IF('Activity rawdata'!P960="AFERTL","Late Fert",  IF('Activity rawdata'!P960="ASP","Site Prep", IF('Activity rawdata'!P960="APLT","Plant",  IF('Activity rawdata'!P960="ANREG","Natural Regeneration"))))))))))</f>
        <v>Mid Fert</v>
      </c>
      <c r="I961" s="74">
        <f>'Activity rawdata'!O960</f>
        <v>4.78</v>
      </c>
      <c r="J961" s="75">
        <f>'Activity rawdata'!N960</f>
        <v>15</v>
      </c>
      <c r="K961" s="75">
        <f>'Activity rawdata'!AC960</f>
        <v>105.97</v>
      </c>
      <c r="L961" s="75">
        <f>'Activity rawdata'!AD960</f>
        <v>193.82</v>
      </c>
      <c r="M961" s="76">
        <f>'Activity rawdata'!AE960</f>
        <v>10.012175980176373</v>
      </c>
      <c r="N961" s="83">
        <f>'Activity rawdata'!T960+'Activity rawdata'!U960</f>
        <v>0</v>
      </c>
      <c r="O961" s="80">
        <f>'Activity rawdata'!V960</f>
        <v>0</v>
      </c>
      <c r="P961" s="80">
        <f>'Activity rawdata'!W960</f>
        <v>0</v>
      </c>
      <c r="Q961" s="80">
        <f>'Activity rawdata'!X960</f>
        <v>0</v>
      </c>
      <c r="R961" s="84">
        <f t="shared" si="150"/>
        <v>0</v>
      </c>
      <c r="S961" s="80">
        <f>'Activity rawdata'!Z960</f>
        <v>0</v>
      </c>
      <c r="T961" s="80">
        <f>'Activity rawdata'!AA960</f>
        <v>0</v>
      </c>
      <c r="U961" s="80">
        <f t="shared" si="151"/>
        <v>0</v>
      </c>
      <c r="V961" s="81">
        <f t="shared" si="152"/>
        <v>0</v>
      </c>
      <c r="W961" s="75">
        <f t="shared" si="153"/>
        <v>0</v>
      </c>
      <c r="X961" s="75">
        <f t="shared" si="154"/>
        <v>0</v>
      </c>
      <c r="Y961" s="75">
        <f t="shared" si="155"/>
        <v>0</v>
      </c>
      <c r="Z961" s="82">
        <f t="shared" si="156"/>
        <v>0</v>
      </c>
      <c r="AA961" s="75">
        <f t="shared" si="157"/>
        <v>0</v>
      </c>
      <c r="AB961" s="75">
        <f t="shared" si="158"/>
        <v>0</v>
      </c>
      <c r="AC961" s="82">
        <f t="shared" si="159"/>
        <v>0</v>
      </c>
      <c r="AD961" s="70"/>
    </row>
    <row r="962" spans="1:30" x14ac:dyDescent="0.35">
      <c r="A962" s="70" t="str">
        <f>'Activity rawdata'!A961</f>
        <v>BH3011-1-91</v>
      </c>
      <c r="B962" s="71" t="str">
        <f>'Activity rawdata'!B961</f>
        <v>LB</v>
      </c>
      <c r="C962" s="71" t="str">
        <f>IF('Activity rawdata'!C961="PY","Planted",IF('Activity rawdata'!C961="NY","Nat/Convert",IF('Activity rawdata'!C961="NN","Nat/Nonconvert",IF('Activity rawdata'!C961="OY","Planted"))))</f>
        <v>Planted</v>
      </c>
      <c r="D962" s="70" t="str">
        <f>'Activity rawdata'!D961</f>
        <v>STP2</v>
      </c>
      <c r="E962" s="72" t="str">
        <f>'Activity rawdata'!E961</f>
        <v>88</v>
      </c>
      <c r="F962" s="73" t="str">
        <f>'Activity rawdata'!L961</f>
        <v>MT1</v>
      </c>
      <c r="G962" s="72" t="str">
        <f>'Activity rawdata'!R961</f>
        <v>2050</v>
      </c>
      <c r="H962" s="72" t="str">
        <f>IF('Activity rawdata'!P961="AHTHIN1","1st Thin",IF('Activity rawdata'!P961="AHCC","Clearcut",IF('Activity rawdata'!P961="AHTHSMZ","SMZ Thin",IF('Activity rawdata'!P961="AHTHIN2","2nd Thin",IF('Activity rawdata'!P961="AFERTE","Early Fert",IF('Activity rawdata'!P961="AFERTM","Mid Fert",IF('Activity rawdata'!P961="AFERTL","Late Fert",  IF('Activity rawdata'!P961="ASP","Site Prep", IF('Activity rawdata'!P961="APLT","Plant",  IF('Activity rawdata'!P961="ANREG","Natural Regeneration"))))))))))</f>
        <v>Mid Fert</v>
      </c>
      <c r="I962" s="74">
        <f>'Activity rawdata'!O961</f>
        <v>103.49</v>
      </c>
      <c r="J962" s="75">
        <f>'Activity rawdata'!N961</f>
        <v>15</v>
      </c>
      <c r="K962" s="75">
        <f>'Activity rawdata'!AC961</f>
        <v>95.89</v>
      </c>
      <c r="L962" s="75">
        <f>'Activity rawdata'!AD961</f>
        <v>193.49</v>
      </c>
      <c r="M962" s="76">
        <f>'Activity rawdata'!AE961</f>
        <v>9.5322121367592914</v>
      </c>
      <c r="N962" s="83">
        <f>'Activity rawdata'!T961+'Activity rawdata'!U961</f>
        <v>0</v>
      </c>
      <c r="O962" s="80">
        <f>'Activity rawdata'!V961</f>
        <v>0</v>
      </c>
      <c r="P962" s="80">
        <f>'Activity rawdata'!W961</f>
        <v>0</v>
      </c>
      <c r="Q962" s="80">
        <f>'Activity rawdata'!X961</f>
        <v>0</v>
      </c>
      <c r="R962" s="84">
        <f t="shared" si="150"/>
        <v>0</v>
      </c>
      <c r="S962" s="80">
        <f>'Activity rawdata'!Z961</f>
        <v>0</v>
      </c>
      <c r="T962" s="80">
        <f>'Activity rawdata'!AA961</f>
        <v>0</v>
      </c>
      <c r="U962" s="80">
        <f t="shared" si="151"/>
        <v>0</v>
      </c>
      <c r="V962" s="81">
        <f t="shared" si="152"/>
        <v>0</v>
      </c>
      <c r="W962" s="75">
        <f t="shared" si="153"/>
        <v>0</v>
      </c>
      <c r="X962" s="75">
        <f t="shared" si="154"/>
        <v>0</v>
      </c>
      <c r="Y962" s="75">
        <f t="shared" si="155"/>
        <v>0</v>
      </c>
      <c r="Z962" s="82">
        <f t="shared" si="156"/>
        <v>0</v>
      </c>
      <c r="AA962" s="75">
        <f t="shared" si="157"/>
        <v>0</v>
      </c>
      <c r="AB962" s="75">
        <f t="shared" si="158"/>
        <v>0</v>
      </c>
      <c r="AC962" s="82">
        <f t="shared" si="159"/>
        <v>0</v>
      </c>
      <c r="AD962" s="70"/>
    </row>
    <row r="963" spans="1:30" x14ac:dyDescent="0.35">
      <c r="A963" s="70" t="str">
        <f>'Activity rawdata'!A962</f>
        <v>BH2047-1-74</v>
      </c>
      <c r="B963" s="71" t="str">
        <f>'Activity rawdata'!B962</f>
        <v>LB</v>
      </c>
      <c r="C963" s="71" t="str">
        <f>IF('Activity rawdata'!C962="PY","Planted",IF('Activity rawdata'!C962="NY","Nat/Convert",IF('Activity rawdata'!C962="NN","Nat/Nonconvert",IF('Activity rawdata'!C962="OY","Planted"))))</f>
        <v>Planted</v>
      </c>
      <c r="D963" s="70" t="str">
        <f>'Activity rawdata'!D962</f>
        <v>STP2</v>
      </c>
      <c r="E963" s="72" t="str">
        <f>'Activity rawdata'!E962</f>
        <v>85</v>
      </c>
      <c r="F963" s="73" t="str">
        <f>'Activity rawdata'!L962</f>
        <v>MT1</v>
      </c>
      <c r="G963" s="72" t="str">
        <f>'Activity rawdata'!R962</f>
        <v>2050</v>
      </c>
      <c r="H963" s="72" t="str">
        <f>IF('Activity rawdata'!P962="AHTHIN1","1st Thin",IF('Activity rawdata'!P962="AHCC","Clearcut",IF('Activity rawdata'!P962="AHTHSMZ","SMZ Thin",IF('Activity rawdata'!P962="AHTHIN2","2nd Thin",IF('Activity rawdata'!P962="AFERTE","Early Fert",IF('Activity rawdata'!P962="AFERTM","Mid Fert",IF('Activity rawdata'!P962="AFERTL","Late Fert",  IF('Activity rawdata'!P962="ASP","Site Prep", IF('Activity rawdata'!P962="APLT","Plant",  IF('Activity rawdata'!P962="ANREG","Natural Regeneration"))))))))))</f>
        <v>Mid Fert</v>
      </c>
      <c r="I963" s="74">
        <f>'Activity rawdata'!O962</f>
        <v>54.15</v>
      </c>
      <c r="J963" s="75">
        <f>'Activity rawdata'!N962</f>
        <v>15</v>
      </c>
      <c r="K963" s="75">
        <f>'Activity rawdata'!AC962</f>
        <v>95.89</v>
      </c>
      <c r="L963" s="75">
        <f>'Activity rawdata'!AD962</f>
        <v>193.49</v>
      </c>
      <c r="M963" s="76">
        <f>'Activity rawdata'!AE962</f>
        <v>9.5322121367592914</v>
      </c>
      <c r="N963" s="83">
        <f>'Activity rawdata'!T962+'Activity rawdata'!U962</f>
        <v>0</v>
      </c>
      <c r="O963" s="80">
        <f>'Activity rawdata'!V962</f>
        <v>0</v>
      </c>
      <c r="P963" s="80">
        <f>'Activity rawdata'!W962</f>
        <v>0</v>
      </c>
      <c r="Q963" s="80">
        <f>'Activity rawdata'!X962</f>
        <v>0</v>
      </c>
      <c r="R963" s="84">
        <f t="shared" si="150"/>
        <v>0</v>
      </c>
      <c r="S963" s="80">
        <f>'Activity rawdata'!Z962</f>
        <v>0</v>
      </c>
      <c r="T963" s="80">
        <f>'Activity rawdata'!AA962</f>
        <v>0</v>
      </c>
      <c r="U963" s="80">
        <f t="shared" si="151"/>
        <v>0</v>
      </c>
      <c r="V963" s="81">
        <f t="shared" si="152"/>
        <v>0</v>
      </c>
      <c r="W963" s="75">
        <f t="shared" si="153"/>
        <v>0</v>
      </c>
      <c r="X963" s="75">
        <f t="shared" si="154"/>
        <v>0</v>
      </c>
      <c r="Y963" s="75">
        <f t="shared" si="155"/>
        <v>0</v>
      </c>
      <c r="Z963" s="82">
        <f t="shared" si="156"/>
        <v>0</v>
      </c>
      <c r="AA963" s="75">
        <f t="shared" si="157"/>
        <v>0</v>
      </c>
      <c r="AB963" s="75">
        <f t="shared" si="158"/>
        <v>0</v>
      </c>
      <c r="AC963" s="82">
        <f t="shared" si="159"/>
        <v>0</v>
      </c>
      <c r="AD963" s="70"/>
    </row>
    <row r="964" spans="1:30" x14ac:dyDescent="0.35">
      <c r="A964" s="70" t="str">
        <f>'Activity rawdata'!A963</f>
        <v>BH6112-1-225</v>
      </c>
      <c r="B964" s="71" t="str">
        <f>'Activity rawdata'!B963</f>
        <v>LB</v>
      </c>
      <c r="C964" s="71" t="str">
        <f>IF('Activity rawdata'!C963="PY","Planted",IF('Activity rawdata'!C963="NY","Nat/Convert",IF('Activity rawdata'!C963="NN","Nat/Nonconvert",IF('Activity rawdata'!C963="OY","Planted"))))</f>
        <v>Planted</v>
      </c>
      <c r="D964" s="70" t="str">
        <f>'Activity rawdata'!D963</f>
        <v>STP2</v>
      </c>
      <c r="E964" s="72" t="str">
        <f>'Activity rawdata'!E963</f>
        <v>79</v>
      </c>
      <c r="F964" s="73" t="str">
        <f>'Activity rawdata'!L963</f>
        <v>MT2</v>
      </c>
      <c r="G964" s="72" t="str">
        <f>'Activity rawdata'!R963</f>
        <v>2050</v>
      </c>
      <c r="H964" s="72" t="str">
        <f>IF('Activity rawdata'!P963="AHTHIN1","1st Thin",IF('Activity rawdata'!P963="AHCC","Clearcut",IF('Activity rawdata'!P963="AHTHSMZ","SMZ Thin",IF('Activity rawdata'!P963="AHTHIN2","2nd Thin",IF('Activity rawdata'!P963="AFERTE","Early Fert",IF('Activity rawdata'!P963="AFERTM","Mid Fert",IF('Activity rawdata'!P963="AFERTL","Late Fert",  IF('Activity rawdata'!P963="ASP","Site Prep", IF('Activity rawdata'!P963="APLT","Plant",  IF('Activity rawdata'!P963="ANREG","Natural Regeneration"))))))))))</f>
        <v>Late Fert</v>
      </c>
      <c r="I964" s="74">
        <f>'Activity rawdata'!O963</f>
        <v>1.61</v>
      </c>
      <c r="J964" s="75">
        <f>'Activity rawdata'!N963</f>
        <v>22</v>
      </c>
      <c r="K964" s="75">
        <f>'Activity rawdata'!AC963</f>
        <v>74.430000000000007</v>
      </c>
      <c r="L964" s="75">
        <f>'Activity rawdata'!AD963</f>
        <v>123.31</v>
      </c>
      <c r="M964" s="76">
        <f>'Activity rawdata'!AE963</f>
        <v>10.519889123312062</v>
      </c>
      <c r="N964" s="83">
        <f>'Activity rawdata'!T963+'Activity rawdata'!U963</f>
        <v>0</v>
      </c>
      <c r="O964" s="80">
        <f>'Activity rawdata'!V963</f>
        <v>0</v>
      </c>
      <c r="P964" s="80">
        <f>'Activity rawdata'!W963</f>
        <v>0</v>
      </c>
      <c r="Q964" s="80">
        <f>'Activity rawdata'!X963</f>
        <v>0</v>
      </c>
      <c r="R964" s="84">
        <f t="shared" si="150"/>
        <v>0</v>
      </c>
      <c r="S964" s="80">
        <f>'Activity rawdata'!Z963</f>
        <v>0</v>
      </c>
      <c r="T964" s="80">
        <f>'Activity rawdata'!AA963</f>
        <v>0</v>
      </c>
      <c r="U964" s="80">
        <f t="shared" si="151"/>
        <v>0</v>
      </c>
      <c r="V964" s="81">
        <f t="shared" si="152"/>
        <v>0</v>
      </c>
      <c r="W964" s="75">
        <f t="shared" si="153"/>
        <v>0</v>
      </c>
      <c r="X964" s="75">
        <f t="shared" si="154"/>
        <v>0</v>
      </c>
      <c r="Y964" s="75">
        <f t="shared" si="155"/>
        <v>0</v>
      </c>
      <c r="Z964" s="82">
        <f t="shared" si="156"/>
        <v>0</v>
      </c>
      <c r="AA964" s="75">
        <f t="shared" si="157"/>
        <v>0</v>
      </c>
      <c r="AB964" s="75">
        <f t="shared" si="158"/>
        <v>0</v>
      </c>
      <c r="AC964" s="82">
        <f t="shared" si="159"/>
        <v>0</v>
      </c>
      <c r="AD964" s="70"/>
    </row>
    <row r="965" spans="1:30" x14ac:dyDescent="0.35">
      <c r="A965" s="70" t="str">
        <f>'Activity rawdata'!A964</f>
        <v>BH1435-1-21</v>
      </c>
      <c r="B965" s="71" t="str">
        <f>'Activity rawdata'!B964</f>
        <v>LB</v>
      </c>
      <c r="C965" s="71" t="str">
        <f>IF('Activity rawdata'!C964="PY","Planted",IF('Activity rawdata'!C964="NY","Nat/Convert",IF('Activity rawdata'!C964="NN","Nat/Nonconvert",IF('Activity rawdata'!C964="OY","Planted"))))</f>
        <v>Planted</v>
      </c>
      <c r="D965" s="70" t="str">
        <f>'Activity rawdata'!D964</f>
        <v>STP2</v>
      </c>
      <c r="E965" s="72" t="str">
        <f>'Activity rawdata'!E964</f>
        <v>80</v>
      </c>
      <c r="F965" s="73" t="str">
        <f>'Activity rawdata'!L964</f>
        <v>MT2</v>
      </c>
      <c r="G965" s="72" t="str">
        <f>'Activity rawdata'!R964</f>
        <v>2050</v>
      </c>
      <c r="H965" s="72" t="str">
        <f>IF('Activity rawdata'!P964="AHTHIN1","1st Thin",IF('Activity rawdata'!P964="AHCC","Clearcut",IF('Activity rawdata'!P964="AHTHSMZ","SMZ Thin",IF('Activity rawdata'!P964="AHTHIN2","2nd Thin",IF('Activity rawdata'!P964="AFERTE","Early Fert",IF('Activity rawdata'!P964="AFERTM","Mid Fert",IF('Activity rawdata'!P964="AFERTL","Late Fert",  IF('Activity rawdata'!P964="ASP","Site Prep", IF('Activity rawdata'!P964="APLT","Plant",  IF('Activity rawdata'!P964="ANREG","Natural Regeneration"))))))))))</f>
        <v>Late Fert</v>
      </c>
      <c r="I965" s="74">
        <f>'Activity rawdata'!O964</f>
        <v>31.89</v>
      </c>
      <c r="J965" s="75">
        <f>'Activity rawdata'!N964</f>
        <v>22</v>
      </c>
      <c r="K965" s="75">
        <f>'Activity rawdata'!AC964</f>
        <v>74.27</v>
      </c>
      <c r="L965" s="75">
        <f>'Activity rawdata'!AD964</f>
        <v>102.15</v>
      </c>
      <c r="M965" s="76">
        <f>'Activity rawdata'!AE964</f>
        <v>11.545794632781032</v>
      </c>
      <c r="N965" s="83">
        <f>'Activity rawdata'!T964+'Activity rawdata'!U964</f>
        <v>0</v>
      </c>
      <c r="O965" s="80">
        <f>'Activity rawdata'!V964</f>
        <v>0</v>
      </c>
      <c r="P965" s="80">
        <f>'Activity rawdata'!W964</f>
        <v>0</v>
      </c>
      <c r="Q965" s="80">
        <f>'Activity rawdata'!X964</f>
        <v>0</v>
      </c>
      <c r="R965" s="84">
        <f t="shared" si="150"/>
        <v>0</v>
      </c>
      <c r="S965" s="80">
        <f>'Activity rawdata'!Z964</f>
        <v>0</v>
      </c>
      <c r="T965" s="80">
        <f>'Activity rawdata'!AA964</f>
        <v>0</v>
      </c>
      <c r="U965" s="80">
        <f t="shared" si="151"/>
        <v>0</v>
      </c>
      <c r="V965" s="81">
        <f t="shared" si="152"/>
        <v>0</v>
      </c>
      <c r="W965" s="75">
        <f t="shared" si="153"/>
        <v>0</v>
      </c>
      <c r="X965" s="75">
        <f t="shared" si="154"/>
        <v>0</v>
      </c>
      <c r="Y965" s="75">
        <f t="shared" si="155"/>
        <v>0</v>
      </c>
      <c r="Z965" s="82">
        <f t="shared" si="156"/>
        <v>0</v>
      </c>
      <c r="AA965" s="75">
        <f t="shared" si="157"/>
        <v>0</v>
      </c>
      <c r="AB965" s="75">
        <f t="shared" si="158"/>
        <v>0</v>
      </c>
      <c r="AC965" s="82">
        <f t="shared" si="159"/>
        <v>0</v>
      </c>
      <c r="AD965" s="70"/>
    </row>
    <row r="966" spans="1:30" x14ac:dyDescent="0.35">
      <c r="A966" s="70" t="str">
        <f>'Activity rawdata'!A965</f>
        <v>BH1435-1-31</v>
      </c>
      <c r="B966" s="71" t="str">
        <f>'Activity rawdata'!B965</f>
        <v>LB</v>
      </c>
      <c r="C966" s="71" t="str">
        <f>IF('Activity rawdata'!C965="PY","Planted",IF('Activity rawdata'!C965="NY","Nat/Convert",IF('Activity rawdata'!C965="NN","Nat/Nonconvert",IF('Activity rawdata'!C965="OY","Planted"))))</f>
        <v>Planted</v>
      </c>
      <c r="D966" s="70" t="str">
        <f>'Activity rawdata'!D965</f>
        <v>STP2</v>
      </c>
      <c r="E966" s="72" t="str">
        <f>'Activity rawdata'!E965</f>
        <v>87</v>
      </c>
      <c r="F966" s="73" t="str">
        <f>'Activity rawdata'!L965</f>
        <v>MT2</v>
      </c>
      <c r="G966" s="72" t="str">
        <f>'Activity rawdata'!R965</f>
        <v>2050</v>
      </c>
      <c r="H966" s="72" t="str">
        <f>IF('Activity rawdata'!P965="AHTHIN1","1st Thin",IF('Activity rawdata'!P965="AHCC","Clearcut",IF('Activity rawdata'!P965="AHTHSMZ","SMZ Thin",IF('Activity rawdata'!P965="AHTHIN2","2nd Thin",IF('Activity rawdata'!P965="AFERTE","Early Fert",IF('Activity rawdata'!P965="AFERTM","Mid Fert",IF('Activity rawdata'!P965="AFERTL","Late Fert",  IF('Activity rawdata'!P965="ASP","Site Prep", IF('Activity rawdata'!P965="APLT","Plant",  IF('Activity rawdata'!P965="ANREG","Natural Regeneration"))))))))))</f>
        <v>Late Fert</v>
      </c>
      <c r="I966" s="74">
        <f>'Activity rawdata'!O965</f>
        <v>3.56</v>
      </c>
      <c r="J966" s="75">
        <f>'Activity rawdata'!N965</f>
        <v>22</v>
      </c>
      <c r="K966" s="75">
        <f>'Activity rawdata'!AC965</f>
        <v>75.09</v>
      </c>
      <c r="L966" s="75">
        <f>'Activity rawdata'!AD965</f>
        <v>97.25</v>
      </c>
      <c r="M966" s="76">
        <f>'Activity rawdata'!AE965</f>
        <v>11.898235183440766</v>
      </c>
      <c r="N966" s="83">
        <f>'Activity rawdata'!T965+'Activity rawdata'!U965</f>
        <v>0</v>
      </c>
      <c r="O966" s="80">
        <f>'Activity rawdata'!V965</f>
        <v>0</v>
      </c>
      <c r="P966" s="80">
        <f>'Activity rawdata'!W965</f>
        <v>0</v>
      </c>
      <c r="Q966" s="80">
        <f>'Activity rawdata'!X965</f>
        <v>0</v>
      </c>
      <c r="R966" s="84">
        <f t="shared" si="150"/>
        <v>0</v>
      </c>
      <c r="S966" s="80">
        <f>'Activity rawdata'!Z965</f>
        <v>0</v>
      </c>
      <c r="T966" s="80">
        <f>'Activity rawdata'!AA965</f>
        <v>0</v>
      </c>
      <c r="U966" s="80">
        <f t="shared" si="151"/>
        <v>0</v>
      </c>
      <c r="V966" s="81">
        <f t="shared" si="152"/>
        <v>0</v>
      </c>
      <c r="W966" s="75">
        <f t="shared" si="153"/>
        <v>0</v>
      </c>
      <c r="X966" s="75">
        <f t="shared" si="154"/>
        <v>0</v>
      </c>
      <c r="Y966" s="75">
        <f t="shared" si="155"/>
        <v>0</v>
      </c>
      <c r="Z966" s="82">
        <f t="shared" si="156"/>
        <v>0</v>
      </c>
      <c r="AA966" s="75">
        <f t="shared" si="157"/>
        <v>0</v>
      </c>
      <c r="AB966" s="75">
        <f t="shared" si="158"/>
        <v>0</v>
      </c>
      <c r="AC966" s="82">
        <f t="shared" si="159"/>
        <v>0</v>
      </c>
      <c r="AD966" s="70"/>
    </row>
    <row r="967" spans="1:30" x14ac:dyDescent="0.35">
      <c r="A967" s="70" t="str">
        <f>'Activity rawdata'!A966</f>
        <v>BH1435-1-343</v>
      </c>
      <c r="B967" s="71" t="str">
        <f>'Activity rawdata'!B966</f>
        <v>LB</v>
      </c>
      <c r="C967" s="71" t="str">
        <f>IF('Activity rawdata'!C966="PY","Planted",IF('Activity rawdata'!C966="NY","Nat/Convert",IF('Activity rawdata'!C966="NN","Nat/Nonconvert",IF('Activity rawdata'!C966="OY","Planted"))))</f>
        <v>Planted</v>
      </c>
      <c r="D967" s="70" t="str">
        <f>'Activity rawdata'!D966</f>
        <v>STP2</v>
      </c>
      <c r="E967" s="72" t="str">
        <f>'Activity rawdata'!E966</f>
        <v>83</v>
      </c>
      <c r="F967" s="73" t="str">
        <f>'Activity rawdata'!L966</f>
        <v>MT2</v>
      </c>
      <c r="G967" s="72" t="str">
        <f>'Activity rawdata'!R966</f>
        <v>2050</v>
      </c>
      <c r="H967" s="72" t="str">
        <f>IF('Activity rawdata'!P966="AHTHIN1","1st Thin",IF('Activity rawdata'!P966="AHCC","Clearcut",IF('Activity rawdata'!P966="AHTHSMZ","SMZ Thin",IF('Activity rawdata'!P966="AHTHIN2","2nd Thin",IF('Activity rawdata'!P966="AFERTE","Early Fert",IF('Activity rawdata'!P966="AFERTM","Mid Fert",IF('Activity rawdata'!P966="AFERTL","Late Fert",  IF('Activity rawdata'!P966="ASP","Site Prep", IF('Activity rawdata'!P966="APLT","Plant",  IF('Activity rawdata'!P966="ANREG","Natural Regeneration"))))))))))</f>
        <v>Late Fert</v>
      </c>
      <c r="I967" s="74">
        <f>'Activity rawdata'!O966</f>
        <v>8.2100000000000009</v>
      </c>
      <c r="J967" s="75">
        <f>'Activity rawdata'!N966</f>
        <v>22</v>
      </c>
      <c r="K967" s="75">
        <f>'Activity rawdata'!AC966</f>
        <v>74.27</v>
      </c>
      <c r="L967" s="75">
        <f>'Activity rawdata'!AD966</f>
        <v>102.15</v>
      </c>
      <c r="M967" s="76">
        <f>'Activity rawdata'!AE966</f>
        <v>11.545794632781032</v>
      </c>
      <c r="N967" s="83">
        <f>'Activity rawdata'!T966+'Activity rawdata'!U966</f>
        <v>0</v>
      </c>
      <c r="O967" s="80">
        <f>'Activity rawdata'!V966</f>
        <v>0</v>
      </c>
      <c r="P967" s="80">
        <f>'Activity rawdata'!W966</f>
        <v>0</v>
      </c>
      <c r="Q967" s="80">
        <f>'Activity rawdata'!X966</f>
        <v>0</v>
      </c>
      <c r="R967" s="84">
        <f t="shared" si="150"/>
        <v>0</v>
      </c>
      <c r="S967" s="80">
        <f>'Activity rawdata'!Z966</f>
        <v>0</v>
      </c>
      <c r="T967" s="80">
        <f>'Activity rawdata'!AA966</f>
        <v>0</v>
      </c>
      <c r="U967" s="80">
        <f t="shared" si="151"/>
        <v>0</v>
      </c>
      <c r="V967" s="81">
        <f t="shared" si="152"/>
        <v>0</v>
      </c>
      <c r="W967" s="75">
        <f t="shared" si="153"/>
        <v>0</v>
      </c>
      <c r="X967" s="75">
        <f t="shared" si="154"/>
        <v>0</v>
      </c>
      <c r="Y967" s="75">
        <f t="shared" si="155"/>
        <v>0</v>
      </c>
      <c r="Z967" s="82">
        <f t="shared" si="156"/>
        <v>0</v>
      </c>
      <c r="AA967" s="75">
        <f t="shared" si="157"/>
        <v>0</v>
      </c>
      <c r="AB967" s="75">
        <f t="shared" si="158"/>
        <v>0</v>
      </c>
      <c r="AC967" s="82">
        <f t="shared" si="159"/>
        <v>0</v>
      </c>
      <c r="AD967" s="70"/>
    </row>
    <row r="968" spans="1:30" x14ac:dyDescent="0.35">
      <c r="A968" s="70" t="str">
        <f>'Activity rawdata'!A967</f>
        <v>BH1435-1-46</v>
      </c>
      <c r="B968" s="71" t="str">
        <f>'Activity rawdata'!B967</f>
        <v>LB</v>
      </c>
      <c r="C968" s="71" t="str">
        <f>IF('Activity rawdata'!C967="PY","Planted",IF('Activity rawdata'!C967="NY","Nat/Convert",IF('Activity rawdata'!C967="NN","Nat/Nonconvert",IF('Activity rawdata'!C967="OY","Planted"))))</f>
        <v>Planted</v>
      </c>
      <c r="D968" s="70" t="str">
        <f>'Activity rawdata'!D967</f>
        <v>STP2</v>
      </c>
      <c r="E968" s="72" t="str">
        <f>'Activity rawdata'!E967</f>
        <v>83</v>
      </c>
      <c r="F968" s="73" t="str">
        <f>'Activity rawdata'!L967</f>
        <v>MT2</v>
      </c>
      <c r="G968" s="72" t="str">
        <f>'Activity rawdata'!R967</f>
        <v>2050</v>
      </c>
      <c r="H968" s="72" t="str">
        <f>IF('Activity rawdata'!P967="AHTHIN1","1st Thin",IF('Activity rawdata'!P967="AHCC","Clearcut",IF('Activity rawdata'!P967="AHTHSMZ","SMZ Thin",IF('Activity rawdata'!P967="AHTHIN2","2nd Thin",IF('Activity rawdata'!P967="AFERTE","Early Fert",IF('Activity rawdata'!P967="AFERTM","Mid Fert",IF('Activity rawdata'!P967="AFERTL","Late Fert",  IF('Activity rawdata'!P967="ASP","Site Prep", IF('Activity rawdata'!P967="APLT","Plant",  IF('Activity rawdata'!P967="ANREG","Natural Regeneration"))))))))))</f>
        <v>Late Fert</v>
      </c>
      <c r="I968" s="74">
        <f>'Activity rawdata'!O967</f>
        <v>7.95</v>
      </c>
      <c r="J968" s="75">
        <f>'Activity rawdata'!N967</f>
        <v>22</v>
      </c>
      <c r="K968" s="75">
        <f>'Activity rawdata'!AC967</f>
        <v>74.27</v>
      </c>
      <c r="L968" s="75">
        <f>'Activity rawdata'!AD967</f>
        <v>102.15</v>
      </c>
      <c r="M968" s="76">
        <f>'Activity rawdata'!AE967</f>
        <v>11.545794632781032</v>
      </c>
      <c r="N968" s="83">
        <f>'Activity rawdata'!T967+'Activity rawdata'!U967</f>
        <v>0</v>
      </c>
      <c r="O968" s="80">
        <f>'Activity rawdata'!V967</f>
        <v>0</v>
      </c>
      <c r="P968" s="80">
        <f>'Activity rawdata'!W967</f>
        <v>0</v>
      </c>
      <c r="Q968" s="80">
        <f>'Activity rawdata'!X967</f>
        <v>0</v>
      </c>
      <c r="R968" s="84">
        <f t="shared" si="150"/>
        <v>0</v>
      </c>
      <c r="S968" s="80">
        <f>'Activity rawdata'!Z967</f>
        <v>0</v>
      </c>
      <c r="T968" s="80">
        <f>'Activity rawdata'!AA967</f>
        <v>0</v>
      </c>
      <c r="U968" s="80">
        <f t="shared" si="151"/>
        <v>0</v>
      </c>
      <c r="V968" s="81">
        <f t="shared" si="152"/>
        <v>0</v>
      </c>
      <c r="W968" s="75">
        <f t="shared" si="153"/>
        <v>0</v>
      </c>
      <c r="X968" s="75">
        <f t="shared" si="154"/>
        <v>0</v>
      </c>
      <c r="Y968" s="75">
        <f t="shared" si="155"/>
        <v>0</v>
      </c>
      <c r="Z968" s="82">
        <f t="shared" si="156"/>
        <v>0</v>
      </c>
      <c r="AA968" s="75">
        <f t="shared" si="157"/>
        <v>0</v>
      </c>
      <c r="AB968" s="75">
        <f t="shared" si="158"/>
        <v>0</v>
      </c>
      <c r="AC968" s="82">
        <f t="shared" si="159"/>
        <v>0</v>
      </c>
      <c r="AD968" s="70"/>
    </row>
    <row r="969" spans="1:30" x14ac:dyDescent="0.35">
      <c r="A969" s="70" t="str">
        <f>'Activity rawdata'!A968</f>
        <v>BH2046-1-53</v>
      </c>
      <c r="B969" s="71" t="str">
        <f>'Activity rawdata'!B968</f>
        <v>LB</v>
      </c>
      <c r="C969" s="71" t="str">
        <f>IF('Activity rawdata'!C968="PY","Planted",IF('Activity rawdata'!C968="NY","Nat/Convert",IF('Activity rawdata'!C968="NN","Nat/Nonconvert",IF('Activity rawdata'!C968="OY","Planted"))))</f>
        <v>Planted</v>
      </c>
      <c r="D969" s="70" t="str">
        <f>'Activity rawdata'!D968</f>
        <v>STP2</v>
      </c>
      <c r="E969" s="72" t="str">
        <f>'Activity rawdata'!E968</f>
        <v>76</v>
      </c>
      <c r="F969" s="73" t="str">
        <f>'Activity rawdata'!L968</f>
        <v>MT2</v>
      </c>
      <c r="G969" s="72" t="str">
        <f>'Activity rawdata'!R968</f>
        <v>2050</v>
      </c>
      <c r="H969" s="72" t="str">
        <f>IF('Activity rawdata'!P968="AHTHIN1","1st Thin",IF('Activity rawdata'!P968="AHCC","Clearcut",IF('Activity rawdata'!P968="AHTHSMZ","SMZ Thin",IF('Activity rawdata'!P968="AHTHIN2","2nd Thin",IF('Activity rawdata'!P968="AFERTE","Early Fert",IF('Activity rawdata'!P968="AFERTM","Mid Fert",IF('Activity rawdata'!P968="AFERTL","Late Fert",  IF('Activity rawdata'!P968="ASP","Site Prep", IF('Activity rawdata'!P968="APLT","Plant",  IF('Activity rawdata'!P968="ANREG","Natural Regeneration"))))))))))</f>
        <v>Late Fert</v>
      </c>
      <c r="I969" s="74">
        <f>'Activity rawdata'!O968</f>
        <v>13.07</v>
      </c>
      <c r="J969" s="75">
        <f>'Activity rawdata'!N968</f>
        <v>22</v>
      </c>
      <c r="K969" s="75">
        <f>'Activity rawdata'!AC968</f>
        <v>73.69</v>
      </c>
      <c r="L969" s="75">
        <f>'Activity rawdata'!AD968</f>
        <v>108.24</v>
      </c>
      <c r="M969" s="76">
        <f>'Activity rawdata'!AE968</f>
        <v>11.172405459072912</v>
      </c>
      <c r="N969" s="83">
        <f>'Activity rawdata'!T968+'Activity rawdata'!U968</f>
        <v>0</v>
      </c>
      <c r="O969" s="80">
        <f>'Activity rawdata'!V968</f>
        <v>0</v>
      </c>
      <c r="P969" s="80">
        <f>'Activity rawdata'!W968</f>
        <v>0</v>
      </c>
      <c r="Q969" s="80">
        <f>'Activity rawdata'!X968</f>
        <v>0</v>
      </c>
      <c r="R969" s="84">
        <f t="shared" si="150"/>
        <v>0</v>
      </c>
      <c r="S969" s="80">
        <f>'Activity rawdata'!Z968</f>
        <v>0</v>
      </c>
      <c r="T969" s="80">
        <f>'Activity rawdata'!AA968</f>
        <v>0</v>
      </c>
      <c r="U969" s="80">
        <f t="shared" si="151"/>
        <v>0</v>
      </c>
      <c r="V969" s="81">
        <f t="shared" si="152"/>
        <v>0</v>
      </c>
      <c r="W969" s="75">
        <f t="shared" si="153"/>
        <v>0</v>
      </c>
      <c r="X969" s="75">
        <f t="shared" si="154"/>
        <v>0</v>
      </c>
      <c r="Y969" s="75">
        <f t="shared" si="155"/>
        <v>0</v>
      </c>
      <c r="Z969" s="82">
        <f t="shared" si="156"/>
        <v>0</v>
      </c>
      <c r="AA969" s="75">
        <f t="shared" si="157"/>
        <v>0</v>
      </c>
      <c r="AB969" s="75">
        <f t="shared" si="158"/>
        <v>0</v>
      </c>
      <c r="AC969" s="82">
        <f t="shared" si="159"/>
        <v>0</v>
      </c>
      <c r="AD969" s="70"/>
    </row>
    <row r="970" spans="1:30" x14ac:dyDescent="0.35">
      <c r="A970" s="70" t="str">
        <f>'Activity rawdata'!A969</f>
        <v>BH2047-1-76</v>
      </c>
      <c r="B970" s="71" t="str">
        <f>'Activity rawdata'!B969</f>
        <v>LB</v>
      </c>
      <c r="C970" s="71" t="str">
        <f>IF('Activity rawdata'!C969="PY","Planted",IF('Activity rawdata'!C969="NY","Nat/Convert",IF('Activity rawdata'!C969="NN","Nat/Nonconvert",IF('Activity rawdata'!C969="OY","Planted"))))</f>
        <v>Planted</v>
      </c>
      <c r="D970" s="70" t="str">
        <f>'Activity rawdata'!D969</f>
        <v>STP2</v>
      </c>
      <c r="E970" s="72" t="str">
        <f>'Activity rawdata'!E969</f>
        <v>81</v>
      </c>
      <c r="F970" s="73" t="str">
        <f>'Activity rawdata'!L969</f>
        <v>MT2</v>
      </c>
      <c r="G970" s="72" t="str">
        <f>'Activity rawdata'!R969</f>
        <v>2050</v>
      </c>
      <c r="H970" s="72" t="str">
        <f>IF('Activity rawdata'!P969="AHTHIN1","1st Thin",IF('Activity rawdata'!P969="AHCC","Clearcut",IF('Activity rawdata'!P969="AHTHSMZ","SMZ Thin",IF('Activity rawdata'!P969="AHTHIN2","2nd Thin",IF('Activity rawdata'!P969="AFERTE","Early Fert",IF('Activity rawdata'!P969="AFERTM","Mid Fert",IF('Activity rawdata'!P969="AFERTL","Late Fert",  IF('Activity rawdata'!P969="ASP","Site Prep", IF('Activity rawdata'!P969="APLT","Plant",  IF('Activity rawdata'!P969="ANREG","Natural Regeneration"))))))))))</f>
        <v>Late Fert</v>
      </c>
      <c r="I970" s="74">
        <f>'Activity rawdata'!O969</f>
        <v>16.98</v>
      </c>
      <c r="J970" s="75">
        <f>'Activity rawdata'!N969</f>
        <v>22</v>
      </c>
      <c r="K970" s="75">
        <f>'Activity rawdata'!AC969</f>
        <v>74.27</v>
      </c>
      <c r="L970" s="75">
        <f>'Activity rawdata'!AD969</f>
        <v>102.15</v>
      </c>
      <c r="M970" s="76">
        <f>'Activity rawdata'!AE969</f>
        <v>11.545794632781032</v>
      </c>
      <c r="N970" s="83">
        <f>'Activity rawdata'!T969+'Activity rawdata'!U969</f>
        <v>0</v>
      </c>
      <c r="O970" s="80">
        <f>'Activity rawdata'!V969</f>
        <v>0</v>
      </c>
      <c r="P970" s="80">
        <f>'Activity rawdata'!W969</f>
        <v>0</v>
      </c>
      <c r="Q970" s="80">
        <f>'Activity rawdata'!X969</f>
        <v>0</v>
      </c>
      <c r="R970" s="84">
        <f t="shared" si="150"/>
        <v>0</v>
      </c>
      <c r="S970" s="80">
        <f>'Activity rawdata'!Z969</f>
        <v>0</v>
      </c>
      <c r="T970" s="80">
        <f>'Activity rawdata'!AA969</f>
        <v>0</v>
      </c>
      <c r="U970" s="80">
        <f t="shared" si="151"/>
        <v>0</v>
      </c>
      <c r="V970" s="81">
        <f t="shared" si="152"/>
        <v>0</v>
      </c>
      <c r="W970" s="75">
        <f t="shared" si="153"/>
        <v>0</v>
      </c>
      <c r="X970" s="75">
        <f t="shared" si="154"/>
        <v>0</v>
      </c>
      <c r="Y970" s="75">
        <f t="shared" si="155"/>
        <v>0</v>
      </c>
      <c r="Z970" s="82">
        <f t="shared" si="156"/>
        <v>0</v>
      </c>
      <c r="AA970" s="75">
        <f t="shared" si="157"/>
        <v>0</v>
      </c>
      <c r="AB970" s="75">
        <f t="shared" si="158"/>
        <v>0</v>
      </c>
      <c r="AC970" s="82">
        <f t="shared" si="159"/>
        <v>0</v>
      </c>
      <c r="AD970" s="70"/>
    </row>
    <row r="971" spans="1:30" x14ac:dyDescent="0.35">
      <c r="A971" s="70" t="str">
        <f>'Activity rawdata'!A970</f>
        <v>BH6112-1-244</v>
      </c>
      <c r="B971" s="71" t="str">
        <f>'Activity rawdata'!B970</f>
        <v>LB</v>
      </c>
      <c r="C971" s="71" t="str">
        <f>IF('Activity rawdata'!C970="PY","Planted",IF('Activity rawdata'!C970="NY","Nat/Convert",IF('Activity rawdata'!C970="NN","Nat/Nonconvert",IF('Activity rawdata'!C970="OY","Planted"))))</f>
        <v>Planted</v>
      </c>
      <c r="D971" s="70" t="str">
        <f>'Activity rawdata'!D970</f>
        <v>STP2</v>
      </c>
      <c r="E971" s="72" t="str">
        <f>'Activity rawdata'!E970</f>
        <v>68</v>
      </c>
      <c r="F971" s="73" t="str">
        <f>'Activity rawdata'!L970</f>
        <v>NO</v>
      </c>
      <c r="G971" s="72" t="str">
        <f>'Activity rawdata'!R970</f>
        <v>2050</v>
      </c>
      <c r="H971" s="72" t="str">
        <f>IF('Activity rawdata'!P970="AHTHIN1","1st Thin",IF('Activity rawdata'!P970="AHCC","Clearcut",IF('Activity rawdata'!P970="AHTHSMZ","SMZ Thin",IF('Activity rawdata'!P970="AHTHIN2","2nd Thin",IF('Activity rawdata'!P970="AFERTE","Early Fert",IF('Activity rawdata'!P970="AFERTM","Mid Fert",IF('Activity rawdata'!P970="AFERTL","Late Fert",  IF('Activity rawdata'!P970="ASP","Site Prep", IF('Activity rawdata'!P970="APLT","Plant",  IF('Activity rawdata'!P970="ANREG","Natural Regeneration"))))))))))</f>
        <v>1st Thin</v>
      </c>
      <c r="I971" s="74">
        <f>'Activity rawdata'!O970</f>
        <v>29.47</v>
      </c>
      <c r="J971" s="75">
        <f>'Activity rawdata'!N970</f>
        <v>14</v>
      </c>
      <c r="K971" s="75">
        <f>'Activity rawdata'!AC970</f>
        <v>97.77</v>
      </c>
      <c r="L971" s="75">
        <f>'Activity rawdata'!AD970</f>
        <v>385.89</v>
      </c>
      <c r="M971" s="76">
        <f>'Activity rawdata'!AE970</f>
        <v>6.8156510519024405</v>
      </c>
      <c r="N971" s="83">
        <f>'Activity rawdata'!T970+'Activity rawdata'!U970</f>
        <v>20.58</v>
      </c>
      <c r="O971" s="80">
        <f>'Activity rawdata'!V970</f>
        <v>0.05</v>
      </c>
      <c r="P971" s="80">
        <f>'Activity rawdata'!W970</f>
        <v>0</v>
      </c>
      <c r="Q971" s="80">
        <f>'Activity rawdata'!X970</f>
        <v>0</v>
      </c>
      <c r="R971" s="84">
        <f t="shared" si="150"/>
        <v>20.63</v>
      </c>
      <c r="S971" s="80">
        <f>'Activity rawdata'!Z970</f>
        <v>0</v>
      </c>
      <c r="T971" s="80">
        <f>'Activity rawdata'!AA970</f>
        <v>0</v>
      </c>
      <c r="U971" s="80">
        <f t="shared" si="151"/>
        <v>0</v>
      </c>
      <c r="V971" s="81">
        <f t="shared" si="152"/>
        <v>606.49259999999992</v>
      </c>
      <c r="W971" s="75">
        <f t="shared" si="153"/>
        <v>1.4735</v>
      </c>
      <c r="X971" s="75">
        <f t="shared" si="154"/>
        <v>0</v>
      </c>
      <c r="Y971" s="75">
        <f t="shared" si="155"/>
        <v>0</v>
      </c>
      <c r="Z971" s="82">
        <f t="shared" si="156"/>
        <v>607.96609999999987</v>
      </c>
      <c r="AA971" s="75">
        <f t="shared" si="157"/>
        <v>0</v>
      </c>
      <c r="AB971" s="75">
        <f t="shared" si="158"/>
        <v>0</v>
      </c>
      <c r="AC971" s="82">
        <f t="shared" si="159"/>
        <v>0</v>
      </c>
      <c r="AD971" s="70"/>
    </row>
    <row r="972" spans="1:30" x14ac:dyDescent="0.35">
      <c r="A972" s="70" t="str">
        <f>'Activity rawdata'!A971</f>
        <v>BH1435-1-23</v>
      </c>
      <c r="B972" s="71" t="str">
        <f>'Activity rawdata'!B971</f>
        <v>LB</v>
      </c>
      <c r="C972" s="71" t="str">
        <f>IF('Activity rawdata'!C971="PY","Planted",IF('Activity rawdata'!C971="NY","Nat/Convert",IF('Activity rawdata'!C971="NN","Nat/Nonconvert",IF('Activity rawdata'!C971="OY","Planted"))))</f>
        <v>Planted</v>
      </c>
      <c r="D972" s="70" t="str">
        <f>'Activity rawdata'!D971</f>
        <v>STP2</v>
      </c>
      <c r="E972" s="72" t="str">
        <f>'Activity rawdata'!E971</f>
        <v>94</v>
      </c>
      <c r="F972" s="73" t="str">
        <f>'Activity rawdata'!L971</f>
        <v>MT1</v>
      </c>
      <c r="G972" s="72" t="str">
        <f>'Activity rawdata'!R971</f>
        <v>2050</v>
      </c>
      <c r="H972" s="72" t="str">
        <f>IF('Activity rawdata'!P971="AHTHIN1","1st Thin",IF('Activity rawdata'!P971="AHCC","Clearcut",IF('Activity rawdata'!P971="AHTHSMZ","SMZ Thin",IF('Activity rawdata'!P971="AHTHIN2","2nd Thin",IF('Activity rawdata'!P971="AFERTE","Early Fert",IF('Activity rawdata'!P971="AFERTM","Mid Fert",IF('Activity rawdata'!P971="AFERTL","Late Fert",  IF('Activity rawdata'!P971="ASP","Site Prep", IF('Activity rawdata'!P971="APLT","Plant",  IF('Activity rawdata'!P971="ANREG","Natural Regeneration"))))))))))</f>
        <v>2nd Thin</v>
      </c>
      <c r="I972" s="74">
        <f>'Activity rawdata'!O971</f>
        <v>178.91</v>
      </c>
      <c r="J972" s="75">
        <f>'Activity rawdata'!N971</f>
        <v>20</v>
      </c>
      <c r="K972" s="75">
        <f>'Activity rawdata'!AC971</f>
        <v>133.01</v>
      </c>
      <c r="L972" s="75">
        <f>'Activity rawdata'!AD971</f>
        <v>189.8</v>
      </c>
      <c r="M972" s="76">
        <f>'Activity rawdata'!AE971</f>
        <v>11.335230205253968</v>
      </c>
      <c r="N972" s="83">
        <f>'Activity rawdata'!T971+'Activity rawdata'!U971</f>
        <v>10.14</v>
      </c>
      <c r="O972" s="80">
        <f>'Activity rawdata'!V971</f>
        <v>52.03</v>
      </c>
      <c r="P972" s="80">
        <f>'Activity rawdata'!W971</f>
        <v>0</v>
      </c>
      <c r="Q972" s="80">
        <f>'Activity rawdata'!X971</f>
        <v>0.45</v>
      </c>
      <c r="R972" s="84">
        <f t="shared" si="150"/>
        <v>62.620000000000005</v>
      </c>
      <c r="S972" s="80">
        <f>'Activity rawdata'!Z971</f>
        <v>0</v>
      </c>
      <c r="T972" s="80">
        <f>'Activity rawdata'!AA971</f>
        <v>0</v>
      </c>
      <c r="U972" s="80">
        <f t="shared" si="151"/>
        <v>0</v>
      </c>
      <c r="V972" s="81">
        <f t="shared" si="152"/>
        <v>1814.1474000000001</v>
      </c>
      <c r="W972" s="75">
        <f t="shared" si="153"/>
        <v>9308.6872999999996</v>
      </c>
      <c r="X972" s="75">
        <f t="shared" si="154"/>
        <v>0</v>
      </c>
      <c r="Y972" s="75">
        <f t="shared" si="155"/>
        <v>80.509500000000003</v>
      </c>
      <c r="Z972" s="82">
        <f t="shared" si="156"/>
        <v>11203.3442</v>
      </c>
      <c r="AA972" s="75">
        <f t="shared" si="157"/>
        <v>0</v>
      </c>
      <c r="AB972" s="75">
        <f t="shared" si="158"/>
        <v>0</v>
      </c>
      <c r="AC972" s="82">
        <f t="shared" si="159"/>
        <v>0</v>
      </c>
      <c r="AD972" s="70"/>
    </row>
    <row r="973" spans="1:30" x14ac:dyDescent="0.35">
      <c r="A973" s="70" t="str">
        <f>'Activity rawdata'!A972</f>
        <v>BH1435-1-339</v>
      </c>
      <c r="B973" s="71" t="str">
        <f>'Activity rawdata'!B972</f>
        <v>LB</v>
      </c>
      <c r="C973" s="71" t="str">
        <f>IF('Activity rawdata'!C972="PY","Planted",IF('Activity rawdata'!C972="NY","Nat/Convert",IF('Activity rawdata'!C972="NN","Nat/Nonconvert",IF('Activity rawdata'!C972="OY","Planted"))))</f>
        <v>Planted</v>
      </c>
      <c r="D973" s="70" t="str">
        <f>'Activity rawdata'!D972</f>
        <v>STP2</v>
      </c>
      <c r="E973" s="72" t="str">
        <f>'Activity rawdata'!E972</f>
        <v>94</v>
      </c>
      <c r="F973" s="73" t="str">
        <f>'Activity rawdata'!L972</f>
        <v>MT1</v>
      </c>
      <c r="G973" s="72" t="str">
        <f>'Activity rawdata'!R972</f>
        <v>2050</v>
      </c>
      <c r="H973" s="72" t="str">
        <f>IF('Activity rawdata'!P972="AHTHIN1","1st Thin",IF('Activity rawdata'!P972="AHCC","Clearcut",IF('Activity rawdata'!P972="AHTHSMZ","SMZ Thin",IF('Activity rawdata'!P972="AHTHIN2","2nd Thin",IF('Activity rawdata'!P972="AFERTE","Early Fert",IF('Activity rawdata'!P972="AFERTM","Mid Fert",IF('Activity rawdata'!P972="AFERTL","Late Fert",  IF('Activity rawdata'!P972="ASP","Site Prep", IF('Activity rawdata'!P972="APLT","Plant",  IF('Activity rawdata'!P972="ANREG","Natural Regeneration"))))))))))</f>
        <v>2nd Thin</v>
      </c>
      <c r="I973" s="74">
        <f>'Activity rawdata'!O972</f>
        <v>41.62</v>
      </c>
      <c r="J973" s="75">
        <f>'Activity rawdata'!N972</f>
        <v>20</v>
      </c>
      <c r="K973" s="75">
        <f>'Activity rawdata'!AC972</f>
        <v>133.01</v>
      </c>
      <c r="L973" s="75">
        <f>'Activity rawdata'!AD972</f>
        <v>189.8</v>
      </c>
      <c r="M973" s="76">
        <f>'Activity rawdata'!AE972</f>
        <v>11.335230205253968</v>
      </c>
      <c r="N973" s="83">
        <f>'Activity rawdata'!T972+'Activity rawdata'!U972</f>
        <v>10.14</v>
      </c>
      <c r="O973" s="80">
        <f>'Activity rawdata'!V972</f>
        <v>52.03</v>
      </c>
      <c r="P973" s="80">
        <f>'Activity rawdata'!W972</f>
        <v>0</v>
      </c>
      <c r="Q973" s="80">
        <f>'Activity rawdata'!X972</f>
        <v>0.45</v>
      </c>
      <c r="R973" s="84">
        <f t="shared" si="150"/>
        <v>62.620000000000005</v>
      </c>
      <c r="S973" s="80">
        <f>'Activity rawdata'!Z972</f>
        <v>0</v>
      </c>
      <c r="T973" s="80">
        <f>'Activity rawdata'!AA972</f>
        <v>0</v>
      </c>
      <c r="U973" s="80">
        <f t="shared" si="151"/>
        <v>0</v>
      </c>
      <c r="V973" s="81">
        <f t="shared" si="152"/>
        <v>422.02679999999998</v>
      </c>
      <c r="W973" s="75">
        <f t="shared" si="153"/>
        <v>2165.4886000000001</v>
      </c>
      <c r="X973" s="75">
        <f t="shared" si="154"/>
        <v>0</v>
      </c>
      <c r="Y973" s="75">
        <f t="shared" si="155"/>
        <v>18.728999999999999</v>
      </c>
      <c r="Z973" s="82">
        <f t="shared" si="156"/>
        <v>2606.2444</v>
      </c>
      <c r="AA973" s="75">
        <f t="shared" si="157"/>
        <v>0</v>
      </c>
      <c r="AB973" s="75">
        <f t="shared" si="158"/>
        <v>0</v>
      </c>
      <c r="AC973" s="82">
        <f t="shared" si="159"/>
        <v>0</v>
      </c>
      <c r="AD973" s="70"/>
    </row>
    <row r="974" spans="1:30" x14ac:dyDescent="0.35">
      <c r="A974" s="70" t="str">
        <f>'Activity rawdata'!A973</f>
        <v>BH5132-1-122</v>
      </c>
      <c r="B974" s="71" t="str">
        <f>'Activity rawdata'!B973</f>
        <v>LB</v>
      </c>
      <c r="C974" s="71" t="str">
        <f>IF('Activity rawdata'!C973="PY","Planted",IF('Activity rawdata'!C973="NY","Nat/Convert",IF('Activity rawdata'!C973="NN","Nat/Nonconvert",IF('Activity rawdata'!C973="OY","Planted"))))</f>
        <v>Planted</v>
      </c>
      <c r="D974" s="70" t="str">
        <f>'Activity rawdata'!D973</f>
        <v>STP2</v>
      </c>
      <c r="E974" s="72" t="str">
        <f>'Activity rawdata'!E973</f>
        <v>82</v>
      </c>
      <c r="F974" s="73" t="str">
        <f>'Activity rawdata'!L973</f>
        <v>MT1</v>
      </c>
      <c r="G974" s="72" t="str">
        <f>'Activity rawdata'!R973</f>
        <v>2050</v>
      </c>
      <c r="H974" s="72" t="str">
        <f>IF('Activity rawdata'!P973="AHTHIN1","1st Thin",IF('Activity rawdata'!P973="AHCC","Clearcut",IF('Activity rawdata'!P973="AHTHSMZ","SMZ Thin",IF('Activity rawdata'!P973="AHTHIN2","2nd Thin",IF('Activity rawdata'!P973="AFERTE","Early Fert",IF('Activity rawdata'!P973="AFERTM","Mid Fert",IF('Activity rawdata'!P973="AFERTL","Late Fert",  IF('Activity rawdata'!P973="ASP","Site Prep", IF('Activity rawdata'!P973="APLT","Plant",  IF('Activity rawdata'!P973="ANREG","Natural Regeneration"))))))))))</f>
        <v>2nd Thin</v>
      </c>
      <c r="I974" s="74">
        <f>'Activity rawdata'!O973</f>
        <v>1.34</v>
      </c>
      <c r="J974" s="75">
        <f>'Activity rawdata'!N973</f>
        <v>20</v>
      </c>
      <c r="K974" s="75">
        <f>'Activity rawdata'!AC973</f>
        <v>106.56</v>
      </c>
      <c r="L974" s="75">
        <f>'Activity rawdata'!AD973</f>
        <v>185.94</v>
      </c>
      <c r="M974" s="76">
        <f>'Activity rawdata'!AE973</f>
        <v>10.25054589569045</v>
      </c>
      <c r="N974" s="83">
        <f>'Activity rawdata'!T973+'Activity rawdata'!U973</f>
        <v>7.53</v>
      </c>
      <c r="O974" s="80">
        <f>'Activity rawdata'!V973</f>
        <v>22.16</v>
      </c>
      <c r="P974" s="80">
        <f>'Activity rawdata'!W973</f>
        <v>0</v>
      </c>
      <c r="Q974" s="80">
        <f>'Activity rawdata'!X973</f>
        <v>0</v>
      </c>
      <c r="R974" s="84">
        <f t="shared" ref="R974:R1037" si="160">SUM(N974:Q974)</f>
        <v>29.69</v>
      </c>
      <c r="S974" s="80">
        <f>'Activity rawdata'!Z973</f>
        <v>0</v>
      </c>
      <c r="T974" s="80">
        <f>'Activity rawdata'!AA973</f>
        <v>0</v>
      </c>
      <c r="U974" s="80">
        <f t="shared" ref="U974:U1037" si="161">S974+T974</f>
        <v>0</v>
      </c>
      <c r="V974" s="81">
        <f t="shared" ref="V974:V1037" si="162">N974*$I974</f>
        <v>10.090200000000001</v>
      </c>
      <c r="W974" s="75">
        <f t="shared" ref="W974:W1037" si="163">O974*$I974</f>
        <v>29.694400000000002</v>
      </c>
      <c r="X974" s="75">
        <f t="shared" ref="X974:X1037" si="164">P974*$I974</f>
        <v>0</v>
      </c>
      <c r="Y974" s="75">
        <f t="shared" ref="Y974:Y1037" si="165">Q974*$I974</f>
        <v>0</v>
      </c>
      <c r="Z974" s="82">
        <f t="shared" ref="Z974:Z1037" si="166">SUM(V974:Y974)</f>
        <v>39.784600000000005</v>
      </c>
      <c r="AA974" s="75">
        <f t="shared" ref="AA974:AA1037" si="167">S974*$I974</f>
        <v>0</v>
      </c>
      <c r="AB974" s="75">
        <f t="shared" ref="AB974:AB1037" si="168">T974*$I974</f>
        <v>0</v>
      </c>
      <c r="AC974" s="82">
        <f t="shared" ref="AC974:AC1037" si="169">AA974+AB974</f>
        <v>0</v>
      </c>
      <c r="AD974" s="70"/>
    </row>
    <row r="975" spans="1:30" x14ac:dyDescent="0.35">
      <c r="A975" s="70" t="str">
        <f>'Activity rawdata'!A974</f>
        <v>BH2061-1-356</v>
      </c>
      <c r="B975" s="71" t="str">
        <f>'Activity rawdata'!B974</f>
        <v>CSLB</v>
      </c>
      <c r="C975" s="71" t="str">
        <f>IF('Activity rawdata'!C974="PY","Planted",IF('Activity rawdata'!C974="NY","Nat/Convert",IF('Activity rawdata'!C974="NN","Nat/Nonconvert",IF('Activity rawdata'!C974="OY","Planted"))))</f>
        <v>Planted</v>
      </c>
      <c r="D975" s="70" t="str">
        <f>'Activity rawdata'!D974</f>
        <v>STP2</v>
      </c>
      <c r="E975" s="72" t="str">
        <f>'Activity rawdata'!E974</f>
        <v>92</v>
      </c>
      <c r="F975" s="73" t="str">
        <f>'Activity rawdata'!L974</f>
        <v>NO</v>
      </c>
      <c r="G975" s="72" t="str">
        <f>'Activity rawdata'!R974</f>
        <v>2051</v>
      </c>
      <c r="H975" s="72" t="str">
        <f>IF('Activity rawdata'!P974="AHTHIN1","1st Thin",IF('Activity rawdata'!P974="AHCC","Clearcut",IF('Activity rawdata'!P974="AHTHSMZ","SMZ Thin",IF('Activity rawdata'!P974="AHTHIN2","2nd Thin",IF('Activity rawdata'!P974="AFERTE","Early Fert",IF('Activity rawdata'!P974="AFERTM","Mid Fert",IF('Activity rawdata'!P974="AFERTL","Late Fert",  IF('Activity rawdata'!P974="ASP","Site Prep", IF('Activity rawdata'!P974="APLT","Plant",  IF('Activity rawdata'!P974="ANREG","Natural Regeneration"))))))))))</f>
        <v>Plant</v>
      </c>
      <c r="I975" s="74">
        <f>'Activity rawdata'!O974</f>
        <v>72.86</v>
      </c>
      <c r="J975" s="75">
        <f>'Activity rawdata'!N974</f>
        <v>1</v>
      </c>
      <c r="K975" s="75">
        <f>'Activity rawdata'!AC974</f>
        <v>0</v>
      </c>
      <c r="L975" s="75">
        <f>'Activity rawdata'!AD974</f>
        <v>0</v>
      </c>
      <c r="M975" s="76" t="str">
        <f>'Activity rawdata'!AE974</f>
        <v>-</v>
      </c>
      <c r="N975" s="83">
        <f>'Activity rawdata'!T974+'Activity rawdata'!U974</f>
        <v>0</v>
      </c>
      <c r="O975" s="80">
        <f>'Activity rawdata'!V974</f>
        <v>0</v>
      </c>
      <c r="P975" s="80">
        <f>'Activity rawdata'!W974</f>
        <v>0</v>
      </c>
      <c r="Q975" s="80">
        <f>'Activity rawdata'!X974</f>
        <v>0</v>
      </c>
      <c r="R975" s="84">
        <f t="shared" si="160"/>
        <v>0</v>
      </c>
      <c r="S975" s="80">
        <f>'Activity rawdata'!Z974</f>
        <v>0</v>
      </c>
      <c r="T975" s="80">
        <f>'Activity rawdata'!AA974</f>
        <v>0</v>
      </c>
      <c r="U975" s="80">
        <f t="shared" si="161"/>
        <v>0</v>
      </c>
      <c r="V975" s="81">
        <f t="shared" si="162"/>
        <v>0</v>
      </c>
      <c r="W975" s="75">
        <f t="shared" si="163"/>
        <v>0</v>
      </c>
      <c r="X975" s="75">
        <f t="shared" si="164"/>
        <v>0</v>
      </c>
      <c r="Y975" s="75">
        <f t="shared" si="165"/>
        <v>0</v>
      </c>
      <c r="Z975" s="82">
        <f t="shared" si="166"/>
        <v>0</v>
      </c>
      <c r="AA975" s="75">
        <f t="shared" si="167"/>
        <v>0</v>
      </c>
      <c r="AB975" s="75">
        <f t="shared" si="168"/>
        <v>0</v>
      </c>
      <c r="AC975" s="82">
        <f t="shared" si="169"/>
        <v>0</v>
      </c>
      <c r="AD975" s="70"/>
    </row>
    <row r="976" spans="1:30" x14ac:dyDescent="0.35">
      <c r="A976" s="70" t="str">
        <f>'Activity rawdata'!A975</f>
        <v>BH2046-1-385</v>
      </c>
      <c r="B976" s="71" t="str">
        <f>'Activity rawdata'!B975</f>
        <v>CSLB</v>
      </c>
      <c r="C976" s="71" t="str">
        <f>IF('Activity rawdata'!C975="PY","Planted",IF('Activity rawdata'!C975="NY","Nat/Convert",IF('Activity rawdata'!C975="NN","Nat/Nonconvert",IF('Activity rawdata'!C975="OY","Planted"))))</f>
        <v>Planted</v>
      </c>
      <c r="D976" s="70" t="str">
        <f>'Activity rawdata'!D975</f>
        <v>STP2</v>
      </c>
      <c r="E976" s="72" t="str">
        <f>'Activity rawdata'!E975</f>
        <v>76</v>
      </c>
      <c r="F976" s="73" t="str">
        <f>'Activity rawdata'!L975</f>
        <v>NO</v>
      </c>
      <c r="G976" s="72" t="str">
        <f>'Activity rawdata'!R975</f>
        <v>2051</v>
      </c>
      <c r="H976" s="72" t="str">
        <f>IF('Activity rawdata'!P975="AHTHIN1","1st Thin",IF('Activity rawdata'!P975="AHCC","Clearcut",IF('Activity rawdata'!P975="AHTHSMZ","SMZ Thin",IF('Activity rawdata'!P975="AHTHIN2","2nd Thin",IF('Activity rawdata'!P975="AFERTE","Early Fert",IF('Activity rawdata'!P975="AFERTM","Mid Fert",IF('Activity rawdata'!P975="AFERTL","Late Fert",  IF('Activity rawdata'!P975="ASP","Site Prep", IF('Activity rawdata'!P975="APLT","Plant",  IF('Activity rawdata'!P975="ANREG","Natural Regeneration"))))))))))</f>
        <v>Plant</v>
      </c>
      <c r="I976" s="74">
        <f>'Activity rawdata'!O975</f>
        <v>74.47</v>
      </c>
      <c r="J976" s="75">
        <f>'Activity rawdata'!N975</f>
        <v>1</v>
      </c>
      <c r="K976" s="75">
        <f>'Activity rawdata'!AC975</f>
        <v>0</v>
      </c>
      <c r="L976" s="75">
        <f>'Activity rawdata'!AD975</f>
        <v>0</v>
      </c>
      <c r="M976" s="76" t="str">
        <f>'Activity rawdata'!AE975</f>
        <v>-</v>
      </c>
      <c r="N976" s="83">
        <f>'Activity rawdata'!T975+'Activity rawdata'!U975</f>
        <v>0</v>
      </c>
      <c r="O976" s="80">
        <f>'Activity rawdata'!V975</f>
        <v>0</v>
      </c>
      <c r="P976" s="80">
        <f>'Activity rawdata'!W975</f>
        <v>0</v>
      </c>
      <c r="Q976" s="80">
        <f>'Activity rawdata'!X975</f>
        <v>0</v>
      </c>
      <c r="R976" s="84">
        <f t="shared" si="160"/>
        <v>0</v>
      </c>
      <c r="S976" s="80">
        <f>'Activity rawdata'!Z975</f>
        <v>0</v>
      </c>
      <c r="T976" s="80">
        <f>'Activity rawdata'!AA975</f>
        <v>0</v>
      </c>
      <c r="U976" s="80">
        <f t="shared" si="161"/>
        <v>0</v>
      </c>
      <c r="V976" s="81">
        <f t="shared" si="162"/>
        <v>0</v>
      </c>
      <c r="W976" s="75">
        <f t="shared" si="163"/>
        <v>0</v>
      </c>
      <c r="X976" s="75">
        <f t="shared" si="164"/>
        <v>0</v>
      </c>
      <c r="Y976" s="75">
        <f t="shared" si="165"/>
        <v>0</v>
      </c>
      <c r="Z976" s="82">
        <f t="shared" si="166"/>
        <v>0</v>
      </c>
      <c r="AA976" s="75">
        <f t="shared" si="167"/>
        <v>0</v>
      </c>
      <c r="AB976" s="75">
        <f t="shared" si="168"/>
        <v>0</v>
      </c>
      <c r="AC976" s="82">
        <f t="shared" si="169"/>
        <v>0</v>
      </c>
      <c r="AD976" s="70"/>
    </row>
    <row r="977" spans="1:30" x14ac:dyDescent="0.35">
      <c r="A977" s="70" t="str">
        <f>'Activity rawdata'!A976</f>
        <v>BH1435-1-384</v>
      </c>
      <c r="B977" s="71" t="str">
        <f>'Activity rawdata'!B976</f>
        <v>CSLB</v>
      </c>
      <c r="C977" s="71" t="str">
        <f>IF('Activity rawdata'!C976="PY","Planted",IF('Activity rawdata'!C976="NY","Nat/Convert",IF('Activity rawdata'!C976="NN","Nat/Nonconvert",IF('Activity rawdata'!C976="OY","Planted"))))</f>
        <v>Planted</v>
      </c>
      <c r="D977" s="70" t="str">
        <f>'Activity rawdata'!D976</f>
        <v>STP2</v>
      </c>
      <c r="E977" s="72" t="str">
        <f>'Activity rawdata'!E976</f>
        <v>87</v>
      </c>
      <c r="F977" s="73" t="str">
        <f>'Activity rawdata'!L976</f>
        <v>NO</v>
      </c>
      <c r="G977" s="72" t="str">
        <f>'Activity rawdata'!R976</f>
        <v>2051</v>
      </c>
      <c r="H977" s="72" t="str">
        <f>IF('Activity rawdata'!P976="AHTHIN1","1st Thin",IF('Activity rawdata'!P976="AHCC","Clearcut",IF('Activity rawdata'!P976="AHTHSMZ","SMZ Thin",IF('Activity rawdata'!P976="AHTHIN2","2nd Thin",IF('Activity rawdata'!P976="AFERTE","Early Fert",IF('Activity rawdata'!P976="AFERTM","Mid Fert",IF('Activity rawdata'!P976="AFERTL","Late Fert",  IF('Activity rawdata'!P976="ASP","Site Prep", IF('Activity rawdata'!P976="APLT","Plant",  IF('Activity rawdata'!P976="ANREG","Natural Regeneration"))))))))))</f>
        <v>Plant</v>
      </c>
      <c r="I977" s="74">
        <f>'Activity rawdata'!O976</f>
        <v>129.79640000000001</v>
      </c>
      <c r="J977" s="75">
        <f>'Activity rawdata'!N976</f>
        <v>1</v>
      </c>
      <c r="K977" s="75">
        <f>'Activity rawdata'!AC976</f>
        <v>0</v>
      </c>
      <c r="L977" s="75">
        <f>'Activity rawdata'!AD976</f>
        <v>0</v>
      </c>
      <c r="M977" s="76" t="str">
        <f>'Activity rawdata'!AE976</f>
        <v>-</v>
      </c>
      <c r="N977" s="83">
        <f>'Activity rawdata'!T976+'Activity rawdata'!U976</f>
        <v>0</v>
      </c>
      <c r="O977" s="80">
        <f>'Activity rawdata'!V976</f>
        <v>0</v>
      </c>
      <c r="P977" s="80">
        <f>'Activity rawdata'!W976</f>
        <v>0</v>
      </c>
      <c r="Q977" s="80">
        <f>'Activity rawdata'!X976</f>
        <v>0</v>
      </c>
      <c r="R977" s="84">
        <f t="shared" si="160"/>
        <v>0</v>
      </c>
      <c r="S977" s="80">
        <f>'Activity rawdata'!Z976</f>
        <v>0</v>
      </c>
      <c r="T977" s="80">
        <f>'Activity rawdata'!AA976</f>
        <v>0</v>
      </c>
      <c r="U977" s="80">
        <f t="shared" si="161"/>
        <v>0</v>
      </c>
      <c r="V977" s="81">
        <f t="shared" si="162"/>
        <v>0</v>
      </c>
      <c r="W977" s="75">
        <f t="shared" si="163"/>
        <v>0</v>
      </c>
      <c r="X977" s="75">
        <f t="shared" si="164"/>
        <v>0</v>
      </c>
      <c r="Y977" s="75">
        <f t="shared" si="165"/>
        <v>0</v>
      </c>
      <c r="Z977" s="82">
        <f t="shared" si="166"/>
        <v>0</v>
      </c>
      <c r="AA977" s="75">
        <f t="shared" si="167"/>
        <v>0</v>
      </c>
      <c r="AB977" s="75">
        <f t="shared" si="168"/>
        <v>0</v>
      </c>
      <c r="AC977" s="82">
        <f t="shared" si="169"/>
        <v>0</v>
      </c>
      <c r="AD977" s="70"/>
    </row>
    <row r="978" spans="1:30" x14ac:dyDescent="0.35">
      <c r="A978" s="70" t="str">
        <f>'Activity rawdata'!A977</f>
        <v>BH6112-1-382</v>
      </c>
      <c r="B978" s="71" t="str">
        <f>'Activity rawdata'!B977</f>
        <v>CSLB</v>
      </c>
      <c r="C978" s="71" t="str">
        <f>IF('Activity rawdata'!C977="PY","Planted",IF('Activity rawdata'!C977="NY","Nat/Convert",IF('Activity rawdata'!C977="NN","Nat/Nonconvert",IF('Activity rawdata'!C977="OY","Planted"))))</f>
        <v>Planted</v>
      </c>
      <c r="D978" s="70" t="str">
        <f>'Activity rawdata'!D977</f>
        <v>STP2</v>
      </c>
      <c r="E978" s="72" t="str">
        <f>'Activity rawdata'!E977</f>
        <v>79</v>
      </c>
      <c r="F978" s="73" t="str">
        <f>'Activity rawdata'!L977</f>
        <v>NO</v>
      </c>
      <c r="G978" s="72" t="str">
        <f>'Activity rawdata'!R977</f>
        <v>2051</v>
      </c>
      <c r="H978" s="72" t="str">
        <f>IF('Activity rawdata'!P977="AHTHIN1","1st Thin",IF('Activity rawdata'!P977="AHCC","Clearcut",IF('Activity rawdata'!P977="AHTHSMZ","SMZ Thin",IF('Activity rawdata'!P977="AHTHIN2","2nd Thin",IF('Activity rawdata'!P977="AFERTE","Early Fert",IF('Activity rawdata'!P977="AFERTM","Mid Fert",IF('Activity rawdata'!P977="AFERTL","Late Fert",  IF('Activity rawdata'!P977="ASP","Site Prep", IF('Activity rawdata'!P977="APLT","Plant",  IF('Activity rawdata'!P977="ANREG","Natural Regeneration"))))))))))</f>
        <v>Plant</v>
      </c>
      <c r="I978" s="74">
        <f>'Activity rawdata'!O977</f>
        <v>68.75</v>
      </c>
      <c r="J978" s="75">
        <f>'Activity rawdata'!N977</f>
        <v>1</v>
      </c>
      <c r="K978" s="75">
        <f>'Activity rawdata'!AC977</f>
        <v>0</v>
      </c>
      <c r="L978" s="75">
        <f>'Activity rawdata'!AD977</f>
        <v>0</v>
      </c>
      <c r="M978" s="76" t="str">
        <f>'Activity rawdata'!AE977</f>
        <v>-</v>
      </c>
      <c r="N978" s="83">
        <f>'Activity rawdata'!T977+'Activity rawdata'!U977</f>
        <v>0</v>
      </c>
      <c r="O978" s="80">
        <f>'Activity rawdata'!V977</f>
        <v>0</v>
      </c>
      <c r="P978" s="80">
        <f>'Activity rawdata'!W977</f>
        <v>0</v>
      </c>
      <c r="Q978" s="80">
        <f>'Activity rawdata'!X977</f>
        <v>0</v>
      </c>
      <c r="R978" s="84">
        <f t="shared" si="160"/>
        <v>0</v>
      </c>
      <c r="S978" s="80">
        <f>'Activity rawdata'!Z977</f>
        <v>0</v>
      </c>
      <c r="T978" s="80">
        <f>'Activity rawdata'!AA977</f>
        <v>0</v>
      </c>
      <c r="U978" s="80">
        <f t="shared" si="161"/>
        <v>0</v>
      </c>
      <c r="V978" s="81">
        <f t="shared" si="162"/>
        <v>0</v>
      </c>
      <c r="W978" s="75">
        <f t="shared" si="163"/>
        <v>0</v>
      </c>
      <c r="X978" s="75">
        <f t="shared" si="164"/>
        <v>0</v>
      </c>
      <c r="Y978" s="75">
        <f t="shared" si="165"/>
        <v>0</v>
      </c>
      <c r="Z978" s="82">
        <f t="shared" si="166"/>
        <v>0</v>
      </c>
      <c r="AA978" s="75">
        <f t="shared" si="167"/>
        <v>0</v>
      </c>
      <c r="AB978" s="75">
        <f t="shared" si="168"/>
        <v>0</v>
      </c>
      <c r="AC978" s="82">
        <f t="shared" si="169"/>
        <v>0</v>
      </c>
      <c r="AD978" s="70"/>
    </row>
    <row r="979" spans="1:30" x14ac:dyDescent="0.35">
      <c r="A979" s="70" t="str">
        <f>'Activity rawdata'!A978</f>
        <v>BH6125-1-386</v>
      </c>
      <c r="B979" s="71" t="str">
        <f>'Activity rawdata'!B978</f>
        <v>CSLB</v>
      </c>
      <c r="C979" s="71" t="str">
        <f>IF('Activity rawdata'!C978="PY","Planted",IF('Activity rawdata'!C978="NY","Nat/Convert",IF('Activity rawdata'!C978="NN","Nat/Nonconvert",IF('Activity rawdata'!C978="OY","Planted"))))</f>
        <v>Planted</v>
      </c>
      <c r="D979" s="70" t="str">
        <f>'Activity rawdata'!D978</f>
        <v>STP2</v>
      </c>
      <c r="E979" s="72" t="str">
        <f>'Activity rawdata'!E978</f>
        <v>77</v>
      </c>
      <c r="F979" s="73" t="str">
        <f>'Activity rawdata'!L978</f>
        <v>NO</v>
      </c>
      <c r="G979" s="72" t="str">
        <f>'Activity rawdata'!R978</f>
        <v>2051</v>
      </c>
      <c r="H979" s="72" t="str">
        <f>IF('Activity rawdata'!P978="AHTHIN1","1st Thin",IF('Activity rawdata'!P978="AHCC","Clearcut",IF('Activity rawdata'!P978="AHTHSMZ","SMZ Thin",IF('Activity rawdata'!P978="AHTHIN2","2nd Thin",IF('Activity rawdata'!P978="AFERTE","Early Fert",IF('Activity rawdata'!P978="AFERTM","Mid Fert",IF('Activity rawdata'!P978="AFERTL","Late Fert",  IF('Activity rawdata'!P978="ASP","Site Prep", IF('Activity rawdata'!P978="APLT","Plant",  IF('Activity rawdata'!P978="ANREG","Natural Regeneration"))))))))))</f>
        <v>Plant</v>
      </c>
      <c r="I979" s="74">
        <f>'Activity rawdata'!O978</f>
        <v>109.57</v>
      </c>
      <c r="J979" s="75">
        <f>'Activity rawdata'!N978</f>
        <v>1</v>
      </c>
      <c r="K979" s="75">
        <f>'Activity rawdata'!AC978</f>
        <v>0</v>
      </c>
      <c r="L979" s="75">
        <f>'Activity rawdata'!AD978</f>
        <v>0</v>
      </c>
      <c r="M979" s="76" t="str">
        <f>'Activity rawdata'!AE978</f>
        <v>-</v>
      </c>
      <c r="N979" s="83">
        <f>'Activity rawdata'!T978+'Activity rawdata'!U978</f>
        <v>0</v>
      </c>
      <c r="O979" s="80">
        <f>'Activity rawdata'!V978</f>
        <v>0</v>
      </c>
      <c r="P979" s="80">
        <f>'Activity rawdata'!W978</f>
        <v>0</v>
      </c>
      <c r="Q979" s="80">
        <f>'Activity rawdata'!X978</f>
        <v>0</v>
      </c>
      <c r="R979" s="84">
        <f t="shared" si="160"/>
        <v>0</v>
      </c>
      <c r="S979" s="80">
        <f>'Activity rawdata'!Z978</f>
        <v>0</v>
      </c>
      <c r="T979" s="80">
        <f>'Activity rawdata'!AA978</f>
        <v>0</v>
      </c>
      <c r="U979" s="80">
        <f t="shared" si="161"/>
        <v>0</v>
      </c>
      <c r="V979" s="81">
        <f t="shared" si="162"/>
        <v>0</v>
      </c>
      <c r="W979" s="75">
        <f t="shared" si="163"/>
        <v>0</v>
      </c>
      <c r="X979" s="75">
        <f t="shared" si="164"/>
        <v>0</v>
      </c>
      <c r="Y979" s="75">
        <f t="shared" si="165"/>
        <v>0</v>
      </c>
      <c r="Z979" s="82">
        <f t="shared" si="166"/>
        <v>0</v>
      </c>
      <c r="AA979" s="75">
        <f t="shared" si="167"/>
        <v>0</v>
      </c>
      <c r="AB979" s="75">
        <f t="shared" si="168"/>
        <v>0</v>
      </c>
      <c r="AC979" s="82">
        <f t="shared" si="169"/>
        <v>0</v>
      </c>
      <c r="AD979" s="70"/>
    </row>
    <row r="980" spans="1:30" x14ac:dyDescent="0.35">
      <c r="A980" s="70" t="str">
        <f>'Activity rawdata'!A979</f>
        <v>BH6125-1-352</v>
      </c>
      <c r="B980" s="71" t="str">
        <f>'Activity rawdata'!B979</f>
        <v>CSLB</v>
      </c>
      <c r="C980" s="71" t="str">
        <f>IF('Activity rawdata'!C979="PY","Planted",IF('Activity rawdata'!C979="NY","Nat/Convert",IF('Activity rawdata'!C979="NN","Nat/Nonconvert",IF('Activity rawdata'!C979="OY","Planted"))))</f>
        <v>Planted</v>
      </c>
      <c r="D980" s="70" t="str">
        <f>'Activity rawdata'!D979</f>
        <v>STP2</v>
      </c>
      <c r="E980" s="72" t="str">
        <f>'Activity rawdata'!E979</f>
        <v>78</v>
      </c>
      <c r="F980" s="73" t="str">
        <f>'Activity rawdata'!L979</f>
        <v>NO</v>
      </c>
      <c r="G980" s="72" t="str">
        <f>'Activity rawdata'!R979</f>
        <v>2051</v>
      </c>
      <c r="H980" s="72" t="str">
        <f>IF('Activity rawdata'!P979="AHTHIN1","1st Thin",IF('Activity rawdata'!P979="AHCC","Clearcut",IF('Activity rawdata'!P979="AHTHSMZ","SMZ Thin",IF('Activity rawdata'!P979="AHTHIN2","2nd Thin",IF('Activity rawdata'!P979="AFERTE","Early Fert",IF('Activity rawdata'!P979="AFERTM","Mid Fert",IF('Activity rawdata'!P979="AFERTL","Late Fert",  IF('Activity rawdata'!P979="ASP","Site Prep", IF('Activity rawdata'!P979="APLT","Plant",  IF('Activity rawdata'!P979="ANREG","Natural Regeneration"))))))))))</f>
        <v>Plant</v>
      </c>
      <c r="I980" s="74">
        <f>'Activity rawdata'!O979</f>
        <v>18.27</v>
      </c>
      <c r="J980" s="75">
        <f>'Activity rawdata'!N979</f>
        <v>1</v>
      </c>
      <c r="K980" s="75">
        <f>'Activity rawdata'!AC979</f>
        <v>0</v>
      </c>
      <c r="L980" s="75">
        <f>'Activity rawdata'!AD979</f>
        <v>0</v>
      </c>
      <c r="M980" s="76" t="str">
        <f>'Activity rawdata'!AE979</f>
        <v>-</v>
      </c>
      <c r="N980" s="83">
        <f>'Activity rawdata'!T979+'Activity rawdata'!U979</f>
        <v>0</v>
      </c>
      <c r="O980" s="80">
        <f>'Activity rawdata'!V979</f>
        <v>0</v>
      </c>
      <c r="P980" s="80">
        <f>'Activity rawdata'!W979</f>
        <v>0</v>
      </c>
      <c r="Q980" s="80">
        <f>'Activity rawdata'!X979</f>
        <v>0</v>
      </c>
      <c r="R980" s="84">
        <f t="shared" si="160"/>
        <v>0</v>
      </c>
      <c r="S980" s="80">
        <f>'Activity rawdata'!Z979</f>
        <v>0</v>
      </c>
      <c r="T980" s="80">
        <f>'Activity rawdata'!AA979</f>
        <v>0</v>
      </c>
      <c r="U980" s="80">
        <f t="shared" si="161"/>
        <v>0</v>
      </c>
      <c r="V980" s="81">
        <f t="shared" si="162"/>
        <v>0</v>
      </c>
      <c r="W980" s="75">
        <f t="shared" si="163"/>
        <v>0</v>
      </c>
      <c r="X980" s="75">
        <f t="shared" si="164"/>
        <v>0</v>
      </c>
      <c r="Y980" s="75">
        <f t="shared" si="165"/>
        <v>0</v>
      </c>
      <c r="Z980" s="82">
        <f t="shared" si="166"/>
        <v>0</v>
      </c>
      <c r="AA980" s="75">
        <f t="shared" si="167"/>
        <v>0</v>
      </c>
      <c r="AB980" s="75">
        <f t="shared" si="168"/>
        <v>0</v>
      </c>
      <c r="AC980" s="82">
        <f t="shared" si="169"/>
        <v>0</v>
      </c>
      <c r="AD980" s="70"/>
    </row>
    <row r="981" spans="1:30" x14ac:dyDescent="0.35">
      <c r="A981" s="70" t="str">
        <f>'Activity rawdata'!A980</f>
        <v>BH5145-1-341</v>
      </c>
      <c r="B981" s="71" t="str">
        <f>'Activity rawdata'!B980</f>
        <v>CSLB</v>
      </c>
      <c r="C981" s="71" t="str">
        <f>IF('Activity rawdata'!C980="PY","Planted",IF('Activity rawdata'!C980="NY","Nat/Convert",IF('Activity rawdata'!C980="NN","Nat/Nonconvert",IF('Activity rawdata'!C980="OY","Planted"))))</f>
        <v>Planted</v>
      </c>
      <c r="D981" s="70" t="str">
        <f>'Activity rawdata'!D980</f>
        <v>STP2</v>
      </c>
      <c r="E981" s="72" t="str">
        <f>'Activity rawdata'!E980</f>
        <v>85</v>
      </c>
      <c r="F981" s="73" t="str">
        <f>'Activity rawdata'!L980</f>
        <v>NO</v>
      </c>
      <c r="G981" s="72" t="str">
        <f>'Activity rawdata'!R980</f>
        <v>2051</v>
      </c>
      <c r="H981" s="72" t="str">
        <f>IF('Activity rawdata'!P980="AHTHIN1","1st Thin",IF('Activity rawdata'!P980="AHCC","Clearcut",IF('Activity rawdata'!P980="AHTHSMZ","SMZ Thin",IF('Activity rawdata'!P980="AHTHIN2","2nd Thin",IF('Activity rawdata'!P980="AFERTE","Early Fert",IF('Activity rawdata'!P980="AFERTM","Mid Fert",IF('Activity rawdata'!P980="AFERTL","Late Fert",  IF('Activity rawdata'!P980="ASP","Site Prep", IF('Activity rawdata'!P980="APLT","Plant",  IF('Activity rawdata'!P980="ANREG","Natural Regeneration"))))))))))</f>
        <v>Plant</v>
      </c>
      <c r="I981" s="74">
        <f>'Activity rawdata'!O980</f>
        <v>29.25</v>
      </c>
      <c r="J981" s="75">
        <f>'Activity rawdata'!N980</f>
        <v>1</v>
      </c>
      <c r="K981" s="75">
        <f>'Activity rawdata'!AC980</f>
        <v>0</v>
      </c>
      <c r="L981" s="75">
        <f>'Activity rawdata'!AD980</f>
        <v>0</v>
      </c>
      <c r="M981" s="76" t="str">
        <f>'Activity rawdata'!AE980</f>
        <v>-</v>
      </c>
      <c r="N981" s="83">
        <f>'Activity rawdata'!T980+'Activity rawdata'!U980</f>
        <v>0</v>
      </c>
      <c r="O981" s="80">
        <f>'Activity rawdata'!V980</f>
        <v>0</v>
      </c>
      <c r="P981" s="80">
        <f>'Activity rawdata'!W980</f>
        <v>0</v>
      </c>
      <c r="Q981" s="80">
        <f>'Activity rawdata'!X980</f>
        <v>0</v>
      </c>
      <c r="R981" s="84">
        <f t="shared" si="160"/>
        <v>0</v>
      </c>
      <c r="S981" s="80">
        <f>'Activity rawdata'!Z980</f>
        <v>0</v>
      </c>
      <c r="T981" s="80">
        <f>'Activity rawdata'!AA980</f>
        <v>0</v>
      </c>
      <c r="U981" s="80">
        <f t="shared" si="161"/>
        <v>0</v>
      </c>
      <c r="V981" s="81">
        <f t="shared" si="162"/>
        <v>0</v>
      </c>
      <c r="W981" s="75">
        <f t="shared" si="163"/>
        <v>0</v>
      </c>
      <c r="X981" s="75">
        <f t="shared" si="164"/>
        <v>0</v>
      </c>
      <c r="Y981" s="75">
        <f t="shared" si="165"/>
        <v>0</v>
      </c>
      <c r="Z981" s="82">
        <f t="shared" si="166"/>
        <v>0</v>
      </c>
      <c r="AA981" s="75">
        <f t="shared" si="167"/>
        <v>0</v>
      </c>
      <c r="AB981" s="75">
        <f t="shared" si="168"/>
        <v>0</v>
      </c>
      <c r="AC981" s="82">
        <f t="shared" si="169"/>
        <v>0</v>
      </c>
      <c r="AD981" s="70"/>
    </row>
    <row r="982" spans="1:30" x14ac:dyDescent="0.35">
      <c r="A982" s="70" t="str">
        <f>'Activity rawdata'!A981</f>
        <v>BH5132-1-340</v>
      </c>
      <c r="B982" s="71" t="str">
        <f>'Activity rawdata'!B981</f>
        <v>CSLB</v>
      </c>
      <c r="C982" s="71" t="str">
        <f>IF('Activity rawdata'!C981="PY","Planted",IF('Activity rawdata'!C981="NY","Nat/Convert",IF('Activity rawdata'!C981="NN","Nat/Nonconvert",IF('Activity rawdata'!C981="OY","Planted"))))</f>
        <v>Planted</v>
      </c>
      <c r="D982" s="70" t="str">
        <f>'Activity rawdata'!D981</f>
        <v>STP2</v>
      </c>
      <c r="E982" s="72" t="str">
        <f>'Activity rawdata'!E981</f>
        <v>82</v>
      </c>
      <c r="F982" s="73" t="str">
        <f>'Activity rawdata'!L981</f>
        <v>NO</v>
      </c>
      <c r="G982" s="72" t="str">
        <f>'Activity rawdata'!R981</f>
        <v>2051</v>
      </c>
      <c r="H982" s="72" t="str">
        <f>IF('Activity rawdata'!P981="AHTHIN1","1st Thin",IF('Activity rawdata'!P981="AHCC","Clearcut",IF('Activity rawdata'!P981="AHTHSMZ","SMZ Thin",IF('Activity rawdata'!P981="AHTHIN2","2nd Thin",IF('Activity rawdata'!P981="AFERTE","Early Fert",IF('Activity rawdata'!P981="AFERTM","Mid Fert",IF('Activity rawdata'!P981="AFERTL","Late Fert",  IF('Activity rawdata'!P981="ASP","Site Prep", IF('Activity rawdata'!P981="APLT","Plant",  IF('Activity rawdata'!P981="ANREG","Natural Regeneration"))))))))))</f>
        <v>Plant</v>
      </c>
      <c r="I982" s="74">
        <f>'Activity rawdata'!O981</f>
        <v>17.350000000000001</v>
      </c>
      <c r="J982" s="75">
        <f>'Activity rawdata'!N981</f>
        <v>1</v>
      </c>
      <c r="K982" s="75">
        <f>'Activity rawdata'!AC981</f>
        <v>0</v>
      </c>
      <c r="L982" s="75">
        <f>'Activity rawdata'!AD981</f>
        <v>0</v>
      </c>
      <c r="M982" s="76" t="str">
        <f>'Activity rawdata'!AE981</f>
        <v>-</v>
      </c>
      <c r="N982" s="83">
        <f>'Activity rawdata'!T981+'Activity rawdata'!U981</f>
        <v>0</v>
      </c>
      <c r="O982" s="80">
        <f>'Activity rawdata'!V981</f>
        <v>0</v>
      </c>
      <c r="P982" s="80">
        <f>'Activity rawdata'!W981</f>
        <v>0</v>
      </c>
      <c r="Q982" s="80">
        <f>'Activity rawdata'!X981</f>
        <v>0</v>
      </c>
      <c r="R982" s="84">
        <f t="shared" si="160"/>
        <v>0</v>
      </c>
      <c r="S982" s="80">
        <f>'Activity rawdata'!Z981</f>
        <v>0</v>
      </c>
      <c r="T982" s="80">
        <f>'Activity rawdata'!AA981</f>
        <v>0</v>
      </c>
      <c r="U982" s="80">
        <f t="shared" si="161"/>
        <v>0</v>
      </c>
      <c r="V982" s="81">
        <f t="shared" si="162"/>
        <v>0</v>
      </c>
      <c r="W982" s="75">
        <f t="shared" si="163"/>
        <v>0</v>
      </c>
      <c r="X982" s="75">
        <f t="shared" si="164"/>
        <v>0</v>
      </c>
      <c r="Y982" s="75">
        <f t="shared" si="165"/>
        <v>0</v>
      </c>
      <c r="Z982" s="82">
        <f t="shared" si="166"/>
        <v>0</v>
      </c>
      <c r="AA982" s="75">
        <f t="shared" si="167"/>
        <v>0</v>
      </c>
      <c r="AB982" s="75">
        <f t="shared" si="168"/>
        <v>0</v>
      </c>
      <c r="AC982" s="82">
        <f t="shared" si="169"/>
        <v>0</v>
      </c>
      <c r="AD982" s="70"/>
    </row>
    <row r="983" spans="1:30" x14ac:dyDescent="0.35">
      <c r="A983" s="70" t="str">
        <f>'Activity rawdata'!A982</f>
        <v>BH6125-1-360</v>
      </c>
      <c r="B983" s="71" t="str">
        <f>'Activity rawdata'!B982</f>
        <v>CSLB</v>
      </c>
      <c r="C983" s="71" t="str">
        <f>IF('Activity rawdata'!C982="PY","Planted",IF('Activity rawdata'!C982="NY","Nat/Convert",IF('Activity rawdata'!C982="NN","Nat/Nonconvert",IF('Activity rawdata'!C982="OY","Planted"))))</f>
        <v>Planted</v>
      </c>
      <c r="D983" s="70" t="str">
        <f>'Activity rawdata'!D982</f>
        <v>STP2</v>
      </c>
      <c r="E983" s="72" t="str">
        <f>'Activity rawdata'!E982</f>
        <v>78</v>
      </c>
      <c r="F983" s="73" t="str">
        <f>'Activity rawdata'!L982</f>
        <v>NO</v>
      </c>
      <c r="G983" s="72" t="str">
        <f>'Activity rawdata'!R982</f>
        <v>2051</v>
      </c>
      <c r="H983" s="72" t="str">
        <f>IF('Activity rawdata'!P982="AHTHIN1","1st Thin",IF('Activity rawdata'!P982="AHCC","Clearcut",IF('Activity rawdata'!P982="AHTHSMZ","SMZ Thin",IF('Activity rawdata'!P982="AHTHIN2","2nd Thin",IF('Activity rawdata'!P982="AFERTE","Early Fert",IF('Activity rawdata'!P982="AFERTM","Mid Fert",IF('Activity rawdata'!P982="AFERTL","Late Fert",  IF('Activity rawdata'!P982="ASP","Site Prep", IF('Activity rawdata'!P982="APLT","Plant",  IF('Activity rawdata'!P982="ANREG","Natural Regeneration"))))))))))</f>
        <v>Plant</v>
      </c>
      <c r="I983" s="74">
        <f>'Activity rawdata'!O982</f>
        <v>6.5</v>
      </c>
      <c r="J983" s="75">
        <f>'Activity rawdata'!N982</f>
        <v>1</v>
      </c>
      <c r="K983" s="75">
        <f>'Activity rawdata'!AC982</f>
        <v>0</v>
      </c>
      <c r="L983" s="75">
        <f>'Activity rawdata'!AD982</f>
        <v>0</v>
      </c>
      <c r="M983" s="76" t="str">
        <f>'Activity rawdata'!AE982</f>
        <v>-</v>
      </c>
      <c r="N983" s="83">
        <f>'Activity rawdata'!T982+'Activity rawdata'!U982</f>
        <v>0</v>
      </c>
      <c r="O983" s="80">
        <f>'Activity rawdata'!V982</f>
        <v>0</v>
      </c>
      <c r="P983" s="80">
        <f>'Activity rawdata'!W982</f>
        <v>0</v>
      </c>
      <c r="Q983" s="80">
        <f>'Activity rawdata'!X982</f>
        <v>0</v>
      </c>
      <c r="R983" s="84">
        <f t="shared" si="160"/>
        <v>0</v>
      </c>
      <c r="S983" s="80">
        <f>'Activity rawdata'!Z982</f>
        <v>0</v>
      </c>
      <c r="T983" s="80">
        <f>'Activity rawdata'!AA982</f>
        <v>0</v>
      </c>
      <c r="U983" s="80">
        <f t="shared" si="161"/>
        <v>0</v>
      </c>
      <c r="V983" s="81">
        <f t="shared" si="162"/>
        <v>0</v>
      </c>
      <c r="W983" s="75">
        <f t="shared" si="163"/>
        <v>0</v>
      </c>
      <c r="X983" s="75">
        <f t="shared" si="164"/>
        <v>0</v>
      </c>
      <c r="Y983" s="75">
        <f t="shared" si="165"/>
        <v>0</v>
      </c>
      <c r="Z983" s="82">
        <f t="shared" si="166"/>
        <v>0</v>
      </c>
      <c r="AA983" s="75">
        <f t="shared" si="167"/>
        <v>0</v>
      </c>
      <c r="AB983" s="75">
        <f t="shared" si="168"/>
        <v>0</v>
      </c>
      <c r="AC983" s="82">
        <f t="shared" si="169"/>
        <v>0</v>
      </c>
      <c r="AD983" s="70"/>
    </row>
    <row r="984" spans="1:30" x14ac:dyDescent="0.35">
      <c r="A984" s="70" t="str">
        <f>'Activity rawdata'!A983</f>
        <v>BH1429-1-42</v>
      </c>
      <c r="B984" s="71" t="str">
        <f>'Activity rawdata'!B983</f>
        <v>CSLB</v>
      </c>
      <c r="C984" s="71" t="str">
        <f>IF('Activity rawdata'!C983="PY","Planted",IF('Activity rawdata'!C983="NY","Nat/Convert",IF('Activity rawdata'!C983="NN","Nat/Nonconvert",IF('Activity rawdata'!C983="OY","Planted"))))</f>
        <v>Planted</v>
      </c>
      <c r="D984" s="70" t="str">
        <f>'Activity rawdata'!D983</f>
        <v>STP2</v>
      </c>
      <c r="E984" s="72" t="str">
        <f>'Activity rawdata'!E983</f>
        <v>77</v>
      </c>
      <c r="F984" s="73" t="str">
        <f>'Activity rawdata'!L983</f>
        <v>NO</v>
      </c>
      <c r="G984" s="72" t="str">
        <f>'Activity rawdata'!R983</f>
        <v>2051</v>
      </c>
      <c r="H984" s="72" t="str">
        <f>IF('Activity rawdata'!P983="AHTHIN1","1st Thin",IF('Activity rawdata'!P983="AHCC","Clearcut",IF('Activity rawdata'!P983="AHTHSMZ","SMZ Thin",IF('Activity rawdata'!P983="AHTHIN2","2nd Thin",IF('Activity rawdata'!P983="AFERTE","Early Fert",IF('Activity rawdata'!P983="AFERTM","Mid Fert",IF('Activity rawdata'!P983="AFERTL","Late Fert",  IF('Activity rawdata'!P983="ASP","Site Prep", IF('Activity rawdata'!P983="APLT","Plant",  IF('Activity rawdata'!P983="ANREG","Natural Regeneration"))))))))))</f>
        <v>Plant</v>
      </c>
      <c r="I984" s="74">
        <f>'Activity rawdata'!O983</f>
        <v>70.08</v>
      </c>
      <c r="J984" s="75">
        <f>'Activity rawdata'!N983</f>
        <v>1</v>
      </c>
      <c r="K984" s="75">
        <f>'Activity rawdata'!AC983</f>
        <v>0</v>
      </c>
      <c r="L984" s="75">
        <f>'Activity rawdata'!AD983</f>
        <v>0</v>
      </c>
      <c r="M984" s="76" t="str">
        <f>'Activity rawdata'!AE983</f>
        <v>-</v>
      </c>
      <c r="N984" s="83">
        <f>'Activity rawdata'!T983+'Activity rawdata'!U983</f>
        <v>0</v>
      </c>
      <c r="O984" s="80">
        <f>'Activity rawdata'!V983</f>
        <v>0</v>
      </c>
      <c r="P984" s="80">
        <f>'Activity rawdata'!W983</f>
        <v>0</v>
      </c>
      <c r="Q984" s="80">
        <f>'Activity rawdata'!X983</f>
        <v>0</v>
      </c>
      <c r="R984" s="84">
        <f t="shared" si="160"/>
        <v>0</v>
      </c>
      <c r="S984" s="80">
        <f>'Activity rawdata'!Z983</f>
        <v>0</v>
      </c>
      <c r="T984" s="80">
        <f>'Activity rawdata'!AA983</f>
        <v>0</v>
      </c>
      <c r="U984" s="80">
        <f t="shared" si="161"/>
        <v>0</v>
      </c>
      <c r="V984" s="81">
        <f t="shared" si="162"/>
        <v>0</v>
      </c>
      <c r="W984" s="75">
        <f t="shared" si="163"/>
        <v>0</v>
      </c>
      <c r="X984" s="75">
        <f t="shared" si="164"/>
        <v>0</v>
      </c>
      <c r="Y984" s="75">
        <f t="shared" si="165"/>
        <v>0</v>
      </c>
      <c r="Z984" s="82">
        <f t="shared" si="166"/>
        <v>0</v>
      </c>
      <c r="AA984" s="75">
        <f t="shared" si="167"/>
        <v>0</v>
      </c>
      <c r="AB984" s="75">
        <f t="shared" si="168"/>
        <v>0</v>
      </c>
      <c r="AC984" s="82">
        <f t="shared" si="169"/>
        <v>0</v>
      </c>
      <c r="AD984" s="70"/>
    </row>
    <row r="985" spans="1:30" x14ac:dyDescent="0.35">
      <c r="A985" s="70" t="str">
        <f>'Activity rawdata'!A984</f>
        <v>BH6125-1-289</v>
      </c>
      <c r="B985" s="71" t="str">
        <f>'Activity rawdata'!B984</f>
        <v>CSLB</v>
      </c>
      <c r="C985" s="71" t="str">
        <f>IF('Activity rawdata'!C984="PY","Planted",IF('Activity rawdata'!C984="NY","Nat/Convert",IF('Activity rawdata'!C984="NN","Nat/Nonconvert",IF('Activity rawdata'!C984="OY","Planted"))))</f>
        <v>Planted</v>
      </c>
      <c r="D985" s="70" t="str">
        <f>'Activity rawdata'!D984</f>
        <v>STP2</v>
      </c>
      <c r="E985" s="72" t="str">
        <f>'Activity rawdata'!E984</f>
        <v>62</v>
      </c>
      <c r="F985" s="73" t="str">
        <f>'Activity rawdata'!L984</f>
        <v>NO</v>
      </c>
      <c r="G985" s="72" t="str">
        <f>'Activity rawdata'!R984</f>
        <v>2051</v>
      </c>
      <c r="H985" s="72" t="str">
        <f>IF('Activity rawdata'!P984="AHTHIN1","1st Thin",IF('Activity rawdata'!P984="AHCC","Clearcut",IF('Activity rawdata'!P984="AHTHSMZ","SMZ Thin",IF('Activity rawdata'!P984="AHTHIN2","2nd Thin",IF('Activity rawdata'!P984="AFERTE","Early Fert",IF('Activity rawdata'!P984="AFERTM","Mid Fert",IF('Activity rawdata'!P984="AFERTL","Late Fert",  IF('Activity rawdata'!P984="ASP","Site Prep", IF('Activity rawdata'!P984="APLT","Plant",  IF('Activity rawdata'!P984="ANREG","Natural Regeneration"))))))))))</f>
        <v>Plant</v>
      </c>
      <c r="I985" s="74">
        <f>'Activity rawdata'!O984</f>
        <v>53.84</v>
      </c>
      <c r="J985" s="75">
        <f>'Activity rawdata'!N984</f>
        <v>1</v>
      </c>
      <c r="K985" s="75">
        <f>'Activity rawdata'!AC984</f>
        <v>0</v>
      </c>
      <c r="L985" s="75">
        <f>'Activity rawdata'!AD984</f>
        <v>0</v>
      </c>
      <c r="M985" s="76" t="str">
        <f>'Activity rawdata'!AE984</f>
        <v>-</v>
      </c>
      <c r="N985" s="83">
        <f>'Activity rawdata'!T984+'Activity rawdata'!U984</f>
        <v>0</v>
      </c>
      <c r="O985" s="80">
        <f>'Activity rawdata'!V984</f>
        <v>0</v>
      </c>
      <c r="P985" s="80">
        <f>'Activity rawdata'!W984</f>
        <v>0</v>
      </c>
      <c r="Q985" s="80">
        <f>'Activity rawdata'!X984</f>
        <v>0</v>
      </c>
      <c r="R985" s="84">
        <f t="shared" si="160"/>
        <v>0</v>
      </c>
      <c r="S985" s="80">
        <f>'Activity rawdata'!Z984</f>
        <v>0</v>
      </c>
      <c r="T985" s="80">
        <f>'Activity rawdata'!AA984</f>
        <v>0</v>
      </c>
      <c r="U985" s="80">
        <f t="shared" si="161"/>
        <v>0</v>
      </c>
      <c r="V985" s="81">
        <f t="shared" si="162"/>
        <v>0</v>
      </c>
      <c r="W985" s="75">
        <f t="shared" si="163"/>
        <v>0</v>
      </c>
      <c r="X985" s="75">
        <f t="shared" si="164"/>
        <v>0</v>
      </c>
      <c r="Y985" s="75">
        <f t="shared" si="165"/>
        <v>0</v>
      </c>
      <c r="Z985" s="82">
        <f t="shared" si="166"/>
        <v>0</v>
      </c>
      <c r="AA985" s="75">
        <f t="shared" si="167"/>
        <v>0</v>
      </c>
      <c r="AB985" s="75">
        <f t="shared" si="168"/>
        <v>0</v>
      </c>
      <c r="AC985" s="82">
        <f t="shared" si="169"/>
        <v>0</v>
      </c>
      <c r="AD985" s="70"/>
    </row>
    <row r="986" spans="1:30" x14ac:dyDescent="0.35">
      <c r="A986" s="70" t="str">
        <f>'Activity rawdata'!A985</f>
        <v>BH2061-1-83</v>
      </c>
      <c r="B986" s="71" t="str">
        <f>'Activity rawdata'!B985</f>
        <v>CSLB</v>
      </c>
      <c r="C986" s="71" t="str">
        <f>IF('Activity rawdata'!C985="PY","Planted",IF('Activity rawdata'!C985="NY","Nat/Convert",IF('Activity rawdata'!C985="NN","Nat/Nonconvert",IF('Activity rawdata'!C985="OY","Planted"))))</f>
        <v>Planted</v>
      </c>
      <c r="D986" s="70" t="str">
        <f>'Activity rawdata'!D985</f>
        <v>STP2</v>
      </c>
      <c r="E986" s="72" t="str">
        <f>'Activity rawdata'!E985</f>
        <v>71</v>
      </c>
      <c r="F986" s="73" t="str">
        <f>'Activity rawdata'!L985</f>
        <v>NO</v>
      </c>
      <c r="G986" s="72" t="str">
        <f>'Activity rawdata'!R985</f>
        <v>2051</v>
      </c>
      <c r="H986" s="72" t="str">
        <f>IF('Activity rawdata'!P985="AHTHIN1","1st Thin",IF('Activity rawdata'!P985="AHCC","Clearcut",IF('Activity rawdata'!P985="AHTHSMZ","SMZ Thin",IF('Activity rawdata'!P985="AHTHIN2","2nd Thin",IF('Activity rawdata'!P985="AFERTE","Early Fert",IF('Activity rawdata'!P985="AFERTM","Mid Fert",IF('Activity rawdata'!P985="AFERTL","Late Fert",  IF('Activity rawdata'!P985="ASP","Site Prep", IF('Activity rawdata'!P985="APLT","Plant",  IF('Activity rawdata'!P985="ANREG","Natural Regeneration"))))))))))</f>
        <v>Plant</v>
      </c>
      <c r="I986" s="74">
        <f>'Activity rawdata'!O985</f>
        <v>101.07</v>
      </c>
      <c r="J986" s="75">
        <f>'Activity rawdata'!N985</f>
        <v>1</v>
      </c>
      <c r="K986" s="75">
        <f>'Activity rawdata'!AC985</f>
        <v>0</v>
      </c>
      <c r="L986" s="75">
        <f>'Activity rawdata'!AD985</f>
        <v>0</v>
      </c>
      <c r="M986" s="76" t="str">
        <f>'Activity rawdata'!AE985</f>
        <v>-</v>
      </c>
      <c r="N986" s="83">
        <f>'Activity rawdata'!T985+'Activity rawdata'!U985</f>
        <v>0</v>
      </c>
      <c r="O986" s="80">
        <f>'Activity rawdata'!V985</f>
        <v>0</v>
      </c>
      <c r="P986" s="80">
        <f>'Activity rawdata'!W985</f>
        <v>0</v>
      </c>
      <c r="Q986" s="80">
        <f>'Activity rawdata'!X985</f>
        <v>0</v>
      </c>
      <c r="R986" s="84">
        <f t="shared" si="160"/>
        <v>0</v>
      </c>
      <c r="S986" s="80">
        <f>'Activity rawdata'!Z985</f>
        <v>0</v>
      </c>
      <c r="T986" s="80">
        <f>'Activity rawdata'!AA985</f>
        <v>0</v>
      </c>
      <c r="U986" s="80">
        <f t="shared" si="161"/>
        <v>0</v>
      </c>
      <c r="V986" s="81">
        <f t="shared" si="162"/>
        <v>0</v>
      </c>
      <c r="W986" s="75">
        <f t="shared" si="163"/>
        <v>0</v>
      </c>
      <c r="X986" s="75">
        <f t="shared" si="164"/>
        <v>0</v>
      </c>
      <c r="Y986" s="75">
        <f t="shared" si="165"/>
        <v>0</v>
      </c>
      <c r="Z986" s="82">
        <f t="shared" si="166"/>
        <v>0</v>
      </c>
      <c r="AA986" s="75">
        <f t="shared" si="167"/>
        <v>0</v>
      </c>
      <c r="AB986" s="75">
        <f t="shared" si="168"/>
        <v>0</v>
      </c>
      <c r="AC986" s="82">
        <f t="shared" si="169"/>
        <v>0</v>
      </c>
      <c r="AD986" s="70"/>
    </row>
    <row r="987" spans="1:30" x14ac:dyDescent="0.35">
      <c r="A987" s="70" t="str">
        <f>'Activity rawdata'!A986</f>
        <v>BH2046-1-55</v>
      </c>
      <c r="B987" s="71" t="str">
        <f>'Activity rawdata'!B986</f>
        <v>CSLB</v>
      </c>
      <c r="C987" s="71" t="str">
        <f>IF('Activity rawdata'!C986="PY","Planted",IF('Activity rawdata'!C986="NY","Nat/Convert",IF('Activity rawdata'!C986="NN","Nat/Nonconvert",IF('Activity rawdata'!C986="OY","Planted"))))</f>
        <v>Planted</v>
      </c>
      <c r="D987" s="70" t="str">
        <f>'Activity rawdata'!D986</f>
        <v>STP2</v>
      </c>
      <c r="E987" s="72" t="str">
        <f>'Activity rawdata'!E986</f>
        <v>52</v>
      </c>
      <c r="F987" s="73" t="str">
        <f>'Activity rawdata'!L986</f>
        <v>NO</v>
      </c>
      <c r="G987" s="72" t="str">
        <f>'Activity rawdata'!R986</f>
        <v>2051</v>
      </c>
      <c r="H987" s="72" t="str">
        <f>IF('Activity rawdata'!P986="AHTHIN1","1st Thin",IF('Activity rawdata'!P986="AHCC","Clearcut",IF('Activity rawdata'!P986="AHTHSMZ","SMZ Thin",IF('Activity rawdata'!P986="AHTHIN2","2nd Thin",IF('Activity rawdata'!P986="AFERTE","Early Fert",IF('Activity rawdata'!P986="AFERTM","Mid Fert",IF('Activity rawdata'!P986="AFERTL","Late Fert",  IF('Activity rawdata'!P986="ASP","Site Prep", IF('Activity rawdata'!P986="APLT","Plant",  IF('Activity rawdata'!P986="ANREG","Natural Regeneration"))))))))))</f>
        <v>Plant</v>
      </c>
      <c r="I987" s="74">
        <f>'Activity rawdata'!O986</f>
        <v>170.51</v>
      </c>
      <c r="J987" s="75">
        <f>'Activity rawdata'!N986</f>
        <v>1</v>
      </c>
      <c r="K987" s="75">
        <f>'Activity rawdata'!AC986</f>
        <v>0</v>
      </c>
      <c r="L987" s="75">
        <f>'Activity rawdata'!AD986</f>
        <v>0</v>
      </c>
      <c r="M987" s="76" t="str">
        <f>'Activity rawdata'!AE986</f>
        <v>-</v>
      </c>
      <c r="N987" s="83">
        <f>'Activity rawdata'!T986+'Activity rawdata'!U986</f>
        <v>0</v>
      </c>
      <c r="O987" s="80">
        <f>'Activity rawdata'!V986</f>
        <v>0</v>
      </c>
      <c r="P987" s="80">
        <f>'Activity rawdata'!W986</f>
        <v>0</v>
      </c>
      <c r="Q987" s="80">
        <f>'Activity rawdata'!X986</f>
        <v>0</v>
      </c>
      <c r="R987" s="84">
        <f t="shared" si="160"/>
        <v>0</v>
      </c>
      <c r="S987" s="80">
        <f>'Activity rawdata'!Z986</f>
        <v>0</v>
      </c>
      <c r="T987" s="80">
        <f>'Activity rawdata'!AA986</f>
        <v>0</v>
      </c>
      <c r="U987" s="80">
        <f t="shared" si="161"/>
        <v>0</v>
      </c>
      <c r="V987" s="81">
        <f t="shared" si="162"/>
        <v>0</v>
      </c>
      <c r="W987" s="75">
        <f t="shared" si="163"/>
        <v>0</v>
      </c>
      <c r="X987" s="75">
        <f t="shared" si="164"/>
        <v>0</v>
      </c>
      <c r="Y987" s="75">
        <f t="shared" si="165"/>
        <v>0</v>
      </c>
      <c r="Z987" s="82">
        <f t="shared" si="166"/>
        <v>0</v>
      </c>
      <c r="AA987" s="75">
        <f t="shared" si="167"/>
        <v>0</v>
      </c>
      <c r="AB987" s="75">
        <f t="shared" si="168"/>
        <v>0</v>
      </c>
      <c r="AC987" s="82">
        <f t="shared" si="169"/>
        <v>0</v>
      </c>
      <c r="AD987" s="70"/>
    </row>
    <row r="988" spans="1:30" x14ac:dyDescent="0.35">
      <c r="A988" s="70" t="str">
        <f>'Activity rawdata'!A987</f>
        <v>BH1429-1-11</v>
      </c>
      <c r="B988" s="71" t="str">
        <f>'Activity rawdata'!B987</f>
        <v>CSLB</v>
      </c>
      <c r="C988" s="71" t="str">
        <f>IF('Activity rawdata'!C987="PY","Planted",IF('Activity rawdata'!C987="NY","Nat/Convert",IF('Activity rawdata'!C987="NN","Nat/Nonconvert",IF('Activity rawdata'!C987="OY","Planted"))))</f>
        <v>Planted</v>
      </c>
      <c r="D988" s="70" t="str">
        <f>'Activity rawdata'!D987</f>
        <v>STP2</v>
      </c>
      <c r="E988" s="72" t="str">
        <f>'Activity rawdata'!E987</f>
        <v>77</v>
      </c>
      <c r="F988" s="73" t="str">
        <f>'Activity rawdata'!L987</f>
        <v>NO</v>
      </c>
      <c r="G988" s="72" t="str">
        <f>'Activity rawdata'!R987</f>
        <v>2051</v>
      </c>
      <c r="H988" s="72" t="str">
        <f>IF('Activity rawdata'!P987="AHTHIN1","1st Thin",IF('Activity rawdata'!P987="AHCC","Clearcut",IF('Activity rawdata'!P987="AHTHSMZ","SMZ Thin",IF('Activity rawdata'!P987="AHTHIN2","2nd Thin",IF('Activity rawdata'!P987="AFERTE","Early Fert",IF('Activity rawdata'!P987="AFERTM","Mid Fert",IF('Activity rawdata'!P987="AFERTL","Late Fert",  IF('Activity rawdata'!P987="ASP","Site Prep", IF('Activity rawdata'!P987="APLT","Plant",  IF('Activity rawdata'!P987="ANREG","Natural Regeneration"))))))))))</f>
        <v>Plant</v>
      </c>
      <c r="I988" s="74">
        <f>'Activity rawdata'!O987</f>
        <v>172.42</v>
      </c>
      <c r="J988" s="75">
        <f>'Activity rawdata'!N987</f>
        <v>1</v>
      </c>
      <c r="K988" s="75">
        <f>'Activity rawdata'!AC987</f>
        <v>0</v>
      </c>
      <c r="L988" s="75">
        <f>'Activity rawdata'!AD987</f>
        <v>0</v>
      </c>
      <c r="M988" s="76" t="str">
        <f>'Activity rawdata'!AE987</f>
        <v>-</v>
      </c>
      <c r="N988" s="83">
        <f>'Activity rawdata'!T987+'Activity rawdata'!U987</f>
        <v>0</v>
      </c>
      <c r="O988" s="80">
        <f>'Activity rawdata'!V987</f>
        <v>0</v>
      </c>
      <c r="P988" s="80">
        <f>'Activity rawdata'!W987</f>
        <v>0</v>
      </c>
      <c r="Q988" s="80">
        <f>'Activity rawdata'!X987</f>
        <v>0</v>
      </c>
      <c r="R988" s="84">
        <f t="shared" si="160"/>
        <v>0</v>
      </c>
      <c r="S988" s="80">
        <f>'Activity rawdata'!Z987</f>
        <v>0</v>
      </c>
      <c r="T988" s="80">
        <f>'Activity rawdata'!AA987</f>
        <v>0</v>
      </c>
      <c r="U988" s="80">
        <f t="shared" si="161"/>
        <v>0</v>
      </c>
      <c r="V988" s="81">
        <f t="shared" si="162"/>
        <v>0</v>
      </c>
      <c r="W988" s="75">
        <f t="shared" si="163"/>
        <v>0</v>
      </c>
      <c r="X988" s="75">
        <f t="shared" si="164"/>
        <v>0</v>
      </c>
      <c r="Y988" s="75">
        <f t="shared" si="165"/>
        <v>0</v>
      </c>
      <c r="Z988" s="82">
        <f t="shared" si="166"/>
        <v>0</v>
      </c>
      <c r="AA988" s="75">
        <f t="shared" si="167"/>
        <v>0</v>
      </c>
      <c r="AB988" s="75">
        <f t="shared" si="168"/>
        <v>0</v>
      </c>
      <c r="AC988" s="82">
        <f t="shared" si="169"/>
        <v>0</v>
      </c>
      <c r="AD988" s="70"/>
    </row>
    <row r="989" spans="1:30" x14ac:dyDescent="0.35">
      <c r="A989" s="70" t="str">
        <f>'Activity rawdata'!A988</f>
        <v>BH6112-1-260</v>
      </c>
      <c r="B989" s="71" t="str">
        <f>'Activity rawdata'!B988</f>
        <v>CSLB</v>
      </c>
      <c r="C989" s="71" t="str">
        <f>IF('Activity rawdata'!C988="PY","Planted",IF('Activity rawdata'!C988="NY","Nat/Convert",IF('Activity rawdata'!C988="NN","Nat/Nonconvert",IF('Activity rawdata'!C988="OY","Planted"))))</f>
        <v>Planted</v>
      </c>
      <c r="D989" s="70" t="str">
        <f>'Activity rawdata'!D988</f>
        <v>STP2</v>
      </c>
      <c r="E989" s="72" t="str">
        <f>'Activity rawdata'!E988</f>
        <v>65</v>
      </c>
      <c r="F989" s="73" t="str">
        <f>'Activity rawdata'!L988</f>
        <v>NO</v>
      </c>
      <c r="G989" s="72" t="str">
        <f>'Activity rawdata'!R988</f>
        <v>2051</v>
      </c>
      <c r="H989" s="72" t="str">
        <f>IF('Activity rawdata'!P988="AHTHIN1","1st Thin",IF('Activity rawdata'!P988="AHCC","Clearcut",IF('Activity rawdata'!P988="AHTHSMZ","SMZ Thin",IF('Activity rawdata'!P988="AHTHIN2","2nd Thin",IF('Activity rawdata'!P988="AFERTE","Early Fert",IF('Activity rawdata'!P988="AFERTM","Mid Fert",IF('Activity rawdata'!P988="AFERTL","Late Fert",  IF('Activity rawdata'!P988="ASP","Site Prep", IF('Activity rawdata'!P988="APLT","Plant",  IF('Activity rawdata'!P988="ANREG","Natural Regeneration"))))))))))</f>
        <v>Plant</v>
      </c>
      <c r="I989" s="74">
        <f>'Activity rawdata'!O988</f>
        <v>50.34</v>
      </c>
      <c r="J989" s="75">
        <f>'Activity rawdata'!N988</f>
        <v>1</v>
      </c>
      <c r="K989" s="75">
        <f>'Activity rawdata'!AC988</f>
        <v>0</v>
      </c>
      <c r="L989" s="75">
        <f>'Activity rawdata'!AD988</f>
        <v>0</v>
      </c>
      <c r="M989" s="76" t="str">
        <f>'Activity rawdata'!AE988</f>
        <v>-</v>
      </c>
      <c r="N989" s="83">
        <f>'Activity rawdata'!T988+'Activity rawdata'!U988</f>
        <v>0</v>
      </c>
      <c r="O989" s="80">
        <f>'Activity rawdata'!V988</f>
        <v>0</v>
      </c>
      <c r="P989" s="80">
        <f>'Activity rawdata'!W988</f>
        <v>0</v>
      </c>
      <c r="Q989" s="80">
        <f>'Activity rawdata'!X988</f>
        <v>0</v>
      </c>
      <c r="R989" s="84">
        <f t="shared" si="160"/>
        <v>0</v>
      </c>
      <c r="S989" s="80">
        <f>'Activity rawdata'!Z988</f>
        <v>0</v>
      </c>
      <c r="T989" s="80">
        <f>'Activity rawdata'!AA988</f>
        <v>0</v>
      </c>
      <c r="U989" s="80">
        <f t="shared" si="161"/>
        <v>0</v>
      </c>
      <c r="V989" s="81">
        <f t="shared" si="162"/>
        <v>0</v>
      </c>
      <c r="W989" s="75">
        <f t="shared" si="163"/>
        <v>0</v>
      </c>
      <c r="X989" s="75">
        <f t="shared" si="164"/>
        <v>0</v>
      </c>
      <c r="Y989" s="75">
        <f t="shared" si="165"/>
        <v>0</v>
      </c>
      <c r="Z989" s="82">
        <f t="shared" si="166"/>
        <v>0</v>
      </c>
      <c r="AA989" s="75">
        <f t="shared" si="167"/>
        <v>0</v>
      </c>
      <c r="AB989" s="75">
        <f t="shared" si="168"/>
        <v>0</v>
      </c>
      <c r="AC989" s="82">
        <f t="shared" si="169"/>
        <v>0</v>
      </c>
      <c r="AD989" s="70"/>
    </row>
    <row r="990" spans="1:30" x14ac:dyDescent="0.35">
      <c r="A990" s="70" t="str">
        <f>'Activity rawdata'!A989</f>
        <v>BH6112-1-251</v>
      </c>
      <c r="B990" s="71" t="str">
        <f>'Activity rawdata'!B989</f>
        <v>CSLB</v>
      </c>
      <c r="C990" s="71" t="str">
        <f>IF('Activity rawdata'!C989="PY","Planted",IF('Activity rawdata'!C989="NY","Nat/Convert",IF('Activity rawdata'!C989="NN","Nat/Nonconvert",IF('Activity rawdata'!C989="OY","Planted"))))</f>
        <v>Planted</v>
      </c>
      <c r="D990" s="70" t="str">
        <f>'Activity rawdata'!D989</f>
        <v>STP2</v>
      </c>
      <c r="E990" s="72" t="str">
        <f>'Activity rawdata'!E989</f>
        <v>63</v>
      </c>
      <c r="F990" s="73" t="str">
        <f>'Activity rawdata'!L989</f>
        <v>NO</v>
      </c>
      <c r="G990" s="72" t="str">
        <f>'Activity rawdata'!R989</f>
        <v>2051</v>
      </c>
      <c r="H990" s="72" t="str">
        <f>IF('Activity rawdata'!P989="AHTHIN1","1st Thin",IF('Activity rawdata'!P989="AHCC","Clearcut",IF('Activity rawdata'!P989="AHTHSMZ","SMZ Thin",IF('Activity rawdata'!P989="AHTHIN2","2nd Thin",IF('Activity rawdata'!P989="AFERTE","Early Fert",IF('Activity rawdata'!P989="AFERTM","Mid Fert",IF('Activity rawdata'!P989="AFERTL","Late Fert",  IF('Activity rawdata'!P989="ASP","Site Prep", IF('Activity rawdata'!P989="APLT","Plant",  IF('Activity rawdata'!P989="ANREG","Natural Regeneration"))))))))))</f>
        <v>Plant</v>
      </c>
      <c r="I990" s="74">
        <f>'Activity rawdata'!O989</f>
        <v>20.010000000000002</v>
      </c>
      <c r="J990" s="75">
        <f>'Activity rawdata'!N989</f>
        <v>1</v>
      </c>
      <c r="K990" s="75">
        <f>'Activity rawdata'!AC989</f>
        <v>0</v>
      </c>
      <c r="L990" s="75">
        <f>'Activity rawdata'!AD989</f>
        <v>0</v>
      </c>
      <c r="M990" s="76" t="str">
        <f>'Activity rawdata'!AE989</f>
        <v>-</v>
      </c>
      <c r="N990" s="83">
        <f>'Activity rawdata'!T989+'Activity rawdata'!U989</f>
        <v>0</v>
      </c>
      <c r="O990" s="80">
        <f>'Activity rawdata'!V989</f>
        <v>0</v>
      </c>
      <c r="P990" s="80">
        <f>'Activity rawdata'!W989</f>
        <v>0</v>
      </c>
      <c r="Q990" s="80">
        <f>'Activity rawdata'!X989</f>
        <v>0</v>
      </c>
      <c r="R990" s="84">
        <f t="shared" si="160"/>
        <v>0</v>
      </c>
      <c r="S990" s="80">
        <f>'Activity rawdata'!Z989</f>
        <v>0</v>
      </c>
      <c r="T990" s="80">
        <f>'Activity rawdata'!AA989</f>
        <v>0</v>
      </c>
      <c r="U990" s="80">
        <f t="shared" si="161"/>
        <v>0</v>
      </c>
      <c r="V990" s="81">
        <f t="shared" si="162"/>
        <v>0</v>
      </c>
      <c r="W990" s="75">
        <f t="shared" si="163"/>
        <v>0</v>
      </c>
      <c r="X990" s="75">
        <f t="shared" si="164"/>
        <v>0</v>
      </c>
      <c r="Y990" s="75">
        <f t="shared" si="165"/>
        <v>0</v>
      </c>
      <c r="Z990" s="82">
        <f t="shared" si="166"/>
        <v>0</v>
      </c>
      <c r="AA990" s="75">
        <f t="shared" si="167"/>
        <v>0</v>
      </c>
      <c r="AB990" s="75">
        <f t="shared" si="168"/>
        <v>0</v>
      </c>
      <c r="AC990" s="82">
        <f t="shared" si="169"/>
        <v>0</v>
      </c>
      <c r="AD990" s="70"/>
    </row>
    <row r="991" spans="1:30" x14ac:dyDescent="0.35">
      <c r="A991" s="70" t="str">
        <f>'Activity rawdata'!A990</f>
        <v>BH5660-1-194</v>
      </c>
      <c r="B991" s="71" t="str">
        <f>'Activity rawdata'!B990</f>
        <v>CSLB</v>
      </c>
      <c r="C991" s="71" t="str">
        <f>IF('Activity rawdata'!C990="PY","Planted",IF('Activity rawdata'!C990="NY","Nat/Convert",IF('Activity rawdata'!C990="NN","Nat/Nonconvert",IF('Activity rawdata'!C990="OY","Planted"))))</f>
        <v>Planted</v>
      </c>
      <c r="D991" s="70" t="str">
        <f>'Activity rawdata'!D990</f>
        <v>STP2</v>
      </c>
      <c r="E991" s="72" t="str">
        <f>'Activity rawdata'!E990</f>
        <v>66</v>
      </c>
      <c r="F991" s="73" t="str">
        <f>'Activity rawdata'!L990</f>
        <v>NO</v>
      </c>
      <c r="G991" s="72" t="str">
        <f>'Activity rawdata'!R990</f>
        <v>2051</v>
      </c>
      <c r="H991" s="72" t="str">
        <f>IF('Activity rawdata'!P990="AHTHIN1","1st Thin",IF('Activity rawdata'!P990="AHCC","Clearcut",IF('Activity rawdata'!P990="AHTHSMZ","SMZ Thin",IF('Activity rawdata'!P990="AHTHIN2","2nd Thin",IF('Activity rawdata'!P990="AFERTE","Early Fert",IF('Activity rawdata'!P990="AFERTM","Mid Fert",IF('Activity rawdata'!P990="AFERTL","Late Fert",  IF('Activity rawdata'!P990="ASP","Site Prep", IF('Activity rawdata'!P990="APLT","Plant",  IF('Activity rawdata'!P990="ANREG","Natural Regeneration"))))))))))</f>
        <v>Plant</v>
      </c>
      <c r="I991" s="74">
        <f>'Activity rawdata'!O990</f>
        <v>79.319999999999993</v>
      </c>
      <c r="J991" s="75">
        <f>'Activity rawdata'!N990</f>
        <v>1</v>
      </c>
      <c r="K991" s="75">
        <f>'Activity rawdata'!AC990</f>
        <v>0</v>
      </c>
      <c r="L991" s="75">
        <f>'Activity rawdata'!AD990</f>
        <v>0</v>
      </c>
      <c r="M991" s="76" t="str">
        <f>'Activity rawdata'!AE990</f>
        <v>-</v>
      </c>
      <c r="N991" s="83">
        <f>'Activity rawdata'!T990+'Activity rawdata'!U990</f>
        <v>0</v>
      </c>
      <c r="O991" s="80">
        <f>'Activity rawdata'!V990</f>
        <v>0</v>
      </c>
      <c r="P991" s="80">
        <f>'Activity rawdata'!W990</f>
        <v>0</v>
      </c>
      <c r="Q991" s="80">
        <f>'Activity rawdata'!X990</f>
        <v>0</v>
      </c>
      <c r="R991" s="84">
        <f t="shared" si="160"/>
        <v>0</v>
      </c>
      <c r="S991" s="80">
        <f>'Activity rawdata'!Z990</f>
        <v>0</v>
      </c>
      <c r="T991" s="80">
        <f>'Activity rawdata'!AA990</f>
        <v>0</v>
      </c>
      <c r="U991" s="80">
        <f t="shared" si="161"/>
        <v>0</v>
      </c>
      <c r="V991" s="81">
        <f t="shared" si="162"/>
        <v>0</v>
      </c>
      <c r="W991" s="75">
        <f t="shared" si="163"/>
        <v>0</v>
      </c>
      <c r="X991" s="75">
        <f t="shared" si="164"/>
        <v>0</v>
      </c>
      <c r="Y991" s="75">
        <f t="shared" si="165"/>
        <v>0</v>
      </c>
      <c r="Z991" s="82">
        <f t="shared" si="166"/>
        <v>0</v>
      </c>
      <c r="AA991" s="75">
        <f t="shared" si="167"/>
        <v>0</v>
      </c>
      <c r="AB991" s="75">
        <f t="shared" si="168"/>
        <v>0</v>
      </c>
      <c r="AC991" s="82">
        <f t="shared" si="169"/>
        <v>0</v>
      </c>
      <c r="AD991" s="70"/>
    </row>
    <row r="992" spans="1:30" x14ac:dyDescent="0.35">
      <c r="A992" s="70" t="str">
        <f>'Activity rawdata'!A991</f>
        <v>BH5660-1-164</v>
      </c>
      <c r="B992" s="71" t="str">
        <f>'Activity rawdata'!B991</f>
        <v>CSLB</v>
      </c>
      <c r="C992" s="71" t="str">
        <f>IF('Activity rawdata'!C991="PY","Planted",IF('Activity rawdata'!C991="NY","Nat/Convert",IF('Activity rawdata'!C991="NN","Nat/Nonconvert",IF('Activity rawdata'!C991="OY","Planted"))))</f>
        <v>Planted</v>
      </c>
      <c r="D992" s="70" t="str">
        <f>'Activity rawdata'!D991</f>
        <v>STP2</v>
      </c>
      <c r="E992" s="72" t="str">
        <f>'Activity rawdata'!E991</f>
        <v>66</v>
      </c>
      <c r="F992" s="73" t="str">
        <f>'Activity rawdata'!L991</f>
        <v>NO</v>
      </c>
      <c r="G992" s="72" t="str">
        <f>'Activity rawdata'!R991</f>
        <v>2051</v>
      </c>
      <c r="H992" s="72" t="str">
        <f>IF('Activity rawdata'!P991="AHTHIN1","1st Thin",IF('Activity rawdata'!P991="AHCC","Clearcut",IF('Activity rawdata'!P991="AHTHSMZ","SMZ Thin",IF('Activity rawdata'!P991="AHTHIN2","2nd Thin",IF('Activity rawdata'!P991="AFERTE","Early Fert",IF('Activity rawdata'!P991="AFERTM","Mid Fert",IF('Activity rawdata'!P991="AFERTL","Late Fert",  IF('Activity rawdata'!P991="ASP","Site Prep", IF('Activity rawdata'!P991="APLT","Plant",  IF('Activity rawdata'!P991="ANREG","Natural Regeneration"))))))))))</f>
        <v>Plant</v>
      </c>
      <c r="I992" s="74">
        <f>'Activity rawdata'!O991</f>
        <v>7.07</v>
      </c>
      <c r="J992" s="75">
        <f>'Activity rawdata'!N991</f>
        <v>1</v>
      </c>
      <c r="K992" s="75">
        <f>'Activity rawdata'!AC991</f>
        <v>0</v>
      </c>
      <c r="L992" s="75">
        <f>'Activity rawdata'!AD991</f>
        <v>0</v>
      </c>
      <c r="M992" s="76" t="str">
        <f>'Activity rawdata'!AE991</f>
        <v>-</v>
      </c>
      <c r="N992" s="83">
        <f>'Activity rawdata'!T991+'Activity rawdata'!U991</f>
        <v>0</v>
      </c>
      <c r="O992" s="80">
        <f>'Activity rawdata'!V991</f>
        <v>0</v>
      </c>
      <c r="P992" s="80">
        <f>'Activity rawdata'!W991</f>
        <v>0</v>
      </c>
      <c r="Q992" s="80">
        <f>'Activity rawdata'!X991</f>
        <v>0</v>
      </c>
      <c r="R992" s="84">
        <f t="shared" si="160"/>
        <v>0</v>
      </c>
      <c r="S992" s="80">
        <f>'Activity rawdata'!Z991</f>
        <v>0</v>
      </c>
      <c r="T992" s="80">
        <f>'Activity rawdata'!AA991</f>
        <v>0</v>
      </c>
      <c r="U992" s="80">
        <f t="shared" si="161"/>
        <v>0</v>
      </c>
      <c r="V992" s="81">
        <f t="shared" si="162"/>
        <v>0</v>
      </c>
      <c r="W992" s="75">
        <f t="shared" si="163"/>
        <v>0</v>
      </c>
      <c r="X992" s="75">
        <f t="shared" si="164"/>
        <v>0</v>
      </c>
      <c r="Y992" s="75">
        <f t="shared" si="165"/>
        <v>0</v>
      </c>
      <c r="Z992" s="82">
        <f t="shared" si="166"/>
        <v>0</v>
      </c>
      <c r="AA992" s="75">
        <f t="shared" si="167"/>
        <v>0</v>
      </c>
      <c r="AB992" s="75">
        <f t="shared" si="168"/>
        <v>0</v>
      </c>
      <c r="AC992" s="82">
        <f t="shared" si="169"/>
        <v>0</v>
      </c>
      <c r="AD992" s="70"/>
    </row>
    <row r="993" spans="1:30" x14ac:dyDescent="0.35">
      <c r="A993" s="70" t="str">
        <f>'Activity rawdata'!A992</f>
        <v>BH5120-1-111</v>
      </c>
      <c r="B993" s="71" t="str">
        <f>'Activity rawdata'!B992</f>
        <v>CSLB</v>
      </c>
      <c r="C993" s="71" t="str">
        <f>IF('Activity rawdata'!C992="PY","Planted",IF('Activity rawdata'!C992="NY","Nat/Convert",IF('Activity rawdata'!C992="NN","Nat/Nonconvert",IF('Activity rawdata'!C992="OY","Planted"))))</f>
        <v>Planted</v>
      </c>
      <c r="D993" s="70" t="str">
        <f>'Activity rawdata'!D992</f>
        <v>STP2</v>
      </c>
      <c r="E993" s="72" t="str">
        <f>'Activity rawdata'!E992</f>
        <v>78</v>
      </c>
      <c r="F993" s="73" t="str">
        <f>'Activity rawdata'!L992</f>
        <v>NO</v>
      </c>
      <c r="G993" s="72" t="str">
        <f>'Activity rawdata'!R992</f>
        <v>2051</v>
      </c>
      <c r="H993" s="72" t="str">
        <f>IF('Activity rawdata'!P992="AHTHIN1","1st Thin",IF('Activity rawdata'!P992="AHCC","Clearcut",IF('Activity rawdata'!P992="AHTHSMZ","SMZ Thin",IF('Activity rawdata'!P992="AHTHIN2","2nd Thin",IF('Activity rawdata'!P992="AFERTE","Early Fert",IF('Activity rawdata'!P992="AFERTM","Mid Fert",IF('Activity rawdata'!P992="AFERTL","Late Fert",  IF('Activity rawdata'!P992="ASP","Site Prep", IF('Activity rawdata'!P992="APLT","Plant",  IF('Activity rawdata'!P992="ANREG","Natural Regeneration"))))))))))</f>
        <v>Plant</v>
      </c>
      <c r="I993" s="74">
        <f>'Activity rawdata'!O992</f>
        <v>87.28</v>
      </c>
      <c r="J993" s="75">
        <f>'Activity rawdata'!N992</f>
        <v>1</v>
      </c>
      <c r="K993" s="75">
        <f>'Activity rawdata'!AC992</f>
        <v>0</v>
      </c>
      <c r="L993" s="75">
        <f>'Activity rawdata'!AD992</f>
        <v>0</v>
      </c>
      <c r="M993" s="76" t="str">
        <f>'Activity rawdata'!AE992</f>
        <v>-</v>
      </c>
      <c r="N993" s="83">
        <f>'Activity rawdata'!T992+'Activity rawdata'!U992</f>
        <v>0</v>
      </c>
      <c r="O993" s="80">
        <f>'Activity rawdata'!V992</f>
        <v>0</v>
      </c>
      <c r="P993" s="80">
        <f>'Activity rawdata'!W992</f>
        <v>0</v>
      </c>
      <c r="Q993" s="80">
        <f>'Activity rawdata'!X992</f>
        <v>0</v>
      </c>
      <c r="R993" s="84">
        <f t="shared" si="160"/>
        <v>0</v>
      </c>
      <c r="S993" s="80">
        <f>'Activity rawdata'!Z992</f>
        <v>0</v>
      </c>
      <c r="T993" s="80">
        <f>'Activity rawdata'!AA992</f>
        <v>0</v>
      </c>
      <c r="U993" s="80">
        <f t="shared" si="161"/>
        <v>0</v>
      </c>
      <c r="V993" s="81">
        <f t="shared" si="162"/>
        <v>0</v>
      </c>
      <c r="W993" s="75">
        <f t="shared" si="163"/>
        <v>0</v>
      </c>
      <c r="X993" s="75">
        <f t="shared" si="164"/>
        <v>0</v>
      </c>
      <c r="Y993" s="75">
        <f t="shared" si="165"/>
        <v>0</v>
      </c>
      <c r="Z993" s="82">
        <f t="shared" si="166"/>
        <v>0</v>
      </c>
      <c r="AA993" s="75">
        <f t="shared" si="167"/>
        <v>0</v>
      </c>
      <c r="AB993" s="75">
        <f t="shared" si="168"/>
        <v>0</v>
      </c>
      <c r="AC993" s="82">
        <f t="shared" si="169"/>
        <v>0</v>
      </c>
      <c r="AD993" s="70"/>
    </row>
    <row r="994" spans="1:30" x14ac:dyDescent="0.35">
      <c r="A994" s="70" t="str">
        <f>'Activity rawdata'!A993</f>
        <v>BH5132-1-122</v>
      </c>
      <c r="B994" s="71" t="str">
        <f>'Activity rawdata'!B993</f>
        <v>LB</v>
      </c>
      <c r="C994" s="71" t="str">
        <f>IF('Activity rawdata'!C993="PY","Planted",IF('Activity rawdata'!C993="NY","Nat/Convert",IF('Activity rawdata'!C993="NN","Nat/Nonconvert",IF('Activity rawdata'!C993="OY","Planted"))))</f>
        <v>Planted</v>
      </c>
      <c r="D994" s="70" t="str">
        <f>'Activity rawdata'!D993</f>
        <v>STP2</v>
      </c>
      <c r="E994" s="72" t="str">
        <f>'Activity rawdata'!E993</f>
        <v>82</v>
      </c>
      <c r="F994" s="73" t="str">
        <f>'Activity rawdata'!L993</f>
        <v>MT2</v>
      </c>
      <c r="G994" s="72" t="str">
        <f>'Activity rawdata'!R993</f>
        <v>2051</v>
      </c>
      <c r="H994" s="72" t="str">
        <f>IF('Activity rawdata'!P993="AHTHIN1","1st Thin",IF('Activity rawdata'!P993="AHCC","Clearcut",IF('Activity rawdata'!P993="AHTHSMZ","SMZ Thin",IF('Activity rawdata'!P993="AHTHIN2","2nd Thin",IF('Activity rawdata'!P993="AFERTE","Early Fert",IF('Activity rawdata'!P993="AFERTM","Mid Fert",IF('Activity rawdata'!P993="AFERTL","Late Fert",  IF('Activity rawdata'!P993="ASP","Site Prep", IF('Activity rawdata'!P993="APLT","Plant",  IF('Activity rawdata'!P993="ANREG","Natural Regeneration"))))))))))</f>
        <v>Late Fert</v>
      </c>
      <c r="I994" s="74">
        <f>'Activity rawdata'!O993</f>
        <v>1.34</v>
      </c>
      <c r="J994" s="75">
        <f>'Activity rawdata'!N993</f>
        <v>21</v>
      </c>
      <c r="K994" s="75">
        <f>'Activity rawdata'!AC993</f>
        <v>74.72</v>
      </c>
      <c r="L994" s="75">
        <f>'Activity rawdata'!AD993</f>
        <v>116.13</v>
      </c>
      <c r="M994" s="76">
        <f>'Activity rawdata'!AE993</f>
        <v>10.861317780498069</v>
      </c>
      <c r="N994" s="83">
        <f>'Activity rawdata'!T993+'Activity rawdata'!U993</f>
        <v>0</v>
      </c>
      <c r="O994" s="80">
        <f>'Activity rawdata'!V993</f>
        <v>0</v>
      </c>
      <c r="P994" s="80">
        <f>'Activity rawdata'!W993</f>
        <v>0</v>
      </c>
      <c r="Q994" s="80">
        <f>'Activity rawdata'!X993</f>
        <v>0</v>
      </c>
      <c r="R994" s="84">
        <f t="shared" si="160"/>
        <v>0</v>
      </c>
      <c r="S994" s="80">
        <f>'Activity rawdata'!Z993</f>
        <v>0</v>
      </c>
      <c r="T994" s="80">
        <f>'Activity rawdata'!AA993</f>
        <v>0</v>
      </c>
      <c r="U994" s="80">
        <f t="shared" si="161"/>
        <v>0</v>
      </c>
      <c r="V994" s="81">
        <f t="shared" si="162"/>
        <v>0</v>
      </c>
      <c r="W994" s="75">
        <f t="shared" si="163"/>
        <v>0</v>
      </c>
      <c r="X994" s="75">
        <f t="shared" si="164"/>
        <v>0</v>
      </c>
      <c r="Y994" s="75">
        <f t="shared" si="165"/>
        <v>0</v>
      </c>
      <c r="Z994" s="82">
        <f t="shared" si="166"/>
        <v>0</v>
      </c>
      <c r="AA994" s="75">
        <f t="shared" si="167"/>
        <v>0</v>
      </c>
      <c r="AB994" s="75">
        <f t="shared" si="168"/>
        <v>0</v>
      </c>
      <c r="AC994" s="82">
        <f t="shared" si="169"/>
        <v>0</v>
      </c>
      <c r="AD994" s="70"/>
    </row>
    <row r="995" spans="1:30" x14ac:dyDescent="0.35">
      <c r="A995" s="70" t="str">
        <f>'Activity rawdata'!A994</f>
        <v>BH1435-1-339</v>
      </c>
      <c r="B995" s="71" t="str">
        <f>'Activity rawdata'!B994</f>
        <v>LB</v>
      </c>
      <c r="C995" s="71" t="str">
        <f>IF('Activity rawdata'!C994="PY","Planted",IF('Activity rawdata'!C994="NY","Nat/Convert",IF('Activity rawdata'!C994="NN","Nat/Nonconvert",IF('Activity rawdata'!C994="OY","Planted"))))</f>
        <v>Planted</v>
      </c>
      <c r="D995" s="70" t="str">
        <f>'Activity rawdata'!D994</f>
        <v>STP2</v>
      </c>
      <c r="E995" s="72" t="str">
        <f>'Activity rawdata'!E994</f>
        <v>94</v>
      </c>
      <c r="F995" s="73" t="str">
        <f>'Activity rawdata'!L994</f>
        <v>MT2</v>
      </c>
      <c r="G995" s="72" t="str">
        <f>'Activity rawdata'!R994</f>
        <v>2051</v>
      </c>
      <c r="H995" s="72" t="str">
        <f>IF('Activity rawdata'!P994="AHTHIN1","1st Thin",IF('Activity rawdata'!P994="AHCC","Clearcut",IF('Activity rawdata'!P994="AHTHSMZ","SMZ Thin",IF('Activity rawdata'!P994="AHTHIN2","2nd Thin",IF('Activity rawdata'!P994="AFERTE","Early Fert",IF('Activity rawdata'!P994="AFERTM","Mid Fert",IF('Activity rawdata'!P994="AFERTL","Late Fert",  IF('Activity rawdata'!P994="ASP","Site Prep", IF('Activity rawdata'!P994="APLT","Plant",  IF('Activity rawdata'!P994="ANREG","Natural Regeneration"))))))))))</f>
        <v>Late Fert</v>
      </c>
      <c r="I995" s="74">
        <f>'Activity rawdata'!O994</f>
        <v>41.62</v>
      </c>
      <c r="J995" s="75">
        <f>'Activity rawdata'!N994</f>
        <v>21</v>
      </c>
      <c r="K995" s="75">
        <f>'Activity rawdata'!AC994</f>
        <v>74.58</v>
      </c>
      <c r="L995" s="75">
        <f>'Activity rawdata'!AD994</f>
        <v>92.26</v>
      </c>
      <c r="M995" s="76">
        <f>'Activity rawdata'!AE994</f>
        <v>12.174209365857228</v>
      </c>
      <c r="N995" s="83">
        <f>'Activity rawdata'!T994+'Activity rawdata'!U994</f>
        <v>0</v>
      </c>
      <c r="O995" s="80">
        <f>'Activity rawdata'!V994</f>
        <v>0</v>
      </c>
      <c r="P995" s="80">
        <f>'Activity rawdata'!W994</f>
        <v>0</v>
      </c>
      <c r="Q995" s="80">
        <f>'Activity rawdata'!X994</f>
        <v>0</v>
      </c>
      <c r="R995" s="84">
        <f t="shared" si="160"/>
        <v>0</v>
      </c>
      <c r="S995" s="80">
        <f>'Activity rawdata'!Z994</f>
        <v>0</v>
      </c>
      <c r="T995" s="80">
        <f>'Activity rawdata'!AA994</f>
        <v>0</v>
      </c>
      <c r="U995" s="80">
        <f t="shared" si="161"/>
        <v>0</v>
      </c>
      <c r="V995" s="81">
        <f t="shared" si="162"/>
        <v>0</v>
      </c>
      <c r="W995" s="75">
        <f t="shared" si="163"/>
        <v>0</v>
      </c>
      <c r="X995" s="75">
        <f t="shared" si="164"/>
        <v>0</v>
      </c>
      <c r="Y995" s="75">
        <f t="shared" si="165"/>
        <v>0</v>
      </c>
      <c r="Z995" s="82">
        <f t="shared" si="166"/>
        <v>0</v>
      </c>
      <c r="AA995" s="75">
        <f t="shared" si="167"/>
        <v>0</v>
      </c>
      <c r="AB995" s="75">
        <f t="shared" si="168"/>
        <v>0</v>
      </c>
      <c r="AC995" s="82">
        <f t="shared" si="169"/>
        <v>0</v>
      </c>
      <c r="AD995" s="70"/>
    </row>
    <row r="996" spans="1:30" x14ac:dyDescent="0.35">
      <c r="A996" s="70" t="str">
        <f>'Activity rawdata'!A995</f>
        <v>BH1435-1-23</v>
      </c>
      <c r="B996" s="71" t="str">
        <f>'Activity rawdata'!B995</f>
        <v>LB</v>
      </c>
      <c r="C996" s="71" t="str">
        <f>IF('Activity rawdata'!C995="PY","Planted",IF('Activity rawdata'!C995="NY","Nat/Convert",IF('Activity rawdata'!C995="NN","Nat/Nonconvert",IF('Activity rawdata'!C995="OY","Planted"))))</f>
        <v>Planted</v>
      </c>
      <c r="D996" s="70" t="str">
        <f>'Activity rawdata'!D995</f>
        <v>STP2</v>
      </c>
      <c r="E996" s="72" t="str">
        <f>'Activity rawdata'!E995</f>
        <v>94</v>
      </c>
      <c r="F996" s="73" t="str">
        <f>'Activity rawdata'!L995</f>
        <v>MT2</v>
      </c>
      <c r="G996" s="72" t="str">
        <f>'Activity rawdata'!R995</f>
        <v>2051</v>
      </c>
      <c r="H996" s="72" t="str">
        <f>IF('Activity rawdata'!P995="AHTHIN1","1st Thin",IF('Activity rawdata'!P995="AHCC","Clearcut",IF('Activity rawdata'!P995="AHTHSMZ","SMZ Thin",IF('Activity rawdata'!P995="AHTHIN2","2nd Thin",IF('Activity rawdata'!P995="AFERTE","Early Fert",IF('Activity rawdata'!P995="AFERTM","Mid Fert",IF('Activity rawdata'!P995="AFERTL","Late Fert",  IF('Activity rawdata'!P995="ASP","Site Prep", IF('Activity rawdata'!P995="APLT","Plant",  IF('Activity rawdata'!P995="ANREG","Natural Regeneration"))))))))))</f>
        <v>Late Fert</v>
      </c>
      <c r="I996" s="74">
        <f>'Activity rawdata'!O995</f>
        <v>178.91</v>
      </c>
      <c r="J996" s="75">
        <f>'Activity rawdata'!N995</f>
        <v>21</v>
      </c>
      <c r="K996" s="75">
        <f>'Activity rawdata'!AC995</f>
        <v>74.58</v>
      </c>
      <c r="L996" s="75">
        <f>'Activity rawdata'!AD995</f>
        <v>92.26</v>
      </c>
      <c r="M996" s="76">
        <f>'Activity rawdata'!AE995</f>
        <v>12.174209365857228</v>
      </c>
      <c r="N996" s="83">
        <f>'Activity rawdata'!T995+'Activity rawdata'!U995</f>
        <v>0</v>
      </c>
      <c r="O996" s="80">
        <f>'Activity rawdata'!V995</f>
        <v>0</v>
      </c>
      <c r="P996" s="80">
        <f>'Activity rawdata'!W995</f>
        <v>0</v>
      </c>
      <c r="Q996" s="80">
        <f>'Activity rawdata'!X995</f>
        <v>0</v>
      </c>
      <c r="R996" s="84">
        <f t="shared" si="160"/>
        <v>0</v>
      </c>
      <c r="S996" s="80">
        <f>'Activity rawdata'!Z995</f>
        <v>0</v>
      </c>
      <c r="T996" s="80">
        <f>'Activity rawdata'!AA995</f>
        <v>0</v>
      </c>
      <c r="U996" s="80">
        <f t="shared" si="161"/>
        <v>0</v>
      </c>
      <c r="V996" s="81">
        <f t="shared" si="162"/>
        <v>0</v>
      </c>
      <c r="W996" s="75">
        <f t="shared" si="163"/>
        <v>0</v>
      </c>
      <c r="X996" s="75">
        <f t="shared" si="164"/>
        <v>0</v>
      </c>
      <c r="Y996" s="75">
        <f t="shared" si="165"/>
        <v>0</v>
      </c>
      <c r="Z996" s="82">
        <f t="shared" si="166"/>
        <v>0</v>
      </c>
      <c r="AA996" s="75">
        <f t="shared" si="167"/>
        <v>0</v>
      </c>
      <c r="AB996" s="75">
        <f t="shared" si="168"/>
        <v>0</v>
      </c>
      <c r="AC996" s="82">
        <f t="shared" si="169"/>
        <v>0</v>
      </c>
      <c r="AD996" s="70"/>
    </row>
    <row r="997" spans="1:30" x14ac:dyDescent="0.35">
      <c r="A997" s="70" t="str">
        <f>'Activity rawdata'!A996</f>
        <v>BH5145-1-380</v>
      </c>
      <c r="B997" s="71" t="str">
        <f>'Activity rawdata'!B996</f>
        <v>LB</v>
      </c>
      <c r="C997" s="71" t="str">
        <f>IF('Activity rawdata'!C996="PY","Planted",IF('Activity rawdata'!C996="NY","Nat/Convert",IF('Activity rawdata'!C996="NN","Nat/Nonconvert",IF('Activity rawdata'!C996="OY","Planted"))))</f>
        <v>Planted</v>
      </c>
      <c r="D997" s="70" t="str">
        <f>'Activity rawdata'!D996</f>
        <v>STP2</v>
      </c>
      <c r="E997" s="72" t="str">
        <f>'Activity rawdata'!E996</f>
        <v>91</v>
      </c>
      <c r="F997" s="73" t="str">
        <f>'Activity rawdata'!L996</f>
        <v>NO</v>
      </c>
      <c r="G997" s="72" t="str">
        <f>'Activity rawdata'!R996</f>
        <v>2051</v>
      </c>
      <c r="H997" s="72" t="str">
        <f>IF('Activity rawdata'!P996="AHTHIN1","1st Thin",IF('Activity rawdata'!P996="AHCC","Clearcut",IF('Activity rawdata'!P996="AHTHSMZ","SMZ Thin",IF('Activity rawdata'!P996="AHTHIN2","2nd Thin",IF('Activity rawdata'!P996="AFERTE","Early Fert",IF('Activity rawdata'!P996="AFERTM","Mid Fert",IF('Activity rawdata'!P996="AFERTL","Late Fert",  IF('Activity rawdata'!P996="ASP","Site Prep", IF('Activity rawdata'!P996="APLT","Plant",  IF('Activity rawdata'!P996="ANREG","Natural Regeneration"))))))))))</f>
        <v>1st Thin</v>
      </c>
      <c r="I997" s="74">
        <f>'Activity rawdata'!O996</f>
        <v>79.400000000000006</v>
      </c>
      <c r="J997" s="75">
        <f>'Activity rawdata'!N996</f>
        <v>14</v>
      </c>
      <c r="K997" s="75">
        <f>'Activity rawdata'!AC996</f>
        <v>174.76</v>
      </c>
      <c r="L997" s="75">
        <f>'Activity rawdata'!AD996</f>
        <v>367.89</v>
      </c>
      <c r="M997" s="76">
        <f>'Activity rawdata'!AE996</f>
        <v>9.3325070872357632</v>
      </c>
      <c r="N997" s="83">
        <f>'Activity rawdata'!T996+'Activity rawdata'!U996</f>
        <v>20.85</v>
      </c>
      <c r="O997" s="80">
        <f>'Activity rawdata'!V996</f>
        <v>36.49</v>
      </c>
      <c r="P997" s="80">
        <f>'Activity rawdata'!W996</f>
        <v>0</v>
      </c>
      <c r="Q997" s="80">
        <f>'Activity rawdata'!X996</f>
        <v>0</v>
      </c>
      <c r="R997" s="84">
        <f t="shared" si="160"/>
        <v>57.34</v>
      </c>
      <c r="S997" s="80">
        <f>'Activity rawdata'!Z996</f>
        <v>0</v>
      </c>
      <c r="T997" s="80">
        <f>'Activity rawdata'!AA996</f>
        <v>0</v>
      </c>
      <c r="U997" s="80">
        <f t="shared" si="161"/>
        <v>0</v>
      </c>
      <c r="V997" s="81">
        <f t="shared" si="162"/>
        <v>1655.4900000000002</v>
      </c>
      <c r="W997" s="75">
        <f t="shared" si="163"/>
        <v>2897.3060000000005</v>
      </c>
      <c r="X997" s="75">
        <f t="shared" si="164"/>
        <v>0</v>
      </c>
      <c r="Y997" s="75">
        <f t="shared" si="165"/>
        <v>0</v>
      </c>
      <c r="Z997" s="82">
        <f t="shared" si="166"/>
        <v>4552.7960000000003</v>
      </c>
      <c r="AA997" s="75">
        <f t="shared" si="167"/>
        <v>0</v>
      </c>
      <c r="AB997" s="75">
        <f t="shared" si="168"/>
        <v>0</v>
      </c>
      <c r="AC997" s="82">
        <f t="shared" si="169"/>
        <v>0</v>
      </c>
      <c r="AD997" s="70"/>
    </row>
    <row r="998" spans="1:30" x14ac:dyDescent="0.35">
      <c r="A998" s="70" t="str">
        <f>'Activity rawdata'!A997</f>
        <v>BH6112-1-403</v>
      </c>
      <c r="B998" s="71" t="str">
        <f>'Activity rawdata'!B997</f>
        <v>LB</v>
      </c>
      <c r="C998" s="71" t="str">
        <f>IF('Activity rawdata'!C997="PY","Planted",IF('Activity rawdata'!C997="NY","Nat/Convert",IF('Activity rawdata'!C997="NN","Nat/Nonconvert",IF('Activity rawdata'!C997="OY","Planted"))))</f>
        <v>Planted</v>
      </c>
      <c r="D998" s="70" t="str">
        <f>'Activity rawdata'!D997</f>
        <v>STP2</v>
      </c>
      <c r="E998" s="72" t="str">
        <f>'Activity rawdata'!E997</f>
        <v>91</v>
      </c>
      <c r="F998" s="73" t="str">
        <f>'Activity rawdata'!L997</f>
        <v>NO</v>
      </c>
      <c r="G998" s="72" t="str">
        <f>'Activity rawdata'!R997</f>
        <v>2051</v>
      </c>
      <c r="H998" s="72" t="str">
        <f>IF('Activity rawdata'!P997="AHTHIN1","1st Thin",IF('Activity rawdata'!P997="AHCC","Clearcut",IF('Activity rawdata'!P997="AHTHSMZ","SMZ Thin",IF('Activity rawdata'!P997="AHTHIN2","2nd Thin",IF('Activity rawdata'!P997="AFERTE","Early Fert",IF('Activity rawdata'!P997="AFERTM","Mid Fert",IF('Activity rawdata'!P997="AFERTL","Late Fert",  IF('Activity rawdata'!P997="ASP","Site Prep", IF('Activity rawdata'!P997="APLT","Plant",  IF('Activity rawdata'!P997="ANREG","Natural Regeneration"))))))))))</f>
        <v>1st Thin</v>
      </c>
      <c r="I998" s="74">
        <f>'Activity rawdata'!O997</f>
        <v>12.44</v>
      </c>
      <c r="J998" s="75">
        <f>'Activity rawdata'!N997</f>
        <v>14</v>
      </c>
      <c r="K998" s="75">
        <f>'Activity rawdata'!AC997</f>
        <v>174.76</v>
      </c>
      <c r="L998" s="75">
        <f>'Activity rawdata'!AD997</f>
        <v>367.89</v>
      </c>
      <c r="M998" s="76">
        <f>'Activity rawdata'!AE997</f>
        <v>9.3325070872357632</v>
      </c>
      <c r="N998" s="83">
        <f>'Activity rawdata'!T997+'Activity rawdata'!U997</f>
        <v>20.85</v>
      </c>
      <c r="O998" s="80">
        <f>'Activity rawdata'!V997</f>
        <v>36.49</v>
      </c>
      <c r="P998" s="80">
        <f>'Activity rawdata'!W997</f>
        <v>0</v>
      </c>
      <c r="Q998" s="80">
        <f>'Activity rawdata'!X997</f>
        <v>0</v>
      </c>
      <c r="R998" s="84">
        <f t="shared" si="160"/>
        <v>57.34</v>
      </c>
      <c r="S998" s="80">
        <f>'Activity rawdata'!Z997</f>
        <v>0</v>
      </c>
      <c r="T998" s="80">
        <f>'Activity rawdata'!AA997</f>
        <v>0</v>
      </c>
      <c r="U998" s="80">
        <f t="shared" si="161"/>
        <v>0</v>
      </c>
      <c r="V998" s="81">
        <f t="shared" si="162"/>
        <v>259.37400000000002</v>
      </c>
      <c r="W998" s="75">
        <f t="shared" si="163"/>
        <v>453.93560000000002</v>
      </c>
      <c r="X998" s="75">
        <f t="shared" si="164"/>
        <v>0</v>
      </c>
      <c r="Y998" s="75">
        <f t="shared" si="165"/>
        <v>0</v>
      </c>
      <c r="Z998" s="82">
        <f t="shared" si="166"/>
        <v>713.30960000000005</v>
      </c>
      <c r="AA998" s="75">
        <f t="shared" si="167"/>
        <v>0</v>
      </c>
      <c r="AB998" s="75">
        <f t="shared" si="168"/>
        <v>0</v>
      </c>
      <c r="AC998" s="82">
        <f t="shared" si="169"/>
        <v>0</v>
      </c>
      <c r="AD998" s="70"/>
    </row>
    <row r="999" spans="1:30" x14ac:dyDescent="0.35">
      <c r="A999" s="70" t="str">
        <f>'Activity rawdata'!A998</f>
        <v>BH6112-1-405</v>
      </c>
      <c r="B999" s="71" t="str">
        <f>'Activity rawdata'!B998</f>
        <v>LB</v>
      </c>
      <c r="C999" s="71" t="str">
        <f>IF('Activity rawdata'!C998="PY","Planted",IF('Activity rawdata'!C998="NY","Nat/Convert",IF('Activity rawdata'!C998="NN","Nat/Nonconvert",IF('Activity rawdata'!C998="OY","Planted"))))</f>
        <v>Planted</v>
      </c>
      <c r="D999" s="70" t="str">
        <f>'Activity rawdata'!D998</f>
        <v>STP2</v>
      </c>
      <c r="E999" s="72" t="str">
        <f>'Activity rawdata'!E998</f>
        <v>91</v>
      </c>
      <c r="F999" s="73" t="str">
        <f>'Activity rawdata'!L998</f>
        <v>NO</v>
      </c>
      <c r="G999" s="72" t="str">
        <f>'Activity rawdata'!R998</f>
        <v>2051</v>
      </c>
      <c r="H999" s="72" t="str">
        <f>IF('Activity rawdata'!P998="AHTHIN1","1st Thin",IF('Activity rawdata'!P998="AHCC","Clearcut",IF('Activity rawdata'!P998="AHTHSMZ","SMZ Thin",IF('Activity rawdata'!P998="AHTHIN2","2nd Thin",IF('Activity rawdata'!P998="AFERTE","Early Fert",IF('Activity rawdata'!P998="AFERTM","Mid Fert",IF('Activity rawdata'!P998="AFERTL","Late Fert",  IF('Activity rawdata'!P998="ASP","Site Prep", IF('Activity rawdata'!P998="APLT","Plant",  IF('Activity rawdata'!P998="ANREG","Natural Regeneration"))))))))))</f>
        <v>1st Thin</v>
      </c>
      <c r="I999" s="74">
        <f>'Activity rawdata'!O998</f>
        <v>9.0500000000000007</v>
      </c>
      <c r="J999" s="75">
        <f>'Activity rawdata'!N998</f>
        <v>14</v>
      </c>
      <c r="K999" s="75">
        <f>'Activity rawdata'!AC998</f>
        <v>174.76</v>
      </c>
      <c r="L999" s="75">
        <f>'Activity rawdata'!AD998</f>
        <v>367.89</v>
      </c>
      <c r="M999" s="76">
        <f>'Activity rawdata'!AE998</f>
        <v>9.3325070872357632</v>
      </c>
      <c r="N999" s="83">
        <f>'Activity rawdata'!T998+'Activity rawdata'!U998</f>
        <v>20.85</v>
      </c>
      <c r="O999" s="80">
        <f>'Activity rawdata'!V998</f>
        <v>36.49</v>
      </c>
      <c r="P999" s="80">
        <f>'Activity rawdata'!W998</f>
        <v>0</v>
      </c>
      <c r="Q999" s="80">
        <f>'Activity rawdata'!X998</f>
        <v>0</v>
      </c>
      <c r="R999" s="84">
        <f t="shared" si="160"/>
        <v>57.34</v>
      </c>
      <c r="S999" s="80">
        <f>'Activity rawdata'!Z998</f>
        <v>0</v>
      </c>
      <c r="T999" s="80">
        <f>'Activity rawdata'!AA998</f>
        <v>0</v>
      </c>
      <c r="U999" s="80">
        <f t="shared" si="161"/>
        <v>0</v>
      </c>
      <c r="V999" s="81">
        <f t="shared" si="162"/>
        <v>188.69250000000002</v>
      </c>
      <c r="W999" s="75">
        <f t="shared" si="163"/>
        <v>330.23450000000003</v>
      </c>
      <c r="X999" s="75">
        <f t="shared" si="164"/>
        <v>0</v>
      </c>
      <c r="Y999" s="75">
        <f t="shared" si="165"/>
        <v>0</v>
      </c>
      <c r="Z999" s="82">
        <f t="shared" si="166"/>
        <v>518.92700000000002</v>
      </c>
      <c r="AA999" s="75">
        <f t="shared" si="167"/>
        <v>0</v>
      </c>
      <c r="AB999" s="75">
        <f t="shared" si="168"/>
        <v>0</v>
      </c>
      <c r="AC999" s="82">
        <f t="shared" si="169"/>
        <v>0</v>
      </c>
      <c r="AD999" s="70"/>
    </row>
    <row r="1000" spans="1:30" x14ac:dyDescent="0.35">
      <c r="A1000" s="70" t="str">
        <f>'Activity rawdata'!A999</f>
        <v>BH6112-1-239</v>
      </c>
      <c r="B1000" s="71" t="str">
        <f>'Activity rawdata'!B999</f>
        <v>LB</v>
      </c>
      <c r="C1000" s="71" t="str">
        <f>IF('Activity rawdata'!C999="PY","Planted",IF('Activity rawdata'!C999="NY","Nat/Convert",IF('Activity rawdata'!C999="NN","Nat/Nonconvert",IF('Activity rawdata'!C999="OY","Planted"))))</f>
        <v>Planted</v>
      </c>
      <c r="D1000" s="70" t="str">
        <f>'Activity rawdata'!D999</f>
        <v>STP2</v>
      </c>
      <c r="E1000" s="72" t="str">
        <f>'Activity rawdata'!E999</f>
        <v>91</v>
      </c>
      <c r="F1000" s="73" t="str">
        <f>'Activity rawdata'!L999</f>
        <v>NO</v>
      </c>
      <c r="G1000" s="72" t="str">
        <f>'Activity rawdata'!R999</f>
        <v>2051</v>
      </c>
      <c r="H1000" s="72" t="str">
        <f>IF('Activity rawdata'!P999="AHTHIN1","1st Thin",IF('Activity rawdata'!P999="AHCC","Clearcut",IF('Activity rawdata'!P999="AHTHSMZ","SMZ Thin",IF('Activity rawdata'!P999="AHTHIN2","2nd Thin",IF('Activity rawdata'!P999="AFERTE","Early Fert",IF('Activity rawdata'!P999="AFERTM","Mid Fert",IF('Activity rawdata'!P999="AFERTL","Late Fert",  IF('Activity rawdata'!P999="ASP","Site Prep", IF('Activity rawdata'!P999="APLT","Plant",  IF('Activity rawdata'!P999="ANREG","Natural Regeneration"))))))))))</f>
        <v>1st Thin</v>
      </c>
      <c r="I1000" s="74">
        <f>'Activity rawdata'!O999</f>
        <v>78.5</v>
      </c>
      <c r="J1000" s="75">
        <f>'Activity rawdata'!N999</f>
        <v>14</v>
      </c>
      <c r="K1000" s="75">
        <f>'Activity rawdata'!AC999</f>
        <v>174.76</v>
      </c>
      <c r="L1000" s="75">
        <f>'Activity rawdata'!AD999</f>
        <v>367.89</v>
      </c>
      <c r="M1000" s="76">
        <f>'Activity rawdata'!AE999</f>
        <v>9.3325070872357632</v>
      </c>
      <c r="N1000" s="83">
        <f>'Activity rawdata'!T999+'Activity rawdata'!U999</f>
        <v>20.85</v>
      </c>
      <c r="O1000" s="80">
        <f>'Activity rawdata'!V999</f>
        <v>36.49</v>
      </c>
      <c r="P1000" s="80">
        <f>'Activity rawdata'!W999</f>
        <v>0</v>
      </c>
      <c r="Q1000" s="80">
        <f>'Activity rawdata'!X999</f>
        <v>0</v>
      </c>
      <c r="R1000" s="84">
        <f t="shared" si="160"/>
        <v>57.34</v>
      </c>
      <c r="S1000" s="80">
        <f>'Activity rawdata'!Z999</f>
        <v>0</v>
      </c>
      <c r="T1000" s="80">
        <f>'Activity rawdata'!AA999</f>
        <v>0</v>
      </c>
      <c r="U1000" s="80">
        <f t="shared" si="161"/>
        <v>0</v>
      </c>
      <c r="V1000" s="81">
        <f t="shared" si="162"/>
        <v>1636.7250000000001</v>
      </c>
      <c r="W1000" s="75">
        <f t="shared" si="163"/>
        <v>2864.4650000000001</v>
      </c>
      <c r="X1000" s="75">
        <f t="shared" si="164"/>
        <v>0</v>
      </c>
      <c r="Y1000" s="75">
        <f t="shared" si="165"/>
        <v>0</v>
      </c>
      <c r="Z1000" s="82">
        <f t="shared" si="166"/>
        <v>4501.1900000000005</v>
      </c>
      <c r="AA1000" s="75">
        <f t="shared" si="167"/>
        <v>0</v>
      </c>
      <c r="AB1000" s="75">
        <f t="shared" si="168"/>
        <v>0</v>
      </c>
      <c r="AC1000" s="82">
        <f t="shared" si="169"/>
        <v>0</v>
      </c>
      <c r="AD1000" s="70"/>
    </row>
    <row r="1001" spans="1:30" x14ac:dyDescent="0.35">
      <c r="A1001" s="70" t="str">
        <f>'Activity rawdata'!A1000</f>
        <v>BH6125-1-375</v>
      </c>
      <c r="B1001" s="71" t="str">
        <f>'Activity rawdata'!B1000</f>
        <v>LB</v>
      </c>
      <c r="C1001" s="71" t="str">
        <f>IF('Activity rawdata'!C1000="PY","Planted",IF('Activity rawdata'!C1000="NY","Nat/Convert",IF('Activity rawdata'!C1000="NN","Nat/Nonconvert",IF('Activity rawdata'!C1000="OY","Planted"))))</f>
        <v>Planted</v>
      </c>
      <c r="D1001" s="70" t="str">
        <f>'Activity rawdata'!D1000</f>
        <v>STP2</v>
      </c>
      <c r="E1001" s="72" t="str">
        <f>'Activity rawdata'!E1000</f>
        <v>85</v>
      </c>
      <c r="F1001" s="73" t="str">
        <f>'Activity rawdata'!L1000</f>
        <v>NO</v>
      </c>
      <c r="G1001" s="72" t="str">
        <f>'Activity rawdata'!R1000</f>
        <v>2051</v>
      </c>
      <c r="H1001" s="72" t="str">
        <f>IF('Activity rawdata'!P1000="AHTHIN1","1st Thin",IF('Activity rawdata'!P1000="AHCC","Clearcut",IF('Activity rawdata'!P1000="AHTHSMZ","SMZ Thin",IF('Activity rawdata'!P1000="AHTHIN2","2nd Thin",IF('Activity rawdata'!P1000="AFERTE","Early Fert",IF('Activity rawdata'!P1000="AFERTM","Mid Fert",IF('Activity rawdata'!P1000="AFERTL","Late Fert",  IF('Activity rawdata'!P1000="ASP","Site Prep", IF('Activity rawdata'!P1000="APLT","Plant",  IF('Activity rawdata'!P1000="ANREG","Natural Regeneration"))))))))))</f>
        <v>1st Thin</v>
      </c>
      <c r="I1001" s="74">
        <f>'Activity rawdata'!O1000</f>
        <v>25.56</v>
      </c>
      <c r="J1001" s="75">
        <f>'Activity rawdata'!N1000</f>
        <v>14</v>
      </c>
      <c r="K1001" s="75">
        <f>'Activity rawdata'!AC1000</f>
        <v>157.53</v>
      </c>
      <c r="L1001" s="75">
        <f>'Activity rawdata'!AD1000</f>
        <v>371.9</v>
      </c>
      <c r="M1001" s="76">
        <f>'Activity rawdata'!AE1000</f>
        <v>8.812616052182296</v>
      </c>
      <c r="N1001" s="83">
        <f>'Activity rawdata'!T1000+'Activity rawdata'!U1000</f>
        <v>21.79</v>
      </c>
      <c r="O1001" s="80">
        <f>'Activity rawdata'!V1000</f>
        <v>23.91</v>
      </c>
      <c r="P1001" s="80">
        <f>'Activity rawdata'!W1000</f>
        <v>0</v>
      </c>
      <c r="Q1001" s="80">
        <f>'Activity rawdata'!X1000</f>
        <v>0</v>
      </c>
      <c r="R1001" s="84">
        <f t="shared" si="160"/>
        <v>45.7</v>
      </c>
      <c r="S1001" s="80">
        <f>'Activity rawdata'!Z1000</f>
        <v>0</v>
      </c>
      <c r="T1001" s="80">
        <f>'Activity rawdata'!AA1000</f>
        <v>0</v>
      </c>
      <c r="U1001" s="80">
        <f t="shared" si="161"/>
        <v>0</v>
      </c>
      <c r="V1001" s="81">
        <f t="shared" si="162"/>
        <v>556.9523999999999</v>
      </c>
      <c r="W1001" s="75">
        <f t="shared" si="163"/>
        <v>611.13959999999997</v>
      </c>
      <c r="X1001" s="75">
        <f t="shared" si="164"/>
        <v>0</v>
      </c>
      <c r="Y1001" s="75">
        <f t="shared" si="165"/>
        <v>0</v>
      </c>
      <c r="Z1001" s="82">
        <f t="shared" si="166"/>
        <v>1168.0919999999999</v>
      </c>
      <c r="AA1001" s="75">
        <f t="shared" si="167"/>
        <v>0</v>
      </c>
      <c r="AB1001" s="75">
        <f t="shared" si="168"/>
        <v>0</v>
      </c>
      <c r="AC1001" s="82">
        <f t="shared" si="169"/>
        <v>0</v>
      </c>
      <c r="AD1001" s="70"/>
    </row>
    <row r="1002" spans="1:30" x14ac:dyDescent="0.35">
      <c r="A1002" s="70" t="str">
        <f>'Activity rawdata'!A1001</f>
        <v>BH6112-1-391</v>
      </c>
      <c r="B1002" s="71" t="str">
        <f>'Activity rawdata'!B1001</f>
        <v>LB</v>
      </c>
      <c r="C1002" s="71" t="str">
        <f>IF('Activity rawdata'!C1001="PY","Planted",IF('Activity rawdata'!C1001="NY","Nat/Convert",IF('Activity rawdata'!C1001="NN","Nat/Nonconvert",IF('Activity rawdata'!C1001="OY","Planted"))))</f>
        <v>Planted</v>
      </c>
      <c r="D1002" s="70" t="str">
        <f>'Activity rawdata'!D1001</f>
        <v>STP2</v>
      </c>
      <c r="E1002" s="72" t="str">
        <f>'Activity rawdata'!E1001</f>
        <v>59</v>
      </c>
      <c r="F1002" s="73" t="str">
        <f>'Activity rawdata'!L1001</f>
        <v>NO</v>
      </c>
      <c r="G1002" s="72" t="str">
        <f>'Activity rawdata'!R1001</f>
        <v>2051</v>
      </c>
      <c r="H1002" s="72" t="str">
        <f>IF('Activity rawdata'!P1001="AHTHIN1","1st Thin",IF('Activity rawdata'!P1001="AHCC","Clearcut",IF('Activity rawdata'!P1001="AHTHSMZ","SMZ Thin",IF('Activity rawdata'!P1001="AHTHIN2","2nd Thin",IF('Activity rawdata'!P1001="AFERTE","Early Fert",IF('Activity rawdata'!P1001="AFERTM","Mid Fert",IF('Activity rawdata'!P1001="AFERTL","Late Fert",  IF('Activity rawdata'!P1001="ASP","Site Prep", IF('Activity rawdata'!P1001="APLT","Plant",  IF('Activity rawdata'!P1001="ANREG","Natural Regeneration"))))))))))</f>
        <v>1st Thin</v>
      </c>
      <c r="I1002" s="74">
        <f>'Activity rawdata'!O1001</f>
        <v>144.78</v>
      </c>
      <c r="J1002" s="75">
        <f>'Activity rawdata'!N1001</f>
        <v>14</v>
      </c>
      <c r="K1002" s="75">
        <f>'Activity rawdata'!AC1001</f>
        <v>73.349999999999994</v>
      </c>
      <c r="L1002" s="75">
        <f>'Activity rawdata'!AD1001</f>
        <v>391.52</v>
      </c>
      <c r="M1002" s="76">
        <f>'Activity rawdata'!AE1001</f>
        <v>5.8608335168688486</v>
      </c>
      <c r="N1002" s="83">
        <f>'Activity rawdata'!T1001+'Activity rawdata'!U1001</f>
        <v>8.0399999999999991</v>
      </c>
      <c r="O1002" s="80">
        <f>'Activity rawdata'!V1001</f>
        <v>0</v>
      </c>
      <c r="P1002" s="80">
        <f>'Activity rawdata'!W1001</f>
        <v>0</v>
      </c>
      <c r="Q1002" s="80">
        <f>'Activity rawdata'!X1001</f>
        <v>0</v>
      </c>
      <c r="R1002" s="84">
        <f t="shared" si="160"/>
        <v>8.0399999999999991</v>
      </c>
      <c r="S1002" s="80">
        <f>'Activity rawdata'!Z1001</f>
        <v>0</v>
      </c>
      <c r="T1002" s="80">
        <f>'Activity rawdata'!AA1001</f>
        <v>0</v>
      </c>
      <c r="U1002" s="80">
        <f t="shared" si="161"/>
        <v>0</v>
      </c>
      <c r="V1002" s="81">
        <f t="shared" si="162"/>
        <v>1164.0311999999999</v>
      </c>
      <c r="W1002" s="75">
        <f t="shared" si="163"/>
        <v>0</v>
      </c>
      <c r="X1002" s="75">
        <f t="shared" si="164"/>
        <v>0</v>
      </c>
      <c r="Y1002" s="75">
        <f t="shared" si="165"/>
        <v>0</v>
      </c>
      <c r="Z1002" s="82">
        <f t="shared" si="166"/>
        <v>1164.0311999999999</v>
      </c>
      <c r="AA1002" s="75">
        <f t="shared" si="167"/>
        <v>0</v>
      </c>
      <c r="AB1002" s="75">
        <f t="shared" si="168"/>
        <v>0</v>
      </c>
      <c r="AC1002" s="82">
        <f t="shared" si="169"/>
        <v>0</v>
      </c>
      <c r="AD1002" s="70"/>
    </row>
    <row r="1003" spans="1:30" x14ac:dyDescent="0.35">
      <c r="A1003" s="70" t="str">
        <f>'Activity rawdata'!A1002</f>
        <v>BH6112-1-404</v>
      </c>
      <c r="B1003" s="71" t="str">
        <f>'Activity rawdata'!B1002</f>
        <v>LB</v>
      </c>
      <c r="C1003" s="71" t="str">
        <f>IF('Activity rawdata'!C1002="PY","Planted",IF('Activity rawdata'!C1002="NY","Nat/Convert",IF('Activity rawdata'!C1002="NN","Nat/Nonconvert",IF('Activity rawdata'!C1002="OY","Planted"))))</f>
        <v>Planted</v>
      </c>
      <c r="D1003" s="70" t="str">
        <f>'Activity rawdata'!D1002</f>
        <v>STP2</v>
      </c>
      <c r="E1003" s="72" t="str">
        <f>'Activity rawdata'!E1002</f>
        <v>59</v>
      </c>
      <c r="F1003" s="73" t="str">
        <f>'Activity rawdata'!L1002</f>
        <v>NO</v>
      </c>
      <c r="G1003" s="72" t="str">
        <f>'Activity rawdata'!R1002</f>
        <v>2051</v>
      </c>
      <c r="H1003" s="72" t="str">
        <f>IF('Activity rawdata'!P1002="AHTHIN1","1st Thin",IF('Activity rawdata'!P1002="AHCC","Clearcut",IF('Activity rawdata'!P1002="AHTHSMZ","SMZ Thin",IF('Activity rawdata'!P1002="AHTHIN2","2nd Thin",IF('Activity rawdata'!P1002="AFERTE","Early Fert",IF('Activity rawdata'!P1002="AFERTM","Mid Fert",IF('Activity rawdata'!P1002="AFERTL","Late Fert",  IF('Activity rawdata'!P1002="ASP","Site Prep", IF('Activity rawdata'!P1002="APLT","Plant",  IF('Activity rawdata'!P1002="ANREG","Natural Regeneration"))))))))))</f>
        <v>1st Thin</v>
      </c>
      <c r="I1003" s="74">
        <f>'Activity rawdata'!O1002</f>
        <v>131.13999999999999</v>
      </c>
      <c r="J1003" s="75">
        <f>'Activity rawdata'!N1002</f>
        <v>14</v>
      </c>
      <c r="K1003" s="75">
        <f>'Activity rawdata'!AC1002</f>
        <v>73.349999999999994</v>
      </c>
      <c r="L1003" s="75">
        <f>'Activity rawdata'!AD1002</f>
        <v>391.52</v>
      </c>
      <c r="M1003" s="76">
        <f>'Activity rawdata'!AE1002</f>
        <v>5.8608335168688486</v>
      </c>
      <c r="N1003" s="83">
        <f>'Activity rawdata'!T1002+'Activity rawdata'!U1002</f>
        <v>8.0399999999999991</v>
      </c>
      <c r="O1003" s="80">
        <f>'Activity rawdata'!V1002</f>
        <v>0</v>
      </c>
      <c r="P1003" s="80">
        <f>'Activity rawdata'!W1002</f>
        <v>0</v>
      </c>
      <c r="Q1003" s="80">
        <f>'Activity rawdata'!X1002</f>
        <v>0</v>
      </c>
      <c r="R1003" s="84">
        <f t="shared" si="160"/>
        <v>8.0399999999999991</v>
      </c>
      <c r="S1003" s="80">
        <f>'Activity rawdata'!Z1002</f>
        <v>0</v>
      </c>
      <c r="T1003" s="80">
        <f>'Activity rawdata'!AA1002</f>
        <v>0</v>
      </c>
      <c r="U1003" s="80">
        <f t="shared" si="161"/>
        <v>0</v>
      </c>
      <c r="V1003" s="81">
        <f t="shared" si="162"/>
        <v>1054.3655999999999</v>
      </c>
      <c r="W1003" s="75">
        <f t="shared" si="163"/>
        <v>0</v>
      </c>
      <c r="X1003" s="75">
        <f t="shared" si="164"/>
        <v>0</v>
      </c>
      <c r="Y1003" s="75">
        <f t="shared" si="165"/>
        <v>0</v>
      </c>
      <c r="Z1003" s="82">
        <f t="shared" si="166"/>
        <v>1054.3655999999999</v>
      </c>
      <c r="AA1003" s="75">
        <f t="shared" si="167"/>
        <v>0</v>
      </c>
      <c r="AB1003" s="75">
        <f t="shared" si="168"/>
        <v>0</v>
      </c>
      <c r="AC1003" s="82">
        <f t="shared" si="169"/>
        <v>0</v>
      </c>
      <c r="AD1003" s="70"/>
    </row>
    <row r="1004" spans="1:30" x14ac:dyDescent="0.35">
      <c r="A1004" s="70" t="str">
        <f>'Activity rawdata'!A1003</f>
        <v>BH1429-1-45</v>
      </c>
      <c r="B1004" s="71" t="str">
        <f>'Activity rawdata'!B1003</f>
        <v>LB</v>
      </c>
      <c r="C1004" s="71" t="str">
        <f>IF('Activity rawdata'!C1003="PY","Planted",IF('Activity rawdata'!C1003="NY","Nat/Convert",IF('Activity rawdata'!C1003="NN","Nat/Nonconvert",IF('Activity rawdata'!C1003="OY","Planted"))))</f>
        <v>Planted</v>
      </c>
      <c r="D1004" s="70" t="str">
        <f>'Activity rawdata'!D1003</f>
        <v>STP2</v>
      </c>
      <c r="E1004" s="72" t="str">
        <f>'Activity rawdata'!E1003</f>
        <v>83</v>
      </c>
      <c r="F1004" s="73" t="str">
        <f>'Activity rawdata'!L1003</f>
        <v>MT1</v>
      </c>
      <c r="G1004" s="72" t="str">
        <f>'Activity rawdata'!R1003</f>
        <v>2051</v>
      </c>
      <c r="H1004" s="72" t="str">
        <f>IF('Activity rawdata'!P1003="AHTHIN1","1st Thin",IF('Activity rawdata'!P1003="AHCC","Clearcut",IF('Activity rawdata'!P1003="AHTHSMZ","SMZ Thin",IF('Activity rawdata'!P1003="AHTHIN2","2nd Thin",IF('Activity rawdata'!P1003="AFERTE","Early Fert",IF('Activity rawdata'!P1003="AFERTM","Mid Fert",IF('Activity rawdata'!P1003="AFERTL","Late Fert",  IF('Activity rawdata'!P1003="ASP","Site Prep", IF('Activity rawdata'!P1003="APLT","Plant",  IF('Activity rawdata'!P1003="ANREG","Natural Regeneration"))))))))))</f>
        <v>2nd Thin</v>
      </c>
      <c r="I1004" s="74">
        <f>'Activity rawdata'!O1003</f>
        <v>175.55</v>
      </c>
      <c r="J1004" s="75">
        <f>'Activity rawdata'!N1003</f>
        <v>21</v>
      </c>
      <c r="K1004" s="75">
        <f>'Activity rawdata'!AC1003</f>
        <v>119.43</v>
      </c>
      <c r="L1004" s="75">
        <f>'Activity rawdata'!AD1003</f>
        <v>185.23</v>
      </c>
      <c r="M1004" s="76">
        <f>'Activity rawdata'!AE1003</f>
        <v>10.872698736801667</v>
      </c>
      <c r="N1004" s="83">
        <f>'Activity rawdata'!T1003+'Activity rawdata'!U1003</f>
        <v>7.33</v>
      </c>
      <c r="O1004" s="80">
        <f>'Activity rawdata'!V1003</f>
        <v>35.700000000000003</v>
      </c>
      <c r="P1004" s="80">
        <f>'Activity rawdata'!W1003</f>
        <v>0</v>
      </c>
      <c r="Q1004" s="80">
        <f>'Activity rawdata'!X1003</f>
        <v>0.16</v>
      </c>
      <c r="R1004" s="84">
        <f t="shared" si="160"/>
        <v>43.19</v>
      </c>
      <c r="S1004" s="80">
        <f>'Activity rawdata'!Z1003</f>
        <v>0</v>
      </c>
      <c r="T1004" s="80">
        <f>'Activity rawdata'!AA1003</f>
        <v>0</v>
      </c>
      <c r="U1004" s="80">
        <f t="shared" si="161"/>
        <v>0</v>
      </c>
      <c r="V1004" s="81">
        <f t="shared" si="162"/>
        <v>1286.7815000000001</v>
      </c>
      <c r="W1004" s="75">
        <f t="shared" si="163"/>
        <v>6267.1350000000011</v>
      </c>
      <c r="X1004" s="75">
        <f t="shared" si="164"/>
        <v>0</v>
      </c>
      <c r="Y1004" s="75">
        <f t="shared" si="165"/>
        <v>28.088000000000001</v>
      </c>
      <c r="Z1004" s="82">
        <f t="shared" si="166"/>
        <v>7582.0045000000009</v>
      </c>
      <c r="AA1004" s="75">
        <f t="shared" si="167"/>
        <v>0</v>
      </c>
      <c r="AB1004" s="75">
        <f t="shared" si="168"/>
        <v>0</v>
      </c>
      <c r="AC1004" s="82">
        <f t="shared" si="169"/>
        <v>0</v>
      </c>
      <c r="AD1004" s="70"/>
    </row>
    <row r="1005" spans="1:30" x14ac:dyDescent="0.35">
      <c r="A1005" s="70" t="str">
        <f>'Activity rawdata'!A1004</f>
        <v>BH5132-1-117</v>
      </c>
      <c r="B1005" s="71" t="str">
        <f>'Activity rawdata'!B1004</f>
        <v>LB</v>
      </c>
      <c r="C1005" s="71" t="str">
        <f>IF('Activity rawdata'!C1004="PY","Planted",IF('Activity rawdata'!C1004="NY","Nat/Convert",IF('Activity rawdata'!C1004="NN","Nat/Nonconvert",IF('Activity rawdata'!C1004="OY","Planted"))))</f>
        <v>Planted</v>
      </c>
      <c r="D1005" s="70" t="str">
        <f>'Activity rawdata'!D1004</f>
        <v>STP2</v>
      </c>
      <c r="E1005" s="72" t="str">
        <f>'Activity rawdata'!E1004</f>
        <v>77</v>
      </c>
      <c r="F1005" s="73" t="str">
        <f>'Activity rawdata'!L1004</f>
        <v>MT1</v>
      </c>
      <c r="G1005" s="72" t="str">
        <f>'Activity rawdata'!R1004</f>
        <v>2051</v>
      </c>
      <c r="H1005" s="72" t="str">
        <f>IF('Activity rawdata'!P1004="AHTHIN1","1st Thin",IF('Activity rawdata'!P1004="AHCC","Clearcut",IF('Activity rawdata'!P1004="AHTHSMZ","SMZ Thin",IF('Activity rawdata'!P1004="AHTHIN2","2nd Thin",IF('Activity rawdata'!P1004="AFERTE","Early Fert",IF('Activity rawdata'!P1004="AFERTM","Mid Fert",IF('Activity rawdata'!P1004="AFERTL","Late Fert",  IF('Activity rawdata'!P1004="ASP","Site Prep", IF('Activity rawdata'!P1004="APLT","Plant",  IF('Activity rawdata'!P1004="ANREG","Natural Regeneration"))))))))))</f>
        <v>2nd Thin</v>
      </c>
      <c r="I1005" s="74">
        <f>'Activity rawdata'!O1004</f>
        <v>7.73</v>
      </c>
      <c r="J1005" s="75">
        <f>'Activity rawdata'!N1004</f>
        <v>21</v>
      </c>
      <c r="K1005" s="75">
        <f>'Activity rawdata'!AC1004</f>
        <v>99.82</v>
      </c>
      <c r="L1005" s="75">
        <f>'Activity rawdata'!AD1004</f>
        <v>184.55</v>
      </c>
      <c r="M1005" s="76">
        <f>'Activity rawdata'!AE1004</f>
        <v>9.9583654499997287</v>
      </c>
      <c r="N1005" s="83">
        <f>'Activity rawdata'!T1004+'Activity rawdata'!U1004</f>
        <v>7.06</v>
      </c>
      <c r="O1005" s="80">
        <f>'Activity rawdata'!V1004</f>
        <v>15.84</v>
      </c>
      <c r="P1005" s="80">
        <f>'Activity rawdata'!W1004</f>
        <v>0</v>
      </c>
      <c r="Q1005" s="80">
        <f>'Activity rawdata'!X1004</f>
        <v>0</v>
      </c>
      <c r="R1005" s="84">
        <f t="shared" si="160"/>
        <v>22.9</v>
      </c>
      <c r="S1005" s="80">
        <f>'Activity rawdata'!Z1004</f>
        <v>0</v>
      </c>
      <c r="T1005" s="80">
        <f>'Activity rawdata'!AA1004</f>
        <v>0</v>
      </c>
      <c r="U1005" s="80">
        <f t="shared" si="161"/>
        <v>0</v>
      </c>
      <c r="V1005" s="81">
        <f t="shared" si="162"/>
        <v>54.573799999999999</v>
      </c>
      <c r="W1005" s="75">
        <f t="shared" si="163"/>
        <v>122.4432</v>
      </c>
      <c r="X1005" s="75">
        <f t="shared" si="164"/>
        <v>0</v>
      </c>
      <c r="Y1005" s="75">
        <f t="shared" si="165"/>
        <v>0</v>
      </c>
      <c r="Z1005" s="82">
        <f t="shared" si="166"/>
        <v>177.017</v>
      </c>
      <c r="AA1005" s="75">
        <f t="shared" si="167"/>
        <v>0</v>
      </c>
      <c r="AB1005" s="75">
        <f t="shared" si="168"/>
        <v>0</v>
      </c>
      <c r="AC1005" s="82">
        <f t="shared" si="169"/>
        <v>0</v>
      </c>
      <c r="AD1005" s="70"/>
    </row>
    <row r="1006" spans="1:30" x14ac:dyDescent="0.35">
      <c r="A1006" s="70" t="str">
        <f>'Activity rawdata'!A1005</f>
        <v>BH5132-1-117</v>
      </c>
      <c r="B1006" s="71" t="str">
        <f>'Activity rawdata'!B1005</f>
        <v>LB</v>
      </c>
      <c r="C1006" s="71" t="str">
        <f>IF('Activity rawdata'!C1005="PY","Planted",IF('Activity rawdata'!C1005="NY","Nat/Convert",IF('Activity rawdata'!C1005="NN","Nat/Nonconvert",IF('Activity rawdata'!C1005="OY","Planted"))))</f>
        <v>Planted</v>
      </c>
      <c r="D1006" s="70" t="str">
        <f>'Activity rawdata'!D1005</f>
        <v>STP2</v>
      </c>
      <c r="E1006" s="72" t="str">
        <f>'Activity rawdata'!E1005</f>
        <v>77</v>
      </c>
      <c r="F1006" s="73" t="str">
        <f>'Activity rawdata'!L1005</f>
        <v>MT2</v>
      </c>
      <c r="G1006" s="72" t="str">
        <f>'Activity rawdata'!R1005</f>
        <v>2052</v>
      </c>
      <c r="H1006" s="72" t="str">
        <f>IF('Activity rawdata'!P1005="AHTHIN1","1st Thin",IF('Activity rawdata'!P1005="AHCC","Clearcut",IF('Activity rawdata'!P1005="AHTHSMZ","SMZ Thin",IF('Activity rawdata'!P1005="AHTHIN2","2nd Thin",IF('Activity rawdata'!P1005="AFERTE","Early Fert",IF('Activity rawdata'!P1005="AFERTM","Mid Fert",IF('Activity rawdata'!P1005="AFERTL","Late Fert",  IF('Activity rawdata'!P1005="ASP","Site Prep", IF('Activity rawdata'!P1005="APLT","Plant",  IF('Activity rawdata'!P1005="ANREG","Natural Regeneration"))))))))))</f>
        <v>Late Fert</v>
      </c>
      <c r="I1006" s="74">
        <f>'Activity rawdata'!O1005</f>
        <v>7.73</v>
      </c>
      <c r="J1006" s="75">
        <f>'Activity rawdata'!N1005</f>
        <v>22</v>
      </c>
      <c r="K1006" s="75">
        <f>'Activity rawdata'!AC1005</f>
        <v>74.430000000000007</v>
      </c>
      <c r="L1006" s="75">
        <f>'Activity rawdata'!AD1005</f>
        <v>123.31</v>
      </c>
      <c r="M1006" s="76">
        <f>'Activity rawdata'!AE1005</f>
        <v>10.519889123312062</v>
      </c>
      <c r="N1006" s="83">
        <f>'Activity rawdata'!T1005+'Activity rawdata'!U1005</f>
        <v>0</v>
      </c>
      <c r="O1006" s="80">
        <f>'Activity rawdata'!V1005</f>
        <v>0</v>
      </c>
      <c r="P1006" s="80">
        <f>'Activity rawdata'!W1005</f>
        <v>0</v>
      </c>
      <c r="Q1006" s="80">
        <f>'Activity rawdata'!X1005</f>
        <v>0</v>
      </c>
      <c r="R1006" s="84">
        <f t="shared" si="160"/>
        <v>0</v>
      </c>
      <c r="S1006" s="80">
        <f>'Activity rawdata'!Z1005</f>
        <v>0</v>
      </c>
      <c r="T1006" s="80">
        <f>'Activity rawdata'!AA1005</f>
        <v>0</v>
      </c>
      <c r="U1006" s="80">
        <f t="shared" si="161"/>
        <v>0</v>
      </c>
      <c r="V1006" s="81">
        <f t="shared" si="162"/>
        <v>0</v>
      </c>
      <c r="W1006" s="75">
        <f t="shared" si="163"/>
        <v>0</v>
      </c>
      <c r="X1006" s="75">
        <f t="shared" si="164"/>
        <v>0</v>
      </c>
      <c r="Y1006" s="75">
        <f t="shared" si="165"/>
        <v>0</v>
      </c>
      <c r="Z1006" s="82">
        <f t="shared" si="166"/>
        <v>0</v>
      </c>
      <c r="AA1006" s="75">
        <f t="shared" si="167"/>
        <v>0</v>
      </c>
      <c r="AB1006" s="75">
        <f t="shared" si="168"/>
        <v>0</v>
      </c>
      <c r="AC1006" s="82">
        <f t="shared" si="169"/>
        <v>0</v>
      </c>
      <c r="AD1006" s="70"/>
    </row>
    <row r="1007" spans="1:30" x14ac:dyDescent="0.35">
      <c r="A1007" s="70" t="str">
        <f>'Activity rawdata'!A1006</f>
        <v>BH1429-1-45</v>
      </c>
      <c r="B1007" s="71" t="str">
        <f>'Activity rawdata'!B1006</f>
        <v>LB</v>
      </c>
      <c r="C1007" s="71" t="str">
        <f>IF('Activity rawdata'!C1006="PY","Planted",IF('Activity rawdata'!C1006="NY","Nat/Convert",IF('Activity rawdata'!C1006="NN","Nat/Nonconvert",IF('Activity rawdata'!C1006="OY","Planted"))))</f>
        <v>Planted</v>
      </c>
      <c r="D1007" s="70" t="str">
        <f>'Activity rawdata'!D1006</f>
        <v>STP2</v>
      </c>
      <c r="E1007" s="72" t="str">
        <f>'Activity rawdata'!E1006</f>
        <v>83</v>
      </c>
      <c r="F1007" s="73" t="str">
        <f>'Activity rawdata'!L1006</f>
        <v>MT2</v>
      </c>
      <c r="G1007" s="72" t="str">
        <f>'Activity rawdata'!R1006</f>
        <v>2052</v>
      </c>
      <c r="H1007" s="72" t="str">
        <f>IF('Activity rawdata'!P1006="AHTHIN1","1st Thin",IF('Activity rawdata'!P1006="AHCC","Clearcut",IF('Activity rawdata'!P1006="AHTHSMZ","SMZ Thin",IF('Activity rawdata'!P1006="AHTHIN2","2nd Thin",IF('Activity rawdata'!P1006="AFERTE","Early Fert",IF('Activity rawdata'!P1006="AFERTM","Mid Fert",IF('Activity rawdata'!P1006="AFERTL","Late Fert",  IF('Activity rawdata'!P1006="ASP","Site Prep", IF('Activity rawdata'!P1006="APLT","Plant",  IF('Activity rawdata'!P1006="ANREG","Natural Regeneration"))))))))))</f>
        <v>Late Fert</v>
      </c>
      <c r="I1007" s="74">
        <f>'Activity rawdata'!O1006</f>
        <v>175.55</v>
      </c>
      <c r="J1007" s="75">
        <f>'Activity rawdata'!N1006</f>
        <v>22</v>
      </c>
      <c r="K1007" s="75">
        <f>'Activity rawdata'!AC1006</f>
        <v>74.27</v>
      </c>
      <c r="L1007" s="75">
        <f>'Activity rawdata'!AD1006</f>
        <v>102.15</v>
      </c>
      <c r="M1007" s="76">
        <f>'Activity rawdata'!AE1006</f>
        <v>11.545794632781032</v>
      </c>
      <c r="N1007" s="83">
        <f>'Activity rawdata'!T1006+'Activity rawdata'!U1006</f>
        <v>0</v>
      </c>
      <c r="O1007" s="80">
        <f>'Activity rawdata'!V1006</f>
        <v>0</v>
      </c>
      <c r="P1007" s="80">
        <f>'Activity rawdata'!W1006</f>
        <v>0</v>
      </c>
      <c r="Q1007" s="80">
        <f>'Activity rawdata'!X1006</f>
        <v>0</v>
      </c>
      <c r="R1007" s="84">
        <f t="shared" si="160"/>
        <v>0</v>
      </c>
      <c r="S1007" s="80">
        <f>'Activity rawdata'!Z1006</f>
        <v>0</v>
      </c>
      <c r="T1007" s="80">
        <f>'Activity rawdata'!AA1006</f>
        <v>0</v>
      </c>
      <c r="U1007" s="80">
        <f t="shared" si="161"/>
        <v>0</v>
      </c>
      <c r="V1007" s="81">
        <f t="shared" si="162"/>
        <v>0</v>
      </c>
      <c r="W1007" s="75">
        <f t="shared" si="163"/>
        <v>0</v>
      </c>
      <c r="X1007" s="75">
        <f t="shared" si="164"/>
        <v>0</v>
      </c>
      <c r="Y1007" s="75">
        <f t="shared" si="165"/>
        <v>0</v>
      </c>
      <c r="Z1007" s="82">
        <f t="shared" si="166"/>
        <v>0</v>
      </c>
      <c r="AA1007" s="75">
        <f t="shared" si="167"/>
        <v>0</v>
      </c>
      <c r="AB1007" s="75">
        <f t="shared" si="168"/>
        <v>0</v>
      </c>
      <c r="AC1007" s="82">
        <f t="shared" si="169"/>
        <v>0</v>
      </c>
      <c r="AD1007" s="70"/>
    </row>
    <row r="1008" spans="1:30" x14ac:dyDescent="0.35">
      <c r="A1008" s="70" t="str">
        <f>'Activity rawdata'!A1007</f>
        <v>BH5660-1-198</v>
      </c>
      <c r="B1008" s="71" t="str">
        <f>'Activity rawdata'!B1007</f>
        <v>LB</v>
      </c>
      <c r="C1008" s="71" t="str">
        <f>IF('Activity rawdata'!C1007="PY","Planted",IF('Activity rawdata'!C1007="NY","Nat/Convert",IF('Activity rawdata'!C1007="NN","Nat/Nonconvert",IF('Activity rawdata'!C1007="OY","Planted"))))</f>
        <v>Planted</v>
      </c>
      <c r="D1008" s="70" t="str">
        <f>'Activity rawdata'!D1007</f>
        <v>STP2</v>
      </c>
      <c r="E1008" s="72" t="str">
        <f>'Activity rawdata'!E1007</f>
        <v>91</v>
      </c>
      <c r="F1008" s="73" t="str">
        <f>'Activity rawdata'!L1007</f>
        <v>NO</v>
      </c>
      <c r="G1008" s="72" t="str">
        <f>'Activity rawdata'!R1007</f>
        <v>2052</v>
      </c>
      <c r="H1008" s="72" t="str">
        <f>IF('Activity rawdata'!P1007="AHTHIN1","1st Thin",IF('Activity rawdata'!P1007="AHCC","Clearcut",IF('Activity rawdata'!P1007="AHTHSMZ","SMZ Thin",IF('Activity rawdata'!P1007="AHTHIN2","2nd Thin",IF('Activity rawdata'!P1007="AFERTE","Early Fert",IF('Activity rawdata'!P1007="AFERTM","Mid Fert",IF('Activity rawdata'!P1007="AFERTL","Late Fert",  IF('Activity rawdata'!P1007="ASP","Site Prep", IF('Activity rawdata'!P1007="APLT","Plant",  IF('Activity rawdata'!P1007="ANREG","Natural Regeneration"))))))))))</f>
        <v>1st Thin</v>
      </c>
      <c r="I1008" s="74">
        <f>'Activity rawdata'!O1007</f>
        <v>6.39</v>
      </c>
      <c r="J1008" s="75">
        <f>'Activity rawdata'!N1007</f>
        <v>14</v>
      </c>
      <c r="K1008" s="75">
        <f>'Activity rawdata'!AC1007</f>
        <v>174.76</v>
      </c>
      <c r="L1008" s="75">
        <f>'Activity rawdata'!AD1007</f>
        <v>367.89</v>
      </c>
      <c r="M1008" s="76">
        <f>'Activity rawdata'!AE1007</f>
        <v>9.3325070872357632</v>
      </c>
      <c r="N1008" s="83">
        <f>'Activity rawdata'!T1007+'Activity rawdata'!U1007</f>
        <v>20.85</v>
      </c>
      <c r="O1008" s="80">
        <f>'Activity rawdata'!V1007</f>
        <v>36.49</v>
      </c>
      <c r="P1008" s="80">
        <f>'Activity rawdata'!W1007</f>
        <v>0</v>
      </c>
      <c r="Q1008" s="80">
        <f>'Activity rawdata'!X1007</f>
        <v>0</v>
      </c>
      <c r="R1008" s="84">
        <f t="shared" si="160"/>
        <v>57.34</v>
      </c>
      <c r="S1008" s="80">
        <f>'Activity rawdata'!Z1007</f>
        <v>0</v>
      </c>
      <c r="T1008" s="80">
        <f>'Activity rawdata'!AA1007</f>
        <v>0</v>
      </c>
      <c r="U1008" s="80">
        <f t="shared" si="161"/>
        <v>0</v>
      </c>
      <c r="V1008" s="81">
        <f t="shared" si="162"/>
        <v>133.23150000000001</v>
      </c>
      <c r="W1008" s="75">
        <f t="shared" si="163"/>
        <v>233.1711</v>
      </c>
      <c r="X1008" s="75">
        <f t="shared" si="164"/>
        <v>0</v>
      </c>
      <c r="Y1008" s="75">
        <f t="shared" si="165"/>
        <v>0</v>
      </c>
      <c r="Z1008" s="82">
        <f t="shared" si="166"/>
        <v>366.40260000000001</v>
      </c>
      <c r="AA1008" s="75">
        <f t="shared" si="167"/>
        <v>0</v>
      </c>
      <c r="AB1008" s="75">
        <f t="shared" si="168"/>
        <v>0</v>
      </c>
      <c r="AC1008" s="82">
        <f t="shared" si="169"/>
        <v>0</v>
      </c>
      <c r="AD1008" s="70"/>
    </row>
    <row r="1009" spans="1:30" x14ac:dyDescent="0.35">
      <c r="A1009" s="70" t="str">
        <f>'Activity rawdata'!A1008</f>
        <v>BH6112-1-218</v>
      </c>
      <c r="B1009" s="71" t="str">
        <f>'Activity rawdata'!B1008</f>
        <v>LB</v>
      </c>
      <c r="C1009" s="71" t="str">
        <f>IF('Activity rawdata'!C1008="PY","Planted",IF('Activity rawdata'!C1008="NY","Nat/Convert",IF('Activity rawdata'!C1008="NN","Nat/Nonconvert",IF('Activity rawdata'!C1008="OY","Planted"))))</f>
        <v>Planted</v>
      </c>
      <c r="D1009" s="70" t="str">
        <f>'Activity rawdata'!D1008</f>
        <v>STP2</v>
      </c>
      <c r="E1009" s="72" t="str">
        <f>'Activity rawdata'!E1008</f>
        <v>91</v>
      </c>
      <c r="F1009" s="73" t="str">
        <f>'Activity rawdata'!L1008</f>
        <v>NO</v>
      </c>
      <c r="G1009" s="72" t="str">
        <f>'Activity rawdata'!R1008</f>
        <v>2052</v>
      </c>
      <c r="H1009" s="72" t="str">
        <f>IF('Activity rawdata'!P1008="AHTHIN1","1st Thin",IF('Activity rawdata'!P1008="AHCC","Clearcut",IF('Activity rawdata'!P1008="AHTHSMZ","SMZ Thin",IF('Activity rawdata'!P1008="AHTHIN2","2nd Thin",IF('Activity rawdata'!P1008="AFERTE","Early Fert",IF('Activity rawdata'!P1008="AFERTM","Mid Fert",IF('Activity rawdata'!P1008="AFERTL","Late Fert",  IF('Activity rawdata'!P1008="ASP","Site Prep", IF('Activity rawdata'!P1008="APLT","Plant",  IF('Activity rawdata'!P1008="ANREG","Natural Regeneration"))))))))))</f>
        <v>1st Thin</v>
      </c>
      <c r="I1009" s="74">
        <f>'Activity rawdata'!O1008</f>
        <v>22.17</v>
      </c>
      <c r="J1009" s="75">
        <f>'Activity rawdata'!N1008</f>
        <v>14</v>
      </c>
      <c r="K1009" s="75">
        <f>'Activity rawdata'!AC1008</f>
        <v>174.76</v>
      </c>
      <c r="L1009" s="75">
        <f>'Activity rawdata'!AD1008</f>
        <v>367.89</v>
      </c>
      <c r="M1009" s="76">
        <f>'Activity rawdata'!AE1008</f>
        <v>9.3325070872357632</v>
      </c>
      <c r="N1009" s="83">
        <f>'Activity rawdata'!T1008+'Activity rawdata'!U1008</f>
        <v>20.85</v>
      </c>
      <c r="O1009" s="80">
        <f>'Activity rawdata'!V1008</f>
        <v>36.49</v>
      </c>
      <c r="P1009" s="80">
        <f>'Activity rawdata'!W1008</f>
        <v>0</v>
      </c>
      <c r="Q1009" s="80">
        <f>'Activity rawdata'!X1008</f>
        <v>0</v>
      </c>
      <c r="R1009" s="84">
        <f t="shared" si="160"/>
        <v>57.34</v>
      </c>
      <c r="S1009" s="80">
        <f>'Activity rawdata'!Z1008</f>
        <v>0</v>
      </c>
      <c r="T1009" s="80">
        <f>'Activity rawdata'!AA1008</f>
        <v>0</v>
      </c>
      <c r="U1009" s="80">
        <f t="shared" si="161"/>
        <v>0</v>
      </c>
      <c r="V1009" s="81">
        <f t="shared" si="162"/>
        <v>462.24450000000007</v>
      </c>
      <c r="W1009" s="75">
        <f t="shared" si="163"/>
        <v>808.9833000000001</v>
      </c>
      <c r="X1009" s="75">
        <f t="shared" si="164"/>
        <v>0</v>
      </c>
      <c r="Y1009" s="75">
        <f t="shared" si="165"/>
        <v>0</v>
      </c>
      <c r="Z1009" s="82">
        <f t="shared" si="166"/>
        <v>1271.2278000000001</v>
      </c>
      <c r="AA1009" s="75">
        <f t="shared" si="167"/>
        <v>0</v>
      </c>
      <c r="AB1009" s="75">
        <f t="shared" si="168"/>
        <v>0</v>
      </c>
      <c r="AC1009" s="82">
        <f t="shared" si="169"/>
        <v>0</v>
      </c>
      <c r="AD1009" s="70"/>
    </row>
    <row r="1010" spans="1:30" x14ac:dyDescent="0.35">
      <c r="A1010" s="70" t="str">
        <f>'Activity rawdata'!A1009</f>
        <v>BH5660-1-199</v>
      </c>
      <c r="B1010" s="71" t="str">
        <f>'Activity rawdata'!B1009</f>
        <v>LB</v>
      </c>
      <c r="C1010" s="71" t="str">
        <f>IF('Activity rawdata'!C1009="PY","Planted",IF('Activity rawdata'!C1009="NY","Nat/Convert",IF('Activity rawdata'!C1009="NN","Nat/Nonconvert",IF('Activity rawdata'!C1009="OY","Planted"))))</f>
        <v>Planted</v>
      </c>
      <c r="D1010" s="70" t="str">
        <f>'Activity rawdata'!D1009</f>
        <v>STP2</v>
      </c>
      <c r="E1010" s="72" t="str">
        <f>'Activity rawdata'!E1009</f>
        <v>91</v>
      </c>
      <c r="F1010" s="73" t="str">
        <f>'Activity rawdata'!L1009</f>
        <v>NO</v>
      </c>
      <c r="G1010" s="72" t="str">
        <f>'Activity rawdata'!R1009</f>
        <v>2052</v>
      </c>
      <c r="H1010" s="72" t="str">
        <f>IF('Activity rawdata'!P1009="AHTHIN1","1st Thin",IF('Activity rawdata'!P1009="AHCC","Clearcut",IF('Activity rawdata'!P1009="AHTHSMZ","SMZ Thin",IF('Activity rawdata'!P1009="AHTHIN2","2nd Thin",IF('Activity rawdata'!P1009="AFERTE","Early Fert",IF('Activity rawdata'!P1009="AFERTM","Mid Fert",IF('Activity rawdata'!P1009="AFERTL","Late Fert",  IF('Activity rawdata'!P1009="ASP","Site Prep", IF('Activity rawdata'!P1009="APLT","Plant",  IF('Activity rawdata'!P1009="ANREG","Natural Regeneration"))))))))))</f>
        <v>1st Thin</v>
      </c>
      <c r="I1010" s="74">
        <f>'Activity rawdata'!O1009</f>
        <v>3.67</v>
      </c>
      <c r="J1010" s="75">
        <f>'Activity rawdata'!N1009</f>
        <v>14</v>
      </c>
      <c r="K1010" s="75">
        <f>'Activity rawdata'!AC1009</f>
        <v>174.76</v>
      </c>
      <c r="L1010" s="75">
        <f>'Activity rawdata'!AD1009</f>
        <v>367.89</v>
      </c>
      <c r="M1010" s="76">
        <f>'Activity rawdata'!AE1009</f>
        <v>9.3325070872357632</v>
      </c>
      <c r="N1010" s="83">
        <f>'Activity rawdata'!T1009+'Activity rawdata'!U1009</f>
        <v>20.85</v>
      </c>
      <c r="O1010" s="80">
        <f>'Activity rawdata'!V1009</f>
        <v>36.49</v>
      </c>
      <c r="P1010" s="80">
        <f>'Activity rawdata'!W1009</f>
        <v>0</v>
      </c>
      <c r="Q1010" s="80">
        <f>'Activity rawdata'!X1009</f>
        <v>0</v>
      </c>
      <c r="R1010" s="84">
        <f t="shared" si="160"/>
        <v>57.34</v>
      </c>
      <c r="S1010" s="80">
        <f>'Activity rawdata'!Z1009</f>
        <v>0</v>
      </c>
      <c r="T1010" s="80">
        <f>'Activity rawdata'!AA1009</f>
        <v>0</v>
      </c>
      <c r="U1010" s="80">
        <f t="shared" si="161"/>
        <v>0</v>
      </c>
      <c r="V1010" s="81">
        <f t="shared" si="162"/>
        <v>76.519500000000008</v>
      </c>
      <c r="W1010" s="75">
        <f t="shared" si="163"/>
        <v>133.91830000000002</v>
      </c>
      <c r="X1010" s="75">
        <f t="shared" si="164"/>
        <v>0</v>
      </c>
      <c r="Y1010" s="75">
        <f t="shared" si="165"/>
        <v>0</v>
      </c>
      <c r="Z1010" s="82">
        <f t="shared" si="166"/>
        <v>210.43780000000004</v>
      </c>
      <c r="AA1010" s="75">
        <f t="shared" si="167"/>
        <v>0</v>
      </c>
      <c r="AB1010" s="75">
        <f t="shared" si="168"/>
        <v>0</v>
      </c>
      <c r="AC1010" s="82">
        <f t="shared" si="169"/>
        <v>0</v>
      </c>
      <c r="AD1010" s="70"/>
    </row>
    <row r="1011" spans="1:30" x14ac:dyDescent="0.35">
      <c r="A1011" s="70" t="str">
        <f>'Activity rawdata'!A1010</f>
        <v>BH5145-1-379</v>
      </c>
      <c r="B1011" s="71" t="str">
        <f>'Activity rawdata'!B1010</f>
        <v>LB</v>
      </c>
      <c r="C1011" s="71" t="str">
        <f>IF('Activity rawdata'!C1010="PY","Planted",IF('Activity rawdata'!C1010="NY","Nat/Convert",IF('Activity rawdata'!C1010="NN","Nat/Nonconvert",IF('Activity rawdata'!C1010="OY","Planted"))))</f>
        <v>Planted</v>
      </c>
      <c r="D1011" s="70" t="str">
        <f>'Activity rawdata'!D1010</f>
        <v>STP2</v>
      </c>
      <c r="E1011" s="72" t="str">
        <f>'Activity rawdata'!E1010</f>
        <v>78</v>
      </c>
      <c r="F1011" s="73" t="str">
        <f>'Activity rawdata'!L1010</f>
        <v>NO</v>
      </c>
      <c r="G1011" s="72" t="str">
        <f>'Activity rawdata'!R1010</f>
        <v>2052</v>
      </c>
      <c r="H1011" s="72" t="str">
        <f>IF('Activity rawdata'!P1010="AHTHIN1","1st Thin",IF('Activity rawdata'!P1010="AHCC","Clearcut",IF('Activity rawdata'!P1010="AHTHSMZ","SMZ Thin",IF('Activity rawdata'!P1010="AHTHIN2","2nd Thin",IF('Activity rawdata'!P1010="AFERTE","Early Fert",IF('Activity rawdata'!P1010="AFERTM","Mid Fert",IF('Activity rawdata'!P1010="AFERTL","Late Fert",  IF('Activity rawdata'!P1010="ASP","Site Prep", IF('Activity rawdata'!P1010="APLT","Plant",  IF('Activity rawdata'!P1010="ANREG","Natural Regeneration"))))))))))</f>
        <v>1st Thin</v>
      </c>
      <c r="I1011" s="74">
        <f>'Activity rawdata'!O1010</f>
        <v>75.099999999999994</v>
      </c>
      <c r="J1011" s="75">
        <f>'Activity rawdata'!N1010</f>
        <v>14</v>
      </c>
      <c r="K1011" s="75">
        <f>'Activity rawdata'!AC1010</f>
        <v>125.83</v>
      </c>
      <c r="L1011" s="75">
        <f>'Activity rawdata'!AD1010</f>
        <v>379.35</v>
      </c>
      <c r="M1011" s="76">
        <f>'Activity rawdata'!AE1010</f>
        <v>7.7984511487921546</v>
      </c>
      <c r="N1011" s="83">
        <f>'Activity rawdata'!T1010+'Activity rawdata'!U1010</f>
        <v>24.83</v>
      </c>
      <c r="O1011" s="80">
        <f>'Activity rawdata'!V1010</f>
        <v>7.63</v>
      </c>
      <c r="P1011" s="80">
        <f>'Activity rawdata'!W1010</f>
        <v>0</v>
      </c>
      <c r="Q1011" s="80">
        <f>'Activity rawdata'!X1010</f>
        <v>0</v>
      </c>
      <c r="R1011" s="84">
        <f t="shared" si="160"/>
        <v>32.46</v>
      </c>
      <c r="S1011" s="80">
        <f>'Activity rawdata'!Z1010</f>
        <v>0</v>
      </c>
      <c r="T1011" s="80">
        <f>'Activity rawdata'!AA1010</f>
        <v>0</v>
      </c>
      <c r="U1011" s="80">
        <f t="shared" si="161"/>
        <v>0</v>
      </c>
      <c r="V1011" s="81">
        <f t="shared" si="162"/>
        <v>1864.7329999999997</v>
      </c>
      <c r="W1011" s="75">
        <f t="shared" si="163"/>
        <v>573.01299999999992</v>
      </c>
      <c r="X1011" s="75">
        <f t="shared" si="164"/>
        <v>0</v>
      </c>
      <c r="Y1011" s="75">
        <f t="shared" si="165"/>
        <v>0</v>
      </c>
      <c r="Z1011" s="82">
        <f t="shared" si="166"/>
        <v>2437.7459999999996</v>
      </c>
      <c r="AA1011" s="75">
        <f t="shared" si="167"/>
        <v>0</v>
      </c>
      <c r="AB1011" s="75">
        <f t="shared" si="168"/>
        <v>0</v>
      </c>
      <c r="AC1011" s="82">
        <f t="shared" si="169"/>
        <v>0</v>
      </c>
      <c r="AD1011" s="70"/>
    </row>
    <row r="1012" spans="1:30" x14ac:dyDescent="0.35">
      <c r="A1012" s="70" t="str">
        <f>'Activity rawdata'!A1011</f>
        <v>BH5222-1-378</v>
      </c>
      <c r="B1012" s="71" t="str">
        <f>'Activity rawdata'!B1011</f>
        <v>LB</v>
      </c>
      <c r="C1012" s="71" t="str">
        <f>IF('Activity rawdata'!C1011="PY","Planted",IF('Activity rawdata'!C1011="NY","Nat/Convert",IF('Activity rawdata'!C1011="NN","Nat/Nonconvert",IF('Activity rawdata'!C1011="OY","Planted"))))</f>
        <v>Planted</v>
      </c>
      <c r="D1012" s="70" t="str">
        <f>'Activity rawdata'!D1011</f>
        <v>STP2</v>
      </c>
      <c r="E1012" s="72" t="str">
        <f>'Activity rawdata'!E1011</f>
        <v>77</v>
      </c>
      <c r="F1012" s="73" t="str">
        <f>'Activity rawdata'!L1011</f>
        <v>NO</v>
      </c>
      <c r="G1012" s="72" t="str">
        <f>'Activity rawdata'!R1011</f>
        <v>2052</v>
      </c>
      <c r="H1012" s="72" t="str">
        <f>IF('Activity rawdata'!P1011="AHTHIN1","1st Thin",IF('Activity rawdata'!P1011="AHCC","Clearcut",IF('Activity rawdata'!P1011="AHTHSMZ","SMZ Thin",IF('Activity rawdata'!P1011="AHTHIN2","2nd Thin",IF('Activity rawdata'!P1011="AFERTE","Early Fert",IF('Activity rawdata'!P1011="AFERTM","Mid Fert",IF('Activity rawdata'!P1011="AFERTL","Late Fert",  IF('Activity rawdata'!P1011="ASP","Site Prep", IF('Activity rawdata'!P1011="APLT","Plant",  IF('Activity rawdata'!P1011="ANREG","Natural Regeneration"))))))))))</f>
        <v>1st Thin</v>
      </c>
      <c r="I1012" s="74">
        <f>'Activity rawdata'!O1011</f>
        <v>43.48</v>
      </c>
      <c r="J1012" s="75">
        <f>'Activity rawdata'!N1011</f>
        <v>14</v>
      </c>
      <c r="K1012" s="75">
        <f>'Activity rawdata'!AC1011</f>
        <v>125.83</v>
      </c>
      <c r="L1012" s="75">
        <f>'Activity rawdata'!AD1011</f>
        <v>379.35</v>
      </c>
      <c r="M1012" s="76">
        <f>'Activity rawdata'!AE1011</f>
        <v>7.7984511487921546</v>
      </c>
      <c r="N1012" s="83">
        <f>'Activity rawdata'!T1011+'Activity rawdata'!U1011</f>
        <v>24.83</v>
      </c>
      <c r="O1012" s="80">
        <f>'Activity rawdata'!V1011</f>
        <v>7.63</v>
      </c>
      <c r="P1012" s="80">
        <f>'Activity rawdata'!W1011</f>
        <v>0</v>
      </c>
      <c r="Q1012" s="80">
        <f>'Activity rawdata'!X1011</f>
        <v>0</v>
      </c>
      <c r="R1012" s="84">
        <f t="shared" si="160"/>
        <v>32.46</v>
      </c>
      <c r="S1012" s="80">
        <f>'Activity rawdata'!Z1011</f>
        <v>0</v>
      </c>
      <c r="T1012" s="80">
        <f>'Activity rawdata'!AA1011</f>
        <v>0</v>
      </c>
      <c r="U1012" s="80">
        <f t="shared" si="161"/>
        <v>0</v>
      </c>
      <c r="V1012" s="81">
        <f t="shared" si="162"/>
        <v>1079.6083999999998</v>
      </c>
      <c r="W1012" s="75">
        <f t="shared" si="163"/>
        <v>331.75239999999997</v>
      </c>
      <c r="X1012" s="75">
        <f t="shared" si="164"/>
        <v>0</v>
      </c>
      <c r="Y1012" s="75">
        <f t="shared" si="165"/>
        <v>0</v>
      </c>
      <c r="Z1012" s="82">
        <f t="shared" si="166"/>
        <v>1411.3607999999999</v>
      </c>
      <c r="AA1012" s="75">
        <f t="shared" si="167"/>
        <v>0</v>
      </c>
      <c r="AB1012" s="75">
        <f t="shared" si="168"/>
        <v>0</v>
      </c>
      <c r="AC1012" s="82">
        <f t="shared" si="169"/>
        <v>0</v>
      </c>
      <c r="AD1012" s="70"/>
    </row>
    <row r="1013" spans="1:30" x14ac:dyDescent="0.35">
      <c r="A1013" s="70" t="str">
        <f>'Activity rawdata'!A1012</f>
        <v>BH5140-1-143</v>
      </c>
      <c r="B1013" s="71" t="str">
        <f>'Activity rawdata'!B1012</f>
        <v>LB</v>
      </c>
      <c r="C1013" s="71" t="str">
        <f>IF('Activity rawdata'!C1012="PY","Planted",IF('Activity rawdata'!C1012="NY","Nat/Convert",IF('Activity rawdata'!C1012="NN","Nat/Nonconvert",IF('Activity rawdata'!C1012="OY","Planted"))))</f>
        <v>Planted</v>
      </c>
      <c r="D1013" s="70" t="str">
        <f>'Activity rawdata'!D1012</f>
        <v>STP2</v>
      </c>
      <c r="E1013" s="72" t="str">
        <f>'Activity rawdata'!E1012</f>
        <v>89</v>
      </c>
      <c r="F1013" s="73" t="str">
        <f>'Activity rawdata'!L1012</f>
        <v>NO</v>
      </c>
      <c r="G1013" s="72" t="str">
        <f>'Activity rawdata'!R1012</f>
        <v>2052</v>
      </c>
      <c r="H1013" s="72" t="str">
        <f>IF('Activity rawdata'!P1012="AHTHIN1","1st Thin",IF('Activity rawdata'!P1012="AHCC","Clearcut",IF('Activity rawdata'!P1012="AHTHSMZ","SMZ Thin",IF('Activity rawdata'!P1012="AHTHIN2","2nd Thin",IF('Activity rawdata'!P1012="AFERTE","Early Fert",IF('Activity rawdata'!P1012="AFERTM","Mid Fert",IF('Activity rawdata'!P1012="AFERTL","Late Fert",  IF('Activity rawdata'!P1012="ASP","Site Prep", IF('Activity rawdata'!P1012="APLT","Plant",  IF('Activity rawdata'!P1012="ANREG","Natural Regeneration"))))))))))</f>
        <v>1st Thin</v>
      </c>
      <c r="I1013" s="74">
        <f>'Activity rawdata'!O1012</f>
        <v>140.19</v>
      </c>
      <c r="J1013" s="75">
        <f>'Activity rawdata'!N1012</f>
        <v>14</v>
      </c>
      <c r="K1013" s="75">
        <f>'Activity rawdata'!AC1012</f>
        <v>157.53</v>
      </c>
      <c r="L1013" s="75">
        <f>'Activity rawdata'!AD1012</f>
        <v>371.9</v>
      </c>
      <c r="M1013" s="76">
        <f>'Activity rawdata'!AE1012</f>
        <v>8.812616052182296</v>
      </c>
      <c r="N1013" s="83">
        <f>'Activity rawdata'!T1012+'Activity rawdata'!U1012</f>
        <v>21.79</v>
      </c>
      <c r="O1013" s="80">
        <f>'Activity rawdata'!V1012</f>
        <v>23.91</v>
      </c>
      <c r="P1013" s="80">
        <f>'Activity rawdata'!W1012</f>
        <v>0</v>
      </c>
      <c r="Q1013" s="80">
        <f>'Activity rawdata'!X1012</f>
        <v>0</v>
      </c>
      <c r="R1013" s="84">
        <f t="shared" si="160"/>
        <v>45.7</v>
      </c>
      <c r="S1013" s="80">
        <f>'Activity rawdata'!Z1012</f>
        <v>0</v>
      </c>
      <c r="T1013" s="80">
        <f>'Activity rawdata'!AA1012</f>
        <v>0</v>
      </c>
      <c r="U1013" s="80">
        <f t="shared" si="161"/>
        <v>0</v>
      </c>
      <c r="V1013" s="81">
        <f t="shared" si="162"/>
        <v>3054.7401</v>
      </c>
      <c r="W1013" s="75">
        <f t="shared" si="163"/>
        <v>3351.9429</v>
      </c>
      <c r="X1013" s="75">
        <f t="shared" si="164"/>
        <v>0</v>
      </c>
      <c r="Y1013" s="75">
        <f t="shared" si="165"/>
        <v>0</v>
      </c>
      <c r="Z1013" s="82">
        <f t="shared" si="166"/>
        <v>6406.683</v>
      </c>
      <c r="AA1013" s="75">
        <f t="shared" si="167"/>
        <v>0</v>
      </c>
      <c r="AB1013" s="75">
        <f t="shared" si="168"/>
        <v>0</v>
      </c>
      <c r="AC1013" s="82">
        <f t="shared" si="169"/>
        <v>0</v>
      </c>
      <c r="AD1013" s="70"/>
    </row>
    <row r="1014" spans="1:30" x14ac:dyDescent="0.35">
      <c r="A1014" s="70" t="str">
        <f>'Activity rawdata'!A1013</f>
        <v>BH6112-1-265</v>
      </c>
      <c r="B1014" s="71" t="str">
        <f>'Activity rawdata'!B1013</f>
        <v>LB</v>
      </c>
      <c r="C1014" s="71" t="str">
        <f>IF('Activity rawdata'!C1013="PY","Planted",IF('Activity rawdata'!C1013="NY","Nat/Convert",IF('Activity rawdata'!C1013="NN","Nat/Nonconvert",IF('Activity rawdata'!C1013="OY","Planted"))))</f>
        <v>Planted</v>
      </c>
      <c r="D1014" s="70" t="str">
        <f>'Activity rawdata'!D1013</f>
        <v>STP2</v>
      </c>
      <c r="E1014" s="72" t="str">
        <f>'Activity rawdata'!E1013</f>
        <v>78</v>
      </c>
      <c r="F1014" s="73" t="str">
        <f>'Activity rawdata'!L1013</f>
        <v>NO</v>
      </c>
      <c r="G1014" s="72" t="str">
        <f>'Activity rawdata'!R1013</f>
        <v>2052</v>
      </c>
      <c r="H1014" s="72" t="str">
        <f>IF('Activity rawdata'!P1013="AHTHIN1","1st Thin",IF('Activity rawdata'!P1013="AHCC","Clearcut",IF('Activity rawdata'!P1013="AHTHSMZ","SMZ Thin",IF('Activity rawdata'!P1013="AHTHIN2","2nd Thin",IF('Activity rawdata'!P1013="AFERTE","Early Fert",IF('Activity rawdata'!P1013="AFERTM","Mid Fert",IF('Activity rawdata'!P1013="AFERTL","Late Fert",  IF('Activity rawdata'!P1013="ASP","Site Prep", IF('Activity rawdata'!P1013="APLT","Plant",  IF('Activity rawdata'!P1013="ANREG","Natural Regeneration"))))))))))</f>
        <v>1st Thin</v>
      </c>
      <c r="I1014" s="74">
        <f>'Activity rawdata'!O1013</f>
        <v>0.34</v>
      </c>
      <c r="J1014" s="75">
        <f>'Activity rawdata'!N1013</f>
        <v>14</v>
      </c>
      <c r="K1014" s="75">
        <f>'Activity rawdata'!AC1013</f>
        <v>125.83</v>
      </c>
      <c r="L1014" s="75">
        <f>'Activity rawdata'!AD1013</f>
        <v>379.35</v>
      </c>
      <c r="M1014" s="76">
        <f>'Activity rawdata'!AE1013</f>
        <v>7.7984511487921546</v>
      </c>
      <c r="N1014" s="83">
        <f>'Activity rawdata'!T1013+'Activity rawdata'!U1013</f>
        <v>24.83</v>
      </c>
      <c r="O1014" s="80">
        <f>'Activity rawdata'!V1013</f>
        <v>7.63</v>
      </c>
      <c r="P1014" s="80">
        <f>'Activity rawdata'!W1013</f>
        <v>0</v>
      </c>
      <c r="Q1014" s="80">
        <f>'Activity rawdata'!X1013</f>
        <v>0</v>
      </c>
      <c r="R1014" s="84">
        <f t="shared" si="160"/>
        <v>32.46</v>
      </c>
      <c r="S1014" s="80">
        <f>'Activity rawdata'!Z1013</f>
        <v>0</v>
      </c>
      <c r="T1014" s="80">
        <f>'Activity rawdata'!AA1013</f>
        <v>0</v>
      </c>
      <c r="U1014" s="80">
        <f t="shared" si="161"/>
        <v>0</v>
      </c>
      <c r="V1014" s="81">
        <f t="shared" si="162"/>
        <v>8.4421999999999997</v>
      </c>
      <c r="W1014" s="75">
        <f t="shared" si="163"/>
        <v>2.5942000000000003</v>
      </c>
      <c r="X1014" s="75">
        <f t="shared" si="164"/>
        <v>0</v>
      </c>
      <c r="Y1014" s="75">
        <f t="shared" si="165"/>
        <v>0</v>
      </c>
      <c r="Z1014" s="82">
        <f t="shared" si="166"/>
        <v>11.0364</v>
      </c>
      <c r="AA1014" s="75">
        <f t="shared" si="167"/>
        <v>0</v>
      </c>
      <c r="AB1014" s="75">
        <f t="shared" si="168"/>
        <v>0</v>
      </c>
      <c r="AC1014" s="82">
        <f t="shared" si="169"/>
        <v>0</v>
      </c>
      <c r="AD1014" s="70"/>
    </row>
    <row r="1015" spans="1:30" x14ac:dyDescent="0.35">
      <c r="A1015" s="70" t="str">
        <f>'Activity rawdata'!A1014</f>
        <v>BH6125-1-276</v>
      </c>
      <c r="B1015" s="71" t="str">
        <f>'Activity rawdata'!B1014</f>
        <v>LB</v>
      </c>
      <c r="C1015" s="71" t="str">
        <f>IF('Activity rawdata'!C1014="PY","Planted",IF('Activity rawdata'!C1014="NY","Nat/Convert",IF('Activity rawdata'!C1014="NN","Nat/Nonconvert",IF('Activity rawdata'!C1014="OY","Planted"))))</f>
        <v>Planted</v>
      </c>
      <c r="D1015" s="70" t="str">
        <f>'Activity rawdata'!D1014</f>
        <v>STP2</v>
      </c>
      <c r="E1015" s="72" t="str">
        <f>'Activity rawdata'!E1014</f>
        <v>61</v>
      </c>
      <c r="F1015" s="73" t="str">
        <f>'Activity rawdata'!L1014</f>
        <v>NO</v>
      </c>
      <c r="G1015" s="72" t="str">
        <f>'Activity rawdata'!R1014</f>
        <v>2052</v>
      </c>
      <c r="H1015" s="72" t="str">
        <f>IF('Activity rawdata'!P1014="AHTHIN1","1st Thin",IF('Activity rawdata'!P1014="AHCC","Clearcut",IF('Activity rawdata'!P1014="AHTHSMZ","SMZ Thin",IF('Activity rawdata'!P1014="AHTHIN2","2nd Thin",IF('Activity rawdata'!P1014="AFERTE","Early Fert",IF('Activity rawdata'!P1014="AFERTM","Mid Fert",IF('Activity rawdata'!P1014="AFERTL","Late Fert",  IF('Activity rawdata'!P1014="ASP","Site Prep", IF('Activity rawdata'!P1014="APLT","Plant",  IF('Activity rawdata'!P1014="ANREG","Natural Regeneration"))))))))))</f>
        <v>1st Thin</v>
      </c>
      <c r="I1015" s="74">
        <f>'Activity rawdata'!O1014</f>
        <v>26.96</v>
      </c>
      <c r="J1015" s="75">
        <f>'Activity rawdata'!N1014</f>
        <v>14</v>
      </c>
      <c r="K1015" s="75">
        <f>'Activity rawdata'!AC1014</f>
        <v>85.11</v>
      </c>
      <c r="L1015" s="75">
        <f>'Activity rawdata'!AD1014</f>
        <v>388.85</v>
      </c>
      <c r="M1015" s="76">
        <f>'Activity rawdata'!AE1014</f>
        <v>6.3348384709691263</v>
      </c>
      <c r="N1015" s="83">
        <f>'Activity rawdata'!T1014+'Activity rawdata'!U1014</f>
        <v>15.32</v>
      </c>
      <c r="O1015" s="80">
        <f>'Activity rawdata'!V1014</f>
        <v>0</v>
      </c>
      <c r="P1015" s="80">
        <f>'Activity rawdata'!W1014</f>
        <v>0</v>
      </c>
      <c r="Q1015" s="80">
        <f>'Activity rawdata'!X1014</f>
        <v>0</v>
      </c>
      <c r="R1015" s="84">
        <f t="shared" si="160"/>
        <v>15.32</v>
      </c>
      <c r="S1015" s="80">
        <f>'Activity rawdata'!Z1014</f>
        <v>0</v>
      </c>
      <c r="T1015" s="80">
        <f>'Activity rawdata'!AA1014</f>
        <v>0</v>
      </c>
      <c r="U1015" s="80">
        <f t="shared" si="161"/>
        <v>0</v>
      </c>
      <c r="V1015" s="81">
        <f t="shared" si="162"/>
        <v>413.02719999999999</v>
      </c>
      <c r="W1015" s="75">
        <f t="shared" si="163"/>
        <v>0</v>
      </c>
      <c r="X1015" s="75">
        <f t="shared" si="164"/>
        <v>0</v>
      </c>
      <c r="Y1015" s="75">
        <f t="shared" si="165"/>
        <v>0</v>
      </c>
      <c r="Z1015" s="82">
        <f t="shared" si="166"/>
        <v>413.02719999999999</v>
      </c>
      <c r="AA1015" s="75">
        <f t="shared" si="167"/>
        <v>0</v>
      </c>
      <c r="AB1015" s="75">
        <f t="shared" si="168"/>
        <v>0</v>
      </c>
      <c r="AC1015" s="82">
        <f t="shared" si="169"/>
        <v>0</v>
      </c>
      <c r="AD1015" s="70"/>
    </row>
    <row r="1016" spans="1:30" x14ac:dyDescent="0.35">
      <c r="A1016" s="70" t="str">
        <f>'Activity rawdata'!A1015</f>
        <v>BH6125-1-285</v>
      </c>
      <c r="B1016" s="71" t="str">
        <f>'Activity rawdata'!B1015</f>
        <v>LB</v>
      </c>
      <c r="C1016" s="71" t="str">
        <f>IF('Activity rawdata'!C1015="PY","Planted",IF('Activity rawdata'!C1015="NY","Nat/Convert",IF('Activity rawdata'!C1015="NN","Nat/Nonconvert",IF('Activity rawdata'!C1015="OY","Planted"))))</f>
        <v>Planted</v>
      </c>
      <c r="D1016" s="70" t="str">
        <f>'Activity rawdata'!D1015</f>
        <v>STP2</v>
      </c>
      <c r="E1016" s="72" t="str">
        <f>'Activity rawdata'!E1015</f>
        <v>76</v>
      </c>
      <c r="F1016" s="73" t="str">
        <f>'Activity rawdata'!L1015</f>
        <v>NO</v>
      </c>
      <c r="G1016" s="72" t="str">
        <f>'Activity rawdata'!R1015</f>
        <v>2052</v>
      </c>
      <c r="H1016" s="72" t="str">
        <f>IF('Activity rawdata'!P1015="AHTHIN1","1st Thin",IF('Activity rawdata'!P1015="AHCC","Clearcut",IF('Activity rawdata'!P1015="AHTHSMZ","SMZ Thin",IF('Activity rawdata'!P1015="AHTHIN2","2nd Thin",IF('Activity rawdata'!P1015="AFERTE","Early Fert",IF('Activity rawdata'!P1015="AFERTM","Mid Fert",IF('Activity rawdata'!P1015="AFERTL","Late Fert",  IF('Activity rawdata'!P1015="ASP","Site Prep", IF('Activity rawdata'!P1015="APLT","Plant",  IF('Activity rawdata'!P1015="ANREG","Natural Regeneration"))))))))))</f>
        <v>1st Thin</v>
      </c>
      <c r="I1016" s="74">
        <f>'Activity rawdata'!O1015</f>
        <v>9.06</v>
      </c>
      <c r="J1016" s="75">
        <f>'Activity rawdata'!N1015</f>
        <v>14</v>
      </c>
      <c r="K1016" s="75">
        <f>'Activity rawdata'!AC1015</f>
        <v>125.83</v>
      </c>
      <c r="L1016" s="75">
        <f>'Activity rawdata'!AD1015</f>
        <v>379.35</v>
      </c>
      <c r="M1016" s="76">
        <f>'Activity rawdata'!AE1015</f>
        <v>7.7984511487921546</v>
      </c>
      <c r="N1016" s="83">
        <f>'Activity rawdata'!T1015+'Activity rawdata'!U1015</f>
        <v>24.83</v>
      </c>
      <c r="O1016" s="80">
        <f>'Activity rawdata'!V1015</f>
        <v>7.63</v>
      </c>
      <c r="P1016" s="80">
        <f>'Activity rawdata'!W1015</f>
        <v>0</v>
      </c>
      <c r="Q1016" s="80">
        <f>'Activity rawdata'!X1015</f>
        <v>0</v>
      </c>
      <c r="R1016" s="84">
        <f t="shared" si="160"/>
        <v>32.46</v>
      </c>
      <c r="S1016" s="80">
        <f>'Activity rawdata'!Z1015</f>
        <v>0</v>
      </c>
      <c r="T1016" s="80">
        <f>'Activity rawdata'!AA1015</f>
        <v>0</v>
      </c>
      <c r="U1016" s="80">
        <f t="shared" si="161"/>
        <v>0</v>
      </c>
      <c r="V1016" s="81">
        <f t="shared" si="162"/>
        <v>224.9598</v>
      </c>
      <c r="W1016" s="75">
        <f t="shared" si="163"/>
        <v>69.127800000000008</v>
      </c>
      <c r="X1016" s="75">
        <f t="shared" si="164"/>
        <v>0</v>
      </c>
      <c r="Y1016" s="75">
        <f t="shared" si="165"/>
        <v>0</v>
      </c>
      <c r="Z1016" s="82">
        <f t="shared" si="166"/>
        <v>294.08760000000001</v>
      </c>
      <c r="AA1016" s="75">
        <f t="shared" si="167"/>
        <v>0</v>
      </c>
      <c r="AB1016" s="75">
        <f t="shared" si="168"/>
        <v>0</v>
      </c>
      <c r="AC1016" s="82">
        <f t="shared" si="169"/>
        <v>0</v>
      </c>
      <c r="AD1016" s="70"/>
    </row>
    <row r="1017" spans="1:30" x14ac:dyDescent="0.35">
      <c r="A1017" s="70" t="str">
        <f>'Activity rawdata'!A1016</f>
        <v>BH6125-1-402</v>
      </c>
      <c r="B1017" s="71" t="str">
        <f>'Activity rawdata'!B1016</f>
        <v>LB</v>
      </c>
      <c r="C1017" s="71" t="str">
        <f>IF('Activity rawdata'!C1016="PY","Planted",IF('Activity rawdata'!C1016="NY","Nat/Convert",IF('Activity rawdata'!C1016="NN","Nat/Nonconvert",IF('Activity rawdata'!C1016="OY","Planted"))))</f>
        <v>Planted</v>
      </c>
      <c r="D1017" s="70" t="str">
        <f>'Activity rawdata'!D1016</f>
        <v>STP2</v>
      </c>
      <c r="E1017" s="72" t="str">
        <f>'Activity rawdata'!E1016</f>
        <v>76</v>
      </c>
      <c r="F1017" s="73" t="str">
        <f>'Activity rawdata'!L1016</f>
        <v>NO</v>
      </c>
      <c r="G1017" s="72" t="str">
        <f>'Activity rawdata'!R1016</f>
        <v>2052</v>
      </c>
      <c r="H1017" s="72" t="str">
        <f>IF('Activity rawdata'!P1016="AHTHIN1","1st Thin",IF('Activity rawdata'!P1016="AHCC","Clearcut",IF('Activity rawdata'!P1016="AHTHSMZ","SMZ Thin",IF('Activity rawdata'!P1016="AHTHIN2","2nd Thin",IF('Activity rawdata'!P1016="AFERTE","Early Fert",IF('Activity rawdata'!P1016="AFERTM","Mid Fert",IF('Activity rawdata'!P1016="AFERTL","Late Fert",  IF('Activity rawdata'!P1016="ASP","Site Prep", IF('Activity rawdata'!P1016="APLT","Plant",  IF('Activity rawdata'!P1016="ANREG","Natural Regeneration"))))))))))</f>
        <v>1st Thin</v>
      </c>
      <c r="I1017" s="74">
        <f>'Activity rawdata'!O1016</f>
        <v>18.260000000000002</v>
      </c>
      <c r="J1017" s="75">
        <f>'Activity rawdata'!N1016</f>
        <v>14</v>
      </c>
      <c r="K1017" s="75">
        <f>'Activity rawdata'!AC1016</f>
        <v>125.83</v>
      </c>
      <c r="L1017" s="75">
        <f>'Activity rawdata'!AD1016</f>
        <v>379.35</v>
      </c>
      <c r="M1017" s="76">
        <f>'Activity rawdata'!AE1016</f>
        <v>7.7984511487921546</v>
      </c>
      <c r="N1017" s="83">
        <f>'Activity rawdata'!T1016+'Activity rawdata'!U1016</f>
        <v>24.83</v>
      </c>
      <c r="O1017" s="80">
        <f>'Activity rawdata'!V1016</f>
        <v>7.63</v>
      </c>
      <c r="P1017" s="80">
        <f>'Activity rawdata'!W1016</f>
        <v>0</v>
      </c>
      <c r="Q1017" s="80">
        <f>'Activity rawdata'!X1016</f>
        <v>0</v>
      </c>
      <c r="R1017" s="84">
        <f t="shared" si="160"/>
        <v>32.46</v>
      </c>
      <c r="S1017" s="80">
        <f>'Activity rawdata'!Z1016</f>
        <v>0</v>
      </c>
      <c r="T1017" s="80">
        <f>'Activity rawdata'!AA1016</f>
        <v>0</v>
      </c>
      <c r="U1017" s="80">
        <f t="shared" si="161"/>
        <v>0</v>
      </c>
      <c r="V1017" s="81">
        <f t="shared" si="162"/>
        <v>453.39580000000001</v>
      </c>
      <c r="W1017" s="75">
        <f t="shared" si="163"/>
        <v>139.32380000000001</v>
      </c>
      <c r="X1017" s="75">
        <f t="shared" si="164"/>
        <v>0</v>
      </c>
      <c r="Y1017" s="75">
        <f t="shared" si="165"/>
        <v>0</v>
      </c>
      <c r="Z1017" s="82">
        <f t="shared" si="166"/>
        <v>592.71960000000001</v>
      </c>
      <c r="AA1017" s="75">
        <f t="shared" si="167"/>
        <v>0</v>
      </c>
      <c r="AB1017" s="75">
        <f t="shared" si="168"/>
        <v>0</v>
      </c>
      <c r="AC1017" s="82">
        <f t="shared" si="169"/>
        <v>0</v>
      </c>
      <c r="AD1017" s="70"/>
    </row>
    <row r="1018" spans="1:30" x14ac:dyDescent="0.35">
      <c r="A1018" s="70" t="str">
        <f>'Activity rawdata'!A1017</f>
        <v>BH6125-1-369</v>
      </c>
      <c r="B1018" s="71" t="str">
        <f>'Activity rawdata'!B1017</f>
        <v>LB</v>
      </c>
      <c r="C1018" s="71" t="str">
        <f>IF('Activity rawdata'!C1017="PY","Planted",IF('Activity rawdata'!C1017="NY","Nat/Convert",IF('Activity rawdata'!C1017="NN","Nat/Nonconvert",IF('Activity rawdata'!C1017="OY","Planted"))))</f>
        <v>Planted</v>
      </c>
      <c r="D1018" s="70" t="str">
        <f>'Activity rawdata'!D1017</f>
        <v>STP2</v>
      </c>
      <c r="E1018" s="72" t="str">
        <f>'Activity rawdata'!E1017</f>
        <v>88</v>
      </c>
      <c r="F1018" s="73" t="str">
        <f>'Activity rawdata'!L1017</f>
        <v>NO</v>
      </c>
      <c r="G1018" s="72" t="str">
        <f>'Activity rawdata'!R1017</f>
        <v>2053</v>
      </c>
      <c r="H1018" s="72" t="str">
        <f>IF('Activity rawdata'!P1017="AHTHIN1","1st Thin",IF('Activity rawdata'!P1017="AHCC","Clearcut",IF('Activity rawdata'!P1017="AHTHSMZ","SMZ Thin",IF('Activity rawdata'!P1017="AHTHIN2","2nd Thin",IF('Activity rawdata'!P1017="AFERTE","Early Fert",IF('Activity rawdata'!P1017="AFERTM","Mid Fert",IF('Activity rawdata'!P1017="AFERTL","Late Fert",  IF('Activity rawdata'!P1017="ASP","Site Prep", IF('Activity rawdata'!P1017="APLT","Plant",  IF('Activity rawdata'!P1017="ANREG","Natural Regeneration"))))))))))</f>
        <v>1st Thin</v>
      </c>
      <c r="I1018" s="74">
        <f>'Activity rawdata'!O1017</f>
        <v>60.22</v>
      </c>
      <c r="J1018" s="75">
        <f>'Activity rawdata'!N1017</f>
        <v>14</v>
      </c>
      <c r="K1018" s="75">
        <f>'Activity rawdata'!AC1017</f>
        <v>157.53</v>
      </c>
      <c r="L1018" s="75">
        <f>'Activity rawdata'!AD1017</f>
        <v>371.9</v>
      </c>
      <c r="M1018" s="76">
        <f>'Activity rawdata'!AE1017</f>
        <v>8.812616052182296</v>
      </c>
      <c r="N1018" s="83">
        <f>'Activity rawdata'!T1017+'Activity rawdata'!U1017</f>
        <v>21.79</v>
      </c>
      <c r="O1018" s="80">
        <f>'Activity rawdata'!V1017</f>
        <v>23.91</v>
      </c>
      <c r="P1018" s="80">
        <f>'Activity rawdata'!W1017</f>
        <v>0</v>
      </c>
      <c r="Q1018" s="80">
        <f>'Activity rawdata'!X1017</f>
        <v>0</v>
      </c>
      <c r="R1018" s="84">
        <f t="shared" si="160"/>
        <v>45.7</v>
      </c>
      <c r="S1018" s="80">
        <f>'Activity rawdata'!Z1017</f>
        <v>0</v>
      </c>
      <c r="T1018" s="80">
        <f>'Activity rawdata'!AA1017</f>
        <v>0</v>
      </c>
      <c r="U1018" s="80">
        <f t="shared" si="161"/>
        <v>0</v>
      </c>
      <c r="V1018" s="81">
        <f t="shared" si="162"/>
        <v>1312.1938</v>
      </c>
      <c r="W1018" s="75">
        <f t="shared" si="163"/>
        <v>1439.8602000000001</v>
      </c>
      <c r="X1018" s="75">
        <f t="shared" si="164"/>
        <v>0</v>
      </c>
      <c r="Y1018" s="75">
        <f t="shared" si="165"/>
        <v>0</v>
      </c>
      <c r="Z1018" s="82">
        <f t="shared" si="166"/>
        <v>2752.0540000000001</v>
      </c>
      <c r="AA1018" s="75">
        <f t="shared" si="167"/>
        <v>0</v>
      </c>
      <c r="AB1018" s="75">
        <f t="shared" si="168"/>
        <v>0</v>
      </c>
      <c r="AC1018" s="82">
        <f t="shared" si="169"/>
        <v>0</v>
      </c>
      <c r="AD1018" s="70"/>
    </row>
    <row r="1019" spans="1:30" x14ac:dyDescent="0.35">
      <c r="A1019" s="70" t="str">
        <f>'Activity rawdata'!A1018</f>
        <v>BH6125-1-376</v>
      </c>
      <c r="B1019" s="71" t="str">
        <f>'Activity rawdata'!B1018</f>
        <v>LB</v>
      </c>
      <c r="C1019" s="71" t="str">
        <f>IF('Activity rawdata'!C1018="PY","Planted",IF('Activity rawdata'!C1018="NY","Nat/Convert",IF('Activity rawdata'!C1018="NN","Nat/Nonconvert",IF('Activity rawdata'!C1018="OY","Planted"))))</f>
        <v>Planted</v>
      </c>
      <c r="D1019" s="70" t="str">
        <f>'Activity rawdata'!D1018</f>
        <v>STP2</v>
      </c>
      <c r="E1019" s="72" t="str">
        <f>'Activity rawdata'!E1018</f>
        <v>78</v>
      </c>
      <c r="F1019" s="73" t="str">
        <f>'Activity rawdata'!L1018</f>
        <v>NO</v>
      </c>
      <c r="G1019" s="72" t="str">
        <f>'Activity rawdata'!R1018</f>
        <v>2053</v>
      </c>
      <c r="H1019" s="72" t="str">
        <f>IF('Activity rawdata'!P1018="AHTHIN1","1st Thin",IF('Activity rawdata'!P1018="AHCC","Clearcut",IF('Activity rawdata'!P1018="AHTHSMZ","SMZ Thin",IF('Activity rawdata'!P1018="AHTHIN2","2nd Thin",IF('Activity rawdata'!P1018="AFERTE","Early Fert",IF('Activity rawdata'!P1018="AFERTM","Mid Fert",IF('Activity rawdata'!P1018="AFERTL","Late Fert",  IF('Activity rawdata'!P1018="ASP","Site Prep", IF('Activity rawdata'!P1018="APLT","Plant",  IF('Activity rawdata'!P1018="ANREG","Natural Regeneration"))))))))))</f>
        <v>1st Thin</v>
      </c>
      <c r="I1019" s="74">
        <f>'Activity rawdata'!O1018</f>
        <v>61.85</v>
      </c>
      <c r="J1019" s="75">
        <f>'Activity rawdata'!N1018</f>
        <v>14</v>
      </c>
      <c r="K1019" s="75">
        <f>'Activity rawdata'!AC1018</f>
        <v>125.83</v>
      </c>
      <c r="L1019" s="75">
        <f>'Activity rawdata'!AD1018</f>
        <v>379.35</v>
      </c>
      <c r="M1019" s="76">
        <f>'Activity rawdata'!AE1018</f>
        <v>7.7984511487921546</v>
      </c>
      <c r="N1019" s="83">
        <f>'Activity rawdata'!T1018+'Activity rawdata'!U1018</f>
        <v>24.83</v>
      </c>
      <c r="O1019" s="80">
        <f>'Activity rawdata'!V1018</f>
        <v>7.63</v>
      </c>
      <c r="P1019" s="80">
        <f>'Activity rawdata'!W1018</f>
        <v>0</v>
      </c>
      <c r="Q1019" s="80">
        <f>'Activity rawdata'!X1018</f>
        <v>0</v>
      </c>
      <c r="R1019" s="84">
        <f t="shared" si="160"/>
        <v>32.46</v>
      </c>
      <c r="S1019" s="80">
        <f>'Activity rawdata'!Z1018</f>
        <v>0</v>
      </c>
      <c r="T1019" s="80">
        <f>'Activity rawdata'!AA1018</f>
        <v>0</v>
      </c>
      <c r="U1019" s="80">
        <f t="shared" si="161"/>
        <v>0</v>
      </c>
      <c r="V1019" s="81">
        <f t="shared" si="162"/>
        <v>1535.7355</v>
      </c>
      <c r="W1019" s="75">
        <f t="shared" si="163"/>
        <v>471.91550000000001</v>
      </c>
      <c r="X1019" s="75">
        <f t="shared" si="164"/>
        <v>0</v>
      </c>
      <c r="Y1019" s="75">
        <f t="shared" si="165"/>
        <v>0</v>
      </c>
      <c r="Z1019" s="82">
        <f t="shared" si="166"/>
        <v>2007.6510000000001</v>
      </c>
      <c r="AA1019" s="75">
        <f t="shared" si="167"/>
        <v>0</v>
      </c>
      <c r="AB1019" s="75">
        <f t="shared" si="168"/>
        <v>0</v>
      </c>
      <c r="AC1019" s="82">
        <f t="shared" si="169"/>
        <v>0</v>
      </c>
      <c r="AD1019" s="70"/>
    </row>
    <row r="1020" spans="1:30" x14ac:dyDescent="0.35">
      <c r="A1020" s="70" t="str">
        <f>'Activity rawdata'!A1019</f>
        <v>BH6112-1-262</v>
      </c>
      <c r="B1020" s="71" t="str">
        <f>'Activity rawdata'!B1019</f>
        <v>LB</v>
      </c>
      <c r="C1020" s="71" t="str">
        <f>IF('Activity rawdata'!C1019="PY","Planted",IF('Activity rawdata'!C1019="NY","Nat/Convert",IF('Activity rawdata'!C1019="NN","Nat/Nonconvert",IF('Activity rawdata'!C1019="OY","Planted"))))</f>
        <v>Planted</v>
      </c>
      <c r="D1020" s="70" t="str">
        <f>'Activity rawdata'!D1019</f>
        <v>STP2</v>
      </c>
      <c r="E1020" s="72" t="str">
        <f>'Activity rawdata'!E1019</f>
        <v>82</v>
      </c>
      <c r="F1020" s="73" t="str">
        <f>'Activity rawdata'!L1019</f>
        <v>NO</v>
      </c>
      <c r="G1020" s="72" t="str">
        <f>'Activity rawdata'!R1019</f>
        <v>2053</v>
      </c>
      <c r="H1020" s="72" t="str">
        <f>IF('Activity rawdata'!P1019="AHTHIN1","1st Thin",IF('Activity rawdata'!P1019="AHCC","Clearcut",IF('Activity rawdata'!P1019="AHTHSMZ","SMZ Thin",IF('Activity rawdata'!P1019="AHTHIN2","2nd Thin",IF('Activity rawdata'!P1019="AFERTE","Early Fert",IF('Activity rawdata'!P1019="AFERTM","Mid Fert",IF('Activity rawdata'!P1019="AFERTL","Late Fert",  IF('Activity rawdata'!P1019="ASP","Site Prep", IF('Activity rawdata'!P1019="APLT","Plant",  IF('Activity rawdata'!P1019="ANREG","Natural Regeneration"))))))))))</f>
        <v>1st Thin</v>
      </c>
      <c r="I1020" s="74">
        <f>'Activity rawdata'!O1019</f>
        <v>10.25</v>
      </c>
      <c r="J1020" s="75">
        <f>'Activity rawdata'!N1019</f>
        <v>14</v>
      </c>
      <c r="K1020" s="75">
        <f>'Activity rawdata'!AC1019</f>
        <v>141.22</v>
      </c>
      <c r="L1020" s="75">
        <f>'Activity rawdata'!AD1019</f>
        <v>375.73</v>
      </c>
      <c r="M1020" s="76">
        <f>'Activity rawdata'!AE1019</f>
        <v>8.3013068837058928</v>
      </c>
      <c r="N1020" s="83">
        <f>'Activity rawdata'!T1019+'Activity rawdata'!U1019</f>
        <v>24.78</v>
      </c>
      <c r="O1020" s="80">
        <f>'Activity rawdata'!V1019</f>
        <v>13.56</v>
      </c>
      <c r="P1020" s="80">
        <f>'Activity rawdata'!W1019</f>
        <v>0</v>
      </c>
      <c r="Q1020" s="80">
        <f>'Activity rawdata'!X1019</f>
        <v>0</v>
      </c>
      <c r="R1020" s="84">
        <f t="shared" si="160"/>
        <v>38.340000000000003</v>
      </c>
      <c r="S1020" s="80">
        <f>'Activity rawdata'!Z1019</f>
        <v>0</v>
      </c>
      <c r="T1020" s="80">
        <f>'Activity rawdata'!AA1019</f>
        <v>0</v>
      </c>
      <c r="U1020" s="80">
        <f t="shared" si="161"/>
        <v>0</v>
      </c>
      <c r="V1020" s="81">
        <f t="shared" si="162"/>
        <v>253.995</v>
      </c>
      <c r="W1020" s="75">
        <f t="shared" si="163"/>
        <v>138.99</v>
      </c>
      <c r="X1020" s="75">
        <f t="shared" si="164"/>
        <v>0</v>
      </c>
      <c r="Y1020" s="75">
        <f t="shared" si="165"/>
        <v>0</v>
      </c>
      <c r="Z1020" s="82">
        <f t="shared" si="166"/>
        <v>392.98500000000001</v>
      </c>
      <c r="AA1020" s="75">
        <f t="shared" si="167"/>
        <v>0</v>
      </c>
      <c r="AB1020" s="75">
        <f t="shared" si="168"/>
        <v>0</v>
      </c>
      <c r="AC1020" s="82">
        <f t="shared" si="169"/>
        <v>0</v>
      </c>
      <c r="AD1020" s="70"/>
    </row>
    <row r="1021" spans="1:30" x14ac:dyDescent="0.35">
      <c r="A1021" s="70" t="str">
        <f>'Activity rawdata'!A1020</f>
        <v>BH1427-1-337</v>
      </c>
      <c r="B1021" s="71" t="str">
        <f>'Activity rawdata'!B1020</f>
        <v>LB</v>
      </c>
      <c r="C1021" s="71" t="str">
        <f>IF('Activity rawdata'!C1020="PY","Planted",IF('Activity rawdata'!C1020="NY","Nat/Convert",IF('Activity rawdata'!C1020="NN","Nat/Nonconvert",IF('Activity rawdata'!C1020="OY","Planted"))))</f>
        <v>Planted</v>
      </c>
      <c r="D1021" s="70" t="str">
        <f>'Activity rawdata'!D1020</f>
        <v>STP2</v>
      </c>
      <c r="E1021" s="72" t="str">
        <f>'Activity rawdata'!E1020</f>
        <v>88</v>
      </c>
      <c r="F1021" s="73" t="str">
        <f>'Activity rawdata'!L1020</f>
        <v>NO</v>
      </c>
      <c r="G1021" s="72" t="str">
        <f>'Activity rawdata'!R1020</f>
        <v>2053</v>
      </c>
      <c r="H1021" s="72" t="str">
        <f>IF('Activity rawdata'!P1020="AHTHIN1","1st Thin",IF('Activity rawdata'!P1020="AHCC","Clearcut",IF('Activity rawdata'!P1020="AHTHSMZ","SMZ Thin",IF('Activity rawdata'!P1020="AHTHIN2","2nd Thin",IF('Activity rawdata'!P1020="AFERTE","Early Fert",IF('Activity rawdata'!P1020="AFERTM","Mid Fert",IF('Activity rawdata'!P1020="AFERTL","Late Fert",  IF('Activity rawdata'!P1020="ASP","Site Prep", IF('Activity rawdata'!P1020="APLT","Plant",  IF('Activity rawdata'!P1020="ANREG","Natural Regeneration"))))))))))</f>
        <v>1st Thin</v>
      </c>
      <c r="I1021" s="74">
        <f>'Activity rawdata'!O1020</f>
        <v>82.28</v>
      </c>
      <c r="J1021" s="75">
        <f>'Activity rawdata'!N1020</f>
        <v>14</v>
      </c>
      <c r="K1021" s="75">
        <f>'Activity rawdata'!AC1020</f>
        <v>157.53</v>
      </c>
      <c r="L1021" s="75">
        <f>'Activity rawdata'!AD1020</f>
        <v>371.9</v>
      </c>
      <c r="M1021" s="76">
        <f>'Activity rawdata'!AE1020</f>
        <v>8.812616052182296</v>
      </c>
      <c r="N1021" s="83">
        <f>'Activity rawdata'!T1020+'Activity rawdata'!U1020</f>
        <v>21.79</v>
      </c>
      <c r="O1021" s="80">
        <f>'Activity rawdata'!V1020</f>
        <v>23.91</v>
      </c>
      <c r="P1021" s="80">
        <f>'Activity rawdata'!W1020</f>
        <v>0</v>
      </c>
      <c r="Q1021" s="80">
        <f>'Activity rawdata'!X1020</f>
        <v>0</v>
      </c>
      <c r="R1021" s="84">
        <f t="shared" si="160"/>
        <v>45.7</v>
      </c>
      <c r="S1021" s="80">
        <f>'Activity rawdata'!Z1020</f>
        <v>0</v>
      </c>
      <c r="T1021" s="80">
        <f>'Activity rawdata'!AA1020</f>
        <v>0</v>
      </c>
      <c r="U1021" s="80">
        <f t="shared" si="161"/>
        <v>0</v>
      </c>
      <c r="V1021" s="81">
        <f t="shared" si="162"/>
        <v>1792.8812</v>
      </c>
      <c r="W1021" s="75">
        <f t="shared" si="163"/>
        <v>1967.3148000000001</v>
      </c>
      <c r="X1021" s="75">
        <f t="shared" si="164"/>
        <v>0</v>
      </c>
      <c r="Y1021" s="75">
        <f t="shared" si="165"/>
        <v>0</v>
      </c>
      <c r="Z1021" s="82">
        <f t="shared" si="166"/>
        <v>3760.1959999999999</v>
      </c>
      <c r="AA1021" s="75">
        <f t="shared" si="167"/>
        <v>0</v>
      </c>
      <c r="AB1021" s="75">
        <f t="shared" si="168"/>
        <v>0</v>
      </c>
      <c r="AC1021" s="82">
        <f t="shared" si="169"/>
        <v>0</v>
      </c>
      <c r="AD1021" s="70"/>
    </row>
    <row r="1022" spans="1:30" x14ac:dyDescent="0.35">
      <c r="A1022" s="70" t="str">
        <f>'Activity rawdata'!A1021</f>
        <v>BH1431-1-27</v>
      </c>
      <c r="B1022" s="71" t="str">
        <f>'Activity rawdata'!B1021</f>
        <v>LB</v>
      </c>
      <c r="C1022" s="71" t="str">
        <f>IF('Activity rawdata'!C1021="PY","Planted",IF('Activity rawdata'!C1021="NY","Nat/Convert",IF('Activity rawdata'!C1021="NN","Nat/Nonconvert",IF('Activity rawdata'!C1021="OY","Planted"))))</f>
        <v>Planted</v>
      </c>
      <c r="D1022" s="70" t="str">
        <f>'Activity rawdata'!D1021</f>
        <v>STP2</v>
      </c>
      <c r="E1022" s="72" t="str">
        <f>'Activity rawdata'!E1021</f>
        <v>88</v>
      </c>
      <c r="F1022" s="73" t="str">
        <f>'Activity rawdata'!L1021</f>
        <v>NO</v>
      </c>
      <c r="G1022" s="72" t="str">
        <f>'Activity rawdata'!R1021</f>
        <v>2053</v>
      </c>
      <c r="H1022" s="72" t="str">
        <f>IF('Activity rawdata'!P1021="AHTHIN1","1st Thin",IF('Activity rawdata'!P1021="AHCC","Clearcut",IF('Activity rawdata'!P1021="AHTHSMZ","SMZ Thin",IF('Activity rawdata'!P1021="AHTHIN2","2nd Thin",IF('Activity rawdata'!P1021="AFERTE","Early Fert",IF('Activity rawdata'!P1021="AFERTM","Mid Fert",IF('Activity rawdata'!P1021="AFERTL","Late Fert",  IF('Activity rawdata'!P1021="ASP","Site Prep", IF('Activity rawdata'!P1021="APLT","Plant",  IF('Activity rawdata'!P1021="ANREG","Natural Regeneration"))))))))))</f>
        <v>1st Thin</v>
      </c>
      <c r="I1022" s="74">
        <f>'Activity rawdata'!O1021</f>
        <v>47.01</v>
      </c>
      <c r="J1022" s="75">
        <f>'Activity rawdata'!N1021</f>
        <v>14</v>
      </c>
      <c r="K1022" s="75">
        <f>'Activity rawdata'!AC1021</f>
        <v>157.53</v>
      </c>
      <c r="L1022" s="75">
        <f>'Activity rawdata'!AD1021</f>
        <v>371.9</v>
      </c>
      <c r="M1022" s="76">
        <f>'Activity rawdata'!AE1021</f>
        <v>8.812616052182296</v>
      </c>
      <c r="N1022" s="83">
        <f>'Activity rawdata'!T1021+'Activity rawdata'!U1021</f>
        <v>21.79</v>
      </c>
      <c r="O1022" s="80">
        <f>'Activity rawdata'!V1021</f>
        <v>23.91</v>
      </c>
      <c r="P1022" s="80">
        <f>'Activity rawdata'!W1021</f>
        <v>0</v>
      </c>
      <c r="Q1022" s="80">
        <f>'Activity rawdata'!X1021</f>
        <v>0</v>
      </c>
      <c r="R1022" s="84">
        <f t="shared" si="160"/>
        <v>45.7</v>
      </c>
      <c r="S1022" s="80">
        <f>'Activity rawdata'!Z1021</f>
        <v>0</v>
      </c>
      <c r="T1022" s="80">
        <f>'Activity rawdata'!AA1021</f>
        <v>0</v>
      </c>
      <c r="U1022" s="80">
        <f t="shared" si="161"/>
        <v>0</v>
      </c>
      <c r="V1022" s="81">
        <f t="shared" si="162"/>
        <v>1024.3479</v>
      </c>
      <c r="W1022" s="75">
        <f t="shared" si="163"/>
        <v>1124.0091</v>
      </c>
      <c r="X1022" s="75">
        <f t="shared" si="164"/>
        <v>0</v>
      </c>
      <c r="Y1022" s="75">
        <f t="shared" si="165"/>
        <v>0</v>
      </c>
      <c r="Z1022" s="82">
        <f t="shared" si="166"/>
        <v>2148.357</v>
      </c>
      <c r="AA1022" s="75">
        <f t="shared" si="167"/>
        <v>0</v>
      </c>
      <c r="AB1022" s="75">
        <f t="shared" si="168"/>
        <v>0</v>
      </c>
      <c r="AC1022" s="82">
        <f t="shared" si="169"/>
        <v>0</v>
      </c>
      <c r="AD1022" s="70"/>
    </row>
    <row r="1023" spans="1:30" x14ac:dyDescent="0.35">
      <c r="A1023" s="70" t="str">
        <f>'Activity rawdata'!A1022</f>
        <v>BH1431-1-342</v>
      </c>
      <c r="B1023" s="71" t="str">
        <f>'Activity rawdata'!B1022</f>
        <v>LB</v>
      </c>
      <c r="C1023" s="71" t="str">
        <f>IF('Activity rawdata'!C1022="PY","Planted",IF('Activity rawdata'!C1022="NY","Nat/Convert",IF('Activity rawdata'!C1022="NN","Nat/Nonconvert",IF('Activity rawdata'!C1022="OY","Planted"))))</f>
        <v>Planted</v>
      </c>
      <c r="D1023" s="70" t="str">
        <f>'Activity rawdata'!D1022</f>
        <v>STP2</v>
      </c>
      <c r="E1023" s="72" t="str">
        <f>'Activity rawdata'!E1022</f>
        <v>88</v>
      </c>
      <c r="F1023" s="73" t="str">
        <f>'Activity rawdata'!L1022</f>
        <v>NO</v>
      </c>
      <c r="G1023" s="72" t="str">
        <f>'Activity rawdata'!R1022</f>
        <v>2053</v>
      </c>
      <c r="H1023" s="72" t="str">
        <f>IF('Activity rawdata'!P1022="AHTHIN1","1st Thin",IF('Activity rawdata'!P1022="AHCC","Clearcut",IF('Activity rawdata'!P1022="AHTHSMZ","SMZ Thin",IF('Activity rawdata'!P1022="AHTHIN2","2nd Thin",IF('Activity rawdata'!P1022="AFERTE","Early Fert",IF('Activity rawdata'!P1022="AFERTM","Mid Fert",IF('Activity rawdata'!P1022="AFERTL","Late Fert",  IF('Activity rawdata'!P1022="ASP","Site Prep", IF('Activity rawdata'!P1022="APLT","Plant",  IF('Activity rawdata'!P1022="ANREG","Natural Regeneration"))))))))))</f>
        <v>1st Thin</v>
      </c>
      <c r="I1023" s="74">
        <f>'Activity rawdata'!O1022</f>
        <v>61.56</v>
      </c>
      <c r="J1023" s="75">
        <f>'Activity rawdata'!N1022</f>
        <v>14</v>
      </c>
      <c r="K1023" s="75">
        <f>'Activity rawdata'!AC1022</f>
        <v>157.53</v>
      </c>
      <c r="L1023" s="75">
        <f>'Activity rawdata'!AD1022</f>
        <v>371.9</v>
      </c>
      <c r="M1023" s="76">
        <f>'Activity rawdata'!AE1022</f>
        <v>8.812616052182296</v>
      </c>
      <c r="N1023" s="83">
        <f>'Activity rawdata'!T1022+'Activity rawdata'!U1022</f>
        <v>21.79</v>
      </c>
      <c r="O1023" s="80">
        <f>'Activity rawdata'!V1022</f>
        <v>23.91</v>
      </c>
      <c r="P1023" s="80">
        <f>'Activity rawdata'!W1022</f>
        <v>0</v>
      </c>
      <c r="Q1023" s="80">
        <f>'Activity rawdata'!X1022</f>
        <v>0</v>
      </c>
      <c r="R1023" s="84">
        <f t="shared" si="160"/>
        <v>45.7</v>
      </c>
      <c r="S1023" s="80">
        <f>'Activity rawdata'!Z1022</f>
        <v>0</v>
      </c>
      <c r="T1023" s="80">
        <f>'Activity rawdata'!AA1022</f>
        <v>0</v>
      </c>
      <c r="U1023" s="80">
        <f t="shared" si="161"/>
        <v>0</v>
      </c>
      <c r="V1023" s="81">
        <f t="shared" si="162"/>
        <v>1341.3924</v>
      </c>
      <c r="W1023" s="75">
        <f t="shared" si="163"/>
        <v>1471.8996</v>
      </c>
      <c r="X1023" s="75">
        <f t="shared" si="164"/>
        <v>0</v>
      </c>
      <c r="Y1023" s="75">
        <f t="shared" si="165"/>
        <v>0</v>
      </c>
      <c r="Z1023" s="82">
        <f t="shared" si="166"/>
        <v>2813.2919999999999</v>
      </c>
      <c r="AA1023" s="75">
        <f t="shared" si="167"/>
        <v>0</v>
      </c>
      <c r="AB1023" s="75">
        <f t="shared" si="168"/>
        <v>0</v>
      </c>
      <c r="AC1023" s="82">
        <f t="shared" si="169"/>
        <v>0</v>
      </c>
      <c r="AD1023" s="70"/>
    </row>
    <row r="1024" spans="1:30" x14ac:dyDescent="0.35">
      <c r="A1024" s="70" t="str">
        <f>'Activity rawdata'!A1023</f>
        <v>BH5186-1-174</v>
      </c>
      <c r="B1024" s="71" t="str">
        <f>'Activity rawdata'!B1023</f>
        <v>LB</v>
      </c>
      <c r="C1024" s="71" t="str">
        <f>IF('Activity rawdata'!C1023="PY","Planted",IF('Activity rawdata'!C1023="NY","Nat/Convert",IF('Activity rawdata'!C1023="NN","Nat/Nonconvert",IF('Activity rawdata'!C1023="OY","Planted"))))</f>
        <v>Planted</v>
      </c>
      <c r="D1024" s="70" t="str">
        <f>'Activity rawdata'!D1023</f>
        <v>STP2</v>
      </c>
      <c r="E1024" s="72" t="str">
        <f>'Activity rawdata'!E1023</f>
        <v>90</v>
      </c>
      <c r="F1024" s="73" t="str">
        <f>'Activity rawdata'!L1023</f>
        <v>NO</v>
      </c>
      <c r="G1024" s="72" t="str">
        <f>'Activity rawdata'!R1023</f>
        <v>2053</v>
      </c>
      <c r="H1024" s="72" t="str">
        <f>IF('Activity rawdata'!P1023="AHTHIN1","1st Thin",IF('Activity rawdata'!P1023="AHCC","Clearcut",IF('Activity rawdata'!P1023="AHTHSMZ","SMZ Thin",IF('Activity rawdata'!P1023="AHTHIN2","2nd Thin",IF('Activity rawdata'!P1023="AFERTE","Early Fert",IF('Activity rawdata'!P1023="AFERTM","Mid Fert",IF('Activity rawdata'!P1023="AFERTL","Late Fert",  IF('Activity rawdata'!P1023="ASP","Site Prep", IF('Activity rawdata'!P1023="APLT","Plant",  IF('Activity rawdata'!P1023="ANREG","Natural Regeneration"))))))))))</f>
        <v>1st Thin</v>
      </c>
      <c r="I1024" s="74">
        <f>'Activity rawdata'!O1023</f>
        <v>0.88</v>
      </c>
      <c r="J1024" s="75">
        <f>'Activity rawdata'!N1023</f>
        <v>14</v>
      </c>
      <c r="K1024" s="75">
        <f>'Activity rawdata'!AC1023</f>
        <v>174.76</v>
      </c>
      <c r="L1024" s="75">
        <f>'Activity rawdata'!AD1023</f>
        <v>367.89</v>
      </c>
      <c r="M1024" s="76">
        <f>'Activity rawdata'!AE1023</f>
        <v>9.3325070872357632</v>
      </c>
      <c r="N1024" s="83">
        <f>'Activity rawdata'!T1023+'Activity rawdata'!U1023</f>
        <v>20.85</v>
      </c>
      <c r="O1024" s="80">
        <f>'Activity rawdata'!V1023</f>
        <v>36.49</v>
      </c>
      <c r="P1024" s="80">
        <f>'Activity rawdata'!W1023</f>
        <v>0</v>
      </c>
      <c r="Q1024" s="80">
        <f>'Activity rawdata'!X1023</f>
        <v>0</v>
      </c>
      <c r="R1024" s="84">
        <f t="shared" si="160"/>
        <v>57.34</v>
      </c>
      <c r="S1024" s="80">
        <f>'Activity rawdata'!Z1023</f>
        <v>0</v>
      </c>
      <c r="T1024" s="80">
        <f>'Activity rawdata'!AA1023</f>
        <v>0</v>
      </c>
      <c r="U1024" s="80">
        <f t="shared" si="161"/>
        <v>0</v>
      </c>
      <c r="V1024" s="81">
        <f t="shared" si="162"/>
        <v>18.348000000000003</v>
      </c>
      <c r="W1024" s="75">
        <f t="shared" si="163"/>
        <v>32.111200000000004</v>
      </c>
      <c r="X1024" s="75">
        <f t="shared" si="164"/>
        <v>0</v>
      </c>
      <c r="Y1024" s="75">
        <f t="shared" si="165"/>
        <v>0</v>
      </c>
      <c r="Z1024" s="82">
        <f t="shared" si="166"/>
        <v>50.45920000000001</v>
      </c>
      <c r="AA1024" s="75">
        <f t="shared" si="167"/>
        <v>0</v>
      </c>
      <c r="AB1024" s="75">
        <f t="shared" si="168"/>
        <v>0</v>
      </c>
      <c r="AC1024" s="82">
        <f t="shared" si="169"/>
        <v>0</v>
      </c>
      <c r="AD1024" s="70"/>
    </row>
    <row r="1025" spans="1:30" x14ac:dyDescent="0.35">
      <c r="A1025" s="70" t="str">
        <f>'Activity rawdata'!A1024</f>
        <v>BH6112-1-232</v>
      </c>
      <c r="B1025" s="71" t="str">
        <f>'Activity rawdata'!B1024</f>
        <v>LB</v>
      </c>
      <c r="C1025" s="71" t="str">
        <f>IF('Activity rawdata'!C1024="PY","Planted",IF('Activity rawdata'!C1024="NY","Nat/Convert",IF('Activity rawdata'!C1024="NN","Nat/Nonconvert",IF('Activity rawdata'!C1024="OY","Planted"))))</f>
        <v>Planted</v>
      </c>
      <c r="D1025" s="70" t="str">
        <f>'Activity rawdata'!D1024</f>
        <v>STP2</v>
      </c>
      <c r="E1025" s="72" t="str">
        <f>'Activity rawdata'!E1024</f>
        <v>79</v>
      </c>
      <c r="F1025" s="73" t="str">
        <f>'Activity rawdata'!L1024</f>
        <v>NO</v>
      </c>
      <c r="G1025" s="72" t="str">
        <f>'Activity rawdata'!R1024</f>
        <v>2053</v>
      </c>
      <c r="H1025" s="72" t="str">
        <f>IF('Activity rawdata'!P1024="AHTHIN1","1st Thin",IF('Activity rawdata'!P1024="AHCC","Clearcut",IF('Activity rawdata'!P1024="AHTHSMZ","SMZ Thin",IF('Activity rawdata'!P1024="AHTHIN2","2nd Thin",IF('Activity rawdata'!P1024="AFERTE","Early Fert",IF('Activity rawdata'!P1024="AFERTM","Mid Fert",IF('Activity rawdata'!P1024="AFERTL","Late Fert",  IF('Activity rawdata'!P1024="ASP","Site Prep", IF('Activity rawdata'!P1024="APLT","Plant",  IF('Activity rawdata'!P1024="ANREG","Natural Regeneration"))))))))))</f>
        <v>1st Thin</v>
      </c>
      <c r="I1025" s="74">
        <f>'Activity rawdata'!O1024</f>
        <v>5.53</v>
      </c>
      <c r="J1025" s="75">
        <f>'Activity rawdata'!N1024</f>
        <v>14</v>
      </c>
      <c r="K1025" s="75">
        <f>'Activity rawdata'!AC1024</f>
        <v>125.83</v>
      </c>
      <c r="L1025" s="75">
        <f>'Activity rawdata'!AD1024</f>
        <v>379.35</v>
      </c>
      <c r="M1025" s="76">
        <f>'Activity rawdata'!AE1024</f>
        <v>7.7984511487921546</v>
      </c>
      <c r="N1025" s="83">
        <f>'Activity rawdata'!T1024+'Activity rawdata'!U1024</f>
        <v>24.83</v>
      </c>
      <c r="O1025" s="80">
        <f>'Activity rawdata'!V1024</f>
        <v>7.63</v>
      </c>
      <c r="P1025" s="80">
        <f>'Activity rawdata'!W1024</f>
        <v>0</v>
      </c>
      <c r="Q1025" s="80">
        <f>'Activity rawdata'!X1024</f>
        <v>0</v>
      </c>
      <c r="R1025" s="84">
        <f t="shared" si="160"/>
        <v>32.46</v>
      </c>
      <c r="S1025" s="80">
        <f>'Activity rawdata'!Z1024</f>
        <v>0</v>
      </c>
      <c r="T1025" s="80">
        <f>'Activity rawdata'!AA1024</f>
        <v>0</v>
      </c>
      <c r="U1025" s="80">
        <f t="shared" si="161"/>
        <v>0</v>
      </c>
      <c r="V1025" s="81">
        <f t="shared" si="162"/>
        <v>137.3099</v>
      </c>
      <c r="W1025" s="75">
        <f t="shared" si="163"/>
        <v>42.193899999999999</v>
      </c>
      <c r="X1025" s="75">
        <f t="shared" si="164"/>
        <v>0</v>
      </c>
      <c r="Y1025" s="75">
        <f t="shared" si="165"/>
        <v>0</v>
      </c>
      <c r="Z1025" s="82">
        <f t="shared" si="166"/>
        <v>179.50380000000001</v>
      </c>
      <c r="AA1025" s="75">
        <f t="shared" si="167"/>
        <v>0</v>
      </c>
      <c r="AB1025" s="75">
        <f t="shared" si="168"/>
        <v>0</v>
      </c>
      <c r="AC1025" s="82">
        <f t="shared" si="169"/>
        <v>0</v>
      </c>
      <c r="AD1025" s="70"/>
    </row>
    <row r="1026" spans="1:30" x14ac:dyDescent="0.35">
      <c r="A1026" s="70" t="str">
        <f>'Activity rawdata'!A1025</f>
        <v>BH6112-1-256</v>
      </c>
      <c r="B1026" s="71" t="str">
        <f>'Activity rawdata'!B1025</f>
        <v>LB</v>
      </c>
      <c r="C1026" s="71" t="str">
        <f>IF('Activity rawdata'!C1025="PY","Planted",IF('Activity rawdata'!C1025="NY","Nat/Convert",IF('Activity rawdata'!C1025="NN","Nat/Nonconvert",IF('Activity rawdata'!C1025="OY","Planted"))))</f>
        <v>Planted</v>
      </c>
      <c r="D1026" s="70" t="str">
        <f>'Activity rawdata'!D1025</f>
        <v>STP2</v>
      </c>
      <c r="E1026" s="72" t="str">
        <f>'Activity rawdata'!E1025</f>
        <v>79</v>
      </c>
      <c r="F1026" s="73" t="str">
        <f>'Activity rawdata'!L1025</f>
        <v>NO</v>
      </c>
      <c r="G1026" s="72" t="str">
        <f>'Activity rawdata'!R1025</f>
        <v>2053</v>
      </c>
      <c r="H1026" s="72" t="str">
        <f>IF('Activity rawdata'!P1025="AHTHIN1","1st Thin",IF('Activity rawdata'!P1025="AHCC","Clearcut",IF('Activity rawdata'!P1025="AHTHSMZ","SMZ Thin",IF('Activity rawdata'!P1025="AHTHIN2","2nd Thin",IF('Activity rawdata'!P1025="AFERTE","Early Fert",IF('Activity rawdata'!P1025="AFERTM","Mid Fert",IF('Activity rawdata'!P1025="AFERTL","Late Fert",  IF('Activity rawdata'!P1025="ASP","Site Prep", IF('Activity rawdata'!P1025="APLT","Plant",  IF('Activity rawdata'!P1025="ANREG","Natural Regeneration"))))))))))</f>
        <v>1st Thin</v>
      </c>
      <c r="I1026" s="74">
        <f>'Activity rawdata'!O1025</f>
        <v>16.399999999999999</v>
      </c>
      <c r="J1026" s="75">
        <f>'Activity rawdata'!N1025</f>
        <v>14</v>
      </c>
      <c r="K1026" s="75">
        <f>'Activity rawdata'!AC1025</f>
        <v>125.83</v>
      </c>
      <c r="L1026" s="75">
        <f>'Activity rawdata'!AD1025</f>
        <v>379.35</v>
      </c>
      <c r="M1026" s="76">
        <f>'Activity rawdata'!AE1025</f>
        <v>7.7984511487921546</v>
      </c>
      <c r="N1026" s="83">
        <f>'Activity rawdata'!T1025+'Activity rawdata'!U1025</f>
        <v>24.83</v>
      </c>
      <c r="O1026" s="80">
        <f>'Activity rawdata'!V1025</f>
        <v>7.63</v>
      </c>
      <c r="P1026" s="80">
        <f>'Activity rawdata'!W1025</f>
        <v>0</v>
      </c>
      <c r="Q1026" s="80">
        <f>'Activity rawdata'!X1025</f>
        <v>0</v>
      </c>
      <c r="R1026" s="84">
        <f t="shared" si="160"/>
        <v>32.46</v>
      </c>
      <c r="S1026" s="80">
        <f>'Activity rawdata'!Z1025</f>
        <v>0</v>
      </c>
      <c r="T1026" s="80">
        <f>'Activity rawdata'!AA1025</f>
        <v>0</v>
      </c>
      <c r="U1026" s="80">
        <f t="shared" si="161"/>
        <v>0</v>
      </c>
      <c r="V1026" s="81">
        <f t="shared" si="162"/>
        <v>407.21199999999993</v>
      </c>
      <c r="W1026" s="75">
        <f t="shared" si="163"/>
        <v>125.13199999999999</v>
      </c>
      <c r="X1026" s="75">
        <f t="shared" si="164"/>
        <v>0</v>
      </c>
      <c r="Y1026" s="75">
        <f t="shared" si="165"/>
        <v>0</v>
      </c>
      <c r="Z1026" s="82">
        <f t="shared" si="166"/>
        <v>532.34399999999994</v>
      </c>
      <c r="AA1026" s="75">
        <f t="shared" si="167"/>
        <v>0</v>
      </c>
      <c r="AB1026" s="75">
        <f t="shared" si="168"/>
        <v>0</v>
      </c>
      <c r="AC1026" s="82">
        <f t="shared" si="169"/>
        <v>0</v>
      </c>
      <c r="AD1026" s="70"/>
    </row>
    <row r="1027" spans="1:30" x14ac:dyDescent="0.35">
      <c r="A1027" s="70" t="str">
        <f>'Activity rawdata'!A1026</f>
        <v>BH6112-1-257</v>
      </c>
      <c r="B1027" s="71" t="str">
        <f>'Activity rawdata'!B1026</f>
        <v>LB</v>
      </c>
      <c r="C1027" s="71" t="str">
        <f>IF('Activity rawdata'!C1026="PY","Planted",IF('Activity rawdata'!C1026="NY","Nat/Convert",IF('Activity rawdata'!C1026="NN","Nat/Nonconvert",IF('Activity rawdata'!C1026="OY","Planted"))))</f>
        <v>Planted</v>
      </c>
      <c r="D1027" s="70" t="str">
        <f>'Activity rawdata'!D1026</f>
        <v>STP2</v>
      </c>
      <c r="E1027" s="72" t="str">
        <f>'Activity rawdata'!E1026</f>
        <v>73</v>
      </c>
      <c r="F1027" s="73" t="str">
        <f>'Activity rawdata'!L1026</f>
        <v>NO</v>
      </c>
      <c r="G1027" s="72" t="str">
        <f>'Activity rawdata'!R1026</f>
        <v>2053</v>
      </c>
      <c r="H1027" s="72" t="str">
        <f>IF('Activity rawdata'!P1026="AHTHIN1","1st Thin",IF('Activity rawdata'!P1026="AHCC","Clearcut",IF('Activity rawdata'!P1026="AHTHSMZ","SMZ Thin",IF('Activity rawdata'!P1026="AHTHIN2","2nd Thin",IF('Activity rawdata'!P1026="AFERTE","Early Fert",IF('Activity rawdata'!P1026="AFERTM","Mid Fert",IF('Activity rawdata'!P1026="AFERTL","Late Fert",  IF('Activity rawdata'!P1026="ASP","Site Prep", IF('Activity rawdata'!P1026="APLT","Plant",  IF('Activity rawdata'!P1026="ANREG","Natural Regeneration"))))))))))</f>
        <v>1st Thin</v>
      </c>
      <c r="I1027" s="74">
        <f>'Activity rawdata'!O1026</f>
        <v>29.57</v>
      </c>
      <c r="J1027" s="75">
        <f>'Activity rawdata'!N1026</f>
        <v>14</v>
      </c>
      <c r="K1027" s="75">
        <f>'Activity rawdata'!AC1026</f>
        <v>111.34</v>
      </c>
      <c r="L1027" s="75">
        <f>'Activity rawdata'!AD1026</f>
        <v>382.74</v>
      </c>
      <c r="M1027" s="76">
        <f>'Activity rawdata'!AE1026</f>
        <v>7.3031460205554017</v>
      </c>
      <c r="N1027" s="83">
        <f>'Activity rawdata'!T1026+'Activity rawdata'!U1026</f>
        <v>25.45</v>
      </c>
      <c r="O1027" s="80">
        <f>'Activity rawdata'!V1026</f>
        <v>0.28999999999999998</v>
      </c>
      <c r="P1027" s="80">
        <f>'Activity rawdata'!W1026</f>
        <v>0</v>
      </c>
      <c r="Q1027" s="80">
        <f>'Activity rawdata'!X1026</f>
        <v>0</v>
      </c>
      <c r="R1027" s="84">
        <f t="shared" si="160"/>
        <v>25.74</v>
      </c>
      <c r="S1027" s="80">
        <f>'Activity rawdata'!Z1026</f>
        <v>0</v>
      </c>
      <c r="T1027" s="80">
        <f>'Activity rawdata'!AA1026</f>
        <v>0</v>
      </c>
      <c r="U1027" s="80">
        <f t="shared" si="161"/>
        <v>0</v>
      </c>
      <c r="V1027" s="81">
        <f t="shared" si="162"/>
        <v>752.55650000000003</v>
      </c>
      <c r="W1027" s="75">
        <f t="shared" si="163"/>
        <v>8.5753000000000004</v>
      </c>
      <c r="X1027" s="75">
        <f t="shared" si="164"/>
        <v>0</v>
      </c>
      <c r="Y1027" s="75">
        <f t="shared" si="165"/>
        <v>0</v>
      </c>
      <c r="Z1027" s="82">
        <f t="shared" si="166"/>
        <v>761.1318</v>
      </c>
      <c r="AA1027" s="75">
        <f t="shared" si="167"/>
        <v>0</v>
      </c>
      <c r="AB1027" s="75">
        <f t="shared" si="168"/>
        <v>0</v>
      </c>
      <c r="AC1027" s="82">
        <f t="shared" si="169"/>
        <v>0</v>
      </c>
      <c r="AD1027" s="70"/>
    </row>
    <row r="1028" spans="1:30" x14ac:dyDescent="0.35">
      <c r="A1028" s="70" t="str">
        <f>'Activity rawdata'!A1027</f>
        <v>BH6112-1-258</v>
      </c>
      <c r="B1028" s="71" t="str">
        <f>'Activity rawdata'!B1027</f>
        <v>LB</v>
      </c>
      <c r="C1028" s="71" t="str">
        <f>IF('Activity rawdata'!C1027="PY","Planted",IF('Activity rawdata'!C1027="NY","Nat/Convert",IF('Activity rawdata'!C1027="NN","Nat/Nonconvert",IF('Activity rawdata'!C1027="OY","Planted"))))</f>
        <v>Planted</v>
      </c>
      <c r="D1028" s="70" t="str">
        <f>'Activity rawdata'!D1027</f>
        <v>STP2</v>
      </c>
      <c r="E1028" s="72" t="str">
        <f>'Activity rawdata'!E1027</f>
        <v>72</v>
      </c>
      <c r="F1028" s="73" t="str">
        <f>'Activity rawdata'!L1027</f>
        <v>NO</v>
      </c>
      <c r="G1028" s="72" t="str">
        <f>'Activity rawdata'!R1027</f>
        <v>2053</v>
      </c>
      <c r="H1028" s="72" t="str">
        <f>IF('Activity rawdata'!P1027="AHTHIN1","1st Thin",IF('Activity rawdata'!P1027="AHCC","Clearcut",IF('Activity rawdata'!P1027="AHTHSMZ","SMZ Thin",IF('Activity rawdata'!P1027="AHTHIN2","2nd Thin",IF('Activity rawdata'!P1027="AFERTE","Early Fert",IF('Activity rawdata'!P1027="AFERTM","Mid Fert",IF('Activity rawdata'!P1027="AFERTL","Late Fert",  IF('Activity rawdata'!P1027="ASP","Site Prep", IF('Activity rawdata'!P1027="APLT","Plant",  IF('Activity rawdata'!P1027="ANREG","Natural Regeneration"))))))))))</f>
        <v>1st Thin</v>
      </c>
      <c r="I1028" s="74">
        <f>'Activity rawdata'!O1027</f>
        <v>82.63</v>
      </c>
      <c r="J1028" s="75">
        <f>'Activity rawdata'!N1027</f>
        <v>14</v>
      </c>
      <c r="K1028" s="75">
        <f>'Activity rawdata'!AC1027</f>
        <v>111.34</v>
      </c>
      <c r="L1028" s="75">
        <f>'Activity rawdata'!AD1027</f>
        <v>382.74</v>
      </c>
      <c r="M1028" s="76">
        <f>'Activity rawdata'!AE1027</f>
        <v>7.3031460205554017</v>
      </c>
      <c r="N1028" s="83">
        <f>'Activity rawdata'!T1027+'Activity rawdata'!U1027</f>
        <v>25.45</v>
      </c>
      <c r="O1028" s="80">
        <f>'Activity rawdata'!V1027</f>
        <v>0.28999999999999998</v>
      </c>
      <c r="P1028" s="80">
        <f>'Activity rawdata'!W1027</f>
        <v>0</v>
      </c>
      <c r="Q1028" s="80">
        <f>'Activity rawdata'!X1027</f>
        <v>0</v>
      </c>
      <c r="R1028" s="84">
        <f t="shared" si="160"/>
        <v>25.74</v>
      </c>
      <c r="S1028" s="80">
        <f>'Activity rawdata'!Z1027</f>
        <v>0</v>
      </c>
      <c r="T1028" s="80">
        <f>'Activity rawdata'!AA1027</f>
        <v>0</v>
      </c>
      <c r="U1028" s="80">
        <f t="shared" si="161"/>
        <v>0</v>
      </c>
      <c r="V1028" s="81">
        <f t="shared" si="162"/>
        <v>2102.9334999999996</v>
      </c>
      <c r="W1028" s="75">
        <f t="shared" si="163"/>
        <v>23.962699999999998</v>
      </c>
      <c r="X1028" s="75">
        <f t="shared" si="164"/>
        <v>0</v>
      </c>
      <c r="Y1028" s="75">
        <f t="shared" si="165"/>
        <v>0</v>
      </c>
      <c r="Z1028" s="82">
        <f t="shared" si="166"/>
        <v>2126.8961999999997</v>
      </c>
      <c r="AA1028" s="75">
        <f t="shared" si="167"/>
        <v>0</v>
      </c>
      <c r="AB1028" s="75">
        <f t="shared" si="168"/>
        <v>0</v>
      </c>
      <c r="AC1028" s="82">
        <f t="shared" si="169"/>
        <v>0</v>
      </c>
      <c r="AD1028" s="70"/>
    </row>
    <row r="1029" spans="1:30" x14ac:dyDescent="0.35">
      <c r="A1029" s="70" t="str">
        <f>'Activity rawdata'!A1028</f>
        <v>BH6112-1-372</v>
      </c>
      <c r="B1029" s="71" t="str">
        <f>'Activity rawdata'!B1028</f>
        <v>LB</v>
      </c>
      <c r="C1029" s="71" t="str">
        <f>IF('Activity rawdata'!C1028="PY","Planted",IF('Activity rawdata'!C1028="NY","Nat/Convert",IF('Activity rawdata'!C1028="NN","Nat/Nonconvert",IF('Activity rawdata'!C1028="OY","Planted"))))</f>
        <v>Planted</v>
      </c>
      <c r="D1029" s="70" t="str">
        <f>'Activity rawdata'!D1028</f>
        <v>STP2</v>
      </c>
      <c r="E1029" s="72" t="str">
        <f>'Activity rawdata'!E1028</f>
        <v>79</v>
      </c>
      <c r="F1029" s="73" t="str">
        <f>'Activity rawdata'!L1028</f>
        <v>NO</v>
      </c>
      <c r="G1029" s="72" t="str">
        <f>'Activity rawdata'!R1028</f>
        <v>2053</v>
      </c>
      <c r="H1029" s="72" t="str">
        <f>IF('Activity rawdata'!P1028="AHTHIN1","1st Thin",IF('Activity rawdata'!P1028="AHCC","Clearcut",IF('Activity rawdata'!P1028="AHTHSMZ","SMZ Thin",IF('Activity rawdata'!P1028="AHTHIN2","2nd Thin",IF('Activity rawdata'!P1028="AFERTE","Early Fert",IF('Activity rawdata'!P1028="AFERTM","Mid Fert",IF('Activity rawdata'!P1028="AFERTL","Late Fert",  IF('Activity rawdata'!P1028="ASP","Site Prep", IF('Activity rawdata'!P1028="APLT","Plant",  IF('Activity rawdata'!P1028="ANREG","Natural Regeneration"))))))))))</f>
        <v>1st Thin</v>
      </c>
      <c r="I1029" s="74">
        <f>'Activity rawdata'!O1028</f>
        <v>51.79</v>
      </c>
      <c r="J1029" s="75">
        <f>'Activity rawdata'!N1028</f>
        <v>14</v>
      </c>
      <c r="K1029" s="75">
        <f>'Activity rawdata'!AC1028</f>
        <v>125.83</v>
      </c>
      <c r="L1029" s="75">
        <f>'Activity rawdata'!AD1028</f>
        <v>379.35</v>
      </c>
      <c r="M1029" s="76">
        <f>'Activity rawdata'!AE1028</f>
        <v>7.7984511487921546</v>
      </c>
      <c r="N1029" s="83">
        <f>'Activity rawdata'!T1028+'Activity rawdata'!U1028</f>
        <v>24.83</v>
      </c>
      <c r="O1029" s="80">
        <f>'Activity rawdata'!V1028</f>
        <v>7.63</v>
      </c>
      <c r="P1029" s="80">
        <f>'Activity rawdata'!W1028</f>
        <v>0</v>
      </c>
      <c r="Q1029" s="80">
        <f>'Activity rawdata'!X1028</f>
        <v>0</v>
      </c>
      <c r="R1029" s="84">
        <f t="shared" si="160"/>
        <v>32.46</v>
      </c>
      <c r="S1029" s="80">
        <f>'Activity rawdata'!Z1028</f>
        <v>0</v>
      </c>
      <c r="T1029" s="80">
        <f>'Activity rawdata'!AA1028</f>
        <v>0</v>
      </c>
      <c r="U1029" s="80">
        <f t="shared" si="161"/>
        <v>0</v>
      </c>
      <c r="V1029" s="81">
        <f t="shared" si="162"/>
        <v>1285.9457</v>
      </c>
      <c r="W1029" s="75">
        <f t="shared" si="163"/>
        <v>395.15769999999998</v>
      </c>
      <c r="X1029" s="75">
        <f t="shared" si="164"/>
        <v>0</v>
      </c>
      <c r="Y1029" s="75">
        <f t="shared" si="165"/>
        <v>0</v>
      </c>
      <c r="Z1029" s="82">
        <f t="shared" si="166"/>
        <v>1681.1034</v>
      </c>
      <c r="AA1029" s="75">
        <f t="shared" si="167"/>
        <v>0</v>
      </c>
      <c r="AB1029" s="75">
        <f t="shared" si="168"/>
        <v>0</v>
      </c>
      <c r="AC1029" s="82">
        <f t="shared" si="169"/>
        <v>0</v>
      </c>
      <c r="AD1029" s="70"/>
    </row>
    <row r="1030" spans="1:30" x14ac:dyDescent="0.35">
      <c r="A1030" s="70" t="str">
        <f>'Activity rawdata'!A1029</f>
        <v>BH6112-1-392</v>
      </c>
      <c r="B1030" s="71" t="str">
        <f>'Activity rawdata'!B1029</f>
        <v>LB</v>
      </c>
      <c r="C1030" s="71" t="str">
        <f>IF('Activity rawdata'!C1029="PY","Planted",IF('Activity rawdata'!C1029="NY","Nat/Convert",IF('Activity rawdata'!C1029="NN","Nat/Nonconvert",IF('Activity rawdata'!C1029="OY","Planted"))))</f>
        <v>Planted</v>
      </c>
      <c r="D1030" s="70" t="str">
        <f>'Activity rawdata'!D1029</f>
        <v>STP2</v>
      </c>
      <c r="E1030" s="72" t="str">
        <f>'Activity rawdata'!E1029</f>
        <v>72</v>
      </c>
      <c r="F1030" s="73" t="str">
        <f>'Activity rawdata'!L1029</f>
        <v>NO</v>
      </c>
      <c r="G1030" s="72" t="str">
        <f>'Activity rawdata'!R1029</f>
        <v>2053</v>
      </c>
      <c r="H1030" s="72" t="str">
        <f>IF('Activity rawdata'!P1029="AHTHIN1","1st Thin",IF('Activity rawdata'!P1029="AHCC","Clearcut",IF('Activity rawdata'!P1029="AHTHSMZ","SMZ Thin",IF('Activity rawdata'!P1029="AHTHIN2","2nd Thin",IF('Activity rawdata'!P1029="AFERTE","Early Fert",IF('Activity rawdata'!P1029="AFERTM","Mid Fert",IF('Activity rawdata'!P1029="AFERTL","Late Fert",  IF('Activity rawdata'!P1029="ASP","Site Prep", IF('Activity rawdata'!P1029="APLT","Plant",  IF('Activity rawdata'!P1029="ANREG","Natural Regeneration"))))))))))</f>
        <v>1st Thin</v>
      </c>
      <c r="I1030" s="74">
        <f>'Activity rawdata'!O1029</f>
        <v>90.34</v>
      </c>
      <c r="J1030" s="75">
        <f>'Activity rawdata'!N1029</f>
        <v>14</v>
      </c>
      <c r="K1030" s="75">
        <f>'Activity rawdata'!AC1029</f>
        <v>111.34</v>
      </c>
      <c r="L1030" s="75">
        <f>'Activity rawdata'!AD1029</f>
        <v>382.74</v>
      </c>
      <c r="M1030" s="76">
        <f>'Activity rawdata'!AE1029</f>
        <v>7.3031460205554017</v>
      </c>
      <c r="N1030" s="83">
        <f>'Activity rawdata'!T1029+'Activity rawdata'!U1029</f>
        <v>25.45</v>
      </c>
      <c r="O1030" s="80">
        <f>'Activity rawdata'!V1029</f>
        <v>0.28999999999999998</v>
      </c>
      <c r="P1030" s="80">
        <f>'Activity rawdata'!W1029</f>
        <v>0</v>
      </c>
      <c r="Q1030" s="80">
        <f>'Activity rawdata'!X1029</f>
        <v>0</v>
      </c>
      <c r="R1030" s="84">
        <f t="shared" si="160"/>
        <v>25.74</v>
      </c>
      <c r="S1030" s="80">
        <f>'Activity rawdata'!Z1029</f>
        <v>0</v>
      </c>
      <c r="T1030" s="80">
        <f>'Activity rawdata'!AA1029</f>
        <v>0</v>
      </c>
      <c r="U1030" s="80">
        <f t="shared" si="161"/>
        <v>0</v>
      </c>
      <c r="V1030" s="81">
        <f t="shared" si="162"/>
        <v>2299.1530000000002</v>
      </c>
      <c r="W1030" s="75">
        <f t="shared" si="163"/>
        <v>26.198599999999999</v>
      </c>
      <c r="X1030" s="75">
        <f t="shared" si="164"/>
        <v>0</v>
      </c>
      <c r="Y1030" s="75">
        <f t="shared" si="165"/>
        <v>0</v>
      </c>
      <c r="Z1030" s="82">
        <f t="shared" si="166"/>
        <v>2325.3516000000004</v>
      </c>
      <c r="AA1030" s="75">
        <f t="shared" si="167"/>
        <v>0</v>
      </c>
      <c r="AB1030" s="75">
        <f t="shared" si="168"/>
        <v>0</v>
      </c>
      <c r="AC1030" s="82">
        <f t="shared" si="169"/>
        <v>0</v>
      </c>
      <c r="AD1030" s="70"/>
    </row>
    <row r="1031" spans="1:30" x14ac:dyDescent="0.35">
      <c r="A1031" s="70" t="str">
        <f>'Activity rawdata'!A1030</f>
        <v>BH6125-1-274</v>
      </c>
      <c r="B1031" s="71" t="str">
        <f>'Activity rawdata'!B1030</f>
        <v>LB</v>
      </c>
      <c r="C1031" s="71" t="str">
        <f>IF('Activity rawdata'!C1030="PY","Planted",IF('Activity rawdata'!C1030="NY","Nat/Convert",IF('Activity rawdata'!C1030="NN","Nat/Nonconvert",IF('Activity rawdata'!C1030="OY","Planted"))))</f>
        <v>Planted</v>
      </c>
      <c r="D1031" s="70" t="str">
        <f>'Activity rawdata'!D1030</f>
        <v>STP2</v>
      </c>
      <c r="E1031" s="72" t="str">
        <f>'Activity rawdata'!E1030</f>
        <v>79</v>
      </c>
      <c r="F1031" s="73" t="str">
        <f>'Activity rawdata'!L1030</f>
        <v>NO</v>
      </c>
      <c r="G1031" s="72" t="str">
        <f>'Activity rawdata'!R1030</f>
        <v>2053</v>
      </c>
      <c r="H1031" s="72" t="str">
        <f>IF('Activity rawdata'!P1030="AHTHIN1","1st Thin",IF('Activity rawdata'!P1030="AHCC","Clearcut",IF('Activity rawdata'!P1030="AHTHSMZ","SMZ Thin",IF('Activity rawdata'!P1030="AHTHIN2","2nd Thin",IF('Activity rawdata'!P1030="AFERTE","Early Fert",IF('Activity rawdata'!P1030="AFERTM","Mid Fert",IF('Activity rawdata'!P1030="AFERTL","Late Fert",  IF('Activity rawdata'!P1030="ASP","Site Prep", IF('Activity rawdata'!P1030="APLT","Plant",  IF('Activity rawdata'!P1030="ANREG","Natural Regeneration"))))))))))</f>
        <v>1st Thin</v>
      </c>
      <c r="I1031" s="74">
        <f>'Activity rawdata'!O1030</f>
        <v>13.74</v>
      </c>
      <c r="J1031" s="75">
        <f>'Activity rawdata'!N1030</f>
        <v>14</v>
      </c>
      <c r="K1031" s="75">
        <f>'Activity rawdata'!AC1030</f>
        <v>125.83</v>
      </c>
      <c r="L1031" s="75">
        <f>'Activity rawdata'!AD1030</f>
        <v>379.35</v>
      </c>
      <c r="M1031" s="76">
        <f>'Activity rawdata'!AE1030</f>
        <v>7.7984511487921546</v>
      </c>
      <c r="N1031" s="83">
        <f>'Activity rawdata'!T1030+'Activity rawdata'!U1030</f>
        <v>24.83</v>
      </c>
      <c r="O1031" s="80">
        <f>'Activity rawdata'!V1030</f>
        <v>7.63</v>
      </c>
      <c r="P1031" s="80">
        <f>'Activity rawdata'!W1030</f>
        <v>0</v>
      </c>
      <c r="Q1031" s="80">
        <f>'Activity rawdata'!X1030</f>
        <v>0</v>
      </c>
      <c r="R1031" s="84">
        <f t="shared" si="160"/>
        <v>32.46</v>
      </c>
      <c r="S1031" s="80">
        <f>'Activity rawdata'!Z1030</f>
        <v>0</v>
      </c>
      <c r="T1031" s="80">
        <f>'Activity rawdata'!AA1030</f>
        <v>0</v>
      </c>
      <c r="U1031" s="80">
        <f t="shared" si="161"/>
        <v>0</v>
      </c>
      <c r="V1031" s="81">
        <f t="shared" si="162"/>
        <v>341.16419999999999</v>
      </c>
      <c r="W1031" s="75">
        <f t="shared" si="163"/>
        <v>104.83620000000001</v>
      </c>
      <c r="X1031" s="75">
        <f t="shared" si="164"/>
        <v>0</v>
      </c>
      <c r="Y1031" s="75">
        <f t="shared" si="165"/>
        <v>0</v>
      </c>
      <c r="Z1031" s="82">
        <f t="shared" si="166"/>
        <v>446.00040000000001</v>
      </c>
      <c r="AA1031" s="75">
        <f t="shared" si="167"/>
        <v>0</v>
      </c>
      <c r="AB1031" s="75">
        <f t="shared" si="168"/>
        <v>0</v>
      </c>
      <c r="AC1031" s="82">
        <f t="shared" si="169"/>
        <v>0</v>
      </c>
      <c r="AD1031" s="70"/>
    </row>
    <row r="1032" spans="1:30" x14ac:dyDescent="0.35">
      <c r="A1032" s="70" t="str">
        <f>'Activity rawdata'!A1031</f>
        <v>BH6112-1-213</v>
      </c>
      <c r="B1032" s="71" t="str">
        <f>'Activity rawdata'!B1031</f>
        <v>LB</v>
      </c>
      <c r="C1032" s="71" t="str">
        <f>IF('Activity rawdata'!C1031="PY","Planted",IF('Activity rawdata'!C1031="NY","Nat/Convert",IF('Activity rawdata'!C1031="NN","Nat/Nonconvert",IF('Activity rawdata'!C1031="OY","Planted"))))</f>
        <v>Planted</v>
      </c>
      <c r="D1032" s="70" t="str">
        <f>'Activity rawdata'!D1031</f>
        <v>STP2</v>
      </c>
      <c r="E1032" s="72" t="str">
        <f>'Activity rawdata'!E1031</f>
        <v>72</v>
      </c>
      <c r="F1032" s="73" t="str">
        <f>'Activity rawdata'!L1031</f>
        <v>NO</v>
      </c>
      <c r="G1032" s="72" t="str">
        <f>'Activity rawdata'!R1031</f>
        <v>2053</v>
      </c>
      <c r="H1032" s="72" t="str">
        <f>IF('Activity rawdata'!P1031="AHTHIN1","1st Thin",IF('Activity rawdata'!P1031="AHCC","Clearcut",IF('Activity rawdata'!P1031="AHTHSMZ","SMZ Thin",IF('Activity rawdata'!P1031="AHTHIN2","2nd Thin",IF('Activity rawdata'!P1031="AFERTE","Early Fert",IF('Activity rawdata'!P1031="AFERTM","Mid Fert",IF('Activity rawdata'!P1031="AFERTL","Late Fert",  IF('Activity rawdata'!P1031="ASP","Site Prep", IF('Activity rawdata'!P1031="APLT","Plant",  IF('Activity rawdata'!P1031="ANREG","Natural Regeneration"))))))))))</f>
        <v>1st Thin</v>
      </c>
      <c r="I1032" s="74">
        <f>'Activity rawdata'!O1031</f>
        <v>49.27</v>
      </c>
      <c r="J1032" s="75">
        <f>'Activity rawdata'!N1031</f>
        <v>14</v>
      </c>
      <c r="K1032" s="75">
        <f>'Activity rawdata'!AC1031</f>
        <v>111.34</v>
      </c>
      <c r="L1032" s="75">
        <f>'Activity rawdata'!AD1031</f>
        <v>382.74</v>
      </c>
      <c r="M1032" s="76">
        <f>'Activity rawdata'!AE1031</f>
        <v>7.3031460205554017</v>
      </c>
      <c r="N1032" s="83">
        <f>'Activity rawdata'!T1031+'Activity rawdata'!U1031</f>
        <v>25.45</v>
      </c>
      <c r="O1032" s="80">
        <f>'Activity rawdata'!V1031</f>
        <v>0.28999999999999998</v>
      </c>
      <c r="P1032" s="80">
        <f>'Activity rawdata'!W1031</f>
        <v>0</v>
      </c>
      <c r="Q1032" s="80">
        <f>'Activity rawdata'!X1031</f>
        <v>0</v>
      </c>
      <c r="R1032" s="84">
        <f t="shared" si="160"/>
        <v>25.74</v>
      </c>
      <c r="S1032" s="80">
        <f>'Activity rawdata'!Z1031</f>
        <v>0</v>
      </c>
      <c r="T1032" s="80">
        <f>'Activity rawdata'!AA1031</f>
        <v>0</v>
      </c>
      <c r="U1032" s="80">
        <f t="shared" si="161"/>
        <v>0</v>
      </c>
      <c r="V1032" s="81">
        <f t="shared" si="162"/>
        <v>1253.9215000000002</v>
      </c>
      <c r="W1032" s="75">
        <f t="shared" si="163"/>
        <v>14.2883</v>
      </c>
      <c r="X1032" s="75">
        <f t="shared" si="164"/>
        <v>0</v>
      </c>
      <c r="Y1032" s="75">
        <f t="shared" si="165"/>
        <v>0</v>
      </c>
      <c r="Z1032" s="82">
        <f t="shared" si="166"/>
        <v>1268.2098000000001</v>
      </c>
      <c r="AA1032" s="75">
        <f t="shared" si="167"/>
        <v>0</v>
      </c>
      <c r="AB1032" s="75">
        <f t="shared" si="168"/>
        <v>0</v>
      </c>
      <c r="AC1032" s="82">
        <f t="shared" si="169"/>
        <v>0</v>
      </c>
      <c r="AD1032" s="70"/>
    </row>
    <row r="1033" spans="1:30" x14ac:dyDescent="0.35">
      <c r="A1033" s="70" t="str">
        <f>'Activity rawdata'!A1032</f>
        <v>BH6112-1-207</v>
      </c>
      <c r="B1033" s="71" t="str">
        <f>'Activity rawdata'!B1032</f>
        <v>LB</v>
      </c>
      <c r="C1033" s="71" t="str">
        <f>IF('Activity rawdata'!C1032="PY","Planted",IF('Activity rawdata'!C1032="NY","Nat/Convert",IF('Activity rawdata'!C1032="NN","Nat/Nonconvert",IF('Activity rawdata'!C1032="OY","Planted"))))</f>
        <v>Planted</v>
      </c>
      <c r="D1033" s="70" t="str">
        <f>'Activity rawdata'!D1032</f>
        <v>STP2</v>
      </c>
      <c r="E1033" s="72" t="str">
        <f>'Activity rawdata'!E1032</f>
        <v>80</v>
      </c>
      <c r="F1033" s="73" t="str">
        <f>'Activity rawdata'!L1032</f>
        <v>NO</v>
      </c>
      <c r="G1033" s="72" t="str">
        <f>'Activity rawdata'!R1032</f>
        <v>2053</v>
      </c>
      <c r="H1033" s="72" t="str">
        <f>IF('Activity rawdata'!P1032="AHTHIN1","1st Thin",IF('Activity rawdata'!P1032="AHCC","Clearcut",IF('Activity rawdata'!P1032="AHTHSMZ","SMZ Thin",IF('Activity rawdata'!P1032="AHTHIN2","2nd Thin",IF('Activity rawdata'!P1032="AFERTE","Early Fert",IF('Activity rawdata'!P1032="AFERTM","Mid Fert",IF('Activity rawdata'!P1032="AFERTL","Late Fert",  IF('Activity rawdata'!P1032="ASP","Site Prep", IF('Activity rawdata'!P1032="APLT","Plant",  IF('Activity rawdata'!P1032="ANREG","Natural Regeneration"))))))))))</f>
        <v>1st Thin</v>
      </c>
      <c r="I1033" s="74">
        <f>'Activity rawdata'!O1032</f>
        <v>38.520000000000003</v>
      </c>
      <c r="J1033" s="75">
        <f>'Activity rawdata'!N1032</f>
        <v>14</v>
      </c>
      <c r="K1033" s="75">
        <f>'Activity rawdata'!AC1032</f>
        <v>141.22</v>
      </c>
      <c r="L1033" s="75">
        <f>'Activity rawdata'!AD1032</f>
        <v>375.73</v>
      </c>
      <c r="M1033" s="76">
        <f>'Activity rawdata'!AE1032</f>
        <v>8.3013068837058928</v>
      </c>
      <c r="N1033" s="83">
        <f>'Activity rawdata'!T1032+'Activity rawdata'!U1032</f>
        <v>24.78</v>
      </c>
      <c r="O1033" s="80">
        <f>'Activity rawdata'!V1032</f>
        <v>13.56</v>
      </c>
      <c r="P1033" s="80">
        <f>'Activity rawdata'!W1032</f>
        <v>0</v>
      </c>
      <c r="Q1033" s="80">
        <f>'Activity rawdata'!X1032</f>
        <v>0</v>
      </c>
      <c r="R1033" s="84">
        <f t="shared" si="160"/>
        <v>38.340000000000003</v>
      </c>
      <c r="S1033" s="80">
        <f>'Activity rawdata'!Z1032</f>
        <v>0</v>
      </c>
      <c r="T1033" s="80">
        <f>'Activity rawdata'!AA1032</f>
        <v>0</v>
      </c>
      <c r="U1033" s="80">
        <f t="shared" si="161"/>
        <v>0</v>
      </c>
      <c r="V1033" s="81">
        <f t="shared" si="162"/>
        <v>954.52560000000017</v>
      </c>
      <c r="W1033" s="75">
        <f t="shared" si="163"/>
        <v>522.33120000000008</v>
      </c>
      <c r="X1033" s="75">
        <f t="shared" si="164"/>
        <v>0</v>
      </c>
      <c r="Y1033" s="75">
        <f t="shared" si="165"/>
        <v>0</v>
      </c>
      <c r="Z1033" s="82">
        <f t="shared" si="166"/>
        <v>1476.8568000000002</v>
      </c>
      <c r="AA1033" s="75">
        <f t="shared" si="167"/>
        <v>0</v>
      </c>
      <c r="AB1033" s="75">
        <f t="shared" si="168"/>
        <v>0</v>
      </c>
      <c r="AC1033" s="82">
        <f t="shared" si="169"/>
        <v>0</v>
      </c>
      <c r="AD1033" s="70"/>
    </row>
    <row r="1034" spans="1:30" x14ac:dyDescent="0.35">
      <c r="A1034" s="70" t="str">
        <f>'Activity rawdata'!A1033</f>
        <v>BH6112-1-202</v>
      </c>
      <c r="B1034" s="71" t="str">
        <f>'Activity rawdata'!B1033</f>
        <v>LB</v>
      </c>
      <c r="C1034" s="71" t="str">
        <f>IF('Activity rawdata'!C1033="PY","Planted",IF('Activity rawdata'!C1033="NY","Nat/Convert",IF('Activity rawdata'!C1033="NN","Nat/Nonconvert",IF('Activity rawdata'!C1033="OY","Planted"))))</f>
        <v>Planted</v>
      </c>
      <c r="D1034" s="70" t="str">
        <f>'Activity rawdata'!D1033</f>
        <v>STP2</v>
      </c>
      <c r="E1034" s="72" t="str">
        <f>'Activity rawdata'!E1033</f>
        <v>69</v>
      </c>
      <c r="F1034" s="73" t="str">
        <f>'Activity rawdata'!L1033</f>
        <v>NO</v>
      </c>
      <c r="G1034" s="72" t="str">
        <f>'Activity rawdata'!R1033</f>
        <v>2053</v>
      </c>
      <c r="H1034" s="72" t="str">
        <f>IF('Activity rawdata'!P1033="AHTHIN1","1st Thin",IF('Activity rawdata'!P1033="AHCC","Clearcut",IF('Activity rawdata'!P1033="AHTHSMZ","SMZ Thin",IF('Activity rawdata'!P1033="AHTHIN2","2nd Thin",IF('Activity rawdata'!P1033="AFERTE","Early Fert",IF('Activity rawdata'!P1033="AFERTM","Mid Fert",IF('Activity rawdata'!P1033="AFERTL","Late Fert",  IF('Activity rawdata'!P1033="ASP","Site Prep", IF('Activity rawdata'!P1033="APLT","Plant",  IF('Activity rawdata'!P1033="ANREG","Natural Regeneration"))))))))))</f>
        <v>1st Thin</v>
      </c>
      <c r="I1034" s="74">
        <f>'Activity rawdata'!O1033</f>
        <v>24.8</v>
      </c>
      <c r="J1034" s="75">
        <f>'Activity rawdata'!N1033</f>
        <v>14</v>
      </c>
      <c r="K1034" s="75">
        <f>'Activity rawdata'!AC1033</f>
        <v>97.77</v>
      </c>
      <c r="L1034" s="75">
        <f>'Activity rawdata'!AD1033</f>
        <v>385.89</v>
      </c>
      <c r="M1034" s="76">
        <f>'Activity rawdata'!AE1033</f>
        <v>6.8156510519024405</v>
      </c>
      <c r="N1034" s="83">
        <f>'Activity rawdata'!T1033+'Activity rawdata'!U1033</f>
        <v>20.58</v>
      </c>
      <c r="O1034" s="80">
        <f>'Activity rawdata'!V1033</f>
        <v>0.05</v>
      </c>
      <c r="P1034" s="80">
        <f>'Activity rawdata'!W1033</f>
        <v>0</v>
      </c>
      <c r="Q1034" s="80">
        <f>'Activity rawdata'!X1033</f>
        <v>0</v>
      </c>
      <c r="R1034" s="84">
        <f t="shared" si="160"/>
        <v>20.63</v>
      </c>
      <c r="S1034" s="80">
        <f>'Activity rawdata'!Z1033</f>
        <v>0</v>
      </c>
      <c r="T1034" s="80">
        <f>'Activity rawdata'!AA1033</f>
        <v>0</v>
      </c>
      <c r="U1034" s="80">
        <f t="shared" si="161"/>
        <v>0</v>
      </c>
      <c r="V1034" s="81">
        <f t="shared" si="162"/>
        <v>510.38399999999996</v>
      </c>
      <c r="W1034" s="75">
        <f t="shared" si="163"/>
        <v>1.2400000000000002</v>
      </c>
      <c r="X1034" s="75">
        <f t="shared" si="164"/>
        <v>0</v>
      </c>
      <c r="Y1034" s="75">
        <f t="shared" si="165"/>
        <v>0</v>
      </c>
      <c r="Z1034" s="82">
        <f t="shared" si="166"/>
        <v>511.62399999999997</v>
      </c>
      <c r="AA1034" s="75">
        <f t="shared" si="167"/>
        <v>0</v>
      </c>
      <c r="AB1034" s="75">
        <f t="shared" si="168"/>
        <v>0</v>
      </c>
      <c r="AC1034" s="82">
        <f t="shared" si="169"/>
        <v>0</v>
      </c>
      <c r="AD1034" s="70"/>
    </row>
    <row r="1035" spans="1:30" x14ac:dyDescent="0.35">
      <c r="A1035" s="70" t="str">
        <f>'Activity rawdata'!A1034</f>
        <v>BH5136-1-140</v>
      </c>
      <c r="B1035" s="71" t="str">
        <f>'Activity rawdata'!B1034</f>
        <v>LB</v>
      </c>
      <c r="C1035" s="71" t="str">
        <f>IF('Activity rawdata'!C1034="PY","Planted",IF('Activity rawdata'!C1034="NY","Nat/Convert",IF('Activity rawdata'!C1034="NN","Nat/Nonconvert",IF('Activity rawdata'!C1034="OY","Planted"))))</f>
        <v>Planted</v>
      </c>
      <c r="D1035" s="70" t="str">
        <f>'Activity rawdata'!D1034</f>
        <v>STP2</v>
      </c>
      <c r="E1035" s="72" t="str">
        <f>'Activity rawdata'!E1034</f>
        <v>78</v>
      </c>
      <c r="F1035" s="73" t="str">
        <f>'Activity rawdata'!L1034</f>
        <v>NO</v>
      </c>
      <c r="G1035" s="72" t="str">
        <f>'Activity rawdata'!R1034</f>
        <v>2053</v>
      </c>
      <c r="H1035" s="72" t="str">
        <f>IF('Activity rawdata'!P1034="AHTHIN1","1st Thin",IF('Activity rawdata'!P1034="AHCC","Clearcut",IF('Activity rawdata'!P1034="AHTHSMZ","SMZ Thin",IF('Activity rawdata'!P1034="AHTHIN2","2nd Thin",IF('Activity rawdata'!P1034="AFERTE","Early Fert",IF('Activity rawdata'!P1034="AFERTM","Mid Fert",IF('Activity rawdata'!P1034="AFERTL","Late Fert",  IF('Activity rawdata'!P1034="ASP","Site Prep", IF('Activity rawdata'!P1034="APLT","Plant",  IF('Activity rawdata'!P1034="ANREG","Natural Regeneration"))))))))))</f>
        <v>1st Thin</v>
      </c>
      <c r="I1035" s="74">
        <f>'Activity rawdata'!O1034</f>
        <v>165.11</v>
      </c>
      <c r="J1035" s="75">
        <f>'Activity rawdata'!N1034</f>
        <v>14</v>
      </c>
      <c r="K1035" s="75">
        <f>'Activity rawdata'!AC1034</f>
        <v>125.83</v>
      </c>
      <c r="L1035" s="75">
        <f>'Activity rawdata'!AD1034</f>
        <v>379.35</v>
      </c>
      <c r="M1035" s="76">
        <f>'Activity rawdata'!AE1034</f>
        <v>7.7984511487921546</v>
      </c>
      <c r="N1035" s="83">
        <f>'Activity rawdata'!T1034+'Activity rawdata'!U1034</f>
        <v>24.83</v>
      </c>
      <c r="O1035" s="80">
        <f>'Activity rawdata'!V1034</f>
        <v>7.63</v>
      </c>
      <c r="P1035" s="80">
        <f>'Activity rawdata'!W1034</f>
        <v>0</v>
      </c>
      <c r="Q1035" s="80">
        <f>'Activity rawdata'!X1034</f>
        <v>0</v>
      </c>
      <c r="R1035" s="84">
        <f t="shared" si="160"/>
        <v>32.46</v>
      </c>
      <c r="S1035" s="80">
        <f>'Activity rawdata'!Z1034</f>
        <v>0</v>
      </c>
      <c r="T1035" s="80">
        <f>'Activity rawdata'!AA1034</f>
        <v>0</v>
      </c>
      <c r="U1035" s="80">
        <f t="shared" si="161"/>
        <v>0</v>
      </c>
      <c r="V1035" s="81">
        <f t="shared" si="162"/>
        <v>4099.6813000000002</v>
      </c>
      <c r="W1035" s="75">
        <f t="shared" si="163"/>
        <v>1259.7893000000001</v>
      </c>
      <c r="X1035" s="75">
        <f t="shared" si="164"/>
        <v>0</v>
      </c>
      <c r="Y1035" s="75">
        <f t="shared" si="165"/>
        <v>0</v>
      </c>
      <c r="Z1035" s="82">
        <f t="shared" si="166"/>
        <v>5359.4706000000006</v>
      </c>
      <c r="AA1035" s="75">
        <f t="shared" si="167"/>
        <v>0</v>
      </c>
      <c r="AB1035" s="75">
        <f t="shared" si="168"/>
        <v>0</v>
      </c>
      <c r="AC1035" s="82">
        <f t="shared" si="169"/>
        <v>0</v>
      </c>
      <c r="AD1035" s="70"/>
    </row>
    <row r="1036" spans="1:30" x14ac:dyDescent="0.35">
      <c r="A1036" s="70" t="str">
        <f>'Activity rawdata'!A1035</f>
        <v>BH1431-1-25</v>
      </c>
      <c r="B1036" s="71" t="str">
        <f>'Activity rawdata'!B1035</f>
        <v>LB</v>
      </c>
      <c r="C1036" s="71" t="str">
        <f>IF('Activity rawdata'!C1035="PY","Planted",IF('Activity rawdata'!C1035="NY","Nat/Convert",IF('Activity rawdata'!C1035="NN","Nat/Nonconvert",IF('Activity rawdata'!C1035="OY","Planted"))))</f>
        <v>Planted</v>
      </c>
      <c r="D1036" s="70" t="str">
        <f>'Activity rawdata'!D1035</f>
        <v>STP2</v>
      </c>
      <c r="E1036" s="72" t="str">
        <f>'Activity rawdata'!E1035</f>
        <v>86</v>
      </c>
      <c r="F1036" s="73" t="str">
        <f>'Activity rawdata'!L1035</f>
        <v>NO</v>
      </c>
      <c r="G1036" s="72" t="str">
        <f>'Activity rawdata'!R1035</f>
        <v>2053</v>
      </c>
      <c r="H1036" s="72" t="str">
        <f>IF('Activity rawdata'!P1035="AHTHIN1","1st Thin",IF('Activity rawdata'!P1035="AHCC","Clearcut",IF('Activity rawdata'!P1035="AHTHSMZ","SMZ Thin",IF('Activity rawdata'!P1035="AHTHIN2","2nd Thin",IF('Activity rawdata'!P1035="AFERTE","Early Fert",IF('Activity rawdata'!P1035="AFERTM","Mid Fert",IF('Activity rawdata'!P1035="AFERTL","Late Fert",  IF('Activity rawdata'!P1035="ASP","Site Prep", IF('Activity rawdata'!P1035="APLT","Plant",  IF('Activity rawdata'!P1035="ANREG","Natural Regeneration"))))))))))</f>
        <v>1st Thin</v>
      </c>
      <c r="I1036" s="74">
        <f>'Activity rawdata'!O1035</f>
        <v>63.77</v>
      </c>
      <c r="J1036" s="75">
        <f>'Activity rawdata'!N1035</f>
        <v>14</v>
      </c>
      <c r="K1036" s="75">
        <f>'Activity rawdata'!AC1035</f>
        <v>157.53</v>
      </c>
      <c r="L1036" s="75">
        <f>'Activity rawdata'!AD1035</f>
        <v>371.9</v>
      </c>
      <c r="M1036" s="76">
        <f>'Activity rawdata'!AE1035</f>
        <v>8.812616052182296</v>
      </c>
      <c r="N1036" s="83">
        <f>'Activity rawdata'!T1035+'Activity rawdata'!U1035</f>
        <v>21.79</v>
      </c>
      <c r="O1036" s="80">
        <f>'Activity rawdata'!V1035</f>
        <v>23.91</v>
      </c>
      <c r="P1036" s="80">
        <f>'Activity rawdata'!W1035</f>
        <v>0</v>
      </c>
      <c r="Q1036" s="80">
        <f>'Activity rawdata'!X1035</f>
        <v>0</v>
      </c>
      <c r="R1036" s="84">
        <f t="shared" si="160"/>
        <v>45.7</v>
      </c>
      <c r="S1036" s="80">
        <f>'Activity rawdata'!Z1035</f>
        <v>0</v>
      </c>
      <c r="T1036" s="80">
        <f>'Activity rawdata'!AA1035</f>
        <v>0</v>
      </c>
      <c r="U1036" s="80">
        <f t="shared" si="161"/>
        <v>0</v>
      </c>
      <c r="V1036" s="81">
        <f t="shared" si="162"/>
        <v>1389.5482999999999</v>
      </c>
      <c r="W1036" s="75">
        <f t="shared" si="163"/>
        <v>1524.7407000000001</v>
      </c>
      <c r="X1036" s="75">
        <f t="shared" si="164"/>
        <v>0</v>
      </c>
      <c r="Y1036" s="75">
        <f t="shared" si="165"/>
        <v>0</v>
      </c>
      <c r="Z1036" s="82">
        <f t="shared" si="166"/>
        <v>2914.2889999999998</v>
      </c>
      <c r="AA1036" s="75">
        <f t="shared" si="167"/>
        <v>0</v>
      </c>
      <c r="AB1036" s="75">
        <f t="shared" si="168"/>
        <v>0</v>
      </c>
      <c r="AC1036" s="82">
        <f t="shared" si="169"/>
        <v>0</v>
      </c>
      <c r="AD1036" s="70"/>
    </row>
    <row r="1037" spans="1:30" x14ac:dyDescent="0.35">
      <c r="A1037" s="70" t="str">
        <f>'Activity rawdata'!A1036</f>
        <v>BH6125-1-275</v>
      </c>
      <c r="B1037" s="71" t="str">
        <f>'Activity rawdata'!B1036</f>
        <v>LB</v>
      </c>
      <c r="C1037" s="71" t="str">
        <f>IF('Activity rawdata'!C1036="PY","Planted",IF('Activity rawdata'!C1036="NY","Nat/Convert",IF('Activity rawdata'!C1036="NN","Nat/Nonconvert",IF('Activity rawdata'!C1036="OY","Planted"))))</f>
        <v>Planted</v>
      </c>
      <c r="D1037" s="70" t="str">
        <f>'Activity rawdata'!D1036</f>
        <v>STP2</v>
      </c>
      <c r="E1037" s="72" t="str">
        <f>'Activity rawdata'!E1036</f>
        <v>79</v>
      </c>
      <c r="F1037" s="73" t="str">
        <f>'Activity rawdata'!L1036</f>
        <v>MT1</v>
      </c>
      <c r="G1037" s="72" t="str">
        <f>'Activity rawdata'!R1036</f>
        <v>2053</v>
      </c>
      <c r="H1037" s="72" t="str">
        <f>IF('Activity rawdata'!P1036="AHTHIN1","1st Thin",IF('Activity rawdata'!P1036="AHCC","Clearcut",IF('Activity rawdata'!P1036="AHTHSMZ","SMZ Thin",IF('Activity rawdata'!P1036="AHTHIN2","2nd Thin",IF('Activity rawdata'!P1036="AFERTE","Early Fert",IF('Activity rawdata'!P1036="AFERTM","Mid Fert",IF('Activity rawdata'!P1036="AFERTL","Late Fert",  IF('Activity rawdata'!P1036="ASP","Site Prep", IF('Activity rawdata'!P1036="APLT","Plant",  IF('Activity rawdata'!P1036="ANREG","Natural Regeneration"))))))))))</f>
        <v>2nd Thin</v>
      </c>
      <c r="I1037" s="74">
        <f>'Activity rawdata'!O1036</f>
        <v>10.58</v>
      </c>
      <c r="J1037" s="75">
        <f>'Activity rawdata'!N1036</f>
        <v>21</v>
      </c>
      <c r="K1037" s="75">
        <f>'Activity rawdata'!AC1036</f>
        <v>99.82</v>
      </c>
      <c r="L1037" s="75">
        <f>'Activity rawdata'!AD1036</f>
        <v>184.55</v>
      </c>
      <c r="M1037" s="76">
        <f>'Activity rawdata'!AE1036</f>
        <v>9.9583654499997287</v>
      </c>
      <c r="N1037" s="83">
        <f>'Activity rawdata'!T1036+'Activity rawdata'!U1036</f>
        <v>7.06</v>
      </c>
      <c r="O1037" s="80">
        <f>'Activity rawdata'!V1036</f>
        <v>15.84</v>
      </c>
      <c r="P1037" s="80">
        <f>'Activity rawdata'!W1036</f>
        <v>0</v>
      </c>
      <c r="Q1037" s="80">
        <f>'Activity rawdata'!X1036</f>
        <v>0</v>
      </c>
      <c r="R1037" s="84">
        <f t="shared" si="160"/>
        <v>22.9</v>
      </c>
      <c r="S1037" s="80">
        <f>'Activity rawdata'!Z1036</f>
        <v>0</v>
      </c>
      <c r="T1037" s="80">
        <f>'Activity rawdata'!AA1036</f>
        <v>0</v>
      </c>
      <c r="U1037" s="80">
        <f t="shared" si="161"/>
        <v>0</v>
      </c>
      <c r="V1037" s="81">
        <f t="shared" si="162"/>
        <v>74.694800000000001</v>
      </c>
      <c r="W1037" s="75">
        <f t="shared" si="163"/>
        <v>167.5872</v>
      </c>
      <c r="X1037" s="75">
        <f t="shared" si="164"/>
        <v>0</v>
      </c>
      <c r="Y1037" s="75">
        <f t="shared" si="165"/>
        <v>0</v>
      </c>
      <c r="Z1037" s="82">
        <f t="shared" si="166"/>
        <v>242.28199999999998</v>
      </c>
      <c r="AA1037" s="75">
        <f t="shared" si="167"/>
        <v>0</v>
      </c>
      <c r="AB1037" s="75">
        <f t="shared" si="168"/>
        <v>0</v>
      </c>
      <c r="AC1037" s="82">
        <f t="shared" si="169"/>
        <v>0</v>
      </c>
      <c r="AD1037" s="70"/>
    </row>
    <row r="1038" spans="1:30" x14ac:dyDescent="0.35">
      <c r="A1038" s="70" t="str">
        <f>'Activity rawdata'!A1037</f>
        <v>BH1429-1-338</v>
      </c>
      <c r="B1038" s="71" t="str">
        <f>'Activity rawdata'!B1037</f>
        <v>LB</v>
      </c>
      <c r="C1038" s="71" t="str">
        <f>IF('Activity rawdata'!C1037="PY","Planted",IF('Activity rawdata'!C1037="NY","Nat/Convert",IF('Activity rawdata'!C1037="NN","Nat/Nonconvert",IF('Activity rawdata'!C1037="OY","Planted"))))</f>
        <v>Planted</v>
      </c>
      <c r="D1038" s="70" t="str">
        <f>'Activity rawdata'!D1037</f>
        <v>STP2</v>
      </c>
      <c r="E1038" s="72" t="str">
        <f>'Activity rawdata'!E1037</f>
        <v>83</v>
      </c>
      <c r="F1038" s="73" t="str">
        <f>'Activity rawdata'!L1037</f>
        <v>MT1</v>
      </c>
      <c r="G1038" s="72" t="str">
        <f>'Activity rawdata'!R1037</f>
        <v>2053</v>
      </c>
      <c r="H1038" s="72" t="str">
        <f>IF('Activity rawdata'!P1037="AHTHIN1","1st Thin",IF('Activity rawdata'!P1037="AHCC","Clearcut",IF('Activity rawdata'!P1037="AHTHSMZ","SMZ Thin",IF('Activity rawdata'!P1037="AHTHIN2","2nd Thin",IF('Activity rawdata'!P1037="AFERTE","Early Fert",IF('Activity rawdata'!P1037="AFERTM","Mid Fert",IF('Activity rawdata'!P1037="AFERTL","Late Fert",  IF('Activity rawdata'!P1037="ASP","Site Prep", IF('Activity rawdata'!P1037="APLT","Plant",  IF('Activity rawdata'!P1037="ANREG","Natural Regeneration"))))))))))</f>
        <v>2nd Thin</v>
      </c>
      <c r="I1038" s="74">
        <f>'Activity rawdata'!O1037</f>
        <v>25.45</v>
      </c>
      <c r="J1038" s="75">
        <f>'Activity rawdata'!N1037</f>
        <v>21</v>
      </c>
      <c r="K1038" s="75">
        <f>'Activity rawdata'!AC1037</f>
        <v>119.43</v>
      </c>
      <c r="L1038" s="75">
        <f>'Activity rawdata'!AD1037</f>
        <v>185.23</v>
      </c>
      <c r="M1038" s="76">
        <f>'Activity rawdata'!AE1037</f>
        <v>10.872698736801667</v>
      </c>
      <c r="N1038" s="83">
        <f>'Activity rawdata'!T1037+'Activity rawdata'!U1037</f>
        <v>7.33</v>
      </c>
      <c r="O1038" s="80">
        <f>'Activity rawdata'!V1037</f>
        <v>35.700000000000003</v>
      </c>
      <c r="P1038" s="80">
        <f>'Activity rawdata'!W1037</f>
        <v>0</v>
      </c>
      <c r="Q1038" s="80">
        <f>'Activity rawdata'!X1037</f>
        <v>0.16</v>
      </c>
      <c r="R1038" s="84">
        <f t="shared" ref="R1038:R1101" si="170">SUM(N1038:Q1038)</f>
        <v>43.19</v>
      </c>
      <c r="S1038" s="80">
        <f>'Activity rawdata'!Z1037</f>
        <v>0</v>
      </c>
      <c r="T1038" s="80">
        <f>'Activity rawdata'!AA1037</f>
        <v>0</v>
      </c>
      <c r="U1038" s="80">
        <f t="shared" ref="U1038:U1101" si="171">S1038+T1038</f>
        <v>0</v>
      </c>
      <c r="V1038" s="81">
        <f t="shared" ref="V1038:V1101" si="172">N1038*$I1038</f>
        <v>186.54849999999999</v>
      </c>
      <c r="W1038" s="75">
        <f t="shared" ref="W1038:W1101" si="173">O1038*$I1038</f>
        <v>908.56500000000005</v>
      </c>
      <c r="X1038" s="75">
        <f t="shared" ref="X1038:X1101" si="174">P1038*$I1038</f>
        <v>0</v>
      </c>
      <c r="Y1038" s="75">
        <f t="shared" ref="Y1038:Y1101" si="175">Q1038*$I1038</f>
        <v>4.0720000000000001</v>
      </c>
      <c r="Z1038" s="82">
        <f t="shared" ref="Z1038:Z1101" si="176">SUM(V1038:Y1038)</f>
        <v>1099.1854999999998</v>
      </c>
      <c r="AA1038" s="75">
        <f t="shared" ref="AA1038:AA1101" si="177">S1038*$I1038</f>
        <v>0</v>
      </c>
      <c r="AB1038" s="75">
        <f t="shared" ref="AB1038:AB1101" si="178">T1038*$I1038</f>
        <v>0</v>
      </c>
      <c r="AC1038" s="82">
        <f t="shared" ref="AC1038:AC1101" si="179">AA1038+AB1038</f>
        <v>0</v>
      </c>
    </row>
    <row r="1039" spans="1:30" x14ac:dyDescent="0.35">
      <c r="A1039" s="70" t="str">
        <f>'Activity rawdata'!A1038</f>
        <v>BH2047-1-81</v>
      </c>
      <c r="B1039" s="71" t="str">
        <f>'Activity rawdata'!B1038</f>
        <v>LB</v>
      </c>
      <c r="C1039" s="71" t="str">
        <f>IF('Activity rawdata'!C1038="PY","Planted",IF('Activity rawdata'!C1038="NY","Nat/Convert",IF('Activity rawdata'!C1038="NN","Nat/Nonconvert",IF('Activity rawdata'!C1038="OY","Planted"))))</f>
        <v>Planted</v>
      </c>
      <c r="D1039" s="70" t="str">
        <f>'Activity rawdata'!D1038</f>
        <v>STP2</v>
      </c>
      <c r="E1039" s="72" t="str">
        <f>'Activity rawdata'!E1038</f>
        <v>83</v>
      </c>
      <c r="F1039" s="73" t="str">
        <f>'Activity rawdata'!L1038</f>
        <v>MT1</v>
      </c>
      <c r="G1039" s="72" t="str">
        <f>'Activity rawdata'!R1038</f>
        <v>2053</v>
      </c>
      <c r="H1039" s="72" t="str">
        <f>IF('Activity rawdata'!P1038="AHTHIN1","1st Thin",IF('Activity rawdata'!P1038="AHCC","Clearcut",IF('Activity rawdata'!P1038="AHTHSMZ","SMZ Thin",IF('Activity rawdata'!P1038="AHTHIN2","2nd Thin",IF('Activity rawdata'!P1038="AFERTE","Early Fert",IF('Activity rawdata'!P1038="AFERTM","Mid Fert",IF('Activity rawdata'!P1038="AFERTL","Late Fert",  IF('Activity rawdata'!P1038="ASP","Site Prep", IF('Activity rawdata'!P1038="APLT","Plant",  IF('Activity rawdata'!P1038="ANREG","Natural Regeneration"))))))))))</f>
        <v>2nd Thin</v>
      </c>
      <c r="I1039" s="74">
        <f>'Activity rawdata'!O1038</f>
        <v>6.43</v>
      </c>
      <c r="J1039" s="75">
        <f>'Activity rawdata'!N1038</f>
        <v>21</v>
      </c>
      <c r="K1039" s="75">
        <f>'Activity rawdata'!AC1038</f>
        <v>119.43</v>
      </c>
      <c r="L1039" s="75">
        <f>'Activity rawdata'!AD1038</f>
        <v>185.23</v>
      </c>
      <c r="M1039" s="76">
        <f>'Activity rawdata'!AE1038</f>
        <v>10.872698736801667</v>
      </c>
      <c r="N1039" s="83">
        <f>'Activity rawdata'!T1038+'Activity rawdata'!U1038</f>
        <v>7.33</v>
      </c>
      <c r="O1039" s="80">
        <f>'Activity rawdata'!V1038</f>
        <v>35.700000000000003</v>
      </c>
      <c r="P1039" s="80">
        <f>'Activity rawdata'!W1038</f>
        <v>0</v>
      </c>
      <c r="Q1039" s="80">
        <f>'Activity rawdata'!X1038</f>
        <v>0.16</v>
      </c>
      <c r="R1039" s="84">
        <f t="shared" si="170"/>
        <v>43.19</v>
      </c>
      <c r="S1039" s="80">
        <f>'Activity rawdata'!Z1038</f>
        <v>0</v>
      </c>
      <c r="T1039" s="80">
        <f>'Activity rawdata'!AA1038</f>
        <v>0</v>
      </c>
      <c r="U1039" s="80">
        <f t="shared" si="171"/>
        <v>0</v>
      </c>
      <c r="V1039" s="81">
        <f t="shared" si="172"/>
        <v>47.131900000000002</v>
      </c>
      <c r="W1039" s="75">
        <f t="shared" si="173"/>
        <v>229.55100000000002</v>
      </c>
      <c r="X1039" s="75">
        <f t="shared" si="174"/>
        <v>0</v>
      </c>
      <c r="Y1039" s="75">
        <f t="shared" si="175"/>
        <v>1.0287999999999999</v>
      </c>
      <c r="Z1039" s="82">
        <f t="shared" si="176"/>
        <v>277.71170000000001</v>
      </c>
      <c r="AA1039" s="75">
        <f t="shared" si="177"/>
        <v>0</v>
      </c>
      <c r="AB1039" s="75">
        <f t="shared" si="178"/>
        <v>0</v>
      </c>
      <c r="AC1039" s="82">
        <f t="shared" si="179"/>
        <v>0</v>
      </c>
    </row>
    <row r="1040" spans="1:30" x14ac:dyDescent="0.35">
      <c r="A1040" s="70" t="str">
        <f>'Activity rawdata'!A1039</f>
        <v>BH6125-1-354</v>
      </c>
      <c r="B1040" s="71" t="str">
        <f>'Activity rawdata'!B1039</f>
        <v>LB</v>
      </c>
      <c r="C1040" s="71" t="str">
        <f>IF('Activity rawdata'!C1039="PY","Planted",IF('Activity rawdata'!C1039="NY","Nat/Convert",IF('Activity rawdata'!C1039="NN","Nat/Nonconvert",IF('Activity rawdata'!C1039="OY","Planted"))))</f>
        <v>Planted</v>
      </c>
      <c r="D1040" s="70" t="str">
        <f>'Activity rawdata'!D1039</f>
        <v>STP2</v>
      </c>
      <c r="E1040" s="72" t="str">
        <f>'Activity rawdata'!E1039</f>
        <v>91</v>
      </c>
      <c r="F1040" s="73" t="str">
        <f>'Activity rawdata'!L1039</f>
        <v>MT1</v>
      </c>
      <c r="G1040" s="72" t="str">
        <f>'Activity rawdata'!R1039</f>
        <v>2053</v>
      </c>
      <c r="H1040" s="72" t="str">
        <f>IF('Activity rawdata'!P1039="AHTHIN1","1st Thin",IF('Activity rawdata'!P1039="AHCC","Clearcut",IF('Activity rawdata'!P1039="AHTHSMZ","SMZ Thin",IF('Activity rawdata'!P1039="AHTHIN2","2nd Thin",IF('Activity rawdata'!P1039="AFERTE","Early Fert",IF('Activity rawdata'!P1039="AFERTM","Mid Fert",IF('Activity rawdata'!P1039="AFERTL","Late Fert",  IF('Activity rawdata'!P1039="ASP","Site Prep", IF('Activity rawdata'!P1039="APLT","Plant",  IF('Activity rawdata'!P1039="ANREG","Natural Regeneration"))))))))))</f>
        <v>2nd Thin</v>
      </c>
      <c r="I1040" s="74">
        <f>'Activity rawdata'!O1039</f>
        <v>0.78</v>
      </c>
      <c r="J1040" s="75">
        <f>'Activity rawdata'!N1039</f>
        <v>21</v>
      </c>
      <c r="K1040" s="75">
        <f>'Activity rawdata'!AC1039</f>
        <v>129.26</v>
      </c>
      <c r="L1040" s="75">
        <f>'Activity rawdata'!AD1039</f>
        <v>188.77</v>
      </c>
      <c r="M1040" s="76">
        <f>'Activity rawdata'!AE1039</f>
        <v>11.2047427437096</v>
      </c>
      <c r="N1040" s="83">
        <f>'Activity rawdata'!T1039+'Activity rawdata'!U1039</f>
        <v>9.56</v>
      </c>
      <c r="O1040" s="80">
        <f>'Activity rawdata'!V1039</f>
        <v>49.85</v>
      </c>
      <c r="P1040" s="80">
        <f>'Activity rawdata'!W1039</f>
        <v>0.7</v>
      </c>
      <c r="Q1040" s="80">
        <f>'Activity rawdata'!X1039</f>
        <v>0</v>
      </c>
      <c r="R1040" s="84">
        <f t="shared" si="170"/>
        <v>60.110000000000007</v>
      </c>
      <c r="S1040" s="80">
        <f>'Activity rawdata'!Z1039</f>
        <v>0</v>
      </c>
      <c r="T1040" s="80">
        <f>'Activity rawdata'!AA1039</f>
        <v>0</v>
      </c>
      <c r="U1040" s="80">
        <f t="shared" si="171"/>
        <v>0</v>
      </c>
      <c r="V1040" s="81">
        <f t="shared" si="172"/>
        <v>7.4568000000000003</v>
      </c>
      <c r="W1040" s="75">
        <f t="shared" si="173"/>
        <v>38.883000000000003</v>
      </c>
      <c r="X1040" s="75">
        <f t="shared" si="174"/>
        <v>0.54599999999999993</v>
      </c>
      <c r="Y1040" s="75">
        <f t="shared" si="175"/>
        <v>0</v>
      </c>
      <c r="Z1040" s="82">
        <f t="shared" si="176"/>
        <v>46.885800000000003</v>
      </c>
      <c r="AA1040" s="75">
        <f t="shared" si="177"/>
        <v>0</v>
      </c>
      <c r="AB1040" s="75">
        <f t="shared" si="178"/>
        <v>0</v>
      </c>
      <c r="AC1040" s="82">
        <f t="shared" si="179"/>
        <v>0</v>
      </c>
    </row>
    <row r="1041" spans="1:29" x14ac:dyDescent="0.35">
      <c r="A1041" s="70" t="str">
        <f>'Activity rawdata'!A1040</f>
        <v>BH1435-1-390</v>
      </c>
      <c r="B1041" s="71" t="str">
        <f>'Activity rawdata'!B1040</f>
        <v>LB</v>
      </c>
      <c r="C1041" s="71" t="str">
        <f>IF('Activity rawdata'!C1040="PY","Planted",IF('Activity rawdata'!C1040="NY","Nat/Convert",IF('Activity rawdata'!C1040="NN","Nat/Nonconvert",IF('Activity rawdata'!C1040="OY","Planted"))))</f>
        <v>Planted</v>
      </c>
      <c r="D1041" s="70" t="str">
        <f>'Activity rawdata'!D1040</f>
        <v>STP1</v>
      </c>
      <c r="E1041" s="72" t="str">
        <f>'Activity rawdata'!E1040</f>
        <v>82</v>
      </c>
      <c r="F1041" s="73" t="str">
        <f>'Activity rawdata'!L1040</f>
        <v>MT2</v>
      </c>
      <c r="G1041" s="72" t="str">
        <f>'Activity rawdata'!R1040</f>
        <v>2053</v>
      </c>
      <c r="H1041" s="72" t="str">
        <f>IF('Activity rawdata'!P1040="AHTHIN1","1st Thin",IF('Activity rawdata'!P1040="AHCC","Clearcut",IF('Activity rawdata'!P1040="AHTHSMZ","SMZ Thin",IF('Activity rawdata'!P1040="AHTHIN2","2nd Thin",IF('Activity rawdata'!P1040="AFERTE","Early Fert",IF('Activity rawdata'!P1040="AFERTM","Mid Fert",IF('Activity rawdata'!P1040="AFERTL","Late Fert",  IF('Activity rawdata'!P1040="ASP","Site Prep", IF('Activity rawdata'!P1040="APLT","Plant",  IF('Activity rawdata'!P1040="ANREG","Natural Regeneration"))))))))))</f>
        <v>Clearcut</v>
      </c>
      <c r="I1041" s="74">
        <f>'Activity rawdata'!O1040</f>
        <v>59.25</v>
      </c>
      <c r="J1041" s="75">
        <f>'Activity rawdata'!N1040</f>
        <v>29</v>
      </c>
      <c r="K1041" s="75">
        <f>'Activity rawdata'!AC1040</f>
        <v>97.87</v>
      </c>
      <c r="L1041" s="75">
        <f>'Activity rawdata'!AD1040</f>
        <v>99.89</v>
      </c>
      <c r="M1041" s="76">
        <f>'Activity rawdata'!AE1040</f>
        <v>13.402940495512352</v>
      </c>
      <c r="N1041" s="83">
        <f>'Activity rawdata'!T1040+'Activity rawdata'!U1040</f>
        <v>42.62</v>
      </c>
      <c r="O1041" s="80">
        <f>'Activity rawdata'!V1040</f>
        <v>46.71</v>
      </c>
      <c r="P1041" s="80">
        <f>'Activity rawdata'!W1040</f>
        <v>0</v>
      </c>
      <c r="Q1041" s="80">
        <f>'Activity rawdata'!X1040</f>
        <v>29.29</v>
      </c>
      <c r="R1041" s="84">
        <f t="shared" si="170"/>
        <v>118.62</v>
      </c>
      <c r="S1041" s="80">
        <f>'Activity rawdata'!Z1040</f>
        <v>0</v>
      </c>
      <c r="T1041" s="80">
        <f>'Activity rawdata'!AA1040</f>
        <v>0</v>
      </c>
      <c r="U1041" s="80">
        <f t="shared" si="171"/>
        <v>0</v>
      </c>
      <c r="V1041" s="81">
        <f t="shared" si="172"/>
        <v>2525.2349999999997</v>
      </c>
      <c r="W1041" s="75">
        <f t="shared" si="173"/>
        <v>2767.5675000000001</v>
      </c>
      <c r="X1041" s="75">
        <f t="shared" si="174"/>
        <v>0</v>
      </c>
      <c r="Y1041" s="75">
        <f t="shared" si="175"/>
        <v>1735.4324999999999</v>
      </c>
      <c r="Z1041" s="82">
        <f t="shared" si="176"/>
        <v>7028.2349999999997</v>
      </c>
      <c r="AA1041" s="75">
        <f t="shared" si="177"/>
        <v>0</v>
      </c>
      <c r="AB1041" s="75">
        <f t="shared" si="178"/>
        <v>0</v>
      </c>
      <c r="AC1041" s="82">
        <f t="shared" si="179"/>
        <v>0</v>
      </c>
    </row>
    <row r="1042" spans="1:29" x14ac:dyDescent="0.35">
      <c r="A1042" s="70" t="str">
        <f>'Activity rawdata'!A1041</f>
        <v>BH1435-1-390</v>
      </c>
      <c r="B1042" s="71" t="str">
        <f>'Activity rawdata'!B1041</f>
        <v>COLB</v>
      </c>
      <c r="C1042" s="71" t="str">
        <f>IF('Activity rawdata'!C1041="PY","Planted",IF('Activity rawdata'!C1041="NY","Nat/Convert",IF('Activity rawdata'!C1041="NN","Nat/Nonconvert",IF('Activity rawdata'!C1041="OY","Planted"))))</f>
        <v>Planted</v>
      </c>
      <c r="D1042" s="70" t="str">
        <f>'Activity rawdata'!D1041</f>
        <v>STP2</v>
      </c>
      <c r="E1042" s="72" t="str">
        <f>'Activity rawdata'!E1041</f>
        <v>82</v>
      </c>
      <c r="F1042" s="73" t="str">
        <f>'Activity rawdata'!L1041</f>
        <v>NO</v>
      </c>
      <c r="G1042" s="72" t="str">
        <f>'Activity rawdata'!R1041</f>
        <v>2054</v>
      </c>
      <c r="H1042" s="72" t="str">
        <f>IF('Activity rawdata'!P1041="AHTHIN1","1st Thin",IF('Activity rawdata'!P1041="AHCC","Clearcut",IF('Activity rawdata'!P1041="AHTHSMZ","SMZ Thin",IF('Activity rawdata'!P1041="AHTHIN2","2nd Thin",IF('Activity rawdata'!P1041="AFERTE","Early Fert",IF('Activity rawdata'!P1041="AFERTM","Mid Fert",IF('Activity rawdata'!P1041="AFERTL","Late Fert",  IF('Activity rawdata'!P1041="ASP","Site Prep", IF('Activity rawdata'!P1041="APLT","Plant",  IF('Activity rawdata'!P1041="ANREG","Natural Regeneration"))))))))))</f>
        <v>Site Prep</v>
      </c>
      <c r="I1042" s="74">
        <f>'Activity rawdata'!O1041</f>
        <v>59.25</v>
      </c>
      <c r="J1042" s="75">
        <f>'Activity rawdata'!N1041</f>
        <v>1</v>
      </c>
      <c r="K1042" s="75">
        <f>'Activity rawdata'!AC1041</f>
        <v>0</v>
      </c>
      <c r="L1042" s="75">
        <f>'Activity rawdata'!AD1041</f>
        <v>0</v>
      </c>
      <c r="M1042" s="76" t="str">
        <f>'Activity rawdata'!AE1041</f>
        <v>-</v>
      </c>
      <c r="N1042" s="83">
        <f>'Activity rawdata'!T1041+'Activity rawdata'!U1041</f>
        <v>0</v>
      </c>
      <c r="O1042" s="80">
        <f>'Activity rawdata'!V1041</f>
        <v>0</v>
      </c>
      <c r="P1042" s="80">
        <f>'Activity rawdata'!W1041</f>
        <v>0</v>
      </c>
      <c r="Q1042" s="80">
        <f>'Activity rawdata'!X1041</f>
        <v>0</v>
      </c>
      <c r="R1042" s="84">
        <f t="shared" si="170"/>
        <v>0</v>
      </c>
      <c r="S1042" s="80">
        <f>'Activity rawdata'!Z1041</f>
        <v>0</v>
      </c>
      <c r="T1042" s="80">
        <f>'Activity rawdata'!AA1041</f>
        <v>0</v>
      </c>
      <c r="U1042" s="80">
        <f t="shared" si="171"/>
        <v>0</v>
      </c>
      <c r="V1042" s="81">
        <f t="shared" si="172"/>
        <v>0</v>
      </c>
      <c r="W1042" s="75">
        <f t="shared" si="173"/>
        <v>0</v>
      </c>
      <c r="X1042" s="75">
        <f t="shared" si="174"/>
        <v>0</v>
      </c>
      <c r="Y1042" s="75">
        <f t="shared" si="175"/>
        <v>0</v>
      </c>
      <c r="Z1042" s="82">
        <f t="shared" si="176"/>
        <v>0</v>
      </c>
      <c r="AA1042" s="75">
        <f t="shared" si="177"/>
        <v>0</v>
      </c>
      <c r="AB1042" s="75">
        <f t="shared" si="178"/>
        <v>0</v>
      </c>
      <c r="AC1042" s="82">
        <f t="shared" si="179"/>
        <v>0</v>
      </c>
    </row>
    <row r="1043" spans="1:29" x14ac:dyDescent="0.35">
      <c r="A1043" s="70" t="str">
        <f>'Activity rawdata'!A1042</f>
        <v>BH1431-1-25</v>
      </c>
      <c r="B1043" s="71" t="str">
        <f>'Activity rawdata'!B1042</f>
        <v>LB</v>
      </c>
      <c r="C1043" s="71" t="str">
        <f>IF('Activity rawdata'!C1042="PY","Planted",IF('Activity rawdata'!C1042="NY","Nat/Convert",IF('Activity rawdata'!C1042="NN","Nat/Nonconvert",IF('Activity rawdata'!C1042="OY","Planted"))))</f>
        <v>Planted</v>
      </c>
      <c r="D1043" s="70" t="str">
        <f>'Activity rawdata'!D1042</f>
        <v>STP2</v>
      </c>
      <c r="E1043" s="72" t="str">
        <f>'Activity rawdata'!E1042</f>
        <v>86</v>
      </c>
      <c r="F1043" s="73" t="str">
        <f>'Activity rawdata'!L1042</f>
        <v>MT1</v>
      </c>
      <c r="G1043" s="72" t="str">
        <f>'Activity rawdata'!R1042</f>
        <v>2054</v>
      </c>
      <c r="H1043" s="72" t="str">
        <f>IF('Activity rawdata'!P1042="AHTHIN1","1st Thin",IF('Activity rawdata'!P1042="AHCC","Clearcut",IF('Activity rawdata'!P1042="AHTHSMZ","SMZ Thin",IF('Activity rawdata'!P1042="AHTHIN2","2nd Thin",IF('Activity rawdata'!P1042="AFERTE","Early Fert",IF('Activity rawdata'!P1042="AFERTM","Mid Fert",IF('Activity rawdata'!P1042="AFERTL","Late Fert",  IF('Activity rawdata'!P1042="ASP","Site Prep", IF('Activity rawdata'!P1042="APLT","Plant",  IF('Activity rawdata'!P1042="ANREG","Natural Regeneration"))))))))))</f>
        <v>Mid Fert</v>
      </c>
      <c r="I1043" s="74">
        <f>'Activity rawdata'!O1042</f>
        <v>63.77</v>
      </c>
      <c r="J1043" s="75">
        <f>'Activity rawdata'!N1042</f>
        <v>15</v>
      </c>
      <c r="K1043" s="75">
        <f>'Activity rawdata'!AC1042</f>
        <v>95.89</v>
      </c>
      <c r="L1043" s="75">
        <f>'Activity rawdata'!AD1042</f>
        <v>193.49</v>
      </c>
      <c r="M1043" s="76">
        <f>'Activity rawdata'!AE1042</f>
        <v>9.5322121367592914</v>
      </c>
      <c r="N1043" s="83">
        <f>'Activity rawdata'!T1042+'Activity rawdata'!U1042</f>
        <v>0</v>
      </c>
      <c r="O1043" s="80">
        <f>'Activity rawdata'!V1042</f>
        <v>0</v>
      </c>
      <c r="P1043" s="80">
        <f>'Activity rawdata'!W1042</f>
        <v>0</v>
      </c>
      <c r="Q1043" s="80">
        <f>'Activity rawdata'!X1042</f>
        <v>0</v>
      </c>
      <c r="R1043" s="84">
        <f t="shared" si="170"/>
        <v>0</v>
      </c>
      <c r="S1043" s="80">
        <f>'Activity rawdata'!Z1042</f>
        <v>0</v>
      </c>
      <c r="T1043" s="80">
        <f>'Activity rawdata'!AA1042</f>
        <v>0</v>
      </c>
      <c r="U1043" s="80">
        <f t="shared" si="171"/>
        <v>0</v>
      </c>
      <c r="V1043" s="81">
        <f t="shared" si="172"/>
        <v>0</v>
      </c>
      <c r="W1043" s="75">
        <f t="shared" si="173"/>
        <v>0</v>
      </c>
      <c r="X1043" s="75">
        <f t="shared" si="174"/>
        <v>0</v>
      </c>
      <c r="Y1043" s="75">
        <f t="shared" si="175"/>
        <v>0</v>
      </c>
      <c r="Z1043" s="82">
        <f t="shared" si="176"/>
        <v>0</v>
      </c>
      <c r="AA1043" s="75">
        <f t="shared" si="177"/>
        <v>0</v>
      </c>
      <c r="AB1043" s="75">
        <f t="shared" si="178"/>
        <v>0</v>
      </c>
      <c r="AC1043" s="82">
        <f t="shared" si="179"/>
        <v>0</v>
      </c>
    </row>
    <row r="1044" spans="1:29" x14ac:dyDescent="0.35">
      <c r="A1044" s="70" t="str">
        <f>'Activity rawdata'!A1043</f>
        <v>BH1431-1-342</v>
      </c>
      <c r="B1044" s="71" t="str">
        <f>'Activity rawdata'!B1043</f>
        <v>LB</v>
      </c>
      <c r="C1044" s="71" t="str">
        <f>IF('Activity rawdata'!C1043="PY","Planted",IF('Activity rawdata'!C1043="NY","Nat/Convert",IF('Activity rawdata'!C1043="NN","Nat/Nonconvert",IF('Activity rawdata'!C1043="OY","Planted"))))</f>
        <v>Planted</v>
      </c>
      <c r="D1044" s="70" t="str">
        <f>'Activity rawdata'!D1043</f>
        <v>STP2</v>
      </c>
      <c r="E1044" s="72" t="str">
        <f>'Activity rawdata'!E1043</f>
        <v>88</v>
      </c>
      <c r="F1044" s="73" t="str">
        <f>'Activity rawdata'!L1043</f>
        <v>MT1</v>
      </c>
      <c r="G1044" s="72" t="str">
        <f>'Activity rawdata'!R1043</f>
        <v>2054</v>
      </c>
      <c r="H1044" s="72" t="str">
        <f>IF('Activity rawdata'!P1043="AHTHIN1","1st Thin",IF('Activity rawdata'!P1043="AHCC","Clearcut",IF('Activity rawdata'!P1043="AHTHSMZ","SMZ Thin",IF('Activity rawdata'!P1043="AHTHIN2","2nd Thin",IF('Activity rawdata'!P1043="AFERTE","Early Fert",IF('Activity rawdata'!P1043="AFERTM","Mid Fert",IF('Activity rawdata'!P1043="AFERTL","Late Fert",  IF('Activity rawdata'!P1043="ASP","Site Prep", IF('Activity rawdata'!P1043="APLT","Plant",  IF('Activity rawdata'!P1043="ANREG","Natural Regeneration"))))))))))</f>
        <v>Mid Fert</v>
      </c>
      <c r="I1044" s="74">
        <f>'Activity rawdata'!O1043</f>
        <v>61.56</v>
      </c>
      <c r="J1044" s="75">
        <f>'Activity rawdata'!N1043</f>
        <v>15</v>
      </c>
      <c r="K1044" s="75">
        <f>'Activity rawdata'!AC1043</f>
        <v>95.89</v>
      </c>
      <c r="L1044" s="75">
        <f>'Activity rawdata'!AD1043</f>
        <v>193.49</v>
      </c>
      <c r="M1044" s="76">
        <f>'Activity rawdata'!AE1043</f>
        <v>9.5322121367592914</v>
      </c>
      <c r="N1044" s="83">
        <f>'Activity rawdata'!T1043+'Activity rawdata'!U1043</f>
        <v>0</v>
      </c>
      <c r="O1044" s="80">
        <f>'Activity rawdata'!V1043</f>
        <v>0</v>
      </c>
      <c r="P1044" s="80">
        <f>'Activity rawdata'!W1043</f>
        <v>0</v>
      </c>
      <c r="Q1044" s="80">
        <f>'Activity rawdata'!X1043</f>
        <v>0</v>
      </c>
      <c r="R1044" s="84">
        <f t="shared" si="170"/>
        <v>0</v>
      </c>
      <c r="S1044" s="80">
        <f>'Activity rawdata'!Z1043</f>
        <v>0</v>
      </c>
      <c r="T1044" s="80">
        <f>'Activity rawdata'!AA1043</f>
        <v>0</v>
      </c>
      <c r="U1044" s="80">
        <f t="shared" si="171"/>
        <v>0</v>
      </c>
      <c r="V1044" s="81">
        <f t="shared" si="172"/>
        <v>0</v>
      </c>
      <c r="W1044" s="75">
        <f t="shared" si="173"/>
        <v>0</v>
      </c>
      <c r="X1044" s="75">
        <f t="shared" si="174"/>
        <v>0</v>
      </c>
      <c r="Y1044" s="75">
        <f t="shared" si="175"/>
        <v>0</v>
      </c>
      <c r="Z1044" s="82">
        <f t="shared" si="176"/>
        <v>0</v>
      </c>
      <c r="AA1044" s="75">
        <f t="shared" si="177"/>
        <v>0</v>
      </c>
      <c r="AB1044" s="75">
        <f t="shared" si="178"/>
        <v>0</v>
      </c>
      <c r="AC1044" s="82">
        <f t="shared" si="179"/>
        <v>0</v>
      </c>
    </row>
    <row r="1045" spans="1:29" x14ac:dyDescent="0.35">
      <c r="A1045" s="70" t="str">
        <f>'Activity rawdata'!A1044</f>
        <v>BH1431-1-27</v>
      </c>
      <c r="B1045" s="71" t="str">
        <f>'Activity rawdata'!B1044</f>
        <v>LB</v>
      </c>
      <c r="C1045" s="71" t="str">
        <f>IF('Activity rawdata'!C1044="PY","Planted",IF('Activity rawdata'!C1044="NY","Nat/Convert",IF('Activity rawdata'!C1044="NN","Nat/Nonconvert",IF('Activity rawdata'!C1044="OY","Planted"))))</f>
        <v>Planted</v>
      </c>
      <c r="D1045" s="70" t="str">
        <f>'Activity rawdata'!D1044</f>
        <v>STP2</v>
      </c>
      <c r="E1045" s="72" t="str">
        <f>'Activity rawdata'!E1044</f>
        <v>88</v>
      </c>
      <c r="F1045" s="73" t="str">
        <f>'Activity rawdata'!L1044</f>
        <v>MT1</v>
      </c>
      <c r="G1045" s="72" t="str">
        <f>'Activity rawdata'!R1044</f>
        <v>2054</v>
      </c>
      <c r="H1045" s="72" t="str">
        <f>IF('Activity rawdata'!P1044="AHTHIN1","1st Thin",IF('Activity rawdata'!P1044="AHCC","Clearcut",IF('Activity rawdata'!P1044="AHTHSMZ","SMZ Thin",IF('Activity rawdata'!P1044="AHTHIN2","2nd Thin",IF('Activity rawdata'!P1044="AFERTE","Early Fert",IF('Activity rawdata'!P1044="AFERTM","Mid Fert",IF('Activity rawdata'!P1044="AFERTL","Late Fert",  IF('Activity rawdata'!P1044="ASP","Site Prep", IF('Activity rawdata'!P1044="APLT","Plant",  IF('Activity rawdata'!P1044="ANREG","Natural Regeneration"))))))))))</f>
        <v>Mid Fert</v>
      </c>
      <c r="I1045" s="74">
        <f>'Activity rawdata'!O1044</f>
        <v>47.01</v>
      </c>
      <c r="J1045" s="75">
        <f>'Activity rawdata'!N1044</f>
        <v>15</v>
      </c>
      <c r="K1045" s="75">
        <f>'Activity rawdata'!AC1044</f>
        <v>95.89</v>
      </c>
      <c r="L1045" s="75">
        <f>'Activity rawdata'!AD1044</f>
        <v>193.49</v>
      </c>
      <c r="M1045" s="76">
        <f>'Activity rawdata'!AE1044</f>
        <v>9.5322121367592914</v>
      </c>
      <c r="N1045" s="83">
        <f>'Activity rawdata'!T1044+'Activity rawdata'!U1044</f>
        <v>0</v>
      </c>
      <c r="O1045" s="80">
        <f>'Activity rawdata'!V1044</f>
        <v>0</v>
      </c>
      <c r="P1045" s="80">
        <f>'Activity rawdata'!W1044</f>
        <v>0</v>
      </c>
      <c r="Q1045" s="80">
        <f>'Activity rawdata'!X1044</f>
        <v>0</v>
      </c>
      <c r="R1045" s="84">
        <f t="shared" si="170"/>
        <v>0</v>
      </c>
      <c r="S1045" s="80">
        <f>'Activity rawdata'!Z1044</f>
        <v>0</v>
      </c>
      <c r="T1045" s="80">
        <f>'Activity rawdata'!AA1044</f>
        <v>0</v>
      </c>
      <c r="U1045" s="80">
        <f t="shared" si="171"/>
        <v>0</v>
      </c>
      <c r="V1045" s="81">
        <f t="shared" si="172"/>
        <v>0</v>
      </c>
      <c r="W1045" s="75">
        <f t="shared" si="173"/>
        <v>0</v>
      </c>
      <c r="X1045" s="75">
        <f t="shared" si="174"/>
        <v>0</v>
      </c>
      <c r="Y1045" s="75">
        <f t="shared" si="175"/>
        <v>0</v>
      </c>
      <c r="Z1045" s="82">
        <f t="shared" si="176"/>
        <v>0</v>
      </c>
      <c r="AA1045" s="75">
        <f t="shared" si="177"/>
        <v>0</v>
      </c>
      <c r="AB1045" s="75">
        <f t="shared" si="178"/>
        <v>0</v>
      </c>
      <c r="AC1045" s="82">
        <f t="shared" si="179"/>
        <v>0</v>
      </c>
    </row>
    <row r="1046" spans="1:29" x14ac:dyDescent="0.35">
      <c r="A1046" s="70" t="str">
        <f>'Activity rawdata'!A1045</f>
        <v>BH1427-1-337</v>
      </c>
      <c r="B1046" s="71" t="str">
        <f>'Activity rawdata'!B1045</f>
        <v>LB</v>
      </c>
      <c r="C1046" s="71" t="str">
        <f>IF('Activity rawdata'!C1045="PY","Planted",IF('Activity rawdata'!C1045="NY","Nat/Convert",IF('Activity rawdata'!C1045="NN","Nat/Nonconvert",IF('Activity rawdata'!C1045="OY","Planted"))))</f>
        <v>Planted</v>
      </c>
      <c r="D1046" s="70" t="str">
        <f>'Activity rawdata'!D1045</f>
        <v>STP2</v>
      </c>
      <c r="E1046" s="72" t="str">
        <f>'Activity rawdata'!E1045</f>
        <v>88</v>
      </c>
      <c r="F1046" s="73" t="str">
        <f>'Activity rawdata'!L1045</f>
        <v>MT1</v>
      </c>
      <c r="G1046" s="72" t="str">
        <f>'Activity rawdata'!R1045</f>
        <v>2054</v>
      </c>
      <c r="H1046" s="72" t="str">
        <f>IF('Activity rawdata'!P1045="AHTHIN1","1st Thin",IF('Activity rawdata'!P1045="AHCC","Clearcut",IF('Activity rawdata'!P1045="AHTHSMZ","SMZ Thin",IF('Activity rawdata'!P1045="AHTHIN2","2nd Thin",IF('Activity rawdata'!P1045="AFERTE","Early Fert",IF('Activity rawdata'!P1045="AFERTM","Mid Fert",IF('Activity rawdata'!P1045="AFERTL","Late Fert",  IF('Activity rawdata'!P1045="ASP","Site Prep", IF('Activity rawdata'!P1045="APLT","Plant",  IF('Activity rawdata'!P1045="ANREG","Natural Regeneration"))))))))))</f>
        <v>Mid Fert</v>
      </c>
      <c r="I1046" s="74">
        <f>'Activity rawdata'!O1045</f>
        <v>82.28</v>
      </c>
      <c r="J1046" s="75">
        <f>'Activity rawdata'!N1045</f>
        <v>15</v>
      </c>
      <c r="K1046" s="75">
        <f>'Activity rawdata'!AC1045</f>
        <v>95.89</v>
      </c>
      <c r="L1046" s="75">
        <f>'Activity rawdata'!AD1045</f>
        <v>193.49</v>
      </c>
      <c r="M1046" s="76">
        <f>'Activity rawdata'!AE1045</f>
        <v>9.5322121367592914</v>
      </c>
      <c r="N1046" s="83">
        <f>'Activity rawdata'!T1045+'Activity rawdata'!U1045</f>
        <v>0</v>
      </c>
      <c r="O1046" s="80">
        <f>'Activity rawdata'!V1045</f>
        <v>0</v>
      </c>
      <c r="P1046" s="80">
        <f>'Activity rawdata'!W1045</f>
        <v>0</v>
      </c>
      <c r="Q1046" s="80">
        <f>'Activity rawdata'!X1045</f>
        <v>0</v>
      </c>
      <c r="R1046" s="84">
        <f t="shared" si="170"/>
        <v>0</v>
      </c>
      <c r="S1046" s="80">
        <f>'Activity rawdata'!Z1045</f>
        <v>0</v>
      </c>
      <c r="T1046" s="80">
        <f>'Activity rawdata'!AA1045</f>
        <v>0</v>
      </c>
      <c r="U1046" s="80">
        <f t="shared" si="171"/>
        <v>0</v>
      </c>
      <c r="V1046" s="81">
        <f t="shared" si="172"/>
        <v>0</v>
      </c>
      <c r="W1046" s="75">
        <f t="shared" si="173"/>
        <v>0</v>
      </c>
      <c r="X1046" s="75">
        <f t="shared" si="174"/>
        <v>0</v>
      </c>
      <c r="Y1046" s="75">
        <f t="shared" si="175"/>
        <v>0</v>
      </c>
      <c r="Z1046" s="82">
        <f t="shared" si="176"/>
        <v>0</v>
      </c>
      <c r="AA1046" s="75">
        <f t="shared" si="177"/>
        <v>0</v>
      </c>
      <c r="AB1046" s="75">
        <f t="shared" si="178"/>
        <v>0</v>
      </c>
      <c r="AC1046" s="82">
        <f t="shared" si="179"/>
        <v>0</v>
      </c>
    </row>
    <row r="1047" spans="1:29" x14ac:dyDescent="0.35">
      <c r="A1047" s="70" t="str">
        <f>'Activity rawdata'!A1046</f>
        <v>BH6125-1-275</v>
      </c>
      <c r="B1047" s="71" t="str">
        <f>'Activity rawdata'!B1046</f>
        <v>LB</v>
      </c>
      <c r="C1047" s="71" t="str">
        <f>IF('Activity rawdata'!C1046="PY","Planted",IF('Activity rawdata'!C1046="NY","Nat/Convert",IF('Activity rawdata'!C1046="NN","Nat/Nonconvert",IF('Activity rawdata'!C1046="OY","Planted"))))</f>
        <v>Planted</v>
      </c>
      <c r="D1047" s="70" t="str">
        <f>'Activity rawdata'!D1046</f>
        <v>STP2</v>
      </c>
      <c r="E1047" s="72" t="str">
        <f>'Activity rawdata'!E1046</f>
        <v>79</v>
      </c>
      <c r="F1047" s="73" t="str">
        <f>'Activity rawdata'!L1046</f>
        <v>MT2</v>
      </c>
      <c r="G1047" s="72" t="str">
        <f>'Activity rawdata'!R1046</f>
        <v>2054</v>
      </c>
      <c r="H1047" s="72" t="str">
        <f>IF('Activity rawdata'!P1046="AHTHIN1","1st Thin",IF('Activity rawdata'!P1046="AHCC","Clearcut",IF('Activity rawdata'!P1046="AHTHSMZ","SMZ Thin",IF('Activity rawdata'!P1046="AHTHIN2","2nd Thin",IF('Activity rawdata'!P1046="AFERTE","Early Fert",IF('Activity rawdata'!P1046="AFERTM","Mid Fert",IF('Activity rawdata'!P1046="AFERTL","Late Fert",  IF('Activity rawdata'!P1046="ASP","Site Prep", IF('Activity rawdata'!P1046="APLT","Plant",  IF('Activity rawdata'!P1046="ANREG","Natural Regeneration"))))))))))</f>
        <v>Late Fert</v>
      </c>
      <c r="I1047" s="74">
        <f>'Activity rawdata'!O1046</f>
        <v>10.58</v>
      </c>
      <c r="J1047" s="75">
        <f>'Activity rawdata'!N1046</f>
        <v>22</v>
      </c>
      <c r="K1047" s="75">
        <f>'Activity rawdata'!AC1046</f>
        <v>74.430000000000007</v>
      </c>
      <c r="L1047" s="75">
        <f>'Activity rawdata'!AD1046</f>
        <v>123.31</v>
      </c>
      <c r="M1047" s="76">
        <f>'Activity rawdata'!AE1046</f>
        <v>10.519889123312062</v>
      </c>
      <c r="N1047" s="83">
        <f>'Activity rawdata'!T1046+'Activity rawdata'!U1046</f>
        <v>0</v>
      </c>
      <c r="O1047" s="80">
        <f>'Activity rawdata'!V1046</f>
        <v>0</v>
      </c>
      <c r="P1047" s="80">
        <f>'Activity rawdata'!W1046</f>
        <v>0</v>
      </c>
      <c r="Q1047" s="80">
        <f>'Activity rawdata'!X1046</f>
        <v>0</v>
      </c>
      <c r="R1047" s="84">
        <f t="shared" si="170"/>
        <v>0</v>
      </c>
      <c r="S1047" s="80">
        <f>'Activity rawdata'!Z1046</f>
        <v>0</v>
      </c>
      <c r="T1047" s="80">
        <f>'Activity rawdata'!AA1046</f>
        <v>0</v>
      </c>
      <c r="U1047" s="80">
        <f t="shared" si="171"/>
        <v>0</v>
      </c>
      <c r="V1047" s="81">
        <f t="shared" si="172"/>
        <v>0</v>
      </c>
      <c r="W1047" s="75">
        <f t="shared" si="173"/>
        <v>0</v>
      </c>
      <c r="X1047" s="75">
        <f t="shared" si="174"/>
        <v>0</v>
      </c>
      <c r="Y1047" s="75">
        <f t="shared" si="175"/>
        <v>0</v>
      </c>
      <c r="Z1047" s="82">
        <f t="shared" si="176"/>
        <v>0</v>
      </c>
      <c r="AA1047" s="75">
        <f t="shared" si="177"/>
        <v>0</v>
      </c>
      <c r="AB1047" s="75">
        <f t="shared" si="178"/>
        <v>0</v>
      </c>
      <c r="AC1047" s="82">
        <f t="shared" si="179"/>
        <v>0</v>
      </c>
    </row>
    <row r="1048" spans="1:29" x14ac:dyDescent="0.35">
      <c r="A1048" s="70" t="str">
        <f>'Activity rawdata'!A1047</f>
        <v>BH6125-1-354</v>
      </c>
      <c r="B1048" s="71" t="str">
        <f>'Activity rawdata'!B1047</f>
        <v>LB</v>
      </c>
      <c r="C1048" s="71" t="str">
        <f>IF('Activity rawdata'!C1047="PY","Planted",IF('Activity rawdata'!C1047="NY","Nat/Convert",IF('Activity rawdata'!C1047="NN","Nat/Nonconvert",IF('Activity rawdata'!C1047="OY","Planted"))))</f>
        <v>Planted</v>
      </c>
      <c r="D1048" s="70" t="str">
        <f>'Activity rawdata'!D1047</f>
        <v>STP2</v>
      </c>
      <c r="E1048" s="72" t="str">
        <f>'Activity rawdata'!E1047</f>
        <v>91</v>
      </c>
      <c r="F1048" s="73" t="str">
        <f>'Activity rawdata'!L1047</f>
        <v>MT2</v>
      </c>
      <c r="G1048" s="72" t="str">
        <f>'Activity rawdata'!R1047</f>
        <v>2054</v>
      </c>
      <c r="H1048" s="72" t="str">
        <f>IF('Activity rawdata'!P1047="AHTHIN1","1st Thin",IF('Activity rawdata'!P1047="AHCC","Clearcut",IF('Activity rawdata'!P1047="AHTHSMZ","SMZ Thin",IF('Activity rawdata'!P1047="AHTHIN2","2nd Thin",IF('Activity rawdata'!P1047="AFERTE","Early Fert",IF('Activity rawdata'!P1047="AFERTM","Mid Fert",IF('Activity rawdata'!P1047="AFERTL","Late Fert",  IF('Activity rawdata'!P1047="ASP","Site Prep", IF('Activity rawdata'!P1047="APLT","Plant",  IF('Activity rawdata'!P1047="ANREG","Natural Regeneration"))))))))))</f>
        <v>Late Fert</v>
      </c>
      <c r="I1048" s="74">
        <f>'Activity rawdata'!O1047</f>
        <v>0.78</v>
      </c>
      <c r="J1048" s="75">
        <f>'Activity rawdata'!N1047</f>
        <v>22</v>
      </c>
      <c r="K1048" s="75">
        <f>'Activity rawdata'!AC1047</f>
        <v>73.06</v>
      </c>
      <c r="L1048" s="75">
        <f>'Activity rawdata'!AD1047</f>
        <v>93.16</v>
      </c>
      <c r="M1048" s="76">
        <f>'Activity rawdata'!AE1047</f>
        <v>11.991165467090013</v>
      </c>
      <c r="N1048" s="83">
        <f>'Activity rawdata'!T1047+'Activity rawdata'!U1047</f>
        <v>0</v>
      </c>
      <c r="O1048" s="80">
        <f>'Activity rawdata'!V1047</f>
        <v>0</v>
      </c>
      <c r="P1048" s="80">
        <f>'Activity rawdata'!W1047</f>
        <v>0</v>
      </c>
      <c r="Q1048" s="80">
        <f>'Activity rawdata'!X1047</f>
        <v>0</v>
      </c>
      <c r="R1048" s="84">
        <f t="shared" si="170"/>
        <v>0</v>
      </c>
      <c r="S1048" s="80">
        <f>'Activity rawdata'!Z1047</f>
        <v>0</v>
      </c>
      <c r="T1048" s="80">
        <f>'Activity rawdata'!AA1047</f>
        <v>0</v>
      </c>
      <c r="U1048" s="80">
        <f t="shared" si="171"/>
        <v>0</v>
      </c>
      <c r="V1048" s="81">
        <f t="shared" si="172"/>
        <v>0</v>
      </c>
      <c r="W1048" s="75">
        <f t="shared" si="173"/>
        <v>0</v>
      </c>
      <c r="X1048" s="75">
        <f t="shared" si="174"/>
        <v>0</v>
      </c>
      <c r="Y1048" s="75">
        <f t="shared" si="175"/>
        <v>0</v>
      </c>
      <c r="Z1048" s="82">
        <f t="shared" si="176"/>
        <v>0</v>
      </c>
      <c r="AA1048" s="75">
        <f t="shared" si="177"/>
        <v>0</v>
      </c>
      <c r="AB1048" s="75">
        <f t="shared" si="178"/>
        <v>0</v>
      </c>
      <c r="AC1048" s="82">
        <f t="shared" si="179"/>
        <v>0</v>
      </c>
    </row>
    <row r="1049" spans="1:29" x14ac:dyDescent="0.35">
      <c r="A1049" s="70" t="str">
        <f>'Activity rawdata'!A1048</f>
        <v>BH2047-1-81</v>
      </c>
      <c r="B1049" s="71" t="str">
        <f>'Activity rawdata'!B1048</f>
        <v>LB</v>
      </c>
      <c r="C1049" s="71" t="str">
        <f>IF('Activity rawdata'!C1048="PY","Planted",IF('Activity rawdata'!C1048="NY","Nat/Convert",IF('Activity rawdata'!C1048="NN","Nat/Nonconvert",IF('Activity rawdata'!C1048="OY","Planted"))))</f>
        <v>Planted</v>
      </c>
      <c r="D1049" s="70" t="str">
        <f>'Activity rawdata'!D1048</f>
        <v>STP2</v>
      </c>
      <c r="E1049" s="72" t="str">
        <f>'Activity rawdata'!E1048</f>
        <v>83</v>
      </c>
      <c r="F1049" s="73" t="str">
        <f>'Activity rawdata'!L1048</f>
        <v>MT2</v>
      </c>
      <c r="G1049" s="72" t="str">
        <f>'Activity rawdata'!R1048</f>
        <v>2054</v>
      </c>
      <c r="H1049" s="72" t="str">
        <f>IF('Activity rawdata'!P1048="AHTHIN1","1st Thin",IF('Activity rawdata'!P1048="AHCC","Clearcut",IF('Activity rawdata'!P1048="AHTHSMZ","SMZ Thin",IF('Activity rawdata'!P1048="AHTHIN2","2nd Thin",IF('Activity rawdata'!P1048="AFERTE","Early Fert",IF('Activity rawdata'!P1048="AFERTM","Mid Fert",IF('Activity rawdata'!P1048="AFERTL","Late Fert",  IF('Activity rawdata'!P1048="ASP","Site Prep", IF('Activity rawdata'!P1048="APLT","Plant",  IF('Activity rawdata'!P1048="ANREG","Natural Regeneration"))))))))))</f>
        <v>Late Fert</v>
      </c>
      <c r="I1049" s="74">
        <f>'Activity rawdata'!O1048</f>
        <v>6.43</v>
      </c>
      <c r="J1049" s="75">
        <f>'Activity rawdata'!N1048</f>
        <v>22</v>
      </c>
      <c r="K1049" s="75">
        <f>'Activity rawdata'!AC1048</f>
        <v>74.27</v>
      </c>
      <c r="L1049" s="75">
        <f>'Activity rawdata'!AD1048</f>
        <v>102.15</v>
      </c>
      <c r="M1049" s="76">
        <f>'Activity rawdata'!AE1048</f>
        <v>11.545794632781032</v>
      </c>
      <c r="N1049" s="83">
        <f>'Activity rawdata'!T1048+'Activity rawdata'!U1048</f>
        <v>0</v>
      </c>
      <c r="O1049" s="80">
        <f>'Activity rawdata'!V1048</f>
        <v>0</v>
      </c>
      <c r="P1049" s="80">
        <f>'Activity rawdata'!W1048</f>
        <v>0</v>
      </c>
      <c r="Q1049" s="80">
        <f>'Activity rawdata'!X1048</f>
        <v>0</v>
      </c>
      <c r="R1049" s="84">
        <f t="shared" si="170"/>
        <v>0</v>
      </c>
      <c r="S1049" s="80">
        <f>'Activity rawdata'!Z1048</f>
        <v>0</v>
      </c>
      <c r="T1049" s="80">
        <f>'Activity rawdata'!AA1048</f>
        <v>0</v>
      </c>
      <c r="U1049" s="80">
        <f t="shared" si="171"/>
        <v>0</v>
      </c>
      <c r="V1049" s="81">
        <f t="shared" si="172"/>
        <v>0</v>
      </c>
      <c r="W1049" s="75">
        <f t="shared" si="173"/>
        <v>0</v>
      </c>
      <c r="X1049" s="75">
        <f t="shared" si="174"/>
        <v>0</v>
      </c>
      <c r="Y1049" s="75">
        <f t="shared" si="175"/>
        <v>0</v>
      </c>
      <c r="Z1049" s="82">
        <f t="shared" si="176"/>
        <v>0</v>
      </c>
      <c r="AA1049" s="75">
        <f t="shared" si="177"/>
        <v>0</v>
      </c>
      <c r="AB1049" s="75">
        <f t="shared" si="178"/>
        <v>0</v>
      </c>
      <c r="AC1049" s="82">
        <f t="shared" si="179"/>
        <v>0</v>
      </c>
    </row>
    <row r="1050" spans="1:29" x14ac:dyDescent="0.35">
      <c r="A1050" s="70" t="str">
        <f>'Activity rawdata'!A1049</f>
        <v>BH1429-1-338</v>
      </c>
      <c r="B1050" s="71" t="str">
        <f>'Activity rawdata'!B1049</f>
        <v>LB</v>
      </c>
      <c r="C1050" s="71" t="str">
        <f>IF('Activity rawdata'!C1049="PY","Planted",IF('Activity rawdata'!C1049="NY","Nat/Convert",IF('Activity rawdata'!C1049="NN","Nat/Nonconvert",IF('Activity rawdata'!C1049="OY","Planted"))))</f>
        <v>Planted</v>
      </c>
      <c r="D1050" s="70" t="str">
        <f>'Activity rawdata'!D1049</f>
        <v>STP2</v>
      </c>
      <c r="E1050" s="72" t="str">
        <f>'Activity rawdata'!E1049</f>
        <v>83</v>
      </c>
      <c r="F1050" s="73" t="str">
        <f>'Activity rawdata'!L1049</f>
        <v>MT2</v>
      </c>
      <c r="G1050" s="72" t="str">
        <f>'Activity rawdata'!R1049</f>
        <v>2054</v>
      </c>
      <c r="H1050" s="72" t="str">
        <f>IF('Activity rawdata'!P1049="AHTHIN1","1st Thin",IF('Activity rawdata'!P1049="AHCC","Clearcut",IF('Activity rawdata'!P1049="AHTHSMZ","SMZ Thin",IF('Activity rawdata'!P1049="AHTHIN2","2nd Thin",IF('Activity rawdata'!P1049="AFERTE","Early Fert",IF('Activity rawdata'!P1049="AFERTM","Mid Fert",IF('Activity rawdata'!P1049="AFERTL","Late Fert",  IF('Activity rawdata'!P1049="ASP","Site Prep", IF('Activity rawdata'!P1049="APLT","Plant",  IF('Activity rawdata'!P1049="ANREG","Natural Regeneration"))))))))))</f>
        <v>Late Fert</v>
      </c>
      <c r="I1050" s="74">
        <f>'Activity rawdata'!O1049</f>
        <v>25.45</v>
      </c>
      <c r="J1050" s="75">
        <f>'Activity rawdata'!N1049</f>
        <v>22</v>
      </c>
      <c r="K1050" s="75">
        <f>'Activity rawdata'!AC1049</f>
        <v>74.27</v>
      </c>
      <c r="L1050" s="75">
        <f>'Activity rawdata'!AD1049</f>
        <v>102.15</v>
      </c>
      <c r="M1050" s="76">
        <f>'Activity rawdata'!AE1049</f>
        <v>11.545794632781032</v>
      </c>
      <c r="N1050" s="83">
        <f>'Activity rawdata'!T1049+'Activity rawdata'!U1049</f>
        <v>0</v>
      </c>
      <c r="O1050" s="80">
        <f>'Activity rawdata'!V1049</f>
        <v>0</v>
      </c>
      <c r="P1050" s="80">
        <f>'Activity rawdata'!W1049</f>
        <v>0</v>
      </c>
      <c r="Q1050" s="80">
        <f>'Activity rawdata'!X1049</f>
        <v>0</v>
      </c>
      <c r="R1050" s="84">
        <f t="shared" si="170"/>
        <v>0</v>
      </c>
      <c r="S1050" s="80">
        <f>'Activity rawdata'!Z1049</f>
        <v>0</v>
      </c>
      <c r="T1050" s="80">
        <f>'Activity rawdata'!AA1049</f>
        <v>0</v>
      </c>
      <c r="U1050" s="80">
        <f t="shared" si="171"/>
        <v>0</v>
      </c>
      <c r="V1050" s="81">
        <f t="shared" si="172"/>
        <v>0</v>
      </c>
      <c r="W1050" s="75">
        <f t="shared" si="173"/>
        <v>0</v>
      </c>
      <c r="X1050" s="75">
        <f t="shared" si="174"/>
        <v>0</v>
      </c>
      <c r="Y1050" s="75">
        <f t="shared" si="175"/>
        <v>0</v>
      </c>
      <c r="Z1050" s="82">
        <f t="shared" si="176"/>
        <v>0</v>
      </c>
      <c r="AA1050" s="75">
        <f t="shared" si="177"/>
        <v>0</v>
      </c>
      <c r="AB1050" s="75">
        <f t="shared" si="178"/>
        <v>0</v>
      </c>
      <c r="AC1050" s="82">
        <f t="shared" si="179"/>
        <v>0</v>
      </c>
    </row>
    <row r="1051" spans="1:29" x14ac:dyDescent="0.35">
      <c r="A1051" s="70" t="str">
        <f>'Activity rawdata'!A1050</f>
        <v>BH5135-1-133</v>
      </c>
      <c r="B1051" s="71" t="str">
        <f>'Activity rawdata'!B1050</f>
        <v>LB</v>
      </c>
      <c r="C1051" s="71" t="str">
        <f>IF('Activity rawdata'!C1050="PY","Planted",IF('Activity rawdata'!C1050="NY","Nat/Convert",IF('Activity rawdata'!C1050="NN","Nat/Nonconvert",IF('Activity rawdata'!C1050="OY","Planted"))))</f>
        <v>Planted</v>
      </c>
      <c r="D1051" s="70" t="str">
        <f>'Activity rawdata'!D1050</f>
        <v>STP2</v>
      </c>
      <c r="E1051" s="72" t="str">
        <f>'Activity rawdata'!E1050</f>
        <v>81</v>
      </c>
      <c r="F1051" s="73" t="str">
        <f>'Activity rawdata'!L1050</f>
        <v>NO</v>
      </c>
      <c r="G1051" s="72" t="str">
        <f>'Activity rawdata'!R1050</f>
        <v>2054</v>
      </c>
      <c r="H1051" s="72" t="str">
        <f>IF('Activity rawdata'!P1050="AHTHIN1","1st Thin",IF('Activity rawdata'!P1050="AHCC","Clearcut",IF('Activity rawdata'!P1050="AHTHSMZ","SMZ Thin",IF('Activity rawdata'!P1050="AHTHIN2","2nd Thin",IF('Activity rawdata'!P1050="AFERTE","Early Fert",IF('Activity rawdata'!P1050="AFERTM","Mid Fert",IF('Activity rawdata'!P1050="AFERTL","Late Fert",  IF('Activity rawdata'!P1050="ASP","Site Prep", IF('Activity rawdata'!P1050="APLT","Plant",  IF('Activity rawdata'!P1050="ANREG","Natural Regeneration"))))))))))</f>
        <v>1st Thin</v>
      </c>
      <c r="I1051" s="74">
        <f>'Activity rawdata'!O1050</f>
        <v>21.97</v>
      </c>
      <c r="J1051" s="75">
        <f>'Activity rawdata'!N1050</f>
        <v>14</v>
      </c>
      <c r="K1051" s="75">
        <f>'Activity rawdata'!AC1050</f>
        <v>141.22</v>
      </c>
      <c r="L1051" s="75">
        <f>'Activity rawdata'!AD1050</f>
        <v>375.73</v>
      </c>
      <c r="M1051" s="76">
        <f>'Activity rawdata'!AE1050</f>
        <v>8.3013068837058928</v>
      </c>
      <c r="N1051" s="83">
        <f>'Activity rawdata'!T1050+'Activity rawdata'!U1050</f>
        <v>24.78</v>
      </c>
      <c r="O1051" s="80">
        <f>'Activity rawdata'!V1050</f>
        <v>13.56</v>
      </c>
      <c r="P1051" s="80">
        <f>'Activity rawdata'!W1050</f>
        <v>0</v>
      </c>
      <c r="Q1051" s="80">
        <f>'Activity rawdata'!X1050</f>
        <v>0</v>
      </c>
      <c r="R1051" s="84">
        <f t="shared" si="170"/>
        <v>38.340000000000003</v>
      </c>
      <c r="S1051" s="80">
        <f>'Activity rawdata'!Z1050</f>
        <v>0</v>
      </c>
      <c r="T1051" s="80">
        <f>'Activity rawdata'!AA1050</f>
        <v>0</v>
      </c>
      <c r="U1051" s="80">
        <f t="shared" si="171"/>
        <v>0</v>
      </c>
      <c r="V1051" s="81">
        <f t="shared" si="172"/>
        <v>544.41660000000002</v>
      </c>
      <c r="W1051" s="75">
        <f t="shared" si="173"/>
        <v>297.91320000000002</v>
      </c>
      <c r="X1051" s="75">
        <f t="shared" si="174"/>
        <v>0</v>
      </c>
      <c r="Y1051" s="75">
        <f t="shared" si="175"/>
        <v>0</v>
      </c>
      <c r="Z1051" s="82">
        <f t="shared" si="176"/>
        <v>842.32979999999998</v>
      </c>
      <c r="AA1051" s="75">
        <f t="shared" si="177"/>
        <v>0</v>
      </c>
      <c r="AB1051" s="75">
        <f t="shared" si="178"/>
        <v>0</v>
      </c>
      <c r="AC1051" s="82">
        <f t="shared" si="179"/>
        <v>0</v>
      </c>
    </row>
    <row r="1052" spans="1:29" x14ac:dyDescent="0.35">
      <c r="A1052" s="70" t="str">
        <f>'Activity rawdata'!A1051</f>
        <v>BH6125-1-307</v>
      </c>
      <c r="B1052" s="71" t="str">
        <f>'Activity rawdata'!B1051</f>
        <v>LB</v>
      </c>
      <c r="C1052" s="71" t="str">
        <f>IF('Activity rawdata'!C1051="PY","Planted",IF('Activity rawdata'!C1051="NY","Nat/Convert",IF('Activity rawdata'!C1051="NN","Nat/Nonconvert",IF('Activity rawdata'!C1051="OY","Planted"))))</f>
        <v>Planted</v>
      </c>
      <c r="D1052" s="70" t="str">
        <f>'Activity rawdata'!D1051</f>
        <v>STP2</v>
      </c>
      <c r="E1052" s="72" t="str">
        <f>'Activity rawdata'!E1051</f>
        <v>78</v>
      </c>
      <c r="F1052" s="73" t="str">
        <f>'Activity rawdata'!L1051</f>
        <v>NO</v>
      </c>
      <c r="G1052" s="72" t="str">
        <f>'Activity rawdata'!R1051</f>
        <v>2054</v>
      </c>
      <c r="H1052" s="72" t="str">
        <f>IF('Activity rawdata'!P1051="AHTHIN1","1st Thin",IF('Activity rawdata'!P1051="AHCC","Clearcut",IF('Activity rawdata'!P1051="AHTHSMZ","SMZ Thin",IF('Activity rawdata'!P1051="AHTHIN2","2nd Thin",IF('Activity rawdata'!P1051="AFERTE","Early Fert",IF('Activity rawdata'!P1051="AFERTM","Mid Fert",IF('Activity rawdata'!P1051="AFERTL","Late Fert",  IF('Activity rawdata'!P1051="ASP","Site Prep", IF('Activity rawdata'!P1051="APLT","Plant",  IF('Activity rawdata'!P1051="ANREG","Natural Regeneration"))))))))))</f>
        <v>1st Thin</v>
      </c>
      <c r="I1052" s="74">
        <f>'Activity rawdata'!O1051</f>
        <v>8.2899999999999991</v>
      </c>
      <c r="J1052" s="75">
        <f>'Activity rawdata'!N1051</f>
        <v>14</v>
      </c>
      <c r="K1052" s="75">
        <f>'Activity rawdata'!AC1051</f>
        <v>125.83</v>
      </c>
      <c r="L1052" s="75">
        <f>'Activity rawdata'!AD1051</f>
        <v>379.35</v>
      </c>
      <c r="M1052" s="76">
        <f>'Activity rawdata'!AE1051</f>
        <v>7.7984511487921546</v>
      </c>
      <c r="N1052" s="83">
        <f>'Activity rawdata'!T1051+'Activity rawdata'!U1051</f>
        <v>24.83</v>
      </c>
      <c r="O1052" s="80">
        <f>'Activity rawdata'!V1051</f>
        <v>7.63</v>
      </c>
      <c r="P1052" s="80">
        <f>'Activity rawdata'!W1051</f>
        <v>0</v>
      </c>
      <c r="Q1052" s="80">
        <f>'Activity rawdata'!X1051</f>
        <v>0</v>
      </c>
      <c r="R1052" s="84">
        <f t="shared" si="170"/>
        <v>32.46</v>
      </c>
      <c r="S1052" s="80">
        <f>'Activity rawdata'!Z1051</f>
        <v>0</v>
      </c>
      <c r="T1052" s="80">
        <f>'Activity rawdata'!AA1051</f>
        <v>0</v>
      </c>
      <c r="U1052" s="80">
        <f t="shared" si="171"/>
        <v>0</v>
      </c>
      <c r="V1052" s="81">
        <f t="shared" si="172"/>
        <v>205.84069999999997</v>
      </c>
      <c r="W1052" s="75">
        <f t="shared" si="173"/>
        <v>63.25269999999999</v>
      </c>
      <c r="X1052" s="75">
        <f t="shared" si="174"/>
        <v>0</v>
      </c>
      <c r="Y1052" s="75">
        <f t="shared" si="175"/>
        <v>0</v>
      </c>
      <c r="Z1052" s="82">
        <f t="shared" si="176"/>
        <v>269.09339999999997</v>
      </c>
      <c r="AA1052" s="75">
        <f t="shared" si="177"/>
        <v>0</v>
      </c>
      <c r="AB1052" s="75">
        <f t="shared" si="178"/>
        <v>0</v>
      </c>
      <c r="AC1052" s="82">
        <f t="shared" si="179"/>
        <v>0</v>
      </c>
    </row>
    <row r="1053" spans="1:29" x14ac:dyDescent="0.35">
      <c r="A1053" s="70" t="str">
        <f>'Activity rawdata'!A1052</f>
        <v>BH5222-1-190</v>
      </c>
      <c r="B1053" s="71" t="str">
        <f>'Activity rawdata'!B1052</f>
        <v>LB</v>
      </c>
      <c r="C1053" s="71" t="str">
        <f>IF('Activity rawdata'!C1052="PY","Planted",IF('Activity rawdata'!C1052="NY","Nat/Convert",IF('Activity rawdata'!C1052="NN","Nat/Nonconvert",IF('Activity rawdata'!C1052="OY","Planted"))))</f>
        <v>Planted</v>
      </c>
      <c r="D1053" s="70" t="str">
        <f>'Activity rawdata'!D1052</f>
        <v>STP3</v>
      </c>
      <c r="E1053" s="72" t="str">
        <f>'Activity rawdata'!E1052</f>
        <v>87</v>
      </c>
      <c r="F1053" s="73" t="str">
        <f>'Activity rawdata'!L1052</f>
        <v>NO</v>
      </c>
      <c r="G1053" s="72" t="str">
        <f>'Activity rawdata'!R1052</f>
        <v>2054</v>
      </c>
      <c r="H1053" s="72" t="str">
        <f>IF('Activity rawdata'!P1052="AHTHIN1","1st Thin",IF('Activity rawdata'!P1052="AHCC","Clearcut",IF('Activity rawdata'!P1052="AHTHSMZ","SMZ Thin",IF('Activity rawdata'!P1052="AHTHIN2","2nd Thin",IF('Activity rawdata'!P1052="AFERTE","Early Fert",IF('Activity rawdata'!P1052="AFERTM","Mid Fert",IF('Activity rawdata'!P1052="AFERTL","Late Fert",  IF('Activity rawdata'!P1052="ASP","Site Prep", IF('Activity rawdata'!P1052="APLT","Plant",  IF('Activity rawdata'!P1052="ANREG","Natural Regeneration"))))))))))</f>
        <v>1st Thin</v>
      </c>
      <c r="I1053" s="74">
        <f>'Activity rawdata'!O1052</f>
        <v>5.27</v>
      </c>
      <c r="J1053" s="75">
        <f>'Activity rawdata'!N1052</f>
        <v>14</v>
      </c>
      <c r="K1053" s="75">
        <f>'Activity rawdata'!AC1052</f>
        <v>157.53</v>
      </c>
      <c r="L1053" s="75">
        <f>'Activity rawdata'!AD1052</f>
        <v>371.9</v>
      </c>
      <c r="M1053" s="76">
        <f>'Activity rawdata'!AE1052</f>
        <v>8.812616052182296</v>
      </c>
      <c r="N1053" s="83">
        <f>'Activity rawdata'!T1052+'Activity rawdata'!U1052</f>
        <v>21.79</v>
      </c>
      <c r="O1053" s="80">
        <f>'Activity rawdata'!V1052</f>
        <v>23.91</v>
      </c>
      <c r="P1053" s="80">
        <f>'Activity rawdata'!W1052</f>
        <v>0</v>
      </c>
      <c r="Q1053" s="80">
        <f>'Activity rawdata'!X1052</f>
        <v>0</v>
      </c>
      <c r="R1053" s="84">
        <f t="shared" si="170"/>
        <v>45.7</v>
      </c>
      <c r="S1053" s="80">
        <f>'Activity rawdata'!Z1052</f>
        <v>0</v>
      </c>
      <c r="T1053" s="80">
        <f>'Activity rawdata'!AA1052</f>
        <v>0</v>
      </c>
      <c r="U1053" s="80">
        <f t="shared" si="171"/>
        <v>0</v>
      </c>
      <c r="V1053" s="81">
        <f t="shared" si="172"/>
        <v>114.83329999999998</v>
      </c>
      <c r="W1053" s="75">
        <f t="shared" si="173"/>
        <v>126.00569999999999</v>
      </c>
      <c r="X1053" s="75">
        <f t="shared" si="174"/>
        <v>0</v>
      </c>
      <c r="Y1053" s="75">
        <f t="shared" si="175"/>
        <v>0</v>
      </c>
      <c r="Z1053" s="82">
        <f t="shared" si="176"/>
        <v>240.83899999999997</v>
      </c>
      <c r="AA1053" s="75">
        <f t="shared" si="177"/>
        <v>0</v>
      </c>
      <c r="AB1053" s="75">
        <f t="shared" si="178"/>
        <v>0</v>
      </c>
      <c r="AC1053" s="82">
        <f t="shared" si="179"/>
        <v>0</v>
      </c>
    </row>
    <row r="1054" spans="1:29" x14ac:dyDescent="0.35">
      <c r="A1054" s="70" t="str">
        <f>'Activity rawdata'!A1053</f>
        <v>BH1427-1-3</v>
      </c>
      <c r="B1054" s="71" t="str">
        <f>'Activity rawdata'!B1053</f>
        <v>LB</v>
      </c>
      <c r="C1054" s="71" t="str">
        <f>IF('Activity rawdata'!C1053="PY","Planted",IF('Activity rawdata'!C1053="NY","Nat/Convert",IF('Activity rawdata'!C1053="NN","Nat/Nonconvert",IF('Activity rawdata'!C1053="OY","Planted"))))</f>
        <v>Planted</v>
      </c>
      <c r="D1054" s="70" t="str">
        <f>'Activity rawdata'!D1053</f>
        <v>STP2</v>
      </c>
      <c r="E1054" s="72" t="str">
        <f>'Activity rawdata'!E1053</f>
        <v>90</v>
      </c>
      <c r="F1054" s="73" t="str">
        <f>'Activity rawdata'!L1053</f>
        <v>MT1</v>
      </c>
      <c r="G1054" s="72" t="str">
        <f>'Activity rawdata'!R1053</f>
        <v>2054</v>
      </c>
      <c r="H1054" s="72" t="str">
        <f>IF('Activity rawdata'!P1053="AHTHIN1","1st Thin",IF('Activity rawdata'!P1053="AHCC","Clearcut",IF('Activity rawdata'!P1053="AHTHSMZ","SMZ Thin",IF('Activity rawdata'!P1053="AHTHIN2","2nd Thin",IF('Activity rawdata'!P1053="AFERTE","Early Fert",IF('Activity rawdata'!P1053="AFERTM","Mid Fert",IF('Activity rawdata'!P1053="AFERTL","Late Fert",  IF('Activity rawdata'!P1053="ASP","Site Prep", IF('Activity rawdata'!P1053="APLT","Plant",  IF('Activity rawdata'!P1053="ANREG","Natural Regeneration"))))))))))</f>
        <v>2nd Thin</v>
      </c>
      <c r="I1054" s="74">
        <f>'Activity rawdata'!O1053</f>
        <v>9.51</v>
      </c>
      <c r="J1054" s="75">
        <f>'Activity rawdata'!N1053</f>
        <v>20</v>
      </c>
      <c r="K1054" s="75">
        <f>'Activity rawdata'!AC1053</f>
        <v>133.01</v>
      </c>
      <c r="L1054" s="75">
        <f>'Activity rawdata'!AD1053</f>
        <v>189.8</v>
      </c>
      <c r="M1054" s="76">
        <f>'Activity rawdata'!AE1053</f>
        <v>11.335230205253968</v>
      </c>
      <c r="N1054" s="83">
        <f>'Activity rawdata'!T1053+'Activity rawdata'!U1053</f>
        <v>10.14</v>
      </c>
      <c r="O1054" s="80">
        <f>'Activity rawdata'!V1053</f>
        <v>52.03</v>
      </c>
      <c r="P1054" s="80">
        <f>'Activity rawdata'!W1053</f>
        <v>0</v>
      </c>
      <c r="Q1054" s="80">
        <f>'Activity rawdata'!X1053</f>
        <v>0.45</v>
      </c>
      <c r="R1054" s="84">
        <f t="shared" si="170"/>
        <v>62.620000000000005</v>
      </c>
      <c r="S1054" s="80">
        <f>'Activity rawdata'!Z1053</f>
        <v>0</v>
      </c>
      <c r="T1054" s="80">
        <f>'Activity rawdata'!AA1053</f>
        <v>0</v>
      </c>
      <c r="U1054" s="80">
        <f t="shared" si="171"/>
        <v>0</v>
      </c>
      <c r="V1054" s="81">
        <f t="shared" si="172"/>
        <v>96.431399999999996</v>
      </c>
      <c r="W1054" s="75">
        <f t="shared" si="173"/>
        <v>494.80529999999999</v>
      </c>
      <c r="X1054" s="75">
        <f t="shared" si="174"/>
        <v>0</v>
      </c>
      <c r="Y1054" s="75">
        <f t="shared" si="175"/>
        <v>4.2794999999999996</v>
      </c>
      <c r="Z1054" s="82">
        <f t="shared" si="176"/>
        <v>595.51619999999991</v>
      </c>
      <c r="AA1054" s="75">
        <f t="shared" si="177"/>
        <v>0</v>
      </c>
      <c r="AB1054" s="75">
        <f t="shared" si="178"/>
        <v>0</v>
      </c>
      <c r="AC1054" s="82">
        <f t="shared" si="179"/>
        <v>0</v>
      </c>
    </row>
    <row r="1055" spans="1:29" x14ac:dyDescent="0.35">
      <c r="A1055" s="70" t="str">
        <f>'Activity rawdata'!A1054</f>
        <v>BH1435-1-30</v>
      </c>
      <c r="B1055" s="71" t="str">
        <f>'Activity rawdata'!B1054</f>
        <v>LB</v>
      </c>
      <c r="C1055" s="71" t="str">
        <f>IF('Activity rawdata'!C1054="PY","Planted",IF('Activity rawdata'!C1054="NY","Nat/Convert",IF('Activity rawdata'!C1054="NN","Nat/Nonconvert",IF('Activity rawdata'!C1054="OY","Planted"))))</f>
        <v>Planted</v>
      </c>
      <c r="D1055" s="70" t="str">
        <f>'Activity rawdata'!D1054</f>
        <v>STP2</v>
      </c>
      <c r="E1055" s="72" t="str">
        <f>'Activity rawdata'!E1054</f>
        <v>91</v>
      </c>
      <c r="F1055" s="73" t="str">
        <f>'Activity rawdata'!L1054</f>
        <v>MT2</v>
      </c>
      <c r="G1055" s="72" t="str">
        <f>'Activity rawdata'!R1054</f>
        <v>2054</v>
      </c>
      <c r="H1055" s="72" t="str">
        <f>IF('Activity rawdata'!P1054="AHTHIN1","1st Thin",IF('Activity rawdata'!P1054="AHCC","Clearcut",IF('Activity rawdata'!P1054="AHTHSMZ","SMZ Thin",IF('Activity rawdata'!P1054="AHTHIN2","2nd Thin",IF('Activity rawdata'!P1054="AFERTE","Early Fert",IF('Activity rawdata'!P1054="AFERTM","Mid Fert",IF('Activity rawdata'!P1054="AFERTL","Late Fert",  IF('Activity rawdata'!P1054="ASP","Site Prep", IF('Activity rawdata'!P1054="APLT","Plant",  IF('Activity rawdata'!P1054="ANREG","Natural Regeneration"))))))))))</f>
        <v>Clearcut</v>
      </c>
      <c r="I1055" s="74">
        <f>'Activity rawdata'!O1054</f>
        <v>50.29</v>
      </c>
      <c r="J1055" s="75">
        <f>'Activity rawdata'!N1054</f>
        <v>26</v>
      </c>
      <c r="K1055" s="75">
        <f>'Activity rawdata'!AC1054</f>
        <v>92.91</v>
      </c>
      <c r="L1055" s="75">
        <f>'Activity rawdata'!AD1054</f>
        <v>91.57</v>
      </c>
      <c r="M1055" s="76">
        <f>'Activity rawdata'!AE1054</f>
        <v>13.639263661088897</v>
      </c>
      <c r="N1055" s="83">
        <f>'Activity rawdata'!T1054+'Activity rawdata'!U1054</f>
        <v>46.37</v>
      </c>
      <c r="O1055" s="80">
        <f>'Activity rawdata'!V1054</f>
        <v>35.64</v>
      </c>
      <c r="P1055" s="80">
        <f>'Activity rawdata'!W1054</f>
        <v>0</v>
      </c>
      <c r="Q1055" s="80">
        <f>'Activity rawdata'!X1054</f>
        <v>35.65</v>
      </c>
      <c r="R1055" s="84">
        <f t="shared" si="170"/>
        <v>117.66</v>
      </c>
      <c r="S1055" s="80">
        <f>'Activity rawdata'!Z1054</f>
        <v>0</v>
      </c>
      <c r="T1055" s="80">
        <f>'Activity rawdata'!AA1054</f>
        <v>0</v>
      </c>
      <c r="U1055" s="80">
        <f t="shared" si="171"/>
        <v>0</v>
      </c>
      <c r="V1055" s="81">
        <f t="shared" si="172"/>
        <v>2331.9472999999998</v>
      </c>
      <c r="W1055" s="75">
        <f t="shared" si="173"/>
        <v>1792.3355999999999</v>
      </c>
      <c r="X1055" s="75">
        <f t="shared" si="174"/>
        <v>0</v>
      </c>
      <c r="Y1055" s="75">
        <f t="shared" si="175"/>
        <v>1792.8384999999998</v>
      </c>
      <c r="Z1055" s="82">
        <f t="shared" si="176"/>
        <v>5917.1214</v>
      </c>
      <c r="AA1055" s="75">
        <f t="shared" si="177"/>
        <v>0</v>
      </c>
      <c r="AB1055" s="75">
        <f t="shared" si="178"/>
        <v>0</v>
      </c>
      <c r="AC1055" s="82">
        <f t="shared" si="179"/>
        <v>0</v>
      </c>
    </row>
    <row r="1056" spans="1:29" x14ac:dyDescent="0.35">
      <c r="A1056" s="70" t="str">
        <f>'Activity rawdata'!A1055</f>
        <v>BH1435-1-20</v>
      </c>
      <c r="B1056" s="71" t="str">
        <f>'Activity rawdata'!B1055</f>
        <v>LB</v>
      </c>
      <c r="C1056" s="71" t="str">
        <f>IF('Activity rawdata'!C1055="PY","Planted",IF('Activity rawdata'!C1055="NY","Nat/Convert",IF('Activity rawdata'!C1055="NN","Nat/Nonconvert",IF('Activity rawdata'!C1055="OY","Planted"))))</f>
        <v>Planted</v>
      </c>
      <c r="D1056" s="70" t="str">
        <f>'Activity rawdata'!D1055</f>
        <v>STP2</v>
      </c>
      <c r="E1056" s="72" t="str">
        <f>'Activity rawdata'!E1055</f>
        <v>90</v>
      </c>
      <c r="F1056" s="73" t="str">
        <f>'Activity rawdata'!L1055</f>
        <v>MT2</v>
      </c>
      <c r="G1056" s="72" t="str">
        <f>'Activity rawdata'!R1055</f>
        <v>2054</v>
      </c>
      <c r="H1056" s="72" t="str">
        <f>IF('Activity rawdata'!P1055="AHTHIN1","1st Thin",IF('Activity rawdata'!P1055="AHCC","Clearcut",IF('Activity rawdata'!P1055="AHTHSMZ","SMZ Thin",IF('Activity rawdata'!P1055="AHTHIN2","2nd Thin",IF('Activity rawdata'!P1055="AFERTE","Early Fert",IF('Activity rawdata'!P1055="AFERTM","Mid Fert",IF('Activity rawdata'!P1055="AFERTL","Late Fert",  IF('Activity rawdata'!P1055="ASP","Site Prep", IF('Activity rawdata'!P1055="APLT","Plant",  IF('Activity rawdata'!P1055="ANREG","Natural Regeneration"))))))))))</f>
        <v>Clearcut</v>
      </c>
      <c r="I1056" s="74">
        <f>'Activity rawdata'!O1055</f>
        <v>2.37</v>
      </c>
      <c r="J1056" s="75">
        <f>'Activity rawdata'!N1055</f>
        <v>26</v>
      </c>
      <c r="K1056" s="75">
        <f>'Activity rawdata'!AC1055</f>
        <v>92.91</v>
      </c>
      <c r="L1056" s="75">
        <f>'Activity rawdata'!AD1055</f>
        <v>91.57</v>
      </c>
      <c r="M1056" s="76">
        <f>'Activity rawdata'!AE1055</f>
        <v>13.639263661088897</v>
      </c>
      <c r="N1056" s="83">
        <f>'Activity rawdata'!T1055+'Activity rawdata'!U1055</f>
        <v>46.37</v>
      </c>
      <c r="O1056" s="80">
        <f>'Activity rawdata'!V1055</f>
        <v>35.64</v>
      </c>
      <c r="P1056" s="80">
        <f>'Activity rawdata'!W1055</f>
        <v>0</v>
      </c>
      <c r="Q1056" s="80">
        <f>'Activity rawdata'!X1055</f>
        <v>35.65</v>
      </c>
      <c r="R1056" s="84">
        <f t="shared" si="170"/>
        <v>117.66</v>
      </c>
      <c r="S1056" s="80">
        <f>'Activity rawdata'!Z1055</f>
        <v>0</v>
      </c>
      <c r="T1056" s="80">
        <f>'Activity rawdata'!AA1055</f>
        <v>0</v>
      </c>
      <c r="U1056" s="80">
        <f t="shared" si="171"/>
        <v>0</v>
      </c>
      <c r="V1056" s="81">
        <f t="shared" si="172"/>
        <v>109.8969</v>
      </c>
      <c r="W1056" s="75">
        <f t="shared" si="173"/>
        <v>84.466800000000006</v>
      </c>
      <c r="X1056" s="75">
        <f t="shared" si="174"/>
        <v>0</v>
      </c>
      <c r="Y1056" s="75">
        <f t="shared" si="175"/>
        <v>84.490499999999997</v>
      </c>
      <c r="Z1056" s="82">
        <f t="shared" si="176"/>
        <v>278.85419999999999</v>
      </c>
      <c r="AA1056" s="75">
        <f t="shared" si="177"/>
        <v>0</v>
      </c>
      <c r="AB1056" s="75">
        <f t="shared" si="178"/>
        <v>0</v>
      </c>
      <c r="AC1056" s="82">
        <f t="shared" si="179"/>
        <v>0</v>
      </c>
    </row>
    <row r="1057" spans="1:29" x14ac:dyDescent="0.35">
      <c r="A1057" s="70" t="str">
        <f>'Activity rawdata'!A1056</f>
        <v>BH2061-1-357</v>
      </c>
      <c r="B1057" s="71" t="str">
        <f>'Activity rawdata'!B1056</f>
        <v>LB</v>
      </c>
      <c r="C1057" s="71" t="str">
        <f>IF('Activity rawdata'!C1056="PY","Planted",IF('Activity rawdata'!C1056="NY","Nat/Convert",IF('Activity rawdata'!C1056="NN","Nat/Nonconvert",IF('Activity rawdata'!C1056="OY","Planted"))))</f>
        <v>Planted</v>
      </c>
      <c r="D1057" s="70" t="str">
        <f>'Activity rawdata'!D1056</f>
        <v>STP1</v>
      </c>
      <c r="E1057" s="72" t="str">
        <f>'Activity rawdata'!E1056</f>
        <v>88</v>
      </c>
      <c r="F1057" s="73" t="str">
        <f>'Activity rawdata'!L1056</f>
        <v>MT2</v>
      </c>
      <c r="G1057" s="72" t="str">
        <f>'Activity rawdata'!R1056</f>
        <v>2054</v>
      </c>
      <c r="H1057" s="72" t="str">
        <f>IF('Activity rawdata'!P1056="AHTHIN1","1st Thin",IF('Activity rawdata'!P1056="AHCC","Clearcut",IF('Activity rawdata'!P1056="AHTHSMZ","SMZ Thin",IF('Activity rawdata'!P1056="AHTHIN2","2nd Thin",IF('Activity rawdata'!P1056="AFERTE","Early Fert",IF('Activity rawdata'!P1056="AFERTM","Mid Fert",IF('Activity rawdata'!P1056="AFERTL","Late Fert",  IF('Activity rawdata'!P1056="ASP","Site Prep", IF('Activity rawdata'!P1056="APLT","Plant",  IF('Activity rawdata'!P1056="ANREG","Natural Regeneration"))))))))))</f>
        <v>Clearcut</v>
      </c>
      <c r="I1057" s="74">
        <f>'Activity rawdata'!O1056</f>
        <v>56.45</v>
      </c>
      <c r="J1057" s="75">
        <f>'Activity rawdata'!N1056</f>
        <v>29</v>
      </c>
      <c r="K1057" s="75">
        <f>'Activity rawdata'!AC1056</f>
        <v>98.01</v>
      </c>
      <c r="L1057" s="75">
        <f>'Activity rawdata'!AD1056</f>
        <v>94.85</v>
      </c>
      <c r="M1057" s="76">
        <f>'Activity rawdata'!AE1056</f>
        <v>13.764258771344705</v>
      </c>
      <c r="N1057" s="83">
        <f>'Activity rawdata'!T1056+'Activity rawdata'!U1056</f>
        <v>50.76</v>
      </c>
      <c r="O1057" s="80">
        <f>'Activity rawdata'!V1056</f>
        <v>39.49</v>
      </c>
      <c r="P1057" s="80">
        <f>'Activity rawdata'!W1056</f>
        <v>0</v>
      </c>
      <c r="Q1057" s="80">
        <f>'Activity rawdata'!X1056</f>
        <v>37.99</v>
      </c>
      <c r="R1057" s="84">
        <f t="shared" si="170"/>
        <v>128.24</v>
      </c>
      <c r="S1057" s="80">
        <f>'Activity rawdata'!Z1056</f>
        <v>0</v>
      </c>
      <c r="T1057" s="80">
        <f>'Activity rawdata'!AA1056</f>
        <v>0</v>
      </c>
      <c r="U1057" s="80">
        <f t="shared" si="171"/>
        <v>0</v>
      </c>
      <c r="V1057" s="81">
        <f t="shared" si="172"/>
        <v>2865.402</v>
      </c>
      <c r="W1057" s="75">
        <f t="shared" si="173"/>
        <v>2229.2105000000001</v>
      </c>
      <c r="X1057" s="75">
        <f t="shared" si="174"/>
        <v>0</v>
      </c>
      <c r="Y1057" s="75">
        <f t="shared" si="175"/>
        <v>2144.5355000000004</v>
      </c>
      <c r="Z1057" s="82">
        <f t="shared" si="176"/>
        <v>7239.148000000001</v>
      </c>
      <c r="AA1057" s="75">
        <f t="shared" si="177"/>
        <v>0</v>
      </c>
      <c r="AB1057" s="75">
        <f t="shared" si="178"/>
        <v>0</v>
      </c>
      <c r="AC1057" s="82">
        <f t="shared" si="179"/>
        <v>0</v>
      </c>
    </row>
    <row r="1058" spans="1:29" x14ac:dyDescent="0.35">
      <c r="A1058" s="70" t="str">
        <f>'Activity rawdata'!A1057</f>
        <v>BH5186-1-397</v>
      </c>
      <c r="B1058" s="71" t="str">
        <f>'Activity rawdata'!B1057</f>
        <v>LL</v>
      </c>
      <c r="C1058" s="71" t="str">
        <f>IF('Activity rawdata'!C1057="PY","Planted",IF('Activity rawdata'!C1057="NY","Nat/Convert",IF('Activity rawdata'!C1057="NN","Nat/Nonconvert",IF('Activity rawdata'!C1057="OY","Planted"))))</f>
        <v>Planted</v>
      </c>
      <c r="D1058" s="70" t="str">
        <f>'Activity rawdata'!D1057</f>
        <v>STP2</v>
      </c>
      <c r="E1058" s="72" t="str">
        <f>'Activity rawdata'!E1057</f>
        <v>90</v>
      </c>
      <c r="F1058" s="73" t="str">
        <f>'Activity rawdata'!L1057</f>
        <v>MT2</v>
      </c>
      <c r="G1058" s="72" t="str">
        <f>'Activity rawdata'!R1057</f>
        <v>2054</v>
      </c>
      <c r="H1058" s="72" t="str">
        <f>IF('Activity rawdata'!P1057="AHTHIN1","1st Thin",IF('Activity rawdata'!P1057="AHCC","Clearcut",IF('Activity rawdata'!P1057="AHTHSMZ","SMZ Thin",IF('Activity rawdata'!P1057="AHTHIN2","2nd Thin",IF('Activity rawdata'!P1057="AFERTE","Early Fert",IF('Activity rawdata'!P1057="AFERTM","Mid Fert",IF('Activity rawdata'!P1057="AFERTL","Late Fert",  IF('Activity rawdata'!P1057="ASP","Site Prep", IF('Activity rawdata'!P1057="APLT","Plant",  IF('Activity rawdata'!P1057="ANREG","Natural Regeneration"))))))))))</f>
        <v>Clearcut</v>
      </c>
      <c r="I1058" s="74">
        <f>'Activity rawdata'!O1057</f>
        <v>55.21</v>
      </c>
      <c r="J1058" s="75">
        <f>'Activity rawdata'!N1057</f>
        <v>27</v>
      </c>
      <c r="K1058" s="75">
        <f>'Activity rawdata'!AC1057</f>
        <v>95.6</v>
      </c>
      <c r="L1058" s="75">
        <f>'Activity rawdata'!AD1057</f>
        <v>101.71</v>
      </c>
      <c r="M1058" s="76">
        <f>'Activity rawdata'!AE1057</f>
        <v>13.127542133832481</v>
      </c>
      <c r="N1058" s="83">
        <f>'Activity rawdata'!T1057+'Activity rawdata'!U1057</f>
        <v>10.1</v>
      </c>
      <c r="O1058" s="80">
        <f>'Activity rawdata'!V1057</f>
        <v>38.479999999999997</v>
      </c>
      <c r="P1058" s="80">
        <f>'Activity rawdata'!W1057</f>
        <v>48.36</v>
      </c>
      <c r="Q1058" s="80">
        <f>'Activity rawdata'!X1057</f>
        <v>0</v>
      </c>
      <c r="R1058" s="84">
        <f t="shared" si="170"/>
        <v>96.94</v>
      </c>
      <c r="S1058" s="80">
        <f>'Activity rawdata'!Z1057</f>
        <v>0</v>
      </c>
      <c r="T1058" s="80">
        <f>'Activity rawdata'!AA1057</f>
        <v>0</v>
      </c>
      <c r="U1058" s="80">
        <f t="shared" si="171"/>
        <v>0</v>
      </c>
      <c r="V1058" s="81">
        <f t="shared" si="172"/>
        <v>557.62099999999998</v>
      </c>
      <c r="W1058" s="75">
        <f t="shared" si="173"/>
        <v>2124.4807999999998</v>
      </c>
      <c r="X1058" s="75">
        <f t="shared" si="174"/>
        <v>2669.9556000000002</v>
      </c>
      <c r="Y1058" s="75">
        <f t="shared" si="175"/>
        <v>0</v>
      </c>
      <c r="Z1058" s="82">
        <f t="shared" si="176"/>
        <v>5352.0573999999997</v>
      </c>
      <c r="AA1058" s="75">
        <f t="shared" si="177"/>
        <v>0</v>
      </c>
      <c r="AB1058" s="75">
        <f t="shared" si="178"/>
        <v>0</v>
      </c>
      <c r="AC1058" s="82">
        <f t="shared" si="179"/>
        <v>0</v>
      </c>
    </row>
    <row r="1059" spans="1:29" x14ac:dyDescent="0.35">
      <c r="A1059" s="70" t="str">
        <f>'Activity rawdata'!A1058</f>
        <v>BH1435-1-384</v>
      </c>
      <c r="B1059" s="71" t="str">
        <f>'Activity rawdata'!B1058</f>
        <v>LB</v>
      </c>
      <c r="C1059" s="71" t="str">
        <f>IF('Activity rawdata'!C1058="PY","Planted",IF('Activity rawdata'!C1058="NY","Nat/Convert",IF('Activity rawdata'!C1058="NN","Nat/Nonconvert",IF('Activity rawdata'!C1058="OY","Planted"))))</f>
        <v>Planted</v>
      </c>
      <c r="D1059" s="70" t="str">
        <f>'Activity rawdata'!D1058</f>
        <v>STP1</v>
      </c>
      <c r="E1059" s="72" t="str">
        <f>'Activity rawdata'!E1058</f>
        <v>87</v>
      </c>
      <c r="F1059" s="73" t="str">
        <f>'Activity rawdata'!L1058</f>
        <v>MT2</v>
      </c>
      <c r="G1059" s="72" t="str">
        <f>'Activity rawdata'!R1058</f>
        <v>2054</v>
      </c>
      <c r="H1059" s="72" t="str">
        <f>IF('Activity rawdata'!P1058="AHTHIN1","1st Thin",IF('Activity rawdata'!P1058="AHCC","Clearcut",IF('Activity rawdata'!P1058="AHTHSMZ","SMZ Thin",IF('Activity rawdata'!P1058="AHTHIN2","2nd Thin",IF('Activity rawdata'!P1058="AFERTE","Early Fert",IF('Activity rawdata'!P1058="AFERTM","Mid Fert",IF('Activity rawdata'!P1058="AFERTL","Late Fert",  IF('Activity rawdata'!P1058="ASP","Site Prep", IF('Activity rawdata'!P1058="APLT","Plant",  IF('Activity rawdata'!P1058="ANREG","Natural Regeneration"))))))))))</f>
        <v>Clearcut</v>
      </c>
      <c r="I1059" s="74">
        <f>'Activity rawdata'!O1058</f>
        <v>27.2636</v>
      </c>
      <c r="J1059" s="75">
        <f>'Activity rawdata'!N1058</f>
        <v>29</v>
      </c>
      <c r="K1059" s="75">
        <f>'Activity rawdata'!AC1058</f>
        <v>99.87</v>
      </c>
      <c r="L1059" s="75">
        <f>'Activity rawdata'!AD1058</f>
        <v>97.86</v>
      </c>
      <c r="M1059" s="76">
        <f>'Activity rawdata'!AE1058</f>
        <v>13.678901463540761</v>
      </c>
      <c r="N1059" s="83">
        <f>'Activity rawdata'!T1058+'Activity rawdata'!U1058</f>
        <v>52</v>
      </c>
      <c r="O1059" s="80">
        <f>'Activity rawdata'!V1058</f>
        <v>39.86</v>
      </c>
      <c r="P1059" s="80">
        <f>'Activity rawdata'!W1058</f>
        <v>0</v>
      </c>
      <c r="Q1059" s="80">
        <f>'Activity rawdata'!X1058</f>
        <v>37.450000000000003</v>
      </c>
      <c r="R1059" s="84">
        <f t="shared" si="170"/>
        <v>129.31</v>
      </c>
      <c r="S1059" s="80">
        <f>'Activity rawdata'!Z1058</f>
        <v>0</v>
      </c>
      <c r="T1059" s="80">
        <f>'Activity rawdata'!AA1058</f>
        <v>0</v>
      </c>
      <c r="U1059" s="80">
        <f t="shared" si="171"/>
        <v>0</v>
      </c>
      <c r="V1059" s="81">
        <f t="shared" si="172"/>
        <v>1417.7072000000001</v>
      </c>
      <c r="W1059" s="75">
        <f t="shared" si="173"/>
        <v>1086.7270960000001</v>
      </c>
      <c r="X1059" s="75">
        <f t="shared" si="174"/>
        <v>0</v>
      </c>
      <c r="Y1059" s="75">
        <f t="shared" si="175"/>
        <v>1021.02182</v>
      </c>
      <c r="Z1059" s="82">
        <f t="shared" si="176"/>
        <v>3525.4561160000003</v>
      </c>
      <c r="AA1059" s="75">
        <f t="shared" si="177"/>
        <v>0</v>
      </c>
      <c r="AB1059" s="75">
        <f t="shared" si="178"/>
        <v>0</v>
      </c>
      <c r="AC1059" s="82">
        <f t="shared" si="179"/>
        <v>0</v>
      </c>
    </row>
    <row r="1060" spans="1:29" x14ac:dyDescent="0.35">
      <c r="A1060" s="70" t="str">
        <f>'Activity rawdata'!A1059</f>
        <v>BH6125-1-366</v>
      </c>
      <c r="B1060" s="71" t="str">
        <f>'Activity rawdata'!B1059</f>
        <v>LB</v>
      </c>
      <c r="C1060" s="71" t="str">
        <f>IF('Activity rawdata'!C1059="PY","Planted",IF('Activity rawdata'!C1059="NY","Nat/Convert",IF('Activity rawdata'!C1059="NN","Nat/Nonconvert",IF('Activity rawdata'!C1059="OY","Planted"))))</f>
        <v>Planted</v>
      </c>
      <c r="D1060" s="70" t="str">
        <f>'Activity rawdata'!D1059</f>
        <v>STP1</v>
      </c>
      <c r="E1060" s="72" t="str">
        <f>'Activity rawdata'!E1059</f>
        <v>82</v>
      </c>
      <c r="F1060" s="73" t="str">
        <f>'Activity rawdata'!L1059</f>
        <v>MT2</v>
      </c>
      <c r="G1060" s="72" t="str">
        <f>'Activity rawdata'!R1059</f>
        <v>2054</v>
      </c>
      <c r="H1060" s="72" t="str">
        <f>IF('Activity rawdata'!P1059="AHTHIN1","1st Thin",IF('Activity rawdata'!P1059="AHCC","Clearcut",IF('Activity rawdata'!P1059="AHTHSMZ","SMZ Thin",IF('Activity rawdata'!P1059="AHTHIN2","2nd Thin",IF('Activity rawdata'!P1059="AFERTE","Early Fert",IF('Activity rawdata'!P1059="AFERTM","Mid Fert",IF('Activity rawdata'!P1059="AFERTL","Late Fert",  IF('Activity rawdata'!P1059="ASP","Site Prep", IF('Activity rawdata'!P1059="APLT","Plant",  IF('Activity rawdata'!P1059="ANREG","Natural Regeneration"))))))))))</f>
        <v>Clearcut</v>
      </c>
      <c r="I1060" s="74">
        <f>'Activity rawdata'!O1059</f>
        <v>15.35</v>
      </c>
      <c r="J1060" s="75">
        <f>'Activity rawdata'!N1059</f>
        <v>29</v>
      </c>
      <c r="K1060" s="75">
        <f>'Activity rawdata'!AC1059</f>
        <v>101.06</v>
      </c>
      <c r="L1060" s="75">
        <f>'Activity rawdata'!AD1059</f>
        <v>115.72</v>
      </c>
      <c r="M1060" s="76">
        <f>'Activity rawdata'!AE1059</f>
        <v>12.653822447320811</v>
      </c>
      <c r="N1060" s="83">
        <f>'Activity rawdata'!T1059+'Activity rawdata'!U1059</f>
        <v>18.91</v>
      </c>
      <c r="O1060" s="80">
        <f>'Activity rawdata'!V1059</f>
        <v>67.59</v>
      </c>
      <c r="P1060" s="80">
        <f>'Activity rawdata'!W1059</f>
        <v>32.479999999999997</v>
      </c>
      <c r="Q1060" s="80">
        <f>'Activity rawdata'!X1059</f>
        <v>0</v>
      </c>
      <c r="R1060" s="84">
        <f t="shared" si="170"/>
        <v>118.97999999999999</v>
      </c>
      <c r="S1060" s="80">
        <f>'Activity rawdata'!Z1059</f>
        <v>0</v>
      </c>
      <c r="T1060" s="80">
        <f>'Activity rawdata'!AA1059</f>
        <v>0</v>
      </c>
      <c r="U1060" s="80">
        <f t="shared" si="171"/>
        <v>0</v>
      </c>
      <c r="V1060" s="81">
        <f t="shared" si="172"/>
        <v>290.26850000000002</v>
      </c>
      <c r="W1060" s="75">
        <f t="shared" si="173"/>
        <v>1037.5065</v>
      </c>
      <c r="X1060" s="75">
        <f t="shared" si="174"/>
        <v>498.56799999999993</v>
      </c>
      <c r="Y1060" s="75">
        <f t="shared" si="175"/>
        <v>0</v>
      </c>
      <c r="Z1060" s="82">
        <f t="shared" si="176"/>
        <v>1826.3430000000001</v>
      </c>
      <c r="AA1060" s="75">
        <f t="shared" si="177"/>
        <v>0</v>
      </c>
      <c r="AB1060" s="75">
        <f t="shared" si="178"/>
        <v>0</v>
      </c>
      <c r="AC1060" s="82">
        <f t="shared" si="179"/>
        <v>0</v>
      </c>
    </row>
    <row r="1061" spans="1:29" x14ac:dyDescent="0.35">
      <c r="A1061" s="70" t="str">
        <f>'Activity rawdata'!A1060</f>
        <v>BH1435-1-20</v>
      </c>
      <c r="B1061" s="71" t="str">
        <f>'Activity rawdata'!B1060</f>
        <v>COLB</v>
      </c>
      <c r="C1061" s="71" t="str">
        <f>IF('Activity rawdata'!C1060="PY","Planted",IF('Activity rawdata'!C1060="NY","Nat/Convert",IF('Activity rawdata'!C1060="NN","Nat/Nonconvert",IF('Activity rawdata'!C1060="OY","Planted"))))</f>
        <v>Planted</v>
      </c>
      <c r="D1061" s="70" t="str">
        <f>'Activity rawdata'!D1060</f>
        <v>STP3</v>
      </c>
      <c r="E1061" s="72" t="str">
        <f>'Activity rawdata'!E1060</f>
        <v>90</v>
      </c>
      <c r="F1061" s="73" t="str">
        <f>'Activity rawdata'!L1060</f>
        <v>NO</v>
      </c>
      <c r="G1061" s="72" t="str">
        <f>'Activity rawdata'!R1060</f>
        <v>2055</v>
      </c>
      <c r="H1061" s="72" t="str">
        <f>IF('Activity rawdata'!P1060="AHTHIN1","1st Thin",IF('Activity rawdata'!P1060="AHCC","Clearcut",IF('Activity rawdata'!P1060="AHTHSMZ","SMZ Thin",IF('Activity rawdata'!P1060="AHTHIN2","2nd Thin",IF('Activity rawdata'!P1060="AFERTE","Early Fert",IF('Activity rawdata'!P1060="AFERTM","Mid Fert",IF('Activity rawdata'!P1060="AFERTL","Late Fert",  IF('Activity rawdata'!P1060="ASP","Site Prep", IF('Activity rawdata'!P1060="APLT","Plant",  IF('Activity rawdata'!P1060="ANREG","Natural Regeneration"))))))))))</f>
        <v>Site Prep</v>
      </c>
      <c r="I1061" s="74">
        <f>'Activity rawdata'!O1060</f>
        <v>2.37</v>
      </c>
      <c r="J1061" s="75">
        <f>'Activity rawdata'!N1060</f>
        <v>1</v>
      </c>
      <c r="K1061" s="75">
        <f>'Activity rawdata'!AC1060</f>
        <v>0</v>
      </c>
      <c r="L1061" s="75">
        <f>'Activity rawdata'!AD1060</f>
        <v>0</v>
      </c>
      <c r="M1061" s="76" t="str">
        <f>'Activity rawdata'!AE1060</f>
        <v>-</v>
      </c>
      <c r="N1061" s="83">
        <f>'Activity rawdata'!T1060+'Activity rawdata'!U1060</f>
        <v>0</v>
      </c>
      <c r="O1061" s="80">
        <f>'Activity rawdata'!V1060</f>
        <v>0</v>
      </c>
      <c r="P1061" s="80">
        <f>'Activity rawdata'!W1060</f>
        <v>0</v>
      </c>
      <c r="Q1061" s="80">
        <f>'Activity rawdata'!X1060</f>
        <v>0</v>
      </c>
      <c r="R1061" s="84">
        <f t="shared" si="170"/>
        <v>0</v>
      </c>
      <c r="S1061" s="80">
        <f>'Activity rawdata'!Z1060</f>
        <v>0</v>
      </c>
      <c r="T1061" s="80">
        <f>'Activity rawdata'!AA1060</f>
        <v>0</v>
      </c>
      <c r="U1061" s="80">
        <f t="shared" si="171"/>
        <v>0</v>
      </c>
      <c r="V1061" s="81">
        <f t="shared" si="172"/>
        <v>0</v>
      </c>
      <c r="W1061" s="75">
        <f t="shared" si="173"/>
        <v>0</v>
      </c>
      <c r="X1061" s="75">
        <f t="shared" si="174"/>
        <v>0</v>
      </c>
      <c r="Y1061" s="75">
        <f t="shared" si="175"/>
        <v>0</v>
      </c>
      <c r="Z1061" s="82">
        <f t="shared" si="176"/>
        <v>0</v>
      </c>
      <c r="AA1061" s="75">
        <f t="shared" si="177"/>
        <v>0</v>
      </c>
      <c r="AB1061" s="75">
        <f t="shared" si="178"/>
        <v>0</v>
      </c>
      <c r="AC1061" s="82">
        <f t="shared" si="179"/>
        <v>0</v>
      </c>
    </row>
    <row r="1062" spans="1:29" x14ac:dyDescent="0.35">
      <c r="A1062" s="70" t="str">
        <f>'Activity rawdata'!A1061</f>
        <v>BH1435-1-30</v>
      </c>
      <c r="B1062" s="71" t="str">
        <f>'Activity rawdata'!B1061</f>
        <v>COLB</v>
      </c>
      <c r="C1062" s="71" t="str">
        <f>IF('Activity rawdata'!C1061="PY","Planted",IF('Activity rawdata'!C1061="NY","Nat/Convert",IF('Activity rawdata'!C1061="NN","Nat/Nonconvert",IF('Activity rawdata'!C1061="OY","Planted"))))</f>
        <v>Planted</v>
      </c>
      <c r="D1062" s="70" t="str">
        <f>'Activity rawdata'!D1061</f>
        <v>STP3</v>
      </c>
      <c r="E1062" s="72" t="str">
        <f>'Activity rawdata'!E1061</f>
        <v>91</v>
      </c>
      <c r="F1062" s="73" t="str">
        <f>'Activity rawdata'!L1061</f>
        <v>NO</v>
      </c>
      <c r="G1062" s="72" t="str">
        <f>'Activity rawdata'!R1061</f>
        <v>2055</v>
      </c>
      <c r="H1062" s="72" t="str">
        <f>IF('Activity rawdata'!P1061="AHTHIN1","1st Thin",IF('Activity rawdata'!P1061="AHCC","Clearcut",IF('Activity rawdata'!P1061="AHTHSMZ","SMZ Thin",IF('Activity rawdata'!P1061="AHTHIN2","2nd Thin",IF('Activity rawdata'!P1061="AFERTE","Early Fert",IF('Activity rawdata'!P1061="AFERTM","Mid Fert",IF('Activity rawdata'!P1061="AFERTL","Late Fert",  IF('Activity rawdata'!P1061="ASP","Site Prep", IF('Activity rawdata'!P1061="APLT","Plant",  IF('Activity rawdata'!P1061="ANREG","Natural Regeneration"))))))))))</f>
        <v>Site Prep</v>
      </c>
      <c r="I1062" s="74">
        <f>'Activity rawdata'!O1061</f>
        <v>50.29</v>
      </c>
      <c r="J1062" s="75">
        <f>'Activity rawdata'!N1061</f>
        <v>1</v>
      </c>
      <c r="K1062" s="75">
        <f>'Activity rawdata'!AC1061</f>
        <v>0</v>
      </c>
      <c r="L1062" s="75">
        <f>'Activity rawdata'!AD1061</f>
        <v>0</v>
      </c>
      <c r="M1062" s="76" t="str">
        <f>'Activity rawdata'!AE1061</f>
        <v>-</v>
      </c>
      <c r="N1062" s="83">
        <f>'Activity rawdata'!T1061+'Activity rawdata'!U1061</f>
        <v>0</v>
      </c>
      <c r="O1062" s="80">
        <f>'Activity rawdata'!V1061</f>
        <v>0</v>
      </c>
      <c r="P1062" s="80">
        <f>'Activity rawdata'!W1061</f>
        <v>0</v>
      </c>
      <c r="Q1062" s="80">
        <f>'Activity rawdata'!X1061</f>
        <v>0</v>
      </c>
      <c r="R1062" s="84">
        <f t="shared" si="170"/>
        <v>0</v>
      </c>
      <c r="S1062" s="80">
        <f>'Activity rawdata'!Z1061</f>
        <v>0</v>
      </c>
      <c r="T1062" s="80">
        <f>'Activity rawdata'!AA1061</f>
        <v>0</v>
      </c>
      <c r="U1062" s="80">
        <f t="shared" si="171"/>
        <v>0</v>
      </c>
      <c r="V1062" s="81">
        <f t="shared" si="172"/>
        <v>0</v>
      </c>
      <c r="W1062" s="75">
        <f t="shared" si="173"/>
        <v>0</v>
      </c>
      <c r="X1062" s="75">
        <f t="shared" si="174"/>
        <v>0</v>
      </c>
      <c r="Y1062" s="75">
        <f t="shared" si="175"/>
        <v>0</v>
      </c>
      <c r="Z1062" s="82">
        <f t="shared" si="176"/>
        <v>0</v>
      </c>
      <c r="AA1062" s="75">
        <f t="shared" si="177"/>
        <v>0</v>
      </c>
      <c r="AB1062" s="75">
        <f t="shared" si="178"/>
        <v>0</v>
      </c>
      <c r="AC1062" s="82">
        <f t="shared" si="179"/>
        <v>0</v>
      </c>
    </row>
    <row r="1063" spans="1:29" x14ac:dyDescent="0.35">
      <c r="A1063" s="70" t="str">
        <f>'Activity rawdata'!A1062</f>
        <v>BH5186-1-397</v>
      </c>
      <c r="B1063" s="71" t="str">
        <f>'Activity rawdata'!B1062</f>
        <v>COLL</v>
      </c>
      <c r="C1063" s="71" t="str">
        <f>IF('Activity rawdata'!C1062="PY","Planted",IF('Activity rawdata'!C1062="NY","Nat/Convert",IF('Activity rawdata'!C1062="NN","Nat/Nonconvert",IF('Activity rawdata'!C1062="OY","Planted"))))</f>
        <v>Planted</v>
      </c>
      <c r="D1063" s="70" t="str">
        <f>'Activity rawdata'!D1062</f>
        <v>STP3</v>
      </c>
      <c r="E1063" s="72" t="str">
        <f>'Activity rawdata'!E1062</f>
        <v>90</v>
      </c>
      <c r="F1063" s="73" t="str">
        <f>'Activity rawdata'!L1062</f>
        <v>NO</v>
      </c>
      <c r="G1063" s="72" t="str">
        <f>'Activity rawdata'!R1062</f>
        <v>2055</v>
      </c>
      <c r="H1063" s="72" t="str">
        <f>IF('Activity rawdata'!P1062="AHTHIN1","1st Thin",IF('Activity rawdata'!P1062="AHCC","Clearcut",IF('Activity rawdata'!P1062="AHTHSMZ","SMZ Thin",IF('Activity rawdata'!P1062="AHTHIN2","2nd Thin",IF('Activity rawdata'!P1062="AFERTE","Early Fert",IF('Activity rawdata'!P1062="AFERTM","Mid Fert",IF('Activity rawdata'!P1062="AFERTL","Late Fert",  IF('Activity rawdata'!P1062="ASP","Site Prep", IF('Activity rawdata'!P1062="APLT","Plant",  IF('Activity rawdata'!P1062="ANREG","Natural Regeneration"))))))))))</f>
        <v>Site Prep</v>
      </c>
      <c r="I1063" s="74">
        <f>'Activity rawdata'!O1062</f>
        <v>55.21</v>
      </c>
      <c r="J1063" s="75">
        <f>'Activity rawdata'!N1062</f>
        <v>1</v>
      </c>
      <c r="K1063" s="75">
        <f>'Activity rawdata'!AC1062</f>
        <v>0</v>
      </c>
      <c r="L1063" s="75">
        <f>'Activity rawdata'!AD1062</f>
        <v>0</v>
      </c>
      <c r="M1063" s="76" t="str">
        <f>'Activity rawdata'!AE1062</f>
        <v>-</v>
      </c>
      <c r="N1063" s="83">
        <f>'Activity rawdata'!T1062+'Activity rawdata'!U1062</f>
        <v>0</v>
      </c>
      <c r="O1063" s="80">
        <f>'Activity rawdata'!V1062</f>
        <v>0</v>
      </c>
      <c r="P1063" s="80">
        <f>'Activity rawdata'!W1062</f>
        <v>0</v>
      </c>
      <c r="Q1063" s="80">
        <f>'Activity rawdata'!X1062</f>
        <v>0</v>
      </c>
      <c r="R1063" s="84">
        <f t="shared" si="170"/>
        <v>0</v>
      </c>
      <c r="S1063" s="80">
        <f>'Activity rawdata'!Z1062</f>
        <v>0</v>
      </c>
      <c r="T1063" s="80">
        <f>'Activity rawdata'!AA1062</f>
        <v>0</v>
      </c>
      <c r="U1063" s="80">
        <f t="shared" si="171"/>
        <v>0</v>
      </c>
      <c r="V1063" s="81">
        <f t="shared" si="172"/>
        <v>0</v>
      </c>
      <c r="W1063" s="75">
        <f t="shared" si="173"/>
        <v>0</v>
      </c>
      <c r="X1063" s="75">
        <f t="shared" si="174"/>
        <v>0</v>
      </c>
      <c r="Y1063" s="75">
        <f t="shared" si="175"/>
        <v>0</v>
      </c>
      <c r="Z1063" s="82">
        <f t="shared" si="176"/>
        <v>0</v>
      </c>
      <c r="AA1063" s="75">
        <f t="shared" si="177"/>
        <v>0</v>
      </c>
      <c r="AB1063" s="75">
        <f t="shared" si="178"/>
        <v>0</v>
      </c>
      <c r="AC1063" s="82">
        <f t="shared" si="179"/>
        <v>0</v>
      </c>
    </row>
    <row r="1064" spans="1:29" x14ac:dyDescent="0.35">
      <c r="A1064" s="70" t="str">
        <f>'Activity rawdata'!A1063</f>
        <v>BH6125-1-366</v>
      </c>
      <c r="B1064" s="71" t="str">
        <f>'Activity rawdata'!B1063</f>
        <v>COLB</v>
      </c>
      <c r="C1064" s="71" t="str">
        <f>IF('Activity rawdata'!C1063="PY","Planted",IF('Activity rawdata'!C1063="NY","Nat/Convert",IF('Activity rawdata'!C1063="NN","Nat/Nonconvert",IF('Activity rawdata'!C1063="OY","Planted"))))</f>
        <v>Planted</v>
      </c>
      <c r="D1064" s="70" t="str">
        <f>'Activity rawdata'!D1063</f>
        <v>STP2</v>
      </c>
      <c r="E1064" s="72" t="str">
        <f>'Activity rawdata'!E1063</f>
        <v>82</v>
      </c>
      <c r="F1064" s="73" t="str">
        <f>'Activity rawdata'!L1063</f>
        <v>NO</v>
      </c>
      <c r="G1064" s="72" t="str">
        <f>'Activity rawdata'!R1063</f>
        <v>2055</v>
      </c>
      <c r="H1064" s="72" t="str">
        <f>IF('Activity rawdata'!P1063="AHTHIN1","1st Thin",IF('Activity rawdata'!P1063="AHCC","Clearcut",IF('Activity rawdata'!P1063="AHTHSMZ","SMZ Thin",IF('Activity rawdata'!P1063="AHTHIN2","2nd Thin",IF('Activity rawdata'!P1063="AFERTE","Early Fert",IF('Activity rawdata'!P1063="AFERTM","Mid Fert",IF('Activity rawdata'!P1063="AFERTL","Late Fert",  IF('Activity rawdata'!P1063="ASP","Site Prep", IF('Activity rawdata'!P1063="APLT","Plant",  IF('Activity rawdata'!P1063="ANREG","Natural Regeneration"))))))))))</f>
        <v>Site Prep</v>
      </c>
      <c r="I1064" s="74">
        <f>'Activity rawdata'!O1063</f>
        <v>15.35</v>
      </c>
      <c r="J1064" s="75">
        <f>'Activity rawdata'!N1063</f>
        <v>1</v>
      </c>
      <c r="K1064" s="75">
        <f>'Activity rawdata'!AC1063</f>
        <v>0</v>
      </c>
      <c r="L1064" s="75">
        <f>'Activity rawdata'!AD1063</f>
        <v>0</v>
      </c>
      <c r="M1064" s="76" t="str">
        <f>'Activity rawdata'!AE1063</f>
        <v>-</v>
      </c>
      <c r="N1064" s="83">
        <f>'Activity rawdata'!T1063+'Activity rawdata'!U1063</f>
        <v>0</v>
      </c>
      <c r="O1064" s="80">
        <f>'Activity rawdata'!V1063</f>
        <v>0</v>
      </c>
      <c r="P1064" s="80">
        <f>'Activity rawdata'!W1063</f>
        <v>0</v>
      </c>
      <c r="Q1064" s="80">
        <f>'Activity rawdata'!X1063</f>
        <v>0</v>
      </c>
      <c r="R1064" s="84">
        <f t="shared" si="170"/>
        <v>0</v>
      </c>
      <c r="S1064" s="80">
        <f>'Activity rawdata'!Z1063</f>
        <v>0</v>
      </c>
      <c r="T1064" s="80">
        <f>'Activity rawdata'!AA1063</f>
        <v>0</v>
      </c>
      <c r="U1064" s="80">
        <f t="shared" si="171"/>
        <v>0</v>
      </c>
      <c r="V1064" s="81">
        <f t="shared" si="172"/>
        <v>0</v>
      </c>
      <c r="W1064" s="75">
        <f t="shared" si="173"/>
        <v>0</v>
      </c>
      <c r="X1064" s="75">
        <f t="shared" si="174"/>
        <v>0</v>
      </c>
      <c r="Y1064" s="75">
        <f t="shared" si="175"/>
        <v>0</v>
      </c>
      <c r="Z1064" s="82">
        <f t="shared" si="176"/>
        <v>0</v>
      </c>
      <c r="AA1064" s="75">
        <f t="shared" si="177"/>
        <v>0</v>
      </c>
      <c r="AB1064" s="75">
        <f t="shared" si="178"/>
        <v>0</v>
      </c>
      <c r="AC1064" s="82">
        <f t="shared" si="179"/>
        <v>0</v>
      </c>
    </row>
    <row r="1065" spans="1:29" x14ac:dyDescent="0.35">
      <c r="A1065" s="70" t="str">
        <f>'Activity rawdata'!A1064</f>
        <v>BH1435-1-384</v>
      </c>
      <c r="B1065" s="71" t="str">
        <f>'Activity rawdata'!B1064</f>
        <v>COLB</v>
      </c>
      <c r="C1065" s="71" t="str">
        <f>IF('Activity rawdata'!C1064="PY","Planted",IF('Activity rawdata'!C1064="NY","Nat/Convert",IF('Activity rawdata'!C1064="NN","Nat/Nonconvert",IF('Activity rawdata'!C1064="OY","Planted"))))</f>
        <v>Planted</v>
      </c>
      <c r="D1065" s="70" t="str">
        <f>'Activity rawdata'!D1064</f>
        <v>STP2</v>
      </c>
      <c r="E1065" s="72" t="str">
        <f>'Activity rawdata'!E1064</f>
        <v>87</v>
      </c>
      <c r="F1065" s="73" t="str">
        <f>'Activity rawdata'!L1064</f>
        <v>NO</v>
      </c>
      <c r="G1065" s="72" t="str">
        <f>'Activity rawdata'!R1064</f>
        <v>2055</v>
      </c>
      <c r="H1065" s="72" t="str">
        <f>IF('Activity rawdata'!P1064="AHTHIN1","1st Thin",IF('Activity rawdata'!P1064="AHCC","Clearcut",IF('Activity rawdata'!P1064="AHTHSMZ","SMZ Thin",IF('Activity rawdata'!P1064="AHTHIN2","2nd Thin",IF('Activity rawdata'!P1064="AFERTE","Early Fert",IF('Activity rawdata'!P1064="AFERTM","Mid Fert",IF('Activity rawdata'!P1064="AFERTL","Late Fert",  IF('Activity rawdata'!P1064="ASP","Site Prep", IF('Activity rawdata'!P1064="APLT","Plant",  IF('Activity rawdata'!P1064="ANREG","Natural Regeneration"))))))))))</f>
        <v>Site Prep</v>
      </c>
      <c r="I1065" s="74">
        <f>'Activity rawdata'!O1064</f>
        <v>27.2636</v>
      </c>
      <c r="J1065" s="75">
        <f>'Activity rawdata'!N1064</f>
        <v>1</v>
      </c>
      <c r="K1065" s="75">
        <f>'Activity rawdata'!AC1064</f>
        <v>0</v>
      </c>
      <c r="L1065" s="75">
        <f>'Activity rawdata'!AD1064</f>
        <v>0</v>
      </c>
      <c r="M1065" s="76" t="str">
        <f>'Activity rawdata'!AE1064</f>
        <v>-</v>
      </c>
      <c r="N1065" s="83">
        <f>'Activity rawdata'!T1064+'Activity rawdata'!U1064</f>
        <v>0</v>
      </c>
      <c r="O1065" s="80">
        <f>'Activity rawdata'!V1064</f>
        <v>0</v>
      </c>
      <c r="P1065" s="80">
        <f>'Activity rawdata'!W1064</f>
        <v>0</v>
      </c>
      <c r="Q1065" s="80">
        <f>'Activity rawdata'!X1064</f>
        <v>0</v>
      </c>
      <c r="R1065" s="84">
        <f t="shared" si="170"/>
        <v>0</v>
      </c>
      <c r="S1065" s="80">
        <f>'Activity rawdata'!Z1064</f>
        <v>0</v>
      </c>
      <c r="T1065" s="80">
        <f>'Activity rawdata'!AA1064</f>
        <v>0</v>
      </c>
      <c r="U1065" s="80">
        <f t="shared" si="171"/>
        <v>0</v>
      </c>
      <c r="V1065" s="81">
        <f t="shared" si="172"/>
        <v>0</v>
      </c>
      <c r="W1065" s="75">
        <f t="shared" si="173"/>
        <v>0</v>
      </c>
      <c r="X1065" s="75">
        <f t="shared" si="174"/>
        <v>0</v>
      </c>
      <c r="Y1065" s="75">
        <f t="shared" si="175"/>
        <v>0</v>
      </c>
      <c r="Z1065" s="82">
        <f t="shared" si="176"/>
        <v>0</v>
      </c>
      <c r="AA1065" s="75">
        <f t="shared" si="177"/>
        <v>0</v>
      </c>
      <c r="AB1065" s="75">
        <f t="shared" si="178"/>
        <v>0</v>
      </c>
      <c r="AC1065" s="82">
        <f t="shared" si="179"/>
        <v>0</v>
      </c>
    </row>
    <row r="1066" spans="1:29" x14ac:dyDescent="0.35">
      <c r="A1066" s="70" t="str">
        <f>'Activity rawdata'!A1065</f>
        <v>BH2061-1-357</v>
      </c>
      <c r="B1066" s="71" t="str">
        <f>'Activity rawdata'!B1065</f>
        <v>COLB</v>
      </c>
      <c r="C1066" s="71" t="str">
        <f>IF('Activity rawdata'!C1065="PY","Planted",IF('Activity rawdata'!C1065="NY","Nat/Convert",IF('Activity rawdata'!C1065="NN","Nat/Nonconvert",IF('Activity rawdata'!C1065="OY","Planted"))))</f>
        <v>Planted</v>
      </c>
      <c r="D1066" s="70" t="str">
        <f>'Activity rawdata'!D1065</f>
        <v>STP2</v>
      </c>
      <c r="E1066" s="72" t="str">
        <f>'Activity rawdata'!E1065</f>
        <v>88</v>
      </c>
      <c r="F1066" s="73" t="str">
        <f>'Activity rawdata'!L1065</f>
        <v>NO</v>
      </c>
      <c r="G1066" s="72" t="str">
        <f>'Activity rawdata'!R1065</f>
        <v>2055</v>
      </c>
      <c r="H1066" s="72" t="str">
        <f>IF('Activity rawdata'!P1065="AHTHIN1","1st Thin",IF('Activity rawdata'!P1065="AHCC","Clearcut",IF('Activity rawdata'!P1065="AHTHSMZ","SMZ Thin",IF('Activity rawdata'!P1065="AHTHIN2","2nd Thin",IF('Activity rawdata'!P1065="AFERTE","Early Fert",IF('Activity rawdata'!P1065="AFERTM","Mid Fert",IF('Activity rawdata'!P1065="AFERTL","Late Fert",  IF('Activity rawdata'!P1065="ASP","Site Prep", IF('Activity rawdata'!P1065="APLT","Plant",  IF('Activity rawdata'!P1065="ANREG","Natural Regeneration"))))))))))</f>
        <v>Site Prep</v>
      </c>
      <c r="I1066" s="74">
        <f>'Activity rawdata'!O1065</f>
        <v>56.45</v>
      </c>
      <c r="J1066" s="75">
        <f>'Activity rawdata'!N1065</f>
        <v>1</v>
      </c>
      <c r="K1066" s="75">
        <f>'Activity rawdata'!AC1065</f>
        <v>0</v>
      </c>
      <c r="L1066" s="75">
        <f>'Activity rawdata'!AD1065</f>
        <v>0</v>
      </c>
      <c r="M1066" s="76" t="str">
        <f>'Activity rawdata'!AE1065</f>
        <v>-</v>
      </c>
      <c r="N1066" s="83">
        <f>'Activity rawdata'!T1065+'Activity rawdata'!U1065</f>
        <v>0</v>
      </c>
      <c r="O1066" s="80">
        <f>'Activity rawdata'!V1065</f>
        <v>0</v>
      </c>
      <c r="P1066" s="80">
        <f>'Activity rawdata'!W1065</f>
        <v>0</v>
      </c>
      <c r="Q1066" s="80">
        <f>'Activity rawdata'!X1065</f>
        <v>0</v>
      </c>
      <c r="R1066" s="84">
        <f t="shared" si="170"/>
        <v>0</v>
      </c>
      <c r="S1066" s="80">
        <f>'Activity rawdata'!Z1065</f>
        <v>0</v>
      </c>
      <c r="T1066" s="80">
        <f>'Activity rawdata'!AA1065</f>
        <v>0</v>
      </c>
      <c r="U1066" s="80">
        <f t="shared" si="171"/>
        <v>0</v>
      </c>
      <c r="V1066" s="81">
        <f t="shared" si="172"/>
        <v>0</v>
      </c>
      <c r="W1066" s="75">
        <f t="shared" si="173"/>
        <v>0</v>
      </c>
      <c r="X1066" s="75">
        <f t="shared" si="174"/>
        <v>0</v>
      </c>
      <c r="Y1066" s="75">
        <f t="shared" si="175"/>
        <v>0</v>
      </c>
      <c r="Z1066" s="82">
        <f t="shared" si="176"/>
        <v>0</v>
      </c>
      <c r="AA1066" s="75">
        <f t="shared" si="177"/>
        <v>0</v>
      </c>
      <c r="AB1066" s="75">
        <f t="shared" si="178"/>
        <v>0</v>
      </c>
      <c r="AC1066" s="82">
        <f t="shared" si="179"/>
        <v>0</v>
      </c>
    </row>
    <row r="1067" spans="1:29" x14ac:dyDescent="0.35">
      <c r="A1067" s="70" t="str">
        <f>'Activity rawdata'!A1066</f>
        <v>BH1435-1-390</v>
      </c>
      <c r="B1067" s="71" t="str">
        <f>'Activity rawdata'!B1066</f>
        <v>CSLB</v>
      </c>
      <c r="C1067" s="71" t="str">
        <f>IF('Activity rawdata'!C1066="PY","Planted",IF('Activity rawdata'!C1066="NY","Nat/Convert",IF('Activity rawdata'!C1066="NN","Nat/Nonconvert",IF('Activity rawdata'!C1066="OY","Planted"))))</f>
        <v>Planted</v>
      </c>
      <c r="D1067" s="70" t="str">
        <f>'Activity rawdata'!D1066</f>
        <v>STP2</v>
      </c>
      <c r="E1067" s="72" t="str">
        <f>'Activity rawdata'!E1066</f>
        <v>82</v>
      </c>
      <c r="F1067" s="73" t="str">
        <f>'Activity rawdata'!L1066</f>
        <v>NO</v>
      </c>
      <c r="G1067" s="72" t="str">
        <f>'Activity rawdata'!R1066</f>
        <v>2055</v>
      </c>
      <c r="H1067" s="72" t="str">
        <f>IF('Activity rawdata'!P1066="AHTHIN1","1st Thin",IF('Activity rawdata'!P1066="AHCC","Clearcut",IF('Activity rawdata'!P1066="AHTHSMZ","SMZ Thin",IF('Activity rawdata'!P1066="AHTHIN2","2nd Thin",IF('Activity rawdata'!P1066="AFERTE","Early Fert",IF('Activity rawdata'!P1066="AFERTM","Mid Fert",IF('Activity rawdata'!P1066="AFERTL","Late Fert",  IF('Activity rawdata'!P1066="ASP","Site Prep", IF('Activity rawdata'!P1066="APLT","Plant",  IF('Activity rawdata'!P1066="ANREG","Natural Regeneration"))))))))))</f>
        <v>Plant</v>
      </c>
      <c r="I1067" s="74">
        <f>'Activity rawdata'!O1066</f>
        <v>59.25</v>
      </c>
      <c r="J1067" s="75">
        <f>'Activity rawdata'!N1066</f>
        <v>1</v>
      </c>
      <c r="K1067" s="75">
        <f>'Activity rawdata'!AC1066</f>
        <v>0</v>
      </c>
      <c r="L1067" s="75">
        <f>'Activity rawdata'!AD1066</f>
        <v>0</v>
      </c>
      <c r="M1067" s="76" t="str">
        <f>'Activity rawdata'!AE1066</f>
        <v>-</v>
      </c>
      <c r="N1067" s="83">
        <f>'Activity rawdata'!T1066+'Activity rawdata'!U1066</f>
        <v>0</v>
      </c>
      <c r="O1067" s="80">
        <f>'Activity rawdata'!V1066</f>
        <v>0</v>
      </c>
      <c r="P1067" s="80">
        <f>'Activity rawdata'!W1066</f>
        <v>0</v>
      </c>
      <c r="Q1067" s="80">
        <f>'Activity rawdata'!X1066</f>
        <v>0</v>
      </c>
      <c r="R1067" s="84">
        <f t="shared" si="170"/>
        <v>0</v>
      </c>
      <c r="S1067" s="80">
        <f>'Activity rawdata'!Z1066</f>
        <v>0</v>
      </c>
      <c r="T1067" s="80">
        <f>'Activity rawdata'!AA1066</f>
        <v>0</v>
      </c>
      <c r="U1067" s="80">
        <f t="shared" si="171"/>
        <v>0</v>
      </c>
      <c r="V1067" s="81">
        <f t="shared" si="172"/>
        <v>0</v>
      </c>
      <c r="W1067" s="75">
        <f t="shared" si="173"/>
        <v>0</v>
      </c>
      <c r="X1067" s="75">
        <f t="shared" si="174"/>
        <v>0</v>
      </c>
      <c r="Y1067" s="75">
        <f t="shared" si="175"/>
        <v>0</v>
      </c>
      <c r="Z1067" s="82">
        <f t="shared" si="176"/>
        <v>0</v>
      </c>
      <c r="AA1067" s="75">
        <f t="shared" si="177"/>
        <v>0</v>
      </c>
      <c r="AB1067" s="75">
        <f t="shared" si="178"/>
        <v>0</v>
      </c>
      <c r="AC1067" s="82">
        <f t="shared" si="179"/>
        <v>0</v>
      </c>
    </row>
    <row r="1068" spans="1:29" x14ac:dyDescent="0.35">
      <c r="A1068" s="70" t="str">
        <f>'Activity rawdata'!A1067</f>
        <v>BH1427-1-3</v>
      </c>
      <c r="B1068" s="71" t="str">
        <f>'Activity rawdata'!B1067</f>
        <v>LB</v>
      </c>
      <c r="C1068" s="71" t="str">
        <f>IF('Activity rawdata'!C1067="PY","Planted",IF('Activity rawdata'!C1067="NY","Nat/Convert",IF('Activity rawdata'!C1067="NN","Nat/Nonconvert",IF('Activity rawdata'!C1067="OY","Planted"))))</f>
        <v>Planted</v>
      </c>
      <c r="D1068" s="70" t="str">
        <f>'Activity rawdata'!D1067</f>
        <v>STP2</v>
      </c>
      <c r="E1068" s="72" t="str">
        <f>'Activity rawdata'!E1067</f>
        <v>90</v>
      </c>
      <c r="F1068" s="73" t="str">
        <f>'Activity rawdata'!L1067</f>
        <v>MT2</v>
      </c>
      <c r="G1068" s="72" t="str">
        <f>'Activity rawdata'!R1067</f>
        <v>2055</v>
      </c>
      <c r="H1068" s="72" t="str">
        <f>IF('Activity rawdata'!P1067="AHTHIN1","1st Thin",IF('Activity rawdata'!P1067="AHCC","Clearcut",IF('Activity rawdata'!P1067="AHTHSMZ","SMZ Thin",IF('Activity rawdata'!P1067="AHTHIN2","2nd Thin",IF('Activity rawdata'!P1067="AFERTE","Early Fert",IF('Activity rawdata'!P1067="AFERTM","Mid Fert",IF('Activity rawdata'!P1067="AFERTL","Late Fert",  IF('Activity rawdata'!P1067="ASP","Site Prep", IF('Activity rawdata'!P1067="APLT","Plant",  IF('Activity rawdata'!P1067="ANREG","Natural Regeneration"))))))))))</f>
        <v>Late Fert</v>
      </c>
      <c r="I1068" s="74">
        <f>'Activity rawdata'!O1067</f>
        <v>9.51</v>
      </c>
      <c r="J1068" s="75">
        <f>'Activity rawdata'!N1067</f>
        <v>21</v>
      </c>
      <c r="K1068" s="75">
        <f>'Activity rawdata'!AC1067</f>
        <v>74.58</v>
      </c>
      <c r="L1068" s="75">
        <f>'Activity rawdata'!AD1067</f>
        <v>92.26</v>
      </c>
      <c r="M1068" s="76">
        <f>'Activity rawdata'!AE1067</f>
        <v>12.174209365857228</v>
      </c>
      <c r="N1068" s="83">
        <f>'Activity rawdata'!T1067+'Activity rawdata'!U1067</f>
        <v>0</v>
      </c>
      <c r="O1068" s="80">
        <f>'Activity rawdata'!V1067</f>
        <v>0</v>
      </c>
      <c r="P1068" s="80">
        <f>'Activity rawdata'!W1067</f>
        <v>0</v>
      </c>
      <c r="Q1068" s="80">
        <f>'Activity rawdata'!X1067</f>
        <v>0</v>
      </c>
      <c r="R1068" s="84">
        <f t="shared" si="170"/>
        <v>0</v>
      </c>
      <c r="S1068" s="80">
        <f>'Activity rawdata'!Z1067</f>
        <v>0</v>
      </c>
      <c r="T1068" s="80">
        <f>'Activity rawdata'!AA1067</f>
        <v>0</v>
      </c>
      <c r="U1068" s="80">
        <f t="shared" si="171"/>
        <v>0</v>
      </c>
      <c r="V1068" s="81">
        <f t="shared" si="172"/>
        <v>0</v>
      </c>
      <c r="W1068" s="75">
        <f t="shared" si="173"/>
        <v>0</v>
      </c>
      <c r="X1068" s="75">
        <f t="shared" si="174"/>
        <v>0</v>
      </c>
      <c r="Y1068" s="75">
        <f t="shared" si="175"/>
        <v>0</v>
      </c>
      <c r="Z1068" s="82">
        <f t="shared" si="176"/>
        <v>0</v>
      </c>
      <c r="AA1068" s="75">
        <f t="shared" si="177"/>
        <v>0</v>
      </c>
      <c r="AB1068" s="75">
        <f t="shared" si="178"/>
        <v>0</v>
      </c>
      <c r="AC1068" s="82">
        <f t="shared" si="179"/>
        <v>0</v>
      </c>
    </row>
    <row r="1069" spans="1:29" x14ac:dyDescent="0.35">
      <c r="A1069" s="70" t="str">
        <f>'Activity rawdata'!A1068</f>
        <v>BH1429-1-10</v>
      </c>
      <c r="B1069" s="71" t="str">
        <f>'Activity rawdata'!B1068</f>
        <v>LB</v>
      </c>
      <c r="C1069" s="71" t="str">
        <f>IF('Activity rawdata'!C1068="PY","Planted",IF('Activity rawdata'!C1068="NY","Nat/Convert",IF('Activity rawdata'!C1068="NN","Nat/Nonconvert",IF('Activity rawdata'!C1068="OY","Planted"))))</f>
        <v>Planted</v>
      </c>
      <c r="D1069" s="70" t="str">
        <f>'Activity rawdata'!D1068</f>
        <v>STP2</v>
      </c>
      <c r="E1069" s="72" t="str">
        <f>'Activity rawdata'!E1068</f>
        <v>82</v>
      </c>
      <c r="F1069" s="73" t="str">
        <f>'Activity rawdata'!L1068</f>
        <v>NO</v>
      </c>
      <c r="G1069" s="72" t="str">
        <f>'Activity rawdata'!R1068</f>
        <v>2055</v>
      </c>
      <c r="H1069" s="72" t="str">
        <f>IF('Activity rawdata'!P1068="AHTHIN1","1st Thin",IF('Activity rawdata'!P1068="AHCC","Clearcut",IF('Activity rawdata'!P1068="AHTHSMZ","SMZ Thin",IF('Activity rawdata'!P1068="AHTHIN2","2nd Thin",IF('Activity rawdata'!P1068="AFERTE","Early Fert",IF('Activity rawdata'!P1068="AFERTM","Mid Fert",IF('Activity rawdata'!P1068="AFERTL","Late Fert",  IF('Activity rawdata'!P1068="ASP","Site Prep", IF('Activity rawdata'!P1068="APLT","Plant",  IF('Activity rawdata'!P1068="ANREG","Natural Regeneration"))))))))))</f>
        <v>1st Thin</v>
      </c>
      <c r="I1069" s="74">
        <f>'Activity rawdata'!O1068</f>
        <v>37.869999999999997</v>
      </c>
      <c r="J1069" s="75">
        <f>'Activity rawdata'!N1068</f>
        <v>14</v>
      </c>
      <c r="K1069" s="75">
        <f>'Activity rawdata'!AC1068</f>
        <v>141.22</v>
      </c>
      <c r="L1069" s="75">
        <f>'Activity rawdata'!AD1068</f>
        <v>375.73</v>
      </c>
      <c r="M1069" s="76">
        <f>'Activity rawdata'!AE1068</f>
        <v>8.3013068837058928</v>
      </c>
      <c r="N1069" s="83">
        <f>'Activity rawdata'!T1068+'Activity rawdata'!U1068</f>
        <v>24.78</v>
      </c>
      <c r="O1069" s="80">
        <f>'Activity rawdata'!V1068</f>
        <v>13.56</v>
      </c>
      <c r="P1069" s="80">
        <f>'Activity rawdata'!W1068</f>
        <v>0</v>
      </c>
      <c r="Q1069" s="80">
        <f>'Activity rawdata'!X1068</f>
        <v>0</v>
      </c>
      <c r="R1069" s="84">
        <f t="shared" si="170"/>
        <v>38.340000000000003</v>
      </c>
      <c r="S1069" s="80">
        <f>'Activity rawdata'!Z1068</f>
        <v>0</v>
      </c>
      <c r="T1069" s="80">
        <f>'Activity rawdata'!AA1068</f>
        <v>0</v>
      </c>
      <c r="U1069" s="80">
        <f t="shared" si="171"/>
        <v>0</v>
      </c>
      <c r="V1069" s="81">
        <f t="shared" si="172"/>
        <v>938.41859999999997</v>
      </c>
      <c r="W1069" s="75">
        <f t="shared" si="173"/>
        <v>513.5172</v>
      </c>
      <c r="X1069" s="75">
        <f t="shared" si="174"/>
        <v>0</v>
      </c>
      <c r="Y1069" s="75">
        <f t="shared" si="175"/>
        <v>0</v>
      </c>
      <c r="Z1069" s="82">
        <f t="shared" si="176"/>
        <v>1451.9358</v>
      </c>
      <c r="AA1069" s="75">
        <f t="shared" si="177"/>
        <v>0</v>
      </c>
      <c r="AB1069" s="75">
        <f t="shared" si="178"/>
        <v>0</v>
      </c>
      <c r="AC1069" s="82">
        <f t="shared" si="179"/>
        <v>0</v>
      </c>
    </row>
    <row r="1070" spans="1:29" x14ac:dyDescent="0.35">
      <c r="A1070" s="70" t="str">
        <f>'Activity rawdata'!A1069</f>
        <v>BH5132-1-123</v>
      </c>
      <c r="B1070" s="71" t="str">
        <f>'Activity rawdata'!B1069</f>
        <v>LB</v>
      </c>
      <c r="C1070" s="71" t="str">
        <f>IF('Activity rawdata'!C1069="PY","Planted",IF('Activity rawdata'!C1069="NY","Nat/Convert",IF('Activity rawdata'!C1069="NN","Nat/Nonconvert",IF('Activity rawdata'!C1069="OY","Planted"))))</f>
        <v>Planted</v>
      </c>
      <c r="D1070" s="70" t="str">
        <f>'Activity rawdata'!D1069</f>
        <v>STP2</v>
      </c>
      <c r="E1070" s="72" t="str">
        <f>'Activity rawdata'!E1069</f>
        <v>79</v>
      </c>
      <c r="F1070" s="73" t="str">
        <f>'Activity rawdata'!L1069</f>
        <v>NO</v>
      </c>
      <c r="G1070" s="72" t="str">
        <f>'Activity rawdata'!R1069</f>
        <v>2055</v>
      </c>
      <c r="H1070" s="72" t="str">
        <f>IF('Activity rawdata'!P1069="AHTHIN1","1st Thin",IF('Activity rawdata'!P1069="AHCC","Clearcut",IF('Activity rawdata'!P1069="AHTHSMZ","SMZ Thin",IF('Activity rawdata'!P1069="AHTHIN2","2nd Thin",IF('Activity rawdata'!P1069="AFERTE","Early Fert",IF('Activity rawdata'!P1069="AFERTM","Mid Fert",IF('Activity rawdata'!P1069="AFERTL","Late Fert",  IF('Activity rawdata'!P1069="ASP","Site Prep", IF('Activity rawdata'!P1069="APLT","Plant",  IF('Activity rawdata'!P1069="ANREG","Natural Regeneration"))))))))))</f>
        <v>1st Thin</v>
      </c>
      <c r="I1070" s="74">
        <f>'Activity rawdata'!O1069</f>
        <v>64.349999999999994</v>
      </c>
      <c r="J1070" s="75">
        <f>'Activity rawdata'!N1069</f>
        <v>14</v>
      </c>
      <c r="K1070" s="75">
        <f>'Activity rawdata'!AC1069</f>
        <v>125.83</v>
      </c>
      <c r="L1070" s="75">
        <f>'Activity rawdata'!AD1069</f>
        <v>379.35</v>
      </c>
      <c r="M1070" s="76">
        <f>'Activity rawdata'!AE1069</f>
        <v>7.7984511487921546</v>
      </c>
      <c r="N1070" s="83">
        <f>'Activity rawdata'!T1069+'Activity rawdata'!U1069</f>
        <v>24.83</v>
      </c>
      <c r="O1070" s="80">
        <f>'Activity rawdata'!V1069</f>
        <v>7.63</v>
      </c>
      <c r="P1070" s="80">
        <f>'Activity rawdata'!W1069</f>
        <v>0</v>
      </c>
      <c r="Q1070" s="80">
        <f>'Activity rawdata'!X1069</f>
        <v>0</v>
      </c>
      <c r="R1070" s="84">
        <f t="shared" si="170"/>
        <v>32.46</v>
      </c>
      <c r="S1070" s="80">
        <f>'Activity rawdata'!Z1069</f>
        <v>0</v>
      </c>
      <c r="T1070" s="80">
        <f>'Activity rawdata'!AA1069</f>
        <v>0</v>
      </c>
      <c r="U1070" s="80">
        <f t="shared" si="171"/>
        <v>0</v>
      </c>
      <c r="V1070" s="81">
        <f t="shared" si="172"/>
        <v>1597.8104999999998</v>
      </c>
      <c r="W1070" s="75">
        <f t="shared" si="173"/>
        <v>490.99049999999994</v>
      </c>
      <c r="X1070" s="75">
        <f t="shared" si="174"/>
        <v>0</v>
      </c>
      <c r="Y1070" s="75">
        <f t="shared" si="175"/>
        <v>0</v>
      </c>
      <c r="Z1070" s="82">
        <f t="shared" si="176"/>
        <v>2088.8009999999999</v>
      </c>
      <c r="AA1070" s="75">
        <f t="shared" si="177"/>
        <v>0</v>
      </c>
      <c r="AB1070" s="75">
        <f t="shared" si="178"/>
        <v>0</v>
      </c>
      <c r="AC1070" s="82">
        <f t="shared" si="179"/>
        <v>0</v>
      </c>
    </row>
    <row r="1071" spans="1:29" x14ac:dyDescent="0.35">
      <c r="A1071" s="70" t="str">
        <f>'Activity rawdata'!A1070</f>
        <v>BH5135-1-135</v>
      </c>
      <c r="B1071" s="71" t="str">
        <f>'Activity rawdata'!B1070</f>
        <v>LB</v>
      </c>
      <c r="C1071" s="71" t="str">
        <f>IF('Activity rawdata'!C1070="PY","Planted",IF('Activity rawdata'!C1070="NY","Nat/Convert",IF('Activity rawdata'!C1070="NN","Nat/Nonconvert",IF('Activity rawdata'!C1070="OY","Planted"))))</f>
        <v>Planted</v>
      </c>
      <c r="D1071" s="70" t="str">
        <f>'Activity rawdata'!D1070</f>
        <v>STP2</v>
      </c>
      <c r="E1071" s="72" t="str">
        <f>'Activity rawdata'!E1070</f>
        <v>80</v>
      </c>
      <c r="F1071" s="73" t="str">
        <f>'Activity rawdata'!L1070</f>
        <v>NO</v>
      </c>
      <c r="G1071" s="72" t="str">
        <f>'Activity rawdata'!R1070</f>
        <v>2055</v>
      </c>
      <c r="H1071" s="72" t="str">
        <f>IF('Activity rawdata'!P1070="AHTHIN1","1st Thin",IF('Activity rawdata'!P1070="AHCC","Clearcut",IF('Activity rawdata'!P1070="AHTHSMZ","SMZ Thin",IF('Activity rawdata'!P1070="AHTHIN2","2nd Thin",IF('Activity rawdata'!P1070="AFERTE","Early Fert",IF('Activity rawdata'!P1070="AFERTM","Mid Fert",IF('Activity rawdata'!P1070="AFERTL","Late Fert",  IF('Activity rawdata'!P1070="ASP","Site Prep", IF('Activity rawdata'!P1070="APLT","Plant",  IF('Activity rawdata'!P1070="ANREG","Natural Regeneration"))))))))))</f>
        <v>1st Thin</v>
      </c>
      <c r="I1071" s="74">
        <f>'Activity rawdata'!O1070</f>
        <v>17.57</v>
      </c>
      <c r="J1071" s="75">
        <f>'Activity rawdata'!N1070</f>
        <v>14</v>
      </c>
      <c r="K1071" s="75">
        <f>'Activity rawdata'!AC1070</f>
        <v>141.22</v>
      </c>
      <c r="L1071" s="75">
        <f>'Activity rawdata'!AD1070</f>
        <v>375.73</v>
      </c>
      <c r="M1071" s="76">
        <f>'Activity rawdata'!AE1070</f>
        <v>8.3013068837058928</v>
      </c>
      <c r="N1071" s="83">
        <f>'Activity rawdata'!T1070+'Activity rawdata'!U1070</f>
        <v>24.78</v>
      </c>
      <c r="O1071" s="80">
        <f>'Activity rawdata'!V1070</f>
        <v>13.56</v>
      </c>
      <c r="P1071" s="80">
        <f>'Activity rawdata'!W1070</f>
        <v>0</v>
      </c>
      <c r="Q1071" s="80">
        <f>'Activity rawdata'!X1070</f>
        <v>0</v>
      </c>
      <c r="R1071" s="84">
        <f t="shared" si="170"/>
        <v>38.340000000000003</v>
      </c>
      <c r="S1071" s="80">
        <f>'Activity rawdata'!Z1070</f>
        <v>0</v>
      </c>
      <c r="T1071" s="80">
        <f>'Activity rawdata'!AA1070</f>
        <v>0</v>
      </c>
      <c r="U1071" s="80">
        <f t="shared" si="171"/>
        <v>0</v>
      </c>
      <c r="V1071" s="81">
        <f t="shared" si="172"/>
        <v>435.38460000000003</v>
      </c>
      <c r="W1071" s="75">
        <f t="shared" si="173"/>
        <v>238.2492</v>
      </c>
      <c r="X1071" s="75">
        <f t="shared" si="174"/>
        <v>0</v>
      </c>
      <c r="Y1071" s="75">
        <f t="shared" si="175"/>
        <v>0</v>
      </c>
      <c r="Z1071" s="82">
        <f t="shared" si="176"/>
        <v>673.63380000000006</v>
      </c>
      <c r="AA1071" s="75">
        <f t="shared" si="177"/>
        <v>0</v>
      </c>
      <c r="AB1071" s="75">
        <f t="shared" si="178"/>
        <v>0</v>
      </c>
      <c r="AC1071" s="82">
        <f t="shared" si="179"/>
        <v>0</v>
      </c>
    </row>
    <row r="1072" spans="1:29" x14ac:dyDescent="0.35">
      <c r="A1072" s="70" t="str">
        <f>'Activity rawdata'!A1071</f>
        <v>BH6112-1-222</v>
      </c>
      <c r="B1072" s="71" t="str">
        <f>'Activity rawdata'!B1071</f>
        <v>LB</v>
      </c>
      <c r="C1072" s="71" t="str">
        <f>IF('Activity rawdata'!C1071="PY","Planted",IF('Activity rawdata'!C1071="NY","Nat/Convert",IF('Activity rawdata'!C1071="NN","Nat/Nonconvert",IF('Activity rawdata'!C1071="OY","Planted"))))</f>
        <v>Planted</v>
      </c>
      <c r="D1072" s="70" t="str">
        <f>'Activity rawdata'!D1071</f>
        <v>STP2</v>
      </c>
      <c r="E1072" s="72" t="str">
        <f>'Activity rawdata'!E1071</f>
        <v>80</v>
      </c>
      <c r="F1072" s="73" t="str">
        <f>'Activity rawdata'!L1071</f>
        <v>NO</v>
      </c>
      <c r="G1072" s="72" t="str">
        <f>'Activity rawdata'!R1071</f>
        <v>2055</v>
      </c>
      <c r="H1072" s="72" t="str">
        <f>IF('Activity rawdata'!P1071="AHTHIN1","1st Thin",IF('Activity rawdata'!P1071="AHCC","Clearcut",IF('Activity rawdata'!P1071="AHTHSMZ","SMZ Thin",IF('Activity rawdata'!P1071="AHTHIN2","2nd Thin",IF('Activity rawdata'!P1071="AFERTE","Early Fert",IF('Activity rawdata'!P1071="AFERTM","Mid Fert",IF('Activity rawdata'!P1071="AFERTL","Late Fert",  IF('Activity rawdata'!P1071="ASP","Site Prep", IF('Activity rawdata'!P1071="APLT","Plant",  IF('Activity rawdata'!P1071="ANREG","Natural Regeneration"))))))))))</f>
        <v>1st Thin</v>
      </c>
      <c r="I1072" s="74">
        <f>'Activity rawdata'!O1071</f>
        <v>10.95</v>
      </c>
      <c r="J1072" s="75">
        <f>'Activity rawdata'!N1071</f>
        <v>14</v>
      </c>
      <c r="K1072" s="75">
        <f>'Activity rawdata'!AC1071</f>
        <v>141.22</v>
      </c>
      <c r="L1072" s="75">
        <f>'Activity rawdata'!AD1071</f>
        <v>375.73</v>
      </c>
      <c r="M1072" s="76">
        <f>'Activity rawdata'!AE1071</f>
        <v>8.3013068837058928</v>
      </c>
      <c r="N1072" s="83">
        <f>'Activity rawdata'!T1071+'Activity rawdata'!U1071</f>
        <v>24.78</v>
      </c>
      <c r="O1072" s="80">
        <f>'Activity rawdata'!V1071</f>
        <v>13.56</v>
      </c>
      <c r="P1072" s="80">
        <f>'Activity rawdata'!W1071</f>
        <v>0</v>
      </c>
      <c r="Q1072" s="80">
        <f>'Activity rawdata'!X1071</f>
        <v>0</v>
      </c>
      <c r="R1072" s="84">
        <f t="shared" si="170"/>
        <v>38.340000000000003</v>
      </c>
      <c r="S1072" s="80">
        <f>'Activity rawdata'!Z1071</f>
        <v>0</v>
      </c>
      <c r="T1072" s="80">
        <f>'Activity rawdata'!AA1071</f>
        <v>0</v>
      </c>
      <c r="U1072" s="80">
        <f t="shared" si="171"/>
        <v>0</v>
      </c>
      <c r="V1072" s="81">
        <f t="shared" si="172"/>
        <v>271.34100000000001</v>
      </c>
      <c r="W1072" s="75">
        <f t="shared" si="173"/>
        <v>148.482</v>
      </c>
      <c r="X1072" s="75">
        <f t="shared" si="174"/>
        <v>0</v>
      </c>
      <c r="Y1072" s="75">
        <f t="shared" si="175"/>
        <v>0</v>
      </c>
      <c r="Z1072" s="82">
        <f t="shared" si="176"/>
        <v>419.82299999999998</v>
      </c>
      <c r="AA1072" s="75">
        <f t="shared" si="177"/>
        <v>0</v>
      </c>
      <c r="AB1072" s="75">
        <f t="shared" si="178"/>
        <v>0</v>
      </c>
      <c r="AC1072" s="82">
        <f t="shared" si="179"/>
        <v>0</v>
      </c>
    </row>
    <row r="1073" spans="1:29" x14ac:dyDescent="0.35">
      <c r="A1073" s="70" t="str">
        <f>'Activity rawdata'!A1072</f>
        <v>BH6112-1-377</v>
      </c>
      <c r="B1073" s="71" t="str">
        <f>'Activity rawdata'!B1072</f>
        <v>LB</v>
      </c>
      <c r="C1073" s="71" t="str">
        <f>IF('Activity rawdata'!C1072="PY","Planted",IF('Activity rawdata'!C1072="NY","Nat/Convert",IF('Activity rawdata'!C1072="NN","Nat/Nonconvert",IF('Activity rawdata'!C1072="OY","Planted"))))</f>
        <v>Planted</v>
      </c>
      <c r="D1073" s="70" t="str">
        <f>'Activity rawdata'!D1072</f>
        <v>STP2</v>
      </c>
      <c r="E1073" s="72" t="str">
        <f>'Activity rawdata'!E1072</f>
        <v>74</v>
      </c>
      <c r="F1073" s="73" t="str">
        <f>'Activity rawdata'!L1072</f>
        <v>NO</v>
      </c>
      <c r="G1073" s="72" t="str">
        <f>'Activity rawdata'!R1072</f>
        <v>2055</v>
      </c>
      <c r="H1073" s="72" t="str">
        <f>IF('Activity rawdata'!P1072="AHTHIN1","1st Thin",IF('Activity rawdata'!P1072="AHCC","Clearcut",IF('Activity rawdata'!P1072="AHTHSMZ","SMZ Thin",IF('Activity rawdata'!P1072="AHTHIN2","2nd Thin",IF('Activity rawdata'!P1072="AFERTE","Early Fert",IF('Activity rawdata'!P1072="AFERTM","Mid Fert",IF('Activity rawdata'!P1072="AFERTL","Late Fert",  IF('Activity rawdata'!P1072="ASP","Site Prep", IF('Activity rawdata'!P1072="APLT","Plant",  IF('Activity rawdata'!P1072="ANREG","Natural Regeneration"))))))))))</f>
        <v>1st Thin</v>
      </c>
      <c r="I1073" s="74">
        <f>'Activity rawdata'!O1072</f>
        <v>34.85</v>
      </c>
      <c r="J1073" s="75">
        <f>'Activity rawdata'!N1072</f>
        <v>14</v>
      </c>
      <c r="K1073" s="75">
        <f>'Activity rawdata'!AC1072</f>
        <v>111.34</v>
      </c>
      <c r="L1073" s="75">
        <f>'Activity rawdata'!AD1072</f>
        <v>382.74</v>
      </c>
      <c r="M1073" s="76">
        <f>'Activity rawdata'!AE1072</f>
        <v>7.3031460205554017</v>
      </c>
      <c r="N1073" s="83">
        <f>'Activity rawdata'!T1072+'Activity rawdata'!U1072</f>
        <v>25.45</v>
      </c>
      <c r="O1073" s="80">
        <f>'Activity rawdata'!V1072</f>
        <v>0.28999999999999998</v>
      </c>
      <c r="P1073" s="80">
        <f>'Activity rawdata'!W1072</f>
        <v>0</v>
      </c>
      <c r="Q1073" s="80">
        <f>'Activity rawdata'!X1072</f>
        <v>0</v>
      </c>
      <c r="R1073" s="84">
        <f t="shared" si="170"/>
        <v>25.74</v>
      </c>
      <c r="S1073" s="80">
        <f>'Activity rawdata'!Z1072</f>
        <v>0</v>
      </c>
      <c r="T1073" s="80">
        <f>'Activity rawdata'!AA1072</f>
        <v>0</v>
      </c>
      <c r="U1073" s="80">
        <f t="shared" si="171"/>
        <v>0</v>
      </c>
      <c r="V1073" s="81">
        <f t="shared" si="172"/>
        <v>886.9325</v>
      </c>
      <c r="W1073" s="75">
        <f t="shared" si="173"/>
        <v>10.1065</v>
      </c>
      <c r="X1073" s="75">
        <f t="shared" si="174"/>
        <v>0</v>
      </c>
      <c r="Y1073" s="75">
        <f t="shared" si="175"/>
        <v>0</v>
      </c>
      <c r="Z1073" s="82">
        <f t="shared" si="176"/>
        <v>897.03899999999999</v>
      </c>
      <c r="AA1073" s="75">
        <f t="shared" si="177"/>
        <v>0</v>
      </c>
      <c r="AB1073" s="75">
        <f t="shared" si="178"/>
        <v>0</v>
      </c>
      <c r="AC1073" s="82">
        <f t="shared" si="179"/>
        <v>0</v>
      </c>
    </row>
    <row r="1074" spans="1:29" x14ac:dyDescent="0.35">
      <c r="A1074" s="70" t="str">
        <f>'Activity rawdata'!A1073</f>
        <v>BH5149-1-161</v>
      </c>
      <c r="B1074" s="71" t="str">
        <f>'Activity rawdata'!B1073</f>
        <v>LB</v>
      </c>
      <c r="C1074" s="71" t="str">
        <f>IF('Activity rawdata'!C1073="PY","Planted",IF('Activity rawdata'!C1073="NY","Nat/Convert",IF('Activity rawdata'!C1073="NN","Nat/Nonconvert",IF('Activity rawdata'!C1073="OY","Planted"))))</f>
        <v>Planted</v>
      </c>
      <c r="D1074" s="70" t="str">
        <f>'Activity rawdata'!D1073</f>
        <v>STP2</v>
      </c>
      <c r="E1074" s="72" t="str">
        <f>'Activity rawdata'!E1073</f>
        <v>62</v>
      </c>
      <c r="F1074" s="73" t="str">
        <f>'Activity rawdata'!L1073</f>
        <v>NO</v>
      </c>
      <c r="G1074" s="72" t="str">
        <f>'Activity rawdata'!R1073</f>
        <v>2055</v>
      </c>
      <c r="H1074" s="72" t="str">
        <f>IF('Activity rawdata'!P1073="AHTHIN1","1st Thin",IF('Activity rawdata'!P1073="AHCC","Clearcut",IF('Activity rawdata'!P1073="AHTHSMZ","SMZ Thin",IF('Activity rawdata'!P1073="AHTHIN2","2nd Thin",IF('Activity rawdata'!P1073="AFERTE","Early Fert",IF('Activity rawdata'!P1073="AFERTM","Mid Fert",IF('Activity rawdata'!P1073="AFERTL","Late Fert",  IF('Activity rawdata'!P1073="ASP","Site Prep", IF('Activity rawdata'!P1073="APLT","Plant",  IF('Activity rawdata'!P1073="ANREG","Natural Regeneration"))))))))))</f>
        <v>1st Thin</v>
      </c>
      <c r="I1074" s="74">
        <f>'Activity rawdata'!O1073</f>
        <v>26.06</v>
      </c>
      <c r="J1074" s="75">
        <f>'Activity rawdata'!N1073</f>
        <v>14</v>
      </c>
      <c r="K1074" s="75">
        <f>'Activity rawdata'!AC1073</f>
        <v>85.11</v>
      </c>
      <c r="L1074" s="75">
        <f>'Activity rawdata'!AD1073</f>
        <v>388.85</v>
      </c>
      <c r="M1074" s="76">
        <f>'Activity rawdata'!AE1073</f>
        <v>6.3348384709691263</v>
      </c>
      <c r="N1074" s="83">
        <f>'Activity rawdata'!T1073+'Activity rawdata'!U1073</f>
        <v>15.32</v>
      </c>
      <c r="O1074" s="80">
        <f>'Activity rawdata'!V1073</f>
        <v>0</v>
      </c>
      <c r="P1074" s="80">
        <f>'Activity rawdata'!W1073</f>
        <v>0</v>
      </c>
      <c r="Q1074" s="80">
        <f>'Activity rawdata'!X1073</f>
        <v>0</v>
      </c>
      <c r="R1074" s="84">
        <f t="shared" si="170"/>
        <v>15.32</v>
      </c>
      <c r="S1074" s="80">
        <f>'Activity rawdata'!Z1073</f>
        <v>0</v>
      </c>
      <c r="T1074" s="80">
        <f>'Activity rawdata'!AA1073</f>
        <v>0</v>
      </c>
      <c r="U1074" s="80">
        <f t="shared" si="171"/>
        <v>0</v>
      </c>
      <c r="V1074" s="81">
        <f t="shared" si="172"/>
        <v>399.23919999999998</v>
      </c>
      <c r="W1074" s="75">
        <f t="shared" si="173"/>
        <v>0</v>
      </c>
      <c r="X1074" s="75">
        <f t="shared" si="174"/>
        <v>0</v>
      </c>
      <c r="Y1074" s="75">
        <f t="shared" si="175"/>
        <v>0</v>
      </c>
      <c r="Z1074" s="82">
        <f t="shared" si="176"/>
        <v>399.23919999999998</v>
      </c>
      <c r="AA1074" s="75">
        <f t="shared" si="177"/>
        <v>0</v>
      </c>
      <c r="AB1074" s="75">
        <f t="shared" si="178"/>
        <v>0</v>
      </c>
      <c r="AC1074" s="82">
        <f t="shared" si="179"/>
        <v>0</v>
      </c>
    </row>
    <row r="1075" spans="1:29" x14ac:dyDescent="0.35">
      <c r="A1075" s="70" t="str">
        <f>'Activity rawdata'!A1074</f>
        <v>BH5149-1-157</v>
      </c>
      <c r="B1075" s="71" t="str">
        <f>'Activity rawdata'!B1074</f>
        <v>LB</v>
      </c>
      <c r="C1075" s="71" t="str">
        <f>IF('Activity rawdata'!C1074="PY","Planted",IF('Activity rawdata'!C1074="NY","Nat/Convert",IF('Activity rawdata'!C1074="NN","Nat/Nonconvert",IF('Activity rawdata'!C1074="OY","Planted"))))</f>
        <v>Planted</v>
      </c>
      <c r="D1075" s="70" t="str">
        <f>'Activity rawdata'!D1074</f>
        <v>STP2</v>
      </c>
      <c r="E1075" s="72" t="str">
        <f>'Activity rawdata'!E1074</f>
        <v>78</v>
      </c>
      <c r="F1075" s="73" t="str">
        <f>'Activity rawdata'!L1074</f>
        <v>NO</v>
      </c>
      <c r="G1075" s="72" t="str">
        <f>'Activity rawdata'!R1074</f>
        <v>2055</v>
      </c>
      <c r="H1075" s="72" t="str">
        <f>IF('Activity rawdata'!P1074="AHTHIN1","1st Thin",IF('Activity rawdata'!P1074="AHCC","Clearcut",IF('Activity rawdata'!P1074="AHTHSMZ","SMZ Thin",IF('Activity rawdata'!P1074="AHTHIN2","2nd Thin",IF('Activity rawdata'!P1074="AFERTE","Early Fert",IF('Activity rawdata'!P1074="AFERTM","Mid Fert",IF('Activity rawdata'!P1074="AFERTL","Late Fert",  IF('Activity rawdata'!P1074="ASP","Site Prep", IF('Activity rawdata'!P1074="APLT","Plant",  IF('Activity rawdata'!P1074="ANREG","Natural Regeneration"))))))))))</f>
        <v>1st Thin</v>
      </c>
      <c r="I1075" s="74">
        <f>'Activity rawdata'!O1074</f>
        <v>119.68</v>
      </c>
      <c r="J1075" s="75">
        <f>'Activity rawdata'!N1074</f>
        <v>14</v>
      </c>
      <c r="K1075" s="75">
        <f>'Activity rawdata'!AC1074</f>
        <v>125.83</v>
      </c>
      <c r="L1075" s="75">
        <f>'Activity rawdata'!AD1074</f>
        <v>379.35</v>
      </c>
      <c r="M1075" s="76">
        <f>'Activity rawdata'!AE1074</f>
        <v>7.7984511487921546</v>
      </c>
      <c r="N1075" s="83">
        <f>'Activity rawdata'!T1074+'Activity rawdata'!U1074</f>
        <v>24.83</v>
      </c>
      <c r="O1075" s="80">
        <f>'Activity rawdata'!V1074</f>
        <v>7.63</v>
      </c>
      <c r="P1075" s="80">
        <f>'Activity rawdata'!W1074</f>
        <v>0</v>
      </c>
      <c r="Q1075" s="80">
        <f>'Activity rawdata'!X1074</f>
        <v>0</v>
      </c>
      <c r="R1075" s="84">
        <f t="shared" si="170"/>
        <v>32.46</v>
      </c>
      <c r="S1075" s="80">
        <f>'Activity rawdata'!Z1074</f>
        <v>0</v>
      </c>
      <c r="T1075" s="80">
        <f>'Activity rawdata'!AA1074</f>
        <v>0</v>
      </c>
      <c r="U1075" s="80">
        <f t="shared" si="171"/>
        <v>0</v>
      </c>
      <c r="V1075" s="81">
        <f t="shared" si="172"/>
        <v>2971.6543999999999</v>
      </c>
      <c r="W1075" s="75">
        <f t="shared" si="173"/>
        <v>913.15840000000003</v>
      </c>
      <c r="X1075" s="75">
        <f t="shared" si="174"/>
        <v>0</v>
      </c>
      <c r="Y1075" s="75">
        <f t="shared" si="175"/>
        <v>0</v>
      </c>
      <c r="Z1075" s="82">
        <f t="shared" si="176"/>
        <v>3884.8127999999997</v>
      </c>
      <c r="AA1075" s="75">
        <f t="shared" si="177"/>
        <v>0</v>
      </c>
      <c r="AB1075" s="75">
        <f t="shared" si="178"/>
        <v>0</v>
      </c>
      <c r="AC1075" s="82">
        <f t="shared" si="179"/>
        <v>0</v>
      </c>
    </row>
    <row r="1076" spans="1:29" x14ac:dyDescent="0.35">
      <c r="A1076" s="70" t="str">
        <f>'Activity rawdata'!A1075</f>
        <v>BH4023-1-95</v>
      </c>
      <c r="B1076" s="71" t="str">
        <f>'Activity rawdata'!B1075</f>
        <v>LB</v>
      </c>
      <c r="C1076" s="71" t="str">
        <f>IF('Activity rawdata'!C1075="PY","Planted",IF('Activity rawdata'!C1075="NY","Nat/Convert",IF('Activity rawdata'!C1075="NN","Nat/Nonconvert",IF('Activity rawdata'!C1075="OY","Planted"))))</f>
        <v>Planted</v>
      </c>
      <c r="D1076" s="70" t="str">
        <f>'Activity rawdata'!D1075</f>
        <v>STP2</v>
      </c>
      <c r="E1076" s="72" t="str">
        <f>'Activity rawdata'!E1075</f>
        <v>73</v>
      </c>
      <c r="F1076" s="73" t="str">
        <f>'Activity rawdata'!L1075</f>
        <v>NO</v>
      </c>
      <c r="G1076" s="72" t="str">
        <f>'Activity rawdata'!R1075</f>
        <v>2055</v>
      </c>
      <c r="H1076" s="72" t="str">
        <f>IF('Activity rawdata'!P1075="AHTHIN1","1st Thin",IF('Activity rawdata'!P1075="AHCC","Clearcut",IF('Activity rawdata'!P1075="AHTHSMZ","SMZ Thin",IF('Activity rawdata'!P1075="AHTHIN2","2nd Thin",IF('Activity rawdata'!P1075="AFERTE","Early Fert",IF('Activity rawdata'!P1075="AFERTM","Mid Fert",IF('Activity rawdata'!P1075="AFERTL","Late Fert",  IF('Activity rawdata'!P1075="ASP","Site Prep", IF('Activity rawdata'!P1075="APLT","Plant",  IF('Activity rawdata'!P1075="ANREG","Natural Regeneration"))))))))))</f>
        <v>1st Thin</v>
      </c>
      <c r="I1076" s="74">
        <f>'Activity rawdata'!O1075</f>
        <v>201.8</v>
      </c>
      <c r="J1076" s="75">
        <f>'Activity rawdata'!N1075</f>
        <v>14</v>
      </c>
      <c r="K1076" s="75">
        <f>'Activity rawdata'!AC1075</f>
        <v>111.34</v>
      </c>
      <c r="L1076" s="75">
        <f>'Activity rawdata'!AD1075</f>
        <v>382.74</v>
      </c>
      <c r="M1076" s="76">
        <f>'Activity rawdata'!AE1075</f>
        <v>7.3031460205554017</v>
      </c>
      <c r="N1076" s="83">
        <f>'Activity rawdata'!T1075+'Activity rawdata'!U1075</f>
        <v>25.45</v>
      </c>
      <c r="O1076" s="80">
        <f>'Activity rawdata'!V1075</f>
        <v>0.28999999999999998</v>
      </c>
      <c r="P1076" s="80">
        <f>'Activity rawdata'!W1075</f>
        <v>0</v>
      </c>
      <c r="Q1076" s="80">
        <f>'Activity rawdata'!X1075</f>
        <v>0</v>
      </c>
      <c r="R1076" s="84">
        <f t="shared" si="170"/>
        <v>25.74</v>
      </c>
      <c r="S1076" s="80">
        <f>'Activity rawdata'!Z1075</f>
        <v>0</v>
      </c>
      <c r="T1076" s="80">
        <f>'Activity rawdata'!AA1075</f>
        <v>0</v>
      </c>
      <c r="U1076" s="80">
        <f t="shared" si="171"/>
        <v>0</v>
      </c>
      <c r="V1076" s="81">
        <f t="shared" si="172"/>
        <v>5135.8100000000004</v>
      </c>
      <c r="W1076" s="75">
        <f t="shared" si="173"/>
        <v>58.521999999999998</v>
      </c>
      <c r="X1076" s="75">
        <f t="shared" si="174"/>
        <v>0</v>
      </c>
      <c r="Y1076" s="75">
        <f t="shared" si="175"/>
        <v>0</v>
      </c>
      <c r="Z1076" s="82">
        <f t="shared" si="176"/>
        <v>5194.3320000000003</v>
      </c>
      <c r="AA1076" s="75">
        <f t="shared" si="177"/>
        <v>0</v>
      </c>
      <c r="AB1076" s="75">
        <f t="shared" si="178"/>
        <v>0</v>
      </c>
      <c r="AC1076" s="82">
        <f t="shared" si="179"/>
        <v>0</v>
      </c>
    </row>
    <row r="1077" spans="1:29" x14ac:dyDescent="0.35">
      <c r="A1077" s="70" t="str">
        <f>'Activity rawdata'!A1076</f>
        <v>BH6112-1-231</v>
      </c>
      <c r="B1077" s="71" t="str">
        <f>'Activity rawdata'!B1076</f>
        <v>LB</v>
      </c>
      <c r="C1077" s="71" t="str">
        <f>IF('Activity rawdata'!C1076="PY","Planted",IF('Activity rawdata'!C1076="NY","Nat/Convert",IF('Activity rawdata'!C1076="NN","Nat/Nonconvert",IF('Activity rawdata'!C1076="OY","Planted"))))</f>
        <v>Planted</v>
      </c>
      <c r="D1077" s="70" t="str">
        <f>'Activity rawdata'!D1076</f>
        <v>STP2</v>
      </c>
      <c r="E1077" s="72" t="str">
        <f>'Activity rawdata'!E1076</f>
        <v>74</v>
      </c>
      <c r="F1077" s="73" t="str">
        <f>'Activity rawdata'!L1076</f>
        <v>NO</v>
      </c>
      <c r="G1077" s="72" t="str">
        <f>'Activity rawdata'!R1076</f>
        <v>2055</v>
      </c>
      <c r="H1077" s="72" t="str">
        <f>IF('Activity rawdata'!P1076="AHTHIN1","1st Thin",IF('Activity rawdata'!P1076="AHCC","Clearcut",IF('Activity rawdata'!P1076="AHTHSMZ","SMZ Thin",IF('Activity rawdata'!P1076="AHTHIN2","2nd Thin",IF('Activity rawdata'!P1076="AFERTE","Early Fert",IF('Activity rawdata'!P1076="AFERTM","Mid Fert",IF('Activity rawdata'!P1076="AFERTL","Late Fert",  IF('Activity rawdata'!P1076="ASP","Site Prep", IF('Activity rawdata'!P1076="APLT","Plant",  IF('Activity rawdata'!P1076="ANREG","Natural Regeneration"))))))))))</f>
        <v>1st Thin</v>
      </c>
      <c r="I1077" s="74">
        <f>'Activity rawdata'!O1076</f>
        <v>20.29</v>
      </c>
      <c r="J1077" s="75">
        <f>'Activity rawdata'!N1076</f>
        <v>14</v>
      </c>
      <c r="K1077" s="75">
        <f>'Activity rawdata'!AC1076</f>
        <v>111.34</v>
      </c>
      <c r="L1077" s="75">
        <f>'Activity rawdata'!AD1076</f>
        <v>382.74</v>
      </c>
      <c r="M1077" s="76">
        <f>'Activity rawdata'!AE1076</f>
        <v>7.3031460205554017</v>
      </c>
      <c r="N1077" s="83">
        <f>'Activity rawdata'!T1076+'Activity rawdata'!U1076</f>
        <v>25.45</v>
      </c>
      <c r="O1077" s="80">
        <f>'Activity rawdata'!V1076</f>
        <v>0.28999999999999998</v>
      </c>
      <c r="P1077" s="80">
        <f>'Activity rawdata'!W1076</f>
        <v>0</v>
      </c>
      <c r="Q1077" s="80">
        <f>'Activity rawdata'!X1076</f>
        <v>0</v>
      </c>
      <c r="R1077" s="84">
        <f t="shared" si="170"/>
        <v>25.74</v>
      </c>
      <c r="S1077" s="80">
        <f>'Activity rawdata'!Z1076</f>
        <v>0</v>
      </c>
      <c r="T1077" s="80">
        <f>'Activity rawdata'!AA1076</f>
        <v>0</v>
      </c>
      <c r="U1077" s="80">
        <f t="shared" si="171"/>
        <v>0</v>
      </c>
      <c r="V1077" s="81">
        <f t="shared" si="172"/>
        <v>516.38049999999998</v>
      </c>
      <c r="W1077" s="75">
        <f t="shared" si="173"/>
        <v>5.8840999999999992</v>
      </c>
      <c r="X1077" s="75">
        <f t="shared" si="174"/>
        <v>0</v>
      </c>
      <c r="Y1077" s="75">
        <f t="shared" si="175"/>
        <v>0</v>
      </c>
      <c r="Z1077" s="82">
        <f t="shared" si="176"/>
        <v>522.26459999999997</v>
      </c>
      <c r="AA1077" s="75">
        <f t="shared" si="177"/>
        <v>0</v>
      </c>
      <c r="AB1077" s="75">
        <f t="shared" si="178"/>
        <v>0</v>
      </c>
      <c r="AC1077" s="82">
        <f t="shared" si="179"/>
        <v>0</v>
      </c>
    </row>
    <row r="1078" spans="1:29" x14ac:dyDescent="0.35">
      <c r="A1078" s="70" t="str">
        <f>'Activity rawdata'!A1077</f>
        <v>BH6125-1-326</v>
      </c>
      <c r="B1078" s="71" t="str">
        <f>'Activity rawdata'!B1077</f>
        <v>LB</v>
      </c>
      <c r="C1078" s="71" t="str">
        <f>IF('Activity rawdata'!C1077="PY","Planted",IF('Activity rawdata'!C1077="NY","Nat/Convert",IF('Activity rawdata'!C1077="NN","Nat/Nonconvert",IF('Activity rawdata'!C1077="OY","Planted"))))</f>
        <v>Planted</v>
      </c>
      <c r="D1078" s="70" t="str">
        <f>'Activity rawdata'!D1077</f>
        <v>STP2</v>
      </c>
      <c r="E1078" s="72" t="str">
        <f>'Activity rawdata'!E1077</f>
        <v>78</v>
      </c>
      <c r="F1078" s="73" t="str">
        <f>'Activity rawdata'!L1077</f>
        <v>NO</v>
      </c>
      <c r="G1078" s="72" t="str">
        <f>'Activity rawdata'!R1077</f>
        <v>2055</v>
      </c>
      <c r="H1078" s="72" t="str">
        <f>IF('Activity rawdata'!P1077="AHTHIN1","1st Thin",IF('Activity rawdata'!P1077="AHCC","Clearcut",IF('Activity rawdata'!P1077="AHTHSMZ","SMZ Thin",IF('Activity rawdata'!P1077="AHTHIN2","2nd Thin",IF('Activity rawdata'!P1077="AFERTE","Early Fert",IF('Activity rawdata'!P1077="AFERTM","Mid Fert",IF('Activity rawdata'!P1077="AFERTL","Late Fert",  IF('Activity rawdata'!P1077="ASP","Site Prep", IF('Activity rawdata'!P1077="APLT","Plant",  IF('Activity rawdata'!P1077="ANREG","Natural Regeneration"))))))))))</f>
        <v>1st Thin</v>
      </c>
      <c r="I1078" s="74">
        <f>'Activity rawdata'!O1077</f>
        <v>2.57</v>
      </c>
      <c r="J1078" s="75">
        <f>'Activity rawdata'!N1077</f>
        <v>14</v>
      </c>
      <c r="K1078" s="75">
        <f>'Activity rawdata'!AC1077</f>
        <v>125.83</v>
      </c>
      <c r="L1078" s="75">
        <f>'Activity rawdata'!AD1077</f>
        <v>379.35</v>
      </c>
      <c r="M1078" s="76">
        <f>'Activity rawdata'!AE1077</f>
        <v>7.7984511487921546</v>
      </c>
      <c r="N1078" s="83">
        <f>'Activity rawdata'!T1077+'Activity rawdata'!U1077</f>
        <v>24.83</v>
      </c>
      <c r="O1078" s="80">
        <f>'Activity rawdata'!V1077</f>
        <v>7.63</v>
      </c>
      <c r="P1078" s="80">
        <f>'Activity rawdata'!W1077</f>
        <v>0</v>
      </c>
      <c r="Q1078" s="80">
        <f>'Activity rawdata'!X1077</f>
        <v>0</v>
      </c>
      <c r="R1078" s="84">
        <f t="shared" si="170"/>
        <v>32.46</v>
      </c>
      <c r="S1078" s="80">
        <f>'Activity rawdata'!Z1077</f>
        <v>0</v>
      </c>
      <c r="T1078" s="80">
        <f>'Activity rawdata'!AA1077</f>
        <v>0</v>
      </c>
      <c r="U1078" s="80">
        <f t="shared" si="171"/>
        <v>0</v>
      </c>
      <c r="V1078" s="81">
        <f t="shared" si="172"/>
        <v>63.813099999999991</v>
      </c>
      <c r="W1078" s="75">
        <f t="shared" si="173"/>
        <v>19.609099999999998</v>
      </c>
      <c r="X1078" s="75">
        <f t="shared" si="174"/>
        <v>0</v>
      </c>
      <c r="Y1078" s="75">
        <f t="shared" si="175"/>
        <v>0</v>
      </c>
      <c r="Z1078" s="82">
        <f t="shared" si="176"/>
        <v>83.422199999999989</v>
      </c>
      <c r="AA1078" s="75">
        <f t="shared" si="177"/>
        <v>0</v>
      </c>
      <c r="AB1078" s="75">
        <f t="shared" si="178"/>
        <v>0</v>
      </c>
      <c r="AC1078" s="82">
        <f t="shared" si="179"/>
        <v>0</v>
      </c>
    </row>
    <row r="1079" spans="1:29" x14ac:dyDescent="0.35">
      <c r="A1079" s="70" t="str">
        <f>'Activity rawdata'!A1078</f>
        <v>BH3011-1-92</v>
      </c>
      <c r="B1079" s="71" t="str">
        <f>'Activity rawdata'!B1078</f>
        <v>LB</v>
      </c>
      <c r="C1079" s="71" t="str">
        <f>IF('Activity rawdata'!C1078="PY","Planted",IF('Activity rawdata'!C1078="NY","Nat/Convert",IF('Activity rawdata'!C1078="NN","Nat/Nonconvert",IF('Activity rawdata'!C1078="OY","Planted"))))</f>
        <v>Planted</v>
      </c>
      <c r="D1079" s="70" t="str">
        <f>'Activity rawdata'!D1078</f>
        <v>STP2</v>
      </c>
      <c r="E1079" s="72" t="str">
        <f>'Activity rawdata'!E1078</f>
        <v>92</v>
      </c>
      <c r="F1079" s="73" t="str">
        <f>'Activity rawdata'!L1078</f>
        <v>MT1</v>
      </c>
      <c r="G1079" s="72" t="str">
        <f>'Activity rawdata'!R1078</f>
        <v>2055</v>
      </c>
      <c r="H1079" s="72" t="str">
        <f>IF('Activity rawdata'!P1078="AHTHIN1","1st Thin",IF('Activity rawdata'!P1078="AHCC","Clearcut",IF('Activity rawdata'!P1078="AHTHSMZ","SMZ Thin",IF('Activity rawdata'!P1078="AHTHIN2","2nd Thin",IF('Activity rawdata'!P1078="AFERTE","Early Fert",IF('Activity rawdata'!P1078="AFERTM","Mid Fert",IF('Activity rawdata'!P1078="AFERTL","Late Fert",  IF('Activity rawdata'!P1078="ASP","Site Prep", IF('Activity rawdata'!P1078="APLT","Plant",  IF('Activity rawdata'!P1078="ANREG","Natural Regeneration"))))))))))</f>
        <v>2nd Thin</v>
      </c>
      <c r="I1079" s="74">
        <f>'Activity rawdata'!O1078</f>
        <v>4.78</v>
      </c>
      <c r="J1079" s="75">
        <f>'Activity rawdata'!N1078</f>
        <v>20</v>
      </c>
      <c r="K1079" s="75">
        <f>'Activity rawdata'!AC1078</f>
        <v>133.01</v>
      </c>
      <c r="L1079" s="75">
        <f>'Activity rawdata'!AD1078</f>
        <v>189.8</v>
      </c>
      <c r="M1079" s="76">
        <f>'Activity rawdata'!AE1078</f>
        <v>11.335230205253968</v>
      </c>
      <c r="N1079" s="83">
        <f>'Activity rawdata'!T1078+'Activity rawdata'!U1078</f>
        <v>10.14</v>
      </c>
      <c r="O1079" s="80">
        <f>'Activity rawdata'!V1078</f>
        <v>52.03</v>
      </c>
      <c r="P1079" s="80">
        <f>'Activity rawdata'!W1078</f>
        <v>0</v>
      </c>
      <c r="Q1079" s="80">
        <f>'Activity rawdata'!X1078</f>
        <v>0.45</v>
      </c>
      <c r="R1079" s="84">
        <f t="shared" si="170"/>
        <v>62.620000000000005</v>
      </c>
      <c r="S1079" s="80">
        <f>'Activity rawdata'!Z1078</f>
        <v>0</v>
      </c>
      <c r="T1079" s="80">
        <f>'Activity rawdata'!AA1078</f>
        <v>0</v>
      </c>
      <c r="U1079" s="80">
        <f t="shared" si="171"/>
        <v>0</v>
      </c>
      <c r="V1079" s="81">
        <f t="shared" si="172"/>
        <v>48.469200000000008</v>
      </c>
      <c r="W1079" s="75">
        <f t="shared" si="173"/>
        <v>248.70340000000002</v>
      </c>
      <c r="X1079" s="75">
        <f t="shared" si="174"/>
        <v>0</v>
      </c>
      <c r="Y1079" s="75">
        <f t="shared" si="175"/>
        <v>2.1510000000000002</v>
      </c>
      <c r="Z1079" s="82">
        <f t="shared" si="176"/>
        <v>299.32360000000006</v>
      </c>
      <c r="AA1079" s="75">
        <f t="shared" si="177"/>
        <v>0</v>
      </c>
      <c r="AB1079" s="75">
        <f t="shared" si="178"/>
        <v>0</v>
      </c>
      <c r="AC1079" s="82">
        <f t="shared" si="179"/>
        <v>0</v>
      </c>
    </row>
    <row r="1080" spans="1:29" x14ac:dyDescent="0.35">
      <c r="A1080" s="70" t="str">
        <f>'Activity rawdata'!A1079</f>
        <v>BH1427-1-1</v>
      </c>
      <c r="B1080" s="71" t="str">
        <f>'Activity rawdata'!B1079</f>
        <v>LB</v>
      </c>
      <c r="C1080" s="71" t="str">
        <f>IF('Activity rawdata'!C1079="PY","Planted",IF('Activity rawdata'!C1079="NY","Nat/Convert",IF('Activity rawdata'!C1079="NN","Nat/Nonconvert",IF('Activity rawdata'!C1079="OY","Planted"))))</f>
        <v>Planted</v>
      </c>
      <c r="D1080" s="70" t="str">
        <f>'Activity rawdata'!D1079</f>
        <v>STP3</v>
      </c>
      <c r="E1080" s="72" t="str">
        <f>'Activity rawdata'!E1079</f>
        <v>88</v>
      </c>
      <c r="F1080" s="73" t="str">
        <f>'Activity rawdata'!L1079</f>
        <v>MT1</v>
      </c>
      <c r="G1080" s="72" t="str">
        <f>'Activity rawdata'!R1079</f>
        <v>2055</v>
      </c>
      <c r="H1080" s="72" t="str">
        <f>IF('Activity rawdata'!P1079="AHTHIN1","1st Thin",IF('Activity rawdata'!P1079="AHCC","Clearcut",IF('Activity rawdata'!P1079="AHTHSMZ","SMZ Thin",IF('Activity rawdata'!P1079="AHTHIN2","2nd Thin",IF('Activity rawdata'!P1079="AFERTE","Early Fert",IF('Activity rawdata'!P1079="AFERTM","Mid Fert",IF('Activity rawdata'!P1079="AFERTL","Late Fert",  IF('Activity rawdata'!P1079="ASP","Site Prep", IF('Activity rawdata'!P1079="APLT","Plant",  IF('Activity rawdata'!P1079="ANREG","Natural Regeneration"))))))))))</f>
        <v>2nd Thin</v>
      </c>
      <c r="I1080" s="74">
        <f>'Activity rawdata'!O1079</f>
        <v>209.62</v>
      </c>
      <c r="J1080" s="75">
        <f>'Activity rawdata'!N1079</f>
        <v>21</v>
      </c>
      <c r="K1080" s="75">
        <f>'Activity rawdata'!AC1079</f>
        <v>128.43</v>
      </c>
      <c r="L1080" s="75">
        <f>'Activity rawdata'!AD1079</f>
        <v>189.06</v>
      </c>
      <c r="M1080" s="76">
        <f>'Activity rawdata'!AE1079</f>
        <v>11.160141893169797</v>
      </c>
      <c r="N1080" s="83">
        <f>'Activity rawdata'!T1079+'Activity rawdata'!U1079</f>
        <v>8.5500000000000007</v>
      </c>
      <c r="O1080" s="80">
        <f>'Activity rawdata'!V1079</f>
        <v>45.33</v>
      </c>
      <c r="P1080" s="80">
        <f>'Activity rawdata'!W1079</f>
        <v>0</v>
      </c>
      <c r="Q1080" s="80">
        <f>'Activity rawdata'!X1079</f>
        <v>0.3</v>
      </c>
      <c r="R1080" s="84">
        <f t="shared" si="170"/>
        <v>54.179999999999993</v>
      </c>
      <c r="S1080" s="80">
        <f>'Activity rawdata'!Z1079</f>
        <v>0</v>
      </c>
      <c r="T1080" s="80">
        <f>'Activity rawdata'!AA1079</f>
        <v>0</v>
      </c>
      <c r="U1080" s="80">
        <f t="shared" si="171"/>
        <v>0</v>
      </c>
      <c r="V1080" s="81">
        <f t="shared" si="172"/>
        <v>1792.2510000000002</v>
      </c>
      <c r="W1080" s="75">
        <f t="shared" si="173"/>
        <v>9502.0745999999999</v>
      </c>
      <c r="X1080" s="75">
        <f t="shared" si="174"/>
        <v>0</v>
      </c>
      <c r="Y1080" s="75">
        <f t="shared" si="175"/>
        <v>62.885999999999996</v>
      </c>
      <c r="Z1080" s="82">
        <f t="shared" si="176"/>
        <v>11357.211600000001</v>
      </c>
      <c r="AA1080" s="75">
        <f t="shared" si="177"/>
        <v>0</v>
      </c>
      <c r="AB1080" s="75">
        <f t="shared" si="178"/>
        <v>0</v>
      </c>
      <c r="AC1080" s="82">
        <f t="shared" si="179"/>
        <v>0</v>
      </c>
    </row>
    <row r="1081" spans="1:29" x14ac:dyDescent="0.35">
      <c r="A1081" s="70" t="str">
        <f>'Activity rawdata'!A1080</f>
        <v>BH5136-1-138</v>
      </c>
      <c r="B1081" s="71" t="str">
        <f>'Activity rawdata'!B1080</f>
        <v>LB</v>
      </c>
      <c r="C1081" s="71" t="str">
        <f>IF('Activity rawdata'!C1080="PY","Planted",IF('Activity rawdata'!C1080="NY","Nat/Convert",IF('Activity rawdata'!C1080="NN","Nat/Nonconvert",IF('Activity rawdata'!C1080="OY","Planted"))))</f>
        <v>Planted</v>
      </c>
      <c r="D1081" s="70" t="str">
        <f>'Activity rawdata'!D1080</f>
        <v>STP2</v>
      </c>
      <c r="E1081" s="72" t="str">
        <f>'Activity rawdata'!E1080</f>
        <v>85</v>
      </c>
      <c r="F1081" s="73" t="str">
        <f>'Activity rawdata'!L1080</f>
        <v>MT1</v>
      </c>
      <c r="G1081" s="72" t="str">
        <f>'Activity rawdata'!R1080</f>
        <v>2055</v>
      </c>
      <c r="H1081" s="72" t="str">
        <f>IF('Activity rawdata'!P1080="AHTHIN1","1st Thin",IF('Activity rawdata'!P1080="AHCC","Clearcut",IF('Activity rawdata'!P1080="AHTHSMZ","SMZ Thin",IF('Activity rawdata'!P1080="AHTHIN2","2nd Thin",IF('Activity rawdata'!P1080="AFERTE","Early Fert",IF('Activity rawdata'!P1080="AFERTM","Mid Fert",IF('Activity rawdata'!P1080="AFERTL","Late Fert",  IF('Activity rawdata'!P1080="ASP","Site Prep", IF('Activity rawdata'!P1080="APLT","Plant",  IF('Activity rawdata'!P1080="ANREG","Natural Regeneration"))))))))))</f>
        <v>2nd Thin</v>
      </c>
      <c r="I1081" s="74">
        <f>'Activity rawdata'!O1080</f>
        <v>10.119999999999999</v>
      </c>
      <c r="J1081" s="75">
        <f>'Activity rawdata'!N1080</f>
        <v>21</v>
      </c>
      <c r="K1081" s="75">
        <f>'Activity rawdata'!AC1080</f>
        <v>119.81</v>
      </c>
      <c r="L1081" s="75">
        <f>'Activity rawdata'!AD1080</f>
        <v>189.06</v>
      </c>
      <c r="M1081" s="76">
        <f>'Activity rawdata'!AE1080</f>
        <v>10.779112613414728</v>
      </c>
      <c r="N1081" s="83">
        <f>'Activity rawdata'!T1080+'Activity rawdata'!U1080</f>
        <v>8.5399999999999991</v>
      </c>
      <c r="O1081" s="80">
        <f>'Activity rawdata'!V1080</f>
        <v>36.520000000000003</v>
      </c>
      <c r="P1081" s="80">
        <f>'Activity rawdata'!W1080</f>
        <v>0</v>
      </c>
      <c r="Q1081" s="80">
        <f>'Activity rawdata'!X1080</f>
        <v>0</v>
      </c>
      <c r="R1081" s="84">
        <f t="shared" si="170"/>
        <v>45.06</v>
      </c>
      <c r="S1081" s="80">
        <f>'Activity rawdata'!Z1080</f>
        <v>0</v>
      </c>
      <c r="T1081" s="80">
        <f>'Activity rawdata'!AA1080</f>
        <v>0</v>
      </c>
      <c r="U1081" s="80">
        <f t="shared" si="171"/>
        <v>0</v>
      </c>
      <c r="V1081" s="81">
        <f t="shared" si="172"/>
        <v>86.424799999999991</v>
      </c>
      <c r="W1081" s="75">
        <f t="shared" si="173"/>
        <v>369.58240000000001</v>
      </c>
      <c r="X1081" s="75">
        <f t="shared" si="174"/>
        <v>0</v>
      </c>
      <c r="Y1081" s="75">
        <f t="shared" si="175"/>
        <v>0</v>
      </c>
      <c r="Z1081" s="82">
        <f t="shared" si="176"/>
        <v>456.00720000000001</v>
      </c>
      <c r="AA1081" s="75">
        <f t="shared" si="177"/>
        <v>0</v>
      </c>
      <c r="AB1081" s="75">
        <f t="shared" si="178"/>
        <v>0</v>
      </c>
      <c r="AC1081" s="82">
        <f t="shared" si="179"/>
        <v>0</v>
      </c>
    </row>
    <row r="1082" spans="1:29" x14ac:dyDescent="0.35">
      <c r="A1082" s="70" t="str">
        <f>'Activity rawdata'!A1081</f>
        <v>BH5132-1-381</v>
      </c>
      <c r="B1082" s="71" t="str">
        <f>'Activity rawdata'!B1081</f>
        <v>LB</v>
      </c>
      <c r="C1082" s="71" t="str">
        <f>IF('Activity rawdata'!C1081="PY","Planted",IF('Activity rawdata'!C1081="NY","Nat/Convert",IF('Activity rawdata'!C1081="NN","Nat/Nonconvert",IF('Activity rawdata'!C1081="OY","Planted"))))</f>
        <v>Planted</v>
      </c>
      <c r="D1082" s="70" t="str">
        <f>'Activity rawdata'!D1081</f>
        <v>STP2</v>
      </c>
      <c r="E1082" s="72" t="str">
        <f>'Activity rawdata'!E1081</f>
        <v>88</v>
      </c>
      <c r="F1082" s="73" t="str">
        <f>'Activity rawdata'!L1081</f>
        <v>MT1</v>
      </c>
      <c r="G1082" s="72" t="str">
        <f>'Activity rawdata'!R1081</f>
        <v>2055</v>
      </c>
      <c r="H1082" s="72" t="str">
        <f>IF('Activity rawdata'!P1081="AHTHIN1","1st Thin",IF('Activity rawdata'!P1081="AHCC","Clearcut",IF('Activity rawdata'!P1081="AHTHSMZ","SMZ Thin",IF('Activity rawdata'!P1081="AHTHIN2","2nd Thin",IF('Activity rawdata'!P1081="AFERTE","Early Fert",IF('Activity rawdata'!P1081="AFERTM","Mid Fert",IF('Activity rawdata'!P1081="AFERTL","Late Fert",  IF('Activity rawdata'!P1081="ASP","Site Prep", IF('Activity rawdata'!P1081="APLT","Plant",  IF('Activity rawdata'!P1081="ANREG","Natural Regeneration"))))))))))</f>
        <v>2nd Thin</v>
      </c>
      <c r="I1082" s="74">
        <f>'Activity rawdata'!O1081</f>
        <v>92.02</v>
      </c>
      <c r="J1082" s="75">
        <f>'Activity rawdata'!N1081</f>
        <v>21</v>
      </c>
      <c r="K1082" s="75">
        <f>'Activity rawdata'!AC1081</f>
        <v>119.81</v>
      </c>
      <c r="L1082" s="75">
        <f>'Activity rawdata'!AD1081</f>
        <v>189.06</v>
      </c>
      <c r="M1082" s="76">
        <f>'Activity rawdata'!AE1081</f>
        <v>10.779112613414728</v>
      </c>
      <c r="N1082" s="83">
        <f>'Activity rawdata'!T1081+'Activity rawdata'!U1081</f>
        <v>8.5399999999999991</v>
      </c>
      <c r="O1082" s="80">
        <f>'Activity rawdata'!V1081</f>
        <v>36.520000000000003</v>
      </c>
      <c r="P1082" s="80">
        <f>'Activity rawdata'!W1081</f>
        <v>0</v>
      </c>
      <c r="Q1082" s="80">
        <f>'Activity rawdata'!X1081</f>
        <v>0</v>
      </c>
      <c r="R1082" s="84">
        <f t="shared" si="170"/>
        <v>45.06</v>
      </c>
      <c r="S1082" s="80">
        <f>'Activity rawdata'!Z1081</f>
        <v>0</v>
      </c>
      <c r="T1082" s="80">
        <f>'Activity rawdata'!AA1081</f>
        <v>0</v>
      </c>
      <c r="U1082" s="80">
        <f t="shared" si="171"/>
        <v>0</v>
      </c>
      <c r="V1082" s="81">
        <f t="shared" si="172"/>
        <v>785.85079999999994</v>
      </c>
      <c r="W1082" s="75">
        <f t="shared" si="173"/>
        <v>3360.5704000000001</v>
      </c>
      <c r="X1082" s="75">
        <f t="shared" si="174"/>
        <v>0</v>
      </c>
      <c r="Y1082" s="75">
        <f t="shared" si="175"/>
        <v>0</v>
      </c>
      <c r="Z1082" s="82">
        <f t="shared" si="176"/>
        <v>4146.4211999999998</v>
      </c>
      <c r="AA1082" s="75">
        <f t="shared" si="177"/>
        <v>0</v>
      </c>
      <c r="AB1082" s="75">
        <f t="shared" si="178"/>
        <v>0</v>
      </c>
      <c r="AC1082" s="82">
        <f t="shared" si="179"/>
        <v>0</v>
      </c>
    </row>
    <row r="1083" spans="1:29" x14ac:dyDescent="0.35">
      <c r="A1083" s="70" t="str">
        <f>'Activity rawdata'!A1082</f>
        <v>BH5132-1-129</v>
      </c>
      <c r="B1083" s="71" t="str">
        <f>'Activity rawdata'!B1082</f>
        <v>LB</v>
      </c>
      <c r="C1083" s="71" t="str">
        <f>IF('Activity rawdata'!C1082="PY","Planted",IF('Activity rawdata'!C1082="NY","Nat/Convert",IF('Activity rawdata'!C1082="NN","Nat/Nonconvert",IF('Activity rawdata'!C1082="OY","Planted"))))</f>
        <v>Planted</v>
      </c>
      <c r="D1083" s="70" t="str">
        <f>'Activity rawdata'!D1082</f>
        <v>STP2</v>
      </c>
      <c r="E1083" s="72" t="str">
        <f>'Activity rawdata'!E1082</f>
        <v>88</v>
      </c>
      <c r="F1083" s="73" t="str">
        <f>'Activity rawdata'!L1082</f>
        <v>MT1</v>
      </c>
      <c r="G1083" s="72" t="str">
        <f>'Activity rawdata'!R1082</f>
        <v>2055</v>
      </c>
      <c r="H1083" s="72" t="str">
        <f>IF('Activity rawdata'!P1082="AHTHIN1","1st Thin",IF('Activity rawdata'!P1082="AHCC","Clearcut",IF('Activity rawdata'!P1082="AHTHSMZ","SMZ Thin",IF('Activity rawdata'!P1082="AHTHIN2","2nd Thin",IF('Activity rawdata'!P1082="AFERTE","Early Fert",IF('Activity rawdata'!P1082="AFERTM","Mid Fert",IF('Activity rawdata'!P1082="AFERTL","Late Fert",  IF('Activity rawdata'!P1082="ASP","Site Prep", IF('Activity rawdata'!P1082="APLT","Plant",  IF('Activity rawdata'!P1082="ANREG","Natural Regeneration"))))))))))</f>
        <v>2nd Thin</v>
      </c>
      <c r="I1083" s="74">
        <f>'Activity rawdata'!O1082</f>
        <v>23.36</v>
      </c>
      <c r="J1083" s="75">
        <f>'Activity rawdata'!N1082</f>
        <v>21</v>
      </c>
      <c r="K1083" s="75">
        <f>'Activity rawdata'!AC1082</f>
        <v>119.81</v>
      </c>
      <c r="L1083" s="75">
        <f>'Activity rawdata'!AD1082</f>
        <v>189.06</v>
      </c>
      <c r="M1083" s="76">
        <f>'Activity rawdata'!AE1082</f>
        <v>10.779112613414728</v>
      </c>
      <c r="N1083" s="83">
        <f>'Activity rawdata'!T1082+'Activity rawdata'!U1082</f>
        <v>8.5399999999999991</v>
      </c>
      <c r="O1083" s="80">
        <f>'Activity rawdata'!V1082</f>
        <v>36.520000000000003</v>
      </c>
      <c r="P1083" s="80">
        <f>'Activity rawdata'!W1082</f>
        <v>0</v>
      </c>
      <c r="Q1083" s="80">
        <f>'Activity rawdata'!X1082</f>
        <v>0</v>
      </c>
      <c r="R1083" s="84">
        <f t="shared" si="170"/>
        <v>45.06</v>
      </c>
      <c r="S1083" s="80">
        <f>'Activity rawdata'!Z1082</f>
        <v>0</v>
      </c>
      <c r="T1083" s="80">
        <f>'Activity rawdata'!AA1082</f>
        <v>0</v>
      </c>
      <c r="U1083" s="80">
        <f t="shared" si="171"/>
        <v>0</v>
      </c>
      <c r="V1083" s="81">
        <f t="shared" si="172"/>
        <v>199.49439999999998</v>
      </c>
      <c r="W1083" s="75">
        <f t="shared" si="173"/>
        <v>853.10720000000003</v>
      </c>
      <c r="X1083" s="75">
        <f t="shared" si="174"/>
        <v>0</v>
      </c>
      <c r="Y1083" s="75">
        <f t="shared" si="175"/>
        <v>0</v>
      </c>
      <c r="Z1083" s="82">
        <f t="shared" si="176"/>
        <v>1052.6016</v>
      </c>
      <c r="AA1083" s="75">
        <f t="shared" si="177"/>
        <v>0</v>
      </c>
      <c r="AB1083" s="75">
        <f t="shared" si="178"/>
        <v>0</v>
      </c>
      <c r="AC1083" s="82">
        <f t="shared" si="179"/>
        <v>0</v>
      </c>
    </row>
    <row r="1084" spans="1:29" x14ac:dyDescent="0.35">
      <c r="A1084" s="70" t="str">
        <f>'Activity rawdata'!A1083</f>
        <v>BH5132-1-128</v>
      </c>
      <c r="B1084" s="71" t="str">
        <f>'Activity rawdata'!B1083</f>
        <v>LB</v>
      </c>
      <c r="C1084" s="71" t="str">
        <f>IF('Activity rawdata'!C1083="PY","Planted",IF('Activity rawdata'!C1083="NY","Nat/Convert",IF('Activity rawdata'!C1083="NN","Nat/Nonconvert",IF('Activity rawdata'!C1083="OY","Planted"))))</f>
        <v>Planted</v>
      </c>
      <c r="D1084" s="70" t="str">
        <f>'Activity rawdata'!D1083</f>
        <v>STP2</v>
      </c>
      <c r="E1084" s="72" t="str">
        <f>'Activity rawdata'!E1083</f>
        <v>88</v>
      </c>
      <c r="F1084" s="73" t="str">
        <f>'Activity rawdata'!L1083</f>
        <v>MT1</v>
      </c>
      <c r="G1084" s="72" t="str">
        <f>'Activity rawdata'!R1083</f>
        <v>2055</v>
      </c>
      <c r="H1084" s="72" t="str">
        <f>IF('Activity rawdata'!P1083="AHTHIN1","1st Thin",IF('Activity rawdata'!P1083="AHCC","Clearcut",IF('Activity rawdata'!P1083="AHTHSMZ","SMZ Thin",IF('Activity rawdata'!P1083="AHTHIN2","2nd Thin",IF('Activity rawdata'!P1083="AFERTE","Early Fert",IF('Activity rawdata'!P1083="AFERTM","Mid Fert",IF('Activity rawdata'!P1083="AFERTL","Late Fert",  IF('Activity rawdata'!P1083="ASP","Site Prep", IF('Activity rawdata'!P1083="APLT","Plant",  IF('Activity rawdata'!P1083="ANREG","Natural Regeneration"))))))))))</f>
        <v>2nd Thin</v>
      </c>
      <c r="I1084" s="74">
        <f>'Activity rawdata'!O1083</f>
        <v>14.13</v>
      </c>
      <c r="J1084" s="75">
        <f>'Activity rawdata'!N1083</f>
        <v>21</v>
      </c>
      <c r="K1084" s="75">
        <f>'Activity rawdata'!AC1083</f>
        <v>119.81</v>
      </c>
      <c r="L1084" s="75">
        <f>'Activity rawdata'!AD1083</f>
        <v>189.06</v>
      </c>
      <c r="M1084" s="76">
        <f>'Activity rawdata'!AE1083</f>
        <v>10.779112613414728</v>
      </c>
      <c r="N1084" s="83">
        <f>'Activity rawdata'!T1083+'Activity rawdata'!U1083</f>
        <v>8.5399999999999991</v>
      </c>
      <c r="O1084" s="80">
        <f>'Activity rawdata'!V1083</f>
        <v>36.520000000000003</v>
      </c>
      <c r="P1084" s="80">
        <f>'Activity rawdata'!W1083</f>
        <v>0</v>
      </c>
      <c r="Q1084" s="80">
        <f>'Activity rawdata'!X1083</f>
        <v>0</v>
      </c>
      <c r="R1084" s="84">
        <f t="shared" si="170"/>
        <v>45.06</v>
      </c>
      <c r="S1084" s="80">
        <f>'Activity rawdata'!Z1083</f>
        <v>0</v>
      </c>
      <c r="T1084" s="80">
        <f>'Activity rawdata'!AA1083</f>
        <v>0</v>
      </c>
      <c r="U1084" s="80">
        <f t="shared" si="171"/>
        <v>0</v>
      </c>
      <c r="V1084" s="81">
        <f t="shared" si="172"/>
        <v>120.67019999999999</v>
      </c>
      <c r="W1084" s="75">
        <f t="shared" si="173"/>
        <v>516.02760000000012</v>
      </c>
      <c r="X1084" s="75">
        <f t="shared" si="174"/>
        <v>0</v>
      </c>
      <c r="Y1084" s="75">
        <f t="shared" si="175"/>
        <v>0</v>
      </c>
      <c r="Z1084" s="82">
        <f t="shared" si="176"/>
        <v>636.69780000000014</v>
      </c>
      <c r="AA1084" s="75">
        <f t="shared" si="177"/>
        <v>0</v>
      </c>
      <c r="AB1084" s="75">
        <f t="shared" si="178"/>
        <v>0</v>
      </c>
      <c r="AC1084" s="82">
        <f t="shared" si="179"/>
        <v>0</v>
      </c>
    </row>
    <row r="1085" spans="1:29" x14ac:dyDescent="0.35">
      <c r="A1085" s="70" t="str">
        <f>'Activity rawdata'!A1084</f>
        <v>BH2046-1-364</v>
      </c>
      <c r="B1085" s="71" t="str">
        <f>'Activity rawdata'!B1084</f>
        <v>LB</v>
      </c>
      <c r="C1085" s="71" t="str">
        <f>IF('Activity rawdata'!C1084="PY","Planted",IF('Activity rawdata'!C1084="NY","Nat/Convert",IF('Activity rawdata'!C1084="NN","Nat/Nonconvert",IF('Activity rawdata'!C1084="OY","Planted"))))</f>
        <v>Planted</v>
      </c>
      <c r="D1085" s="70" t="str">
        <f>'Activity rawdata'!D1084</f>
        <v>STP2</v>
      </c>
      <c r="E1085" s="72" t="str">
        <f>'Activity rawdata'!E1084</f>
        <v>76</v>
      </c>
      <c r="F1085" s="73" t="str">
        <f>'Activity rawdata'!L1084</f>
        <v>MT1</v>
      </c>
      <c r="G1085" s="72" t="str">
        <f>'Activity rawdata'!R1084</f>
        <v>2055</v>
      </c>
      <c r="H1085" s="72" t="str">
        <f>IF('Activity rawdata'!P1084="AHTHIN1","1st Thin",IF('Activity rawdata'!P1084="AHCC","Clearcut",IF('Activity rawdata'!P1084="AHTHSMZ","SMZ Thin",IF('Activity rawdata'!P1084="AHTHIN2","2nd Thin",IF('Activity rawdata'!P1084="AFERTE","Early Fert",IF('Activity rawdata'!P1084="AFERTM","Mid Fert",IF('Activity rawdata'!P1084="AFERTL","Late Fert",  IF('Activity rawdata'!P1084="ASP","Site Prep", IF('Activity rawdata'!P1084="APLT","Plant",  IF('Activity rawdata'!P1084="ANREG","Natural Regeneration"))))))))))</f>
        <v>2nd Thin</v>
      </c>
      <c r="I1085" s="74">
        <f>'Activity rawdata'!O1084</f>
        <v>26.9</v>
      </c>
      <c r="J1085" s="75">
        <f>'Activity rawdata'!N1084</f>
        <v>21</v>
      </c>
      <c r="K1085" s="75">
        <f>'Activity rawdata'!AC1084</f>
        <v>110.09</v>
      </c>
      <c r="L1085" s="75">
        <f>'Activity rawdata'!AD1084</f>
        <v>184.55</v>
      </c>
      <c r="M1085" s="76">
        <f>'Activity rawdata'!AE1084</f>
        <v>10.45811018018499</v>
      </c>
      <c r="N1085" s="83">
        <f>'Activity rawdata'!T1084+'Activity rawdata'!U1084</f>
        <v>7.5</v>
      </c>
      <c r="O1085" s="80">
        <f>'Activity rawdata'!V1084</f>
        <v>25.29</v>
      </c>
      <c r="P1085" s="80">
        <f>'Activity rawdata'!W1084</f>
        <v>0</v>
      </c>
      <c r="Q1085" s="80">
        <f>'Activity rawdata'!X1084</f>
        <v>0</v>
      </c>
      <c r="R1085" s="84">
        <f t="shared" si="170"/>
        <v>32.79</v>
      </c>
      <c r="S1085" s="80">
        <f>'Activity rawdata'!Z1084</f>
        <v>0</v>
      </c>
      <c r="T1085" s="80">
        <f>'Activity rawdata'!AA1084</f>
        <v>0</v>
      </c>
      <c r="U1085" s="80">
        <f t="shared" si="171"/>
        <v>0</v>
      </c>
      <c r="V1085" s="81">
        <f t="shared" si="172"/>
        <v>201.75</v>
      </c>
      <c r="W1085" s="75">
        <f t="shared" si="173"/>
        <v>680.30099999999993</v>
      </c>
      <c r="X1085" s="75">
        <f t="shared" si="174"/>
        <v>0</v>
      </c>
      <c r="Y1085" s="75">
        <f t="shared" si="175"/>
        <v>0</v>
      </c>
      <c r="Z1085" s="82">
        <f t="shared" si="176"/>
        <v>882.05099999999993</v>
      </c>
      <c r="AA1085" s="75">
        <f t="shared" si="177"/>
        <v>0</v>
      </c>
      <c r="AB1085" s="75">
        <f t="shared" si="178"/>
        <v>0</v>
      </c>
      <c r="AC1085" s="82">
        <f t="shared" si="179"/>
        <v>0</v>
      </c>
    </row>
    <row r="1086" spans="1:29" x14ac:dyDescent="0.35">
      <c r="A1086" s="70" t="str">
        <f>'Activity rawdata'!A1085</f>
        <v>BH6125-1-368</v>
      </c>
      <c r="B1086" s="71" t="str">
        <f>'Activity rawdata'!B1085</f>
        <v>LB</v>
      </c>
      <c r="C1086" s="71" t="str">
        <f>IF('Activity rawdata'!C1085="PY","Planted",IF('Activity rawdata'!C1085="NY","Nat/Convert",IF('Activity rawdata'!C1085="NN","Nat/Nonconvert",IF('Activity rawdata'!C1085="OY","Planted"))))</f>
        <v>Planted</v>
      </c>
      <c r="D1086" s="70" t="str">
        <f>'Activity rawdata'!D1085</f>
        <v>STP2</v>
      </c>
      <c r="E1086" s="72" t="str">
        <f>'Activity rawdata'!E1085</f>
        <v>76</v>
      </c>
      <c r="F1086" s="73" t="str">
        <f>'Activity rawdata'!L1085</f>
        <v>MT1</v>
      </c>
      <c r="G1086" s="72" t="str">
        <f>'Activity rawdata'!R1085</f>
        <v>2055</v>
      </c>
      <c r="H1086" s="72" t="str">
        <f>IF('Activity rawdata'!P1085="AHTHIN1","1st Thin",IF('Activity rawdata'!P1085="AHCC","Clearcut",IF('Activity rawdata'!P1085="AHTHSMZ","SMZ Thin",IF('Activity rawdata'!P1085="AHTHIN2","2nd Thin",IF('Activity rawdata'!P1085="AFERTE","Early Fert",IF('Activity rawdata'!P1085="AFERTM","Mid Fert",IF('Activity rawdata'!P1085="AFERTL","Late Fert",  IF('Activity rawdata'!P1085="ASP","Site Prep", IF('Activity rawdata'!P1085="APLT","Plant",  IF('Activity rawdata'!P1085="ANREG","Natural Regeneration"))))))))))</f>
        <v>2nd Thin</v>
      </c>
      <c r="I1086" s="74">
        <f>'Activity rawdata'!O1085</f>
        <v>32.85</v>
      </c>
      <c r="J1086" s="75">
        <f>'Activity rawdata'!N1085</f>
        <v>21</v>
      </c>
      <c r="K1086" s="75">
        <f>'Activity rawdata'!AC1085</f>
        <v>99.82</v>
      </c>
      <c r="L1086" s="75">
        <f>'Activity rawdata'!AD1085</f>
        <v>184.55</v>
      </c>
      <c r="M1086" s="76">
        <f>'Activity rawdata'!AE1085</f>
        <v>9.9583654499997287</v>
      </c>
      <c r="N1086" s="83">
        <f>'Activity rawdata'!T1085+'Activity rawdata'!U1085</f>
        <v>7.06</v>
      </c>
      <c r="O1086" s="80">
        <f>'Activity rawdata'!V1085</f>
        <v>15.84</v>
      </c>
      <c r="P1086" s="80">
        <f>'Activity rawdata'!W1085</f>
        <v>0</v>
      </c>
      <c r="Q1086" s="80">
        <f>'Activity rawdata'!X1085</f>
        <v>0</v>
      </c>
      <c r="R1086" s="84">
        <f t="shared" si="170"/>
        <v>22.9</v>
      </c>
      <c r="S1086" s="80">
        <f>'Activity rawdata'!Z1085</f>
        <v>0</v>
      </c>
      <c r="T1086" s="80">
        <f>'Activity rawdata'!AA1085</f>
        <v>0</v>
      </c>
      <c r="U1086" s="80">
        <f t="shared" si="171"/>
        <v>0</v>
      </c>
      <c r="V1086" s="81">
        <f t="shared" si="172"/>
        <v>231.92099999999999</v>
      </c>
      <c r="W1086" s="75">
        <f t="shared" si="173"/>
        <v>520.34400000000005</v>
      </c>
      <c r="X1086" s="75">
        <f t="shared" si="174"/>
        <v>0</v>
      </c>
      <c r="Y1086" s="75">
        <f t="shared" si="175"/>
        <v>0</v>
      </c>
      <c r="Z1086" s="82">
        <f t="shared" si="176"/>
        <v>752.2650000000001</v>
      </c>
      <c r="AA1086" s="75">
        <f t="shared" si="177"/>
        <v>0</v>
      </c>
      <c r="AB1086" s="75">
        <f t="shared" si="178"/>
        <v>0</v>
      </c>
      <c r="AC1086" s="82">
        <f t="shared" si="179"/>
        <v>0</v>
      </c>
    </row>
    <row r="1087" spans="1:29" x14ac:dyDescent="0.35">
      <c r="A1087" s="70" t="str">
        <f>'Activity rawdata'!A1086</f>
        <v>BH6125-1-281</v>
      </c>
      <c r="B1087" s="71" t="str">
        <f>'Activity rawdata'!B1086</f>
        <v>LB</v>
      </c>
      <c r="C1087" s="71" t="str">
        <f>IF('Activity rawdata'!C1086="PY","Planted",IF('Activity rawdata'!C1086="NY","Nat/Convert",IF('Activity rawdata'!C1086="NN","Nat/Nonconvert",IF('Activity rawdata'!C1086="OY","Planted"))))</f>
        <v>Planted</v>
      </c>
      <c r="D1087" s="70" t="str">
        <f>'Activity rawdata'!D1086</f>
        <v>STP2</v>
      </c>
      <c r="E1087" s="72" t="str">
        <f>'Activity rawdata'!E1086</f>
        <v>76</v>
      </c>
      <c r="F1087" s="73" t="str">
        <f>'Activity rawdata'!L1086</f>
        <v>MT1</v>
      </c>
      <c r="G1087" s="72" t="str">
        <f>'Activity rawdata'!R1086</f>
        <v>2055</v>
      </c>
      <c r="H1087" s="72" t="str">
        <f>IF('Activity rawdata'!P1086="AHTHIN1","1st Thin",IF('Activity rawdata'!P1086="AHCC","Clearcut",IF('Activity rawdata'!P1086="AHTHSMZ","SMZ Thin",IF('Activity rawdata'!P1086="AHTHIN2","2nd Thin",IF('Activity rawdata'!P1086="AFERTE","Early Fert",IF('Activity rawdata'!P1086="AFERTM","Mid Fert",IF('Activity rawdata'!P1086="AFERTL","Late Fert",  IF('Activity rawdata'!P1086="ASP","Site Prep", IF('Activity rawdata'!P1086="APLT","Plant",  IF('Activity rawdata'!P1086="ANREG","Natural Regeneration"))))))))))</f>
        <v>2nd Thin</v>
      </c>
      <c r="I1087" s="74">
        <f>'Activity rawdata'!O1086</f>
        <v>9.59</v>
      </c>
      <c r="J1087" s="75">
        <f>'Activity rawdata'!N1086</f>
        <v>21</v>
      </c>
      <c r="K1087" s="75">
        <f>'Activity rawdata'!AC1086</f>
        <v>99.82</v>
      </c>
      <c r="L1087" s="75">
        <f>'Activity rawdata'!AD1086</f>
        <v>184.55</v>
      </c>
      <c r="M1087" s="76">
        <f>'Activity rawdata'!AE1086</f>
        <v>9.9583654499997287</v>
      </c>
      <c r="N1087" s="83">
        <f>'Activity rawdata'!T1086+'Activity rawdata'!U1086</f>
        <v>7.06</v>
      </c>
      <c r="O1087" s="80">
        <f>'Activity rawdata'!V1086</f>
        <v>15.84</v>
      </c>
      <c r="P1087" s="80">
        <f>'Activity rawdata'!W1086</f>
        <v>0</v>
      </c>
      <c r="Q1087" s="80">
        <f>'Activity rawdata'!X1086</f>
        <v>0</v>
      </c>
      <c r="R1087" s="84">
        <f t="shared" si="170"/>
        <v>22.9</v>
      </c>
      <c r="S1087" s="80">
        <f>'Activity rawdata'!Z1086</f>
        <v>0</v>
      </c>
      <c r="T1087" s="80">
        <f>'Activity rawdata'!AA1086</f>
        <v>0</v>
      </c>
      <c r="U1087" s="80">
        <f t="shared" si="171"/>
        <v>0</v>
      </c>
      <c r="V1087" s="81">
        <f t="shared" si="172"/>
        <v>67.705399999999997</v>
      </c>
      <c r="W1087" s="75">
        <f t="shared" si="173"/>
        <v>151.90559999999999</v>
      </c>
      <c r="X1087" s="75">
        <f t="shared" si="174"/>
        <v>0</v>
      </c>
      <c r="Y1087" s="75">
        <f t="shared" si="175"/>
        <v>0</v>
      </c>
      <c r="Z1087" s="82">
        <f t="shared" si="176"/>
        <v>219.61099999999999</v>
      </c>
      <c r="AA1087" s="75">
        <f t="shared" si="177"/>
        <v>0</v>
      </c>
      <c r="AB1087" s="75">
        <f t="shared" si="178"/>
        <v>0</v>
      </c>
      <c r="AC1087" s="82">
        <f t="shared" si="179"/>
        <v>0</v>
      </c>
    </row>
    <row r="1088" spans="1:29" x14ac:dyDescent="0.35">
      <c r="A1088" s="70" t="str">
        <f>'Activity rawdata'!A1087</f>
        <v>BH1429-1-338</v>
      </c>
      <c r="B1088" s="71" t="str">
        <f>'Activity rawdata'!B1087</f>
        <v>LB</v>
      </c>
      <c r="C1088" s="71" t="str">
        <f>IF('Activity rawdata'!C1087="PY","Planted",IF('Activity rawdata'!C1087="NY","Nat/Convert",IF('Activity rawdata'!C1087="NN","Nat/Nonconvert",IF('Activity rawdata'!C1087="OY","Planted"))))</f>
        <v>Planted</v>
      </c>
      <c r="D1088" s="70" t="str">
        <f>'Activity rawdata'!D1087</f>
        <v>STP2</v>
      </c>
      <c r="E1088" s="72" t="str">
        <f>'Activity rawdata'!E1087</f>
        <v>83</v>
      </c>
      <c r="F1088" s="73" t="str">
        <f>'Activity rawdata'!L1087</f>
        <v>MT1</v>
      </c>
      <c r="G1088" s="72" t="str">
        <f>'Activity rawdata'!R1087</f>
        <v>2055</v>
      </c>
      <c r="H1088" s="72" t="str">
        <f>IF('Activity rawdata'!P1087="AHTHIN1","1st Thin",IF('Activity rawdata'!P1087="AHCC","Clearcut",IF('Activity rawdata'!P1087="AHTHSMZ","SMZ Thin",IF('Activity rawdata'!P1087="AHTHIN2","2nd Thin",IF('Activity rawdata'!P1087="AFERTE","Early Fert",IF('Activity rawdata'!P1087="AFERTM","Mid Fert",IF('Activity rawdata'!P1087="AFERTL","Late Fert",  IF('Activity rawdata'!P1087="ASP","Site Prep", IF('Activity rawdata'!P1087="APLT","Plant",  IF('Activity rawdata'!P1087="ANREG","Natural Regeneration"))))))))))</f>
        <v>2nd Thin</v>
      </c>
      <c r="I1088" s="74">
        <f>'Activity rawdata'!O1087</f>
        <v>121.97</v>
      </c>
      <c r="J1088" s="75">
        <f>'Activity rawdata'!N1087</f>
        <v>21</v>
      </c>
      <c r="K1088" s="75">
        <f>'Activity rawdata'!AC1087</f>
        <v>119.43</v>
      </c>
      <c r="L1088" s="75">
        <f>'Activity rawdata'!AD1087</f>
        <v>185.23</v>
      </c>
      <c r="M1088" s="76">
        <f>'Activity rawdata'!AE1087</f>
        <v>10.872698736801667</v>
      </c>
      <c r="N1088" s="83">
        <f>'Activity rawdata'!T1087+'Activity rawdata'!U1087</f>
        <v>7.33</v>
      </c>
      <c r="O1088" s="80">
        <f>'Activity rawdata'!V1087</f>
        <v>35.700000000000003</v>
      </c>
      <c r="P1088" s="80">
        <f>'Activity rawdata'!W1087</f>
        <v>0</v>
      </c>
      <c r="Q1088" s="80">
        <f>'Activity rawdata'!X1087</f>
        <v>0.16</v>
      </c>
      <c r="R1088" s="84">
        <f t="shared" si="170"/>
        <v>43.19</v>
      </c>
      <c r="S1088" s="80">
        <f>'Activity rawdata'!Z1087</f>
        <v>0</v>
      </c>
      <c r="T1088" s="80">
        <f>'Activity rawdata'!AA1087</f>
        <v>0</v>
      </c>
      <c r="U1088" s="80">
        <f t="shared" si="171"/>
        <v>0</v>
      </c>
      <c r="V1088" s="81">
        <f t="shared" si="172"/>
        <v>894.04010000000005</v>
      </c>
      <c r="W1088" s="75">
        <f t="shared" si="173"/>
        <v>4354.3290000000006</v>
      </c>
      <c r="X1088" s="75">
        <f t="shared" si="174"/>
        <v>0</v>
      </c>
      <c r="Y1088" s="75">
        <f t="shared" si="175"/>
        <v>19.5152</v>
      </c>
      <c r="Z1088" s="82">
        <f t="shared" si="176"/>
        <v>5267.8843000000006</v>
      </c>
      <c r="AA1088" s="75">
        <f t="shared" si="177"/>
        <v>0</v>
      </c>
      <c r="AB1088" s="75">
        <f t="shared" si="178"/>
        <v>0</v>
      </c>
      <c r="AC1088" s="82">
        <f t="shared" si="179"/>
        <v>0</v>
      </c>
    </row>
    <row r="1089" spans="1:29" x14ac:dyDescent="0.35">
      <c r="A1089" s="70" t="str">
        <f>'Activity rawdata'!A1088</f>
        <v>BH1435-1-30</v>
      </c>
      <c r="B1089" s="71" t="str">
        <f>'Activity rawdata'!B1088</f>
        <v>CSLB</v>
      </c>
      <c r="C1089" s="71" t="str">
        <f>IF('Activity rawdata'!C1088="PY","Planted",IF('Activity rawdata'!C1088="NY","Nat/Convert",IF('Activity rawdata'!C1088="NN","Nat/Nonconvert",IF('Activity rawdata'!C1088="OY","Planted"))))</f>
        <v>Planted</v>
      </c>
      <c r="D1089" s="70" t="str">
        <f>'Activity rawdata'!D1088</f>
        <v>STP3</v>
      </c>
      <c r="E1089" s="72" t="str">
        <f>'Activity rawdata'!E1088</f>
        <v>91</v>
      </c>
      <c r="F1089" s="73" t="str">
        <f>'Activity rawdata'!L1088</f>
        <v>NO</v>
      </c>
      <c r="G1089" s="72" t="str">
        <f>'Activity rawdata'!R1088</f>
        <v>2056</v>
      </c>
      <c r="H1089" s="72" t="str">
        <f>IF('Activity rawdata'!P1088="AHTHIN1","1st Thin",IF('Activity rawdata'!P1088="AHCC","Clearcut",IF('Activity rawdata'!P1088="AHTHSMZ","SMZ Thin",IF('Activity rawdata'!P1088="AHTHIN2","2nd Thin",IF('Activity rawdata'!P1088="AFERTE","Early Fert",IF('Activity rawdata'!P1088="AFERTM","Mid Fert",IF('Activity rawdata'!P1088="AFERTL","Late Fert",  IF('Activity rawdata'!P1088="ASP","Site Prep", IF('Activity rawdata'!P1088="APLT","Plant",  IF('Activity rawdata'!P1088="ANREG","Natural Regeneration"))))))))))</f>
        <v>Plant</v>
      </c>
      <c r="I1089" s="74">
        <f>'Activity rawdata'!O1088</f>
        <v>50.29</v>
      </c>
      <c r="J1089" s="75">
        <f>'Activity rawdata'!N1088</f>
        <v>1</v>
      </c>
      <c r="K1089" s="75">
        <f>'Activity rawdata'!AC1088</f>
        <v>0</v>
      </c>
      <c r="L1089" s="75">
        <f>'Activity rawdata'!AD1088</f>
        <v>0</v>
      </c>
      <c r="M1089" s="76" t="str">
        <f>'Activity rawdata'!AE1088</f>
        <v>-</v>
      </c>
      <c r="N1089" s="83">
        <f>'Activity rawdata'!T1088+'Activity rawdata'!U1088</f>
        <v>0</v>
      </c>
      <c r="O1089" s="80">
        <f>'Activity rawdata'!V1088</f>
        <v>0</v>
      </c>
      <c r="P1089" s="80">
        <f>'Activity rawdata'!W1088</f>
        <v>0</v>
      </c>
      <c r="Q1089" s="80">
        <f>'Activity rawdata'!X1088</f>
        <v>0</v>
      </c>
      <c r="R1089" s="84">
        <f t="shared" si="170"/>
        <v>0</v>
      </c>
      <c r="S1089" s="80">
        <f>'Activity rawdata'!Z1088</f>
        <v>0</v>
      </c>
      <c r="T1089" s="80">
        <f>'Activity rawdata'!AA1088</f>
        <v>0</v>
      </c>
      <c r="U1089" s="80">
        <f t="shared" si="171"/>
        <v>0</v>
      </c>
      <c r="V1089" s="81">
        <f t="shared" si="172"/>
        <v>0</v>
      </c>
      <c r="W1089" s="75">
        <f t="shared" si="173"/>
        <v>0</v>
      </c>
      <c r="X1089" s="75">
        <f t="shared" si="174"/>
        <v>0</v>
      </c>
      <c r="Y1089" s="75">
        <f t="shared" si="175"/>
        <v>0</v>
      </c>
      <c r="Z1089" s="82">
        <f t="shared" si="176"/>
        <v>0</v>
      </c>
      <c r="AA1089" s="75">
        <f t="shared" si="177"/>
        <v>0</v>
      </c>
      <c r="AB1089" s="75">
        <f t="shared" si="178"/>
        <v>0</v>
      </c>
      <c r="AC1089" s="82">
        <f t="shared" si="179"/>
        <v>0</v>
      </c>
    </row>
    <row r="1090" spans="1:29" x14ac:dyDescent="0.35">
      <c r="A1090" s="70" t="str">
        <f>'Activity rawdata'!A1089</f>
        <v>BH1435-1-20</v>
      </c>
      <c r="B1090" s="71" t="str">
        <f>'Activity rawdata'!B1089</f>
        <v>CSLB</v>
      </c>
      <c r="C1090" s="71" t="str">
        <f>IF('Activity rawdata'!C1089="PY","Planted",IF('Activity rawdata'!C1089="NY","Nat/Convert",IF('Activity rawdata'!C1089="NN","Nat/Nonconvert",IF('Activity rawdata'!C1089="OY","Planted"))))</f>
        <v>Planted</v>
      </c>
      <c r="D1090" s="70" t="str">
        <f>'Activity rawdata'!D1089</f>
        <v>STP3</v>
      </c>
      <c r="E1090" s="72" t="str">
        <f>'Activity rawdata'!E1089</f>
        <v>90</v>
      </c>
      <c r="F1090" s="73" t="str">
        <f>'Activity rawdata'!L1089</f>
        <v>NO</v>
      </c>
      <c r="G1090" s="72" t="str">
        <f>'Activity rawdata'!R1089</f>
        <v>2056</v>
      </c>
      <c r="H1090" s="72" t="str">
        <f>IF('Activity rawdata'!P1089="AHTHIN1","1st Thin",IF('Activity rawdata'!P1089="AHCC","Clearcut",IF('Activity rawdata'!P1089="AHTHSMZ","SMZ Thin",IF('Activity rawdata'!P1089="AHTHIN2","2nd Thin",IF('Activity rawdata'!P1089="AFERTE","Early Fert",IF('Activity rawdata'!P1089="AFERTM","Mid Fert",IF('Activity rawdata'!P1089="AFERTL","Late Fert",  IF('Activity rawdata'!P1089="ASP","Site Prep", IF('Activity rawdata'!P1089="APLT","Plant",  IF('Activity rawdata'!P1089="ANREG","Natural Regeneration"))))))))))</f>
        <v>Plant</v>
      </c>
      <c r="I1090" s="74">
        <f>'Activity rawdata'!O1089</f>
        <v>2.37</v>
      </c>
      <c r="J1090" s="75">
        <f>'Activity rawdata'!N1089</f>
        <v>1</v>
      </c>
      <c r="K1090" s="75">
        <f>'Activity rawdata'!AC1089</f>
        <v>0</v>
      </c>
      <c r="L1090" s="75">
        <f>'Activity rawdata'!AD1089</f>
        <v>0</v>
      </c>
      <c r="M1090" s="76" t="str">
        <f>'Activity rawdata'!AE1089</f>
        <v>-</v>
      </c>
      <c r="N1090" s="83">
        <f>'Activity rawdata'!T1089+'Activity rawdata'!U1089</f>
        <v>0</v>
      </c>
      <c r="O1090" s="80">
        <f>'Activity rawdata'!V1089</f>
        <v>0</v>
      </c>
      <c r="P1090" s="80">
        <f>'Activity rawdata'!W1089</f>
        <v>0</v>
      </c>
      <c r="Q1090" s="80">
        <f>'Activity rawdata'!X1089</f>
        <v>0</v>
      </c>
      <c r="R1090" s="84">
        <f t="shared" si="170"/>
        <v>0</v>
      </c>
      <c r="S1090" s="80">
        <f>'Activity rawdata'!Z1089</f>
        <v>0</v>
      </c>
      <c r="T1090" s="80">
        <f>'Activity rawdata'!AA1089</f>
        <v>0</v>
      </c>
      <c r="U1090" s="80">
        <f t="shared" si="171"/>
        <v>0</v>
      </c>
      <c r="V1090" s="81">
        <f t="shared" si="172"/>
        <v>0</v>
      </c>
      <c r="W1090" s="75">
        <f t="shared" si="173"/>
        <v>0</v>
      </c>
      <c r="X1090" s="75">
        <f t="shared" si="174"/>
        <v>0</v>
      </c>
      <c r="Y1090" s="75">
        <f t="shared" si="175"/>
        <v>0</v>
      </c>
      <c r="Z1090" s="82">
        <f t="shared" si="176"/>
        <v>0</v>
      </c>
      <c r="AA1090" s="75">
        <f t="shared" si="177"/>
        <v>0</v>
      </c>
      <c r="AB1090" s="75">
        <f t="shared" si="178"/>
        <v>0</v>
      </c>
      <c r="AC1090" s="82">
        <f t="shared" si="179"/>
        <v>0</v>
      </c>
    </row>
    <row r="1091" spans="1:29" x14ac:dyDescent="0.35">
      <c r="A1091" s="70" t="str">
        <f>'Activity rawdata'!A1090</f>
        <v>BH5186-1-397</v>
      </c>
      <c r="B1091" s="71" t="str">
        <f>'Activity rawdata'!B1090</f>
        <v>CSLL</v>
      </c>
      <c r="C1091" s="71" t="str">
        <f>IF('Activity rawdata'!C1090="PY","Planted",IF('Activity rawdata'!C1090="NY","Nat/Convert",IF('Activity rawdata'!C1090="NN","Nat/Nonconvert",IF('Activity rawdata'!C1090="OY","Planted"))))</f>
        <v>Planted</v>
      </c>
      <c r="D1091" s="70" t="str">
        <f>'Activity rawdata'!D1090</f>
        <v>STP3</v>
      </c>
      <c r="E1091" s="72" t="str">
        <f>'Activity rawdata'!E1090</f>
        <v>90</v>
      </c>
      <c r="F1091" s="73" t="str">
        <f>'Activity rawdata'!L1090</f>
        <v>NO</v>
      </c>
      <c r="G1091" s="72" t="str">
        <f>'Activity rawdata'!R1090</f>
        <v>2056</v>
      </c>
      <c r="H1091" s="72" t="str">
        <f>IF('Activity rawdata'!P1090="AHTHIN1","1st Thin",IF('Activity rawdata'!P1090="AHCC","Clearcut",IF('Activity rawdata'!P1090="AHTHSMZ","SMZ Thin",IF('Activity rawdata'!P1090="AHTHIN2","2nd Thin",IF('Activity rawdata'!P1090="AFERTE","Early Fert",IF('Activity rawdata'!P1090="AFERTM","Mid Fert",IF('Activity rawdata'!P1090="AFERTL","Late Fert",  IF('Activity rawdata'!P1090="ASP","Site Prep", IF('Activity rawdata'!P1090="APLT","Plant",  IF('Activity rawdata'!P1090="ANREG","Natural Regeneration"))))))))))</f>
        <v>Plant</v>
      </c>
      <c r="I1091" s="74">
        <f>'Activity rawdata'!O1090</f>
        <v>55.21</v>
      </c>
      <c r="J1091" s="75">
        <f>'Activity rawdata'!N1090</f>
        <v>1</v>
      </c>
      <c r="K1091" s="75">
        <f>'Activity rawdata'!AC1090</f>
        <v>0</v>
      </c>
      <c r="L1091" s="75">
        <f>'Activity rawdata'!AD1090</f>
        <v>0</v>
      </c>
      <c r="M1091" s="76" t="str">
        <f>'Activity rawdata'!AE1090</f>
        <v>-</v>
      </c>
      <c r="N1091" s="83">
        <f>'Activity rawdata'!T1090+'Activity rawdata'!U1090</f>
        <v>0</v>
      </c>
      <c r="O1091" s="80">
        <f>'Activity rawdata'!V1090</f>
        <v>0</v>
      </c>
      <c r="P1091" s="80">
        <f>'Activity rawdata'!W1090</f>
        <v>0</v>
      </c>
      <c r="Q1091" s="80">
        <f>'Activity rawdata'!X1090</f>
        <v>0</v>
      </c>
      <c r="R1091" s="84">
        <f t="shared" si="170"/>
        <v>0</v>
      </c>
      <c r="S1091" s="80">
        <f>'Activity rawdata'!Z1090</f>
        <v>0</v>
      </c>
      <c r="T1091" s="80">
        <f>'Activity rawdata'!AA1090</f>
        <v>0</v>
      </c>
      <c r="U1091" s="80">
        <f t="shared" si="171"/>
        <v>0</v>
      </c>
      <c r="V1091" s="81">
        <f t="shared" si="172"/>
        <v>0</v>
      </c>
      <c r="W1091" s="75">
        <f t="shared" si="173"/>
        <v>0</v>
      </c>
      <c r="X1091" s="75">
        <f t="shared" si="174"/>
        <v>0</v>
      </c>
      <c r="Y1091" s="75">
        <f t="shared" si="175"/>
        <v>0</v>
      </c>
      <c r="Z1091" s="82">
        <f t="shared" si="176"/>
        <v>0</v>
      </c>
      <c r="AA1091" s="75">
        <f t="shared" si="177"/>
        <v>0</v>
      </c>
      <c r="AB1091" s="75">
        <f t="shared" si="178"/>
        <v>0</v>
      </c>
      <c r="AC1091" s="82">
        <f t="shared" si="179"/>
        <v>0</v>
      </c>
    </row>
    <row r="1092" spans="1:29" x14ac:dyDescent="0.35">
      <c r="A1092" s="70" t="str">
        <f>'Activity rawdata'!A1091</f>
        <v>BH2061-1-357</v>
      </c>
      <c r="B1092" s="71" t="str">
        <f>'Activity rawdata'!B1091</f>
        <v>CSLB</v>
      </c>
      <c r="C1092" s="71" t="str">
        <f>IF('Activity rawdata'!C1091="PY","Planted",IF('Activity rawdata'!C1091="NY","Nat/Convert",IF('Activity rawdata'!C1091="NN","Nat/Nonconvert",IF('Activity rawdata'!C1091="OY","Planted"))))</f>
        <v>Planted</v>
      </c>
      <c r="D1092" s="70" t="str">
        <f>'Activity rawdata'!D1091</f>
        <v>STP2</v>
      </c>
      <c r="E1092" s="72" t="str">
        <f>'Activity rawdata'!E1091</f>
        <v>88</v>
      </c>
      <c r="F1092" s="73" t="str">
        <f>'Activity rawdata'!L1091</f>
        <v>NO</v>
      </c>
      <c r="G1092" s="72" t="str">
        <f>'Activity rawdata'!R1091</f>
        <v>2056</v>
      </c>
      <c r="H1092" s="72" t="str">
        <f>IF('Activity rawdata'!P1091="AHTHIN1","1st Thin",IF('Activity rawdata'!P1091="AHCC","Clearcut",IF('Activity rawdata'!P1091="AHTHSMZ","SMZ Thin",IF('Activity rawdata'!P1091="AHTHIN2","2nd Thin",IF('Activity rawdata'!P1091="AFERTE","Early Fert",IF('Activity rawdata'!P1091="AFERTM","Mid Fert",IF('Activity rawdata'!P1091="AFERTL","Late Fert",  IF('Activity rawdata'!P1091="ASP","Site Prep", IF('Activity rawdata'!P1091="APLT","Plant",  IF('Activity rawdata'!P1091="ANREG","Natural Regeneration"))))))))))</f>
        <v>Plant</v>
      </c>
      <c r="I1092" s="74">
        <f>'Activity rawdata'!O1091</f>
        <v>56.45</v>
      </c>
      <c r="J1092" s="75">
        <f>'Activity rawdata'!N1091</f>
        <v>1</v>
      </c>
      <c r="K1092" s="75">
        <f>'Activity rawdata'!AC1091</f>
        <v>0</v>
      </c>
      <c r="L1092" s="75">
        <f>'Activity rawdata'!AD1091</f>
        <v>0</v>
      </c>
      <c r="M1092" s="76" t="str">
        <f>'Activity rawdata'!AE1091</f>
        <v>-</v>
      </c>
      <c r="N1092" s="83">
        <f>'Activity rawdata'!T1091+'Activity rawdata'!U1091</f>
        <v>0</v>
      </c>
      <c r="O1092" s="80">
        <f>'Activity rawdata'!V1091</f>
        <v>0</v>
      </c>
      <c r="P1092" s="80">
        <f>'Activity rawdata'!W1091</f>
        <v>0</v>
      </c>
      <c r="Q1092" s="80">
        <f>'Activity rawdata'!X1091</f>
        <v>0</v>
      </c>
      <c r="R1092" s="84">
        <f t="shared" si="170"/>
        <v>0</v>
      </c>
      <c r="S1092" s="80">
        <f>'Activity rawdata'!Z1091</f>
        <v>0</v>
      </c>
      <c r="T1092" s="80">
        <f>'Activity rawdata'!AA1091</f>
        <v>0</v>
      </c>
      <c r="U1092" s="80">
        <f t="shared" si="171"/>
        <v>0</v>
      </c>
      <c r="V1092" s="81">
        <f t="shared" si="172"/>
        <v>0</v>
      </c>
      <c r="W1092" s="75">
        <f t="shared" si="173"/>
        <v>0</v>
      </c>
      <c r="X1092" s="75">
        <f t="shared" si="174"/>
        <v>0</v>
      </c>
      <c r="Y1092" s="75">
        <f t="shared" si="175"/>
        <v>0</v>
      </c>
      <c r="Z1092" s="82">
        <f t="shared" si="176"/>
        <v>0</v>
      </c>
      <c r="AA1092" s="75">
        <f t="shared" si="177"/>
        <v>0</v>
      </c>
      <c r="AB1092" s="75">
        <f t="shared" si="178"/>
        <v>0</v>
      </c>
      <c r="AC1092" s="82">
        <f t="shared" si="179"/>
        <v>0</v>
      </c>
    </row>
    <row r="1093" spans="1:29" x14ac:dyDescent="0.35">
      <c r="A1093" s="70" t="str">
        <f>'Activity rawdata'!A1092</f>
        <v>BH1435-1-384</v>
      </c>
      <c r="B1093" s="71" t="str">
        <f>'Activity rawdata'!B1092</f>
        <v>CSLB</v>
      </c>
      <c r="C1093" s="71" t="str">
        <f>IF('Activity rawdata'!C1092="PY","Planted",IF('Activity rawdata'!C1092="NY","Nat/Convert",IF('Activity rawdata'!C1092="NN","Nat/Nonconvert",IF('Activity rawdata'!C1092="OY","Planted"))))</f>
        <v>Planted</v>
      </c>
      <c r="D1093" s="70" t="str">
        <f>'Activity rawdata'!D1092</f>
        <v>STP2</v>
      </c>
      <c r="E1093" s="72" t="str">
        <f>'Activity rawdata'!E1092</f>
        <v>87</v>
      </c>
      <c r="F1093" s="73" t="str">
        <f>'Activity rawdata'!L1092</f>
        <v>NO</v>
      </c>
      <c r="G1093" s="72" t="str">
        <f>'Activity rawdata'!R1092</f>
        <v>2056</v>
      </c>
      <c r="H1093" s="72" t="str">
        <f>IF('Activity rawdata'!P1092="AHTHIN1","1st Thin",IF('Activity rawdata'!P1092="AHCC","Clearcut",IF('Activity rawdata'!P1092="AHTHSMZ","SMZ Thin",IF('Activity rawdata'!P1092="AHTHIN2","2nd Thin",IF('Activity rawdata'!P1092="AFERTE","Early Fert",IF('Activity rawdata'!P1092="AFERTM","Mid Fert",IF('Activity rawdata'!P1092="AFERTL","Late Fert",  IF('Activity rawdata'!P1092="ASP","Site Prep", IF('Activity rawdata'!P1092="APLT","Plant",  IF('Activity rawdata'!P1092="ANREG","Natural Regeneration"))))))))))</f>
        <v>Plant</v>
      </c>
      <c r="I1093" s="74">
        <f>'Activity rawdata'!O1092</f>
        <v>27.2636</v>
      </c>
      <c r="J1093" s="75">
        <f>'Activity rawdata'!N1092</f>
        <v>1</v>
      </c>
      <c r="K1093" s="75">
        <f>'Activity rawdata'!AC1092</f>
        <v>0</v>
      </c>
      <c r="L1093" s="75">
        <f>'Activity rawdata'!AD1092</f>
        <v>0</v>
      </c>
      <c r="M1093" s="76" t="str">
        <f>'Activity rawdata'!AE1092</f>
        <v>-</v>
      </c>
      <c r="N1093" s="83">
        <f>'Activity rawdata'!T1092+'Activity rawdata'!U1092</f>
        <v>0</v>
      </c>
      <c r="O1093" s="80">
        <f>'Activity rawdata'!V1092</f>
        <v>0</v>
      </c>
      <c r="P1093" s="80">
        <f>'Activity rawdata'!W1092</f>
        <v>0</v>
      </c>
      <c r="Q1093" s="80">
        <f>'Activity rawdata'!X1092</f>
        <v>0</v>
      </c>
      <c r="R1093" s="84">
        <f t="shared" si="170"/>
        <v>0</v>
      </c>
      <c r="S1093" s="80">
        <f>'Activity rawdata'!Z1092</f>
        <v>0</v>
      </c>
      <c r="T1093" s="80">
        <f>'Activity rawdata'!AA1092</f>
        <v>0</v>
      </c>
      <c r="U1093" s="80">
        <f t="shared" si="171"/>
        <v>0</v>
      </c>
      <c r="V1093" s="81">
        <f t="shared" si="172"/>
        <v>0</v>
      </c>
      <c r="W1093" s="75">
        <f t="shared" si="173"/>
        <v>0</v>
      </c>
      <c r="X1093" s="75">
        <f t="shared" si="174"/>
        <v>0</v>
      </c>
      <c r="Y1093" s="75">
        <f t="shared" si="175"/>
        <v>0</v>
      </c>
      <c r="Z1093" s="82">
        <f t="shared" si="176"/>
        <v>0</v>
      </c>
      <c r="AA1093" s="75">
        <f t="shared" si="177"/>
        <v>0</v>
      </c>
      <c r="AB1093" s="75">
        <f t="shared" si="178"/>
        <v>0</v>
      </c>
      <c r="AC1093" s="82">
        <f t="shared" si="179"/>
        <v>0</v>
      </c>
    </row>
    <row r="1094" spans="1:29" x14ac:dyDescent="0.35">
      <c r="A1094" s="70" t="str">
        <f>'Activity rawdata'!A1093</f>
        <v>BH6125-1-366</v>
      </c>
      <c r="B1094" s="71" t="str">
        <f>'Activity rawdata'!B1093</f>
        <v>CSLB</v>
      </c>
      <c r="C1094" s="71" t="str">
        <f>IF('Activity rawdata'!C1093="PY","Planted",IF('Activity rawdata'!C1093="NY","Nat/Convert",IF('Activity rawdata'!C1093="NN","Nat/Nonconvert",IF('Activity rawdata'!C1093="OY","Planted"))))</f>
        <v>Planted</v>
      </c>
      <c r="D1094" s="70" t="str">
        <f>'Activity rawdata'!D1093</f>
        <v>STP2</v>
      </c>
      <c r="E1094" s="72" t="str">
        <f>'Activity rawdata'!E1093</f>
        <v>82</v>
      </c>
      <c r="F1094" s="73" t="str">
        <f>'Activity rawdata'!L1093</f>
        <v>NO</v>
      </c>
      <c r="G1094" s="72" t="str">
        <f>'Activity rawdata'!R1093</f>
        <v>2056</v>
      </c>
      <c r="H1094" s="72" t="str">
        <f>IF('Activity rawdata'!P1093="AHTHIN1","1st Thin",IF('Activity rawdata'!P1093="AHCC","Clearcut",IF('Activity rawdata'!P1093="AHTHSMZ","SMZ Thin",IF('Activity rawdata'!P1093="AHTHIN2","2nd Thin",IF('Activity rawdata'!P1093="AFERTE","Early Fert",IF('Activity rawdata'!P1093="AFERTM","Mid Fert",IF('Activity rawdata'!P1093="AFERTL","Late Fert",  IF('Activity rawdata'!P1093="ASP","Site Prep", IF('Activity rawdata'!P1093="APLT","Plant",  IF('Activity rawdata'!P1093="ANREG","Natural Regeneration"))))))))))</f>
        <v>Plant</v>
      </c>
      <c r="I1094" s="74">
        <f>'Activity rawdata'!O1093</f>
        <v>15.35</v>
      </c>
      <c r="J1094" s="75">
        <f>'Activity rawdata'!N1093</f>
        <v>1</v>
      </c>
      <c r="K1094" s="75">
        <f>'Activity rawdata'!AC1093</f>
        <v>0</v>
      </c>
      <c r="L1094" s="75">
        <f>'Activity rawdata'!AD1093</f>
        <v>0</v>
      </c>
      <c r="M1094" s="76" t="str">
        <f>'Activity rawdata'!AE1093</f>
        <v>-</v>
      </c>
      <c r="N1094" s="83">
        <f>'Activity rawdata'!T1093+'Activity rawdata'!U1093</f>
        <v>0</v>
      </c>
      <c r="O1094" s="80">
        <f>'Activity rawdata'!V1093</f>
        <v>0</v>
      </c>
      <c r="P1094" s="80">
        <f>'Activity rawdata'!W1093</f>
        <v>0</v>
      </c>
      <c r="Q1094" s="80">
        <f>'Activity rawdata'!X1093</f>
        <v>0</v>
      </c>
      <c r="R1094" s="84">
        <f t="shared" si="170"/>
        <v>0</v>
      </c>
      <c r="S1094" s="80">
        <f>'Activity rawdata'!Z1093</f>
        <v>0</v>
      </c>
      <c r="T1094" s="80">
        <f>'Activity rawdata'!AA1093</f>
        <v>0</v>
      </c>
      <c r="U1094" s="80">
        <f t="shared" si="171"/>
        <v>0</v>
      </c>
      <c r="V1094" s="81">
        <f t="shared" si="172"/>
        <v>0</v>
      </c>
      <c r="W1094" s="75">
        <f t="shared" si="173"/>
        <v>0</v>
      </c>
      <c r="X1094" s="75">
        <f t="shared" si="174"/>
        <v>0</v>
      </c>
      <c r="Y1094" s="75">
        <f t="shared" si="175"/>
        <v>0</v>
      </c>
      <c r="Z1094" s="82">
        <f t="shared" si="176"/>
        <v>0</v>
      </c>
      <c r="AA1094" s="75">
        <f t="shared" si="177"/>
        <v>0</v>
      </c>
      <c r="AB1094" s="75">
        <f t="shared" si="178"/>
        <v>0</v>
      </c>
      <c r="AC1094" s="82">
        <f t="shared" si="179"/>
        <v>0</v>
      </c>
    </row>
    <row r="1095" spans="1:29" x14ac:dyDescent="0.35">
      <c r="A1095" s="70" t="str">
        <f>'Activity rawdata'!A1094</f>
        <v>BH1429-1-10</v>
      </c>
      <c r="B1095" s="71" t="str">
        <f>'Activity rawdata'!B1094</f>
        <v>LB</v>
      </c>
      <c r="C1095" s="71" t="str">
        <f>IF('Activity rawdata'!C1094="PY","Planted",IF('Activity rawdata'!C1094="NY","Nat/Convert",IF('Activity rawdata'!C1094="NN","Nat/Nonconvert",IF('Activity rawdata'!C1094="OY","Planted"))))</f>
        <v>Planted</v>
      </c>
      <c r="D1095" s="70" t="str">
        <f>'Activity rawdata'!D1094</f>
        <v>STP2</v>
      </c>
      <c r="E1095" s="72" t="str">
        <f>'Activity rawdata'!E1094</f>
        <v>82</v>
      </c>
      <c r="F1095" s="73" t="str">
        <f>'Activity rawdata'!L1094</f>
        <v>MT1</v>
      </c>
      <c r="G1095" s="72" t="str">
        <f>'Activity rawdata'!R1094</f>
        <v>2056</v>
      </c>
      <c r="H1095" s="72" t="str">
        <f>IF('Activity rawdata'!P1094="AHTHIN1","1st Thin",IF('Activity rawdata'!P1094="AHCC","Clearcut",IF('Activity rawdata'!P1094="AHTHSMZ","SMZ Thin",IF('Activity rawdata'!P1094="AHTHIN2","2nd Thin",IF('Activity rawdata'!P1094="AFERTE","Early Fert",IF('Activity rawdata'!P1094="AFERTM","Mid Fert",IF('Activity rawdata'!P1094="AFERTL","Late Fert",  IF('Activity rawdata'!P1094="ASP","Site Prep", IF('Activity rawdata'!P1094="APLT","Plant",  IF('Activity rawdata'!P1094="ANREG","Natural Regeneration"))))))))))</f>
        <v>Mid Fert</v>
      </c>
      <c r="I1095" s="74">
        <f>'Activity rawdata'!O1094</f>
        <v>37.869999999999997</v>
      </c>
      <c r="J1095" s="75">
        <f>'Activity rawdata'!N1094</f>
        <v>15</v>
      </c>
      <c r="K1095" s="75">
        <f>'Activity rawdata'!AC1094</f>
        <v>85.36</v>
      </c>
      <c r="L1095" s="75">
        <f>'Activity rawdata'!AD1094</f>
        <v>188.7</v>
      </c>
      <c r="M1095" s="76">
        <f>'Activity rawdata'!AE1094</f>
        <v>9.1070465198043298</v>
      </c>
      <c r="N1095" s="83">
        <f>'Activity rawdata'!T1094+'Activity rawdata'!U1094</f>
        <v>0</v>
      </c>
      <c r="O1095" s="80">
        <f>'Activity rawdata'!V1094</f>
        <v>0</v>
      </c>
      <c r="P1095" s="80">
        <f>'Activity rawdata'!W1094</f>
        <v>0</v>
      </c>
      <c r="Q1095" s="80">
        <f>'Activity rawdata'!X1094</f>
        <v>0</v>
      </c>
      <c r="R1095" s="84">
        <f t="shared" si="170"/>
        <v>0</v>
      </c>
      <c r="S1095" s="80">
        <f>'Activity rawdata'!Z1094</f>
        <v>0</v>
      </c>
      <c r="T1095" s="80">
        <f>'Activity rawdata'!AA1094</f>
        <v>0</v>
      </c>
      <c r="U1095" s="80">
        <f t="shared" si="171"/>
        <v>0</v>
      </c>
      <c r="V1095" s="81">
        <f t="shared" si="172"/>
        <v>0</v>
      </c>
      <c r="W1095" s="75">
        <f t="shared" si="173"/>
        <v>0</v>
      </c>
      <c r="X1095" s="75">
        <f t="shared" si="174"/>
        <v>0</v>
      </c>
      <c r="Y1095" s="75">
        <f t="shared" si="175"/>
        <v>0</v>
      </c>
      <c r="Z1095" s="82">
        <f t="shared" si="176"/>
        <v>0</v>
      </c>
      <c r="AA1095" s="75">
        <f t="shared" si="177"/>
        <v>0</v>
      </c>
      <c r="AB1095" s="75">
        <f t="shared" si="178"/>
        <v>0</v>
      </c>
      <c r="AC1095" s="82">
        <f t="shared" si="179"/>
        <v>0</v>
      </c>
    </row>
    <row r="1096" spans="1:29" x14ac:dyDescent="0.35">
      <c r="A1096" s="70" t="str">
        <f>'Activity rawdata'!A1095</f>
        <v>BH5132-1-128</v>
      </c>
      <c r="B1096" s="71" t="str">
        <f>'Activity rawdata'!B1095</f>
        <v>LB</v>
      </c>
      <c r="C1096" s="71" t="str">
        <f>IF('Activity rawdata'!C1095="PY","Planted",IF('Activity rawdata'!C1095="NY","Nat/Convert",IF('Activity rawdata'!C1095="NN","Nat/Nonconvert",IF('Activity rawdata'!C1095="OY","Planted"))))</f>
        <v>Planted</v>
      </c>
      <c r="D1096" s="70" t="str">
        <f>'Activity rawdata'!D1095</f>
        <v>STP2</v>
      </c>
      <c r="E1096" s="72" t="str">
        <f>'Activity rawdata'!E1095</f>
        <v>88</v>
      </c>
      <c r="F1096" s="73" t="str">
        <f>'Activity rawdata'!L1095</f>
        <v>MT2</v>
      </c>
      <c r="G1096" s="72" t="str">
        <f>'Activity rawdata'!R1095</f>
        <v>2056</v>
      </c>
      <c r="H1096" s="72" t="str">
        <f>IF('Activity rawdata'!P1095="AHTHIN1","1st Thin",IF('Activity rawdata'!P1095="AHCC","Clearcut",IF('Activity rawdata'!P1095="AHTHSMZ","SMZ Thin",IF('Activity rawdata'!P1095="AHTHIN2","2nd Thin",IF('Activity rawdata'!P1095="AFERTE","Early Fert",IF('Activity rawdata'!P1095="AFERTM","Mid Fert",IF('Activity rawdata'!P1095="AFERTL","Late Fert",  IF('Activity rawdata'!P1095="ASP","Site Prep", IF('Activity rawdata'!P1095="APLT","Plant",  IF('Activity rawdata'!P1095="ANREG","Natural Regeneration"))))))))))</f>
        <v>Late Fert</v>
      </c>
      <c r="I1096" s="74">
        <f>'Activity rawdata'!O1095</f>
        <v>14.13</v>
      </c>
      <c r="J1096" s="75">
        <f>'Activity rawdata'!N1095</f>
        <v>22</v>
      </c>
      <c r="K1096" s="75">
        <f>'Activity rawdata'!AC1095</f>
        <v>74.680000000000007</v>
      </c>
      <c r="L1096" s="75">
        <f>'Activity rawdata'!AD1095</f>
        <v>102.65</v>
      </c>
      <c r="M1096" s="76">
        <f>'Activity rawdata'!AE1095</f>
        <v>11.549388213127182</v>
      </c>
      <c r="N1096" s="83">
        <f>'Activity rawdata'!T1095+'Activity rawdata'!U1095</f>
        <v>0</v>
      </c>
      <c r="O1096" s="80">
        <f>'Activity rawdata'!V1095</f>
        <v>0</v>
      </c>
      <c r="P1096" s="80">
        <f>'Activity rawdata'!W1095</f>
        <v>0</v>
      </c>
      <c r="Q1096" s="80">
        <f>'Activity rawdata'!X1095</f>
        <v>0</v>
      </c>
      <c r="R1096" s="84">
        <f t="shared" si="170"/>
        <v>0</v>
      </c>
      <c r="S1096" s="80">
        <f>'Activity rawdata'!Z1095</f>
        <v>0</v>
      </c>
      <c r="T1096" s="80">
        <f>'Activity rawdata'!AA1095</f>
        <v>0</v>
      </c>
      <c r="U1096" s="80">
        <f t="shared" si="171"/>
        <v>0</v>
      </c>
      <c r="V1096" s="81">
        <f t="shared" si="172"/>
        <v>0</v>
      </c>
      <c r="W1096" s="75">
        <f t="shared" si="173"/>
        <v>0</v>
      </c>
      <c r="X1096" s="75">
        <f t="shared" si="174"/>
        <v>0</v>
      </c>
      <c r="Y1096" s="75">
        <f t="shared" si="175"/>
        <v>0</v>
      </c>
      <c r="Z1096" s="82">
        <f t="shared" si="176"/>
        <v>0</v>
      </c>
      <c r="AA1096" s="75">
        <f t="shared" si="177"/>
        <v>0</v>
      </c>
      <c r="AB1096" s="75">
        <f t="shared" si="178"/>
        <v>0</v>
      </c>
      <c r="AC1096" s="82">
        <f t="shared" si="179"/>
        <v>0</v>
      </c>
    </row>
    <row r="1097" spans="1:29" x14ac:dyDescent="0.35">
      <c r="A1097" s="70" t="str">
        <f>'Activity rawdata'!A1096</f>
        <v>BH5132-1-129</v>
      </c>
      <c r="B1097" s="71" t="str">
        <f>'Activity rawdata'!B1096</f>
        <v>LB</v>
      </c>
      <c r="C1097" s="71" t="str">
        <f>IF('Activity rawdata'!C1096="PY","Planted",IF('Activity rawdata'!C1096="NY","Nat/Convert",IF('Activity rawdata'!C1096="NN","Nat/Nonconvert",IF('Activity rawdata'!C1096="OY","Planted"))))</f>
        <v>Planted</v>
      </c>
      <c r="D1097" s="70" t="str">
        <f>'Activity rawdata'!D1096</f>
        <v>STP2</v>
      </c>
      <c r="E1097" s="72" t="str">
        <f>'Activity rawdata'!E1096</f>
        <v>88</v>
      </c>
      <c r="F1097" s="73" t="str">
        <f>'Activity rawdata'!L1096</f>
        <v>MT2</v>
      </c>
      <c r="G1097" s="72" t="str">
        <f>'Activity rawdata'!R1096</f>
        <v>2056</v>
      </c>
      <c r="H1097" s="72" t="str">
        <f>IF('Activity rawdata'!P1096="AHTHIN1","1st Thin",IF('Activity rawdata'!P1096="AHCC","Clearcut",IF('Activity rawdata'!P1096="AHTHSMZ","SMZ Thin",IF('Activity rawdata'!P1096="AHTHIN2","2nd Thin",IF('Activity rawdata'!P1096="AFERTE","Early Fert",IF('Activity rawdata'!P1096="AFERTM","Mid Fert",IF('Activity rawdata'!P1096="AFERTL","Late Fert",  IF('Activity rawdata'!P1096="ASP","Site Prep", IF('Activity rawdata'!P1096="APLT","Plant",  IF('Activity rawdata'!P1096="ANREG","Natural Regeneration"))))))))))</f>
        <v>Late Fert</v>
      </c>
      <c r="I1097" s="74">
        <f>'Activity rawdata'!O1096</f>
        <v>23.36</v>
      </c>
      <c r="J1097" s="75">
        <f>'Activity rawdata'!N1096</f>
        <v>22</v>
      </c>
      <c r="K1097" s="75">
        <f>'Activity rawdata'!AC1096</f>
        <v>74.680000000000007</v>
      </c>
      <c r="L1097" s="75">
        <f>'Activity rawdata'!AD1096</f>
        <v>102.65</v>
      </c>
      <c r="M1097" s="76">
        <f>'Activity rawdata'!AE1096</f>
        <v>11.549388213127182</v>
      </c>
      <c r="N1097" s="83">
        <f>'Activity rawdata'!T1096+'Activity rawdata'!U1096</f>
        <v>0</v>
      </c>
      <c r="O1097" s="80">
        <f>'Activity rawdata'!V1096</f>
        <v>0</v>
      </c>
      <c r="P1097" s="80">
        <f>'Activity rawdata'!W1096</f>
        <v>0</v>
      </c>
      <c r="Q1097" s="80">
        <f>'Activity rawdata'!X1096</f>
        <v>0</v>
      </c>
      <c r="R1097" s="84">
        <f t="shared" si="170"/>
        <v>0</v>
      </c>
      <c r="S1097" s="80">
        <f>'Activity rawdata'!Z1096</f>
        <v>0</v>
      </c>
      <c r="T1097" s="80">
        <f>'Activity rawdata'!AA1096</f>
        <v>0</v>
      </c>
      <c r="U1097" s="80">
        <f t="shared" si="171"/>
        <v>0</v>
      </c>
      <c r="V1097" s="81">
        <f t="shared" si="172"/>
        <v>0</v>
      </c>
      <c r="W1097" s="75">
        <f t="shared" si="173"/>
        <v>0</v>
      </c>
      <c r="X1097" s="75">
        <f t="shared" si="174"/>
        <v>0</v>
      </c>
      <c r="Y1097" s="75">
        <f t="shared" si="175"/>
        <v>0</v>
      </c>
      <c r="Z1097" s="82">
        <f t="shared" si="176"/>
        <v>0</v>
      </c>
      <c r="AA1097" s="75">
        <f t="shared" si="177"/>
        <v>0</v>
      </c>
      <c r="AB1097" s="75">
        <f t="shared" si="178"/>
        <v>0</v>
      </c>
      <c r="AC1097" s="82">
        <f t="shared" si="179"/>
        <v>0</v>
      </c>
    </row>
    <row r="1098" spans="1:29" x14ac:dyDescent="0.35">
      <c r="A1098" s="70" t="str">
        <f>'Activity rawdata'!A1097</f>
        <v>BH5132-1-381</v>
      </c>
      <c r="B1098" s="71" t="str">
        <f>'Activity rawdata'!B1097</f>
        <v>LB</v>
      </c>
      <c r="C1098" s="71" t="str">
        <f>IF('Activity rawdata'!C1097="PY","Planted",IF('Activity rawdata'!C1097="NY","Nat/Convert",IF('Activity rawdata'!C1097="NN","Nat/Nonconvert",IF('Activity rawdata'!C1097="OY","Planted"))))</f>
        <v>Planted</v>
      </c>
      <c r="D1098" s="70" t="str">
        <f>'Activity rawdata'!D1097</f>
        <v>STP2</v>
      </c>
      <c r="E1098" s="72" t="str">
        <f>'Activity rawdata'!E1097</f>
        <v>88</v>
      </c>
      <c r="F1098" s="73" t="str">
        <f>'Activity rawdata'!L1097</f>
        <v>MT2</v>
      </c>
      <c r="G1098" s="72" t="str">
        <f>'Activity rawdata'!R1097</f>
        <v>2056</v>
      </c>
      <c r="H1098" s="72" t="str">
        <f>IF('Activity rawdata'!P1097="AHTHIN1","1st Thin",IF('Activity rawdata'!P1097="AHCC","Clearcut",IF('Activity rawdata'!P1097="AHTHSMZ","SMZ Thin",IF('Activity rawdata'!P1097="AHTHIN2","2nd Thin",IF('Activity rawdata'!P1097="AFERTE","Early Fert",IF('Activity rawdata'!P1097="AFERTM","Mid Fert",IF('Activity rawdata'!P1097="AFERTL","Late Fert",  IF('Activity rawdata'!P1097="ASP","Site Prep", IF('Activity rawdata'!P1097="APLT","Plant",  IF('Activity rawdata'!P1097="ANREG","Natural Regeneration"))))))))))</f>
        <v>Late Fert</v>
      </c>
      <c r="I1098" s="74">
        <f>'Activity rawdata'!O1097</f>
        <v>92.02</v>
      </c>
      <c r="J1098" s="75">
        <f>'Activity rawdata'!N1097</f>
        <v>22</v>
      </c>
      <c r="K1098" s="75">
        <f>'Activity rawdata'!AC1097</f>
        <v>74.680000000000007</v>
      </c>
      <c r="L1098" s="75">
        <f>'Activity rawdata'!AD1097</f>
        <v>102.65</v>
      </c>
      <c r="M1098" s="76">
        <f>'Activity rawdata'!AE1097</f>
        <v>11.549388213127182</v>
      </c>
      <c r="N1098" s="83">
        <f>'Activity rawdata'!T1097+'Activity rawdata'!U1097</f>
        <v>0</v>
      </c>
      <c r="O1098" s="80">
        <f>'Activity rawdata'!V1097</f>
        <v>0</v>
      </c>
      <c r="P1098" s="80">
        <f>'Activity rawdata'!W1097</f>
        <v>0</v>
      </c>
      <c r="Q1098" s="80">
        <f>'Activity rawdata'!X1097</f>
        <v>0</v>
      </c>
      <c r="R1098" s="84">
        <f t="shared" si="170"/>
        <v>0</v>
      </c>
      <c r="S1098" s="80">
        <f>'Activity rawdata'!Z1097</f>
        <v>0</v>
      </c>
      <c r="T1098" s="80">
        <f>'Activity rawdata'!AA1097</f>
        <v>0</v>
      </c>
      <c r="U1098" s="80">
        <f t="shared" si="171"/>
        <v>0</v>
      </c>
      <c r="V1098" s="81">
        <f t="shared" si="172"/>
        <v>0</v>
      </c>
      <c r="W1098" s="75">
        <f t="shared" si="173"/>
        <v>0</v>
      </c>
      <c r="X1098" s="75">
        <f t="shared" si="174"/>
        <v>0</v>
      </c>
      <c r="Y1098" s="75">
        <f t="shared" si="175"/>
        <v>0</v>
      </c>
      <c r="Z1098" s="82">
        <f t="shared" si="176"/>
        <v>0</v>
      </c>
      <c r="AA1098" s="75">
        <f t="shared" si="177"/>
        <v>0</v>
      </c>
      <c r="AB1098" s="75">
        <f t="shared" si="178"/>
        <v>0</v>
      </c>
      <c r="AC1098" s="82">
        <f t="shared" si="179"/>
        <v>0</v>
      </c>
    </row>
    <row r="1099" spans="1:29" x14ac:dyDescent="0.35">
      <c r="A1099" s="70" t="str">
        <f>'Activity rawdata'!A1098</f>
        <v>BH5136-1-138</v>
      </c>
      <c r="B1099" s="71" t="str">
        <f>'Activity rawdata'!B1098</f>
        <v>LB</v>
      </c>
      <c r="C1099" s="71" t="str">
        <f>IF('Activity rawdata'!C1098="PY","Planted",IF('Activity rawdata'!C1098="NY","Nat/Convert",IF('Activity rawdata'!C1098="NN","Nat/Nonconvert",IF('Activity rawdata'!C1098="OY","Planted"))))</f>
        <v>Planted</v>
      </c>
      <c r="D1099" s="70" t="str">
        <f>'Activity rawdata'!D1098</f>
        <v>STP2</v>
      </c>
      <c r="E1099" s="72" t="str">
        <f>'Activity rawdata'!E1098</f>
        <v>85</v>
      </c>
      <c r="F1099" s="73" t="str">
        <f>'Activity rawdata'!L1098</f>
        <v>MT2</v>
      </c>
      <c r="G1099" s="72" t="str">
        <f>'Activity rawdata'!R1098</f>
        <v>2056</v>
      </c>
      <c r="H1099" s="72" t="str">
        <f>IF('Activity rawdata'!P1098="AHTHIN1","1st Thin",IF('Activity rawdata'!P1098="AHCC","Clearcut",IF('Activity rawdata'!P1098="AHTHSMZ","SMZ Thin",IF('Activity rawdata'!P1098="AHTHIN2","2nd Thin",IF('Activity rawdata'!P1098="AFERTE","Early Fert",IF('Activity rawdata'!P1098="AFERTM","Mid Fert",IF('Activity rawdata'!P1098="AFERTL","Late Fert",  IF('Activity rawdata'!P1098="ASP","Site Prep", IF('Activity rawdata'!P1098="APLT","Plant",  IF('Activity rawdata'!P1098="ANREG","Natural Regeneration"))))))))))</f>
        <v>Late Fert</v>
      </c>
      <c r="I1099" s="74">
        <f>'Activity rawdata'!O1098</f>
        <v>10.119999999999999</v>
      </c>
      <c r="J1099" s="75">
        <f>'Activity rawdata'!N1098</f>
        <v>22</v>
      </c>
      <c r="K1099" s="75">
        <f>'Activity rawdata'!AC1098</f>
        <v>74.680000000000007</v>
      </c>
      <c r="L1099" s="75">
        <f>'Activity rawdata'!AD1098</f>
        <v>102.65</v>
      </c>
      <c r="M1099" s="76">
        <f>'Activity rawdata'!AE1098</f>
        <v>11.549388213127182</v>
      </c>
      <c r="N1099" s="83">
        <f>'Activity rawdata'!T1098+'Activity rawdata'!U1098</f>
        <v>0</v>
      </c>
      <c r="O1099" s="80">
        <f>'Activity rawdata'!V1098</f>
        <v>0</v>
      </c>
      <c r="P1099" s="80">
        <f>'Activity rawdata'!W1098</f>
        <v>0</v>
      </c>
      <c r="Q1099" s="80">
        <f>'Activity rawdata'!X1098</f>
        <v>0</v>
      </c>
      <c r="R1099" s="84">
        <f t="shared" si="170"/>
        <v>0</v>
      </c>
      <c r="S1099" s="80">
        <f>'Activity rawdata'!Z1098</f>
        <v>0</v>
      </c>
      <c r="T1099" s="80">
        <f>'Activity rawdata'!AA1098</f>
        <v>0</v>
      </c>
      <c r="U1099" s="80">
        <f t="shared" si="171"/>
        <v>0</v>
      </c>
      <c r="V1099" s="81">
        <f t="shared" si="172"/>
        <v>0</v>
      </c>
      <c r="W1099" s="75">
        <f t="shared" si="173"/>
        <v>0</v>
      </c>
      <c r="X1099" s="75">
        <f t="shared" si="174"/>
        <v>0</v>
      </c>
      <c r="Y1099" s="75">
        <f t="shared" si="175"/>
        <v>0</v>
      </c>
      <c r="Z1099" s="82">
        <f t="shared" si="176"/>
        <v>0</v>
      </c>
      <c r="AA1099" s="75">
        <f t="shared" si="177"/>
        <v>0</v>
      </c>
      <c r="AB1099" s="75">
        <f t="shared" si="178"/>
        <v>0</v>
      </c>
      <c r="AC1099" s="82">
        <f t="shared" si="179"/>
        <v>0</v>
      </c>
    </row>
    <row r="1100" spans="1:29" x14ac:dyDescent="0.35">
      <c r="A1100" s="70" t="str">
        <f>'Activity rawdata'!A1099</f>
        <v>BH1427-1-1</v>
      </c>
      <c r="B1100" s="71" t="str">
        <f>'Activity rawdata'!B1099</f>
        <v>LB</v>
      </c>
      <c r="C1100" s="71" t="str">
        <f>IF('Activity rawdata'!C1099="PY","Planted",IF('Activity rawdata'!C1099="NY","Nat/Convert",IF('Activity rawdata'!C1099="NN","Nat/Nonconvert",IF('Activity rawdata'!C1099="OY","Planted"))))</f>
        <v>Planted</v>
      </c>
      <c r="D1100" s="70" t="str">
        <f>'Activity rawdata'!D1099</f>
        <v>STP3</v>
      </c>
      <c r="E1100" s="72" t="str">
        <f>'Activity rawdata'!E1099</f>
        <v>88</v>
      </c>
      <c r="F1100" s="73" t="str">
        <f>'Activity rawdata'!L1099</f>
        <v>MT2</v>
      </c>
      <c r="G1100" s="72" t="str">
        <f>'Activity rawdata'!R1099</f>
        <v>2056</v>
      </c>
      <c r="H1100" s="72" t="str">
        <f>IF('Activity rawdata'!P1099="AHTHIN1","1st Thin",IF('Activity rawdata'!P1099="AHCC","Clearcut",IF('Activity rawdata'!P1099="AHTHSMZ","SMZ Thin",IF('Activity rawdata'!P1099="AHTHIN2","2nd Thin",IF('Activity rawdata'!P1099="AFERTE","Early Fert",IF('Activity rawdata'!P1099="AFERTM","Mid Fert",IF('Activity rawdata'!P1099="AFERTL","Late Fert",  IF('Activity rawdata'!P1099="ASP","Site Prep", IF('Activity rawdata'!P1099="APLT","Plant",  IF('Activity rawdata'!P1099="ANREG","Natural Regeneration"))))))))))</f>
        <v>Late Fert</v>
      </c>
      <c r="I1100" s="74">
        <f>'Activity rawdata'!O1099</f>
        <v>209.62</v>
      </c>
      <c r="J1100" s="75">
        <f>'Activity rawdata'!N1099</f>
        <v>22</v>
      </c>
      <c r="K1100" s="75">
        <f>'Activity rawdata'!AC1099</f>
        <v>75.09</v>
      </c>
      <c r="L1100" s="75">
        <f>'Activity rawdata'!AD1099</f>
        <v>97.25</v>
      </c>
      <c r="M1100" s="76">
        <f>'Activity rawdata'!AE1099</f>
        <v>11.898235183440766</v>
      </c>
      <c r="N1100" s="83">
        <f>'Activity rawdata'!T1099+'Activity rawdata'!U1099</f>
        <v>0</v>
      </c>
      <c r="O1100" s="80">
        <f>'Activity rawdata'!V1099</f>
        <v>0</v>
      </c>
      <c r="P1100" s="80">
        <f>'Activity rawdata'!W1099</f>
        <v>0</v>
      </c>
      <c r="Q1100" s="80">
        <f>'Activity rawdata'!X1099</f>
        <v>0</v>
      </c>
      <c r="R1100" s="84">
        <f t="shared" si="170"/>
        <v>0</v>
      </c>
      <c r="S1100" s="80">
        <f>'Activity rawdata'!Z1099</f>
        <v>0</v>
      </c>
      <c r="T1100" s="80">
        <f>'Activity rawdata'!AA1099</f>
        <v>0</v>
      </c>
      <c r="U1100" s="80">
        <f t="shared" si="171"/>
        <v>0</v>
      </c>
      <c r="V1100" s="81">
        <f t="shared" si="172"/>
        <v>0</v>
      </c>
      <c r="W1100" s="75">
        <f t="shared" si="173"/>
        <v>0</v>
      </c>
      <c r="X1100" s="75">
        <f t="shared" si="174"/>
        <v>0</v>
      </c>
      <c r="Y1100" s="75">
        <f t="shared" si="175"/>
        <v>0</v>
      </c>
      <c r="Z1100" s="82">
        <f t="shared" si="176"/>
        <v>0</v>
      </c>
      <c r="AA1100" s="75">
        <f t="shared" si="177"/>
        <v>0</v>
      </c>
      <c r="AB1100" s="75">
        <f t="shared" si="178"/>
        <v>0</v>
      </c>
      <c r="AC1100" s="82">
        <f t="shared" si="179"/>
        <v>0</v>
      </c>
    </row>
    <row r="1101" spans="1:29" x14ac:dyDescent="0.35">
      <c r="A1101" s="70" t="str">
        <f>'Activity rawdata'!A1100</f>
        <v>BH3011-1-92</v>
      </c>
      <c r="B1101" s="71" t="str">
        <f>'Activity rawdata'!B1100</f>
        <v>LB</v>
      </c>
      <c r="C1101" s="71" t="str">
        <f>IF('Activity rawdata'!C1100="PY","Planted",IF('Activity rawdata'!C1100="NY","Nat/Convert",IF('Activity rawdata'!C1100="NN","Nat/Nonconvert",IF('Activity rawdata'!C1100="OY","Planted"))))</f>
        <v>Planted</v>
      </c>
      <c r="D1101" s="70" t="str">
        <f>'Activity rawdata'!D1100</f>
        <v>STP2</v>
      </c>
      <c r="E1101" s="72" t="str">
        <f>'Activity rawdata'!E1100</f>
        <v>92</v>
      </c>
      <c r="F1101" s="73" t="str">
        <f>'Activity rawdata'!L1100</f>
        <v>MT2</v>
      </c>
      <c r="G1101" s="72" t="str">
        <f>'Activity rawdata'!R1100</f>
        <v>2056</v>
      </c>
      <c r="H1101" s="72" t="str">
        <f>IF('Activity rawdata'!P1100="AHTHIN1","1st Thin",IF('Activity rawdata'!P1100="AHCC","Clearcut",IF('Activity rawdata'!P1100="AHTHSMZ","SMZ Thin",IF('Activity rawdata'!P1100="AHTHIN2","2nd Thin",IF('Activity rawdata'!P1100="AFERTE","Early Fert",IF('Activity rawdata'!P1100="AFERTM","Mid Fert",IF('Activity rawdata'!P1100="AFERTL","Late Fert",  IF('Activity rawdata'!P1100="ASP","Site Prep", IF('Activity rawdata'!P1100="APLT","Plant",  IF('Activity rawdata'!P1100="ANREG","Natural Regeneration"))))))))))</f>
        <v>Late Fert</v>
      </c>
      <c r="I1101" s="74">
        <f>'Activity rawdata'!O1100</f>
        <v>4.78</v>
      </c>
      <c r="J1101" s="75">
        <f>'Activity rawdata'!N1100</f>
        <v>21</v>
      </c>
      <c r="K1101" s="75">
        <f>'Activity rawdata'!AC1100</f>
        <v>74.58</v>
      </c>
      <c r="L1101" s="75">
        <f>'Activity rawdata'!AD1100</f>
        <v>92.26</v>
      </c>
      <c r="M1101" s="76">
        <f>'Activity rawdata'!AE1100</f>
        <v>12.174209365857228</v>
      </c>
      <c r="N1101" s="83">
        <f>'Activity rawdata'!T1100+'Activity rawdata'!U1100</f>
        <v>0</v>
      </c>
      <c r="O1101" s="80">
        <f>'Activity rawdata'!V1100</f>
        <v>0</v>
      </c>
      <c r="P1101" s="80">
        <f>'Activity rawdata'!W1100</f>
        <v>0</v>
      </c>
      <c r="Q1101" s="80">
        <f>'Activity rawdata'!X1100</f>
        <v>0</v>
      </c>
      <c r="R1101" s="84">
        <f t="shared" si="170"/>
        <v>0</v>
      </c>
      <c r="S1101" s="80">
        <f>'Activity rawdata'!Z1100</f>
        <v>0</v>
      </c>
      <c r="T1101" s="80">
        <f>'Activity rawdata'!AA1100</f>
        <v>0</v>
      </c>
      <c r="U1101" s="80">
        <f t="shared" si="171"/>
        <v>0</v>
      </c>
      <c r="V1101" s="81">
        <f t="shared" si="172"/>
        <v>0</v>
      </c>
      <c r="W1101" s="75">
        <f t="shared" si="173"/>
        <v>0</v>
      </c>
      <c r="X1101" s="75">
        <f t="shared" si="174"/>
        <v>0</v>
      </c>
      <c r="Y1101" s="75">
        <f t="shared" si="175"/>
        <v>0</v>
      </c>
      <c r="Z1101" s="82">
        <f t="shared" si="176"/>
        <v>0</v>
      </c>
      <c r="AA1101" s="75">
        <f t="shared" si="177"/>
        <v>0</v>
      </c>
      <c r="AB1101" s="75">
        <f t="shared" si="178"/>
        <v>0</v>
      </c>
      <c r="AC1101" s="82">
        <f t="shared" si="179"/>
        <v>0</v>
      </c>
    </row>
    <row r="1102" spans="1:29" x14ac:dyDescent="0.35">
      <c r="A1102" s="70" t="str">
        <f>'Activity rawdata'!A1101</f>
        <v>BH2046-1-364</v>
      </c>
      <c r="B1102" s="71" t="str">
        <f>'Activity rawdata'!B1101</f>
        <v>LB</v>
      </c>
      <c r="C1102" s="71" t="str">
        <f>IF('Activity rawdata'!C1101="PY","Planted",IF('Activity rawdata'!C1101="NY","Nat/Convert",IF('Activity rawdata'!C1101="NN","Nat/Nonconvert",IF('Activity rawdata'!C1101="OY","Planted"))))</f>
        <v>Planted</v>
      </c>
      <c r="D1102" s="70" t="str">
        <f>'Activity rawdata'!D1101</f>
        <v>STP2</v>
      </c>
      <c r="E1102" s="72" t="str">
        <f>'Activity rawdata'!E1101</f>
        <v>76</v>
      </c>
      <c r="F1102" s="73" t="str">
        <f>'Activity rawdata'!L1101</f>
        <v>MT2</v>
      </c>
      <c r="G1102" s="72" t="str">
        <f>'Activity rawdata'!R1101</f>
        <v>2056</v>
      </c>
      <c r="H1102" s="72" t="str">
        <f>IF('Activity rawdata'!P1101="AHTHIN1","1st Thin",IF('Activity rawdata'!P1101="AHCC","Clearcut",IF('Activity rawdata'!P1101="AHTHSMZ","SMZ Thin",IF('Activity rawdata'!P1101="AHTHIN2","2nd Thin",IF('Activity rawdata'!P1101="AFERTE","Early Fert",IF('Activity rawdata'!P1101="AFERTM","Mid Fert",IF('Activity rawdata'!P1101="AFERTL","Late Fert",  IF('Activity rawdata'!P1101="ASP","Site Prep", IF('Activity rawdata'!P1101="APLT","Plant",  IF('Activity rawdata'!P1101="ANREG","Natural Regeneration"))))))))))</f>
        <v>Late Fert</v>
      </c>
      <c r="I1102" s="74">
        <f>'Activity rawdata'!O1101</f>
        <v>26.9</v>
      </c>
      <c r="J1102" s="75">
        <f>'Activity rawdata'!N1101</f>
        <v>22</v>
      </c>
      <c r="K1102" s="75">
        <f>'Activity rawdata'!AC1101</f>
        <v>73.69</v>
      </c>
      <c r="L1102" s="75">
        <f>'Activity rawdata'!AD1101</f>
        <v>108.24</v>
      </c>
      <c r="M1102" s="76">
        <f>'Activity rawdata'!AE1101</f>
        <v>11.172405459072912</v>
      </c>
      <c r="N1102" s="83">
        <f>'Activity rawdata'!T1101+'Activity rawdata'!U1101</f>
        <v>0</v>
      </c>
      <c r="O1102" s="80">
        <f>'Activity rawdata'!V1101</f>
        <v>0</v>
      </c>
      <c r="P1102" s="80">
        <f>'Activity rawdata'!W1101</f>
        <v>0</v>
      </c>
      <c r="Q1102" s="80">
        <f>'Activity rawdata'!X1101</f>
        <v>0</v>
      </c>
      <c r="R1102" s="84">
        <f t="shared" ref="R1102:R1165" si="180">SUM(N1102:Q1102)</f>
        <v>0</v>
      </c>
      <c r="S1102" s="80">
        <f>'Activity rawdata'!Z1101</f>
        <v>0</v>
      </c>
      <c r="T1102" s="80">
        <f>'Activity rawdata'!AA1101</f>
        <v>0</v>
      </c>
      <c r="U1102" s="80">
        <f t="shared" ref="U1102:U1165" si="181">S1102+T1102</f>
        <v>0</v>
      </c>
      <c r="V1102" s="81">
        <f t="shared" ref="V1102:V1165" si="182">N1102*$I1102</f>
        <v>0</v>
      </c>
      <c r="W1102" s="75">
        <f t="shared" ref="W1102:W1165" si="183">O1102*$I1102</f>
        <v>0</v>
      </c>
      <c r="X1102" s="75">
        <f t="shared" ref="X1102:X1165" si="184">P1102*$I1102</f>
        <v>0</v>
      </c>
      <c r="Y1102" s="75">
        <f t="shared" ref="Y1102:Y1165" si="185">Q1102*$I1102</f>
        <v>0</v>
      </c>
      <c r="Z1102" s="82">
        <f t="shared" ref="Z1102:Z1165" si="186">SUM(V1102:Y1102)</f>
        <v>0</v>
      </c>
      <c r="AA1102" s="75">
        <f t="shared" ref="AA1102:AA1165" si="187">S1102*$I1102</f>
        <v>0</v>
      </c>
      <c r="AB1102" s="75">
        <f t="shared" ref="AB1102:AB1165" si="188">T1102*$I1102</f>
        <v>0</v>
      </c>
      <c r="AC1102" s="82">
        <f t="shared" ref="AC1102:AC1165" si="189">AA1102+AB1102</f>
        <v>0</v>
      </c>
    </row>
    <row r="1103" spans="1:29" x14ac:dyDescent="0.35">
      <c r="A1103" s="70" t="str">
        <f>'Activity rawdata'!A1102</f>
        <v>BH6125-1-281</v>
      </c>
      <c r="B1103" s="71" t="str">
        <f>'Activity rawdata'!B1102</f>
        <v>LB</v>
      </c>
      <c r="C1103" s="71" t="str">
        <f>IF('Activity rawdata'!C1102="PY","Planted",IF('Activity rawdata'!C1102="NY","Nat/Convert",IF('Activity rawdata'!C1102="NN","Nat/Nonconvert",IF('Activity rawdata'!C1102="OY","Planted"))))</f>
        <v>Planted</v>
      </c>
      <c r="D1103" s="70" t="str">
        <f>'Activity rawdata'!D1102</f>
        <v>STP2</v>
      </c>
      <c r="E1103" s="72" t="str">
        <f>'Activity rawdata'!E1102</f>
        <v>76</v>
      </c>
      <c r="F1103" s="73" t="str">
        <f>'Activity rawdata'!L1102</f>
        <v>MT2</v>
      </c>
      <c r="G1103" s="72" t="str">
        <f>'Activity rawdata'!R1102</f>
        <v>2056</v>
      </c>
      <c r="H1103" s="72" t="str">
        <f>IF('Activity rawdata'!P1102="AHTHIN1","1st Thin",IF('Activity rawdata'!P1102="AHCC","Clearcut",IF('Activity rawdata'!P1102="AHTHSMZ","SMZ Thin",IF('Activity rawdata'!P1102="AHTHIN2","2nd Thin",IF('Activity rawdata'!P1102="AFERTE","Early Fert",IF('Activity rawdata'!P1102="AFERTM","Mid Fert",IF('Activity rawdata'!P1102="AFERTL","Late Fert",  IF('Activity rawdata'!P1102="ASP","Site Prep", IF('Activity rawdata'!P1102="APLT","Plant",  IF('Activity rawdata'!P1102="ANREG","Natural Regeneration"))))))))))</f>
        <v>Late Fert</v>
      </c>
      <c r="I1103" s="74">
        <f>'Activity rawdata'!O1102</f>
        <v>9.59</v>
      </c>
      <c r="J1103" s="75">
        <f>'Activity rawdata'!N1102</f>
        <v>22</v>
      </c>
      <c r="K1103" s="75">
        <f>'Activity rawdata'!AC1102</f>
        <v>74.430000000000007</v>
      </c>
      <c r="L1103" s="75">
        <f>'Activity rawdata'!AD1102</f>
        <v>123.31</v>
      </c>
      <c r="M1103" s="76">
        <f>'Activity rawdata'!AE1102</f>
        <v>10.519889123312062</v>
      </c>
      <c r="N1103" s="83">
        <f>'Activity rawdata'!T1102+'Activity rawdata'!U1102</f>
        <v>0</v>
      </c>
      <c r="O1103" s="80">
        <f>'Activity rawdata'!V1102</f>
        <v>0</v>
      </c>
      <c r="P1103" s="80">
        <f>'Activity rawdata'!W1102</f>
        <v>0</v>
      </c>
      <c r="Q1103" s="80">
        <f>'Activity rawdata'!X1102</f>
        <v>0</v>
      </c>
      <c r="R1103" s="84">
        <f t="shared" si="180"/>
        <v>0</v>
      </c>
      <c r="S1103" s="80">
        <f>'Activity rawdata'!Z1102</f>
        <v>0</v>
      </c>
      <c r="T1103" s="80">
        <f>'Activity rawdata'!AA1102</f>
        <v>0</v>
      </c>
      <c r="U1103" s="80">
        <f t="shared" si="181"/>
        <v>0</v>
      </c>
      <c r="V1103" s="81">
        <f t="shared" si="182"/>
        <v>0</v>
      </c>
      <c r="W1103" s="75">
        <f t="shared" si="183"/>
        <v>0</v>
      </c>
      <c r="X1103" s="75">
        <f t="shared" si="184"/>
        <v>0</v>
      </c>
      <c r="Y1103" s="75">
        <f t="shared" si="185"/>
        <v>0</v>
      </c>
      <c r="Z1103" s="82">
        <f t="shared" si="186"/>
        <v>0</v>
      </c>
      <c r="AA1103" s="75">
        <f t="shared" si="187"/>
        <v>0</v>
      </c>
      <c r="AB1103" s="75">
        <f t="shared" si="188"/>
        <v>0</v>
      </c>
      <c r="AC1103" s="82">
        <f t="shared" si="189"/>
        <v>0</v>
      </c>
    </row>
    <row r="1104" spans="1:29" x14ac:dyDescent="0.35">
      <c r="A1104" s="70" t="str">
        <f>'Activity rawdata'!A1103</f>
        <v>BH6125-1-368</v>
      </c>
      <c r="B1104" s="71" t="str">
        <f>'Activity rawdata'!B1103</f>
        <v>LB</v>
      </c>
      <c r="C1104" s="71" t="str">
        <f>IF('Activity rawdata'!C1103="PY","Planted",IF('Activity rawdata'!C1103="NY","Nat/Convert",IF('Activity rawdata'!C1103="NN","Nat/Nonconvert",IF('Activity rawdata'!C1103="OY","Planted"))))</f>
        <v>Planted</v>
      </c>
      <c r="D1104" s="70" t="str">
        <f>'Activity rawdata'!D1103</f>
        <v>STP2</v>
      </c>
      <c r="E1104" s="72" t="str">
        <f>'Activity rawdata'!E1103</f>
        <v>76</v>
      </c>
      <c r="F1104" s="73" t="str">
        <f>'Activity rawdata'!L1103</f>
        <v>MT2</v>
      </c>
      <c r="G1104" s="72" t="str">
        <f>'Activity rawdata'!R1103</f>
        <v>2056</v>
      </c>
      <c r="H1104" s="72" t="str">
        <f>IF('Activity rawdata'!P1103="AHTHIN1","1st Thin",IF('Activity rawdata'!P1103="AHCC","Clearcut",IF('Activity rawdata'!P1103="AHTHSMZ","SMZ Thin",IF('Activity rawdata'!P1103="AHTHIN2","2nd Thin",IF('Activity rawdata'!P1103="AFERTE","Early Fert",IF('Activity rawdata'!P1103="AFERTM","Mid Fert",IF('Activity rawdata'!P1103="AFERTL","Late Fert",  IF('Activity rawdata'!P1103="ASP","Site Prep", IF('Activity rawdata'!P1103="APLT","Plant",  IF('Activity rawdata'!P1103="ANREG","Natural Regeneration"))))))))))</f>
        <v>Late Fert</v>
      </c>
      <c r="I1104" s="74">
        <f>'Activity rawdata'!O1103</f>
        <v>32.85</v>
      </c>
      <c r="J1104" s="75">
        <f>'Activity rawdata'!N1103</f>
        <v>22</v>
      </c>
      <c r="K1104" s="75">
        <f>'Activity rawdata'!AC1103</f>
        <v>74.430000000000007</v>
      </c>
      <c r="L1104" s="75">
        <f>'Activity rawdata'!AD1103</f>
        <v>123.31</v>
      </c>
      <c r="M1104" s="76">
        <f>'Activity rawdata'!AE1103</f>
        <v>10.519889123312062</v>
      </c>
      <c r="N1104" s="83">
        <f>'Activity rawdata'!T1103+'Activity rawdata'!U1103</f>
        <v>0</v>
      </c>
      <c r="O1104" s="80">
        <f>'Activity rawdata'!V1103</f>
        <v>0</v>
      </c>
      <c r="P1104" s="80">
        <f>'Activity rawdata'!W1103</f>
        <v>0</v>
      </c>
      <c r="Q1104" s="80">
        <f>'Activity rawdata'!X1103</f>
        <v>0</v>
      </c>
      <c r="R1104" s="84">
        <f t="shared" si="180"/>
        <v>0</v>
      </c>
      <c r="S1104" s="80">
        <f>'Activity rawdata'!Z1103</f>
        <v>0</v>
      </c>
      <c r="T1104" s="80">
        <f>'Activity rawdata'!AA1103</f>
        <v>0</v>
      </c>
      <c r="U1104" s="80">
        <f t="shared" si="181"/>
        <v>0</v>
      </c>
      <c r="V1104" s="81">
        <f t="shared" si="182"/>
        <v>0</v>
      </c>
      <c r="W1104" s="75">
        <f t="shared" si="183"/>
        <v>0</v>
      </c>
      <c r="X1104" s="75">
        <f t="shared" si="184"/>
        <v>0</v>
      </c>
      <c r="Y1104" s="75">
        <f t="shared" si="185"/>
        <v>0</v>
      </c>
      <c r="Z1104" s="82">
        <f t="shared" si="186"/>
        <v>0</v>
      </c>
      <c r="AA1104" s="75">
        <f t="shared" si="187"/>
        <v>0</v>
      </c>
      <c r="AB1104" s="75">
        <f t="shared" si="188"/>
        <v>0</v>
      </c>
      <c r="AC1104" s="82">
        <f t="shared" si="189"/>
        <v>0</v>
      </c>
    </row>
    <row r="1105" spans="1:29" x14ac:dyDescent="0.35">
      <c r="A1105" s="70" t="str">
        <f>'Activity rawdata'!A1104</f>
        <v>BH1429-1-338</v>
      </c>
      <c r="B1105" s="71" t="str">
        <f>'Activity rawdata'!B1104</f>
        <v>LB</v>
      </c>
      <c r="C1105" s="71" t="str">
        <f>IF('Activity rawdata'!C1104="PY","Planted",IF('Activity rawdata'!C1104="NY","Nat/Convert",IF('Activity rawdata'!C1104="NN","Nat/Nonconvert",IF('Activity rawdata'!C1104="OY","Planted"))))</f>
        <v>Planted</v>
      </c>
      <c r="D1105" s="70" t="str">
        <f>'Activity rawdata'!D1104</f>
        <v>STP2</v>
      </c>
      <c r="E1105" s="72" t="str">
        <f>'Activity rawdata'!E1104</f>
        <v>83</v>
      </c>
      <c r="F1105" s="73" t="str">
        <f>'Activity rawdata'!L1104</f>
        <v>MT2</v>
      </c>
      <c r="G1105" s="72" t="str">
        <f>'Activity rawdata'!R1104</f>
        <v>2056</v>
      </c>
      <c r="H1105" s="72" t="str">
        <f>IF('Activity rawdata'!P1104="AHTHIN1","1st Thin",IF('Activity rawdata'!P1104="AHCC","Clearcut",IF('Activity rawdata'!P1104="AHTHSMZ","SMZ Thin",IF('Activity rawdata'!P1104="AHTHIN2","2nd Thin",IF('Activity rawdata'!P1104="AFERTE","Early Fert",IF('Activity rawdata'!P1104="AFERTM","Mid Fert",IF('Activity rawdata'!P1104="AFERTL","Late Fert",  IF('Activity rawdata'!P1104="ASP","Site Prep", IF('Activity rawdata'!P1104="APLT","Plant",  IF('Activity rawdata'!P1104="ANREG","Natural Regeneration"))))))))))</f>
        <v>Late Fert</v>
      </c>
      <c r="I1105" s="74">
        <f>'Activity rawdata'!O1104</f>
        <v>121.97</v>
      </c>
      <c r="J1105" s="75">
        <f>'Activity rawdata'!N1104</f>
        <v>22</v>
      </c>
      <c r="K1105" s="75">
        <f>'Activity rawdata'!AC1104</f>
        <v>74.27</v>
      </c>
      <c r="L1105" s="75">
        <f>'Activity rawdata'!AD1104</f>
        <v>102.15</v>
      </c>
      <c r="M1105" s="76">
        <f>'Activity rawdata'!AE1104</f>
        <v>11.545794632781032</v>
      </c>
      <c r="N1105" s="83">
        <f>'Activity rawdata'!T1104+'Activity rawdata'!U1104</f>
        <v>0</v>
      </c>
      <c r="O1105" s="80">
        <f>'Activity rawdata'!V1104</f>
        <v>0</v>
      </c>
      <c r="P1105" s="80">
        <f>'Activity rawdata'!W1104</f>
        <v>0</v>
      </c>
      <c r="Q1105" s="80">
        <f>'Activity rawdata'!X1104</f>
        <v>0</v>
      </c>
      <c r="R1105" s="84">
        <f t="shared" si="180"/>
        <v>0</v>
      </c>
      <c r="S1105" s="80">
        <f>'Activity rawdata'!Z1104</f>
        <v>0</v>
      </c>
      <c r="T1105" s="80">
        <f>'Activity rawdata'!AA1104</f>
        <v>0</v>
      </c>
      <c r="U1105" s="80">
        <f t="shared" si="181"/>
        <v>0</v>
      </c>
      <c r="V1105" s="81">
        <f t="shared" si="182"/>
        <v>0</v>
      </c>
      <c r="W1105" s="75">
        <f t="shared" si="183"/>
        <v>0</v>
      </c>
      <c r="X1105" s="75">
        <f t="shared" si="184"/>
        <v>0</v>
      </c>
      <c r="Y1105" s="75">
        <f t="shared" si="185"/>
        <v>0</v>
      </c>
      <c r="Z1105" s="82">
        <f t="shared" si="186"/>
        <v>0</v>
      </c>
      <c r="AA1105" s="75">
        <f t="shared" si="187"/>
        <v>0</v>
      </c>
      <c r="AB1105" s="75">
        <f t="shared" si="188"/>
        <v>0</v>
      </c>
      <c r="AC1105" s="82">
        <f t="shared" si="189"/>
        <v>0</v>
      </c>
    </row>
    <row r="1106" spans="1:29" x14ac:dyDescent="0.35">
      <c r="A1106" s="70" t="str">
        <f>'Activity rawdata'!A1105</f>
        <v>BH5132-1-123</v>
      </c>
      <c r="B1106" s="71" t="str">
        <f>'Activity rawdata'!B1105</f>
        <v>LB</v>
      </c>
      <c r="C1106" s="71" t="str">
        <f>IF('Activity rawdata'!C1105="PY","Planted",IF('Activity rawdata'!C1105="NY","Nat/Convert",IF('Activity rawdata'!C1105="NN","Nat/Nonconvert",IF('Activity rawdata'!C1105="OY","Planted"))))</f>
        <v>Planted</v>
      </c>
      <c r="D1106" s="70" t="str">
        <f>'Activity rawdata'!D1105</f>
        <v>STP2</v>
      </c>
      <c r="E1106" s="72" t="str">
        <f>'Activity rawdata'!E1105</f>
        <v>79</v>
      </c>
      <c r="F1106" s="73" t="str">
        <f>'Activity rawdata'!L1105</f>
        <v>NO</v>
      </c>
      <c r="G1106" s="72" t="str">
        <f>'Activity rawdata'!R1105</f>
        <v>2056</v>
      </c>
      <c r="H1106" s="72" t="str">
        <f>IF('Activity rawdata'!P1105="AHTHIN1","1st Thin",IF('Activity rawdata'!P1105="AHCC","Clearcut",IF('Activity rawdata'!P1105="AHTHSMZ","SMZ Thin",IF('Activity rawdata'!P1105="AHTHIN2","2nd Thin",IF('Activity rawdata'!P1105="AFERTE","Early Fert",IF('Activity rawdata'!P1105="AFERTM","Mid Fert",IF('Activity rawdata'!P1105="AFERTL","Late Fert",  IF('Activity rawdata'!P1105="ASP","Site Prep", IF('Activity rawdata'!P1105="APLT","Plant",  IF('Activity rawdata'!P1105="ANREG","Natural Regeneration"))))))))))</f>
        <v>1st Thin</v>
      </c>
      <c r="I1106" s="74">
        <f>'Activity rawdata'!O1105</f>
        <v>61.08</v>
      </c>
      <c r="J1106" s="75">
        <f>'Activity rawdata'!N1105</f>
        <v>14</v>
      </c>
      <c r="K1106" s="75">
        <f>'Activity rawdata'!AC1105</f>
        <v>125.83</v>
      </c>
      <c r="L1106" s="75">
        <f>'Activity rawdata'!AD1105</f>
        <v>379.35</v>
      </c>
      <c r="M1106" s="76">
        <f>'Activity rawdata'!AE1105</f>
        <v>7.7984511487921546</v>
      </c>
      <c r="N1106" s="83">
        <f>'Activity rawdata'!T1105+'Activity rawdata'!U1105</f>
        <v>24.83</v>
      </c>
      <c r="O1106" s="80">
        <f>'Activity rawdata'!V1105</f>
        <v>7.63</v>
      </c>
      <c r="P1106" s="80">
        <f>'Activity rawdata'!W1105</f>
        <v>0</v>
      </c>
      <c r="Q1106" s="80">
        <f>'Activity rawdata'!X1105</f>
        <v>0</v>
      </c>
      <c r="R1106" s="84">
        <f t="shared" si="180"/>
        <v>32.46</v>
      </c>
      <c r="S1106" s="80">
        <f>'Activity rawdata'!Z1105</f>
        <v>0</v>
      </c>
      <c r="T1106" s="80">
        <f>'Activity rawdata'!AA1105</f>
        <v>0</v>
      </c>
      <c r="U1106" s="80">
        <f t="shared" si="181"/>
        <v>0</v>
      </c>
      <c r="V1106" s="81">
        <f t="shared" si="182"/>
        <v>1516.6163999999999</v>
      </c>
      <c r="W1106" s="75">
        <f t="shared" si="183"/>
        <v>466.04039999999998</v>
      </c>
      <c r="X1106" s="75">
        <f t="shared" si="184"/>
        <v>0</v>
      </c>
      <c r="Y1106" s="75">
        <f t="shared" si="185"/>
        <v>0</v>
      </c>
      <c r="Z1106" s="82">
        <f t="shared" si="186"/>
        <v>1982.6567999999997</v>
      </c>
      <c r="AA1106" s="75">
        <f t="shared" si="187"/>
        <v>0</v>
      </c>
      <c r="AB1106" s="75">
        <f t="shared" si="188"/>
        <v>0</v>
      </c>
      <c r="AC1106" s="82">
        <f t="shared" si="189"/>
        <v>0</v>
      </c>
    </row>
    <row r="1107" spans="1:29" x14ac:dyDescent="0.35">
      <c r="A1107" s="70" t="str">
        <f>'Activity rawdata'!A1106</f>
        <v>BH5135-1-130</v>
      </c>
      <c r="B1107" s="71" t="str">
        <f>'Activity rawdata'!B1106</f>
        <v>LB</v>
      </c>
      <c r="C1107" s="71" t="str">
        <f>IF('Activity rawdata'!C1106="PY","Planted",IF('Activity rawdata'!C1106="NY","Nat/Convert",IF('Activity rawdata'!C1106="NN","Nat/Nonconvert",IF('Activity rawdata'!C1106="OY","Planted"))))</f>
        <v>Planted</v>
      </c>
      <c r="D1107" s="70" t="str">
        <f>'Activity rawdata'!D1106</f>
        <v>STP2</v>
      </c>
      <c r="E1107" s="72" t="str">
        <f>'Activity rawdata'!E1106</f>
        <v>81</v>
      </c>
      <c r="F1107" s="73" t="str">
        <f>'Activity rawdata'!L1106</f>
        <v>NO</v>
      </c>
      <c r="G1107" s="72" t="str">
        <f>'Activity rawdata'!R1106</f>
        <v>2056</v>
      </c>
      <c r="H1107" s="72" t="str">
        <f>IF('Activity rawdata'!P1106="AHTHIN1","1st Thin",IF('Activity rawdata'!P1106="AHCC","Clearcut",IF('Activity rawdata'!P1106="AHTHSMZ","SMZ Thin",IF('Activity rawdata'!P1106="AHTHIN2","2nd Thin",IF('Activity rawdata'!P1106="AFERTE","Early Fert",IF('Activity rawdata'!P1106="AFERTM","Mid Fert",IF('Activity rawdata'!P1106="AFERTL","Late Fert",  IF('Activity rawdata'!P1106="ASP","Site Prep", IF('Activity rawdata'!P1106="APLT","Plant",  IF('Activity rawdata'!P1106="ANREG","Natural Regeneration"))))))))))</f>
        <v>1st Thin</v>
      </c>
      <c r="I1107" s="74">
        <f>'Activity rawdata'!O1106</f>
        <v>68.400000000000006</v>
      </c>
      <c r="J1107" s="75">
        <f>'Activity rawdata'!N1106</f>
        <v>14</v>
      </c>
      <c r="K1107" s="75">
        <f>'Activity rawdata'!AC1106</f>
        <v>141.22</v>
      </c>
      <c r="L1107" s="75">
        <f>'Activity rawdata'!AD1106</f>
        <v>375.73</v>
      </c>
      <c r="M1107" s="76">
        <f>'Activity rawdata'!AE1106</f>
        <v>8.3013068837058928</v>
      </c>
      <c r="N1107" s="83">
        <f>'Activity rawdata'!T1106+'Activity rawdata'!U1106</f>
        <v>24.78</v>
      </c>
      <c r="O1107" s="80">
        <f>'Activity rawdata'!V1106</f>
        <v>13.56</v>
      </c>
      <c r="P1107" s="80">
        <f>'Activity rawdata'!W1106</f>
        <v>0</v>
      </c>
      <c r="Q1107" s="80">
        <f>'Activity rawdata'!X1106</f>
        <v>0</v>
      </c>
      <c r="R1107" s="84">
        <f t="shared" si="180"/>
        <v>38.340000000000003</v>
      </c>
      <c r="S1107" s="80">
        <f>'Activity rawdata'!Z1106</f>
        <v>0</v>
      </c>
      <c r="T1107" s="80">
        <f>'Activity rawdata'!AA1106</f>
        <v>0</v>
      </c>
      <c r="U1107" s="80">
        <f t="shared" si="181"/>
        <v>0</v>
      </c>
      <c r="V1107" s="81">
        <f t="shared" si="182"/>
        <v>1694.9520000000002</v>
      </c>
      <c r="W1107" s="75">
        <f t="shared" si="183"/>
        <v>927.50400000000013</v>
      </c>
      <c r="X1107" s="75">
        <f t="shared" si="184"/>
        <v>0</v>
      </c>
      <c r="Y1107" s="75">
        <f t="shared" si="185"/>
        <v>0</v>
      </c>
      <c r="Z1107" s="82">
        <f t="shared" si="186"/>
        <v>2622.4560000000001</v>
      </c>
      <c r="AA1107" s="75">
        <f t="shared" si="187"/>
        <v>0</v>
      </c>
      <c r="AB1107" s="75">
        <f t="shared" si="188"/>
        <v>0</v>
      </c>
      <c r="AC1107" s="82">
        <f t="shared" si="189"/>
        <v>0</v>
      </c>
    </row>
    <row r="1108" spans="1:29" x14ac:dyDescent="0.35">
      <c r="A1108" s="70" t="str">
        <f>'Activity rawdata'!A1107</f>
        <v>BH6112-1-216</v>
      </c>
      <c r="B1108" s="71" t="str">
        <f>'Activity rawdata'!B1107</f>
        <v>LB</v>
      </c>
      <c r="C1108" s="71" t="str">
        <f>IF('Activity rawdata'!C1107="PY","Planted",IF('Activity rawdata'!C1107="NY","Nat/Convert",IF('Activity rawdata'!C1107="NN","Nat/Nonconvert",IF('Activity rawdata'!C1107="OY","Planted"))))</f>
        <v>Planted</v>
      </c>
      <c r="D1108" s="70" t="str">
        <f>'Activity rawdata'!D1107</f>
        <v>STP2</v>
      </c>
      <c r="E1108" s="72" t="str">
        <f>'Activity rawdata'!E1107</f>
        <v>91</v>
      </c>
      <c r="F1108" s="73" t="str">
        <f>'Activity rawdata'!L1107</f>
        <v>NO</v>
      </c>
      <c r="G1108" s="72" t="str">
        <f>'Activity rawdata'!R1107</f>
        <v>2056</v>
      </c>
      <c r="H1108" s="72" t="str">
        <f>IF('Activity rawdata'!P1107="AHTHIN1","1st Thin",IF('Activity rawdata'!P1107="AHCC","Clearcut",IF('Activity rawdata'!P1107="AHTHSMZ","SMZ Thin",IF('Activity rawdata'!P1107="AHTHIN2","2nd Thin",IF('Activity rawdata'!P1107="AFERTE","Early Fert",IF('Activity rawdata'!P1107="AFERTM","Mid Fert",IF('Activity rawdata'!P1107="AFERTL","Late Fert",  IF('Activity rawdata'!P1107="ASP","Site Prep", IF('Activity rawdata'!P1107="APLT","Plant",  IF('Activity rawdata'!P1107="ANREG","Natural Regeneration"))))))))))</f>
        <v>1st Thin</v>
      </c>
      <c r="I1108" s="74">
        <f>'Activity rawdata'!O1107</f>
        <v>76.7</v>
      </c>
      <c r="J1108" s="75">
        <f>'Activity rawdata'!N1107</f>
        <v>14</v>
      </c>
      <c r="K1108" s="75">
        <f>'Activity rawdata'!AC1107</f>
        <v>174.76</v>
      </c>
      <c r="L1108" s="75">
        <f>'Activity rawdata'!AD1107</f>
        <v>367.89</v>
      </c>
      <c r="M1108" s="76">
        <f>'Activity rawdata'!AE1107</f>
        <v>9.3325070872357632</v>
      </c>
      <c r="N1108" s="83">
        <f>'Activity rawdata'!T1107+'Activity rawdata'!U1107</f>
        <v>20.85</v>
      </c>
      <c r="O1108" s="80">
        <f>'Activity rawdata'!V1107</f>
        <v>36.49</v>
      </c>
      <c r="P1108" s="80">
        <f>'Activity rawdata'!W1107</f>
        <v>0</v>
      </c>
      <c r="Q1108" s="80">
        <f>'Activity rawdata'!X1107</f>
        <v>0</v>
      </c>
      <c r="R1108" s="84">
        <f t="shared" si="180"/>
        <v>57.34</v>
      </c>
      <c r="S1108" s="80">
        <f>'Activity rawdata'!Z1107</f>
        <v>0</v>
      </c>
      <c r="T1108" s="80">
        <f>'Activity rawdata'!AA1107</f>
        <v>0</v>
      </c>
      <c r="U1108" s="80">
        <f t="shared" si="181"/>
        <v>0</v>
      </c>
      <c r="V1108" s="81">
        <f t="shared" si="182"/>
        <v>1599.1950000000002</v>
      </c>
      <c r="W1108" s="75">
        <f t="shared" si="183"/>
        <v>2798.7830000000004</v>
      </c>
      <c r="X1108" s="75">
        <f t="shared" si="184"/>
        <v>0</v>
      </c>
      <c r="Y1108" s="75">
        <f t="shared" si="185"/>
        <v>0</v>
      </c>
      <c r="Z1108" s="82">
        <f t="shared" si="186"/>
        <v>4397.978000000001</v>
      </c>
      <c r="AA1108" s="75">
        <f t="shared" si="187"/>
        <v>0</v>
      </c>
      <c r="AB1108" s="75">
        <f t="shared" si="188"/>
        <v>0</v>
      </c>
      <c r="AC1108" s="82">
        <f t="shared" si="189"/>
        <v>0</v>
      </c>
    </row>
    <row r="1109" spans="1:29" x14ac:dyDescent="0.35">
      <c r="A1109" s="70" t="str">
        <f>'Activity rawdata'!A1108</f>
        <v>BH6112-1-243</v>
      </c>
      <c r="B1109" s="71" t="str">
        <f>'Activity rawdata'!B1108</f>
        <v>LB</v>
      </c>
      <c r="C1109" s="71" t="str">
        <f>IF('Activity rawdata'!C1108="PY","Planted",IF('Activity rawdata'!C1108="NY","Nat/Convert",IF('Activity rawdata'!C1108="NN","Nat/Nonconvert",IF('Activity rawdata'!C1108="OY","Planted"))))</f>
        <v>Planted</v>
      </c>
      <c r="D1109" s="70" t="str">
        <f>'Activity rawdata'!D1108</f>
        <v>STP2</v>
      </c>
      <c r="E1109" s="72" t="str">
        <f>'Activity rawdata'!E1108</f>
        <v>91</v>
      </c>
      <c r="F1109" s="73" t="str">
        <f>'Activity rawdata'!L1108</f>
        <v>NO</v>
      </c>
      <c r="G1109" s="72" t="str">
        <f>'Activity rawdata'!R1108</f>
        <v>2056</v>
      </c>
      <c r="H1109" s="72" t="str">
        <f>IF('Activity rawdata'!P1108="AHTHIN1","1st Thin",IF('Activity rawdata'!P1108="AHCC","Clearcut",IF('Activity rawdata'!P1108="AHTHSMZ","SMZ Thin",IF('Activity rawdata'!P1108="AHTHIN2","2nd Thin",IF('Activity rawdata'!P1108="AFERTE","Early Fert",IF('Activity rawdata'!P1108="AFERTM","Mid Fert",IF('Activity rawdata'!P1108="AFERTL","Late Fert",  IF('Activity rawdata'!P1108="ASP","Site Prep", IF('Activity rawdata'!P1108="APLT","Plant",  IF('Activity rawdata'!P1108="ANREG","Natural Regeneration"))))))))))</f>
        <v>1st Thin</v>
      </c>
      <c r="I1109" s="74">
        <f>'Activity rawdata'!O1108</f>
        <v>109.07</v>
      </c>
      <c r="J1109" s="75">
        <f>'Activity rawdata'!N1108</f>
        <v>14</v>
      </c>
      <c r="K1109" s="75">
        <f>'Activity rawdata'!AC1108</f>
        <v>174.76</v>
      </c>
      <c r="L1109" s="75">
        <f>'Activity rawdata'!AD1108</f>
        <v>367.89</v>
      </c>
      <c r="M1109" s="76">
        <f>'Activity rawdata'!AE1108</f>
        <v>9.3325070872357632</v>
      </c>
      <c r="N1109" s="83">
        <f>'Activity rawdata'!T1108+'Activity rawdata'!U1108</f>
        <v>20.85</v>
      </c>
      <c r="O1109" s="80">
        <f>'Activity rawdata'!V1108</f>
        <v>36.49</v>
      </c>
      <c r="P1109" s="80">
        <f>'Activity rawdata'!W1108</f>
        <v>0</v>
      </c>
      <c r="Q1109" s="80">
        <f>'Activity rawdata'!X1108</f>
        <v>0</v>
      </c>
      <c r="R1109" s="84">
        <f t="shared" si="180"/>
        <v>57.34</v>
      </c>
      <c r="S1109" s="80">
        <f>'Activity rawdata'!Z1108</f>
        <v>0</v>
      </c>
      <c r="T1109" s="80">
        <f>'Activity rawdata'!AA1108</f>
        <v>0</v>
      </c>
      <c r="U1109" s="80">
        <f t="shared" si="181"/>
        <v>0</v>
      </c>
      <c r="V1109" s="81">
        <f t="shared" si="182"/>
        <v>2274.1095</v>
      </c>
      <c r="W1109" s="75">
        <f t="shared" si="183"/>
        <v>3979.9643000000001</v>
      </c>
      <c r="X1109" s="75">
        <f t="shared" si="184"/>
        <v>0</v>
      </c>
      <c r="Y1109" s="75">
        <f t="shared" si="185"/>
        <v>0</v>
      </c>
      <c r="Z1109" s="82">
        <f t="shared" si="186"/>
        <v>6254.0738000000001</v>
      </c>
      <c r="AA1109" s="75">
        <f t="shared" si="187"/>
        <v>0</v>
      </c>
      <c r="AB1109" s="75">
        <f t="shared" si="188"/>
        <v>0</v>
      </c>
      <c r="AC1109" s="82">
        <f t="shared" si="189"/>
        <v>0</v>
      </c>
    </row>
    <row r="1110" spans="1:29" x14ac:dyDescent="0.35">
      <c r="A1110" s="70" t="str">
        <f>'Activity rawdata'!A1109</f>
        <v>BH6112-1-263</v>
      </c>
      <c r="B1110" s="71" t="str">
        <f>'Activity rawdata'!B1109</f>
        <v>LB</v>
      </c>
      <c r="C1110" s="71" t="str">
        <f>IF('Activity rawdata'!C1109="PY","Planted",IF('Activity rawdata'!C1109="NY","Nat/Convert",IF('Activity rawdata'!C1109="NN","Nat/Nonconvert",IF('Activity rawdata'!C1109="OY","Planted"))))</f>
        <v>Planted</v>
      </c>
      <c r="D1110" s="70" t="str">
        <f>'Activity rawdata'!D1109</f>
        <v>STP2</v>
      </c>
      <c r="E1110" s="72" t="str">
        <f>'Activity rawdata'!E1109</f>
        <v>91</v>
      </c>
      <c r="F1110" s="73" t="str">
        <f>'Activity rawdata'!L1109</f>
        <v>NO</v>
      </c>
      <c r="G1110" s="72" t="str">
        <f>'Activity rawdata'!R1109</f>
        <v>2056</v>
      </c>
      <c r="H1110" s="72" t="str">
        <f>IF('Activity rawdata'!P1109="AHTHIN1","1st Thin",IF('Activity rawdata'!P1109="AHCC","Clearcut",IF('Activity rawdata'!P1109="AHTHSMZ","SMZ Thin",IF('Activity rawdata'!P1109="AHTHIN2","2nd Thin",IF('Activity rawdata'!P1109="AFERTE","Early Fert",IF('Activity rawdata'!P1109="AFERTM","Mid Fert",IF('Activity rawdata'!P1109="AFERTL","Late Fert",  IF('Activity rawdata'!P1109="ASP","Site Prep", IF('Activity rawdata'!P1109="APLT","Plant",  IF('Activity rawdata'!P1109="ANREG","Natural Regeneration"))))))))))</f>
        <v>1st Thin</v>
      </c>
      <c r="I1110" s="74">
        <f>'Activity rawdata'!O1109</f>
        <v>0.11</v>
      </c>
      <c r="J1110" s="75">
        <f>'Activity rawdata'!N1109</f>
        <v>14</v>
      </c>
      <c r="K1110" s="75">
        <f>'Activity rawdata'!AC1109</f>
        <v>174.76</v>
      </c>
      <c r="L1110" s="75">
        <f>'Activity rawdata'!AD1109</f>
        <v>367.89</v>
      </c>
      <c r="M1110" s="76">
        <f>'Activity rawdata'!AE1109</f>
        <v>9.3325070872357632</v>
      </c>
      <c r="N1110" s="83">
        <f>'Activity rawdata'!T1109+'Activity rawdata'!U1109</f>
        <v>20.85</v>
      </c>
      <c r="O1110" s="80">
        <f>'Activity rawdata'!V1109</f>
        <v>36.49</v>
      </c>
      <c r="P1110" s="80">
        <f>'Activity rawdata'!W1109</f>
        <v>0</v>
      </c>
      <c r="Q1110" s="80">
        <f>'Activity rawdata'!X1109</f>
        <v>0</v>
      </c>
      <c r="R1110" s="84">
        <f t="shared" si="180"/>
        <v>57.34</v>
      </c>
      <c r="S1110" s="80">
        <f>'Activity rawdata'!Z1109</f>
        <v>0</v>
      </c>
      <c r="T1110" s="80">
        <f>'Activity rawdata'!AA1109</f>
        <v>0</v>
      </c>
      <c r="U1110" s="80">
        <f t="shared" si="181"/>
        <v>0</v>
      </c>
      <c r="V1110" s="81">
        <f t="shared" si="182"/>
        <v>2.2935000000000003</v>
      </c>
      <c r="W1110" s="75">
        <f t="shared" si="183"/>
        <v>4.0139000000000005</v>
      </c>
      <c r="X1110" s="75">
        <f t="shared" si="184"/>
        <v>0</v>
      </c>
      <c r="Y1110" s="75">
        <f t="shared" si="185"/>
        <v>0</v>
      </c>
      <c r="Z1110" s="82">
        <f t="shared" si="186"/>
        <v>6.3074000000000012</v>
      </c>
      <c r="AA1110" s="75">
        <f t="shared" si="187"/>
        <v>0</v>
      </c>
      <c r="AB1110" s="75">
        <f t="shared" si="188"/>
        <v>0</v>
      </c>
      <c r="AC1110" s="82">
        <f t="shared" si="189"/>
        <v>0</v>
      </c>
    </row>
    <row r="1111" spans="1:29" x14ac:dyDescent="0.35">
      <c r="A1111" s="70" t="str">
        <f>'Activity rawdata'!A1110</f>
        <v>BH6125-1-282</v>
      </c>
      <c r="B1111" s="71" t="str">
        <f>'Activity rawdata'!B1110</f>
        <v>LB</v>
      </c>
      <c r="C1111" s="71" t="str">
        <f>IF('Activity rawdata'!C1110="PY","Planted",IF('Activity rawdata'!C1110="NY","Nat/Convert",IF('Activity rawdata'!C1110="NN","Nat/Nonconvert",IF('Activity rawdata'!C1110="OY","Planted"))))</f>
        <v>Planted</v>
      </c>
      <c r="D1111" s="70" t="str">
        <f>'Activity rawdata'!D1110</f>
        <v>STP2</v>
      </c>
      <c r="E1111" s="72" t="str">
        <f>'Activity rawdata'!E1110</f>
        <v>91</v>
      </c>
      <c r="F1111" s="73" t="str">
        <f>'Activity rawdata'!L1110</f>
        <v>NO</v>
      </c>
      <c r="G1111" s="72" t="str">
        <f>'Activity rawdata'!R1110</f>
        <v>2056</v>
      </c>
      <c r="H1111" s="72" t="str">
        <f>IF('Activity rawdata'!P1110="AHTHIN1","1st Thin",IF('Activity rawdata'!P1110="AHCC","Clearcut",IF('Activity rawdata'!P1110="AHTHSMZ","SMZ Thin",IF('Activity rawdata'!P1110="AHTHIN2","2nd Thin",IF('Activity rawdata'!P1110="AFERTE","Early Fert",IF('Activity rawdata'!P1110="AFERTM","Mid Fert",IF('Activity rawdata'!P1110="AFERTL","Late Fert",  IF('Activity rawdata'!P1110="ASP","Site Prep", IF('Activity rawdata'!P1110="APLT","Plant",  IF('Activity rawdata'!P1110="ANREG","Natural Regeneration"))))))))))</f>
        <v>1st Thin</v>
      </c>
      <c r="I1111" s="74">
        <f>'Activity rawdata'!O1110</f>
        <v>34.5</v>
      </c>
      <c r="J1111" s="75">
        <f>'Activity rawdata'!N1110</f>
        <v>14</v>
      </c>
      <c r="K1111" s="75">
        <f>'Activity rawdata'!AC1110</f>
        <v>174.76</v>
      </c>
      <c r="L1111" s="75">
        <f>'Activity rawdata'!AD1110</f>
        <v>367.89</v>
      </c>
      <c r="M1111" s="76">
        <f>'Activity rawdata'!AE1110</f>
        <v>9.3325070872357632</v>
      </c>
      <c r="N1111" s="83">
        <f>'Activity rawdata'!T1110+'Activity rawdata'!U1110</f>
        <v>20.85</v>
      </c>
      <c r="O1111" s="80">
        <f>'Activity rawdata'!V1110</f>
        <v>36.49</v>
      </c>
      <c r="P1111" s="80">
        <f>'Activity rawdata'!W1110</f>
        <v>0</v>
      </c>
      <c r="Q1111" s="80">
        <f>'Activity rawdata'!X1110</f>
        <v>0</v>
      </c>
      <c r="R1111" s="84">
        <f t="shared" si="180"/>
        <v>57.34</v>
      </c>
      <c r="S1111" s="80">
        <f>'Activity rawdata'!Z1110</f>
        <v>0</v>
      </c>
      <c r="T1111" s="80">
        <f>'Activity rawdata'!AA1110</f>
        <v>0</v>
      </c>
      <c r="U1111" s="80">
        <f t="shared" si="181"/>
        <v>0</v>
      </c>
      <c r="V1111" s="81">
        <f t="shared" si="182"/>
        <v>719.32500000000005</v>
      </c>
      <c r="W1111" s="75">
        <f t="shared" si="183"/>
        <v>1258.905</v>
      </c>
      <c r="X1111" s="75">
        <f t="shared" si="184"/>
        <v>0</v>
      </c>
      <c r="Y1111" s="75">
        <f t="shared" si="185"/>
        <v>0</v>
      </c>
      <c r="Z1111" s="82">
        <f t="shared" si="186"/>
        <v>1978.23</v>
      </c>
      <c r="AA1111" s="75">
        <f t="shared" si="187"/>
        <v>0</v>
      </c>
      <c r="AB1111" s="75">
        <f t="shared" si="188"/>
        <v>0</v>
      </c>
      <c r="AC1111" s="82">
        <f t="shared" si="189"/>
        <v>0</v>
      </c>
    </row>
    <row r="1112" spans="1:29" x14ac:dyDescent="0.35">
      <c r="A1112" s="70" t="str">
        <f>'Activity rawdata'!A1111</f>
        <v>BH6125-1-294</v>
      </c>
      <c r="B1112" s="71" t="str">
        <f>'Activity rawdata'!B1111</f>
        <v>LB</v>
      </c>
      <c r="C1112" s="71" t="str">
        <f>IF('Activity rawdata'!C1111="PY","Planted",IF('Activity rawdata'!C1111="NY","Nat/Convert",IF('Activity rawdata'!C1111="NN","Nat/Nonconvert",IF('Activity rawdata'!C1111="OY","Planted"))))</f>
        <v>Planted</v>
      </c>
      <c r="D1112" s="70" t="str">
        <f>'Activity rawdata'!D1111</f>
        <v>STP2</v>
      </c>
      <c r="E1112" s="72" t="str">
        <f>'Activity rawdata'!E1111</f>
        <v>91</v>
      </c>
      <c r="F1112" s="73" t="str">
        <f>'Activity rawdata'!L1111</f>
        <v>NO</v>
      </c>
      <c r="G1112" s="72" t="str">
        <f>'Activity rawdata'!R1111</f>
        <v>2056</v>
      </c>
      <c r="H1112" s="72" t="str">
        <f>IF('Activity rawdata'!P1111="AHTHIN1","1st Thin",IF('Activity rawdata'!P1111="AHCC","Clearcut",IF('Activity rawdata'!P1111="AHTHSMZ","SMZ Thin",IF('Activity rawdata'!P1111="AHTHIN2","2nd Thin",IF('Activity rawdata'!P1111="AFERTE","Early Fert",IF('Activity rawdata'!P1111="AFERTM","Mid Fert",IF('Activity rawdata'!P1111="AFERTL","Late Fert",  IF('Activity rawdata'!P1111="ASP","Site Prep", IF('Activity rawdata'!P1111="APLT","Plant",  IF('Activity rawdata'!P1111="ANREG","Natural Regeneration"))))))))))</f>
        <v>1st Thin</v>
      </c>
      <c r="I1112" s="74">
        <f>'Activity rawdata'!O1111</f>
        <v>4.54</v>
      </c>
      <c r="J1112" s="75">
        <f>'Activity rawdata'!N1111</f>
        <v>14</v>
      </c>
      <c r="K1112" s="75">
        <f>'Activity rawdata'!AC1111</f>
        <v>174.76</v>
      </c>
      <c r="L1112" s="75">
        <f>'Activity rawdata'!AD1111</f>
        <v>367.89</v>
      </c>
      <c r="M1112" s="76">
        <f>'Activity rawdata'!AE1111</f>
        <v>9.3325070872357632</v>
      </c>
      <c r="N1112" s="83">
        <f>'Activity rawdata'!T1111+'Activity rawdata'!U1111</f>
        <v>20.85</v>
      </c>
      <c r="O1112" s="80">
        <f>'Activity rawdata'!V1111</f>
        <v>36.49</v>
      </c>
      <c r="P1112" s="80">
        <f>'Activity rawdata'!W1111</f>
        <v>0</v>
      </c>
      <c r="Q1112" s="80">
        <f>'Activity rawdata'!X1111</f>
        <v>0</v>
      </c>
      <c r="R1112" s="84">
        <f t="shared" si="180"/>
        <v>57.34</v>
      </c>
      <c r="S1112" s="80">
        <f>'Activity rawdata'!Z1111</f>
        <v>0</v>
      </c>
      <c r="T1112" s="80">
        <f>'Activity rawdata'!AA1111</f>
        <v>0</v>
      </c>
      <c r="U1112" s="80">
        <f t="shared" si="181"/>
        <v>0</v>
      </c>
      <c r="V1112" s="81">
        <f t="shared" si="182"/>
        <v>94.659000000000006</v>
      </c>
      <c r="W1112" s="75">
        <f t="shared" si="183"/>
        <v>165.66460000000001</v>
      </c>
      <c r="X1112" s="75">
        <f t="shared" si="184"/>
        <v>0</v>
      </c>
      <c r="Y1112" s="75">
        <f t="shared" si="185"/>
        <v>0</v>
      </c>
      <c r="Z1112" s="82">
        <f t="shared" si="186"/>
        <v>260.3236</v>
      </c>
      <c r="AA1112" s="75">
        <f t="shared" si="187"/>
        <v>0</v>
      </c>
      <c r="AB1112" s="75">
        <f t="shared" si="188"/>
        <v>0</v>
      </c>
      <c r="AC1112" s="82">
        <f t="shared" si="189"/>
        <v>0</v>
      </c>
    </row>
    <row r="1113" spans="1:29" x14ac:dyDescent="0.35">
      <c r="A1113" s="70" t="str">
        <f>'Activity rawdata'!A1112</f>
        <v>BH5140-1-148</v>
      </c>
      <c r="B1113" s="71" t="str">
        <f>'Activity rawdata'!B1112</f>
        <v>LB</v>
      </c>
      <c r="C1113" s="71" t="str">
        <f>IF('Activity rawdata'!C1112="PY","Planted",IF('Activity rawdata'!C1112="NY","Nat/Convert",IF('Activity rawdata'!C1112="NN","Nat/Nonconvert",IF('Activity rawdata'!C1112="OY","Planted"))))</f>
        <v>Planted</v>
      </c>
      <c r="D1113" s="70" t="str">
        <f>'Activity rawdata'!D1112</f>
        <v>STP2</v>
      </c>
      <c r="E1113" s="72" t="str">
        <f>'Activity rawdata'!E1112</f>
        <v>91</v>
      </c>
      <c r="F1113" s="73" t="str">
        <f>'Activity rawdata'!L1112</f>
        <v>NO</v>
      </c>
      <c r="G1113" s="72" t="str">
        <f>'Activity rawdata'!R1112</f>
        <v>2056</v>
      </c>
      <c r="H1113" s="72" t="str">
        <f>IF('Activity rawdata'!P1112="AHTHIN1","1st Thin",IF('Activity rawdata'!P1112="AHCC","Clearcut",IF('Activity rawdata'!P1112="AHTHSMZ","SMZ Thin",IF('Activity rawdata'!P1112="AHTHIN2","2nd Thin",IF('Activity rawdata'!P1112="AFERTE","Early Fert",IF('Activity rawdata'!P1112="AFERTM","Mid Fert",IF('Activity rawdata'!P1112="AFERTL","Late Fert",  IF('Activity rawdata'!P1112="ASP","Site Prep", IF('Activity rawdata'!P1112="APLT","Plant",  IF('Activity rawdata'!P1112="ANREG","Natural Regeneration"))))))))))</f>
        <v>1st Thin</v>
      </c>
      <c r="I1113" s="74">
        <f>'Activity rawdata'!O1112</f>
        <v>43.21</v>
      </c>
      <c r="J1113" s="75">
        <f>'Activity rawdata'!N1112</f>
        <v>14</v>
      </c>
      <c r="K1113" s="75">
        <f>'Activity rawdata'!AC1112</f>
        <v>174.76</v>
      </c>
      <c r="L1113" s="75">
        <f>'Activity rawdata'!AD1112</f>
        <v>367.89</v>
      </c>
      <c r="M1113" s="76">
        <f>'Activity rawdata'!AE1112</f>
        <v>9.3325070872357632</v>
      </c>
      <c r="N1113" s="83">
        <f>'Activity rawdata'!T1112+'Activity rawdata'!U1112</f>
        <v>20.85</v>
      </c>
      <c r="O1113" s="80">
        <f>'Activity rawdata'!V1112</f>
        <v>36.49</v>
      </c>
      <c r="P1113" s="80">
        <f>'Activity rawdata'!W1112</f>
        <v>0</v>
      </c>
      <c r="Q1113" s="80">
        <f>'Activity rawdata'!X1112</f>
        <v>0</v>
      </c>
      <c r="R1113" s="84">
        <f t="shared" si="180"/>
        <v>57.34</v>
      </c>
      <c r="S1113" s="80">
        <f>'Activity rawdata'!Z1112</f>
        <v>0</v>
      </c>
      <c r="T1113" s="80">
        <f>'Activity rawdata'!AA1112</f>
        <v>0</v>
      </c>
      <c r="U1113" s="80">
        <f t="shared" si="181"/>
        <v>0</v>
      </c>
      <c r="V1113" s="81">
        <f t="shared" si="182"/>
        <v>900.9285000000001</v>
      </c>
      <c r="W1113" s="75">
        <f t="shared" si="183"/>
        <v>1576.7329000000002</v>
      </c>
      <c r="X1113" s="75">
        <f t="shared" si="184"/>
        <v>0</v>
      </c>
      <c r="Y1113" s="75">
        <f t="shared" si="185"/>
        <v>0</v>
      </c>
      <c r="Z1113" s="82">
        <f t="shared" si="186"/>
        <v>2477.6614000000004</v>
      </c>
      <c r="AA1113" s="75">
        <f t="shared" si="187"/>
        <v>0</v>
      </c>
      <c r="AB1113" s="75">
        <f t="shared" si="188"/>
        <v>0</v>
      </c>
      <c r="AC1113" s="82">
        <f t="shared" si="189"/>
        <v>0</v>
      </c>
    </row>
    <row r="1114" spans="1:29" x14ac:dyDescent="0.35">
      <c r="A1114" s="70" t="str">
        <f>'Activity rawdata'!A1113</f>
        <v>BH5660-1-171</v>
      </c>
      <c r="B1114" s="71" t="str">
        <f>'Activity rawdata'!B1113</f>
        <v>LB</v>
      </c>
      <c r="C1114" s="71" t="str">
        <f>IF('Activity rawdata'!C1113="PY","Planted",IF('Activity rawdata'!C1113="NY","Nat/Convert",IF('Activity rawdata'!C1113="NN","Nat/Nonconvert",IF('Activity rawdata'!C1113="OY","Planted"))))</f>
        <v>Planted</v>
      </c>
      <c r="D1114" s="70" t="str">
        <f>'Activity rawdata'!D1113</f>
        <v>STP2</v>
      </c>
      <c r="E1114" s="72" t="str">
        <f>'Activity rawdata'!E1113</f>
        <v>91</v>
      </c>
      <c r="F1114" s="73" t="str">
        <f>'Activity rawdata'!L1113</f>
        <v>NO</v>
      </c>
      <c r="G1114" s="72" t="str">
        <f>'Activity rawdata'!R1113</f>
        <v>2056</v>
      </c>
      <c r="H1114" s="72" t="str">
        <f>IF('Activity rawdata'!P1113="AHTHIN1","1st Thin",IF('Activity rawdata'!P1113="AHCC","Clearcut",IF('Activity rawdata'!P1113="AHTHSMZ","SMZ Thin",IF('Activity rawdata'!P1113="AHTHIN2","2nd Thin",IF('Activity rawdata'!P1113="AFERTE","Early Fert",IF('Activity rawdata'!P1113="AFERTM","Mid Fert",IF('Activity rawdata'!P1113="AFERTL","Late Fert",  IF('Activity rawdata'!P1113="ASP","Site Prep", IF('Activity rawdata'!P1113="APLT","Plant",  IF('Activity rawdata'!P1113="ANREG","Natural Regeneration"))))))))))</f>
        <v>1st Thin</v>
      </c>
      <c r="I1114" s="74">
        <f>'Activity rawdata'!O1113</f>
        <v>21.16</v>
      </c>
      <c r="J1114" s="75">
        <f>'Activity rawdata'!N1113</f>
        <v>14</v>
      </c>
      <c r="K1114" s="75">
        <f>'Activity rawdata'!AC1113</f>
        <v>174.76</v>
      </c>
      <c r="L1114" s="75">
        <f>'Activity rawdata'!AD1113</f>
        <v>367.89</v>
      </c>
      <c r="M1114" s="76">
        <f>'Activity rawdata'!AE1113</f>
        <v>9.3325070872357632</v>
      </c>
      <c r="N1114" s="83">
        <f>'Activity rawdata'!T1113+'Activity rawdata'!U1113</f>
        <v>20.85</v>
      </c>
      <c r="O1114" s="80">
        <f>'Activity rawdata'!V1113</f>
        <v>36.49</v>
      </c>
      <c r="P1114" s="80">
        <f>'Activity rawdata'!W1113</f>
        <v>0</v>
      </c>
      <c r="Q1114" s="80">
        <f>'Activity rawdata'!X1113</f>
        <v>0</v>
      </c>
      <c r="R1114" s="84">
        <f t="shared" si="180"/>
        <v>57.34</v>
      </c>
      <c r="S1114" s="80">
        <f>'Activity rawdata'!Z1113</f>
        <v>0</v>
      </c>
      <c r="T1114" s="80">
        <f>'Activity rawdata'!AA1113</f>
        <v>0</v>
      </c>
      <c r="U1114" s="80">
        <f t="shared" si="181"/>
        <v>0</v>
      </c>
      <c r="V1114" s="81">
        <f t="shared" si="182"/>
        <v>441.18600000000004</v>
      </c>
      <c r="W1114" s="75">
        <f t="shared" si="183"/>
        <v>772.12840000000006</v>
      </c>
      <c r="X1114" s="75">
        <f t="shared" si="184"/>
        <v>0</v>
      </c>
      <c r="Y1114" s="75">
        <f t="shared" si="185"/>
        <v>0</v>
      </c>
      <c r="Z1114" s="82">
        <f t="shared" si="186"/>
        <v>1213.3144000000002</v>
      </c>
      <c r="AA1114" s="75">
        <f t="shared" si="187"/>
        <v>0</v>
      </c>
      <c r="AB1114" s="75">
        <f t="shared" si="188"/>
        <v>0</v>
      </c>
      <c r="AC1114" s="82">
        <f t="shared" si="189"/>
        <v>0</v>
      </c>
    </row>
    <row r="1115" spans="1:29" x14ac:dyDescent="0.35">
      <c r="A1115" s="70" t="str">
        <f>'Activity rawdata'!A1114</f>
        <v>BH5136-1-396</v>
      </c>
      <c r="B1115" s="71" t="str">
        <f>'Activity rawdata'!B1114</f>
        <v>LB</v>
      </c>
      <c r="C1115" s="71" t="str">
        <f>IF('Activity rawdata'!C1114="PY","Planted",IF('Activity rawdata'!C1114="NY","Nat/Convert",IF('Activity rawdata'!C1114="NN","Nat/Nonconvert",IF('Activity rawdata'!C1114="OY","Planted"))))</f>
        <v>Planted</v>
      </c>
      <c r="D1115" s="70" t="str">
        <f>'Activity rawdata'!D1114</f>
        <v>STP3</v>
      </c>
      <c r="E1115" s="72" t="str">
        <f>'Activity rawdata'!E1114</f>
        <v>88</v>
      </c>
      <c r="F1115" s="73" t="str">
        <f>'Activity rawdata'!L1114</f>
        <v>NO</v>
      </c>
      <c r="G1115" s="72" t="str">
        <f>'Activity rawdata'!R1114</f>
        <v>2056</v>
      </c>
      <c r="H1115" s="72" t="str">
        <f>IF('Activity rawdata'!P1114="AHTHIN1","1st Thin",IF('Activity rawdata'!P1114="AHCC","Clearcut",IF('Activity rawdata'!P1114="AHTHSMZ","SMZ Thin",IF('Activity rawdata'!P1114="AHTHIN2","2nd Thin",IF('Activity rawdata'!P1114="AFERTE","Early Fert",IF('Activity rawdata'!P1114="AFERTM","Mid Fert",IF('Activity rawdata'!P1114="AFERTL","Late Fert",  IF('Activity rawdata'!P1114="ASP","Site Prep", IF('Activity rawdata'!P1114="APLT","Plant",  IF('Activity rawdata'!P1114="ANREG","Natural Regeneration"))))))))))</f>
        <v>1st Thin</v>
      </c>
      <c r="I1115" s="74">
        <f>'Activity rawdata'!O1114</f>
        <v>33.85</v>
      </c>
      <c r="J1115" s="75">
        <f>'Activity rawdata'!N1114</f>
        <v>14</v>
      </c>
      <c r="K1115" s="75">
        <f>'Activity rawdata'!AC1114</f>
        <v>157.53</v>
      </c>
      <c r="L1115" s="75">
        <f>'Activity rawdata'!AD1114</f>
        <v>371.9</v>
      </c>
      <c r="M1115" s="76">
        <f>'Activity rawdata'!AE1114</f>
        <v>8.812616052182296</v>
      </c>
      <c r="N1115" s="83">
        <f>'Activity rawdata'!T1114+'Activity rawdata'!U1114</f>
        <v>21.79</v>
      </c>
      <c r="O1115" s="80">
        <f>'Activity rawdata'!V1114</f>
        <v>23.91</v>
      </c>
      <c r="P1115" s="80">
        <f>'Activity rawdata'!W1114</f>
        <v>0</v>
      </c>
      <c r="Q1115" s="80">
        <f>'Activity rawdata'!X1114</f>
        <v>0</v>
      </c>
      <c r="R1115" s="84">
        <f t="shared" si="180"/>
        <v>45.7</v>
      </c>
      <c r="S1115" s="80">
        <f>'Activity rawdata'!Z1114</f>
        <v>0</v>
      </c>
      <c r="T1115" s="80">
        <f>'Activity rawdata'!AA1114</f>
        <v>0</v>
      </c>
      <c r="U1115" s="80">
        <f t="shared" si="181"/>
        <v>0</v>
      </c>
      <c r="V1115" s="81">
        <f t="shared" si="182"/>
        <v>737.5915</v>
      </c>
      <c r="W1115" s="75">
        <f t="shared" si="183"/>
        <v>809.35350000000005</v>
      </c>
      <c r="X1115" s="75">
        <f t="shared" si="184"/>
        <v>0</v>
      </c>
      <c r="Y1115" s="75">
        <f t="shared" si="185"/>
        <v>0</v>
      </c>
      <c r="Z1115" s="82">
        <f t="shared" si="186"/>
        <v>1546.9450000000002</v>
      </c>
      <c r="AA1115" s="75">
        <f t="shared" si="187"/>
        <v>0</v>
      </c>
      <c r="AB1115" s="75">
        <f t="shared" si="188"/>
        <v>0</v>
      </c>
      <c r="AC1115" s="82">
        <f t="shared" si="189"/>
        <v>0</v>
      </c>
    </row>
    <row r="1116" spans="1:29" x14ac:dyDescent="0.35">
      <c r="A1116" s="70" t="str">
        <f>'Activity rawdata'!A1115</f>
        <v>BH5136-1-139</v>
      </c>
      <c r="B1116" s="71" t="str">
        <f>'Activity rawdata'!B1115</f>
        <v>LB</v>
      </c>
      <c r="C1116" s="71" t="str">
        <f>IF('Activity rawdata'!C1115="PY","Planted",IF('Activity rawdata'!C1115="NY","Nat/Convert",IF('Activity rawdata'!C1115="NN","Nat/Nonconvert",IF('Activity rawdata'!C1115="OY","Planted"))))</f>
        <v>Planted</v>
      </c>
      <c r="D1116" s="70" t="str">
        <f>'Activity rawdata'!D1115</f>
        <v>STP3</v>
      </c>
      <c r="E1116" s="72" t="str">
        <f>'Activity rawdata'!E1115</f>
        <v>91</v>
      </c>
      <c r="F1116" s="73" t="str">
        <f>'Activity rawdata'!L1115</f>
        <v>NO</v>
      </c>
      <c r="G1116" s="72" t="str">
        <f>'Activity rawdata'!R1115</f>
        <v>2056</v>
      </c>
      <c r="H1116" s="72" t="str">
        <f>IF('Activity rawdata'!P1115="AHTHIN1","1st Thin",IF('Activity rawdata'!P1115="AHCC","Clearcut",IF('Activity rawdata'!P1115="AHTHSMZ","SMZ Thin",IF('Activity rawdata'!P1115="AHTHIN2","2nd Thin",IF('Activity rawdata'!P1115="AFERTE","Early Fert",IF('Activity rawdata'!P1115="AFERTM","Mid Fert",IF('Activity rawdata'!P1115="AFERTL","Late Fert",  IF('Activity rawdata'!P1115="ASP","Site Prep", IF('Activity rawdata'!P1115="APLT","Plant",  IF('Activity rawdata'!P1115="ANREG","Natural Regeneration"))))))))))</f>
        <v>1st Thin</v>
      </c>
      <c r="I1116" s="74">
        <f>'Activity rawdata'!O1115</f>
        <v>8.33</v>
      </c>
      <c r="J1116" s="75">
        <f>'Activity rawdata'!N1115</f>
        <v>14</v>
      </c>
      <c r="K1116" s="75">
        <f>'Activity rawdata'!AC1115</f>
        <v>174.76</v>
      </c>
      <c r="L1116" s="75">
        <f>'Activity rawdata'!AD1115</f>
        <v>367.89</v>
      </c>
      <c r="M1116" s="76">
        <f>'Activity rawdata'!AE1115</f>
        <v>9.3325070872357632</v>
      </c>
      <c r="N1116" s="83">
        <f>'Activity rawdata'!T1115+'Activity rawdata'!U1115</f>
        <v>20.85</v>
      </c>
      <c r="O1116" s="80">
        <f>'Activity rawdata'!V1115</f>
        <v>36.49</v>
      </c>
      <c r="P1116" s="80">
        <f>'Activity rawdata'!W1115</f>
        <v>0</v>
      </c>
      <c r="Q1116" s="80">
        <f>'Activity rawdata'!X1115</f>
        <v>0</v>
      </c>
      <c r="R1116" s="84">
        <f t="shared" si="180"/>
        <v>57.34</v>
      </c>
      <c r="S1116" s="80">
        <f>'Activity rawdata'!Z1115</f>
        <v>0</v>
      </c>
      <c r="T1116" s="80">
        <f>'Activity rawdata'!AA1115</f>
        <v>0</v>
      </c>
      <c r="U1116" s="80">
        <f t="shared" si="181"/>
        <v>0</v>
      </c>
      <c r="V1116" s="81">
        <f t="shared" si="182"/>
        <v>173.68050000000002</v>
      </c>
      <c r="W1116" s="75">
        <f t="shared" si="183"/>
        <v>303.96170000000001</v>
      </c>
      <c r="X1116" s="75">
        <f t="shared" si="184"/>
        <v>0</v>
      </c>
      <c r="Y1116" s="75">
        <f t="shared" si="185"/>
        <v>0</v>
      </c>
      <c r="Z1116" s="82">
        <f t="shared" si="186"/>
        <v>477.6422</v>
      </c>
      <c r="AA1116" s="75">
        <f t="shared" si="187"/>
        <v>0</v>
      </c>
      <c r="AB1116" s="75">
        <f t="shared" si="188"/>
        <v>0</v>
      </c>
      <c r="AC1116" s="82">
        <f t="shared" si="189"/>
        <v>0</v>
      </c>
    </row>
    <row r="1117" spans="1:29" x14ac:dyDescent="0.35">
      <c r="A1117" s="70" t="str">
        <f>'Activity rawdata'!A1116</f>
        <v>BH5660-1-201</v>
      </c>
      <c r="B1117" s="71" t="str">
        <f>'Activity rawdata'!B1116</f>
        <v>LB</v>
      </c>
      <c r="C1117" s="71" t="str">
        <f>IF('Activity rawdata'!C1116="PY","Planted",IF('Activity rawdata'!C1116="NY","Nat/Convert",IF('Activity rawdata'!C1116="NN","Nat/Nonconvert",IF('Activity rawdata'!C1116="OY","Planted"))))</f>
        <v>Planted</v>
      </c>
      <c r="D1117" s="70" t="str">
        <f>'Activity rawdata'!D1116</f>
        <v>STP2</v>
      </c>
      <c r="E1117" s="72" t="str">
        <f>'Activity rawdata'!E1116</f>
        <v>87</v>
      </c>
      <c r="F1117" s="73" t="str">
        <f>'Activity rawdata'!L1116</f>
        <v>NO</v>
      </c>
      <c r="G1117" s="72" t="str">
        <f>'Activity rawdata'!R1116</f>
        <v>2056</v>
      </c>
      <c r="H1117" s="72" t="str">
        <f>IF('Activity rawdata'!P1116="AHTHIN1","1st Thin",IF('Activity rawdata'!P1116="AHCC","Clearcut",IF('Activity rawdata'!P1116="AHTHSMZ","SMZ Thin",IF('Activity rawdata'!P1116="AHTHIN2","2nd Thin",IF('Activity rawdata'!P1116="AFERTE","Early Fert",IF('Activity rawdata'!P1116="AFERTM","Mid Fert",IF('Activity rawdata'!P1116="AFERTL","Late Fert",  IF('Activity rawdata'!P1116="ASP","Site Prep", IF('Activity rawdata'!P1116="APLT","Plant",  IF('Activity rawdata'!P1116="ANREG","Natural Regeneration"))))))))))</f>
        <v>1st Thin</v>
      </c>
      <c r="I1117" s="74">
        <f>'Activity rawdata'!O1116</f>
        <v>25.29</v>
      </c>
      <c r="J1117" s="75">
        <f>'Activity rawdata'!N1116</f>
        <v>14</v>
      </c>
      <c r="K1117" s="75">
        <f>'Activity rawdata'!AC1116</f>
        <v>157.53</v>
      </c>
      <c r="L1117" s="75">
        <f>'Activity rawdata'!AD1116</f>
        <v>371.9</v>
      </c>
      <c r="M1117" s="76">
        <f>'Activity rawdata'!AE1116</f>
        <v>8.812616052182296</v>
      </c>
      <c r="N1117" s="83">
        <f>'Activity rawdata'!T1116+'Activity rawdata'!U1116</f>
        <v>21.79</v>
      </c>
      <c r="O1117" s="80">
        <f>'Activity rawdata'!V1116</f>
        <v>23.91</v>
      </c>
      <c r="P1117" s="80">
        <f>'Activity rawdata'!W1116</f>
        <v>0</v>
      </c>
      <c r="Q1117" s="80">
        <f>'Activity rawdata'!X1116</f>
        <v>0</v>
      </c>
      <c r="R1117" s="84">
        <f t="shared" si="180"/>
        <v>45.7</v>
      </c>
      <c r="S1117" s="80">
        <f>'Activity rawdata'!Z1116</f>
        <v>0</v>
      </c>
      <c r="T1117" s="80">
        <f>'Activity rawdata'!AA1116</f>
        <v>0</v>
      </c>
      <c r="U1117" s="80">
        <f t="shared" si="181"/>
        <v>0</v>
      </c>
      <c r="V1117" s="81">
        <f t="shared" si="182"/>
        <v>551.06909999999993</v>
      </c>
      <c r="W1117" s="75">
        <f t="shared" si="183"/>
        <v>604.68389999999999</v>
      </c>
      <c r="X1117" s="75">
        <f t="shared" si="184"/>
        <v>0</v>
      </c>
      <c r="Y1117" s="75">
        <f t="shared" si="185"/>
        <v>0</v>
      </c>
      <c r="Z1117" s="82">
        <f t="shared" si="186"/>
        <v>1155.7529999999999</v>
      </c>
      <c r="AA1117" s="75">
        <f t="shared" si="187"/>
        <v>0</v>
      </c>
      <c r="AB1117" s="75">
        <f t="shared" si="188"/>
        <v>0</v>
      </c>
      <c r="AC1117" s="82">
        <f t="shared" si="189"/>
        <v>0</v>
      </c>
    </row>
    <row r="1118" spans="1:29" x14ac:dyDescent="0.35">
      <c r="A1118" s="70" t="str">
        <f>'Activity rawdata'!A1117</f>
        <v>BH5660-1-173</v>
      </c>
      <c r="B1118" s="71" t="str">
        <f>'Activity rawdata'!B1117</f>
        <v>LB</v>
      </c>
      <c r="C1118" s="71" t="str">
        <f>IF('Activity rawdata'!C1117="PY","Planted",IF('Activity rawdata'!C1117="NY","Nat/Convert",IF('Activity rawdata'!C1117="NN","Nat/Nonconvert",IF('Activity rawdata'!C1117="OY","Planted"))))</f>
        <v>Planted</v>
      </c>
      <c r="D1118" s="70" t="str">
        <f>'Activity rawdata'!D1117</f>
        <v>STP2</v>
      </c>
      <c r="E1118" s="72" t="str">
        <f>'Activity rawdata'!E1117</f>
        <v>91</v>
      </c>
      <c r="F1118" s="73" t="str">
        <f>'Activity rawdata'!L1117</f>
        <v>NO</v>
      </c>
      <c r="G1118" s="72" t="str">
        <f>'Activity rawdata'!R1117</f>
        <v>2056</v>
      </c>
      <c r="H1118" s="72" t="str">
        <f>IF('Activity rawdata'!P1117="AHTHIN1","1st Thin",IF('Activity rawdata'!P1117="AHCC","Clearcut",IF('Activity rawdata'!P1117="AHTHSMZ","SMZ Thin",IF('Activity rawdata'!P1117="AHTHIN2","2nd Thin",IF('Activity rawdata'!P1117="AFERTE","Early Fert",IF('Activity rawdata'!P1117="AFERTM","Mid Fert",IF('Activity rawdata'!P1117="AFERTL","Late Fert",  IF('Activity rawdata'!P1117="ASP","Site Prep", IF('Activity rawdata'!P1117="APLT","Plant",  IF('Activity rawdata'!P1117="ANREG","Natural Regeneration"))))))))))</f>
        <v>1st Thin</v>
      </c>
      <c r="I1118" s="74">
        <f>'Activity rawdata'!O1117</f>
        <v>20.9</v>
      </c>
      <c r="J1118" s="75">
        <f>'Activity rawdata'!N1117</f>
        <v>14</v>
      </c>
      <c r="K1118" s="75">
        <f>'Activity rawdata'!AC1117</f>
        <v>174.76</v>
      </c>
      <c r="L1118" s="75">
        <f>'Activity rawdata'!AD1117</f>
        <v>367.89</v>
      </c>
      <c r="M1118" s="76">
        <f>'Activity rawdata'!AE1117</f>
        <v>9.3325070872357632</v>
      </c>
      <c r="N1118" s="83">
        <f>'Activity rawdata'!T1117+'Activity rawdata'!U1117</f>
        <v>20.85</v>
      </c>
      <c r="O1118" s="80">
        <f>'Activity rawdata'!V1117</f>
        <v>36.49</v>
      </c>
      <c r="P1118" s="80">
        <f>'Activity rawdata'!W1117</f>
        <v>0</v>
      </c>
      <c r="Q1118" s="80">
        <f>'Activity rawdata'!X1117</f>
        <v>0</v>
      </c>
      <c r="R1118" s="84">
        <f t="shared" si="180"/>
        <v>57.34</v>
      </c>
      <c r="S1118" s="80">
        <f>'Activity rawdata'!Z1117</f>
        <v>0</v>
      </c>
      <c r="T1118" s="80">
        <f>'Activity rawdata'!AA1117</f>
        <v>0</v>
      </c>
      <c r="U1118" s="80">
        <f t="shared" si="181"/>
        <v>0</v>
      </c>
      <c r="V1118" s="81">
        <f t="shared" si="182"/>
        <v>435.76499999999999</v>
      </c>
      <c r="W1118" s="75">
        <f t="shared" si="183"/>
        <v>762.64099999999996</v>
      </c>
      <c r="X1118" s="75">
        <f t="shared" si="184"/>
        <v>0</v>
      </c>
      <c r="Y1118" s="75">
        <f t="shared" si="185"/>
        <v>0</v>
      </c>
      <c r="Z1118" s="82">
        <f t="shared" si="186"/>
        <v>1198.4059999999999</v>
      </c>
      <c r="AA1118" s="75">
        <f t="shared" si="187"/>
        <v>0</v>
      </c>
      <c r="AB1118" s="75">
        <f t="shared" si="188"/>
        <v>0</v>
      </c>
      <c r="AC1118" s="82">
        <f t="shared" si="189"/>
        <v>0</v>
      </c>
    </row>
    <row r="1119" spans="1:29" x14ac:dyDescent="0.35">
      <c r="A1119" s="70" t="str">
        <f>'Activity rawdata'!A1118</f>
        <v>BH5660-1-170</v>
      </c>
      <c r="B1119" s="71" t="str">
        <f>'Activity rawdata'!B1118</f>
        <v>LB</v>
      </c>
      <c r="C1119" s="71" t="str">
        <f>IF('Activity rawdata'!C1118="PY","Planted",IF('Activity rawdata'!C1118="NY","Nat/Convert",IF('Activity rawdata'!C1118="NN","Nat/Nonconvert",IF('Activity rawdata'!C1118="OY","Planted"))))</f>
        <v>Planted</v>
      </c>
      <c r="D1119" s="70" t="str">
        <f>'Activity rawdata'!D1118</f>
        <v>STP2</v>
      </c>
      <c r="E1119" s="72" t="str">
        <f>'Activity rawdata'!E1118</f>
        <v>91</v>
      </c>
      <c r="F1119" s="73" t="str">
        <f>'Activity rawdata'!L1118</f>
        <v>NO</v>
      </c>
      <c r="G1119" s="72" t="str">
        <f>'Activity rawdata'!R1118</f>
        <v>2056</v>
      </c>
      <c r="H1119" s="72" t="str">
        <f>IF('Activity rawdata'!P1118="AHTHIN1","1st Thin",IF('Activity rawdata'!P1118="AHCC","Clearcut",IF('Activity rawdata'!P1118="AHTHSMZ","SMZ Thin",IF('Activity rawdata'!P1118="AHTHIN2","2nd Thin",IF('Activity rawdata'!P1118="AFERTE","Early Fert",IF('Activity rawdata'!P1118="AFERTM","Mid Fert",IF('Activity rawdata'!P1118="AFERTL","Late Fert",  IF('Activity rawdata'!P1118="ASP","Site Prep", IF('Activity rawdata'!P1118="APLT","Plant",  IF('Activity rawdata'!P1118="ANREG","Natural Regeneration"))))))))))</f>
        <v>1st Thin</v>
      </c>
      <c r="I1119" s="74">
        <f>'Activity rawdata'!O1118</f>
        <v>4.42</v>
      </c>
      <c r="J1119" s="75">
        <f>'Activity rawdata'!N1118</f>
        <v>14</v>
      </c>
      <c r="K1119" s="75">
        <f>'Activity rawdata'!AC1118</f>
        <v>174.76</v>
      </c>
      <c r="L1119" s="75">
        <f>'Activity rawdata'!AD1118</f>
        <v>367.89</v>
      </c>
      <c r="M1119" s="76">
        <f>'Activity rawdata'!AE1118</f>
        <v>9.3325070872357632</v>
      </c>
      <c r="N1119" s="83">
        <f>'Activity rawdata'!T1118+'Activity rawdata'!U1118</f>
        <v>20.85</v>
      </c>
      <c r="O1119" s="80">
        <f>'Activity rawdata'!V1118</f>
        <v>36.49</v>
      </c>
      <c r="P1119" s="80">
        <f>'Activity rawdata'!W1118</f>
        <v>0</v>
      </c>
      <c r="Q1119" s="80">
        <f>'Activity rawdata'!X1118</f>
        <v>0</v>
      </c>
      <c r="R1119" s="84">
        <f t="shared" si="180"/>
        <v>57.34</v>
      </c>
      <c r="S1119" s="80">
        <f>'Activity rawdata'!Z1118</f>
        <v>0</v>
      </c>
      <c r="T1119" s="80">
        <f>'Activity rawdata'!AA1118</f>
        <v>0</v>
      </c>
      <c r="U1119" s="80">
        <f t="shared" si="181"/>
        <v>0</v>
      </c>
      <c r="V1119" s="81">
        <f t="shared" si="182"/>
        <v>92.157000000000011</v>
      </c>
      <c r="W1119" s="75">
        <f t="shared" si="183"/>
        <v>161.28579999999999</v>
      </c>
      <c r="X1119" s="75">
        <f t="shared" si="184"/>
        <v>0</v>
      </c>
      <c r="Y1119" s="75">
        <f t="shared" si="185"/>
        <v>0</v>
      </c>
      <c r="Z1119" s="82">
        <f t="shared" si="186"/>
        <v>253.44280000000001</v>
      </c>
      <c r="AA1119" s="75">
        <f t="shared" si="187"/>
        <v>0</v>
      </c>
      <c r="AB1119" s="75">
        <f t="shared" si="188"/>
        <v>0</v>
      </c>
      <c r="AC1119" s="82">
        <f t="shared" si="189"/>
        <v>0</v>
      </c>
    </row>
    <row r="1120" spans="1:29" x14ac:dyDescent="0.35">
      <c r="A1120" s="70" t="str">
        <f>'Activity rawdata'!A1119</f>
        <v>BH5660-1-168</v>
      </c>
      <c r="B1120" s="71" t="str">
        <f>'Activity rawdata'!B1119</f>
        <v>LB</v>
      </c>
      <c r="C1120" s="71" t="str">
        <f>IF('Activity rawdata'!C1119="PY","Planted",IF('Activity rawdata'!C1119="NY","Nat/Convert",IF('Activity rawdata'!C1119="NN","Nat/Nonconvert",IF('Activity rawdata'!C1119="OY","Planted"))))</f>
        <v>Planted</v>
      </c>
      <c r="D1120" s="70" t="str">
        <f>'Activity rawdata'!D1119</f>
        <v>STP2</v>
      </c>
      <c r="E1120" s="72" t="str">
        <f>'Activity rawdata'!E1119</f>
        <v>91</v>
      </c>
      <c r="F1120" s="73" t="str">
        <f>'Activity rawdata'!L1119</f>
        <v>NO</v>
      </c>
      <c r="G1120" s="72" t="str">
        <f>'Activity rawdata'!R1119</f>
        <v>2056</v>
      </c>
      <c r="H1120" s="72" t="str">
        <f>IF('Activity rawdata'!P1119="AHTHIN1","1st Thin",IF('Activity rawdata'!P1119="AHCC","Clearcut",IF('Activity rawdata'!P1119="AHTHSMZ","SMZ Thin",IF('Activity rawdata'!P1119="AHTHIN2","2nd Thin",IF('Activity rawdata'!P1119="AFERTE","Early Fert",IF('Activity rawdata'!P1119="AFERTM","Mid Fert",IF('Activity rawdata'!P1119="AFERTL","Late Fert",  IF('Activity rawdata'!P1119="ASP","Site Prep", IF('Activity rawdata'!P1119="APLT","Plant",  IF('Activity rawdata'!P1119="ANREG","Natural Regeneration"))))))))))</f>
        <v>1st Thin</v>
      </c>
      <c r="I1120" s="74">
        <f>'Activity rawdata'!O1119</f>
        <v>7.27</v>
      </c>
      <c r="J1120" s="75">
        <f>'Activity rawdata'!N1119</f>
        <v>14</v>
      </c>
      <c r="K1120" s="75">
        <f>'Activity rawdata'!AC1119</f>
        <v>174.76</v>
      </c>
      <c r="L1120" s="75">
        <f>'Activity rawdata'!AD1119</f>
        <v>367.89</v>
      </c>
      <c r="M1120" s="76">
        <f>'Activity rawdata'!AE1119</f>
        <v>9.3325070872357632</v>
      </c>
      <c r="N1120" s="83">
        <f>'Activity rawdata'!T1119+'Activity rawdata'!U1119</f>
        <v>20.85</v>
      </c>
      <c r="O1120" s="80">
        <f>'Activity rawdata'!V1119</f>
        <v>36.49</v>
      </c>
      <c r="P1120" s="80">
        <f>'Activity rawdata'!W1119</f>
        <v>0</v>
      </c>
      <c r="Q1120" s="80">
        <f>'Activity rawdata'!X1119</f>
        <v>0</v>
      </c>
      <c r="R1120" s="84">
        <f t="shared" si="180"/>
        <v>57.34</v>
      </c>
      <c r="S1120" s="80">
        <f>'Activity rawdata'!Z1119</f>
        <v>0</v>
      </c>
      <c r="T1120" s="80">
        <f>'Activity rawdata'!AA1119</f>
        <v>0</v>
      </c>
      <c r="U1120" s="80">
        <f t="shared" si="181"/>
        <v>0</v>
      </c>
      <c r="V1120" s="81">
        <f t="shared" si="182"/>
        <v>151.5795</v>
      </c>
      <c r="W1120" s="75">
        <f t="shared" si="183"/>
        <v>265.28230000000002</v>
      </c>
      <c r="X1120" s="75">
        <f t="shared" si="184"/>
        <v>0</v>
      </c>
      <c r="Y1120" s="75">
        <f t="shared" si="185"/>
        <v>0</v>
      </c>
      <c r="Z1120" s="82">
        <f t="shared" si="186"/>
        <v>416.86180000000002</v>
      </c>
      <c r="AA1120" s="75">
        <f t="shared" si="187"/>
        <v>0</v>
      </c>
      <c r="AB1120" s="75">
        <f t="shared" si="188"/>
        <v>0</v>
      </c>
      <c r="AC1120" s="82">
        <f t="shared" si="189"/>
        <v>0</v>
      </c>
    </row>
    <row r="1121" spans="1:29" x14ac:dyDescent="0.35">
      <c r="A1121" s="70" t="str">
        <f>'Activity rawdata'!A1120</f>
        <v>BH5660-1-166</v>
      </c>
      <c r="B1121" s="71" t="str">
        <f>'Activity rawdata'!B1120</f>
        <v>LB</v>
      </c>
      <c r="C1121" s="71" t="str">
        <f>IF('Activity rawdata'!C1120="PY","Planted",IF('Activity rawdata'!C1120="NY","Nat/Convert",IF('Activity rawdata'!C1120="NN","Nat/Nonconvert",IF('Activity rawdata'!C1120="OY","Planted"))))</f>
        <v>Planted</v>
      </c>
      <c r="D1121" s="70" t="str">
        <f>'Activity rawdata'!D1120</f>
        <v>STP2</v>
      </c>
      <c r="E1121" s="72" t="str">
        <f>'Activity rawdata'!E1120</f>
        <v>91</v>
      </c>
      <c r="F1121" s="73" t="str">
        <f>'Activity rawdata'!L1120</f>
        <v>NO</v>
      </c>
      <c r="G1121" s="72" t="str">
        <f>'Activity rawdata'!R1120</f>
        <v>2056</v>
      </c>
      <c r="H1121" s="72" t="str">
        <f>IF('Activity rawdata'!P1120="AHTHIN1","1st Thin",IF('Activity rawdata'!P1120="AHCC","Clearcut",IF('Activity rawdata'!P1120="AHTHSMZ","SMZ Thin",IF('Activity rawdata'!P1120="AHTHIN2","2nd Thin",IF('Activity rawdata'!P1120="AFERTE","Early Fert",IF('Activity rawdata'!P1120="AFERTM","Mid Fert",IF('Activity rawdata'!P1120="AFERTL","Late Fert",  IF('Activity rawdata'!P1120="ASP","Site Prep", IF('Activity rawdata'!P1120="APLT","Plant",  IF('Activity rawdata'!P1120="ANREG","Natural Regeneration"))))))))))</f>
        <v>1st Thin</v>
      </c>
      <c r="I1121" s="74">
        <f>'Activity rawdata'!O1120</f>
        <v>23.16</v>
      </c>
      <c r="J1121" s="75">
        <f>'Activity rawdata'!N1120</f>
        <v>14</v>
      </c>
      <c r="K1121" s="75">
        <f>'Activity rawdata'!AC1120</f>
        <v>174.76</v>
      </c>
      <c r="L1121" s="75">
        <f>'Activity rawdata'!AD1120</f>
        <v>367.89</v>
      </c>
      <c r="M1121" s="76">
        <f>'Activity rawdata'!AE1120</f>
        <v>9.3325070872357632</v>
      </c>
      <c r="N1121" s="83">
        <f>'Activity rawdata'!T1120+'Activity rawdata'!U1120</f>
        <v>20.85</v>
      </c>
      <c r="O1121" s="80">
        <f>'Activity rawdata'!V1120</f>
        <v>36.49</v>
      </c>
      <c r="P1121" s="80">
        <f>'Activity rawdata'!W1120</f>
        <v>0</v>
      </c>
      <c r="Q1121" s="80">
        <f>'Activity rawdata'!X1120</f>
        <v>0</v>
      </c>
      <c r="R1121" s="84">
        <f t="shared" si="180"/>
        <v>57.34</v>
      </c>
      <c r="S1121" s="80">
        <f>'Activity rawdata'!Z1120</f>
        <v>0</v>
      </c>
      <c r="T1121" s="80">
        <f>'Activity rawdata'!AA1120</f>
        <v>0</v>
      </c>
      <c r="U1121" s="80">
        <f t="shared" si="181"/>
        <v>0</v>
      </c>
      <c r="V1121" s="81">
        <f t="shared" si="182"/>
        <v>482.88600000000002</v>
      </c>
      <c r="W1121" s="75">
        <f t="shared" si="183"/>
        <v>845.10840000000007</v>
      </c>
      <c r="X1121" s="75">
        <f t="shared" si="184"/>
        <v>0</v>
      </c>
      <c r="Y1121" s="75">
        <f t="shared" si="185"/>
        <v>0</v>
      </c>
      <c r="Z1121" s="82">
        <f t="shared" si="186"/>
        <v>1327.9944</v>
      </c>
      <c r="AA1121" s="75">
        <f t="shared" si="187"/>
        <v>0</v>
      </c>
      <c r="AB1121" s="75">
        <f t="shared" si="188"/>
        <v>0</v>
      </c>
      <c r="AC1121" s="82">
        <f t="shared" si="189"/>
        <v>0</v>
      </c>
    </row>
    <row r="1122" spans="1:29" x14ac:dyDescent="0.35">
      <c r="A1122" s="70" t="str">
        <f>'Activity rawdata'!A1121</f>
        <v>BH5145-1-151</v>
      </c>
      <c r="B1122" s="71" t="str">
        <f>'Activity rawdata'!B1121</f>
        <v>LB</v>
      </c>
      <c r="C1122" s="71" t="str">
        <f>IF('Activity rawdata'!C1121="PY","Planted",IF('Activity rawdata'!C1121="NY","Nat/Convert",IF('Activity rawdata'!C1121="NN","Nat/Nonconvert",IF('Activity rawdata'!C1121="OY","Planted"))))</f>
        <v>Planted</v>
      </c>
      <c r="D1122" s="70" t="str">
        <f>'Activity rawdata'!D1121</f>
        <v>STP2</v>
      </c>
      <c r="E1122" s="72" t="str">
        <f>'Activity rawdata'!E1121</f>
        <v>91</v>
      </c>
      <c r="F1122" s="73" t="str">
        <f>'Activity rawdata'!L1121</f>
        <v>NO</v>
      </c>
      <c r="G1122" s="72" t="str">
        <f>'Activity rawdata'!R1121</f>
        <v>2056</v>
      </c>
      <c r="H1122" s="72" t="str">
        <f>IF('Activity rawdata'!P1121="AHTHIN1","1st Thin",IF('Activity rawdata'!P1121="AHCC","Clearcut",IF('Activity rawdata'!P1121="AHTHSMZ","SMZ Thin",IF('Activity rawdata'!P1121="AHTHIN2","2nd Thin",IF('Activity rawdata'!P1121="AFERTE","Early Fert",IF('Activity rawdata'!P1121="AFERTM","Mid Fert",IF('Activity rawdata'!P1121="AFERTL","Late Fert",  IF('Activity rawdata'!P1121="ASP","Site Prep", IF('Activity rawdata'!P1121="APLT","Plant",  IF('Activity rawdata'!P1121="ANREG","Natural Regeneration"))))))))))</f>
        <v>1st Thin</v>
      </c>
      <c r="I1122" s="74">
        <f>'Activity rawdata'!O1121</f>
        <v>20.37</v>
      </c>
      <c r="J1122" s="75">
        <f>'Activity rawdata'!N1121</f>
        <v>14</v>
      </c>
      <c r="K1122" s="75">
        <f>'Activity rawdata'!AC1121</f>
        <v>174.76</v>
      </c>
      <c r="L1122" s="75">
        <f>'Activity rawdata'!AD1121</f>
        <v>367.89</v>
      </c>
      <c r="M1122" s="76">
        <f>'Activity rawdata'!AE1121</f>
        <v>9.3325070872357632</v>
      </c>
      <c r="N1122" s="83">
        <f>'Activity rawdata'!T1121+'Activity rawdata'!U1121</f>
        <v>20.85</v>
      </c>
      <c r="O1122" s="80">
        <f>'Activity rawdata'!V1121</f>
        <v>36.49</v>
      </c>
      <c r="P1122" s="80">
        <f>'Activity rawdata'!W1121</f>
        <v>0</v>
      </c>
      <c r="Q1122" s="80">
        <f>'Activity rawdata'!X1121</f>
        <v>0</v>
      </c>
      <c r="R1122" s="84">
        <f t="shared" si="180"/>
        <v>57.34</v>
      </c>
      <c r="S1122" s="80">
        <f>'Activity rawdata'!Z1121</f>
        <v>0</v>
      </c>
      <c r="T1122" s="80">
        <f>'Activity rawdata'!AA1121</f>
        <v>0</v>
      </c>
      <c r="U1122" s="80">
        <f t="shared" si="181"/>
        <v>0</v>
      </c>
      <c r="V1122" s="81">
        <f t="shared" si="182"/>
        <v>424.71450000000004</v>
      </c>
      <c r="W1122" s="75">
        <f t="shared" si="183"/>
        <v>743.30130000000008</v>
      </c>
      <c r="X1122" s="75">
        <f t="shared" si="184"/>
        <v>0</v>
      </c>
      <c r="Y1122" s="75">
        <f t="shared" si="185"/>
        <v>0</v>
      </c>
      <c r="Z1122" s="82">
        <f t="shared" si="186"/>
        <v>1168.0158000000001</v>
      </c>
      <c r="AA1122" s="75">
        <f t="shared" si="187"/>
        <v>0</v>
      </c>
      <c r="AB1122" s="75">
        <f t="shared" si="188"/>
        <v>0</v>
      </c>
      <c r="AC1122" s="82">
        <f t="shared" si="189"/>
        <v>0</v>
      </c>
    </row>
    <row r="1123" spans="1:29" x14ac:dyDescent="0.35">
      <c r="A1123" s="70" t="str">
        <f>'Activity rawdata'!A1122</f>
        <v>BH5145-1-153</v>
      </c>
      <c r="B1123" s="71" t="str">
        <f>'Activity rawdata'!B1122</f>
        <v>LB</v>
      </c>
      <c r="C1123" s="71" t="str">
        <f>IF('Activity rawdata'!C1122="PY","Planted",IF('Activity rawdata'!C1122="NY","Nat/Convert",IF('Activity rawdata'!C1122="NN","Nat/Nonconvert",IF('Activity rawdata'!C1122="OY","Planted"))))</f>
        <v>Planted</v>
      </c>
      <c r="D1123" s="70" t="str">
        <f>'Activity rawdata'!D1122</f>
        <v>STP2</v>
      </c>
      <c r="E1123" s="72" t="str">
        <f>'Activity rawdata'!E1122</f>
        <v>91</v>
      </c>
      <c r="F1123" s="73" t="str">
        <f>'Activity rawdata'!L1122</f>
        <v>NO</v>
      </c>
      <c r="G1123" s="72" t="str">
        <f>'Activity rawdata'!R1122</f>
        <v>2056</v>
      </c>
      <c r="H1123" s="72" t="str">
        <f>IF('Activity rawdata'!P1122="AHTHIN1","1st Thin",IF('Activity rawdata'!P1122="AHCC","Clearcut",IF('Activity rawdata'!P1122="AHTHSMZ","SMZ Thin",IF('Activity rawdata'!P1122="AHTHIN2","2nd Thin",IF('Activity rawdata'!P1122="AFERTE","Early Fert",IF('Activity rawdata'!P1122="AFERTM","Mid Fert",IF('Activity rawdata'!P1122="AFERTL","Late Fert",  IF('Activity rawdata'!P1122="ASP","Site Prep", IF('Activity rawdata'!P1122="APLT","Plant",  IF('Activity rawdata'!P1122="ANREG","Natural Regeneration"))))))))))</f>
        <v>1st Thin</v>
      </c>
      <c r="I1123" s="74">
        <f>'Activity rawdata'!O1122</f>
        <v>8.0299999999999994</v>
      </c>
      <c r="J1123" s="75">
        <f>'Activity rawdata'!N1122</f>
        <v>14</v>
      </c>
      <c r="K1123" s="75">
        <f>'Activity rawdata'!AC1122</f>
        <v>174.76</v>
      </c>
      <c r="L1123" s="75">
        <f>'Activity rawdata'!AD1122</f>
        <v>367.89</v>
      </c>
      <c r="M1123" s="76">
        <f>'Activity rawdata'!AE1122</f>
        <v>9.3325070872357632</v>
      </c>
      <c r="N1123" s="83">
        <f>'Activity rawdata'!T1122+'Activity rawdata'!U1122</f>
        <v>20.85</v>
      </c>
      <c r="O1123" s="80">
        <f>'Activity rawdata'!V1122</f>
        <v>36.49</v>
      </c>
      <c r="P1123" s="80">
        <f>'Activity rawdata'!W1122</f>
        <v>0</v>
      </c>
      <c r="Q1123" s="80">
        <f>'Activity rawdata'!X1122</f>
        <v>0</v>
      </c>
      <c r="R1123" s="84">
        <f t="shared" si="180"/>
        <v>57.34</v>
      </c>
      <c r="S1123" s="80">
        <f>'Activity rawdata'!Z1122</f>
        <v>0</v>
      </c>
      <c r="T1123" s="80">
        <f>'Activity rawdata'!AA1122</f>
        <v>0</v>
      </c>
      <c r="U1123" s="80">
        <f t="shared" si="181"/>
        <v>0</v>
      </c>
      <c r="V1123" s="81">
        <f t="shared" si="182"/>
        <v>167.4255</v>
      </c>
      <c r="W1123" s="75">
        <f t="shared" si="183"/>
        <v>293.0147</v>
      </c>
      <c r="X1123" s="75">
        <f t="shared" si="184"/>
        <v>0</v>
      </c>
      <c r="Y1123" s="75">
        <f t="shared" si="185"/>
        <v>0</v>
      </c>
      <c r="Z1123" s="82">
        <f t="shared" si="186"/>
        <v>460.4402</v>
      </c>
      <c r="AA1123" s="75">
        <f t="shared" si="187"/>
        <v>0</v>
      </c>
      <c r="AB1123" s="75">
        <f t="shared" si="188"/>
        <v>0</v>
      </c>
      <c r="AC1123" s="82">
        <f t="shared" si="189"/>
        <v>0</v>
      </c>
    </row>
    <row r="1124" spans="1:29" x14ac:dyDescent="0.35">
      <c r="A1124" s="70" t="str">
        <f>'Activity rawdata'!A1123</f>
        <v>BH2047-1-74</v>
      </c>
      <c r="B1124" s="71" t="str">
        <f>'Activity rawdata'!B1123</f>
        <v>LB</v>
      </c>
      <c r="C1124" s="71" t="str">
        <f>IF('Activity rawdata'!C1123="PY","Planted",IF('Activity rawdata'!C1123="NY","Nat/Convert",IF('Activity rawdata'!C1123="NN","Nat/Nonconvert",IF('Activity rawdata'!C1123="OY","Planted"))))</f>
        <v>Planted</v>
      </c>
      <c r="D1124" s="70" t="str">
        <f>'Activity rawdata'!D1123</f>
        <v>STP2</v>
      </c>
      <c r="E1124" s="72" t="str">
        <f>'Activity rawdata'!E1123</f>
        <v>85</v>
      </c>
      <c r="F1124" s="73" t="str">
        <f>'Activity rawdata'!L1123</f>
        <v>MT1</v>
      </c>
      <c r="G1124" s="72" t="str">
        <f>'Activity rawdata'!R1123</f>
        <v>2056</v>
      </c>
      <c r="H1124" s="72" t="str">
        <f>IF('Activity rawdata'!P1123="AHTHIN1","1st Thin",IF('Activity rawdata'!P1123="AHCC","Clearcut",IF('Activity rawdata'!P1123="AHTHSMZ","SMZ Thin",IF('Activity rawdata'!P1123="AHTHIN2","2nd Thin",IF('Activity rawdata'!P1123="AFERTE","Early Fert",IF('Activity rawdata'!P1123="AFERTM","Mid Fert",IF('Activity rawdata'!P1123="AFERTL","Late Fert",  IF('Activity rawdata'!P1123="ASP","Site Prep", IF('Activity rawdata'!P1123="APLT","Plant",  IF('Activity rawdata'!P1123="ANREG","Natural Regeneration"))))))))))</f>
        <v>2nd Thin</v>
      </c>
      <c r="I1124" s="74">
        <f>'Activity rawdata'!O1123</f>
        <v>54.15</v>
      </c>
      <c r="J1124" s="75">
        <f>'Activity rawdata'!N1123</f>
        <v>21</v>
      </c>
      <c r="K1124" s="75">
        <f>'Activity rawdata'!AC1123</f>
        <v>128.43</v>
      </c>
      <c r="L1124" s="75">
        <f>'Activity rawdata'!AD1123</f>
        <v>189.06</v>
      </c>
      <c r="M1124" s="76">
        <f>'Activity rawdata'!AE1123</f>
        <v>11.160141893169797</v>
      </c>
      <c r="N1124" s="83">
        <f>'Activity rawdata'!T1123+'Activity rawdata'!U1123</f>
        <v>8.5500000000000007</v>
      </c>
      <c r="O1124" s="80">
        <f>'Activity rawdata'!V1123</f>
        <v>45.33</v>
      </c>
      <c r="P1124" s="80">
        <f>'Activity rawdata'!W1123</f>
        <v>0</v>
      </c>
      <c r="Q1124" s="80">
        <f>'Activity rawdata'!X1123</f>
        <v>0.3</v>
      </c>
      <c r="R1124" s="84">
        <f t="shared" si="180"/>
        <v>54.179999999999993</v>
      </c>
      <c r="S1124" s="80">
        <f>'Activity rawdata'!Z1123</f>
        <v>0</v>
      </c>
      <c r="T1124" s="80">
        <f>'Activity rawdata'!AA1123</f>
        <v>0</v>
      </c>
      <c r="U1124" s="80">
        <f t="shared" si="181"/>
        <v>0</v>
      </c>
      <c r="V1124" s="81">
        <f t="shared" si="182"/>
        <v>462.98250000000002</v>
      </c>
      <c r="W1124" s="75">
        <f t="shared" si="183"/>
        <v>2454.6194999999998</v>
      </c>
      <c r="X1124" s="75">
        <f t="shared" si="184"/>
        <v>0</v>
      </c>
      <c r="Y1124" s="75">
        <f t="shared" si="185"/>
        <v>16.244999999999997</v>
      </c>
      <c r="Z1124" s="82">
        <f t="shared" si="186"/>
        <v>2933.8469999999998</v>
      </c>
      <c r="AA1124" s="75">
        <f t="shared" si="187"/>
        <v>0</v>
      </c>
      <c r="AB1124" s="75">
        <f t="shared" si="188"/>
        <v>0</v>
      </c>
      <c r="AC1124" s="82">
        <f t="shared" si="189"/>
        <v>0</v>
      </c>
    </row>
    <row r="1125" spans="1:29" x14ac:dyDescent="0.35">
      <c r="A1125" s="70" t="str">
        <f>'Activity rawdata'!A1124</f>
        <v>BH3011-1-91</v>
      </c>
      <c r="B1125" s="71" t="str">
        <f>'Activity rawdata'!B1124</f>
        <v>LB</v>
      </c>
      <c r="C1125" s="71" t="str">
        <f>IF('Activity rawdata'!C1124="PY","Planted",IF('Activity rawdata'!C1124="NY","Nat/Convert",IF('Activity rawdata'!C1124="NN","Nat/Nonconvert",IF('Activity rawdata'!C1124="OY","Planted"))))</f>
        <v>Planted</v>
      </c>
      <c r="D1125" s="70" t="str">
        <f>'Activity rawdata'!D1124</f>
        <v>STP2</v>
      </c>
      <c r="E1125" s="72" t="str">
        <f>'Activity rawdata'!E1124</f>
        <v>88</v>
      </c>
      <c r="F1125" s="73" t="str">
        <f>'Activity rawdata'!L1124</f>
        <v>MT1</v>
      </c>
      <c r="G1125" s="72" t="str">
        <f>'Activity rawdata'!R1124</f>
        <v>2056</v>
      </c>
      <c r="H1125" s="72" t="str">
        <f>IF('Activity rawdata'!P1124="AHTHIN1","1st Thin",IF('Activity rawdata'!P1124="AHCC","Clearcut",IF('Activity rawdata'!P1124="AHTHSMZ","SMZ Thin",IF('Activity rawdata'!P1124="AHTHIN2","2nd Thin",IF('Activity rawdata'!P1124="AFERTE","Early Fert",IF('Activity rawdata'!P1124="AFERTM","Mid Fert",IF('Activity rawdata'!P1124="AFERTL","Late Fert",  IF('Activity rawdata'!P1124="ASP","Site Prep", IF('Activity rawdata'!P1124="APLT","Plant",  IF('Activity rawdata'!P1124="ANREG","Natural Regeneration"))))))))))</f>
        <v>2nd Thin</v>
      </c>
      <c r="I1125" s="74">
        <f>'Activity rawdata'!O1124</f>
        <v>103.49</v>
      </c>
      <c r="J1125" s="75">
        <f>'Activity rawdata'!N1124</f>
        <v>21</v>
      </c>
      <c r="K1125" s="75">
        <f>'Activity rawdata'!AC1124</f>
        <v>128.43</v>
      </c>
      <c r="L1125" s="75">
        <f>'Activity rawdata'!AD1124</f>
        <v>189.06</v>
      </c>
      <c r="M1125" s="76">
        <f>'Activity rawdata'!AE1124</f>
        <v>11.160141893169797</v>
      </c>
      <c r="N1125" s="83">
        <f>'Activity rawdata'!T1124+'Activity rawdata'!U1124</f>
        <v>8.5500000000000007</v>
      </c>
      <c r="O1125" s="80">
        <f>'Activity rawdata'!V1124</f>
        <v>45.33</v>
      </c>
      <c r="P1125" s="80">
        <f>'Activity rawdata'!W1124</f>
        <v>0</v>
      </c>
      <c r="Q1125" s="80">
        <f>'Activity rawdata'!X1124</f>
        <v>0.3</v>
      </c>
      <c r="R1125" s="84">
        <f t="shared" si="180"/>
        <v>54.179999999999993</v>
      </c>
      <c r="S1125" s="80">
        <f>'Activity rawdata'!Z1124</f>
        <v>0</v>
      </c>
      <c r="T1125" s="80">
        <f>'Activity rawdata'!AA1124</f>
        <v>0</v>
      </c>
      <c r="U1125" s="80">
        <f t="shared" si="181"/>
        <v>0</v>
      </c>
      <c r="V1125" s="81">
        <f t="shared" si="182"/>
        <v>884.83950000000004</v>
      </c>
      <c r="W1125" s="75">
        <f t="shared" si="183"/>
        <v>4691.2016999999996</v>
      </c>
      <c r="X1125" s="75">
        <f t="shared" si="184"/>
        <v>0</v>
      </c>
      <c r="Y1125" s="75">
        <f t="shared" si="185"/>
        <v>31.046999999999997</v>
      </c>
      <c r="Z1125" s="82">
        <f t="shared" si="186"/>
        <v>5607.0881999999992</v>
      </c>
      <c r="AA1125" s="75">
        <f t="shared" si="187"/>
        <v>0</v>
      </c>
      <c r="AB1125" s="75">
        <f t="shared" si="188"/>
        <v>0</v>
      </c>
      <c r="AC1125" s="82">
        <f t="shared" si="189"/>
        <v>0</v>
      </c>
    </row>
    <row r="1126" spans="1:29" x14ac:dyDescent="0.35">
      <c r="A1126" s="70" t="str">
        <f>'Activity rawdata'!A1125</f>
        <v>BH5140-1-145</v>
      </c>
      <c r="B1126" s="71" t="str">
        <f>'Activity rawdata'!B1125</f>
        <v>LB</v>
      </c>
      <c r="C1126" s="71" t="str">
        <f>IF('Activity rawdata'!C1125="PY","Planted",IF('Activity rawdata'!C1125="NY","Nat/Convert",IF('Activity rawdata'!C1125="NN","Nat/Nonconvert",IF('Activity rawdata'!C1125="OY","Planted"))))</f>
        <v>Planted</v>
      </c>
      <c r="D1126" s="70" t="str">
        <f>'Activity rawdata'!D1125</f>
        <v>STP2</v>
      </c>
      <c r="E1126" s="72" t="str">
        <f>'Activity rawdata'!E1125</f>
        <v>89</v>
      </c>
      <c r="F1126" s="73" t="str">
        <f>'Activity rawdata'!L1125</f>
        <v>MT1</v>
      </c>
      <c r="G1126" s="72" t="str">
        <f>'Activity rawdata'!R1125</f>
        <v>2056</v>
      </c>
      <c r="H1126" s="72" t="str">
        <f>IF('Activity rawdata'!P1125="AHTHIN1","1st Thin",IF('Activity rawdata'!P1125="AHCC","Clearcut",IF('Activity rawdata'!P1125="AHTHSMZ","SMZ Thin",IF('Activity rawdata'!P1125="AHTHIN2","2nd Thin",IF('Activity rawdata'!P1125="AFERTE","Early Fert",IF('Activity rawdata'!P1125="AFERTM","Mid Fert",IF('Activity rawdata'!P1125="AFERTL","Late Fert",  IF('Activity rawdata'!P1125="ASP","Site Prep", IF('Activity rawdata'!P1125="APLT","Plant",  IF('Activity rawdata'!P1125="ANREG","Natural Regeneration"))))))))))</f>
        <v>2nd Thin</v>
      </c>
      <c r="I1126" s="74">
        <f>'Activity rawdata'!O1125</f>
        <v>3.31</v>
      </c>
      <c r="J1126" s="75">
        <f>'Activity rawdata'!N1125</f>
        <v>21</v>
      </c>
      <c r="K1126" s="75">
        <f>'Activity rawdata'!AC1125</f>
        <v>119.81</v>
      </c>
      <c r="L1126" s="75">
        <f>'Activity rawdata'!AD1125</f>
        <v>189.06</v>
      </c>
      <c r="M1126" s="76">
        <f>'Activity rawdata'!AE1125</f>
        <v>10.779112613414728</v>
      </c>
      <c r="N1126" s="83">
        <f>'Activity rawdata'!T1125+'Activity rawdata'!U1125</f>
        <v>8.5399999999999991</v>
      </c>
      <c r="O1126" s="80">
        <f>'Activity rawdata'!V1125</f>
        <v>36.520000000000003</v>
      </c>
      <c r="P1126" s="80">
        <f>'Activity rawdata'!W1125</f>
        <v>0</v>
      </c>
      <c r="Q1126" s="80">
        <f>'Activity rawdata'!X1125</f>
        <v>0</v>
      </c>
      <c r="R1126" s="84">
        <f t="shared" si="180"/>
        <v>45.06</v>
      </c>
      <c r="S1126" s="80">
        <f>'Activity rawdata'!Z1125</f>
        <v>0</v>
      </c>
      <c r="T1126" s="80">
        <f>'Activity rawdata'!AA1125</f>
        <v>0</v>
      </c>
      <c r="U1126" s="80">
        <f t="shared" si="181"/>
        <v>0</v>
      </c>
      <c r="V1126" s="81">
        <f t="shared" si="182"/>
        <v>28.267399999999999</v>
      </c>
      <c r="W1126" s="75">
        <f t="shared" si="183"/>
        <v>120.88120000000001</v>
      </c>
      <c r="X1126" s="75">
        <f t="shared" si="184"/>
        <v>0</v>
      </c>
      <c r="Y1126" s="75">
        <f t="shared" si="185"/>
        <v>0</v>
      </c>
      <c r="Z1126" s="82">
        <f t="shared" si="186"/>
        <v>149.14860000000002</v>
      </c>
      <c r="AA1126" s="75">
        <f t="shared" si="187"/>
        <v>0</v>
      </c>
      <c r="AB1126" s="75">
        <f t="shared" si="188"/>
        <v>0</v>
      </c>
      <c r="AC1126" s="82">
        <f t="shared" si="189"/>
        <v>0</v>
      </c>
    </row>
    <row r="1127" spans="1:29" x14ac:dyDescent="0.35">
      <c r="A1127" s="70" t="str">
        <f>'Activity rawdata'!A1126</f>
        <v>BH6125-1-371</v>
      </c>
      <c r="B1127" s="71" t="str">
        <f>'Activity rawdata'!B1126</f>
        <v>LB</v>
      </c>
      <c r="C1127" s="71" t="str">
        <f>IF('Activity rawdata'!C1126="PY","Planted",IF('Activity rawdata'!C1126="NY","Nat/Convert",IF('Activity rawdata'!C1126="NN","Nat/Nonconvert",IF('Activity rawdata'!C1126="OY","Planted"))))</f>
        <v>Planted</v>
      </c>
      <c r="D1127" s="70" t="str">
        <f>'Activity rawdata'!D1126</f>
        <v>STP2</v>
      </c>
      <c r="E1127" s="72" t="str">
        <f>'Activity rawdata'!E1126</f>
        <v>92</v>
      </c>
      <c r="F1127" s="73" t="str">
        <f>'Activity rawdata'!L1126</f>
        <v>MT1</v>
      </c>
      <c r="G1127" s="72" t="str">
        <f>'Activity rawdata'!R1126</f>
        <v>2056</v>
      </c>
      <c r="H1127" s="72" t="str">
        <f>IF('Activity rawdata'!P1126="AHTHIN1","1st Thin",IF('Activity rawdata'!P1126="AHCC","Clearcut",IF('Activity rawdata'!P1126="AHTHSMZ","SMZ Thin",IF('Activity rawdata'!P1126="AHTHIN2","2nd Thin",IF('Activity rawdata'!P1126="AFERTE","Early Fert",IF('Activity rawdata'!P1126="AFERTM","Mid Fert",IF('Activity rawdata'!P1126="AFERTL","Late Fert",  IF('Activity rawdata'!P1126="ASP","Site Prep", IF('Activity rawdata'!P1126="APLT","Plant",  IF('Activity rawdata'!P1126="ANREG","Natural Regeneration"))))))))))</f>
        <v>2nd Thin</v>
      </c>
      <c r="I1127" s="74">
        <f>'Activity rawdata'!O1126</f>
        <v>24.06</v>
      </c>
      <c r="J1127" s="75">
        <f>'Activity rawdata'!N1126</f>
        <v>21</v>
      </c>
      <c r="K1127" s="75">
        <f>'Activity rawdata'!AC1126</f>
        <v>129.26</v>
      </c>
      <c r="L1127" s="75">
        <f>'Activity rawdata'!AD1126</f>
        <v>188.77</v>
      </c>
      <c r="M1127" s="76">
        <f>'Activity rawdata'!AE1126</f>
        <v>11.2047427437096</v>
      </c>
      <c r="N1127" s="83">
        <f>'Activity rawdata'!T1126+'Activity rawdata'!U1126</f>
        <v>9.56</v>
      </c>
      <c r="O1127" s="80">
        <f>'Activity rawdata'!V1126</f>
        <v>49.85</v>
      </c>
      <c r="P1127" s="80">
        <f>'Activity rawdata'!W1126</f>
        <v>0.7</v>
      </c>
      <c r="Q1127" s="80">
        <f>'Activity rawdata'!X1126</f>
        <v>0</v>
      </c>
      <c r="R1127" s="84">
        <f t="shared" si="180"/>
        <v>60.110000000000007</v>
      </c>
      <c r="S1127" s="80">
        <f>'Activity rawdata'!Z1126</f>
        <v>0</v>
      </c>
      <c r="T1127" s="80">
        <f>'Activity rawdata'!AA1126</f>
        <v>0</v>
      </c>
      <c r="U1127" s="80">
        <f t="shared" si="181"/>
        <v>0</v>
      </c>
      <c r="V1127" s="81">
        <f t="shared" si="182"/>
        <v>230.0136</v>
      </c>
      <c r="W1127" s="75">
        <f t="shared" si="183"/>
        <v>1199.3910000000001</v>
      </c>
      <c r="X1127" s="75">
        <f t="shared" si="184"/>
        <v>16.841999999999999</v>
      </c>
      <c r="Y1127" s="75">
        <f t="shared" si="185"/>
        <v>0</v>
      </c>
      <c r="Z1127" s="82">
        <f t="shared" si="186"/>
        <v>1446.2466000000002</v>
      </c>
      <c r="AA1127" s="75">
        <f t="shared" si="187"/>
        <v>0</v>
      </c>
      <c r="AB1127" s="75">
        <f t="shared" si="188"/>
        <v>0</v>
      </c>
      <c r="AC1127" s="82">
        <f t="shared" si="189"/>
        <v>0</v>
      </c>
    </row>
    <row r="1128" spans="1:29" x14ac:dyDescent="0.35">
      <c r="A1128" s="70" t="str">
        <f>'Activity rawdata'!A1127</f>
        <v>BH6125-1-370</v>
      </c>
      <c r="B1128" s="71" t="str">
        <f>'Activity rawdata'!B1127</f>
        <v>LB</v>
      </c>
      <c r="C1128" s="71" t="str">
        <f>IF('Activity rawdata'!C1127="PY","Planted",IF('Activity rawdata'!C1127="NY","Nat/Convert",IF('Activity rawdata'!C1127="NN","Nat/Nonconvert",IF('Activity rawdata'!C1127="OY","Planted"))))</f>
        <v>Planted</v>
      </c>
      <c r="D1128" s="70" t="str">
        <f>'Activity rawdata'!D1127</f>
        <v>STP2</v>
      </c>
      <c r="E1128" s="72" t="str">
        <f>'Activity rawdata'!E1127</f>
        <v>92</v>
      </c>
      <c r="F1128" s="73" t="str">
        <f>'Activity rawdata'!L1127</f>
        <v>MT1</v>
      </c>
      <c r="G1128" s="72" t="str">
        <f>'Activity rawdata'!R1127</f>
        <v>2056</v>
      </c>
      <c r="H1128" s="72" t="str">
        <f>IF('Activity rawdata'!P1127="AHTHIN1","1st Thin",IF('Activity rawdata'!P1127="AHCC","Clearcut",IF('Activity rawdata'!P1127="AHTHSMZ","SMZ Thin",IF('Activity rawdata'!P1127="AHTHIN2","2nd Thin",IF('Activity rawdata'!P1127="AFERTE","Early Fert",IF('Activity rawdata'!P1127="AFERTM","Mid Fert",IF('Activity rawdata'!P1127="AFERTL","Late Fert",  IF('Activity rawdata'!P1127="ASP","Site Prep", IF('Activity rawdata'!P1127="APLT","Plant",  IF('Activity rawdata'!P1127="ANREG","Natural Regeneration"))))))))))</f>
        <v>2nd Thin</v>
      </c>
      <c r="I1128" s="74">
        <f>'Activity rawdata'!O1127</f>
        <v>19.37</v>
      </c>
      <c r="J1128" s="75">
        <f>'Activity rawdata'!N1127</f>
        <v>21</v>
      </c>
      <c r="K1128" s="75">
        <f>'Activity rawdata'!AC1127</f>
        <v>129.26</v>
      </c>
      <c r="L1128" s="75">
        <f>'Activity rawdata'!AD1127</f>
        <v>188.77</v>
      </c>
      <c r="M1128" s="76">
        <f>'Activity rawdata'!AE1127</f>
        <v>11.2047427437096</v>
      </c>
      <c r="N1128" s="83">
        <f>'Activity rawdata'!T1127+'Activity rawdata'!U1127</f>
        <v>9.56</v>
      </c>
      <c r="O1128" s="80">
        <f>'Activity rawdata'!V1127</f>
        <v>49.85</v>
      </c>
      <c r="P1128" s="80">
        <f>'Activity rawdata'!W1127</f>
        <v>0.7</v>
      </c>
      <c r="Q1128" s="80">
        <f>'Activity rawdata'!X1127</f>
        <v>0</v>
      </c>
      <c r="R1128" s="84">
        <f t="shared" si="180"/>
        <v>60.110000000000007</v>
      </c>
      <c r="S1128" s="80">
        <f>'Activity rawdata'!Z1127</f>
        <v>0</v>
      </c>
      <c r="T1128" s="80">
        <f>'Activity rawdata'!AA1127</f>
        <v>0</v>
      </c>
      <c r="U1128" s="80">
        <f t="shared" si="181"/>
        <v>0</v>
      </c>
      <c r="V1128" s="81">
        <f t="shared" si="182"/>
        <v>185.17720000000003</v>
      </c>
      <c r="W1128" s="75">
        <f t="shared" si="183"/>
        <v>965.59450000000004</v>
      </c>
      <c r="X1128" s="75">
        <f t="shared" si="184"/>
        <v>13.558999999999999</v>
      </c>
      <c r="Y1128" s="75">
        <f t="shared" si="185"/>
        <v>0</v>
      </c>
      <c r="Z1128" s="82">
        <f t="shared" si="186"/>
        <v>1164.3307</v>
      </c>
      <c r="AA1128" s="75">
        <f t="shared" si="187"/>
        <v>0</v>
      </c>
      <c r="AB1128" s="75">
        <f t="shared" si="188"/>
        <v>0</v>
      </c>
      <c r="AC1128" s="82">
        <f t="shared" si="189"/>
        <v>0</v>
      </c>
    </row>
    <row r="1129" spans="1:29" x14ac:dyDescent="0.35">
      <c r="A1129" s="70" t="str">
        <f>'Activity rawdata'!A1128</f>
        <v>BH6125-1-292</v>
      </c>
      <c r="B1129" s="71" t="str">
        <f>'Activity rawdata'!B1128</f>
        <v>LB</v>
      </c>
      <c r="C1129" s="71" t="str">
        <f>IF('Activity rawdata'!C1128="PY","Planted",IF('Activity rawdata'!C1128="NY","Nat/Convert",IF('Activity rawdata'!C1128="NN","Nat/Nonconvert",IF('Activity rawdata'!C1128="OY","Planted"))))</f>
        <v>Planted</v>
      </c>
      <c r="D1129" s="70" t="str">
        <f>'Activity rawdata'!D1128</f>
        <v>STP2</v>
      </c>
      <c r="E1129" s="72" t="str">
        <f>'Activity rawdata'!E1128</f>
        <v>92</v>
      </c>
      <c r="F1129" s="73" t="str">
        <f>'Activity rawdata'!L1128</f>
        <v>MT1</v>
      </c>
      <c r="G1129" s="72" t="str">
        <f>'Activity rawdata'!R1128</f>
        <v>2056</v>
      </c>
      <c r="H1129" s="72" t="str">
        <f>IF('Activity rawdata'!P1128="AHTHIN1","1st Thin",IF('Activity rawdata'!P1128="AHCC","Clearcut",IF('Activity rawdata'!P1128="AHTHSMZ","SMZ Thin",IF('Activity rawdata'!P1128="AHTHIN2","2nd Thin",IF('Activity rawdata'!P1128="AFERTE","Early Fert",IF('Activity rawdata'!P1128="AFERTM","Mid Fert",IF('Activity rawdata'!P1128="AFERTL","Late Fert",  IF('Activity rawdata'!P1128="ASP","Site Prep", IF('Activity rawdata'!P1128="APLT","Plant",  IF('Activity rawdata'!P1128="ANREG","Natural Regeneration"))))))))))</f>
        <v>2nd Thin</v>
      </c>
      <c r="I1129" s="74">
        <f>'Activity rawdata'!O1128</f>
        <v>2.2799999999999998</v>
      </c>
      <c r="J1129" s="75">
        <f>'Activity rawdata'!N1128</f>
        <v>21</v>
      </c>
      <c r="K1129" s="75">
        <f>'Activity rawdata'!AC1128</f>
        <v>129.26</v>
      </c>
      <c r="L1129" s="75">
        <f>'Activity rawdata'!AD1128</f>
        <v>188.77</v>
      </c>
      <c r="M1129" s="76">
        <f>'Activity rawdata'!AE1128</f>
        <v>11.2047427437096</v>
      </c>
      <c r="N1129" s="83">
        <f>'Activity rawdata'!T1128+'Activity rawdata'!U1128</f>
        <v>9.56</v>
      </c>
      <c r="O1129" s="80">
        <f>'Activity rawdata'!V1128</f>
        <v>49.85</v>
      </c>
      <c r="P1129" s="80">
        <f>'Activity rawdata'!W1128</f>
        <v>0.7</v>
      </c>
      <c r="Q1129" s="80">
        <f>'Activity rawdata'!X1128</f>
        <v>0</v>
      </c>
      <c r="R1129" s="84">
        <f t="shared" si="180"/>
        <v>60.110000000000007</v>
      </c>
      <c r="S1129" s="80">
        <f>'Activity rawdata'!Z1128</f>
        <v>0</v>
      </c>
      <c r="T1129" s="80">
        <f>'Activity rawdata'!AA1128</f>
        <v>0</v>
      </c>
      <c r="U1129" s="80">
        <f t="shared" si="181"/>
        <v>0</v>
      </c>
      <c r="V1129" s="81">
        <f t="shared" si="182"/>
        <v>21.796799999999998</v>
      </c>
      <c r="W1129" s="75">
        <f t="shared" si="183"/>
        <v>113.65799999999999</v>
      </c>
      <c r="X1129" s="75">
        <f t="shared" si="184"/>
        <v>1.5959999999999999</v>
      </c>
      <c r="Y1129" s="75">
        <f t="shared" si="185"/>
        <v>0</v>
      </c>
      <c r="Z1129" s="82">
        <f t="shared" si="186"/>
        <v>137.05079999999998</v>
      </c>
      <c r="AA1129" s="75">
        <f t="shared" si="187"/>
        <v>0</v>
      </c>
      <c r="AB1129" s="75">
        <f t="shared" si="188"/>
        <v>0</v>
      </c>
      <c r="AC1129" s="82">
        <f t="shared" si="189"/>
        <v>0</v>
      </c>
    </row>
    <row r="1130" spans="1:29" x14ac:dyDescent="0.35">
      <c r="A1130" s="70" t="str">
        <f>'Activity rawdata'!A1129</f>
        <v>BH6125-1-279</v>
      </c>
      <c r="B1130" s="71" t="str">
        <f>'Activity rawdata'!B1129</f>
        <v>LB</v>
      </c>
      <c r="C1130" s="71" t="str">
        <f>IF('Activity rawdata'!C1129="PY","Planted",IF('Activity rawdata'!C1129="NY","Nat/Convert",IF('Activity rawdata'!C1129="NN","Nat/Nonconvert",IF('Activity rawdata'!C1129="OY","Planted"))))</f>
        <v>Planted</v>
      </c>
      <c r="D1130" s="70" t="str">
        <f>'Activity rawdata'!D1129</f>
        <v>STP2</v>
      </c>
      <c r="E1130" s="72" t="str">
        <f>'Activity rawdata'!E1129</f>
        <v>89</v>
      </c>
      <c r="F1130" s="73" t="str">
        <f>'Activity rawdata'!L1129</f>
        <v>MT1</v>
      </c>
      <c r="G1130" s="72" t="str">
        <f>'Activity rawdata'!R1129</f>
        <v>2056</v>
      </c>
      <c r="H1130" s="72" t="str">
        <f>IF('Activity rawdata'!P1129="AHTHIN1","1st Thin",IF('Activity rawdata'!P1129="AHCC","Clearcut",IF('Activity rawdata'!P1129="AHTHSMZ","SMZ Thin",IF('Activity rawdata'!P1129="AHTHIN2","2nd Thin",IF('Activity rawdata'!P1129="AFERTE","Early Fert",IF('Activity rawdata'!P1129="AFERTM","Mid Fert",IF('Activity rawdata'!P1129="AFERTL","Late Fert",  IF('Activity rawdata'!P1129="ASP","Site Prep", IF('Activity rawdata'!P1129="APLT","Plant",  IF('Activity rawdata'!P1129="ANREG","Natural Regeneration"))))))))))</f>
        <v>2nd Thin</v>
      </c>
      <c r="I1130" s="74">
        <f>'Activity rawdata'!O1129</f>
        <v>9.17</v>
      </c>
      <c r="J1130" s="75">
        <f>'Activity rawdata'!N1129</f>
        <v>21</v>
      </c>
      <c r="K1130" s="75">
        <f>'Activity rawdata'!AC1129</f>
        <v>119.81</v>
      </c>
      <c r="L1130" s="75">
        <f>'Activity rawdata'!AD1129</f>
        <v>189.06</v>
      </c>
      <c r="M1130" s="76">
        <f>'Activity rawdata'!AE1129</f>
        <v>10.779112613414728</v>
      </c>
      <c r="N1130" s="83">
        <f>'Activity rawdata'!T1129+'Activity rawdata'!U1129</f>
        <v>8.5399999999999991</v>
      </c>
      <c r="O1130" s="80">
        <f>'Activity rawdata'!V1129</f>
        <v>36.520000000000003</v>
      </c>
      <c r="P1130" s="80">
        <f>'Activity rawdata'!W1129</f>
        <v>0</v>
      </c>
      <c r="Q1130" s="80">
        <f>'Activity rawdata'!X1129</f>
        <v>0</v>
      </c>
      <c r="R1130" s="84">
        <f t="shared" si="180"/>
        <v>45.06</v>
      </c>
      <c r="S1130" s="80">
        <f>'Activity rawdata'!Z1129</f>
        <v>0</v>
      </c>
      <c r="T1130" s="80">
        <f>'Activity rawdata'!AA1129</f>
        <v>0</v>
      </c>
      <c r="U1130" s="80">
        <f t="shared" si="181"/>
        <v>0</v>
      </c>
      <c r="V1130" s="81">
        <f t="shared" si="182"/>
        <v>78.311799999999991</v>
      </c>
      <c r="W1130" s="75">
        <f t="shared" si="183"/>
        <v>334.88840000000005</v>
      </c>
      <c r="X1130" s="75">
        <f t="shared" si="184"/>
        <v>0</v>
      </c>
      <c r="Y1130" s="75">
        <f t="shared" si="185"/>
        <v>0</v>
      </c>
      <c r="Z1130" s="82">
        <f t="shared" si="186"/>
        <v>413.20020000000005</v>
      </c>
      <c r="AA1130" s="75">
        <f t="shared" si="187"/>
        <v>0</v>
      </c>
      <c r="AB1130" s="75">
        <f t="shared" si="188"/>
        <v>0</v>
      </c>
      <c r="AC1130" s="82">
        <f t="shared" si="189"/>
        <v>0</v>
      </c>
    </row>
    <row r="1131" spans="1:29" x14ac:dyDescent="0.35">
      <c r="A1131" s="70" t="str">
        <f>'Activity rawdata'!A1130</f>
        <v>BH6112-1-401</v>
      </c>
      <c r="B1131" s="71" t="str">
        <f>'Activity rawdata'!B1130</f>
        <v>LB</v>
      </c>
      <c r="C1131" s="71" t="str">
        <f>IF('Activity rawdata'!C1130="PY","Planted",IF('Activity rawdata'!C1130="NY","Nat/Convert",IF('Activity rawdata'!C1130="NN","Nat/Nonconvert",IF('Activity rawdata'!C1130="OY","Planted"))))</f>
        <v>Planted</v>
      </c>
      <c r="D1131" s="70" t="str">
        <f>'Activity rawdata'!D1130</f>
        <v>STP2</v>
      </c>
      <c r="E1131" s="72" t="str">
        <f>'Activity rawdata'!E1130</f>
        <v>92</v>
      </c>
      <c r="F1131" s="73" t="str">
        <f>'Activity rawdata'!L1130</f>
        <v>MT1</v>
      </c>
      <c r="G1131" s="72" t="str">
        <f>'Activity rawdata'!R1130</f>
        <v>2056</v>
      </c>
      <c r="H1131" s="72" t="str">
        <f>IF('Activity rawdata'!P1130="AHTHIN1","1st Thin",IF('Activity rawdata'!P1130="AHCC","Clearcut",IF('Activity rawdata'!P1130="AHTHSMZ","SMZ Thin",IF('Activity rawdata'!P1130="AHTHIN2","2nd Thin",IF('Activity rawdata'!P1130="AFERTE","Early Fert",IF('Activity rawdata'!P1130="AFERTM","Mid Fert",IF('Activity rawdata'!P1130="AFERTL","Late Fert",  IF('Activity rawdata'!P1130="ASP","Site Prep", IF('Activity rawdata'!P1130="APLT","Plant",  IF('Activity rawdata'!P1130="ANREG","Natural Regeneration"))))))))))</f>
        <v>2nd Thin</v>
      </c>
      <c r="I1131" s="74">
        <f>'Activity rawdata'!O1130</f>
        <v>63.61</v>
      </c>
      <c r="J1131" s="75">
        <f>'Activity rawdata'!N1130</f>
        <v>21</v>
      </c>
      <c r="K1131" s="75">
        <f>'Activity rawdata'!AC1130</f>
        <v>129.26</v>
      </c>
      <c r="L1131" s="75">
        <f>'Activity rawdata'!AD1130</f>
        <v>188.77</v>
      </c>
      <c r="M1131" s="76">
        <f>'Activity rawdata'!AE1130</f>
        <v>11.2047427437096</v>
      </c>
      <c r="N1131" s="83">
        <f>'Activity rawdata'!T1130+'Activity rawdata'!U1130</f>
        <v>9.56</v>
      </c>
      <c r="O1131" s="80">
        <f>'Activity rawdata'!V1130</f>
        <v>49.85</v>
      </c>
      <c r="P1131" s="80">
        <f>'Activity rawdata'!W1130</f>
        <v>0.7</v>
      </c>
      <c r="Q1131" s="80">
        <f>'Activity rawdata'!X1130</f>
        <v>0</v>
      </c>
      <c r="R1131" s="84">
        <f t="shared" si="180"/>
        <v>60.110000000000007</v>
      </c>
      <c r="S1131" s="80">
        <f>'Activity rawdata'!Z1130</f>
        <v>0</v>
      </c>
      <c r="T1131" s="80">
        <f>'Activity rawdata'!AA1130</f>
        <v>0</v>
      </c>
      <c r="U1131" s="80">
        <f t="shared" si="181"/>
        <v>0</v>
      </c>
      <c r="V1131" s="81">
        <f t="shared" si="182"/>
        <v>608.11160000000007</v>
      </c>
      <c r="W1131" s="75">
        <f t="shared" si="183"/>
        <v>3170.9585000000002</v>
      </c>
      <c r="X1131" s="75">
        <f t="shared" si="184"/>
        <v>44.526999999999994</v>
      </c>
      <c r="Y1131" s="75">
        <f t="shared" si="185"/>
        <v>0</v>
      </c>
      <c r="Z1131" s="82">
        <f t="shared" si="186"/>
        <v>3823.5971000000004</v>
      </c>
      <c r="AA1131" s="75">
        <f t="shared" si="187"/>
        <v>0</v>
      </c>
      <c r="AB1131" s="75">
        <f t="shared" si="188"/>
        <v>0</v>
      </c>
      <c r="AC1131" s="82">
        <f t="shared" si="189"/>
        <v>0</v>
      </c>
    </row>
    <row r="1132" spans="1:29" x14ac:dyDescent="0.35">
      <c r="A1132" s="70" t="str">
        <f>'Activity rawdata'!A1131</f>
        <v>BH6112-1-374</v>
      </c>
      <c r="B1132" s="71" t="str">
        <f>'Activity rawdata'!B1131</f>
        <v>LB</v>
      </c>
      <c r="C1132" s="71" t="str">
        <f>IF('Activity rawdata'!C1131="PY","Planted",IF('Activity rawdata'!C1131="NY","Nat/Convert",IF('Activity rawdata'!C1131="NN","Nat/Nonconvert",IF('Activity rawdata'!C1131="OY","Planted"))))</f>
        <v>Planted</v>
      </c>
      <c r="D1132" s="70" t="str">
        <f>'Activity rawdata'!D1131</f>
        <v>STP2</v>
      </c>
      <c r="E1132" s="72" t="str">
        <f>'Activity rawdata'!E1131</f>
        <v>87</v>
      </c>
      <c r="F1132" s="73" t="str">
        <f>'Activity rawdata'!L1131</f>
        <v>MT1</v>
      </c>
      <c r="G1132" s="72" t="str">
        <f>'Activity rawdata'!R1131</f>
        <v>2056</v>
      </c>
      <c r="H1132" s="72" t="str">
        <f>IF('Activity rawdata'!P1131="AHTHIN1","1st Thin",IF('Activity rawdata'!P1131="AHCC","Clearcut",IF('Activity rawdata'!P1131="AHTHSMZ","SMZ Thin",IF('Activity rawdata'!P1131="AHTHIN2","2nd Thin",IF('Activity rawdata'!P1131="AFERTE","Early Fert",IF('Activity rawdata'!P1131="AFERTM","Mid Fert",IF('Activity rawdata'!P1131="AFERTL","Late Fert",  IF('Activity rawdata'!P1131="ASP","Site Prep", IF('Activity rawdata'!P1131="APLT","Plant",  IF('Activity rawdata'!P1131="ANREG","Natural Regeneration"))))))))))</f>
        <v>2nd Thin</v>
      </c>
      <c r="I1132" s="74">
        <f>'Activity rawdata'!O1131</f>
        <v>141.01</v>
      </c>
      <c r="J1132" s="75">
        <f>'Activity rawdata'!N1131</f>
        <v>21</v>
      </c>
      <c r="K1132" s="75">
        <f>'Activity rawdata'!AC1131</f>
        <v>119.81</v>
      </c>
      <c r="L1132" s="75">
        <f>'Activity rawdata'!AD1131</f>
        <v>189.06</v>
      </c>
      <c r="M1132" s="76">
        <f>'Activity rawdata'!AE1131</f>
        <v>10.779112613414728</v>
      </c>
      <c r="N1132" s="83">
        <f>'Activity rawdata'!T1131+'Activity rawdata'!U1131</f>
        <v>8.5399999999999991</v>
      </c>
      <c r="O1132" s="80">
        <f>'Activity rawdata'!V1131</f>
        <v>36.520000000000003</v>
      </c>
      <c r="P1132" s="80">
        <f>'Activity rawdata'!W1131</f>
        <v>0</v>
      </c>
      <c r="Q1132" s="80">
        <f>'Activity rawdata'!X1131</f>
        <v>0</v>
      </c>
      <c r="R1132" s="84">
        <f t="shared" si="180"/>
        <v>45.06</v>
      </c>
      <c r="S1132" s="80">
        <f>'Activity rawdata'!Z1131</f>
        <v>0</v>
      </c>
      <c r="T1132" s="80">
        <f>'Activity rawdata'!AA1131</f>
        <v>0</v>
      </c>
      <c r="U1132" s="80">
        <f t="shared" si="181"/>
        <v>0</v>
      </c>
      <c r="V1132" s="81">
        <f t="shared" si="182"/>
        <v>1204.2253999999998</v>
      </c>
      <c r="W1132" s="75">
        <f t="shared" si="183"/>
        <v>5149.6851999999999</v>
      </c>
      <c r="X1132" s="75">
        <f t="shared" si="184"/>
        <v>0</v>
      </c>
      <c r="Y1132" s="75">
        <f t="shared" si="185"/>
        <v>0</v>
      </c>
      <c r="Z1132" s="82">
        <f t="shared" si="186"/>
        <v>6353.9105999999992</v>
      </c>
      <c r="AA1132" s="75">
        <f t="shared" si="187"/>
        <v>0</v>
      </c>
      <c r="AB1132" s="75">
        <f t="shared" si="188"/>
        <v>0</v>
      </c>
      <c r="AC1132" s="82">
        <f t="shared" si="189"/>
        <v>0</v>
      </c>
    </row>
    <row r="1133" spans="1:29" x14ac:dyDescent="0.35">
      <c r="A1133" s="70" t="str">
        <f>'Activity rawdata'!A1132</f>
        <v>BH6112-1-373</v>
      </c>
      <c r="B1133" s="71" t="str">
        <f>'Activity rawdata'!B1132</f>
        <v>LB</v>
      </c>
      <c r="C1133" s="71" t="str">
        <f>IF('Activity rawdata'!C1132="PY","Planted",IF('Activity rawdata'!C1132="NY","Nat/Convert",IF('Activity rawdata'!C1132="NN","Nat/Nonconvert",IF('Activity rawdata'!C1132="OY","Planted"))))</f>
        <v>Planted</v>
      </c>
      <c r="D1133" s="70" t="str">
        <f>'Activity rawdata'!D1132</f>
        <v>STP2</v>
      </c>
      <c r="E1133" s="72" t="str">
        <f>'Activity rawdata'!E1132</f>
        <v>91</v>
      </c>
      <c r="F1133" s="73" t="str">
        <f>'Activity rawdata'!L1132</f>
        <v>MT1</v>
      </c>
      <c r="G1133" s="72" t="str">
        <f>'Activity rawdata'!R1132</f>
        <v>2056</v>
      </c>
      <c r="H1133" s="72" t="str">
        <f>IF('Activity rawdata'!P1132="AHTHIN1","1st Thin",IF('Activity rawdata'!P1132="AHCC","Clearcut",IF('Activity rawdata'!P1132="AHTHSMZ","SMZ Thin",IF('Activity rawdata'!P1132="AHTHIN2","2nd Thin",IF('Activity rawdata'!P1132="AFERTE","Early Fert",IF('Activity rawdata'!P1132="AFERTM","Mid Fert",IF('Activity rawdata'!P1132="AFERTL","Late Fert",  IF('Activity rawdata'!P1132="ASP","Site Prep", IF('Activity rawdata'!P1132="APLT","Plant",  IF('Activity rawdata'!P1132="ANREG","Natural Regeneration"))))))))))</f>
        <v>2nd Thin</v>
      </c>
      <c r="I1133" s="74">
        <f>'Activity rawdata'!O1132</f>
        <v>74.19</v>
      </c>
      <c r="J1133" s="75">
        <f>'Activity rawdata'!N1132</f>
        <v>21</v>
      </c>
      <c r="K1133" s="75">
        <f>'Activity rawdata'!AC1132</f>
        <v>129.26</v>
      </c>
      <c r="L1133" s="75">
        <f>'Activity rawdata'!AD1132</f>
        <v>188.77</v>
      </c>
      <c r="M1133" s="76">
        <f>'Activity rawdata'!AE1132</f>
        <v>11.2047427437096</v>
      </c>
      <c r="N1133" s="83">
        <f>'Activity rawdata'!T1132+'Activity rawdata'!U1132</f>
        <v>9.56</v>
      </c>
      <c r="O1133" s="80">
        <f>'Activity rawdata'!V1132</f>
        <v>49.85</v>
      </c>
      <c r="P1133" s="80">
        <f>'Activity rawdata'!W1132</f>
        <v>0.7</v>
      </c>
      <c r="Q1133" s="80">
        <f>'Activity rawdata'!X1132</f>
        <v>0</v>
      </c>
      <c r="R1133" s="84">
        <f t="shared" si="180"/>
        <v>60.110000000000007</v>
      </c>
      <c r="S1133" s="80">
        <f>'Activity rawdata'!Z1132</f>
        <v>0</v>
      </c>
      <c r="T1133" s="80">
        <f>'Activity rawdata'!AA1132</f>
        <v>0</v>
      </c>
      <c r="U1133" s="80">
        <f t="shared" si="181"/>
        <v>0</v>
      </c>
      <c r="V1133" s="81">
        <f t="shared" si="182"/>
        <v>709.25639999999999</v>
      </c>
      <c r="W1133" s="75">
        <f t="shared" si="183"/>
        <v>3698.3715000000002</v>
      </c>
      <c r="X1133" s="75">
        <f t="shared" si="184"/>
        <v>51.932999999999993</v>
      </c>
      <c r="Y1133" s="75">
        <f t="shared" si="185"/>
        <v>0</v>
      </c>
      <c r="Z1133" s="82">
        <f t="shared" si="186"/>
        <v>4459.5609000000004</v>
      </c>
      <c r="AA1133" s="75">
        <f t="shared" si="187"/>
        <v>0</v>
      </c>
      <c r="AB1133" s="75">
        <f t="shared" si="188"/>
        <v>0</v>
      </c>
      <c r="AC1133" s="82">
        <f t="shared" si="189"/>
        <v>0</v>
      </c>
    </row>
    <row r="1134" spans="1:29" x14ac:dyDescent="0.35">
      <c r="A1134" s="70" t="str">
        <f>'Activity rawdata'!A1133</f>
        <v>BH6112-1-252</v>
      </c>
      <c r="B1134" s="71" t="str">
        <f>'Activity rawdata'!B1133</f>
        <v>LB</v>
      </c>
      <c r="C1134" s="71" t="str">
        <f>IF('Activity rawdata'!C1133="PY","Planted",IF('Activity rawdata'!C1133="NY","Nat/Convert",IF('Activity rawdata'!C1133="NN","Nat/Nonconvert",IF('Activity rawdata'!C1133="OY","Planted"))))</f>
        <v>Planted</v>
      </c>
      <c r="D1134" s="70" t="str">
        <f>'Activity rawdata'!D1133</f>
        <v>STP2</v>
      </c>
      <c r="E1134" s="72" t="str">
        <f>'Activity rawdata'!E1133</f>
        <v>91</v>
      </c>
      <c r="F1134" s="73" t="str">
        <f>'Activity rawdata'!L1133</f>
        <v>MT1</v>
      </c>
      <c r="G1134" s="72" t="str">
        <f>'Activity rawdata'!R1133</f>
        <v>2056</v>
      </c>
      <c r="H1134" s="72" t="str">
        <f>IF('Activity rawdata'!P1133="AHTHIN1","1st Thin",IF('Activity rawdata'!P1133="AHCC","Clearcut",IF('Activity rawdata'!P1133="AHTHSMZ","SMZ Thin",IF('Activity rawdata'!P1133="AHTHIN2","2nd Thin",IF('Activity rawdata'!P1133="AFERTE","Early Fert",IF('Activity rawdata'!P1133="AFERTM","Mid Fert",IF('Activity rawdata'!P1133="AFERTL","Late Fert",  IF('Activity rawdata'!P1133="ASP","Site Prep", IF('Activity rawdata'!P1133="APLT","Plant",  IF('Activity rawdata'!P1133="ANREG","Natural Regeneration"))))))))))</f>
        <v>2nd Thin</v>
      </c>
      <c r="I1134" s="74">
        <f>'Activity rawdata'!O1133</f>
        <v>1.37</v>
      </c>
      <c r="J1134" s="75">
        <f>'Activity rawdata'!N1133</f>
        <v>21</v>
      </c>
      <c r="K1134" s="75">
        <f>'Activity rawdata'!AC1133</f>
        <v>129.26</v>
      </c>
      <c r="L1134" s="75">
        <f>'Activity rawdata'!AD1133</f>
        <v>188.77</v>
      </c>
      <c r="M1134" s="76">
        <f>'Activity rawdata'!AE1133</f>
        <v>11.2047427437096</v>
      </c>
      <c r="N1134" s="83">
        <f>'Activity rawdata'!T1133+'Activity rawdata'!U1133</f>
        <v>9.56</v>
      </c>
      <c r="O1134" s="80">
        <f>'Activity rawdata'!V1133</f>
        <v>49.85</v>
      </c>
      <c r="P1134" s="80">
        <f>'Activity rawdata'!W1133</f>
        <v>0.7</v>
      </c>
      <c r="Q1134" s="80">
        <f>'Activity rawdata'!X1133</f>
        <v>0</v>
      </c>
      <c r="R1134" s="84">
        <f t="shared" si="180"/>
        <v>60.110000000000007</v>
      </c>
      <c r="S1134" s="80">
        <f>'Activity rawdata'!Z1133</f>
        <v>0</v>
      </c>
      <c r="T1134" s="80">
        <f>'Activity rawdata'!AA1133</f>
        <v>0</v>
      </c>
      <c r="U1134" s="80">
        <f t="shared" si="181"/>
        <v>0</v>
      </c>
      <c r="V1134" s="81">
        <f t="shared" si="182"/>
        <v>13.097200000000001</v>
      </c>
      <c r="W1134" s="75">
        <f t="shared" si="183"/>
        <v>68.294500000000014</v>
      </c>
      <c r="X1134" s="75">
        <f t="shared" si="184"/>
        <v>0.95899999999999996</v>
      </c>
      <c r="Y1134" s="75">
        <f t="shared" si="185"/>
        <v>0</v>
      </c>
      <c r="Z1134" s="82">
        <f t="shared" si="186"/>
        <v>82.350700000000018</v>
      </c>
      <c r="AA1134" s="75">
        <f t="shared" si="187"/>
        <v>0</v>
      </c>
      <c r="AB1134" s="75">
        <f t="shared" si="188"/>
        <v>0</v>
      </c>
      <c r="AC1134" s="82">
        <f t="shared" si="189"/>
        <v>0</v>
      </c>
    </row>
    <row r="1135" spans="1:29" x14ac:dyDescent="0.35">
      <c r="A1135" s="70" t="str">
        <f>'Activity rawdata'!A1134</f>
        <v>BH6112-1-246</v>
      </c>
      <c r="B1135" s="71" t="str">
        <f>'Activity rawdata'!B1134</f>
        <v>LB</v>
      </c>
      <c r="C1135" s="71" t="str">
        <f>IF('Activity rawdata'!C1134="PY","Planted",IF('Activity rawdata'!C1134="NY","Nat/Convert",IF('Activity rawdata'!C1134="NN","Nat/Nonconvert",IF('Activity rawdata'!C1134="OY","Planted"))))</f>
        <v>Planted</v>
      </c>
      <c r="D1135" s="70" t="str">
        <f>'Activity rawdata'!D1134</f>
        <v>STP2</v>
      </c>
      <c r="E1135" s="72" t="str">
        <f>'Activity rawdata'!E1134</f>
        <v>87</v>
      </c>
      <c r="F1135" s="73" t="str">
        <f>'Activity rawdata'!L1134</f>
        <v>MT1</v>
      </c>
      <c r="G1135" s="72" t="str">
        <f>'Activity rawdata'!R1134</f>
        <v>2056</v>
      </c>
      <c r="H1135" s="72" t="str">
        <f>IF('Activity rawdata'!P1134="AHTHIN1","1st Thin",IF('Activity rawdata'!P1134="AHCC","Clearcut",IF('Activity rawdata'!P1134="AHTHSMZ","SMZ Thin",IF('Activity rawdata'!P1134="AHTHIN2","2nd Thin",IF('Activity rawdata'!P1134="AFERTE","Early Fert",IF('Activity rawdata'!P1134="AFERTM","Mid Fert",IF('Activity rawdata'!P1134="AFERTL","Late Fert",  IF('Activity rawdata'!P1134="ASP","Site Prep", IF('Activity rawdata'!P1134="APLT","Plant",  IF('Activity rawdata'!P1134="ANREG","Natural Regeneration"))))))))))</f>
        <v>2nd Thin</v>
      </c>
      <c r="I1135" s="74">
        <f>'Activity rawdata'!O1134</f>
        <v>34.590000000000003</v>
      </c>
      <c r="J1135" s="75">
        <f>'Activity rawdata'!N1134</f>
        <v>21</v>
      </c>
      <c r="K1135" s="75">
        <f>'Activity rawdata'!AC1134</f>
        <v>119.81</v>
      </c>
      <c r="L1135" s="75">
        <f>'Activity rawdata'!AD1134</f>
        <v>189.06</v>
      </c>
      <c r="M1135" s="76">
        <f>'Activity rawdata'!AE1134</f>
        <v>10.779112613414728</v>
      </c>
      <c r="N1135" s="83">
        <f>'Activity rawdata'!T1134+'Activity rawdata'!U1134</f>
        <v>8.5399999999999991</v>
      </c>
      <c r="O1135" s="80">
        <f>'Activity rawdata'!V1134</f>
        <v>36.520000000000003</v>
      </c>
      <c r="P1135" s="80">
        <f>'Activity rawdata'!W1134</f>
        <v>0</v>
      </c>
      <c r="Q1135" s="80">
        <f>'Activity rawdata'!X1134</f>
        <v>0</v>
      </c>
      <c r="R1135" s="84">
        <f t="shared" si="180"/>
        <v>45.06</v>
      </c>
      <c r="S1135" s="80">
        <f>'Activity rawdata'!Z1134</f>
        <v>0</v>
      </c>
      <c r="T1135" s="80">
        <f>'Activity rawdata'!AA1134</f>
        <v>0</v>
      </c>
      <c r="U1135" s="80">
        <f t="shared" si="181"/>
        <v>0</v>
      </c>
      <c r="V1135" s="81">
        <f t="shared" si="182"/>
        <v>295.39859999999999</v>
      </c>
      <c r="W1135" s="75">
        <f t="shared" si="183"/>
        <v>1263.2268000000001</v>
      </c>
      <c r="X1135" s="75">
        <f t="shared" si="184"/>
        <v>0</v>
      </c>
      <c r="Y1135" s="75">
        <f t="shared" si="185"/>
        <v>0</v>
      </c>
      <c r="Z1135" s="82">
        <f t="shared" si="186"/>
        <v>1558.6254000000001</v>
      </c>
      <c r="AA1135" s="75">
        <f t="shared" si="187"/>
        <v>0</v>
      </c>
      <c r="AB1135" s="75">
        <f t="shared" si="188"/>
        <v>0</v>
      </c>
      <c r="AC1135" s="82">
        <f t="shared" si="189"/>
        <v>0</v>
      </c>
    </row>
    <row r="1136" spans="1:29" x14ac:dyDescent="0.35">
      <c r="A1136" s="70" t="str">
        <f>'Activity rawdata'!A1135</f>
        <v>BH6112-1-242</v>
      </c>
      <c r="B1136" s="71" t="str">
        <f>'Activity rawdata'!B1135</f>
        <v>LB</v>
      </c>
      <c r="C1136" s="71" t="str">
        <f>IF('Activity rawdata'!C1135="PY","Planted",IF('Activity rawdata'!C1135="NY","Nat/Convert",IF('Activity rawdata'!C1135="NN","Nat/Nonconvert",IF('Activity rawdata'!C1135="OY","Planted"))))</f>
        <v>Planted</v>
      </c>
      <c r="D1136" s="70" t="str">
        <f>'Activity rawdata'!D1135</f>
        <v>STP2</v>
      </c>
      <c r="E1136" s="72" t="str">
        <f>'Activity rawdata'!E1135</f>
        <v>91</v>
      </c>
      <c r="F1136" s="73" t="str">
        <f>'Activity rawdata'!L1135</f>
        <v>MT1</v>
      </c>
      <c r="G1136" s="72" t="str">
        <f>'Activity rawdata'!R1135</f>
        <v>2056</v>
      </c>
      <c r="H1136" s="72" t="str">
        <f>IF('Activity rawdata'!P1135="AHTHIN1","1st Thin",IF('Activity rawdata'!P1135="AHCC","Clearcut",IF('Activity rawdata'!P1135="AHTHSMZ","SMZ Thin",IF('Activity rawdata'!P1135="AHTHIN2","2nd Thin",IF('Activity rawdata'!P1135="AFERTE","Early Fert",IF('Activity rawdata'!P1135="AFERTM","Mid Fert",IF('Activity rawdata'!P1135="AFERTL","Late Fert",  IF('Activity rawdata'!P1135="ASP","Site Prep", IF('Activity rawdata'!P1135="APLT","Plant",  IF('Activity rawdata'!P1135="ANREG","Natural Regeneration"))))))))))</f>
        <v>2nd Thin</v>
      </c>
      <c r="I1136" s="74">
        <f>'Activity rawdata'!O1135</f>
        <v>22.48</v>
      </c>
      <c r="J1136" s="75">
        <f>'Activity rawdata'!N1135</f>
        <v>21</v>
      </c>
      <c r="K1136" s="75">
        <f>'Activity rawdata'!AC1135</f>
        <v>129.26</v>
      </c>
      <c r="L1136" s="75">
        <f>'Activity rawdata'!AD1135</f>
        <v>188.77</v>
      </c>
      <c r="M1136" s="76">
        <f>'Activity rawdata'!AE1135</f>
        <v>11.2047427437096</v>
      </c>
      <c r="N1136" s="83">
        <f>'Activity rawdata'!T1135+'Activity rawdata'!U1135</f>
        <v>9.56</v>
      </c>
      <c r="O1136" s="80">
        <f>'Activity rawdata'!V1135</f>
        <v>49.85</v>
      </c>
      <c r="P1136" s="80">
        <f>'Activity rawdata'!W1135</f>
        <v>0.7</v>
      </c>
      <c r="Q1136" s="80">
        <f>'Activity rawdata'!X1135</f>
        <v>0</v>
      </c>
      <c r="R1136" s="84">
        <f t="shared" si="180"/>
        <v>60.110000000000007</v>
      </c>
      <c r="S1136" s="80">
        <f>'Activity rawdata'!Z1135</f>
        <v>0</v>
      </c>
      <c r="T1136" s="80">
        <f>'Activity rawdata'!AA1135</f>
        <v>0</v>
      </c>
      <c r="U1136" s="80">
        <f t="shared" si="181"/>
        <v>0</v>
      </c>
      <c r="V1136" s="81">
        <f t="shared" si="182"/>
        <v>214.90880000000001</v>
      </c>
      <c r="W1136" s="75">
        <f t="shared" si="183"/>
        <v>1120.6280000000002</v>
      </c>
      <c r="X1136" s="75">
        <f t="shared" si="184"/>
        <v>15.735999999999999</v>
      </c>
      <c r="Y1136" s="75">
        <f t="shared" si="185"/>
        <v>0</v>
      </c>
      <c r="Z1136" s="82">
        <f t="shared" si="186"/>
        <v>1351.2728000000002</v>
      </c>
      <c r="AA1136" s="75">
        <f t="shared" si="187"/>
        <v>0</v>
      </c>
      <c r="AB1136" s="75">
        <f t="shared" si="188"/>
        <v>0</v>
      </c>
      <c r="AC1136" s="82">
        <f t="shared" si="189"/>
        <v>0</v>
      </c>
    </row>
    <row r="1137" spans="1:29" x14ac:dyDescent="0.35">
      <c r="A1137" s="70" t="str">
        <f>'Activity rawdata'!A1136</f>
        <v>BH5591-1-192</v>
      </c>
      <c r="B1137" s="71" t="str">
        <f>'Activity rawdata'!B1136</f>
        <v>LB</v>
      </c>
      <c r="C1137" s="71" t="str">
        <f>IF('Activity rawdata'!C1136="PY","Planted",IF('Activity rawdata'!C1136="NY","Nat/Convert",IF('Activity rawdata'!C1136="NN","Nat/Nonconvert",IF('Activity rawdata'!C1136="OY","Planted"))))</f>
        <v>Planted</v>
      </c>
      <c r="D1137" s="70" t="str">
        <f>'Activity rawdata'!D1136</f>
        <v>STP2</v>
      </c>
      <c r="E1137" s="72" t="str">
        <f>'Activity rawdata'!E1136</f>
        <v>85</v>
      </c>
      <c r="F1137" s="73" t="str">
        <f>'Activity rawdata'!L1136</f>
        <v>MT1</v>
      </c>
      <c r="G1137" s="72" t="str">
        <f>'Activity rawdata'!R1136</f>
        <v>2056</v>
      </c>
      <c r="H1137" s="72" t="str">
        <f>IF('Activity rawdata'!P1136="AHTHIN1","1st Thin",IF('Activity rawdata'!P1136="AHCC","Clearcut",IF('Activity rawdata'!P1136="AHTHSMZ","SMZ Thin",IF('Activity rawdata'!P1136="AHTHIN2","2nd Thin",IF('Activity rawdata'!P1136="AFERTE","Early Fert",IF('Activity rawdata'!P1136="AFERTM","Mid Fert",IF('Activity rawdata'!P1136="AFERTL","Late Fert",  IF('Activity rawdata'!P1136="ASP","Site Prep", IF('Activity rawdata'!P1136="APLT","Plant",  IF('Activity rawdata'!P1136="ANREG","Natural Regeneration"))))))))))</f>
        <v>2nd Thin</v>
      </c>
      <c r="I1137" s="74">
        <f>'Activity rawdata'!O1136</f>
        <v>101.81</v>
      </c>
      <c r="J1137" s="75">
        <f>'Activity rawdata'!N1136</f>
        <v>21</v>
      </c>
      <c r="K1137" s="75">
        <f>'Activity rawdata'!AC1136</f>
        <v>119.81</v>
      </c>
      <c r="L1137" s="75">
        <f>'Activity rawdata'!AD1136</f>
        <v>189.06</v>
      </c>
      <c r="M1137" s="76">
        <f>'Activity rawdata'!AE1136</f>
        <v>10.779112613414728</v>
      </c>
      <c r="N1137" s="83">
        <f>'Activity rawdata'!T1136+'Activity rawdata'!U1136</f>
        <v>8.5399999999999991</v>
      </c>
      <c r="O1137" s="80">
        <f>'Activity rawdata'!V1136</f>
        <v>36.520000000000003</v>
      </c>
      <c r="P1137" s="80">
        <f>'Activity rawdata'!W1136</f>
        <v>0</v>
      </c>
      <c r="Q1137" s="80">
        <f>'Activity rawdata'!X1136</f>
        <v>0</v>
      </c>
      <c r="R1137" s="84">
        <f t="shared" si="180"/>
        <v>45.06</v>
      </c>
      <c r="S1137" s="80">
        <f>'Activity rawdata'!Z1136</f>
        <v>0</v>
      </c>
      <c r="T1137" s="80">
        <f>'Activity rawdata'!AA1136</f>
        <v>0</v>
      </c>
      <c r="U1137" s="80">
        <f t="shared" si="181"/>
        <v>0</v>
      </c>
      <c r="V1137" s="81">
        <f t="shared" si="182"/>
        <v>869.45739999999989</v>
      </c>
      <c r="W1137" s="75">
        <f t="shared" si="183"/>
        <v>3718.1012000000005</v>
      </c>
      <c r="X1137" s="75">
        <f t="shared" si="184"/>
        <v>0</v>
      </c>
      <c r="Y1137" s="75">
        <f t="shared" si="185"/>
        <v>0</v>
      </c>
      <c r="Z1137" s="82">
        <f t="shared" si="186"/>
        <v>4587.5586000000003</v>
      </c>
      <c r="AA1137" s="75">
        <f t="shared" si="187"/>
        <v>0</v>
      </c>
      <c r="AB1137" s="75">
        <f t="shared" si="188"/>
        <v>0</v>
      </c>
      <c r="AC1137" s="82">
        <f t="shared" si="189"/>
        <v>0</v>
      </c>
    </row>
    <row r="1138" spans="1:29" x14ac:dyDescent="0.35">
      <c r="A1138" s="70" t="str">
        <f>'Activity rawdata'!A1137</f>
        <v>BH5222-1-188</v>
      </c>
      <c r="B1138" s="71" t="str">
        <f>'Activity rawdata'!B1137</f>
        <v>LB</v>
      </c>
      <c r="C1138" s="71" t="str">
        <f>IF('Activity rawdata'!C1137="PY","Planted",IF('Activity rawdata'!C1137="NY","Nat/Convert",IF('Activity rawdata'!C1137="NN","Nat/Nonconvert",IF('Activity rawdata'!C1137="OY","Planted"))))</f>
        <v>Planted</v>
      </c>
      <c r="D1138" s="70" t="str">
        <f>'Activity rawdata'!D1137</f>
        <v>STP2</v>
      </c>
      <c r="E1138" s="72" t="str">
        <f>'Activity rawdata'!E1137</f>
        <v>85</v>
      </c>
      <c r="F1138" s="73" t="str">
        <f>'Activity rawdata'!L1137</f>
        <v>MT1</v>
      </c>
      <c r="G1138" s="72" t="str">
        <f>'Activity rawdata'!R1137</f>
        <v>2056</v>
      </c>
      <c r="H1138" s="72" t="str">
        <f>IF('Activity rawdata'!P1137="AHTHIN1","1st Thin",IF('Activity rawdata'!P1137="AHCC","Clearcut",IF('Activity rawdata'!P1137="AHTHSMZ","SMZ Thin",IF('Activity rawdata'!P1137="AHTHIN2","2nd Thin",IF('Activity rawdata'!P1137="AFERTE","Early Fert",IF('Activity rawdata'!P1137="AFERTM","Mid Fert",IF('Activity rawdata'!P1137="AFERTL","Late Fert",  IF('Activity rawdata'!P1137="ASP","Site Prep", IF('Activity rawdata'!P1137="APLT","Plant",  IF('Activity rawdata'!P1137="ANREG","Natural Regeneration"))))))))))</f>
        <v>2nd Thin</v>
      </c>
      <c r="I1138" s="74">
        <f>'Activity rawdata'!O1137</f>
        <v>17.13</v>
      </c>
      <c r="J1138" s="75">
        <f>'Activity rawdata'!N1137</f>
        <v>21</v>
      </c>
      <c r="K1138" s="75">
        <f>'Activity rawdata'!AC1137</f>
        <v>119.81</v>
      </c>
      <c r="L1138" s="75">
        <f>'Activity rawdata'!AD1137</f>
        <v>189.06</v>
      </c>
      <c r="M1138" s="76">
        <f>'Activity rawdata'!AE1137</f>
        <v>10.779112613414728</v>
      </c>
      <c r="N1138" s="83">
        <f>'Activity rawdata'!T1137+'Activity rawdata'!U1137</f>
        <v>8.5399999999999991</v>
      </c>
      <c r="O1138" s="80">
        <f>'Activity rawdata'!V1137</f>
        <v>36.520000000000003</v>
      </c>
      <c r="P1138" s="80">
        <f>'Activity rawdata'!W1137</f>
        <v>0</v>
      </c>
      <c r="Q1138" s="80">
        <f>'Activity rawdata'!X1137</f>
        <v>0</v>
      </c>
      <c r="R1138" s="84">
        <f t="shared" si="180"/>
        <v>45.06</v>
      </c>
      <c r="S1138" s="80">
        <f>'Activity rawdata'!Z1137</f>
        <v>0</v>
      </c>
      <c r="T1138" s="80">
        <f>'Activity rawdata'!AA1137</f>
        <v>0</v>
      </c>
      <c r="U1138" s="80">
        <f t="shared" si="181"/>
        <v>0</v>
      </c>
      <c r="V1138" s="81">
        <f t="shared" si="182"/>
        <v>146.29019999999997</v>
      </c>
      <c r="W1138" s="75">
        <f t="shared" si="183"/>
        <v>625.58760000000007</v>
      </c>
      <c r="X1138" s="75">
        <f t="shared" si="184"/>
        <v>0</v>
      </c>
      <c r="Y1138" s="75">
        <f t="shared" si="185"/>
        <v>0</v>
      </c>
      <c r="Z1138" s="82">
        <f t="shared" si="186"/>
        <v>771.87779999999998</v>
      </c>
      <c r="AA1138" s="75">
        <f t="shared" si="187"/>
        <v>0</v>
      </c>
      <c r="AB1138" s="75">
        <f t="shared" si="188"/>
        <v>0</v>
      </c>
      <c r="AC1138" s="82">
        <f t="shared" si="189"/>
        <v>0</v>
      </c>
    </row>
    <row r="1139" spans="1:29" x14ac:dyDescent="0.35">
      <c r="A1139" s="70" t="str">
        <f>'Activity rawdata'!A1138</f>
        <v>BH1429-1-16</v>
      </c>
      <c r="B1139" s="71" t="str">
        <f>'Activity rawdata'!B1138</f>
        <v>LL</v>
      </c>
      <c r="C1139" s="71" t="str">
        <f>IF('Activity rawdata'!C1138="PY","Planted",IF('Activity rawdata'!C1138="NY","Nat/Convert",IF('Activity rawdata'!C1138="NN","Nat/Nonconvert",IF('Activity rawdata'!C1138="OY","Planted"))))</f>
        <v>Planted</v>
      </c>
      <c r="D1139" s="70" t="str">
        <f>'Activity rawdata'!D1138</f>
        <v>STP2</v>
      </c>
      <c r="E1139" s="72" t="str">
        <f>'Activity rawdata'!E1138</f>
        <v>71</v>
      </c>
      <c r="F1139" s="73" t="str">
        <f>'Activity rawdata'!L1138</f>
        <v>MT1</v>
      </c>
      <c r="G1139" s="72" t="str">
        <f>'Activity rawdata'!R1138</f>
        <v>2056</v>
      </c>
      <c r="H1139" s="72" t="str">
        <f>IF('Activity rawdata'!P1138="AHTHIN1","1st Thin",IF('Activity rawdata'!P1138="AHCC","Clearcut",IF('Activity rawdata'!P1138="AHTHSMZ","SMZ Thin",IF('Activity rawdata'!P1138="AHTHIN2","2nd Thin",IF('Activity rawdata'!P1138="AFERTE","Early Fert",IF('Activity rawdata'!P1138="AFERTM","Mid Fert",IF('Activity rawdata'!P1138="AFERTL","Late Fert",  IF('Activity rawdata'!P1138="ASP","Site Prep", IF('Activity rawdata'!P1138="APLT","Plant",  IF('Activity rawdata'!P1138="ANREG","Natural Regeneration"))))))))))</f>
        <v>Clearcut</v>
      </c>
      <c r="I1139" s="74">
        <f>'Activity rawdata'!O1138</f>
        <v>4.01</v>
      </c>
      <c r="J1139" s="75">
        <f>'Activity rawdata'!N1138</f>
        <v>29</v>
      </c>
      <c r="K1139" s="75">
        <f>'Activity rawdata'!AC1138</f>
        <v>94.37</v>
      </c>
      <c r="L1139" s="75">
        <f>'Activity rawdata'!AD1138</f>
        <v>158.78</v>
      </c>
      <c r="M1139" s="76">
        <f>'Activity rawdata'!AE1138</f>
        <v>10.438915463672894</v>
      </c>
      <c r="N1139" s="83">
        <f>'Activity rawdata'!T1138+'Activity rawdata'!U1138</f>
        <v>19.78</v>
      </c>
      <c r="O1139" s="80">
        <f>'Activity rawdata'!V1138</f>
        <v>63.99</v>
      </c>
      <c r="P1139" s="80">
        <f>'Activity rawdata'!W1138</f>
        <v>0</v>
      </c>
      <c r="Q1139" s="80">
        <f>'Activity rawdata'!X1138</f>
        <v>5.67</v>
      </c>
      <c r="R1139" s="84">
        <f t="shared" si="180"/>
        <v>89.440000000000012</v>
      </c>
      <c r="S1139" s="80">
        <f>'Activity rawdata'!Z1138</f>
        <v>0</v>
      </c>
      <c r="T1139" s="80">
        <f>'Activity rawdata'!AA1138</f>
        <v>0</v>
      </c>
      <c r="U1139" s="80">
        <f t="shared" si="181"/>
        <v>0</v>
      </c>
      <c r="V1139" s="81">
        <f t="shared" si="182"/>
        <v>79.317800000000005</v>
      </c>
      <c r="W1139" s="75">
        <f t="shared" si="183"/>
        <v>256.59989999999999</v>
      </c>
      <c r="X1139" s="75">
        <f t="shared" si="184"/>
        <v>0</v>
      </c>
      <c r="Y1139" s="75">
        <f t="shared" si="185"/>
        <v>22.736699999999999</v>
      </c>
      <c r="Z1139" s="82">
        <f t="shared" si="186"/>
        <v>358.65439999999995</v>
      </c>
      <c r="AA1139" s="75">
        <f t="shared" si="187"/>
        <v>0</v>
      </c>
      <c r="AB1139" s="75">
        <f t="shared" si="188"/>
        <v>0</v>
      </c>
      <c r="AC1139" s="82">
        <f t="shared" si="189"/>
        <v>0</v>
      </c>
    </row>
    <row r="1140" spans="1:29" x14ac:dyDescent="0.35">
      <c r="A1140" s="70" t="str">
        <f>'Activity rawdata'!A1139</f>
        <v>BH1429-1-365</v>
      </c>
      <c r="B1140" s="71" t="str">
        <f>'Activity rawdata'!B1139</f>
        <v>LL</v>
      </c>
      <c r="C1140" s="71" t="str">
        <f>IF('Activity rawdata'!C1139="PY","Planted",IF('Activity rawdata'!C1139="NY","Nat/Convert",IF('Activity rawdata'!C1139="NN","Nat/Nonconvert",IF('Activity rawdata'!C1139="OY","Planted"))))</f>
        <v>Planted</v>
      </c>
      <c r="D1140" s="70" t="str">
        <f>'Activity rawdata'!D1139</f>
        <v>STP2</v>
      </c>
      <c r="E1140" s="72" t="str">
        <f>'Activity rawdata'!E1139</f>
        <v>77</v>
      </c>
      <c r="F1140" s="73" t="str">
        <f>'Activity rawdata'!L1139</f>
        <v>MT1</v>
      </c>
      <c r="G1140" s="72" t="str">
        <f>'Activity rawdata'!R1139</f>
        <v>2056</v>
      </c>
      <c r="H1140" s="72" t="str">
        <f>IF('Activity rawdata'!P1139="AHTHIN1","1st Thin",IF('Activity rawdata'!P1139="AHCC","Clearcut",IF('Activity rawdata'!P1139="AHTHSMZ","SMZ Thin",IF('Activity rawdata'!P1139="AHTHIN2","2nd Thin",IF('Activity rawdata'!P1139="AFERTE","Early Fert",IF('Activity rawdata'!P1139="AFERTM","Mid Fert",IF('Activity rawdata'!P1139="AFERTL","Late Fert",  IF('Activity rawdata'!P1139="ASP","Site Prep", IF('Activity rawdata'!P1139="APLT","Plant",  IF('Activity rawdata'!P1139="ANREG","Natural Regeneration"))))))))))</f>
        <v>Clearcut</v>
      </c>
      <c r="I1140" s="74">
        <f>'Activity rawdata'!O1139</f>
        <v>18.649999999999999</v>
      </c>
      <c r="J1140" s="75">
        <f>'Activity rawdata'!N1139</f>
        <v>29</v>
      </c>
      <c r="K1140" s="75">
        <f>'Activity rawdata'!AC1139</f>
        <v>101.1</v>
      </c>
      <c r="L1140" s="75">
        <f>'Activity rawdata'!AD1139</f>
        <v>153.22</v>
      </c>
      <c r="M1140" s="76">
        <f>'Activity rawdata'!AE1139</f>
        <v>10.99902402507713</v>
      </c>
      <c r="N1140" s="83">
        <f>'Activity rawdata'!T1139+'Activity rawdata'!U1139</f>
        <v>23.29</v>
      </c>
      <c r="O1140" s="80">
        <f>'Activity rawdata'!V1139</f>
        <v>67.56</v>
      </c>
      <c r="P1140" s="80">
        <f>'Activity rawdata'!W1139</f>
        <v>0</v>
      </c>
      <c r="Q1140" s="80">
        <f>'Activity rawdata'!X1139</f>
        <v>10.199999999999999</v>
      </c>
      <c r="R1140" s="84">
        <f t="shared" si="180"/>
        <v>101.05</v>
      </c>
      <c r="S1140" s="80">
        <f>'Activity rawdata'!Z1139</f>
        <v>0</v>
      </c>
      <c r="T1140" s="80">
        <f>'Activity rawdata'!AA1139</f>
        <v>0</v>
      </c>
      <c r="U1140" s="80">
        <f t="shared" si="181"/>
        <v>0</v>
      </c>
      <c r="V1140" s="81">
        <f t="shared" si="182"/>
        <v>434.35849999999994</v>
      </c>
      <c r="W1140" s="75">
        <f t="shared" si="183"/>
        <v>1259.9939999999999</v>
      </c>
      <c r="X1140" s="75">
        <f t="shared" si="184"/>
        <v>0</v>
      </c>
      <c r="Y1140" s="75">
        <f t="shared" si="185"/>
        <v>190.22999999999996</v>
      </c>
      <c r="Z1140" s="82">
        <f t="shared" si="186"/>
        <v>1884.5825</v>
      </c>
      <c r="AA1140" s="75">
        <f t="shared" si="187"/>
        <v>0</v>
      </c>
      <c r="AB1140" s="75">
        <f t="shared" si="188"/>
        <v>0</v>
      </c>
      <c r="AC1140" s="82">
        <f t="shared" si="189"/>
        <v>0</v>
      </c>
    </row>
    <row r="1141" spans="1:29" x14ac:dyDescent="0.35">
      <c r="A1141" s="70" t="str">
        <f>'Activity rawdata'!A1140</f>
        <v>BH1429-1-41</v>
      </c>
      <c r="B1141" s="71" t="str">
        <f>'Activity rawdata'!B1140</f>
        <v>LL</v>
      </c>
      <c r="C1141" s="71" t="str">
        <f>IF('Activity rawdata'!C1140="PY","Planted",IF('Activity rawdata'!C1140="NY","Nat/Convert",IF('Activity rawdata'!C1140="NN","Nat/Nonconvert",IF('Activity rawdata'!C1140="OY","Planted"))))</f>
        <v>Planted</v>
      </c>
      <c r="D1141" s="70" t="str">
        <f>'Activity rawdata'!D1140</f>
        <v>STP2</v>
      </c>
      <c r="E1141" s="72" t="str">
        <f>'Activity rawdata'!E1140</f>
        <v>77</v>
      </c>
      <c r="F1141" s="73" t="str">
        <f>'Activity rawdata'!L1140</f>
        <v>MT1</v>
      </c>
      <c r="G1141" s="72" t="str">
        <f>'Activity rawdata'!R1140</f>
        <v>2056</v>
      </c>
      <c r="H1141" s="72" t="str">
        <f>IF('Activity rawdata'!P1140="AHTHIN1","1st Thin",IF('Activity rawdata'!P1140="AHCC","Clearcut",IF('Activity rawdata'!P1140="AHTHSMZ","SMZ Thin",IF('Activity rawdata'!P1140="AHTHIN2","2nd Thin",IF('Activity rawdata'!P1140="AFERTE","Early Fert",IF('Activity rawdata'!P1140="AFERTM","Mid Fert",IF('Activity rawdata'!P1140="AFERTL","Late Fert",  IF('Activity rawdata'!P1140="ASP","Site Prep", IF('Activity rawdata'!P1140="APLT","Plant",  IF('Activity rawdata'!P1140="ANREG","Natural Regeneration"))))))))))</f>
        <v>Clearcut</v>
      </c>
      <c r="I1141" s="74">
        <f>'Activity rawdata'!O1140</f>
        <v>11.92</v>
      </c>
      <c r="J1141" s="75">
        <f>'Activity rawdata'!N1140</f>
        <v>29</v>
      </c>
      <c r="K1141" s="75">
        <f>'Activity rawdata'!AC1140</f>
        <v>101.1</v>
      </c>
      <c r="L1141" s="75">
        <f>'Activity rawdata'!AD1140</f>
        <v>153.22</v>
      </c>
      <c r="M1141" s="76">
        <f>'Activity rawdata'!AE1140</f>
        <v>10.99902402507713</v>
      </c>
      <c r="N1141" s="83">
        <f>'Activity rawdata'!T1140+'Activity rawdata'!U1140</f>
        <v>23.29</v>
      </c>
      <c r="O1141" s="80">
        <f>'Activity rawdata'!V1140</f>
        <v>67.56</v>
      </c>
      <c r="P1141" s="80">
        <f>'Activity rawdata'!W1140</f>
        <v>0</v>
      </c>
      <c r="Q1141" s="80">
        <f>'Activity rawdata'!X1140</f>
        <v>10.199999999999999</v>
      </c>
      <c r="R1141" s="84">
        <f t="shared" si="180"/>
        <v>101.05</v>
      </c>
      <c r="S1141" s="80">
        <f>'Activity rawdata'!Z1140</f>
        <v>0</v>
      </c>
      <c r="T1141" s="80">
        <f>'Activity rawdata'!AA1140</f>
        <v>0</v>
      </c>
      <c r="U1141" s="80">
        <f t="shared" si="181"/>
        <v>0</v>
      </c>
      <c r="V1141" s="81">
        <f t="shared" si="182"/>
        <v>277.61680000000001</v>
      </c>
      <c r="W1141" s="75">
        <f t="shared" si="183"/>
        <v>805.3152</v>
      </c>
      <c r="X1141" s="75">
        <f t="shared" si="184"/>
        <v>0</v>
      </c>
      <c r="Y1141" s="75">
        <f t="shared" si="185"/>
        <v>121.58399999999999</v>
      </c>
      <c r="Z1141" s="82">
        <f t="shared" si="186"/>
        <v>1204.5160000000001</v>
      </c>
      <c r="AA1141" s="75">
        <f t="shared" si="187"/>
        <v>0</v>
      </c>
      <c r="AB1141" s="75">
        <f t="shared" si="188"/>
        <v>0</v>
      </c>
      <c r="AC1141" s="82">
        <f t="shared" si="189"/>
        <v>0</v>
      </c>
    </row>
    <row r="1142" spans="1:29" x14ac:dyDescent="0.35">
      <c r="A1142" s="70" t="str">
        <f>'Activity rawdata'!A1141</f>
        <v>BH2046-1-398</v>
      </c>
      <c r="B1142" s="71" t="str">
        <f>'Activity rawdata'!B1141</f>
        <v>LL</v>
      </c>
      <c r="C1142" s="71" t="str">
        <f>IF('Activity rawdata'!C1141="PY","Planted",IF('Activity rawdata'!C1141="NY","Nat/Convert",IF('Activity rawdata'!C1141="NN","Nat/Nonconvert",IF('Activity rawdata'!C1141="OY","Planted"))))</f>
        <v>Planted</v>
      </c>
      <c r="D1142" s="70" t="str">
        <f>'Activity rawdata'!D1141</f>
        <v>STP2</v>
      </c>
      <c r="E1142" s="72" t="str">
        <f>'Activity rawdata'!E1141</f>
        <v>63</v>
      </c>
      <c r="F1142" s="73" t="str">
        <f>'Activity rawdata'!L1141</f>
        <v>MT1</v>
      </c>
      <c r="G1142" s="72" t="str">
        <f>'Activity rawdata'!R1141</f>
        <v>2056</v>
      </c>
      <c r="H1142" s="72" t="str">
        <f>IF('Activity rawdata'!P1141="AHTHIN1","1st Thin",IF('Activity rawdata'!P1141="AHCC","Clearcut",IF('Activity rawdata'!P1141="AHTHSMZ","SMZ Thin",IF('Activity rawdata'!P1141="AHTHIN2","2nd Thin",IF('Activity rawdata'!P1141="AFERTE","Early Fert",IF('Activity rawdata'!P1141="AFERTM","Mid Fert",IF('Activity rawdata'!P1141="AFERTL","Late Fert",  IF('Activity rawdata'!P1141="ASP","Site Prep", IF('Activity rawdata'!P1141="APLT","Plant",  IF('Activity rawdata'!P1141="ANREG","Natural Regeneration"))))))))))</f>
        <v>Clearcut</v>
      </c>
      <c r="I1142" s="74">
        <f>'Activity rawdata'!O1141</f>
        <v>24.3</v>
      </c>
      <c r="J1142" s="75">
        <f>'Activity rawdata'!N1141</f>
        <v>29</v>
      </c>
      <c r="K1142" s="75">
        <f>'Activity rawdata'!AC1141</f>
        <v>78.03</v>
      </c>
      <c r="L1142" s="75">
        <f>'Activity rawdata'!AD1141</f>
        <v>163.87</v>
      </c>
      <c r="M1142" s="76">
        <f>'Activity rawdata'!AE1141</f>
        <v>9.3436675660124369</v>
      </c>
      <c r="N1142" s="83">
        <f>'Activity rawdata'!T1141+'Activity rawdata'!U1141</f>
        <v>21.79</v>
      </c>
      <c r="O1142" s="80">
        <f>'Activity rawdata'!V1141</f>
        <v>45.34</v>
      </c>
      <c r="P1142" s="80">
        <f>'Activity rawdata'!W1141</f>
        <v>0</v>
      </c>
      <c r="Q1142" s="80">
        <f>'Activity rawdata'!X1141</f>
        <v>0.83</v>
      </c>
      <c r="R1142" s="84">
        <f t="shared" si="180"/>
        <v>67.959999999999994</v>
      </c>
      <c r="S1142" s="80">
        <f>'Activity rawdata'!Z1141</f>
        <v>0</v>
      </c>
      <c r="T1142" s="80">
        <f>'Activity rawdata'!AA1141</f>
        <v>0</v>
      </c>
      <c r="U1142" s="80">
        <f t="shared" si="181"/>
        <v>0</v>
      </c>
      <c r="V1142" s="81">
        <f t="shared" si="182"/>
        <v>529.49699999999996</v>
      </c>
      <c r="W1142" s="75">
        <f t="shared" si="183"/>
        <v>1101.7620000000002</v>
      </c>
      <c r="X1142" s="75">
        <f t="shared" si="184"/>
        <v>0</v>
      </c>
      <c r="Y1142" s="75">
        <f t="shared" si="185"/>
        <v>20.169</v>
      </c>
      <c r="Z1142" s="82">
        <f t="shared" si="186"/>
        <v>1651.4280000000001</v>
      </c>
      <c r="AA1142" s="75">
        <f t="shared" si="187"/>
        <v>0</v>
      </c>
      <c r="AB1142" s="75">
        <f t="shared" si="188"/>
        <v>0</v>
      </c>
      <c r="AC1142" s="82">
        <f t="shared" si="189"/>
        <v>0</v>
      </c>
    </row>
    <row r="1143" spans="1:29" x14ac:dyDescent="0.35">
      <c r="A1143" s="70" t="str">
        <f>'Activity rawdata'!A1142</f>
        <v>BH2047-1-395</v>
      </c>
      <c r="B1143" s="71" t="str">
        <f>'Activity rawdata'!B1142</f>
        <v>LL</v>
      </c>
      <c r="C1143" s="71" t="str">
        <f>IF('Activity rawdata'!C1142="PY","Planted",IF('Activity rawdata'!C1142="NY","Nat/Convert",IF('Activity rawdata'!C1142="NN","Nat/Nonconvert",IF('Activity rawdata'!C1142="OY","Planted"))))</f>
        <v>Planted</v>
      </c>
      <c r="D1143" s="70" t="str">
        <f>'Activity rawdata'!D1142</f>
        <v>STP2</v>
      </c>
      <c r="E1143" s="72" t="str">
        <f>'Activity rawdata'!E1142</f>
        <v>83</v>
      </c>
      <c r="F1143" s="73" t="str">
        <f>'Activity rawdata'!L1142</f>
        <v>MT1</v>
      </c>
      <c r="G1143" s="72" t="str">
        <f>'Activity rawdata'!R1142</f>
        <v>2056</v>
      </c>
      <c r="H1143" s="72" t="str">
        <f>IF('Activity rawdata'!P1142="AHTHIN1","1st Thin",IF('Activity rawdata'!P1142="AHCC","Clearcut",IF('Activity rawdata'!P1142="AHTHSMZ","SMZ Thin",IF('Activity rawdata'!P1142="AHTHIN2","2nd Thin",IF('Activity rawdata'!P1142="AFERTE","Early Fert",IF('Activity rawdata'!P1142="AFERTM","Mid Fert",IF('Activity rawdata'!P1142="AFERTL","Late Fert",  IF('Activity rawdata'!P1142="ASP","Site Prep", IF('Activity rawdata'!P1142="APLT","Plant",  IF('Activity rawdata'!P1142="ANREG","Natural Regeneration"))))))))))</f>
        <v>Clearcut</v>
      </c>
      <c r="I1143" s="74">
        <f>'Activity rawdata'!O1142</f>
        <v>64.489999999999995</v>
      </c>
      <c r="J1143" s="75">
        <f>'Activity rawdata'!N1142</f>
        <v>29</v>
      </c>
      <c r="K1143" s="75">
        <f>'Activity rawdata'!AC1142</f>
        <v>110</v>
      </c>
      <c r="L1143" s="75">
        <f>'Activity rawdata'!AD1142</f>
        <v>152.44999999999999</v>
      </c>
      <c r="M1143" s="76">
        <f>'Activity rawdata'!AE1142</f>
        <v>11.501882591492659</v>
      </c>
      <c r="N1143" s="83">
        <f>'Activity rawdata'!T1142+'Activity rawdata'!U1142</f>
        <v>24.5</v>
      </c>
      <c r="O1143" s="80">
        <f>'Activity rawdata'!V1142</f>
        <v>72.599999999999994</v>
      </c>
      <c r="P1143" s="80">
        <f>'Activity rawdata'!W1142</f>
        <v>0</v>
      </c>
      <c r="Q1143" s="80">
        <f>'Activity rawdata'!X1142</f>
        <v>13.98</v>
      </c>
      <c r="R1143" s="84">
        <f t="shared" si="180"/>
        <v>111.08</v>
      </c>
      <c r="S1143" s="80">
        <f>'Activity rawdata'!Z1142</f>
        <v>0</v>
      </c>
      <c r="T1143" s="80">
        <f>'Activity rawdata'!AA1142</f>
        <v>0</v>
      </c>
      <c r="U1143" s="80">
        <f t="shared" si="181"/>
        <v>0</v>
      </c>
      <c r="V1143" s="81">
        <f t="shared" si="182"/>
        <v>1580.0049999999999</v>
      </c>
      <c r="W1143" s="75">
        <f t="shared" si="183"/>
        <v>4681.9739999999993</v>
      </c>
      <c r="X1143" s="75">
        <f t="shared" si="184"/>
        <v>0</v>
      </c>
      <c r="Y1143" s="75">
        <f t="shared" si="185"/>
        <v>901.5702</v>
      </c>
      <c r="Z1143" s="82">
        <f t="shared" si="186"/>
        <v>7163.5491999999995</v>
      </c>
      <c r="AA1143" s="75">
        <f t="shared" si="187"/>
        <v>0</v>
      </c>
      <c r="AB1143" s="75">
        <f t="shared" si="188"/>
        <v>0</v>
      </c>
      <c r="AC1143" s="82">
        <f t="shared" si="189"/>
        <v>0</v>
      </c>
    </row>
    <row r="1144" spans="1:29" x14ac:dyDescent="0.35">
      <c r="A1144" s="70" t="str">
        <f>'Activity rawdata'!A1143</f>
        <v>BH6125-1-394</v>
      </c>
      <c r="B1144" s="71" t="str">
        <f>'Activity rawdata'!B1143</f>
        <v>LL</v>
      </c>
      <c r="C1144" s="71" t="str">
        <f>IF('Activity rawdata'!C1143="PY","Planted",IF('Activity rawdata'!C1143="NY","Nat/Convert",IF('Activity rawdata'!C1143="NN","Nat/Nonconvert",IF('Activity rawdata'!C1143="OY","Planted"))))</f>
        <v>Planted</v>
      </c>
      <c r="D1144" s="70" t="str">
        <f>'Activity rawdata'!D1143</f>
        <v>STP2</v>
      </c>
      <c r="E1144" s="72" t="str">
        <f>'Activity rawdata'!E1143</f>
        <v>71</v>
      </c>
      <c r="F1144" s="73" t="str">
        <f>'Activity rawdata'!L1143</f>
        <v>MT1</v>
      </c>
      <c r="G1144" s="72" t="str">
        <f>'Activity rawdata'!R1143</f>
        <v>2056</v>
      </c>
      <c r="H1144" s="72" t="str">
        <f>IF('Activity rawdata'!P1143="AHTHIN1","1st Thin",IF('Activity rawdata'!P1143="AHCC","Clearcut",IF('Activity rawdata'!P1143="AHTHSMZ","SMZ Thin",IF('Activity rawdata'!P1143="AHTHIN2","2nd Thin",IF('Activity rawdata'!P1143="AFERTE","Early Fert",IF('Activity rawdata'!P1143="AFERTM","Mid Fert",IF('Activity rawdata'!P1143="AFERTL","Late Fert",  IF('Activity rawdata'!P1143="ASP","Site Prep", IF('Activity rawdata'!P1143="APLT","Plant",  IF('Activity rawdata'!P1143="ANREG","Natural Regeneration"))))))))))</f>
        <v>Clearcut</v>
      </c>
      <c r="I1144" s="74">
        <f>'Activity rawdata'!O1143</f>
        <v>23.1</v>
      </c>
      <c r="J1144" s="75">
        <f>'Activity rawdata'!N1143</f>
        <v>29</v>
      </c>
      <c r="K1144" s="75">
        <f>'Activity rawdata'!AC1143</f>
        <v>94.37</v>
      </c>
      <c r="L1144" s="75">
        <f>'Activity rawdata'!AD1143</f>
        <v>158.78</v>
      </c>
      <c r="M1144" s="76">
        <f>'Activity rawdata'!AE1143</f>
        <v>10.438915463672894</v>
      </c>
      <c r="N1144" s="83">
        <f>'Activity rawdata'!T1143+'Activity rawdata'!U1143</f>
        <v>14.78</v>
      </c>
      <c r="O1144" s="80">
        <f>'Activity rawdata'!V1143</f>
        <v>63.99</v>
      </c>
      <c r="P1144" s="80">
        <f>'Activity rawdata'!W1143</f>
        <v>9.73</v>
      </c>
      <c r="Q1144" s="80">
        <f>'Activity rawdata'!X1143</f>
        <v>0</v>
      </c>
      <c r="R1144" s="84">
        <f t="shared" si="180"/>
        <v>88.5</v>
      </c>
      <c r="S1144" s="80">
        <f>'Activity rawdata'!Z1143</f>
        <v>0</v>
      </c>
      <c r="T1144" s="80">
        <f>'Activity rawdata'!AA1143</f>
        <v>0</v>
      </c>
      <c r="U1144" s="80">
        <f t="shared" si="181"/>
        <v>0</v>
      </c>
      <c r="V1144" s="81">
        <f t="shared" si="182"/>
        <v>341.41800000000001</v>
      </c>
      <c r="W1144" s="75">
        <f t="shared" si="183"/>
        <v>1478.1690000000001</v>
      </c>
      <c r="X1144" s="75">
        <f t="shared" si="184"/>
        <v>224.76300000000003</v>
      </c>
      <c r="Y1144" s="75">
        <f t="shared" si="185"/>
        <v>0</v>
      </c>
      <c r="Z1144" s="82">
        <f t="shared" si="186"/>
        <v>2044.35</v>
      </c>
      <c r="AA1144" s="75">
        <f t="shared" si="187"/>
        <v>0</v>
      </c>
      <c r="AB1144" s="75">
        <f t="shared" si="188"/>
        <v>0</v>
      </c>
      <c r="AC1144" s="82">
        <f t="shared" si="189"/>
        <v>0</v>
      </c>
    </row>
    <row r="1145" spans="1:29" x14ac:dyDescent="0.35">
      <c r="A1145" s="70" t="str">
        <f>'Activity rawdata'!A1144</f>
        <v>BH6125-1-399</v>
      </c>
      <c r="B1145" s="71" t="str">
        <f>'Activity rawdata'!B1144</f>
        <v>LL</v>
      </c>
      <c r="C1145" s="71" t="str">
        <f>IF('Activity rawdata'!C1144="PY","Planted",IF('Activity rawdata'!C1144="NY","Nat/Convert",IF('Activity rawdata'!C1144="NN","Nat/Nonconvert",IF('Activity rawdata'!C1144="OY","Planted"))))</f>
        <v>Planted</v>
      </c>
      <c r="D1145" s="70" t="str">
        <f>'Activity rawdata'!D1144</f>
        <v>STP2</v>
      </c>
      <c r="E1145" s="72" t="str">
        <f>'Activity rawdata'!E1144</f>
        <v>76</v>
      </c>
      <c r="F1145" s="73" t="str">
        <f>'Activity rawdata'!L1144</f>
        <v>MT1</v>
      </c>
      <c r="G1145" s="72" t="str">
        <f>'Activity rawdata'!R1144</f>
        <v>2056</v>
      </c>
      <c r="H1145" s="72" t="str">
        <f>IF('Activity rawdata'!P1144="AHTHIN1","1st Thin",IF('Activity rawdata'!P1144="AHCC","Clearcut",IF('Activity rawdata'!P1144="AHTHSMZ","SMZ Thin",IF('Activity rawdata'!P1144="AHTHIN2","2nd Thin",IF('Activity rawdata'!P1144="AFERTE","Early Fert",IF('Activity rawdata'!P1144="AFERTM","Mid Fert",IF('Activity rawdata'!P1144="AFERTL","Late Fert",  IF('Activity rawdata'!P1144="ASP","Site Prep", IF('Activity rawdata'!P1144="APLT","Plant",  IF('Activity rawdata'!P1144="ANREG","Natural Regeneration"))))))))))</f>
        <v>Clearcut</v>
      </c>
      <c r="I1145" s="74">
        <f>'Activity rawdata'!O1144</f>
        <v>11.9</v>
      </c>
      <c r="J1145" s="75">
        <f>'Activity rawdata'!N1144</f>
        <v>29</v>
      </c>
      <c r="K1145" s="75">
        <f>'Activity rawdata'!AC1144</f>
        <v>101.1</v>
      </c>
      <c r="L1145" s="75">
        <f>'Activity rawdata'!AD1144</f>
        <v>153.22</v>
      </c>
      <c r="M1145" s="76">
        <f>'Activity rawdata'!AE1144</f>
        <v>10.99902402507713</v>
      </c>
      <c r="N1145" s="83">
        <f>'Activity rawdata'!T1144+'Activity rawdata'!U1144</f>
        <v>15.02</v>
      </c>
      <c r="O1145" s="80">
        <f>'Activity rawdata'!V1144</f>
        <v>67.56</v>
      </c>
      <c r="P1145" s="80">
        <f>'Activity rawdata'!W1144</f>
        <v>16.920000000000002</v>
      </c>
      <c r="Q1145" s="80">
        <f>'Activity rawdata'!X1144</f>
        <v>0</v>
      </c>
      <c r="R1145" s="84">
        <f t="shared" si="180"/>
        <v>99.5</v>
      </c>
      <c r="S1145" s="80">
        <f>'Activity rawdata'!Z1144</f>
        <v>0</v>
      </c>
      <c r="T1145" s="80">
        <f>'Activity rawdata'!AA1144</f>
        <v>0</v>
      </c>
      <c r="U1145" s="80">
        <f t="shared" si="181"/>
        <v>0</v>
      </c>
      <c r="V1145" s="81">
        <f t="shared" si="182"/>
        <v>178.738</v>
      </c>
      <c r="W1145" s="75">
        <f t="shared" si="183"/>
        <v>803.96400000000006</v>
      </c>
      <c r="X1145" s="75">
        <f t="shared" si="184"/>
        <v>201.34800000000001</v>
      </c>
      <c r="Y1145" s="75">
        <f t="shared" si="185"/>
        <v>0</v>
      </c>
      <c r="Z1145" s="82">
        <f t="shared" si="186"/>
        <v>1184.05</v>
      </c>
      <c r="AA1145" s="75">
        <f t="shared" si="187"/>
        <v>0</v>
      </c>
      <c r="AB1145" s="75">
        <f t="shared" si="188"/>
        <v>0</v>
      </c>
      <c r="AC1145" s="82">
        <f t="shared" si="189"/>
        <v>0</v>
      </c>
    </row>
    <row r="1146" spans="1:29" x14ac:dyDescent="0.35">
      <c r="A1146" s="70" t="str">
        <f>'Activity rawdata'!A1145</f>
        <v>BH6125-1-400</v>
      </c>
      <c r="B1146" s="71" t="str">
        <f>'Activity rawdata'!B1145</f>
        <v>LL</v>
      </c>
      <c r="C1146" s="71" t="str">
        <f>IF('Activity rawdata'!C1145="PY","Planted",IF('Activity rawdata'!C1145="NY","Nat/Convert",IF('Activity rawdata'!C1145="NN","Nat/Nonconvert",IF('Activity rawdata'!C1145="OY","Planted"))))</f>
        <v>Planted</v>
      </c>
      <c r="D1146" s="70" t="str">
        <f>'Activity rawdata'!D1145</f>
        <v>STP2</v>
      </c>
      <c r="E1146" s="72" t="str">
        <f>'Activity rawdata'!E1145</f>
        <v>76</v>
      </c>
      <c r="F1146" s="73" t="str">
        <f>'Activity rawdata'!L1145</f>
        <v>MT1</v>
      </c>
      <c r="G1146" s="72" t="str">
        <f>'Activity rawdata'!R1145</f>
        <v>2056</v>
      </c>
      <c r="H1146" s="72" t="str">
        <f>IF('Activity rawdata'!P1145="AHTHIN1","1st Thin",IF('Activity rawdata'!P1145="AHCC","Clearcut",IF('Activity rawdata'!P1145="AHTHSMZ","SMZ Thin",IF('Activity rawdata'!P1145="AHTHIN2","2nd Thin",IF('Activity rawdata'!P1145="AFERTE","Early Fert",IF('Activity rawdata'!P1145="AFERTM","Mid Fert",IF('Activity rawdata'!P1145="AFERTL","Late Fert",  IF('Activity rawdata'!P1145="ASP","Site Prep", IF('Activity rawdata'!P1145="APLT","Plant",  IF('Activity rawdata'!P1145="ANREG","Natural Regeneration"))))))))))</f>
        <v>Clearcut</v>
      </c>
      <c r="I1146" s="74">
        <f>'Activity rawdata'!O1145</f>
        <v>2.21</v>
      </c>
      <c r="J1146" s="75">
        <f>'Activity rawdata'!N1145</f>
        <v>29</v>
      </c>
      <c r="K1146" s="75">
        <f>'Activity rawdata'!AC1145</f>
        <v>101.1</v>
      </c>
      <c r="L1146" s="75">
        <f>'Activity rawdata'!AD1145</f>
        <v>153.22</v>
      </c>
      <c r="M1146" s="76">
        <f>'Activity rawdata'!AE1145</f>
        <v>10.99902402507713</v>
      </c>
      <c r="N1146" s="83">
        <f>'Activity rawdata'!T1145+'Activity rawdata'!U1145</f>
        <v>15.02</v>
      </c>
      <c r="O1146" s="80">
        <f>'Activity rawdata'!V1145</f>
        <v>67.56</v>
      </c>
      <c r="P1146" s="80">
        <f>'Activity rawdata'!W1145</f>
        <v>16.920000000000002</v>
      </c>
      <c r="Q1146" s="80">
        <f>'Activity rawdata'!X1145</f>
        <v>0</v>
      </c>
      <c r="R1146" s="84">
        <f t="shared" si="180"/>
        <v>99.5</v>
      </c>
      <c r="S1146" s="80">
        <f>'Activity rawdata'!Z1145</f>
        <v>0</v>
      </c>
      <c r="T1146" s="80">
        <f>'Activity rawdata'!AA1145</f>
        <v>0</v>
      </c>
      <c r="U1146" s="80">
        <f t="shared" si="181"/>
        <v>0</v>
      </c>
      <c r="V1146" s="81">
        <f t="shared" si="182"/>
        <v>33.194199999999995</v>
      </c>
      <c r="W1146" s="75">
        <f t="shared" si="183"/>
        <v>149.30760000000001</v>
      </c>
      <c r="X1146" s="75">
        <f t="shared" si="184"/>
        <v>37.3932</v>
      </c>
      <c r="Y1146" s="75">
        <f t="shared" si="185"/>
        <v>0</v>
      </c>
      <c r="Z1146" s="82">
        <f t="shared" si="186"/>
        <v>219.89500000000001</v>
      </c>
      <c r="AA1146" s="75">
        <f t="shared" si="187"/>
        <v>0</v>
      </c>
      <c r="AB1146" s="75">
        <f t="shared" si="188"/>
        <v>0</v>
      </c>
      <c r="AC1146" s="82">
        <f t="shared" si="189"/>
        <v>0</v>
      </c>
    </row>
    <row r="1147" spans="1:29" x14ac:dyDescent="0.35">
      <c r="A1147" s="70" t="str">
        <f>'Activity rawdata'!A1146</f>
        <v>BH1429-1-16</v>
      </c>
      <c r="B1147" s="71" t="str">
        <f>'Activity rawdata'!B1146</f>
        <v>COLL</v>
      </c>
      <c r="C1147" s="71" t="str">
        <f>IF('Activity rawdata'!C1146="PY","Planted",IF('Activity rawdata'!C1146="NY","Nat/Convert",IF('Activity rawdata'!C1146="NN","Nat/Nonconvert",IF('Activity rawdata'!C1146="OY","Planted"))))</f>
        <v>Planted</v>
      </c>
      <c r="D1147" s="70" t="str">
        <f>'Activity rawdata'!D1146</f>
        <v>STP3</v>
      </c>
      <c r="E1147" s="72" t="str">
        <f>'Activity rawdata'!E1146</f>
        <v>71</v>
      </c>
      <c r="F1147" s="73" t="str">
        <f>'Activity rawdata'!L1146</f>
        <v>NO</v>
      </c>
      <c r="G1147" s="72" t="str">
        <f>'Activity rawdata'!R1146</f>
        <v>2057</v>
      </c>
      <c r="H1147" s="72" t="str">
        <f>IF('Activity rawdata'!P1146="AHTHIN1","1st Thin",IF('Activity rawdata'!P1146="AHCC","Clearcut",IF('Activity rawdata'!P1146="AHTHSMZ","SMZ Thin",IF('Activity rawdata'!P1146="AHTHIN2","2nd Thin",IF('Activity rawdata'!P1146="AFERTE","Early Fert",IF('Activity rawdata'!P1146="AFERTM","Mid Fert",IF('Activity rawdata'!P1146="AFERTL","Late Fert",  IF('Activity rawdata'!P1146="ASP","Site Prep", IF('Activity rawdata'!P1146="APLT","Plant",  IF('Activity rawdata'!P1146="ANREG","Natural Regeneration"))))))))))</f>
        <v>Site Prep</v>
      </c>
      <c r="I1147" s="74">
        <f>'Activity rawdata'!O1146</f>
        <v>4.01</v>
      </c>
      <c r="J1147" s="75">
        <f>'Activity rawdata'!N1146</f>
        <v>1</v>
      </c>
      <c r="K1147" s="75">
        <f>'Activity rawdata'!AC1146</f>
        <v>0</v>
      </c>
      <c r="L1147" s="75">
        <f>'Activity rawdata'!AD1146</f>
        <v>0</v>
      </c>
      <c r="M1147" s="76" t="str">
        <f>'Activity rawdata'!AE1146</f>
        <v>-</v>
      </c>
      <c r="N1147" s="83">
        <f>'Activity rawdata'!T1146+'Activity rawdata'!U1146</f>
        <v>0</v>
      </c>
      <c r="O1147" s="80">
        <f>'Activity rawdata'!V1146</f>
        <v>0</v>
      </c>
      <c r="P1147" s="80">
        <f>'Activity rawdata'!W1146</f>
        <v>0</v>
      </c>
      <c r="Q1147" s="80">
        <f>'Activity rawdata'!X1146</f>
        <v>0</v>
      </c>
      <c r="R1147" s="84">
        <f t="shared" si="180"/>
        <v>0</v>
      </c>
      <c r="S1147" s="80">
        <f>'Activity rawdata'!Z1146</f>
        <v>0</v>
      </c>
      <c r="T1147" s="80">
        <f>'Activity rawdata'!AA1146</f>
        <v>0</v>
      </c>
      <c r="U1147" s="80">
        <f t="shared" si="181"/>
        <v>0</v>
      </c>
      <c r="V1147" s="81">
        <f t="shared" si="182"/>
        <v>0</v>
      </c>
      <c r="W1147" s="75">
        <f t="shared" si="183"/>
        <v>0</v>
      </c>
      <c r="X1147" s="75">
        <f t="shared" si="184"/>
        <v>0</v>
      </c>
      <c r="Y1147" s="75">
        <f t="shared" si="185"/>
        <v>0</v>
      </c>
      <c r="Z1147" s="82">
        <f t="shared" si="186"/>
        <v>0</v>
      </c>
      <c r="AA1147" s="75">
        <f t="shared" si="187"/>
        <v>0</v>
      </c>
      <c r="AB1147" s="75">
        <f t="shared" si="188"/>
        <v>0</v>
      </c>
      <c r="AC1147" s="82">
        <f t="shared" si="189"/>
        <v>0</v>
      </c>
    </row>
    <row r="1148" spans="1:29" x14ac:dyDescent="0.35">
      <c r="A1148" s="70" t="str">
        <f>'Activity rawdata'!A1147</f>
        <v>BH1429-1-365</v>
      </c>
      <c r="B1148" s="71" t="str">
        <f>'Activity rawdata'!B1147</f>
        <v>COLL</v>
      </c>
      <c r="C1148" s="71" t="str">
        <f>IF('Activity rawdata'!C1147="PY","Planted",IF('Activity rawdata'!C1147="NY","Nat/Convert",IF('Activity rawdata'!C1147="NN","Nat/Nonconvert",IF('Activity rawdata'!C1147="OY","Planted"))))</f>
        <v>Planted</v>
      </c>
      <c r="D1148" s="70" t="str">
        <f>'Activity rawdata'!D1147</f>
        <v>STP3</v>
      </c>
      <c r="E1148" s="72" t="str">
        <f>'Activity rawdata'!E1147</f>
        <v>77</v>
      </c>
      <c r="F1148" s="73" t="str">
        <f>'Activity rawdata'!L1147</f>
        <v>NO</v>
      </c>
      <c r="G1148" s="72" t="str">
        <f>'Activity rawdata'!R1147</f>
        <v>2057</v>
      </c>
      <c r="H1148" s="72" t="str">
        <f>IF('Activity rawdata'!P1147="AHTHIN1","1st Thin",IF('Activity rawdata'!P1147="AHCC","Clearcut",IF('Activity rawdata'!P1147="AHTHSMZ","SMZ Thin",IF('Activity rawdata'!P1147="AHTHIN2","2nd Thin",IF('Activity rawdata'!P1147="AFERTE","Early Fert",IF('Activity rawdata'!P1147="AFERTM","Mid Fert",IF('Activity rawdata'!P1147="AFERTL","Late Fert",  IF('Activity rawdata'!P1147="ASP","Site Prep", IF('Activity rawdata'!P1147="APLT","Plant",  IF('Activity rawdata'!P1147="ANREG","Natural Regeneration"))))))))))</f>
        <v>Site Prep</v>
      </c>
      <c r="I1148" s="74">
        <f>'Activity rawdata'!O1147</f>
        <v>18.649999999999999</v>
      </c>
      <c r="J1148" s="75">
        <f>'Activity rawdata'!N1147</f>
        <v>1</v>
      </c>
      <c r="K1148" s="75">
        <f>'Activity rawdata'!AC1147</f>
        <v>0</v>
      </c>
      <c r="L1148" s="75">
        <f>'Activity rawdata'!AD1147</f>
        <v>0</v>
      </c>
      <c r="M1148" s="76" t="str">
        <f>'Activity rawdata'!AE1147</f>
        <v>-</v>
      </c>
      <c r="N1148" s="83">
        <f>'Activity rawdata'!T1147+'Activity rawdata'!U1147</f>
        <v>0</v>
      </c>
      <c r="O1148" s="80">
        <f>'Activity rawdata'!V1147</f>
        <v>0</v>
      </c>
      <c r="P1148" s="80">
        <f>'Activity rawdata'!W1147</f>
        <v>0</v>
      </c>
      <c r="Q1148" s="80">
        <f>'Activity rawdata'!X1147</f>
        <v>0</v>
      </c>
      <c r="R1148" s="84">
        <f t="shared" si="180"/>
        <v>0</v>
      </c>
      <c r="S1148" s="80">
        <f>'Activity rawdata'!Z1147</f>
        <v>0</v>
      </c>
      <c r="T1148" s="80">
        <f>'Activity rawdata'!AA1147</f>
        <v>0</v>
      </c>
      <c r="U1148" s="80">
        <f t="shared" si="181"/>
        <v>0</v>
      </c>
      <c r="V1148" s="81">
        <f t="shared" si="182"/>
        <v>0</v>
      </c>
      <c r="W1148" s="75">
        <f t="shared" si="183"/>
        <v>0</v>
      </c>
      <c r="X1148" s="75">
        <f t="shared" si="184"/>
        <v>0</v>
      </c>
      <c r="Y1148" s="75">
        <f t="shared" si="185"/>
        <v>0</v>
      </c>
      <c r="Z1148" s="82">
        <f t="shared" si="186"/>
        <v>0</v>
      </c>
      <c r="AA1148" s="75">
        <f t="shared" si="187"/>
        <v>0</v>
      </c>
      <c r="AB1148" s="75">
        <f t="shared" si="188"/>
        <v>0</v>
      </c>
      <c r="AC1148" s="82">
        <f t="shared" si="189"/>
        <v>0</v>
      </c>
    </row>
    <row r="1149" spans="1:29" x14ac:dyDescent="0.35">
      <c r="A1149" s="70" t="str">
        <f>'Activity rawdata'!A1148</f>
        <v>BH1429-1-41</v>
      </c>
      <c r="B1149" s="71" t="str">
        <f>'Activity rawdata'!B1148</f>
        <v>COLL</v>
      </c>
      <c r="C1149" s="71" t="str">
        <f>IF('Activity rawdata'!C1148="PY","Planted",IF('Activity rawdata'!C1148="NY","Nat/Convert",IF('Activity rawdata'!C1148="NN","Nat/Nonconvert",IF('Activity rawdata'!C1148="OY","Planted"))))</f>
        <v>Planted</v>
      </c>
      <c r="D1149" s="70" t="str">
        <f>'Activity rawdata'!D1148</f>
        <v>STP3</v>
      </c>
      <c r="E1149" s="72" t="str">
        <f>'Activity rawdata'!E1148</f>
        <v>77</v>
      </c>
      <c r="F1149" s="73" t="str">
        <f>'Activity rawdata'!L1148</f>
        <v>NO</v>
      </c>
      <c r="G1149" s="72" t="str">
        <f>'Activity rawdata'!R1148</f>
        <v>2057</v>
      </c>
      <c r="H1149" s="72" t="str">
        <f>IF('Activity rawdata'!P1148="AHTHIN1","1st Thin",IF('Activity rawdata'!P1148="AHCC","Clearcut",IF('Activity rawdata'!P1148="AHTHSMZ","SMZ Thin",IF('Activity rawdata'!P1148="AHTHIN2","2nd Thin",IF('Activity rawdata'!P1148="AFERTE","Early Fert",IF('Activity rawdata'!P1148="AFERTM","Mid Fert",IF('Activity rawdata'!P1148="AFERTL","Late Fert",  IF('Activity rawdata'!P1148="ASP","Site Prep", IF('Activity rawdata'!P1148="APLT","Plant",  IF('Activity rawdata'!P1148="ANREG","Natural Regeneration"))))))))))</f>
        <v>Site Prep</v>
      </c>
      <c r="I1149" s="74">
        <f>'Activity rawdata'!O1148</f>
        <v>11.92</v>
      </c>
      <c r="J1149" s="75">
        <f>'Activity rawdata'!N1148</f>
        <v>1</v>
      </c>
      <c r="K1149" s="75">
        <f>'Activity rawdata'!AC1148</f>
        <v>0</v>
      </c>
      <c r="L1149" s="75">
        <f>'Activity rawdata'!AD1148</f>
        <v>0</v>
      </c>
      <c r="M1149" s="76" t="str">
        <f>'Activity rawdata'!AE1148</f>
        <v>-</v>
      </c>
      <c r="N1149" s="83">
        <f>'Activity rawdata'!T1148+'Activity rawdata'!U1148</f>
        <v>0</v>
      </c>
      <c r="O1149" s="80">
        <f>'Activity rawdata'!V1148</f>
        <v>0</v>
      </c>
      <c r="P1149" s="80">
        <f>'Activity rawdata'!W1148</f>
        <v>0</v>
      </c>
      <c r="Q1149" s="80">
        <f>'Activity rawdata'!X1148</f>
        <v>0</v>
      </c>
      <c r="R1149" s="84">
        <f t="shared" si="180"/>
        <v>0</v>
      </c>
      <c r="S1149" s="80">
        <f>'Activity rawdata'!Z1148</f>
        <v>0</v>
      </c>
      <c r="T1149" s="80">
        <f>'Activity rawdata'!AA1148</f>
        <v>0</v>
      </c>
      <c r="U1149" s="80">
        <f t="shared" si="181"/>
        <v>0</v>
      </c>
      <c r="V1149" s="81">
        <f t="shared" si="182"/>
        <v>0</v>
      </c>
      <c r="W1149" s="75">
        <f t="shared" si="183"/>
        <v>0</v>
      </c>
      <c r="X1149" s="75">
        <f t="shared" si="184"/>
        <v>0</v>
      </c>
      <c r="Y1149" s="75">
        <f t="shared" si="185"/>
        <v>0</v>
      </c>
      <c r="Z1149" s="82">
        <f t="shared" si="186"/>
        <v>0</v>
      </c>
      <c r="AA1149" s="75">
        <f t="shared" si="187"/>
        <v>0</v>
      </c>
      <c r="AB1149" s="75">
        <f t="shared" si="188"/>
        <v>0</v>
      </c>
      <c r="AC1149" s="82">
        <f t="shared" si="189"/>
        <v>0</v>
      </c>
    </row>
    <row r="1150" spans="1:29" x14ac:dyDescent="0.35">
      <c r="A1150" s="70" t="str">
        <f>'Activity rawdata'!A1149</f>
        <v>BH2046-1-398</v>
      </c>
      <c r="B1150" s="71" t="str">
        <f>'Activity rawdata'!B1149</f>
        <v>COLL</v>
      </c>
      <c r="C1150" s="71" t="str">
        <f>IF('Activity rawdata'!C1149="PY","Planted",IF('Activity rawdata'!C1149="NY","Nat/Convert",IF('Activity rawdata'!C1149="NN","Nat/Nonconvert",IF('Activity rawdata'!C1149="OY","Planted"))))</f>
        <v>Planted</v>
      </c>
      <c r="D1150" s="70" t="str">
        <f>'Activity rawdata'!D1149</f>
        <v>STP3</v>
      </c>
      <c r="E1150" s="72" t="str">
        <f>'Activity rawdata'!E1149</f>
        <v>63</v>
      </c>
      <c r="F1150" s="73" t="str">
        <f>'Activity rawdata'!L1149</f>
        <v>NO</v>
      </c>
      <c r="G1150" s="72" t="str">
        <f>'Activity rawdata'!R1149</f>
        <v>2057</v>
      </c>
      <c r="H1150" s="72" t="str">
        <f>IF('Activity rawdata'!P1149="AHTHIN1","1st Thin",IF('Activity rawdata'!P1149="AHCC","Clearcut",IF('Activity rawdata'!P1149="AHTHSMZ","SMZ Thin",IF('Activity rawdata'!P1149="AHTHIN2","2nd Thin",IF('Activity rawdata'!P1149="AFERTE","Early Fert",IF('Activity rawdata'!P1149="AFERTM","Mid Fert",IF('Activity rawdata'!P1149="AFERTL","Late Fert",  IF('Activity rawdata'!P1149="ASP","Site Prep", IF('Activity rawdata'!P1149="APLT","Plant",  IF('Activity rawdata'!P1149="ANREG","Natural Regeneration"))))))))))</f>
        <v>Site Prep</v>
      </c>
      <c r="I1150" s="74">
        <f>'Activity rawdata'!O1149</f>
        <v>24.3</v>
      </c>
      <c r="J1150" s="75">
        <f>'Activity rawdata'!N1149</f>
        <v>1</v>
      </c>
      <c r="K1150" s="75">
        <f>'Activity rawdata'!AC1149</f>
        <v>0</v>
      </c>
      <c r="L1150" s="75">
        <f>'Activity rawdata'!AD1149</f>
        <v>0</v>
      </c>
      <c r="M1150" s="76" t="str">
        <f>'Activity rawdata'!AE1149</f>
        <v>-</v>
      </c>
      <c r="N1150" s="83">
        <f>'Activity rawdata'!T1149+'Activity rawdata'!U1149</f>
        <v>0</v>
      </c>
      <c r="O1150" s="80">
        <f>'Activity rawdata'!V1149</f>
        <v>0</v>
      </c>
      <c r="P1150" s="80">
        <f>'Activity rawdata'!W1149</f>
        <v>0</v>
      </c>
      <c r="Q1150" s="80">
        <f>'Activity rawdata'!X1149</f>
        <v>0</v>
      </c>
      <c r="R1150" s="84">
        <f t="shared" si="180"/>
        <v>0</v>
      </c>
      <c r="S1150" s="80">
        <f>'Activity rawdata'!Z1149</f>
        <v>0</v>
      </c>
      <c r="T1150" s="80">
        <f>'Activity rawdata'!AA1149</f>
        <v>0</v>
      </c>
      <c r="U1150" s="80">
        <f t="shared" si="181"/>
        <v>0</v>
      </c>
      <c r="V1150" s="81">
        <f t="shared" si="182"/>
        <v>0</v>
      </c>
      <c r="W1150" s="75">
        <f t="shared" si="183"/>
        <v>0</v>
      </c>
      <c r="X1150" s="75">
        <f t="shared" si="184"/>
        <v>0</v>
      </c>
      <c r="Y1150" s="75">
        <f t="shared" si="185"/>
        <v>0</v>
      </c>
      <c r="Z1150" s="82">
        <f t="shared" si="186"/>
        <v>0</v>
      </c>
      <c r="AA1150" s="75">
        <f t="shared" si="187"/>
        <v>0</v>
      </c>
      <c r="AB1150" s="75">
        <f t="shared" si="188"/>
        <v>0</v>
      </c>
      <c r="AC1150" s="82">
        <f t="shared" si="189"/>
        <v>0</v>
      </c>
    </row>
    <row r="1151" spans="1:29" x14ac:dyDescent="0.35">
      <c r="A1151" s="70" t="str">
        <f>'Activity rawdata'!A1150</f>
        <v>BH2047-1-395</v>
      </c>
      <c r="B1151" s="71" t="str">
        <f>'Activity rawdata'!B1150</f>
        <v>COLL</v>
      </c>
      <c r="C1151" s="71" t="str">
        <f>IF('Activity rawdata'!C1150="PY","Planted",IF('Activity rawdata'!C1150="NY","Nat/Convert",IF('Activity rawdata'!C1150="NN","Nat/Nonconvert",IF('Activity rawdata'!C1150="OY","Planted"))))</f>
        <v>Planted</v>
      </c>
      <c r="D1151" s="70" t="str">
        <f>'Activity rawdata'!D1150</f>
        <v>STP3</v>
      </c>
      <c r="E1151" s="72" t="str">
        <f>'Activity rawdata'!E1150</f>
        <v>83</v>
      </c>
      <c r="F1151" s="73" t="str">
        <f>'Activity rawdata'!L1150</f>
        <v>NO</v>
      </c>
      <c r="G1151" s="72" t="str">
        <f>'Activity rawdata'!R1150</f>
        <v>2057</v>
      </c>
      <c r="H1151" s="72" t="str">
        <f>IF('Activity rawdata'!P1150="AHTHIN1","1st Thin",IF('Activity rawdata'!P1150="AHCC","Clearcut",IF('Activity rawdata'!P1150="AHTHSMZ","SMZ Thin",IF('Activity rawdata'!P1150="AHTHIN2","2nd Thin",IF('Activity rawdata'!P1150="AFERTE","Early Fert",IF('Activity rawdata'!P1150="AFERTM","Mid Fert",IF('Activity rawdata'!P1150="AFERTL","Late Fert",  IF('Activity rawdata'!P1150="ASP","Site Prep", IF('Activity rawdata'!P1150="APLT","Plant",  IF('Activity rawdata'!P1150="ANREG","Natural Regeneration"))))))))))</f>
        <v>Site Prep</v>
      </c>
      <c r="I1151" s="74">
        <f>'Activity rawdata'!O1150</f>
        <v>64.489999999999995</v>
      </c>
      <c r="J1151" s="75">
        <f>'Activity rawdata'!N1150</f>
        <v>1</v>
      </c>
      <c r="K1151" s="75">
        <f>'Activity rawdata'!AC1150</f>
        <v>0</v>
      </c>
      <c r="L1151" s="75">
        <f>'Activity rawdata'!AD1150</f>
        <v>0</v>
      </c>
      <c r="M1151" s="76" t="str">
        <f>'Activity rawdata'!AE1150</f>
        <v>-</v>
      </c>
      <c r="N1151" s="83">
        <f>'Activity rawdata'!T1150+'Activity rawdata'!U1150</f>
        <v>0</v>
      </c>
      <c r="O1151" s="80">
        <f>'Activity rawdata'!V1150</f>
        <v>0</v>
      </c>
      <c r="P1151" s="80">
        <f>'Activity rawdata'!W1150</f>
        <v>0</v>
      </c>
      <c r="Q1151" s="80">
        <f>'Activity rawdata'!X1150</f>
        <v>0</v>
      </c>
      <c r="R1151" s="84">
        <f t="shared" si="180"/>
        <v>0</v>
      </c>
      <c r="S1151" s="80">
        <f>'Activity rawdata'!Z1150</f>
        <v>0</v>
      </c>
      <c r="T1151" s="80">
        <f>'Activity rawdata'!AA1150</f>
        <v>0</v>
      </c>
      <c r="U1151" s="80">
        <f t="shared" si="181"/>
        <v>0</v>
      </c>
      <c r="V1151" s="81">
        <f t="shared" si="182"/>
        <v>0</v>
      </c>
      <c r="W1151" s="75">
        <f t="shared" si="183"/>
        <v>0</v>
      </c>
      <c r="X1151" s="75">
        <f t="shared" si="184"/>
        <v>0</v>
      </c>
      <c r="Y1151" s="75">
        <f t="shared" si="185"/>
        <v>0</v>
      </c>
      <c r="Z1151" s="82">
        <f t="shared" si="186"/>
        <v>0</v>
      </c>
      <c r="AA1151" s="75">
        <f t="shared" si="187"/>
        <v>0</v>
      </c>
      <c r="AB1151" s="75">
        <f t="shared" si="188"/>
        <v>0</v>
      </c>
      <c r="AC1151" s="82">
        <f t="shared" si="189"/>
        <v>0</v>
      </c>
    </row>
    <row r="1152" spans="1:29" x14ac:dyDescent="0.35">
      <c r="A1152" s="70" t="str">
        <f>'Activity rawdata'!A1151</f>
        <v>BH6125-1-394</v>
      </c>
      <c r="B1152" s="71" t="str">
        <f>'Activity rawdata'!B1151</f>
        <v>COLL</v>
      </c>
      <c r="C1152" s="71" t="str">
        <f>IF('Activity rawdata'!C1151="PY","Planted",IF('Activity rawdata'!C1151="NY","Nat/Convert",IF('Activity rawdata'!C1151="NN","Nat/Nonconvert",IF('Activity rawdata'!C1151="OY","Planted"))))</f>
        <v>Planted</v>
      </c>
      <c r="D1152" s="70" t="str">
        <f>'Activity rawdata'!D1151</f>
        <v>STP3</v>
      </c>
      <c r="E1152" s="72" t="str">
        <f>'Activity rawdata'!E1151</f>
        <v>71</v>
      </c>
      <c r="F1152" s="73" t="str">
        <f>'Activity rawdata'!L1151</f>
        <v>NO</v>
      </c>
      <c r="G1152" s="72" t="str">
        <f>'Activity rawdata'!R1151</f>
        <v>2057</v>
      </c>
      <c r="H1152" s="72" t="str">
        <f>IF('Activity rawdata'!P1151="AHTHIN1","1st Thin",IF('Activity rawdata'!P1151="AHCC","Clearcut",IF('Activity rawdata'!P1151="AHTHSMZ","SMZ Thin",IF('Activity rawdata'!P1151="AHTHIN2","2nd Thin",IF('Activity rawdata'!P1151="AFERTE","Early Fert",IF('Activity rawdata'!P1151="AFERTM","Mid Fert",IF('Activity rawdata'!P1151="AFERTL","Late Fert",  IF('Activity rawdata'!P1151="ASP","Site Prep", IF('Activity rawdata'!P1151="APLT","Plant",  IF('Activity rawdata'!P1151="ANREG","Natural Regeneration"))))))))))</f>
        <v>Site Prep</v>
      </c>
      <c r="I1152" s="74">
        <f>'Activity rawdata'!O1151</f>
        <v>23.1</v>
      </c>
      <c r="J1152" s="75">
        <f>'Activity rawdata'!N1151</f>
        <v>1</v>
      </c>
      <c r="K1152" s="75">
        <f>'Activity rawdata'!AC1151</f>
        <v>0</v>
      </c>
      <c r="L1152" s="75">
        <f>'Activity rawdata'!AD1151</f>
        <v>0</v>
      </c>
      <c r="M1152" s="76" t="str">
        <f>'Activity rawdata'!AE1151</f>
        <v>-</v>
      </c>
      <c r="N1152" s="83">
        <f>'Activity rawdata'!T1151+'Activity rawdata'!U1151</f>
        <v>0</v>
      </c>
      <c r="O1152" s="80">
        <f>'Activity rawdata'!V1151</f>
        <v>0</v>
      </c>
      <c r="P1152" s="80">
        <f>'Activity rawdata'!W1151</f>
        <v>0</v>
      </c>
      <c r="Q1152" s="80">
        <f>'Activity rawdata'!X1151</f>
        <v>0</v>
      </c>
      <c r="R1152" s="84">
        <f t="shared" si="180"/>
        <v>0</v>
      </c>
      <c r="S1152" s="80">
        <f>'Activity rawdata'!Z1151</f>
        <v>0</v>
      </c>
      <c r="T1152" s="80">
        <f>'Activity rawdata'!AA1151</f>
        <v>0</v>
      </c>
      <c r="U1152" s="80">
        <f t="shared" si="181"/>
        <v>0</v>
      </c>
      <c r="V1152" s="81">
        <f t="shared" si="182"/>
        <v>0</v>
      </c>
      <c r="W1152" s="75">
        <f t="shared" si="183"/>
        <v>0</v>
      </c>
      <c r="X1152" s="75">
        <f t="shared" si="184"/>
        <v>0</v>
      </c>
      <c r="Y1152" s="75">
        <f t="shared" si="185"/>
        <v>0</v>
      </c>
      <c r="Z1152" s="82">
        <f t="shared" si="186"/>
        <v>0</v>
      </c>
      <c r="AA1152" s="75">
        <f t="shared" si="187"/>
        <v>0</v>
      </c>
      <c r="AB1152" s="75">
        <f t="shared" si="188"/>
        <v>0</v>
      </c>
      <c r="AC1152" s="82">
        <f t="shared" si="189"/>
        <v>0</v>
      </c>
    </row>
    <row r="1153" spans="1:29" x14ac:dyDescent="0.35">
      <c r="A1153" s="70" t="str">
        <f>'Activity rawdata'!A1152</f>
        <v>BH6125-1-399</v>
      </c>
      <c r="B1153" s="71" t="str">
        <f>'Activity rawdata'!B1152</f>
        <v>COLL</v>
      </c>
      <c r="C1153" s="71" t="str">
        <f>IF('Activity rawdata'!C1152="PY","Planted",IF('Activity rawdata'!C1152="NY","Nat/Convert",IF('Activity rawdata'!C1152="NN","Nat/Nonconvert",IF('Activity rawdata'!C1152="OY","Planted"))))</f>
        <v>Planted</v>
      </c>
      <c r="D1153" s="70" t="str">
        <f>'Activity rawdata'!D1152</f>
        <v>STP3</v>
      </c>
      <c r="E1153" s="72" t="str">
        <f>'Activity rawdata'!E1152</f>
        <v>76</v>
      </c>
      <c r="F1153" s="73" t="str">
        <f>'Activity rawdata'!L1152</f>
        <v>NO</v>
      </c>
      <c r="G1153" s="72" t="str">
        <f>'Activity rawdata'!R1152</f>
        <v>2057</v>
      </c>
      <c r="H1153" s="72" t="str">
        <f>IF('Activity rawdata'!P1152="AHTHIN1","1st Thin",IF('Activity rawdata'!P1152="AHCC","Clearcut",IF('Activity rawdata'!P1152="AHTHSMZ","SMZ Thin",IF('Activity rawdata'!P1152="AHTHIN2","2nd Thin",IF('Activity rawdata'!P1152="AFERTE","Early Fert",IF('Activity rawdata'!P1152="AFERTM","Mid Fert",IF('Activity rawdata'!P1152="AFERTL","Late Fert",  IF('Activity rawdata'!P1152="ASP","Site Prep", IF('Activity rawdata'!P1152="APLT","Plant",  IF('Activity rawdata'!P1152="ANREG","Natural Regeneration"))))))))))</f>
        <v>Site Prep</v>
      </c>
      <c r="I1153" s="74">
        <f>'Activity rawdata'!O1152</f>
        <v>11.9</v>
      </c>
      <c r="J1153" s="75">
        <f>'Activity rawdata'!N1152</f>
        <v>1</v>
      </c>
      <c r="K1153" s="75">
        <f>'Activity rawdata'!AC1152</f>
        <v>0</v>
      </c>
      <c r="L1153" s="75">
        <f>'Activity rawdata'!AD1152</f>
        <v>0</v>
      </c>
      <c r="M1153" s="76" t="str">
        <f>'Activity rawdata'!AE1152</f>
        <v>-</v>
      </c>
      <c r="N1153" s="83">
        <f>'Activity rawdata'!T1152+'Activity rawdata'!U1152</f>
        <v>0</v>
      </c>
      <c r="O1153" s="80">
        <f>'Activity rawdata'!V1152</f>
        <v>0</v>
      </c>
      <c r="P1153" s="80">
        <f>'Activity rawdata'!W1152</f>
        <v>0</v>
      </c>
      <c r="Q1153" s="80">
        <f>'Activity rawdata'!X1152</f>
        <v>0</v>
      </c>
      <c r="R1153" s="84">
        <f t="shared" si="180"/>
        <v>0</v>
      </c>
      <c r="S1153" s="80">
        <f>'Activity rawdata'!Z1152</f>
        <v>0</v>
      </c>
      <c r="T1153" s="80">
        <f>'Activity rawdata'!AA1152</f>
        <v>0</v>
      </c>
      <c r="U1153" s="80">
        <f t="shared" si="181"/>
        <v>0</v>
      </c>
      <c r="V1153" s="81">
        <f t="shared" si="182"/>
        <v>0</v>
      </c>
      <c r="W1153" s="75">
        <f t="shared" si="183"/>
        <v>0</v>
      </c>
      <c r="X1153" s="75">
        <f t="shared" si="184"/>
        <v>0</v>
      </c>
      <c r="Y1153" s="75">
        <f t="shared" si="185"/>
        <v>0</v>
      </c>
      <c r="Z1153" s="82">
        <f t="shared" si="186"/>
        <v>0</v>
      </c>
      <c r="AA1153" s="75">
        <f t="shared" si="187"/>
        <v>0</v>
      </c>
      <c r="AB1153" s="75">
        <f t="shared" si="188"/>
        <v>0</v>
      </c>
      <c r="AC1153" s="82">
        <f t="shared" si="189"/>
        <v>0</v>
      </c>
    </row>
    <row r="1154" spans="1:29" x14ac:dyDescent="0.35">
      <c r="A1154" s="70" t="str">
        <f>'Activity rawdata'!A1153</f>
        <v>BH6125-1-400</v>
      </c>
      <c r="B1154" s="71" t="str">
        <f>'Activity rawdata'!B1153</f>
        <v>COLL</v>
      </c>
      <c r="C1154" s="71" t="str">
        <f>IF('Activity rawdata'!C1153="PY","Planted",IF('Activity rawdata'!C1153="NY","Nat/Convert",IF('Activity rawdata'!C1153="NN","Nat/Nonconvert",IF('Activity rawdata'!C1153="OY","Planted"))))</f>
        <v>Planted</v>
      </c>
      <c r="D1154" s="70" t="str">
        <f>'Activity rawdata'!D1153</f>
        <v>STP3</v>
      </c>
      <c r="E1154" s="72" t="str">
        <f>'Activity rawdata'!E1153</f>
        <v>76</v>
      </c>
      <c r="F1154" s="73" t="str">
        <f>'Activity rawdata'!L1153</f>
        <v>NO</v>
      </c>
      <c r="G1154" s="72" t="str">
        <f>'Activity rawdata'!R1153</f>
        <v>2057</v>
      </c>
      <c r="H1154" s="72" t="str">
        <f>IF('Activity rawdata'!P1153="AHTHIN1","1st Thin",IF('Activity rawdata'!P1153="AHCC","Clearcut",IF('Activity rawdata'!P1153="AHTHSMZ","SMZ Thin",IF('Activity rawdata'!P1153="AHTHIN2","2nd Thin",IF('Activity rawdata'!P1153="AFERTE","Early Fert",IF('Activity rawdata'!P1153="AFERTM","Mid Fert",IF('Activity rawdata'!P1153="AFERTL","Late Fert",  IF('Activity rawdata'!P1153="ASP","Site Prep", IF('Activity rawdata'!P1153="APLT","Plant",  IF('Activity rawdata'!P1153="ANREG","Natural Regeneration"))))))))))</f>
        <v>Site Prep</v>
      </c>
      <c r="I1154" s="74">
        <f>'Activity rawdata'!O1153</f>
        <v>2.21</v>
      </c>
      <c r="J1154" s="75">
        <f>'Activity rawdata'!N1153</f>
        <v>1</v>
      </c>
      <c r="K1154" s="75">
        <f>'Activity rawdata'!AC1153</f>
        <v>0</v>
      </c>
      <c r="L1154" s="75">
        <f>'Activity rawdata'!AD1153</f>
        <v>0</v>
      </c>
      <c r="M1154" s="76" t="str">
        <f>'Activity rawdata'!AE1153</f>
        <v>-</v>
      </c>
      <c r="N1154" s="83">
        <f>'Activity rawdata'!T1153+'Activity rawdata'!U1153</f>
        <v>0</v>
      </c>
      <c r="O1154" s="80">
        <f>'Activity rawdata'!V1153</f>
        <v>0</v>
      </c>
      <c r="P1154" s="80">
        <f>'Activity rawdata'!W1153</f>
        <v>0</v>
      </c>
      <c r="Q1154" s="80">
        <f>'Activity rawdata'!X1153</f>
        <v>0</v>
      </c>
      <c r="R1154" s="84">
        <f t="shared" si="180"/>
        <v>0</v>
      </c>
      <c r="S1154" s="80">
        <f>'Activity rawdata'!Z1153</f>
        <v>0</v>
      </c>
      <c r="T1154" s="80">
        <f>'Activity rawdata'!AA1153</f>
        <v>0</v>
      </c>
      <c r="U1154" s="80">
        <f t="shared" si="181"/>
        <v>0</v>
      </c>
      <c r="V1154" s="81">
        <f t="shared" si="182"/>
        <v>0</v>
      </c>
      <c r="W1154" s="75">
        <f t="shared" si="183"/>
        <v>0</v>
      </c>
      <c r="X1154" s="75">
        <f t="shared" si="184"/>
        <v>0</v>
      </c>
      <c r="Y1154" s="75">
        <f t="shared" si="185"/>
        <v>0</v>
      </c>
      <c r="Z1154" s="82">
        <f t="shared" si="186"/>
        <v>0</v>
      </c>
      <c r="AA1154" s="75">
        <f t="shared" si="187"/>
        <v>0</v>
      </c>
      <c r="AB1154" s="75">
        <f t="shared" si="188"/>
        <v>0</v>
      </c>
      <c r="AC1154" s="82">
        <f t="shared" si="189"/>
        <v>0</v>
      </c>
    </row>
    <row r="1155" spans="1:29" x14ac:dyDescent="0.35">
      <c r="A1155" s="70" t="str">
        <f>'Activity rawdata'!A1154</f>
        <v>BH5222-1-188</v>
      </c>
      <c r="B1155" s="71" t="str">
        <f>'Activity rawdata'!B1154</f>
        <v>LB</v>
      </c>
      <c r="C1155" s="71" t="str">
        <f>IF('Activity rawdata'!C1154="PY","Planted",IF('Activity rawdata'!C1154="NY","Nat/Convert",IF('Activity rawdata'!C1154="NN","Nat/Nonconvert",IF('Activity rawdata'!C1154="OY","Planted"))))</f>
        <v>Planted</v>
      </c>
      <c r="D1155" s="70" t="str">
        <f>'Activity rawdata'!D1154</f>
        <v>STP2</v>
      </c>
      <c r="E1155" s="72" t="str">
        <f>'Activity rawdata'!E1154</f>
        <v>85</v>
      </c>
      <c r="F1155" s="73" t="str">
        <f>'Activity rawdata'!L1154</f>
        <v>MT2</v>
      </c>
      <c r="G1155" s="72" t="str">
        <f>'Activity rawdata'!R1154</f>
        <v>2057</v>
      </c>
      <c r="H1155" s="72" t="str">
        <f>IF('Activity rawdata'!P1154="AHTHIN1","1st Thin",IF('Activity rawdata'!P1154="AHCC","Clearcut",IF('Activity rawdata'!P1154="AHTHSMZ","SMZ Thin",IF('Activity rawdata'!P1154="AHTHIN2","2nd Thin",IF('Activity rawdata'!P1154="AFERTE","Early Fert",IF('Activity rawdata'!P1154="AFERTM","Mid Fert",IF('Activity rawdata'!P1154="AFERTL","Late Fert",  IF('Activity rawdata'!P1154="ASP","Site Prep", IF('Activity rawdata'!P1154="APLT","Plant",  IF('Activity rawdata'!P1154="ANREG","Natural Regeneration"))))))))))</f>
        <v>Late Fert</v>
      </c>
      <c r="I1155" s="74">
        <f>'Activity rawdata'!O1154</f>
        <v>17.13</v>
      </c>
      <c r="J1155" s="75">
        <f>'Activity rawdata'!N1154</f>
        <v>22</v>
      </c>
      <c r="K1155" s="75">
        <f>'Activity rawdata'!AC1154</f>
        <v>74.680000000000007</v>
      </c>
      <c r="L1155" s="75">
        <f>'Activity rawdata'!AD1154</f>
        <v>102.65</v>
      </c>
      <c r="M1155" s="76">
        <f>'Activity rawdata'!AE1154</f>
        <v>11.549388213127182</v>
      </c>
      <c r="N1155" s="83">
        <f>'Activity rawdata'!T1154+'Activity rawdata'!U1154</f>
        <v>0</v>
      </c>
      <c r="O1155" s="80">
        <f>'Activity rawdata'!V1154</f>
        <v>0</v>
      </c>
      <c r="P1155" s="80">
        <f>'Activity rawdata'!W1154</f>
        <v>0</v>
      </c>
      <c r="Q1155" s="80">
        <f>'Activity rawdata'!X1154</f>
        <v>0</v>
      </c>
      <c r="R1155" s="84">
        <f t="shared" si="180"/>
        <v>0</v>
      </c>
      <c r="S1155" s="80">
        <f>'Activity rawdata'!Z1154</f>
        <v>0</v>
      </c>
      <c r="T1155" s="80">
        <f>'Activity rawdata'!AA1154</f>
        <v>0</v>
      </c>
      <c r="U1155" s="80">
        <f t="shared" si="181"/>
        <v>0</v>
      </c>
      <c r="V1155" s="81">
        <f t="shared" si="182"/>
        <v>0</v>
      </c>
      <c r="W1155" s="75">
        <f t="shared" si="183"/>
        <v>0</v>
      </c>
      <c r="X1155" s="75">
        <f t="shared" si="184"/>
        <v>0</v>
      </c>
      <c r="Y1155" s="75">
        <f t="shared" si="185"/>
        <v>0</v>
      </c>
      <c r="Z1155" s="82">
        <f t="shared" si="186"/>
        <v>0</v>
      </c>
      <c r="AA1155" s="75">
        <f t="shared" si="187"/>
        <v>0</v>
      </c>
      <c r="AB1155" s="75">
        <f t="shared" si="188"/>
        <v>0</v>
      </c>
      <c r="AC1155" s="82">
        <f t="shared" si="189"/>
        <v>0</v>
      </c>
    </row>
    <row r="1156" spans="1:29" x14ac:dyDescent="0.35">
      <c r="A1156" s="70" t="str">
        <f>'Activity rawdata'!A1155</f>
        <v>BH5591-1-192</v>
      </c>
      <c r="B1156" s="71" t="str">
        <f>'Activity rawdata'!B1155</f>
        <v>LB</v>
      </c>
      <c r="C1156" s="71" t="str">
        <f>IF('Activity rawdata'!C1155="PY","Planted",IF('Activity rawdata'!C1155="NY","Nat/Convert",IF('Activity rawdata'!C1155="NN","Nat/Nonconvert",IF('Activity rawdata'!C1155="OY","Planted"))))</f>
        <v>Planted</v>
      </c>
      <c r="D1156" s="70" t="str">
        <f>'Activity rawdata'!D1155</f>
        <v>STP2</v>
      </c>
      <c r="E1156" s="72" t="str">
        <f>'Activity rawdata'!E1155</f>
        <v>85</v>
      </c>
      <c r="F1156" s="73" t="str">
        <f>'Activity rawdata'!L1155</f>
        <v>MT2</v>
      </c>
      <c r="G1156" s="72" t="str">
        <f>'Activity rawdata'!R1155</f>
        <v>2057</v>
      </c>
      <c r="H1156" s="72" t="str">
        <f>IF('Activity rawdata'!P1155="AHTHIN1","1st Thin",IF('Activity rawdata'!P1155="AHCC","Clearcut",IF('Activity rawdata'!P1155="AHTHSMZ","SMZ Thin",IF('Activity rawdata'!P1155="AHTHIN2","2nd Thin",IF('Activity rawdata'!P1155="AFERTE","Early Fert",IF('Activity rawdata'!P1155="AFERTM","Mid Fert",IF('Activity rawdata'!P1155="AFERTL","Late Fert",  IF('Activity rawdata'!P1155="ASP","Site Prep", IF('Activity rawdata'!P1155="APLT","Plant",  IF('Activity rawdata'!P1155="ANREG","Natural Regeneration"))))))))))</f>
        <v>Late Fert</v>
      </c>
      <c r="I1156" s="74">
        <f>'Activity rawdata'!O1155</f>
        <v>101.81</v>
      </c>
      <c r="J1156" s="75">
        <f>'Activity rawdata'!N1155</f>
        <v>22</v>
      </c>
      <c r="K1156" s="75">
        <f>'Activity rawdata'!AC1155</f>
        <v>74.680000000000007</v>
      </c>
      <c r="L1156" s="75">
        <f>'Activity rawdata'!AD1155</f>
        <v>102.65</v>
      </c>
      <c r="M1156" s="76">
        <f>'Activity rawdata'!AE1155</f>
        <v>11.549388213127182</v>
      </c>
      <c r="N1156" s="83">
        <f>'Activity rawdata'!T1155+'Activity rawdata'!U1155</f>
        <v>0</v>
      </c>
      <c r="O1156" s="80">
        <f>'Activity rawdata'!V1155</f>
        <v>0</v>
      </c>
      <c r="P1156" s="80">
        <f>'Activity rawdata'!W1155</f>
        <v>0</v>
      </c>
      <c r="Q1156" s="80">
        <f>'Activity rawdata'!X1155</f>
        <v>0</v>
      </c>
      <c r="R1156" s="84">
        <f t="shared" si="180"/>
        <v>0</v>
      </c>
      <c r="S1156" s="80">
        <f>'Activity rawdata'!Z1155</f>
        <v>0</v>
      </c>
      <c r="T1156" s="80">
        <f>'Activity rawdata'!AA1155</f>
        <v>0</v>
      </c>
      <c r="U1156" s="80">
        <f t="shared" si="181"/>
        <v>0</v>
      </c>
      <c r="V1156" s="81">
        <f t="shared" si="182"/>
        <v>0</v>
      </c>
      <c r="W1156" s="75">
        <f t="shared" si="183"/>
        <v>0</v>
      </c>
      <c r="X1156" s="75">
        <f t="shared" si="184"/>
        <v>0</v>
      </c>
      <c r="Y1156" s="75">
        <f t="shared" si="185"/>
        <v>0</v>
      </c>
      <c r="Z1156" s="82">
        <f t="shared" si="186"/>
        <v>0</v>
      </c>
      <c r="AA1156" s="75">
        <f t="shared" si="187"/>
        <v>0</v>
      </c>
      <c r="AB1156" s="75">
        <f t="shared" si="188"/>
        <v>0</v>
      </c>
      <c r="AC1156" s="82">
        <f t="shared" si="189"/>
        <v>0</v>
      </c>
    </row>
    <row r="1157" spans="1:29" x14ac:dyDescent="0.35">
      <c r="A1157" s="70" t="str">
        <f>'Activity rawdata'!A1156</f>
        <v>BH6112-1-242</v>
      </c>
      <c r="B1157" s="71" t="str">
        <f>'Activity rawdata'!B1156</f>
        <v>LB</v>
      </c>
      <c r="C1157" s="71" t="str">
        <f>IF('Activity rawdata'!C1156="PY","Planted",IF('Activity rawdata'!C1156="NY","Nat/Convert",IF('Activity rawdata'!C1156="NN","Nat/Nonconvert",IF('Activity rawdata'!C1156="OY","Planted"))))</f>
        <v>Planted</v>
      </c>
      <c r="D1157" s="70" t="str">
        <f>'Activity rawdata'!D1156</f>
        <v>STP2</v>
      </c>
      <c r="E1157" s="72" t="str">
        <f>'Activity rawdata'!E1156</f>
        <v>91</v>
      </c>
      <c r="F1157" s="73" t="str">
        <f>'Activity rawdata'!L1156</f>
        <v>MT2</v>
      </c>
      <c r="G1157" s="72" t="str">
        <f>'Activity rawdata'!R1156</f>
        <v>2057</v>
      </c>
      <c r="H1157" s="72" t="str">
        <f>IF('Activity rawdata'!P1156="AHTHIN1","1st Thin",IF('Activity rawdata'!P1156="AHCC","Clearcut",IF('Activity rawdata'!P1156="AHTHSMZ","SMZ Thin",IF('Activity rawdata'!P1156="AHTHIN2","2nd Thin",IF('Activity rawdata'!P1156="AFERTE","Early Fert",IF('Activity rawdata'!P1156="AFERTM","Mid Fert",IF('Activity rawdata'!P1156="AFERTL","Late Fert",  IF('Activity rawdata'!P1156="ASP","Site Prep", IF('Activity rawdata'!P1156="APLT","Plant",  IF('Activity rawdata'!P1156="ANREG","Natural Regeneration"))))))))))</f>
        <v>Late Fert</v>
      </c>
      <c r="I1157" s="74">
        <f>'Activity rawdata'!O1156</f>
        <v>22.48</v>
      </c>
      <c r="J1157" s="75">
        <f>'Activity rawdata'!N1156</f>
        <v>22</v>
      </c>
      <c r="K1157" s="75">
        <f>'Activity rawdata'!AC1156</f>
        <v>73.06</v>
      </c>
      <c r="L1157" s="75">
        <f>'Activity rawdata'!AD1156</f>
        <v>93.16</v>
      </c>
      <c r="M1157" s="76">
        <f>'Activity rawdata'!AE1156</f>
        <v>11.991165467090013</v>
      </c>
      <c r="N1157" s="83">
        <f>'Activity rawdata'!T1156+'Activity rawdata'!U1156</f>
        <v>0</v>
      </c>
      <c r="O1157" s="80">
        <f>'Activity rawdata'!V1156</f>
        <v>0</v>
      </c>
      <c r="P1157" s="80">
        <f>'Activity rawdata'!W1156</f>
        <v>0</v>
      </c>
      <c r="Q1157" s="80">
        <f>'Activity rawdata'!X1156</f>
        <v>0</v>
      </c>
      <c r="R1157" s="84">
        <f t="shared" si="180"/>
        <v>0</v>
      </c>
      <c r="S1157" s="80">
        <f>'Activity rawdata'!Z1156</f>
        <v>0</v>
      </c>
      <c r="T1157" s="80">
        <f>'Activity rawdata'!AA1156</f>
        <v>0</v>
      </c>
      <c r="U1157" s="80">
        <f t="shared" si="181"/>
        <v>0</v>
      </c>
      <c r="V1157" s="81">
        <f t="shared" si="182"/>
        <v>0</v>
      </c>
      <c r="W1157" s="75">
        <f t="shared" si="183"/>
        <v>0</v>
      </c>
      <c r="X1157" s="75">
        <f t="shared" si="184"/>
        <v>0</v>
      </c>
      <c r="Y1157" s="75">
        <f t="shared" si="185"/>
        <v>0</v>
      </c>
      <c r="Z1157" s="82">
        <f t="shared" si="186"/>
        <v>0</v>
      </c>
      <c r="AA1157" s="75">
        <f t="shared" si="187"/>
        <v>0</v>
      </c>
      <c r="AB1157" s="75">
        <f t="shared" si="188"/>
        <v>0</v>
      </c>
      <c r="AC1157" s="82">
        <f t="shared" si="189"/>
        <v>0</v>
      </c>
    </row>
    <row r="1158" spans="1:29" x14ac:dyDescent="0.35">
      <c r="A1158" s="70" t="str">
        <f>'Activity rawdata'!A1157</f>
        <v>BH6112-1-246</v>
      </c>
      <c r="B1158" s="71" t="str">
        <f>'Activity rawdata'!B1157</f>
        <v>LB</v>
      </c>
      <c r="C1158" s="71" t="str">
        <f>IF('Activity rawdata'!C1157="PY","Planted",IF('Activity rawdata'!C1157="NY","Nat/Convert",IF('Activity rawdata'!C1157="NN","Nat/Nonconvert",IF('Activity rawdata'!C1157="OY","Planted"))))</f>
        <v>Planted</v>
      </c>
      <c r="D1158" s="70" t="str">
        <f>'Activity rawdata'!D1157</f>
        <v>STP2</v>
      </c>
      <c r="E1158" s="72" t="str">
        <f>'Activity rawdata'!E1157</f>
        <v>87</v>
      </c>
      <c r="F1158" s="73" t="str">
        <f>'Activity rawdata'!L1157</f>
        <v>MT2</v>
      </c>
      <c r="G1158" s="72" t="str">
        <f>'Activity rawdata'!R1157</f>
        <v>2057</v>
      </c>
      <c r="H1158" s="72" t="str">
        <f>IF('Activity rawdata'!P1157="AHTHIN1","1st Thin",IF('Activity rawdata'!P1157="AHCC","Clearcut",IF('Activity rawdata'!P1157="AHTHSMZ","SMZ Thin",IF('Activity rawdata'!P1157="AHTHIN2","2nd Thin",IF('Activity rawdata'!P1157="AFERTE","Early Fert",IF('Activity rawdata'!P1157="AFERTM","Mid Fert",IF('Activity rawdata'!P1157="AFERTL","Late Fert",  IF('Activity rawdata'!P1157="ASP","Site Prep", IF('Activity rawdata'!P1157="APLT","Plant",  IF('Activity rawdata'!P1157="ANREG","Natural Regeneration"))))))))))</f>
        <v>Late Fert</v>
      </c>
      <c r="I1158" s="74">
        <f>'Activity rawdata'!O1157</f>
        <v>34.590000000000003</v>
      </c>
      <c r="J1158" s="75">
        <f>'Activity rawdata'!N1157</f>
        <v>22</v>
      </c>
      <c r="K1158" s="75">
        <f>'Activity rawdata'!AC1157</f>
        <v>74.680000000000007</v>
      </c>
      <c r="L1158" s="75">
        <f>'Activity rawdata'!AD1157</f>
        <v>102.65</v>
      </c>
      <c r="M1158" s="76">
        <f>'Activity rawdata'!AE1157</f>
        <v>11.549388213127182</v>
      </c>
      <c r="N1158" s="83">
        <f>'Activity rawdata'!T1157+'Activity rawdata'!U1157</f>
        <v>0</v>
      </c>
      <c r="O1158" s="80">
        <f>'Activity rawdata'!V1157</f>
        <v>0</v>
      </c>
      <c r="P1158" s="80">
        <f>'Activity rawdata'!W1157</f>
        <v>0</v>
      </c>
      <c r="Q1158" s="80">
        <f>'Activity rawdata'!X1157</f>
        <v>0</v>
      </c>
      <c r="R1158" s="84">
        <f t="shared" si="180"/>
        <v>0</v>
      </c>
      <c r="S1158" s="80">
        <f>'Activity rawdata'!Z1157</f>
        <v>0</v>
      </c>
      <c r="T1158" s="80">
        <f>'Activity rawdata'!AA1157</f>
        <v>0</v>
      </c>
      <c r="U1158" s="80">
        <f t="shared" si="181"/>
        <v>0</v>
      </c>
      <c r="V1158" s="81">
        <f t="shared" si="182"/>
        <v>0</v>
      </c>
      <c r="W1158" s="75">
        <f t="shared" si="183"/>
        <v>0</v>
      </c>
      <c r="X1158" s="75">
        <f t="shared" si="184"/>
        <v>0</v>
      </c>
      <c r="Y1158" s="75">
        <f t="shared" si="185"/>
        <v>0</v>
      </c>
      <c r="Z1158" s="82">
        <f t="shared" si="186"/>
        <v>0</v>
      </c>
      <c r="AA1158" s="75">
        <f t="shared" si="187"/>
        <v>0</v>
      </c>
      <c r="AB1158" s="75">
        <f t="shared" si="188"/>
        <v>0</v>
      </c>
      <c r="AC1158" s="82">
        <f t="shared" si="189"/>
        <v>0</v>
      </c>
    </row>
    <row r="1159" spans="1:29" x14ac:dyDescent="0.35">
      <c r="A1159" s="70" t="str">
        <f>'Activity rawdata'!A1158</f>
        <v>BH6112-1-252</v>
      </c>
      <c r="B1159" s="71" t="str">
        <f>'Activity rawdata'!B1158</f>
        <v>LB</v>
      </c>
      <c r="C1159" s="71" t="str">
        <f>IF('Activity rawdata'!C1158="PY","Planted",IF('Activity rawdata'!C1158="NY","Nat/Convert",IF('Activity rawdata'!C1158="NN","Nat/Nonconvert",IF('Activity rawdata'!C1158="OY","Planted"))))</f>
        <v>Planted</v>
      </c>
      <c r="D1159" s="70" t="str">
        <f>'Activity rawdata'!D1158</f>
        <v>STP2</v>
      </c>
      <c r="E1159" s="72" t="str">
        <f>'Activity rawdata'!E1158</f>
        <v>91</v>
      </c>
      <c r="F1159" s="73" t="str">
        <f>'Activity rawdata'!L1158</f>
        <v>MT2</v>
      </c>
      <c r="G1159" s="72" t="str">
        <f>'Activity rawdata'!R1158</f>
        <v>2057</v>
      </c>
      <c r="H1159" s="72" t="str">
        <f>IF('Activity rawdata'!P1158="AHTHIN1","1st Thin",IF('Activity rawdata'!P1158="AHCC","Clearcut",IF('Activity rawdata'!P1158="AHTHSMZ","SMZ Thin",IF('Activity rawdata'!P1158="AHTHIN2","2nd Thin",IF('Activity rawdata'!P1158="AFERTE","Early Fert",IF('Activity rawdata'!P1158="AFERTM","Mid Fert",IF('Activity rawdata'!P1158="AFERTL","Late Fert",  IF('Activity rawdata'!P1158="ASP","Site Prep", IF('Activity rawdata'!P1158="APLT","Plant",  IF('Activity rawdata'!P1158="ANREG","Natural Regeneration"))))))))))</f>
        <v>Late Fert</v>
      </c>
      <c r="I1159" s="74">
        <f>'Activity rawdata'!O1158</f>
        <v>1.37</v>
      </c>
      <c r="J1159" s="75">
        <f>'Activity rawdata'!N1158</f>
        <v>22</v>
      </c>
      <c r="K1159" s="75">
        <f>'Activity rawdata'!AC1158</f>
        <v>73.06</v>
      </c>
      <c r="L1159" s="75">
        <f>'Activity rawdata'!AD1158</f>
        <v>93.16</v>
      </c>
      <c r="M1159" s="76">
        <f>'Activity rawdata'!AE1158</f>
        <v>11.991165467090013</v>
      </c>
      <c r="N1159" s="83">
        <f>'Activity rawdata'!T1158+'Activity rawdata'!U1158</f>
        <v>0</v>
      </c>
      <c r="O1159" s="80">
        <f>'Activity rawdata'!V1158</f>
        <v>0</v>
      </c>
      <c r="P1159" s="80">
        <f>'Activity rawdata'!W1158</f>
        <v>0</v>
      </c>
      <c r="Q1159" s="80">
        <f>'Activity rawdata'!X1158</f>
        <v>0</v>
      </c>
      <c r="R1159" s="84">
        <f t="shared" si="180"/>
        <v>0</v>
      </c>
      <c r="S1159" s="80">
        <f>'Activity rawdata'!Z1158</f>
        <v>0</v>
      </c>
      <c r="T1159" s="80">
        <f>'Activity rawdata'!AA1158</f>
        <v>0</v>
      </c>
      <c r="U1159" s="80">
        <f t="shared" si="181"/>
        <v>0</v>
      </c>
      <c r="V1159" s="81">
        <f t="shared" si="182"/>
        <v>0</v>
      </c>
      <c r="W1159" s="75">
        <f t="shared" si="183"/>
        <v>0</v>
      </c>
      <c r="X1159" s="75">
        <f t="shared" si="184"/>
        <v>0</v>
      </c>
      <c r="Y1159" s="75">
        <f t="shared" si="185"/>
        <v>0</v>
      </c>
      <c r="Z1159" s="82">
        <f t="shared" si="186"/>
        <v>0</v>
      </c>
      <c r="AA1159" s="75">
        <f t="shared" si="187"/>
        <v>0</v>
      </c>
      <c r="AB1159" s="75">
        <f t="shared" si="188"/>
        <v>0</v>
      </c>
      <c r="AC1159" s="82">
        <f t="shared" si="189"/>
        <v>0</v>
      </c>
    </row>
    <row r="1160" spans="1:29" x14ac:dyDescent="0.35">
      <c r="A1160" s="70" t="str">
        <f>'Activity rawdata'!A1159</f>
        <v>BH6112-1-373</v>
      </c>
      <c r="B1160" s="71" t="str">
        <f>'Activity rawdata'!B1159</f>
        <v>LB</v>
      </c>
      <c r="C1160" s="71" t="str">
        <f>IF('Activity rawdata'!C1159="PY","Planted",IF('Activity rawdata'!C1159="NY","Nat/Convert",IF('Activity rawdata'!C1159="NN","Nat/Nonconvert",IF('Activity rawdata'!C1159="OY","Planted"))))</f>
        <v>Planted</v>
      </c>
      <c r="D1160" s="70" t="str">
        <f>'Activity rawdata'!D1159</f>
        <v>STP2</v>
      </c>
      <c r="E1160" s="72" t="str">
        <f>'Activity rawdata'!E1159</f>
        <v>91</v>
      </c>
      <c r="F1160" s="73" t="str">
        <f>'Activity rawdata'!L1159</f>
        <v>MT2</v>
      </c>
      <c r="G1160" s="72" t="str">
        <f>'Activity rawdata'!R1159</f>
        <v>2057</v>
      </c>
      <c r="H1160" s="72" t="str">
        <f>IF('Activity rawdata'!P1159="AHTHIN1","1st Thin",IF('Activity rawdata'!P1159="AHCC","Clearcut",IF('Activity rawdata'!P1159="AHTHSMZ","SMZ Thin",IF('Activity rawdata'!P1159="AHTHIN2","2nd Thin",IF('Activity rawdata'!P1159="AFERTE","Early Fert",IF('Activity rawdata'!P1159="AFERTM","Mid Fert",IF('Activity rawdata'!P1159="AFERTL","Late Fert",  IF('Activity rawdata'!P1159="ASP","Site Prep", IF('Activity rawdata'!P1159="APLT","Plant",  IF('Activity rawdata'!P1159="ANREG","Natural Regeneration"))))))))))</f>
        <v>Late Fert</v>
      </c>
      <c r="I1160" s="74">
        <f>'Activity rawdata'!O1159</f>
        <v>74.19</v>
      </c>
      <c r="J1160" s="75">
        <f>'Activity rawdata'!N1159</f>
        <v>22</v>
      </c>
      <c r="K1160" s="75">
        <f>'Activity rawdata'!AC1159</f>
        <v>73.06</v>
      </c>
      <c r="L1160" s="75">
        <f>'Activity rawdata'!AD1159</f>
        <v>93.16</v>
      </c>
      <c r="M1160" s="76">
        <f>'Activity rawdata'!AE1159</f>
        <v>11.991165467090013</v>
      </c>
      <c r="N1160" s="83">
        <f>'Activity rawdata'!T1159+'Activity rawdata'!U1159</f>
        <v>0</v>
      </c>
      <c r="O1160" s="80">
        <f>'Activity rawdata'!V1159</f>
        <v>0</v>
      </c>
      <c r="P1160" s="80">
        <f>'Activity rawdata'!W1159</f>
        <v>0</v>
      </c>
      <c r="Q1160" s="80">
        <f>'Activity rawdata'!X1159</f>
        <v>0</v>
      </c>
      <c r="R1160" s="84">
        <f t="shared" si="180"/>
        <v>0</v>
      </c>
      <c r="S1160" s="80">
        <f>'Activity rawdata'!Z1159</f>
        <v>0</v>
      </c>
      <c r="T1160" s="80">
        <f>'Activity rawdata'!AA1159</f>
        <v>0</v>
      </c>
      <c r="U1160" s="80">
        <f t="shared" si="181"/>
        <v>0</v>
      </c>
      <c r="V1160" s="81">
        <f t="shared" si="182"/>
        <v>0</v>
      </c>
      <c r="W1160" s="75">
        <f t="shared" si="183"/>
        <v>0</v>
      </c>
      <c r="X1160" s="75">
        <f t="shared" si="184"/>
        <v>0</v>
      </c>
      <c r="Y1160" s="75">
        <f t="shared" si="185"/>
        <v>0</v>
      </c>
      <c r="Z1160" s="82">
        <f t="shared" si="186"/>
        <v>0</v>
      </c>
      <c r="AA1160" s="75">
        <f t="shared" si="187"/>
        <v>0</v>
      </c>
      <c r="AB1160" s="75">
        <f t="shared" si="188"/>
        <v>0</v>
      </c>
      <c r="AC1160" s="82">
        <f t="shared" si="189"/>
        <v>0</v>
      </c>
    </row>
    <row r="1161" spans="1:29" x14ac:dyDescent="0.35">
      <c r="A1161" s="70" t="str">
        <f>'Activity rawdata'!A1160</f>
        <v>BH6112-1-374</v>
      </c>
      <c r="B1161" s="71" t="str">
        <f>'Activity rawdata'!B1160</f>
        <v>LB</v>
      </c>
      <c r="C1161" s="71" t="str">
        <f>IF('Activity rawdata'!C1160="PY","Planted",IF('Activity rawdata'!C1160="NY","Nat/Convert",IF('Activity rawdata'!C1160="NN","Nat/Nonconvert",IF('Activity rawdata'!C1160="OY","Planted"))))</f>
        <v>Planted</v>
      </c>
      <c r="D1161" s="70" t="str">
        <f>'Activity rawdata'!D1160</f>
        <v>STP2</v>
      </c>
      <c r="E1161" s="72" t="str">
        <f>'Activity rawdata'!E1160</f>
        <v>87</v>
      </c>
      <c r="F1161" s="73" t="str">
        <f>'Activity rawdata'!L1160</f>
        <v>MT2</v>
      </c>
      <c r="G1161" s="72" t="str">
        <f>'Activity rawdata'!R1160</f>
        <v>2057</v>
      </c>
      <c r="H1161" s="72" t="str">
        <f>IF('Activity rawdata'!P1160="AHTHIN1","1st Thin",IF('Activity rawdata'!P1160="AHCC","Clearcut",IF('Activity rawdata'!P1160="AHTHSMZ","SMZ Thin",IF('Activity rawdata'!P1160="AHTHIN2","2nd Thin",IF('Activity rawdata'!P1160="AFERTE","Early Fert",IF('Activity rawdata'!P1160="AFERTM","Mid Fert",IF('Activity rawdata'!P1160="AFERTL","Late Fert",  IF('Activity rawdata'!P1160="ASP","Site Prep", IF('Activity rawdata'!P1160="APLT","Plant",  IF('Activity rawdata'!P1160="ANREG","Natural Regeneration"))))))))))</f>
        <v>Late Fert</v>
      </c>
      <c r="I1161" s="74">
        <f>'Activity rawdata'!O1160</f>
        <v>141.01</v>
      </c>
      <c r="J1161" s="75">
        <f>'Activity rawdata'!N1160</f>
        <v>22</v>
      </c>
      <c r="K1161" s="75">
        <f>'Activity rawdata'!AC1160</f>
        <v>74.680000000000007</v>
      </c>
      <c r="L1161" s="75">
        <f>'Activity rawdata'!AD1160</f>
        <v>102.65</v>
      </c>
      <c r="M1161" s="76">
        <f>'Activity rawdata'!AE1160</f>
        <v>11.549388213127182</v>
      </c>
      <c r="N1161" s="83">
        <f>'Activity rawdata'!T1160+'Activity rawdata'!U1160</f>
        <v>0</v>
      </c>
      <c r="O1161" s="80">
        <f>'Activity rawdata'!V1160</f>
        <v>0</v>
      </c>
      <c r="P1161" s="80">
        <f>'Activity rawdata'!W1160</f>
        <v>0</v>
      </c>
      <c r="Q1161" s="80">
        <f>'Activity rawdata'!X1160</f>
        <v>0</v>
      </c>
      <c r="R1161" s="84">
        <f t="shared" si="180"/>
        <v>0</v>
      </c>
      <c r="S1161" s="80">
        <f>'Activity rawdata'!Z1160</f>
        <v>0</v>
      </c>
      <c r="T1161" s="80">
        <f>'Activity rawdata'!AA1160</f>
        <v>0</v>
      </c>
      <c r="U1161" s="80">
        <f t="shared" si="181"/>
        <v>0</v>
      </c>
      <c r="V1161" s="81">
        <f t="shared" si="182"/>
        <v>0</v>
      </c>
      <c r="W1161" s="75">
        <f t="shared" si="183"/>
        <v>0</v>
      </c>
      <c r="X1161" s="75">
        <f t="shared" si="184"/>
        <v>0</v>
      </c>
      <c r="Y1161" s="75">
        <f t="shared" si="185"/>
        <v>0</v>
      </c>
      <c r="Z1161" s="82">
        <f t="shared" si="186"/>
        <v>0</v>
      </c>
      <c r="AA1161" s="75">
        <f t="shared" si="187"/>
        <v>0</v>
      </c>
      <c r="AB1161" s="75">
        <f t="shared" si="188"/>
        <v>0</v>
      </c>
      <c r="AC1161" s="82">
        <f t="shared" si="189"/>
        <v>0</v>
      </c>
    </row>
    <row r="1162" spans="1:29" x14ac:dyDescent="0.35">
      <c r="A1162" s="70" t="str">
        <f>'Activity rawdata'!A1161</f>
        <v>BH6112-1-401</v>
      </c>
      <c r="B1162" s="71" t="str">
        <f>'Activity rawdata'!B1161</f>
        <v>LB</v>
      </c>
      <c r="C1162" s="71" t="str">
        <f>IF('Activity rawdata'!C1161="PY","Planted",IF('Activity rawdata'!C1161="NY","Nat/Convert",IF('Activity rawdata'!C1161="NN","Nat/Nonconvert",IF('Activity rawdata'!C1161="OY","Planted"))))</f>
        <v>Planted</v>
      </c>
      <c r="D1162" s="70" t="str">
        <f>'Activity rawdata'!D1161</f>
        <v>STP2</v>
      </c>
      <c r="E1162" s="72" t="str">
        <f>'Activity rawdata'!E1161</f>
        <v>92</v>
      </c>
      <c r="F1162" s="73" t="str">
        <f>'Activity rawdata'!L1161</f>
        <v>MT2</v>
      </c>
      <c r="G1162" s="72" t="str">
        <f>'Activity rawdata'!R1161</f>
        <v>2057</v>
      </c>
      <c r="H1162" s="72" t="str">
        <f>IF('Activity rawdata'!P1161="AHTHIN1","1st Thin",IF('Activity rawdata'!P1161="AHCC","Clearcut",IF('Activity rawdata'!P1161="AHTHSMZ","SMZ Thin",IF('Activity rawdata'!P1161="AHTHIN2","2nd Thin",IF('Activity rawdata'!P1161="AFERTE","Early Fert",IF('Activity rawdata'!P1161="AFERTM","Mid Fert",IF('Activity rawdata'!P1161="AFERTL","Late Fert",  IF('Activity rawdata'!P1161="ASP","Site Prep", IF('Activity rawdata'!P1161="APLT","Plant",  IF('Activity rawdata'!P1161="ANREG","Natural Regeneration"))))))))))</f>
        <v>Late Fert</v>
      </c>
      <c r="I1162" s="74">
        <f>'Activity rawdata'!O1161</f>
        <v>63.61</v>
      </c>
      <c r="J1162" s="75">
        <f>'Activity rawdata'!N1161</f>
        <v>22</v>
      </c>
      <c r="K1162" s="75">
        <f>'Activity rawdata'!AC1161</f>
        <v>73.06</v>
      </c>
      <c r="L1162" s="75">
        <f>'Activity rawdata'!AD1161</f>
        <v>93.16</v>
      </c>
      <c r="M1162" s="76">
        <f>'Activity rawdata'!AE1161</f>
        <v>11.991165467090013</v>
      </c>
      <c r="N1162" s="83">
        <f>'Activity rawdata'!T1161+'Activity rawdata'!U1161</f>
        <v>0</v>
      </c>
      <c r="O1162" s="80">
        <f>'Activity rawdata'!V1161</f>
        <v>0</v>
      </c>
      <c r="P1162" s="80">
        <f>'Activity rawdata'!W1161</f>
        <v>0</v>
      </c>
      <c r="Q1162" s="80">
        <f>'Activity rawdata'!X1161</f>
        <v>0</v>
      </c>
      <c r="R1162" s="84">
        <f t="shared" si="180"/>
        <v>0</v>
      </c>
      <c r="S1162" s="80">
        <f>'Activity rawdata'!Z1161</f>
        <v>0</v>
      </c>
      <c r="T1162" s="80">
        <f>'Activity rawdata'!AA1161</f>
        <v>0</v>
      </c>
      <c r="U1162" s="80">
        <f t="shared" si="181"/>
        <v>0</v>
      </c>
      <c r="V1162" s="81">
        <f t="shared" si="182"/>
        <v>0</v>
      </c>
      <c r="W1162" s="75">
        <f t="shared" si="183"/>
        <v>0</v>
      </c>
      <c r="X1162" s="75">
        <f t="shared" si="184"/>
        <v>0</v>
      </c>
      <c r="Y1162" s="75">
        <f t="shared" si="185"/>
        <v>0</v>
      </c>
      <c r="Z1162" s="82">
        <f t="shared" si="186"/>
        <v>0</v>
      </c>
      <c r="AA1162" s="75">
        <f t="shared" si="187"/>
        <v>0</v>
      </c>
      <c r="AB1162" s="75">
        <f t="shared" si="188"/>
        <v>0</v>
      </c>
      <c r="AC1162" s="82">
        <f t="shared" si="189"/>
        <v>0</v>
      </c>
    </row>
    <row r="1163" spans="1:29" x14ac:dyDescent="0.35">
      <c r="A1163" s="70" t="str">
        <f>'Activity rawdata'!A1162</f>
        <v>BH6125-1-279</v>
      </c>
      <c r="B1163" s="71" t="str">
        <f>'Activity rawdata'!B1162</f>
        <v>LB</v>
      </c>
      <c r="C1163" s="71" t="str">
        <f>IF('Activity rawdata'!C1162="PY","Planted",IF('Activity rawdata'!C1162="NY","Nat/Convert",IF('Activity rawdata'!C1162="NN","Nat/Nonconvert",IF('Activity rawdata'!C1162="OY","Planted"))))</f>
        <v>Planted</v>
      </c>
      <c r="D1163" s="70" t="str">
        <f>'Activity rawdata'!D1162</f>
        <v>STP2</v>
      </c>
      <c r="E1163" s="72" t="str">
        <f>'Activity rawdata'!E1162</f>
        <v>89</v>
      </c>
      <c r="F1163" s="73" t="str">
        <f>'Activity rawdata'!L1162</f>
        <v>MT2</v>
      </c>
      <c r="G1163" s="72" t="str">
        <f>'Activity rawdata'!R1162</f>
        <v>2057</v>
      </c>
      <c r="H1163" s="72" t="str">
        <f>IF('Activity rawdata'!P1162="AHTHIN1","1st Thin",IF('Activity rawdata'!P1162="AHCC","Clearcut",IF('Activity rawdata'!P1162="AHTHSMZ","SMZ Thin",IF('Activity rawdata'!P1162="AHTHIN2","2nd Thin",IF('Activity rawdata'!P1162="AFERTE","Early Fert",IF('Activity rawdata'!P1162="AFERTM","Mid Fert",IF('Activity rawdata'!P1162="AFERTL","Late Fert",  IF('Activity rawdata'!P1162="ASP","Site Prep", IF('Activity rawdata'!P1162="APLT","Plant",  IF('Activity rawdata'!P1162="ANREG","Natural Regeneration"))))))))))</f>
        <v>Late Fert</v>
      </c>
      <c r="I1163" s="74">
        <f>'Activity rawdata'!O1162</f>
        <v>9.17</v>
      </c>
      <c r="J1163" s="75">
        <f>'Activity rawdata'!N1162</f>
        <v>22</v>
      </c>
      <c r="K1163" s="75">
        <f>'Activity rawdata'!AC1162</f>
        <v>74.680000000000007</v>
      </c>
      <c r="L1163" s="75">
        <f>'Activity rawdata'!AD1162</f>
        <v>102.65</v>
      </c>
      <c r="M1163" s="76">
        <f>'Activity rawdata'!AE1162</f>
        <v>11.549388213127182</v>
      </c>
      <c r="N1163" s="83">
        <f>'Activity rawdata'!T1162+'Activity rawdata'!U1162</f>
        <v>0</v>
      </c>
      <c r="O1163" s="80">
        <f>'Activity rawdata'!V1162</f>
        <v>0</v>
      </c>
      <c r="P1163" s="80">
        <f>'Activity rawdata'!W1162</f>
        <v>0</v>
      </c>
      <c r="Q1163" s="80">
        <f>'Activity rawdata'!X1162</f>
        <v>0</v>
      </c>
      <c r="R1163" s="84">
        <f t="shared" si="180"/>
        <v>0</v>
      </c>
      <c r="S1163" s="80">
        <f>'Activity rawdata'!Z1162</f>
        <v>0</v>
      </c>
      <c r="T1163" s="80">
        <f>'Activity rawdata'!AA1162</f>
        <v>0</v>
      </c>
      <c r="U1163" s="80">
        <f t="shared" si="181"/>
        <v>0</v>
      </c>
      <c r="V1163" s="81">
        <f t="shared" si="182"/>
        <v>0</v>
      </c>
      <c r="W1163" s="75">
        <f t="shared" si="183"/>
        <v>0</v>
      </c>
      <c r="X1163" s="75">
        <f t="shared" si="184"/>
        <v>0</v>
      </c>
      <c r="Y1163" s="75">
        <f t="shared" si="185"/>
        <v>0</v>
      </c>
      <c r="Z1163" s="82">
        <f t="shared" si="186"/>
        <v>0</v>
      </c>
      <c r="AA1163" s="75">
        <f t="shared" si="187"/>
        <v>0</v>
      </c>
      <c r="AB1163" s="75">
        <f t="shared" si="188"/>
        <v>0</v>
      </c>
      <c r="AC1163" s="82">
        <f t="shared" si="189"/>
        <v>0</v>
      </c>
    </row>
    <row r="1164" spans="1:29" x14ac:dyDescent="0.35">
      <c r="A1164" s="70" t="str">
        <f>'Activity rawdata'!A1163</f>
        <v>BH6125-1-292</v>
      </c>
      <c r="B1164" s="71" t="str">
        <f>'Activity rawdata'!B1163</f>
        <v>LB</v>
      </c>
      <c r="C1164" s="71" t="str">
        <f>IF('Activity rawdata'!C1163="PY","Planted",IF('Activity rawdata'!C1163="NY","Nat/Convert",IF('Activity rawdata'!C1163="NN","Nat/Nonconvert",IF('Activity rawdata'!C1163="OY","Planted"))))</f>
        <v>Planted</v>
      </c>
      <c r="D1164" s="70" t="str">
        <f>'Activity rawdata'!D1163</f>
        <v>STP2</v>
      </c>
      <c r="E1164" s="72" t="str">
        <f>'Activity rawdata'!E1163</f>
        <v>92</v>
      </c>
      <c r="F1164" s="73" t="str">
        <f>'Activity rawdata'!L1163</f>
        <v>MT2</v>
      </c>
      <c r="G1164" s="72" t="str">
        <f>'Activity rawdata'!R1163</f>
        <v>2057</v>
      </c>
      <c r="H1164" s="72" t="str">
        <f>IF('Activity rawdata'!P1163="AHTHIN1","1st Thin",IF('Activity rawdata'!P1163="AHCC","Clearcut",IF('Activity rawdata'!P1163="AHTHSMZ","SMZ Thin",IF('Activity rawdata'!P1163="AHTHIN2","2nd Thin",IF('Activity rawdata'!P1163="AFERTE","Early Fert",IF('Activity rawdata'!P1163="AFERTM","Mid Fert",IF('Activity rawdata'!P1163="AFERTL","Late Fert",  IF('Activity rawdata'!P1163="ASP","Site Prep", IF('Activity rawdata'!P1163="APLT","Plant",  IF('Activity rawdata'!P1163="ANREG","Natural Regeneration"))))))))))</f>
        <v>Late Fert</v>
      </c>
      <c r="I1164" s="74">
        <f>'Activity rawdata'!O1163</f>
        <v>2.2799999999999998</v>
      </c>
      <c r="J1164" s="75">
        <f>'Activity rawdata'!N1163</f>
        <v>22</v>
      </c>
      <c r="K1164" s="75">
        <f>'Activity rawdata'!AC1163</f>
        <v>73.06</v>
      </c>
      <c r="L1164" s="75">
        <f>'Activity rawdata'!AD1163</f>
        <v>93.16</v>
      </c>
      <c r="M1164" s="76">
        <f>'Activity rawdata'!AE1163</f>
        <v>11.991165467090013</v>
      </c>
      <c r="N1164" s="83">
        <f>'Activity rawdata'!T1163+'Activity rawdata'!U1163</f>
        <v>0</v>
      </c>
      <c r="O1164" s="80">
        <f>'Activity rawdata'!V1163</f>
        <v>0</v>
      </c>
      <c r="P1164" s="80">
        <f>'Activity rawdata'!W1163</f>
        <v>0</v>
      </c>
      <c r="Q1164" s="80">
        <f>'Activity rawdata'!X1163</f>
        <v>0</v>
      </c>
      <c r="R1164" s="84">
        <f t="shared" si="180"/>
        <v>0</v>
      </c>
      <c r="S1164" s="80">
        <f>'Activity rawdata'!Z1163</f>
        <v>0</v>
      </c>
      <c r="T1164" s="80">
        <f>'Activity rawdata'!AA1163</f>
        <v>0</v>
      </c>
      <c r="U1164" s="80">
        <f t="shared" si="181"/>
        <v>0</v>
      </c>
      <c r="V1164" s="81">
        <f t="shared" si="182"/>
        <v>0</v>
      </c>
      <c r="W1164" s="75">
        <f t="shared" si="183"/>
        <v>0</v>
      </c>
      <c r="X1164" s="75">
        <f t="shared" si="184"/>
        <v>0</v>
      </c>
      <c r="Y1164" s="75">
        <f t="shared" si="185"/>
        <v>0</v>
      </c>
      <c r="Z1164" s="82">
        <f t="shared" si="186"/>
        <v>0</v>
      </c>
      <c r="AA1164" s="75">
        <f t="shared" si="187"/>
        <v>0</v>
      </c>
      <c r="AB1164" s="75">
        <f t="shared" si="188"/>
        <v>0</v>
      </c>
      <c r="AC1164" s="82">
        <f t="shared" si="189"/>
        <v>0</v>
      </c>
    </row>
    <row r="1165" spans="1:29" x14ac:dyDescent="0.35">
      <c r="A1165" s="70" t="str">
        <f>'Activity rawdata'!A1164</f>
        <v>BH6125-1-370</v>
      </c>
      <c r="B1165" s="71" t="str">
        <f>'Activity rawdata'!B1164</f>
        <v>LB</v>
      </c>
      <c r="C1165" s="71" t="str">
        <f>IF('Activity rawdata'!C1164="PY","Planted",IF('Activity rawdata'!C1164="NY","Nat/Convert",IF('Activity rawdata'!C1164="NN","Nat/Nonconvert",IF('Activity rawdata'!C1164="OY","Planted"))))</f>
        <v>Planted</v>
      </c>
      <c r="D1165" s="70" t="str">
        <f>'Activity rawdata'!D1164</f>
        <v>STP2</v>
      </c>
      <c r="E1165" s="72" t="str">
        <f>'Activity rawdata'!E1164</f>
        <v>92</v>
      </c>
      <c r="F1165" s="73" t="str">
        <f>'Activity rawdata'!L1164</f>
        <v>MT2</v>
      </c>
      <c r="G1165" s="72" t="str">
        <f>'Activity rawdata'!R1164</f>
        <v>2057</v>
      </c>
      <c r="H1165" s="72" t="str">
        <f>IF('Activity rawdata'!P1164="AHTHIN1","1st Thin",IF('Activity rawdata'!P1164="AHCC","Clearcut",IF('Activity rawdata'!P1164="AHTHSMZ","SMZ Thin",IF('Activity rawdata'!P1164="AHTHIN2","2nd Thin",IF('Activity rawdata'!P1164="AFERTE","Early Fert",IF('Activity rawdata'!P1164="AFERTM","Mid Fert",IF('Activity rawdata'!P1164="AFERTL","Late Fert",  IF('Activity rawdata'!P1164="ASP","Site Prep", IF('Activity rawdata'!P1164="APLT","Plant",  IF('Activity rawdata'!P1164="ANREG","Natural Regeneration"))))))))))</f>
        <v>Late Fert</v>
      </c>
      <c r="I1165" s="74">
        <f>'Activity rawdata'!O1164</f>
        <v>19.37</v>
      </c>
      <c r="J1165" s="75">
        <f>'Activity rawdata'!N1164</f>
        <v>22</v>
      </c>
      <c r="K1165" s="75">
        <f>'Activity rawdata'!AC1164</f>
        <v>73.06</v>
      </c>
      <c r="L1165" s="75">
        <f>'Activity rawdata'!AD1164</f>
        <v>93.16</v>
      </c>
      <c r="M1165" s="76">
        <f>'Activity rawdata'!AE1164</f>
        <v>11.991165467090013</v>
      </c>
      <c r="N1165" s="83">
        <f>'Activity rawdata'!T1164+'Activity rawdata'!U1164</f>
        <v>0</v>
      </c>
      <c r="O1165" s="80">
        <f>'Activity rawdata'!V1164</f>
        <v>0</v>
      </c>
      <c r="P1165" s="80">
        <f>'Activity rawdata'!W1164</f>
        <v>0</v>
      </c>
      <c r="Q1165" s="80">
        <f>'Activity rawdata'!X1164</f>
        <v>0</v>
      </c>
      <c r="R1165" s="84">
        <f t="shared" si="180"/>
        <v>0</v>
      </c>
      <c r="S1165" s="80">
        <f>'Activity rawdata'!Z1164</f>
        <v>0</v>
      </c>
      <c r="T1165" s="80">
        <f>'Activity rawdata'!AA1164</f>
        <v>0</v>
      </c>
      <c r="U1165" s="80">
        <f t="shared" si="181"/>
        <v>0</v>
      </c>
      <c r="V1165" s="81">
        <f t="shared" si="182"/>
        <v>0</v>
      </c>
      <c r="W1165" s="75">
        <f t="shared" si="183"/>
        <v>0</v>
      </c>
      <c r="X1165" s="75">
        <f t="shared" si="184"/>
        <v>0</v>
      </c>
      <c r="Y1165" s="75">
        <f t="shared" si="185"/>
        <v>0</v>
      </c>
      <c r="Z1165" s="82">
        <f t="shared" si="186"/>
        <v>0</v>
      </c>
      <c r="AA1165" s="75">
        <f t="shared" si="187"/>
        <v>0</v>
      </c>
      <c r="AB1165" s="75">
        <f t="shared" si="188"/>
        <v>0</v>
      </c>
      <c r="AC1165" s="82">
        <f t="shared" si="189"/>
        <v>0</v>
      </c>
    </row>
    <row r="1166" spans="1:29" x14ac:dyDescent="0.35">
      <c r="A1166" s="70" t="str">
        <f>'Activity rawdata'!A1165</f>
        <v>BH6125-1-371</v>
      </c>
      <c r="B1166" s="71" t="str">
        <f>'Activity rawdata'!B1165</f>
        <v>LB</v>
      </c>
      <c r="C1166" s="71" t="str">
        <f>IF('Activity rawdata'!C1165="PY","Planted",IF('Activity rawdata'!C1165="NY","Nat/Convert",IF('Activity rawdata'!C1165="NN","Nat/Nonconvert",IF('Activity rawdata'!C1165="OY","Planted"))))</f>
        <v>Planted</v>
      </c>
      <c r="D1166" s="70" t="str">
        <f>'Activity rawdata'!D1165</f>
        <v>STP2</v>
      </c>
      <c r="E1166" s="72" t="str">
        <f>'Activity rawdata'!E1165</f>
        <v>92</v>
      </c>
      <c r="F1166" s="73" t="str">
        <f>'Activity rawdata'!L1165</f>
        <v>MT2</v>
      </c>
      <c r="G1166" s="72" t="str">
        <f>'Activity rawdata'!R1165</f>
        <v>2057</v>
      </c>
      <c r="H1166" s="72" t="str">
        <f>IF('Activity rawdata'!P1165="AHTHIN1","1st Thin",IF('Activity rawdata'!P1165="AHCC","Clearcut",IF('Activity rawdata'!P1165="AHTHSMZ","SMZ Thin",IF('Activity rawdata'!P1165="AHTHIN2","2nd Thin",IF('Activity rawdata'!P1165="AFERTE","Early Fert",IF('Activity rawdata'!P1165="AFERTM","Mid Fert",IF('Activity rawdata'!P1165="AFERTL","Late Fert",  IF('Activity rawdata'!P1165="ASP","Site Prep", IF('Activity rawdata'!P1165="APLT","Plant",  IF('Activity rawdata'!P1165="ANREG","Natural Regeneration"))))))))))</f>
        <v>Late Fert</v>
      </c>
      <c r="I1166" s="74">
        <f>'Activity rawdata'!O1165</f>
        <v>24.06</v>
      </c>
      <c r="J1166" s="75">
        <f>'Activity rawdata'!N1165</f>
        <v>22</v>
      </c>
      <c r="K1166" s="75">
        <f>'Activity rawdata'!AC1165</f>
        <v>73.06</v>
      </c>
      <c r="L1166" s="75">
        <f>'Activity rawdata'!AD1165</f>
        <v>93.16</v>
      </c>
      <c r="M1166" s="76">
        <f>'Activity rawdata'!AE1165</f>
        <v>11.991165467090013</v>
      </c>
      <c r="N1166" s="83">
        <f>'Activity rawdata'!T1165+'Activity rawdata'!U1165</f>
        <v>0</v>
      </c>
      <c r="O1166" s="80">
        <f>'Activity rawdata'!V1165</f>
        <v>0</v>
      </c>
      <c r="P1166" s="80">
        <f>'Activity rawdata'!W1165</f>
        <v>0</v>
      </c>
      <c r="Q1166" s="80">
        <f>'Activity rawdata'!X1165</f>
        <v>0</v>
      </c>
      <c r="R1166" s="84">
        <f t="shared" ref="R1166:R1229" si="190">SUM(N1166:Q1166)</f>
        <v>0</v>
      </c>
      <c r="S1166" s="80">
        <f>'Activity rawdata'!Z1165</f>
        <v>0</v>
      </c>
      <c r="T1166" s="80">
        <f>'Activity rawdata'!AA1165</f>
        <v>0</v>
      </c>
      <c r="U1166" s="80">
        <f t="shared" ref="U1166:U1229" si="191">S1166+T1166</f>
        <v>0</v>
      </c>
      <c r="V1166" s="81">
        <f t="shared" ref="V1166:V1229" si="192">N1166*$I1166</f>
        <v>0</v>
      </c>
      <c r="W1166" s="75">
        <f t="shared" ref="W1166:W1229" si="193">O1166*$I1166</f>
        <v>0</v>
      </c>
      <c r="X1166" s="75">
        <f t="shared" ref="X1166:X1229" si="194">P1166*$I1166</f>
        <v>0</v>
      </c>
      <c r="Y1166" s="75">
        <f t="shared" ref="Y1166:Y1229" si="195">Q1166*$I1166</f>
        <v>0</v>
      </c>
      <c r="Z1166" s="82">
        <f t="shared" ref="Z1166:Z1229" si="196">SUM(V1166:Y1166)</f>
        <v>0</v>
      </c>
      <c r="AA1166" s="75">
        <f t="shared" ref="AA1166:AA1229" si="197">S1166*$I1166</f>
        <v>0</v>
      </c>
      <c r="AB1166" s="75">
        <f t="shared" ref="AB1166:AB1229" si="198">T1166*$I1166</f>
        <v>0</v>
      </c>
      <c r="AC1166" s="82">
        <f t="shared" ref="AC1166:AC1229" si="199">AA1166+AB1166</f>
        <v>0</v>
      </c>
    </row>
    <row r="1167" spans="1:29" x14ac:dyDescent="0.35">
      <c r="A1167" s="70" t="str">
        <f>'Activity rawdata'!A1166</f>
        <v>BH5140-1-145</v>
      </c>
      <c r="B1167" s="71" t="str">
        <f>'Activity rawdata'!B1166</f>
        <v>LB</v>
      </c>
      <c r="C1167" s="71" t="str">
        <f>IF('Activity rawdata'!C1166="PY","Planted",IF('Activity rawdata'!C1166="NY","Nat/Convert",IF('Activity rawdata'!C1166="NN","Nat/Nonconvert",IF('Activity rawdata'!C1166="OY","Planted"))))</f>
        <v>Planted</v>
      </c>
      <c r="D1167" s="70" t="str">
        <f>'Activity rawdata'!D1166</f>
        <v>STP2</v>
      </c>
      <c r="E1167" s="72" t="str">
        <f>'Activity rawdata'!E1166</f>
        <v>89</v>
      </c>
      <c r="F1167" s="73" t="str">
        <f>'Activity rawdata'!L1166</f>
        <v>MT2</v>
      </c>
      <c r="G1167" s="72" t="str">
        <f>'Activity rawdata'!R1166</f>
        <v>2057</v>
      </c>
      <c r="H1167" s="72" t="str">
        <f>IF('Activity rawdata'!P1166="AHTHIN1","1st Thin",IF('Activity rawdata'!P1166="AHCC","Clearcut",IF('Activity rawdata'!P1166="AHTHSMZ","SMZ Thin",IF('Activity rawdata'!P1166="AHTHIN2","2nd Thin",IF('Activity rawdata'!P1166="AFERTE","Early Fert",IF('Activity rawdata'!P1166="AFERTM","Mid Fert",IF('Activity rawdata'!P1166="AFERTL","Late Fert",  IF('Activity rawdata'!P1166="ASP","Site Prep", IF('Activity rawdata'!P1166="APLT","Plant",  IF('Activity rawdata'!P1166="ANREG","Natural Regeneration"))))))))))</f>
        <v>Late Fert</v>
      </c>
      <c r="I1167" s="74">
        <f>'Activity rawdata'!O1166</f>
        <v>3.31</v>
      </c>
      <c r="J1167" s="75">
        <f>'Activity rawdata'!N1166</f>
        <v>22</v>
      </c>
      <c r="K1167" s="75">
        <f>'Activity rawdata'!AC1166</f>
        <v>74.680000000000007</v>
      </c>
      <c r="L1167" s="75">
        <f>'Activity rawdata'!AD1166</f>
        <v>102.65</v>
      </c>
      <c r="M1167" s="76">
        <f>'Activity rawdata'!AE1166</f>
        <v>11.549388213127182</v>
      </c>
      <c r="N1167" s="83">
        <f>'Activity rawdata'!T1166+'Activity rawdata'!U1166</f>
        <v>0</v>
      </c>
      <c r="O1167" s="80">
        <f>'Activity rawdata'!V1166</f>
        <v>0</v>
      </c>
      <c r="P1167" s="80">
        <f>'Activity rawdata'!W1166</f>
        <v>0</v>
      </c>
      <c r="Q1167" s="80">
        <f>'Activity rawdata'!X1166</f>
        <v>0</v>
      </c>
      <c r="R1167" s="84">
        <f t="shared" si="190"/>
        <v>0</v>
      </c>
      <c r="S1167" s="80">
        <f>'Activity rawdata'!Z1166</f>
        <v>0</v>
      </c>
      <c r="T1167" s="80">
        <f>'Activity rawdata'!AA1166</f>
        <v>0</v>
      </c>
      <c r="U1167" s="80">
        <f t="shared" si="191"/>
        <v>0</v>
      </c>
      <c r="V1167" s="81">
        <f t="shared" si="192"/>
        <v>0</v>
      </c>
      <c r="W1167" s="75">
        <f t="shared" si="193"/>
        <v>0</v>
      </c>
      <c r="X1167" s="75">
        <f t="shared" si="194"/>
        <v>0</v>
      </c>
      <c r="Y1167" s="75">
        <f t="shared" si="195"/>
        <v>0</v>
      </c>
      <c r="Z1167" s="82">
        <f t="shared" si="196"/>
        <v>0</v>
      </c>
      <c r="AA1167" s="75">
        <f t="shared" si="197"/>
        <v>0</v>
      </c>
      <c r="AB1167" s="75">
        <f t="shared" si="198"/>
        <v>0</v>
      </c>
      <c r="AC1167" s="82">
        <f t="shared" si="199"/>
        <v>0</v>
      </c>
    </row>
    <row r="1168" spans="1:29" x14ac:dyDescent="0.35">
      <c r="A1168" s="70" t="str">
        <f>'Activity rawdata'!A1167</f>
        <v>BH3011-1-91</v>
      </c>
      <c r="B1168" s="71" t="str">
        <f>'Activity rawdata'!B1167</f>
        <v>LB</v>
      </c>
      <c r="C1168" s="71" t="str">
        <f>IF('Activity rawdata'!C1167="PY","Planted",IF('Activity rawdata'!C1167="NY","Nat/Convert",IF('Activity rawdata'!C1167="NN","Nat/Nonconvert",IF('Activity rawdata'!C1167="OY","Planted"))))</f>
        <v>Planted</v>
      </c>
      <c r="D1168" s="70" t="str">
        <f>'Activity rawdata'!D1167</f>
        <v>STP2</v>
      </c>
      <c r="E1168" s="72" t="str">
        <f>'Activity rawdata'!E1167</f>
        <v>88</v>
      </c>
      <c r="F1168" s="73" t="str">
        <f>'Activity rawdata'!L1167</f>
        <v>MT2</v>
      </c>
      <c r="G1168" s="72" t="str">
        <f>'Activity rawdata'!R1167</f>
        <v>2057</v>
      </c>
      <c r="H1168" s="72" t="str">
        <f>IF('Activity rawdata'!P1167="AHTHIN1","1st Thin",IF('Activity rawdata'!P1167="AHCC","Clearcut",IF('Activity rawdata'!P1167="AHTHSMZ","SMZ Thin",IF('Activity rawdata'!P1167="AHTHIN2","2nd Thin",IF('Activity rawdata'!P1167="AFERTE","Early Fert",IF('Activity rawdata'!P1167="AFERTM","Mid Fert",IF('Activity rawdata'!P1167="AFERTL","Late Fert",  IF('Activity rawdata'!P1167="ASP","Site Prep", IF('Activity rawdata'!P1167="APLT","Plant",  IF('Activity rawdata'!P1167="ANREG","Natural Regeneration"))))))))))</f>
        <v>Late Fert</v>
      </c>
      <c r="I1168" s="74">
        <f>'Activity rawdata'!O1167</f>
        <v>103.49</v>
      </c>
      <c r="J1168" s="75">
        <f>'Activity rawdata'!N1167</f>
        <v>22</v>
      </c>
      <c r="K1168" s="75">
        <f>'Activity rawdata'!AC1167</f>
        <v>75.09</v>
      </c>
      <c r="L1168" s="75">
        <f>'Activity rawdata'!AD1167</f>
        <v>97.25</v>
      </c>
      <c r="M1168" s="76">
        <f>'Activity rawdata'!AE1167</f>
        <v>11.898235183440766</v>
      </c>
      <c r="N1168" s="83">
        <f>'Activity rawdata'!T1167+'Activity rawdata'!U1167</f>
        <v>0</v>
      </c>
      <c r="O1168" s="80">
        <f>'Activity rawdata'!V1167</f>
        <v>0</v>
      </c>
      <c r="P1168" s="80">
        <f>'Activity rawdata'!W1167</f>
        <v>0</v>
      </c>
      <c r="Q1168" s="80">
        <f>'Activity rawdata'!X1167</f>
        <v>0</v>
      </c>
      <c r="R1168" s="84">
        <f t="shared" si="190"/>
        <v>0</v>
      </c>
      <c r="S1168" s="80">
        <f>'Activity rawdata'!Z1167</f>
        <v>0</v>
      </c>
      <c r="T1168" s="80">
        <f>'Activity rawdata'!AA1167</f>
        <v>0</v>
      </c>
      <c r="U1168" s="80">
        <f t="shared" si="191"/>
        <v>0</v>
      </c>
      <c r="V1168" s="81">
        <f t="shared" si="192"/>
        <v>0</v>
      </c>
      <c r="W1168" s="75">
        <f t="shared" si="193"/>
        <v>0</v>
      </c>
      <c r="X1168" s="75">
        <f t="shared" si="194"/>
        <v>0</v>
      </c>
      <c r="Y1168" s="75">
        <f t="shared" si="195"/>
        <v>0</v>
      </c>
      <c r="Z1168" s="82">
        <f t="shared" si="196"/>
        <v>0</v>
      </c>
      <c r="AA1168" s="75">
        <f t="shared" si="197"/>
        <v>0</v>
      </c>
      <c r="AB1168" s="75">
        <f t="shared" si="198"/>
        <v>0</v>
      </c>
      <c r="AC1168" s="82">
        <f t="shared" si="199"/>
        <v>0</v>
      </c>
    </row>
    <row r="1169" spans="1:29" x14ac:dyDescent="0.35">
      <c r="A1169" s="70" t="str">
        <f>'Activity rawdata'!A1168</f>
        <v>BH2047-1-74</v>
      </c>
      <c r="B1169" s="71" t="str">
        <f>'Activity rawdata'!B1168</f>
        <v>LB</v>
      </c>
      <c r="C1169" s="71" t="str">
        <f>IF('Activity rawdata'!C1168="PY","Planted",IF('Activity rawdata'!C1168="NY","Nat/Convert",IF('Activity rawdata'!C1168="NN","Nat/Nonconvert",IF('Activity rawdata'!C1168="OY","Planted"))))</f>
        <v>Planted</v>
      </c>
      <c r="D1169" s="70" t="str">
        <f>'Activity rawdata'!D1168</f>
        <v>STP2</v>
      </c>
      <c r="E1169" s="72" t="str">
        <f>'Activity rawdata'!E1168</f>
        <v>85</v>
      </c>
      <c r="F1169" s="73" t="str">
        <f>'Activity rawdata'!L1168</f>
        <v>MT2</v>
      </c>
      <c r="G1169" s="72" t="str">
        <f>'Activity rawdata'!R1168</f>
        <v>2057</v>
      </c>
      <c r="H1169" s="72" t="str">
        <f>IF('Activity rawdata'!P1168="AHTHIN1","1st Thin",IF('Activity rawdata'!P1168="AHCC","Clearcut",IF('Activity rawdata'!P1168="AHTHSMZ","SMZ Thin",IF('Activity rawdata'!P1168="AHTHIN2","2nd Thin",IF('Activity rawdata'!P1168="AFERTE","Early Fert",IF('Activity rawdata'!P1168="AFERTM","Mid Fert",IF('Activity rawdata'!P1168="AFERTL","Late Fert",  IF('Activity rawdata'!P1168="ASP","Site Prep", IF('Activity rawdata'!P1168="APLT","Plant",  IF('Activity rawdata'!P1168="ANREG","Natural Regeneration"))))))))))</f>
        <v>Late Fert</v>
      </c>
      <c r="I1169" s="74">
        <f>'Activity rawdata'!O1168</f>
        <v>54.15</v>
      </c>
      <c r="J1169" s="75">
        <f>'Activity rawdata'!N1168</f>
        <v>22</v>
      </c>
      <c r="K1169" s="75">
        <f>'Activity rawdata'!AC1168</f>
        <v>75.09</v>
      </c>
      <c r="L1169" s="75">
        <f>'Activity rawdata'!AD1168</f>
        <v>97.25</v>
      </c>
      <c r="M1169" s="76">
        <f>'Activity rawdata'!AE1168</f>
        <v>11.898235183440766</v>
      </c>
      <c r="N1169" s="83">
        <f>'Activity rawdata'!T1168+'Activity rawdata'!U1168</f>
        <v>0</v>
      </c>
      <c r="O1169" s="80">
        <f>'Activity rawdata'!V1168</f>
        <v>0</v>
      </c>
      <c r="P1169" s="80">
        <f>'Activity rawdata'!W1168</f>
        <v>0</v>
      </c>
      <c r="Q1169" s="80">
        <f>'Activity rawdata'!X1168</f>
        <v>0</v>
      </c>
      <c r="R1169" s="84">
        <f t="shared" si="190"/>
        <v>0</v>
      </c>
      <c r="S1169" s="80">
        <f>'Activity rawdata'!Z1168</f>
        <v>0</v>
      </c>
      <c r="T1169" s="80">
        <f>'Activity rawdata'!AA1168</f>
        <v>0</v>
      </c>
      <c r="U1169" s="80">
        <f t="shared" si="191"/>
        <v>0</v>
      </c>
      <c r="V1169" s="81">
        <f t="shared" si="192"/>
        <v>0</v>
      </c>
      <c r="W1169" s="75">
        <f t="shared" si="193"/>
        <v>0</v>
      </c>
      <c r="X1169" s="75">
        <f t="shared" si="194"/>
        <v>0</v>
      </c>
      <c r="Y1169" s="75">
        <f t="shared" si="195"/>
        <v>0</v>
      </c>
      <c r="Z1169" s="82">
        <f t="shared" si="196"/>
        <v>0</v>
      </c>
      <c r="AA1169" s="75">
        <f t="shared" si="197"/>
        <v>0</v>
      </c>
      <c r="AB1169" s="75">
        <f t="shared" si="198"/>
        <v>0</v>
      </c>
      <c r="AC1169" s="82">
        <f t="shared" si="199"/>
        <v>0</v>
      </c>
    </row>
    <row r="1170" spans="1:29" x14ac:dyDescent="0.35">
      <c r="A1170" s="70" t="str">
        <f>'Activity rawdata'!A1169</f>
        <v>BH6125-1-273</v>
      </c>
      <c r="B1170" s="71" t="str">
        <f>'Activity rawdata'!B1169</f>
        <v>LB</v>
      </c>
      <c r="C1170" s="71" t="str">
        <f>IF('Activity rawdata'!C1169="PY","Planted",IF('Activity rawdata'!C1169="NY","Nat/Convert",IF('Activity rawdata'!C1169="NN","Nat/Nonconvert",IF('Activity rawdata'!C1169="OY","Planted"))))</f>
        <v>Planted</v>
      </c>
      <c r="D1170" s="70" t="str">
        <f>'Activity rawdata'!D1169</f>
        <v>STP2</v>
      </c>
      <c r="E1170" s="72" t="str">
        <f>'Activity rawdata'!E1169</f>
        <v>77</v>
      </c>
      <c r="F1170" s="73" t="str">
        <f>'Activity rawdata'!L1169</f>
        <v>NO</v>
      </c>
      <c r="G1170" s="72" t="str">
        <f>'Activity rawdata'!R1169</f>
        <v>2057</v>
      </c>
      <c r="H1170" s="72" t="str">
        <f>IF('Activity rawdata'!P1169="AHTHIN1","1st Thin",IF('Activity rawdata'!P1169="AHCC","Clearcut",IF('Activity rawdata'!P1169="AHTHSMZ","SMZ Thin",IF('Activity rawdata'!P1169="AHTHIN2","2nd Thin",IF('Activity rawdata'!P1169="AFERTE","Early Fert",IF('Activity rawdata'!P1169="AFERTM","Mid Fert",IF('Activity rawdata'!P1169="AFERTL","Late Fert",  IF('Activity rawdata'!P1169="ASP","Site Prep", IF('Activity rawdata'!P1169="APLT","Plant",  IF('Activity rawdata'!P1169="ANREG","Natural Regeneration"))))))))))</f>
        <v>1st Thin</v>
      </c>
      <c r="I1170" s="74">
        <f>'Activity rawdata'!O1169</f>
        <v>3.23</v>
      </c>
      <c r="J1170" s="75">
        <f>'Activity rawdata'!N1169</f>
        <v>14</v>
      </c>
      <c r="K1170" s="75">
        <f>'Activity rawdata'!AC1169</f>
        <v>125.83</v>
      </c>
      <c r="L1170" s="75">
        <f>'Activity rawdata'!AD1169</f>
        <v>379.35</v>
      </c>
      <c r="M1170" s="76">
        <f>'Activity rawdata'!AE1169</f>
        <v>7.7984511487921546</v>
      </c>
      <c r="N1170" s="83">
        <f>'Activity rawdata'!T1169+'Activity rawdata'!U1169</f>
        <v>24.83</v>
      </c>
      <c r="O1170" s="80">
        <f>'Activity rawdata'!V1169</f>
        <v>7.63</v>
      </c>
      <c r="P1170" s="80">
        <f>'Activity rawdata'!W1169</f>
        <v>0</v>
      </c>
      <c r="Q1170" s="80">
        <f>'Activity rawdata'!X1169</f>
        <v>0</v>
      </c>
      <c r="R1170" s="84">
        <f t="shared" si="190"/>
        <v>32.46</v>
      </c>
      <c r="S1170" s="80">
        <f>'Activity rawdata'!Z1169</f>
        <v>0</v>
      </c>
      <c r="T1170" s="80">
        <f>'Activity rawdata'!AA1169</f>
        <v>0</v>
      </c>
      <c r="U1170" s="80">
        <f t="shared" si="191"/>
        <v>0</v>
      </c>
      <c r="V1170" s="81">
        <f t="shared" si="192"/>
        <v>80.20089999999999</v>
      </c>
      <c r="W1170" s="75">
        <f t="shared" si="193"/>
        <v>24.6449</v>
      </c>
      <c r="X1170" s="75">
        <f t="shared" si="194"/>
        <v>0</v>
      </c>
      <c r="Y1170" s="75">
        <f t="shared" si="195"/>
        <v>0</v>
      </c>
      <c r="Z1170" s="82">
        <f t="shared" si="196"/>
        <v>104.8458</v>
      </c>
      <c r="AA1170" s="75">
        <f t="shared" si="197"/>
        <v>0</v>
      </c>
      <c r="AB1170" s="75">
        <f t="shared" si="198"/>
        <v>0</v>
      </c>
      <c r="AC1170" s="82">
        <f t="shared" si="199"/>
        <v>0</v>
      </c>
    </row>
    <row r="1171" spans="1:29" x14ac:dyDescent="0.35">
      <c r="A1171" s="70" t="str">
        <f>'Activity rawdata'!A1170</f>
        <v>BH6112-1-248</v>
      </c>
      <c r="B1171" s="71" t="str">
        <f>'Activity rawdata'!B1170</f>
        <v>LB</v>
      </c>
      <c r="C1171" s="71" t="str">
        <f>IF('Activity rawdata'!C1170="PY","Planted",IF('Activity rawdata'!C1170="NY","Nat/Convert",IF('Activity rawdata'!C1170="NN","Nat/Nonconvert",IF('Activity rawdata'!C1170="OY","Planted"))))</f>
        <v>Planted</v>
      </c>
      <c r="D1171" s="70" t="str">
        <f>'Activity rawdata'!D1170</f>
        <v>STP2</v>
      </c>
      <c r="E1171" s="72" t="str">
        <f>'Activity rawdata'!E1170</f>
        <v>63</v>
      </c>
      <c r="F1171" s="73" t="str">
        <f>'Activity rawdata'!L1170</f>
        <v>NO</v>
      </c>
      <c r="G1171" s="72" t="str">
        <f>'Activity rawdata'!R1170</f>
        <v>2057</v>
      </c>
      <c r="H1171" s="72" t="str">
        <f>IF('Activity rawdata'!P1170="AHTHIN1","1st Thin",IF('Activity rawdata'!P1170="AHCC","Clearcut",IF('Activity rawdata'!P1170="AHTHSMZ","SMZ Thin",IF('Activity rawdata'!P1170="AHTHIN2","2nd Thin",IF('Activity rawdata'!P1170="AFERTE","Early Fert",IF('Activity rawdata'!P1170="AFERTM","Mid Fert",IF('Activity rawdata'!P1170="AFERTL","Late Fert",  IF('Activity rawdata'!P1170="ASP","Site Prep", IF('Activity rawdata'!P1170="APLT","Plant",  IF('Activity rawdata'!P1170="ANREG","Natural Regeneration"))))))))))</f>
        <v>1st Thin</v>
      </c>
      <c r="I1171" s="74">
        <f>'Activity rawdata'!O1170</f>
        <v>22.28</v>
      </c>
      <c r="J1171" s="75">
        <f>'Activity rawdata'!N1170</f>
        <v>14</v>
      </c>
      <c r="K1171" s="75">
        <f>'Activity rawdata'!AC1170</f>
        <v>85.11</v>
      </c>
      <c r="L1171" s="75">
        <f>'Activity rawdata'!AD1170</f>
        <v>388.85</v>
      </c>
      <c r="M1171" s="76">
        <f>'Activity rawdata'!AE1170</f>
        <v>6.3348384709691263</v>
      </c>
      <c r="N1171" s="83">
        <f>'Activity rawdata'!T1170+'Activity rawdata'!U1170</f>
        <v>15.32</v>
      </c>
      <c r="O1171" s="80">
        <f>'Activity rawdata'!V1170</f>
        <v>0</v>
      </c>
      <c r="P1171" s="80">
        <f>'Activity rawdata'!W1170</f>
        <v>0</v>
      </c>
      <c r="Q1171" s="80">
        <f>'Activity rawdata'!X1170</f>
        <v>0</v>
      </c>
      <c r="R1171" s="84">
        <f t="shared" si="190"/>
        <v>15.32</v>
      </c>
      <c r="S1171" s="80">
        <f>'Activity rawdata'!Z1170</f>
        <v>0</v>
      </c>
      <c r="T1171" s="80">
        <f>'Activity rawdata'!AA1170</f>
        <v>0</v>
      </c>
      <c r="U1171" s="80">
        <f t="shared" si="191"/>
        <v>0</v>
      </c>
      <c r="V1171" s="81">
        <f t="shared" si="192"/>
        <v>341.32960000000003</v>
      </c>
      <c r="W1171" s="75">
        <f t="shared" si="193"/>
        <v>0</v>
      </c>
      <c r="X1171" s="75">
        <f t="shared" si="194"/>
        <v>0</v>
      </c>
      <c r="Y1171" s="75">
        <f t="shared" si="195"/>
        <v>0</v>
      </c>
      <c r="Z1171" s="82">
        <f t="shared" si="196"/>
        <v>341.32960000000003</v>
      </c>
      <c r="AA1171" s="75">
        <f t="shared" si="197"/>
        <v>0</v>
      </c>
      <c r="AB1171" s="75">
        <f t="shared" si="198"/>
        <v>0</v>
      </c>
      <c r="AC1171" s="82">
        <f t="shared" si="199"/>
        <v>0</v>
      </c>
    </row>
    <row r="1172" spans="1:29" x14ac:dyDescent="0.35">
      <c r="A1172" s="70" t="str">
        <f>'Activity rawdata'!A1171</f>
        <v>BH2047-1-76</v>
      </c>
      <c r="B1172" s="71" t="str">
        <f>'Activity rawdata'!B1171</f>
        <v>LB</v>
      </c>
      <c r="C1172" s="71" t="str">
        <f>IF('Activity rawdata'!C1171="PY","Planted",IF('Activity rawdata'!C1171="NY","Nat/Convert",IF('Activity rawdata'!C1171="NN","Nat/Nonconvert",IF('Activity rawdata'!C1171="OY","Planted"))))</f>
        <v>Planted</v>
      </c>
      <c r="D1172" s="70" t="str">
        <f>'Activity rawdata'!D1171</f>
        <v>STP2</v>
      </c>
      <c r="E1172" s="72" t="str">
        <f>'Activity rawdata'!E1171</f>
        <v>81</v>
      </c>
      <c r="F1172" s="73" t="str">
        <f>'Activity rawdata'!L1171</f>
        <v>MT2</v>
      </c>
      <c r="G1172" s="72" t="str">
        <f>'Activity rawdata'!R1171</f>
        <v>2057</v>
      </c>
      <c r="H1172" s="72" t="str">
        <f>IF('Activity rawdata'!P1171="AHTHIN1","1st Thin",IF('Activity rawdata'!P1171="AHCC","Clearcut",IF('Activity rawdata'!P1171="AHTHSMZ","SMZ Thin",IF('Activity rawdata'!P1171="AHTHIN2","2nd Thin",IF('Activity rawdata'!P1171="AFERTE","Early Fert",IF('Activity rawdata'!P1171="AFERTM","Mid Fert",IF('Activity rawdata'!P1171="AFERTL","Late Fert",  IF('Activity rawdata'!P1171="ASP","Site Prep", IF('Activity rawdata'!P1171="APLT","Plant",  IF('Activity rawdata'!P1171="ANREG","Natural Regeneration"))))))))))</f>
        <v>Clearcut</v>
      </c>
      <c r="I1172" s="74">
        <f>'Activity rawdata'!O1171</f>
        <v>16.98</v>
      </c>
      <c r="J1172" s="75">
        <f>'Activity rawdata'!N1171</f>
        <v>29</v>
      </c>
      <c r="K1172" s="75">
        <f>'Activity rawdata'!AC1171</f>
        <v>98.46</v>
      </c>
      <c r="L1172" s="75">
        <f>'Activity rawdata'!AD1171</f>
        <v>101.07</v>
      </c>
      <c r="M1172" s="76">
        <f>'Activity rawdata'!AE1171</f>
        <v>13.364572913962801</v>
      </c>
      <c r="N1172" s="83">
        <f>'Activity rawdata'!T1171+'Activity rawdata'!U1171</f>
        <v>39.840000000000003</v>
      </c>
      <c r="O1172" s="80">
        <f>'Activity rawdata'!V1171</f>
        <v>46.92</v>
      </c>
      <c r="P1172" s="80">
        <f>'Activity rawdata'!W1171</f>
        <v>0</v>
      </c>
      <c r="Q1172" s="80">
        <f>'Activity rawdata'!X1171</f>
        <v>30.15</v>
      </c>
      <c r="R1172" s="84">
        <f t="shared" si="190"/>
        <v>116.91</v>
      </c>
      <c r="S1172" s="80">
        <f>'Activity rawdata'!Z1171</f>
        <v>0</v>
      </c>
      <c r="T1172" s="80">
        <f>'Activity rawdata'!AA1171</f>
        <v>0</v>
      </c>
      <c r="U1172" s="80">
        <f t="shared" si="191"/>
        <v>0</v>
      </c>
      <c r="V1172" s="81">
        <f t="shared" si="192"/>
        <v>676.48320000000012</v>
      </c>
      <c r="W1172" s="75">
        <f t="shared" si="193"/>
        <v>796.7016000000001</v>
      </c>
      <c r="X1172" s="75">
        <f t="shared" si="194"/>
        <v>0</v>
      </c>
      <c r="Y1172" s="75">
        <f t="shared" si="195"/>
        <v>511.947</v>
      </c>
      <c r="Z1172" s="82">
        <f t="shared" si="196"/>
        <v>1985.1318000000001</v>
      </c>
      <c r="AA1172" s="75">
        <f t="shared" si="197"/>
        <v>0</v>
      </c>
      <c r="AB1172" s="75">
        <f t="shared" si="198"/>
        <v>0</v>
      </c>
      <c r="AC1172" s="82">
        <f t="shared" si="199"/>
        <v>0</v>
      </c>
    </row>
    <row r="1173" spans="1:29" x14ac:dyDescent="0.35">
      <c r="A1173" s="70" t="str">
        <f>'Activity rawdata'!A1172</f>
        <v>BH2046-1-53</v>
      </c>
      <c r="B1173" s="71" t="str">
        <f>'Activity rawdata'!B1172</f>
        <v>LB</v>
      </c>
      <c r="C1173" s="71" t="str">
        <f>IF('Activity rawdata'!C1172="PY","Planted",IF('Activity rawdata'!C1172="NY","Nat/Convert",IF('Activity rawdata'!C1172="NN","Nat/Nonconvert",IF('Activity rawdata'!C1172="OY","Planted"))))</f>
        <v>Planted</v>
      </c>
      <c r="D1173" s="70" t="str">
        <f>'Activity rawdata'!D1172</f>
        <v>STP2</v>
      </c>
      <c r="E1173" s="72" t="str">
        <f>'Activity rawdata'!E1172</f>
        <v>76</v>
      </c>
      <c r="F1173" s="73" t="str">
        <f>'Activity rawdata'!L1172</f>
        <v>MT2</v>
      </c>
      <c r="G1173" s="72" t="str">
        <f>'Activity rawdata'!R1172</f>
        <v>2057</v>
      </c>
      <c r="H1173" s="72" t="str">
        <f>IF('Activity rawdata'!P1172="AHTHIN1","1st Thin",IF('Activity rawdata'!P1172="AHCC","Clearcut",IF('Activity rawdata'!P1172="AHTHSMZ","SMZ Thin",IF('Activity rawdata'!P1172="AHTHIN2","2nd Thin",IF('Activity rawdata'!P1172="AFERTE","Early Fert",IF('Activity rawdata'!P1172="AFERTM","Mid Fert",IF('Activity rawdata'!P1172="AFERTL","Late Fert",  IF('Activity rawdata'!P1172="ASP","Site Prep", IF('Activity rawdata'!P1172="APLT","Plant",  IF('Activity rawdata'!P1172="ANREG","Natural Regeneration"))))))))))</f>
        <v>Clearcut</v>
      </c>
      <c r="I1173" s="74">
        <f>'Activity rawdata'!O1172</f>
        <v>13.07</v>
      </c>
      <c r="J1173" s="75">
        <f>'Activity rawdata'!N1172</f>
        <v>29</v>
      </c>
      <c r="K1173" s="75">
        <f>'Activity rawdata'!AC1172</f>
        <v>98.6</v>
      </c>
      <c r="L1173" s="75">
        <f>'Activity rawdata'!AD1172</f>
        <v>107.1</v>
      </c>
      <c r="M1173" s="76">
        <f>'Activity rawdata'!AE1172</f>
        <v>12.992120021408246</v>
      </c>
      <c r="N1173" s="83">
        <f>'Activity rawdata'!T1172+'Activity rawdata'!U1172</f>
        <v>34.159999999999997</v>
      </c>
      <c r="O1173" s="80">
        <f>'Activity rawdata'!V1172</f>
        <v>51.23</v>
      </c>
      <c r="P1173" s="80">
        <f>'Activity rawdata'!W1172</f>
        <v>0</v>
      </c>
      <c r="Q1173" s="80">
        <f>'Activity rawdata'!X1172</f>
        <v>23.66</v>
      </c>
      <c r="R1173" s="84">
        <f t="shared" si="190"/>
        <v>109.04999999999998</v>
      </c>
      <c r="S1173" s="80">
        <f>'Activity rawdata'!Z1172</f>
        <v>0</v>
      </c>
      <c r="T1173" s="80">
        <f>'Activity rawdata'!AA1172</f>
        <v>0</v>
      </c>
      <c r="U1173" s="80">
        <f t="shared" si="191"/>
        <v>0</v>
      </c>
      <c r="V1173" s="81">
        <f t="shared" si="192"/>
        <v>446.47119999999995</v>
      </c>
      <c r="W1173" s="75">
        <f t="shared" si="193"/>
        <v>669.5761</v>
      </c>
      <c r="X1173" s="75">
        <f t="shared" si="194"/>
        <v>0</v>
      </c>
      <c r="Y1173" s="75">
        <f t="shared" si="195"/>
        <v>309.2362</v>
      </c>
      <c r="Z1173" s="82">
        <f t="shared" si="196"/>
        <v>1425.2835</v>
      </c>
      <c r="AA1173" s="75">
        <f t="shared" si="197"/>
        <v>0</v>
      </c>
      <c r="AB1173" s="75">
        <f t="shared" si="198"/>
        <v>0</v>
      </c>
      <c r="AC1173" s="82">
        <f t="shared" si="199"/>
        <v>0</v>
      </c>
    </row>
    <row r="1174" spans="1:29" x14ac:dyDescent="0.35">
      <c r="A1174" s="70" t="str">
        <f>'Activity rawdata'!A1173</f>
        <v>BH1435-1-46</v>
      </c>
      <c r="B1174" s="71" t="str">
        <f>'Activity rawdata'!B1173</f>
        <v>LB</v>
      </c>
      <c r="C1174" s="71" t="str">
        <f>IF('Activity rawdata'!C1173="PY","Planted",IF('Activity rawdata'!C1173="NY","Nat/Convert",IF('Activity rawdata'!C1173="NN","Nat/Nonconvert",IF('Activity rawdata'!C1173="OY","Planted"))))</f>
        <v>Planted</v>
      </c>
      <c r="D1174" s="70" t="str">
        <f>'Activity rawdata'!D1173</f>
        <v>STP2</v>
      </c>
      <c r="E1174" s="72" t="str">
        <f>'Activity rawdata'!E1173</f>
        <v>83</v>
      </c>
      <c r="F1174" s="73" t="str">
        <f>'Activity rawdata'!L1173</f>
        <v>MT2</v>
      </c>
      <c r="G1174" s="72" t="str">
        <f>'Activity rawdata'!R1173</f>
        <v>2057</v>
      </c>
      <c r="H1174" s="72" t="str">
        <f>IF('Activity rawdata'!P1173="AHTHIN1","1st Thin",IF('Activity rawdata'!P1173="AHCC","Clearcut",IF('Activity rawdata'!P1173="AHTHSMZ","SMZ Thin",IF('Activity rawdata'!P1173="AHTHIN2","2nd Thin",IF('Activity rawdata'!P1173="AFERTE","Early Fert",IF('Activity rawdata'!P1173="AFERTM","Mid Fert",IF('Activity rawdata'!P1173="AFERTL","Late Fert",  IF('Activity rawdata'!P1173="ASP","Site Prep", IF('Activity rawdata'!P1173="APLT","Plant",  IF('Activity rawdata'!P1173="ANREG","Natural Regeneration"))))))))))</f>
        <v>Clearcut</v>
      </c>
      <c r="I1174" s="74">
        <f>'Activity rawdata'!O1173</f>
        <v>7.95</v>
      </c>
      <c r="J1174" s="75">
        <f>'Activity rawdata'!N1173</f>
        <v>29</v>
      </c>
      <c r="K1174" s="75">
        <f>'Activity rawdata'!AC1173</f>
        <v>98.46</v>
      </c>
      <c r="L1174" s="75">
        <f>'Activity rawdata'!AD1173</f>
        <v>101.07</v>
      </c>
      <c r="M1174" s="76">
        <f>'Activity rawdata'!AE1173</f>
        <v>13.364572913962801</v>
      </c>
      <c r="N1174" s="83">
        <f>'Activity rawdata'!T1173+'Activity rawdata'!U1173</f>
        <v>39.840000000000003</v>
      </c>
      <c r="O1174" s="80">
        <f>'Activity rawdata'!V1173</f>
        <v>46.92</v>
      </c>
      <c r="P1174" s="80">
        <f>'Activity rawdata'!W1173</f>
        <v>0</v>
      </c>
      <c r="Q1174" s="80">
        <f>'Activity rawdata'!X1173</f>
        <v>30.15</v>
      </c>
      <c r="R1174" s="84">
        <f t="shared" si="190"/>
        <v>116.91</v>
      </c>
      <c r="S1174" s="80">
        <f>'Activity rawdata'!Z1173</f>
        <v>0</v>
      </c>
      <c r="T1174" s="80">
        <f>'Activity rawdata'!AA1173</f>
        <v>0</v>
      </c>
      <c r="U1174" s="80">
        <f t="shared" si="191"/>
        <v>0</v>
      </c>
      <c r="V1174" s="81">
        <f t="shared" si="192"/>
        <v>316.72800000000001</v>
      </c>
      <c r="W1174" s="75">
        <f t="shared" si="193"/>
        <v>373.01400000000001</v>
      </c>
      <c r="X1174" s="75">
        <f t="shared" si="194"/>
        <v>0</v>
      </c>
      <c r="Y1174" s="75">
        <f t="shared" si="195"/>
        <v>239.6925</v>
      </c>
      <c r="Z1174" s="82">
        <f t="shared" si="196"/>
        <v>929.43449999999996</v>
      </c>
      <c r="AA1174" s="75">
        <f t="shared" si="197"/>
        <v>0</v>
      </c>
      <c r="AB1174" s="75">
        <f t="shared" si="198"/>
        <v>0</v>
      </c>
      <c r="AC1174" s="82">
        <f t="shared" si="199"/>
        <v>0</v>
      </c>
    </row>
    <row r="1175" spans="1:29" x14ac:dyDescent="0.35">
      <c r="A1175" s="70" t="str">
        <f>'Activity rawdata'!A1174</f>
        <v>BH1435-1-343</v>
      </c>
      <c r="B1175" s="71" t="str">
        <f>'Activity rawdata'!B1174</f>
        <v>LB</v>
      </c>
      <c r="C1175" s="71" t="str">
        <f>IF('Activity rawdata'!C1174="PY","Planted",IF('Activity rawdata'!C1174="NY","Nat/Convert",IF('Activity rawdata'!C1174="NN","Nat/Nonconvert",IF('Activity rawdata'!C1174="OY","Planted"))))</f>
        <v>Planted</v>
      </c>
      <c r="D1175" s="70" t="str">
        <f>'Activity rawdata'!D1174</f>
        <v>STP2</v>
      </c>
      <c r="E1175" s="72" t="str">
        <f>'Activity rawdata'!E1174</f>
        <v>83</v>
      </c>
      <c r="F1175" s="73" t="str">
        <f>'Activity rawdata'!L1174</f>
        <v>MT2</v>
      </c>
      <c r="G1175" s="72" t="str">
        <f>'Activity rawdata'!R1174</f>
        <v>2057</v>
      </c>
      <c r="H1175" s="72" t="str">
        <f>IF('Activity rawdata'!P1174="AHTHIN1","1st Thin",IF('Activity rawdata'!P1174="AHCC","Clearcut",IF('Activity rawdata'!P1174="AHTHSMZ","SMZ Thin",IF('Activity rawdata'!P1174="AHTHIN2","2nd Thin",IF('Activity rawdata'!P1174="AFERTE","Early Fert",IF('Activity rawdata'!P1174="AFERTM","Mid Fert",IF('Activity rawdata'!P1174="AFERTL","Late Fert",  IF('Activity rawdata'!P1174="ASP","Site Prep", IF('Activity rawdata'!P1174="APLT","Plant",  IF('Activity rawdata'!P1174="ANREG","Natural Regeneration"))))))))))</f>
        <v>Clearcut</v>
      </c>
      <c r="I1175" s="74">
        <f>'Activity rawdata'!O1174</f>
        <v>8.2100000000000009</v>
      </c>
      <c r="J1175" s="75">
        <f>'Activity rawdata'!N1174</f>
        <v>29</v>
      </c>
      <c r="K1175" s="75">
        <f>'Activity rawdata'!AC1174</f>
        <v>98.46</v>
      </c>
      <c r="L1175" s="75">
        <f>'Activity rawdata'!AD1174</f>
        <v>101.07</v>
      </c>
      <c r="M1175" s="76">
        <f>'Activity rawdata'!AE1174</f>
        <v>13.364572913962801</v>
      </c>
      <c r="N1175" s="83">
        <f>'Activity rawdata'!T1174+'Activity rawdata'!U1174</f>
        <v>39.840000000000003</v>
      </c>
      <c r="O1175" s="80">
        <f>'Activity rawdata'!V1174</f>
        <v>46.92</v>
      </c>
      <c r="P1175" s="80">
        <f>'Activity rawdata'!W1174</f>
        <v>0</v>
      </c>
      <c r="Q1175" s="80">
        <f>'Activity rawdata'!X1174</f>
        <v>30.15</v>
      </c>
      <c r="R1175" s="84">
        <f t="shared" si="190"/>
        <v>116.91</v>
      </c>
      <c r="S1175" s="80">
        <f>'Activity rawdata'!Z1174</f>
        <v>0</v>
      </c>
      <c r="T1175" s="80">
        <f>'Activity rawdata'!AA1174</f>
        <v>0</v>
      </c>
      <c r="U1175" s="80">
        <f t="shared" si="191"/>
        <v>0</v>
      </c>
      <c r="V1175" s="81">
        <f t="shared" si="192"/>
        <v>327.08640000000008</v>
      </c>
      <c r="W1175" s="75">
        <f t="shared" si="193"/>
        <v>385.21320000000003</v>
      </c>
      <c r="X1175" s="75">
        <f t="shared" si="194"/>
        <v>0</v>
      </c>
      <c r="Y1175" s="75">
        <f t="shared" si="195"/>
        <v>247.53150000000002</v>
      </c>
      <c r="Z1175" s="82">
        <f t="shared" si="196"/>
        <v>959.83110000000011</v>
      </c>
      <c r="AA1175" s="75">
        <f t="shared" si="197"/>
        <v>0</v>
      </c>
      <c r="AB1175" s="75">
        <f t="shared" si="198"/>
        <v>0</v>
      </c>
      <c r="AC1175" s="82">
        <f t="shared" si="199"/>
        <v>0</v>
      </c>
    </row>
    <row r="1176" spans="1:29" x14ac:dyDescent="0.35">
      <c r="A1176" s="70" t="str">
        <f>'Activity rawdata'!A1175</f>
        <v>BH1435-1-31</v>
      </c>
      <c r="B1176" s="71" t="str">
        <f>'Activity rawdata'!B1175</f>
        <v>LB</v>
      </c>
      <c r="C1176" s="71" t="str">
        <f>IF('Activity rawdata'!C1175="PY","Planted",IF('Activity rawdata'!C1175="NY","Nat/Convert",IF('Activity rawdata'!C1175="NN","Nat/Nonconvert",IF('Activity rawdata'!C1175="OY","Planted"))))</f>
        <v>Planted</v>
      </c>
      <c r="D1176" s="70" t="str">
        <f>'Activity rawdata'!D1175</f>
        <v>STP2</v>
      </c>
      <c r="E1176" s="72" t="str">
        <f>'Activity rawdata'!E1175</f>
        <v>87</v>
      </c>
      <c r="F1176" s="73" t="str">
        <f>'Activity rawdata'!L1175</f>
        <v>MT2</v>
      </c>
      <c r="G1176" s="72" t="str">
        <f>'Activity rawdata'!R1175</f>
        <v>2057</v>
      </c>
      <c r="H1176" s="72" t="str">
        <f>IF('Activity rawdata'!P1175="AHTHIN1","1st Thin",IF('Activity rawdata'!P1175="AHCC","Clearcut",IF('Activity rawdata'!P1175="AHTHSMZ","SMZ Thin",IF('Activity rawdata'!P1175="AHTHIN2","2nd Thin",IF('Activity rawdata'!P1175="AFERTE","Early Fert",IF('Activity rawdata'!P1175="AFERTM","Mid Fert",IF('Activity rawdata'!P1175="AFERTL","Late Fert",  IF('Activity rawdata'!P1175="ASP","Site Prep", IF('Activity rawdata'!P1175="APLT","Plant",  IF('Activity rawdata'!P1175="ANREG","Natural Regeneration"))))))))))</f>
        <v>Clearcut</v>
      </c>
      <c r="I1176" s="74">
        <f>'Activity rawdata'!O1175</f>
        <v>3.56</v>
      </c>
      <c r="J1176" s="75">
        <f>'Activity rawdata'!N1175</f>
        <v>29</v>
      </c>
      <c r="K1176" s="75">
        <f>'Activity rawdata'!AC1175</f>
        <v>98.48</v>
      </c>
      <c r="L1176" s="75">
        <f>'Activity rawdata'!AD1175</f>
        <v>96.23</v>
      </c>
      <c r="M1176" s="76">
        <f>'Activity rawdata'!AE1175</f>
        <v>13.697934302884455</v>
      </c>
      <c r="N1176" s="83">
        <f>'Activity rawdata'!T1175+'Activity rawdata'!U1175</f>
        <v>46.73</v>
      </c>
      <c r="O1176" s="80">
        <f>'Activity rawdata'!V1175</f>
        <v>40.65</v>
      </c>
      <c r="P1176" s="80">
        <f>'Activity rawdata'!W1175</f>
        <v>0</v>
      </c>
      <c r="Q1176" s="80">
        <f>'Activity rawdata'!X1175</f>
        <v>37.15</v>
      </c>
      <c r="R1176" s="84">
        <f t="shared" si="190"/>
        <v>124.53</v>
      </c>
      <c r="S1176" s="80">
        <f>'Activity rawdata'!Z1175</f>
        <v>0</v>
      </c>
      <c r="T1176" s="80">
        <f>'Activity rawdata'!AA1175</f>
        <v>0</v>
      </c>
      <c r="U1176" s="80">
        <f t="shared" si="191"/>
        <v>0</v>
      </c>
      <c r="V1176" s="81">
        <f t="shared" si="192"/>
        <v>166.3588</v>
      </c>
      <c r="W1176" s="75">
        <f t="shared" si="193"/>
        <v>144.714</v>
      </c>
      <c r="X1176" s="75">
        <f t="shared" si="194"/>
        <v>0</v>
      </c>
      <c r="Y1176" s="75">
        <f t="shared" si="195"/>
        <v>132.25399999999999</v>
      </c>
      <c r="Z1176" s="82">
        <f t="shared" si="196"/>
        <v>443.32680000000005</v>
      </c>
      <c r="AA1176" s="75">
        <f t="shared" si="197"/>
        <v>0</v>
      </c>
      <c r="AB1176" s="75">
        <f t="shared" si="198"/>
        <v>0</v>
      </c>
      <c r="AC1176" s="82">
        <f t="shared" si="199"/>
        <v>0</v>
      </c>
    </row>
    <row r="1177" spans="1:29" x14ac:dyDescent="0.35">
      <c r="A1177" s="70" t="str">
        <f>'Activity rawdata'!A1176</f>
        <v>BH1435-1-21</v>
      </c>
      <c r="B1177" s="71" t="str">
        <f>'Activity rawdata'!B1176</f>
        <v>LB</v>
      </c>
      <c r="C1177" s="71" t="str">
        <f>IF('Activity rawdata'!C1176="PY","Planted",IF('Activity rawdata'!C1176="NY","Nat/Convert",IF('Activity rawdata'!C1176="NN","Nat/Nonconvert",IF('Activity rawdata'!C1176="OY","Planted"))))</f>
        <v>Planted</v>
      </c>
      <c r="D1177" s="70" t="str">
        <f>'Activity rawdata'!D1176</f>
        <v>STP2</v>
      </c>
      <c r="E1177" s="72" t="str">
        <f>'Activity rawdata'!E1176</f>
        <v>80</v>
      </c>
      <c r="F1177" s="73" t="str">
        <f>'Activity rawdata'!L1176</f>
        <v>MT2</v>
      </c>
      <c r="G1177" s="72" t="str">
        <f>'Activity rawdata'!R1176</f>
        <v>2057</v>
      </c>
      <c r="H1177" s="72" t="str">
        <f>IF('Activity rawdata'!P1176="AHTHIN1","1st Thin",IF('Activity rawdata'!P1176="AHCC","Clearcut",IF('Activity rawdata'!P1176="AHTHSMZ","SMZ Thin",IF('Activity rawdata'!P1176="AHTHIN2","2nd Thin",IF('Activity rawdata'!P1176="AFERTE","Early Fert",IF('Activity rawdata'!P1176="AFERTM","Mid Fert",IF('Activity rawdata'!P1176="AFERTL","Late Fert",  IF('Activity rawdata'!P1176="ASP","Site Prep", IF('Activity rawdata'!P1176="APLT","Plant",  IF('Activity rawdata'!P1176="ANREG","Natural Regeneration"))))))))))</f>
        <v>Clearcut</v>
      </c>
      <c r="I1177" s="74">
        <f>'Activity rawdata'!O1176</f>
        <v>31.89</v>
      </c>
      <c r="J1177" s="75">
        <f>'Activity rawdata'!N1176</f>
        <v>29</v>
      </c>
      <c r="K1177" s="75">
        <f>'Activity rawdata'!AC1176</f>
        <v>98.46</v>
      </c>
      <c r="L1177" s="75">
        <f>'Activity rawdata'!AD1176</f>
        <v>101.07</v>
      </c>
      <c r="M1177" s="76">
        <f>'Activity rawdata'!AE1176</f>
        <v>13.364572913962801</v>
      </c>
      <c r="N1177" s="83">
        <f>'Activity rawdata'!T1176+'Activity rawdata'!U1176</f>
        <v>39.840000000000003</v>
      </c>
      <c r="O1177" s="80">
        <f>'Activity rawdata'!V1176</f>
        <v>46.92</v>
      </c>
      <c r="P1177" s="80">
        <f>'Activity rawdata'!W1176</f>
        <v>0</v>
      </c>
      <c r="Q1177" s="80">
        <f>'Activity rawdata'!X1176</f>
        <v>30.15</v>
      </c>
      <c r="R1177" s="84">
        <f t="shared" si="190"/>
        <v>116.91</v>
      </c>
      <c r="S1177" s="80">
        <f>'Activity rawdata'!Z1176</f>
        <v>0</v>
      </c>
      <c r="T1177" s="80">
        <f>'Activity rawdata'!AA1176</f>
        <v>0</v>
      </c>
      <c r="U1177" s="80">
        <f t="shared" si="191"/>
        <v>0</v>
      </c>
      <c r="V1177" s="81">
        <f t="shared" si="192"/>
        <v>1270.4976000000001</v>
      </c>
      <c r="W1177" s="75">
        <f t="shared" si="193"/>
        <v>1496.2788</v>
      </c>
      <c r="X1177" s="75">
        <f t="shared" si="194"/>
        <v>0</v>
      </c>
      <c r="Y1177" s="75">
        <f t="shared" si="195"/>
        <v>961.48349999999994</v>
      </c>
      <c r="Z1177" s="82">
        <f t="shared" si="196"/>
        <v>3728.2599</v>
      </c>
      <c r="AA1177" s="75">
        <f t="shared" si="197"/>
        <v>0</v>
      </c>
      <c r="AB1177" s="75">
        <f t="shared" si="198"/>
        <v>0</v>
      </c>
      <c r="AC1177" s="82">
        <f t="shared" si="199"/>
        <v>0</v>
      </c>
    </row>
    <row r="1178" spans="1:29" x14ac:dyDescent="0.35">
      <c r="A1178" s="70" t="str">
        <f>'Activity rawdata'!A1177</f>
        <v>BH6112-1-225</v>
      </c>
      <c r="B1178" s="71" t="str">
        <f>'Activity rawdata'!B1177</f>
        <v>LB</v>
      </c>
      <c r="C1178" s="71" t="str">
        <f>IF('Activity rawdata'!C1177="PY","Planted",IF('Activity rawdata'!C1177="NY","Nat/Convert",IF('Activity rawdata'!C1177="NN","Nat/Nonconvert",IF('Activity rawdata'!C1177="OY","Planted"))))</f>
        <v>Planted</v>
      </c>
      <c r="D1178" s="70" t="str">
        <f>'Activity rawdata'!D1177</f>
        <v>STP2</v>
      </c>
      <c r="E1178" s="72" t="str">
        <f>'Activity rawdata'!E1177</f>
        <v>79</v>
      </c>
      <c r="F1178" s="73" t="str">
        <f>'Activity rawdata'!L1177</f>
        <v>MT2</v>
      </c>
      <c r="G1178" s="72" t="str">
        <f>'Activity rawdata'!R1177</f>
        <v>2057</v>
      </c>
      <c r="H1178" s="72" t="str">
        <f>IF('Activity rawdata'!P1177="AHTHIN1","1st Thin",IF('Activity rawdata'!P1177="AHCC","Clearcut",IF('Activity rawdata'!P1177="AHTHSMZ","SMZ Thin",IF('Activity rawdata'!P1177="AHTHIN2","2nd Thin",IF('Activity rawdata'!P1177="AFERTE","Early Fert",IF('Activity rawdata'!P1177="AFERTM","Mid Fert",IF('Activity rawdata'!P1177="AFERTL","Late Fert",  IF('Activity rawdata'!P1177="ASP","Site Prep", IF('Activity rawdata'!P1177="APLT","Plant",  IF('Activity rawdata'!P1177="ANREG","Natural Regeneration"))))))))))</f>
        <v>Clearcut</v>
      </c>
      <c r="I1178" s="74">
        <f>'Activity rawdata'!O1177</f>
        <v>1.61</v>
      </c>
      <c r="J1178" s="75">
        <f>'Activity rawdata'!N1177</f>
        <v>29</v>
      </c>
      <c r="K1178" s="75">
        <f>'Activity rawdata'!AC1177</f>
        <v>99.1</v>
      </c>
      <c r="L1178" s="75">
        <f>'Activity rawdata'!AD1177</f>
        <v>122.02</v>
      </c>
      <c r="M1178" s="76">
        <f>'Activity rawdata'!AE1177</f>
        <v>12.20274732798894</v>
      </c>
      <c r="N1178" s="83">
        <f>'Activity rawdata'!T1177+'Activity rawdata'!U1177</f>
        <v>13.03</v>
      </c>
      <c r="O1178" s="80">
        <f>'Activity rawdata'!V1177</f>
        <v>71.23</v>
      </c>
      <c r="P1178" s="80">
        <f>'Activity rawdata'!W1177</f>
        <v>19.41</v>
      </c>
      <c r="Q1178" s="80">
        <f>'Activity rawdata'!X1177</f>
        <v>0</v>
      </c>
      <c r="R1178" s="84">
        <f t="shared" si="190"/>
        <v>103.67</v>
      </c>
      <c r="S1178" s="80">
        <f>'Activity rawdata'!Z1177</f>
        <v>0</v>
      </c>
      <c r="T1178" s="80">
        <f>'Activity rawdata'!AA1177</f>
        <v>0</v>
      </c>
      <c r="U1178" s="80">
        <f t="shared" si="191"/>
        <v>0</v>
      </c>
      <c r="V1178" s="81">
        <f t="shared" si="192"/>
        <v>20.978300000000001</v>
      </c>
      <c r="W1178" s="75">
        <f t="shared" si="193"/>
        <v>114.68030000000002</v>
      </c>
      <c r="X1178" s="75">
        <f t="shared" si="194"/>
        <v>31.250100000000003</v>
      </c>
      <c r="Y1178" s="75">
        <f t="shared" si="195"/>
        <v>0</v>
      </c>
      <c r="Z1178" s="82">
        <f t="shared" si="196"/>
        <v>166.90870000000001</v>
      </c>
      <c r="AA1178" s="75">
        <f t="shared" si="197"/>
        <v>0</v>
      </c>
      <c r="AB1178" s="75">
        <f t="shared" si="198"/>
        <v>0</v>
      </c>
      <c r="AC1178" s="82">
        <f t="shared" si="199"/>
        <v>0</v>
      </c>
    </row>
    <row r="1179" spans="1:29" x14ac:dyDescent="0.35">
      <c r="A1179" s="70" t="str">
        <f>'Activity rawdata'!A1178</f>
        <v>BH6112-1-210</v>
      </c>
      <c r="B1179" s="71" t="str">
        <f>'Activity rawdata'!B1178</f>
        <v>LB</v>
      </c>
      <c r="C1179" s="71" t="str">
        <f>IF('Activity rawdata'!C1178="PY","Planted",IF('Activity rawdata'!C1178="NY","Nat/Convert",IF('Activity rawdata'!C1178="NN","Nat/Nonconvert",IF('Activity rawdata'!C1178="OY","Planted"))))</f>
        <v>Planted</v>
      </c>
      <c r="D1179" s="70" t="str">
        <f>'Activity rawdata'!D1178</f>
        <v>STP2</v>
      </c>
      <c r="E1179" s="72" t="str">
        <f>'Activity rawdata'!E1178</f>
        <v>83</v>
      </c>
      <c r="F1179" s="73" t="str">
        <f>'Activity rawdata'!L1178</f>
        <v>MT2</v>
      </c>
      <c r="G1179" s="72" t="str">
        <f>'Activity rawdata'!R1178</f>
        <v>2057</v>
      </c>
      <c r="H1179" s="72" t="str">
        <f>IF('Activity rawdata'!P1178="AHTHIN1","1st Thin",IF('Activity rawdata'!P1178="AHCC","Clearcut",IF('Activity rawdata'!P1178="AHTHSMZ","SMZ Thin",IF('Activity rawdata'!P1178="AHTHIN2","2nd Thin",IF('Activity rawdata'!P1178="AFERTE","Early Fert",IF('Activity rawdata'!P1178="AFERTM","Mid Fert",IF('Activity rawdata'!P1178="AFERTL","Late Fert",  IF('Activity rawdata'!P1178="ASP","Site Prep", IF('Activity rawdata'!P1178="APLT","Plant",  IF('Activity rawdata'!P1178="ANREG","Natural Regeneration"))))))))))</f>
        <v>Clearcut</v>
      </c>
      <c r="I1179" s="74">
        <f>'Activity rawdata'!O1178</f>
        <v>26.86</v>
      </c>
      <c r="J1179" s="75">
        <f>'Activity rawdata'!N1178</f>
        <v>29</v>
      </c>
      <c r="K1179" s="75">
        <f>'Activity rawdata'!AC1178</f>
        <v>101.4</v>
      </c>
      <c r="L1179" s="75">
        <f>'Activity rawdata'!AD1178</f>
        <v>114.73</v>
      </c>
      <c r="M1179" s="76">
        <f>'Activity rawdata'!AE1178</f>
        <v>12.729659368902214</v>
      </c>
      <c r="N1179" s="83">
        <f>'Activity rawdata'!T1178+'Activity rawdata'!U1178</f>
        <v>14.6</v>
      </c>
      <c r="O1179" s="80">
        <f>'Activity rawdata'!V1178</f>
        <v>62.63</v>
      </c>
      <c r="P1179" s="80">
        <f>'Activity rawdata'!W1178</f>
        <v>37.49</v>
      </c>
      <c r="Q1179" s="80">
        <f>'Activity rawdata'!X1178</f>
        <v>0</v>
      </c>
      <c r="R1179" s="84">
        <f t="shared" si="190"/>
        <v>114.72</v>
      </c>
      <c r="S1179" s="80">
        <f>'Activity rawdata'!Z1178</f>
        <v>0</v>
      </c>
      <c r="T1179" s="80">
        <f>'Activity rawdata'!AA1178</f>
        <v>0</v>
      </c>
      <c r="U1179" s="80">
        <f t="shared" si="191"/>
        <v>0</v>
      </c>
      <c r="V1179" s="81">
        <f t="shared" si="192"/>
        <v>392.15600000000001</v>
      </c>
      <c r="W1179" s="75">
        <f t="shared" si="193"/>
        <v>1682.2418</v>
      </c>
      <c r="X1179" s="75">
        <f t="shared" si="194"/>
        <v>1006.9814</v>
      </c>
      <c r="Y1179" s="75">
        <f t="shared" si="195"/>
        <v>0</v>
      </c>
      <c r="Z1179" s="82">
        <f t="shared" si="196"/>
        <v>3081.3792000000003</v>
      </c>
      <c r="AA1179" s="75">
        <f t="shared" si="197"/>
        <v>0</v>
      </c>
      <c r="AB1179" s="75">
        <f t="shared" si="198"/>
        <v>0</v>
      </c>
      <c r="AC1179" s="82">
        <f t="shared" si="199"/>
        <v>0</v>
      </c>
    </row>
    <row r="1180" spans="1:29" x14ac:dyDescent="0.35">
      <c r="A1180" s="70" t="str">
        <f>'Activity rawdata'!A1179</f>
        <v>BH6112-1-228</v>
      </c>
      <c r="B1180" s="71" t="str">
        <f>'Activity rawdata'!B1179</f>
        <v>LB</v>
      </c>
      <c r="C1180" s="71" t="str">
        <f>IF('Activity rawdata'!C1179="PY","Planted",IF('Activity rawdata'!C1179="NY","Nat/Convert",IF('Activity rawdata'!C1179="NN","Nat/Nonconvert",IF('Activity rawdata'!C1179="OY","Planted"))))</f>
        <v>Planted</v>
      </c>
      <c r="D1180" s="70" t="str">
        <f>'Activity rawdata'!D1179</f>
        <v>STP2</v>
      </c>
      <c r="E1180" s="72" t="str">
        <f>'Activity rawdata'!E1179</f>
        <v>82</v>
      </c>
      <c r="F1180" s="73" t="str">
        <f>'Activity rawdata'!L1179</f>
        <v>MT2</v>
      </c>
      <c r="G1180" s="72" t="str">
        <f>'Activity rawdata'!R1179</f>
        <v>2057</v>
      </c>
      <c r="H1180" s="72" t="str">
        <f>IF('Activity rawdata'!P1179="AHTHIN1","1st Thin",IF('Activity rawdata'!P1179="AHCC","Clearcut",IF('Activity rawdata'!P1179="AHTHSMZ","SMZ Thin",IF('Activity rawdata'!P1179="AHTHIN2","2nd Thin",IF('Activity rawdata'!P1179="AFERTE","Early Fert",IF('Activity rawdata'!P1179="AFERTM","Mid Fert",IF('Activity rawdata'!P1179="AFERTL","Late Fert",  IF('Activity rawdata'!P1179="ASP","Site Prep", IF('Activity rawdata'!P1179="APLT","Plant",  IF('Activity rawdata'!P1179="ANREG","Natural Regeneration"))))))))))</f>
        <v>Clearcut</v>
      </c>
      <c r="I1180" s="74">
        <f>'Activity rawdata'!O1179</f>
        <v>0.83</v>
      </c>
      <c r="J1180" s="75">
        <f>'Activity rawdata'!N1179</f>
        <v>29</v>
      </c>
      <c r="K1180" s="75">
        <f>'Activity rawdata'!AC1179</f>
        <v>101.4</v>
      </c>
      <c r="L1180" s="75">
        <f>'Activity rawdata'!AD1179</f>
        <v>114.73</v>
      </c>
      <c r="M1180" s="76">
        <f>'Activity rawdata'!AE1179</f>
        <v>12.729659368902214</v>
      </c>
      <c r="N1180" s="83">
        <f>'Activity rawdata'!T1179+'Activity rawdata'!U1179</f>
        <v>14.6</v>
      </c>
      <c r="O1180" s="80">
        <f>'Activity rawdata'!V1179</f>
        <v>62.63</v>
      </c>
      <c r="P1180" s="80">
        <f>'Activity rawdata'!W1179</f>
        <v>37.49</v>
      </c>
      <c r="Q1180" s="80">
        <f>'Activity rawdata'!X1179</f>
        <v>0</v>
      </c>
      <c r="R1180" s="84">
        <f t="shared" si="190"/>
        <v>114.72</v>
      </c>
      <c r="S1180" s="80">
        <f>'Activity rawdata'!Z1179</f>
        <v>0</v>
      </c>
      <c r="T1180" s="80">
        <f>'Activity rawdata'!AA1179</f>
        <v>0</v>
      </c>
      <c r="U1180" s="80">
        <f t="shared" si="191"/>
        <v>0</v>
      </c>
      <c r="V1180" s="81">
        <f t="shared" si="192"/>
        <v>12.117999999999999</v>
      </c>
      <c r="W1180" s="75">
        <f t="shared" si="193"/>
        <v>51.982900000000001</v>
      </c>
      <c r="X1180" s="75">
        <f t="shared" si="194"/>
        <v>31.116700000000002</v>
      </c>
      <c r="Y1180" s="75">
        <f t="shared" si="195"/>
        <v>0</v>
      </c>
      <c r="Z1180" s="82">
        <f t="shared" si="196"/>
        <v>95.217600000000004</v>
      </c>
      <c r="AA1180" s="75">
        <f t="shared" si="197"/>
        <v>0</v>
      </c>
      <c r="AB1180" s="75">
        <f t="shared" si="198"/>
        <v>0</v>
      </c>
      <c r="AC1180" s="82">
        <f t="shared" si="199"/>
        <v>0</v>
      </c>
    </row>
    <row r="1181" spans="1:29" x14ac:dyDescent="0.35">
      <c r="A1181" s="70" t="str">
        <f>'Activity rawdata'!A1180</f>
        <v>BH6112-1-393</v>
      </c>
      <c r="B1181" s="71" t="str">
        <f>'Activity rawdata'!B1180</f>
        <v>LB</v>
      </c>
      <c r="C1181" s="71" t="str">
        <f>IF('Activity rawdata'!C1180="PY","Planted",IF('Activity rawdata'!C1180="NY","Nat/Convert",IF('Activity rawdata'!C1180="NN","Nat/Nonconvert",IF('Activity rawdata'!C1180="OY","Planted"))))</f>
        <v>Planted</v>
      </c>
      <c r="D1181" s="70" t="str">
        <f>'Activity rawdata'!D1180</f>
        <v>STP2</v>
      </c>
      <c r="E1181" s="72" t="str">
        <f>'Activity rawdata'!E1180</f>
        <v>83</v>
      </c>
      <c r="F1181" s="73" t="str">
        <f>'Activity rawdata'!L1180</f>
        <v>MT2</v>
      </c>
      <c r="G1181" s="72" t="str">
        <f>'Activity rawdata'!R1180</f>
        <v>2057</v>
      </c>
      <c r="H1181" s="72" t="str">
        <f>IF('Activity rawdata'!P1180="AHTHIN1","1st Thin",IF('Activity rawdata'!P1180="AHCC","Clearcut",IF('Activity rawdata'!P1180="AHTHSMZ","SMZ Thin",IF('Activity rawdata'!P1180="AHTHIN2","2nd Thin",IF('Activity rawdata'!P1180="AFERTE","Early Fert",IF('Activity rawdata'!P1180="AFERTM","Mid Fert",IF('Activity rawdata'!P1180="AFERTL","Late Fert",  IF('Activity rawdata'!P1180="ASP","Site Prep", IF('Activity rawdata'!P1180="APLT","Plant",  IF('Activity rawdata'!P1180="ANREG","Natural Regeneration"))))))))))</f>
        <v>Clearcut</v>
      </c>
      <c r="I1181" s="74">
        <f>'Activity rawdata'!O1180</f>
        <v>10.199999999999999</v>
      </c>
      <c r="J1181" s="75">
        <f>'Activity rawdata'!N1180</f>
        <v>29</v>
      </c>
      <c r="K1181" s="75">
        <f>'Activity rawdata'!AC1180</f>
        <v>101.4</v>
      </c>
      <c r="L1181" s="75">
        <f>'Activity rawdata'!AD1180</f>
        <v>114.73</v>
      </c>
      <c r="M1181" s="76">
        <f>'Activity rawdata'!AE1180</f>
        <v>12.729659368902214</v>
      </c>
      <c r="N1181" s="83">
        <f>'Activity rawdata'!T1180+'Activity rawdata'!U1180</f>
        <v>14.6</v>
      </c>
      <c r="O1181" s="80">
        <f>'Activity rawdata'!V1180</f>
        <v>62.63</v>
      </c>
      <c r="P1181" s="80">
        <f>'Activity rawdata'!W1180</f>
        <v>37.49</v>
      </c>
      <c r="Q1181" s="80">
        <f>'Activity rawdata'!X1180</f>
        <v>0</v>
      </c>
      <c r="R1181" s="84">
        <f t="shared" si="190"/>
        <v>114.72</v>
      </c>
      <c r="S1181" s="80">
        <f>'Activity rawdata'!Z1180</f>
        <v>0</v>
      </c>
      <c r="T1181" s="80">
        <f>'Activity rawdata'!AA1180</f>
        <v>0</v>
      </c>
      <c r="U1181" s="80">
        <f t="shared" si="191"/>
        <v>0</v>
      </c>
      <c r="V1181" s="81">
        <f t="shared" si="192"/>
        <v>148.91999999999999</v>
      </c>
      <c r="W1181" s="75">
        <f t="shared" si="193"/>
        <v>638.82600000000002</v>
      </c>
      <c r="X1181" s="75">
        <f t="shared" si="194"/>
        <v>382.39799999999997</v>
      </c>
      <c r="Y1181" s="75">
        <f t="shared" si="195"/>
        <v>0</v>
      </c>
      <c r="Z1181" s="82">
        <f t="shared" si="196"/>
        <v>1170.144</v>
      </c>
      <c r="AA1181" s="75">
        <f t="shared" si="197"/>
        <v>0</v>
      </c>
      <c r="AB1181" s="75">
        <f t="shared" si="198"/>
        <v>0</v>
      </c>
      <c r="AC1181" s="82">
        <f t="shared" si="199"/>
        <v>0</v>
      </c>
    </row>
    <row r="1182" spans="1:29" x14ac:dyDescent="0.35">
      <c r="A1182" s="70" t="str">
        <f>'Activity rawdata'!A1181</f>
        <v>BH2047-1-72</v>
      </c>
      <c r="B1182" s="71" t="str">
        <f>'Activity rawdata'!B1181</f>
        <v>LB</v>
      </c>
      <c r="C1182" s="71" t="str">
        <f>IF('Activity rawdata'!C1181="PY","Planted",IF('Activity rawdata'!C1181="NY","Nat/Convert",IF('Activity rawdata'!C1181="NN","Nat/Nonconvert",IF('Activity rawdata'!C1181="OY","Planted"))))</f>
        <v>Planted</v>
      </c>
      <c r="D1182" s="70" t="str">
        <f>'Activity rawdata'!D1181</f>
        <v>STP2</v>
      </c>
      <c r="E1182" s="72" t="str">
        <f>'Activity rawdata'!E1181</f>
        <v>52</v>
      </c>
      <c r="F1182" s="73" t="str">
        <f>'Activity rawdata'!L1181</f>
        <v>MT1</v>
      </c>
      <c r="G1182" s="72" t="str">
        <f>'Activity rawdata'!R1181</f>
        <v>2057</v>
      </c>
      <c r="H1182" s="72" t="str">
        <f>IF('Activity rawdata'!P1181="AHTHIN1","1st Thin",IF('Activity rawdata'!P1181="AHCC","Clearcut",IF('Activity rawdata'!P1181="AHTHSMZ","SMZ Thin",IF('Activity rawdata'!P1181="AHTHIN2","2nd Thin",IF('Activity rawdata'!P1181="AFERTE","Early Fert",IF('Activity rawdata'!P1181="AFERTM","Mid Fert",IF('Activity rawdata'!P1181="AFERTL","Late Fert",  IF('Activity rawdata'!P1181="ASP","Site Prep", IF('Activity rawdata'!P1181="APLT","Plant",  IF('Activity rawdata'!P1181="ANREG","Natural Regeneration"))))))))))</f>
        <v>Clearcut</v>
      </c>
      <c r="I1182" s="74">
        <f>'Activity rawdata'!O1181</f>
        <v>1.39</v>
      </c>
      <c r="J1182" s="75">
        <f>'Activity rawdata'!N1181</f>
        <v>29</v>
      </c>
      <c r="K1182" s="75">
        <f>'Activity rawdata'!AC1181</f>
        <v>85.68</v>
      </c>
      <c r="L1182" s="75">
        <f>'Activity rawdata'!AD1181</f>
        <v>188.9</v>
      </c>
      <c r="M1182" s="76">
        <f>'Activity rawdata'!AE1181</f>
        <v>9.1192695275608777</v>
      </c>
      <c r="N1182" s="83">
        <f>'Activity rawdata'!T1181+'Activity rawdata'!U1181</f>
        <v>16.23</v>
      </c>
      <c r="O1182" s="80">
        <f>'Activity rawdata'!V1181</f>
        <v>35.93</v>
      </c>
      <c r="P1182" s="80">
        <f>'Activity rawdata'!W1181</f>
        <v>0.04</v>
      </c>
      <c r="Q1182" s="80">
        <f>'Activity rawdata'!X1181</f>
        <v>0</v>
      </c>
      <c r="R1182" s="84">
        <f t="shared" si="190"/>
        <v>52.199999999999996</v>
      </c>
      <c r="S1182" s="80">
        <f>'Activity rawdata'!Z1181</f>
        <v>0</v>
      </c>
      <c r="T1182" s="80">
        <f>'Activity rawdata'!AA1181</f>
        <v>0</v>
      </c>
      <c r="U1182" s="80">
        <f t="shared" si="191"/>
        <v>0</v>
      </c>
      <c r="V1182" s="81">
        <f t="shared" si="192"/>
        <v>22.559699999999999</v>
      </c>
      <c r="W1182" s="75">
        <f t="shared" si="193"/>
        <v>49.942699999999995</v>
      </c>
      <c r="X1182" s="75">
        <f t="shared" si="194"/>
        <v>5.5599999999999997E-2</v>
      </c>
      <c r="Y1182" s="75">
        <f t="shared" si="195"/>
        <v>0</v>
      </c>
      <c r="Z1182" s="82">
        <f t="shared" si="196"/>
        <v>72.557999999999993</v>
      </c>
      <c r="AA1182" s="75">
        <f t="shared" si="197"/>
        <v>0</v>
      </c>
      <c r="AB1182" s="75">
        <f t="shared" si="198"/>
        <v>0</v>
      </c>
      <c r="AC1182" s="82">
        <f t="shared" si="199"/>
        <v>0</v>
      </c>
    </row>
    <row r="1183" spans="1:29" x14ac:dyDescent="0.35">
      <c r="A1183" s="70" t="str">
        <f>'Activity rawdata'!A1182</f>
        <v>BH2046-1-57</v>
      </c>
      <c r="B1183" s="71" t="str">
        <f>'Activity rawdata'!B1182</f>
        <v>LB</v>
      </c>
      <c r="C1183" s="71" t="str">
        <f>IF('Activity rawdata'!C1182="PY","Planted",IF('Activity rawdata'!C1182="NY","Nat/Convert",IF('Activity rawdata'!C1182="NN","Nat/Nonconvert",IF('Activity rawdata'!C1182="OY","Planted"))))</f>
        <v>Planted</v>
      </c>
      <c r="D1183" s="70" t="str">
        <f>'Activity rawdata'!D1182</f>
        <v>STP2</v>
      </c>
      <c r="E1183" s="72" t="str">
        <f>'Activity rawdata'!E1182</f>
        <v>68</v>
      </c>
      <c r="F1183" s="73" t="str">
        <f>'Activity rawdata'!L1182</f>
        <v>MT1</v>
      </c>
      <c r="G1183" s="72" t="str">
        <f>'Activity rawdata'!R1182</f>
        <v>2057</v>
      </c>
      <c r="H1183" s="72" t="str">
        <f>IF('Activity rawdata'!P1182="AHTHIN1","1st Thin",IF('Activity rawdata'!P1182="AHCC","Clearcut",IF('Activity rawdata'!P1182="AHTHSMZ","SMZ Thin",IF('Activity rawdata'!P1182="AHTHIN2","2nd Thin",IF('Activity rawdata'!P1182="AFERTE","Early Fert",IF('Activity rawdata'!P1182="AFERTM","Mid Fert",IF('Activity rawdata'!P1182="AFERTL","Late Fert",  IF('Activity rawdata'!P1182="ASP","Site Prep", IF('Activity rawdata'!P1182="APLT","Plant",  IF('Activity rawdata'!P1182="ANREG","Natural Regeneration"))))))))))</f>
        <v>Clearcut</v>
      </c>
      <c r="I1183" s="74">
        <f>'Activity rawdata'!O1182</f>
        <v>16.89</v>
      </c>
      <c r="J1183" s="75">
        <f>'Activity rawdata'!N1182</f>
        <v>29</v>
      </c>
      <c r="K1183" s="75">
        <f>'Activity rawdata'!AC1182</f>
        <v>106.3</v>
      </c>
      <c r="L1183" s="75">
        <f>'Activity rawdata'!AD1182</f>
        <v>181.86</v>
      </c>
      <c r="M1183" s="76">
        <f>'Activity rawdata'!AE1182</f>
        <v>10.352240212320993</v>
      </c>
      <c r="N1183" s="83">
        <f>'Activity rawdata'!T1182+'Activity rawdata'!U1182</f>
        <v>16.260000000000002</v>
      </c>
      <c r="O1183" s="80">
        <f>'Activity rawdata'!V1182</f>
        <v>74.08</v>
      </c>
      <c r="P1183" s="80">
        <f>'Activity rawdata'!W1182</f>
        <v>0.7</v>
      </c>
      <c r="Q1183" s="80">
        <f>'Activity rawdata'!X1182</f>
        <v>0</v>
      </c>
      <c r="R1183" s="84">
        <f t="shared" si="190"/>
        <v>91.04</v>
      </c>
      <c r="S1183" s="80">
        <f>'Activity rawdata'!Z1182</f>
        <v>0</v>
      </c>
      <c r="T1183" s="80">
        <f>'Activity rawdata'!AA1182</f>
        <v>0</v>
      </c>
      <c r="U1183" s="80">
        <f t="shared" si="191"/>
        <v>0</v>
      </c>
      <c r="V1183" s="81">
        <f t="shared" si="192"/>
        <v>274.63140000000004</v>
      </c>
      <c r="W1183" s="75">
        <f t="shared" si="193"/>
        <v>1251.2112</v>
      </c>
      <c r="X1183" s="75">
        <f t="shared" si="194"/>
        <v>11.823</v>
      </c>
      <c r="Y1183" s="75">
        <f t="shared" si="195"/>
        <v>0</v>
      </c>
      <c r="Z1183" s="82">
        <f t="shared" si="196"/>
        <v>1537.6656</v>
      </c>
      <c r="AA1183" s="75">
        <f t="shared" si="197"/>
        <v>0</v>
      </c>
      <c r="AB1183" s="75">
        <f t="shared" si="198"/>
        <v>0</v>
      </c>
      <c r="AC1183" s="82">
        <f t="shared" si="199"/>
        <v>0</v>
      </c>
    </row>
    <row r="1184" spans="1:29" x14ac:dyDescent="0.35">
      <c r="A1184" s="70" t="str">
        <f>'Activity rawdata'!A1183</f>
        <v>BH6112-1-238</v>
      </c>
      <c r="B1184" s="71" t="str">
        <f>'Activity rawdata'!B1183</f>
        <v>SL</v>
      </c>
      <c r="C1184" s="71" t="str">
        <f>IF('Activity rawdata'!C1183="PY","Planted",IF('Activity rawdata'!C1183="NY","Nat/Convert",IF('Activity rawdata'!C1183="NN","Nat/Nonconvert",IF('Activity rawdata'!C1183="OY","Planted"))))</f>
        <v>Planted</v>
      </c>
      <c r="D1184" s="70" t="str">
        <f>'Activity rawdata'!D1183</f>
        <v>STP2</v>
      </c>
      <c r="E1184" s="72" t="str">
        <f>'Activity rawdata'!E1183</f>
        <v>60</v>
      </c>
      <c r="F1184" s="73" t="str">
        <f>'Activity rawdata'!L1183</f>
        <v>MT1</v>
      </c>
      <c r="G1184" s="72" t="str">
        <f>'Activity rawdata'!R1183</f>
        <v>2057</v>
      </c>
      <c r="H1184" s="72" t="str">
        <f>IF('Activity rawdata'!P1183="AHTHIN1","1st Thin",IF('Activity rawdata'!P1183="AHCC","Clearcut",IF('Activity rawdata'!P1183="AHTHSMZ","SMZ Thin",IF('Activity rawdata'!P1183="AHTHIN2","2nd Thin",IF('Activity rawdata'!P1183="AFERTE","Early Fert",IF('Activity rawdata'!P1183="AFERTM","Mid Fert",IF('Activity rawdata'!P1183="AFERTL","Late Fert",  IF('Activity rawdata'!P1183="ASP","Site Prep", IF('Activity rawdata'!P1183="APLT","Plant",  IF('Activity rawdata'!P1183="ANREG","Natural Regeneration"))))))))))</f>
        <v>Clearcut</v>
      </c>
      <c r="I1184" s="74">
        <f>'Activity rawdata'!O1183</f>
        <v>4.3499999999999996</v>
      </c>
      <c r="J1184" s="75">
        <f>'Activity rawdata'!N1183</f>
        <v>29</v>
      </c>
      <c r="K1184" s="75">
        <f>'Activity rawdata'!AC1183</f>
        <v>78.03</v>
      </c>
      <c r="L1184" s="75">
        <f>'Activity rawdata'!AD1183</f>
        <v>163.87</v>
      </c>
      <c r="M1184" s="76">
        <f>'Activity rawdata'!AE1183</f>
        <v>9.3436675660124369</v>
      </c>
      <c r="N1184" s="83">
        <f>'Activity rawdata'!T1183+'Activity rawdata'!U1183</f>
        <v>20.37</v>
      </c>
      <c r="O1184" s="80">
        <f>'Activity rawdata'!V1183</f>
        <v>39.36</v>
      </c>
      <c r="P1184" s="80">
        <f>'Activity rawdata'!W1183</f>
        <v>1.18</v>
      </c>
      <c r="Q1184" s="80">
        <f>'Activity rawdata'!X1183</f>
        <v>0</v>
      </c>
      <c r="R1184" s="84">
        <f t="shared" si="190"/>
        <v>60.910000000000004</v>
      </c>
      <c r="S1184" s="80">
        <f>'Activity rawdata'!Z1183</f>
        <v>0</v>
      </c>
      <c r="T1184" s="80">
        <f>'Activity rawdata'!AA1183</f>
        <v>0</v>
      </c>
      <c r="U1184" s="80">
        <f t="shared" si="191"/>
        <v>0</v>
      </c>
      <c r="V1184" s="81">
        <f t="shared" si="192"/>
        <v>88.609499999999997</v>
      </c>
      <c r="W1184" s="75">
        <f t="shared" si="193"/>
        <v>171.21599999999998</v>
      </c>
      <c r="X1184" s="75">
        <f t="shared" si="194"/>
        <v>5.1329999999999991</v>
      </c>
      <c r="Y1184" s="75">
        <f t="shared" si="195"/>
        <v>0</v>
      </c>
      <c r="Z1184" s="82">
        <f t="shared" si="196"/>
        <v>264.95849999999996</v>
      </c>
      <c r="AA1184" s="75">
        <f t="shared" si="197"/>
        <v>0</v>
      </c>
      <c r="AB1184" s="75">
        <f t="shared" si="198"/>
        <v>0</v>
      </c>
      <c r="AC1184" s="82">
        <f t="shared" si="199"/>
        <v>0</v>
      </c>
    </row>
    <row r="1185" spans="1:29" x14ac:dyDescent="0.35">
      <c r="A1185" s="70" t="str">
        <f>'Activity rawdata'!A1184</f>
        <v>BH6112-1-268</v>
      </c>
      <c r="B1185" s="71" t="str">
        <f>'Activity rawdata'!B1184</f>
        <v>SL</v>
      </c>
      <c r="C1185" s="71" t="str">
        <f>IF('Activity rawdata'!C1184="PY","Planted",IF('Activity rawdata'!C1184="NY","Nat/Convert",IF('Activity rawdata'!C1184="NN","Nat/Nonconvert",IF('Activity rawdata'!C1184="OY","Planted"))))</f>
        <v>Planted</v>
      </c>
      <c r="D1185" s="70" t="str">
        <f>'Activity rawdata'!D1184</f>
        <v>STP2</v>
      </c>
      <c r="E1185" s="72" t="str">
        <f>'Activity rawdata'!E1184</f>
        <v>71</v>
      </c>
      <c r="F1185" s="73" t="str">
        <f>'Activity rawdata'!L1184</f>
        <v>MT1</v>
      </c>
      <c r="G1185" s="72" t="str">
        <f>'Activity rawdata'!R1184</f>
        <v>2057</v>
      </c>
      <c r="H1185" s="72" t="str">
        <f>IF('Activity rawdata'!P1184="AHTHIN1","1st Thin",IF('Activity rawdata'!P1184="AHCC","Clearcut",IF('Activity rawdata'!P1184="AHTHSMZ","SMZ Thin",IF('Activity rawdata'!P1184="AHTHIN2","2nd Thin",IF('Activity rawdata'!P1184="AFERTE","Early Fert",IF('Activity rawdata'!P1184="AFERTM","Mid Fert",IF('Activity rawdata'!P1184="AFERTL","Late Fert",  IF('Activity rawdata'!P1184="ASP","Site Prep", IF('Activity rawdata'!P1184="APLT","Plant",  IF('Activity rawdata'!P1184="ANREG","Natural Regeneration"))))))))))</f>
        <v>Clearcut</v>
      </c>
      <c r="I1185" s="74">
        <f>'Activity rawdata'!O1184</f>
        <v>5.14</v>
      </c>
      <c r="J1185" s="75">
        <f>'Activity rawdata'!N1184</f>
        <v>29</v>
      </c>
      <c r="K1185" s="75">
        <f>'Activity rawdata'!AC1184</f>
        <v>94.37</v>
      </c>
      <c r="L1185" s="75">
        <f>'Activity rawdata'!AD1184</f>
        <v>158.78</v>
      </c>
      <c r="M1185" s="76">
        <f>'Activity rawdata'!AE1184</f>
        <v>10.438915463672894</v>
      </c>
      <c r="N1185" s="83">
        <f>'Activity rawdata'!T1184+'Activity rawdata'!U1184</f>
        <v>15.71</v>
      </c>
      <c r="O1185" s="80">
        <f>'Activity rawdata'!V1184</f>
        <v>55.52</v>
      </c>
      <c r="P1185" s="80">
        <f>'Activity rawdata'!W1184</f>
        <v>8.6</v>
      </c>
      <c r="Q1185" s="80">
        <f>'Activity rawdata'!X1184</f>
        <v>0</v>
      </c>
      <c r="R1185" s="84">
        <f t="shared" si="190"/>
        <v>79.83</v>
      </c>
      <c r="S1185" s="80">
        <f>'Activity rawdata'!Z1184</f>
        <v>0</v>
      </c>
      <c r="T1185" s="80">
        <f>'Activity rawdata'!AA1184</f>
        <v>0</v>
      </c>
      <c r="U1185" s="80">
        <f t="shared" si="191"/>
        <v>0</v>
      </c>
      <c r="V1185" s="81">
        <f t="shared" si="192"/>
        <v>80.749399999999994</v>
      </c>
      <c r="W1185" s="75">
        <f t="shared" si="193"/>
        <v>285.37279999999998</v>
      </c>
      <c r="X1185" s="75">
        <f t="shared" si="194"/>
        <v>44.203999999999994</v>
      </c>
      <c r="Y1185" s="75">
        <f t="shared" si="195"/>
        <v>0</v>
      </c>
      <c r="Z1185" s="82">
        <f t="shared" si="196"/>
        <v>410.32619999999997</v>
      </c>
      <c r="AA1185" s="75">
        <f t="shared" si="197"/>
        <v>0</v>
      </c>
      <c r="AB1185" s="75">
        <f t="shared" si="198"/>
        <v>0</v>
      </c>
      <c r="AC1185" s="82">
        <f t="shared" si="199"/>
        <v>0</v>
      </c>
    </row>
    <row r="1186" spans="1:29" x14ac:dyDescent="0.35">
      <c r="A1186" s="70" t="str">
        <f>'Activity rawdata'!A1185</f>
        <v>BH6125-1-283</v>
      </c>
      <c r="B1186" s="71" t="str">
        <f>'Activity rawdata'!B1185</f>
        <v>LL</v>
      </c>
      <c r="C1186" s="71" t="str">
        <f>IF('Activity rawdata'!C1185="PY","Planted",IF('Activity rawdata'!C1185="NY","Nat/Convert",IF('Activity rawdata'!C1185="NN","Nat/Nonconvert",IF('Activity rawdata'!C1185="OY","Planted"))))</f>
        <v>Planted</v>
      </c>
      <c r="D1186" s="70" t="str">
        <f>'Activity rawdata'!D1185</f>
        <v>STP2</v>
      </c>
      <c r="E1186" s="72" t="str">
        <f>'Activity rawdata'!E1185</f>
        <v>59</v>
      </c>
      <c r="F1186" s="73" t="str">
        <f>'Activity rawdata'!L1185</f>
        <v>MT1</v>
      </c>
      <c r="G1186" s="72" t="str">
        <f>'Activity rawdata'!R1185</f>
        <v>2057</v>
      </c>
      <c r="H1186" s="72" t="str">
        <f>IF('Activity rawdata'!P1185="AHTHIN1","1st Thin",IF('Activity rawdata'!P1185="AHCC","Clearcut",IF('Activity rawdata'!P1185="AHTHSMZ","SMZ Thin",IF('Activity rawdata'!P1185="AHTHIN2","2nd Thin",IF('Activity rawdata'!P1185="AFERTE","Early Fert",IF('Activity rawdata'!P1185="AFERTM","Mid Fert",IF('Activity rawdata'!P1185="AFERTL","Late Fert",  IF('Activity rawdata'!P1185="ASP","Site Prep", IF('Activity rawdata'!P1185="APLT","Plant",  IF('Activity rawdata'!P1185="ANREG","Natural Regeneration"))))))))))</f>
        <v>Clearcut</v>
      </c>
      <c r="I1186" s="74">
        <f>'Activity rawdata'!O1185</f>
        <v>34.909999999999997</v>
      </c>
      <c r="J1186" s="75">
        <f>'Activity rawdata'!N1185</f>
        <v>29</v>
      </c>
      <c r="K1186" s="75">
        <f>'Activity rawdata'!AC1185</f>
        <v>69.73</v>
      </c>
      <c r="L1186" s="75">
        <f>'Activity rawdata'!AD1185</f>
        <v>164.05</v>
      </c>
      <c r="M1186" s="76">
        <f>'Activity rawdata'!AE1185</f>
        <v>8.8279124436118295</v>
      </c>
      <c r="N1186" s="83">
        <f>'Activity rawdata'!T1185+'Activity rawdata'!U1185</f>
        <v>25.97</v>
      </c>
      <c r="O1186" s="80">
        <f>'Activity rawdata'!V1185</f>
        <v>34.090000000000003</v>
      </c>
      <c r="P1186" s="80">
        <f>'Activity rawdata'!W1185</f>
        <v>0.45</v>
      </c>
      <c r="Q1186" s="80">
        <f>'Activity rawdata'!X1185</f>
        <v>0</v>
      </c>
      <c r="R1186" s="84">
        <f t="shared" si="190"/>
        <v>60.510000000000005</v>
      </c>
      <c r="S1186" s="80">
        <f>'Activity rawdata'!Z1185</f>
        <v>0</v>
      </c>
      <c r="T1186" s="80">
        <f>'Activity rawdata'!AA1185</f>
        <v>0</v>
      </c>
      <c r="U1186" s="80">
        <f t="shared" si="191"/>
        <v>0</v>
      </c>
      <c r="V1186" s="81">
        <f t="shared" si="192"/>
        <v>906.6126999999999</v>
      </c>
      <c r="W1186" s="75">
        <f t="shared" si="193"/>
        <v>1190.0818999999999</v>
      </c>
      <c r="X1186" s="75">
        <f t="shared" si="194"/>
        <v>15.709499999999998</v>
      </c>
      <c r="Y1186" s="75">
        <f t="shared" si="195"/>
        <v>0</v>
      </c>
      <c r="Z1186" s="82">
        <f t="shared" si="196"/>
        <v>2112.4040999999997</v>
      </c>
      <c r="AA1186" s="75">
        <f t="shared" si="197"/>
        <v>0</v>
      </c>
      <c r="AB1186" s="75">
        <f t="shared" si="198"/>
        <v>0</v>
      </c>
      <c r="AC1186" s="82">
        <f t="shared" si="199"/>
        <v>0</v>
      </c>
    </row>
    <row r="1187" spans="1:29" x14ac:dyDescent="0.35">
      <c r="A1187" s="70" t="str">
        <f>'Activity rawdata'!A1186</f>
        <v>BH6125-1-284</v>
      </c>
      <c r="B1187" s="71" t="str">
        <f>'Activity rawdata'!B1186</f>
        <v>LL</v>
      </c>
      <c r="C1187" s="71" t="str">
        <f>IF('Activity rawdata'!C1186="PY","Planted",IF('Activity rawdata'!C1186="NY","Nat/Convert",IF('Activity rawdata'!C1186="NN","Nat/Nonconvert",IF('Activity rawdata'!C1186="OY","Planted"))))</f>
        <v>Planted</v>
      </c>
      <c r="D1187" s="70" t="str">
        <f>'Activity rawdata'!D1186</f>
        <v>STP2</v>
      </c>
      <c r="E1187" s="72" t="str">
        <f>'Activity rawdata'!E1186</f>
        <v>59</v>
      </c>
      <c r="F1187" s="73" t="str">
        <f>'Activity rawdata'!L1186</f>
        <v>MT1</v>
      </c>
      <c r="G1187" s="72" t="str">
        <f>'Activity rawdata'!R1186</f>
        <v>2057</v>
      </c>
      <c r="H1187" s="72" t="str">
        <f>IF('Activity rawdata'!P1186="AHTHIN1","1st Thin",IF('Activity rawdata'!P1186="AHCC","Clearcut",IF('Activity rawdata'!P1186="AHTHSMZ","SMZ Thin",IF('Activity rawdata'!P1186="AHTHIN2","2nd Thin",IF('Activity rawdata'!P1186="AFERTE","Early Fert",IF('Activity rawdata'!P1186="AFERTM","Mid Fert",IF('Activity rawdata'!P1186="AFERTL","Late Fert",  IF('Activity rawdata'!P1186="ASP","Site Prep", IF('Activity rawdata'!P1186="APLT","Plant",  IF('Activity rawdata'!P1186="ANREG","Natural Regeneration"))))))))))</f>
        <v>Clearcut</v>
      </c>
      <c r="I1187" s="74">
        <f>'Activity rawdata'!O1186</f>
        <v>32.53</v>
      </c>
      <c r="J1187" s="75">
        <f>'Activity rawdata'!N1186</f>
        <v>29</v>
      </c>
      <c r="K1187" s="75">
        <f>'Activity rawdata'!AC1186</f>
        <v>69.73</v>
      </c>
      <c r="L1187" s="75">
        <f>'Activity rawdata'!AD1186</f>
        <v>164.05</v>
      </c>
      <c r="M1187" s="76">
        <f>'Activity rawdata'!AE1186</f>
        <v>8.8279124436118295</v>
      </c>
      <c r="N1187" s="83">
        <f>'Activity rawdata'!T1186+'Activity rawdata'!U1186</f>
        <v>25.97</v>
      </c>
      <c r="O1187" s="80">
        <f>'Activity rawdata'!V1186</f>
        <v>34.090000000000003</v>
      </c>
      <c r="P1187" s="80">
        <f>'Activity rawdata'!W1186</f>
        <v>0.45</v>
      </c>
      <c r="Q1187" s="80">
        <f>'Activity rawdata'!X1186</f>
        <v>0</v>
      </c>
      <c r="R1187" s="84">
        <f t="shared" si="190"/>
        <v>60.510000000000005</v>
      </c>
      <c r="S1187" s="80">
        <f>'Activity rawdata'!Z1186</f>
        <v>0</v>
      </c>
      <c r="T1187" s="80">
        <f>'Activity rawdata'!AA1186</f>
        <v>0</v>
      </c>
      <c r="U1187" s="80">
        <f t="shared" si="191"/>
        <v>0</v>
      </c>
      <c r="V1187" s="81">
        <f t="shared" si="192"/>
        <v>844.80409999999995</v>
      </c>
      <c r="W1187" s="75">
        <f t="shared" si="193"/>
        <v>1108.9477000000002</v>
      </c>
      <c r="X1187" s="75">
        <f t="shared" si="194"/>
        <v>14.638500000000001</v>
      </c>
      <c r="Y1187" s="75">
        <f t="shared" si="195"/>
        <v>0</v>
      </c>
      <c r="Z1187" s="82">
        <f t="shared" si="196"/>
        <v>1968.3903</v>
      </c>
      <c r="AA1187" s="75">
        <f t="shared" si="197"/>
        <v>0</v>
      </c>
      <c r="AB1187" s="75">
        <f t="shared" si="198"/>
        <v>0</v>
      </c>
      <c r="AC1187" s="82">
        <f t="shared" si="199"/>
        <v>0</v>
      </c>
    </row>
    <row r="1188" spans="1:29" x14ac:dyDescent="0.35">
      <c r="A1188" s="70" t="str">
        <f>'Activity rawdata'!A1187</f>
        <v>BH6125-1-286</v>
      </c>
      <c r="B1188" s="71" t="str">
        <f>'Activity rawdata'!B1187</f>
        <v>LL</v>
      </c>
      <c r="C1188" s="71" t="str">
        <f>IF('Activity rawdata'!C1187="PY","Planted",IF('Activity rawdata'!C1187="NY","Nat/Convert",IF('Activity rawdata'!C1187="NN","Nat/Nonconvert",IF('Activity rawdata'!C1187="OY","Planted"))))</f>
        <v>Planted</v>
      </c>
      <c r="D1188" s="70" t="str">
        <f>'Activity rawdata'!D1187</f>
        <v>STP2</v>
      </c>
      <c r="E1188" s="72" t="str">
        <f>'Activity rawdata'!E1187</f>
        <v>64</v>
      </c>
      <c r="F1188" s="73" t="str">
        <f>'Activity rawdata'!L1187</f>
        <v>MT1</v>
      </c>
      <c r="G1188" s="72" t="str">
        <f>'Activity rawdata'!R1187</f>
        <v>2057</v>
      </c>
      <c r="H1188" s="72" t="str">
        <f>IF('Activity rawdata'!P1187="AHTHIN1","1st Thin",IF('Activity rawdata'!P1187="AHCC","Clearcut",IF('Activity rawdata'!P1187="AHTHSMZ","SMZ Thin",IF('Activity rawdata'!P1187="AHTHIN2","2nd Thin",IF('Activity rawdata'!P1187="AFERTE","Early Fert",IF('Activity rawdata'!P1187="AFERTM","Mid Fert",IF('Activity rawdata'!P1187="AFERTL","Late Fert",  IF('Activity rawdata'!P1187="ASP","Site Prep", IF('Activity rawdata'!P1187="APLT","Plant",  IF('Activity rawdata'!P1187="ANREG","Natural Regeneration"))))))))))</f>
        <v>Clearcut</v>
      </c>
      <c r="I1188" s="74">
        <f>'Activity rawdata'!O1187</f>
        <v>52.13</v>
      </c>
      <c r="J1188" s="75">
        <f>'Activity rawdata'!N1187</f>
        <v>29</v>
      </c>
      <c r="K1188" s="75">
        <f>'Activity rawdata'!AC1187</f>
        <v>78.03</v>
      </c>
      <c r="L1188" s="75">
        <f>'Activity rawdata'!AD1187</f>
        <v>163.87</v>
      </c>
      <c r="M1188" s="76">
        <f>'Activity rawdata'!AE1187</f>
        <v>9.3436675660124369</v>
      </c>
      <c r="N1188" s="83">
        <f>'Activity rawdata'!T1187+'Activity rawdata'!U1187</f>
        <v>21.15</v>
      </c>
      <c r="O1188" s="80">
        <f>'Activity rawdata'!V1187</f>
        <v>45.34</v>
      </c>
      <c r="P1188" s="80">
        <f>'Activity rawdata'!W1187</f>
        <v>1.34</v>
      </c>
      <c r="Q1188" s="80">
        <f>'Activity rawdata'!X1187</f>
        <v>0</v>
      </c>
      <c r="R1188" s="84">
        <f t="shared" si="190"/>
        <v>67.830000000000013</v>
      </c>
      <c r="S1188" s="80">
        <f>'Activity rawdata'!Z1187</f>
        <v>0</v>
      </c>
      <c r="T1188" s="80">
        <f>'Activity rawdata'!AA1187</f>
        <v>0</v>
      </c>
      <c r="U1188" s="80">
        <f t="shared" si="191"/>
        <v>0</v>
      </c>
      <c r="V1188" s="81">
        <f t="shared" si="192"/>
        <v>1102.5495000000001</v>
      </c>
      <c r="W1188" s="75">
        <f t="shared" si="193"/>
        <v>2363.5742000000005</v>
      </c>
      <c r="X1188" s="75">
        <f t="shared" si="194"/>
        <v>69.854200000000006</v>
      </c>
      <c r="Y1188" s="75">
        <f t="shared" si="195"/>
        <v>0</v>
      </c>
      <c r="Z1188" s="82">
        <f t="shared" si="196"/>
        <v>3535.9779000000008</v>
      </c>
      <c r="AA1188" s="75">
        <f t="shared" si="197"/>
        <v>0</v>
      </c>
      <c r="AB1188" s="75">
        <f t="shared" si="198"/>
        <v>0</v>
      </c>
      <c r="AC1188" s="82">
        <f t="shared" si="199"/>
        <v>0</v>
      </c>
    </row>
    <row r="1189" spans="1:29" x14ac:dyDescent="0.35">
      <c r="A1189" s="70" t="str">
        <f>'Activity rawdata'!A1188</f>
        <v>BH6125-1-287</v>
      </c>
      <c r="B1189" s="71" t="str">
        <f>'Activity rawdata'!B1188</f>
        <v>LL</v>
      </c>
      <c r="C1189" s="71" t="str">
        <f>IF('Activity rawdata'!C1188="PY","Planted",IF('Activity rawdata'!C1188="NY","Nat/Convert",IF('Activity rawdata'!C1188="NN","Nat/Nonconvert",IF('Activity rawdata'!C1188="OY","Planted"))))</f>
        <v>Planted</v>
      </c>
      <c r="D1189" s="70" t="str">
        <f>'Activity rawdata'!D1188</f>
        <v>STP2</v>
      </c>
      <c r="E1189" s="72" t="str">
        <f>'Activity rawdata'!E1188</f>
        <v>64</v>
      </c>
      <c r="F1189" s="73" t="str">
        <f>'Activity rawdata'!L1188</f>
        <v>MT1</v>
      </c>
      <c r="G1189" s="72" t="str">
        <f>'Activity rawdata'!R1188</f>
        <v>2057</v>
      </c>
      <c r="H1189" s="72" t="str">
        <f>IF('Activity rawdata'!P1188="AHTHIN1","1st Thin",IF('Activity rawdata'!P1188="AHCC","Clearcut",IF('Activity rawdata'!P1188="AHTHSMZ","SMZ Thin",IF('Activity rawdata'!P1188="AHTHIN2","2nd Thin",IF('Activity rawdata'!P1188="AFERTE","Early Fert",IF('Activity rawdata'!P1188="AFERTM","Mid Fert",IF('Activity rawdata'!P1188="AFERTL","Late Fert",  IF('Activity rawdata'!P1188="ASP","Site Prep", IF('Activity rawdata'!P1188="APLT","Plant",  IF('Activity rawdata'!P1188="ANREG","Natural Regeneration"))))))))))</f>
        <v>Clearcut</v>
      </c>
      <c r="I1189" s="74">
        <f>'Activity rawdata'!O1188</f>
        <v>5.73</v>
      </c>
      <c r="J1189" s="75">
        <f>'Activity rawdata'!N1188</f>
        <v>29</v>
      </c>
      <c r="K1189" s="75">
        <f>'Activity rawdata'!AC1188</f>
        <v>78.03</v>
      </c>
      <c r="L1189" s="75">
        <f>'Activity rawdata'!AD1188</f>
        <v>163.87</v>
      </c>
      <c r="M1189" s="76">
        <f>'Activity rawdata'!AE1188</f>
        <v>9.3436675660124369</v>
      </c>
      <c r="N1189" s="83">
        <f>'Activity rawdata'!T1188+'Activity rawdata'!U1188</f>
        <v>21.15</v>
      </c>
      <c r="O1189" s="80">
        <f>'Activity rawdata'!V1188</f>
        <v>45.34</v>
      </c>
      <c r="P1189" s="80">
        <f>'Activity rawdata'!W1188</f>
        <v>1.34</v>
      </c>
      <c r="Q1189" s="80">
        <f>'Activity rawdata'!X1188</f>
        <v>0</v>
      </c>
      <c r="R1189" s="84">
        <f t="shared" si="190"/>
        <v>67.830000000000013</v>
      </c>
      <c r="S1189" s="80">
        <f>'Activity rawdata'!Z1188</f>
        <v>0</v>
      </c>
      <c r="T1189" s="80">
        <f>'Activity rawdata'!AA1188</f>
        <v>0</v>
      </c>
      <c r="U1189" s="80">
        <f t="shared" si="191"/>
        <v>0</v>
      </c>
      <c r="V1189" s="81">
        <f t="shared" si="192"/>
        <v>121.1895</v>
      </c>
      <c r="W1189" s="75">
        <f t="shared" si="193"/>
        <v>259.79820000000007</v>
      </c>
      <c r="X1189" s="75">
        <f t="shared" si="194"/>
        <v>7.6782000000000012</v>
      </c>
      <c r="Y1189" s="75">
        <f t="shared" si="195"/>
        <v>0</v>
      </c>
      <c r="Z1189" s="82">
        <f t="shared" si="196"/>
        <v>388.66590000000008</v>
      </c>
      <c r="AA1189" s="75">
        <f t="shared" si="197"/>
        <v>0</v>
      </c>
      <c r="AB1189" s="75">
        <f t="shared" si="198"/>
        <v>0</v>
      </c>
      <c r="AC1189" s="82">
        <f t="shared" si="199"/>
        <v>0</v>
      </c>
    </row>
    <row r="1190" spans="1:29" x14ac:dyDescent="0.35">
      <c r="A1190" s="70" t="str">
        <f>'Activity rawdata'!A1189</f>
        <v>BH6125-1-293</v>
      </c>
      <c r="B1190" s="71" t="str">
        <f>'Activity rawdata'!B1189</f>
        <v>LL</v>
      </c>
      <c r="C1190" s="71" t="str">
        <f>IF('Activity rawdata'!C1189="PY","Planted",IF('Activity rawdata'!C1189="NY","Nat/Convert",IF('Activity rawdata'!C1189="NN","Nat/Nonconvert",IF('Activity rawdata'!C1189="OY","Planted"))))</f>
        <v>Planted</v>
      </c>
      <c r="D1190" s="70" t="str">
        <f>'Activity rawdata'!D1189</f>
        <v>STP2</v>
      </c>
      <c r="E1190" s="72" t="str">
        <f>'Activity rawdata'!E1189</f>
        <v>59</v>
      </c>
      <c r="F1190" s="73" t="str">
        <f>'Activity rawdata'!L1189</f>
        <v>MT1</v>
      </c>
      <c r="G1190" s="72" t="str">
        <f>'Activity rawdata'!R1189</f>
        <v>2057</v>
      </c>
      <c r="H1190" s="72" t="str">
        <f>IF('Activity rawdata'!P1189="AHTHIN1","1st Thin",IF('Activity rawdata'!P1189="AHCC","Clearcut",IF('Activity rawdata'!P1189="AHTHSMZ","SMZ Thin",IF('Activity rawdata'!P1189="AHTHIN2","2nd Thin",IF('Activity rawdata'!P1189="AFERTE","Early Fert",IF('Activity rawdata'!P1189="AFERTM","Mid Fert",IF('Activity rawdata'!P1189="AFERTL","Late Fert",  IF('Activity rawdata'!P1189="ASP","Site Prep", IF('Activity rawdata'!P1189="APLT","Plant",  IF('Activity rawdata'!P1189="ANREG","Natural Regeneration"))))))))))</f>
        <v>Clearcut</v>
      </c>
      <c r="I1190" s="74">
        <f>'Activity rawdata'!O1189</f>
        <v>6.94</v>
      </c>
      <c r="J1190" s="75">
        <f>'Activity rawdata'!N1189</f>
        <v>29</v>
      </c>
      <c r="K1190" s="75">
        <f>'Activity rawdata'!AC1189</f>
        <v>69.73</v>
      </c>
      <c r="L1190" s="75">
        <f>'Activity rawdata'!AD1189</f>
        <v>164.05</v>
      </c>
      <c r="M1190" s="76">
        <f>'Activity rawdata'!AE1189</f>
        <v>8.8279124436118295</v>
      </c>
      <c r="N1190" s="83">
        <f>'Activity rawdata'!T1189+'Activity rawdata'!U1189</f>
        <v>25.97</v>
      </c>
      <c r="O1190" s="80">
        <f>'Activity rawdata'!V1189</f>
        <v>34.090000000000003</v>
      </c>
      <c r="P1190" s="80">
        <f>'Activity rawdata'!W1189</f>
        <v>0.45</v>
      </c>
      <c r="Q1190" s="80">
        <f>'Activity rawdata'!X1189</f>
        <v>0</v>
      </c>
      <c r="R1190" s="84">
        <f t="shared" si="190"/>
        <v>60.510000000000005</v>
      </c>
      <c r="S1190" s="80">
        <f>'Activity rawdata'!Z1189</f>
        <v>0</v>
      </c>
      <c r="T1190" s="80">
        <f>'Activity rawdata'!AA1189</f>
        <v>0</v>
      </c>
      <c r="U1190" s="80">
        <f t="shared" si="191"/>
        <v>0</v>
      </c>
      <c r="V1190" s="81">
        <f t="shared" si="192"/>
        <v>180.23179999999999</v>
      </c>
      <c r="W1190" s="75">
        <f t="shared" si="193"/>
        <v>236.58460000000002</v>
      </c>
      <c r="X1190" s="75">
        <f t="shared" si="194"/>
        <v>3.1230000000000002</v>
      </c>
      <c r="Y1190" s="75">
        <f t="shared" si="195"/>
        <v>0</v>
      </c>
      <c r="Z1190" s="82">
        <f t="shared" si="196"/>
        <v>419.93940000000003</v>
      </c>
      <c r="AA1190" s="75">
        <f t="shared" si="197"/>
        <v>0</v>
      </c>
      <c r="AB1190" s="75">
        <f t="shared" si="198"/>
        <v>0</v>
      </c>
      <c r="AC1190" s="82">
        <f t="shared" si="199"/>
        <v>0</v>
      </c>
    </row>
    <row r="1191" spans="1:29" x14ac:dyDescent="0.35">
      <c r="A1191" s="70" t="str">
        <f>'Activity rawdata'!A1190</f>
        <v>BH6125-1-297</v>
      </c>
      <c r="B1191" s="71" t="str">
        <f>'Activity rawdata'!B1190</f>
        <v>LL</v>
      </c>
      <c r="C1191" s="71" t="str">
        <f>IF('Activity rawdata'!C1190="PY","Planted",IF('Activity rawdata'!C1190="NY","Nat/Convert",IF('Activity rawdata'!C1190="NN","Nat/Nonconvert",IF('Activity rawdata'!C1190="OY","Planted"))))</f>
        <v>Planted</v>
      </c>
      <c r="D1191" s="70" t="str">
        <f>'Activity rawdata'!D1190</f>
        <v>STP2</v>
      </c>
      <c r="E1191" s="72" t="str">
        <f>'Activity rawdata'!E1190</f>
        <v>59</v>
      </c>
      <c r="F1191" s="73" t="str">
        <f>'Activity rawdata'!L1190</f>
        <v>MT1</v>
      </c>
      <c r="G1191" s="72" t="str">
        <f>'Activity rawdata'!R1190</f>
        <v>2057</v>
      </c>
      <c r="H1191" s="72" t="str">
        <f>IF('Activity rawdata'!P1190="AHTHIN1","1st Thin",IF('Activity rawdata'!P1190="AHCC","Clearcut",IF('Activity rawdata'!P1190="AHTHSMZ","SMZ Thin",IF('Activity rawdata'!P1190="AHTHIN2","2nd Thin",IF('Activity rawdata'!P1190="AFERTE","Early Fert",IF('Activity rawdata'!P1190="AFERTM","Mid Fert",IF('Activity rawdata'!P1190="AFERTL","Late Fert",  IF('Activity rawdata'!P1190="ASP","Site Prep", IF('Activity rawdata'!P1190="APLT","Plant",  IF('Activity rawdata'!P1190="ANREG","Natural Regeneration"))))))))))</f>
        <v>Clearcut</v>
      </c>
      <c r="I1191" s="74">
        <f>'Activity rawdata'!O1190</f>
        <v>40.51</v>
      </c>
      <c r="J1191" s="75">
        <f>'Activity rawdata'!N1190</f>
        <v>29</v>
      </c>
      <c r="K1191" s="75">
        <f>'Activity rawdata'!AC1190</f>
        <v>69.73</v>
      </c>
      <c r="L1191" s="75">
        <f>'Activity rawdata'!AD1190</f>
        <v>164.05</v>
      </c>
      <c r="M1191" s="76">
        <f>'Activity rawdata'!AE1190</f>
        <v>8.8279124436118295</v>
      </c>
      <c r="N1191" s="83">
        <f>'Activity rawdata'!T1190+'Activity rawdata'!U1190</f>
        <v>25.97</v>
      </c>
      <c r="O1191" s="80">
        <f>'Activity rawdata'!V1190</f>
        <v>34.090000000000003</v>
      </c>
      <c r="P1191" s="80">
        <f>'Activity rawdata'!W1190</f>
        <v>0.45</v>
      </c>
      <c r="Q1191" s="80">
        <f>'Activity rawdata'!X1190</f>
        <v>0</v>
      </c>
      <c r="R1191" s="84">
        <f t="shared" si="190"/>
        <v>60.510000000000005</v>
      </c>
      <c r="S1191" s="80">
        <f>'Activity rawdata'!Z1190</f>
        <v>0</v>
      </c>
      <c r="T1191" s="80">
        <f>'Activity rawdata'!AA1190</f>
        <v>0</v>
      </c>
      <c r="U1191" s="80">
        <f t="shared" si="191"/>
        <v>0</v>
      </c>
      <c r="V1191" s="81">
        <f t="shared" si="192"/>
        <v>1052.0446999999999</v>
      </c>
      <c r="W1191" s="75">
        <f t="shared" si="193"/>
        <v>1380.9859000000001</v>
      </c>
      <c r="X1191" s="75">
        <f t="shared" si="194"/>
        <v>18.229499999999998</v>
      </c>
      <c r="Y1191" s="75">
        <f t="shared" si="195"/>
        <v>0</v>
      </c>
      <c r="Z1191" s="82">
        <f t="shared" si="196"/>
        <v>2451.2601</v>
      </c>
      <c r="AA1191" s="75">
        <f t="shared" si="197"/>
        <v>0</v>
      </c>
      <c r="AB1191" s="75">
        <f t="shared" si="198"/>
        <v>0</v>
      </c>
      <c r="AC1191" s="82">
        <f t="shared" si="199"/>
        <v>0</v>
      </c>
    </row>
    <row r="1192" spans="1:29" x14ac:dyDescent="0.35">
      <c r="A1192" s="70" t="str">
        <f>'Activity rawdata'!A1191</f>
        <v>BH2046-1-57</v>
      </c>
      <c r="B1192" s="71" t="str">
        <f>'Activity rawdata'!B1191</f>
        <v>COLB</v>
      </c>
      <c r="C1192" s="71" t="str">
        <f>IF('Activity rawdata'!C1191="PY","Planted",IF('Activity rawdata'!C1191="NY","Nat/Convert",IF('Activity rawdata'!C1191="NN","Nat/Nonconvert",IF('Activity rawdata'!C1191="OY","Planted"))))</f>
        <v>Planted</v>
      </c>
      <c r="D1192" s="70" t="str">
        <f>'Activity rawdata'!D1191</f>
        <v>STP3</v>
      </c>
      <c r="E1192" s="72" t="str">
        <f>'Activity rawdata'!E1191</f>
        <v>68</v>
      </c>
      <c r="F1192" s="73" t="str">
        <f>'Activity rawdata'!L1191</f>
        <v>NO</v>
      </c>
      <c r="G1192" s="72" t="str">
        <f>'Activity rawdata'!R1191</f>
        <v>2058</v>
      </c>
      <c r="H1192" s="72" t="str">
        <f>IF('Activity rawdata'!P1191="AHTHIN1","1st Thin",IF('Activity rawdata'!P1191="AHCC","Clearcut",IF('Activity rawdata'!P1191="AHTHSMZ","SMZ Thin",IF('Activity rawdata'!P1191="AHTHIN2","2nd Thin",IF('Activity rawdata'!P1191="AFERTE","Early Fert",IF('Activity rawdata'!P1191="AFERTM","Mid Fert",IF('Activity rawdata'!P1191="AFERTL","Late Fert",  IF('Activity rawdata'!P1191="ASP","Site Prep", IF('Activity rawdata'!P1191="APLT","Plant",  IF('Activity rawdata'!P1191="ANREG","Natural Regeneration"))))))))))</f>
        <v>Site Prep</v>
      </c>
      <c r="I1192" s="74">
        <f>'Activity rawdata'!O1191</f>
        <v>16.89</v>
      </c>
      <c r="J1192" s="75">
        <f>'Activity rawdata'!N1191</f>
        <v>1</v>
      </c>
      <c r="K1192" s="75">
        <f>'Activity rawdata'!AC1191</f>
        <v>0</v>
      </c>
      <c r="L1192" s="75">
        <f>'Activity rawdata'!AD1191</f>
        <v>0</v>
      </c>
      <c r="M1192" s="76" t="str">
        <f>'Activity rawdata'!AE1191</f>
        <v>-</v>
      </c>
      <c r="N1192" s="83">
        <f>'Activity rawdata'!T1191+'Activity rawdata'!U1191</f>
        <v>0</v>
      </c>
      <c r="O1192" s="80">
        <f>'Activity rawdata'!V1191</f>
        <v>0</v>
      </c>
      <c r="P1192" s="80">
        <f>'Activity rawdata'!W1191</f>
        <v>0</v>
      </c>
      <c r="Q1192" s="80">
        <f>'Activity rawdata'!X1191</f>
        <v>0</v>
      </c>
      <c r="R1192" s="84">
        <f t="shared" si="190"/>
        <v>0</v>
      </c>
      <c r="S1192" s="80">
        <f>'Activity rawdata'!Z1191</f>
        <v>0</v>
      </c>
      <c r="T1192" s="80">
        <f>'Activity rawdata'!AA1191</f>
        <v>0</v>
      </c>
      <c r="U1192" s="80">
        <f t="shared" si="191"/>
        <v>0</v>
      </c>
      <c r="V1192" s="81">
        <f t="shared" si="192"/>
        <v>0</v>
      </c>
      <c r="W1192" s="75">
        <f t="shared" si="193"/>
        <v>0</v>
      </c>
      <c r="X1192" s="75">
        <f t="shared" si="194"/>
        <v>0</v>
      </c>
      <c r="Y1192" s="75">
        <f t="shared" si="195"/>
        <v>0</v>
      </c>
      <c r="Z1192" s="82">
        <f t="shared" si="196"/>
        <v>0</v>
      </c>
      <c r="AA1192" s="75">
        <f t="shared" si="197"/>
        <v>0</v>
      </c>
      <c r="AB1192" s="75">
        <f t="shared" si="198"/>
        <v>0</v>
      </c>
      <c r="AC1192" s="82">
        <f t="shared" si="199"/>
        <v>0</v>
      </c>
    </row>
    <row r="1193" spans="1:29" x14ac:dyDescent="0.35">
      <c r="A1193" s="70" t="str">
        <f>'Activity rawdata'!A1192</f>
        <v>BH2047-1-72</v>
      </c>
      <c r="B1193" s="71" t="str">
        <f>'Activity rawdata'!B1192</f>
        <v>COLB</v>
      </c>
      <c r="C1193" s="71" t="str">
        <f>IF('Activity rawdata'!C1192="PY","Planted",IF('Activity rawdata'!C1192="NY","Nat/Convert",IF('Activity rawdata'!C1192="NN","Nat/Nonconvert",IF('Activity rawdata'!C1192="OY","Planted"))))</f>
        <v>Planted</v>
      </c>
      <c r="D1193" s="70" t="str">
        <f>'Activity rawdata'!D1192</f>
        <v>STP3</v>
      </c>
      <c r="E1193" s="72" t="str">
        <f>'Activity rawdata'!E1192</f>
        <v>52</v>
      </c>
      <c r="F1193" s="73" t="str">
        <f>'Activity rawdata'!L1192</f>
        <v>NO</v>
      </c>
      <c r="G1193" s="72" t="str">
        <f>'Activity rawdata'!R1192</f>
        <v>2058</v>
      </c>
      <c r="H1193" s="72" t="str">
        <f>IF('Activity rawdata'!P1192="AHTHIN1","1st Thin",IF('Activity rawdata'!P1192="AHCC","Clearcut",IF('Activity rawdata'!P1192="AHTHSMZ","SMZ Thin",IF('Activity rawdata'!P1192="AHTHIN2","2nd Thin",IF('Activity rawdata'!P1192="AFERTE","Early Fert",IF('Activity rawdata'!P1192="AFERTM","Mid Fert",IF('Activity rawdata'!P1192="AFERTL","Late Fert",  IF('Activity rawdata'!P1192="ASP","Site Prep", IF('Activity rawdata'!P1192="APLT","Plant",  IF('Activity rawdata'!P1192="ANREG","Natural Regeneration"))))))))))</f>
        <v>Site Prep</v>
      </c>
      <c r="I1193" s="74">
        <f>'Activity rawdata'!O1192</f>
        <v>1.39</v>
      </c>
      <c r="J1193" s="75">
        <f>'Activity rawdata'!N1192</f>
        <v>1</v>
      </c>
      <c r="K1193" s="75">
        <f>'Activity rawdata'!AC1192</f>
        <v>0</v>
      </c>
      <c r="L1193" s="75">
        <f>'Activity rawdata'!AD1192</f>
        <v>0</v>
      </c>
      <c r="M1193" s="76" t="str">
        <f>'Activity rawdata'!AE1192</f>
        <v>-</v>
      </c>
      <c r="N1193" s="83">
        <f>'Activity rawdata'!T1192+'Activity rawdata'!U1192</f>
        <v>0</v>
      </c>
      <c r="O1193" s="80">
        <f>'Activity rawdata'!V1192</f>
        <v>0</v>
      </c>
      <c r="P1193" s="80">
        <f>'Activity rawdata'!W1192</f>
        <v>0</v>
      </c>
      <c r="Q1193" s="80">
        <f>'Activity rawdata'!X1192</f>
        <v>0</v>
      </c>
      <c r="R1193" s="84">
        <f t="shared" si="190"/>
        <v>0</v>
      </c>
      <c r="S1193" s="80">
        <f>'Activity rawdata'!Z1192</f>
        <v>0</v>
      </c>
      <c r="T1193" s="80">
        <f>'Activity rawdata'!AA1192</f>
        <v>0</v>
      </c>
      <c r="U1193" s="80">
        <f t="shared" si="191"/>
        <v>0</v>
      </c>
      <c r="V1193" s="81">
        <f t="shared" si="192"/>
        <v>0</v>
      </c>
      <c r="W1193" s="75">
        <f t="shared" si="193"/>
        <v>0</v>
      </c>
      <c r="X1193" s="75">
        <f t="shared" si="194"/>
        <v>0</v>
      </c>
      <c r="Y1193" s="75">
        <f t="shared" si="195"/>
        <v>0</v>
      </c>
      <c r="Z1193" s="82">
        <f t="shared" si="196"/>
        <v>0</v>
      </c>
      <c r="AA1193" s="75">
        <f t="shared" si="197"/>
        <v>0</v>
      </c>
      <c r="AB1193" s="75">
        <f t="shared" si="198"/>
        <v>0</v>
      </c>
      <c r="AC1193" s="82">
        <f t="shared" si="199"/>
        <v>0</v>
      </c>
    </row>
    <row r="1194" spans="1:29" x14ac:dyDescent="0.35">
      <c r="A1194" s="70" t="str">
        <f>'Activity rawdata'!A1193</f>
        <v>BH6112-1-225</v>
      </c>
      <c r="B1194" s="71" t="str">
        <f>'Activity rawdata'!B1193</f>
        <v>COLB</v>
      </c>
      <c r="C1194" s="71" t="str">
        <f>IF('Activity rawdata'!C1193="PY","Planted",IF('Activity rawdata'!C1193="NY","Nat/Convert",IF('Activity rawdata'!C1193="NN","Nat/Nonconvert",IF('Activity rawdata'!C1193="OY","Planted"))))</f>
        <v>Planted</v>
      </c>
      <c r="D1194" s="70" t="str">
        <f>'Activity rawdata'!D1193</f>
        <v>STP3</v>
      </c>
      <c r="E1194" s="72" t="str">
        <f>'Activity rawdata'!E1193</f>
        <v>79</v>
      </c>
      <c r="F1194" s="73" t="str">
        <f>'Activity rawdata'!L1193</f>
        <v>NO</v>
      </c>
      <c r="G1194" s="72" t="str">
        <f>'Activity rawdata'!R1193</f>
        <v>2058</v>
      </c>
      <c r="H1194" s="72" t="str">
        <f>IF('Activity rawdata'!P1193="AHTHIN1","1st Thin",IF('Activity rawdata'!P1193="AHCC","Clearcut",IF('Activity rawdata'!P1193="AHTHSMZ","SMZ Thin",IF('Activity rawdata'!P1193="AHTHIN2","2nd Thin",IF('Activity rawdata'!P1193="AFERTE","Early Fert",IF('Activity rawdata'!P1193="AFERTM","Mid Fert",IF('Activity rawdata'!P1193="AFERTL","Late Fert",  IF('Activity rawdata'!P1193="ASP","Site Prep", IF('Activity rawdata'!P1193="APLT","Plant",  IF('Activity rawdata'!P1193="ANREG","Natural Regeneration"))))))))))</f>
        <v>Site Prep</v>
      </c>
      <c r="I1194" s="74">
        <f>'Activity rawdata'!O1193</f>
        <v>1.61</v>
      </c>
      <c r="J1194" s="75">
        <f>'Activity rawdata'!N1193</f>
        <v>1</v>
      </c>
      <c r="K1194" s="75">
        <f>'Activity rawdata'!AC1193</f>
        <v>0</v>
      </c>
      <c r="L1194" s="75">
        <f>'Activity rawdata'!AD1193</f>
        <v>0</v>
      </c>
      <c r="M1194" s="76" t="str">
        <f>'Activity rawdata'!AE1193</f>
        <v>-</v>
      </c>
      <c r="N1194" s="83">
        <f>'Activity rawdata'!T1193+'Activity rawdata'!U1193</f>
        <v>0</v>
      </c>
      <c r="O1194" s="80">
        <f>'Activity rawdata'!V1193</f>
        <v>0</v>
      </c>
      <c r="P1194" s="80">
        <f>'Activity rawdata'!W1193</f>
        <v>0</v>
      </c>
      <c r="Q1194" s="80">
        <f>'Activity rawdata'!X1193</f>
        <v>0</v>
      </c>
      <c r="R1194" s="84">
        <f t="shared" si="190"/>
        <v>0</v>
      </c>
      <c r="S1194" s="80">
        <f>'Activity rawdata'!Z1193</f>
        <v>0</v>
      </c>
      <c r="T1194" s="80">
        <f>'Activity rawdata'!AA1193</f>
        <v>0</v>
      </c>
      <c r="U1194" s="80">
        <f t="shared" si="191"/>
        <v>0</v>
      </c>
      <c r="V1194" s="81">
        <f t="shared" si="192"/>
        <v>0</v>
      </c>
      <c r="W1194" s="75">
        <f t="shared" si="193"/>
        <v>0</v>
      </c>
      <c r="X1194" s="75">
        <f t="shared" si="194"/>
        <v>0</v>
      </c>
      <c r="Y1194" s="75">
        <f t="shared" si="195"/>
        <v>0</v>
      </c>
      <c r="Z1194" s="82">
        <f t="shared" si="196"/>
        <v>0</v>
      </c>
      <c r="AA1194" s="75">
        <f t="shared" si="197"/>
        <v>0</v>
      </c>
      <c r="AB1194" s="75">
        <f t="shared" si="198"/>
        <v>0</v>
      </c>
      <c r="AC1194" s="82">
        <f t="shared" si="199"/>
        <v>0</v>
      </c>
    </row>
    <row r="1195" spans="1:29" x14ac:dyDescent="0.35">
      <c r="A1195" s="70" t="str">
        <f>'Activity rawdata'!A1194</f>
        <v>BH6112-1-238</v>
      </c>
      <c r="B1195" s="71" t="str">
        <f>'Activity rawdata'!B1194</f>
        <v>COSL</v>
      </c>
      <c r="C1195" s="71" t="str">
        <f>IF('Activity rawdata'!C1194="PY","Planted",IF('Activity rawdata'!C1194="NY","Nat/Convert",IF('Activity rawdata'!C1194="NN","Nat/Nonconvert",IF('Activity rawdata'!C1194="OY","Planted"))))</f>
        <v>Planted</v>
      </c>
      <c r="D1195" s="70" t="str">
        <f>'Activity rawdata'!D1194</f>
        <v>STP3</v>
      </c>
      <c r="E1195" s="72" t="str">
        <f>'Activity rawdata'!E1194</f>
        <v>60</v>
      </c>
      <c r="F1195" s="73" t="str">
        <f>'Activity rawdata'!L1194</f>
        <v>NO</v>
      </c>
      <c r="G1195" s="72" t="str">
        <f>'Activity rawdata'!R1194</f>
        <v>2058</v>
      </c>
      <c r="H1195" s="72" t="str">
        <f>IF('Activity rawdata'!P1194="AHTHIN1","1st Thin",IF('Activity rawdata'!P1194="AHCC","Clearcut",IF('Activity rawdata'!P1194="AHTHSMZ","SMZ Thin",IF('Activity rawdata'!P1194="AHTHIN2","2nd Thin",IF('Activity rawdata'!P1194="AFERTE","Early Fert",IF('Activity rawdata'!P1194="AFERTM","Mid Fert",IF('Activity rawdata'!P1194="AFERTL","Late Fert",  IF('Activity rawdata'!P1194="ASP","Site Prep", IF('Activity rawdata'!P1194="APLT","Plant",  IF('Activity rawdata'!P1194="ANREG","Natural Regeneration"))))))))))</f>
        <v>Site Prep</v>
      </c>
      <c r="I1195" s="74">
        <f>'Activity rawdata'!O1194</f>
        <v>4.3499999999999996</v>
      </c>
      <c r="J1195" s="75">
        <f>'Activity rawdata'!N1194</f>
        <v>1</v>
      </c>
      <c r="K1195" s="75">
        <f>'Activity rawdata'!AC1194</f>
        <v>0</v>
      </c>
      <c r="L1195" s="75">
        <f>'Activity rawdata'!AD1194</f>
        <v>0</v>
      </c>
      <c r="M1195" s="76" t="str">
        <f>'Activity rawdata'!AE1194</f>
        <v>-</v>
      </c>
      <c r="N1195" s="83">
        <f>'Activity rawdata'!T1194+'Activity rawdata'!U1194</f>
        <v>0</v>
      </c>
      <c r="O1195" s="80">
        <f>'Activity rawdata'!V1194</f>
        <v>0</v>
      </c>
      <c r="P1195" s="80">
        <f>'Activity rawdata'!W1194</f>
        <v>0</v>
      </c>
      <c r="Q1195" s="80">
        <f>'Activity rawdata'!X1194</f>
        <v>0</v>
      </c>
      <c r="R1195" s="84">
        <f t="shared" si="190"/>
        <v>0</v>
      </c>
      <c r="S1195" s="80">
        <f>'Activity rawdata'!Z1194</f>
        <v>0</v>
      </c>
      <c r="T1195" s="80">
        <f>'Activity rawdata'!AA1194</f>
        <v>0</v>
      </c>
      <c r="U1195" s="80">
        <f t="shared" si="191"/>
        <v>0</v>
      </c>
      <c r="V1195" s="81">
        <f t="shared" si="192"/>
        <v>0</v>
      </c>
      <c r="W1195" s="75">
        <f t="shared" si="193"/>
        <v>0</v>
      </c>
      <c r="X1195" s="75">
        <f t="shared" si="194"/>
        <v>0</v>
      </c>
      <c r="Y1195" s="75">
        <f t="shared" si="195"/>
        <v>0</v>
      </c>
      <c r="Z1195" s="82">
        <f t="shared" si="196"/>
        <v>0</v>
      </c>
      <c r="AA1195" s="75">
        <f t="shared" si="197"/>
        <v>0</v>
      </c>
      <c r="AB1195" s="75">
        <f t="shared" si="198"/>
        <v>0</v>
      </c>
      <c r="AC1195" s="82">
        <f t="shared" si="199"/>
        <v>0</v>
      </c>
    </row>
    <row r="1196" spans="1:29" x14ac:dyDescent="0.35">
      <c r="A1196" s="70" t="str">
        <f>'Activity rawdata'!A1195</f>
        <v>BH6112-1-268</v>
      </c>
      <c r="B1196" s="71" t="str">
        <f>'Activity rawdata'!B1195</f>
        <v>COSL</v>
      </c>
      <c r="C1196" s="71" t="str">
        <f>IF('Activity rawdata'!C1195="PY","Planted",IF('Activity rawdata'!C1195="NY","Nat/Convert",IF('Activity rawdata'!C1195="NN","Nat/Nonconvert",IF('Activity rawdata'!C1195="OY","Planted"))))</f>
        <v>Planted</v>
      </c>
      <c r="D1196" s="70" t="str">
        <f>'Activity rawdata'!D1195</f>
        <v>STP3</v>
      </c>
      <c r="E1196" s="72" t="str">
        <f>'Activity rawdata'!E1195</f>
        <v>71</v>
      </c>
      <c r="F1196" s="73" t="str">
        <f>'Activity rawdata'!L1195</f>
        <v>NO</v>
      </c>
      <c r="G1196" s="72" t="str">
        <f>'Activity rawdata'!R1195</f>
        <v>2058</v>
      </c>
      <c r="H1196" s="72" t="str">
        <f>IF('Activity rawdata'!P1195="AHTHIN1","1st Thin",IF('Activity rawdata'!P1195="AHCC","Clearcut",IF('Activity rawdata'!P1195="AHTHSMZ","SMZ Thin",IF('Activity rawdata'!P1195="AHTHIN2","2nd Thin",IF('Activity rawdata'!P1195="AFERTE","Early Fert",IF('Activity rawdata'!P1195="AFERTM","Mid Fert",IF('Activity rawdata'!P1195="AFERTL","Late Fert",  IF('Activity rawdata'!P1195="ASP","Site Prep", IF('Activity rawdata'!P1195="APLT","Plant",  IF('Activity rawdata'!P1195="ANREG","Natural Regeneration"))))))))))</f>
        <v>Site Prep</v>
      </c>
      <c r="I1196" s="74">
        <f>'Activity rawdata'!O1195</f>
        <v>5.14</v>
      </c>
      <c r="J1196" s="75">
        <f>'Activity rawdata'!N1195</f>
        <v>1</v>
      </c>
      <c r="K1196" s="75">
        <f>'Activity rawdata'!AC1195</f>
        <v>0</v>
      </c>
      <c r="L1196" s="75">
        <f>'Activity rawdata'!AD1195</f>
        <v>0</v>
      </c>
      <c r="M1196" s="76" t="str">
        <f>'Activity rawdata'!AE1195</f>
        <v>-</v>
      </c>
      <c r="N1196" s="83">
        <f>'Activity rawdata'!T1195+'Activity rawdata'!U1195</f>
        <v>0</v>
      </c>
      <c r="O1196" s="80">
        <f>'Activity rawdata'!V1195</f>
        <v>0</v>
      </c>
      <c r="P1196" s="80">
        <f>'Activity rawdata'!W1195</f>
        <v>0</v>
      </c>
      <c r="Q1196" s="80">
        <f>'Activity rawdata'!X1195</f>
        <v>0</v>
      </c>
      <c r="R1196" s="84">
        <f t="shared" si="190"/>
        <v>0</v>
      </c>
      <c r="S1196" s="80">
        <f>'Activity rawdata'!Z1195</f>
        <v>0</v>
      </c>
      <c r="T1196" s="80">
        <f>'Activity rawdata'!AA1195</f>
        <v>0</v>
      </c>
      <c r="U1196" s="80">
        <f t="shared" si="191"/>
        <v>0</v>
      </c>
      <c r="V1196" s="81">
        <f t="shared" si="192"/>
        <v>0</v>
      </c>
      <c r="W1196" s="75">
        <f t="shared" si="193"/>
        <v>0</v>
      </c>
      <c r="X1196" s="75">
        <f t="shared" si="194"/>
        <v>0</v>
      </c>
      <c r="Y1196" s="75">
        <f t="shared" si="195"/>
        <v>0</v>
      </c>
      <c r="Z1196" s="82">
        <f t="shared" si="196"/>
        <v>0</v>
      </c>
      <c r="AA1196" s="75">
        <f t="shared" si="197"/>
        <v>0</v>
      </c>
      <c r="AB1196" s="75">
        <f t="shared" si="198"/>
        <v>0</v>
      </c>
      <c r="AC1196" s="82">
        <f t="shared" si="199"/>
        <v>0</v>
      </c>
    </row>
    <row r="1197" spans="1:29" x14ac:dyDescent="0.35">
      <c r="A1197" s="70" t="str">
        <f>'Activity rawdata'!A1196</f>
        <v>BH6125-1-283</v>
      </c>
      <c r="B1197" s="71" t="str">
        <f>'Activity rawdata'!B1196</f>
        <v>COLL</v>
      </c>
      <c r="C1197" s="71" t="str">
        <f>IF('Activity rawdata'!C1196="PY","Planted",IF('Activity rawdata'!C1196="NY","Nat/Convert",IF('Activity rawdata'!C1196="NN","Nat/Nonconvert",IF('Activity rawdata'!C1196="OY","Planted"))))</f>
        <v>Planted</v>
      </c>
      <c r="D1197" s="70" t="str">
        <f>'Activity rawdata'!D1196</f>
        <v>STP3</v>
      </c>
      <c r="E1197" s="72" t="str">
        <f>'Activity rawdata'!E1196</f>
        <v>59</v>
      </c>
      <c r="F1197" s="73" t="str">
        <f>'Activity rawdata'!L1196</f>
        <v>NO</v>
      </c>
      <c r="G1197" s="72" t="str">
        <f>'Activity rawdata'!R1196</f>
        <v>2058</v>
      </c>
      <c r="H1197" s="72" t="str">
        <f>IF('Activity rawdata'!P1196="AHTHIN1","1st Thin",IF('Activity rawdata'!P1196="AHCC","Clearcut",IF('Activity rawdata'!P1196="AHTHSMZ","SMZ Thin",IF('Activity rawdata'!P1196="AHTHIN2","2nd Thin",IF('Activity rawdata'!P1196="AFERTE","Early Fert",IF('Activity rawdata'!P1196="AFERTM","Mid Fert",IF('Activity rawdata'!P1196="AFERTL","Late Fert",  IF('Activity rawdata'!P1196="ASP","Site Prep", IF('Activity rawdata'!P1196="APLT","Plant",  IF('Activity rawdata'!P1196="ANREG","Natural Regeneration"))))))))))</f>
        <v>Site Prep</v>
      </c>
      <c r="I1197" s="74">
        <f>'Activity rawdata'!O1196</f>
        <v>34.909999999999997</v>
      </c>
      <c r="J1197" s="75">
        <f>'Activity rawdata'!N1196</f>
        <v>1</v>
      </c>
      <c r="K1197" s="75">
        <f>'Activity rawdata'!AC1196</f>
        <v>0</v>
      </c>
      <c r="L1197" s="75">
        <f>'Activity rawdata'!AD1196</f>
        <v>0</v>
      </c>
      <c r="M1197" s="76" t="str">
        <f>'Activity rawdata'!AE1196</f>
        <v>-</v>
      </c>
      <c r="N1197" s="83">
        <f>'Activity rawdata'!T1196+'Activity rawdata'!U1196</f>
        <v>0</v>
      </c>
      <c r="O1197" s="80">
        <f>'Activity rawdata'!V1196</f>
        <v>0</v>
      </c>
      <c r="P1197" s="80">
        <f>'Activity rawdata'!W1196</f>
        <v>0</v>
      </c>
      <c r="Q1197" s="80">
        <f>'Activity rawdata'!X1196</f>
        <v>0</v>
      </c>
      <c r="R1197" s="84">
        <f t="shared" si="190"/>
        <v>0</v>
      </c>
      <c r="S1197" s="80">
        <f>'Activity rawdata'!Z1196</f>
        <v>0</v>
      </c>
      <c r="T1197" s="80">
        <f>'Activity rawdata'!AA1196</f>
        <v>0</v>
      </c>
      <c r="U1197" s="80">
        <f t="shared" si="191"/>
        <v>0</v>
      </c>
      <c r="V1197" s="81">
        <f t="shared" si="192"/>
        <v>0</v>
      </c>
      <c r="W1197" s="75">
        <f t="shared" si="193"/>
        <v>0</v>
      </c>
      <c r="X1197" s="75">
        <f t="shared" si="194"/>
        <v>0</v>
      </c>
      <c r="Y1197" s="75">
        <f t="shared" si="195"/>
        <v>0</v>
      </c>
      <c r="Z1197" s="82">
        <f t="shared" si="196"/>
        <v>0</v>
      </c>
      <c r="AA1197" s="75">
        <f t="shared" si="197"/>
        <v>0</v>
      </c>
      <c r="AB1197" s="75">
        <f t="shared" si="198"/>
        <v>0</v>
      </c>
      <c r="AC1197" s="82">
        <f t="shared" si="199"/>
        <v>0</v>
      </c>
    </row>
    <row r="1198" spans="1:29" x14ac:dyDescent="0.35">
      <c r="A1198" s="70" t="str">
        <f>'Activity rawdata'!A1197</f>
        <v>BH6125-1-284</v>
      </c>
      <c r="B1198" s="71" t="str">
        <f>'Activity rawdata'!B1197</f>
        <v>COLL</v>
      </c>
      <c r="C1198" s="71" t="str">
        <f>IF('Activity rawdata'!C1197="PY","Planted",IF('Activity rawdata'!C1197="NY","Nat/Convert",IF('Activity rawdata'!C1197="NN","Nat/Nonconvert",IF('Activity rawdata'!C1197="OY","Planted"))))</f>
        <v>Planted</v>
      </c>
      <c r="D1198" s="70" t="str">
        <f>'Activity rawdata'!D1197</f>
        <v>STP3</v>
      </c>
      <c r="E1198" s="72" t="str">
        <f>'Activity rawdata'!E1197</f>
        <v>59</v>
      </c>
      <c r="F1198" s="73" t="str">
        <f>'Activity rawdata'!L1197</f>
        <v>NO</v>
      </c>
      <c r="G1198" s="72" t="str">
        <f>'Activity rawdata'!R1197</f>
        <v>2058</v>
      </c>
      <c r="H1198" s="72" t="str">
        <f>IF('Activity rawdata'!P1197="AHTHIN1","1st Thin",IF('Activity rawdata'!P1197="AHCC","Clearcut",IF('Activity rawdata'!P1197="AHTHSMZ","SMZ Thin",IF('Activity rawdata'!P1197="AHTHIN2","2nd Thin",IF('Activity rawdata'!P1197="AFERTE","Early Fert",IF('Activity rawdata'!P1197="AFERTM","Mid Fert",IF('Activity rawdata'!P1197="AFERTL","Late Fert",  IF('Activity rawdata'!P1197="ASP","Site Prep", IF('Activity rawdata'!P1197="APLT","Plant",  IF('Activity rawdata'!P1197="ANREG","Natural Regeneration"))))))))))</f>
        <v>Site Prep</v>
      </c>
      <c r="I1198" s="74">
        <f>'Activity rawdata'!O1197</f>
        <v>32.53</v>
      </c>
      <c r="J1198" s="75">
        <f>'Activity rawdata'!N1197</f>
        <v>1</v>
      </c>
      <c r="K1198" s="75">
        <f>'Activity rawdata'!AC1197</f>
        <v>0</v>
      </c>
      <c r="L1198" s="75">
        <f>'Activity rawdata'!AD1197</f>
        <v>0</v>
      </c>
      <c r="M1198" s="76" t="str">
        <f>'Activity rawdata'!AE1197</f>
        <v>-</v>
      </c>
      <c r="N1198" s="83">
        <f>'Activity rawdata'!T1197+'Activity rawdata'!U1197</f>
        <v>0</v>
      </c>
      <c r="O1198" s="80">
        <f>'Activity rawdata'!V1197</f>
        <v>0</v>
      </c>
      <c r="P1198" s="80">
        <f>'Activity rawdata'!W1197</f>
        <v>0</v>
      </c>
      <c r="Q1198" s="80">
        <f>'Activity rawdata'!X1197</f>
        <v>0</v>
      </c>
      <c r="R1198" s="84">
        <f t="shared" si="190"/>
        <v>0</v>
      </c>
      <c r="S1198" s="80">
        <f>'Activity rawdata'!Z1197</f>
        <v>0</v>
      </c>
      <c r="T1198" s="80">
        <f>'Activity rawdata'!AA1197</f>
        <v>0</v>
      </c>
      <c r="U1198" s="80">
        <f t="shared" si="191"/>
        <v>0</v>
      </c>
      <c r="V1198" s="81">
        <f t="shared" si="192"/>
        <v>0</v>
      </c>
      <c r="W1198" s="75">
        <f t="shared" si="193"/>
        <v>0</v>
      </c>
      <c r="X1198" s="75">
        <f t="shared" si="194"/>
        <v>0</v>
      </c>
      <c r="Y1198" s="75">
        <f t="shared" si="195"/>
        <v>0</v>
      </c>
      <c r="Z1198" s="82">
        <f t="shared" si="196"/>
        <v>0</v>
      </c>
      <c r="AA1198" s="75">
        <f t="shared" si="197"/>
        <v>0</v>
      </c>
      <c r="AB1198" s="75">
        <f t="shared" si="198"/>
        <v>0</v>
      </c>
      <c r="AC1198" s="82">
        <f t="shared" si="199"/>
        <v>0</v>
      </c>
    </row>
    <row r="1199" spans="1:29" x14ac:dyDescent="0.35">
      <c r="A1199" s="70" t="str">
        <f>'Activity rawdata'!A1198</f>
        <v>BH6125-1-286</v>
      </c>
      <c r="B1199" s="71" t="str">
        <f>'Activity rawdata'!B1198</f>
        <v>COLL</v>
      </c>
      <c r="C1199" s="71" t="str">
        <f>IF('Activity rawdata'!C1198="PY","Planted",IF('Activity rawdata'!C1198="NY","Nat/Convert",IF('Activity rawdata'!C1198="NN","Nat/Nonconvert",IF('Activity rawdata'!C1198="OY","Planted"))))</f>
        <v>Planted</v>
      </c>
      <c r="D1199" s="70" t="str">
        <f>'Activity rawdata'!D1198</f>
        <v>STP3</v>
      </c>
      <c r="E1199" s="72" t="str">
        <f>'Activity rawdata'!E1198</f>
        <v>64</v>
      </c>
      <c r="F1199" s="73" t="str">
        <f>'Activity rawdata'!L1198</f>
        <v>NO</v>
      </c>
      <c r="G1199" s="72" t="str">
        <f>'Activity rawdata'!R1198</f>
        <v>2058</v>
      </c>
      <c r="H1199" s="72" t="str">
        <f>IF('Activity rawdata'!P1198="AHTHIN1","1st Thin",IF('Activity rawdata'!P1198="AHCC","Clearcut",IF('Activity rawdata'!P1198="AHTHSMZ","SMZ Thin",IF('Activity rawdata'!P1198="AHTHIN2","2nd Thin",IF('Activity rawdata'!P1198="AFERTE","Early Fert",IF('Activity rawdata'!P1198="AFERTM","Mid Fert",IF('Activity rawdata'!P1198="AFERTL","Late Fert",  IF('Activity rawdata'!P1198="ASP","Site Prep", IF('Activity rawdata'!P1198="APLT","Plant",  IF('Activity rawdata'!P1198="ANREG","Natural Regeneration"))))))))))</f>
        <v>Site Prep</v>
      </c>
      <c r="I1199" s="74">
        <f>'Activity rawdata'!O1198</f>
        <v>52.13</v>
      </c>
      <c r="J1199" s="75">
        <f>'Activity rawdata'!N1198</f>
        <v>1</v>
      </c>
      <c r="K1199" s="75">
        <f>'Activity rawdata'!AC1198</f>
        <v>0</v>
      </c>
      <c r="L1199" s="75">
        <f>'Activity rawdata'!AD1198</f>
        <v>0</v>
      </c>
      <c r="M1199" s="76" t="str">
        <f>'Activity rawdata'!AE1198</f>
        <v>-</v>
      </c>
      <c r="N1199" s="83">
        <f>'Activity rawdata'!T1198+'Activity rawdata'!U1198</f>
        <v>0</v>
      </c>
      <c r="O1199" s="80">
        <f>'Activity rawdata'!V1198</f>
        <v>0</v>
      </c>
      <c r="P1199" s="80">
        <f>'Activity rawdata'!W1198</f>
        <v>0</v>
      </c>
      <c r="Q1199" s="80">
        <f>'Activity rawdata'!X1198</f>
        <v>0</v>
      </c>
      <c r="R1199" s="84">
        <f t="shared" si="190"/>
        <v>0</v>
      </c>
      <c r="S1199" s="80">
        <f>'Activity rawdata'!Z1198</f>
        <v>0</v>
      </c>
      <c r="T1199" s="80">
        <f>'Activity rawdata'!AA1198</f>
        <v>0</v>
      </c>
      <c r="U1199" s="80">
        <f t="shared" si="191"/>
        <v>0</v>
      </c>
      <c r="V1199" s="81">
        <f t="shared" si="192"/>
        <v>0</v>
      </c>
      <c r="W1199" s="75">
        <f t="shared" si="193"/>
        <v>0</v>
      </c>
      <c r="X1199" s="75">
        <f t="shared" si="194"/>
        <v>0</v>
      </c>
      <c r="Y1199" s="75">
        <f t="shared" si="195"/>
        <v>0</v>
      </c>
      <c r="Z1199" s="82">
        <f t="shared" si="196"/>
        <v>0</v>
      </c>
      <c r="AA1199" s="75">
        <f t="shared" si="197"/>
        <v>0</v>
      </c>
      <c r="AB1199" s="75">
        <f t="shared" si="198"/>
        <v>0</v>
      </c>
      <c r="AC1199" s="82">
        <f t="shared" si="199"/>
        <v>0</v>
      </c>
    </row>
    <row r="1200" spans="1:29" x14ac:dyDescent="0.35">
      <c r="A1200" s="70" t="str">
        <f>'Activity rawdata'!A1199</f>
        <v>BH6125-1-287</v>
      </c>
      <c r="B1200" s="71" t="str">
        <f>'Activity rawdata'!B1199</f>
        <v>COLL</v>
      </c>
      <c r="C1200" s="71" t="str">
        <f>IF('Activity rawdata'!C1199="PY","Planted",IF('Activity rawdata'!C1199="NY","Nat/Convert",IF('Activity rawdata'!C1199="NN","Nat/Nonconvert",IF('Activity rawdata'!C1199="OY","Planted"))))</f>
        <v>Planted</v>
      </c>
      <c r="D1200" s="70" t="str">
        <f>'Activity rawdata'!D1199</f>
        <v>STP3</v>
      </c>
      <c r="E1200" s="72" t="str">
        <f>'Activity rawdata'!E1199</f>
        <v>64</v>
      </c>
      <c r="F1200" s="73" t="str">
        <f>'Activity rawdata'!L1199</f>
        <v>NO</v>
      </c>
      <c r="G1200" s="72" t="str">
        <f>'Activity rawdata'!R1199</f>
        <v>2058</v>
      </c>
      <c r="H1200" s="72" t="str">
        <f>IF('Activity rawdata'!P1199="AHTHIN1","1st Thin",IF('Activity rawdata'!P1199="AHCC","Clearcut",IF('Activity rawdata'!P1199="AHTHSMZ","SMZ Thin",IF('Activity rawdata'!P1199="AHTHIN2","2nd Thin",IF('Activity rawdata'!P1199="AFERTE","Early Fert",IF('Activity rawdata'!P1199="AFERTM","Mid Fert",IF('Activity rawdata'!P1199="AFERTL","Late Fert",  IF('Activity rawdata'!P1199="ASP","Site Prep", IF('Activity rawdata'!P1199="APLT","Plant",  IF('Activity rawdata'!P1199="ANREG","Natural Regeneration"))))))))))</f>
        <v>Site Prep</v>
      </c>
      <c r="I1200" s="74">
        <f>'Activity rawdata'!O1199</f>
        <v>5.73</v>
      </c>
      <c r="J1200" s="75">
        <f>'Activity rawdata'!N1199</f>
        <v>1</v>
      </c>
      <c r="K1200" s="75">
        <f>'Activity rawdata'!AC1199</f>
        <v>0</v>
      </c>
      <c r="L1200" s="75">
        <f>'Activity rawdata'!AD1199</f>
        <v>0</v>
      </c>
      <c r="M1200" s="76" t="str">
        <f>'Activity rawdata'!AE1199</f>
        <v>-</v>
      </c>
      <c r="N1200" s="83">
        <f>'Activity rawdata'!T1199+'Activity rawdata'!U1199</f>
        <v>0</v>
      </c>
      <c r="O1200" s="80">
        <f>'Activity rawdata'!V1199</f>
        <v>0</v>
      </c>
      <c r="P1200" s="80">
        <f>'Activity rawdata'!W1199</f>
        <v>0</v>
      </c>
      <c r="Q1200" s="80">
        <f>'Activity rawdata'!X1199</f>
        <v>0</v>
      </c>
      <c r="R1200" s="84">
        <f t="shared" si="190"/>
        <v>0</v>
      </c>
      <c r="S1200" s="80">
        <f>'Activity rawdata'!Z1199</f>
        <v>0</v>
      </c>
      <c r="T1200" s="80">
        <f>'Activity rawdata'!AA1199</f>
        <v>0</v>
      </c>
      <c r="U1200" s="80">
        <f t="shared" si="191"/>
        <v>0</v>
      </c>
      <c r="V1200" s="81">
        <f t="shared" si="192"/>
        <v>0</v>
      </c>
      <c r="W1200" s="75">
        <f t="shared" si="193"/>
        <v>0</v>
      </c>
      <c r="X1200" s="75">
        <f t="shared" si="194"/>
        <v>0</v>
      </c>
      <c r="Y1200" s="75">
        <f t="shared" si="195"/>
        <v>0</v>
      </c>
      <c r="Z1200" s="82">
        <f t="shared" si="196"/>
        <v>0</v>
      </c>
      <c r="AA1200" s="75">
        <f t="shared" si="197"/>
        <v>0</v>
      </c>
      <c r="AB1200" s="75">
        <f t="shared" si="198"/>
        <v>0</v>
      </c>
      <c r="AC1200" s="82">
        <f t="shared" si="199"/>
        <v>0</v>
      </c>
    </row>
    <row r="1201" spans="1:29" x14ac:dyDescent="0.35">
      <c r="A1201" s="70" t="str">
        <f>'Activity rawdata'!A1200</f>
        <v>BH6125-1-293</v>
      </c>
      <c r="B1201" s="71" t="str">
        <f>'Activity rawdata'!B1200</f>
        <v>COLL</v>
      </c>
      <c r="C1201" s="71" t="str">
        <f>IF('Activity rawdata'!C1200="PY","Planted",IF('Activity rawdata'!C1200="NY","Nat/Convert",IF('Activity rawdata'!C1200="NN","Nat/Nonconvert",IF('Activity rawdata'!C1200="OY","Planted"))))</f>
        <v>Planted</v>
      </c>
      <c r="D1201" s="70" t="str">
        <f>'Activity rawdata'!D1200</f>
        <v>STP3</v>
      </c>
      <c r="E1201" s="72" t="str">
        <f>'Activity rawdata'!E1200</f>
        <v>59</v>
      </c>
      <c r="F1201" s="73" t="str">
        <f>'Activity rawdata'!L1200</f>
        <v>NO</v>
      </c>
      <c r="G1201" s="72" t="str">
        <f>'Activity rawdata'!R1200</f>
        <v>2058</v>
      </c>
      <c r="H1201" s="72" t="str">
        <f>IF('Activity rawdata'!P1200="AHTHIN1","1st Thin",IF('Activity rawdata'!P1200="AHCC","Clearcut",IF('Activity rawdata'!P1200="AHTHSMZ","SMZ Thin",IF('Activity rawdata'!P1200="AHTHIN2","2nd Thin",IF('Activity rawdata'!P1200="AFERTE","Early Fert",IF('Activity rawdata'!P1200="AFERTM","Mid Fert",IF('Activity rawdata'!P1200="AFERTL","Late Fert",  IF('Activity rawdata'!P1200="ASP","Site Prep", IF('Activity rawdata'!P1200="APLT","Plant",  IF('Activity rawdata'!P1200="ANREG","Natural Regeneration"))))))))))</f>
        <v>Site Prep</v>
      </c>
      <c r="I1201" s="74">
        <f>'Activity rawdata'!O1200</f>
        <v>6.94</v>
      </c>
      <c r="J1201" s="75">
        <f>'Activity rawdata'!N1200</f>
        <v>1</v>
      </c>
      <c r="K1201" s="75">
        <f>'Activity rawdata'!AC1200</f>
        <v>0</v>
      </c>
      <c r="L1201" s="75">
        <f>'Activity rawdata'!AD1200</f>
        <v>0</v>
      </c>
      <c r="M1201" s="76" t="str">
        <f>'Activity rawdata'!AE1200</f>
        <v>-</v>
      </c>
      <c r="N1201" s="83">
        <f>'Activity rawdata'!T1200+'Activity rawdata'!U1200</f>
        <v>0</v>
      </c>
      <c r="O1201" s="80">
        <f>'Activity rawdata'!V1200</f>
        <v>0</v>
      </c>
      <c r="P1201" s="80">
        <f>'Activity rawdata'!W1200</f>
        <v>0</v>
      </c>
      <c r="Q1201" s="80">
        <f>'Activity rawdata'!X1200</f>
        <v>0</v>
      </c>
      <c r="R1201" s="84">
        <f t="shared" si="190"/>
        <v>0</v>
      </c>
      <c r="S1201" s="80">
        <f>'Activity rawdata'!Z1200</f>
        <v>0</v>
      </c>
      <c r="T1201" s="80">
        <f>'Activity rawdata'!AA1200</f>
        <v>0</v>
      </c>
      <c r="U1201" s="80">
        <f t="shared" si="191"/>
        <v>0</v>
      </c>
      <c r="V1201" s="81">
        <f t="shared" si="192"/>
        <v>0</v>
      </c>
      <c r="W1201" s="75">
        <f t="shared" si="193"/>
        <v>0</v>
      </c>
      <c r="X1201" s="75">
        <f t="shared" si="194"/>
        <v>0</v>
      </c>
      <c r="Y1201" s="75">
        <f t="shared" si="195"/>
        <v>0</v>
      </c>
      <c r="Z1201" s="82">
        <f t="shared" si="196"/>
        <v>0</v>
      </c>
      <c r="AA1201" s="75">
        <f t="shared" si="197"/>
        <v>0</v>
      </c>
      <c r="AB1201" s="75">
        <f t="shared" si="198"/>
        <v>0</v>
      </c>
      <c r="AC1201" s="82">
        <f t="shared" si="199"/>
        <v>0</v>
      </c>
    </row>
    <row r="1202" spans="1:29" x14ac:dyDescent="0.35">
      <c r="A1202" s="70" t="str">
        <f>'Activity rawdata'!A1201</f>
        <v>BH6125-1-297</v>
      </c>
      <c r="B1202" s="71" t="str">
        <f>'Activity rawdata'!B1201</f>
        <v>COLL</v>
      </c>
      <c r="C1202" s="71" t="str">
        <f>IF('Activity rawdata'!C1201="PY","Planted",IF('Activity rawdata'!C1201="NY","Nat/Convert",IF('Activity rawdata'!C1201="NN","Nat/Nonconvert",IF('Activity rawdata'!C1201="OY","Planted"))))</f>
        <v>Planted</v>
      </c>
      <c r="D1202" s="70" t="str">
        <f>'Activity rawdata'!D1201</f>
        <v>STP3</v>
      </c>
      <c r="E1202" s="72" t="str">
        <f>'Activity rawdata'!E1201</f>
        <v>59</v>
      </c>
      <c r="F1202" s="73" t="str">
        <f>'Activity rawdata'!L1201</f>
        <v>NO</v>
      </c>
      <c r="G1202" s="72" t="str">
        <f>'Activity rawdata'!R1201</f>
        <v>2058</v>
      </c>
      <c r="H1202" s="72" t="str">
        <f>IF('Activity rawdata'!P1201="AHTHIN1","1st Thin",IF('Activity rawdata'!P1201="AHCC","Clearcut",IF('Activity rawdata'!P1201="AHTHSMZ","SMZ Thin",IF('Activity rawdata'!P1201="AHTHIN2","2nd Thin",IF('Activity rawdata'!P1201="AFERTE","Early Fert",IF('Activity rawdata'!P1201="AFERTM","Mid Fert",IF('Activity rawdata'!P1201="AFERTL","Late Fert",  IF('Activity rawdata'!P1201="ASP","Site Prep", IF('Activity rawdata'!P1201="APLT","Plant",  IF('Activity rawdata'!P1201="ANREG","Natural Regeneration"))))))))))</f>
        <v>Site Prep</v>
      </c>
      <c r="I1202" s="74">
        <f>'Activity rawdata'!O1201</f>
        <v>40.51</v>
      </c>
      <c r="J1202" s="75">
        <f>'Activity rawdata'!N1201</f>
        <v>1</v>
      </c>
      <c r="K1202" s="75">
        <f>'Activity rawdata'!AC1201</f>
        <v>0</v>
      </c>
      <c r="L1202" s="75">
        <f>'Activity rawdata'!AD1201</f>
        <v>0</v>
      </c>
      <c r="M1202" s="76" t="str">
        <f>'Activity rawdata'!AE1201</f>
        <v>-</v>
      </c>
      <c r="N1202" s="83">
        <f>'Activity rawdata'!T1201+'Activity rawdata'!U1201</f>
        <v>0</v>
      </c>
      <c r="O1202" s="80">
        <f>'Activity rawdata'!V1201</f>
        <v>0</v>
      </c>
      <c r="P1202" s="80">
        <f>'Activity rawdata'!W1201</f>
        <v>0</v>
      </c>
      <c r="Q1202" s="80">
        <f>'Activity rawdata'!X1201</f>
        <v>0</v>
      </c>
      <c r="R1202" s="84">
        <f t="shared" si="190"/>
        <v>0</v>
      </c>
      <c r="S1202" s="80">
        <f>'Activity rawdata'!Z1201</f>
        <v>0</v>
      </c>
      <c r="T1202" s="80">
        <f>'Activity rawdata'!AA1201</f>
        <v>0</v>
      </c>
      <c r="U1202" s="80">
        <f t="shared" si="191"/>
        <v>0</v>
      </c>
      <c r="V1202" s="81">
        <f t="shared" si="192"/>
        <v>0</v>
      </c>
      <c r="W1202" s="75">
        <f t="shared" si="193"/>
        <v>0</v>
      </c>
      <c r="X1202" s="75">
        <f t="shared" si="194"/>
        <v>0</v>
      </c>
      <c r="Y1202" s="75">
        <f t="shared" si="195"/>
        <v>0</v>
      </c>
      <c r="Z1202" s="82">
        <f t="shared" si="196"/>
        <v>0</v>
      </c>
      <c r="AA1202" s="75">
        <f t="shared" si="197"/>
        <v>0</v>
      </c>
      <c r="AB1202" s="75">
        <f t="shared" si="198"/>
        <v>0</v>
      </c>
      <c r="AC1202" s="82">
        <f t="shared" si="199"/>
        <v>0</v>
      </c>
    </row>
    <row r="1203" spans="1:29" x14ac:dyDescent="0.35">
      <c r="A1203" s="70" t="str">
        <f>'Activity rawdata'!A1202</f>
        <v>BH6112-1-210</v>
      </c>
      <c r="B1203" s="71" t="str">
        <f>'Activity rawdata'!B1202</f>
        <v>COLB</v>
      </c>
      <c r="C1203" s="71" t="str">
        <f>IF('Activity rawdata'!C1202="PY","Planted",IF('Activity rawdata'!C1202="NY","Nat/Convert",IF('Activity rawdata'!C1202="NN","Nat/Nonconvert",IF('Activity rawdata'!C1202="OY","Planted"))))</f>
        <v>Planted</v>
      </c>
      <c r="D1203" s="70" t="str">
        <f>'Activity rawdata'!D1202</f>
        <v>STP3</v>
      </c>
      <c r="E1203" s="72" t="str">
        <f>'Activity rawdata'!E1202</f>
        <v>83</v>
      </c>
      <c r="F1203" s="73" t="str">
        <f>'Activity rawdata'!L1202</f>
        <v>NO</v>
      </c>
      <c r="G1203" s="72" t="str">
        <f>'Activity rawdata'!R1202</f>
        <v>2058</v>
      </c>
      <c r="H1203" s="72" t="str">
        <f>IF('Activity rawdata'!P1202="AHTHIN1","1st Thin",IF('Activity rawdata'!P1202="AHCC","Clearcut",IF('Activity rawdata'!P1202="AHTHSMZ","SMZ Thin",IF('Activity rawdata'!P1202="AHTHIN2","2nd Thin",IF('Activity rawdata'!P1202="AFERTE","Early Fert",IF('Activity rawdata'!P1202="AFERTM","Mid Fert",IF('Activity rawdata'!P1202="AFERTL","Late Fert",  IF('Activity rawdata'!P1202="ASP","Site Prep", IF('Activity rawdata'!P1202="APLT","Plant",  IF('Activity rawdata'!P1202="ANREG","Natural Regeneration"))))))))))</f>
        <v>Site Prep</v>
      </c>
      <c r="I1203" s="74">
        <f>'Activity rawdata'!O1202</f>
        <v>26.86</v>
      </c>
      <c r="J1203" s="75">
        <f>'Activity rawdata'!N1202</f>
        <v>1</v>
      </c>
      <c r="K1203" s="75">
        <f>'Activity rawdata'!AC1202</f>
        <v>0</v>
      </c>
      <c r="L1203" s="75">
        <f>'Activity rawdata'!AD1202</f>
        <v>0</v>
      </c>
      <c r="M1203" s="76" t="str">
        <f>'Activity rawdata'!AE1202</f>
        <v>-</v>
      </c>
      <c r="N1203" s="83">
        <f>'Activity rawdata'!T1202+'Activity rawdata'!U1202</f>
        <v>0</v>
      </c>
      <c r="O1203" s="80">
        <f>'Activity rawdata'!V1202</f>
        <v>0</v>
      </c>
      <c r="P1203" s="80">
        <f>'Activity rawdata'!W1202</f>
        <v>0</v>
      </c>
      <c r="Q1203" s="80">
        <f>'Activity rawdata'!X1202</f>
        <v>0</v>
      </c>
      <c r="R1203" s="84">
        <f t="shared" si="190"/>
        <v>0</v>
      </c>
      <c r="S1203" s="80">
        <f>'Activity rawdata'!Z1202</f>
        <v>0</v>
      </c>
      <c r="T1203" s="80">
        <f>'Activity rawdata'!AA1202</f>
        <v>0</v>
      </c>
      <c r="U1203" s="80">
        <f t="shared" si="191"/>
        <v>0</v>
      </c>
      <c r="V1203" s="81">
        <f t="shared" si="192"/>
        <v>0</v>
      </c>
      <c r="W1203" s="75">
        <f t="shared" si="193"/>
        <v>0</v>
      </c>
      <c r="X1203" s="75">
        <f t="shared" si="194"/>
        <v>0</v>
      </c>
      <c r="Y1203" s="75">
        <f t="shared" si="195"/>
        <v>0</v>
      </c>
      <c r="Z1203" s="82">
        <f t="shared" si="196"/>
        <v>0</v>
      </c>
      <c r="AA1203" s="75">
        <f t="shared" si="197"/>
        <v>0</v>
      </c>
      <c r="AB1203" s="75">
        <f t="shared" si="198"/>
        <v>0</v>
      </c>
      <c r="AC1203" s="82">
        <f t="shared" si="199"/>
        <v>0</v>
      </c>
    </row>
    <row r="1204" spans="1:29" x14ac:dyDescent="0.35">
      <c r="A1204" s="70" t="str">
        <f>'Activity rawdata'!A1203</f>
        <v>BH6112-1-228</v>
      </c>
      <c r="B1204" s="71" t="str">
        <f>'Activity rawdata'!B1203</f>
        <v>COLB</v>
      </c>
      <c r="C1204" s="71" t="str">
        <f>IF('Activity rawdata'!C1203="PY","Planted",IF('Activity rawdata'!C1203="NY","Nat/Convert",IF('Activity rawdata'!C1203="NN","Nat/Nonconvert",IF('Activity rawdata'!C1203="OY","Planted"))))</f>
        <v>Planted</v>
      </c>
      <c r="D1204" s="70" t="str">
        <f>'Activity rawdata'!D1203</f>
        <v>STP3</v>
      </c>
      <c r="E1204" s="72" t="str">
        <f>'Activity rawdata'!E1203</f>
        <v>82</v>
      </c>
      <c r="F1204" s="73" t="str">
        <f>'Activity rawdata'!L1203</f>
        <v>NO</v>
      </c>
      <c r="G1204" s="72" t="str">
        <f>'Activity rawdata'!R1203</f>
        <v>2058</v>
      </c>
      <c r="H1204" s="72" t="str">
        <f>IF('Activity rawdata'!P1203="AHTHIN1","1st Thin",IF('Activity rawdata'!P1203="AHCC","Clearcut",IF('Activity rawdata'!P1203="AHTHSMZ","SMZ Thin",IF('Activity rawdata'!P1203="AHTHIN2","2nd Thin",IF('Activity rawdata'!P1203="AFERTE","Early Fert",IF('Activity rawdata'!P1203="AFERTM","Mid Fert",IF('Activity rawdata'!P1203="AFERTL","Late Fert",  IF('Activity rawdata'!P1203="ASP","Site Prep", IF('Activity rawdata'!P1203="APLT","Plant",  IF('Activity rawdata'!P1203="ANREG","Natural Regeneration"))))))))))</f>
        <v>Site Prep</v>
      </c>
      <c r="I1204" s="74">
        <f>'Activity rawdata'!O1203</f>
        <v>0.83</v>
      </c>
      <c r="J1204" s="75">
        <f>'Activity rawdata'!N1203</f>
        <v>1</v>
      </c>
      <c r="K1204" s="75">
        <f>'Activity rawdata'!AC1203</f>
        <v>0</v>
      </c>
      <c r="L1204" s="75">
        <f>'Activity rawdata'!AD1203</f>
        <v>0</v>
      </c>
      <c r="M1204" s="76" t="str">
        <f>'Activity rawdata'!AE1203</f>
        <v>-</v>
      </c>
      <c r="N1204" s="83">
        <f>'Activity rawdata'!T1203+'Activity rawdata'!U1203</f>
        <v>0</v>
      </c>
      <c r="O1204" s="80">
        <f>'Activity rawdata'!V1203</f>
        <v>0</v>
      </c>
      <c r="P1204" s="80">
        <f>'Activity rawdata'!W1203</f>
        <v>0</v>
      </c>
      <c r="Q1204" s="80">
        <f>'Activity rawdata'!X1203</f>
        <v>0</v>
      </c>
      <c r="R1204" s="84">
        <f t="shared" si="190"/>
        <v>0</v>
      </c>
      <c r="S1204" s="80">
        <f>'Activity rawdata'!Z1203</f>
        <v>0</v>
      </c>
      <c r="T1204" s="80">
        <f>'Activity rawdata'!AA1203</f>
        <v>0</v>
      </c>
      <c r="U1204" s="80">
        <f t="shared" si="191"/>
        <v>0</v>
      </c>
      <c r="V1204" s="81">
        <f t="shared" si="192"/>
        <v>0</v>
      </c>
      <c r="W1204" s="75">
        <f t="shared" si="193"/>
        <v>0</v>
      </c>
      <c r="X1204" s="75">
        <f t="shared" si="194"/>
        <v>0</v>
      </c>
      <c r="Y1204" s="75">
        <f t="shared" si="195"/>
        <v>0</v>
      </c>
      <c r="Z1204" s="82">
        <f t="shared" si="196"/>
        <v>0</v>
      </c>
      <c r="AA1204" s="75">
        <f t="shared" si="197"/>
        <v>0</v>
      </c>
      <c r="AB1204" s="75">
        <f t="shared" si="198"/>
        <v>0</v>
      </c>
      <c r="AC1204" s="82">
        <f t="shared" si="199"/>
        <v>0</v>
      </c>
    </row>
    <row r="1205" spans="1:29" x14ac:dyDescent="0.35">
      <c r="A1205" s="70" t="str">
        <f>'Activity rawdata'!A1204</f>
        <v>BH6112-1-393</v>
      </c>
      <c r="B1205" s="71" t="str">
        <f>'Activity rawdata'!B1204</f>
        <v>COLB</v>
      </c>
      <c r="C1205" s="71" t="str">
        <f>IF('Activity rawdata'!C1204="PY","Planted",IF('Activity rawdata'!C1204="NY","Nat/Convert",IF('Activity rawdata'!C1204="NN","Nat/Nonconvert",IF('Activity rawdata'!C1204="OY","Planted"))))</f>
        <v>Planted</v>
      </c>
      <c r="D1205" s="70" t="str">
        <f>'Activity rawdata'!D1204</f>
        <v>STP3</v>
      </c>
      <c r="E1205" s="72" t="str">
        <f>'Activity rawdata'!E1204</f>
        <v>83</v>
      </c>
      <c r="F1205" s="73" t="str">
        <f>'Activity rawdata'!L1204</f>
        <v>NO</v>
      </c>
      <c r="G1205" s="72" t="str">
        <f>'Activity rawdata'!R1204</f>
        <v>2058</v>
      </c>
      <c r="H1205" s="72" t="str">
        <f>IF('Activity rawdata'!P1204="AHTHIN1","1st Thin",IF('Activity rawdata'!P1204="AHCC","Clearcut",IF('Activity rawdata'!P1204="AHTHSMZ","SMZ Thin",IF('Activity rawdata'!P1204="AHTHIN2","2nd Thin",IF('Activity rawdata'!P1204="AFERTE","Early Fert",IF('Activity rawdata'!P1204="AFERTM","Mid Fert",IF('Activity rawdata'!P1204="AFERTL","Late Fert",  IF('Activity rawdata'!P1204="ASP","Site Prep", IF('Activity rawdata'!P1204="APLT","Plant",  IF('Activity rawdata'!P1204="ANREG","Natural Regeneration"))))))))))</f>
        <v>Site Prep</v>
      </c>
      <c r="I1205" s="74">
        <f>'Activity rawdata'!O1204</f>
        <v>10.199999999999999</v>
      </c>
      <c r="J1205" s="75">
        <f>'Activity rawdata'!N1204</f>
        <v>1</v>
      </c>
      <c r="K1205" s="75">
        <f>'Activity rawdata'!AC1204</f>
        <v>0</v>
      </c>
      <c r="L1205" s="75">
        <f>'Activity rawdata'!AD1204</f>
        <v>0</v>
      </c>
      <c r="M1205" s="76" t="str">
        <f>'Activity rawdata'!AE1204</f>
        <v>-</v>
      </c>
      <c r="N1205" s="83">
        <f>'Activity rawdata'!T1204+'Activity rawdata'!U1204</f>
        <v>0</v>
      </c>
      <c r="O1205" s="80">
        <f>'Activity rawdata'!V1204</f>
        <v>0</v>
      </c>
      <c r="P1205" s="80">
        <f>'Activity rawdata'!W1204</f>
        <v>0</v>
      </c>
      <c r="Q1205" s="80">
        <f>'Activity rawdata'!X1204</f>
        <v>0</v>
      </c>
      <c r="R1205" s="84">
        <f t="shared" si="190"/>
        <v>0</v>
      </c>
      <c r="S1205" s="80">
        <f>'Activity rawdata'!Z1204</f>
        <v>0</v>
      </c>
      <c r="T1205" s="80">
        <f>'Activity rawdata'!AA1204</f>
        <v>0</v>
      </c>
      <c r="U1205" s="80">
        <f t="shared" si="191"/>
        <v>0</v>
      </c>
      <c r="V1205" s="81">
        <f t="shared" si="192"/>
        <v>0</v>
      </c>
      <c r="W1205" s="75">
        <f t="shared" si="193"/>
        <v>0</v>
      </c>
      <c r="X1205" s="75">
        <f t="shared" si="194"/>
        <v>0</v>
      </c>
      <c r="Y1205" s="75">
        <f t="shared" si="195"/>
        <v>0</v>
      </c>
      <c r="Z1205" s="82">
        <f t="shared" si="196"/>
        <v>0</v>
      </c>
      <c r="AA1205" s="75">
        <f t="shared" si="197"/>
        <v>0</v>
      </c>
      <c r="AB1205" s="75">
        <f t="shared" si="198"/>
        <v>0</v>
      </c>
      <c r="AC1205" s="82">
        <f t="shared" si="199"/>
        <v>0</v>
      </c>
    </row>
    <row r="1206" spans="1:29" x14ac:dyDescent="0.35">
      <c r="A1206" s="70" t="str">
        <f>'Activity rawdata'!A1205</f>
        <v>BH1435-1-21</v>
      </c>
      <c r="B1206" s="71" t="str">
        <f>'Activity rawdata'!B1205</f>
        <v>COLB</v>
      </c>
      <c r="C1206" s="71" t="str">
        <f>IF('Activity rawdata'!C1205="PY","Planted",IF('Activity rawdata'!C1205="NY","Nat/Convert",IF('Activity rawdata'!C1205="NN","Nat/Nonconvert",IF('Activity rawdata'!C1205="OY","Planted"))))</f>
        <v>Planted</v>
      </c>
      <c r="D1206" s="70" t="str">
        <f>'Activity rawdata'!D1205</f>
        <v>STP3</v>
      </c>
      <c r="E1206" s="72" t="str">
        <f>'Activity rawdata'!E1205</f>
        <v>80</v>
      </c>
      <c r="F1206" s="73" t="str">
        <f>'Activity rawdata'!L1205</f>
        <v>NO</v>
      </c>
      <c r="G1206" s="72" t="str">
        <f>'Activity rawdata'!R1205</f>
        <v>2058</v>
      </c>
      <c r="H1206" s="72" t="str">
        <f>IF('Activity rawdata'!P1205="AHTHIN1","1st Thin",IF('Activity rawdata'!P1205="AHCC","Clearcut",IF('Activity rawdata'!P1205="AHTHSMZ","SMZ Thin",IF('Activity rawdata'!P1205="AHTHIN2","2nd Thin",IF('Activity rawdata'!P1205="AFERTE","Early Fert",IF('Activity rawdata'!P1205="AFERTM","Mid Fert",IF('Activity rawdata'!P1205="AFERTL","Late Fert",  IF('Activity rawdata'!P1205="ASP","Site Prep", IF('Activity rawdata'!P1205="APLT","Plant",  IF('Activity rawdata'!P1205="ANREG","Natural Regeneration"))))))))))</f>
        <v>Site Prep</v>
      </c>
      <c r="I1206" s="74">
        <f>'Activity rawdata'!O1205</f>
        <v>31.89</v>
      </c>
      <c r="J1206" s="75">
        <f>'Activity rawdata'!N1205</f>
        <v>1</v>
      </c>
      <c r="K1206" s="75">
        <f>'Activity rawdata'!AC1205</f>
        <v>0</v>
      </c>
      <c r="L1206" s="75">
        <f>'Activity rawdata'!AD1205</f>
        <v>0</v>
      </c>
      <c r="M1206" s="76" t="str">
        <f>'Activity rawdata'!AE1205</f>
        <v>-</v>
      </c>
      <c r="N1206" s="83">
        <f>'Activity rawdata'!T1205+'Activity rawdata'!U1205</f>
        <v>0</v>
      </c>
      <c r="O1206" s="80">
        <f>'Activity rawdata'!V1205</f>
        <v>0</v>
      </c>
      <c r="P1206" s="80">
        <f>'Activity rawdata'!W1205</f>
        <v>0</v>
      </c>
      <c r="Q1206" s="80">
        <f>'Activity rawdata'!X1205</f>
        <v>0</v>
      </c>
      <c r="R1206" s="84">
        <f t="shared" si="190"/>
        <v>0</v>
      </c>
      <c r="S1206" s="80">
        <f>'Activity rawdata'!Z1205</f>
        <v>0</v>
      </c>
      <c r="T1206" s="80">
        <f>'Activity rawdata'!AA1205</f>
        <v>0</v>
      </c>
      <c r="U1206" s="80">
        <f t="shared" si="191"/>
        <v>0</v>
      </c>
      <c r="V1206" s="81">
        <f t="shared" si="192"/>
        <v>0</v>
      </c>
      <c r="W1206" s="75">
        <f t="shared" si="193"/>
        <v>0</v>
      </c>
      <c r="X1206" s="75">
        <f t="shared" si="194"/>
        <v>0</v>
      </c>
      <c r="Y1206" s="75">
        <f t="shared" si="195"/>
        <v>0</v>
      </c>
      <c r="Z1206" s="82">
        <f t="shared" si="196"/>
        <v>0</v>
      </c>
      <c r="AA1206" s="75">
        <f t="shared" si="197"/>
        <v>0</v>
      </c>
      <c r="AB1206" s="75">
        <f t="shared" si="198"/>
        <v>0</v>
      </c>
      <c r="AC1206" s="82">
        <f t="shared" si="199"/>
        <v>0</v>
      </c>
    </row>
    <row r="1207" spans="1:29" x14ac:dyDescent="0.35">
      <c r="A1207" s="70" t="str">
        <f>'Activity rawdata'!A1206</f>
        <v>BH1435-1-31</v>
      </c>
      <c r="B1207" s="71" t="str">
        <f>'Activity rawdata'!B1206</f>
        <v>COLB</v>
      </c>
      <c r="C1207" s="71" t="str">
        <f>IF('Activity rawdata'!C1206="PY","Planted",IF('Activity rawdata'!C1206="NY","Nat/Convert",IF('Activity rawdata'!C1206="NN","Nat/Nonconvert",IF('Activity rawdata'!C1206="OY","Planted"))))</f>
        <v>Planted</v>
      </c>
      <c r="D1207" s="70" t="str">
        <f>'Activity rawdata'!D1206</f>
        <v>STP3</v>
      </c>
      <c r="E1207" s="72" t="str">
        <f>'Activity rawdata'!E1206</f>
        <v>87</v>
      </c>
      <c r="F1207" s="73" t="str">
        <f>'Activity rawdata'!L1206</f>
        <v>NO</v>
      </c>
      <c r="G1207" s="72" t="str">
        <f>'Activity rawdata'!R1206</f>
        <v>2058</v>
      </c>
      <c r="H1207" s="72" t="str">
        <f>IF('Activity rawdata'!P1206="AHTHIN1","1st Thin",IF('Activity rawdata'!P1206="AHCC","Clearcut",IF('Activity rawdata'!P1206="AHTHSMZ","SMZ Thin",IF('Activity rawdata'!P1206="AHTHIN2","2nd Thin",IF('Activity rawdata'!P1206="AFERTE","Early Fert",IF('Activity rawdata'!P1206="AFERTM","Mid Fert",IF('Activity rawdata'!P1206="AFERTL","Late Fert",  IF('Activity rawdata'!P1206="ASP","Site Prep", IF('Activity rawdata'!P1206="APLT","Plant",  IF('Activity rawdata'!P1206="ANREG","Natural Regeneration"))))))))))</f>
        <v>Site Prep</v>
      </c>
      <c r="I1207" s="74">
        <f>'Activity rawdata'!O1206</f>
        <v>3.56</v>
      </c>
      <c r="J1207" s="75">
        <f>'Activity rawdata'!N1206</f>
        <v>1</v>
      </c>
      <c r="K1207" s="75">
        <f>'Activity rawdata'!AC1206</f>
        <v>0</v>
      </c>
      <c r="L1207" s="75">
        <f>'Activity rawdata'!AD1206</f>
        <v>0</v>
      </c>
      <c r="M1207" s="76" t="str">
        <f>'Activity rawdata'!AE1206</f>
        <v>-</v>
      </c>
      <c r="N1207" s="83">
        <f>'Activity rawdata'!T1206+'Activity rawdata'!U1206</f>
        <v>0</v>
      </c>
      <c r="O1207" s="80">
        <f>'Activity rawdata'!V1206</f>
        <v>0</v>
      </c>
      <c r="P1207" s="80">
        <f>'Activity rawdata'!W1206</f>
        <v>0</v>
      </c>
      <c r="Q1207" s="80">
        <f>'Activity rawdata'!X1206</f>
        <v>0</v>
      </c>
      <c r="R1207" s="84">
        <f t="shared" si="190"/>
        <v>0</v>
      </c>
      <c r="S1207" s="80">
        <f>'Activity rawdata'!Z1206</f>
        <v>0</v>
      </c>
      <c r="T1207" s="80">
        <f>'Activity rawdata'!AA1206</f>
        <v>0</v>
      </c>
      <c r="U1207" s="80">
        <f t="shared" si="191"/>
        <v>0</v>
      </c>
      <c r="V1207" s="81">
        <f t="shared" si="192"/>
        <v>0</v>
      </c>
      <c r="W1207" s="75">
        <f t="shared" si="193"/>
        <v>0</v>
      </c>
      <c r="X1207" s="75">
        <f t="shared" si="194"/>
        <v>0</v>
      </c>
      <c r="Y1207" s="75">
        <f t="shared" si="195"/>
        <v>0</v>
      </c>
      <c r="Z1207" s="82">
        <f t="shared" si="196"/>
        <v>0</v>
      </c>
      <c r="AA1207" s="75">
        <f t="shared" si="197"/>
        <v>0</v>
      </c>
      <c r="AB1207" s="75">
        <f t="shared" si="198"/>
        <v>0</v>
      </c>
      <c r="AC1207" s="82">
        <f t="shared" si="199"/>
        <v>0</v>
      </c>
    </row>
    <row r="1208" spans="1:29" x14ac:dyDescent="0.35">
      <c r="A1208" s="70" t="str">
        <f>'Activity rawdata'!A1207</f>
        <v>BH1435-1-343</v>
      </c>
      <c r="B1208" s="71" t="str">
        <f>'Activity rawdata'!B1207</f>
        <v>COLB</v>
      </c>
      <c r="C1208" s="71" t="str">
        <f>IF('Activity rawdata'!C1207="PY","Planted",IF('Activity rawdata'!C1207="NY","Nat/Convert",IF('Activity rawdata'!C1207="NN","Nat/Nonconvert",IF('Activity rawdata'!C1207="OY","Planted"))))</f>
        <v>Planted</v>
      </c>
      <c r="D1208" s="70" t="str">
        <f>'Activity rawdata'!D1207</f>
        <v>STP3</v>
      </c>
      <c r="E1208" s="72" t="str">
        <f>'Activity rawdata'!E1207</f>
        <v>83</v>
      </c>
      <c r="F1208" s="73" t="str">
        <f>'Activity rawdata'!L1207</f>
        <v>NO</v>
      </c>
      <c r="G1208" s="72" t="str">
        <f>'Activity rawdata'!R1207</f>
        <v>2058</v>
      </c>
      <c r="H1208" s="72" t="str">
        <f>IF('Activity rawdata'!P1207="AHTHIN1","1st Thin",IF('Activity rawdata'!P1207="AHCC","Clearcut",IF('Activity rawdata'!P1207="AHTHSMZ","SMZ Thin",IF('Activity rawdata'!P1207="AHTHIN2","2nd Thin",IF('Activity rawdata'!P1207="AFERTE","Early Fert",IF('Activity rawdata'!P1207="AFERTM","Mid Fert",IF('Activity rawdata'!P1207="AFERTL","Late Fert",  IF('Activity rawdata'!P1207="ASP","Site Prep", IF('Activity rawdata'!P1207="APLT","Plant",  IF('Activity rawdata'!P1207="ANREG","Natural Regeneration"))))))))))</f>
        <v>Site Prep</v>
      </c>
      <c r="I1208" s="74">
        <f>'Activity rawdata'!O1207</f>
        <v>8.2100000000000009</v>
      </c>
      <c r="J1208" s="75">
        <f>'Activity rawdata'!N1207</f>
        <v>1</v>
      </c>
      <c r="K1208" s="75">
        <f>'Activity rawdata'!AC1207</f>
        <v>0</v>
      </c>
      <c r="L1208" s="75">
        <f>'Activity rawdata'!AD1207</f>
        <v>0</v>
      </c>
      <c r="M1208" s="76" t="str">
        <f>'Activity rawdata'!AE1207</f>
        <v>-</v>
      </c>
      <c r="N1208" s="83">
        <f>'Activity rawdata'!T1207+'Activity rawdata'!U1207</f>
        <v>0</v>
      </c>
      <c r="O1208" s="80">
        <f>'Activity rawdata'!V1207</f>
        <v>0</v>
      </c>
      <c r="P1208" s="80">
        <f>'Activity rawdata'!W1207</f>
        <v>0</v>
      </c>
      <c r="Q1208" s="80">
        <f>'Activity rawdata'!X1207</f>
        <v>0</v>
      </c>
      <c r="R1208" s="84">
        <f t="shared" si="190"/>
        <v>0</v>
      </c>
      <c r="S1208" s="80">
        <f>'Activity rawdata'!Z1207</f>
        <v>0</v>
      </c>
      <c r="T1208" s="80">
        <f>'Activity rawdata'!AA1207</f>
        <v>0</v>
      </c>
      <c r="U1208" s="80">
        <f t="shared" si="191"/>
        <v>0</v>
      </c>
      <c r="V1208" s="81">
        <f t="shared" si="192"/>
        <v>0</v>
      </c>
      <c r="W1208" s="75">
        <f t="shared" si="193"/>
        <v>0</v>
      </c>
      <c r="X1208" s="75">
        <f t="shared" si="194"/>
        <v>0</v>
      </c>
      <c r="Y1208" s="75">
        <f t="shared" si="195"/>
        <v>0</v>
      </c>
      <c r="Z1208" s="82">
        <f t="shared" si="196"/>
        <v>0</v>
      </c>
      <c r="AA1208" s="75">
        <f t="shared" si="197"/>
        <v>0</v>
      </c>
      <c r="AB1208" s="75">
        <f t="shared" si="198"/>
        <v>0</v>
      </c>
      <c r="AC1208" s="82">
        <f t="shared" si="199"/>
        <v>0</v>
      </c>
    </row>
    <row r="1209" spans="1:29" x14ac:dyDescent="0.35">
      <c r="A1209" s="70" t="str">
        <f>'Activity rawdata'!A1208</f>
        <v>BH1435-1-46</v>
      </c>
      <c r="B1209" s="71" t="str">
        <f>'Activity rawdata'!B1208</f>
        <v>COLB</v>
      </c>
      <c r="C1209" s="71" t="str">
        <f>IF('Activity rawdata'!C1208="PY","Planted",IF('Activity rawdata'!C1208="NY","Nat/Convert",IF('Activity rawdata'!C1208="NN","Nat/Nonconvert",IF('Activity rawdata'!C1208="OY","Planted"))))</f>
        <v>Planted</v>
      </c>
      <c r="D1209" s="70" t="str">
        <f>'Activity rawdata'!D1208</f>
        <v>STP3</v>
      </c>
      <c r="E1209" s="72" t="str">
        <f>'Activity rawdata'!E1208</f>
        <v>83</v>
      </c>
      <c r="F1209" s="73" t="str">
        <f>'Activity rawdata'!L1208</f>
        <v>NO</v>
      </c>
      <c r="G1209" s="72" t="str">
        <f>'Activity rawdata'!R1208</f>
        <v>2058</v>
      </c>
      <c r="H1209" s="72" t="str">
        <f>IF('Activity rawdata'!P1208="AHTHIN1","1st Thin",IF('Activity rawdata'!P1208="AHCC","Clearcut",IF('Activity rawdata'!P1208="AHTHSMZ","SMZ Thin",IF('Activity rawdata'!P1208="AHTHIN2","2nd Thin",IF('Activity rawdata'!P1208="AFERTE","Early Fert",IF('Activity rawdata'!P1208="AFERTM","Mid Fert",IF('Activity rawdata'!P1208="AFERTL","Late Fert",  IF('Activity rawdata'!P1208="ASP","Site Prep", IF('Activity rawdata'!P1208="APLT","Plant",  IF('Activity rawdata'!P1208="ANREG","Natural Regeneration"))))))))))</f>
        <v>Site Prep</v>
      </c>
      <c r="I1209" s="74">
        <f>'Activity rawdata'!O1208</f>
        <v>7.95</v>
      </c>
      <c r="J1209" s="75">
        <f>'Activity rawdata'!N1208</f>
        <v>1</v>
      </c>
      <c r="K1209" s="75">
        <f>'Activity rawdata'!AC1208</f>
        <v>0</v>
      </c>
      <c r="L1209" s="75">
        <f>'Activity rawdata'!AD1208</f>
        <v>0</v>
      </c>
      <c r="M1209" s="76" t="str">
        <f>'Activity rawdata'!AE1208</f>
        <v>-</v>
      </c>
      <c r="N1209" s="83">
        <f>'Activity rawdata'!T1208+'Activity rawdata'!U1208</f>
        <v>0</v>
      </c>
      <c r="O1209" s="80">
        <f>'Activity rawdata'!V1208</f>
        <v>0</v>
      </c>
      <c r="P1209" s="80">
        <f>'Activity rawdata'!W1208</f>
        <v>0</v>
      </c>
      <c r="Q1209" s="80">
        <f>'Activity rawdata'!X1208</f>
        <v>0</v>
      </c>
      <c r="R1209" s="84">
        <f t="shared" si="190"/>
        <v>0</v>
      </c>
      <c r="S1209" s="80">
        <f>'Activity rawdata'!Z1208</f>
        <v>0</v>
      </c>
      <c r="T1209" s="80">
        <f>'Activity rawdata'!AA1208</f>
        <v>0</v>
      </c>
      <c r="U1209" s="80">
        <f t="shared" si="191"/>
        <v>0</v>
      </c>
      <c r="V1209" s="81">
        <f t="shared" si="192"/>
        <v>0</v>
      </c>
      <c r="W1209" s="75">
        <f t="shared" si="193"/>
        <v>0</v>
      </c>
      <c r="X1209" s="75">
        <f t="shared" si="194"/>
        <v>0</v>
      </c>
      <c r="Y1209" s="75">
        <f t="shared" si="195"/>
        <v>0</v>
      </c>
      <c r="Z1209" s="82">
        <f t="shared" si="196"/>
        <v>0</v>
      </c>
      <c r="AA1209" s="75">
        <f t="shared" si="197"/>
        <v>0</v>
      </c>
      <c r="AB1209" s="75">
        <f t="shared" si="198"/>
        <v>0</v>
      </c>
      <c r="AC1209" s="82">
        <f t="shared" si="199"/>
        <v>0</v>
      </c>
    </row>
    <row r="1210" spans="1:29" x14ac:dyDescent="0.35">
      <c r="A1210" s="70" t="str">
        <f>'Activity rawdata'!A1209</f>
        <v>BH2046-1-53</v>
      </c>
      <c r="B1210" s="71" t="str">
        <f>'Activity rawdata'!B1209</f>
        <v>COLB</v>
      </c>
      <c r="C1210" s="71" t="str">
        <f>IF('Activity rawdata'!C1209="PY","Planted",IF('Activity rawdata'!C1209="NY","Nat/Convert",IF('Activity rawdata'!C1209="NN","Nat/Nonconvert",IF('Activity rawdata'!C1209="OY","Planted"))))</f>
        <v>Planted</v>
      </c>
      <c r="D1210" s="70" t="str">
        <f>'Activity rawdata'!D1209</f>
        <v>STP3</v>
      </c>
      <c r="E1210" s="72" t="str">
        <f>'Activity rawdata'!E1209</f>
        <v>76</v>
      </c>
      <c r="F1210" s="73" t="str">
        <f>'Activity rawdata'!L1209</f>
        <v>NO</v>
      </c>
      <c r="G1210" s="72" t="str">
        <f>'Activity rawdata'!R1209</f>
        <v>2058</v>
      </c>
      <c r="H1210" s="72" t="str">
        <f>IF('Activity rawdata'!P1209="AHTHIN1","1st Thin",IF('Activity rawdata'!P1209="AHCC","Clearcut",IF('Activity rawdata'!P1209="AHTHSMZ","SMZ Thin",IF('Activity rawdata'!P1209="AHTHIN2","2nd Thin",IF('Activity rawdata'!P1209="AFERTE","Early Fert",IF('Activity rawdata'!P1209="AFERTM","Mid Fert",IF('Activity rawdata'!P1209="AFERTL","Late Fert",  IF('Activity rawdata'!P1209="ASP","Site Prep", IF('Activity rawdata'!P1209="APLT","Plant",  IF('Activity rawdata'!P1209="ANREG","Natural Regeneration"))))))))))</f>
        <v>Site Prep</v>
      </c>
      <c r="I1210" s="74">
        <f>'Activity rawdata'!O1209</f>
        <v>13.07</v>
      </c>
      <c r="J1210" s="75">
        <f>'Activity rawdata'!N1209</f>
        <v>1</v>
      </c>
      <c r="K1210" s="75">
        <f>'Activity rawdata'!AC1209</f>
        <v>0</v>
      </c>
      <c r="L1210" s="75">
        <f>'Activity rawdata'!AD1209</f>
        <v>0</v>
      </c>
      <c r="M1210" s="76" t="str">
        <f>'Activity rawdata'!AE1209</f>
        <v>-</v>
      </c>
      <c r="N1210" s="83">
        <f>'Activity rawdata'!T1209+'Activity rawdata'!U1209</f>
        <v>0</v>
      </c>
      <c r="O1210" s="80">
        <f>'Activity rawdata'!V1209</f>
        <v>0</v>
      </c>
      <c r="P1210" s="80">
        <f>'Activity rawdata'!W1209</f>
        <v>0</v>
      </c>
      <c r="Q1210" s="80">
        <f>'Activity rawdata'!X1209</f>
        <v>0</v>
      </c>
      <c r="R1210" s="84">
        <f t="shared" si="190"/>
        <v>0</v>
      </c>
      <c r="S1210" s="80">
        <f>'Activity rawdata'!Z1209</f>
        <v>0</v>
      </c>
      <c r="T1210" s="80">
        <f>'Activity rawdata'!AA1209</f>
        <v>0</v>
      </c>
      <c r="U1210" s="80">
        <f t="shared" si="191"/>
        <v>0</v>
      </c>
      <c r="V1210" s="81">
        <f t="shared" si="192"/>
        <v>0</v>
      </c>
      <c r="W1210" s="75">
        <f t="shared" si="193"/>
        <v>0</v>
      </c>
      <c r="X1210" s="75">
        <f t="shared" si="194"/>
        <v>0</v>
      </c>
      <c r="Y1210" s="75">
        <f t="shared" si="195"/>
        <v>0</v>
      </c>
      <c r="Z1210" s="82">
        <f t="shared" si="196"/>
        <v>0</v>
      </c>
      <c r="AA1210" s="75">
        <f t="shared" si="197"/>
        <v>0</v>
      </c>
      <c r="AB1210" s="75">
        <f t="shared" si="198"/>
        <v>0</v>
      </c>
      <c r="AC1210" s="82">
        <f t="shared" si="199"/>
        <v>0</v>
      </c>
    </row>
    <row r="1211" spans="1:29" x14ac:dyDescent="0.35">
      <c r="A1211" s="70" t="str">
        <f>'Activity rawdata'!A1210</f>
        <v>BH2047-1-76</v>
      </c>
      <c r="B1211" s="71" t="str">
        <f>'Activity rawdata'!B1210</f>
        <v>COLB</v>
      </c>
      <c r="C1211" s="71" t="str">
        <f>IF('Activity rawdata'!C1210="PY","Planted",IF('Activity rawdata'!C1210="NY","Nat/Convert",IF('Activity rawdata'!C1210="NN","Nat/Nonconvert",IF('Activity rawdata'!C1210="OY","Planted"))))</f>
        <v>Planted</v>
      </c>
      <c r="D1211" s="70" t="str">
        <f>'Activity rawdata'!D1210</f>
        <v>STP3</v>
      </c>
      <c r="E1211" s="72" t="str">
        <f>'Activity rawdata'!E1210</f>
        <v>81</v>
      </c>
      <c r="F1211" s="73" t="str">
        <f>'Activity rawdata'!L1210</f>
        <v>NO</v>
      </c>
      <c r="G1211" s="72" t="str">
        <f>'Activity rawdata'!R1210</f>
        <v>2058</v>
      </c>
      <c r="H1211" s="72" t="str">
        <f>IF('Activity rawdata'!P1210="AHTHIN1","1st Thin",IF('Activity rawdata'!P1210="AHCC","Clearcut",IF('Activity rawdata'!P1210="AHTHSMZ","SMZ Thin",IF('Activity rawdata'!P1210="AHTHIN2","2nd Thin",IF('Activity rawdata'!P1210="AFERTE","Early Fert",IF('Activity rawdata'!P1210="AFERTM","Mid Fert",IF('Activity rawdata'!P1210="AFERTL","Late Fert",  IF('Activity rawdata'!P1210="ASP","Site Prep", IF('Activity rawdata'!P1210="APLT","Plant",  IF('Activity rawdata'!P1210="ANREG","Natural Regeneration"))))))))))</f>
        <v>Site Prep</v>
      </c>
      <c r="I1211" s="74">
        <f>'Activity rawdata'!O1210</f>
        <v>16.98</v>
      </c>
      <c r="J1211" s="75">
        <f>'Activity rawdata'!N1210</f>
        <v>1</v>
      </c>
      <c r="K1211" s="75">
        <f>'Activity rawdata'!AC1210</f>
        <v>0</v>
      </c>
      <c r="L1211" s="75">
        <f>'Activity rawdata'!AD1210</f>
        <v>0</v>
      </c>
      <c r="M1211" s="76" t="str">
        <f>'Activity rawdata'!AE1210</f>
        <v>-</v>
      </c>
      <c r="N1211" s="83">
        <f>'Activity rawdata'!T1210+'Activity rawdata'!U1210</f>
        <v>0</v>
      </c>
      <c r="O1211" s="80">
        <f>'Activity rawdata'!V1210</f>
        <v>0</v>
      </c>
      <c r="P1211" s="80">
        <f>'Activity rawdata'!W1210</f>
        <v>0</v>
      </c>
      <c r="Q1211" s="80">
        <f>'Activity rawdata'!X1210</f>
        <v>0</v>
      </c>
      <c r="R1211" s="84">
        <f t="shared" si="190"/>
        <v>0</v>
      </c>
      <c r="S1211" s="80">
        <f>'Activity rawdata'!Z1210</f>
        <v>0</v>
      </c>
      <c r="T1211" s="80">
        <f>'Activity rawdata'!AA1210</f>
        <v>0</v>
      </c>
      <c r="U1211" s="80">
        <f t="shared" si="191"/>
        <v>0</v>
      </c>
      <c r="V1211" s="81">
        <f t="shared" si="192"/>
        <v>0</v>
      </c>
      <c r="W1211" s="75">
        <f t="shared" si="193"/>
        <v>0</v>
      </c>
      <c r="X1211" s="75">
        <f t="shared" si="194"/>
        <v>0</v>
      </c>
      <c r="Y1211" s="75">
        <f t="shared" si="195"/>
        <v>0</v>
      </c>
      <c r="Z1211" s="82">
        <f t="shared" si="196"/>
        <v>0</v>
      </c>
      <c r="AA1211" s="75">
        <f t="shared" si="197"/>
        <v>0</v>
      </c>
      <c r="AB1211" s="75">
        <f t="shared" si="198"/>
        <v>0</v>
      </c>
      <c r="AC1211" s="82">
        <f t="shared" si="199"/>
        <v>0</v>
      </c>
    </row>
    <row r="1212" spans="1:29" x14ac:dyDescent="0.35">
      <c r="A1212" s="70" t="str">
        <f>'Activity rawdata'!A1211</f>
        <v>BH6125-1-400</v>
      </c>
      <c r="B1212" s="71" t="str">
        <f>'Activity rawdata'!B1211</f>
        <v>CSLL</v>
      </c>
      <c r="C1212" s="71" t="str">
        <f>IF('Activity rawdata'!C1211="PY","Planted",IF('Activity rawdata'!C1211="NY","Nat/Convert",IF('Activity rawdata'!C1211="NN","Nat/Nonconvert",IF('Activity rawdata'!C1211="OY","Planted"))))</f>
        <v>Planted</v>
      </c>
      <c r="D1212" s="70" t="str">
        <f>'Activity rawdata'!D1211</f>
        <v>STP3</v>
      </c>
      <c r="E1212" s="72" t="str">
        <f>'Activity rawdata'!E1211</f>
        <v>76</v>
      </c>
      <c r="F1212" s="73" t="str">
        <f>'Activity rawdata'!L1211</f>
        <v>NO</v>
      </c>
      <c r="G1212" s="72" t="str">
        <f>'Activity rawdata'!R1211</f>
        <v>2058</v>
      </c>
      <c r="H1212" s="72" t="str">
        <f>IF('Activity rawdata'!P1211="AHTHIN1","1st Thin",IF('Activity rawdata'!P1211="AHCC","Clearcut",IF('Activity rawdata'!P1211="AHTHSMZ","SMZ Thin",IF('Activity rawdata'!P1211="AHTHIN2","2nd Thin",IF('Activity rawdata'!P1211="AFERTE","Early Fert",IF('Activity rawdata'!P1211="AFERTM","Mid Fert",IF('Activity rawdata'!P1211="AFERTL","Late Fert",  IF('Activity rawdata'!P1211="ASP","Site Prep", IF('Activity rawdata'!P1211="APLT","Plant",  IF('Activity rawdata'!P1211="ANREG","Natural Regeneration"))))))))))</f>
        <v>Plant</v>
      </c>
      <c r="I1212" s="74">
        <f>'Activity rawdata'!O1211</f>
        <v>2.21</v>
      </c>
      <c r="J1212" s="75">
        <f>'Activity rawdata'!N1211</f>
        <v>1</v>
      </c>
      <c r="K1212" s="75">
        <f>'Activity rawdata'!AC1211</f>
        <v>0</v>
      </c>
      <c r="L1212" s="75">
        <f>'Activity rawdata'!AD1211</f>
        <v>0</v>
      </c>
      <c r="M1212" s="76" t="str">
        <f>'Activity rawdata'!AE1211</f>
        <v>-</v>
      </c>
      <c r="N1212" s="83">
        <f>'Activity rawdata'!T1211+'Activity rawdata'!U1211</f>
        <v>0</v>
      </c>
      <c r="O1212" s="80">
        <f>'Activity rawdata'!V1211</f>
        <v>0</v>
      </c>
      <c r="P1212" s="80">
        <f>'Activity rawdata'!W1211</f>
        <v>0</v>
      </c>
      <c r="Q1212" s="80">
        <f>'Activity rawdata'!X1211</f>
        <v>0</v>
      </c>
      <c r="R1212" s="84">
        <f t="shared" si="190"/>
        <v>0</v>
      </c>
      <c r="S1212" s="80">
        <f>'Activity rawdata'!Z1211</f>
        <v>0</v>
      </c>
      <c r="T1212" s="80">
        <f>'Activity rawdata'!AA1211</f>
        <v>0</v>
      </c>
      <c r="U1212" s="80">
        <f t="shared" si="191"/>
        <v>0</v>
      </c>
      <c r="V1212" s="81">
        <f t="shared" si="192"/>
        <v>0</v>
      </c>
      <c r="W1212" s="75">
        <f t="shared" si="193"/>
        <v>0</v>
      </c>
      <c r="X1212" s="75">
        <f t="shared" si="194"/>
        <v>0</v>
      </c>
      <c r="Y1212" s="75">
        <f t="shared" si="195"/>
        <v>0</v>
      </c>
      <c r="Z1212" s="82">
        <f t="shared" si="196"/>
        <v>0</v>
      </c>
      <c r="AA1212" s="75">
        <f t="shared" si="197"/>
        <v>0</v>
      </c>
      <c r="AB1212" s="75">
        <f t="shared" si="198"/>
        <v>0</v>
      </c>
      <c r="AC1212" s="82">
        <f t="shared" si="199"/>
        <v>0</v>
      </c>
    </row>
    <row r="1213" spans="1:29" x14ac:dyDescent="0.35">
      <c r="A1213" s="70" t="str">
        <f>'Activity rawdata'!A1212</f>
        <v>BH6125-1-399</v>
      </c>
      <c r="B1213" s="71" t="str">
        <f>'Activity rawdata'!B1212</f>
        <v>CSLL</v>
      </c>
      <c r="C1213" s="71" t="str">
        <f>IF('Activity rawdata'!C1212="PY","Planted",IF('Activity rawdata'!C1212="NY","Nat/Convert",IF('Activity rawdata'!C1212="NN","Nat/Nonconvert",IF('Activity rawdata'!C1212="OY","Planted"))))</f>
        <v>Planted</v>
      </c>
      <c r="D1213" s="70" t="str">
        <f>'Activity rawdata'!D1212</f>
        <v>STP3</v>
      </c>
      <c r="E1213" s="72" t="str">
        <f>'Activity rawdata'!E1212</f>
        <v>76</v>
      </c>
      <c r="F1213" s="73" t="str">
        <f>'Activity rawdata'!L1212</f>
        <v>NO</v>
      </c>
      <c r="G1213" s="72" t="str">
        <f>'Activity rawdata'!R1212</f>
        <v>2058</v>
      </c>
      <c r="H1213" s="72" t="str">
        <f>IF('Activity rawdata'!P1212="AHTHIN1","1st Thin",IF('Activity rawdata'!P1212="AHCC","Clearcut",IF('Activity rawdata'!P1212="AHTHSMZ","SMZ Thin",IF('Activity rawdata'!P1212="AHTHIN2","2nd Thin",IF('Activity rawdata'!P1212="AFERTE","Early Fert",IF('Activity rawdata'!P1212="AFERTM","Mid Fert",IF('Activity rawdata'!P1212="AFERTL","Late Fert",  IF('Activity rawdata'!P1212="ASP","Site Prep", IF('Activity rawdata'!P1212="APLT","Plant",  IF('Activity rawdata'!P1212="ANREG","Natural Regeneration"))))))))))</f>
        <v>Plant</v>
      </c>
      <c r="I1213" s="74">
        <f>'Activity rawdata'!O1212</f>
        <v>11.9</v>
      </c>
      <c r="J1213" s="75">
        <f>'Activity rawdata'!N1212</f>
        <v>1</v>
      </c>
      <c r="K1213" s="75">
        <f>'Activity rawdata'!AC1212</f>
        <v>0</v>
      </c>
      <c r="L1213" s="75">
        <f>'Activity rawdata'!AD1212</f>
        <v>0</v>
      </c>
      <c r="M1213" s="76" t="str">
        <f>'Activity rawdata'!AE1212</f>
        <v>-</v>
      </c>
      <c r="N1213" s="83">
        <f>'Activity rawdata'!T1212+'Activity rawdata'!U1212</f>
        <v>0</v>
      </c>
      <c r="O1213" s="80">
        <f>'Activity rawdata'!V1212</f>
        <v>0</v>
      </c>
      <c r="P1213" s="80">
        <f>'Activity rawdata'!W1212</f>
        <v>0</v>
      </c>
      <c r="Q1213" s="80">
        <f>'Activity rawdata'!X1212</f>
        <v>0</v>
      </c>
      <c r="R1213" s="84">
        <f t="shared" si="190"/>
        <v>0</v>
      </c>
      <c r="S1213" s="80">
        <f>'Activity rawdata'!Z1212</f>
        <v>0</v>
      </c>
      <c r="T1213" s="80">
        <f>'Activity rawdata'!AA1212</f>
        <v>0</v>
      </c>
      <c r="U1213" s="80">
        <f t="shared" si="191"/>
        <v>0</v>
      </c>
      <c r="V1213" s="81">
        <f t="shared" si="192"/>
        <v>0</v>
      </c>
      <c r="W1213" s="75">
        <f t="shared" si="193"/>
        <v>0</v>
      </c>
      <c r="X1213" s="75">
        <f t="shared" si="194"/>
        <v>0</v>
      </c>
      <c r="Y1213" s="75">
        <f t="shared" si="195"/>
        <v>0</v>
      </c>
      <c r="Z1213" s="82">
        <f t="shared" si="196"/>
        <v>0</v>
      </c>
      <c r="AA1213" s="75">
        <f t="shared" si="197"/>
        <v>0</v>
      </c>
      <c r="AB1213" s="75">
        <f t="shared" si="198"/>
        <v>0</v>
      </c>
      <c r="AC1213" s="82">
        <f t="shared" si="199"/>
        <v>0</v>
      </c>
    </row>
    <row r="1214" spans="1:29" x14ac:dyDescent="0.35">
      <c r="A1214" s="70" t="str">
        <f>'Activity rawdata'!A1213</f>
        <v>BH6125-1-394</v>
      </c>
      <c r="B1214" s="71" t="str">
        <f>'Activity rawdata'!B1213</f>
        <v>CSLL</v>
      </c>
      <c r="C1214" s="71" t="str">
        <f>IF('Activity rawdata'!C1213="PY","Planted",IF('Activity rawdata'!C1213="NY","Nat/Convert",IF('Activity rawdata'!C1213="NN","Nat/Nonconvert",IF('Activity rawdata'!C1213="OY","Planted"))))</f>
        <v>Planted</v>
      </c>
      <c r="D1214" s="70" t="str">
        <f>'Activity rawdata'!D1213</f>
        <v>STP3</v>
      </c>
      <c r="E1214" s="72" t="str">
        <f>'Activity rawdata'!E1213</f>
        <v>71</v>
      </c>
      <c r="F1214" s="73" t="str">
        <f>'Activity rawdata'!L1213</f>
        <v>NO</v>
      </c>
      <c r="G1214" s="72" t="str">
        <f>'Activity rawdata'!R1213</f>
        <v>2058</v>
      </c>
      <c r="H1214" s="72" t="str">
        <f>IF('Activity rawdata'!P1213="AHTHIN1","1st Thin",IF('Activity rawdata'!P1213="AHCC","Clearcut",IF('Activity rawdata'!P1213="AHTHSMZ","SMZ Thin",IF('Activity rawdata'!P1213="AHTHIN2","2nd Thin",IF('Activity rawdata'!P1213="AFERTE","Early Fert",IF('Activity rawdata'!P1213="AFERTM","Mid Fert",IF('Activity rawdata'!P1213="AFERTL","Late Fert",  IF('Activity rawdata'!P1213="ASP","Site Prep", IF('Activity rawdata'!P1213="APLT","Plant",  IF('Activity rawdata'!P1213="ANREG","Natural Regeneration"))))))))))</f>
        <v>Plant</v>
      </c>
      <c r="I1214" s="74">
        <f>'Activity rawdata'!O1213</f>
        <v>23.1</v>
      </c>
      <c r="J1214" s="75">
        <f>'Activity rawdata'!N1213</f>
        <v>1</v>
      </c>
      <c r="K1214" s="75">
        <f>'Activity rawdata'!AC1213</f>
        <v>0</v>
      </c>
      <c r="L1214" s="75">
        <f>'Activity rawdata'!AD1213</f>
        <v>0</v>
      </c>
      <c r="M1214" s="76" t="str">
        <f>'Activity rawdata'!AE1213</f>
        <v>-</v>
      </c>
      <c r="N1214" s="83">
        <f>'Activity rawdata'!T1213+'Activity rawdata'!U1213</f>
        <v>0</v>
      </c>
      <c r="O1214" s="80">
        <f>'Activity rawdata'!V1213</f>
        <v>0</v>
      </c>
      <c r="P1214" s="80">
        <f>'Activity rawdata'!W1213</f>
        <v>0</v>
      </c>
      <c r="Q1214" s="80">
        <f>'Activity rawdata'!X1213</f>
        <v>0</v>
      </c>
      <c r="R1214" s="84">
        <f t="shared" si="190"/>
        <v>0</v>
      </c>
      <c r="S1214" s="80">
        <f>'Activity rawdata'!Z1213</f>
        <v>0</v>
      </c>
      <c r="T1214" s="80">
        <f>'Activity rawdata'!AA1213</f>
        <v>0</v>
      </c>
      <c r="U1214" s="80">
        <f t="shared" si="191"/>
        <v>0</v>
      </c>
      <c r="V1214" s="81">
        <f t="shared" si="192"/>
        <v>0</v>
      </c>
      <c r="W1214" s="75">
        <f t="shared" si="193"/>
        <v>0</v>
      </c>
      <c r="X1214" s="75">
        <f t="shared" si="194"/>
        <v>0</v>
      </c>
      <c r="Y1214" s="75">
        <f t="shared" si="195"/>
        <v>0</v>
      </c>
      <c r="Z1214" s="82">
        <f t="shared" si="196"/>
        <v>0</v>
      </c>
      <c r="AA1214" s="75">
        <f t="shared" si="197"/>
        <v>0</v>
      </c>
      <c r="AB1214" s="75">
        <f t="shared" si="198"/>
        <v>0</v>
      </c>
      <c r="AC1214" s="82">
        <f t="shared" si="199"/>
        <v>0</v>
      </c>
    </row>
    <row r="1215" spans="1:29" x14ac:dyDescent="0.35">
      <c r="A1215" s="70" t="str">
        <f>'Activity rawdata'!A1214</f>
        <v>BH2047-1-395</v>
      </c>
      <c r="B1215" s="71" t="str">
        <f>'Activity rawdata'!B1214</f>
        <v>CSLL</v>
      </c>
      <c r="C1215" s="71" t="str">
        <f>IF('Activity rawdata'!C1214="PY","Planted",IF('Activity rawdata'!C1214="NY","Nat/Convert",IF('Activity rawdata'!C1214="NN","Nat/Nonconvert",IF('Activity rawdata'!C1214="OY","Planted"))))</f>
        <v>Planted</v>
      </c>
      <c r="D1215" s="70" t="str">
        <f>'Activity rawdata'!D1214</f>
        <v>STP3</v>
      </c>
      <c r="E1215" s="72" t="str">
        <f>'Activity rawdata'!E1214</f>
        <v>83</v>
      </c>
      <c r="F1215" s="73" t="str">
        <f>'Activity rawdata'!L1214</f>
        <v>NO</v>
      </c>
      <c r="G1215" s="72" t="str">
        <f>'Activity rawdata'!R1214</f>
        <v>2058</v>
      </c>
      <c r="H1215" s="72" t="str">
        <f>IF('Activity rawdata'!P1214="AHTHIN1","1st Thin",IF('Activity rawdata'!P1214="AHCC","Clearcut",IF('Activity rawdata'!P1214="AHTHSMZ","SMZ Thin",IF('Activity rawdata'!P1214="AHTHIN2","2nd Thin",IF('Activity rawdata'!P1214="AFERTE","Early Fert",IF('Activity rawdata'!P1214="AFERTM","Mid Fert",IF('Activity rawdata'!P1214="AFERTL","Late Fert",  IF('Activity rawdata'!P1214="ASP","Site Prep", IF('Activity rawdata'!P1214="APLT","Plant",  IF('Activity rawdata'!P1214="ANREG","Natural Regeneration"))))))))))</f>
        <v>Plant</v>
      </c>
      <c r="I1215" s="74">
        <f>'Activity rawdata'!O1214</f>
        <v>64.489999999999995</v>
      </c>
      <c r="J1215" s="75">
        <f>'Activity rawdata'!N1214</f>
        <v>1</v>
      </c>
      <c r="K1215" s="75">
        <f>'Activity rawdata'!AC1214</f>
        <v>0</v>
      </c>
      <c r="L1215" s="75">
        <f>'Activity rawdata'!AD1214</f>
        <v>0</v>
      </c>
      <c r="M1215" s="76" t="str">
        <f>'Activity rawdata'!AE1214</f>
        <v>-</v>
      </c>
      <c r="N1215" s="83">
        <f>'Activity rawdata'!T1214+'Activity rawdata'!U1214</f>
        <v>0</v>
      </c>
      <c r="O1215" s="80">
        <f>'Activity rawdata'!V1214</f>
        <v>0</v>
      </c>
      <c r="P1215" s="80">
        <f>'Activity rawdata'!W1214</f>
        <v>0</v>
      </c>
      <c r="Q1215" s="80">
        <f>'Activity rawdata'!X1214</f>
        <v>0</v>
      </c>
      <c r="R1215" s="84">
        <f t="shared" si="190"/>
        <v>0</v>
      </c>
      <c r="S1215" s="80">
        <f>'Activity rawdata'!Z1214</f>
        <v>0</v>
      </c>
      <c r="T1215" s="80">
        <f>'Activity rawdata'!AA1214</f>
        <v>0</v>
      </c>
      <c r="U1215" s="80">
        <f t="shared" si="191"/>
        <v>0</v>
      </c>
      <c r="V1215" s="81">
        <f t="shared" si="192"/>
        <v>0</v>
      </c>
      <c r="W1215" s="75">
        <f t="shared" si="193"/>
        <v>0</v>
      </c>
      <c r="X1215" s="75">
        <f t="shared" si="194"/>
        <v>0</v>
      </c>
      <c r="Y1215" s="75">
        <f t="shared" si="195"/>
        <v>0</v>
      </c>
      <c r="Z1215" s="82">
        <f t="shared" si="196"/>
        <v>0</v>
      </c>
      <c r="AA1215" s="75">
        <f t="shared" si="197"/>
        <v>0</v>
      </c>
      <c r="AB1215" s="75">
        <f t="shared" si="198"/>
        <v>0</v>
      </c>
      <c r="AC1215" s="82">
        <f t="shared" si="199"/>
        <v>0</v>
      </c>
    </row>
    <row r="1216" spans="1:29" x14ac:dyDescent="0.35">
      <c r="A1216" s="70" t="str">
        <f>'Activity rawdata'!A1215</f>
        <v>BH2046-1-398</v>
      </c>
      <c r="B1216" s="71" t="str">
        <f>'Activity rawdata'!B1215</f>
        <v>CSLL</v>
      </c>
      <c r="C1216" s="71" t="str">
        <f>IF('Activity rawdata'!C1215="PY","Planted",IF('Activity rawdata'!C1215="NY","Nat/Convert",IF('Activity rawdata'!C1215="NN","Nat/Nonconvert",IF('Activity rawdata'!C1215="OY","Planted"))))</f>
        <v>Planted</v>
      </c>
      <c r="D1216" s="70" t="str">
        <f>'Activity rawdata'!D1215</f>
        <v>STP3</v>
      </c>
      <c r="E1216" s="72" t="str">
        <f>'Activity rawdata'!E1215</f>
        <v>63</v>
      </c>
      <c r="F1216" s="73" t="str">
        <f>'Activity rawdata'!L1215</f>
        <v>NO</v>
      </c>
      <c r="G1216" s="72" t="str">
        <f>'Activity rawdata'!R1215</f>
        <v>2058</v>
      </c>
      <c r="H1216" s="72" t="str">
        <f>IF('Activity rawdata'!P1215="AHTHIN1","1st Thin",IF('Activity rawdata'!P1215="AHCC","Clearcut",IF('Activity rawdata'!P1215="AHTHSMZ","SMZ Thin",IF('Activity rawdata'!P1215="AHTHIN2","2nd Thin",IF('Activity rawdata'!P1215="AFERTE","Early Fert",IF('Activity rawdata'!P1215="AFERTM","Mid Fert",IF('Activity rawdata'!P1215="AFERTL","Late Fert",  IF('Activity rawdata'!P1215="ASP","Site Prep", IF('Activity rawdata'!P1215="APLT","Plant",  IF('Activity rawdata'!P1215="ANREG","Natural Regeneration"))))))))))</f>
        <v>Plant</v>
      </c>
      <c r="I1216" s="74">
        <f>'Activity rawdata'!O1215</f>
        <v>24.3</v>
      </c>
      <c r="J1216" s="75">
        <f>'Activity rawdata'!N1215</f>
        <v>1</v>
      </c>
      <c r="K1216" s="75">
        <f>'Activity rawdata'!AC1215</f>
        <v>0</v>
      </c>
      <c r="L1216" s="75">
        <f>'Activity rawdata'!AD1215</f>
        <v>0</v>
      </c>
      <c r="M1216" s="76" t="str">
        <f>'Activity rawdata'!AE1215</f>
        <v>-</v>
      </c>
      <c r="N1216" s="83">
        <f>'Activity rawdata'!T1215+'Activity rawdata'!U1215</f>
        <v>0</v>
      </c>
      <c r="O1216" s="80">
        <f>'Activity rawdata'!V1215</f>
        <v>0</v>
      </c>
      <c r="P1216" s="80">
        <f>'Activity rawdata'!W1215</f>
        <v>0</v>
      </c>
      <c r="Q1216" s="80">
        <f>'Activity rawdata'!X1215</f>
        <v>0</v>
      </c>
      <c r="R1216" s="84">
        <f t="shared" si="190"/>
        <v>0</v>
      </c>
      <c r="S1216" s="80">
        <f>'Activity rawdata'!Z1215</f>
        <v>0</v>
      </c>
      <c r="T1216" s="80">
        <f>'Activity rawdata'!AA1215</f>
        <v>0</v>
      </c>
      <c r="U1216" s="80">
        <f t="shared" si="191"/>
        <v>0</v>
      </c>
      <c r="V1216" s="81">
        <f t="shared" si="192"/>
        <v>0</v>
      </c>
      <c r="W1216" s="75">
        <f t="shared" si="193"/>
        <v>0</v>
      </c>
      <c r="X1216" s="75">
        <f t="shared" si="194"/>
        <v>0</v>
      </c>
      <c r="Y1216" s="75">
        <f t="shared" si="195"/>
        <v>0</v>
      </c>
      <c r="Z1216" s="82">
        <f t="shared" si="196"/>
        <v>0</v>
      </c>
      <c r="AA1216" s="75">
        <f t="shared" si="197"/>
        <v>0</v>
      </c>
      <c r="AB1216" s="75">
        <f t="shared" si="198"/>
        <v>0</v>
      </c>
      <c r="AC1216" s="82">
        <f t="shared" si="199"/>
        <v>0</v>
      </c>
    </row>
    <row r="1217" spans="1:29" x14ac:dyDescent="0.35">
      <c r="A1217" s="70" t="str">
        <f>'Activity rawdata'!A1216</f>
        <v>BH1429-1-41</v>
      </c>
      <c r="B1217" s="71" t="str">
        <f>'Activity rawdata'!B1216</f>
        <v>CSLL</v>
      </c>
      <c r="C1217" s="71" t="str">
        <f>IF('Activity rawdata'!C1216="PY","Planted",IF('Activity rawdata'!C1216="NY","Nat/Convert",IF('Activity rawdata'!C1216="NN","Nat/Nonconvert",IF('Activity rawdata'!C1216="OY","Planted"))))</f>
        <v>Planted</v>
      </c>
      <c r="D1217" s="70" t="str">
        <f>'Activity rawdata'!D1216</f>
        <v>STP3</v>
      </c>
      <c r="E1217" s="72" t="str">
        <f>'Activity rawdata'!E1216</f>
        <v>77</v>
      </c>
      <c r="F1217" s="73" t="str">
        <f>'Activity rawdata'!L1216</f>
        <v>NO</v>
      </c>
      <c r="G1217" s="72" t="str">
        <f>'Activity rawdata'!R1216</f>
        <v>2058</v>
      </c>
      <c r="H1217" s="72" t="str">
        <f>IF('Activity rawdata'!P1216="AHTHIN1","1st Thin",IF('Activity rawdata'!P1216="AHCC","Clearcut",IF('Activity rawdata'!P1216="AHTHSMZ","SMZ Thin",IF('Activity rawdata'!P1216="AHTHIN2","2nd Thin",IF('Activity rawdata'!P1216="AFERTE","Early Fert",IF('Activity rawdata'!P1216="AFERTM","Mid Fert",IF('Activity rawdata'!P1216="AFERTL","Late Fert",  IF('Activity rawdata'!P1216="ASP","Site Prep", IF('Activity rawdata'!P1216="APLT","Plant",  IF('Activity rawdata'!P1216="ANREG","Natural Regeneration"))))))))))</f>
        <v>Plant</v>
      </c>
      <c r="I1217" s="74">
        <f>'Activity rawdata'!O1216</f>
        <v>11.92</v>
      </c>
      <c r="J1217" s="75">
        <f>'Activity rawdata'!N1216</f>
        <v>1</v>
      </c>
      <c r="K1217" s="75">
        <f>'Activity rawdata'!AC1216</f>
        <v>0</v>
      </c>
      <c r="L1217" s="75">
        <f>'Activity rawdata'!AD1216</f>
        <v>0</v>
      </c>
      <c r="M1217" s="76" t="str">
        <f>'Activity rawdata'!AE1216</f>
        <v>-</v>
      </c>
      <c r="N1217" s="83">
        <f>'Activity rawdata'!T1216+'Activity rawdata'!U1216</f>
        <v>0</v>
      </c>
      <c r="O1217" s="80">
        <f>'Activity rawdata'!V1216</f>
        <v>0</v>
      </c>
      <c r="P1217" s="80">
        <f>'Activity rawdata'!W1216</f>
        <v>0</v>
      </c>
      <c r="Q1217" s="80">
        <f>'Activity rawdata'!X1216</f>
        <v>0</v>
      </c>
      <c r="R1217" s="84">
        <f t="shared" si="190"/>
        <v>0</v>
      </c>
      <c r="S1217" s="80">
        <f>'Activity rawdata'!Z1216</f>
        <v>0</v>
      </c>
      <c r="T1217" s="80">
        <f>'Activity rawdata'!AA1216</f>
        <v>0</v>
      </c>
      <c r="U1217" s="80">
        <f t="shared" si="191"/>
        <v>0</v>
      </c>
      <c r="V1217" s="81">
        <f t="shared" si="192"/>
        <v>0</v>
      </c>
      <c r="W1217" s="75">
        <f t="shared" si="193"/>
        <v>0</v>
      </c>
      <c r="X1217" s="75">
        <f t="shared" si="194"/>
        <v>0</v>
      </c>
      <c r="Y1217" s="75">
        <f t="shared" si="195"/>
        <v>0</v>
      </c>
      <c r="Z1217" s="82">
        <f t="shared" si="196"/>
        <v>0</v>
      </c>
      <c r="AA1217" s="75">
        <f t="shared" si="197"/>
        <v>0</v>
      </c>
      <c r="AB1217" s="75">
        <f t="shared" si="198"/>
        <v>0</v>
      </c>
      <c r="AC1217" s="82">
        <f t="shared" si="199"/>
        <v>0</v>
      </c>
    </row>
    <row r="1218" spans="1:29" x14ac:dyDescent="0.35">
      <c r="A1218" s="70" t="str">
        <f>'Activity rawdata'!A1217</f>
        <v>BH1429-1-365</v>
      </c>
      <c r="B1218" s="71" t="str">
        <f>'Activity rawdata'!B1217</f>
        <v>CSLL</v>
      </c>
      <c r="C1218" s="71" t="str">
        <f>IF('Activity rawdata'!C1217="PY","Planted",IF('Activity rawdata'!C1217="NY","Nat/Convert",IF('Activity rawdata'!C1217="NN","Nat/Nonconvert",IF('Activity rawdata'!C1217="OY","Planted"))))</f>
        <v>Planted</v>
      </c>
      <c r="D1218" s="70" t="str">
        <f>'Activity rawdata'!D1217</f>
        <v>STP3</v>
      </c>
      <c r="E1218" s="72" t="str">
        <f>'Activity rawdata'!E1217</f>
        <v>77</v>
      </c>
      <c r="F1218" s="73" t="str">
        <f>'Activity rawdata'!L1217</f>
        <v>NO</v>
      </c>
      <c r="G1218" s="72" t="str">
        <f>'Activity rawdata'!R1217</f>
        <v>2058</v>
      </c>
      <c r="H1218" s="72" t="str">
        <f>IF('Activity rawdata'!P1217="AHTHIN1","1st Thin",IF('Activity rawdata'!P1217="AHCC","Clearcut",IF('Activity rawdata'!P1217="AHTHSMZ","SMZ Thin",IF('Activity rawdata'!P1217="AHTHIN2","2nd Thin",IF('Activity rawdata'!P1217="AFERTE","Early Fert",IF('Activity rawdata'!P1217="AFERTM","Mid Fert",IF('Activity rawdata'!P1217="AFERTL","Late Fert",  IF('Activity rawdata'!P1217="ASP","Site Prep", IF('Activity rawdata'!P1217="APLT","Plant",  IF('Activity rawdata'!P1217="ANREG","Natural Regeneration"))))))))))</f>
        <v>Plant</v>
      </c>
      <c r="I1218" s="74">
        <f>'Activity rawdata'!O1217</f>
        <v>18.649999999999999</v>
      </c>
      <c r="J1218" s="75">
        <f>'Activity rawdata'!N1217</f>
        <v>1</v>
      </c>
      <c r="K1218" s="75">
        <f>'Activity rawdata'!AC1217</f>
        <v>0</v>
      </c>
      <c r="L1218" s="75">
        <f>'Activity rawdata'!AD1217</f>
        <v>0</v>
      </c>
      <c r="M1218" s="76" t="str">
        <f>'Activity rawdata'!AE1217</f>
        <v>-</v>
      </c>
      <c r="N1218" s="83">
        <f>'Activity rawdata'!T1217+'Activity rawdata'!U1217</f>
        <v>0</v>
      </c>
      <c r="O1218" s="80">
        <f>'Activity rawdata'!V1217</f>
        <v>0</v>
      </c>
      <c r="P1218" s="80">
        <f>'Activity rawdata'!W1217</f>
        <v>0</v>
      </c>
      <c r="Q1218" s="80">
        <f>'Activity rawdata'!X1217</f>
        <v>0</v>
      </c>
      <c r="R1218" s="84">
        <f t="shared" si="190"/>
        <v>0</v>
      </c>
      <c r="S1218" s="80">
        <f>'Activity rawdata'!Z1217</f>
        <v>0</v>
      </c>
      <c r="T1218" s="80">
        <f>'Activity rawdata'!AA1217</f>
        <v>0</v>
      </c>
      <c r="U1218" s="80">
        <f t="shared" si="191"/>
        <v>0</v>
      </c>
      <c r="V1218" s="81">
        <f t="shared" si="192"/>
        <v>0</v>
      </c>
      <c r="W1218" s="75">
        <f t="shared" si="193"/>
        <v>0</v>
      </c>
      <c r="X1218" s="75">
        <f t="shared" si="194"/>
        <v>0</v>
      </c>
      <c r="Y1218" s="75">
        <f t="shared" si="195"/>
        <v>0</v>
      </c>
      <c r="Z1218" s="82">
        <f t="shared" si="196"/>
        <v>0</v>
      </c>
      <c r="AA1218" s="75">
        <f t="shared" si="197"/>
        <v>0</v>
      </c>
      <c r="AB1218" s="75">
        <f t="shared" si="198"/>
        <v>0</v>
      </c>
      <c r="AC1218" s="82">
        <f t="shared" si="199"/>
        <v>0</v>
      </c>
    </row>
    <row r="1219" spans="1:29" x14ac:dyDescent="0.35">
      <c r="A1219" s="70" t="str">
        <f>'Activity rawdata'!A1218</f>
        <v>BH1429-1-16</v>
      </c>
      <c r="B1219" s="71" t="str">
        <f>'Activity rawdata'!B1218</f>
        <v>CSLL</v>
      </c>
      <c r="C1219" s="71" t="str">
        <f>IF('Activity rawdata'!C1218="PY","Planted",IF('Activity rawdata'!C1218="NY","Nat/Convert",IF('Activity rawdata'!C1218="NN","Nat/Nonconvert",IF('Activity rawdata'!C1218="OY","Planted"))))</f>
        <v>Planted</v>
      </c>
      <c r="D1219" s="70" t="str">
        <f>'Activity rawdata'!D1218</f>
        <v>STP3</v>
      </c>
      <c r="E1219" s="72" t="str">
        <f>'Activity rawdata'!E1218</f>
        <v>71</v>
      </c>
      <c r="F1219" s="73" t="str">
        <f>'Activity rawdata'!L1218</f>
        <v>NO</v>
      </c>
      <c r="G1219" s="72" t="str">
        <f>'Activity rawdata'!R1218</f>
        <v>2058</v>
      </c>
      <c r="H1219" s="72" t="str">
        <f>IF('Activity rawdata'!P1218="AHTHIN1","1st Thin",IF('Activity rawdata'!P1218="AHCC","Clearcut",IF('Activity rawdata'!P1218="AHTHSMZ","SMZ Thin",IF('Activity rawdata'!P1218="AHTHIN2","2nd Thin",IF('Activity rawdata'!P1218="AFERTE","Early Fert",IF('Activity rawdata'!P1218="AFERTM","Mid Fert",IF('Activity rawdata'!P1218="AFERTL","Late Fert",  IF('Activity rawdata'!P1218="ASP","Site Prep", IF('Activity rawdata'!P1218="APLT","Plant",  IF('Activity rawdata'!P1218="ANREG","Natural Regeneration"))))))))))</f>
        <v>Plant</v>
      </c>
      <c r="I1219" s="74">
        <f>'Activity rawdata'!O1218</f>
        <v>4.01</v>
      </c>
      <c r="J1219" s="75">
        <f>'Activity rawdata'!N1218</f>
        <v>1</v>
      </c>
      <c r="K1219" s="75">
        <f>'Activity rawdata'!AC1218</f>
        <v>0</v>
      </c>
      <c r="L1219" s="75">
        <f>'Activity rawdata'!AD1218</f>
        <v>0</v>
      </c>
      <c r="M1219" s="76" t="str">
        <f>'Activity rawdata'!AE1218</f>
        <v>-</v>
      </c>
      <c r="N1219" s="83">
        <f>'Activity rawdata'!T1218+'Activity rawdata'!U1218</f>
        <v>0</v>
      </c>
      <c r="O1219" s="80">
        <f>'Activity rawdata'!V1218</f>
        <v>0</v>
      </c>
      <c r="P1219" s="80">
        <f>'Activity rawdata'!W1218</f>
        <v>0</v>
      </c>
      <c r="Q1219" s="80">
        <f>'Activity rawdata'!X1218</f>
        <v>0</v>
      </c>
      <c r="R1219" s="84">
        <f t="shared" si="190"/>
        <v>0</v>
      </c>
      <c r="S1219" s="80">
        <f>'Activity rawdata'!Z1218</f>
        <v>0</v>
      </c>
      <c r="T1219" s="80">
        <f>'Activity rawdata'!AA1218</f>
        <v>0</v>
      </c>
      <c r="U1219" s="80">
        <f t="shared" si="191"/>
        <v>0</v>
      </c>
      <c r="V1219" s="81">
        <f t="shared" si="192"/>
        <v>0</v>
      </c>
      <c r="W1219" s="75">
        <f t="shared" si="193"/>
        <v>0</v>
      </c>
      <c r="X1219" s="75">
        <f t="shared" si="194"/>
        <v>0</v>
      </c>
      <c r="Y1219" s="75">
        <f t="shared" si="195"/>
        <v>0</v>
      </c>
      <c r="Z1219" s="82">
        <f t="shared" si="196"/>
        <v>0</v>
      </c>
      <c r="AA1219" s="75">
        <f t="shared" si="197"/>
        <v>0</v>
      </c>
      <c r="AB1219" s="75">
        <f t="shared" si="198"/>
        <v>0</v>
      </c>
      <c r="AC1219" s="82">
        <f t="shared" si="199"/>
        <v>0</v>
      </c>
    </row>
    <row r="1220" spans="1:29" x14ac:dyDescent="0.35">
      <c r="A1220" s="70" t="str">
        <f>'Activity rawdata'!A1219</f>
        <v>BH5132-1-125</v>
      </c>
      <c r="B1220" s="71" t="str">
        <f>'Activity rawdata'!B1219</f>
        <v>LB</v>
      </c>
      <c r="C1220" s="71" t="str">
        <f>IF('Activity rawdata'!C1219="PY","Planted",IF('Activity rawdata'!C1219="NY","Nat/Convert",IF('Activity rawdata'!C1219="NN","Nat/Nonconvert",IF('Activity rawdata'!C1219="OY","Planted"))))</f>
        <v>Planted</v>
      </c>
      <c r="D1220" s="70" t="str">
        <f>'Activity rawdata'!D1219</f>
        <v>STP2</v>
      </c>
      <c r="E1220" s="72" t="str">
        <f>'Activity rawdata'!E1219</f>
        <v>84</v>
      </c>
      <c r="F1220" s="73" t="str">
        <f>'Activity rawdata'!L1219</f>
        <v>NO</v>
      </c>
      <c r="G1220" s="72" t="str">
        <f>'Activity rawdata'!R1219</f>
        <v>2058</v>
      </c>
      <c r="H1220" s="72" t="str">
        <f>IF('Activity rawdata'!P1219="AHTHIN1","1st Thin",IF('Activity rawdata'!P1219="AHCC","Clearcut",IF('Activity rawdata'!P1219="AHTHSMZ","SMZ Thin",IF('Activity rawdata'!P1219="AHTHIN2","2nd Thin",IF('Activity rawdata'!P1219="AFERTE","Early Fert",IF('Activity rawdata'!P1219="AFERTM","Mid Fert",IF('Activity rawdata'!P1219="AFERTL","Late Fert",  IF('Activity rawdata'!P1219="ASP","Site Prep", IF('Activity rawdata'!P1219="APLT","Plant",  IF('Activity rawdata'!P1219="ANREG","Natural Regeneration"))))))))))</f>
        <v>1st Thin</v>
      </c>
      <c r="I1220" s="74">
        <f>'Activity rawdata'!O1219</f>
        <v>2.1800000000000002</v>
      </c>
      <c r="J1220" s="75">
        <f>'Activity rawdata'!N1219</f>
        <v>14</v>
      </c>
      <c r="K1220" s="75">
        <f>'Activity rawdata'!AC1219</f>
        <v>141.22</v>
      </c>
      <c r="L1220" s="75">
        <f>'Activity rawdata'!AD1219</f>
        <v>375.73</v>
      </c>
      <c r="M1220" s="76">
        <f>'Activity rawdata'!AE1219</f>
        <v>8.3013068837058928</v>
      </c>
      <c r="N1220" s="83">
        <f>'Activity rawdata'!T1219+'Activity rawdata'!U1219</f>
        <v>24.78</v>
      </c>
      <c r="O1220" s="80">
        <f>'Activity rawdata'!V1219</f>
        <v>13.56</v>
      </c>
      <c r="P1220" s="80">
        <f>'Activity rawdata'!W1219</f>
        <v>0</v>
      </c>
      <c r="Q1220" s="80">
        <f>'Activity rawdata'!X1219</f>
        <v>0</v>
      </c>
      <c r="R1220" s="84">
        <f t="shared" si="190"/>
        <v>38.340000000000003</v>
      </c>
      <c r="S1220" s="80">
        <f>'Activity rawdata'!Z1219</f>
        <v>0</v>
      </c>
      <c r="T1220" s="80">
        <f>'Activity rawdata'!AA1219</f>
        <v>0</v>
      </c>
      <c r="U1220" s="80">
        <f t="shared" si="191"/>
        <v>0</v>
      </c>
      <c r="V1220" s="81">
        <f t="shared" si="192"/>
        <v>54.020400000000009</v>
      </c>
      <c r="W1220" s="75">
        <f t="shared" si="193"/>
        <v>29.560800000000004</v>
      </c>
      <c r="X1220" s="75">
        <f t="shared" si="194"/>
        <v>0</v>
      </c>
      <c r="Y1220" s="75">
        <f t="shared" si="195"/>
        <v>0</v>
      </c>
      <c r="Z1220" s="82">
        <f t="shared" si="196"/>
        <v>83.58120000000001</v>
      </c>
      <c r="AA1220" s="75">
        <f t="shared" si="197"/>
        <v>0</v>
      </c>
      <c r="AB1220" s="75">
        <f t="shared" si="198"/>
        <v>0</v>
      </c>
      <c r="AC1220" s="82">
        <f t="shared" si="199"/>
        <v>0</v>
      </c>
    </row>
    <row r="1221" spans="1:29" x14ac:dyDescent="0.35">
      <c r="A1221" s="70" t="str">
        <f>'Activity rawdata'!A1220</f>
        <v>BH6112-1-266</v>
      </c>
      <c r="B1221" s="71" t="str">
        <f>'Activity rawdata'!B1220</f>
        <v>LB</v>
      </c>
      <c r="C1221" s="71" t="str">
        <f>IF('Activity rawdata'!C1220="PY","Planted",IF('Activity rawdata'!C1220="NY","Nat/Convert",IF('Activity rawdata'!C1220="NN","Nat/Nonconvert",IF('Activity rawdata'!C1220="OY","Planted"))))</f>
        <v>Planted</v>
      </c>
      <c r="D1221" s="70" t="str">
        <f>'Activity rawdata'!D1220</f>
        <v>STP2</v>
      </c>
      <c r="E1221" s="72" t="str">
        <f>'Activity rawdata'!E1220</f>
        <v>74</v>
      </c>
      <c r="F1221" s="73" t="str">
        <f>'Activity rawdata'!L1220</f>
        <v>NO</v>
      </c>
      <c r="G1221" s="72" t="str">
        <f>'Activity rawdata'!R1220</f>
        <v>2058</v>
      </c>
      <c r="H1221" s="72" t="str">
        <f>IF('Activity rawdata'!P1220="AHTHIN1","1st Thin",IF('Activity rawdata'!P1220="AHCC","Clearcut",IF('Activity rawdata'!P1220="AHTHSMZ","SMZ Thin",IF('Activity rawdata'!P1220="AHTHIN2","2nd Thin",IF('Activity rawdata'!P1220="AFERTE","Early Fert",IF('Activity rawdata'!P1220="AFERTM","Mid Fert",IF('Activity rawdata'!P1220="AFERTL","Late Fert",  IF('Activity rawdata'!P1220="ASP","Site Prep", IF('Activity rawdata'!P1220="APLT","Plant",  IF('Activity rawdata'!P1220="ANREG","Natural Regeneration"))))))))))</f>
        <v>1st Thin</v>
      </c>
      <c r="I1221" s="74">
        <f>'Activity rawdata'!O1220</f>
        <v>8.01</v>
      </c>
      <c r="J1221" s="75">
        <f>'Activity rawdata'!N1220</f>
        <v>14</v>
      </c>
      <c r="K1221" s="75">
        <f>'Activity rawdata'!AC1220</f>
        <v>111.34</v>
      </c>
      <c r="L1221" s="75">
        <f>'Activity rawdata'!AD1220</f>
        <v>382.74</v>
      </c>
      <c r="M1221" s="76">
        <f>'Activity rawdata'!AE1220</f>
        <v>7.3031460205554017</v>
      </c>
      <c r="N1221" s="83">
        <f>'Activity rawdata'!T1220+'Activity rawdata'!U1220</f>
        <v>25.45</v>
      </c>
      <c r="O1221" s="80">
        <f>'Activity rawdata'!V1220</f>
        <v>0.28999999999999998</v>
      </c>
      <c r="P1221" s="80">
        <f>'Activity rawdata'!W1220</f>
        <v>0</v>
      </c>
      <c r="Q1221" s="80">
        <f>'Activity rawdata'!X1220</f>
        <v>0</v>
      </c>
      <c r="R1221" s="84">
        <f t="shared" si="190"/>
        <v>25.74</v>
      </c>
      <c r="S1221" s="80">
        <f>'Activity rawdata'!Z1220</f>
        <v>0</v>
      </c>
      <c r="T1221" s="80">
        <f>'Activity rawdata'!AA1220</f>
        <v>0</v>
      </c>
      <c r="U1221" s="80">
        <f t="shared" si="191"/>
        <v>0</v>
      </c>
      <c r="V1221" s="81">
        <f t="shared" si="192"/>
        <v>203.8545</v>
      </c>
      <c r="W1221" s="75">
        <f t="shared" si="193"/>
        <v>2.3228999999999997</v>
      </c>
      <c r="X1221" s="75">
        <f t="shared" si="194"/>
        <v>0</v>
      </c>
      <c r="Y1221" s="75">
        <f t="shared" si="195"/>
        <v>0</v>
      </c>
      <c r="Z1221" s="82">
        <f t="shared" si="196"/>
        <v>206.17740000000001</v>
      </c>
      <c r="AA1221" s="75">
        <f t="shared" si="197"/>
        <v>0</v>
      </c>
      <c r="AB1221" s="75">
        <f t="shared" si="198"/>
        <v>0</v>
      </c>
      <c r="AC1221" s="82">
        <f t="shared" si="199"/>
        <v>0</v>
      </c>
    </row>
    <row r="1222" spans="1:29" x14ac:dyDescent="0.35">
      <c r="A1222" s="70" t="str">
        <f>'Activity rawdata'!A1221</f>
        <v>BH6112-1-239</v>
      </c>
      <c r="B1222" s="71" t="str">
        <f>'Activity rawdata'!B1221</f>
        <v>LB</v>
      </c>
      <c r="C1222" s="71" t="str">
        <f>IF('Activity rawdata'!C1221="PY","Planted",IF('Activity rawdata'!C1221="NY","Nat/Convert",IF('Activity rawdata'!C1221="NN","Nat/Nonconvert",IF('Activity rawdata'!C1221="OY","Planted"))))</f>
        <v>Planted</v>
      </c>
      <c r="D1222" s="70" t="str">
        <f>'Activity rawdata'!D1221</f>
        <v>STP2</v>
      </c>
      <c r="E1222" s="72" t="str">
        <f>'Activity rawdata'!E1221</f>
        <v>91</v>
      </c>
      <c r="F1222" s="73" t="str">
        <f>'Activity rawdata'!L1221</f>
        <v>MT1</v>
      </c>
      <c r="G1222" s="72" t="str">
        <f>'Activity rawdata'!R1221</f>
        <v>2058</v>
      </c>
      <c r="H1222" s="72" t="str">
        <f>IF('Activity rawdata'!P1221="AHTHIN1","1st Thin",IF('Activity rawdata'!P1221="AHCC","Clearcut",IF('Activity rawdata'!P1221="AHTHSMZ","SMZ Thin",IF('Activity rawdata'!P1221="AHTHIN2","2nd Thin",IF('Activity rawdata'!P1221="AFERTE","Early Fert",IF('Activity rawdata'!P1221="AFERTM","Mid Fert",IF('Activity rawdata'!P1221="AFERTL","Late Fert",  IF('Activity rawdata'!P1221="ASP","Site Prep", IF('Activity rawdata'!P1221="APLT","Plant",  IF('Activity rawdata'!P1221="ANREG","Natural Regeneration"))))))))))</f>
        <v>2nd Thin</v>
      </c>
      <c r="I1222" s="74">
        <f>'Activity rawdata'!O1221</f>
        <v>78.5</v>
      </c>
      <c r="J1222" s="75">
        <f>'Activity rawdata'!N1221</f>
        <v>21</v>
      </c>
      <c r="K1222" s="75">
        <f>'Activity rawdata'!AC1221</f>
        <v>129.26</v>
      </c>
      <c r="L1222" s="75">
        <f>'Activity rawdata'!AD1221</f>
        <v>188.77</v>
      </c>
      <c r="M1222" s="76">
        <f>'Activity rawdata'!AE1221</f>
        <v>11.2047427437096</v>
      </c>
      <c r="N1222" s="83">
        <f>'Activity rawdata'!T1221+'Activity rawdata'!U1221</f>
        <v>9.56</v>
      </c>
      <c r="O1222" s="80">
        <f>'Activity rawdata'!V1221</f>
        <v>49.85</v>
      </c>
      <c r="P1222" s="80">
        <f>'Activity rawdata'!W1221</f>
        <v>0.7</v>
      </c>
      <c r="Q1222" s="80">
        <f>'Activity rawdata'!X1221</f>
        <v>0</v>
      </c>
      <c r="R1222" s="84">
        <f t="shared" si="190"/>
        <v>60.110000000000007</v>
      </c>
      <c r="S1222" s="80">
        <f>'Activity rawdata'!Z1221</f>
        <v>0</v>
      </c>
      <c r="T1222" s="80">
        <f>'Activity rawdata'!AA1221</f>
        <v>0</v>
      </c>
      <c r="U1222" s="80">
        <f t="shared" si="191"/>
        <v>0</v>
      </c>
      <c r="V1222" s="81">
        <f t="shared" si="192"/>
        <v>750.46</v>
      </c>
      <c r="W1222" s="75">
        <f t="shared" si="193"/>
        <v>3913.2249999999999</v>
      </c>
      <c r="X1222" s="75">
        <f t="shared" si="194"/>
        <v>54.949999999999996</v>
      </c>
      <c r="Y1222" s="75">
        <f t="shared" si="195"/>
        <v>0</v>
      </c>
      <c r="Z1222" s="82">
        <f t="shared" si="196"/>
        <v>4718.6349999999993</v>
      </c>
      <c r="AA1222" s="75">
        <f t="shared" si="197"/>
        <v>0</v>
      </c>
      <c r="AB1222" s="75">
        <f t="shared" si="198"/>
        <v>0</v>
      </c>
      <c r="AC1222" s="82">
        <f t="shared" si="199"/>
        <v>0</v>
      </c>
    </row>
    <row r="1223" spans="1:29" x14ac:dyDescent="0.35">
      <c r="A1223" s="70" t="str">
        <f>'Activity rawdata'!A1222</f>
        <v>BH6112-1-405</v>
      </c>
      <c r="B1223" s="71" t="str">
        <f>'Activity rawdata'!B1222</f>
        <v>LB</v>
      </c>
      <c r="C1223" s="71" t="str">
        <f>IF('Activity rawdata'!C1222="PY","Planted",IF('Activity rawdata'!C1222="NY","Nat/Convert",IF('Activity rawdata'!C1222="NN","Nat/Nonconvert",IF('Activity rawdata'!C1222="OY","Planted"))))</f>
        <v>Planted</v>
      </c>
      <c r="D1223" s="70" t="str">
        <f>'Activity rawdata'!D1222</f>
        <v>STP2</v>
      </c>
      <c r="E1223" s="72" t="str">
        <f>'Activity rawdata'!E1222</f>
        <v>91</v>
      </c>
      <c r="F1223" s="73" t="str">
        <f>'Activity rawdata'!L1222</f>
        <v>MT1</v>
      </c>
      <c r="G1223" s="72" t="str">
        <f>'Activity rawdata'!R1222</f>
        <v>2058</v>
      </c>
      <c r="H1223" s="72" t="str">
        <f>IF('Activity rawdata'!P1222="AHTHIN1","1st Thin",IF('Activity rawdata'!P1222="AHCC","Clearcut",IF('Activity rawdata'!P1222="AHTHSMZ","SMZ Thin",IF('Activity rawdata'!P1222="AHTHIN2","2nd Thin",IF('Activity rawdata'!P1222="AFERTE","Early Fert",IF('Activity rawdata'!P1222="AFERTM","Mid Fert",IF('Activity rawdata'!P1222="AFERTL","Late Fert",  IF('Activity rawdata'!P1222="ASP","Site Prep", IF('Activity rawdata'!P1222="APLT","Plant",  IF('Activity rawdata'!P1222="ANREG","Natural Regeneration"))))))))))</f>
        <v>2nd Thin</v>
      </c>
      <c r="I1223" s="74">
        <f>'Activity rawdata'!O1222</f>
        <v>9.0500000000000007</v>
      </c>
      <c r="J1223" s="75">
        <f>'Activity rawdata'!N1222</f>
        <v>21</v>
      </c>
      <c r="K1223" s="75">
        <f>'Activity rawdata'!AC1222</f>
        <v>129.26</v>
      </c>
      <c r="L1223" s="75">
        <f>'Activity rawdata'!AD1222</f>
        <v>188.77</v>
      </c>
      <c r="M1223" s="76">
        <f>'Activity rawdata'!AE1222</f>
        <v>11.2047427437096</v>
      </c>
      <c r="N1223" s="83">
        <f>'Activity rawdata'!T1222+'Activity rawdata'!U1222</f>
        <v>9.56</v>
      </c>
      <c r="O1223" s="80">
        <f>'Activity rawdata'!V1222</f>
        <v>49.85</v>
      </c>
      <c r="P1223" s="80">
        <f>'Activity rawdata'!W1222</f>
        <v>0.7</v>
      </c>
      <c r="Q1223" s="80">
        <f>'Activity rawdata'!X1222</f>
        <v>0</v>
      </c>
      <c r="R1223" s="84">
        <f t="shared" si="190"/>
        <v>60.110000000000007</v>
      </c>
      <c r="S1223" s="80">
        <f>'Activity rawdata'!Z1222</f>
        <v>0</v>
      </c>
      <c r="T1223" s="80">
        <f>'Activity rawdata'!AA1222</f>
        <v>0</v>
      </c>
      <c r="U1223" s="80">
        <f t="shared" si="191"/>
        <v>0</v>
      </c>
      <c r="V1223" s="81">
        <f t="shared" si="192"/>
        <v>86.518000000000015</v>
      </c>
      <c r="W1223" s="75">
        <f t="shared" si="193"/>
        <v>451.14250000000004</v>
      </c>
      <c r="X1223" s="75">
        <f t="shared" si="194"/>
        <v>6.335</v>
      </c>
      <c r="Y1223" s="75">
        <f t="shared" si="195"/>
        <v>0</v>
      </c>
      <c r="Z1223" s="82">
        <f t="shared" si="196"/>
        <v>543.99550000000011</v>
      </c>
      <c r="AA1223" s="75">
        <f t="shared" si="197"/>
        <v>0</v>
      </c>
      <c r="AB1223" s="75">
        <f t="shared" si="198"/>
        <v>0</v>
      </c>
      <c r="AC1223" s="82">
        <f t="shared" si="199"/>
        <v>0</v>
      </c>
    </row>
    <row r="1224" spans="1:29" x14ac:dyDescent="0.35">
      <c r="A1224" s="70" t="str">
        <f>'Activity rawdata'!A1223</f>
        <v>BH6112-1-403</v>
      </c>
      <c r="B1224" s="71" t="str">
        <f>'Activity rawdata'!B1223</f>
        <v>LB</v>
      </c>
      <c r="C1224" s="71" t="str">
        <f>IF('Activity rawdata'!C1223="PY","Planted",IF('Activity rawdata'!C1223="NY","Nat/Convert",IF('Activity rawdata'!C1223="NN","Nat/Nonconvert",IF('Activity rawdata'!C1223="OY","Planted"))))</f>
        <v>Planted</v>
      </c>
      <c r="D1224" s="70" t="str">
        <f>'Activity rawdata'!D1223</f>
        <v>STP2</v>
      </c>
      <c r="E1224" s="72" t="str">
        <f>'Activity rawdata'!E1223</f>
        <v>91</v>
      </c>
      <c r="F1224" s="73" t="str">
        <f>'Activity rawdata'!L1223</f>
        <v>MT1</v>
      </c>
      <c r="G1224" s="72" t="str">
        <f>'Activity rawdata'!R1223</f>
        <v>2058</v>
      </c>
      <c r="H1224" s="72" t="str">
        <f>IF('Activity rawdata'!P1223="AHTHIN1","1st Thin",IF('Activity rawdata'!P1223="AHCC","Clearcut",IF('Activity rawdata'!P1223="AHTHSMZ","SMZ Thin",IF('Activity rawdata'!P1223="AHTHIN2","2nd Thin",IF('Activity rawdata'!P1223="AFERTE","Early Fert",IF('Activity rawdata'!P1223="AFERTM","Mid Fert",IF('Activity rawdata'!P1223="AFERTL","Late Fert",  IF('Activity rawdata'!P1223="ASP","Site Prep", IF('Activity rawdata'!P1223="APLT","Plant",  IF('Activity rawdata'!P1223="ANREG","Natural Regeneration"))))))))))</f>
        <v>2nd Thin</v>
      </c>
      <c r="I1224" s="74">
        <f>'Activity rawdata'!O1223</f>
        <v>12.44</v>
      </c>
      <c r="J1224" s="75">
        <f>'Activity rawdata'!N1223</f>
        <v>21</v>
      </c>
      <c r="K1224" s="75">
        <f>'Activity rawdata'!AC1223</f>
        <v>129.26</v>
      </c>
      <c r="L1224" s="75">
        <f>'Activity rawdata'!AD1223</f>
        <v>188.77</v>
      </c>
      <c r="M1224" s="76">
        <f>'Activity rawdata'!AE1223</f>
        <v>11.2047427437096</v>
      </c>
      <c r="N1224" s="83">
        <f>'Activity rawdata'!T1223+'Activity rawdata'!U1223</f>
        <v>9.56</v>
      </c>
      <c r="O1224" s="80">
        <f>'Activity rawdata'!V1223</f>
        <v>49.85</v>
      </c>
      <c r="P1224" s="80">
        <f>'Activity rawdata'!W1223</f>
        <v>0.7</v>
      </c>
      <c r="Q1224" s="80">
        <f>'Activity rawdata'!X1223</f>
        <v>0</v>
      </c>
      <c r="R1224" s="84">
        <f t="shared" si="190"/>
        <v>60.110000000000007</v>
      </c>
      <c r="S1224" s="80">
        <f>'Activity rawdata'!Z1223</f>
        <v>0</v>
      </c>
      <c r="T1224" s="80">
        <f>'Activity rawdata'!AA1223</f>
        <v>0</v>
      </c>
      <c r="U1224" s="80">
        <f t="shared" si="191"/>
        <v>0</v>
      </c>
      <c r="V1224" s="81">
        <f t="shared" si="192"/>
        <v>118.9264</v>
      </c>
      <c r="W1224" s="75">
        <f t="shared" si="193"/>
        <v>620.13400000000001</v>
      </c>
      <c r="X1224" s="75">
        <f t="shared" si="194"/>
        <v>8.7079999999999984</v>
      </c>
      <c r="Y1224" s="75">
        <f t="shared" si="195"/>
        <v>0</v>
      </c>
      <c r="Z1224" s="82">
        <f t="shared" si="196"/>
        <v>747.76840000000004</v>
      </c>
      <c r="AA1224" s="75">
        <f t="shared" si="197"/>
        <v>0</v>
      </c>
      <c r="AB1224" s="75">
        <f t="shared" si="198"/>
        <v>0</v>
      </c>
      <c r="AC1224" s="82">
        <f t="shared" si="199"/>
        <v>0</v>
      </c>
    </row>
    <row r="1225" spans="1:29" x14ac:dyDescent="0.35">
      <c r="A1225" s="70" t="str">
        <f>'Activity rawdata'!A1224</f>
        <v>BH5145-1-380</v>
      </c>
      <c r="B1225" s="71" t="str">
        <f>'Activity rawdata'!B1224</f>
        <v>LB</v>
      </c>
      <c r="C1225" s="71" t="str">
        <f>IF('Activity rawdata'!C1224="PY","Planted",IF('Activity rawdata'!C1224="NY","Nat/Convert",IF('Activity rawdata'!C1224="NN","Nat/Nonconvert",IF('Activity rawdata'!C1224="OY","Planted"))))</f>
        <v>Planted</v>
      </c>
      <c r="D1225" s="70" t="str">
        <f>'Activity rawdata'!D1224</f>
        <v>STP2</v>
      </c>
      <c r="E1225" s="72" t="str">
        <f>'Activity rawdata'!E1224</f>
        <v>91</v>
      </c>
      <c r="F1225" s="73" t="str">
        <f>'Activity rawdata'!L1224</f>
        <v>MT1</v>
      </c>
      <c r="G1225" s="72" t="str">
        <f>'Activity rawdata'!R1224</f>
        <v>2058</v>
      </c>
      <c r="H1225" s="72" t="str">
        <f>IF('Activity rawdata'!P1224="AHTHIN1","1st Thin",IF('Activity rawdata'!P1224="AHCC","Clearcut",IF('Activity rawdata'!P1224="AHTHSMZ","SMZ Thin",IF('Activity rawdata'!P1224="AHTHIN2","2nd Thin",IF('Activity rawdata'!P1224="AFERTE","Early Fert",IF('Activity rawdata'!P1224="AFERTM","Mid Fert",IF('Activity rawdata'!P1224="AFERTL","Late Fert",  IF('Activity rawdata'!P1224="ASP","Site Prep", IF('Activity rawdata'!P1224="APLT","Plant",  IF('Activity rawdata'!P1224="ANREG","Natural Regeneration"))))))))))</f>
        <v>2nd Thin</v>
      </c>
      <c r="I1225" s="74">
        <f>'Activity rawdata'!O1224</f>
        <v>79.400000000000006</v>
      </c>
      <c r="J1225" s="75">
        <f>'Activity rawdata'!N1224</f>
        <v>21</v>
      </c>
      <c r="K1225" s="75">
        <f>'Activity rawdata'!AC1224</f>
        <v>129.26</v>
      </c>
      <c r="L1225" s="75">
        <f>'Activity rawdata'!AD1224</f>
        <v>188.77</v>
      </c>
      <c r="M1225" s="76">
        <f>'Activity rawdata'!AE1224</f>
        <v>11.2047427437096</v>
      </c>
      <c r="N1225" s="83">
        <f>'Activity rawdata'!T1224+'Activity rawdata'!U1224</f>
        <v>9.56</v>
      </c>
      <c r="O1225" s="80">
        <f>'Activity rawdata'!V1224</f>
        <v>49.85</v>
      </c>
      <c r="P1225" s="80">
        <f>'Activity rawdata'!W1224</f>
        <v>0.7</v>
      </c>
      <c r="Q1225" s="80">
        <f>'Activity rawdata'!X1224</f>
        <v>0</v>
      </c>
      <c r="R1225" s="84">
        <f t="shared" si="190"/>
        <v>60.110000000000007</v>
      </c>
      <c r="S1225" s="80">
        <f>'Activity rawdata'!Z1224</f>
        <v>0</v>
      </c>
      <c r="T1225" s="80">
        <f>'Activity rawdata'!AA1224</f>
        <v>0</v>
      </c>
      <c r="U1225" s="80">
        <f t="shared" si="191"/>
        <v>0</v>
      </c>
      <c r="V1225" s="81">
        <f t="shared" si="192"/>
        <v>759.06400000000008</v>
      </c>
      <c r="W1225" s="75">
        <f t="shared" si="193"/>
        <v>3958.0900000000006</v>
      </c>
      <c r="X1225" s="75">
        <f t="shared" si="194"/>
        <v>55.58</v>
      </c>
      <c r="Y1225" s="75">
        <f t="shared" si="195"/>
        <v>0</v>
      </c>
      <c r="Z1225" s="82">
        <f t="shared" si="196"/>
        <v>4772.7340000000004</v>
      </c>
      <c r="AA1225" s="75">
        <f t="shared" si="197"/>
        <v>0</v>
      </c>
      <c r="AB1225" s="75">
        <f t="shared" si="198"/>
        <v>0</v>
      </c>
      <c r="AC1225" s="82">
        <f t="shared" si="199"/>
        <v>0</v>
      </c>
    </row>
    <row r="1226" spans="1:29" x14ac:dyDescent="0.35">
      <c r="A1226" s="70" t="str">
        <f>'Activity rawdata'!A1225</f>
        <v>BH6125-1-375</v>
      </c>
      <c r="B1226" s="71" t="str">
        <f>'Activity rawdata'!B1225</f>
        <v>LB</v>
      </c>
      <c r="C1226" s="71" t="str">
        <f>IF('Activity rawdata'!C1225="PY","Planted",IF('Activity rawdata'!C1225="NY","Nat/Convert",IF('Activity rawdata'!C1225="NN","Nat/Nonconvert",IF('Activity rawdata'!C1225="OY","Planted"))))</f>
        <v>Planted</v>
      </c>
      <c r="D1226" s="70" t="str">
        <f>'Activity rawdata'!D1225</f>
        <v>STP2</v>
      </c>
      <c r="E1226" s="72" t="str">
        <f>'Activity rawdata'!E1225</f>
        <v>85</v>
      </c>
      <c r="F1226" s="73" t="str">
        <f>'Activity rawdata'!L1225</f>
        <v>MT1</v>
      </c>
      <c r="G1226" s="72" t="str">
        <f>'Activity rawdata'!R1225</f>
        <v>2058</v>
      </c>
      <c r="H1226" s="72" t="str">
        <f>IF('Activity rawdata'!P1225="AHTHIN1","1st Thin",IF('Activity rawdata'!P1225="AHCC","Clearcut",IF('Activity rawdata'!P1225="AHTHSMZ","SMZ Thin",IF('Activity rawdata'!P1225="AHTHIN2","2nd Thin",IF('Activity rawdata'!P1225="AFERTE","Early Fert",IF('Activity rawdata'!P1225="AFERTM","Mid Fert",IF('Activity rawdata'!P1225="AFERTL","Late Fert",  IF('Activity rawdata'!P1225="ASP","Site Prep", IF('Activity rawdata'!P1225="APLT","Plant",  IF('Activity rawdata'!P1225="ANREG","Natural Regeneration"))))))))))</f>
        <v>2nd Thin</v>
      </c>
      <c r="I1226" s="74">
        <f>'Activity rawdata'!O1225</f>
        <v>25.56</v>
      </c>
      <c r="J1226" s="75">
        <f>'Activity rawdata'!N1225</f>
        <v>21</v>
      </c>
      <c r="K1226" s="75">
        <f>'Activity rawdata'!AC1225</f>
        <v>119.81</v>
      </c>
      <c r="L1226" s="75">
        <f>'Activity rawdata'!AD1225</f>
        <v>189.06</v>
      </c>
      <c r="M1226" s="76">
        <f>'Activity rawdata'!AE1225</f>
        <v>10.779112613414728</v>
      </c>
      <c r="N1226" s="83">
        <f>'Activity rawdata'!T1225+'Activity rawdata'!U1225</f>
        <v>8.5399999999999991</v>
      </c>
      <c r="O1226" s="80">
        <f>'Activity rawdata'!V1225</f>
        <v>36.520000000000003</v>
      </c>
      <c r="P1226" s="80">
        <f>'Activity rawdata'!W1225</f>
        <v>0</v>
      </c>
      <c r="Q1226" s="80">
        <f>'Activity rawdata'!X1225</f>
        <v>0</v>
      </c>
      <c r="R1226" s="84">
        <f t="shared" si="190"/>
        <v>45.06</v>
      </c>
      <c r="S1226" s="80">
        <f>'Activity rawdata'!Z1225</f>
        <v>0</v>
      </c>
      <c r="T1226" s="80">
        <f>'Activity rawdata'!AA1225</f>
        <v>0</v>
      </c>
      <c r="U1226" s="80">
        <f t="shared" si="191"/>
        <v>0</v>
      </c>
      <c r="V1226" s="81">
        <f t="shared" si="192"/>
        <v>218.28239999999997</v>
      </c>
      <c r="W1226" s="75">
        <f t="shared" si="193"/>
        <v>933.45120000000009</v>
      </c>
      <c r="X1226" s="75">
        <f t="shared" si="194"/>
        <v>0</v>
      </c>
      <c r="Y1226" s="75">
        <f t="shared" si="195"/>
        <v>0</v>
      </c>
      <c r="Z1226" s="82">
        <f t="shared" si="196"/>
        <v>1151.7336</v>
      </c>
      <c r="AA1226" s="75">
        <f t="shared" si="197"/>
        <v>0</v>
      </c>
      <c r="AB1226" s="75">
        <f t="shared" si="198"/>
        <v>0</v>
      </c>
      <c r="AC1226" s="82">
        <f t="shared" si="199"/>
        <v>0</v>
      </c>
    </row>
    <row r="1227" spans="1:29" x14ac:dyDescent="0.35">
      <c r="A1227" s="70" t="str">
        <f>'Activity rawdata'!A1226</f>
        <v>BH2047-1-76</v>
      </c>
      <c r="B1227" s="71" t="str">
        <f>'Activity rawdata'!B1226</f>
        <v>CSLB</v>
      </c>
      <c r="C1227" s="71" t="str">
        <f>IF('Activity rawdata'!C1226="PY","Planted",IF('Activity rawdata'!C1226="NY","Nat/Convert",IF('Activity rawdata'!C1226="NN","Nat/Nonconvert",IF('Activity rawdata'!C1226="OY","Planted"))))</f>
        <v>Planted</v>
      </c>
      <c r="D1227" s="70" t="str">
        <f>'Activity rawdata'!D1226</f>
        <v>STP3</v>
      </c>
      <c r="E1227" s="72" t="str">
        <f>'Activity rawdata'!E1226</f>
        <v>81</v>
      </c>
      <c r="F1227" s="73" t="str">
        <f>'Activity rawdata'!L1226</f>
        <v>NO</v>
      </c>
      <c r="G1227" s="72" t="str">
        <f>'Activity rawdata'!R1226</f>
        <v>2059</v>
      </c>
      <c r="H1227" s="72" t="str">
        <f>IF('Activity rawdata'!P1226="AHTHIN1","1st Thin",IF('Activity rawdata'!P1226="AHCC","Clearcut",IF('Activity rawdata'!P1226="AHTHSMZ","SMZ Thin",IF('Activity rawdata'!P1226="AHTHIN2","2nd Thin",IF('Activity rawdata'!P1226="AFERTE","Early Fert",IF('Activity rawdata'!P1226="AFERTM","Mid Fert",IF('Activity rawdata'!P1226="AFERTL","Late Fert",  IF('Activity rawdata'!P1226="ASP","Site Prep", IF('Activity rawdata'!P1226="APLT","Plant",  IF('Activity rawdata'!P1226="ANREG","Natural Regeneration"))))))))))</f>
        <v>Plant</v>
      </c>
      <c r="I1227" s="74">
        <f>'Activity rawdata'!O1226</f>
        <v>16.98</v>
      </c>
      <c r="J1227" s="75">
        <f>'Activity rawdata'!N1226</f>
        <v>1</v>
      </c>
      <c r="K1227" s="75">
        <f>'Activity rawdata'!AC1226</f>
        <v>0</v>
      </c>
      <c r="L1227" s="75">
        <f>'Activity rawdata'!AD1226</f>
        <v>0</v>
      </c>
      <c r="M1227" s="76" t="str">
        <f>'Activity rawdata'!AE1226</f>
        <v>-</v>
      </c>
      <c r="N1227" s="83">
        <f>'Activity rawdata'!T1226+'Activity rawdata'!U1226</f>
        <v>0</v>
      </c>
      <c r="O1227" s="80">
        <f>'Activity rawdata'!V1226</f>
        <v>0</v>
      </c>
      <c r="P1227" s="80">
        <f>'Activity rawdata'!W1226</f>
        <v>0</v>
      </c>
      <c r="Q1227" s="80">
        <f>'Activity rawdata'!X1226</f>
        <v>0</v>
      </c>
      <c r="R1227" s="84">
        <f t="shared" si="190"/>
        <v>0</v>
      </c>
      <c r="S1227" s="80">
        <f>'Activity rawdata'!Z1226</f>
        <v>0</v>
      </c>
      <c r="T1227" s="80">
        <f>'Activity rawdata'!AA1226</f>
        <v>0</v>
      </c>
      <c r="U1227" s="80">
        <f t="shared" si="191"/>
        <v>0</v>
      </c>
      <c r="V1227" s="81">
        <f t="shared" si="192"/>
        <v>0</v>
      </c>
      <c r="W1227" s="75">
        <f t="shared" si="193"/>
        <v>0</v>
      </c>
      <c r="X1227" s="75">
        <f t="shared" si="194"/>
        <v>0</v>
      </c>
      <c r="Y1227" s="75">
        <f t="shared" si="195"/>
        <v>0</v>
      </c>
      <c r="Z1227" s="82">
        <f t="shared" si="196"/>
        <v>0</v>
      </c>
      <c r="AA1227" s="75">
        <f t="shared" si="197"/>
        <v>0</v>
      </c>
      <c r="AB1227" s="75">
        <f t="shared" si="198"/>
        <v>0</v>
      </c>
      <c r="AC1227" s="82">
        <f t="shared" si="199"/>
        <v>0</v>
      </c>
    </row>
    <row r="1228" spans="1:29" x14ac:dyDescent="0.35">
      <c r="A1228" s="70" t="str">
        <f>'Activity rawdata'!A1227</f>
        <v>BH2046-1-53</v>
      </c>
      <c r="B1228" s="71" t="str">
        <f>'Activity rawdata'!B1227</f>
        <v>CSLB</v>
      </c>
      <c r="C1228" s="71" t="str">
        <f>IF('Activity rawdata'!C1227="PY","Planted",IF('Activity rawdata'!C1227="NY","Nat/Convert",IF('Activity rawdata'!C1227="NN","Nat/Nonconvert",IF('Activity rawdata'!C1227="OY","Planted"))))</f>
        <v>Planted</v>
      </c>
      <c r="D1228" s="70" t="str">
        <f>'Activity rawdata'!D1227</f>
        <v>STP3</v>
      </c>
      <c r="E1228" s="72" t="str">
        <f>'Activity rawdata'!E1227</f>
        <v>76</v>
      </c>
      <c r="F1228" s="73" t="str">
        <f>'Activity rawdata'!L1227</f>
        <v>NO</v>
      </c>
      <c r="G1228" s="72" t="str">
        <f>'Activity rawdata'!R1227</f>
        <v>2059</v>
      </c>
      <c r="H1228" s="72" t="str">
        <f>IF('Activity rawdata'!P1227="AHTHIN1","1st Thin",IF('Activity rawdata'!P1227="AHCC","Clearcut",IF('Activity rawdata'!P1227="AHTHSMZ","SMZ Thin",IF('Activity rawdata'!P1227="AHTHIN2","2nd Thin",IF('Activity rawdata'!P1227="AFERTE","Early Fert",IF('Activity rawdata'!P1227="AFERTM","Mid Fert",IF('Activity rawdata'!P1227="AFERTL","Late Fert",  IF('Activity rawdata'!P1227="ASP","Site Prep", IF('Activity rawdata'!P1227="APLT","Plant",  IF('Activity rawdata'!P1227="ANREG","Natural Regeneration"))))))))))</f>
        <v>Plant</v>
      </c>
      <c r="I1228" s="74">
        <f>'Activity rawdata'!O1227</f>
        <v>13.07</v>
      </c>
      <c r="J1228" s="75">
        <f>'Activity rawdata'!N1227</f>
        <v>1</v>
      </c>
      <c r="K1228" s="75">
        <f>'Activity rawdata'!AC1227</f>
        <v>0</v>
      </c>
      <c r="L1228" s="75">
        <f>'Activity rawdata'!AD1227</f>
        <v>0</v>
      </c>
      <c r="M1228" s="76" t="str">
        <f>'Activity rawdata'!AE1227</f>
        <v>-</v>
      </c>
      <c r="N1228" s="83">
        <f>'Activity rawdata'!T1227+'Activity rawdata'!U1227</f>
        <v>0</v>
      </c>
      <c r="O1228" s="80">
        <f>'Activity rawdata'!V1227</f>
        <v>0</v>
      </c>
      <c r="P1228" s="80">
        <f>'Activity rawdata'!W1227</f>
        <v>0</v>
      </c>
      <c r="Q1228" s="80">
        <f>'Activity rawdata'!X1227</f>
        <v>0</v>
      </c>
      <c r="R1228" s="84">
        <f t="shared" si="190"/>
        <v>0</v>
      </c>
      <c r="S1228" s="80">
        <f>'Activity rawdata'!Z1227</f>
        <v>0</v>
      </c>
      <c r="T1228" s="80">
        <f>'Activity rawdata'!AA1227</f>
        <v>0</v>
      </c>
      <c r="U1228" s="80">
        <f t="shared" si="191"/>
        <v>0</v>
      </c>
      <c r="V1228" s="81">
        <f t="shared" si="192"/>
        <v>0</v>
      </c>
      <c r="W1228" s="75">
        <f t="shared" si="193"/>
        <v>0</v>
      </c>
      <c r="X1228" s="75">
        <f t="shared" si="194"/>
        <v>0</v>
      </c>
      <c r="Y1228" s="75">
        <f t="shared" si="195"/>
        <v>0</v>
      </c>
      <c r="Z1228" s="82">
        <f t="shared" si="196"/>
        <v>0</v>
      </c>
      <c r="AA1228" s="75">
        <f t="shared" si="197"/>
        <v>0</v>
      </c>
      <c r="AB1228" s="75">
        <f t="shared" si="198"/>
        <v>0</v>
      </c>
      <c r="AC1228" s="82">
        <f t="shared" si="199"/>
        <v>0</v>
      </c>
    </row>
    <row r="1229" spans="1:29" x14ac:dyDescent="0.35">
      <c r="A1229" s="70" t="str">
        <f>'Activity rawdata'!A1228</f>
        <v>BH1435-1-46</v>
      </c>
      <c r="B1229" s="71" t="str">
        <f>'Activity rawdata'!B1228</f>
        <v>CSLB</v>
      </c>
      <c r="C1229" s="71" t="str">
        <f>IF('Activity rawdata'!C1228="PY","Planted",IF('Activity rawdata'!C1228="NY","Nat/Convert",IF('Activity rawdata'!C1228="NN","Nat/Nonconvert",IF('Activity rawdata'!C1228="OY","Planted"))))</f>
        <v>Planted</v>
      </c>
      <c r="D1229" s="70" t="str">
        <f>'Activity rawdata'!D1228</f>
        <v>STP3</v>
      </c>
      <c r="E1229" s="72" t="str">
        <f>'Activity rawdata'!E1228</f>
        <v>83</v>
      </c>
      <c r="F1229" s="73" t="str">
        <f>'Activity rawdata'!L1228</f>
        <v>NO</v>
      </c>
      <c r="G1229" s="72" t="str">
        <f>'Activity rawdata'!R1228</f>
        <v>2059</v>
      </c>
      <c r="H1229" s="72" t="str">
        <f>IF('Activity rawdata'!P1228="AHTHIN1","1st Thin",IF('Activity rawdata'!P1228="AHCC","Clearcut",IF('Activity rawdata'!P1228="AHTHSMZ","SMZ Thin",IF('Activity rawdata'!P1228="AHTHIN2","2nd Thin",IF('Activity rawdata'!P1228="AFERTE","Early Fert",IF('Activity rawdata'!P1228="AFERTM","Mid Fert",IF('Activity rawdata'!P1228="AFERTL","Late Fert",  IF('Activity rawdata'!P1228="ASP","Site Prep", IF('Activity rawdata'!P1228="APLT","Plant",  IF('Activity rawdata'!P1228="ANREG","Natural Regeneration"))))))))))</f>
        <v>Plant</v>
      </c>
      <c r="I1229" s="74">
        <f>'Activity rawdata'!O1228</f>
        <v>7.95</v>
      </c>
      <c r="J1229" s="75">
        <f>'Activity rawdata'!N1228</f>
        <v>1</v>
      </c>
      <c r="K1229" s="75">
        <f>'Activity rawdata'!AC1228</f>
        <v>0</v>
      </c>
      <c r="L1229" s="75">
        <f>'Activity rawdata'!AD1228</f>
        <v>0</v>
      </c>
      <c r="M1229" s="76" t="str">
        <f>'Activity rawdata'!AE1228</f>
        <v>-</v>
      </c>
      <c r="N1229" s="83">
        <f>'Activity rawdata'!T1228+'Activity rawdata'!U1228</f>
        <v>0</v>
      </c>
      <c r="O1229" s="80">
        <f>'Activity rawdata'!V1228</f>
        <v>0</v>
      </c>
      <c r="P1229" s="80">
        <f>'Activity rawdata'!W1228</f>
        <v>0</v>
      </c>
      <c r="Q1229" s="80">
        <f>'Activity rawdata'!X1228</f>
        <v>0</v>
      </c>
      <c r="R1229" s="84">
        <f t="shared" si="190"/>
        <v>0</v>
      </c>
      <c r="S1229" s="80">
        <f>'Activity rawdata'!Z1228</f>
        <v>0</v>
      </c>
      <c r="T1229" s="80">
        <f>'Activity rawdata'!AA1228</f>
        <v>0</v>
      </c>
      <c r="U1229" s="80">
        <f t="shared" si="191"/>
        <v>0</v>
      </c>
      <c r="V1229" s="81">
        <f t="shared" si="192"/>
        <v>0</v>
      </c>
      <c r="W1229" s="75">
        <f t="shared" si="193"/>
        <v>0</v>
      </c>
      <c r="X1229" s="75">
        <f t="shared" si="194"/>
        <v>0</v>
      </c>
      <c r="Y1229" s="75">
        <f t="shared" si="195"/>
        <v>0</v>
      </c>
      <c r="Z1229" s="82">
        <f t="shared" si="196"/>
        <v>0</v>
      </c>
      <c r="AA1229" s="75">
        <f t="shared" si="197"/>
        <v>0</v>
      </c>
      <c r="AB1229" s="75">
        <f t="shared" si="198"/>
        <v>0</v>
      </c>
      <c r="AC1229" s="82">
        <f t="shared" si="199"/>
        <v>0</v>
      </c>
    </row>
    <row r="1230" spans="1:29" x14ac:dyDescent="0.35">
      <c r="A1230" s="70" t="str">
        <f>'Activity rawdata'!A1229</f>
        <v>BH1435-1-343</v>
      </c>
      <c r="B1230" s="71" t="str">
        <f>'Activity rawdata'!B1229</f>
        <v>CSLB</v>
      </c>
      <c r="C1230" s="71" t="str">
        <f>IF('Activity rawdata'!C1229="PY","Planted",IF('Activity rawdata'!C1229="NY","Nat/Convert",IF('Activity rawdata'!C1229="NN","Nat/Nonconvert",IF('Activity rawdata'!C1229="OY","Planted"))))</f>
        <v>Planted</v>
      </c>
      <c r="D1230" s="70" t="str">
        <f>'Activity rawdata'!D1229</f>
        <v>STP3</v>
      </c>
      <c r="E1230" s="72" t="str">
        <f>'Activity rawdata'!E1229</f>
        <v>83</v>
      </c>
      <c r="F1230" s="73" t="str">
        <f>'Activity rawdata'!L1229</f>
        <v>NO</v>
      </c>
      <c r="G1230" s="72" t="str">
        <f>'Activity rawdata'!R1229</f>
        <v>2059</v>
      </c>
      <c r="H1230" s="72" t="str">
        <f>IF('Activity rawdata'!P1229="AHTHIN1","1st Thin",IF('Activity rawdata'!P1229="AHCC","Clearcut",IF('Activity rawdata'!P1229="AHTHSMZ","SMZ Thin",IF('Activity rawdata'!P1229="AHTHIN2","2nd Thin",IF('Activity rawdata'!P1229="AFERTE","Early Fert",IF('Activity rawdata'!P1229="AFERTM","Mid Fert",IF('Activity rawdata'!P1229="AFERTL","Late Fert",  IF('Activity rawdata'!P1229="ASP","Site Prep", IF('Activity rawdata'!P1229="APLT","Plant",  IF('Activity rawdata'!P1229="ANREG","Natural Regeneration"))))))))))</f>
        <v>Plant</v>
      </c>
      <c r="I1230" s="74">
        <f>'Activity rawdata'!O1229</f>
        <v>8.2100000000000009</v>
      </c>
      <c r="J1230" s="75">
        <f>'Activity rawdata'!N1229</f>
        <v>1</v>
      </c>
      <c r="K1230" s="75">
        <f>'Activity rawdata'!AC1229</f>
        <v>0</v>
      </c>
      <c r="L1230" s="75">
        <f>'Activity rawdata'!AD1229</f>
        <v>0</v>
      </c>
      <c r="M1230" s="76" t="str">
        <f>'Activity rawdata'!AE1229</f>
        <v>-</v>
      </c>
      <c r="N1230" s="83">
        <f>'Activity rawdata'!T1229+'Activity rawdata'!U1229</f>
        <v>0</v>
      </c>
      <c r="O1230" s="80">
        <f>'Activity rawdata'!V1229</f>
        <v>0</v>
      </c>
      <c r="P1230" s="80">
        <f>'Activity rawdata'!W1229</f>
        <v>0</v>
      </c>
      <c r="Q1230" s="80">
        <f>'Activity rawdata'!X1229</f>
        <v>0</v>
      </c>
      <c r="R1230" s="84">
        <f t="shared" ref="R1230:R1293" si="200">SUM(N1230:Q1230)</f>
        <v>0</v>
      </c>
      <c r="S1230" s="80">
        <f>'Activity rawdata'!Z1229</f>
        <v>0</v>
      </c>
      <c r="T1230" s="80">
        <f>'Activity rawdata'!AA1229</f>
        <v>0</v>
      </c>
      <c r="U1230" s="80">
        <f t="shared" ref="U1230:U1293" si="201">S1230+T1230</f>
        <v>0</v>
      </c>
      <c r="V1230" s="81">
        <f t="shared" ref="V1230:V1293" si="202">N1230*$I1230</f>
        <v>0</v>
      </c>
      <c r="W1230" s="75">
        <f t="shared" ref="W1230:W1293" si="203">O1230*$I1230</f>
        <v>0</v>
      </c>
      <c r="X1230" s="75">
        <f t="shared" ref="X1230:X1293" si="204">P1230*$I1230</f>
        <v>0</v>
      </c>
      <c r="Y1230" s="75">
        <f t="shared" ref="Y1230:Y1293" si="205">Q1230*$I1230</f>
        <v>0</v>
      </c>
      <c r="Z1230" s="82">
        <f t="shared" ref="Z1230:Z1293" si="206">SUM(V1230:Y1230)</f>
        <v>0</v>
      </c>
      <c r="AA1230" s="75">
        <f t="shared" ref="AA1230:AA1293" si="207">S1230*$I1230</f>
        <v>0</v>
      </c>
      <c r="AB1230" s="75">
        <f t="shared" ref="AB1230:AB1293" si="208">T1230*$I1230</f>
        <v>0</v>
      </c>
      <c r="AC1230" s="82">
        <f t="shared" ref="AC1230:AC1293" si="209">AA1230+AB1230</f>
        <v>0</v>
      </c>
    </row>
    <row r="1231" spans="1:29" x14ac:dyDescent="0.35">
      <c r="A1231" s="70" t="str">
        <f>'Activity rawdata'!A1230</f>
        <v>BH1435-1-31</v>
      </c>
      <c r="B1231" s="71" t="str">
        <f>'Activity rawdata'!B1230</f>
        <v>CSLB</v>
      </c>
      <c r="C1231" s="71" t="str">
        <f>IF('Activity rawdata'!C1230="PY","Planted",IF('Activity rawdata'!C1230="NY","Nat/Convert",IF('Activity rawdata'!C1230="NN","Nat/Nonconvert",IF('Activity rawdata'!C1230="OY","Planted"))))</f>
        <v>Planted</v>
      </c>
      <c r="D1231" s="70" t="str">
        <f>'Activity rawdata'!D1230</f>
        <v>STP3</v>
      </c>
      <c r="E1231" s="72" t="str">
        <f>'Activity rawdata'!E1230</f>
        <v>87</v>
      </c>
      <c r="F1231" s="73" t="str">
        <f>'Activity rawdata'!L1230</f>
        <v>NO</v>
      </c>
      <c r="G1231" s="72" t="str">
        <f>'Activity rawdata'!R1230</f>
        <v>2059</v>
      </c>
      <c r="H1231" s="72" t="str">
        <f>IF('Activity rawdata'!P1230="AHTHIN1","1st Thin",IF('Activity rawdata'!P1230="AHCC","Clearcut",IF('Activity rawdata'!P1230="AHTHSMZ","SMZ Thin",IF('Activity rawdata'!P1230="AHTHIN2","2nd Thin",IF('Activity rawdata'!P1230="AFERTE","Early Fert",IF('Activity rawdata'!P1230="AFERTM","Mid Fert",IF('Activity rawdata'!P1230="AFERTL","Late Fert",  IF('Activity rawdata'!P1230="ASP","Site Prep", IF('Activity rawdata'!P1230="APLT","Plant",  IF('Activity rawdata'!P1230="ANREG","Natural Regeneration"))))))))))</f>
        <v>Plant</v>
      </c>
      <c r="I1231" s="74">
        <f>'Activity rawdata'!O1230</f>
        <v>3.56</v>
      </c>
      <c r="J1231" s="75">
        <f>'Activity rawdata'!N1230</f>
        <v>1</v>
      </c>
      <c r="K1231" s="75">
        <f>'Activity rawdata'!AC1230</f>
        <v>0</v>
      </c>
      <c r="L1231" s="75">
        <f>'Activity rawdata'!AD1230</f>
        <v>0</v>
      </c>
      <c r="M1231" s="76" t="str">
        <f>'Activity rawdata'!AE1230</f>
        <v>-</v>
      </c>
      <c r="N1231" s="83">
        <f>'Activity rawdata'!T1230+'Activity rawdata'!U1230</f>
        <v>0</v>
      </c>
      <c r="O1231" s="80">
        <f>'Activity rawdata'!V1230</f>
        <v>0</v>
      </c>
      <c r="P1231" s="80">
        <f>'Activity rawdata'!W1230</f>
        <v>0</v>
      </c>
      <c r="Q1231" s="80">
        <f>'Activity rawdata'!X1230</f>
        <v>0</v>
      </c>
      <c r="R1231" s="84">
        <f t="shared" si="200"/>
        <v>0</v>
      </c>
      <c r="S1231" s="80">
        <f>'Activity rawdata'!Z1230</f>
        <v>0</v>
      </c>
      <c r="T1231" s="80">
        <f>'Activity rawdata'!AA1230</f>
        <v>0</v>
      </c>
      <c r="U1231" s="80">
        <f t="shared" si="201"/>
        <v>0</v>
      </c>
      <c r="V1231" s="81">
        <f t="shared" si="202"/>
        <v>0</v>
      </c>
      <c r="W1231" s="75">
        <f t="shared" si="203"/>
        <v>0</v>
      </c>
      <c r="X1231" s="75">
        <f t="shared" si="204"/>
        <v>0</v>
      </c>
      <c r="Y1231" s="75">
        <f t="shared" si="205"/>
        <v>0</v>
      </c>
      <c r="Z1231" s="82">
        <f t="shared" si="206"/>
        <v>0</v>
      </c>
      <c r="AA1231" s="75">
        <f t="shared" si="207"/>
        <v>0</v>
      </c>
      <c r="AB1231" s="75">
        <f t="shared" si="208"/>
        <v>0</v>
      </c>
      <c r="AC1231" s="82">
        <f t="shared" si="209"/>
        <v>0</v>
      </c>
    </row>
    <row r="1232" spans="1:29" x14ac:dyDescent="0.35">
      <c r="A1232" s="70" t="str">
        <f>'Activity rawdata'!A1231</f>
        <v>BH1435-1-21</v>
      </c>
      <c r="B1232" s="71" t="str">
        <f>'Activity rawdata'!B1231</f>
        <v>CSLB</v>
      </c>
      <c r="C1232" s="71" t="str">
        <f>IF('Activity rawdata'!C1231="PY","Planted",IF('Activity rawdata'!C1231="NY","Nat/Convert",IF('Activity rawdata'!C1231="NN","Nat/Nonconvert",IF('Activity rawdata'!C1231="OY","Planted"))))</f>
        <v>Planted</v>
      </c>
      <c r="D1232" s="70" t="str">
        <f>'Activity rawdata'!D1231</f>
        <v>STP3</v>
      </c>
      <c r="E1232" s="72" t="str">
        <f>'Activity rawdata'!E1231</f>
        <v>80</v>
      </c>
      <c r="F1232" s="73" t="str">
        <f>'Activity rawdata'!L1231</f>
        <v>NO</v>
      </c>
      <c r="G1232" s="72" t="str">
        <f>'Activity rawdata'!R1231</f>
        <v>2059</v>
      </c>
      <c r="H1232" s="72" t="str">
        <f>IF('Activity rawdata'!P1231="AHTHIN1","1st Thin",IF('Activity rawdata'!P1231="AHCC","Clearcut",IF('Activity rawdata'!P1231="AHTHSMZ","SMZ Thin",IF('Activity rawdata'!P1231="AHTHIN2","2nd Thin",IF('Activity rawdata'!P1231="AFERTE","Early Fert",IF('Activity rawdata'!P1231="AFERTM","Mid Fert",IF('Activity rawdata'!P1231="AFERTL","Late Fert",  IF('Activity rawdata'!P1231="ASP","Site Prep", IF('Activity rawdata'!P1231="APLT","Plant",  IF('Activity rawdata'!P1231="ANREG","Natural Regeneration"))))))))))</f>
        <v>Plant</v>
      </c>
      <c r="I1232" s="74">
        <f>'Activity rawdata'!O1231</f>
        <v>31.89</v>
      </c>
      <c r="J1232" s="75">
        <f>'Activity rawdata'!N1231</f>
        <v>1</v>
      </c>
      <c r="K1232" s="75">
        <f>'Activity rawdata'!AC1231</f>
        <v>0</v>
      </c>
      <c r="L1232" s="75">
        <f>'Activity rawdata'!AD1231</f>
        <v>0</v>
      </c>
      <c r="M1232" s="76" t="str">
        <f>'Activity rawdata'!AE1231</f>
        <v>-</v>
      </c>
      <c r="N1232" s="83">
        <f>'Activity rawdata'!T1231+'Activity rawdata'!U1231</f>
        <v>0</v>
      </c>
      <c r="O1232" s="80">
        <f>'Activity rawdata'!V1231</f>
        <v>0</v>
      </c>
      <c r="P1232" s="80">
        <f>'Activity rawdata'!W1231</f>
        <v>0</v>
      </c>
      <c r="Q1232" s="80">
        <f>'Activity rawdata'!X1231</f>
        <v>0</v>
      </c>
      <c r="R1232" s="84">
        <f t="shared" si="200"/>
        <v>0</v>
      </c>
      <c r="S1232" s="80">
        <f>'Activity rawdata'!Z1231</f>
        <v>0</v>
      </c>
      <c r="T1232" s="80">
        <f>'Activity rawdata'!AA1231</f>
        <v>0</v>
      </c>
      <c r="U1232" s="80">
        <f t="shared" si="201"/>
        <v>0</v>
      </c>
      <c r="V1232" s="81">
        <f t="shared" si="202"/>
        <v>0</v>
      </c>
      <c r="W1232" s="75">
        <f t="shared" si="203"/>
        <v>0</v>
      </c>
      <c r="X1232" s="75">
        <f t="shared" si="204"/>
        <v>0</v>
      </c>
      <c r="Y1232" s="75">
        <f t="shared" si="205"/>
        <v>0</v>
      </c>
      <c r="Z1232" s="82">
        <f t="shared" si="206"/>
        <v>0</v>
      </c>
      <c r="AA1232" s="75">
        <f t="shared" si="207"/>
        <v>0</v>
      </c>
      <c r="AB1232" s="75">
        <f t="shared" si="208"/>
        <v>0</v>
      </c>
      <c r="AC1232" s="82">
        <f t="shared" si="209"/>
        <v>0</v>
      </c>
    </row>
    <row r="1233" spans="1:29" x14ac:dyDescent="0.35">
      <c r="A1233" s="70" t="str">
        <f>'Activity rawdata'!A1232</f>
        <v>BH6112-1-393</v>
      </c>
      <c r="B1233" s="71" t="str">
        <f>'Activity rawdata'!B1232</f>
        <v>CSLB</v>
      </c>
      <c r="C1233" s="71" t="str">
        <f>IF('Activity rawdata'!C1232="PY","Planted",IF('Activity rawdata'!C1232="NY","Nat/Convert",IF('Activity rawdata'!C1232="NN","Nat/Nonconvert",IF('Activity rawdata'!C1232="OY","Planted"))))</f>
        <v>Planted</v>
      </c>
      <c r="D1233" s="70" t="str">
        <f>'Activity rawdata'!D1232</f>
        <v>STP3</v>
      </c>
      <c r="E1233" s="72" t="str">
        <f>'Activity rawdata'!E1232</f>
        <v>83</v>
      </c>
      <c r="F1233" s="73" t="str">
        <f>'Activity rawdata'!L1232</f>
        <v>NO</v>
      </c>
      <c r="G1233" s="72" t="str">
        <f>'Activity rawdata'!R1232</f>
        <v>2059</v>
      </c>
      <c r="H1233" s="72" t="str">
        <f>IF('Activity rawdata'!P1232="AHTHIN1","1st Thin",IF('Activity rawdata'!P1232="AHCC","Clearcut",IF('Activity rawdata'!P1232="AHTHSMZ","SMZ Thin",IF('Activity rawdata'!P1232="AHTHIN2","2nd Thin",IF('Activity rawdata'!P1232="AFERTE","Early Fert",IF('Activity rawdata'!P1232="AFERTM","Mid Fert",IF('Activity rawdata'!P1232="AFERTL","Late Fert",  IF('Activity rawdata'!P1232="ASP","Site Prep", IF('Activity rawdata'!P1232="APLT","Plant",  IF('Activity rawdata'!P1232="ANREG","Natural Regeneration"))))))))))</f>
        <v>Plant</v>
      </c>
      <c r="I1233" s="74">
        <f>'Activity rawdata'!O1232</f>
        <v>10.199999999999999</v>
      </c>
      <c r="J1233" s="75">
        <f>'Activity rawdata'!N1232</f>
        <v>1</v>
      </c>
      <c r="K1233" s="75">
        <f>'Activity rawdata'!AC1232</f>
        <v>0</v>
      </c>
      <c r="L1233" s="75">
        <f>'Activity rawdata'!AD1232</f>
        <v>0</v>
      </c>
      <c r="M1233" s="76" t="str">
        <f>'Activity rawdata'!AE1232</f>
        <v>-</v>
      </c>
      <c r="N1233" s="83">
        <f>'Activity rawdata'!T1232+'Activity rawdata'!U1232</f>
        <v>0</v>
      </c>
      <c r="O1233" s="80">
        <f>'Activity rawdata'!V1232</f>
        <v>0</v>
      </c>
      <c r="P1233" s="80">
        <f>'Activity rawdata'!W1232</f>
        <v>0</v>
      </c>
      <c r="Q1233" s="80">
        <f>'Activity rawdata'!X1232</f>
        <v>0</v>
      </c>
      <c r="R1233" s="84">
        <f t="shared" si="200"/>
        <v>0</v>
      </c>
      <c r="S1233" s="80">
        <f>'Activity rawdata'!Z1232</f>
        <v>0</v>
      </c>
      <c r="T1233" s="80">
        <f>'Activity rawdata'!AA1232</f>
        <v>0</v>
      </c>
      <c r="U1233" s="80">
        <f t="shared" si="201"/>
        <v>0</v>
      </c>
      <c r="V1233" s="81">
        <f t="shared" si="202"/>
        <v>0</v>
      </c>
      <c r="W1233" s="75">
        <f t="shared" si="203"/>
        <v>0</v>
      </c>
      <c r="X1233" s="75">
        <f t="shared" si="204"/>
        <v>0</v>
      </c>
      <c r="Y1233" s="75">
        <f t="shared" si="205"/>
        <v>0</v>
      </c>
      <c r="Z1233" s="82">
        <f t="shared" si="206"/>
        <v>0</v>
      </c>
      <c r="AA1233" s="75">
        <f t="shared" si="207"/>
        <v>0</v>
      </c>
      <c r="AB1233" s="75">
        <f t="shared" si="208"/>
        <v>0</v>
      </c>
      <c r="AC1233" s="82">
        <f t="shared" si="209"/>
        <v>0</v>
      </c>
    </row>
    <row r="1234" spans="1:29" x14ac:dyDescent="0.35">
      <c r="A1234" s="70" t="str">
        <f>'Activity rawdata'!A1233</f>
        <v>BH6112-1-228</v>
      </c>
      <c r="B1234" s="71" t="str">
        <f>'Activity rawdata'!B1233</f>
        <v>CSLB</v>
      </c>
      <c r="C1234" s="71" t="str">
        <f>IF('Activity rawdata'!C1233="PY","Planted",IF('Activity rawdata'!C1233="NY","Nat/Convert",IF('Activity rawdata'!C1233="NN","Nat/Nonconvert",IF('Activity rawdata'!C1233="OY","Planted"))))</f>
        <v>Planted</v>
      </c>
      <c r="D1234" s="70" t="str">
        <f>'Activity rawdata'!D1233</f>
        <v>STP3</v>
      </c>
      <c r="E1234" s="72" t="str">
        <f>'Activity rawdata'!E1233</f>
        <v>82</v>
      </c>
      <c r="F1234" s="73" t="str">
        <f>'Activity rawdata'!L1233</f>
        <v>NO</v>
      </c>
      <c r="G1234" s="72" t="str">
        <f>'Activity rawdata'!R1233</f>
        <v>2059</v>
      </c>
      <c r="H1234" s="72" t="str">
        <f>IF('Activity rawdata'!P1233="AHTHIN1","1st Thin",IF('Activity rawdata'!P1233="AHCC","Clearcut",IF('Activity rawdata'!P1233="AHTHSMZ","SMZ Thin",IF('Activity rawdata'!P1233="AHTHIN2","2nd Thin",IF('Activity rawdata'!P1233="AFERTE","Early Fert",IF('Activity rawdata'!P1233="AFERTM","Mid Fert",IF('Activity rawdata'!P1233="AFERTL","Late Fert",  IF('Activity rawdata'!P1233="ASP","Site Prep", IF('Activity rawdata'!P1233="APLT","Plant",  IF('Activity rawdata'!P1233="ANREG","Natural Regeneration"))))))))))</f>
        <v>Plant</v>
      </c>
      <c r="I1234" s="74">
        <f>'Activity rawdata'!O1233</f>
        <v>0.83</v>
      </c>
      <c r="J1234" s="75">
        <f>'Activity rawdata'!N1233</f>
        <v>1</v>
      </c>
      <c r="K1234" s="75">
        <f>'Activity rawdata'!AC1233</f>
        <v>0</v>
      </c>
      <c r="L1234" s="75">
        <f>'Activity rawdata'!AD1233</f>
        <v>0</v>
      </c>
      <c r="M1234" s="76" t="str">
        <f>'Activity rawdata'!AE1233</f>
        <v>-</v>
      </c>
      <c r="N1234" s="83">
        <f>'Activity rawdata'!T1233+'Activity rawdata'!U1233</f>
        <v>0</v>
      </c>
      <c r="O1234" s="80">
        <f>'Activity rawdata'!V1233</f>
        <v>0</v>
      </c>
      <c r="P1234" s="80">
        <f>'Activity rawdata'!W1233</f>
        <v>0</v>
      </c>
      <c r="Q1234" s="80">
        <f>'Activity rawdata'!X1233</f>
        <v>0</v>
      </c>
      <c r="R1234" s="84">
        <f t="shared" si="200"/>
        <v>0</v>
      </c>
      <c r="S1234" s="80">
        <f>'Activity rawdata'!Z1233</f>
        <v>0</v>
      </c>
      <c r="T1234" s="80">
        <f>'Activity rawdata'!AA1233</f>
        <v>0</v>
      </c>
      <c r="U1234" s="80">
        <f t="shared" si="201"/>
        <v>0</v>
      </c>
      <c r="V1234" s="81">
        <f t="shared" si="202"/>
        <v>0</v>
      </c>
      <c r="W1234" s="75">
        <f t="shared" si="203"/>
        <v>0</v>
      </c>
      <c r="X1234" s="75">
        <f t="shared" si="204"/>
        <v>0</v>
      </c>
      <c r="Y1234" s="75">
        <f t="shared" si="205"/>
        <v>0</v>
      </c>
      <c r="Z1234" s="82">
        <f t="shared" si="206"/>
        <v>0</v>
      </c>
      <c r="AA1234" s="75">
        <f t="shared" si="207"/>
        <v>0</v>
      </c>
      <c r="AB1234" s="75">
        <f t="shared" si="208"/>
        <v>0</v>
      </c>
      <c r="AC1234" s="82">
        <f t="shared" si="209"/>
        <v>0</v>
      </c>
    </row>
    <row r="1235" spans="1:29" x14ac:dyDescent="0.35">
      <c r="A1235" s="70" t="str">
        <f>'Activity rawdata'!A1234</f>
        <v>BH6112-1-210</v>
      </c>
      <c r="B1235" s="71" t="str">
        <f>'Activity rawdata'!B1234</f>
        <v>CSLB</v>
      </c>
      <c r="C1235" s="71" t="str">
        <f>IF('Activity rawdata'!C1234="PY","Planted",IF('Activity rawdata'!C1234="NY","Nat/Convert",IF('Activity rawdata'!C1234="NN","Nat/Nonconvert",IF('Activity rawdata'!C1234="OY","Planted"))))</f>
        <v>Planted</v>
      </c>
      <c r="D1235" s="70" t="str">
        <f>'Activity rawdata'!D1234</f>
        <v>STP3</v>
      </c>
      <c r="E1235" s="72" t="str">
        <f>'Activity rawdata'!E1234</f>
        <v>83</v>
      </c>
      <c r="F1235" s="73" t="str">
        <f>'Activity rawdata'!L1234</f>
        <v>NO</v>
      </c>
      <c r="G1235" s="72" t="str">
        <f>'Activity rawdata'!R1234</f>
        <v>2059</v>
      </c>
      <c r="H1235" s="72" t="str">
        <f>IF('Activity rawdata'!P1234="AHTHIN1","1st Thin",IF('Activity rawdata'!P1234="AHCC","Clearcut",IF('Activity rawdata'!P1234="AHTHSMZ","SMZ Thin",IF('Activity rawdata'!P1234="AHTHIN2","2nd Thin",IF('Activity rawdata'!P1234="AFERTE","Early Fert",IF('Activity rawdata'!P1234="AFERTM","Mid Fert",IF('Activity rawdata'!P1234="AFERTL","Late Fert",  IF('Activity rawdata'!P1234="ASP","Site Prep", IF('Activity rawdata'!P1234="APLT","Plant",  IF('Activity rawdata'!P1234="ANREG","Natural Regeneration"))))))))))</f>
        <v>Plant</v>
      </c>
      <c r="I1235" s="74">
        <f>'Activity rawdata'!O1234</f>
        <v>26.86</v>
      </c>
      <c r="J1235" s="75">
        <f>'Activity rawdata'!N1234</f>
        <v>1</v>
      </c>
      <c r="K1235" s="75">
        <f>'Activity rawdata'!AC1234</f>
        <v>0</v>
      </c>
      <c r="L1235" s="75">
        <f>'Activity rawdata'!AD1234</f>
        <v>0</v>
      </c>
      <c r="M1235" s="76" t="str">
        <f>'Activity rawdata'!AE1234</f>
        <v>-</v>
      </c>
      <c r="N1235" s="83">
        <f>'Activity rawdata'!T1234+'Activity rawdata'!U1234</f>
        <v>0</v>
      </c>
      <c r="O1235" s="80">
        <f>'Activity rawdata'!V1234</f>
        <v>0</v>
      </c>
      <c r="P1235" s="80">
        <f>'Activity rawdata'!W1234</f>
        <v>0</v>
      </c>
      <c r="Q1235" s="80">
        <f>'Activity rawdata'!X1234</f>
        <v>0</v>
      </c>
      <c r="R1235" s="84">
        <f t="shared" si="200"/>
        <v>0</v>
      </c>
      <c r="S1235" s="80">
        <f>'Activity rawdata'!Z1234</f>
        <v>0</v>
      </c>
      <c r="T1235" s="80">
        <f>'Activity rawdata'!AA1234</f>
        <v>0</v>
      </c>
      <c r="U1235" s="80">
        <f t="shared" si="201"/>
        <v>0</v>
      </c>
      <c r="V1235" s="81">
        <f t="shared" si="202"/>
        <v>0</v>
      </c>
      <c r="W1235" s="75">
        <f t="shared" si="203"/>
        <v>0</v>
      </c>
      <c r="X1235" s="75">
        <f t="shared" si="204"/>
        <v>0</v>
      </c>
      <c r="Y1235" s="75">
        <f t="shared" si="205"/>
        <v>0</v>
      </c>
      <c r="Z1235" s="82">
        <f t="shared" si="206"/>
        <v>0</v>
      </c>
      <c r="AA1235" s="75">
        <f t="shared" si="207"/>
        <v>0</v>
      </c>
      <c r="AB1235" s="75">
        <f t="shared" si="208"/>
        <v>0</v>
      </c>
      <c r="AC1235" s="82">
        <f t="shared" si="209"/>
        <v>0</v>
      </c>
    </row>
    <row r="1236" spans="1:29" x14ac:dyDescent="0.35">
      <c r="A1236" s="70" t="str">
        <f>'Activity rawdata'!A1235</f>
        <v>BH6125-1-297</v>
      </c>
      <c r="B1236" s="71" t="str">
        <f>'Activity rawdata'!B1235</f>
        <v>CSLL</v>
      </c>
      <c r="C1236" s="71" t="str">
        <f>IF('Activity rawdata'!C1235="PY","Planted",IF('Activity rawdata'!C1235="NY","Nat/Convert",IF('Activity rawdata'!C1235="NN","Nat/Nonconvert",IF('Activity rawdata'!C1235="OY","Planted"))))</f>
        <v>Planted</v>
      </c>
      <c r="D1236" s="70" t="str">
        <f>'Activity rawdata'!D1235</f>
        <v>STP3</v>
      </c>
      <c r="E1236" s="72" t="str">
        <f>'Activity rawdata'!E1235</f>
        <v>59</v>
      </c>
      <c r="F1236" s="73" t="str">
        <f>'Activity rawdata'!L1235</f>
        <v>NO</v>
      </c>
      <c r="G1236" s="72" t="str">
        <f>'Activity rawdata'!R1235</f>
        <v>2059</v>
      </c>
      <c r="H1236" s="72" t="str">
        <f>IF('Activity rawdata'!P1235="AHTHIN1","1st Thin",IF('Activity rawdata'!P1235="AHCC","Clearcut",IF('Activity rawdata'!P1235="AHTHSMZ","SMZ Thin",IF('Activity rawdata'!P1235="AHTHIN2","2nd Thin",IF('Activity rawdata'!P1235="AFERTE","Early Fert",IF('Activity rawdata'!P1235="AFERTM","Mid Fert",IF('Activity rawdata'!P1235="AFERTL","Late Fert",  IF('Activity rawdata'!P1235="ASP","Site Prep", IF('Activity rawdata'!P1235="APLT","Plant",  IF('Activity rawdata'!P1235="ANREG","Natural Regeneration"))))))))))</f>
        <v>Plant</v>
      </c>
      <c r="I1236" s="74">
        <f>'Activity rawdata'!O1235</f>
        <v>40.51</v>
      </c>
      <c r="J1236" s="75">
        <f>'Activity rawdata'!N1235</f>
        <v>1</v>
      </c>
      <c r="K1236" s="75">
        <f>'Activity rawdata'!AC1235</f>
        <v>0</v>
      </c>
      <c r="L1236" s="75">
        <f>'Activity rawdata'!AD1235</f>
        <v>0</v>
      </c>
      <c r="M1236" s="76" t="str">
        <f>'Activity rawdata'!AE1235</f>
        <v>-</v>
      </c>
      <c r="N1236" s="83">
        <f>'Activity rawdata'!T1235+'Activity rawdata'!U1235</f>
        <v>0</v>
      </c>
      <c r="O1236" s="80">
        <f>'Activity rawdata'!V1235</f>
        <v>0</v>
      </c>
      <c r="P1236" s="80">
        <f>'Activity rawdata'!W1235</f>
        <v>0</v>
      </c>
      <c r="Q1236" s="80">
        <f>'Activity rawdata'!X1235</f>
        <v>0</v>
      </c>
      <c r="R1236" s="84">
        <f t="shared" si="200"/>
        <v>0</v>
      </c>
      <c r="S1236" s="80">
        <f>'Activity rawdata'!Z1235</f>
        <v>0</v>
      </c>
      <c r="T1236" s="80">
        <f>'Activity rawdata'!AA1235</f>
        <v>0</v>
      </c>
      <c r="U1236" s="80">
        <f t="shared" si="201"/>
        <v>0</v>
      </c>
      <c r="V1236" s="81">
        <f t="shared" si="202"/>
        <v>0</v>
      </c>
      <c r="W1236" s="75">
        <f t="shared" si="203"/>
        <v>0</v>
      </c>
      <c r="X1236" s="75">
        <f t="shared" si="204"/>
        <v>0</v>
      </c>
      <c r="Y1236" s="75">
        <f t="shared" si="205"/>
        <v>0</v>
      </c>
      <c r="Z1236" s="82">
        <f t="shared" si="206"/>
        <v>0</v>
      </c>
      <c r="AA1236" s="75">
        <f t="shared" si="207"/>
        <v>0</v>
      </c>
      <c r="AB1236" s="75">
        <f t="shared" si="208"/>
        <v>0</v>
      </c>
      <c r="AC1236" s="82">
        <f t="shared" si="209"/>
        <v>0</v>
      </c>
    </row>
    <row r="1237" spans="1:29" x14ac:dyDescent="0.35">
      <c r="A1237" s="70" t="str">
        <f>'Activity rawdata'!A1236</f>
        <v>BH6125-1-293</v>
      </c>
      <c r="B1237" s="71" t="str">
        <f>'Activity rawdata'!B1236</f>
        <v>CSLL</v>
      </c>
      <c r="C1237" s="71" t="str">
        <f>IF('Activity rawdata'!C1236="PY","Planted",IF('Activity rawdata'!C1236="NY","Nat/Convert",IF('Activity rawdata'!C1236="NN","Nat/Nonconvert",IF('Activity rawdata'!C1236="OY","Planted"))))</f>
        <v>Planted</v>
      </c>
      <c r="D1237" s="70" t="str">
        <f>'Activity rawdata'!D1236</f>
        <v>STP3</v>
      </c>
      <c r="E1237" s="72" t="str">
        <f>'Activity rawdata'!E1236</f>
        <v>59</v>
      </c>
      <c r="F1237" s="73" t="str">
        <f>'Activity rawdata'!L1236</f>
        <v>NO</v>
      </c>
      <c r="G1237" s="72" t="str">
        <f>'Activity rawdata'!R1236</f>
        <v>2059</v>
      </c>
      <c r="H1237" s="72" t="str">
        <f>IF('Activity rawdata'!P1236="AHTHIN1","1st Thin",IF('Activity rawdata'!P1236="AHCC","Clearcut",IF('Activity rawdata'!P1236="AHTHSMZ","SMZ Thin",IF('Activity rawdata'!P1236="AHTHIN2","2nd Thin",IF('Activity rawdata'!P1236="AFERTE","Early Fert",IF('Activity rawdata'!P1236="AFERTM","Mid Fert",IF('Activity rawdata'!P1236="AFERTL","Late Fert",  IF('Activity rawdata'!P1236="ASP","Site Prep", IF('Activity rawdata'!P1236="APLT","Plant",  IF('Activity rawdata'!P1236="ANREG","Natural Regeneration"))))))))))</f>
        <v>Plant</v>
      </c>
      <c r="I1237" s="74">
        <f>'Activity rawdata'!O1236</f>
        <v>6.94</v>
      </c>
      <c r="J1237" s="75">
        <f>'Activity rawdata'!N1236</f>
        <v>1</v>
      </c>
      <c r="K1237" s="75">
        <f>'Activity rawdata'!AC1236</f>
        <v>0</v>
      </c>
      <c r="L1237" s="75">
        <f>'Activity rawdata'!AD1236</f>
        <v>0</v>
      </c>
      <c r="M1237" s="76" t="str">
        <f>'Activity rawdata'!AE1236</f>
        <v>-</v>
      </c>
      <c r="N1237" s="83">
        <f>'Activity rawdata'!T1236+'Activity rawdata'!U1236</f>
        <v>0</v>
      </c>
      <c r="O1237" s="80">
        <f>'Activity rawdata'!V1236</f>
        <v>0</v>
      </c>
      <c r="P1237" s="80">
        <f>'Activity rawdata'!W1236</f>
        <v>0</v>
      </c>
      <c r="Q1237" s="80">
        <f>'Activity rawdata'!X1236</f>
        <v>0</v>
      </c>
      <c r="R1237" s="84">
        <f t="shared" si="200"/>
        <v>0</v>
      </c>
      <c r="S1237" s="80">
        <f>'Activity rawdata'!Z1236</f>
        <v>0</v>
      </c>
      <c r="T1237" s="80">
        <f>'Activity rawdata'!AA1236</f>
        <v>0</v>
      </c>
      <c r="U1237" s="80">
        <f t="shared" si="201"/>
        <v>0</v>
      </c>
      <c r="V1237" s="81">
        <f t="shared" si="202"/>
        <v>0</v>
      </c>
      <c r="W1237" s="75">
        <f t="shared" si="203"/>
        <v>0</v>
      </c>
      <c r="X1237" s="75">
        <f t="shared" si="204"/>
        <v>0</v>
      </c>
      <c r="Y1237" s="75">
        <f t="shared" si="205"/>
        <v>0</v>
      </c>
      <c r="Z1237" s="82">
        <f t="shared" si="206"/>
        <v>0</v>
      </c>
      <c r="AA1237" s="75">
        <f t="shared" si="207"/>
        <v>0</v>
      </c>
      <c r="AB1237" s="75">
        <f t="shared" si="208"/>
        <v>0</v>
      </c>
      <c r="AC1237" s="82">
        <f t="shared" si="209"/>
        <v>0</v>
      </c>
    </row>
    <row r="1238" spans="1:29" x14ac:dyDescent="0.35">
      <c r="A1238" s="70" t="str">
        <f>'Activity rawdata'!A1237</f>
        <v>BH6125-1-287</v>
      </c>
      <c r="B1238" s="71" t="str">
        <f>'Activity rawdata'!B1237</f>
        <v>CSLL</v>
      </c>
      <c r="C1238" s="71" t="str">
        <f>IF('Activity rawdata'!C1237="PY","Planted",IF('Activity rawdata'!C1237="NY","Nat/Convert",IF('Activity rawdata'!C1237="NN","Nat/Nonconvert",IF('Activity rawdata'!C1237="OY","Planted"))))</f>
        <v>Planted</v>
      </c>
      <c r="D1238" s="70" t="str">
        <f>'Activity rawdata'!D1237</f>
        <v>STP3</v>
      </c>
      <c r="E1238" s="72" t="str">
        <f>'Activity rawdata'!E1237</f>
        <v>64</v>
      </c>
      <c r="F1238" s="73" t="str">
        <f>'Activity rawdata'!L1237</f>
        <v>NO</v>
      </c>
      <c r="G1238" s="72" t="str">
        <f>'Activity rawdata'!R1237</f>
        <v>2059</v>
      </c>
      <c r="H1238" s="72" t="str">
        <f>IF('Activity rawdata'!P1237="AHTHIN1","1st Thin",IF('Activity rawdata'!P1237="AHCC","Clearcut",IF('Activity rawdata'!P1237="AHTHSMZ","SMZ Thin",IF('Activity rawdata'!P1237="AHTHIN2","2nd Thin",IF('Activity rawdata'!P1237="AFERTE","Early Fert",IF('Activity rawdata'!P1237="AFERTM","Mid Fert",IF('Activity rawdata'!P1237="AFERTL","Late Fert",  IF('Activity rawdata'!P1237="ASP","Site Prep", IF('Activity rawdata'!P1237="APLT","Plant",  IF('Activity rawdata'!P1237="ANREG","Natural Regeneration"))))))))))</f>
        <v>Plant</v>
      </c>
      <c r="I1238" s="74">
        <f>'Activity rawdata'!O1237</f>
        <v>5.73</v>
      </c>
      <c r="J1238" s="75">
        <f>'Activity rawdata'!N1237</f>
        <v>1</v>
      </c>
      <c r="K1238" s="75">
        <f>'Activity rawdata'!AC1237</f>
        <v>0</v>
      </c>
      <c r="L1238" s="75">
        <f>'Activity rawdata'!AD1237</f>
        <v>0</v>
      </c>
      <c r="M1238" s="76" t="str">
        <f>'Activity rawdata'!AE1237</f>
        <v>-</v>
      </c>
      <c r="N1238" s="83">
        <f>'Activity rawdata'!T1237+'Activity rawdata'!U1237</f>
        <v>0</v>
      </c>
      <c r="O1238" s="80">
        <f>'Activity rawdata'!V1237</f>
        <v>0</v>
      </c>
      <c r="P1238" s="80">
        <f>'Activity rawdata'!W1237</f>
        <v>0</v>
      </c>
      <c r="Q1238" s="80">
        <f>'Activity rawdata'!X1237</f>
        <v>0</v>
      </c>
      <c r="R1238" s="84">
        <f t="shared" si="200"/>
        <v>0</v>
      </c>
      <c r="S1238" s="80">
        <f>'Activity rawdata'!Z1237</f>
        <v>0</v>
      </c>
      <c r="T1238" s="80">
        <f>'Activity rawdata'!AA1237</f>
        <v>0</v>
      </c>
      <c r="U1238" s="80">
        <f t="shared" si="201"/>
        <v>0</v>
      </c>
      <c r="V1238" s="81">
        <f t="shared" si="202"/>
        <v>0</v>
      </c>
      <c r="W1238" s="75">
        <f t="shared" si="203"/>
        <v>0</v>
      </c>
      <c r="X1238" s="75">
        <f t="shared" si="204"/>
        <v>0</v>
      </c>
      <c r="Y1238" s="75">
        <f t="shared" si="205"/>
        <v>0</v>
      </c>
      <c r="Z1238" s="82">
        <f t="shared" si="206"/>
        <v>0</v>
      </c>
      <c r="AA1238" s="75">
        <f t="shared" si="207"/>
        <v>0</v>
      </c>
      <c r="AB1238" s="75">
        <f t="shared" si="208"/>
        <v>0</v>
      </c>
      <c r="AC1238" s="82">
        <f t="shared" si="209"/>
        <v>0</v>
      </c>
    </row>
    <row r="1239" spans="1:29" x14ac:dyDescent="0.35">
      <c r="A1239" s="70" t="str">
        <f>'Activity rawdata'!A1238</f>
        <v>BH6125-1-286</v>
      </c>
      <c r="B1239" s="71" t="str">
        <f>'Activity rawdata'!B1238</f>
        <v>CSLL</v>
      </c>
      <c r="C1239" s="71" t="str">
        <f>IF('Activity rawdata'!C1238="PY","Planted",IF('Activity rawdata'!C1238="NY","Nat/Convert",IF('Activity rawdata'!C1238="NN","Nat/Nonconvert",IF('Activity rawdata'!C1238="OY","Planted"))))</f>
        <v>Planted</v>
      </c>
      <c r="D1239" s="70" t="str">
        <f>'Activity rawdata'!D1238</f>
        <v>STP3</v>
      </c>
      <c r="E1239" s="72" t="str">
        <f>'Activity rawdata'!E1238</f>
        <v>64</v>
      </c>
      <c r="F1239" s="73" t="str">
        <f>'Activity rawdata'!L1238</f>
        <v>NO</v>
      </c>
      <c r="G1239" s="72" t="str">
        <f>'Activity rawdata'!R1238</f>
        <v>2059</v>
      </c>
      <c r="H1239" s="72" t="str">
        <f>IF('Activity rawdata'!P1238="AHTHIN1","1st Thin",IF('Activity rawdata'!P1238="AHCC","Clearcut",IF('Activity rawdata'!P1238="AHTHSMZ","SMZ Thin",IF('Activity rawdata'!P1238="AHTHIN2","2nd Thin",IF('Activity rawdata'!P1238="AFERTE","Early Fert",IF('Activity rawdata'!P1238="AFERTM","Mid Fert",IF('Activity rawdata'!P1238="AFERTL","Late Fert",  IF('Activity rawdata'!P1238="ASP","Site Prep", IF('Activity rawdata'!P1238="APLT","Plant",  IF('Activity rawdata'!P1238="ANREG","Natural Regeneration"))))))))))</f>
        <v>Plant</v>
      </c>
      <c r="I1239" s="74">
        <f>'Activity rawdata'!O1238</f>
        <v>52.13</v>
      </c>
      <c r="J1239" s="75">
        <f>'Activity rawdata'!N1238</f>
        <v>1</v>
      </c>
      <c r="K1239" s="75">
        <f>'Activity rawdata'!AC1238</f>
        <v>0</v>
      </c>
      <c r="L1239" s="75">
        <f>'Activity rawdata'!AD1238</f>
        <v>0</v>
      </c>
      <c r="M1239" s="76" t="str">
        <f>'Activity rawdata'!AE1238</f>
        <v>-</v>
      </c>
      <c r="N1239" s="83">
        <f>'Activity rawdata'!T1238+'Activity rawdata'!U1238</f>
        <v>0</v>
      </c>
      <c r="O1239" s="80">
        <f>'Activity rawdata'!V1238</f>
        <v>0</v>
      </c>
      <c r="P1239" s="80">
        <f>'Activity rawdata'!W1238</f>
        <v>0</v>
      </c>
      <c r="Q1239" s="80">
        <f>'Activity rawdata'!X1238</f>
        <v>0</v>
      </c>
      <c r="R1239" s="84">
        <f t="shared" si="200"/>
        <v>0</v>
      </c>
      <c r="S1239" s="80">
        <f>'Activity rawdata'!Z1238</f>
        <v>0</v>
      </c>
      <c r="T1239" s="80">
        <f>'Activity rawdata'!AA1238</f>
        <v>0</v>
      </c>
      <c r="U1239" s="80">
        <f t="shared" si="201"/>
        <v>0</v>
      </c>
      <c r="V1239" s="81">
        <f t="shared" si="202"/>
        <v>0</v>
      </c>
      <c r="W1239" s="75">
        <f t="shared" si="203"/>
        <v>0</v>
      </c>
      <c r="X1239" s="75">
        <f t="shared" si="204"/>
        <v>0</v>
      </c>
      <c r="Y1239" s="75">
        <f t="shared" si="205"/>
        <v>0</v>
      </c>
      <c r="Z1239" s="82">
        <f t="shared" si="206"/>
        <v>0</v>
      </c>
      <c r="AA1239" s="75">
        <f t="shared" si="207"/>
        <v>0</v>
      </c>
      <c r="AB1239" s="75">
        <f t="shared" si="208"/>
        <v>0</v>
      </c>
      <c r="AC1239" s="82">
        <f t="shared" si="209"/>
        <v>0</v>
      </c>
    </row>
    <row r="1240" spans="1:29" x14ac:dyDescent="0.35">
      <c r="A1240" s="70" t="str">
        <f>'Activity rawdata'!A1239</f>
        <v>BH6125-1-284</v>
      </c>
      <c r="B1240" s="71" t="str">
        <f>'Activity rawdata'!B1239</f>
        <v>CSLL</v>
      </c>
      <c r="C1240" s="71" t="str">
        <f>IF('Activity rawdata'!C1239="PY","Planted",IF('Activity rawdata'!C1239="NY","Nat/Convert",IF('Activity rawdata'!C1239="NN","Nat/Nonconvert",IF('Activity rawdata'!C1239="OY","Planted"))))</f>
        <v>Planted</v>
      </c>
      <c r="D1240" s="70" t="str">
        <f>'Activity rawdata'!D1239</f>
        <v>STP3</v>
      </c>
      <c r="E1240" s="72" t="str">
        <f>'Activity rawdata'!E1239</f>
        <v>59</v>
      </c>
      <c r="F1240" s="73" t="str">
        <f>'Activity rawdata'!L1239</f>
        <v>NO</v>
      </c>
      <c r="G1240" s="72" t="str">
        <f>'Activity rawdata'!R1239</f>
        <v>2059</v>
      </c>
      <c r="H1240" s="72" t="str">
        <f>IF('Activity rawdata'!P1239="AHTHIN1","1st Thin",IF('Activity rawdata'!P1239="AHCC","Clearcut",IF('Activity rawdata'!P1239="AHTHSMZ","SMZ Thin",IF('Activity rawdata'!P1239="AHTHIN2","2nd Thin",IF('Activity rawdata'!P1239="AFERTE","Early Fert",IF('Activity rawdata'!P1239="AFERTM","Mid Fert",IF('Activity rawdata'!P1239="AFERTL","Late Fert",  IF('Activity rawdata'!P1239="ASP","Site Prep", IF('Activity rawdata'!P1239="APLT","Plant",  IF('Activity rawdata'!P1239="ANREG","Natural Regeneration"))))))))))</f>
        <v>Plant</v>
      </c>
      <c r="I1240" s="74">
        <f>'Activity rawdata'!O1239</f>
        <v>32.53</v>
      </c>
      <c r="J1240" s="75">
        <f>'Activity rawdata'!N1239</f>
        <v>1</v>
      </c>
      <c r="K1240" s="75">
        <f>'Activity rawdata'!AC1239</f>
        <v>0</v>
      </c>
      <c r="L1240" s="75">
        <f>'Activity rawdata'!AD1239</f>
        <v>0</v>
      </c>
      <c r="M1240" s="76" t="str">
        <f>'Activity rawdata'!AE1239</f>
        <v>-</v>
      </c>
      <c r="N1240" s="83">
        <f>'Activity rawdata'!T1239+'Activity rawdata'!U1239</f>
        <v>0</v>
      </c>
      <c r="O1240" s="80">
        <f>'Activity rawdata'!V1239</f>
        <v>0</v>
      </c>
      <c r="P1240" s="80">
        <f>'Activity rawdata'!W1239</f>
        <v>0</v>
      </c>
      <c r="Q1240" s="80">
        <f>'Activity rawdata'!X1239</f>
        <v>0</v>
      </c>
      <c r="R1240" s="84">
        <f t="shared" si="200"/>
        <v>0</v>
      </c>
      <c r="S1240" s="80">
        <f>'Activity rawdata'!Z1239</f>
        <v>0</v>
      </c>
      <c r="T1240" s="80">
        <f>'Activity rawdata'!AA1239</f>
        <v>0</v>
      </c>
      <c r="U1240" s="80">
        <f t="shared" si="201"/>
        <v>0</v>
      </c>
      <c r="V1240" s="81">
        <f t="shared" si="202"/>
        <v>0</v>
      </c>
      <c r="W1240" s="75">
        <f t="shared" si="203"/>
        <v>0</v>
      </c>
      <c r="X1240" s="75">
        <f t="shared" si="204"/>
        <v>0</v>
      </c>
      <c r="Y1240" s="75">
        <f t="shared" si="205"/>
        <v>0</v>
      </c>
      <c r="Z1240" s="82">
        <f t="shared" si="206"/>
        <v>0</v>
      </c>
      <c r="AA1240" s="75">
        <f t="shared" si="207"/>
        <v>0</v>
      </c>
      <c r="AB1240" s="75">
        <f t="shared" si="208"/>
        <v>0</v>
      </c>
      <c r="AC1240" s="82">
        <f t="shared" si="209"/>
        <v>0</v>
      </c>
    </row>
    <row r="1241" spans="1:29" x14ac:dyDescent="0.35">
      <c r="A1241" s="70" t="str">
        <f>'Activity rawdata'!A1240</f>
        <v>BH6125-1-283</v>
      </c>
      <c r="B1241" s="71" t="str">
        <f>'Activity rawdata'!B1240</f>
        <v>CSLL</v>
      </c>
      <c r="C1241" s="71" t="str">
        <f>IF('Activity rawdata'!C1240="PY","Planted",IF('Activity rawdata'!C1240="NY","Nat/Convert",IF('Activity rawdata'!C1240="NN","Nat/Nonconvert",IF('Activity rawdata'!C1240="OY","Planted"))))</f>
        <v>Planted</v>
      </c>
      <c r="D1241" s="70" t="str">
        <f>'Activity rawdata'!D1240</f>
        <v>STP3</v>
      </c>
      <c r="E1241" s="72" t="str">
        <f>'Activity rawdata'!E1240</f>
        <v>59</v>
      </c>
      <c r="F1241" s="73" t="str">
        <f>'Activity rawdata'!L1240</f>
        <v>NO</v>
      </c>
      <c r="G1241" s="72" t="str">
        <f>'Activity rawdata'!R1240</f>
        <v>2059</v>
      </c>
      <c r="H1241" s="72" t="str">
        <f>IF('Activity rawdata'!P1240="AHTHIN1","1st Thin",IF('Activity rawdata'!P1240="AHCC","Clearcut",IF('Activity rawdata'!P1240="AHTHSMZ","SMZ Thin",IF('Activity rawdata'!P1240="AHTHIN2","2nd Thin",IF('Activity rawdata'!P1240="AFERTE","Early Fert",IF('Activity rawdata'!P1240="AFERTM","Mid Fert",IF('Activity rawdata'!P1240="AFERTL","Late Fert",  IF('Activity rawdata'!P1240="ASP","Site Prep", IF('Activity rawdata'!P1240="APLT","Plant",  IF('Activity rawdata'!P1240="ANREG","Natural Regeneration"))))))))))</f>
        <v>Plant</v>
      </c>
      <c r="I1241" s="74">
        <f>'Activity rawdata'!O1240</f>
        <v>34.909999999999997</v>
      </c>
      <c r="J1241" s="75">
        <f>'Activity rawdata'!N1240</f>
        <v>1</v>
      </c>
      <c r="K1241" s="75">
        <f>'Activity rawdata'!AC1240</f>
        <v>0</v>
      </c>
      <c r="L1241" s="75">
        <f>'Activity rawdata'!AD1240</f>
        <v>0</v>
      </c>
      <c r="M1241" s="76" t="str">
        <f>'Activity rawdata'!AE1240</f>
        <v>-</v>
      </c>
      <c r="N1241" s="83">
        <f>'Activity rawdata'!T1240+'Activity rawdata'!U1240</f>
        <v>0</v>
      </c>
      <c r="O1241" s="80">
        <f>'Activity rawdata'!V1240</f>
        <v>0</v>
      </c>
      <c r="P1241" s="80">
        <f>'Activity rawdata'!W1240</f>
        <v>0</v>
      </c>
      <c r="Q1241" s="80">
        <f>'Activity rawdata'!X1240</f>
        <v>0</v>
      </c>
      <c r="R1241" s="84">
        <f t="shared" si="200"/>
        <v>0</v>
      </c>
      <c r="S1241" s="80">
        <f>'Activity rawdata'!Z1240</f>
        <v>0</v>
      </c>
      <c r="T1241" s="80">
        <f>'Activity rawdata'!AA1240</f>
        <v>0</v>
      </c>
      <c r="U1241" s="80">
        <f t="shared" si="201"/>
        <v>0</v>
      </c>
      <c r="V1241" s="81">
        <f t="shared" si="202"/>
        <v>0</v>
      </c>
      <c r="W1241" s="75">
        <f t="shared" si="203"/>
        <v>0</v>
      </c>
      <c r="X1241" s="75">
        <f t="shared" si="204"/>
        <v>0</v>
      </c>
      <c r="Y1241" s="75">
        <f t="shared" si="205"/>
        <v>0</v>
      </c>
      <c r="Z1241" s="82">
        <f t="shared" si="206"/>
        <v>0</v>
      </c>
      <c r="AA1241" s="75">
        <f t="shared" si="207"/>
        <v>0</v>
      </c>
      <c r="AB1241" s="75">
        <f t="shared" si="208"/>
        <v>0</v>
      </c>
      <c r="AC1241" s="82">
        <f t="shared" si="209"/>
        <v>0</v>
      </c>
    </row>
    <row r="1242" spans="1:29" x14ac:dyDescent="0.35">
      <c r="A1242" s="70" t="str">
        <f>'Activity rawdata'!A1241</f>
        <v>BH6112-1-268</v>
      </c>
      <c r="B1242" s="71" t="str">
        <f>'Activity rawdata'!B1241</f>
        <v>CSSL</v>
      </c>
      <c r="C1242" s="71" t="str">
        <f>IF('Activity rawdata'!C1241="PY","Planted",IF('Activity rawdata'!C1241="NY","Nat/Convert",IF('Activity rawdata'!C1241="NN","Nat/Nonconvert",IF('Activity rawdata'!C1241="OY","Planted"))))</f>
        <v>Planted</v>
      </c>
      <c r="D1242" s="70" t="str">
        <f>'Activity rawdata'!D1241</f>
        <v>STP3</v>
      </c>
      <c r="E1242" s="72" t="str">
        <f>'Activity rawdata'!E1241</f>
        <v>71</v>
      </c>
      <c r="F1242" s="73" t="str">
        <f>'Activity rawdata'!L1241</f>
        <v>NO</v>
      </c>
      <c r="G1242" s="72" t="str">
        <f>'Activity rawdata'!R1241</f>
        <v>2059</v>
      </c>
      <c r="H1242" s="72" t="str">
        <f>IF('Activity rawdata'!P1241="AHTHIN1","1st Thin",IF('Activity rawdata'!P1241="AHCC","Clearcut",IF('Activity rawdata'!P1241="AHTHSMZ","SMZ Thin",IF('Activity rawdata'!P1241="AHTHIN2","2nd Thin",IF('Activity rawdata'!P1241="AFERTE","Early Fert",IF('Activity rawdata'!P1241="AFERTM","Mid Fert",IF('Activity rawdata'!P1241="AFERTL","Late Fert",  IF('Activity rawdata'!P1241="ASP","Site Prep", IF('Activity rawdata'!P1241="APLT","Plant",  IF('Activity rawdata'!P1241="ANREG","Natural Regeneration"))))))))))</f>
        <v>Plant</v>
      </c>
      <c r="I1242" s="74">
        <f>'Activity rawdata'!O1241</f>
        <v>5.14</v>
      </c>
      <c r="J1242" s="75">
        <f>'Activity rawdata'!N1241</f>
        <v>1</v>
      </c>
      <c r="K1242" s="75">
        <f>'Activity rawdata'!AC1241</f>
        <v>0</v>
      </c>
      <c r="L1242" s="75">
        <f>'Activity rawdata'!AD1241</f>
        <v>0</v>
      </c>
      <c r="M1242" s="76" t="str">
        <f>'Activity rawdata'!AE1241</f>
        <v>-</v>
      </c>
      <c r="N1242" s="83">
        <f>'Activity rawdata'!T1241+'Activity rawdata'!U1241</f>
        <v>0</v>
      </c>
      <c r="O1242" s="80">
        <f>'Activity rawdata'!V1241</f>
        <v>0</v>
      </c>
      <c r="P1242" s="80">
        <f>'Activity rawdata'!W1241</f>
        <v>0</v>
      </c>
      <c r="Q1242" s="80">
        <f>'Activity rawdata'!X1241</f>
        <v>0</v>
      </c>
      <c r="R1242" s="84">
        <f t="shared" si="200"/>
        <v>0</v>
      </c>
      <c r="S1242" s="80">
        <f>'Activity rawdata'!Z1241</f>
        <v>0</v>
      </c>
      <c r="T1242" s="80">
        <f>'Activity rawdata'!AA1241</f>
        <v>0</v>
      </c>
      <c r="U1242" s="80">
        <f t="shared" si="201"/>
        <v>0</v>
      </c>
      <c r="V1242" s="81">
        <f t="shared" si="202"/>
        <v>0</v>
      </c>
      <c r="W1242" s="75">
        <f t="shared" si="203"/>
        <v>0</v>
      </c>
      <c r="X1242" s="75">
        <f t="shared" si="204"/>
        <v>0</v>
      </c>
      <c r="Y1242" s="75">
        <f t="shared" si="205"/>
        <v>0</v>
      </c>
      <c r="Z1242" s="82">
        <f t="shared" si="206"/>
        <v>0</v>
      </c>
      <c r="AA1242" s="75">
        <f t="shared" si="207"/>
        <v>0</v>
      </c>
      <c r="AB1242" s="75">
        <f t="shared" si="208"/>
        <v>0</v>
      </c>
      <c r="AC1242" s="82">
        <f t="shared" si="209"/>
        <v>0</v>
      </c>
    </row>
    <row r="1243" spans="1:29" x14ac:dyDescent="0.35">
      <c r="A1243" s="70" t="str">
        <f>'Activity rawdata'!A1242</f>
        <v>BH6112-1-238</v>
      </c>
      <c r="B1243" s="71" t="str">
        <f>'Activity rawdata'!B1242</f>
        <v>CSSL</v>
      </c>
      <c r="C1243" s="71" t="str">
        <f>IF('Activity rawdata'!C1242="PY","Planted",IF('Activity rawdata'!C1242="NY","Nat/Convert",IF('Activity rawdata'!C1242="NN","Nat/Nonconvert",IF('Activity rawdata'!C1242="OY","Planted"))))</f>
        <v>Planted</v>
      </c>
      <c r="D1243" s="70" t="str">
        <f>'Activity rawdata'!D1242</f>
        <v>STP3</v>
      </c>
      <c r="E1243" s="72" t="str">
        <f>'Activity rawdata'!E1242</f>
        <v>60</v>
      </c>
      <c r="F1243" s="73" t="str">
        <f>'Activity rawdata'!L1242</f>
        <v>NO</v>
      </c>
      <c r="G1243" s="72" t="str">
        <f>'Activity rawdata'!R1242</f>
        <v>2059</v>
      </c>
      <c r="H1243" s="72" t="str">
        <f>IF('Activity rawdata'!P1242="AHTHIN1","1st Thin",IF('Activity rawdata'!P1242="AHCC","Clearcut",IF('Activity rawdata'!P1242="AHTHSMZ","SMZ Thin",IF('Activity rawdata'!P1242="AHTHIN2","2nd Thin",IF('Activity rawdata'!P1242="AFERTE","Early Fert",IF('Activity rawdata'!P1242="AFERTM","Mid Fert",IF('Activity rawdata'!P1242="AFERTL","Late Fert",  IF('Activity rawdata'!P1242="ASP","Site Prep", IF('Activity rawdata'!P1242="APLT","Plant",  IF('Activity rawdata'!P1242="ANREG","Natural Regeneration"))))))))))</f>
        <v>Plant</v>
      </c>
      <c r="I1243" s="74">
        <f>'Activity rawdata'!O1242</f>
        <v>4.3499999999999996</v>
      </c>
      <c r="J1243" s="75">
        <f>'Activity rawdata'!N1242</f>
        <v>1</v>
      </c>
      <c r="K1243" s="75">
        <f>'Activity rawdata'!AC1242</f>
        <v>0</v>
      </c>
      <c r="L1243" s="75">
        <f>'Activity rawdata'!AD1242</f>
        <v>0</v>
      </c>
      <c r="M1243" s="76" t="str">
        <f>'Activity rawdata'!AE1242</f>
        <v>-</v>
      </c>
      <c r="N1243" s="83">
        <f>'Activity rawdata'!T1242+'Activity rawdata'!U1242</f>
        <v>0</v>
      </c>
      <c r="O1243" s="80">
        <f>'Activity rawdata'!V1242</f>
        <v>0</v>
      </c>
      <c r="P1243" s="80">
        <f>'Activity rawdata'!W1242</f>
        <v>0</v>
      </c>
      <c r="Q1243" s="80">
        <f>'Activity rawdata'!X1242</f>
        <v>0</v>
      </c>
      <c r="R1243" s="84">
        <f t="shared" si="200"/>
        <v>0</v>
      </c>
      <c r="S1243" s="80">
        <f>'Activity rawdata'!Z1242</f>
        <v>0</v>
      </c>
      <c r="T1243" s="80">
        <f>'Activity rawdata'!AA1242</f>
        <v>0</v>
      </c>
      <c r="U1243" s="80">
        <f t="shared" si="201"/>
        <v>0</v>
      </c>
      <c r="V1243" s="81">
        <f t="shared" si="202"/>
        <v>0</v>
      </c>
      <c r="W1243" s="75">
        <f t="shared" si="203"/>
        <v>0</v>
      </c>
      <c r="X1243" s="75">
        <f t="shared" si="204"/>
        <v>0</v>
      </c>
      <c r="Y1243" s="75">
        <f t="shared" si="205"/>
        <v>0</v>
      </c>
      <c r="Z1243" s="82">
        <f t="shared" si="206"/>
        <v>0</v>
      </c>
      <c r="AA1243" s="75">
        <f t="shared" si="207"/>
        <v>0</v>
      </c>
      <c r="AB1243" s="75">
        <f t="shared" si="208"/>
        <v>0</v>
      </c>
      <c r="AC1243" s="82">
        <f t="shared" si="209"/>
        <v>0</v>
      </c>
    </row>
    <row r="1244" spans="1:29" x14ac:dyDescent="0.35">
      <c r="A1244" s="70" t="str">
        <f>'Activity rawdata'!A1243</f>
        <v>BH6112-1-225</v>
      </c>
      <c r="B1244" s="71" t="str">
        <f>'Activity rawdata'!B1243</f>
        <v>CSLB</v>
      </c>
      <c r="C1244" s="71" t="str">
        <f>IF('Activity rawdata'!C1243="PY","Planted",IF('Activity rawdata'!C1243="NY","Nat/Convert",IF('Activity rawdata'!C1243="NN","Nat/Nonconvert",IF('Activity rawdata'!C1243="OY","Planted"))))</f>
        <v>Planted</v>
      </c>
      <c r="D1244" s="70" t="str">
        <f>'Activity rawdata'!D1243</f>
        <v>STP3</v>
      </c>
      <c r="E1244" s="72" t="str">
        <f>'Activity rawdata'!E1243</f>
        <v>79</v>
      </c>
      <c r="F1244" s="73" t="str">
        <f>'Activity rawdata'!L1243</f>
        <v>NO</v>
      </c>
      <c r="G1244" s="72" t="str">
        <f>'Activity rawdata'!R1243</f>
        <v>2059</v>
      </c>
      <c r="H1244" s="72" t="str">
        <f>IF('Activity rawdata'!P1243="AHTHIN1","1st Thin",IF('Activity rawdata'!P1243="AHCC","Clearcut",IF('Activity rawdata'!P1243="AHTHSMZ","SMZ Thin",IF('Activity rawdata'!P1243="AHTHIN2","2nd Thin",IF('Activity rawdata'!P1243="AFERTE","Early Fert",IF('Activity rawdata'!P1243="AFERTM","Mid Fert",IF('Activity rawdata'!P1243="AFERTL","Late Fert",  IF('Activity rawdata'!P1243="ASP","Site Prep", IF('Activity rawdata'!P1243="APLT","Plant",  IF('Activity rawdata'!P1243="ANREG","Natural Regeneration"))))))))))</f>
        <v>Plant</v>
      </c>
      <c r="I1244" s="74">
        <f>'Activity rawdata'!O1243</f>
        <v>1.61</v>
      </c>
      <c r="J1244" s="75">
        <f>'Activity rawdata'!N1243</f>
        <v>1</v>
      </c>
      <c r="K1244" s="75">
        <f>'Activity rawdata'!AC1243</f>
        <v>0</v>
      </c>
      <c r="L1244" s="75">
        <f>'Activity rawdata'!AD1243</f>
        <v>0</v>
      </c>
      <c r="M1244" s="76" t="str">
        <f>'Activity rawdata'!AE1243</f>
        <v>-</v>
      </c>
      <c r="N1244" s="83">
        <f>'Activity rawdata'!T1243+'Activity rawdata'!U1243</f>
        <v>0</v>
      </c>
      <c r="O1244" s="80">
        <f>'Activity rawdata'!V1243</f>
        <v>0</v>
      </c>
      <c r="P1244" s="80">
        <f>'Activity rawdata'!W1243</f>
        <v>0</v>
      </c>
      <c r="Q1244" s="80">
        <f>'Activity rawdata'!X1243</f>
        <v>0</v>
      </c>
      <c r="R1244" s="84">
        <f t="shared" si="200"/>
        <v>0</v>
      </c>
      <c r="S1244" s="80">
        <f>'Activity rawdata'!Z1243</f>
        <v>0</v>
      </c>
      <c r="T1244" s="80">
        <f>'Activity rawdata'!AA1243</f>
        <v>0</v>
      </c>
      <c r="U1244" s="80">
        <f t="shared" si="201"/>
        <v>0</v>
      </c>
      <c r="V1244" s="81">
        <f t="shared" si="202"/>
        <v>0</v>
      </c>
      <c r="W1244" s="75">
        <f t="shared" si="203"/>
        <v>0</v>
      </c>
      <c r="X1244" s="75">
        <f t="shared" si="204"/>
        <v>0</v>
      </c>
      <c r="Y1244" s="75">
        <f t="shared" si="205"/>
        <v>0</v>
      </c>
      <c r="Z1244" s="82">
        <f t="shared" si="206"/>
        <v>0</v>
      </c>
      <c r="AA1244" s="75">
        <f t="shared" si="207"/>
        <v>0</v>
      </c>
      <c r="AB1244" s="75">
        <f t="shared" si="208"/>
        <v>0</v>
      </c>
      <c r="AC1244" s="82">
        <f t="shared" si="209"/>
        <v>0</v>
      </c>
    </row>
    <row r="1245" spans="1:29" x14ac:dyDescent="0.35">
      <c r="A1245" s="70" t="str">
        <f>'Activity rawdata'!A1244</f>
        <v>BH2047-1-72</v>
      </c>
      <c r="B1245" s="71" t="str">
        <f>'Activity rawdata'!B1244</f>
        <v>CSLB</v>
      </c>
      <c r="C1245" s="71" t="str">
        <f>IF('Activity rawdata'!C1244="PY","Planted",IF('Activity rawdata'!C1244="NY","Nat/Convert",IF('Activity rawdata'!C1244="NN","Nat/Nonconvert",IF('Activity rawdata'!C1244="OY","Planted"))))</f>
        <v>Planted</v>
      </c>
      <c r="D1245" s="70" t="str">
        <f>'Activity rawdata'!D1244</f>
        <v>STP3</v>
      </c>
      <c r="E1245" s="72" t="str">
        <f>'Activity rawdata'!E1244</f>
        <v>52</v>
      </c>
      <c r="F1245" s="73" t="str">
        <f>'Activity rawdata'!L1244</f>
        <v>NO</v>
      </c>
      <c r="G1245" s="72" t="str">
        <f>'Activity rawdata'!R1244</f>
        <v>2059</v>
      </c>
      <c r="H1245" s="72" t="str">
        <f>IF('Activity rawdata'!P1244="AHTHIN1","1st Thin",IF('Activity rawdata'!P1244="AHCC","Clearcut",IF('Activity rawdata'!P1244="AHTHSMZ","SMZ Thin",IF('Activity rawdata'!P1244="AHTHIN2","2nd Thin",IF('Activity rawdata'!P1244="AFERTE","Early Fert",IF('Activity rawdata'!P1244="AFERTM","Mid Fert",IF('Activity rawdata'!P1244="AFERTL","Late Fert",  IF('Activity rawdata'!P1244="ASP","Site Prep", IF('Activity rawdata'!P1244="APLT","Plant",  IF('Activity rawdata'!P1244="ANREG","Natural Regeneration"))))))))))</f>
        <v>Plant</v>
      </c>
      <c r="I1245" s="74">
        <f>'Activity rawdata'!O1244</f>
        <v>1.39</v>
      </c>
      <c r="J1245" s="75">
        <f>'Activity rawdata'!N1244</f>
        <v>1</v>
      </c>
      <c r="K1245" s="75">
        <f>'Activity rawdata'!AC1244</f>
        <v>0</v>
      </c>
      <c r="L1245" s="75">
        <f>'Activity rawdata'!AD1244</f>
        <v>0</v>
      </c>
      <c r="M1245" s="76" t="str">
        <f>'Activity rawdata'!AE1244</f>
        <v>-</v>
      </c>
      <c r="N1245" s="83">
        <f>'Activity rawdata'!T1244+'Activity rawdata'!U1244</f>
        <v>0</v>
      </c>
      <c r="O1245" s="80">
        <f>'Activity rawdata'!V1244</f>
        <v>0</v>
      </c>
      <c r="P1245" s="80">
        <f>'Activity rawdata'!W1244</f>
        <v>0</v>
      </c>
      <c r="Q1245" s="80">
        <f>'Activity rawdata'!X1244</f>
        <v>0</v>
      </c>
      <c r="R1245" s="84">
        <f t="shared" si="200"/>
        <v>0</v>
      </c>
      <c r="S1245" s="80">
        <f>'Activity rawdata'!Z1244</f>
        <v>0</v>
      </c>
      <c r="T1245" s="80">
        <f>'Activity rawdata'!AA1244</f>
        <v>0</v>
      </c>
      <c r="U1245" s="80">
        <f t="shared" si="201"/>
        <v>0</v>
      </c>
      <c r="V1245" s="81">
        <f t="shared" si="202"/>
        <v>0</v>
      </c>
      <c r="W1245" s="75">
        <f t="shared" si="203"/>
        <v>0</v>
      </c>
      <c r="X1245" s="75">
        <f t="shared" si="204"/>
        <v>0</v>
      </c>
      <c r="Y1245" s="75">
        <f t="shared" si="205"/>
        <v>0</v>
      </c>
      <c r="Z1245" s="82">
        <f t="shared" si="206"/>
        <v>0</v>
      </c>
      <c r="AA1245" s="75">
        <f t="shared" si="207"/>
        <v>0</v>
      </c>
      <c r="AB1245" s="75">
        <f t="shared" si="208"/>
        <v>0</v>
      </c>
      <c r="AC1245" s="82">
        <f t="shared" si="209"/>
        <v>0</v>
      </c>
    </row>
    <row r="1246" spans="1:29" x14ac:dyDescent="0.35">
      <c r="A1246" s="70" t="str">
        <f>'Activity rawdata'!A1245</f>
        <v>BH2046-1-57</v>
      </c>
      <c r="B1246" s="71" t="str">
        <f>'Activity rawdata'!B1245</f>
        <v>CSLB</v>
      </c>
      <c r="C1246" s="71" t="str">
        <f>IF('Activity rawdata'!C1245="PY","Planted",IF('Activity rawdata'!C1245="NY","Nat/Convert",IF('Activity rawdata'!C1245="NN","Nat/Nonconvert",IF('Activity rawdata'!C1245="OY","Planted"))))</f>
        <v>Planted</v>
      </c>
      <c r="D1246" s="70" t="str">
        <f>'Activity rawdata'!D1245</f>
        <v>STP3</v>
      </c>
      <c r="E1246" s="72" t="str">
        <f>'Activity rawdata'!E1245</f>
        <v>68</v>
      </c>
      <c r="F1246" s="73" t="str">
        <f>'Activity rawdata'!L1245</f>
        <v>NO</v>
      </c>
      <c r="G1246" s="72" t="str">
        <f>'Activity rawdata'!R1245</f>
        <v>2059</v>
      </c>
      <c r="H1246" s="72" t="str">
        <f>IF('Activity rawdata'!P1245="AHTHIN1","1st Thin",IF('Activity rawdata'!P1245="AHCC","Clearcut",IF('Activity rawdata'!P1245="AHTHSMZ","SMZ Thin",IF('Activity rawdata'!P1245="AHTHIN2","2nd Thin",IF('Activity rawdata'!P1245="AFERTE","Early Fert",IF('Activity rawdata'!P1245="AFERTM","Mid Fert",IF('Activity rawdata'!P1245="AFERTL","Late Fert",  IF('Activity rawdata'!P1245="ASP","Site Prep", IF('Activity rawdata'!P1245="APLT","Plant",  IF('Activity rawdata'!P1245="ANREG","Natural Regeneration"))))))))))</f>
        <v>Plant</v>
      </c>
      <c r="I1246" s="74">
        <f>'Activity rawdata'!O1245</f>
        <v>16.89</v>
      </c>
      <c r="J1246" s="75">
        <f>'Activity rawdata'!N1245</f>
        <v>1</v>
      </c>
      <c r="K1246" s="75">
        <f>'Activity rawdata'!AC1245</f>
        <v>0</v>
      </c>
      <c r="L1246" s="75">
        <f>'Activity rawdata'!AD1245</f>
        <v>0</v>
      </c>
      <c r="M1246" s="76" t="str">
        <f>'Activity rawdata'!AE1245</f>
        <v>-</v>
      </c>
      <c r="N1246" s="83">
        <f>'Activity rawdata'!T1245+'Activity rawdata'!U1245</f>
        <v>0</v>
      </c>
      <c r="O1246" s="80">
        <f>'Activity rawdata'!V1245</f>
        <v>0</v>
      </c>
      <c r="P1246" s="80">
        <f>'Activity rawdata'!W1245</f>
        <v>0</v>
      </c>
      <c r="Q1246" s="80">
        <f>'Activity rawdata'!X1245</f>
        <v>0</v>
      </c>
      <c r="R1246" s="84">
        <f t="shared" si="200"/>
        <v>0</v>
      </c>
      <c r="S1246" s="80">
        <f>'Activity rawdata'!Z1245</f>
        <v>0</v>
      </c>
      <c r="T1246" s="80">
        <f>'Activity rawdata'!AA1245</f>
        <v>0</v>
      </c>
      <c r="U1246" s="80">
        <f t="shared" si="201"/>
        <v>0</v>
      </c>
      <c r="V1246" s="81">
        <f t="shared" si="202"/>
        <v>0</v>
      </c>
      <c r="W1246" s="75">
        <f t="shared" si="203"/>
        <v>0</v>
      </c>
      <c r="X1246" s="75">
        <f t="shared" si="204"/>
        <v>0</v>
      </c>
      <c r="Y1246" s="75">
        <f t="shared" si="205"/>
        <v>0</v>
      </c>
      <c r="Z1246" s="82">
        <f t="shared" si="206"/>
        <v>0</v>
      </c>
      <c r="AA1246" s="75">
        <f t="shared" si="207"/>
        <v>0</v>
      </c>
      <c r="AB1246" s="75">
        <f t="shared" si="208"/>
        <v>0</v>
      </c>
      <c r="AC1246" s="82">
        <f t="shared" si="209"/>
        <v>0</v>
      </c>
    </row>
    <row r="1247" spans="1:29" x14ac:dyDescent="0.35">
      <c r="A1247" s="70" t="str">
        <f>'Activity rawdata'!A1246</f>
        <v>BH5145-1-380</v>
      </c>
      <c r="B1247" s="71" t="str">
        <f>'Activity rawdata'!B1246</f>
        <v>LB</v>
      </c>
      <c r="C1247" s="71" t="str">
        <f>IF('Activity rawdata'!C1246="PY","Planted",IF('Activity rawdata'!C1246="NY","Nat/Convert",IF('Activity rawdata'!C1246="NN","Nat/Nonconvert",IF('Activity rawdata'!C1246="OY","Planted"))))</f>
        <v>Planted</v>
      </c>
      <c r="D1247" s="70" t="str">
        <f>'Activity rawdata'!D1246</f>
        <v>STP2</v>
      </c>
      <c r="E1247" s="72" t="str">
        <f>'Activity rawdata'!E1246</f>
        <v>91</v>
      </c>
      <c r="F1247" s="73" t="str">
        <f>'Activity rawdata'!L1246</f>
        <v>MT2</v>
      </c>
      <c r="G1247" s="72" t="str">
        <f>'Activity rawdata'!R1246</f>
        <v>2059</v>
      </c>
      <c r="H1247" s="72" t="str">
        <f>IF('Activity rawdata'!P1246="AHTHIN1","1st Thin",IF('Activity rawdata'!P1246="AHCC","Clearcut",IF('Activity rawdata'!P1246="AHTHSMZ","SMZ Thin",IF('Activity rawdata'!P1246="AHTHIN2","2nd Thin",IF('Activity rawdata'!P1246="AFERTE","Early Fert",IF('Activity rawdata'!P1246="AFERTM","Mid Fert",IF('Activity rawdata'!P1246="AFERTL","Late Fert",  IF('Activity rawdata'!P1246="ASP","Site Prep", IF('Activity rawdata'!P1246="APLT","Plant",  IF('Activity rawdata'!P1246="ANREG","Natural Regeneration"))))))))))</f>
        <v>Late Fert</v>
      </c>
      <c r="I1247" s="74">
        <f>'Activity rawdata'!O1246</f>
        <v>79.400000000000006</v>
      </c>
      <c r="J1247" s="75">
        <f>'Activity rawdata'!N1246</f>
        <v>22</v>
      </c>
      <c r="K1247" s="75">
        <f>'Activity rawdata'!AC1246</f>
        <v>73.06</v>
      </c>
      <c r="L1247" s="75">
        <f>'Activity rawdata'!AD1246</f>
        <v>93.16</v>
      </c>
      <c r="M1247" s="76">
        <f>'Activity rawdata'!AE1246</f>
        <v>11.991165467090013</v>
      </c>
      <c r="N1247" s="83">
        <f>'Activity rawdata'!T1246+'Activity rawdata'!U1246</f>
        <v>0</v>
      </c>
      <c r="O1247" s="80">
        <f>'Activity rawdata'!V1246</f>
        <v>0</v>
      </c>
      <c r="P1247" s="80">
        <f>'Activity rawdata'!W1246</f>
        <v>0</v>
      </c>
      <c r="Q1247" s="80">
        <f>'Activity rawdata'!X1246</f>
        <v>0</v>
      </c>
      <c r="R1247" s="84">
        <f t="shared" si="200"/>
        <v>0</v>
      </c>
      <c r="S1247" s="80">
        <f>'Activity rawdata'!Z1246</f>
        <v>0</v>
      </c>
      <c r="T1247" s="80">
        <f>'Activity rawdata'!AA1246</f>
        <v>0</v>
      </c>
      <c r="U1247" s="80">
        <f t="shared" si="201"/>
        <v>0</v>
      </c>
      <c r="V1247" s="81">
        <f t="shared" si="202"/>
        <v>0</v>
      </c>
      <c r="W1247" s="75">
        <f t="shared" si="203"/>
        <v>0</v>
      </c>
      <c r="X1247" s="75">
        <f t="shared" si="204"/>
        <v>0</v>
      </c>
      <c r="Y1247" s="75">
        <f t="shared" si="205"/>
        <v>0</v>
      </c>
      <c r="Z1247" s="82">
        <f t="shared" si="206"/>
        <v>0</v>
      </c>
      <c r="AA1247" s="75">
        <f t="shared" si="207"/>
        <v>0</v>
      </c>
      <c r="AB1247" s="75">
        <f t="shared" si="208"/>
        <v>0</v>
      </c>
      <c r="AC1247" s="82">
        <f t="shared" si="209"/>
        <v>0</v>
      </c>
    </row>
    <row r="1248" spans="1:29" x14ac:dyDescent="0.35">
      <c r="A1248" s="70" t="str">
        <f>'Activity rawdata'!A1247</f>
        <v>BH6112-1-403</v>
      </c>
      <c r="B1248" s="71" t="str">
        <f>'Activity rawdata'!B1247</f>
        <v>LB</v>
      </c>
      <c r="C1248" s="71" t="str">
        <f>IF('Activity rawdata'!C1247="PY","Planted",IF('Activity rawdata'!C1247="NY","Nat/Convert",IF('Activity rawdata'!C1247="NN","Nat/Nonconvert",IF('Activity rawdata'!C1247="OY","Planted"))))</f>
        <v>Planted</v>
      </c>
      <c r="D1248" s="70" t="str">
        <f>'Activity rawdata'!D1247</f>
        <v>STP2</v>
      </c>
      <c r="E1248" s="72" t="str">
        <f>'Activity rawdata'!E1247</f>
        <v>91</v>
      </c>
      <c r="F1248" s="73" t="str">
        <f>'Activity rawdata'!L1247</f>
        <v>MT2</v>
      </c>
      <c r="G1248" s="72" t="str">
        <f>'Activity rawdata'!R1247</f>
        <v>2059</v>
      </c>
      <c r="H1248" s="72" t="str">
        <f>IF('Activity rawdata'!P1247="AHTHIN1","1st Thin",IF('Activity rawdata'!P1247="AHCC","Clearcut",IF('Activity rawdata'!P1247="AHTHSMZ","SMZ Thin",IF('Activity rawdata'!P1247="AHTHIN2","2nd Thin",IF('Activity rawdata'!P1247="AFERTE","Early Fert",IF('Activity rawdata'!P1247="AFERTM","Mid Fert",IF('Activity rawdata'!P1247="AFERTL","Late Fert",  IF('Activity rawdata'!P1247="ASP","Site Prep", IF('Activity rawdata'!P1247="APLT","Plant",  IF('Activity rawdata'!P1247="ANREG","Natural Regeneration"))))))))))</f>
        <v>Late Fert</v>
      </c>
      <c r="I1248" s="74">
        <f>'Activity rawdata'!O1247</f>
        <v>12.44</v>
      </c>
      <c r="J1248" s="75">
        <f>'Activity rawdata'!N1247</f>
        <v>22</v>
      </c>
      <c r="K1248" s="75">
        <f>'Activity rawdata'!AC1247</f>
        <v>73.06</v>
      </c>
      <c r="L1248" s="75">
        <f>'Activity rawdata'!AD1247</f>
        <v>93.16</v>
      </c>
      <c r="M1248" s="76">
        <f>'Activity rawdata'!AE1247</f>
        <v>11.991165467090013</v>
      </c>
      <c r="N1248" s="83">
        <f>'Activity rawdata'!T1247+'Activity rawdata'!U1247</f>
        <v>0</v>
      </c>
      <c r="O1248" s="80">
        <f>'Activity rawdata'!V1247</f>
        <v>0</v>
      </c>
      <c r="P1248" s="80">
        <f>'Activity rawdata'!W1247</f>
        <v>0</v>
      </c>
      <c r="Q1248" s="80">
        <f>'Activity rawdata'!X1247</f>
        <v>0</v>
      </c>
      <c r="R1248" s="84">
        <f t="shared" si="200"/>
        <v>0</v>
      </c>
      <c r="S1248" s="80">
        <f>'Activity rawdata'!Z1247</f>
        <v>0</v>
      </c>
      <c r="T1248" s="80">
        <f>'Activity rawdata'!AA1247</f>
        <v>0</v>
      </c>
      <c r="U1248" s="80">
        <f t="shared" si="201"/>
        <v>0</v>
      </c>
      <c r="V1248" s="81">
        <f t="shared" si="202"/>
        <v>0</v>
      </c>
      <c r="W1248" s="75">
        <f t="shared" si="203"/>
        <v>0</v>
      </c>
      <c r="X1248" s="75">
        <f t="shared" si="204"/>
        <v>0</v>
      </c>
      <c r="Y1248" s="75">
        <f t="shared" si="205"/>
        <v>0</v>
      </c>
      <c r="Z1248" s="82">
        <f t="shared" si="206"/>
        <v>0</v>
      </c>
      <c r="AA1248" s="75">
        <f t="shared" si="207"/>
        <v>0</v>
      </c>
      <c r="AB1248" s="75">
        <f t="shared" si="208"/>
        <v>0</v>
      </c>
      <c r="AC1248" s="82">
        <f t="shared" si="209"/>
        <v>0</v>
      </c>
    </row>
    <row r="1249" spans="1:29" x14ac:dyDescent="0.35">
      <c r="A1249" s="70" t="str">
        <f>'Activity rawdata'!A1248</f>
        <v>BH6112-1-405</v>
      </c>
      <c r="B1249" s="71" t="str">
        <f>'Activity rawdata'!B1248</f>
        <v>LB</v>
      </c>
      <c r="C1249" s="71" t="str">
        <f>IF('Activity rawdata'!C1248="PY","Planted",IF('Activity rawdata'!C1248="NY","Nat/Convert",IF('Activity rawdata'!C1248="NN","Nat/Nonconvert",IF('Activity rawdata'!C1248="OY","Planted"))))</f>
        <v>Planted</v>
      </c>
      <c r="D1249" s="70" t="str">
        <f>'Activity rawdata'!D1248</f>
        <v>STP2</v>
      </c>
      <c r="E1249" s="72" t="str">
        <f>'Activity rawdata'!E1248</f>
        <v>91</v>
      </c>
      <c r="F1249" s="73" t="str">
        <f>'Activity rawdata'!L1248</f>
        <v>MT2</v>
      </c>
      <c r="G1249" s="72" t="str">
        <f>'Activity rawdata'!R1248</f>
        <v>2059</v>
      </c>
      <c r="H1249" s="72" t="str">
        <f>IF('Activity rawdata'!P1248="AHTHIN1","1st Thin",IF('Activity rawdata'!P1248="AHCC","Clearcut",IF('Activity rawdata'!P1248="AHTHSMZ","SMZ Thin",IF('Activity rawdata'!P1248="AHTHIN2","2nd Thin",IF('Activity rawdata'!P1248="AFERTE","Early Fert",IF('Activity rawdata'!P1248="AFERTM","Mid Fert",IF('Activity rawdata'!P1248="AFERTL","Late Fert",  IF('Activity rawdata'!P1248="ASP","Site Prep", IF('Activity rawdata'!P1248="APLT","Plant",  IF('Activity rawdata'!P1248="ANREG","Natural Regeneration"))))))))))</f>
        <v>Late Fert</v>
      </c>
      <c r="I1249" s="74">
        <f>'Activity rawdata'!O1248</f>
        <v>9.0500000000000007</v>
      </c>
      <c r="J1249" s="75">
        <f>'Activity rawdata'!N1248</f>
        <v>22</v>
      </c>
      <c r="K1249" s="75">
        <f>'Activity rawdata'!AC1248</f>
        <v>73.06</v>
      </c>
      <c r="L1249" s="75">
        <f>'Activity rawdata'!AD1248</f>
        <v>93.16</v>
      </c>
      <c r="M1249" s="76">
        <f>'Activity rawdata'!AE1248</f>
        <v>11.991165467090013</v>
      </c>
      <c r="N1249" s="83">
        <f>'Activity rawdata'!T1248+'Activity rawdata'!U1248</f>
        <v>0</v>
      </c>
      <c r="O1249" s="80">
        <f>'Activity rawdata'!V1248</f>
        <v>0</v>
      </c>
      <c r="P1249" s="80">
        <f>'Activity rawdata'!W1248</f>
        <v>0</v>
      </c>
      <c r="Q1249" s="80">
        <f>'Activity rawdata'!X1248</f>
        <v>0</v>
      </c>
      <c r="R1249" s="84">
        <f t="shared" si="200"/>
        <v>0</v>
      </c>
      <c r="S1249" s="80">
        <f>'Activity rawdata'!Z1248</f>
        <v>0</v>
      </c>
      <c r="T1249" s="80">
        <f>'Activity rawdata'!AA1248</f>
        <v>0</v>
      </c>
      <c r="U1249" s="80">
        <f t="shared" si="201"/>
        <v>0</v>
      </c>
      <c r="V1249" s="81">
        <f t="shared" si="202"/>
        <v>0</v>
      </c>
      <c r="W1249" s="75">
        <f t="shared" si="203"/>
        <v>0</v>
      </c>
      <c r="X1249" s="75">
        <f t="shared" si="204"/>
        <v>0</v>
      </c>
      <c r="Y1249" s="75">
        <f t="shared" si="205"/>
        <v>0</v>
      </c>
      <c r="Z1249" s="82">
        <f t="shared" si="206"/>
        <v>0</v>
      </c>
      <c r="AA1249" s="75">
        <f t="shared" si="207"/>
        <v>0</v>
      </c>
      <c r="AB1249" s="75">
        <f t="shared" si="208"/>
        <v>0</v>
      </c>
      <c r="AC1249" s="82">
        <f t="shared" si="209"/>
        <v>0</v>
      </c>
    </row>
    <row r="1250" spans="1:29" x14ac:dyDescent="0.35">
      <c r="A1250" s="70" t="str">
        <f>'Activity rawdata'!A1249</f>
        <v>BH6112-1-239</v>
      </c>
      <c r="B1250" s="71" t="str">
        <f>'Activity rawdata'!B1249</f>
        <v>LB</v>
      </c>
      <c r="C1250" s="71" t="str">
        <f>IF('Activity rawdata'!C1249="PY","Planted",IF('Activity rawdata'!C1249="NY","Nat/Convert",IF('Activity rawdata'!C1249="NN","Nat/Nonconvert",IF('Activity rawdata'!C1249="OY","Planted"))))</f>
        <v>Planted</v>
      </c>
      <c r="D1250" s="70" t="str">
        <f>'Activity rawdata'!D1249</f>
        <v>STP2</v>
      </c>
      <c r="E1250" s="72" t="str">
        <f>'Activity rawdata'!E1249</f>
        <v>91</v>
      </c>
      <c r="F1250" s="73" t="str">
        <f>'Activity rawdata'!L1249</f>
        <v>MT2</v>
      </c>
      <c r="G1250" s="72" t="str">
        <f>'Activity rawdata'!R1249</f>
        <v>2059</v>
      </c>
      <c r="H1250" s="72" t="str">
        <f>IF('Activity rawdata'!P1249="AHTHIN1","1st Thin",IF('Activity rawdata'!P1249="AHCC","Clearcut",IF('Activity rawdata'!P1249="AHTHSMZ","SMZ Thin",IF('Activity rawdata'!P1249="AHTHIN2","2nd Thin",IF('Activity rawdata'!P1249="AFERTE","Early Fert",IF('Activity rawdata'!P1249="AFERTM","Mid Fert",IF('Activity rawdata'!P1249="AFERTL","Late Fert",  IF('Activity rawdata'!P1249="ASP","Site Prep", IF('Activity rawdata'!P1249="APLT","Plant",  IF('Activity rawdata'!P1249="ANREG","Natural Regeneration"))))))))))</f>
        <v>Late Fert</v>
      </c>
      <c r="I1250" s="74">
        <f>'Activity rawdata'!O1249</f>
        <v>78.5</v>
      </c>
      <c r="J1250" s="75">
        <f>'Activity rawdata'!N1249</f>
        <v>22</v>
      </c>
      <c r="K1250" s="75">
        <f>'Activity rawdata'!AC1249</f>
        <v>73.06</v>
      </c>
      <c r="L1250" s="75">
        <f>'Activity rawdata'!AD1249</f>
        <v>93.16</v>
      </c>
      <c r="M1250" s="76">
        <f>'Activity rawdata'!AE1249</f>
        <v>11.991165467090013</v>
      </c>
      <c r="N1250" s="83">
        <f>'Activity rawdata'!T1249+'Activity rawdata'!U1249</f>
        <v>0</v>
      </c>
      <c r="O1250" s="80">
        <f>'Activity rawdata'!V1249</f>
        <v>0</v>
      </c>
      <c r="P1250" s="80">
        <f>'Activity rawdata'!W1249</f>
        <v>0</v>
      </c>
      <c r="Q1250" s="80">
        <f>'Activity rawdata'!X1249</f>
        <v>0</v>
      </c>
      <c r="R1250" s="84">
        <f t="shared" si="200"/>
        <v>0</v>
      </c>
      <c r="S1250" s="80">
        <f>'Activity rawdata'!Z1249</f>
        <v>0</v>
      </c>
      <c r="T1250" s="80">
        <f>'Activity rawdata'!AA1249</f>
        <v>0</v>
      </c>
      <c r="U1250" s="80">
        <f t="shared" si="201"/>
        <v>0</v>
      </c>
      <c r="V1250" s="81">
        <f t="shared" si="202"/>
        <v>0</v>
      </c>
      <c r="W1250" s="75">
        <f t="shared" si="203"/>
        <v>0</v>
      </c>
      <c r="X1250" s="75">
        <f t="shared" si="204"/>
        <v>0</v>
      </c>
      <c r="Y1250" s="75">
        <f t="shared" si="205"/>
        <v>0</v>
      </c>
      <c r="Z1250" s="82">
        <f t="shared" si="206"/>
        <v>0</v>
      </c>
      <c r="AA1250" s="75">
        <f t="shared" si="207"/>
        <v>0</v>
      </c>
      <c r="AB1250" s="75">
        <f t="shared" si="208"/>
        <v>0</v>
      </c>
      <c r="AC1250" s="82">
        <f t="shared" si="209"/>
        <v>0</v>
      </c>
    </row>
    <row r="1251" spans="1:29" x14ac:dyDescent="0.35">
      <c r="A1251" s="70" t="str">
        <f>'Activity rawdata'!A1250</f>
        <v>BH6125-1-375</v>
      </c>
      <c r="B1251" s="71" t="str">
        <f>'Activity rawdata'!B1250</f>
        <v>LB</v>
      </c>
      <c r="C1251" s="71" t="str">
        <f>IF('Activity rawdata'!C1250="PY","Planted",IF('Activity rawdata'!C1250="NY","Nat/Convert",IF('Activity rawdata'!C1250="NN","Nat/Nonconvert",IF('Activity rawdata'!C1250="OY","Planted"))))</f>
        <v>Planted</v>
      </c>
      <c r="D1251" s="70" t="str">
        <f>'Activity rawdata'!D1250</f>
        <v>STP2</v>
      </c>
      <c r="E1251" s="72" t="str">
        <f>'Activity rawdata'!E1250</f>
        <v>85</v>
      </c>
      <c r="F1251" s="73" t="str">
        <f>'Activity rawdata'!L1250</f>
        <v>MT2</v>
      </c>
      <c r="G1251" s="72" t="str">
        <f>'Activity rawdata'!R1250</f>
        <v>2059</v>
      </c>
      <c r="H1251" s="72" t="str">
        <f>IF('Activity rawdata'!P1250="AHTHIN1","1st Thin",IF('Activity rawdata'!P1250="AHCC","Clearcut",IF('Activity rawdata'!P1250="AHTHSMZ","SMZ Thin",IF('Activity rawdata'!P1250="AHTHIN2","2nd Thin",IF('Activity rawdata'!P1250="AFERTE","Early Fert",IF('Activity rawdata'!P1250="AFERTM","Mid Fert",IF('Activity rawdata'!P1250="AFERTL","Late Fert",  IF('Activity rawdata'!P1250="ASP","Site Prep", IF('Activity rawdata'!P1250="APLT","Plant",  IF('Activity rawdata'!P1250="ANREG","Natural Regeneration"))))))))))</f>
        <v>Late Fert</v>
      </c>
      <c r="I1251" s="74">
        <f>'Activity rawdata'!O1250</f>
        <v>25.56</v>
      </c>
      <c r="J1251" s="75">
        <f>'Activity rawdata'!N1250</f>
        <v>22</v>
      </c>
      <c r="K1251" s="75">
        <f>'Activity rawdata'!AC1250</f>
        <v>74.680000000000007</v>
      </c>
      <c r="L1251" s="75">
        <f>'Activity rawdata'!AD1250</f>
        <v>102.65</v>
      </c>
      <c r="M1251" s="76">
        <f>'Activity rawdata'!AE1250</f>
        <v>11.549388213127182</v>
      </c>
      <c r="N1251" s="83">
        <f>'Activity rawdata'!T1250+'Activity rawdata'!U1250</f>
        <v>0</v>
      </c>
      <c r="O1251" s="80">
        <f>'Activity rawdata'!V1250</f>
        <v>0</v>
      </c>
      <c r="P1251" s="80">
        <f>'Activity rawdata'!W1250</f>
        <v>0</v>
      </c>
      <c r="Q1251" s="80">
        <f>'Activity rawdata'!X1250</f>
        <v>0</v>
      </c>
      <c r="R1251" s="84">
        <f t="shared" si="200"/>
        <v>0</v>
      </c>
      <c r="S1251" s="80">
        <f>'Activity rawdata'!Z1250</f>
        <v>0</v>
      </c>
      <c r="T1251" s="80">
        <f>'Activity rawdata'!AA1250</f>
        <v>0</v>
      </c>
      <c r="U1251" s="80">
        <f t="shared" si="201"/>
        <v>0</v>
      </c>
      <c r="V1251" s="81">
        <f t="shared" si="202"/>
        <v>0</v>
      </c>
      <c r="W1251" s="75">
        <f t="shared" si="203"/>
        <v>0</v>
      </c>
      <c r="X1251" s="75">
        <f t="shared" si="204"/>
        <v>0</v>
      </c>
      <c r="Y1251" s="75">
        <f t="shared" si="205"/>
        <v>0</v>
      </c>
      <c r="Z1251" s="82">
        <f t="shared" si="206"/>
        <v>0</v>
      </c>
      <c r="AA1251" s="75">
        <f t="shared" si="207"/>
        <v>0</v>
      </c>
      <c r="AB1251" s="75">
        <f t="shared" si="208"/>
        <v>0</v>
      </c>
      <c r="AC1251" s="82">
        <f t="shared" si="209"/>
        <v>0</v>
      </c>
    </row>
    <row r="1252" spans="1:29" x14ac:dyDescent="0.35">
      <c r="A1252" s="70" t="str">
        <f>'Activity rawdata'!A1251</f>
        <v>BH5660-1-169</v>
      </c>
      <c r="B1252" s="71" t="str">
        <f>'Activity rawdata'!B1251</f>
        <v>LB</v>
      </c>
      <c r="C1252" s="71" t="str">
        <f>IF('Activity rawdata'!C1251="PY","Planted",IF('Activity rawdata'!C1251="NY","Nat/Convert",IF('Activity rawdata'!C1251="NN","Nat/Nonconvert",IF('Activity rawdata'!C1251="OY","Planted"))))</f>
        <v>Planted</v>
      </c>
      <c r="D1252" s="70" t="str">
        <f>'Activity rawdata'!D1251</f>
        <v>STP2</v>
      </c>
      <c r="E1252" s="72" t="str">
        <f>'Activity rawdata'!E1251</f>
        <v>81</v>
      </c>
      <c r="F1252" s="73" t="str">
        <f>'Activity rawdata'!L1251</f>
        <v>NO</v>
      </c>
      <c r="G1252" s="72" t="str">
        <f>'Activity rawdata'!R1251</f>
        <v>2059</v>
      </c>
      <c r="H1252" s="72" t="str">
        <f>IF('Activity rawdata'!P1251="AHTHIN1","1st Thin",IF('Activity rawdata'!P1251="AHCC","Clearcut",IF('Activity rawdata'!P1251="AHTHSMZ","SMZ Thin",IF('Activity rawdata'!P1251="AHTHIN2","2nd Thin",IF('Activity rawdata'!P1251="AFERTE","Early Fert",IF('Activity rawdata'!P1251="AFERTM","Mid Fert",IF('Activity rawdata'!P1251="AFERTL","Late Fert",  IF('Activity rawdata'!P1251="ASP","Site Prep", IF('Activity rawdata'!P1251="APLT","Plant",  IF('Activity rawdata'!P1251="ANREG","Natural Regeneration"))))))))))</f>
        <v>1st Thin</v>
      </c>
      <c r="I1252" s="74">
        <f>'Activity rawdata'!O1251</f>
        <v>51.29</v>
      </c>
      <c r="J1252" s="75">
        <f>'Activity rawdata'!N1251</f>
        <v>14</v>
      </c>
      <c r="K1252" s="75">
        <f>'Activity rawdata'!AC1251</f>
        <v>141.22</v>
      </c>
      <c r="L1252" s="75">
        <f>'Activity rawdata'!AD1251</f>
        <v>375.73</v>
      </c>
      <c r="M1252" s="76">
        <f>'Activity rawdata'!AE1251</f>
        <v>8.3013068837058928</v>
      </c>
      <c r="N1252" s="83">
        <f>'Activity rawdata'!T1251+'Activity rawdata'!U1251</f>
        <v>24.78</v>
      </c>
      <c r="O1252" s="80">
        <f>'Activity rawdata'!V1251</f>
        <v>13.56</v>
      </c>
      <c r="P1252" s="80">
        <f>'Activity rawdata'!W1251</f>
        <v>0</v>
      </c>
      <c r="Q1252" s="80">
        <f>'Activity rawdata'!X1251</f>
        <v>0</v>
      </c>
      <c r="R1252" s="84">
        <f t="shared" si="200"/>
        <v>38.340000000000003</v>
      </c>
      <c r="S1252" s="80">
        <f>'Activity rawdata'!Z1251</f>
        <v>0</v>
      </c>
      <c r="T1252" s="80">
        <f>'Activity rawdata'!AA1251</f>
        <v>0</v>
      </c>
      <c r="U1252" s="80">
        <f t="shared" si="201"/>
        <v>0</v>
      </c>
      <c r="V1252" s="81">
        <f t="shared" si="202"/>
        <v>1270.9662000000001</v>
      </c>
      <c r="W1252" s="75">
        <f t="shared" si="203"/>
        <v>695.49239999999998</v>
      </c>
      <c r="X1252" s="75">
        <f t="shared" si="204"/>
        <v>0</v>
      </c>
      <c r="Y1252" s="75">
        <f t="shared" si="205"/>
        <v>0</v>
      </c>
      <c r="Z1252" s="82">
        <f t="shared" si="206"/>
        <v>1966.4585999999999</v>
      </c>
      <c r="AA1252" s="75">
        <f t="shared" si="207"/>
        <v>0</v>
      </c>
      <c r="AB1252" s="75">
        <f t="shared" si="208"/>
        <v>0</v>
      </c>
      <c r="AC1252" s="82">
        <f t="shared" si="209"/>
        <v>0</v>
      </c>
    </row>
    <row r="1253" spans="1:29" x14ac:dyDescent="0.35">
      <c r="A1253" s="70" t="str">
        <f>'Activity rawdata'!A1252</f>
        <v>BH5140-1-147</v>
      </c>
      <c r="B1253" s="71" t="str">
        <f>'Activity rawdata'!B1252</f>
        <v>LB</v>
      </c>
      <c r="C1253" s="71" t="str">
        <f>IF('Activity rawdata'!C1252="PY","Planted",IF('Activity rawdata'!C1252="NY","Nat/Convert",IF('Activity rawdata'!C1252="NN","Nat/Nonconvert",IF('Activity rawdata'!C1252="OY","Planted"))))</f>
        <v>Planted</v>
      </c>
      <c r="D1253" s="70" t="str">
        <f>'Activity rawdata'!D1252</f>
        <v>STP2</v>
      </c>
      <c r="E1253" s="72" t="str">
        <f>'Activity rawdata'!E1252</f>
        <v>81</v>
      </c>
      <c r="F1253" s="73" t="str">
        <f>'Activity rawdata'!L1252</f>
        <v>NO</v>
      </c>
      <c r="G1253" s="72" t="str">
        <f>'Activity rawdata'!R1252</f>
        <v>2059</v>
      </c>
      <c r="H1253" s="72" t="str">
        <f>IF('Activity rawdata'!P1252="AHTHIN1","1st Thin",IF('Activity rawdata'!P1252="AHCC","Clearcut",IF('Activity rawdata'!P1252="AHTHSMZ","SMZ Thin",IF('Activity rawdata'!P1252="AHTHIN2","2nd Thin",IF('Activity rawdata'!P1252="AFERTE","Early Fert",IF('Activity rawdata'!P1252="AFERTM","Mid Fert",IF('Activity rawdata'!P1252="AFERTL","Late Fert",  IF('Activity rawdata'!P1252="ASP","Site Prep", IF('Activity rawdata'!P1252="APLT","Plant",  IF('Activity rawdata'!P1252="ANREG","Natural Regeneration"))))))))))</f>
        <v>1st Thin</v>
      </c>
      <c r="I1253" s="74">
        <f>'Activity rawdata'!O1252</f>
        <v>72.11</v>
      </c>
      <c r="J1253" s="75">
        <f>'Activity rawdata'!N1252</f>
        <v>14</v>
      </c>
      <c r="K1253" s="75">
        <f>'Activity rawdata'!AC1252</f>
        <v>141.22</v>
      </c>
      <c r="L1253" s="75">
        <f>'Activity rawdata'!AD1252</f>
        <v>375.73</v>
      </c>
      <c r="M1253" s="76">
        <f>'Activity rawdata'!AE1252</f>
        <v>8.3013068837058928</v>
      </c>
      <c r="N1253" s="83">
        <f>'Activity rawdata'!T1252+'Activity rawdata'!U1252</f>
        <v>24.78</v>
      </c>
      <c r="O1253" s="80">
        <f>'Activity rawdata'!V1252</f>
        <v>13.56</v>
      </c>
      <c r="P1253" s="80">
        <f>'Activity rawdata'!W1252</f>
        <v>0</v>
      </c>
      <c r="Q1253" s="80">
        <f>'Activity rawdata'!X1252</f>
        <v>0</v>
      </c>
      <c r="R1253" s="84">
        <f t="shared" si="200"/>
        <v>38.340000000000003</v>
      </c>
      <c r="S1253" s="80">
        <f>'Activity rawdata'!Z1252</f>
        <v>0</v>
      </c>
      <c r="T1253" s="80">
        <f>'Activity rawdata'!AA1252</f>
        <v>0</v>
      </c>
      <c r="U1253" s="80">
        <f t="shared" si="201"/>
        <v>0</v>
      </c>
      <c r="V1253" s="81">
        <f t="shared" si="202"/>
        <v>1786.8858</v>
      </c>
      <c r="W1253" s="75">
        <f t="shared" si="203"/>
        <v>977.8116</v>
      </c>
      <c r="X1253" s="75">
        <f t="shared" si="204"/>
        <v>0</v>
      </c>
      <c r="Y1253" s="75">
        <f t="shared" si="205"/>
        <v>0</v>
      </c>
      <c r="Z1253" s="82">
        <f t="shared" si="206"/>
        <v>2764.6974</v>
      </c>
      <c r="AA1253" s="75">
        <f t="shared" si="207"/>
        <v>0</v>
      </c>
      <c r="AB1253" s="75">
        <f t="shared" si="208"/>
        <v>0</v>
      </c>
      <c r="AC1253" s="82">
        <f t="shared" si="209"/>
        <v>0</v>
      </c>
    </row>
    <row r="1254" spans="1:29" x14ac:dyDescent="0.35">
      <c r="A1254" s="70" t="str">
        <f>'Activity rawdata'!A1253</f>
        <v>BH1431-1-28</v>
      </c>
      <c r="B1254" s="71" t="str">
        <f>'Activity rawdata'!B1253</f>
        <v>LB</v>
      </c>
      <c r="C1254" s="71" t="str">
        <f>IF('Activity rawdata'!C1253="PY","Planted",IF('Activity rawdata'!C1253="NY","Nat/Convert",IF('Activity rawdata'!C1253="NN","Nat/Nonconvert",IF('Activity rawdata'!C1253="OY","Planted"))))</f>
        <v>Planted</v>
      </c>
      <c r="D1254" s="70" t="str">
        <f>'Activity rawdata'!D1253</f>
        <v>STP2</v>
      </c>
      <c r="E1254" s="72" t="str">
        <f>'Activity rawdata'!E1253</f>
        <v>80</v>
      </c>
      <c r="F1254" s="73" t="str">
        <f>'Activity rawdata'!L1253</f>
        <v>NO</v>
      </c>
      <c r="G1254" s="72" t="str">
        <f>'Activity rawdata'!R1253</f>
        <v>2059</v>
      </c>
      <c r="H1254" s="72" t="str">
        <f>IF('Activity rawdata'!P1253="AHTHIN1","1st Thin",IF('Activity rawdata'!P1253="AHCC","Clearcut",IF('Activity rawdata'!P1253="AHTHSMZ","SMZ Thin",IF('Activity rawdata'!P1253="AHTHIN2","2nd Thin",IF('Activity rawdata'!P1253="AFERTE","Early Fert",IF('Activity rawdata'!P1253="AFERTM","Mid Fert",IF('Activity rawdata'!P1253="AFERTL","Late Fert",  IF('Activity rawdata'!P1253="ASP","Site Prep", IF('Activity rawdata'!P1253="APLT","Plant",  IF('Activity rawdata'!P1253="ANREG","Natural Regeneration"))))))))))</f>
        <v>1st Thin</v>
      </c>
      <c r="I1254" s="74">
        <f>'Activity rawdata'!O1253</f>
        <v>24.51</v>
      </c>
      <c r="J1254" s="75">
        <f>'Activity rawdata'!N1253</f>
        <v>14</v>
      </c>
      <c r="K1254" s="75">
        <f>'Activity rawdata'!AC1253</f>
        <v>141.22</v>
      </c>
      <c r="L1254" s="75">
        <f>'Activity rawdata'!AD1253</f>
        <v>375.73</v>
      </c>
      <c r="M1254" s="76">
        <f>'Activity rawdata'!AE1253</f>
        <v>8.3013068837058928</v>
      </c>
      <c r="N1254" s="83">
        <f>'Activity rawdata'!T1253+'Activity rawdata'!U1253</f>
        <v>24.78</v>
      </c>
      <c r="O1254" s="80">
        <f>'Activity rawdata'!V1253</f>
        <v>13.56</v>
      </c>
      <c r="P1254" s="80">
        <f>'Activity rawdata'!W1253</f>
        <v>0</v>
      </c>
      <c r="Q1254" s="80">
        <f>'Activity rawdata'!X1253</f>
        <v>0</v>
      </c>
      <c r="R1254" s="84">
        <f t="shared" si="200"/>
        <v>38.340000000000003</v>
      </c>
      <c r="S1254" s="80">
        <f>'Activity rawdata'!Z1253</f>
        <v>0</v>
      </c>
      <c r="T1254" s="80">
        <f>'Activity rawdata'!AA1253</f>
        <v>0</v>
      </c>
      <c r="U1254" s="80">
        <f t="shared" si="201"/>
        <v>0</v>
      </c>
      <c r="V1254" s="81">
        <f t="shared" si="202"/>
        <v>607.35780000000011</v>
      </c>
      <c r="W1254" s="75">
        <f t="shared" si="203"/>
        <v>332.35560000000004</v>
      </c>
      <c r="X1254" s="75">
        <f t="shared" si="204"/>
        <v>0</v>
      </c>
      <c r="Y1254" s="75">
        <f t="shared" si="205"/>
        <v>0</v>
      </c>
      <c r="Z1254" s="82">
        <f t="shared" si="206"/>
        <v>939.71340000000009</v>
      </c>
      <c r="AA1254" s="75">
        <f t="shared" si="207"/>
        <v>0</v>
      </c>
      <c r="AB1254" s="75">
        <f t="shared" si="208"/>
        <v>0</v>
      </c>
      <c r="AC1254" s="82">
        <f t="shared" si="209"/>
        <v>0</v>
      </c>
    </row>
    <row r="1255" spans="1:29" x14ac:dyDescent="0.35">
      <c r="A1255" s="70" t="str">
        <f>'Activity rawdata'!A1254</f>
        <v>BH5135-1-131</v>
      </c>
      <c r="B1255" s="71" t="str">
        <f>'Activity rawdata'!B1254</f>
        <v>LB</v>
      </c>
      <c r="C1255" s="71" t="str">
        <f>IF('Activity rawdata'!C1254="PY","Planted",IF('Activity rawdata'!C1254="NY","Nat/Convert",IF('Activity rawdata'!C1254="NN","Nat/Nonconvert",IF('Activity rawdata'!C1254="OY","Planted"))))</f>
        <v>Planted</v>
      </c>
      <c r="D1255" s="70" t="str">
        <f>'Activity rawdata'!D1254</f>
        <v>STP2</v>
      </c>
      <c r="E1255" s="72" t="str">
        <f>'Activity rawdata'!E1254</f>
        <v>79</v>
      </c>
      <c r="F1255" s="73" t="str">
        <f>'Activity rawdata'!L1254</f>
        <v>NO</v>
      </c>
      <c r="G1255" s="72" t="str">
        <f>'Activity rawdata'!R1254</f>
        <v>2059</v>
      </c>
      <c r="H1255" s="72" t="str">
        <f>IF('Activity rawdata'!P1254="AHTHIN1","1st Thin",IF('Activity rawdata'!P1254="AHCC","Clearcut",IF('Activity rawdata'!P1254="AHTHSMZ","SMZ Thin",IF('Activity rawdata'!P1254="AHTHIN2","2nd Thin",IF('Activity rawdata'!P1254="AFERTE","Early Fert",IF('Activity rawdata'!P1254="AFERTM","Mid Fert",IF('Activity rawdata'!P1254="AFERTL","Late Fert",  IF('Activity rawdata'!P1254="ASP","Site Prep", IF('Activity rawdata'!P1254="APLT","Plant",  IF('Activity rawdata'!P1254="ANREG","Natural Regeneration"))))))))))</f>
        <v>1st Thin</v>
      </c>
      <c r="I1255" s="74">
        <f>'Activity rawdata'!O1254</f>
        <v>5.8</v>
      </c>
      <c r="J1255" s="75">
        <f>'Activity rawdata'!N1254</f>
        <v>14</v>
      </c>
      <c r="K1255" s="75">
        <f>'Activity rawdata'!AC1254</f>
        <v>125.83</v>
      </c>
      <c r="L1255" s="75">
        <f>'Activity rawdata'!AD1254</f>
        <v>379.35</v>
      </c>
      <c r="M1255" s="76">
        <f>'Activity rawdata'!AE1254</f>
        <v>7.7984511487921546</v>
      </c>
      <c r="N1255" s="83">
        <f>'Activity rawdata'!T1254+'Activity rawdata'!U1254</f>
        <v>24.83</v>
      </c>
      <c r="O1255" s="80">
        <f>'Activity rawdata'!V1254</f>
        <v>7.63</v>
      </c>
      <c r="P1255" s="80">
        <f>'Activity rawdata'!W1254</f>
        <v>0</v>
      </c>
      <c r="Q1255" s="80">
        <f>'Activity rawdata'!X1254</f>
        <v>0</v>
      </c>
      <c r="R1255" s="84">
        <f t="shared" si="200"/>
        <v>32.46</v>
      </c>
      <c r="S1255" s="80">
        <f>'Activity rawdata'!Z1254</f>
        <v>0</v>
      </c>
      <c r="T1255" s="80">
        <f>'Activity rawdata'!AA1254</f>
        <v>0</v>
      </c>
      <c r="U1255" s="80">
        <f t="shared" si="201"/>
        <v>0</v>
      </c>
      <c r="V1255" s="81">
        <f t="shared" si="202"/>
        <v>144.01399999999998</v>
      </c>
      <c r="W1255" s="75">
        <f t="shared" si="203"/>
        <v>44.253999999999998</v>
      </c>
      <c r="X1255" s="75">
        <f t="shared" si="204"/>
        <v>0</v>
      </c>
      <c r="Y1255" s="75">
        <f t="shared" si="205"/>
        <v>0</v>
      </c>
      <c r="Z1255" s="82">
        <f t="shared" si="206"/>
        <v>188.26799999999997</v>
      </c>
      <c r="AA1255" s="75">
        <f t="shared" si="207"/>
        <v>0</v>
      </c>
      <c r="AB1255" s="75">
        <f t="shared" si="208"/>
        <v>0</v>
      </c>
      <c r="AC1255" s="82">
        <f t="shared" si="209"/>
        <v>0</v>
      </c>
    </row>
    <row r="1256" spans="1:29" x14ac:dyDescent="0.35">
      <c r="A1256" s="70" t="str">
        <f>'Activity rawdata'!A1255</f>
        <v>BH5135-1-137</v>
      </c>
      <c r="B1256" s="71" t="str">
        <f>'Activity rawdata'!B1255</f>
        <v>LB</v>
      </c>
      <c r="C1256" s="71" t="str">
        <f>IF('Activity rawdata'!C1255="PY","Planted",IF('Activity rawdata'!C1255="NY","Nat/Convert",IF('Activity rawdata'!C1255="NN","Nat/Nonconvert",IF('Activity rawdata'!C1255="OY","Planted"))))</f>
        <v>Planted</v>
      </c>
      <c r="D1256" s="70" t="str">
        <f>'Activity rawdata'!D1255</f>
        <v>STP2</v>
      </c>
      <c r="E1256" s="72" t="str">
        <f>'Activity rawdata'!E1255</f>
        <v>80</v>
      </c>
      <c r="F1256" s="73" t="str">
        <f>'Activity rawdata'!L1255</f>
        <v>NO</v>
      </c>
      <c r="G1256" s="72" t="str">
        <f>'Activity rawdata'!R1255</f>
        <v>2059</v>
      </c>
      <c r="H1256" s="72" t="str">
        <f>IF('Activity rawdata'!P1255="AHTHIN1","1st Thin",IF('Activity rawdata'!P1255="AHCC","Clearcut",IF('Activity rawdata'!P1255="AHTHSMZ","SMZ Thin",IF('Activity rawdata'!P1255="AHTHIN2","2nd Thin",IF('Activity rawdata'!P1255="AFERTE","Early Fert",IF('Activity rawdata'!P1255="AFERTM","Mid Fert",IF('Activity rawdata'!P1255="AFERTL","Late Fert",  IF('Activity rawdata'!P1255="ASP","Site Prep", IF('Activity rawdata'!P1255="APLT","Plant",  IF('Activity rawdata'!P1255="ANREG","Natural Regeneration"))))))))))</f>
        <v>1st Thin</v>
      </c>
      <c r="I1256" s="74">
        <f>'Activity rawdata'!O1255</f>
        <v>5.54</v>
      </c>
      <c r="J1256" s="75">
        <f>'Activity rawdata'!N1255</f>
        <v>14</v>
      </c>
      <c r="K1256" s="75">
        <f>'Activity rawdata'!AC1255</f>
        <v>141.22</v>
      </c>
      <c r="L1256" s="75">
        <f>'Activity rawdata'!AD1255</f>
        <v>375.73</v>
      </c>
      <c r="M1256" s="76">
        <f>'Activity rawdata'!AE1255</f>
        <v>8.3013068837058928</v>
      </c>
      <c r="N1256" s="83">
        <f>'Activity rawdata'!T1255+'Activity rawdata'!U1255</f>
        <v>24.78</v>
      </c>
      <c r="O1256" s="80">
        <f>'Activity rawdata'!V1255</f>
        <v>13.56</v>
      </c>
      <c r="P1256" s="80">
        <f>'Activity rawdata'!W1255</f>
        <v>0</v>
      </c>
      <c r="Q1256" s="80">
        <f>'Activity rawdata'!X1255</f>
        <v>0</v>
      </c>
      <c r="R1256" s="84">
        <f t="shared" si="200"/>
        <v>38.340000000000003</v>
      </c>
      <c r="S1256" s="80">
        <f>'Activity rawdata'!Z1255</f>
        <v>0</v>
      </c>
      <c r="T1256" s="80">
        <f>'Activity rawdata'!AA1255</f>
        <v>0</v>
      </c>
      <c r="U1256" s="80">
        <f t="shared" si="201"/>
        <v>0</v>
      </c>
      <c r="V1256" s="81">
        <f t="shared" si="202"/>
        <v>137.28120000000001</v>
      </c>
      <c r="W1256" s="75">
        <f t="shared" si="203"/>
        <v>75.122399999999999</v>
      </c>
      <c r="X1256" s="75">
        <f t="shared" si="204"/>
        <v>0</v>
      </c>
      <c r="Y1256" s="75">
        <f t="shared" si="205"/>
        <v>0</v>
      </c>
      <c r="Z1256" s="82">
        <f t="shared" si="206"/>
        <v>212.40360000000001</v>
      </c>
      <c r="AA1256" s="75">
        <f t="shared" si="207"/>
        <v>0</v>
      </c>
      <c r="AB1256" s="75">
        <f t="shared" si="208"/>
        <v>0</v>
      </c>
      <c r="AC1256" s="82">
        <f t="shared" si="209"/>
        <v>0</v>
      </c>
    </row>
    <row r="1257" spans="1:29" x14ac:dyDescent="0.35">
      <c r="A1257" s="70" t="str">
        <f>'Activity rawdata'!A1256</f>
        <v>BH5660-1-199</v>
      </c>
      <c r="B1257" s="71" t="str">
        <f>'Activity rawdata'!B1256</f>
        <v>LB</v>
      </c>
      <c r="C1257" s="71" t="str">
        <f>IF('Activity rawdata'!C1256="PY","Planted",IF('Activity rawdata'!C1256="NY","Nat/Convert",IF('Activity rawdata'!C1256="NN","Nat/Nonconvert",IF('Activity rawdata'!C1256="OY","Planted"))))</f>
        <v>Planted</v>
      </c>
      <c r="D1257" s="70" t="str">
        <f>'Activity rawdata'!D1256</f>
        <v>STP2</v>
      </c>
      <c r="E1257" s="72" t="str">
        <f>'Activity rawdata'!E1256</f>
        <v>91</v>
      </c>
      <c r="F1257" s="73" t="str">
        <f>'Activity rawdata'!L1256</f>
        <v>MT1</v>
      </c>
      <c r="G1257" s="72" t="str">
        <f>'Activity rawdata'!R1256</f>
        <v>2059</v>
      </c>
      <c r="H1257" s="72" t="str">
        <f>IF('Activity rawdata'!P1256="AHTHIN1","1st Thin",IF('Activity rawdata'!P1256="AHCC","Clearcut",IF('Activity rawdata'!P1256="AHTHSMZ","SMZ Thin",IF('Activity rawdata'!P1256="AHTHIN2","2nd Thin",IF('Activity rawdata'!P1256="AFERTE","Early Fert",IF('Activity rawdata'!P1256="AFERTM","Mid Fert",IF('Activity rawdata'!P1256="AFERTL","Late Fert",  IF('Activity rawdata'!P1256="ASP","Site Prep", IF('Activity rawdata'!P1256="APLT","Plant",  IF('Activity rawdata'!P1256="ANREG","Natural Regeneration"))))))))))</f>
        <v>2nd Thin</v>
      </c>
      <c r="I1257" s="74">
        <f>'Activity rawdata'!O1256</f>
        <v>3.67</v>
      </c>
      <c r="J1257" s="75">
        <f>'Activity rawdata'!N1256</f>
        <v>21</v>
      </c>
      <c r="K1257" s="75">
        <f>'Activity rawdata'!AC1256</f>
        <v>129.26</v>
      </c>
      <c r="L1257" s="75">
        <f>'Activity rawdata'!AD1256</f>
        <v>188.77</v>
      </c>
      <c r="M1257" s="76">
        <f>'Activity rawdata'!AE1256</f>
        <v>11.2047427437096</v>
      </c>
      <c r="N1257" s="83">
        <f>'Activity rawdata'!T1256+'Activity rawdata'!U1256</f>
        <v>9.56</v>
      </c>
      <c r="O1257" s="80">
        <f>'Activity rawdata'!V1256</f>
        <v>49.85</v>
      </c>
      <c r="P1257" s="80">
        <f>'Activity rawdata'!W1256</f>
        <v>0.7</v>
      </c>
      <c r="Q1257" s="80">
        <f>'Activity rawdata'!X1256</f>
        <v>0</v>
      </c>
      <c r="R1257" s="84">
        <f t="shared" si="200"/>
        <v>60.110000000000007</v>
      </c>
      <c r="S1257" s="80">
        <f>'Activity rawdata'!Z1256</f>
        <v>0</v>
      </c>
      <c r="T1257" s="80">
        <f>'Activity rawdata'!AA1256</f>
        <v>0</v>
      </c>
      <c r="U1257" s="80">
        <f t="shared" si="201"/>
        <v>0</v>
      </c>
      <c r="V1257" s="81">
        <f t="shared" si="202"/>
        <v>35.0852</v>
      </c>
      <c r="W1257" s="75">
        <f t="shared" si="203"/>
        <v>182.9495</v>
      </c>
      <c r="X1257" s="75">
        <f t="shared" si="204"/>
        <v>2.569</v>
      </c>
      <c r="Y1257" s="75">
        <f t="shared" si="205"/>
        <v>0</v>
      </c>
      <c r="Z1257" s="82">
        <f t="shared" si="206"/>
        <v>220.60369999999998</v>
      </c>
      <c r="AA1257" s="75">
        <f t="shared" si="207"/>
        <v>0</v>
      </c>
      <c r="AB1257" s="75">
        <f t="shared" si="208"/>
        <v>0</v>
      </c>
      <c r="AC1257" s="82">
        <f t="shared" si="209"/>
        <v>0</v>
      </c>
    </row>
    <row r="1258" spans="1:29" x14ac:dyDescent="0.35">
      <c r="A1258" s="70" t="str">
        <f>'Activity rawdata'!A1257</f>
        <v>BH6112-1-218</v>
      </c>
      <c r="B1258" s="71" t="str">
        <f>'Activity rawdata'!B1257</f>
        <v>LB</v>
      </c>
      <c r="C1258" s="71" t="str">
        <f>IF('Activity rawdata'!C1257="PY","Planted",IF('Activity rawdata'!C1257="NY","Nat/Convert",IF('Activity rawdata'!C1257="NN","Nat/Nonconvert",IF('Activity rawdata'!C1257="OY","Planted"))))</f>
        <v>Planted</v>
      </c>
      <c r="D1258" s="70" t="str">
        <f>'Activity rawdata'!D1257</f>
        <v>STP2</v>
      </c>
      <c r="E1258" s="72" t="str">
        <f>'Activity rawdata'!E1257</f>
        <v>91</v>
      </c>
      <c r="F1258" s="73" t="str">
        <f>'Activity rawdata'!L1257</f>
        <v>MT1</v>
      </c>
      <c r="G1258" s="72" t="str">
        <f>'Activity rawdata'!R1257</f>
        <v>2059</v>
      </c>
      <c r="H1258" s="72" t="str">
        <f>IF('Activity rawdata'!P1257="AHTHIN1","1st Thin",IF('Activity rawdata'!P1257="AHCC","Clearcut",IF('Activity rawdata'!P1257="AHTHSMZ","SMZ Thin",IF('Activity rawdata'!P1257="AHTHIN2","2nd Thin",IF('Activity rawdata'!P1257="AFERTE","Early Fert",IF('Activity rawdata'!P1257="AFERTM","Mid Fert",IF('Activity rawdata'!P1257="AFERTL","Late Fert",  IF('Activity rawdata'!P1257="ASP","Site Prep", IF('Activity rawdata'!P1257="APLT","Plant",  IF('Activity rawdata'!P1257="ANREG","Natural Regeneration"))))))))))</f>
        <v>2nd Thin</v>
      </c>
      <c r="I1258" s="74">
        <f>'Activity rawdata'!O1257</f>
        <v>22.17</v>
      </c>
      <c r="J1258" s="75">
        <f>'Activity rawdata'!N1257</f>
        <v>21</v>
      </c>
      <c r="K1258" s="75">
        <f>'Activity rawdata'!AC1257</f>
        <v>129.26</v>
      </c>
      <c r="L1258" s="75">
        <f>'Activity rawdata'!AD1257</f>
        <v>188.77</v>
      </c>
      <c r="M1258" s="76">
        <f>'Activity rawdata'!AE1257</f>
        <v>11.2047427437096</v>
      </c>
      <c r="N1258" s="83">
        <f>'Activity rawdata'!T1257+'Activity rawdata'!U1257</f>
        <v>9.56</v>
      </c>
      <c r="O1258" s="80">
        <f>'Activity rawdata'!V1257</f>
        <v>49.85</v>
      </c>
      <c r="P1258" s="80">
        <f>'Activity rawdata'!W1257</f>
        <v>0.7</v>
      </c>
      <c r="Q1258" s="80">
        <f>'Activity rawdata'!X1257</f>
        <v>0</v>
      </c>
      <c r="R1258" s="84">
        <f t="shared" si="200"/>
        <v>60.110000000000007</v>
      </c>
      <c r="S1258" s="80">
        <f>'Activity rawdata'!Z1257</f>
        <v>0</v>
      </c>
      <c r="T1258" s="80">
        <f>'Activity rawdata'!AA1257</f>
        <v>0</v>
      </c>
      <c r="U1258" s="80">
        <f t="shared" si="201"/>
        <v>0</v>
      </c>
      <c r="V1258" s="81">
        <f t="shared" si="202"/>
        <v>211.94520000000003</v>
      </c>
      <c r="W1258" s="75">
        <f t="shared" si="203"/>
        <v>1105.1745000000001</v>
      </c>
      <c r="X1258" s="75">
        <f t="shared" si="204"/>
        <v>15.519</v>
      </c>
      <c r="Y1258" s="75">
        <f t="shared" si="205"/>
        <v>0</v>
      </c>
      <c r="Z1258" s="82">
        <f t="shared" si="206"/>
        <v>1332.6387000000002</v>
      </c>
      <c r="AA1258" s="75">
        <f t="shared" si="207"/>
        <v>0</v>
      </c>
      <c r="AB1258" s="75">
        <f t="shared" si="208"/>
        <v>0</v>
      </c>
      <c r="AC1258" s="82">
        <f t="shared" si="209"/>
        <v>0</v>
      </c>
    </row>
    <row r="1259" spans="1:29" x14ac:dyDescent="0.35">
      <c r="A1259" s="70" t="str">
        <f>'Activity rawdata'!A1258</f>
        <v>BH5660-1-198</v>
      </c>
      <c r="B1259" s="71" t="str">
        <f>'Activity rawdata'!B1258</f>
        <v>LB</v>
      </c>
      <c r="C1259" s="71" t="str">
        <f>IF('Activity rawdata'!C1258="PY","Planted",IF('Activity rawdata'!C1258="NY","Nat/Convert",IF('Activity rawdata'!C1258="NN","Nat/Nonconvert",IF('Activity rawdata'!C1258="OY","Planted"))))</f>
        <v>Planted</v>
      </c>
      <c r="D1259" s="70" t="str">
        <f>'Activity rawdata'!D1258</f>
        <v>STP2</v>
      </c>
      <c r="E1259" s="72" t="str">
        <f>'Activity rawdata'!E1258</f>
        <v>91</v>
      </c>
      <c r="F1259" s="73" t="str">
        <f>'Activity rawdata'!L1258</f>
        <v>MT1</v>
      </c>
      <c r="G1259" s="72" t="str">
        <f>'Activity rawdata'!R1258</f>
        <v>2059</v>
      </c>
      <c r="H1259" s="72" t="str">
        <f>IF('Activity rawdata'!P1258="AHTHIN1","1st Thin",IF('Activity rawdata'!P1258="AHCC","Clearcut",IF('Activity rawdata'!P1258="AHTHSMZ","SMZ Thin",IF('Activity rawdata'!P1258="AHTHIN2","2nd Thin",IF('Activity rawdata'!P1258="AFERTE","Early Fert",IF('Activity rawdata'!P1258="AFERTM","Mid Fert",IF('Activity rawdata'!P1258="AFERTL","Late Fert",  IF('Activity rawdata'!P1258="ASP","Site Prep", IF('Activity rawdata'!P1258="APLT","Plant",  IF('Activity rawdata'!P1258="ANREG","Natural Regeneration"))))))))))</f>
        <v>2nd Thin</v>
      </c>
      <c r="I1259" s="74">
        <f>'Activity rawdata'!O1258</f>
        <v>6.39</v>
      </c>
      <c r="J1259" s="75">
        <f>'Activity rawdata'!N1258</f>
        <v>21</v>
      </c>
      <c r="K1259" s="75">
        <f>'Activity rawdata'!AC1258</f>
        <v>129.26</v>
      </c>
      <c r="L1259" s="75">
        <f>'Activity rawdata'!AD1258</f>
        <v>188.77</v>
      </c>
      <c r="M1259" s="76">
        <f>'Activity rawdata'!AE1258</f>
        <v>11.2047427437096</v>
      </c>
      <c r="N1259" s="83">
        <f>'Activity rawdata'!T1258+'Activity rawdata'!U1258</f>
        <v>9.56</v>
      </c>
      <c r="O1259" s="80">
        <f>'Activity rawdata'!V1258</f>
        <v>49.85</v>
      </c>
      <c r="P1259" s="80">
        <f>'Activity rawdata'!W1258</f>
        <v>0.7</v>
      </c>
      <c r="Q1259" s="80">
        <f>'Activity rawdata'!X1258</f>
        <v>0</v>
      </c>
      <c r="R1259" s="84">
        <f t="shared" si="200"/>
        <v>60.110000000000007</v>
      </c>
      <c r="S1259" s="80">
        <f>'Activity rawdata'!Z1258</f>
        <v>0</v>
      </c>
      <c r="T1259" s="80">
        <f>'Activity rawdata'!AA1258</f>
        <v>0</v>
      </c>
      <c r="U1259" s="80">
        <f t="shared" si="201"/>
        <v>0</v>
      </c>
      <c r="V1259" s="81">
        <f t="shared" si="202"/>
        <v>61.0884</v>
      </c>
      <c r="W1259" s="75">
        <f t="shared" si="203"/>
        <v>318.54149999999998</v>
      </c>
      <c r="X1259" s="75">
        <f t="shared" si="204"/>
        <v>4.4729999999999999</v>
      </c>
      <c r="Y1259" s="75">
        <f t="shared" si="205"/>
        <v>0</v>
      </c>
      <c r="Z1259" s="82">
        <f t="shared" si="206"/>
        <v>384.10289999999998</v>
      </c>
      <c r="AA1259" s="75">
        <f t="shared" si="207"/>
        <v>0</v>
      </c>
      <c r="AB1259" s="75">
        <f t="shared" si="208"/>
        <v>0</v>
      </c>
      <c r="AC1259" s="82">
        <f t="shared" si="209"/>
        <v>0</v>
      </c>
    </row>
    <row r="1260" spans="1:29" x14ac:dyDescent="0.35">
      <c r="A1260" s="70" t="str">
        <f>'Activity rawdata'!A1259</f>
        <v>BH5145-1-379</v>
      </c>
      <c r="B1260" s="71" t="str">
        <f>'Activity rawdata'!B1259</f>
        <v>LB</v>
      </c>
      <c r="C1260" s="71" t="str">
        <f>IF('Activity rawdata'!C1259="PY","Planted",IF('Activity rawdata'!C1259="NY","Nat/Convert",IF('Activity rawdata'!C1259="NN","Nat/Nonconvert",IF('Activity rawdata'!C1259="OY","Planted"))))</f>
        <v>Planted</v>
      </c>
      <c r="D1260" s="70" t="str">
        <f>'Activity rawdata'!D1259</f>
        <v>STP2</v>
      </c>
      <c r="E1260" s="72" t="str">
        <f>'Activity rawdata'!E1259</f>
        <v>78</v>
      </c>
      <c r="F1260" s="73" t="str">
        <f>'Activity rawdata'!L1259</f>
        <v>MT1</v>
      </c>
      <c r="G1260" s="72" t="str">
        <f>'Activity rawdata'!R1259</f>
        <v>2059</v>
      </c>
      <c r="H1260" s="72" t="str">
        <f>IF('Activity rawdata'!P1259="AHTHIN1","1st Thin",IF('Activity rawdata'!P1259="AHCC","Clearcut",IF('Activity rawdata'!P1259="AHTHSMZ","SMZ Thin",IF('Activity rawdata'!P1259="AHTHIN2","2nd Thin",IF('Activity rawdata'!P1259="AFERTE","Early Fert",IF('Activity rawdata'!P1259="AFERTM","Mid Fert",IF('Activity rawdata'!P1259="AFERTL","Late Fert",  IF('Activity rawdata'!P1259="ASP","Site Prep", IF('Activity rawdata'!P1259="APLT","Plant",  IF('Activity rawdata'!P1259="ANREG","Natural Regeneration"))))))))))</f>
        <v>2nd Thin</v>
      </c>
      <c r="I1260" s="74">
        <f>'Activity rawdata'!O1259</f>
        <v>75.099999999999994</v>
      </c>
      <c r="J1260" s="75">
        <f>'Activity rawdata'!N1259</f>
        <v>21</v>
      </c>
      <c r="K1260" s="75">
        <f>'Activity rawdata'!AC1259</f>
        <v>99.82</v>
      </c>
      <c r="L1260" s="75">
        <f>'Activity rawdata'!AD1259</f>
        <v>184.55</v>
      </c>
      <c r="M1260" s="76">
        <f>'Activity rawdata'!AE1259</f>
        <v>9.9583654499997287</v>
      </c>
      <c r="N1260" s="83">
        <f>'Activity rawdata'!T1259+'Activity rawdata'!U1259</f>
        <v>7.06</v>
      </c>
      <c r="O1260" s="80">
        <f>'Activity rawdata'!V1259</f>
        <v>15.84</v>
      </c>
      <c r="P1260" s="80">
        <f>'Activity rawdata'!W1259</f>
        <v>0</v>
      </c>
      <c r="Q1260" s="80">
        <f>'Activity rawdata'!X1259</f>
        <v>0</v>
      </c>
      <c r="R1260" s="84">
        <f t="shared" si="200"/>
        <v>22.9</v>
      </c>
      <c r="S1260" s="80">
        <f>'Activity rawdata'!Z1259</f>
        <v>0</v>
      </c>
      <c r="T1260" s="80">
        <f>'Activity rawdata'!AA1259</f>
        <v>0</v>
      </c>
      <c r="U1260" s="80">
        <f t="shared" si="201"/>
        <v>0</v>
      </c>
      <c r="V1260" s="81">
        <f t="shared" si="202"/>
        <v>530.2059999999999</v>
      </c>
      <c r="W1260" s="75">
        <f t="shared" si="203"/>
        <v>1189.5839999999998</v>
      </c>
      <c r="X1260" s="75">
        <f t="shared" si="204"/>
        <v>0</v>
      </c>
      <c r="Y1260" s="75">
        <f t="shared" si="205"/>
        <v>0</v>
      </c>
      <c r="Z1260" s="82">
        <f t="shared" si="206"/>
        <v>1719.7899999999997</v>
      </c>
      <c r="AA1260" s="75">
        <f t="shared" si="207"/>
        <v>0</v>
      </c>
      <c r="AB1260" s="75">
        <f t="shared" si="208"/>
        <v>0</v>
      </c>
      <c r="AC1260" s="82">
        <f t="shared" si="209"/>
        <v>0</v>
      </c>
    </row>
    <row r="1261" spans="1:29" x14ac:dyDescent="0.35">
      <c r="A1261" s="70" t="str">
        <f>'Activity rawdata'!A1260</f>
        <v>BH5140-1-143</v>
      </c>
      <c r="B1261" s="71" t="str">
        <f>'Activity rawdata'!B1260</f>
        <v>LB</v>
      </c>
      <c r="C1261" s="71" t="str">
        <f>IF('Activity rawdata'!C1260="PY","Planted",IF('Activity rawdata'!C1260="NY","Nat/Convert",IF('Activity rawdata'!C1260="NN","Nat/Nonconvert",IF('Activity rawdata'!C1260="OY","Planted"))))</f>
        <v>Planted</v>
      </c>
      <c r="D1261" s="70" t="str">
        <f>'Activity rawdata'!D1260</f>
        <v>STP2</v>
      </c>
      <c r="E1261" s="72" t="str">
        <f>'Activity rawdata'!E1260</f>
        <v>89</v>
      </c>
      <c r="F1261" s="73" t="str">
        <f>'Activity rawdata'!L1260</f>
        <v>MT1</v>
      </c>
      <c r="G1261" s="72" t="str">
        <f>'Activity rawdata'!R1260</f>
        <v>2059</v>
      </c>
      <c r="H1261" s="72" t="str">
        <f>IF('Activity rawdata'!P1260="AHTHIN1","1st Thin",IF('Activity rawdata'!P1260="AHCC","Clearcut",IF('Activity rawdata'!P1260="AHTHSMZ","SMZ Thin",IF('Activity rawdata'!P1260="AHTHIN2","2nd Thin",IF('Activity rawdata'!P1260="AFERTE","Early Fert",IF('Activity rawdata'!P1260="AFERTM","Mid Fert",IF('Activity rawdata'!P1260="AFERTL","Late Fert",  IF('Activity rawdata'!P1260="ASP","Site Prep", IF('Activity rawdata'!P1260="APLT","Plant",  IF('Activity rawdata'!P1260="ANREG","Natural Regeneration"))))))))))</f>
        <v>2nd Thin</v>
      </c>
      <c r="I1261" s="74">
        <f>'Activity rawdata'!O1260</f>
        <v>140.19</v>
      </c>
      <c r="J1261" s="75">
        <f>'Activity rawdata'!N1260</f>
        <v>21</v>
      </c>
      <c r="K1261" s="75">
        <f>'Activity rawdata'!AC1260</f>
        <v>119.81</v>
      </c>
      <c r="L1261" s="75">
        <f>'Activity rawdata'!AD1260</f>
        <v>189.06</v>
      </c>
      <c r="M1261" s="76">
        <f>'Activity rawdata'!AE1260</f>
        <v>10.779112613414728</v>
      </c>
      <c r="N1261" s="83">
        <f>'Activity rawdata'!T1260+'Activity rawdata'!U1260</f>
        <v>8.5399999999999991</v>
      </c>
      <c r="O1261" s="80">
        <f>'Activity rawdata'!V1260</f>
        <v>36.520000000000003</v>
      </c>
      <c r="P1261" s="80">
        <f>'Activity rawdata'!W1260</f>
        <v>0</v>
      </c>
      <c r="Q1261" s="80">
        <f>'Activity rawdata'!X1260</f>
        <v>0</v>
      </c>
      <c r="R1261" s="84">
        <f t="shared" si="200"/>
        <v>45.06</v>
      </c>
      <c r="S1261" s="80">
        <f>'Activity rawdata'!Z1260</f>
        <v>0</v>
      </c>
      <c r="T1261" s="80">
        <f>'Activity rawdata'!AA1260</f>
        <v>0</v>
      </c>
      <c r="U1261" s="80">
        <f t="shared" si="201"/>
        <v>0</v>
      </c>
      <c r="V1261" s="81">
        <f t="shared" si="202"/>
        <v>1197.2225999999998</v>
      </c>
      <c r="W1261" s="75">
        <f t="shared" si="203"/>
        <v>5119.7388000000001</v>
      </c>
      <c r="X1261" s="75">
        <f t="shared" si="204"/>
        <v>0</v>
      </c>
      <c r="Y1261" s="75">
        <f t="shared" si="205"/>
        <v>0</v>
      </c>
      <c r="Z1261" s="82">
        <f t="shared" si="206"/>
        <v>6316.9614000000001</v>
      </c>
      <c r="AA1261" s="75">
        <f t="shared" si="207"/>
        <v>0</v>
      </c>
      <c r="AB1261" s="75">
        <f t="shared" si="208"/>
        <v>0</v>
      </c>
      <c r="AC1261" s="82">
        <f t="shared" si="209"/>
        <v>0</v>
      </c>
    </row>
    <row r="1262" spans="1:29" x14ac:dyDescent="0.35">
      <c r="A1262" s="70" t="str">
        <f>'Activity rawdata'!A1261</f>
        <v>BH6112-1-262</v>
      </c>
      <c r="B1262" s="71" t="str">
        <f>'Activity rawdata'!B1261</f>
        <v>LB</v>
      </c>
      <c r="C1262" s="71" t="str">
        <f>IF('Activity rawdata'!C1261="PY","Planted",IF('Activity rawdata'!C1261="NY","Nat/Convert",IF('Activity rawdata'!C1261="NN","Nat/Nonconvert",IF('Activity rawdata'!C1261="OY","Planted"))))</f>
        <v>Planted</v>
      </c>
      <c r="D1262" s="70" t="str">
        <f>'Activity rawdata'!D1261</f>
        <v>STP2</v>
      </c>
      <c r="E1262" s="72" t="str">
        <f>'Activity rawdata'!E1261</f>
        <v>82</v>
      </c>
      <c r="F1262" s="73" t="str">
        <f>'Activity rawdata'!L1261</f>
        <v>MT1</v>
      </c>
      <c r="G1262" s="72" t="str">
        <f>'Activity rawdata'!R1261</f>
        <v>2059</v>
      </c>
      <c r="H1262" s="72" t="str">
        <f>IF('Activity rawdata'!P1261="AHTHIN1","1st Thin",IF('Activity rawdata'!P1261="AHCC","Clearcut",IF('Activity rawdata'!P1261="AHTHSMZ","SMZ Thin",IF('Activity rawdata'!P1261="AHTHIN2","2nd Thin",IF('Activity rawdata'!P1261="AFERTE","Early Fert",IF('Activity rawdata'!P1261="AFERTM","Mid Fert",IF('Activity rawdata'!P1261="AFERTL","Late Fert",  IF('Activity rawdata'!P1261="ASP","Site Prep", IF('Activity rawdata'!P1261="APLT","Plant",  IF('Activity rawdata'!P1261="ANREG","Natural Regeneration"))))))))))</f>
        <v>2nd Thin</v>
      </c>
      <c r="I1262" s="74">
        <f>'Activity rawdata'!O1261</f>
        <v>10.25</v>
      </c>
      <c r="J1262" s="75">
        <f>'Activity rawdata'!N1261</f>
        <v>20</v>
      </c>
      <c r="K1262" s="75">
        <f>'Activity rawdata'!AC1261</f>
        <v>106.56</v>
      </c>
      <c r="L1262" s="75">
        <f>'Activity rawdata'!AD1261</f>
        <v>185.94</v>
      </c>
      <c r="M1262" s="76">
        <f>'Activity rawdata'!AE1261</f>
        <v>10.25054589569045</v>
      </c>
      <c r="N1262" s="83">
        <f>'Activity rawdata'!T1261+'Activity rawdata'!U1261</f>
        <v>7.53</v>
      </c>
      <c r="O1262" s="80">
        <f>'Activity rawdata'!V1261</f>
        <v>22.16</v>
      </c>
      <c r="P1262" s="80">
        <f>'Activity rawdata'!W1261</f>
        <v>0</v>
      </c>
      <c r="Q1262" s="80">
        <f>'Activity rawdata'!X1261</f>
        <v>0</v>
      </c>
      <c r="R1262" s="84">
        <f t="shared" si="200"/>
        <v>29.69</v>
      </c>
      <c r="S1262" s="80">
        <f>'Activity rawdata'!Z1261</f>
        <v>0</v>
      </c>
      <c r="T1262" s="80">
        <f>'Activity rawdata'!AA1261</f>
        <v>0</v>
      </c>
      <c r="U1262" s="80">
        <f t="shared" si="201"/>
        <v>0</v>
      </c>
      <c r="V1262" s="81">
        <f t="shared" si="202"/>
        <v>77.182500000000005</v>
      </c>
      <c r="W1262" s="75">
        <f t="shared" si="203"/>
        <v>227.14000000000001</v>
      </c>
      <c r="X1262" s="75">
        <f t="shared" si="204"/>
        <v>0</v>
      </c>
      <c r="Y1262" s="75">
        <f t="shared" si="205"/>
        <v>0</v>
      </c>
      <c r="Z1262" s="82">
        <f t="shared" si="206"/>
        <v>304.32249999999999</v>
      </c>
      <c r="AA1262" s="75">
        <f t="shared" si="207"/>
        <v>0</v>
      </c>
      <c r="AB1262" s="75">
        <f t="shared" si="208"/>
        <v>0</v>
      </c>
      <c r="AC1262" s="82">
        <f t="shared" si="209"/>
        <v>0</v>
      </c>
    </row>
    <row r="1263" spans="1:29" x14ac:dyDescent="0.35">
      <c r="A1263" s="70" t="str">
        <f>'Activity rawdata'!A1262</f>
        <v>BH5222-1-378</v>
      </c>
      <c r="B1263" s="71" t="str">
        <f>'Activity rawdata'!B1262</f>
        <v>LB</v>
      </c>
      <c r="C1263" s="71" t="str">
        <f>IF('Activity rawdata'!C1262="PY","Planted",IF('Activity rawdata'!C1262="NY","Nat/Convert",IF('Activity rawdata'!C1262="NN","Nat/Nonconvert",IF('Activity rawdata'!C1262="OY","Planted"))))</f>
        <v>Planted</v>
      </c>
      <c r="D1263" s="70" t="str">
        <f>'Activity rawdata'!D1262</f>
        <v>STP2</v>
      </c>
      <c r="E1263" s="72" t="str">
        <f>'Activity rawdata'!E1262</f>
        <v>77</v>
      </c>
      <c r="F1263" s="73" t="str">
        <f>'Activity rawdata'!L1262</f>
        <v>MT1</v>
      </c>
      <c r="G1263" s="72" t="str">
        <f>'Activity rawdata'!R1262</f>
        <v>2059</v>
      </c>
      <c r="H1263" s="72" t="str">
        <f>IF('Activity rawdata'!P1262="AHTHIN1","1st Thin",IF('Activity rawdata'!P1262="AHCC","Clearcut",IF('Activity rawdata'!P1262="AHTHSMZ","SMZ Thin",IF('Activity rawdata'!P1262="AHTHIN2","2nd Thin",IF('Activity rawdata'!P1262="AFERTE","Early Fert",IF('Activity rawdata'!P1262="AFERTM","Mid Fert",IF('Activity rawdata'!P1262="AFERTL","Late Fert",  IF('Activity rawdata'!P1262="ASP","Site Prep", IF('Activity rawdata'!P1262="APLT","Plant",  IF('Activity rawdata'!P1262="ANREG","Natural Regeneration"))))))))))</f>
        <v>2nd Thin</v>
      </c>
      <c r="I1263" s="74">
        <f>'Activity rawdata'!O1262</f>
        <v>43.48</v>
      </c>
      <c r="J1263" s="75">
        <f>'Activity rawdata'!N1262</f>
        <v>21</v>
      </c>
      <c r="K1263" s="75">
        <f>'Activity rawdata'!AC1262</f>
        <v>99.82</v>
      </c>
      <c r="L1263" s="75">
        <f>'Activity rawdata'!AD1262</f>
        <v>184.55</v>
      </c>
      <c r="M1263" s="76">
        <f>'Activity rawdata'!AE1262</f>
        <v>9.9583654499997287</v>
      </c>
      <c r="N1263" s="83">
        <f>'Activity rawdata'!T1262+'Activity rawdata'!U1262</f>
        <v>7.06</v>
      </c>
      <c r="O1263" s="80">
        <f>'Activity rawdata'!V1262</f>
        <v>15.84</v>
      </c>
      <c r="P1263" s="80">
        <f>'Activity rawdata'!W1262</f>
        <v>0</v>
      </c>
      <c r="Q1263" s="80">
        <f>'Activity rawdata'!X1262</f>
        <v>0</v>
      </c>
      <c r="R1263" s="84">
        <f t="shared" si="200"/>
        <v>22.9</v>
      </c>
      <c r="S1263" s="80">
        <f>'Activity rawdata'!Z1262</f>
        <v>0</v>
      </c>
      <c r="T1263" s="80">
        <f>'Activity rawdata'!AA1262</f>
        <v>0</v>
      </c>
      <c r="U1263" s="80">
        <f t="shared" si="201"/>
        <v>0</v>
      </c>
      <c r="V1263" s="81">
        <f t="shared" si="202"/>
        <v>306.96879999999999</v>
      </c>
      <c r="W1263" s="75">
        <f t="shared" si="203"/>
        <v>688.72319999999991</v>
      </c>
      <c r="X1263" s="75">
        <f t="shared" si="204"/>
        <v>0</v>
      </c>
      <c r="Y1263" s="75">
        <f t="shared" si="205"/>
        <v>0</v>
      </c>
      <c r="Z1263" s="82">
        <f t="shared" si="206"/>
        <v>995.69199999999989</v>
      </c>
      <c r="AA1263" s="75">
        <f t="shared" si="207"/>
        <v>0</v>
      </c>
      <c r="AB1263" s="75">
        <f t="shared" si="208"/>
        <v>0</v>
      </c>
      <c r="AC1263" s="82">
        <f t="shared" si="209"/>
        <v>0</v>
      </c>
    </row>
    <row r="1264" spans="1:29" x14ac:dyDescent="0.35">
      <c r="A1264" s="70" t="str">
        <f>'Activity rawdata'!A1263</f>
        <v>BH6112-1-207</v>
      </c>
      <c r="B1264" s="71" t="str">
        <f>'Activity rawdata'!B1263</f>
        <v>LB</v>
      </c>
      <c r="C1264" s="71" t="str">
        <f>IF('Activity rawdata'!C1263="PY","Planted",IF('Activity rawdata'!C1263="NY","Nat/Convert",IF('Activity rawdata'!C1263="NN","Nat/Nonconvert",IF('Activity rawdata'!C1263="OY","Planted"))))</f>
        <v>Planted</v>
      </c>
      <c r="D1264" s="70" t="str">
        <f>'Activity rawdata'!D1263</f>
        <v>STP2</v>
      </c>
      <c r="E1264" s="72" t="str">
        <f>'Activity rawdata'!E1263</f>
        <v>80</v>
      </c>
      <c r="F1264" s="73" t="str">
        <f>'Activity rawdata'!L1263</f>
        <v>MT1</v>
      </c>
      <c r="G1264" s="72" t="str">
        <f>'Activity rawdata'!R1263</f>
        <v>2059</v>
      </c>
      <c r="H1264" s="72" t="str">
        <f>IF('Activity rawdata'!P1263="AHTHIN1","1st Thin",IF('Activity rawdata'!P1263="AHCC","Clearcut",IF('Activity rawdata'!P1263="AHTHSMZ","SMZ Thin",IF('Activity rawdata'!P1263="AHTHIN2","2nd Thin",IF('Activity rawdata'!P1263="AFERTE","Early Fert",IF('Activity rawdata'!P1263="AFERTM","Mid Fert",IF('Activity rawdata'!P1263="AFERTL","Late Fert",  IF('Activity rawdata'!P1263="ASP","Site Prep", IF('Activity rawdata'!P1263="APLT","Plant",  IF('Activity rawdata'!P1263="ANREG","Natural Regeneration"))))))))))</f>
        <v>2nd Thin</v>
      </c>
      <c r="I1264" s="74">
        <f>'Activity rawdata'!O1263</f>
        <v>38.520000000000003</v>
      </c>
      <c r="J1264" s="75">
        <f>'Activity rawdata'!N1263</f>
        <v>20</v>
      </c>
      <c r="K1264" s="75">
        <f>'Activity rawdata'!AC1263</f>
        <v>106.56</v>
      </c>
      <c r="L1264" s="75">
        <f>'Activity rawdata'!AD1263</f>
        <v>185.94</v>
      </c>
      <c r="M1264" s="76">
        <f>'Activity rawdata'!AE1263</f>
        <v>10.25054589569045</v>
      </c>
      <c r="N1264" s="83">
        <f>'Activity rawdata'!T1263+'Activity rawdata'!U1263</f>
        <v>7.53</v>
      </c>
      <c r="O1264" s="80">
        <f>'Activity rawdata'!V1263</f>
        <v>22.16</v>
      </c>
      <c r="P1264" s="80">
        <f>'Activity rawdata'!W1263</f>
        <v>0</v>
      </c>
      <c r="Q1264" s="80">
        <f>'Activity rawdata'!X1263</f>
        <v>0</v>
      </c>
      <c r="R1264" s="84">
        <f t="shared" si="200"/>
        <v>29.69</v>
      </c>
      <c r="S1264" s="80">
        <f>'Activity rawdata'!Z1263</f>
        <v>0</v>
      </c>
      <c r="T1264" s="80">
        <f>'Activity rawdata'!AA1263</f>
        <v>0</v>
      </c>
      <c r="U1264" s="80">
        <f t="shared" si="201"/>
        <v>0</v>
      </c>
      <c r="V1264" s="81">
        <f t="shared" si="202"/>
        <v>290.05560000000003</v>
      </c>
      <c r="W1264" s="75">
        <f t="shared" si="203"/>
        <v>853.60320000000013</v>
      </c>
      <c r="X1264" s="75">
        <f t="shared" si="204"/>
        <v>0</v>
      </c>
      <c r="Y1264" s="75">
        <f t="shared" si="205"/>
        <v>0</v>
      </c>
      <c r="Z1264" s="82">
        <f t="shared" si="206"/>
        <v>1143.6588000000002</v>
      </c>
      <c r="AA1264" s="75">
        <f t="shared" si="207"/>
        <v>0</v>
      </c>
      <c r="AB1264" s="75">
        <f t="shared" si="208"/>
        <v>0</v>
      </c>
      <c r="AC1264" s="82">
        <f t="shared" si="209"/>
        <v>0</v>
      </c>
    </row>
    <row r="1265" spans="1:29" x14ac:dyDescent="0.35">
      <c r="A1265" s="70" t="str">
        <f>'Activity rawdata'!A1264</f>
        <v>BH6125-1-402</v>
      </c>
      <c r="B1265" s="71" t="str">
        <f>'Activity rawdata'!B1264</f>
        <v>LB</v>
      </c>
      <c r="C1265" s="71" t="str">
        <f>IF('Activity rawdata'!C1264="PY","Planted",IF('Activity rawdata'!C1264="NY","Nat/Convert",IF('Activity rawdata'!C1264="NN","Nat/Nonconvert",IF('Activity rawdata'!C1264="OY","Planted"))))</f>
        <v>Planted</v>
      </c>
      <c r="D1265" s="70" t="str">
        <f>'Activity rawdata'!D1264</f>
        <v>STP2</v>
      </c>
      <c r="E1265" s="72" t="str">
        <f>'Activity rawdata'!E1264</f>
        <v>76</v>
      </c>
      <c r="F1265" s="73" t="str">
        <f>'Activity rawdata'!L1264</f>
        <v>MT1</v>
      </c>
      <c r="G1265" s="72" t="str">
        <f>'Activity rawdata'!R1264</f>
        <v>2059</v>
      </c>
      <c r="H1265" s="72" t="str">
        <f>IF('Activity rawdata'!P1264="AHTHIN1","1st Thin",IF('Activity rawdata'!P1264="AHCC","Clearcut",IF('Activity rawdata'!P1264="AHTHSMZ","SMZ Thin",IF('Activity rawdata'!P1264="AHTHIN2","2nd Thin",IF('Activity rawdata'!P1264="AFERTE","Early Fert",IF('Activity rawdata'!P1264="AFERTM","Mid Fert",IF('Activity rawdata'!P1264="AFERTL","Late Fert",  IF('Activity rawdata'!P1264="ASP","Site Prep", IF('Activity rawdata'!P1264="APLT","Plant",  IF('Activity rawdata'!P1264="ANREG","Natural Regeneration"))))))))))</f>
        <v>2nd Thin</v>
      </c>
      <c r="I1265" s="74">
        <f>'Activity rawdata'!O1264</f>
        <v>18.260000000000002</v>
      </c>
      <c r="J1265" s="75">
        <f>'Activity rawdata'!N1264</f>
        <v>21</v>
      </c>
      <c r="K1265" s="75">
        <f>'Activity rawdata'!AC1264</f>
        <v>99.82</v>
      </c>
      <c r="L1265" s="75">
        <f>'Activity rawdata'!AD1264</f>
        <v>184.55</v>
      </c>
      <c r="M1265" s="76">
        <f>'Activity rawdata'!AE1264</f>
        <v>9.9583654499997287</v>
      </c>
      <c r="N1265" s="83">
        <f>'Activity rawdata'!T1264+'Activity rawdata'!U1264</f>
        <v>7.06</v>
      </c>
      <c r="O1265" s="80">
        <f>'Activity rawdata'!V1264</f>
        <v>15.84</v>
      </c>
      <c r="P1265" s="80">
        <f>'Activity rawdata'!W1264</f>
        <v>0</v>
      </c>
      <c r="Q1265" s="80">
        <f>'Activity rawdata'!X1264</f>
        <v>0</v>
      </c>
      <c r="R1265" s="84">
        <f t="shared" si="200"/>
        <v>22.9</v>
      </c>
      <c r="S1265" s="80">
        <f>'Activity rawdata'!Z1264</f>
        <v>0</v>
      </c>
      <c r="T1265" s="80">
        <f>'Activity rawdata'!AA1264</f>
        <v>0</v>
      </c>
      <c r="U1265" s="80">
        <f t="shared" si="201"/>
        <v>0</v>
      </c>
      <c r="V1265" s="81">
        <f t="shared" si="202"/>
        <v>128.91560000000001</v>
      </c>
      <c r="W1265" s="75">
        <f t="shared" si="203"/>
        <v>289.23840000000001</v>
      </c>
      <c r="X1265" s="75">
        <f t="shared" si="204"/>
        <v>0</v>
      </c>
      <c r="Y1265" s="75">
        <f t="shared" si="205"/>
        <v>0</v>
      </c>
      <c r="Z1265" s="82">
        <f t="shared" si="206"/>
        <v>418.154</v>
      </c>
      <c r="AA1265" s="75">
        <f t="shared" si="207"/>
        <v>0</v>
      </c>
      <c r="AB1265" s="75">
        <f t="shared" si="208"/>
        <v>0</v>
      </c>
      <c r="AC1265" s="82">
        <f t="shared" si="209"/>
        <v>0</v>
      </c>
    </row>
    <row r="1266" spans="1:29" x14ac:dyDescent="0.35">
      <c r="A1266" s="70" t="str">
        <f>'Activity rawdata'!A1265</f>
        <v>BH6125-1-285</v>
      </c>
      <c r="B1266" s="71" t="str">
        <f>'Activity rawdata'!B1265</f>
        <v>LB</v>
      </c>
      <c r="C1266" s="71" t="str">
        <f>IF('Activity rawdata'!C1265="PY","Planted",IF('Activity rawdata'!C1265="NY","Nat/Convert",IF('Activity rawdata'!C1265="NN","Nat/Nonconvert",IF('Activity rawdata'!C1265="OY","Planted"))))</f>
        <v>Planted</v>
      </c>
      <c r="D1266" s="70" t="str">
        <f>'Activity rawdata'!D1265</f>
        <v>STP2</v>
      </c>
      <c r="E1266" s="72" t="str">
        <f>'Activity rawdata'!E1265</f>
        <v>76</v>
      </c>
      <c r="F1266" s="73" t="str">
        <f>'Activity rawdata'!L1265</f>
        <v>MT1</v>
      </c>
      <c r="G1266" s="72" t="str">
        <f>'Activity rawdata'!R1265</f>
        <v>2059</v>
      </c>
      <c r="H1266" s="72" t="str">
        <f>IF('Activity rawdata'!P1265="AHTHIN1","1st Thin",IF('Activity rawdata'!P1265="AHCC","Clearcut",IF('Activity rawdata'!P1265="AHTHSMZ","SMZ Thin",IF('Activity rawdata'!P1265="AHTHIN2","2nd Thin",IF('Activity rawdata'!P1265="AFERTE","Early Fert",IF('Activity rawdata'!P1265="AFERTM","Mid Fert",IF('Activity rawdata'!P1265="AFERTL","Late Fert",  IF('Activity rawdata'!P1265="ASP","Site Prep", IF('Activity rawdata'!P1265="APLT","Plant",  IF('Activity rawdata'!P1265="ANREG","Natural Regeneration"))))))))))</f>
        <v>2nd Thin</v>
      </c>
      <c r="I1266" s="74">
        <f>'Activity rawdata'!O1265</f>
        <v>9.06</v>
      </c>
      <c r="J1266" s="75">
        <f>'Activity rawdata'!N1265</f>
        <v>21</v>
      </c>
      <c r="K1266" s="75">
        <f>'Activity rawdata'!AC1265</f>
        <v>99.82</v>
      </c>
      <c r="L1266" s="75">
        <f>'Activity rawdata'!AD1265</f>
        <v>184.55</v>
      </c>
      <c r="M1266" s="76">
        <f>'Activity rawdata'!AE1265</f>
        <v>9.9583654499997287</v>
      </c>
      <c r="N1266" s="83">
        <f>'Activity rawdata'!T1265+'Activity rawdata'!U1265</f>
        <v>7.06</v>
      </c>
      <c r="O1266" s="80">
        <f>'Activity rawdata'!V1265</f>
        <v>15.84</v>
      </c>
      <c r="P1266" s="80">
        <f>'Activity rawdata'!W1265</f>
        <v>0</v>
      </c>
      <c r="Q1266" s="80">
        <f>'Activity rawdata'!X1265</f>
        <v>0</v>
      </c>
      <c r="R1266" s="84">
        <f t="shared" si="200"/>
        <v>22.9</v>
      </c>
      <c r="S1266" s="80">
        <f>'Activity rawdata'!Z1265</f>
        <v>0</v>
      </c>
      <c r="T1266" s="80">
        <f>'Activity rawdata'!AA1265</f>
        <v>0</v>
      </c>
      <c r="U1266" s="80">
        <f t="shared" si="201"/>
        <v>0</v>
      </c>
      <c r="V1266" s="81">
        <f t="shared" si="202"/>
        <v>63.9636</v>
      </c>
      <c r="W1266" s="75">
        <f t="shared" si="203"/>
        <v>143.5104</v>
      </c>
      <c r="X1266" s="75">
        <f t="shared" si="204"/>
        <v>0</v>
      </c>
      <c r="Y1266" s="75">
        <f t="shared" si="205"/>
        <v>0</v>
      </c>
      <c r="Z1266" s="82">
        <f t="shared" si="206"/>
        <v>207.47399999999999</v>
      </c>
      <c r="AA1266" s="75">
        <f t="shared" si="207"/>
        <v>0</v>
      </c>
      <c r="AB1266" s="75">
        <f t="shared" si="208"/>
        <v>0</v>
      </c>
      <c r="AC1266" s="82">
        <f t="shared" si="209"/>
        <v>0</v>
      </c>
    </row>
    <row r="1267" spans="1:29" x14ac:dyDescent="0.35">
      <c r="A1267" s="70" t="str">
        <f>'Activity rawdata'!A1266</f>
        <v>BH6112-1-265</v>
      </c>
      <c r="B1267" s="71" t="str">
        <f>'Activity rawdata'!B1266</f>
        <v>LB</v>
      </c>
      <c r="C1267" s="71" t="str">
        <f>IF('Activity rawdata'!C1266="PY","Planted",IF('Activity rawdata'!C1266="NY","Nat/Convert",IF('Activity rawdata'!C1266="NN","Nat/Nonconvert",IF('Activity rawdata'!C1266="OY","Planted"))))</f>
        <v>Planted</v>
      </c>
      <c r="D1267" s="70" t="str">
        <f>'Activity rawdata'!D1266</f>
        <v>STP2</v>
      </c>
      <c r="E1267" s="72" t="str">
        <f>'Activity rawdata'!E1266</f>
        <v>78</v>
      </c>
      <c r="F1267" s="73" t="str">
        <f>'Activity rawdata'!L1266</f>
        <v>MT1</v>
      </c>
      <c r="G1267" s="72" t="str">
        <f>'Activity rawdata'!R1266</f>
        <v>2059</v>
      </c>
      <c r="H1267" s="72" t="str">
        <f>IF('Activity rawdata'!P1266="AHTHIN1","1st Thin",IF('Activity rawdata'!P1266="AHCC","Clearcut",IF('Activity rawdata'!P1266="AHTHSMZ","SMZ Thin",IF('Activity rawdata'!P1266="AHTHIN2","2nd Thin",IF('Activity rawdata'!P1266="AFERTE","Early Fert",IF('Activity rawdata'!P1266="AFERTM","Mid Fert",IF('Activity rawdata'!P1266="AFERTL","Late Fert",  IF('Activity rawdata'!P1266="ASP","Site Prep", IF('Activity rawdata'!P1266="APLT","Plant",  IF('Activity rawdata'!P1266="ANREG","Natural Regeneration"))))))))))</f>
        <v>2nd Thin</v>
      </c>
      <c r="I1267" s="74">
        <f>'Activity rawdata'!O1266</f>
        <v>0.34</v>
      </c>
      <c r="J1267" s="75">
        <f>'Activity rawdata'!N1266</f>
        <v>21</v>
      </c>
      <c r="K1267" s="75">
        <f>'Activity rawdata'!AC1266</f>
        <v>99.82</v>
      </c>
      <c r="L1267" s="75">
        <f>'Activity rawdata'!AD1266</f>
        <v>184.55</v>
      </c>
      <c r="M1267" s="76">
        <f>'Activity rawdata'!AE1266</f>
        <v>9.9583654499997287</v>
      </c>
      <c r="N1267" s="83">
        <f>'Activity rawdata'!T1266+'Activity rawdata'!U1266</f>
        <v>7.06</v>
      </c>
      <c r="O1267" s="80">
        <f>'Activity rawdata'!V1266</f>
        <v>15.84</v>
      </c>
      <c r="P1267" s="80">
        <f>'Activity rawdata'!W1266</f>
        <v>0</v>
      </c>
      <c r="Q1267" s="80">
        <f>'Activity rawdata'!X1266</f>
        <v>0</v>
      </c>
      <c r="R1267" s="84">
        <f t="shared" si="200"/>
        <v>22.9</v>
      </c>
      <c r="S1267" s="80">
        <f>'Activity rawdata'!Z1266</f>
        <v>0</v>
      </c>
      <c r="T1267" s="80">
        <f>'Activity rawdata'!AA1266</f>
        <v>0</v>
      </c>
      <c r="U1267" s="80">
        <f t="shared" si="201"/>
        <v>0</v>
      </c>
      <c r="V1267" s="81">
        <f t="shared" si="202"/>
        <v>2.4003999999999999</v>
      </c>
      <c r="W1267" s="75">
        <f t="shared" si="203"/>
        <v>5.3856000000000002</v>
      </c>
      <c r="X1267" s="75">
        <f t="shared" si="204"/>
        <v>0</v>
      </c>
      <c r="Y1267" s="75">
        <f t="shared" si="205"/>
        <v>0</v>
      </c>
      <c r="Z1267" s="82">
        <f t="shared" si="206"/>
        <v>7.7859999999999996</v>
      </c>
      <c r="AA1267" s="75">
        <f t="shared" si="207"/>
        <v>0</v>
      </c>
      <c r="AB1267" s="75">
        <f t="shared" si="208"/>
        <v>0</v>
      </c>
      <c r="AC1267" s="82">
        <f t="shared" si="209"/>
        <v>0</v>
      </c>
    </row>
    <row r="1268" spans="1:29" x14ac:dyDescent="0.35">
      <c r="A1268" s="70" t="str">
        <f>'Activity rawdata'!A1267</f>
        <v>BH6125-1-275</v>
      </c>
      <c r="B1268" s="71" t="str">
        <f>'Activity rawdata'!B1267</f>
        <v>LB</v>
      </c>
      <c r="C1268" s="71" t="str">
        <f>IF('Activity rawdata'!C1267="PY","Planted",IF('Activity rawdata'!C1267="NY","Nat/Convert",IF('Activity rawdata'!C1267="NN","Nat/Nonconvert",IF('Activity rawdata'!C1267="OY","Planted"))))</f>
        <v>Planted</v>
      </c>
      <c r="D1268" s="70" t="str">
        <f>'Activity rawdata'!D1267</f>
        <v>STP2</v>
      </c>
      <c r="E1268" s="72" t="str">
        <f>'Activity rawdata'!E1267</f>
        <v>79</v>
      </c>
      <c r="F1268" s="73" t="str">
        <f>'Activity rawdata'!L1267</f>
        <v>MT2</v>
      </c>
      <c r="G1268" s="72" t="str">
        <f>'Activity rawdata'!R1267</f>
        <v>2059</v>
      </c>
      <c r="H1268" s="72" t="str">
        <f>IF('Activity rawdata'!P1267="AHTHIN1","1st Thin",IF('Activity rawdata'!P1267="AHCC","Clearcut",IF('Activity rawdata'!P1267="AHTHSMZ","SMZ Thin",IF('Activity rawdata'!P1267="AHTHIN2","2nd Thin",IF('Activity rawdata'!P1267="AFERTE","Early Fert",IF('Activity rawdata'!P1267="AFERTM","Mid Fert",IF('Activity rawdata'!P1267="AFERTL","Late Fert",  IF('Activity rawdata'!P1267="ASP","Site Prep", IF('Activity rawdata'!P1267="APLT","Plant",  IF('Activity rawdata'!P1267="ANREG","Natural Regeneration"))))))))))</f>
        <v>Clearcut</v>
      </c>
      <c r="I1268" s="74">
        <f>'Activity rawdata'!O1267</f>
        <v>10.58</v>
      </c>
      <c r="J1268" s="75">
        <f>'Activity rawdata'!N1267</f>
        <v>27</v>
      </c>
      <c r="K1268" s="75">
        <f>'Activity rawdata'!AC1267</f>
        <v>93.93</v>
      </c>
      <c r="L1268" s="75">
        <f>'Activity rawdata'!AD1267</f>
        <v>122.39</v>
      </c>
      <c r="M1268" s="76">
        <f>'Activity rawdata'!AE1267</f>
        <v>11.862206925970034</v>
      </c>
      <c r="N1268" s="83">
        <f>'Activity rawdata'!T1267+'Activity rawdata'!U1267</f>
        <v>11.76</v>
      </c>
      <c r="O1268" s="80">
        <f>'Activity rawdata'!V1267</f>
        <v>68.39</v>
      </c>
      <c r="P1268" s="80">
        <f>'Activity rawdata'!W1267</f>
        <v>13.57</v>
      </c>
      <c r="Q1268" s="80">
        <f>'Activity rawdata'!X1267</f>
        <v>0</v>
      </c>
      <c r="R1268" s="84">
        <f t="shared" si="200"/>
        <v>93.72</v>
      </c>
      <c r="S1268" s="80">
        <f>'Activity rawdata'!Z1267</f>
        <v>0</v>
      </c>
      <c r="T1268" s="80">
        <f>'Activity rawdata'!AA1267</f>
        <v>0</v>
      </c>
      <c r="U1268" s="80">
        <f t="shared" si="201"/>
        <v>0</v>
      </c>
      <c r="V1268" s="81">
        <f t="shared" si="202"/>
        <v>124.4208</v>
      </c>
      <c r="W1268" s="75">
        <f t="shared" si="203"/>
        <v>723.56619999999998</v>
      </c>
      <c r="X1268" s="75">
        <f t="shared" si="204"/>
        <v>143.57060000000001</v>
      </c>
      <c r="Y1268" s="75">
        <f t="shared" si="205"/>
        <v>0</v>
      </c>
      <c r="Z1268" s="82">
        <f t="shared" si="206"/>
        <v>991.55759999999998</v>
      </c>
      <c r="AA1268" s="75">
        <f t="shared" si="207"/>
        <v>0</v>
      </c>
      <c r="AB1268" s="75">
        <f t="shared" si="208"/>
        <v>0</v>
      </c>
      <c r="AC1268" s="82">
        <f t="shared" si="209"/>
        <v>0</v>
      </c>
    </row>
    <row r="1269" spans="1:29" x14ac:dyDescent="0.35">
      <c r="A1269" s="70" t="str">
        <f>'Activity rawdata'!A1268</f>
        <v>BH1429-1-45</v>
      </c>
      <c r="B1269" s="71" t="str">
        <f>'Activity rawdata'!B1268</f>
        <v>LB</v>
      </c>
      <c r="C1269" s="71" t="str">
        <f>IF('Activity rawdata'!C1268="PY","Planted",IF('Activity rawdata'!C1268="NY","Nat/Convert",IF('Activity rawdata'!C1268="NN","Nat/Nonconvert",IF('Activity rawdata'!C1268="OY","Planted"))))</f>
        <v>Planted</v>
      </c>
      <c r="D1269" s="70" t="str">
        <f>'Activity rawdata'!D1268</f>
        <v>STP2</v>
      </c>
      <c r="E1269" s="72" t="str">
        <f>'Activity rawdata'!E1268</f>
        <v>83</v>
      </c>
      <c r="F1269" s="73" t="str">
        <f>'Activity rawdata'!L1268</f>
        <v>MT2</v>
      </c>
      <c r="G1269" s="72" t="str">
        <f>'Activity rawdata'!R1268</f>
        <v>2059</v>
      </c>
      <c r="H1269" s="72" t="str">
        <f>IF('Activity rawdata'!P1268="AHTHIN1","1st Thin",IF('Activity rawdata'!P1268="AHCC","Clearcut",IF('Activity rawdata'!P1268="AHTHSMZ","SMZ Thin",IF('Activity rawdata'!P1268="AHTHIN2","2nd Thin",IF('Activity rawdata'!P1268="AFERTE","Early Fert",IF('Activity rawdata'!P1268="AFERTM","Mid Fert",IF('Activity rawdata'!P1268="AFERTL","Late Fert",  IF('Activity rawdata'!P1268="ASP","Site Prep", IF('Activity rawdata'!P1268="APLT","Plant",  IF('Activity rawdata'!P1268="ANREG","Natural Regeneration"))))))))))</f>
        <v>Clearcut</v>
      </c>
      <c r="I1269" s="74">
        <f>'Activity rawdata'!O1268</f>
        <v>175.55</v>
      </c>
      <c r="J1269" s="75">
        <f>'Activity rawdata'!N1268</f>
        <v>29</v>
      </c>
      <c r="K1269" s="75">
        <f>'Activity rawdata'!AC1268</f>
        <v>98.46</v>
      </c>
      <c r="L1269" s="75">
        <f>'Activity rawdata'!AD1268</f>
        <v>101.07</v>
      </c>
      <c r="M1269" s="76">
        <f>'Activity rawdata'!AE1268</f>
        <v>13.364572913962801</v>
      </c>
      <c r="N1269" s="83">
        <f>'Activity rawdata'!T1268+'Activity rawdata'!U1268</f>
        <v>39.840000000000003</v>
      </c>
      <c r="O1269" s="80">
        <f>'Activity rawdata'!V1268</f>
        <v>46.92</v>
      </c>
      <c r="P1269" s="80">
        <f>'Activity rawdata'!W1268</f>
        <v>0</v>
      </c>
      <c r="Q1269" s="80">
        <f>'Activity rawdata'!X1268</f>
        <v>30.15</v>
      </c>
      <c r="R1269" s="84">
        <f t="shared" si="200"/>
        <v>116.91</v>
      </c>
      <c r="S1269" s="80">
        <f>'Activity rawdata'!Z1268</f>
        <v>0</v>
      </c>
      <c r="T1269" s="80">
        <f>'Activity rawdata'!AA1268</f>
        <v>0</v>
      </c>
      <c r="U1269" s="80">
        <f t="shared" si="201"/>
        <v>0</v>
      </c>
      <c r="V1269" s="81">
        <f t="shared" si="202"/>
        <v>6993.9120000000012</v>
      </c>
      <c r="W1269" s="75">
        <f t="shared" si="203"/>
        <v>8236.8060000000005</v>
      </c>
      <c r="X1269" s="75">
        <f t="shared" si="204"/>
        <v>0</v>
      </c>
      <c r="Y1269" s="75">
        <f t="shared" si="205"/>
        <v>5292.8325000000004</v>
      </c>
      <c r="Z1269" s="82">
        <f t="shared" si="206"/>
        <v>20523.550500000001</v>
      </c>
      <c r="AA1269" s="75">
        <f t="shared" si="207"/>
        <v>0</v>
      </c>
      <c r="AB1269" s="75">
        <f t="shared" si="208"/>
        <v>0</v>
      </c>
      <c r="AC1269" s="82">
        <f t="shared" si="209"/>
        <v>0</v>
      </c>
    </row>
    <row r="1270" spans="1:29" x14ac:dyDescent="0.35">
      <c r="A1270" s="70" t="str">
        <f>'Activity rawdata'!A1269</f>
        <v>BH6125-1-354</v>
      </c>
      <c r="B1270" s="71" t="str">
        <f>'Activity rawdata'!B1269</f>
        <v>LB</v>
      </c>
      <c r="C1270" s="71" t="str">
        <f>IF('Activity rawdata'!C1269="PY","Planted",IF('Activity rawdata'!C1269="NY","Nat/Convert",IF('Activity rawdata'!C1269="NN","Nat/Nonconvert",IF('Activity rawdata'!C1269="OY","Planted"))))</f>
        <v>Planted</v>
      </c>
      <c r="D1270" s="70" t="str">
        <f>'Activity rawdata'!D1269</f>
        <v>STP2</v>
      </c>
      <c r="E1270" s="72" t="str">
        <f>'Activity rawdata'!E1269</f>
        <v>91</v>
      </c>
      <c r="F1270" s="73" t="str">
        <f>'Activity rawdata'!L1269</f>
        <v>MT2</v>
      </c>
      <c r="G1270" s="72" t="str">
        <f>'Activity rawdata'!R1269</f>
        <v>2059</v>
      </c>
      <c r="H1270" s="72" t="str">
        <f>IF('Activity rawdata'!P1269="AHTHIN1","1st Thin",IF('Activity rawdata'!P1269="AHCC","Clearcut",IF('Activity rawdata'!P1269="AHTHSMZ","SMZ Thin",IF('Activity rawdata'!P1269="AHTHIN2","2nd Thin",IF('Activity rawdata'!P1269="AFERTE","Early Fert",IF('Activity rawdata'!P1269="AFERTM","Mid Fert",IF('Activity rawdata'!P1269="AFERTL","Late Fert",  IF('Activity rawdata'!P1269="ASP","Site Prep", IF('Activity rawdata'!P1269="APLT","Plant",  IF('Activity rawdata'!P1269="ANREG","Natural Regeneration"))))))))))</f>
        <v>Clearcut</v>
      </c>
      <c r="I1270" s="74">
        <f>'Activity rawdata'!O1269</f>
        <v>0.78</v>
      </c>
      <c r="J1270" s="75">
        <f>'Activity rawdata'!N1269</f>
        <v>27</v>
      </c>
      <c r="K1270" s="75">
        <f>'Activity rawdata'!AC1269</f>
        <v>90.65</v>
      </c>
      <c r="L1270" s="75">
        <f>'Activity rawdata'!AD1269</f>
        <v>92.46</v>
      </c>
      <c r="M1270" s="76">
        <f>'Activity rawdata'!AE1269</f>
        <v>13.407359715992083</v>
      </c>
      <c r="N1270" s="83">
        <f>'Activity rawdata'!T1269+'Activity rawdata'!U1269</f>
        <v>16.57</v>
      </c>
      <c r="O1270" s="80">
        <f>'Activity rawdata'!V1269</f>
        <v>41.4</v>
      </c>
      <c r="P1270" s="80">
        <f>'Activity rawdata'!W1269</f>
        <v>55.9</v>
      </c>
      <c r="Q1270" s="80">
        <f>'Activity rawdata'!X1269</f>
        <v>0</v>
      </c>
      <c r="R1270" s="84">
        <f t="shared" si="200"/>
        <v>113.87</v>
      </c>
      <c r="S1270" s="80">
        <f>'Activity rawdata'!Z1269</f>
        <v>0</v>
      </c>
      <c r="T1270" s="80">
        <f>'Activity rawdata'!AA1269</f>
        <v>0</v>
      </c>
      <c r="U1270" s="80">
        <f t="shared" si="201"/>
        <v>0</v>
      </c>
      <c r="V1270" s="81">
        <f t="shared" si="202"/>
        <v>12.9246</v>
      </c>
      <c r="W1270" s="75">
        <f t="shared" si="203"/>
        <v>32.292000000000002</v>
      </c>
      <c r="X1270" s="75">
        <f t="shared" si="204"/>
        <v>43.602000000000004</v>
      </c>
      <c r="Y1270" s="75">
        <f t="shared" si="205"/>
        <v>0</v>
      </c>
      <c r="Z1270" s="82">
        <f t="shared" si="206"/>
        <v>88.818600000000004</v>
      </c>
      <c r="AA1270" s="75">
        <f t="shared" si="207"/>
        <v>0</v>
      </c>
      <c r="AB1270" s="75">
        <f t="shared" si="208"/>
        <v>0</v>
      </c>
      <c r="AC1270" s="82">
        <f t="shared" si="209"/>
        <v>0</v>
      </c>
    </row>
    <row r="1271" spans="1:29" x14ac:dyDescent="0.35">
      <c r="A1271" s="70" t="str">
        <f>'Activity rawdata'!A1270</f>
        <v>BH5132-1-117</v>
      </c>
      <c r="B1271" s="71" t="str">
        <f>'Activity rawdata'!B1270</f>
        <v>LB</v>
      </c>
      <c r="C1271" s="71" t="str">
        <f>IF('Activity rawdata'!C1270="PY","Planted",IF('Activity rawdata'!C1270="NY","Nat/Convert",IF('Activity rawdata'!C1270="NN","Nat/Nonconvert",IF('Activity rawdata'!C1270="OY","Planted"))))</f>
        <v>Planted</v>
      </c>
      <c r="D1271" s="70" t="str">
        <f>'Activity rawdata'!D1270</f>
        <v>STP2</v>
      </c>
      <c r="E1271" s="72" t="str">
        <f>'Activity rawdata'!E1270</f>
        <v>77</v>
      </c>
      <c r="F1271" s="73" t="str">
        <f>'Activity rawdata'!L1270</f>
        <v>MT2</v>
      </c>
      <c r="G1271" s="72" t="str">
        <f>'Activity rawdata'!R1270</f>
        <v>2059</v>
      </c>
      <c r="H1271" s="72" t="str">
        <f>IF('Activity rawdata'!P1270="AHTHIN1","1st Thin",IF('Activity rawdata'!P1270="AHCC","Clearcut",IF('Activity rawdata'!P1270="AHTHSMZ","SMZ Thin",IF('Activity rawdata'!P1270="AHTHIN2","2nd Thin",IF('Activity rawdata'!P1270="AFERTE","Early Fert",IF('Activity rawdata'!P1270="AFERTM","Mid Fert",IF('Activity rawdata'!P1270="AFERTL","Late Fert",  IF('Activity rawdata'!P1270="ASP","Site Prep", IF('Activity rawdata'!P1270="APLT","Plant",  IF('Activity rawdata'!P1270="ANREG","Natural Regeneration"))))))))))</f>
        <v>Clearcut</v>
      </c>
      <c r="I1271" s="74">
        <f>'Activity rawdata'!O1270</f>
        <v>7.73</v>
      </c>
      <c r="J1271" s="75">
        <f>'Activity rawdata'!N1270</f>
        <v>29</v>
      </c>
      <c r="K1271" s="75">
        <f>'Activity rawdata'!AC1270</f>
        <v>99.1</v>
      </c>
      <c r="L1271" s="75">
        <f>'Activity rawdata'!AD1270</f>
        <v>122.02</v>
      </c>
      <c r="M1271" s="76">
        <f>'Activity rawdata'!AE1270</f>
        <v>12.20274732798894</v>
      </c>
      <c r="N1271" s="83">
        <f>'Activity rawdata'!T1270+'Activity rawdata'!U1270</f>
        <v>13.03</v>
      </c>
      <c r="O1271" s="80">
        <f>'Activity rawdata'!V1270</f>
        <v>71.23</v>
      </c>
      <c r="P1271" s="80">
        <f>'Activity rawdata'!W1270</f>
        <v>19.41</v>
      </c>
      <c r="Q1271" s="80">
        <f>'Activity rawdata'!X1270</f>
        <v>0</v>
      </c>
      <c r="R1271" s="84">
        <f t="shared" si="200"/>
        <v>103.67</v>
      </c>
      <c r="S1271" s="80">
        <f>'Activity rawdata'!Z1270</f>
        <v>0</v>
      </c>
      <c r="T1271" s="80">
        <f>'Activity rawdata'!AA1270</f>
        <v>0</v>
      </c>
      <c r="U1271" s="80">
        <f t="shared" si="201"/>
        <v>0</v>
      </c>
      <c r="V1271" s="81">
        <f t="shared" si="202"/>
        <v>100.72190000000001</v>
      </c>
      <c r="W1271" s="75">
        <f t="shared" si="203"/>
        <v>550.60790000000009</v>
      </c>
      <c r="X1271" s="75">
        <f t="shared" si="204"/>
        <v>150.0393</v>
      </c>
      <c r="Y1271" s="75">
        <f t="shared" si="205"/>
        <v>0</v>
      </c>
      <c r="Z1271" s="82">
        <f t="shared" si="206"/>
        <v>801.36910000000012</v>
      </c>
      <c r="AA1271" s="75">
        <f t="shared" si="207"/>
        <v>0</v>
      </c>
      <c r="AB1271" s="75">
        <f t="shared" si="208"/>
        <v>0</v>
      </c>
      <c r="AC1271" s="82">
        <f t="shared" si="209"/>
        <v>0</v>
      </c>
    </row>
    <row r="1272" spans="1:29" x14ac:dyDescent="0.35">
      <c r="A1272" s="70" t="str">
        <f>'Activity rawdata'!A1271</f>
        <v>BH1435-1-23</v>
      </c>
      <c r="B1272" s="71" t="str">
        <f>'Activity rawdata'!B1271</f>
        <v>LB</v>
      </c>
      <c r="C1272" s="71" t="str">
        <f>IF('Activity rawdata'!C1271="PY","Planted",IF('Activity rawdata'!C1271="NY","Nat/Convert",IF('Activity rawdata'!C1271="NN","Nat/Nonconvert",IF('Activity rawdata'!C1271="OY","Planted"))))</f>
        <v>Planted</v>
      </c>
      <c r="D1272" s="70" t="str">
        <f>'Activity rawdata'!D1271</f>
        <v>STP2</v>
      </c>
      <c r="E1272" s="72" t="str">
        <f>'Activity rawdata'!E1271</f>
        <v>94</v>
      </c>
      <c r="F1272" s="73" t="str">
        <f>'Activity rawdata'!L1271</f>
        <v>MT2</v>
      </c>
      <c r="G1272" s="72" t="str">
        <f>'Activity rawdata'!R1271</f>
        <v>2059</v>
      </c>
      <c r="H1272" s="72" t="str">
        <f>IF('Activity rawdata'!P1271="AHTHIN1","1st Thin",IF('Activity rawdata'!P1271="AHCC","Clearcut",IF('Activity rawdata'!P1271="AHTHSMZ","SMZ Thin",IF('Activity rawdata'!P1271="AHTHIN2","2nd Thin",IF('Activity rawdata'!P1271="AFERTE","Early Fert",IF('Activity rawdata'!P1271="AFERTM","Mid Fert",IF('Activity rawdata'!P1271="AFERTL","Late Fert",  IF('Activity rawdata'!P1271="ASP","Site Prep", IF('Activity rawdata'!P1271="APLT","Plant",  IF('Activity rawdata'!P1271="ANREG","Natural Regeneration"))))))))))</f>
        <v>Clearcut</v>
      </c>
      <c r="I1272" s="74">
        <f>'Activity rawdata'!O1271</f>
        <v>178.91</v>
      </c>
      <c r="J1272" s="75">
        <f>'Activity rawdata'!N1271</f>
        <v>29</v>
      </c>
      <c r="K1272" s="75">
        <f>'Activity rawdata'!AC1271</f>
        <v>99.84</v>
      </c>
      <c r="L1272" s="75">
        <f>'Activity rawdata'!AD1271</f>
        <v>91.15</v>
      </c>
      <c r="M1272" s="76">
        <f>'Activity rawdata'!AE1271</f>
        <v>14.171318260223872</v>
      </c>
      <c r="N1272" s="83">
        <f>'Activity rawdata'!T1271+'Activity rawdata'!U1271</f>
        <v>56.29</v>
      </c>
      <c r="O1272" s="80">
        <f>'Activity rawdata'!V1271</f>
        <v>28.35</v>
      </c>
      <c r="P1272" s="80">
        <f>'Activity rawdata'!W1271</f>
        <v>0</v>
      </c>
      <c r="Q1272" s="80">
        <f>'Activity rawdata'!X1271</f>
        <v>51.03</v>
      </c>
      <c r="R1272" s="84">
        <f t="shared" si="200"/>
        <v>135.67000000000002</v>
      </c>
      <c r="S1272" s="80">
        <f>'Activity rawdata'!Z1271</f>
        <v>0</v>
      </c>
      <c r="T1272" s="80">
        <f>'Activity rawdata'!AA1271</f>
        <v>0</v>
      </c>
      <c r="U1272" s="80">
        <f t="shared" si="201"/>
        <v>0</v>
      </c>
      <c r="V1272" s="81">
        <f t="shared" si="202"/>
        <v>10070.8439</v>
      </c>
      <c r="W1272" s="75">
        <f t="shared" si="203"/>
        <v>5072.0985000000001</v>
      </c>
      <c r="X1272" s="75">
        <f t="shared" si="204"/>
        <v>0</v>
      </c>
      <c r="Y1272" s="75">
        <f t="shared" si="205"/>
        <v>9129.7772999999997</v>
      </c>
      <c r="Z1272" s="82">
        <f t="shared" si="206"/>
        <v>24272.719700000001</v>
      </c>
      <c r="AA1272" s="75">
        <f t="shared" si="207"/>
        <v>0</v>
      </c>
      <c r="AB1272" s="75">
        <f t="shared" si="208"/>
        <v>0</v>
      </c>
      <c r="AC1272" s="82">
        <f t="shared" si="209"/>
        <v>0</v>
      </c>
    </row>
    <row r="1273" spans="1:29" x14ac:dyDescent="0.35">
      <c r="A1273" s="70" t="str">
        <f>'Activity rawdata'!A1272</f>
        <v>BH1435-1-339</v>
      </c>
      <c r="B1273" s="71" t="str">
        <f>'Activity rawdata'!B1272</f>
        <v>LB</v>
      </c>
      <c r="C1273" s="71" t="str">
        <f>IF('Activity rawdata'!C1272="PY","Planted",IF('Activity rawdata'!C1272="NY","Nat/Convert",IF('Activity rawdata'!C1272="NN","Nat/Nonconvert",IF('Activity rawdata'!C1272="OY","Planted"))))</f>
        <v>Planted</v>
      </c>
      <c r="D1273" s="70" t="str">
        <f>'Activity rawdata'!D1272</f>
        <v>STP2</v>
      </c>
      <c r="E1273" s="72" t="str">
        <f>'Activity rawdata'!E1272</f>
        <v>94</v>
      </c>
      <c r="F1273" s="73" t="str">
        <f>'Activity rawdata'!L1272</f>
        <v>MT2</v>
      </c>
      <c r="G1273" s="72" t="str">
        <f>'Activity rawdata'!R1272</f>
        <v>2059</v>
      </c>
      <c r="H1273" s="72" t="str">
        <f>IF('Activity rawdata'!P1272="AHTHIN1","1st Thin",IF('Activity rawdata'!P1272="AHCC","Clearcut",IF('Activity rawdata'!P1272="AHTHSMZ","SMZ Thin",IF('Activity rawdata'!P1272="AHTHIN2","2nd Thin",IF('Activity rawdata'!P1272="AFERTE","Early Fert",IF('Activity rawdata'!P1272="AFERTM","Mid Fert",IF('Activity rawdata'!P1272="AFERTL","Late Fert",  IF('Activity rawdata'!P1272="ASP","Site Prep", IF('Activity rawdata'!P1272="APLT","Plant",  IF('Activity rawdata'!P1272="ANREG","Natural Regeneration"))))))))))</f>
        <v>Clearcut</v>
      </c>
      <c r="I1273" s="74">
        <f>'Activity rawdata'!O1272</f>
        <v>41.62</v>
      </c>
      <c r="J1273" s="75">
        <f>'Activity rawdata'!N1272</f>
        <v>29</v>
      </c>
      <c r="K1273" s="75">
        <f>'Activity rawdata'!AC1272</f>
        <v>99.84</v>
      </c>
      <c r="L1273" s="75">
        <f>'Activity rawdata'!AD1272</f>
        <v>91.15</v>
      </c>
      <c r="M1273" s="76">
        <f>'Activity rawdata'!AE1272</f>
        <v>14.171318260223872</v>
      </c>
      <c r="N1273" s="83">
        <f>'Activity rawdata'!T1272+'Activity rawdata'!U1272</f>
        <v>56.29</v>
      </c>
      <c r="O1273" s="80">
        <f>'Activity rawdata'!V1272</f>
        <v>28.35</v>
      </c>
      <c r="P1273" s="80">
        <f>'Activity rawdata'!W1272</f>
        <v>0</v>
      </c>
      <c r="Q1273" s="80">
        <f>'Activity rawdata'!X1272</f>
        <v>51.03</v>
      </c>
      <c r="R1273" s="84">
        <f t="shared" si="200"/>
        <v>135.67000000000002</v>
      </c>
      <c r="S1273" s="80">
        <f>'Activity rawdata'!Z1272</f>
        <v>0</v>
      </c>
      <c r="T1273" s="80">
        <f>'Activity rawdata'!AA1272</f>
        <v>0</v>
      </c>
      <c r="U1273" s="80">
        <f t="shared" si="201"/>
        <v>0</v>
      </c>
      <c r="V1273" s="81">
        <f t="shared" si="202"/>
        <v>2342.7898</v>
      </c>
      <c r="W1273" s="75">
        <f t="shared" si="203"/>
        <v>1179.9269999999999</v>
      </c>
      <c r="X1273" s="75">
        <f t="shared" si="204"/>
        <v>0</v>
      </c>
      <c r="Y1273" s="75">
        <f t="shared" si="205"/>
        <v>2123.8685999999998</v>
      </c>
      <c r="Z1273" s="82">
        <f t="shared" si="206"/>
        <v>5646.5853999999999</v>
      </c>
      <c r="AA1273" s="75">
        <f t="shared" si="207"/>
        <v>0</v>
      </c>
      <c r="AB1273" s="75">
        <f t="shared" si="208"/>
        <v>0</v>
      </c>
      <c r="AC1273" s="82">
        <f t="shared" si="209"/>
        <v>0</v>
      </c>
    </row>
    <row r="1274" spans="1:29" x14ac:dyDescent="0.35">
      <c r="A1274" s="70" t="str">
        <f>'Activity rawdata'!A1273</f>
        <v>BH5132-1-122</v>
      </c>
      <c r="B1274" s="71" t="str">
        <f>'Activity rawdata'!B1273</f>
        <v>LB</v>
      </c>
      <c r="C1274" s="71" t="str">
        <f>IF('Activity rawdata'!C1273="PY","Planted",IF('Activity rawdata'!C1273="NY","Nat/Convert",IF('Activity rawdata'!C1273="NN","Nat/Nonconvert",IF('Activity rawdata'!C1273="OY","Planted"))))</f>
        <v>Planted</v>
      </c>
      <c r="D1274" s="70" t="str">
        <f>'Activity rawdata'!D1273</f>
        <v>STP2</v>
      </c>
      <c r="E1274" s="72" t="str">
        <f>'Activity rawdata'!E1273</f>
        <v>82</v>
      </c>
      <c r="F1274" s="73" t="str">
        <f>'Activity rawdata'!L1273</f>
        <v>MT2</v>
      </c>
      <c r="G1274" s="72" t="str">
        <f>'Activity rawdata'!R1273</f>
        <v>2059</v>
      </c>
      <c r="H1274" s="72" t="str">
        <f>IF('Activity rawdata'!P1273="AHTHIN1","1st Thin",IF('Activity rawdata'!P1273="AHCC","Clearcut",IF('Activity rawdata'!P1273="AHTHSMZ","SMZ Thin",IF('Activity rawdata'!P1273="AHTHIN2","2nd Thin",IF('Activity rawdata'!P1273="AFERTE","Early Fert",IF('Activity rawdata'!P1273="AFERTM","Mid Fert",IF('Activity rawdata'!P1273="AFERTL","Late Fert",  IF('Activity rawdata'!P1273="ASP","Site Prep", IF('Activity rawdata'!P1273="APLT","Plant",  IF('Activity rawdata'!P1273="ANREG","Natural Regeneration"))))))))))</f>
        <v>Clearcut</v>
      </c>
      <c r="I1274" s="74">
        <f>'Activity rawdata'!O1273</f>
        <v>1.34</v>
      </c>
      <c r="J1274" s="75">
        <f>'Activity rawdata'!N1273</f>
        <v>29</v>
      </c>
      <c r="K1274" s="75">
        <f>'Activity rawdata'!AC1273</f>
        <v>101.4</v>
      </c>
      <c r="L1274" s="75">
        <f>'Activity rawdata'!AD1273</f>
        <v>114.73</v>
      </c>
      <c r="M1274" s="76">
        <f>'Activity rawdata'!AE1273</f>
        <v>12.729659368902214</v>
      </c>
      <c r="N1274" s="83">
        <f>'Activity rawdata'!T1273+'Activity rawdata'!U1273</f>
        <v>14.6</v>
      </c>
      <c r="O1274" s="80">
        <f>'Activity rawdata'!V1273</f>
        <v>62.63</v>
      </c>
      <c r="P1274" s="80">
        <f>'Activity rawdata'!W1273</f>
        <v>37.49</v>
      </c>
      <c r="Q1274" s="80">
        <f>'Activity rawdata'!X1273</f>
        <v>0</v>
      </c>
      <c r="R1274" s="84">
        <f t="shared" si="200"/>
        <v>114.72</v>
      </c>
      <c r="S1274" s="80">
        <f>'Activity rawdata'!Z1273</f>
        <v>0</v>
      </c>
      <c r="T1274" s="80">
        <f>'Activity rawdata'!AA1273</f>
        <v>0</v>
      </c>
      <c r="U1274" s="80">
        <f t="shared" si="201"/>
        <v>0</v>
      </c>
      <c r="V1274" s="81">
        <f t="shared" si="202"/>
        <v>19.564</v>
      </c>
      <c r="W1274" s="75">
        <f t="shared" si="203"/>
        <v>83.924200000000013</v>
      </c>
      <c r="X1274" s="75">
        <f t="shared" si="204"/>
        <v>50.236600000000003</v>
      </c>
      <c r="Y1274" s="75">
        <f t="shared" si="205"/>
        <v>0</v>
      </c>
      <c r="Z1274" s="82">
        <f t="shared" si="206"/>
        <v>153.72480000000002</v>
      </c>
      <c r="AA1274" s="75">
        <f t="shared" si="207"/>
        <v>0</v>
      </c>
      <c r="AB1274" s="75">
        <f t="shared" si="208"/>
        <v>0</v>
      </c>
      <c r="AC1274" s="82">
        <f t="shared" si="209"/>
        <v>0</v>
      </c>
    </row>
    <row r="1275" spans="1:29" x14ac:dyDescent="0.35">
      <c r="A1275" s="70" t="str">
        <f>'Activity rawdata'!A1274</f>
        <v>BH6112-1-264</v>
      </c>
      <c r="B1275" s="71" t="str">
        <f>'Activity rawdata'!B1274</f>
        <v>LB</v>
      </c>
      <c r="C1275" s="71" t="str">
        <f>IF('Activity rawdata'!C1274="PY","Planted",IF('Activity rawdata'!C1274="NY","Nat/Convert",IF('Activity rawdata'!C1274="NN","Nat/Nonconvert",IF('Activity rawdata'!C1274="OY","Planted"))))</f>
        <v>Planted</v>
      </c>
      <c r="D1275" s="70" t="str">
        <f>'Activity rawdata'!D1274</f>
        <v>STP2</v>
      </c>
      <c r="E1275" s="72" t="str">
        <f>'Activity rawdata'!E1274</f>
        <v>71</v>
      </c>
      <c r="F1275" s="73" t="str">
        <f>'Activity rawdata'!L1274</f>
        <v>MT1</v>
      </c>
      <c r="G1275" s="72" t="str">
        <f>'Activity rawdata'!R1274</f>
        <v>2059</v>
      </c>
      <c r="H1275" s="72" t="str">
        <f>IF('Activity rawdata'!P1274="AHTHIN1","1st Thin",IF('Activity rawdata'!P1274="AHCC","Clearcut",IF('Activity rawdata'!P1274="AHTHSMZ","SMZ Thin",IF('Activity rawdata'!P1274="AHTHIN2","2nd Thin",IF('Activity rawdata'!P1274="AFERTE","Early Fert",IF('Activity rawdata'!P1274="AFERTM","Mid Fert",IF('Activity rawdata'!P1274="AFERTL","Late Fert",  IF('Activity rawdata'!P1274="ASP","Site Prep", IF('Activity rawdata'!P1274="APLT","Plant",  IF('Activity rawdata'!P1274="ANREG","Natural Regeneration"))))))))))</f>
        <v>Clearcut</v>
      </c>
      <c r="I1275" s="74">
        <f>'Activity rawdata'!O1274</f>
        <v>5.75</v>
      </c>
      <c r="J1275" s="75">
        <f>'Activity rawdata'!N1274</f>
        <v>29</v>
      </c>
      <c r="K1275" s="75">
        <f>'Activity rawdata'!AC1274</f>
        <v>114.73</v>
      </c>
      <c r="L1275" s="75">
        <f>'Activity rawdata'!AD1274</f>
        <v>182.7</v>
      </c>
      <c r="M1275" s="76">
        <f>'Activity rawdata'!AE1274</f>
        <v>10.730143374908327</v>
      </c>
      <c r="N1275" s="83">
        <f>'Activity rawdata'!T1274+'Activity rawdata'!U1274</f>
        <v>15.79</v>
      </c>
      <c r="O1275" s="80">
        <f>'Activity rawdata'!V1274</f>
        <v>87.4</v>
      </c>
      <c r="P1275" s="80">
        <f>'Activity rawdata'!W1274</f>
        <v>2.91</v>
      </c>
      <c r="Q1275" s="80">
        <f>'Activity rawdata'!X1274</f>
        <v>0</v>
      </c>
      <c r="R1275" s="84">
        <f t="shared" si="200"/>
        <v>106.1</v>
      </c>
      <c r="S1275" s="80">
        <f>'Activity rawdata'!Z1274</f>
        <v>0</v>
      </c>
      <c r="T1275" s="80">
        <f>'Activity rawdata'!AA1274</f>
        <v>0</v>
      </c>
      <c r="U1275" s="80">
        <f t="shared" si="201"/>
        <v>0</v>
      </c>
      <c r="V1275" s="81">
        <f t="shared" si="202"/>
        <v>90.79249999999999</v>
      </c>
      <c r="W1275" s="75">
        <f t="shared" si="203"/>
        <v>502.55</v>
      </c>
      <c r="X1275" s="75">
        <f t="shared" si="204"/>
        <v>16.732500000000002</v>
      </c>
      <c r="Y1275" s="75">
        <f t="shared" si="205"/>
        <v>0</v>
      </c>
      <c r="Z1275" s="82">
        <f t="shared" si="206"/>
        <v>610.07499999999993</v>
      </c>
      <c r="AA1275" s="75">
        <f t="shared" si="207"/>
        <v>0</v>
      </c>
      <c r="AB1275" s="75">
        <f t="shared" si="208"/>
        <v>0</v>
      </c>
      <c r="AC1275" s="82">
        <f t="shared" si="209"/>
        <v>0</v>
      </c>
    </row>
    <row r="1276" spans="1:29" x14ac:dyDescent="0.35">
      <c r="A1276" s="70" t="str">
        <f>'Activity rawdata'!A1275</f>
        <v>BH6125-1-311</v>
      </c>
      <c r="B1276" s="71" t="str">
        <f>'Activity rawdata'!B1275</f>
        <v>LB</v>
      </c>
      <c r="C1276" s="71" t="str">
        <f>IF('Activity rawdata'!C1275="PY","Planted",IF('Activity rawdata'!C1275="NY","Nat/Convert",IF('Activity rawdata'!C1275="NN","Nat/Nonconvert",IF('Activity rawdata'!C1275="OY","Planted"))))</f>
        <v>Planted</v>
      </c>
      <c r="D1276" s="70" t="str">
        <f>'Activity rawdata'!D1275</f>
        <v>STP2</v>
      </c>
      <c r="E1276" s="72" t="str">
        <f>'Activity rawdata'!E1275</f>
        <v>65</v>
      </c>
      <c r="F1276" s="73" t="str">
        <f>'Activity rawdata'!L1275</f>
        <v>MT1</v>
      </c>
      <c r="G1276" s="72" t="str">
        <f>'Activity rawdata'!R1275</f>
        <v>2059</v>
      </c>
      <c r="H1276" s="72" t="str">
        <f>IF('Activity rawdata'!P1275="AHTHIN1","1st Thin",IF('Activity rawdata'!P1275="AHCC","Clearcut",IF('Activity rawdata'!P1275="AHTHSMZ","SMZ Thin",IF('Activity rawdata'!P1275="AHTHIN2","2nd Thin",IF('Activity rawdata'!P1275="AFERTE","Early Fert",IF('Activity rawdata'!P1275="AFERTM","Mid Fert",IF('Activity rawdata'!P1275="AFERTL","Late Fert",  IF('Activity rawdata'!P1275="ASP","Site Prep", IF('Activity rawdata'!P1275="APLT","Plant",  IF('Activity rawdata'!P1275="ANREG","Natural Regeneration"))))))))))</f>
        <v>Clearcut</v>
      </c>
      <c r="I1276" s="74">
        <f>'Activity rawdata'!O1275</f>
        <v>3.05</v>
      </c>
      <c r="J1276" s="75">
        <f>'Activity rawdata'!N1275</f>
        <v>29</v>
      </c>
      <c r="K1276" s="75">
        <f>'Activity rawdata'!AC1275</f>
        <v>106.3</v>
      </c>
      <c r="L1276" s="75">
        <f>'Activity rawdata'!AD1275</f>
        <v>181.86</v>
      </c>
      <c r="M1276" s="76">
        <f>'Activity rawdata'!AE1275</f>
        <v>10.352240212320993</v>
      </c>
      <c r="N1276" s="83">
        <f>'Activity rawdata'!T1275+'Activity rawdata'!U1275</f>
        <v>16</v>
      </c>
      <c r="O1276" s="80">
        <f>'Activity rawdata'!V1275</f>
        <v>74.08</v>
      </c>
      <c r="P1276" s="80">
        <f>'Activity rawdata'!W1275</f>
        <v>0.85</v>
      </c>
      <c r="Q1276" s="80">
        <f>'Activity rawdata'!X1275</f>
        <v>0</v>
      </c>
      <c r="R1276" s="84">
        <f t="shared" si="200"/>
        <v>90.929999999999993</v>
      </c>
      <c r="S1276" s="80">
        <f>'Activity rawdata'!Z1275</f>
        <v>0</v>
      </c>
      <c r="T1276" s="80">
        <f>'Activity rawdata'!AA1275</f>
        <v>0</v>
      </c>
      <c r="U1276" s="80">
        <f t="shared" si="201"/>
        <v>0</v>
      </c>
      <c r="V1276" s="81">
        <f t="shared" si="202"/>
        <v>48.8</v>
      </c>
      <c r="W1276" s="75">
        <f t="shared" si="203"/>
        <v>225.94399999999999</v>
      </c>
      <c r="X1276" s="75">
        <f t="shared" si="204"/>
        <v>2.5924999999999998</v>
      </c>
      <c r="Y1276" s="75">
        <f t="shared" si="205"/>
        <v>0</v>
      </c>
      <c r="Z1276" s="82">
        <f t="shared" si="206"/>
        <v>277.33649999999994</v>
      </c>
      <c r="AA1276" s="75">
        <f t="shared" si="207"/>
        <v>0</v>
      </c>
      <c r="AB1276" s="75">
        <f t="shared" si="208"/>
        <v>0</v>
      </c>
      <c r="AC1276" s="82">
        <f t="shared" si="209"/>
        <v>0</v>
      </c>
    </row>
    <row r="1277" spans="1:29" x14ac:dyDescent="0.35">
      <c r="A1277" s="70" t="str">
        <f>'Activity rawdata'!A1276</f>
        <v>BH6125-1-298</v>
      </c>
      <c r="B1277" s="71" t="str">
        <f>'Activity rawdata'!B1276</f>
        <v>LB</v>
      </c>
      <c r="C1277" s="71" t="str">
        <f>IF('Activity rawdata'!C1276="PY","Planted",IF('Activity rawdata'!C1276="NY","Nat/Convert",IF('Activity rawdata'!C1276="NN","Nat/Nonconvert",IF('Activity rawdata'!C1276="OY","Planted"))))</f>
        <v>Planted</v>
      </c>
      <c r="D1277" s="70" t="str">
        <f>'Activity rawdata'!D1276</f>
        <v>STP2</v>
      </c>
      <c r="E1277" s="72" t="str">
        <f>'Activity rawdata'!E1276</f>
        <v>71</v>
      </c>
      <c r="F1277" s="73" t="str">
        <f>'Activity rawdata'!L1276</f>
        <v>MT1</v>
      </c>
      <c r="G1277" s="72" t="str">
        <f>'Activity rawdata'!R1276</f>
        <v>2059</v>
      </c>
      <c r="H1277" s="72" t="str">
        <f>IF('Activity rawdata'!P1276="AHTHIN1","1st Thin",IF('Activity rawdata'!P1276="AHCC","Clearcut",IF('Activity rawdata'!P1276="AHTHSMZ","SMZ Thin",IF('Activity rawdata'!P1276="AHTHIN2","2nd Thin",IF('Activity rawdata'!P1276="AFERTE","Early Fert",IF('Activity rawdata'!P1276="AFERTM","Mid Fert",IF('Activity rawdata'!P1276="AFERTL","Late Fert",  IF('Activity rawdata'!P1276="ASP","Site Prep", IF('Activity rawdata'!P1276="APLT","Plant",  IF('Activity rawdata'!P1276="ANREG","Natural Regeneration"))))))))))</f>
        <v>Clearcut</v>
      </c>
      <c r="I1277" s="74">
        <f>'Activity rawdata'!O1276</f>
        <v>3.15</v>
      </c>
      <c r="J1277" s="75">
        <f>'Activity rawdata'!N1276</f>
        <v>29</v>
      </c>
      <c r="K1277" s="75">
        <f>'Activity rawdata'!AC1276</f>
        <v>114.73</v>
      </c>
      <c r="L1277" s="75">
        <f>'Activity rawdata'!AD1276</f>
        <v>182.7</v>
      </c>
      <c r="M1277" s="76">
        <f>'Activity rawdata'!AE1276</f>
        <v>10.730143374908327</v>
      </c>
      <c r="N1277" s="83">
        <f>'Activity rawdata'!T1276+'Activity rawdata'!U1276</f>
        <v>15.79</v>
      </c>
      <c r="O1277" s="80">
        <f>'Activity rawdata'!V1276</f>
        <v>87.4</v>
      </c>
      <c r="P1277" s="80">
        <f>'Activity rawdata'!W1276</f>
        <v>2.91</v>
      </c>
      <c r="Q1277" s="80">
        <f>'Activity rawdata'!X1276</f>
        <v>0</v>
      </c>
      <c r="R1277" s="84">
        <f t="shared" si="200"/>
        <v>106.1</v>
      </c>
      <c r="S1277" s="80">
        <f>'Activity rawdata'!Z1276</f>
        <v>0</v>
      </c>
      <c r="T1277" s="80">
        <f>'Activity rawdata'!AA1276</f>
        <v>0</v>
      </c>
      <c r="U1277" s="80">
        <f t="shared" si="201"/>
        <v>0</v>
      </c>
      <c r="V1277" s="81">
        <f t="shared" si="202"/>
        <v>49.738499999999995</v>
      </c>
      <c r="W1277" s="75">
        <f t="shared" si="203"/>
        <v>275.31</v>
      </c>
      <c r="X1277" s="75">
        <f t="shared" si="204"/>
        <v>9.166500000000001</v>
      </c>
      <c r="Y1277" s="75">
        <f t="shared" si="205"/>
        <v>0</v>
      </c>
      <c r="Z1277" s="82">
        <f t="shared" si="206"/>
        <v>334.21499999999997</v>
      </c>
      <c r="AA1277" s="75">
        <f t="shared" si="207"/>
        <v>0</v>
      </c>
      <c r="AB1277" s="75">
        <f t="shared" si="208"/>
        <v>0</v>
      </c>
      <c r="AC1277" s="82">
        <f t="shared" si="209"/>
        <v>0</v>
      </c>
    </row>
    <row r="1278" spans="1:29" x14ac:dyDescent="0.35">
      <c r="A1278" s="70" t="str">
        <f>'Activity rawdata'!A1277</f>
        <v>BH5186-1-175</v>
      </c>
      <c r="B1278" s="71" t="str">
        <f>'Activity rawdata'!B1277</f>
        <v>LB</v>
      </c>
      <c r="C1278" s="71" t="str">
        <f>IF('Activity rawdata'!C1277="PY","Planted",IF('Activity rawdata'!C1277="NY","Nat/Convert",IF('Activity rawdata'!C1277="NN","Nat/Nonconvert",IF('Activity rawdata'!C1277="OY","Planted"))))</f>
        <v>Planted</v>
      </c>
      <c r="D1278" s="70" t="str">
        <f>'Activity rawdata'!D1277</f>
        <v>STP2</v>
      </c>
      <c r="E1278" s="72" t="str">
        <f>'Activity rawdata'!E1277</f>
        <v>74</v>
      </c>
      <c r="F1278" s="73" t="str">
        <f>'Activity rawdata'!L1277</f>
        <v>MT1</v>
      </c>
      <c r="G1278" s="72" t="str">
        <f>'Activity rawdata'!R1277</f>
        <v>2059</v>
      </c>
      <c r="H1278" s="72" t="str">
        <f>IF('Activity rawdata'!P1277="AHTHIN1","1st Thin",IF('Activity rawdata'!P1277="AHCC","Clearcut",IF('Activity rawdata'!P1277="AHTHSMZ","SMZ Thin",IF('Activity rawdata'!P1277="AHTHIN2","2nd Thin",IF('Activity rawdata'!P1277="AFERTE","Early Fert",IF('Activity rawdata'!P1277="AFERTM","Mid Fert",IF('Activity rawdata'!P1277="AFERTL","Late Fert",  IF('Activity rawdata'!P1277="ASP","Site Prep", IF('Activity rawdata'!P1277="APLT","Plant",  IF('Activity rawdata'!P1277="ANREG","Natural Regeneration"))))))))))</f>
        <v>Clearcut</v>
      </c>
      <c r="I1278" s="74">
        <f>'Activity rawdata'!O1277</f>
        <v>2.31</v>
      </c>
      <c r="J1278" s="75">
        <f>'Activity rawdata'!N1277</f>
        <v>29</v>
      </c>
      <c r="K1278" s="75">
        <f>'Activity rawdata'!AC1277</f>
        <v>114.73</v>
      </c>
      <c r="L1278" s="75">
        <f>'Activity rawdata'!AD1277</f>
        <v>182.7</v>
      </c>
      <c r="M1278" s="76">
        <f>'Activity rawdata'!AE1277</f>
        <v>10.730143374908327</v>
      </c>
      <c r="N1278" s="83">
        <f>'Activity rawdata'!T1277+'Activity rawdata'!U1277</f>
        <v>15.79</v>
      </c>
      <c r="O1278" s="80">
        <f>'Activity rawdata'!V1277</f>
        <v>87.4</v>
      </c>
      <c r="P1278" s="80">
        <f>'Activity rawdata'!W1277</f>
        <v>2.91</v>
      </c>
      <c r="Q1278" s="80">
        <f>'Activity rawdata'!X1277</f>
        <v>0</v>
      </c>
      <c r="R1278" s="84">
        <f t="shared" si="200"/>
        <v>106.1</v>
      </c>
      <c r="S1278" s="80">
        <f>'Activity rawdata'!Z1277</f>
        <v>0</v>
      </c>
      <c r="T1278" s="80">
        <f>'Activity rawdata'!AA1277</f>
        <v>0</v>
      </c>
      <c r="U1278" s="80">
        <f t="shared" si="201"/>
        <v>0</v>
      </c>
      <c r="V1278" s="81">
        <f t="shared" si="202"/>
        <v>36.474899999999998</v>
      </c>
      <c r="W1278" s="75">
        <f t="shared" si="203"/>
        <v>201.89400000000001</v>
      </c>
      <c r="X1278" s="75">
        <f t="shared" si="204"/>
        <v>6.7221000000000002</v>
      </c>
      <c r="Y1278" s="75">
        <f t="shared" si="205"/>
        <v>0</v>
      </c>
      <c r="Z1278" s="82">
        <f t="shared" si="206"/>
        <v>245.09100000000001</v>
      </c>
      <c r="AA1278" s="75">
        <f t="shared" si="207"/>
        <v>0</v>
      </c>
      <c r="AB1278" s="75">
        <f t="shared" si="208"/>
        <v>0</v>
      </c>
      <c r="AC1278" s="82">
        <f t="shared" si="209"/>
        <v>0</v>
      </c>
    </row>
    <row r="1279" spans="1:29" x14ac:dyDescent="0.35">
      <c r="A1279" s="70" t="str">
        <f>'Activity rawdata'!A1278</f>
        <v>BH4059-1-109</v>
      </c>
      <c r="B1279" s="71" t="str">
        <f>'Activity rawdata'!B1278</f>
        <v>LB</v>
      </c>
      <c r="C1279" s="71" t="str">
        <f>IF('Activity rawdata'!C1278="PY","Planted",IF('Activity rawdata'!C1278="NY","Nat/Convert",IF('Activity rawdata'!C1278="NN","Nat/Nonconvert",IF('Activity rawdata'!C1278="OY","Planted"))))</f>
        <v>Planted</v>
      </c>
      <c r="D1279" s="70" t="str">
        <f>'Activity rawdata'!D1278</f>
        <v>STP2</v>
      </c>
      <c r="E1279" s="72" t="str">
        <f>'Activity rawdata'!E1278</f>
        <v>56</v>
      </c>
      <c r="F1279" s="73" t="str">
        <f>'Activity rawdata'!L1278</f>
        <v>MT1</v>
      </c>
      <c r="G1279" s="72" t="str">
        <f>'Activity rawdata'!R1278</f>
        <v>2059</v>
      </c>
      <c r="H1279" s="72" t="str">
        <f>IF('Activity rawdata'!P1278="AHTHIN1","1st Thin",IF('Activity rawdata'!P1278="AHCC","Clearcut",IF('Activity rawdata'!P1278="AHTHSMZ","SMZ Thin",IF('Activity rawdata'!P1278="AHTHIN2","2nd Thin",IF('Activity rawdata'!P1278="AFERTE","Early Fert",IF('Activity rawdata'!P1278="AFERTM","Mid Fert",IF('Activity rawdata'!P1278="AFERTL","Late Fert",  IF('Activity rawdata'!P1278="ASP","Site Prep", IF('Activity rawdata'!P1278="APLT","Plant",  IF('Activity rawdata'!P1278="ANREG","Natural Regeneration"))))))))))</f>
        <v>Clearcut</v>
      </c>
      <c r="I1279" s="74">
        <f>'Activity rawdata'!O1278</f>
        <v>17.84</v>
      </c>
      <c r="J1279" s="75">
        <f>'Activity rawdata'!N1278</f>
        <v>29</v>
      </c>
      <c r="K1279" s="75">
        <f>'Activity rawdata'!AC1278</f>
        <v>93.85</v>
      </c>
      <c r="L1279" s="75">
        <f>'Activity rawdata'!AD1278</f>
        <v>181.33</v>
      </c>
      <c r="M1279" s="76">
        <f>'Activity rawdata'!AE1278</f>
        <v>9.7413379337631731</v>
      </c>
      <c r="N1279" s="83">
        <f>'Activity rawdata'!T1278+'Activity rawdata'!U1278</f>
        <v>15.04</v>
      </c>
      <c r="O1279" s="80">
        <f>'Activity rawdata'!V1278</f>
        <v>49.49</v>
      </c>
      <c r="P1279" s="80">
        <f>'Activity rawdata'!W1278</f>
        <v>0.16</v>
      </c>
      <c r="Q1279" s="80">
        <f>'Activity rawdata'!X1278</f>
        <v>0</v>
      </c>
      <c r="R1279" s="84">
        <f t="shared" si="200"/>
        <v>64.69</v>
      </c>
      <c r="S1279" s="80">
        <f>'Activity rawdata'!Z1278</f>
        <v>0</v>
      </c>
      <c r="T1279" s="80">
        <f>'Activity rawdata'!AA1278</f>
        <v>0</v>
      </c>
      <c r="U1279" s="80">
        <f t="shared" si="201"/>
        <v>0</v>
      </c>
      <c r="V1279" s="81">
        <f t="shared" si="202"/>
        <v>268.31360000000001</v>
      </c>
      <c r="W1279" s="75">
        <f t="shared" si="203"/>
        <v>882.90160000000003</v>
      </c>
      <c r="X1279" s="75">
        <f t="shared" si="204"/>
        <v>2.8544</v>
      </c>
      <c r="Y1279" s="75">
        <f t="shared" si="205"/>
        <v>0</v>
      </c>
      <c r="Z1279" s="82">
        <f t="shared" si="206"/>
        <v>1154.0696</v>
      </c>
      <c r="AA1279" s="75">
        <f t="shared" si="207"/>
        <v>0</v>
      </c>
      <c r="AB1279" s="75">
        <f t="shared" si="208"/>
        <v>0</v>
      </c>
      <c r="AC1279" s="82">
        <f t="shared" si="209"/>
        <v>0</v>
      </c>
    </row>
    <row r="1280" spans="1:29" x14ac:dyDescent="0.35">
      <c r="A1280" s="70" t="str">
        <f>'Activity rawdata'!A1279</f>
        <v>BH4059-1-108</v>
      </c>
      <c r="B1280" s="71" t="str">
        <f>'Activity rawdata'!B1279</f>
        <v>LB</v>
      </c>
      <c r="C1280" s="71" t="str">
        <f>IF('Activity rawdata'!C1279="PY","Planted",IF('Activity rawdata'!C1279="NY","Nat/Convert",IF('Activity rawdata'!C1279="NN","Nat/Nonconvert",IF('Activity rawdata'!C1279="OY","Planted"))))</f>
        <v>Planted</v>
      </c>
      <c r="D1280" s="70" t="str">
        <f>'Activity rawdata'!D1279</f>
        <v>STP2</v>
      </c>
      <c r="E1280" s="72" t="str">
        <f>'Activity rawdata'!E1279</f>
        <v>56</v>
      </c>
      <c r="F1280" s="73" t="str">
        <f>'Activity rawdata'!L1279</f>
        <v>MT1</v>
      </c>
      <c r="G1280" s="72" t="str">
        <f>'Activity rawdata'!R1279</f>
        <v>2059</v>
      </c>
      <c r="H1280" s="72" t="str">
        <f>IF('Activity rawdata'!P1279="AHTHIN1","1st Thin",IF('Activity rawdata'!P1279="AHCC","Clearcut",IF('Activity rawdata'!P1279="AHTHSMZ","SMZ Thin",IF('Activity rawdata'!P1279="AHTHIN2","2nd Thin",IF('Activity rawdata'!P1279="AFERTE","Early Fert",IF('Activity rawdata'!P1279="AFERTM","Mid Fert",IF('Activity rawdata'!P1279="AFERTL","Late Fert",  IF('Activity rawdata'!P1279="ASP","Site Prep", IF('Activity rawdata'!P1279="APLT","Plant",  IF('Activity rawdata'!P1279="ANREG","Natural Regeneration"))))))))))</f>
        <v>Clearcut</v>
      </c>
      <c r="I1280" s="74">
        <f>'Activity rawdata'!O1279</f>
        <v>7.77</v>
      </c>
      <c r="J1280" s="75">
        <f>'Activity rawdata'!N1279</f>
        <v>29</v>
      </c>
      <c r="K1280" s="75">
        <f>'Activity rawdata'!AC1279</f>
        <v>93.85</v>
      </c>
      <c r="L1280" s="75">
        <f>'Activity rawdata'!AD1279</f>
        <v>181.33</v>
      </c>
      <c r="M1280" s="76">
        <f>'Activity rawdata'!AE1279</f>
        <v>9.7413379337631731</v>
      </c>
      <c r="N1280" s="83">
        <f>'Activity rawdata'!T1279+'Activity rawdata'!U1279</f>
        <v>15.04</v>
      </c>
      <c r="O1280" s="80">
        <f>'Activity rawdata'!V1279</f>
        <v>49.49</v>
      </c>
      <c r="P1280" s="80">
        <f>'Activity rawdata'!W1279</f>
        <v>0.16</v>
      </c>
      <c r="Q1280" s="80">
        <f>'Activity rawdata'!X1279</f>
        <v>0</v>
      </c>
      <c r="R1280" s="84">
        <f t="shared" si="200"/>
        <v>64.69</v>
      </c>
      <c r="S1280" s="80">
        <f>'Activity rawdata'!Z1279</f>
        <v>0</v>
      </c>
      <c r="T1280" s="80">
        <f>'Activity rawdata'!AA1279</f>
        <v>0</v>
      </c>
      <c r="U1280" s="80">
        <f t="shared" si="201"/>
        <v>0</v>
      </c>
      <c r="V1280" s="81">
        <f t="shared" si="202"/>
        <v>116.86079999999998</v>
      </c>
      <c r="W1280" s="75">
        <f t="shared" si="203"/>
        <v>384.53730000000002</v>
      </c>
      <c r="X1280" s="75">
        <f t="shared" si="204"/>
        <v>1.2431999999999999</v>
      </c>
      <c r="Y1280" s="75">
        <f t="shared" si="205"/>
        <v>0</v>
      </c>
      <c r="Z1280" s="82">
        <f t="shared" si="206"/>
        <v>502.6413</v>
      </c>
      <c r="AA1280" s="75">
        <f t="shared" si="207"/>
        <v>0</v>
      </c>
      <c r="AB1280" s="75">
        <f t="shared" si="208"/>
        <v>0</v>
      </c>
      <c r="AC1280" s="82">
        <f t="shared" si="209"/>
        <v>0</v>
      </c>
    </row>
    <row r="1281" spans="1:29" x14ac:dyDescent="0.35">
      <c r="A1281" s="70" t="str">
        <f>'Activity rawdata'!A1280</f>
        <v>BH5132-1-126</v>
      </c>
      <c r="B1281" s="71" t="str">
        <f>'Activity rawdata'!B1280</f>
        <v>PH</v>
      </c>
      <c r="C1281" s="71" t="str">
        <f>IF('Activity rawdata'!C1280="PY","Planted",IF('Activity rawdata'!C1280="NY","Nat/Convert",IF('Activity rawdata'!C1280="NN","Nat/Nonconvert",IF('Activity rawdata'!C1280="OY","Planted"))))</f>
        <v>Nat/Convert</v>
      </c>
      <c r="D1281" s="70" t="str">
        <f>'Activity rawdata'!D1280</f>
        <v>STP1</v>
      </c>
      <c r="E1281" s="72" t="str">
        <f>'Activity rawdata'!E1280</f>
        <v>62</v>
      </c>
      <c r="F1281" s="73" t="str">
        <f>'Activity rawdata'!L1280</f>
        <v>NO</v>
      </c>
      <c r="G1281" s="72" t="str">
        <f>'Activity rawdata'!R1280</f>
        <v>2059</v>
      </c>
      <c r="H1281" s="72" t="str">
        <f>IF('Activity rawdata'!P1280="AHTHIN1","1st Thin",IF('Activity rawdata'!P1280="AHCC","Clearcut",IF('Activity rawdata'!P1280="AHTHSMZ","SMZ Thin",IF('Activity rawdata'!P1280="AHTHIN2","2nd Thin",IF('Activity rawdata'!P1280="AFERTE","Early Fert",IF('Activity rawdata'!P1280="AFERTM","Mid Fert",IF('Activity rawdata'!P1280="AFERTL","Late Fert",  IF('Activity rawdata'!P1280="ASP","Site Prep", IF('Activity rawdata'!P1280="APLT","Plant",  IF('Activity rawdata'!P1280="ANREG","Natural Regeneration"))))))))))</f>
        <v>Clearcut</v>
      </c>
      <c r="I1281" s="74">
        <f>'Activity rawdata'!O1280</f>
        <v>0.58940000000000003</v>
      </c>
      <c r="J1281" s="75">
        <f>'Activity rawdata'!N1280</f>
        <v>25</v>
      </c>
      <c r="K1281" s="75">
        <f>'Activity rawdata'!AC1280</f>
        <v>96.17</v>
      </c>
      <c r="L1281" s="75">
        <f>'Activity rawdata'!AD1280</f>
        <v>312.32</v>
      </c>
      <c r="M1281" s="76">
        <f>'Activity rawdata'!AE1280</f>
        <v>7.5137408465960984</v>
      </c>
      <c r="N1281" s="83">
        <f>'Activity rawdata'!T1280+'Activity rawdata'!U1280</f>
        <v>55.93</v>
      </c>
      <c r="O1281" s="80">
        <f>'Activity rawdata'!V1280</f>
        <v>25.87</v>
      </c>
      <c r="P1281" s="80">
        <f>'Activity rawdata'!W1280</f>
        <v>1.58</v>
      </c>
      <c r="Q1281" s="80">
        <f>'Activity rawdata'!X1280</f>
        <v>0</v>
      </c>
      <c r="R1281" s="84">
        <f t="shared" si="200"/>
        <v>83.38</v>
      </c>
      <c r="S1281" s="80">
        <f>'Activity rawdata'!Z1280</f>
        <v>4.3600000000000003</v>
      </c>
      <c r="T1281" s="80">
        <f>'Activity rawdata'!AA1280</f>
        <v>0.95</v>
      </c>
      <c r="U1281" s="80">
        <f t="shared" si="201"/>
        <v>5.3100000000000005</v>
      </c>
      <c r="V1281" s="81">
        <f t="shared" si="202"/>
        <v>32.965142</v>
      </c>
      <c r="W1281" s="75">
        <f t="shared" si="203"/>
        <v>15.247778000000002</v>
      </c>
      <c r="X1281" s="75">
        <f t="shared" si="204"/>
        <v>0.93125200000000008</v>
      </c>
      <c r="Y1281" s="75">
        <f t="shared" si="205"/>
        <v>0</v>
      </c>
      <c r="Z1281" s="82">
        <f t="shared" si="206"/>
        <v>49.144172000000005</v>
      </c>
      <c r="AA1281" s="75">
        <f t="shared" si="207"/>
        <v>2.5697840000000003</v>
      </c>
      <c r="AB1281" s="75">
        <f t="shared" si="208"/>
        <v>0.55993000000000004</v>
      </c>
      <c r="AC1281" s="82">
        <f t="shared" si="209"/>
        <v>3.1297140000000003</v>
      </c>
    </row>
    <row r="1282" spans="1:29" x14ac:dyDescent="0.35">
      <c r="A1282" s="70" t="str">
        <f>'Activity rawdata'!A1281</f>
        <v>BH5132-1-126</v>
      </c>
      <c r="B1282" s="71" t="str">
        <f>'Activity rawdata'!B1281</f>
        <v>PH</v>
      </c>
      <c r="C1282" s="71" t="str">
        <f>IF('Activity rawdata'!C1281="PY","Planted",IF('Activity rawdata'!C1281="NY","Nat/Convert",IF('Activity rawdata'!C1281="NN","Nat/Nonconvert",IF('Activity rawdata'!C1281="OY","Planted"))))</f>
        <v>Nat/Convert</v>
      </c>
      <c r="D1282" s="70" t="str">
        <f>'Activity rawdata'!D1281</f>
        <v>STP1</v>
      </c>
      <c r="E1282" s="72" t="str">
        <f>'Activity rawdata'!E1281</f>
        <v>62</v>
      </c>
      <c r="F1282" s="73" t="str">
        <f>'Activity rawdata'!L1281</f>
        <v>NO</v>
      </c>
      <c r="G1282" s="72" t="str">
        <f>'Activity rawdata'!R1281</f>
        <v>2059</v>
      </c>
      <c r="H1282" s="72" t="str">
        <f>IF('Activity rawdata'!P1281="AHTHIN1","1st Thin",IF('Activity rawdata'!P1281="AHCC","Clearcut",IF('Activity rawdata'!P1281="AHTHSMZ","SMZ Thin",IF('Activity rawdata'!P1281="AHTHIN2","2nd Thin",IF('Activity rawdata'!P1281="AFERTE","Early Fert",IF('Activity rawdata'!P1281="AFERTM","Mid Fert",IF('Activity rawdata'!P1281="AFERTL","Late Fert",  IF('Activity rawdata'!P1281="ASP","Site Prep", IF('Activity rawdata'!P1281="APLT","Plant",  IF('Activity rawdata'!P1281="ANREG","Natural Regeneration"))))))))))</f>
        <v>Clearcut</v>
      </c>
      <c r="I1282" s="74">
        <f>'Activity rawdata'!O1281</f>
        <v>0.43740000000000001</v>
      </c>
      <c r="J1282" s="75">
        <f>'Activity rawdata'!N1281</f>
        <v>24</v>
      </c>
      <c r="K1282" s="75">
        <f>'Activity rawdata'!AC1281</f>
        <v>94.8</v>
      </c>
      <c r="L1282" s="75">
        <f>'Activity rawdata'!AD1281</f>
        <v>315.77</v>
      </c>
      <c r="M1282" s="76">
        <f>'Activity rawdata'!AE1281</f>
        <v>7.4191651234453762</v>
      </c>
      <c r="N1282" s="83">
        <f>'Activity rawdata'!T1281+'Activity rawdata'!U1281</f>
        <v>56.04</v>
      </c>
      <c r="O1282" s="80">
        <f>'Activity rawdata'!V1281</f>
        <v>24.34</v>
      </c>
      <c r="P1282" s="80">
        <f>'Activity rawdata'!W1281</f>
        <v>1.32</v>
      </c>
      <c r="Q1282" s="80">
        <f>'Activity rawdata'!X1281</f>
        <v>0</v>
      </c>
      <c r="R1282" s="84">
        <f t="shared" si="200"/>
        <v>81.699999999999989</v>
      </c>
      <c r="S1282" s="80">
        <f>'Activity rawdata'!Z1281</f>
        <v>4.09</v>
      </c>
      <c r="T1282" s="80">
        <f>'Activity rawdata'!AA1281</f>
        <v>0.93</v>
      </c>
      <c r="U1282" s="80">
        <f t="shared" si="201"/>
        <v>5.0199999999999996</v>
      </c>
      <c r="V1282" s="81">
        <f t="shared" si="202"/>
        <v>24.511896</v>
      </c>
      <c r="W1282" s="75">
        <f t="shared" si="203"/>
        <v>10.646316000000001</v>
      </c>
      <c r="X1282" s="75">
        <f t="shared" si="204"/>
        <v>0.57736799999999999</v>
      </c>
      <c r="Y1282" s="75">
        <f t="shared" si="205"/>
        <v>0</v>
      </c>
      <c r="Z1282" s="82">
        <f t="shared" si="206"/>
        <v>35.735579999999999</v>
      </c>
      <c r="AA1282" s="75">
        <f t="shared" si="207"/>
        <v>1.7889660000000001</v>
      </c>
      <c r="AB1282" s="75">
        <f t="shared" si="208"/>
        <v>0.40678200000000003</v>
      </c>
      <c r="AC1282" s="82">
        <f t="shared" si="209"/>
        <v>2.195748</v>
      </c>
    </row>
    <row r="1283" spans="1:29" x14ac:dyDescent="0.35">
      <c r="A1283" s="70" t="str">
        <f>'Activity rawdata'!A1282</f>
        <v>BH6125-1-275</v>
      </c>
      <c r="B1283" s="71" t="str">
        <f>'Activity rawdata'!B1282</f>
        <v>COLB</v>
      </c>
      <c r="C1283" s="71" t="str">
        <f>IF('Activity rawdata'!C1282="PY","Planted",IF('Activity rawdata'!C1282="NY","Nat/Convert",IF('Activity rawdata'!C1282="NN","Nat/Nonconvert",IF('Activity rawdata'!C1282="OY","Planted"))))</f>
        <v>Planted</v>
      </c>
      <c r="D1283" s="70" t="str">
        <f>'Activity rawdata'!D1282</f>
        <v>STP3</v>
      </c>
      <c r="E1283" s="72" t="str">
        <f>'Activity rawdata'!E1282</f>
        <v>79</v>
      </c>
      <c r="F1283" s="73" t="str">
        <f>'Activity rawdata'!L1282</f>
        <v>NO</v>
      </c>
      <c r="G1283" s="72" t="str">
        <f>'Activity rawdata'!R1282</f>
        <v>2060</v>
      </c>
      <c r="H1283" s="72" t="str">
        <f>IF('Activity rawdata'!P1282="AHTHIN1","1st Thin",IF('Activity rawdata'!P1282="AHCC","Clearcut",IF('Activity rawdata'!P1282="AHTHSMZ","SMZ Thin",IF('Activity rawdata'!P1282="AHTHIN2","2nd Thin",IF('Activity rawdata'!P1282="AFERTE","Early Fert",IF('Activity rawdata'!P1282="AFERTM","Mid Fert",IF('Activity rawdata'!P1282="AFERTL","Late Fert",  IF('Activity rawdata'!P1282="ASP","Site Prep", IF('Activity rawdata'!P1282="APLT","Plant",  IF('Activity rawdata'!P1282="ANREG","Natural Regeneration"))))))))))</f>
        <v>Site Prep</v>
      </c>
      <c r="I1283" s="74">
        <f>'Activity rawdata'!O1282</f>
        <v>10.58</v>
      </c>
      <c r="J1283" s="75">
        <f>'Activity rawdata'!N1282</f>
        <v>1</v>
      </c>
      <c r="K1283" s="75">
        <f>'Activity rawdata'!AC1282</f>
        <v>0</v>
      </c>
      <c r="L1283" s="75">
        <f>'Activity rawdata'!AD1282</f>
        <v>0</v>
      </c>
      <c r="M1283" s="76" t="str">
        <f>'Activity rawdata'!AE1282</f>
        <v>-</v>
      </c>
      <c r="N1283" s="83">
        <f>'Activity rawdata'!T1282+'Activity rawdata'!U1282</f>
        <v>0</v>
      </c>
      <c r="O1283" s="80">
        <f>'Activity rawdata'!V1282</f>
        <v>0</v>
      </c>
      <c r="P1283" s="80">
        <f>'Activity rawdata'!W1282</f>
        <v>0</v>
      </c>
      <c r="Q1283" s="80">
        <f>'Activity rawdata'!X1282</f>
        <v>0</v>
      </c>
      <c r="R1283" s="84">
        <f t="shared" si="200"/>
        <v>0</v>
      </c>
      <c r="S1283" s="80">
        <f>'Activity rawdata'!Z1282</f>
        <v>0</v>
      </c>
      <c r="T1283" s="80">
        <f>'Activity rawdata'!AA1282</f>
        <v>0</v>
      </c>
      <c r="U1283" s="80">
        <f t="shared" si="201"/>
        <v>0</v>
      </c>
      <c r="V1283" s="81">
        <f t="shared" si="202"/>
        <v>0</v>
      </c>
      <c r="W1283" s="75">
        <f t="shared" si="203"/>
        <v>0</v>
      </c>
      <c r="X1283" s="75">
        <f t="shared" si="204"/>
        <v>0</v>
      </c>
      <c r="Y1283" s="75">
        <f t="shared" si="205"/>
        <v>0</v>
      </c>
      <c r="Z1283" s="82">
        <f t="shared" si="206"/>
        <v>0</v>
      </c>
      <c r="AA1283" s="75">
        <f t="shared" si="207"/>
        <v>0</v>
      </c>
      <c r="AB1283" s="75">
        <f t="shared" si="208"/>
        <v>0</v>
      </c>
      <c r="AC1283" s="82">
        <f t="shared" si="209"/>
        <v>0</v>
      </c>
    </row>
    <row r="1284" spans="1:29" x14ac:dyDescent="0.35">
      <c r="A1284" s="70" t="str">
        <f>'Activity rawdata'!A1283</f>
        <v>BH6112-1-264</v>
      </c>
      <c r="B1284" s="71" t="str">
        <f>'Activity rawdata'!B1283</f>
        <v>COLB</v>
      </c>
      <c r="C1284" s="71" t="str">
        <f>IF('Activity rawdata'!C1283="PY","Planted",IF('Activity rawdata'!C1283="NY","Nat/Convert",IF('Activity rawdata'!C1283="NN","Nat/Nonconvert",IF('Activity rawdata'!C1283="OY","Planted"))))</f>
        <v>Planted</v>
      </c>
      <c r="D1284" s="70" t="str">
        <f>'Activity rawdata'!D1283</f>
        <v>STP3</v>
      </c>
      <c r="E1284" s="72" t="str">
        <f>'Activity rawdata'!E1283</f>
        <v>71</v>
      </c>
      <c r="F1284" s="73" t="str">
        <f>'Activity rawdata'!L1283</f>
        <v>NO</v>
      </c>
      <c r="G1284" s="72" t="str">
        <f>'Activity rawdata'!R1283</f>
        <v>2060</v>
      </c>
      <c r="H1284" s="72" t="str">
        <f>IF('Activity rawdata'!P1283="AHTHIN1","1st Thin",IF('Activity rawdata'!P1283="AHCC","Clearcut",IF('Activity rawdata'!P1283="AHTHSMZ","SMZ Thin",IF('Activity rawdata'!P1283="AHTHIN2","2nd Thin",IF('Activity rawdata'!P1283="AFERTE","Early Fert",IF('Activity rawdata'!P1283="AFERTM","Mid Fert",IF('Activity rawdata'!P1283="AFERTL","Late Fert",  IF('Activity rawdata'!P1283="ASP","Site Prep", IF('Activity rawdata'!P1283="APLT","Plant",  IF('Activity rawdata'!P1283="ANREG","Natural Regeneration"))))))))))</f>
        <v>Site Prep</v>
      </c>
      <c r="I1284" s="74">
        <f>'Activity rawdata'!O1283</f>
        <v>5.75</v>
      </c>
      <c r="J1284" s="75">
        <f>'Activity rawdata'!N1283</f>
        <v>1</v>
      </c>
      <c r="K1284" s="75">
        <f>'Activity rawdata'!AC1283</f>
        <v>0</v>
      </c>
      <c r="L1284" s="75">
        <f>'Activity rawdata'!AD1283</f>
        <v>0</v>
      </c>
      <c r="M1284" s="76" t="str">
        <f>'Activity rawdata'!AE1283</f>
        <v>-</v>
      </c>
      <c r="N1284" s="83">
        <f>'Activity rawdata'!T1283+'Activity rawdata'!U1283</f>
        <v>0</v>
      </c>
      <c r="O1284" s="80">
        <f>'Activity rawdata'!V1283</f>
        <v>0</v>
      </c>
      <c r="P1284" s="80">
        <f>'Activity rawdata'!W1283</f>
        <v>0</v>
      </c>
      <c r="Q1284" s="80">
        <f>'Activity rawdata'!X1283</f>
        <v>0</v>
      </c>
      <c r="R1284" s="84">
        <f t="shared" si="200"/>
        <v>0</v>
      </c>
      <c r="S1284" s="80">
        <f>'Activity rawdata'!Z1283</f>
        <v>0</v>
      </c>
      <c r="T1284" s="80">
        <f>'Activity rawdata'!AA1283</f>
        <v>0</v>
      </c>
      <c r="U1284" s="80">
        <f t="shared" si="201"/>
        <v>0</v>
      </c>
      <c r="V1284" s="81">
        <f t="shared" si="202"/>
        <v>0</v>
      </c>
      <c r="W1284" s="75">
        <f t="shared" si="203"/>
        <v>0</v>
      </c>
      <c r="X1284" s="75">
        <f t="shared" si="204"/>
        <v>0</v>
      </c>
      <c r="Y1284" s="75">
        <f t="shared" si="205"/>
        <v>0</v>
      </c>
      <c r="Z1284" s="82">
        <f t="shared" si="206"/>
        <v>0</v>
      </c>
      <c r="AA1284" s="75">
        <f t="shared" si="207"/>
        <v>0</v>
      </c>
      <c r="AB1284" s="75">
        <f t="shared" si="208"/>
        <v>0</v>
      </c>
      <c r="AC1284" s="82">
        <f t="shared" si="209"/>
        <v>0</v>
      </c>
    </row>
    <row r="1285" spans="1:29" x14ac:dyDescent="0.35">
      <c r="A1285" s="70" t="str">
        <f>'Activity rawdata'!A1284</f>
        <v>BH6125-1-311</v>
      </c>
      <c r="B1285" s="71" t="str">
        <f>'Activity rawdata'!B1284</f>
        <v>COLB</v>
      </c>
      <c r="C1285" s="71" t="str">
        <f>IF('Activity rawdata'!C1284="PY","Planted",IF('Activity rawdata'!C1284="NY","Nat/Convert",IF('Activity rawdata'!C1284="NN","Nat/Nonconvert",IF('Activity rawdata'!C1284="OY","Planted"))))</f>
        <v>Planted</v>
      </c>
      <c r="D1285" s="70" t="str">
        <f>'Activity rawdata'!D1284</f>
        <v>STP3</v>
      </c>
      <c r="E1285" s="72" t="str">
        <f>'Activity rawdata'!E1284</f>
        <v>65</v>
      </c>
      <c r="F1285" s="73" t="str">
        <f>'Activity rawdata'!L1284</f>
        <v>NO</v>
      </c>
      <c r="G1285" s="72" t="str">
        <f>'Activity rawdata'!R1284</f>
        <v>2060</v>
      </c>
      <c r="H1285" s="72" t="str">
        <f>IF('Activity rawdata'!P1284="AHTHIN1","1st Thin",IF('Activity rawdata'!P1284="AHCC","Clearcut",IF('Activity rawdata'!P1284="AHTHSMZ","SMZ Thin",IF('Activity rawdata'!P1284="AHTHIN2","2nd Thin",IF('Activity rawdata'!P1284="AFERTE","Early Fert",IF('Activity rawdata'!P1284="AFERTM","Mid Fert",IF('Activity rawdata'!P1284="AFERTL","Late Fert",  IF('Activity rawdata'!P1284="ASP","Site Prep", IF('Activity rawdata'!P1284="APLT","Plant",  IF('Activity rawdata'!P1284="ANREG","Natural Regeneration"))))))))))</f>
        <v>Site Prep</v>
      </c>
      <c r="I1285" s="74">
        <f>'Activity rawdata'!O1284</f>
        <v>3.05</v>
      </c>
      <c r="J1285" s="75">
        <f>'Activity rawdata'!N1284</f>
        <v>1</v>
      </c>
      <c r="K1285" s="75">
        <f>'Activity rawdata'!AC1284</f>
        <v>0</v>
      </c>
      <c r="L1285" s="75">
        <f>'Activity rawdata'!AD1284</f>
        <v>0</v>
      </c>
      <c r="M1285" s="76" t="str">
        <f>'Activity rawdata'!AE1284</f>
        <v>-</v>
      </c>
      <c r="N1285" s="83">
        <f>'Activity rawdata'!T1284+'Activity rawdata'!U1284</f>
        <v>0</v>
      </c>
      <c r="O1285" s="80">
        <f>'Activity rawdata'!V1284</f>
        <v>0</v>
      </c>
      <c r="P1285" s="80">
        <f>'Activity rawdata'!W1284</f>
        <v>0</v>
      </c>
      <c r="Q1285" s="80">
        <f>'Activity rawdata'!X1284</f>
        <v>0</v>
      </c>
      <c r="R1285" s="84">
        <f t="shared" si="200"/>
        <v>0</v>
      </c>
      <c r="S1285" s="80">
        <f>'Activity rawdata'!Z1284</f>
        <v>0</v>
      </c>
      <c r="T1285" s="80">
        <f>'Activity rawdata'!AA1284</f>
        <v>0</v>
      </c>
      <c r="U1285" s="80">
        <f t="shared" si="201"/>
        <v>0</v>
      </c>
      <c r="V1285" s="81">
        <f t="shared" si="202"/>
        <v>0</v>
      </c>
      <c r="W1285" s="75">
        <f t="shared" si="203"/>
        <v>0</v>
      </c>
      <c r="X1285" s="75">
        <f t="shared" si="204"/>
        <v>0</v>
      </c>
      <c r="Y1285" s="75">
        <f t="shared" si="205"/>
        <v>0</v>
      </c>
      <c r="Z1285" s="82">
        <f t="shared" si="206"/>
        <v>0</v>
      </c>
      <c r="AA1285" s="75">
        <f t="shared" si="207"/>
        <v>0</v>
      </c>
      <c r="AB1285" s="75">
        <f t="shared" si="208"/>
        <v>0</v>
      </c>
      <c r="AC1285" s="82">
        <f t="shared" si="209"/>
        <v>0</v>
      </c>
    </row>
    <row r="1286" spans="1:29" x14ac:dyDescent="0.35">
      <c r="A1286" s="70" t="str">
        <f>'Activity rawdata'!A1285</f>
        <v>BH6125-1-298</v>
      </c>
      <c r="B1286" s="71" t="str">
        <f>'Activity rawdata'!B1285</f>
        <v>COLB</v>
      </c>
      <c r="C1286" s="71" t="str">
        <f>IF('Activity rawdata'!C1285="PY","Planted",IF('Activity rawdata'!C1285="NY","Nat/Convert",IF('Activity rawdata'!C1285="NN","Nat/Nonconvert",IF('Activity rawdata'!C1285="OY","Planted"))))</f>
        <v>Planted</v>
      </c>
      <c r="D1286" s="70" t="str">
        <f>'Activity rawdata'!D1285</f>
        <v>STP3</v>
      </c>
      <c r="E1286" s="72" t="str">
        <f>'Activity rawdata'!E1285</f>
        <v>71</v>
      </c>
      <c r="F1286" s="73" t="str">
        <f>'Activity rawdata'!L1285</f>
        <v>NO</v>
      </c>
      <c r="G1286" s="72" t="str">
        <f>'Activity rawdata'!R1285</f>
        <v>2060</v>
      </c>
      <c r="H1286" s="72" t="str">
        <f>IF('Activity rawdata'!P1285="AHTHIN1","1st Thin",IF('Activity rawdata'!P1285="AHCC","Clearcut",IF('Activity rawdata'!P1285="AHTHSMZ","SMZ Thin",IF('Activity rawdata'!P1285="AHTHIN2","2nd Thin",IF('Activity rawdata'!P1285="AFERTE","Early Fert",IF('Activity rawdata'!P1285="AFERTM","Mid Fert",IF('Activity rawdata'!P1285="AFERTL","Late Fert",  IF('Activity rawdata'!P1285="ASP","Site Prep", IF('Activity rawdata'!P1285="APLT","Plant",  IF('Activity rawdata'!P1285="ANREG","Natural Regeneration"))))))))))</f>
        <v>Site Prep</v>
      </c>
      <c r="I1286" s="74">
        <f>'Activity rawdata'!O1285</f>
        <v>3.15</v>
      </c>
      <c r="J1286" s="75">
        <f>'Activity rawdata'!N1285</f>
        <v>1</v>
      </c>
      <c r="K1286" s="75">
        <f>'Activity rawdata'!AC1285</f>
        <v>0</v>
      </c>
      <c r="L1286" s="75">
        <f>'Activity rawdata'!AD1285</f>
        <v>0</v>
      </c>
      <c r="M1286" s="76" t="str">
        <f>'Activity rawdata'!AE1285</f>
        <v>-</v>
      </c>
      <c r="N1286" s="83">
        <f>'Activity rawdata'!T1285+'Activity rawdata'!U1285</f>
        <v>0</v>
      </c>
      <c r="O1286" s="80">
        <f>'Activity rawdata'!V1285</f>
        <v>0</v>
      </c>
      <c r="P1286" s="80">
        <f>'Activity rawdata'!W1285</f>
        <v>0</v>
      </c>
      <c r="Q1286" s="80">
        <f>'Activity rawdata'!X1285</f>
        <v>0</v>
      </c>
      <c r="R1286" s="84">
        <f t="shared" si="200"/>
        <v>0</v>
      </c>
      <c r="S1286" s="80">
        <f>'Activity rawdata'!Z1285</f>
        <v>0</v>
      </c>
      <c r="T1286" s="80">
        <f>'Activity rawdata'!AA1285</f>
        <v>0</v>
      </c>
      <c r="U1286" s="80">
        <f t="shared" si="201"/>
        <v>0</v>
      </c>
      <c r="V1286" s="81">
        <f t="shared" si="202"/>
        <v>0</v>
      </c>
      <c r="W1286" s="75">
        <f t="shared" si="203"/>
        <v>0</v>
      </c>
      <c r="X1286" s="75">
        <f t="shared" si="204"/>
        <v>0</v>
      </c>
      <c r="Y1286" s="75">
        <f t="shared" si="205"/>
        <v>0</v>
      </c>
      <c r="Z1286" s="82">
        <f t="shared" si="206"/>
        <v>0</v>
      </c>
      <c r="AA1286" s="75">
        <f t="shared" si="207"/>
        <v>0</v>
      </c>
      <c r="AB1286" s="75">
        <f t="shared" si="208"/>
        <v>0</v>
      </c>
      <c r="AC1286" s="82">
        <f t="shared" si="209"/>
        <v>0</v>
      </c>
    </row>
    <row r="1287" spans="1:29" x14ac:dyDescent="0.35">
      <c r="A1287" s="70" t="str">
        <f>'Activity rawdata'!A1286</f>
        <v>BH5186-1-175</v>
      </c>
      <c r="B1287" s="71" t="str">
        <f>'Activity rawdata'!B1286</f>
        <v>COLB</v>
      </c>
      <c r="C1287" s="71" t="str">
        <f>IF('Activity rawdata'!C1286="PY","Planted",IF('Activity rawdata'!C1286="NY","Nat/Convert",IF('Activity rawdata'!C1286="NN","Nat/Nonconvert",IF('Activity rawdata'!C1286="OY","Planted"))))</f>
        <v>Planted</v>
      </c>
      <c r="D1287" s="70" t="str">
        <f>'Activity rawdata'!D1286</f>
        <v>STP3</v>
      </c>
      <c r="E1287" s="72" t="str">
        <f>'Activity rawdata'!E1286</f>
        <v>74</v>
      </c>
      <c r="F1287" s="73" t="str">
        <f>'Activity rawdata'!L1286</f>
        <v>NO</v>
      </c>
      <c r="G1287" s="72" t="str">
        <f>'Activity rawdata'!R1286</f>
        <v>2060</v>
      </c>
      <c r="H1287" s="72" t="str">
        <f>IF('Activity rawdata'!P1286="AHTHIN1","1st Thin",IF('Activity rawdata'!P1286="AHCC","Clearcut",IF('Activity rawdata'!P1286="AHTHSMZ","SMZ Thin",IF('Activity rawdata'!P1286="AHTHIN2","2nd Thin",IF('Activity rawdata'!P1286="AFERTE","Early Fert",IF('Activity rawdata'!P1286="AFERTM","Mid Fert",IF('Activity rawdata'!P1286="AFERTL","Late Fert",  IF('Activity rawdata'!P1286="ASP","Site Prep", IF('Activity rawdata'!P1286="APLT","Plant",  IF('Activity rawdata'!P1286="ANREG","Natural Regeneration"))))))))))</f>
        <v>Site Prep</v>
      </c>
      <c r="I1287" s="74">
        <f>'Activity rawdata'!O1286</f>
        <v>2.31</v>
      </c>
      <c r="J1287" s="75">
        <f>'Activity rawdata'!N1286</f>
        <v>1</v>
      </c>
      <c r="K1287" s="75">
        <f>'Activity rawdata'!AC1286</f>
        <v>0</v>
      </c>
      <c r="L1287" s="75">
        <f>'Activity rawdata'!AD1286</f>
        <v>0</v>
      </c>
      <c r="M1287" s="76" t="str">
        <f>'Activity rawdata'!AE1286</f>
        <v>-</v>
      </c>
      <c r="N1287" s="83">
        <f>'Activity rawdata'!T1286+'Activity rawdata'!U1286</f>
        <v>0</v>
      </c>
      <c r="O1287" s="80">
        <f>'Activity rawdata'!V1286</f>
        <v>0</v>
      </c>
      <c r="P1287" s="80">
        <f>'Activity rawdata'!W1286</f>
        <v>0</v>
      </c>
      <c r="Q1287" s="80">
        <f>'Activity rawdata'!X1286</f>
        <v>0</v>
      </c>
      <c r="R1287" s="84">
        <f t="shared" si="200"/>
        <v>0</v>
      </c>
      <c r="S1287" s="80">
        <f>'Activity rawdata'!Z1286</f>
        <v>0</v>
      </c>
      <c r="T1287" s="80">
        <f>'Activity rawdata'!AA1286</f>
        <v>0</v>
      </c>
      <c r="U1287" s="80">
        <f t="shared" si="201"/>
        <v>0</v>
      </c>
      <c r="V1287" s="81">
        <f t="shared" si="202"/>
        <v>0</v>
      </c>
      <c r="W1287" s="75">
        <f t="shared" si="203"/>
        <v>0</v>
      </c>
      <c r="X1287" s="75">
        <f t="shared" si="204"/>
        <v>0</v>
      </c>
      <c r="Y1287" s="75">
        <f t="shared" si="205"/>
        <v>0</v>
      </c>
      <c r="Z1287" s="82">
        <f t="shared" si="206"/>
        <v>0</v>
      </c>
      <c r="AA1287" s="75">
        <f t="shared" si="207"/>
        <v>0</v>
      </c>
      <c r="AB1287" s="75">
        <f t="shared" si="208"/>
        <v>0</v>
      </c>
      <c r="AC1287" s="82">
        <f t="shared" si="209"/>
        <v>0</v>
      </c>
    </row>
    <row r="1288" spans="1:29" x14ac:dyDescent="0.35">
      <c r="A1288" s="70" t="str">
        <f>'Activity rawdata'!A1287</f>
        <v>BH5132-1-117</v>
      </c>
      <c r="B1288" s="71" t="str">
        <f>'Activity rawdata'!B1287</f>
        <v>COLB</v>
      </c>
      <c r="C1288" s="71" t="str">
        <f>IF('Activity rawdata'!C1287="PY","Planted",IF('Activity rawdata'!C1287="NY","Nat/Convert",IF('Activity rawdata'!C1287="NN","Nat/Nonconvert",IF('Activity rawdata'!C1287="OY","Planted"))))</f>
        <v>Planted</v>
      </c>
      <c r="D1288" s="70" t="str">
        <f>'Activity rawdata'!D1287</f>
        <v>STP3</v>
      </c>
      <c r="E1288" s="72" t="str">
        <f>'Activity rawdata'!E1287</f>
        <v>77</v>
      </c>
      <c r="F1288" s="73" t="str">
        <f>'Activity rawdata'!L1287</f>
        <v>NO</v>
      </c>
      <c r="G1288" s="72" t="str">
        <f>'Activity rawdata'!R1287</f>
        <v>2060</v>
      </c>
      <c r="H1288" s="72" t="str">
        <f>IF('Activity rawdata'!P1287="AHTHIN1","1st Thin",IF('Activity rawdata'!P1287="AHCC","Clearcut",IF('Activity rawdata'!P1287="AHTHSMZ","SMZ Thin",IF('Activity rawdata'!P1287="AHTHIN2","2nd Thin",IF('Activity rawdata'!P1287="AFERTE","Early Fert",IF('Activity rawdata'!P1287="AFERTM","Mid Fert",IF('Activity rawdata'!P1287="AFERTL","Late Fert",  IF('Activity rawdata'!P1287="ASP","Site Prep", IF('Activity rawdata'!P1287="APLT","Plant",  IF('Activity rawdata'!P1287="ANREG","Natural Regeneration"))))))))))</f>
        <v>Site Prep</v>
      </c>
      <c r="I1288" s="74">
        <f>'Activity rawdata'!O1287</f>
        <v>7.73</v>
      </c>
      <c r="J1288" s="75">
        <f>'Activity rawdata'!N1287</f>
        <v>1</v>
      </c>
      <c r="K1288" s="75">
        <f>'Activity rawdata'!AC1287</f>
        <v>0</v>
      </c>
      <c r="L1288" s="75">
        <f>'Activity rawdata'!AD1287</f>
        <v>0</v>
      </c>
      <c r="M1288" s="76" t="str">
        <f>'Activity rawdata'!AE1287</f>
        <v>-</v>
      </c>
      <c r="N1288" s="83">
        <f>'Activity rawdata'!T1287+'Activity rawdata'!U1287</f>
        <v>0</v>
      </c>
      <c r="O1288" s="80">
        <f>'Activity rawdata'!V1287</f>
        <v>0</v>
      </c>
      <c r="P1288" s="80">
        <f>'Activity rawdata'!W1287</f>
        <v>0</v>
      </c>
      <c r="Q1288" s="80">
        <f>'Activity rawdata'!X1287</f>
        <v>0</v>
      </c>
      <c r="R1288" s="84">
        <f t="shared" si="200"/>
        <v>0</v>
      </c>
      <c r="S1288" s="80">
        <f>'Activity rawdata'!Z1287</f>
        <v>0</v>
      </c>
      <c r="T1288" s="80">
        <f>'Activity rawdata'!AA1287</f>
        <v>0</v>
      </c>
      <c r="U1288" s="80">
        <f t="shared" si="201"/>
        <v>0</v>
      </c>
      <c r="V1288" s="81">
        <f t="shared" si="202"/>
        <v>0</v>
      </c>
      <c r="W1288" s="75">
        <f t="shared" si="203"/>
        <v>0</v>
      </c>
      <c r="X1288" s="75">
        <f t="shared" si="204"/>
        <v>0</v>
      </c>
      <c r="Y1288" s="75">
        <f t="shared" si="205"/>
        <v>0</v>
      </c>
      <c r="Z1288" s="82">
        <f t="shared" si="206"/>
        <v>0</v>
      </c>
      <c r="AA1288" s="75">
        <f t="shared" si="207"/>
        <v>0</v>
      </c>
      <c r="AB1288" s="75">
        <f t="shared" si="208"/>
        <v>0</v>
      </c>
      <c r="AC1288" s="82">
        <f t="shared" si="209"/>
        <v>0</v>
      </c>
    </row>
    <row r="1289" spans="1:29" x14ac:dyDescent="0.35">
      <c r="A1289" s="70" t="str">
        <f>'Activity rawdata'!A1288</f>
        <v>BH4059-1-109</v>
      </c>
      <c r="B1289" s="71" t="str">
        <f>'Activity rawdata'!B1288</f>
        <v>COLB</v>
      </c>
      <c r="C1289" s="71" t="str">
        <f>IF('Activity rawdata'!C1288="PY","Planted",IF('Activity rawdata'!C1288="NY","Nat/Convert",IF('Activity rawdata'!C1288="NN","Nat/Nonconvert",IF('Activity rawdata'!C1288="OY","Planted"))))</f>
        <v>Planted</v>
      </c>
      <c r="D1289" s="70" t="str">
        <f>'Activity rawdata'!D1288</f>
        <v>STP3</v>
      </c>
      <c r="E1289" s="72" t="str">
        <f>'Activity rawdata'!E1288</f>
        <v>56</v>
      </c>
      <c r="F1289" s="73" t="str">
        <f>'Activity rawdata'!L1288</f>
        <v>NO</v>
      </c>
      <c r="G1289" s="72" t="str">
        <f>'Activity rawdata'!R1288</f>
        <v>2060</v>
      </c>
      <c r="H1289" s="72" t="str">
        <f>IF('Activity rawdata'!P1288="AHTHIN1","1st Thin",IF('Activity rawdata'!P1288="AHCC","Clearcut",IF('Activity rawdata'!P1288="AHTHSMZ","SMZ Thin",IF('Activity rawdata'!P1288="AHTHIN2","2nd Thin",IF('Activity rawdata'!P1288="AFERTE","Early Fert",IF('Activity rawdata'!P1288="AFERTM","Mid Fert",IF('Activity rawdata'!P1288="AFERTL","Late Fert",  IF('Activity rawdata'!P1288="ASP","Site Prep", IF('Activity rawdata'!P1288="APLT","Plant",  IF('Activity rawdata'!P1288="ANREG","Natural Regeneration"))))))))))</f>
        <v>Site Prep</v>
      </c>
      <c r="I1289" s="74">
        <f>'Activity rawdata'!O1288</f>
        <v>17.84</v>
      </c>
      <c r="J1289" s="75">
        <f>'Activity rawdata'!N1288</f>
        <v>1</v>
      </c>
      <c r="K1289" s="75">
        <f>'Activity rawdata'!AC1288</f>
        <v>0</v>
      </c>
      <c r="L1289" s="75">
        <f>'Activity rawdata'!AD1288</f>
        <v>0</v>
      </c>
      <c r="M1289" s="76" t="str">
        <f>'Activity rawdata'!AE1288</f>
        <v>-</v>
      </c>
      <c r="N1289" s="83">
        <f>'Activity rawdata'!T1288+'Activity rawdata'!U1288</f>
        <v>0</v>
      </c>
      <c r="O1289" s="80">
        <f>'Activity rawdata'!V1288</f>
        <v>0</v>
      </c>
      <c r="P1289" s="80">
        <f>'Activity rawdata'!W1288</f>
        <v>0</v>
      </c>
      <c r="Q1289" s="80">
        <f>'Activity rawdata'!X1288</f>
        <v>0</v>
      </c>
      <c r="R1289" s="84">
        <f t="shared" si="200"/>
        <v>0</v>
      </c>
      <c r="S1289" s="80">
        <f>'Activity rawdata'!Z1288</f>
        <v>0</v>
      </c>
      <c r="T1289" s="80">
        <f>'Activity rawdata'!AA1288</f>
        <v>0</v>
      </c>
      <c r="U1289" s="80">
        <f t="shared" si="201"/>
        <v>0</v>
      </c>
      <c r="V1289" s="81">
        <f t="shared" si="202"/>
        <v>0</v>
      </c>
      <c r="W1289" s="75">
        <f t="shared" si="203"/>
        <v>0</v>
      </c>
      <c r="X1289" s="75">
        <f t="shared" si="204"/>
        <v>0</v>
      </c>
      <c r="Y1289" s="75">
        <f t="shared" si="205"/>
        <v>0</v>
      </c>
      <c r="Z1289" s="82">
        <f t="shared" si="206"/>
        <v>0</v>
      </c>
      <c r="AA1289" s="75">
        <f t="shared" si="207"/>
        <v>0</v>
      </c>
      <c r="AB1289" s="75">
        <f t="shared" si="208"/>
        <v>0</v>
      </c>
      <c r="AC1289" s="82">
        <f t="shared" si="209"/>
        <v>0</v>
      </c>
    </row>
    <row r="1290" spans="1:29" x14ac:dyDescent="0.35">
      <c r="A1290" s="70" t="str">
        <f>'Activity rawdata'!A1289</f>
        <v>BH4059-1-108</v>
      </c>
      <c r="B1290" s="71" t="str">
        <f>'Activity rawdata'!B1289</f>
        <v>COLB</v>
      </c>
      <c r="C1290" s="71" t="str">
        <f>IF('Activity rawdata'!C1289="PY","Planted",IF('Activity rawdata'!C1289="NY","Nat/Convert",IF('Activity rawdata'!C1289="NN","Nat/Nonconvert",IF('Activity rawdata'!C1289="OY","Planted"))))</f>
        <v>Planted</v>
      </c>
      <c r="D1290" s="70" t="str">
        <f>'Activity rawdata'!D1289</f>
        <v>STP3</v>
      </c>
      <c r="E1290" s="72" t="str">
        <f>'Activity rawdata'!E1289</f>
        <v>56</v>
      </c>
      <c r="F1290" s="73" t="str">
        <f>'Activity rawdata'!L1289</f>
        <v>NO</v>
      </c>
      <c r="G1290" s="72" t="str">
        <f>'Activity rawdata'!R1289</f>
        <v>2060</v>
      </c>
      <c r="H1290" s="72" t="str">
        <f>IF('Activity rawdata'!P1289="AHTHIN1","1st Thin",IF('Activity rawdata'!P1289="AHCC","Clearcut",IF('Activity rawdata'!P1289="AHTHSMZ","SMZ Thin",IF('Activity rawdata'!P1289="AHTHIN2","2nd Thin",IF('Activity rawdata'!P1289="AFERTE","Early Fert",IF('Activity rawdata'!P1289="AFERTM","Mid Fert",IF('Activity rawdata'!P1289="AFERTL","Late Fert",  IF('Activity rawdata'!P1289="ASP","Site Prep", IF('Activity rawdata'!P1289="APLT","Plant",  IF('Activity rawdata'!P1289="ANREG","Natural Regeneration"))))))))))</f>
        <v>Site Prep</v>
      </c>
      <c r="I1290" s="74">
        <f>'Activity rawdata'!O1289</f>
        <v>7.77</v>
      </c>
      <c r="J1290" s="75">
        <f>'Activity rawdata'!N1289</f>
        <v>1</v>
      </c>
      <c r="K1290" s="75">
        <f>'Activity rawdata'!AC1289</f>
        <v>0</v>
      </c>
      <c r="L1290" s="75">
        <f>'Activity rawdata'!AD1289</f>
        <v>0</v>
      </c>
      <c r="M1290" s="76" t="str">
        <f>'Activity rawdata'!AE1289</f>
        <v>-</v>
      </c>
      <c r="N1290" s="83">
        <f>'Activity rawdata'!T1289+'Activity rawdata'!U1289</f>
        <v>0</v>
      </c>
      <c r="O1290" s="80">
        <f>'Activity rawdata'!V1289</f>
        <v>0</v>
      </c>
      <c r="P1290" s="80">
        <f>'Activity rawdata'!W1289</f>
        <v>0</v>
      </c>
      <c r="Q1290" s="80">
        <f>'Activity rawdata'!X1289</f>
        <v>0</v>
      </c>
      <c r="R1290" s="84">
        <f t="shared" si="200"/>
        <v>0</v>
      </c>
      <c r="S1290" s="80">
        <f>'Activity rawdata'!Z1289</f>
        <v>0</v>
      </c>
      <c r="T1290" s="80">
        <f>'Activity rawdata'!AA1289</f>
        <v>0</v>
      </c>
      <c r="U1290" s="80">
        <f t="shared" si="201"/>
        <v>0</v>
      </c>
      <c r="V1290" s="81">
        <f t="shared" si="202"/>
        <v>0</v>
      </c>
      <c r="W1290" s="75">
        <f t="shared" si="203"/>
        <v>0</v>
      </c>
      <c r="X1290" s="75">
        <f t="shared" si="204"/>
        <v>0</v>
      </c>
      <c r="Y1290" s="75">
        <f t="shared" si="205"/>
        <v>0</v>
      </c>
      <c r="Z1290" s="82">
        <f t="shared" si="206"/>
        <v>0</v>
      </c>
      <c r="AA1290" s="75">
        <f t="shared" si="207"/>
        <v>0</v>
      </c>
      <c r="AB1290" s="75">
        <f t="shared" si="208"/>
        <v>0</v>
      </c>
      <c r="AC1290" s="82">
        <f t="shared" si="209"/>
        <v>0</v>
      </c>
    </row>
    <row r="1291" spans="1:29" x14ac:dyDescent="0.35">
      <c r="A1291" s="70" t="str">
        <f>'Activity rawdata'!A1290</f>
        <v>BH6125-1-354</v>
      </c>
      <c r="B1291" s="71" t="str">
        <f>'Activity rawdata'!B1290</f>
        <v>COLB</v>
      </c>
      <c r="C1291" s="71" t="str">
        <f>IF('Activity rawdata'!C1290="PY","Planted",IF('Activity rawdata'!C1290="NY","Nat/Convert",IF('Activity rawdata'!C1290="NN","Nat/Nonconvert",IF('Activity rawdata'!C1290="OY","Planted"))))</f>
        <v>Planted</v>
      </c>
      <c r="D1291" s="70" t="str">
        <f>'Activity rawdata'!D1290</f>
        <v>STP3</v>
      </c>
      <c r="E1291" s="72" t="str">
        <f>'Activity rawdata'!E1290</f>
        <v>91</v>
      </c>
      <c r="F1291" s="73" t="str">
        <f>'Activity rawdata'!L1290</f>
        <v>NO</v>
      </c>
      <c r="G1291" s="72" t="str">
        <f>'Activity rawdata'!R1290</f>
        <v>2060</v>
      </c>
      <c r="H1291" s="72" t="str">
        <f>IF('Activity rawdata'!P1290="AHTHIN1","1st Thin",IF('Activity rawdata'!P1290="AHCC","Clearcut",IF('Activity rawdata'!P1290="AHTHSMZ","SMZ Thin",IF('Activity rawdata'!P1290="AHTHIN2","2nd Thin",IF('Activity rawdata'!P1290="AFERTE","Early Fert",IF('Activity rawdata'!P1290="AFERTM","Mid Fert",IF('Activity rawdata'!P1290="AFERTL","Late Fert",  IF('Activity rawdata'!P1290="ASP","Site Prep", IF('Activity rawdata'!P1290="APLT","Plant",  IF('Activity rawdata'!P1290="ANREG","Natural Regeneration"))))))))))</f>
        <v>Site Prep</v>
      </c>
      <c r="I1291" s="74">
        <f>'Activity rawdata'!O1290</f>
        <v>0.78</v>
      </c>
      <c r="J1291" s="75">
        <f>'Activity rawdata'!N1290</f>
        <v>1</v>
      </c>
      <c r="K1291" s="75">
        <f>'Activity rawdata'!AC1290</f>
        <v>0</v>
      </c>
      <c r="L1291" s="75">
        <f>'Activity rawdata'!AD1290</f>
        <v>0</v>
      </c>
      <c r="M1291" s="76" t="str">
        <f>'Activity rawdata'!AE1290</f>
        <v>-</v>
      </c>
      <c r="N1291" s="83">
        <f>'Activity rawdata'!T1290+'Activity rawdata'!U1290</f>
        <v>0</v>
      </c>
      <c r="O1291" s="80">
        <f>'Activity rawdata'!V1290</f>
        <v>0</v>
      </c>
      <c r="P1291" s="80">
        <f>'Activity rawdata'!W1290</f>
        <v>0</v>
      </c>
      <c r="Q1291" s="80">
        <f>'Activity rawdata'!X1290</f>
        <v>0</v>
      </c>
      <c r="R1291" s="84">
        <f t="shared" si="200"/>
        <v>0</v>
      </c>
      <c r="S1291" s="80">
        <f>'Activity rawdata'!Z1290</f>
        <v>0</v>
      </c>
      <c r="T1291" s="80">
        <f>'Activity rawdata'!AA1290</f>
        <v>0</v>
      </c>
      <c r="U1291" s="80">
        <f t="shared" si="201"/>
        <v>0</v>
      </c>
      <c r="V1291" s="81">
        <f t="shared" si="202"/>
        <v>0</v>
      </c>
      <c r="W1291" s="75">
        <f t="shared" si="203"/>
        <v>0</v>
      </c>
      <c r="X1291" s="75">
        <f t="shared" si="204"/>
        <v>0</v>
      </c>
      <c r="Y1291" s="75">
        <f t="shared" si="205"/>
        <v>0</v>
      </c>
      <c r="Z1291" s="82">
        <f t="shared" si="206"/>
        <v>0</v>
      </c>
      <c r="AA1291" s="75">
        <f t="shared" si="207"/>
        <v>0</v>
      </c>
      <c r="AB1291" s="75">
        <f t="shared" si="208"/>
        <v>0</v>
      </c>
      <c r="AC1291" s="82">
        <f t="shared" si="209"/>
        <v>0</v>
      </c>
    </row>
    <row r="1292" spans="1:29" x14ac:dyDescent="0.35">
      <c r="A1292" s="70" t="str">
        <f>'Activity rawdata'!A1291</f>
        <v>BH5132-1-122</v>
      </c>
      <c r="B1292" s="71" t="str">
        <f>'Activity rawdata'!B1291</f>
        <v>COLB</v>
      </c>
      <c r="C1292" s="71" t="str">
        <f>IF('Activity rawdata'!C1291="PY","Planted",IF('Activity rawdata'!C1291="NY","Nat/Convert",IF('Activity rawdata'!C1291="NN","Nat/Nonconvert",IF('Activity rawdata'!C1291="OY","Planted"))))</f>
        <v>Planted</v>
      </c>
      <c r="D1292" s="70" t="str">
        <f>'Activity rawdata'!D1291</f>
        <v>STP3</v>
      </c>
      <c r="E1292" s="72" t="str">
        <f>'Activity rawdata'!E1291</f>
        <v>82</v>
      </c>
      <c r="F1292" s="73" t="str">
        <f>'Activity rawdata'!L1291</f>
        <v>NO</v>
      </c>
      <c r="G1292" s="72" t="str">
        <f>'Activity rawdata'!R1291</f>
        <v>2060</v>
      </c>
      <c r="H1292" s="72" t="str">
        <f>IF('Activity rawdata'!P1291="AHTHIN1","1st Thin",IF('Activity rawdata'!P1291="AHCC","Clearcut",IF('Activity rawdata'!P1291="AHTHSMZ","SMZ Thin",IF('Activity rawdata'!P1291="AHTHIN2","2nd Thin",IF('Activity rawdata'!P1291="AFERTE","Early Fert",IF('Activity rawdata'!P1291="AFERTM","Mid Fert",IF('Activity rawdata'!P1291="AFERTL","Late Fert",  IF('Activity rawdata'!P1291="ASP","Site Prep", IF('Activity rawdata'!P1291="APLT","Plant",  IF('Activity rawdata'!P1291="ANREG","Natural Regeneration"))))))))))</f>
        <v>Site Prep</v>
      </c>
      <c r="I1292" s="74">
        <f>'Activity rawdata'!O1291</f>
        <v>1.34</v>
      </c>
      <c r="J1292" s="75">
        <f>'Activity rawdata'!N1291</f>
        <v>1</v>
      </c>
      <c r="K1292" s="75">
        <f>'Activity rawdata'!AC1291</f>
        <v>0</v>
      </c>
      <c r="L1292" s="75">
        <f>'Activity rawdata'!AD1291</f>
        <v>0</v>
      </c>
      <c r="M1292" s="76" t="str">
        <f>'Activity rawdata'!AE1291</f>
        <v>-</v>
      </c>
      <c r="N1292" s="83">
        <f>'Activity rawdata'!T1291+'Activity rawdata'!U1291</f>
        <v>0</v>
      </c>
      <c r="O1292" s="80">
        <f>'Activity rawdata'!V1291</f>
        <v>0</v>
      </c>
      <c r="P1292" s="80">
        <f>'Activity rawdata'!W1291</f>
        <v>0</v>
      </c>
      <c r="Q1292" s="80">
        <f>'Activity rawdata'!X1291</f>
        <v>0</v>
      </c>
      <c r="R1292" s="84">
        <f t="shared" si="200"/>
        <v>0</v>
      </c>
      <c r="S1292" s="80">
        <f>'Activity rawdata'!Z1291</f>
        <v>0</v>
      </c>
      <c r="T1292" s="80">
        <f>'Activity rawdata'!AA1291</f>
        <v>0</v>
      </c>
      <c r="U1292" s="80">
        <f t="shared" si="201"/>
        <v>0</v>
      </c>
      <c r="V1292" s="81">
        <f t="shared" si="202"/>
        <v>0</v>
      </c>
      <c r="W1292" s="75">
        <f t="shared" si="203"/>
        <v>0</v>
      </c>
      <c r="X1292" s="75">
        <f t="shared" si="204"/>
        <v>0</v>
      </c>
      <c r="Y1292" s="75">
        <f t="shared" si="205"/>
        <v>0</v>
      </c>
      <c r="Z1292" s="82">
        <f t="shared" si="206"/>
        <v>0</v>
      </c>
      <c r="AA1292" s="75">
        <f t="shared" si="207"/>
        <v>0</v>
      </c>
      <c r="AB1292" s="75">
        <f t="shared" si="208"/>
        <v>0</v>
      </c>
      <c r="AC1292" s="82">
        <f t="shared" si="209"/>
        <v>0</v>
      </c>
    </row>
    <row r="1293" spans="1:29" x14ac:dyDescent="0.35">
      <c r="A1293" s="70" t="str">
        <f>'Activity rawdata'!A1292</f>
        <v>BH1435-1-339</v>
      </c>
      <c r="B1293" s="71" t="str">
        <f>'Activity rawdata'!B1292</f>
        <v>COLB</v>
      </c>
      <c r="C1293" s="71" t="str">
        <f>IF('Activity rawdata'!C1292="PY","Planted",IF('Activity rawdata'!C1292="NY","Nat/Convert",IF('Activity rawdata'!C1292="NN","Nat/Nonconvert",IF('Activity rawdata'!C1292="OY","Planted"))))</f>
        <v>Planted</v>
      </c>
      <c r="D1293" s="70" t="str">
        <f>'Activity rawdata'!D1292</f>
        <v>STP3</v>
      </c>
      <c r="E1293" s="72" t="str">
        <f>'Activity rawdata'!E1292</f>
        <v>94</v>
      </c>
      <c r="F1293" s="73" t="str">
        <f>'Activity rawdata'!L1292</f>
        <v>NO</v>
      </c>
      <c r="G1293" s="72" t="str">
        <f>'Activity rawdata'!R1292</f>
        <v>2060</v>
      </c>
      <c r="H1293" s="72" t="str">
        <f>IF('Activity rawdata'!P1292="AHTHIN1","1st Thin",IF('Activity rawdata'!P1292="AHCC","Clearcut",IF('Activity rawdata'!P1292="AHTHSMZ","SMZ Thin",IF('Activity rawdata'!P1292="AHTHIN2","2nd Thin",IF('Activity rawdata'!P1292="AFERTE","Early Fert",IF('Activity rawdata'!P1292="AFERTM","Mid Fert",IF('Activity rawdata'!P1292="AFERTL","Late Fert",  IF('Activity rawdata'!P1292="ASP","Site Prep", IF('Activity rawdata'!P1292="APLT","Plant",  IF('Activity rawdata'!P1292="ANREG","Natural Regeneration"))))))))))</f>
        <v>Site Prep</v>
      </c>
      <c r="I1293" s="74">
        <f>'Activity rawdata'!O1292</f>
        <v>41.62</v>
      </c>
      <c r="J1293" s="75">
        <f>'Activity rawdata'!N1292</f>
        <v>1</v>
      </c>
      <c r="K1293" s="75">
        <f>'Activity rawdata'!AC1292</f>
        <v>0</v>
      </c>
      <c r="L1293" s="75">
        <f>'Activity rawdata'!AD1292</f>
        <v>0</v>
      </c>
      <c r="M1293" s="76" t="str">
        <f>'Activity rawdata'!AE1292</f>
        <v>-</v>
      </c>
      <c r="N1293" s="83">
        <f>'Activity rawdata'!T1292+'Activity rawdata'!U1292</f>
        <v>0</v>
      </c>
      <c r="O1293" s="80">
        <f>'Activity rawdata'!V1292</f>
        <v>0</v>
      </c>
      <c r="P1293" s="80">
        <f>'Activity rawdata'!W1292</f>
        <v>0</v>
      </c>
      <c r="Q1293" s="80">
        <f>'Activity rawdata'!X1292</f>
        <v>0</v>
      </c>
      <c r="R1293" s="84">
        <f t="shared" si="200"/>
        <v>0</v>
      </c>
      <c r="S1293" s="80">
        <f>'Activity rawdata'!Z1292</f>
        <v>0</v>
      </c>
      <c r="T1293" s="80">
        <f>'Activity rawdata'!AA1292</f>
        <v>0</v>
      </c>
      <c r="U1293" s="80">
        <f t="shared" si="201"/>
        <v>0</v>
      </c>
      <c r="V1293" s="81">
        <f t="shared" si="202"/>
        <v>0</v>
      </c>
      <c r="W1293" s="75">
        <f t="shared" si="203"/>
        <v>0</v>
      </c>
      <c r="X1293" s="75">
        <f t="shared" si="204"/>
        <v>0</v>
      </c>
      <c r="Y1293" s="75">
        <f t="shared" si="205"/>
        <v>0</v>
      </c>
      <c r="Z1293" s="82">
        <f t="shared" si="206"/>
        <v>0</v>
      </c>
      <c r="AA1293" s="75">
        <f t="shared" si="207"/>
        <v>0</v>
      </c>
      <c r="AB1293" s="75">
        <f t="shared" si="208"/>
        <v>0</v>
      </c>
      <c r="AC1293" s="82">
        <f t="shared" si="209"/>
        <v>0</v>
      </c>
    </row>
    <row r="1294" spans="1:29" x14ac:dyDescent="0.35">
      <c r="A1294" s="70" t="str">
        <f>'Activity rawdata'!A1293</f>
        <v>BH1435-1-23</v>
      </c>
      <c r="B1294" s="71" t="str">
        <f>'Activity rawdata'!B1293</f>
        <v>COLB</v>
      </c>
      <c r="C1294" s="71" t="str">
        <f>IF('Activity rawdata'!C1293="PY","Planted",IF('Activity rawdata'!C1293="NY","Nat/Convert",IF('Activity rawdata'!C1293="NN","Nat/Nonconvert",IF('Activity rawdata'!C1293="OY","Planted"))))</f>
        <v>Planted</v>
      </c>
      <c r="D1294" s="70" t="str">
        <f>'Activity rawdata'!D1293</f>
        <v>STP3</v>
      </c>
      <c r="E1294" s="72" t="str">
        <f>'Activity rawdata'!E1293</f>
        <v>94</v>
      </c>
      <c r="F1294" s="73" t="str">
        <f>'Activity rawdata'!L1293</f>
        <v>NO</v>
      </c>
      <c r="G1294" s="72" t="str">
        <f>'Activity rawdata'!R1293</f>
        <v>2060</v>
      </c>
      <c r="H1294" s="72" t="str">
        <f>IF('Activity rawdata'!P1293="AHTHIN1","1st Thin",IF('Activity rawdata'!P1293="AHCC","Clearcut",IF('Activity rawdata'!P1293="AHTHSMZ","SMZ Thin",IF('Activity rawdata'!P1293="AHTHIN2","2nd Thin",IF('Activity rawdata'!P1293="AFERTE","Early Fert",IF('Activity rawdata'!P1293="AFERTM","Mid Fert",IF('Activity rawdata'!P1293="AFERTL","Late Fert",  IF('Activity rawdata'!P1293="ASP","Site Prep", IF('Activity rawdata'!P1293="APLT","Plant",  IF('Activity rawdata'!P1293="ANREG","Natural Regeneration"))))))))))</f>
        <v>Site Prep</v>
      </c>
      <c r="I1294" s="74">
        <f>'Activity rawdata'!O1293</f>
        <v>178.91</v>
      </c>
      <c r="J1294" s="75">
        <f>'Activity rawdata'!N1293</f>
        <v>1</v>
      </c>
      <c r="K1294" s="75">
        <f>'Activity rawdata'!AC1293</f>
        <v>0</v>
      </c>
      <c r="L1294" s="75">
        <f>'Activity rawdata'!AD1293</f>
        <v>0</v>
      </c>
      <c r="M1294" s="76" t="str">
        <f>'Activity rawdata'!AE1293</f>
        <v>-</v>
      </c>
      <c r="N1294" s="83">
        <f>'Activity rawdata'!T1293+'Activity rawdata'!U1293</f>
        <v>0</v>
      </c>
      <c r="O1294" s="80">
        <f>'Activity rawdata'!V1293</f>
        <v>0</v>
      </c>
      <c r="P1294" s="80">
        <f>'Activity rawdata'!W1293</f>
        <v>0</v>
      </c>
      <c r="Q1294" s="80">
        <f>'Activity rawdata'!X1293</f>
        <v>0</v>
      </c>
      <c r="R1294" s="84">
        <f t="shared" ref="R1294:R1357" si="210">SUM(N1294:Q1294)</f>
        <v>0</v>
      </c>
      <c r="S1294" s="80">
        <f>'Activity rawdata'!Z1293</f>
        <v>0</v>
      </c>
      <c r="T1294" s="80">
        <f>'Activity rawdata'!AA1293</f>
        <v>0</v>
      </c>
      <c r="U1294" s="80">
        <f t="shared" ref="U1294:U1357" si="211">S1294+T1294</f>
        <v>0</v>
      </c>
      <c r="V1294" s="81">
        <f t="shared" ref="V1294:V1357" si="212">N1294*$I1294</f>
        <v>0</v>
      </c>
      <c r="W1294" s="75">
        <f t="shared" ref="W1294:W1357" si="213">O1294*$I1294</f>
        <v>0</v>
      </c>
      <c r="X1294" s="75">
        <f t="shared" ref="X1294:X1357" si="214">P1294*$I1294</f>
        <v>0</v>
      </c>
      <c r="Y1294" s="75">
        <f t="shared" ref="Y1294:Y1357" si="215">Q1294*$I1294</f>
        <v>0</v>
      </c>
      <c r="Z1294" s="82">
        <f t="shared" ref="Z1294:Z1357" si="216">SUM(V1294:Y1294)</f>
        <v>0</v>
      </c>
      <c r="AA1294" s="75">
        <f t="shared" ref="AA1294:AA1357" si="217">S1294*$I1294</f>
        <v>0</v>
      </c>
      <c r="AB1294" s="75">
        <f t="shared" ref="AB1294:AB1357" si="218">T1294*$I1294</f>
        <v>0</v>
      </c>
      <c r="AC1294" s="82">
        <f t="shared" ref="AC1294:AC1357" si="219">AA1294+AB1294</f>
        <v>0</v>
      </c>
    </row>
    <row r="1295" spans="1:29" x14ac:dyDescent="0.35">
      <c r="A1295" s="70" t="str">
        <f>'Activity rawdata'!A1294</f>
        <v>BH1429-1-45</v>
      </c>
      <c r="B1295" s="71" t="str">
        <f>'Activity rawdata'!B1294</f>
        <v>COLB</v>
      </c>
      <c r="C1295" s="71" t="str">
        <f>IF('Activity rawdata'!C1294="PY","Planted",IF('Activity rawdata'!C1294="NY","Nat/Convert",IF('Activity rawdata'!C1294="NN","Nat/Nonconvert",IF('Activity rawdata'!C1294="OY","Planted"))))</f>
        <v>Planted</v>
      </c>
      <c r="D1295" s="70" t="str">
        <f>'Activity rawdata'!D1294</f>
        <v>STP3</v>
      </c>
      <c r="E1295" s="72" t="str">
        <f>'Activity rawdata'!E1294</f>
        <v>83</v>
      </c>
      <c r="F1295" s="73" t="str">
        <f>'Activity rawdata'!L1294</f>
        <v>NO</v>
      </c>
      <c r="G1295" s="72" t="str">
        <f>'Activity rawdata'!R1294</f>
        <v>2060</v>
      </c>
      <c r="H1295" s="72" t="str">
        <f>IF('Activity rawdata'!P1294="AHTHIN1","1st Thin",IF('Activity rawdata'!P1294="AHCC","Clearcut",IF('Activity rawdata'!P1294="AHTHSMZ","SMZ Thin",IF('Activity rawdata'!P1294="AHTHIN2","2nd Thin",IF('Activity rawdata'!P1294="AFERTE","Early Fert",IF('Activity rawdata'!P1294="AFERTM","Mid Fert",IF('Activity rawdata'!P1294="AFERTL","Late Fert",  IF('Activity rawdata'!P1294="ASP","Site Prep", IF('Activity rawdata'!P1294="APLT","Plant",  IF('Activity rawdata'!P1294="ANREG","Natural Regeneration"))))))))))</f>
        <v>Site Prep</v>
      </c>
      <c r="I1295" s="74">
        <f>'Activity rawdata'!O1294</f>
        <v>175.55</v>
      </c>
      <c r="J1295" s="75">
        <f>'Activity rawdata'!N1294</f>
        <v>1</v>
      </c>
      <c r="K1295" s="75">
        <f>'Activity rawdata'!AC1294</f>
        <v>0</v>
      </c>
      <c r="L1295" s="75">
        <f>'Activity rawdata'!AD1294</f>
        <v>0</v>
      </c>
      <c r="M1295" s="76" t="str">
        <f>'Activity rawdata'!AE1294</f>
        <v>-</v>
      </c>
      <c r="N1295" s="83">
        <f>'Activity rawdata'!T1294+'Activity rawdata'!U1294</f>
        <v>0</v>
      </c>
      <c r="O1295" s="80">
        <f>'Activity rawdata'!V1294</f>
        <v>0</v>
      </c>
      <c r="P1295" s="80">
        <f>'Activity rawdata'!W1294</f>
        <v>0</v>
      </c>
      <c r="Q1295" s="80">
        <f>'Activity rawdata'!X1294</f>
        <v>0</v>
      </c>
      <c r="R1295" s="84">
        <f t="shared" si="210"/>
        <v>0</v>
      </c>
      <c r="S1295" s="80">
        <f>'Activity rawdata'!Z1294</f>
        <v>0</v>
      </c>
      <c r="T1295" s="80">
        <f>'Activity rawdata'!AA1294</f>
        <v>0</v>
      </c>
      <c r="U1295" s="80">
        <f t="shared" si="211"/>
        <v>0</v>
      </c>
      <c r="V1295" s="81">
        <f t="shared" si="212"/>
        <v>0</v>
      </c>
      <c r="W1295" s="75">
        <f t="shared" si="213"/>
        <v>0</v>
      </c>
      <c r="X1295" s="75">
        <f t="shared" si="214"/>
        <v>0</v>
      </c>
      <c r="Y1295" s="75">
        <f t="shared" si="215"/>
        <v>0</v>
      </c>
      <c r="Z1295" s="82">
        <f t="shared" si="216"/>
        <v>0</v>
      </c>
      <c r="AA1295" s="75">
        <f t="shared" si="217"/>
        <v>0</v>
      </c>
      <c r="AB1295" s="75">
        <f t="shared" si="218"/>
        <v>0</v>
      </c>
      <c r="AC1295" s="82">
        <f t="shared" si="219"/>
        <v>0</v>
      </c>
    </row>
    <row r="1296" spans="1:29" x14ac:dyDescent="0.35">
      <c r="A1296" s="70" t="str">
        <f>'Activity rawdata'!A1295</f>
        <v>BH1431-1-28</v>
      </c>
      <c r="B1296" s="71" t="str">
        <f>'Activity rawdata'!B1295</f>
        <v>LB</v>
      </c>
      <c r="C1296" s="71" t="str">
        <f>IF('Activity rawdata'!C1295="PY","Planted",IF('Activity rawdata'!C1295="NY","Nat/Convert",IF('Activity rawdata'!C1295="NN","Nat/Nonconvert",IF('Activity rawdata'!C1295="OY","Planted"))))</f>
        <v>Planted</v>
      </c>
      <c r="D1296" s="70" t="str">
        <f>'Activity rawdata'!D1295</f>
        <v>STP2</v>
      </c>
      <c r="E1296" s="72" t="str">
        <f>'Activity rawdata'!E1295</f>
        <v>80</v>
      </c>
      <c r="F1296" s="73" t="str">
        <f>'Activity rawdata'!L1295</f>
        <v>MT1</v>
      </c>
      <c r="G1296" s="72" t="str">
        <f>'Activity rawdata'!R1295</f>
        <v>2060</v>
      </c>
      <c r="H1296" s="72" t="str">
        <f>IF('Activity rawdata'!P1295="AHTHIN1","1st Thin",IF('Activity rawdata'!P1295="AHCC","Clearcut",IF('Activity rawdata'!P1295="AHTHSMZ","SMZ Thin",IF('Activity rawdata'!P1295="AHTHIN2","2nd Thin",IF('Activity rawdata'!P1295="AFERTE","Early Fert",IF('Activity rawdata'!P1295="AFERTM","Mid Fert",IF('Activity rawdata'!P1295="AFERTL","Late Fert",  IF('Activity rawdata'!P1295="ASP","Site Prep", IF('Activity rawdata'!P1295="APLT","Plant",  IF('Activity rawdata'!P1295="ANREG","Natural Regeneration"))))))))))</f>
        <v>Mid Fert</v>
      </c>
      <c r="I1296" s="74">
        <f>'Activity rawdata'!O1295</f>
        <v>24.51</v>
      </c>
      <c r="J1296" s="75">
        <f>'Activity rawdata'!N1295</f>
        <v>15</v>
      </c>
      <c r="K1296" s="75">
        <f>'Activity rawdata'!AC1295</f>
        <v>85.36</v>
      </c>
      <c r="L1296" s="75">
        <f>'Activity rawdata'!AD1295</f>
        <v>188.7</v>
      </c>
      <c r="M1296" s="76">
        <f>'Activity rawdata'!AE1295</f>
        <v>9.1070465198043298</v>
      </c>
      <c r="N1296" s="83">
        <f>'Activity rawdata'!T1295+'Activity rawdata'!U1295</f>
        <v>0</v>
      </c>
      <c r="O1296" s="80">
        <f>'Activity rawdata'!V1295</f>
        <v>0</v>
      </c>
      <c r="P1296" s="80">
        <f>'Activity rawdata'!W1295</f>
        <v>0</v>
      </c>
      <c r="Q1296" s="80">
        <f>'Activity rawdata'!X1295</f>
        <v>0</v>
      </c>
      <c r="R1296" s="84">
        <f t="shared" si="210"/>
        <v>0</v>
      </c>
      <c r="S1296" s="80">
        <f>'Activity rawdata'!Z1295</f>
        <v>0</v>
      </c>
      <c r="T1296" s="80">
        <f>'Activity rawdata'!AA1295</f>
        <v>0</v>
      </c>
      <c r="U1296" s="80">
        <f t="shared" si="211"/>
        <v>0</v>
      </c>
      <c r="V1296" s="81">
        <f t="shared" si="212"/>
        <v>0</v>
      </c>
      <c r="W1296" s="75">
        <f t="shared" si="213"/>
        <v>0</v>
      </c>
      <c r="X1296" s="75">
        <f t="shared" si="214"/>
        <v>0</v>
      </c>
      <c r="Y1296" s="75">
        <f t="shared" si="215"/>
        <v>0</v>
      </c>
      <c r="Z1296" s="82">
        <f t="shared" si="216"/>
        <v>0</v>
      </c>
      <c r="AA1296" s="75">
        <f t="shared" si="217"/>
        <v>0</v>
      </c>
      <c r="AB1296" s="75">
        <f t="shared" si="218"/>
        <v>0</v>
      </c>
      <c r="AC1296" s="82">
        <f t="shared" si="219"/>
        <v>0</v>
      </c>
    </row>
    <row r="1297" spans="1:29" x14ac:dyDescent="0.35">
      <c r="A1297" s="70" t="str">
        <f>'Activity rawdata'!A1296</f>
        <v>BH5660-1-198</v>
      </c>
      <c r="B1297" s="71" t="str">
        <f>'Activity rawdata'!B1296</f>
        <v>LB</v>
      </c>
      <c r="C1297" s="71" t="str">
        <f>IF('Activity rawdata'!C1296="PY","Planted",IF('Activity rawdata'!C1296="NY","Nat/Convert",IF('Activity rawdata'!C1296="NN","Nat/Nonconvert",IF('Activity rawdata'!C1296="OY","Planted"))))</f>
        <v>Planted</v>
      </c>
      <c r="D1297" s="70" t="str">
        <f>'Activity rawdata'!D1296</f>
        <v>STP2</v>
      </c>
      <c r="E1297" s="72" t="str">
        <f>'Activity rawdata'!E1296</f>
        <v>91</v>
      </c>
      <c r="F1297" s="73" t="str">
        <f>'Activity rawdata'!L1296</f>
        <v>MT2</v>
      </c>
      <c r="G1297" s="72" t="str">
        <f>'Activity rawdata'!R1296</f>
        <v>2060</v>
      </c>
      <c r="H1297" s="72" t="str">
        <f>IF('Activity rawdata'!P1296="AHTHIN1","1st Thin",IF('Activity rawdata'!P1296="AHCC","Clearcut",IF('Activity rawdata'!P1296="AHTHSMZ","SMZ Thin",IF('Activity rawdata'!P1296="AHTHIN2","2nd Thin",IF('Activity rawdata'!P1296="AFERTE","Early Fert",IF('Activity rawdata'!P1296="AFERTM","Mid Fert",IF('Activity rawdata'!P1296="AFERTL","Late Fert",  IF('Activity rawdata'!P1296="ASP","Site Prep", IF('Activity rawdata'!P1296="APLT","Plant",  IF('Activity rawdata'!P1296="ANREG","Natural Regeneration"))))))))))</f>
        <v>Late Fert</v>
      </c>
      <c r="I1297" s="74">
        <f>'Activity rawdata'!O1296</f>
        <v>6.39</v>
      </c>
      <c r="J1297" s="75">
        <f>'Activity rawdata'!N1296</f>
        <v>22</v>
      </c>
      <c r="K1297" s="75">
        <f>'Activity rawdata'!AC1296</f>
        <v>73.06</v>
      </c>
      <c r="L1297" s="75">
        <f>'Activity rawdata'!AD1296</f>
        <v>93.16</v>
      </c>
      <c r="M1297" s="76">
        <f>'Activity rawdata'!AE1296</f>
        <v>11.991165467090013</v>
      </c>
      <c r="N1297" s="83">
        <f>'Activity rawdata'!T1296+'Activity rawdata'!U1296</f>
        <v>0</v>
      </c>
      <c r="O1297" s="80">
        <f>'Activity rawdata'!V1296</f>
        <v>0</v>
      </c>
      <c r="P1297" s="80">
        <f>'Activity rawdata'!W1296</f>
        <v>0</v>
      </c>
      <c r="Q1297" s="80">
        <f>'Activity rawdata'!X1296</f>
        <v>0</v>
      </c>
      <c r="R1297" s="84">
        <f t="shared" si="210"/>
        <v>0</v>
      </c>
      <c r="S1297" s="80">
        <f>'Activity rawdata'!Z1296</f>
        <v>0</v>
      </c>
      <c r="T1297" s="80">
        <f>'Activity rawdata'!AA1296</f>
        <v>0</v>
      </c>
      <c r="U1297" s="80">
        <f t="shared" si="211"/>
        <v>0</v>
      </c>
      <c r="V1297" s="81">
        <f t="shared" si="212"/>
        <v>0</v>
      </c>
      <c r="W1297" s="75">
        <f t="shared" si="213"/>
        <v>0</v>
      </c>
      <c r="X1297" s="75">
        <f t="shared" si="214"/>
        <v>0</v>
      </c>
      <c r="Y1297" s="75">
        <f t="shared" si="215"/>
        <v>0</v>
      </c>
      <c r="Z1297" s="82">
        <f t="shared" si="216"/>
        <v>0</v>
      </c>
      <c r="AA1297" s="75">
        <f t="shared" si="217"/>
        <v>0</v>
      </c>
      <c r="AB1297" s="75">
        <f t="shared" si="218"/>
        <v>0</v>
      </c>
      <c r="AC1297" s="82">
        <f t="shared" si="219"/>
        <v>0</v>
      </c>
    </row>
    <row r="1298" spans="1:29" x14ac:dyDescent="0.35">
      <c r="A1298" s="70" t="str">
        <f>'Activity rawdata'!A1297</f>
        <v>BH6112-1-218</v>
      </c>
      <c r="B1298" s="71" t="str">
        <f>'Activity rawdata'!B1297</f>
        <v>LB</v>
      </c>
      <c r="C1298" s="71" t="str">
        <f>IF('Activity rawdata'!C1297="PY","Planted",IF('Activity rawdata'!C1297="NY","Nat/Convert",IF('Activity rawdata'!C1297="NN","Nat/Nonconvert",IF('Activity rawdata'!C1297="OY","Planted"))))</f>
        <v>Planted</v>
      </c>
      <c r="D1298" s="70" t="str">
        <f>'Activity rawdata'!D1297</f>
        <v>STP2</v>
      </c>
      <c r="E1298" s="72" t="str">
        <f>'Activity rawdata'!E1297</f>
        <v>91</v>
      </c>
      <c r="F1298" s="73" t="str">
        <f>'Activity rawdata'!L1297</f>
        <v>MT2</v>
      </c>
      <c r="G1298" s="72" t="str">
        <f>'Activity rawdata'!R1297</f>
        <v>2060</v>
      </c>
      <c r="H1298" s="72" t="str">
        <f>IF('Activity rawdata'!P1297="AHTHIN1","1st Thin",IF('Activity rawdata'!P1297="AHCC","Clearcut",IF('Activity rawdata'!P1297="AHTHSMZ","SMZ Thin",IF('Activity rawdata'!P1297="AHTHIN2","2nd Thin",IF('Activity rawdata'!P1297="AFERTE","Early Fert",IF('Activity rawdata'!P1297="AFERTM","Mid Fert",IF('Activity rawdata'!P1297="AFERTL","Late Fert",  IF('Activity rawdata'!P1297="ASP","Site Prep", IF('Activity rawdata'!P1297="APLT","Plant",  IF('Activity rawdata'!P1297="ANREG","Natural Regeneration"))))))))))</f>
        <v>Late Fert</v>
      </c>
      <c r="I1298" s="74">
        <f>'Activity rawdata'!O1297</f>
        <v>22.17</v>
      </c>
      <c r="J1298" s="75">
        <f>'Activity rawdata'!N1297</f>
        <v>22</v>
      </c>
      <c r="K1298" s="75">
        <f>'Activity rawdata'!AC1297</f>
        <v>73.06</v>
      </c>
      <c r="L1298" s="75">
        <f>'Activity rawdata'!AD1297</f>
        <v>93.16</v>
      </c>
      <c r="M1298" s="76">
        <f>'Activity rawdata'!AE1297</f>
        <v>11.991165467090013</v>
      </c>
      <c r="N1298" s="83">
        <f>'Activity rawdata'!T1297+'Activity rawdata'!U1297</f>
        <v>0</v>
      </c>
      <c r="O1298" s="80">
        <f>'Activity rawdata'!V1297</f>
        <v>0</v>
      </c>
      <c r="P1298" s="80">
        <f>'Activity rawdata'!W1297</f>
        <v>0</v>
      </c>
      <c r="Q1298" s="80">
        <f>'Activity rawdata'!X1297</f>
        <v>0</v>
      </c>
      <c r="R1298" s="84">
        <f t="shared" si="210"/>
        <v>0</v>
      </c>
      <c r="S1298" s="80">
        <f>'Activity rawdata'!Z1297</f>
        <v>0</v>
      </c>
      <c r="T1298" s="80">
        <f>'Activity rawdata'!AA1297</f>
        <v>0</v>
      </c>
      <c r="U1298" s="80">
        <f t="shared" si="211"/>
        <v>0</v>
      </c>
      <c r="V1298" s="81">
        <f t="shared" si="212"/>
        <v>0</v>
      </c>
      <c r="W1298" s="75">
        <f t="shared" si="213"/>
        <v>0</v>
      </c>
      <c r="X1298" s="75">
        <f t="shared" si="214"/>
        <v>0</v>
      </c>
      <c r="Y1298" s="75">
        <f t="shared" si="215"/>
        <v>0</v>
      </c>
      <c r="Z1298" s="82">
        <f t="shared" si="216"/>
        <v>0</v>
      </c>
      <c r="AA1298" s="75">
        <f t="shared" si="217"/>
        <v>0</v>
      </c>
      <c r="AB1298" s="75">
        <f t="shared" si="218"/>
        <v>0</v>
      </c>
      <c r="AC1298" s="82">
        <f t="shared" si="219"/>
        <v>0</v>
      </c>
    </row>
    <row r="1299" spans="1:29" x14ac:dyDescent="0.35">
      <c r="A1299" s="70" t="str">
        <f>'Activity rawdata'!A1298</f>
        <v>BH5660-1-199</v>
      </c>
      <c r="B1299" s="71" t="str">
        <f>'Activity rawdata'!B1298</f>
        <v>LB</v>
      </c>
      <c r="C1299" s="71" t="str">
        <f>IF('Activity rawdata'!C1298="PY","Planted",IF('Activity rawdata'!C1298="NY","Nat/Convert",IF('Activity rawdata'!C1298="NN","Nat/Nonconvert",IF('Activity rawdata'!C1298="OY","Planted"))))</f>
        <v>Planted</v>
      </c>
      <c r="D1299" s="70" t="str">
        <f>'Activity rawdata'!D1298</f>
        <v>STP2</v>
      </c>
      <c r="E1299" s="72" t="str">
        <f>'Activity rawdata'!E1298</f>
        <v>91</v>
      </c>
      <c r="F1299" s="73" t="str">
        <f>'Activity rawdata'!L1298</f>
        <v>MT2</v>
      </c>
      <c r="G1299" s="72" t="str">
        <f>'Activity rawdata'!R1298</f>
        <v>2060</v>
      </c>
      <c r="H1299" s="72" t="str">
        <f>IF('Activity rawdata'!P1298="AHTHIN1","1st Thin",IF('Activity rawdata'!P1298="AHCC","Clearcut",IF('Activity rawdata'!P1298="AHTHSMZ","SMZ Thin",IF('Activity rawdata'!P1298="AHTHIN2","2nd Thin",IF('Activity rawdata'!P1298="AFERTE","Early Fert",IF('Activity rawdata'!P1298="AFERTM","Mid Fert",IF('Activity rawdata'!P1298="AFERTL","Late Fert",  IF('Activity rawdata'!P1298="ASP","Site Prep", IF('Activity rawdata'!P1298="APLT","Plant",  IF('Activity rawdata'!P1298="ANREG","Natural Regeneration"))))))))))</f>
        <v>Late Fert</v>
      </c>
      <c r="I1299" s="74">
        <f>'Activity rawdata'!O1298</f>
        <v>3.67</v>
      </c>
      <c r="J1299" s="75">
        <f>'Activity rawdata'!N1298</f>
        <v>22</v>
      </c>
      <c r="K1299" s="75">
        <f>'Activity rawdata'!AC1298</f>
        <v>73.06</v>
      </c>
      <c r="L1299" s="75">
        <f>'Activity rawdata'!AD1298</f>
        <v>93.16</v>
      </c>
      <c r="M1299" s="76">
        <f>'Activity rawdata'!AE1298</f>
        <v>11.991165467090013</v>
      </c>
      <c r="N1299" s="83">
        <f>'Activity rawdata'!T1298+'Activity rawdata'!U1298</f>
        <v>0</v>
      </c>
      <c r="O1299" s="80">
        <f>'Activity rawdata'!V1298</f>
        <v>0</v>
      </c>
      <c r="P1299" s="80">
        <f>'Activity rawdata'!W1298</f>
        <v>0</v>
      </c>
      <c r="Q1299" s="80">
        <f>'Activity rawdata'!X1298</f>
        <v>0</v>
      </c>
      <c r="R1299" s="84">
        <f t="shared" si="210"/>
        <v>0</v>
      </c>
      <c r="S1299" s="80">
        <f>'Activity rawdata'!Z1298</f>
        <v>0</v>
      </c>
      <c r="T1299" s="80">
        <f>'Activity rawdata'!AA1298</f>
        <v>0</v>
      </c>
      <c r="U1299" s="80">
        <f t="shared" si="211"/>
        <v>0</v>
      </c>
      <c r="V1299" s="81">
        <f t="shared" si="212"/>
        <v>0</v>
      </c>
      <c r="W1299" s="75">
        <f t="shared" si="213"/>
        <v>0</v>
      </c>
      <c r="X1299" s="75">
        <f t="shared" si="214"/>
        <v>0</v>
      </c>
      <c r="Y1299" s="75">
        <f t="shared" si="215"/>
        <v>0</v>
      </c>
      <c r="Z1299" s="82">
        <f t="shared" si="216"/>
        <v>0</v>
      </c>
      <c r="AA1299" s="75">
        <f t="shared" si="217"/>
        <v>0</v>
      </c>
      <c r="AB1299" s="75">
        <f t="shared" si="218"/>
        <v>0</v>
      </c>
      <c r="AC1299" s="82">
        <f t="shared" si="219"/>
        <v>0</v>
      </c>
    </row>
    <row r="1300" spans="1:29" x14ac:dyDescent="0.35">
      <c r="A1300" s="70" t="str">
        <f>'Activity rawdata'!A1299</f>
        <v>BH5145-1-379</v>
      </c>
      <c r="B1300" s="71" t="str">
        <f>'Activity rawdata'!B1299</f>
        <v>LB</v>
      </c>
      <c r="C1300" s="71" t="str">
        <f>IF('Activity rawdata'!C1299="PY","Planted",IF('Activity rawdata'!C1299="NY","Nat/Convert",IF('Activity rawdata'!C1299="NN","Nat/Nonconvert",IF('Activity rawdata'!C1299="OY","Planted"))))</f>
        <v>Planted</v>
      </c>
      <c r="D1300" s="70" t="str">
        <f>'Activity rawdata'!D1299</f>
        <v>STP2</v>
      </c>
      <c r="E1300" s="72" t="str">
        <f>'Activity rawdata'!E1299</f>
        <v>78</v>
      </c>
      <c r="F1300" s="73" t="str">
        <f>'Activity rawdata'!L1299</f>
        <v>MT2</v>
      </c>
      <c r="G1300" s="72" t="str">
        <f>'Activity rawdata'!R1299</f>
        <v>2060</v>
      </c>
      <c r="H1300" s="72" t="str">
        <f>IF('Activity rawdata'!P1299="AHTHIN1","1st Thin",IF('Activity rawdata'!P1299="AHCC","Clearcut",IF('Activity rawdata'!P1299="AHTHSMZ","SMZ Thin",IF('Activity rawdata'!P1299="AHTHIN2","2nd Thin",IF('Activity rawdata'!P1299="AFERTE","Early Fert",IF('Activity rawdata'!P1299="AFERTM","Mid Fert",IF('Activity rawdata'!P1299="AFERTL","Late Fert",  IF('Activity rawdata'!P1299="ASP","Site Prep", IF('Activity rawdata'!P1299="APLT","Plant",  IF('Activity rawdata'!P1299="ANREG","Natural Regeneration"))))))))))</f>
        <v>Late Fert</v>
      </c>
      <c r="I1300" s="74">
        <f>'Activity rawdata'!O1299</f>
        <v>75.099999999999994</v>
      </c>
      <c r="J1300" s="75">
        <f>'Activity rawdata'!N1299</f>
        <v>22</v>
      </c>
      <c r="K1300" s="75">
        <f>'Activity rawdata'!AC1299</f>
        <v>74.430000000000007</v>
      </c>
      <c r="L1300" s="75">
        <f>'Activity rawdata'!AD1299</f>
        <v>123.31</v>
      </c>
      <c r="M1300" s="76">
        <f>'Activity rawdata'!AE1299</f>
        <v>10.519889123312062</v>
      </c>
      <c r="N1300" s="83">
        <f>'Activity rawdata'!T1299+'Activity rawdata'!U1299</f>
        <v>0</v>
      </c>
      <c r="O1300" s="80">
        <f>'Activity rawdata'!V1299</f>
        <v>0</v>
      </c>
      <c r="P1300" s="80">
        <f>'Activity rawdata'!W1299</f>
        <v>0</v>
      </c>
      <c r="Q1300" s="80">
        <f>'Activity rawdata'!X1299</f>
        <v>0</v>
      </c>
      <c r="R1300" s="84">
        <f t="shared" si="210"/>
        <v>0</v>
      </c>
      <c r="S1300" s="80">
        <f>'Activity rawdata'!Z1299</f>
        <v>0</v>
      </c>
      <c r="T1300" s="80">
        <f>'Activity rawdata'!AA1299</f>
        <v>0</v>
      </c>
      <c r="U1300" s="80">
        <f t="shared" si="211"/>
        <v>0</v>
      </c>
      <c r="V1300" s="81">
        <f t="shared" si="212"/>
        <v>0</v>
      </c>
      <c r="W1300" s="75">
        <f t="shared" si="213"/>
        <v>0</v>
      </c>
      <c r="X1300" s="75">
        <f t="shared" si="214"/>
        <v>0</v>
      </c>
      <c r="Y1300" s="75">
        <f t="shared" si="215"/>
        <v>0</v>
      </c>
      <c r="Z1300" s="82">
        <f t="shared" si="216"/>
        <v>0</v>
      </c>
      <c r="AA1300" s="75">
        <f t="shared" si="217"/>
        <v>0</v>
      </c>
      <c r="AB1300" s="75">
        <f t="shared" si="218"/>
        <v>0</v>
      </c>
      <c r="AC1300" s="82">
        <f t="shared" si="219"/>
        <v>0</v>
      </c>
    </row>
    <row r="1301" spans="1:29" x14ac:dyDescent="0.35">
      <c r="A1301" s="70" t="str">
        <f>'Activity rawdata'!A1300</f>
        <v>BH5222-1-378</v>
      </c>
      <c r="B1301" s="71" t="str">
        <f>'Activity rawdata'!B1300</f>
        <v>LB</v>
      </c>
      <c r="C1301" s="71" t="str">
        <f>IF('Activity rawdata'!C1300="PY","Planted",IF('Activity rawdata'!C1300="NY","Nat/Convert",IF('Activity rawdata'!C1300="NN","Nat/Nonconvert",IF('Activity rawdata'!C1300="OY","Planted"))))</f>
        <v>Planted</v>
      </c>
      <c r="D1301" s="70" t="str">
        <f>'Activity rawdata'!D1300</f>
        <v>STP2</v>
      </c>
      <c r="E1301" s="72" t="str">
        <f>'Activity rawdata'!E1300</f>
        <v>77</v>
      </c>
      <c r="F1301" s="73" t="str">
        <f>'Activity rawdata'!L1300</f>
        <v>MT2</v>
      </c>
      <c r="G1301" s="72" t="str">
        <f>'Activity rawdata'!R1300</f>
        <v>2060</v>
      </c>
      <c r="H1301" s="72" t="str">
        <f>IF('Activity rawdata'!P1300="AHTHIN1","1st Thin",IF('Activity rawdata'!P1300="AHCC","Clearcut",IF('Activity rawdata'!P1300="AHTHSMZ","SMZ Thin",IF('Activity rawdata'!P1300="AHTHIN2","2nd Thin",IF('Activity rawdata'!P1300="AFERTE","Early Fert",IF('Activity rawdata'!P1300="AFERTM","Mid Fert",IF('Activity rawdata'!P1300="AFERTL","Late Fert",  IF('Activity rawdata'!P1300="ASP","Site Prep", IF('Activity rawdata'!P1300="APLT","Plant",  IF('Activity rawdata'!P1300="ANREG","Natural Regeneration"))))))))))</f>
        <v>Late Fert</v>
      </c>
      <c r="I1301" s="74">
        <f>'Activity rawdata'!O1300</f>
        <v>43.48</v>
      </c>
      <c r="J1301" s="75">
        <f>'Activity rawdata'!N1300</f>
        <v>22</v>
      </c>
      <c r="K1301" s="75">
        <f>'Activity rawdata'!AC1300</f>
        <v>74.430000000000007</v>
      </c>
      <c r="L1301" s="75">
        <f>'Activity rawdata'!AD1300</f>
        <v>123.31</v>
      </c>
      <c r="M1301" s="76">
        <f>'Activity rawdata'!AE1300</f>
        <v>10.519889123312062</v>
      </c>
      <c r="N1301" s="83">
        <f>'Activity rawdata'!T1300+'Activity rawdata'!U1300</f>
        <v>0</v>
      </c>
      <c r="O1301" s="80">
        <f>'Activity rawdata'!V1300</f>
        <v>0</v>
      </c>
      <c r="P1301" s="80">
        <f>'Activity rawdata'!W1300</f>
        <v>0</v>
      </c>
      <c r="Q1301" s="80">
        <f>'Activity rawdata'!X1300</f>
        <v>0</v>
      </c>
      <c r="R1301" s="84">
        <f t="shared" si="210"/>
        <v>0</v>
      </c>
      <c r="S1301" s="80">
        <f>'Activity rawdata'!Z1300</f>
        <v>0</v>
      </c>
      <c r="T1301" s="80">
        <f>'Activity rawdata'!AA1300</f>
        <v>0</v>
      </c>
      <c r="U1301" s="80">
        <f t="shared" si="211"/>
        <v>0</v>
      </c>
      <c r="V1301" s="81">
        <f t="shared" si="212"/>
        <v>0</v>
      </c>
      <c r="W1301" s="75">
        <f t="shared" si="213"/>
        <v>0</v>
      </c>
      <c r="X1301" s="75">
        <f t="shared" si="214"/>
        <v>0</v>
      </c>
      <c r="Y1301" s="75">
        <f t="shared" si="215"/>
        <v>0</v>
      </c>
      <c r="Z1301" s="82">
        <f t="shared" si="216"/>
        <v>0</v>
      </c>
      <c r="AA1301" s="75">
        <f t="shared" si="217"/>
        <v>0</v>
      </c>
      <c r="AB1301" s="75">
        <f t="shared" si="218"/>
        <v>0</v>
      </c>
      <c r="AC1301" s="82">
        <f t="shared" si="219"/>
        <v>0</v>
      </c>
    </row>
    <row r="1302" spans="1:29" x14ac:dyDescent="0.35">
      <c r="A1302" s="70" t="str">
        <f>'Activity rawdata'!A1301</f>
        <v>BH5140-1-143</v>
      </c>
      <c r="B1302" s="71" t="str">
        <f>'Activity rawdata'!B1301</f>
        <v>LB</v>
      </c>
      <c r="C1302" s="71" t="str">
        <f>IF('Activity rawdata'!C1301="PY","Planted",IF('Activity rawdata'!C1301="NY","Nat/Convert",IF('Activity rawdata'!C1301="NN","Nat/Nonconvert",IF('Activity rawdata'!C1301="OY","Planted"))))</f>
        <v>Planted</v>
      </c>
      <c r="D1302" s="70" t="str">
        <f>'Activity rawdata'!D1301</f>
        <v>STP2</v>
      </c>
      <c r="E1302" s="72" t="str">
        <f>'Activity rawdata'!E1301</f>
        <v>89</v>
      </c>
      <c r="F1302" s="73" t="str">
        <f>'Activity rawdata'!L1301</f>
        <v>MT2</v>
      </c>
      <c r="G1302" s="72" t="str">
        <f>'Activity rawdata'!R1301</f>
        <v>2060</v>
      </c>
      <c r="H1302" s="72" t="str">
        <f>IF('Activity rawdata'!P1301="AHTHIN1","1st Thin",IF('Activity rawdata'!P1301="AHCC","Clearcut",IF('Activity rawdata'!P1301="AHTHSMZ","SMZ Thin",IF('Activity rawdata'!P1301="AHTHIN2","2nd Thin",IF('Activity rawdata'!P1301="AFERTE","Early Fert",IF('Activity rawdata'!P1301="AFERTM","Mid Fert",IF('Activity rawdata'!P1301="AFERTL","Late Fert",  IF('Activity rawdata'!P1301="ASP","Site Prep", IF('Activity rawdata'!P1301="APLT","Plant",  IF('Activity rawdata'!P1301="ANREG","Natural Regeneration"))))))))))</f>
        <v>Late Fert</v>
      </c>
      <c r="I1302" s="74">
        <f>'Activity rawdata'!O1301</f>
        <v>140.19</v>
      </c>
      <c r="J1302" s="75">
        <f>'Activity rawdata'!N1301</f>
        <v>22</v>
      </c>
      <c r="K1302" s="75">
        <f>'Activity rawdata'!AC1301</f>
        <v>74.680000000000007</v>
      </c>
      <c r="L1302" s="75">
        <f>'Activity rawdata'!AD1301</f>
        <v>102.65</v>
      </c>
      <c r="M1302" s="76">
        <f>'Activity rawdata'!AE1301</f>
        <v>11.549388213127182</v>
      </c>
      <c r="N1302" s="83">
        <f>'Activity rawdata'!T1301+'Activity rawdata'!U1301</f>
        <v>0</v>
      </c>
      <c r="O1302" s="80">
        <f>'Activity rawdata'!V1301</f>
        <v>0</v>
      </c>
      <c r="P1302" s="80">
        <f>'Activity rawdata'!W1301</f>
        <v>0</v>
      </c>
      <c r="Q1302" s="80">
        <f>'Activity rawdata'!X1301</f>
        <v>0</v>
      </c>
      <c r="R1302" s="84">
        <f t="shared" si="210"/>
        <v>0</v>
      </c>
      <c r="S1302" s="80">
        <f>'Activity rawdata'!Z1301</f>
        <v>0</v>
      </c>
      <c r="T1302" s="80">
        <f>'Activity rawdata'!AA1301</f>
        <v>0</v>
      </c>
      <c r="U1302" s="80">
        <f t="shared" si="211"/>
        <v>0</v>
      </c>
      <c r="V1302" s="81">
        <f t="shared" si="212"/>
        <v>0</v>
      </c>
      <c r="W1302" s="75">
        <f t="shared" si="213"/>
        <v>0</v>
      </c>
      <c r="X1302" s="75">
        <f t="shared" si="214"/>
        <v>0</v>
      </c>
      <c r="Y1302" s="75">
        <f t="shared" si="215"/>
        <v>0</v>
      </c>
      <c r="Z1302" s="82">
        <f t="shared" si="216"/>
        <v>0</v>
      </c>
      <c r="AA1302" s="75">
        <f t="shared" si="217"/>
        <v>0</v>
      </c>
      <c r="AB1302" s="75">
        <f t="shared" si="218"/>
        <v>0</v>
      </c>
      <c r="AC1302" s="82">
        <f t="shared" si="219"/>
        <v>0</v>
      </c>
    </row>
    <row r="1303" spans="1:29" x14ac:dyDescent="0.35">
      <c r="A1303" s="70" t="str">
        <f>'Activity rawdata'!A1302</f>
        <v>BH6112-1-262</v>
      </c>
      <c r="B1303" s="71" t="str">
        <f>'Activity rawdata'!B1302</f>
        <v>LB</v>
      </c>
      <c r="C1303" s="71" t="str">
        <f>IF('Activity rawdata'!C1302="PY","Planted",IF('Activity rawdata'!C1302="NY","Nat/Convert",IF('Activity rawdata'!C1302="NN","Nat/Nonconvert",IF('Activity rawdata'!C1302="OY","Planted"))))</f>
        <v>Planted</v>
      </c>
      <c r="D1303" s="70" t="str">
        <f>'Activity rawdata'!D1302</f>
        <v>STP2</v>
      </c>
      <c r="E1303" s="72" t="str">
        <f>'Activity rawdata'!E1302</f>
        <v>82</v>
      </c>
      <c r="F1303" s="73" t="str">
        <f>'Activity rawdata'!L1302</f>
        <v>MT2</v>
      </c>
      <c r="G1303" s="72" t="str">
        <f>'Activity rawdata'!R1302</f>
        <v>2060</v>
      </c>
      <c r="H1303" s="72" t="str">
        <f>IF('Activity rawdata'!P1302="AHTHIN1","1st Thin",IF('Activity rawdata'!P1302="AHCC","Clearcut",IF('Activity rawdata'!P1302="AHTHSMZ","SMZ Thin",IF('Activity rawdata'!P1302="AHTHIN2","2nd Thin",IF('Activity rawdata'!P1302="AFERTE","Early Fert",IF('Activity rawdata'!P1302="AFERTM","Mid Fert",IF('Activity rawdata'!P1302="AFERTL","Late Fert",  IF('Activity rawdata'!P1302="ASP","Site Prep", IF('Activity rawdata'!P1302="APLT","Plant",  IF('Activity rawdata'!P1302="ANREG","Natural Regeneration"))))))))))</f>
        <v>Late Fert</v>
      </c>
      <c r="I1303" s="74">
        <f>'Activity rawdata'!O1302</f>
        <v>10.25</v>
      </c>
      <c r="J1303" s="75">
        <f>'Activity rawdata'!N1302</f>
        <v>21</v>
      </c>
      <c r="K1303" s="75">
        <f>'Activity rawdata'!AC1302</f>
        <v>74.72</v>
      </c>
      <c r="L1303" s="75">
        <f>'Activity rawdata'!AD1302</f>
        <v>116.13</v>
      </c>
      <c r="M1303" s="76">
        <f>'Activity rawdata'!AE1302</f>
        <v>10.861317780498069</v>
      </c>
      <c r="N1303" s="83">
        <f>'Activity rawdata'!T1302+'Activity rawdata'!U1302</f>
        <v>0</v>
      </c>
      <c r="O1303" s="80">
        <f>'Activity rawdata'!V1302</f>
        <v>0</v>
      </c>
      <c r="P1303" s="80">
        <f>'Activity rawdata'!W1302</f>
        <v>0</v>
      </c>
      <c r="Q1303" s="80">
        <f>'Activity rawdata'!X1302</f>
        <v>0</v>
      </c>
      <c r="R1303" s="84">
        <f t="shared" si="210"/>
        <v>0</v>
      </c>
      <c r="S1303" s="80">
        <f>'Activity rawdata'!Z1302</f>
        <v>0</v>
      </c>
      <c r="T1303" s="80">
        <f>'Activity rawdata'!AA1302</f>
        <v>0</v>
      </c>
      <c r="U1303" s="80">
        <f t="shared" si="211"/>
        <v>0</v>
      </c>
      <c r="V1303" s="81">
        <f t="shared" si="212"/>
        <v>0</v>
      </c>
      <c r="W1303" s="75">
        <f t="shared" si="213"/>
        <v>0</v>
      </c>
      <c r="X1303" s="75">
        <f t="shared" si="214"/>
        <v>0</v>
      </c>
      <c r="Y1303" s="75">
        <f t="shared" si="215"/>
        <v>0</v>
      </c>
      <c r="Z1303" s="82">
        <f t="shared" si="216"/>
        <v>0</v>
      </c>
      <c r="AA1303" s="75">
        <f t="shared" si="217"/>
        <v>0</v>
      </c>
      <c r="AB1303" s="75">
        <f t="shared" si="218"/>
        <v>0</v>
      </c>
      <c r="AC1303" s="82">
        <f t="shared" si="219"/>
        <v>0</v>
      </c>
    </row>
    <row r="1304" spans="1:29" x14ac:dyDescent="0.35">
      <c r="A1304" s="70" t="str">
        <f>'Activity rawdata'!A1303</f>
        <v>BH6112-1-265</v>
      </c>
      <c r="B1304" s="71" t="str">
        <f>'Activity rawdata'!B1303</f>
        <v>LB</v>
      </c>
      <c r="C1304" s="71" t="str">
        <f>IF('Activity rawdata'!C1303="PY","Planted",IF('Activity rawdata'!C1303="NY","Nat/Convert",IF('Activity rawdata'!C1303="NN","Nat/Nonconvert",IF('Activity rawdata'!C1303="OY","Planted"))))</f>
        <v>Planted</v>
      </c>
      <c r="D1304" s="70" t="str">
        <f>'Activity rawdata'!D1303</f>
        <v>STP2</v>
      </c>
      <c r="E1304" s="72" t="str">
        <f>'Activity rawdata'!E1303</f>
        <v>78</v>
      </c>
      <c r="F1304" s="73" t="str">
        <f>'Activity rawdata'!L1303</f>
        <v>MT2</v>
      </c>
      <c r="G1304" s="72" t="str">
        <f>'Activity rawdata'!R1303</f>
        <v>2060</v>
      </c>
      <c r="H1304" s="72" t="str">
        <f>IF('Activity rawdata'!P1303="AHTHIN1","1st Thin",IF('Activity rawdata'!P1303="AHCC","Clearcut",IF('Activity rawdata'!P1303="AHTHSMZ","SMZ Thin",IF('Activity rawdata'!P1303="AHTHIN2","2nd Thin",IF('Activity rawdata'!P1303="AFERTE","Early Fert",IF('Activity rawdata'!P1303="AFERTM","Mid Fert",IF('Activity rawdata'!P1303="AFERTL","Late Fert",  IF('Activity rawdata'!P1303="ASP","Site Prep", IF('Activity rawdata'!P1303="APLT","Plant",  IF('Activity rawdata'!P1303="ANREG","Natural Regeneration"))))))))))</f>
        <v>Late Fert</v>
      </c>
      <c r="I1304" s="74">
        <f>'Activity rawdata'!O1303</f>
        <v>0.34</v>
      </c>
      <c r="J1304" s="75">
        <f>'Activity rawdata'!N1303</f>
        <v>22</v>
      </c>
      <c r="K1304" s="75">
        <f>'Activity rawdata'!AC1303</f>
        <v>74.430000000000007</v>
      </c>
      <c r="L1304" s="75">
        <f>'Activity rawdata'!AD1303</f>
        <v>123.31</v>
      </c>
      <c r="M1304" s="76">
        <f>'Activity rawdata'!AE1303</f>
        <v>10.519889123312062</v>
      </c>
      <c r="N1304" s="83">
        <f>'Activity rawdata'!T1303+'Activity rawdata'!U1303</f>
        <v>0</v>
      </c>
      <c r="O1304" s="80">
        <f>'Activity rawdata'!V1303</f>
        <v>0</v>
      </c>
      <c r="P1304" s="80">
        <f>'Activity rawdata'!W1303</f>
        <v>0</v>
      </c>
      <c r="Q1304" s="80">
        <f>'Activity rawdata'!X1303</f>
        <v>0</v>
      </c>
      <c r="R1304" s="84">
        <f t="shared" si="210"/>
        <v>0</v>
      </c>
      <c r="S1304" s="80">
        <f>'Activity rawdata'!Z1303</f>
        <v>0</v>
      </c>
      <c r="T1304" s="80">
        <f>'Activity rawdata'!AA1303</f>
        <v>0</v>
      </c>
      <c r="U1304" s="80">
        <f t="shared" si="211"/>
        <v>0</v>
      </c>
      <c r="V1304" s="81">
        <f t="shared" si="212"/>
        <v>0</v>
      </c>
      <c r="W1304" s="75">
        <f t="shared" si="213"/>
        <v>0</v>
      </c>
      <c r="X1304" s="75">
        <f t="shared" si="214"/>
        <v>0</v>
      </c>
      <c r="Y1304" s="75">
        <f t="shared" si="215"/>
        <v>0</v>
      </c>
      <c r="Z1304" s="82">
        <f t="shared" si="216"/>
        <v>0</v>
      </c>
      <c r="AA1304" s="75">
        <f t="shared" si="217"/>
        <v>0</v>
      </c>
      <c r="AB1304" s="75">
        <f t="shared" si="218"/>
        <v>0</v>
      </c>
      <c r="AC1304" s="82">
        <f t="shared" si="219"/>
        <v>0</v>
      </c>
    </row>
    <row r="1305" spans="1:29" x14ac:dyDescent="0.35">
      <c r="A1305" s="70" t="str">
        <f>'Activity rawdata'!A1304</f>
        <v>BH6125-1-285</v>
      </c>
      <c r="B1305" s="71" t="str">
        <f>'Activity rawdata'!B1304</f>
        <v>LB</v>
      </c>
      <c r="C1305" s="71" t="str">
        <f>IF('Activity rawdata'!C1304="PY","Planted",IF('Activity rawdata'!C1304="NY","Nat/Convert",IF('Activity rawdata'!C1304="NN","Nat/Nonconvert",IF('Activity rawdata'!C1304="OY","Planted"))))</f>
        <v>Planted</v>
      </c>
      <c r="D1305" s="70" t="str">
        <f>'Activity rawdata'!D1304</f>
        <v>STP2</v>
      </c>
      <c r="E1305" s="72" t="str">
        <f>'Activity rawdata'!E1304</f>
        <v>76</v>
      </c>
      <c r="F1305" s="73" t="str">
        <f>'Activity rawdata'!L1304</f>
        <v>MT2</v>
      </c>
      <c r="G1305" s="72" t="str">
        <f>'Activity rawdata'!R1304</f>
        <v>2060</v>
      </c>
      <c r="H1305" s="72" t="str">
        <f>IF('Activity rawdata'!P1304="AHTHIN1","1st Thin",IF('Activity rawdata'!P1304="AHCC","Clearcut",IF('Activity rawdata'!P1304="AHTHSMZ","SMZ Thin",IF('Activity rawdata'!P1304="AHTHIN2","2nd Thin",IF('Activity rawdata'!P1304="AFERTE","Early Fert",IF('Activity rawdata'!P1304="AFERTM","Mid Fert",IF('Activity rawdata'!P1304="AFERTL","Late Fert",  IF('Activity rawdata'!P1304="ASP","Site Prep", IF('Activity rawdata'!P1304="APLT","Plant",  IF('Activity rawdata'!P1304="ANREG","Natural Regeneration"))))))))))</f>
        <v>Late Fert</v>
      </c>
      <c r="I1305" s="74">
        <f>'Activity rawdata'!O1304</f>
        <v>9.06</v>
      </c>
      <c r="J1305" s="75">
        <f>'Activity rawdata'!N1304</f>
        <v>22</v>
      </c>
      <c r="K1305" s="75">
        <f>'Activity rawdata'!AC1304</f>
        <v>74.430000000000007</v>
      </c>
      <c r="L1305" s="75">
        <f>'Activity rawdata'!AD1304</f>
        <v>123.31</v>
      </c>
      <c r="M1305" s="76">
        <f>'Activity rawdata'!AE1304</f>
        <v>10.519889123312062</v>
      </c>
      <c r="N1305" s="83">
        <f>'Activity rawdata'!T1304+'Activity rawdata'!U1304</f>
        <v>0</v>
      </c>
      <c r="O1305" s="80">
        <f>'Activity rawdata'!V1304</f>
        <v>0</v>
      </c>
      <c r="P1305" s="80">
        <f>'Activity rawdata'!W1304</f>
        <v>0</v>
      </c>
      <c r="Q1305" s="80">
        <f>'Activity rawdata'!X1304</f>
        <v>0</v>
      </c>
      <c r="R1305" s="84">
        <f t="shared" si="210"/>
        <v>0</v>
      </c>
      <c r="S1305" s="80">
        <f>'Activity rawdata'!Z1304</f>
        <v>0</v>
      </c>
      <c r="T1305" s="80">
        <f>'Activity rawdata'!AA1304</f>
        <v>0</v>
      </c>
      <c r="U1305" s="80">
        <f t="shared" si="211"/>
        <v>0</v>
      </c>
      <c r="V1305" s="81">
        <f t="shared" si="212"/>
        <v>0</v>
      </c>
      <c r="W1305" s="75">
        <f t="shared" si="213"/>
        <v>0</v>
      </c>
      <c r="X1305" s="75">
        <f t="shared" si="214"/>
        <v>0</v>
      </c>
      <c r="Y1305" s="75">
        <f t="shared" si="215"/>
        <v>0</v>
      </c>
      <c r="Z1305" s="82">
        <f t="shared" si="216"/>
        <v>0</v>
      </c>
      <c r="AA1305" s="75">
        <f t="shared" si="217"/>
        <v>0</v>
      </c>
      <c r="AB1305" s="75">
        <f t="shared" si="218"/>
        <v>0</v>
      </c>
      <c r="AC1305" s="82">
        <f t="shared" si="219"/>
        <v>0</v>
      </c>
    </row>
    <row r="1306" spans="1:29" x14ac:dyDescent="0.35">
      <c r="A1306" s="70" t="str">
        <f>'Activity rawdata'!A1305</f>
        <v>BH6125-1-402</v>
      </c>
      <c r="B1306" s="71" t="str">
        <f>'Activity rawdata'!B1305</f>
        <v>LB</v>
      </c>
      <c r="C1306" s="71" t="str">
        <f>IF('Activity rawdata'!C1305="PY","Planted",IF('Activity rawdata'!C1305="NY","Nat/Convert",IF('Activity rawdata'!C1305="NN","Nat/Nonconvert",IF('Activity rawdata'!C1305="OY","Planted"))))</f>
        <v>Planted</v>
      </c>
      <c r="D1306" s="70" t="str">
        <f>'Activity rawdata'!D1305</f>
        <v>STP2</v>
      </c>
      <c r="E1306" s="72" t="str">
        <f>'Activity rawdata'!E1305</f>
        <v>76</v>
      </c>
      <c r="F1306" s="73" t="str">
        <f>'Activity rawdata'!L1305</f>
        <v>MT2</v>
      </c>
      <c r="G1306" s="72" t="str">
        <f>'Activity rawdata'!R1305</f>
        <v>2060</v>
      </c>
      <c r="H1306" s="72" t="str">
        <f>IF('Activity rawdata'!P1305="AHTHIN1","1st Thin",IF('Activity rawdata'!P1305="AHCC","Clearcut",IF('Activity rawdata'!P1305="AHTHSMZ","SMZ Thin",IF('Activity rawdata'!P1305="AHTHIN2","2nd Thin",IF('Activity rawdata'!P1305="AFERTE","Early Fert",IF('Activity rawdata'!P1305="AFERTM","Mid Fert",IF('Activity rawdata'!P1305="AFERTL","Late Fert",  IF('Activity rawdata'!P1305="ASP","Site Prep", IF('Activity rawdata'!P1305="APLT","Plant",  IF('Activity rawdata'!P1305="ANREG","Natural Regeneration"))))))))))</f>
        <v>Late Fert</v>
      </c>
      <c r="I1306" s="74">
        <f>'Activity rawdata'!O1305</f>
        <v>18.260000000000002</v>
      </c>
      <c r="J1306" s="75">
        <f>'Activity rawdata'!N1305</f>
        <v>22</v>
      </c>
      <c r="K1306" s="75">
        <f>'Activity rawdata'!AC1305</f>
        <v>74.430000000000007</v>
      </c>
      <c r="L1306" s="75">
        <f>'Activity rawdata'!AD1305</f>
        <v>123.31</v>
      </c>
      <c r="M1306" s="76">
        <f>'Activity rawdata'!AE1305</f>
        <v>10.519889123312062</v>
      </c>
      <c r="N1306" s="83">
        <f>'Activity rawdata'!T1305+'Activity rawdata'!U1305</f>
        <v>0</v>
      </c>
      <c r="O1306" s="80">
        <f>'Activity rawdata'!V1305</f>
        <v>0</v>
      </c>
      <c r="P1306" s="80">
        <f>'Activity rawdata'!W1305</f>
        <v>0</v>
      </c>
      <c r="Q1306" s="80">
        <f>'Activity rawdata'!X1305</f>
        <v>0</v>
      </c>
      <c r="R1306" s="84">
        <f t="shared" si="210"/>
        <v>0</v>
      </c>
      <c r="S1306" s="80">
        <f>'Activity rawdata'!Z1305</f>
        <v>0</v>
      </c>
      <c r="T1306" s="80">
        <f>'Activity rawdata'!AA1305</f>
        <v>0</v>
      </c>
      <c r="U1306" s="80">
        <f t="shared" si="211"/>
        <v>0</v>
      </c>
      <c r="V1306" s="81">
        <f t="shared" si="212"/>
        <v>0</v>
      </c>
      <c r="W1306" s="75">
        <f t="shared" si="213"/>
        <v>0</v>
      </c>
      <c r="X1306" s="75">
        <f t="shared" si="214"/>
        <v>0</v>
      </c>
      <c r="Y1306" s="75">
        <f t="shared" si="215"/>
        <v>0</v>
      </c>
      <c r="Z1306" s="82">
        <f t="shared" si="216"/>
        <v>0</v>
      </c>
      <c r="AA1306" s="75">
        <f t="shared" si="217"/>
        <v>0</v>
      </c>
      <c r="AB1306" s="75">
        <f t="shared" si="218"/>
        <v>0</v>
      </c>
      <c r="AC1306" s="82">
        <f t="shared" si="219"/>
        <v>0</v>
      </c>
    </row>
    <row r="1307" spans="1:29" x14ac:dyDescent="0.35">
      <c r="A1307" s="70" t="str">
        <f>'Activity rawdata'!A1306</f>
        <v>BH6112-1-207</v>
      </c>
      <c r="B1307" s="71" t="str">
        <f>'Activity rawdata'!B1306</f>
        <v>LB</v>
      </c>
      <c r="C1307" s="71" t="str">
        <f>IF('Activity rawdata'!C1306="PY","Planted",IF('Activity rawdata'!C1306="NY","Nat/Convert",IF('Activity rawdata'!C1306="NN","Nat/Nonconvert",IF('Activity rawdata'!C1306="OY","Planted"))))</f>
        <v>Planted</v>
      </c>
      <c r="D1307" s="70" t="str">
        <f>'Activity rawdata'!D1306</f>
        <v>STP2</v>
      </c>
      <c r="E1307" s="72" t="str">
        <f>'Activity rawdata'!E1306</f>
        <v>80</v>
      </c>
      <c r="F1307" s="73" t="str">
        <f>'Activity rawdata'!L1306</f>
        <v>MT2</v>
      </c>
      <c r="G1307" s="72" t="str">
        <f>'Activity rawdata'!R1306</f>
        <v>2060</v>
      </c>
      <c r="H1307" s="72" t="str">
        <f>IF('Activity rawdata'!P1306="AHTHIN1","1st Thin",IF('Activity rawdata'!P1306="AHCC","Clearcut",IF('Activity rawdata'!P1306="AHTHSMZ","SMZ Thin",IF('Activity rawdata'!P1306="AHTHIN2","2nd Thin",IF('Activity rawdata'!P1306="AFERTE","Early Fert",IF('Activity rawdata'!P1306="AFERTM","Mid Fert",IF('Activity rawdata'!P1306="AFERTL","Late Fert",  IF('Activity rawdata'!P1306="ASP","Site Prep", IF('Activity rawdata'!P1306="APLT","Plant",  IF('Activity rawdata'!P1306="ANREG","Natural Regeneration"))))))))))</f>
        <v>Late Fert</v>
      </c>
      <c r="I1307" s="74">
        <f>'Activity rawdata'!O1306</f>
        <v>38.520000000000003</v>
      </c>
      <c r="J1307" s="75">
        <f>'Activity rawdata'!N1306</f>
        <v>21</v>
      </c>
      <c r="K1307" s="75">
        <f>'Activity rawdata'!AC1306</f>
        <v>74.72</v>
      </c>
      <c r="L1307" s="75">
        <f>'Activity rawdata'!AD1306</f>
        <v>116.13</v>
      </c>
      <c r="M1307" s="76">
        <f>'Activity rawdata'!AE1306</f>
        <v>10.861317780498069</v>
      </c>
      <c r="N1307" s="83">
        <f>'Activity rawdata'!T1306+'Activity rawdata'!U1306</f>
        <v>0</v>
      </c>
      <c r="O1307" s="80">
        <f>'Activity rawdata'!V1306</f>
        <v>0</v>
      </c>
      <c r="P1307" s="80">
        <f>'Activity rawdata'!W1306</f>
        <v>0</v>
      </c>
      <c r="Q1307" s="80">
        <f>'Activity rawdata'!X1306</f>
        <v>0</v>
      </c>
      <c r="R1307" s="84">
        <f t="shared" si="210"/>
        <v>0</v>
      </c>
      <c r="S1307" s="80">
        <f>'Activity rawdata'!Z1306</f>
        <v>0</v>
      </c>
      <c r="T1307" s="80">
        <f>'Activity rawdata'!AA1306</f>
        <v>0</v>
      </c>
      <c r="U1307" s="80">
        <f t="shared" si="211"/>
        <v>0</v>
      </c>
      <c r="V1307" s="81">
        <f t="shared" si="212"/>
        <v>0</v>
      </c>
      <c r="W1307" s="75">
        <f t="shared" si="213"/>
        <v>0</v>
      </c>
      <c r="X1307" s="75">
        <f t="shared" si="214"/>
        <v>0</v>
      </c>
      <c r="Y1307" s="75">
        <f t="shared" si="215"/>
        <v>0</v>
      </c>
      <c r="Z1307" s="82">
        <f t="shared" si="216"/>
        <v>0</v>
      </c>
      <c r="AA1307" s="75">
        <f t="shared" si="217"/>
        <v>0</v>
      </c>
      <c r="AB1307" s="75">
        <f t="shared" si="218"/>
        <v>0</v>
      </c>
      <c r="AC1307" s="82">
        <f t="shared" si="219"/>
        <v>0</v>
      </c>
    </row>
    <row r="1308" spans="1:29" x14ac:dyDescent="0.35">
      <c r="A1308" s="70" t="str">
        <f>'Activity rawdata'!A1307</f>
        <v>BH1431-1-26</v>
      </c>
      <c r="B1308" s="71" t="str">
        <f>'Activity rawdata'!B1307</f>
        <v>LB</v>
      </c>
      <c r="C1308" s="71" t="str">
        <f>IF('Activity rawdata'!C1307="PY","Planted",IF('Activity rawdata'!C1307="NY","Nat/Convert",IF('Activity rawdata'!C1307="NN","Nat/Nonconvert",IF('Activity rawdata'!C1307="OY","Planted"))))</f>
        <v>Planted</v>
      </c>
      <c r="D1308" s="70" t="str">
        <f>'Activity rawdata'!D1307</f>
        <v>STP2</v>
      </c>
      <c r="E1308" s="72" t="str">
        <f>'Activity rawdata'!E1307</f>
        <v>82</v>
      </c>
      <c r="F1308" s="73" t="str">
        <f>'Activity rawdata'!L1307</f>
        <v>NO</v>
      </c>
      <c r="G1308" s="72" t="str">
        <f>'Activity rawdata'!R1307</f>
        <v>2060</v>
      </c>
      <c r="H1308" s="72" t="str">
        <f>IF('Activity rawdata'!P1307="AHTHIN1","1st Thin",IF('Activity rawdata'!P1307="AHCC","Clearcut",IF('Activity rawdata'!P1307="AHTHSMZ","SMZ Thin",IF('Activity rawdata'!P1307="AHTHIN2","2nd Thin",IF('Activity rawdata'!P1307="AFERTE","Early Fert",IF('Activity rawdata'!P1307="AFERTM","Mid Fert",IF('Activity rawdata'!P1307="AFERTL","Late Fert",  IF('Activity rawdata'!P1307="ASP","Site Prep", IF('Activity rawdata'!P1307="APLT","Plant",  IF('Activity rawdata'!P1307="ANREG","Natural Regeneration"))))))))))</f>
        <v>1st Thin</v>
      </c>
      <c r="I1308" s="74">
        <f>'Activity rawdata'!O1307</f>
        <v>17.53</v>
      </c>
      <c r="J1308" s="75">
        <f>'Activity rawdata'!N1307</f>
        <v>14</v>
      </c>
      <c r="K1308" s="75">
        <f>'Activity rawdata'!AC1307</f>
        <v>141.22</v>
      </c>
      <c r="L1308" s="75">
        <f>'Activity rawdata'!AD1307</f>
        <v>375.73</v>
      </c>
      <c r="M1308" s="76">
        <f>'Activity rawdata'!AE1307</f>
        <v>8.3013068837058928</v>
      </c>
      <c r="N1308" s="83">
        <f>'Activity rawdata'!T1307+'Activity rawdata'!U1307</f>
        <v>24.78</v>
      </c>
      <c r="O1308" s="80">
        <f>'Activity rawdata'!V1307</f>
        <v>13.56</v>
      </c>
      <c r="P1308" s="80">
        <f>'Activity rawdata'!W1307</f>
        <v>0</v>
      </c>
      <c r="Q1308" s="80">
        <f>'Activity rawdata'!X1307</f>
        <v>0</v>
      </c>
      <c r="R1308" s="84">
        <f t="shared" si="210"/>
        <v>38.340000000000003</v>
      </c>
      <c r="S1308" s="80">
        <f>'Activity rawdata'!Z1307</f>
        <v>0</v>
      </c>
      <c r="T1308" s="80">
        <f>'Activity rawdata'!AA1307</f>
        <v>0</v>
      </c>
      <c r="U1308" s="80">
        <f t="shared" si="211"/>
        <v>0</v>
      </c>
      <c r="V1308" s="81">
        <f t="shared" si="212"/>
        <v>434.39340000000004</v>
      </c>
      <c r="W1308" s="75">
        <f t="shared" si="213"/>
        <v>237.70680000000002</v>
      </c>
      <c r="X1308" s="75">
        <f t="shared" si="214"/>
        <v>0</v>
      </c>
      <c r="Y1308" s="75">
        <f t="shared" si="215"/>
        <v>0</v>
      </c>
      <c r="Z1308" s="82">
        <f t="shared" si="216"/>
        <v>672.10020000000009</v>
      </c>
      <c r="AA1308" s="75">
        <f t="shared" si="217"/>
        <v>0</v>
      </c>
      <c r="AB1308" s="75">
        <f t="shared" si="218"/>
        <v>0</v>
      </c>
      <c r="AC1308" s="82">
        <f t="shared" si="219"/>
        <v>0</v>
      </c>
    </row>
    <row r="1309" spans="1:29" x14ac:dyDescent="0.35">
      <c r="A1309" s="70" t="str">
        <f>'Activity rawdata'!A1308</f>
        <v>BH1435-1-24</v>
      </c>
      <c r="B1309" s="71" t="str">
        <f>'Activity rawdata'!B1308</f>
        <v>LB</v>
      </c>
      <c r="C1309" s="71" t="str">
        <f>IF('Activity rawdata'!C1308="PY","Planted",IF('Activity rawdata'!C1308="NY","Nat/Convert",IF('Activity rawdata'!C1308="NN","Nat/Nonconvert",IF('Activity rawdata'!C1308="OY","Planted"))))</f>
        <v>Planted</v>
      </c>
      <c r="D1309" s="70" t="str">
        <f>'Activity rawdata'!D1308</f>
        <v>STP2</v>
      </c>
      <c r="E1309" s="72" t="str">
        <f>'Activity rawdata'!E1308</f>
        <v>81</v>
      </c>
      <c r="F1309" s="73" t="str">
        <f>'Activity rawdata'!L1308</f>
        <v>NO</v>
      </c>
      <c r="G1309" s="72" t="str">
        <f>'Activity rawdata'!R1308</f>
        <v>2060</v>
      </c>
      <c r="H1309" s="72" t="str">
        <f>IF('Activity rawdata'!P1308="AHTHIN1","1st Thin",IF('Activity rawdata'!P1308="AHCC","Clearcut",IF('Activity rawdata'!P1308="AHTHSMZ","SMZ Thin",IF('Activity rawdata'!P1308="AHTHIN2","2nd Thin",IF('Activity rawdata'!P1308="AFERTE","Early Fert",IF('Activity rawdata'!P1308="AFERTM","Mid Fert",IF('Activity rawdata'!P1308="AFERTL","Late Fert",  IF('Activity rawdata'!P1308="ASP","Site Prep", IF('Activity rawdata'!P1308="APLT","Plant",  IF('Activity rawdata'!P1308="ANREG","Natural Regeneration"))))))))))</f>
        <v>1st Thin</v>
      </c>
      <c r="I1309" s="74">
        <f>'Activity rawdata'!O1308</f>
        <v>86.12</v>
      </c>
      <c r="J1309" s="75">
        <f>'Activity rawdata'!N1308</f>
        <v>14</v>
      </c>
      <c r="K1309" s="75">
        <f>'Activity rawdata'!AC1308</f>
        <v>141.22</v>
      </c>
      <c r="L1309" s="75">
        <f>'Activity rawdata'!AD1308</f>
        <v>375.73</v>
      </c>
      <c r="M1309" s="76">
        <f>'Activity rawdata'!AE1308</f>
        <v>8.3013068837058928</v>
      </c>
      <c r="N1309" s="83">
        <f>'Activity rawdata'!T1308+'Activity rawdata'!U1308</f>
        <v>24.78</v>
      </c>
      <c r="O1309" s="80">
        <f>'Activity rawdata'!V1308</f>
        <v>13.56</v>
      </c>
      <c r="P1309" s="80">
        <f>'Activity rawdata'!W1308</f>
        <v>0</v>
      </c>
      <c r="Q1309" s="80">
        <f>'Activity rawdata'!X1308</f>
        <v>0</v>
      </c>
      <c r="R1309" s="84">
        <f t="shared" si="210"/>
        <v>38.340000000000003</v>
      </c>
      <c r="S1309" s="80">
        <f>'Activity rawdata'!Z1308</f>
        <v>0</v>
      </c>
      <c r="T1309" s="80">
        <f>'Activity rawdata'!AA1308</f>
        <v>0</v>
      </c>
      <c r="U1309" s="80">
        <f t="shared" si="211"/>
        <v>0</v>
      </c>
      <c r="V1309" s="81">
        <f t="shared" si="212"/>
        <v>2134.0536000000002</v>
      </c>
      <c r="W1309" s="75">
        <f t="shared" si="213"/>
        <v>1167.7872000000002</v>
      </c>
      <c r="X1309" s="75">
        <f t="shared" si="214"/>
        <v>0</v>
      </c>
      <c r="Y1309" s="75">
        <f t="shared" si="215"/>
        <v>0</v>
      </c>
      <c r="Z1309" s="82">
        <f t="shared" si="216"/>
        <v>3301.8408000000004</v>
      </c>
      <c r="AA1309" s="75">
        <f t="shared" si="217"/>
        <v>0</v>
      </c>
      <c r="AB1309" s="75">
        <f t="shared" si="218"/>
        <v>0</v>
      </c>
      <c r="AC1309" s="82">
        <f t="shared" si="219"/>
        <v>0</v>
      </c>
    </row>
    <row r="1310" spans="1:29" x14ac:dyDescent="0.35">
      <c r="A1310" s="70" t="str">
        <f>'Activity rawdata'!A1309</f>
        <v>BH5132-1-116</v>
      </c>
      <c r="B1310" s="71" t="str">
        <f>'Activity rawdata'!B1309</f>
        <v>LB</v>
      </c>
      <c r="C1310" s="71" t="str">
        <f>IF('Activity rawdata'!C1309="PY","Planted",IF('Activity rawdata'!C1309="NY","Nat/Convert",IF('Activity rawdata'!C1309="NN","Nat/Nonconvert",IF('Activity rawdata'!C1309="OY","Planted"))))</f>
        <v>Planted</v>
      </c>
      <c r="D1310" s="70" t="str">
        <f>'Activity rawdata'!D1309</f>
        <v>STP2</v>
      </c>
      <c r="E1310" s="72" t="str">
        <f>'Activity rawdata'!E1309</f>
        <v>82</v>
      </c>
      <c r="F1310" s="73" t="str">
        <f>'Activity rawdata'!L1309</f>
        <v>NO</v>
      </c>
      <c r="G1310" s="72" t="str">
        <f>'Activity rawdata'!R1309</f>
        <v>2060</v>
      </c>
      <c r="H1310" s="72" t="str">
        <f>IF('Activity rawdata'!P1309="AHTHIN1","1st Thin",IF('Activity rawdata'!P1309="AHCC","Clearcut",IF('Activity rawdata'!P1309="AHTHSMZ","SMZ Thin",IF('Activity rawdata'!P1309="AHTHIN2","2nd Thin",IF('Activity rawdata'!P1309="AFERTE","Early Fert",IF('Activity rawdata'!P1309="AFERTM","Mid Fert",IF('Activity rawdata'!P1309="AFERTL","Late Fert",  IF('Activity rawdata'!P1309="ASP","Site Prep", IF('Activity rawdata'!P1309="APLT","Plant",  IF('Activity rawdata'!P1309="ANREG","Natural Regeneration"))))))))))</f>
        <v>1st Thin</v>
      </c>
      <c r="I1310" s="74">
        <f>'Activity rawdata'!O1309</f>
        <v>12.98</v>
      </c>
      <c r="J1310" s="75">
        <f>'Activity rawdata'!N1309</f>
        <v>14</v>
      </c>
      <c r="K1310" s="75">
        <f>'Activity rawdata'!AC1309</f>
        <v>141.22</v>
      </c>
      <c r="L1310" s="75">
        <f>'Activity rawdata'!AD1309</f>
        <v>375.73</v>
      </c>
      <c r="M1310" s="76">
        <f>'Activity rawdata'!AE1309</f>
        <v>8.3013068837058928</v>
      </c>
      <c r="N1310" s="83">
        <f>'Activity rawdata'!T1309+'Activity rawdata'!U1309</f>
        <v>24.78</v>
      </c>
      <c r="O1310" s="80">
        <f>'Activity rawdata'!V1309</f>
        <v>13.56</v>
      </c>
      <c r="P1310" s="80">
        <f>'Activity rawdata'!W1309</f>
        <v>0</v>
      </c>
      <c r="Q1310" s="80">
        <f>'Activity rawdata'!X1309</f>
        <v>0</v>
      </c>
      <c r="R1310" s="84">
        <f t="shared" si="210"/>
        <v>38.340000000000003</v>
      </c>
      <c r="S1310" s="80">
        <f>'Activity rawdata'!Z1309</f>
        <v>0</v>
      </c>
      <c r="T1310" s="80">
        <f>'Activity rawdata'!AA1309</f>
        <v>0</v>
      </c>
      <c r="U1310" s="80">
        <f t="shared" si="211"/>
        <v>0</v>
      </c>
      <c r="V1310" s="81">
        <f t="shared" si="212"/>
        <v>321.64440000000002</v>
      </c>
      <c r="W1310" s="75">
        <f t="shared" si="213"/>
        <v>176.00880000000001</v>
      </c>
      <c r="X1310" s="75">
        <f t="shared" si="214"/>
        <v>0</v>
      </c>
      <c r="Y1310" s="75">
        <f t="shared" si="215"/>
        <v>0</v>
      </c>
      <c r="Z1310" s="82">
        <f t="shared" si="216"/>
        <v>497.65320000000003</v>
      </c>
      <c r="AA1310" s="75">
        <f t="shared" si="217"/>
        <v>0</v>
      </c>
      <c r="AB1310" s="75">
        <f t="shared" si="218"/>
        <v>0</v>
      </c>
      <c r="AC1310" s="82">
        <f t="shared" si="219"/>
        <v>0</v>
      </c>
    </row>
    <row r="1311" spans="1:29" x14ac:dyDescent="0.35">
      <c r="A1311" s="70" t="str">
        <f>'Activity rawdata'!A1310</f>
        <v>BH5132-1-121</v>
      </c>
      <c r="B1311" s="71" t="str">
        <f>'Activity rawdata'!B1310</f>
        <v>LB</v>
      </c>
      <c r="C1311" s="71" t="str">
        <f>IF('Activity rawdata'!C1310="PY","Planted",IF('Activity rawdata'!C1310="NY","Nat/Convert",IF('Activity rawdata'!C1310="NN","Nat/Nonconvert",IF('Activity rawdata'!C1310="OY","Planted"))))</f>
        <v>Planted</v>
      </c>
      <c r="D1311" s="70" t="str">
        <f>'Activity rawdata'!D1310</f>
        <v>STP2</v>
      </c>
      <c r="E1311" s="72" t="str">
        <f>'Activity rawdata'!E1310</f>
        <v>80</v>
      </c>
      <c r="F1311" s="73" t="str">
        <f>'Activity rawdata'!L1310</f>
        <v>NO</v>
      </c>
      <c r="G1311" s="72" t="str">
        <f>'Activity rawdata'!R1310</f>
        <v>2060</v>
      </c>
      <c r="H1311" s="72" t="str">
        <f>IF('Activity rawdata'!P1310="AHTHIN1","1st Thin",IF('Activity rawdata'!P1310="AHCC","Clearcut",IF('Activity rawdata'!P1310="AHTHSMZ","SMZ Thin",IF('Activity rawdata'!P1310="AHTHIN2","2nd Thin",IF('Activity rawdata'!P1310="AFERTE","Early Fert",IF('Activity rawdata'!P1310="AFERTM","Mid Fert",IF('Activity rawdata'!P1310="AFERTL","Late Fert",  IF('Activity rawdata'!P1310="ASP","Site Prep", IF('Activity rawdata'!P1310="APLT","Plant",  IF('Activity rawdata'!P1310="ANREG","Natural Regeneration"))))))))))</f>
        <v>1st Thin</v>
      </c>
      <c r="I1311" s="74">
        <f>'Activity rawdata'!O1310</f>
        <v>22.74</v>
      </c>
      <c r="J1311" s="75">
        <f>'Activity rawdata'!N1310</f>
        <v>14</v>
      </c>
      <c r="K1311" s="75">
        <f>'Activity rawdata'!AC1310</f>
        <v>141.22</v>
      </c>
      <c r="L1311" s="75">
        <f>'Activity rawdata'!AD1310</f>
        <v>375.73</v>
      </c>
      <c r="M1311" s="76">
        <f>'Activity rawdata'!AE1310</f>
        <v>8.3013068837058928</v>
      </c>
      <c r="N1311" s="83">
        <f>'Activity rawdata'!T1310+'Activity rawdata'!U1310</f>
        <v>24.78</v>
      </c>
      <c r="O1311" s="80">
        <f>'Activity rawdata'!V1310</f>
        <v>13.56</v>
      </c>
      <c r="P1311" s="80">
        <f>'Activity rawdata'!W1310</f>
        <v>0</v>
      </c>
      <c r="Q1311" s="80">
        <f>'Activity rawdata'!X1310</f>
        <v>0</v>
      </c>
      <c r="R1311" s="84">
        <f t="shared" si="210"/>
        <v>38.340000000000003</v>
      </c>
      <c r="S1311" s="80">
        <f>'Activity rawdata'!Z1310</f>
        <v>0</v>
      </c>
      <c r="T1311" s="80">
        <f>'Activity rawdata'!AA1310</f>
        <v>0</v>
      </c>
      <c r="U1311" s="80">
        <f t="shared" si="211"/>
        <v>0</v>
      </c>
      <c r="V1311" s="81">
        <f t="shared" si="212"/>
        <v>563.49720000000002</v>
      </c>
      <c r="W1311" s="75">
        <f t="shared" si="213"/>
        <v>308.3544</v>
      </c>
      <c r="X1311" s="75">
        <f t="shared" si="214"/>
        <v>0</v>
      </c>
      <c r="Y1311" s="75">
        <f t="shared" si="215"/>
        <v>0</v>
      </c>
      <c r="Z1311" s="82">
        <f t="shared" si="216"/>
        <v>871.85159999999996</v>
      </c>
      <c r="AA1311" s="75">
        <f t="shared" si="217"/>
        <v>0</v>
      </c>
      <c r="AB1311" s="75">
        <f t="shared" si="218"/>
        <v>0</v>
      </c>
      <c r="AC1311" s="82">
        <f t="shared" si="219"/>
        <v>0</v>
      </c>
    </row>
    <row r="1312" spans="1:29" x14ac:dyDescent="0.35">
      <c r="A1312" s="70" t="str">
        <f>'Activity rawdata'!A1311</f>
        <v>BH5132-1-124</v>
      </c>
      <c r="B1312" s="71" t="str">
        <f>'Activity rawdata'!B1311</f>
        <v>LB</v>
      </c>
      <c r="C1312" s="71" t="str">
        <f>IF('Activity rawdata'!C1311="PY","Planted",IF('Activity rawdata'!C1311="NY","Nat/Convert",IF('Activity rawdata'!C1311="NN","Nat/Nonconvert",IF('Activity rawdata'!C1311="OY","Planted"))))</f>
        <v>Planted</v>
      </c>
      <c r="D1312" s="70" t="str">
        <f>'Activity rawdata'!D1311</f>
        <v>STP2</v>
      </c>
      <c r="E1312" s="72" t="str">
        <f>'Activity rawdata'!E1311</f>
        <v>75</v>
      </c>
      <c r="F1312" s="73" t="str">
        <f>'Activity rawdata'!L1311</f>
        <v>NO</v>
      </c>
      <c r="G1312" s="72" t="str">
        <f>'Activity rawdata'!R1311</f>
        <v>2060</v>
      </c>
      <c r="H1312" s="72" t="str">
        <f>IF('Activity rawdata'!P1311="AHTHIN1","1st Thin",IF('Activity rawdata'!P1311="AHCC","Clearcut",IF('Activity rawdata'!P1311="AHTHSMZ","SMZ Thin",IF('Activity rawdata'!P1311="AHTHIN2","2nd Thin",IF('Activity rawdata'!P1311="AFERTE","Early Fert",IF('Activity rawdata'!P1311="AFERTM","Mid Fert",IF('Activity rawdata'!P1311="AFERTL","Late Fert",  IF('Activity rawdata'!P1311="ASP","Site Prep", IF('Activity rawdata'!P1311="APLT","Plant",  IF('Activity rawdata'!P1311="ANREG","Natural Regeneration"))))))))))</f>
        <v>1st Thin</v>
      </c>
      <c r="I1312" s="74">
        <f>'Activity rawdata'!O1311</f>
        <v>1.29</v>
      </c>
      <c r="J1312" s="75">
        <f>'Activity rawdata'!N1311</f>
        <v>14</v>
      </c>
      <c r="K1312" s="75">
        <f>'Activity rawdata'!AC1311</f>
        <v>125.83</v>
      </c>
      <c r="L1312" s="75">
        <f>'Activity rawdata'!AD1311</f>
        <v>379.35</v>
      </c>
      <c r="M1312" s="76">
        <f>'Activity rawdata'!AE1311</f>
        <v>7.7984511487921546</v>
      </c>
      <c r="N1312" s="83">
        <f>'Activity rawdata'!T1311+'Activity rawdata'!U1311</f>
        <v>24.83</v>
      </c>
      <c r="O1312" s="80">
        <f>'Activity rawdata'!V1311</f>
        <v>7.63</v>
      </c>
      <c r="P1312" s="80">
        <f>'Activity rawdata'!W1311</f>
        <v>0</v>
      </c>
      <c r="Q1312" s="80">
        <f>'Activity rawdata'!X1311</f>
        <v>0</v>
      </c>
      <c r="R1312" s="84">
        <f t="shared" si="210"/>
        <v>32.46</v>
      </c>
      <c r="S1312" s="80">
        <f>'Activity rawdata'!Z1311</f>
        <v>0</v>
      </c>
      <c r="T1312" s="80">
        <f>'Activity rawdata'!AA1311</f>
        <v>0</v>
      </c>
      <c r="U1312" s="80">
        <f t="shared" si="211"/>
        <v>0</v>
      </c>
      <c r="V1312" s="81">
        <f t="shared" si="212"/>
        <v>32.030699999999996</v>
      </c>
      <c r="W1312" s="75">
        <f t="shared" si="213"/>
        <v>9.8427000000000007</v>
      </c>
      <c r="X1312" s="75">
        <f t="shared" si="214"/>
        <v>0</v>
      </c>
      <c r="Y1312" s="75">
        <f t="shared" si="215"/>
        <v>0</v>
      </c>
      <c r="Z1312" s="82">
        <f t="shared" si="216"/>
        <v>41.873399999999997</v>
      </c>
      <c r="AA1312" s="75">
        <f t="shared" si="217"/>
        <v>0</v>
      </c>
      <c r="AB1312" s="75">
        <f t="shared" si="218"/>
        <v>0</v>
      </c>
      <c r="AC1312" s="82">
        <f t="shared" si="219"/>
        <v>0</v>
      </c>
    </row>
    <row r="1313" spans="1:29" x14ac:dyDescent="0.35">
      <c r="A1313" s="70" t="str">
        <f>'Activity rawdata'!A1312</f>
        <v>BH6112-1-235</v>
      </c>
      <c r="B1313" s="71" t="str">
        <f>'Activity rawdata'!B1312</f>
        <v>LB</v>
      </c>
      <c r="C1313" s="71" t="str">
        <f>IF('Activity rawdata'!C1312="PY","Planted",IF('Activity rawdata'!C1312="NY","Nat/Convert",IF('Activity rawdata'!C1312="NN","Nat/Nonconvert",IF('Activity rawdata'!C1312="OY","Planted"))))</f>
        <v>Planted</v>
      </c>
      <c r="D1313" s="70" t="str">
        <f>'Activity rawdata'!D1312</f>
        <v>STP2</v>
      </c>
      <c r="E1313" s="72" t="str">
        <f>'Activity rawdata'!E1312</f>
        <v>80</v>
      </c>
      <c r="F1313" s="73" t="str">
        <f>'Activity rawdata'!L1312</f>
        <v>NO</v>
      </c>
      <c r="G1313" s="72" t="str">
        <f>'Activity rawdata'!R1312</f>
        <v>2060</v>
      </c>
      <c r="H1313" s="72" t="str">
        <f>IF('Activity rawdata'!P1312="AHTHIN1","1st Thin",IF('Activity rawdata'!P1312="AHCC","Clearcut",IF('Activity rawdata'!P1312="AHTHSMZ","SMZ Thin",IF('Activity rawdata'!P1312="AHTHIN2","2nd Thin",IF('Activity rawdata'!P1312="AFERTE","Early Fert",IF('Activity rawdata'!P1312="AFERTM","Mid Fert",IF('Activity rawdata'!P1312="AFERTL","Late Fert",  IF('Activity rawdata'!P1312="ASP","Site Prep", IF('Activity rawdata'!P1312="APLT","Plant",  IF('Activity rawdata'!P1312="ANREG","Natural Regeneration"))))))))))</f>
        <v>1st Thin</v>
      </c>
      <c r="I1313" s="74">
        <f>'Activity rawdata'!O1312</f>
        <v>52.66</v>
      </c>
      <c r="J1313" s="75">
        <f>'Activity rawdata'!N1312</f>
        <v>14</v>
      </c>
      <c r="K1313" s="75">
        <f>'Activity rawdata'!AC1312</f>
        <v>141.22</v>
      </c>
      <c r="L1313" s="75">
        <f>'Activity rawdata'!AD1312</f>
        <v>375.73</v>
      </c>
      <c r="M1313" s="76">
        <f>'Activity rawdata'!AE1312</f>
        <v>8.3013068837058928</v>
      </c>
      <c r="N1313" s="83">
        <f>'Activity rawdata'!T1312+'Activity rawdata'!U1312</f>
        <v>24.78</v>
      </c>
      <c r="O1313" s="80">
        <f>'Activity rawdata'!V1312</f>
        <v>13.56</v>
      </c>
      <c r="P1313" s="80">
        <f>'Activity rawdata'!W1312</f>
        <v>0</v>
      </c>
      <c r="Q1313" s="80">
        <f>'Activity rawdata'!X1312</f>
        <v>0</v>
      </c>
      <c r="R1313" s="84">
        <f t="shared" si="210"/>
        <v>38.340000000000003</v>
      </c>
      <c r="S1313" s="80">
        <f>'Activity rawdata'!Z1312</f>
        <v>0</v>
      </c>
      <c r="T1313" s="80">
        <f>'Activity rawdata'!AA1312</f>
        <v>0</v>
      </c>
      <c r="U1313" s="80">
        <f t="shared" si="211"/>
        <v>0</v>
      </c>
      <c r="V1313" s="81">
        <f t="shared" si="212"/>
        <v>1304.9148</v>
      </c>
      <c r="W1313" s="75">
        <f t="shared" si="213"/>
        <v>714.06960000000004</v>
      </c>
      <c r="X1313" s="75">
        <f t="shared" si="214"/>
        <v>0</v>
      </c>
      <c r="Y1313" s="75">
        <f t="shared" si="215"/>
        <v>0</v>
      </c>
      <c r="Z1313" s="82">
        <f t="shared" si="216"/>
        <v>2018.9844000000001</v>
      </c>
      <c r="AA1313" s="75">
        <f t="shared" si="217"/>
        <v>0</v>
      </c>
      <c r="AB1313" s="75">
        <f t="shared" si="218"/>
        <v>0</v>
      </c>
      <c r="AC1313" s="82">
        <f t="shared" si="219"/>
        <v>0</v>
      </c>
    </row>
    <row r="1314" spans="1:29" x14ac:dyDescent="0.35">
      <c r="A1314" s="70" t="str">
        <f>'Activity rawdata'!A1313</f>
        <v>BH6112-1-249</v>
      </c>
      <c r="B1314" s="71" t="str">
        <f>'Activity rawdata'!B1313</f>
        <v>LB</v>
      </c>
      <c r="C1314" s="71" t="str">
        <f>IF('Activity rawdata'!C1313="PY","Planted",IF('Activity rawdata'!C1313="NY","Nat/Convert",IF('Activity rawdata'!C1313="NN","Nat/Nonconvert",IF('Activity rawdata'!C1313="OY","Planted"))))</f>
        <v>Planted</v>
      </c>
      <c r="D1314" s="70" t="str">
        <f>'Activity rawdata'!D1313</f>
        <v>STP2</v>
      </c>
      <c r="E1314" s="72" t="str">
        <f>'Activity rawdata'!E1313</f>
        <v>77</v>
      </c>
      <c r="F1314" s="73" t="str">
        <f>'Activity rawdata'!L1313</f>
        <v>NO</v>
      </c>
      <c r="G1314" s="72" t="str">
        <f>'Activity rawdata'!R1313</f>
        <v>2060</v>
      </c>
      <c r="H1314" s="72" t="str">
        <f>IF('Activity rawdata'!P1313="AHTHIN1","1st Thin",IF('Activity rawdata'!P1313="AHCC","Clearcut",IF('Activity rawdata'!P1313="AHTHSMZ","SMZ Thin",IF('Activity rawdata'!P1313="AHTHIN2","2nd Thin",IF('Activity rawdata'!P1313="AFERTE","Early Fert",IF('Activity rawdata'!P1313="AFERTM","Mid Fert",IF('Activity rawdata'!P1313="AFERTL","Late Fert",  IF('Activity rawdata'!P1313="ASP","Site Prep", IF('Activity rawdata'!P1313="APLT","Plant",  IF('Activity rawdata'!P1313="ANREG","Natural Regeneration"))))))))))</f>
        <v>1st Thin</v>
      </c>
      <c r="I1314" s="74">
        <f>'Activity rawdata'!O1313</f>
        <v>13.12</v>
      </c>
      <c r="J1314" s="75">
        <f>'Activity rawdata'!N1313</f>
        <v>14</v>
      </c>
      <c r="K1314" s="75">
        <f>'Activity rawdata'!AC1313</f>
        <v>125.83</v>
      </c>
      <c r="L1314" s="75">
        <f>'Activity rawdata'!AD1313</f>
        <v>379.35</v>
      </c>
      <c r="M1314" s="76">
        <f>'Activity rawdata'!AE1313</f>
        <v>7.7984511487921546</v>
      </c>
      <c r="N1314" s="83">
        <f>'Activity rawdata'!T1313+'Activity rawdata'!U1313</f>
        <v>24.83</v>
      </c>
      <c r="O1314" s="80">
        <f>'Activity rawdata'!V1313</f>
        <v>7.63</v>
      </c>
      <c r="P1314" s="80">
        <f>'Activity rawdata'!W1313</f>
        <v>0</v>
      </c>
      <c r="Q1314" s="80">
        <f>'Activity rawdata'!X1313</f>
        <v>0</v>
      </c>
      <c r="R1314" s="84">
        <f t="shared" si="210"/>
        <v>32.46</v>
      </c>
      <c r="S1314" s="80">
        <f>'Activity rawdata'!Z1313</f>
        <v>0</v>
      </c>
      <c r="T1314" s="80">
        <f>'Activity rawdata'!AA1313</f>
        <v>0</v>
      </c>
      <c r="U1314" s="80">
        <f t="shared" si="211"/>
        <v>0</v>
      </c>
      <c r="V1314" s="81">
        <f t="shared" si="212"/>
        <v>325.76959999999997</v>
      </c>
      <c r="W1314" s="75">
        <f t="shared" si="213"/>
        <v>100.1056</v>
      </c>
      <c r="X1314" s="75">
        <f t="shared" si="214"/>
        <v>0</v>
      </c>
      <c r="Y1314" s="75">
        <f t="shared" si="215"/>
        <v>0</v>
      </c>
      <c r="Z1314" s="82">
        <f t="shared" si="216"/>
        <v>425.87519999999995</v>
      </c>
      <c r="AA1314" s="75">
        <f t="shared" si="217"/>
        <v>0</v>
      </c>
      <c r="AB1314" s="75">
        <f t="shared" si="218"/>
        <v>0</v>
      </c>
      <c r="AC1314" s="82">
        <f t="shared" si="219"/>
        <v>0</v>
      </c>
    </row>
    <row r="1315" spans="1:29" x14ac:dyDescent="0.35">
      <c r="A1315" s="70" t="str">
        <f>'Activity rawdata'!A1314</f>
        <v>BH5135-1-133</v>
      </c>
      <c r="B1315" s="71" t="str">
        <f>'Activity rawdata'!B1314</f>
        <v>LB</v>
      </c>
      <c r="C1315" s="71" t="str">
        <f>IF('Activity rawdata'!C1314="PY","Planted",IF('Activity rawdata'!C1314="NY","Nat/Convert",IF('Activity rawdata'!C1314="NN","Nat/Nonconvert",IF('Activity rawdata'!C1314="OY","Planted"))))</f>
        <v>Planted</v>
      </c>
      <c r="D1315" s="70" t="str">
        <f>'Activity rawdata'!D1314</f>
        <v>STP2</v>
      </c>
      <c r="E1315" s="72" t="str">
        <f>'Activity rawdata'!E1314</f>
        <v>81</v>
      </c>
      <c r="F1315" s="73" t="str">
        <f>'Activity rawdata'!L1314</f>
        <v>MT1</v>
      </c>
      <c r="G1315" s="72" t="str">
        <f>'Activity rawdata'!R1314</f>
        <v>2060</v>
      </c>
      <c r="H1315" s="72" t="str">
        <f>IF('Activity rawdata'!P1314="AHTHIN1","1st Thin",IF('Activity rawdata'!P1314="AHCC","Clearcut",IF('Activity rawdata'!P1314="AHTHSMZ","SMZ Thin",IF('Activity rawdata'!P1314="AHTHIN2","2nd Thin",IF('Activity rawdata'!P1314="AFERTE","Early Fert",IF('Activity rawdata'!P1314="AFERTM","Mid Fert",IF('Activity rawdata'!P1314="AFERTL","Late Fert",  IF('Activity rawdata'!P1314="ASP","Site Prep", IF('Activity rawdata'!P1314="APLT","Plant",  IF('Activity rawdata'!P1314="ANREG","Natural Regeneration"))))))))))</f>
        <v>2nd Thin</v>
      </c>
      <c r="I1315" s="74">
        <f>'Activity rawdata'!O1314</f>
        <v>21.97</v>
      </c>
      <c r="J1315" s="75">
        <f>'Activity rawdata'!N1314</f>
        <v>20</v>
      </c>
      <c r="K1315" s="75">
        <f>'Activity rawdata'!AC1314</f>
        <v>106.56</v>
      </c>
      <c r="L1315" s="75">
        <f>'Activity rawdata'!AD1314</f>
        <v>185.94</v>
      </c>
      <c r="M1315" s="76">
        <f>'Activity rawdata'!AE1314</f>
        <v>10.25054589569045</v>
      </c>
      <c r="N1315" s="83">
        <f>'Activity rawdata'!T1314+'Activity rawdata'!U1314</f>
        <v>7.53</v>
      </c>
      <c r="O1315" s="80">
        <f>'Activity rawdata'!V1314</f>
        <v>22.16</v>
      </c>
      <c r="P1315" s="80">
        <f>'Activity rawdata'!W1314</f>
        <v>0</v>
      </c>
      <c r="Q1315" s="80">
        <f>'Activity rawdata'!X1314</f>
        <v>0</v>
      </c>
      <c r="R1315" s="84">
        <f t="shared" si="210"/>
        <v>29.69</v>
      </c>
      <c r="S1315" s="80">
        <f>'Activity rawdata'!Z1314</f>
        <v>0</v>
      </c>
      <c r="T1315" s="80">
        <f>'Activity rawdata'!AA1314</f>
        <v>0</v>
      </c>
      <c r="U1315" s="80">
        <f t="shared" si="211"/>
        <v>0</v>
      </c>
      <c r="V1315" s="81">
        <f t="shared" si="212"/>
        <v>165.4341</v>
      </c>
      <c r="W1315" s="75">
        <f t="shared" si="213"/>
        <v>486.85519999999997</v>
      </c>
      <c r="X1315" s="75">
        <f t="shared" si="214"/>
        <v>0</v>
      </c>
      <c r="Y1315" s="75">
        <f t="shared" si="215"/>
        <v>0</v>
      </c>
      <c r="Z1315" s="82">
        <f t="shared" si="216"/>
        <v>652.28929999999991</v>
      </c>
      <c r="AA1315" s="75">
        <f t="shared" si="217"/>
        <v>0</v>
      </c>
      <c r="AB1315" s="75">
        <f t="shared" si="218"/>
        <v>0</v>
      </c>
      <c r="AC1315" s="82">
        <f t="shared" si="219"/>
        <v>0</v>
      </c>
    </row>
    <row r="1316" spans="1:29" x14ac:dyDescent="0.35">
      <c r="A1316" s="70" t="str">
        <f>'Activity rawdata'!A1315</f>
        <v>BH6125-1-369</v>
      </c>
      <c r="B1316" s="71" t="str">
        <f>'Activity rawdata'!B1315</f>
        <v>LB</v>
      </c>
      <c r="C1316" s="71" t="str">
        <f>IF('Activity rawdata'!C1315="PY","Planted",IF('Activity rawdata'!C1315="NY","Nat/Convert",IF('Activity rawdata'!C1315="NN","Nat/Nonconvert",IF('Activity rawdata'!C1315="OY","Planted"))))</f>
        <v>Planted</v>
      </c>
      <c r="D1316" s="70" t="str">
        <f>'Activity rawdata'!D1315</f>
        <v>STP2</v>
      </c>
      <c r="E1316" s="72" t="str">
        <f>'Activity rawdata'!E1315</f>
        <v>88</v>
      </c>
      <c r="F1316" s="73" t="str">
        <f>'Activity rawdata'!L1315</f>
        <v>MT1</v>
      </c>
      <c r="G1316" s="72" t="str">
        <f>'Activity rawdata'!R1315</f>
        <v>2060</v>
      </c>
      <c r="H1316" s="72" t="str">
        <f>IF('Activity rawdata'!P1315="AHTHIN1","1st Thin",IF('Activity rawdata'!P1315="AHCC","Clearcut",IF('Activity rawdata'!P1315="AHTHSMZ","SMZ Thin",IF('Activity rawdata'!P1315="AHTHIN2","2nd Thin",IF('Activity rawdata'!P1315="AFERTE","Early Fert",IF('Activity rawdata'!P1315="AFERTM","Mid Fert",IF('Activity rawdata'!P1315="AFERTL","Late Fert",  IF('Activity rawdata'!P1315="ASP","Site Prep", IF('Activity rawdata'!P1315="APLT","Plant",  IF('Activity rawdata'!P1315="ANREG","Natural Regeneration"))))))))))</f>
        <v>2nd Thin</v>
      </c>
      <c r="I1316" s="74">
        <f>'Activity rawdata'!O1315</f>
        <v>60.22</v>
      </c>
      <c r="J1316" s="75">
        <f>'Activity rawdata'!N1315</f>
        <v>21</v>
      </c>
      <c r="K1316" s="75">
        <f>'Activity rawdata'!AC1315</f>
        <v>119.81</v>
      </c>
      <c r="L1316" s="75">
        <f>'Activity rawdata'!AD1315</f>
        <v>189.06</v>
      </c>
      <c r="M1316" s="76">
        <f>'Activity rawdata'!AE1315</f>
        <v>10.779112613414728</v>
      </c>
      <c r="N1316" s="83">
        <f>'Activity rawdata'!T1315+'Activity rawdata'!U1315</f>
        <v>8.5399999999999991</v>
      </c>
      <c r="O1316" s="80">
        <f>'Activity rawdata'!V1315</f>
        <v>36.520000000000003</v>
      </c>
      <c r="P1316" s="80">
        <f>'Activity rawdata'!W1315</f>
        <v>0</v>
      </c>
      <c r="Q1316" s="80">
        <f>'Activity rawdata'!X1315</f>
        <v>0</v>
      </c>
      <c r="R1316" s="84">
        <f t="shared" si="210"/>
        <v>45.06</v>
      </c>
      <c r="S1316" s="80">
        <f>'Activity rawdata'!Z1315</f>
        <v>0</v>
      </c>
      <c r="T1316" s="80">
        <f>'Activity rawdata'!AA1315</f>
        <v>0</v>
      </c>
      <c r="U1316" s="80">
        <f t="shared" si="211"/>
        <v>0</v>
      </c>
      <c r="V1316" s="81">
        <f t="shared" si="212"/>
        <v>514.27879999999993</v>
      </c>
      <c r="W1316" s="75">
        <f t="shared" si="213"/>
        <v>2199.2344000000003</v>
      </c>
      <c r="X1316" s="75">
        <f t="shared" si="214"/>
        <v>0</v>
      </c>
      <c r="Y1316" s="75">
        <f t="shared" si="215"/>
        <v>0</v>
      </c>
      <c r="Z1316" s="82">
        <f t="shared" si="216"/>
        <v>2713.5132000000003</v>
      </c>
      <c r="AA1316" s="75">
        <f t="shared" si="217"/>
        <v>0</v>
      </c>
      <c r="AB1316" s="75">
        <f t="shared" si="218"/>
        <v>0</v>
      </c>
      <c r="AC1316" s="82">
        <f t="shared" si="219"/>
        <v>0</v>
      </c>
    </row>
    <row r="1317" spans="1:29" x14ac:dyDescent="0.35">
      <c r="A1317" s="70" t="str">
        <f>'Activity rawdata'!A1316</f>
        <v>BH6125-1-376</v>
      </c>
      <c r="B1317" s="71" t="str">
        <f>'Activity rawdata'!B1316</f>
        <v>LB</v>
      </c>
      <c r="C1317" s="71" t="str">
        <f>IF('Activity rawdata'!C1316="PY","Planted",IF('Activity rawdata'!C1316="NY","Nat/Convert",IF('Activity rawdata'!C1316="NN","Nat/Nonconvert",IF('Activity rawdata'!C1316="OY","Planted"))))</f>
        <v>Planted</v>
      </c>
      <c r="D1317" s="70" t="str">
        <f>'Activity rawdata'!D1316</f>
        <v>STP2</v>
      </c>
      <c r="E1317" s="72" t="str">
        <f>'Activity rawdata'!E1316</f>
        <v>78</v>
      </c>
      <c r="F1317" s="73" t="str">
        <f>'Activity rawdata'!L1316</f>
        <v>MT1</v>
      </c>
      <c r="G1317" s="72" t="str">
        <f>'Activity rawdata'!R1316</f>
        <v>2060</v>
      </c>
      <c r="H1317" s="72" t="str">
        <f>IF('Activity rawdata'!P1316="AHTHIN1","1st Thin",IF('Activity rawdata'!P1316="AHCC","Clearcut",IF('Activity rawdata'!P1316="AHTHSMZ","SMZ Thin",IF('Activity rawdata'!P1316="AHTHIN2","2nd Thin",IF('Activity rawdata'!P1316="AFERTE","Early Fert",IF('Activity rawdata'!P1316="AFERTM","Mid Fert",IF('Activity rawdata'!P1316="AFERTL","Late Fert",  IF('Activity rawdata'!P1316="ASP","Site Prep", IF('Activity rawdata'!P1316="APLT","Plant",  IF('Activity rawdata'!P1316="ANREG","Natural Regeneration"))))))))))</f>
        <v>2nd Thin</v>
      </c>
      <c r="I1317" s="74">
        <f>'Activity rawdata'!O1316</f>
        <v>61.85</v>
      </c>
      <c r="J1317" s="75">
        <f>'Activity rawdata'!N1316</f>
        <v>21</v>
      </c>
      <c r="K1317" s="75">
        <f>'Activity rawdata'!AC1316</f>
        <v>99.82</v>
      </c>
      <c r="L1317" s="75">
        <f>'Activity rawdata'!AD1316</f>
        <v>184.55</v>
      </c>
      <c r="M1317" s="76">
        <f>'Activity rawdata'!AE1316</f>
        <v>9.9583654499997287</v>
      </c>
      <c r="N1317" s="83">
        <f>'Activity rawdata'!T1316+'Activity rawdata'!U1316</f>
        <v>7.06</v>
      </c>
      <c r="O1317" s="80">
        <f>'Activity rawdata'!V1316</f>
        <v>15.84</v>
      </c>
      <c r="P1317" s="80">
        <f>'Activity rawdata'!W1316</f>
        <v>0</v>
      </c>
      <c r="Q1317" s="80">
        <f>'Activity rawdata'!X1316</f>
        <v>0</v>
      </c>
      <c r="R1317" s="84">
        <f t="shared" si="210"/>
        <v>22.9</v>
      </c>
      <c r="S1317" s="80">
        <f>'Activity rawdata'!Z1316</f>
        <v>0</v>
      </c>
      <c r="T1317" s="80">
        <f>'Activity rawdata'!AA1316</f>
        <v>0</v>
      </c>
      <c r="U1317" s="80">
        <f t="shared" si="211"/>
        <v>0</v>
      </c>
      <c r="V1317" s="81">
        <f t="shared" si="212"/>
        <v>436.661</v>
      </c>
      <c r="W1317" s="75">
        <f t="shared" si="213"/>
        <v>979.70400000000006</v>
      </c>
      <c r="X1317" s="75">
        <f t="shared" si="214"/>
        <v>0</v>
      </c>
      <c r="Y1317" s="75">
        <f t="shared" si="215"/>
        <v>0</v>
      </c>
      <c r="Z1317" s="82">
        <f t="shared" si="216"/>
        <v>1416.365</v>
      </c>
      <c r="AA1317" s="75">
        <f t="shared" si="217"/>
        <v>0</v>
      </c>
      <c r="AB1317" s="75">
        <f t="shared" si="218"/>
        <v>0</v>
      </c>
      <c r="AC1317" s="82">
        <f t="shared" si="219"/>
        <v>0</v>
      </c>
    </row>
    <row r="1318" spans="1:29" x14ac:dyDescent="0.35">
      <c r="A1318" s="70" t="str">
        <f>'Activity rawdata'!A1317</f>
        <v>BH1427-1-337</v>
      </c>
      <c r="B1318" s="71" t="str">
        <f>'Activity rawdata'!B1317</f>
        <v>LB</v>
      </c>
      <c r="C1318" s="71" t="str">
        <f>IF('Activity rawdata'!C1317="PY","Planted",IF('Activity rawdata'!C1317="NY","Nat/Convert",IF('Activity rawdata'!C1317="NN","Nat/Nonconvert",IF('Activity rawdata'!C1317="OY","Planted"))))</f>
        <v>Planted</v>
      </c>
      <c r="D1318" s="70" t="str">
        <f>'Activity rawdata'!D1317</f>
        <v>STP2</v>
      </c>
      <c r="E1318" s="72" t="str">
        <f>'Activity rawdata'!E1317</f>
        <v>88</v>
      </c>
      <c r="F1318" s="73" t="str">
        <f>'Activity rawdata'!L1317</f>
        <v>MT1</v>
      </c>
      <c r="G1318" s="72" t="str">
        <f>'Activity rawdata'!R1317</f>
        <v>2060</v>
      </c>
      <c r="H1318" s="72" t="str">
        <f>IF('Activity rawdata'!P1317="AHTHIN1","1st Thin",IF('Activity rawdata'!P1317="AHCC","Clearcut",IF('Activity rawdata'!P1317="AHTHSMZ","SMZ Thin",IF('Activity rawdata'!P1317="AHTHIN2","2nd Thin",IF('Activity rawdata'!P1317="AFERTE","Early Fert",IF('Activity rawdata'!P1317="AFERTM","Mid Fert",IF('Activity rawdata'!P1317="AFERTL","Late Fert",  IF('Activity rawdata'!P1317="ASP","Site Prep", IF('Activity rawdata'!P1317="APLT","Plant",  IF('Activity rawdata'!P1317="ANREG","Natural Regeneration"))))))))))</f>
        <v>2nd Thin</v>
      </c>
      <c r="I1318" s="74">
        <f>'Activity rawdata'!O1317</f>
        <v>82.28</v>
      </c>
      <c r="J1318" s="75">
        <f>'Activity rawdata'!N1317</f>
        <v>21</v>
      </c>
      <c r="K1318" s="75">
        <f>'Activity rawdata'!AC1317</f>
        <v>128.43</v>
      </c>
      <c r="L1318" s="75">
        <f>'Activity rawdata'!AD1317</f>
        <v>189.06</v>
      </c>
      <c r="M1318" s="76">
        <f>'Activity rawdata'!AE1317</f>
        <v>11.160141893169797</v>
      </c>
      <c r="N1318" s="83">
        <f>'Activity rawdata'!T1317+'Activity rawdata'!U1317</f>
        <v>8.5500000000000007</v>
      </c>
      <c r="O1318" s="80">
        <f>'Activity rawdata'!V1317</f>
        <v>45.33</v>
      </c>
      <c r="P1318" s="80">
        <f>'Activity rawdata'!W1317</f>
        <v>0</v>
      </c>
      <c r="Q1318" s="80">
        <f>'Activity rawdata'!X1317</f>
        <v>0.3</v>
      </c>
      <c r="R1318" s="84">
        <f t="shared" si="210"/>
        <v>54.179999999999993</v>
      </c>
      <c r="S1318" s="80">
        <f>'Activity rawdata'!Z1317</f>
        <v>0</v>
      </c>
      <c r="T1318" s="80">
        <f>'Activity rawdata'!AA1317</f>
        <v>0</v>
      </c>
      <c r="U1318" s="80">
        <f t="shared" si="211"/>
        <v>0</v>
      </c>
      <c r="V1318" s="81">
        <f t="shared" si="212"/>
        <v>703.49400000000003</v>
      </c>
      <c r="W1318" s="75">
        <f t="shared" si="213"/>
        <v>3729.7523999999999</v>
      </c>
      <c r="X1318" s="75">
        <f t="shared" si="214"/>
        <v>0</v>
      </c>
      <c r="Y1318" s="75">
        <f t="shared" si="215"/>
        <v>24.684000000000001</v>
      </c>
      <c r="Z1318" s="82">
        <f t="shared" si="216"/>
        <v>4457.9304000000002</v>
      </c>
      <c r="AA1318" s="75">
        <f t="shared" si="217"/>
        <v>0</v>
      </c>
      <c r="AB1318" s="75">
        <f t="shared" si="218"/>
        <v>0</v>
      </c>
      <c r="AC1318" s="82">
        <f t="shared" si="219"/>
        <v>0</v>
      </c>
    </row>
    <row r="1319" spans="1:29" x14ac:dyDescent="0.35">
      <c r="A1319" s="70" t="str">
        <f>'Activity rawdata'!A1318</f>
        <v>BH1431-1-27</v>
      </c>
      <c r="B1319" s="71" t="str">
        <f>'Activity rawdata'!B1318</f>
        <v>LB</v>
      </c>
      <c r="C1319" s="71" t="str">
        <f>IF('Activity rawdata'!C1318="PY","Planted",IF('Activity rawdata'!C1318="NY","Nat/Convert",IF('Activity rawdata'!C1318="NN","Nat/Nonconvert",IF('Activity rawdata'!C1318="OY","Planted"))))</f>
        <v>Planted</v>
      </c>
      <c r="D1319" s="70" t="str">
        <f>'Activity rawdata'!D1318</f>
        <v>STP2</v>
      </c>
      <c r="E1319" s="72" t="str">
        <f>'Activity rawdata'!E1318</f>
        <v>88</v>
      </c>
      <c r="F1319" s="73" t="str">
        <f>'Activity rawdata'!L1318</f>
        <v>MT1</v>
      </c>
      <c r="G1319" s="72" t="str">
        <f>'Activity rawdata'!R1318</f>
        <v>2060</v>
      </c>
      <c r="H1319" s="72" t="str">
        <f>IF('Activity rawdata'!P1318="AHTHIN1","1st Thin",IF('Activity rawdata'!P1318="AHCC","Clearcut",IF('Activity rawdata'!P1318="AHTHSMZ","SMZ Thin",IF('Activity rawdata'!P1318="AHTHIN2","2nd Thin",IF('Activity rawdata'!P1318="AFERTE","Early Fert",IF('Activity rawdata'!P1318="AFERTM","Mid Fert",IF('Activity rawdata'!P1318="AFERTL","Late Fert",  IF('Activity rawdata'!P1318="ASP","Site Prep", IF('Activity rawdata'!P1318="APLT","Plant",  IF('Activity rawdata'!P1318="ANREG","Natural Regeneration"))))))))))</f>
        <v>2nd Thin</v>
      </c>
      <c r="I1319" s="74">
        <f>'Activity rawdata'!O1318</f>
        <v>47.01</v>
      </c>
      <c r="J1319" s="75">
        <f>'Activity rawdata'!N1318</f>
        <v>21</v>
      </c>
      <c r="K1319" s="75">
        <f>'Activity rawdata'!AC1318</f>
        <v>128.43</v>
      </c>
      <c r="L1319" s="75">
        <f>'Activity rawdata'!AD1318</f>
        <v>189.06</v>
      </c>
      <c r="M1319" s="76">
        <f>'Activity rawdata'!AE1318</f>
        <v>11.160141893169797</v>
      </c>
      <c r="N1319" s="83">
        <f>'Activity rawdata'!T1318+'Activity rawdata'!U1318</f>
        <v>8.5500000000000007</v>
      </c>
      <c r="O1319" s="80">
        <f>'Activity rawdata'!V1318</f>
        <v>45.33</v>
      </c>
      <c r="P1319" s="80">
        <f>'Activity rawdata'!W1318</f>
        <v>0</v>
      </c>
      <c r="Q1319" s="80">
        <f>'Activity rawdata'!X1318</f>
        <v>0.3</v>
      </c>
      <c r="R1319" s="84">
        <f t="shared" si="210"/>
        <v>54.179999999999993</v>
      </c>
      <c r="S1319" s="80">
        <f>'Activity rawdata'!Z1318</f>
        <v>0</v>
      </c>
      <c r="T1319" s="80">
        <f>'Activity rawdata'!AA1318</f>
        <v>0</v>
      </c>
      <c r="U1319" s="80">
        <f t="shared" si="211"/>
        <v>0</v>
      </c>
      <c r="V1319" s="81">
        <f t="shared" si="212"/>
        <v>401.93549999999999</v>
      </c>
      <c r="W1319" s="75">
        <f t="shared" si="213"/>
        <v>2130.9632999999999</v>
      </c>
      <c r="X1319" s="75">
        <f t="shared" si="214"/>
        <v>0</v>
      </c>
      <c r="Y1319" s="75">
        <f t="shared" si="215"/>
        <v>14.103</v>
      </c>
      <c r="Z1319" s="82">
        <f t="shared" si="216"/>
        <v>2547.0018</v>
      </c>
      <c r="AA1319" s="75">
        <f t="shared" si="217"/>
        <v>0</v>
      </c>
      <c r="AB1319" s="75">
        <f t="shared" si="218"/>
        <v>0</v>
      </c>
      <c r="AC1319" s="82">
        <f t="shared" si="219"/>
        <v>0</v>
      </c>
    </row>
    <row r="1320" spans="1:29" x14ac:dyDescent="0.35">
      <c r="A1320" s="70" t="str">
        <f>'Activity rawdata'!A1319</f>
        <v>BH1431-1-342</v>
      </c>
      <c r="B1320" s="71" t="str">
        <f>'Activity rawdata'!B1319</f>
        <v>LB</v>
      </c>
      <c r="C1320" s="71" t="str">
        <f>IF('Activity rawdata'!C1319="PY","Planted",IF('Activity rawdata'!C1319="NY","Nat/Convert",IF('Activity rawdata'!C1319="NN","Nat/Nonconvert",IF('Activity rawdata'!C1319="OY","Planted"))))</f>
        <v>Planted</v>
      </c>
      <c r="D1320" s="70" t="str">
        <f>'Activity rawdata'!D1319</f>
        <v>STP2</v>
      </c>
      <c r="E1320" s="72" t="str">
        <f>'Activity rawdata'!E1319</f>
        <v>88</v>
      </c>
      <c r="F1320" s="73" t="str">
        <f>'Activity rawdata'!L1319</f>
        <v>MT1</v>
      </c>
      <c r="G1320" s="72" t="str">
        <f>'Activity rawdata'!R1319</f>
        <v>2060</v>
      </c>
      <c r="H1320" s="72" t="str">
        <f>IF('Activity rawdata'!P1319="AHTHIN1","1st Thin",IF('Activity rawdata'!P1319="AHCC","Clearcut",IF('Activity rawdata'!P1319="AHTHSMZ","SMZ Thin",IF('Activity rawdata'!P1319="AHTHIN2","2nd Thin",IF('Activity rawdata'!P1319="AFERTE","Early Fert",IF('Activity rawdata'!P1319="AFERTM","Mid Fert",IF('Activity rawdata'!P1319="AFERTL","Late Fert",  IF('Activity rawdata'!P1319="ASP","Site Prep", IF('Activity rawdata'!P1319="APLT","Plant",  IF('Activity rawdata'!P1319="ANREG","Natural Regeneration"))))))))))</f>
        <v>2nd Thin</v>
      </c>
      <c r="I1320" s="74">
        <f>'Activity rawdata'!O1319</f>
        <v>61.56</v>
      </c>
      <c r="J1320" s="75">
        <f>'Activity rawdata'!N1319</f>
        <v>21</v>
      </c>
      <c r="K1320" s="75">
        <f>'Activity rawdata'!AC1319</f>
        <v>128.43</v>
      </c>
      <c r="L1320" s="75">
        <f>'Activity rawdata'!AD1319</f>
        <v>189.06</v>
      </c>
      <c r="M1320" s="76">
        <f>'Activity rawdata'!AE1319</f>
        <v>11.160141893169797</v>
      </c>
      <c r="N1320" s="83">
        <f>'Activity rawdata'!T1319+'Activity rawdata'!U1319</f>
        <v>8.5500000000000007</v>
      </c>
      <c r="O1320" s="80">
        <f>'Activity rawdata'!V1319</f>
        <v>45.33</v>
      </c>
      <c r="P1320" s="80">
        <f>'Activity rawdata'!W1319</f>
        <v>0</v>
      </c>
      <c r="Q1320" s="80">
        <f>'Activity rawdata'!X1319</f>
        <v>0.3</v>
      </c>
      <c r="R1320" s="84">
        <f t="shared" si="210"/>
        <v>54.179999999999993</v>
      </c>
      <c r="S1320" s="80">
        <f>'Activity rawdata'!Z1319</f>
        <v>0</v>
      </c>
      <c r="T1320" s="80">
        <f>'Activity rawdata'!AA1319</f>
        <v>0</v>
      </c>
      <c r="U1320" s="80">
        <f t="shared" si="211"/>
        <v>0</v>
      </c>
      <c r="V1320" s="81">
        <f t="shared" si="212"/>
        <v>526.33800000000008</v>
      </c>
      <c r="W1320" s="75">
        <f t="shared" si="213"/>
        <v>2790.5147999999999</v>
      </c>
      <c r="X1320" s="75">
        <f t="shared" si="214"/>
        <v>0</v>
      </c>
      <c r="Y1320" s="75">
        <f t="shared" si="215"/>
        <v>18.468</v>
      </c>
      <c r="Z1320" s="82">
        <f t="shared" si="216"/>
        <v>3335.3208</v>
      </c>
      <c r="AA1320" s="75">
        <f t="shared" si="217"/>
        <v>0</v>
      </c>
      <c r="AB1320" s="75">
        <f t="shared" si="218"/>
        <v>0</v>
      </c>
      <c r="AC1320" s="82">
        <f t="shared" si="219"/>
        <v>0</v>
      </c>
    </row>
    <row r="1321" spans="1:29" x14ac:dyDescent="0.35">
      <c r="A1321" s="70" t="str">
        <f>'Activity rawdata'!A1320</f>
        <v>BH1431-1-25</v>
      </c>
      <c r="B1321" s="71" t="str">
        <f>'Activity rawdata'!B1320</f>
        <v>LB</v>
      </c>
      <c r="C1321" s="71" t="str">
        <f>IF('Activity rawdata'!C1320="PY","Planted",IF('Activity rawdata'!C1320="NY","Nat/Convert",IF('Activity rawdata'!C1320="NN","Nat/Nonconvert",IF('Activity rawdata'!C1320="OY","Planted"))))</f>
        <v>Planted</v>
      </c>
      <c r="D1321" s="70" t="str">
        <f>'Activity rawdata'!D1320</f>
        <v>STP2</v>
      </c>
      <c r="E1321" s="72" t="str">
        <f>'Activity rawdata'!E1320</f>
        <v>86</v>
      </c>
      <c r="F1321" s="73" t="str">
        <f>'Activity rawdata'!L1320</f>
        <v>MT1</v>
      </c>
      <c r="G1321" s="72" t="str">
        <f>'Activity rawdata'!R1320</f>
        <v>2060</v>
      </c>
      <c r="H1321" s="72" t="str">
        <f>IF('Activity rawdata'!P1320="AHTHIN1","1st Thin",IF('Activity rawdata'!P1320="AHCC","Clearcut",IF('Activity rawdata'!P1320="AHTHSMZ","SMZ Thin",IF('Activity rawdata'!P1320="AHTHIN2","2nd Thin",IF('Activity rawdata'!P1320="AFERTE","Early Fert",IF('Activity rawdata'!P1320="AFERTM","Mid Fert",IF('Activity rawdata'!P1320="AFERTL","Late Fert",  IF('Activity rawdata'!P1320="ASP","Site Prep", IF('Activity rawdata'!P1320="APLT","Plant",  IF('Activity rawdata'!P1320="ANREG","Natural Regeneration"))))))))))</f>
        <v>2nd Thin</v>
      </c>
      <c r="I1321" s="74">
        <f>'Activity rawdata'!O1320</f>
        <v>63.77</v>
      </c>
      <c r="J1321" s="75">
        <f>'Activity rawdata'!N1320</f>
        <v>21</v>
      </c>
      <c r="K1321" s="75">
        <f>'Activity rawdata'!AC1320</f>
        <v>128.43</v>
      </c>
      <c r="L1321" s="75">
        <f>'Activity rawdata'!AD1320</f>
        <v>189.06</v>
      </c>
      <c r="M1321" s="76">
        <f>'Activity rawdata'!AE1320</f>
        <v>11.160141893169797</v>
      </c>
      <c r="N1321" s="83">
        <f>'Activity rawdata'!T1320+'Activity rawdata'!U1320</f>
        <v>8.5500000000000007</v>
      </c>
      <c r="O1321" s="80">
        <f>'Activity rawdata'!V1320</f>
        <v>45.33</v>
      </c>
      <c r="P1321" s="80">
        <f>'Activity rawdata'!W1320</f>
        <v>0</v>
      </c>
      <c r="Q1321" s="80">
        <f>'Activity rawdata'!X1320</f>
        <v>0.3</v>
      </c>
      <c r="R1321" s="84">
        <f t="shared" si="210"/>
        <v>54.179999999999993</v>
      </c>
      <c r="S1321" s="80">
        <f>'Activity rawdata'!Z1320</f>
        <v>0</v>
      </c>
      <c r="T1321" s="80">
        <f>'Activity rawdata'!AA1320</f>
        <v>0</v>
      </c>
      <c r="U1321" s="80">
        <f t="shared" si="211"/>
        <v>0</v>
      </c>
      <c r="V1321" s="81">
        <f t="shared" si="212"/>
        <v>545.23350000000005</v>
      </c>
      <c r="W1321" s="75">
        <f t="shared" si="213"/>
        <v>2890.6941000000002</v>
      </c>
      <c r="X1321" s="75">
        <f t="shared" si="214"/>
        <v>0</v>
      </c>
      <c r="Y1321" s="75">
        <f t="shared" si="215"/>
        <v>19.131</v>
      </c>
      <c r="Z1321" s="82">
        <f t="shared" si="216"/>
        <v>3455.0585999999998</v>
      </c>
      <c r="AA1321" s="75">
        <f t="shared" si="217"/>
        <v>0</v>
      </c>
      <c r="AB1321" s="75">
        <f t="shared" si="218"/>
        <v>0</v>
      </c>
      <c r="AC1321" s="82">
        <f t="shared" si="219"/>
        <v>0</v>
      </c>
    </row>
    <row r="1322" spans="1:29" x14ac:dyDescent="0.35">
      <c r="A1322" s="70" t="str">
        <f>'Activity rawdata'!A1321</f>
        <v>BH5136-1-140</v>
      </c>
      <c r="B1322" s="71" t="str">
        <f>'Activity rawdata'!B1321</f>
        <v>LB</v>
      </c>
      <c r="C1322" s="71" t="str">
        <f>IF('Activity rawdata'!C1321="PY","Planted",IF('Activity rawdata'!C1321="NY","Nat/Convert",IF('Activity rawdata'!C1321="NN","Nat/Nonconvert",IF('Activity rawdata'!C1321="OY","Planted"))))</f>
        <v>Planted</v>
      </c>
      <c r="D1322" s="70" t="str">
        <f>'Activity rawdata'!D1321</f>
        <v>STP2</v>
      </c>
      <c r="E1322" s="72" t="str">
        <f>'Activity rawdata'!E1321</f>
        <v>78</v>
      </c>
      <c r="F1322" s="73" t="str">
        <f>'Activity rawdata'!L1321</f>
        <v>MT1</v>
      </c>
      <c r="G1322" s="72" t="str">
        <f>'Activity rawdata'!R1321</f>
        <v>2060</v>
      </c>
      <c r="H1322" s="72" t="str">
        <f>IF('Activity rawdata'!P1321="AHTHIN1","1st Thin",IF('Activity rawdata'!P1321="AHCC","Clearcut",IF('Activity rawdata'!P1321="AHTHSMZ","SMZ Thin",IF('Activity rawdata'!P1321="AHTHIN2","2nd Thin",IF('Activity rawdata'!P1321="AFERTE","Early Fert",IF('Activity rawdata'!P1321="AFERTM","Mid Fert",IF('Activity rawdata'!P1321="AFERTL","Late Fert",  IF('Activity rawdata'!P1321="ASP","Site Prep", IF('Activity rawdata'!P1321="APLT","Plant",  IF('Activity rawdata'!P1321="ANREG","Natural Regeneration"))))))))))</f>
        <v>2nd Thin</v>
      </c>
      <c r="I1322" s="74">
        <f>'Activity rawdata'!O1321</f>
        <v>165.11</v>
      </c>
      <c r="J1322" s="75">
        <f>'Activity rawdata'!N1321</f>
        <v>21</v>
      </c>
      <c r="K1322" s="75">
        <f>'Activity rawdata'!AC1321</f>
        <v>99.82</v>
      </c>
      <c r="L1322" s="75">
        <f>'Activity rawdata'!AD1321</f>
        <v>184.55</v>
      </c>
      <c r="M1322" s="76">
        <f>'Activity rawdata'!AE1321</f>
        <v>9.9583654499997287</v>
      </c>
      <c r="N1322" s="83">
        <f>'Activity rawdata'!T1321+'Activity rawdata'!U1321</f>
        <v>7.06</v>
      </c>
      <c r="O1322" s="80">
        <f>'Activity rawdata'!V1321</f>
        <v>15.84</v>
      </c>
      <c r="P1322" s="80">
        <f>'Activity rawdata'!W1321</f>
        <v>0</v>
      </c>
      <c r="Q1322" s="80">
        <f>'Activity rawdata'!X1321</f>
        <v>0</v>
      </c>
      <c r="R1322" s="84">
        <f t="shared" si="210"/>
        <v>22.9</v>
      </c>
      <c r="S1322" s="80">
        <f>'Activity rawdata'!Z1321</f>
        <v>0</v>
      </c>
      <c r="T1322" s="80">
        <f>'Activity rawdata'!AA1321</f>
        <v>0</v>
      </c>
      <c r="U1322" s="80">
        <f t="shared" si="211"/>
        <v>0</v>
      </c>
      <c r="V1322" s="81">
        <f t="shared" si="212"/>
        <v>1165.6766</v>
      </c>
      <c r="W1322" s="75">
        <f t="shared" si="213"/>
        <v>2615.3424</v>
      </c>
      <c r="X1322" s="75">
        <f t="shared" si="214"/>
        <v>0</v>
      </c>
      <c r="Y1322" s="75">
        <f t="shared" si="215"/>
        <v>0</v>
      </c>
      <c r="Z1322" s="82">
        <f t="shared" si="216"/>
        <v>3781.0190000000002</v>
      </c>
      <c r="AA1322" s="75">
        <f t="shared" si="217"/>
        <v>0</v>
      </c>
      <c r="AB1322" s="75">
        <f t="shared" si="218"/>
        <v>0</v>
      </c>
      <c r="AC1322" s="82">
        <f t="shared" si="219"/>
        <v>0</v>
      </c>
    </row>
    <row r="1323" spans="1:29" x14ac:dyDescent="0.35">
      <c r="A1323" s="70" t="str">
        <f>'Activity rawdata'!A1322</f>
        <v>BH6125-1-274</v>
      </c>
      <c r="B1323" s="71" t="str">
        <f>'Activity rawdata'!B1322</f>
        <v>LB</v>
      </c>
      <c r="C1323" s="71" t="str">
        <f>IF('Activity rawdata'!C1322="PY","Planted",IF('Activity rawdata'!C1322="NY","Nat/Convert",IF('Activity rawdata'!C1322="NN","Nat/Nonconvert",IF('Activity rawdata'!C1322="OY","Planted"))))</f>
        <v>Planted</v>
      </c>
      <c r="D1323" s="70" t="str">
        <f>'Activity rawdata'!D1322</f>
        <v>STP2</v>
      </c>
      <c r="E1323" s="72" t="str">
        <f>'Activity rawdata'!E1322</f>
        <v>79</v>
      </c>
      <c r="F1323" s="73" t="str">
        <f>'Activity rawdata'!L1322</f>
        <v>MT1</v>
      </c>
      <c r="G1323" s="72" t="str">
        <f>'Activity rawdata'!R1322</f>
        <v>2060</v>
      </c>
      <c r="H1323" s="72" t="str">
        <f>IF('Activity rawdata'!P1322="AHTHIN1","1st Thin",IF('Activity rawdata'!P1322="AHCC","Clearcut",IF('Activity rawdata'!P1322="AHTHSMZ","SMZ Thin",IF('Activity rawdata'!P1322="AHTHIN2","2nd Thin",IF('Activity rawdata'!P1322="AFERTE","Early Fert",IF('Activity rawdata'!P1322="AFERTM","Mid Fert",IF('Activity rawdata'!P1322="AFERTL","Late Fert",  IF('Activity rawdata'!P1322="ASP","Site Prep", IF('Activity rawdata'!P1322="APLT","Plant",  IF('Activity rawdata'!P1322="ANREG","Natural Regeneration"))))))))))</f>
        <v>2nd Thin</v>
      </c>
      <c r="I1323" s="74">
        <f>'Activity rawdata'!O1322</f>
        <v>13.74</v>
      </c>
      <c r="J1323" s="75">
        <f>'Activity rawdata'!N1322</f>
        <v>21</v>
      </c>
      <c r="K1323" s="75">
        <f>'Activity rawdata'!AC1322</f>
        <v>99.82</v>
      </c>
      <c r="L1323" s="75">
        <f>'Activity rawdata'!AD1322</f>
        <v>184.55</v>
      </c>
      <c r="M1323" s="76">
        <f>'Activity rawdata'!AE1322</f>
        <v>9.9583654499997287</v>
      </c>
      <c r="N1323" s="83">
        <f>'Activity rawdata'!T1322+'Activity rawdata'!U1322</f>
        <v>7.06</v>
      </c>
      <c r="O1323" s="80">
        <f>'Activity rawdata'!V1322</f>
        <v>15.84</v>
      </c>
      <c r="P1323" s="80">
        <f>'Activity rawdata'!W1322</f>
        <v>0</v>
      </c>
      <c r="Q1323" s="80">
        <f>'Activity rawdata'!X1322</f>
        <v>0</v>
      </c>
      <c r="R1323" s="84">
        <f t="shared" si="210"/>
        <v>22.9</v>
      </c>
      <c r="S1323" s="80">
        <f>'Activity rawdata'!Z1322</f>
        <v>0</v>
      </c>
      <c r="T1323" s="80">
        <f>'Activity rawdata'!AA1322</f>
        <v>0</v>
      </c>
      <c r="U1323" s="80">
        <f t="shared" si="211"/>
        <v>0</v>
      </c>
      <c r="V1323" s="81">
        <f t="shared" si="212"/>
        <v>97.00439999999999</v>
      </c>
      <c r="W1323" s="75">
        <f t="shared" si="213"/>
        <v>217.64160000000001</v>
      </c>
      <c r="X1323" s="75">
        <f t="shared" si="214"/>
        <v>0</v>
      </c>
      <c r="Y1323" s="75">
        <f t="shared" si="215"/>
        <v>0</v>
      </c>
      <c r="Z1323" s="82">
        <f t="shared" si="216"/>
        <v>314.64600000000002</v>
      </c>
      <c r="AA1323" s="75">
        <f t="shared" si="217"/>
        <v>0</v>
      </c>
      <c r="AB1323" s="75">
        <f t="shared" si="218"/>
        <v>0</v>
      </c>
      <c r="AC1323" s="82">
        <f t="shared" si="219"/>
        <v>0</v>
      </c>
    </row>
    <row r="1324" spans="1:29" x14ac:dyDescent="0.35">
      <c r="A1324" s="70" t="str">
        <f>'Activity rawdata'!A1323</f>
        <v>BH6112-1-372</v>
      </c>
      <c r="B1324" s="71" t="str">
        <f>'Activity rawdata'!B1323</f>
        <v>LB</v>
      </c>
      <c r="C1324" s="71" t="str">
        <f>IF('Activity rawdata'!C1323="PY","Planted",IF('Activity rawdata'!C1323="NY","Nat/Convert",IF('Activity rawdata'!C1323="NN","Nat/Nonconvert",IF('Activity rawdata'!C1323="OY","Planted"))))</f>
        <v>Planted</v>
      </c>
      <c r="D1324" s="70" t="str">
        <f>'Activity rawdata'!D1323</f>
        <v>STP2</v>
      </c>
      <c r="E1324" s="72" t="str">
        <f>'Activity rawdata'!E1323</f>
        <v>79</v>
      </c>
      <c r="F1324" s="73" t="str">
        <f>'Activity rawdata'!L1323</f>
        <v>MT1</v>
      </c>
      <c r="G1324" s="72" t="str">
        <f>'Activity rawdata'!R1323</f>
        <v>2060</v>
      </c>
      <c r="H1324" s="72" t="str">
        <f>IF('Activity rawdata'!P1323="AHTHIN1","1st Thin",IF('Activity rawdata'!P1323="AHCC","Clearcut",IF('Activity rawdata'!P1323="AHTHSMZ","SMZ Thin",IF('Activity rawdata'!P1323="AHTHIN2","2nd Thin",IF('Activity rawdata'!P1323="AFERTE","Early Fert",IF('Activity rawdata'!P1323="AFERTM","Mid Fert",IF('Activity rawdata'!P1323="AFERTL","Late Fert",  IF('Activity rawdata'!P1323="ASP","Site Prep", IF('Activity rawdata'!P1323="APLT","Plant",  IF('Activity rawdata'!P1323="ANREG","Natural Regeneration"))))))))))</f>
        <v>2nd Thin</v>
      </c>
      <c r="I1324" s="74">
        <f>'Activity rawdata'!O1323</f>
        <v>51.79</v>
      </c>
      <c r="J1324" s="75">
        <f>'Activity rawdata'!N1323</f>
        <v>21</v>
      </c>
      <c r="K1324" s="75">
        <f>'Activity rawdata'!AC1323</f>
        <v>99.82</v>
      </c>
      <c r="L1324" s="75">
        <f>'Activity rawdata'!AD1323</f>
        <v>184.55</v>
      </c>
      <c r="M1324" s="76">
        <f>'Activity rawdata'!AE1323</f>
        <v>9.9583654499997287</v>
      </c>
      <c r="N1324" s="83">
        <f>'Activity rawdata'!T1323+'Activity rawdata'!U1323</f>
        <v>7.06</v>
      </c>
      <c r="O1324" s="80">
        <f>'Activity rawdata'!V1323</f>
        <v>15.84</v>
      </c>
      <c r="P1324" s="80">
        <f>'Activity rawdata'!W1323</f>
        <v>0</v>
      </c>
      <c r="Q1324" s="80">
        <f>'Activity rawdata'!X1323</f>
        <v>0</v>
      </c>
      <c r="R1324" s="84">
        <f t="shared" si="210"/>
        <v>22.9</v>
      </c>
      <c r="S1324" s="80">
        <f>'Activity rawdata'!Z1323</f>
        <v>0</v>
      </c>
      <c r="T1324" s="80">
        <f>'Activity rawdata'!AA1323</f>
        <v>0</v>
      </c>
      <c r="U1324" s="80">
        <f t="shared" si="211"/>
        <v>0</v>
      </c>
      <c r="V1324" s="81">
        <f t="shared" si="212"/>
        <v>365.63739999999996</v>
      </c>
      <c r="W1324" s="75">
        <f t="shared" si="213"/>
        <v>820.35360000000003</v>
      </c>
      <c r="X1324" s="75">
        <f t="shared" si="214"/>
        <v>0</v>
      </c>
      <c r="Y1324" s="75">
        <f t="shared" si="215"/>
        <v>0</v>
      </c>
      <c r="Z1324" s="82">
        <f t="shared" si="216"/>
        <v>1185.991</v>
      </c>
      <c r="AA1324" s="75">
        <f t="shared" si="217"/>
        <v>0</v>
      </c>
      <c r="AB1324" s="75">
        <f t="shared" si="218"/>
        <v>0</v>
      </c>
      <c r="AC1324" s="82">
        <f t="shared" si="219"/>
        <v>0</v>
      </c>
    </row>
    <row r="1325" spans="1:29" x14ac:dyDescent="0.35">
      <c r="A1325" s="70" t="str">
        <f>'Activity rawdata'!A1324</f>
        <v>BH6112-1-256</v>
      </c>
      <c r="B1325" s="71" t="str">
        <f>'Activity rawdata'!B1324</f>
        <v>LB</v>
      </c>
      <c r="C1325" s="71" t="str">
        <f>IF('Activity rawdata'!C1324="PY","Planted",IF('Activity rawdata'!C1324="NY","Nat/Convert",IF('Activity rawdata'!C1324="NN","Nat/Nonconvert",IF('Activity rawdata'!C1324="OY","Planted"))))</f>
        <v>Planted</v>
      </c>
      <c r="D1325" s="70" t="str">
        <f>'Activity rawdata'!D1324</f>
        <v>STP2</v>
      </c>
      <c r="E1325" s="72" t="str">
        <f>'Activity rawdata'!E1324</f>
        <v>79</v>
      </c>
      <c r="F1325" s="73" t="str">
        <f>'Activity rawdata'!L1324</f>
        <v>MT1</v>
      </c>
      <c r="G1325" s="72" t="str">
        <f>'Activity rawdata'!R1324</f>
        <v>2060</v>
      </c>
      <c r="H1325" s="72" t="str">
        <f>IF('Activity rawdata'!P1324="AHTHIN1","1st Thin",IF('Activity rawdata'!P1324="AHCC","Clearcut",IF('Activity rawdata'!P1324="AHTHSMZ","SMZ Thin",IF('Activity rawdata'!P1324="AHTHIN2","2nd Thin",IF('Activity rawdata'!P1324="AFERTE","Early Fert",IF('Activity rawdata'!P1324="AFERTM","Mid Fert",IF('Activity rawdata'!P1324="AFERTL","Late Fert",  IF('Activity rawdata'!P1324="ASP","Site Prep", IF('Activity rawdata'!P1324="APLT","Plant",  IF('Activity rawdata'!P1324="ANREG","Natural Regeneration"))))))))))</f>
        <v>2nd Thin</v>
      </c>
      <c r="I1325" s="74">
        <f>'Activity rawdata'!O1324</f>
        <v>16.399999999999999</v>
      </c>
      <c r="J1325" s="75">
        <f>'Activity rawdata'!N1324</f>
        <v>21</v>
      </c>
      <c r="K1325" s="75">
        <f>'Activity rawdata'!AC1324</f>
        <v>99.82</v>
      </c>
      <c r="L1325" s="75">
        <f>'Activity rawdata'!AD1324</f>
        <v>184.55</v>
      </c>
      <c r="M1325" s="76">
        <f>'Activity rawdata'!AE1324</f>
        <v>9.9583654499997287</v>
      </c>
      <c r="N1325" s="83">
        <f>'Activity rawdata'!T1324+'Activity rawdata'!U1324</f>
        <v>7.06</v>
      </c>
      <c r="O1325" s="80">
        <f>'Activity rawdata'!V1324</f>
        <v>15.84</v>
      </c>
      <c r="P1325" s="80">
        <f>'Activity rawdata'!W1324</f>
        <v>0</v>
      </c>
      <c r="Q1325" s="80">
        <f>'Activity rawdata'!X1324</f>
        <v>0</v>
      </c>
      <c r="R1325" s="84">
        <f t="shared" si="210"/>
        <v>22.9</v>
      </c>
      <c r="S1325" s="80">
        <f>'Activity rawdata'!Z1324</f>
        <v>0</v>
      </c>
      <c r="T1325" s="80">
        <f>'Activity rawdata'!AA1324</f>
        <v>0</v>
      </c>
      <c r="U1325" s="80">
        <f t="shared" si="211"/>
        <v>0</v>
      </c>
      <c r="V1325" s="81">
        <f t="shared" si="212"/>
        <v>115.78399999999998</v>
      </c>
      <c r="W1325" s="75">
        <f t="shared" si="213"/>
        <v>259.77599999999995</v>
      </c>
      <c r="X1325" s="75">
        <f t="shared" si="214"/>
        <v>0</v>
      </c>
      <c r="Y1325" s="75">
        <f t="shared" si="215"/>
        <v>0</v>
      </c>
      <c r="Z1325" s="82">
        <f t="shared" si="216"/>
        <v>375.55999999999995</v>
      </c>
      <c r="AA1325" s="75">
        <f t="shared" si="217"/>
        <v>0</v>
      </c>
      <c r="AB1325" s="75">
        <f t="shared" si="218"/>
        <v>0</v>
      </c>
      <c r="AC1325" s="82">
        <f t="shared" si="219"/>
        <v>0</v>
      </c>
    </row>
    <row r="1326" spans="1:29" x14ac:dyDescent="0.35">
      <c r="A1326" s="70" t="str">
        <f>'Activity rawdata'!A1325</f>
        <v>BH6112-1-232</v>
      </c>
      <c r="B1326" s="71" t="str">
        <f>'Activity rawdata'!B1325</f>
        <v>LB</v>
      </c>
      <c r="C1326" s="71" t="str">
        <f>IF('Activity rawdata'!C1325="PY","Planted",IF('Activity rawdata'!C1325="NY","Nat/Convert",IF('Activity rawdata'!C1325="NN","Nat/Nonconvert",IF('Activity rawdata'!C1325="OY","Planted"))))</f>
        <v>Planted</v>
      </c>
      <c r="D1326" s="70" t="str">
        <f>'Activity rawdata'!D1325</f>
        <v>STP2</v>
      </c>
      <c r="E1326" s="72" t="str">
        <f>'Activity rawdata'!E1325</f>
        <v>79</v>
      </c>
      <c r="F1326" s="73" t="str">
        <f>'Activity rawdata'!L1325</f>
        <v>MT1</v>
      </c>
      <c r="G1326" s="72" t="str">
        <f>'Activity rawdata'!R1325</f>
        <v>2060</v>
      </c>
      <c r="H1326" s="72" t="str">
        <f>IF('Activity rawdata'!P1325="AHTHIN1","1st Thin",IF('Activity rawdata'!P1325="AHCC","Clearcut",IF('Activity rawdata'!P1325="AHTHSMZ","SMZ Thin",IF('Activity rawdata'!P1325="AHTHIN2","2nd Thin",IF('Activity rawdata'!P1325="AFERTE","Early Fert",IF('Activity rawdata'!P1325="AFERTM","Mid Fert",IF('Activity rawdata'!P1325="AFERTL","Late Fert",  IF('Activity rawdata'!P1325="ASP","Site Prep", IF('Activity rawdata'!P1325="APLT","Plant",  IF('Activity rawdata'!P1325="ANREG","Natural Regeneration"))))))))))</f>
        <v>2nd Thin</v>
      </c>
      <c r="I1326" s="74">
        <f>'Activity rawdata'!O1325</f>
        <v>5.53</v>
      </c>
      <c r="J1326" s="75">
        <f>'Activity rawdata'!N1325</f>
        <v>21</v>
      </c>
      <c r="K1326" s="75">
        <f>'Activity rawdata'!AC1325</f>
        <v>99.82</v>
      </c>
      <c r="L1326" s="75">
        <f>'Activity rawdata'!AD1325</f>
        <v>184.55</v>
      </c>
      <c r="M1326" s="76">
        <f>'Activity rawdata'!AE1325</f>
        <v>9.9583654499997287</v>
      </c>
      <c r="N1326" s="83">
        <f>'Activity rawdata'!T1325+'Activity rawdata'!U1325</f>
        <v>7.06</v>
      </c>
      <c r="O1326" s="80">
        <f>'Activity rawdata'!V1325</f>
        <v>15.84</v>
      </c>
      <c r="P1326" s="80">
        <f>'Activity rawdata'!W1325</f>
        <v>0</v>
      </c>
      <c r="Q1326" s="80">
        <f>'Activity rawdata'!X1325</f>
        <v>0</v>
      </c>
      <c r="R1326" s="84">
        <f t="shared" si="210"/>
        <v>22.9</v>
      </c>
      <c r="S1326" s="80">
        <f>'Activity rawdata'!Z1325</f>
        <v>0</v>
      </c>
      <c r="T1326" s="80">
        <f>'Activity rawdata'!AA1325</f>
        <v>0</v>
      </c>
      <c r="U1326" s="80">
        <f t="shared" si="211"/>
        <v>0</v>
      </c>
      <c r="V1326" s="81">
        <f t="shared" si="212"/>
        <v>39.041800000000002</v>
      </c>
      <c r="W1326" s="75">
        <f t="shared" si="213"/>
        <v>87.595200000000006</v>
      </c>
      <c r="X1326" s="75">
        <f t="shared" si="214"/>
        <v>0</v>
      </c>
      <c r="Y1326" s="75">
        <f t="shared" si="215"/>
        <v>0</v>
      </c>
      <c r="Z1326" s="82">
        <f t="shared" si="216"/>
        <v>126.637</v>
      </c>
      <c r="AA1326" s="75">
        <f t="shared" si="217"/>
        <v>0</v>
      </c>
      <c r="AB1326" s="75">
        <f t="shared" si="218"/>
        <v>0</v>
      </c>
      <c r="AC1326" s="82">
        <f t="shared" si="219"/>
        <v>0</v>
      </c>
    </row>
    <row r="1327" spans="1:29" x14ac:dyDescent="0.35">
      <c r="A1327" s="70" t="str">
        <f>'Activity rawdata'!A1326</f>
        <v>BH5186-1-174</v>
      </c>
      <c r="B1327" s="71" t="str">
        <f>'Activity rawdata'!B1326</f>
        <v>LB</v>
      </c>
      <c r="C1327" s="71" t="str">
        <f>IF('Activity rawdata'!C1326="PY","Planted",IF('Activity rawdata'!C1326="NY","Nat/Convert",IF('Activity rawdata'!C1326="NN","Nat/Nonconvert",IF('Activity rawdata'!C1326="OY","Planted"))))</f>
        <v>Planted</v>
      </c>
      <c r="D1327" s="70" t="str">
        <f>'Activity rawdata'!D1326</f>
        <v>STP2</v>
      </c>
      <c r="E1327" s="72" t="str">
        <f>'Activity rawdata'!E1326</f>
        <v>90</v>
      </c>
      <c r="F1327" s="73" t="str">
        <f>'Activity rawdata'!L1326</f>
        <v>MT1</v>
      </c>
      <c r="G1327" s="72" t="str">
        <f>'Activity rawdata'!R1326</f>
        <v>2060</v>
      </c>
      <c r="H1327" s="72" t="str">
        <f>IF('Activity rawdata'!P1326="AHTHIN1","1st Thin",IF('Activity rawdata'!P1326="AHCC","Clearcut",IF('Activity rawdata'!P1326="AHTHSMZ","SMZ Thin",IF('Activity rawdata'!P1326="AHTHIN2","2nd Thin",IF('Activity rawdata'!P1326="AFERTE","Early Fert",IF('Activity rawdata'!P1326="AFERTM","Mid Fert",IF('Activity rawdata'!P1326="AFERTL","Late Fert",  IF('Activity rawdata'!P1326="ASP","Site Prep", IF('Activity rawdata'!P1326="APLT","Plant",  IF('Activity rawdata'!P1326="ANREG","Natural Regeneration"))))))))))</f>
        <v>2nd Thin</v>
      </c>
      <c r="I1327" s="74">
        <f>'Activity rawdata'!O1326</f>
        <v>0.88</v>
      </c>
      <c r="J1327" s="75">
        <f>'Activity rawdata'!N1326</f>
        <v>21</v>
      </c>
      <c r="K1327" s="75">
        <f>'Activity rawdata'!AC1326</f>
        <v>129.26</v>
      </c>
      <c r="L1327" s="75">
        <f>'Activity rawdata'!AD1326</f>
        <v>188.77</v>
      </c>
      <c r="M1327" s="76">
        <f>'Activity rawdata'!AE1326</f>
        <v>11.2047427437096</v>
      </c>
      <c r="N1327" s="83">
        <f>'Activity rawdata'!T1326+'Activity rawdata'!U1326</f>
        <v>9.56</v>
      </c>
      <c r="O1327" s="80">
        <f>'Activity rawdata'!V1326</f>
        <v>49.85</v>
      </c>
      <c r="P1327" s="80">
        <f>'Activity rawdata'!W1326</f>
        <v>0.7</v>
      </c>
      <c r="Q1327" s="80">
        <f>'Activity rawdata'!X1326</f>
        <v>0</v>
      </c>
      <c r="R1327" s="84">
        <f t="shared" si="210"/>
        <v>60.110000000000007</v>
      </c>
      <c r="S1327" s="80">
        <f>'Activity rawdata'!Z1326</f>
        <v>0</v>
      </c>
      <c r="T1327" s="80">
        <f>'Activity rawdata'!AA1326</f>
        <v>0</v>
      </c>
      <c r="U1327" s="80">
        <f t="shared" si="211"/>
        <v>0</v>
      </c>
      <c r="V1327" s="81">
        <f t="shared" si="212"/>
        <v>8.4128000000000007</v>
      </c>
      <c r="W1327" s="75">
        <f t="shared" si="213"/>
        <v>43.868000000000002</v>
      </c>
      <c r="X1327" s="75">
        <f t="shared" si="214"/>
        <v>0.61599999999999999</v>
      </c>
      <c r="Y1327" s="75">
        <f t="shared" si="215"/>
        <v>0</v>
      </c>
      <c r="Z1327" s="82">
        <f t="shared" si="216"/>
        <v>52.896799999999999</v>
      </c>
      <c r="AA1327" s="75">
        <f t="shared" si="217"/>
        <v>0</v>
      </c>
      <c r="AB1327" s="75">
        <f t="shared" si="218"/>
        <v>0</v>
      </c>
      <c r="AC1327" s="82">
        <f t="shared" si="219"/>
        <v>0</v>
      </c>
    </row>
    <row r="1328" spans="1:29" x14ac:dyDescent="0.35">
      <c r="A1328" s="70" t="str">
        <f>'Activity rawdata'!A1327</f>
        <v>BH6125-1-275</v>
      </c>
      <c r="B1328" s="71" t="str">
        <f>'Activity rawdata'!B1327</f>
        <v>CSLB</v>
      </c>
      <c r="C1328" s="71" t="str">
        <f>IF('Activity rawdata'!C1327="PY","Planted",IF('Activity rawdata'!C1327="NY","Nat/Convert",IF('Activity rawdata'!C1327="NN","Nat/Nonconvert",IF('Activity rawdata'!C1327="OY","Planted"))))</f>
        <v>Planted</v>
      </c>
      <c r="D1328" s="70" t="str">
        <f>'Activity rawdata'!D1327</f>
        <v>STP3</v>
      </c>
      <c r="E1328" s="72" t="str">
        <f>'Activity rawdata'!E1327</f>
        <v>79</v>
      </c>
      <c r="F1328" s="73" t="str">
        <f>'Activity rawdata'!L1327</f>
        <v>NO</v>
      </c>
      <c r="G1328" s="72" t="str">
        <f>'Activity rawdata'!R1327</f>
        <v>2061</v>
      </c>
      <c r="H1328" s="72" t="str">
        <f>IF('Activity rawdata'!P1327="AHTHIN1","1st Thin",IF('Activity rawdata'!P1327="AHCC","Clearcut",IF('Activity rawdata'!P1327="AHTHSMZ","SMZ Thin",IF('Activity rawdata'!P1327="AHTHIN2","2nd Thin",IF('Activity rawdata'!P1327="AFERTE","Early Fert",IF('Activity rawdata'!P1327="AFERTM","Mid Fert",IF('Activity rawdata'!P1327="AFERTL","Late Fert",  IF('Activity rawdata'!P1327="ASP","Site Prep", IF('Activity rawdata'!P1327="APLT","Plant",  IF('Activity rawdata'!P1327="ANREG","Natural Regeneration"))))))))))</f>
        <v>Plant</v>
      </c>
      <c r="I1328" s="74">
        <f>'Activity rawdata'!O1327</f>
        <v>10.58</v>
      </c>
      <c r="J1328" s="75">
        <f>'Activity rawdata'!N1327</f>
        <v>1</v>
      </c>
      <c r="K1328" s="75">
        <f>'Activity rawdata'!AC1327</f>
        <v>0</v>
      </c>
      <c r="L1328" s="75">
        <f>'Activity rawdata'!AD1327</f>
        <v>0</v>
      </c>
      <c r="M1328" s="76" t="str">
        <f>'Activity rawdata'!AE1327</f>
        <v>-</v>
      </c>
      <c r="N1328" s="83">
        <f>'Activity rawdata'!T1327+'Activity rawdata'!U1327</f>
        <v>0</v>
      </c>
      <c r="O1328" s="80">
        <f>'Activity rawdata'!V1327</f>
        <v>0</v>
      </c>
      <c r="P1328" s="80">
        <f>'Activity rawdata'!W1327</f>
        <v>0</v>
      </c>
      <c r="Q1328" s="80">
        <f>'Activity rawdata'!X1327</f>
        <v>0</v>
      </c>
      <c r="R1328" s="84">
        <f t="shared" si="210"/>
        <v>0</v>
      </c>
      <c r="S1328" s="80">
        <f>'Activity rawdata'!Z1327</f>
        <v>0</v>
      </c>
      <c r="T1328" s="80">
        <f>'Activity rawdata'!AA1327</f>
        <v>0</v>
      </c>
      <c r="U1328" s="80">
        <f t="shared" si="211"/>
        <v>0</v>
      </c>
      <c r="V1328" s="81">
        <f t="shared" si="212"/>
        <v>0</v>
      </c>
      <c r="W1328" s="75">
        <f t="shared" si="213"/>
        <v>0</v>
      </c>
      <c r="X1328" s="75">
        <f t="shared" si="214"/>
        <v>0</v>
      </c>
      <c r="Y1328" s="75">
        <f t="shared" si="215"/>
        <v>0</v>
      </c>
      <c r="Z1328" s="82">
        <f t="shared" si="216"/>
        <v>0</v>
      </c>
      <c r="AA1328" s="75">
        <f t="shared" si="217"/>
        <v>0</v>
      </c>
      <c r="AB1328" s="75">
        <f t="shared" si="218"/>
        <v>0</v>
      </c>
      <c r="AC1328" s="82">
        <f t="shared" si="219"/>
        <v>0</v>
      </c>
    </row>
    <row r="1329" spans="1:29" x14ac:dyDescent="0.35">
      <c r="A1329" s="70" t="str">
        <f>'Activity rawdata'!A1328</f>
        <v>BH6112-1-264</v>
      </c>
      <c r="B1329" s="71" t="str">
        <f>'Activity rawdata'!B1328</f>
        <v>CSLB</v>
      </c>
      <c r="C1329" s="71" t="str">
        <f>IF('Activity rawdata'!C1328="PY","Planted",IF('Activity rawdata'!C1328="NY","Nat/Convert",IF('Activity rawdata'!C1328="NN","Nat/Nonconvert",IF('Activity rawdata'!C1328="OY","Planted"))))</f>
        <v>Planted</v>
      </c>
      <c r="D1329" s="70" t="str">
        <f>'Activity rawdata'!D1328</f>
        <v>STP3</v>
      </c>
      <c r="E1329" s="72" t="str">
        <f>'Activity rawdata'!E1328</f>
        <v>71</v>
      </c>
      <c r="F1329" s="73" t="str">
        <f>'Activity rawdata'!L1328</f>
        <v>NO</v>
      </c>
      <c r="G1329" s="72" t="str">
        <f>'Activity rawdata'!R1328</f>
        <v>2061</v>
      </c>
      <c r="H1329" s="72" t="str">
        <f>IF('Activity rawdata'!P1328="AHTHIN1","1st Thin",IF('Activity rawdata'!P1328="AHCC","Clearcut",IF('Activity rawdata'!P1328="AHTHSMZ","SMZ Thin",IF('Activity rawdata'!P1328="AHTHIN2","2nd Thin",IF('Activity rawdata'!P1328="AFERTE","Early Fert",IF('Activity rawdata'!P1328="AFERTM","Mid Fert",IF('Activity rawdata'!P1328="AFERTL","Late Fert",  IF('Activity rawdata'!P1328="ASP","Site Prep", IF('Activity rawdata'!P1328="APLT","Plant",  IF('Activity rawdata'!P1328="ANREG","Natural Regeneration"))))))))))</f>
        <v>Plant</v>
      </c>
      <c r="I1329" s="74">
        <f>'Activity rawdata'!O1328</f>
        <v>5.75</v>
      </c>
      <c r="J1329" s="75">
        <f>'Activity rawdata'!N1328</f>
        <v>1</v>
      </c>
      <c r="K1329" s="75">
        <f>'Activity rawdata'!AC1328</f>
        <v>0</v>
      </c>
      <c r="L1329" s="75">
        <f>'Activity rawdata'!AD1328</f>
        <v>0</v>
      </c>
      <c r="M1329" s="76" t="str">
        <f>'Activity rawdata'!AE1328</f>
        <v>-</v>
      </c>
      <c r="N1329" s="83">
        <f>'Activity rawdata'!T1328+'Activity rawdata'!U1328</f>
        <v>0</v>
      </c>
      <c r="O1329" s="80">
        <f>'Activity rawdata'!V1328</f>
        <v>0</v>
      </c>
      <c r="P1329" s="80">
        <f>'Activity rawdata'!W1328</f>
        <v>0</v>
      </c>
      <c r="Q1329" s="80">
        <f>'Activity rawdata'!X1328</f>
        <v>0</v>
      </c>
      <c r="R1329" s="84">
        <f t="shared" si="210"/>
        <v>0</v>
      </c>
      <c r="S1329" s="80">
        <f>'Activity rawdata'!Z1328</f>
        <v>0</v>
      </c>
      <c r="T1329" s="80">
        <f>'Activity rawdata'!AA1328</f>
        <v>0</v>
      </c>
      <c r="U1329" s="80">
        <f t="shared" si="211"/>
        <v>0</v>
      </c>
      <c r="V1329" s="81">
        <f t="shared" si="212"/>
        <v>0</v>
      </c>
      <c r="W1329" s="75">
        <f t="shared" si="213"/>
        <v>0</v>
      </c>
      <c r="X1329" s="75">
        <f t="shared" si="214"/>
        <v>0</v>
      </c>
      <c r="Y1329" s="75">
        <f t="shared" si="215"/>
        <v>0</v>
      </c>
      <c r="Z1329" s="82">
        <f t="shared" si="216"/>
        <v>0</v>
      </c>
      <c r="AA1329" s="75">
        <f t="shared" si="217"/>
        <v>0</v>
      </c>
      <c r="AB1329" s="75">
        <f t="shared" si="218"/>
        <v>0</v>
      </c>
      <c r="AC1329" s="82">
        <f t="shared" si="219"/>
        <v>0</v>
      </c>
    </row>
    <row r="1330" spans="1:29" x14ac:dyDescent="0.35">
      <c r="A1330" s="70" t="str">
        <f>'Activity rawdata'!A1329</f>
        <v>BH1429-1-45</v>
      </c>
      <c r="B1330" s="71" t="str">
        <f>'Activity rawdata'!B1329</f>
        <v>CSLB</v>
      </c>
      <c r="C1330" s="71" t="str">
        <f>IF('Activity rawdata'!C1329="PY","Planted",IF('Activity rawdata'!C1329="NY","Nat/Convert",IF('Activity rawdata'!C1329="NN","Nat/Nonconvert",IF('Activity rawdata'!C1329="OY","Planted"))))</f>
        <v>Planted</v>
      </c>
      <c r="D1330" s="70" t="str">
        <f>'Activity rawdata'!D1329</f>
        <v>STP3</v>
      </c>
      <c r="E1330" s="72" t="str">
        <f>'Activity rawdata'!E1329</f>
        <v>83</v>
      </c>
      <c r="F1330" s="73" t="str">
        <f>'Activity rawdata'!L1329</f>
        <v>NO</v>
      </c>
      <c r="G1330" s="72" t="str">
        <f>'Activity rawdata'!R1329</f>
        <v>2061</v>
      </c>
      <c r="H1330" s="72" t="str">
        <f>IF('Activity rawdata'!P1329="AHTHIN1","1st Thin",IF('Activity rawdata'!P1329="AHCC","Clearcut",IF('Activity rawdata'!P1329="AHTHSMZ","SMZ Thin",IF('Activity rawdata'!P1329="AHTHIN2","2nd Thin",IF('Activity rawdata'!P1329="AFERTE","Early Fert",IF('Activity rawdata'!P1329="AFERTM","Mid Fert",IF('Activity rawdata'!P1329="AFERTL","Late Fert",  IF('Activity rawdata'!P1329="ASP","Site Prep", IF('Activity rawdata'!P1329="APLT","Plant",  IF('Activity rawdata'!P1329="ANREG","Natural Regeneration"))))))))))</f>
        <v>Plant</v>
      </c>
      <c r="I1330" s="74">
        <f>'Activity rawdata'!O1329</f>
        <v>175.55</v>
      </c>
      <c r="J1330" s="75">
        <f>'Activity rawdata'!N1329</f>
        <v>1</v>
      </c>
      <c r="K1330" s="75">
        <f>'Activity rawdata'!AC1329</f>
        <v>0</v>
      </c>
      <c r="L1330" s="75">
        <f>'Activity rawdata'!AD1329</f>
        <v>0</v>
      </c>
      <c r="M1330" s="76" t="str">
        <f>'Activity rawdata'!AE1329</f>
        <v>-</v>
      </c>
      <c r="N1330" s="83">
        <f>'Activity rawdata'!T1329+'Activity rawdata'!U1329</f>
        <v>0</v>
      </c>
      <c r="O1330" s="80">
        <f>'Activity rawdata'!V1329</f>
        <v>0</v>
      </c>
      <c r="P1330" s="80">
        <f>'Activity rawdata'!W1329</f>
        <v>0</v>
      </c>
      <c r="Q1330" s="80">
        <f>'Activity rawdata'!X1329</f>
        <v>0</v>
      </c>
      <c r="R1330" s="84">
        <f t="shared" si="210"/>
        <v>0</v>
      </c>
      <c r="S1330" s="80">
        <f>'Activity rawdata'!Z1329</f>
        <v>0</v>
      </c>
      <c r="T1330" s="80">
        <f>'Activity rawdata'!AA1329</f>
        <v>0</v>
      </c>
      <c r="U1330" s="80">
        <f t="shared" si="211"/>
        <v>0</v>
      </c>
      <c r="V1330" s="81">
        <f t="shared" si="212"/>
        <v>0</v>
      </c>
      <c r="W1330" s="75">
        <f t="shared" si="213"/>
        <v>0</v>
      </c>
      <c r="X1330" s="75">
        <f t="shared" si="214"/>
        <v>0</v>
      </c>
      <c r="Y1330" s="75">
        <f t="shared" si="215"/>
        <v>0</v>
      </c>
      <c r="Z1330" s="82">
        <f t="shared" si="216"/>
        <v>0</v>
      </c>
      <c r="AA1330" s="75">
        <f t="shared" si="217"/>
        <v>0</v>
      </c>
      <c r="AB1330" s="75">
        <f t="shared" si="218"/>
        <v>0</v>
      </c>
      <c r="AC1330" s="82">
        <f t="shared" si="219"/>
        <v>0</v>
      </c>
    </row>
    <row r="1331" spans="1:29" x14ac:dyDescent="0.35">
      <c r="A1331" s="70" t="str">
        <f>'Activity rawdata'!A1330</f>
        <v>BH1435-1-23</v>
      </c>
      <c r="B1331" s="71" t="str">
        <f>'Activity rawdata'!B1330</f>
        <v>CSLB</v>
      </c>
      <c r="C1331" s="71" t="str">
        <f>IF('Activity rawdata'!C1330="PY","Planted",IF('Activity rawdata'!C1330="NY","Nat/Convert",IF('Activity rawdata'!C1330="NN","Nat/Nonconvert",IF('Activity rawdata'!C1330="OY","Planted"))))</f>
        <v>Planted</v>
      </c>
      <c r="D1331" s="70" t="str">
        <f>'Activity rawdata'!D1330</f>
        <v>STP3</v>
      </c>
      <c r="E1331" s="72" t="str">
        <f>'Activity rawdata'!E1330</f>
        <v>94</v>
      </c>
      <c r="F1331" s="73" t="str">
        <f>'Activity rawdata'!L1330</f>
        <v>NO</v>
      </c>
      <c r="G1331" s="72" t="str">
        <f>'Activity rawdata'!R1330</f>
        <v>2061</v>
      </c>
      <c r="H1331" s="72" t="str">
        <f>IF('Activity rawdata'!P1330="AHTHIN1","1st Thin",IF('Activity rawdata'!P1330="AHCC","Clearcut",IF('Activity rawdata'!P1330="AHTHSMZ","SMZ Thin",IF('Activity rawdata'!P1330="AHTHIN2","2nd Thin",IF('Activity rawdata'!P1330="AFERTE","Early Fert",IF('Activity rawdata'!P1330="AFERTM","Mid Fert",IF('Activity rawdata'!P1330="AFERTL","Late Fert",  IF('Activity rawdata'!P1330="ASP","Site Prep", IF('Activity rawdata'!P1330="APLT","Plant",  IF('Activity rawdata'!P1330="ANREG","Natural Regeneration"))))))))))</f>
        <v>Plant</v>
      </c>
      <c r="I1331" s="74">
        <f>'Activity rawdata'!O1330</f>
        <v>178.91</v>
      </c>
      <c r="J1331" s="75">
        <f>'Activity rawdata'!N1330</f>
        <v>1</v>
      </c>
      <c r="K1331" s="75">
        <f>'Activity rawdata'!AC1330</f>
        <v>0</v>
      </c>
      <c r="L1331" s="75">
        <f>'Activity rawdata'!AD1330</f>
        <v>0</v>
      </c>
      <c r="M1331" s="76" t="str">
        <f>'Activity rawdata'!AE1330</f>
        <v>-</v>
      </c>
      <c r="N1331" s="83">
        <f>'Activity rawdata'!T1330+'Activity rawdata'!U1330</f>
        <v>0</v>
      </c>
      <c r="O1331" s="80">
        <f>'Activity rawdata'!V1330</f>
        <v>0</v>
      </c>
      <c r="P1331" s="80">
        <f>'Activity rawdata'!W1330</f>
        <v>0</v>
      </c>
      <c r="Q1331" s="80">
        <f>'Activity rawdata'!X1330</f>
        <v>0</v>
      </c>
      <c r="R1331" s="84">
        <f t="shared" si="210"/>
        <v>0</v>
      </c>
      <c r="S1331" s="80">
        <f>'Activity rawdata'!Z1330</f>
        <v>0</v>
      </c>
      <c r="T1331" s="80">
        <f>'Activity rawdata'!AA1330</f>
        <v>0</v>
      </c>
      <c r="U1331" s="80">
        <f t="shared" si="211"/>
        <v>0</v>
      </c>
      <c r="V1331" s="81">
        <f t="shared" si="212"/>
        <v>0</v>
      </c>
      <c r="W1331" s="75">
        <f t="shared" si="213"/>
        <v>0</v>
      </c>
      <c r="X1331" s="75">
        <f t="shared" si="214"/>
        <v>0</v>
      </c>
      <c r="Y1331" s="75">
        <f t="shared" si="215"/>
        <v>0</v>
      </c>
      <c r="Z1331" s="82">
        <f t="shared" si="216"/>
        <v>0</v>
      </c>
      <c r="AA1331" s="75">
        <f t="shared" si="217"/>
        <v>0</v>
      </c>
      <c r="AB1331" s="75">
        <f t="shared" si="218"/>
        <v>0</v>
      </c>
      <c r="AC1331" s="82">
        <f t="shared" si="219"/>
        <v>0</v>
      </c>
    </row>
    <row r="1332" spans="1:29" x14ac:dyDescent="0.35">
      <c r="A1332" s="70" t="str">
        <f>'Activity rawdata'!A1331</f>
        <v>BH1435-1-339</v>
      </c>
      <c r="B1332" s="71" t="str">
        <f>'Activity rawdata'!B1331</f>
        <v>CSLB</v>
      </c>
      <c r="C1332" s="71" t="str">
        <f>IF('Activity rawdata'!C1331="PY","Planted",IF('Activity rawdata'!C1331="NY","Nat/Convert",IF('Activity rawdata'!C1331="NN","Nat/Nonconvert",IF('Activity rawdata'!C1331="OY","Planted"))))</f>
        <v>Planted</v>
      </c>
      <c r="D1332" s="70" t="str">
        <f>'Activity rawdata'!D1331</f>
        <v>STP3</v>
      </c>
      <c r="E1332" s="72" t="str">
        <f>'Activity rawdata'!E1331</f>
        <v>94</v>
      </c>
      <c r="F1332" s="73" t="str">
        <f>'Activity rawdata'!L1331</f>
        <v>NO</v>
      </c>
      <c r="G1332" s="72" t="str">
        <f>'Activity rawdata'!R1331</f>
        <v>2061</v>
      </c>
      <c r="H1332" s="72" t="str">
        <f>IF('Activity rawdata'!P1331="AHTHIN1","1st Thin",IF('Activity rawdata'!P1331="AHCC","Clearcut",IF('Activity rawdata'!P1331="AHTHSMZ","SMZ Thin",IF('Activity rawdata'!P1331="AHTHIN2","2nd Thin",IF('Activity rawdata'!P1331="AFERTE","Early Fert",IF('Activity rawdata'!P1331="AFERTM","Mid Fert",IF('Activity rawdata'!P1331="AFERTL","Late Fert",  IF('Activity rawdata'!P1331="ASP","Site Prep", IF('Activity rawdata'!P1331="APLT","Plant",  IF('Activity rawdata'!P1331="ANREG","Natural Regeneration"))))))))))</f>
        <v>Plant</v>
      </c>
      <c r="I1332" s="74">
        <f>'Activity rawdata'!O1331</f>
        <v>41.62</v>
      </c>
      <c r="J1332" s="75">
        <f>'Activity rawdata'!N1331</f>
        <v>1</v>
      </c>
      <c r="K1332" s="75">
        <f>'Activity rawdata'!AC1331</f>
        <v>0</v>
      </c>
      <c r="L1332" s="75">
        <f>'Activity rawdata'!AD1331</f>
        <v>0</v>
      </c>
      <c r="M1332" s="76" t="str">
        <f>'Activity rawdata'!AE1331</f>
        <v>-</v>
      </c>
      <c r="N1332" s="83">
        <f>'Activity rawdata'!T1331+'Activity rawdata'!U1331</f>
        <v>0</v>
      </c>
      <c r="O1332" s="80">
        <f>'Activity rawdata'!V1331</f>
        <v>0</v>
      </c>
      <c r="P1332" s="80">
        <f>'Activity rawdata'!W1331</f>
        <v>0</v>
      </c>
      <c r="Q1332" s="80">
        <f>'Activity rawdata'!X1331</f>
        <v>0</v>
      </c>
      <c r="R1332" s="84">
        <f t="shared" si="210"/>
        <v>0</v>
      </c>
      <c r="S1332" s="80">
        <f>'Activity rawdata'!Z1331</f>
        <v>0</v>
      </c>
      <c r="T1332" s="80">
        <f>'Activity rawdata'!AA1331</f>
        <v>0</v>
      </c>
      <c r="U1332" s="80">
        <f t="shared" si="211"/>
        <v>0</v>
      </c>
      <c r="V1332" s="81">
        <f t="shared" si="212"/>
        <v>0</v>
      </c>
      <c r="W1332" s="75">
        <f t="shared" si="213"/>
        <v>0</v>
      </c>
      <c r="X1332" s="75">
        <f t="shared" si="214"/>
        <v>0</v>
      </c>
      <c r="Y1332" s="75">
        <f t="shared" si="215"/>
        <v>0</v>
      </c>
      <c r="Z1332" s="82">
        <f t="shared" si="216"/>
        <v>0</v>
      </c>
      <c r="AA1332" s="75">
        <f t="shared" si="217"/>
        <v>0</v>
      </c>
      <c r="AB1332" s="75">
        <f t="shared" si="218"/>
        <v>0</v>
      </c>
      <c r="AC1332" s="82">
        <f t="shared" si="219"/>
        <v>0</v>
      </c>
    </row>
    <row r="1333" spans="1:29" x14ac:dyDescent="0.35">
      <c r="A1333" s="70" t="str">
        <f>'Activity rawdata'!A1332</f>
        <v>BH5132-1-122</v>
      </c>
      <c r="B1333" s="71" t="str">
        <f>'Activity rawdata'!B1332</f>
        <v>CSLB</v>
      </c>
      <c r="C1333" s="71" t="str">
        <f>IF('Activity rawdata'!C1332="PY","Planted",IF('Activity rawdata'!C1332="NY","Nat/Convert",IF('Activity rawdata'!C1332="NN","Nat/Nonconvert",IF('Activity rawdata'!C1332="OY","Planted"))))</f>
        <v>Planted</v>
      </c>
      <c r="D1333" s="70" t="str">
        <f>'Activity rawdata'!D1332</f>
        <v>STP3</v>
      </c>
      <c r="E1333" s="72" t="str">
        <f>'Activity rawdata'!E1332</f>
        <v>82</v>
      </c>
      <c r="F1333" s="73" t="str">
        <f>'Activity rawdata'!L1332</f>
        <v>NO</v>
      </c>
      <c r="G1333" s="72" t="str">
        <f>'Activity rawdata'!R1332</f>
        <v>2061</v>
      </c>
      <c r="H1333" s="72" t="str">
        <f>IF('Activity rawdata'!P1332="AHTHIN1","1st Thin",IF('Activity rawdata'!P1332="AHCC","Clearcut",IF('Activity rawdata'!P1332="AHTHSMZ","SMZ Thin",IF('Activity rawdata'!P1332="AHTHIN2","2nd Thin",IF('Activity rawdata'!P1332="AFERTE","Early Fert",IF('Activity rawdata'!P1332="AFERTM","Mid Fert",IF('Activity rawdata'!P1332="AFERTL","Late Fert",  IF('Activity rawdata'!P1332="ASP","Site Prep", IF('Activity rawdata'!P1332="APLT","Plant",  IF('Activity rawdata'!P1332="ANREG","Natural Regeneration"))))))))))</f>
        <v>Plant</v>
      </c>
      <c r="I1333" s="74">
        <f>'Activity rawdata'!O1332</f>
        <v>1.34</v>
      </c>
      <c r="J1333" s="75">
        <f>'Activity rawdata'!N1332</f>
        <v>1</v>
      </c>
      <c r="K1333" s="75">
        <f>'Activity rawdata'!AC1332</f>
        <v>0</v>
      </c>
      <c r="L1333" s="75">
        <f>'Activity rawdata'!AD1332</f>
        <v>0</v>
      </c>
      <c r="M1333" s="76" t="str">
        <f>'Activity rawdata'!AE1332</f>
        <v>-</v>
      </c>
      <c r="N1333" s="83">
        <f>'Activity rawdata'!T1332+'Activity rawdata'!U1332</f>
        <v>0</v>
      </c>
      <c r="O1333" s="80">
        <f>'Activity rawdata'!V1332</f>
        <v>0</v>
      </c>
      <c r="P1333" s="80">
        <f>'Activity rawdata'!W1332</f>
        <v>0</v>
      </c>
      <c r="Q1333" s="80">
        <f>'Activity rawdata'!X1332</f>
        <v>0</v>
      </c>
      <c r="R1333" s="84">
        <f t="shared" si="210"/>
        <v>0</v>
      </c>
      <c r="S1333" s="80">
        <f>'Activity rawdata'!Z1332</f>
        <v>0</v>
      </c>
      <c r="T1333" s="80">
        <f>'Activity rawdata'!AA1332</f>
        <v>0</v>
      </c>
      <c r="U1333" s="80">
        <f t="shared" si="211"/>
        <v>0</v>
      </c>
      <c r="V1333" s="81">
        <f t="shared" si="212"/>
        <v>0</v>
      </c>
      <c r="W1333" s="75">
        <f t="shared" si="213"/>
        <v>0</v>
      </c>
      <c r="X1333" s="75">
        <f t="shared" si="214"/>
        <v>0</v>
      </c>
      <c r="Y1333" s="75">
        <f t="shared" si="215"/>
        <v>0</v>
      </c>
      <c r="Z1333" s="82">
        <f t="shared" si="216"/>
        <v>0</v>
      </c>
      <c r="AA1333" s="75">
        <f t="shared" si="217"/>
        <v>0</v>
      </c>
      <c r="AB1333" s="75">
        <f t="shared" si="218"/>
        <v>0</v>
      </c>
      <c r="AC1333" s="82">
        <f t="shared" si="219"/>
        <v>0</v>
      </c>
    </row>
    <row r="1334" spans="1:29" x14ac:dyDescent="0.35">
      <c r="A1334" s="70" t="str">
        <f>'Activity rawdata'!A1333</f>
        <v>BH6125-1-354</v>
      </c>
      <c r="B1334" s="71" t="str">
        <f>'Activity rawdata'!B1333</f>
        <v>CSLB</v>
      </c>
      <c r="C1334" s="71" t="str">
        <f>IF('Activity rawdata'!C1333="PY","Planted",IF('Activity rawdata'!C1333="NY","Nat/Convert",IF('Activity rawdata'!C1333="NN","Nat/Nonconvert",IF('Activity rawdata'!C1333="OY","Planted"))))</f>
        <v>Planted</v>
      </c>
      <c r="D1334" s="70" t="str">
        <f>'Activity rawdata'!D1333</f>
        <v>STP3</v>
      </c>
      <c r="E1334" s="72" t="str">
        <f>'Activity rawdata'!E1333</f>
        <v>91</v>
      </c>
      <c r="F1334" s="73" t="str">
        <f>'Activity rawdata'!L1333</f>
        <v>NO</v>
      </c>
      <c r="G1334" s="72" t="str">
        <f>'Activity rawdata'!R1333</f>
        <v>2061</v>
      </c>
      <c r="H1334" s="72" t="str">
        <f>IF('Activity rawdata'!P1333="AHTHIN1","1st Thin",IF('Activity rawdata'!P1333="AHCC","Clearcut",IF('Activity rawdata'!P1333="AHTHSMZ","SMZ Thin",IF('Activity rawdata'!P1333="AHTHIN2","2nd Thin",IF('Activity rawdata'!P1333="AFERTE","Early Fert",IF('Activity rawdata'!P1333="AFERTM","Mid Fert",IF('Activity rawdata'!P1333="AFERTL","Late Fert",  IF('Activity rawdata'!P1333="ASP","Site Prep", IF('Activity rawdata'!P1333="APLT","Plant",  IF('Activity rawdata'!P1333="ANREG","Natural Regeneration"))))))))))</f>
        <v>Plant</v>
      </c>
      <c r="I1334" s="74">
        <f>'Activity rawdata'!O1333</f>
        <v>0.78</v>
      </c>
      <c r="J1334" s="75">
        <f>'Activity rawdata'!N1333</f>
        <v>1</v>
      </c>
      <c r="K1334" s="75">
        <f>'Activity rawdata'!AC1333</f>
        <v>0</v>
      </c>
      <c r="L1334" s="75">
        <f>'Activity rawdata'!AD1333</f>
        <v>0</v>
      </c>
      <c r="M1334" s="76" t="str">
        <f>'Activity rawdata'!AE1333</f>
        <v>-</v>
      </c>
      <c r="N1334" s="83">
        <f>'Activity rawdata'!T1333+'Activity rawdata'!U1333</f>
        <v>0</v>
      </c>
      <c r="O1334" s="80">
        <f>'Activity rawdata'!V1333</f>
        <v>0</v>
      </c>
      <c r="P1334" s="80">
        <f>'Activity rawdata'!W1333</f>
        <v>0</v>
      </c>
      <c r="Q1334" s="80">
        <f>'Activity rawdata'!X1333</f>
        <v>0</v>
      </c>
      <c r="R1334" s="84">
        <f t="shared" si="210"/>
        <v>0</v>
      </c>
      <c r="S1334" s="80">
        <f>'Activity rawdata'!Z1333</f>
        <v>0</v>
      </c>
      <c r="T1334" s="80">
        <f>'Activity rawdata'!AA1333</f>
        <v>0</v>
      </c>
      <c r="U1334" s="80">
        <f t="shared" si="211"/>
        <v>0</v>
      </c>
      <c r="V1334" s="81">
        <f t="shared" si="212"/>
        <v>0</v>
      </c>
      <c r="W1334" s="75">
        <f t="shared" si="213"/>
        <v>0</v>
      </c>
      <c r="X1334" s="75">
        <f t="shared" si="214"/>
        <v>0</v>
      </c>
      <c r="Y1334" s="75">
        <f t="shared" si="215"/>
        <v>0</v>
      </c>
      <c r="Z1334" s="82">
        <f t="shared" si="216"/>
        <v>0</v>
      </c>
      <c r="AA1334" s="75">
        <f t="shared" si="217"/>
        <v>0</v>
      </c>
      <c r="AB1334" s="75">
        <f t="shared" si="218"/>
        <v>0</v>
      </c>
      <c r="AC1334" s="82">
        <f t="shared" si="219"/>
        <v>0</v>
      </c>
    </row>
    <row r="1335" spans="1:29" x14ac:dyDescent="0.35">
      <c r="A1335" s="70" t="str">
        <f>'Activity rawdata'!A1334</f>
        <v>BH4059-1-108</v>
      </c>
      <c r="B1335" s="71" t="str">
        <f>'Activity rawdata'!B1334</f>
        <v>CSLB</v>
      </c>
      <c r="C1335" s="71" t="str">
        <f>IF('Activity rawdata'!C1334="PY","Planted",IF('Activity rawdata'!C1334="NY","Nat/Convert",IF('Activity rawdata'!C1334="NN","Nat/Nonconvert",IF('Activity rawdata'!C1334="OY","Planted"))))</f>
        <v>Planted</v>
      </c>
      <c r="D1335" s="70" t="str">
        <f>'Activity rawdata'!D1334</f>
        <v>STP3</v>
      </c>
      <c r="E1335" s="72" t="str">
        <f>'Activity rawdata'!E1334</f>
        <v>56</v>
      </c>
      <c r="F1335" s="73" t="str">
        <f>'Activity rawdata'!L1334</f>
        <v>NO</v>
      </c>
      <c r="G1335" s="72" t="str">
        <f>'Activity rawdata'!R1334</f>
        <v>2061</v>
      </c>
      <c r="H1335" s="72" t="str">
        <f>IF('Activity rawdata'!P1334="AHTHIN1","1st Thin",IF('Activity rawdata'!P1334="AHCC","Clearcut",IF('Activity rawdata'!P1334="AHTHSMZ","SMZ Thin",IF('Activity rawdata'!P1334="AHTHIN2","2nd Thin",IF('Activity rawdata'!P1334="AFERTE","Early Fert",IF('Activity rawdata'!P1334="AFERTM","Mid Fert",IF('Activity rawdata'!P1334="AFERTL","Late Fert",  IF('Activity rawdata'!P1334="ASP","Site Prep", IF('Activity rawdata'!P1334="APLT","Plant",  IF('Activity rawdata'!P1334="ANREG","Natural Regeneration"))))))))))</f>
        <v>Plant</v>
      </c>
      <c r="I1335" s="74">
        <f>'Activity rawdata'!O1334</f>
        <v>7.77</v>
      </c>
      <c r="J1335" s="75">
        <f>'Activity rawdata'!N1334</f>
        <v>1</v>
      </c>
      <c r="K1335" s="75">
        <f>'Activity rawdata'!AC1334</f>
        <v>0</v>
      </c>
      <c r="L1335" s="75">
        <f>'Activity rawdata'!AD1334</f>
        <v>0</v>
      </c>
      <c r="M1335" s="76" t="str">
        <f>'Activity rawdata'!AE1334</f>
        <v>-</v>
      </c>
      <c r="N1335" s="83">
        <f>'Activity rawdata'!T1334+'Activity rawdata'!U1334</f>
        <v>0</v>
      </c>
      <c r="O1335" s="80">
        <f>'Activity rawdata'!V1334</f>
        <v>0</v>
      </c>
      <c r="P1335" s="80">
        <f>'Activity rawdata'!W1334</f>
        <v>0</v>
      </c>
      <c r="Q1335" s="80">
        <f>'Activity rawdata'!X1334</f>
        <v>0</v>
      </c>
      <c r="R1335" s="84">
        <f t="shared" si="210"/>
        <v>0</v>
      </c>
      <c r="S1335" s="80">
        <f>'Activity rawdata'!Z1334</f>
        <v>0</v>
      </c>
      <c r="T1335" s="80">
        <f>'Activity rawdata'!AA1334</f>
        <v>0</v>
      </c>
      <c r="U1335" s="80">
        <f t="shared" si="211"/>
        <v>0</v>
      </c>
      <c r="V1335" s="81">
        <f t="shared" si="212"/>
        <v>0</v>
      </c>
      <c r="W1335" s="75">
        <f t="shared" si="213"/>
        <v>0</v>
      </c>
      <c r="X1335" s="75">
        <f t="shared" si="214"/>
        <v>0</v>
      </c>
      <c r="Y1335" s="75">
        <f t="shared" si="215"/>
        <v>0</v>
      </c>
      <c r="Z1335" s="82">
        <f t="shared" si="216"/>
        <v>0</v>
      </c>
      <c r="AA1335" s="75">
        <f t="shared" si="217"/>
        <v>0</v>
      </c>
      <c r="AB1335" s="75">
        <f t="shared" si="218"/>
        <v>0</v>
      </c>
      <c r="AC1335" s="82">
        <f t="shared" si="219"/>
        <v>0</v>
      </c>
    </row>
    <row r="1336" spans="1:29" x14ac:dyDescent="0.35">
      <c r="A1336" s="70" t="str">
        <f>'Activity rawdata'!A1335</f>
        <v>BH4059-1-109</v>
      </c>
      <c r="B1336" s="71" t="str">
        <f>'Activity rawdata'!B1335</f>
        <v>CSLB</v>
      </c>
      <c r="C1336" s="71" t="str">
        <f>IF('Activity rawdata'!C1335="PY","Planted",IF('Activity rawdata'!C1335="NY","Nat/Convert",IF('Activity rawdata'!C1335="NN","Nat/Nonconvert",IF('Activity rawdata'!C1335="OY","Planted"))))</f>
        <v>Planted</v>
      </c>
      <c r="D1336" s="70" t="str">
        <f>'Activity rawdata'!D1335</f>
        <v>STP3</v>
      </c>
      <c r="E1336" s="72" t="str">
        <f>'Activity rawdata'!E1335</f>
        <v>56</v>
      </c>
      <c r="F1336" s="73" t="str">
        <f>'Activity rawdata'!L1335</f>
        <v>NO</v>
      </c>
      <c r="G1336" s="72" t="str">
        <f>'Activity rawdata'!R1335</f>
        <v>2061</v>
      </c>
      <c r="H1336" s="72" t="str">
        <f>IF('Activity rawdata'!P1335="AHTHIN1","1st Thin",IF('Activity rawdata'!P1335="AHCC","Clearcut",IF('Activity rawdata'!P1335="AHTHSMZ","SMZ Thin",IF('Activity rawdata'!P1335="AHTHIN2","2nd Thin",IF('Activity rawdata'!P1335="AFERTE","Early Fert",IF('Activity rawdata'!P1335="AFERTM","Mid Fert",IF('Activity rawdata'!P1335="AFERTL","Late Fert",  IF('Activity rawdata'!P1335="ASP","Site Prep", IF('Activity rawdata'!P1335="APLT","Plant",  IF('Activity rawdata'!P1335="ANREG","Natural Regeneration"))))))))))</f>
        <v>Plant</v>
      </c>
      <c r="I1336" s="74">
        <f>'Activity rawdata'!O1335</f>
        <v>17.84</v>
      </c>
      <c r="J1336" s="75">
        <f>'Activity rawdata'!N1335</f>
        <v>1</v>
      </c>
      <c r="K1336" s="75">
        <f>'Activity rawdata'!AC1335</f>
        <v>0</v>
      </c>
      <c r="L1336" s="75">
        <f>'Activity rawdata'!AD1335</f>
        <v>0</v>
      </c>
      <c r="M1336" s="76" t="str">
        <f>'Activity rawdata'!AE1335</f>
        <v>-</v>
      </c>
      <c r="N1336" s="83">
        <f>'Activity rawdata'!T1335+'Activity rawdata'!U1335</f>
        <v>0</v>
      </c>
      <c r="O1336" s="80">
        <f>'Activity rawdata'!V1335</f>
        <v>0</v>
      </c>
      <c r="P1336" s="80">
        <f>'Activity rawdata'!W1335</f>
        <v>0</v>
      </c>
      <c r="Q1336" s="80">
        <f>'Activity rawdata'!X1335</f>
        <v>0</v>
      </c>
      <c r="R1336" s="84">
        <f t="shared" si="210"/>
        <v>0</v>
      </c>
      <c r="S1336" s="80">
        <f>'Activity rawdata'!Z1335</f>
        <v>0</v>
      </c>
      <c r="T1336" s="80">
        <f>'Activity rawdata'!AA1335</f>
        <v>0</v>
      </c>
      <c r="U1336" s="80">
        <f t="shared" si="211"/>
        <v>0</v>
      </c>
      <c r="V1336" s="81">
        <f t="shared" si="212"/>
        <v>0</v>
      </c>
      <c r="W1336" s="75">
        <f t="shared" si="213"/>
        <v>0</v>
      </c>
      <c r="X1336" s="75">
        <f t="shared" si="214"/>
        <v>0</v>
      </c>
      <c r="Y1336" s="75">
        <f t="shared" si="215"/>
        <v>0</v>
      </c>
      <c r="Z1336" s="82">
        <f t="shared" si="216"/>
        <v>0</v>
      </c>
      <c r="AA1336" s="75">
        <f t="shared" si="217"/>
        <v>0</v>
      </c>
      <c r="AB1336" s="75">
        <f t="shared" si="218"/>
        <v>0</v>
      </c>
      <c r="AC1336" s="82">
        <f t="shared" si="219"/>
        <v>0</v>
      </c>
    </row>
    <row r="1337" spans="1:29" x14ac:dyDescent="0.35">
      <c r="A1337" s="70" t="str">
        <f>'Activity rawdata'!A1336</f>
        <v>BH5132-1-117</v>
      </c>
      <c r="B1337" s="71" t="str">
        <f>'Activity rawdata'!B1336</f>
        <v>CSLB</v>
      </c>
      <c r="C1337" s="71" t="str">
        <f>IF('Activity rawdata'!C1336="PY","Planted",IF('Activity rawdata'!C1336="NY","Nat/Convert",IF('Activity rawdata'!C1336="NN","Nat/Nonconvert",IF('Activity rawdata'!C1336="OY","Planted"))))</f>
        <v>Planted</v>
      </c>
      <c r="D1337" s="70" t="str">
        <f>'Activity rawdata'!D1336</f>
        <v>STP3</v>
      </c>
      <c r="E1337" s="72" t="str">
        <f>'Activity rawdata'!E1336</f>
        <v>77</v>
      </c>
      <c r="F1337" s="73" t="str">
        <f>'Activity rawdata'!L1336</f>
        <v>NO</v>
      </c>
      <c r="G1337" s="72" t="str">
        <f>'Activity rawdata'!R1336</f>
        <v>2061</v>
      </c>
      <c r="H1337" s="72" t="str">
        <f>IF('Activity rawdata'!P1336="AHTHIN1","1st Thin",IF('Activity rawdata'!P1336="AHCC","Clearcut",IF('Activity rawdata'!P1336="AHTHSMZ","SMZ Thin",IF('Activity rawdata'!P1336="AHTHIN2","2nd Thin",IF('Activity rawdata'!P1336="AFERTE","Early Fert",IF('Activity rawdata'!P1336="AFERTM","Mid Fert",IF('Activity rawdata'!P1336="AFERTL","Late Fert",  IF('Activity rawdata'!P1336="ASP","Site Prep", IF('Activity rawdata'!P1336="APLT","Plant",  IF('Activity rawdata'!P1336="ANREG","Natural Regeneration"))))))))))</f>
        <v>Plant</v>
      </c>
      <c r="I1337" s="74">
        <f>'Activity rawdata'!O1336</f>
        <v>7.73</v>
      </c>
      <c r="J1337" s="75">
        <f>'Activity rawdata'!N1336</f>
        <v>1</v>
      </c>
      <c r="K1337" s="75">
        <f>'Activity rawdata'!AC1336</f>
        <v>0</v>
      </c>
      <c r="L1337" s="75">
        <f>'Activity rawdata'!AD1336</f>
        <v>0</v>
      </c>
      <c r="M1337" s="76" t="str">
        <f>'Activity rawdata'!AE1336</f>
        <v>-</v>
      </c>
      <c r="N1337" s="83">
        <f>'Activity rawdata'!T1336+'Activity rawdata'!U1336</f>
        <v>0</v>
      </c>
      <c r="O1337" s="80">
        <f>'Activity rawdata'!V1336</f>
        <v>0</v>
      </c>
      <c r="P1337" s="80">
        <f>'Activity rawdata'!W1336</f>
        <v>0</v>
      </c>
      <c r="Q1337" s="80">
        <f>'Activity rawdata'!X1336</f>
        <v>0</v>
      </c>
      <c r="R1337" s="84">
        <f t="shared" si="210"/>
        <v>0</v>
      </c>
      <c r="S1337" s="80">
        <f>'Activity rawdata'!Z1336</f>
        <v>0</v>
      </c>
      <c r="T1337" s="80">
        <f>'Activity rawdata'!AA1336</f>
        <v>0</v>
      </c>
      <c r="U1337" s="80">
        <f t="shared" si="211"/>
        <v>0</v>
      </c>
      <c r="V1337" s="81">
        <f t="shared" si="212"/>
        <v>0</v>
      </c>
      <c r="W1337" s="75">
        <f t="shared" si="213"/>
        <v>0</v>
      </c>
      <c r="X1337" s="75">
        <f t="shared" si="214"/>
        <v>0</v>
      </c>
      <c r="Y1337" s="75">
        <f t="shared" si="215"/>
        <v>0</v>
      </c>
      <c r="Z1337" s="82">
        <f t="shared" si="216"/>
        <v>0</v>
      </c>
      <c r="AA1337" s="75">
        <f t="shared" si="217"/>
        <v>0</v>
      </c>
      <c r="AB1337" s="75">
        <f t="shared" si="218"/>
        <v>0</v>
      </c>
      <c r="AC1337" s="82">
        <f t="shared" si="219"/>
        <v>0</v>
      </c>
    </row>
    <row r="1338" spans="1:29" x14ac:dyDescent="0.35">
      <c r="A1338" s="70" t="str">
        <f>'Activity rawdata'!A1337</f>
        <v>BH5186-1-175</v>
      </c>
      <c r="B1338" s="71" t="str">
        <f>'Activity rawdata'!B1337</f>
        <v>CSLB</v>
      </c>
      <c r="C1338" s="71" t="str">
        <f>IF('Activity rawdata'!C1337="PY","Planted",IF('Activity rawdata'!C1337="NY","Nat/Convert",IF('Activity rawdata'!C1337="NN","Nat/Nonconvert",IF('Activity rawdata'!C1337="OY","Planted"))))</f>
        <v>Planted</v>
      </c>
      <c r="D1338" s="70" t="str">
        <f>'Activity rawdata'!D1337</f>
        <v>STP3</v>
      </c>
      <c r="E1338" s="72" t="str">
        <f>'Activity rawdata'!E1337</f>
        <v>74</v>
      </c>
      <c r="F1338" s="73" t="str">
        <f>'Activity rawdata'!L1337</f>
        <v>NO</v>
      </c>
      <c r="G1338" s="72" t="str">
        <f>'Activity rawdata'!R1337</f>
        <v>2061</v>
      </c>
      <c r="H1338" s="72" t="str">
        <f>IF('Activity rawdata'!P1337="AHTHIN1","1st Thin",IF('Activity rawdata'!P1337="AHCC","Clearcut",IF('Activity rawdata'!P1337="AHTHSMZ","SMZ Thin",IF('Activity rawdata'!P1337="AHTHIN2","2nd Thin",IF('Activity rawdata'!P1337="AFERTE","Early Fert",IF('Activity rawdata'!P1337="AFERTM","Mid Fert",IF('Activity rawdata'!P1337="AFERTL","Late Fert",  IF('Activity rawdata'!P1337="ASP","Site Prep", IF('Activity rawdata'!P1337="APLT","Plant",  IF('Activity rawdata'!P1337="ANREG","Natural Regeneration"))))))))))</f>
        <v>Plant</v>
      </c>
      <c r="I1338" s="74">
        <f>'Activity rawdata'!O1337</f>
        <v>2.31</v>
      </c>
      <c r="J1338" s="75">
        <f>'Activity rawdata'!N1337</f>
        <v>1</v>
      </c>
      <c r="K1338" s="75">
        <f>'Activity rawdata'!AC1337</f>
        <v>0</v>
      </c>
      <c r="L1338" s="75">
        <f>'Activity rawdata'!AD1337</f>
        <v>0</v>
      </c>
      <c r="M1338" s="76" t="str">
        <f>'Activity rawdata'!AE1337</f>
        <v>-</v>
      </c>
      <c r="N1338" s="83">
        <f>'Activity rawdata'!T1337+'Activity rawdata'!U1337</f>
        <v>0</v>
      </c>
      <c r="O1338" s="80">
        <f>'Activity rawdata'!V1337</f>
        <v>0</v>
      </c>
      <c r="P1338" s="80">
        <f>'Activity rawdata'!W1337</f>
        <v>0</v>
      </c>
      <c r="Q1338" s="80">
        <f>'Activity rawdata'!X1337</f>
        <v>0</v>
      </c>
      <c r="R1338" s="84">
        <f t="shared" si="210"/>
        <v>0</v>
      </c>
      <c r="S1338" s="80">
        <f>'Activity rawdata'!Z1337</f>
        <v>0</v>
      </c>
      <c r="T1338" s="80">
        <f>'Activity rawdata'!AA1337</f>
        <v>0</v>
      </c>
      <c r="U1338" s="80">
        <f t="shared" si="211"/>
        <v>0</v>
      </c>
      <c r="V1338" s="81">
        <f t="shared" si="212"/>
        <v>0</v>
      </c>
      <c r="W1338" s="75">
        <f t="shared" si="213"/>
        <v>0</v>
      </c>
      <c r="X1338" s="75">
        <f t="shared" si="214"/>
        <v>0</v>
      </c>
      <c r="Y1338" s="75">
        <f t="shared" si="215"/>
        <v>0</v>
      </c>
      <c r="Z1338" s="82">
        <f t="shared" si="216"/>
        <v>0</v>
      </c>
      <c r="AA1338" s="75">
        <f t="shared" si="217"/>
        <v>0</v>
      </c>
      <c r="AB1338" s="75">
        <f t="shared" si="218"/>
        <v>0</v>
      </c>
      <c r="AC1338" s="82">
        <f t="shared" si="219"/>
        <v>0</v>
      </c>
    </row>
    <row r="1339" spans="1:29" x14ac:dyDescent="0.35">
      <c r="A1339" s="70" t="str">
        <f>'Activity rawdata'!A1338</f>
        <v>BH6125-1-298</v>
      </c>
      <c r="B1339" s="71" t="str">
        <f>'Activity rawdata'!B1338</f>
        <v>CSLB</v>
      </c>
      <c r="C1339" s="71" t="str">
        <f>IF('Activity rawdata'!C1338="PY","Planted",IF('Activity rawdata'!C1338="NY","Nat/Convert",IF('Activity rawdata'!C1338="NN","Nat/Nonconvert",IF('Activity rawdata'!C1338="OY","Planted"))))</f>
        <v>Planted</v>
      </c>
      <c r="D1339" s="70" t="str">
        <f>'Activity rawdata'!D1338</f>
        <v>STP3</v>
      </c>
      <c r="E1339" s="72" t="str">
        <f>'Activity rawdata'!E1338</f>
        <v>71</v>
      </c>
      <c r="F1339" s="73" t="str">
        <f>'Activity rawdata'!L1338</f>
        <v>NO</v>
      </c>
      <c r="G1339" s="72" t="str">
        <f>'Activity rawdata'!R1338</f>
        <v>2061</v>
      </c>
      <c r="H1339" s="72" t="str">
        <f>IF('Activity rawdata'!P1338="AHTHIN1","1st Thin",IF('Activity rawdata'!P1338="AHCC","Clearcut",IF('Activity rawdata'!P1338="AHTHSMZ","SMZ Thin",IF('Activity rawdata'!P1338="AHTHIN2","2nd Thin",IF('Activity rawdata'!P1338="AFERTE","Early Fert",IF('Activity rawdata'!P1338="AFERTM","Mid Fert",IF('Activity rawdata'!P1338="AFERTL","Late Fert",  IF('Activity rawdata'!P1338="ASP","Site Prep", IF('Activity rawdata'!P1338="APLT","Plant",  IF('Activity rawdata'!P1338="ANREG","Natural Regeneration"))))))))))</f>
        <v>Plant</v>
      </c>
      <c r="I1339" s="74">
        <f>'Activity rawdata'!O1338</f>
        <v>3.15</v>
      </c>
      <c r="J1339" s="75">
        <f>'Activity rawdata'!N1338</f>
        <v>1</v>
      </c>
      <c r="K1339" s="75">
        <f>'Activity rawdata'!AC1338</f>
        <v>0</v>
      </c>
      <c r="L1339" s="75">
        <f>'Activity rawdata'!AD1338</f>
        <v>0</v>
      </c>
      <c r="M1339" s="76" t="str">
        <f>'Activity rawdata'!AE1338</f>
        <v>-</v>
      </c>
      <c r="N1339" s="83">
        <f>'Activity rawdata'!T1338+'Activity rawdata'!U1338</f>
        <v>0</v>
      </c>
      <c r="O1339" s="80">
        <f>'Activity rawdata'!V1338</f>
        <v>0</v>
      </c>
      <c r="P1339" s="80">
        <f>'Activity rawdata'!W1338</f>
        <v>0</v>
      </c>
      <c r="Q1339" s="80">
        <f>'Activity rawdata'!X1338</f>
        <v>0</v>
      </c>
      <c r="R1339" s="84">
        <f t="shared" si="210"/>
        <v>0</v>
      </c>
      <c r="S1339" s="80">
        <f>'Activity rawdata'!Z1338</f>
        <v>0</v>
      </c>
      <c r="T1339" s="80">
        <f>'Activity rawdata'!AA1338</f>
        <v>0</v>
      </c>
      <c r="U1339" s="80">
        <f t="shared" si="211"/>
        <v>0</v>
      </c>
      <c r="V1339" s="81">
        <f t="shared" si="212"/>
        <v>0</v>
      </c>
      <c r="W1339" s="75">
        <f t="shared" si="213"/>
        <v>0</v>
      </c>
      <c r="X1339" s="75">
        <f t="shared" si="214"/>
        <v>0</v>
      </c>
      <c r="Y1339" s="75">
        <f t="shared" si="215"/>
        <v>0</v>
      </c>
      <c r="Z1339" s="82">
        <f t="shared" si="216"/>
        <v>0</v>
      </c>
      <c r="AA1339" s="75">
        <f t="shared" si="217"/>
        <v>0</v>
      </c>
      <c r="AB1339" s="75">
        <f t="shared" si="218"/>
        <v>0</v>
      </c>
      <c r="AC1339" s="82">
        <f t="shared" si="219"/>
        <v>0</v>
      </c>
    </row>
    <row r="1340" spans="1:29" x14ac:dyDescent="0.35">
      <c r="A1340" s="70" t="str">
        <f>'Activity rawdata'!A1339</f>
        <v>BH6125-1-311</v>
      </c>
      <c r="B1340" s="71" t="str">
        <f>'Activity rawdata'!B1339</f>
        <v>CSLB</v>
      </c>
      <c r="C1340" s="71" t="str">
        <f>IF('Activity rawdata'!C1339="PY","Planted",IF('Activity rawdata'!C1339="NY","Nat/Convert",IF('Activity rawdata'!C1339="NN","Nat/Nonconvert",IF('Activity rawdata'!C1339="OY","Planted"))))</f>
        <v>Planted</v>
      </c>
      <c r="D1340" s="70" t="str">
        <f>'Activity rawdata'!D1339</f>
        <v>STP3</v>
      </c>
      <c r="E1340" s="72" t="str">
        <f>'Activity rawdata'!E1339</f>
        <v>65</v>
      </c>
      <c r="F1340" s="73" t="str">
        <f>'Activity rawdata'!L1339</f>
        <v>NO</v>
      </c>
      <c r="G1340" s="72" t="str">
        <f>'Activity rawdata'!R1339</f>
        <v>2061</v>
      </c>
      <c r="H1340" s="72" t="str">
        <f>IF('Activity rawdata'!P1339="AHTHIN1","1st Thin",IF('Activity rawdata'!P1339="AHCC","Clearcut",IF('Activity rawdata'!P1339="AHTHSMZ","SMZ Thin",IF('Activity rawdata'!P1339="AHTHIN2","2nd Thin",IF('Activity rawdata'!P1339="AFERTE","Early Fert",IF('Activity rawdata'!P1339="AFERTM","Mid Fert",IF('Activity rawdata'!P1339="AFERTL","Late Fert",  IF('Activity rawdata'!P1339="ASP","Site Prep", IF('Activity rawdata'!P1339="APLT","Plant",  IF('Activity rawdata'!P1339="ANREG","Natural Regeneration"))))))))))</f>
        <v>Plant</v>
      </c>
      <c r="I1340" s="74">
        <f>'Activity rawdata'!O1339</f>
        <v>3.05</v>
      </c>
      <c r="J1340" s="75">
        <f>'Activity rawdata'!N1339</f>
        <v>1</v>
      </c>
      <c r="K1340" s="75">
        <f>'Activity rawdata'!AC1339</f>
        <v>0</v>
      </c>
      <c r="L1340" s="75">
        <f>'Activity rawdata'!AD1339</f>
        <v>0</v>
      </c>
      <c r="M1340" s="76" t="str">
        <f>'Activity rawdata'!AE1339</f>
        <v>-</v>
      </c>
      <c r="N1340" s="83">
        <f>'Activity rawdata'!T1339+'Activity rawdata'!U1339</f>
        <v>0</v>
      </c>
      <c r="O1340" s="80">
        <f>'Activity rawdata'!V1339</f>
        <v>0</v>
      </c>
      <c r="P1340" s="80">
        <f>'Activity rawdata'!W1339</f>
        <v>0</v>
      </c>
      <c r="Q1340" s="80">
        <f>'Activity rawdata'!X1339</f>
        <v>0</v>
      </c>
      <c r="R1340" s="84">
        <f t="shared" si="210"/>
        <v>0</v>
      </c>
      <c r="S1340" s="80">
        <f>'Activity rawdata'!Z1339</f>
        <v>0</v>
      </c>
      <c r="T1340" s="80">
        <f>'Activity rawdata'!AA1339</f>
        <v>0</v>
      </c>
      <c r="U1340" s="80">
        <f t="shared" si="211"/>
        <v>0</v>
      </c>
      <c r="V1340" s="81">
        <f t="shared" si="212"/>
        <v>0</v>
      </c>
      <c r="W1340" s="75">
        <f t="shared" si="213"/>
        <v>0</v>
      </c>
      <c r="X1340" s="75">
        <f t="shared" si="214"/>
        <v>0</v>
      </c>
      <c r="Y1340" s="75">
        <f t="shared" si="215"/>
        <v>0</v>
      </c>
      <c r="Z1340" s="82">
        <f t="shared" si="216"/>
        <v>0</v>
      </c>
      <c r="AA1340" s="75">
        <f t="shared" si="217"/>
        <v>0</v>
      </c>
      <c r="AB1340" s="75">
        <f t="shared" si="218"/>
        <v>0</v>
      </c>
      <c r="AC1340" s="82">
        <f t="shared" si="219"/>
        <v>0</v>
      </c>
    </row>
    <row r="1341" spans="1:29" x14ac:dyDescent="0.35">
      <c r="A1341" s="70" t="str">
        <f>'Activity rawdata'!A1340</f>
        <v>BH1435-1-24</v>
      </c>
      <c r="B1341" s="71" t="str">
        <f>'Activity rawdata'!B1340</f>
        <v>LB</v>
      </c>
      <c r="C1341" s="71" t="str">
        <f>IF('Activity rawdata'!C1340="PY","Planted",IF('Activity rawdata'!C1340="NY","Nat/Convert",IF('Activity rawdata'!C1340="NN","Nat/Nonconvert",IF('Activity rawdata'!C1340="OY","Planted"))))</f>
        <v>Planted</v>
      </c>
      <c r="D1341" s="70" t="str">
        <f>'Activity rawdata'!D1340</f>
        <v>STP2</v>
      </c>
      <c r="E1341" s="72" t="str">
        <f>'Activity rawdata'!E1340</f>
        <v>81</v>
      </c>
      <c r="F1341" s="73" t="str">
        <f>'Activity rawdata'!L1340</f>
        <v>MT1</v>
      </c>
      <c r="G1341" s="72" t="str">
        <f>'Activity rawdata'!R1340</f>
        <v>2061</v>
      </c>
      <c r="H1341" s="72" t="str">
        <f>IF('Activity rawdata'!P1340="AHTHIN1","1st Thin",IF('Activity rawdata'!P1340="AHCC","Clearcut",IF('Activity rawdata'!P1340="AHTHSMZ","SMZ Thin",IF('Activity rawdata'!P1340="AHTHIN2","2nd Thin",IF('Activity rawdata'!P1340="AFERTE","Early Fert",IF('Activity rawdata'!P1340="AFERTM","Mid Fert",IF('Activity rawdata'!P1340="AFERTL","Late Fert",  IF('Activity rawdata'!P1340="ASP","Site Prep", IF('Activity rawdata'!P1340="APLT","Plant",  IF('Activity rawdata'!P1340="ANREG","Natural Regeneration"))))))))))</f>
        <v>Mid Fert</v>
      </c>
      <c r="I1341" s="74">
        <f>'Activity rawdata'!O1340</f>
        <v>86.12</v>
      </c>
      <c r="J1341" s="75">
        <f>'Activity rawdata'!N1340</f>
        <v>15</v>
      </c>
      <c r="K1341" s="75">
        <f>'Activity rawdata'!AC1340</f>
        <v>85.36</v>
      </c>
      <c r="L1341" s="75">
        <f>'Activity rawdata'!AD1340</f>
        <v>188.7</v>
      </c>
      <c r="M1341" s="76">
        <f>'Activity rawdata'!AE1340</f>
        <v>9.1070465198043298</v>
      </c>
      <c r="N1341" s="83">
        <f>'Activity rawdata'!T1340+'Activity rawdata'!U1340</f>
        <v>0</v>
      </c>
      <c r="O1341" s="80">
        <f>'Activity rawdata'!V1340</f>
        <v>0</v>
      </c>
      <c r="P1341" s="80">
        <f>'Activity rawdata'!W1340</f>
        <v>0</v>
      </c>
      <c r="Q1341" s="80">
        <f>'Activity rawdata'!X1340</f>
        <v>0</v>
      </c>
      <c r="R1341" s="84">
        <f t="shared" si="210"/>
        <v>0</v>
      </c>
      <c r="S1341" s="80">
        <f>'Activity rawdata'!Z1340</f>
        <v>0</v>
      </c>
      <c r="T1341" s="80">
        <f>'Activity rawdata'!AA1340</f>
        <v>0</v>
      </c>
      <c r="U1341" s="80">
        <f t="shared" si="211"/>
        <v>0</v>
      </c>
      <c r="V1341" s="81">
        <f t="shared" si="212"/>
        <v>0</v>
      </c>
      <c r="W1341" s="75">
        <f t="shared" si="213"/>
        <v>0</v>
      </c>
      <c r="X1341" s="75">
        <f t="shared" si="214"/>
        <v>0</v>
      </c>
      <c r="Y1341" s="75">
        <f t="shared" si="215"/>
        <v>0</v>
      </c>
      <c r="Z1341" s="82">
        <f t="shared" si="216"/>
        <v>0</v>
      </c>
      <c r="AA1341" s="75">
        <f t="shared" si="217"/>
        <v>0</v>
      </c>
      <c r="AB1341" s="75">
        <f t="shared" si="218"/>
        <v>0</v>
      </c>
      <c r="AC1341" s="82">
        <f t="shared" si="219"/>
        <v>0</v>
      </c>
    </row>
    <row r="1342" spans="1:29" x14ac:dyDescent="0.35">
      <c r="A1342" s="70" t="str">
        <f>'Activity rawdata'!A1341</f>
        <v>BH1431-1-26</v>
      </c>
      <c r="B1342" s="71" t="str">
        <f>'Activity rawdata'!B1341</f>
        <v>LB</v>
      </c>
      <c r="C1342" s="71" t="str">
        <f>IF('Activity rawdata'!C1341="PY","Planted",IF('Activity rawdata'!C1341="NY","Nat/Convert",IF('Activity rawdata'!C1341="NN","Nat/Nonconvert",IF('Activity rawdata'!C1341="OY","Planted"))))</f>
        <v>Planted</v>
      </c>
      <c r="D1342" s="70" t="str">
        <f>'Activity rawdata'!D1341</f>
        <v>STP2</v>
      </c>
      <c r="E1342" s="72" t="str">
        <f>'Activity rawdata'!E1341</f>
        <v>82</v>
      </c>
      <c r="F1342" s="73" t="str">
        <f>'Activity rawdata'!L1341</f>
        <v>MT1</v>
      </c>
      <c r="G1342" s="72" t="str">
        <f>'Activity rawdata'!R1341</f>
        <v>2061</v>
      </c>
      <c r="H1342" s="72" t="str">
        <f>IF('Activity rawdata'!P1341="AHTHIN1","1st Thin",IF('Activity rawdata'!P1341="AHCC","Clearcut",IF('Activity rawdata'!P1341="AHTHSMZ","SMZ Thin",IF('Activity rawdata'!P1341="AHTHIN2","2nd Thin",IF('Activity rawdata'!P1341="AFERTE","Early Fert",IF('Activity rawdata'!P1341="AFERTM","Mid Fert",IF('Activity rawdata'!P1341="AFERTL","Late Fert",  IF('Activity rawdata'!P1341="ASP","Site Prep", IF('Activity rawdata'!P1341="APLT","Plant",  IF('Activity rawdata'!P1341="ANREG","Natural Regeneration"))))))))))</f>
        <v>Mid Fert</v>
      </c>
      <c r="I1342" s="74">
        <f>'Activity rawdata'!O1341</f>
        <v>17.53</v>
      </c>
      <c r="J1342" s="75">
        <f>'Activity rawdata'!N1341</f>
        <v>15</v>
      </c>
      <c r="K1342" s="75">
        <f>'Activity rawdata'!AC1341</f>
        <v>85.36</v>
      </c>
      <c r="L1342" s="75">
        <f>'Activity rawdata'!AD1341</f>
        <v>188.7</v>
      </c>
      <c r="M1342" s="76">
        <f>'Activity rawdata'!AE1341</f>
        <v>9.1070465198043298</v>
      </c>
      <c r="N1342" s="83">
        <f>'Activity rawdata'!T1341+'Activity rawdata'!U1341</f>
        <v>0</v>
      </c>
      <c r="O1342" s="80">
        <f>'Activity rawdata'!V1341</f>
        <v>0</v>
      </c>
      <c r="P1342" s="80">
        <f>'Activity rawdata'!W1341</f>
        <v>0</v>
      </c>
      <c r="Q1342" s="80">
        <f>'Activity rawdata'!X1341</f>
        <v>0</v>
      </c>
      <c r="R1342" s="84">
        <f t="shared" si="210"/>
        <v>0</v>
      </c>
      <c r="S1342" s="80">
        <f>'Activity rawdata'!Z1341</f>
        <v>0</v>
      </c>
      <c r="T1342" s="80">
        <f>'Activity rawdata'!AA1341</f>
        <v>0</v>
      </c>
      <c r="U1342" s="80">
        <f t="shared" si="211"/>
        <v>0</v>
      </c>
      <c r="V1342" s="81">
        <f t="shared" si="212"/>
        <v>0</v>
      </c>
      <c r="W1342" s="75">
        <f t="shared" si="213"/>
        <v>0</v>
      </c>
      <c r="X1342" s="75">
        <f t="shared" si="214"/>
        <v>0</v>
      </c>
      <c r="Y1342" s="75">
        <f t="shared" si="215"/>
        <v>0</v>
      </c>
      <c r="Z1342" s="82">
        <f t="shared" si="216"/>
        <v>0</v>
      </c>
      <c r="AA1342" s="75">
        <f t="shared" si="217"/>
        <v>0</v>
      </c>
      <c r="AB1342" s="75">
        <f t="shared" si="218"/>
        <v>0</v>
      </c>
      <c r="AC1342" s="82">
        <f t="shared" si="219"/>
        <v>0</v>
      </c>
    </row>
    <row r="1343" spans="1:29" x14ac:dyDescent="0.35">
      <c r="A1343" s="70" t="str">
        <f>'Activity rawdata'!A1342</f>
        <v>BH5135-1-133</v>
      </c>
      <c r="B1343" s="71" t="str">
        <f>'Activity rawdata'!B1342</f>
        <v>LB</v>
      </c>
      <c r="C1343" s="71" t="str">
        <f>IF('Activity rawdata'!C1342="PY","Planted",IF('Activity rawdata'!C1342="NY","Nat/Convert",IF('Activity rawdata'!C1342="NN","Nat/Nonconvert",IF('Activity rawdata'!C1342="OY","Planted"))))</f>
        <v>Planted</v>
      </c>
      <c r="D1343" s="70" t="str">
        <f>'Activity rawdata'!D1342</f>
        <v>STP2</v>
      </c>
      <c r="E1343" s="72" t="str">
        <f>'Activity rawdata'!E1342</f>
        <v>81</v>
      </c>
      <c r="F1343" s="73" t="str">
        <f>'Activity rawdata'!L1342</f>
        <v>MT2</v>
      </c>
      <c r="G1343" s="72" t="str">
        <f>'Activity rawdata'!R1342</f>
        <v>2061</v>
      </c>
      <c r="H1343" s="72" t="str">
        <f>IF('Activity rawdata'!P1342="AHTHIN1","1st Thin",IF('Activity rawdata'!P1342="AHCC","Clearcut",IF('Activity rawdata'!P1342="AHTHSMZ","SMZ Thin",IF('Activity rawdata'!P1342="AHTHIN2","2nd Thin",IF('Activity rawdata'!P1342="AFERTE","Early Fert",IF('Activity rawdata'!P1342="AFERTM","Mid Fert",IF('Activity rawdata'!P1342="AFERTL","Late Fert",  IF('Activity rawdata'!P1342="ASP","Site Prep", IF('Activity rawdata'!P1342="APLT","Plant",  IF('Activity rawdata'!P1342="ANREG","Natural Regeneration"))))))))))</f>
        <v>Late Fert</v>
      </c>
      <c r="I1343" s="74">
        <f>'Activity rawdata'!O1342</f>
        <v>21.97</v>
      </c>
      <c r="J1343" s="75">
        <f>'Activity rawdata'!N1342</f>
        <v>21</v>
      </c>
      <c r="K1343" s="75">
        <f>'Activity rawdata'!AC1342</f>
        <v>74.72</v>
      </c>
      <c r="L1343" s="75">
        <f>'Activity rawdata'!AD1342</f>
        <v>116.13</v>
      </c>
      <c r="M1343" s="76">
        <f>'Activity rawdata'!AE1342</f>
        <v>10.861317780498069</v>
      </c>
      <c r="N1343" s="83">
        <f>'Activity rawdata'!T1342+'Activity rawdata'!U1342</f>
        <v>0</v>
      </c>
      <c r="O1343" s="80">
        <f>'Activity rawdata'!V1342</f>
        <v>0</v>
      </c>
      <c r="P1343" s="80">
        <f>'Activity rawdata'!W1342</f>
        <v>0</v>
      </c>
      <c r="Q1343" s="80">
        <f>'Activity rawdata'!X1342</f>
        <v>0</v>
      </c>
      <c r="R1343" s="84">
        <f t="shared" si="210"/>
        <v>0</v>
      </c>
      <c r="S1343" s="80">
        <f>'Activity rawdata'!Z1342</f>
        <v>0</v>
      </c>
      <c r="T1343" s="80">
        <f>'Activity rawdata'!AA1342</f>
        <v>0</v>
      </c>
      <c r="U1343" s="80">
        <f t="shared" si="211"/>
        <v>0</v>
      </c>
      <c r="V1343" s="81">
        <f t="shared" si="212"/>
        <v>0</v>
      </c>
      <c r="W1343" s="75">
        <f t="shared" si="213"/>
        <v>0</v>
      </c>
      <c r="X1343" s="75">
        <f t="shared" si="214"/>
        <v>0</v>
      </c>
      <c r="Y1343" s="75">
        <f t="shared" si="215"/>
        <v>0</v>
      </c>
      <c r="Z1343" s="82">
        <f t="shared" si="216"/>
        <v>0</v>
      </c>
      <c r="AA1343" s="75">
        <f t="shared" si="217"/>
        <v>0</v>
      </c>
      <c r="AB1343" s="75">
        <f t="shared" si="218"/>
        <v>0</v>
      </c>
      <c r="AC1343" s="82">
        <f t="shared" si="219"/>
        <v>0</v>
      </c>
    </row>
    <row r="1344" spans="1:29" x14ac:dyDescent="0.35">
      <c r="A1344" s="70" t="str">
        <f>'Activity rawdata'!A1343</f>
        <v>BH6125-1-369</v>
      </c>
      <c r="B1344" s="71" t="str">
        <f>'Activity rawdata'!B1343</f>
        <v>LB</v>
      </c>
      <c r="C1344" s="71" t="str">
        <f>IF('Activity rawdata'!C1343="PY","Planted",IF('Activity rawdata'!C1343="NY","Nat/Convert",IF('Activity rawdata'!C1343="NN","Nat/Nonconvert",IF('Activity rawdata'!C1343="OY","Planted"))))</f>
        <v>Planted</v>
      </c>
      <c r="D1344" s="70" t="str">
        <f>'Activity rawdata'!D1343</f>
        <v>STP2</v>
      </c>
      <c r="E1344" s="72" t="str">
        <f>'Activity rawdata'!E1343</f>
        <v>88</v>
      </c>
      <c r="F1344" s="73" t="str">
        <f>'Activity rawdata'!L1343</f>
        <v>MT2</v>
      </c>
      <c r="G1344" s="72" t="str">
        <f>'Activity rawdata'!R1343</f>
        <v>2061</v>
      </c>
      <c r="H1344" s="72" t="str">
        <f>IF('Activity rawdata'!P1343="AHTHIN1","1st Thin",IF('Activity rawdata'!P1343="AHCC","Clearcut",IF('Activity rawdata'!P1343="AHTHSMZ","SMZ Thin",IF('Activity rawdata'!P1343="AHTHIN2","2nd Thin",IF('Activity rawdata'!P1343="AFERTE","Early Fert",IF('Activity rawdata'!P1343="AFERTM","Mid Fert",IF('Activity rawdata'!P1343="AFERTL","Late Fert",  IF('Activity rawdata'!P1343="ASP","Site Prep", IF('Activity rawdata'!P1343="APLT","Plant",  IF('Activity rawdata'!P1343="ANREG","Natural Regeneration"))))))))))</f>
        <v>Late Fert</v>
      </c>
      <c r="I1344" s="74">
        <f>'Activity rawdata'!O1343</f>
        <v>60.22</v>
      </c>
      <c r="J1344" s="75">
        <f>'Activity rawdata'!N1343</f>
        <v>22</v>
      </c>
      <c r="K1344" s="75">
        <f>'Activity rawdata'!AC1343</f>
        <v>74.680000000000007</v>
      </c>
      <c r="L1344" s="75">
        <f>'Activity rawdata'!AD1343</f>
        <v>102.65</v>
      </c>
      <c r="M1344" s="76">
        <f>'Activity rawdata'!AE1343</f>
        <v>11.549388213127182</v>
      </c>
      <c r="N1344" s="83">
        <f>'Activity rawdata'!T1343+'Activity rawdata'!U1343</f>
        <v>0</v>
      </c>
      <c r="O1344" s="80">
        <f>'Activity rawdata'!V1343</f>
        <v>0</v>
      </c>
      <c r="P1344" s="80">
        <f>'Activity rawdata'!W1343</f>
        <v>0</v>
      </c>
      <c r="Q1344" s="80">
        <f>'Activity rawdata'!X1343</f>
        <v>0</v>
      </c>
      <c r="R1344" s="84">
        <f t="shared" si="210"/>
        <v>0</v>
      </c>
      <c r="S1344" s="80">
        <f>'Activity rawdata'!Z1343</f>
        <v>0</v>
      </c>
      <c r="T1344" s="80">
        <f>'Activity rawdata'!AA1343</f>
        <v>0</v>
      </c>
      <c r="U1344" s="80">
        <f t="shared" si="211"/>
        <v>0</v>
      </c>
      <c r="V1344" s="81">
        <f t="shared" si="212"/>
        <v>0</v>
      </c>
      <c r="W1344" s="75">
        <f t="shared" si="213"/>
        <v>0</v>
      </c>
      <c r="X1344" s="75">
        <f t="shared" si="214"/>
        <v>0</v>
      </c>
      <c r="Y1344" s="75">
        <f t="shared" si="215"/>
        <v>0</v>
      </c>
      <c r="Z1344" s="82">
        <f t="shared" si="216"/>
        <v>0</v>
      </c>
      <c r="AA1344" s="75">
        <f t="shared" si="217"/>
        <v>0</v>
      </c>
      <c r="AB1344" s="75">
        <f t="shared" si="218"/>
        <v>0</v>
      </c>
      <c r="AC1344" s="82">
        <f t="shared" si="219"/>
        <v>0</v>
      </c>
    </row>
    <row r="1345" spans="1:29" x14ac:dyDescent="0.35">
      <c r="A1345" s="70" t="str">
        <f>'Activity rawdata'!A1344</f>
        <v>BH6125-1-376</v>
      </c>
      <c r="B1345" s="71" t="str">
        <f>'Activity rawdata'!B1344</f>
        <v>LB</v>
      </c>
      <c r="C1345" s="71" t="str">
        <f>IF('Activity rawdata'!C1344="PY","Planted",IF('Activity rawdata'!C1344="NY","Nat/Convert",IF('Activity rawdata'!C1344="NN","Nat/Nonconvert",IF('Activity rawdata'!C1344="OY","Planted"))))</f>
        <v>Planted</v>
      </c>
      <c r="D1345" s="70" t="str">
        <f>'Activity rawdata'!D1344</f>
        <v>STP2</v>
      </c>
      <c r="E1345" s="72" t="str">
        <f>'Activity rawdata'!E1344</f>
        <v>78</v>
      </c>
      <c r="F1345" s="73" t="str">
        <f>'Activity rawdata'!L1344</f>
        <v>MT2</v>
      </c>
      <c r="G1345" s="72" t="str">
        <f>'Activity rawdata'!R1344</f>
        <v>2061</v>
      </c>
      <c r="H1345" s="72" t="str">
        <f>IF('Activity rawdata'!P1344="AHTHIN1","1st Thin",IF('Activity rawdata'!P1344="AHCC","Clearcut",IF('Activity rawdata'!P1344="AHTHSMZ","SMZ Thin",IF('Activity rawdata'!P1344="AHTHIN2","2nd Thin",IF('Activity rawdata'!P1344="AFERTE","Early Fert",IF('Activity rawdata'!P1344="AFERTM","Mid Fert",IF('Activity rawdata'!P1344="AFERTL","Late Fert",  IF('Activity rawdata'!P1344="ASP","Site Prep", IF('Activity rawdata'!P1344="APLT","Plant",  IF('Activity rawdata'!P1344="ANREG","Natural Regeneration"))))))))))</f>
        <v>Late Fert</v>
      </c>
      <c r="I1345" s="74">
        <f>'Activity rawdata'!O1344</f>
        <v>61.85</v>
      </c>
      <c r="J1345" s="75">
        <f>'Activity rawdata'!N1344</f>
        <v>22</v>
      </c>
      <c r="K1345" s="75">
        <f>'Activity rawdata'!AC1344</f>
        <v>74.430000000000007</v>
      </c>
      <c r="L1345" s="75">
        <f>'Activity rawdata'!AD1344</f>
        <v>123.31</v>
      </c>
      <c r="M1345" s="76">
        <f>'Activity rawdata'!AE1344</f>
        <v>10.519889123312062</v>
      </c>
      <c r="N1345" s="83">
        <f>'Activity rawdata'!T1344+'Activity rawdata'!U1344</f>
        <v>0</v>
      </c>
      <c r="O1345" s="80">
        <f>'Activity rawdata'!V1344</f>
        <v>0</v>
      </c>
      <c r="P1345" s="80">
        <f>'Activity rawdata'!W1344</f>
        <v>0</v>
      </c>
      <c r="Q1345" s="80">
        <f>'Activity rawdata'!X1344</f>
        <v>0</v>
      </c>
      <c r="R1345" s="84">
        <f t="shared" si="210"/>
        <v>0</v>
      </c>
      <c r="S1345" s="80">
        <f>'Activity rawdata'!Z1344</f>
        <v>0</v>
      </c>
      <c r="T1345" s="80">
        <f>'Activity rawdata'!AA1344</f>
        <v>0</v>
      </c>
      <c r="U1345" s="80">
        <f t="shared" si="211"/>
        <v>0</v>
      </c>
      <c r="V1345" s="81">
        <f t="shared" si="212"/>
        <v>0</v>
      </c>
      <c r="W1345" s="75">
        <f t="shared" si="213"/>
        <v>0</v>
      </c>
      <c r="X1345" s="75">
        <f t="shared" si="214"/>
        <v>0</v>
      </c>
      <c r="Y1345" s="75">
        <f t="shared" si="215"/>
        <v>0</v>
      </c>
      <c r="Z1345" s="82">
        <f t="shared" si="216"/>
        <v>0</v>
      </c>
      <c r="AA1345" s="75">
        <f t="shared" si="217"/>
        <v>0</v>
      </c>
      <c r="AB1345" s="75">
        <f t="shared" si="218"/>
        <v>0</v>
      </c>
      <c r="AC1345" s="82">
        <f t="shared" si="219"/>
        <v>0</v>
      </c>
    </row>
    <row r="1346" spans="1:29" x14ac:dyDescent="0.35">
      <c r="A1346" s="70" t="str">
        <f>'Activity rawdata'!A1345</f>
        <v>BH5186-1-174</v>
      </c>
      <c r="B1346" s="71" t="str">
        <f>'Activity rawdata'!B1345</f>
        <v>LB</v>
      </c>
      <c r="C1346" s="71" t="str">
        <f>IF('Activity rawdata'!C1345="PY","Planted",IF('Activity rawdata'!C1345="NY","Nat/Convert",IF('Activity rawdata'!C1345="NN","Nat/Nonconvert",IF('Activity rawdata'!C1345="OY","Planted"))))</f>
        <v>Planted</v>
      </c>
      <c r="D1346" s="70" t="str">
        <f>'Activity rawdata'!D1345</f>
        <v>STP2</v>
      </c>
      <c r="E1346" s="72" t="str">
        <f>'Activity rawdata'!E1345</f>
        <v>90</v>
      </c>
      <c r="F1346" s="73" t="str">
        <f>'Activity rawdata'!L1345</f>
        <v>MT2</v>
      </c>
      <c r="G1346" s="72" t="str">
        <f>'Activity rawdata'!R1345</f>
        <v>2061</v>
      </c>
      <c r="H1346" s="72" t="str">
        <f>IF('Activity rawdata'!P1345="AHTHIN1","1st Thin",IF('Activity rawdata'!P1345="AHCC","Clearcut",IF('Activity rawdata'!P1345="AHTHSMZ","SMZ Thin",IF('Activity rawdata'!P1345="AHTHIN2","2nd Thin",IF('Activity rawdata'!P1345="AFERTE","Early Fert",IF('Activity rawdata'!P1345="AFERTM","Mid Fert",IF('Activity rawdata'!P1345="AFERTL","Late Fert",  IF('Activity rawdata'!P1345="ASP","Site Prep", IF('Activity rawdata'!P1345="APLT","Plant",  IF('Activity rawdata'!P1345="ANREG","Natural Regeneration"))))))))))</f>
        <v>Late Fert</v>
      </c>
      <c r="I1346" s="74">
        <f>'Activity rawdata'!O1345</f>
        <v>0.88</v>
      </c>
      <c r="J1346" s="75">
        <f>'Activity rawdata'!N1345</f>
        <v>22</v>
      </c>
      <c r="K1346" s="75">
        <f>'Activity rawdata'!AC1345</f>
        <v>73.06</v>
      </c>
      <c r="L1346" s="75">
        <f>'Activity rawdata'!AD1345</f>
        <v>93.16</v>
      </c>
      <c r="M1346" s="76">
        <f>'Activity rawdata'!AE1345</f>
        <v>11.991165467090013</v>
      </c>
      <c r="N1346" s="83">
        <f>'Activity rawdata'!T1345+'Activity rawdata'!U1345</f>
        <v>0</v>
      </c>
      <c r="O1346" s="80">
        <f>'Activity rawdata'!V1345</f>
        <v>0</v>
      </c>
      <c r="P1346" s="80">
        <f>'Activity rawdata'!W1345</f>
        <v>0</v>
      </c>
      <c r="Q1346" s="80">
        <f>'Activity rawdata'!X1345</f>
        <v>0</v>
      </c>
      <c r="R1346" s="84">
        <f t="shared" si="210"/>
        <v>0</v>
      </c>
      <c r="S1346" s="80">
        <f>'Activity rawdata'!Z1345</f>
        <v>0</v>
      </c>
      <c r="T1346" s="80">
        <f>'Activity rawdata'!AA1345</f>
        <v>0</v>
      </c>
      <c r="U1346" s="80">
        <f t="shared" si="211"/>
        <v>0</v>
      </c>
      <c r="V1346" s="81">
        <f t="shared" si="212"/>
        <v>0</v>
      </c>
      <c r="W1346" s="75">
        <f t="shared" si="213"/>
        <v>0</v>
      </c>
      <c r="X1346" s="75">
        <f t="shared" si="214"/>
        <v>0</v>
      </c>
      <c r="Y1346" s="75">
        <f t="shared" si="215"/>
        <v>0</v>
      </c>
      <c r="Z1346" s="82">
        <f t="shared" si="216"/>
        <v>0</v>
      </c>
      <c r="AA1346" s="75">
        <f t="shared" si="217"/>
        <v>0</v>
      </c>
      <c r="AB1346" s="75">
        <f t="shared" si="218"/>
        <v>0</v>
      </c>
      <c r="AC1346" s="82">
        <f t="shared" si="219"/>
        <v>0</v>
      </c>
    </row>
    <row r="1347" spans="1:29" x14ac:dyDescent="0.35">
      <c r="A1347" s="70" t="str">
        <f>'Activity rawdata'!A1346</f>
        <v>BH6112-1-232</v>
      </c>
      <c r="B1347" s="71" t="str">
        <f>'Activity rawdata'!B1346</f>
        <v>LB</v>
      </c>
      <c r="C1347" s="71" t="str">
        <f>IF('Activity rawdata'!C1346="PY","Planted",IF('Activity rawdata'!C1346="NY","Nat/Convert",IF('Activity rawdata'!C1346="NN","Nat/Nonconvert",IF('Activity rawdata'!C1346="OY","Planted"))))</f>
        <v>Planted</v>
      </c>
      <c r="D1347" s="70" t="str">
        <f>'Activity rawdata'!D1346</f>
        <v>STP2</v>
      </c>
      <c r="E1347" s="72" t="str">
        <f>'Activity rawdata'!E1346</f>
        <v>79</v>
      </c>
      <c r="F1347" s="73" t="str">
        <f>'Activity rawdata'!L1346</f>
        <v>MT2</v>
      </c>
      <c r="G1347" s="72" t="str">
        <f>'Activity rawdata'!R1346</f>
        <v>2061</v>
      </c>
      <c r="H1347" s="72" t="str">
        <f>IF('Activity rawdata'!P1346="AHTHIN1","1st Thin",IF('Activity rawdata'!P1346="AHCC","Clearcut",IF('Activity rawdata'!P1346="AHTHSMZ","SMZ Thin",IF('Activity rawdata'!P1346="AHTHIN2","2nd Thin",IF('Activity rawdata'!P1346="AFERTE","Early Fert",IF('Activity rawdata'!P1346="AFERTM","Mid Fert",IF('Activity rawdata'!P1346="AFERTL","Late Fert",  IF('Activity rawdata'!P1346="ASP","Site Prep", IF('Activity rawdata'!P1346="APLT","Plant",  IF('Activity rawdata'!P1346="ANREG","Natural Regeneration"))))))))))</f>
        <v>Late Fert</v>
      </c>
      <c r="I1347" s="74">
        <f>'Activity rawdata'!O1346</f>
        <v>5.53</v>
      </c>
      <c r="J1347" s="75">
        <f>'Activity rawdata'!N1346</f>
        <v>22</v>
      </c>
      <c r="K1347" s="75">
        <f>'Activity rawdata'!AC1346</f>
        <v>74.430000000000007</v>
      </c>
      <c r="L1347" s="75">
        <f>'Activity rawdata'!AD1346</f>
        <v>123.31</v>
      </c>
      <c r="M1347" s="76">
        <f>'Activity rawdata'!AE1346</f>
        <v>10.519889123312062</v>
      </c>
      <c r="N1347" s="83">
        <f>'Activity rawdata'!T1346+'Activity rawdata'!U1346</f>
        <v>0</v>
      </c>
      <c r="O1347" s="80">
        <f>'Activity rawdata'!V1346</f>
        <v>0</v>
      </c>
      <c r="P1347" s="80">
        <f>'Activity rawdata'!W1346</f>
        <v>0</v>
      </c>
      <c r="Q1347" s="80">
        <f>'Activity rawdata'!X1346</f>
        <v>0</v>
      </c>
      <c r="R1347" s="84">
        <f t="shared" si="210"/>
        <v>0</v>
      </c>
      <c r="S1347" s="80">
        <f>'Activity rawdata'!Z1346</f>
        <v>0</v>
      </c>
      <c r="T1347" s="80">
        <f>'Activity rawdata'!AA1346</f>
        <v>0</v>
      </c>
      <c r="U1347" s="80">
        <f t="shared" si="211"/>
        <v>0</v>
      </c>
      <c r="V1347" s="81">
        <f t="shared" si="212"/>
        <v>0</v>
      </c>
      <c r="W1347" s="75">
        <f t="shared" si="213"/>
        <v>0</v>
      </c>
      <c r="X1347" s="75">
        <f t="shared" si="214"/>
        <v>0</v>
      </c>
      <c r="Y1347" s="75">
        <f t="shared" si="215"/>
        <v>0</v>
      </c>
      <c r="Z1347" s="82">
        <f t="shared" si="216"/>
        <v>0</v>
      </c>
      <c r="AA1347" s="75">
        <f t="shared" si="217"/>
        <v>0</v>
      </c>
      <c r="AB1347" s="75">
        <f t="shared" si="218"/>
        <v>0</v>
      </c>
      <c r="AC1347" s="82">
        <f t="shared" si="219"/>
        <v>0</v>
      </c>
    </row>
    <row r="1348" spans="1:29" x14ac:dyDescent="0.35">
      <c r="A1348" s="70" t="str">
        <f>'Activity rawdata'!A1347</f>
        <v>BH6112-1-256</v>
      </c>
      <c r="B1348" s="71" t="str">
        <f>'Activity rawdata'!B1347</f>
        <v>LB</v>
      </c>
      <c r="C1348" s="71" t="str">
        <f>IF('Activity rawdata'!C1347="PY","Planted",IF('Activity rawdata'!C1347="NY","Nat/Convert",IF('Activity rawdata'!C1347="NN","Nat/Nonconvert",IF('Activity rawdata'!C1347="OY","Planted"))))</f>
        <v>Planted</v>
      </c>
      <c r="D1348" s="70" t="str">
        <f>'Activity rawdata'!D1347</f>
        <v>STP2</v>
      </c>
      <c r="E1348" s="72" t="str">
        <f>'Activity rawdata'!E1347</f>
        <v>79</v>
      </c>
      <c r="F1348" s="73" t="str">
        <f>'Activity rawdata'!L1347</f>
        <v>MT2</v>
      </c>
      <c r="G1348" s="72" t="str">
        <f>'Activity rawdata'!R1347</f>
        <v>2061</v>
      </c>
      <c r="H1348" s="72" t="str">
        <f>IF('Activity rawdata'!P1347="AHTHIN1","1st Thin",IF('Activity rawdata'!P1347="AHCC","Clearcut",IF('Activity rawdata'!P1347="AHTHSMZ","SMZ Thin",IF('Activity rawdata'!P1347="AHTHIN2","2nd Thin",IF('Activity rawdata'!P1347="AFERTE","Early Fert",IF('Activity rawdata'!P1347="AFERTM","Mid Fert",IF('Activity rawdata'!P1347="AFERTL","Late Fert",  IF('Activity rawdata'!P1347="ASP","Site Prep", IF('Activity rawdata'!P1347="APLT","Plant",  IF('Activity rawdata'!P1347="ANREG","Natural Regeneration"))))))))))</f>
        <v>Late Fert</v>
      </c>
      <c r="I1348" s="74">
        <f>'Activity rawdata'!O1347</f>
        <v>16.399999999999999</v>
      </c>
      <c r="J1348" s="75">
        <f>'Activity rawdata'!N1347</f>
        <v>22</v>
      </c>
      <c r="K1348" s="75">
        <f>'Activity rawdata'!AC1347</f>
        <v>74.430000000000007</v>
      </c>
      <c r="L1348" s="75">
        <f>'Activity rawdata'!AD1347</f>
        <v>123.31</v>
      </c>
      <c r="M1348" s="76">
        <f>'Activity rawdata'!AE1347</f>
        <v>10.519889123312062</v>
      </c>
      <c r="N1348" s="83">
        <f>'Activity rawdata'!T1347+'Activity rawdata'!U1347</f>
        <v>0</v>
      </c>
      <c r="O1348" s="80">
        <f>'Activity rawdata'!V1347</f>
        <v>0</v>
      </c>
      <c r="P1348" s="80">
        <f>'Activity rawdata'!W1347</f>
        <v>0</v>
      </c>
      <c r="Q1348" s="80">
        <f>'Activity rawdata'!X1347</f>
        <v>0</v>
      </c>
      <c r="R1348" s="84">
        <f t="shared" si="210"/>
        <v>0</v>
      </c>
      <c r="S1348" s="80">
        <f>'Activity rawdata'!Z1347</f>
        <v>0</v>
      </c>
      <c r="T1348" s="80">
        <f>'Activity rawdata'!AA1347</f>
        <v>0</v>
      </c>
      <c r="U1348" s="80">
        <f t="shared" si="211"/>
        <v>0</v>
      </c>
      <c r="V1348" s="81">
        <f t="shared" si="212"/>
        <v>0</v>
      </c>
      <c r="W1348" s="75">
        <f t="shared" si="213"/>
        <v>0</v>
      </c>
      <c r="X1348" s="75">
        <f t="shared" si="214"/>
        <v>0</v>
      </c>
      <c r="Y1348" s="75">
        <f t="shared" si="215"/>
        <v>0</v>
      </c>
      <c r="Z1348" s="82">
        <f t="shared" si="216"/>
        <v>0</v>
      </c>
      <c r="AA1348" s="75">
        <f t="shared" si="217"/>
        <v>0</v>
      </c>
      <c r="AB1348" s="75">
        <f t="shared" si="218"/>
        <v>0</v>
      </c>
      <c r="AC1348" s="82">
        <f t="shared" si="219"/>
        <v>0</v>
      </c>
    </row>
    <row r="1349" spans="1:29" x14ac:dyDescent="0.35">
      <c r="A1349" s="70" t="str">
        <f>'Activity rawdata'!A1348</f>
        <v>BH6112-1-372</v>
      </c>
      <c r="B1349" s="71" t="str">
        <f>'Activity rawdata'!B1348</f>
        <v>LB</v>
      </c>
      <c r="C1349" s="71" t="str">
        <f>IF('Activity rawdata'!C1348="PY","Planted",IF('Activity rawdata'!C1348="NY","Nat/Convert",IF('Activity rawdata'!C1348="NN","Nat/Nonconvert",IF('Activity rawdata'!C1348="OY","Planted"))))</f>
        <v>Planted</v>
      </c>
      <c r="D1349" s="70" t="str">
        <f>'Activity rawdata'!D1348</f>
        <v>STP2</v>
      </c>
      <c r="E1349" s="72" t="str">
        <f>'Activity rawdata'!E1348</f>
        <v>79</v>
      </c>
      <c r="F1349" s="73" t="str">
        <f>'Activity rawdata'!L1348</f>
        <v>MT2</v>
      </c>
      <c r="G1349" s="72" t="str">
        <f>'Activity rawdata'!R1348</f>
        <v>2061</v>
      </c>
      <c r="H1349" s="72" t="str">
        <f>IF('Activity rawdata'!P1348="AHTHIN1","1st Thin",IF('Activity rawdata'!P1348="AHCC","Clearcut",IF('Activity rawdata'!P1348="AHTHSMZ","SMZ Thin",IF('Activity rawdata'!P1348="AHTHIN2","2nd Thin",IF('Activity rawdata'!P1348="AFERTE","Early Fert",IF('Activity rawdata'!P1348="AFERTM","Mid Fert",IF('Activity rawdata'!P1348="AFERTL","Late Fert",  IF('Activity rawdata'!P1348="ASP","Site Prep", IF('Activity rawdata'!P1348="APLT","Plant",  IF('Activity rawdata'!P1348="ANREG","Natural Regeneration"))))))))))</f>
        <v>Late Fert</v>
      </c>
      <c r="I1349" s="74">
        <f>'Activity rawdata'!O1348</f>
        <v>51.79</v>
      </c>
      <c r="J1349" s="75">
        <f>'Activity rawdata'!N1348</f>
        <v>22</v>
      </c>
      <c r="K1349" s="75">
        <f>'Activity rawdata'!AC1348</f>
        <v>74.430000000000007</v>
      </c>
      <c r="L1349" s="75">
        <f>'Activity rawdata'!AD1348</f>
        <v>123.31</v>
      </c>
      <c r="M1349" s="76">
        <f>'Activity rawdata'!AE1348</f>
        <v>10.519889123312062</v>
      </c>
      <c r="N1349" s="83">
        <f>'Activity rawdata'!T1348+'Activity rawdata'!U1348</f>
        <v>0</v>
      </c>
      <c r="O1349" s="80">
        <f>'Activity rawdata'!V1348</f>
        <v>0</v>
      </c>
      <c r="P1349" s="80">
        <f>'Activity rawdata'!W1348</f>
        <v>0</v>
      </c>
      <c r="Q1349" s="80">
        <f>'Activity rawdata'!X1348</f>
        <v>0</v>
      </c>
      <c r="R1349" s="84">
        <f t="shared" si="210"/>
        <v>0</v>
      </c>
      <c r="S1349" s="80">
        <f>'Activity rawdata'!Z1348</f>
        <v>0</v>
      </c>
      <c r="T1349" s="80">
        <f>'Activity rawdata'!AA1348</f>
        <v>0</v>
      </c>
      <c r="U1349" s="80">
        <f t="shared" si="211"/>
        <v>0</v>
      </c>
      <c r="V1349" s="81">
        <f t="shared" si="212"/>
        <v>0</v>
      </c>
      <c r="W1349" s="75">
        <f t="shared" si="213"/>
        <v>0</v>
      </c>
      <c r="X1349" s="75">
        <f t="shared" si="214"/>
        <v>0</v>
      </c>
      <c r="Y1349" s="75">
        <f t="shared" si="215"/>
        <v>0</v>
      </c>
      <c r="Z1349" s="82">
        <f t="shared" si="216"/>
        <v>0</v>
      </c>
      <c r="AA1349" s="75">
        <f t="shared" si="217"/>
        <v>0</v>
      </c>
      <c r="AB1349" s="75">
        <f t="shared" si="218"/>
        <v>0</v>
      </c>
      <c r="AC1349" s="82">
        <f t="shared" si="219"/>
        <v>0</v>
      </c>
    </row>
    <row r="1350" spans="1:29" x14ac:dyDescent="0.35">
      <c r="A1350" s="70" t="str">
        <f>'Activity rawdata'!A1349</f>
        <v>BH6125-1-274</v>
      </c>
      <c r="B1350" s="71" t="str">
        <f>'Activity rawdata'!B1349</f>
        <v>LB</v>
      </c>
      <c r="C1350" s="71" t="str">
        <f>IF('Activity rawdata'!C1349="PY","Planted",IF('Activity rawdata'!C1349="NY","Nat/Convert",IF('Activity rawdata'!C1349="NN","Nat/Nonconvert",IF('Activity rawdata'!C1349="OY","Planted"))))</f>
        <v>Planted</v>
      </c>
      <c r="D1350" s="70" t="str">
        <f>'Activity rawdata'!D1349</f>
        <v>STP2</v>
      </c>
      <c r="E1350" s="72" t="str">
        <f>'Activity rawdata'!E1349</f>
        <v>79</v>
      </c>
      <c r="F1350" s="73" t="str">
        <f>'Activity rawdata'!L1349</f>
        <v>MT2</v>
      </c>
      <c r="G1350" s="72" t="str">
        <f>'Activity rawdata'!R1349</f>
        <v>2061</v>
      </c>
      <c r="H1350" s="72" t="str">
        <f>IF('Activity rawdata'!P1349="AHTHIN1","1st Thin",IF('Activity rawdata'!P1349="AHCC","Clearcut",IF('Activity rawdata'!P1349="AHTHSMZ","SMZ Thin",IF('Activity rawdata'!P1349="AHTHIN2","2nd Thin",IF('Activity rawdata'!P1349="AFERTE","Early Fert",IF('Activity rawdata'!P1349="AFERTM","Mid Fert",IF('Activity rawdata'!P1349="AFERTL","Late Fert",  IF('Activity rawdata'!P1349="ASP","Site Prep", IF('Activity rawdata'!P1349="APLT","Plant",  IF('Activity rawdata'!P1349="ANREG","Natural Regeneration"))))))))))</f>
        <v>Late Fert</v>
      </c>
      <c r="I1350" s="74">
        <f>'Activity rawdata'!O1349</f>
        <v>13.74</v>
      </c>
      <c r="J1350" s="75">
        <f>'Activity rawdata'!N1349</f>
        <v>22</v>
      </c>
      <c r="K1350" s="75">
        <f>'Activity rawdata'!AC1349</f>
        <v>74.430000000000007</v>
      </c>
      <c r="L1350" s="75">
        <f>'Activity rawdata'!AD1349</f>
        <v>123.31</v>
      </c>
      <c r="M1350" s="76">
        <f>'Activity rawdata'!AE1349</f>
        <v>10.519889123312062</v>
      </c>
      <c r="N1350" s="83">
        <f>'Activity rawdata'!T1349+'Activity rawdata'!U1349</f>
        <v>0</v>
      </c>
      <c r="O1350" s="80">
        <f>'Activity rawdata'!V1349</f>
        <v>0</v>
      </c>
      <c r="P1350" s="80">
        <f>'Activity rawdata'!W1349</f>
        <v>0</v>
      </c>
      <c r="Q1350" s="80">
        <f>'Activity rawdata'!X1349</f>
        <v>0</v>
      </c>
      <c r="R1350" s="84">
        <f t="shared" si="210"/>
        <v>0</v>
      </c>
      <c r="S1350" s="80">
        <f>'Activity rawdata'!Z1349</f>
        <v>0</v>
      </c>
      <c r="T1350" s="80">
        <f>'Activity rawdata'!AA1349</f>
        <v>0</v>
      </c>
      <c r="U1350" s="80">
        <f t="shared" si="211"/>
        <v>0</v>
      </c>
      <c r="V1350" s="81">
        <f t="shared" si="212"/>
        <v>0</v>
      </c>
      <c r="W1350" s="75">
        <f t="shared" si="213"/>
        <v>0</v>
      </c>
      <c r="X1350" s="75">
        <f t="shared" si="214"/>
        <v>0</v>
      </c>
      <c r="Y1350" s="75">
        <f t="shared" si="215"/>
        <v>0</v>
      </c>
      <c r="Z1350" s="82">
        <f t="shared" si="216"/>
        <v>0</v>
      </c>
      <c r="AA1350" s="75">
        <f t="shared" si="217"/>
        <v>0</v>
      </c>
      <c r="AB1350" s="75">
        <f t="shared" si="218"/>
        <v>0</v>
      </c>
      <c r="AC1350" s="82">
        <f t="shared" si="219"/>
        <v>0</v>
      </c>
    </row>
    <row r="1351" spans="1:29" x14ac:dyDescent="0.35">
      <c r="A1351" s="70" t="str">
        <f>'Activity rawdata'!A1350</f>
        <v>BH5136-1-140</v>
      </c>
      <c r="B1351" s="71" t="str">
        <f>'Activity rawdata'!B1350</f>
        <v>LB</v>
      </c>
      <c r="C1351" s="71" t="str">
        <f>IF('Activity rawdata'!C1350="PY","Planted",IF('Activity rawdata'!C1350="NY","Nat/Convert",IF('Activity rawdata'!C1350="NN","Nat/Nonconvert",IF('Activity rawdata'!C1350="OY","Planted"))))</f>
        <v>Planted</v>
      </c>
      <c r="D1351" s="70" t="str">
        <f>'Activity rawdata'!D1350</f>
        <v>STP2</v>
      </c>
      <c r="E1351" s="72" t="str">
        <f>'Activity rawdata'!E1350</f>
        <v>78</v>
      </c>
      <c r="F1351" s="73" t="str">
        <f>'Activity rawdata'!L1350</f>
        <v>MT2</v>
      </c>
      <c r="G1351" s="72" t="str">
        <f>'Activity rawdata'!R1350</f>
        <v>2061</v>
      </c>
      <c r="H1351" s="72" t="str">
        <f>IF('Activity rawdata'!P1350="AHTHIN1","1st Thin",IF('Activity rawdata'!P1350="AHCC","Clearcut",IF('Activity rawdata'!P1350="AHTHSMZ","SMZ Thin",IF('Activity rawdata'!P1350="AHTHIN2","2nd Thin",IF('Activity rawdata'!P1350="AFERTE","Early Fert",IF('Activity rawdata'!P1350="AFERTM","Mid Fert",IF('Activity rawdata'!P1350="AFERTL","Late Fert",  IF('Activity rawdata'!P1350="ASP","Site Prep", IF('Activity rawdata'!P1350="APLT","Plant",  IF('Activity rawdata'!P1350="ANREG","Natural Regeneration"))))))))))</f>
        <v>Late Fert</v>
      </c>
      <c r="I1351" s="74">
        <f>'Activity rawdata'!O1350</f>
        <v>165.11</v>
      </c>
      <c r="J1351" s="75">
        <f>'Activity rawdata'!N1350</f>
        <v>22</v>
      </c>
      <c r="K1351" s="75">
        <f>'Activity rawdata'!AC1350</f>
        <v>74.430000000000007</v>
      </c>
      <c r="L1351" s="75">
        <f>'Activity rawdata'!AD1350</f>
        <v>123.31</v>
      </c>
      <c r="M1351" s="76">
        <f>'Activity rawdata'!AE1350</f>
        <v>10.519889123312062</v>
      </c>
      <c r="N1351" s="83">
        <f>'Activity rawdata'!T1350+'Activity rawdata'!U1350</f>
        <v>0</v>
      </c>
      <c r="O1351" s="80">
        <f>'Activity rawdata'!V1350</f>
        <v>0</v>
      </c>
      <c r="P1351" s="80">
        <f>'Activity rawdata'!W1350</f>
        <v>0</v>
      </c>
      <c r="Q1351" s="80">
        <f>'Activity rawdata'!X1350</f>
        <v>0</v>
      </c>
      <c r="R1351" s="84">
        <f t="shared" si="210"/>
        <v>0</v>
      </c>
      <c r="S1351" s="80">
        <f>'Activity rawdata'!Z1350</f>
        <v>0</v>
      </c>
      <c r="T1351" s="80">
        <f>'Activity rawdata'!AA1350</f>
        <v>0</v>
      </c>
      <c r="U1351" s="80">
        <f t="shared" si="211"/>
        <v>0</v>
      </c>
      <c r="V1351" s="81">
        <f t="shared" si="212"/>
        <v>0</v>
      </c>
      <c r="W1351" s="75">
        <f t="shared" si="213"/>
        <v>0</v>
      </c>
      <c r="X1351" s="75">
        <f t="shared" si="214"/>
        <v>0</v>
      </c>
      <c r="Y1351" s="75">
        <f t="shared" si="215"/>
        <v>0</v>
      </c>
      <c r="Z1351" s="82">
        <f t="shared" si="216"/>
        <v>0</v>
      </c>
      <c r="AA1351" s="75">
        <f t="shared" si="217"/>
        <v>0</v>
      </c>
      <c r="AB1351" s="75">
        <f t="shared" si="218"/>
        <v>0</v>
      </c>
      <c r="AC1351" s="82">
        <f t="shared" si="219"/>
        <v>0</v>
      </c>
    </row>
    <row r="1352" spans="1:29" x14ac:dyDescent="0.35">
      <c r="A1352" s="70" t="str">
        <f>'Activity rawdata'!A1351</f>
        <v>BH1431-1-25</v>
      </c>
      <c r="B1352" s="71" t="str">
        <f>'Activity rawdata'!B1351</f>
        <v>LB</v>
      </c>
      <c r="C1352" s="71" t="str">
        <f>IF('Activity rawdata'!C1351="PY","Planted",IF('Activity rawdata'!C1351="NY","Nat/Convert",IF('Activity rawdata'!C1351="NN","Nat/Nonconvert",IF('Activity rawdata'!C1351="OY","Planted"))))</f>
        <v>Planted</v>
      </c>
      <c r="D1352" s="70" t="str">
        <f>'Activity rawdata'!D1351</f>
        <v>STP2</v>
      </c>
      <c r="E1352" s="72" t="str">
        <f>'Activity rawdata'!E1351</f>
        <v>86</v>
      </c>
      <c r="F1352" s="73" t="str">
        <f>'Activity rawdata'!L1351</f>
        <v>MT2</v>
      </c>
      <c r="G1352" s="72" t="str">
        <f>'Activity rawdata'!R1351</f>
        <v>2061</v>
      </c>
      <c r="H1352" s="72" t="str">
        <f>IF('Activity rawdata'!P1351="AHTHIN1","1st Thin",IF('Activity rawdata'!P1351="AHCC","Clearcut",IF('Activity rawdata'!P1351="AHTHSMZ","SMZ Thin",IF('Activity rawdata'!P1351="AHTHIN2","2nd Thin",IF('Activity rawdata'!P1351="AFERTE","Early Fert",IF('Activity rawdata'!P1351="AFERTM","Mid Fert",IF('Activity rawdata'!P1351="AFERTL","Late Fert",  IF('Activity rawdata'!P1351="ASP","Site Prep", IF('Activity rawdata'!P1351="APLT","Plant",  IF('Activity rawdata'!P1351="ANREG","Natural Regeneration"))))))))))</f>
        <v>Late Fert</v>
      </c>
      <c r="I1352" s="74">
        <f>'Activity rawdata'!O1351</f>
        <v>63.77</v>
      </c>
      <c r="J1352" s="75">
        <f>'Activity rawdata'!N1351</f>
        <v>22</v>
      </c>
      <c r="K1352" s="75">
        <f>'Activity rawdata'!AC1351</f>
        <v>75.09</v>
      </c>
      <c r="L1352" s="75">
        <f>'Activity rawdata'!AD1351</f>
        <v>97.25</v>
      </c>
      <c r="M1352" s="76">
        <f>'Activity rawdata'!AE1351</f>
        <v>11.898235183440766</v>
      </c>
      <c r="N1352" s="83">
        <f>'Activity rawdata'!T1351+'Activity rawdata'!U1351</f>
        <v>0</v>
      </c>
      <c r="O1352" s="80">
        <f>'Activity rawdata'!V1351</f>
        <v>0</v>
      </c>
      <c r="P1352" s="80">
        <f>'Activity rawdata'!W1351</f>
        <v>0</v>
      </c>
      <c r="Q1352" s="80">
        <f>'Activity rawdata'!X1351</f>
        <v>0</v>
      </c>
      <c r="R1352" s="84">
        <f t="shared" si="210"/>
        <v>0</v>
      </c>
      <c r="S1352" s="80">
        <f>'Activity rawdata'!Z1351</f>
        <v>0</v>
      </c>
      <c r="T1352" s="80">
        <f>'Activity rawdata'!AA1351</f>
        <v>0</v>
      </c>
      <c r="U1352" s="80">
        <f t="shared" si="211"/>
        <v>0</v>
      </c>
      <c r="V1352" s="81">
        <f t="shared" si="212"/>
        <v>0</v>
      </c>
      <c r="W1352" s="75">
        <f t="shared" si="213"/>
        <v>0</v>
      </c>
      <c r="X1352" s="75">
        <f t="shared" si="214"/>
        <v>0</v>
      </c>
      <c r="Y1352" s="75">
        <f t="shared" si="215"/>
        <v>0</v>
      </c>
      <c r="Z1352" s="82">
        <f t="shared" si="216"/>
        <v>0</v>
      </c>
      <c r="AA1352" s="75">
        <f t="shared" si="217"/>
        <v>0</v>
      </c>
      <c r="AB1352" s="75">
        <f t="shared" si="218"/>
        <v>0</v>
      </c>
      <c r="AC1352" s="82">
        <f t="shared" si="219"/>
        <v>0</v>
      </c>
    </row>
    <row r="1353" spans="1:29" x14ac:dyDescent="0.35">
      <c r="A1353" s="70" t="str">
        <f>'Activity rawdata'!A1352</f>
        <v>BH1431-1-342</v>
      </c>
      <c r="B1353" s="71" t="str">
        <f>'Activity rawdata'!B1352</f>
        <v>LB</v>
      </c>
      <c r="C1353" s="71" t="str">
        <f>IF('Activity rawdata'!C1352="PY","Planted",IF('Activity rawdata'!C1352="NY","Nat/Convert",IF('Activity rawdata'!C1352="NN","Nat/Nonconvert",IF('Activity rawdata'!C1352="OY","Planted"))))</f>
        <v>Planted</v>
      </c>
      <c r="D1353" s="70" t="str">
        <f>'Activity rawdata'!D1352</f>
        <v>STP2</v>
      </c>
      <c r="E1353" s="72" t="str">
        <f>'Activity rawdata'!E1352</f>
        <v>88</v>
      </c>
      <c r="F1353" s="73" t="str">
        <f>'Activity rawdata'!L1352</f>
        <v>MT2</v>
      </c>
      <c r="G1353" s="72" t="str">
        <f>'Activity rawdata'!R1352</f>
        <v>2061</v>
      </c>
      <c r="H1353" s="72" t="str">
        <f>IF('Activity rawdata'!P1352="AHTHIN1","1st Thin",IF('Activity rawdata'!P1352="AHCC","Clearcut",IF('Activity rawdata'!P1352="AHTHSMZ","SMZ Thin",IF('Activity rawdata'!P1352="AHTHIN2","2nd Thin",IF('Activity rawdata'!P1352="AFERTE","Early Fert",IF('Activity rawdata'!P1352="AFERTM","Mid Fert",IF('Activity rawdata'!P1352="AFERTL","Late Fert",  IF('Activity rawdata'!P1352="ASP","Site Prep", IF('Activity rawdata'!P1352="APLT","Plant",  IF('Activity rawdata'!P1352="ANREG","Natural Regeneration"))))))))))</f>
        <v>Late Fert</v>
      </c>
      <c r="I1353" s="74">
        <f>'Activity rawdata'!O1352</f>
        <v>61.56</v>
      </c>
      <c r="J1353" s="75">
        <f>'Activity rawdata'!N1352</f>
        <v>22</v>
      </c>
      <c r="K1353" s="75">
        <f>'Activity rawdata'!AC1352</f>
        <v>75.09</v>
      </c>
      <c r="L1353" s="75">
        <f>'Activity rawdata'!AD1352</f>
        <v>97.25</v>
      </c>
      <c r="M1353" s="76">
        <f>'Activity rawdata'!AE1352</f>
        <v>11.898235183440766</v>
      </c>
      <c r="N1353" s="83">
        <f>'Activity rawdata'!T1352+'Activity rawdata'!U1352</f>
        <v>0</v>
      </c>
      <c r="O1353" s="80">
        <f>'Activity rawdata'!V1352</f>
        <v>0</v>
      </c>
      <c r="P1353" s="80">
        <f>'Activity rawdata'!W1352</f>
        <v>0</v>
      </c>
      <c r="Q1353" s="80">
        <f>'Activity rawdata'!X1352</f>
        <v>0</v>
      </c>
      <c r="R1353" s="84">
        <f t="shared" si="210"/>
        <v>0</v>
      </c>
      <c r="S1353" s="80">
        <f>'Activity rawdata'!Z1352</f>
        <v>0</v>
      </c>
      <c r="T1353" s="80">
        <f>'Activity rawdata'!AA1352</f>
        <v>0</v>
      </c>
      <c r="U1353" s="80">
        <f t="shared" si="211"/>
        <v>0</v>
      </c>
      <c r="V1353" s="81">
        <f t="shared" si="212"/>
        <v>0</v>
      </c>
      <c r="W1353" s="75">
        <f t="shared" si="213"/>
        <v>0</v>
      </c>
      <c r="X1353" s="75">
        <f t="shared" si="214"/>
        <v>0</v>
      </c>
      <c r="Y1353" s="75">
        <f t="shared" si="215"/>
        <v>0</v>
      </c>
      <c r="Z1353" s="82">
        <f t="shared" si="216"/>
        <v>0</v>
      </c>
      <c r="AA1353" s="75">
        <f t="shared" si="217"/>
        <v>0</v>
      </c>
      <c r="AB1353" s="75">
        <f t="shared" si="218"/>
        <v>0</v>
      </c>
      <c r="AC1353" s="82">
        <f t="shared" si="219"/>
        <v>0</v>
      </c>
    </row>
    <row r="1354" spans="1:29" x14ac:dyDescent="0.35">
      <c r="A1354" s="70" t="str">
        <f>'Activity rawdata'!A1353</f>
        <v>BH1431-1-27</v>
      </c>
      <c r="B1354" s="71" t="str">
        <f>'Activity rawdata'!B1353</f>
        <v>LB</v>
      </c>
      <c r="C1354" s="71" t="str">
        <f>IF('Activity rawdata'!C1353="PY","Planted",IF('Activity rawdata'!C1353="NY","Nat/Convert",IF('Activity rawdata'!C1353="NN","Nat/Nonconvert",IF('Activity rawdata'!C1353="OY","Planted"))))</f>
        <v>Planted</v>
      </c>
      <c r="D1354" s="70" t="str">
        <f>'Activity rawdata'!D1353</f>
        <v>STP2</v>
      </c>
      <c r="E1354" s="72" t="str">
        <f>'Activity rawdata'!E1353</f>
        <v>88</v>
      </c>
      <c r="F1354" s="73" t="str">
        <f>'Activity rawdata'!L1353</f>
        <v>MT2</v>
      </c>
      <c r="G1354" s="72" t="str">
        <f>'Activity rawdata'!R1353</f>
        <v>2061</v>
      </c>
      <c r="H1354" s="72" t="str">
        <f>IF('Activity rawdata'!P1353="AHTHIN1","1st Thin",IF('Activity rawdata'!P1353="AHCC","Clearcut",IF('Activity rawdata'!P1353="AHTHSMZ","SMZ Thin",IF('Activity rawdata'!P1353="AHTHIN2","2nd Thin",IF('Activity rawdata'!P1353="AFERTE","Early Fert",IF('Activity rawdata'!P1353="AFERTM","Mid Fert",IF('Activity rawdata'!P1353="AFERTL","Late Fert",  IF('Activity rawdata'!P1353="ASP","Site Prep", IF('Activity rawdata'!P1353="APLT","Plant",  IF('Activity rawdata'!P1353="ANREG","Natural Regeneration"))))))))))</f>
        <v>Late Fert</v>
      </c>
      <c r="I1354" s="74">
        <f>'Activity rawdata'!O1353</f>
        <v>47.01</v>
      </c>
      <c r="J1354" s="75">
        <f>'Activity rawdata'!N1353</f>
        <v>22</v>
      </c>
      <c r="K1354" s="75">
        <f>'Activity rawdata'!AC1353</f>
        <v>75.09</v>
      </c>
      <c r="L1354" s="75">
        <f>'Activity rawdata'!AD1353</f>
        <v>97.25</v>
      </c>
      <c r="M1354" s="76">
        <f>'Activity rawdata'!AE1353</f>
        <v>11.898235183440766</v>
      </c>
      <c r="N1354" s="83">
        <f>'Activity rawdata'!T1353+'Activity rawdata'!U1353</f>
        <v>0</v>
      </c>
      <c r="O1354" s="80">
        <f>'Activity rawdata'!V1353</f>
        <v>0</v>
      </c>
      <c r="P1354" s="80">
        <f>'Activity rawdata'!W1353</f>
        <v>0</v>
      </c>
      <c r="Q1354" s="80">
        <f>'Activity rawdata'!X1353</f>
        <v>0</v>
      </c>
      <c r="R1354" s="84">
        <f t="shared" si="210"/>
        <v>0</v>
      </c>
      <c r="S1354" s="80">
        <f>'Activity rawdata'!Z1353</f>
        <v>0</v>
      </c>
      <c r="T1354" s="80">
        <f>'Activity rawdata'!AA1353</f>
        <v>0</v>
      </c>
      <c r="U1354" s="80">
        <f t="shared" si="211"/>
        <v>0</v>
      </c>
      <c r="V1354" s="81">
        <f t="shared" si="212"/>
        <v>0</v>
      </c>
      <c r="W1354" s="75">
        <f t="shared" si="213"/>
        <v>0</v>
      </c>
      <c r="X1354" s="75">
        <f t="shared" si="214"/>
        <v>0</v>
      </c>
      <c r="Y1354" s="75">
        <f t="shared" si="215"/>
        <v>0</v>
      </c>
      <c r="Z1354" s="82">
        <f t="shared" si="216"/>
        <v>0</v>
      </c>
      <c r="AA1354" s="75">
        <f t="shared" si="217"/>
        <v>0</v>
      </c>
      <c r="AB1354" s="75">
        <f t="shared" si="218"/>
        <v>0</v>
      </c>
      <c r="AC1354" s="82">
        <f t="shared" si="219"/>
        <v>0</v>
      </c>
    </row>
    <row r="1355" spans="1:29" x14ac:dyDescent="0.35">
      <c r="A1355" s="70" t="str">
        <f>'Activity rawdata'!A1354</f>
        <v>BH1427-1-337</v>
      </c>
      <c r="B1355" s="71" t="str">
        <f>'Activity rawdata'!B1354</f>
        <v>LB</v>
      </c>
      <c r="C1355" s="71" t="str">
        <f>IF('Activity rawdata'!C1354="PY","Planted",IF('Activity rawdata'!C1354="NY","Nat/Convert",IF('Activity rawdata'!C1354="NN","Nat/Nonconvert",IF('Activity rawdata'!C1354="OY","Planted"))))</f>
        <v>Planted</v>
      </c>
      <c r="D1355" s="70" t="str">
        <f>'Activity rawdata'!D1354</f>
        <v>STP2</v>
      </c>
      <c r="E1355" s="72" t="str">
        <f>'Activity rawdata'!E1354</f>
        <v>88</v>
      </c>
      <c r="F1355" s="73" t="str">
        <f>'Activity rawdata'!L1354</f>
        <v>MT2</v>
      </c>
      <c r="G1355" s="72" t="str">
        <f>'Activity rawdata'!R1354</f>
        <v>2061</v>
      </c>
      <c r="H1355" s="72" t="str">
        <f>IF('Activity rawdata'!P1354="AHTHIN1","1st Thin",IF('Activity rawdata'!P1354="AHCC","Clearcut",IF('Activity rawdata'!P1354="AHTHSMZ","SMZ Thin",IF('Activity rawdata'!P1354="AHTHIN2","2nd Thin",IF('Activity rawdata'!P1354="AFERTE","Early Fert",IF('Activity rawdata'!P1354="AFERTM","Mid Fert",IF('Activity rawdata'!P1354="AFERTL","Late Fert",  IF('Activity rawdata'!P1354="ASP","Site Prep", IF('Activity rawdata'!P1354="APLT","Plant",  IF('Activity rawdata'!P1354="ANREG","Natural Regeneration"))))))))))</f>
        <v>Late Fert</v>
      </c>
      <c r="I1355" s="74">
        <f>'Activity rawdata'!O1354</f>
        <v>82.28</v>
      </c>
      <c r="J1355" s="75">
        <f>'Activity rawdata'!N1354</f>
        <v>22</v>
      </c>
      <c r="K1355" s="75">
        <f>'Activity rawdata'!AC1354</f>
        <v>75.09</v>
      </c>
      <c r="L1355" s="75">
        <f>'Activity rawdata'!AD1354</f>
        <v>97.25</v>
      </c>
      <c r="M1355" s="76">
        <f>'Activity rawdata'!AE1354</f>
        <v>11.898235183440766</v>
      </c>
      <c r="N1355" s="83">
        <f>'Activity rawdata'!T1354+'Activity rawdata'!U1354</f>
        <v>0</v>
      </c>
      <c r="O1355" s="80">
        <f>'Activity rawdata'!V1354</f>
        <v>0</v>
      </c>
      <c r="P1355" s="80">
        <f>'Activity rawdata'!W1354</f>
        <v>0</v>
      </c>
      <c r="Q1355" s="80">
        <f>'Activity rawdata'!X1354</f>
        <v>0</v>
      </c>
      <c r="R1355" s="84">
        <f t="shared" si="210"/>
        <v>0</v>
      </c>
      <c r="S1355" s="80">
        <f>'Activity rawdata'!Z1354</f>
        <v>0</v>
      </c>
      <c r="T1355" s="80">
        <f>'Activity rawdata'!AA1354</f>
        <v>0</v>
      </c>
      <c r="U1355" s="80">
        <f t="shared" si="211"/>
        <v>0</v>
      </c>
      <c r="V1355" s="81">
        <f t="shared" si="212"/>
        <v>0</v>
      </c>
      <c r="W1355" s="75">
        <f t="shared" si="213"/>
        <v>0</v>
      </c>
      <c r="X1355" s="75">
        <f t="shared" si="214"/>
        <v>0</v>
      </c>
      <c r="Y1355" s="75">
        <f t="shared" si="215"/>
        <v>0</v>
      </c>
      <c r="Z1355" s="82">
        <f t="shared" si="216"/>
        <v>0</v>
      </c>
      <c r="AA1355" s="75">
        <f t="shared" si="217"/>
        <v>0</v>
      </c>
      <c r="AB1355" s="75">
        <f t="shared" si="218"/>
        <v>0</v>
      </c>
      <c r="AC1355" s="82">
        <f t="shared" si="219"/>
        <v>0</v>
      </c>
    </row>
    <row r="1356" spans="1:29" x14ac:dyDescent="0.35">
      <c r="A1356" s="70" t="str">
        <f>'Activity rawdata'!A1355</f>
        <v>BH2046-1-56</v>
      </c>
      <c r="B1356" s="71" t="str">
        <f>'Activity rawdata'!B1355</f>
        <v>LB</v>
      </c>
      <c r="C1356" s="71" t="str">
        <f>IF('Activity rawdata'!C1355="PY","Planted",IF('Activity rawdata'!C1355="NY","Nat/Convert",IF('Activity rawdata'!C1355="NN","Nat/Nonconvert",IF('Activity rawdata'!C1355="OY","Planted"))))</f>
        <v>Planted</v>
      </c>
      <c r="D1356" s="70" t="str">
        <f>'Activity rawdata'!D1355</f>
        <v>STP2</v>
      </c>
      <c r="E1356" s="72" t="str">
        <f>'Activity rawdata'!E1355</f>
        <v>76</v>
      </c>
      <c r="F1356" s="73" t="str">
        <f>'Activity rawdata'!L1355</f>
        <v>NO</v>
      </c>
      <c r="G1356" s="72" t="str">
        <f>'Activity rawdata'!R1355</f>
        <v>2061</v>
      </c>
      <c r="H1356" s="72" t="str">
        <f>IF('Activity rawdata'!P1355="AHTHIN1","1st Thin",IF('Activity rawdata'!P1355="AHCC","Clearcut",IF('Activity rawdata'!P1355="AHTHSMZ","SMZ Thin",IF('Activity rawdata'!P1355="AHTHIN2","2nd Thin",IF('Activity rawdata'!P1355="AFERTE","Early Fert",IF('Activity rawdata'!P1355="AFERTM","Mid Fert",IF('Activity rawdata'!P1355="AFERTL","Late Fert",  IF('Activity rawdata'!P1355="ASP","Site Prep", IF('Activity rawdata'!P1355="APLT","Plant",  IF('Activity rawdata'!P1355="ANREG","Natural Regeneration"))))))))))</f>
        <v>1st Thin</v>
      </c>
      <c r="I1356" s="74">
        <f>'Activity rawdata'!O1355</f>
        <v>33.880000000000003</v>
      </c>
      <c r="J1356" s="75">
        <f>'Activity rawdata'!N1355</f>
        <v>14</v>
      </c>
      <c r="K1356" s="75">
        <f>'Activity rawdata'!AC1355</f>
        <v>125.83</v>
      </c>
      <c r="L1356" s="75">
        <f>'Activity rawdata'!AD1355</f>
        <v>379.35</v>
      </c>
      <c r="M1356" s="76">
        <f>'Activity rawdata'!AE1355</f>
        <v>7.7984511487921546</v>
      </c>
      <c r="N1356" s="83">
        <f>'Activity rawdata'!T1355+'Activity rawdata'!U1355</f>
        <v>24.83</v>
      </c>
      <c r="O1356" s="80">
        <f>'Activity rawdata'!V1355</f>
        <v>7.63</v>
      </c>
      <c r="P1356" s="80">
        <f>'Activity rawdata'!W1355</f>
        <v>0</v>
      </c>
      <c r="Q1356" s="80">
        <f>'Activity rawdata'!X1355</f>
        <v>0</v>
      </c>
      <c r="R1356" s="84">
        <f t="shared" si="210"/>
        <v>32.46</v>
      </c>
      <c r="S1356" s="80">
        <f>'Activity rawdata'!Z1355</f>
        <v>0</v>
      </c>
      <c r="T1356" s="80">
        <f>'Activity rawdata'!AA1355</f>
        <v>0</v>
      </c>
      <c r="U1356" s="80">
        <f t="shared" si="211"/>
        <v>0</v>
      </c>
      <c r="V1356" s="81">
        <f t="shared" si="212"/>
        <v>841.24040000000002</v>
      </c>
      <c r="W1356" s="75">
        <f t="shared" si="213"/>
        <v>258.50440000000003</v>
      </c>
      <c r="X1356" s="75">
        <f t="shared" si="214"/>
        <v>0</v>
      </c>
      <c r="Y1356" s="75">
        <f t="shared" si="215"/>
        <v>0</v>
      </c>
      <c r="Z1356" s="82">
        <f t="shared" si="216"/>
        <v>1099.7447999999999</v>
      </c>
      <c r="AA1356" s="75">
        <f t="shared" si="217"/>
        <v>0</v>
      </c>
      <c r="AB1356" s="75">
        <f t="shared" si="218"/>
        <v>0</v>
      </c>
      <c r="AC1356" s="82">
        <f t="shared" si="219"/>
        <v>0</v>
      </c>
    </row>
    <row r="1357" spans="1:29" x14ac:dyDescent="0.35">
      <c r="A1357" s="70" t="str">
        <f>'Activity rawdata'!A1356</f>
        <v>BH2046-1-61</v>
      </c>
      <c r="B1357" s="71" t="str">
        <f>'Activity rawdata'!B1356</f>
        <v>LB</v>
      </c>
      <c r="C1357" s="71" t="str">
        <f>IF('Activity rawdata'!C1356="PY","Planted",IF('Activity rawdata'!C1356="NY","Nat/Convert",IF('Activity rawdata'!C1356="NN","Nat/Nonconvert",IF('Activity rawdata'!C1356="OY","Planted"))))</f>
        <v>Planted</v>
      </c>
      <c r="D1357" s="70" t="str">
        <f>'Activity rawdata'!D1356</f>
        <v>STP2</v>
      </c>
      <c r="E1357" s="72" t="str">
        <f>'Activity rawdata'!E1356</f>
        <v>77</v>
      </c>
      <c r="F1357" s="73" t="str">
        <f>'Activity rawdata'!L1356</f>
        <v>NO</v>
      </c>
      <c r="G1357" s="72" t="str">
        <f>'Activity rawdata'!R1356</f>
        <v>2061</v>
      </c>
      <c r="H1357" s="72" t="str">
        <f>IF('Activity rawdata'!P1356="AHTHIN1","1st Thin",IF('Activity rawdata'!P1356="AHCC","Clearcut",IF('Activity rawdata'!P1356="AHTHSMZ","SMZ Thin",IF('Activity rawdata'!P1356="AHTHIN2","2nd Thin",IF('Activity rawdata'!P1356="AFERTE","Early Fert",IF('Activity rawdata'!P1356="AFERTM","Mid Fert",IF('Activity rawdata'!P1356="AFERTL","Late Fert",  IF('Activity rawdata'!P1356="ASP","Site Prep", IF('Activity rawdata'!P1356="APLT","Plant",  IF('Activity rawdata'!P1356="ANREG","Natural Regeneration"))))))))))</f>
        <v>1st Thin</v>
      </c>
      <c r="I1357" s="74">
        <f>'Activity rawdata'!O1356</f>
        <v>6</v>
      </c>
      <c r="J1357" s="75">
        <f>'Activity rawdata'!N1356</f>
        <v>14</v>
      </c>
      <c r="K1357" s="75">
        <f>'Activity rawdata'!AC1356</f>
        <v>125.83</v>
      </c>
      <c r="L1357" s="75">
        <f>'Activity rawdata'!AD1356</f>
        <v>379.35</v>
      </c>
      <c r="M1357" s="76">
        <f>'Activity rawdata'!AE1356</f>
        <v>7.7984511487921546</v>
      </c>
      <c r="N1357" s="83">
        <f>'Activity rawdata'!T1356+'Activity rawdata'!U1356</f>
        <v>24.83</v>
      </c>
      <c r="O1357" s="80">
        <f>'Activity rawdata'!V1356</f>
        <v>7.63</v>
      </c>
      <c r="P1357" s="80">
        <f>'Activity rawdata'!W1356</f>
        <v>0</v>
      </c>
      <c r="Q1357" s="80">
        <f>'Activity rawdata'!X1356</f>
        <v>0</v>
      </c>
      <c r="R1357" s="84">
        <f t="shared" si="210"/>
        <v>32.46</v>
      </c>
      <c r="S1357" s="80">
        <f>'Activity rawdata'!Z1356</f>
        <v>0</v>
      </c>
      <c r="T1357" s="80">
        <f>'Activity rawdata'!AA1356</f>
        <v>0</v>
      </c>
      <c r="U1357" s="80">
        <f t="shared" si="211"/>
        <v>0</v>
      </c>
      <c r="V1357" s="81">
        <f t="shared" si="212"/>
        <v>148.97999999999999</v>
      </c>
      <c r="W1357" s="75">
        <f t="shared" si="213"/>
        <v>45.78</v>
      </c>
      <c r="X1357" s="75">
        <f t="shared" si="214"/>
        <v>0</v>
      </c>
      <c r="Y1357" s="75">
        <f t="shared" si="215"/>
        <v>0</v>
      </c>
      <c r="Z1357" s="82">
        <f t="shared" si="216"/>
        <v>194.76</v>
      </c>
      <c r="AA1357" s="75">
        <f t="shared" si="217"/>
        <v>0</v>
      </c>
      <c r="AB1357" s="75">
        <f t="shared" si="218"/>
        <v>0</v>
      </c>
      <c r="AC1357" s="82">
        <f t="shared" si="219"/>
        <v>0</v>
      </c>
    </row>
    <row r="1358" spans="1:29" x14ac:dyDescent="0.35">
      <c r="A1358" s="70" t="str">
        <f>'Activity rawdata'!A1357</f>
        <v>BH5140-1-146</v>
      </c>
      <c r="B1358" s="71" t="str">
        <f>'Activity rawdata'!B1357</f>
        <v>LB</v>
      </c>
      <c r="C1358" s="71" t="str">
        <f>IF('Activity rawdata'!C1357="PY","Planted",IF('Activity rawdata'!C1357="NY","Nat/Convert",IF('Activity rawdata'!C1357="NN","Nat/Nonconvert",IF('Activity rawdata'!C1357="OY","Planted"))))</f>
        <v>Planted</v>
      </c>
      <c r="D1358" s="70" t="str">
        <f>'Activity rawdata'!D1357</f>
        <v>STP2</v>
      </c>
      <c r="E1358" s="72" t="str">
        <f>'Activity rawdata'!E1357</f>
        <v>73</v>
      </c>
      <c r="F1358" s="73" t="str">
        <f>'Activity rawdata'!L1357</f>
        <v>NO</v>
      </c>
      <c r="G1358" s="72" t="str">
        <f>'Activity rawdata'!R1357</f>
        <v>2061</v>
      </c>
      <c r="H1358" s="72" t="str">
        <f>IF('Activity rawdata'!P1357="AHTHIN1","1st Thin",IF('Activity rawdata'!P1357="AHCC","Clearcut",IF('Activity rawdata'!P1357="AHTHSMZ","SMZ Thin",IF('Activity rawdata'!P1357="AHTHIN2","2nd Thin",IF('Activity rawdata'!P1357="AFERTE","Early Fert",IF('Activity rawdata'!P1357="AFERTM","Mid Fert",IF('Activity rawdata'!P1357="AFERTL","Late Fert",  IF('Activity rawdata'!P1357="ASP","Site Prep", IF('Activity rawdata'!P1357="APLT","Plant",  IF('Activity rawdata'!P1357="ANREG","Natural Regeneration"))))))))))</f>
        <v>1st Thin</v>
      </c>
      <c r="I1358" s="74">
        <f>'Activity rawdata'!O1357</f>
        <v>61</v>
      </c>
      <c r="J1358" s="75">
        <f>'Activity rawdata'!N1357</f>
        <v>14</v>
      </c>
      <c r="K1358" s="75">
        <f>'Activity rawdata'!AC1357</f>
        <v>111.34</v>
      </c>
      <c r="L1358" s="75">
        <f>'Activity rawdata'!AD1357</f>
        <v>382.74</v>
      </c>
      <c r="M1358" s="76">
        <f>'Activity rawdata'!AE1357</f>
        <v>7.3031460205554017</v>
      </c>
      <c r="N1358" s="83">
        <f>'Activity rawdata'!T1357+'Activity rawdata'!U1357</f>
        <v>25.45</v>
      </c>
      <c r="O1358" s="80">
        <f>'Activity rawdata'!V1357</f>
        <v>0.28999999999999998</v>
      </c>
      <c r="P1358" s="80">
        <f>'Activity rawdata'!W1357</f>
        <v>0</v>
      </c>
      <c r="Q1358" s="80">
        <f>'Activity rawdata'!X1357</f>
        <v>0</v>
      </c>
      <c r="R1358" s="84">
        <f t="shared" ref="R1358:R1421" si="220">SUM(N1358:Q1358)</f>
        <v>25.74</v>
      </c>
      <c r="S1358" s="80">
        <f>'Activity rawdata'!Z1357</f>
        <v>0</v>
      </c>
      <c r="T1358" s="80">
        <f>'Activity rawdata'!AA1357</f>
        <v>0</v>
      </c>
      <c r="U1358" s="80">
        <f t="shared" ref="U1358:U1421" si="221">S1358+T1358</f>
        <v>0</v>
      </c>
      <c r="V1358" s="81">
        <f t="shared" ref="V1358:V1421" si="222">N1358*$I1358</f>
        <v>1552.45</v>
      </c>
      <c r="W1358" s="75">
        <f t="shared" ref="W1358:W1421" si="223">O1358*$I1358</f>
        <v>17.689999999999998</v>
      </c>
      <c r="X1358" s="75">
        <f t="shared" ref="X1358:X1421" si="224">P1358*$I1358</f>
        <v>0</v>
      </c>
      <c r="Y1358" s="75">
        <f t="shared" ref="Y1358:Y1421" si="225">Q1358*$I1358</f>
        <v>0</v>
      </c>
      <c r="Z1358" s="82">
        <f t="shared" ref="Z1358:Z1421" si="226">SUM(V1358:Y1358)</f>
        <v>1570.14</v>
      </c>
      <c r="AA1358" s="75">
        <f t="shared" ref="AA1358:AA1421" si="227">S1358*$I1358</f>
        <v>0</v>
      </c>
      <c r="AB1358" s="75">
        <f t="shared" ref="AB1358:AB1421" si="228">T1358*$I1358</f>
        <v>0</v>
      </c>
      <c r="AC1358" s="82">
        <f t="shared" ref="AC1358:AC1421" si="229">AA1358+AB1358</f>
        <v>0</v>
      </c>
    </row>
    <row r="1359" spans="1:29" x14ac:dyDescent="0.35">
      <c r="A1359" s="70" t="str">
        <f>'Activity rawdata'!A1358</f>
        <v>BH6125-1-269</v>
      </c>
      <c r="B1359" s="71" t="str">
        <f>'Activity rawdata'!B1358</f>
        <v>LB</v>
      </c>
      <c r="C1359" s="71" t="str">
        <f>IF('Activity rawdata'!C1358="PY","Planted",IF('Activity rawdata'!C1358="NY","Nat/Convert",IF('Activity rawdata'!C1358="NN","Nat/Nonconvert",IF('Activity rawdata'!C1358="OY","Planted"))))</f>
        <v>Planted</v>
      </c>
      <c r="D1359" s="70" t="str">
        <f>'Activity rawdata'!D1358</f>
        <v>STP2</v>
      </c>
      <c r="E1359" s="72" t="str">
        <f>'Activity rawdata'!E1358</f>
        <v>77</v>
      </c>
      <c r="F1359" s="73" t="str">
        <f>'Activity rawdata'!L1358</f>
        <v>NO</v>
      </c>
      <c r="G1359" s="72" t="str">
        <f>'Activity rawdata'!R1358</f>
        <v>2061</v>
      </c>
      <c r="H1359" s="72" t="str">
        <f>IF('Activity rawdata'!P1358="AHTHIN1","1st Thin",IF('Activity rawdata'!P1358="AHCC","Clearcut",IF('Activity rawdata'!P1358="AHTHSMZ","SMZ Thin",IF('Activity rawdata'!P1358="AHTHIN2","2nd Thin",IF('Activity rawdata'!P1358="AFERTE","Early Fert",IF('Activity rawdata'!P1358="AFERTM","Mid Fert",IF('Activity rawdata'!P1358="AFERTL","Late Fert",  IF('Activity rawdata'!P1358="ASP","Site Prep", IF('Activity rawdata'!P1358="APLT","Plant",  IF('Activity rawdata'!P1358="ANREG","Natural Regeneration"))))))))))</f>
        <v>1st Thin</v>
      </c>
      <c r="I1359" s="74">
        <f>'Activity rawdata'!O1358</f>
        <v>67.58</v>
      </c>
      <c r="J1359" s="75">
        <f>'Activity rawdata'!N1358</f>
        <v>14</v>
      </c>
      <c r="K1359" s="75">
        <f>'Activity rawdata'!AC1358</f>
        <v>125.83</v>
      </c>
      <c r="L1359" s="75">
        <f>'Activity rawdata'!AD1358</f>
        <v>379.35</v>
      </c>
      <c r="M1359" s="76">
        <f>'Activity rawdata'!AE1358</f>
        <v>7.7984511487921546</v>
      </c>
      <c r="N1359" s="83">
        <f>'Activity rawdata'!T1358+'Activity rawdata'!U1358</f>
        <v>24.83</v>
      </c>
      <c r="O1359" s="80">
        <f>'Activity rawdata'!V1358</f>
        <v>7.63</v>
      </c>
      <c r="P1359" s="80">
        <f>'Activity rawdata'!W1358</f>
        <v>0</v>
      </c>
      <c r="Q1359" s="80">
        <f>'Activity rawdata'!X1358</f>
        <v>0</v>
      </c>
      <c r="R1359" s="84">
        <f t="shared" si="220"/>
        <v>32.46</v>
      </c>
      <c r="S1359" s="80">
        <f>'Activity rawdata'!Z1358</f>
        <v>0</v>
      </c>
      <c r="T1359" s="80">
        <f>'Activity rawdata'!AA1358</f>
        <v>0</v>
      </c>
      <c r="U1359" s="80">
        <f t="shared" si="221"/>
        <v>0</v>
      </c>
      <c r="V1359" s="81">
        <f t="shared" si="222"/>
        <v>1678.0113999999999</v>
      </c>
      <c r="W1359" s="75">
        <f t="shared" si="223"/>
        <v>515.6354</v>
      </c>
      <c r="X1359" s="75">
        <f t="shared" si="224"/>
        <v>0</v>
      </c>
      <c r="Y1359" s="75">
        <f t="shared" si="225"/>
        <v>0</v>
      </c>
      <c r="Z1359" s="82">
        <f t="shared" si="226"/>
        <v>2193.6468</v>
      </c>
      <c r="AA1359" s="75">
        <f t="shared" si="227"/>
        <v>0</v>
      </c>
      <c r="AB1359" s="75">
        <f t="shared" si="228"/>
        <v>0</v>
      </c>
      <c r="AC1359" s="82">
        <f t="shared" si="229"/>
        <v>0</v>
      </c>
    </row>
    <row r="1360" spans="1:29" x14ac:dyDescent="0.35">
      <c r="A1360" s="70" t="str">
        <f>'Activity rawdata'!A1359</f>
        <v>BH6112-1-222</v>
      </c>
      <c r="B1360" s="71" t="str">
        <f>'Activity rawdata'!B1359</f>
        <v>LB</v>
      </c>
      <c r="C1360" s="71" t="str">
        <f>IF('Activity rawdata'!C1359="PY","Planted",IF('Activity rawdata'!C1359="NY","Nat/Convert",IF('Activity rawdata'!C1359="NN","Nat/Nonconvert",IF('Activity rawdata'!C1359="OY","Planted"))))</f>
        <v>Planted</v>
      </c>
      <c r="D1360" s="70" t="str">
        <f>'Activity rawdata'!D1359</f>
        <v>STP2</v>
      </c>
      <c r="E1360" s="72" t="str">
        <f>'Activity rawdata'!E1359</f>
        <v>80</v>
      </c>
      <c r="F1360" s="73" t="str">
        <f>'Activity rawdata'!L1359</f>
        <v>MT1</v>
      </c>
      <c r="G1360" s="72" t="str">
        <f>'Activity rawdata'!R1359</f>
        <v>2061</v>
      </c>
      <c r="H1360" s="72" t="str">
        <f>IF('Activity rawdata'!P1359="AHTHIN1","1st Thin",IF('Activity rawdata'!P1359="AHCC","Clearcut",IF('Activity rawdata'!P1359="AHTHSMZ","SMZ Thin",IF('Activity rawdata'!P1359="AHTHIN2","2nd Thin",IF('Activity rawdata'!P1359="AFERTE","Early Fert",IF('Activity rawdata'!P1359="AFERTM","Mid Fert",IF('Activity rawdata'!P1359="AFERTL","Late Fert",  IF('Activity rawdata'!P1359="ASP","Site Prep", IF('Activity rawdata'!P1359="APLT","Plant",  IF('Activity rawdata'!P1359="ANREG","Natural Regeneration"))))))))))</f>
        <v>2nd Thin</v>
      </c>
      <c r="I1360" s="74">
        <f>'Activity rawdata'!O1359</f>
        <v>10.95</v>
      </c>
      <c r="J1360" s="75">
        <f>'Activity rawdata'!N1359</f>
        <v>20</v>
      </c>
      <c r="K1360" s="75">
        <f>'Activity rawdata'!AC1359</f>
        <v>106.56</v>
      </c>
      <c r="L1360" s="75">
        <f>'Activity rawdata'!AD1359</f>
        <v>185.94</v>
      </c>
      <c r="M1360" s="76">
        <f>'Activity rawdata'!AE1359</f>
        <v>10.25054589569045</v>
      </c>
      <c r="N1360" s="83">
        <f>'Activity rawdata'!T1359+'Activity rawdata'!U1359</f>
        <v>7.53</v>
      </c>
      <c r="O1360" s="80">
        <f>'Activity rawdata'!V1359</f>
        <v>22.16</v>
      </c>
      <c r="P1360" s="80">
        <f>'Activity rawdata'!W1359</f>
        <v>0</v>
      </c>
      <c r="Q1360" s="80">
        <f>'Activity rawdata'!X1359</f>
        <v>0</v>
      </c>
      <c r="R1360" s="84">
        <f t="shared" si="220"/>
        <v>29.69</v>
      </c>
      <c r="S1360" s="80">
        <f>'Activity rawdata'!Z1359</f>
        <v>0</v>
      </c>
      <c r="T1360" s="80">
        <f>'Activity rawdata'!AA1359</f>
        <v>0</v>
      </c>
      <c r="U1360" s="80">
        <f t="shared" si="221"/>
        <v>0</v>
      </c>
      <c r="V1360" s="81">
        <f t="shared" si="222"/>
        <v>82.453499999999991</v>
      </c>
      <c r="W1360" s="75">
        <f t="shared" si="223"/>
        <v>242.65199999999999</v>
      </c>
      <c r="X1360" s="75">
        <f t="shared" si="224"/>
        <v>0</v>
      </c>
      <c r="Y1360" s="75">
        <f t="shared" si="225"/>
        <v>0</v>
      </c>
      <c r="Z1360" s="82">
        <f t="shared" si="226"/>
        <v>325.10550000000001</v>
      </c>
      <c r="AA1360" s="75">
        <f t="shared" si="227"/>
        <v>0</v>
      </c>
      <c r="AB1360" s="75">
        <f t="shared" si="228"/>
        <v>0</v>
      </c>
      <c r="AC1360" s="82">
        <f t="shared" si="229"/>
        <v>0</v>
      </c>
    </row>
    <row r="1361" spans="1:29" x14ac:dyDescent="0.35">
      <c r="A1361" s="70" t="str">
        <f>'Activity rawdata'!A1360</f>
        <v>BH5135-1-135</v>
      </c>
      <c r="B1361" s="71" t="str">
        <f>'Activity rawdata'!B1360</f>
        <v>LB</v>
      </c>
      <c r="C1361" s="71" t="str">
        <f>IF('Activity rawdata'!C1360="PY","Planted",IF('Activity rawdata'!C1360="NY","Nat/Convert",IF('Activity rawdata'!C1360="NN","Nat/Nonconvert",IF('Activity rawdata'!C1360="OY","Planted"))))</f>
        <v>Planted</v>
      </c>
      <c r="D1361" s="70" t="str">
        <f>'Activity rawdata'!D1360</f>
        <v>STP2</v>
      </c>
      <c r="E1361" s="72" t="str">
        <f>'Activity rawdata'!E1360</f>
        <v>80</v>
      </c>
      <c r="F1361" s="73" t="str">
        <f>'Activity rawdata'!L1360</f>
        <v>MT1</v>
      </c>
      <c r="G1361" s="72" t="str">
        <f>'Activity rawdata'!R1360</f>
        <v>2061</v>
      </c>
      <c r="H1361" s="72" t="str">
        <f>IF('Activity rawdata'!P1360="AHTHIN1","1st Thin",IF('Activity rawdata'!P1360="AHCC","Clearcut",IF('Activity rawdata'!P1360="AHTHSMZ","SMZ Thin",IF('Activity rawdata'!P1360="AHTHIN2","2nd Thin",IF('Activity rawdata'!P1360="AFERTE","Early Fert",IF('Activity rawdata'!P1360="AFERTM","Mid Fert",IF('Activity rawdata'!P1360="AFERTL","Late Fert",  IF('Activity rawdata'!P1360="ASP","Site Prep", IF('Activity rawdata'!P1360="APLT","Plant",  IF('Activity rawdata'!P1360="ANREG","Natural Regeneration"))))))))))</f>
        <v>2nd Thin</v>
      </c>
      <c r="I1361" s="74">
        <f>'Activity rawdata'!O1360</f>
        <v>17.57</v>
      </c>
      <c r="J1361" s="75">
        <f>'Activity rawdata'!N1360</f>
        <v>20</v>
      </c>
      <c r="K1361" s="75">
        <f>'Activity rawdata'!AC1360</f>
        <v>106.56</v>
      </c>
      <c r="L1361" s="75">
        <f>'Activity rawdata'!AD1360</f>
        <v>185.94</v>
      </c>
      <c r="M1361" s="76">
        <f>'Activity rawdata'!AE1360</f>
        <v>10.25054589569045</v>
      </c>
      <c r="N1361" s="83">
        <f>'Activity rawdata'!T1360+'Activity rawdata'!U1360</f>
        <v>7.53</v>
      </c>
      <c r="O1361" s="80">
        <f>'Activity rawdata'!V1360</f>
        <v>22.16</v>
      </c>
      <c r="P1361" s="80">
        <f>'Activity rawdata'!W1360</f>
        <v>0</v>
      </c>
      <c r="Q1361" s="80">
        <f>'Activity rawdata'!X1360</f>
        <v>0</v>
      </c>
      <c r="R1361" s="84">
        <f t="shared" si="220"/>
        <v>29.69</v>
      </c>
      <c r="S1361" s="80">
        <f>'Activity rawdata'!Z1360</f>
        <v>0</v>
      </c>
      <c r="T1361" s="80">
        <f>'Activity rawdata'!AA1360</f>
        <v>0</v>
      </c>
      <c r="U1361" s="80">
        <f t="shared" si="221"/>
        <v>0</v>
      </c>
      <c r="V1361" s="81">
        <f t="shared" si="222"/>
        <v>132.3021</v>
      </c>
      <c r="W1361" s="75">
        <f t="shared" si="223"/>
        <v>389.35120000000001</v>
      </c>
      <c r="X1361" s="75">
        <f t="shared" si="224"/>
        <v>0</v>
      </c>
      <c r="Y1361" s="75">
        <f t="shared" si="225"/>
        <v>0</v>
      </c>
      <c r="Z1361" s="82">
        <f t="shared" si="226"/>
        <v>521.65329999999994</v>
      </c>
      <c r="AA1361" s="75">
        <f t="shared" si="227"/>
        <v>0</v>
      </c>
      <c r="AB1361" s="75">
        <f t="shared" si="228"/>
        <v>0</v>
      </c>
      <c r="AC1361" s="82">
        <f t="shared" si="229"/>
        <v>0</v>
      </c>
    </row>
    <row r="1362" spans="1:29" x14ac:dyDescent="0.35">
      <c r="A1362" s="70" t="str">
        <f>'Activity rawdata'!A1361</f>
        <v>BH6125-1-307</v>
      </c>
      <c r="B1362" s="71" t="str">
        <f>'Activity rawdata'!B1361</f>
        <v>LB</v>
      </c>
      <c r="C1362" s="71" t="str">
        <f>IF('Activity rawdata'!C1361="PY","Planted",IF('Activity rawdata'!C1361="NY","Nat/Convert",IF('Activity rawdata'!C1361="NN","Nat/Nonconvert",IF('Activity rawdata'!C1361="OY","Planted"))))</f>
        <v>Planted</v>
      </c>
      <c r="D1362" s="70" t="str">
        <f>'Activity rawdata'!D1361</f>
        <v>STP2</v>
      </c>
      <c r="E1362" s="72" t="str">
        <f>'Activity rawdata'!E1361</f>
        <v>78</v>
      </c>
      <c r="F1362" s="73" t="str">
        <f>'Activity rawdata'!L1361</f>
        <v>MT1</v>
      </c>
      <c r="G1362" s="72" t="str">
        <f>'Activity rawdata'!R1361</f>
        <v>2061</v>
      </c>
      <c r="H1362" s="72" t="str">
        <f>IF('Activity rawdata'!P1361="AHTHIN1","1st Thin",IF('Activity rawdata'!P1361="AHCC","Clearcut",IF('Activity rawdata'!P1361="AHTHSMZ","SMZ Thin",IF('Activity rawdata'!P1361="AHTHIN2","2nd Thin",IF('Activity rawdata'!P1361="AFERTE","Early Fert",IF('Activity rawdata'!P1361="AFERTM","Mid Fert",IF('Activity rawdata'!P1361="AFERTL","Late Fert",  IF('Activity rawdata'!P1361="ASP","Site Prep", IF('Activity rawdata'!P1361="APLT","Plant",  IF('Activity rawdata'!P1361="ANREG","Natural Regeneration"))))))))))</f>
        <v>2nd Thin</v>
      </c>
      <c r="I1362" s="74">
        <f>'Activity rawdata'!O1361</f>
        <v>8.2899999999999991</v>
      </c>
      <c r="J1362" s="75">
        <f>'Activity rawdata'!N1361</f>
        <v>21</v>
      </c>
      <c r="K1362" s="75">
        <f>'Activity rawdata'!AC1361</f>
        <v>99.82</v>
      </c>
      <c r="L1362" s="75">
        <f>'Activity rawdata'!AD1361</f>
        <v>184.55</v>
      </c>
      <c r="M1362" s="76">
        <f>'Activity rawdata'!AE1361</f>
        <v>9.9583654499997287</v>
      </c>
      <c r="N1362" s="83">
        <f>'Activity rawdata'!T1361+'Activity rawdata'!U1361</f>
        <v>7.06</v>
      </c>
      <c r="O1362" s="80">
        <f>'Activity rawdata'!V1361</f>
        <v>15.84</v>
      </c>
      <c r="P1362" s="80">
        <f>'Activity rawdata'!W1361</f>
        <v>0</v>
      </c>
      <c r="Q1362" s="80">
        <f>'Activity rawdata'!X1361</f>
        <v>0</v>
      </c>
      <c r="R1362" s="84">
        <f t="shared" si="220"/>
        <v>22.9</v>
      </c>
      <c r="S1362" s="80">
        <f>'Activity rawdata'!Z1361</f>
        <v>0</v>
      </c>
      <c r="T1362" s="80">
        <f>'Activity rawdata'!AA1361</f>
        <v>0</v>
      </c>
      <c r="U1362" s="80">
        <f t="shared" si="221"/>
        <v>0</v>
      </c>
      <c r="V1362" s="81">
        <f t="shared" si="222"/>
        <v>58.527399999999993</v>
      </c>
      <c r="W1362" s="75">
        <f t="shared" si="223"/>
        <v>131.31359999999998</v>
      </c>
      <c r="X1362" s="75">
        <f t="shared" si="224"/>
        <v>0</v>
      </c>
      <c r="Y1362" s="75">
        <f t="shared" si="225"/>
        <v>0</v>
      </c>
      <c r="Z1362" s="82">
        <f t="shared" si="226"/>
        <v>189.84099999999998</v>
      </c>
      <c r="AA1362" s="75">
        <f t="shared" si="227"/>
        <v>0</v>
      </c>
      <c r="AB1362" s="75">
        <f t="shared" si="228"/>
        <v>0</v>
      </c>
      <c r="AC1362" s="82">
        <f t="shared" si="229"/>
        <v>0</v>
      </c>
    </row>
    <row r="1363" spans="1:29" x14ac:dyDescent="0.35">
      <c r="A1363" s="70" t="str">
        <f>'Activity rawdata'!A1362</f>
        <v>BH5222-1-190</v>
      </c>
      <c r="B1363" s="71" t="str">
        <f>'Activity rawdata'!B1362</f>
        <v>LB</v>
      </c>
      <c r="C1363" s="71" t="str">
        <f>IF('Activity rawdata'!C1362="PY","Planted",IF('Activity rawdata'!C1362="NY","Nat/Convert",IF('Activity rawdata'!C1362="NN","Nat/Nonconvert",IF('Activity rawdata'!C1362="OY","Planted"))))</f>
        <v>Planted</v>
      </c>
      <c r="D1363" s="70" t="str">
        <f>'Activity rawdata'!D1362</f>
        <v>STP3</v>
      </c>
      <c r="E1363" s="72" t="str">
        <f>'Activity rawdata'!E1362</f>
        <v>87</v>
      </c>
      <c r="F1363" s="73" t="str">
        <f>'Activity rawdata'!L1362</f>
        <v>MT1</v>
      </c>
      <c r="G1363" s="72" t="str">
        <f>'Activity rawdata'!R1362</f>
        <v>2061</v>
      </c>
      <c r="H1363" s="72" t="str">
        <f>IF('Activity rawdata'!P1362="AHTHIN1","1st Thin",IF('Activity rawdata'!P1362="AHCC","Clearcut",IF('Activity rawdata'!P1362="AHTHSMZ","SMZ Thin",IF('Activity rawdata'!P1362="AHTHIN2","2nd Thin",IF('Activity rawdata'!P1362="AFERTE","Early Fert",IF('Activity rawdata'!P1362="AFERTM","Mid Fert",IF('Activity rawdata'!P1362="AFERTL","Late Fert",  IF('Activity rawdata'!P1362="ASP","Site Prep", IF('Activity rawdata'!P1362="APLT","Plant",  IF('Activity rawdata'!P1362="ANREG","Natural Regeneration"))))))))))</f>
        <v>2nd Thin</v>
      </c>
      <c r="I1363" s="74">
        <f>'Activity rawdata'!O1362</f>
        <v>5.27</v>
      </c>
      <c r="J1363" s="75">
        <f>'Activity rawdata'!N1362</f>
        <v>21</v>
      </c>
      <c r="K1363" s="75">
        <f>'Activity rawdata'!AC1362</f>
        <v>119.81</v>
      </c>
      <c r="L1363" s="75">
        <f>'Activity rawdata'!AD1362</f>
        <v>189.06</v>
      </c>
      <c r="M1363" s="76">
        <f>'Activity rawdata'!AE1362</f>
        <v>10.779112613414728</v>
      </c>
      <c r="N1363" s="83">
        <f>'Activity rawdata'!T1362+'Activity rawdata'!U1362</f>
        <v>8.5399999999999991</v>
      </c>
      <c r="O1363" s="80">
        <f>'Activity rawdata'!V1362</f>
        <v>36.520000000000003</v>
      </c>
      <c r="P1363" s="80">
        <f>'Activity rawdata'!W1362</f>
        <v>0</v>
      </c>
      <c r="Q1363" s="80">
        <f>'Activity rawdata'!X1362</f>
        <v>0</v>
      </c>
      <c r="R1363" s="84">
        <f t="shared" si="220"/>
        <v>45.06</v>
      </c>
      <c r="S1363" s="80">
        <f>'Activity rawdata'!Z1362</f>
        <v>0</v>
      </c>
      <c r="T1363" s="80">
        <f>'Activity rawdata'!AA1362</f>
        <v>0</v>
      </c>
      <c r="U1363" s="80">
        <f t="shared" si="221"/>
        <v>0</v>
      </c>
      <c r="V1363" s="81">
        <f t="shared" si="222"/>
        <v>45.005799999999994</v>
      </c>
      <c r="W1363" s="75">
        <f t="shared" si="223"/>
        <v>192.46039999999999</v>
      </c>
      <c r="X1363" s="75">
        <f t="shared" si="224"/>
        <v>0</v>
      </c>
      <c r="Y1363" s="75">
        <f t="shared" si="225"/>
        <v>0</v>
      </c>
      <c r="Z1363" s="82">
        <f t="shared" si="226"/>
        <v>237.46619999999999</v>
      </c>
      <c r="AA1363" s="75">
        <f t="shared" si="227"/>
        <v>0</v>
      </c>
      <c r="AB1363" s="75">
        <f t="shared" si="228"/>
        <v>0</v>
      </c>
      <c r="AC1363" s="82">
        <f t="shared" si="229"/>
        <v>0</v>
      </c>
    </row>
    <row r="1364" spans="1:29" x14ac:dyDescent="0.35">
      <c r="A1364" s="70" t="str">
        <f>'Activity rawdata'!A1363</f>
        <v>BH1429-1-338</v>
      </c>
      <c r="B1364" s="71" t="str">
        <f>'Activity rawdata'!B1363</f>
        <v>LB</v>
      </c>
      <c r="C1364" s="71" t="str">
        <f>IF('Activity rawdata'!C1363="PY","Planted",IF('Activity rawdata'!C1363="NY","Nat/Convert",IF('Activity rawdata'!C1363="NN","Nat/Nonconvert",IF('Activity rawdata'!C1363="OY","Planted"))))</f>
        <v>Planted</v>
      </c>
      <c r="D1364" s="70" t="str">
        <f>'Activity rawdata'!D1363</f>
        <v>STP2</v>
      </c>
      <c r="E1364" s="72" t="str">
        <f>'Activity rawdata'!E1363</f>
        <v>83</v>
      </c>
      <c r="F1364" s="73" t="str">
        <f>'Activity rawdata'!L1363</f>
        <v>MT2</v>
      </c>
      <c r="G1364" s="72" t="str">
        <f>'Activity rawdata'!R1363</f>
        <v>2061</v>
      </c>
      <c r="H1364" s="72" t="str">
        <f>IF('Activity rawdata'!P1363="AHTHIN1","1st Thin",IF('Activity rawdata'!P1363="AHCC","Clearcut",IF('Activity rawdata'!P1363="AHTHSMZ","SMZ Thin",IF('Activity rawdata'!P1363="AHTHIN2","2nd Thin",IF('Activity rawdata'!P1363="AFERTE","Early Fert",IF('Activity rawdata'!P1363="AFERTM","Mid Fert",IF('Activity rawdata'!P1363="AFERTL","Late Fert",  IF('Activity rawdata'!P1363="ASP","Site Prep", IF('Activity rawdata'!P1363="APLT","Plant",  IF('Activity rawdata'!P1363="ANREG","Natural Regeneration"))))))))))</f>
        <v>Clearcut</v>
      </c>
      <c r="I1364" s="74">
        <f>'Activity rawdata'!O1363</f>
        <v>25.45</v>
      </c>
      <c r="J1364" s="75">
        <f>'Activity rawdata'!N1363</f>
        <v>29</v>
      </c>
      <c r="K1364" s="75">
        <f>'Activity rawdata'!AC1363</f>
        <v>98.46</v>
      </c>
      <c r="L1364" s="75">
        <f>'Activity rawdata'!AD1363</f>
        <v>101.07</v>
      </c>
      <c r="M1364" s="76">
        <f>'Activity rawdata'!AE1363</f>
        <v>13.364572913962801</v>
      </c>
      <c r="N1364" s="83">
        <f>'Activity rawdata'!T1363+'Activity rawdata'!U1363</f>
        <v>39.840000000000003</v>
      </c>
      <c r="O1364" s="80">
        <f>'Activity rawdata'!V1363</f>
        <v>46.92</v>
      </c>
      <c r="P1364" s="80">
        <f>'Activity rawdata'!W1363</f>
        <v>0</v>
      </c>
      <c r="Q1364" s="80">
        <f>'Activity rawdata'!X1363</f>
        <v>30.15</v>
      </c>
      <c r="R1364" s="84">
        <f t="shared" si="220"/>
        <v>116.91</v>
      </c>
      <c r="S1364" s="80">
        <f>'Activity rawdata'!Z1363</f>
        <v>0</v>
      </c>
      <c r="T1364" s="80">
        <f>'Activity rawdata'!AA1363</f>
        <v>0</v>
      </c>
      <c r="U1364" s="80">
        <f t="shared" si="221"/>
        <v>0</v>
      </c>
      <c r="V1364" s="81">
        <f t="shared" si="222"/>
        <v>1013.9280000000001</v>
      </c>
      <c r="W1364" s="75">
        <f t="shared" si="223"/>
        <v>1194.114</v>
      </c>
      <c r="X1364" s="75">
        <f t="shared" si="224"/>
        <v>0</v>
      </c>
      <c r="Y1364" s="75">
        <f t="shared" si="225"/>
        <v>767.3175</v>
      </c>
      <c r="Z1364" s="82">
        <f t="shared" si="226"/>
        <v>2975.3595000000005</v>
      </c>
      <c r="AA1364" s="75">
        <f t="shared" si="227"/>
        <v>0</v>
      </c>
      <c r="AB1364" s="75">
        <f t="shared" si="228"/>
        <v>0</v>
      </c>
      <c r="AC1364" s="82">
        <f t="shared" si="229"/>
        <v>0</v>
      </c>
    </row>
    <row r="1365" spans="1:29" x14ac:dyDescent="0.35">
      <c r="A1365" s="70" t="str">
        <f>'Activity rawdata'!A1364</f>
        <v>BH2047-1-81</v>
      </c>
      <c r="B1365" s="71" t="str">
        <f>'Activity rawdata'!B1364</f>
        <v>LB</v>
      </c>
      <c r="C1365" s="71" t="str">
        <f>IF('Activity rawdata'!C1364="PY","Planted",IF('Activity rawdata'!C1364="NY","Nat/Convert",IF('Activity rawdata'!C1364="NN","Nat/Nonconvert",IF('Activity rawdata'!C1364="OY","Planted"))))</f>
        <v>Planted</v>
      </c>
      <c r="D1365" s="70" t="str">
        <f>'Activity rawdata'!D1364</f>
        <v>STP2</v>
      </c>
      <c r="E1365" s="72" t="str">
        <f>'Activity rawdata'!E1364</f>
        <v>83</v>
      </c>
      <c r="F1365" s="73" t="str">
        <f>'Activity rawdata'!L1364</f>
        <v>MT2</v>
      </c>
      <c r="G1365" s="72" t="str">
        <f>'Activity rawdata'!R1364</f>
        <v>2061</v>
      </c>
      <c r="H1365" s="72" t="str">
        <f>IF('Activity rawdata'!P1364="AHTHIN1","1st Thin",IF('Activity rawdata'!P1364="AHCC","Clearcut",IF('Activity rawdata'!P1364="AHTHSMZ","SMZ Thin",IF('Activity rawdata'!P1364="AHTHIN2","2nd Thin",IF('Activity rawdata'!P1364="AFERTE","Early Fert",IF('Activity rawdata'!P1364="AFERTM","Mid Fert",IF('Activity rawdata'!P1364="AFERTL","Late Fert",  IF('Activity rawdata'!P1364="ASP","Site Prep", IF('Activity rawdata'!P1364="APLT","Plant",  IF('Activity rawdata'!P1364="ANREG","Natural Regeneration"))))))))))</f>
        <v>Clearcut</v>
      </c>
      <c r="I1365" s="74">
        <f>'Activity rawdata'!O1364</f>
        <v>6.43</v>
      </c>
      <c r="J1365" s="75">
        <f>'Activity rawdata'!N1364</f>
        <v>29</v>
      </c>
      <c r="K1365" s="75">
        <f>'Activity rawdata'!AC1364</f>
        <v>98.46</v>
      </c>
      <c r="L1365" s="75">
        <f>'Activity rawdata'!AD1364</f>
        <v>101.07</v>
      </c>
      <c r="M1365" s="76">
        <f>'Activity rawdata'!AE1364</f>
        <v>13.364572913962801</v>
      </c>
      <c r="N1365" s="83">
        <f>'Activity rawdata'!T1364+'Activity rawdata'!U1364</f>
        <v>39.840000000000003</v>
      </c>
      <c r="O1365" s="80">
        <f>'Activity rawdata'!V1364</f>
        <v>46.92</v>
      </c>
      <c r="P1365" s="80">
        <f>'Activity rawdata'!W1364</f>
        <v>0</v>
      </c>
      <c r="Q1365" s="80">
        <f>'Activity rawdata'!X1364</f>
        <v>30.15</v>
      </c>
      <c r="R1365" s="84">
        <f t="shared" si="220"/>
        <v>116.91</v>
      </c>
      <c r="S1365" s="80">
        <f>'Activity rawdata'!Z1364</f>
        <v>0</v>
      </c>
      <c r="T1365" s="80">
        <f>'Activity rawdata'!AA1364</f>
        <v>0</v>
      </c>
      <c r="U1365" s="80">
        <f t="shared" si="221"/>
        <v>0</v>
      </c>
      <c r="V1365" s="81">
        <f t="shared" si="222"/>
        <v>256.1712</v>
      </c>
      <c r="W1365" s="75">
        <f t="shared" si="223"/>
        <v>301.69560000000001</v>
      </c>
      <c r="X1365" s="75">
        <f t="shared" si="224"/>
        <v>0</v>
      </c>
      <c r="Y1365" s="75">
        <f t="shared" si="225"/>
        <v>193.86449999999999</v>
      </c>
      <c r="Z1365" s="82">
        <f t="shared" si="226"/>
        <v>751.73130000000003</v>
      </c>
      <c r="AA1365" s="75">
        <f t="shared" si="227"/>
        <v>0</v>
      </c>
      <c r="AB1365" s="75">
        <f t="shared" si="228"/>
        <v>0</v>
      </c>
      <c r="AC1365" s="82">
        <f t="shared" si="229"/>
        <v>0</v>
      </c>
    </row>
    <row r="1366" spans="1:29" x14ac:dyDescent="0.35">
      <c r="A1366" s="70" t="str">
        <f>'Activity rawdata'!A1365</f>
        <v>BH6112-1-224</v>
      </c>
      <c r="B1366" s="71" t="str">
        <f>'Activity rawdata'!B1365</f>
        <v>LB</v>
      </c>
      <c r="C1366" s="71" t="str">
        <f>IF('Activity rawdata'!C1365="PY","Planted",IF('Activity rawdata'!C1365="NY","Nat/Convert",IF('Activity rawdata'!C1365="NN","Nat/Nonconvert",IF('Activity rawdata'!C1365="OY","Planted"))))</f>
        <v>Planted</v>
      </c>
      <c r="D1366" s="70" t="str">
        <f>'Activity rawdata'!D1365</f>
        <v>STP2</v>
      </c>
      <c r="E1366" s="72" t="str">
        <f>'Activity rawdata'!E1365</f>
        <v>58</v>
      </c>
      <c r="F1366" s="73" t="str">
        <f>'Activity rawdata'!L1365</f>
        <v>MT1</v>
      </c>
      <c r="G1366" s="72" t="str">
        <f>'Activity rawdata'!R1365</f>
        <v>2061</v>
      </c>
      <c r="H1366" s="72" t="str">
        <f>IF('Activity rawdata'!P1365="AHTHIN1","1st Thin",IF('Activity rawdata'!P1365="AHCC","Clearcut",IF('Activity rawdata'!P1365="AHTHSMZ","SMZ Thin",IF('Activity rawdata'!P1365="AHTHIN2","2nd Thin",IF('Activity rawdata'!P1365="AFERTE","Early Fert",IF('Activity rawdata'!P1365="AFERTM","Mid Fert",IF('Activity rawdata'!P1365="AFERTL","Late Fert",  IF('Activity rawdata'!P1365="ASP","Site Prep", IF('Activity rawdata'!P1365="APLT","Plant",  IF('Activity rawdata'!P1365="ANREG","Natural Regeneration"))))))))))</f>
        <v>Clearcut</v>
      </c>
      <c r="I1366" s="74">
        <f>'Activity rawdata'!O1365</f>
        <v>36.54</v>
      </c>
      <c r="J1366" s="75">
        <f>'Activity rawdata'!N1365</f>
        <v>29</v>
      </c>
      <c r="K1366" s="75">
        <f>'Activity rawdata'!AC1365</f>
        <v>93.85</v>
      </c>
      <c r="L1366" s="75">
        <f>'Activity rawdata'!AD1365</f>
        <v>181.33</v>
      </c>
      <c r="M1366" s="76">
        <f>'Activity rawdata'!AE1365</f>
        <v>9.7413379337631731</v>
      </c>
      <c r="N1366" s="83">
        <f>'Activity rawdata'!T1365+'Activity rawdata'!U1365</f>
        <v>15.04</v>
      </c>
      <c r="O1366" s="80">
        <f>'Activity rawdata'!V1365</f>
        <v>49.49</v>
      </c>
      <c r="P1366" s="80">
        <f>'Activity rawdata'!W1365</f>
        <v>0.16</v>
      </c>
      <c r="Q1366" s="80">
        <f>'Activity rawdata'!X1365</f>
        <v>0</v>
      </c>
      <c r="R1366" s="84">
        <f t="shared" si="220"/>
        <v>64.69</v>
      </c>
      <c r="S1366" s="80">
        <f>'Activity rawdata'!Z1365</f>
        <v>0</v>
      </c>
      <c r="T1366" s="80">
        <f>'Activity rawdata'!AA1365</f>
        <v>0</v>
      </c>
      <c r="U1366" s="80">
        <f t="shared" si="221"/>
        <v>0</v>
      </c>
      <c r="V1366" s="81">
        <f t="shared" si="222"/>
        <v>549.5616</v>
      </c>
      <c r="W1366" s="75">
        <f t="shared" si="223"/>
        <v>1808.3646000000001</v>
      </c>
      <c r="X1366" s="75">
        <f t="shared" si="224"/>
        <v>5.8464</v>
      </c>
      <c r="Y1366" s="75">
        <f t="shared" si="225"/>
        <v>0</v>
      </c>
      <c r="Z1366" s="82">
        <f t="shared" si="226"/>
        <v>2363.7725999999998</v>
      </c>
      <c r="AA1366" s="75">
        <f t="shared" si="227"/>
        <v>0</v>
      </c>
      <c r="AB1366" s="75">
        <f t="shared" si="228"/>
        <v>0</v>
      </c>
      <c r="AC1366" s="82">
        <f t="shared" si="229"/>
        <v>0</v>
      </c>
    </row>
    <row r="1367" spans="1:29" x14ac:dyDescent="0.35">
      <c r="A1367" s="70" t="str">
        <f>'Activity rawdata'!A1366</f>
        <v>BH6112-1-215</v>
      </c>
      <c r="B1367" s="71" t="str">
        <f>'Activity rawdata'!B1366</f>
        <v>LB</v>
      </c>
      <c r="C1367" s="71" t="str">
        <f>IF('Activity rawdata'!C1366="PY","Planted",IF('Activity rawdata'!C1366="NY","Nat/Convert",IF('Activity rawdata'!C1366="NN","Nat/Nonconvert",IF('Activity rawdata'!C1366="OY","Planted"))))</f>
        <v>Planted</v>
      </c>
      <c r="D1367" s="70" t="str">
        <f>'Activity rawdata'!D1366</f>
        <v>STP2</v>
      </c>
      <c r="E1367" s="72" t="str">
        <f>'Activity rawdata'!E1366</f>
        <v>59</v>
      </c>
      <c r="F1367" s="73" t="str">
        <f>'Activity rawdata'!L1366</f>
        <v>MT1</v>
      </c>
      <c r="G1367" s="72" t="str">
        <f>'Activity rawdata'!R1366</f>
        <v>2061</v>
      </c>
      <c r="H1367" s="72" t="str">
        <f>IF('Activity rawdata'!P1366="AHTHIN1","1st Thin",IF('Activity rawdata'!P1366="AHCC","Clearcut",IF('Activity rawdata'!P1366="AHTHSMZ","SMZ Thin",IF('Activity rawdata'!P1366="AHTHIN2","2nd Thin",IF('Activity rawdata'!P1366="AFERTE","Early Fert",IF('Activity rawdata'!P1366="AFERTM","Mid Fert",IF('Activity rawdata'!P1366="AFERTL","Late Fert",  IF('Activity rawdata'!P1366="ASP","Site Prep", IF('Activity rawdata'!P1366="APLT","Plant",  IF('Activity rawdata'!P1366="ANREG","Natural Regeneration"))))))))))</f>
        <v>Clearcut</v>
      </c>
      <c r="I1367" s="74">
        <f>'Activity rawdata'!O1366</f>
        <v>64.16</v>
      </c>
      <c r="J1367" s="75">
        <f>'Activity rawdata'!N1366</f>
        <v>29</v>
      </c>
      <c r="K1367" s="75">
        <f>'Activity rawdata'!AC1366</f>
        <v>93.85</v>
      </c>
      <c r="L1367" s="75">
        <f>'Activity rawdata'!AD1366</f>
        <v>181.33</v>
      </c>
      <c r="M1367" s="76">
        <f>'Activity rawdata'!AE1366</f>
        <v>9.7413379337631731</v>
      </c>
      <c r="N1367" s="83">
        <f>'Activity rawdata'!T1366+'Activity rawdata'!U1366</f>
        <v>15.04</v>
      </c>
      <c r="O1367" s="80">
        <f>'Activity rawdata'!V1366</f>
        <v>49.49</v>
      </c>
      <c r="P1367" s="80">
        <f>'Activity rawdata'!W1366</f>
        <v>0.16</v>
      </c>
      <c r="Q1367" s="80">
        <f>'Activity rawdata'!X1366</f>
        <v>0</v>
      </c>
      <c r="R1367" s="84">
        <f t="shared" si="220"/>
        <v>64.69</v>
      </c>
      <c r="S1367" s="80">
        <f>'Activity rawdata'!Z1366</f>
        <v>0</v>
      </c>
      <c r="T1367" s="80">
        <f>'Activity rawdata'!AA1366</f>
        <v>0</v>
      </c>
      <c r="U1367" s="80">
        <f t="shared" si="221"/>
        <v>0</v>
      </c>
      <c r="V1367" s="81">
        <f t="shared" si="222"/>
        <v>964.96639999999991</v>
      </c>
      <c r="W1367" s="75">
        <f t="shared" si="223"/>
        <v>3175.2784000000001</v>
      </c>
      <c r="X1367" s="75">
        <f t="shared" si="224"/>
        <v>10.265599999999999</v>
      </c>
      <c r="Y1367" s="75">
        <f t="shared" si="225"/>
        <v>0</v>
      </c>
      <c r="Z1367" s="82">
        <f t="shared" si="226"/>
        <v>4150.5104000000001</v>
      </c>
      <c r="AA1367" s="75">
        <f t="shared" si="227"/>
        <v>0</v>
      </c>
      <c r="AB1367" s="75">
        <f t="shared" si="228"/>
        <v>0</v>
      </c>
      <c r="AC1367" s="82">
        <f t="shared" si="229"/>
        <v>0</v>
      </c>
    </row>
    <row r="1368" spans="1:29" x14ac:dyDescent="0.35">
      <c r="A1368" s="70" t="str">
        <f>'Activity rawdata'!A1367</f>
        <v>BH6112-1-211</v>
      </c>
      <c r="B1368" s="71" t="str">
        <f>'Activity rawdata'!B1367</f>
        <v>LB</v>
      </c>
      <c r="C1368" s="71" t="str">
        <f>IF('Activity rawdata'!C1367="PY","Planted",IF('Activity rawdata'!C1367="NY","Nat/Convert",IF('Activity rawdata'!C1367="NN","Nat/Nonconvert",IF('Activity rawdata'!C1367="OY","Planted"))))</f>
        <v>Planted</v>
      </c>
      <c r="D1368" s="70" t="str">
        <f>'Activity rawdata'!D1367</f>
        <v>STP2</v>
      </c>
      <c r="E1368" s="72" t="str">
        <f>'Activity rawdata'!E1367</f>
        <v>59</v>
      </c>
      <c r="F1368" s="73" t="str">
        <f>'Activity rawdata'!L1367</f>
        <v>MT1</v>
      </c>
      <c r="G1368" s="72" t="str">
        <f>'Activity rawdata'!R1367</f>
        <v>2061</v>
      </c>
      <c r="H1368" s="72" t="str">
        <f>IF('Activity rawdata'!P1367="AHTHIN1","1st Thin",IF('Activity rawdata'!P1367="AHCC","Clearcut",IF('Activity rawdata'!P1367="AHTHSMZ","SMZ Thin",IF('Activity rawdata'!P1367="AHTHIN2","2nd Thin",IF('Activity rawdata'!P1367="AFERTE","Early Fert",IF('Activity rawdata'!P1367="AFERTM","Mid Fert",IF('Activity rawdata'!P1367="AFERTL","Late Fert",  IF('Activity rawdata'!P1367="ASP","Site Prep", IF('Activity rawdata'!P1367="APLT","Plant",  IF('Activity rawdata'!P1367="ANREG","Natural Regeneration"))))))))))</f>
        <v>Clearcut</v>
      </c>
      <c r="I1368" s="74">
        <f>'Activity rawdata'!O1367</f>
        <v>65.06</v>
      </c>
      <c r="J1368" s="75">
        <f>'Activity rawdata'!N1367</f>
        <v>29</v>
      </c>
      <c r="K1368" s="75">
        <f>'Activity rawdata'!AC1367</f>
        <v>93.85</v>
      </c>
      <c r="L1368" s="75">
        <f>'Activity rawdata'!AD1367</f>
        <v>181.33</v>
      </c>
      <c r="M1368" s="76">
        <f>'Activity rawdata'!AE1367</f>
        <v>9.7413379337631731</v>
      </c>
      <c r="N1368" s="83">
        <f>'Activity rawdata'!T1367+'Activity rawdata'!U1367</f>
        <v>15.04</v>
      </c>
      <c r="O1368" s="80">
        <f>'Activity rawdata'!V1367</f>
        <v>49.49</v>
      </c>
      <c r="P1368" s="80">
        <f>'Activity rawdata'!W1367</f>
        <v>0.16</v>
      </c>
      <c r="Q1368" s="80">
        <f>'Activity rawdata'!X1367</f>
        <v>0</v>
      </c>
      <c r="R1368" s="84">
        <f t="shared" si="220"/>
        <v>64.69</v>
      </c>
      <c r="S1368" s="80">
        <f>'Activity rawdata'!Z1367</f>
        <v>0</v>
      </c>
      <c r="T1368" s="80">
        <f>'Activity rawdata'!AA1367</f>
        <v>0</v>
      </c>
      <c r="U1368" s="80">
        <f t="shared" si="221"/>
        <v>0</v>
      </c>
      <c r="V1368" s="81">
        <f t="shared" si="222"/>
        <v>978.50239999999997</v>
      </c>
      <c r="W1368" s="75">
        <f t="shared" si="223"/>
        <v>3219.8194000000003</v>
      </c>
      <c r="X1368" s="75">
        <f t="shared" si="224"/>
        <v>10.409600000000001</v>
      </c>
      <c r="Y1368" s="75">
        <f t="shared" si="225"/>
        <v>0</v>
      </c>
      <c r="Z1368" s="82">
        <f t="shared" si="226"/>
        <v>4208.7314000000006</v>
      </c>
      <c r="AA1368" s="75">
        <f t="shared" si="227"/>
        <v>0</v>
      </c>
      <c r="AB1368" s="75">
        <f t="shared" si="228"/>
        <v>0</v>
      </c>
      <c r="AC1368" s="82">
        <f t="shared" si="229"/>
        <v>0</v>
      </c>
    </row>
    <row r="1369" spans="1:29" x14ac:dyDescent="0.35">
      <c r="A1369" s="70" t="str">
        <f>'Activity rawdata'!A1368</f>
        <v>BH5132-1-126</v>
      </c>
      <c r="B1369" s="71" t="str">
        <f>'Activity rawdata'!B1368</f>
        <v>PH</v>
      </c>
      <c r="C1369" s="71" t="str">
        <f>IF('Activity rawdata'!C1368="PY","Planted",IF('Activity rawdata'!C1368="NY","Nat/Convert",IF('Activity rawdata'!C1368="NN","Nat/Nonconvert",IF('Activity rawdata'!C1368="OY","Planted"))))</f>
        <v>Nat/Convert</v>
      </c>
      <c r="D1369" s="70" t="str">
        <f>'Activity rawdata'!D1368</f>
        <v>STP1</v>
      </c>
      <c r="E1369" s="72" t="str">
        <f>'Activity rawdata'!E1368</f>
        <v>62</v>
      </c>
      <c r="F1369" s="73" t="str">
        <f>'Activity rawdata'!L1368</f>
        <v>NO</v>
      </c>
      <c r="G1369" s="72" t="str">
        <f>'Activity rawdata'!R1368</f>
        <v>2061</v>
      </c>
      <c r="H1369" s="72" t="str">
        <f>IF('Activity rawdata'!P1368="AHTHIN1","1st Thin",IF('Activity rawdata'!P1368="AHCC","Clearcut",IF('Activity rawdata'!P1368="AHTHSMZ","SMZ Thin",IF('Activity rawdata'!P1368="AHTHIN2","2nd Thin",IF('Activity rawdata'!P1368="AFERTE","Early Fert",IF('Activity rawdata'!P1368="AFERTM","Mid Fert",IF('Activity rawdata'!P1368="AFERTL","Late Fert",  IF('Activity rawdata'!P1368="ASP","Site Prep", IF('Activity rawdata'!P1368="APLT","Plant",  IF('Activity rawdata'!P1368="ANREG","Natural Regeneration"))))))))))</f>
        <v>Clearcut</v>
      </c>
      <c r="I1369" s="74">
        <f>'Activity rawdata'!O1368</f>
        <v>3.8732000000000002</v>
      </c>
      <c r="J1369" s="75">
        <f>'Activity rawdata'!N1368</f>
        <v>24</v>
      </c>
      <c r="K1369" s="75">
        <f>'Activity rawdata'!AC1368</f>
        <v>94.8</v>
      </c>
      <c r="L1369" s="75">
        <f>'Activity rawdata'!AD1368</f>
        <v>315.77</v>
      </c>
      <c r="M1369" s="76">
        <f>'Activity rawdata'!AE1368</f>
        <v>7.4191651234453762</v>
      </c>
      <c r="N1369" s="83">
        <f>'Activity rawdata'!T1368+'Activity rawdata'!U1368</f>
        <v>56.04</v>
      </c>
      <c r="O1369" s="80">
        <f>'Activity rawdata'!V1368</f>
        <v>24.34</v>
      </c>
      <c r="P1369" s="80">
        <f>'Activity rawdata'!W1368</f>
        <v>1.32</v>
      </c>
      <c r="Q1369" s="80">
        <f>'Activity rawdata'!X1368</f>
        <v>0</v>
      </c>
      <c r="R1369" s="84">
        <f t="shared" si="220"/>
        <v>81.699999999999989</v>
      </c>
      <c r="S1369" s="80">
        <f>'Activity rawdata'!Z1368</f>
        <v>4.09</v>
      </c>
      <c r="T1369" s="80">
        <f>'Activity rawdata'!AA1368</f>
        <v>0.93</v>
      </c>
      <c r="U1369" s="80">
        <f t="shared" si="221"/>
        <v>5.0199999999999996</v>
      </c>
      <c r="V1369" s="81">
        <f t="shared" si="222"/>
        <v>217.05412800000002</v>
      </c>
      <c r="W1369" s="75">
        <f t="shared" si="223"/>
        <v>94.273688000000007</v>
      </c>
      <c r="X1369" s="75">
        <f t="shared" si="224"/>
        <v>5.1126240000000003</v>
      </c>
      <c r="Y1369" s="75">
        <f t="shared" si="225"/>
        <v>0</v>
      </c>
      <c r="Z1369" s="82">
        <f t="shared" si="226"/>
        <v>316.44044000000002</v>
      </c>
      <c r="AA1369" s="75">
        <f t="shared" si="227"/>
        <v>15.841388</v>
      </c>
      <c r="AB1369" s="75">
        <f t="shared" si="228"/>
        <v>3.6020760000000003</v>
      </c>
      <c r="AC1369" s="82">
        <f t="shared" si="229"/>
        <v>19.443463999999999</v>
      </c>
    </row>
    <row r="1370" spans="1:29" x14ac:dyDescent="0.35">
      <c r="A1370" s="70" t="str">
        <f>'Activity rawdata'!A1369</f>
        <v>BH6112-1-224</v>
      </c>
      <c r="B1370" s="71" t="str">
        <f>'Activity rawdata'!B1369</f>
        <v>COLB</v>
      </c>
      <c r="C1370" s="71" t="str">
        <f>IF('Activity rawdata'!C1369="PY","Planted",IF('Activity rawdata'!C1369="NY","Nat/Convert",IF('Activity rawdata'!C1369="NN","Nat/Nonconvert",IF('Activity rawdata'!C1369="OY","Planted"))))</f>
        <v>Planted</v>
      </c>
      <c r="D1370" s="70" t="str">
        <f>'Activity rawdata'!D1369</f>
        <v>STP3</v>
      </c>
      <c r="E1370" s="72" t="str">
        <f>'Activity rawdata'!E1369</f>
        <v>58</v>
      </c>
      <c r="F1370" s="73" t="str">
        <f>'Activity rawdata'!L1369</f>
        <v>NO</v>
      </c>
      <c r="G1370" s="72" t="str">
        <f>'Activity rawdata'!R1369</f>
        <v>2062</v>
      </c>
      <c r="H1370" s="72" t="str">
        <f>IF('Activity rawdata'!P1369="AHTHIN1","1st Thin",IF('Activity rawdata'!P1369="AHCC","Clearcut",IF('Activity rawdata'!P1369="AHTHSMZ","SMZ Thin",IF('Activity rawdata'!P1369="AHTHIN2","2nd Thin",IF('Activity rawdata'!P1369="AFERTE","Early Fert",IF('Activity rawdata'!P1369="AFERTM","Mid Fert",IF('Activity rawdata'!P1369="AFERTL","Late Fert",  IF('Activity rawdata'!P1369="ASP","Site Prep", IF('Activity rawdata'!P1369="APLT","Plant",  IF('Activity rawdata'!P1369="ANREG","Natural Regeneration"))))))))))</f>
        <v>Site Prep</v>
      </c>
      <c r="I1370" s="74">
        <f>'Activity rawdata'!O1369</f>
        <v>36.54</v>
      </c>
      <c r="J1370" s="75">
        <f>'Activity rawdata'!N1369</f>
        <v>1</v>
      </c>
      <c r="K1370" s="75">
        <f>'Activity rawdata'!AC1369</f>
        <v>0</v>
      </c>
      <c r="L1370" s="75">
        <f>'Activity rawdata'!AD1369</f>
        <v>0</v>
      </c>
      <c r="M1370" s="76" t="str">
        <f>'Activity rawdata'!AE1369</f>
        <v>-</v>
      </c>
      <c r="N1370" s="83">
        <f>'Activity rawdata'!T1369+'Activity rawdata'!U1369</f>
        <v>0</v>
      </c>
      <c r="O1370" s="80">
        <f>'Activity rawdata'!V1369</f>
        <v>0</v>
      </c>
      <c r="P1370" s="80">
        <f>'Activity rawdata'!W1369</f>
        <v>0</v>
      </c>
      <c r="Q1370" s="80">
        <f>'Activity rawdata'!X1369</f>
        <v>0</v>
      </c>
      <c r="R1370" s="84">
        <f t="shared" si="220"/>
        <v>0</v>
      </c>
      <c r="S1370" s="80">
        <f>'Activity rawdata'!Z1369</f>
        <v>0</v>
      </c>
      <c r="T1370" s="80">
        <f>'Activity rawdata'!AA1369</f>
        <v>0</v>
      </c>
      <c r="U1370" s="80">
        <f t="shared" si="221"/>
        <v>0</v>
      </c>
      <c r="V1370" s="81">
        <f t="shared" si="222"/>
        <v>0</v>
      </c>
      <c r="W1370" s="75">
        <f t="shared" si="223"/>
        <v>0</v>
      </c>
      <c r="X1370" s="75">
        <f t="shared" si="224"/>
        <v>0</v>
      </c>
      <c r="Y1370" s="75">
        <f t="shared" si="225"/>
        <v>0</v>
      </c>
      <c r="Z1370" s="82">
        <f t="shared" si="226"/>
        <v>0</v>
      </c>
      <c r="AA1370" s="75">
        <f t="shared" si="227"/>
        <v>0</v>
      </c>
      <c r="AB1370" s="75">
        <f t="shared" si="228"/>
        <v>0</v>
      </c>
      <c r="AC1370" s="82">
        <f t="shared" si="229"/>
        <v>0</v>
      </c>
    </row>
    <row r="1371" spans="1:29" x14ac:dyDescent="0.35">
      <c r="A1371" s="70" t="str">
        <f>'Activity rawdata'!A1370</f>
        <v>BH6112-1-215</v>
      </c>
      <c r="B1371" s="71" t="str">
        <f>'Activity rawdata'!B1370</f>
        <v>COLB</v>
      </c>
      <c r="C1371" s="71" t="str">
        <f>IF('Activity rawdata'!C1370="PY","Planted",IF('Activity rawdata'!C1370="NY","Nat/Convert",IF('Activity rawdata'!C1370="NN","Nat/Nonconvert",IF('Activity rawdata'!C1370="OY","Planted"))))</f>
        <v>Planted</v>
      </c>
      <c r="D1371" s="70" t="str">
        <f>'Activity rawdata'!D1370</f>
        <v>STP3</v>
      </c>
      <c r="E1371" s="72" t="str">
        <f>'Activity rawdata'!E1370</f>
        <v>59</v>
      </c>
      <c r="F1371" s="73" t="str">
        <f>'Activity rawdata'!L1370</f>
        <v>NO</v>
      </c>
      <c r="G1371" s="72" t="str">
        <f>'Activity rawdata'!R1370</f>
        <v>2062</v>
      </c>
      <c r="H1371" s="72" t="str">
        <f>IF('Activity rawdata'!P1370="AHTHIN1","1st Thin",IF('Activity rawdata'!P1370="AHCC","Clearcut",IF('Activity rawdata'!P1370="AHTHSMZ","SMZ Thin",IF('Activity rawdata'!P1370="AHTHIN2","2nd Thin",IF('Activity rawdata'!P1370="AFERTE","Early Fert",IF('Activity rawdata'!P1370="AFERTM","Mid Fert",IF('Activity rawdata'!P1370="AFERTL","Late Fert",  IF('Activity rawdata'!P1370="ASP","Site Prep", IF('Activity rawdata'!P1370="APLT","Plant",  IF('Activity rawdata'!P1370="ANREG","Natural Regeneration"))))))))))</f>
        <v>Site Prep</v>
      </c>
      <c r="I1371" s="74">
        <f>'Activity rawdata'!O1370</f>
        <v>64.16</v>
      </c>
      <c r="J1371" s="75">
        <f>'Activity rawdata'!N1370</f>
        <v>1</v>
      </c>
      <c r="K1371" s="75">
        <f>'Activity rawdata'!AC1370</f>
        <v>0</v>
      </c>
      <c r="L1371" s="75">
        <f>'Activity rawdata'!AD1370</f>
        <v>0</v>
      </c>
      <c r="M1371" s="76" t="str">
        <f>'Activity rawdata'!AE1370</f>
        <v>-</v>
      </c>
      <c r="N1371" s="83">
        <f>'Activity rawdata'!T1370+'Activity rawdata'!U1370</f>
        <v>0</v>
      </c>
      <c r="O1371" s="80">
        <f>'Activity rawdata'!V1370</f>
        <v>0</v>
      </c>
      <c r="P1371" s="80">
        <f>'Activity rawdata'!W1370</f>
        <v>0</v>
      </c>
      <c r="Q1371" s="80">
        <f>'Activity rawdata'!X1370</f>
        <v>0</v>
      </c>
      <c r="R1371" s="84">
        <f t="shared" si="220"/>
        <v>0</v>
      </c>
      <c r="S1371" s="80">
        <f>'Activity rawdata'!Z1370</f>
        <v>0</v>
      </c>
      <c r="T1371" s="80">
        <f>'Activity rawdata'!AA1370</f>
        <v>0</v>
      </c>
      <c r="U1371" s="80">
        <f t="shared" si="221"/>
        <v>0</v>
      </c>
      <c r="V1371" s="81">
        <f t="shared" si="222"/>
        <v>0</v>
      </c>
      <c r="W1371" s="75">
        <f t="shared" si="223"/>
        <v>0</v>
      </c>
      <c r="X1371" s="75">
        <f t="shared" si="224"/>
        <v>0</v>
      </c>
      <c r="Y1371" s="75">
        <f t="shared" si="225"/>
        <v>0</v>
      </c>
      <c r="Z1371" s="82">
        <f t="shared" si="226"/>
        <v>0</v>
      </c>
      <c r="AA1371" s="75">
        <f t="shared" si="227"/>
        <v>0</v>
      </c>
      <c r="AB1371" s="75">
        <f t="shared" si="228"/>
        <v>0</v>
      </c>
      <c r="AC1371" s="82">
        <f t="shared" si="229"/>
        <v>0</v>
      </c>
    </row>
    <row r="1372" spans="1:29" x14ac:dyDescent="0.35">
      <c r="A1372" s="70" t="str">
        <f>'Activity rawdata'!A1371</f>
        <v>BH6112-1-211</v>
      </c>
      <c r="B1372" s="71" t="str">
        <f>'Activity rawdata'!B1371</f>
        <v>COLB</v>
      </c>
      <c r="C1372" s="71" t="str">
        <f>IF('Activity rawdata'!C1371="PY","Planted",IF('Activity rawdata'!C1371="NY","Nat/Convert",IF('Activity rawdata'!C1371="NN","Nat/Nonconvert",IF('Activity rawdata'!C1371="OY","Planted"))))</f>
        <v>Planted</v>
      </c>
      <c r="D1372" s="70" t="str">
        <f>'Activity rawdata'!D1371</f>
        <v>STP3</v>
      </c>
      <c r="E1372" s="72" t="str">
        <f>'Activity rawdata'!E1371</f>
        <v>59</v>
      </c>
      <c r="F1372" s="73" t="str">
        <f>'Activity rawdata'!L1371</f>
        <v>NO</v>
      </c>
      <c r="G1372" s="72" t="str">
        <f>'Activity rawdata'!R1371</f>
        <v>2062</v>
      </c>
      <c r="H1372" s="72" t="str">
        <f>IF('Activity rawdata'!P1371="AHTHIN1","1st Thin",IF('Activity rawdata'!P1371="AHCC","Clearcut",IF('Activity rawdata'!P1371="AHTHSMZ","SMZ Thin",IF('Activity rawdata'!P1371="AHTHIN2","2nd Thin",IF('Activity rawdata'!P1371="AFERTE","Early Fert",IF('Activity rawdata'!P1371="AFERTM","Mid Fert",IF('Activity rawdata'!P1371="AFERTL","Late Fert",  IF('Activity rawdata'!P1371="ASP","Site Prep", IF('Activity rawdata'!P1371="APLT","Plant",  IF('Activity rawdata'!P1371="ANREG","Natural Regeneration"))))))))))</f>
        <v>Site Prep</v>
      </c>
      <c r="I1372" s="74">
        <f>'Activity rawdata'!O1371</f>
        <v>65.06</v>
      </c>
      <c r="J1372" s="75">
        <f>'Activity rawdata'!N1371</f>
        <v>1</v>
      </c>
      <c r="K1372" s="75">
        <f>'Activity rawdata'!AC1371</f>
        <v>0</v>
      </c>
      <c r="L1372" s="75">
        <f>'Activity rawdata'!AD1371</f>
        <v>0</v>
      </c>
      <c r="M1372" s="76" t="str">
        <f>'Activity rawdata'!AE1371</f>
        <v>-</v>
      </c>
      <c r="N1372" s="83">
        <f>'Activity rawdata'!T1371+'Activity rawdata'!U1371</f>
        <v>0</v>
      </c>
      <c r="O1372" s="80">
        <f>'Activity rawdata'!V1371</f>
        <v>0</v>
      </c>
      <c r="P1372" s="80">
        <f>'Activity rawdata'!W1371</f>
        <v>0</v>
      </c>
      <c r="Q1372" s="80">
        <f>'Activity rawdata'!X1371</f>
        <v>0</v>
      </c>
      <c r="R1372" s="84">
        <f t="shared" si="220"/>
        <v>0</v>
      </c>
      <c r="S1372" s="80">
        <f>'Activity rawdata'!Z1371</f>
        <v>0</v>
      </c>
      <c r="T1372" s="80">
        <f>'Activity rawdata'!AA1371</f>
        <v>0</v>
      </c>
      <c r="U1372" s="80">
        <f t="shared" si="221"/>
        <v>0</v>
      </c>
      <c r="V1372" s="81">
        <f t="shared" si="222"/>
        <v>0</v>
      </c>
      <c r="W1372" s="75">
        <f t="shared" si="223"/>
        <v>0</v>
      </c>
      <c r="X1372" s="75">
        <f t="shared" si="224"/>
        <v>0</v>
      </c>
      <c r="Y1372" s="75">
        <f t="shared" si="225"/>
        <v>0</v>
      </c>
      <c r="Z1372" s="82">
        <f t="shared" si="226"/>
        <v>0</v>
      </c>
      <c r="AA1372" s="75">
        <f t="shared" si="227"/>
        <v>0</v>
      </c>
      <c r="AB1372" s="75">
        <f t="shared" si="228"/>
        <v>0</v>
      </c>
      <c r="AC1372" s="82">
        <f t="shared" si="229"/>
        <v>0</v>
      </c>
    </row>
    <row r="1373" spans="1:29" x14ac:dyDescent="0.35">
      <c r="A1373" s="70" t="str">
        <f>'Activity rawdata'!A1372</f>
        <v>BH2047-1-81</v>
      </c>
      <c r="B1373" s="71" t="str">
        <f>'Activity rawdata'!B1372</f>
        <v>COLB</v>
      </c>
      <c r="C1373" s="71" t="str">
        <f>IF('Activity rawdata'!C1372="PY","Planted",IF('Activity rawdata'!C1372="NY","Nat/Convert",IF('Activity rawdata'!C1372="NN","Nat/Nonconvert",IF('Activity rawdata'!C1372="OY","Planted"))))</f>
        <v>Planted</v>
      </c>
      <c r="D1373" s="70" t="str">
        <f>'Activity rawdata'!D1372</f>
        <v>STP3</v>
      </c>
      <c r="E1373" s="72" t="str">
        <f>'Activity rawdata'!E1372</f>
        <v>83</v>
      </c>
      <c r="F1373" s="73" t="str">
        <f>'Activity rawdata'!L1372</f>
        <v>NO</v>
      </c>
      <c r="G1373" s="72" t="str">
        <f>'Activity rawdata'!R1372</f>
        <v>2062</v>
      </c>
      <c r="H1373" s="72" t="str">
        <f>IF('Activity rawdata'!P1372="AHTHIN1","1st Thin",IF('Activity rawdata'!P1372="AHCC","Clearcut",IF('Activity rawdata'!P1372="AHTHSMZ","SMZ Thin",IF('Activity rawdata'!P1372="AHTHIN2","2nd Thin",IF('Activity rawdata'!P1372="AFERTE","Early Fert",IF('Activity rawdata'!P1372="AFERTM","Mid Fert",IF('Activity rawdata'!P1372="AFERTL","Late Fert",  IF('Activity rawdata'!P1372="ASP","Site Prep", IF('Activity rawdata'!P1372="APLT","Plant",  IF('Activity rawdata'!P1372="ANREG","Natural Regeneration"))))))))))</f>
        <v>Site Prep</v>
      </c>
      <c r="I1373" s="74">
        <f>'Activity rawdata'!O1372</f>
        <v>6.43</v>
      </c>
      <c r="J1373" s="75">
        <f>'Activity rawdata'!N1372</f>
        <v>1</v>
      </c>
      <c r="K1373" s="75">
        <f>'Activity rawdata'!AC1372</f>
        <v>0</v>
      </c>
      <c r="L1373" s="75">
        <f>'Activity rawdata'!AD1372</f>
        <v>0</v>
      </c>
      <c r="M1373" s="76" t="str">
        <f>'Activity rawdata'!AE1372</f>
        <v>-</v>
      </c>
      <c r="N1373" s="83">
        <f>'Activity rawdata'!T1372+'Activity rawdata'!U1372</f>
        <v>0</v>
      </c>
      <c r="O1373" s="80">
        <f>'Activity rawdata'!V1372</f>
        <v>0</v>
      </c>
      <c r="P1373" s="80">
        <f>'Activity rawdata'!W1372</f>
        <v>0</v>
      </c>
      <c r="Q1373" s="80">
        <f>'Activity rawdata'!X1372</f>
        <v>0</v>
      </c>
      <c r="R1373" s="84">
        <f t="shared" si="220"/>
        <v>0</v>
      </c>
      <c r="S1373" s="80">
        <f>'Activity rawdata'!Z1372</f>
        <v>0</v>
      </c>
      <c r="T1373" s="80">
        <f>'Activity rawdata'!AA1372</f>
        <v>0</v>
      </c>
      <c r="U1373" s="80">
        <f t="shared" si="221"/>
        <v>0</v>
      </c>
      <c r="V1373" s="81">
        <f t="shared" si="222"/>
        <v>0</v>
      </c>
      <c r="W1373" s="75">
        <f t="shared" si="223"/>
        <v>0</v>
      </c>
      <c r="X1373" s="75">
        <f t="shared" si="224"/>
        <v>0</v>
      </c>
      <c r="Y1373" s="75">
        <f t="shared" si="225"/>
        <v>0</v>
      </c>
      <c r="Z1373" s="82">
        <f t="shared" si="226"/>
        <v>0</v>
      </c>
      <c r="AA1373" s="75">
        <f t="shared" si="227"/>
        <v>0</v>
      </c>
      <c r="AB1373" s="75">
        <f t="shared" si="228"/>
        <v>0</v>
      </c>
      <c r="AC1373" s="82">
        <f t="shared" si="229"/>
        <v>0</v>
      </c>
    </row>
    <row r="1374" spans="1:29" x14ac:dyDescent="0.35">
      <c r="A1374" s="70" t="str">
        <f>'Activity rawdata'!A1373</f>
        <v>BH1429-1-338</v>
      </c>
      <c r="B1374" s="71" t="str">
        <f>'Activity rawdata'!B1373</f>
        <v>COLB</v>
      </c>
      <c r="C1374" s="71" t="str">
        <f>IF('Activity rawdata'!C1373="PY","Planted",IF('Activity rawdata'!C1373="NY","Nat/Convert",IF('Activity rawdata'!C1373="NN","Nat/Nonconvert",IF('Activity rawdata'!C1373="OY","Planted"))))</f>
        <v>Planted</v>
      </c>
      <c r="D1374" s="70" t="str">
        <f>'Activity rawdata'!D1373</f>
        <v>STP3</v>
      </c>
      <c r="E1374" s="72" t="str">
        <f>'Activity rawdata'!E1373</f>
        <v>83</v>
      </c>
      <c r="F1374" s="73" t="str">
        <f>'Activity rawdata'!L1373</f>
        <v>NO</v>
      </c>
      <c r="G1374" s="72" t="str">
        <f>'Activity rawdata'!R1373</f>
        <v>2062</v>
      </c>
      <c r="H1374" s="72" t="str">
        <f>IF('Activity rawdata'!P1373="AHTHIN1","1st Thin",IF('Activity rawdata'!P1373="AHCC","Clearcut",IF('Activity rawdata'!P1373="AHTHSMZ","SMZ Thin",IF('Activity rawdata'!P1373="AHTHIN2","2nd Thin",IF('Activity rawdata'!P1373="AFERTE","Early Fert",IF('Activity rawdata'!P1373="AFERTM","Mid Fert",IF('Activity rawdata'!P1373="AFERTL","Late Fert",  IF('Activity rawdata'!P1373="ASP","Site Prep", IF('Activity rawdata'!P1373="APLT","Plant",  IF('Activity rawdata'!P1373="ANREG","Natural Regeneration"))))))))))</f>
        <v>Site Prep</v>
      </c>
      <c r="I1374" s="74">
        <f>'Activity rawdata'!O1373</f>
        <v>25.45</v>
      </c>
      <c r="J1374" s="75">
        <f>'Activity rawdata'!N1373</f>
        <v>1</v>
      </c>
      <c r="K1374" s="75">
        <f>'Activity rawdata'!AC1373</f>
        <v>0</v>
      </c>
      <c r="L1374" s="75">
        <f>'Activity rawdata'!AD1373</f>
        <v>0</v>
      </c>
      <c r="M1374" s="76" t="str">
        <f>'Activity rawdata'!AE1373</f>
        <v>-</v>
      </c>
      <c r="N1374" s="83">
        <f>'Activity rawdata'!T1373+'Activity rawdata'!U1373</f>
        <v>0</v>
      </c>
      <c r="O1374" s="80">
        <f>'Activity rawdata'!V1373</f>
        <v>0</v>
      </c>
      <c r="P1374" s="80">
        <f>'Activity rawdata'!W1373</f>
        <v>0</v>
      </c>
      <c r="Q1374" s="80">
        <f>'Activity rawdata'!X1373</f>
        <v>0</v>
      </c>
      <c r="R1374" s="84">
        <f t="shared" si="220"/>
        <v>0</v>
      </c>
      <c r="S1374" s="80">
        <f>'Activity rawdata'!Z1373</f>
        <v>0</v>
      </c>
      <c r="T1374" s="80">
        <f>'Activity rawdata'!AA1373</f>
        <v>0</v>
      </c>
      <c r="U1374" s="80">
        <f t="shared" si="221"/>
        <v>0</v>
      </c>
      <c r="V1374" s="81">
        <f t="shared" si="222"/>
        <v>0</v>
      </c>
      <c r="W1374" s="75">
        <f t="shared" si="223"/>
        <v>0</v>
      </c>
      <c r="X1374" s="75">
        <f t="shared" si="224"/>
        <v>0</v>
      </c>
      <c r="Y1374" s="75">
        <f t="shared" si="225"/>
        <v>0</v>
      </c>
      <c r="Z1374" s="82">
        <f t="shared" si="226"/>
        <v>0</v>
      </c>
      <c r="AA1374" s="75">
        <f t="shared" si="227"/>
        <v>0</v>
      </c>
      <c r="AB1374" s="75">
        <f t="shared" si="228"/>
        <v>0</v>
      </c>
      <c r="AC1374" s="82">
        <f t="shared" si="229"/>
        <v>0</v>
      </c>
    </row>
    <row r="1375" spans="1:29" x14ac:dyDescent="0.35">
      <c r="A1375" s="70" t="str">
        <f>'Activity rawdata'!A1374</f>
        <v>BH2046-1-61</v>
      </c>
      <c r="B1375" s="71" t="str">
        <f>'Activity rawdata'!B1374</f>
        <v>LB</v>
      </c>
      <c r="C1375" s="71" t="str">
        <f>IF('Activity rawdata'!C1374="PY","Planted",IF('Activity rawdata'!C1374="NY","Nat/Convert",IF('Activity rawdata'!C1374="NN","Nat/Nonconvert",IF('Activity rawdata'!C1374="OY","Planted"))))</f>
        <v>Planted</v>
      </c>
      <c r="D1375" s="70" t="str">
        <f>'Activity rawdata'!D1374</f>
        <v>STP2</v>
      </c>
      <c r="E1375" s="72" t="str">
        <f>'Activity rawdata'!E1374</f>
        <v>77</v>
      </c>
      <c r="F1375" s="73" t="str">
        <f>'Activity rawdata'!L1374</f>
        <v>MT1</v>
      </c>
      <c r="G1375" s="72" t="str">
        <f>'Activity rawdata'!R1374</f>
        <v>2062</v>
      </c>
      <c r="H1375" s="72" t="str">
        <f>IF('Activity rawdata'!P1374="AHTHIN1","1st Thin",IF('Activity rawdata'!P1374="AHCC","Clearcut",IF('Activity rawdata'!P1374="AHTHSMZ","SMZ Thin",IF('Activity rawdata'!P1374="AHTHIN2","2nd Thin",IF('Activity rawdata'!P1374="AFERTE","Early Fert",IF('Activity rawdata'!P1374="AFERTM","Mid Fert",IF('Activity rawdata'!P1374="AFERTL","Late Fert",  IF('Activity rawdata'!P1374="ASP","Site Prep", IF('Activity rawdata'!P1374="APLT","Plant",  IF('Activity rawdata'!P1374="ANREG","Natural Regeneration"))))))))))</f>
        <v>Mid Fert</v>
      </c>
      <c r="I1375" s="74">
        <f>'Activity rawdata'!O1374</f>
        <v>6</v>
      </c>
      <c r="J1375" s="75">
        <f>'Activity rawdata'!N1374</f>
        <v>15</v>
      </c>
      <c r="K1375" s="75">
        <f>'Activity rawdata'!AC1374</f>
        <v>74.98</v>
      </c>
      <c r="L1375" s="75">
        <f>'Activity rawdata'!AD1374</f>
        <v>187.38</v>
      </c>
      <c r="M1375" s="76">
        <f>'Activity rawdata'!AE1374</f>
        <v>8.5653951384006355</v>
      </c>
      <c r="N1375" s="83">
        <f>'Activity rawdata'!T1374+'Activity rawdata'!U1374</f>
        <v>0</v>
      </c>
      <c r="O1375" s="80">
        <f>'Activity rawdata'!V1374</f>
        <v>0</v>
      </c>
      <c r="P1375" s="80">
        <f>'Activity rawdata'!W1374</f>
        <v>0</v>
      </c>
      <c r="Q1375" s="80">
        <f>'Activity rawdata'!X1374</f>
        <v>0</v>
      </c>
      <c r="R1375" s="84">
        <f t="shared" si="220"/>
        <v>0</v>
      </c>
      <c r="S1375" s="80">
        <f>'Activity rawdata'!Z1374</f>
        <v>0</v>
      </c>
      <c r="T1375" s="80">
        <f>'Activity rawdata'!AA1374</f>
        <v>0</v>
      </c>
      <c r="U1375" s="80">
        <f t="shared" si="221"/>
        <v>0</v>
      </c>
      <c r="V1375" s="81">
        <f t="shared" si="222"/>
        <v>0</v>
      </c>
      <c r="W1375" s="75">
        <f t="shared" si="223"/>
        <v>0</v>
      </c>
      <c r="X1375" s="75">
        <f t="shared" si="224"/>
        <v>0</v>
      </c>
      <c r="Y1375" s="75">
        <f t="shared" si="225"/>
        <v>0</v>
      </c>
      <c r="Z1375" s="82">
        <f t="shared" si="226"/>
        <v>0</v>
      </c>
      <c r="AA1375" s="75">
        <f t="shared" si="227"/>
        <v>0</v>
      </c>
      <c r="AB1375" s="75">
        <f t="shared" si="228"/>
        <v>0</v>
      </c>
      <c r="AC1375" s="82">
        <f t="shared" si="229"/>
        <v>0</v>
      </c>
    </row>
    <row r="1376" spans="1:29" x14ac:dyDescent="0.35">
      <c r="A1376" s="70" t="str">
        <f>'Activity rawdata'!A1375</f>
        <v>BH2046-1-56</v>
      </c>
      <c r="B1376" s="71" t="str">
        <f>'Activity rawdata'!B1375</f>
        <v>LB</v>
      </c>
      <c r="C1376" s="71" t="str">
        <f>IF('Activity rawdata'!C1375="PY","Planted",IF('Activity rawdata'!C1375="NY","Nat/Convert",IF('Activity rawdata'!C1375="NN","Nat/Nonconvert",IF('Activity rawdata'!C1375="OY","Planted"))))</f>
        <v>Planted</v>
      </c>
      <c r="D1376" s="70" t="str">
        <f>'Activity rawdata'!D1375</f>
        <v>STP2</v>
      </c>
      <c r="E1376" s="72" t="str">
        <f>'Activity rawdata'!E1375</f>
        <v>76</v>
      </c>
      <c r="F1376" s="73" t="str">
        <f>'Activity rawdata'!L1375</f>
        <v>MT1</v>
      </c>
      <c r="G1376" s="72" t="str">
        <f>'Activity rawdata'!R1375</f>
        <v>2062</v>
      </c>
      <c r="H1376" s="72" t="str">
        <f>IF('Activity rawdata'!P1375="AHTHIN1","1st Thin",IF('Activity rawdata'!P1375="AHCC","Clearcut",IF('Activity rawdata'!P1375="AHTHSMZ","SMZ Thin",IF('Activity rawdata'!P1375="AHTHIN2","2nd Thin",IF('Activity rawdata'!P1375="AFERTE","Early Fert",IF('Activity rawdata'!P1375="AFERTM","Mid Fert",IF('Activity rawdata'!P1375="AFERTL","Late Fert",  IF('Activity rawdata'!P1375="ASP","Site Prep", IF('Activity rawdata'!P1375="APLT","Plant",  IF('Activity rawdata'!P1375="ANREG","Natural Regeneration"))))))))))</f>
        <v>Mid Fert</v>
      </c>
      <c r="I1376" s="74">
        <f>'Activity rawdata'!O1375</f>
        <v>33.880000000000003</v>
      </c>
      <c r="J1376" s="75">
        <f>'Activity rawdata'!N1375</f>
        <v>15</v>
      </c>
      <c r="K1376" s="75">
        <f>'Activity rawdata'!AC1375</f>
        <v>74.98</v>
      </c>
      <c r="L1376" s="75">
        <f>'Activity rawdata'!AD1375</f>
        <v>187.38</v>
      </c>
      <c r="M1376" s="76">
        <f>'Activity rawdata'!AE1375</f>
        <v>8.5653951384006355</v>
      </c>
      <c r="N1376" s="83">
        <f>'Activity rawdata'!T1375+'Activity rawdata'!U1375</f>
        <v>0</v>
      </c>
      <c r="O1376" s="80">
        <f>'Activity rawdata'!V1375</f>
        <v>0</v>
      </c>
      <c r="P1376" s="80">
        <f>'Activity rawdata'!W1375</f>
        <v>0</v>
      </c>
      <c r="Q1376" s="80">
        <f>'Activity rawdata'!X1375</f>
        <v>0</v>
      </c>
      <c r="R1376" s="84">
        <f t="shared" si="220"/>
        <v>0</v>
      </c>
      <c r="S1376" s="80">
        <f>'Activity rawdata'!Z1375</f>
        <v>0</v>
      </c>
      <c r="T1376" s="80">
        <f>'Activity rawdata'!AA1375</f>
        <v>0</v>
      </c>
      <c r="U1376" s="80">
        <f t="shared" si="221"/>
        <v>0</v>
      </c>
      <c r="V1376" s="81">
        <f t="shared" si="222"/>
        <v>0</v>
      </c>
      <c r="W1376" s="75">
        <f t="shared" si="223"/>
        <v>0</v>
      </c>
      <c r="X1376" s="75">
        <f t="shared" si="224"/>
        <v>0</v>
      </c>
      <c r="Y1376" s="75">
        <f t="shared" si="225"/>
        <v>0</v>
      </c>
      <c r="Z1376" s="82">
        <f t="shared" si="226"/>
        <v>0</v>
      </c>
      <c r="AA1376" s="75">
        <f t="shared" si="227"/>
        <v>0</v>
      </c>
      <c r="AB1376" s="75">
        <f t="shared" si="228"/>
        <v>0</v>
      </c>
      <c r="AC1376" s="82">
        <f t="shared" si="229"/>
        <v>0</v>
      </c>
    </row>
    <row r="1377" spans="1:29" x14ac:dyDescent="0.35">
      <c r="A1377" s="70" t="str">
        <f>'Activity rawdata'!A1376</f>
        <v>BH5135-1-135</v>
      </c>
      <c r="B1377" s="71" t="str">
        <f>'Activity rawdata'!B1376</f>
        <v>LB</v>
      </c>
      <c r="C1377" s="71" t="str">
        <f>IF('Activity rawdata'!C1376="PY","Planted",IF('Activity rawdata'!C1376="NY","Nat/Convert",IF('Activity rawdata'!C1376="NN","Nat/Nonconvert",IF('Activity rawdata'!C1376="OY","Planted"))))</f>
        <v>Planted</v>
      </c>
      <c r="D1377" s="70" t="str">
        <f>'Activity rawdata'!D1376</f>
        <v>STP2</v>
      </c>
      <c r="E1377" s="72" t="str">
        <f>'Activity rawdata'!E1376</f>
        <v>80</v>
      </c>
      <c r="F1377" s="73" t="str">
        <f>'Activity rawdata'!L1376</f>
        <v>MT2</v>
      </c>
      <c r="G1377" s="72" t="str">
        <f>'Activity rawdata'!R1376</f>
        <v>2062</v>
      </c>
      <c r="H1377" s="72" t="str">
        <f>IF('Activity rawdata'!P1376="AHTHIN1","1st Thin",IF('Activity rawdata'!P1376="AHCC","Clearcut",IF('Activity rawdata'!P1376="AHTHSMZ","SMZ Thin",IF('Activity rawdata'!P1376="AHTHIN2","2nd Thin",IF('Activity rawdata'!P1376="AFERTE","Early Fert",IF('Activity rawdata'!P1376="AFERTM","Mid Fert",IF('Activity rawdata'!P1376="AFERTL","Late Fert",  IF('Activity rawdata'!P1376="ASP","Site Prep", IF('Activity rawdata'!P1376="APLT","Plant",  IF('Activity rawdata'!P1376="ANREG","Natural Regeneration"))))))))))</f>
        <v>Late Fert</v>
      </c>
      <c r="I1377" s="74">
        <f>'Activity rawdata'!O1376</f>
        <v>17.57</v>
      </c>
      <c r="J1377" s="75">
        <f>'Activity rawdata'!N1376</f>
        <v>21</v>
      </c>
      <c r="K1377" s="75">
        <f>'Activity rawdata'!AC1376</f>
        <v>74.72</v>
      </c>
      <c r="L1377" s="75">
        <f>'Activity rawdata'!AD1376</f>
        <v>116.13</v>
      </c>
      <c r="M1377" s="76">
        <f>'Activity rawdata'!AE1376</f>
        <v>10.861317780498069</v>
      </c>
      <c r="N1377" s="83">
        <f>'Activity rawdata'!T1376+'Activity rawdata'!U1376</f>
        <v>0</v>
      </c>
      <c r="O1377" s="80">
        <f>'Activity rawdata'!V1376</f>
        <v>0</v>
      </c>
      <c r="P1377" s="80">
        <f>'Activity rawdata'!W1376</f>
        <v>0</v>
      </c>
      <c r="Q1377" s="80">
        <f>'Activity rawdata'!X1376</f>
        <v>0</v>
      </c>
      <c r="R1377" s="84">
        <f t="shared" si="220"/>
        <v>0</v>
      </c>
      <c r="S1377" s="80">
        <f>'Activity rawdata'!Z1376</f>
        <v>0</v>
      </c>
      <c r="T1377" s="80">
        <f>'Activity rawdata'!AA1376</f>
        <v>0</v>
      </c>
      <c r="U1377" s="80">
        <f t="shared" si="221"/>
        <v>0</v>
      </c>
      <c r="V1377" s="81">
        <f t="shared" si="222"/>
        <v>0</v>
      </c>
      <c r="W1377" s="75">
        <f t="shared" si="223"/>
        <v>0</v>
      </c>
      <c r="X1377" s="75">
        <f t="shared" si="224"/>
        <v>0</v>
      </c>
      <c r="Y1377" s="75">
        <f t="shared" si="225"/>
        <v>0</v>
      </c>
      <c r="Z1377" s="82">
        <f t="shared" si="226"/>
        <v>0</v>
      </c>
      <c r="AA1377" s="75">
        <f t="shared" si="227"/>
        <v>0</v>
      </c>
      <c r="AB1377" s="75">
        <f t="shared" si="228"/>
        <v>0</v>
      </c>
      <c r="AC1377" s="82">
        <f t="shared" si="229"/>
        <v>0</v>
      </c>
    </row>
    <row r="1378" spans="1:29" x14ac:dyDescent="0.35">
      <c r="A1378" s="70" t="str">
        <f>'Activity rawdata'!A1377</f>
        <v>BH6112-1-222</v>
      </c>
      <c r="B1378" s="71" t="str">
        <f>'Activity rawdata'!B1377</f>
        <v>LB</v>
      </c>
      <c r="C1378" s="71" t="str">
        <f>IF('Activity rawdata'!C1377="PY","Planted",IF('Activity rawdata'!C1377="NY","Nat/Convert",IF('Activity rawdata'!C1377="NN","Nat/Nonconvert",IF('Activity rawdata'!C1377="OY","Planted"))))</f>
        <v>Planted</v>
      </c>
      <c r="D1378" s="70" t="str">
        <f>'Activity rawdata'!D1377</f>
        <v>STP2</v>
      </c>
      <c r="E1378" s="72" t="str">
        <f>'Activity rawdata'!E1377</f>
        <v>80</v>
      </c>
      <c r="F1378" s="73" t="str">
        <f>'Activity rawdata'!L1377</f>
        <v>MT2</v>
      </c>
      <c r="G1378" s="72" t="str">
        <f>'Activity rawdata'!R1377</f>
        <v>2062</v>
      </c>
      <c r="H1378" s="72" t="str">
        <f>IF('Activity rawdata'!P1377="AHTHIN1","1st Thin",IF('Activity rawdata'!P1377="AHCC","Clearcut",IF('Activity rawdata'!P1377="AHTHSMZ","SMZ Thin",IF('Activity rawdata'!P1377="AHTHIN2","2nd Thin",IF('Activity rawdata'!P1377="AFERTE","Early Fert",IF('Activity rawdata'!P1377="AFERTM","Mid Fert",IF('Activity rawdata'!P1377="AFERTL","Late Fert",  IF('Activity rawdata'!P1377="ASP","Site Prep", IF('Activity rawdata'!P1377="APLT","Plant",  IF('Activity rawdata'!P1377="ANREG","Natural Regeneration"))))))))))</f>
        <v>Late Fert</v>
      </c>
      <c r="I1378" s="74">
        <f>'Activity rawdata'!O1377</f>
        <v>10.95</v>
      </c>
      <c r="J1378" s="75">
        <f>'Activity rawdata'!N1377</f>
        <v>21</v>
      </c>
      <c r="K1378" s="75">
        <f>'Activity rawdata'!AC1377</f>
        <v>74.72</v>
      </c>
      <c r="L1378" s="75">
        <f>'Activity rawdata'!AD1377</f>
        <v>116.13</v>
      </c>
      <c r="M1378" s="76">
        <f>'Activity rawdata'!AE1377</f>
        <v>10.861317780498069</v>
      </c>
      <c r="N1378" s="83">
        <f>'Activity rawdata'!T1377+'Activity rawdata'!U1377</f>
        <v>0</v>
      </c>
      <c r="O1378" s="80">
        <f>'Activity rawdata'!V1377</f>
        <v>0</v>
      </c>
      <c r="P1378" s="80">
        <f>'Activity rawdata'!W1377</f>
        <v>0</v>
      </c>
      <c r="Q1378" s="80">
        <f>'Activity rawdata'!X1377</f>
        <v>0</v>
      </c>
      <c r="R1378" s="84">
        <f t="shared" si="220"/>
        <v>0</v>
      </c>
      <c r="S1378" s="80">
        <f>'Activity rawdata'!Z1377</f>
        <v>0</v>
      </c>
      <c r="T1378" s="80">
        <f>'Activity rawdata'!AA1377</f>
        <v>0</v>
      </c>
      <c r="U1378" s="80">
        <f t="shared" si="221"/>
        <v>0</v>
      </c>
      <c r="V1378" s="81">
        <f t="shared" si="222"/>
        <v>0</v>
      </c>
      <c r="W1378" s="75">
        <f t="shared" si="223"/>
        <v>0</v>
      </c>
      <c r="X1378" s="75">
        <f t="shared" si="224"/>
        <v>0</v>
      </c>
      <c r="Y1378" s="75">
        <f t="shared" si="225"/>
        <v>0</v>
      </c>
      <c r="Z1378" s="82">
        <f t="shared" si="226"/>
        <v>0</v>
      </c>
      <c r="AA1378" s="75">
        <f t="shared" si="227"/>
        <v>0</v>
      </c>
      <c r="AB1378" s="75">
        <f t="shared" si="228"/>
        <v>0</v>
      </c>
      <c r="AC1378" s="82">
        <f t="shared" si="229"/>
        <v>0</v>
      </c>
    </row>
    <row r="1379" spans="1:29" x14ac:dyDescent="0.35">
      <c r="A1379" s="70" t="str">
        <f>'Activity rawdata'!A1378</f>
        <v>BH6125-1-307</v>
      </c>
      <c r="B1379" s="71" t="str">
        <f>'Activity rawdata'!B1378</f>
        <v>LB</v>
      </c>
      <c r="C1379" s="71" t="str">
        <f>IF('Activity rawdata'!C1378="PY","Planted",IF('Activity rawdata'!C1378="NY","Nat/Convert",IF('Activity rawdata'!C1378="NN","Nat/Nonconvert",IF('Activity rawdata'!C1378="OY","Planted"))))</f>
        <v>Planted</v>
      </c>
      <c r="D1379" s="70" t="str">
        <f>'Activity rawdata'!D1378</f>
        <v>STP2</v>
      </c>
      <c r="E1379" s="72" t="str">
        <f>'Activity rawdata'!E1378</f>
        <v>78</v>
      </c>
      <c r="F1379" s="73" t="str">
        <f>'Activity rawdata'!L1378</f>
        <v>MT2</v>
      </c>
      <c r="G1379" s="72" t="str">
        <f>'Activity rawdata'!R1378</f>
        <v>2062</v>
      </c>
      <c r="H1379" s="72" t="str">
        <f>IF('Activity rawdata'!P1378="AHTHIN1","1st Thin",IF('Activity rawdata'!P1378="AHCC","Clearcut",IF('Activity rawdata'!P1378="AHTHSMZ","SMZ Thin",IF('Activity rawdata'!P1378="AHTHIN2","2nd Thin",IF('Activity rawdata'!P1378="AFERTE","Early Fert",IF('Activity rawdata'!P1378="AFERTM","Mid Fert",IF('Activity rawdata'!P1378="AFERTL","Late Fert",  IF('Activity rawdata'!P1378="ASP","Site Prep", IF('Activity rawdata'!P1378="APLT","Plant",  IF('Activity rawdata'!P1378="ANREG","Natural Regeneration"))))))))))</f>
        <v>Late Fert</v>
      </c>
      <c r="I1379" s="74">
        <f>'Activity rawdata'!O1378</f>
        <v>8.2899999999999991</v>
      </c>
      <c r="J1379" s="75">
        <f>'Activity rawdata'!N1378</f>
        <v>22</v>
      </c>
      <c r="K1379" s="75">
        <f>'Activity rawdata'!AC1378</f>
        <v>74.430000000000007</v>
      </c>
      <c r="L1379" s="75">
        <f>'Activity rawdata'!AD1378</f>
        <v>123.31</v>
      </c>
      <c r="M1379" s="76">
        <f>'Activity rawdata'!AE1378</f>
        <v>10.519889123312062</v>
      </c>
      <c r="N1379" s="83">
        <f>'Activity rawdata'!T1378+'Activity rawdata'!U1378</f>
        <v>0</v>
      </c>
      <c r="O1379" s="80">
        <f>'Activity rawdata'!V1378</f>
        <v>0</v>
      </c>
      <c r="P1379" s="80">
        <f>'Activity rawdata'!W1378</f>
        <v>0</v>
      </c>
      <c r="Q1379" s="80">
        <f>'Activity rawdata'!X1378</f>
        <v>0</v>
      </c>
      <c r="R1379" s="84">
        <f t="shared" si="220"/>
        <v>0</v>
      </c>
      <c r="S1379" s="80">
        <f>'Activity rawdata'!Z1378</f>
        <v>0</v>
      </c>
      <c r="T1379" s="80">
        <f>'Activity rawdata'!AA1378</f>
        <v>0</v>
      </c>
      <c r="U1379" s="80">
        <f t="shared" si="221"/>
        <v>0</v>
      </c>
      <c r="V1379" s="81">
        <f t="shared" si="222"/>
        <v>0</v>
      </c>
      <c r="W1379" s="75">
        <f t="shared" si="223"/>
        <v>0</v>
      </c>
      <c r="X1379" s="75">
        <f t="shared" si="224"/>
        <v>0</v>
      </c>
      <c r="Y1379" s="75">
        <f t="shared" si="225"/>
        <v>0</v>
      </c>
      <c r="Z1379" s="82">
        <f t="shared" si="226"/>
        <v>0</v>
      </c>
      <c r="AA1379" s="75">
        <f t="shared" si="227"/>
        <v>0</v>
      </c>
      <c r="AB1379" s="75">
        <f t="shared" si="228"/>
        <v>0</v>
      </c>
      <c r="AC1379" s="82">
        <f t="shared" si="229"/>
        <v>0</v>
      </c>
    </row>
    <row r="1380" spans="1:29" x14ac:dyDescent="0.35">
      <c r="A1380" s="70" t="str">
        <f>'Activity rawdata'!A1379</f>
        <v>BH5222-1-190</v>
      </c>
      <c r="B1380" s="71" t="str">
        <f>'Activity rawdata'!B1379</f>
        <v>LB</v>
      </c>
      <c r="C1380" s="71" t="str">
        <f>IF('Activity rawdata'!C1379="PY","Planted",IF('Activity rawdata'!C1379="NY","Nat/Convert",IF('Activity rawdata'!C1379="NN","Nat/Nonconvert",IF('Activity rawdata'!C1379="OY","Planted"))))</f>
        <v>Planted</v>
      </c>
      <c r="D1380" s="70" t="str">
        <f>'Activity rawdata'!D1379</f>
        <v>STP3</v>
      </c>
      <c r="E1380" s="72" t="str">
        <f>'Activity rawdata'!E1379</f>
        <v>87</v>
      </c>
      <c r="F1380" s="73" t="str">
        <f>'Activity rawdata'!L1379</f>
        <v>MT2</v>
      </c>
      <c r="G1380" s="72" t="str">
        <f>'Activity rawdata'!R1379</f>
        <v>2062</v>
      </c>
      <c r="H1380" s="72" t="str">
        <f>IF('Activity rawdata'!P1379="AHTHIN1","1st Thin",IF('Activity rawdata'!P1379="AHCC","Clearcut",IF('Activity rawdata'!P1379="AHTHSMZ","SMZ Thin",IF('Activity rawdata'!P1379="AHTHIN2","2nd Thin",IF('Activity rawdata'!P1379="AFERTE","Early Fert",IF('Activity rawdata'!P1379="AFERTM","Mid Fert",IF('Activity rawdata'!P1379="AFERTL","Late Fert",  IF('Activity rawdata'!P1379="ASP","Site Prep", IF('Activity rawdata'!P1379="APLT","Plant",  IF('Activity rawdata'!P1379="ANREG","Natural Regeneration"))))))))))</f>
        <v>Late Fert</v>
      </c>
      <c r="I1380" s="74">
        <f>'Activity rawdata'!O1379</f>
        <v>5.27</v>
      </c>
      <c r="J1380" s="75">
        <f>'Activity rawdata'!N1379</f>
        <v>22</v>
      </c>
      <c r="K1380" s="75">
        <f>'Activity rawdata'!AC1379</f>
        <v>74.680000000000007</v>
      </c>
      <c r="L1380" s="75">
        <f>'Activity rawdata'!AD1379</f>
        <v>102.65</v>
      </c>
      <c r="M1380" s="76">
        <f>'Activity rawdata'!AE1379</f>
        <v>11.549388213127182</v>
      </c>
      <c r="N1380" s="83">
        <f>'Activity rawdata'!T1379+'Activity rawdata'!U1379</f>
        <v>0</v>
      </c>
      <c r="O1380" s="80">
        <f>'Activity rawdata'!V1379</f>
        <v>0</v>
      </c>
      <c r="P1380" s="80">
        <f>'Activity rawdata'!W1379</f>
        <v>0</v>
      </c>
      <c r="Q1380" s="80">
        <f>'Activity rawdata'!X1379</f>
        <v>0</v>
      </c>
      <c r="R1380" s="84">
        <f t="shared" si="220"/>
        <v>0</v>
      </c>
      <c r="S1380" s="80">
        <f>'Activity rawdata'!Z1379</f>
        <v>0</v>
      </c>
      <c r="T1380" s="80">
        <f>'Activity rawdata'!AA1379</f>
        <v>0</v>
      </c>
      <c r="U1380" s="80">
        <f t="shared" si="221"/>
        <v>0</v>
      </c>
      <c r="V1380" s="81">
        <f t="shared" si="222"/>
        <v>0</v>
      </c>
      <c r="W1380" s="75">
        <f t="shared" si="223"/>
        <v>0</v>
      </c>
      <c r="X1380" s="75">
        <f t="shared" si="224"/>
        <v>0</v>
      </c>
      <c r="Y1380" s="75">
        <f t="shared" si="225"/>
        <v>0</v>
      </c>
      <c r="Z1380" s="82">
        <f t="shared" si="226"/>
        <v>0</v>
      </c>
      <c r="AA1380" s="75">
        <f t="shared" si="227"/>
        <v>0</v>
      </c>
      <c r="AB1380" s="75">
        <f t="shared" si="228"/>
        <v>0</v>
      </c>
      <c r="AC1380" s="82">
        <f t="shared" si="229"/>
        <v>0</v>
      </c>
    </row>
    <row r="1381" spans="1:29" x14ac:dyDescent="0.35">
      <c r="A1381" s="70" t="str">
        <f>'Activity rawdata'!A1380</f>
        <v>BH5186-1-181</v>
      </c>
      <c r="B1381" s="71" t="str">
        <f>'Activity rawdata'!B1380</f>
        <v>LB</v>
      </c>
      <c r="C1381" s="71" t="str">
        <f>IF('Activity rawdata'!C1380="PY","Planted",IF('Activity rawdata'!C1380="NY","Nat/Convert",IF('Activity rawdata'!C1380="NN","Nat/Nonconvert",IF('Activity rawdata'!C1380="OY","Planted"))))</f>
        <v>Planted</v>
      </c>
      <c r="D1381" s="70" t="str">
        <f>'Activity rawdata'!D1380</f>
        <v>STP2</v>
      </c>
      <c r="E1381" s="72" t="str">
        <f>'Activity rawdata'!E1380</f>
        <v>83</v>
      </c>
      <c r="F1381" s="73" t="str">
        <f>'Activity rawdata'!L1380</f>
        <v>NO</v>
      </c>
      <c r="G1381" s="72" t="str">
        <f>'Activity rawdata'!R1380</f>
        <v>2062</v>
      </c>
      <c r="H1381" s="72" t="str">
        <f>IF('Activity rawdata'!P1380="AHTHIN1","1st Thin",IF('Activity rawdata'!P1380="AHCC","Clearcut",IF('Activity rawdata'!P1380="AHTHSMZ","SMZ Thin",IF('Activity rawdata'!P1380="AHTHIN2","2nd Thin",IF('Activity rawdata'!P1380="AFERTE","Early Fert",IF('Activity rawdata'!P1380="AFERTM","Mid Fert",IF('Activity rawdata'!P1380="AFERTL","Late Fert",  IF('Activity rawdata'!P1380="ASP","Site Prep", IF('Activity rawdata'!P1380="APLT","Plant",  IF('Activity rawdata'!P1380="ANREG","Natural Regeneration"))))))))))</f>
        <v>1st Thin</v>
      </c>
      <c r="I1381" s="74">
        <f>'Activity rawdata'!O1380</f>
        <v>5.34</v>
      </c>
      <c r="J1381" s="75">
        <f>'Activity rawdata'!N1380</f>
        <v>14</v>
      </c>
      <c r="K1381" s="75">
        <f>'Activity rawdata'!AC1380</f>
        <v>141.22</v>
      </c>
      <c r="L1381" s="75">
        <f>'Activity rawdata'!AD1380</f>
        <v>375.73</v>
      </c>
      <c r="M1381" s="76">
        <f>'Activity rawdata'!AE1380</f>
        <v>8.3013068837058928</v>
      </c>
      <c r="N1381" s="83">
        <f>'Activity rawdata'!T1380+'Activity rawdata'!U1380</f>
        <v>24.78</v>
      </c>
      <c r="O1381" s="80">
        <f>'Activity rawdata'!V1380</f>
        <v>13.56</v>
      </c>
      <c r="P1381" s="80">
        <f>'Activity rawdata'!W1380</f>
        <v>0</v>
      </c>
      <c r="Q1381" s="80">
        <f>'Activity rawdata'!X1380</f>
        <v>0</v>
      </c>
      <c r="R1381" s="84">
        <f t="shared" si="220"/>
        <v>38.340000000000003</v>
      </c>
      <c r="S1381" s="80">
        <f>'Activity rawdata'!Z1380</f>
        <v>0</v>
      </c>
      <c r="T1381" s="80">
        <f>'Activity rawdata'!AA1380</f>
        <v>0</v>
      </c>
      <c r="U1381" s="80">
        <f t="shared" si="221"/>
        <v>0</v>
      </c>
      <c r="V1381" s="81">
        <f t="shared" si="222"/>
        <v>132.3252</v>
      </c>
      <c r="W1381" s="75">
        <f t="shared" si="223"/>
        <v>72.410399999999996</v>
      </c>
      <c r="X1381" s="75">
        <f t="shared" si="224"/>
        <v>0</v>
      </c>
      <c r="Y1381" s="75">
        <f t="shared" si="225"/>
        <v>0</v>
      </c>
      <c r="Z1381" s="82">
        <f t="shared" si="226"/>
        <v>204.73559999999998</v>
      </c>
      <c r="AA1381" s="75">
        <f t="shared" si="227"/>
        <v>0</v>
      </c>
      <c r="AB1381" s="75">
        <f t="shared" si="228"/>
        <v>0</v>
      </c>
      <c r="AC1381" s="82">
        <f t="shared" si="229"/>
        <v>0</v>
      </c>
    </row>
    <row r="1382" spans="1:29" x14ac:dyDescent="0.35">
      <c r="A1382" s="70" t="str">
        <f>'Activity rawdata'!A1381</f>
        <v>BH5186-1-184</v>
      </c>
      <c r="B1382" s="71" t="str">
        <f>'Activity rawdata'!B1381</f>
        <v>LB</v>
      </c>
      <c r="C1382" s="71" t="str">
        <f>IF('Activity rawdata'!C1381="PY","Planted",IF('Activity rawdata'!C1381="NY","Nat/Convert",IF('Activity rawdata'!C1381="NN","Nat/Nonconvert",IF('Activity rawdata'!C1381="OY","Planted"))))</f>
        <v>Planted</v>
      </c>
      <c r="D1382" s="70" t="str">
        <f>'Activity rawdata'!D1381</f>
        <v>STP2</v>
      </c>
      <c r="E1382" s="72" t="str">
        <f>'Activity rawdata'!E1381</f>
        <v>83</v>
      </c>
      <c r="F1382" s="73" t="str">
        <f>'Activity rawdata'!L1381</f>
        <v>NO</v>
      </c>
      <c r="G1382" s="72" t="str">
        <f>'Activity rawdata'!R1381</f>
        <v>2062</v>
      </c>
      <c r="H1382" s="72" t="str">
        <f>IF('Activity rawdata'!P1381="AHTHIN1","1st Thin",IF('Activity rawdata'!P1381="AHCC","Clearcut",IF('Activity rawdata'!P1381="AHTHSMZ","SMZ Thin",IF('Activity rawdata'!P1381="AHTHIN2","2nd Thin",IF('Activity rawdata'!P1381="AFERTE","Early Fert",IF('Activity rawdata'!P1381="AFERTM","Mid Fert",IF('Activity rawdata'!P1381="AFERTL","Late Fert",  IF('Activity rawdata'!P1381="ASP","Site Prep", IF('Activity rawdata'!P1381="APLT","Plant",  IF('Activity rawdata'!P1381="ANREG","Natural Regeneration"))))))))))</f>
        <v>1st Thin</v>
      </c>
      <c r="I1382" s="74">
        <f>'Activity rawdata'!O1381</f>
        <v>20.010000000000002</v>
      </c>
      <c r="J1382" s="75">
        <f>'Activity rawdata'!N1381</f>
        <v>14</v>
      </c>
      <c r="K1382" s="75">
        <f>'Activity rawdata'!AC1381</f>
        <v>141.22</v>
      </c>
      <c r="L1382" s="75">
        <f>'Activity rawdata'!AD1381</f>
        <v>375.73</v>
      </c>
      <c r="M1382" s="76">
        <f>'Activity rawdata'!AE1381</f>
        <v>8.3013068837058928</v>
      </c>
      <c r="N1382" s="83">
        <f>'Activity rawdata'!T1381+'Activity rawdata'!U1381</f>
        <v>24.78</v>
      </c>
      <c r="O1382" s="80">
        <f>'Activity rawdata'!V1381</f>
        <v>13.56</v>
      </c>
      <c r="P1382" s="80">
        <f>'Activity rawdata'!W1381</f>
        <v>0</v>
      </c>
      <c r="Q1382" s="80">
        <f>'Activity rawdata'!X1381</f>
        <v>0</v>
      </c>
      <c r="R1382" s="84">
        <f t="shared" si="220"/>
        <v>38.340000000000003</v>
      </c>
      <c r="S1382" s="80">
        <f>'Activity rawdata'!Z1381</f>
        <v>0</v>
      </c>
      <c r="T1382" s="80">
        <f>'Activity rawdata'!AA1381</f>
        <v>0</v>
      </c>
      <c r="U1382" s="80">
        <f t="shared" si="221"/>
        <v>0</v>
      </c>
      <c r="V1382" s="81">
        <f t="shared" si="222"/>
        <v>495.84780000000006</v>
      </c>
      <c r="W1382" s="75">
        <f t="shared" si="223"/>
        <v>271.33560000000006</v>
      </c>
      <c r="X1382" s="75">
        <f t="shared" si="224"/>
        <v>0</v>
      </c>
      <c r="Y1382" s="75">
        <f t="shared" si="225"/>
        <v>0</v>
      </c>
      <c r="Z1382" s="82">
        <f t="shared" si="226"/>
        <v>767.18340000000012</v>
      </c>
      <c r="AA1382" s="75">
        <f t="shared" si="227"/>
        <v>0</v>
      </c>
      <c r="AB1382" s="75">
        <f t="shared" si="228"/>
        <v>0</v>
      </c>
      <c r="AC1382" s="82">
        <f t="shared" si="229"/>
        <v>0</v>
      </c>
    </row>
    <row r="1383" spans="1:29" x14ac:dyDescent="0.35">
      <c r="A1383" s="70" t="str">
        <f>'Activity rawdata'!A1382</f>
        <v>BH5186-1-185</v>
      </c>
      <c r="B1383" s="71" t="str">
        <f>'Activity rawdata'!B1382</f>
        <v>LB</v>
      </c>
      <c r="C1383" s="71" t="str">
        <f>IF('Activity rawdata'!C1382="PY","Planted",IF('Activity rawdata'!C1382="NY","Nat/Convert",IF('Activity rawdata'!C1382="NN","Nat/Nonconvert",IF('Activity rawdata'!C1382="OY","Planted"))))</f>
        <v>Planted</v>
      </c>
      <c r="D1383" s="70" t="str">
        <f>'Activity rawdata'!D1382</f>
        <v>STP2</v>
      </c>
      <c r="E1383" s="72" t="str">
        <f>'Activity rawdata'!E1382</f>
        <v>83</v>
      </c>
      <c r="F1383" s="73" t="str">
        <f>'Activity rawdata'!L1382</f>
        <v>NO</v>
      </c>
      <c r="G1383" s="72" t="str">
        <f>'Activity rawdata'!R1382</f>
        <v>2062</v>
      </c>
      <c r="H1383" s="72" t="str">
        <f>IF('Activity rawdata'!P1382="AHTHIN1","1st Thin",IF('Activity rawdata'!P1382="AHCC","Clearcut",IF('Activity rawdata'!P1382="AHTHSMZ","SMZ Thin",IF('Activity rawdata'!P1382="AHTHIN2","2nd Thin",IF('Activity rawdata'!P1382="AFERTE","Early Fert",IF('Activity rawdata'!P1382="AFERTM","Mid Fert",IF('Activity rawdata'!P1382="AFERTL","Late Fert",  IF('Activity rawdata'!P1382="ASP","Site Prep", IF('Activity rawdata'!P1382="APLT","Plant",  IF('Activity rawdata'!P1382="ANREG","Natural Regeneration"))))))))))</f>
        <v>1st Thin</v>
      </c>
      <c r="I1383" s="74">
        <f>'Activity rawdata'!O1382</f>
        <v>19.07</v>
      </c>
      <c r="J1383" s="75">
        <f>'Activity rawdata'!N1382</f>
        <v>14</v>
      </c>
      <c r="K1383" s="75">
        <f>'Activity rawdata'!AC1382</f>
        <v>141.22</v>
      </c>
      <c r="L1383" s="75">
        <f>'Activity rawdata'!AD1382</f>
        <v>375.73</v>
      </c>
      <c r="M1383" s="76">
        <f>'Activity rawdata'!AE1382</f>
        <v>8.3013068837058928</v>
      </c>
      <c r="N1383" s="83">
        <f>'Activity rawdata'!T1382+'Activity rawdata'!U1382</f>
        <v>24.78</v>
      </c>
      <c r="O1383" s="80">
        <f>'Activity rawdata'!V1382</f>
        <v>13.56</v>
      </c>
      <c r="P1383" s="80">
        <f>'Activity rawdata'!W1382</f>
        <v>0</v>
      </c>
      <c r="Q1383" s="80">
        <f>'Activity rawdata'!X1382</f>
        <v>0</v>
      </c>
      <c r="R1383" s="84">
        <f t="shared" si="220"/>
        <v>38.340000000000003</v>
      </c>
      <c r="S1383" s="80">
        <f>'Activity rawdata'!Z1382</f>
        <v>0</v>
      </c>
      <c r="T1383" s="80">
        <f>'Activity rawdata'!AA1382</f>
        <v>0</v>
      </c>
      <c r="U1383" s="80">
        <f t="shared" si="221"/>
        <v>0</v>
      </c>
      <c r="V1383" s="81">
        <f t="shared" si="222"/>
        <v>472.55460000000005</v>
      </c>
      <c r="W1383" s="75">
        <f t="shared" si="223"/>
        <v>258.58920000000001</v>
      </c>
      <c r="X1383" s="75">
        <f t="shared" si="224"/>
        <v>0</v>
      </c>
      <c r="Y1383" s="75">
        <f t="shared" si="225"/>
        <v>0</v>
      </c>
      <c r="Z1383" s="82">
        <f t="shared" si="226"/>
        <v>731.14380000000006</v>
      </c>
      <c r="AA1383" s="75">
        <f t="shared" si="227"/>
        <v>0</v>
      </c>
      <c r="AB1383" s="75">
        <f t="shared" si="228"/>
        <v>0</v>
      </c>
      <c r="AC1383" s="82">
        <f t="shared" si="229"/>
        <v>0</v>
      </c>
    </row>
    <row r="1384" spans="1:29" x14ac:dyDescent="0.35">
      <c r="A1384" s="70" t="str">
        <f>'Activity rawdata'!A1383</f>
        <v>BH1429-1-10</v>
      </c>
      <c r="B1384" s="71" t="str">
        <f>'Activity rawdata'!B1383</f>
        <v>LB</v>
      </c>
      <c r="C1384" s="71" t="str">
        <f>IF('Activity rawdata'!C1383="PY","Planted",IF('Activity rawdata'!C1383="NY","Nat/Convert",IF('Activity rawdata'!C1383="NN","Nat/Nonconvert",IF('Activity rawdata'!C1383="OY","Planted"))))</f>
        <v>Planted</v>
      </c>
      <c r="D1384" s="70" t="str">
        <f>'Activity rawdata'!D1383</f>
        <v>STP2</v>
      </c>
      <c r="E1384" s="72" t="str">
        <f>'Activity rawdata'!E1383</f>
        <v>82</v>
      </c>
      <c r="F1384" s="73" t="str">
        <f>'Activity rawdata'!L1383</f>
        <v>MT1</v>
      </c>
      <c r="G1384" s="72" t="str">
        <f>'Activity rawdata'!R1383</f>
        <v>2062</v>
      </c>
      <c r="H1384" s="72" t="str">
        <f>IF('Activity rawdata'!P1383="AHTHIN1","1st Thin",IF('Activity rawdata'!P1383="AHCC","Clearcut",IF('Activity rawdata'!P1383="AHTHSMZ","SMZ Thin",IF('Activity rawdata'!P1383="AHTHIN2","2nd Thin",IF('Activity rawdata'!P1383="AFERTE","Early Fert",IF('Activity rawdata'!P1383="AFERTM","Mid Fert",IF('Activity rawdata'!P1383="AFERTL","Late Fert",  IF('Activity rawdata'!P1383="ASP","Site Prep", IF('Activity rawdata'!P1383="APLT","Plant",  IF('Activity rawdata'!P1383="ANREG","Natural Regeneration"))))))))))</f>
        <v>2nd Thin</v>
      </c>
      <c r="I1384" s="74">
        <f>'Activity rawdata'!O1383</f>
        <v>37.869999999999997</v>
      </c>
      <c r="J1384" s="75">
        <f>'Activity rawdata'!N1383</f>
        <v>21</v>
      </c>
      <c r="K1384" s="75">
        <f>'Activity rawdata'!AC1383</f>
        <v>119.43</v>
      </c>
      <c r="L1384" s="75">
        <f>'Activity rawdata'!AD1383</f>
        <v>185.23</v>
      </c>
      <c r="M1384" s="76">
        <f>'Activity rawdata'!AE1383</f>
        <v>10.872698736801667</v>
      </c>
      <c r="N1384" s="83">
        <f>'Activity rawdata'!T1383+'Activity rawdata'!U1383</f>
        <v>7.33</v>
      </c>
      <c r="O1384" s="80">
        <f>'Activity rawdata'!V1383</f>
        <v>35.700000000000003</v>
      </c>
      <c r="P1384" s="80">
        <f>'Activity rawdata'!W1383</f>
        <v>0</v>
      </c>
      <c r="Q1384" s="80">
        <f>'Activity rawdata'!X1383</f>
        <v>0.16</v>
      </c>
      <c r="R1384" s="84">
        <f t="shared" si="220"/>
        <v>43.19</v>
      </c>
      <c r="S1384" s="80">
        <f>'Activity rawdata'!Z1383</f>
        <v>0</v>
      </c>
      <c r="T1384" s="80">
        <f>'Activity rawdata'!AA1383</f>
        <v>0</v>
      </c>
      <c r="U1384" s="80">
        <f t="shared" si="221"/>
        <v>0</v>
      </c>
      <c r="V1384" s="81">
        <f t="shared" si="222"/>
        <v>277.58709999999996</v>
      </c>
      <c r="W1384" s="75">
        <f t="shared" si="223"/>
        <v>1351.9590000000001</v>
      </c>
      <c r="X1384" s="75">
        <f t="shared" si="224"/>
        <v>0</v>
      </c>
      <c r="Y1384" s="75">
        <f t="shared" si="225"/>
        <v>6.0591999999999997</v>
      </c>
      <c r="Z1384" s="82">
        <f t="shared" si="226"/>
        <v>1635.6052999999999</v>
      </c>
      <c r="AA1384" s="75">
        <f t="shared" si="227"/>
        <v>0</v>
      </c>
      <c r="AB1384" s="75">
        <f t="shared" si="228"/>
        <v>0</v>
      </c>
      <c r="AC1384" s="82">
        <f t="shared" si="229"/>
        <v>0</v>
      </c>
    </row>
    <row r="1385" spans="1:29" x14ac:dyDescent="0.35">
      <c r="A1385" s="70" t="str">
        <f>'Activity rawdata'!A1384</f>
        <v>BH5132-1-123</v>
      </c>
      <c r="B1385" s="71" t="str">
        <f>'Activity rawdata'!B1384</f>
        <v>LB</v>
      </c>
      <c r="C1385" s="71" t="str">
        <f>IF('Activity rawdata'!C1384="PY","Planted",IF('Activity rawdata'!C1384="NY","Nat/Convert",IF('Activity rawdata'!C1384="NN","Nat/Nonconvert",IF('Activity rawdata'!C1384="OY","Planted"))))</f>
        <v>Planted</v>
      </c>
      <c r="D1385" s="70" t="str">
        <f>'Activity rawdata'!D1384</f>
        <v>STP2</v>
      </c>
      <c r="E1385" s="72" t="str">
        <f>'Activity rawdata'!E1384</f>
        <v>79</v>
      </c>
      <c r="F1385" s="73" t="str">
        <f>'Activity rawdata'!L1384</f>
        <v>MT1</v>
      </c>
      <c r="G1385" s="72" t="str">
        <f>'Activity rawdata'!R1384</f>
        <v>2062</v>
      </c>
      <c r="H1385" s="72" t="str">
        <f>IF('Activity rawdata'!P1384="AHTHIN1","1st Thin",IF('Activity rawdata'!P1384="AHCC","Clearcut",IF('Activity rawdata'!P1384="AHTHSMZ","SMZ Thin",IF('Activity rawdata'!P1384="AHTHIN2","2nd Thin",IF('Activity rawdata'!P1384="AFERTE","Early Fert",IF('Activity rawdata'!P1384="AFERTM","Mid Fert",IF('Activity rawdata'!P1384="AFERTL","Late Fert",  IF('Activity rawdata'!P1384="ASP","Site Prep", IF('Activity rawdata'!P1384="APLT","Plant",  IF('Activity rawdata'!P1384="ANREG","Natural Regeneration"))))))))))</f>
        <v>2nd Thin</v>
      </c>
      <c r="I1385" s="74">
        <f>'Activity rawdata'!O1384</f>
        <v>64.349999999999994</v>
      </c>
      <c r="J1385" s="75">
        <f>'Activity rawdata'!N1384</f>
        <v>21</v>
      </c>
      <c r="K1385" s="75">
        <f>'Activity rawdata'!AC1384</f>
        <v>99.82</v>
      </c>
      <c r="L1385" s="75">
        <f>'Activity rawdata'!AD1384</f>
        <v>184.55</v>
      </c>
      <c r="M1385" s="76">
        <f>'Activity rawdata'!AE1384</f>
        <v>9.9583654499997287</v>
      </c>
      <c r="N1385" s="83">
        <f>'Activity rawdata'!T1384+'Activity rawdata'!U1384</f>
        <v>7.06</v>
      </c>
      <c r="O1385" s="80">
        <f>'Activity rawdata'!V1384</f>
        <v>15.84</v>
      </c>
      <c r="P1385" s="80">
        <f>'Activity rawdata'!W1384</f>
        <v>0</v>
      </c>
      <c r="Q1385" s="80">
        <f>'Activity rawdata'!X1384</f>
        <v>0</v>
      </c>
      <c r="R1385" s="84">
        <f t="shared" si="220"/>
        <v>22.9</v>
      </c>
      <c r="S1385" s="80">
        <f>'Activity rawdata'!Z1384</f>
        <v>0</v>
      </c>
      <c r="T1385" s="80">
        <f>'Activity rawdata'!AA1384</f>
        <v>0</v>
      </c>
      <c r="U1385" s="80">
        <f t="shared" si="221"/>
        <v>0</v>
      </c>
      <c r="V1385" s="81">
        <f t="shared" si="222"/>
        <v>454.31099999999992</v>
      </c>
      <c r="W1385" s="75">
        <f t="shared" si="223"/>
        <v>1019.3039999999999</v>
      </c>
      <c r="X1385" s="75">
        <f t="shared" si="224"/>
        <v>0</v>
      </c>
      <c r="Y1385" s="75">
        <f t="shared" si="225"/>
        <v>0</v>
      </c>
      <c r="Z1385" s="82">
        <f t="shared" si="226"/>
        <v>1473.6149999999998</v>
      </c>
      <c r="AA1385" s="75">
        <f t="shared" si="227"/>
        <v>0</v>
      </c>
      <c r="AB1385" s="75">
        <f t="shared" si="228"/>
        <v>0</v>
      </c>
      <c r="AC1385" s="82">
        <f t="shared" si="229"/>
        <v>0</v>
      </c>
    </row>
    <row r="1386" spans="1:29" x14ac:dyDescent="0.35">
      <c r="A1386" s="70" t="str">
        <f>'Activity rawdata'!A1385</f>
        <v>BH5135-1-130</v>
      </c>
      <c r="B1386" s="71" t="str">
        <f>'Activity rawdata'!B1385</f>
        <v>LB</v>
      </c>
      <c r="C1386" s="71" t="str">
        <f>IF('Activity rawdata'!C1385="PY","Planted",IF('Activity rawdata'!C1385="NY","Nat/Convert",IF('Activity rawdata'!C1385="NN","Nat/Nonconvert",IF('Activity rawdata'!C1385="OY","Planted"))))</f>
        <v>Planted</v>
      </c>
      <c r="D1386" s="70" t="str">
        <f>'Activity rawdata'!D1385</f>
        <v>STP2</v>
      </c>
      <c r="E1386" s="72" t="str">
        <f>'Activity rawdata'!E1385</f>
        <v>81</v>
      </c>
      <c r="F1386" s="73" t="str">
        <f>'Activity rawdata'!L1385</f>
        <v>MT1</v>
      </c>
      <c r="G1386" s="72" t="str">
        <f>'Activity rawdata'!R1385</f>
        <v>2062</v>
      </c>
      <c r="H1386" s="72" t="str">
        <f>IF('Activity rawdata'!P1385="AHTHIN1","1st Thin",IF('Activity rawdata'!P1385="AHCC","Clearcut",IF('Activity rawdata'!P1385="AHTHSMZ","SMZ Thin",IF('Activity rawdata'!P1385="AHTHIN2","2nd Thin",IF('Activity rawdata'!P1385="AFERTE","Early Fert",IF('Activity rawdata'!P1385="AFERTM","Mid Fert",IF('Activity rawdata'!P1385="AFERTL","Late Fert",  IF('Activity rawdata'!P1385="ASP","Site Prep", IF('Activity rawdata'!P1385="APLT","Plant",  IF('Activity rawdata'!P1385="ANREG","Natural Regeneration"))))))))))</f>
        <v>2nd Thin</v>
      </c>
      <c r="I1386" s="74">
        <f>'Activity rawdata'!O1385</f>
        <v>68.400000000000006</v>
      </c>
      <c r="J1386" s="75">
        <f>'Activity rawdata'!N1385</f>
        <v>20</v>
      </c>
      <c r="K1386" s="75">
        <f>'Activity rawdata'!AC1385</f>
        <v>106.56</v>
      </c>
      <c r="L1386" s="75">
        <f>'Activity rawdata'!AD1385</f>
        <v>185.94</v>
      </c>
      <c r="M1386" s="76">
        <f>'Activity rawdata'!AE1385</f>
        <v>10.25054589569045</v>
      </c>
      <c r="N1386" s="83">
        <f>'Activity rawdata'!T1385+'Activity rawdata'!U1385</f>
        <v>7.53</v>
      </c>
      <c r="O1386" s="80">
        <f>'Activity rawdata'!V1385</f>
        <v>22.16</v>
      </c>
      <c r="P1386" s="80">
        <f>'Activity rawdata'!W1385</f>
        <v>0</v>
      </c>
      <c r="Q1386" s="80">
        <f>'Activity rawdata'!X1385</f>
        <v>0</v>
      </c>
      <c r="R1386" s="84">
        <f t="shared" si="220"/>
        <v>29.69</v>
      </c>
      <c r="S1386" s="80">
        <f>'Activity rawdata'!Z1385</f>
        <v>0</v>
      </c>
      <c r="T1386" s="80">
        <f>'Activity rawdata'!AA1385</f>
        <v>0</v>
      </c>
      <c r="U1386" s="80">
        <f t="shared" si="221"/>
        <v>0</v>
      </c>
      <c r="V1386" s="81">
        <f t="shared" si="222"/>
        <v>515.05200000000002</v>
      </c>
      <c r="W1386" s="75">
        <f t="shared" si="223"/>
        <v>1515.7440000000001</v>
      </c>
      <c r="X1386" s="75">
        <f t="shared" si="224"/>
        <v>0</v>
      </c>
      <c r="Y1386" s="75">
        <f t="shared" si="225"/>
        <v>0</v>
      </c>
      <c r="Z1386" s="82">
        <f t="shared" si="226"/>
        <v>2030.7960000000003</v>
      </c>
      <c r="AA1386" s="75">
        <f t="shared" si="227"/>
        <v>0</v>
      </c>
      <c r="AB1386" s="75">
        <f t="shared" si="228"/>
        <v>0</v>
      </c>
      <c r="AC1386" s="82">
        <f t="shared" si="229"/>
        <v>0</v>
      </c>
    </row>
    <row r="1387" spans="1:29" x14ac:dyDescent="0.35">
      <c r="A1387" s="70" t="str">
        <f>'Activity rawdata'!A1386</f>
        <v>BH6125-1-326</v>
      </c>
      <c r="B1387" s="71" t="str">
        <f>'Activity rawdata'!B1386</f>
        <v>LB</v>
      </c>
      <c r="C1387" s="71" t="str">
        <f>IF('Activity rawdata'!C1386="PY","Planted",IF('Activity rawdata'!C1386="NY","Nat/Convert",IF('Activity rawdata'!C1386="NN","Nat/Nonconvert",IF('Activity rawdata'!C1386="OY","Planted"))))</f>
        <v>Planted</v>
      </c>
      <c r="D1387" s="70" t="str">
        <f>'Activity rawdata'!D1386</f>
        <v>STP2</v>
      </c>
      <c r="E1387" s="72" t="str">
        <f>'Activity rawdata'!E1386</f>
        <v>78</v>
      </c>
      <c r="F1387" s="73" t="str">
        <f>'Activity rawdata'!L1386</f>
        <v>MT1</v>
      </c>
      <c r="G1387" s="72" t="str">
        <f>'Activity rawdata'!R1386</f>
        <v>2062</v>
      </c>
      <c r="H1387" s="72" t="str">
        <f>IF('Activity rawdata'!P1386="AHTHIN1","1st Thin",IF('Activity rawdata'!P1386="AHCC","Clearcut",IF('Activity rawdata'!P1386="AHTHSMZ","SMZ Thin",IF('Activity rawdata'!P1386="AHTHIN2","2nd Thin",IF('Activity rawdata'!P1386="AFERTE","Early Fert",IF('Activity rawdata'!P1386="AFERTM","Mid Fert",IF('Activity rawdata'!P1386="AFERTL","Late Fert",  IF('Activity rawdata'!P1386="ASP","Site Prep", IF('Activity rawdata'!P1386="APLT","Plant",  IF('Activity rawdata'!P1386="ANREG","Natural Regeneration"))))))))))</f>
        <v>2nd Thin</v>
      </c>
      <c r="I1387" s="74">
        <f>'Activity rawdata'!O1386</f>
        <v>2.57</v>
      </c>
      <c r="J1387" s="75">
        <f>'Activity rawdata'!N1386</f>
        <v>21</v>
      </c>
      <c r="K1387" s="75">
        <f>'Activity rawdata'!AC1386</f>
        <v>99.82</v>
      </c>
      <c r="L1387" s="75">
        <f>'Activity rawdata'!AD1386</f>
        <v>184.55</v>
      </c>
      <c r="M1387" s="76">
        <f>'Activity rawdata'!AE1386</f>
        <v>9.9583654499997287</v>
      </c>
      <c r="N1387" s="83">
        <f>'Activity rawdata'!T1386+'Activity rawdata'!U1386</f>
        <v>7.06</v>
      </c>
      <c r="O1387" s="80">
        <f>'Activity rawdata'!V1386</f>
        <v>15.84</v>
      </c>
      <c r="P1387" s="80">
        <f>'Activity rawdata'!W1386</f>
        <v>0</v>
      </c>
      <c r="Q1387" s="80">
        <f>'Activity rawdata'!X1386</f>
        <v>0</v>
      </c>
      <c r="R1387" s="84">
        <f t="shared" si="220"/>
        <v>22.9</v>
      </c>
      <c r="S1387" s="80">
        <f>'Activity rawdata'!Z1386</f>
        <v>0</v>
      </c>
      <c r="T1387" s="80">
        <f>'Activity rawdata'!AA1386</f>
        <v>0</v>
      </c>
      <c r="U1387" s="80">
        <f t="shared" si="221"/>
        <v>0</v>
      </c>
      <c r="V1387" s="81">
        <f t="shared" si="222"/>
        <v>18.144199999999998</v>
      </c>
      <c r="W1387" s="75">
        <f t="shared" si="223"/>
        <v>40.708799999999997</v>
      </c>
      <c r="X1387" s="75">
        <f t="shared" si="224"/>
        <v>0</v>
      </c>
      <c r="Y1387" s="75">
        <f t="shared" si="225"/>
        <v>0</v>
      </c>
      <c r="Z1387" s="82">
        <f t="shared" si="226"/>
        <v>58.852999999999994</v>
      </c>
      <c r="AA1387" s="75">
        <f t="shared" si="227"/>
        <v>0</v>
      </c>
      <c r="AB1387" s="75">
        <f t="shared" si="228"/>
        <v>0</v>
      </c>
      <c r="AC1387" s="82">
        <f t="shared" si="229"/>
        <v>0</v>
      </c>
    </row>
    <row r="1388" spans="1:29" x14ac:dyDescent="0.35">
      <c r="A1388" s="70" t="str">
        <f>'Activity rawdata'!A1387</f>
        <v>BH5149-1-157</v>
      </c>
      <c r="B1388" s="71" t="str">
        <f>'Activity rawdata'!B1387</f>
        <v>LB</v>
      </c>
      <c r="C1388" s="71" t="str">
        <f>IF('Activity rawdata'!C1387="PY","Planted",IF('Activity rawdata'!C1387="NY","Nat/Convert",IF('Activity rawdata'!C1387="NN","Nat/Nonconvert",IF('Activity rawdata'!C1387="OY","Planted"))))</f>
        <v>Planted</v>
      </c>
      <c r="D1388" s="70" t="str">
        <f>'Activity rawdata'!D1387</f>
        <v>STP2</v>
      </c>
      <c r="E1388" s="72" t="str">
        <f>'Activity rawdata'!E1387</f>
        <v>78</v>
      </c>
      <c r="F1388" s="73" t="str">
        <f>'Activity rawdata'!L1387</f>
        <v>MT1</v>
      </c>
      <c r="G1388" s="72" t="str">
        <f>'Activity rawdata'!R1387</f>
        <v>2062</v>
      </c>
      <c r="H1388" s="72" t="str">
        <f>IF('Activity rawdata'!P1387="AHTHIN1","1st Thin",IF('Activity rawdata'!P1387="AHCC","Clearcut",IF('Activity rawdata'!P1387="AHTHSMZ","SMZ Thin",IF('Activity rawdata'!P1387="AHTHIN2","2nd Thin",IF('Activity rawdata'!P1387="AFERTE","Early Fert",IF('Activity rawdata'!P1387="AFERTM","Mid Fert",IF('Activity rawdata'!P1387="AFERTL","Late Fert",  IF('Activity rawdata'!P1387="ASP","Site Prep", IF('Activity rawdata'!P1387="APLT","Plant",  IF('Activity rawdata'!P1387="ANREG","Natural Regeneration"))))))))))</f>
        <v>2nd Thin</v>
      </c>
      <c r="I1388" s="74">
        <f>'Activity rawdata'!O1387</f>
        <v>119.68</v>
      </c>
      <c r="J1388" s="75">
        <f>'Activity rawdata'!N1387</f>
        <v>21</v>
      </c>
      <c r="K1388" s="75">
        <f>'Activity rawdata'!AC1387</f>
        <v>99.82</v>
      </c>
      <c r="L1388" s="75">
        <f>'Activity rawdata'!AD1387</f>
        <v>184.55</v>
      </c>
      <c r="M1388" s="76">
        <f>'Activity rawdata'!AE1387</f>
        <v>9.9583654499997287</v>
      </c>
      <c r="N1388" s="83">
        <f>'Activity rawdata'!T1387+'Activity rawdata'!U1387</f>
        <v>7.06</v>
      </c>
      <c r="O1388" s="80">
        <f>'Activity rawdata'!V1387</f>
        <v>15.84</v>
      </c>
      <c r="P1388" s="80">
        <f>'Activity rawdata'!W1387</f>
        <v>0</v>
      </c>
      <c r="Q1388" s="80">
        <f>'Activity rawdata'!X1387</f>
        <v>0</v>
      </c>
      <c r="R1388" s="84">
        <f t="shared" si="220"/>
        <v>22.9</v>
      </c>
      <c r="S1388" s="80">
        <f>'Activity rawdata'!Z1387</f>
        <v>0</v>
      </c>
      <c r="T1388" s="80">
        <f>'Activity rawdata'!AA1387</f>
        <v>0</v>
      </c>
      <c r="U1388" s="80">
        <f t="shared" si="221"/>
        <v>0</v>
      </c>
      <c r="V1388" s="81">
        <f t="shared" si="222"/>
        <v>844.94079999999997</v>
      </c>
      <c r="W1388" s="75">
        <f t="shared" si="223"/>
        <v>1895.7312000000002</v>
      </c>
      <c r="X1388" s="75">
        <f t="shared" si="224"/>
        <v>0</v>
      </c>
      <c r="Y1388" s="75">
        <f t="shared" si="225"/>
        <v>0</v>
      </c>
      <c r="Z1388" s="82">
        <f t="shared" si="226"/>
        <v>2740.672</v>
      </c>
      <c r="AA1388" s="75">
        <f t="shared" si="227"/>
        <v>0</v>
      </c>
      <c r="AB1388" s="75">
        <f t="shared" si="228"/>
        <v>0</v>
      </c>
      <c r="AC1388" s="82">
        <f t="shared" si="229"/>
        <v>0</v>
      </c>
    </row>
    <row r="1389" spans="1:29" x14ac:dyDescent="0.35">
      <c r="A1389" s="70" t="str">
        <f>'Activity rawdata'!A1388</f>
        <v>BH6112-1-211</v>
      </c>
      <c r="B1389" s="71" t="str">
        <f>'Activity rawdata'!B1388</f>
        <v>CSLB</v>
      </c>
      <c r="C1389" s="71" t="str">
        <f>IF('Activity rawdata'!C1388="PY","Planted",IF('Activity rawdata'!C1388="NY","Nat/Convert",IF('Activity rawdata'!C1388="NN","Nat/Nonconvert",IF('Activity rawdata'!C1388="OY","Planted"))))</f>
        <v>Planted</v>
      </c>
      <c r="D1389" s="70" t="str">
        <f>'Activity rawdata'!D1388</f>
        <v>STP3</v>
      </c>
      <c r="E1389" s="72" t="str">
        <f>'Activity rawdata'!E1388</f>
        <v>59</v>
      </c>
      <c r="F1389" s="73" t="str">
        <f>'Activity rawdata'!L1388</f>
        <v>NO</v>
      </c>
      <c r="G1389" s="72" t="str">
        <f>'Activity rawdata'!R1388</f>
        <v>2063</v>
      </c>
      <c r="H1389" s="72" t="str">
        <f>IF('Activity rawdata'!P1388="AHTHIN1","1st Thin",IF('Activity rawdata'!P1388="AHCC","Clearcut",IF('Activity rawdata'!P1388="AHTHSMZ","SMZ Thin",IF('Activity rawdata'!P1388="AHTHIN2","2nd Thin",IF('Activity rawdata'!P1388="AFERTE","Early Fert",IF('Activity rawdata'!P1388="AFERTM","Mid Fert",IF('Activity rawdata'!P1388="AFERTL","Late Fert",  IF('Activity rawdata'!P1388="ASP","Site Prep", IF('Activity rawdata'!P1388="APLT","Plant",  IF('Activity rawdata'!P1388="ANREG","Natural Regeneration"))))))))))</f>
        <v>Plant</v>
      </c>
      <c r="I1389" s="74">
        <f>'Activity rawdata'!O1388</f>
        <v>65.06</v>
      </c>
      <c r="J1389" s="75">
        <f>'Activity rawdata'!N1388</f>
        <v>1</v>
      </c>
      <c r="K1389" s="75">
        <f>'Activity rawdata'!AC1388</f>
        <v>0</v>
      </c>
      <c r="L1389" s="75">
        <f>'Activity rawdata'!AD1388</f>
        <v>0</v>
      </c>
      <c r="M1389" s="76" t="str">
        <f>'Activity rawdata'!AE1388</f>
        <v>-</v>
      </c>
      <c r="N1389" s="83">
        <f>'Activity rawdata'!T1388+'Activity rawdata'!U1388</f>
        <v>0</v>
      </c>
      <c r="O1389" s="80">
        <f>'Activity rawdata'!V1388</f>
        <v>0</v>
      </c>
      <c r="P1389" s="80">
        <f>'Activity rawdata'!W1388</f>
        <v>0</v>
      </c>
      <c r="Q1389" s="80">
        <f>'Activity rawdata'!X1388</f>
        <v>0</v>
      </c>
      <c r="R1389" s="84">
        <f t="shared" si="220"/>
        <v>0</v>
      </c>
      <c r="S1389" s="80">
        <f>'Activity rawdata'!Z1388</f>
        <v>0</v>
      </c>
      <c r="T1389" s="80">
        <f>'Activity rawdata'!AA1388</f>
        <v>0</v>
      </c>
      <c r="U1389" s="80">
        <f t="shared" si="221"/>
        <v>0</v>
      </c>
      <c r="V1389" s="81">
        <f t="shared" si="222"/>
        <v>0</v>
      </c>
      <c r="W1389" s="75">
        <f t="shared" si="223"/>
        <v>0</v>
      </c>
      <c r="X1389" s="75">
        <f t="shared" si="224"/>
        <v>0</v>
      </c>
      <c r="Y1389" s="75">
        <f t="shared" si="225"/>
        <v>0</v>
      </c>
      <c r="Z1389" s="82">
        <f t="shared" si="226"/>
        <v>0</v>
      </c>
      <c r="AA1389" s="75">
        <f t="shared" si="227"/>
        <v>0</v>
      </c>
      <c r="AB1389" s="75">
        <f t="shared" si="228"/>
        <v>0</v>
      </c>
      <c r="AC1389" s="82">
        <f t="shared" si="229"/>
        <v>0</v>
      </c>
    </row>
    <row r="1390" spans="1:29" x14ac:dyDescent="0.35">
      <c r="A1390" s="70" t="str">
        <f>'Activity rawdata'!A1389</f>
        <v>BH6112-1-215</v>
      </c>
      <c r="B1390" s="71" t="str">
        <f>'Activity rawdata'!B1389</f>
        <v>CSLB</v>
      </c>
      <c r="C1390" s="71" t="str">
        <f>IF('Activity rawdata'!C1389="PY","Planted",IF('Activity rawdata'!C1389="NY","Nat/Convert",IF('Activity rawdata'!C1389="NN","Nat/Nonconvert",IF('Activity rawdata'!C1389="OY","Planted"))))</f>
        <v>Planted</v>
      </c>
      <c r="D1390" s="70" t="str">
        <f>'Activity rawdata'!D1389</f>
        <v>STP3</v>
      </c>
      <c r="E1390" s="72" t="str">
        <f>'Activity rawdata'!E1389</f>
        <v>59</v>
      </c>
      <c r="F1390" s="73" t="str">
        <f>'Activity rawdata'!L1389</f>
        <v>NO</v>
      </c>
      <c r="G1390" s="72" t="str">
        <f>'Activity rawdata'!R1389</f>
        <v>2063</v>
      </c>
      <c r="H1390" s="72" t="str">
        <f>IF('Activity rawdata'!P1389="AHTHIN1","1st Thin",IF('Activity rawdata'!P1389="AHCC","Clearcut",IF('Activity rawdata'!P1389="AHTHSMZ","SMZ Thin",IF('Activity rawdata'!P1389="AHTHIN2","2nd Thin",IF('Activity rawdata'!P1389="AFERTE","Early Fert",IF('Activity rawdata'!P1389="AFERTM","Mid Fert",IF('Activity rawdata'!P1389="AFERTL","Late Fert",  IF('Activity rawdata'!P1389="ASP","Site Prep", IF('Activity rawdata'!P1389="APLT","Plant",  IF('Activity rawdata'!P1389="ANREG","Natural Regeneration"))))))))))</f>
        <v>Plant</v>
      </c>
      <c r="I1390" s="74">
        <f>'Activity rawdata'!O1389</f>
        <v>64.16</v>
      </c>
      <c r="J1390" s="75">
        <f>'Activity rawdata'!N1389</f>
        <v>1</v>
      </c>
      <c r="K1390" s="75">
        <f>'Activity rawdata'!AC1389</f>
        <v>0</v>
      </c>
      <c r="L1390" s="75">
        <f>'Activity rawdata'!AD1389</f>
        <v>0</v>
      </c>
      <c r="M1390" s="76" t="str">
        <f>'Activity rawdata'!AE1389</f>
        <v>-</v>
      </c>
      <c r="N1390" s="83">
        <f>'Activity rawdata'!T1389+'Activity rawdata'!U1389</f>
        <v>0</v>
      </c>
      <c r="O1390" s="80">
        <f>'Activity rawdata'!V1389</f>
        <v>0</v>
      </c>
      <c r="P1390" s="80">
        <f>'Activity rawdata'!W1389</f>
        <v>0</v>
      </c>
      <c r="Q1390" s="80">
        <f>'Activity rawdata'!X1389</f>
        <v>0</v>
      </c>
      <c r="R1390" s="84">
        <f t="shared" si="220"/>
        <v>0</v>
      </c>
      <c r="S1390" s="80">
        <f>'Activity rawdata'!Z1389</f>
        <v>0</v>
      </c>
      <c r="T1390" s="80">
        <f>'Activity rawdata'!AA1389</f>
        <v>0</v>
      </c>
      <c r="U1390" s="80">
        <f t="shared" si="221"/>
        <v>0</v>
      </c>
      <c r="V1390" s="81">
        <f t="shared" si="222"/>
        <v>0</v>
      </c>
      <c r="W1390" s="75">
        <f t="shared" si="223"/>
        <v>0</v>
      </c>
      <c r="X1390" s="75">
        <f t="shared" si="224"/>
        <v>0</v>
      </c>
      <c r="Y1390" s="75">
        <f t="shared" si="225"/>
        <v>0</v>
      </c>
      <c r="Z1390" s="82">
        <f t="shared" si="226"/>
        <v>0</v>
      </c>
      <c r="AA1390" s="75">
        <f t="shared" si="227"/>
        <v>0</v>
      </c>
      <c r="AB1390" s="75">
        <f t="shared" si="228"/>
        <v>0</v>
      </c>
      <c r="AC1390" s="82">
        <f t="shared" si="229"/>
        <v>0</v>
      </c>
    </row>
    <row r="1391" spans="1:29" x14ac:dyDescent="0.35">
      <c r="A1391" s="70" t="str">
        <f>'Activity rawdata'!A1390</f>
        <v>BH6112-1-224</v>
      </c>
      <c r="B1391" s="71" t="str">
        <f>'Activity rawdata'!B1390</f>
        <v>CSLB</v>
      </c>
      <c r="C1391" s="71" t="str">
        <f>IF('Activity rawdata'!C1390="PY","Planted",IF('Activity rawdata'!C1390="NY","Nat/Convert",IF('Activity rawdata'!C1390="NN","Nat/Nonconvert",IF('Activity rawdata'!C1390="OY","Planted"))))</f>
        <v>Planted</v>
      </c>
      <c r="D1391" s="70" t="str">
        <f>'Activity rawdata'!D1390</f>
        <v>STP3</v>
      </c>
      <c r="E1391" s="72" t="str">
        <f>'Activity rawdata'!E1390</f>
        <v>58</v>
      </c>
      <c r="F1391" s="73" t="str">
        <f>'Activity rawdata'!L1390</f>
        <v>NO</v>
      </c>
      <c r="G1391" s="72" t="str">
        <f>'Activity rawdata'!R1390</f>
        <v>2063</v>
      </c>
      <c r="H1391" s="72" t="str">
        <f>IF('Activity rawdata'!P1390="AHTHIN1","1st Thin",IF('Activity rawdata'!P1390="AHCC","Clearcut",IF('Activity rawdata'!P1390="AHTHSMZ","SMZ Thin",IF('Activity rawdata'!P1390="AHTHIN2","2nd Thin",IF('Activity rawdata'!P1390="AFERTE","Early Fert",IF('Activity rawdata'!P1390="AFERTM","Mid Fert",IF('Activity rawdata'!P1390="AFERTL","Late Fert",  IF('Activity rawdata'!P1390="ASP","Site Prep", IF('Activity rawdata'!P1390="APLT","Plant",  IF('Activity rawdata'!P1390="ANREG","Natural Regeneration"))))))))))</f>
        <v>Plant</v>
      </c>
      <c r="I1391" s="74">
        <f>'Activity rawdata'!O1390</f>
        <v>36.54</v>
      </c>
      <c r="J1391" s="75">
        <f>'Activity rawdata'!N1390</f>
        <v>1</v>
      </c>
      <c r="K1391" s="75">
        <f>'Activity rawdata'!AC1390</f>
        <v>0</v>
      </c>
      <c r="L1391" s="75">
        <f>'Activity rawdata'!AD1390</f>
        <v>0</v>
      </c>
      <c r="M1391" s="76" t="str">
        <f>'Activity rawdata'!AE1390</f>
        <v>-</v>
      </c>
      <c r="N1391" s="83">
        <f>'Activity rawdata'!T1390+'Activity rawdata'!U1390</f>
        <v>0</v>
      </c>
      <c r="O1391" s="80">
        <f>'Activity rawdata'!V1390</f>
        <v>0</v>
      </c>
      <c r="P1391" s="80">
        <f>'Activity rawdata'!W1390</f>
        <v>0</v>
      </c>
      <c r="Q1391" s="80">
        <f>'Activity rawdata'!X1390</f>
        <v>0</v>
      </c>
      <c r="R1391" s="84">
        <f t="shared" si="220"/>
        <v>0</v>
      </c>
      <c r="S1391" s="80">
        <f>'Activity rawdata'!Z1390</f>
        <v>0</v>
      </c>
      <c r="T1391" s="80">
        <f>'Activity rawdata'!AA1390</f>
        <v>0</v>
      </c>
      <c r="U1391" s="80">
        <f t="shared" si="221"/>
        <v>0</v>
      </c>
      <c r="V1391" s="81">
        <f t="shared" si="222"/>
        <v>0</v>
      </c>
      <c r="W1391" s="75">
        <f t="shared" si="223"/>
        <v>0</v>
      </c>
      <c r="X1391" s="75">
        <f t="shared" si="224"/>
        <v>0</v>
      </c>
      <c r="Y1391" s="75">
        <f t="shared" si="225"/>
        <v>0</v>
      </c>
      <c r="Z1391" s="82">
        <f t="shared" si="226"/>
        <v>0</v>
      </c>
      <c r="AA1391" s="75">
        <f t="shared" si="227"/>
        <v>0</v>
      </c>
      <c r="AB1391" s="75">
        <f t="shared" si="228"/>
        <v>0</v>
      </c>
      <c r="AC1391" s="82">
        <f t="shared" si="229"/>
        <v>0</v>
      </c>
    </row>
    <row r="1392" spans="1:29" x14ac:dyDescent="0.35">
      <c r="A1392" s="70" t="str">
        <f>'Activity rawdata'!A1391</f>
        <v>BH1429-1-338</v>
      </c>
      <c r="B1392" s="71" t="str">
        <f>'Activity rawdata'!B1391</f>
        <v>CSLB</v>
      </c>
      <c r="C1392" s="71" t="str">
        <f>IF('Activity rawdata'!C1391="PY","Planted",IF('Activity rawdata'!C1391="NY","Nat/Convert",IF('Activity rawdata'!C1391="NN","Nat/Nonconvert",IF('Activity rawdata'!C1391="OY","Planted"))))</f>
        <v>Planted</v>
      </c>
      <c r="D1392" s="70" t="str">
        <f>'Activity rawdata'!D1391</f>
        <v>STP3</v>
      </c>
      <c r="E1392" s="72" t="str">
        <f>'Activity rawdata'!E1391</f>
        <v>83</v>
      </c>
      <c r="F1392" s="73" t="str">
        <f>'Activity rawdata'!L1391</f>
        <v>NO</v>
      </c>
      <c r="G1392" s="72" t="str">
        <f>'Activity rawdata'!R1391</f>
        <v>2063</v>
      </c>
      <c r="H1392" s="72" t="str">
        <f>IF('Activity rawdata'!P1391="AHTHIN1","1st Thin",IF('Activity rawdata'!P1391="AHCC","Clearcut",IF('Activity rawdata'!P1391="AHTHSMZ","SMZ Thin",IF('Activity rawdata'!P1391="AHTHIN2","2nd Thin",IF('Activity rawdata'!P1391="AFERTE","Early Fert",IF('Activity rawdata'!P1391="AFERTM","Mid Fert",IF('Activity rawdata'!P1391="AFERTL","Late Fert",  IF('Activity rawdata'!P1391="ASP","Site Prep", IF('Activity rawdata'!P1391="APLT","Plant",  IF('Activity rawdata'!P1391="ANREG","Natural Regeneration"))))))))))</f>
        <v>Plant</v>
      </c>
      <c r="I1392" s="74">
        <f>'Activity rawdata'!O1391</f>
        <v>25.45</v>
      </c>
      <c r="J1392" s="75">
        <f>'Activity rawdata'!N1391</f>
        <v>1</v>
      </c>
      <c r="K1392" s="75">
        <f>'Activity rawdata'!AC1391</f>
        <v>0</v>
      </c>
      <c r="L1392" s="75">
        <f>'Activity rawdata'!AD1391</f>
        <v>0</v>
      </c>
      <c r="M1392" s="76" t="str">
        <f>'Activity rawdata'!AE1391</f>
        <v>-</v>
      </c>
      <c r="N1392" s="83">
        <f>'Activity rawdata'!T1391+'Activity rawdata'!U1391</f>
        <v>0</v>
      </c>
      <c r="O1392" s="80">
        <f>'Activity rawdata'!V1391</f>
        <v>0</v>
      </c>
      <c r="P1392" s="80">
        <f>'Activity rawdata'!W1391</f>
        <v>0</v>
      </c>
      <c r="Q1392" s="80">
        <f>'Activity rawdata'!X1391</f>
        <v>0</v>
      </c>
      <c r="R1392" s="84">
        <f t="shared" si="220"/>
        <v>0</v>
      </c>
      <c r="S1392" s="80">
        <f>'Activity rawdata'!Z1391</f>
        <v>0</v>
      </c>
      <c r="T1392" s="80">
        <f>'Activity rawdata'!AA1391</f>
        <v>0</v>
      </c>
      <c r="U1392" s="80">
        <f t="shared" si="221"/>
        <v>0</v>
      </c>
      <c r="V1392" s="81">
        <f t="shared" si="222"/>
        <v>0</v>
      </c>
      <c r="W1392" s="75">
        <f t="shared" si="223"/>
        <v>0</v>
      </c>
      <c r="X1392" s="75">
        <f t="shared" si="224"/>
        <v>0</v>
      </c>
      <c r="Y1392" s="75">
        <f t="shared" si="225"/>
        <v>0</v>
      </c>
      <c r="Z1392" s="82">
        <f t="shared" si="226"/>
        <v>0</v>
      </c>
      <c r="AA1392" s="75">
        <f t="shared" si="227"/>
        <v>0</v>
      </c>
      <c r="AB1392" s="75">
        <f t="shared" si="228"/>
        <v>0</v>
      </c>
      <c r="AC1392" s="82">
        <f t="shared" si="229"/>
        <v>0</v>
      </c>
    </row>
    <row r="1393" spans="1:29" x14ac:dyDescent="0.35">
      <c r="A1393" s="70" t="str">
        <f>'Activity rawdata'!A1392</f>
        <v>BH2047-1-81</v>
      </c>
      <c r="B1393" s="71" t="str">
        <f>'Activity rawdata'!B1392</f>
        <v>CSLB</v>
      </c>
      <c r="C1393" s="71" t="str">
        <f>IF('Activity rawdata'!C1392="PY","Planted",IF('Activity rawdata'!C1392="NY","Nat/Convert",IF('Activity rawdata'!C1392="NN","Nat/Nonconvert",IF('Activity rawdata'!C1392="OY","Planted"))))</f>
        <v>Planted</v>
      </c>
      <c r="D1393" s="70" t="str">
        <f>'Activity rawdata'!D1392</f>
        <v>STP3</v>
      </c>
      <c r="E1393" s="72" t="str">
        <f>'Activity rawdata'!E1392</f>
        <v>83</v>
      </c>
      <c r="F1393" s="73" t="str">
        <f>'Activity rawdata'!L1392</f>
        <v>NO</v>
      </c>
      <c r="G1393" s="72" t="str">
        <f>'Activity rawdata'!R1392</f>
        <v>2063</v>
      </c>
      <c r="H1393" s="72" t="str">
        <f>IF('Activity rawdata'!P1392="AHTHIN1","1st Thin",IF('Activity rawdata'!P1392="AHCC","Clearcut",IF('Activity rawdata'!P1392="AHTHSMZ","SMZ Thin",IF('Activity rawdata'!P1392="AHTHIN2","2nd Thin",IF('Activity rawdata'!P1392="AFERTE","Early Fert",IF('Activity rawdata'!P1392="AFERTM","Mid Fert",IF('Activity rawdata'!P1392="AFERTL","Late Fert",  IF('Activity rawdata'!P1392="ASP","Site Prep", IF('Activity rawdata'!P1392="APLT","Plant",  IF('Activity rawdata'!P1392="ANREG","Natural Regeneration"))))))))))</f>
        <v>Plant</v>
      </c>
      <c r="I1393" s="74">
        <f>'Activity rawdata'!O1392</f>
        <v>6.43</v>
      </c>
      <c r="J1393" s="75">
        <f>'Activity rawdata'!N1392</f>
        <v>1</v>
      </c>
      <c r="K1393" s="75">
        <f>'Activity rawdata'!AC1392</f>
        <v>0</v>
      </c>
      <c r="L1393" s="75">
        <f>'Activity rawdata'!AD1392</f>
        <v>0</v>
      </c>
      <c r="M1393" s="76" t="str">
        <f>'Activity rawdata'!AE1392</f>
        <v>-</v>
      </c>
      <c r="N1393" s="83">
        <f>'Activity rawdata'!T1392+'Activity rawdata'!U1392</f>
        <v>0</v>
      </c>
      <c r="O1393" s="80">
        <f>'Activity rawdata'!V1392</f>
        <v>0</v>
      </c>
      <c r="P1393" s="80">
        <f>'Activity rawdata'!W1392</f>
        <v>0</v>
      </c>
      <c r="Q1393" s="80">
        <f>'Activity rawdata'!X1392</f>
        <v>0</v>
      </c>
      <c r="R1393" s="84">
        <f t="shared" si="220"/>
        <v>0</v>
      </c>
      <c r="S1393" s="80">
        <f>'Activity rawdata'!Z1392</f>
        <v>0</v>
      </c>
      <c r="T1393" s="80">
        <f>'Activity rawdata'!AA1392</f>
        <v>0</v>
      </c>
      <c r="U1393" s="80">
        <f t="shared" si="221"/>
        <v>0</v>
      </c>
      <c r="V1393" s="81">
        <f t="shared" si="222"/>
        <v>0</v>
      </c>
      <c r="W1393" s="75">
        <f t="shared" si="223"/>
        <v>0</v>
      </c>
      <c r="X1393" s="75">
        <f t="shared" si="224"/>
        <v>0</v>
      </c>
      <c r="Y1393" s="75">
        <f t="shared" si="225"/>
        <v>0</v>
      </c>
      <c r="Z1393" s="82">
        <f t="shared" si="226"/>
        <v>0</v>
      </c>
      <c r="AA1393" s="75">
        <f t="shared" si="227"/>
        <v>0</v>
      </c>
      <c r="AB1393" s="75">
        <f t="shared" si="228"/>
        <v>0</v>
      </c>
      <c r="AC1393" s="82">
        <f t="shared" si="229"/>
        <v>0</v>
      </c>
    </row>
    <row r="1394" spans="1:29" x14ac:dyDescent="0.35">
      <c r="A1394" s="70" t="str">
        <f>'Activity rawdata'!A1393</f>
        <v>BH5132-1-123</v>
      </c>
      <c r="B1394" s="71" t="str">
        <f>'Activity rawdata'!B1393</f>
        <v>LB</v>
      </c>
      <c r="C1394" s="71" t="str">
        <f>IF('Activity rawdata'!C1393="PY","Planted",IF('Activity rawdata'!C1393="NY","Nat/Convert",IF('Activity rawdata'!C1393="NN","Nat/Nonconvert",IF('Activity rawdata'!C1393="OY","Planted"))))</f>
        <v>Planted</v>
      </c>
      <c r="D1394" s="70" t="str">
        <f>'Activity rawdata'!D1393</f>
        <v>STP2</v>
      </c>
      <c r="E1394" s="72" t="str">
        <f>'Activity rawdata'!E1393</f>
        <v>79</v>
      </c>
      <c r="F1394" s="73" t="str">
        <f>'Activity rawdata'!L1393</f>
        <v>MT2</v>
      </c>
      <c r="G1394" s="72" t="str">
        <f>'Activity rawdata'!R1393</f>
        <v>2063</v>
      </c>
      <c r="H1394" s="72" t="str">
        <f>IF('Activity rawdata'!P1393="AHTHIN1","1st Thin",IF('Activity rawdata'!P1393="AHCC","Clearcut",IF('Activity rawdata'!P1393="AHTHSMZ","SMZ Thin",IF('Activity rawdata'!P1393="AHTHIN2","2nd Thin",IF('Activity rawdata'!P1393="AFERTE","Early Fert",IF('Activity rawdata'!P1393="AFERTM","Mid Fert",IF('Activity rawdata'!P1393="AFERTL","Late Fert",  IF('Activity rawdata'!P1393="ASP","Site Prep", IF('Activity rawdata'!P1393="APLT","Plant",  IF('Activity rawdata'!P1393="ANREG","Natural Regeneration"))))))))))</f>
        <v>Late Fert</v>
      </c>
      <c r="I1394" s="74">
        <f>'Activity rawdata'!O1393</f>
        <v>64.349999999999994</v>
      </c>
      <c r="J1394" s="75">
        <f>'Activity rawdata'!N1393</f>
        <v>22</v>
      </c>
      <c r="K1394" s="75">
        <f>'Activity rawdata'!AC1393</f>
        <v>74.430000000000007</v>
      </c>
      <c r="L1394" s="75">
        <f>'Activity rawdata'!AD1393</f>
        <v>123.31</v>
      </c>
      <c r="M1394" s="76">
        <f>'Activity rawdata'!AE1393</f>
        <v>10.519889123312062</v>
      </c>
      <c r="N1394" s="83">
        <f>'Activity rawdata'!T1393+'Activity rawdata'!U1393</f>
        <v>0</v>
      </c>
      <c r="O1394" s="80">
        <f>'Activity rawdata'!V1393</f>
        <v>0</v>
      </c>
      <c r="P1394" s="80">
        <f>'Activity rawdata'!W1393</f>
        <v>0</v>
      </c>
      <c r="Q1394" s="80">
        <f>'Activity rawdata'!X1393</f>
        <v>0</v>
      </c>
      <c r="R1394" s="84">
        <f t="shared" si="220"/>
        <v>0</v>
      </c>
      <c r="S1394" s="80">
        <f>'Activity rawdata'!Z1393</f>
        <v>0</v>
      </c>
      <c r="T1394" s="80">
        <f>'Activity rawdata'!AA1393</f>
        <v>0</v>
      </c>
      <c r="U1394" s="80">
        <f t="shared" si="221"/>
        <v>0</v>
      </c>
      <c r="V1394" s="81">
        <f t="shared" si="222"/>
        <v>0</v>
      </c>
      <c r="W1394" s="75">
        <f t="shared" si="223"/>
        <v>0</v>
      </c>
      <c r="X1394" s="75">
        <f t="shared" si="224"/>
        <v>0</v>
      </c>
      <c r="Y1394" s="75">
        <f t="shared" si="225"/>
        <v>0</v>
      </c>
      <c r="Z1394" s="82">
        <f t="shared" si="226"/>
        <v>0</v>
      </c>
      <c r="AA1394" s="75">
        <f t="shared" si="227"/>
        <v>0</v>
      </c>
      <c r="AB1394" s="75">
        <f t="shared" si="228"/>
        <v>0</v>
      </c>
      <c r="AC1394" s="82">
        <f t="shared" si="229"/>
        <v>0</v>
      </c>
    </row>
    <row r="1395" spans="1:29" x14ac:dyDescent="0.35">
      <c r="A1395" s="70" t="str">
        <f>'Activity rawdata'!A1394</f>
        <v>BH1429-1-10</v>
      </c>
      <c r="B1395" s="71" t="str">
        <f>'Activity rawdata'!B1394</f>
        <v>LB</v>
      </c>
      <c r="C1395" s="71" t="str">
        <f>IF('Activity rawdata'!C1394="PY","Planted",IF('Activity rawdata'!C1394="NY","Nat/Convert",IF('Activity rawdata'!C1394="NN","Nat/Nonconvert",IF('Activity rawdata'!C1394="OY","Planted"))))</f>
        <v>Planted</v>
      </c>
      <c r="D1395" s="70" t="str">
        <f>'Activity rawdata'!D1394</f>
        <v>STP2</v>
      </c>
      <c r="E1395" s="72" t="str">
        <f>'Activity rawdata'!E1394</f>
        <v>82</v>
      </c>
      <c r="F1395" s="73" t="str">
        <f>'Activity rawdata'!L1394</f>
        <v>MT2</v>
      </c>
      <c r="G1395" s="72" t="str">
        <f>'Activity rawdata'!R1394</f>
        <v>2063</v>
      </c>
      <c r="H1395" s="72" t="str">
        <f>IF('Activity rawdata'!P1394="AHTHIN1","1st Thin",IF('Activity rawdata'!P1394="AHCC","Clearcut",IF('Activity rawdata'!P1394="AHTHSMZ","SMZ Thin",IF('Activity rawdata'!P1394="AHTHIN2","2nd Thin",IF('Activity rawdata'!P1394="AFERTE","Early Fert",IF('Activity rawdata'!P1394="AFERTM","Mid Fert",IF('Activity rawdata'!P1394="AFERTL","Late Fert",  IF('Activity rawdata'!P1394="ASP","Site Prep", IF('Activity rawdata'!P1394="APLT","Plant",  IF('Activity rawdata'!P1394="ANREG","Natural Regeneration"))))))))))</f>
        <v>Late Fert</v>
      </c>
      <c r="I1395" s="74">
        <f>'Activity rawdata'!O1394</f>
        <v>37.869999999999997</v>
      </c>
      <c r="J1395" s="75">
        <f>'Activity rawdata'!N1394</f>
        <v>22</v>
      </c>
      <c r="K1395" s="75">
        <f>'Activity rawdata'!AC1394</f>
        <v>74.27</v>
      </c>
      <c r="L1395" s="75">
        <f>'Activity rawdata'!AD1394</f>
        <v>102.15</v>
      </c>
      <c r="M1395" s="76">
        <f>'Activity rawdata'!AE1394</f>
        <v>11.545794632781032</v>
      </c>
      <c r="N1395" s="83">
        <f>'Activity rawdata'!T1394+'Activity rawdata'!U1394</f>
        <v>0</v>
      </c>
      <c r="O1395" s="80">
        <f>'Activity rawdata'!V1394</f>
        <v>0</v>
      </c>
      <c r="P1395" s="80">
        <f>'Activity rawdata'!W1394</f>
        <v>0</v>
      </c>
      <c r="Q1395" s="80">
        <f>'Activity rawdata'!X1394</f>
        <v>0</v>
      </c>
      <c r="R1395" s="84">
        <f t="shared" si="220"/>
        <v>0</v>
      </c>
      <c r="S1395" s="80">
        <f>'Activity rawdata'!Z1394</f>
        <v>0</v>
      </c>
      <c r="T1395" s="80">
        <f>'Activity rawdata'!AA1394</f>
        <v>0</v>
      </c>
      <c r="U1395" s="80">
        <f t="shared" si="221"/>
        <v>0</v>
      </c>
      <c r="V1395" s="81">
        <f t="shared" si="222"/>
        <v>0</v>
      </c>
      <c r="W1395" s="75">
        <f t="shared" si="223"/>
        <v>0</v>
      </c>
      <c r="X1395" s="75">
        <f t="shared" si="224"/>
        <v>0</v>
      </c>
      <c r="Y1395" s="75">
        <f t="shared" si="225"/>
        <v>0</v>
      </c>
      <c r="Z1395" s="82">
        <f t="shared" si="226"/>
        <v>0</v>
      </c>
      <c r="AA1395" s="75">
        <f t="shared" si="227"/>
        <v>0</v>
      </c>
      <c r="AB1395" s="75">
        <f t="shared" si="228"/>
        <v>0</v>
      </c>
      <c r="AC1395" s="82">
        <f t="shared" si="229"/>
        <v>0</v>
      </c>
    </row>
    <row r="1396" spans="1:29" x14ac:dyDescent="0.35">
      <c r="A1396" s="70" t="str">
        <f>'Activity rawdata'!A1395</f>
        <v>BH5135-1-130</v>
      </c>
      <c r="B1396" s="71" t="str">
        <f>'Activity rawdata'!B1395</f>
        <v>LB</v>
      </c>
      <c r="C1396" s="71" t="str">
        <f>IF('Activity rawdata'!C1395="PY","Planted",IF('Activity rawdata'!C1395="NY","Nat/Convert",IF('Activity rawdata'!C1395="NN","Nat/Nonconvert",IF('Activity rawdata'!C1395="OY","Planted"))))</f>
        <v>Planted</v>
      </c>
      <c r="D1396" s="70" t="str">
        <f>'Activity rawdata'!D1395</f>
        <v>STP2</v>
      </c>
      <c r="E1396" s="72" t="str">
        <f>'Activity rawdata'!E1395</f>
        <v>81</v>
      </c>
      <c r="F1396" s="73" t="str">
        <f>'Activity rawdata'!L1395</f>
        <v>MT2</v>
      </c>
      <c r="G1396" s="72" t="str">
        <f>'Activity rawdata'!R1395</f>
        <v>2063</v>
      </c>
      <c r="H1396" s="72" t="str">
        <f>IF('Activity rawdata'!P1395="AHTHIN1","1st Thin",IF('Activity rawdata'!P1395="AHCC","Clearcut",IF('Activity rawdata'!P1395="AHTHSMZ","SMZ Thin",IF('Activity rawdata'!P1395="AHTHIN2","2nd Thin",IF('Activity rawdata'!P1395="AFERTE","Early Fert",IF('Activity rawdata'!P1395="AFERTM","Mid Fert",IF('Activity rawdata'!P1395="AFERTL","Late Fert",  IF('Activity rawdata'!P1395="ASP","Site Prep", IF('Activity rawdata'!P1395="APLT","Plant",  IF('Activity rawdata'!P1395="ANREG","Natural Regeneration"))))))))))</f>
        <v>Late Fert</v>
      </c>
      <c r="I1396" s="74">
        <f>'Activity rawdata'!O1395</f>
        <v>68.400000000000006</v>
      </c>
      <c r="J1396" s="75">
        <f>'Activity rawdata'!N1395</f>
        <v>21</v>
      </c>
      <c r="K1396" s="75">
        <f>'Activity rawdata'!AC1395</f>
        <v>74.72</v>
      </c>
      <c r="L1396" s="75">
        <f>'Activity rawdata'!AD1395</f>
        <v>116.13</v>
      </c>
      <c r="M1396" s="76">
        <f>'Activity rawdata'!AE1395</f>
        <v>10.861317780498069</v>
      </c>
      <c r="N1396" s="83">
        <f>'Activity rawdata'!T1395+'Activity rawdata'!U1395</f>
        <v>0</v>
      </c>
      <c r="O1396" s="80">
        <f>'Activity rawdata'!V1395</f>
        <v>0</v>
      </c>
      <c r="P1396" s="80">
        <f>'Activity rawdata'!W1395</f>
        <v>0</v>
      </c>
      <c r="Q1396" s="80">
        <f>'Activity rawdata'!X1395</f>
        <v>0</v>
      </c>
      <c r="R1396" s="84">
        <f t="shared" si="220"/>
        <v>0</v>
      </c>
      <c r="S1396" s="80">
        <f>'Activity rawdata'!Z1395</f>
        <v>0</v>
      </c>
      <c r="T1396" s="80">
        <f>'Activity rawdata'!AA1395</f>
        <v>0</v>
      </c>
      <c r="U1396" s="80">
        <f t="shared" si="221"/>
        <v>0</v>
      </c>
      <c r="V1396" s="81">
        <f t="shared" si="222"/>
        <v>0</v>
      </c>
      <c r="W1396" s="75">
        <f t="shared" si="223"/>
        <v>0</v>
      </c>
      <c r="X1396" s="75">
        <f t="shared" si="224"/>
        <v>0</v>
      </c>
      <c r="Y1396" s="75">
        <f t="shared" si="225"/>
        <v>0</v>
      </c>
      <c r="Z1396" s="82">
        <f t="shared" si="226"/>
        <v>0</v>
      </c>
      <c r="AA1396" s="75">
        <f t="shared" si="227"/>
        <v>0</v>
      </c>
      <c r="AB1396" s="75">
        <f t="shared" si="228"/>
        <v>0</v>
      </c>
      <c r="AC1396" s="82">
        <f t="shared" si="229"/>
        <v>0</v>
      </c>
    </row>
    <row r="1397" spans="1:29" x14ac:dyDescent="0.35">
      <c r="A1397" s="70" t="str">
        <f>'Activity rawdata'!A1396</f>
        <v>BH5149-1-157</v>
      </c>
      <c r="B1397" s="71" t="str">
        <f>'Activity rawdata'!B1396</f>
        <v>LB</v>
      </c>
      <c r="C1397" s="71" t="str">
        <f>IF('Activity rawdata'!C1396="PY","Planted",IF('Activity rawdata'!C1396="NY","Nat/Convert",IF('Activity rawdata'!C1396="NN","Nat/Nonconvert",IF('Activity rawdata'!C1396="OY","Planted"))))</f>
        <v>Planted</v>
      </c>
      <c r="D1397" s="70" t="str">
        <f>'Activity rawdata'!D1396</f>
        <v>STP2</v>
      </c>
      <c r="E1397" s="72" t="str">
        <f>'Activity rawdata'!E1396</f>
        <v>78</v>
      </c>
      <c r="F1397" s="73" t="str">
        <f>'Activity rawdata'!L1396</f>
        <v>MT2</v>
      </c>
      <c r="G1397" s="72" t="str">
        <f>'Activity rawdata'!R1396</f>
        <v>2063</v>
      </c>
      <c r="H1397" s="72" t="str">
        <f>IF('Activity rawdata'!P1396="AHTHIN1","1st Thin",IF('Activity rawdata'!P1396="AHCC","Clearcut",IF('Activity rawdata'!P1396="AHTHSMZ","SMZ Thin",IF('Activity rawdata'!P1396="AHTHIN2","2nd Thin",IF('Activity rawdata'!P1396="AFERTE","Early Fert",IF('Activity rawdata'!P1396="AFERTM","Mid Fert",IF('Activity rawdata'!P1396="AFERTL","Late Fert",  IF('Activity rawdata'!P1396="ASP","Site Prep", IF('Activity rawdata'!P1396="APLT","Plant",  IF('Activity rawdata'!P1396="ANREG","Natural Regeneration"))))))))))</f>
        <v>Late Fert</v>
      </c>
      <c r="I1397" s="74">
        <f>'Activity rawdata'!O1396</f>
        <v>119.68</v>
      </c>
      <c r="J1397" s="75">
        <f>'Activity rawdata'!N1396</f>
        <v>22</v>
      </c>
      <c r="K1397" s="75">
        <f>'Activity rawdata'!AC1396</f>
        <v>74.430000000000007</v>
      </c>
      <c r="L1397" s="75">
        <f>'Activity rawdata'!AD1396</f>
        <v>123.31</v>
      </c>
      <c r="M1397" s="76">
        <f>'Activity rawdata'!AE1396</f>
        <v>10.519889123312062</v>
      </c>
      <c r="N1397" s="83">
        <f>'Activity rawdata'!T1396+'Activity rawdata'!U1396</f>
        <v>0</v>
      </c>
      <c r="O1397" s="80">
        <f>'Activity rawdata'!V1396</f>
        <v>0</v>
      </c>
      <c r="P1397" s="80">
        <f>'Activity rawdata'!W1396</f>
        <v>0</v>
      </c>
      <c r="Q1397" s="80">
        <f>'Activity rawdata'!X1396</f>
        <v>0</v>
      </c>
      <c r="R1397" s="84">
        <f t="shared" si="220"/>
        <v>0</v>
      </c>
      <c r="S1397" s="80">
        <f>'Activity rawdata'!Z1396</f>
        <v>0</v>
      </c>
      <c r="T1397" s="80">
        <f>'Activity rawdata'!AA1396</f>
        <v>0</v>
      </c>
      <c r="U1397" s="80">
        <f t="shared" si="221"/>
        <v>0</v>
      </c>
      <c r="V1397" s="81">
        <f t="shared" si="222"/>
        <v>0</v>
      </c>
      <c r="W1397" s="75">
        <f t="shared" si="223"/>
        <v>0</v>
      </c>
      <c r="X1397" s="75">
        <f t="shared" si="224"/>
        <v>0</v>
      </c>
      <c r="Y1397" s="75">
        <f t="shared" si="225"/>
        <v>0</v>
      </c>
      <c r="Z1397" s="82">
        <f t="shared" si="226"/>
        <v>0</v>
      </c>
      <c r="AA1397" s="75">
        <f t="shared" si="227"/>
        <v>0</v>
      </c>
      <c r="AB1397" s="75">
        <f t="shared" si="228"/>
        <v>0</v>
      </c>
      <c r="AC1397" s="82">
        <f t="shared" si="229"/>
        <v>0</v>
      </c>
    </row>
    <row r="1398" spans="1:29" x14ac:dyDescent="0.35">
      <c r="A1398" s="70" t="str">
        <f>'Activity rawdata'!A1397</f>
        <v>BH6125-1-326</v>
      </c>
      <c r="B1398" s="71" t="str">
        <f>'Activity rawdata'!B1397</f>
        <v>LB</v>
      </c>
      <c r="C1398" s="71" t="str">
        <f>IF('Activity rawdata'!C1397="PY","Planted",IF('Activity rawdata'!C1397="NY","Nat/Convert",IF('Activity rawdata'!C1397="NN","Nat/Nonconvert",IF('Activity rawdata'!C1397="OY","Planted"))))</f>
        <v>Planted</v>
      </c>
      <c r="D1398" s="70" t="str">
        <f>'Activity rawdata'!D1397</f>
        <v>STP2</v>
      </c>
      <c r="E1398" s="72" t="str">
        <f>'Activity rawdata'!E1397</f>
        <v>78</v>
      </c>
      <c r="F1398" s="73" t="str">
        <f>'Activity rawdata'!L1397</f>
        <v>MT2</v>
      </c>
      <c r="G1398" s="72" t="str">
        <f>'Activity rawdata'!R1397</f>
        <v>2063</v>
      </c>
      <c r="H1398" s="72" t="str">
        <f>IF('Activity rawdata'!P1397="AHTHIN1","1st Thin",IF('Activity rawdata'!P1397="AHCC","Clearcut",IF('Activity rawdata'!P1397="AHTHSMZ","SMZ Thin",IF('Activity rawdata'!P1397="AHTHIN2","2nd Thin",IF('Activity rawdata'!P1397="AFERTE","Early Fert",IF('Activity rawdata'!P1397="AFERTM","Mid Fert",IF('Activity rawdata'!P1397="AFERTL","Late Fert",  IF('Activity rawdata'!P1397="ASP","Site Prep", IF('Activity rawdata'!P1397="APLT","Plant",  IF('Activity rawdata'!P1397="ANREG","Natural Regeneration"))))))))))</f>
        <v>Late Fert</v>
      </c>
      <c r="I1398" s="74">
        <f>'Activity rawdata'!O1397</f>
        <v>2.57</v>
      </c>
      <c r="J1398" s="75">
        <f>'Activity rawdata'!N1397</f>
        <v>22</v>
      </c>
      <c r="K1398" s="75">
        <f>'Activity rawdata'!AC1397</f>
        <v>74.430000000000007</v>
      </c>
      <c r="L1398" s="75">
        <f>'Activity rawdata'!AD1397</f>
        <v>123.31</v>
      </c>
      <c r="M1398" s="76">
        <f>'Activity rawdata'!AE1397</f>
        <v>10.519889123312062</v>
      </c>
      <c r="N1398" s="83">
        <f>'Activity rawdata'!T1397+'Activity rawdata'!U1397</f>
        <v>0</v>
      </c>
      <c r="O1398" s="80">
        <f>'Activity rawdata'!V1397</f>
        <v>0</v>
      </c>
      <c r="P1398" s="80">
        <f>'Activity rawdata'!W1397</f>
        <v>0</v>
      </c>
      <c r="Q1398" s="80">
        <f>'Activity rawdata'!X1397</f>
        <v>0</v>
      </c>
      <c r="R1398" s="84">
        <f t="shared" si="220"/>
        <v>0</v>
      </c>
      <c r="S1398" s="80">
        <f>'Activity rawdata'!Z1397</f>
        <v>0</v>
      </c>
      <c r="T1398" s="80">
        <f>'Activity rawdata'!AA1397</f>
        <v>0</v>
      </c>
      <c r="U1398" s="80">
        <f t="shared" si="221"/>
        <v>0</v>
      </c>
      <c r="V1398" s="81">
        <f t="shared" si="222"/>
        <v>0</v>
      </c>
      <c r="W1398" s="75">
        <f t="shared" si="223"/>
        <v>0</v>
      </c>
      <c r="X1398" s="75">
        <f t="shared" si="224"/>
        <v>0</v>
      </c>
      <c r="Y1398" s="75">
        <f t="shared" si="225"/>
        <v>0</v>
      </c>
      <c r="Z1398" s="82">
        <f t="shared" si="226"/>
        <v>0</v>
      </c>
      <c r="AA1398" s="75">
        <f t="shared" si="227"/>
        <v>0</v>
      </c>
      <c r="AB1398" s="75">
        <f t="shared" si="228"/>
        <v>0</v>
      </c>
      <c r="AC1398" s="82">
        <f t="shared" si="229"/>
        <v>0</v>
      </c>
    </row>
    <row r="1399" spans="1:29" x14ac:dyDescent="0.35">
      <c r="A1399" s="70" t="str">
        <f>'Activity rawdata'!A1398</f>
        <v>BH5186-1-187</v>
      </c>
      <c r="B1399" s="71" t="str">
        <f>'Activity rawdata'!B1398</f>
        <v>LB</v>
      </c>
      <c r="C1399" s="71" t="str">
        <f>IF('Activity rawdata'!C1398="PY","Planted",IF('Activity rawdata'!C1398="NY","Nat/Convert",IF('Activity rawdata'!C1398="NN","Nat/Nonconvert",IF('Activity rawdata'!C1398="OY","Planted"))))</f>
        <v>Planted</v>
      </c>
      <c r="D1399" s="70" t="str">
        <f>'Activity rawdata'!D1398</f>
        <v>STP2</v>
      </c>
      <c r="E1399" s="72" t="str">
        <f>'Activity rawdata'!E1398</f>
        <v>85</v>
      </c>
      <c r="F1399" s="73" t="str">
        <f>'Activity rawdata'!L1398</f>
        <v>NO</v>
      </c>
      <c r="G1399" s="72" t="str">
        <f>'Activity rawdata'!R1398</f>
        <v>2063</v>
      </c>
      <c r="H1399" s="72" t="str">
        <f>IF('Activity rawdata'!P1398="AHTHIN1","1st Thin",IF('Activity rawdata'!P1398="AHCC","Clearcut",IF('Activity rawdata'!P1398="AHTHSMZ","SMZ Thin",IF('Activity rawdata'!P1398="AHTHIN2","2nd Thin",IF('Activity rawdata'!P1398="AFERTE","Early Fert",IF('Activity rawdata'!P1398="AFERTM","Mid Fert",IF('Activity rawdata'!P1398="AFERTL","Late Fert",  IF('Activity rawdata'!P1398="ASP","Site Prep", IF('Activity rawdata'!P1398="APLT","Plant",  IF('Activity rawdata'!P1398="ANREG","Natural Regeneration"))))))))))</f>
        <v>1st Thin</v>
      </c>
      <c r="I1399" s="74">
        <f>'Activity rawdata'!O1398</f>
        <v>10.71</v>
      </c>
      <c r="J1399" s="75">
        <f>'Activity rawdata'!N1398</f>
        <v>14</v>
      </c>
      <c r="K1399" s="75">
        <f>'Activity rawdata'!AC1398</f>
        <v>157.53</v>
      </c>
      <c r="L1399" s="75">
        <f>'Activity rawdata'!AD1398</f>
        <v>371.9</v>
      </c>
      <c r="M1399" s="76">
        <f>'Activity rawdata'!AE1398</f>
        <v>8.812616052182296</v>
      </c>
      <c r="N1399" s="83">
        <f>'Activity rawdata'!T1398+'Activity rawdata'!U1398</f>
        <v>21.79</v>
      </c>
      <c r="O1399" s="80">
        <f>'Activity rawdata'!V1398</f>
        <v>23.91</v>
      </c>
      <c r="P1399" s="80">
        <f>'Activity rawdata'!W1398</f>
        <v>0</v>
      </c>
      <c r="Q1399" s="80">
        <f>'Activity rawdata'!X1398</f>
        <v>0</v>
      </c>
      <c r="R1399" s="84">
        <f t="shared" si="220"/>
        <v>45.7</v>
      </c>
      <c r="S1399" s="80">
        <f>'Activity rawdata'!Z1398</f>
        <v>0</v>
      </c>
      <c r="T1399" s="80">
        <f>'Activity rawdata'!AA1398</f>
        <v>0</v>
      </c>
      <c r="U1399" s="80">
        <f t="shared" si="221"/>
        <v>0</v>
      </c>
      <c r="V1399" s="81">
        <f t="shared" si="222"/>
        <v>233.37090000000001</v>
      </c>
      <c r="W1399" s="75">
        <f t="shared" si="223"/>
        <v>256.0761</v>
      </c>
      <c r="X1399" s="75">
        <f t="shared" si="224"/>
        <v>0</v>
      </c>
      <c r="Y1399" s="75">
        <f t="shared" si="225"/>
        <v>0</v>
      </c>
      <c r="Z1399" s="82">
        <f t="shared" si="226"/>
        <v>489.447</v>
      </c>
      <c r="AA1399" s="75">
        <f t="shared" si="227"/>
        <v>0</v>
      </c>
      <c r="AB1399" s="75">
        <f t="shared" si="228"/>
        <v>0</v>
      </c>
      <c r="AC1399" s="82">
        <f t="shared" si="229"/>
        <v>0</v>
      </c>
    </row>
    <row r="1400" spans="1:29" x14ac:dyDescent="0.35">
      <c r="A1400" s="70" t="str">
        <f>'Activity rawdata'!A1399</f>
        <v>BH5186-1-177</v>
      </c>
      <c r="B1400" s="71" t="str">
        <f>'Activity rawdata'!B1399</f>
        <v>LB</v>
      </c>
      <c r="C1400" s="71" t="str">
        <f>IF('Activity rawdata'!C1399="PY","Planted",IF('Activity rawdata'!C1399="NY","Nat/Convert",IF('Activity rawdata'!C1399="NN","Nat/Nonconvert",IF('Activity rawdata'!C1399="OY","Planted"))))</f>
        <v>Planted</v>
      </c>
      <c r="D1400" s="70" t="str">
        <f>'Activity rawdata'!D1399</f>
        <v>STP2</v>
      </c>
      <c r="E1400" s="72" t="str">
        <f>'Activity rawdata'!E1399</f>
        <v>80</v>
      </c>
      <c r="F1400" s="73" t="str">
        <f>'Activity rawdata'!L1399</f>
        <v>NO</v>
      </c>
      <c r="G1400" s="72" t="str">
        <f>'Activity rawdata'!R1399</f>
        <v>2063</v>
      </c>
      <c r="H1400" s="72" t="str">
        <f>IF('Activity rawdata'!P1399="AHTHIN1","1st Thin",IF('Activity rawdata'!P1399="AHCC","Clearcut",IF('Activity rawdata'!P1399="AHTHSMZ","SMZ Thin",IF('Activity rawdata'!P1399="AHTHIN2","2nd Thin",IF('Activity rawdata'!P1399="AFERTE","Early Fert",IF('Activity rawdata'!P1399="AFERTM","Mid Fert",IF('Activity rawdata'!P1399="AFERTL","Late Fert",  IF('Activity rawdata'!P1399="ASP","Site Prep", IF('Activity rawdata'!P1399="APLT","Plant",  IF('Activity rawdata'!P1399="ANREG","Natural Regeneration"))))))))))</f>
        <v>1st Thin</v>
      </c>
      <c r="I1400" s="74">
        <f>'Activity rawdata'!O1399</f>
        <v>42.11</v>
      </c>
      <c r="J1400" s="75">
        <f>'Activity rawdata'!N1399</f>
        <v>14</v>
      </c>
      <c r="K1400" s="75">
        <f>'Activity rawdata'!AC1399</f>
        <v>141.22</v>
      </c>
      <c r="L1400" s="75">
        <f>'Activity rawdata'!AD1399</f>
        <v>375.73</v>
      </c>
      <c r="M1400" s="76">
        <f>'Activity rawdata'!AE1399</f>
        <v>8.3013068837058928</v>
      </c>
      <c r="N1400" s="83">
        <f>'Activity rawdata'!T1399+'Activity rawdata'!U1399</f>
        <v>24.78</v>
      </c>
      <c r="O1400" s="80">
        <f>'Activity rawdata'!V1399</f>
        <v>13.56</v>
      </c>
      <c r="P1400" s="80">
        <f>'Activity rawdata'!W1399</f>
        <v>0</v>
      </c>
      <c r="Q1400" s="80">
        <f>'Activity rawdata'!X1399</f>
        <v>0</v>
      </c>
      <c r="R1400" s="84">
        <f t="shared" si="220"/>
        <v>38.340000000000003</v>
      </c>
      <c r="S1400" s="80">
        <f>'Activity rawdata'!Z1399</f>
        <v>0</v>
      </c>
      <c r="T1400" s="80">
        <f>'Activity rawdata'!AA1399</f>
        <v>0</v>
      </c>
      <c r="U1400" s="80">
        <f t="shared" si="221"/>
        <v>0</v>
      </c>
      <c r="V1400" s="81">
        <f t="shared" si="222"/>
        <v>1043.4857999999999</v>
      </c>
      <c r="W1400" s="75">
        <f t="shared" si="223"/>
        <v>571.01160000000004</v>
      </c>
      <c r="X1400" s="75">
        <f t="shared" si="224"/>
        <v>0</v>
      </c>
      <c r="Y1400" s="75">
        <f t="shared" si="225"/>
        <v>0</v>
      </c>
      <c r="Z1400" s="82">
        <f t="shared" si="226"/>
        <v>1614.4974</v>
      </c>
      <c r="AA1400" s="75">
        <f t="shared" si="227"/>
        <v>0</v>
      </c>
      <c r="AB1400" s="75">
        <f t="shared" si="228"/>
        <v>0</v>
      </c>
      <c r="AC1400" s="82">
        <f t="shared" si="229"/>
        <v>0</v>
      </c>
    </row>
    <row r="1401" spans="1:29" x14ac:dyDescent="0.35">
      <c r="A1401" s="70" t="str">
        <f>'Activity rawdata'!A1400</f>
        <v>BH5186-1-180</v>
      </c>
      <c r="B1401" s="71" t="str">
        <f>'Activity rawdata'!B1400</f>
        <v>LB</v>
      </c>
      <c r="C1401" s="71" t="str">
        <f>IF('Activity rawdata'!C1400="PY","Planted",IF('Activity rawdata'!C1400="NY","Nat/Convert",IF('Activity rawdata'!C1400="NN","Nat/Nonconvert",IF('Activity rawdata'!C1400="OY","Planted"))))</f>
        <v>Planted</v>
      </c>
      <c r="D1401" s="70" t="str">
        <f>'Activity rawdata'!D1400</f>
        <v>STP2</v>
      </c>
      <c r="E1401" s="72" t="str">
        <f>'Activity rawdata'!E1400</f>
        <v>80</v>
      </c>
      <c r="F1401" s="73" t="str">
        <f>'Activity rawdata'!L1400</f>
        <v>NO</v>
      </c>
      <c r="G1401" s="72" t="str">
        <f>'Activity rawdata'!R1400</f>
        <v>2063</v>
      </c>
      <c r="H1401" s="72" t="str">
        <f>IF('Activity rawdata'!P1400="AHTHIN1","1st Thin",IF('Activity rawdata'!P1400="AHCC","Clearcut",IF('Activity rawdata'!P1400="AHTHSMZ","SMZ Thin",IF('Activity rawdata'!P1400="AHTHIN2","2nd Thin",IF('Activity rawdata'!P1400="AFERTE","Early Fert",IF('Activity rawdata'!P1400="AFERTM","Mid Fert",IF('Activity rawdata'!P1400="AFERTL","Late Fert",  IF('Activity rawdata'!P1400="ASP","Site Prep", IF('Activity rawdata'!P1400="APLT","Plant",  IF('Activity rawdata'!P1400="ANREG","Natural Regeneration"))))))))))</f>
        <v>1st Thin</v>
      </c>
      <c r="I1401" s="74">
        <f>'Activity rawdata'!O1400</f>
        <v>16.78</v>
      </c>
      <c r="J1401" s="75">
        <f>'Activity rawdata'!N1400</f>
        <v>14</v>
      </c>
      <c r="K1401" s="75">
        <f>'Activity rawdata'!AC1400</f>
        <v>141.22</v>
      </c>
      <c r="L1401" s="75">
        <f>'Activity rawdata'!AD1400</f>
        <v>375.73</v>
      </c>
      <c r="M1401" s="76">
        <f>'Activity rawdata'!AE1400</f>
        <v>8.3013068837058928</v>
      </c>
      <c r="N1401" s="83">
        <f>'Activity rawdata'!T1400+'Activity rawdata'!U1400</f>
        <v>24.78</v>
      </c>
      <c r="O1401" s="80">
        <f>'Activity rawdata'!V1400</f>
        <v>13.56</v>
      </c>
      <c r="P1401" s="80">
        <f>'Activity rawdata'!W1400</f>
        <v>0</v>
      </c>
      <c r="Q1401" s="80">
        <f>'Activity rawdata'!X1400</f>
        <v>0</v>
      </c>
      <c r="R1401" s="84">
        <f t="shared" si="220"/>
        <v>38.340000000000003</v>
      </c>
      <c r="S1401" s="80">
        <f>'Activity rawdata'!Z1400</f>
        <v>0</v>
      </c>
      <c r="T1401" s="80">
        <f>'Activity rawdata'!AA1400</f>
        <v>0</v>
      </c>
      <c r="U1401" s="80">
        <f t="shared" si="221"/>
        <v>0</v>
      </c>
      <c r="V1401" s="81">
        <f t="shared" si="222"/>
        <v>415.80840000000006</v>
      </c>
      <c r="W1401" s="75">
        <f t="shared" si="223"/>
        <v>227.53680000000003</v>
      </c>
      <c r="X1401" s="75">
        <f t="shared" si="224"/>
        <v>0</v>
      </c>
      <c r="Y1401" s="75">
        <f t="shared" si="225"/>
        <v>0</v>
      </c>
      <c r="Z1401" s="82">
        <f t="shared" si="226"/>
        <v>643.34520000000009</v>
      </c>
      <c r="AA1401" s="75">
        <f t="shared" si="227"/>
        <v>0</v>
      </c>
      <c r="AB1401" s="75">
        <f t="shared" si="228"/>
        <v>0</v>
      </c>
      <c r="AC1401" s="82">
        <f t="shared" si="229"/>
        <v>0</v>
      </c>
    </row>
    <row r="1402" spans="1:29" x14ac:dyDescent="0.35">
      <c r="A1402" s="70" t="str">
        <f>'Activity rawdata'!A1401</f>
        <v>BH5186-1-182</v>
      </c>
      <c r="B1402" s="71" t="str">
        <f>'Activity rawdata'!B1401</f>
        <v>LB</v>
      </c>
      <c r="C1402" s="71" t="str">
        <f>IF('Activity rawdata'!C1401="PY","Planted",IF('Activity rawdata'!C1401="NY","Nat/Convert",IF('Activity rawdata'!C1401="NN","Nat/Nonconvert",IF('Activity rawdata'!C1401="OY","Planted"))))</f>
        <v>Planted</v>
      </c>
      <c r="D1402" s="70" t="str">
        <f>'Activity rawdata'!D1401</f>
        <v>STP2</v>
      </c>
      <c r="E1402" s="72" t="str">
        <f>'Activity rawdata'!E1401</f>
        <v>80</v>
      </c>
      <c r="F1402" s="73" t="str">
        <f>'Activity rawdata'!L1401</f>
        <v>NO</v>
      </c>
      <c r="G1402" s="72" t="str">
        <f>'Activity rawdata'!R1401</f>
        <v>2063</v>
      </c>
      <c r="H1402" s="72" t="str">
        <f>IF('Activity rawdata'!P1401="AHTHIN1","1st Thin",IF('Activity rawdata'!P1401="AHCC","Clearcut",IF('Activity rawdata'!P1401="AHTHSMZ","SMZ Thin",IF('Activity rawdata'!P1401="AHTHIN2","2nd Thin",IF('Activity rawdata'!P1401="AFERTE","Early Fert",IF('Activity rawdata'!P1401="AFERTM","Mid Fert",IF('Activity rawdata'!P1401="AFERTL","Late Fert",  IF('Activity rawdata'!P1401="ASP","Site Prep", IF('Activity rawdata'!P1401="APLT","Plant",  IF('Activity rawdata'!P1401="ANREG","Natural Regeneration"))))))))))</f>
        <v>1st Thin</v>
      </c>
      <c r="I1402" s="74">
        <f>'Activity rawdata'!O1401</f>
        <v>11.75</v>
      </c>
      <c r="J1402" s="75">
        <f>'Activity rawdata'!N1401</f>
        <v>14</v>
      </c>
      <c r="K1402" s="75">
        <f>'Activity rawdata'!AC1401</f>
        <v>141.22</v>
      </c>
      <c r="L1402" s="75">
        <f>'Activity rawdata'!AD1401</f>
        <v>375.73</v>
      </c>
      <c r="M1402" s="76">
        <f>'Activity rawdata'!AE1401</f>
        <v>8.3013068837058928</v>
      </c>
      <c r="N1402" s="83">
        <f>'Activity rawdata'!T1401+'Activity rawdata'!U1401</f>
        <v>24.78</v>
      </c>
      <c r="O1402" s="80">
        <f>'Activity rawdata'!V1401</f>
        <v>13.56</v>
      </c>
      <c r="P1402" s="80">
        <f>'Activity rawdata'!W1401</f>
        <v>0</v>
      </c>
      <c r="Q1402" s="80">
        <f>'Activity rawdata'!X1401</f>
        <v>0</v>
      </c>
      <c r="R1402" s="84">
        <f t="shared" si="220"/>
        <v>38.340000000000003</v>
      </c>
      <c r="S1402" s="80">
        <f>'Activity rawdata'!Z1401</f>
        <v>0</v>
      </c>
      <c r="T1402" s="80">
        <f>'Activity rawdata'!AA1401</f>
        <v>0</v>
      </c>
      <c r="U1402" s="80">
        <f t="shared" si="221"/>
        <v>0</v>
      </c>
      <c r="V1402" s="81">
        <f t="shared" si="222"/>
        <v>291.16500000000002</v>
      </c>
      <c r="W1402" s="75">
        <f t="shared" si="223"/>
        <v>159.33000000000001</v>
      </c>
      <c r="X1402" s="75">
        <f t="shared" si="224"/>
        <v>0</v>
      </c>
      <c r="Y1402" s="75">
        <f t="shared" si="225"/>
        <v>0</v>
      </c>
      <c r="Z1402" s="82">
        <f t="shared" si="226"/>
        <v>450.495</v>
      </c>
      <c r="AA1402" s="75">
        <f t="shared" si="227"/>
        <v>0</v>
      </c>
      <c r="AB1402" s="75">
        <f t="shared" si="228"/>
        <v>0</v>
      </c>
      <c r="AC1402" s="82">
        <f t="shared" si="229"/>
        <v>0</v>
      </c>
    </row>
    <row r="1403" spans="1:29" x14ac:dyDescent="0.35">
      <c r="A1403" s="70" t="str">
        <f>'Activity rawdata'!A1402</f>
        <v>BH6125-1-304</v>
      </c>
      <c r="B1403" s="71" t="str">
        <f>'Activity rawdata'!B1402</f>
        <v>LB</v>
      </c>
      <c r="C1403" s="71" t="str">
        <f>IF('Activity rawdata'!C1402="PY","Planted",IF('Activity rawdata'!C1402="NY","Nat/Convert",IF('Activity rawdata'!C1402="NN","Nat/Nonconvert",IF('Activity rawdata'!C1402="OY","Planted"))))</f>
        <v>Planted</v>
      </c>
      <c r="D1403" s="70" t="str">
        <f>'Activity rawdata'!D1402</f>
        <v>STP2</v>
      </c>
      <c r="E1403" s="72" t="str">
        <f>'Activity rawdata'!E1402</f>
        <v>79</v>
      </c>
      <c r="F1403" s="73" t="str">
        <f>'Activity rawdata'!L1402</f>
        <v>NO</v>
      </c>
      <c r="G1403" s="72" t="str">
        <f>'Activity rawdata'!R1402</f>
        <v>2063</v>
      </c>
      <c r="H1403" s="72" t="str">
        <f>IF('Activity rawdata'!P1402="AHTHIN1","1st Thin",IF('Activity rawdata'!P1402="AHCC","Clearcut",IF('Activity rawdata'!P1402="AHTHSMZ","SMZ Thin",IF('Activity rawdata'!P1402="AHTHIN2","2nd Thin",IF('Activity rawdata'!P1402="AFERTE","Early Fert",IF('Activity rawdata'!P1402="AFERTM","Mid Fert",IF('Activity rawdata'!P1402="AFERTL","Late Fert",  IF('Activity rawdata'!P1402="ASP","Site Prep", IF('Activity rawdata'!P1402="APLT","Plant",  IF('Activity rawdata'!P1402="ANREG","Natural Regeneration"))))))))))</f>
        <v>1st Thin</v>
      </c>
      <c r="I1403" s="74">
        <f>'Activity rawdata'!O1402</f>
        <v>42.96</v>
      </c>
      <c r="J1403" s="75">
        <f>'Activity rawdata'!N1402</f>
        <v>14</v>
      </c>
      <c r="K1403" s="75">
        <f>'Activity rawdata'!AC1402</f>
        <v>125.83</v>
      </c>
      <c r="L1403" s="75">
        <f>'Activity rawdata'!AD1402</f>
        <v>379.35</v>
      </c>
      <c r="M1403" s="76">
        <f>'Activity rawdata'!AE1402</f>
        <v>7.7984511487921546</v>
      </c>
      <c r="N1403" s="83">
        <f>'Activity rawdata'!T1402+'Activity rawdata'!U1402</f>
        <v>24.83</v>
      </c>
      <c r="O1403" s="80">
        <f>'Activity rawdata'!V1402</f>
        <v>7.63</v>
      </c>
      <c r="P1403" s="80">
        <f>'Activity rawdata'!W1402</f>
        <v>0</v>
      </c>
      <c r="Q1403" s="80">
        <f>'Activity rawdata'!X1402</f>
        <v>0</v>
      </c>
      <c r="R1403" s="84">
        <f t="shared" si="220"/>
        <v>32.46</v>
      </c>
      <c r="S1403" s="80">
        <f>'Activity rawdata'!Z1402</f>
        <v>0</v>
      </c>
      <c r="T1403" s="80">
        <f>'Activity rawdata'!AA1402</f>
        <v>0</v>
      </c>
      <c r="U1403" s="80">
        <f t="shared" si="221"/>
        <v>0</v>
      </c>
      <c r="V1403" s="81">
        <f t="shared" si="222"/>
        <v>1066.6967999999999</v>
      </c>
      <c r="W1403" s="75">
        <f t="shared" si="223"/>
        <v>327.78480000000002</v>
      </c>
      <c r="X1403" s="75">
        <f t="shared" si="224"/>
        <v>0</v>
      </c>
      <c r="Y1403" s="75">
        <f t="shared" si="225"/>
        <v>0</v>
      </c>
      <c r="Z1403" s="82">
        <f t="shared" si="226"/>
        <v>1394.4816000000001</v>
      </c>
      <c r="AA1403" s="75">
        <f t="shared" si="227"/>
        <v>0</v>
      </c>
      <c r="AB1403" s="75">
        <f t="shared" si="228"/>
        <v>0</v>
      </c>
      <c r="AC1403" s="82">
        <f t="shared" si="229"/>
        <v>0</v>
      </c>
    </row>
    <row r="1404" spans="1:29" x14ac:dyDescent="0.35">
      <c r="A1404" s="70" t="str">
        <f>'Activity rawdata'!A1403</f>
        <v>BH6125-1-305</v>
      </c>
      <c r="B1404" s="71" t="str">
        <f>'Activity rawdata'!B1403</f>
        <v>LB</v>
      </c>
      <c r="C1404" s="71" t="str">
        <f>IF('Activity rawdata'!C1403="PY","Planted",IF('Activity rawdata'!C1403="NY","Nat/Convert",IF('Activity rawdata'!C1403="NN","Nat/Nonconvert",IF('Activity rawdata'!C1403="OY","Planted"))))</f>
        <v>Planted</v>
      </c>
      <c r="D1404" s="70" t="str">
        <f>'Activity rawdata'!D1403</f>
        <v>STP2</v>
      </c>
      <c r="E1404" s="72" t="str">
        <f>'Activity rawdata'!E1403</f>
        <v>80</v>
      </c>
      <c r="F1404" s="73" t="str">
        <f>'Activity rawdata'!L1403</f>
        <v>NO</v>
      </c>
      <c r="G1404" s="72" t="str">
        <f>'Activity rawdata'!R1403</f>
        <v>2063</v>
      </c>
      <c r="H1404" s="72" t="str">
        <f>IF('Activity rawdata'!P1403="AHTHIN1","1st Thin",IF('Activity rawdata'!P1403="AHCC","Clearcut",IF('Activity rawdata'!P1403="AHTHSMZ","SMZ Thin",IF('Activity rawdata'!P1403="AHTHIN2","2nd Thin",IF('Activity rawdata'!P1403="AFERTE","Early Fert",IF('Activity rawdata'!P1403="AFERTM","Mid Fert",IF('Activity rawdata'!P1403="AFERTL","Late Fert",  IF('Activity rawdata'!P1403="ASP","Site Prep", IF('Activity rawdata'!P1403="APLT","Plant",  IF('Activity rawdata'!P1403="ANREG","Natural Regeneration"))))))))))</f>
        <v>1st Thin</v>
      </c>
      <c r="I1404" s="74">
        <f>'Activity rawdata'!O1403</f>
        <v>31.68</v>
      </c>
      <c r="J1404" s="75">
        <f>'Activity rawdata'!N1403</f>
        <v>14</v>
      </c>
      <c r="K1404" s="75">
        <f>'Activity rawdata'!AC1403</f>
        <v>141.22</v>
      </c>
      <c r="L1404" s="75">
        <f>'Activity rawdata'!AD1403</f>
        <v>375.73</v>
      </c>
      <c r="M1404" s="76">
        <f>'Activity rawdata'!AE1403</f>
        <v>8.3013068837058928</v>
      </c>
      <c r="N1404" s="83">
        <f>'Activity rawdata'!T1403+'Activity rawdata'!U1403</f>
        <v>24.78</v>
      </c>
      <c r="O1404" s="80">
        <f>'Activity rawdata'!V1403</f>
        <v>13.56</v>
      </c>
      <c r="P1404" s="80">
        <f>'Activity rawdata'!W1403</f>
        <v>0</v>
      </c>
      <c r="Q1404" s="80">
        <f>'Activity rawdata'!X1403</f>
        <v>0</v>
      </c>
      <c r="R1404" s="84">
        <f t="shared" si="220"/>
        <v>38.340000000000003</v>
      </c>
      <c r="S1404" s="80">
        <f>'Activity rawdata'!Z1403</f>
        <v>0</v>
      </c>
      <c r="T1404" s="80">
        <f>'Activity rawdata'!AA1403</f>
        <v>0</v>
      </c>
      <c r="U1404" s="80">
        <f t="shared" si="221"/>
        <v>0</v>
      </c>
      <c r="V1404" s="81">
        <f t="shared" si="222"/>
        <v>785.03039999999999</v>
      </c>
      <c r="W1404" s="75">
        <f t="shared" si="223"/>
        <v>429.58080000000001</v>
      </c>
      <c r="X1404" s="75">
        <f t="shared" si="224"/>
        <v>0</v>
      </c>
      <c r="Y1404" s="75">
        <f t="shared" si="225"/>
        <v>0</v>
      </c>
      <c r="Z1404" s="82">
        <f t="shared" si="226"/>
        <v>1214.6112000000001</v>
      </c>
      <c r="AA1404" s="75">
        <f t="shared" si="227"/>
        <v>0</v>
      </c>
      <c r="AB1404" s="75">
        <f t="shared" si="228"/>
        <v>0</v>
      </c>
      <c r="AC1404" s="82">
        <f t="shared" si="229"/>
        <v>0</v>
      </c>
    </row>
    <row r="1405" spans="1:29" x14ac:dyDescent="0.35">
      <c r="A1405" s="70" t="str">
        <f>'Activity rawdata'!A1404</f>
        <v>BH6125-1-319</v>
      </c>
      <c r="B1405" s="71" t="str">
        <f>'Activity rawdata'!B1404</f>
        <v>LB</v>
      </c>
      <c r="C1405" s="71" t="str">
        <f>IF('Activity rawdata'!C1404="PY","Planted",IF('Activity rawdata'!C1404="NY","Nat/Convert",IF('Activity rawdata'!C1404="NN","Nat/Nonconvert",IF('Activity rawdata'!C1404="OY","Planted"))))</f>
        <v>Planted</v>
      </c>
      <c r="D1405" s="70" t="str">
        <f>'Activity rawdata'!D1404</f>
        <v>STP2</v>
      </c>
      <c r="E1405" s="72" t="str">
        <f>'Activity rawdata'!E1404</f>
        <v>79</v>
      </c>
      <c r="F1405" s="73" t="str">
        <f>'Activity rawdata'!L1404</f>
        <v>NO</v>
      </c>
      <c r="G1405" s="72" t="str">
        <f>'Activity rawdata'!R1404</f>
        <v>2063</v>
      </c>
      <c r="H1405" s="72" t="str">
        <f>IF('Activity rawdata'!P1404="AHTHIN1","1st Thin",IF('Activity rawdata'!P1404="AHCC","Clearcut",IF('Activity rawdata'!P1404="AHTHSMZ","SMZ Thin",IF('Activity rawdata'!P1404="AHTHIN2","2nd Thin",IF('Activity rawdata'!P1404="AFERTE","Early Fert",IF('Activity rawdata'!P1404="AFERTM","Mid Fert",IF('Activity rawdata'!P1404="AFERTL","Late Fert",  IF('Activity rawdata'!P1404="ASP","Site Prep", IF('Activity rawdata'!P1404="APLT","Plant",  IF('Activity rawdata'!P1404="ANREG","Natural Regeneration"))))))))))</f>
        <v>1st Thin</v>
      </c>
      <c r="I1405" s="74">
        <f>'Activity rawdata'!O1404</f>
        <v>31.55</v>
      </c>
      <c r="J1405" s="75">
        <f>'Activity rawdata'!N1404</f>
        <v>14</v>
      </c>
      <c r="K1405" s="75">
        <f>'Activity rawdata'!AC1404</f>
        <v>125.83</v>
      </c>
      <c r="L1405" s="75">
        <f>'Activity rawdata'!AD1404</f>
        <v>379.35</v>
      </c>
      <c r="M1405" s="76">
        <f>'Activity rawdata'!AE1404</f>
        <v>7.7984511487921546</v>
      </c>
      <c r="N1405" s="83">
        <f>'Activity rawdata'!T1404+'Activity rawdata'!U1404</f>
        <v>24.83</v>
      </c>
      <c r="O1405" s="80">
        <f>'Activity rawdata'!V1404</f>
        <v>7.63</v>
      </c>
      <c r="P1405" s="80">
        <f>'Activity rawdata'!W1404</f>
        <v>0</v>
      </c>
      <c r="Q1405" s="80">
        <f>'Activity rawdata'!X1404</f>
        <v>0</v>
      </c>
      <c r="R1405" s="84">
        <f t="shared" si="220"/>
        <v>32.46</v>
      </c>
      <c r="S1405" s="80">
        <f>'Activity rawdata'!Z1404</f>
        <v>0</v>
      </c>
      <c r="T1405" s="80">
        <f>'Activity rawdata'!AA1404</f>
        <v>0</v>
      </c>
      <c r="U1405" s="80">
        <f t="shared" si="221"/>
        <v>0</v>
      </c>
      <c r="V1405" s="81">
        <f t="shared" si="222"/>
        <v>783.38649999999996</v>
      </c>
      <c r="W1405" s="75">
        <f t="shared" si="223"/>
        <v>240.72650000000002</v>
      </c>
      <c r="X1405" s="75">
        <f t="shared" si="224"/>
        <v>0</v>
      </c>
      <c r="Y1405" s="75">
        <f t="shared" si="225"/>
        <v>0</v>
      </c>
      <c r="Z1405" s="82">
        <f t="shared" si="226"/>
        <v>1024.1130000000001</v>
      </c>
      <c r="AA1405" s="75">
        <f t="shared" si="227"/>
        <v>0</v>
      </c>
      <c r="AB1405" s="75">
        <f t="shared" si="228"/>
        <v>0</v>
      </c>
      <c r="AC1405" s="82">
        <f t="shared" si="229"/>
        <v>0</v>
      </c>
    </row>
    <row r="1406" spans="1:29" x14ac:dyDescent="0.35">
      <c r="A1406" s="70" t="str">
        <f>'Activity rawdata'!A1405</f>
        <v>BH6125-1-320</v>
      </c>
      <c r="B1406" s="71" t="str">
        <f>'Activity rawdata'!B1405</f>
        <v>LB</v>
      </c>
      <c r="C1406" s="71" t="str">
        <f>IF('Activity rawdata'!C1405="PY","Planted",IF('Activity rawdata'!C1405="NY","Nat/Convert",IF('Activity rawdata'!C1405="NN","Nat/Nonconvert",IF('Activity rawdata'!C1405="OY","Planted"))))</f>
        <v>Planted</v>
      </c>
      <c r="D1406" s="70" t="str">
        <f>'Activity rawdata'!D1405</f>
        <v>STP2</v>
      </c>
      <c r="E1406" s="72" t="str">
        <f>'Activity rawdata'!E1405</f>
        <v>79</v>
      </c>
      <c r="F1406" s="73" t="str">
        <f>'Activity rawdata'!L1405</f>
        <v>NO</v>
      </c>
      <c r="G1406" s="72" t="str">
        <f>'Activity rawdata'!R1405</f>
        <v>2063</v>
      </c>
      <c r="H1406" s="72" t="str">
        <f>IF('Activity rawdata'!P1405="AHTHIN1","1st Thin",IF('Activity rawdata'!P1405="AHCC","Clearcut",IF('Activity rawdata'!P1405="AHTHSMZ","SMZ Thin",IF('Activity rawdata'!P1405="AHTHIN2","2nd Thin",IF('Activity rawdata'!P1405="AFERTE","Early Fert",IF('Activity rawdata'!P1405="AFERTM","Mid Fert",IF('Activity rawdata'!P1405="AFERTL","Late Fert",  IF('Activity rawdata'!P1405="ASP","Site Prep", IF('Activity rawdata'!P1405="APLT","Plant",  IF('Activity rawdata'!P1405="ANREG","Natural Regeneration"))))))))))</f>
        <v>1st Thin</v>
      </c>
      <c r="I1406" s="74">
        <f>'Activity rawdata'!O1405</f>
        <v>61.483600000000003</v>
      </c>
      <c r="J1406" s="75">
        <f>'Activity rawdata'!N1405</f>
        <v>14</v>
      </c>
      <c r="K1406" s="75">
        <f>'Activity rawdata'!AC1405</f>
        <v>125.83</v>
      </c>
      <c r="L1406" s="75">
        <f>'Activity rawdata'!AD1405</f>
        <v>379.35</v>
      </c>
      <c r="M1406" s="76">
        <f>'Activity rawdata'!AE1405</f>
        <v>7.7984511487921546</v>
      </c>
      <c r="N1406" s="83">
        <f>'Activity rawdata'!T1405+'Activity rawdata'!U1405</f>
        <v>24.83</v>
      </c>
      <c r="O1406" s="80">
        <f>'Activity rawdata'!V1405</f>
        <v>7.63</v>
      </c>
      <c r="P1406" s="80">
        <f>'Activity rawdata'!W1405</f>
        <v>0</v>
      </c>
      <c r="Q1406" s="80">
        <f>'Activity rawdata'!X1405</f>
        <v>0</v>
      </c>
      <c r="R1406" s="84">
        <f t="shared" si="220"/>
        <v>32.46</v>
      </c>
      <c r="S1406" s="80">
        <f>'Activity rawdata'!Z1405</f>
        <v>0</v>
      </c>
      <c r="T1406" s="80">
        <f>'Activity rawdata'!AA1405</f>
        <v>0</v>
      </c>
      <c r="U1406" s="80">
        <f t="shared" si="221"/>
        <v>0</v>
      </c>
      <c r="V1406" s="81">
        <f t="shared" si="222"/>
        <v>1526.637788</v>
      </c>
      <c r="W1406" s="75">
        <f t="shared" si="223"/>
        <v>469.119868</v>
      </c>
      <c r="X1406" s="75">
        <f t="shared" si="224"/>
        <v>0</v>
      </c>
      <c r="Y1406" s="75">
        <f t="shared" si="225"/>
        <v>0</v>
      </c>
      <c r="Z1406" s="82">
        <f t="shared" si="226"/>
        <v>1995.757656</v>
      </c>
      <c r="AA1406" s="75">
        <f t="shared" si="227"/>
        <v>0</v>
      </c>
      <c r="AB1406" s="75">
        <f t="shared" si="228"/>
        <v>0</v>
      </c>
      <c r="AC1406" s="82">
        <f t="shared" si="229"/>
        <v>0</v>
      </c>
    </row>
    <row r="1407" spans="1:29" x14ac:dyDescent="0.35">
      <c r="A1407" s="70" t="str">
        <f>'Activity rawdata'!A1406</f>
        <v>BH5132-1-123</v>
      </c>
      <c r="B1407" s="71" t="str">
        <f>'Activity rawdata'!B1406</f>
        <v>LB</v>
      </c>
      <c r="C1407" s="71" t="str">
        <f>IF('Activity rawdata'!C1406="PY","Planted",IF('Activity rawdata'!C1406="NY","Nat/Convert",IF('Activity rawdata'!C1406="NN","Nat/Nonconvert",IF('Activity rawdata'!C1406="OY","Planted"))))</f>
        <v>Planted</v>
      </c>
      <c r="D1407" s="70" t="str">
        <f>'Activity rawdata'!D1406</f>
        <v>STP2</v>
      </c>
      <c r="E1407" s="72" t="str">
        <f>'Activity rawdata'!E1406</f>
        <v>79</v>
      </c>
      <c r="F1407" s="73" t="str">
        <f>'Activity rawdata'!L1406</f>
        <v>MT1</v>
      </c>
      <c r="G1407" s="72" t="str">
        <f>'Activity rawdata'!R1406</f>
        <v>2063</v>
      </c>
      <c r="H1407" s="72" t="str">
        <f>IF('Activity rawdata'!P1406="AHTHIN1","1st Thin",IF('Activity rawdata'!P1406="AHCC","Clearcut",IF('Activity rawdata'!P1406="AHTHSMZ","SMZ Thin",IF('Activity rawdata'!P1406="AHTHIN2","2nd Thin",IF('Activity rawdata'!P1406="AFERTE","Early Fert",IF('Activity rawdata'!P1406="AFERTM","Mid Fert",IF('Activity rawdata'!P1406="AFERTL","Late Fert",  IF('Activity rawdata'!P1406="ASP","Site Prep", IF('Activity rawdata'!P1406="APLT","Plant",  IF('Activity rawdata'!P1406="ANREG","Natural Regeneration"))))))))))</f>
        <v>2nd Thin</v>
      </c>
      <c r="I1407" s="74">
        <f>'Activity rawdata'!O1406</f>
        <v>61.08</v>
      </c>
      <c r="J1407" s="75">
        <f>'Activity rawdata'!N1406</f>
        <v>21</v>
      </c>
      <c r="K1407" s="75">
        <f>'Activity rawdata'!AC1406</f>
        <v>99.82</v>
      </c>
      <c r="L1407" s="75">
        <f>'Activity rawdata'!AD1406</f>
        <v>184.55</v>
      </c>
      <c r="M1407" s="76">
        <f>'Activity rawdata'!AE1406</f>
        <v>9.9583654499997287</v>
      </c>
      <c r="N1407" s="83">
        <f>'Activity rawdata'!T1406+'Activity rawdata'!U1406</f>
        <v>7.06</v>
      </c>
      <c r="O1407" s="80">
        <f>'Activity rawdata'!V1406</f>
        <v>15.84</v>
      </c>
      <c r="P1407" s="80">
        <f>'Activity rawdata'!W1406</f>
        <v>0</v>
      </c>
      <c r="Q1407" s="80">
        <f>'Activity rawdata'!X1406</f>
        <v>0</v>
      </c>
      <c r="R1407" s="84">
        <f t="shared" si="220"/>
        <v>22.9</v>
      </c>
      <c r="S1407" s="80">
        <f>'Activity rawdata'!Z1406</f>
        <v>0</v>
      </c>
      <c r="T1407" s="80">
        <f>'Activity rawdata'!AA1406</f>
        <v>0</v>
      </c>
      <c r="U1407" s="80">
        <f t="shared" si="221"/>
        <v>0</v>
      </c>
      <c r="V1407" s="81">
        <f t="shared" si="222"/>
        <v>431.22479999999996</v>
      </c>
      <c r="W1407" s="75">
        <f t="shared" si="223"/>
        <v>967.50720000000001</v>
      </c>
      <c r="X1407" s="75">
        <f t="shared" si="224"/>
        <v>0</v>
      </c>
      <c r="Y1407" s="75">
        <f t="shared" si="225"/>
        <v>0</v>
      </c>
      <c r="Z1407" s="82">
        <f t="shared" si="226"/>
        <v>1398.732</v>
      </c>
      <c r="AA1407" s="75">
        <f t="shared" si="227"/>
        <v>0</v>
      </c>
      <c r="AB1407" s="75">
        <f t="shared" si="228"/>
        <v>0</v>
      </c>
      <c r="AC1407" s="82">
        <f t="shared" si="229"/>
        <v>0</v>
      </c>
    </row>
    <row r="1408" spans="1:29" x14ac:dyDescent="0.35">
      <c r="A1408" s="70" t="str">
        <f>'Activity rawdata'!A1407</f>
        <v>BH5660-1-166</v>
      </c>
      <c r="B1408" s="71" t="str">
        <f>'Activity rawdata'!B1407</f>
        <v>LB</v>
      </c>
      <c r="C1408" s="71" t="str">
        <f>IF('Activity rawdata'!C1407="PY","Planted",IF('Activity rawdata'!C1407="NY","Nat/Convert",IF('Activity rawdata'!C1407="NN","Nat/Nonconvert",IF('Activity rawdata'!C1407="OY","Planted"))))</f>
        <v>Planted</v>
      </c>
      <c r="D1408" s="70" t="str">
        <f>'Activity rawdata'!D1407</f>
        <v>STP2</v>
      </c>
      <c r="E1408" s="72" t="str">
        <f>'Activity rawdata'!E1407</f>
        <v>91</v>
      </c>
      <c r="F1408" s="73" t="str">
        <f>'Activity rawdata'!L1407</f>
        <v>MT1</v>
      </c>
      <c r="G1408" s="72" t="str">
        <f>'Activity rawdata'!R1407</f>
        <v>2063</v>
      </c>
      <c r="H1408" s="72" t="str">
        <f>IF('Activity rawdata'!P1407="AHTHIN1","1st Thin",IF('Activity rawdata'!P1407="AHCC","Clearcut",IF('Activity rawdata'!P1407="AHTHSMZ","SMZ Thin",IF('Activity rawdata'!P1407="AHTHIN2","2nd Thin",IF('Activity rawdata'!P1407="AFERTE","Early Fert",IF('Activity rawdata'!P1407="AFERTM","Mid Fert",IF('Activity rawdata'!P1407="AFERTL","Late Fert",  IF('Activity rawdata'!P1407="ASP","Site Prep", IF('Activity rawdata'!P1407="APLT","Plant",  IF('Activity rawdata'!P1407="ANREG","Natural Regeneration"))))))))))</f>
        <v>2nd Thin</v>
      </c>
      <c r="I1408" s="74">
        <f>'Activity rawdata'!O1407</f>
        <v>23.16</v>
      </c>
      <c r="J1408" s="75">
        <f>'Activity rawdata'!N1407</f>
        <v>21</v>
      </c>
      <c r="K1408" s="75">
        <f>'Activity rawdata'!AC1407</f>
        <v>129.26</v>
      </c>
      <c r="L1408" s="75">
        <f>'Activity rawdata'!AD1407</f>
        <v>188.77</v>
      </c>
      <c r="M1408" s="76">
        <f>'Activity rawdata'!AE1407</f>
        <v>11.2047427437096</v>
      </c>
      <c r="N1408" s="83">
        <f>'Activity rawdata'!T1407+'Activity rawdata'!U1407</f>
        <v>9.56</v>
      </c>
      <c r="O1408" s="80">
        <f>'Activity rawdata'!V1407</f>
        <v>49.85</v>
      </c>
      <c r="P1408" s="80">
        <f>'Activity rawdata'!W1407</f>
        <v>0.7</v>
      </c>
      <c r="Q1408" s="80">
        <f>'Activity rawdata'!X1407</f>
        <v>0</v>
      </c>
      <c r="R1408" s="84">
        <f t="shared" si="220"/>
        <v>60.110000000000007</v>
      </c>
      <c r="S1408" s="80">
        <f>'Activity rawdata'!Z1407</f>
        <v>0</v>
      </c>
      <c r="T1408" s="80">
        <f>'Activity rawdata'!AA1407</f>
        <v>0</v>
      </c>
      <c r="U1408" s="80">
        <f t="shared" si="221"/>
        <v>0</v>
      </c>
      <c r="V1408" s="81">
        <f t="shared" si="222"/>
        <v>221.40960000000001</v>
      </c>
      <c r="W1408" s="75">
        <f t="shared" si="223"/>
        <v>1154.5260000000001</v>
      </c>
      <c r="X1408" s="75">
        <f t="shared" si="224"/>
        <v>16.212</v>
      </c>
      <c r="Y1408" s="75">
        <f t="shared" si="225"/>
        <v>0</v>
      </c>
      <c r="Z1408" s="82">
        <f t="shared" si="226"/>
        <v>1392.1476</v>
      </c>
      <c r="AA1408" s="75">
        <f t="shared" si="227"/>
        <v>0</v>
      </c>
      <c r="AB1408" s="75">
        <f t="shared" si="228"/>
        <v>0</v>
      </c>
      <c r="AC1408" s="82">
        <f t="shared" si="229"/>
        <v>0</v>
      </c>
    </row>
    <row r="1409" spans="1:29" x14ac:dyDescent="0.35">
      <c r="A1409" s="70" t="str">
        <f>'Activity rawdata'!A1408</f>
        <v>BH5660-1-168</v>
      </c>
      <c r="B1409" s="71" t="str">
        <f>'Activity rawdata'!B1408</f>
        <v>LB</v>
      </c>
      <c r="C1409" s="71" t="str">
        <f>IF('Activity rawdata'!C1408="PY","Planted",IF('Activity rawdata'!C1408="NY","Nat/Convert",IF('Activity rawdata'!C1408="NN","Nat/Nonconvert",IF('Activity rawdata'!C1408="OY","Planted"))))</f>
        <v>Planted</v>
      </c>
      <c r="D1409" s="70" t="str">
        <f>'Activity rawdata'!D1408</f>
        <v>STP2</v>
      </c>
      <c r="E1409" s="72" t="str">
        <f>'Activity rawdata'!E1408</f>
        <v>91</v>
      </c>
      <c r="F1409" s="73" t="str">
        <f>'Activity rawdata'!L1408</f>
        <v>MT1</v>
      </c>
      <c r="G1409" s="72" t="str">
        <f>'Activity rawdata'!R1408</f>
        <v>2063</v>
      </c>
      <c r="H1409" s="72" t="str">
        <f>IF('Activity rawdata'!P1408="AHTHIN1","1st Thin",IF('Activity rawdata'!P1408="AHCC","Clearcut",IF('Activity rawdata'!P1408="AHTHSMZ","SMZ Thin",IF('Activity rawdata'!P1408="AHTHIN2","2nd Thin",IF('Activity rawdata'!P1408="AFERTE","Early Fert",IF('Activity rawdata'!P1408="AFERTM","Mid Fert",IF('Activity rawdata'!P1408="AFERTL","Late Fert",  IF('Activity rawdata'!P1408="ASP","Site Prep", IF('Activity rawdata'!P1408="APLT","Plant",  IF('Activity rawdata'!P1408="ANREG","Natural Regeneration"))))))))))</f>
        <v>2nd Thin</v>
      </c>
      <c r="I1409" s="74">
        <f>'Activity rawdata'!O1408</f>
        <v>7.27</v>
      </c>
      <c r="J1409" s="75">
        <f>'Activity rawdata'!N1408</f>
        <v>21</v>
      </c>
      <c r="K1409" s="75">
        <f>'Activity rawdata'!AC1408</f>
        <v>129.26</v>
      </c>
      <c r="L1409" s="75">
        <f>'Activity rawdata'!AD1408</f>
        <v>188.77</v>
      </c>
      <c r="M1409" s="76">
        <f>'Activity rawdata'!AE1408</f>
        <v>11.2047427437096</v>
      </c>
      <c r="N1409" s="83">
        <f>'Activity rawdata'!T1408+'Activity rawdata'!U1408</f>
        <v>9.56</v>
      </c>
      <c r="O1409" s="80">
        <f>'Activity rawdata'!V1408</f>
        <v>49.85</v>
      </c>
      <c r="P1409" s="80">
        <f>'Activity rawdata'!W1408</f>
        <v>0.7</v>
      </c>
      <c r="Q1409" s="80">
        <f>'Activity rawdata'!X1408</f>
        <v>0</v>
      </c>
      <c r="R1409" s="84">
        <f t="shared" si="220"/>
        <v>60.110000000000007</v>
      </c>
      <c r="S1409" s="80">
        <f>'Activity rawdata'!Z1408</f>
        <v>0</v>
      </c>
      <c r="T1409" s="80">
        <f>'Activity rawdata'!AA1408</f>
        <v>0</v>
      </c>
      <c r="U1409" s="80">
        <f t="shared" si="221"/>
        <v>0</v>
      </c>
      <c r="V1409" s="81">
        <f t="shared" si="222"/>
        <v>69.501199999999997</v>
      </c>
      <c r="W1409" s="75">
        <f t="shared" si="223"/>
        <v>362.40949999999998</v>
      </c>
      <c r="X1409" s="75">
        <f t="shared" si="224"/>
        <v>5.0889999999999995</v>
      </c>
      <c r="Y1409" s="75">
        <f t="shared" si="225"/>
        <v>0</v>
      </c>
      <c r="Z1409" s="82">
        <f t="shared" si="226"/>
        <v>436.99969999999996</v>
      </c>
      <c r="AA1409" s="75">
        <f t="shared" si="227"/>
        <v>0</v>
      </c>
      <c r="AB1409" s="75">
        <f t="shared" si="228"/>
        <v>0</v>
      </c>
      <c r="AC1409" s="82">
        <f t="shared" si="229"/>
        <v>0</v>
      </c>
    </row>
    <row r="1410" spans="1:29" x14ac:dyDescent="0.35">
      <c r="A1410" s="70" t="str">
        <f>'Activity rawdata'!A1409</f>
        <v>BH5660-1-170</v>
      </c>
      <c r="B1410" s="71" t="str">
        <f>'Activity rawdata'!B1409</f>
        <v>LB</v>
      </c>
      <c r="C1410" s="71" t="str">
        <f>IF('Activity rawdata'!C1409="PY","Planted",IF('Activity rawdata'!C1409="NY","Nat/Convert",IF('Activity rawdata'!C1409="NN","Nat/Nonconvert",IF('Activity rawdata'!C1409="OY","Planted"))))</f>
        <v>Planted</v>
      </c>
      <c r="D1410" s="70" t="str">
        <f>'Activity rawdata'!D1409</f>
        <v>STP2</v>
      </c>
      <c r="E1410" s="72" t="str">
        <f>'Activity rawdata'!E1409</f>
        <v>91</v>
      </c>
      <c r="F1410" s="73" t="str">
        <f>'Activity rawdata'!L1409</f>
        <v>MT1</v>
      </c>
      <c r="G1410" s="72" t="str">
        <f>'Activity rawdata'!R1409</f>
        <v>2063</v>
      </c>
      <c r="H1410" s="72" t="str">
        <f>IF('Activity rawdata'!P1409="AHTHIN1","1st Thin",IF('Activity rawdata'!P1409="AHCC","Clearcut",IF('Activity rawdata'!P1409="AHTHSMZ","SMZ Thin",IF('Activity rawdata'!P1409="AHTHIN2","2nd Thin",IF('Activity rawdata'!P1409="AFERTE","Early Fert",IF('Activity rawdata'!P1409="AFERTM","Mid Fert",IF('Activity rawdata'!P1409="AFERTL","Late Fert",  IF('Activity rawdata'!P1409="ASP","Site Prep", IF('Activity rawdata'!P1409="APLT","Plant",  IF('Activity rawdata'!P1409="ANREG","Natural Regeneration"))))))))))</f>
        <v>2nd Thin</v>
      </c>
      <c r="I1410" s="74">
        <f>'Activity rawdata'!O1409</f>
        <v>4.42</v>
      </c>
      <c r="J1410" s="75">
        <f>'Activity rawdata'!N1409</f>
        <v>21</v>
      </c>
      <c r="K1410" s="75">
        <f>'Activity rawdata'!AC1409</f>
        <v>129.26</v>
      </c>
      <c r="L1410" s="75">
        <f>'Activity rawdata'!AD1409</f>
        <v>188.77</v>
      </c>
      <c r="M1410" s="76">
        <f>'Activity rawdata'!AE1409</f>
        <v>11.2047427437096</v>
      </c>
      <c r="N1410" s="83">
        <f>'Activity rawdata'!T1409+'Activity rawdata'!U1409</f>
        <v>9.56</v>
      </c>
      <c r="O1410" s="80">
        <f>'Activity rawdata'!V1409</f>
        <v>49.85</v>
      </c>
      <c r="P1410" s="80">
        <f>'Activity rawdata'!W1409</f>
        <v>0.7</v>
      </c>
      <c r="Q1410" s="80">
        <f>'Activity rawdata'!X1409</f>
        <v>0</v>
      </c>
      <c r="R1410" s="84">
        <f t="shared" si="220"/>
        <v>60.110000000000007</v>
      </c>
      <c r="S1410" s="80">
        <f>'Activity rawdata'!Z1409</f>
        <v>0</v>
      </c>
      <c r="T1410" s="80">
        <f>'Activity rawdata'!AA1409</f>
        <v>0</v>
      </c>
      <c r="U1410" s="80">
        <f t="shared" si="221"/>
        <v>0</v>
      </c>
      <c r="V1410" s="81">
        <f t="shared" si="222"/>
        <v>42.255200000000002</v>
      </c>
      <c r="W1410" s="75">
        <f t="shared" si="223"/>
        <v>220.33699999999999</v>
      </c>
      <c r="X1410" s="75">
        <f t="shared" si="224"/>
        <v>3.0939999999999999</v>
      </c>
      <c r="Y1410" s="75">
        <f t="shared" si="225"/>
        <v>0</v>
      </c>
      <c r="Z1410" s="82">
        <f t="shared" si="226"/>
        <v>265.68619999999999</v>
      </c>
      <c r="AA1410" s="75">
        <f t="shared" si="227"/>
        <v>0</v>
      </c>
      <c r="AB1410" s="75">
        <f t="shared" si="228"/>
        <v>0</v>
      </c>
      <c r="AC1410" s="82">
        <f t="shared" si="229"/>
        <v>0</v>
      </c>
    </row>
    <row r="1411" spans="1:29" x14ac:dyDescent="0.35">
      <c r="A1411" s="70" t="str">
        <f>'Activity rawdata'!A1410</f>
        <v>BH5660-1-173</v>
      </c>
      <c r="B1411" s="71" t="str">
        <f>'Activity rawdata'!B1410</f>
        <v>LB</v>
      </c>
      <c r="C1411" s="71" t="str">
        <f>IF('Activity rawdata'!C1410="PY","Planted",IF('Activity rawdata'!C1410="NY","Nat/Convert",IF('Activity rawdata'!C1410="NN","Nat/Nonconvert",IF('Activity rawdata'!C1410="OY","Planted"))))</f>
        <v>Planted</v>
      </c>
      <c r="D1411" s="70" t="str">
        <f>'Activity rawdata'!D1410</f>
        <v>STP2</v>
      </c>
      <c r="E1411" s="72" t="str">
        <f>'Activity rawdata'!E1410</f>
        <v>91</v>
      </c>
      <c r="F1411" s="73" t="str">
        <f>'Activity rawdata'!L1410</f>
        <v>MT1</v>
      </c>
      <c r="G1411" s="72" t="str">
        <f>'Activity rawdata'!R1410</f>
        <v>2063</v>
      </c>
      <c r="H1411" s="72" t="str">
        <f>IF('Activity rawdata'!P1410="AHTHIN1","1st Thin",IF('Activity rawdata'!P1410="AHCC","Clearcut",IF('Activity rawdata'!P1410="AHTHSMZ","SMZ Thin",IF('Activity rawdata'!P1410="AHTHIN2","2nd Thin",IF('Activity rawdata'!P1410="AFERTE","Early Fert",IF('Activity rawdata'!P1410="AFERTM","Mid Fert",IF('Activity rawdata'!P1410="AFERTL","Late Fert",  IF('Activity rawdata'!P1410="ASP","Site Prep", IF('Activity rawdata'!P1410="APLT","Plant",  IF('Activity rawdata'!P1410="ANREG","Natural Regeneration"))))))))))</f>
        <v>2nd Thin</v>
      </c>
      <c r="I1411" s="74">
        <f>'Activity rawdata'!O1410</f>
        <v>20.9</v>
      </c>
      <c r="J1411" s="75">
        <f>'Activity rawdata'!N1410</f>
        <v>21</v>
      </c>
      <c r="K1411" s="75">
        <f>'Activity rawdata'!AC1410</f>
        <v>129.26</v>
      </c>
      <c r="L1411" s="75">
        <f>'Activity rawdata'!AD1410</f>
        <v>188.77</v>
      </c>
      <c r="M1411" s="76">
        <f>'Activity rawdata'!AE1410</f>
        <v>11.2047427437096</v>
      </c>
      <c r="N1411" s="83">
        <f>'Activity rawdata'!T1410+'Activity rawdata'!U1410</f>
        <v>9.56</v>
      </c>
      <c r="O1411" s="80">
        <f>'Activity rawdata'!V1410</f>
        <v>49.85</v>
      </c>
      <c r="P1411" s="80">
        <f>'Activity rawdata'!W1410</f>
        <v>0.7</v>
      </c>
      <c r="Q1411" s="80">
        <f>'Activity rawdata'!X1410</f>
        <v>0</v>
      </c>
      <c r="R1411" s="84">
        <f t="shared" si="220"/>
        <v>60.110000000000007</v>
      </c>
      <c r="S1411" s="80">
        <f>'Activity rawdata'!Z1410</f>
        <v>0</v>
      </c>
      <c r="T1411" s="80">
        <f>'Activity rawdata'!AA1410</f>
        <v>0</v>
      </c>
      <c r="U1411" s="80">
        <f t="shared" si="221"/>
        <v>0</v>
      </c>
      <c r="V1411" s="81">
        <f t="shared" si="222"/>
        <v>199.804</v>
      </c>
      <c r="W1411" s="75">
        <f t="shared" si="223"/>
        <v>1041.865</v>
      </c>
      <c r="X1411" s="75">
        <f t="shared" si="224"/>
        <v>14.629999999999997</v>
      </c>
      <c r="Y1411" s="75">
        <f t="shared" si="225"/>
        <v>0</v>
      </c>
      <c r="Z1411" s="82">
        <f t="shared" si="226"/>
        <v>1256.2990000000002</v>
      </c>
      <c r="AA1411" s="75">
        <f t="shared" si="227"/>
        <v>0</v>
      </c>
      <c r="AB1411" s="75">
        <f t="shared" si="228"/>
        <v>0</v>
      </c>
      <c r="AC1411" s="82">
        <f t="shared" si="229"/>
        <v>0</v>
      </c>
    </row>
    <row r="1412" spans="1:29" x14ac:dyDescent="0.35">
      <c r="A1412" s="70" t="str">
        <f>'Activity rawdata'!A1411</f>
        <v>BH5660-1-201</v>
      </c>
      <c r="B1412" s="71" t="str">
        <f>'Activity rawdata'!B1411</f>
        <v>LB</v>
      </c>
      <c r="C1412" s="71" t="str">
        <f>IF('Activity rawdata'!C1411="PY","Planted",IF('Activity rawdata'!C1411="NY","Nat/Convert",IF('Activity rawdata'!C1411="NN","Nat/Nonconvert",IF('Activity rawdata'!C1411="OY","Planted"))))</f>
        <v>Planted</v>
      </c>
      <c r="D1412" s="70" t="str">
        <f>'Activity rawdata'!D1411</f>
        <v>STP2</v>
      </c>
      <c r="E1412" s="72" t="str">
        <f>'Activity rawdata'!E1411</f>
        <v>87</v>
      </c>
      <c r="F1412" s="73" t="str">
        <f>'Activity rawdata'!L1411</f>
        <v>MT1</v>
      </c>
      <c r="G1412" s="72" t="str">
        <f>'Activity rawdata'!R1411</f>
        <v>2063</v>
      </c>
      <c r="H1412" s="72" t="str">
        <f>IF('Activity rawdata'!P1411="AHTHIN1","1st Thin",IF('Activity rawdata'!P1411="AHCC","Clearcut",IF('Activity rawdata'!P1411="AHTHSMZ","SMZ Thin",IF('Activity rawdata'!P1411="AHTHIN2","2nd Thin",IF('Activity rawdata'!P1411="AFERTE","Early Fert",IF('Activity rawdata'!P1411="AFERTM","Mid Fert",IF('Activity rawdata'!P1411="AFERTL","Late Fert",  IF('Activity rawdata'!P1411="ASP","Site Prep", IF('Activity rawdata'!P1411="APLT","Plant",  IF('Activity rawdata'!P1411="ANREG","Natural Regeneration"))))))))))</f>
        <v>2nd Thin</v>
      </c>
      <c r="I1412" s="74">
        <f>'Activity rawdata'!O1411</f>
        <v>25.29</v>
      </c>
      <c r="J1412" s="75">
        <f>'Activity rawdata'!N1411</f>
        <v>21</v>
      </c>
      <c r="K1412" s="75">
        <f>'Activity rawdata'!AC1411</f>
        <v>119.81</v>
      </c>
      <c r="L1412" s="75">
        <f>'Activity rawdata'!AD1411</f>
        <v>189.06</v>
      </c>
      <c r="M1412" s="76">
        <f>'Activity rawdata'!AE1411</f>
        <v>10.779112613414728</v>
      </c>
      <c r="N1412" s="83">
        <f>'Activity rawdata'!T1411+'Activity rawdata'!U1411</f>
        <v>8.5399999999999991</v>
      </c>
      <c r="O1412" s="80">
        <f>'Activity rawdata'!V1411</f>
        <v>36.520000000000003</v>
      </c>
      <c r="P1412" s="80">
        <f>'Activity rawdata'!W1411</f>
        <v>0</v>
      </c>
      <c r="Q1412" s="80">
        <f>'Activity rawdata'!X1411</f>
        <v>0</v>
      </c>
      <c r="R1412" s="84">
        <f t="shared" si="220"/>
        <v>45.06</v>
      </c>
      <c r="S1412" s="80">
        <f>'Activity rawdata'!Z1411</f>
        <v>0</v>
      </c>
      <c r="T1412" s="80">
        <f>'Activity rawdata'!AA1411</f>
        <v>0</v>
      </c>
      <c r="U1412" s="80">
        <f t="shared" si="221"/>
        <v>0</v>
      </c>
      <c r="V1412" s="81">
        <f t="shared" si="222"/>
        <v>215.97659999999996</v>
      </c>
      <c r="W1412" s="75">
        <f t="shared" si="223"/>
        <v>923.59080000000006</v>
      </c>
      <c r="X1412" s="75">
        <f t="shared" si="224"/>
        <v>0</v>
      </c>
      <c r="Y1412" s="75">
        <f t="shared" si="225"/>
        <v>0</v>
      </c>
      <c r="Z1412" s="82">
        <f t="shared" si="226"/>
        <v>1139.5673999999999</v>
      </c>
      <c r="AA1412" s="75">
        <f t="shared" si="227"/>
        <v>0</v>
      </c>
      <c r="AB1412" s="75">
        <f t="shared" si="228"/>
        <v>0</v>
      </c>
      <c r="AC1412" s="82">
        <f t="shared" si="229"/>
        <v>0</v>
      </c>
    </row>
    <row r="1413" spans="1:29" x14ac:dyDescent="0.35">
      <c r="A1413" s="70" t="str">
        <f>'Activity rawdata'!A1412</f>
        <v>BH5136-1-139</v>
      </c>
      <c r="B1413" s="71" t="str">
        <f>'Activity rawdata'!B1412</f>
        <v>LB</v>
      </c>
      <c r="C1413" s="71" t="str">
        <f>IF('Activity rawdata'!C1412="PY","Planted",IF('Activity rawdata'!C1412="NY","Nat/Convert",IF('Activity rawdata'!C1412="NN","Nat/Nonconvert",IF('Activity rawdata'!C1412="OY","Planted"))))</f>
        <v>Planted</v>
      </c>
      <c r="D1413" s="70" t="str">
        <f>'Activity rawdata'!D1412</f>
        <v>STP3</v>
      </c>
      <c r="E1413" s="72" t="str">
        <f>'Activity rawdata'!E1412</f>
        <v>91</v>
      </c>
      <c r="F1413" s="73" t="str">
        <f>'Activity rawdata'!L1412</f>
        <v>MT1</v>
      </c>
      <c r="G1413" s="72" t="str">
        <f>'Activity rawdata'!R1412</f>
        <v>2063</v>
      </c>
      <c r="H1413" s="72" t="str">
        <f>IF('Activity rawdata'!P1412="AHTHIN1","1st Thin",IF('Activity rawdata'!P1412="AHCC","Clearcut",IF('Activity rawdata'!P1412="AHTHSMZ","SMZ Thin",IF('Activity rawdata'!P1412="AHTHIN2","2nd Thin",IF('Activity rawdata'!P1412="AFERTE","Early Fert",IF('Activity rawdata'!P1412="AFERTM","Mid Fert",IF('Activity rawdata'!P1412="AFERTL","Late Fert",  IF('Activity rawdata'!P1412="ASP","Site Prep", IF('Activity rawdata'!P1412="APLT","Plant",  IF('Activity rawdata'!P1412="ANREG","Natural Regeneration"))))))))))</f>
        <v>2nd Thin</v>
      </c>
      <c r="I1413" s="74">
        <f>'Activity rawdata'!O1412</f>
        <v>8.33</v>
      </c>
      <c r="J1413" s="75">
        <f>'Activity rawdata'!N1412</f>
        <v>21</v>
      </c>
      <c r="K1413" s="75">
        <f>'Activity rawdata'!AC1412</f>
        <v>129.26</v>
      </c>
      <c r="L1413" s="75">
        <f>'Activity rawdata'!AD1412</f>
        <v>188.77</v>
      </c>
      <c r="M1413" s="76">
        <f>'Activity rawdata'!AE1412</f>
        <v>11.2047427437096</v>
      </c>
      <c r="N1413" s="83">
        <f>'Activity rawdata'!T1412+'Activity rawdata'!U1412</f>
        <v>9.56</v>
      </c>
      <c r="O1413" s="80">
        <f>'Activity rawdata'!V1412</f>
        <v>49.85</v>
      </c>
      <c r="P1413" s="80">
        <f>'Activity rawdata'!W1412</f>
        <v>0.7</v>
      </c>
      <c r="Q1413" s="80">
        <f>'Activity rawdata'!X1412</f>
        <v>0</v>
      </c>
      <c r="R1413" s="84">
        <f t="shared" si="220"/>
        <v>60.110000000000007</v>
      </c>
      <c r="S1413" s="80">
        <f>'Activity rawdata'!Z1412</f>
        <v>0</v>
      </c>
      <c r="T1413" s="80">
        <f>'Activity rawdata'!AA1412</f>
        <v>0</v>
      </c>
      <c r="U1413" s="80">
        <f t="shared" si="221"/>
        <v>0</v>
      </c>
      <c r="V1413" s="81">
        <f t="shared" si="222"/>
        <v>79.634799999999998</v>
      </c>
      <c r="W1413" s="75">
        <f t="shared" si="223"/>
        <v>415.25049999999999</v>
      </c>
      <c r="X1413" s="75">
        <f t="shared" si="224"/>
        <v>5.8309999999999995</v>
      </c>
      <c r="Y1413" s="75">
        <f t="shared" si="225"/>
        <v>0</v>
      </c>
      <c r="Z1413" s="82">
        <f t="shared" si="226"/>
        <v>500.71629999999999</v>
      </c>
      <c r="AA1413" s="75">
        <f t="shared" si="227"/>
        <v>0</v>
      </c>
      <c r="AB1413" s="75">
        <f t="shared" si="228"/>
        <v>0</v>
      </c>
      <c r="AC1413" s="82">
        <f t="shared" si="229"/>
        <v>0</v>
      </c>
    </row>
    <row r="1414" spans="1:29" x14ac:dyDescent="0.35">
      <c r="A1414" s="70" t="str">
        <f>'Activity rawdata'!A1413</f>
        <v>BH5136-1-396</v>
      </c>
      <c r="B1414" s="71" t="str">
        <f>'Activity rawdata'!B1413</f>
        <v>LB</v>
      </c>
      <c r="C1414" s="71" t="str">
        <f>IF('Activity rawdata'!C1413="PY","Planted",IF('Activity rawdata'!C1413="NY","Nat/Convert",IF('Activity rawdata'!C1413="NN","Nat/Nonconvert",IF('Activity rawdata'!C1413="OY","Planted"))))</f>
        <v>Planted</v>
      </c>
      <c r="D1414" s="70" t="str">
        <f>'Activity rawdata'!D1413</f>
        <v>STP3</v>
      </c>
      <c r="E1414" s="72" t="str">
        <f>'Activity rawdata'!E1413</f>
        <v>88</v>
      </c>
      <c r="F1414" s="73" t="str">
        <f>'Activity rawdata'!L1413</f>
        <v>MT1</v>
      </c>
      <c r="G1414" s="72" t="str">
        <f>'Activity rawdata'!R1413</f>
        <v>2063</v>
      </c>
      <c r="H1414" s="72" t="str">
        <f>IF('Activity rawdata'!P1413="AHTHIN1","1st Thin",IF('Activity rawdata'!P1413="AHCC","Clearcut",IF('Activity rawdata'!P1413="AHTHSMZ","SMZ Thin",IF('Activity rawdata'!P1413="AHTHIN2","2nd Thin",IF('Activity rawdata'!P1413="AFERTE","Early Fert",IF('Activity rawdata'!P1413="AFERTM","Mid Fert",IF('Activity rawdata'!P1413="AFERTL","Late Fert",  IF('Activity rawdata'!P1413="ASP","Site Prep", IF('Activity rawdata'!P1413="APLT","Plant",  IF('Activity rawdata'!P1413="ANREG","Natural Regeneration"))))))))))</f>
        <v>2nd Thin</v>
      </c>
      <c r="I1414" s="74">
        <f>'Activity rawdata'!O1413</f>
        <v>33.85</v>
      </c>
      <c r="J1414" s="75">
        <f>'Activity rawdata'!N1413</f>
        <v>21</v>
      </c>
      <c r="K1414" s="75">
        <f>'Activity rawdata'!AC1413</f>
        <v>119.81</v>
      </c>
      <c r="L1414" s="75">
        <f>'Activity rawdata'!AD1413</f>
        <v>189.06</v>
      </c>
      <c r="M1414" s="76">
        <f>'Activity rawdata'!AE1413</f>
        <v>10.779112613414728</v>
      </c>
      <c r="N1414" s="83">
        <f>'Activity rawdata'!T1413+'Activity rawdata'!U1413</f>
        <v>8.5399999999999991</v>
      </c>
      <c r="O1414" s="80">
        <f>'Activity rawdata'!V1413</f>
        <v>36.520000000000003</v>
      </c>
      <c r="P1414" s="80">
        <f>'Activity rawdata'!W1413</f>
        <v>0</v>
      </c>
      <c r="Q1414" s="80">
        <f>'Activity rawdata'!X1413</f>
        <v>0</v>
      </c>
      <c r="R1414" s="84">
        <f t="shared" si="220"/>
        <v>45.06</v>
      </c>
      <c r="S1414" s="80">
        <f>'Activity rawdata'!Z1413</f>
        <v>0</v>
      </c>
      <c r="T1414" s="80">
        <f>'Activity rawdata'!AA1413</f>
        <v>0</v>
      </c>
      <c r="U1414" s="80">
        <f t="shared" si="221"/>
        <v>0</v>
      </c>
      <c r="V1414" s="81">
        <f t="shared" si="222"/>
        <v>289.07900000000001</v>
      </c>
      <c r="W1414" s="75">
        <f t="shared" si="223"/>
        <v>1236.2020000000002</v>
      </c>
      <c r="X1414" s="75">
        <f t="shared" si="224"/>
        <v>0</v>
      </c>
      <c r="Y1414" s="75">
        <f t="shared" si="225"/>
        <v>0</v>
      </c>
      <c r="Z1414" s="82">
        <f t="shared" si="226"/>
        <v>1525.2810000000002</v>
      </c>
      <c r="AA1414" s="75">
        <f t="shared" si="227"/>
        <v>0</v>
      </c>
      <c r="AB1414" s="75">
        <f t="shared" si="228"/>
        <v>0</v>
      </c>
      <c r="AC1414" s="82">
        <f t="shared" si="229"/>
        <v>0</v>
      </c>
    </row>
    <row r="1415" spans="1:29" x14ac:dyDescent="0.35">
      <c r="A1415" s="70" t="str">
        <f>'Activity rawdata'!A1414</f>
        <v>BH5660-1-171</v>
      </c>
      <c r="B1415" s="71" t="str">
        <f>'Activity rawdata'!B1414</f>
        <v>LB</v>
      </c>
      <c r="C1415" s="71" t="str">
        <f>IF('Activity rawdata'!C1414="PY","Planted",IF('Activity rawdata'!C1414="NY","Nat/Convert",IF('Activity rawdata'!C1414="NN","Nat/Nonconvert",IF('Activity rawdata'!C1414="OY","Planted"))))</f>
        <v>Planted</v>
      </c>
      <c r="D1415" s="70" t="str">
        <f>'Activity rawdata'!D1414</f>
        <v>STP2</v>
      </c>
      <c r="E1415" s="72" t="str">
        <f>'Activity rawdata'!E1414</f>
        <v>91</v>
      </c>
      <c r="F1415" s="73" t="str">
        <f>'Activity rawdata'!L1414</f>
        <v>MT1</v>
      </c>
      <c r="G1415" s="72" t="str">
        <f>'Activity rawdata'!R1414</f>
        <v>2063</v>
      </c>
      <c r="H1415" s="72" t="str">
        <f>IF('Activity rawdata'!P1414="AHTHIN1","1st Thin",IF('Activity rawdata'!P1414="AHCC","Clearcut",IF('Activity rawdata'!P1414="AHTHSMZ","SMZ Thin",IF('Activity rawdata'!P1414="AHTHIN2","2nd Thin",IF('Activity rawdata'!P1414="AFERTE","Early Fert",IF('Activity rawdata'!P1414="AFERTM","Mid Fert",IF('Activity rawdata'!P1414="AFERTL","Late Fert",  IF('Activity rawdata'!P1414="ASP","Site Prep", IF('Activity rawdata'!P1414="APLT","Plant",  IF('Activity rawdata'!P1414="ANREG","Natural Regeneration"))))))))))</f>
        <v>2nd Thin</v>
      </c>
      <c r="I1415" s="74">
        <f>'Activity rawdata'!O1414</f>
        <v>21.16</v>
      </c>
      <c r="J1415" s="75">
        <f>'Activity rawdata'!N1414</f>
        <v>21</v>
      </c>
      <c r="K1415" s="75">
        <f>'Activity rawdata'!AC1414</f>
        <v>129.26</v>
      </c>
      <c r="L1415" s="75">
        <f>'Activity rawdata'!AD1414</f>
        <v>188.77</v>
      </c>
      <c r="M1415" s="76">
        <f>'Activity rawdata'!AE1414</f>
        <v>11.2047427437096</v>
      </c>
      <c r="N1415" s="83">
        <f>'Activity rawdata'!T1414+'Activity rawdata'!U1414</f>
        <v>9.56</v>
      </c>
      <c r="O1415" s="80">
        <f>'Activity rawdata'!V1414</f>
        <v>49.85</v>
      </c>
      <c r="P1415" s="80">
        <f>'Activity rawdata'!W1414</f>
        <v>0.7</v>
      </c>
      <c r="Q1415" s="80">
        <f>'Activity rawdata'!X1414</f>
        <v>0</v>
      </c>
      <c r="R1415" s="84">
        <f t="shared" si="220"/>
        <v>60.110000000000007</v>
      </c>
      <c r="S1415" s="80">
        <f>'Activity rawdata'!Z1414</f>
        <v>0</v>
      </c>
      <c r="T1415" s="80">
        <f>'Activity rawdata'!AA1414</f>
        <v>0</v>
      </c>
      <c r="U1415" s="80">
        <f t="shared" si="221"/>
        <v>0</v>
      </c>
      <c r="V1415" s="81">
        <f t="shared" si="222"/>
        <v>202.28960000000001</v>
      </c>
      <c r="W1415" s="75">
        <f t="shared" si="223"/>
        <v>1054.826</v>
      </c>
      <c r="X1415" s="75">
        <f t="shared" si="224"/>
        <v>14.811999999999999</v>
      </c>
      <c r="Y1415" s="75">
        <f t="shared" si="225"/>
        <v>0</v>
      </c>
      <c r="Z1415" s="82">
        <f t="shared" si="226"/>
        <v>1271.9276</v>
      </c>
      <c r="AA1415" s="75">
        <f t="shared" si="227"/>
        <v>0</v>
      </c>
      <c r="AB1415" s="75">
        <f t="shared" si="228"/>
        <v>0</v>
      </c>
      <c r="AC1415" s="82">
        <f t="shared" si="229"/>
        <v>0</v>
      </c>
    </row>
    <row r="1416" spans="1:29" x14ac:dyDescent="0.35">
      <c r="A1416" s="70" t="str">
        <f>'Activity rawdata'!A1415</f>
        <v>BH5140-1-148</v>
      </c>
      <c r="B1416" s="71" t="str">
        <f>'Activity rawdata'!B1415</f>
        <v>LB</v>
      </c>
      <c r="C1416" s="71" t="str">
        <f>IF('Activity rawdata'!C1415="PY","Planted",IF('Activity rawdata'!C1415="NY","Nat/Convert",IF('Activity rawdata'!C1415="NN","Nat/Nonconvert",IF('Activity rawdata'!C1415="OY","Planted"))))</f>
        <v>Planted</v>
      </c>
      <c r="D1416" s="70" t="str">
        <f>'Activity rawdata'!D1415</f>
        <v>STP2</v>
      </c>
      <c r="E1416" s="72" t="str">
        <f>'Activity rawdata'!E1415</f>
        <v>91</v>
      </c>
      <c r="F1416" s="73" t="str">
        <f>'Activity rawdata'!L1415</f>
        <v>MT1</v>
      </c>
      <c r="G1416" s="72" t="str">
        <f>'Activity rawdata'!R1415</f>
        <v>2063</v>
      </c>
      <c r="H1416" s="72" t="str">
        <f>IF('Activity rawdata'!P1415="AHTHIN1","1st Thin",IF('Activity rawdata'!P1415="AHCC","Clearcut",IF('Activity rawdata'!P1415="AHTHSMZ","SMZ Thin",IF('Activity rawdata'!P1415="AHTHIN2","2nd Thin",IF('Activity rawdata'!P1415="AFERTE","Early Fert",IF('Activity rawdata'!P1415="AFERTM","Mid Fert",IF('Activity rawdata'!P1415="AFERTL","Late Fert",  IF('Activity rawdata'!P1415="ASP","Site Prep", IF('Activity rawdata'!P1415="APLT","Plant",  IF('Activity rawdata'!P1415="ANREG","Natural Regeneration"))))))))))</f>
        <v>2nd Thin</v>
      </c>
      <c r="I1416" s="74">
        <f>'Activity rawdata'!O1415</f>
        <v>43.21</v>
      </c>
      <c r="J1416" s="75">
        <f>'Activity rawdata'!N1415</f>
        <v>21</v>
      </c>
      <c r="K1416" s="75">
        <f>'Activity rawdata'!AC1415</f>
        <v>129.26</v>
      </c>
      <c r="L1416" s="75">
        <f>'Activity rawdata'!AD1415</f>
        <v>188.77</v>
      </c>
      <c r="M1416" s="76">
        <f>'Activity rawdata'!AE1415</f>
        <v>11.2047427437096</v>
      </c>
      <c r="N1416" s="83">
        <f>'Activity rawdata'!T1415+'Activity rawdata'!U1415</f>
        <v>9.56</v>
      </c>
      <c r="O1416" s="80">
        <f>'Activity rawdata'!V1415</f>
        <v>49.85</v>
      </c>
      <c r="P1416" s="80">
        <f>'Activity rawdata'!W1415</f>
        <v>0.7</v>
      </c>
      <c r="Q1416" s="80">
        <f>'Activity rawdata'!X1415</f>
        <v>0</v>
      </c>
      <c r="R1416" s="84">
        <f t="shared" si="220"/>
        <v>60.110000000000007</v>
      </c>
      <c r="S1416" s="80">
        <f>'Activity rawdata'!Z1415</f>
        <v>0</v>
      </c>
      <c r="T1416" s="80">
        <f>'Activity rawdata'!AA1415</f>
        <v>0</v>
      </c>
      <c r="U1416" s="80">
        <f t="shared" si="221"/>
        <v>0</v>
      </c>
      <c r="V1416" s="81">
        <f t="shared" si="222"/>
        <v>413.08760000000001</v>
      </c>
      <c r="W1416" s="75">
        <f t="shared" si="223"/>
        <v>2154.0185000000001</v>
      </c>
      <c r="X1416" s="75">
        <f t="shared" si="224"/>
        <v>30.247</v>
      </c>
      <c r="Y1416" s="75">
        <f t="shared" si="225"/>
        <v>0</v>
      </c>
      <c r="Z1416" s="82">
        <f t="shared" si="226"/>
        <v>2597.3530999999998</v>
      </c>
      <c r="AA1416" s="75">
        <f t="shared" si="227"/>
        <v>0</v>
      </c>
      <c r="AB1416" s="75">
        <f t="shared" si="228"/>
        <v>0</v>
      </c>
      <c r="AC1416" s="82">
        <f t="shared" si="229"/>
        <v>0</v>
      </c>
    </row>
    <row r="1417" spans="1:29" x14ac:dyDescent="0.35">
      <c r="A1417" s="70" t="str">
        <f>'Activity rawdata'!A1416</f>
        <v>BH6125-1-294</v>
      </c>
      <c r="B1417" s="71" t="str">
        <f>'Activity rawdata'!B1416</f>
        <v>LB</v>
      </c>
      <c r="C1417" s="71" t="str">
        <f>IF('Activity rawdata'!C1416="PY","Planted",IF('Activity rawdata'!C1416="NY","Nat/Convert",IF('Activity rawdata'!C1416="NN","Nat/Nonconvert",IF('Activity rawdata'!C1416="OY","Planted"))))</f>
        <v>Planted</v>
      </c>
      <c r="D1417" s="70" t="str">
        <f>'Activity rawdata'!D1416</f>
        <v>STP2</v>
      </c>
      <c r="E1417" s="72" t="str">
        <f>'Activity rawdata'!E1416</f>
        <v>91</v>
      </c>
      <c r="F1417" s="73" t="str">
        <f>'Activity rawdata'!L1416</f>
        <v>MT1</v>
      </c>
      <c r="G1417" s="72" t="str">
        <f>'Activity rawdata'!R1416</f>
        <v>2063</v>
      </c>
      <c r="H1417" s="72" t="str">
        <f>IF('Activity rawdata'!P1416="AHTHIN1","1st Thin",IF('Activity rawdata'!P1416="AHCC","Clearcut",IF('Activity rawdata'!P1416="AHTHSMZ","SMZ Thin",IF('Activity rawdata'!P1416="AHTHIN2","2nd Thin",IF('Activity rawdata'!P1416="AFERTE","Early Fert",IF('Activity rawdata'!P1416="AFERTM","Mid Fert",IF('Activity rawdata'!P1416="AFERTL","Late Fert",  IF('Activity rawdata'!P1416="ASP","Site Prep", IF('Activity rawdata'!P1416="APLT","Plant",  IF('Activity rawdata'!P1416="ANREG","Natural Regeneration"))))))))))</f>
        <v>2nd Thin</v>
      </c>
      <c r="I1417" s="74">
        <f>'Activity rawdata'!O1416</f>
        <v>4.54</v>
      </c>
      <c r="J1417" s="75">
        <f>'Activity rawdata'!N1416</f>
        <v>21</v>
      </c>
      <c r="K1417" s="75">
        <f>'Activity rawdata'!AC1416</f>
        <v>129.26</v>
      </c>
      <c r="L1417" s="75">
        <f>'Activity rawdata'!AD1416</f>
        <v>188.77</v>
      </c>
      <c r="M1417" s="76">
        <f>'Activity rawdata'!AE1416</f>
        <v>11.2047427437096</v>
      </c>
      <c r="N1417" s="83">
        <f>'Activity rawdata'!T1416+'Activity rawdata'!U1416</f>
        <v>9.56</v>
      </c>
      <c r="O1417" s="80">
        <f>'Activity rawdata'!V1416</f>
        <v>49.85</v>
      </c>
      <c r="P1417" s="80">
        <f>'Activity rawdata'!W1416</f>
        <v>0.7</v>
      </c>
      <c r="Q1417" s="80">
        <f>'Activity rawdata'!X1416</f>
        <v>0</v>
      </c>
      <c r="R1417" s="84">
        <f t="shared" si="220"/>
        <v>60.110000000000007</v>
      </c>
      <c r="S1417" s="80">
        <f>'Activity rawdata'!Z1416</f>
        <v>0</v>
      </c>
      <c r="T1417" s="80">
        <f>'Activity rawdata'!AA1416</f>
        <v>0</v>
      </c>
      <c r="U1417" s="80">
        <f t="shared" si="221"/>
        <v>0</v>
      </c>
      <c r="V1417" s="81">
        <f t="shared" si="222"/>
        <v>43.4024</v>
      </c>
      <c r="W1417" s="75">
        <f t="shared" si="223"/>
        <v>226.31900000000002</v>
      </c>
      <c r="X1417" s="75">
        <f t="shared" si="224"/>
        <v>3.1779999999999999</v>
      </c>
      <c r="Y1417" s="75">
        <f t="shared" si="225"/>
        <v>0</v>
      </c>
      <c r="Z1417" s="82">
        <f t="shared" si="226"/>
        <v>272.89940000000001</v>
      </c>
      <c r="AA1417" s="75">
        <f t="shared" si="227"/>
        <v>0</v>
      </c>
      <c r="AB1417" s="75">
        <f t="shared" si="228"/>
        <v>0</v>
      </c>
      <c r="AC1417" s="82">
        <f t="shared" si="229"/>
        <v>0</v>
      </c>
    </row>
    <row r="1418" spans="1:29" x14ac:dyDescent="0.35">
      <c r="A1418" s="70" t="str">
        <f>'Activity rawdata'!A1417</f>
        <v>BH6125-1-282</v>
      </c>
      <c r="B1418" s="71" t="str">
        <f>'Activity rawdata'!B1417</f>
        <v>LB</v>
      </c>
      <c r="C1418" s="71" t="str">
        <f>IF('Activity rawdata'!C1417="PY","Planted",IF('Activity rawdata'!C1417="NY","Nat/Convert",IF('Activity rawdata'!C1417="NN","Nat/Nonconvert",IF('Activity rawdata'!C1417="OY","Planted"))))</f>
        <v>Planted</v>
      </c>
      <c r="D1418" s="70" t="str">
        <f>'Activity rawdata'!D1417</f>
        <v>STP2</v>
      </c>
      <c r="E1418" s="72" t="str">
        <f>'Activity rawdata'!E1417</f>
        <v>91</v>
      </c>
      <c r="F1418" s="73" t="str">
        <f>'Activity rawdata'!L1417</f>
        <v>MT1</v>
      </c>
      <c r="G1418" s="72" t="str">
        <f>'Activity rawdata'!R1417</f>
        <v>2063</v>
      </c>
      <c r="H1418" s="72" t="str">
        <f>IF('Activity rawdata'!P1417="AHTHIN1","1st Thin",IF('Activity rawdata'!P1417="AHCC","Clearcut",IF('Activity rawdata'!P1417="AHTHSMZ","SMZ Thin",IF('Activity rawdata'!P1417="AHTHIN2","2nd Thin",IF('Activity rawdata'!P1417="AFERTE","Early Fert",IF('Activity rawdata'!P1417="AFERTM","Mid Fert",IF('Activity rawdata'!P1417="AFERTL","Late Fert",  IF('Activity rawdata'!P1417="ASP","Site Prep", IF('Activity rawdata'!P1417="APLT","Plant",  IF('Activity rawdata'!P1417="ANREG","Natural Regeneration"))))))))))</f>
        <v>2nd Thin</v>
      </c>
      <c r="I1418" s="74">
        <f>'Activity rawdata'!O1417</f>
        <v>34.5</v>
      </c>
      <c r="J1418" s="75">
        <f>'Activity rawdata'!N1417</f>
        <v>21</v>
      </c>
      <c r="K1418" s="75">
        <f>'Activity rawdata'!AC1417</f>
        <v>129.26</v>
      </c>
      <c r="L1418" s="75">
        <f>'Activity rawdata'!AD1417</f>
        <v>188.77</v>
      </c>
      <c r="M1418" s="76">
        <f>'Activity rawdata'!AE1417</f>
        <v>11.2047427437096</v>
      </c>
      <c r="N1418" s="83">
        <f>'Activity rawdata'!T1417+'Activity rawdata'!U1417</f>
        <v>9.56</v>
      </c>
      <c r="O1418" s="80">
        <f>'Activity rawdata'!V1417</f>
        <v>49.85</v>
      </c>
      <c r="P1418" s="80">
        <f>'Activity rawdata'!W1417</f>
        <v>0.7</v>
      </c>
      <c r="Q1418" s="80">
        <f>'Activity rawdata'!X1417</f>
        <v>0</v>
      </c>
      <c r="R1418" s="84">
        <f t="shared" si="220"/>
        <v>60.110000000000007</v>
      </c>
      <c r="S1418" s="80">
        <f>'Activity rawdata'!Z1417</f>
        <v>0</v>
      </c>
      <c r="T1418" s="80">
        <f>'Activity rawdata'!AA1417</f>
        <v>0</v>
      </c>
      <c r="U1418" s="80">
        <f t="shared" si="221"/>
        <v>0</v>
      </c>
      <c r="V1418" s="81">
        <f t="shared" si="222"/>
        <v>329.82</v>
      </c>
      <c r="W1418" s="75">
        <f t="shared" si="223"/>
        <v>1719.825</v>
      </c>
      <c r="X1418" s="75">
        <f t="shared" si="224"/>
        <v>24.15</v>
      </c>
      <c r="Y1418" s="75">
        <f t="shared" si="225"/>
        <v>0</v>
      </c>
      <c r="Z1418" s="82">
        <f t="shared" si="226"/>
        <v>2073.7950000000001</v>
      </c>
      <c r="AA1418" s="75">
        <f t="shared" si="227"/>
        <v>0</v>
      </c>
      <c r="AB1418" s="75">
        <f t="shared" si="228"/>
        <v>0</v>
      </c>
      <c r="AC1418" s="82">
        <f t="shared" si="229"/>
        <v>0</v>
      </c>
    </row>
    <row r="1419" spans="1:29" x14ac:dyDescent="0.35">
      <c r="A1419" s="70" t="str">
        <f>'Activity rawdata'!A1418</f>
        <v>BH6112-1-263</v>
      </c>
      <c r="B1419" s="71" t="str">
        <f>'Activity rawdata'!B1418</f>
        <v>LB</v>
      </c>
      <c r="C1419" s="71" t="str">
        <f>IF('Activity rawdata'!C1418="PY","Planted",IF('Activity rawdata'!C1418="NY","Nat/Convert",IF('Activity rawdata'!C1418="NN","Nat/Nonconvert",IF('Activity rawdata'!C1418="OY","Planted"))))</f>
        <v>Planted</v>
      </c>
      <c r="D1419" s="70" t="str">
        <f>'Activity rawdata'!D1418</f>
        <v>STP2</v>
      </c>
      <c r="E1419" s="72" t="str">
        <f>'Activity rawdata'!E1418</f>
        <v>91</v>
      </c>
      <c r="F1419" s="73" t="str">
        <f>'Activity rawdata'!L1418</f>
        <v>MT1</v>
      </c>
      <c r="G1419" s="72" t="str">
        <f>'Activity rawdata'!R1418</f>
        <v>2063</v>
      </c>
      <c r="H1419" s="72" t="str">
        <f>IF('Activity rawdata'!P1418="AHTHIN1","1st Thin",IF('Activity rawdata'!P1418="AHCC","Clearcut",IF('Activity rawdata'!P1418="AHTHSMZ","SMZ Thin",IF('Activity rawdata'!P1418="AHTHIN2","2nd Thin",IF('Activity rawdata'!P1418="AFERTE","Early Fert",IF('Activity rawdata'!P1418="AFERTM","Mid Fert",IF('Activity rawdata'!P1418="AFERTL","Late Fert",  IF('Activity rawdata'!P1418="ASP","Site Prep", IF('Activity rawdata'!P1418="APLT","Plant",  IF('Activity rawdata'!P1418="ANREG","Natural Regeneration"))))))))))</f>
        <v>2nd Thin</v>
      </c>
      <c r="I1419" s="74">
        <f>'Activity rawdata'!O1418</f>
        <v>0.11</v>
      </c>
      <c r="J1419" s="75">
        <f>'Activity rawdata'!N1418</f>
        <v>21</v>
      </c>
      <c r="K1419" s="75">
        <f>'Activity rawdata'!AC1418</f>
        <v>129.26</v>
      </c>
      <c r="L1419" s="75">
        <f>'Activity rawdata'!AD1418</f>
        <v>188.77</v>
      </c>
      <c r="M1419" s="76">
        <f>'Activity rawdata'!AE1418</f>
        <v>11.2047427437096</v>
      </c>
      <c r="N1419" s="83">
        <f>'Activity rawdata'!T1418+'Activity rawdata'!U1418</f>
        <v>9.56</v>
      </c>
      <c r="O1419" s="80">
        <f>'Activity rawdata'!V1418</f>
        <v>49.85</v>
      </c>
      <c r="P1419" s="80">
        <f>'Activity rawdata'!W1418</f>
        <v>0.7</v>
      </c>
      <c r="Q1419" s="80">
        <f>'Activity rawdata'!X1418</f>
        <v>0</v>
      </c>
      <c r="R1419" s="84">
        <f t="shared" si="220"/>
        <v>60.110000000000007</v>
      </c>
      <c r="S1419" s="80">
        <f>'Activity rawdata'!Z1418</f>
        <v>0</v>
      </c>
      <c r="T1419" s="80">
        <f>'Activity rawdata'!AA1418</f>
        <v>0</v>
      </c>
      <c r="U1419" s="80">
        <f t="shared" si="221"/>
        <v>0</v>
      </c>
      <c r="V1419" s="81">
        <f t="shared" si="222"/>
        <v>1.0516000000000001</v>
      </c>
      <c r="W1419" s="75">
        <f t="shared" si="223"/>
        <v>5.4835000000000003</v>
      </c>
      <c r="X1419" s="75">
        <f t="shared" si="224"/>
        <v>7.6999999999999999E-2</v>
      </c>
      <c r="Y1419" s="75">
        <f t="shared" si="225"/>
        <v>0</v>
      </c>
      <c r="Z1419" s="82">
        <f t="shared" si="226"/>
        <v>6.6120999999999999</v>
      </c>
      <c r="AA1419" s="75">
        <f t="shared" si="227"/>
        <v>0</v>
      </c>
      <c r="AB1419" s="75">
        <f t="shared" si="228"/>
        <v>0</v>
      </c>
      <c r="AC1419" s="82">
        <f t="shared" si="229"/>
        <v>0</v>
      </c>
    </row>
    <row r="1420" spans="1:29" x14ac:dyDescent="0.35">
      <c r="A1420" s="70" t="str">
        <f>'Activity rawdata'!A1419</f>
        <v>BH6112-1-243</v>
      </c>
      <c r="B1420" s="71" t="str">
        <f>'Activity rawdata'!B1419</f>
        <v>LB</v>
      </c>
      <c r="C1420" s="71" t="str">
        <f>IF('Activity rawdata'!C1419="PY","Planted",IF('Activity rawdata'!C1419="NY","Nat/Convert",IF('Activity rawdata'!C1419="NN","Nat/Nonconvert",IF('Activity rawdata'!C1419="OY","Planted"))))</f>
        <v>Planted</v>
      </c>
      <c r="D1420" s="70" t="str">
        <f>'Activity rawdata'!D1419</f>
        <v>STP2</v>
      </c>
      <c r="E1420" s="72" t="str">
        <f>'Activity rawdata'!E1419</f>
        <v>91</v>
      </c>
      <c r="F1420" s="73" t="str">
        <f>'Activity rawdata'!L1419</f>
        <v>MT1</v>
      </c>
      <c r="G1420" s="72" t="str">
        <f>'Activity rawdata'!R1419</f>
        <v>2063</v>
      </c>
      <c r="H1420" s="72" t="str">
        <f>IF('Activity rawdata'!P1419="AHTHIN1","1st Thin",IF('Activity rawdata'!P1419="AHCC","Clearcut",IF('Activity rawdata'!P1419="AHTHSMZ","SMZ Thin",IF('Activity rawdata'!P1419="AHTHIN2","2nd Thin",IF('Activity rawdata'!P1419="AFERTE","Early Fert",IF('Activity rawdata'!P1419="AFERTM","Mid Fert",IF('Activity rawdata'!P1419="AFERTL","Late Fert",  IF('Activity rawdata'!P1419="ASP","Site Prep", IF('Activity rawdata'!P1419="APLT","Plant",  IF('Activity rawdata'!P1419="ANREG","Natural Regeneration"))))))))))</f>
        <v>2nd Thin</v>
      </c>
      <c r="I1420" s="74">
        <f>'Activity rawdata'!O1419</f>
        <v>109.07</v>
      </c>
      <c r="J1420" s="75">
        <f>'Activity rawdata'!N1419</f>
        <v>21</v>
      </c>
      <c r="K1420" s="75">
        <f>'Activity rawdata'!AC1419</f>
        <v>129.26</v>
      </c>
      <c r="L1420" s="75">
        <f>'Activity rawdata'!AD1419</f>
        <v>188.77</v>
      </c>
      <c r="M1420" s="76">
        <f>'Activity rawdata'!AE1419</f>
        <v>11.2047427437096</v>
      </c>
      <c r="N1420" s="83">
        <f>'Activity rawdata'!T1419+'Activity rawdata'!U1419</f>
        <v>9.56</v>
      </c>
      <c r="O1420" s="80">
        <f>'Activity rawdata'!V1419</f>
        <v>49.85</v>
      </c>
      <c r="P1420" s="80">
        <f>'Activity rawdata'!W1419</f>
        <v>0.7</v>
      </c>
      <c r="Q1420" s="80">
        <f>'Activity rawdata'!X1419</f>
        <v>0</v>
      </c>
      <c r="R1420" s="84">
        <f t="shared" si="220"/>
        <v>60.110000000000007</v>
      </c>
      <c r="S1420" s="80">
        <f>'Activity rawdata'!Z1419</f>
        <v>0</v>
      </c>
      <c r="T1420" s="80">
        <f>'Activity rawdata'!AA1419</f>
        <v>0</v>
      </c>
      <c r="U1420" s="80">
        <f t="shared" si="221"/>
        <v>0</v>
      </c>
      <c r="V1420" s="81">
        <f t="shared" si="222"/>
        <v>1042.7092</v>
      </c>
      <c r="W1420" s="75">
        <f t="shared" si="223"/>
        <v>5437.1395000000002</v>
      </c>
      <c r="X1420" s="75">
        <f t="shared" si="224"/>
        <v>76.34899999999999</v>
      </c>
      <c r="Y1420" s="75">
        <f t="shared" si="225"/>
        <v>0</v>
      </c>
      <c r="Z1420" s="82">
        <f t="shared" si="226"/>
        <v>6556.1977000000006</v>
      </c>
      <c r="AA1420" s="75">
        <f t="shared" si="227"/>
        <v>0</v>
      </c>
      <c r="AB1420" s="75">
        <f t="shared" si="228"/>
        <v>0</v>
      </c>
      <c r="AC1420" s="82">
        <f t="shared" si="229"/>
        <v>0</v>
      </c>
    </row>
    <row r="1421" spans="1:29" x14ac:dyDescent="0.35">
      <c r="A1421" s="70" t="str">
        <f>'Activity rawdata'!A1420</f>
        <v>BH6112-1-216</v>
      </c>
      <c r="B1421" s="71" t="str">
        <f>'Activity rawdata'!B1420</f>
        <v>LB</v>
      </c>
      <c r="C1421" s="71" t="str">
        <f>IF('Activity rawdata'!C1420="PY","Planted",IF('Activity rawdata'!C1420="NY","Nat/Convert",IF('Activity rawdata'!C1420="NN","Nat/Nonconvert",IF('Activity rawdata'!C1420="OY","Planted"))))</f>
        <v>Planted</v>
      </c>
      <c r="D1421" s="70" t="str">
        <f>'Activity rawdata'!D1420</f>
        <v>STP2</v>
      </c>
      <c r="E1421" s="72" t="str">
        <f>'Activity rawdata'!E1420</f>
        <v>91</v>
      </c>
      <c r="F1421" s="73" t="str">
        <f>'Activity rawdata'!L1420</f>
        <v>MT1</v>
      </c>
      <c r="G1421" s="72" t="str">
        <f>'Activity rawdata'!R1420</f>
        <v>2063</v>
      </c>
      <c r="H1421" s="72" t="str">
        <f>IF('Activity rawdata'!P1420="AHTHIN1","1st Thin",IF('Activity rawdata'!P1420="AHCC","Clearcut",IF('Activity rawdata'!P1420="AHTHSMZ","SMZ Thin",IF('Activity rawdata'!P1420="AHTHIN2","2nd Thin",IF('Activity rawdata'!P1420="AFERTE","Early Fert",IF('Activity rawdata'!P1420="AFERTM","Mid Fert",IF('Activity rawdata'!P1420="AFERTL","Late Fert",  IF('Activity rawdata'!P1420="ASP","Site Prep", IF('Activity rawdata'!P1420="APLT","Plant",  IF('Activity rawdata'!P1420="ANREG","Natural Regeneration"))))))))))</f>
        <v>2nd Thin</v>
      </c>
      <c r="I1421" s="74">
        <f>'Activity rawdata'!O1420</f>
        <v>76.7</v>
      </c>
      <c r="J1421" s="75">
        <f>'Activity rawdata'!N1420</f>
        <v>21</v>
      </c>
      <c r="K1421" s="75">
        <f>'Activity rawdata'!AC1420</f>
        <v>129.26</v>
      </c>
      <c r="L1421" s="75">
        <f>'Activity rawdata'!AD1420</f>
        <v>188.77</v>
      </c>
      <c r="M1421" s="76">
        <f>'Activity rawdata'!AE1420</f>
        <v>11.2047427437096</v>
      </c>
      <c r="N1421" s="83">
        <f>'Activity rawdata'!T1420+'Activity rawdata'!U1420</f>
        <v>9.56</v>
      </c>
      <c r="O1421" s="80">
        <f>'Activity rawdata'!V1420</f>
        <v>49.85</v>
      </c>
      <c r="P1421" s="80">
        <f>'Activity rawdata'!W1420</f>
        <v>0.7</v>
      </c>
      <c r="Q1421" s="80">
        <f>'Activity rawdata'!X1420</f>
        <v>0</v>
      </c>
      <c r="R1421" s="84">
        <f t="shared" si="220"/>
        <v>60.110000000000007</v>
      </c>
      <c r="S1421" s="80">
        <f>'Activity rawdata'!Z1420</f>
        <v>0</v>
      </c>
      <c r="T1421" s="80">
        <f>'Activity rawdata'!AA1420</f>
        <v>0</v>
      </c>
      <c r="U1421" s="80">
        <f t="shared" si="221"/>
        <v>0</v>
      </c>
      <c r="V1421" s="81">
        <f t="shared" si="222"/>
        <v>733.25200000000007</v>
      </c>
      <c r="W1421" s="75">
        <f t="shared" si="223"/>
        <v>3823.4950000000003</v>
      </c>
      <c r="X1421" s="75">
        <f t="shared" si="224"/>
        <v>53.69</v>
      </c>
      <c r="Y1421" s="75">
        <f t="shared" si="225"/>
        <v>0</v>
      </c>
      <c r="Z1421" s="82">
        <f t="shared" si="226"/>
        <v>4610.4369999999999</v>
      </c>
      <c r="AA1421" s="75">
        <f t="shared" si="227"/>
        <v>0</v>
      </c>
      <c r="AB1421" s="75">
        <f t="shared" si="228"/>
        <v>0</v>
      </c>
      <c r="AC1421" s="82">
        <f t="shared" si="229"/>
        <v>0</v>
      </c>
    </row>
    <row r="1422" spans="1:29" x14ac:dyDescent="0.35">
      <c r="A1422" s="70" t="str">
        <f>'Activity rawdata'!A1421</f>
        <v>BH5145-1-153</v>
      </c>
      <c r="B1422" s="71" t="str">
        <f>'Activity rawdata'!B1421</f>
        <v>LB</v>
      </c>
      <c r="C1422" s="71" t="str">
        <f>IF('Activity rawdata'!C1421="PY","Planted",IF('Activity rawdata'!C1421="NY","Nat/Convert",IF('Activity rawdata'!C1421="NN","Nat/Nonconvert",IF('Activity rawdata'!C1421="OY","Planted"))))</f>
        <v>Planted</v>
      </c>
      <c r="D1422" s="70" t="str">
        <f>'Activity rawdata'!D1421</f>
        <v>STP2</v>
      </c>
      <c r="E1422" s="72" t="str">
        <f>'Activity rawdata'!E1421</f>
        <v>91</v>
      </c>
      <c r="F1422" s="73" t="str">
        <f>'Activity rawdata'!L1421</f>
        <v>MT1</v>
      </c>
      <c r="G1422" s="72" t="str">
        <f>'Activity rawdata'!R1421</f>
        <v>2063</v>
      </c>
      <c r="H1422" s="72" t="str">
        <f>IF('Activity rawdata'!P1421="AHTHIN1","1st Thin",IF('Activity rawdata'!P1421="AHCC","Clearcut",IF('Activity rawdata'!P1421="AHTHSMZ","SMZ Thin",IF('Activity rawdata'!P1421="AHTHIN2","2nd Thin",IF('Activity rawdata'!P1421="AFERTE","Early Fert",IF('Activity rawdata'!P1421="AFERTM","Mid Fert",IF('Activity rawdata'!P1421="AFERTL","Late Fert",  IF('Activity rawdata'!P1421="ASP","Site Prep", IF('Activity rawdata'!P1421="APLT","Plant",  IF('Activity rawdata'!P1421="ANREG","Natural Regeneration"))))))))))</f>
        <v>2nd Thin</v>
      </c>
      <c r="I1422" s="74">
        <f>'Activity rawdata'!O1421</f>
        <v>8.0299999999999994</v>
      </c>
      <c r="J1422" s="75">
        <f>'Activity rawdata'!N1421</f>
        <v>21</v>
      </c>
      <c r="K1422" s="75">
        <f>'Activity rawdata'!AC1421</f>
        <v>129.26</v>
      </c>
      <c r="L1422" s="75">
        <f>'Activity rawdata'!AD1421</f>
        <v>188.77</v>
      </c>
      <c r="M1422" s="76">
        <f>'Activity rawdata'!AE1421</f>
        <v>11.2047427437096</v>
      </c>
      <c r="N1422" s="83">
        <f>'Activity rawdata'!T1421+'Activity rawdata'!U1421</f>
        <v>9.56</v>
      </c>
      <c r="O1422" s="80">
        <f>'Activity rawdata'!V1421</f>
        <v>49.85</v>
      </c>
      <c r="P1422" s="80">
        <f>'Activity rawdata'!W1421</f>
        <v>0.7</v>
      </c>
      <c r="Q1422" s="80">
        <f>'Activity rawdata'!X1421</f>
        <v>0</v>
      </c>
      <c r="R1422" s="84">
        <f t="shared" ref="R1422:R1485" si="230">SUM(N1422:Q1422)</f>
        <v>60.110000000000007</v>
      </c>
      <c r="S1422" s="80">
        <f>'Activity rawdata'!Z1421</f>
        <v>0</v>
      </c>
      <c r="T1422" s="80">
        <f>'Activity rawdata'!AA1421</f>
        <v>0</v>
      </c>
      <c r="U1422" s="80">
        <f t="shared" ref="U1422:U1485" si="231">S1422+T1422</f>
        <v>0</v>
      </c>
      <c r="V1422" s="81">
        <f t="shared" ref="V1422:V1485" si="232">N1422*$I1422</f>
        <v>76.766800000000003</v>
      </c>
      <c r="W1422" s="75">
        <f t="shared" ref="W1422:W1485" si="233">O1422*$I1422</f>
        <v>400.2955</v>
      </c>
      <c r="X1422" s="75">
        <f t="shared" ref="X1422:X1485" si="234">P1422*$I1422</f>
        <v>5.6209999999999996</v>
      </c>
      <c r="Y1422" s="75">
        <f t="shared" ref="Y1422:Y1485" si="235">Q1422*$I1422</f>
        <v>0</v>
      </c>
      <c r="Z1422" s="82">
        <f t="shared" ref="Z1422:Z1485" si="236">SUM(V1422:Y1422)</f>
        <v>482.68329999999997</v>
      </c>
      <c r="AA1422" s="75">
        <f t="shared" ref="AA1422:AA1485" si="237">S1422*$I1422</f>
        <v>0</v>
      </c>
      <c r="AB1422" s="75">
        <f t="shared" ref="AB1422:AB1485" si="238">T1422*$I1422</f>
        <v>0</v>
      </c>
      <c r="AC1422" s="82">
        <f t="shared" ref="AC1422:AC1485" si="239">AA1422+AB1422</f>
        <v>0</v>
      </c>
    </row>
    <row r="1423" spans="1:29" x14ac:dyDescent="0.35">
      <c r="A1423" s="70" t="str">
        <f>'Activity rawdata'!A1422</f>
        <v>BH5145-1-151</v>
      </c>
      <c r="B1423" s="71" t="str">
        <f>'Activity rawdata'!B1422</f>
        <v>LB</v>
      </c>
      <c r="C1423" s="71" t="str">
        <f>IF('Activity rawdata'!C1422="PY","Planted",IF('Activity rawdata'!C1422="NY","Nat/Convert",IF('Activity rawdata'!C1422="NN","Nat/Nonconvert",IF('Activity rawdata'!C1422="OY","Planted"))))</f>
        <v>Planted</v>
      </c>
      <c r="D1423" s="70" t="str">
        <f>'Activity rawdata'!D1422</f>
        <v>STP2</v>
      </c>
      <c r="E1423" s="72" t="str">
        <f>'Activity rawdata'!E1422</f>
        <v>91</v>
      </c>
      <c r="F1423" s="73" t="str">
        <f>'Activity rawdata'!L1422</f>
        <v>MT1</v>
      </c>
      <c r="G1423" s="72" t="str">
        <f>'Activity rawdata'!R1422</f>
        <v>2063</v>
      </c>
      <c r="H1423" s="72" t="str">
        <f>IF('Activity rawdata'!P1422="AHTHIN1","1st Thin",IF('Activity rawdata'!P1422="AHCC","Clearcut",IF('Activity rawdata'!P1422="AHTHSMZ","SMZ Thin",IF('Activity rawdata'!P1422="AHTHIN2","2nd Thin",IF('Activity rawdata'!P1422="AFERTE","Early Fert",IF('Activity rawdata'!P1422="AFERTM","Mid Fert",IF('Activity rawdata'!P1422="AFERTL","Late Fert",  IF('Activity rawdata'!P1422="ASP","Site Prep", IF('Activity rawdata'!P1422="APLT","Plant",  IF('Activity rawdata'!P1422="ANREG","Natural Regeneration"))))))))))</f>
        <v>2nd Thin</v>
      </c>
      <c r="I1423" s="74">
        <f>'Activity rawdata'!O1422</f>
        <v>20.37</v>
      </c>
      <c r="J1423" s="75">
        <f>'Activity rawdata'!N1422</f>
        <v>21</v>
      </c>
      <c r="K1423" s="75">
        <f>'Activity rawdata'!AC1422</f>
        <v>129.26</v>
      </c>
      <c r="L1423" s="75">
        <f>'Activity rawdata'!AD1422</f>
        <v>188.77</v>
      </c>
      <c r="M1423" s="76">
        <f>'Activity rawdata'!AE1422</f>
        <v>11.2047427437096</v>
      </c>
      <c r="N1423" s="83">
        <f>'Activity rawdata'!T1422+'Activity rawdata'!U1422</f>
        <v>9.56</v>
      </c>
      <c r="O1423" s="80">
        <f>'Activity rawdata'!V1422</f>
        <v>49.85</v>
      </c>
      <c r="P1423" s="80">
        <f>'Activity rawdata'!W1422</f>
        <v>0.7</v>
      </c>
      <c r="Q1423" s="80">
        <f>'Activity rawdata'!X1422</f>
        <v>0</v>
      </c>
      <c r="R1423" s="84">
        <f t="shared" si="230"/>
        <v>60.110000000000007</v>
      </c>
      <c r="S1423" s="80">
        <f>'Activity rawdata'!Z1422</f>
        <v>0</v>
      </c>
      <c r="T1423" s="80">
        <f>'Activity rawdata'!AA1422</f>
        <v>0</v>
      </c>
      <c r="U1423" s="80">
        <f t="shared" si="231"/>
        <v>0</v>
      </c>
      <c r="V1423" s="81">
        <f t="shared" si="232"/>
        <v>194.73720000000003</v>
      </c>
      <c r="W1423" s="75">
        <f t="shared" si="233"/>
        <v>1015.4445000000001</v>
      </c>
      <c r="X1423" s="75">
        <f t="shared" si="234"/>
        <v>14.259</v>
      </c>
      <c r="Y1423" s="75">
        <f t="shared" si="235"/>
        <v>0</v>
      </c>
      <c r="Z1423" s="82">
        <f t="shared" si="236"/>
        <v>1224.4407000000001</v>
      </c>
      <c r="AA1423" s="75">
        <f t="shared" si="237"/>
        <v>0</v>
      </c>
      <c r="AB1423" s="75">
        <f t="shared" si="238"/>
        <v>0</v>
      </c>
      <c r="AC1423" s="82">
        <f t="shared" si="239"/>
        <v>0</v>
      </c>
    </row>
    <row r="1424" spans="1:29" x14ac:dyDescent="0.35">
      <c r="A1424" s="70" t="str">
        <f>'Activity rawdata'!A1423</f>
        <v>BH1427-1-1</v>
      </c>
      <c r="B1424" s="71" t="str">
        <f>'Activity rawdata'!B1423</f>
        <v>LB</v>
      </c>
      <c r="C1424" s="71" t="str">
        <f>IF('Activity rawdata'!C1423="PY","Planted",IF('Activity rawdata'!C1423="NY","Nat/Convert",IF('Activity rawdata'!C1423="NN","Nat/Nonconvert",IF('Activity rawdata'!C1423="OY","Planted"))))</f>
        <v>Planted</v>
      </c>
      <c r="D1424" s="70" t="str">
        <f>'Activity rawdata'!D1423</f>
        <v>STP3</v>
      </c>
      <c r="E1424" s="72" t="str">
        <f>'Activity rawdata'!E1423</f>
        <v>88</v>
      </c>
      <c r="F1424" s="73" t="str">
        <f>'Activity rawdata'!L1423</f>
        <v>MT2</v>
      </c>
      <c r="G1424" s="72" t="str">
        <f>'Activity rawdata'!R1423</f>
        <v>2063</v>
      </c>
      <c r="H1424" s="72" t="str">
        <f>IF('Activity rawdata'!P1423="AHTHIN1","1st Thin",IF('Activity rawdata'!P1423="AHCC","Clearcut",IF('Activity rawdata'!P1423="AHTHSMZ","SMZ Thin",IF('Activity rawdata'!P1423="AHTHIN2","2nd Thin",IF('Activity rawdata'!P1423="AFERTE","Early Fert",IF('Activity rawdata'!P1423="AFERTM","Mid Fert",IF('Activity rawdata'!P1423="AFERTL","Late Fert",  IF('Activity rawdata'!P1423="ASP","Site Prep", IF('Activity rawdata'!P1423="APLT","Plant",  IF('Activity rawdata'!P1423="ANREG","Natural Regeneration"))))))))))</f>
        <v>Clearcut</v>
      </c>
      <c r="I1424" s="74">
        <f>'Activity rawdata'!O1423</f>
        <v>209.62</v>
      </c>
      <c r="J1424" s="75">
        <f>'Activity rawdata'!N1423</f>
        <v>29</v>
      </c>
      <c r="K1424" s="75">
        <f>'Activity rawdata'!AC1423</f>
        <v>98.48</v>
      </c>
      <c r="L1424" s="75">
        <f>'Activity rawdata'!AD1423</f>
        <v>96.23</v>
      </c>
      <c r="M1424" s="76">
        <f>'Activity rawdata'!AE1423</f>
        <v>13.697934302884455</v>
      </c>
      <c r="N1424" s="83">
        <f>'Activity rawdata'!T1423+'Activity rawdata'!U1423</f>
        <v>46.73</v>
      </c>
      <c r="O1424" s="80">
        <f>'Activity rawdata'!V1423</f>
        <v>40.65</v>
      </c>
      <c r="P1424" s="80">
        <f>'Activity rawdata'!W1423</f>
        <v>0</v>
      </c>
      <c r="Q1424" s="80">
        <f>'Activity rawdata'!X1423</f>
        <v>37.15</v>
      </c>
      <c r="R1424" s="84">
        <f t="shared" si="230"/>
        <v>124.53</v>
      </c>
      <c r="S1424" s="80">
        <f>'Activity rawdata'!Z1423</f>
        <v>0</v>
      </c>
      <c r="T1424" s="80">
        <f>'Activity rawdata'!AA1423</f>
        <v>0</v>
      </c>
      <c r="U1424" s="80">
        <f t="shared" si="231"/>
        <v>0</v>
      </c>
      <c r="V1424" s="81">
        <f t="shared" si="232"/>
        <v>9795.5425999999989</v>
      </c>
      <c r="W1424" s="75">
        <f t="shared" si="233"/>
        <v>8521.0529999999999</v>
      </c>
      <c r="X1424" s="75">
        <f t="shared" si="234"/>
        <v>0</v>
      </c>
      <c r="Y1424" s="75">
        <f t="shared" si="235"/>
        <v>7787.3829999999998</v>
      </c>
      <c r="Z1424" s="82">
        <f t="shared" si="236"/>
        <v>26103.978600000002</v>
      </c>
      <c r="AA1424" s="75">
        <f t="shared" si="237"/>
        <v>0</v>
      </c>
      <c r="AB1424" s="75">
        <f t="shared" si="238"/>
        <v>0</v>
      </c>
      <c r="AC1424" s="82">
        <f t="shared" si="239"/>
        <v>0</v>
      </c>
    </row>
    <row r="1425" spans="1:29" x14ac:dyDescent="0.35">
      <c r="A1425" s="70" t="str">
        <f>'Activity rawdata'!A1424</f>
        <v>BH5136-1-138</v>
      </c>
      <c r="B1425" s="71" t="str">
        <f>'Activity rawdata'!B1424</f>
        <v>LB</v>
      </c>
      <c r="C1425" s="71" t="str">
        <f>IF('Activity rawdata'!C1424="PY","Planted",IF('Activity rawdata'!C1424="NY","Nat/Convert",IF('Activity rawdata'!C1424="NN","Nat/Nonconvert",IF('Activity rawdata'!C1424="OY","Planted"))))</f>
        <v>Planted</v>
      </c>
      <c r="D1425" s="70" t="str">
        <f>'Activity rawdata'!D1424</f>
        <v>STP2</v>
      </c>
      <c r="E1425" s="72" t="str">
        <f>'Activity rawdata'!E1424</f>
        <v>85</v>
      </c>
      <c r="F1425" s="73" t="str">
        <f>'Activity rawdata'!L1424</f>
        <v>MT2</v>
      </c>
      <c r="G1425" s="72" t="str">
        <f>'Activity rawdata'!R1424</f>
        <v>2063</v>
      </c>
      <c r="H1425" s="72" t="str">
        <f>IF('Activity rawdata'!P1424="AHTHIN1","1st Thin",IF('Activity rawdata'!P1424="AHCC","Clearcut",IF('Activity rawdata'!P1424="AHTHSMZ","SMZ Thin",IF('Activity rawdata'!P1424="AHTHIN2","2nd Thin",IF('Activity rawdata'!P1424="AFERTE","Early Fert",IF('Activity rawdata'!P1424="AFERTM","Mid Fert",IF('Activity rawdata'!P1424="AFERTL","Late Fert",  IF('Activity rawdata'!P1424="ASP","Site Prep", IF('Activity rawdata'!P1424="APLT","Plant",  IF('Activity rawdata'!P1424="ANREG","Natural Regeneration"))))))))))</f>
        <v>Clearcut</v>
      </c>
      <c r="I1425" s="74">
        <f>'Activity rawdata'!O1424</f>
        <v>10.119999999999999</v>
      </c>
      <c r="J1425" s="75">
        <f>'Activity rawdata'!N1424</f>
        <v>29</v>
      </c>
      <c r="K1425" s="75">
        <f>'Activity rawdata'!AC1424</f>
        <v>97.79</v>
      </c>
      <c r="L1425" s="75">
        <f>'Activity rawdata'!AD1424</f>
        <v>101.57</v>
      </c>
      <c r="M1425" s="76">
        <f>'Activity rawdata'!AE1424</f>
        <v>13.286200398813738</v>
      </c>
      <c r="N1425" s="83">
        <f>'Activity rawdata'!T1424+'Activity rawdata'!U1424</f>
        <v>15.39</v>
      </c>
      <c r="O1425" s="80">
        <f>'Activity rawdata'!V1424</f>
        <v>49.52</v>
      </c>
      <c r="P1425" s="80">
        <f>'Activity rawdata'!W1424</f>
        <v>52.84</v>
      </c>
      <c r="Q1425" s="80">
        <f>'Activity rawdata'!X1424</f>
        <v>0</v>
      </c>
      <c r="R1425" s="84">
        <f t="shared" si="230"/>
        <v>117.75</v>
      </c>
      <c r="S1425" s="80">
        <f>'Activity rawdata'!Z1424</f>
        <v>0</v>
      </c>
      <c r="T1425" s="80">
        <f>'Activity rawdata'!AA1424</f>
        <v>0</v>
      </c>
      <c r="U1425" s="80">
        <f t="shared" si="231"/>
        <v>0</v>
      </c>
      <c r="V1425" s="81">
        <f t="shared" si="232"/>
        <v>155.74680000000001</v>
      </c>
      <c r="W1425" s="75">
        <f t="shared" si="233"/>
        <v>501.14240000000001</v>
      </c>
      <c r="X1425" s="75">
        <f t="shared" si="234"/>
        <v>534.74080000000004</v>
      </c>
      <c r="Y1425" s="75">
        <f t="shared" si="235"/>
        <v>0</v>
      </c>
      <c r="Z1425" s="82">
        <f t="shared" si="236"/>
        <v>1191.6300000000001</v>
      </c>
      <c r="AA1425" s="75">
        <f t="shared" si="237"/>
        <v>0</v>
      </c>
      <c r="AB1425" s="75">
        <f t="shared" si="238"/>
        <v>0</v>
      </c>
      <c r="AC1425" s="82">
        <f t="shared" si="239"/>
        <v>0</v>
      </c>
    </row>
    <row r="1426" spans="1:29" x14ac:dyDescent="0.35">
      <c r="A1426" s="70" t="str">
        <f>'Activity rawdata'!A1425</f>
        <v>BH5132-1-381</v>
      </c>
      <c r="B1426" s="71" t="str">
        <f>'Activity rawdata'!B1425</f>
        <v>LB</v>
      </c>
      <c r="C1426" s="71" t="str">
        <f>IF('Activity rawdata'!C1425="PY","Planted",IF('Activity rawdata'!C1425="NY","Nat/Convert",IF('Activity rawdata'!C1425="NN","Nat/Nonconvert",IF('Activity rawdata'!C1425="OY","Planted"))))</f>
        <v>Planted</v>
      </c>
      <c r="D1426" s="70" t="str">
        <f>'Activity rawdata'!D1425</f>
        <v>STP2</v>
      </c>
      <c r="E1426" s="72" t="str">
        <f>'Activity rawdata'!E1425</f>
        <v>88</v>
      </c>
      <c r="F1426" s="73" t="str">
        <f>'Activity rawdata'!L1425</f>
        <v>MT2</v>
      </c>
      <c r="G1426" s="72" t="str">
        <f>'Activity rawdata'!R1425</f>
        <v>2063</v>
      </c>
      <c r="H1426" s="72" t="str">
        <f>IF('Activity rawdata'!P1425="AHTHIN1","1st Thin",IF('Activity rawdata'!P1425="AHCC","Clearcut",IF('Activity rawdata'!P1425="AHTHSMZ","SMZ Thin",IF('Activity rawdata'!P1425="AHTHIN2","2nd Thin",IF('Activity rawdata'!P1425="AFERTE","Early Fert",IF('Activity rawdata'!P1425="AFERTM","Mid Fert",IF('Activity rawdata'!P1425="AFERTL","Late Fert",  IF('Activity rawdata'!P1425="ASP","Site Prep", IF('Activity rawdata'!P1425="APLT","Plant",  IF('Activity rawdata'!P1425="ANREG","Natural Regeneration"))))))))))</f>
        <v>Clearcut</v>
      </c>
      <c r="I1426" s="74">
        <f>'Activity rawdata'!O1425</f>
        <v>92.02</v>
      </c>
      <c r="J1426" s="75">
        <f>'Activity rawdata'!N1425</f>
        <v>29</v>
      </c>
      <c r="K1426" s="75">
        <f>'Activity rawdata'!AC1425</f>
        <v>97.79</v>
      </c>
      <c r="L1426" s="75">
        <f>'Activity rawdata'!AD1425</f>
        <v>101.57</v>
      </c>
      <c r="M1426" s="76">
        <f>'Activity rawdata'!AE1425</f>
        <v>13.286200398813738</v>
      </c>
      <c r="N1426" s="83">
        <f>'Activity rawdata'!T1425+'Activity rawdata'!U1425</f>
        <v>15.39</v>
      </c>
      <c r="O1426" s="80">
        <f>'Activity rawdata'!V1425</f>
        <v>49.52</v>
      </c>
      <c r="P1426" s="80">
        <f>'Activity rawdata'!W1425</f>
        <v>52.84</v>
      </c>
      <c r="Q1426" s="80">
        <f>'Activity rawdata'!X1425</f>
        <v>0</v>
      </c>
      <c r="R1426" s="84">
        <f t="shared" si="230"/>
        <v>117.75</v>
      </c>
      <c r="S1426" s="80">
        <f>'Activity rawdata'!Z1425</f>
        <v>0</v>
      </c>
      <c r="T1426" s="80">
        <f>'Activity rawdata'!AA1425</f>
        <v>0</v>
      </c>
      <c r="U1426" s="80">
        <f t="shared" si="231"/>
        <v>0</v>
      </c>
      <c r="V1426" s="81">
        <f t="shared" si="232"/>
        <v>1416.1877999999999</v>
      </c>
      <c r="W1426" s="75">
        <f t="shared" si="233"/>
        <v>4556.8303999999998</v>
      </c>
      <c r="X1426" s="75">
        <f t="shared" si="234"/>
        <v>4862.3368</v>
      </c>
      <c r="Y1426" s="75">
        <f t="shared" si="235"/>
        <v>0</v>
      </c>
      <c r="Z1426" s="82">
        <f t="shared" si="236"/>
        <v>10835.355</v>
      </c>
      <c r="AA1426" s="75">
        <f t="shared" si="237"/>
        <v>0</v>
      </c>
      <c r="AB1426" s="75">
        <f t="shared" si="238"/>
        <v>0</v>
      </c>
      <c r="AC1426" s="82">
        <f t="shared" si="239"/>
        <v>0</v>
      </c>
    </row>
    <row r="1427" spans="1:29" x14ac:dyDescent="0.35">
      <c r="A1427" s="70" t="str">
        <f>'Activity rawdata'!A1426</f>
        <v>BH5132-1-129</v>
      </c>
      <c r="B1427" s="71" t="str">
        <f>'Activity rawdata'!B1426</f>
        <v>LB</v>
      </c>
      <c r="C1427" s="71" t="str">
        <f>IF('Activity rawdata'!C1426="PY","Planted",IF('Activity rawdata'!C1426="NY","Nat/Convert",IF('Activity rawdata'!C1426="NN","Nat/Nonconvert",IF('Activity rawdata'!C1426="OY","Planted"))))</f>
        <v>Planted</v>
      </c>
      <c r="D1427" s="70" t="str">
        <f>'Activity rawdata'!D1426</f>
        <v>STP2</v>
      </c>
      <c r="E1427" s="72" t="str">
        <f>'Activity rawdata'!E1426</f>
        <v>88</v>
      </c>
      <c r="F1427" s="73" t="str">
        <f>'Activity rawdata'!L1426</f>
        <v>MT2</v>
      </c>
      <c r="G1427" s="72" t="str">
        <f>'Activity rawdata'!R1426</f>
        <v>2063</v>
      </c>
      <c r="H1427" s="72" t="str">
        <f>IF('Activity rawdata'!P1426="AHTHIN1","1st Thin",IF('Activity rawdata'!P1426="AHCC","Clearcut",IF('Activity rawdata'!P1426="AHTHSMZ","SMZ Thin",IF('Activity rawdata'!P1426="AHTHIN2","2nd Thin",IF('Activity rawdata'!P1426="AFERTE","Early Fert",IF('Activity rawdata'!P1426="AFERTM","Mid Fert",IF('Activity rawdata'!P1426="AFERTL","Late Fert",  IF('Activity rawdata'!P1426="ASP","Site Prep", IF('Activity rawdata'!P1426="APLT","Plant",  IF('Activity rawdata'!P1426="ANREG","Natural Regeneration"))))))))))</f>
        <v>Clearcut</v>
      </c>
      <c r="I1427" s="74">
        <f>'Activity rawdata'!O1426</f>
        <v>23.36</v>
      </c>
      <c r="J1427" s="75">
        <f>'Activity rawdata'!N1426</f>
        <v>29</v>
      </c>
      <c r="K1427" s="75">
        <f>'Activity rawdata'!AC1426</f>
        <v>97.79</v>
      </c>
      <c r="L1427" s="75">
        <f>'Activity rawdata'!AD1426</f>
        <v>101.57</v>
      </c>
      <c r="M1427" s="76">
        <f>'Activity rawdata'!AE1426</f>
        <v>13.286200398813738</v>
      </c>
      <c r="N1427" s="83">
        <f>'Activity rawdata'!T1426+'Activity rawdata'!U1426</f>
        <v>15.39</v>
      </c>
      <c r="O1427" s="80">
        <f>'Activity rawdata'!V1426</f>
        <v>49.52</v>
      </c>
      <c r="P1427" s="80">
        <f>'Activity rawdata'!W1426</f>
        <v>52.84</v>
      </c>
      <c r="Q1427" s="80">
        <f>'Activity rawdata'!X1426</f>
        <v>0</v>
      </c>
      <c r="R1427" s="84">
        <f t="shared" si="230"/>
        <v>117.75</v>
      </c>
      <c r="S1427" s="80">
        <f>'Activity rawdata'!Z1426</f>
        <v>0</v>
      </c>
      <c r="T1427" s="80">
        <f>'Activity rawdata'!AA1426</f>
        <v>0</v>
      </c>
      <c r="U1427" s="80">
        <f t="shared" si="231"/>
        <v>0</v>
      </c>
      <c r="V1427" s="81">
        <f t="shared" si="232"/>
        <v>359.5104</v>
      </c>
      <c r="W1427" s="75">
        <f t="shared" si="233"/>
        <v>1156.7872</v>
      </c>
      <c r="X1427" s="75">
        <f t="shared" si="234"/>
        <v>1234.3424</v>
      </c>
      <c r="Y1427" s="75">
        <f t="shared" si="235"/>
        <v>0</v>
      </c>
      <c r="Z1427" s="82">
        <f t="shared" si="236"/>
        <v>2750.64</v>
      </c>
      <c r="AA1427" s="75">
        <f t="shared" si="237"/>
        <v>0</v>
      </c>
      <c r="AB1427" s="75">
        <f t="shared" si="238"/>
        <v>0</v>
      </c>
      <c r="AC1427" s="82">
        <f t="shared" si="239"/>
        <v>0</v>
      </c>
    </row>
    <row r="1428" spans="1:29" x14ac:dyDescent="0.35">
      <c r="A1428" s="70" t="str">
        <f>'Activity rawdata'!A1427</f>
        <v>BH5132-1-128</v>
      </c>
      <c r="B1428" s="71" t="str">
        <f>'Activity rawdata'!B1427</f>
        <v>LB</v>
      </c>
      <c r="C1428" s="71" t="str">
        <f>IF('Activity rawdata'!C1427="PY","Planted",IF('Activity rawdata'!C1427="NY","Nat/Convert",IF('Activity rawdata'!C1427="NN","Nat/Nonconvert",IF('Activity rawdata'!C1427="OY","Planted"))))</f>
        <v>Planted</v>
      </c>
      <c r="D1428" s="70" t="str">
        <f>'Activity rawdata'!D1427</f>
        <v>STP2</v>
      </c>
      <c r="E1428" s="72" t="str">
        <f>'Activity rawdata'!E1427</f>
        <v>88</v>
      </c>
      <c r="F1428" s="73" t="str">
        <f>'Activity rawdata'!L1427</f>
        <v>MT2</v>
      </c>
      <c r="G1428" s="72" t="str">
        <f>'Activity rawdata'!R1427</f>
        <v>2063</v>
      </c>
      <c r="H1428" s="72" t="str">
        <f>IF('Activity rawdata'!P1427="AHTHIN1","1st Thin",IF('Activity rawdata'!P1427="AHCC","Clearcut",IF('Activity rawdata'!P1427="AHTHSMZ","SMZ Thin",IF('Activity rawdata'!P1427="AHTHIN2","2nd Thin",IF('Activity rawdata'!P1427="AFERTE","Early Fert",IF('Activity rawdata'!P1427="AFERTM","Mid Fert",IF('Activity rawdata'!P1427="AFERTL","Late Fert",  IF('Activity rawdata'!P1427="ASP","Site Prep", IF('Activity rawdata'!P1427="APLT","Plant",  IF('Activity rawdata'!P1427="ANREG","Natural Regeneration"))))))))))</f>
        <v>Clearcut</v>
      </c>
      <c r="I1428" s="74">
        <f>'Activity rawdata'!O1427</f>
        <v>14.13</v>
      </c>
      <c r="J1428" s="75">
        <f>'Activity rawdata'!N1427</f>
        <v>29</v>
      </c>
      <c r="K1428" s="75">
        <f>'Activity rawdata'!AC1427</f>
        <v>97.79</v>
      </c>
      <c r="L1428" s="75">
        <f>'Activity rawdata'!AD1427</f>
        <v>101.57</v>
      </c>
      <c r="M1428" s="76">
        <f>'Activity rawdata'!AE1427</f>
        <v>13.286200398813738</v>
      </c>
      <c r="N1428" s="83">
        <f>'Activity rawdata'!T1427+'Activity rawdata'!U1427</f>
        <v>15.39</v>
      </c>
      <c r="O1428" s="80">
        <f>'Activity rawdata'!V1427</f>
        <v>49.52</v>
      </c>
      <c r="P1428" s="80">
        <f>'Activity rawdata'!W1427</f>
        <v>52.84</v>
      </c>
      <c r="Q1428" s="80">
        <f>'Activity rawdata'!X1427</f>
        <v>0</v>
      </c>
      <c r="R1428" s="84">
        <f t="shared" si="230"/>
        <v>117.75</v>
      </c>
      <c r="S1428" s="80">
        <f>'Activity rawdata'!Z1427</f>
        <v>0</v>
      </c>
      <c r="T1428" s="80">
        <f>'Activity rawdata'!AA1427</f>
        <v>0</v>
      </c>
      <c r="U1428" s="80">
        <f t="shared" si="231"/>
        <v>0</v>
      </c>
      <c r="V1428" s="81">
        <f t="shared" si="232"/>
        <v>217.46070000000003</v>
      </c>
      <c r="W1428" s="75">
        <f t="shared" si="233"/>
        <v>699.71760000000006</v>
      </c>
      <c r="X1428" s="75">
        <f t="shared" si="234"/>
        <v>746.62920000000008</v>
      </c>
      <c r="Y1428" s="75">
        <f t="shared" si="235"/>
        <v>0</v>
      </c>
      <c r="Z1428" s="82">
        <f t="shared" si="236"/>
        <v>1663.8075000000001</v>
      </c>
      <c r="AA1428" s="75">
        <f t="shared" si="237"/>
        <v>0</v>
      </c>
      <c r="AB1428" s="75">
        <f t="shared" si="238"/>
        <v>0</v>
      </c>
      <c r="AC1428" s="82">
        <f t="shared" si="239"/>
        <v>0</v>
      </c>
    </row>
    <row r="1429" spans="1:29" x14ac:dyDescent="0.35">
      <c r="A1429" s="70" t="str">
        <f>'Activity rawdata'!A1428</f>
        <v>BH1427-1-3</v>
      </c>
      <c r="B1429" s="71" t="str">
        <f>'Activity rawdata'!B1428</f>
        <v>LB</v>
      </c>
      <c r="C1429" s="71" t="str">
        <f>IF('Activity rawdata'!C1428="PY","Planted",IF('Activity rawdata'!C1428="NY","Nat/Convert",IF('Activity rawdata'!C1428="NN","Nat/Nonconvert",IF('Activity rawdata'!C1428="OY","Planted"))))</f>
        <v>Planted</v>
      </c>
      <c r="D1429" s="70" t="str">
        <f>'Activity rawdata'!D1428</f>
        <v>STP2</v>
      </c>
      <c r="E1429" s="72" t="str">
        <f>'Activity rawdata'!E1428</f>
        <v>90</v>
      </c>
      <c r="F1429" s="73" t="str">
        <f>'Activity rawdata'!L1428</f>
        <v>MT2</v>
      </c>
      <c r="G1429" s="72" t="str">
        <f>'Activity rawdata'!R1428</f>
        <v>2063</v>
      </c>
      <c r="H1429" s="72" t="str">
        <f>IF('Activity rawdata'!P1428="AHTHIN1","1st Thin",IF('Activity rawdata'!P1428="AHCC","Clearcut",IF('Activity rawdata'!P1428="AHTHSMZ","SMZ Thin",IF('Activity rawdata'!P1428="AHTHIN2","2nd Thin",IF('Activity rawdata'!P1428="AFERTE","Early Fert",IF('Activity rawdata'!P1428="AFERTM","Mid Fert",IF('Activity rawdata'!P1428="AFERTL","Late Fert",  IF('Activity rawdata'!P1428="ASP","Site Prep", IF('Activity rawdata'!P1428="APLT","Plant",  IF('Activity rawdata'!P1428="ANREG","Natural Regeneration"))))))))))</f>
        <v>Clearcut</v>
      </c>
      <c r="I1429" s="74">
        <f>'Activity rawdata'!O1428</f>
        <v>9.51</v>
      </c>
      <c r="J1429" s="75">
        <f>'Activity rawdata'!N1428</f>
        <v>29</v>
      </c>
      <c r="K1429" s="75">
        <f>'Activity rawdata'!AC1428</f>
        <v>99.84</v>
      </c>
      <c r="L1429" s="75">
        <f>'Activity rawdata'!AD1428</f>
        <v>91.15</v>
      </c>
      <c r="M1429" s="76">
        <f>'Activity rawdata'!AE1428</f>
        <v>14.171318260223872</v>
      </c>
      <c r="N1429" s="83">
        <f>'Activity rawdata'!T1428+'Activity rawdata'!U1428</f>
        <v>56.29</v>
      </c>
      <c r="O1429" s="80">
        <f>'Activity rawdata'!V1428</f>
        <v>28.35</v>
      </c>
      <c r="P1429" s="80">
        <f>'Activity rawdata'!W1428</f>
        <v>0</v>
      </c>
      <c r="Q1429" s="80">
        <f>'Activity rawdata'!X1428</f>
        <v>51.03</v>
      </c>
      <c r="R1429" s="84">
        <f t="shared" si="230"/>
        <v>135.67000000000002</v>
      </c>
      <c r="S1429" s="80">
        <f>'Activity rawdata'!Z1428</f>
        <v>0</v>
      </c>
      <c r="T1429" s="80">
        <f>'Activity rawdata'!AA1428</f>
        <v>0</v>
      </c>
      <c r="U1429" s="80">
        <f t="shared" si="231"/>
        <v>0</v>
      </c>
      <c r="V1429" s="81">
        <f t="shared" si="232"/>
        <v>535.31790000000001</v>
      </c>
      <c r="W1429" s="75">
        <f t="shared" si="233"/>
        <v>269.60849999999999</v>
      </c>
      <c r="X1429" s="75">
        <f t="shared" si="234"/>
        <v>0</v>
      </c>
      <c r="Y1429" s="75">
        <f t="shared" si="235"/>
        <v>485.2953</v>
      </c>
      <c r="Z1429" s="82">
        <f t="shared" si="236"/>
        <v>1290.2217000000001</v>
      </c>
      <c r="AA1429" s="75">
        <f t="shared" si="237"/>
        <v>0</v>
      </c>
      <c r="AB1429" s="75">
        <f t="shared" si="238"/>
        <v>0</v>
      </c>
      <c r="AC1429" s="82">
        <f t="shared" si="239"/>
        <v>0</v>
      </c>
    </row>
    <row r="1430" spans="1:29" x14ac:dyDescent="0.35">
      <c r="A1430" s="70" t="str">
        <f>'Activity rawdata'!A1429</f>
        <v>BH2046-1-364</v>
      </c>
      <c r="B1430" s="71" t="str">
        <f>'Activity rawdata'!B1429</f>
        <v>LB</v>
      </c>
      <c r="C1430" s="71" t="str">
        <f>IF('Activity rawdata'!C1429="PY","Planted",IF('Activity rawdata'!C1429="NY","Nat/Convert",IF('Activity rawdata'!C1429="NN","Nat/Nonconvert",IF('Activity rawdata'!C1429="OY","Planted"))))</f>
        <v>Planted</v>
      </c>
      <c r="D1430" s="70" t="str">
        <f>'Activity rawdata'!D1429</f>
        <v>STP2</v>
      </c>
      <c r="E1430" s="72" t="str">
        <f>'Activity rawdata'!E1429</f>
        <v>76</v>
      </c>
      <c r="F1430" s="73" t="str">
        <f>'Activity rawdata'!L1429</f>
        <v>MT2</v>
      </c>
      <c r="G1430" s="72" t="str">
        <f>'Activity rawdata'!R1429</f>
        <v>2063</v>
      </c>
      <c r="H1430" s="72" t="str">
        <f>IF('Activity rawdata'!P1429="AHTHIN1","1st Thin",IF('Activity rawdata'!P1429="AHCC","Clearcut",IF('Activity rawdata'!P1429="AHTHSMZ","SMZ Thin",IF('Activity rawdata'!P1429="AHTHIN2","2nd Thin",IF('Activity rawdata'!P1429="AFERTE","Early Fert",IF('Activity rawdata'!P1429="AFERTM","Mid Fert",IF('Activity rawdata'!P1429="AFERTL","Late Fert",  IF('Activity rawdata'!P1429="ASP","Site Prep", IF('Activity rawdata'!P1429="APLT","Plant",  IF('Activity rawdata'!P1429="ANREG","Natural Regeneration"))))))))))</f>
        <v>Clearcut</v>
      </c>
      <c r="I1430" s="74">
        <f>'Activity rawdata'!O1429</f>
        <v>26.9</v>
      </c>
      <c r="J1430" s="75">
        <f>'Activity rawdata'!N1429</f>
        <v>29</v>
      </c>
      <c r="K1430" s="75">
        <f>'Activity rawdata'!AC1429</f>
        <v>98.6</v>
      </c>
      <c r="L1430" s="75">
        <f>'Activity rawdata'!AD1429</f>
        <v>107.1</v>
      </c>
      <c r="M1430" s="76">
        <f>'Activity rawdata'!AE1429</f>
        <v>12.992120021408246</v>
      </c>
      <c r="N1430" s="83">
        <f>'Activity rawdata'!T1429+'Activity rawdata'!U1429</f>
        <v>34.159999999999997</v>
      </c>
      <c r="O1430" s="80">
        <f>'Activity rawdata'!V1429</f>
        <v>51.23</v>
      </c>
      <c r="P1430" s="80">
        <f>'Activity rawdata'!W1429</f>
        <v>0</v>
      </c>
      <c r="Q1430" s="80">
        <f>'Activity rawdata'!X1429</f>
        <v>23.66</v>
      </c>
      <c r="R1430" s="84">
        <f t="shared" si="230"/>
        <v>109.04999999999998</v>
      </c>
      <c r="S1430" s="80">
        <f>'Activity rawdata'!Z1429</f>
        <v>0</v>
      </c>
      <c r="T1430" s="80">
        <f>'Activity rawdata'!AA1429</f>
        <v>0</v>
      </c>
      <c r="U1430" s="80">
        <f t="shared" si="231"/>
        <v>0</v>
      </c>
      <c r="V1430" s="81">
        <f t="shared" si="232"/>
        <v>918.90399999999988</v>
      </c>
      <c r="W1430" s="75">
        <f t="shared" si="233"/>
        <v>1378.0869999999998</v>
      </c>
      <c r="X1430" s="75">
        <f t="shared" si="234"/>
        <v>0</v>
      </c>
      <c r="Y1430" s="75">
        <f t="shared" si="235"/>
        <v>636.45399999999995</v>
      </c>
      <c r="Z1430" s="82">
        <f t="shared" si="236"/>
        <v>2933.4449999999997</v>
      </c>
      <c r="AA1430" s="75">
        <f t="shared" si="237"/>
        <v>0</v>
      </c>
      <c r="AB1430" s="75">
        <f t="shared" si="238"/>
        <v>0</v>
      </c>
      <c r="AC1430" s="82">
        <f t="shared" si="239"/>
        <v>0</v>
      </c>
    </row>
    <row r="1431" spans="1:29" x14ac:dyDescent="0.35">
      <c r="A1431" s="70" t="str">
        <f>'Activity rawdata'!A1430</f>
        <v>BH6125-1-368</v>
      </c>
      <c r="B1431" s="71" t="str">
        <f>'Activity rawdata'!B1430</f>
        <v>LB</v>
      </c>
      <c r="C1431" s="71" t="str">
        <f>IF('Activity rawdata'!C1430="PY","Planted",IF('Activity rawdata'!C1430="NY","Nat/Convert",IF('Activity rawdata'!C1430="NN","Nat/Nonconvert",IF('Activity rawdata'!C1430="OY","Planted"))))</f>
        <v>Planted</v>
      </c>
      <c r="D1431" s="70" t="str">
        <f>'Activity rawdata'!D1430</f>
        <v>STP2</v>
      </c>
      <c r="E1431" s="72" t="str">
        <f>'Activity rawdata'!E1430</f>
        <v>76</v>
      </c>
      <c r="F1431" s="73" t="str">
        <f>'Activity rawdata'!L1430</f>
        <v>MT2</v>
      </c>
      <c r="G1431" s="72" t="str">
        <f>'Activity rawdata'!R1430</f>
        <v>2063</v>
      </c>
      <c r="H1431" s="72" t="str">
        <f>IF('Activity rawdata'!P1430="AHTHIN1","1st Thin",IF('Activity rawdata'!P1430="AHCC","Clearcut",IF('Activity rawdata'!P1430="AHTHSMZ","SMZ Thin",IF('Activity rawdata'!P1430="AHTHIN2","2nd Thin",IF('Activity rawdata'!P1430="AFERTE","Early Fert",IF('Activity rawdata'!P1430="AFERTM","Mid Fert",IF('Activity rawdata'!P1430="AFERTL","Late Fert",  IF('Activity rawdata'!P1430="ASP","Site Prep", IF('Activity rawdata'!P1430="APLT","Plant",  IF('Activity rawdata'!P1430="ANREG","Natural Regeneration"))))))))))</f>
        <v>Clearcut</v>
      </c>
      <c r="I1431" s="74">
        <f>'Activity rawdata'!O1430</f>
        <v>32.85</v>
      </c>
      <c r="J1431" s="75">
        <f>'Activity rawdata'!N1430</f>
        <v>29</v>
      </c>
      <c r="K1431" s="75">
        <f>'Activity rawdata'!AC1430</f>
        <v>99.1</v>
      </c>
      <c r="L1431" s="75">
        <f>'Activity rawdata'!AD1430</f>
        <v>122.02</v>
      </c>
      <c r="M1431" s="76">
        <f>'Activity rawdata'!AE1430</f>
        <v>12.20274732798894</v>
      </c>
      <c r="N1431" s="83">
        <f>'Activity rawdata'!T1430+'Activity rawdata'!U1430</f>
        <v>13.03</v>
      </c>
      <c r="O1431" s="80">
        <f>'Activity rawdata'!V1430</f>
        <v>71.23</v>
      </c>
      <c r="P1431" s="80">
        <f>'Activity rawdata'!W1430</f>
        <v>19.41</v>
      </c>
      <c r="Q1431" s="80">
        <f>'Activity rawdata'!X1430</f>
        <v>0</v>
      </c>
      <c r="R1431" s="84">
        <f t="shared" si="230"/>
        <v>103.67</v>
      </c>
      <c r="S1431" s="80">
        <f>'Activity rawdata'!Z1430</f>
        <v>0</v>
      </c>
      <c r="T1431" s="80">
        <f>'Activity rawdata'!AA1430</f>
        <v>0</v>
      </c>
      <c r="U1431" s="80">
        <f t="shared" si="231"/>
        <v>0</v>
      </c>
      <c r="V1431" s="81">
        <f t="shared" si="232"/>
        <v>428.03550000000001</v>
      </c>
      <c r="W1431" s="75">
        <f t="shared" si="233"/>
        <v>2339.9055000000003</v>
      </c>
      <c r="X1431" s="75">
        <f t="shared" si="234"/>
        <v>637.61850000000004</v>
      </c>
      <c r="Y1431" s="75">
        <f t="shared" si="235"/>
        <v>0</v>
      </c>
      <c r="Z1431" s="82">
        <f t="shared" si="236"/>
        <v>3405.5595000000003</v>
      </c>
      <c r="AA1431" s="75">
        <f t="shared" si="237"/>
        <v>0</v>
      </c>
      <c r="AB1431" s="75">
        <f t="shared" si="238"/>
        <v>0</v>
      </c>
      <c r="AC1431" s="82">
        <f t="shared" si="239"/>
        <v>0</v>
      </c>
    </row>
    <row r="1432" spans="1:29" x14ac:dyDescent="0.35">
      <c r="A1432" s="70" t="str">
        <f>'Activity rawdata'!A1431</f>
        <v>BH6125-1-281</v>
      </c>
      <c r="B1432" s="71" t="str">
        <f>'Activity rawdata'!B1431</f>
        <v>LB</v>
      </c>
      <c r="C1432" s="71" t="str">
        <f>IF('Activity rawdata'!C1431="PY","Planted",IF('Activity rawdata'!C1431="NY","Nat/Convert",IF('Activity rawdata'!C1431="NN","Nat/Nonconvert",IF('Activity rawdata'!C1431="OY","Planted"))))</f>
        <v>Planted</v>
      </c>
      <c r="D1432" s="70" t="str">
        <f>'Activity rawdata'!D1431</f>
        <v>STP2</v>
      </c>
      <c r="E1432" s="72" t="str">
        <f>'Activity rawdata'!E1431</f>
        <v>76</v>
      </c>
      <c r="F1432" s="73" t="str">
        <f>'Activity rawdata'!L1431</f>
        <v>MT2</v>
      </c>
      <c r="G1432" s="72" t="str">
        <f>'Activity rawdata'!R1431</f>
        <v>2063</v>
      </c>
      <c r="H1432" s="72" t="str">
        <f>IF('Activity rawdata'!P1431="AHTHIN1","1st Thin",IF('Activity rawdata'!P1431="AHCC","Clearcut",IF('Activity rawdata'!P1431="AHTHSMZ","SMZ Thin",IF('Activity rawdata'!P1431="AHTHIN2","2nd Thin",IF('Activity rawdata'!P1431="AFERTE","Early Fert",IF('Activity rawdata'!P1431="AFERTM","Mid Fert",IF('Activity rawdata'!P1431="AFERTL","Late Fert",  IF('Activity rawdata'!P1431="ASP","Site Prep", IF('Activity rawdata'!P1431="APLT","Plant",  IF('Activity rawdata'!P1431="ANREG","Natural Regeneration"))))))))))</f>
        <v>Clearcut</v>
      </c>
      <c r="I1432" s="74">
        <f>'Activity rawdata'!O1431</f>
        <v>9.59</v>
      </c>
      <c r="J1432" s="75">
        <f>'Activity rawdata'!N1431</f>
        <v>29</v>
      </c>
      <c r="K1432" s="75">
        <f>'Activity rawdata'!AC1431</f>
        <v>99.1</v>
      </c>
      <c r="L1432" s="75">
        <f>'Activity rawdata'!AD1431</f>
        <v>122.02</v>
      </c>
      <c r="M1432" s="76">
        <f>'Activity rawdata'!AE1431</f>
        <v>12.20274732798894</v>
      </c>
      <c r="N1432" s="83">
        <f>'Activity rawdata'!T1431+'Activity rawdata'!U1431</f>
        <v>13.03</v>
      </c>
      <c r="O1432" s="80">
        <f>'Activity rawdata'!V1431</f>
        <v>71.23</v>
      </c>
      <c r="P1432" s="80">
        <f>'Activity rawdata'!W1431</f>
        <v>19.41</v>
      </c>
      <c r="Q1432" s="80">
        <f>'Activity rawdata'!X1431</f>
        <v>0</v>
      </c>
      <c r="R1432" s="84">
        <f t="shared" si="230"/>
        <v>103.67</v>
      </c>
      <c r="S1432" s="80">
        <f>'Activity rawdata'!Z1431</f>
        <v>0</v>
      </c>
      <c r="T1432" s="80">
        <f>'Activity rawdata'!AA1431</f>
        <v>0</v>
      </c>
      <c r="U1432" s="80">
        <f t="shared" si="231"/>
        <v>0</v>
      </c>
      <c r="V1432" s="81">
        <f t="shared" si="232"/>
        <v>124.95769999999999</v>
      </c>
      <c r="W1432" s="75">
        <f t="shared" si="233"/>
        <v>683.09570000000008</v>
      </c>
      <c r="X1432" s="75">
        <f t="shared" si="234"/>
        <v>186.14189999999999</v>
      </c>
      <c r="Y1432" s="75">
        <f t="shared" si="235"/>
        <v>0</v>
      </c>
      <c r="Z1432" s="82">
        <f t="shared" si="236"/>
        <v>994.19529999999997</v>
      </c>
      <c r="AA1432" s="75">
        <f t="shared" si="237"/>
        <v>0</v>
      </c>
      <c r="AB1432" s="75">
        <f t="shared" si="238"/>
        <v>0</v>
      </c>
      <c r="AC1432" s="82">
        <f t="shared" si="239"/>
        <v>0</v>
      </c>
    </row>
    <row r="1433" spans="1:29" x14ac:dyDescent="0.35">
      <c r="A1433" s="70" t="str">
        <f>'Activity rawdata'!A1432</f>
        <v>BH1429-1-338</v>
      </c>
      <c r="B1433" s="71" t="str">
        <f>'Activity rawdata'!B1432</f>
        <v>LB</v>
      </c>
      <c r="C1433" s="71" t="str">
        <f>IF('Activity rawdata'!C1432="PY","Planted",IF('Activity rawdata'!C1432="NY","Nat/Convert",IF('Activity rawdata'!C1432="NN","Nat/Nonconvert",IF('Activity rawdata'!C1432="OY","Planted"))))</f>
        <v>Planted</v>
      </c>
      <c r="D1433" s="70" t="str">
        <f>'Activity rawdata'!D1432</f>
        <v>STP2</v>
      </c>
      <c r="E1433" s="72" t="str">
        <f>'Activity rawdata'!E1432</f>
        <v>83</v>
      </c>
      <c r="F1433" s="73" t="str">
        <f>'Activity rawdata'!L1432</f>
        <v>MT2</v>
      </c>
      <c r="G1433" s="72" t="str">
        <f>'Activity rawdata'!R1432</f>
        <v>2063</v>
      </c>
      <c r="H1433" s="72" t="str">
        <f>IF('Activity rawdata'!P1432="AHTHIN1","1st Thin",IF('Activity rawdata'!P1432="AHCC","Clearcut",IF('Activity rawdata'!P1432="AHTHSMZ","SMZ Thin",IF('Activity rawdata'!P1432="AHTHIN2","2nd Thin",IF('Activity rawdata'!P1432="AFERTE","Early Fert",IF('Activity rawdata'!P1432="AFERTM","Mid Fert",IF('Activity rawdata'!P1432="AFERTL","Late Fert",  IF('Activity rawdata'!P1432="ASP","Site Prep", IF('Activity rawdata'!P1432="APLT","Plant",  IF('Activity rawdata'!P1432="ANREG","Natural Regeneration"))))))))))</f>
        <v>Clearcut</v>
      </c>
      <c r="I1433" s="74">
        <f>'Activity rawdata'!O1432</f>
        <v>121.97</v>
      </c>
      <c r="J1433" s="75">
        <f>'Activity rawdata'!N1432</f>
        <v>29</v>
      </c>
      <c r="K1433" s="75">
        <f>'Activity rawdata'!AC1432</f>
        <v>98.46</v>
      </c>
      <c r="L1433" s="75">
        <f>'Activity rawdata'!AD1432</f>
        <v>101.07</v>
      </c>
      <c r="M1433" s="76">
        <f>'Activity rawdata'!AE1432</f>
        <v>13.364572913962801</v>
      </c>
      <c r="N1433" s="83">
        <f>'Activity rawdata'!T1432+'Activity rawdata'!U1432</f>
        <v>39.840000000000003</v>
      </c>
      <c r="O1433" s="80">
        <f>'Activity rawdata'!V1432</f>
        <v>46.92</v>
      </c>
      <c r="P1433" s="80">
        <f>'Activity rawdata'!W1432</f>
        <v>0</v>
      </c>
      <c r="Q1433" s="80">
        <f>'Activity rawdata'!X1432</f>
        <v>30.15</v>
      </c>
      <c r="R1433" s="84">
        <f t="shared" si="230"/>
        <v>116.91</v>
      </c>
      <c r="S1433" s="80">
        <f>'Activity rawdata'!Z1432</f>
        <v>0</v>
      </c>
      <c r="T1433" s="80">
        <f>'Activity rawdata'!AA1432</f>
        <v>0</v>
      </c>
      <c r="U1433" s="80">
        <f t="shared" si="231"/>
        <v>0</v>
      </c>
      <c r="V1433" s="81">
        <f t="shared" si="232"/>
        <v>4859.2848000000004</v>
      </c>
      <c r="W1433" s="75">
        <f t="shared" si="233"/>
        <v>5722.8324000000002</v>
      </c>
      <c r="X1433" s="75">
        <f t="shared" si="234"/>
        <v>0</v>
      </c>
      <c r="Y1433" s="75">
        <f t="shared" si="235"/>
        <v>3677.3954999999996</v>
      </c>
      <c r="Z1433" s="82">
        <f t="shared" si="236"/>
        <v>14259.512699999999</v>
      </c>
      <c r="AA1433" s="75">
        <f t="shared" si="237"/>
        <v>0</v>
      </c>
      <c r="AB1433" s="75">
        <f t="shared" si="238"/>
        <v>0</v>
      </c>
      <c r="AC1433" s="82">
        <f t="shared" si="239"/>
        <v>0</v>
      </c>
    </row>
    <row r="1434" spans="1:29" x14ac:dyDescent="0.35">
      <c r="A1434" s="70" t="str">
        <f>'Activity rawdata'!A1433</f>
        <v>BH6125-1-291</v>
      </c>
      <c r="B1434" s="71" t="str">
        <f>'Activity rawdata'!B1433</f>
        <v>PH</v>
      </c>
      <c r="C1434" s="71" t="str">
        <f>IF('Activity rawdata'!C1433="PY","Planted",IF('Activity rawdata'!C1433="NY","Nat/Convert",IF('Activity rawdata'!C1433="NN","Nat/Nonconvert",IF('Activity rawdata'!C1433="OY","Planted"))))</f>
        <v>Nat/Convert</v>
      </c>
      <c r="D1434" s="70" t="str">
        <f>'Activity rawdata'!D1433</f>
        <v>STP1</v>
      </c>
      <c r="E1434" s="72" t="str">
        <f>'Activity rawdata'!E1433</f>
        <v>54</v>
      </c>
      <c r="F1434" s="73" t="str">
        <f>'Activity rawdata'!L1433</f>
        <v>NO</v>
      </c>
      <c r="G1434" s="72" t="str">
        <f>'Activity rawdata'!R1433</f>
        <v>2063</v>
      </c>
      <c r="H1434" s="72" t="str">
        <f>IF('Activity rawdata'!P1433="AHTHIN1","1st Thin",IF('Activity rawdata'!P1433="AHCC","Clearcut",IF('Activity rawdata'!P1433="AHTHSMZ","SMZ Thin",IF('Activity rawdata'!P1433="AHTHIN2","2nd Thin",IF('Activity rawdata'!P1433="AFERTE","Early Fert",IF('Activity rawdata'!P1433="AFERTM","Mid Fert",IF('Activity rawdata'!P1433="AFERTL","Late Fert",  IF('Activity rawdata'!P1433="ASP","Site Prep", IF('Activity rawdata'!P1433="APLT","Plant",  IF('Activity rawdata'!P1433="ANREG","Natural Regeneration"))))))))))</f>
        <v>Clearcut</v>
      </c>
      <c r="I1434" s="74">
        <f>'Activity rawdata'!O1433</f>
        <v>2.101</v>
      </c>
      <c r="J1434" s="75">
        <f>'Activity rawdata'!N1433</f>
        <v>28</v>
      </c>
      <c r="K1434" s="75">
        <f>'Activity rawdata'!AC1433</f>
        <v>46.75</v>
      </c>
      <c r="L1434" s="75">
        <f>'Activity rawdata'!AD1433</f>
        <v>138.83000000000001</v>
      </c>
      <c r="M1434" s="76">
        <f>'Activity rawdata'!AE1433</f>
        <v>7.8575191413224825</v>
      </c>
      <c r="N1434" s="83">
        <f>'Activity rawdata'!T1433+'Activity rawdata'!U1433</f>
        <v>18.239999999999998</v>
      </c>
      <c r="O1434" s="80">
        <f>'Activity rawdata'!V1433</f>
        <v>19.739999999999998</v>
      </c>
      <c r="P1434" s="80">
        <f>'Activity rawdata'!W1433</f>
        <v>3.98</v>
      </c>
      <c r="Q1434" s="80">
        <f>'Activity rawdata'!X1433</f>
        <v>0</v>
      </c>
      <c r="R1434" s="84">
        <f t="shared" si="230"/>
        <v>41.959999999999994</v>
      </c>
      <c r="S1434" s="80">
        <f>'Activity rawdata'!Z1433</f>
        <v>12.08</v>
      </c>
      <c r="T1434" s="80">
        <f>'Activity rawdata'!AA1433</f>
        <v>0</v>
      </c>
      <c r="U1434" s="80">
        <f t="shared" si="231"/>
        <v>12.08</v>
      </c>
      <c r="V1434" s="81">
        <f t="shared" si="232"/>
        <v>38.322239999999994</v>
      </c>
      <c r="W1434" s="75">
        <f t="shared" si="233"/>
        <v>41.473739999999999</v>
      </c>
      <c r="X1434" s="75">
        <f t="shared" si="234"/>
        <v>8.3619799999999991</v>
      </c>
      <c r="Y1434" s="75">
        <f t="shared" si="235"/>
        <v>0</v>
      </c>
      <c r="Z1434" s="82">
        <f t="shared" si="236"/>
        <v>88.157959999999989</v>
      </c>
      <c r="AA1434" s="75">
        <f t="shared" si="237"/>
        <v>25.38008</v>
      </c>
      <c r="AB1434" s="75">
        <f t="shared" si="238"/>
        <v>0</v>
      </c>
      <c r="AC1434" s="82">
        <f t="shared" si="239"/>
        <v>25.38008</v>
      </c>
    </row>
    <row r="1435" spans="1:29" x14ac:dyDescent="0.35">
      <c r="A1435" s="70" t="str">
        <f>'Activity rawdata'!A1434</f>
        <v>BH5186-1-179</v>
      </c>
      <c r="B1435" s="71" t="str">
        <f>'Activity rawdata'!B1434</f>
        <v>PH</v>
      </c>
      <c r="C1435" s="71" t="str">
        <f>IF('Activity rawdata'!C1434="PY","Planted",IF('Activity rawdata'!C1434="NY","Nat/Convert",IF('Activity rawdata'!C1434="NN","Nat/Nonconvert",IF('Activity rawdata'!C1434="OY","Planted"))))</f>
        <v>Nat/Nonconvert</v>
      </c>
      <c r="D1435" s="70" t="str">
        <f>'Activity rawdata'!D1434</f>
        <v>STP1</v>
      </c>
      <c r="E1435" s="72" t="str">
        <f>'Activity rawdata'!E1434</f>
        <v>100</v>
      </c>
      <c r="F1435" s="73" t="str">
        <f>'Activity rawdata'!L1434</f>
        <v>NO</v>
      </c>
      <c r="G1435" s="72" t="str">
        <f>'Activity rawdata'!R1434</f>
        <v>2063</v>
      </c>
      <c r="H1435" s="72" t="str">
        <f>IF('Activity rawdata'!P1434="AHTHIN1","1st Thin",IF('Activity rawdata'!P1434="AHCC","Clearcut",IF('Activity rawdata'!P1434="AHTHSMZ","SMZ Thin",IF('Activity rawdata'!P1434="AHTHIN2","2nd Thin",IF('Activity rawdata'!P1434="AFERTE","Early Fert",IF('Activity rawdata'!P1434="AFERTM","Mid Fert",IF('Activity rawdata'!P1434="AFERTL","Late Fert",  IF('Activity rawdata'!P1434="ASP","Site Prep", IF('Activity rawdata'!P1434="APLT","Plant",  IF('Activity rawdata'!P1434="ANREG","Natural Regeneration"))))))))))</f>
        <v>Clearcut</v>
      </c>
      <c r="I1435" s="74">
        <f>'Activity rawdata'!O1434</f>
        <v>8.9003999999999994</v>
      </c>
      <c r="J1435" s="75">
        <f>'Activity rawdata'!N1434</f>
        <v>35</v>
      </c>
      <c r="K1435" s="75">
        <f>'Activity rawdata'!AC1434</f>
        <v>64.2</v>
      </c>
      <c r="L1435" s="75">
        <f>'Activity rawdata'!AD1434</f>
        <v>99.52</v>
      </c>
      <c r="M1435" s="76">
        <f>'Activity rawdata'!AE1434</f>
        <v>10.87548496271107</v>
      </c>
      <c r="N1435" s="83">
        <f>'Activity rawdata'!T1434+'Activity rawdata'!U1434</f>
        <v>19.18</v>
      </c>
      <c r="O1435" s="80">
        <f>'Activity rawdata'!V1434</f>
        <v>19.28</v>
      </c>
      <c r="P1435" s="80">
        <f>'Activity rawdata'!W1434</f>
        <v>34.85</v>
      </c>
      <c r="Q1435" s="80">
        <f>'Activity rawdata'!X1434</f>
        <v>0</v>
      </c>
      <c r="R1435" s="84">
        <f t="shared" si="230"/>
        <v>73.31</v>
      </c>
      <c r="S1435" s="80">
        <f>'Activity rawdata'!Z1434</f>
        <v>26.35</v>
      </c>
      <c r="T1435" s="80">
        <f>'Activity rawdata'!AA1434</f>
        <v>2.14</v>
      </c>
      <c r="U1435" s="80">
        <f t="shared" si="231"/>
        <v>28.490000000000002</v>
      </c>
      <c r="V1435" s="81">
        <f t="shared" si="232"/>
        <v>170.70967199999998</v>
      </c>
      <c r="W1435" s="75">
        <f t="shared" si="233"/>
        <v>171.59971200000001</v>
      </c>
      <c r="X1435" s="75">
        <f t="shared" si="234"/>
        <v>310.17894000000001</v>
      </c>
      <c r="Y1435" s="75">
        <f t="shared" si="235"/>
        <v>0</v>
      </c>
      <c r="Z1435" s="82">
        <f t="shared" si="236"/>
        <v>652.48832400000003</v>
      </c>
      <c r="AA1435" s="75">
        <f t="shared" si="237"/>
        <v>234.52554000000001</v>
      </c>
      <c r="AB1435" s="75">
        <f t="shared" si="238"/>
        <v>19.046855999999998</v>
      </c>
      <c r="AC1435" s="82">
        <f t="shared" si="239"/>
        <v>253.572396</v>
      </c>
    </row>
    <row r="1436" spans="1:29" x14ac:dyDescent="0.35">
      <c r="A1436" s="70" t="str">
        <f>'Activity rawdata'!A1435</f>
        <v>BH5136-1-138</v>
      </c>
      <c r="B1436" s="71" t="str">
        <f>'Activity rawdata'!B1435</f>
        <v>COLB</v>
      </c>
      <c r="C1436" s="71" t="str">
        <f>IF('Activity rawdata'!C1435="PY","Planted",IF('Activity rawdata'!C1435="NY","Nat/Convert",IF('Activity rawdata'!C1435="NN","Nat/Nonconvert",IF('Activity rawdata'!C1435="OY","Planted"))))</f>
        <v>Planted</v>
      </c>
      <c r="D1436" s="70" t="str">
        <f>'Activity rawdata'!D1435</f>
        <v>STP3</v>
      </c>
      <c r="E1436" s="72" t="str">
        <f>'Activity rawdata'!E1435</f>
        <v>85</v>
      </c>
      <c r="F1436" s="73" t="str">
        <f>'Activity rawdata'!L1435</f>
        <v>NO</v>
      </c>
      <c r="G1436" s="72" t="str">
        <f>'Activity rawdata'!R1435</f>
        <v>2064</v>
      </c>
      <c r="H1436" s="72" t="str">
        <f>IF('Activity rawdata'!P1435="AHTHIN1","1st Thin",IF('Activity rawdata'!P1435="AHCC","Clearcut",IF('Activity rawdata'!P1435="AHTHSMZ","SMZ Thin",IF('Activity rawdata'!P1435="AHTHIN2","2nd Thin",IF('Activity rawdata'!P1435="AFERTE","Early Fert",IF('Activity rawdata'!P1435="AFERTM","Mid Fert",IF('Activity rawdata'!P1435="AFERTL","Late Fert",  IF('Activity rawdata'!P1435="ASP","Site Prep", IF('Activity rawdata'!P1435="APLT","Plant",  IF('Activity rawdata'!P1435="ANREG","Natural Regeneration"))))))))))</f>
        <v>Site Prep</v>
      </c>
      <c r="I1436" s="74">
        <f>'Activity rawdata'!O1435</f>
        <v>10.119999999999999</v>
      </c>
      <c r="J1436" s="75">
        <f>'Activity rawdata'!N1435</f>
        <v>1</v>
      </c>
      <c r="K1436" s="75">
        <f>'Activity rawdata'!AC1435</f>
        <v>0</v>
      </c>
      <c r="L1436" s="75">
        <f>'Activity rawdata'!AD1435</f>
        <v>0</v>
      </c>
      <c r="M1436" s="76" t="str">
        <f>'Activity rawdata'!AE1435</f>
        <v>-</v>
      </c>
      <c r="N1436" s="83">
        <f>'Activity rawdata'!T1435+'Activity rawdata'!U1435</f>
        <v>0</v>
      </c>
      <c r="O1436" s="80">
        <f>'Activity rawdata'!V1435</f>
        <v>0</v>
      </c>
      <c r="P1436" s="80">
        <f>'Activity rawdata'!W1435</f>
        <v>0</v>
      </c>
      <c r="Q1436" s="80">
        <f>'Activity rawdata'!X1435</f>
        <v>0</v>
      </c>
      <c r="R1436" s="84">
        <f t="shared" si="230"/>
        <v>0</v>
      </c>
      <c r="S1436" s="80">
        <f>'Activity rawdata'!Z1435</f>
        <v>0</v>
      </c>
      <c r="T1436" s="80">
        <f>'Activity rawdata'!AA1435</f>
        <v>0</v>
      </c>
      <c r="U1436" s="80">
        <f t="shared" si="231"/>
        <v>0</v>
      </c>
      <c r="V1436" s="81">
        <f t="shared" si="232"/>
        <v>0</v>
      </c>
      <c r="W1436" s="75">
        <f t="shared" si="233"/>
        <v>0</v>
      </c>
      <c r="X1436" s="75">
        <f t="shared" si="234"/>
        <v>0</v>
      </c>
      <c r="Y1436" s="75">
        <f t="shared" si="235"/>
        <v>0</v>
      </c>
      <c r="Z1436" s="82">
        <f t="shared" si="236"/>
        <v>0</v>
      </c>
      <c r="AA1436" s="75">
        <f t="shared" si="237"/>
        <v>0</v>
      </c>
      <c r="AB1436" s="75">
        <f t="shared" si="238"/>
        <v>0</v>
      </c>
      <c r="AC1436" s="82">
        <f t="shared" si="239"/>
        <v>0</v>
      </c>
    </row>
    <row r="1437" spans="1:29" x14ac:dyDescent="0.35">
      <c r="A1437" s="70" t="str">
        <f>'Activity rawdata'!A1436</f>
        <v>BH5132-1-381</v>
      </c>
      <c r="B1437" s="71" t="str">
        <f>'Activity rawdata'!B1436</f>
        <v>COLB</v>
      </c>
      <c r="C1437" s="71" t="str">
        <f>IF('Activity rawdata'!C1436="PY","Planted",IF('Activity rawdata'!C1436="NY","Nat/Convert",IF('Activity rawdata'!C1436="NN","Nat/Nonconvert",IF('Activity rawdata'!C1436="OY","Planted"))))</f>
        <v>Planted</v>
      </c>
      <c r="D1437" s="70" t="str">
        <f>'Activity rawdata'!D1436</f>
        <v>STP3</v>
      </c>
      <c r="E1437" s="72" t="str">
        <f>'Activity rawdata'!E1436</f>
        <v>88</v>
      </c>
      <c r="F1437" s="73" t="str">
        <f>'Activity rawdata'!L1436</f>
        <v>NO</v>
      </c>
      <c r="G1437" s="72" t="str">
        <f>'Activity rawdata'!R1436</f>
        <v>2064</v>
      </c>
      <c r="H1437" s="72" t="str">
        <f>IF('Activity rawdata'!P1436="AHTHIN1","1st Thin",IF('Activity rawdata'!P1436="AHCC","Clearcut",IF('Activity rawdata'!P1436="AHTHSMZ","SMZ Thin",IF('Activity rawdata'!P1436="AHTHIN2","2nd Thin",IF('Activity rawdata'!P1436="AFERTE","Early Fert",IF('Activity rawdata'!P1436="AFERTM","Mid Fert",IF('Activity rawdata'!P1436="AFERTL","Late Fert",  IF('Activity rawdata'!P1436="ASP","Site Prep", IF('Activity rawdata'!P1436="APLT","Plant",  IF('Activity rawdata'!P1436="ANREG","Natural Regeneration"))))))))))</f>
        <v>Site Prep</v>
      </c>
      <c r="I1437" s="74">
        <f>'Activity rawdata'!O1436</f>
        <v>92.02</v>
      </c>
      <c r="J1437" s="75">
        <f>'Activity rawdata'!N1436</f>
        <v>1</v>
      </c>
      <c r="K1437" s="75">
        <f>'Activity rawdata'!AC1436</f>
        <v>0</v>
      </c>
      <c r="L1437" s="75">
        <f>'Activity rawdata'!AD1436</f>
        <v>0</v>
      </c>
      <c r="M1437" s="76" t="str">
        <f>'Activity rawdata'!AE1436</f>
        <v>-</v>
      </c>
      <c r="N1437" s="83">
        <f>'Activity rawdata'!T1436+'Activity rawdata'!U1436</f>
        <v>0</v>
      </c>
      <c r="O1437" s="80">
        <f>'Activity rawdata'!V1436</f>
        <v>0</v>
      </c>
      <c r="P1437" s="80">
        <f>'Activity rawdata'!W1436</f>
        <v>0</v>
      </c>
      <c r="Q1437" s="80">
        <f>'Activity rawdata'!X1436</f>
        <v>0</v>
      </c>
      <c r="R1437" s="84">
        <f t="shared" si="230"/>
        <v>0</v>
      </c>
      <c r="S1437" s="80">
        <f>'Activity rawdata'!Z1436</f>
        <v>0</v>
      </c>
      <c r="T1437" s="80">
        <f>'Activity rawdata'!AA1436</f>
        <v>0</v>
      </c>
      <c r="U1437" s="80">
        <f t="shared" si="231"/>
        <v>0</v>
      </c>
      <c r="V1437" s="81">
        <f t="shared" si="232"/>
        <v>0</v>
      </c>
      <c r="W1437" s="75">
        <f t="shared" si="233"/>
        <v>0</v>
      </c>
      <c r="X1437" s="75">
        <f t="shared" si="234"/>
        <v>0</v>
      </c>
      <c r="Y1437" s="75">
        <f t="shared" si="235"/>
        <v>0</v>
      </c>
      <c r="Z1437" s="82">
        <f t="shared" si="236"/>
        <v>0</v>
      </c>
      <c r="AA1437" s="75">
        <f t="shared" si="237"/>
        <v>0</v>
      </c>
      <c r="AB1437" s="75">
        <f t="shared" si="238"/>
        <v>0</v>
      </c>
      <c r="AC1437" s="82">
        <f t="shared" si="239"/>
        <v>0</v>
      </c>
    </row>
    <row r="1438" spans="1:29" x14ac:dyDescent="0.35">
      <c r="A1438" s="70" t="str">
        <f>'Activity rawdata'!A1437</f>
        <v>BH5132-1-129</v>
      </c>
      <c r="B1438" s="71" t="str">
        <f>'Activity rawdata'!B1437</f>
        <v>COLB</v>
      </c>
      <c r="C1438" s="71" t="str">
        <f>IF('Activity rawdata'!C1437="PY","Planted",IF('Activity rawdata'!C1437="NY","Nat/Convert",IF('Activity rawdata'!C1437="NN","Nat/Nonconvert",IF('Activity rawdata'!C1437="OY","Planted"))))</f>
        <v>Planted</v>
      </c>
      <c r="D1438" s="70" t="str">
        <f>'Activity rawdata'!D1437</f>
        <v>STP3</v>
      </c>
      <c r="E1438" s="72" t="str">
        <f>'Activity rawdata'!E1437</f>
        <v>88</v>
      </c>
      <c r="F1438" s="73" t="str">
        <f>'Activity rawdata'!L1437</f>
        <v>NO</v>
      </c>
      <c r="G1438" s="72" t="str">
        <f>'Activity rawdata'!R1437</f>
        <v>2064</v>
      </c>
      <c r="H1438" s="72" t="str">
        <f>IF('Activity rawdata'!P1437="AHTHIN1","1st Thin",IF('Activity rawdata'!P1437="AHCC","Clearcut",IF('Activity rawdata'!P1437="AHTHSMZ","SMZ Thin",IF('Activity rawdata'!P1437="AHTHIN2","2nd Thin",IF('Activity rawdata'!P1437="AFERTE","Early Fert",IF('Activity rawdata'!P1437="AFERTM","Mid Fert",IF('Activity rawdata'!P1437="AFERTL","Late Fert",  IF('Activity rawdata'!P1437="ASP","Site Prep", IF('Activity rawdata'!P1437="APLT","Plant",  IF('Activity rawdata'!P1437="ANREG","Natural Regeneration"))))))))))</f>
        <v>Site Prep</v>
      </c>
      <c r="I1438" s="74">
        <f>'Activity rawdata'!O1437</f>
        <v>23.36</v>
      </c>
      <c r="J1438" s="75">
        <f>'Activity rawdata'!N1437</f>
        <v>1</v>
      </c>
      <c r="K1438" s="75">
        <f>'Activity rawdata'!AC1437</f>
        <v>0</v>
      </c>
      <c r="L1438" s="75">
        <f>'Activity rawdata'!AD1437</f>
        <v>0</v>
      </c>
      <c r="M1438" s="76" t="str">
        <f>'Activity rawdata'!AE1437</f>
        <v>-</v>
      </c>
      <c r="N1438" s="83">
        <f>'Activity rawdata'!T1437+'Activity rawdata'!U1437</f>
        <v>0</v>
      </c>
      <c r="O1438" s="80">
        <f>'Activity rawdata'!V1437</f>
        <v>0</v>
      </c>
      <c r="P1438" s="80">
        <f>'Activity rawdata'!W1437</f>
        <v>0</v>
      </c>
      <c r="Q1438" s="80">
        <f>'Activity rawdata'!X1437</f>
        <v>0</v>
      </c>
      <c r="R1438" s="84">
        <f t="shared" si="230"/>
        <v>0</v>
      </c>
      <c r="S1438" s="80">
        <f>'Activity rawdata'!Z1437</f>
        <v>0</v>
      </c>
      <c r="T1438" s="80">
        <f>'Activity rawdata'!AA1437</f>
        <v>0</v>
      </c>
      <c r="U1438" s="80">
        <f t="shared" si="231"/>
        <v>0</v>
      </c>
      <c r="V1438" s="81">
        <f t="shared" si="232"/>
        <v>0</v>
      </c>
      <c r="W1438" s="75">
        <f t="shared" si="233"/>
        <v>0</v>
      </c>
      <c r="X1438" s="75">
        <f t="shared" si="234"/>
        <v>0</v>
      </c>
      <c r="Y1438" s="75">
        <f t="shared" si="235"/>
        <v>0</v>
      </c>
      <c r="Z1438" s="82">
        <f t="shared" si="236"/>
        <v>0</v>
      </c>
      <c r="AA1438" s="75">
        <f t="shared" si="237"/>
        <v>0</v>
      </c>
      <c r="AB1438" s="75">
        <f t="shared" si="238"/>
        <v>0</v>
      </c>
      <c r="AC1438" s="82">
        <f t="shared" si="239"/>
        <v>0</v>
      </c>
    </row>
    <row r="1439" spans="1:29" x14ac:dyDescent="0.35">
      <c r="A1439" s="70" t="str">
        <f>'Activity rawdata'!A1438</f>
        <v>BH5132-1-128</v>
      </c>
      <c r="B1439" s="71" t="str">
        <f>'Activity rawdata'!B1438</f>
        <v>COLB</v>
      </c>
      <c r="C1439" s="71" t="str">
        <f>IF('Activity rawdata'!C1438="PY","Planted",IF('Activity rawdata'!C1438="NY","Nat/Convert",IF('Activity rawdata'!C1438="NN","Nat/Nonconvert",IF('Activity rawdata'!C1438="OY","Planted"))))</f>
        <v>Planted</v>
      </c>
      <c r="D1439" s="70" t="str">
        <f>'Activity rawdata'!D1438</f>
        <v>STP3</v>
      </c>
      <c r="E1439" s="72" t="str">
        <f>'Activity rawdata'!E1438</f>
        <v>88</v>
      </c>
      <c r="F1439" s="73" t="str">
        <f>'Activity rawdata'!L1438</f>
        <v>NO</v>
      </c>
      <c r="G1439" s="72" t="str">
        <f>'Activity rawdata'!R1438</f>
        <v>2064</v>
      </c>
      <c r="H1439" s="72" t="str">
        <f>IF('Activity rawdata'!P1438="AHTHIN1","1st Thin",IF('Activity rawdata'!P1438="AHCC","Clearcut",IF('Activity rawdata'!P1438="AHTHSMZ","SMZ Thin",IF('Activity rawdata'!P1438="AHTHIN2","2nd Thin",IF('Activity rawdata'!P1438="AFERTE","Early Fert",IF('Activity rawdata'!P1438="AFERTM","Mid Fert",IF('Activity rawdata'!P1438="AFERTL","Late Fert",  IF('Activity rawdata'!P1438="ASP","Site Prep", IF('Activity rawdata'!P1438="APLT","Plant",  IF('Activity rawdata'!P1438="ANREG","Natural Regeneration"))))))))))</f>
        <v>Site Prep</v>
      </c>
      <c r="I1439" s="74">
        <f>'Activity rawdata'!O1438</f>
        <v>14.13</v>
      </c>
      <c r="J1439" s="75">
        <f>'Activity rawdata'!N1438</f>
        <v>1</v>
      </c>
      <c r="K1439" s="75">
        <f>'Activity rawdata'!AC1438</f>
        <v>0</v>
      </c>
      <c r="L1439" s="75">
        <f>'Activity rawdata'!AD1438</f>
        <v>0</v>
      </c>
      <c r="M1439" s="76" t="str">
        <f>'Activity rawdata'!AE1438</f>
        <v>-</v>
      </c>
      <c r="N1439" s="83">
        <f>'Activity rawdata'!T1438+'Activity rawdata'!U1438</f>
        <v>0</v>
      </c>
      <c r="O1439" s="80">
        <f>'Activity rawdata'!V1438</f>
        <v>0</v>
      </c>
      <c r="P1439" s="80">
        <f>'Activity rawdata'!W1438</f>
        <v>0</v>
      </c>
      <c r="Q1439" s="80">
        <f>'Activity rawdata'!X1438</f>
        <v>0</v>
      </c>
      <c r="R1439" s="84">
        <f t="shared" si="230"/>
        <v>0</v>
      </c>
      <c r="S1439" s="80">
        <f>'Activity rawdata'!Z1438</f>
        <v>0</v>
      </c>
      <c r="T1439" s="80">
        <f>'Activity rawdata'!AA1438</f>
        <v>0</v>
      </c>
      <c r="U1439" s="80">
        <f t="shared" si="231"/>
        <v>0</v>
      </c>
      <c r="V1439" s="81">
        <f t="shared" si="232"/>
        <v>0</v>
      </c>
      <c r="W1439" s="75">
        <f t="shared" si="233"/>
        <v>0</v>
      </c>
      <c r="X1439" s="75">
        <f t="shared" si="234"/>
        <v>0</v>
      </c>
      <c r="Y1439" s="75">
        <f t="shared" si="235"/>
        <v>0</v>
      </c>
      <c r="Z1439" s="82">
        <f t="shared" si="236"/>
        <v>0</v>
      </c>
      <c r="AA1439" s="75">
        <f t="shared" si="237"/>
        <v>0</v>
      </c>
      <c r="AB1439" s="75">
        <f t="shared" si="238"/>
        <v>0</v>
      </c>
      <c r="AC1439" s="82">
        <f t="shared" si="239"/>
        <v>0</v>
      </c>
    </row>
    <row r="1440" spans="1:29" x14ac:dyDescent="0.35">
      <c r="A1440" s="70" t="str">
        <f>'Activity rawdata'!A1439</f>
        <v>BH1427-1-1</v>
      </c>
      <c r="B1440" s="71" t="str">
        <f>'Activity rawdata'!B1439</f>
        <v>COLB</v>
      </c>
      <c r="C1440" s="71" t="str">
        <f>IF('Activity rawdata'!C1439="PY","Planted",IF('Activity rawdata'!C1439="NY","Nat/Convert",IF('Activity rawdata'!C1439="NN","Nat/Nonconvert",IF('Activity rawdata'!C1439="OY","Planted"))))</f>
        <v>Planted</v>
      </c>
      <c r="D1440" s="70" t="str">
        <f>'Activity rawdata'!D1439</f>
        <v>STP4</v>
      </c>
      <c r="E1440" s="72" t="str">
        <f>'Activity rawdata'!E1439</f>
        <v>88</v>
      </c>
      <c r="F1440" s="73" t="str">
        <f>'Activity rawdata'!L1439</f>
        <v>NO</v>
      </c>
      <c r="G1440" s="72" t="str">
        <f>'Activity rawdata'!R1439</f>
        <v>2064</v>
      </c>
      <c r="H1440" s="72" t="str">
        <f>IF('Activity rawdata'!P1439="AHTHIN1","1st Thin",IF('Activity rawdata'!P1439="AHCC","Clearcut",IF('Activity rawdata'!P1439="AHTHSMZ","SMZ Thin",IF('Activity rawdata'!P1439="AHTHIN2","2nd Thin",IF('Activity rawdata'!P1439="AFERTE","Early Fert",IF('Activity rawdata'!P1439="AFERTM","Mid Fert",IF('Activity rawdata'!P1439="AFERTL","Late Fert",  IF('Activity rawdata'!P1439="ASP","Site Prep", IF('Activity rawdata'!P1439="APLT","Plant",  IF('Activity rawdata'!P1439="ANREG","Natural Regeneration"))))))))))</f>
        <v>Site Prep</v>
      </c>
      <c r="I1440" s="74">
        <f>'Activity rawdata'!O1439</f>
        <v>209.62</v>
      </c>
      <c r="J1440" s="75">
        <f>'Activity rawdata'!N1439</f>
        <v>1</v>
      </c>
      <c r="K1440" s="75">
        <f>'Activity rawdata'!AC1439</f>
        <v>0</v>
      </c>
      <c r="L1440" s="75">
        <f>'Activity rawdata'!AD1439</f>
        <v>0</v>
      </c>
      <c r="M1440" s="76" t="str">
        <f>'Activity rawdata'!AE1439</f>
        <v>-</v>
      </c>
      <c r="N1440" s="83">
        <f>'Activity rawdata'!T1439+'Activity rawdata'!U1439</f>
        <v>0</v>
      </c>
      <c r="O1440" s="80">
        <f>'Activity rawdata'!V1439</f>
        <v>0</v>
      </c>
      <c r="P1440" s="80">
        <f>'Activity rawdata'!W1439</f>
        <v>0</v>
      </c>
      <c r="Q1440" s="80">
        <f>'Activity rawdata'!X1439</f>
        <v>0</v>
      </c>
      <c r="R1440" s="84">
        <f t="shared" si="230"/>
        <v>0</v>
      </c>
      <c r="S1440" s="80">
        <f>'Activity rawdata'!Z1439</f>
        <v>0</v>
      </c>
      <c r="T1440" s="80">
        <f>'Activity rawdata'!AA1439</f>
        <v>0</v>
      </c>
      <c r="U1440" s="80">
        <f t="shared" si="231"/>
        <v>0</v>
      </c>
      <c r="V1440" s="81">
        <f t="shared" si="232"/>
        <v>0</v>
      </c>
      <c r="W1440" s="75">
        <f t="shared" si="233"/>
        <v>0</v>
      </c>
      <c r="X1440" s="75">
        <f t="shared" si="234"/>
        <v>0</v>
      </c>
      <c r="Y1440" s="75">
        <f t="shared" si="235"/>
        <v>0</v>
      </c>
      <c r="Z1440" s="82">
        <f t="shared" si="236"/>
        <v>0</v>
      </c>
      <c r="AA1440" s="75">
        <f t="shared" si="237"/>
        <v>0</v>
      </c>
      <c r="AB1440" s="75">
        <f t="shared" si="238"/>
        <v>0</v>
      </c>
      <c r="AC1440" s="82">
        <f t="shared" si="239"/>
        <v>0</v>
      </c>
    </row>
    <row r="1441" spans="1:29" x14ac:dyDescent="0.35">
      <c r="A1441" s="70" t="str">
        <f>'Activity rawdata'!A1440</f>
        <v>BH1427-1-3</v>
      </c>
      <c r="B1441" s="71" t="str">
        <f>'Activity rawdata'!B1440</f>
        <v>COLB</v>
      </c>
      <c r="C1441" s="71" t="str">
        <f>IF('Activity rawdata'!C1440="PY","Planted",IF('Activity rawdata'!C1440="NY","Nat/Convert",IF('Activity rawdata'!C1440="NN","Nat/Nonconvert",IF('Activity rawdata'!C1440="OY","Planted"))))</f>
        <v>Planted</v>
      </c>
      <c r="D1441" s="70" t="str">
        <f>'Activity rawdata'!D1440</f>
        <v>STP3</v>
      </c>
      <c r="E1441" s="72" t="str">
        <f>'Activity rawdata'!E1440</f>
        <v>90</v>
      </c>
      <c r="F1441" s="73" t="str">
        <f>'Activity rawdata'!L1440</f>
        <v>NO</v>
      </c>
      <c r="G1441" s="72" t="str">
        <f>'Activity rawdata'!R1440</f>
        <v>2064</v>
      </c>
      <c r="H1441" s="72" t="str">
        <f>IF('Activity rawdata'!P1440="AHTHIN1","1st Thin",IF('Activity rawdata'!P1440="AHCC","Clearcut",IF('Activity rawdata'!P1440="AHTHSMZ","SMZ Thin",IF('Activity rawdata'!P1440="AHTHIN2","2nd Thin",IF('Activity rawdata'!P1440="AFERTE","Early Fert",IF('Activity rawdata'!P1440="AFERTM","Mid Fert",IF('Activity rawdata'!P1440="AFERTL","Late Fert",  IF('Activity rawdata'!P1440="ASP","Site Prep", IF('Activity rawdata'!P1440="APLT","Plant",  IF('Activity rawdata'!P1440="ANREG","Natural Regeneration"))))))))))</f>
        <v>Site Prep</v>
      </c>
      <c r="I1441" s="74">
        <f>'Activity rawdata'!O1440</f>
        <v>9.51</v>
      </c>
      <c r="J1441" s="75">
        <f>'Activity rawdata'!N1440</f>
        <v>1</v>
      </c>
      <c r="K1441" s="75">
        <f>'Activity rawdata'!AC1440</f>
        <v>0</v>
      </c>
      <c r="L1441" s="75">
        <f>'Activity rawdata'!AD1440</f>
        <v>0</v>
      </c>
      <c r="M1441" s="76" t="str">
        <f>'Activity rawdata'!AE1440</f>
        <v>-</v>
      </c>
      <c r="N1441" s="83">
        <f>'Activity rawdata'!T1440+'Activity rawdata'!U1440</f>
        <v>0</v>
      </c>
      <c r="O1441" s="80">
        <f>'Activity rawdata'!V1440</f>
        <v>0</v>
      </c>
      <c r="P1441" s="80">
        <f>'Activity rawdata'!W1440</f>
        <v>0</v>
      </c>
      <c r="Q1441" s="80">
        <f>'Activity rawdata'!X1440</f>
        <v>0</v>
      </c>
      <c r="R1441" s="84">
        <f t="shared" si="230"/>
        <v>0</v>
      </c>
      <c r="S1441" s="80">
        <f>'Activity rawdata'!Z1440</f>
        <v>0</v>
      </c>
      <c r="T1441" s="80">
        <f>'Activity rawdata'!AA1440</f>
        <v>0</v>
      </c>
      <c r="U1441" s="80">
        <f t="shared" si="231"/>
        <v>0</v>
      </c>
      <c r="V1441" s="81">
        <f t="shared" si="232"/>
        <v>0</v>
      </c>
      <c r="W1441" s="75">
        <f t="shared" si="233"/>
        <v>0</v>
      </c>
      <c r="X1441" s="75">
        <f t="shared" si="234"/>
        <v>0</v>
      </c>
      <c r="Y1441" s="75">
        <f t="shared" si="235"/>
        <v>0</v>
      </c>
      <c r="Z1441" s="82">
        <f t="shared" si="236"/>
        <v>0</v>
      </c>
      <c r="AA1441" s="75">
        <f t="shared" si="237"/>
        <v>0</v>
      </c>
      <c r="AB1441" s="75">
        <f t="shared" si="238"/>
        <v>0</v>
      </c>
      <c r="AC1441" s="82">
        <f t="shared" si="239"/>
        <v>0</v>
      </c>
    </row>
    <row r="1442" spans="1:29" x14ac:dyDescent="0.35">
      <c r="A1442" s="70" t="str">
        <f>'Activity rawdata'!A1441</f>
        <v>BH2046-1-364</v>
      </c>
      <c r="B1442" s="71" t="str">
        <f>'Activity rawdata'!B1441</f>
        <v>COLB</v>
      </c>
      <c r="C1442" s="71" t="str">
        <f>IF('Activity rawdata'!C1441="PY","Planted",IF('Activity rawdata'!C1441="NY","Nat/Convert",IF('Activity rawdata'!C1441="NN","Nat/Nonconvert",IF('Activity rawdata'!C1441="OY","Planted"))))</f>
        <v>Planted</v>
      </c>
      <c r="D1442" s="70" t="str">
        <f>'Activity rawdata'!D1441</f>
        <v>STP3</v>
      </c>
      <c r="E1442" s="72" t="str">
        <f>'Activity rawdata'!E1441</f>
        <v>76</v>
      </c>
      <c r="F1442" s="73" t="str">
        <f>'Activity rawdata'!L1441</f>
        <v>NO</v>
      </c>
      <c r="G1442" s="72" t="str">
        <f>'Activity rawdata'!R1441</f>
        <v>2064</v>
      </c>
      <c r="H1442" s="72" t="str">
        <f>IF('Activity rawdata'!P1441="AHTHIN1","1st Thin",IF('Activity rawdata'!P1441="AHCC","Clearcut",IF('Activity rawdata'!P1441="AHTHSMZ","SMZ Thin",IF('Activity rawdata'!P1441="AHTHIN2","2nd Thin",IF('Activity rawdata'!P1441="AFERTE","Early Fert",IF('Activity rawdata'!P1441="AFERTM","Mid Fert",IF('Activity rawdata'!P1441="AFERTL","Late Fert",  IF('Activity rawdata'!P1441="ASP","Site Prep", IF('Activity rawdata'!P1441="APLT","Plant",  IF('Activity rawdata'!P1441="ANREG","Natural Regeneration"))))))))))</f>
        <v>Site Prep</v>
      </c>
      <c r="I1442" s="74">
        <f>'Activity rawdata'!O1441</f>
        <v>26.9</v>
      </c>
      <c r="J1442" s="75">
        <f>'Activity rawdata'!N1441</f>
        <v>1</v>
      </c>
      <c r="K1442" s="75">
        <f>'Activity rawdata'!AC1441</f>
        <v>0</v>
      </c>
      <c r="L1442" s="75">
        <f>'Activity rawdata'!AD1441</f>
        <v>0</v>
      </c>
      <c r="M1442" s="76" t="str">
        <f>'Activity rawdata'!AE1441</f>
        <v>-</v>
      </c>
      <c r="N1442" s="83">
        <f>'Activity rawdata'!T1441+'Activity rawdata'!U1441</f>
        <v>0</v>
      </c>
      <c r="O1442" s="80">
        <f>'Activity rawdata'!V1441</f>
        <v>0</v>
      </c>
      <c r="P1442" s="80">
        <f>'Activity rawdata'!W1441</f>
        <v>0</v>
      </c>
      <c r="Q1442" s="80">
        <f>'Activity rawdata'!X1441</f>
        <v>0</v>
      </c>
      <c r="R1442" s="84">
        <f t="shared" si="230"/>
        <v>0</v>
      </c>
      <c r="S1442" s="80">
        <f>'Activity rawdata'!Z1441</f>
        <v>0</v>
      </c>
      <c r="T1442" s="80">
        <f>'Activity rawdata'!AA1441</f>
        <v>0</v>
      </c>
      <c r="U1442" s="80">
        <f t="shared" si="231"/>
        <v>0</v>
      </c>
      <c r="V1442" s="81">
        <f t="shared" si="232"/>
        <v>0</v>
      </c>
      <c r="W1442" s="75">
        <f t="shared" si="233"/>
        <v>0</v>
      </c>
      <c r="X1442" s="75">
        <f t="shared" si="234"/>
        <v>0</v>
      </c>
      <c r="Y1442" s="75">
        <f t="shared" si="235"/>
        <v>0</v>
      </c>
      <c r="Z1442" s="82">
        <f t="shared" si="236"/>
        <v>0</v>
      </c>
      <c r="AA1442" s="75">
        <f t="shared" si="237"/>
        <v>0</v>
      </c>
      <c r="AB1442" s="75">
        <f t="shared" si="238"/>
        <v>0</v>
      </c>
      <c r="AC1442" s="82">
        <f t="shared" si="239"/>
        <v>0</v>
      </c>
    </row>
    <row r="1443" spans="1:29" x14ac:dyDescent="0.35">
      <c r="A1443" s="70" t="str">
        <f>'Activity rawdata'!A1442</f>
        <v>BH6125-1-368</v>
      </c>
      <c r="B1443" s="71" t="str">
        <f>'Activity rawdata'!B1442</f>
        <v>COLB</v>
      </c>
      <c r="C1443" s="71" t="str">
        <f>IF('Activity rawdata'!C1442="PY","Planted",IF('Activity rawdata'!C1442="NY","Nat/Convert",IF('Activity rawdata'!C1442="NN","Nat/Nonconvert",IF('Activity rawdata'!C1442="OY","Planted"))))</f>
        <v>Planted</v>
      </c>
      <c r="D1443" s="70" t="str">
        <f>'Activity rawdata'!D1442</f>
        <v>STP3</v>
      </c>
      <c r="E1443" s="72" t="str">
        <f>'Activity rawdata'!E1442</f>
        <v>76</v>
      </c>
      <c r="F1443" s="73" t="str">
        <f>'Activity rawdata'!L1442</f>
        <v>NO</v>
      </c>
      <c r="G1443" s="72" t="str">
        <f>'Activity rawdata'!R1442</f>
        <v>2064</v>
      </c>
      <c r="H1443" s="72" t="str">
        <f>IF('Activity rawdata'!P1442="AHTHIN1","1st Thin",IF('Activity rawdata'!P1442="AHCC","Clearcut",IF('Activity rawdata'!P1442="AHTHSMZ","SMZ Thin",IF('Activity rawdata'!P1442="AHTHIN2","2nd Thin",IF('Activity rawdata'!P1442="AFERTE","Early Fert",IF('Activity rawdata'!P1442="AFERTM","Mid Fert",IF('Activity rawdata'!P1442="AFERTL","Late Fert",  IF('Activity rawdata'!P1442="ASP","Site Prep", IF('Activity rawdata'!P1442="APLT","Plant",  IF('Activity rawdata'!P1442="ANREG","Natural Regeneration"))))))))))</f>
        <v>Site Prep</v>
      </c>
      <c r="I1443" s="74">
        <f>'Activity rawdata'!O1442</f>
        <v>32.85</v>
      </c>
      <c r="J1443" s="75">
        <f>'Activity rawdata'!N1442</f>
        <v>1</v>
      </c>
      <c r="K1443" s="75">
        <f>'Activity rawdata'!AC1442</f>
        <v>0</v>
      </c>
      <c r="L1443" s="75">
        <f>'Activity rawdata'!AD1442</f>
        <v>0</v>
      </c>
      <c r="M1443" s="76" t="str">
        <f>'Activity rawdata'!AE1442</f>
        <v>-</v>
      </c>
      <c r="N1443" s="83">
        <f>'Activity rawdata'!T1442+'Activity rawdata'!U1442</f>
        <v>0</v>
      </c>
      <c r="O1443" s="80">
        <f>'Activity rawdata'!V1442</f>
        <v>0</v>
      </c>
      <c r="P1443" s="80">
        <f>'Activity rawdata'!W1442</f>
        <v>0</v>
      </c>
      <c r="Q1443" s="80">
        <f>'Activity rawdata'!X1442</f>
        <v>0</v>
      </c>
      <c r="R1443" s="84">
        <f t="shared" si="230"/>
        <v>0</v>
      </c>
      <c r="S1443" s="80">
        <f>'Activity rawdata'!Z1442</f>
        <v>0</v>
      </c>
      <c r="T1443" s="80">
        <f>'Activity rawdata'!AA1442</f>
        <v>0</v>
      </c>
      <c r="U1443" s="80">
        <f t="shared" si="231"/>
        <v>0</v>
      </c>
      <c r="V1443" s="81">
        <f t="shared" si="232"/>
        <v>0</v>
      </c>
      <c r="W1443" s="75">
        <f t="shared" si="233"/>
        <v>0</v>
      </c>
      <c r="X1443" s="75">
        <f t="shared" si="234"/>
        <v>0</v>
      </c>
      <c r="Y1443" s="75">
        <f t="shared" si="235"/>
        <v>0</v>
      </c>
      <c r="Z1443" s="82">
        <f t="shared" si="236"/>
        <v>0</v>
      </c>
      <c r="AA1443" s="75">
        <f t="shared" si="237"/>
        <v>0</v>
      </c>
      <c r="AB1443" s="75">
        <f t="shared" si="238"/>
        <v>0</v>
      </c>
      <c r="AC1443" s="82">
        <f t="shared" si="239"/>
        <v>0</v>
      </c>
    </row>
    <row r="1444" spans="1:29" x14ac:dyDescent="0.35">
      <c r="A1444" s="70" t="str">
        <f>'Activity rawdata'!A1443</f>
        <v>BH6125-1-281</v>
      </c>
      <c r="B1444" s="71" t="str">
        <f>'Activity rawdata'!B1443</f>
        <v>COLB</v>
      </c>
      <c r="C1444" s="71" t="str">
        <f>IF('Activity rawdata'!C1443="PY","Planted",IF('Activity rawdata'!C1443="NY","Nat/Convert",IF('Activity rawdata'!C1443="NN","Nat/Nonconvert",IF('Activity rawdata'!C1443="OY","Planted"))))</f>
        <v>Planted</v>
      </c>
      <c r="D1444" s="70" t="str">
        <f>'Activity rawdata'!D1443</f>
        <v>STP3</v>
      </c>
      <c r="E1444" s="72" t="str">
        <f>'Activity rawdata'!E1443</f>
        <v>76</v>
      </c>
      <c r="F1444" s="73" t="str">
        <f>'Activity rawdata'!L1443</f>
        <v>NO</v>
      </c>
      <c r="G1444" s="72" t="str">
        <f>'Activity rawdata'!R1443</f>
        <v>2064</v>
      </c>
      <c r="H1444" s="72" t="str">
        <f>IF('Activity rawdata'!P1443="AHTHIN1","1st Thin",IF('Activity rawdata'!P1443="AHCC","Clearcut",IF('Activity rawdata'!P1443="AHTHSMZ","SMZ Thin",IF('Activity rawdata'!P1443="AHTHIN2","2nd Thin",IF('Activity rawdata'!P1443="AFERTE","Early Fert",IF('Activity rawdata'!P1443="AFERTM","Mid Fert",IF('Activity rawdata'!P1443="AFERTL","Late Fert",  IF('Activity rawdata'!P1443="ASP","Site Prep", IF('Activity rawdata'!P1443="APLT","Plant",  IF('Activity rawdata'!P1443="ANREG","Natural Regeneration"))))))))))</f>
        <v>Site Prep</v>
      </c>
      <c r="I1444" s="74">
        <f>'Activity rawdata'!O1443</f>
        <v>9.59</v>
      </c>
      <c r="J1444" s="75">
        <f>'Activity rawdata'!N1443</f>
        <v>1</v>
      </c>
      <c r="K1444" s="75">
        <f>'Activity rawdata'!AC1443</f>
        <v>0</v>
      </c>
      <c r="L1444" s="75">
        <f>'Activity rawdata'!AD1443</f>
        <v>0</v>
      </c>
      <c r="M1444" s="76" t="str">
        <f>'Activity rawdata'!AE1443</f>
        <v>-</v>
      </c>
      <c r="N1444" s="83">
        <f>'Activity rawdata'!T1443+'Activity rawdata'!U1443</f>
        <v>0</v>
      </c>
      <c r="O1444" s="80">
        <f>'Activity rawdata'!V1443</f>
        <v>0</v>
      </c>
      <c r="P1444" s="80">
        <f>'Activity rawdata'!W1443</f>
        <v>0</v>
      </c>
      <c r="Q1444" s="80">
        <f>'Activity rawdata'!X1443</f>
        <v>0</v>
      </c>
      <c r="R1444" s="84">
        <f t="shared" si="230"/>
        <v>0</v>
      </c>
      <c r="S1444" s="80">
        <f>'Activity rawdata'!Z1443</f>
        <v>0</v>
      </c>
      <c r="T1444" s="80">
        <f>'Activity rawdata'!AA1443</f>
        <v>0</v>
      </c>
      <c r="U1444" s="80">
        <f t="shared" si="231"/>
        <v>0</v>
      </c>
      <c r="V1444" s="81">
        <f t="shared" si="232"/>
        <v>0</v>
      </c>
      <c r="W1444" s="75">
        <f t="shared" si="233"/>
        <v>0</v>
      </c>
      <c r="X1444" s="75">
        <f t="shared" si="234"/>
        <v>0</v>
      </c>
      <c r="Y1444" s="75">
        <f t="shared" si="235"/>
        <v>0</v>
      </c>
      <c r="Z1444" s="82">
        <f t="shared" si="236"/>
        <v>0</v>
      </c>
      <c r="AA1444" s="75">
        <f t="shared" si="237"/>
        <v>0</v>
      </c>
      <c r="AB1444" s="75">
        <f t="shared" si="238"/>
        <v>0</v>
      </c>
      <c r="AC1444" s="82">
        <f t="shared" si="239"/>
        <v>0</v>
      </c>
    </row>
    <row r="1445" spans="1:29" x14ac:dyDescent="0.35">
      <c r="A1445" s="70" t="str">
        <f>'Activity rawdata'!A1444</f>
        <v>BH1429-1-338</v>
      </c>
      <c r="B1445" s="71" t="str">
        <f>'Activity rawdata'!B1444</f>
        <v>COLB</v>
      </c>
      <c r="C1445" s="71" t="str">
        <f>IF('Activity rawdata'!C1444="PY","Planted",IF('Activity rawdata'!C1444="NY","Nat/Convert",IF('Activity rawdata'!C1444="NN","Nat/Nonconvert",IF('Activity rawdata'!C1444="OY","Planted"))))</f>
        <v>Planted</v>
      </c>
      <c r="D1445" s="70" t="str">
        <f>'Activity rawdata'!D1444</f>
        <v>STP3</v>
      </c>
      <c r="E1445" s="72" t="str">
        <f>'Activity rawdata'!E1444</f>
        <v>83</v>
      </c>
      <c r="F1445" s="73" t="str">
        <f>'Activity rawdata'!L1444</f>
        <v>NO</v>
      </c>
      <c r="G1445" s="72" t="str">
        <f>'Activity rawdata'!R1444</f>
        <v>2064</v>
      </c>
      <c r="H1445" s="72" t="str">
        <f>IF('Activity rawdata'!P1444="AHTHIN1","1st Thin",IF('Activity rawdata'!P1444="AHCC","Clearcut",IF('Activity rawdata'!P1444="AHTHSMZ","SMZ Thin",IF('Activity rawdata'!P1444="AHTHIN2","2nd Thin",IF('Activity rawdata'!P1444="AFERTE","Early Fert",IF('Activity rawdata'!P1444="AFERTM","Mid Fert",IF('Activity rawdata'!P1444="AFERTL","Late Fert",  IF('Activity rawdata'!P1444="ASP","Site Prep", IF('Activity rawdata'!P1444="APLT","Plant",  IF('Activity rawdata'!P1444="ANREG","Natural Regeneration"))))))))))</f>
        <v>Site Prep</v>
      </c>
      <c r="I1445" s="74">
        <f>'Activity rawdata'!O1444</f>
        <v>121.97</v>
      </c>
      <c r="J1445" s="75">
        <f>'Activity rawdata'!N1444</f>
        <v>1</v>
      </c>
      <c r="K1445" s="75">
        <f>'Activity rawdata'!AC1444</f>
        <v>0</v>
      </c>
      <c r="L1445" s="75">
        <f>'Activity rawdata'!AD1444</f>
        <v>0</v>
      </c>
      <c r="M1445" s="76" t="str">
        <f>'Activity rawdata'!AE1444</f>
        <v>-</v>
      </c>
      <c r="N1445" s="83">
        <f>'Activity rawdata'!T1444+'Activity rawdata'!U1444</f>
        <v>0</v>
      </c>
      <c r="O1445" s="80">
        <f>'Activity rawdata'!V1444</f>
        <v>0</v>
      </c>
      <c r="P1445" s="80">
        <f>'Activity rawdata'!W1444</f>
        <v>0</v>
      </c>
      <c r="Q1445" s="80">
        <f>'Activity rawdata'!X1444</f>
        <v>0</v>
      </c>
      <c r="R1445" s="84">
        <f t="shared" si="230"/>
        <v>0</v>
      </c>
      <c r="S1445" s="80">
        <f>'Activity rawdata'!Z1444</f>
        <v>0</v>
      </c>
      <c r="T1445" s="80">
        <f>'Activity rawdata'!AA1444</f>
        <v>0</v>
      </c>
      <c r="U1445" s="80">
        <f t="shared" si="231"/>
        <v>0</v>
      </c>
      <c r="V1445" s="81">
        <f t="shared" si="232"/>
        <v>0</v>
      </c>
      <c r="W1445" s="75">
        <f t="shared" si="233"/>
        <v>0</v>
      </c>
      <c r="X1445" s="75">
        <f t="shared" si="234"/>
        <v>0</v>
      </c>
      <c r="Y1445" s="75">
        <f t="shared" si="235"/>
        <v>0</v>
      </c>
      <c r="Z1445" s="82">
        <f t="shared" si="236"/>
        <v>0</v>
      </c>
      <c r="AA1445" s="75">
        <f t="shared" si="237"/>
        <v>0</v>
      </c>
      <c r="AB1445" s="75">
        <f t="shared" si="238"/>
        <v>0</v>
      </c>
      <c r="AC1445" s="82">
        <f t="shared" si="239"/>
        <v>0</v>
      </c>
    </row>
    <row r="1446" spans="1:29" x14ac:dyDescent="0.35">
      <c r="A1446" s="70" t="str">
        <f>'Activity rawdata'!A1445</f>
        <v>BH5132-1-123</v>
      </c>
      <c r="B1446" s="71" t="str">
        <f>'Activity rawdata'!B1445</f>
        <v>LB</v>
      </c>
      <c r="C1446" s="71" t="str">
        <f>IF('Activity rawdata'!C1445="PY","Planted",IF('Activity rawdata'!C1445="NY","Nat/Convert",IF('Activity rawdata'!C1445="NN","Nat/Nonconvert",IF('Activity rawdata'!C1445="OY","Planted"))))</f>
        <v>Planted</v>
      </c>
      <c r="D1446" s="70" t="str">
        <f>'Activity rawdata'!D1445</f>
        <v>STP2</v>
      </c>
      <c r="E1446" s="72" t="str">
        <f>'Activity rawdata'!E1445</f>
        <v>79</v>
      </c>
      <c r="F1446" s="73" t="str">
        <f>'Activity rawdata'!L1445</f>
        <v>MT2</v>
      </c>
      <c r="G1446" s="72" t="str">
        <f>'Activity rawdata'!R1445</f>
        <v>2064</v>
      </c>
      <c r="H1446" s="72" t="str">
        <f>IF('Activity rawdata'!P1445="AHTHIN1","1st Thin",IF('Activity rawdata'!P1445="AHCC","Clearcut",IF('Activity rawdata'!P1445="AHTHSMZ","SMZ Thin",IF('Activity rawdata'!P1445="AHTHIN2","2nd Thin",IF('Activity rawdata'!P1445="AFERTE","Early Fert",IF('Activity rawdata'!P1445="AFERTM","Mid Fert",IF('Activity rawdata'!P1445="AFERTL","Late Fert",  IF('Activity rawdata'!P1445="ASP","Site Prep", IF('Activity rawdata'!P1445="APLT","Plant",  IF('Activity rawdata'!P1445="ANREG","Natural Regeneration"))))))))))</f>
        <v>Late Fert</v>
      </c>
      <c r="I1446" s="74">
        <f>'Activity rawdata'!O1445</f>
        <v>61.08</v>
      </c>
      <c r="J1446" s="75">
        <f>'Activity rawdata'!N1445</f>
        <v>22</v>
      </c>
      <c r="K1446" s="75">
        <f>'Activity rawdata'!AC1445</f>
        <v>74.430000000000007</v>
      </c>
      <c r="L1446" s="75">
        <f>'Activity rawdata'!AD1445</f>
        <v>123.31</v>
      </c>
      <c r="M1446" s="76">
        <f>'Activity rawdata'!AE1445</f>
        <v>10.519889123312062</v>
      </c>
      <c r="N1446" s="83">
        <f>'Activity rawdata'!T1445+'Activity rawdata'!U1445</f>
        <v>0</v>
      </c>
      <c r="O1446" s="80">
        <f>'Activity rawdata'!V1445</f>
        <v>0</v>
      </c>
      <c r="P1446" s="80">
        <f>'Activity rawdata'!W1445</f>
        <v>0</v>
      </c>
      <c r="Q1446" s="80">
        <f>'Activity rawdata'!X1445</f>
        <v>0</v>
      </c>
      <c r="R1446" s="84">
        <f t="shared" si="230"/>
        <v>0</v>
      </c>
      <c r="S1446" s="80">
        <f>'Activity rawdata'!Z1445</f>
        <v>0</v>
      </c>
      <c r="T1446" s="80">
        <f>'Activity rawdata'!AA1445</f>
        <v>0</v>
      </c>
      <c r="U1446" s="80">
        <f t="shared" si="231"/>
        <v>0</v>
      </c>
      <c r="V1446" s="81">
        <f t="shared" si="232"/>
        <v>0</v>
      </c>
      <c r="W1446" s="75">
        <f t="shared" si="233"/>
        <v>0</v>
      </c>
      <c r="X1446" s="75">
        <f t="shared" si="234"/>
        <v>0</v>
      </c>
      <c r="Y1446" s="75">
        <f t="shared" si="235"/>
        <v>0</v>
      </c>
      <c r="Z1446" s="82">
        <f t="shared" si="236"/>
        <v>0</v>
      </c>
      <c r="AA1446" s="75">
        <f t="shared" si="237"/>
        <v>0</v>
      </c>
      <c r="AB1446" s="75">
        <f t="shared" si="238"/>
        <v>0</v>
      </c>
      <c r="AC1446" s="82">
        <f t="shared" si="239"/>
        <v>0</v>
      </c>
    </row>
    <row r="1447" spans="1:29" x14ac:dyDescent="0.35">
      <c r="A1447" s="70" t="str">
        <f>'Activity rawdata'!A1446</f>
        <v>BH6112-1-216</v>
      </c>
      <c r="B1447" s="71" t="str">
        <f>'Activity rawdata'!B1446</f>
        <v>LB</v>
      </c>
      <c r="C1447" s="71" t="str">
        <f>IF('Activity rawdata'!C1446="PY","Planted",IF('Activity rawdata'!C1446="NY","Nat/Convert",IF('Activity rawdata'!C1446="NN","Nat/Nonconvert",IF('Activity rawdata'!C1446="OY","Planted"))))</f>
        <v>Planted</v>
      </c>
      <c r="D1447" s="70" t="str">
        <f>'Activity rawdata'!D1446</f>
        <v>STP2</v>
      </c>
      <c r="E1447" s="72" t="str">
        <f>'Activity rawdata'!E1446</f>
        <v>91</v>
      </c>
      <c r="F1447" s="73" t="str">
        <f>'Activity rawdata'!L1446</f>
        <v>MT2</v>
      </c>
      <c r="G1447" s="72" t="str">
        <f>'Activity rawdata'!R1446</f>
        <v>2064</v>
      </c>
      <c r="H1447" s="72" t="str">
        <f>IF('Activity rawdata'!P1446="AHTHIN1","1st Thin",IF('Activity rawdata'!P1446="AHCC","Clearcut",IF('Activity rawdata'!P1446="AHTHSMZ","SMZ Thin",IF('Activity rawdata'!P1446="AHTHIN2","2nd Thin",IF('Activity rawdata'!P1446="AFERTE","Early Fert",IF('Activity rawdata'!P1446="AFERTM","Mid Fert",IF('Activity rawdata'!P1446="AFERTL","Late Fert",  IF('Activity rawdata'!P1446="ASP","Site Prep", IF('Activity rawdata'!P1446="APLT","Plant",  IF('Activity rawdata'!P1446="ANREG","Natural Regeneration"))))))))))</f>
        <v>Late Fert</v>
      </c>
      <c r="I1447" s="74">
        <f>'Activity rawdata'!O1446</f>
        <v>76.7</v>
      </c>
      <c r="J1447" s="75">
        <f>'Activity rawdata'!N1446</f>
        <v>22</v>
      </c>
      <c r="K1447" s="75">
        <f>'Activity rawdata'!AC1446</f>
        <v>73.06</v>
      </c>
      <c r="L1447" s="75">
        <f>'Activity rawdata'!AD1446</f>
        <v>93.16</v>
      </c>
      <c r="M1447" s="76">
        <f>'Activity rawdata'!AE1446</f>
        <v>11.991165467090013</v>
      </c>
      <c r="N1447" s="83">
        <f>'Activity rawdata'!T1446+'Activity rawdata'!U1446</f>
        <v>0</v>
      </c>
      <c r="O1447" s="80">
        <f>'Activity rawdata'!V1446</f>
        <v>0</v>
      </c>
      <c r="P1447" s="80">
        <f>'Activity rawdata'!W1446</f>
        <v>0</v>
      </c>
      <c r="Q1447" s="80">
        <f>'Activity rawdata'!X1446</f>
        <v>0</v>
      </c>
      <c r="R1447" s="84">
        <f t="shared" si="230"/>
        <v>0</v>
      </c>
      <c r="S1447" s="80">
        <f>'Activity rawdata'!Z1446</f>
        <v>0</v>
      </c>
      <c r="T1447" s="80">
        <f>'Activity rawdata'!AA1446</f>
        <v>0</v>
      </c>
      <c r="U1447" s="80">
        <f t="shared" si="231"/>
        <v>0</v>
      </c>
      <c r="V1447" s="81">
        <f t="shared" si="232"/>
        <v>0</v>
      </c>
      <c r="W1447" s="75">
        <f t="shared" si="233"/>
        <v>0</v>
      </c>
      <c r="X1447" s="75">
        <f t="shared" si="234"/>
        <v>0</v>
      </c>
      <c r="Y1447" s="75">
        <f t="shared" si="235"/>
        <v>0</v>
      </c>
      <c r="Z1447" s="82">
        <f t="shared" si="236"/>
        <v>0</v>
      </c>
      <c r="AA1447" s="75">
        <f t="shared" si="237"/>
        <v>0</v>
      </c>
      <c r="AB1447" s="75">
        <f t="shared" si="238"/>
        <v>0</v>
      </c>
      <c r="AC1447" s="82">
        <f t="shared" si="239"/>
        <v>0</v>
      </c>
    </row>
    <row r="1448" spans="1:29" x14ac:dyDescent="0.35">
      <c r="A1448" s="70" t="str">
        <f>'Activity rawdata'!A1447</f>
        <v>BH6112-1-243</v>
      </c>
      <c r="B1448" s="71" t="str">
        <f>'Activity rawdata'!B1447</f>
        <v>LB</v>
      </c>
      <c r="C1448" s="71" t="str">
        <f>IF('Activity rawdata'!C1447="PY","Planted",IF('Activity rawdata'!C1447="NY","Nat/Convert",IF('Activity rawdata'!C1447="NN","Nat/Nonconvert",IF('Activity rawdata'!C1447="OY","Planted"))))</f>
        <v>Planted</v>
      </c>
      <c r="D1448" s="70" t="str">
        <f>'Activity rawdata'!D1447</f>
        <v>STP2</v>
      </c>
      <c r="E1448" s="72" t="str">
        <f>'Activity rawdata'!E1447</f>
        <v>91</v>
      </c>
      <c r="F1448" s="73" t="str">
        <f>'Activity rawdata'!L1447</f>
        <v>MT2</v>
      </c>
      <c r="G1448" s="72" t="str">
        <f>'Activity rawdata'!R1447</f>
        <v>2064</v>
      </c>
      <c r="H1448" s="72" t="str">
        <f>IF('Activity rawdata'!P1447="AHTHIN1","1st Thin",IF('Activity rawdata'!P1447="AHCC","Clearcut",IF('Activity rawdata'!P1447="AHTHSMZ","SMZ Thin",IF('Activity rawdata'!P1447="AHTHIN2","2nd Thin",IF('Activity rawdata'!P1447="AFERTE","Early Fert",IF('Activity rawdata'!P1447="AFERTM","Mid Fert",IF('Activity rawdata'!P1447="AFERTL","Late Fert",  IF('Activity rawdata'!P1447="ASP","Site Prep", IF('Activity rawdata'!P1447="APLT","Plant",  IF('Activity rawdata'!P1447="ANREG","Natural Regeneration"))))))))))</f>
        <v>Late Fert</v>
      </c>
      <c r="I1448" s="74">
        <f>'Activity rawdata'!O1447</f>
        <v>109.07</v>
      </c>
      <c r="J1448" s="75">
        <f>'Activity rawdata'!N1447</f>
        <v>22</v>
      </c>
      <c r="K1448" s="75">
        <f>'Activity rawdata'!AC1447</f>
        <v>73.06</v>
      </c>
      <c r="L1448" s="75">
        <f>'Activity rawdata'!AD1447</f>
        <v>93.16</v>
      </c>
      <c r="M1448" s="76">
        <f>'Activity rawdata'!AE1447</f>
        <v>11.991165467090013</v>
      </c>
      <c r="N1448" s="83">
        <f>'Activity rawdata'!T1447+'Activity rawdata'!U1447</f>
        <v>0</v>
      </c>
      <c r="O1448" s="80">
        <f>'Activity rawdata'!V1447</f>
        <v>0</v>
      </c>
      <c r="P1448" s="80">
        <f>'Activity rawdata'!W1447</f>
        <v>0</v>
      </c>
      <c r="Q1448" s="80">
        <f>'Activity rawdata'!X1447</f>
        <v>0</v>
      </c>
      <c r="R1448" s="84">
        <f t="shared" si="230"/>
        <v>0</v>
      </c>
      <c r="S1448" s="80">
        <f>'Activity rawdata'!Z1447</f>
        <v>0</v>
      </c>
      <c r="T1448" s="80">
        <f>'Activity rawdata'!AA1447</f>
        <v>0</v>
      </c>
      <c r="U1448" s="80">
        <f t="shared" si="231"/>
        <v>0</v>
      </c>
      <c r="V1448" s="81">
        <f t="shared" si="232"/>
        <v>0</v>
      </c>
      <c r="W1448" s="75">
        <f t="shared" si="233"/>
        <v>0</v>
      </c>
      <c r="X1448" s="75">
        <f t="shared" si="234"/>
        <v>0</v>
      </c>
      <c r="Y1448" s="75">
        <f t="shared" si="235"/>
        <v>0</v>
      </c>
      <c r="Z1448" s="82">
        <f t="shared" si="236"/>
        <v>0</v>
      </c>
      <c r="AA1448" s="75">
        <f t="shared" si="237"/>
        <v>0</v>
      </c>
      <c r="AB1448" s="75">
        <f t="shared" si="238"/>
        <v>0</v>
      </c>
      <c r="AC1448" s="82">
        <f t="shared" si="239"/>
        <v>0</v>
      </c>
    </row>
    <row r="1449" spans="1:29" x14ac:dyDescent="0.35">
      <c r="A1449" s="70" t="str">
        <f>'Activity rawdata'!A1448</f>
        <v>BH6112-1-263</v>
      </c>
      <c r="B1449" s="71" t="str">
        <f>'Activity rawdata'!B1448</f>
        <v>LB</v>
      </c>
      <c r="C1449" s="71" t="str">
        <f>IF('Activity rawdata'!C1448="PY","Planted",IF('Activity rawdata'!C1448="NY","Nat/Convert",IF('Activity rawdata'!C1448="NN","Nat/Nonconvert",IF('Activity rawdata'!C1448="OY","Planted"))))</f>
        <v>Planted</v>
      </c>
      <c r="D1449" s="70" t="str">
        <f>'Activity rawdata'!D1448</f>
        <v>STP2</v>
      </c>
      <c r="E1449" s="72" t="str">
        <f>'Activity rawdata'!E1448</f>
        <v>91</v>
      </c>
      <c r="F1449" s="73" t="str">
        <f>'Activity rawdata'!L1448</f>
        <v>MT2</v>
      </c>
      <c r="G1449" s="72" t="str">
        <f>'Activity rawdata'!R1448</f>
        <v>2064</v>
      </c>
      <c r="H1449" s="72" t="str">
        <f>IF('Activity rawdata'!P1448="AHTHIN1","1st Thin",IF('Activity rawdata'!P1448="AHCC","Clearcut",IF('Activity rawdata'!P1448="AHTHSMZ","SMZ Thin",IF('Activity rawdata'!P1448="AHTHIN2","2nd Thin",IF('Activity rawdata'!P1448="AFERTE","Early Fert",IF('Activity rawdata'!P1448="AFERTM","Mid Fert",IF('Activity rawdata'!P1448="AFERTL","Late Fert",  IF('Activity rawdata'!P1448="ASP","Site Prep", IF('Activity rawdata'!P1448="APLT","Plant",  IF('Activity rawdata'!P1448="ANREG","Natural Regeneration"))))))))))</f>
        <v>Late Fert</v>
      </c>
      <c r="I1449" s="74">
        <f>'Activity rawdata'!O1448</f>
        <v>0.11</v>
      </c>
      <c r="J1449" s="75">
        <f>'Activity rawdata'!N1448</f>
        <v>22</v>
      </c>
      <c r="K1449" s="75">
        <f>'Activity rawdata'!AC1448</f>
        <v>73.06</v>
      </c>
      <c r="L1449" s="75">
        <f>'Activity rawdata'!AD1448</f>
        <v>93.16</v>
      </c>
      <c r="M1449" s="76">
        <f>'Activity rawdata'!AE1448</f>
        <v>11.991165467090013</v>
      </c>
      <c r="N1449" s="83">
        <f>'Activity rawdata'!T1448+'Activity rawdata'!U1448</f>
        <v>0</v>
      </c>
      <c r="O1449" s="80">
        <f>'Activity rawdata'!V1448</f>
        <v>0</v>
      </c>
      <c r="P1449" s="80">
        <f>'Activity rawdata'!W1448</f>
        <v>0</v>
      </c>
      <c r="Q1449" s="80">
        <f>'Activity rawdata'!X1448</f>
        <v>0</v>
      </c>
      <c r="R1449" s="84">
        <f t="shared" si="230"/>
        <v>0</v>
      </c>
      <c r="S1449" s="80">
        <f>'Activity rawdata'!Z1448</f>
        <v>0</v>
      </c>
      <c r="T1449" s="80">
        <f>'Activity rawdata'!AA1448</f>
        <v>0</v>
      </c>
      <c r="U1449" s="80">
        <f t="shared" si="231"/>
        <v>0</v>
      </c>
      <c r="V1449" s="81">
        <f t="shared" si="232"/>
        <v>0</v>
      </c>
      <c r="W1449" s="75">
        <f t="shared" si="233"/>
        <v>0</v>
      </c>
      <c r="X1449" s="75">
        <f t="shared" si="234"/>
        <v>0</v>
      </c>
      <c r="Y1449" s="75">
        <f t="shared" si="235"/>
        <v>0</v>
      </c>
      <c r="Z1449" s="82">
        <f t="shared" si="236"/>
        <v>0</v>
      </c>
      <c r="AA1449" s="75">
        <f t="shared" si="237"/>
        <v>0</v>
      </c>
      <c r="AB1449" s="75">
        <f t="shared" si="238"/>
        <v>0</v>
      </c>
      <c r="AC1449" s="82">
        <f t="shared" si="239"/>
        <v>0</v>
      </c>
    </row>
    <row r="1450" spans="1:29" x14ac:dyDescent="0.35">
      <c r="A1450" s="70" t="str">
        <f>'Activity rawdata'!A1449</f>
        <v>BH6125-1-282</v>
      </c>
      <c r="B1450" s="71" t="str">
        <f>'Activity rawdata'!B1449</f>
        <v>LB</v>
      </c>
      <c r="C1450" s="71" t="str">
        <f>IF('Activity rawdata'!C1449="PY","Planted",IF('Activity rawdata'!C1449="NY","Nat/Convert",IF('Activity rawdata'!C1449="NN","Nat/Nonconvert",IF('Activity rawdata'!C1449="OY","Planted"))))</f>
        <v>Planted</v>
      </c>
      <c r="D1450" s="70" t="str">
        <f>'Activity rawdata'!D1449</f>
        <v>STP2</v>
      </c>
      <c r="E1450" s="72" t="str">
        <f>'Activity rawdata'!E1449</f>
        <v>91</v>
      </c>
      <c r="F1450" s="73" t="str">
        <f>'Activity rawdata'!L1449</f>
        <v>MT2</v>
      </c>
      <c r="G1450" s="72" t="str">
        <f>'Activity rawdata'!R1449</f>
        <v>2064</v>
      </c>
      <c r="H1450" s="72" t="str">
        <f>IF('Activity rawdata'!P1449="AHTHIN1","1st Thin",IF('Activity rawdata'!P1449="AHCC","Clearcut",IF('Activity rawdata'!P1449="AHTHSMZ","SMZ Thin",IF('Activity rawdata'!P1449="AHTHIN2","2nd Thin",IF('Activity rawdata'!P1449="AFERTE","Early Fert",IF('Activity rawdata'!P1449="AFERTM","Mid Fert",IF('Activity rawdata'!P1449="AFERTL","Late Fert",  IF('Activity rawdata'!P1449="ASP","Site Prep", IF('Activity rawdata'!P1449="APLT","Plant",  IF('Activity rawdata'!P1449="ANREG","Natural Regeneration"))))))))))</f>
        <v>Late Fert</v>
      </c>
      <c r="I1450" s="74">
        <f>'Activity rawdata'!O1449</f>
        <v>34.5</v>
      </c>
      <c r="J1450" s="75">
        <f>'Activity rawdata'!N1449</f>
        <v>22</v>
      </c>
      <c r="K1450" s="75">
        <f>'Activity rawdata'!AC1449</f>
        <v>73.06</v>
      </c>
      <c r="L1450" s="75">
        <f>'Activity rawdata'!AD1449</f>
        <v>93.16</v>
      </c>
      <c r="M1450" s="76">
        <f>'Activity rawdata'!AE1449</f>
        <v>11.991165467090013</v>
      </c>
      <c r="N1450" s="83">
        <f>'Activity rawdata'!T1449+'Activity rawdata'!U1449</f>
        <v>0</v>
      </c>
      <c r="O1450" s="80">
        <f>'Activity rawdata'!V1449</f>
        <v>0</v>
      </c>
      <c r="P1450" s="80">
        <f>'Activity rawdata'!W1449</f>
        <v>0</v>
      </c>
      <c r="Q1450" s="80">
        <f>'Activity rawdata'!X1449</f>
        <v>0</v>
      </c>
      <c r="R1450" s="84">
        <f t="shared" si="230"/>
        <v>0</v>
      </c>
      <c r="S1450" s="80">
        <f>'Activity rawdata'!Z1449</f>
        <v>0</v>
      </c>
      <c r="T1450" s="80">
        <f>'Activity rawdata'!AA1449</f>
        <v>0</v>
      </c>
      <c r="U1450" s="80">
        <f t="shared" si="231"/>
        <v>0</v>
      </c>
      <c r="V1450" s="81">
        <f t="shared" si="232"/>
        <v>0</v>
      </c>
      <c r="W1450" s="75">
        <f t="shared" si="233"/>
        <v>0</v>
      </c>
      <c r="X1450" s="75">
        <f t="shared" si="234"/>
        <v>0</v>
      </c>
      <c r="Y1450" s="75">
        <f t="shared" si="235"/>
        <v>0</v>
      </c>
      <c r="Z1450" s="82">
        <f t="shared" si="236"/>
        <v>0</v>
      </c>
      <c r="AA1450" s="75">
        <f t="shared" si="237"/>
        <v>0</v>
      </c>
      <c r="AB1450" s="75">
        <f t="shared" si="238"/>
        <v>0</v>
      </c>
      <c r="AC1450" s="82">
        <f t="shared" si="239"/>
        <v>0</v>
      </c>
    </row>
    <row r="1451" spans="1:29" x14ac:dyDescent="0.35">
      <c r="A1451" s="70" t="str">
        <f>'Activity rawdata'!A1450</f>
        <v>BH6125-1-294</v>
      </c>
      <c r="B1451" s="71" t="str">
        <f>'Activity rawdata'!B1450</f>
        <v>LB</v>
      </c>
      <c r="C1451" s="71" t="str">
        <f>IF('Activity rawdata'!C1450="PY","Planted",IF('Activity rawdata'!C1450="NY","Nat/Convert",IF('Activity rawdata'!C1450="NN","Nat/Nonconvert",IF('Activity rawdata'!C1450="OY","Planted"))))</f>
        <v>Planted</v>
      </c>
      <c r="D1451" s="70" t="str">
        <f>'Activity rawdata'!D1450</f>
        <v>STP2</v>
      </c>
      <c r="E1451" s="72" t="str">
        <f>'Activity rawdata'!E1450</f>
        <v>91</v>
      </c>
      <c r="F1451" s="73" t="str">
        <f>'Activity rawdata'!L1450</f>
        <v>MT2</v>
      </c>
      <c r="G1451" s="72" t="str">
        <f>'Activity rawdata'!R1450</f>
        <v>2064</v>
      </c>
      <c r="H1451" s="72" t="str">
        <f>IF('Activity rawdata'!P1450="AHTHIN1","1st Thin",IF('Activity rawdata'!P1450="AHCC","Clearcut",IF('Activity rawdata'!P1450="AHTHSMZ","SMZ Thin",IF('Activity rawdata'!P1450="AHTHIN2","2nd Thin",IF('Activity rawdata'!P1450="AFERTE","Early Fert",IF('Activity rawdata'!P1450="AFERTM","Mid Fert",IF('Activity rawdata'!P1450="AFERTL","Late Fert",  IF('Activity rawdata'!P1450="ASP","Site Prep", IF('Activity rawdata'!P1450="APLT","Plant",  IF('Activity rawdata'!P1450="ANREG","Natural Regeneration"))))))))))</f>
        <v>Late Fert</v>
      </c>
      <c r="I1451" s="74">
        <f>'Activity rawdata'!O1450</f>
        <v>4.54</v>
      </c>
      <c r="J1451" s="75">
        <f>'Activity rawdata'!N1450</f>
        <v>22</v>
      </c>
      <c r="K1451" s="75">
        <f>'Activity rawdata'!AC1450</f>
        <v>73.06</v>
      </c>
      <c r="L1451" s="75">
        <f>'Activity rawdata'!AD1450</f>
        <v>93.16</v>
      </c>
      <c r="M1451" s="76">
        <f>'Activity rawdata'!AE1450</f>
        <v>11.991165467090013</v>
      </c>
      <c r="N1451" s="83">
        <f>'Activity rawdata'!T1450+'Activity rawdata'!U1450</f>
        <v>0</v>
      </c>
      <c r="O1451" s="80">
        <f>'Activity rawdata'!V1450</f>
        <v>0</v>
      </c>
      <c r="P1451" s="80">
        <f>'Activity rawdata'!W1450</f>
        <v>0</v>
      </c>
      <c r="Q1451" s="80">
        <f>'Activity rawdata'!X1450</f>
        <v>0</v>
      </c>
      <c r="R1451" s="84">
        <f t="shared" si="230"/>
        <v>0</v>
      </c>
      <c r="S1451" s="80">
        <f>'Activity rawdata'!Z1450</f>
        <v>0</v>
      </c>
      <c r="T1451" s="80">
        <f>'Activity rawdata'!AA1450</f>
        <v>0</v>
      </c>
      <c r="U1451" s="80">
        <f t="shared" si="231"/>
        <v>0</v>
      </c>
      <c r="V1451" s="81">
        <f t="shared" si="232"/>
        <v>0</v>
      </c>
      <c r="W1451" s="75">
        <f t="shared" si="233"/>
        <v>0</v>
      </c>
      <c r="X1451" s="75">
        <f t="shared" si="234"/>
        <v>0</v>
      </c>
      <c r="Y1451" s="75">
        <f t="shared" si="235"/>
        <v>0</v>
      </c>
      <c r="Z1451" s="82">
        <f t="shared" si="236"/>
        <v>0</v>
      </c>
      <c r="AA1451" s="75">
        <f t="shared" si="237"/>
        <v>0</v>
      </c>
      <c r="AB1451" s="75">
        <f t="shared" si="238"/>
        <v>0</v>
      </c>
      <c r="AC1451" s="82">
        <f t="shared" si="239"/>
        <v>0</v>
      </c>
    </row>
    <row r="1452" spans="1:29" x14ac:dyDescent="0.35">
      <c r="A1452" s="70" t="str">
        <f>'Activity rawdata'!A1451</f>
        <v>BH5140-1-148</v>
      </c>
      <c r="B1452" s="71" t="str">
        <f>'Activity rawdata'!B1451</f>
        <v>LB</v>
      </c>
      <c r="C1452" s="71" t="str">
        <f>IF('Activity rawdata'!C1451="PY","Planted",IF('Activity rawdata'!C1451="NY","Nat/Convert",IF('Activity rawdata'!C1451="NN","Nat/Nonconvert",IF('Activity rawdata'!C1451="OY","Planted"))))</f>
        <v>Planted</v>
      </c>
      <c r="D1452" s="70" t="str">
        <f>'Activity rawdata'!D1451</f>
        <v>STP2</v>
      </c>
      <c r="E1452" s="72" t="str">
        <f>'Activity rawdata'!E1451</f>
        <v>91</v>
      </c>
      <c r="F1452" s="73" t="str">
        <f>'Activity rawdata'!L1451</f>
        <v>MT2</v>
      </c>
      <c r="G1452" s="72" t="str">
        <f>'Activity rawdata'!R1451</f>
        <v>2064</v>
      </c>
      <c r="H1452" s="72" t="str">
        <f>IF('Activity rawdata'!P1451="AHTHIN1","1st Thin",IF('Activity rawdata'!P1451="AHCC","Clearcut",IF('Activity rawdata'!P1451="AHTHSMZ","SMZ Thin",IF('Activity rawdata'!P1451="AHTHIN2","2nd Thin",IF('Activity rawdata'!P1451="AFERTE","Early Fert",IF('Activity rawdata'!P1451="AFERTM","Mid Fert",IF('Activity rawdata'!P1451="AFERTL","Late Fert",  IF('Activity rawdata'!P1451="ASP","Site Prep", IF('Activity rawdata'!P1451="APLT","Plant",  IF('Activity rawdata'!P1451="ANREG","Natural Regeneration"))))))))))</f>
        <v>Late Fert</v>
      </c>
      <c r="I1452" s="74">
        <f>'Activity rawdata'!O1451</f>
        <v>43.21</v>
      </c>
      <c r="J1452" s="75">
        <f>'Activity rawdata'!N1451</f>
        <v>22</v>
      </c>
      <c r="K1452" s="75">
        <f>'Activity rawdata'!AC1451</f>
        <v>73.06</v>
      </c>
      <c r="L1452" s="75">
        <f>'Activity rawdata'!AD1451</f>
        <v>93.16</v>
      </c>
      <c r="M1452" s="76">
        <f>'Activity rawdata'!AE1451</f>
        <v>11.991165467090013</v>
      </c>
      <c r="N1452" s="83">
        <f>'Activity rawdata'!T1451+'Activity rawdata'!U1451</f>
        <v>0</v>
      </c>
      <c r="O1452" s="80">
        <f>'Activity rawdata'!V1451</f>
        <v>0</v>
      </c>
      <c r="P1452" s="80">
        <f>'Activity rawdata'!W1451</f>
        <v>0</v>
      </c>
      <c r="Q1452" s="80">
        <f>'Activity rawdata'!X1451</f>
        <v>0</v>
      </c>
      <c r="R1452" s="84">
        <f t="shared" si="230"/>
        <v>0</v>
      </c>
      <c r="S1452" s="80">
        <f>'Activity rawdata'!Z1451</f>
        <v>0</v>
      </c>
      <c r="T1452" s="80">
        <f>'Activity rawdata'!AA1451</f>
        <v>0</v>
      </c>
      <c r="U1452" s="80">
        <f t="shared" si="231"/>
        <v>0</v>
      </c>
      <c r="V1452" s="81">
        <f t="shared" si="232"/>
        <v>0</v>
      </c>
      <c r="W1452" s="75">
        <f t="shared" si="233"/>
        <v>0</v>
      </c>
      <c r="X1452" s="75">
        <f t="shared" si="234"/>
        <v>0</v>
      </c>
      <c r="Y1452" s="75">
        <f t="shared" si="235"/>
        <v>0</v>
      </c>
      <c r="Z1452" s="82">
        <f t="shared" si="236"/>
        <v>0</v>
      </c>
      <c r="AA1452" s="75">
        <f t="shared" si="237"/>
        <v>0</v>
      </c>
      <c r="AB1452" s="75">
        <f t="shared" si="238"/>
        <v>0</v>
      </c>
      <c r="AC1452" s="82">
        <f t="shared" si="239"/>
        <v>0</v>
      </c>
    </row>
    <row r="1453" spans="1:29" x14ac:dyDescent="0.35">
      <c r="A1453" s="70" t="str">
        <f>'Activity rawdata'!A1452</f>
        <v>BH5660-1-171</v>
      </c>
      <c r="B1453" s="71" t="str">
        <f>'Activity rawdata'!B1452</f>
        <v>LB</v>
      </c>
      <c r="C1453" s="71" t="str">
        <f>IF('Activity rawdata'!C1452="PY","Planted",IF('Activity rawdata'!C1452="NY","Nat/Convert",IF('Activity rawdata'!C1452="NN","Nat/Nonconvert",IF('Activity rawdata'!C1452="OY","Planted"))))</f>
        <v>Planted</v>
      </c>
      <c r="D1453" s="70" t="str">
        <f>'Activity rawdata'!D1452</f>
        <v>STP2</v>
      </c>
      <c r="E1453" s="72" t="str">
        <f>'Activity rawdata'!E1452</f>
        <v>91</v>
      </c>
      <c r="F1453" s="73" t="str">
        <f>'Activity rawdata'!L1452</f>
        <v>MT2</v>
      </c>
      <c r="G1453" s="72" t="str">
        <f>'Activity rawdata'!R1452</f>
        <v>2064</v>
      </c>
      <c r="H1453" s="72" t="str">
        <f>IF('Activity rawdata'!P1452="AHTHIN1","1st Thin",IF('Activity rawdata'!P1452="AHCC","Clearcut",IF('Activity rawdata'!P1452="AHTHSMZ","SMZ Thin",IF('Activity rawdata'!P1452="AHTHIN2","2nd Thin",IF('Activity rawdata'!P1452="AFERTE","Early Fert",IF('Activity rawdata'!P1452="AFERTM","Mid Fert",IF('Activity rawdata'!P1452="AFERTL","Late Fert",  IF('Activity rawdata'!P1452="ASP","Site Prep", IF('Activity rawdata'!P1452="APLT","Plant",  IF('Activity rawdata'!P1452="ANREG","Natural Regeneration"))))))))))</f>
        <v>Late Fert</v>
      </c>
      <c r="I1453" s="74">
        <f>'Activity rawdata'!O1452</f>
        <v>21.16</v>
      </c>
      <c r="J1453" s="75">
        <f>'Activity rawdata'!N1452</f>
        <v>22</v>
      </c>
      <c r="K1453" s="75">
        <f>'Activity rawdata'!AC1452</f>
        <v>73.06</v>
      </c>
      <c r="L1453" s="75">
        <f>'Activity rawdata'!AD1452</f>
        <v>93.16</v>
      </c>
      <c r="M1453" s="76">
        <f>'Activity rawdata'!AE1452</f>
        <v>11.991165467090013</v>
      </c>
      <c r="N1453" s="83">
        <f>'Activity rawdata'!T1452+'Activity rawdata'!U1452</f>
        <v>0</v>
      </c>
      <c r="O1453" s="80">
        <f>'Activity rawdata'!V1452</f>
        <v>0</v>
      </c>
      <c r="P1453" s="80">
        <f>'Activity rawdata'!W1452</f>
        <v>0</v>
      </c>
      <c r="Q1453" s="80">
        <f>'Activity rawdata'!X1452</f>
        <v>0</v>
      </c>
      <c r="R1453" s="84">
        <f t="shared" si="230"/>
        <v>0</v>
      </c>
      <c r="S1453" s="80">
        <f>'Activity rawdata'!Z1452</f>
        <v>0</v>
      </c>
      <c r="T1453" s="80">
        <f>'Activity rawdata'!AA1452</f>
        <v>0</v>
      </c>
      <c r="U1453" s="80">
        <f t="shared" si="231"/>
        <v>0</v>
      </c>
      <c r="V1453" s="81">
        <f t="shared" si="232"/>
        <v>0</v>
      </c>
      <c r="W1453" s="75">
        <f t="shared" si="233"/>
        <v>0</v>
      </c>
      <c r="X1453" s="75">
        <f t="shared" si="234"/>
        <v>0</v>
      </c>
      <c r="Y1453" s="75">
        <f t="shared" si="235"/>
        <v>0</v>
      </c>
      <c r="Z1453" s="82">
        <f t="shared" si="236"/>
        <v>0</v>
      </c>
      <c r="AA1453" s="75">
        <f t="shared" si="237"/>
        <v>0</v>
      </c>
      <c r="AB1453" s="75">
        <f t="shared" si="238"/>
        <v>0</v>
      </c>
      <c r="AC1453" s="82">
        <f t="shared" si="239"/>
        <v>0</v>
      </c>
    </row>
    <row r="1454" spans="1:29" x14ac:dyDescent="0.35">
      <c r="A1454" s="70" t="str">
        <f>'Activity rawdata'!A1453</f>
        <v>BH5136-1-396</v>
      </c>
      <c r="B1454" s="71" t="str">
        <f>'Activity rawdata'!B1453</f>
        <v>LB</v>
      </c>
      <c r="C1454" s="71" t="str">
        <f>IF('Activity rawdata'!C1453="PY","Planted",IF('Activity rawdata'!C1453="NY","Nat/Convert",IF('Activity rawdata'!C1453="NN","Nat/Nonconvert",IF('Activity rawdata'!C1453="OY","Planted"))))</f>
        <v>Planted</v>
      </c>
      <c r="D1454" s="70" t="str">
        <f>'Activity rawdata'!D1453</f>
        <v>STP3</v>
      </c>
      <c r="E1454" s="72" t="str">
        <f>'Activity rawdata'!E1453</f>
        <v>88</v>
      </c>
      <c r="F1454" s="73" t="str">
        <f>'Activity rawdata'!L1453</f>
        <v>MT2</v>
      </c>
      <c r="G1454" s="72" t="str">
        <f>'Activity rawdata'!R1453</f>
        <v>2064</v>
      </c>
      <c r="H1454" s="72" t="str">
        <f>IF('Activity rawdata'!P1453="AHTHIN1","1st Thin",IF('Activity rawdata'!P1453="AHCC","Clearcut",IF('Activity rawdata'!P1453="AHTHSMZ","SMZ Thin",IF('Activity rawdata'!P1453="AHTHIN2","2nd Thin",IF('Activity rawdata'!P1453="AFERTE","Early Fert",IF('Activity rawdata'!P1453="AFERTM","Mid Fert",IF('Activity rawdata'!P1453="AFERTL","Late Fert",  IF('Activity rawdata'!P1453="ASP","Site Prep", IF('Activity rawdata'!P1453="APLT","Plant",  IF('Activity rawdata'!P1453="ANREG","Natural Regeneration"))))))))))</f>
        <v>Late Fert</v>
      </c>
      <c r="I1454" s="74">
        <f>'Activity rawdata'!O1453</f>
        <v>33.85</v>
      </c>
      <c r="J1454" s="75">
        <f>'Activity rawdata'!N1453</f>
        <v>22</v>
      </c>
      <c r="K1454" s="75">
        <f>'Activity rawdata'!AC1453</f>
        <v>74.680000000000007</v>
      </c>
      <c r="L1454" s="75">
        <f>'Activity rawdata'!AD1453</f>
        <v>102.65</v>
      </c>
      <c r="M1454" s="76">
        <f>'Activity rawdata'!AE1453</f>
        <v>11.549388213127182</v>
      </c>
      <c r="N1454" s="83">
        <f>'Activity rawdata'!T1453+'Activity rawdata'!U1453</f>
        <v>0</v>
      </c>
      <c r="O1454" s="80">
        <f>'Activity rawdata'!V1453</f>
        <v>0</v>
      </c>
      <c r="P1454" s="80">
        <f>'Activity rawdata'!W1453</f>
        <v>0</v>
      </c>
      <c r="Q1454" s="80">
        <f>'Activity rawdata'!X1453</f>
        <v>0</v>
      </c>
      <c r="R1454" s="84">
        <f t="shared" si="230"/>
        <v>0</v>
      </c>
      <c r="S1454" s="80">
        <f>'Activity rawdata'!Z1453</f>
        <v>0</v>
      </c>
      <c r="T1454" s="80">
        <f>'Activity rawdata'!AA1453</f>
        <v>0</v>
      </c>
      <c r="U1454" s="80">
        <f t="shared" si="231"/>
        <v>0</v>
      </c>
      <c r="V1454" s="81">
        <f t="shared" si="232"/>
        <v>0</v>
      </c>
      <c r="W1454" s="75">
        <f t="shared" si="233"/>
        <v>0</v>
      </c>
      <c r="X1454" s="75">
        <f t="shared" si="234"/>
        <v>0</v>
      </c>
      <c r="Y1454" s="75">
        <f t="shared" si="235"/>
        <v>0</v>
      </c>
      <c r="Z1454" s="82">
        <f t="shared" si="236"/>
        <v>0</v>
      </c>
      <c r="AA1454" s="75">
        <f t="shared" si="237"/>
        <v>0</v>
      </c>
      <c r="AB1454" s="75">
        <f t="shared" si="238"/>
        <v>0</v>
      </c>
      <c r="AC1454" s="82">
        <f t="shared" si="239"/>
        <v>0</v>
      </c>
    </row>
    <row r="1455" spans="1:29" x14ac:dyDescent="0.35">
      <c r="A1455" s="70" t="str">
        <f>'Activity rawdata'!A1454</f>
        <v>BH5136-1-139</v>
      </c>
      <c r="B1455" s="71" t="str">
        <f>'Activity rawdata'!B1454</f>
        <v>LB</v>
      </c>
      <c r="C1455" s="71" t="str">
        <f>IF('Activity rawdata'!C1454="PY","Planted",IF('Activity rawdata'!C1454="NY","Nat/Convert",IF('Activity rawdata'!C1454="NN","Nat/Nonconvert",IF('Activity rawdata'!C1454="OY","Planted"))))</f>
        <v>Planted</v>
      </c>
      <c r="D1455" s="70" t="str">
        <f>'Activity rawdata'!D1454</f>
        <v>STP3</v>
      </c>
      <c r="E1455" s="72" t="str">
        <f>'Activity rawdata'!E1454</f>
        <v>91</v>
      </c>
      <c r="F1455" s="73" t="str">
        <f>'Activity rawdata'!L1454</f>
        <v>MT2</v>
      </c>
      <c r="G1455" s="72" t="str">
        <f>'Activity rawdata'!R1454</f>
        <v>2064</v>
      </c>
      <c r="H1455" s="72" t="str">
        <f>IF('Activity rawdata'!P1454="AHTHIN1","1st Thin",IF('Activity rawdata'!P1454="AHCC","Clearcut",IF('Activity rawdata'!P1454="AHTHSMZ","SMZ Thin",IF('Activity rawdata'!P1454="AHTHIN2","2nd Thin",IF('Activity rawdata'!P1454="AFERTE","Early Fert",IF('Activity rawdata'!P1454="AFERTM","Mid Fert",IF('Activity rawdata'!P1454="AFERTL","Late Fert",  IF('Activity rawdata'!P1454="ASP","Site Prep", IF('Activity rawdata'!P1454="APLT","Plant",  IF('Activity rawdata'!P1454="ANREG","Natural Regeneration"))))))))))</f>
        <v>Late Fert</v>
      </c>
      <c r="I1455" s="74">
        <f>'Activity rawdata'!O1454</f>
        <v>8.33</v>
      </c>
      <c r="J1455" s="75">
        <f>'Activity rawdata'!N1454</f>
        <v>22</v>
      </c>
      <c r="K1455" s="75">
        <f>'Activity rawdata'!AC1454</f>
        <v>73.06</v>
      </c>
      <c r="L1455" s="75">
        <f>'Activity rawdata'!AD1454</f>
        <v>93.16</v>
      </c>
      <c r="M1455" s="76">
        <f>'Activity rawdata'!AE1454</f>
        <v>11.991165467090013</v>
      </c>
      <c r="N1455" s="83">
        <f>'Activity rawdata'!T1454+'Activity rawdata'!U1454</f>
        <v>0</v>
      </c>
      <c r="O1455" s="80">
        <f>'Activity rawdata'!V1454</f>
        <v>0</v>
      </c>
      <c r="P1455" s="80">
        <f>'Activity rawdata'!W1454</f>
        <v>0</v>
      </c>
      <c r="Q1455" s="80">
        <f>'Activity rawdata'!X1454</f>
        <v>0</v>
      </c>
      <c r="R1455" s="84">
        <f t="shared" si="230"/>
        <v>0</v>
      </c>
      <c r="S1455" s="80">
        <f>'Activity rawdata'!Z1454</f>
        <v>0</v>
      </c>
      <c r="T1455" s="80">
        <f>'Activity rawdata'!AA1454</f>
        <v>0</v>
      </c>
      <c r="U1455" s="80">
        <f t="shared" si="231"/>
        <v>0</v>
      </c>
      <c r="V1455" s="81">
        <f t="shared" si="232"/>
        <v>0</v>
      </c>
      <c r="W1455" s="75">
        <f t="shared" si="233"/>
        <v>0</v>
      </c>
      <c r="X1455" s="75">
        <f t="shared" si="234"/>
        <v>0</v>
      </c>
      <c r="Y1455" s="75">
        <f t="shared" si="235"/>
        <v>0</v>
      </c>
      <c r="Z1455" s="82">
        <f t="shared" si="236"/>
        <v>0</v>
      </c>
      <c r="AA1455" s="75">
        <f t="shared" si="237"/>
        <v>0</v>
      </c>
      <c r="AB1455" s="75">
        <f t="shared" si="238"/>
        <v>0</v>
      </c>
      <c r="AC1455" s="82">
        <f t="shared" si="239"/>
        <v>0</v>
      </c>
    </row>
    <row r="1456" spans="1:29" x14ac:dyDescent="0.35">
      <c r="A1456" s="70" t="str">
        <f>'Activity rawdata'!A1455</f>
        <v>BH5660-1-201</v>
      </c>
      <c r="B1456" s="71" t="str">
        <f>'Activity rawdata'!B1455</f>
        <v>LB</v>
      </c>
      <c r="C1456" s="71" t="str">
        <f>IF('Activity rawdata'!C1455="PY","Planted",IF('Activity rawdata'!C1455="NY","Nat/Convert",IF('Activity rawdata'!C1455="NN","Nat/Nonconvert",IF('Activity rawdata'!C1455="OY","Planted"))))</f>
        <v>Planted</v>
      </c>
      <c r="D1456" s="70" t="str">
        <f>'Activity rawdata'!D1455</f>
        <v>STP2</v>
      </c>
      <c r="E1456" s="72" t="str">
        <f>'Activity rawdata'!E1455</f>
        <v>87</v>
      </c>
      <c r="F1456" s="73" t="str">
        <f>'Activity rawdata'!L1455</f>
        <v>MT2</v>
      </c>
      <c r="G1456" s="72" t="str">
        <f>'Activity rawdata'!R1455</f>
        <v>2064</v>
      </c>
      <c r="H1456" s="72" t="str">
        <f>IF('Activity rawdata'!P1455="AHTHIN1","1st Thin",IF('Activity rawdata'!P1455="AHCC","Clearcut",IF('Activity rawdata'!P1455="AHTHSMZ","SMZ Thin",IF('Activity rawdata'!P1455="AHTHIN2","2nd Thin",IF('Activity rawdata'!P1455="AFERTE","Early Fert",IF('Activity rawdata'!P1455="AFERTM","Mid Fert",IF('Activity rawdata'!P1455="AFERTL","Late Fert",  IF('Activity rawdata'!P1455="ASP","Site Prep", IF('Activity rawdata'!P1455="APLT","Plant",  IF('Activity rawdata'!P1455="ANREG","Natural Regeneration"))))))))))</f>
        <v>Late Fert</v>
      </c>
      <c r="I1456" s="74">
        <f>'Activity rawdata'!O1455</f>
        <v>25.29</v>
      </c>
      <c r="J1456" s="75">
        <f>'Activity rawdata'!N1455</f>
        <v>22</v>
      </c>
      <c r="K1456" s="75">
        <f>'Activity rawdata'!AC1455</f>
        <v>74.680000000000007</v>
      </c>
      <c r="L1456" s="75">
        <f>'Activity rawdata'!AD1455</f>
        <v>102.65</v>
      </c>
      <c r="M1456" s="76">
        <f>'Activity rawdata'!AE1455</f>
        <v>11.549388213127182</v>
      </c>
      <c r="N1456" s="83">
        <f>'Activity rawdata'!T1455+'Activity rawdata'!U1455</f>
        <v>0</v>
      </c>
      <c r="O1456" s="80">
        <f>'Activity rawdata'!V1455</f>
        <v>0</v>
      </c>
      <c r="P1456" s="80">
        <f>'Activity rawdata'!W1455</f>
        <v>0</v>
      </c>
      <c r="Q1456" s="80">
        <f>'Activity rawdata'!X1455</f>
        <v>0</v>
      </c>
      <c r="R1456" s="84">
        <f t="shared" si="230"/>
        <v>0</v>
      </c>
      <c r="S1456" s="80">
        <f>'Activity rawdata'!Z1455</f>
        <v>0</v>
      </c>
      <c r="T1456" s="80">
        <f>'Activity rawdata'!AA1455</f>
        <v>0</v>
      </c>
      <c r="U1456" s="80">
        <f t="shared" si="231"/>
        <v>0</v>
      </c>
      <c r="V1456" s="81">
        <f t="shared" si="232"/>
        <v>0</v>
      </c>
      <c r="W1456" s="75">
        <f t="shared" si="233"/>
        <v>0</v>
      </c>
      <c r="X1456" s="75">
        <f t="shared" si="234"/>
        <v>0</v>
      </c>
      <c r="Y1456" s="75">
        <f t="shared" si="235"/>
        <v>0</v>
      </c>
      <c r="Z1456" s="82">
        <f t="shared" si="236"/>
        <v>0</v>
      </c>
      <c r="AA1456" s="75">
        <f t="shared" si="237"/>
        <v>0</v>
      </c>
      <c r="AB1456" s="75">
        <f t="shared" si="238"/>
        <v>0</v>
      </c>
      <c r="AC1456" s="82">
        <f t="shared" si="239"/>
        <v>0</v>
      </c>
    </row>
    <row r="1457" spans="1:29" x14ac:dyDescent="0.35">
      <c r="A1457" s="70" t="str">
        <f>'Activity rawdata'!A1456</f>
        <v>BH5660-1-173</v>
      </c>
      <c r="B1457" s="71" t="str">
        <f>'Activity rawdata'!B1456</f>
        <v>LB</v>
      </c>
      <c r="C1457" s="71" t="str">
        <f>IF('Activity rawdata'!C1456="PY","Planted",IF('Activity rawdata'!C1456="NY","Nat/Convert",IF('Activity rawdata'!C1456="NN","Nat/Nonconvert",IF('Activity rawdata'!C1456="OY","Planted"))))</f>
        <v>Planted</v>
      </c>
      <c r="D1457" s="70" t="str">
        <f>'Activity rawdata'!D1456</f>
        <v>STP2</v>
      </c>
      <c r="E1457" s="72" t="str">
        <f>'Activity rawdata'!E1456</f>
        <v>91</v>
      </c>
      <c r="F1457" s="73" t="str">
        <f>'Activity rawdata'!L1456</f>
        <v>MT2</v>
      </c>
      <c r="G1457" s="72" t="str">
        <f>'Activity rawdata'!R1456</f>
        <v>2064</v>
      </c>
      <c r="H1457" s="72" t="str">
        <f>IF('Activity rawdata'!P1456="AHTHIN1","1st Thin",IF('Activity rawdata'!P1456="AHCC","Clearcut",IF('Activity rawdata'!P1456="AHTHSMZ","SMZ Thin",IF('Activity rawdata'!P1456="AHTHIN2","2nd Thin",IF('Activity rawdata'!P1456="AFERTE","Early Fert",IF('Activity rawdata'!P1456="AFERTM","Mid Fert",IF('Activity rawdata'!P1456="AFERTL","Late Fert",  IF('Activity rawdata'!P1456="ASP","Site Prep", IF('Activity rawdata'!P1456="APLT","Plant",  IF('Activity rawdata'!P1456="ANREG","Natural Regeneration"))))))))))</f>
        <v>Late Fert</v>
      </c>
      <c r="I1457" s="74">
        <f>'Activity rawdata'!O1456</f>
        <v>20.9</v>
      </c>
      <c r="J1457" s="75">
        <f>'Activity rawdata'!N1456</f>
        <v>22</v>
      </c>
      <c r="K1457" s="75">
        <f>'Activity rawdata'!AC1456</f>
        <v>73.06</v>
      </c>
      <c r="L1457" s="75">
        <f>'Activity rawdata'!AD1456</f>
        <v>93.16</v>
      </c>
      <c r="M1457" s="76">
        <f>'Activity rawdata'!AE1456</f>
        <v>11.991165467090013</v>
      </c>
      <c r="N1457" s="83">
        <f>'Activity rawdata'!T1456+'Activity rawdata'!U1456</f>
        <v>0</v>
      </c>
      <c r="O1457" s="80">
        <f>'Activity rawdata'!V1456</f>
        <v>0</v>
      </c>
      <c r="P1457" s="80">
        <f>'Activity rawdata'!W1456</f>
        <v>0</v>
      </c>
      <c r="Q1457" s="80">
        <f>'Activity rawdata'!X1456</f>
        <v>0</v>
      </c>
      <c r="R1457" s="84">
        <f t="shared" si="230"/>
        <v>0</v>
      </c>
      <c r="S1457" s="80">
        <f>'Activity rawdata'!Z1456</f>
        <v>0</v>
      </c>
      <c r="T1457" s="80">
        <f>'Activity rawdata'!AA1456</f>
        <v>0</v>
      </c>
      <c r="U1457" s="80">
        <f t="shared" si="231"/>
        <v>0</v>
      </c>
      <c r="V1457" s="81">
        <f t="shared" si="232"/>
        <v>0</v>
      </c>
      <c r="W1457" s="75">
        <f t="shared" si="233"/>
        <v>0</v>
      </c>
      <c r="X1457" s="75">
        <f t="shared" si="234"/>
        <v>0</v>
      </c>
      <c r="Y1457" s="75">
        <f t="shared" si="235"/>
        <v>0</v>
      </c>
      <c r="Z1457" s="82">
        <f t="shared" si="236"/>
        <v>0</v>
      </c>
      <c r="AA1457" s="75">
        <f t="shared" si="237"/>
        <v>0</v>
      </c>
      <c r="AB1457" s="75">
        <f t="shared" si="238"/>
        <v>0</v>
      </c>
      <c r="AC1457" s="82">
        <f t="shared" si="239"/>
        <v>0</v>
      </c>
    </row>
    <row r="1458" spans="1:29" x14ac:dyDescent="0.35">
      <c r="A1458" s="70" t="str">
        <f>'Activity rawdata'!A1457</f>
        <v>BH5660-1-170</v>
      </c>
      <c r="B1458" s="71" t="str">
        <f>'Activity rawdata'!B1457</f>
        <v>LB</v>
      </c>
      <c r="C1458" s="71" t="str">
        <f>IF('Activity rawdata'!C1457="PY","Planted",IF('Activity rawdata'!C1457="NY","Nat/Convert",IF('Activity rawdata'!C1457="NN","Nat/Nonconvert",IF('Activity rawdata'!C1457="OY","Planted"))))</f>
        <v>Planted</v>
      </c>
      <c r="D1458" s="70" t="str">
        <f>'Activity rawdata'!D1457</f>
        <v>STP2</v>
      </c>
      <c r="E1458" s="72" t="str">
        <f>'Activity rawdata'!E1457</f>
        <v>91</v>
      </c>
      <c r="F1458" s="73" t="str">
        <f>'Activity rawdata'!L1457</f>
        <v>MT2</v>
      </c>
      <c r="G1458" s="72" t="str">
        <f>'Activity rawdata'!R1457</f>
        <v>2064</v>
      </c>
      <c r="H1458" s="72" t="str">
        <f>IF('Activity rawdata'!P1457="AHTHIN1","1st Thin",IF('Activity rawdata'!P1457="AHCC","Clearcut",IF('Activity rawdata'!P1457="AHTHSMZ","SMZ Thin",IF('Activity rawdata'!P1457="AHTHIN2","2nd Thin",IF('Activity rawdata'!P1457="AFERTE","Early Fert",IF('Activity rawdata'!P1457="AFERTM","Mid Fert",IF('Activity rawdata'!P1457="AFERTL","Late Fert",  IF('Activity rawdata'!P1457="ASP","Site Prep", IF('Activity rawdata'!P1457="APLT","Plant",  IF('Activity rawdata'!P1457="ANREG","Natural Regeneration"))))))))))</f>
        <v>Late Fert</v>
      </c>
      <c r="I1458" s="74">
        <f>'Activity rawdata'!O1457</f>
        <v>4.42</v>
      </c>
      <c r="J1458" s="75">
        <f>'Activity rawdata'!N1457</f>
        <v>22</v>
      </c>
      <c r="K1458" s="75">
        <f>'Activity rawdata'!AC1457</f>
        <v>73.06</v>
      </c>
      <c r="L1458" s="75">
        <f>'Activity rawdata'!AD1457</f>
        <v>93.16</v>
      </c>
      <c r="M1458" s="76">
        <f>'Activity rawdata'!AE1457</f>
        <v>11.991165467090013</v>
      </c>
      <c r="N1458" s="83">
        <f>'Activity rawdata'!T1457+'Activity rawdata'!U1457</f>
        <v>0</v>
      </c>
      <c r="O1458" s="80">
        <f>'Activity rawdata'!V1457</f>
        <v>0</v>
      </c>
      <c r="P1458" s="80">
        <f>'Activity rawdata'!W1457</f>
        <v>0</v>
      </c>
      <c r="Q1458" s="80">
        <f>'Activity rawdata'!X1457</f>
        <v>0</v>
      </c>
      <c r="R1458" s="84">
        <f t="shared" si="230"/>
        <v>0</v>
      </c>
      <c r="S1458" s="80">
        <f>'Activity rawdata'!Z1457</f>
        <v>0</v>
      </c>
      <c r="T1458" s="80">
        <f>'Activity rawdata'!AA1457</f>
        <v>0</v>
      </c>
      <c r="U1458" s="80">
        <f t="shared" si="231"/>
        <v>0</v>
      </c>
      <c r="V1458" s="81">
        <f t="shared" si="232"/>
        <v>0</v>
      </c>
      <c r="W1458" s="75">
        <f t="shared" si="233"/>
        <v>0</v>
      </c>
      <c r="X1458" s="75">
        <f t="shared" si="234"/>
        <v>0</v>
      </c>
      <c r="Y1458" s="75">
        <f t="shared" si="235"/>
        <v>0</v>
      </c>
      <c r="Z1458" s="82">
        <f t="shared" si="236"/>
        <v>0</v>
      </c>
      <c r="AA1458" s="75">
        <f t="shared" si="237"/>
        <v>0</v>
      </c>
      <c r="AB1458" s="75">
        <f t="shared" si="238"/>
        <v>0</v>
      </c>
      <c r="AC1458" s="82">
        <f t="shared" si="239"/>
        <v>0</v>
      </c>
    </row>
    <row r="1459" spans="1:29" x14ac:dyDescent="0.35">
      <c r="A1459" s="70" t="str">
        <f>'Activity rawdata'!A1458</f>
        <v>BH5660-1-168</v>
      </c>
      <c r="B1459" s="71" t="str">
        <f>'Activity rawdata'!B1458</f>
        <v>LB</v>
      </c>
      <c r="C1459" s="71" t="str">
        <f>IF('Activity rawdata'!C1458="PY","Planted",IF('Activity rawdata'!C1458="NY","Nat/Convert",IF('Activity rawdata'!C1458="NN","Nat/Nonconvert",IF('Activity rawdata'!C1458="OY","Planted"))))</f>
        <v>Planted</v>
      </c>
      <c r="D1459" s="70" t="str">
        <f>'Activity rawdata'!D1458</f>
        <v>STP2</v>
      </c>
      <c r="E1459" s="72" t="str">
        <f>'Activity rawdata'!E1458</f>
        <v>91</v>
      </c>
      <c r="F1459" s="73" t="str">
        <f>'Activity rawdata'!L1458</f>
        <v>MT2</v>
      </c>
      <c r="G1459" s="72" t="str">
        <f>'Activity rawdata'!R1458</f>
        <v>2064</v>
      </c>
      <c r="H1459" s="72" t="str">
        <f>IF('Activity rawdata'!P1458="AHTHIN1","1st Thin",IF('Activity rawdata'!P1458="AHCC","Clearcut",IF('Activity rawdata'!P1458="AHTHSMZ","SMZ Thin",IF('Activity rawdata'!P1458="AHTHIN2","2nd Thin",IF('Activity rawdata'!P1458="AFERTE","Early Fert",IF('Activity rawdata'!P1458="AFERTM","Mid Fert",IF('Activity rawdata'!P1458="AFERTL","Late Fert",  IF('Activity rawdata'!P1458="ASP","Site Prep", IF('Activity rawdata'!P1458="APLT","Plant",  IF('Activity rawdata'!P1458="ANREG","Natural Regeneration"))))))))))</f>
        <v>Late Fert</v>
      </c>
      <c r="I1459" s="74">
        <f>'Activity rawdata'!O1458</f>
        <v>7.27</v>
      </c>
      <c r="J1459" s="75">
        <f>'Activity rawdata'!N1458</f>
        <v>22</v>
      </c>
      <c r="K1459" s="75">
        <f>'Activity rawdata'!AC1458</f>
        <v>73.06</v>
      </c>
      <c r="L1459" s="75">
        <f>'Activity rawdata'!AD1458</f>
        <v>93.16</v>
      </c>
      <c r="M1459" s="76">
        <f>'Activity rawdata'!AE1458</f>
        <v>11.991165467090013</v>
      </c>
      <c r="N1459" s="83">
        <f>'Activity rawdata'!T1458+'Activity rawdata'!U1458</f>
        <v>0</v>
      </c>
      <c r="O1459" s="80">
        <f>'Activity rawdata'!V1458</f>
        <v>0</v>
      </c>
      <c r="P1459" s="80">
        <f>'Activity rawdata'!W1458</f>
        <v>0</v>
      </c>
      <c r="Q1459" s="80">
        <f>'Activity rawdata'!X1458</f>
        <v>0</v>
      </c>
      <c r="R1459" s="84">
        <f t="shared" si="230"/>
        <v>0</v>
      </c>
      <c r="S1459" s="80">
        <f>'Activity rawdata'!Z1458</f>
        <v>0</v>
      </c>
      <c r="T1459" s="80">
        <f>'Activity rawdata'!AA1458</f>
        <v>0</v>
      </c>
      <c r="U1459" s="80">
        <f t="shared" si="231"/>
        <v>0</v>
      </c>
      <c r="V1459" s="81">
        <f t="shared" si="232"/>
        <v>0</v>
      </c>
      <c r="W1459" s="75">
        <f t="shared" si="233"/>
        <v>0</v>
      </c>
      <c r="X1459" s="75">
        <f t="shared" si="234"/>
        <v>0</v>
      </c>
      <c r="Y1459" s="75">
        <f t="shared" si="235"/>
        <v>0</v>
      </c>
      <c r="Z1459" s="82">
        <f t="shared" si="236"/>
        <v>0</v>
      </c>
      <c r="AA1459" s="75">
        <f t="shared" si="237"/>
        <v>0</v>
      </c>
      <c r="AB1459" s="75">
        <f t="shared" si="238"/>
        <v>0</v>
      </c>
      <c r="AC1459" s="82">
        <f t="shared" si="239"/>
        <v>0</v>
      </c>
    </row>
    <row r="1460" spans="1:29" x14ac:dyDescent="0.35">
      <c r="A1460" s="70" t="str">
        <f>'Activity rawdata'!A1459</f>
        <v>BH5660-1-166</v>
      </c>
      <c r="B1460" s="71" t="str">
        <f>'Activity rawdata'!B1459</f>
        <v>LB</v>
      </c>
      <c r="C1460" s="71" t="str">
        <f>IF('Activity rawdata'!C1459="PY","Planted",IF('Activity rawdata'!C1459="NY","Nat/Convert",IF('Activity rawdata'!C1459="NN","Nat/Nonconvert",IF('Activity rawdata'!C1459="OY","Planted"))))</f>
        <v>Planted</v>
      </c>
      <c r="D1460" s="70" t="str">
        <f>'Activity rawdata'!D1459</f>
        <v>STP2</v>
      </c>
      <c r="E1460" s="72" t="str">
        <f>'Activity rawdata'!E1459</f>
        <v>91</v>
      </c>
      <c r="F1460" s="73" t="str">
        <f>'Activity rawdata'!L1459</f>
        <v>MT2</v>
      </c>
      <c r="G1460" s="72" t="str">
        <f>'Activity rawdata'!R1459</f>
        <v>2064</v>
      </c>
      <c r="H1460" s="72" t="str">
        <f>IF('Activity rawdata'!P1459="AHTHIN1","1st Thin",IF('Activity rawdata'!P1459="AHCC","Clearcut",IF('Activity rawdata'!P1459="AHTHSMZ","SMZ Thin",IF('Activity rawdata'!P1459="AHTHIN2","2nd Thin",IF('Activity rawdata'!P1459="AFERTE","Early Fert",IF('Activity rawdata'!P1459="AFERTM","Mid Fert",IF('Activity rawdata'!P1459="AFERTL","Late Fert",  IF('Activity rawdata'!P1459="ASP","Site Prep", IF('Activity rawdata'!P1459="APLT","Plant",  IF('Activity rawdata'!P1459="ANREG","Natural Regeneration"))))))))))</f>
        <v>Late Fert</v>
      </c>
      <c r="I1460" s="74">
        <f>'Activity rawdata'!O1459</f>
        <v>23.16</v>
      </c>
      <c r="J1460" s="75">
        <f>'Activity rawdata'!N1459</f>
        <v>22</v>
      </c>
      <c r="K1460" s="75">
        <f>'Activity rawdata'!AC1459</f>
        <v>73.06</v>
      </c>
      <c r="L1460" s="75">
        <f>'Activity rawdata'!AD1459</f>
        <v>93.16</v>
      </c>
      <c r="M1460" s="76">
        <f>'Activity rawdata'!AE1459</f>
        <v>11.991165467090013</v>
      </c>
      <c r="N1460" s="83">
        <f>'Activity rawdata'!T1459+'Activity rawdata'!U1459</f>
        <v>0</v>
      </c>
      <c r="O1460" s="80">
        <f>'Activity rawdata'!V1459</f>
        <v>0</v>
      </c>
      <c r="P1460" s="80">
        <f>'Activity rawdata'!W1459</f>
        <v>0</v>
      </c>
      <c r="Q1460" s="80">
        <f>'Activity rawdata'!X1459</f>
        <v>0</v>
      </c>
      <c r="R1460" s="84">
        <f t="shared" si="230"/>
        <v>0</v>
      </c>
      <c r="S1460" s="80">
        <f>'Activity rawdata'!Z1459</f>
        <v>0</v>
      </c>
      <c r="T1460" s="80">
        <f>'Activity rawdata'!AA1459</f>
        <v>0</v>
      </c>
      <c r="U1460" s="80">
        <f t="shared" si="231"/>
        <v>0</v>
      </c>
      <c r="V1460" s="81">
        <f t="shared" si="232"/>
        <v>0</v>
      </c>
      <c r="W1460" s="75">
        <f t="shared" si="233"/>
        <v>0</v>
      </c>
      <c r="X1460" s="75">
        <f t="shared" si="234"/>
        <v>0</v>
      </c>
      <c r="Y1460" s="75">
        <f t="shared" si="235"/>
        <v>0</v>
      </c>
      <c r="Z1460" s="82">
        <f t="shared" si="236"/>
        <v>0</v>
      </c>
      <c r="AA1460" s="75">
        <f t="shared" si="237"/>
        <v>0</v>
      </c>
      <c r="AB1460" s="75">
        <f t="shared" si="238"/>
        <v>0</v>
      </c>
      <c r="AC1460" s="82">
        <f t="shared" si="239"/>
        <v>0</v>
      </c>
    </row>
    <row r="1461" spans="1:29" x14ac:dyDescent="0.35">
      <c r="A1461" s="70" t="str">
        <f>'Activity rawdata'!A1460</f>
        <v>BH5145-1-151</v>
      </c>
      <c r="B1461" s="71" t="str">
        <f>'Activity rawdata'!B1460</f>
        <v>LB</v>
      </c>
      <c r="C1461" s="71" t="str">
        <f>IF('Activity rawdata'!C1460="PY","Planted",IF('Activity rawdata'!C1460="NY","Nat/Convert",IF('Activity rawdata'!C1460="NN","Nat/Nonconvert",IF('Activity rawdata'!C1460="OY","Planted"))))</f>
        <v>Planted</v>
      </c>
      <c r="D1461" s="70" t="str">
        <f>'Activity rawdata'!D1460</f>
        <v>STP2</v>
      </c>
      <c r="E1461" s="72" t="str">
        <f>'Activity rawdata'!E1460</f>
        <v>91</v>
      </c>
      <c r="F1461" s="73" t="str">
        <f>'Activity rawdata'!L1460</f>
        <v>MT2</v>
      </c>
      <c r="G1461" s="72" t="str">
        <f>'Activity rawdata'!R1460</f>
        <v>2064</v>
      </c>
      <c r="H1461" s="72" t="str">
        <f>IF('Activity rawdata'!P1460="AHTHIN1","1st Thin",IF('Activity rawdata'!P1460="AHCC","Clearcut",IF('Activity rawdata'!P1460="AHTHSMZ","SMZ Thin",IF('Activity rawdata'!P1460="AHTHIN2","2nd Thin",IF('Activity rawdata'!P1460="AFERTE","Early Fert",IF('Activity rawdata'!P1460="AFERTM","Mid Fert",IF('Activity rawdata'!P1460="AFERTL","Late Fert",  IF('Activity rawdata'!P1460="ASP","Site Prep", IF('Activity rawdata'!P1460="APLT","Plant",  IF('Activity rawdata'!P1460="ANREG","Natural Regeneration"))))))))))</f>
        <v>Late Fert</v>
      </c>
      <c r="I1461" s="74">
        <f>'Activity rawdata'!O1460</f>
        <v>20.37</v>
      </c>
      <c r="J1461" s="75">
        <f>'Activity rawdata'!N1460</f>
        <v>22</v>
      </c>
      <c r="K1461" s="75">
        <f>'Activity rawdata'!AC1460</f>
        <v>73.06</v>
      </c>
      <c r="L1461" s="75">
        <f>'Activity rawdata'!AD1460</f>
        <v>93.16</v>
      </c>
      <c r="M1461" s="76">
        <f>'Activity rawdata'!AE1460</f>
        <v>11.991165467090013</v>
      </c>
      <c r="N1461" s="83">
        <f>'Activity rawdata'!T1460+'Activity rawdata'!U1460</f>
        <v>0</v>
      </c>
      <c r="O1461" s="80">
        <f>'Activity rawdata'!V1460</f>
        <v>0</v>
      </c>
      <c r="P1461" s="80">
        <f>'Activity rawdata'!W1460</f>
        <v>0</v>
      </c>
      <c r="Q1461" s="80">
        <f>'Activity rawdata'!X1460</f>
        <v>0</v>
      </c>
      <c r="R1461" s="84">
        <f t="shared" si="230"/>
        <v>0</v>
      </c>
      <c r="S1461" s="80">
        <f>'Activity rawdata'!Z1460</f>
        <v>0</v>
      </c>
      <c r="T1461" s="80">
        <f>'Activity rawdata'!AA1460</f>
        <v>0</v>
      </c>
      <c r="U1461" s="80">
        <f t="shared" si="231"/>
        <v>0</v>
      </c>
      <c r="V1461" s="81">
        <f t="shared" si="232"/>
        <v>0</v>
      </c>
      <c r="W1461" s="75">
        <f t="shared" si="233"/>
        <v>0</v>
      </c>
      <c r="X1461" s="75">
        <f t="shared" si="234"/>
        <v>0</v>
      </c>
      <c r="Y1461" s="75">
        <f t="shared" si="235"/>
        <v>0</v>
      </c>
      <c r="Z1461" s="82">
        <f t="shared" si="236"/>
        <v>0</v>
      </c>
      <c r="AA1461" s="75">
        <f t="shared" si="237"/>
        <v>0</v>
      </c>
      <c r="AB1461" s="75">
        <f t="shared" si="238"/>
        <v>0</v>
      </c>
      <c r="AC1461" s="82">
        <f t="shared" si="239"/>
        <v>0</v>
      </c>
    </row>
    <row r="1462" spans="1:29" x14ac:dyDescent="0.35">
      <c r="A1462" s="70" t="str">
        <f>'Activity rawdata'!A1461</f>
        <v>BH5145-1-153</v>
      </c>
      <c r="B1462" s="71" t="str">
        <f>'Activity rawdata'!B1461</f>
        <v>LB</v>
      </c>
      <c r="C1462" s="71" t="str">
        <f>IF('Activity rawdata'!C1461="PY","Planted",IF('Activity rawdata'!C1461="NY","Nat/Convert",IF('Activity rawdata'!C1461="NN","Nat/Nonconvert",IF('Activity rawdata'!C1461="OY","Planted"))))</f>
        <v>Planted</v>
      </c>
      <c r="D1462" s="70" t="str">
        <f>'Activity rawdata'!D1461</f>
        <v>STP2</v>
      </c>
      <c r="E1462" s="72" t="str">
        <f>'Activity rawdata'!E1461</f>
        <v>91</v>
      </c>
      <c r="F1462" s="73" t="str">
        <f>'Activity rawdata'!L1461</f>
        <v>MT2</v>
      </c>
      <c r="G1462" s="72" t="str">
        <f>'Activity rawdata'!R1461</f>
        <v>2064</v>
      </c>
      <c r="H1462" s="72" t="str">
        <f>IF('Activity rawdata'!P1461="AHTHIN1","1st Thin",IF('Activity rawdata'!P1461="AHCC","Clearcut",IF('Activity rawdata'!P1461="AHTHSMZ","SMZ Thin",IF('Activity rawdata'!P1461="AHTHIN2","2nd Thin",IF('Activity rawdata'!P1461="AFERTE","Early Fert",IF('Activity rawdata'!P1461="AFERTM","Mid Fert",IF('Activity rawdata'!P1461="AFERTL","Late Fert",  IF('Activity rawdata'!P1461="ASP","Site Prep", IF('Activity rawdata'!P1461="APLT","Plant",  IF('Activity rawdata'!P1461="ANREG","Natural Regeneration"))))))))))</f>
        <v>Late Fert</v>
      </c>
      <c r="I1462" s="74">
        <f>'Activity rawdata'!O1461</f>
        <v>8.0299999999999994</v>
      </c>
      <c r="J1462" s="75">
        <f>'Activity rawdata'!N1461</f>
        <v>22</v>
      </c>
      <c r="K1462" s="75">
        <f>'Activity rawdata'!AC1461</f>
        <v>73.06</v>
      </c>
      <c r="L1462" s="75">
        <f>'Activity rawdata'!AD1461</f>
        <v>93.16</v>
      </c>
      <c r="M1462" s="76">
        <f>'Activity rawdata'!AE1461</f>
        <v>11.991165467090013</v>
      </c>
      <c r="N1462" s="83">
        <f>'Activity rawdata'!T1461+'Activity rawdata'!U1461</f>
        <v>0</v>
      </c>
      <c r="O1462" s="80">
        <f>'Activity rawdata'!V1461</f>
        <v>0</v>
      </c>
      <c r="P1462" s="80">
        <f>'Activity rawdata'!W1461</f>
        <v>0</v>
      </c>
      <c r="Q1462" s="80">
        <f>'Activity rawdata'!X1461</f>
        <v>0</v>
      </c>
      <c r="R1462" s="84">
        <f t="shared" si="230"/>
        <v>0</v>
      </c>
      <c r="S1462" s="80">
        <f>'Activity rawdata'!Z1461</f>
        <v>0</v>
      </c>
      <c r="T1462" s="80">
        <f>'Activity rawdata'!AA1461</f>
        <v>0</v>
      </c>
      <c r="U1462" s="80">
        <f t="shared" si="231"/>
        <v>0</v>
      </c>
      <c r="V1462" s="81">
        <f t="shared" si="232"/>
        <v>0</v>
      </c>
      <c r="W1462" s="75">
        <f t="shared" si="233"/>
        <v>0</v>
      </c>
      <c r="X1462" s="75">
        <f t="shared" si="234"/>
        <v>0</v>
      </c>
      <c r="Y1462" s="75">
        <f t="shared" si="235"/>
        <v>0</v>
      </c>
      <c r="Z1462" s="82">
        <f t="shared" si="236"/>
        <v>0</v>
      </c>
      <c r="AA1462" s="75">
        <f t="shared" si="237"/>
        <v>0</v>
      </c>
      <c r="AB1462" s="75">
        <f t="shared" si="238"/>
        <v>0</v>
      </c>
      <c r="AC1462" s="82">
        <f t="shared" si="239"/>
        <v>0</v>
      </c>
    </row>
    <row r="1463" spans="1:29" x14ac:dyDescent="0.35">
      <c r="A1463" s="70" t="str">
        <f>'Activity rawdata'!A1462</f>
        <v>BH6112-1-344</v>
      </c>
      <c r="B1463" s="71" t="str">
        <f>'Activity rawdata'!B1462</f>
        <v>LB</v>
      </c>
      <c r="C1463" s="71" t="str">
        <f>IF('Activity rawdata'!C1462="PY","Planted",IF('Activity rawdata'!C1462="NY","Nat/Convert",IF('Activity rawdata'!C1462="NN","Nat/Nonconvert",IF('Activity rawdata'!C1462="OY","Planted"))))</f>
        <v>Planted</v>
      </c>
      <c r="D1463" s="70" t="str">
        <f>'Activity rawdata'!D1462</f>
        <v>STP2</v>
      </c>
      <c r="E1463" s="72" t="str">
        <f>'Activity rawdata'!E1462</f>
        <v>71</v>
      </c>
      <c r="F1463" s="73" t="str">
        <f>'Activity rawdata'!L1462</f>
        <v>NO</v>
      </c>
      <c r="G1463" s="72" t="str">
        <f>'Activity rawdata'!R1462</f>
        <v>2064</v>
      </c>
      <c r="H1463" s="72" t="str">
        <f>IF('Activity rawdata'!P1462="AHTHIN1","1st Thin",IF('Activity rawdata'!P1462="AHCC","Clearcut",IF('Activity rawdata'!P1462="AHTHSMZ","SMZ Thin",IF('Activity rawdata'!P1462="AHTHIN2","2nd Thin",IF('Activity rawdata'!P1462="AFERTE","Early Fert",IF('Activity rawdata'!P1462="AFERTM","Mid Fert",IF('Activity rawdata'!P1462="AFERTL","Late Fert",  IF('Activity rawdata'!P1462="ASP","Site Prep", IF('Activity rawdata'!P1462="APLT","Plant",  IF('Activity rawdata'!P1462="ANREG","Natural Regeneration"))))))))))</f>
        <v>1st Thin</v>
      </c>
      <c r="I1463" s="74">
        <f>'Activity rawdata'!O1462</f>
        <v>45.46</v>
      </c>
      <c r="J1463" s="75">
        <f>'Activity rawdata'!N1462</f>
        <v>14</v>
      </c>
      <c r="K1463" s="75">
        <f>'Activity rawdata'!AC1462</f>
        <v>111.34</v>
      </c>
      <c r="L1463" s="75">
        <f>'Activity rawdata'!AD1462</f>
        <v>382.74</v>
      </c>
      <c r="M1463" s="76">
        <f>'Activity rawdata'!AE1462</f>
        <v>7.3031460205554017</v>
      </c>
      <c r="N1463" s="83">
        <f>'Activity rawdata'!T1462+'Activity rawdata'!U1462</f>
        <v>25.45</v>
      </c>
      <c r="O1463" s="80">
        <f>'Activity rawdata'!V1462</f>
        <v>0.28999999999999998</v>
      </c>
      <c r="P1463" s="80">
        <f>'Activity rawdata'!W1462</f>
        <v>0</v>
      </c>
      <c r="Q1463" s="80">
        <f>'Activity rawdata'!X1462</f>
        <v>0</v>
      </c>
      <c r="R1463" s="84">
        <f t="shared" si="230"/>
        <v>25.74</v>
      </c>
      <c r="S1463" s="80">
        <f>'Activity rawdata'!Z1462</f>
        <v>0</v>
      </c>
      <c r="T1463" s="80">
        <f>'Activity rawdata'!AA1462</f>
        <v>0</v>
      </c>
      <c r="U1463" s="80">
        <f t="shared" si="231"/>
        <v>0</v>
      </c>
      <c r="V1463" s="81">
        <f t="shared" si="232"/>
        <v>1156.9569999999999</v>
      </c>
      <c r="W1463" s="75">
        <f t="shared" si="233"/>
        <v>13.183399999999999</v>
      </c>
      <c r="X1463" s="75">
        <f t="shared" si="234"/>
        <v>0</v>
      </c>
      <c r="Y1463" s="75">
        <f t="shared" si="235"/>
        <v>0</v>
      </c>
      <c r="Z1463" s="82">
        <f t="shared" si="236"/>
        <v>1170.1403999999998</v>
      </c>
      <c r="AA1463" s="75">
        <f t="shared" si="237"/>
        <v>0</v>
      </c>
      <c r="AB1463" s="75">
        <f t="shared" si="238"/>
        <v>0</v>
      </c>
      <c r="AC1463" s="82">
        <f t="shared" si="239"/>
        <v>0</v>
      </c>
    </row>
    <row r="1464" spans="1:29" x14ac:dyDescent="0.35">
      <c r="A1464" s="70" t="str">
        <f>'Activity rawdata'!A1463</f>
        <v>BH6112-1-363</v>
      </c>
      <c r="B1464" s="71" t="str">
        <f>'Activity rawdata'!B1463</f>
        <v>LB</v>
      </c>
      <c r="C1464" s="71" t="str">
        <f>IF('Activity rawdata'!C1463="PY","Planted",IF('Activity rawdata'!C1463="NY","Nat/Convert",IF('Activity rawdata'!C1463="NN","Nat/Nonconvert",IF('Activity rawdata'!C1463="OY","Planted"))))</f>
        <v>Planted</v>
      </c>
      <c r="D1464" s="70" t="str">
        <f>'Activity rawdata'!D1463</f>
        <v>STP2</v>
      </c>
      <c r="E1464" s="72" t="str">
        <f>'Activity rawdata'!E1463</f>
        <v>70</v>
      </c>
      <c r="F1464" s="73" t="str">
        <f>'Activity rawdata'!L1463</f>
        <v>NO</v>
      </c>
      <c r="G1464" s="72" t="str">
        <f>'Activity rawdata'!R1463</f>
        <v>2064</v>
      </c>
      <c r="H1464" s="72" t="str">
        <f>IF('Activity rawdata'!P1463="AHTHIN1","1st Thin",IF('Activity rawdata'!P1463="AHCC","Clearcut",IF('Activity rawdata'!P1463="AHTHSMZ","SMZ Thin",IF('Activity rawdata'!P1463="AHTHIN2","2nd Thin",IF('Activity rawdata'!P1463="AFERTE","Early Fert",IF('Activity rawdata'!P1463="AFERTM","Mid Fert",IF('Activity rawdata'!P1463="AFERTL","Late Fert",  IF('Activity rawdata'!P1463="ASP","Site Prep", IF('Activity rawdata'!P1463="APLT","Plant",  IF('Activity rawdata'!P1463="ANREG","Natural Regeneration"))))))))))</f>
        <v>1st Thin</v>
      </c>
      <c r="I1464" s="74">
        <f>'Activity rawdata'!O1463</f>
        <v>5.15</v>
      </c>
      <c r="J1464" s="75">
        <f>'Activity rawdata'!N1463</f>
        <v>14</v>
      </c>
      <c r="K1464" s="75">
        <f>'Activity rawdata'!AC1463</f>
        <v>111.34</v>
      </c>
      <c r="L1464" s="75">
        <f>'Activity rawdata'!AD1463</f>
        <v>382.74</v>
      </c>
      <c r="M1464" s="76">
        <f>'Activity rawdata'!AE1463</f>
        <v>7.3031460205554017</v>
      </c>
      <c r="N1464" s="83">
        <f>'Activity rawdata'!T1463+'Activity rawdata'!U1463</f>
        <v>25.45</v>
      </c>
      <c r="O1464" s="80">
        <f>'Activity rawdata'!V1463</f>
        <v>0.28999999999999998</v>
      </c>
      <c r="P1464" s="80">
        <f>'Activity rawdata'!W1463</f>
        <v>0</v>
      </c>
      <c r="Q1464" s="80">
        <f>'Activity rawdata'!X1463</f>
        <v>0</v>
      </c>
      <c r="R1464" s="84">
        <f t="shared" si="230"/>
        <v>25.74</v>
      </c>
      <c r="S1464" s="80">
        <f>'Activity rawdata'!Z1463</f>
        <v>0</v>
      </c>
      <c r="T1464" s="80">
        <f>'Activity rawdata'!AA1463</f>
        <v>0</v>
      </c>
      <c r="U1464" s="80">
        <f t="shared" si="231"/>
        <v>0</v>
      </c>
      <c r="V1464" s="81">
        <f t="shared" si="232"/>
        <v>131.0675</v>
      </c>
      <c r="W1464" s="75">
        <f t="shared" si="233"/>
        <v>1.4935</v>
      </c>
      <c r="X1464" s="75">
        <f t="shared" si="234"/>
        <v>0</v>
      </c>
      <c r="Y1464" s="75">
        <f t="shared" si="235"/>
        <v>0</v>
      </c>
      <c r="Z1464" s="82">
        <f t="shared" si="236"/>
        <v>132.56100000000001</v>
      </c>
      <c r="AA1464" s="75">
        <f t="shared" si="237"/>
        <v>0</v>
      </c>
      <c r="AB1464" s="75">
        <f t="shared" si="238"/>
        <v>0</v>
      </c>
      <c r="AC1464" s="82">
        <f t="shared" si="239"/>
        <v>0</v>
      </c>
    </row>
    <row r="1465" spans="1:29" x14ac:dyDescent="0.35">
      <c r="A1465" s="70" t="str">
        <f>'Activity rawdata'!A1464</f>
        <v>BH6112-1-388</v>
      </c>
      <c r="B1465" s="71" t="str">
        <f>'Activity rawdata'!B1464</f>
        <v>LB</v>
      </c>
      <c r="C1465" s="71" t="str">
        <f>IF('Activity rawdata'!C1464="PY","Planted",IF('Activity rawdata'!C1464="NY","Nat/Convert",IF('Activity rawdata'!C1464="NN","Nat/Nonconvert",IF('Activity rawdata'!C1464="OY","Planted"))))</f>
        <v>Planted</v>
      </c>
      <c r="D1465" s="70" t="str">
        <f>'Activity rawdata'!D1464</f>
        <v>STP2</v>
      </c>
      <c r="E1465" s="72" t="str">
        <f>'Activity rawdata'!E1464</f>
        <v>69</v>
      </c>
      <c r="F1465" s="73" t="str">
        <f>'Activity rawdata'!L1464</f>
        <v>NO</v>
      </c>
      <c r="G1465" s="72" t="str">
        <f>'Activity rawdata'!R1464</f>
        <v>2064</v>
      </c>
      <c r="H1465" s="72" t="str">
        <f>IF('Activity rawdata'!P1464="AHTHIN1","1st Thin",IF('Activity rawdata'!P1464="AHCC","Clearcut",IF('Activity rawdata'!P1464="AHTHSMZ","SMZ Thin",IF('Activity rawdata'!P1464="AHTHIN2","2nd Thin",IF('Activity rawdata'!P1464="AFERTE","Early Fert",IF('Activity rawdata'!P1464="AFERTM","Mid Fert",IF('Activity rawdata'!P1464="AFERTL","Late Fert",  IF('Activity rawdata'!P1464="ASP","Site Prep", IF('Activity rawdata'!P1464="APLT","Plant",  IF('Activity rawdata'!P1464="ANREG","Natural Regeneration"))))))))))</f>
        <v>1st Thin</v>
      </c>
      <c r="I1465" s="74">
        <f>'Activity rawdata'!O1464</f>
        <v>235.4</v>
      </c>
      <c r="J1465" s="75">
        <f>'Activity rawdata'!N1464</f>
        <v>14</v>
      </c>
      <c r="K1465" s="75">
        <f>'Activity rawdata'!AC1464</f>
        <v>97.77</v>
      </c>
      <c r="L1465" s="75">
        <f>'Activity rawdata'!AD1464</f>
        <v>385.89</v>
      </c>
      <c r="M1465" s="76">
        <f>'Activity rawdata'!AE1464</f>
        <v>6.8156510519024405</v>
      </c>
      <c r="N1465" s="83">
        <f>'Activity rawdata'!T1464+'Activity rawdata'!U1464</f>
        <v>20.58</v>
      </c>
      <c r="O1465" s="80">
        <f>'Activity rawdata'!V1464</f>
        <v>0.05</v>
      </c>
      <c r="P1465" s="80">
        <f>'Activity rawdata'!W1464</f>
        <v>0</v>
      </c>
      <c r="Q1465" s="80">
        <f>'Activity rawdata'!X1464</f>
        <v>0</v>
      </c>
      <c r="R1465" s="84">
        <f t="shared" si="230"/>
        <v>20.63</v>
      </c>
      <c r="S1465" s="80">
        <f>'Activity rawdata'!Z1464</f>
        <v>0</v>
      </c>
      <c r="T1465" s="80">
        <f>'Activity rawdata'!AA1464</f>
        <v>0</v>
      </c>
      <c r="U1465" s="80">
        <f t="shared" si="231"/>
        <v>0</v>
      </c>
      <c r="V1465" s="81">
        <f t="shared" si="232"/>
        <v>4844.5320000000002</v>
      </c>
      <c r="W1465" s="75">
        <f t="shared" si="233"/>
        <v>11.770000000000001</v>
      </c>
      <c r="X1465" s="75">
        <f t="shared" si="234"/>
        <v>0</v>
      </c>
      <c r="Y1465" s="75">
        <f t="shared" si="235"/>
        <v>0</v>
      </c>
      <c r="Z1465" s="82">
        <f t="shared" si="236"/>
        <v>4856.3020000000006</v>
      </c>
      <c r="AA1465" s="75">
        <f t="shared" si="237"/>
        <v>0</v>
      </c>
      <c r="AB1465" s="75">
        <f t="shared" si="238"/>
        <v>0</v>
      </c>
      <c r="AC1465" s="82">
        <f t="shared" si="239"/>
        <v>0</v>
      </c>
    </row>
    <row r="1466" spans="1:29" x14ac:dyDescent="0.35">
      <c r="A1466" s="70" t="str">
        <f>'Activity rawdata'!A1465</f>
        <v>BH6125-1-346</v>
      </c>
      <c r="B1466" s="71" t="str">
        <f>'Activity rawdata'!B1465</f>
        <v>LB</v>
      </c>
      <c r="C1466" s="71" t="str">
        <f>IF('Activity rawdata'!C1465="PY","Planted",IF('Activity rawdata'!C1465="NY","Nat/Convert",IF('Activity rawdata'!C1465="NN","Nat/Nonconvert",IF('Activity rawdata'!C1465="OY","Planted"))))</f>
        <v>Planted</v>
      </c>
      <c r="D1466" s="70" t="str">
        <f>'Activity rawdata'!D1465</f>
        <v>STP2</v>
      </c>
      <c r="E1466" s="72" t="str">
        <f>'Activity rawdata'!E1465</f>
        <v>72</v>
      </c>
      <c r="F1466" s="73" t="str">
        <f>'Activity rawdata'!L1465</f>
        <v>NO</v>
      </c>
      <c r="G1466" s="72" t="str">
        <f>'Activity rawdata'!R1465</f>
        <v>2064</v>
      </c>
      <c r="H1466" s="72" t="str">
        <f>IF('Activity rawdata'!P1465="AHTHIN1","1st Thin",IF('Activity rawdata'!P1465="AHCC","Clearcut",IF('Activity rawdata'!P1465="AHTHSMZ","SMZ Thin",IF('Activity rawdata'!P1465="AHTHIN2","2nd Thin",IF('Activity rawdata'!P1465="AFERTE","Early Fert",IF('Activity rawdata'!P1465="AFERTM","Mid Fert",IF('Activity rawdata'!P1465="AFERTL","Late Fert",  IF('Activity rawdata'!P1465="ASP","Site Prep", IF('Activity rawdata'!P1465="APLT","Plant",  IF('Activity rawdata'!P1465="ANREG","Natural Regeneration"))))))))))</f>
        <v>1st Thin</v>
      </c>
      <c r="I1466" s="74">
        <f>'Activity rawdata'!O1465</f>
        <v>129.1</v>
      </c>
      <c r="J1466" s="75">
        <f>'Activity rawdata'!N1465</f>
        <v>14</v>
      </c>
      <c r="K1466" s="75">
        <f>'Activity rawdata'!AC1465</f>
        <v>111.34</v>
      </c>
      <c r="L1466" s="75">
        <f>'Activity rawdata'!AD1465</f>
        <v>382.74</v>
      </c>
      <c r="M1466" s="76">
        <f>'Activity rawdata'!AE1465</f>
        <v>7.3031460205554017</v>
      </c>
      <c r="N1466" s="83">
        <f>'Activity rawdata'!T1465+'Activity rawdata'!U1465</f>
        <v>25.45</v>
      </c>
      <c r="O1466" s="80">
        <f>'Activity rawdata'!V1465</f>
        <v>0.28999999999999998</v>
      </c>
      <c r="P1466" s="80">
        <f>'Activity rawdata'!W1465</f>
        <v>0</v>
      </c>
      <c r="Q1466" s="80">
        <f>'Activity rawdata'!X1465</f>
        <v>0</v>
      </c>
      <c r="R1466" s="84">
        <f t="shared" si="230"/>
        <v>25.74</v>
      </c>
      <c r="S1466" s="80">
        <f>'Activity rawdata'!Z1465</f>
        <v>0</v>
      </c>
      <c r="T1466" s="80">
        <f>'Activity rawdata'!AA1465</f>
        <v>0</v>
      </c>
      <c r="U1466" s="80">
        <f t="shared" si="231"/>
        <v>0</v>
      </c>
      <c r="V1466" s="81">
        <f t="shared" si="232"/>
        <v>3285.5949999999998</v>
      </c>
      <c r="W1466" s="75">
        <f t="shared" si="233"/>
        <v>37.438999999999993</v>
      </c>
      <c r="X1466" s="75">
        <f t="shared" si="234"/>
        <v>0</v>
      </c>
      <c r="Y1466" s="75">
        <f t="shared" si="235"/>
        <v>0</v>
      </c>
      <c r="Z1466" s="82">
        <f t="shared" si="236"/>
        <v>3323.0339999999997</v>
      </c>
      <c r="AA1466" s="75">
        <f t="shared" si="237"/>
        <v>0</v>
      </c>
      <c r="AB1466" s="75">
        <f t="shared" si="238"/>
        <v>0</v>
      </c>
      <c r="AC1466" s="82">
        <f t="shared" si="239"/>
        <v>0</v>
      </c>
    </row>
    <row r="1467" spans="1:29" x14ac:dyDescent="0.35">
      <c r="A1467" s="70" t="str">
        <f>'Activity rawdata'!A1466</f>
        <v>BH6125-1-387</v>
      </c>
      <c r="B1467" s="71" t="str">
        <f>'Activity rawdata'!B1466</f>
        <v>LB</v>
      </c>
      <c r="C1467" s="71" t="str">
        <f>IF('Activity rawdata'!C1466="PY","Planted",IF('Activity rawdata'!C1466="NY","Nat/Convert",IF('Activity rawdata'!C1466="NN","Nat/Nonconvert",IF('Activity rawdata'!C1466="OY","Planted"))))</f>
        <v>Planted</v>
      </c>
      <c r="D1467" s="70" t="str">
        <f>'Activity rawdata'!D1466</f>
        <v>STP2</v>
      </c>
      <c r="E1467" s="72" t="str">
        <f>'Activity rawdata'!E1466</f>
        <v>73</v>
      </c>
      <c r="F1467" s="73" t="str">
        <f>'Activity rawdata'!L1466</f>
        <v>NO</v>
      </c>
      <c r="G1467" s="72" t="str">
        <f>'Activity rawdata'!R1466</f>
        <v>2064</v>
      </c>
      <c r="H1467" s="72" t="str">
        <f>IF('Activity rawdata'!P1466="AHTHIN1","1st Thin",IF('Activity rawdata'!P1466="AHCC","Clearcut",IF('Activity rawdata'!P1466="AHTHSMZ","SMZ Thin",IF('Activity rawdata'!P1466="AHTHIN2","2nd Thin",IF('Activity rawdata'!P1466="AFERTE","Early Fert",IF('Activity rawdata'!P1466="AFERTM","Mid Fert",IF('Activity rawdata'!P1466="AFERTL","Late Fert",  IF('Activity rawdata'!P1466="ASP","Site Prep", IF('Activity rawdata'!P1466="APLT","Plant",  IF('Activity rawdata'!P1466="ANREG","Natural Regeneration"))))))))))</f>
        <v>1st Thin</v>
      </c>
      <c r="I1467" s="74">
        <f>'Activity rawdata'!O1466</f>
        <v>24.08</v>
      </c>
      <c r="J1467" s="75">
        <f>'Activity rawdata'!N1466</f>
        <v>14</v>
      </c>
      <c r="K1467" s="75">
        <f>'Activity rawdata'!AC1466</f>
        <v>111.34</v>
      </c>
      <c r="L1467" s="75">
        <f>'Activity rawdata'!AD1466</f>
        <v>382.74</v>
      </c>
      <c r="M1467" s="76">
        <f>'Activity rawdata'!AE1466</f>
        <v>7.3031460205554017</v>
      </c>
      <c r="N1467" s="83">
        <f>'Activity rawdata'!T1466+'Activity rawdata'!U1466</f>
        <v>25.45</v>
      </c>
      <c r="O1467" s="80">
        <f>'Activity rawdata'!V1466</f>
        <v>0.28999999999999998</v>
      </c>
      <c r="P1467" s="80">
        <f>'Activity rawdata'!W1466</f>
        <v>0</v>
      </c>
      <c r="Q1467" s="80">
        <f>'Activity rawdata'!X1466</f>
        <v>0</v>
      </c>
      <c r="R1467" s="84">
        <f t="shared" si="230"/>
        <v>25.74</v>
      </c>
      <c r="S1467" s="80">
        <f>'Activity rawdata'!Z1466</f>
        <v>0</v>
      </c>
      <c r="T1467" s="80">
        <f>'Activity rawdata'!AA1466</f>
        <v>0</v>
      </c>
      <c r="U1467" s="80">
        <f t="shared" si="231"/>
        <v>0</v>
      </c>
      <c r="V1467" s="81">
        <f t="shared" si="232"/>
        <v>612.8359999999999</v>
      </c>
      <c r="W1467" s="75">
        <f t="shared" si="233"/>
        <v>6.9831999999999992</v>
      </c>
      <c r="X1467" s="75">
        <f t="shared" si="234"/>
        <v>0</v>
      </c>
      <c r="Y1467" s="75">
        <f t="shared" si="235"/>
        <v>0</v>
      </c>
      <c r="Z1467" s="82">
        <f t="shared" si="236"/>
        <v>619.81919999999991</v>
      </c>
      <c r="AA1467" s="75">
        <f t="shared" si="237"/>
        <v>0</v>
      </c>
      <c r="AB1467" s="75">
        <f t="shared" si="238"/>
        <v>0</v>
      </c>
      <c r="AC1467" s="82">
        <f t="shared" si="239"/>
        <v>0</v>
      </c>
    </row>
    <row r="1468" spans="1:29" x14ac:dyDescent="0.35">
      <c r="A1468" s="70" t="str">
        <f>'Activity rawdata'!A1467</f>
        <v>BH6112-1-334</v>
      </c>
      <c r="B1468" s="71" t="str">
        <f>'Activity rawdata'!B1467</f>
        <v>LB</v>
      </c>
      <c r="C1468" s="71" t="str">
        <f>IF('Activity rawdata'!C1467="PY","Planted",IF('Activity rawdata'!C1467="NY","Nat/Convert",IF('Activity rawdata'!C1467="NN","Nat/Nonconvert",IF('Activity rawdata'!C1467="OY","Planted"))))</f>
        <v>Planted</v>
      </c>
      <c r="D1468" s="70" t="str">
        <f>'Activity rawdata'!D1467</f>
        <v>STP2</v>
      </c>
      <c r="E1468" s="72" t="str">
        <f>'Activity rawdata'!E1467</f>
        <v>71</v>
      </c>
      <c r="F1468" s="73" t="str">
        <f>'Activity rawdata'!L1467</f>
        <v>NO</v>
      </c>
      <c r="G1468" s="72" t="str">
        <f>'Activity rawdata'!R1467</f>
        <v>2064</v>
      </c>
      <c r="H1468" s="72" t="str">
        <f>IF('Activity rawdata'!P1467="AHTHIN1","1st Thin",IF('Activity rawdata'!P1467="AHCC","Clearcut",IF('Activity rawdata'!P1467="AHTHSMZ","SMZ Thin",IF('Activity rawdata'!P1467="AHTHIN2","2nd Thin",IF('Activity rawdata'!P1467="AFERTE","Early Fert",IF('Activity rawdata'!P1467="AFERTM","Mid Fert",IF('Activity rawdata'!P1467="AFERTL","Late Fert",  IF('Activity rawdata'!P1467="ASP","Site Prep", IF('Activity rawdata'!P1467="APLT","Plant",  IF('Activity rawdata'!P1467="ANREG","Natural Regeneration"))))))))))</f>
        <v>1st Thin</v>
      </c>
      <c r="I1468" s="74">
        <f>'Activity rawdata'!O1467</f>
        <v>122.14</v>
      </c>
      <c r="J1468" s="75">
        <f>'Activity rawdata'!N1467</f>
        <v>14</v>
      </c>
      <c r="K1468" s="75">
        <f>'Activity rawdata'!AC1467</f>
        <v>111.34</v>
      </c>
      <c r="L1468" s="75">
        <f>'Activity rawdata'!AD1467</f>
        <v>382.74</v>
      </c>
      <c r="M1468" s="76">
        <f>'Activity rawdata'!AE1467</f>
        <v>7.3031460205554017</v>
      </c>
      <c r="N1468" s="83">
        <f>'Activity rawdata'!T1467+'Activity rawdata'!U1467</f>
        <v>25.45</v>
      </c>
      <c r="O1468" s="80">
        <f>'Activity rawdata'!V1467</f>
        <v>0.28999999999999998</v>
      </c>
      <c r="P1468" s="80">
        <f>'Activity rawdata'!W1467</f>
        <v>0</v>
      </c>
      <c r="Q1468" s="80">
        <f>'Activity rawdata'!X1467</f>
        <v>0</v>
      </c>
      <c r="R1468" s="84">
        <f t="shared" si="230"/>
        <v>25.74</v>
      </c>
      <c r="S1468" s="80">
        <f>'Activity rawdata'!Z1467</f>
        <v>0</v>
      </c>
      <c r="T1468" s="80">
        <f>'Activity rawdata'!AA1467</f>
        <v>0</v>
      </c>
      <c r="U1468" s="80">
        <f t="shared" si="231"/>
        <v>0</v>
      </c>
      <c r="V1468" s="81">
        <f t="shared" si="232"/>
        <v>3108.4629999999997</v>
      </c>
      <c r="W1468" s="75">
        <f t="shared" si="233"/>
        <v>35.4206</v>
      </c>
      <c r="X1468" s="75">
        <f t="shared" si="234"/>
        <v>0</v>
      </c>
      <c r="Y1468" s="75">
        <f t="shared" si="235"/>
        <v>0</v>
      </c>
      <c r="Z1468" s="82">
        <f t="shared" si="236"/>
        <v>3143.8835999999997</v>
      </c>
      <c r="AA1468" s="75">
        <f t="shared" si="237"/>
        <v>0</v>
      </c>
      <c r="AB1468" s="75">
        <f t="shared" si="238"/>
        <v>0</v>
      </c>
      <c r="AC1468" s="82">
        <f t="shared" si="239"/>
        <v>0</v>
      </c>
    </row>
    <row r="1469" spans="1:29" x14ac:dyDescent="0.35">
      <c r="A1469" s="70" t="str">
        <f>'Activity rawdata'!A1468</f>
        <v>BH6125-1-335</v>
      </c>
      <c r="B1469" s="71" t="str">
        <f>'Activity rawdata'!B1468</f>
        <v>LB</v>
      </c>
      <c r="C1469" s="71" t="str">
        <f>IF('Activity rawdata'!C1468="PY","Planted",IF('Activity rawdata'!C1468="NY","Nat/Convert",IF('Activity rawdata'!C1468="NN","Nat/Nonconvert",IF('Activity rawdata'!C1468="OY","Planted"))))</f>
        <v>Planted</v>
      </c>
      <c r="D1469" s="70" t="str">
        <f>'Activity rawdata'!D1468</f>
        <v>STP2</v>
      </c>
      <c r="E1469" s="72" t="str">
        <f>'Activity rawdata'!E1468</f>
        <v>73</v>
      </c>
      <c r="F1469" s="73" t="str">
        <f>'Activity rawdata'!L1468</f>
        <v>NO</v>
      </c>
      <c r="G1469" s="72" t="str">
        <f>'Activity rawdata'!R1468</f>
        <v>2064</v>
      </c>
      <c r="H1469" s="72" t="str">
        <f>IF('Activity rawdata'!P1468="AHTHIN1","1st Thin",IF('Activity rawdata'!P1468="AHCC","Clearcut",IF('Activity rawdata'!P1468="AHTHSMZ","SMZ Thin",IF('Activity rawdata'!P1468="AHTHIN2","2nd Thin",IF('Activity rawdata'!P1468="AFERTE","Early Fert",IF('Activity rawdata'!P1468="AFERTM","Mid Fert",IF('Activity rawdata'!P1468="AFERTL","Late Fert",  IF('Activity rawdata'!P1468="ASP","Site Prep", IF('Activity rawdata'!P1468="APLT","Plant",  IF('Activity rawdata'!P1468="ANREG","Natural Regeneration"))))))))))</f>
        <v>1st Thin</v>
      </c>
      <c r="I1469" s="74">
        <f>'Activity rawdata'!O1468</f>
        <v>45.29</v>
      </c>
      <c r="J1469" s="75">
        <f>'Activity rawdata'!N1468</f>
        <v>14</v>
      </c>
      <c r="K1469" s="75">
        <f>'Activity rawdata'!AC1468</f>
        <v>111.34</v>
      </c>
      <c r="L1469" s="75">
        <f>'Activity rawdata'!AD1468</f>
        <v>382.74</v>
      </c>
      <c r="M1469" s="76">
        <f>'Activity rawdata'!AE1468</f>
        <v>7.3031460205554017</v>
      </c>
      <c r="N1469" s="83">
        <f>'Activity rawdata'!T1468+'Activity rawdata'!U1468</f>
        <v>25.45</v>
      </c>
      <c r="O1469" s="80">
        <f>'Activity rawdata'!V1468</f>
        <v>0.28999999999999998</v>
      </c>
      <c r="P1469" s="80">
        <f>'Activity rawdata'!W1468</f>
        <v>0</v>
      </c>
      <c r="Q1469" s="80">
        <f>'Activity rawdata'!X1468</f>
        <v>0</v>
      </c>
      <c r="R1469" s="84">
        <f t="shared" si="230"/>
        <v>25.74</v>
      </c>
      <c r="S1469" s="80">
        <f>'Activity rawdata'!Z1468</f>
        <v>0</v>
      </c>
      <c r="T1469" s="80">
        <f>'Activity rawdata'!AA1468</f>
        <v>0</v>
      </c>
      <c r="U1469" s="80">
        <f t="shared" si="231"/>
        <v>0</v>
      </c>
      <c r="V1469" s="81">
        <f t="shared" si="232"/>
        <v>1152.6305</v>
      </c>
      <c r="W1469" s="75">
        <f t="shared" si="233"/>
        <v>13.134099999999998</v>
      </c>
      <c r="X1469" s="75">
        <f t="shared" si="234"/>
        <v>0</v>
      </c>
      <c r="Y1469" s="75">
        <f t="shared" si="235"/>
        <v>0</v>
      </c>
      <c r="Z1469" s="82">
        <f t="shared" si="236"/>
        <v>1165.7646</v>
      </c>
      <c r="AA1469" s="75">
        <f t="shared" si="237"/>
        <v>0</v>
      </c>
      <c r="AB1469" s="75">
        <f t="shared" si="238"/>
        <v>0</v>
      </c>
      <c r="AC1469" s="82">
        <f t="shared" si="239"/>
        <v>0</v>
      </c>
    </row>
    <row r="1470" spans="1:29" x14ac:dyDescent="0.35">
      <c r="A1470" s="70" t="str">
        <f>'Activity rawdata'!A1469</f>
        <v>BH6125-1-358</v>
      </c>
      <c r="B1470" s="71" t="str">
        <f>'Activity rawdata'!B1469</f>
        <v>LB</v>
      </c>
      <c r="C1470" s="71" t="str">
        <f>IF('Activity rawdata'!C1469="PY","Planted",IF('Activity rawdata'!C1469="NY","Nat/Convert",IF('Activity rawdata'!C1469="NN","Nat/Nonconvert",IF('Activity rawdata'!C1469="OY","Planted"))))</f>
        <v>Planted</v>
      </c>
      <c r="D1470" s="70" t="str">
        <f>'Activity rawdata'!D1469</f>
        <v>STP2</v>
      </c>
      <c r="E1470" s="72" t="str">
        <f>'Activity rawdata'!E1469</f>
        <v>73</v>
      </c>
      <c r="F1470" s="73" t="str">
        <f>'Activity rawdata'!L1469</f>
        <v>NO</v>
      </c>
      <c r="G1470" s="72" t="str">
        <f>'Activity rawdata'!R1469</f>
        <v>2064</v>
      </c>
      <c r="H1470" s="72" t="str">
        <f>IF('Activity rawdata'!P1469="AHTHIN1","1st Thin",IF('Activity rawdata'!P1469="AHCC","Clearcut",IF('Activity rawdata'!P1469="AHTHSMZ","SMZ Thin",IF('Activity rawdata'!P1469="AHTHIN2","2nd Thin",IF('Activity rawdata'!P1469="AFERTE","Early Fert",IF('Activity rawdata'!P1469="AFERTM","Mid Fert",IF('Activity rawdata'!P1469="AFERTL","Late Fert",  IF('Activity rawdata'!P1469="ASP","Site Prep", IF('Activity rawdata'!P1469="APLT","Plant",  IF('Activity rawdata'!P1469="ANREG","Natural Regeneration"))))))))))</f>
        <v>1st Thin</v>
      </c>
      <c r="I1470" s="74">
        <f>'Activity rawdata'!O1469</f>
        <v>47.44</v>
      </c>
      <c r="J1470" s="75">
        <f>'Activity rawdata'!N1469</f>
        <v>14</v>
      </c>
      <c r="K1470" s="75">
        <f>'Activity rawdata'!AC1469</f>
        <v>111.34</v>
      </c>
      <c r="L1470" s="75">
        <f>'Activity rawdata'!AD1469</f>
        <v>382.74</v>
      </c>
      <c r="M1470" s="76">
        <f>'Activity rawdata'!AE1469</f>
        <v>7.3031460205554017</v>
      </c>
      <c r="N1470" s="83">
        <f>'Activity rawdata'!T1469+'Activity rawdata'!U1469</f>
        <v>25.45</v>
      </c>
      <c r="O1470" s="80">
        <f>'Activity rawdata'!V1469</f>
        <v>0.28999999999999998</v>
      </c>
      <c r="P1470" s="80">
        <f>'Activity rawdata'!W1469</f>
        <v>0</v>
      </c>
      <c r="Q1470" s="80">
        <f>'Activity rawdata'!X1469</f>
        <v>0</v>
      </c>
      <c r="R1470" s="84">
        <f t="shared" si="230"/>
        <v>25.74</v>
      </c>
      <c r="S1470" s="80">
        <f>'Activity rawdata'!Z1469</f>
        <v>0</v>
      </c>
      <c r="T1470" s="80">
        <f>'Activity rawdata'!AA1469</f>
        <v>0</v>
      </c>
      <c r="U1470" s="80">
        <f t="shared" si="231"/>
        <v>0</v>
      </c>
      <c r="V1470" s="81">
        <f t="shared" si="232"/>
        <v>1207.348</v>
      </c>
      <c r="W1470" s="75">
        <f t="shared" si="233"/>
        <v>13.757599999999998</v>
      </c>
      <c r="X1470" s="75">
        <f t="shared" si="234"/>
        <v>0</v>
      </c>
      <c r="Y1470" s="75">
        <f t="shared" si="235"/>
        <v>0</v>
      </c>
      <c r="Z1470" s="82">
        <f t="shared" si="236"/>
        <v>1221.1055999999999</v>
      </c>
      <c r="AA1470" s="75">
        <f t="shared" si="237"/>
        <v>0</v>
      </c>
      <c r="AB1470" s="75">
        <f t="shared" si="238"/>
        <v>0</v>
      </c>
      <c r="AC1470" s="82">
        <f t="shared" si="239"/>
        <v>0</v>
      </c>
    </row>
    <row r="1471" spans="1:29" x14ac:dyDescent="0.35">
      <c r="A1471" s="70" t="str">
        <f>'Activity rawdata'!A1470</f>
        <v>BH2046-1-64</v>
      </c>
      <c r="B1471" s="71" t="str">
        <f>'Activity rawdata'!B1470</f>
        <v>LB</v>
      </c>
      <c r="C1471" s="71" t="str">
        <f>IF('Activity rawdata'!C1470="PY","Planted",IF('Activity rawdata'!C1470="NY","Nat/Convert",IF('Activity rawdata'!C1470="NN","Nat/Nonconvert",IF('Activity rawdata'!C1470="OY","Planted"))))</f>
        <v>Planted</v>
      </c>
      <c r="D1471" s="70" t="str">
        <f>'Activity rawdata'!D1470</f>
        <v>STP2</v>
      </c>
      <c r="E1471" s="72" t="str">
        <f>'Activity rawdata'!E1470</f>
        <v>68</v>
      </c>
      <c r="F1471" s="73" t="str">
        <f>'Activity rawdata'!L1470</f>
        <v>NO</v>
      </c>
      <c r="G1471" s="72" t="str">
        <f>'Activity rawdata'!R1470</f>
        <v>2064</v>
      </c>
      <c r="H1471" s="72" t="str">
        <f>IF('Activity rawdata'!P1470="AHTHIN1","1st Thin",IF('Activity rawdata'!P1470="AHCC","Clearcut",IF('Activity rawdata'!P1470="AHTHSMZ","SMZ Thin",IF('Activity rawdata'!P1470="AHTHIN2","2nd Thin",IF('Activity rawdata'!P1470="AFERTE","Early Fert",IF('Activity rawdata'!P1470="AFERTM","Mid Fert",IF('Activity rawdata'!P1470="AFERTL","Late Fert",  IF('Activity rawdata'!P1470="ASP","Site Prep", IF('Activity rawdata'!P1470="APLT","Plant",  IF('Activity rawdata'!P1470="ANREG","Natural Regeneration"))))))))))</f>
        <v>1st Thin</v>
      </c>
      <c r="I1471" s="74">
        <f>'Activity rawdata'!O1470</f>
        <v>88.81</v>
      </c>
      <c r="J1471" s="75">
        <f>'Activity rawdata'!N1470</f>
        <v>14</v>
      </c>
      <c r="K1471" s="75">
        <f>'Activity rawdata'!AC1470</f>
        <v>97.77</v>
      </c>
      <c r="L1471" s="75">
        <f>'Activity rawdata'!AD1470</f>
        <v>385.89</v>
      </c>
      <c r="M1471" s="76">
        <f>'Activity rawdata'!AE1470</f>
        <v>6.8156510519024405</v>
      </c>
      <c r="N1471" s="83">
        <f>'Activity rawdata'!T1470+'Activity rawdata'!U1470</f>
        <v>20.58</v>
      </c>
      <c r="O1471" s="80">
        <f>'Activity rawdata'!V1470</f>
        <v>0.05</v>
      </c>
      <c r="P1471" s="80">
        <f>'Activity rawdata'!W1470</f>
        <v>0</v>
      </c>
      <c r="Q1471" s="80">
        <f>'Activity rawdata'!X1470</f>
        <v>0</v>
      </c>
      <c r="R1471" s="84">
        <f t="shared" si="230"/>
        <v>20.63</v>
      </c>
      <c r="S1471" s="80">
        <f>'Activity rawdata'!Z1470</f>
        <v>0</v>
      </c>
      <c r="T1471" s="80">
        <f>'Activity rawdata'!AA1470</f>
        <v>0</v>
      </c>
      <c r="U1471" s="80">
        <f t="shared" si="231"/>
        <v>0</v>
      </c>
      <c r="V1471" s="81">
        <f t="shared" si="232"/>
        <v>1827.7097999999999</v>
      </c>
      <c r="W1471" s="75">
        <f t="shared" si="233"/>
        <v>4.4405000000000001</v>
      </c>
      <c r="X1471" s="75">
        <f t="shared" si="234"/>
        <v>0</v>
      </c>
      <c r="Y1471" s="75">
        <f t="shared" si="235"/>
        <v>0</v>
      </c>
      <c r="Z1471" s="82">
        <f t="shared" si="236"/>
        <v>1832.1502999999998</v>
      </c>
      <c r="AA1471" s="75">
        <f t="shared" si="237"/>
        <v>0</v>
      </c>
      <c r="AB1471" s="75">
        <f t="shared" si="238"/>
        <v>0</v>
      </c>
      <c r="AC1471" s="82">
        <f t="shared" si="239"/>
        <v>0</v>
      </c>
    </row>
    <row r="1472" spans="1:29" x14ac:dyDescent="0.35">
      <c r="A1472" s="70" t="str">
        <f>'Activity rawdata'!A1471</f>
        <v>BH5186-1-186</v>
      </c>
      <c r="B1472" s="71" t="str">
        <f>'Activity rawdata'!B1471</f>
        <v>LB</v>
      </c>
      <c r="C1472" s="71" t="str">
        <f>IF('Activity rawdata'!C1471="PY","Planted",IF('Activity rawdata'!C1471="NY","Nat/Convert",IF('Activity rawdata'!C1471="NN","Nat/Nonconvert",IF('Activity rawdata'!C1471="OY","Planted"))))</f>
        <v>Planted</v>
      </c>
      <c r="D1472" s="70" t="str">
        <f>'Activity rawdata'!D1471</f>
        <v>STP2</v>
      </c>
      <c r="E1472" s="72" t="str">
        <f>'Activity rawdata'!E1471</f>
        <v>83</v>
      </c>
      <c r="F1472" s="73" t="str">
        <f>'Activity rawdata'!L1471</f>
        <v>NO</v>
      </c>
      <c r="G1472" s="72" t="str">
        <f>'Activity rawdata'!R1471</f>
        <v>2064</v>
      </c>
      <c r="H1472" s="72" t="str">
        <f>IF('Activity rawdata'!P1471="AHTHIN1","1st Thin",IF('Activity rawdata'!P1471="AHCC","Clearcut",IF('Activity rawdata'!P1471="AHTHSMZ","SMZ Thin",IF('Activity rawdata'!P1471="AHTHIN2","2nd Thin",IF('Activity rawdata'!P1471="AFERTE","Early Fert",IF('Activity rawdata'!P1471="AFERTM","Mid Fert",IF('Activity rawdata'!P1471="AFERTL","Late Fert",  IF('Activity rawdata'!P1471="ASP","Site Prep", IF('Activity rawdata'!P1471="APLT","Plant",  IF('Activity rawdata'!P1471="ANREG","Natural Regeneration"))))))))))</f>
        <v>1st Thin</v>
      </c>
      <c r="I1472" s="74">
        <f>'Activity rawdata'!O1471</f>
        <v>82.73</v>
      </c>
      <c r="J1472" s="75">
        <f>'Activity rawdata'!N1471</f>
        <v>14</v>
      </c>
      <c r="K1472" s="75">
        <f>'Activity rawdata'!AC1471</f>
        <v>141.22</v>
      </c>
      <c r="L1472" s="75">
        <f>'Activity rawdata'!AD1471</f>
        <v>375.73</v>
      </c>
      <c r="M1472" s="76">
        <f>'Activity rawdata'!AE1471</f>
        <v>8.3013068837058928</v>
      </c>
      <c r="N1472" s="83">
        <f>'Activity rawdata'!T1471+'Activity rawdata'!U1471</f>
        <v>24.78</v>
      </c>
      <c r="O1472" s="80">
        <f>'Activity rawdata'!V1471</f>
        <v>13.56</v>
      </c>
      <c r="P1472" s="80">
        <f>'Activity rawdata'!W1471</f>
        <v>0</v>
      </c>
      <c r="Q1472" s="80">
        <f>'Activity rawdata'!X1471</f>
        <v>0</v>
      </c>
      <c r="R1472" s="84">
        <f t="shared" si="230"/>
        <v>38.340000000000003</v>
      </c>
      <c r="S1472" s="80">
        <f>'Activity rawdata'!Z1471</f>
        <v>0</v>
      </c>
      <c r="T1472" s="80">
        <f>'Activity rawdata'!AA1471</f>
        <v>0</v>
      </c>
      <c r="U1472" s="80">
        <f t="shared" si="231"/>
        <v>0</v>
      </c>
      <c r="V1472" s="81">
        <f t="shared" si="232"/>
        <v>2050.0494000000003</v>
      </c>
      <c r="W1472" s="75">
        <f t="shared" si="233"/>
        <v>1121.8188</v>
      </c>
      <c r="X1472" s="75">
        <f t="shared" si="234"/>
        <v>0</v>
      </c>
      <c r="Y1472" s="75">
        <f t="shared" si="235"/>
        <v>0</v>
      </c>
      <c r="Z1472" s="82">
        <f t="shared" si="236"/>
        <v>3171.8682000000003</v>
      </c>
      <c r="AA1472" s="75">
        <f t="shared" si="237"/>
        <v>0</v>
      </c>
      <c r="AB1472" s="75">
        <f t="shared" si="238"/>
        <v>0</v>
      </c>
      <c r="AC1472" s="82">
        <f t="shared" si="239"/>
        <v>0</v>
      </c>
    </row>
    <row r="1473" spans="1:29" x14ac:dyDescent="0.35">
      <c r="A1473" s="70" t="str">
        <f>'Activity rawdata'!A1472</f>
        <v>BH5660-1-193</v>
      </c>
      <c r="B1473" s="71" t="str">
        <f>'Activity rawdata'!B1472</f>
        <v>LB</v>
      </c>
      <c r="C1473" s="71" t="str">
        <f>IF('Activity rawdata'!C1472="PY","Planted",IF('Activity rawdata'!C1472="NY","Nat/Convert",IF('Activity rawdata'!C1472="NN","Nat/Nonconvert",IF('Activity rawdata'!C1472="OY","Planted"))))</f>
        <v>Planted</v>
      </c>
      <c r="D1473" s="70" t="str">
        <f>'Activity rawdata'!D1472</f>
        <v>STP2</v>
      </c>
      <c r="E1473" s="72" t="str">
        <f>'Activity rawdata'!E1472</f>
        <v>64</v>
      </c>
      <c r="F1473" s="73" t="str">
        <f>'Activity rawdata'!L1472</f>
        <v>NO</v>
      </c>
      <c r="G1473" s="72" t="str">
        <f>'Activity rawdata'!R1472</f>
        <v>2064</v>
      </c>
      <c r="H1473" s="72" t="str">
        <f>IF('Activity rawdata'!P1472="AHTHIN1","1st Thin",IF('Activity rawdata'!P1472="AHCC","Clearcut",IF('Activity rawdata'!P1472="AHTHSMZ","SMZ Thin",IF('Activity rawdata'!P1472="AHTHIN2","2nd Thin",IF('Activity rawdata'!P1472="AFERTE","Early Fert",IF('Activity rawdata'!P1472="AFERTM","Mid Fert",IF('Activity rawdata'!P1472="AFERTL","Late Fert",  IF('Activity rawdata'!P1472="ASP","Site Prep", IF('Activity rawdata'!P1472="APLT","Plant",  IF('Activity rawdata'!P1472="ANREG","Natural Regeneration"))))))))))</f>
        <v>1st Thin</v>
      </c>
      <c r="I1473" s="74">
        <f>'Activity rawdata'!O1472</f>
        <v>61.36</v>
      </c>
      <c r="J1473" s="75">
        <f>'Activity rawdata'!N1472</f>
        <v>14</v>
      </c>
      <c r="K1473" s="75">
        <f>'Activity rawdata'!AC1472</f>
        <v>85.11</v>
      </c>
      <c r="L1473" s="75">
        <f>'Activity rawdata'!AD1472</f>
        <v>388.85</v>
      </c>
      <c r="M1473" s="76">
        <f>'Activity rawdata'!AE1472</f>
        <v>6.3348384709691263</v>
      </c>
      <c r="N1473" s="83">
        <f>'Activity rawdata'!T1472+'Activity rawdata'!U1472</f>
        <v>15.32</v>
      </c>
      <c r="O1473" s="80">
        <f>'Activity rawdata'!V1472</f>
        <v>0</v>
      </c>
      <c r="P1473" s="80">
        <f>'Activity rawdata'!W1472</f>
        <v>0</v>
      </c>
      <c r="Q1473" s="80">
        <f>'Activity rawdata'!X1472</f>
        <v>0</v>
      </c>
      <c r="R1473" s="84">
        <f t="shared" si="230"/>
        <v>15.32</v>
      </c>
      <c r="S1473" s="80">
        <f>'Activity rawdata'!Z1472</f>
        <v>0</v>
      </c>
      <c r="T1473" s="80">
        <f>'Activity rawdata'!AA1472</f>
        <v>0</v>
      </c>
      <c r="U1473" s="80">
        <f t="shared" si="231"/>
        <v>0</v>
      </c>
      <c r="V1473" s="81">
        <f t="shared" si="232"/>
        <v>940.03520000000003</v>
      </c>
      <c r="W1473" s="75">
        <f t="shared" si="233"/>
        <v>0</v>
      </c>
      <c r="X1473" s="75">
        <f t="shared" si="234"/>
        <v>0</v>
      </c>
      <c r="Y1473" s="75">
        <f t="shared" si="235"/>
        <v>0</v>
      </c>
      <c r="Z1473" s="82">
        <f t="shared" si="236"/>
        <v>940.03520000000003</v>
      </c>
      <c r="AA1473" s="75">
        <f t="shared" si="237"/>
        <v>0</v>
      </c>
      <c r="AB1473" s="75">
        <f t="shared" si="238"/>
        <v>0</v>
      </c>
      <c r="AC1473" s="82">
        <f t="shared" si="239"/>
        <v>0</v>
      </c>
    </row>
    <row r="1474" spans="1:29" x14ac:dyDescent="0.35">
      <c r="A1474" s="70" t="str">
        <f>'Activity rawdata'!A1473</f>
        <v>BH6112-1-206</v>
      </c>
      <c r="B1474" s="71" t="str">
        <f>'Activity rawdata'!B1473</f>
        <v>LB</v>
      </c>
      <c r="C1474" s="71" t="str">
        <f>IF('Activity rawdata'!C1473="PY","Planted",IF('Activity rawdata'!C1473="NY","Nat/Convert",IF('Activity rawdata'!C1473="NN","Nat/Nonconvert",IF('Activity rawdata'!C1473="OY","Planted"))))</f>
        <v>Planted</v>
      </c>
      <c r="D1474" s="70" t="str">
        <f>'Activity rawdata'!D1473</f>
        <v>STP2</v>
      </c>
      <c r="E1474" s="72" t="str">
        <f>'Activity rawdata'!E1473</f>
        <v>74</v>
      </c>
      <c r="F1474" s="73" t="str">
        <f>'Activity rawdata'!L1473</f>
        <v>NO</v>
      </c>
      <c r="G1474" s="72" t="str">
        <f>'Activity rawdata'!R1473</f>
        <v>2064</v>
      </c>
      <c r="H1474" s="72" t="str">
        <f>IF('Activity rawdata'!P1473="AHTHIN1","1st Thin",IF('Activity rawdata'!P1473="AHCC","Clearcut",IF('Activity rawdata'!P1473="AHTHSMZ","SMZ Thin",IF('Activity rawdata'!P1473="AHTHIN2","2nd Thin",IF('Activity rawdata'!P1473="AFERTE","Early Fert",IF('Activity rawdata'!P1473="AFERTM","Mid Fert",IF('Activity rawdata'!P1473="AFERTL","Late Fert",  IF('Activity rawdata'!P1473="ASP","Site Prep", IF('Activity rawdata'!P1473="APLT","Plant",  IF('Activity rawdata'!P1473="ANREG","Natural Regeneration"))))))))))</f>
        <v>1st Thin</v>
      </c>
      <c r="I1474" s="74">
        <f>'Activity rawdata'!O1473</f>
        <v>2.4500000000000002</v>
      </c>
      <c r="J1474" s="75">
        <f>'Activity rawdata'!N1473</f>
        <v>14</v>
      </c>
      <c r="K1474" s="75">
        <f>'Activity rawdata'!AC1473</f>
        <v>111.34</v>
      </c>
      <c r="L1474" s="75">
        <f>'Activity rawdata'!AD1473</f>
        <v>382.74</v>
      </c>
      <c r="M1474" s="76">
        <f>'Activity rawdata'!AE1473</f>
        <v>7.3031460205554017</v>
      </c>
      <c r="N1474" s="83">
        <f>'Activity rawdata'!T1473+'Activity rawdata'!U1473</f>
        <v>25.45</v>
      </c>
      <c r="O1474" s="80">
        <f>'Activity rawdata'!V1473</f>
        <v>0.28999999999999998</v>
      </c>
      <c r="P1474" s="80">
        <f>'Activity rawdata'!W1473</f>
        <v>0</v>
      </c>
      <c r="Q1474" s="80">
        <f>'Activity rawdata'!X1473</f>
        <v>0</v>
      </c>
      <c r="R1474" s="84">
        <f t="shared" si="230"/>
        <v>25.74</v>
      </c>
      <c r="S1474" s="80">
        <f>'Activity rawdata'!Z1473</f>
        <v>0</v>
      </c>
      <c r="T1474" s="80">
        <f>'Activity rawdata'!AA1473</f>
        <v>0</v>
      </c>
      <c r="U1474" s="80">
        <f t="shared" si="231"/>
        <v>0</v>
      </c>
      <c r="V1474" s="81">
        <f t="shared" si="232"/>
        <v>62.352500000000006</v>
      </c>
      <c r="W1474" s="75">
        <f t="shared" si="233"/>
        <v>0.71050000000000002</v>
      </c>
      <c r="X1474" s="75">
        <f t="shared" si="234"/>
        <v>0</v>
      </c>
      <c r="Y1474" s="75">
        <f t="shared" si="235"/>
        <v>0</v>
      </c>
      <c r="Z1474" s="82">
        <f t="shared" si="236"/>
        <v>63.063000000000009</v>
      </c>
      <c r="AA1474" s="75">
        <f t="shared" si="237"/>
        <v>0</v>
      </c>
      <c r="AB1474" s="75">
        <f t="shared" si="238"/>
        <v>0</v>
      </c>
      <c r="AC1474" s="82">
        <f t="shared" si="239"/>
        <v>0</v>
      </c>
    </row>
    <row r="1475" spans="1:29" x14ac:dyDescent="0.35">
      <c r="A1475" s="70" t="str">
        <f>'Activity rawdata'!A1474</f>
        <v>BH6112-1-219</v>
      </c>
      <c r="B1475" s="71" t="str">
        <f>'Activity rawdata'!B1474</f>
        <v>LB</v>
      </c>
      <c r="C1475" s="71" t="str">
        <f>IF('Activity rawdata'!C1474="PY","Planted",IF('Activity rawdata'!C1474="NY","Nat/Convert",IF('Activity rawdata'!C1474="NN","Nat/Nonconvert",IF('Activity rawdata'!C1474="OY","Planted"))))</f>
        <v>Planted</v>
      </c>
      <c r="D1475" s="70" t="str">
        <f>'Activity rawdata'!D1474</f>
        <v>STP2</v>
      </c>
      <c r="E1475" s="72" t="str">
        <f>'Activity rawdata'!E1474</f>
        <v>70</v>
      </c>
      <c r="F1475" s="73" t="str">
        <f>'Activity rawdata'!L1474</f>
        <v>NO</v>
      </c>
      <c r="G1475" s="72" t="str">
        <f>'Activity rawdata'!R1474</f>
        <v>2064</v>
      </c>
      <c r="H1475" s="72" t="str">
        <f>IF('Activity rawdata'!P1474="AHTHIN1","1st Thin",IF('Activity rawdata'!P1474="AHCC","Clearcut",IF('Activity rawdata'!P1474="AHTHSMZ","SMZ Thin",IF('Activity rawdata'!P1474="AHTHIN2","2nd Thin",IF('Activity rawdata'!P1474="AFERTE","Early Fert",IF('Activity rawdata'!P1474="AFERTM","Mid Fert",IF('Activity rawdata'!P1474="AFERTL","Late Fert",  IF('Activity rawdata'!P1474="ASP","Site Prep", IF('Activity rawdata'!P1474="APLT","Plant",  IF('Activity rawdata'!P1474="ANREG","Natural Regeneration"))))))))))</f>
        <v>1st Thin</v>
      </c>
      <c r="I1475" s="74">
        <f>'Activity rawdata'!O1474</f>
        <v>18.059999999999999</v>
      </c>
      <c r="J1475" s="75">
        <f>'Activity rawdata'!N1474</f>
        <v>14</v>
      </c>
      <c r="K1475" s="75">
        <f>'Activity rawdata'!AC1474</f>
        <v>111.34</v>
      </c>
      <c r="L1475" s="75">
        <f>'Activity rawdata'!AD1474</f>
        <v>382.74</v>
      </c>
      <c r="M1475" s="76">
        <f>'Activity rawdata'!AE1474</f>
        <v>7.3031460205554017</v>
      </c>
      <c r="N1475" s="83">
        <f>'Activity rawdata'!T1474+'Activity rawdata'!U1474</f>
        <v>25.45</v>
      </c>
      <c r="O1475" s="80">
        <f>'Activity rawdata'!V1474</f>
        <v>0.28999999999999998</v>
      </c>
      <c r="P1475" s="80">
        <f>'Activity rawdata'!W1474</f>
        <v>0</v>
      </c>
      <c r="Q1475" s="80">
        <f>'Activity rawdata'!X1474</f>
        <v>0</v>
      </c>
      <c r="R1475" s="84">
        <f t="shared" si="230"/>
        <v>25.74</v>
      </c>
      <c r="S1475" s="80">
        <f>'Activity rawdata'!Z1474</f>
        <v>0</v>
      </c>
      <c r="T1475" s="80">
        <f>'Activity rawdata'!AA1474</f>
        <v>0</v>
      </c>
      <c r="U1475" s="80">
        <f t="shared" si="231"/>
        <v>0</v>
      </c>
      <c r="V1475" s="81">
        <f t="shared" si="232"/>
        <v>459.62699999999995</v>
      </c>
      <c r="W1475" s="75">
        <f t="shared" si="233"/>
        <v>5.2373999999999992</v>
      </c>
      <c r="X1475" s="75">
        <f t="shared" si="234"/>
        <v>0</v>
      </c>
      <c r="Y1475" s="75">
        <f t="shared" si="235"/>
        <v>0</v>
      </c>
      <c r="Z1475" s="82">
        <f t="shared" si="236"/>
        <v>464.86439999999993</v>
      </c>
      <c r="AA1475" s="75">
        <f t="shared" si="237"/>
        <v>0</v>
      </c>
      <c r="AB1475" s="75">
        <f t="shared" si="238"/>
        <v>0</v>
      </c>
      <c r="AC1475" s="82">
        <f t="shared" si="239"/>
        <v>0</v>
      </c>
    </row>
    <row r="1476" spans="1:29" x14ac:dyDescent="0.35">
      <c r="A1476" s="70" t="str">
        <f>'Activity rawdata'!A1475</f>
        <v>BH6125-1-314</v>
      </c>
      <c r="B1476" s="71" t="str">
        <f>'Activity rawdata'!B1475</f>
        <v>LB</v>
      </c>
      <c r="C1476" s="71" t="str">
        <f>IF('Activity rawdata'!C1475="PY","Planted",IF('Activity rawdata'!C1475="NY","Nat/Convert",IF('Activity rawdata'!C1475="NN","Nat/Nonconvert",IF('Activity rawdata'!C1475="OY","Planted"))))</f>
        <v>Planted</v>
      </c>
      <c r="D1476" s="70" t="str">
        <f>'Activity rawdata'!D1475</f>
        <v>STP2</v>
      </c>
      <c r="E1476" s="72" t="str">
        <f>'Activity rawdata'!E1475</f>
        <v>70</v>
      </c>
      <c r="F1476" s="73" t="str">
        <f>'Activity rawdata'!L1475</f>
        <v>NO</v>
      </c>
      <c r="G1476" s="72" t="str">
        <f>'Activity rawdata'!R1475</f>
        <v>2064</v>
      </c>
      <c r="H1476" s="72" t="str">
        <f>IF('Activity rawdata'!P1475="AHTHIN1","1st Thin",IF('Activity rawdata'!P1475="AHCC","Clearcut",IF('Activity rawdata'!P1475="AHTHSMZ","SMZ Thin",IF('Activity rawdata'!P1475="AHTHIN2","2nd Thin",IF('Activity rawdata'!P1475="AFERTE","Early Fert",IF('Activity rawdata'!P1475="AFERTM","Mid Fert",IF('Activity rawdata'!P1475="AFERTL","Late Fert",  IF('Activity rawdata'!P1475="ASP","Site Prep", IF('Activity rawdata'!P1475="APLT","Plant",  IF('Activity rawdata'!P1475="ANREG","Natural Regeneration"))))))))))</f>
        <v>1st Thin</v>
      </c>
      <c r="I1476" s="74">
        <f>'Activity rawdata'!O1475</f>
        <v>3.98</v>
      </c>
      <c r="J1476" s="75">
        <f>'Activity rawdata'!N1475</f>
        <v>14</v>
      </c>
      <c r="K1476" s="75">
        <f>'Activity rawdata'!AC1475</f>
        <v>111.34</v>
      </c>
      <c r="L1476" s="75">
        <f>'Activity rawdata'!AD1475</f>
        <v>382.74</v>
      </c>
      <c r="M1476" s="76">
        <f>'Activity rawdata'!AE1475</f>
        <v>7.3031460205554017</v>
      </c>
      <c r="N1476" s="83">
        <f>'Activity rawdata'!T1475+'Activity rawdata'!U1475</f>
        <v>25.45</v>
      </c>
      <c r="O1476" s="80">
        <f>'Activity rawdata'!V1475</f>
        <v>0.28999999999999998</v>
      </c>
      <c r="P1476" s="80">
        <f>'Activity rawdata'!W1475</f>
        <v>0</v>
      </c>
      <c r="Q1476" s="80">
        <f>'Activity rawdata'!X1475</f>
        <v>0</v>
      </c>
      <c r="R1476" s="84">
        <f t="shared" si="230"/>
        <v>25.74</v>
      </c>
      <c r="S1476" s="80">
        <f>'Activity rawdata'!Z1475</f>
        <v>0</v>
      </c>
      <c r="T1476" s="80">
        <f>'Activity rawdata'!AA1475</f>
        <v>0</v>
      </c>
      <c r="U1476" s="80">
        <f t="shared" si="231"/>
        <v>0</v>
      </c>
      <c r="V1476" s="81">
        <f t="shared" si="232"/>
        <v>101.291</v>
      </c>
      <c r="W1476" s="75">
        <f t="shared" si="233"/>
        <v>1.1541999999999999</v>
      </c>
      <c r="X1476" s="75">
        <f t="shared" si="234"/>
        <v>0</v>
      </c>
      <c r="Y1476" s="75">
        <f t="shared" si="235"/>
        <v>0</v>
      </c>
      <c r="Z1476" s="82">
        <f t="shared" si="236"/>
        <v>102.4452</v>
      </c>
      <c r="AA1476" s="75">
        <f t="shared" si="237"/>
        <v>0</v>
      </c>
      <c r="AB1476" s="75">
        <f t="shared" si="238"/>
        <v>0</v>
      </c>
      <c r="AC1476" s="82">
        <f t="shared" si="239"/>
        <v>0</v>
      </c>
    </row>
    <row r="1477" spans="1:29" x14ac:dyDescent="0.35">
      <c r="A1477" s="70" t="str">
        <f>'Activity rawdata'!A1476</f>
        <v>BH6125-1-320</v>
      </c>
      <c r="B1477" s="71" t="str">
        <f>'Activity rawdata'!B1476</f>
        <v>LB</v>
      </c>
      <c r="C1477" s="71" t="str">
        <f>IF('Activity rawdata'!C1476="PY","Planted",IF('Activity rawdata'!C1476="NY","Nat/Convert",IF('Activity rawdata'!C1476="NN","Nat/Nonconvert",IF('Activity rawdata'!C1476="OY","Planted"))))</f>
        <v>Planted</v>
      </c>
      <c r="D1477" s="70" t="str">
        <f>'Activity rawdata'!D1476</f>
        <v>STP2</v>
      </c>
      <c r="E1477" s="72" t="str">
        <f>'Activity rawdata'!E1476</f>
        <v>79</v>
      </c>
      <c r="F1477" s="73" t="str">
        <f>'Activity rawdata'!L1476</f>
        <v>NO</v>
      </c>
      <c r="G1477" s="72" t="str">
        <f>'Activity rawdata'!R1476</f>
        <v>2064</v>
      </c>
      <c r="H1477" s="72" t="str">
        <f>IF('Activity rawdata'!P1476="AHTHIN1","1st Thin",IF('Activity rawdata'!P1476="AHCC","Clearcut",IF('Activity rawdata'!P1476="AHTHSMZ","SMZ Thin",IF('Activity rawdata'!P1476="AHTHIN2","2nd Thin",IF('Activity rawdata'!P1476="AFERTE","Early Fert",IF('Activity rawdata'!P1476="AFERTM","Mid Fert",IF('Activity rawdata'!P1476="AFERTL","Late Fert",  IF('Activity rawdata'!P1476="ASP","Site Prep", IF('Activity rawdata'!P1476="APLT","Plant",  IF('Activity rawdata'!P1476="ANREG","Natural Regeneration"))))))))))</f>
        <v>1st Thin</v>
      </c>
      <c r="I1477" s="74">
        <f>'Activity rawdata'!O1476</f>
        <v>34.116399999999999</v>
      </c>
      <c r="J1477" s="75">
        <f>'Activity rawdata'!N1476</f>
        <v>14</v>
      </c>
      <c r="K1477" s="75">
        <f>'Activity rawdata'!AC1476</f>
        <v>125.83</v>
      </c>
      <c r="L1477" s="75">
        <f>'Activity rawdata'!AD1476</f>
        <v>379.35</v>
      </c>
      <c r="M1477" s="76">
        <f>'Activity rawdata'!AE1476</f>
        <v>7.7984511487921546</v>
      </c>
      <c r="N1477" s="83">
        <f>'Activity rawdata'!T1476+'Activity rawdata'!U1476</f>
        <v>24.83</v>
      </c>
      <c r="O1477" s="80">
        <f>'Activity rawdata'!V1476</f>
        <v>7.63</v>
      </c>
      <c r="P1477" s="80">
        <f>'Activity rawdata'!W1476</f>
        <v>0</v>
      </c>
      <c r="Q1477" s="80">
        <f>'Activity rawdata'!X1476</f>
        <v>0</v>
      </c>
      <c r="R1477" s="84">
        <f t="shared" si="230"/>
        <v>32.46</v>
      </c>
      <c r="S1477" s="80">
        <f>'Activity rawdata'!Z1476</f>
        <v>0</v>
      </c>
      <c r="T1477" s="80">
        <f>'Activity rawdata'!AA1476</f>
        <v>0</v>
      </c>
      <c r="U1477" s="80">
        <f t="shared" si="231"/>
        <v>0</v>
      </c>
      <c r="V1477" s="81">
        <f t="shared" si="232"/>
        <v>847.11021199999993</v>
      </c>
      <c r="W1477" s="75">
        <f t="shared" si="233"/>
        <v>260.308132</v>
      </c>
      <c r="X1477" s="75">
        <f t="shared" si="234"/>
        <v>0</v>
      </c>
      <c r="Y1477" s="75">
        <f t="shared" si="235"/>
        <v>0</v>
      </c>
      <c r="Z1477" s="82">
        <f t="shared" si="236"/>
        <v>1107.4183439999999</v>
      </c>
      <c r="AA1477" s="75">
        <f t="shared" si="237"/>
        <v>0</v>
      </c>
      <c r="AB1477" s="75">
        <f t="shared" si="238"/>
        <v>0</v>
      </c>
      <c r="AC1477" s="82">
        <f t="shared" si="239"/>
        <v>0</v>
      </c>
    </row>
    <row r="1478" spans="1:29" x14ac:dyDescent="0.35">
      <c r="A1478" s="70" t="str">
        <f>'Activity rawdata'!A1477</f>
        <v>BH6125-1-321</v>
      </c>
      <c r="B1478" s="71" t="str">
        <f>'Activity rawdata'!B1477</f>
        <v>LB</v>
      </c>
      <c r="C1478" s="71" t="str">
        <f>IF('Activity rawdata'!C1477="PY","Planted",IF('Activity rawdata'!C1477="NY","Nat/Convert",IF('Activity rawdata'!C1477="NN","Nat/Nonconvert",IF('Activity rawdata'!C1477="OY","Planted"))))</f>
        <v>Planted</v>
      </c>
      <c r="D1478" s="70" t="str">
        <f>'Activity rawdata'!D1477</f>
        <v>STP2</v>
      </c>
      <c r="E1478" s="72" t="str">
        <f>'Activity rawdata'!E1477</f>
        <v>70</v>
      </c>
      <c r="F1478" s="73" t="str">
        <f>'Activity rawdata'!L1477</f>
        <v>NO</v>
      </c>
      <c r="G1478" s="72" t="str">
        <f>'Activity rawdata'!R1477</f>
        <v>2064</v>
      </c>
      <c r="H1478" s="72" t="str">
        <f>IF('Activity rawdata'!P1477="AHTHIN1","1st Thin",IF('Activity rawdata'!P1477="AHCC","Clearcut",IF('Activity rawdata'!P1477="AHTHSMZ","SMZ Thin",IF('Activity rawdata'!P1477="AHTHIN2","2nd Thin",IF('Activity rawdata'!P1477="AFERTE","Early Fert",IF('Activity rawdata'!P1477="AFERTM","Mid Fert",IF('Activity rawdata'!P1477="AFERTL","Late Fert",  IF('Activity rawdata'!P1477="ASP","Site Prep", IF('Activity rawdata'!P1477="APLT","Plant",  IF('Activity rawdata'!P1477="ANREG","Natural Regeneration"))))))))))</f>
        <v>1st Thin</v>
      </c>
      <c r="I1478" s="74">
        <f>'Activity rawdata'!O1477</f>
        <v>32.64</v>
      </c>
      <c r="J1478" s="75">
        <f>'Activity rawdata'!N1477</f>
        <v>14</v>
      </c>
      <c r="K1478" s="75">
        <f>'Activity rawdata'!AC1477</f>
        <v>111.34</v>
      </c>
      <c r="L1478" s="75">
        <f>'Activity rawdata'!AD1477</f>
        <v>382.74</v>
      </c>
      <c r="M1478" s="76">
        <f>'Activity rawdata'!AE1477</f>
        <v>7.3031460205554017</v>
      </c>
      <c r="N1478" s="83">
        <f>'Activity rawdata'!T1477+'Activity rawdata'!U1477</f>
        <v>25.45</v>
      </c>
      <c r="O1478" s="80">
        <f>'Activity rawdata'!V1477</f>
        <v>0.28999999999999998</v>
      </c>
      <c r="P1478" s="80">
        <f>'Activity rawdata'!W1477</f>
        <v>0</v>
      </c>
      <c r="Q1478" s="80">
        <f>'Activity rawdata'!X1477</f>
        <v>0</v>
      </c>
      <c r="R1478" s="84">
        <f t="shared" si="230"/>
        <v>25.74</v>
      </c>
      <c r="S1478" s="80">
        <f>'Activity rawdata'!Z1477</f>
        <v>0</v>
      </c>
      <c r="T1478" s="80">
        <f>'Activity rawdata'!AA1477</f>
        <v>0</v>
      </c>
      <c r="U1478" s="80">
        <f t="shared" si="231"/>
        <v>0</v>
      </c>
      <c r="V1478" s="81">
        <f t="shared" si="232"/>
        <v>830.68799999999999</v>
      </c>
      <c r="W1478" s="75">
        <f t="shared" si="233"/>
        <v>9.4656000000000002</v>
      </c>
      <c r="X1478" s="75">
        <f t="shared" si="234"/>
        <v>0</v>
      </c>
      <c r="Y1478" s="75">
        <f t="shared" si="235"/>
        <v>0</v>
      </c>
      <c r="Z1478" s="82">
        <f t="shared" si="236"/>
        <v>840.15359999999998</v>
      </c>
      <c r="AA1478" s="75">
        <f t="shared" si="237"/>
        <v>0</v>
      </c>
      <c r="AB1478" s="75">
        <f t="shared" si="238"/>
        <v>0</v>
      </c>
      <c r="AC1478" s="82">
        <f t="shared" si="239"/>
        <v>0</v>
      </c>
    </row>
    <row r="1479" spans="1:29" x14ac:dyDescent="0.35">
      <c r="A1479" s="70" t="str">
        <f>'Activity rawdata'!A1478</f>
        <v>BH6125-1-273</v>
      </c>
      <c r="B1479" s="71" t="str">
        <f>'Activity rawdata'!B1478</f>
        <v>LB</v>
      </c>
      <c r="C1479" s="71" t="str">
        <f>IF('Activity rawdata'!C1478="PY","Planted",IF('Activity rawdata'!C1478="NY","Nat/Convert",IF('Activity rawdata'!C1478="NN","Nat/Nonconvert",IF('Activity rawdata'!C1478="OY","Planted"))))</f>
        <v>Planted</v>
      </c>
      <c r="D1479" s="70" t="str">
        <f>'Activity rawdata'!D1478</f>
        <v>STP2</v>
      </c>
      <c r="E1479" s="72" t="str">
        <f>'Activity rawdata'!E1478</f>
        <v>77</v>
      </c>
      <c r="F1479" s="73" t="str">
        <f>'Activity rawdata'!L1478</f>
        <v>MT1</v>
      </c>
      <c r="G1479" s="72" t="str">
        <f>'Activity rawdata'!R1478</f>
        <v>2064</v>
      </c>
      <c r="H1479" s="72" t="str">
        <f>IF('Activity rawdata'!P1478="AHTHIN1","1st Thin",IF('Activity rawdata'!P1478="AHCC","Clearcut",IF('Activity rawdata'!P1478="AHTHSMZ","SMZ Thin",IF('Activity rawdata'!P1478="AHTHIN2","2nd Thin",IF('Activity rawdata'!P1478="AFERTE","Early Fert",IF('Activity rawdata'!P1478="AFERTM","Mid Fert",IF('Activity rawdata'!P1478="AFERTL","Late Fert",  IF('Activity rawdata'!P1478="ASP","Site Prep", IF('Activity rawdata'!P1478="APLT","Plant",  IF('Activity rawdata'!P1478="ANREG","Natural Regeneration"))))))))))</f>
        <v>2nd Thin</v>
      </c>
      <c r="I1479" s="74">
        <f>'Activity rawdata'!O1478</f>
        <v>3.23</v>
      </c>
      <c r="J1479" s="75">
        <f>'Activity rawdata'!N1478</f>
        <v>21</v>
      </c>
      <c r="K1479" s="75">
        <f>'Activity rawdata'!AC1478</f>
        <v>99.82</v>
      </c>
      <c r="L1479" s="75">
        <f>'Activity rawdata'!AD1478</f>
        <v>184.55</v>
      </c>
      <c r="M1479" s="76">
        <f>'Activity rawdata'!AE1478</f>
        <v>9.9583654499997287</v>
      </c>
      <c r="N1479" s="83">
        <f>'Activity rawdata'!T1478+'Activity rawdata'!U1478</f>
        <v>7.06</v>
      </c>
      <c r="O1479" s="80">
        <f>'Activity rawdata'!V1478</f>
        <v>15.84</v>
      </c>
      <c r="P1479" s="80">
        <f>'Activity rawdata'!W1478</f>
        <v>0</v>
      </c>
      <c r="Q1479" s="80">
        <f>'Activity rawdata'!X1478</f>
        <v>0</v>
      </c>
      <c r="R1479" s="84">
        <f t="shared" si="230"/>
        <v>22.9</v>
      </c>
      <c r="S1479" s="80">
        <f>'Activity rawdata'!Z1478</f>
        <v>0</v>
      </c>
      <c r="T1479" s="80">
        <f>'Activity rawdata'!AA1478</f>
        <v>0</v>
      </c>
      <c r="U1479" s="80">
        <f t="shared" si="231"/>
        <v>0</v>
      </c>
      <c r="V1479" s="81">
        <f t="shared" si="232"/>
        <v>22.803799999999999</v>
      </c>
      <c r="W1479" s="75">
        <f t="shared" si="233"/>
        <v>51.163199999999996</v>
      </c>
      <c r="X1479" s="75">
        <f t="shared" si="234"/>
        <v>0</v>
      </c>
      <c r="Y1479" s="75">
        <f t="shared" si="235"/>
        <v>0</v>
      </c>
      <c r="Z1479" s="82">
        <f t="shared" si="236"/>
        <v>73.966999999999999</v>
      </c>
      <c r="AA1479" s="75">
        <f t="shared" si="237"/>
        <v>0</v>
      </c>
      <c r="AB1479" s="75">
        <f t="shared" si="238"/>
        <v>0</v>
      </c>
      <c r="AC1479" s="82">
        <f t="shared" si="239"/>
        <v>0</v>
      </c>
    </row>
    <row r="1480" spans="1:29" x14ac:dyDescent="0.35">
      <c r="A1480" s="70" t="str">
        <f>'Activity rawdata'!A1479</f>
        <v>BH5132-1-125</v>
      </c>
      <c r="B1480" s="71" t="str">
        <f>'Activity rawdata'!B1479</f>
        <v>LB</v>
      </c>
      <c r="C1480" s="71" t="str">
        <f>IF('Activity rawdata'!C1479="PY","Planted",IF('Activity rawdata'!C1479="NY","Nat/Convert",IF('Activity rawdata'!C1479="NN","Nat/Nonconvert",IF('Activity rawdata'!C1479="OY","Planted"))))</f>
        <v>Planted</v>
      </c>
      <c r="D1480" s="70" t="str">
        <f>'Activity rawdata'!D1479</f>
        <v>STP2</v>
      </c>
      <c r="E1480" s="72" t="str">
        <f>'Activity rawdata'!E1479</f>
        <v>84</v>
      </c>
      <c r="F1480" s="73" t="str">
        <f>'Activity rawdata'!L1479</f>
        <v>MT1</v>
      </c>
      <c r="G1480" s="72" t="str">
        <f>'Activity rawdata'!R1479</f>
        <v>2064</v>
      </c>
      <c r="H1480" s="72" t="str">
        <f>IF('Activity rawdata'!P1479="AHTHIN1","1st Thin",IF('Activity rawdata'!P1479="AHCC","Clearcut",IF('Activity rawdata'!P1479="AHTHSMZ","SMZ Thin",IF('Activity rawdata'!P1479="AHTHIN2","2nd Thin",IF('Activity rawdata'!P1479="AFERTE","Early Fert",IF('Activity rawdata'!P1479="AFERTM","Mid Fert",IF('Activity rawdata'!P1479="AFERTL","Late Fert",  IF('Activity rawdata'!P1479="ASP","Site Prep", IF('Activity rawdata'!P1479="APLT","Plant",  IF('Activity rawdata'!P1479="ANREG","Natural Regeneration"))))))))))</f>
        <v>2nd Thin</v>
      </c>
      <c r="I1480" s="74">
        <f>'Activity rawdata'!O1479</f>
        <v>2.1800000000000002</v>
      </c>
      <c r="J1480" s="75">
        <f>'Activity rawdata'!N1479</f>
        <v>20</v>
      </c>
      <c r="K1480" s="75">
        <f>'Activity rawdata'!AC1479</f>
        <v>106.56</v>
      </c>
      <c r="L1480" s="75">
        <f>'Activity rawdata'!AD1479</f>
        <v>185.94</v>
      </c>
      <c r="M1480" s="76">
        <f>'Activity rawdata'!AE1479</f>
        <v>10.25054589569045</v>
      </c>
      <c r="N1480" s="83">
        <f>'Activity rawdata'!T1479+'Activity rawdata'!U1479</f>
        <v>7.53</v>
      </c>
      <c r="O1480" s="80">
        <f>'Activity rawdata'!V1479</f>
        <v>22.16</v>
      </c>
      <c r="P1480" s="80">
        <f>'Activity rawdata'!W1479</f>
        <v>0</v>
      </c>
      <c r="Q1480" s="80">
        <f>'Activity rawdata'!X1479</f>
        <v>0</v>
      </c>
      <c r="R1480" s="84">
        <f t="shared" si="230"/>
        <v>29.69</v>
      </c>
      <c r="S1480" s="80">
        <f>'Activity rawdata'!Z1479</f>
        <v>0</v>
      </c>
      <c r="T1480" s="80">
        <f>'Activity rawdata'!AA1479</f>
        <v>0</v>
      </c>
      <c r="U1480" s="80">
        <f t="shared" si="231"/>
        <v>0</v>
      </c>
      <c r="V1480" s="81">
        <f t="shared" si="232"/>
        <v>16.415400000000002</v>
      </c>
      <c r="W1480" s="75">
        <f t="shared" si="233"/>
        <v>48.308800000000005</v>
      </c>
      <c r="X1480" s="75">
        <f t="shared" si="234"/>
        <v>0</v>
      </c>
      <c r="Y1480" s="75">
        <f t="shared" si="235"/>
        <v>0</v>
      </c>
      <c r="Z1480" s="82">
        <f t="shared" si="236"/>
        <v>64.72420000000001</v>
      </c>
      <c r="AA1480" s="75">
        <f t="shared" si="237"/>
        <v>0</v>
      </c>
      <c r="AB1480" s="75">
        <f t="shared" si="238"/>
        <v>0</v>
      </c>
      <c r="AC1480" s="82">
        <f t="shared" si="239"/>
        <v>0</v>
      </c>
    </row>
    <row r="1481" spans="1:29" x14ac:dyDescent="0.35">
      <c r="A1481" s="70" t="str">
        <f>'Activity rawdata'!A1480</f>
        <v>BH2047-1-74</v>
      </c>
      <c r="B1481" s="71" t="str">
        <f>'Activity rawdata'!B1480</f>
        <v>LB</v>
      </c>
      <c r="C1481" s="71" t="str">
        <f>IF('Activity rawdata'!C1480="PY","Planted",IF('Activity rawdata'!C1480="NY","Nat/Convert",IF('Activity rawdata'!C1480="NN","Nat/Nonconvert",IF('Activity rawdata'!C1480="OY","Planted"))))</f>
        <v>Planted</v>
      </c>
      <c r="D1481" s="70" t="str">
        <f>'Activity rawdata'!D1480</f>
        <v>STP2</v>
      </c>
      <c r="E1481" s="72" t="str">
        <f>'Activity rawdata'!E1480</f>
        <v>85</v>
      </c>
      <c r="F1481" s="73" t="str">
        <f>'Activity rawdata'!L1480</f>
        <v>MT2</v>
      </c>
      <c r="G1481" s="72" t="str">
        <f>'Activity rawdata'!R1480</f>
        <v>2064</v>
      </c>
      <c r="H1481" s="72" t="str">
        <f>IF('Activity rawdata'!P1480="AHTHIN1","1st Thin",IF('Activity rawdata'!P1480="AHCC","Clearcut",IF('Activity rawdata'!P1480="AHTHSMZ","SMZ Thin",IF('Activity rawdata'!P1480="AHTHIN2","2nd Thin",IF('Activity rawdata'!P1480="AFERTE","Early Fert",IF('Activity rawdata'!P1480="AFERTM","Mid Fert",IF('Activity rawdata'!P1480="AFERTL","Late Fert",  IF('Activity rawdata'!P1480="ASP","Site Prep", IF('Activity rawdata'!P1480="APLT","Plant",  IF('Activity rawdata'!P1480="ANREG","Natural Regeneration"))))))))))</f>
        <v>Clearcut</v>
      </c>
      <c r="I1481" s="74">
        <f>'Activity rawdata'!O1480</f>
        <v>54.15</v>
      </c>
      <c r="J1481" s="75">
        <f>'Activity rawdata'!N1480</f>
        <v>29</v>
      </c>
      <c r="K1481" s="75">
        <f>'Activity rawdata'!AC1480</f>
        <v>98.48</v>
      </c>
      <c r="L1481" s="75">
        <f>'Activity rawdata'!AD1480</f>
        <v>96.23</v>
      </c>
      <c r="M1481" s="76">
        <f>'Activity rawdata'!AE1480</f>
        <v>13.697934302884455</v>
      </c>
      <c r="N1481" s="83">
        <f>'Activity rawdata'!T1480+'Activity rawdata'!U1480</f>
        <v>46.73</v>
      </c>
      <c r="O1481" s="80">
        <f>'Activity rawdata'!V1480</f>
        <v>40.65</v>
      </c>
      <c r="P1481" s="80">
        <f>'Activity rawdata'!W1480</f>
        <v>0</v>
      </c>
      <c r="Q1481" s="80">
        <f>'Activity rawdata'!X1480</f>
        <v>37.15</v>
      </c>
      <c r="R1481" s="84">
        <f t="shared" si="230"/>
        <v>124.53</v>
      </c>
      <c r="S1481" s="80">
        <f>'Activity rawdata'!Z1480</f>
        <v>0</v>
      </c>
      <c r="T1481" s="80">
        <f>'Activity rawdata'!AA1480</f>
        <v>0</v>
      </c>
      <c r="U1481" s="80">
        <f t="shared" si="231"/>
        <v>0</v>
      </c>
      <c r="V1481" s="81">
        <f t="shared" si="232"/>
        <v>2530.4294999999997</v>
      </c>
      <c r="W1481" s="75">
        <f t="shared" si="233"/>
        <v>2201.1974999999998</v>
      </c>
      <c r="X1481" s="75">
        <f t="shared" si="234"/>
        <v>0</v>
      </c>
      <c r="Y1481" s="75">
        <f t="shared" si="235"/>
        <v>2011.6724999999999</v>
      </c>
      <c r="Z1481" s="82">
        <f t="shared" si="236"/>
        <v>6743.2994999999992</v>
      </c>
      <c r="AA1481" s="75">
        <f t="shared" si="237"/>
        <v>0</v>
      </c>
      <c r="AB1481" s="75">
        <f t="shared" si="238"/>
        <v>0</v>
      </c>
      <c r="AC1481" s="82">
        <f t="shared" si="239"/>
        <v>0</v>
      </c>
    </row>
    <row r="1482" spans="1:29" x14ac:dyDescent="0.35">
      <c r="A1482" s="70" t="str">
        <f>'Activity rawdata'!A1481</f>
        <v>BH3011-1-91</v>
      </c>
      <c r="B1482" s="71" t="str">
        <f>'Activity rawdata'!B1481</f>
        <v>LB</v>
      </c>
      <c r="C1482" s="71" t="str">
        <f>IF('Activity rawdata'!C1481="PY","Planted",IF('Activity rawdata'!C1481="NY","Nat/Convert",IF('Activity rawdata'!C1481="NN","Nat/Nonconvert",IF('Activity rawdata'!C1481="OY","Planted"))))</f>
        <v>Planted</v>
      </c>
      <c r="D1482" s="70" t="str">
        <f>'Activity rawdata'!D1481</f>
        <v>STP2</v>
      </c>
      <c r="E1482" s="72" t="str">
        <f>'Activity rawdata'!E1481</f>
        <v>88</v>
      </c>
      <c r="F1482" s="73" t="str">
        <f>'Activity rawdata'!L1481</f>
        <v>MT2</v>
      </c>
      <c r="G1482" s="72" t="str">
        <f>'Activity rawdata'!R1481</f>
        <v>2064</v>
      </c>
      <c r="H1482" s="72" t="str">
        <f>IF('Activity rawdata'!P1481="AHTHIN1","1st Thin",IF('Activity rawdata'!P1481="AHCC","Clearcut",IF('Activity rawdata'!P1481="AHTHSMZ","SMZ Thin",IF('Activity rawdata'!P1481="AHTHIN2","2nd Thin",IF('Activity rawdata'!P1481="AFERTE","Early Fert",IF('Activity rawdata'!P1481="AFERTM","Mid Fert",IF('Activity rawdata'!P1481="AFERTL","Late Fert",  IF('Activity rawdata'!P1481="ASP","Site Prep", IF('Activity rawdata'!P1481="APLT","Plant",  IF('Activity rawdata'!P1481="ANREG","Natural Regeneration"))))))))))</f>
        <v>Clearcut</v>
      </c>
      <c r="I1482" s="74">
        <f>'Activity rawdata'!O1481</f>
        <v>103.49</v>
      </c>
      <c r="J1482" s="75">
        <f>'Activity rawdata'!N1481</f>
        <v>29</v>
      </c>
      <c r="K1482" s="75">
        <f>'Activity rawdata'!AC1481</f>
        <v>98.48</v>
      </c>
      <c r="L1482" s="75">
        <f>'Activity rawdata'!AD1481</f>
        <v>96.23</v>
      </c>
      <c r="M1482" s="76">
        <f>'Activity rawdata'!AE1481</f>
        <v>13.697934302884455</v>
      </c>
      <c r="N1482" s="83">
        <f>'Activity rawdata'!T1481+'Activity rawdata'!U1481</f>
        <v>46.73</v>
      </c>
      <c r="O1482" s="80">
        <f>'Activity rawdata'!V1481</f>
        <v>40.65</v>
      </c>
      <c r="P1482" s="80">
        <f>'Activity rawdata'!W1481</f>
        <v>0</v>
      </c>
      <c r="Q1482" s="80">
        <f>'Activity rawdata'!X1481</f>
        <v>37.15</v>
      </c>
      <c r="R1482" s="84">
        <f t="shared" si="230"/>
        <v>124.53</v>
      </c>
      <c r="S1482" s="80">
        <f>'Activity rawdata'!Z1481</f>
        <v>0</v>
      </c>
      <c r="T1482" s="80">
        <f>'Activity rawdata'!AA1481</f>
        <v>0</v>
      </c>
      <c r="U1482" s="80">
        <f t="shared" si="231"/>
        <v>0</v>
      </c>
      <c r="V1482" s="81">
        <f t="shared" si="232"/>
        <v>4836.0876999999991</v>
      </c>
      <c r="W1482" s="75">
        <f t="shared" si="233"/>
        <v>4206.8684999999996</v>
      </c>
      <c r="X1482" s="75">
        <f t="shared" si="234"/>
        <v>0</v>
      </c>
      <c r="Y1482" s="75">
        <f t="shared" si="235"/>
        <v>3844.6534999999994</v>
      </c>
      <c r="Z1482" s="82">
        <f t="shared" si="236"/>
        <v>12887.609699999997</v>
      </c>
      <c r="AA1482" s="75">
        <f t="shared" si="237"/>
        <v>0</v>
      </c>
      <c r="AB1482" s="75">
        <f t="shared" si="238"/>
        <v>0</v>
      </c>
      <c r="AC1482" s="82">
        <f t="shared" si="239"/>
        <v>0</v>
      </c>
    </row>
    <row r="1483" spans="1:29" x14ac:dyDescent="0.35">
      <c r="A1483" s="70" t="str">
        <f>'Activity rawdata'!A1482</f>
        <v>BH5140-1-145</v>
      </c>
      <c r="B1483" s="71" t="str">
        <f>'Activity rawdata'!B1482</f>
        <v>LB</v>
      </c>
      <c r="C1483" s="71" t="str">
        <f>IF('Activity rawdata'!C1482="PY","Planted",IF('Activity rawdata'!C1482="NY","Nat/Convert",IF('Activity rawdata'!C1482="NN","Nat/Nonconvert",IF('Activity rawdata'!C1482="OY","Planted"))))</f>
        <v>Planted</v>
      </c>
      <c r="D1483" s="70" t="str">
        <f>'Activity rawdata'!D1482</f>
        <v>STP2</v>
      </c>
      <c r="E1483" s="72" t="str">
        <f>'Activity rawdata'!E1482</f>
        <v>89</v>
      </c>
      <c r="F1483" s="73" t="str">
        <f>'Activity rawdata'!L1482</f>
        <v>MT2</v>
      </c>
      <c r="G1483" s="72" t="str">
        <f>'Activity rawdata'!R1482</f>
        <v>2064</v>
      </c>
      <c r="H1483" s="72" t="str">
        <f>IF('Activity rawdata'!P1482="AHTHIN1","1st Thin",IF('Activity rawdata'!P1482="AHCC","Clearcut",IF('Activity rawdata'!P1482="AHTHSMZ","SMZ Thin",IF('Activity rawdata'!P1482="AHTHIN2","2nd Thin",IF('Activity rawdata'!P1482="AFERTE","Early Fert",IF('Activity rawdata'!P1482="AFERTM","Mid Fert",IF('Activity rawdata'!P1482="AFERTL","Late Fert",  IF('Activity rawdata'!P1482="ASP","Site Prep", IF('Activity rawdata'!P1482="APLT","Plant",  IF('Activity rawdata'!P1482="ANREG","Natural Regeneration"))))))))))</f>
        <v>Clearcut</v>
      </c>
      <c r="I1483" s="74">
        <f>'Activity rawdata'!O1482</f>
        <v>3.31</v>
      </c>
      <c r="J1483" s="75">
        <f>'Activity rawdata'!N1482</f>
        <v>29</v>
      </c>
      <c r="K1483" s="75">
        <f>'Activity rawdata'!AC1482</f>
        <v>97.79</v>
      </c>
      <c r="L1483" s="75">
        <f>'Activity rawdata'!AD1482</f>
        <v>101.57</v>
      </c>
      <c r="M1483" s="76">
        <f>'Activity rawdata'!AE1482</f>
        <v>13.286200398813738</v>
      </c>
      <c r="N1483" s="83">
        <f>'Activity rawdata'!T1482+'Activity rawdata'!U1482</f>
        <v>15.39</v>
      </c>
      <c r="O1483" s="80">
        <f>'Activity rawdata'!V1482</f>
        <v>49.52</v>
      </c>
      <c r="P1483" s="80">
        <f>'Activity rawdata'!W1482</f>
        <v>52.84</v>
      </c>
      <c r="Q1483" s="80">
        <f>'Activity rawdata'!X1482</f>
        <v>0</v>
      </c>
      <c r="R1483" s="84">
        <f t="shared" si="230"/>
        <v>117.75</v>
      </c>
      <c r="S1483" s="80">
        <f>'Activity rawdata'!Z1482</f>
        <v>0</v>
      </c>
      <c r="T1483" s="80">
        <f>'Activity rawdata'!AA1482</f>
        <v>0</v>
      </c>
      <c r="U1483" s="80">
        <f t="shared" si="231"/>
        <v>0</v>
      </c>
      <c r="V1483" s="81">
        <f t="shared" si="232"/>
        <v>50.940899999999999</v>
      </c>
      <c r="W1483" s="75">
        <f t="shared" si="233"/>
        <v>163.91120000000001</v>
      </c>
      <c r="X1483" s="75">
        <f t="shared" si="234"/>
        <v>174.90040000000002</v>
      </c>
      <c r="Y1483" s="75">
        <f t="shared" si="235"/>
        <v>0</v>
      </c>
      <c r="Z1483" s="82">
        <f t="shared" si="236"/>
        <v>389.75250000000005</v>
      </c>
      <c r="AA1483" s="75">
        <f t="shared" si="237"/>
        <v>0</v>
      </c>
      <c r="AB1483" s="75">
        <f t="shared" si="238"/>
        <v>0</v>
      </c>
      <c r="AC1483" s="82">
        <f t="shared" si="239"/>
        <v>0</v>
      </c>
    </row>
    <row r="1484" spans="1:29" x14ac:dyDescent="0.35">
      <c r="A1484" s="70" t="str">
        <f>'Activity rawdata'!A1483</f>
        <v>BH6125-1-371</v>
      </c>
      <c r="B1484" s="71" t="str">
        <f>'Activity rawdata'!B1483</f>
        <v>LB</v>
      </c>
      <c r="C1484" s="71" t="str">
        <f>IF('Activity rawdata'!C1483="PY","Planted",IF('Activity rawdata'!C1483="NY","Nat/Convert",IF('Activity rawdata'!C1483="NN","Nat/Nonconvert",IF('Activity rawdata'!C1483="OY","Planted"))))</f>
        <v>Planted</v>
      </c>
      <c r="D1484" s="70" t="str">
        <f>'Activity rawdata'!D1483</f>
        <v>STP2</v>
      </c>
      <c r="E1484" s="72" t="str">
        <f>'Activity rawdata'!E1483</f>
        <v>92</v>
      </c>
      <c r="F1484" s="73" t="str">
        <f>'Activity rawdata'!L1483</f>
        <v>MT2</v>
      </c>
      <c r="G1484" s="72" t="str">
        <f>'Activity rawdata'!R1483</f>
        <v>2064</v>
      </c>
      <c r="H1484" s="72" t="str">
        <f>IF('Activity rawdata'!P1483="AHTHIN1","1st Thin",IF('Activity rawdata'!P1483="AHCC","Clearcut",IF('Activity rawdata'!P1483="AHTHSMZ","SMZ Thin",IF('Activity rawdata'!P1483="AHTHIN2","2nd Thin",IF('Activity rawdata'!P1483="AFERTE","Early Fert",IF('Activity rawdata'!P1483="AFERTM","Mid Fert",IF('Activity rawdata'!P1483="AFERTL","Late Fert",  IF('Activity rawdata'!P1483="ASP","Site Prep", IF('Activity rawdata'!P1483="APLT","Plant",  IF('Activity rawdata'!P1483="ANREG","Natural Regeneration"))))))))))</f>
        <v>Clearcut</v>
      </c>
      <c r="I1484" s="74">
        <f>'Activity rawdata'!O1483</f>
        <v>24.06</v>
      </c>
      <c r="J1484" s="75">
        <f>'Activity rawdata'!N1483</f>
        <v>29</v>
      </c>
      <c r="K1484" s="75">
        <f>'Activity rawdata'!AC1483</f>
        <v>95.4</v>
      </c>
      <c r="L1484" s="75">
        <f>'Activity rawdata'!AD1483</f>
        <v>92.18</v>
      </c>
      <c r="M1484" s="76">
        <f>'Activity rawdata'!AE1483</f>
        <v>13.775016804713685</v>
      </c>
      <c r="N1484" s="83">
        <f>'Activity rawdata'!T1483+'Activity rawdata'!U1483</f>
        <v>18.36</v>
      </c>
      <c r="O1484" s="80">
        <f>'Activity rawdata'!V1483</f>
        <v>36.64</v>
      </c>
      <c r="P1484" s="80">
        <f>'Activity rawdata'!W1483</f>
        <v>69</v>
      </c>
      <c r="Q1484" s="80">
        <f>'Activity rawdata'!X1483</f>
        <v>0</v>
      </c>
      <c r="R1484" s="84">
        <f t="shared" si="230"/>
        <v>124</v>
      </c>
      <c r="S1484" s="80">
        <f>'Activity rawdata'!Z1483</f>
        <v>0</v>
      </c>
      <c r="T1484" s="80">
        <f>'Activity rawdata'!AA1483</f>
        <v>0</v>
      </c>
      <c r="U1484" s="80">
        <f t="shared" si="231"/>
        <v>0</v>
      </c>
      <c r="V1484" s="81">
        <f t="shared" si="232"/>
        <v>441.74159999999995</v>
      </c>
      <c r="W1484" s="75">
        <f t="shared" si="233"/>
        <v>881.55840000000001</v>
      </c>
      <c r="X1484" s="75">
        <f t="shared" si="234"/>
        <v>1660.1399999999999</v>
      </c>
      <c r="Y1484" s="75">
        <f t="shared" si="235"/>
        <v>0</v>
      </c>
      <c r="Z1484" s="82">
        <f t="shared" si="236"/>
        <v>2983.4399999999996</v>
      </c>
      <c r="AA1484" s="75">
        <f t="shared" si="237"/>
        <v>0</v>
      </c>
      <c r="AB1484" s="75">
        <f t="shared" si="238"/>
        <v>0</v>
      </c>
      <c r="AC1484" s="82">
        <f t="shared" si="239"/>
        <v>0</v>
      </c>
    </row>
    <row r="1485" spans="1:29" x14ac:dyDescent="0.35">
      <c r="A1485" s="70" t="str">
        <f>'Activity rawdata'!A1484</f>
        <v>BH6125-1-370</v>
      </c>
      <c r="B1485" s="71" t="str">
        <f>'Activity rawdata'!B1484</f>
        <v>LB</v>
      </c>
      <c r="C1485" s="71" t="str">
        <f>IF('Activity rawdata'!C1484="PY","Planted",IF('Activity rawdata'!C1484="NY","Nat/Convert",IF('Activity rawdata'!C1484="NN","Nat/Nonconvert",IF('Activity rawdata'!C1484="OY","Planted"))))</f>
        <v>Planted</v>
      </c>
      <c r="D1485" s="70" t="str">
        <f>'Activity rawdata'!D1484</f>
        <v>STP2</v>
      </c>
      <c r="E1485" s="72" t="str">
        <f>'Activity rawdata'!E1484</f>
        <v>92</v>
      </c>
      <c r="F1485" s="73" t="str">
        <f>'Activity rawdata'!L1484</f>
        <v>MT2</v>
      </c>
      <c r="G1485" s="72" t="str">
        <f>'Activity rawdata'!R1484</f>
        <v>2064</v>
      </c>
      <c r="H1485" s="72" t="str">
        <f>IF('Activity rawdata'!P1484="AHTHIN1","1st Thin",IF('Activity rawdata'!P1484="AHCC","Clearcut",IF('Activity rawdata'!P1484="AHTHSMZ","SMZ Thin",IF('Activity rawdata'!P1484="AHTHIN2","2nd Thin",IF('Activity rawdata'!P1484="AFERTE","Early Fert",IF('Activity rawdata'!P1484="AFERTM","Mid Fert",IF('Activity rawdata'!P1484="AFERTL","Late Fert",  IF('Activity rawdata'!P1484="ASP","Site Prep", IF('Activity rawdata'!P1484="APLT","Plant",  IF('Activity rawdata'!P1484="ANREG","Natural Regeneration"))))))))))</f>
        <v>Clearcut</v>
      </c>
      <c r="I1485" s="74">
        <f>'Activity rawdata'!O1484</f>
        <v>19.37</v>
      </c>
      <c r="J1485" s="75">
        <f>'Activity rawdata'!N1484</f>
        <v>29</v>
      </c>
      <c r="K1485" s="75">
        <f>'Activity rawdata'!AC1484</f>
        <v>95.4</v>
      </c>
      <c r="L1485" s="75">
        <f>'Activity rawdata'!AD1484</f>
        <v>92.18</v>
      </c>
      <c r="M1485" s="76">
        <f>'Activity rawdata'!AE1484</f>
        <v>13.775016804713685</v>
      </c>
      <c r="N1485" s="83">
        <f>'Activity rawdata'!T1484+'Activity rawdata'!U1484</f>
        <v>18.36</v>
      </c>
      <c r="O1485" s="80">
        <f>'Activity rawdata'!V1484</f>
        <v>36.64</v>
      </c>
      <c r="P1485" s="80">
        <f>'Activity rawdata'!W1484</f>
        <v>69</v>
      </c>
      <c r="Q1485" s="80">
        <f>'Activity rawdata'!X1484</f>
        <v>0</v>
      </c>
      <c r="R1485" s="84">
        <f t="shared" si="230"/>
        <v>124</v>
      </c>
      <c r="S1485" s="80">
        <f>'Activity rawdata'!Z1484</f>
        <v>0</v>
      </c>
      <c r="T1485" s="80">
        <f>'Activity rawdata'!AA1484</f>
        <v>0</v>
      </c>
      <c r="U1485" s="80">
        <f t="shared" si="231"/>
        <v>0</v>
      </c>
      <c r="V1485" s="81">
        <f t="shared" si="232"/>
        <v>355.63319999999999</v>
      </c>
      <c r="W1485" s="75">
        <f t="shared" si="233"/>
        <v>709.71680000000003</v>
      </c>
      <c r="X1485" s="75">
        <f t="shared" si="234"/>
        <v>1336.53</v>
      </c>
      <c r="Y1485" s="75">
        <f t="shared" si="235"/>
        <v>0</v>
      </c>
      <c r="Z1485" s="82">
        <f t="shared" si="236"/>
        <v>2401.88</v>
      </c>
      <c r="AA1485" s="75">
        <f t="shared" si="237"/>
        <v>0</v>
      </c>
      <c r="AB1485" s="75">
        <f t="shared" si="238"/>
        <v>0</v>
      </c>
      <c r="AC1485" s="82">
        <f t="shared" si="239"/>
        <v>0</v>
      </c>
    </row>
    <row r="1486" spans="1:29" x14ac:dyDescent="0.35">
      <c r="A1486" s="70" t="str">
        <f>'Activity rawdata'!A1485</f>
        <v>BH6125-1-292</v>
      </c>
      <c r="B1486" s="71" t="str">
        <f>'Activity rawdata'!B1485</f>
        <v>LB</v>
      </c>
      <c r="C1486" s="71" t="str">
        <f>IF('Activity rawdata'!C1485="PY","Planted",IF('Activity rawdata'!C1485="NY","Nat/Convert",IF('Activity rawdata'!C1485="NN","Nat/Nonconvert",IF('Activity rawdata'!C1485="OY","Planted"))))</f>
        <v>Planted</v>
      </c>
      <c r="D1486" s="70" t="str">
        <f>'Activity rawdata'!D1485</f>
        <v>STP2</v>
      </c>
      <c r="E1486" s="72" t="str">
        <f>'Activity rawdata'!E1485</f>
        <v>92</v>
      </c>
      <c r="F1486" s="73" t="str">
        <f>'Activity rawdata'!L1485</f>
        <v>MT2</v>
      </c>
      <c r="G1486" s="72" t="str">
        <f>'Activity rawdata'!R1485</f>
        <v>2064</v>
      </c>
      <c r="H1486" s="72" t="str">
        <f>IF('Activity rawdata'!P1485="AHTHIN1","1st Thin",IF('Activity rawdata'!P1485="AHCC","Clearcut",IF('Activity rawdata'!P1485="AHTHSMZ","SMZ Thin",IF('Activity rawdata'!P1485="AHTHIN2","2nd Thin",IF('Activity rawdata'!P1485="AFERTE","Early Fert",IF('Activity rawdata'!P1485="AFERTM","Mid Fert",IF('Activity rawdata'!P1485="AFERTL","Late Fert",  IF('Activity rawdata'!P1485="ASP","Site Prep", IF('Activity rawdata'!P1485="APLT","Plant",  IF('Activity rawdata'!P1485="ANREG","Natural Regeneration"))))))))))</f>
        <v>Clearcut</v>
      </c>
      <c r="I1486" s="74">
        <f>'Activity rawdata'!O1485</f>
        <v>2.2799999999999998</v>
      </c>
      <c r="J1486" s="75">
        <f>'Activity rawdata'!N1485</f>
        <v>29</v>
      </c>
      <c r="K1486" s="75">
        <f>'Activity rawdata'!AC1485</f>
        <v>95.4</v>
      </c>
      <c r="L1486" s="75">
        <f>'Activity rawdata'!AD1485</f>
        <v>92.18</v>
      </c>
      <c r="M1486" s="76">
        <f>'Activity rawdata'!AE1485</f>
        <v>13.775016804713685</v>
      </c>
      <c r="N1486" s="83">
        <f>'Activity rawdata'!T1485+'Activity rawdata'!U1485</f>
        <v>18.36</v>
      </c>
      <c r="O1486" s="80">
        <f>'Activity rawdata'!V1485</f>
        <v>36.64</v>
      </c>
      <c r="P1486" s="80">
        <f>'Activity rawdata'!W1485</f>
        <v>69</v>
      </c>
      <c r="Q1486" s="80">
        <f>'Activity rawdata'!X1485</f>
        <v>0</v>
      </c>
      <c r="R1486" s="84">
        <f t="shared" ref="R1486:R1549" si="240">SUM(N1486:Q1486)</f>
        <v>124</v>
      </c>
      <c r="S1486" s="80">
        <f>'Activity rawdata'!Z1485</f>
        <v>0</v>
      </c>
      <c r="T1486" s="80">
        <f>'Activity rawdata'!AA1485</f>
        <v>0</v>
      </c>
      <c r="U1486" s="80">
        <f t="shared" ref="U1486:U1549" si="241">S1486+T1486</f>
        <v>0</v>
      </c>
      <c r="V1486" s="81">
        <f t="shared" ref="V1486:V1549" si="242">N1486*$I1486</f>
        <v>41.860799999999998</v>
      </c>
      <c r="W1486" s="75">
        <f t="shared" ref="W1486:W1549" si="243">O1486*$I1486</f>
        <v>83.539199999999994</v>
      </c>
      <c r="X1486" s="75">
        <f t="shared" ref="X1486:X1549" si="244">P1486*$I1486</f>
        <v>157.32</v>
      </c>
      <c r="Y1486" s="75">
        <f t="shared" ref="Y1486:Y1549" si="245">Q1486*$I1486</f>
        <v>0</v>
      </c>
      <c r="Z1486" s="82">
        <f t="shared" ref="Z1486:Z1549" si="246">SUM(V1486:Y1486)</f>
        <v>282.71999999999997</v>
      </c>
      <c r="AA1486" s="75">
        <f t="shared" ref="AA1486:AA1549" si="247">S1486*$I1486</f>
        <v>0</v>
      </c>
      <c r="AB1486" s="75">
        <f t="shared" ref="AB1486:AB1549" si="248">T1486*$I1486</f>
        <v>0</v>
      </c>
      <c r="AC1486" s="82">
        <f t="shared" ref="AC1486:AC1549" si="249">AA1486+AB1486</f>
        <v>0</v>
      </c>
    </row>
    <row r="1487" spans="1:29" x14ac:dyDescent="0.35">
      <c r="A1487" s="70" t="str">
        <f>'Activity rawdata'!A1486</f>
        <v>BH6125-1-279</v>
      </c>
      <c r="B1487" s="71" t="str">
        <f>'Activity rawdata'!B1486</f>
        <v>LB</v>
      </c>
      <c r="C1487" s="71" t="str">
        <f>IF('Activity rawdata'!C1486="PY","Planted",IF('Activity rawdata'!C1486="NY","Nat/Convert",IF('Activity rawdata'!C1486="NN","Nat/Nonconvert",IF('Activity rawdata'!C1486="OY","Planted"))))</f>
        <v>Planted</v>
      </c>
      <c r="D1487" s="70" t="str">
        <f>'Activity rawdata'!D1486</f>
        <v>STP2</v>
      </c>
      <c r="E1487" s="72" t="str">
        <f>'Activity rawdata'!E1486</f>
        <v>89</v>
      </c>
      <c r="F1487" s="73" t="str">
        <f>'Activity rawdata'!L1486</f>
        <v>MT2</v>
      </c>
      <c r="G1487" s="72" t="str">
        <f>'Activity rawdata'!R1486</f>
        <v>2064</v>
      </c>
      <c r="H1487" s="72" t="str">
        <f>IF('Activity rawdata'!P1486="AHTHIN1","1st Thin",IF('Activity rawdata'!P1486="AHCC","Clearcut",IF('Activity rawdata'!P1486="AHTHSMZ","SMZ Thin",IF('Activity rawdata'!P1486="AHTHIN2","2nd Thin",IF('Activity rawdata'!P1486="AFERTE","Early Fert",IF('Activity rawdata'!P1486="AFERTM","Mid Fert",IF('Activity rawdata'!P1486="AFERTL","Late Fert",  IF('Activity rawdata'!P1486="ASP","Site Prep", IF('Activity rawdata'!P1486="APLT","Plant",  IF('Activity rawdata'!P1486="ANREG","Natural Regeneration"))))))))))</f>
        <v>Clearcut</v>
      </c>
      <c r="I1487" s="74">
        <f>'Activity rawdata'!O1486</f>
        <v>9.17</v>
      </c>
      <c r="J1487" s="75">
        <f>'Activity rawdata'!N1486</f>
        <v>29</v>
      </c>
      <c r="K1487" s="75">
        <f>'Activity rawdata'!AC1486</f>
        <v>97.79</v>
      </c>
      <c r="L1487" s="75">
        <f>'Activity rawdata'!AD1486</f>
        <v>101.57</v>
      </c>
      <c r="M1487" s="76">
        <f>'Activity rawdata'!AE1486</f>
        <v>13.286200398813738</v>
      </c>
      <c r="N1487" s="83">
        <f>'Activity rawdata'!T1486+'Activity rawdata'!U1486</f>
        <v>15.39</v>
      </c>
      <c r="O1487" s="80">
        <f>'Activity rawdata'!V1486</f>
        <v>49.52</v>
      </c>
      <c r="P1487" s="80">
        <f>'Activity rawdata'!W1486</f>
        <v>52.84</v>
      </c>
      <c r="Q1487" s="80">
        <f>'Activity rawdata'!X1486</f>
        <v>0</v>
      </c>
      <c r="R1487" s="84">
        <f t="shared" si="240"/>
        <v>117.75</v>
      </c>
      <c r="S1487" s="80">
        <f>'Activity rawdata'!Z1486</f>
        <v>0</v>
      </c>
      <c r="T1487" s="80">
        <f>'Activity rawdata'!AA1486</f>
        <v>0</v>
      </c>
      <c r="U1487" s="80">
        <f t="shared" si="241"/>
        <v>0</v>
      </c>
      <c r="V1487" s="81">
        <f t="shared" si="242"/>
        <v>141.12630000000001</v>
      </c>
      <c r="W1487" s="75">
        <f t="shared" si="243"/>
        <v>454.09840000000003</v>
      </c>
      <c r="X1487" s="75">
        <f t="shared" si="244"/>
        <v>484.5428</v>
      </c>
      <c r="Y1487" s="75">
        <f t="shared" si="245"/>
        <v>0</v>
      </c>
      <c r="Z1487" s="82">
        <f t="shared" si="246"/>
        <v>1079.7674999999999</v>
      </c>
      <c r="AA1487" s="75">
        <f t="shared" si="247"/>
        <v>0</v>
      </c>
      <c r="AB1487" s="75">
        <f t="shared" si="248"/>
        <v>0</v>
      </c>
      <c r="AC1487" s="82">
        <f t="shared" si="249"/>
        <v>0</v>
      </c>
    </row>
    <row r="1488" spans="1:29" x14ac:dyDescent="0.35">
      <c r="A1488" s="70" t="str">
        <f>'Activity rawdata'!A1487</f>
        <v>BH6112-1-401</v>
      </c>
      <c r="B1488" s="71" t="str">
        <f>'Activity rawdata'!B1487</f>
        <v>LB</v>
      </c>
      <c r="C1488" s="71" t="str">
        <f>IF('Activity rawdata'!C1487="PY","Planted",IF('Activity rawdata'!C1487="NY","Nat/Convert",IF('Activity rawdata'!C1487="NN","Nat/Nonconvert",IF('Activity rawdata'!C1487="OY","Planted"))))</f>
        <v>Planted</v>
      </c>
      <c r="D1488" s="70" t="str">
        <f>'Activity rawdata'!D1487</f>
        <v>STP2</v>
      </c>
      <c r="E1488" s="72" t="str">
        <f>'Activity rawdata'!E1487</f>
        <v>92</v>
      </c>
      <c r="F1488" s="73" t="str">
        <f>'Activity rawdata'!L1487</f>
        <v>MT2</v>
      </c>
      <c r="G1488" s="72" t="str">
        <f>'Activity rawdata'!R1487</f>
        <v>2064</v>
      </c>
      <c r="H1488" s="72" t="str">
        <f>IF('Activity rawdata'!P1487="AHTHIN1","1st Thin",IF('Activity rawdata'!P1487="AHCC","Clearcut",IF('Activity rawdata'!P1487="AHTHSMZ","SMZ Thin",IF('Activity rawdata'!P1487="AHTHIN2","2nd Thin",IF('Activity rawdata'!P1487="AFERTE","Early Fert",IF('Activity rawdata'!P1487="AFERTM","Mid Fert",IF('Activity rawdata'!P1487="AFERTL","Late Fert",  IF('Activity rawdata'!P1487="ASP","Site Prep", IF('Activity rawdata'!P1487="APLT","Plant",  IF('Activity rawdata'!P1487="ANREG","Natural Regeneration"))))))))))</f>
        <v>Clearcut</v>
      </c>
      <c r="I1488" s="74">
        <f>'Activity rawdata'!O1487</f>
        <v>63.61</v>
      </c>
      <c r="J1488" s="75">
        <f>'Activity rawdata'!N1487</f>
        <v>29</v>
      </c>
      <c r="K1488" s="75">
        <f>'Activity rawdata'!AC1487</f>
        <v>95.4</v>
      </c>
      <c r="L1488" s="75">
        <f>'Activity rawdata'!AD1487</f>
        <v>92.18</v>
      </c>
      <c r="M1488" s="76">
        <f>'Activity rawdata'!AE1487</f>
        <v>13.775016804713685</v>
      </c>
      <c r="N1488" s="83">
        <f>'Activity rawdata'!T1487+'Activity rawdata'!U1487</f>
        <v>18.36</v>
      </c>
      <c r="O1488" s="80">
        <f>'Activity rawdata'!V1487</f>
        <v>36.64</v>
      </c>
      <c r="P1488" s="80">
        <f>'Activity rawdata'!W1487</f>
        <v>69</v>
      </c>
      <c r="Q1488" s="80">
        <f>'Activity rawdata'!X1487</f>
        <v>0</v>
      </c>
      <c r="R1488" s="84">
        <f t="shared" si="240"/>
        <v>124</v>
      </c>
      <c r="S1488" s="80">
        <f>'Activity rawdata'!Z1487</f>
        <v>0</v>
      </c>
      <c r="T1488" s="80">
        <f>'Activity rawdata'!AA1487</f>
        <v>0</v>
      </c>
      <c r="U1488" s="80">
        <f t="shared" si="241"/>
        <v>0</v>
      </c>
      <c r="V1488" s="81">
        <f t="shared" si="242"/>
        <v>1167.8796</v>
      </c>
      <c r="W1488" s="75">
        <f t="shared" si="243"/>
        <v>2330.6704</v>
      </c>
      <c r="X1488" s="75">
        <f t="shared" si="244"/>
        <v>4389.09</v>
      </c>
      <c r="Y1488" s="75">
        <f t="shared" si="245"/>
        <v>0</v>
      </c>
      <c r="Z1488" s="82">
        <f t="shared" si="246"/>
        <v>7887.64</v>
      </c>
      <c r="AA1488" s="75">
        <f t="shared" si="247"/>
        <v>0</v>
      </c>
      <c r="AB1488" s="75">
        <f t="shared" si="248"/>
        <v>0</v>
      </c>
      <c r="AC1488" s="82">
        <f t="shared" si="249"/>
        <v>0</v>
      </c>
    </row>
    <row r="1489" spans="1:29" x14ac:dyDescent="0.35">
      <c r="A1489" s="70" t="str">
        <f>'Activity rawdata'!A1488</f>
        <v>BH6112-1-374</v>
      </c>
      <c r="B1489" s="71" t="str">
        <f>'Activity rawdata'!B1488</f>
        <v>LB</v>
      </c>
      <c r="C1489" s="71" t="str">
        <f>IF('Activity rawdata'!C1488="PY","Planted",IF('Activity rawdata'!C1488="NY","Nat/Convert",IF('Activity rawdata'!C1488="NN","Nat/Nonconvert",IF('Activity rawdata'!C1488="OY","Planted"))))</f>
        <v>Planted</v>
      </c>
      <c r="D1489" s="70" t="str">
        <f>'Activity rawdata'!D1488</f>
        <v>STP2</v>
      </c>
      <c r="E1489" s="72" t="str">
        <f>'Activity rawdata'!E1488</f>
        <v>87</v>
      </c>
      <c r="F1489" s="73" t="str">
        <f>'Activity rawdata'!L1488</f>
        <v>MT2</v>
      </c>
      <c r="G1489" s="72" t="str">
        <f>'Activity rawdata'!R1488</f>
        <v>2064</v>
      </c>
      <c r="H1489" s="72" t="str">
        <f>IF('Activity rawdata'!P1488="AHTHIN1","1st Thin",IF('Activity rawdata'!P1488="AHCC","Clearcut",IF('Activity rawdata'!P1488="AHTHSMZ","SMZ Thin",IF('Activity rawdata'!P1488="AHTHIN2","2nd Thin",IF('Activity rawdata'!P1488="AFERTE","Early Fert",IF('Activity rawdata'!P1488="AFERTM","Mid Fert",IF('Activity rawdata'!P1488="AFERTL","Late Fert",  IF('Activity rawdata'!P1488="ASP","Site Prep", IF('Activity rawdata'!P1488="APLT","Plant",  IF('Activity rawdata'!P1488="ANREG","Natural Regeneration"))))))))))</f>
        <v>Clearcut</v>
      </c>
      <c r="I1489" s="74">
        <f>'Activity rawdata'!O1488</f>
        <v>141.01</v>
      </c>
      <c r="J1489" s="75">
        <f>'Activity rawdata'!N1488</f>
        <v>29</v>
      </c>
      <c r="K1489" s="75">
        <f>'Activity rawdata'!AC1488</f>
        <v>97.79</v>
      </c>
      <c r="L1489" s="75">
        <f>'Activity rawdata'!AD1488</f>
        <v>101.57</v>
      </c>
      <c r="M1489" s="76">
        <f>'Activity rawdata'!AE1488</f>
        <v>13.286200398813738</v>
      </c>
      <c r="N1489" s="83">
        <f>'Activity rawdata'!T1488+'Activity rawdata'!U1488</f>
        <v>15.39</v>
      </c>
      <c r="O1489" s="80">
        <f>'Activity rawdata'!V1488</f>
        <v>49.52</v>
      </c>
      <c r="P1489" s="80">
        <f>'Activity rawdata'!W1488</f>
        <v>52.84</v>
      </c>
      <c r="Q1489" s="80">
        <f>'Activity rawdata'!X1488</f>
        <v>0</v>
      </c>
      <c r="R1489" s="84">
        <f t="shared" si="240"/>
        <v>117.75</v>
      </c>
      <c r="S1489" s="80">
        <f>'Activity rawdata'!Z1488</f>
        <v>0</v>
      </c>
      <c r="T1489" s="80">
        <f>'Activity rawdata'!AA1488</f>
        <v>0</v>
      </c>
      <c r="U1489" s="80">
        <f t="shared" si="241"/>
        <v>0</v>
      </c>
      <c r="V1489" s="81">
        <f t="shared" si="242"/>
        <v>2170.1439</v>
      </c>
      <c r="W1489" s="75">
        <f t="shared" si="243"/>
        <v>6982.8152</v>
      </c>
      <c r="X1489" s="75">
        <f t="shared" si="244"/>
        <v>7450.9683999999997</v>
      </c>
      <c r="Y1489" s="75">
        <f t="shared" si="245"/>
        <v>0</v>
      </c>
      <c r="Z1489" s="82">
        <f t="shared" si="246"/>
        <v>16603.927499999998</v>
      </c>
      <c r="AA1489" s="75">
        <f t="shared" si="247"/>
        <v>0</v>
      </c>
      <c r="AB1489" s="75">
        <f t="shared" si="248"/>
        <v>0</v>
      </c>
      <c r="AC1489" s="82">
        <f t="shared" si="249"/>
        <v>0</v>
      </c>
    </row>
    <row r="1490" spans="1:29" x14ac:dyDescent="0.35">
      <c r="A1490" s="70" t="str">
        <f>'Activity rawdata'!A1489</f>
        <v>BH6112-1-373</v>
      </c>
      <c r="B1490" s="71" t="str">
        <f>'Activity rawdata'!B1489</f>
        <v>LB</v>
      </c>
      <c r="C1490" s="71" t="str">
        <f>IF('Activity rawdata'!C1489="PY","Planted",IF('Activity rawdata'!C1489="NY","Nat/Convert",IF('Activity rawdata'!C1489="NN","Nat/Nonconvert",IF('Activity rawdata'!C1489="OY","Planted"))))</f>
        <v>Planted</v>
      </c>
      <c r="D1490" s="70" t="str">
        <f>'Activity rawdata'!D1489</f>
        <v>STP2</v>
      </c>
      <c r="E1490" s="72" t="str">
        <f>'Activity rawdata'!E1489</f>
        <v>91</v>
      </c>
      <c r="F1490" s="73" t="str">
        <f>'Activity rawdata'!L1489</f>
        <v>MT2</v>
      </c>
      <c r="G1490" s="72" t="str">
        <f>'Activity rawdata'!R1489</f>
        <v>2064</v>
      </c>
      <c r="H1490" s="72" t="str">
        <f>IF('Activity rawdata'!P1489="AHTHIN1","1st Thin",IF('Activity rawdata'!P1489="AHCC","Clearcut",IF('Activity rawdata'!P1489="AHTHSMZ","SMZ Thin",IF('Activity rawdata'!P1489="AHTHIN2","2nd Thin",IF('Activity rawdata'!P1489="AFERTE","Early Fert",IF('Activity rawdata'!P1489="AFERTM","Mid Fert",IF('Activity rawdata'!P1489="AFERTL","Late Fert",  IF('Activity rawdata'!P1489="ASP","Site Prep", IF('Activity rawdata'!P1489="APLT","Plant",  IF('Activity rawdata'!P1489="ANREG","Natural Regeneration"))))))))))</f>
        <v>Clearcut</v>
      </c>
      <c r="I1490" s="74">
        <f>'Activity rawdata'!O1489</f>
        <v>74.19</v>
      </c>
      <c r="J1490" s="75">
        <f>'Activity rawdata'!N1489</f>
        <v>29</v>
      </c>
      <c r="K1490" s="75">
        <f>'Activity rawdata'!AC1489</f>
        <v>95.4</v>
      </c>
      <c r="L1490" s="75">
        <f>'Activity rawdata'!AD1489</f>
        <v>92.18</v>
      </c>
      <c r="M1490" s="76">
        <f>'Activity rawdata'!AE1489</f>
        <v>13.775016804713685</v>
      </c>
      <c r="N1490" s="83">
        <f>'Activity rawdata'!T1489+'Activity rawdata'!U1489</f>
        <v>18.36</v>
      </c>
      <c r="O1490" s="80">
        <f>'Activity rawdata'!V1489</f>
        <v>36.64</v>
      </c>
      <c r="P1490" s="80">
        <f>'Activity rawdata'!W1489</f>
        <v>69</v>
      </c>
      <c r="Q1490" s="80">
        <f>'Activity rawdata'!X1489</f>
        <v>0</v>
      </c>
      <c r="R1490" s="84">
        <f t="shared" si="240"/>
        <v>124</v>
      </c>
      <c r="S1490" s="80">
        <f>'Activity rawdata'!Z1489</f>
        <v>0</v>
      </c>
      <c r="T1490" s="80">
        <f>'Activity rawdata'!AA1489</f>
        <v>0</v>
      </c>
      <c r="U1490" s="80">
        <f t="shared" si="241"/>
        <v>0</v>
      </c>
      <c r="V1490" s="81">
        <f t="shared" si="242"/>
        <v>1362.1283999999998</v>
      </c>
      <c r="W1490" s="75">
        <f t="shared" si="243"/>
        <v>2718.3215999999998</v>
      </c>
      <c r="X1490" s="75">
        <f t="shared" si="244"/>
        <v>5119.1099999999997</v>
      </c>
      <c r="Y1490" s="75">
        <f t="shared" si="245"/>
        <v>0</v>
      </c>
      <c r="Z1490" s="82">
        <f t="shared" si="246"/>
        <v>9199.56</v>
      </c>
      <c r="AA1490" s="75">
        <f t="shared" si="247"/>
        <v>0</v>
      </c>
      <c r="AB1490" s="75">
        <f t="shared" si="248"/>
        <v>0</v>
      </c>
      <c r="AC1490" s="82">
        <f t="shared" si="249"/>
        <v>0</v>
      </c>
    </row>
    <row r="1491" spans="1:29" x14ac:dyDescent="0.35">
      <c r="A1491" s="70" t="str">
        <f>'Activity rawdata'!A1490</f>
        <v>BH6112-1-252</v>
      </c>
      <c r="B1491" s="71" t="str">
        <f>'Activity rawdata'!B1490</f>
        <v>LB</v>
      </c>
      <c r="C1491" s="71" t="str">
        <f>IF('Activity rawdata'!C1490="PY","Planted",IF('Activity rawdata'!C1490="NY","Nat/Convert",IF('Activity rawdata'!C1490="NN","Nat/Nonconvert",IF('Activity rawdata'!C1490="OY","Planted"))))</f>
        <v>Planted</v>
      </c>
      <c r="D1491" s="70" t="str">
        <f>'Activity rawdata'!D1490</f>
        <v>STP2</v>
      </c>
      <c r="E1491" s="72" t="str">
        <f>'Activity rawdata'!E1490</f>
        <v>91</v>
      </c>
      <c r="F1491" s="73" t="str">
        <f>'Activity rawdata'!L1490</f>
        <v>MT2</v>
      </c>
      <c r="G1491" s="72" t="str">
        <f>'Activity rawdata'!R1490</f>
        <v>2064</v>
      </c>
      <c r="H1491" s="72" t="str">
        <f>IF('Activity rawdata'!P1490="AHTHIN1","1st Thin",IF('Activity rawdata'!P1490="AHCC","Clearcut",IF('Activity rawdata'!P1490="AHTHSMZ","SMZ Thin",IF('Activity rawdata'!P1490="AHTHIN2","2nd Thin",IF('Activity rawdata'!P1490="AFERTE","Early Fert",IF('Activity rawdata'!P1490="AFERTM","Mid Fert",IF('Activity rawdata'!P1490="AFERTL","Late Fert",  IF('Activity rawdata'!P1490="ASP","Site Prep", IF('Activity rawdata'!P1490="APLT","Plant",  IF('Activity rawdata'!P1490="ANREG","Natural Regeneration"))))))))))</f>
        <v>Clearcut</v>
      </c>
      <c r="I1491" s="74">
        <f>'Activity rawdata'!O1490</f>
        <v>1.37</v>
      </c>
      <c r="J1491" s="75">
        <f>'Activity rawdata'!N1490</f>
        <v>29</v>
      </c>
      <c r="K1491" s="75">
        <f>'Activity rawdata'!AC1490</f>
        <v>95.4</v>
      </c>
      <c r="L1491" s="75">
        <f>'Activity rawdata'!AD1490</f>
        <v>92.18</v>
      </c>
      <c r="M1491" s="76">
        <f>'Activity rawdata'!AE1490</f>
        <v>13.775016804713685</v>
      </c>
      <c r="N1491" s="83">
        <f>'Activity rawdata'!T1490+'Activity rawdata'!U1490</f>
        <v>18.36</v>
      </c>
      <c r="O1491" s="80">
        <f>'Activity rawdata'!V1490</f>
        <v>36.64</v>
      </c>
      <c r="P1491" s="80">
        <f>'Activity rawdata'!W1490</f>
        <v>69</v>
      </c>
      <c r="Q1491" s="80">
        <f>'Activity rawdata'!X1490</f>
        <v>0</v>
      </c>
      <c r="R1491" s="84">
        <f t="shared" si="240"/>
        <v>124</v>
      </c>
      <c r="S1491" s="80">
        <f>'Activity rawdata'!Z1490</f>
        <v>0</v>
      </c>
      <c r="T1491" s="80">
        <f>'Activity rawdata'!AA1490</f>
        <v>0</v>
      </c>
      <c r="U1491" s="80">
        <f t="shared" si="241"/>
        <v>0</v>
      </c>
      <c r="V1491" s="81">
        <f t="shared" si="242"/>
        <v>25.153200000000002</v>
      </c>
      <c r="W1491" s="75">
        <f t="shared" si="243"/>
        <v>50.196800000000003</v>
      </c>
      <c r="X1491" s="75">
        <f t="shared" si="244"/>
        <v>94.53</v>
      </c>
      <c r="Y1491" s="75">
        <f t="shared" si="245"/>
        <v>0</v>
      </c>
      <c r="Z1491" s="82">
        <f t="shared" si="246"/>
        <v>169.88</v>
      </c>
      <c r="AA1491" s="75">
        <f t="shared" si="247"/>
        <v>0</v>
      </c>
      <c r="AB1491" s="75">
        <f t="shared" si="248"/>
        <v>0</v>
      </c>
      <c r="AC1491" s="82">
        <f t="shared" si="249"/>
        <v>0</v>
      </c>
    </row>
    <row r="1492" spans="1:29" x14ac:dyDescent="0.35">
      <c r="A1492" s="70" t="str">
        <f>'Activity rawdata'!A1491</f>
        <v>BH6112-1-246</v>
      </c>
      <c r="B1492" s="71" t="str">
        <f>'Activity rawdata'!B1491</f>
        <v>LB</v>
      </c>
      <c r="C1492" s="71" t="str">
        <f>IF('Activity rawdata'!C1491="PY","Planted",IF('Activity rawdata'!C1491="NY","Nat/Convert",IF('Activity rawdata'!C1491="NN","Nat/Nonconvert",IF('Activity rawdata'!C1491="OY","Planted"))))</f>
        <v>Planted</v>
      </c>
      <c r="D1492" s="70" t="str">
        <f>'Activity rawdata'!D1491</f>
        <v>STP2</v>
      </c>
      <c r="E1492" s="72" t="str">
        <f>'Activity rawdata'!E1491</f>
        <v>87</v>
      </c>
      <c r="F1492" s="73" t="str">
        <f>'Activity rawdata'!L1491</f>
        <v>MT2</v>
      </c>
      <c r="G1492" s="72" t="str">
        <f>'Activity rawdata'!R1491</f>
        <v>2064</v>
      </c>
      <c r="H1492" s="72" t="str">
        <f>IF('Activity rawdata'!P1491="AHTHIN1","1st Thin",IF('Activity rawdata'!P1491="AHCC","Clearcut",IF('Activity rawdata'!P1491="AHTHSMZ","SMZ Thin",IF('Activity rawdata'!P1491="AHTHIN2","2nd Thin",IF('Activity rawdata'!P1491="AFERTE","Early Fert",IF('Activity rawdata'!P1491="AFERTM","Mid Fert",IF('Activity rawdata'!P1491="AFERTL","Late Fert",  IF('Activity rawdata'!P1491="ASP","Site Prep", IF('Activity rawdata'!P1491="APLT","Plant",  IF('Activity rawdata'!P1491="ANREG","Natural Regeneration"))))))))))</f>
        <v>Clearcut</v>
      </c>
      <c r="I1492" s="74">
        <f>'Activity rawdata'!O1491</f>
        <v>34.590000000000003</v>
      </c>
      <c r="J1492" s="75">
        <f>'Activity rawdata'!N1491</f>
        <v>29</v>
      </c>
      <c r="K1492" s="75">
        <f>'Activity rawdata'!AC1491</f>
        <v>97.79</v>
      </c>
      <c r="L1492" s="75">
        <f>'Activity rawdata'!AD1491</f>
        <v>101.57</v>
      </c>
      <c r="M1492" s="76">
        <f>'Activity rawdata'!AE1491</f>
        <v>13.286200398813738</v>
      </c>
      <c r="N1492" s="83">
        <f>'Activity rawdata'!T1491+'Activity rawdata'!U1491</f>
        <v>15.39</v>
      </c>
      <c r="O1492" s="80">
        <f>'Activity rawdata'!V1491</f>
        <v>49.52</v>
      </c>
      <c r="P1492" s="80">
        <f>'Activity rawdata'!W1491</f>
        <v>52.84</v>
      </c>
      <c r="Q1492" s="80">
        <f>'Activity rawdata'!X1491</f>
        <v>0</v>
      </c>
      <c r="R1492" s="84">
        <f t="shared" si="240"/>
        <v>117.75</v>
      </c>
      <c r="S1492" s="80">
        <f>'Activity rawdata'!Z1491</f>
        <v>0</v>
      </c>
      <c r="T1492" s="80">
        <f>'Activity rawdata'!AA1491</f>
        <v>0</v>
      </c>
      <c r="U1492" s="80">
        <f t="shared" si="241"/>
        <v>0</v>
      </c>
      <c r="V1492" s="81">
        <f t="shared" si="242"/>
        <v>532.34010000000012</v>
      </c>
      <c r="W1492" s="75">
        <f t="shared" si="243"/>
        <v>1712.8968000000002</v>
      </c>
      <c r="X1492" s="75">
        <f t="shared" si="244"/>
        <v>1827.7356000000002</v>
      </c>
      <c r="Y1492" s="75">
        <f t="shared" si="245"/>
        <v>0</v>
      </c>
      <c r="Z1492" s="82">
        <f t="shared" si="246"/>
        <v>4072.9725000000008</v>
      </c>
      <c r="AA1492" s="75">
        <f t="shared" si="247"/>
        <v>0</v>
      </c>
      <c r="AB1492" s="75">
        <f t="shared" si="248"/>
        <v>0</v>
      </c>
      <c r="AC1492" s="82">
        <f t="shared" si="249"/>
        <v>0</v>
      </c>
    </row>
    <row r="1493" spans="1:29" x14ac:dyDescent="0.35">
      <c r="A1493" s="70" t="str">
        <f>'Activity rawdata'!A1492</f>
        <v>BH6112-1-242</v>
      </c>
      <c r="B1493" s="71" t="str">
        <f>'Activity rawdata'!B1492</f>
        <v>LB</v>
      </c>
      <c r="C1493" s="71" t="str">
        <f>IF('Activity rawdata'!C1492="PY","Planted",IF('Activity rawdata'!C1492="NY","Nat/Convert",IF('Activity rawdata'!C1492="NN","Nat/Nonconvert",IF('Activity rawdata'!C1492="OY","Planted"))))</f>
        <v>Planted</v>
      </c>
      <c r="D1493" s="70" t="str">
        <f>'Activity rawdata'!D1492</f>
        <v>STP2</v>
      </c>
      <c r="E1493" s="72" t="str">
        <f>'Activity rawdata'!E1492</f>
        <v>91</v>
      </c>
      <c r="F1493" s="73" t="str">
        <f>'Activity rawdata'!L1492</f>
        <v>MT2</v>
      </c>
      <c r="G1493" s="72" t="str">
        <f>'Activity rawdata'!R1492</f>
        <v>2064</v>
      </c>
      <c r="H1493" s="72" t="str">
        <f>IF('Activity rawdata'!P1492="AHTHIN1","1st Thin",IF('Activity rawdata'!P1492="AHCC","Clearcut",IF('Activity rawdata'!P1492="AHTHSMZ","SMZ Thin",IF('Activity rawdata'!P1492="AHTHIN2","2nd Thin",IF('Activity rawdata'!P1492="AFERTE","Early Fert",IF('Activity rawdata'!P1492="AFERTM","Mid Fert",IF('Activity rawdata'!P1492="AFERTL","Late Fert",  IF('Activity rawdata'!P1492="ASP","Site Prep", IF('Activity rawdata'!P1492="APLT","Plant",  IF('Activity rawdata'!P1492="ANREG","Natural Regeneration"))))))))))</f>
        <v>Clearcut</v>
      </c>
      <c r="I1493" s="74">
        <f>'Activity rawdata'!O1492</f>
        <v>22.48</v>
      </c>
      <c r="J1493" s="75">
        <f>'Activity rawdata'!N1492</f>
        <v>29</v>
      </c>
      <c r="K1493" s="75">
        <f>'Activity rawdata'!AC1492</f>
        <v>95.4</v>
      </c>
      <c r="L1493" s="75">
        <f>'Activity rawdata'!AD1492</f>
        <v>92.18</v>
      </c>
      <c r="M1493" s="76">
        <f>'Activity rawdata'!AE1492</f>
        <v>13.775016804713685</v>
      </c>
      <c r="N1493" s="83">
        <f>'Activity rawdata'!T1492+'Activity rawdata'!U1492</f>
        <v>18.36</v>
      </c>
      <c r="O1493" s="80">
        <f>'Activity rawdata'!V1492</f>
        <v>36.64</v>
      </c>
      <c r="P1493" s="80">
        <f>'Activity rawdata'!W1492</f>
        <v>69</v>
      </c>
      <c r="Q1493" s="80">
        <f>'Activity rawdata'!X1492</f>
        <v>0</v>
      </c>
      <c r="R1493" s="84">
        <f t="shared" si="240"/>
        <v>124</v>
      </c>
      <c r="S1493" s="80">
        <f>'Activity rawdata'!Z1492</f>
        <v>0</v>
      </c>
      <c r="T1493" s="80">
        <f>'Activity rawdata'!AA1492</f>
        <v>0</v>
      </c>
      <c r="U1493" s="80">
        <f t="shared" si="241"/>
        <v>0</v>
      </c>
      <c r="V1493" s="81">
        <f t="shared" si="242"/>
        <v>412.7328</v>
      </c>
      <c r="W1493" s="75">
        <f t="shared" si="243"/>
        <v>823.66719999999998</v>
      </c>
      <c r="X1493" s="75">
        <f t="shared" si="244"/>
        <v>1551.1200000000001</v>
      </c>
      <c r="Y1493" s="75">
        <f t="shared" si="245"/>
        <v>0</v>
      </c>
      <c r="Z1493" s="82">
        <f t="shared" si="246"/>
        <v>2787.5200000000004</v>
      </c>
      <c r="AA1493" s="75">
        <f t="shared" si="247"/>
        <v>0</v>
      </c>
      <c r="AB1493" s="75">
        <f t="shared" si="248"/>
        <v>0</v>
      </c>
      <c r="AC1493" s="82">
        <f t="shared" si="249"/>
        <v>0</v>
      </c>
    </row>
    <row r="1494" spans="1:29" x14ac:dyDescent="0.35">
      <c r="A1494" s="70" t="str">
        <f>'Activity rawdata'!A1493</f>
        <v>BH5591-1-192</v>
      </c>
      <c r="B1494" s="71" t="str">
        <f>'Activity rawdata'!B1493</f>
        <v>LB</v>
      </c>
      <c r="C1494" s="71" t="str">
        <f>IF('Activity rawdata'!C1493="PY","Planted",IF('Activity rawdata'!C1493="NY","Nat/Convert",IF('Activity rawdata'!C1493="NN","Nat/Nonconvert",IF('Activity rawdata'!C1493="OY","Planted"))))</f>
        <v>Planted</v>
      </c>
      <c r="D1494" s="70" t="str">
        <f>'Activity rawdata'!D1493</f>
        <v>STP2</v>
      </c>
      <c r="E1494" s="72" t="str">
        <f>'Activity rawdata'!E1493</f>
        <v>85</v>
      </c>
      <c r="F1494" s="73" t="str">
        <f>'Activity rawdata'!L1493</f>
        <v>MT2</v>
      </c>
      <c r="G1494" s="72" t="str">
        <f>'Activity rawdata'!R1493</f>
        <v>2064</v>
      </c>
      <c r="H1494" s="72" t="str">
        <f>IF('Activity rawdata'!P1493="AHTHIN1","1st Thin",IF('Activity rawdata'!P1493="AHCC","Clearcut",IF('Activity rawdata'!P1493="AHTHSMZ","SMZ Thin",IF('Activity rawdata'!P1493="AHTHIN2","2nd Thin",IF('Activity rawdata'!P1493="AFERTE","Early Fert",IF('Activity rawdata'!P1493="AFERTM","Mid Fert",IF('Activity rawdata'!P1493="AFERTL","Late Fert",  IF('Activity rawdata'!P1493="ASP","Site Prep", IF('Activity rawdata'!P1493="APLT","Plant",  IF('Activity rawdata'!P1493="ANREG","Natural Regeneration"))))))))))</f>
        <v>Clearcut</v>
      </c>
      <c r="I1494" s="74">
        <f>'Activity rawdata'!O1493</f>
        <v>101.81</v>
      </c>
      <c r="J1494" s="75">
        <f>'Activity rawdata'!N1493</f>
        <v>29</v>
      </c>
      <c r="K1494" s="75">
        <f>'Activity rawdata'!AC1493</f>
        <v>97.79</v>
      </c>
      <c r="L1494" s="75">
        <f>'Activity rawdata'!AD1493</f>
        <v>101.57</v>
      </c>
      <c r="M1494" s="76">
        <f>'Activity rawdata'!AE1493</f>
        <v>13.286200398813738</v>
      </c>
      <c r="N1494" s="83">
        <f>'Activity rawdata'!T1493+'Activity rawdata'!U1493</f>
        <v>15.39</v>
      </c>
      <c r="O1494" s="80">
        <f>'Activity rawdata'!V1493</f>
        <v>49.52</v>
      </c>
      <c r="P1494" s="80">
        <f>'Activity rawdata'!W1493</f>
        <v>52.84</v>
      </c>
      <c r="Q1494" s="80">
        <f>'Activity rawdata'!X1493</f>
        <v>0</v>
      </c>
      <c r="R1494" s="84">
        <f t="shared" si="240"/>
        <v>117.75</v>
      </c>
      <c r="S1494" s="80">
        <f>'Activity rawdata'!Z1493</f>
        <v>0</v>
      </c>
      <c r="T1494" s="80">
        <f>'Activity rawdata'!AA1493</f>
        <v>0</v>
      </c>
      <c r="U1494" s="80">
        <f t="shared" si="241"/>
        <v>0</v>
      </c>
      <c r="V1494" s="81">
        <f t="shared" si="242"/>
        <v>1566.8559</v>
      </c>
      <c r="W1494" s="75">
        <f t="shared" si="243"/>
        <v>5041.6312000000007</v>
      </c>
      <c r="X1494" s="75">
        <f t="shared" si="244"/>
        <v>5379.6404000000002</v>
      </c>
      <c r="Y1494" s="75">
        <f t="shared" si="245"/>
        <v>0</v>
      </c>
      <c r="Z1494" s="82">
        <f t="shared" si="246"/>
        <v>11988.127500000001</v>
      </c>
      <c r="AA1494" s="75">
        <f t="shared" si="247"/>
        <v>0</v>
      </c>
      <c r="AB1494" s="75">
        <f t="shared" si="248"/>
        <v>0</v>
      </c>
      <c r="AC1494" s="82">
        <f t="shared" si="249"/>
        <v>0</v>
      </c>
    </row>
    <row r="1495" spans="1:29" x14ac:dyDescent="0.35">
      <c r="A1495" s="70" t="str">
        <f>'Activity rawdata'!A1494</f>
        <v>BH5222-1-188</v>
      </c>
      <c r="B1495" s="71" t="str">
        <f>'Activity rawdata'!B1494</f>
        <v>LB</v>
      </c>
      <c r="C1495" s="71" t="str">
        <f>IF('Activity rawdata'!C1494="PY","Planted",IF('Activity rawdata'!C1494="NY","Nat/Convert",IF('Activity rawdata'!C1494="NN","Nat/Nonconvert",IF('Activity rawdata'!C1494="OY","Planted"))))</f>
        <v>Planted</v>
      </c>
      <c r="D1495" s="70" t="str">
        <f>'Activity rawdata'!D1494</f>
        <v>STP2</v>
      </c>
      <c r="E1495" s="72" t="str">
        <f>'Activity rawdata'!E1494</f>
        <v>85</v>
      </c>
      <c r="F1495" s="73" t="str">
        <f>'Activity rawdata'!L1494</f>
        <v>MT2</v>
      </c>
      <c r="G1495" s="72" t="str">
        <f>'Activity rawdata'!R1494</f>
        <v>2064</v>
      </c>
      <c r="H1495" s="72" t="str">
        <f>IF('Activity rawdata'!P1494="AHTHIN1","1st Thin",IF('Activity rawdata'!P1494="AHCC","Clearcut",IF('Activity rawdata'!P1494="AHTHSMZ","SMZ Thin",IF('Activity rawdata'!P1494="AHTHIN2","2nd Thin",IF('Activity rawdata'!P1494="AFERTE","Early Fert",IF('Activity rawdata'!P1494="AFERTM","Mid Fert",IF('Activity rawdata'!P1494="AFERTL","Late Fert",  IF('Activity rawdata'!P1494="ASP","Site Prep", IF('Activity rawdata'!P1494="APLT","Plant",  IF('Activity rawdata'!P1494="ANREG","Natural Regeneration"))))))))))</f>
        <v>Clearcut</v>
      </c>
      <c r="I1495" s="74">
        <f>'Activity rawdata'!O1494</f>
        <v>17.13</v>
      </c>
      <c r="J1495" s="75">
        <f>'Activity rawdata'!N1494</f>
        <v>29</v>
      </c>
      <c r="K1495" s="75">
        <f>'Activity rawdata'!AC1494</f>
        <v>97.79</v>
      </c>
      <c r="L1495" s="75">
        <f>'Activity rawdata'!AD1494</f>
        <v>101.57</v>
      </c>
      <c r="M1495" s="76">
        <f>'Activity rawdata'!AE1494</f>
        <v>13.286200398813738</v>
      </c>
      <c r="N1495" s="83">
        <f>'Activity rawdata'!T1494+'Activity rawdata'!U1494</f>
        <v>15.39</v>
      </c>
      <c r="O1495" s="80">
        <f>'Activity rawdata'!V1494</f>
        <v>49.52</v>
      </c>
      <c r="P1495" s="80">
        <f>'Activity rawdata'!W1494</f>
        <v>52.84</v>
      </c>
      <c r="Q1495" s="80">
        <f>'Activity rawdata'!X1494</f>
        <v>0</v>
      </c>
      <c r="R1495" s="84">
        <f t="shared" si="240"/>
        <v>117.75</v>
      </c>
      <c r="S1495" s="80">
        <f>'Activity rawdata'!Z1494</f>
        <v>0</v>
      </c>
      <c r="T1495" s="80">
        <f>'Activity rawdata'!AA1494</f>
        <v>0</v>
      </c>
      <c r="U1495" s="80">
        <f t="shared" si="241"/>
        <v>0</v>
      </c>
      <c r="V1495" s="81">
        <f t="shared" si="242"/>
        <v>263.63069999999999</v>
      </c>
      <c r="W1495" s="75">
        <f t="shared" si="243"/>
        <v>848.27760000000001</v>
      </c>
      <c r="X1495" s="75">
        <f t="shared" si="244"/>
        <v>905.14919999999995</v>
      </c>
      <c r="Y1495" s="75">
        <f t="shared" si="245"/>
        <v>0</v>
      </c>
      <c r="Z1495" s="82">
        <f t="shared" si="246"/>
        <v>2017.0574999999999</v>
      </c>
      <c r="AA1495" s="75">
        <f t="shared" si="247"/>
        <v>0</v>
      </c>
      <c r="AB1495" s="75">
        <f t="shared" si="248"/>
        <v>0</v>
      </c>
      <c r="AC1495" s="82">
        <f t="shared" si="249"/>
        <v>0</v>
      </c>
    </row>
    <row r="1496" spans="1:29" x14ac:dyDescent="0.35">
      <c r="A1496" s="70" t="str">
        <f>'Activity rawdata'!A1495</f>
        <v>BH3011-1-92</v>
      </c>
      <c r="B1496" s="71" t="str">
        <f>'Activity rawdata'!B1495</f>
        <v>LB</v>
      </c>
      <c r="C1496" s="71" t="str">
        <f>IF('Activity rawdata'!C1495="PY","Planted",IF('Activity rawdata'!C1495="NY","Nat/Convert",IF('Activity rawdata'!C1495="NN","Nat/Nonconvert",IF('Activity rawdata'!C1495="OY","Planted"))))</f>
        <v>Planted</v>
      </c>
      <c r="D1496" s="70" t="str">
        <f>'Activity rawdata'!D1495</f>
        <v>STP2</v>
      </c>
      <c r="E1496" s="72" t="str">
        <f>'Activity rawdata'!E1495</f>
        <v>92</v>
      </c>
      <c r="F1496" s="73" t="str">
        <f>'Activity rawdata'!L1495</f>
        <v>MT2</v>
      </c>
      <c r="G1496" s="72" t="str">
        <f>'Activity rawdata'!R1495</f>
        <v>2064</v>
      </c>
      <c r="H1496" s="72" t="str">
        <f>IF('Activity rawdata'!P1495="AHTHIN1","1st Thin",IF('Activity rawdata'!P1495="AHCC","Clearcut",IF('Activity rawdata'!P1495="AHTHSMZ","SMZ Thin",IF('Activity rawdata'!P1495="AHTHIN2","2nd Thin",IF('Activity rawdata'!P1495="AFERTE","Early Fert",IF('Activity rawdata'!P1495="AFERTM","Mid Fert",IF('Activity rawdata'!P1495="AFERTL","Late Fert",  IF('Activity rawdata'!P1495="ASP","Site Prep", IF('Activity rawdata'!P1495="APLT","Plant",  IF('Activity rawdata'!P1495="ANREG","Natural Regeneration"))))))))))</f>
        <v>Clearcut</v>
      </c>
      <c r="I1496" s="74">
        <f>'Activity rawdata'!O1495</f>
        <v>4.78</v>
      </c>
      <c r="J1496" s="75">
        <f>'Activity rawdata'!N1495</f>
        <v>29</v>
      </c>
      <c r="K1496" s="75">
        <f>'Activity rawdata'!AC1495</f>
        <v>99.84</v>
      </c>
      <c r="L1496" s="75">
        <f>'Activity rawdata'!AD1495</f>
        <v>91.15</v>
      </c>
      <c r="M1496" s="76">
        <f>'Activity rawdata'!AE1495</f>
        <v>14.171318260223872</v>
      </c>
      <c r="N1496" s="83">
        <f>'Activity rawdata'!T1495+'Activity rawdata'!U1495</f>
        <v>56.29</v>
      </c>
      <c r="O1496" s="80">
        <f>'Activity rawdata'!V1495</f>
        <v>28.35</v>
      </c>
      <c r="P1496" s="80">
        <f>'Activity rawdata'!W1495</f>
        <v>0</v>
      </c>
      <c r="Q1496" s="80">
        <f>'Activity rawdata'!X1495</f>
        <v>51.03</v>
      </c>
      <c r="R1496" s="84">
        <f t="shared" si="240"/>
        <v>135.67000000000002</v>
      </c>
      <c r="S1496" s="80">
        <f>'Activity rawdata'!Z1495</f>
        <v>0</v>
      </c>
      <c r="T1496" s="80">
        <f>'Activity rawdata'!AA1495</f>
        <v>0</v>
      </c>
      <c r="U1496" s="80">
        <f t="shared" si="241"/>
        <v>0</v>
      </c>
      <c r="V1496" s="81">
        <f t="shared" si="242"/>
        <v>269.06620000000004</v>
      </c>
      <c r="W1496" s="75">
        <f t="shared" si="243"/>
        <v>135.51300000000001</v>
      </c>
      <c r="X1496" s="75">
        <f t="shared" si="244"/>
        <v>0</v>
      </c>
      <c r="Y1496" s="75">
        <f t="shared" si="245"/>
        <v>243.92340000000002</v>
      </c>
      <c r="Z1496" s="82">
        <f t="shared" si="246"/>
        <v>648.50260000000003</v>
      </c>
      <c r="AA1496" s="75">
        <f t="shared" si="247"/>
        <v>0</v>
      </c>
      <c r="AB1496" s="75">
        <f t="shared" si="248"/>
        <v>0</v>
      </c>
      <c r="AC1496" s="82">
        <f t="shared" si="249"/>
        <v>0</v>
      </c>
    </row>
    <row r="1497" spans="1:29" x14ac:dyDescent="0.35">
      <c r="A1497" s="70" t="str">
        <f>'Activity rawdata'!A1496</f>
        <v>BH6125-1-291</v>
      </c>
      <c r="B1497" s="71" t="str">
        <f>'Activity rawdata'!B1496</f>
        <v>PH</v>
      </c>
      <c r="C1497" s="71" t="str">
        <f>IF('Activity rawdata'!C1496="PY","Planted",IF('Activity rawdata'!C1496="NY","Nat/Convert",IF('Activity rawdata'!C1496="NN","Nat/Nonconvert",IF('Activity rawdata'!C1496="OY","Planted"))))</f>
        <v>Nat/Convert</v>
      </c>
      <c r="D1497" s="70" t="str">
        <f>'Activity rawdata'!D1496</f>
        <v>STP1</v>
      </c>
      <c r="E1497" s="72" t="str">
        <f>'Activity rawdata'!E1496</f>
        <v>54</v>
      </c>
      <c r="F1497" s="73" t="str">
        <f>'Activity rawdata'!L1496</f>
        <v>NO</v>
      </c>
      <c r="G1497" s="72" t="str">
        <f>'Activity rawdata'!R1496</f>
        <v>2064</v>
      </c>
      <c r="H1497" s="72" t="str">
        <f>IF('Activity rawdata'!P1496="AHTHIN1","1st Thin",IF('Activity rawdata'!P1496="AHCC","Clearcut",IF('Activity rawdata'!P1496="AHTHSMZ","SMZ Thin",IF('Activity rawdata'!P1496="AHTHIN2","2nd Thin",IF('Activity rawdata'!P1496="AFERTE","Early Fert",IF('Activity rawdata'!P1496="AFERTM","Mid Fert",IF('Activity rawdata'!P1496="AFERTL","Late Fert",  IF('Activity rawdata'!P1496="ASP","Site Prep", IF('Activity rawdata'!P1496="APLT","Plant",  IF('Activity rawdata'!P1496="ANREG","Natural Regeneration"))))))))))</f>
        <v>Clearcut</v>
      </c>
      <c r="I1497" s="74">
        <f>'Activity rawdata'!O1496</f>
        <v>7.0789999999999997</v>
      </c>
      <c r="J1497" s="75">
        <f>'Activity rawdata'!N1496</f>
        <v>29</v>
      </c>
      <c r="K1497" s="75">
        <f>'Activity rawdata'!AC1496</f>
        <v>47.66</v>
      </c>
      <c r="L1497" s="75">
        <f>'Activity rawdata'!AD1496</f>
        <v>138.21</v>
      </c>
      <c r="M1497" s="76">
        <f>'Activity rawdata'!AE1496</f>
        <v>7.951399742663015</v>
      </c>
      <c r="N1497" s="83">
        <f>'Activity rawdata'!T1496+'Activity rawdata'!U1496</f>
        <v>18.34</v>
      </c>
      <c r="O1497" s="80">
        <f>'Activity rawdata'!V1496</f>
        <v>20.43</v>
      </c>
      <c r="P1497" s="80">
        <f>'Activity rawdata'!W1496</f>
        <v>4.43</v>
      </c>
      <c r="Q1497" s="80">
        <f>'Activity rawdata'!X1496</f>
        <v>0</v>
      </c>
      <c r="R1497" s="84">
        <f t="shared" si="240"/>
        <v>43.199999999999996</v>
      </c>
      <c r="S1497" s="80">
        <f>'Activity rawdata'!Z1496</f>
        <v>12.65</v>
      </c>
      <c r="T1497" s="80">
        <f>'Activity rawdata'!AA1496</f>
        <v>0</v>
      </c>
      <c r="U1497" s="80">
        <f t="shared" si="241"/>
        <v>12.65</v>
      </c>
      <c r="V1497" s="81">
        <f t="shared" si="242"/>
        <v>129.82885999999999</v>
      </c>
      <c r="W1497" s="75">
        <f t="shared" si="243"/>
        <v>144.62396999999999</v>
      </c>
      <c r="X1497" s="75">
        <f t="shared" si="244"/>
        <v>31.359969999999997</v>
      </c>
      <c r="Y1497" s="75">
        <f t="shared" si="245"/>
        <v>0</v>
      </c>
      <c r="Z1497" s="82">
        <f t="shared" si="246"/>
        <v>305.81279999999992</v>
      </c>
      <c r="AA1497" s="75">
        <f t="shared" si="247"/>
        <v>89.549350000000004</v>
      </c>
      <c r="AB1497" s="75">
        <f t="shared" si="248"/>
        <v>0</v>
      </c>
      <c r="AC1497" s="82">
        <f t="shared" si="249"/>
        <v>89.549350000000004</v>
      </c>
    </row>
    <row r="1498" spans="1:29" x14ac:dyDescent="0.35">
      <c r="A1498" s="70" t="str">
        <f>'Activity rawdata'!A1497</f>
        <v>BH5140-1-145</v>
      </c>
      <c r="B1498" s="71" t="str">
        <f>'Activity rawdata'!B1497</f>
        <v>COLB</v>
      </c>
      <c r="C1498" s="71" t="str">
        <f>IF('Activity rawdata'!C1497="PY","Planted",IF('Activity rawdata'!C1497="NY","Nat/Convert",IF('Activity rawdata'!C1497="NN","Nat/Nonconvert",IF('Activity rawdata'!C1497="OY","Planted"))))</f>
        <v>Planted</v>
      </c>
      <c r="D1498" s="70" t="str">
        <f>'Activity rawdata'!D1497</f>
        <v>STP3</v>
      </c>
      <c r="E1498" s="72" t="str">
        <f>'Activity rawdata'!E1497</f>
        <v>89</v>
      </c>
      <c r="F1498" s="73" t="str">
        <f>'Activity rawdata'!L1497</f>
        <v>NO</v>
      </c>
      <c r="G1498" s="72" t="str">
        <f>'Activity rawdata'!R1497</f>
        <v>2065</v>
      </c>
      <c r="H1498" s="72" t="str">
        <f>IF('Activity rawdata'!P1497="AHTHIN1","1st Thin",IF('Activity rawdata'!P1497="AHCC","Clearcut",IF('Activity rawdata'!P1497="AHTHSMZ","SMZ Thin",IF('Activity rawdata'!P1497="AHTHIN2","2nd Thin",IF('Activity rawdata'!P1497="AFERTE","Early Fert",IF('Activity rawdata'!P1497="AFERTM","Mid Fert",IF('Activity rawdata'!P1497="AFERTL","Late Fert",  IF('Activity rawdata'!P1497="ASP","Site Prep", IF('Activity rawdata'!P1497="APLT","Plant",  IF('Activity rawdata'!P1497="ANREG","Natural Regeneration"))))))))))</f>
        <v>Site Prep</v>
      </c>
      <c r="I1498" s="74">
        <f>'Activity rawdata'!O1497</f>
        <v>3.31</v>
      </c>
      <c r="J1498" s="75">
        <f>'Activity rawdata'!N1497</f>
        <v>1</v>
      </c>
      <c r="K1498" s="75">
        <f>'Activity rawdata'!AC1497</f>
        <v>0</v>
      </c>
      <c r="L1498" s="75">
        <f>'Activity rawdata'!AD1497</f>
        <v>0</v>
      </c>
      <c r="M1498" s="76" t="str">
        <f>'Activity rawdata'!AE1497</f>
        <v>-</v>
      </c>
      <c r="N1498" s="83">
        <f>'Activity rawdata'!T1497+'Activity rawdata'!U1497</f>
        <v>0</v>
      </c>
      <c r="O1498" s="80">
        <f>'Activity rawdata'!V1497</f>
        <v>0</v>
      </c>
      <c r="P1498" s="80">
        <f>'Activity rawdata'!W1497</f>
        <v>0</v>
      </c>
      <c r="Q1498" s="80">
        <f>'Activity rawdata'!X1497</f>
        <v>0</v>
      </c>
      <c r="R1498" s="84">
        <f t="shared" si="240"/>
        <v>0</v>
      </c>
      <c r="S1498" s="80">
        <f>'Activity rawdata'!Z1497</f>
        <v>0</v>
      </c>
      <c r="T1498" s="80">
        <f>'Activity rawdata'!AA1497</f>
        <v>0</v>
      </c>
      <c r="U1498" s="80">
        <f t="shared" si="241"/>
        <v>0</v>
      </c>
      <c r="V1498" s="81">
        <f t="shared" si="242"/>
        <v>0</v>
      </c>
      <c r="W1498" s="75">
        <f t="shared" si="243"/>
        <v>0</v>
      </c>
      <c r="X1498" s="75">
        <f t="shared" si="244"/>
        <v>0</v>
      </c>
      <c r="Y1498" s="75">
        <f t="shared" si="245"/>
        <v>0</v>
      </c>
      <c r="Z1498" s="82">
        <f t="shared" si="246"/>
        <v>0</v>
      </c>
      <c r="AA1498" s="75">
        <f t="shared" si="247"/>
        <v>0</v>
      </c>
      <c r="AB1498" s="75">
        <f t="shared" si="248"/>
        <v>0</v>
      </c>
      <c r="AC1498" s="82">
        <f t="shared" si="249"/>
        <v>0</v>
      </c>
    </row>
    <row r="1499" spans="1:29" x14ac:dyDescent="0.35">
      <c r="A1499" s="70" t="str">
        <f>'Activity rawdata'!A1498</f>
        <v>BH6125-1-371</v>
      </c>
      <c r="B1499" s="71" t="str">
        <f>'Activity rawdata'!B1498</f>
        <v>COLB</v>
      </c>
      <c r="C1499" s="71" t="str">
        <f>IF('Activity rawdata'!C1498="PY","Planted",IF('Activity rawdata'!C1498="NY","Nat/Convert",IF('Activity rawdata'!C1498="NN","Nat/Nonconvert",IF('Activity rawdata'!C1498="OY","Planted"))))</f>
        <v>Planted</v>
      </c>
      <c r="D1499" s="70" t="str">
        <f>'Activity rawdata'!D1498</f>
        <v>STP3</v>
      </c>
      <c r="E1499" s="72" t="str">
        <f>'Activity rawdata'!E1498</f>
        <v>92</v>
      </c>
      <c r="F1499" s="73" t="str">
        <f>'Activity rawdata'!L1498</f>
        <v>NO</v>
      </c>
      <c r="G1499" s="72" t="str">
        <f>'Activity rawdata'!R1498</f>
        <v>2065</v>
      </c>
      <c r="H1499" s="72" t="str">
        <f>IF('Activity rawdata'!P1498="AHTHIN1","1st Thin",IF('Activity rawdata'!P1498="AHCC","Clearcut",IF('Activity rawdata'!P1498="AHTHSMZ","SMZ Thin",IF('Activity rawdata'!P1498="AHTHIN2","2nd Thin",IF('Activity rawdata'!P1498="AFERTE","Early Fert",IF('Activity rawdata'!P1498="AFERTM","Mid Fert",IF('Activity rawdata'!P1498="AFERTL","Late Fert",  IF('Activity rawdata'!P1498="ASP","Site Prep", IF('Activity rawdata'!P1498="APLT","Plant",  IF('Activity rawdata'!P1498="ANREG","Natural Regeneration"))))))))))</f>
        <v>Site Prep</v>
      </c>
      <c r="I1499" s="74">
        <f>'Activity rawdata'!O1498</f>
        <v>24.06</v>
      </c>
      <c r="J1499" s="75">
        <f>'Activity rawdata'!N1498</f>
        <v>1</v>
      </c>
      <c r="K1499" s="75">
        <f>'Activity rawdata'!AC1498</f>
        <v>0</v>
      </c>
      <c r="L1499" s="75">
        <f>'Activity rawdata'!AD1498</f>
        <v>0</v>
      </c>
      <c r="M1499" s="76" t="str">
        <f>'Activity rawdata'!AE1498</f>
        <v>-</v>
      </c>
      <c r="N1499" s="83">
        <f>'Activity rawdata'!T1498+'Activity rawdata'!U1498</f>
        <v>0</v>
      </c>
      <c r="O1499" s="80">
        <f>'Activity rawdata'!V1498</f>
        <v>0</v>
      </c>
      <c r="P1499" s="80">
        <f>'Activity rawdata'!W1498</f>
        <v>0</v>
      </c>
      <c r="Q1499" s="80">
        <f>'Activity rawdata'!X1498</f>
        <v>0</v>
      </c>
      <c r="R1499" s="84">
        <f t="shared" si="240"/>
        <v>0</v>
      </c>
      <c r="S1499" s="80">
        <f>'Activity rawdata'!Z1498</f>
        <v>0</v>
      </c>
      <c r="T1499" s="80">
        <f>'Activity rawdata'!AA1498</f>
        <v>0</v>
      </c>
      <c r="U1499" s="80">
        <f t="shared" si="241"/>
        <v>0</v>
      </c>
      <c r="V1499" s="81">
        <f t="shared" si="242"/>
        <v>0</v>
      </c>
      <c r="W1499" s="75">
        <f t="shared" si="243"/>
        <v>0</v>
      </c>
      <c r="X1499" s="75">
        <f t="shared" si="244"/>
        <v>0</v>
      </c>
      <c r="Y1499" s="75">
        <f t="shared" si="245"/>
        <v>0</v>
      </c>
      <c r="Z1499" s="82">
        <f t="shared" si="246"/>
        <v>0</v>
      </c>
      <c r="AA1499" s="75">
        <f t="shared" si="247"/>
        <v>0</v>
      </c>
      <c r="AB1499" s="75">
        <f t="shared" si="248"/>
        <v>0</v>
      </c>
      <c r="AC1499" s="82">
        <f t="shared" si="249"/>
        <v>0</v>
      </c>
    </row>
    <row r="1500" spans="1:29" x14ac:dyDescent="0.35">
      <c r="A1500" s="70" t="str">
        <f>'Activity rawdata'!A1499</f>
        <v>BH6125-1-370</v>
      </c>
      <c r="B1500" s="71" t="str">
        <f>'Activity rawdata'!B1499</f>
        <v>COLB</v>
      </c>
      <c r="C1500" s="71" t="str">
        <f>IF('Activity rawdata'!C1499="PY","Planted",IF('Activity rawdata'!C1499="NY","Nat/Convert",IF('Activity rawdata'!C1499="NN","Nat/Nonconvert",IF('Activity rawdata'!C1499="OY","Planted"))))</f>
        <v>Planted</v>
      </c>
      <c r="D1500" s="70" t="str">
        <f>'Activity rawdata'!D1499</f>
        <v>STP3</v>
      </c>
      <c r="E1500" s="72" t="str">
        <f>'Activity rawdata'!E1499</f>
        <v>92</v>
      </c>
      <c r="F1500" s="73" t="str">
        <f>'Activity rawdata'!L1499</f>
        <v>NO</v>
      </c>
      <c r="G1500" s="72" t="str">
        <f>'Activity rawdata'!R1499</f>
        <v>2065</v>
      </c>
      <c r="H1500" s="72" t="str">
        <f>IF('Activity rawdata'!P1499="AHTHIN1","1st Thin",IF('Activity rawdata'!P1499="AHCC","Clearcut",IF('Activity rawdata'!P1499="AHTHSMZ","SMZ Thin",IF('Activity rawdata'!P1499="AHTHIN2","2nd Thin",IF('Activity rawdata'!P1499="AFERTE","Early Fert",IF('Activity rawdata'!P1499="AFERTM","Mid Fert",IF('Activity rawdata'!P1499="AFERTL","Late Fert",  IF('Activity rawdata'!P1499="ASP","Site Prep", IF('Activity rawdata'!P1499="APLT","Plant",  IF('Activity rawdata'!P1499="ANREG","Natural Regeneration"))))))))))</f>
        <v>Site Prep</v>
      </c>
      <c r="I1500" s="74">
        <f>'Activity rawdata'!O1499</f>
        <v>19.37</v>
      </c>
      <c r="J1500" s="75">
        <f>'Activity rawdata'!N1499</f>
        <v>1</v>
      </c>
      <c r="K1500" s="75">
        <f>'Activity rawdata'!AC1499</f>
        <v>0</v>
      </c>
      <c r="L1500" s="75">
        <f>'Activity rawdata'!AD1499</f>
        <v>0</v>
      </c>
      <c r="M1500" s="76" t="str">
        <f>'Activity rawdata'!AE1499</f>
        <v>-</v>
      </c>
      <c r="N1500" s="83">
        <f>'Activity rawdata'!T1499+'Activity rawdata'!U1499</f>
        <v>0</v>
      </c>
      <c r="O1500" s="80">
        <f>'Activity rawdata'!V1499</f>
        <v>0</v>
      </c>
      <c r="P1500" s="80">
        <f>'Activity rawdata'!W1499</f>
        <v>0</v>
      </c>
      <c r="Q1500" s="80">
        <f>'Activity rawdata'!X1499</f>
        <v>0</v>
      </c>
      <c r="R1500" s="84">
        <f t="shared" si="240"/>
        <v>0</v>
      </c>
      <c r="S1500" s="80">
        <f>'Activity rawdata'!Z1499</f>
        <v>0</v>
      </c>
      <c r="T1500" s="80">
        <f>'Activity rawdata'!AA1499</f>
        <v>0</v>
      </c>
      <c r="U1500" s="80">
        <f t="shared" si="241"/>
        <v>0</v>
      </c>
      <c r="V1500" s="81">
        <f t="shared" si="242"/>
        <v>0</v>
      </c>
      <c r="W1500" s="75">
        <f t="shared" si="243"/>
        <v>0</v>
      </c>
      <c r="X1500" s="75">
        <f t="shared" si="244"/>
        <v>0</v>
      </c>
      <c r="Y1500" s="75">
        <f t="shared" si="245"/>
        <v>0</v>
      </c>
      <c r="Z1500" s="82">
        <f t="shared" si="246"/>
        <v>0</v>
      </c>
      <c r="AA1500" s="75">
        <f t="shared" si="247"/>
        <v>0</v>
      </c>
      <c r="AB1500" s="75">
        <f t="shared" si="248"/>
        <v>0</v>
      </c>
      <c r="AC1500" s="82">
        <f t="shared" si="249"/>
        <v>0</v>
      </c>
    </row>
    <row r="1501" spans="1:29" x14ac:dyDescent="0.35">
      <c r="A1501" s="70" t="str">
        <f>'Activity rawdata'!A1500</f>
        <v>BH6125-1-292</v>
      </c>
      <c r="B1501" s="71" t="str">
        <f>'Activity rawdata'!B1500</f>
        <v>COLB</v>
      </c>
      <c r="C1501" s="71" t="str">
        <f>IF('Activity rawdata'!C1500="PY","Planted",IF('Activity rawdata'!C1500="NY","Nat/Convert",IF('Activity rawdata'!C1500="NN","Nat/Nonconvert",IF('Activity rawdata'!C1500="OY","Planted"))))</f>
        <v>Planted</v>
      </c>
      <c r="D1501" s="70" t="str">
        <f>'Activity rawdata'!D1500</f>
        <v>STP3</v>
      </c>
      <c r="E1501" s="72" t="str">
        <f>'Activity rawdata'!E1500</f>
        <v>92</v>
      </c>
      <c r="F1501" s="73" t="str">
        <f>'Activity rawdata'!L1500</f>
        <v>NO</v>
      </c>
      <c r="G1501" s="72" t="str">
        <f>'Activity rawdata'!R1500</f>
        <v>2065</v>
      </c>
      <c r="H1501" s="72" t="str">
        <f>IF('Activity rawdata'!P1500="AHTHIN1","1st Thin",IF('Activity rawdata'!P1500="AHCC","Clearcut",IF('Activity rawdata'!P1500="AHTHSMZ","SMZ Thin",IF('Activity rawdata'!P1500="AHTHIN2","2nd Thin",IF('Activity rawdata'!P1500="AFERTE","Early Fert",IF('Activity rawdata'!P1500="AFERTM","Mid Fert",IF('Activity rawdata'!P1500="AFERTL","Late Fert",  IF('Activity rawdata'!P1500="ASP","Site Prep", IF('Activity rawdata'!P1500="APLT","Plant",  IF('Activity rawdata'!P1500="ANREG","Natural Regeneration"))))))))))</f>
        <v>Site Prep</v>
      </c>
      <c r="I1501" s="74">
        <f>'Activity rawdata'!O1500</f>
        <v>2.2799999999999998</v>
      </c>
      <c r="J1501" s="75">
        <f>'Activity rawdata'!N1500</f>
        <v>1</v>
      </c>
      <c r="K1501" s="75">
        <f>'Activity rawdata'!AC1500</f>
        <v>0</v>
      </c>
      <c r="L1501" s="75">
        <f>'Activity rawdata'!AD1500</f>
        <v>0</v>
      </c>
      <c r="M1501" s="76" t="str">
        <f>'Activity rawdata'!AE1500</f>
        <v>-</v>
      </c>
      <c r="N1501" s="83">
        <f>'Activity rawdata'!T1500+'Activity rawdata'!U1500</f>
        <v>0</v>
      </c>
      <c r="O1501" s="80">
        <f>'Activity rawdata'!V1500</f>
        <v>0</v>
      </c>
      <c r="P1501" s="80">
        <f>'Activity rawdata'!W1500</f>
        <v>0</v>
      </c>
      <c r="Q1501" s="80">
        <f>'Activity rawdata'!X1500</f>
        <v>0</v>
      </c>
      <c r="R1501" s="84">
        <f t="shared" si="240"/>
        <v>0</v>
      </c>
      <c r="S1501" s="80">
        <f>'Activity rawdata'!Z1500</f>
        <v>0</v>
      </c>
      <c r="T1501" s="80">
        <f>'Activity rawdata'!AA1500</f>
        <v>0</v>
      </c>
      <c r="U1501" s="80">
        <f t="shared" si="241"/>
        <v>0</v>
      </c>
      <c r="V1501" s="81">
        <f t="shared" si="242"/>
        <v>0</v>
      </c>
      <c r="W1501" s="75">
        <f t="shared" si="243"/>
        <v>0</v>
      </c>
      <c r="X1501" s="75">
        <f t="shared" si="244"/>
        <v>0</v>
      </c>
      <c r="Y1501" s="75">
        <f t="shared" si="245"/>
        <v>0</v>
      </c>
      <c r="Z1501" s="82">
        <f t="shared" si="246"/>
        <v>0</v>
      </c>
      <c r="AA1501" s="75">
        <f t="shared" si="247"/>
        <v>0</v>
      </c>
      <c r="AB1501" s="75">
        <f t="shared" si="248"/>
        <v>0</v>
      </c>
      <c r="AC1501" s="82">
        <f t="shared" si="249"/>
        <v>0</v>
      </c>
    </row>
    <row r="1502" spans="1:29" x14ac:dyDescent="0.35">
      <c r="A1502" s="70" t="str">
        <f>'Activity rawdata'!A1501</f>
        <v>BH6125-1-279</v>
      </c>
      <c r="B1502" s="71" t="str">
        <f>'Activity rawdata'!B1501</f>
        <v>COLB</v>
      </c>
      <c r="C1502" s="71" t="str">
        <f>IF('Activity rawdata'!C1501="PY","Planted",IF('Activity rawdata'!C1501="NY","Nat/Convert",IF('Activity rawdata'!C1501="NN","Nat/Nonconvert",IF('Activity rawdata'!C1501="OY","Planted"))))</f>
        <v>Planted</v>
      </c>
      <c r="D1502" s="70" t="str">
        <f>'Activity rawdata'!D1501</f>
        <v>STP3</v>
      </c>
      <c r="E1502" s="72" t="str">
        <f>'Activity rawdata'!E1501</f>
        <v>89</v>
      </c>
      <c r="F1502" s="73" t="str">
        <f>'Activity rawdata'!L1501</f>
        <v>NO</v>
      </c>
      <c r="G1502" s="72" t="str">
        <f>'Activity rawdata'!R1501</f>
        <v>2065</v>
      </c>
      <c r="H1502" s="72" t="str">
        <f>IF('Activity rawdata'!P1501="AHTHIN1","1st Thin",IF('Activity rawdata'!P1501="AHCC","Clearcut",IF('Activity rawdata'!P1501="AHTHSMZ","SMZ Thin",IF('Activity rawdata'!P1501="AHTHIN2","2nd Thin",IF('Activity rawdata'!P1501="AFERTE","Early Fert",IF('Activity rawdata'!P1501="AFERTM","Mid Fert",IF('Activity rawdata'!P1501="AFERTL","Late Fert",  IF('Activity rawdata'!P1501="ASP","Site Prep", IF('Activity rawdata'!P1501="APLT","Plant",  IF('Activity rawdata'!P1501="ANREG","Natural Regeneration"))))))))))</f>
        <v>Site Prep</v>
      </c>
      <c r="I1502" s="74">
        <f>'Activity rawdata'!O1501</f>
        <v>9.17</v>
      </c>
      <c r="J1502" s="75">
        <f>'Activity rawdata'!N1501</f>
        <v>1</v>
      </c>
      <c r="K1502" s="75">
        <f>'Activity rawdata'!AC1501</f>
        <v>0</v>
      </c>
      <c r="L1502" s="75">
        <f>'Activity rawdata'!AD1501</f>
        <v>0</v>
      </c>
      <c r="M1502" s="76" t="str">
        <f>'Activity rawdata'!AE1501</f>
        <v>-</v>
      </c>
      <c r="N1502" s="83">
        <f>'Activity rawdata'!T1501+'Activity rawdata'!U1501</f>
        <v>0</v>
      </c>
      <c r="O1502" s="80">
        <f>'Activity rawdata'!V1501</f>
        <v>0</v>
      </c>
      <c r="P1502" s="80">
        <f>'Activity rawdata'!W1501</f>
        <v>0</v>
      </c>
      <c r="Q1502" s="80">
        <f>'Activity rawdata'!X1501</f>
        <v>0</v>
      </c>
      <c r="R1502" s="84">
        <f t="shared" si="240"/>
        <v>0</v>
      </c>
      <c r="S1502" s="80">
        <f>'Activity rawdata'!Z1501</f>
        <v>0</v>
      </c>
      <c r="T1502" s="80">
        <f>'Activity rawdata'!AA1501</f>
        <v>0</v>
      </c>
      <c r="U1502" s="80">
        <f t="shared" si="241"/>
        <v>0</v>
      </c>
      <c r="V1502" s="81">
        <f t="shared" si="242"/>
        <v>0</v>
      </c>
      <c r="W1502" s="75">
        <f t="shared" si="243"/>
        <v>0</v>
      </c>
      <c r="X1502" s="75">
        <f t="shared" si="244"/>
        <v>0</v>
      </c>
      <c r="Y1502" s="75">
        <f t="shared" si="245"/>
        <v>0</v>
      </c>
      <c r="Z1502" s="82">
        <f t="shared" si="246"/>
        <v>0</v>
      </c>
      <c r="AA1502" s="75">
        <f t="shared" si="247"/>
        <v>0</v>
      </c>
      <c r="AB1502" s="75">
        <f t="shared" si="248"/>
        <v>0</v>
      </c>
      <c r="AC1502" s="82">
        <f t="shared" si="249"/>
        <v>0</v>
      </c>
    </row>
    <row r="1503" spans="1:29" x14ac:dyDescent="0.35">
      <c r="A1503" s="70" t="str">
        <f>'Activity rawdata'!A1502</f>
        <v>BH6112-1-401</v>
      </c>
      <c r="B1503" s="71" t="str">
        <f>'Activity rawdata'!B1502</f>
        <v>COLB</v>
      </c>
      <c r="C1503" s="71" t="str">
        <f>IF('Activity rawdata'!C1502="PY","Planted",IF('Activity rawdata'!C1502="NY","Nat/Convert",IF('Activity rawdata'!C1502="NN","Nat/Nonconvert",IF('Activity rawdata'!C1502="OY","Planted"))))</f>
        <v>Planted</v>
      </c>
      <c r="D1503" s="70" t="str">
        <f>'Activity rawdata'!D1502</f>
        <v>STP3</v>
      </c>
      <c r="E1503" s="72" t="str">
        <f>'Activity rawdata'!E1502</f>
        <v>92</v>
      </c>
      <c r="F1503" s="73" t="str">
        <f>'Activity rawdata'!L1502</f>
        <v>NO</v>
      </c>
      <c r="G1503" s="72" t="str">
        <f>'Activity rawdata'!R1502</f>
        <v>2065</v>
      </c>
      <c r="H1503" s="72" t="str">
        <f>IF('Activity rawdata'!P1502="AHTHIN1","1st Thin",IF('Activity rawdata'!P1502="AHCC","Clearcut",IF('Activity rawdata'!P1502="AHTHSMZ","SMZ Thin",IF('Activity rawdata'!P1502="AHTHIN2","2nd Thin",IF('Activity rawdata'!P1502="AFERTE","Early Fert",IF('Activity rawdata'!P1502="AFERTM","Mid Fert",IF('Activity rawdata'!P1502="AFERTL","Late Fert",  IF('Activity rawdata'!P1502="ASP","Site Prep", IF('Activity rawdata'!P1502="APLT","Plant",  IF('Activity rawdata'!P1502="ANREG","Natural Regeneration"))))))))))</f>
        <v>Site Prep</v>
      </c>
      <c r="I1503" s="74">
        <f>'Activity rawdata'!O1502</f>
        <v>63.61</v>
      </c>
      <c r="J1503" s="75">
        <f>'Activity rawdata'!N1502</f>
        <v>1</v>
      </c>
      <c r="K1503" s="75">
        <f>'Activity rawdata'!AC1502</f>
        <v>0</v>
      </c>
      <c r="L1503" s="75">
        <f>'Activity rawdata'!AD1502</f>
        <v>0</v>
      </c>
      <c r="M1503" s="76" t="str">
        <f>'Activity rawdata'!AE1502</f>
        <v>-</v>
      </c>
      <c r="N1503" s="83">
        <f>'Activity rawdata'!T1502+'Activity rawdata'!U1502</f>
        <v>0</v>
      </c>
      <c r="O1503" s="80">
        <f>'Activity rawdata'!V1502</f>
        <v>0</v>
      </c>
      <c r="P1503" s="80">
        <f>'Activity rawdata'!W1502</f>
        <v>0</v>
      </c>
      <c r="Q1503" s="80">
        <f>'Activity rawdata'!X1502</f>
        <v>0</v>
      </c>
      <c r="R1503" s="84">
        <f t="shared" si="240"/>
        <v>0</v>
      </c>
      <c r="S1503" s="80">
        <f>'Activity rawdata'!Z1502</f>
        <v>0</v>
      </c>
      <c r="T1503" s="80">
        <f>'Activity rawdata'!AA1502</f>
        <v>0</v>
      </c>
      <c r="U1503" s="80">
        <f t="shared" si="241"/>
        <v>0</v>
      </c>
      <c r="V1503" s="81">
        <f t="shared" si="242"/>
        <v>0</v>
      </c>
      <c r="W1503" s="75">
        <f t="shared" si="243"/>
        <v>0</v>
      </c>
      <c r="X1503" s="75">
        <f t="shared" si="244"/>
        <v>0</v>
      </c>
      <c r="Y1503" s="75">
        <f t="shared" si="245"/>
        <v>0</v>
      </c>
      <c r="Z1503" s="82">
        <f t="shared" si="246"/>
        <v>0</v>
      </c>
      <c r="AA1503" s="75">
        <f t="shared" si="247"/>
        <v>0</v>
      </c>
      <c r="AB1503" s="75">
        <f t="shared" si="248"/>
        <v>0</v>
      </c>
      <c r="AC1503" s="82">
        <f t="shared" si="249"/>
        <v>0</v>
      </c>
    </row>
    <row r="1504" spans="1:29" x14ac:dyDescent="0.35">
      <c r="A1504" s="70" t="str">
        <f>'Activity rawdata'!A1503</f>
        <v>BH6112-1-374</v>
      </c>
      <c r="B1504" s="71" t="str">
        <f>'Activity rawdata'!B1503</f>
        <v>COLB</v>
      </c>
      <c r="C1504" s="71" t="str">
        <f>IF('Activity rawdata'!C1503="PY","Planted",IF('Activity rawdata'!C1503="NY","Nat/Convert",IF('Activity rawdata'!C1503="NN","Nat/Nonconvert",IF('Activity rawdata'!C1503="OY","Planted"))))</f>
        <v>Planted</v>
      </c>
      <c r="D1504" s="70" t="str">
        <f>'Activity rawdata'!D1503</f>
        <v>STP3</v>
      </c>
      <c r="E1504" s="72" t="str">
        <f>'Activity rawdata'!E1503</f>
        <v>87</v>
      </c>
      <c r="F1504" s="73" t="str">
        <f>'Activity rawdata'!L1503</f>
        <v>NO</v>
      </c>
      <c r="G1504" s="72" t="str">
        <f>'Activity rawdata'!R1503</f>
        <v>2065</v>
      </c>
      <c r="H1504" s="72" t="str">
        <f>IF('Activity rawdata'!P1503="AHTHIN1","1st Thin",IF('Activity rawdata'!P1503="AHCC","Clearcut",IF('Activity rawdata'!P1503="AHTHSMZ","SMZ Thin",IF('Activity rawdata'!P1503="AHTHIN2","2nd Thin",IF('Activity rawdata'!P1503="AFERTE","Early Fert",IF('Activity rawdata'!P1503="AFERTM","Mid Fert",IF('Activity rawdata'!P1503="AFERTL","Late Fert",  IF('Activity rawdata'!P1503="ASP","Site Prep", IF('Activity rawdata'!P1503="APLT","Plant",  IF('Activity rawdata'!P1503="ANREG","Natural Regeneration"))))))))))</f>
        <v>Site Prep</v>
      </c>
      <c r="I1504" s="74">
        <f>'Activity rawdata'!O1503</f>
        <v>141.01</v>
      </c>
      <c r="J1504" s="75">
        <f>'Activity rawdata'!N1503</f>
        <v>1</v>
      </c>
      <c r="K1504" s="75">
        <f>'Activity rawdata'!AC1503</f>
        <v>0</v>
      </c>
      <c r="L1504" s="75">
        <f>'Activity rawdata'!AD1503</f>
        <v>0</v>
      </c>
      <c r="M1504" s="76" t="str">
        <f>'Activity rawdata'!AE1503</f>
        <v>-</v>
      </c>
      <c r="N1504" s="83">
        <f>'Activity rawdata'!T1503+'Activity rawdata'!U1503</f>
        <v>0</v>
      </c>
      <c r="O1504" s="80">
        <f>'Activity rawdata'!V1503</f>
        <v>0</v>
      </c>
      <c r="P1504" s="80">
        <f>'Activity rawdata'!W1503</f>
        <v>0</v>
      </c>
      <c r="Q1504" s="80">
        <f>'Activity rawdata'!X1503</f>
        <v>0</v>
      </c>
      <c r="R1504" s="84">
        <f t="shared" si="240"/>
        <v>0</v>
      </c>
      <c r="S1504" s="80">
        <f>'Activity rawdata'!Z1503</f>
        <v>0</v>
      </c>
      <c r="T1504" s="80">
        <f>'Activity rawdata'!AA1503</f>
        <v>0</v>
      </c>
      <c r="U1504" s="80">
        <f t="shared" si="241"/>
        <v>0</v>
      </c>
      <c r="V1504" s="81">
        <f t="shared" si="242"/>
        <v>0</v>
      </c>
      <c r="W1504" s="75">
        <f t="shared" si="243"/>
        <v>0</v>
      </c>
      <c r="X1504" s="75">
        <f t="shared" si="244"/>
        <v>0</v>
      </c>
      <c r="Y1504" s="75">
        <f t="shared" si="245"/>
        <v>0</v>
      </c>
      <c r="Z1504" s="82">
        <f t="shared" si="246"/>
        <v>0</v>
      </c>
      <c r="AA1504" s="75">
        <f t="shared" si="247"/>
        <v>0</v>
      </c>
      <c r="AB1504" s="75">
        <f t="shared" si="248"/>
        <v>0</v>
      </c>
      <c r="AC1504" s="82">
        <f t="shared" si="249"/>
        <v>0</v>
      </c>
    </row>
    <row r="1505" spans="1:29" x14ac:dyDescent="0.35">
      <c r="A1505" s="70" t="str">
        <f>'Activity rawdata'!A1504</f>
        <v>BH6112-1-373</v>
      </c>
      <c r="B1505" s="71" t="str">
        <f>'Activity rawdata'!B1504</f>
        <v>COLB</v>
      </c>
      <c r="C1505" s="71" t="str">
        <f>IF('Activity rawdata'!C1504="PY","Planted",IF('Activity rawdata'!C1504="NY","Nat/Convert",IF('Activity rawdata'!C1504="NN","Nat/Nonconvert",IF('Activity rawdata'!C1504="OY","Planted"))))</f>
        <v>Planted</v>
      </c>
      <c r="D1505" s="70" t="str">
        <f>'Activity rawdata'!D1504</f>
        <v>STP3</v>
      </c>
      <c r="E1505" s="72" t="str">
        <f>'Activity rawdata'!E1504</f>
        <v>91</v>
      </c>
      <c r="F1505" s="73" t="str">
        <f>'Activity rawdata'!L1504</f>
        <v>NO</v>
      </c>
      <c r="G1505" s="72" t="str">
        <f>'Activity rawdata'!R1504</f>
        <v>2065</v>
      </c>
      <c r="H1505" s="72" t="str">
        <f>IF('Activity rawdata'!P1504="AHTHIN1","1st Thin",IF('Activity rawdata'!P1504="AHCC","Clearcut",IF('Activity rawdata'!P1504="AHTHSMZ","SMZ Thin",IF('Activity rawdata'!P1504="AHTHIN2","2nd Thin",IF('Activity rawdata'!P1504="AFERTE","Early Fert",IF('Activity rawdata'!P1504="AFERTM","Mid Fert",IF('Activity rawdata'!P1504="AFERTL","Late Fert",  IF('Activity rawdata'!P1504="ASP","Site Prep", IF('Activity rawdata'!P1504="APLT","Plant",  IF('Activity rawdata'!P1504="ANREG","Natural Regeneration"))))))))))</f>
        <v>Site Prep</v>
      </c>
      <c r="I1505" s="74">
        <f>'Activity rawdata'!O1504</f>
        <v>74.19</v>
      </c>
      <c r="J1505" s="75">
        <f>'Activity rawdata'!N1504</f>
        <v>1</v>
      </c>
      <c r="K1505" s="75">
        <f>'Activity rawdata'!AC1504</f>
        <v>0</v>
      </c>
      <c r="L1505" s="75">
        <f>'Activity rawdata'!AD1504</f>
        <v>0</v>
      </c>
      <c r="M1505" s="76" t="str">
        <f>'Activity rawdata'!AE1504</f>
        <v>-</v>
      </c>
      <c r="N1505" s="83">
        <f>'Activity rawdata'!T1504+'Activity rawdata'!U1504</f>
        <v>0</v>
      </c>
      <c r="O1505" s="80">
        <f>'Activity rawdata'!V1504</f>
        <v>0</v>
      </c>
      <c r="P1505" s="80">
        <f>'Activity rawdata'!W1504</f>
        <v>0</v>
      </c>
      <c r="Q1505" s="80">
        <f>'Activity rawdata'!X1504</f>
        <v>0</v>
      </c>
      <c r="R1505" s="84">
        <f t="shared" si="240"/>
        <v>0</v>
      </c>
      <c r="S1505" s="80">
        <f>'Activity rawdata'!Z1504</f>
        <v>0</v>
      </c>
      <c r="T1505" s="80">
        <f>'Activity rawdata'!AA1504</f>
        <v>0</v>
      </c>
      <c r="U1505" s="80">
        <f t="shared" si="241"/>
        <v>0</v>
      </c>
      <c r="V1505" s="81">
        <f t="shared" si="242"/>
        <v>0</v>
      </c>
      <c r="W1505" s="75">
        <f t="shared" si="243"/>
        <v>0</v>
      </c>
      <c r="X1505" s="75">
        <f t="shared" si="244"/>
        <v>0</v>
      </c>
      <c r="Y1505" s="75">
        <f t="shared" si="245"/>
        <v>0</v>
      </c>
      <c r="Z1505" s="82">
        <f t="shared" si="246"/>
        <v>0</v>
      </c>
      <c r="AA1505" s="75">
        <f t="shared" si="247"/>
        <v>0</v>
      </c>
      <c r="AB1505" s="75">
        <f t="shared" si="248"/>
        <v>0</v>
      </c>
      <c r="AC1505" s="82">
        <f t="shared" si="249"/>
        <v>0</v>
      </c>
    </row>
    <row r="1506" spans="1:29" x14ac:dyDescent="0.35">
      <c r="A1506" s="70" t="str">
        <f>'Activity rawdata'!A1505</f>
        <v>BH6112-1-252</v>
      </c>
      <c r="B1506" s="71" t="str">
        <f>'Activity rawdata'!B1505</f>
        <v>COLB</v>
      </c>
      <c r="C1506" s="71" t="str">
        <f>IF('Activity rawdata'!C1505="PY","Planted",IF('Activity rawdata'!C1505="NY","Nat/Convert",IF('Activity rawdata'!C1505="NN","Nat/Nonconvert",IF('Activity rawdata'!C1505="OY","Planted"))))</f>
        <v>Planted</v>
      </c>
      <c r="D1506" s="70" t="str">
        <f>'Activity rawdata'!D1505</f>
        <v>STP3</v>
      </c>
      <c r="E1506" s="72" t="str">
        <f>'Activity rawdata'!E1505</f>
        <v>91</v>
      </c>
      <c r="F1506" s="73" t="str">
        <f>'Activity rawdata'!L1505</f>
        <v>NO</v>
      </c>
      <c r="G1506" s="72" t="str">
        <f>'Activity rawdata'!R1505</f>
        <v>2065</v>
      </c>
      <c r="H1506" s="72" t="str">
        <f>IF('Activity rawdata'!P1505="AHTHIN1","1st Thin",IF('Activity rawdata'!P1505="AHCC","Clearcut",IF('Activity rawdata'!P1505="AHTHSMZ","SMZ Thin",IF('Activity rawdata'!P1505="AHTHIN2","2nd Thin",IF('Activity rawdata'!P1505="AFERTE","Early Fert",IF('Activity rawdata'!P1505="AFERTM","Mid Fert",IF('Activity rawdata'!P1505="AFERTL","Late Fert",  IF('Activity rawdata'!P1505="ASP","Site Prep", IF('Activity rawdata'!P1505="APLT","Plant",  IF('Activity rawdata'!P1505="ANREG","Natural Regeneration"))))))))))</f>
        <v>Site Prep</v>
      </c>
      <c r="I1506" s="74">
        <f>'Activity rawdata'!O1505</f>
        <v>1.37</v>
      </c>
      <c r="J1506" s="75">
        <f>'Activity rawdata'!N1505</f>
        <v>1</v>
      </c>
      <c r="K1506" s="75">
        <f>'Activity rawdata'!AC1505</f>
        <v>0</v>
      </c>
      <c r="L1506" s="75">
        <f>'Activity rawdata'!AD1505</f>
        <v>0</v>
      </c>
      <c r="M1506" s="76" t="str">
        <f>'Activity rawdata'!AE1505</f>
        <v>-</v>
      </c>
      <c r="N1506" s="83">
        <f>'Activity rawdata'!T1505+'Activity rawdata'!U1505</f>
        <v>0</v>
      </c>
      <c r="O1506" s="80">
        <f>'Activity rawdata'!V1505</f>
        <v>0</v>
      </c>
      <c r="P1506" s="80">
        <f>'Activity rawdata'!W1505</f>
        <v>0</v>
      </c>
      <c r="Q1506" s="80">
        <f>'Activity rawdata'!X1505</f>
        <v>0</v>
      </c>
      <c r="R1506" s="84">
        <f t="shared" si="240"/>
        <v>0</v>
      </c>
      <c r="S1506" s="80">
        <f>'Activity rawdata'!Z1505</f>
        <v>0</v>
      </c>
      <c r="T1506" s="80">
        <f>'Activity rawdata'!AA1505</f>
        <v>0</v>
      </c>
      <c r="U1506" s="80">
        <f t="shared" si="241"/>
        <v>0</v>
      </c>
      <c r="V1506" s="81">
        <f t="shared" si="242"/>
        <v>0</v>
      </c>
      <c r="W1506" s="75">
        <f t="shared" si="243"/>
        <v>0</v>
      </c>
      <c r="X1506" s="75">
        <f t="shared" si="244"/>
        <v>0</v>
      </c>
      <c r="Y1506" s="75">
        <f t="shared" si="245"/>
        <v>0</v>
      </c>
      <c r="Z1506" s="82">
        <f t="shared" si="246"/>
        <v>0</v>
      </c>
      <c r="AA1506" s="75">
        <f t="shared" si="247"/>
        <v>0</v>
      </c>
      <c r="AB1506" s="75">
        <f t="shared" si="248"/>
        <v>0</v>
      </c>
      <c r="AC1506" s="82">
        <f t="shared" si="249"/>
        <v>0</v>
      </c>
    </row>
    <row r="1507" spans="1:29" x14ac:dyDescent="0.35">
      <c r="A1507" s="70" t="str">
        <f>'Activity rawdata'!A1506</f>
        <v>BH6112-1-246</v>
      </c>
      <c r="B1507" s="71" t="str">
        <f>'Activity rawdata'!B1506</f>
        <v>COLB</v>
      </c>
      <c r="C1507" s="71" t="str">
        <f>IF('Activity rawdata'!C1506="PY","Planted",IF('Activity rawdata'!C1506="NY","Nat/Convert",IF('Activity rawdata'!C1506="NN","Nat/Nonconvert",IF('Activity rawdata'!C1506="OY","Planted"))))</f>
        <v>Planted</v>
      </c>
      <c r="D1507" s="70" t="str">
        <f>'Activity rawdata'!D1506</f>
        <v>STP3</v>
      </c>
      <c r="E1507" s="72" t="str">
        <f>'Activity rawdata'!E1506</f>
        <v>87</v>
      </c>
      <c r="F1507" s="73" t="str">
        <f>'Activity rawdata'!L1506</f>
        <v>NO</v>
      </c>
      <c r="G1507" s="72" t="str">
        <f>'Activity rawdata'!R1506</f>
        <v>2065</v>
      </c>
      <c r="H1507" s="72" t="str">
        <f>IF('Activity rawdata'!P1506="AHTHIN1","1st Thin",IF('Activity rawdata'!P1506="AHCC","Clearcut",IF('Activity rawdata'!P1506="AHTHSMZ","SMZ Thin",IF('Activity rawdata'!P1506="AHTHIN2","2nd Thin",IF('Activity rawdata'!P1506="AFERTE","Early Fert",IF('Activity rawdata'!P1506="AFERTM","Mid Fert",IF('Activity rawdata'!P1506="AFERTL","Late Fert",  IF('Activity rawdata'!P1506="ASP","Site Prep", IF('Activity rawdata'!P1506="APLT","Plant",  IF('Activity rawdata'!P1506="ANREG","Natural Regeneration"))))))))))</f>
        <v>Site Prep</v>
      </c>
      <c r="I1507" s="74">
        <f>'Activity rawdata'!O1506</f>
        <v>34.590000000000003</v>
      </c>
      <c r="J1507" s="75">
        <f>'Activity rawdata'!N1506</f>
        <v>1</v>
      </c>
      <c r="K1507" s="75">
        <f>'Activity rawdata'!AC1506</f>
        <v>0</v>
      </c>
      <c r="L1507" s="75">
        <f>'Activity rawdata'!AD1506</f>
        <v>0</v>
      </c>
      <c r="M1507" s="76" t="str">
        <f>'Activity rawdata'!AE1506</f>
        <v>-</v>
      </c>
      <c r="N1507" s="83">
        <f>'Activity rawdata'!T1506+'Activity rawdata'!U1506</f>
        <v>0</v>
      </c>
      <c r="O1507" s="80">
        <f>'Activity rawdata'!V1506</f>
        <v>0</v>
      </c>
      <c r="P1507" s="80">
        <f>'Activity rawdata'!W1506</f>
        <v>0</v>
      </c>
      <c r="Q1507" s="80">
        <f>'Activity rawdata'!X1506</f>
        <v>0</v>
      </c>
      <c r="R1507" s="84">
        <f t="shared" si="240"/>
        <v>0</v>
      </c>
      <c r="S1507" s="80">
        <f>'Activity rawdata'!Z1506</f>
        <v>0</v>
      </c>
      <c r="T1507" s="80">
        <f>'Activity rawdata'!AA1506</f>
        <v>0</v>
      </c>
      <c r="U1507" s="80">
        <f t="shared" si="241"/>
        <v>0</v>
      </c>
      <c r="V1507" s="81">
        <f t="shared" si="242"/>
        <v>0</v>
      </c>
      <c r="W1507" s="75">
        <f t="shared" si="243"/>
        <v>0</v>
      </c>
      <c r="X1507" s="75">
        <f t="shared" si="244"/>
        <v>0</v>
      </c>
      <c r="Y1507" s="75">
        <f t="shared" si="245"/>
        <v>0</v>
      </c>
      <c r="Z1507" s="82">
        <f t="shared" si="246"/>
        <v>0</v>
      </c>
      <c r="AA1507" s="75">
        <f t="shared" si="247"/>
        <v>0</v>
      </c>
      <c r="AB1507" s="75">
        <f t="shared" si="248"/>
        <v>0</v>
      </c>
      <c r="AC1507" s="82">
        <f t="shared" si="249"/>
        <v>0</v>
      </c>
    </row>
    <row r="1508" spans="1:29" x14ac:dyDescent="0.35">
      <c r="A1508" s="70" t="str">
        <f>'Activity rawdata'!A1507</f>
        <v>BH6112-1-242</v>
      </c>
      <c r="B1508" s="71" t="str">
        <f>'Activity rawdata'!B1507</f>
        <v>COLB</v>
      </c>
      <c r="C1508" s="71" t="str">
        <f>IF('Activity rawdata'!C1507="PY","Planted",IF('Activity rawdata'!C1507="NY","Nat/Convert",IF('Activity rawdata'!C1507="NN","Nat/Nonconvert",IF('Activity rawdata'!C1507="OY","Planted"))))</f>
        <v>Planted</v>
      </c>
      <c r="D1508" s="70" t="str">
        <f>'Activity rawdata'!D1507</f>
        <v>STP3</v>
      </c>
      <c r="E1508" s="72" t="str">
        <f>'Activity rawdata'!E1507</f>
        <v>91</v>
      </c>
      <c r="F1508" s="73" t="str">
        <f>'Activity rawdata'!L1507</f>
        <v>NO</v>
      </c>
      <c r="G1508" s="72" t="str">
        <f>'Activity rawdata'!R1507</f>
        <v>2065</v>
      </c>
      <c r="H1508" s="72" t="str">
        <f>IF('Activity rawdata'!P1507="AHTHIN1","1st Thin",IF('Activity rawdata'!P1507="AHCC","Clearcut",IF('Activity rawdata'!P1507="AHTHSMZ","SMZ Thin",IF('Activity rawdata'!P1507="AHTHIN2","2nd Thin",IF('Activity rawdata'!P1507="AFERTE","Early Fert",IF('Activity rawdata'!P1507="AFERTM","Mid Fert",IF('Activity rawdata'!P1507="AFERTL","Late Fert",  IF('Activity rawdata'!P1507="ASP","Site Prep", IF('Activity rawdata'!P1507="APLT","Plant",  IF('Activity rawdata'!P1507="ANREG","Natural Regeneration"))))))))))</f>
        <v>Site Prep</v>
      </c>
      <c r="I1508" s="74">
        <f>'Activity rawdata'!O1507</f>
        <v>22.48</v>
      </c>
      <c r="J1508" s="75">
        <f>'Activity rawdata'!N1507</f>
        <v>1</v>
      </c>
      <c r="K1508" s="75">
        <f>'Activity rawdata'!AC1507</f>
        <v>0</v>
      </c>
      <c r="L1508" s="75">
        <f>'Activity rawdata'!AD1507</f>
        <v>0</v>
      </c>
      <c r="M1508" s="76" t="str">
        <f>'Activity rawdata'!AE1507</f>
        <v>-</v>
      </c>
      <c r="N1508" s="83">
        <f>'Activity rawdata'!T1507+'Activity rawdata'!U1507</f>
        <v>0</v>
      </c>
      <c r="O1508" s="80">
        <f>'Activity rawdata'!V1507</f>
        <v>0</v>
      </c>
      <c r="P1508" s="80">
        <f>'Activity rawdata'!W1507</f>
        <v>0</v>
      </c>
      <c r="Q1508" s="80">
        <f>'Activity rawdata'!X1507</f>
        <v>0</v>
      </c>
      <c r="R1508" s="84">
        <f t="shared" si="240"/>
        <v>0</v>
      </c>
      <c r="S1508" s="80">
        <f>'Activity rawdata'!Z1507</f>
        <v>0</v>
      </c>
      <c r="T1508" s="80">
        <f>'Activity rawdata'!AA1507</f>
        <v>0</v>
      </c>
      <c r="U1508" s="80">
        <f t="shared" si="241"/>
        <v>0</v>
      </c>
      <c r="V1508" s="81">
        <f t="shared" si="242"/>
        <v>0</v>
      </c>
      <c r="W1508" s="75">
        <f t="shared" si="243"/>
        <v>0</v>
      </c>
      <c r="X1508" s="75">
        <f t="shared" si="244"/>
        <v>0</v>
      </c>
      <c r="Y1508" s="75">
        <f t="shared" si="245"/>
        <v>0</v>
      </c>
      <c r="Z1508" s="82">
        <f t="shared" si="246"/>
        <v>0</v>
      </c>
      <c r="AA1508" s="75">
        <f t="shared" si="247"/>
        <v>0</v>
      </c>
      <c r="AB1508" s="75">
        <f t="shared" si="248"/>
        <v>0</v>
      </c>
      <c r="AC1508" s="82">
        <f t="shared" si="249"/>
        <v>0</v>
      </c>
    </row>
    <row r="1509" spans="1:29" x14ac:dyDescent="0.35">
      <c r="A1509" s="70" t="str">
        <f>'Activity rawdata'!A1508</f>
        <v>BH5591-1-192</v>
      </c>
      <c r="B1509" s="71" t="str">
        <f>'Activity rawdata'!B1508</f>
        <v>COLB</v>
      </c>
      <c r="C1509" s="71" t="str">
        <f>IF('Activity rawdata'!C1508="PY","Planted",IF('Activity rawdata'!C1508="NY","Nat/Convert",IF('Activity rawdata'!C1508="NN","Nat/Nonconvert",IF('Activity rawdata'!C1508="OY","Planted"))))</f>
        <v>Planted</v>
      </c>
      <c r="D1509" s="70" t="str">
        <f>'Activity rawdata'!D1508</f>
        <v>STP3</v>
      </c>
      <c r="E1509" s="72" t="str">
        <f>'Activity rawdata'!E1508</f>
        <v>85</v>
      </c>
      <c r="F1509" s="73" t="str">
        <f>'Activity rawdata'!L1508</f>
        <v>NO</v>
      </c>
      <c r="G1509" s="72" t="str">
        <f>'Activity rawdata'!R1508</f>
        <v>2065</v>
      </c>
      <c r="H1509" s="72" t="str">
        <f>IF('Activity rawdata'!P1508="AHTHIN1","1st Thin",IF('Activity rawdata'!P1508="AHCC","Clearcut",IF('Activity rawdata'!P1508="AHTHSMZ","SMZ Thin",IF('Activity rawdata'!P1508="AHTHIN2","2nd Thin",IF('Activity rawdata'!P1508="AFERTE","Early Fert",IF('Activity rawdata'!P1508="AFERTM","Mid Fert",IF('Activity rawdata'!P1508="AFERTL","Late Fert",  IF('Activity rawdata'!P1508="ASP","Site Prep", IF('Activity rawdata'!P1508="APLT","Plant",  IF('Activity rawdata'!P1508="ANREG","Natural Regeneration"))))))))))</f>
        <v>Site Prep</v>
      </c>
      <c r="I1509" s="74">
        <f>'Activity rawdata'!O1508</f>
        <v>101.81</v>
      </c>
      <c r="J1509" s="75">
        <f>'Activity rawdata'!N1508</f>
        <v>1</v>
      </c>
      <c r="K1509" s="75">
        <f>'Activity rawdata'!AC1508</f>
        <v>0</v>
      </c>
      <c r="L1509" s="75">
        <f>'Activity rawdata'!AD1508</f>
        <v>0</v>
      </c>
      <c r="M1509" s="76" t="str">
        <f>'Activity rawdata'!AE1508</f>
        <v>-</v>
      </c>
      <c r="N1509" s="83">
        <f>'Activity rawdata'!T1508+'Activity rawdata'!U1508</f>
        <v>0</v>
      </c>
      <c r="O1509" s="80">
        <f>'Activity rawdata'!V1508</f>
        <v>0</v>
      </c>
      <c r="P1509" s="80">
        <f>'Activity rawdata'!W1508</f>
        <v>0</v>
      </c>
      <c r="Q1509" s="80">
        <f>'Activity rawdata'!X1508</f>
        <v>0</v>
      </c>
      <c r="R1509" s="84">
        <f t="shared" si="240"/>
        <v>0</v>
      </c>
      <c r="S1509" s="80">
        <f>'Activity rawdata'!Z1508</f>
        <v>0</v>
      </c>
      <c r="T1509" s="80">
        <f>'Activity rawdata'!AA1508</f>
        <v>0</v>
      </c>
      <c r="U1509" s="80">
        <f t="shared" si="241"/>
        <v>0</v>
      </c>
      <c r="V1509" s="81">
        <f t="shared" si="242"/>
        <v>0</v>
      </c>
      <c r="W1509" s="75">
        <f t="shared" si="243"/>
        <v>0</v>
      </c>
      <c r="X1509" s="75">
        <f t="shared" si="244"/>
        <v>0</v>
      </c>
      <c r="Y1509" s="75">
        <f t="shared" si="245"/>
        <v>0</v>
      </c>
      <c r="Z1509" s="82">
        <f t="shared" si="246"/>
        <v>0</v>
      </c>
      <c r="AA1509" s="75">
        <f t="shared" si="247"/>
        <v>0</v>
      </c>
      <c r="AB1509" s="75">
        <f t="shared" si="248"/>
        <v>0</v>
      </c>
      <c r="AC1509" s="82">
        <f t="shared" si="249"/>
        <v>0</v>
      </c>
    </row>
    <row r="1510" spans="1:29" x14ac:dyDescent="0.35">
      <c r="A1510" s="70" t="str">
        <f>'Activity rawdata'!A1509</f>
        <v>BH5222-1-188</v>
      </c>
      <c r="B1510" s="71" t="str">
        <f>'Activity rawdata'!B1509</f>
        <v>COLB</v>
      </c>
      <c r="C1510" s="71" t="str">
        <f>IF('Activity rawdata'!C1509="PY","Planted",IF('Activity rawdata'!C1509="NY","Nat/Convert",IF('Activity rawdata'!C1509="NN","Nat/Nonconvert",IF('Activity rawdata'!C1509="OY","Planted"))))</f>
        <v>Planted</v>
      </c>
      <c r="D1510" s="70" t="str">
        <f>'Activity rawdata'!D1509</f>
        <v>STP3</v>
      </c>
      <c r="E1510" s="72" t="str">
        <f>'Activity rawdata'!E1509</f>
        <v>85</v>
      </c>
      <c r="F1510" s="73" t="str">
        <f>'Activity rawdata'!L1509</f>
        <v>NO</v>
      </c>
      <c r="G1510" s="72" t="str">
        <f>'Activity rawdata'!R1509</f>
        <v>2065</v>
      </c>
      <c r="H1510" s="72" t="str">
        <f>IF('Activity rawdata'!P1509="AHTHIN1","1st Thin",IF('Activity rawdata'!P1509="AHCC","Clearcut",IF('Activity rawdata'!P1509="AHTHSMZ","SMZ Thin",IF('Activity rawdata'!P1509="AHTHIN2","2nd Thin",IF('Activity rawdata'!P1509="AFERTE","Early Fert",IF('Activity rawdata'!P1509="AFERTM","Mid Fert",IF('Activity rawdata'!P1509="AFERTL","Late Fert",  IF('Activity rawdata'!P1509="ASP","Site Prep", IF('Activity rawdata'!P1509="APLT","Plant",  IF('Activity rawdata'!P1509="ANREG","Natural Regeneration"))))))))))</f>
        <v>Site Prep</v>
      </c>
      <c r="I1510" s="74">
        <f>'Activity rawdata'!O1509</f>
        <v>17.13</v>
      </c>
      <c r="J1510" s="75">
        <f>'Activity rawdata'!N1509</f>
        <v>1</v>
      </c>
      <c r="K1510" s="75">
        <f>'Activity rawdata'!AC1509</f>
        <v>0</v>
      </c>
      <c r="L1510" s="75">
        <f>'Activity rawdata'!AD1509</f>
        <v>0</v>
      </c>
      <c r="M1510" s="76" t="str">
        <f>'Activity rawdata'!AE1509</f>
        <v>-</v>
      </c>
      <c r="N1510" s="83">
        <f>'Activity rawdata'!T1509+'Activity rawdata'!U1509</f>
        <v>0</v>
      </c>
      <c r="O1510" s="80">
        <f>'Activity rawdata'!V1509</f>
        <v>0</v>
      </c>
      <c r="P1510" s="80">
        <f>'Activity rawdata'!W1509</f>
        <v>0</v>
      </c>
      <c r="Q1510" s="80">
        <f>'Activity rawdata'!X1509</f>
        <v>0</v>
      </c>
      <c r="R1510" s="84">
        <f t="shared" si="240"/>
        <v>0</v>
      </c>
      <c r="S1510" s="80">
        <f>'Activity rawdata'!Z1509</f>
        <v>0</v>
      </c>
      <c r="T1510" s="80">
        <f>'Activity rawdata'!AA1509</f>
        <v>0</v>
      </c>
      <c r="U1510" s="80">
        <f t="shared" si="241"/>
        <v>0</v>
      </c>
      <c r="V1510" s="81">
        <f t="shared" si="242"/>
        <v>0</v>
      </c>
      <c r="W1510" s="75">
        <f t="shared" si="243"/>
        <v>0</v>
      </c>
      <c r="X1510" s="75">
        <f t="shared" si="244"/>
        <v>0</v>
      </c>
      <c r="Y1510" s="75">
        <f t="shared" si="245"/>
        <v>0</v>
      </c>
      <c r="Z1510" s="82">
        <f t="shared" si="246"/>
        <v>0</v>
      </c>
      <c r="AA1510" s="75">
        <f t="shared" si="247"/>
        <v>0</v>
      </c>
      <c r="AB1510" s="75">
        <f t="shared" si="248"/>
        <v>0</v>
      </c>
      <c r="AC1510" s="82">
        <f t="shared" si="249"/>
        <v>0</v>
      </c>
    </row>
    <row r="1511" spans="1:29" x14ac:dyDescent="0.35">
      <c r="A1511" s="70" t="str">
        <f>'Activity rawdata'!A1510</f>
        <v>BH3011-1-92</v>
      </c>
      <c r="B1511" s="71" t="str">
        <f>'Activity rawdata'!B1510</f>
        <v>COLB</v>
      </c>
      <c r="C1511" s="71" t="str">
        <f>IF('Activity rawdata'!C1510="PY","Planted",IF('Activity rawdata'!C1510="NY","Nat/Convert",IF('Activity rawdata'!C1510="NN","Nat/Nonconvert",IF('Activity rawdata'!C1510="OY","Planted"))))</f>
        <v>Planted</v>
      </c>
      <c r="D1511" s="70" t="str">
        <f>'Activity rawdata'!D1510</f>
        <v>STP3</v>
      </c>
      <c r="E1511" s="72" t="str">
        <f>'Activity rawdata'!E1510</f>
        <v>92</v>
      </c>
      <c r="F1511" s="73" t="str">
        <f>'Activity rawdata'!L1510</f>
        <v>NO</v>
      </c>
      <c r="G1511" s="72" t="str">
        <f>'Activity rawdata'!R1510</f>
        <v>2065</v>
      </c>
      <c r="H1511" s="72" t="str">
        <f>IF('Activity rawdata'!P1510="AHTHIN1","1st Thin",IF('Activity rawdata'!P1510="AHCC","Clearcut",IF('Activity rawdata'!P1510="AHTHSMZ","SMZ Thin",IF('Activity rawdata'!P1510="AHTHIN2","2nd Thin",IF('Activity rawdata'!P1510="AFERTE","Early Fert",IF('Activity rawdata'!P1510="AFERTM","Mid Fert",IF('Activity rawdata'!P1510="AFERTL","Late Fert",  IF('Activity rawdata'!P1510="ASP","Site Prep", IF('Activity rawdata'!P1510="APLT","Plant",  IF('Activity rawdata'!P1510="ANREG","Natural Regeneration"))))))))))</f>
        <v>Site Prep</v>
      </c>
      <c r="I1511" s="74">
        <f>'Activity rawdata'!O1510</f>
        <v>4.78</v>
      </c>
      <c r="J1511" s="75">
        <f>'Activity rawdata'!N1510</f>
        <v>1</v>
      </c>
      <c r="K1511" s="75">
        <f>'Activity rawdata'!AC1510</f>
        <v>0</v>
      </c>
      <c r="L1511" s="75">
        <f>'Activity rawdata'!AD1510</f>
        <v>0</v>
      </c>
      <c r="M1511" s="76" t="str">
        <f>'Activity rawdata'!AE1510</f>
        <v>-</v>
      </c>
      <c r="N1511" s="83">
        <f>'Activity rawdata'!T1510+'Activity rawdata'!U1510</f>
        <v>0</v>
      </c>
      <c r="O1511" s="80">
        <f>'Activity rawdata'!V1510</f>
        <v>0</v>
      </c>
      <c r="P1511" s="80">
        <f>'Activity rawdata'!W1510</f>
        <v>0</v>
      </c>
      <c r="Q1511" s="80">
        <f>'Activity rawdata'!X1510</f>
        <v>0</v>
      </c>
      <c r="R1511" s="84">
        <f t="shared" si="240"/>
        <v>0</v>
      </c>
      <c r="S1511" s="80">
        <f>'Activity rawdata'!Z1510</f>
        <v>0</v>
      </c>
      <c r="T1511" s="80">
        <f>'Activity rawdata'!AA1510</f>
        <v>0</v>
      </c>
      <c r="U1511" s="80">
        <f t="shared" si="241"/>
        <v>0</v>
      </c>
      <c r="V1511" s="81">
        <f t="shared" si="242"/>
        <v>0</v>
      </c>
      <c r="W1511" s="75">
        <f t="shared" si="243"/>
        <v>0</v>
      </c>
      <c r="X1511" s="75">
        <f t="shared" si="244"/>
        <v>0</v>
      </c>
      <c r="Y1511" s="75">
        <f t="shared" si="245"/>
        <v>0</v>
      </c>
      <c r="Z1511" s="82">
        <f t="shared" si="246"/>
        <v>0</v>
      </c>
      <c r="AA1511" s="75">
        <f t="shared" si="247"/>
        <v>0</v>
      </c>
      <c r="AB1511" s="75">
        <f t="shared" si="248"/>
        <v>0</v>
      </c>
      <c r="AC1511" s="82">
        <f t="shared" si="249"/>
        <v>0</v>
      </c>
    </row>
    <row r="1512" spans="1:29" x14ac:dyDescent="0.35">
      <c r="A1512" s="70" t="str">
        <f>'Activity rawdata'!A1511</f>
        <v>BH3011-1-91</v>
      </c>
      <c r="B1512" s="71" t="str">
        <f>'Activity rawdata'!B1511</f>
        <v>COLB</v>
      </c>
      <c r="C1512" s="71" t="str">
        <f>IF('Activity rawdata'!C1511="PY","Planted",IF('Activity rawdata'!C1511="NY","Nat/Convert",IF('Activity rawdata'!C1511="NN","Nat/Nonconvert",IF('Activity rawdata'!C1511="OY","Planted"))))</f>
        <v>Planted</v>
      </c>
      <c r="D1512" s="70" t="str">
        <f>'Activity rawdata'!D1511</f>
        <v>STP3</v>
      </c>
      <c r="E1512" s="72" t="str">
        <f>'Activity rawdata'!E1511</f>
        <v>88</v>
      </c>
      <c r="F1512" s="73" t="str">
        <f>'Activity rawdata'!L1511</f>
        <v>NO</v>
      </c>
      <c r="G1512" s="72" t="str">
        <f>'Activity rawdata'!R1511</f>
        <v>2065</v>
      </c>
      <c r="H1512" s="72" t="str">
        <f>IF('Activity rawdata'!P1511="AHTHIN1","1st Thin",IF('Activity rawdata'!P1511="AHCC","Clearcut",IF('Activity rawdata'!P1511="AHTHSMZ","SMZ Thin",IF('Activity rawdata'!P1511="AHTHIN2","2nd Thin",IF('Activity rawdata'!P1511="AFERTE","Early Fert",IF('Activity rawdata'!P1511="AFERTM","Mid Fert",IF('Activity rawdata'!P1511="AFERTL","Late Fert",  IF('Activity rawdata'!P1511="ASP","Site Prep", IF('Activity rawdata'!P1511="APLT","Plant",  IF('Activity rawdata'!P1511="ANREG","Natural Regeneration"))))))))))</f>
        <v>Site Prep</v>
      </c>
      <c r="I1512" s="74">
        <f>'Activity rawdata'!O1511</f>
        <v>103.49</v>
      </c>
      <c r="J1512" s="75">
        <f>'Activity rawdata'!N1511</f>
        <v>1</v>
      </c>
      <c r="K1512" s="75">
        <f>'Activity rawdata'!AC1511</f>
        <v>0</v>
      </c>
      <c r="L1512" s="75">
        <f>'Activity rawdata'!AD1511</f>
        <v>0</v>
      </c>
      <c r="M1512" s="76" t="str">
        <f>'Activity rawdata'!AE1511</f>
        <v>-</v>
      </c>
      <c r="N1512" s="83">
        <f>'Activity rawdata'!T1511+'Activity rawdata'!U1511</f>
        <v>0</v>
      </c>
      <c r="O1512" s="80">
        <f>'Activity rawdata'!V1511</f>
        <v>0</v>
      </c>
      <c r="P1512" s="80">
        <f>'Activity rawdata'!W1511</f>
        <v>0</v>
      </c>
      <c r="Q1512" s="80">
        <f>'Activity rawdata'!X1511</f>
        <v>0</v>
      </c>
      <c r="R1512" s="84">
        <f t="shared" si="240"/>
        <v>0</v>
      </c>
      <c r="S1512" s="80">
        <f>'Activity rawdata'!Z1511</f>
        <v>0</v>
      </c>
      <c r="T1512" s="80">
        <f>'Activity rawdata'!AA1511</f>
        <v>0</v>
      </c>
      <c r="U1512" s="80">
        <f t="shared" si="241"/>
        <v>0</v>
      </c>
      <c r="V1512" s="81">
        <f t="shared" si="242"/>
        <v>0</v>
      </c>
      <c r="W1512" s="75">
        <f t="shared" si="243"/>
        <v>0</v>
      </c>
      <c r="X1512" s="75">
        <f t="shared" si="244"/>
        <v>0</v>
      </c>
      <c r="Y1512" s="75">
        <f t="shared" si="245"/>
        <v>0</v>
      </c>
      <c r="Z1512" s="82">
        <f t="shared" si="246"/>
        <v>0</v>
      </c>
      <c r="AA1512" s="75">
        <f t="shared" si="247"/>
        <v>0</v>
      </c>
      <c r="AB1512" s="75">
        <f t="shared" si="248"/>
        <v>0</v>
      </c>
      <c r="AC1512" s="82">
        <f t="shared" si="249"/>
        <v>0</v>
      </c>
    </row>
    <row r="1513" spans="1:29" x14ac:dyDescent="0.35">
      <c r="A1513" s="70" t="str">
        <f>'Activity rawdata'!A1512</f>
        <v>BH2047-1-74</v>
      </c>
      <c r="B1513" s="71" t="str">
        <f>'Activity rawdata'!B1512</f>
        <v>COLB</v>
      </c>
      <c r="C1513" s="71" t="str">
        <f>IF('Activity rawdata'!C1512="PY","Planted",IF('Activity rawdata'!C1512="NY","Nat/Convert",IF('Activity rawdata'!C1512="NN","Nat/Nonconvert",IF('Activity rawdata'!C1512="OY","Planted"))))</f>
        <v>Planted</v>
      </c>
      <c r="D1513" s="70" t="str">
        <f>'Activity rawdata'!D1512</f>
        <v>STP3</v>
      </c>
      <c r="E1513" s="72" t="str">
        <f>'Activity rawdata'!E1512</f>
        <v>85</v>
      </c>
      <c r="F1513" s="73" t="str">
        <f>'Activity rawdata'!L1512</f>
        <v>NO</v>
      </c>
      <c r="G1513" s="72" t="str">
        <f>'Activity rawdata'!R1512</f>
        <v>2065</v>
      </c>
      <c r="H1513" s="72" t="str">
        <f>IF('Activity rawdata'!P1512="AHTHIN1","1st Thin",IF('Activity rawdata'!P1512="AHCC","Clearcut",IF('Activity rawdata'!P1512="AHTHSMZ","SMZ Thin",IF('Activity rawdata'!P1512="AHTHIN2","2nd Thin",IF('Activity rawdata'!P1512="AFERTE","Early Fert",IF('Activity rawdata'!P1512="AFERTM","Mid Fert",IF('Activity rawdata'!P1512="AFERTL","Late Fert",  IF('Activity rawdata'!P1512="ASP","Site Prep", IF('Activity rawdata'!P1512="APLT","Plant",  IF('Activity rawdata'!P1512="ANREG","Natural Regeneration"))))))))))</f>
        <v>Site Prep</v>
      </c>
      <c r="I1513" s="74">
        <f>'Activity rawdata'!O1512</f>
        <v>54.15</v>
      </c>
      <c r="J1513" s="75">
        <f>'Activity rawdata'!N1512</f>
        <v>1</v>
      </c>
      <c r="K1513" s="75">
        <f>'Activity rawdata'!AC1512</f>
        <v>0</v>
      </c>
      <c r="L1513" s="75">
        <f>'Activity rawdata'!AD1512</f>
        <v>0</v>
      </c>
      <c r="M1513" s="76" t="str">
        <f>'Activity rawdata'!AE1512</f>
        <v>-</v>
      </c>
      <c r="N1513" s="83">
        <f>'Activity rawdata'!T1512+'Activity rawdata'!U1512</f>
        <v>0</v>
      </c>
      <c r="O1513" s="80">
        <f>'Activity rawdata'!V1512</f>
        <v>0</v>
      </c>
      <c r="P1513" s="80">
        <f>'Activity rawdata'!W1512</f>
        <v>0</v>
      </c>
      <c r="Q1513" s="80">
        <f>'Activity rawdata'!X1512</f>
        <v>0</v>
      </c>
      <c r="R1513" s="84">
        <f t="shared" si="240"/>
        <v>0</v>
      </c>
      <c r="S1513" s="80">
        <f>'Activity rawdata'!Z1512</f>
        <v>0</v>
      </c>
      <c r="T1513" s="80">
        <f>'Activity rawdata'!AA1512</f>
        <v>0</v>
      </c>
      <c r="U1513" s="80">
        <f t="shared" si="241"/>
        <v>0</v>
      </c>
      <c r="V1513" s="81">
        <f t="shared" si="242"/>
        <v>0</v>
      </c>
      <c r="W1513" s="75">
        <f t="shared" si="243"/>
        <v>0</v>
      </c>
      <c r="X1513" s="75">
        <f t="shared" si="244"/>
        <v>0</v>
      </c>
      <c r="Y1513" s="75">
        <f t="shared" si="245"/>
        <v>0</v>
      </c>
      <c r="Z1513" s="82">
        <f t="shared" si="246"/>
        <v>0</v>
      </c>
      <c r="AA1513" s="75">
        <f t="shared" si="247"/>
        <v>0</v>
      </c>
      <c r="AB1513" s="75">
        <f t="shared" si="248"/>
        <v>0</v>
      </c>
      <c r="AC1513" s="82">
        <f t="shared" si="249"/>
        <v>0</v>
      </c>
    </row>
    <row r="1514" spans="1:29" x14ac:dyDescent="0.35">
      <c r="A1514" s="70" t="str">
        <f>'Activity rawdata'!A1513</f>
        <v>BH1427-1-3</v>
      </c>
      <c r="B1514" s="71" t="str">
        <f>'Activity rawdata'!B1513</f>
        <v>CSLB</v>
      </c>
      <c r="C1514" s="71" t="str">
        <f>IF('Activity rawdata'!C1513="PY","Planted",IF('Activity rawdata'!C1513="NY","Nat/Convert",IF('Activity rawdata'!C1513="NN","Nat/Nonconvert",IF('Activity rawdata'!C1513="OY","Planted"))))</f>
        <v>Planted</v>
      </c>
      <c r="D1514" s="70" t="str">
        <f>'Activity rawdata'!D1513</f>
        <v>STP3</v>
      </c>
      <c r="E1514" s="72" t="str">
        <f>'Activity rawdata'!E1513</f>
        <v>90</v>
      </c>
      <c r="F1514" s="73" t="str">
        <f>'Activity rawdata'!L1513</f>
        <v>NO</v>
      </c>
      <c r="G1514" s="72" t="str">
        <f>'Activity rawdata'!R1513</f>
        <v>2065</v>
      </c>
      <c r="H1514" s="72" t="str">
        <f>IF('Activity rawdata'!P1513="AHTHIN1","1st Thin",IF('Activity rawdata'!P1513="AHCC","Clearcut",IF('Activity rawdata'!P1513="AHTHSMZ","SMZ Thin",IF('Activity rawdata'!P1513="AHTHIN2","2nd Thin",IF('Activity rawdata'!P1513="AFERTE","Early Fert",IF('Activity rawdata'!P1513="AFERTM","Mid Fert",IF('Activity rawdata'!P1513="AFERTL","Late Fert",  IF('Activity rawdata'!P1513="ASP","Site Prep", IF('Activity rawdata'!P1513="APLT","Plant",  IF('Activity rawdata'!P1513="ANREG","Natural Regeneration"))))))))))</f>
        <v>Plant</v>
      </c>
      <c r="I1514" s="74">
        <f>'Activity rawdata'!O1513</f>
        <v>9.51</v>
      </c>
      <c r="J1514" s="75">
        <f>'Activity rawdata'!N1513</f>
        <v>1</v>
      </c>
      <c r="K1514" s="75">
        <f>'Activity rawdata'!AC1513</f>
        <v>0</v>
      </c>
      <c r="L1514" s="75">
        <f>'Activity rawdata'!AD1513</f>
        <v>0</v>
      </c>
      <c r="M1514" s="76" t="str">
        <f>'Activity rawdata'!AE1513</f>
        <v>-</v>
      </c>
      <c r="N1514" s="83">
        <f>'Activity rawdata'!T1513+'Activity rawdata'!U1513</f>
        <v>0</v>
      </c>
      <c r="O1514" s="80">
        <f>'Activity rawdata'!V1513</f>
        <v>0</v>
      </c>
      <c r="P1514" s="80">
        <f>'Activity rawdata'!W1513</f>
        <v>0</v>
      </c>
      <c r="Q1514" s="80">
        <f>'Activity rawdata'!X1513</f>
        <v>0</v>
      </c>
      <c r="R1514" s="84">
        <f t="shared" si="240"/>
        <v>0</v>
      </c>
      <c r="S1514" s="80">
        <f>'Activity rawdata'!Z1513</f>
        <v>0</v>
      </c>
      <c r="T1514" s="80">
        <f>'Activity rawdata'!AA1513</f>
        <v>0</v>
      </c>
      <c r="U1514" s="80">
        <f t="shared" si="241"/>
        <v>0</v>
      </c>
      <c r="V1514" s="81">
        <f t="shared" si="242"/>
        <v>0</v>
      </c>
      <c r="W1514" s="75">
        <f t="shared" si="243"/>
        <v>0</v>
      </c>
      <c r="X1514" s="75">
        <f t="shared" si="244"/>
        <v>0</v>
      </c>
      <c r="Y1514" s="75">
        <f t="shared" si="245"/>
        <v>0</v>
      </c>
      <c r="Z1514" s="82">
        <f t="shared" si="246"/>
        <v>0</v>
      </c>
      <c r="AA1514" s="75">
        <f t="shared" si="247"/>
        <v>0</v>
      </c>
      <c r="AB1514" s="75">
        <f t="shared" si="248"/>
        <v>0</v>
      </c>
      <c r="AC1514" s="82">
        <f t="shared" si="249"/>
        <v>0</v>
      </c>
    </row>
    <row r="1515" spans="1:29" x14ac:dyDescent="0.35">
      <c r="A1515" s="70" t="str">
        <f>'Activity rawdata'!A1514</f>
        <v>BH1427-1-1</v>
      </c>
      <c r="B1515" s="71" t="str">
        <f>'Activity rawdata'!B1514</f>
        <v>CSLB</v>
      </c>
      <c r="C1515" s="71" t="str">
        <f>IF('Activity rawdata'!C1514="PY","Planted",IF('Activity rawdata'!C1514="NY","Nat/Convert",IF('Activity rawdata'!C1514="NN","Nat/Nonconvert",IF('Activity rawdata'!C1514="OY","Planted"))))</f>
        <v>Planted</v>
      </c>
      <c r="D1515" s="70" t="str">
        <f>'Activity rawdata'!D1514</f>
        <v>STP4</v>
      </c>
      <c r="E1515" s="72" t="str">
        <f>'Activity rawdata'!E1514</f>
        <v>88</v>
      </c>
      <c r="F1515" s="73" t="str">
        <f>'Activity rawdata'!L1514</f>
        <v>NO</v>
      </c>
      <c r="G1515" s="72" t="str">
        <f>'Activity rawdata'!R1514</f>
        <v>2065</v>
      </c>
      <c r="H1515" s="72" t="str">
        <f>IF('Activity rawdata'!P1514="AHTHIN1","1st Thin",IF('Activity rawdata'!P1514="AHCC","Clearcut",IF('Activity rawdata'!P1514="AHTHSMZ","SMZ Thin",IF('Activity rawdata'!P1514="AHTHIN2","2nd Thin",IF('Activity rawdata'!P1514="AFERTE","Early Fert",IF('Activity rawdata'!P1514="AFERTM","Mid Fert",IF('Activity rawdata'!P1514="AFERTL","Late Fert",  IF('Activity rawdata'!P1514="ASP","Site Prep", IF('Activity rawdata'!P1514="APLT","Plant",  IF('Activity rawdata'!P1514="ANREG","Natural Regeneration"))))))))))</f>
        <v>Plant</v>
      </c>
      <c r="I1515" s="74">
        <f>'Activity rawdata'!O1514</f>
        <v>209.62</v>
      </c>
      <c r="J1515" s="75">
        <f>'Activity rawdata'!N1514</f>
        <v>1</v>
      </c>
      <c r="K1515" s="75">
        <f>'Activity rawdata'!AC1514</f>
        <v>0</v>
      </c>
      <c r="L1515" s="75">
        <f>'Activity rawdata'!AD1514</f>
        <v>0</v>
      </c>
      <c r="M1515" s="76" t="str">
        <f>'Activity rawdata'!AE1514</f>
        <v>-</v>
      </c>
      <c r="N1515" s="83">
        <f>'Activity rawdata'!T1514+'Activity rawdata'!U1514</f>
        <v>0</v>
      </c>
      <c r="O1515" s="80">
        <f>'Activity rawdata'!V1514</f>
        <v>0</v>
      </c>
      <c r="P1515" s="80">
        <f>'Activity rawdata'!W1514</f>
        <v>0</v>
      </c>
      <c r="Q1515" s="80">
        <f>'Activity rawdata'!X1514</f>
        <v>0</v>
      </c>
      <c r="R1515" s="84">
        <f t="shared" si="240"/>
        <v>0</v>
      </c>
      <c r="S1515" s="80">
        <f>'Activity rawdata'!Z1514</f>
        <v>0</v>
      </c>
      <c r="T1515" s="80">
        <f>'Activity rawdata'!AA1514</f>
        <v>0</v>
      </c>
      <c r="U1515" s="80">
        <f t="shared" si="241"/>
        <v>0</v>
      </c>
      <c r="V1515" s="81">
        <f t="shared" si="242"/>
        <v>0</v>
      </c>
      <c r="W1515" s="75">
        <f t="shared" si="243"/>
        <v>0</v>
      </c>
      <c r="X1515" s="75">
        <f t="shared" si="244"/>
        <v>0</v>
      </c>
      <c r="Y1515" s="75">
        <f t="shared" si="245"/>
        <v>0</v>
      </c>
      <c r="Z1515" s="82">
        <f t="shared" si="246"/>
        <v>0</v>
      </c>
      <c r="AA1515" s="75">
        <f t="shared" si="247"/>
        <v>0</v>
      </c>
      <c r="AB1515" s="75">
        <f t="shared" si="248"/>
        <v>0</v>
      </c>
      <c r="AC1515" s="82">
        <f t="shared" si="249"/>
        <v>0</v>
      </c>
    </row>
    <row r="1516" spans="1:29" x14ac:dyDescent="0.35">
      <c r="A1516" s="70" t="str">
        <f>'Activity rawdata'!A1515</f>
        <v>BH5132-1-128</v>
      </c>
      <c r="B1516" s="71" t="str">
        <f>'Activity rawdata'!B1515</f>
        <v>CSLB</v>
      </c>
      <c r="C1516" s="71" t="str">
        <f>IF('Activity rawdata'!C1515="PY","Planted",IF('Activity rawdata'!C1515="NY","Nat/Convert",IF('Activity rawdata'!C1515="NN","Nat/Nonconvert",IF('Activity rawdata'!C1515="OY","Planted"))))</f>
        <v>Planted</v>
      </c>
      <c r="D1516" s="70" t="str">
        <f>'Activity rawdata'!D1515</f>
        <v>STP3</v>
      </c>
      <c r="E1516" s="72" t="str">
        <f>'Activity rawdata'!E1515</f>
        <v>88</v>
      </c>
      <c r="F1516" s="73" t="str">
        <f>'Activity rawdata'!L1515</f>
        <v>NO</v>
      </c>
      <c r="G1516" s="72" t="str">
        <f>'Activity rawdata'!R1515</f>
        <v>2065</v>
      </c>
      <c r="H1516" s="72" t="str">
        <f>IF('Activity rawdata'!P1515="AHTHIN1","1st Thin",IF('Activity rawdata'!P1515="AHCC","Clearcut",IF('Activity rawdata'!P1515="AHTHSMZ","SMZ Thin",IF('Activity rawdata'!P1515="AHTHIN2","2nd Thin",IF('Activity rawdata'!P1515="AFERTE","Early Fert",IF('Activity rawdata'!P1515="AFERTM","Mid Fert",IF('Activity rawdata'!P1515="AFERTL","Late Fert",  IF('Activity rawdata'!P1515="ASP","Site Prep", IF('Activity rawdata'!P1515="APLT","Plant",  IF('Activity rawdata'!P1515="ANREG","Natural Regeneration"))))))))))</f>
        <v>Plant</v>
      </c>
      <c r="I1516" s="74">
        <f>'Activity rawdata'!O1515</f>
        <v>14.13</v>
      </c>
      <c r="J1516" s="75">
        <f>'Activity rawdata'!N1515</f>
        <v>1</v>
      </c>
      <c r="K1516" s="75">
        <f>'Activity rawdata'!AC1515</f>
        <v>0</v>
      </c>
      <c r="L1516" s="75">
        <f>'Activity rawdata'!AD1515</f>
        <v>0</v>
      </c>
      <c r="M1516" s="76" t="str">
        <f>'Activity rawdata'!AE1515</f>
        <v>-</v>
      </c>
      <c r="N1516" s="83">
        <f>'Activity rawdata'!T1515+'Activity rawdata'!U1515</f>
        <v>0</v>
      </c>
      <c r="O1516" s="80">
        <f>'Activity rawdata'!V1515</f>
        <v>0</v>
      </c>
      <c r="P1516" s="80">
        <f>'Activity rawdata'!W1515</f>
        <v>0</v>
      </c>
      <c r="Q1516" s="80">
        <f>'Activity rawdata'!X1515</f>
        <v>0</v>
      </c>
      <c r="R1516" s="84">
        <f t="shared" si="240"/>
        <v>0</v>
      </c>
      <c r="S1516" s="80">
        <f>'Activity rawdata'!Z1515</f>
        <v>0</v>
      </c>
      <c r="T1516" s="80">
        <f>'Activity rawdata'!AA1515</f>
        <v>0</v>
      </c>
      <c r="U1516" s="80">
        <f t="shared" si="241"/>
        <v>0</v>
      </c>
      <c r="V1516" s="81">
        <f t="shared" si="242"/>
        <v>0</v>
      </c>
      <c r="W1516" s="75">
        <f t="shared" si="243"/>
        <v>0</v>
      </c>
      <c r="X1516" s="75">
        <f t="shared" si="244"/>
        <v>0</v>
      </c>
      <c r="Y1516" s="75">
        <f t="shared" si="245"/>
        <v>0</v>
      </c>
      <c r="Z1516" s="82">
        <f t="shared" si="246"/>
        <v>0</v>
      </c>
      <c r="AA1516" s="75">
        <f t="shared" si="247"/>
        <v>0</v>
      </c>
      <c r="AB1516" s="75">
        <f t="shared" si="248"/>
        <v>0</v>
      </c>
      <c r="AC1516" s="82">
        <f t="shared" si="249"/>
        <v>0</v>
      </c>
    </row>
    <row r="1517" spans="1:29" x14ac:dyDescent="0.35">
      <c r="A1517" s="70" t="str">
        <f>'Activity rawdata'!A1516</f>
        <v>BH5132-1-129</v>
      </c>
      <c r="B1517" s="71" t="str">
        <f>'Activity rawdata'!B1516</f>
        <v>CSLB</v>
      </c>
      <c r="C1517" s="71" t="str">
        <f>IF('Activity rawdata'!C1516="PY","Planted",IF('Activity rawdata'!C1516="NY","Nat/Convert",IF('Activity rawdata'!C1516="NN","Nat/Nonconvert",IF('Activity rawdata'!C1516="OY","Planted"))))</f>
        <v>Planted</v>
      </c>
      <c r="D1517" s="70" t="str">
        <f>'Activity rawdata'!D1516</f>
        <v>STP3</v>
      </c>
      <c r="E1517" s="72" t="str">
        <f>'Activity rawdata'!E1516</f>
        <v>88</v>
      </c>
      <c r="F1517" s="73" t="str">
        <f>'Activity rawdata'!L1516</f>
        <v>NO</v>
      </c>
      <c r="G1517" s="72" t="str">
        <f>'Activity rawdata'!R1516</f>
        <v>2065</v>
      </c>
      <c r="H1517" s="72" t="str">
        <f>IF('Activity rawdata'!P1516="AHTHIN1","1st Thin",IF('Activity rawdata'!P1516="AHCC","Clearcut",IF('Activity rawdata'!P1516="AHTHSMZ","SMZ Thin",IF('Activity rawdata'!P1516="AHTHIN2","2nd Thin",IF('Activity rawdata'!P1516="AFERTE","Early Fert",IF('Activity rawdata'!P1516="AFERTM","Mid Fert",IF('Activity rawdata'!P1516="AFERTL","Late Fert",  IF('Activity rawdata'!P1516="ASP","Site Prep", IF('Activity rawdata'!P1516="APLT","Plant",  IF('Activity rawdata'!P1516="ANREG","Natural Regeneration"))))))))))</f>
        <v>Plant</v>
      </c>
      <c r="I1517" s="74">
        <f>'Activity rawdata'!O1516</f>
        <v>23.36</v>
      </c>
      <c r="J1517" s="75">
        <f>'Activity rawdata'!N1516</f>
        <v>1</v>
      </c>
      <c r="K1517" s="75">
        <f>'Activity rawdata'!AC1516</f>
        <v>0</v>
      </c>
      <c r="L1517" s="75">
        <f>'Activity rawdata'!AD1516</f>
        <v>0</v>
      </c>
      <c r="M1517" s="76" t="str">
        <f>'Activity rawdata'!AE1516</f>
        <v>-</v>
      </c>
      <c r="N1517" s="83">
        <f>'Activity rawdata'!T1516+'Activity rawdata'!U1516</f>
        <v>0</v>
      </c>
      <c r="O1517" s="80">
        <f>'Activity rawdata'!V1516</f>
        <v>0</v>
      </c>
      <c r="P1517" s="80">
        <f>'Activity rawdata'!W1516</f>
        <v>0</v>
      </c>
      <c r="Q1517" s="80">
        <f>'Activity rawdata'!X1516</f>
        <v>0</v>
      </c>
      <c r="R1517" s="84">
        <f t="shared" si="240"/>
        <v>0</v>
      </c>
      <c r="S1517" s="80">
        <f>'Activity rawdata'!Z1516</f>
        <v>0</v>
      </c>
      <c r="T1517" s="80">
        <f>'Activity rawdata'!AA1516</f>
        <v>0</v>
      </c>
      <c r="U1517" s="80">
        <f t="shared" si="241"/>
        <v>0</v>
      </c>
      <c r="V1517" s="81">
        <f t="shared" si="242"/>
        <v>0</v>
      </c>
      <c r="W1517" s="75">
        <f t="shared" si="243"/>
        <v>0</v>
      </c>
      <c r="X1517" s="75">
        <f t="shared" si="244"/>
        <v>0</v>
      </c>
      <c r="Y1517" s="75">
        <f t="shared" si="245"/>
        <v>0</v>
      </c>
      <c r="Z1517" s="82">
        <f t="shared" si="246"/>
        <v>0</v>
      </c>
      <c r="AA1517" s="75">
        <f t="shared" si="247"/>
        <v>0</v>
      </c>
      <c r="AB1517" s="75">
        <f t="shared" si="248"/>
        <v>0</v>
      </c>
      <c r="AC1517" s="82">
        <f t="shared" si="249"/>
        <v>0</v>
      </c>
    </row>
    <row r="1518" spans="1:29" x14ac:dyDescent="0.35">
      <c r="A1518" s="70" t="str">
        <f>'Activity rawdata'!A1517</f>
        <v>BH5132-1-381</v>
      </c>
      <c r="B1518" s="71" t="str">
        <f>'Activity rawdata'!B1517</f>
        <v>CSLB</v>
      </c>
      <c r="C1518" s="71" t="str">
        <f>IF('Activity rawdata'!C1517="PY","Planted",IF('Activity rawdata'!C1517="NY","Nat/Convert",IF('Activity rawdata'!C1517="NN","Nat/Nonconvert",IF('Activity rawdata'!C1517="OY","Planted"))))</f>
        <v>Planted</v>
      </c>
      <c r="D1518" s="70" t="str">
        <f>'Activity rawdata'!D1517</f>
        <v>STP3</v>
      </c>
      <c r="E1518" s="72" t="str">
        <f>'Activity rawdata'!E1517</f>
        <v>88</v>
      </c>
      <c r="F1518" s="73" t="str">
        <f>'Activity rawdata'!L1517</f>
        <v>NO</v>
      </c>
      <c r="G1518" s="72" t="str">
        <f>'Activity rawdata'!R1517</f>
        <v>2065</v>
      </c>
      <c r="H1518" s="72" t="str">
        <f>IF('Activity rawdata'!P1517="AHTHIN1","1st Thin",IF('Activity rawdata'!P1517="AHCC","Clearcut",IF('Activity rawdata'!P1517="AHTHSMZ","SMZ Thin",IF('Activity rawdata'!P1517="AHTHIN2","2nd Thin",IF('Activity rawdata'!P1517="AFERTE","Early Fert",IF('Activity rawdata'!P1517="AFERTM","Mid Fert",IF('Activity rawdata'!P1517="AFERTL","Late Fert",  IF('Activity rawdata'!P1517="ASP","Site Prep", IF('Activity rawdata'!P1517="APLT","Plant",  IF('Activity rawdata'!P1517="ANREG","Natural Regeneration"))))))))))</f>
        <v>Plant</v>
      </c>
      <c r="I1518" s="74">
        <f>'Activity rawdata'!O1517</f>
        <v>92.02</v>
      </c>
      <c r="J1518" s="75">
        <f>'Activity rawdata'!N1517</f>
        <v>1</v>
      </c>
      <c r="K1518" s="75">
        <f>'Activity rawdata'!AC1517</f>
        <v>0</v>
      </c>
      <c r="L1518" s="75">
        <f>'Activity rawdata'!AD1517</f>
        <v>0</v>
      </c>
      <c r="M1518" s="76" t="str">
        <f>'Activity rawdata'!AE1517</f>
        <v>-</v>
      </c>
      <c r="N1518" s="83">
        <f>'Activity rawdata'!T1517+'Activity rawdata'!U1517</f>
        <v>0</v>
      </c>
      <c r="O1518" s="80">
        <f>'Activity rawdata'!V1517</f>
        <v>0</v>
      </c>
      <c r="P1518" s="80">
        <f>'Activity rawdata'!W1517</f>
        <v>0</v>
      </c>
      <c r="Q1518" s="80">
        <f>'Activity rawdata'!X1517</f>
        <v>0</v>
      </c>
      <c r="R1518" s="84">
        <f t="shared" si="240"/>
        <v>0</v>
      </c>
      <c r="S1518" s="80">
        <f>'Activity rawdata'!Z1517</f>
        <v>0</v>
      </c>
      <c r="T1518" s="80">
        <f>'Activity rawdata'!AA1517</f>
        <v>0</v>
      </c>
      <c r="U1518" s="80">
        <f t="shared" si="241"/>
        <v>0</v>
      </c>
      <c r="V1518" s="81">
        <f t="shared" si="242"/>
        <v>0</v>
      </c>
      <c r="W1518" s="75">
        <f t="shared" si="243"/>
        <v>0</v>
      </c>
      <c r="X1518" s="75">
        <f t="shared" si="244"/>
        <v>0</v>
      </c>
      <c r="Y1518" s="75">
        <f t="shared" si="245"/>
        <v>0</v>
      </c>
      <c r="Z1518" s="82">
        <f t="shared" si="246"/>
        <v>0</v>
      </c>
      <c r="AA1518" s="75">
        <f t="shared" si="247"/>
        <v>0</v>
      </c>
      <c r="AB1518" s="75">
        <f t="shared" si="248"/>
        <v>0</v>
      </c>
      <c r="AC1518" s="82">
        <f t="shared" si="249"/>
        <v>0</v>
      </c>
    </row>
    <row r="1519" spans="1:29" x14ac:dyDescent="0.35">
      <c r="A1519" s="70" t="str">
        <f>'Activity rawdata'!A1518</f>
        <v>BH5136-1-138</v>
      </c>
      <c r="B1519" s="71" t="str">
        <f>'Activity rawdata'!B1518</f>
        <v>CSLB</v>
      </c>
      <c r="C1519" s="71" t="str">
        <f>IF('Activity rawdata'!C1518="PY","Planted",IF('Activity rawdata'!C1518="NY","Nat/Convert",IF('Activity rawdata'!C1518="NN","Nat/Nonconvert",IF('Activity rawdata'!C1518="OY","Planted"))))</f>
        <v>Planted</v>
      </c>
      <c r="D1519" s="70" t="str">
        <f>'Activity rawdata'!D1518</f>
        <v>STP3</v>
      </c>
      <c r="E1519" s="72" t="str">
        <f>'Activity rawdata'!E1518</f>
        <v>85</v>
      </c>
      <c r="F1519" s="73" t="str">
        <f>'Activity rawdata'!L1518</f>
        <v>NO</v>
      </c>
      <c r="G1519" s="72" t="str">
        <f>'Activity rawdata'!R1518</f>
        <v>2065</v>
      </c>
      <c r="H1519" s="72" t="str">
        <f>IF('Activity rawdata'!P1518="AHTHIN1","1st Thin",IF('Activity rawdata'!P1518="AHCC","Clearcut",IF('Activity rawdata'!P1518="AHTHSMZ","SMZ Thin",IF('Activity rawdata'!P1518="AHTHIN2","2nd Thin",IF('Activity rawdata'!P1518="AFERTE","Early Fert",IF('Activity rawdata'!P1518="AFERTM","Mid Fert",IF('Activity rawdata'!P1518="AFERTL","Late Fert",  IF('Activity rawdata'!P1518="ASP","Site Prep", IF('Activity rawdata'!P1518="APLT","Plant",  IF('Activity rawdata'!P1518="ANREG","Natural Regeneration"))))))))))</f>
        <v>Plant</v>
      </c>
      <c r="I1519" s="74">
        <f>'Activity rawdata'!O1518</f>
        <v>10.119999999999999</v>
      </c>
      <c r="J1519" s="75">
        <f>'Activity rawdata'!N1518</f>
        <v>1</v>
      </c>
      <c r="K1519" s="75">
        <f>'Activity rawdata'!AC1518</f>
        <v>0</v>
      </c>
      <c r="L1519" s="75">
        <f>'Activity rawdata'!AD1518</f>
        <v>0</v>
      </c>
      <c r="M1519" s="76" t="str">
        <f>'Activity rawdata'!AE1518</f>
        <v>-</v>
      </c>
      <c r="N1519" s="83">
        <f>'Activity rawdata'!T1518+'Activity rawdata'!U1518</f>
        <v>0</v>
      </c>
      <c r="O1519" s="80">
        <f>'Activity rawdata'!V1518</f>
        <v>0</v>
      </c>
      <c r="P1519" s="80">
        <f>'Activity rawdata'!W1518</f>
        <v>0</v>
      </c>
      <c r="Q1519" s="80">
        <f>'Activity rawdata'!X1518</f>
        <v>0</v>
      </c>
      <c r="R1519" s="84">
        <f t="shared" si="240"/>
        <v>0</v>
      </c>
      <c r="S1519" s="80">
        <f>'Activity rawdata'!Z1518</f>
        <v>0</v>
      </c>
      <c r="T1519" s="80">
        <f>'Activity rawdata'!AA1518</f>
        <v>0</v>
      </c>
      <c r="U1519" s="80">
        <f t="shared" si="241"/>
        <v>0</v>
      </c>
      <c r="V1519" s="81">
        <f t="shared" si="242"/>
        <v>0</v>
      </c>
      <c r="W1519" s="75">
        <f t="shared" si="243"/>
        <v>0</v>
      </c>
      <c r="X1519" s="75">
        <f t="shared" si="244"/>
        <v>0</v>
      </c>
      <c r="Y1519" s="75">
        <f t="shared" si="245"/>
        <v>0</v>
      </c>
      <c r="Z1519" s="82">
        <f t="shared" si="246"/>
        <v>0</v>
      </c>
      <c r="AA1519" s="75">
        <f t="shared" si="247"/>
        <v>0</v>
      </c>
      <c r="AB1519" s="75">
        <f t="shared" si="248"/>
        <v>0</v>
      </c>
      <c r="AC1519" s="82">
        <f t="shared" si="249"/>
        <v>0</v>
      </c>
    </row>
    <row r="1520" spans="1:29" x14ac:dyDescent="0.35">
      <c r="A1520" s="70" t="str">
        <f>'Activity rawdata'!A1519</f>
        <v>BH2046-1-364</v>
      </c>
      <c r="B1520" s="71" t="str">
        <f>'Activity rawdata'!B1519</f>
        <v>CSLB</v>
      </c>
      <c r="C1520" s="71" t="str">
        <f>IF('Activity rawdata'!C1519="PY","Planted",IF('Activity rawdata'!C1519="NY","Nat/Convert",IF('Activity rawdata'!C1519="NN","Nat/Nonconvert",IF('Activity rawdata'!C1519="OY","Planted"))))</f>
        <v>Planted</v>
      </c>
      <c r="D1520" s="70" t="str">
        <f>'Activity rawdata'!D1519</f>
        <v>STP3</v>
      </c>
      <c r="E1520" s="72" t="str">
        <f>'Activity rawdata'!E1519</f>
        <v>76</v>
      </c>
      <c r="F1520" s="73" t="str">
        <f>'Activity rawdata'!L1519</f>
        <v>NO</v>
      </c>
      <c r="G1520" s="72" t="str">
        <f>'Activity rawdata'!R1519</f>
        <v>2065</v>
      </c>
      <c r="H1520" s="72" t="str">
        <f>IF('Activity rawdata'!P1519="AHTHIN1","1st Thin",IF('Activity rawdata'!P1519="AHCC","Clearcut",IF('Activity rawdata'!P1519="AHTHSMZ","SMZ Thin",IF('Activity rawdata'!P1519="AHTHIN2","2nd Thin",IF('Activity rawdata'!P1519="AFERTE","Early Fert",IF('Activity rawdata'!P1519="AFERTM","Mid Fert",IF('Activity rawdata'!P1519="AFERTL","Late Fert",  IF('Activity rawdata'!P1519="ASP","Site Prep", IF('Activity rawdata'!P1519="APLT","Plant",  IF('Activity rawdata'!P1519="ANREG","Natural Regeneration"))))))))))</f>
        <v>Plant</v>
      </c>
      <c r="I1520" s="74">
        <f>'Activity rawdata'!O1519</f>
        <v>26.9</v>
      </c>
      <c r="J1520" s="75">
        <f>'Activity rawdata'!N1519</f>
        <v>1</v>
      </c>
      <c r="K1520" s="75">
        <f>'Activity rawdata'!AC1519</f>
        <v>0</v>
      </c>
      <c r="L1520" s="75">
        <f>'Activity rawdata'!AD1519</f>
        <v>0</v>
      </c>
      <c r="M1520" s="76" t="str">
        <f>'Activity rawdata'!AE1519</f>
        <v>-</v>
      </c>
      <c r="N1520" s="83">
        <f>'Activity rawdata'!T1519+'Activity rawdata'!U1519</f>
        <v>0</v>
      </c>
      <c r="O1520" s="80">
        <f>'Activity rawdata'!V1519</f>
        <v>0</v>
      </c>
      <c r="P1520" s="80">
        <f>'Activity rawdata'!W1519</f>
        <v>0</v>
      </c>
      <c r="Q1520" s="80">
        <f>'Activity rawdata'!X1519</f>
        <v>0</v>
      </c>
      <c r="R1520" s="84">
        <f t="shared" si="240"/>
        <v>0</v>
      </c>
      <c r="S1520" s="80">
        <f>'Activity rawdata'!Z1519</f>
        <v>0</v>
      </c>
      <c r="T1520" s="80">
        <f>'Activity rawdata'!AA1519</f>
        <v>0</v>
      </c>
      <c r="U1520" s="80">
        <f t="shared" si="241"/>
        <v>0</v>
      </c>
      <c r="V1520" s="81">
        <f t="shared" si="242"/>
        <v>0</v>
      </c>
      <c r="W1520" s="75">
        <f t="shared" si="243"/>
        <v>0</v>
      </c>
      <c r="X1520" s="75">
        <f t="shared" si="244"/>
        <v>0</v>
      </c>
      <c r="Y1520" s="75">
        <f t="shared" si="245"/>
        <v>0</v>
      </c>
      <c r="Z1520" s="82">
        <f t="shared" si="246"/>
        <v>0</v>
      </c>
      <c r="AA1520" s="75">
        <f t="shared" si="247"/>
        <v>0</v>
      </c>
      <c r="AB1520" s="75">
        <f t="shared" si="248"/>
        <v>0</v>
      </c>
      <c r="AC1520" s="82">
        <f t="shared" si="249"/>
        <v>0</v>
      </c>
    </row>
    <row r="1521" spans="1:29" x14ac:dyDescent="0.35">
      <c r="A1521" s="70" t="str">
        <f>'Activity rawdata'!A1520</f>
        <v>BH6125-1-281</v>
      </c>
      <c r="B1521" s="71" t="str">
        <f>'Activity rawdata'!B1520</f>
        <v>CSLB</v>
      </c>
      <c r="C1521" s="71" t="str">
        <f>IF('Activity rawdata'!C1520="PY","Planted",IF('Activity rawdata'!C1520="NY","Nat/Convert",IF('Activity rawdata'!C1520="NN","Nat/Nonconvert",IF('Activity rawdata'!C1520="OY","Planted"))))</f>
        <v>Planted</v>
      </c>
      <c r="D1521" s="70" t="str">
        <f>'Activity rawdata'!D1520</f>
        <v>STP3</v>
      </c>
      <c r="E1521" s="72" t="str">
        <f>'Activity rawdata'!E1520</f>
        <v>76</v>
      </c>
      <c r="F1521" s="73" t="str">
        <f>'Activity rawdata'!L1520</f>
        <v>NO</v>
      </c>
      <c r="G1521" s="72" t="str">
        <f>'Activity rawdata'!R1520</f>
        <v>2065</v>
      </c>
      <c r="H1521" s="72" t="str">
        <f>IF('Activity rawdata'!P1520="AHTHIN1","1st Thin",IF('Activity rawdata'!P1520="AHCC","Clearcut",IF('Activity rawdata'!P1520="AHTHSMZ","SMZ Thin",IF('Activity rawdata'!P1520="AHTHIN2","2nd Thin",IF('Activity rawdata'!P1520="AFERTE","Early Fert",IF('Activity rawdata'!P1520="AFERTM","Mid Fert",IF('Activity rawdata'!P1520="AFERTL","Late Fert",  IF('Activity rawdata'!P1520="ASP","Site Prep", IF('Activity rawdata'!P1520="APLT","Plant",  IF('Activity rawdata'!P1520="ANREG","Natural Regeneration"))))))))))</f>
        <v>Plant</v>
      </c>
      <c r="I1521" s="74">
        <f>'Activity rawdata'!O1520</f>
        <v>9.59</v>
      </c>
      <c r="J1521" s="75">
        <f>'Activity rawdata'!N1520</f>
        <v>1</v>
      </c>
      <c r="K1521" s="75">
        <f>'Activity rawdata'!AC1520</f>
        <v>0</v>
      </c>
      <c r="L1521" s="75">
        <f>'Activity rawdata'!AD1520</f>
        <v>0</v>
      </c>
      <c r="M1521" s="76" t="str">
        <f>'Activity rawdata'!AE1520</f>
        <v>-</v>
      </c>
      <c r="N1521" s="83">
        <f>'Activity rawdata'!T1520+'Activity rawdata'!U1520</f>
        <v>0</v>
      </c>
      <c r="O1521" s="80">
        <f>'Activity rawdata'!V1520</f>
        <v>0</v>
      </c>
      <c r="P1521" s="80">
        <f>'Activity rawdata'!W1520</f>
        <v>0</v>
      </c>
      <c r="Q1521" s="80">
        <f>'Activity rawdata'!X1520</f>
        <v>0</v>
      </c>
      <c r="R1521" s="84">
        <f t="shared" si="240"/>
        <v>0</v>
      </c>
      <c r="S1521" s="80">
        <f>'Activity rawdata'!Z1520</f>
        <v>0</v>
      </c>
      <c r="T1521" s="80">
        <f>'Activity rawdata'!AA1520</f>
        <v>0</v>
      </c>
      <c r="U1521" s="80">
        <f t="shared" si="241"/>
        <v>0</v>
      </c>
      <c r="V1521" s="81">
        <f t="shared" si="242"/>
        <v>0</v>
      </c>
      <c r="W1521" s="75">
        <f t="shared" si="243"/>
        <v>0</v>
      </c>
      <c r="X1521" s="75">
        <f t="shared" si="244"/>
        <v>0</v>
      </c>
      <c r="Y1521" s="75">
        <f t="shared" si="245"/>
        <v>0</v>
      </c>
      <c r="Z1521" s="82">
        <f t="shared" si="246"/>
        <v>0</v>
      </c>
      <c r="AA1521" s="75">
        <f t="shared" si="247"/>
        <v>0</v>
      </c>
      <c r="AB1521" s="75">
        <f t="shared" si="248"/>
        <v>0</v>
      </c>
      <c r="AC1521" s="82">
        <f t="shared" si="249"/>
        <v>0</v>
      </c>
    </row>
    <row r="1522" spans="1:29" x14ac:dyDescent="0.35">
      <c r="A1522" s="70" t="str">
        <f>'Activity rawdata'!A1521</f>
        <v>BH6125-1-368</v>
      </c>
      <c r="B1522" s="71" t="str">
        <f>'Activity rawdata'!B1521</f>
        <v>CSLB</v>
      </c>
      <c r="C1522" s="71" t="str">
        <f>IF('Activity rawdata'!C1521="PY","Planted",IF('Activity rawdata'!C1521="NY","Nat/Convert",IF('Activity rawdata'!C1521="NN","Nat/Nonconvert",IF('Activity rawdata'!C1521="OY","Planted"))))</f>
        <v>Planted</v>
      </c>
      <c r="D1522" s="70" t="str">
        <f>'Activity rawdata'!D1521</f>
        <v>STP3</v>
      </c>
      <c r="E1522" s="72" t="str">
        <f>'Activity rawdata'!E1521</f>
        <v>76</v>
      </c>
      <c r="F1522" s="73" t="str">
        <f>'Activity rawdata'!L1521</f>
        <v>NO</v>
      </c>
      <c r="G1522" s="72" t="str">
        <f>'Activity rawdata'!R1521</f>
        <v>2065</v>
      </c>
      <c r="H1522" s="72" t="str">
        <f>IF('Activity rawdata'!P1521="AHTHIN1","1st Thin",IF('Activity rawdata'!P1521="AHCC","Clearcut",IF('Activity rawdata'!P1521="AHTHSMZ","SMZ Thin",IF('Activity rawdata'!P1521="AHTHIN2","2nd Thin",IF('Activity rawdata'!P1521="AFERTE","Early Fert",IF('Activity rawdata'!P1521="AFERTM","Mid Fert",IF('Activity rawdata'!P1521="AFERTL","Late Fert",  IF('Activity rawdata'!P1521="ASP","Site Prep", IF('Activity rawdata'!P1521="APLT","Plant",  IF('Activity rawdata'!P1521="ANREG","Natural Regeneration"))))))))))</f>
        <v>Plant</v>
      </c>
      <c r="I1522" s="74">
        <f>'Activity rawdata'!O1521</f>
        <v>32.85</v>
      </c>
      <c r="J1522" s="75">
        <f>'Activity rawdata'!N1521</f>
        <v>1</v>
      </c>
      <c r="K1522" s="75">
        <f>'Activity rawdata'!AC1521</f>
        <v>0</v>
      </c>
      <c r="L1522" s="75">
        <f>'Activity rawdata'!AD1521</f>
        <v>0</v>
      </c>
      <c r="M1522" s="76" t="str">
        <f>'Activity rawdata'!AE1521</f>
        <v>-</v>
      </c>
      <c r="N1522" s="83">
        <f>'Activity rawdata'!T1521+'Activity rawdata'!U1521</f>
        <v>0</v>
      </c>
      <c r="O1522" s="80">
        <f>'Activity rawdata'!V1521</f>
        <v>0</v>
      </c>
      <c r="P1522" s="80">
        <f>'Activity rawdata'!W1521</f>
        <v>0</v>
      </c>
      <c r="Q1522" s="80">
        <f>'Activity rawdata'!X1521</f>
        <v>0</v>
      </c>
      <c r="R1522" s="84">
        <f t="shared" si="240"/>
        <v>0</v>
      </c>
      <c r="S1522" s="80">
        <f>'Activity rawdata'!Z1521</f>
        <v>0</v>
      </c>
      <c r="T1522" s="80">
        <f>'Activity rawdata'!AA1521</f>
        <v>0</v>
      </c>
      <c r="U1522" s="80">
        <f t="shared" si="241"/>
        <v>0</v>
      </c>
      <c r="V1522" s="81">
        <f t="shared" si="242"/>
        <v>0</v>
      </c>
      <c r="W1522" s="75">
        <f t="shared" si="243"/>
        <v>0</v>
      </c>
      <c r="X1522" s="75">
        <f t="shared" si="244"/>
        <v>0</v>
      </c>
      <c r="Y1522" s="75">
        <f t="shared" si="245"/>
        <v>0</v>
      </c>
      <c r="Z1522" s="82">
        <f t="shared" si="246"/>
        <v>0</v>
      </c>
      <c r="AA1522" s="75">
        <f t="shared" si="247"/>
        <v>0</v>
      </c>
      <c r="AB1522" s="75">
        <f t="shared" si="248"/>
        <v>0</v>
      </c>
      <c r="AC1522" s="82">
        <f t="shared" si="249"/>
        <v>0</v>
      </c>
    </row>
    <row r="1523" spans="1:29" x14ac:dyDescent="0.35">
      <c r="A1523" s="70" t="str">
        <f>'Activity rawdata'!A1522</f>
        <v>BH1429-1-338</v>
      </c>
      <c r="B1523" s="71" t="str">
        <f>'Activity rawdata'!B1522</f>
        <v>CSLB</v>
      </c>
      <c r="C1523" s="71" t="str">
        <f>IF('Activity rawdata'!C1522="PY","Planted",IF('Activity rawdata'!C1522="NY","Nat/Convert",IF('Activity rawdata'!C1522="NN","Nat/Nonconvert",IF('Activity rawdata'!C1522="OY","Planted"))))</f>
        <v>Planted</v>
      </c>
      <c r="D1523" s="70" t="str">
        <f>'Activity rawdata'!D1522</f>
        <v>STP3</v>
      </c>
      <c r="E1523" s="72" t="str">
        <f>'Activity rawdata'!E1522</f>
        <v>83</v>
      </c>
      <c r="F1523" s="73" t="str">
        <f>'Activity rawdata'!L1522</f>
        <v>NO</v>
      </c>
      <c r="G1523" s="72" t="str">
        <f>'Activity rawdata'!R1522</f>
        <v>2065</v>
      </c>
      <c r="H1523" s="72" t="str">
        <f>IF('Activity rawdata'!P1522="AHTHIN1","1st Thin",IF('Activity rawdata'!P1522="AHCC","Clearcut",IF('Activity rawdata'!P1522="AHTHSMZ","SMZ Thin",IF('Activity rawdata'!P1522="AHTHIN2","2nd Thin",IF('Activity rawdata'!P1522="AFERTE","Early Fert",IF('Activity rawdata'!P1522="AFERTM","Mid Fert",IF('Activity rawdata'!P1522="AFERTL","Late Fert",  IF('Activity rawdata'!P1522="ASP","Site Prep", IF('Activity rawdata'!P1522="APLT","Plant",  IF('Activity rawdata'!P1522="ANREG","Natural Regeneration"))))))))))</f>
        <v>Plant</v>
      </c>
      <c r="I1523" s="74">
        <f>'Activity rawdata'!O1522</f>
        <v>121.97</v>
      </c>
      <c r="J1523" s="75">
        <f>'Activity rawdata'!N1522</f>
        <v>1</v>
      </c>
      <c r="K1523" s="75">
        <f>'Activity rawdata'!AC1522</f>
        <v>0</v>
      </c>
      <c r="L1523" s="75">
        <f>'Activity rawdata'!AD1522</f>
        <v>0</v>
      </c>
      <c r="M1523" s="76" t="str">
        <f>'Activity rawdata'!AE1522</f>
        <v>-</v>
      </c>
      <c r="N1523" s="83">
        <f>'Activity rawdata'!T1522+'Activity rawdata'!U1522</f>
        <v>0</v>
      </c>
      <c r="O1523" s="80">
        <f>'Activity rawdata'!V1522</f>
        <v>0</v>
      </c>
      <c r="P1523" s="80">
        <f>'Activity rawdata'!W1522</f>
        <v>0</v>
      </c>
      <c r="Q1523" s="80">
        <f>'Activity rawdata'!X1522</f>
        <v>0</v>
      </c>
      <c r="R1523" s="84">
        <f t="shared" si="240"/>
        <v>0</v>
      </c>
      <c r="S1523" s="80">
        <f>'Activity rawdata'!Z1522</f>
        <v>0</v>
      </c>
      <c r="T1523" s="80">
        <f>'Activity rawdata'!AA1522</f>
        <v>0</v>
      </c>
      <c r="U1523" s="80">
        <f t="shared" si="241"/>
        <v>0</v>
      </c>
      <c r="V1523" s="81">
        <f t="shared" si="242"/>
        <v>0</v>
      </c>
      <c r="W1523" s="75">
        <f t="shared" si="243"/>
        <v>0</v>
      </c>
      <c r="X1523" s="75">
        <f t="shared" si="244"/>
        <v>0</v>
      </c>
      <c r="Y1523" s="75">
        <f t="shared" si="245"/>
        <v>0</v>
      </c>
      <c r="Z1523" s="82">
        <f t="shared" si="246"/>
        <v>0</v>
      </c>
      <c r="AA1523" s="75">
        <f t="shared" si="247"/>
        <v>0</v>
      </c>
      <c r="AB1523" s="75">
        <f t="shared" si="248"/>
        <v>0</v>
      </c>
      <c r="AC1523" s="82">
        <f t="shared" si="249"/>
        <v>0</v>
      </c>
    </row>
    <row r="1524" spans="1:29" x14ac:dyDescent="0.35">
      <c r="A1524" s="70" t="str">
        <f>'Activity rawdata'!A1523</f>
        <v>BH6125-1-273</v>
      </c>
      <c r="B1524" s="71" t="str">
        <f>'Activity rawdata'!B1523</f>
        <v>LB</v>
      </c>
      <c r="C1524" s="71" t="str">
        <f>IF('Activity rawdata'!C1523="PY","Planted",IF('Activity rawdata'!C1523="NY","Nat/Convert",IF('Activity rawdata'!C1523="NN","Nat/Nonconvert",IF('Activity rawdata'!C1523="OY","Planted"))))</f>
        <v>Planted</v>
      </c>
      <c r="D1524" s="70" t="str">
        <f>'Activity rawdata'!D1523</f>
        <v>STP2</v>
      </c>
      <c r="E1524" s="72" t="str">
        <f>'Activity rawdata'!E1523</f>
        <v>77</v>
      </c>
      <c r="F1524" s="73" t="str">
        <f>'Activity rawdata'!L1523</f>
        <v>MT2</v>
      </c>
      <c r="G1524" s="72" t="str">
        <f>'Activity rawdata'!R1523</f>
        <v>2065</v>
      </c>
      <c r="H1524" s="72" t="str">
        <f>IF('Activity rawdata'!P1523="AHTHIN1","1st Thin",IF('Activity rawdata'!P1523="AHCC","Clearcut",IF('Activity rawdata'!P1523="AHTHSMZ","SMZ Thin",IF('Activity rawdata'!P1523="AHTHIN2","2nd Thin",IF('Activity rawdata'!P1523="AFERTE","Early Fert",IF('Activity rawdata'!P1523="AFERTM","Mid Fert",IF('Activity rawdata'!P1523="AFERTL","Late Fert",  IF('Activity rawdata'!P1523="ASP","Site Prep", IF('Activity rawdata'!P1523="APLT","Plant",  IF('Activity rawdata'!P1523="ANREG","Natural Regeneration"))))))))))</f>
        <v>Late Fert</v>
      </c>
      <c r="I1524" s="74">
        <f>'Activity rawdata'!O1523</f>
        <v>3.23</v>
      </c>
      <c r="J1524" s="75">
        <f>'Activity rawdata'!N1523</f>
        <v>22</v>
      </c>
      <c r="K1524" s="75">
        <f>'Activity rawdata'!AC1523</f>
        <v>74.430000000000007</v>
      </c>
      <c r="L1524" s="75">
        <f>'Activity rawdata'!AD1523</f>
        <v>123.31</v>
      </c>
      <c r="M1524" s="76">
        <f>'Activity rawdata'!AE1523</f>
        <v>10.519889123312062</v>
      </c>
      <c r="N1524" s="83">
        <f>'Activity rawdata'!T1523+'Activity rawdata'!U1523</f>
        <v>0</v>
      </c>
      <c r="O1524" s="80">
        <f>'Activity rawdata'!V1523</f>
        <v>0</v>
      </c>
      <c r="P1524" s="80">
        <f>'Activity rawdata'!W1523</f>
        <v>0</v>
      </c>
      <c r="Q1524" s="80">
        <f>'Activity rawdata'!X1523</f>
        <v>0</v>
      </c>
      <c r="R1524" s="84">
        <f t="shared" si="240"/>
        <v>0</v>
      </c>
      <c r="S1524" s="80">
        <f>'Activity rawdata'!Z1523</f>
        <v>0</v>
      </c>
      <c r="T1524" s="80">
        <f>'Activity rawdata'!AA1523</f>
        <v>0</v>
      </c>
      <c r="U1524" s="80">
        <f t="shared" si="241"/>
        <v>0</v>
      </c>
      <c r="V1524" s="81">
        <f t="shared" si="242"/>
        <v>0</v>
      </c>
      <c r="W1524" s="75">
        <f t="shared" si="243"/>
        <v>0</v>
      </c>
      <c r="X1524" s="75">
        <f t="shared" si="244"/>
        <v>0</v>
      </c>
      <c r="Y1524" s="75">
        <f t="shared" si="245"/>
        <v>0</v>
      </c>
      <c r="Z1524" s="82">
        <f t="shared" si="246"/>
        <v>0</v>
      </c>
      <c r="AA1524" s="75">
        <f t="shared" si="247"/>
        <v>0</v>
      </c>
      <c r="AB1524" s="75">
        <f t="shared" si="248"/>
        <v>0</v>
      </c>
      <c r="AC1524" s="82">
        <f t="shared" si="249"/>
        <v>0</v>
      </c>
    </row>
    <row r="1525" spans="1:29" x14ac:dyDescent="0.35">
      <c r="A1525" s="70" t="str">
        <f>'Activity rawdata'!A1524</f>
        <v>BH5132-1-125</v>
      </c>
      <c r="B1525" s="71" t="str">
        <f>'Activity rawdata'!B1524</f>
        <v>LB</v>
      </c>
      <c r="C1525" s="71" t="str">
        <f>IF('Activity rawdata'!C1524="PY","Planted",IF('Activity rawdata'!C1524="NY","Nat/Convert",IF('Activity rawdata'!C1524="NN","Nat/Nonconvert",IF('Activity rawdata'!C1524="OY","Planted"))))</f>
        <v>Planted</v>
      </c>
      <c r="D1525" s="70" t="str">
        <f>'Activity rawdata'!D1524</f>
        <v>STP2</v>
      </c>
      <c r="E1525" s="72" t="str">
        <f>'Activity rawdata'!E1524</f>
        <v>84</v>
      </c>
      <c r="F1525" s="73" t="str">
        <f>'Activity rawdata'!L1524</f>
        <v>MT2</v>
      </c>
      <c r="G1525" s="72" t="str">
        <f>'Activity rawdata'!R1524</f>
        <v>2065</v>
      </c>
      <c r="H1525" s="72" t="str">
        <f>IF('Activity rawdata'!P1524="AHTHIN1","1st Thin",IF('Activity rawdata'!P1524="AHCC","Clearcut",IF('Activity rawdata'!P1524="AHTHSMZ","SMZ Thin",IF('Activity rawdata'!P1524="AHTHIN2","2nd Thin",IF('Activity rawdata'!P1524="AFERTE","Early Fert",IF('Activity rawdata'!P1524="AFERTM","Mid Fert",IF('Activity rawdata'!P1524="AFERTL","Late Fert",  IF('Activity rawdata'!P1524="ASP","Site Prep", IF('Activity rawdata'!P1524="APLT","Plant",  IF('Activity rawdata'!P1524="ANREG","Natural Regeneration"))))))))))</f>
        <v>Late Fert</v>
      </c>
      <c r="I1525" s="74">
        <f>'Activity rawdata'!O1524</f>
        <v>2.1800000000000002</v>
      </c>
      <c r="J1525" s="75">
        <f>'Activity rawdata'!N1524</f>
        <v>21</v>
      </c>
      <c r="K1525" s="75">
        <f>'Activity rawdata'!AC1524</f>
        <v>74.72</v>
      </c>
      <c r="L1525" s="75">
        <f>'Activity rawdata'!AD1524</f>
        <v>116.13</v>
      </c>
      <c r="M1525" s="76">
        <f>'Activity rawdata'!AE1524</f>
        <v>10.861317780498069</v>
      </c>
      <c r="N1525" s="83">
        <f>'Activity rawdata'!T1524+'Activity rawdata'!U1524</f>
        <v>0</v>
      </c>
      <c r="O1525" s="80">
        <f>'Activity rawdata'!V1524</f>
        <v>0</v>
      </c>
      <c r="P1525" s="80">
        <f>'Activity rawdata'!W1524</f>
        <v>0</v>
      </c>
      <c r="Q1525" s="80">
        <f>'Activity rawdata'!X1524</f>
        <v>0</v>
      </c>
      <c r="R1525" s="84">
        <f t="shared" si="240"/>
        <v>0</v>
      </c>
      <c r="S1525" s="80">
        <f>'Activity rawdata'!Z1524</f>
        <v>0</v>
      </c>
      <c r="T1525" s="80">
        <f>'Activity rawdata'!AA1524</f>
        <v>0</v>
      </c>
      <c r="U1525" s="80">
        <f t="shared" si="241"/>
        <v>0</v>
      </c>
      <c r="V1525" s="81">
        <f t="shared" si="242"/>
        <v>0</v>
      </c>
      <c r="W1525" s="75">
        <f t="shared" si="243"/>
        <v>0</v>
      </c>
      <c r="X1525" s="75">
        <f t="shared" si="244"/>
        <v>0</v>
      </c>
      <c r="Y1525" s="75">
        <f t="shared" si="245"/>
        <v>0</v>
      </c>
      <c r="Z1525" s="82">
        <f t="shared" si="246"/>
        <v>0</v>
      </c>
      <c r="AA1525" s="75">
        <f t="shared" si="247"/>
        <v>0</v>
      </c>
      <c r="AB1525" s="75">
        <f t="shared" si="248"/>
        <v>0</v>
      </c>
      <c r="AC1525" s="82">
        <f t="shared" si="249"/>
        <v>0</v>
      </c>
    </row>
    <row r="1526" spans="1:29" x14ac:dyDescent="0.35">
      <c r="A1526" s="70" t="str">
        <f>'Activity rawdata'!A1525</f>
        <v>BH6112-1-382</v>
      </c>
      <c r="B1526" s="71" t="str">
        <f>'Activity rawdata'!B1525</f>
        <v>LB</v>
      </c>
      <c r="C1526" s="71" t="str">
        <f>IF('Activity rawdata'!C1525="PY","Planted",IF('Activity rawdata'!C1525="NY","Nat/Convert",IF('Activity rawdata'!C1525="NN","Nat/Nonconvert",IF('Activity rawdata'!C1525="OY","Planted"))))</f>
        <v>Planted</v>
      </c>
      <c r="D1526" s="70" t="str">
        <f>'Activity rawdata'!D1525</f>
        <v>STP2</v>
      </c>
      <c r="E1526" s="72" t="str">
        <f>'Activity rawdata'!E1525</f>
        <v>79</v>
      </c>
      <c r="F1526" s="73" t="str">
        <f>'Activity rawdata'!L1525</f>
        <v>NO</v>
      </c>
      <c r="G1526" s="72" t="str">
        <f>'Activity rawdata'!R1525</f>
        <v>2065</v>
      </c>
      <c r="H1526" s="72" t="str">
        <f>IF('Activity rawdata'!P1525="AHTHIN1","1st Thin",IF('Activity rawdata'!P1525="AHCC","Clearcut",IF('Activity rawdata'!P1525="AHTHSMZ","SMZ Thin",IF('Activity rawdata'!P1525="AHTHIN2","2nd Thin",IF('Activity rawdata'!P1525="AFERTE","Early Fert",IF('Activity rawdata'!P1525="AFERTM","Mid Fert",IF('Activity rawdata'!P1525="AFERTL","Late Fert",  IF('Activity rawdata'!P1525="ASP","Site Prep", IF('Activity rawdata'!P1525="APLT","Plant",  IF('Activity rawdata'!P1525="ANREG","Natural Regeneration"))))))))))</f>
        <v>1st Thin</v>
      </c>
      <c r="I1526" s="74">
        <f>'Activity rawdata'!O1525</f>
        <v>68.75</v>
      </c>
      <c r="J1526" s="75">
        <f>'Activity rawdata'!N1525</f>
        <v>14</v>
      </c>
      <c r="K1526" s="75">
        <f>'Activity rawdata'!AC1525</f>
        <v>125.83</v>
      </c>
      <c r="L1526" s="75">
        <f>'Activity rawdata'!AD1525</f>
        <v>379.35</v>
      </c>
      <c r="M1526" s="76">
        <f>'Activity rawdata'!AE1525</f>
        <v>7.7984511487921546</v>
      </c>
      <c r="N1526" s="83">
        <f>'Activity rawdata'!T1525+'Activity rawdata'!U1525</f>
        <v>24.83</v>
      </c>
      <c r="O1526" s="80">
        <f>'Activity rawdata'!V1525</f>
        <v>7.63</v>
      </c>
      <c r="P1526" s="80">
        <f>'Activity rawdata'!W1525</f>
        <v>0</v>
      </c>
      <c r="Q1526" s="80">
        <f>'Activity rawdata'!X1525</f>
        <v>0</v>
      </c>
      <c r="R1526" s="84">
        <f t="shared" si="240"/>
        <v>32.46</v>
      </c>
      <c r="S1526" s="80">
        <f>'Activity rawdata'!Z1525</f>
        <v>0</v>
      </c>
      <c r="T1526" s="80">
        <f>'Activity rawdata'!AA1525</f>
        <v>0</v>
      </c>
      <c r="U1526" s="80">
        <f t="shared" si="241"/>
        <v>0</v>
      </c>
      <c r="V1526" s="81">
        <f t="shared" si="242"/>
        <v>1707.0624999999998</v>
      </c>
      <c r="W1526" s="75">
        <f t="shared" si="243"/>
        <v>524.5625</v>
      </c>
      <c r="X1526" s="75">
        <f t="shared" si="244"/>
        <v>0</v>
      </c>
      <c r="Y1526" s="75">
        <f t="shared" si="245"/>
        <v>0</v>
      </c>
      <c r="Z1526" s="82">
        <f t="shared" si="246"/>
        <v>2231.625</v>
      </c>
      <c r="AA1526" s="75">
        <f t="shared" si="247"/>
        <v>0</v>
      </c>
      <c r="AB1526" s="75">
        <f t="shared" si="248"/>
        <v>0</v>
      </c>
      <c r="AC1526" s="82">
        <f t="shared" si="249"/>
        <v>0</v>
      </c>
    </row>
    <row r="1527" spans="1:29" x14ac:dyDescent="0.35">
      <c r="A1527" s="70" t="str">
        <f>'Activity rawdata'!A1526</f>
        <v>BH1435-1-384</v>
      </c>
      <c r="B1527" s="71" t="str">
        <f>'Activity rawdata'!B1526</f>
        <v>LB</v>
      </c>
      <c r="C1527" s="71" t="str">
        <f>IF('Activity rawdata'!C1526="PY","Planted",IF('Activity rawdata'!C1526="NY","Nat/Convert",IF('Activity rawdata'!C1526="NN","Nat/Nonconvert",IF('Activity rawdata'!C1526="OY","Planted"))))</f>
        <v>Planted</v>
      </c>
      <c r="D1527" s="70" t="str">
        <f>'Activity rawdata'!D1526</f>
        <v>STP2</v>
      </c>
      <c r="E1527" s="72" t="str">
        <f>'Activity rawdata'!E1526</f>
        <v>87</v>
      </c>
      <c r="F1527" s="73" t="str">
        <f>'Activity rawdata'!L1526</f>
        <v>NO</v>
      </c>
      <c r="G1527" s="72" t="str">
        <f>'Activity rawdata'!R1526</f>
        <v>2065</v>
      </c>
      <c r="H1527" s="72" t="str">
        <f>IF('Activity rawdata'!P1526="AHTHIN1","1st Thin",IF('Activity rawdata'!P1526="AHCC","Clearcut",IF('Activity rawdata'!P1526="AHTHSMZ","SMZ Thin",IF('Activity rawdata'!P1526="AHTHIN2","2nd Thin",IF('Activity rawdata'!P1526="AFERTE","Early Fert",IF('Activity rawdata'!P1526="AFERTM","Mid Fert",IF('Activity rawdata'!P1526="AFERTL","Late Fert",  IF('Activity rawdata'!P1526="ASP","Site Prep", IF('Activity rawdata'!P1526="APLT","Plant",  IF('Activity rawdata'!P1526="ANREG","Natural Regeneration"))))))))))</f>
        <v>1st Thin</v>
      </c>
      <c r="I1527" s="74">
        <f>'Activity rawdata'!O1526</f>
        <v>129.79640000000001</v>
      </c>
      <c r="J1527" s="75">
        <f>'Activity rawdata'!N1526</f>
        <v>14</v>
      </c>
      <c r="K1527" s="75">
        <f>'Activity rawdata'!AC1526</f>
        <v>157.53</v>
      </c>
      <c r="L1527" s="75">
        <f>'Activity rawdata'!AD1526</f>
        <v>371.9</v>
      </c>
      <c r="M1527" s="76">
        <f>'Activity rawdata'!AE1526</f>
        <v>8.812616052182296</v>
      </c>
      <c r="N1527" s="83">
        <f>'Activity rawdata'!T1526+'Activity rawdata'!U1526</f>
        <v>21.79</v>
      </c>
      <c r="O1527" s="80">
        <f>'Activity rawdata'!V1526</f>
        <v>23.91</v>
      </c>
      <c r="P1527" s="80">
        <f>'Activity rawdata'!W1526</f>
        <v>0</v>
      </c>
      <c r="Q1527" s="80">
        <f>'Activity rawdata'!X1526</f>
        <v>0</v>
      </c>
      <c r="R1527" s="84">
        <f t="shared" si="240"/>
        <v>45.7</v>
      </c>
      <c r="S1527" s="80">
        <f>'Activity rawdata'!Z1526</f>
        <v>0</v>
      </c>
      <c r="T1527" s="80">
        <f>'Activity rawdata'!AA1526</f>
        <v>0</v>
      </c>
      <c r="U1527" s="80">
        <f t="shared" si="241"/>
        <v>0</v>
      </c>
      <c r="V1527" s="81">
        <f t="shared" si="242"/>
        <v>2828.2635559999999</v>
      </c>
      <c r="W1527" s="75">
        <f t="shared" si="243"/>
        <v>3103.431924</v>
      </c>
      <c r="X1527" s="75">
        <f t="shared" si="244"/>
        <v>0</v>
      </c>
      <c r="Y1527" s="75">
        <f t="shared" si="245"/>
        <v>0</v>
      </c>
      <c r="Z1527" s="82">
        <f t="shared" si="246"/>
        <v>5931.6954800000003</v>
      </c>
      <c r="AA1527" s="75">
        <f t="shared" si="247"/>
        <v>0</v>
      </c>
      <c r="AB1527" s="75">
        <f t="shared" si="248"/>
        <v>0</v>
      </c>
      <c r="AC1527" s="82">
        <f t="shared" si="249"/>
        <v>0</v>
      </c>
    </row>
    <row r="1528" spans="1:29" x14ac:dyDescent="0.35">
      <c r="A1528" s="70" t="str">
        <f>'Activity rawdata'!A1527</f>
        <v>BH2046-1-385</v>
      </c>
      <c r="B1528" s="71" t="str">
        <f>'Activity rawdata'!B1527</f>
        <v>LB</v>
      </c>
      <c r="C1528" s="71" t="str">
        <f>IF('Activity rawdata'!C1527="PY","Planted",IF('Activity rawdata'!C1527="NY","Nat/Convert",IF('Activity rawdata'!C1527="NN","Nat/Nonconvert",IF('Activity rawdata'!C1527="OY","Planted"))))</f>
        <v>Planted</v>
      </c>
      <c r="D1528" s="70" t="str">
        <f>'Activity rawdata'!D1527</f>
        <v>STP2</v>
      </c>
      <c r="E1528" s="72" t="str">
        <f>'Activity rawdata'!E1527</f>
        <v>76</v>
      </c>
      <c r="F1528" s="73" t="str">
        <f>'Activity rawdata'!L1527</f>
        <v>NO</v>
      </c>
      <c r="G1528" s="72" t="str">
        <f>'Activity rawdata'!R1527</f>
        <v>2065</v>
      </c>
      <c r="H1528" s="72" t="str">
        <f>IF('Activity rawdata'!P1527="AHTHIN1","1st Thin",IF('Activity rawdata'!P1527="AHCC","Clearcut",IF('Activity rawdata'!P1527="AHTHSMZ","SMZ Thin",IF('Activity rawdata'!P1527="AHTHIN2","2nd Thin",IF('Activity rawdata'!P1527="AFERTE","Early Fert",IF('Activity rawdata'!P1527="AFERTM","Mid Fert",IF('Activity rawdata'!P1527="AFERTL","Late Fert",  IF('Activity rawdata'!P1527="ASP","Site Prep", IF('Activity rawdata'!P1527="APLT","Plant",  IF('Activity rawdata'!P1527="ANREG","Natural Regeneration"))))))))))</f>
        <v>1st Thin</v>
      </c>
      <c r="I1528" s="74">
        <f>'Activity rawdata'!O1527</f>
        <v>74.47</v>
      </c>
      <c r="J1528" s="75">
        <f>'Activity rawdata'!N1527</f>
        <v>14</v>
      </c>
      <c r="K1528" s="75">
        <f>'Activity rawdata'!AC1527</f>
        <v>125.83</v>
      </c>
      <c r="L1528" s="75">
        <f>'Activity rawdata'!AD1527</f>
        <v>379.35</v>
      </c>
      <c r="M1528" s="76">
        <f>'Activity rawdata'!AE1527</f>
        <v>7.7984511487921546</v>
      </c>
      <c r="N1528" s="83">
        <f>'Activity rawdata'!T1527+'Activity rawdata'!U1527</f>
        <v>24.83</v>
      </c>
      <c r="O1528" s="80">
        <f>'Activity rawdata'!V1527</f>
        <v>7.63</v>
      </c>
      <c r="P1528" s="80">
        <f>'Activity rawdata'!W1527</f>
        <v>0</v>
      </c>
      <c r="Q1528" s="80">
        <f>'Activity rawdata'!X1527</f>
        <v>0</v>
      </c>
      <c r="R1528" s="84">
        <f t="shared" si="240"/>
        <v>32.46</v>
      </c>
      <c r="S1528" s="80">
        <f>'Activity rawdata'!Z1527</f>
        <v>0</v>
      </c>
      <c r="T1528" s="80">
        <f>'Activity rawdata'!AA1527</f>
        <v>0</v>
      </c>
      <c r="U1528" s="80">
        <f t="shared" si="241"/>
        <v>0</v>
      </c>
      <c r="V1528" s="81">
        <f t="shared" si="242"/>
        <v>1849.0900999999999</v>
      </c>
      <c r="W1528" s="75">
        <f t="shared" si="243"/>
        <v>568.20609999999999</v>
      </c>
      <c r="X1528" s="75">
        <f t="shared" si="244"/>
        <v>0</v>
      </c>
      <c r="Y1528" s="75">
        <f t="shared" si="245"/>
        <v>0</v>
      </c>
      <c r="Z1528" s="82">
        <f t="shared" si="246"/>
        <v>2417.2961999999998</v>
      </c>
      <c r="AA1528" s="75">
        <f t="shared" si="247"/>
        <v>0</v>
      </c>
      <c r="AB1528" s="75">
        <f t="shared" si="248"/>
        <v>0</v>
      </c>
      <c r="AC1528" s="82">
        <f t="shared" si="249"/>
        <v>0</v>
      </c>
    </row>
    <row r="1529" spans="1:29" x14ac:dyDescent="0.35">
      <c r="A1529" s="70" t="str">
        <f>'Activity rawdata'!A1528</f>
        <v>BH2061-1-356</v>
      </c>
      <c r="B1529" s="71" t="str">
        <f>'Activity rawdata'!B1528</f>
        <v>LB</v>
      </c>
      <c r="C1529" s="71" t="str">
        <f>IF('Activity rawdata'!C1528="PY","Planted",IF('Activity rawdata'!C1528="NY","Nat/Convert",IF('Activity rawdata'!C1528="NN","Nat/Nonconvert",IF('Activity rawdata'!C1528="OY","Planted"))))</f>
        <v>Planted</v>
      </c>
      <c r="D1529" s="70" t="str">
        <f>'Activity rawdata'!D1528</f>
        <v>STP2</v>
      </c>
      <c r="E1529" s="72" t="str">
        <f>'Activity rawdata'!E1528</f>
        <v>92</v>
      </c>
      <c r="F1529" s="73" t="str">
        <f>'Activity rawdata'!L1528</f>
        <v>NO</v>
      </c>
      <c r="G1529" s="72" t="str">
        <f>'Activity rawdata'!R1528</f>
        <v>2065</v>
      </c>
      <c r="H1529" s="72" t="str">
        <f>IF('Activity rawdata'!P1528="AHTHIN1","1st Thin",IF('Activity rawdata'!P1528="AHCC","Clearcut",IF('Activity rawdata'!P1528="AHTHSMZ","SMZ Thin",IF('Activity rawdata'!P1528="AHTHIN2","2nd Thin",IF('Activity rawdata'!P1528="AFERTE","Early Fert",IF('Activity rawdata'!P1528="AFERTM","Mid Fert",IF('Activity rawdata'!P1528="AFERTL","Late Fert",  IF('Activity rawdata'!P1528="ASP","Site Prep", IF('Activity rawdata'!P1528="APLT","Plant",  IF('Activity rawdata'!P1528="ANREG","Natural Regeneration"))))))))))</f>
        <v>1st Thin</v>
      </c>
      <c r="I1529" s="74">
        <f>'Activity rawdata'!O1528</f>
        <v>72.86</v>
      </c>
      <c r="J1529" s="75">
        <f>'Activity rawdata'!N1528</f>
        <v>14</v>
      </c>
      <c r="K1529" s="75">
        <f>'Activity rawdata'!AC1528</f>
        <v>174.76</v>
      </c>
      <c r="L1529" s="75">
        <f>'Activity rawdata'!AD1528</f>
        <v>367.89</v>
      </c>
      <c r="M1529" s="76">
        <f>'Activity rawdata'!AE1528</f>
        <v>9.3325070872357632</v>
      </c>
      <c r="N1529" s="83">
        <f>'Activity rawdata'!T1528+'Activity rawdata'!U1528</f>
        <v>20.85</v>
      </c>
      <c r="O1529" s="80">
        <f>'Activity rawdata'!V1528</f>
        <v>36.49</v>
      </c>
      <c r="P1529" s="80">
        <f>'Activity rawdata'!W1528</f>
        <v>0</v>
      </c>
      <c r="Q1529" s="80">
        <f>'Activity rawdata'!X1528</f>
        <v>0</v>
      </c>
      <c r="R1529" s="84">
        <f t="shared" si="240"/>
        <v>57.34</v>
      </c>
      <c r="S1529" s="80">
        <f>'Activity rawdata'!Z1528</f>
        <v>0</v>
      </c>
      <c r="T1529" s="80">
        <f>'Activity rawdata'!AA1528</f>
        <v>0</v>
      </c>
      <c r="U1529" s="80">
        <f t="shared" si="241"/>
        <v>0</v>
      </c>
      <c r="V1529" s="81">
        <f t="shared" si="242"/>
        <v>1519.1310000000001</v>
      </c>
      <c r="W1529" s="75">
        <f t="shared" si="243"/>
        <v>2658.6614</v>
      </c>
      <c r="X1529" s="75">
        <f t="shared" si="244"/>
        <v>0</v>
      </c>
      <c r="Y1529" s="75">
        <f t="shared" si="245"/>
        <v>0</v>
      </c>
      <c r="Z1529" s="82">
        <f t="shared" si="246"/>
        <v>4177.7924000000003</v>
      </c>
      <c r="AA1529" s="75">
        <f t="shared" si="247"/>
        <v>0</v>
      </c>
      <c r="AB1529" s="75">
        <f t="shared" si="248"/>
        <v>0</v>
      </c>
      <c r="AC1529" s="82">
        <f t="shared" si="249"/>
        <v>0</v>
      </c>
    </row>
    <row r="1530" spans="1:29" x14ac:dyDescent="0.35">
      <c r="A1530" s="70" t="str">
        <f>'Activity rawdata'!A1529</f>
        <v>BH6125-1-352</v>
      </c>
      <c r="B1530" s="71" t="str">
        <f>'Activity rawdata'!B1529</f>
        <v>LB</v>
      </c>
      <c r="C1530" s="71" t="str">
        <f>IF('Activity rawdata'!C1529="PY","Planted",IF('Activity rawdata'!C1529="NY","Nat/Convert",IF('Activity rawdata'!C1529="NN","Nat/Nonconvert",IF('Activity rawdata'!C1529="OY","Planted"))))</f>
        <v>Planted</v>
      </c>
      <c r="D1530" s="70" t="str">
        <f>'Activity rawdata'!D1529</f>
        <v>STP2</v>
      </c>
      <c r="E1530" s="72" t="str">
        <f>'Activity rawdata'!E1529</f>
        <v>78</v>
      </c>
      <c r="F1530" s="73" t="str">
        <f>'Activity rawdata'!L1529</f>
        <v>NO</v>
      </c>
      <c r="G1530" s="72" t="str">
        <f>'Activity rawdata'!R1529</f>
        <v>2065</v>
      </c>
      <c r="H1530" s="72" t="str">
        <f>IF('Activity rawdata'!P1529="AHTHIN1","1st Thin",IF('Activity rawdata'!P1529="AHCC","Clearcut",IF('Activity rawdata'!P1529="AHTHSMZ","SMZ Thin",IF('Activity rawdata'!P1529="AHTHIN2","2nd Thin",IF('Activity rawdata'!P1529="AFERTE","Early Fert",IF('Activity rawdata'!P1529="AFERTM","Mid Fert",IF('Activity rawdata'!P1529="AFERTL","Late Fert",  IF('Activity rawdata'!P1529="ASP","Site Prep", IF('Activity rawdata'!P1529="APLT","Plant",  IF('Activity rawdata'!P1529="ANREG","Natural Regeneration"))))))))))</f>
        <v>1st Thin</v>
      </c>
      <c r="I1530" s="74">
        <f>'Activity rawdata'!O1529</f>
        <v>18.27</v>
      </c>
      <c r="J1530" s="75">
        <f>'Activity rawdata'!N1529</f>
        <v>14</v>
      </c>
      <c r="K1530" s="75">
        <f>'Activity rawdata'!AC1529</f>
        <v>125.83</v>
      </c>
      <c r="L1530" s="75">
        <f>'Activity rawdata'!AD1529</f>
        <v>379.35</v>
      </c>
      <c r="M1530" s="76">
        <f>'Activity rawdata'!AE1529</f>
        <v>7.7984511487921546</v>
      </c>
      <c r="N1530" s="83">
        <f>'Activity rawdata'!T1529+'Activity rawdata'!U1529</f>
        <v>24.83</v>
      </c>
      <c r="O1530" s="80">
        <f>'Activity rawdata'!V1529</f>
        <v>7.63</v>
      </c>
      <c r="P1530" s="80">
        <f>'Activity rawdata'!W1529</f>
        <v>0</v>
      </c>
      <c r="Q1530" s="80">
        <f>'Activity rawdata'!X1529</f>
        <v>0</v>
      </c>
      <c r="R1530" s="84">
        <f t="shared" si="240"/>
        <v>32.46</v>
      </c>
      <c r="S1530" s="80">
        <f>'Activity rawdata'!Z1529</f>
        <v>0</v>
      </c>
      <c r="T1530" s="80">
        <f>'Activity rawdata'!AA1529</f>
        <v>0</v>
      </c>
      <c r="U1530" s="80">
        <f t="shared" si="241"/>
        <v>0</v>
      </c>
      <c r="V1530" s="81">
        <f t="shared" si="242"/>
        <v>453.64409999999998</v>
      </c>
      <c r="W1530" s="75">
        <f t="shared" si="243"/>
        <v>139.40010000000001</v>
      </c>
      <c r="X1530" s="75">
        <f t="shared" si="244"/>
        <v>0</v>
      </c>
      <c r="Y1530" s="75">
        <f t="shared" si="245"/>
        <v>0</v>
      </c>
      <c r="Z1530" s="82">
        <f t="shared" si="246"/>
        <v>593.04420000000005</v>
      </c>
      <c r="AA1530" s="75">
        <f t="shared" si="247"/>
        <v>0</v>
      </c>
      <c r="AB1530" s="75">
        <f t="shared" si="248"/>
        <v>0</v>
      </c>
      <c r="AC1530" s="82">
        <f t="shared" si="249"/>
        <v>0</v>
      </c>
    </row>
    <row r="1531" spans="1:29" x14ac:dyDescent="0.35">
      <c r="A1531" s="70" t="str">
        <f>'Activity rawdata'!A1530</f>
        <v>BH6125-1-386</v>
      </c>
      <c r="B1531" s="71" t="str">
        <f>'Activity rawdata'!B1530</f>
        <v>LB</v>
      </c>
      <c r="C1531" s="71" t="str">
        <f>IF('Activity rawdata'!C1530="PY","Planted",IF('Activity rawdata'!C1530="NY","Nat/Convert",IF('Activity rawdata'!C1530="NN","Nat/Nonconvert",IF('Activity rawdata'!C1530="OY","Planted"))))</f>
        <v>Planted</v>
      </c>
      <c r="D1531" s="70" t="str">
        <f>'Activity rawdata'!D1530</f>
        <v>STP2</v>
      </c>
      <c r="E1531" s="72" t="str">
        <f>'Activity rawdata'!E1530</f>
        <v>77</v>
      </c>
      <c r="F1531" s="73" t="str">
        <f>'Activity rawdata'!L1530</f>
        <v>NO</v>
      </c>
      <c r="G1531" s="72" t="str">
        <f>'Activity rawdata'!R1530</f>
        <v>2065</v>
      </c>
      <c r="H1531" s="72" t="str">
        <f>IF('Activity rawdata'!P1530="AHTHIN1","1st Thin",IF('Activity rawdata'!P1530="AHCC","Clearcut",IF('Activity rawdata'!P1530="AHTHSMZ","SMZ Thin",IF('Activity rawdata'!P1530="AHTHIN2","2nd Thin",IF('Activity rawdata'!P1530="AFERTE","Early Fert",IF('Activity rawdata'!P1530="AFERTM","Mid Fert",IF('Activity rawdata'!P1530="AFERTL","Late Fert",  IF('Activity rawdata'!P1530="ASP","Site Prep", IF('Activity rawdata'!P1530="APLT","Plant",  IF('Activity rawdata'!P1530="ANREG","Natural Regeneration"))))))))))</f>
        <v>1st Thin</v>
      </c>
      <c r="I1531" s="74">
        <f>'Activity rawdata'!O1530</f>
        <v>109.57</v>
      </c>
      <c r="J1531" s="75">
        <f>'Activity rawdata'!N1530</f>
        <v>14</v>
      </c>
      <c r="K1531" s="75">
        <f>'Activity rawdata'!AC1530</f>
        <v>125.83</v>
      </c>
      <c r="L1531" s="75">
        <f>'Activity rawdata'!AD1530</f>
        <v>379.35</v>
      </c>
      <c r="M1531" s="76">
        <f>'Activity rawdata'!AE1530</f>
        <v>7.7984511487921546</v>
      </c>
      <c r="N1531" s="83">
        <f>'Activity rawdata'!T1530+'Activity rawdata'!U1530</f>
        <v>24.83</v>
      </c>
      <c r="O1531" s="80">
        <f>'Activity rawdata'!V1530</f>
        <v>7.63</v>
      </c>
      <c r="P1531" s="80">
        <f>'Activity rawdata'!W1530</f>
        <v>0</v>
      </c>
      <c r="Q1531" s="80">
        <f>'Activity rawdata'!X1530</f>
        <v>0</v>
      </c>
      <c r="R1531" s="84">
        <f t="shared" si="240"/>
        <v>32.46</v>
      </c>
      <c r="S1531" s="80">
        <f>'Activity rawdata'!Z1530</f>
        <v>0</v>
      </c>
      <c r="T1531" s="80">
        <f>'Activity rawdata'!AA1530</f>
        <v>0</v>
      </c>
      <c r="U1531" s="80">
        <f t="shared" si="241"/>
        <v>0</v>
      </c>
      <c r="V1531" s="81">
        <f t="shared" si="242"/>
        <v>2720.6230999999998</v>
      </c>
      <c r="W1531" s="75">
        <f t="shared" si="243"/>
        <v>836.01909999999998</v>
      </c>
      <c r="X1531" s="75">
        <f t="shared" si="244"/>
        <v>0</v>
      </c>
      <c r="Y1531" s="75">
        <f t="shared" si="245"/>
        <v>0</v>
      </c>
      <c r="Z1531" s="82">
        <f t="shared" si="246"/>
        <v>3556.6421999999998</v>
      </c>
      <c r="AA1531" s="75">
        <f t="shared" si="247"/>
        <v>0</v>
      </c>
      <c r="AB1531" s="75">
        <f t="shared" si="248"/>
        <v>0</v>
      </c>
      <c r="AC1531" s="82">
        <f t="shared" si="249"/>
        <v>0</v>
      </c>
    </row>
    <row r="1532" spans="1:29" x14ac:dyDescent="0.35">
      <c r="A1532" s="70" t="str">
        <f>'Activity rawdata'!A1531</f>
        <v>BH6125-1-360</v>
      </c>
      <c r="B1532" s="71" t="str">
        <f>'Activity rawdata'!B1531</f>
        <v>LB</v>
      </c>
      <c r="C1532" s="71" t="str">
        <f>IF('Activity rawdata'!C1531="PY","Planted",IF('Activity rawdata'!C1531="NY","Nat/Convert",IF('Activity rawdata'!C1531="NN","Nat/Nonconvert",IF('Activity rawdata'!C1531="OY","Planted"))))</f>
        <v>Planted</v>
      </c>
      <c r="D1532" s="70" t="str">
        <f>'Activity rawdata'!D1531</f>
        <v>STP2</v>
      </c>
      <c r="E1532" s="72" t="str">
        <f>'Activity rawdata'!E1531</f>
        <v>78</v>
      </c>
      <c r="F1532" s="73" t="str">
        <f>'Activity rawdata'!L1531</f>
        <v>NO</v>
      </c>
      <c r="G1532" s="72" t="str">
        <f>'Activity rawdata'!R1531</f>
        <v>2065</v>
      </c>
      <c r="H1532" s="72" t="str">
        <f>IF('Activity rawdata'!P1531="AHTHIN1","1st Thin",IF('Activity rawdata'!P1531="AHCC","Clearcut",IF('Activity rawdata'!P1531="AHTHSMZ","SMZ Thin",IF('Activity rawdata'!P1531="AHTHIN2","2nd Thin",IF('Activity rawdata'!P1531="AFERTE","Early Fert",IF('Activity rawdata'!P1531="AFERTM","Mid Fert",IF('Activity rawdata'!P1531="AFERTL","Late Fert",  IF('Activity rawdata'!P1531="ASP","Site Prep", IF('Activity rawdata'!P1531="APLT","Plant",  IF('Activity rawdata'!P1531="ANREG","Natural Regeneration"))))))))))</f>
        <v>1st Thin</v>
      </c>
      <c r="I1532" s="74">
        <f>'Activity rawdata'!O1531</f>
        <v>6.5</v>
      </c>
      <c r="J1532" s="75">
        <f>'Activity rawdata'!N1531</f>
        <v>14</v>
      </c>
      <c r="K1532" s="75">
        <f>'Activity rawdata'!AC1531</f>
        <v>125.83</v>
      </c>
      <c r="L1532" s="75">
        <f>'Activity rawdata'!AD1531</f>
        <v>379.35</v>
      </c>
      <c r="M1532" s="76">
        <f>'Activity rawdata'!AE1531</f>
        <v>7.7984511487921546</v>
      </c>
      <c r="N1532" s="83">
        <f>'Activity rawdata'!T1531+'Activity rawdata'!U1531</f>
        <v>24.83</v>
      </c>
      <c r="O1532" s="80">
        <f>'Activity rawdata'!V1531</f>
        <v>7.63</v>
      </c>
      <c r="P1532" s="80">
        <f>'Activity rawdata'!W1531</f>
        <v>0</v>
      </c>
      <c r="Q1532" s="80">
        <f>'Activity rawdata'!X1531</f>
        <v>0</v>
      </c>
      <c r="R1532" s="84">
        <f t="shared" si="240"/>
        <v>32.46</v>
      </c>
      <c r="S1532" s="80">
        <f>'Activity rawdata'!Z1531</f>
        <v>0</v>
      </c>
      <c r="T1532" s="80">
        <f>'Activity rawdata'!AA1531</f>
        <v>0</v>
      </c>
      <c r="U1532" s="80">
        <f t="shared" si="241"/>
        <v>0</v>
      </c>
      <c r="V1532" s="81">
        <f t="shared" si="242"/>
        <v>161.39499999999998</v>
      </c>
      <c r="W1532" s="75">
        <f t="shared" si="243"/>
        <v>49.594999999999999</v>
      </c>
      <c r="X1532" s="75">
        <f t="shared" si="244"/>
        <v>0</v>
      </c>
      <c r="Y1532" s="75">
        <f t="shared" si="245"/>
        <v>0</v>
      </c>
      <c r="Z1532" s="82">
        <f t="shared" si="246"/>
        <v>210.98999999999998</v>
      </c>
      <c r="AA1532" s="75">
        <f t="shared" si="247"/>
        <v>0</v>
      </c>
      <c r="AB1532" s="75">
        <f t="shared" si="248"/>
        <v>0</v>
      </c>
      <c r="AC1532" s="82">
        <f t="shared" si="249"/>
        <v>0</v>
      </c>
    </row>
    <row r="1533" spans="1:29" x14ac:dyDescent="0.35">
      <c r="A1533" s="70" t="str">
        <f>'Activity rawdata'!A1532</f>
        <v>BH5132-1-340</v>
      </c>
      <c r="B1533" s="71" t="str">
        <f>'Activity rawdata'!B1532</f>
        <v>LB</v>
      </c>
      <c r="C1533" s="71" t="str">
        <f>IF('Activity rawdata'!C1532="PY","Planted",IF('Activity rawdata'!C1532="NY","Nat/Convert",IF('Activity rawdata'!C1532="NN","Nat/Nonconvert",IF('Activity rawdata'!C1532="OY","Planted"))))</f>
        <v>Planted</v>
      </c>
      <c r="D1533" s="70" t="str">
        <f>'Activity rawdata'!D1532</f>
        <v>STP2</v>
      </c>
      <c r="E1533" s="72" t="str">
        <f>'Activity rawdata'!E1532</f>
        <v>82</v>
      </c>
      <c r="F1533" s="73" t="str">
        <f>'Activity rawdata'!L1532</f>
        <v>NO</v>
      </c>
      <c r="G1533" s="72" t="str">
        <f>'Activity rawdata'!R1532</f>
        <v>2065</v>
      </c>
      <c r="H1533" s="72" t="str">
        <f>IF('Activity rawdata'!P1532="AHTHIN1","1st Thin",IF('Activity rawdata'!P1532="AHCC","Clearcut",IF('Activity rawdata'!P1532="AHTHSMZ","SMZ Thin",IF('Activity rawdata'!P1532="AHTHIN2","2nd Thin",IF('Activity rawdata'!P1532="AFERTE","Early Fert",IF('Activity rawdata'!P1532="AFERTM","Mid Fert",IF('Activity rawdata'!P1532="AFERTL","Late Fert",  IF('Activity rawdata'!P1532="ASP","Site Prep", IF('Activity rawdata'!P1532="APLT","Plant",  IF('Activity rawdata'!P1532="ANREG","Natural Regeneration"))))))))))</f>
        <v>1st Thin</v>
      </c>
      <c r="I1533" s="74">
        <f>'Activity rawdata'!O1532</f>
        <v>17.350000000000001</v>
      </c>
      <c r="J1533" s="75">
        <f>'Activity rawdata'!N1532</f>
        <v>14</v>
      </c>
      <c r="K1533" s="75">
        <f>'Activity rawdata'!AC1532</f>
        <v>141.22</v>
      </c>
      <c r="L1533" s="75">
        <f>'Activity rawdata'!AD1532</f>
        <v>375.73</v>
      </c>
      <c r="M1533" s="76">
        <f>'Activity rawdata'!AE1532</f>
        <v>8.3013068837058928</v>
      </c>
      <c r="N1533" s="83">
        <f>'Activity rawdata'!T1532+'Activity rawdata'!U1532</f>
        <v>24.78</v>
      </c>
      <c r="O1533" s="80">
        <f>'Activity rawdata'!V1532</f>
        <v>13.56</v>
      </c>
      <c r="P1533" s="80">
        <f>'Activity rawdata'!W1532</f>
        <v>0</v>
      </c>
      <c r="Q1533" s="80">
        <f>'Activity rawdata'!X1532</f>
        <v>0</v>
      </c>
      <c r="R1533" s="84">
        <f t="shared" si="240"/>
        <v>38.340000000000003</v>
      </c>
      <c r="S1533" s="80">
        <f>'Activity rawdata'!Z1532</f>
        <v>0</v>
      </c>
      <c r="T1533" s="80">
        <f>'Activity rawdata'!AA1532</f>
        <v>0</v>
      </c>
      <c r="U1533" s="80">
        <f t="shared" si="241"/>
        <v>0</v>
      </c>
      <c r="V1533" s="81">
        <f t="shared" si="242"/>
        <v>429.93300000000005</v>
      </c>
      <c r="W1533" s="75">
        <f t="shared" si="243"/>
        <v>235.26600000000002</v>
      </c>
      <c r="X1533" s="75">
        <f t="shared" si="244"/>
        <v>0</v>
      </c>
      <c r="Y1533" s="75">
        <f t="shared" si="245"/>
        <v>0</v>
      </c>
      <c r="Z1533" s="82">
        <f t="shared" si="246"/>
        <v>665.19900000000007</v>
      </c>
      <c r="AA1533" s="75">
        <f t="shared" si="247"/>
        <v>0</v>
      </c>
      <c r="AB1533" s="75">
        <f t="shared" si="248"/>
        <v>0</v>
      </c>
      <c r="AC1533" s="82">
        <f t="shared" si="249"/>
        <v>0</v>
      </c>
    </row>
    <row r="1534" spans="1:29" x14ac:dyDescent="0.35">
      <c r="A1534" s="70" t="str">
        <f>'Activity rawdata'!A1533</f>
        <v>BH5145-1-341</v>
      </c>
      <c r="B1534" s="71" t="str">
        <f>'Activity rawdata'!B1533</f>
        <v>LB</v>
      </c>
      <c r="C1534" s="71" t="str">
        <f>IF('Activity rawdata'!C1533="PY","Planted",IF('Activity rawdata'!C1533="NY","Nat/Convert",IF('Activity rawdata'!C1533="NN","Nat/Nonconvert",IF('Activity rawdata'!C1533="OY","Planted"))))</f>
        <v>Planted</v>
      </c>
      <c r="D1534" s="70" t="str">
        <f>'Activity rawdata'!D1533</f>
        <v>STP2</v>
      </c>
      <c r="E1534" s="72" t="str">
        <f>'Activity rawdata'!E1533</f>
        <v>85</v>
      </c>
      <c r="F1534" s="73" t="str">
        <f>'Activity rawdata'!L1533</f>
        <v>NO</v>
      </c>
      <c r="G1534" s="72" t="str">
        <f>'Activity rawdata'!R1533</f>
        <v>2065</v>
      </c>
      <c r="H1534" s="72" t="str">
        <f>IF('Activity rawdata'!P1533="AHTHIN1","1st Thin",IF('Activity rawdata'!P1533="AHCC","Clearcut",IF('Activity rawdata'!P1533="AHTHSMZ","SMZ Thin",IF('Activity rawdata'!P1533="AHTHIN2","2nd Thin",IF('Activity rawdata'!P1533="AFERTE","Early Fert",IF('Activity rawdata'!P1533="AFERTM","Mid Fert",IF('Activity rawdata'!P1533="AFERTL","Late Fert",  IF('Activity rawdata'!P1533="ASP","Site Prep", IF('Activity rawdata'!P1533="APLT","Plant",  IF('Activity rawdata'!P1533="ANREG","Natural Regeneration"))))))))))</f>
        <v>1st Thin</v>
      </c>
      <c r="I1534" s="74">
        <f>'Activity rawdata'!O1533</f>
        <v>29.25</v>
      </c>
      <c r="J1534" s="75">
        <f>'Activity rawdata'!N1533</f>
        <v>14</v>
      </c>
      <c r="K1534" s="75">
        <f>'Activity rawdata'!AC1533</f>
        <v>157.53</v>
      </c>
      <c r="L1534" s="75">
        <f>'Activity rawdata'!AD1533</f>
        <v>371.9</v>
      </c>
      <c r="M1534" s="76">
        <f>'Activity rawdata'!AE1533</f>
        <v>8.812616052182296</v>
      </c>
      <c r="N1534" s="83">
        <f>'Activity rawdata'!T1533+'Activity rawdata'!U1533</f>
        <v>21.79</v>
      </c>
      <c r="O1534" s="80">
        <f>'Activity rawdata'!V1533</f>
        <v>23.91</v>
      </c>
      <c r="P1534" s="80">
        <f>'Activity rawdata'!W1533</f>
        <v>0</v>
      </c>
      <c r="Q1534" s="80">
        <f>'Activity rawdata'!X1533</f>
        <v>0</v>
      </c>
      <c r="R1534" s="84">
        <f t="shared" si="240"/>
        <v>45.7</v>
      </c>
      <c r="S1534" s="80">
        <f>'Activity rawdata'!Z1533</f>
        <v>0</v>
      </c>
      <c r="T1534" s="80">
        <f>'Activity rawdata'!AA1533</f>
        <v>0</v>
      </c>
      <c r="U1534" s="80">
        <f t="shared" si="241"/>
        <v>0</v>
      </c>
      <c r="V1534" s="81">
        <f t="shared" si="242"/>
        <v>637.35749999999996</v>
      </c>
      <c r="W1534" s="75">
        <f t="shared" si="243"/>
        <v>699.36749999999995</v>
      </c>
      <c r="X1534" s="75">
        <f t="shared" si="244"/>
        <v>0</v>
      </c>
      <c r="Y1534" s="75">
        <f t="shared" si="245"/>
        <v>0</v>
      </c>
      <c r="Z1534" s="82">
        <f t="shared" si="246"/>
        <v>1336.7249999999999</v>
      </c>
      <c r="AA1534" s="75">
        <f t="shared" si="247"/>
        <v>0</v>
      </c>
      <c r="AB1534" s="75">
        <f t="shared" si="248"/>
        <v>0</v>
      </c>
      <c r="AC1534" s="82">
        <f t="shared" si="249"/>
        <v>0</v>
      </c>
    </row>
    <row r="1535" spans="1:29" x14ac:dyDescent="0.35">
      <c r="A1535" s="70" t="str">
        <f>'Activity rawdata'!A1534</f>
        <v>BH6125-1-289</v>
      </c>
      <c r="B1535" s="71" t="str">
        <f>'Activity rawdata'!B1534</f>
        <v>LB</v>
      </c>
      <c r="C1535" s="71" t="str">
        <f>IF('Activity rawdata'!C1534="PY","Planted",IF('Activity rawdata'!C1534="NY","Nat/Convert",IF('Activity rawdata'!C1534="NN","Nat/Nonconvert",IF('Activity rawdata'!C1534="OY","Planted"))))</f>
        <v>Planted</v>
      </c>
      <c r="D1535" s="70" t="str">
        <f>'Activity rawdata'!D1534</f>
        <v>STP2</v>
      </c>
      <c r="E1535" s="72" t="str">
        <f>'Activity rawdata'!E1534</f>
        <v>62</v>
      </c>
      <c r="F1535" s="73" t="str">
        <f>'Activity rawdata'!L1534</f>
        <v>NO</v>
      </c>
      <c r="G1535" s="72" t="str">
        <f>'Activity rawdata'!R1534</f>
        <v>2065</v>
      </c>
      <c r="H1535" s="72" t="str">
        <f>IF('Activity rawdata'!P1534="AHTHIN1","1st Thin",IF('Activity rawdata'!P1534="AHCC","Clearcut",IF('Activity rawdata'!P1534="AHTHSMZ","SMZ Thin",IF('Activity rawdata'!P1534="AHTHIN2","2nd Thin",IF('Activity rawdata'!P1534="AFERTE","Early Fert",IF('Activity rawdata'!P1534="AFERTM","Mid Fert",IF('Activity rawdata'!P1534="AFERTL","Late Fert",  IF('Activity rawdata'!P1534="ASP","Site Prep", IF('Activity rawdata'!P1534="APLT","Plant",  IF('Activity rawdata'!P1534="ANREG","Natural Regeneration"))))))))))</f>
        <v>1st Thin</v>
      </c>
      <c r="I1535" s="74">
        <f>'Activity rawdata'!O1534</f>
        <v>53.84</v>
      </c>
      <c r="J1535" s="75">
        <f>'Activity rawdata'!N1534</f>
        <v>14</v>
      </c>
      <c r="K1535" s="75">
        <f>'Activity rawdata'!AC1534</f>
        <v>85.11</v>
      </c>
      <c r="L1535" s="75">
        <f>'Activity rawdata'!AD1534</f>
        <v>388.85</v>
      </c>
      <c r="M1535" s="76">
        <f>'Activity rawdata'!AE1534</f>
        <v>6.3348384709691263</v>
      </c>
      <c r="N1535" s="83">
        <f>'Activity rawdata'!T1534+'Activity rawdata'!U1534</f>
        <v>15.32</v>
      </c>
      <c r="O1535" s="80">
        <f>'Activity rawdata'!V1534</f>
        <v>0</v>
      </c>
      <c r="P1535" s="80">
        <f>'Activity rawdata'!W1534</f>
        <v>0</v>
      </c>
      <c r="Q1535" s="80">
        <f>'Activity rawdata'!X1534</f>
        <v>0</v>
      </c>
      <c r="R1535" s="84">
        <f t="shared" si="240"/>
        <v>15.32</v>
      </c>
      <c r="S1535" s="80">
        <f>'Activity rawdata'!Z1534</f>
        <v>0</v>
      </c>
      <c r="T1535" s="80">
        <f>'Activity rawdata'!AA1534</f>
        <v>0</v>
      </c>
      <c r="U1535" s="80">
        <f t="shared" si="241"/>
        <v>0</v>
      </c>
      <c r="V1535" s="81">
        <f t="shared" si="242"/>
        <v>824.82880000000011</v>
      </c>
      <c r="W1535" s="75">
        <f t="shared" si="243"/>
        <v>0</v>
      </c>
      <c r="X1535" s="75">
        <f t="shared" si="244"/>
        <v>0</v>
      </c>
      <c r="Y1535" s="75">
        <f t="shared" si="245"/>
        <v>0</v>
      </c>
      <c r="Z1535" s="82">
        <f t="shared" si="246"/>
        <v>824.82880000000011</v>
      </c>
      <c r="AA1535" s="75">
        <f t="shared" si="247"/>
        <v>0</v>
      </c>
      <c r="AB1535" s="75">
        <f t="shared" si="248"/>
        <v>0</v>
      </c>
      <c r="AC1535" s="82">
        <f t="shared" si="249"/>
        <v>0</v>
      </c>
    </row>
    <row r="1536" spans="1:29" x14ac:dyDescent="0.35">
      <c r="A1536" s="70" t="str">
        <f>'Activity rawdata'!A1535</f>
        <v>BH1429-1-42</v>
      </c>
      <c r="B1536" s="71" t="str">
        <f>'Activity rawdata'!B1535</f>
        <v>LB</v>
      </c>
      <c r="C1536" s="71" t="str">
        <f>IF('Activity rawdata'!C1535="PY","Planted",IF('Activity rawdata'!C1535="NY","Nat/Convert",IF('Activity rawdata'!C1535="NN","Nat/Nonconvert",IF('Activity rawdata'!C1535="OY","Planted"))))</f>
        <v>Planted</v>
      </c>
      <c r="D1536" s="70" t="str">
        <f>'Activity rawdata'!D1535</f>
        <v>STP2</v>
      </c>
      <c r="E1536" s="72" t="str">
        <f>'Activity rawdata'!E1535</f>
        <v>77</v>
      </c>
      <c r="F1536" s="73" t="str">
        <f>'Activity rawdata'!L1535</f>
        <v>NO</v>
      </c>
      <c r="G1536" s="72" t="str">
        <f>'Activity rawdata'!R1535</f>
        <v>2065</v>
      </c>
      <c r="H1536" s="72" t="str">
        <f>IF('Activity rawdata'!P1535="AHTHIN1","1st Thin",IF('Activity rawdata'!P1535="AHCC","Clearcut",IF('Activity rawdata'!P1535="AHTHSMZ","SMZ Thin",IF('Activity rawdata'!P1535="AHTHIN2","2nd Thin",IF('Activity rawdata'!P1535="AFERTE","Early Fert",IF('Activity rawdata'!P1535="AFERTM","Mid Fert",IF('Activity rawdata'!P1535="AFERTL","Late Fert",  IF('Activity rawdata'!P1535="ASP","Site Prep", IF('Activity rawdata'!P1535="APLT","Plant",  IF('Activity rawdata'!P1535="ANREG","Natural Regeneration"))))))))))</f>
        <v>1st Thin</v>
      </c>
      <c r="I1536" s="74">
        <f>'Activity rawdata'!O1535</f>
        <v>70.08</v>
      </c>
      <c r="J1536" s="75">
        <f>'Activity rawdata'!N1535</f>
        <v>14</v>
      </c>
      <c r="K1536" s="75">
        <f>'Activity rawdata'!AC1535</f>
        <v>125.83</v>
      </c>
      <c r="L1536" s="75">
        <f>'Activity rawdata'!AD1535</f>
        <v>379.35</v>
      </c>
      <c r="M1536" s="76">
        <f>'Activity rawdata'!AE1535</f>
        <v>7.7984511487921546</v>
      </c>
      <c r="N1536" s="83">
        <f>'Activity rawdata'!T1535+'Activity rawdata'!U1535</f>
        <v>24.83</v>
      </c>
      <c r="O1536" s="80">
        <f>'Activity rawdata'!V1535</f>
        <v>7.63</v>
      </c>
      <c r="P1536" s="80">
        <f>'Activity rawdata'!W1535</f>
        <v>0</v>
      </c>
      <c r="Q1536" s="80">
        <f>'Activity rawdata'!X1535</f>
        <v>0</v>
      </c>
      <c r="R1536" s="84">
        <f t="shared" si="240"/>
        <v>32.46</v>
      </c>
      <c r="S1536" s="80">
        <f>'Activity rawdata'!Z1535</f>
        <v>0</v>
      </c>
      <c r="T1536" s="80">
        <f>'Activity rawdata'!AA1535</f>
        <v>0</v>
      </c>
      <c r="U1536" s="80">
        <f t="shared" si="241"/>
        <v>0</v>
      </c>
      <c r="V1536" s="81">
        <f t="shared" si="242"/>
        <v>1740.0863999999999</v>
      </c>
      <c r="W1536" s="75">
        <f t="shared" si="243"/>
        <v>534.71039999999994</v>
      </c>
      <c r="X1536" s="75">
        <f t="shared" si="244"/>
        <v>0</v>
      </c>
      <c r="Y1536" s="75">
        <f t="shared" si="245"/>
        <v>0</v>
      </c>
      <c r="Z1536" s="82">
        <f t="shared" si="246"/>
        <v>2274.7968000000001</v>
      </c>
      <c r="AA1536" s="75">
        <f t="shared" si="247"/>
        <v>0</v>
      </c>
      <c r="AB1536" s="75">
        <f t="shared" si="248"/>
        <v>0</v>
      </c>
      <c r="AC1536" s="82">
        <f t="shared" si="249"/>
        <v>0</v>
      </c>
    </row>
    <row r="1537" spans="1:29" x14ac:dyDescent="0.35">
      <c r="A1537" s="70" t="str">
        <f>'Activity rawdata'!A1536</f>
        <v>BH5120-1-111</v>
      </c>
      <c r="B1537" s="71" t="str">
        <f>'Activity rawdata'!B1536</f>
        <v>LB</v>
      </c>
      <c r="C1537" s="71" t="str">
        <f>IF('Activity rawdata'!C1536="PY","Planted",IF('Activity rawdata'!C1536="NY","Nat/Convert",IF('Activity rawdata'!C1536="NN","Nat/Nonconvert",IF('Activity rawdata'!C1536="OY","Planted"))))</f>
        <v>Planted</v>
      </c>
      <c r="D1537" s="70" t="str">
        <f>'Activity rawdata'!D1536</f>
        <v>STP2</v>
      </c>
      <c r="E1537" s="72" t="str">
        <f>'Activity rawdata'!E1536</f>
        <v>78</v>
      </c>
      <c r="F1537" s="73" t="str">
        <f>'Activity rawdata'!L1536</f>
        <v>NO</v>
      </c>
      <c r="G1537" s="72" t="str">
        <f>'Activity rawdata'!R1536</f>
        <v>2065</v>
      </c>
      <c r="H1537" s="72" t="str">
        <f>IF('Activity rawdata'!P1536="AHTHIN1","1st Thin",IF('Activity rawdata'!P1536="AHCC","Clearcut",IF('Activity rawdata'!P1536="AHTHSMZ","SMZ Thin",IF('Activity rawdata'!P1536="AHTHIN2","2nd Thin",IF('Activity rawdata'!P1536="AFERTE","Early Fert",IF('Activity rawdata'!P1536="AFERTM","Mid Fert",IF('Activity rawdata'!P1536="AFERTL","Late Fert",  IF('Activity rawdata'!P1536="ASP","Site Prep", IF('Activity rawdata'!P1536="APLT","Plant",  IF('Activity rawdata'!P1536="ANREG","Natural Regeneration"))))))))))</f>
        <v>1st Thin</v>
      </c>
      <c r="I1537" s="74">
        <f>'Activity rawdata'!O1536</f>
        <v>87.28</v>
      </c>
      <c r="J1537" s="75">
        <f>'Activity rawdata'!N1536</f>
        <v>14</v>
      </c>
      <c r="K1537" s="75">
        <f>'Activity rawdata'!AC1536</f>
        <v>125.83</v>
      </c>
      <c r="L1537" s="75">
        <f>'Activity rawdata'!AD1536</f>
        <v>379.35</v>
      </c>
      <c r="M1537" s="76">
        <f>'Activity rawdata'!AE1536</f>
        <v>7.7984511487921546</v>
      </c>
      <c r="N1537" s="83">
        <f>'Activity rawdata'!T1536+'Activity rawdata'!U1536</f>
        <v>24.83</v>
      </c>
      <c r="O1537" s="80">
        <f>'Activity rawdata'!V1536</f>
        <v>7.63</v>
      </c>
      <c r="P1537" s="80">
        <f>'Activity rawdata'!W1536</f>
        <v>0</v>
      </c>
      <c r="Q1537" s="80">
        <f>'Activity rawdata'!X1536</f>
        <v>0</v>
      </c>
      <c r="R1537" s="84">
        <f t="shared" si="240"/>
        <v>32.46</v>
      </c>
      <c r="S1537" s="80">
        <f>'Activity rawdata'!Z1536</f>
        <v>0</v>
      </c>
      <c r="T1537" s="80">
        <f>'Activity rawdata'!AA1536</f>
        <v>0</v>
      </c>
      <c r="U1537" s="80">
        <f t="shared" si="241"/>
        <v>0</v>
      </c>
      <c r="V1537" s="81">
        <f t="shared" si="242"/>
        <v>2167.1623999999997</v>
      </c>
      <c r="W1537" s="75">
        <f t="shared" si="243"/>
        <v>665.94640000000004</v>
      </c>
      <c r="X1537" s="75">
        <f t="shared" si="244"/>
        <v>0</v>
      </c>
      <c r="Y1537" s="75">
        <f t="shared" si="245"/>
        <v>0</v>
      </c>
      <c r="Z1537" s="82">
        <f t="shared" si="246"/>
        <v>2833.1088</v>
      </c>
      <c r="AA1537" s="75">
        <f t="shared" si="247"/>
        <v>0</v>
      </c>
      <c r="AB1537" s="75">
        <f t="shared" si="248"/>
        <v>0</v>
      </c>
      <c r="AC1537" s="82">
        <f t="shared" si="249"/>
        <v>0</v>
      </c>
    </row>
    <row r="1538" spans="1:29" x14ac:dyDescent="0.35">
      <c r="A1538" s="70" t="str">
        <f>'Activity rawdata'!A1537</f>
        <v>BH5660-1-164</v>
      </c>
      <c r="B1538" s="71" t="str">
        <f>'Activity rawdata'!B1537</f>
        <v>LB</v>
      </c>
      <c r="C1538" s="71" t="str">
        <f>IF('Activity rawdata'!C1537="PY","Planted",IF('Activity rawdata'!C1537="NY","Nat/Convert",IF('Activity rawdata'!C1537="NN","Nat/Nonconvert",IF('Activity rawdata'!C1537="OY","Planted"))))</f>
        <v>Planted</v>
      </c>
      <c r="D1538" s="70" t="str">
        <f>'Activity rawdata'!D1537</f>
        <v>STP2</v>
      </c>
      <c r="E1538" s="72" t="str">
        <f>'Activity rawdata'!E1537</f>
        <v>66</v>
      </c>
      <c r="F1538" s="73" t="str">
        <f>'Activity rawdata'!L1537</f>
        <v>NO</v>
      </c>
      <c r="G1538" s="72" t="str">
        <f>'Activity rawdata'!R1537</f>
        <v>2065</v>
      </c>
      <c r="H1538" s="72" t="str">
        <f>IF('Activity rawdata'!P1537="AHTHIN1","1st Thin",IF('Activity rawdata'!P1537="AHCC","Clearcut",IF('Activity rawdata'!P1537="AHTHSMZ","SMZ Thin",IF('Activity rawdata'!P1537="AHTHIN2","2nd Thin",IF('Activity rawdata'!P1537="AFERTE","Early Fert",IF('Activity rawdata'!P1537="AFERTM","Mid Fert",IF('Activity rawdata'!P1537="AFERTL","Late Fert",  IF('Activity rawdata'!P1537="ASP","Site Prep", IF('Activity rawdata'!P1537="APLT","Plant",  IF('Activity rawdata'!P1537="ANREG","Natural Regeneration"))))))))))</f>
        <v>1st Thin</v>
      </c>
      <c r="I1538" s="74">
        <f>'Activity rawdata'!O1537</f>
        <v>7.07</v>
      </c>
      <c r="J1538" s="75">
        <f>'Activity rawdata'!N1537</f>
        <v>14</v>
      </c>
      <c r="K1538" s="75">
        <f>'Activity rawdata'!AC1537</f>
        <v>97.77</v>
      </c>
      <c r="L1538" s="75">
        <f>'Activity rawdata'!AD1537</f>
        <v>385.89</v>
      </c>
      <c r="M1538" s="76">
        <f>'Activity rawdata'!AE1537</f>
        <v>6.8156510519024405</v>
      </c>
      <c r="N1538" s="83">
        <f>'Activity rawdata'!T1537+'Activity rawdata'!U1537</f>
        <v>20.58</v>
      </c>
      <c r="O1538" s="80">
        <f>'Activity rawdata'!V1537</f>
        <v>0.05</v>
      </c>
      <c r="P1538" s="80">
        <f>'Activity rawdata'!W1537</f>
        <v>0</v>
      </c>
      <c r="Q1538" s="80">
        <f>'Activity rawdata'!X1537</f>
        <v>0</v>
      </c>
      <c r="R1538" s="84">
        <f t="shared" si="240"/>
        <v>20.63</v>
      </c>
      <c r="S1538" s="80">
        <f>'Activity rawdata'!Z1537</f>
        <v>0</v>
      </c>
      <c r="T1538" s="80">
        <f>'Activity rawdata'!AA1537</f>
        <v>0</v>
      </c>
      <c r="U1538" s="80">
        <f t="shared" si="241"/>
        <v>0</v>
      </c>
      <c r="V1538" s="81">
        <f t="shared" si="242"/>
        <v>145.50059999999999</v>
      </c>
      <c r="W1538" s="75">
        <f t="shared" si="243"/>
        <v>0.35350000000000004</v>
      </c>
      <c r="X1538" s="75">
        <f t="shared" si="244"/>
        <v>0</v>
      </c>
      <c r="Y1538" s="75">
        <f t="shared" si="245"/>
        <v>0</v>
      </c>
      <c r="Z1538" s="82">
        <f t="shared" si="246"/>
        <v>145.85409999999999</v>
      </c>
      <c r="AA1538" s="75">
        <f t="shared" si="247"/>
        <v>0</v>
      </c>
      <c r="AB1538" s="75">
        <f t="shared" si="248"/>
        <v>0</v>
      </c>
      <c r="AC1538" s="82">
        <f t="shared" si="249"/>
        <v>0</v>
      </c>
    </row>
    <row r="1539" spans="1:29" x14ac:dyDescent="0.35">
      <c r="A1539" s="70" t="str">
        <f>'Activity rawdata'!A1538</f>
        <v>BH5660-1-194</v>
      </c>
      <c r="B1539" s="71" t="str">
        <f>'Activity rawdata'!B1538</f>
        <v>LB</v>
      </c>
      <c r="C1539" s="71" t="str">
        <f>IF('Activity rawdata'!C1538="PY","Planted",IF('Activity rawdata'!C1538="NY","Nat/Convert",IF('Activity rawdata'!C1538="NN","Nat/Nonconvert",IF('Activity rawdata'!C1538="OY","Planted"))))</f>
        <v>Planted</v>
      </c>
      <c r="D1539" s="70" t="str">
        <f>'Activity rawdata'!D1538</f>
        <v>STP2</v>
      </c>
      <c r="E1539" s="72" t="str">
        <f>'Activity rawdata'!E1538</f>
        <v>66</v>
      </c>
      <c r="F1539" s="73" t="str">
        <f>'Activity rawdata'!L1538</f>
        <v>NO</v>
      </c>
      <c r="G1539" s="72" t="str">
        <f>'Activity rawdata'!R1538</f>
        <v>2065</v>
      </c>
      <c r="H1539" s="72" t="str">
        <f>IF('Activity rawdata'!P1538="AHTHIN1","1st Thin",IF('Activity rawdata'!P1538="AHCC","Clearcut",IF('Activity rawdata'!P1538="AHTHSMZ","SMZ Thin",IF('Activity rawdata'!P1538="AHTHIN2","2nd Thin",IF('Activity rawdata'!P1538="AFERTE","Early Fert",IF('Activity rawdata'!P1538="AFERTM","Mid Fert",IF('Activity rawdata'!P1538="AFERTL","Late Fert",  IF('Activity rawdata'!P1538="ASP","Site Prep", IF('Activity rawdata'!P1538="APLT","Plant",  IF('Activity rawdata'!P1538="ANREG","Natural Regeneration"))))))))))</f>
        <v>1st Thin</v>
      </c>
      <c r="I1539" s="74">
        <f>'Activity rawdata'!O1538</f>
        <v>79.319999999999993</v>
      </c>
      <c r="J1539" s="75">
        <f>'Activity rawdata'!N1538</f>
        <v>14</v>
      </c>
      <c r="K1539" s="75">
        <f>'Activity rawdata'!AC1538</f>
        <v>97.77</v>
      </c>
      <c r="L1539" s="75">
        <f>'Activity rawdata'!AD1538</f>
        <v>385.89</v>
      </c>
      <c r="M1539" s="76">
        <f>'Activity rawdata'!AE1538</f>
        <v>6.8156510519024405</v>
      </c>
      <c r="N1539" s="83">
        <f>'Activity rawdata'!T1538+'Activity rawdata'!U1538</f>
        <v>20.58</v>
      </c>
      <c r="O1539" s="80">
        <f>'Activity rawdata'!V1538</f>
        <v>0.05</v>
      </c>
      <c r="P1539" s="80">
        <f>'Activity rawdata'!W1538</f>
        <v>0</v>
      </c>
      <c r="Q1539" s="80">
        <f>'Activity rawdata'!X1538</f>
        <v>0</v>
      </c>
      <c r="R1539" s="84">
        <f t="shared" si="240"/>
        <v>20.63</v>
      </c>
      <c r="S1539" s="80">
        <f>'Activity rawdata'!Z1538</f>
        <v>0</v>
      </c>
      <c r="T1539" s="80">
        <f>'Activity rawdata'!AA1538</f>
        <v>0</v>
      </c>
      <c r="U1539" s="80">
        <f t="shared" si="241"/>
        <v>0</v>
      </c>
      <c r="V1539" s="81">
        <f t="shared" si="242"/>
        <v>1632.4055999999998</v>
      </c>
      <c r="W1539" s="75">
        <f t="shared" si="243"/>
        <v>3.9659999999999997</v>
      </c>
      <c r="X1539" s="75">
        <f t="shared" si="244"/>
        <v>0</v>
      </c>
      <c r="Y1539" s="75">
        <f t="shared" si="245"/>
        <v>0</v>
      </c>
      <c r="Z1539" s="82">
        <f t="shared" si="246"/>
        <v>1636.3715999999997</v>
      </c>
      <c r="AA1539" s="75">
        <f t="shared" si="247"/>
        <v>0</v>
      </c>
      <c r="AB1539" s="75">
        <f t="shared" si="248"/>
        <v>0</v>
      </c>
      <c r="AC1539" s="82">
        <f t="shared" si="249"/>
        <v>0</v>
      </c>
    </row>
    <row r="1540" spans="1:29" x14ac:dyDescent="0.35">
      <c r="A1540" s="70" t="str">
        <f>'Activity rawdata'!A1539</f>
        <v>BH6112-1-251</v>
      </c>
      <c r="B1540" s="71" t="str">
        <f>'Activity rawdata'!B1539</f>
        <v>LB</v>
      </c>
      <c r="C1540" s="71" t="str">
        <f>IF('Activity rawdata'!C1539="PY","Planted",IF('Activity rawdata'!C1539="NY","Nat/Convert",IF('Activity rawdata'!C1539="NN","Nat/Nonconvert",IF('Activity rawdata'!C1539="OY","Planted"))))</f>
        <v>Planted</v>
      </c>
      <c r="D1540" s="70" t="str">
        <f>'Activity rawdata'!D1539</f>
        <v>STP2</v>
      </c>
      <c r="E1540" s="72" t="str">
        <f>'Activity rawdata'!E1539</f>
        <v>63</v>
      </c>
      <c r="F1540" s="73" t="str">
        <f>'Activity rawdata'!L1539</f>
        <v>NO</v>
      </c>
      <c r="G1540" s="72" t="str">
        <f>'Activity rawdata'!R1539</f>
        <v>2065</v>
      </c>
      <c r="H1540" s="72" t="str">
        <f>IF('Activity rawdata'!P1539="AHTHIN1","1st Thin",IF('Activity rawdata'!P1539="AHCC","Clearcut",IF('Activity rawdata'!P1539="AHTHSMZ","SMZ Thin",IF('Activity rawdata'!P1539="AHTHIN2","2nd Thin",IF('Activity rawdata'!P1539="AFERTE","Early Fert",IF('Activity rawdata'!P1539="AFERTM","Mid Fert",IF('Activity rawdata'!P1539="AFERTL","Late Fert",  IF('Activity rawdata'!P1539="ASP","Site Prep", IF('Activity rawdata'!P1539="APLT","Plant",  IF('Activity rawdata'!P1539="ANREG","Natural Regeneration"))))))))))</f>
        <v>1st Thin</v>
      </c>
      <c r="I1540" s="74">
        <f>'Activity rawdata'!O1539</f>
        <v>20.010000000000002</v>
      </c>
      <c r="J1540" s="75">
        <f>'Activity rawdata'!N1539</f>
        <v>14</v>
      </c>
      <c r="K1540" s="75">
        <f>'Activity rawdata'!AC1539</f>
        <v>85.11</v>
      </c>
      <c r="L1540" s="75">
        <f>'Activity rawdata'!AD1539</f>
        <v>388.85</v>
      </c>
      <c r="M1540" s="76">
        <f>'Activity rawdata'!AE1539</f>
        <v>6.3348384709691263</v>
      </c>
      <c r="N1540" s="83">
        <f>'Activity rawdata'!T1539+'Activity rawdata'!U1539</f>
        <v>15.32</v>
      </c>
      <c r="O1540" s="80">
        <f>'Activity rawdata'!V1539</f>
        <v>0</v>
      </c>
      <c r="P1540" s="80">
        <f>'Activity rawdata'!W1539</f>
        <v>0</v>
      </c>
      <c r="Q1540" s="80">
        <f>'Activity rawdata'!X1539</f>
        <v>0</v>
      </c>
      <c r="R1540" s="84">
        <f t="shared" si="240"/>
        <v>15.32</v>
      </c>
      <c r="S1540" s="80">
        <f>'Activity rawdata'!Z1539</f>
        <v>0</v>
      </c>
      <c r="T1540" s="80">
        <f>'Activity rawdata'!AA1539</f>
        <v>0</v>
      </c>
      <c r="U1540" s="80">
        <f t="shared" si="241"/>
        <v>0</v>
      </c>
      <c r="V1540" s="81">
        <f t="shared" si="242"/>
        <v>306.5532</v>
      </c>
      <c r="W1540" s="75">
        <f t="shared" si="243"/>
        <v>0</v>
      </c>
      <c r="X1540" s="75">
        <f t="shared" si="244"/>
        <v>0</v>
      </c>
      <c r="Y1540" s="75">
        <f t="shared" si="245"/>
        <v>0</v>
      </c>
      <c r="Z1540" s="82">
        <f t="shared" si="246"/>
        <v>306.5532</v>
      </c>
      <c r="AA1540" s="75">
        <f t="shared" si="247"/>
        <v>0</v>
      </c>
      <c r="AB1540" s="75">
        <f t="shared" si="248"/>
        <v>0</v>
      </c>
      <c r="AC1540" s="82">
        <f t="shared" si="249"/>
        <v>0</v>
      </c>
    </row>
    <row r="1541" spans="1:29" x14ac:dyDescent="0.35">
      <c r="A1541" s="70" t="str">
        <f>'Activity rawdata'!A1540</f>
        <v>BH6112-1-260</v>
      </c>
      <c r="B1541" s="71" t="str">
        <f>'Activity rawdata'!B1540</f>
        <v>LB</v>
      </c>
      <c r="C1541" s="71" t="str">
        <f>IF('Activity rawdata'!C1540="PY","Planted",IF('Activity rawdata'!C1540="NY","Nat/Convert",IF('Activity rawdata'!C1540="NN","Nat/Nonconvert",IF('Activity rawdata'!C1540="OY","Planted"))))</f>
        <v>Planted</v>
      </c>
      <c r="D1541" s="70" t="str">
        <f>'Activity rawdata'!D1540</f>
        <v>STP2</v>
      </c>
      <c r="E1541" s="72" t="str">
        <f>'Activity rawdata'!E1540</f>
        <v>65</v>
      </c>
      <c r="F1541" s="73" t="str">
        <f>'Activity rawdata'!L1540</f>
        <v>NO</v>
      </c>
      <c r="G1541" s="72" t="str">
        <f>'Activity rawdata'!R1540</f>
        <v>2065</v>
      </c>
      <c r="H1541" s="72" t="str">
        <f>IF('Activity rawdata'!P1540="AHTHIN1","1st Thin",IF('Activity rawdata'!P1540="AHCC","Clearcut",IF('Activity rawdata'!P1540="AHTHSMZ","SMZ Thin",IF('Activity rawdata'!P1540="AHTHIN2","2nd Thin",IF('Activity rawdata'!P1540="AFERTE","Early Fert",IF('Activity rawdata'!P1540="AFERTM","Mid Fert",IF('Activity rawdata'!P1540="AFERTL","Late Fert",  IF('Activity rawdata'!P1540="ASP","Site Prep", IF('Activity rawdata'!P1540="APLT","Plant",  IF('Activity rawdata'!P1540="ANREG","Natural Regeneration"))))))))))</f>
        <v>1st Thin</v>
      </c>
      <c r="I1541" s="74">
        <f>'Activity rawdata'!O1540</f>
        <v>50.34</v>
      </c>
      <c r="J1541" s="75">
        <f>'Activity rawdata'!N1540</f>
        <v>14</v>
      </c>
      <c r="K1541" s="75">
        <f>'Activity rawdata'!AC1540</f>
        <v>97.77</v>
      </c>
      <c r="L1541" s="75">
        <f>'Activity rawdata'!AD1540</f>
        <v>385.89</v>
      </c>
      <c r="M1541" s="76">
        <f>'Activity rawdata'!AE1540</f>
        <v>6.8156510519024405</v>
      </c>
      <c r="N1541" s="83">
        <f>'Activity rawdata'!T1540+'Activity rawdata'!U1540</f>
        <v>20.58</v>
      </c>
      <c r="O1541" s="80">
        <f>'Activity rawdata'!V1540</f>
        <v>0.05</v>
      </c>
      <c r="P1541" s="80">
        <f>'Activity rawdata'!W1540</f>
        <v>0</v>
      </c>
      <c r="Q1541" s="80">
        <f>'Activity rawdata'!X1540</f>
        <v>0</v>
      </c>
      <c r="R1541" s="84">
        <f t="shared" si="240"/>
        <v>20.63</v>
      </c>
      <c r="S1541" s="80">
        <f>'Activity rawdata'!Z1540</f>
        <v>0</v>
      </c>
      <c r="T1541" s="80">
        <f>'Activity rawdata'!AA1540</f>
        <v>0</v>
      </c>
      <c r="U1541" s="80">
        <f t="shared" si="241"/>
        <v>0</v>
      </c>
      <c r="V1541" s="81">
        <f t="shared" si="242"/>
        <v>1035.9972</v>
      </c>
      <c r="W1541" s="75">
        <f t="shared" si="243"/>
        <v>2.5170000000000003</v>
      </c>
      <c r="X1541" s="75">
        <f t="shared" si="244"/>
        <v>0</v>
      </c>
      <c r="Y1541" s="75">
        <f t="shared" si="245"/>
        <v>0</v>
      </c>
      <c r="Z1541" s="82">
        <f t="shared" si="246"/>
        <v>1038.5142000000001</v>
      </c>
      <c r="AA1541" s="75">
        <f t="shared" si="247"/>
        <v>0</v>
      </c>
      <c r="AB1541" s="75">
        <f t="shared" si="248"/>
        <v>0</v>
      </c>
      <c r="AC1541" s="82">
        <f t="shared" si="249"/>
        <v>0</v>
      </c>
    </row>
    <row r="1542" spans="1:29" x14ac:dyDescent="0.35">
      <c r="A1542" s="70" t="str">
        <f>'Activity rawdata'!A1541</f>
        <v>BH1429-1-11</v>
      </c>
      <c r="B1542" s="71" t="str">
        <f>'Activity rawdata'!B1541</f>
        <v>LB</v>
      </c>
      <c r="C1542" s="71" t="str">
        <f>IF('Activity rawdata'!C1541="PY","Planted",IF('Activity rawdata'!C1541="NY","Nat/Convert",IF('Activity rawdata'!C1541="NN","Nat/Nonconvert",IF('Activity rawdata'!C1541="OY","Planted"))))</f>
        <v>Planted</v>
      </c>
      <c r="D1542" s="70" t="str">
        <f>'Activity rawdata'!D1541</f>
        <v>STP2</v>
      </c>
      <c r="E1542" s="72" t="str">
        <f>'Activity rawdata'!E1541</f>
        <v>77</v>
      </c>
      <c r="F1542" s="73" t="str">
        <f>'Activity rawdata'!L1541</f>
        <v>NO</v>
      </c>
      <c r="G1542" s="72" t="str">
        <f>'Activity rawdata'!R1541</f>
        <v>2065</v>
      </c>
      <c r="H1542" s="72" t="str">
        <f>IF('Activity rawdata'!P1541="AHTHIN1","1st Thin",IF('Activity rawdata'!P1541="AHCC","Clearcut",IF('Activity rawdata'!P1541="AHTHSMZ","SMZ Thin",IF('Activity rawdata'!P1541="AHTHIN2","2nd Thin",IF('Activity rawdata'!P1541="AFERTE","Early Fert",IF('Activity rawdata'!P1541="AFERTM","Mid Fert",IF('Activity rawdata'!P1541="AFERTL","Late Fert",  IF('Activity rawdata'!P1541="ASP","Site Prep", IF('Activity rawdata'!P1541="APLT","Plant",  IF('Activity rawdata'!P1541="ANREG","Natural Regeneration"))))))))))</f>
        <v>1st Thin</v>
      </c>
      <c r="I1542" s="74">
        <f>'Activity rawdata'!O1541</f>
        <v>172.42</v>
      </c>
      <c r="J1542" s="75">
        <f>'Activity rawdata'!N1541</f>
        <v>14</v>
      </c>
      <c r="K1542" s="75">
        <f>'Activity rawdata'!AC1541</f>
        <v>125.83</v>
      </c>
      <c r="L1542" s="75">
        <f>'Activity rawdata'!AD1541</f>
        <v>379.35</v>
      </c>
      <c r="M1542" s="76">
        <f>'Activity rawdata'!AE1541</f>
        <v>7.7984511487921546</v>
      </c>
      <c r="N1542" s="83">
        <f>'Activity rawdata'!T1541+'Activity rawdata'!U1541</f>
        <v>24.83</v>
      </c>
      <c r="O1542" s="80">
        <f>'Activity rawdata'!V1541</f>
        <v>7.63</v>
      </c>
      <c r="P1542" s="80">
        <f>'Activity rawdata'!W1541</f>
        <v>0</v>
      </c>
      <c r="Q1542" s="80">
        <f>'Activity rawdata'!X1541</f>
        <v>0</v>
      </c>
      <c r="R1542" s="84">
        <f t="shared" si="240"/>
        <v>32.46</v>
      </c>
      <c r="S1542" s="80">
        <f>'Activity rawdata'!Z1541</f>
        <v>0</v>
      </c>
      <c r="T1542" s="80">
        <f>'Activity rawdata'!AA1541</f>
        <v>0</v>
      </c>
      <c r="U1542" s="80">
        <f t="shared" si="241"/>
        <v>0</v>
      </c>
      <c r="V1542" s="81">
        <f t="shared" si="242"/>
        <v>4281.1885999999995</v>
      </c>
      <c r="W1542" s="75">
        <f t="shared" si="243"/>
        <v>1315.5645999999999</v>
      </c>
      <c r="X1542" s="75">
        <f t="shared" si="244"/>
        <v>0</v>
      </c>
      <c r="Y1542" s="75">
        <f t="shared" si="245"/>
        <v>0</v>
      </c>
      <c r="Z1542" s="82">
        <f t="shared" si="246"/>
        <v>5596.7531999999992</v>
      </c>
      <c r="AA1542" s="75">
        <f t="shared" si="247"/>
        <v>0</v>
      </c>
      <c r="AB1542" s="75">
        <f t="shared" si="248"/>
        <v>0</v>
      </c>
      <c r="AC1542" s="82">
        <f t="shared" si="249"/>
        <v>0</v>
      </c>
    </row>
    <row r="1543" spans="1:29" x14ac:dyDescent="0.35">
      <c r="A1543" s="70" t="str">
        <f>'Activity rawdata'!A1542</f>
        <v>BH2061-1-83</v>
      </c>
      <c r="B1543" s="71" t="str">
        <f>'Activity rawdata'!B1542</f>
        <v>LB</v>
      </c>
      <c r="C1543" s="71" t="str">
        <f>IF('Activity rawdata'!C1542="PY","Planted",IF('Activity rawdata'!C1542="NY","Nat/Convert",IF('Activity rawdata'!C1542="NN","Nat/Nonconvert",IF('Activity rawdata'!C1542="OY","Planted"))))</f>
        <v>Planted</v>
      </c>
      <c r="D1543" s="70" t="str">
        <f>'Activity rawdata'!D1542</f>
        <v>STP2</v>
      </c>
      <c r="E1543" s="72" t="str">
        <f>'Activity rawdata'!E1542</f>
        <v>71</v>
      </c>
      <c r="F1543" s="73" t="str">
        <f>'Activity rawdata'!L1542</f>
        <v>NO</v>
      </c>
      <c r="G1543" s="72" t="str">
        <f>'Activity rawdata'!R1542</f>
        <v>2065</v>
      </c>
      <c r="H1543" s="72" t="str">
        <f>IF('Activity rawdata'!P1542="AHTHIN1","1st Thin",IF('Activity rawdata'!P1542="AHCC","Clearcut",IF('Activity rawdata'!P1542="AHTHSMZ","SMZ Thin",IF('Activity rawdata'!P1542="AHTHIN2","2nd Thin",IF('Activity rawdata'!P1542="AFERTE","Early Fert",IF('Activity rawdata'!P1542="AFERTM","Mid Fert",IF('Activity rawdata'!P1542="AFERTL","Late Fert",  IF('Activity rawdata'!P1542="ASP","Site Prep", IF('Activity rawdata'!P1542="APLT","Plant",  IF('Activity rawdata'!P1542="ANREG","Natural Regeneration"))))))))))</f>
        <v>1st Thin</v>
      </c>
      <c r="I1543" s="74">
        <f>'Activity rawdata'!O1542</f>
        <v>101.07</v>
      </c>
      <c r="J1543" s="75">
        <f>'Activity rawdata'!N1542</f>
        <v>14</v>
      </c>
      <c r="K1543" s="75">
        <f>'Activity rawdata'!AC1542</f>
        <v>111.34</v>
      </c>
      <c r="L1543" s="75">
        <f>'Activity rawdata'!AD1542</f>
        <v>382.74</v>
      </c>
      <c r="M1543" s="76">
        <f>'Activity rawdata'!AE1542</f>
        <v>7.3031460205554017</v>
      </c>
      <c r="N1543" s="83">
        <f>'Activity rawdata'!T1542+'Activity rawdata'!U1542</f>
        <v>25.45</v>
      </c>
      <c r="O1543" s="80">
        <f>'Activity rawdata'!V1542</f>
        <v>0.28999999999999998</v>
      </c>
      <c r="P1543" s="80">
        <f>'Activity rawdata'!W1542</f>
        <v>0</v>
      </c>
      <c r="Q1543" s="80">
        <f>'Activity rawdata'!X1542</f>
        <v>0</v>
      </c>
      <c r="R1543" s="84">
        <f t="shared" si="240"/>
        <v>25.74</v>
      </c>
      <c r="S1543" s="80">
        <f>'Activity rawdata'!Z1542</f>
        <v>0</v>
      </c>
      <c r="T1543" s="80">
        <f>'Activity rawdata'!AA1542</f>
        <v>0</v>
      </c>
      <c r="U1543" s="80">
        <f t="shared" si="241"/>
        <v>0</v>
      </c>
      <c r="V1543" s="81">
        <f t="shared" si="242"/>
        <v>2572.2314999999999</v>
      </c>
      <c r="W1543" s="75">
        <f t="shared" si="243"/>
        <v>29.310299999999994</v>
      </c>
      <c r="X1543" s="75">
        <f t="shared" si="244"/>
        <v>0</v>
      </c>
      <c r="Y1543" s="75">
        <f t="shared" si="245"/>
        <v>0</v>
      </c>
      <c r="Z1543" s="82">
        <f t="shared" si="246"/>
        <v>2601.5418</v>
      </c>
      <c r="AA1543" s="75">
        <f t="shared" si="247"/>
        <v>0</v>
      </c>
      <c r="AB1543" s="75">
        <f t="shared" si="248"/>
        <v>0</v>
      </c>
      <c r="AC1543" s="82">
        <f t="shared" si="249"/>
        <v>0</v>
      </c>
    </row>
    <row r="1544" spans="1:29" x14ac:dyDescent="0.35">
      <c r="A1544" s="70" t="str">
        <f>'Activity rawdata'!A1543</f>
        <v>BH5660-1-169</v>
      </c>
      <c r="B1544" s="71" t="str">
        <f>'Activity rawdata'!B1543</f>
        <v>LB</v>
      </c>
      <c r="C1544" s="71" t="str">
        <f>IF('Activity rawdata'!C1543="PY","Planted",IF('Activity rawdata'!C1543="NY","Nat/Convert",IF('Activity rawdata'!C1543="NN","Nat/Nonconvert",IF('Activity rawdata'!C1543="OY","Planted"))))</f>
        <v>Planted</v>
      </c>
      <c r="D1544" s="70" t="str">
        <f>'Activity rawdata'!D1543</f>
        <v>STP2</v>
      </c>
      <c r="E1544" s="72" t="str">
        <f>'Activity rawdata'!E1543</f>
        <v>81</v>
      </c>
      <c r="F1544" s="73" t="str">
        <f>'Activity rawdata'!L1543</f>
        <v>MT1</v>
      </c>
      <c r="G1544" s="72" t="str">
        <f>'Activity rawdata'!R1543</f>
        <v>2065</v>
      </c>
      <c r="H1544" s="72" t="str">
        <f>IF('Activity rawdata'!P1543="AHTHIN1","1st Thin",IF('Activity rawdata'!P1543="AHCC","Clearcut",IF('Activity rawdata'!P1543="AHTHSMZ","SMZ Thin",IF('Activity rawdata'!P1543="AHTHIN2","2nd Thin",IF('Activity rawdata'!P1543="AFERTE","Early Fert",IF('Activity rawdata'!P1543="AFERTM","Mid Fert",IF('Activity rawdata'!P1543="AFERTL","Late Fert",  IF('Activity rawdata'!P1543="ASP","Site Prep", IF('Activity rawdata'!P1543="APLT","Plant",  IF('Activity rawdata'!P1543="ANREG","Natural Regeneration"))))))))))</f>
        <v>2nd Thin</v>
      </c>
      <c r="I1544" s="74">
        <f>'Activity rawdata'!O1543</f>
        <v>51.29</v>
      </c>
      <c r="J1544" s="75">
        <f>'Activity rawdata'!N1543</f>
        <v>20</v>
      </c>
      <c r="K1544" s="75">
        <f>'Activity rawdata'!AC1543</f>
        <v>106.56</v>
      </c>
      <c r="L1544" s="75">
        <f>'Activity rawdata'!AD1543</f>
        <v>185.94</v>
      </c>
      <c r="M1544" s="76">
        <f>'Activity rawdata'!AE1543</f>
        <v>10.25054589569045</v>
      </c>
      <c r="N1544" s="83">
        <f>'Activity rawdata'!T1543+'Activity rawdata'!U1543</f>
        <v>7.53</v>
      </c>
      <c r="O1544" s="80">
        <f>'Activity rawdata'!V1543</f>
        <v>22.16</v>
      </c>
      <c r="P1544" s="80">
        <f>'Activity rawdata'!W1543</f>
        <v>0</v>
      </c>
      <c r="Q1544" s="80">
        <f>'Activity rawdata'!X1543</f>
        <v>0</v>
      </c>
      <c r="R1544" s="84">
        <f t="shared" si="240"/>
        <v>29.69</v>
      </c>
      <c r="S1544" s="80">
        <f>'Activity rawdata'!Z1543</f>
        <v>0</v>
      </c>
      <c r="T1544" s="80">
        <f>'Activity rawdata'!AA1543</f>
        <v>0</v>
      </c>
      <c r="U1544" s="80">
        <f t="shared" si="241"/>
        <v>0</v>
      </c>
      <c r="V1544" s="81">
        <f t="shared" si="242"/>
        <v>386.21370000000002</v>
      </c>
      <c r="W1544" s="75">
        <f t="shared" si="243"/>
        <v>1136.5863999999999</v>
      </c>
      <c r="X1544" s="75">
        <f t="shared" si="244"/>
        <v>0</v>
      </c>
      <c r="Y1544" s="75">
        <f t="shared" si="245"/>
        <v>0</v>
      </c>
      <c r="Z1544" s="82">
        <f t="shared" si="246"/>
        <v>1522.8000999999999</v>
      </c>
      <c r="AA1544" s="75">
        <f t="shared" si="247"/>
        <v>0</v>
      </c>
      <c r="AB1544" s="75">
        <f t="shared" si="248"/>
        <v>0</v>
      </c>
      <c r="AC1544" s="82">
        <f t="shared" si="249"/>
        <v>0</v>
      </c>
    </row>
    <row r="1545" spans="1:29" x14ac:dyDescent="0.35">
      <c r="A1545" s="70" t="str">
        <f>'Activity rawdata'!A1544</f>
        <v>BH5140-1-147</v>
      </c>
      <c r="B1545" s="71" t="str">
        <f>'Activity rawdata'!B1544</f>
        <v>LB</v>
      </c>
      <c r="C1545" s="71" t="str">
        <f>IF('Activity rawdata'!C1544="PY","Planted",IF('Activity rawdata'!C1544="NY","Nat/Convert",IF('Activity rawdata'!C1544="NN","Nat/Nonconvert",IF('Activity rawdata'!C1544="OY","Planted"))))</f>
        <v>Planted</v>
      </c>
      <c r="D1545" s="70" t="str">
        <f>'Activity rawdata'!D1544</f>
        <v>STP2</v>
      </c>
      <c r="E1545" s="72" t="str">
        <f>'Activity rawdata'!E1544</f>
        <v>81</v>
      </c>
      <c r="F1545" s="73" t="str">
        <f>'Activity rawdata'!L1544</f>
        <v>MT1</v>
      </c>
      <c r="G1545" s="72" t="str">
        <f>'Activity rawdata'!R1544</f>
        <v>2065</v>
      </c>
      <c r="H1545" s="72" t="str">
        <f>IF('Activity rawdata'!P1544="AHTHIN1","1st Thin",IF('Activity rawdata'!P1544="AHCC","Clearcut",IF('Activity rawdata'!P1544="AHTHSMZ","SMZ Thin",IF('Activity rawdata'!P1544="AHTHIN2","2nd Thin",IF('Activity rawdata'!P1544="AFERTE","Early Fert",IF('Activity rawdata'!P1544="AFERTM","Mid Fert",IF('Activity rawdata'!P1544="AFERTL","Late Fert",  IF('Activity rawdata'!P1544="ASP","Site Prep", IF('Activity rawdata'!P1544="APLT","Plant",  IF('Activity rawdata'!P1544="ANREG","Natural Regeneration"))))))))))</f>
        <v>2nd Thin</v>
      </c>
      <c r="I1545" s="74">
        <f>'Activity rawdata'!O1544</f>
        <v>72.11</v>
      </c>
      <c r="J1545" s="75">
        <f>'Activity rawdata'!N1544</f>
        <v>20</v>
      </c>
      <c r="K1545" s="75">
        <f>'Activity rawdata'!AC1544</f>
        <v>106.56</v>
      </c>
      <c r="L1545" s="75">
        <f>'Activity rawdata'!AD1544</f>
        <v>185.94</v>
      </c>
      <c r="M1545" s="76">
        <f>'Activity rawdata'!AE1544</f>
        <v>10.25054589569045</v>
      </c>
      <c r="N1545" s="83">
        <f>'Activity rawdata'!T1544+'Activity rawdata'!U1544</f>
        <v>7.53</v>
      </c>
      <c r="O1545" s="80">
        <f>'Activity rawdata'!V1544</f>
        <v>22.16</v>
      </c>
      <c r="P1545" s="80">
        <f>'Activity rawdata'!W1544</f>
        <v>0</v>
      </c>
      <c r="Q1545" s="80">
        <f>'Activity rawdata'!X1544</f>
        <v>0</v>
      </c>
      <c r="R1545" s="84">
        <f t="shared" si="240"/>
        <v>29.69</v>
      </c>
      <c r="S1545" s="80">
        <f>'Activity rawdata'!Z1544</f>
        <v>0</v>
      </c>
      <c r="T1545" s="80">
        <f>'Activity rawdata'!AA1544</f>
        <v>0</v>
      </c>
      <c r="U1545" s="80">
        <f t="shared" si="241"/>
        <v>0</v>
      </c>
      <c r="V1545" s="81">
        <f t="shared" si="242"/>
        <v>542.98829999999998</v>
      </c>
      <c r="W1545" s="75">
        <f t="shared" si="243"/>
        <v>1597.9576</v>
      </c>
      <c r="X1545" s="75">
        <f t="shared" si="244"/>
        <v>0</v>
      </c>
      <c r="Y1545" s="75">
        <f t="shared" si="245"/>
        <v>0</v>
      </c>
      <c r="Z1545" s="82">
        <f t="shared" si="246"/>
        <v>2140.9458999999997</v>
      </c>
      <c r="AA1545" s="75">
        <f t="shared" si="247"/>
        <v>0</v>
      </c>
      <c r="AB1545" s="75">
        <f t="shared" si="248"/>
        <v>0</v>
      </c>
      <c r="AC1545" s="82">
        <f t="shared" si="249"/>
        <v>0</v>
      </c>
    </row>
    <row r="1546" spans="1:29" x14ac:dyDescent="0.35">
      <c r="A1546" s="70" t="str">
        <f>'Activity rawdata'!A1545</f>
        <v>BH5135-1-137</v>
      </c>
      <c r="B1546" s="71" t="str">
        <f>'Activity rawdata'!B1545</f>
        <v>LB</v>
      </c>
      <c r="C1546" s="71" t="str">
        <f>IF('Activity rawdata'!C1545="PY","Planted",IF('Activity rawdata'!C1545="NY","Nat/Convert",IF('Activity rawdata'!C1545="NN","Nat/Nonconvert",IF('Activity rawdata'!C1545="OY","Planted"))))</f>
        <v>Planted</v>
      </c>
      <c r="D1546" s="70" t="str">
        <f>'Activity rawdata'!D1545</f>
        <v>STP2</v>
      </c>
      <c r="E1546" s="72" t="str">
        <f>'Activity rawdata'!E1545</f>
        <v>80</v>
      </c>
      <c r="F1546" s="73" t="str">
        <f>'Activity rawdata'!L1545</f>
        <v>MT1</v>
      </c>
      <c r="G1546" s="72" t="str">
        <f>'Activity rawdata'!R1545</f>
        <v>2065</v>
      </c>
      <c r="H1546" s="72" t="str">
        <f>IF('Activity rawdata'!P1545="AHTHIN1","1st Thin",IF('Activity rawdata'!P1545="AHCC","Clearcut",IF('Activity rawdata'!P1545="AHTHSMZ","SMZ Thin",IF('Activity rawdata'!P1545="AHTHIN2","2nd Thin",IF('Activity rawdata'!P1545="AFERTE","Early Fert",IF('Activity rawdata'!P1545="AFERTM","Mid Fert",IF('Activity rawdata'!P1545="AFERTL","Late Fert",  IF('Activity rawdata'!P1545="ASP","Site Prep", IF('Activity rawdata'!P1545="APLT","Plant",  IF('Activity rawdata'!P1545="ANREG","Natural Regeneration"))))))))))</f>
        <v>2nd Thin</v>
      </c>
      <c r="I1546" s="74">
        <f>'Activity rawdata'!O1545</f>
        <v>5.54</v>
      </c>
      <c r="J1546" s="75">
        <f>'Activity rawdata'!N1545</f>
        <v>20</v>
      </c>
      <c r="K1546" s="75">
        <f>'Activity rawdata'!AC1545</f>
        <v>106.56</v>
      </c>
      <c r="L1546" s="75">
        <f>'Activity rawdata'!AD1545</f>
        <v>185.94</v>
      </c>
      <c r="M1546" s="76">
        <f>'Activity rawdata'!AE1545</f>
        <v>10.25054589569045</v>
      </c>
      <c r="N1546" s="83">
        <f>'Activity rawdata'!T1545+'Activity rawdata'!U1545</f>
        <v>7.53</v>
      </c>
      <c r="O1546" s="80">
        <f>'Activity rawdata'!V1545</f>
        <v>22.16</v>
      </c>
      <c r="P1546" s="80">
        <f>'Activity rawdata'!W1545</f>
        <v>0</v>
      </c>
      <c r="Q1546" s="80">
        <f>'Activity rawdata'!X1545</f>
        <v>0</v>
      </c>
      <c r="R1546" s="84">
        <f t="shared" si="240"/>
        <v>29.69</v>
      </c>
      <c r="S1546" s="80">
        <f>'Activity rawdata'!Z1545</f>
        <v>0</v>
      </c>
      <c r="T1546" s="80">
        <f>'Activity rawdata'!AA1545</f>
        <v>0</v>
      </c>
      <c r="U1546" s="80">
        <f t="shared" si="241"/>
        <v>0</v>
      </c>
      <c r="V1546" s="81">
        <f t="shared" si="242"/>
        <v>41.716200000000001</v>
      </c>
      <c r="W1546" s="75">
        <f t="shared" si="243"/>
        <v>122.7664</v>
      </c>
      <c r="X1546" s="75">
        <f t="shared" si="244"/>
        <v>0</v>
      </c>
      <c r="Y1546" s="75">
        <f t="shared" si="245"/>
        <v>0</v>
      </c>
      <c r="Z1546" s="82">
        <f t="shared" si="246"/>
        <v>164.48259999999999</v>
      </c>
      <c r="AA1546" s="75">
        <f t="shared" si="247"/>
        <v>0</v>
      </c>
      <c r="AB1546" s="75">
        <f t="shared" si="248"/>
        <v>0</v>
      </c>
      <c r="AC1546" s="82">
        <f t="shared" si="249"/>
        <v>0</v>
      </c>
    </row>
    <row r="1547" spans="1:29" x14ac:dyDescent="0.35">
      <c r="A1547" s="70" t="str">
        <f>'Activity rawdata'!A1546</f>
        <v>BH6112-1-244</v>
      </c>
      <c r="B1547" s="71" t="str">
        <f>'Activity rawdata'!B1546</f>
        <v>LB</v>
      </c>
      <c r="C1547" s="71" t="str">
        <f>IF('Activity rawdata'!C1546="PY","Planted",IF('Activity rawdata'!C1546="NY","Nat/Convert",IF('Activity rawdata'!C1546="NN","Nat/Nonconvert",IF('Activity rawdata'!C1546="OY","Planted"))))</f>
        <v>Planted</v>
      </c>
      <c r="D1547" s="70" t="str">
        <f>'Activity rawdata'!D1546</f>
        <v>STP2</v>
      </c>
      <c r="E1547" s="72" t="str">
        <f>'Activity rawdata'!E1546</f>
        <v>68</v>
      </c>
      <c r="F1547" s="73" t="str">
        <f>'Activity rawdata'!L1546</f>
        <v>MT1</v>
      </c>
      <c r="G1547" s="72" t="str">
        <f>'Activity rawdata'!R1546</f>
        <v>2065</v>
      </c>
      <c r="H1547" s="72" t="str">
        <f>IF('Activity rawdata'!P1546="AHTHIN1","1st Thin",IF('Activity rawdata'!P1546="AHCC","Clearcut",IF('Activity rawdata'!P1546="AHTHSMZ","SMZ Thin",IF('Activity rawdata'!P1546="AHTHIN2","2nd Thin",IF('Activity rawdata'!P1546="AFERTE","Early Fert",IF('Activity rawdata'!P1546="AFERTM","Mid Fert",IF('Activity rawdata'!P1546="AFERTL","Late Fert",  IF('Activity rawdata'!P1546="ASP","Site Prep", IF('Activity rawdata'!P1546="APLT","Plant",  IF('Activity rawdata'!P1546="ANREG","Natural Regeneration"))))))))))</f>
        <v>Clearcut</v>
      </c>
      <c r="I1547" s="74">
        <f>'Activity rawdata'!O1546</f>
        <v>29.47</v>
      </c>
      <c r="J1547" s="75">
        <f>'Activity rawdata'!N1546</f>
        <v>29</v>
      </c>
      <c r="K1547" s="75">
        <f>'Activity rawdata'!AC1546</f>
        <v>106.3</v>
      </c>
      <c r="L1547" s="75">
        <f>'Activity rawdata'!AD1546</f>
        <v>181.86</v>
      </c>
      <c r="M1547" s="76">
        <f>'Activity rawdata'!AE1546</f>
        <v>10.352240212320993</v>
      </c>
      <c r="N1547" s="83">
        <f>'Activity rawdata'!T1546+'Activity rawdata'!U1546</f>
        <v>16</v>
      </c>
      <c r="O1547" s="80">
        <f>'Activity rawdata'!V1546</f>
        <v>74.08</v>
      </c>
      <c r="P1547" s="80">
        <f>'Activity rawdata'!W1546</f>
        <v>0.85</v>
      </c>
      <c r="Q1547" s="80">
        <f>'Activity rawdata'!X1546</f>
        <v>0</v>
      </c>
      <c r="R1547" s="84">
        <f t="shared" si="240"/>
        <v>90.929999999999993</v>
      </c>
      <c r="S1547" s="80">
        <f>'Activity rawdata'!Z1546</f>
        <v>0</v>
      </c>
      <c r="T1547" s="80">
        <f>'Activity rawdata'!AA1546</f>
        <v>0</v>
      </c>
      <c r="U1547" s="80">
        <f t="shared" si="241"/>
        <v>0</v>
      </c>
      <c r="V1547" s="81">
        <f t="shared" si="242"/>
        <v>471.52</v>
      </c>
      <c r="W1547" s="75">
        <f t="shared" si="243"/>
        <v>2183.1376</v>
      </c>
      <c r="X1547" s="75">
        <f t="shared" si="244"/>
        <v>25.049499999999998</v>
      </c>
      <c r="Y1547" s="75">
        <f t="shared" si="245"/>
        <v>0</v>
      </c>
      <c r="Z1547" s="82">
        <f t="shared" si="246"/>
        <v>2679.7071000000001</v>
      </c>
      <c r="AA1547" s="75">
        <f t="shared" si="247"/>
        <v>0</v>
      </c>
      <c r="AB1547" s="75">
        <f t="shared" si="248"/>
        <v>0</v>
      </c>
      <c r="AC1547" s="82">
        <f t="shared" si="249"/>
        <v>0</v>
      </c>
    </row>
    <row r="1548" spans="1:29" x14ac:dyDescent="0.35">
      <c r="A1548" s="70" t="str">
        <f>'Activity rawdata'!A1547</f>
        <v>BH6112-1-244</v>
      </c>
      <c r="B1548" s="71" t="str">
        <f>'Activity rawdata'!B1547</f>
        <v>COLB</v>
      </c>
      <c r="C1548" s="71" t="str">
        <f>IF('Activity rawdata'!C1547="PY","Planted",IF('Activity rawdata'!C1547="NY","Nat/Convert",IF('Activity rawdata'!C1547="NN","Nat/Nonconvert",IF('Activity rawdata'!C1547="OY","Planted"))))</f>
        <v>Planted</v>
      </c>
      <c r="D1548" s="70" t="str">
        <f>'Activity rawdata'!D1547</f>
        <v>STP3</v>
      </c>
      <c r="E1548" s="72" t="str">
        <f>'Activity rawdata'!E1547</f>
        <v>68</v>
      </c>
      <c r="F1548" s="73" t="str">
        <f>'Activity rawdata'!L1547</f>
        <v>NO</v>
      </c>
      <c r="G1548" s="72" t="str">
        <f>'Activity rawdata'!R1547</f>
        <v>2066</v>
      </c>
      <c r="H1548" s="72" t="str">
        <f>IF('Activity rawdata'!P1547="AHTHIN1","1st Thin",IF('Activity rawdata'!P1547="AHCC","Clearcut",IF('Activity rawdata'!P1547="AHTHSMZ","SMZ Thin",IF('Activity rawdata'!P1547="AHTHIN2","2nd Thin",IF('Activity rawdata'!P1547="AFERTE","Early Fert",IF('Activity rawdata'!P1547="AFERTM","Mid Fert",IF('Activity rawdata'!P1547="AFERTL","Late Fert",  IF('Activity rawdata'!P1547="ASP","Site Prep", IF('Activity rawdata'!P1547="APLT","Plant",  IF('Activity rawdata'!P1547="ANREG","Natural Regeneration"))))))))))</f>
        <v>Site Prep</v>
      </c>
      <c r="I1548" s="74">
        <f>'Activity rawdata'!O1547</f>
        <v>29.47</v>
      </c>
      <c r="J1548" s="75">
        <f>'Activity rawdata'!N1547</f>
        <v>1</v>
      </c>
      <c r="K1548" s="75">
        <f>'Activity rawdata'!AC1547</f>
        <v>0</v>
      </c>
      <c r="L1548" s="75">
        <f>'Activity rawdata'!AD1547</f>
        <v>0</v>
      </c>
      <c r="M1548" s="76" t="str">
        <f>'Activity rawdata'!AE1547</f>
        <v>-</v>
      </c>
      <c r="N1548" s="83">
        <f>'Activity rawdata'!T1547+'Activity rawdata'!U1547</f>
        <v>0</v>
      </c>
      <c r="O1548" s="80">
        <f>'Activity rawdata'!V1547</f>
        <v>0</v>
      </c>
      <c r="P1548" s="80">
        <f>'Activity rawdata'!W1547</f>
        <v>0</v>
      </c>
      <c r="Q1548" s="80">
        <f>'Activity rawdata'!X1547</f>
        <v>0</v>
      </c>
      <c r="R1548" s="84">
        <f t="shared" si="240"/>
        <v>0</v>
      </c>
      <c r="S1548" s="80">
        <f>'Activity rawdata'!Z1547</f>
        <v>0</v>
      </c>
      <c r="T1548" s="80">
        <f>'Activity rawdata'!AA1547</f>
        <v>0</v>
      </c>
      <c r="U1548" s="80">
        <f t="shared" si="241"/>
        <v>0</v>
      </c>
      <c r="V1548" s="81">
        <f t="shared" si="242"/>
        <v>0</v>
      </c>
      <c r="W1548" s="75">
        <f t="shared" si="243"/>
        <v>0</v>
      </c>
      <c r="X1548" s="75">
        <f t="shared" si="244"/>
        <v>0</v>
      </c>
      <c r="Y1548" s="75">
        <f t="shared" si="245"/>
        <v>0</v>
      </c>
      <c r="Z1548" s="82">
        <f t="shared" si="246"/>
        <v>0</v>
      </c>
      <c r="AA1548" s="75">
        <f t="shared" si="247"/>
        <v>0</v>
      </c>
      <c r="AB1548" s="75">
        <f t="shared" si="248"/>
        <v>0</v>
      </c>
      <c r="AC1548" s="82">
        <f t="shared" si="249"/>
        <v>0</v>
      </c>
    </row>
    <row r="1549" spans="1:29" x14ac:dyDescent="0.35">
      <c r="A1549" s="70" t="str">
        <f>'Activity rawdata'!A1548</f>
        <v>BH2047-1-74</v>
      </c>
      <c r="B1549" s="71" t="str">
        <f>'Activity rawdata'!B1548</f>
        <v>CSLB</v>
      </c>
      <c r="C1549" s="71" t="str">
        <f>IF('Activity rawdata'!C1548="PY","Planted",IF('Activity rawdata'!C1548="NY","Nat/Convert",IF('Activity rawdata'!C1548="NN","Nat/Nonconvert",IF('Activity rawdata'!C1548="OY","Planted"))))</f>
        <v>Planted</v>
      </c>
      <c r="D1549" s="70" t="str">
        <f>'Activity rawdata'!D1548</f>
        <v>STP3</v>
      </c>
      <c r="E1549" s="72" t="str">
        <f>'Activity rawdata'!E1548</f>
        <v>85</v>
      </c>
      <c r="F1549" s="73" t="str">
        <f>'Activity rawdata'!L1548</f>
        <v>NO</v>
      </c>
      <c r="G1549" s="72" t="str">
        <f>'Activity rawdata'!R1548</f>
        <v>2066</v>
      </c>
      <c r="H1549" s="72" t="str">
        <f>IF('Activity rawdata'!P1548="AHTHIN1","1st Thin",IF('Activity rawdata'!P1548="AHCC","Clearcut",IF('Activity rawdata'!P1548="AHTHSMZ","SMZ Thin",IF('Activity rawdata'!P1548="AHTHIN2","2nd Thin",IF('Activity rawdata'!P1548="AFERTE","Early Fert",IF('Activity rawdata'!P1548="AFERTM","Mid Fert",IF('Activity rawdata'!P1548="AFERTL","Late Fert",  IF('Activity rawdata'!P1548="ASP","Site Prep", IF('Activity rawdata'!P1548="APLT","Plant",  IF('Activity rawdata'!P1548="ANREG","Natural Regeneration"))))))))))</f>
        <v>Plant</v>
      </c>
      <c r="I1549" s="74">
        <f>'Activity rawdata'!O1548</f>
        <v>54.15</v>
      </c>
      <c r="J1549" s="75">
        <f>'Activity rawdata'!N1548</f>
        <v>1</v>
      </c>
      <c r="K1549" s="75">
        <f>'Activity rawdata'!AC1548</f>
        <v>0</v>
      </c>
      <c r="L1549" s="75">
        <f>'Activity rawdata'!AD1548</f>
        <v>0</v>
      </c>
      <c r="M1549" s="76" t="str">
        <f>'Activity rawdata'!AE1548</f>
        <v>-</v>
      </c>
      <c r="N1549" s="83">
        <f>'Activity rawdata'!T1548+'Activity rawdata'!U1548</f>
        <v>0</v>
      </c>
      <c r="O1549" s="80">
        <f>'Activity rawdata'!V1548</f>
        <v>0</v>
      </c>
      <c r="P1549" s="80">
        <f>'Activity rawdata'!W1548</f>
        <v>0</v>
      </c>
      <c r="Q1549" s="80">
        <f>'Activity rawdata'!X1548</f>
        <v>0</v>
      </c>
      <c r="R1549" s="84">
        <f t="shared" si="240"/>
        <v>0</v>
      </c>
      <c r="S1549" s="80">
        <f>'Activity rawdata'!Z1548</f>
        <v>0</v>
      </c>
      <c r="T1549" s="80">
        <f>'Activity rawdata'!AA1548</f>
        <v>0</v>
      </c>
      <c r="U1549" s="80">
        <f t="shared" si="241"/>
        <v>0</v>
      </c>
      <c r="V1549" s="81">
        <f t="shared" si="242"/>
        <v>0</v>
      </c>
      <c r="W1549" s="75">
        <f t="shared" si="243"/>
        <v>0</v>
      </c>
      <c r="X1549" s="75">
        <f t="shared" si="244"/>
        <v>0</v>
      </c>
      <c r="Y1549" s="75">
        <f t="shared" si="245"/>
        <v>0</v>
      </c>
      <c r="Z1549" s="82">
        <f t="shared" si="246"/>
        <v>0</v>
      </c>
      <c r="AA1549" s="75">
        <f t="shared" si="247"/>
        <v>0</v>
      </c>
      <c r="AB1549" s="75">
        <f t="shared" si="248"/>
        <v>0</v>
      </c>
      <c r="AC1549" s="82">
        <f t="shared" si="249"/>
        <v>0</v>
      </c>
    </row>
    <row r="1550" spans="1:29" x14ac:dyDescent="0.35">
      <c r="A1550" s="70" t="str">
        <f>'Activity rawdata'!A1549</f>
        <v>BH3011-1-91</v>
      </c>
      <c r="B1550" s="71" t="str">
        <f>'Activity rawdata'!B1549</f>
        <v>CSLB</v>
      </c>
      <c r="C1550" s="71" t="str">
        <f>IF('Activity rawdata'!C1549="PY","Planted",IF('Activity rawdata'!C1549="NY","Nat/Convert",IF('Activity rawdata'!C1549="NN","Nat/Nonconvert",IF('Activity rawdata'!C1549="OY","Planted"))))</f>
        <v>Planted</v>
      </c>
      <c r="D1550" s="70" t="str">
        <f>'Activity rawdata'!D1549</f>
        <v>STP3</v>
      </c>
      <c r="E1550" s="72" t="str">
        <f>'Activity rawdata'!E1549</f>
        <v>88</v>
      </c>
      <c r="F1550" s="73" t="str">
        <f>'Activity rawdata'!L1549</f>
        <v>NO</v>
      </c>
      <c r="G1550" s="72" t="str">
        <f>'Activity rawdata'!R1549</f>
        <v>2066</v>
      </c>
      <c r="H1550" s="72" t="str">
        <f>IF('Activity rawdata'!P1549="AHTHIN1","1st Thin",IF('Activity rawdata'!P1549="AHCC","Clearcut",IF('Activity rawdata'!P1549="AHTHSMZ","SMZ Thin",IF('Activity rawdata'!P1549="AHTHIN2","2nd Thin",IF('Activity rawdata'!P1549="AFERTE","Early Fert",IF('Activity rawdata'!P1549="AFERTM","Mid Fert",IF('Activity rawdata'!P1549="AFERTL","Late Fert",  IF('Activity rawdata'!P1549="ASP","Site Prep", IF('Activity rawdata'!P1549="APLT","Plant",  IF('Activity rawdata'!P1549="ANREG","Natural Regeneration"))))))))))</f>
        <v>Plant</v>
      </c>
      <c r="I1550" s="74">
        <f>'Activity rawdata'!O1549</f>
        <v>103.49</v>
      </c>
      <c r="J1550" s="75">
        <f>'Activity rawdata'!N1549</f>
        <v>1</v>
      </c>
      <c r="K1550" s="75">
        <f>'Activity rawdata'!AC1549</f>
        <v>0</v>
      </c>
      <c r="L1550" s="75">
        <f>'Activity rawdata'!AD1549</f>
        <v>0</v>
      </c>
      <c r="M1550" s="76" t="str">
        <f>'Activity rawdata'!AE1549</f>
        <v>-</v>
      </c>
      <c r="N1550" s="83">
        <f>'Activity rawdata'!T1549+'Activity rawdata'!U1549</f>
        <v>0</v>
      </c>
      <c r="O1550" s="80">
        <f>'Activity rawdata'!V1549</f>
        <v>0</v>
      </c>
      <c r="P1550" s="80">
        <f>'Activity rawdata'!W1549</f>
        <v>0</v>
      </c>
      <c r="Q1550" s="80">
        <f>'Activity rawdata'!X1549</f>
        <v>0</v>
      </c>
      <c r="R1550" s="84">
        <f t="shared" ref="R1550:R1613" si="250">SUM(N1550:Q1550)</f>
        <v>0</v>
      </c>
      <c r="S1550" s="80">
        <f>'Activity rawdata'!Z1549</f>
        <v>0</v>
      </c>
      <c r="T1550" s="80">
        <f>'Activity rawdata'!AA1549</f>
        <v>0</v>
      </c>
      <c r="U1550" s="80">
        <f t="shared" ref="U1550:U1613" si="251">S1550+T1550</f>
        <v>0</v>
      </c>
      <c r="V1550" s="81">
        <f t="shared" ref="V1550:V1613" si="252">N1550*$I1550</f>
        <v>0</v>
      </c>
      <c r="W1550" s="75">
        <f t="shared" ref="W1550:W1613" si="253">O1550*$I1550</f>
        <v>0</v>
      </c>
      <c r="X1550" s="75">
        <f t="shared" ref="X1550:X1613" si="254">P1550*$I1550</f>
        <v>0</v>
      </c>
      <c r="Y1550" s="75">
        <f t="shared" ref="Y1550:Y1613" si="255">Q1550*$I1550</f>
        <v>0</v>
      </c>
      <c r="Z1550" s="82">
        <f t="shared" ref="Z1550:Z1613" si="256">SUM(V1550:Y1550)</f>
        <v>0</v>
      </c>
      <c r="AA1550" s="75">
        <f t="shared" ref="AA1550:AA1613" si="257">S1550*$I1550</f>
        <v>0</v>
      </c>
      <c r="AB1550" s="75">
        <f t="shared" ref="AB1550:AB1613" si="258">T1550*$I1550</f>
        <v>0</v>
      </c>
      <c r="AC1550" s="82">
        <f t="shared" ref="AC1550:AC1613" si="259">AA1550+AB1550</f>
        <v>0</v>
      </c>
    </row>
    <row r="1551" spans="1:29" x14ac:dyDescent="0.35">
      <c r="A1551" s="70" t="str">
        <f>'Activity rawdata'!A1550</f>
        <v>BH3011-1-92</v>
      </c>
      <c r="B1551" s="71" t="str">
        <f>'Activity rawdata'!B1550</f>
        <v>CSLB</v>
      </c>
      <c r="C1551" s="71" t="str">
        <f>IF('Activity rawdata'!C1550="PY","Planted",IF('Activity rawdata'!C1550="NY","Nat/Convert",IF('Activity rawdata'!C1550="NN","Nat/Nonconvert",IF('Activity rawdata'!C1550="OY","Planted"))))</f>
        <v>Planted</v>
      </c>
      <c r="D1551" s="70" t="str">
        <f>'Activity rawdata'!D1550</f>
        <v>STP3</v>
      </c>
      <c r="E1551" s="72" t="str">
        <f>'Activity rawdata'!E1550</f>
        <v>92</v>
      </c>
      <c r="F1551" s="73" t="str">
        <f>'Activity rawdata'!L1550</f>
        <v>NO</v>
      </c>
      <c r="G1551" s="72" t="str">
        <f>'Activity rawdata'!R1550</f>
        <v>2066</v>
      </c>
      <c r="H1551" s="72" t="str">
        <f>IF('Activity rawdata'!P1550="AHTHIN1","1st Thin",IF('Activity rawdata'!P1550="AHCC","Clearcut",IF('Activity rawdata'!P1550="AHTHSMZ","SMZ Thin",IF('Activity rawdata'!P1550="AHTHIN2","2nd Thin",IF('Activity rawdata'!P1550="AFERTE","Early Fert",IF('Activity rawdata'!P1550="AFERTM","Mid Fert",IF('Activity rawdata'!P1550="AFERTL","Late Fert",  IF('Activity rawdata'!P1550="ASP","Site Prep", IF('Activity rawdata'!P1550="APLT","Plant",  IF('Activity rawdata'!P1550="ANREG","Natural Regeneration"))))))))))</f>
        <v>Plant</v>
      </c>
      <c r="I1551" s="74">
        <f>'Activity rawdata'!O1550</f>
        <v>4.78</v>
      </c>
      <c r="J1551" s="75">
        <f>'Activity rawdata'!N1550</f>
        <v>1</v>
      </c>
      <c r="K1551" s="75">
        <f>'Activity rawdata'!AC1550</f>
        <v>0</v>
      </c>
      <c r="L1551" s="75">
        <f>'Activity rawdata'!AD1550</f>
        <v>0</v>
      </c>
      <c r="M1551" s="76" t="str">
        <f>'Activity rawdata'!AE1550</f>
        <v>-</v>
      </c>
      <c r="N1551" s="83">
        <f>'Activity rawdata'!T1550+'Activity rawdata'!U1550</f>
        <v>0</v>
      </c>
      <c r="O1551" s="80">
        <f>'Activity rawdata'!V1550</f>
        <v>0</v>
      </c>
      <c r="P1551" s="80">
        <f>'Activity rawdata'!W1550</f>
        <v>0</v>
      </c>
      <c r="Q1551" s="80">
        <f>'Activity rawdata'!X1550</f>
        <v>0</v>
      </c>
      <c r="R1551" s="84">
        <f t="shared" si="250"/>
        <v>0</v>
      </c>
      <c r="S1551" s="80">
        <f>'Activity rawdata'!Z1550</f>
        <v>0</v>
      </c>
      <c r="T1551" s="80">
        <f>'Activity rawdata'!AA1550</f>
        <v>0</v>
      </c>
      <c r="U1551" s="80">
        <f t="shared" si="251"/>
        <v>0</v>
      </c>
      <c r="V1551" s="81">
        <f t="shared" si="252"/>
        <v>0</v>
      </c>
      <c r="W1551" s="75">
        <f t="shared" si="253"/>
        <v>0</v>
      </c>
      <c r="X1551" s="75">
        <f t="shared" si="254"/>
        <v>0</v>
      </c>
      <c r="Y1551" s="75">
        <f t="shared" si="255"/>
        <v>0</v>
      </c>
      <c r="Z1551" s="82">
        <f t="shared" si="256"/>
        <v>0</v>
      </c>
      <c r="AA1551" s="75">
        <f t="shared" si="257"/>
        <v>0</v>
      </c>
      <c r="AB1551" s="75">
        <f t="shared" si="258"/>
        <v>0</v>
      </c>
      <c r="AC1551" s="82">
        <f t="shared" si="259"/>
        <v>0</v>
      </c>
    </row>
    <row r="1552" spans="1:29" x14ac:dyDescent="0.35">
      <c r="A1552" s="70" t="str">
        <f>'Activity rawdata'!A1551</f>
        <v>BH5222-1-188</v>
      </c>
      <c r="B1552" s="71" t="str">
        <f>'Activity rawdata'!B1551</f>
        <v>CSLB</v>
      </c>
      <c r="C1552" s="71" t="str">
        <f>IF('Activity rawdata'!C1551="PY","Planted",IF('Activity rawdata'!C1551="NY","Nat/Convert",IF('Activity rawdata'!C1551="NN","Nat/Nonconvert",IF('Activity rawdata'!C1551="OY","Planted"))))</f>
        <v>Planted</v>
      </c>
      <c r="D1552" s="70" t="str">
        <f>'Activity rawdata'!D1551</f>
        <v>STP3</v>
      </c>
      <c r="E1552" s="72" t="str">
        <f>'Activity rawdata'!E1551</f>
        <v>85</v>
      </c>
      <c r="F1552" s="73" t="str">
        <f>'Activity rawdata'!L1551</f>
        <v>NO</v>
      </c>
      <c r="G1552" s="72" t="str">
        <f>'Activity rawdata'!R1551</f>
        <v>2066</v>
      </c>
      <c r="H1552" s="72" t="str">
        <f>IF('Activity rawdata'!P1551="AHTHIN1","1st Thin",IF('Activity rawdata'!P1551="AHCC","Clearcut",IF('Activity rawdata'!P1551="AHTHSMZ","SMZ Thin",IF('Activity rawdata'!P1551="AHTHIN2","2nd Thin",IF('Activity rawdata'!P1551="AFERTE","Early Fert",IF('Activity rawdata'!P1551="AFERTM","Mid Fert",IF('Activity rawdata'!P1551="AFERTL","Late Fert",  IF('Activity rawdata'!P1551="ASP","Site Prep", IF('Activity rawdata'!P1551="APLT","Plant",  IF('Activity rawdata'!P1551="ANREG","Natural Regeneration"))))))))))</f>
        <v>Plant</v>
      </c>
      <c r="I1552" s="74">
        <f>'Activity rawdata'!O1551</f>
        <v>17.13</v>
      </c>
      <c r="J1552" s="75">
        <f>'Activity rawdata'!N1551</f>
        <v>1</v>
      </c>
      <c r="K1552" s="75">
        <f>'Activity rawdata'!AC1551</f>
        <v>0</v>
      </c>
      <c r="L1552" s="75">
        <f>'Activity rawdata'!AD1551</f>
        <v>0</v>
      </c>
      <c r="M1552" s="76" t="str">
        <f>'Activity rawdata'!AE1551</f>
        <v>-</v>
      </c>
      <c r="N1552" s="83">
        <f>'Activity rawdata'!T1551+'Activity rawdata'!U1551</f>
        <v>0</v>
      </c>
      <c r="O1552" s="80">
        <f>'Activity rawdata'!V1551</f>
        <v>0</v>
      </c>
      <c r="P1552" s="80">
        <f>'Activity rawdata'!W1551</f>
        <v>0</v>
      </c>
      <c r="Q1552" s="80">
        <f>'Activity rawdata'!X1551</f>
        <v>0</v>
      </c>
      <c r="R1552" s="84">
        <f t="shared" si="250"/>
        <v>0</v>
      </c>
      <c r="S1552" s="80">
        <f>'Activity rawdata'!Z1551</f>
        <v>0</v>
      </c>
      <c r="T1552" s="80">
        <f>'Activity rawdata'!AA1551</f>
        <v>0</v>
      </c>
      <c r="U1552" s="80">
        <f t="shared" si="251"/>
        <v>0</v>
      </c>
      <c r="V1552" s="81">
        <f t="shared" si="252"/>
        <v>0</v>
      </c>
      <c r="W1552" s="75">
        <f t="shared" si="253"/>
        <v>0</v>
      </c>
      <c r="X1552" s="75">
        <f t="shared" si="254"/>
        <v>0</v>
      </c>
      <c r="Y1552" s="75">
        <f t="shared" si="255"/>
        <v>0</v>
      </c>
      <c r="Z1552" s="82">
        <f t="shared" si="256"/>
        <v>0</v>
      </c>
      <c r="AA1552" s="75">
        <f t="shared" si="257"/>
        <v>0</v>
      </c>
      <c r="AB1552" s="75">
        <f t="shared" si="258"/>
        <v>0</v>
      </c>
      <c r="AC1552" s="82">
        <f t="shared" si="259"/>
        <v>0</v>
      </c>
    </row>
    <row r="1553" spans="1:29" x14ac:dyDescent="0.35">
      <c r="A1553" s="70" t="str">
        <f>'Activity rawdata'!A1552</f>
        <v>BH5591-1-192</v>
      </c>
      <c r="B1553" s="71" t="str">
        <f>'Activity rawdata'!B1552</f>
        <v>CSLB</v>
      </c>
      <c r="C1553" s="71" t="str">
        <f>IF('Activity rawdata'!C1552="PY","Planted",IF('Activity rawdata'!C1552="NY","Nat/Convert",IF('Activity rawdata'!C1552="NN","Nat/Nonconvert",IF('Activity rawdata'!C1552="OY","Planted"))))</f>
        <v>Planted</v>
      </c>
      <c r="D1553" s="70" t="str">
        <f>'Activity rawdata'!D1552</f>
        <v>STP3</v>
      </c>
      <c r="E1553" s="72" t="str">
        <f>'Activity rawdata'!E1552</f>
        <v>85</v>
      </c>
      <c r="F1553" s="73" t="str">
        <f>'Activity rawdata'!L1552</f>
        <v>NO</v>
      </c>
      <c r="G1553" s="72" t="str">
        <f>'Activity rawdata'!R1552</f>
        <v>2066</v>
      </c>
      <c r="H1553" s="72" t="str">
        <f>IF('Activity rawdata'!P1552="AHTHIN1","1st Thin",IF('Activity rawdata'!P1552="AHCC","Clearcut",IF('Activity rawdata'!P1552="AHTHSMZ","SMZ Thin",IF('Activity rawdata'!P1552="AHTHIN2","2nd Thin",IF('Activity rawdata'!P1552="AFERTE","Early Fert",IF('Activity rawdata'!P1552="AFERTM","Mid Fert",IF('Activity rawdata'!P1552="AFERTL","Late Fert",  IF('Activity rawdata'!P1552="ASP","Site Prep", IF('Activity rawdata'!P1552="APLT","Plant",  IF('Activity rawdata'!P1552="ANREG","Natural Regeneration"))))))))))</f>
        <v>Plant</v>
      </c>
      <c r="I1553" s="74">
        <f>'Activity rawdata'!O1552</f>
        <v>101.81</v>
      </c>
      <c r="J1553" s="75">
        <f>'Activity rawdata'!N1552</f>
        <v>1</v>
      </c>
      <c r="K1553" s="75">
        <f>'Activity rawdata'!AC1552</f>
        <v>0</v>
      </c>
      <c r="L1553" s="75">
        <f>'Activity rawdata'!AD1552</f>
        <v>0</v>
      </c>
      <c r="M1553" s="76" t="str">
        <f>'Activity rawdata'!AE1552</f>
        <v>-</v>
      </c>
      <c r="N1553" s="83">
        <f>'Activity rawdata'!T1552+'Activity rawdata'!U1552</f>
        <v>0</v>
      </c>
      <c r="O1553" s="80">
        <f>'Activity rawdata'!V1552</f>
        <v>0</v>
      </c>
      <c r="P1553" s="80">
        <f>'Activity rawdata'!W1552</f>
        <v>0</v>
      </c>
      <c r="Q1553" s="80">
        <f>'Activity rawdata'!X1552</f>
        <v>0</v>
      </c>
      <c r="R1553" s="84">
        <f t="shared" si="250"/>
        <v>0</v>
      </c>
      <c r="S1553" s="80">
        <f>'Activity rawdata'!Z1552</f>
        <v>0</v>
      </c>
      <c r="T1553" s="80">
        <f>'Activity rawdata'!AA1552</f>
        <v>0</v>
      </c>
      <c r="U1553" s="80">
        <f t="shared" si="251"/>
        <v>0</v>
      </c>
      <c r="V1553" s="81">
        <f t="shared" si="252"/>
        <v>0</v>
      </c>
      <c r="W1553" s="75">
        <f t="shared" si="253"/>
        <v>0</v>
      </c>
      <c r="X1553" s="75">
        <f t="shared" si="254"/>
        <v>0</v>
      </c>
      <c r="Y1553" s="75">
        <f t="shared" si="255"/>
        <v>0</v>
      </c>
      <c r="Z1553" s="82">
        <f t="shared" si="256"/>
        <v>0</v>
      </c>
      <c r="AA1553" s="75">
        <f t="shared" si="257"/>
        <v>0</v>
      </c>
      <c r="AB1553" s="75">
        <f t="shared" si="258"/>
        <v>0</v>
      </c>
      <c r="AC1553" s="82">
        <f t="shared" si="259"/>
        <v>0</v>
      </c>
    </row>
    <row r="1554" spans="1:29" x14ac:dyDescent="0.35">
      <c r="A1554" s="70" t="str">
        <f>'Activity rawdata'!A1553</f>
        <v>BH6112-1-242</v>
      </c>
      <c r="B1554" s="71" t="str">
        <f>'Activity rawdata'!B1553</f>
        <v>CSLB</v>
      </c>
      <c r="C1554" s="71" t="str">
        <f>IF('Activity rawdata'!C1553="PY","Planted",IF('Activity rawdata'!C1553="NY","Nat/Convert",IF('Activity rawdata'!C1553="NN","Nat/Nonconvert",IF('Activity rawdata'!C1553="OY","Planted"))))</f>
        <v>Planted</v>
      </c>
      <c r="D1554" s="70" t="str">
        <f>'Activity rawdata'!D1553</f>
        <v>STP3</v>
      </c>
      <c r="E1554" s="72" t="str">
        <f>'Activity rawdata'!E1553</f>
        <v>91</v>
      </c>
      <c r="F1554" s="73" t="str">
        <f>'Activity rawdata'!L1553</f>
        <v>NO</v>
      </c>
      <c r="G1554" s="72" t="str">
        <f>'Activity rawdata'!R1553</f>
        <v>2066</v>
      </c>
      <c r="H1554" s="72" t="str">
        <f>IF('Activity rawdata'!P1553="AHTHIN1","1st Thin",IF('Activity rawdata'!P1553="AHCC","Clearcut",IF('Activity rawdata'!P1553="AHTHSMZ","SMZ Thin",IF('Activity rawdata'!P1553="AHTHIN2","2nd Thin",IF('Activity rawdata'!P1553="AFERTE","Early Fert",IF('Activity rawdata'!P1553="AFERTM","Mid Fert",IF('Activity rawdata'!P1553="AFERTL","Late Fert",  IF('Activity rawdata'!P1553="ASP","Site Prep", IF('Activity rawdata'!P1553="APLT","Plant",  IF('Activity rawdata'!P1553="ANREG","Natural Regeneration"))))))))))</f>
        <v>Plant</v>
      </c>
      <c r="I1554" s="74">
        <f>'Activity rawdata'!O1553</f>
        <v>22.48</v>
      </c>
      <c r="J1554" s="75">
        <f>'Activity rawdata'!N1553</f>
        <v>1</v>
      </c>
      <c r="K1554" s="75">
        <f>'Activity rawdata'!AC1553</f>
        <v>0</v>
      </c>
      <c r="L1554" s="75">
        <f>'Activity rawdata'!AD1553</f>
        <v>0</v>
      </c>
      <c r="M1554" s="76" t="str">
        <f>'Activity rawdata'!AE1553</f>
        <v>-</v>
      </c>
      <c r="N1554" s="83">
        <f>'Activity rawdata'!T1553+'Activity rawdata'!U1553</f>
        <v>0</v>
      </c>
      <c r="O1554" s="80">
        <f>'Activity rawdata'!V1553</f>
        <v>0</v>
      </c>
      <c r="P1554" s="80">
        <f>'Activity rawdata'!W1553</f>
        <v>0</v>
      </c>
      <c r="Q1554" s="80">
        <f>'Activity rawdata'!X1553</f>
        <v>0</v>
      </c>
      <c r="R1554" s="84">
        <f t="shared" si="250"/>
        <v>0</v>
      </c>
      <c r="S1554" s="80">
        <f>'Activity rawdata'!Z1553</f>
        <v>0</v>
      </c>
      <c r="T1554" s="80">
        <f>'Activity rawdata'!AA1553</f>
        <v>0</v>
      </c>
      <c r="U1554" s="80">
        <f t="shared" si="251"/>
        <v>0</v>
      </c>
      <c r="V1554" s="81">
        <f t="shared" si="252"/>
        <v>0</v>
      </c>
      <c r="W1554" s="75">
        <f t="shared" si="253"/>
        <v>0</v>
      </c>
      <c r="X1554" s="75">
        <f t="shared" si="254"/>
        <v>0</v>
      </c>
      <c r="Y1554" s="75">
        <f t="shared" si="255"/>
        <v>0</v>
      </c>
      <c r="Z1554" s="82">
        <f t="shared" si="256"/>
        <v>0</v>
      </c>
      <c r="AA1554" s="75">
        <f t="shared" si="257"/>
        <v>0</v>
      </c>
      <c r="AB1554" s="75">
        <f t="shared" si="258"/>
        <v>0</v>
      </c>
      <c r="AC1554" s="82">
        <f t="shared" si="259"/>
        <v>0</v>
      </c>
    </row>
    <row r="1555" spans="1:29" x14ac:dyDescent="0.35">
      <c r="A1555" s="70" t="str">
        <f>'Activity rawdata'!A1554</f>
        <v>BH6112-1-246</v>
      </c>
      <c r="B1555" s="71" t="str">
        <f>'Activity rawdata'!B1554</f>
        <v>CSLB</v>
      </c>
      <c r="C1555" s="71" t="str">
        <f>IF('Activity rawdata'!C1554="PY","Planted",IF('Activity rawdata'!C1554="NY","Nat/Convert",IF('Activity rawdata'!C1554="NN","Nat/Nonconvert",IF('Activity rawdata'!C1554="OY","Planted"))))</f>
        <v>Planted</v>
      </c>
      <c r="D1555" s="70" t="str">
        <f>'Activity rawdata'!D1554</f>
        <v>STP3</v>
      </c>
      <c r="E1555" s="72" t="str">
        <f>'Activity rawdata'!E1554</f>
        <v>87</v>
      </c>
      <c r="F1555" s="73" t="str">
        <f>'Activity rawdata'!L1554</f>
        <v>NO</v>
      </c>
      <c r="G1555" s="72" t="str">
        <f>'Activity rawdata'!R1554</f>
        <v>2066</v>
      </c>
      <c r="H1555" s="72" t="str">
        <f>IF('Activity rawdata'!P1554="AHTHIN1","1st Thin",IF('Activity rawdata'!P1554="AHCC","Clearcut",IF('Activity rawdata'!P1554="AHTHSMZ","SMZ Thin",IF('Activity rawdata'!P1554="AHTHIN2","2nd Thin",IF('Activity rawdata'!P1554="AFERTE","Early Fert",IF('Activity rawdata'!P1554="AFERTM","Mid Fert",IF('Activity rawdata'!P1554="AFERTL","Late Fert",  IF('Activity rawdata'!P1554="ASP","Site Prep", IF('Activity rawdata'!P1554="APLT","Plant",  IF('Activity rawdata'!P1554="ANREG","Natural Regeneration"))))))))))</f>
        <v>Plant</v>
      </c>
      <c r="I1555" s="74">
        <f>'Activity rawdata'!O1554</f>
        <v>34.590000000000003</v>
      </c>
      <c r="J1555" s="75">
        <f>'Activity rawdata'!N1554</f>
        <v>1</v>
      </c>
      <c r="K1555" s="75">
        <f>'Activity rawdata'!AC1554</f>
        <v>0</v>
      </c>
      <c r="L1555" s="75">
        <f>'Activity rawdata'!AD1554</f>
        <v>0</v>
      </c>
      <c r="M1555" s="76" t="str">
        <f>'Activity rawdata'!AE1554</f>
        <v>-</v>
      </c>
      <c r="N1555" s="83">
        <f>'Activity rawdata'!T1554+'Activity rawdata'!U1554</f>
        <v>0</v>
      </c>
      <c r="O1555" s="80">
        <f>'Activity rawdata'!V1554</f>
        <v>0</v>
      </c>
      <c r="P1555" s="80">
        <f>'Activity rawdata'!W1554</f>
        <v>0</v>
      </c>
      <c r="Q1555" s="80">
        <f>'Activity rawdata'!X1554</f>
        <v>0</v>
      </c>
      <c r="R1555" s="84">
        <f t="shared" si="250"/>
        <v>0</v>
      </c>
      <c r="S1555" s="80">
        <f>'Activity rawdata'!Z1554</f>
        <v>0</v>
      </c>
      <c r="T1555" s="80">
        <f>'Activity rawdata'!AA1554</f>
        <v>0</v>
      </c>
      <c r="U1555" s="80">
        <f t="shared" si="251"/>
        <v>0</v>
      </c>
      <c r="V1555" s="81">
        <f t="shared" si="252"/>
        <v>0</v>
      </c>
      <c r="W1555" s="75">
        <f t="shared" si="253"/>
        <v>0</v>
      </c>
      <c r="X1555" s="75">
        <f t="shared" si="254"/>
        <v>0</v>
      </c>
      <c r="Y1555" s="75">
        <f t="shared" si="255"/>
        <v>0</v>
      </c>
      <c r="Z1555" s="82">
        <f t="shared" si="256"/>
        <v>0</v>
      </c>
      <c r="AA1555" s="75">
        <f t="shared" si="257"/>
        <v>0</v>
      </c>
      <c r="AB1555" s="75">
        <f t="shared" si="258"/>
        <v>0</v>
      </c>
      <c r="AC1555" s="82">
        <f t="shared" si="259"/>
        <v>0</v>
      </c>
    </row>
    <row r="1556" spans="1:29" x14ac:dyDescent="0.35">
      <c r="A1556" s="70" t="str">
        <f>'Activity rawdata'!A1555</f>
        <v>BH6112-1-252</v>
      </c>
      <c r="B1556" s="71" t="str">
        <f>'Activity rawdata'!B1555</f>
        <v>CSLB</v>
      </c>
      <c r="C1556" s="71" t="str">
        <f>IF('Activity rawdata'!C1555="PY","Planted",IF('Activity rawdata'!C1555="NY","Nat/Convert",IF('Activity rawdata'!C1555="NN","Nat/Nonconvert",IF('Activity rawdata'!C1555="OY","Planted"))))</f>
        <v>Planted</v>
      </c>
      <c r="D1556" s="70" t="str">
        <f>'Activity rawdata'!D1555</f>
        <v>STP3</v>
      </c>
      <c r="E1556" s="72" t="str">
        <f>'Activity rawdata'!E1555</f>
        <v>91</v>
      </c>
      <c r="F1556" s="73" t="str">
        <f>'Activity rawdata'!L1555</f>
        <v>NO</v>
      </c>
      <c r="G1556" s="72" t="str">
        <f>'Activity rawdata'!R1555</f>
        <v>2066</v>
      </c>
      <c r="H1556" s="72" t="str">
        <f>IF('Activity rawdata'!P1555="AHTHIN1","1st Thin",IF('Activity rawdata'!P1555="AHCC","Clearcut",IF('Activity rawdata'!P1555="AHTHSMZ","SMZ Thin",IF('Activity rawdata'!P1555="AHTHIN2","2nd Thin",IF('Activity rawdata'!P1555="AFERTE","Early Fert",IF('Activity rawdata'!P1555="AFERTM","Mid Fert",IF('Activity rawdata'!P1555="AFERTL","Late Fert",  IF('Activity rawdata'!P1555="ASP","Site Prep", IF('Activity rawdata'!P1555="APLT","Plant",  IF('Activity rawdata'!P1555="ANREG","Natural Regeneration"))))))))))</f>
        <v>Plant</v>
      </c>
      <c r="I1556" s="74">
        <f>'Activity rawdata'!O1555</f>
        <v>1.37</v>
      </c>
      <c r="J1556" s="75">
        <f>'Activity rawdata'!N1555</f>
        <v>1</v>
      </c>
      <c r="K1556" s="75">
        <f>'Activity rawdata'!AC1555</f>
        <v>0</v>
      </c>
      <c r="L1556" s="75">
        <f>'Activity rawdata'!AD1555</f>
        <v>0</v>
      </c>
      <c r="M1556" s="76" t="str">
        <f>'Activity rawdata'!AE1555</f>
        <v>-</v>
      </c>
      <c r="N1556" s="83">
        <f>'Activity rawdata'!T1555+'Activity rawdata'!U1555</f>
        <v>0</v>
      </c>
      <c r="O1556" s="80">
        <f>'Activity rawdata'!V1555</f>
        <v>0</v>
      </c>
      <c r="P1556" s="80">
        <f>'Activity rawdata'!W1555</f>
        <v>0</v>
      </c>
      <c r="Q1556" s="80">
        <f>'Activity rawdata'!X1555</f>
        <v>0</v>
      </c>
      <c r="R1556" s="84">
        <f t="shared" si="250"/>
        <v>0</v>
      </c>
      <c r="S1556" s="80">
        <f>'Activity rawdata'!Z1555</f>
        <v>0</v>
      </c>
      <c r="T1556" s="80">
        <f>'Activity rawdata'!AA1555</f>
        <v>0</v>
      </c>
      <c r="U1556" s="80">
        <f t="shared" si="251"/>
        <v>0</v>
      </c>
      <c r="V1556" s="81">
        <f t="shared" si="252"/>
        <v>0</v>
      </c>
      <c r="W1556" s="75">
        <f t="shared" si="253"/>
        <v>0</v>
      </c>
      <c r="X1556" s="75">
        <f t="shared" si="254"/>
        <v>0</v>
      </c>
      <c r="Y1556" s="75">
        <f t="shared" si="255"/>
        <v>0</v>
      </c>
      <c r="Z1556" s="82">
        <f t="shared" si="256"/>
        <v>0</v>
      </c>
      <c r="AA1556" s="75">
        <f t="shared" si="257"/>
        <v>0</v>
      </c>
      <c r="AB1556" s="75">
        <f t="shared" si="258"/>
        <v>0</v>
      </c>
      <c r="AC1556" s="82">
        <f t="shared" si="259"/>
        <v>0</v>
      </c>
    </row>
    <row r="1557" spans="1:29" x14ac:dyDescent="0.35">
      <c r="A1557" s="70" t="str">
        <f>'Activity rawdata'!A1556</f>
        <v>BH6112-1-373</v>
      </c>
      <c r="B1557" s="71" t="str">
        <f>'Activity rawdata'!B1556</f>
        <v>CSLB</v>
      </c>
      <c r="C1557" s="71" t="str">
        <f>IF('Activity rawdata'!C1556="PY","Planted",IF('Activity rawdata'!C1556="NY","Nat/Convert",IF('Activity rawdata'!C1556="NN","Nat/Nonconvert",IF('Activity rawdata'!C1556="OY","Planted"))))</f>
        <v>Planted</v>
      </c>
      <c r="D1557" s="70" t="str">
        <f>'Activity rawdata'!D1556</f>
        <v>STP3</v>
      </c>
      <c r="E1557" s="72" t="str">
        <f>'Activity rawdata'!E1556</f>
        <v>91</v>
      </c>
      <c r="F1557" s="73" t="str">
        <f>'Activity rawdata'!L1556</f>
        <v>NO</v>
      </c>
      <c r="G1557" s="72" t="str">
        <f>'Activity rawdata'!R1556</f>
        <v>2066</v>
      </c>
      <c r="H1557" s="72" t="str">
        <f>IF('Activity rawdata'!P1556="AHTHIN1","1st Thin",IF('Activity rawdata'!P1556="AHCC","Clearcut",IF('Activity rawdata'!P1556="AHTHSMZ","SMZ Thin",IF('Activity rawdata'!P1556="AHTHIN2","2nd Thin",IF('Activity rawdata'!P1556="AFERTE","Early Fert",IF('Activity rawdata'!P1556="AFERTM","Mid Fert",IF('Activity rawdata'!P1556="AFERTL","Late Fert",  IF('Activity rawdata'!P1556="ASP","Site Prep", IF('Activity rawdata'!P1556="APLT","Plant",  IF('Activity rawdata'!P1556="ANREG","Natural Regeneration"))))))))))</f>
        <v>Plant</v>
      </c>
      <c r="I1557" s="74">
        <f>'Activity rawdata'!O1556</f>
        <v>74.19</v>
      </c>
      <c r="J1557" s="75">
        <f>'Activity rawdata'!N1556</f>
        <v>1</v>
      </c>
      <c r="K1557" s="75">
        <f>'Activity rawdata'!AC1556</f>
        <v>0</v>
      </c>
      <c r="L1557" s="75">
        <f>'Activity rawdata'!AD1556</f>
        <v>0</v>
      </c>
      <c r="M1557" s="76" t="str">
        <f>'Activity rawdata'!AE1556</f>
        <v>-</v>
      </c>
      <c r="N1557" s="83">
        <f>'Activity rawdata'!T1556+'Activity rawdata'!U1556</f>
        <v>0</v>
      </c>
      <c r="O1557" s="80">
        <f>'Activity rawdata'!V1556</f>
        <v>0</v>
      </c>
      <c r="P1557" s="80">
        <f>'Activity rawdata'!W1556</f>
        <v>0</v>
      </c>
      <c r="Q1557" s="80">
        <f>'Activity rawdata'!X1556</f>
        <v>0</v>
      </c>
      <c r="R1557" s="84">
        <f t="shared" si="250"/>
        <v>0</v>
      </c>
      <c r="S1557" s="80">
        <f>'Activity rawdata'!Z1556</f>
        <v>0</v>
      </c>
      <c r="T1557" s="80">
        <f>'Activity rawdata'!AA1556</f>
        <v>0</v>
      </c>
      <c r="U1557" s="80">
        <f t="shared" si="251"/>
        <v>0</v>
      </c>
      <c r="V1557" s="81">
        <f t="shared" si="252"/>
        <v>0</v>
      </c>
      <c r="W1557" s="75">
        <f t="shared" si="253"/>
        <v>0</v>
      </c>
      <c r="X1557" s="75">
        <f t="shared" si="254"/>
        <v>0</v>
      </c>
      <c r="Y1557" s="75">
        <f t="shared" si="255"/>
        <v>0</v>
      </c>
      <c r="Z1557" s="82">
        <f t="shared" si="256"/>
        <v>0</v>
      </c>
      <c r="AA1557" s="75">
        <f t="shared" si="257"/>
        <v>0</v>
      </c>
      <c r="AB1557" s="75">
        <f t="shared" si="258"/>
        <v>0</v>
      </c>
      <c r="AC1557" s="82">
        <f t="shared" si="259"/>
        <v>0</v>
      </c>
    </row>
    <row r="1558" spans="1:29" x14ac:dyDescent="0.35">
      <c r="A1558" s="70" t="str">
        <f>'Activity rawdata'!A1557</f>
        <v>BH6112-1-374</v>
      </c>
      <c r="B1558" s="71" t="str">
        <f>'Activity rawdata'!B1557</f>
        <v>CSLB</v>
      </c>
      <c r="C1558" s="71" t="str">
        <f>IF('Activity rawdata'!C1557="PY","Planted",IF('Activity rawdata'!C1557="NY","Nat/Convert",IF('Activity rawdata'!C1557="NN","Nat/Nonconvert",IF('Activity rawdata'!C1557="OY","Planted"))))</f>
        <v>Planted</v>
      </c>
      <c r="D1558" s="70" t="str">
        <f>'Activity rawdata'!D1557</f>
        <v>STP3</v>
      </c>
      <c r="E1558" s="72" t="str">
        <f>'Activity rawdata'!E1557</f>
        <v>87</v>
      </c>
      <c r="F1558" s="73" t="str">
        <f>'Activity rawdata'!L1557</f>
        <v>NO</v>
      </c>
      <c r="G1558" s="72" t="str">
        <f>'Activity rawdata'!R1557</f>
        <v>2066</v>
      </c>
      <c r="H1558" s="72" t="str">
        <f>IF('Activity rawdata'!P1557="AHTHIN1","1st Thin",IF('Activity rawdata'!P1557="AHCC","Clearcut",IF('Activity rawdata'!P1557="AHTHSMZ","SMZ Thin",IF('Activity rawdata'!P1557="AHTHIN2","2nd Thin",IF('Activity rawdata'!P1557="AFERTE","Early Fert",IF('Activity rawdata'!P1557="AFERTM","Mid Fert",IF('Activity rawdata'!P1557="AFERTL","Late Fert",  IF('Activity rawdata'!P1557="ASP","Site Prep", IF('Activity rawdata'!P1557="APLT","Plant",  IF('Activity rawdata'!P1557="ANREG","Natural Regeneration"))))))))))</f>
        <v>Plant</v>
      </c>
      <c r="I1558" s="74">
        <f>'Activity rawdata'!O1557</f>
        <v>141.01</v>
      </c>
      <c r="J1558" s="75">
        <f>'Activity rawdata'!N1557</f>
        <v>1</v>
      </c>
      <c r="K1558" s="75">
        <f>'Activity rawdata'!AC1557</f>
        <v>0</v>
      </c>
      <c r="L1558" s="75">
        <f>'Activity rawdata'!AD1557</f>
        <v>0</v>
      </c>
      <c r="M1558" s="76" t="str">
        <f>'Activity rawdata'!AE1557</f>
        <v>-</v>
      </c>
      <c r="N1558" s="83">
        <f>'Activity rawdata'!T1557+'Activity rawdata'!U1557</f>
        <v>0</v>
      </c>
      <c r="O1558" s="80">
        <f>'Activity rawdata'!V1557</f>
        <v>0</v>
      </c>
      <c r="P1558" s="80">
        <f>'Activity rawdata'!W1557</f>
        <v>0</v>
      </c>
      <c r="Q1558" s="80">
        <f>'Activity rawdata'!X1557</f>
        <v>0</v>
      </c>
      <c r="R1558" s="84">
        <f t="shared" si="250"/>
        <v>0</v>
      </c>
      <c r="S1558" s="80">
        <f>'Activity rawdata'!Z1557</f>
        <v>0</v>
      </c>
      <c r="T1558" s="80">
        <f>'Activity rawdata'!AA1557</f>
        <v>0</v>
      </c>
      <c r="U1558" s="80">
        <f t="shared" si="251"/>
        <v>0</v>
      </c>
      <c r="V1558" s="81">
        <f t="shared" si="252"/>
        <v>0</v>
      </c>
      <c r="W1558" s="75">
        <f t="shared" si="253"/>
        <v>0</v>
      </c>
      <c r="X1558" s="75">
        <f t="shared" si="254"/>
        <v>0</v>
      </c>
      <c r="Y1558" s="75">
        <f t="shared" si="255"/>
        <v>0</v>
      </c>
      <c r="Z1558" s="82">
        <f t="shared" si="256"/>
        <v>0</v>
      </c>
      <c r="AA1558" s="75">
        <f t="shared" si="257"/>
        <v>0</v>
      </c>
      <c r="AB1558" s="75">
        <f t="shared" si="258"/>
        <v>0</v>
      </c>
      <c r="AC1558" s="82">
        <f t="shared" si="259"/>
        <v>0</v>
      </c>
    </row>
    <row r="1559" spans="1:29" x14ac:dyDescent="0.35">
      <c r="A1559" s="70" t="str">
        <f>'Activity rawdata'!A1558</f>
        <v>BH6112-1-401</v>
      </c>
      <c r="B1559" s="71" t="str">
        <f>'Activity rawdata'!B1558</f>
        <v>CSLB</v>
      </c>
      <c r="C1559" s="71" t="str">
        <f>IF('Activity rawdata'!C1558="PY","Planted",IF('Activity rawdata'!C1558="NY","Nat/Convert",IF('Activity rawdata'!C1558="NN","Nat/Nonconvert",IF('Activity rawdata'!C1558="OY","Planted"))))</f>
        <v>Planted</v>
      </c>
      <c r="D1559" s="70" t="str">
        <f>'Activity rawdata'!D1558</f>
        <v>STP3</v>
      </c>
      <c r="E1559" s="72" t="str">
        <f>'Activity rawdata'!E1558</f>
        <v>92</v>
      </c>
      <c r="F1559" s="73" t="str">
        <f>'Activity rawdata'!L1558</f>
        <v>NO</v>
      </c>
      <c r="G1559" s="72" t="str">
        <f>'Activity rawdata'!R1558</f>
        <v>2066</v>
      </c>
      <c r="H1559" s="72" t="str">
        <f>IF('Activity rawdata'!P1558="AHTHIN1","1st Thin",IF('Activity rawdata'!P1558="AHCC","Clearcut",IF('Activity rawdata'!P1558="AHTHSMZ","SMZ Thin",IF('Activity rawdata'!P1558="AHTHIN2","2nd Thin",IF('Activity rawdata'!P1558="AFERTE","Early Fert",IF('Activity rawdata'!P1558="AFERTM","Mid Fert",IF('Activity rawdata'!P1558="AFERTL","Late Fert",  IF('Activity rawdata'!P1558="ASP","Site Prep", IF('Activity rawdata'!P1558="APLT","Plant",  IF('Activity rawdata'!P1558="ANREG","Natural Regeneration"))))))))))</f>
        <v>Plant</v>
      </c>
      <c r="I1559" s="74">
        <f>'Activity rawdata'!O1558</f>
        <v>63.61</v>
      </c>
      <c r="J1559" s="75">
        <f>'Activity rawdata'!N1558</f>
        <v>1</v>
      </c>
      <c r="K1559" s="75">
        <f>'Activity rawdata'!AC1558</f>
        <v>0</v>
      </c>
      <c r="L1559" s="75">
        <f>'Activity rawdata'!AD1558</f>
        <v>0</v>
      </c>
      <c r="M1559" s="76" t="str">
        <f>'Activity rawdata'!AE1558</f>
        <v>-</v>
      </c>
      <c r="N1559" s="83">
        <f>'Activity rawdata'!T1558+'Activity rawdata'!U1558</f>
        <v>0</v>
      </c>
      <c r="O1559" s="80">
        <f>'Activity rawdata'!V1558</f>
        <v>0</v>
      </c>
      <c r="P1559" s="80">
        <f>'Activity rawdata'!W1558</f>
        <v>0</v>
      </c>
      <c r="Q1559" s="80">
        <f>'Activity rawdata'!X1558</f>
        <v>0</v>
      </c>
      <c r="R1559" s="84">
        <f t="shared" si="250"/>
        <v>0</v>
      </c>
      <c r="S1559" s="80">
        <f>'Activity rawdata'!Z1558</f>
        <v>0</v>
      </c>
      <c r="T1559" s="80">
        <f>'Activity rawdata'!AA1558</f>
        <v>0</v>
      </c>
      <c r="U1559" s="80">
        <f t="shared" si="251"/>
        <v>0</v>
      </c>
      <c r="V1559" s="81">
        <f t="shared" si="252"/>
        <v>0</v>
      </c>
      <c r="W1559" s="75">
        <f t="shared" si="253"/>
        <v>0</v>
      </c>
      <c r="X1559" s="75">
        <f t="shared" si="254"/>
        <v>0</v>
      </c>
      <c r="Y1559" s="75">
        <f t="shared" si="255"/>
        <v>0</v>
      </c>
      <c r="Z1559" s="82">
        <f t="shared" si="256"/>
        <v>0</v>
      </c>
      <c r="AA1559" s="75">
        <f t="shared" si="257"/>
        <v>0</v>
      </c>
      <c r="AB1559" s="75">
        <f t="shared" si="258"/>
        <v>0</v>
      </c>
      <c r="AC1559" s="82">
        <f t="shared" si="259"/>
        <v>0</v>
      </c>
    </row>
    <row r="1560" spans="1:29" x14ac:dyDescent="0.35">
      <c r="A1560" s="70" t="str">
        <f>'Activity rawdata'!A1559</f>
        <v>BH6125-1-279</v>
      </c>
      <c r="B1560" s="71" t="str">
        <f>'Activity rawdata'!B1559</f>
        <v>CSLB</v>
      </c>
      <c r="C1560" s="71" t="str">
        <f>IF('Activity rawdata'!C1559="PY","Planted",IF('Activity rawdata'!C1559="NY","Nat/Convert",IF('Activity rawdata'!C1559="NN","Nat/Nonconvert",IF('Activity rawdata'!C1559="OY","Planted"))))</f>
        <v>Planted</v>
      </c>
      <c r="D1560" s="70" t="str">
        <f>'Activity rawdata'!D1559</f>
        <v>STP3</v>
      </c>
      <c r="E1560" s="72" t="str">
        <f>'Activity rawdata'!E1559</f>
        <v>89</v>
      </c>
      <c r="F1560" s="73" t="str">
        <f>'Activity rawdata'!L1559</f>
        <v>NO</v>
      </c>
      <c r="G1560" s="72" t="str">
        <f>'Activity rawdata'!R1559</f>
        <v>2066</v>
      </c>
      <c r="H1560" s="72" t="str">
        <f>IF('Activity rawdata'!P1559="AHTHIN1","1st Thin",IF('Activity rawdata'!P1559="AHCC","Clearcut",IF('Activity rawdata'!P1559="AHTHSMZ","SMZ Thin",IF('Activity rawdata'!P1559="AHTHIN2","2nd Thin",IF('Activity rawdata'!P1559="AFERTE","Early Fert",IF('Activity rawdata'!P1559="AFERTM","Mid Fert",IF('Activity rawdata'!P1559="AFERTL","Late Fert",  IF('Activity rawdata'!P1559="ASP","Site Prep", IF('Activity rawdata'!P1559="APLT","Plant",  IF('Activity rawdata'!P1559="ANREG","Natural Regeneration"))))))))))</f>
        <v>Plant</v>
      </c>
      <c r="I1560" s="74">
        <f>'Activity rawdata'!O1559</f>
        <v>9.17</v>
      </c>
      <c r="J1560" s="75">
        <f>'Activity rawdata'!N1559</f>
        <v>1</v>
      </c>
      <c r="K1560" s="75">
        <f>'Activity rawdata'!AC1559</f>
        <v>0</v>
      </c>
      <c r="L1560" s="75">
        <f>'Activity rawdata'!AD1559</f>
        <v>0</v>
      </c>
      <c r="M1560" s="76" t="str">
        <f>'Activity rawdata'!AE1559</f>
        <v>-</v>
      </c>
      <c r="N1560" s="83">
        <f>'Activity rawdata'!T1559+'Activity rawdata'!U1559</f>
        <v>0</v>
      </c>
      <c r="O1560" s="80">
        <f>'Activity rawdata'!V1559</f>
        <v>0</v>
      </c>
      <c r="P1560" s="80">
        <f>'Activity rawdata'!W1559</f>
        <v>0</v>
      </c>
      <c r="Q1560" s="80">
        <f>'Activity rawdata'!X1559</f>
        <v>0</v>
      </c>
      <c r="R1560" s="84">
        <f t="shared" si="250"/>
        <v>0</v>
      </c>
      <c r="S1560" s="80">
        <f>'Activity rawdata'!Z1559</f>
        <v>0</v>
      </c>
      <c r="T1560" s="80">
        <f>'Activity rawdata'!AA1559</f>
        <v>0</v>
      </c>
      <c r="U1560" s="80">
        <f t="shared" si="251"/>
        <v>0</v>
      </c>
      <c r="V1560" s="81">
        <f t="shared" si="252"/>
        <v>0</v>
      </c>
      <c r="W1560" s="75">
        <f t="shared" si="253"/>
        <v>0</v>
      </c>
      <c r="X1560" s="75">
        <f t="shared" si="254"/>
        <v>0</v>
      </c>
      <c r="Y1560" s="75">
        <f t="shared" si="255"/>
        <v>0</v>
      </c>
      <c r="Z1560" s="82">
        <f t="shared" si="256"/>
        <v>0</v>
      </c>
      <c r="AA1560" s="75">
        <f t="shared" si="257"/>
        <v>0</v>
      </c>
      <c r="AB1560" s="75">
        <f t="shared" si="258"/>
        <v>0</v>
      </c>
      <c r="AC1560" s="82">
        <f t="shared" si="259"/>
        <v>0</v>
      </c>
    </row>
    <row r="1561" spans="1:29" x14ac:dyDescent="0.35">
      <c r="A1561" s="70" t="str">
        <f>'Activity rawdata'!A1560</f>
        <v>BH6125-1-292</v>
      </c>
      <c r="B1561" s="71" t="str">
        <f>'Activity rawdata'!B1560</f>
        <v>CSLB</v>
      </c>
      <c r="C1561" s="71" t="str">
        <f>IF('Activity rawdata'!C1560="PY","Planted",IF('Activity rawdata'!C1560="NY","Nat/Convert",IF('Activity rawdata'!C1560="NN","Nat/Nonconvert",IF('Activity rawdata'!C1560="OY","Planted"))))</f>
        <v>Planted</v>
      </c>
      <c r="D1561" s="70" t="str">
        <f>'Activity rawdata'!D1560</f>
        <v>STP3</v>
      </c>
      <c r="E1561" s="72" t="str">
        <f>'Activity rawdata'!E1560</f>
        <v>92</v>
      </c>
      <c r="F1561" s="73" t="str">
        <f>'Activity rawdata'!L1560</f>
        <v>NO</v>
      </c>
      <c r="G1561" s="72" t="str">
        <f>'Activity rawdata'!R1560</f>
        <v>2066</v>
      </c>
      <c r="H1561" s="72" t="str">
        <f>IF('Activity rawdata'!P1560="AHTHIN1","1st Thin",IF('Activity rawdata'!P1560="AHCC","Clearcut",IF('Activity rawdata'!P1560="AHTHSMZ","SMZ Thin",IF('Activity rawdata'!P1560="AHTHIN2","2nd Thin",IF('Activity rawdata'!P1560="AFERTE","Early Fert",IF('Activity rawdata'!P1560="AFERTM","Mid Fert",IF('Activity rawdata'!P1560="AFERTL","Late Fert",  IF('Activity rawdata'!P1560="ASP","Site Prep", IF('Activity rawdata'!P1560="APLT","Plant",  IF('Activity rawdata'!P1560="ANREG","Natural Regeneration"))))))))))</f>
        <v>Plant</v>
      </c>
      <c r="I1561" s="74">
        <f>'Activity rawdata'!O1560</f>
        <v>2.2799999999999998</v>
      </c>
      <c r="J1561" s="75">
        <f>'Activity rawdata'!N1560</f>
        <v>1</v>
      </c>
      <c r="K1561" s="75">
        <f>'Activity rawdata'!AC1560</f>
        <v>0</v>
      </c>
      <c r="L1561" s="75">
        <f>'Activity rawdata'!AD1560</f>
        <v>0</v>
      </c>
      <c r="M1561" s="76" t="str">
        <f>'Activity rawdata'!AE1560</f>
        <v>-</v>
      </c>
      <c r="N1561" s="83">
        <f>'Activity rawdata'!T1560+'Activity rawdata'!U1560</f>
        <v>0</v>
      </c>
      <c r="O1561" s="80">
        <f>'Activity rawdata'!V1560</f>
        <v>0</v>
      </c>
      <c r="P1561" s="80">
        <f>'Activity rawdata'!W1560</f>
        <v>0</v>
      </c>
      <c r="Q1561" s="80">
        <f>'Activity rawdata'!X1560</f>
        <v>0</v>
      </c>
      <c r="R1561" s="84">
        <f t="shared" si="250"/>
        <v>0</v>
      </c>
      <c r="S1561" s="80">
        <f>'Activity rawdata'!Z1560</f>
        <v>0</v>
      </c>
      <c r="T1561" s="80">
        <f>'Activity rawdata'!AA1560</f>
        <v>0</v>
      </c>
      <c r="U1561" s="80">
        <f t="shared" si="251"/>
        <v>0</v>
      </c>
      <c r="V1561" s="81">
        <f t="shared" si="252"/>
        <v>0</v>
      </c>
      <c r="W1561" s="75">
        <f t="shared" si="253"/>
        <v>0</v>
      </c>
      <c r="X1561" s="75">
        <f t="shared" si="254"/>
        <v>0</v>
      </c>
      <c r="Y1561" s="75">
        <f t="shared" si="255"/>
        <v>0</v>
      </c>
      <c r="Z1561" s="82">
        <f t="shared" si="256"/>
        <v>0</v>
      </c>
      <c r="AA1561" s="75">
        <f t="shared" si="257"/>
        <v>0</v>
      </c>
      <c r="AB1561" s="75">
        <f t="shared" si="258"/>
        <v>0</v>
      </c>
      <c r="AC1561" s="82">
        <f t="shared" si="259"/>
        <v>0</v>
      </c>
    </row>
    <row r="1562" spans="1:29" x14ac:dyDescent="0.35">
      <c r="A1562" s="70" t="str">
        <f>'Activity rawdata'!A1561</f>
        <v>BH6125-1-370</v>
      </c>
      <c r="B1562" s="71" t="str">
        <f>'Activity rawdata'!B1561</f>
        <v>CSLB</v>
      </c>
      <c r="C1562" s="71" t="str">
        <f>IF('Activity rawdata'!C1561="PY","Planted",IF('Activity rawdata'!C1561="NY","Nat/Convert",IF('Activity rawdata'!C1561="NN","Nat/Nonconvert",IF('Activity rawdata'!C1561="OY","Planted"))))</f>
        <v>Planted</v>
      </c>
      <c r="D1562" s="70" t="str">
        <f>'Activity rawdata'!D1561</f>
        <v>STP3</v>
      </c>
      <c r="E1562" s="72" t="str">
        <f>'Activity rawdata'!E1561</f>
        <v>92</v>
      </c>
      <c r="F1562" s="73" t="str">
        <f>'Activity rawdata'!L1561</f>
        <v>NO</v>
      </c>
      <c r="G1562" s="72" t="str">
        <f>'Activity rawdata'!R1561</f>
        <v>2066</v>
      </c>
      <c r="H1562" s="72" t="str">
        <f>IF('Activity rawdata'!P1561="AHTHIN1","1st Thin",IF('Activity rawdata'!P1561="AHCC","Clearcut",IF('Activity rawdata'!P1561="AHTHSMZ","SMZ Thin",IF('Activity rawdata'!P1561="AHTHIN2","2nd Thin",IF('Activity rawdata'!P1561="AFERTE","Early Fert",IF('Activity rawdata'!P1561="AFERTM","Mid Fert",IF('Activity rawdata'!P1561="AFERTL","Late Fert",  IF('Activity rawdata'!P1561="ASP","Site Prep", IF('Activity rawdata'!P1561="APLT","Plant",  IF('Activity rawdata'!P1561="ANREG","Natural Regeneration"))))))))))</f>
        <v>Plant</v>
      </c>
      <c r="I1562" s="74">
        <f>'Activity rawdata'!O1561</f>
        <v>19.37</v>
      </c>
      <c r="J1562" s="75">
        <f>'Activity rawdata'!N1561</f>
        <v>1</v>
      </c>
      <c r="K1562" s="75">
        <f>'Activity rawdata'!AC1561</f>
        <v>0</v>
      </c>
      <c r="L1562" s="75">
        <f>'Activity rawdata'!AD1561</f>
        <v>0</v>
      </c>
      <c r="M1562" s="76" t="str">
        <f>'Activity rawdata'!AE1561</f>
        <v>-</v>
      </c>
      <c r="N1562" s="83">
        <f>'Activity rawdata'!T1561+'Activity rawdata'!U1561</f>
        <v>0</v>
      </c>
      <c r="O1562" s="80">
        <f>'Activity rawdata'!V1561</f>
        <v>0</v>
      </c>
      <c r="P1562" s="80">
        <f>'Activity rawdata'!W1561</f>
        <v>0</v>
      </c>
      <c r="Q1562" s="80">
        <f>'Activity rawdata'!X1561</f>
        <v>0</v>
      </c>
      <c r="R1562" s="84">
        <f t="shared" si="250"/>
        <v>0</v>
      </c>
      <c r="S1562" s="80">
        <f>'Activity rawdata'!Z1561</f>
        <v>0</v>
      </c>
      <c r="T1562" s="80">
        <f>'Activity rawdata'!AA1561</f>
        <v>0</v>
      </c>
      <c r="U1562" s="80">
        <f t="shared" si="251"/>
        <v>0</v>
      </c>
      <c r="V1562" s="81">
        <f t="shared" si="252"/>
        <v>0</v>
      </c>
      <c r="W1562" s="75">
        <f t="shared" si="253"/>
        <v>0</v>
      </c>
      <c r="X1562" s="75">
        <f t="shared" si="254"/>
        <v>0</v>
      </c>
      <c r="Y1562" s="75">
        <f t="shared" si="255"/>
        <v>0</v>
      </c>
      <c r="Z1562" s="82">
        <f t="shared" si="256"/>
        <v>0</v>
      </c>
      <c r="AA1562" s="75">
        <f t="shared" si="257"/>
        <v>0</v>
      </c>
      <c r="AB1562" s="75">
        <f t="shared" si="258"/>
        <v>0</v>
      </c>
      <c r="AC1562" s="82">
        <f t="shared" si="259"/>
        <v>0</v>
      </c>
    </row>
    <row r="1563" spans="1:29" x14ac:dyDescent="0.35">
      <c r="A1563" s="70" t="str">
        <f>'Activity rawdata'!A1562</f>
        <v>BH6125-1-371</v>
      </c>
      <c r="B1563" s="71" t="str">
        <f>'Activity rawdata'!B1562</f>
        <v>CSLB</v>
      </c>
      <c r="C1563" s="71" t="str">
        <f>IF('Activity rawdata'!C1562="PY","Planted",IF('Activity rawdata'!C1562="NY","Nat/Convert",IF('Activity rawdata'!C1562="NN","Nat/Nonconvert",IF('Activity rawdata'!C1562="OY","Planted"))))</f>
        <v>Planted</v>
      </c>
      <c r="D1563" s="70" t="str">
        <f>'Activity rawdata'!D1562</f>
        <v>STP3</v>
      </c>
      <c r="E1563" s="72" t="str">
        <f>'Activity rawdata'!E1562</f>
        <v>92</v>
      </c>
      <c r="F1563" s="73" t="str">
        <f>'Activity rawdata'!L1562</f>
        <v>NO</v>
      </c>
      <c r="G1563" s="72" t="str">
        <f>'Activity rawdata'!R1562</f>
        <v>2066</v>
      </c>
      <c r="H1563" s="72" t="str">
        <f>IF('Activity rawdata'!P1562="AHTHIN1","1st Thin",IF('Activity rawdata'!P1562="AHCC","Clearcut",IF('Activity rawdata'!P1562="AHTHSMZ","SMZ Thin",IF('Activity rawdata'!P1562="AHTHIN2","2nd Thin",IF('Activity rawdata'!P1562="AFERTE","Early Fert",IF('Activity rawdata'!P1562="AFERTM","Mid Fert",IF('Activity rawdata'!P1562="AFERTL","Late Fert",  IF('Activity rawdata'!P1562="ASP","Site Prep", IF('Activity rawdata'!P1562="APLT","Plant",  IF('Activity rawdata'!P1562="ANREG","Natural Regeneration"))))))))))</f>
        <v>Plant</v>
      </c>
      <c r="I1563" s="74">
        <f>'Activity rawdata'!O1562</f>
        <v>24.06</v>
      </c>
      <c r="J1563" s="75">
        <f>'Activity rawdata'!N1562</f>
        <v>1</v>
      </c>
      <c r="K1563" s="75">
        <f>'Activity rawdata'!AC1562</f>
        <v>0</v>
      </c>
      <c r="L1563" s="75">
        <f>'Activity rawdata'!AD1562</f>
        <v>0</v>
      </c>
      <c r="M1563" s="76" t="str">
        <f>'Activity rawdata'!AE1562</f>
        <v>-</v>
      </c>
      <c r="N1563" s="83">
        <f>'Activity rawdata'!T1562+'Activity rawdata'!U1562</f>
        <v>0</v>
      </c>
      <c r="O1563" s="80">
        <f>'Activity rawdata'!V1562</f>
        <v>0</v>
      </c>
      <c r="P1563" s="80">
        <f>'Activity rawdata'!W1562</f>
        <v>0</v>
      </c>
      <c r="Q1563" s="80">
        <f>'Activity rawdata'!X1562</f>
        <v>0</v>
      </c>
      <c r="R1563" s="84">
        <f t="shared" si="250"/>
        <v>0</v>
      </c>
      <c r="S1563" s="80">
        <f>'Activity rawdata'!Z1562</f>
        <v>0</v>
      </c>
      <c r="T1563" s="80">
        <f>'Activity rawdata'!AA1562</f>
        <v>0</v>
      </c>
      <c r="U1563" s="80">
        <f t="shared" si="251"/>
        <v>0</v>
      </c>
      <c r="V1563" s="81">
        <f t="shared" si="252"/>
        <v>0</v>
      </c>
      <c r="W1563" s="75">
        <f t="shared" si="253"/>
        <v>0</v>
      </c>
      <c r="X1563" s="75">
        <f t="shared" si="254"/>
        <v>0</v>
      </c>
      <c r="Y1563" s="75">
        <f t="shared" si="255"/>
        <v>0</v>
      </c>
      <c r="Z1563" s="82">
        <f t="shared" si="256"/>
        <v>0</v>
      </c>
      <c r="AA1563" s="75">
        <f t="shared" si="257"/>
        <v>0</v>
      </c>
      <c r="AB1563" s="75">
        <f t="shared" si="258"/>
        <v>0</v>
      </c>
      <c r="AC1563" s="82">
        <f t="shared" si="259"/>
        <v>0</v>
      </c>
    </row>
    <row r="1564" spans="1:29" x14ac:dyDescent="0.35">
      <c r="A1564" s="70" t="str">
        <f>'Activity rawdata'!A1563</f>
        <v>BH5140-1-145</v>
      </c>
      <c r="B1564" s="71" t="str">
        <f>'Activity rawdata'!B1563</f>
        <v>CSLB</v>
      </c>
      <c r="C1564" s="71" t="str">
        <f>IF('Activity rawdata'!C1563="PY","Planted",IF('Activity rawdata'!C1563="NY","Nat/Convert",IF('Activity rawdata'!C1563="NN","Nat/Nonconvert",IF('Activity rawdata'!C1563="OY","Planted"))))</f>
        <v>Planted</v>
      </c>
      <c r="D1564" s="70" t="str">
        <f>'Activity rawdata'!D1563</f>
        <v>STP3</v>
      </c>
      <c r="E1564" s="72" t="str">
        <f>'Activity rawdata'!E1563</f>
        <v>89</v>
      </c>
      <c r="F1564" s="73" t="str">
        <f>'Activity rawdata'!L1563</f>
        <v>NO</v>
      </c>
      <c r="G1564" s="72" t="str">
        <f>'Activity rawdata'!R1563</f>
        <v>2066</v>
      </c>
      <c r="H1564" s="72" t="str">
        <f>IF('Activity rawdata'!P1563="AHTHIN1","1st Thin",IF('Activity rawdata'!P1563="AHCC","Clearcut",IF('Activity rawdata'!P1563="AHTHSMZ","SMZ Thin",IF('Activity rawdata'!P1563="AHTHIN2","2nd Thin",IF('Activity rawdata'!P1563="AFERTE","Early Fert",IF('Activity rawdata'!P1563="AFERTM","Mid Fert",IF('Activity rawdata'!P1563="AFERTL","Late Fert",  IF('Activity rawdata'!P1563="ASP","Site Prep", IF('Activity rawdata'!P1563="APLT","Plant",  IF('Activity rawdata'!P1563="ANREG","Natural Regeneration"))))))))))</f>
        <v>Plant</v>
      </c>
      <c r="I1564" s="74">
        <f>'Activity rawdata'!O1563</f>
        <v>3.31</v>
      </c>
      <c r="J1564" s="75">
        <f>'Activity rawdata'!N1563</f>
        <v>1</v>
      </c>
      <c r="K1564" s="75">
        <f>'Activity rawdata'!AC1563</f>
        <v>0</v>
      </c>
      <c r="L1564" s="75">
        <f>'Activity rawdata'!AD1563</f>
        <v>0</v>
      </c>
      <c r="M1564" s="76" t="str">
        <f>'Activity rawdata'!AE1563</f>
        <v>-</v>
      </c>
      <c r="N1564" s="83">
        <f>'Activity rawdata'!T1563+'Activity rawdata'!U1563</f>
        <v>0</v>
      </c>
      <c r="O1564" s="80">
        <f>'Activity rawdata'!V1563</f>
        <v>0</v>
      </c>
      <c r="P1564" s="80">
        <f>'Activity rawdata'!W1563</f>
        <v>0</v>
      </c>
      <c r="Q1564" s="80">
        <f>'Activity rawdata'!X1563</f>
        <v>0</v>
      </c>
      <c r="R1564" s="84">
        <f t="shared" si="250"/>
        <v>0</v>
      </c>
      <c r="S1564" s="80">
        <f>'Activity rawdata'!Z1563</f>
        <v>0</v>
      </c>
      <c r="T1564" s="80">
        <f>'Activity rawdata'!AA1563</f>
        <v>0</v>
      </c>
      <c r="U1564" s="80">
        <f t="shared" si="251"/>
        <v>0</v>
      </c>
      <c r="V1564" s="81">
        <f t="shared" si="252"/>
        <v>0</v>
      </c>
      <c r="W1564" s="75">
        <f t="shared" si="253"/>
        <v>0</v>
      </c>
      <c r="X1564" s="75">
        <f t="shared" si="254"/>
        <v>0</v>
      </c>
      <c r="Y1564" s="75">
        <f t="shared" si="255"/>
        <v>0</v>
      </c>
      <c r="Z1564" s="82">
        <f t="shared" si="256"/>
        <v>0</v>
      </c>
      <c r="AA1564" s="75">
        <f t="shared" si="257"/>
        <v>0</v>
      </c>
      <c r="AB1564" s="75">
        <f t="shared" si="258"/>
        <v>0</v>
      </c>
      <c r="AC1564" s="82">
        <f t="shared" si="259"/>
        <v>0</v>
      </c>
    </row>
    <row r="1565" spans="1:29" x14ac:dyDescent="0.35">
      <c r="A1565" s="70" t="str">
        <f>'Activity rawdata'!A1564</f>
        <v>BH2061-1-356</v>
      </c>
      <c r="B1565" s="71" t="str">
        <f>'Activity rawdata'!B1564</f>
        <v>LB</v>
      </c>
      <c r="C1565" s="71" t="str">
        <f>IF('Activity rawdata'!C1564="PY","Planted",IF('Activity rawdata'!C1564="NY","Nat/Convert",IF('Activity rawdata'!C1564="NN","Nat/Nonconvert",IF('Activity rawdata'!C1564="OY","Planted"))))</f>
        <v>Planted</v>
      </c>
      <c r="D1565" s="70" t="str">
        <f>'Activity rawdata'!D1564</f>
        <v>STP2</v>
      </c>
      <c r="E1565" s="72" t="str">
        <f>'Activity rawdata'!E1564</f>
        <v>92</v>
      </c>
      <c r="F1565" s="73" t="str">
        <f>'Activity rawdata'!L1564</f>
        <v>MT1</v>
      </c>
      <c r="G1565" s="72" t="str">
        <f>'Activity rawdata'!R1564</f>
        <v>2066</v>
      </c>
      <c r="H1565" s="72" t="str">
        <f>IF('Activity rawdata'!P1564="AHTHIN1","1st Thin",IF('Activity rawdata'!P1564="AHCC","Clearcut",IF('Activity rawdata'!P1564="AHTHSMZ","SMZ Thin",IF('Activity rawdata'!P1564="AHTHIN2","2nd Thin",IF('Activity rawdata'!P1564="AFERTE","Early Fert",IF('Activity rawdata'!P1564="AFERTM","Mid Fert",IF('Activity rawdata'!P1564="AFERTL","Late Fert",  IF('Activity rawdata'!P1564="ASP","Site Prep", IF('Activity rawdata'!P1564="APLT","Plant",  IF('Activity rawdata'!P1564="ANREG","Natural Regeneration"))))))))))</f>
        <v>Mid Fert</v>
      </c>
      <c r="I1565" s="74">
        <f>'Activity rawdata'!O1564</f>
        <v>72.86</v>
      </c>
      <c r="J1565" s="75">
        <f>'Activity rawdata'!N1564</f>
        <v>15</v>
      </c>
      <c r="K1565" s="75">
        <f>'Activity rawdata'!AC1564</f>
        <v>105.97</v>
      </c>
      <c r="L1565" s="75">
        <f>'Activity rawdata'!AD1564</f>
        <v>193.82</v>
      </c>
      <c r="M1565" s="76">
        <f>'Activity rawdata'!AE1564</f>
        <v>10.012175980176373</v>
      </c>
      <c r="N1565" s="83">
        <f>'Activity rawdata'!T1564+'Activity rawdata'!U1564</f>
        <v>0</v>
      </c>
      <c r="O1565" s="80">
        <f>'Activity rawdata'!V1564</f>
        <v>0</v>
      </c>
      <c r="P1565" s="80">
        <f>'Activity rawdata'!W1564</f>
        <v>0</v>
      </c>
      <c r="Q1565" s="80">
        <f>'Activity rawdata'!X1564</f>
        <v>0</v>
      </c>
      <c r="R1565" s="84">
        <f t="shared" si="250"/>
        <v>0</v>
      </c>
      <c r="S1565" s="80">
        <f>'Activity rawdata'!Z1564</f>
        <v>0</v>
      </c>
      <c r="T1565" s="80">
        <f>'Activity rawdata'!AA1564</f>
        <v>0</v>
      </c>
      <c r="U1565" s="80">
        <f t="shared" si="251"/>
        <v>0</v>
      </c>
      <c r="V1565" s="81">
        <f t="shared" si="252"/>
        <v>0</v>
      </c>
      <c r="W1565" s="75">
        <f t="shared" si="253"/>
        <v>0</v>
      </c>
      <c r="X1565" s="75">
        <f t="shared" si="254"/>
        <v>0</v>
      </c>
      <c r="Y1565" s="75">
        <f t="shared" si="255"/>
        <v>0</v>
      </c>
      <c r="Z1565" s="82">
        <f t="shared" si="256"/>
        <v>0</v>
      </c>
      <c r="AA1565" s="75">
        <f t="shared" si="257"/>
        <v>0</v>
      </c>
      <c r="AB1565" s="75">
        <f t="shared" si="258"/>
        <v>0</v>
      </c>
      <c r="AC1565" s="82">
        <f t="shared" si="259"/>
        <v>0</v>
      </c>
    </row>
    <row r="1566" spans="1:29" x14ac:dyDescent="0.35">
      <c r="A1566" s="70" t="str">
        <f>'Activity rawdata'!A1565</f>
        <v>BH1435-1-384</v>
      </c>
      <c r="B1566" s="71" t="str">
        <f>'Activity rawdata'!B1565</f>
        <v>LB</v>
      </c>
      <c r="C1566" s="71" t="str">
        <f>IF('Activity rawdata'!C1565="PY","Planted",IF('Activity rawdata'!C1565="NY","Nat/Convert",IF('Activity rawdata'!C1565="NN","Nat/Nonconvert",IF('Activity rawdata'!C1565="OY","Planted"))))</f>
        <v>Planted</v>
      </c>
      <c r="D1566" s="70" t="str">
        <f>'Activity rawdata'!D1565</f>
        <v>STP2</v>
      </c>
      <c r="E1566" s="72" t="str">
        <f>'Activity rawdata'!E1565</f>
        <v>87</v>
      </c>
      <c r="F1566" s="73" t="str">
        <f>'Activity rawdata'!L1565</f>
        <v>MT1</v>
      </c>
      <c r="G1566" s="72" t="str">
        <f>'Activity rawdata'!R1565</f>
        <v>2066</v>
      </c>
      <c r="H1566" s="72" t="str">
        <f>IF('Activity rawdata'!P1565="AHTHIN1","1st Thin",IF('Activity rawdata'!P1565="AHCC","Clearcut",IF('Activity rawdata'!P1565="AHTHSMZ","SMZ Thin",IF('Activity rawdata'!P1565="AHTHIN2","2nd Thin",IF('Activity rawdata'!P1565="AFERTE","Early Fert",IF('Activity rawdata'!P1565="AFERTM","Mid Fert",IF('Activity rawdata'!P1565="AFERTL","Late Fert",  IF('Activity rawdata'!P1565="ASP","Site Prep", IF('Activity rawdata'!P1565="APLT","Plant",  IF('Activity rawdata'!P1565="ANREG","Natural Regeneration"))))))))))</f>
        <v>Mid Fert</v>
      </c>
      <c r="I1566" s="74">
        <f>'Activity rawdata'!O1565</f>
        <v>129.79640000000001</v>
      </c>
      <c r="J1566" s="75">
        <f>'Activity rawdata'!N1565</f>
        <v>15</v>
      </c>
      <c r="K1566" s="75">
        <f>'Activity rawdata'!AC1565</f>
        <v>95.89</v>
      </c>
      <c r="L1566" s="75">
        <f>'Activity rawdata'!AD1565</f>
        <v>193.49</v>
      </c>
      <c r="M1566" s="76">
        <f>'Activity rawdata'!AE1565</f>
        <v>9.5322121367592914</v>
      </c>
      <c r="N1566" s="83">
        <f>'Activity rawdata'!T1565+'Activity rawdata'!U1565</f>
        <v>0</v>
      </c>
      <c r="O1566" s="80">
        <f>'Activity rawdata'!V1565</f>
        <v>0</v>
      </c>
      <c r="P1566" s="80">
        <f>'Activity rawdata'!W1565</f>
        <v>0</v>
      </c>
      <c r="Q1566" s="80">
        <f>'Activity rawdata'!X1565</f>
        <v>0</v>
      </c>
      <c r="R1566" s="84">
        <f t="shared" si="250"/>
        <v>0</v>
      </c>
      <c r="S1566" s="80">
        <f>'Activity rawdata'!Z1565</f>
        <v>0</v>
      </c>
      <c r="T1566" s="80">
        <f>'Activity rawdata'!AA1565</f>
        <v>0</v>
      </c>
      <c r="U1566" s="80">
        <f t="shared" si="251"/>
        <v>0</v>
      </c>
      <c r="V1566" s="81">
        <f t="shared" si="252"/>
        <v>0</v>
      </c>
      <c r="W1566" s="75">
        <f t="shared" si="253"/>
        <v>0</v>
      </c>
      <c r="X1566" s="75">
        <f t="shared" si="254"/>
        <v>0</v>
      </c>
      <c r="Y1566" s="75">
        <f t="shared" si="255"/>
        <v>0</v>
      </c>
      <c r="Z1566" s="82">
        <f t="shared" si="256"/>
        <v>0</v>
      </c>
      <c r="AA1566" s="75">
        <f t="shared" si="257"/>
        <v>0</v>
      </c>
      <c r="AB1566" s="75">
        <f t="shared" si="258"/>
        <v>0</v>
      </c>
      <c r="AC1566" s="82">
        <f t="shared" si="259"/>
        <v>0</v>
      </c>
    </row>
    <row r="1567" spans="1:29" x14ac:dyDescent="0.35">
      <c r="A1567" s="70" t="str">
        <f>'Activity rawdata'!A1566</f>
        <v>BH5660-1-169</v>
      </c>
      <c r="B1567" s="71" t="str">
        <f>'Activity rawdata'!B1566</f>
        <v>LB</v>
      </c>
      <c r="C1567" s="71" t="str">
        <f>IF('Activity rawdata'!C1566="PY","Planted",IF('Activity rawdata'!C1566="NY","Nat/Convert",IF('Activity rawdata'!C1566="NN","Nat/Nonconvert",IF('Activity rawdata'!C1566="OY","Planted"))))</f>
        <v>Planted</v>
      </c>
      <c r="D1567" s="70" t="str">
        <f>'Activity rawdata'!D1566</f>
        <v>STP2</v>
      </c>
      <c r="E1567" s="72" t="str">
        <f>'Activity rawdata'!E1566</f>
        <v>81</v>
      </c>
      <c r="F1567" s="73" t="str">
        <f>'Activity rawdata'!L1566</f>
        <v>MT2</v>
      </c>
      <c r="G1567" s="72" t="str">
        <f>'Activity rawdata'!R1566</f>
        <v>2066</v>
      </c>
      <c r="H1567" s="72" t="str">
        <f>IF('Activity rawdata'!P1566="AHTHIN1","1st Thin",IF('Activity rawdata'!P1566="AHCC","Clearcut",IF('Activity rawdata'!P1566="AHTHSMZ","SMZ Thin",IF('Activity rawdata'!P1566="AHTHIN2","2nd Thin",IF('Activity rawdata'!P1566="AFERTE","Early Fert",IF('Activity rawdata'!P1566="AFERTM","Mid Fert",IF('Activity rawdata'!P1566="AFERTL","Late Fert",  IF('Activity rawdata'!P1566="ASP","Site Prep", IF('Activity rawdata'!P1566="APLT","Plant",  IF('Activity rawdata'!P1566="ANREG","Natural Regeneration"))))))))))</f>
        <v>Late Fert</v>
      </c>
      <c r="I1567" s="74">
        <f>'Activity rawdata'!O1566</f>
        <v>51.29</v>
      </c>
      <c r="J1567" s="75">
        <f>'Activity rawdata'!N1566</f>
        <v>21</v>
      </c>
      <c r="K1567" s="75">
        <f>'Activity rawdata'!AC1566</f>
        <v>74.72</v>
      </c>
      <c r="L1567" s="75">
        <f>'Activity rawdata'!AD1566</f>
        <v>116.13</v>
      </c>
      <c r="M1567" s="76">
        <f>'Activity rawdata'!AE1566</f>
        <v>10.861317780498069</v>
      </c>
      <c r="N1567" s="83">
        <f>'Activity rawdata'!T1566+'Activity rawdata'!U1566</f>
        <v>0</v>
      </c>
      <c r="O1567" s="80">
        <f>'Activity rawdata'!V1566</f>
        <v>0</v>
      </c>
      <c r="P1567" s="80">
        <f>'Activity rawdata'!W1566</f>
        <v>0</v>
      </c>
      <c r="Q1567" s="80">
        <f>'Activity rawdata'!X1566</f>
        <v>0</v>
      </c>
      <c r="R1567" s="84">
        <f t="shared" si="250"/>
        <v>0</v>
      </c>
      <c r="S1567" s="80">
        <f>'Activity rawdata'!Z1566</f>
        <v>0</v>
      </c>
      <c r="T1567" s="80">
        <f>'Activity rawdata'!AA1566</f>
        <v>0</v>
      </c>
      <c r="U1567" s="80">
        <f t="shared" si="251"/>
        <v>0</v>
      </c>
      <c r="V1567" s="81">
        <f t="shared" si="252"/>
        <v>0</v>
      </c>
      <c r="W1567" s="75">
        <f t="shared" si="253"/>
        <v>0</v>
      </c>
      <c r="X1567" s="75">
        <f t="shared" si="254"/>
        <v>0</v>
      </c>
      <c r="Y1567" s="75">
        <f t="shared" si="255"/>
        <v>0</v>
      </c>
      <c r="Z1567" s="82">
        <f t="shared" si="256"/>
        <v>0</v>
      </c>
      <c r="AA1567" s="75">
        <f t="shared" si="257"/>
        <v>0</v>
      </c>
      <c r="AB1567" s="75">
        <f t="shared" si="258"/>
        <v>0</v>
      </c>
      <c r="AC1567" s="82">
        <f t="shared" si="259"/>
        <v>0</v>
      </c>
    </row>
    <row r="1568" spans="1:29" x14ac:dyDescent="0.35">
      <c r="A1568" s="70" t="str">
        <f>'Activity rawdata'!A1567</f>
        <v>BH5140-1-147</v>
      </c>
      <c r="B1568" s="71" t="str">
        <f>'Activity rawdata'!B1567</f>
        <v>LB</v>
      </c>
      <c r="C1568" s="71" t="str">
        <f>IF('Activity rawdata'!C1567="PY","Planted",IF('Activity rawdata'!C1567="NY","Nat/Convert",IF('Activity rawdata'!C1567="NN","Nat/Nonconvert",IF('Activity rawdata'!C1567="OY","Planted"))))</f>
        <v>Planted</v>
      </c>
      <c r="D1568" s="70" t="str">
        <f>'Activity rawdata'!D1567</f>
        <v>STP2</v>
      </c>
      <c r="E1568" s="72" t="str">
        <f>'Activity rawdata'!E1567</f>
        <v>81</v>
      </c>
      <c r="F1568" s="73" t="str">
        <f>'Activity rawdata'!L1567</f>
        <v>MT2</v>
      </c>
      <c r="G1568" s="72" t="str">
        <f>'Activity rawdata'!R1567</f>
        <v>2066</v>
      </c>
      <c r="H1568" s="72" t="str">
        <f>IF('Activity rawdata'!P1567="AHTHIN1","1st Thin",IF('Activity rawdata'!P1567="AHCC","Clearcut",IF('Activity rawdata'!P1567="AHTHSMZ","SMZ Thin",IF('Activity rawdata'!P1567="AHTHIN2","2nd Thin",IF('Activity rawdata'!P1567="AFERTE","Early Fert",IF('Activity rawdata'!P1567="AFERTM","Mid Fert",IF('Activity rawdata'!P1567="AFERTL","Late Fert",  IF('Activity rawdata'!P1567="ASP","Site Prep", IF('Activity rawdata'!P1567="APLT","Plant",  IF('Activity rawdata'!P1567="ANREG","Natural Regeneration"))))))))))</f>
        <v>Late Fert</v>
      </c>
      <c r="I1568" s="74">
        <f>'Activity rawdata'!O1567</f>
        <v>72.11</v>
      </c>
      <c r="J1568" s="75">
        <f>'Activity rawdata'!N1567</f>
        <v>21</v>
      </c>
      <c r="K1568" s="75">
        <f>'Activity rawdata'!AC1567</f>
        <v>74.72</v>
      </c>
      <c r="L1568" s="75">
        <f>'Activity rawdata'!AD1567</f>
        <v>116.13</v>
      </c>
      <c r="M1568" s="76">
        <f>'Activity rawdata'!AE1567</f>
        <v>10.861317780498069</v>
      </c>
      <c r="N1568" s="83">
        <f>'Activity rawdata'!T1567+'Activity rawdata'!U1567</f>
        <v>0</v>
      </c>
      <c r="O1568" s="80">
        <f>'Activity rawdata'!V1567</f>
        <v>0</v>
      </c>
      <c r="P1568" s="80">
        <f>'Activity rawdata'!W1567</f>
        <v>0</v>
      </c>
      <c r="Q1568" s="80">
        <f>'Activity rawdata'!X1567</f>
        <v>0</v>
      </c>
      <c r="R1568" s="84">
        <f t="shared" si="250"/>
        <v>0</v>
      </c>
      <c r="S1568" s="80">
        <f>'Activity rawdata'!Z1567</f>
        <v>0</v>
      </c>
      <c r="T1568" s="80">
        <f>'Activity rawdata'!AA1567</f>
        <v>0</v>
      </c>
      <c r="U1568" s="80">
        <f t="shared" si="251"/>
        <v>0</v>
      </c>
      <c r="V1568" s="81">
        <f t="shared" si="252"/>
        <v>0</v>
      </c>
      <c r="W1568" s="75">
        <f t="shared" si="253"/>
        <v>0</v>
      </c>
      <c r="X1568" s="75">
        <f t="shared" si="254"/>
        <v>0</v>
      </c>
      <c r="Y1568" s="75">
        <f t="shared" si="255"/>
        <v>0</v>
      </c>
      <c r="Z1568" s="82">
        <f t="shared" si="256"/>
        <v>0</v>
      </c>
      <c r="AA1568" s="75">
        <f t="shared" si="257"/>
        <v>0</v>
      </c>
      <c r="AB1568" s="75">
        <f t="shared" si="258"/>
        <v>0</v>
      </c>
      <c r="AC1568" s="82">
        <f t="shared" si="259"/>
        <v>0</v>
      </c>
    </row>
    <row r="1569" spans="1:29" x14ac:dyDescent="0.35">
      <c r="A1569" s="70" t="str">
        <f>'Activity rawdata'!A1568</f>
        <v>BH5135-1-137</v>
      </c>
      <c r="B1569" s="71" t="str">
        <f>'Activity rawdata'!B1568</f>
        <v>LB</v>
      </c>
      <c r="C1569" s="71" t="str">
        <f>IF('Activity rawdata'!C1568="PY","Planted",IF('Activity rawdata'!C1568="NY","Nat/Convert",IF('Activity rawdata'!C1568="NN","Nat/Nonconvert",IF('Activity rawdata'!C1568="OY","Planted"))))</f>
        <v>Planted</v>
      </c>
      <c r="D1569" s="70" t="str">
        <f>'Activity rawdata'!D1568</f>
        <v>STP2</v>
      </c>
      <c r="E1569" s="72" t="str">
        <f>'Activity rawdata'!E1568</f>
        <v>80</v>
      </c>
      <c r="F1569" s="73" t="str">
        <f>'Activity rawdata'!L1568</f>
        <v>MT2</v>
      </c>
      <c r="G1569" s="72" t="str">
        <f>'Activity rawdata'!R1568</f>
        <v>2066</v>
      </c>
      <c r="H1569" s="72" t="str">
        <f>IF('Activity rawdata'!P1568="AHTHIN1","1st Thin",IF('Activity rawdata'!P1568="AHCC","Clearcut",IF('Activity rawdata'!P1568="AHTHSMZ","SMZ Thin",IF('Activity rawdata'!P1568="AHTHIN2","2nd Thin",IF('Activity rawdata'!P1568="AFERTE","Early Fert",IF('Activity rawdata'!P1568="AFERTM","Mid Fert",IF('Activity rawdata'!P1568="AFERTL","Late Fert",  IF('Activity rawdata'!P1568="ASP","Site Prep", IF('Activity rawdata'!P1568="APLT","Plant",  IF('Activity rawdata'!P1568="ANREG","Natural Regeneration"))))))))))</f>
        <v>Late Fert</v>
      </c>
      <c r="I1569" s="74">
        <f>'Activity rawdata'!O1568</f>
        <v>5.54</v>
      </c>
      <c r="J1569" s="75">
        <f>'Activity rawdata'!N1568</f>
        <v>21</v>
      </c>
      <c r="K1569" s="75">
        <f>'Activity rawdata'!AC1568</f>
        <v>74.72</v>
      </c>
      <c r="L1569" s="75">
        <f>'Activity rawdata'!AD1568</f>
        <v>116.13</v>
      </c>
      <c r="M1569" s="76">
        <f>'Activity rawdata'!AE1568</f>
        <v>10.861317780498069</v>
      </c>
      <c r="N1569" s="83">
        <f>'Activity rawdata'!T1568+'Activity rawdata'!U1568</f>
        <v>0</v>
      </c>
      <c r="O1569" s="80">
        <f>'Activity rawdata'!V1568</f>
        <v>0</v>
      </c>
      <c r="P1569" s="80">
        <f>'Activity rawdata'!W1568</f>
        <v>0</v>
      </c>
      <c r="Q1569" s="80">
        <f>'Activity rawdata'!X1568</f>
        <v>0</v>
      </c>
      <c r="R1569" s="84">
        <f t="shared" si="250"/>
        <v>0</v>
      </c>
      <c r="S1569" s="80">
        <f>'Activity rawdata'!Z1568</f>
        <v>0</v>
      </c>
      <c r="T1569" s="80">
        <f>'Activity rawdata'!AA1568</f>
        <v>0</v>
      </c>
      <c r="U1569" s="80">
        <f t="shared" si="251"/>
        <v>0</v>
      </c>
      <c r="V1569" s="81">
        <f t="shared" si="252"/>
        <v>0</v>
      </c>
      <c r="W1569" s="75">
        <f t="shared" si="253"/>
        <v>0</v>
      </c>
      <c r="X1569" s="75">
        <f t="shared" si="254"/>
        <v>0</v>
      </c>
      <c r="Y1569" s="75">
        <f t="shared" si="255"/>
        <v>0</v>
      </c>
      <c r="Z1569" s="82">
        <f t="shared" si="256"/>
        <v>0</v>
      </c>
      <c r="AA1569" s="75">
        <f t="shared" si="257"/>
        <v>0</v>
      </c>
      <c r="AB1569" s="75">
        <f t="shared" si="258"/>
        <v>0</v>
      </c>
      <c r="AC1569" s="82">
        <f t="shared" si="259"/>
        <v>0</v>
      </c>
    </row>
    <row r="1570" spans="1:29" x14ac:dyDescent="0.35">
      <c r="A1570" s="70" t="str">
        <f>'Activity rawdata'!A1569</f>
        <v>BH2046-1-55</v>
      </c>
      <c r="B1570" s="71" t="str">
        <f>'Activity rawdata'!B1569</f>
        <v>LB</v>
      </c>
      <c r="C1570" s="71" t="str">
        <f>IF('Activity rawdata'!C1569="PY","Planted",IF('Activity rawdata'!C1569="NY","Nat/Convert",IF('Activity rawdata'!C1569="NN","Nat/Nonconvert",IF('Activity rawdata'!C1569="OY","Planted"))))</f>
        <v>Planted</v>
      </c>
      <c r="D1570" s="70" t="str">
        <f>'Activity rawdata'!D1569</f>
        <v>STP2</v>
      </c>
      <c r="E1570" s="72" t="str">
        <f>'Activity rawdata'!E1569</f>
        <v>52</v>
      </c>
      <c r="F1570" s="73" t="str">
        <f>'Activity rawdata'!L1569</f>
        <v>NO</v>
      </c>
      <c r="G1570" s="72" t="str">
        <f>'Activity rawdata'!R1569</f>
        <v>2066</v>
      </c>
      <c r="H1570" s="72" t="str">
        <f>IF('Activity rawdata'!P1569="AHTHIN1","1st Thin",IF('Activity rawdata'!P1569="AHCC","Clearcut",IF('Activity rawdata'!P1569="AHTHSMZ","SMZ Thin",IF('Activity rawdata'!P1569="AHTHIN2","2nd Thin",IF('Activity rawdata'!P1569="AFERTE","Early Fert",IF('Activity rawdata'!P1569="AFERTM","Mid Fert",IF('Activity rawdata'!P1569="AFERTL","Late Fert",  IF('Activity rawdata'!P1569="ASP","Site Prep", IF('Activity rawdata'!P1569="APLT","Plant",  IF('Activity rawdata'!P1569="ANREG","Natural Regeneration"))))))))))</f>
        <v>1st Thin</v>
      </c>
      <c r="I1570" s="74">
        <f>'Activity rawdata'!O1569</f>
        <v>170.51</v>
      </c>
      <c r="J1570" s="75">
        <f>'Activity rawdata'!N1569</f>
        <v>15</v>
      </c>
      <c r="K1570" s="75">
        <f>'Activity rawdata'!AC1569</f>
        <v>67.89</v>
      </c>
      <c r="L1570" s="75">
        <f>'Activity rawdata'!AD1569</f>
        <v>391.46</v>
      </c>
      <c r="M1570" s="76">
        <f>'Activity rawdata'!AE1569</f>
        <v>5.6389145088672876</v>
      </c>
      <c r="N1570" s="83">
        <f>'Activity rawdata'!T1569+'Activity rawdata'!U1569</f>
        <v>6.9</v>
      </c>
      <c r="O1570" s="80">
        <f>'Activity rawdata'!V1569</f>
        <v>0</v>
      </c>
      <c r="P1570" s="80">
        <f>'Activity rawdata'!W1569</f>
        <v>0</v>
      </c>
      <c r="Q1570" s="80">
        <f>'Activity rawdata'!X1569</f>
        <v>0</v>
      </c>
      <c r="R1570" s="84">
        <f t="shared" si="250"/>
        <v>6.9</v>
      </c>
      <c r="S1570" s="80">
        <f>'Activity rawdata'!Z1569</f>
        <v>0</v>
      </c>
      <c r="T1570" s="80">
        <f>'Activity rawdata'!AA1569</f>
        <v>0</v>
      </c>
      <c r="U1570" s="80">
        <f t="shared" si="251"/>
        <v>0</v>
      </c>
      <c r="V1570" s="81">
        <f t="shared" si="252"/>
        <v>1176.519</v>
      </c>
      <c r="W1570" s="75">
        <f t="shared" si="253"/>
        <v>0</v>
      </c>
      <c r="X1570" s="75">
        <f t="shared" si="254"/>
        <v>0</v>
      </c>
      <c r="Y1570" s="75">
        <f t="shared" si="255"/>
        <v>0</v>
      </c>
      <c r="Z1570" s="82">
        <f t="shared" si="256"/>
        <v>1176.519</v>
      </c>
      <c r="AA1570" s="75">
        <f t="shared" si="257"/>
        <v>0</v>
      </c>
      <c r="AB1570" s="75">
        <f t="shared" si="258"/>
        <v>0</v>
      </c>
      <c r="AC1570" s="82">
        <f t="shared" si="259"/>
        <v>0</v>
      </c>
    </row>
    <row r="1571" spans="1:29" x14ac:dyDescent="0.35">
      <c r="A1571" s="70" t="str">
        <f>'Activity rawdata'!A1570</f>
        <v>BH1431-1-28</v>
      </c>
      <c r="B1571" s="71" t="str">
        <f>'Activity rawdata'!B1570</f>
        <v>LB</v>
      </c>
      <c r="C1571" s="71" t="str">
        <f>IF('Activity rawdata'!C1570="PY","Planted",IF('Activity rawdata'!C1570="NY","Nat/Convert",IF('Activity rawdata'!C1570="NN","Nat/Nonconvert",IF('Activity rawdata'!C1570="OY","Planted"))))</f>
        <v>Planted</v>
      </c>
      <c r="D1571" s="70" t="str">
        <f>'Activity rawdata'!D1570</f>
        <v>STP2</v>
      </c>
      <c r="E1571" s="72" t="str">
        <f>'Activity rawdata'!E1570</f>
        <v>80</v>
      </c>
      <c r="F1571" s="73" t="str">
        <f>'Activity rawdata'!L1570</f>
        <v>MT1</v>
      </c>
      <c r="G1571" s="72" t="str">
        <f>'Activity rawdata'!R1570</f>
        <v>2066</v>
      </c>
      <c r="H1571" s="72" t="str">
        <f>IF('Activity rawdata'!P1570="AHTHIN1","1st Thin",IF('Activity rawdata'!P1570="AHCC","Clearcut",IF('Activity rawdata'!P1570="AHTHSMZ","SMZ Thin",IF('Activity rawdata'!P1570="AHTHIN2","2nd Thin",IF('Activity rawdata'!P1570="AFERTE","Early Fert",IF('Activity rawdata'!P1570="AFERTM","Mid Fert",IF('Activity rawdata'!P1570="AFERTL","Late Fert",  IF('Activity rawdata'!P1570="ASP","Site Prep", IF('Activity rawdata'!P1570="APLT","Plant",  IF('Activity rawdata'!P1570="ANREG","Natural Regeneration"))))))))))</f>
        <v>2nd Thin</v>
      </c>
      <c r="I1571" s="74">
        <f>'Activity rawdata'!O1570</f>
        <v>24.51</v>
      </c>
      <c r="J1571" s="75">
        <f>'Activity rawdata'!N1570</f>
        <v>21</v>
      </c>
      <c r="K1571" s="75">
        <f>'Activity rawdata'!AC1570</f>
        <v>119.43</v>
      </c>
      <c r="L1571" s="75">
        <f>'Activity rawdata'!AD1570</f>
        <v>185.23</v>
      </c>
      <c r="M1571" s="76">
        <f>'Activity rawdata'!AE1570</f>
        <v>10.872698736801667</v>
      </c>
      <c r="N1571" s="83">
        <f>'Activity rawdata'!T1570+'Activity rawdata'!U1570</f>
        <v>7.33</v>
      </c>
      <c r="O1571" s="80">
        <f>'Activity rawdata'!V1570</f>
        <v>35.700000000000003</v>
      </c>
      <c r="P1571" s="80">
        <f>'Activity rawdata'!W1570</f>
        <v>0</v>
      </c>
      <c r="Q1571" s="80">
        <f>'Activity rawdata'!X1570</f>
        <v>0.16</v>
      </c>
      <c r="R1571" s="84">
        <f t="shared" si="250"/>
        <v>43.19</v>
      </c>
      <c r="S1571" s="80">
        <f>'Activity rawdata'!Z1570</f>
        <v>0</v>
      </c>
      <c r="T1571" s="80">
        <f>'Activity rawdata'!AA1570</f>
        <v>0</v>
      </c>
      <c r="U1571" s="80">
        <f t="shared" si="251"/>
        <v>0</v>
      </c>
      <c r="V1571" s="81">
        <f t="shared" si="252"/>
        <v>179.65830000000003</v>
      </c>
      <c r="W1571" s="75">
        <f t="shared" si="253"/>
        <v>875.00700000000018</v>
      </c>
      <c r="X1571" s="75">
        <f t="shared" si="254"/>
        <v>0</v>
      </c>
      <c r="Y1571" s="75">
        <f t="shared" si="255"/>
        <v>3.9216000000000002</v>
      </c>
      <c r="Z1571" s="82">
        <f t="shared" si="256"/>
        <v>1058.5869</v>
      </c>
      <c r="AA1571" s="75">
        <f t="shared" si="257"/>
        <v>0</v>
      </c>
      <c r="AB1571" s="75">
        <f t="shared" si="258"/>
        <v>0</v>
      </c>
      <c r="AC1571" s="82">
        <f t="shared" si="259"/>
        <v>0</v>
      </c>
    </row>
    <row r="1572" spans="1:29" x14ac:dyDescent="0.35">
      <c r="A1572" s="70" t="str">
        <f>'Activity rawdata'!A1571</f>
        <v>BH5135-1-131</v>
      </c>
      <c r="B1572" s="71" t="str">
        <f>'Activity rawdata'!B1571</f>
        <v>LB</v>
      </c>
      <c r="C1572" s="71" t="str">
        <f>IF('Activity rawdata'!C1571="PY","Planted",IF('Activity rawdata'!C1571="NY","Nat/Convert",IF('Activity rawdata'!C1571="NN","Nat/Nonconvert",IF('Activity rawdata'!C1571="OY","Planted"))))</f>
        <v>Planted</v>
      </c>
      <c r="D1572" s="70" t="str">
        <f>'Activity rawdata'!D1571</f>
        <v>STP2</v>
      </c>
      <c r="E1572" s="72" t="str">
        <f>'Activity rawdata'!E1571</f>
        <v>79</v>
      </c>
      <c r="F1572" s="73" t="str">
        <f>'Activity rawdata'!L1571</f>
        <v>MT1</v>
      </c>
      <c r="G1572" s="72" t="str">
        <f>'Activity rawdata'!R1571</f>
        <v>2066</v>
      </c>
      <c r="H1572" s="72" t="str">
        <f>IF('Activity rawdata'!P1571="AHTHIN1","1st Thin",IF('Activity rawdata'!P1571="AHCC","Clearcut",IF('Activity rawdata'!P1571="AHTHSMZ","SMZ Thin",IF('Activity rawdata'!P1571="AHTHIN2","2nd Thin",IF('Activity rawdata'!P1571="AFERTE","Early Fert",IF('Activity rawdata'!P1571="AFERTM","Mid Fert",IF('Activity rawdata'!P1571="AFERTL","Late Fert",  IF('Activity rawdata'!P1571="ASP","Site Prep", IF('Activity rawdata'!P1571="APLT","Plant",  IF('Activity rawdata'!P1571="ANREG","Natural Regeneration"))))))))))</f>
        <v>2nd Thin</v>
      </c>
      <c r="I1572" s="74">
        <f>'Activity rawdata'!O1571</f>
        <v>5.8</v>
      </c>
      <c r="J1572" s="75">
        <f>'Activity rawdata'!N1571</f>
        <v>21</v>
      </c>
      <c r="K1572" s="75">
        <f>'Activity rawdata'!AC1571</f>
        <v>99.82</v>
      </c>
      <c r="L1572" s="75">
        <f>'Activity rawdata'!AD1571</f>
        <v>184.55</v>
      </c>
      <c r="M1572" s="76">
        <f>'Activity rawdata'!AE1571</f>
        <v>9.9583654499997287</v>
      </c>
      <c r="N1572" s="83">
        <f>'Activity rawdata'!T1571+'Activity rawdata'!U1571</f>
        <v>7.06</v>
      </c>
      <c r="O1572" s="80">
        <f>'Activity rawdata'!V1571</f>
        <v>15.84</v>
      </c>
      <c r="P1572" s="80">
        <f>'Activity rawdata'!W1571</f>
        <v>0</v>
      </c>
      <c r="Q1572" s="80">
        <f>'Activity rawdata'!X1571</f>
        <v>0</v>
      </c>
      <c r="R1572" s="84">
        <f t="shared" si="250"/>
        <v>22.9</v>
      </c>
      <c r="S1572" s="80">
        <f>'Activity rawdata'!Z1571</f>
        <v>0</v>
      </c>
      <c r="T1572" s="80">
        <f>'Activity rawdata'!AA1571</f>
        <v>0</v>
      </c>
      <c r="U1572" s="80">
        <f t="shared" si="251"/>
        <v>0</v>
      </c>
      <c r="V1572" s="81">
        <f t="shared" si="252"/>
        <v>40.947999999999993</v>
      </c>
      <c r="W1572" s="75">
        <f t="shared" si="253"/>
        <v>91.872</v>
      </c>
      <c r="X1572" s="75">
        <f t="shared" si="254"/>
        <v>0</v>
      </c>
      <c r="Y1572" s="75">
        <f t="shared" si="255"/>
        <v>0</v>
      </c>
      <c r="Z1572" s="82">
        <f t="shared" si="256"/>
        <v>132.82</v>
      </c>
      <c r="AA1572" s="75">
        <f t="shared" si="257"/>
        <v>0</v>
      </c>
      <c r="AB1572" s="75">
        <f t="shared" si="258"/>
        <v>0</v>
      </c>
      <c r="AC1572" s="82">
        <f t="shared" si="259"/>
        <v>0</v>
      </c>
    </row>
    <row r="1573" spans="1:29" x14ac:dyDescent="0.35">
      <c r="A1573" s="70" t="str">
        <f>'Activity rawdata'!A1572</f>
        <v>BH6112-1-239</v>
      </c>
      <c r="B1573" s="71" t="str">
        <f>'Activity rawdata'!B1572</f>
        <v>LB</v>
      </c>
      <c r="C1573" s="71" t="str">
        <f>IF('Activity rawdata'!C1572="PY","Planted",IF('Activity rawdata'!C1572="NY","Nat/Convert",IF('Activity rawdata'!C1572="NN","Nat/Nonconvert",IF('Activity rawdata'!C1572="OY","Planted"))))</f>
        <v>Planted</v>
      </c>
      <c r="D1573" s="70" t="str">
        <f>'Activity rawdata'!D1572</f>
        <v>STP2</v>
      </c>
      <c r="E1573" s="72" t="str">
        <f>'Activity rawdata'!E1572</f>
        <v>91</v>
      </c>
      <c r="F1573" s="73" t="str">
        <f>'Activity rawdata'!L1572</f>
        <v>MT2</v>
      </c>
      <c r="G1573" s="72" t="str">
        <f>'Activity rawdata'!R1572</f>
        <v>2066</v>
      </c>
      <c r="H1573" s="72" t="str">
        <f>IF('Activity rawdata'!P1572="AHTHIN1","1st Thin",IF('Activity rawdata'!P1572="AHCC","Clearcut",IF('Activity rawdata'!P1572="AHTHSMZ","SMZ Thin",IF('Activity rawdata'!P1572="AHTHIN2","2nd Thin",IF('Activity rawdata'!P1572="AFERTE","Early Fert",IF('Activity rawdata'!P1572="AFERTM","Mid Fert",IF('Activity rawdata'!P1572="AFERTL","Late Fert",  IF('Activity rawdata'!P1572="ASP","Site Prep", IF('Activity rawdata'!P1572="APLT","Plant",  IF('Activity rawdata'!P1572="ANREG","Natural Regeneration"))))))))))</f>
        <v>Clearcut</v>
      </c>
      <c r="I1573" s="74">
        <f>'Activity rawdata'!O1572</f>
        <v>78.5</v>
      </c>
      <c r="J1573" s="75">
        <f>'Activity rawdata'!N1572</f>
        <v>29</v>
      </c>
      <c r="K1573" s="75">
        <f>'Activity rawdata'!AC1572</f>
        <v>95.4</v>
      </c>
      <c r="L1573" s="75">
        <f>'Activity rawdata'!AD1572</f>
        <v>92.18</v>
      </c>
      <c r="M1573" s="76">
        <f>'Activity rawdata'!AE1572</f>
        <v>13.775016804713685</v>
      </c>
      <c r="N1573" s="83">
        <f>'Activity rawdata'!T1572+'Activity rawdata'!U1572</f>
        <v>18.36</v>
      </c>
      <c r="O1573" s="80">
        <f>'Activity rawdata'!V1572</f>
        <v>36.64</v>
      </c>
      <c r="P1573" s="80">
        <f>'Activity rawdata'!W1572</f>
        <v>69</v>
      </c>
      <c r="Q1573" s="80">
        <f>'Activity rawdata'!X1572</f>
        <v>0</v>
      </c>
      <c r="R1573" s="84">
        <f t="shared" si="250"/>
        <v>124</v>
      </c>
      <c r="S1573" s="80">
        <f>'Activity rawdata'!Z1572</f>
        <v>0</v>
      </c>
      <c r="T1573" s="80">
        <f>'Activity rawdata'!AA1572</f>
        <v>0</v>
      </c>
      <c r="U1573" s="80">
        <f t="shared" si="251"/>
        <v>0</v>
      </c>
      <c r="V1573" s="81">
        <f t="shared" si="252"/>
        <v>1441.26</v>
      </c>
      <c r="W1573" s="75">
        <f t="shared" si="253"/>
        <v>2876.2400000000002</v>
      </c>
      <c r="X1573" s="75">
        <f t="shared" si="254"/>
        <v>5416.5</v>
      </c>
      <c r="Y1573" s="75">
        <f t="shared" si="255"/>
        <v>0</v>
      </c>
      <c r="Z1573" s="82">
        <f t="shared" si="256"/>
        <v>9734</v>
      </c>
      <c r="AA1573" s="75">
        <f t="shared" si="257"/>
        <v>0</v>
      </c>
      <c r="AB1573" s="75">
        <f t="shared" si="258"/>
        <v>0</v>
      </c>
      <c r="AC1573" s="82">
        <f t="shared" si="259"/>
        <v>0</v>
      </c>
    </row>
    <row r="1574" spans="1:29" x14ac:dyDescent="0.35">
      <c r="A1574" s="70" t="str">
        <f>'Activity rawdata'!A1573</f>
        <v>BH6112-1-405</v>
      </c>
      <c r="B1574" s="71" t="str">
        <f>'Activity rawdata'!B1573</f>
        <v>LB</v>
      </c>
      <c r="C1574" s="71" t="str">
        <f>IF('Activity rawdata'!C1573="PY","Planted",IF('Activity rawdata'!C1573="NY","Nat/Convert",IF('Activity rawdata'!C1573="NN","Nat/Nonconvert",IF('Activity rawdata'!C1573="OY","Planted"))))</f>
        <v>Planted</v>
      </c>
      <c r="D1574" s="70" t="str">
        <f>'Activity rawdata'!D1573</f>
        <v>STP2</v>
      </c>
      <c r="E1574" s="72" t="str">
        <f>'Activity rawdata'!E1573</f>
        <v>91</v>
      </c>
      <c r="F1574" s="73" t="str">
        <f>'Activity rawdata'!L1573</f>
        <v>MT2</v>
      </c>
      <c r="G1574" s="72" t="str">
        <f>'Activity rawdata'!R1573</f>
        <v>2066</v>
      </c>
      <c r="H1574" s="72" t="str">
        <f>IF('Activity rawdata'!P1573="AHTHIN1","1st Thin",IF('Activity rawdata'!P1573="AHCC","Clearcut",IF('Activity rawdata'!P1573="AHTHSMZ","SMZ Thin",IF('Activity rawdata'!P1573="AHTHIN2","2nd Thin",IF('Activity rawdata'!P1573="AFERTE","Early Fert",IF('Activity rawdata'!P1573="AFERTM","Mid Fert",IF('Activity rawdata'!P1573="AFERTL","Late Fert",  IF('Activity rawdata'!P1573="ASP","Site Prep", IF('Activity rawdata'!P1573="APLT","Plant",  IF('Activity rawdata'!P1573="ANREG","Natural Regeneration"))))))))))</f>
        <v>Clearcut</v>
      </c>
      <c r="I1574" s="74">
        <f>'Activity rawdata'!O1573</f>
        <v>9.0500000000000007</v>
      </c>
      <c r="J1574" s="75">
        <f>'Activity rawdata'!N1573</f>
        <v>29</v>
      </c>
      <c r="K1574" s="75">
        <f>'Activity rawdata'!AC1573</f>
        <v>95.4</v>
      </c>
      <c r="L1574" s="75">
        <f>'Activity rawdata'!AD1573</f>
        <v>92.18</v>
      </c>
      <c r="M1574" s="76">
        <f>'Activity rawdata'!AE1573</f>
        <v>13.775016804713685</v>
      </c>
      <c r="N1574" s="83">
        <f>'Activity rawdata'!T1573+'Activity rawdata'!U1573</f>
        <v>18.36</v>
      </c>
      <c r="O1574" s="80">
        <f>'Activity rawdata'!V1573</f>
        <v>36.64</v>
      </c>
      <c r="P1574" s="80">
        <f>'Activity rawdata'!W1573</f>
        <v>69</v>
      </c>
      <c r="Q1574" s="80">
        <f>'Activity rawdata'!X1573</f>
        <v>0</v>
      </c>
      <c r="R1574" s="84">
        <f t="shared" si="250"/>
        <v>124</v>
      </c>
      <c r="S1574" s="80">
        <f>'Activity rawdata'!Z1573</f>
        <v>0</v>
      </c>
      <c r="T1574" s="80">
        <f>'Activity rawdata'!AA1573</f>
        <v>0</v>
      </c>
      <c r="U1574" s="80">
        <f t="shared" si="251"/>
        <v>0</v>
      </c>
      <c r="V1574" s="81">
        <f t="shared" si="252"/>
        <v>166.15800000000002</v>
      </c>
      <c r="W1574" s="75">
        <f t="shared" si="253"/>
        <v>331.59200000000004</v>
      </c>
      <c r="X1574" s="75">
        <f t="shared" si="254"/>
        <v>624.45000000000005</v>
      </c>
      <c r="Y1574" s="75">
        <f t="shared" si="255"/>
        <v>0</v>
      </c>
      <c r="Z1574" s="82">
        <f t="shared" si="256"/>
        <v>1122.2</v>
      </c>
      <c r="AA1574" s="75">
        <f t="shared" si="257"/>
        <v>0</v>
      </c>
      <c r="AB1574" s="75">
        <f t="shared" si="258"/>
        <v>0</v>
      </c>
      <c r="AC1574" s="82">
        <f t="shared" si="259"/>
        <v>0</v>
      </c>
    </row>
    <row r="1575" spans="1:29" x14ac:dyDescent="0.35">
      <c r="A1575" s="70" t="str">
        <f>'Activity rawdata'!A1574</f>
        <v>BH6112-1-403</v>
      </c>
      <c r="B1575" s="71" t="str">
        <f>'Activity rawdata'!B1574</f>
        <v>LB</v>
      </c>
      <c r="C1575" s="71" t="str">
        <f>IF('Activity rawdata'!C1574="PY","Planted",IF('Activity rawdata'!C1574="NY","Nat/Convert",IF('Activity rawdata'!C1574="NN","Nat/Nonconvert",IF('Activity rawdata'!C1574="OY","Planted"))))</f>
        <v>Planted</v>
      </c>
      <c r="D1575" s="70" t="str">
        <f>'Activity rawdata'!D1574</f>
        <v>STP2</v>
      </c>
      <c r="E1575" s="72" t="str">
        <f>'Activity rawdata'!E1574</f>
        <v>91</v>
      </c>
      <c r="F1575" s="73" t="str">
        <f>'Activity rawdata'!L1574</f>
        <v>MT2</v>
      </c>
      <c r="G1575" s="72" t="str">
        <f>'Activity rawdata'!R1574</f>
        <v>2066</v>
      </c>
      <c r="H1575" s="72" t="str">
        <f>IF('Activity rawdata'!P1574="AHTHIN1","1st Thin",IF('Activity rawdata'!P1574="AHCC","Clearcut",IF('Activity rawdata'!P1574="AHTHSMZ","SMZ Thin",IF('Activity rawdata'!P1574="AHTHIN2","2nd Thin",IF('Activity rawdata'!P1574="AFERTE","Early Fert",IF('Activity rawdata'!P1574="AFERTM","Mid Fert",IF('Activity rawdata'!P1574="AFERTL","Late Fert",  IF('Activity rawdata'!P1574="ASP","Site Prep", IF('Activity rawdata'!P1574="APLT","Plant",  IF('Activity rawdata'!P1574="ANREG","Natural Regeneration"))))))))))</f>
        <v>Clearcut</v>
      </c>
      <c r="I1575" s="74">
        <f>'Activity rawdata'!O1574</f>
        <v>12.44</v>
      </c>
      <c r="J1575" s="75">
        <f>'Activity rawdata'!N1574</f>
        <v>29</v>
      </c>
      <c r="K1575" s="75">
        <f>'Activity rawdata'!AC1574</f>
        <v>95.4</v>
      </c>
      <c r="L1575" s="75">
        <f>'Activity rawdata'!AD1574</f>
        <v>92.18</v>
      </c>
      <c r="M1575" s="76">
        <f>'Activity rawdata'!AE1574</f>
        <v>13.775016804713685</v>
      </c>
      <c r="N1575" s="83">
        <f>'Activity rawdata'!T1574+'Activity rawdata'!U1574</f>
        <v>18.36</v>
      </c>
      <c r="O1575" s="80">
        <f>'Activity rawdata'!V1574</f>
        <v>36.64</v>
      </c>
      <c r="P1575" s="80">
        <f>'Activity rawdata'!W1574</f>
        <v>69</v>
      </c>
      <c r="Q1575" s="80">
        <f>'Activity rawdata'!X1574</f>
        <v>0</v>
      </c>
      <c r="R1575" s="84">
        <f t="shared" si="250"/>
        <v>124</v>
      </c>
      <c r="S1575" s="80">
        <f>'Activity rawdata'!Z1574</f>
        <v>0</v>
      </c>
      <c r="T1575" s="80">
        <f>'Activity rawdata'!AA1574</f>
        <v>0</v>
      </c>
      <c r="U1575" s="80">
        <f t="shared" si="251"/>
        <v>0</v>
      </c>
      <c r="V1575" s="81">
        <f t="shared" si="252"/>
        <v>228.39839999999998</v>
      </c>
      <c r="W1575" s="75">
        <f t="shared" si="253"/>
        <v>455.80160000000001</v>
      </c>
      <c r="X1575" s="75">
        <f t="shared" si="254"/>
        <v>858.36</v>
      </c>
      <c r="Y1575" s="75">
        <f t="shared" si="255"/>
        <v>0</v>
      </c>
      <c r="Z1575" s="82">
        <f t="shared" si="256"/>
        <v>1542.56</v>
      </c>
      <c r="AA1575" s="75">
        <f t="shared" si="257"/>
        <v>0</v>
      </c>
      <c r="AB1575" s="75">
        <f t="shared" si="258"/>
        <v>0</v>
      </c>
      <c r="AC1575" s="82">
        <f t="shared" si="259"/>
        <v>0</v>
      </c>
    </row>
    <row r="1576" spans="1:29" x14ac:dyDescent="0.35">
      <c r="A1576" s="70" t="str">
        <f>'Activity rawdata'!A1575</f>
        <v>BH5145-1-380</v>
      </c>
      <c r="B1576" s="71" t="str">
        <f>'Activity rawdata'!B1575</f>
        <v>LB</v>
      </c>
      <c r="C1576" s="71" t="str">
        <f>IF('Activity rawdata'!C1575="PY","Planted",IF('Activity rawdata'!C1575="NY","Nat/Convert",IF('Activity rawdata'!C1575="NN","Nat/Nonconvert",IF('Activity rawdata'!C1575="OY","Planted"))))</f>
        <v>Planted</v>
      </c>
      <c r="D1576" s="70" t="str">
        <f>'Activity rawdata'!D1575</f>
        <v>STP2</v>
      </c>
      <c r="E1576" s="72" t="str">
        <f>'Activity rawdata'!E1575</f>
        <v>91</v>
      </c>
      <c r="F1576" s="73" t="str">
        <f>'Activity rawdata'!L1575</f>
        <v>MT2</v>
      </c>
      <c r="G1576" s="72" t="str">
        <f>'Activity rawdata'!R1575</f>
        <v>2066</v>
      </c>
      <c r="H1576" s="72" t="str">
        <f>IF('Activity rawdata'!P1575="AHTHIN1","1st Thin",IF('Activity rawdata'!P1575="AHCC","Clearcut",IF('Activity rawdata'!P1575="AHTHSMZ","SMZ Thin",IF('Activity rawdata'!P1575="AHTHIN2","2nd Thin",IF('Activity rawdata'!P1575="AFERTE","Early Fert",IF('Activity rawdata'!P1575="AFERTM","Mid Fert",IF('Activity rawdata'!P1575="AFERTL","Late Fert",  IF('Activity rawdata'!P1575="ASP","Site Prep", IF('Activity rawdata'!P1575="APLT","Plant",  IF('Activity rawdata'!P1575="ANREG","Natural Regeneration"))))))))))</f>
        <v>Clearcut</v>
      </c>
      <c r="I1576" s="74">
        <f>'Activity rawdata'!O1575</f>
        <v>79.400000000000006</v>
      </c>
      <c r="J1576" s="75">
        <f>'Activity rawdata'!N1575</f>
        <v>29</v>
      </c>
      <c r="K1576" s="75">
        <f>'Activity rawdata'!AC1575</f>
        <v>95.4</v>
      </c>
      <c r="L1576" s="75">
        <f>'Activity rawdata'!AD1575</f>
        <v>92.18</v>
      </c>
      <c r="M1576" s="76">
        <f>'Activity rawdata'!AE1575</f>
        <v>13.775016804713685</v>
      </c>
      <c r="N1576" s="83">
        <f>'Activity rawdata'!T1575+'Activity rawdata'!U1575</f>
        <v>18.36</v>
      </c>
      <c r="O1576" s="80">
        <f>'Activity rawdata'!V1575</f>
        <v>36.64</v>
      </c>
      <c r="P1576" s="80">
        <f>'Activity rawdata'!W1575</f>
        <v>69</v>
      </c>
      <c r="Q1576" s="80">
        <f>'Activity rawdata'!X1575</f>
        <v>0</v>
      </c>
      <c r="R1576" s="84">
        <f t="shared" si="250"/>
        <v>124</v>
      </c>
      <c r="S1576" s="80">
        <f>'Activity rawdata'!Z1575</f>
        <v>0</v>
      </c>
      <c r="T1576" s="80">
        <f>'Activity rawdata'!AA1575</f>
        <v>0</v>
      </c>
      <c r="U1576" s="80">
        <f t="shared" si="251"/>
        <v>0</v>
      </c>
      <c r="V1576" s="81">
        <f t="shared" si="252"/>
        <v>1457.7840000000001</v>
      </c>
      <c r="W1576" s="75">
        <f t="shared" si="253"/>
        <v>2909.2160000000003</v>
      </c>
      <c r="X1576" s="75">
        <f t="shared" si="254"/>
        <v>5478.6</v>
      </c>
      <c r="Y1576" s="75">
        <f t="shared" si="255"/>
        <v>0</v>
      </c>
      <c r="Z1576" s="82">
        <f t="shared" si="256"/>
        <v>9845.6</v>
      </c>
      <c r="AA1576" s="75">
        <f t="shared" si="257"/>
        <v>0</v>
      </c>
      <c r="AB1576" s="75">
        <f t="shared" si="258"/>
        <v>0</v>
      </c>
      <c r="AC1576" s="82">
        <f t="shared" si="259"/>
        <v>0</v>
      </c>
    </row>
    <row r="1577" spans="1:29" x14ac:dyDescent="0.35">
      <c r="A1577" s="70" t="str">
        <f>'Activity rawdata'!A1576</f>
        <v>BH6125-1-375</v>
      </c>
      <c r="B1577" s="71" t="str">
        <f>'Activity rawdata'!B1576</f>
        <v>LB</v>
      </c>
      <c r="C1577" s="71" t="str">
        <f>IF('Activity rawdata'!C1576="PY","Planted",IF('Activity rawdata'!C1576="NY","Nat/Convert",IF('Activity rawdata'!C1576="NN","Nat/Nonconvert",IF('Activity rawdata'!C1576="OY","Planted"))))</f>
        <v>Planted</v>
      </c>
      <c r="D1577" s="70" t="str">
        <f>'Activity rawdata'!D1576</f>
        <v>STP2</v>
      </c>
      <c r="E1577" s="72" t="str">
        <f>'Activity rawdata'!E1576</f>
        <v>85</v>
      </c>
      <c r="F1577" s="73" t="str">
        <f>'Activity rawdata'!L1576</f>
        <v>MT2</v>
      </c>
      <c r="G1577" s="72" t="str">
        <f>'Activity rawdata'!R1576</f>
        <v>2066</v>
      </c>
      <c r="H1577" s="72" t="str">
        <f>IF('Activity rawdata'!P1576="AHTHIN1","1st Thin",IF('Activity rawdata'!P1576="AHCC","Clearcut",IF('Activity rawdata'!P1576="AHTHSMZ","SMZ Thin",IF('Activity rawdata'!P1576="AHTHIN2","2nd Thin",IF('Activity rawdata'!P1576="AFERTE","Early Fert",IF('Activity rawdata'!P1576="AFERTM","Mid Fert",IF('Activity rawdata'!P1576="AFERTL","Late Fert",  IF('Activity rawdata'!P1576="ASP","Site Prep", IF('Activity rawdata'!P1576="APLT","Plant",  IF('Activity rawdata'!P1576="ANREG","Natural Regeneration"))))))))))</f>
        <v>Clearcut</v>
      </c>
      <c r="I1577" s="74">
        <f>'Activity rawdata'!O1576</f>
        <v>25.56</v>
      </c>
      <c r="J1577" s="75">
        <f>'Activity rawdata'!N1576</f>
        <v>29</v>
      </c>
      <c r="K1577" s="75">
        <f>'Activity rawdata'!AC1576</f>
        <v>97.79</v>
      </c>
      <c r="L1577" s="75">
        <f>'Activity rawdata'!AD1576</f>
        <v>101.57</v>
      </c>
      <c r="M1577" s="76">
        <f>'Activity rawdata'!AE1576</f>
        <v>13.286200398813738</v>
      </c>
      <c r="N1577" s="83">
        <f>'Activity rawdata'!T1576+'Activity rawdata'!U1576</f>
        <v>15.39</v>
      </c>
      <c r="O1577" s="80">
        <f>'Activity rawdata'!V1576</f>
        <v>49.52</v>
      </c>
      <c r="P1577" s="80">
        <f>'Activity rawdata'!W1576</f>
        <v>52.84</v>
      </c>
      <c r="Q1577" s="80">
        <f>'Activity rawdata'!X1576</f>
        <v>0</v>
      </c>
      <c r="R1577" s="84">
        <f t="shared" si="250"/>
        <v>117.75</v>
      </c>
      <c r="S1577" s="80">
        <f>'Activity rawdata'!Z1576</f>
        <v>0</v>
      </c>
      <c r="T1577" s="80">
        <f>'Activity rawdata'!AA1576</f>
        <v>0</v>
      </c>
      <c r="U1577" s="80">
        <f t="shared" si="251"/>
        <v>0</v>
      </c>
      <c r="V1577" s="81">
        <f t="shared" si="252"/>
        <v>393.36840000000001</v>
      </c>
      <c r="W1577" s="75">
        <f t="shared" si="253"/>
        <v>1265.7311999999999</v>
      </c>
      <c r="X1577" s="75">
        <f t="shared" si="254"/>
        <v>1350.5904</v>
      </c>
      <c r="Y1577" s="75">
        <f t="shared" si="255"/>
        <v>0</v>
      </c>
      <c r="Z1577" s="82">
        <f t="shared" si="256"/>
        <v>3009.69</v>
      </c>
      <c r="AA1577" s="75">
        <f t="shared" si="257"/>
        <v>0</v>
      </c>
      <c r="AB1577" s="75">
        <f t="shared" si="258"/>
        <v>0</v>
      </c>
      <c r="AC1577" s="82">
        <f t="shared" si="259"/>
        <v>0</v>
      </c>
    </row>
    <row r="1578" spans="1:29" x14ac:dyDescent="0.35">
      <c r="A1578" s="70" t="str">
        <f>'Activity rawdata'!A1577</f>
        <v>BH6112-1-404</v>
      </c>
      <c r="B1578" s="71" t="str">
        <f>'Activity rawdata'!B1577</f>
        <v>LB</v>
      </c>
      <c r="C1578" s="71" t="str">
        <f>IF('Activity rawdata'!C1577="PY","Planted",IF('Activity rawdata'!C1577="NY","Nat/Convert",IF('Activity rawdata'!C1577="NN","Nat/Nonconvert",IF('Activity rawdata'!C1577="OY","Planted"))))</f>
        <v>Planted</v>
      </c>
      <c r="D1578" s="70" t="str">
        <f>'Activity rawdata'!D1577</f>
        <v>STP2</v>
      </c>
      <c r="E1578" s="72" t="str">
        <f>'Activity rawdata'!E1577</f>
        <v>59</v>
      </c>
      <c r="F1578" s="73" t="str">
        <f>'Activity rawdata'!L1577</f>
        <v>MT1</v>
      </c>
      <c r="G1578" s="72" t="str">
        <f>'Activity rawdata'!R1577</f>
        <v>2066</v>
      </c>
      <c r="H1578" s="72" t="str">
        <f>IF('Activity rawdata'!P1577="AHTHIN1","1st Thin",IF('Activity rawdata'!P1577="AHCC","Clearcut",IF('Activity rawdata'!P1577="AHTHSMZ","SMZ Thin",IF('Activity rawdata'!P1577="AHTHIN2","2nd Thin",IF('Activity rawdata'!P1577="AFERTE","Early Fert",IF('Activity rawdata'!P1577="AFERTM","Mid Fert",IF('Activity rawdata'!P1577="AFERTL","Late Fert",  IF('Activity rawdata'!P1577="ASP","Site Prep", IF('Activity rawdata'!P1577="APLT","Plant",  IF('Activity rawdata'!P1577="ANREG","Natural Regeneration"))))))))))</f>
        <v>Clearcut</v>
      </c>
      <c r="I1578" s="74">
        <f>'Activity rawdata'!O1577</f>
        <v>131.13999999999999</v>
      </c>
      <c r="J1578" s="75">
        <f>'Activity rawdata'!N1577</f>
        <v>29</v>
      </c>
      <c r="K1578" s="75">
        <f>'Activity rawdata'!AC1577</f>
        <v>93.85</v>
      </c>
      <c r="L1578" s="75">
        <f>'Activity rawdata'!AD1577</f>
        <v>181.33</v>
      </c>
      <c r="M1578" s="76">
        <f>'Activity rawdata'!AE1577</f>
        <v>9.7413379337631731</v>
      </c>
      <c r="N1578" s="83">
        <f>'Activity rawdata'!T1577+'Activity rawdata'!U1577</f>
        <v>15.04</v>
      </c>
      <c r="O1578" s="80">
        <f>'Activity rawdata'!V1577</f>
        <v>49.49</v>
      </c>
      <c r="P1578" s="80">
        <f>'Activity rawdata'!W1577</f>
        <v>0.16</v>
      </c>
      <c r="Q1578" s="80">
        <f>'Activity rawdata'!X1577</f>
        <v>0</v>
      </c>
      <c r="R1578" s="84">
        <f t="shared" si="250"/>
        <v>64.69</v>
      </c>
      <c r="S1578" s="80">
        <f>'Activity rawdata'!Z1577</f>
        <v>0</v>
      </c>
      <c r="T1578" s="80">
        <f>'Activity rawdata'!AA1577</f>
        <v>0</v>
      </c>
      <c r="U1578" s="80">
        <f t="shared" si="251"/>
        <v>0</v>
      </c>
      <c r="V1578" s="81">
        <f t="shared" si="252"/>
        <v>1972.3455999999996</v>
      </c>
      <c r="W1578" s="75">
        <f t="shared" si="253"/>
        <v>6490.1185999999998</v>
      </c>
      <c r="X1578" s="75">
        <f t="shared" si="254"/>
        <v>20.982399999999998</v>
      </c>
      <c r="Y1578" s="75">
        <f t="shared" si="255"/>
        <v>0</v>
      </c>
      <c r="Z1578" s="82">
        <f t="shared" si="256"/>
        <v>8483.4465999999993</v>
      </c>
      <c r="AA1578" s="75">
        <f t="shared" si="257"/>
        <v>0</v>
      </c>
      <c r="AB1578" s="75">
        <f t="shared" si="258"/>
        <v>0</v>
      </c>
      <c r="AC1578" s="82">
        <f t="shared" si="259"/>
        <v>0</v>
      </c>
    </row>
    <row r="1579" spans="1:29" x14ac:dyDescent="0.35">
      <c r="A1579" s="70" t="str">
        <f>'Activity rawdata'!A1578</f>
        <v>BH6112-1-391</v>
      </c>
      <c r="B1579" s="71" t="str">
        <f>'Activity rawdata'!B1578</f>
        <v>LB</v>
      </c>
      <c r="C1579" s="71" t="str">
        <f>IF('Activity rawdata'!C1578="PY","Planted",IF('Activity rawdata'!C1578="NY","Nat/Convert",IF('Activity rawdata'!C1578="NN","Nat/Nonconvert",IF('Activity rawdata'!C1578="OY","Planted"))))</f>
        <v>Planted</v>
      </c>
      <c r="D1579" s="70" t="str">
        <f>'Activity rawdata'!D1578</f>
        <v>STP2</v>
      </c>
      <c r="E1579" s="72" t="str">
        <f>'Activity rawdata'!E1578</f>
        <v>59</v>
      </c>
      <c r="F1579" s="73" t="str">
        <f>'Activity rawdata'!L1578</f>
        <v>MT1</v>
      </c>
      <c r="G1579" s="72" t="str">
        <f>'Activity rawdata'!R1578</f>
        <v>2066</v>
      </c>
      <c r="H1579" s="72" t="str">
        <f>IF('Activity rawdata'!P1578="AHTHIN1","1st Thin",IF('Activity rawdata'!P1578="AHCC","Clearcut",IF('Activity rawdata'!P1578="AHTHSMZ","SMZ Thin",IF('Activity rawdata'!P1578="AHTHIN2","2nd Thin",IF('Activity rawdata'!P1578="AFERTE","Early Fert",IF('Activity rawdata'!P1578="AFERTM","Mid Fert",IF('Activity rawdata'!P1578="AFERTL","Late Fert",  IF('Activity rawdata'!P1578="ASP","Site Prep", IF('Activity rawdata'!P1578="APLT","Plant",  IF('Activity rawdata'!P1578="ANREG","Natural Regeneration"))))))))))</f>
        <v>Clearcut</v>
      </c>
      <c r="I1579" s="74">
        <f>'Activity rawdata'!O1578</f>
        <v>144.78</v>
      </c>
      <c r="J1579" s="75">
        <f>'Activity rawdata'!N1578</f>
        <v>29</v>
      </c>
      <c r="K1579" s="75">
        <f>'Activity rawdata'!AC1578</f>
        <v>93.85</v>
      </c>
      <c r="L1579" s="75">
        <f>'Activity rawdata'!AD1578</f>
        <v>181.33</v>
      </c>
      <c r="M1579" s="76">
        <f>'Activity rawdata'!AE1578</f>
        <v>9.7413379337631731</v>
      </c>
      <c r="N1579" s="83">
        <f>'Activity rawdata'!T1578+'Activity rawdata'!U1578</f>
        <v>15.04</v>
      </c>
      <c r="O1579" s="80">
        <f>'Activity rawdata'!V1578</f>
        <v>49.49</v>
      </c>
      <c r="P1579" s="80">
        <f>'Activity rawdata'!W1578</f>
        <v>0.16</v>
      </c>
      <c r="Q1579" s="80">
        <f>'Activity rawdata'!X1578</f>
        <v>0</v>
      </c>
      <c r="R1579" s="84">
        <f t="shared" si="250"/>
        <v>64.69</v>
      </c>
      <c r="S1579" s="80">
        <f>'Activity rawdata'!Z1578</f>
        <v>0</v>
      </c>
      <c r="T1579" s="80">
        <f>'Activity rawdata'!AA1578</f>
        <v>0</v>
      </c>
      <c r="U1579" s="80">
        <f t="shared" si="251"/>
        <v>0</v>
      </c>
      <c r="V1579" s="81">
        <f t="shared" si="252"/>
        <v>2177.4911999999999</v>
      </c>
      <c r="W1579" s="75">
        <f t="shared" si="253"/>
        <v>7165.1622000000007</v>
      </c>
      <c r="X1579" s="75">
        <f t="shared" si="254"/>
        <v>23.1648</v>
      </c>
      <c r="Y1579" s="75">
        <f t="shared" si="255"/>
        <v>0</v>
      </c>
      <c r="Z1579" s="82">
        <f t="shared" si="256"/>
        <v>9365.8182000000015</v>
      </c>
      <c r="AA1579" s="75">
        <f t="shared" si="257"/>
        <v>0</v>
      </c>
      <c r="AB1579" s="75">
        <f t="shared" si="258"/>
        <v>0</v>
      </c>
      <c r="AC1579" s="82">
        <f t="shared" si="259"/>
        <v>0</v>
      </c>
    </row>
    <row r="1580" spans="1:29" x14ac:dyDescent="0.35">
      <c r="A1580" s="70" t="str">
        <f>'Activity rawdata'!A1579</f>
        <v>BH6112-1-239</v>
      </c>
      <c r="B1580" s="71" t="str">
        <f>'Activity rawdata'!B1579</f>
        <v>COLB</v>
      </c>
      <c r="C1580" s="71" t="str">
        <f>IF('Activity rawdata'!C1579="PY","Planted",IF('Activity rawdata'!C1579="NY","Nat/Convert",IF('Activity rawdata'!C1579="NN","Nat/Nonconvert",IF('Activity rawdata'!C1579="OY","Planted"))))</f>
        <v>Planted</v>
      </c>
      <c r="D1580" s="70" t="str">
        <f>'Activity rawdata'!D1579</f>
        <v>STP3</v>
      </c>
      <c r="E1580" s="72" t="str">
        <f>'Activity rawdata'!E1579</f>
        <v>91</v>
      </c>
      <c r="F1580" s="73" t="str">
        <f>'Activity rawdata'!L1579</f>
        <v>NO</v>
      </c>
      <c r="G1580" s="72" t="str">
        <f>'Activity rawdata'!R1579</f>
        <v>2067</v>
      </c>
      <c r="H1580" s="72" t="str">
        <f>IF('Activity rawdata'!P1579="AHTHIN1","1st Thin",IF('Activity rawdata'!P1579="AHCC","Clearcut",IF('Activity rawdata'!P1579="AHTHSMZ","SMZ Thin",IF('Activity rawdata'!P1579="AHTHIN2","2nd Thin",IF('Activity rawdata'!P1579="AFERTE","Early Fert",IF('Activity rawdata'!P1579="AFERTM","Mid Fert",IF('Activity rawdata'!P1579="AFERTL","Late Fert",  IF('Activity rawdata'!P1579="ASP","Site Prep", IF('Activity rawdata'!P1579="APLT","Plant",  IF('Activity rawdata'!P1579="ANREG","Natural Regeneration"))))))))))</f>
        <v>Site Prep</v>
      </c>
      <c r="I1580" s="74">
        <f>'Activity rawdata'!O1579</f>
        <v>78.5</v>
      </c>
      <c r="J1580" s="75">
        <f>'Activity rawdata'!N1579</f>
        <v>1</v>
      </c>
      <c r="K1580" s="75">
        <f>'Activity rawdata'!AC1579</f>
        <v>0</v>
      </c>
      <c r="L1580" s="75">
        <f>'Activity rawdata'!AD1579</f>
        <v>0</v>
      </c>
      <c r="M1580" s="76" t="str">
        <f>'Activity rawdata'!AE1579</f>
        <v>-</v>
      </c>
      <c r="N1580" s="83">
        <f>'Activity rawdata'!T1579+'Activity rawdata'!U1579</f>
        <v>0</v>
      </c>
      <c r="O1580" s="80">
        <f>'Activity rawdata'!V1579</f>
        <v>0</v>
      </c>
      <c r="P1580" s="80">
        <f>'Activity rawdata'!W1579</f>
        <v>0</v>
      </c>
      <c r="Q1580" s="80">
        <f>'Activity rawdata'!X1579</f>
        <v>0</v>
      </c>
      <c r="R1580" s="84">
        <f t="shared" si="250"/>
        <v>0</v>
      </c>
      <c r="S1580" s="80">
        <f>'Activity rawdata'!Z1579</f>
        <v>0</v>
      </c>
      <c r="T1580" s="80">
        <f>'Activity rawdata'!AA1579</f>
        <v>0</v>
      </c>
      <c r="U1580" s="80">
        <f t="shared" si="251"/>
        <v>0</v>
      </c>
      <c r="V1580" s="81">
        <f t="shared" si="252"/>
        <v>0</v>
      </c>
      <c r="W1580" s="75">
        <f t="shared" si="253"/>
        <v>0</v>
      </c>
      <c r="X1580" s="75">
        <f t="shared" si="254"/>
        <v>0</v>
      </c>
      <c r="Y1580" s="75">
        <f t="shared" si="255"/>
        <v>0</v>
      </c>
      <c r="Z1580" s="82">
        <f t="shared" si="256"/>
        <v>0</v>
      </c>
      <c r="AA1580" s="75">
        <f t="shared" si="257"/>
        <v>0</v>
      </c>
      <c r="AB1580" s="75">
        <f t="shared" si="258"/>
        <v>0</v>
      </c>
      <c r="AC1580" s="82">
        <f t="shared" si="259"/>
        <v>0</v>
      </c>
    </row>
    <row r="1581" spans="1:29" x14ac:dyDescent="0.35">
      <c r="A1581" s="70" t="str">
        <f>'Activity rawdata'!A1580</f>
        <v>BH6112-1-405</v>
      </c>
      <c r="B1581" s="71" t="str">
        <f>'Activity rawdata'!B1580</f>
        <v>COLB</v>
      </c>
      <c r="C1581" s="71" t="str">
        <f>IF('Activity rawdata'!C1580="PY","Planted",IF('Activity rawdata'!C1580="NY","Nat/Convert",IF('Activity rawdata'!C1580="NN","Nat/Nonconvert",IF('Activity rawdata'!C1580="OY","Planted"))))</f>
        <v>Planted</v>
      </c>
      <c r="D1581" s="70" t="str">
        <f>'Activity rawdata'!D1580</f>
        <v>STP3</v>
      </c>
      <c r="E1581" s="72" t="str">
        <f>'Activity rawdata'!E1580</f>
        <v>91</v>
      </c>
      <c r="F1581" s="73" t="str">
        <f>'Activity rawdata'!L1580</f>
        <v>NO</v>
      </c>
      <c r="G1581" s="72" t="str">
        <f>'Activity rawdata'!R1580</f>
        <v>2067</v>
      </c>
      <c r="H1581" s="72" t="str">
        <f>IF('Activity rawdata'!P1580="AHTHIN1","1st Thin",IF('Activity rawdata'!P1580="AHCC","Clearcut",IF('Activity rawdata'!P1580="AHTHSMZ","SMZ Thin",IF('Activity rawdata'!P1580="AHTHIN2","2nd Thin",IF('Activity rawdata'!P1580="AFERTE","Early Fert",IF('Activity rawdata'!P1580="AFERTM","Mid Fert",IF('Activity rawdata'!P1580="AFERTL","Late Fert",  IF('Activity rawdata'!P1580="ASP","Site Prep", IF('Activity rawdata'!P1580="APLT","Plant",  IF('Activity rawdata'!P1580="ANREG","Natural Regeneration"))))))))))</f>
        <v>Site Prep</v>
      </c>
      <c r="I1581" s="74">
        <f>'Activity rawdata'!O1580</f>
        <v>9.0500000000000007</v>
      </c>
      <c r="J1581" s="75">
        <f>'Activity rawdata'!N1580</f>
        <v>1</v>
      </c>
      <c r="K1581" s="75">
        <f>'Activity rawdata'!AC1580</f>
        <v>0</v>
      </c>
      <c r="L1581" s="75">
        <f>'Activity rawdata'!AD1580</f>
        <v>0</v>
      </c>
      <c r="M1581" s="76" t="str">
        <f>'Activity rawdata'!AE1580</f>
        <v>-</v>
      </c>
      <c r="N1581" s="83">
        <f>'Activity rawdata'!T1580+'Activity rawdata'!U1580</f>
        <v>0</v>
      </c>
      <c r="O1581" s="80">
        <f>'Activity rawdata'!V1580</f>
        <v>0</v>
      </c>
      <c r="P1581" s="80">
        <f>'Activity rawdata'!W1580</f>
        <v>0</v>
      </c>
      <c r="Q1581" s="80">
        <f>'Activity rawdata'!X1580</f>
        <v>0</v>
      </c>
      <c r="R1581" s="84">
        <f t="shared" si="250"/>
        <v>0</v>
      </c>
      <c r="S1581" s="80">
        <f>'Activity rawdata'!Z1580</f>
        <v>0</v>
      </c>
      <c r="T1581" s="80">
        <f>'Activity rawdata'!AA1580</f>
        <v>0</v>
      </c>
      <c r="U1581" s="80">
        <f t="shared" si="251"/>
        <v>0</v>
      </c>
      <c r="V1581" s="81">
        <f t="shared" si="252"/>
        <v>0</v>
      </c>
      <c r="W1581" s="75">
        <f t="shared" si="253"/>
        <v>0</v>
      </c>
      <c r="X1581" s="75">
        <f t="shared" si="254"/>
        <v>0</v>
      </c>
      <c r="Y1581" s="75">
        <f t="shared" si="255"/>
        <v>0</v>
      </c>
      <c r="Z1581" s="82">
        <f t="shared" si="256"/>
        <v>0</v>
      </c>
      <c r="AA1581" s="75">
        <f t="shared" si="257"/>
        <v>0</v>
      </c>
      <c r="AB1581" s="75">
        <f t="shared" si="258"/>
        <v>0</v>
      </c>
      <c r="AC1581" s="82">
        <f t="shared" si="259"/>
        <v>0</v>
      </c>
    </row>
    <row r="1582" spans="1:29" x14ac:dyDescent="0.35">
      <c r="A1582" s="70" t="str">
        <f>'Activity rawdata'!A1581</f>
        <v>BH6112-1-403</v>
      </c>
      <c r="B1582" s="71" t="str">
        <f>'Activity rawdata'!B1581</f>
        <v>COLB</v>
      </c>
      <c r="C1582" s="71" t="str">
        <f>IF('Activity rawdata'!C1581="PY","Planted",IF('Activity rawdata'!C1581="NY","Nat/Convert",IF('Activity rawdata'!C1581="NN","Nat/Nonconvert",IF('Activity rawdata'!C1581="OY","Planted"))))</f>
        <v>Planted</v>
      </c>
      <c r="D1582" s="70" t="str">
        <f>'Activity rawdata'!D1581</f>
        <v>STP3</v>
      </c>
      <c r="E1582" s="72" t="str">
        <f>'Activity rawdata'!E1581</f>
        <v>91</v>
      </c>
      <c r="F1582" s="73" t="str">
        <f>'Activity rawdata'!L1581</f>
        <v>NO</v>
      </c>
      <c r="G1582" s="72" t="str">
        <f>'Activity rawdata'!R1581</f>
        <v>2067</v>
      </c>
      <c r="H1582" s="72" t="str">
        <f>IF('Activity rawdata'!P1581="AHTHIN1","1st Thin",IF('Activity rawdata'!P1581="AHCC","Clearcut",IF('Activity rawdata'!P1581="AHTHSMZ","SMZ Thin",IF('Activity rawdata'!P1581="AHTHIN2","2nd Thin",IF('Activity rawdata'!P1581="AFERTE","Early Fert",IF('Activity rawdata'!P1581="AFERTM","Mid Fert",IF('Activity rawdata'!P1581="AFERTL","Late Fert",  IF('Activity rawdata'!P1581="ASP","Site Prep", IF('Activity rawdata'!P1581="APLT","Plant",  IF('Activity rawdata'!P1581="ANREG","Natural Regeneration"))))))))))</f>
        <v>Site Prep</v>
      </c>
      <c r="I1582" s="74">
        <f>'Activity rawdata'!O1581</f>
        <v>12.44</v>
      </c>
      <c r="J1582" s="75">
        <f>'Activity rawdata'!N1581</f>
        <v>1</v>
      </c>
      <c r="K1582" s="75">
        <f>'Activity rawdata'!AC1581</f>
        <v>0</v>
      </c>
      <c r="L1582" s="75">
        <f>'Activity rawdata'!AD1581</f>
        <v>0</v>
      </c>
      <c r="M1582" s="76" t="str">
        <f>'Activity rawdata'!AE1581</f>
        <v>-</v>
      </c>
      <c r="N1582" s="83">
        <f>'Activity rawdata'!T1581+'Activity rawdata'!U1581</f>
        <v>0</v>
      </c>
      <c r="O1582" s="80">
        <f>'Activity rawdata'!V1581</f>
        <v>0</v>
      </c>
      <c r="P1582" s="80">
        <f>'Activity rawdata'!W1581</f>
        <v>0</v>
      </c>
      <c r="Q1582" s="80">
        <f>'Activity rawdata'!X1581</f>
        <v>0</v>
      </c>
      <c r="R1582" s="84">
        <f t="shared" si="250"/>
        <v>0</v>
      </c>
      <c r="S1582" s="80">
        <f>'Activity rawdata'!Z1581</f>
        <v>0</v>
      </c>
      <c r="T1582" s="80">
        <f>'Activity rawdata'!AA1581</f>
        <v>0</v>
      </c>
      <c r="U1582" s="80">
        <f t="shared" si="251"/>
        <v>0</v>
      </c>
      <c r="V1582" s="81">
        <f t="shared" si="252"/>
        <v>0</v>
      </c>
      <c r="W1582" s="75">
        <f t="shared" si="253"/>
        <v>0</v>
      </c>
      <c r="X1582" s="75">
        <f t="shared" si="254"/>
        <v>0</v>
      </c>
      <c r="Y1582" s="75">
        <f t="shared" si="255"/>
        <v>0</v>
      </c>
      <c r="Z1582" s="82">
        <f t="shared" si="256"/>
        <v>0</v>
      </c>
      <c r="AA1582" s="75">
        <f t="shared" si="257"/>
        <v>0</v>
      </c>
      <c r="AB1582" s="75">
        <f t="shared" si="258"/>
        <v>0</v>
      </c>
      <c r="AC1582" s="82">
        <f t="shared" si="259"/>
        <v>0</v>
      </c>
    </row>
    <row r="1583" spans="1:29" x14ac:dyDescent="0.35">
      <c r="A1583" s="70" t="str">
        <f>'Activity rawdata'!A1582</f>
        <v>BH5145-1-380</v>
      </c>
      <c r="B1583" s="71" t="str">
        <f>'Activity rawdata'!B1582</f>
        <v>COLB</v>
      </c>
      <c r="C1583" s="71" t="str">
        <f>IF('Activity rawdata'!C1582="PY","Planted",IF('Activity rawdata'!C1582="NY","Nat/Convert",IF('Activity rawdata'!C1582="NN","Nat/Nonconvert",IF('Activity rawdata'!C1582="OY","Planted"))))</f>
        <v>Planted</v>
      </c>
      <c r="D1583" s="70" t="str">
        <f>'Activity rawdata'!D1582</f>
        <v>STP3</v>
      </c>
      <c r="E1583" s="72" t="str">
        <f>'Activity rawdata'!E1582</f>
        <v>91</v>
      </c>
      <c r="F1583" s="73" t="str">
        <f>'Activity rawdata'!L1582</f>
        <v>NO</v>
      </c>
      <c r="G1583" s="72" t="str">
        <f>'Activity rawdata'!R1582</f>
        <v>2067</v>
      </c>
      <c r="H1583" s="72" t="str">
        <f>IF('Activity rawdata'!P1582="AHTHIN1","1st Thin",IF('Activity rawdata'!P1582="AHCC","Clearcut",IF('Activity rawdata'!P1582="AHTHSMZ","SMZ Thin",IF('Activity rawdata'!P1582="AHTHIN2","2nd Thin",IF('Activity rawdata'!P1582="AFERTE","Early Fert",IF('Activity rawdata'!P1582="AFERTM","Mid Fert",IF('Activity rawdata'!P1582="AFERTL","Late Fert",  IF('Activity rawdata'!P1582="ASP","Site Prep", IF('Activity rawdata'!P1582="APLT","Plant",  IF('Activity rawdata'!P1582="ANREG","Natural Regeneration"))))))))))</f>
        <v>Site Prep</v>
      </c>
      <c r="I1583" s="74">
        <f>'Activity rawdata'!O1582</f>
        <v>79.400000000000006</v>
      </c>
      <c r="J1583" s="75">
        <f>'Activity rawdata'!N1582</f>
        <v>1</v>
      </c>
      <c r="K1583" s="75">
        <f>'Activity rawdata'!AC1582</f>
        <v>0</v>
      </c>
      <c r="L1583" s="75">
        <f>'Activity rawdata'!AD1582</f>
        <v>0</v>
      </c>
      <c r="M1583" s="76" t="str">
        <f>'Activity rawdata'!AE1582</f>
        <v>-</v>
      </c>
      <c r="N1583" s="83">
        <f>'Activity rawdata'!T1582+'Activity rawdata'!U1582</f>
        <v>0</v>
      </c>
      <c r="O1583" s="80">
        <f>'Activity rawdata'!V1582</f>
        <v>0</v>
      </c>
      <c r="P1583" s="80">
        <f>'Activity rawdata'!W1582</f>
        <v>0</v>
      </c>
      <c r="Q1583" s="80">
        <f>'Activity rawdata'!X1582</f>
        <v>0</v>
      </c>
      <c r="R1583" s="84">
        <f t="shared" si="250"/>
        <v>0</v>
      </c>
      <c r="S1583" s="80">
        <f>'Activity rawdata'!Z1582</f>
        <v>0</v>
      </c>
      <c r="T1583" s="80">
        <f>'Activity rawdata'!AA1582</f>
        <v>0</v>
      </c>
      <c r="U1583" s="80">
        <f t="shared" si="251"/>
        <v>0</v>
      </c>
      <c r="V1583" s="81">
        <f t="shared" si="252"/>
        <v>0</v>
      </c>
      <c r="W1583" s="75">
        <f t="shared" si="253"/>
        <v>0</v>
      </c>
      <c r="X1583" s="75">
        <f t="shared" si="254"/>
        <v>0</v>
      </c>
      <c r="Y1583" s="75">
        <f t="shared" si="255"/>
        <v>0</v>
      </c>
      <c r="Z1583" s="82">
        <f t="shared" si="256"/>
        <v>0</v>
      </c>
      <c r="AA1583" s="75">
        <f t="shared" si="257"/>
        <v>0</v>
      </c>
      <c r="AB1583" s="75">
        <f t="shared" si="258"/>
        <v>0</v>
      </c>
      <c r="AC1583" s="82">
        <f t="shared" si="259"/>
        <v>0</v>
      </c>
    </row>
    <row r="1584" spans="1:29" x14ac:dyDescent="0.35">
      <c r="A1584" s="70" t="str">
        <f>'Activity rawdata'!A1583</f>
        <v>BH6125-1-375</v>
      </c>
      <c r="B1584" s="71" t="str">
        <f>'Activity rawdata'!B1583</f>
        <v>COLB</v>
      </c>
      <c r="C1584" s="71" t="str">
        <f>IF('Activity rawdata'!C1583="PY","Planted",IF('Activity rawdata'!C1583="NY","Nat/Convert",IF('Activity rawdata'!C1583="NN","Nat/Nonconvert",IF('Activity rawdata'!C1583="OY","Planted"))))</f>
        <v>Planted</v>
      </c>
      <c r="D1584" s="70" t="str">
        <f>'Activity rawdata'!D1583</f>
        <v>STP3</v>
      </c>
      <c r="E1584" s="72" t="str">
        <f>'Activity rawdata'!E1583</f>
        <v>85</v>
      </c>
      <c r="F1584" s="73" t="str">
        <f>'Activity rawdata'!L1583</f>
        <v>NO</v>
      </c>
      <c r="G1584" s="72" t="str">
        <f>'Activity rawdata'!R1583</f>
        <v>2067</v>
      </c>
      <c r="H1584" s="72" t="str">
        <f>IF('Activity rawdata'!P1583="AHTHIN1","1st Thin",IF('Activity rawdata'!P1583="AHCC","Clearcut",IF('Activity rawdata'!P1583="AHTHSMZ","SMZ Thin",IF('Activity rawdata'!P1583="AHTHIN2","2nd Thin",IF('Activity rawdata'!P1583="AFERTE","Early Fert",IF('Activity rawdata'!P1583="AFERTM","Mid Fert",IF('Activity rawdata'!P1583="AFERTL","Late Fert",  IF('Activity rawdata'!P1583="ASP","Site Prep", IF('Activity rawdata'!P1583="APLT","Plant",  IF('Activity rawdata'!P1583="ANREG","Natural Regeneration"))))))))))</f>
        <v>Site Prep</v>
      </c>
      <c r="I1584" s="74">
        <f>'Activity rawdata'!O1583</f>
        <v>25.56</v>
      </c>
      <c r="J1584" s="75">
        <f>'Activity rawdata'!N1583</f>
        <v>1</v>
      </c>
      <c r="K1584" s="75">
        <f>'Activity rawdata'!AC1583</f>
        <v>0</v>
      </c>
      <c r="L1584" s="75">
        <f>'Activity rawdata'!AD1583</f>
        <v>0</v>
      </c>
      <c r="M1584" s="76" t="str">
        <f>'Activity rawdata'!AE1583</f>
        <v>-</v>
      </c>
      <c r="N1584" s="83">
        <f>'Activity rawdata'!T1583+'Activity rawdata'!U1583</f>
        <v>0</v>
      </c>
      <c r="O1584" s="80">
        <f>'Activity rawdata'!V1583</f>
        <v>0</v>
      </c>
      <c r="P1584" s="80">
        <f>'Activity rawdata'!W1583</f>
        <v>0</v>
      </c>
      <c r="Q1584" s="80">
        <f>'Activity rawdata'!X1583</f>
        <v>0</v>
      </c>
      <c r="R1584" s="84">
        <f t="shared" si="250"/>
        <v>0</v>
      </c>
      <c r="S1584" s="80">
        <f>'Activity rawdata'!Z1583</f>
        <v>0</v>
      </c>
      <c r="T1584" s="80">
        <f>'Activity rawdata'!AA1583</f>
        <v>0</v>
      </c>
      <c r="U1584" s="80">
        <f t="shared" si="251"/>
        <v>0</v>
      </c>
      <c r="V1584" s="81">
        <f t="shared" si="252"/>
        <v>0</v>
      </c>
      <c r="W1584" s="75">
        <f t="shared" si="253"/>
        <v>0</v>
      </c>
      <c r="X1584" s="75">
        <f t="shared" si="254"/>
        <v>0</v>
      </c>
      <c r="Y1584" s="75">
        <f t="shared" si="255"/>
        <v>0</v>
      </c>
      <c r="Z1584" s="82">
        <f t="shared" si="256"/>
        <v>0</v>
      </c>
      <c r="AA1584" s="75">
        <f t="shared" si="257"/>
        <v>0</v>
      </c>
      <c r="AB1584" s="75">
        <f t="shared" si="258"/>
        <v>0</v>
      </c>
      <c r="AC1584" s="82">
        <f t="shared" si="259"/>
        <v>0</v>
      </c>
    </row>
    <row r="1585" spans="1:29" x14ac:dyDescent="0.35">
      <c r="A1585" s="70" t="str">
        <f>'Activity rawdata'!A1584</f>
        <v>BH6112-1-404</v>
      </c>
      <c r="B1585" s="71" t="str">
        <f>'Activity rawdata'!B1584</f>
        <v>COLB</v>
      </c>
      <c r="C1585" s="71" t="str">
        <f>IF('Activity rawdata'!C1584="PY","Planted",IF('Activity rawdata'!C1584="NY","Nat/Convert",IF('Activity rawdata'!C1584="NN","Nat/Nonconvert",IF('Activity rawdata'!C1584="OY","Planted"))))</f>
        <v>Planted</v>
      </c>
      <c r="D1585" s="70" t="str">
        <f>'Activity rawdata'!D1584</f>
        <v>STP3</v>
      </c>
      <c r="E1585" s="72" t="str">
        <f>'Activity rawdata'!E1584</f>
        <v>59</v>
      </c>
      <c r="F1585" s="73" t="str">
        <f>'Activity rawdata'!L1584</f>
        <v>NO</v>
      </c>
      <c r="G1585" s="72" t="str">
        <f>'Activity rawdata'!R1584</f>
        <v>2067</v>
      </c>
      <c r="H1585" s="72" t="str">
        <f>IF('Activity rawdata'!P1584="AHTHIN1","1st Thin",IF('Activity rawdata'!P1584="AHCC","Clearcut",IF('Activity rawdata'!P1584="AHTHSMZ","SMZ Thin",IF('Activity rawdata'!P1584="AHTHIN2","2nd Thin",IF('Activity rawdata'!P1584="AFERTE","Early Fert",IF('Activity rawdata'!P1584="AFERTM","Mid Fert",IF('Activity rawdata'!P1584="AFERTL","Late Fert",  IF('Activity rawdata'!P1584="ASP","Site Prep", IF('Activity rawdata'!P1584="APLT","Plant",  IF('Activity rawdata'!P1584="ANREG","Natural Regeneration"))))))))))</f>
        <v>Site Prep</v>
      </c>
      <c r="I1585" s="74">
        <f>'Activity rawdata'!O1584</f>
        <v>131.13999999999999</v>
      </c>
      <c r="J1585" s="75">
        <f>'Activity rawdata'!N1584</f>
        <v>1</v>
      </c>
      <c r="K1585" s="75">
        <f>'Activity rawdata'!AC1584</f>
        <v>0</v>
      </c>
      <c r="L1585" s="75">
        <f>'Activity rawdata'!AD1584</f>
        <v>0</v>
      </c>
      <c r="M1585" s="76" t="str">
        <f>'Activity rawdata'!AE1584</f>
        <v>-</v>
      </c>
      <c r="N1585" s="83">
        <f>'Activity rawdata'!T1584+'Activity rawdata'!U1584</f>
        <v>0</v>
      </c>
      <c r="O1585" s="80">
        <f>'Activity rawdata'!V1584</f>
        <v>0</v>
      </c>
      <c r="P1585" s="80">
        <f>'Activity rawdata'!W1584</f>
        <v>0</v>
      </c>
      <c r="Q1585" s="80">
        <f>'Activity rawdata'!X1584</f>
        <v>0</v>
      </c>
      <c r="R1585" s="84">
        <f t="shared" si="250"/>
        <v>0</v>
      </c>
      <c r="S1585" s="80">
        <f>'Activity rawdata'!Z1584</f>
        <v>0</v>
      </c>
      <c r="T1585" s="80">
        <f>'Activity rawdata'!AA1584</f>
        <v>0</v>
      </c>
      <c r="U1585" s="80">
        <f t="shared" si="251"/>
        <v>0</v>
      </c>
      <c r="V1585" s="81">
        <f t="shared" si="252"/>
        <v>0</v>
      </c>
      <c r="W1585" s="75">
        <f t="shared" si="253"/>
        <v>0</v>
      </c>
      <c r="X1585" s="75">
        <f t="shared" si="254"/>
        <v>0</v>
      </c>
      <c r="Y1585" s="75">
        <f t="shared" si="255"/>
        <v>0</v>
      </c>
      <c r="Z1585" s="82">
        <f t="shared" si="256"/>
        <v>0</v>
      </c>
      <c r="AA1585" s="75">
        <f t="shared" si="257"/>
        <v>0</v>
      </c>
      <c r="AB1585" s="75">
        <f t="shared" si="258"/>
        <v>0</v>
      </c>
      <c r="AC1585" s="82">
        <f t="shared" si="259"/>
        <v>0</v>
      </c>
    </row>
    <row r="1586" spans="1:29" x14ac:dyDescent="0.35">
      <c r="A1586" s="70" t="str">
        <f>'Activity rawdata'!A1585</f>
        <v>BH6112-1-391</v>
      </c>
      <c r="B1586" s="71" t="str">
        <f>'Activity rawdata'!B1585</f>
        <v>COLB</v>
      </c>
      <c r="C1586" s="71" t="str">
        <f>IF('Activity rawdata'!C1585="PY","Planted",IF('Activity rawdata'!C1585="NY","Nat/Convert",IF('Activity rawdata'!C1585="NN","Nat/Nonconvert",IF('Activity rawdata'!C1585="OY","Planted"))))</f>
        <v>Planted</v>
      </c>
      <c r="D1586" s="70" t="str">
        <f>'Activity rawdata'!D1585</f>
        <v>STP3</v>
      </c>
      <c r="E1586" s="72" t="str">
        <f>'Activity rawdata'!E1585</f>
        <v>59</v>
      </c>
      <c r="F1586" s="73" t="str">
        <f>'Activity rawdata'!L1585</f>
        <v>NO</v>
      </c>
      <c r="G1586" s="72" t="str">
        <f>'Activity rawdata'!R1585</f>
        <v>2067</v>
      </c>
      <c r="H1586" s="72" t="str">
        <f>IF('Activity rawdata'!P1585="AHTHIN1","1st Thin",IF('Activity rawdata'!P1585="AHCC","Clearcut",IF('Activity rawdata'!P1585="AHTHSMZ","SMZ Thin",IF('Activity rawdata'!P1585="AHTHIN2","2nd Thin",IF('Activity rawdata'!P1585="AFERTE","Early Fert",IF('Activity rawdata'!P1585="AFERTM","Mid Fert",IF('Activity rawdata'!P1585="AFERTL","Late Fert",  IF('Activity rawdata'!P1585="ASP","Site Prep", IF('Activity rawdata'!P1585="APLT","Plant",  IF('Activity rawdata'!P1585="ANREG","Natural Regeneration"))))))))))</f>
        <v>Site Prep</v>
      </c>
      <c r="I1586" s="74">
        <f>'Activity rawdata'!O1585</f>
        <v>144.78</v>
      </c>
      <c r="J1586" s="75">
        <f>'Activity rawdata'!N1585</f>
        <v>1</v>
      </c>
      <c r="K1586" s="75">
        <f>'Activity rawdata'!AC1585</f>
        <v>0</v>
      </c>
      <c r="L1586" s="75">
        <f>'Activity rawdata'!AD1585</f>
        <v>0</v>
      </c>
      <c r="M1586" s="76" t="str">
        <f>'Activity rawdata'!AE1585</f>
        <v>-</v>
      </c>
      <c r="N1586" s="83">
        <f>'Activity rawdata'!T1585+'Activity rawdata'!U1585</f>
        <v>0</v>
      </c>
      <c r="O1586" s="80">
        <f>'Activity rawdata'!V1585</f>
        <v>0</v>
      </c>
      <c r="P1586" s="80">
        <f>'Activity rawdata'!W1585</f>
        <v>0</v>
      </c>
      <c r="Q1586" s="80">
        <f>'Activity rawdata'!X1585</f>
        <v>0</v>
      </c>
      <c r="R1586" s="84">
        <f t="shared" si="250"/>
        <v>0</v>
      </c>
      <c r="S1586" s="80">
        <f>'Activity rawdata'!Z1585</f>
        <v>0</v>
      </c>
      <c r="T1586" s="80">
        <f>'Activity rawdata'!AA1585</f>
        <v>0</v>
      </c>
      <c r="U1586" s="80">
        <f t="shared" si="251"/>
        <v>0</v>
      </c>
      <c r="V1586" s="81">
        <f t="shared" si="252"/>
        <v>0</v>
      </c>
      <c r="W1586" s="75">
        <f t="shared" si="253"/>
        <v>0</v>
      </c>
      <c r="X1586" s="75">
        <f t="shared" si="254"/>
        <v>0</v>
      </c>
      <c r="Y1586" s="75">
        <f t="shared" si="255"/>
        <v>0</v>
      </c>
      <c r="Z1586" s="82">
        <f t="shared" si="256"/>
        <v>0</v>
      </c>
      <c r="AA1586" s="75">
        <f t="shared" si="257"/>
        <v>0</v>
      </c>
      <c r="AB1586" s="75">
        <f t="shared" si="258"/>
        <v>0</v>
      </c>
      <c r="AC1586" s="82">
        <f t="shared" si="259"/>
        <v>0</v>
      </c>
    </row>
    <row r="1587" spans="1:29" x14ac:dyDescent="0.35">
      <c r="A1587" s="70" t="str">
        <f>'Activity rawdata'!A1586</f>
        <v>BH6112-1-244</v>
      </c>
      <c r="B1587" s="71" t="str">
        <f>'Activity rawdata'!B1586</f>
        <v>CSLB</v>
      </c>
      <c r="C1587" s="71" t="str">
        <f>IF('Activity rawdata'!C1586="PY","Planted",IF('Activity rawdata'!C1586="NY","Nat/Convert",IF('Activity rawdata'!C1586="NN","Nat/Nonconvert",IF('Activity rawdata'!C1586="OY","Planted"))))</f>
        <v>Planted</v>
      </c>
      <c r="D1587" s="70" t="str">
        <f>'Activity rawdata'!D1586</f>
        <v>STP3</v>
      </c>
      <c r="E1587" s="72" t="str">
        <f>'Activity rawdata'!E1586</f>
        <v>68</v>
      </c>
      <c r="F1587" s="73" t="str">
        <f>'Activity rawdata'!L1586</f>
        <v>NO</v>
      </c>
      <c r="G1587" s="72" t="str">
        <f>'Activity rawdata'!R1586</f>
        <v>2067</v>
      </c>
      <c r="H1587" s="72" t="str">
        <f>IF('Activity rawdata'!P1586="AHTHIN1","1st Thin",IF('Activity rawdata'!P1586="AHCC","Clearcut",IF('Activity rawdata'!P1586="AHTHSMZ","SMZ Thin",IF('Activity rawdata'!P1586="AHTHIN2","2nd Thin",IF('Activity rawdata'!P1586="AFERTE","Early Fert",IF('Activity rawdata'!P1586="AFERTM","Mid Fert",IF('Activity rawdata'!P1586="AFERTL","Late Fert",  IF('Activity rawdata'!P1586="ASP","Site Prep", IF('Activity rawdata'!P1586="APLT","Plant",  IF('Activity rawdata'!P1586="ANREG","Natural Regeneration"))))))))))</f>
        <v>Plant</v>
      </c>
      <c r="I1587" s="74">
        <f>'Activity rawdata'!O1586</f>
        <v>29.47</v>
      </c>
      <c r="J1587" s="75">
        <f>'Activity rawdata'!N1586</f>
        <v>1</v>
      </c>
      <c r="K1587" s="75">
        <f>'Activity rawdata'!AC1586</f>
        <v>0</v>
      </c>
      <c r="L1587" s="75">
        <f>'Activity rawdata'!AD1586</f>
        <v>0</v>
      </c>
      <c r="M1587" s="76" t="str">
        <f>'Activity rawdata'!AE1586</f>
        <v>-</v>
      </c>
      <c r="N1587" s="83">
        <f>'Activity rawdata'!T1586+'Activity rawdata'!U1586</f>
        <v>0</v>
      </c>
      <c r="O1587" s="80">
        <f>'Activity rawdata'!V1586</f>
        <v>0</v>
      </c>
      <c r="P1587" s="80">
        <f>'Activity rawdata'!W1586</f>
        <v>0</v>
      </c>
      <c r="Q1587" s="80">
        <f>'Activity rawdata'!X1586</f>
        <v>0</v>
      </c>
      <c r="R1587" s="84">
        <f t="shared" si="250"/>
        <v>0</v>
      </c>
      <c r="S1587" s="80">
        <f>'Activity rawdata'!Z1586</f>
        <v>0</v>
      </c>
      <c r="T1587" s="80">
        <f>'Activity rawdata'!AA1586</f>
        <v>0</v>
      </c>
      <c r="U1587" s="80">
        <f t="shared" si="251"/>
        <v>0</v>
      </c>
      <c r="V1587" s="81">
        <f t="shared" si="252"/>
        <v>0</v>
      </c>
      <c r="W1587" s="75">
        <f t="shared" si="253"/>
        <v>0</v>
      </c>
      <c r="X1587" s="75">
        <f t="shared" si="254"/>
        <v>0</v>
      </c>
      <c r="Y1587" s="75">
        <f t="shared" si="255"/>
        <v>0</v>
      </c>
      <c r="Z1587" s="82">
        <f t="shared" si="256"/>
        <v>0</v>
      </c>
      <c r="AA1587" s="75">
        <f t="shared" si="257"/>
        <v>0</v>
      </c>
      <c r="AB1587" s="75">
        <f t="shared" si="258"/>
        <v>0</v>
      </c>
      <c r="AC1587" s="82">
        <f t="shared" si="259"/>
        <v>0</v>
      </c>
    </row>
    <row r="1588" spans="1:29" x14ac:dyDescent="0.35">
      <c r="A1588" s="70" t="str">
        <f>'Activity rawdata'!A1587</f>
        <v>BH5135-1-131</v>
      </c>
      <c r="B1588" s="71" t="str">
        <f>'Activity rawdata'!B1587</f>
        <v>LB</v>
      </c>
      <c r="C1588" s="71" t="str">
        <f>IF('Activity rawdata'!C1587="PY","Planted",IF('Activity rawdata'!C1587="NY","Nat/Convert",IF('Activity rawdata'!C1587="NN","Nat/Nonconvert",IF('Activity rawdata'!C1587="OY","Planted"))))</f>
        <v>Planted</v>
      </c>
      <c r="D1588" s="70" t="str">
        <f>'Activity rawdata'!D1587</f>
        <v>STP2</v>
      </c>
      <c r="E1588" s="72" t="str">
        <f>'Activity rawdata'!E1587</f>
        <v>79</v>
      </c>
      <c r="F1588" s="73" t="str">
        <f>'Activity rawdata'!L1587</f>
        <v>MT2</v>
      </c>
      <c r="G1588" s="72" t="str">
        <f>'Activity rawdata'!R1587</f>
        <v>2067</v>
      </c>
      <c r="H1588" s="72" t="str">
        <f>IF('Activity rawdata'!P1587="AHTHIN1","1st Thin",IF('Activity rawdata'!P1587="AHCC","Clearcut",IF('Activity rawdata'!P1587="AHTHSMZ","SMZ Thin",IF('Activity rawdata'!P1587="AHTHIN2","2nd Thin",IF('Activity rawdata'!P1587="AFERTE","Early Fert",IF('Activity rawdata'!P1587="AFERTM","Mid Fert",IF('Activity rawdata'!P1587="AFERTL","Late Fert",  IF('Activity rawdata'!P1587="ASP","Site Prep", IF('Activity rawdata'!P1587="APLT","Plant",  IF('Activity rawdata'!P1587="ANREG","Natural Regeneration"))))))))))</f>
        <v>Late Fert</v>
      </c>
      <c r="I1588" s="74">
        <f>'Activity rawdata'!O1587</f>
        <v>5.8</v>
      </c>
      <c r="J1588" s="75">
        <f>'Activity rawdata'!N1587</f>
        <v>22</v>
      </c>
      <c r="K1588" s="75">
        <f>'Activity rawdata'!AC1587</f>
        <v>74.430000000000007</v>
      </c>
      <c r="L1588" s="75">
        <f>'Activity rawdata'!AD1587</f>
        <v>123.31</v>
      </c>
      <c r="M1588" s="76">
        <f>'Activity rawdata'!AE1587</f>
        <v>10.519889123312062</v>
      </c>
      <c r="N1588" s="83">
        <f>'Activity rawdata'!T1587+'Activity rawdata'!U1587</f>
        <v>0</v>
      </c>
      <c r="O1588" s="80">
        <f>'Activity rawdata'!V1587</f>
        <v>0</v>
      </c>
      <c r="P1588" s="80">
        <f>'Activity rawdata'!W1587</f>
        <v>0</v>
      </c>
      <c r="Q1588" s="80">
        <f>'Activity rawdata'!X1587</f>
        <v>0</v>
      </c>
      <c r="R1588" s="84">
        <f t="shared" si="250"/>
        <v>0</v>
      </c>
      <c r="S1588" s="80">
        <f>'Activity rawdata'!Z1587</f>
        <v>0</v>
      </c>
      <c r="T1588" s="80">
        <f>'Activity rawdata'!AA1587</f>
        <v>0</v>
      </c>
      <c r="U1588" s="80">
        <f t="shared" si="251"/>
        <v>0</v>
      </c>
      <c r="V1588" s="81">
        <f t="shared" si="252"/>
        <v>0</v>
      </c>
      <c r="W1588" s="75">
        <f t="shared" si="253"/>
        <v>0</v>
      </c>
      <c r="X1588" s="75">
        <f t="shared" si="254"/>
        <v>0</v>
      </c>
      <c r="Y1588" s="75">
        <f t="shared" si="255"/>
        <v>0</v>
      </c>
      <c r="Z1588" s="82">
        <f t="shared" si="256"/>
        <v>0</v>
      </c>
      <c r="AA1588" s="75">
        <f t="shared" si="257"/>
        <v>0</v>
      </c>
      <c r="AB1588" s="75">
        <f t="shared" si="258"/>
        <v>0</v>
      </c>
      <c r="AC1588" s="82">
        <f t="shared" si="259"/>
        <v>0</v>
      </c>
    </row>
    <row r="1589" spans="1:29" x14ac:dyDescent="0.35">
      <c r="A1589" s="70" t="str">
        <f>'Activity rawdata'!A1588</f>
        <v>BH1431-1-28</v>
      </c>
      <c r="B1589" s="71" t="str">
        <f>'Activity rawdata'!B1588</f>
        <v>LB</v>
      </c>
      <c r="C1589" s="71" t="str">
        <f>IF('Activity rawdata'!C1588="PY","Planted",IF('Activity rawdata'!C1588="NY","Nat/Convert",IF('Activity rawdata'!C1588="NN","Nat/Nonconvert",IF('Activity rawdata'!C1588="OY","Planted"))))</f>
        <v>Planted</v>
      </c>
      <c r="D1589" s="70" t="str">
        <f>'Activity rawdata'!D1588</f>
        <v>STP2</v>
      </c>
      <c r="E1589" s="72" t="str">
        <f>'Activity rawdata'!E1588</f>
        <v>80</v>
      </c>
      <c r="F1589" s="73" t="str">
        <f>'Activity rawdata'!L1588</f>
        <v>MT2</v>
      </c>
      <c r="G1589" s="72" t="str">
        <f>'Activity rawdata'!R1588</f>
        <v>2067</v>
      </c>
      <c r="H1589" s="72" t="str">
        <f>IF('Activity rawdata'!P1588="AHTHIN1","1st Thin",IF('Activity rawdata'!P1588="AHCC","Clearcut",IF('Activity rawdata'!P1588="AHTHSMZ","SMZ Thin",IF('Activity rawdata'!P1588="AHTHIN2","2nd Thin",IF('Activity rawdata'!P1588="AFERTE","Early Fert",IF('Activity rawdata'!P1588="AFERTM","Mid Fert",IF('Activity rawdata'!P1588="AFERTL","Late Fert",  IF('Activity rawdata'!P1588="ASP","Site Prep", IF('Activity rawdata'!P1588="APLT","Plant",  IF('Activity rawdata'!P1588="ANREG","Natural Regeneration"))))))))))</f>
        <v>Late Fert</v>
      </c>
      <c r="I1589" s="74">
        <f>'Activity rawdata'!O1588</f>
        <v>24.51</v>
      </c>
      <c r="J1589" s="75">
        <f>'Activity rawdata'!N1588</f>
        <v>22</v>
      </c>
      <c r="K1589" s="75">
        <f>'Activity rawdata'!AC1588</f>
        <v>74.27</v>
      </c>
      <c r="L1589" s="75">
        <f>'Activity rawdata'!AD1588</f>
        <v>102.15</v>
      </c>
      <c r="M1589" s="76">
        <f>'Activity rawdata'!AE1588</f>
        <v>11.545794632781032</v>
      </c>
      <c r="N1589" s="83">
        <f>'Activity rawdata'!T1588+'Activity rawdata'!U1588</f>
        <v>0</v>
      </c>
      <c r="O1589" s="80">
        <f>'Activity rawdata'!V1588</f>
        <v>0</v>
      </c>
      <c r="P1589" s="80">
        <f>'Activity rawdata'!W1588</f>
        <v>0</v>
      </c>
      <c r="Q1589" s="80">
        <f>'Activity rawdata'!X1588</f>
        <v>0</v>
      </c>
      <c r="R1589" s="84">
        <f t="shared" si="250"/>
        <v>0</v>
      </c>
      <c r="S1589" s="80">
        <f>'Activity rawdata'!Z1588</f>
        <v>0</v>
      </c>
      <c r="T1589" s="80">
        <f>'Activity rawdata'!AA1588</f>
        <v>0</v>
      </c>
      <c r="U1589" s="80">
        <f t="shared" si="251"/>
        <v>0</v>
      </c>
      <c r="V1589" s="81">
        <f t="shared" si="252"/>
        <v>0</v>
      </c>
      <c r="W1589" s="75">
        <f t="shared" si="253"/>
        <v>0</v>
      </c>
      <c r="X1589" s="75">
        <f t="shared" si="254"/>
        <v>0</v>
      </c>
      <c r="Y1589" s="75">
        <f t="shared" si="255"/>
        <v>0</v>
      </c>
      <c r="Z1589" s="82">
        <f t="shared" si="256"/>
        <v>0</v>
      </c>
      <c r="AA1589" s="75">
        <f t="shared" si="257"/>
        <v>0</v>
      </c>
      <c r="AB1589" s="75">
        <f t="shared" si="258"/>
        <v>0</v>
      </c>
      <c r="AC1589" s="82">
        <f t="shared" si="259"/>
        <v>0</v>
      </c>
    </row>
    <row r="1590" spans="1:29" x14ac:dyDescent="0.35">
      <c r="A1590" s="70" t="str">
        <f>'Activity rawdata'!A1589</f>
        <v>BH1431-1-26</v>
      </c>
      <c r="B1590" s="71" t="str">
        <f>'Activity rawdata'!B1589</f>
        <v>LB</v>
      </c>
      <c r="C1590" s="71" t="str">
        <f>IF('Activity rawdata'!C1589="PY","Planted",IF('Activity rawdata'!C1589="NY","Nat/Convert",IF('Activity rawdata'!C1589="NN","Nat/Nonconvert",IF('Activity rawdata'!C1589="OY","Planted"))))</f>
        <v>Planted</v>
      </c>
      <c r="D1590" s="70" t="str">
        <f>'Activity rawdata'!D1589</f>
        <v>STP2</v>
      </c>
      <c r="E1590" s="72" t="str">
        <f>'Activity rawdata'!E1589</f>
        <v>82</v>
      </c>
      <c r="F1590" s="73" t="str">
        <f>'Activity rawdata'!L1589</f>
        <v>MT1</v>
      </c>
      <c r="G1590" s="72" t="str">
        <f>'Activity rawdata'!R1589</f>
        <v>2067</v>
      </c>
      <c r="H1590" s="72" t="str">
        <f>IF('Activity rawdata'!P1589="AHTHIN1","1st Thin",IF('Activity rawdata'!P1589="AHCC","Clearcut",IF('Activity rawdata'!P1589="AHTHSMZ","SMZ Thin",IF('Activity rawdata'!P1589="AHTHIN2","2nd Thin",IF('Activity rawdata'!P1589="AFERTE","Early Fert",IF('Activity rawdata'!P1589="AFERTM","Mid Fert",IF('Activity rawdata'!P1589="AFERTL","Late Fert",  IF('Activity rawdata'!P1589="ASP","Site Prep", IF('Activity rawdata'!P1589="APLT","Plant",  IF('Activity rawdata'!P1589="ANREG","Natural Regeneration"))))))))))</f>
        <v>2nd Thin</v>
      </c>
      <c r="I1590" s="74">
        <f>'Activity rawdata'!O1589</f>
        <v>17.53</v>
      </c>
      <c r="J1590" s="75">
        <f>'Activity rawdata'!N1589</f>
        <v>21</v>
      </c>
      <c r="K1590" s="75">
        <f>'Activity rawdata'!AC1589</f>
        <v>119.43</v>
      </c>
      <c r="L1590" s="75">
        <f>'Activity rawdata'!AD1589</f>
        <v>185.23</v>
      </c>
      <c r="M1590" s="76">
        <f>'Activity rawdata'!AE1589</f>
        <v>10.872698736801667</v>
      </c>
      <c r="N1590" s="83">
        <f>'Activity rawdata'!T1589+'Activity rawdata'!U1589</f>
        <v>7.33</v>
      </c>
      <c r="O1590" s="80">
        <f>'Activity rawdata'!V1589</f>
        <v>35.700000000000003</v>
      </c>
      <c r="P1590" s="80">
        <f>'Activity rawdata'!W1589</f>
        <v>0</v>
      </c>
      <c r="Q1590" s="80">
        <f>'Activity rawdata'!X1589</f>
        <v>0.16</v>
      </c>
      <c r="R1590" s="84">
        <f t="shared" si="250"/>
        <v>43.19</v>
      </c>
      <c r="S1590" s="80">
        <f>'Activity rawdata'!Z1589</f>
        <v>0</v>
      </c>
      <c r="T1590" s="80">
        <f>'Activity rawdata'!AA1589</f>
        <v>0</v>
      </c>
      <c r="U1590" s="80">
        <f t="shared" si="251"/>
        <v>0</v>
      </c>
      <c r="V1590" s="81">
        <f t="shared" si="252"/>
        <v>128.4949</v>
      </c>
      <c r="W1590" s="75">
        <f t="shared" si="253"/>
        <v>625.82100000000014</v>
      </c>
      <c r="X1590" s="75">
        <f t="shared" si="254"/>
        <v>0</v>
      </c>
      <c r="Y1590" s="75">
        <f t="shared" si="255"/>
        <v>2.8048000000000002</v>
      </c>
      <c r="Z1590" s="82">
        <f t="shared" si="256"/>
        <v>757.12070000000017</v>
      </c>
      <c r="AA1590" s="75">
        <f t="shared" si="257"/>
        <v>0</v>
      </c>
      <c r="AB1590" s="75">
        <f t="shared" si="258"/>
        <v>0</v>
      </c>
      <c r="AC1590" s="82">
        <f t="shared" si="259"/>
        <v>0</v>
      </c>
    </row>
    <row r="1591" spans="1:29" x14ac:dyDescent="0.35">
      <c r="A1591" s="70" t="str">
        <f>'Activity rawdata'!A1590</f>
        <v>BH1435-1-24</v>
      </c>
      <c r="B1591" s="71" t="str">
        <f>'Activity rawdata'!B1590</f>
        <v>LB</v>
      </c>
      <c r="C1591" s="71" t="str">
        <f>IF('Activity rawdata'!C1590="PY","Planted",IF('Activity rawdata'!C1590="NY","Nat/Convert",IF('Activity rawdata'!C1590="NN","Nat/Nonconvert",IF('Activity rawdata'!C1590="OY","Planted"))))</f>
        <v>Planted</v>
      </c>
      <c r="D1591" s="70" t="str">
        <f>'Activity rawdata'!D1590</f>
        <v>STP2</v>
      </c>
      <c r="E1591" s="72" t="str">
        <f>'Activity rawdata'!E1590</f>
        <v>81</v>
      </c>
      <c r="F1591" s="73" t="str">
        <f>'Activity rawdata'!L1590</f>
        <v>MT1</v>
      </c>
      <c r="G1591" s="72" t="str">
        <f>'Activity rawdata'!R1590</f>
        <v>2067</v>
      </c>
      <c r="H1591" s="72" t="str">
        <f>IF('Activity rawdata'!P1590="AHTHIN1","1st Thin",IF('Activity rawdata'!P1590="AHCC","Clearcut",IF('Activity rawdata'!P1590="AHTHSMZ","SMZ Thin",IF('Activity rawdata'!P1590="AHTHIN2","2nd Thin",IF('Activity rawdata'!P1590="AFERTE","Early Fert",IF('Activity rawdata'!P1590="AFERTM","Mid Fert",IF('Activity rawdata'!P1590="AFERTL","Late Fert",  IF('Activity rawdata'!P1590="ASP","Site Prep", IF('Activity rawdata'!P1590="APLT","Plant",  IF('Activity rawdata'!P1590="ANREG","Natural Regeneration"))))))))))</f>
        <v>2nd Thin</v>
      </c>
      <c r="I1591" s="74">
        <f>'Activity rawdata'!O1590</f>
        <v>86.12</v>
      </c>
      <c r="J1591" s="75">
        <f>'Activity rawdata'!N1590</f>
        <v>21</v>
      </c>
      <c r="K1591" s="75">
        <f>'Activity rawdata'!AC1590</f>
        <v>119.43</v>
      </c>
      <c r="L1591" s="75">
        <f>'Activity rawdata'!AD1590</f>
        <v>185.23</v>
      </c>
      <c r="M1591" s="76">
        <f>'Activity rawdata'!AE1590</f>
        <v>10.872698736801667</v>
      </c>
      <c r="N1591" s="83">
        <f>'Activity rawdata'!T1590+'Activity rawdata'!U1590</f>
        <v>7.33</v>
      </c>
      <c r="O1591" s="80">
        <f>'Activity rawdata'!V1590</f>
        <v>35.700000000000003</v>
      </c>
      <c r="P1591" s="80">
        <f>'Activity rawdata'!W1590</f>
        <v>0</v>
      </c>
      <c r="Q1591" s="80">
        <f>'Activity rawdata'!X1590</f>
        <v>0.16</v>
      </c>
      <c r="R1591" s="84">
        <f t="shared" si="250"/>
        <v>43.19</v>
      </c>
      <c r="S1591" s="80">
        <f>'Activity rawdata'!Z1590</f>
        <v>0</v>
      </c>
      <c r="T1591" s="80">
        <f>'Activity rawdata'!AA1590</f>
        <v>0</v>
      </c>
      <c r="U1591" s="80">
        <f t="shared" si="251"/>
        <v>0</v>
      </c>
      <c r="V1591" s="81">
        <f t="shared" si="252"/>
        <v>631.25960000000009</v>
      </c>
      <c r="W1591" s="75">
        <f t="shared" si="253"/>
        <v>3074.4840000000004</v>
      </c>
      <c r="X1591" s="75">
        <f t="shared" si="254"/>
        <v>0</v>
      </c>
      <c r="Y1591" s="75">
        <f t="shared" si="255"/>
        <v>13.779200000000001</v>
      </c>
      <c r="Z1591" s="82">
        <f t="shared" si="256"/>
        <v>3719.5228000000006</v>
      </c>
      <c r="AA1591" s="75">
        <f t="shared" si="257"/>
        <v>0</v>
      </c>
      <c r="AB1591" s="75">
        <f t="shared" si="258"/>
        <v>0</v>
      </c>
      <c r="AC1591" s="82">
        <f t="shared" si="259"/>
        <v>0</v>
      </c>
    </row>
    <row r="1592" spans="1:29" x14ac:dyDescent="0.35">
      <c r="A1592" s="70" t="str">
        <f>'Activity rawdata'!A1591</f>
        <v>BH6112-1-249</v>
      </c>
      <c r="B1592" s="71" t="str">
        <f>'Activity rawdata'!B1591</f>
        <v>LB</v>
      </c>
      <c r="C1592" s="71" t="str">
        <f>IF('Activity rawdata'!C1591="PY","Planted",IF('Activity rawdata'!C1591="NY","Nat/Convert",IF('Activity rawdata'!C1591="NN","Nat/Nonconvert",IF('Activity rawdata'!C1591="OY","Planted"))))</f>
        <v>Planted</v>
      </c>
      <c r="D1592" s="70" t="str">
        <f>'Activity rawdata'!D1591</f>
        <v>STP2</v>
      </c>
      <c r="E1592" s="72" t="str">
        <f>'Activity rawdata'!E1591</f>
        <v>77</v>
      </c>
      <c r="F1592" s="73" t="str">
        <f>'Activity rawdata'!L1591</f>
        <v>MT1</v>
      </c>
      <c r="G1592" s="72" t="str">
        <f>'Activity rawdata'!R1591</f>
        <v>2067</v>
      </c>
      <c r="H1592" s="72" t="str">
        <f>IF('Activity rawdata'!P1591="AHTHIN1","1st Thin",IF('Activity rawdata'!P1591="AHCC","Clearcut",IF('Activity rawdata'!P1591="AHTHSMZ","SMZ Thin",IF('Activity rawdata'!P1591="AHTHIN2","2nd Thin",IF('Activity rawdata'!P1591="AFERTE","Early Fert",IF('Activity rawdata'!P1591="AFERTM","Mid Fert",IF('Activity rawdata'!P1591="AFERTL","Late Fert",  IF('Activity rawdata'!P1591="ASP","Site Prep", IF('Activity rawdata'!P1591="APLT","Plant",  IF('Activity rawdata'!P1591="ANREG","Natural Regeneration"))))))))))</f>
        <v>2nd Thin</v>
      </c>
      <c r="I1592" s="74">
        <f>'Activity rawdata'!O1591</f>
        <v>13.12</v>
      </c>
      <c r="J1592" s="75">
        <f>'Activity rawdata'!N1591</f>
        <v>21</v>
      </c>
      <c r="K1592" s="75">
        <f>'Activity rawdata'!AC1591</f>
        <v>99.82</v>
      </c>
      <c r="L1592" s="75">
        <f>'Activity rawdata'!AD1591</f>
        <v>184.55</v>
      </c>
      <c r="M1592" s="76">
        <f>'Activity rawdata'!AE1591</f>
        <v>9.9583654499997287</v>
      </c>
      <c r="N1592" s="83">
        <f>'Activity rawdata'!T1591+'Activity rawdata'!U1591</f>
        <v>7.06</v>
      </c>
      <c r="O1592" s="80">
        <f>'Activity rawdata'!V1591</f>
        <v>15.84</v>
      </c>
      <c r="P1592" s="80">
        <f>'Activity rawdata'!W1591</f>
        <v>0</v>
      </c>
      <c r="Q1592" s="80">
        <f>'Activity rawdata'!X1591</f>
        <v>0</v>
      </c>
      <c r="R1592" s="84">
        <f t="shared" si="250"/>
        <v>22.9</v>
      </c>
      <c r="S1592" s="80">
        <f>'Activity rawdata'!Z1591</f>
        <v>0</v>
      </c>
      <c r="T1592" s="80">
        <f>'Activity rawdata'!AA1591</f>
        <v>0</v>
      </c>
      <c r="U1592" s="80">
        <f t="shared" si="251"/>
        <v>0</v>
      </c>
      <c r="V1592" s="81">
        <f t="shared" si="252"/>
        <v>92.627199999999988</v>
      </c>
      <c r="W1592" s="75">
        <f t="shared" si="253"/>
        <v>207.82079999999999</v>
      </c>
      <c r="X1592" s="75">
        <f t="shared" si="254"/>
        <v>0</v>
      </c>
      <c r="Y1592" s="75">
        <f t="shared" si="255"/>
        <v>0</v>
      </c>
      <c r="Z1592" s="82">
        <f t="shared" si="256"/>
        <v>300.44799999999998</v>
      </c>
      <c r="AA1592" s="75">
        <f t="shared" si="257"/>
        <v>0</v>
      </c>
      <c r="AB1592" s="75">
        <f t="shared" si="258"/>
        <v>0</v>
      </c>
      <c r="AC1592" s="82">
        <f t="shared" si="259"/>
        <v>0</v>
      </c>
    </row>
    <row r="1593" spans="1:29" x14ac:dyDescent="0.35">
      <c r="A1593" s="70" t="str">
        <f>'Activity rawdata'!A1592</f>
        <v>BH6112-1-235</v>
      </c>
      <c r="B1593" s="71" t="str">
        <f>'Activity rawdata'!B1592</f>
        <v>LB</v>
      </c>
      <c r="C1593" s="71" t="str">
        <f>IF('Activity rawdata'!C1592="PY","Planted",IF('Activity rawdata'!C1592="NY","Nat/Convert",IF('Activity rawdata'!C1592="NN","Nat/Nonconvert",IF('Activity rawdata'!C1592="OY","Planted"))))</f>
        <v>Planted</v>
      </c>
      <c r="D1593" s="70" t="str">
        <f>'Activity rawdata'!D1592</f>
        <v>STP2</v>
      </c>
      <c r="E1593" s="72" t="str">
        <f>'Activity rawdata'!E1592</f>
        <v>80</v>
      </c>
      <c r="F1593" s="73" t="str">
        <f>'Activity rawdata'!L1592</f>
        <v>MT1</v>
      </c>
      <c r="G1593" s="72" t="str">
        <f>'Activity rawdata'!R1592</f>
        <v>2067</v>
      </c>
      <c r="H1593" s="72" t="str">
        <f>IF('Activity rawdata'!P1592="AHTHIN1","1st Thin",IF('Activity rawdata'!P1592="AHCC","Clearcut",IF('Activity rawdata'!P1592="AHTHSMZ","SMZ Thin",IF('Activity rawdata'!P1592="AHTHIN2","2nd Thin",IF('Activity rawdata'!P1592="AFERTE","Early Fert",IF('Activity rawdata'!P1592="AFERTM","Mid Fert",IF('Activity rawdata'!P1592="AFERTL","Late Fert",  IF('Activity rawdata'!P1592="ASP","Site Prep", IF('Activity rawdata'!P1592="APLT","Plant",  IF('Activity rawdata'!P1592="ANREG","Natural Regeneration"))))))))))</f>
        <v>2nd Thin</v>
      </c>
      <c r="I1593" s="74">
        <f>'Activity rawdata'!O1592</f>
        <v>52.66</v>
      </c>
      <c r="J1593" s="75">
        <f>'Activity rawdata'!N1592</f>
        <v>21</v>
      </c>
      <c r="K1593" s="75">
        <f>'Activity rawdata'!AC1592</f>
        <v>109.82</v>
      </c>
      <c r="L1593" s="75">
        <f>'Activity rawdata'!AD1592</f>
        <v>185.23</v>
      </c>
      <c r="M1593" s="76">
        <f>'Activity rawdata'!AE1592</f>
        <v>10.426087327627835</v>
      </c>
      <c r="N1593" s="83">
        <f>'Activity rawdata'!T1592+'Activity rawdata'!U1592</f>
        <v>7.53</v>
      </c>
      <c r="O1593" s="80">
        <f>'Activity rawdata'!V1592</f>
        <v>25.97</v>
      </c>
      <c r="P1593" s="80">
        <f>'Activity rawdata'!W1592</f>
        <v>0</v>
      </c>
      <c r="Q1593" s="80">
        <f>'Activity rawdata'!X1592</f>
        <v>0</v>
      </c>
      <c r="R1593" s="84">
        <f t="shared" si="250"/>
        <v>33.5</v>
      </c>
      <c r="S1593" s="80">
        <f>'Activity rawdata'!Z1592</f>
        <v>0</v>
      </c>
      <c r="T1593" s="80">
        <f>'Activity rawdata'!AA1592</f>
        <v>0</v>
      </c>
      <c r="U1593" s="80">
        <f t="shared" si="251"/>
        <v>0</v>
      </c>
      <c r="V1593" s="81">
        <f t="shared" si="252"/>
        <v>396.52979999999997</v>
      </c>
      <c r="W1593" s="75">
        <f t="shared" si="253"/>
        <v>1367.5801999999999</v>
      </c>
      <c r="X1593" s="75">
        <f t="shared" si="254"/>
        <v>0</v>
      </c>
      <c r="Y1593" s="75">
        <f t="shared" si="255"/>
        <v>0</v>
      </c>
      <c r="Z1593" s="82">
        <f t="shared" si="256"/>
        <v>1764.11</v>
      </c>
      <c r="AA1593" s="75">
        <f t="shared" si="257"/>
        <v>0</v>
      </c>
      <c r="AB1593" s="75">
        <f t="shared" si="258"/>
        <v>0</v>
      </c>
      <c r="AC1593" s="82">
        <f t="shared" si="259"/>
        <v>0</v>
      </c>
    </row>
    <row r="1594" spans="1:29" x14ac:dyDescent="0.35">
      <c r="A1594" s="70" t="str">
        <f>'Activity rawdata'!A1593</f>
        <v>BH5132-1-124</v>
      </c>
      <c r="B1594" s="71" t="str">
        <f>'Activity rawdata'!B1593</f>
        <v>LB</v>
      </c>
      <c r="C1594" s="71" t="str">
        <f>IF('Activity rawdata'!C1593="PY","Planted",IF('Activity rawdata'!C1593="NY","Nat/Convert",IF('Activity rawdata'!C1593="NN","Nat/Nonconvert",IF('Activity rawdata'!C1593="OY","Planted"))))</f>
        <v>Planted</v>
      </c>
      <c r="D1594" s="70" t="str">
        <f>'Activity rawdata'!D1593</f>
        <v>STP2</v>
      </c>
      <c r="E1594" s="72" t="str">
        <f>'Activity rawdata'!E1593</f>
        <v>75</v>
      </c>
      <c r="F1594" s="73" t="str">
        <f>'Activity rawdata'!L1593</f>
        <v>MT1</v>
      </c>
      <c r="G1594" s="72" t="str">
        <f>'Activity rawdata'!R1593</f>
        <v>2067</v>
      </c>
      <c r="H1594" s="72" t="str">
        <f>IF('Activity rawdata'!P1593="AHTHIN1","1st Thin",IF('Activity rawdata'!P1593="AHCC","Clearcut",IF('Activity rawdata'!P1593="AHTHSMZ","SMZ Thin",IF('Activity rawdata'!P1593="AHTHIN2","2nd Thin",IF('Activity rawdata'!P1593="AFERTE","Early Fert",IF('Activity rawdata'!P1593="AFERTM","Mid Fert",IF('Activity rawdata'!P1593="AFERTL","Late Fert",  IF('Activity rawdata'!P1593="ASP","Site Prep", IF('Activity rawdata'!P1593="APLT","Plant",  IF('Activity rawdata'!P1593="ANREG","Natural Regeneration"))))))))))</f>
        <v>2nd Thin</v>
      </c>
      <c r="I1594" s="74">
        <f>'Activity rawdata'!O1593</f>
        <v>1.29</v>
      </c>
      <c r="J1594" s="75">
        <f>'Activity rawdata'!N1593</f>
        <v>21</v>
      </c>
      <c r="K1594" s="75">
        <f>'Activity rawdata'!AC1593</f>
        <v>99.82</v>
      </c>
      <c r="L1594" s="75">
        <f>'Activity rawdata'!AD1593</f>
        <v>184.55</v>
      </c>
      <c r="M1594" s="76">
        <f>'Activity rawdata'!AE1593</f>
        <v>9.9583654499997287</v>
      </c>
      <c r="N1594" s="83">
        <f>'Activity rawdata'!T1593+'Activity rawdata'!U1593</f>
        <v>7.06</v>
      </c>
      <c r="O1594" s="80">
        <f>'Activity rawdata'!V1593</f>
        <v>15.84</v>
      </c>
      <c r="P1594" s="80">
        <f>'Activity rawdata'!W1593</f>
        <v>0</v>
      </c>
      <c r="Q1594" s="80">
        <f>'Activity rawdata'!X1593</f>
        <v>0</v>
      </c>
      <c r="R1594" s="84">
        <f t="shared" si="250"/>
        <v>22.9</v>
      </c>
      <c r="S1594" s="80">
        <f>'Activity rawdata'!Z1593</f>
        <v>0</v>
      </c>
      <c r="T1594" s="80">
        <f>'Activity rawdata'!AA1593</f>
        <v>0</v>
      </c>
      <c r="U1594" s="80">
        <f t="shared" si="251"/>
        <v>0</v>
      </c>
      <c r="V1594" s="81">
        <f t="shared" si="252"/>
        <v>9.1074000000000002</v>
      </c>
      <c r="W1594" s="75">
        <f t="shared" si="253"/>
        <v>20.433600000000002</v>
      </c>
      <c r="X1594" s="75">
        <f t="shared" si="254"/>
        <v>0</v>
      </c>
      <c r="Y1594" s="75">
        <f t="shared" si="255"/>
        <v>0</v>
      </c>
      <c r="Z1594" s="82">
        <f t="shared" si="256"/>
        <v>29.541000000000004</v>
      </c>
      <c r="AA1594" s="75">
        <f t="shared" si="257"/>
        <v>0</v>
      </c>
      <c r="AB1594" s="75">
        <f t="shared" si="258"/>
        <v>0</v>
      </c>
      <c r="AC1594" s="82">
        <f t="shared" si="259"/>
        <v>0</v>
      </c>
    </row>
    <row r="1595" spans="1:29" x14ac:dyDescent="0.35">
      <c r="A1595" s="70" t="str">
        <f>'Activity rawdata'!A1594</f>
        <v>BH5132-1-121</v>
      </c>
      <c r="B1595" s="71" t="str">
        <f>'Activity rawdata'!B1594</f>
        <v>LB</v>
      </c>
      <c r="C1595" s="71" t="str">
        <f>IF('Activity rawdata'!C1594="PY","Planted",IF('Activity rawdata'!C1594="NY","Nat/Convert",IF('Activity rawdata'!C1594="NN","Nat/Nonconvert",IF('Activity rawdata'!C1594="OY","Planted"))))</f>
        <v>Planted</v>
      </c>
      <c r="D1595" s="70" t="str">
        <f>'Activity rawdata'!D1594</f>
        <v>STP2</v>
      </c>
      <c r="E1595" s="72" t="str">
        <f>'Activity rawdata'!E1594</f>
        <v>80</v>
      </c>
      <c r="F1595" s="73" t="str">
        <f>'Activity rawdata'!L1594</f>
        <v>MT1</v>
      </c>
      <c r="G1595" s="72" t="str">
        <f>'Activity rawdata'!R1594</f>
        <v>2067</v>
      </c>
      <c r="H1595" s="72" t="str">
        <f>IF('Activity rawdata'!P1594="AHTHIN1","1st Thin",IF('Activity rawdata'!P1594="AHCC","Clearcut",IF('Activity rawdata'!P1594="AHTHSMZ","SMZ Thin",IF('Activity rawdata'!P1594="AHTHIN2","2nd Thin",IF('Activity rawdata'!P1594="AFERTE","Early Fert",IF('Activity rawdata'!P1594="AFERTM","Mid Fert",IF('Activity rawdata'!P1594="AFERTL","Late Fert",  IF('Activity rawdata'!P1594="ASP","Site Prep", IF('Activity rawdata'!P1594="APLT","Plant",  IF('Activity rawdata'!P1594="ANREG","Natural Regeneration"))))))))))</f>
        <v>2nd Thin</v>
      </c>
      <c r="I1595" s="74">
        <f>'Activity rawdata'!O1594</f>
        <v>22.74</v>
      </c>
      <c r="J1595" s="75">
        <f>'Activity rawdata'!N1594</f>
        <v>21</v>
      </c>
      <c r="K1595" s="75">
        <f>'Activity rawdata'!AC1594</f>
        <v>109.82</v>
      </c>
      <c r="L1595" s="75">
        <f>'Activity rawdata'!AD1594</f>
        <v>185.23</v>
      </c>
      <c r="M1595" s="76">
        <f>'Activity rawdata'!AE1594</f>
        <v>10.426087327627835</v>
      </c>
      <c r="N1595" s="83">
        <f>'Activity rawdata'!T1594+'Activity rawdata'!U1594</f>
        <v>7.53</v>
      </c>
      <c r="O1595" s="80">
        <f>'Activity rawdata'!V1594</f>
        <v>25.97</v>
      </c>
      <c r="P1595" s="80">
        <f>'Activity rawdata'!W1594</f>
        <v>0</v>
      </c>
      <c r="Q1595" s="80">
        <f>'Activity rawdata'!X1594</f>
        <v>0</v>
      </c>
      <c r="R1595" s="84">
        <f t="shared" si="250"/>
        <v>33.5</v>
      </c>
      <c r="S1595" s="80">
        <f>'Activity rawdata'!Z1594</f>
        <v>0</v>
      </c>
      <c r="T1595" s="80">
        <f>'Activity rawdata'!AA1594</f>
        <v>0</v>
      </c>
      <c r="U1595" s="80">
        <f t="shared" si="251"/>
        <v>0</v>
      </c>
      <c r="V1595" s="81">
        <f t="shared" si="252"/>
        <v>171.23220000000001</v>
      </c>
      <c r="W1595" s="75">
        <f t="shared" si="253"/>
        <v>590.55779999999993</v>
      </c>
      <c r="X1595" s="75">
        <f t="shared" si="254"/>
        <v>0</v>
      </c>
      <c r="Y1595" s="75">
        <f t="shared" si="255"/>
        <v>0</v>
      </c>
      <c r="Z1595" s="82">
        <f t="shared" si="256"/>
        <v>761.79</v>
      </c>
      <c r="AA1595" s="75">
        <f t="shared" si="257"/>
        <v>0</v>
      </c>
      <c r="AB1595" s="75">
        <f t="shared" si="258"/>
        <v>0</v>
      </c>
      <c r="AC1595" s="82">
        <f t="shared" si="259"/>
        <v>0</v>
      </c>
    </row>
    <row r="1596" spans="1:29" x14ac:dyDescent="0.35">
      <c r="A1596" s="70" t="str">
        <f>'Activity rawdata'!A1595</f>
        <v>BH5132-1-116</v>
      </c>
      <c r="B1596" s="71" t="str">
        <f>'Activity rawdata'!B1595</f>
        <v>LB</v>
      </c>
      <c r="C1596" s="71" t="str">
        <f>IF('Activity rawdata'!C1595="PY","Planted",IF('Activity rawdata'!C1595="NY","Nat/Convert",IF('Activity rawdata'!C1595="NN","Nat/Nonconvert",IF('Activity rawdata'!C1595="OY","Planted"))))</f>
        <v>Planted</v>
      </c>
      <c r="D1596" s="70" t="str">
        <f>'Activity rawdata'!D1595</f>
        <v>STP2</v>
      </c>
      <c r="E1596" s="72" t="str">
        <f>'Activity rawdata'!E1595</f>
        <v>82</v>
      </c>
      <c r="F1596" s="73" t="str">
        <f>'Activity rawdata'!L1595</f>
        <v>MT1</v>
      </c>
      <c r="G1596" s="72" t="str">
        <f>'Activity rawdata'!R1595</f>
        <v>2067</v>
      </c>
      <c r="H1596" s="72" t="str">
        <f>IF('Activity rawdata'!P1595="AHTHIN1","1st Thin",IF('Activity rawdata'!P1595="AHCC","Clearcut",IF('Activity rawdata'!P1595="AHTHSMZ","SMZ Thin",IF('Activity rawdata'!P1595="AHTHIN2","2nd Thin",IF('Activity rawdata'!P1595="AFERTE","Early Fert",IF('Activity rawdata'!P1595="AFERTM","Mid Fert",IF('Activity rawdata'!P1595="AFERTL","Late Fert",  IF('Activity rawdata'!P1595="ASP","Site Prep", IF('Activity rawdata'!P1595="APLT","Plant",  IF('Activity rawdata'!P1595="ANREG","Natural Regeneration"))))))))))</f>
        <v>2nd Thin</v>
      </c>
      <c r="I1596" s="74">
        <f>'Activity rawdata'!O1595</f>
        <v>12.98</v>
      </c>
      <c r="J1596" s="75">
        <f>'Activity rawdata'!N1595</f>
        <v>21</v>
      </c>
      <c r="K1596" s="75">
        <f>'Activity rawdata'!AC1595</f>
        <v>109.82</v>
      </c>
      <c r="L1596" s="75">
        <f>'Activity rawdata'!AD1595</f>
        <v>185.23</v>
      </c>
      <c r="M1596" s="76">
        <f>'Activity rawdata'!AE1595</f>
        <v>10.426087327627835</v>
      </c>
      <c r="N1596" s="83">
        <f>'Activity rawdata'!T1595+'Activity rawdata'!U1595</f>
        <v>7.53</v>
      </c>
      <c r="O1596" s="80">
        <f>'Activity rawdata'!V1595</f>
        <v>25.97</v>
      </c>
      <c r="P1596" s="80">
        <f>'Activity rawdata'!W1595</f>
        <v>0</v>
      </c>
      <c r="Q1596" s="80">
        <f>'Activity rawdata'!X1595</f>
        <v>0</v>
      </c>
      <c r="R1596" s="84">
        <f t="shared" si="250"/>
        <v>33.5</v>
      </c>
      <c r="S1596" s="80">
        <f>'Activity rawdata'!Z1595</f>
        <v>0</v>
      </c>
      <c r="T1596" s="80">
        <f>'Activity rawdata'!AA1595</f>
        <v>0</v>
      </c>
      <c r="U1596" s="80">
        <f t="shared" si="251"/>
        <v>0</v>
      </c>
      <c r="V1596" s="81">
        <f t="shared" si="252"/>
        <v>97.739400000000003</v>
      </c>
      <c r="W1596" s="75">
        <f t="shared" si="253"/>
        <v>337.09059999999999</v>
      </c>
      <c r="X1596" s="75">
        <f t="shared" si="254"/>
        <v>0</v>
      </c>
      <c r="Y1596" s="75">
        <f t="shared" si="255"/>
        <v>0</v>
      </c>
      <c r="Z1596" s="82">
        <f t="shared" si="256"/>
        <v>434.83</v>
      </c>
      <c r="AA1596" s="75">
        <f t="shared" si="257"/>
        <v>0</v>
      </c>
      <c r="AB1596" s="75">
        <f t="shared" si="258"/>
        <v>0</v>
      </c>
      <c r="AC1596" s="82">
        <f t="shared" si="259"/>
        <v>0</v>
      </c>
    </row>
    <row r="1597" spans="1:29" x14ac:dyDescent="0.35">
      <c r="A1597" s="70" t="str">
        <f>'Activity rawdata'!A1596</f>
        <v>BH5660-1-199</v>
      </c>
      <c r="B1597" s="71" t="str">
        <f>'Activity rawdata'!B1596</f>
        <v>LB</v>
      </c>
      <c r="C1597" s="71" t="str">
        <f>IF('Activity rawdata'!C1596="PY","Planted",IF('Activity rawdata'!C1596="NY","Nat/Convert",IF('Activity rawdata'!C1596="NN","Nat/Nonconvert",IF('Activity rawdata'!C1596="OY","Planted"))))</f>
        <v>Planted</v>
      </c>
      <c r="D1597" s="70" t="str">
        <f>'Activity rawdata'!D1596</f>
        <v>STP2</v>
      </c>
      <c r="E1597" s="72" t="str">
        <f>'Activity rawdata'!E1596</f>
        <v>91</v>
      </c>
      <c r="F1597" s="73" t="str">
        <f>'Activity rawdata'!L1596</f>
        <v>MT2</v>
      </c>
      <c r="G1597" s="72" t="str">
        <f>'Activity rawdata'!R1596</f>
        <v>2067</v>
      </c>
      <c r="H1597" s="72" t="str">
        <f>IF('Activity rawdata'!P1596="AHTHIN1","1st Thin",IF('Activity rawdata'!P1596="AHCC","Clearcut",IF('Activity rawdata'!P1596="AHTHSMZ","SMZ Thin",IF('Activity rawdata'!P1596="AHTHIN2","2nd Thin",IF('Activity rawdata'!P1596="AFERTE","Early Fert",IF('Activity rawdata'!P1596="AFERTM","Mid Fert",IF('Activity rawdata'!P1596="AFERTL","Late Fert",  IF('Activity rawdata'!P1596="ASP","Site Prep", IF('Activity rawdata'!P1596="APLT","Plant",  IF('Activity rawdata'!P1596="ANREG","Natural Regeneration"))))))))))</f>
        <v>Clearcut</v>
      </c>
      <c r="I1597" s="74">
        <f>'Activity rawdata'!O1596</f>
        <v>3.67</v>
      </c>
      <c r="J1597" s="75">
        <f>'Activity rawdata'!N1596</f>
        <v>29</v>
      </c>
      <c r="K1597" s="75">
        <f>'Activity rawdata'!AC1596</f>
        <v>95.4</v>
      </c>
      <c r="L1597" s="75">
        <f>'Activity rawdata'!AD1596</f>
        <v>92.18</v>
      </c>
      <c r="M1597" s="76">
        <f>'Activity rawdata'!AE1596</f>
        <v>13.775016804713685</v>
      </c>
      <c r="N1597" s="83">
        <f>'Activity rawdata'!T1596+'Activity rawdata'!U1596</f>
        <v>18.36</v>
      </c>
      <c r="O1597" s="80">
        <f>'Activity rawdata'!V1596</f>
        <v>36.64</v>
      </c>
      <c r="P1597" s="80">
        <f>'Activity rawdata'!W1596</f>
        <v>69</v>
      </c>
      <c r="Q1597" s="80">
        <f>'Activity rawdata'!X1596</f>
        <v>0</v>
      </c>
      <c r="R1597" s="84">
        <f t="shared" si="250"/>
        <v>124</v>
      </c>
      <c r="S1597" s="80">
        <f>'Activity rawdata'!Z1596</f>
        <v>0</v>
      </c>
      <c r="T1597" s="80">
        <f>'Activity rawdata'!AA1596</f>
        <v>0</v>
      </c>
      <c r="U1597" s="80">
        <f t="shared" si="251"/>
        <v>0</v>
      </c>
      <c r="V1597" s="81">
        <f t="shared" si="252"/>
        <v>67.381199999999993</v>
      </c>
      <c r="W1597" s="75">
        <f t="shared" si="253"/>
        <v>134.46879999999999</v>
      </c>
      <c r="X1597" s="75">
        <f t="shared" si="254"/>
        <v>253.23</v>
      </c>
      <c r="Y1597" s="75">
        <f t="shared" si="255"/>
        <v>0</v>
      </c>
      <c r="Z1597" s="82">
        <f t="shared" si="256"/>
        <v>455.07999999999993</v>
      </c>
      <c r="AA1597" s="75">
        <f t="shared" si="257"/>
        <v>0</v>
      </c>
      <c r="AB1597" s="75">
        <f t="shared" si="258"/>
        <v>0</v>
      </c>
      <c r="AC1597" s="82">
        <f t="shared" si="259"/>
        <v>0</v>
      </c>
    </row>
    <row r="1598" spans="1:29" x14ac:dyDescent="0.35">
      <c r="A1598" s="70" t="str">
        <f>'Activity rawdata'!A1597</f>
        <v>BH6112-1-218</v>
      </c>
      <c r="B1598" s="71" t="str">
        <f>'Activity rawdata'!B1597</f>
        <v>LB</v>
      </c>
      <c r="C1598" s="71" t="str">
        <f>IF('Activity rawdata'!C1597="PY","Planted",IF('Activity rawdata'!C1597="NY","Nat/Convert",IF('Activity rawdata'!C1597="NN","Nat/Nonconvert",IF('Activity rawdata'!C1597="OY","Planted"))))</f>
        <v>Planted</v>
      </c>
      <c r="D1598" s="70" t="str">
        <f>'Activity rawdata'!D1597</f>
        <v>STP2</v>
      </c>
      <c r="E1598" s="72" t="str">
        <f>'Activity rawdata'!E1597</f>
        <v>91</v>
      </c>
      <c r="F1598" s="73" t="str">
        <f>'Activity rawdata'!L1597</f>
        <v>MT2</v>
      </c>
      <c r="G1598" s="72" t="str">
        <f>'Activity rawdata'!R1597</f>
        <v>2067</v>
      </c>
      <c r="H1598" s="72" t="str">
        <f>IF('Activity rawdata'!P1597="AHTHIN1","1st Thin",IF('Activity rawdata'!P1597="AHCC","Clearcut",IF('Activity rawdata'!P1597="AHTHSMZ","SMZ Thin",IF('Activity rawdata'!P1597="AHTHIN2","2nd Thin",IF('Activity rawdata'!P1597="AFERTE","Early Fert",IF('Activity rawdata'!P1597="AFERTM","Mid Fert",IF('Activity rawdata'!P1597="AFERTL","Late Fert",  IF('Activity rawdata'!P1597="ASP","Site Prep", IF('Activity rawdata'!P1597="APLT","Plant",  IF('Activity rawdata'!P1597="ANREG","Natural Regeneration"))))))))))</f>
        <v>Clearcut</v>
      </c>
      <c r="I1598" s="74">
        <f>'Activity rawdata'!O1597</f>
        <v>22.17</v>
      </c>
      <c r="J1598" s="75">
        <f>'Activity rawdata'!N1597</f>
        <v>29</v>
      </c>
      <c r="K1598" s="75">
        <f>'Activity rawdata'!AC1597</f>
        <v>95.4</v>
      </c>
      <c r="L1598" s="75">
        <f>'Activity rawdata'!AD1597</f>
        <v>92.18</v>
      </c>
      <c r="M1598" s="76">
        <f>'Activity rawdata'!AE1597</f>
        <v>13.775016804713685</v>
      </c>
      <c r="N1598" s="83">
        <f>'Activity rawdata'!T1597+'Activity rawdata'!U1597</f>
        <v>18.36</v>
      </c>
      <c r="O1598" s="80">
        <f>'Activity rawdata'!V1597</f>
        <v>36.64</v>
      </c>
      <c r="P1598" s="80">
        <f>'Activity rawdata'!W1597</f>
        <v>69</v>
      </c>
      <c r="Q1598" s="80">
        <f>'Activity rawdata'!X1597</f>
        <v>0</v>
      </c>
      <c r="R1598" s="84">
        <f t="shared" si="250"/>
        <v>124</v>
      </c>
      <c r="S1598" s="80">
        <f>'Activity rawdata'!Z1597</f>
        <v>0</v>
      </c>
      <c r="T1598" s="80">
        <f>'Activity rawdata'!AA1597</f>
        <v>0</v>
      </c>
      <c r="U1598" s="80">
        <f t="shared" si="251"/>
        <v>0</v>
      </c>
      <c r="V1598" s="81">
        <f t="shared" si="252"/>
        <v>407.0412</v>
      </c>
      <c r="W1598" s="75">
        <f t="shared" si="253"/>
        <v>812.30880000000002</v>
      </c>
      <c r="X1598" s="75">
        <f t="shared" si="254"/>
        <v>1529.73</v>
      </c>
      <c r="Y1598" s="75">
        <f t="shared" si="255"/>
        <v>0</v>
      </c>
      <c r="Z1598" s="82">
        <f t="shared" si="256"/>
        <v>2749.08</v>
      </c>
      <c r="AA1598" s="75">
        <f t="shared" si="257"/>
        <v>0</v>
      </c>
      <c r="AB1598" s="75">
        <f t="shared" si="258"/>
        <v>0</v>
      </c>
      <c r="AC1598" s="82">
        <f t="shared" si="259"/>
        <v>0</v>
      </c>
    </row>
    <row r="1599" spans="1:29" x14ac:dyDescent="0.35">
      <c r="A1599" s="70" t="str">
        <f>'Activity rawdata'!A1598</f>
        <v>BH5660-1-198</v>
      </c>
      <c r="B1599" s="71" t="str">
        <f>'Activity rawdata'!B1598</f>
        <v>LB</v>
      </c>
      <c r="C1599" s="71" t="str">
        <f>IF('Activity rawdata'!C1598="PY","Planted",IF('Activity rawdata'!C1598="NY","Nat/Convert",IF('Activity rawdata'!C1598="NN","Nat/Nonconvert",IF('Activity rawdata'!C1598="OY","Planted"))))</f>
        <v>Planted</v>
      </c>
      <c r="D1599" s="70" t="str">
        <f>'Activity rawdata'!D1598</f>
        <v>STP2</v>
      </c>
      <c r="E1599" s="72" t="str">
        <f>'Activity rawdata'!E1598</f>
        <v>91</v>
      </c>
      <c r="F1599" s="73" t="str">
        <f>'Activity rawdata'!L1598</f>
        <v>MT2</v>
      </c>
      <c r="G1599" s="72" t="str">
        <f>'Activity rawdata'!R1598</f>
        <v>2067</v>
      </c>
      <c r="H1599" s="72" t="str">
        <f>IF('Activity rawdata'!P1598="AHTHIN1","1st Thin",IF('Activity rawdata'!P1598="AHCC","Clearcut",IF('Activity rawdata'!P1598="AHTHSMZ","SMZ Thin",IF('Activity rawdata'!P1598="AHTHIN2","2nd Thin",IF('Activity rawdata'!P1598="AFERTE","Early Fert",IF('Activity rawdata'!P1598="AFERTM","Mid Fert",IF('Activity rawdata'!P1598="AFERTL","Late Fert",  IF('Activity rawdata'!P1598="ASP","Site Prep", IF('Activity rawdata'!P1598="APLT","Plant",  IF('Activity rawdata'!P1598="ANREG","Natural Regeneration"))))))))))</f>
        <v>Clearcut</v>
      </c>
      <c r="I1599" s="74">
        <f>'Activity rawdata'!O1598</f>
        <v>6.39</v>
      </c>
      <c r="J1599" s="75">
        <f>'Activity rawdata'!N1598</f>
        <v>29</v>
      </c>
      <c r="K1599" s="75">
        <f>'Activity rawdata'!AC1598</f>
        <v>95.4</v>
      </c>
      <c r="L1599" s="75">
        <f>'Activity rawdata'!AD1598</f>
        <v>92.18</v>
      </c>
      <c r="M1599" s="76">
        <f>'Activity rawdata'!AE1598</f>
        <v>13.775016804713685</v>
      </c>
      <c r="N1599" s="83">
        <f>'Activity rawdata'!T1598+'Activity rawdata'!U1598</f>
        <v>18.36</v>
      </c>
      <c r="O1599" s="80">
        <f>'Activity rawdata'!V1598</f>
        <v>36.64</v>
      </c>
      <c r="P1599" s="80">
        <f>'Activity rawdata'!W1598</f>
        <v>69</v>
      </c>
      <c r="Q1599" s="80">
        <f>'Activity rawdata'!X1598</f>
        <v>0</v>
      </c>
      <c r="R1599" s="84">
        <f t="shared" si="250"/>
        <v>124</v>
      </c>
      <c r="S1599" s="80">
        <f>'Activity rawdata'!Z1598</f>
        <v>0</v>
      </c>
      <c r="T1599" s="80">
        <f>'Activity rawdata'!AA1598</f>
        <v>0</v>
      </c>
      <c r="U1599" s="80">
        <f t="shared" si="251"/>
        <v>0</v>
      </c>
      <c r="V1599" s="81">
        <f t="shared" si="252"/>
        <v>117.32039999999999</v>
      </c>
      <c r="W1599" s="75">
        <f t="shared" si="253"/>
        <v>234.12959999999998</v>
      </c>
      <c r="X1599" s="75">
        <f t="shared" si="254"/>
        <v>440.90999999999997</v>
      </c>
      <c r="Y1599" s="75">
        <f t="shared" si="255"/>
        <v>0</v>
      </c>
      <c r="Z1599" s="82">
        <f t="shared" si="256"/>
        <v>792.3599999999999</v>
      </c>
      <c r="AA1599" s="75">
        <f t="shared" si="257"/>
        <v>0</v>
      </c>
      <c r="AB1599" s="75">
        <f t="shared" si="258"/>
        <v>0</v>
      </c>
      <c r="AC1599" s="82">
        <f t="shared" si="259"/>
        <v>0</v>
      </c>
    </row>
    <row r="1600" spans="1:29" x14ac:dyDescent="0.35">
      <c r="A1600" s="70" t="str">
        <f>'Activity rawdata'!A1599</f>
        <v>BH5145-1-379</v>
      </c>
      <c r="B1600" s="71" t="str">
        <f>'Activity rawdata'!B1599</f>
        <v>LB</v>
      </c>
      <c r="C1600" s="71" t="str">
        <f>IF('Activity rawdata'!C1599="PY","Planted",IF('Activity rawdata'!C1599="NY","Nat/Convert",IF('Activity rawdata'!C1599="NN","Nat/Nonconvert",IF('Activity rawdata'!C1599="OY","Planted"))))</f>
        <v>Planted</v>
      </c>
      <c r="D1600" s="70" t="str">
        <f>'Activity rawdata'!D1599</f>
        <v>STP2</v>
      </c>
      <c r="E1600" s="72" t="str">
        <f>'Activity rawdata'!E1599</f>
        <v>78</v>
      </c>
      <c r="F1600" s="73" t="str">
        <f>'Activity rawdata'!L1599</f>
        <v>MT2</v>
      </c>
      <c r="G1600" s="72" t="str">
        <f>'Activity rawdata'!R1599</f>
        <v>2067</v>
      </c>
      <c r="H1600" s="72" t="str">
        <f>IF('Activity rawdata'!P1599="AHTHIN1","1st Thin",IF('Activity rawdata'!P1599="AHCC","Clearcut",IF('Activity rawdata'!P1599="AHTHSMZ","SMZ Thin",IF('Activity rawdata'!P1599="AHTHIN2","2nd Thin",IF('Activity rawdata'!P1599="AFERTE","Early Fert",IF('Activity rawdata'!P1599="AFERTM","Mid Fert",IF('Activity rawdata'!P1599="AFERTL","Late Fert",  IF('Activity rawdata'!P1599="ASP","Site Prep", IF('Activity rawdata'!P1599="APLT","Plant",  IF('Activity rawdata'!P1599="ANREG","Natural Regeneration"))))))))))</f>
        <v>Clearcut</v>
      </c>
      <c r="I1600" s="74">
        <f>'Activity rawdata'!O1599</f>
        <v>75.099999999999994</v>
      </c>
      <c r="J1600" s="75">
        <f>'Activity rawdata'!N1599</f>
        <v>29</v>
      </c>
      <c r="K1600" s="75">
        <f>'Activity rawdata'!AC1599</f>
        <v>99.1</v>
      </c>
      <c r="L1600" s="75">
        <f>'Activity rawdata'!AD1599</f>
        <v>122.02</v>
      </c>
      <c r="M1600" s="76">
        <f>'Activity rawdata'!AE1599</f>
        <v>12.20274732798894</v>
      </c>
      <c r="N1600" s="83">
        <f>'Activity rawdata'!T1599+'Activity rawdata'!U1599</f>
        <v>13.03</v>
      </c>
      <c r="O1600" s="80">
        <f>'Activity rawdata'!V1599</f>
        <v>71.23</v>
      </c>
      <c r="P1600" s="80">
        <f>'Activity rawdata'!W1599</f>
        <v>19.41</v>
      </c>
      <c r="Q1600" s="80">
        <f>'Activity rawdata'!X1599</f>
        <v>0</v>
      </c>
      <c r="R1600" s="84">
        <f t="shared" si="250"/>
        <v>103.67</v>
      </c>
      <c r="S1600" s="80">
        <f>'Activity rawdata'!Z1599</f>
        <v>0</v>
      </c>
      <c r="T1600" s="80">
        <f>'Activity rawdata'!AA1599</f>
        <v>0</v>
      </c>
      <c r="U1600" s="80">
        <f t="shared" si="251"/>
        <v>0</v>
      </c>
      <c r="V1600" s="81">
        <f t="shared" si="252"/>
        <v>978.55299999999988</v>
      </c>
      <c r="W1600" s="75">
        <f t="shared" si="253"/>
        <v>5349.3729999999996</v>
      </c>
      <c r="X1600" s="75">
        <f t="shared" si="254"/>
        <v>1457.6909999999998</v>
      </c>
      <c r="Y1600" s="75">
        <f t="shared" si="255"/>
        <v>0</v>
      </c>
      <c r="Z1600" s="82">
        <f t="shared" si="256"/>
        <v>7785.6169999999993</v>
      </c>
      <c r="AA1600" s="75">
        <f t="shared" si="257"/>
        <v>0</v>
      </c>
      <c r="AB1600" s="75">
        <f t="shared" si="258"/>
        <v>0</v>
      </c>
      <c r="AC1600" s="82">
        <f t="shared" si="259"/>
        <v>0</v>
      </c>
    </row>
    <row r="1601" spans="1:29" x14ac:dyDescent="0.35">
      <c r="A1601" s="70" t="str">
        <f>'Activity rawdata'!A1600</f>
        <v>BH5140-1-143</v>
      </c>
      <c r="B1601" s="71" t="str">
        <f>'Activity rawdata'!B1600</f>
        <v>LB</v>
      </c>
      <c r="C1601" s="71" t="str">
        <f>IF('Activity rawdata'!C1600="PY","Planted",IF('Activity rawdata'!C1600="NY","Nat/Convert",IF('Activity rawdata'!C1600="NN","Nat/Nonconvert",IF('Activity rawdata'!C1600="OY","Planted"))))</f>
        <v>Planted</v>
      </c>
      <c r="D1601" s="70" t="str">
        <f>'Activity rawdata'!D1600</f>
        <v>STP2</v>
      </c>
      <c r="E1601" s="72" t="str">
        <f>'Activity rawdata'!E1600</f>
        <v>89</v>
      </c>
      <c r="F1601" s="73" t="str">
        <f>'Activity rawdata'!L1600</f>
        <v>MT2</v>
      </c>
      <c r="G1601" s="72" t="str">
        <f>'Activity rawdata'!R1600</f>
        <v>2067</v>
      </c>
      <c r="H1601" s="72" t="str">
        <f>IF('Activity rawdata'!P1600="AHTHIN1","1st Thin",IF('Activity rawdata'!P1600="AHCC","Clearcut",IF('Activity rawdata'!P1600="AHTHSMZ","SMZ Thin",IF('Activity rawdata'!P1600="AHTHIN2","2nd Thin",IF('Activity rawdata'!P1600="AFERTE","Early Fert",IF('Activity rawdata'!P1600="AFERTM","Mid Fert",IF('Activity rawdata'!P1600="AFERTL","Late Fert",  IF('Activity rawdata'!P1600="ASP","Site Prep", IF('Activity rawdata'!P1600="APLT","Plant",  IF('Activity rawdata'!P1600="ANREG","Natural Regeneration"))))))))))</f>
        <v>Clearcut</v>
      </c>
      <c r="I1601" s="74">
        <f>'Activity rawdata'!O1600</f>
        <v>140.19</v>
      </c>
      <c r="J1601" s="75">
        <f>'Activity rawdata'!N1600</f>
        <v>29</v>
      </c>
      <c r="K1601" s="75">
        <f>'Activity rawdata'!AC1600</f>
        <v>97.79</v>
      </c>
      <c r="L1601" s="75">
        <f>'Activity rawdata'!AD1600</f>
        <v>101.57</v>
      </c>
      <c r="M1601" s="76">
        <f>'Activity rawdata'!AE1600</f>
        <v>13.286200398813738</v>
      </c>
      <c r="N1601" s="83">
        <f>'Activity rawdata'!T1600+'Activity rawdata'!U1600</f>
        <v>15.39</v>
      </c>
      <c r="O1601" s="80">
        <f>'Activity rawdata'!V1600</f>
        <v>49.52</v>
      </c>
      <c r="P1601" s="80">
        <f>'Activity rawdata'!W1600</f>
        <v>52.84</v>
      </c>
      <c r="Q1601" s="80">
        <f>'Activity rawdata'!X1600</f>
        <v>0</v>
      </c>
      <c r="R1601" s="84">
        <f t="shared" si="250"/>
        <v>117.75</v>
      </c>
      <c r="S1601" s="80">
        <f>'Activity rawdata'!Z1600</f>
        <v>0</v>
      </c>
      <c r="T1601" s="80">
        <f>'Activity rawdata'!AA1600</f>
        <v>0</v>
      </c>
      <c r="U1601" s="80">
        <f t="shared" si="251"/>
        <v>0</v>
      </c>
      <c r="V1601" s="81">
        <f t="shared" si="252"/>
        <v>2157.5241000000001</v>
      </c>
      <c r="W1601" s="75">
        <f t="shared" si="253"/>
        <v>6942.2088000000003</v>
      </c>
      <c r="X1601" s="75">
        <f t="shared" si="254"/>
        <v>7407.6396000000004</v>
      </c>
      <c r="Y1601" s="75">
        <f t="shared" si="255"/>
        <v>0</v>
      </c>
      <c r="Z1601" s="82">
        <f t="shared" si="256"/>
        <v>16507.372500000001</v>
      </c>
      <c r="AA1601" s="75">
        <f t="shared" si="257"/>
        <v>0</v>
      </c>
      <c r="AB1601" s="75">
        <f t="shared" si="258"/>
        <v>0</v>
      </c>
      <c r="AC1601" s="82">
        <f t="shared" si="259"/>
        <v>0</v>
      </c>
    </row>
    <row r="1602" spans="1:29" x14ac:dyDescent="0.35">
      <c r="A1602" s="70" t="str">
        <f>'Activity rawdata'!A1601</f>
        <v>BH5222-1-378</v>
      </c>
      <c r="B1602" s="71" t="str">
        <f>'Activity rawdata'!B1601</f>
        <v>LB</v>
      </c>
      <c r="C1602" s="71" t="str">
        <f>IF('Activity rawdata'!C1601="PY","Planted",IF('Activity rawdata'!C1601="NY","Nat/Convert",IF('Activity rawdata'!C1601="NN","Nat/Nonconvert",IF('Activity rawdata'!C1601="OY","Planted"))))</f>
        <v>Planted</v>
      </c>
      <c r="D1602" s="70" t="str">
        <f>'Activity rawdata'!D1601</f>
        <v>STP2</v>
      </c>
      <c r="E1602" s="72" t="str">
        <f>'Activity rawdata'!E1601</f>
        <v>77</v>
      </c>
      <c r="F1602" s="73" t="str">
        <f>'Activity rawdata'!L1601</f>
        <v>MT2</v>
      </c>
      <c r="G1602" s="72" t="str">
        <f>'Activity rawdata'!R1601</f>
        <v>2067</v>
      </c>
      <c r="H1602" s="72" t="str">
        <f>IF('Activity rawdata'!P1601="AHTHIN1","1st Thin",IF('Activity rawdata'!P1601="AHCC","Clearcut",IF('Activity rawdata'!P1601="AHTHSMZ","SMZ Thin",IF('Activity rawdata'!P1601="AHTHIN2","2nd Thin",IF('Activity rawdata'!P1601="AFERTE","Early Fert",IF('Activity rawdata'!P1601="AFERTM","Mid Fert",IF('Activity rawdata'!P1601="AFERTL","Late Fert",  IF('Activity rawdata'!P1601="ASP","Site Prep", IF('Activity rawdata'!P1601="APLT","Plant",  IF('Activity rawdata'!P1601="ANREG","Natural Regeneration"))))))))))</f>
        <v>Clearcut</v>
      </c>
      <c r="I1602" s="74">
        <f>'Activity rawdata'!O1601</f>
        <v>43.48</v>
      </c>
      <c r="J1602" s="75">
        <f>'Activity rawdata'!N1601</f>
        <v>29</v>
      </c>
      <c r="K1602" s="75">
        <f>'Activity rawdata'!AC1601</f>
        <v>99.1</v>
      </c>
      <c r="L1602" s="75">
        <f>'Activity rawdata'!AD1601</f>
        <v>122.02</v>
      </c>
      <c r="M1602" s="76">
        <f>'Activity rawdata'!AE1601</f>
        <v>12.20274732798894</v>
      </c>
      <c r="N1602" s="83">
        <f>'Activity rawdata'!T1601+'Activity rawdata'!U1601</f>
        <v>13.03</v>
      </c>
      <c r="O1602" s="80">
        <f>'Activity rawdata'!V1601</f>
        <v>71.23</v>
      </c>
      <c r="P1602" s="80">
        <f>'Activity rawdata'!W1601</f>
        <v>19.41</v>
      </c>
      <c r="Q1602" s="80">
        <f>'Activity rawdata'!X1601</f>
        <v>0</v>
      </c>
      <c r="R1602" s="84">
        <f t="shared" si="250"/>
        <v>103.67</v>
      </c>
      <c r="S1602" s="80">
        <f>'Activity rawdata'!Z1601</f>
        <v>0</v>
      </c>
      <c r="T1602" s="80">
        <f>'Activity rawdata'!AA1601</f>
        <v>0</v>
      </c>
      <c r="U1602" s="80">
        <f t="shared" si="251"/>
        <v>0</v>
      </c>
      <c r="V1602" s="81">
        <f t="shared" si="252"/>
        <v>566.54439999999988</v>
      </c>
      <c r="W1602" s="75">
        <f t="shared" si="253"/>
        <v>3097.0803999999998</v>
      </c>
      <c r="X1602" s="75">
        <f t="shared" si="254"/>
        <v>843.94679999999994</v>
      </c>
      <c r="Y1602" s="75">
        <f t="shared" si="255"/>
        <v>0</v>
      </c>
      <c r="Z1602" s="82">
        <f t="shared" si="256"/>
        <v>4507.5715999999993</v>
      </c>
      <c r="AA1602" s="75">
        <f t="shared" si="257"/>
        <v>0</v>
      </c>
      <c r="AB1602" s="75">
        <f t="shared" si="258"/>
        <v>0</v>
      </c>
      <c r="AC1602" s="82">
        <f t="shared" si="259"/>
        <v>0</v>
      </c>
    </row>
    <row r="1603" spans="1:29" x14ac:dyDescent="0.35">
      <c r="A1603" s="70" t="str">
        <f>'Activity rawdata'!A1602</f>
        <v>BH6125-1-402</v>
      </c>
      <c r="B1603" s="71" t="str">
        <f>'Activity rawdata'!B1602</f>
        <v>LB</v>
      </c>
      <c r="C1603" s="71" t="str">
        <f>IF('Activity rawdata'!C1602="PY","Planted",IF('Activity rawdata'!C1602="NY","Nat/Convert",IF('Activity rawdata'!C1602="NN","Nat/Nonconvert",IF('Activity rawdata'!C1602="OY","Planted"))))</f>
        <v>Planted</v>
      </c>
      <c r="D1603" s="70" t="str">
        <f>'Activity rawdata'!D1602</f>
        <v>STP2</v>
      </c>
      <c r="E1603" s="72" t="str">
        <f>'Activity rawdata'!E1602</f>
        <v>76</v>
      </c>
      <c r="F1603" s="73" t="str">
        <f>'Activity rawdata'!L1602</f>
        <v>MT2</v>
      </c>
      <c r="G1603" s="72" t="str">
        <f>'Activity rawdata'!R1602</f>
        <v>2067</v>
      </c>
      <c r="H1603" s="72" t="str">
        <f>IF('Activity rawdata'!P1602="AHTHIN1","1st Thin",IF('Activity rawdata'!P1602="AHCC","Clearcut",IF('Activity rawdata'!P1602="AHTHSMZ","SMZ Thin",IF('Activity rawdata'!P1602="AHTHIN2","2nd Thin",IF('Activity rawdata'!P1602="AFERTE","Early Fert",IF('Activity rawdata'!P1602="AFERTM","Mid Fert",IF('Activity rawdata'!P1602="AFERTL","Late Fert",  IF('Activity rawdata'!P1602="ASP","Site Prep", IF('Activity rawdata'!P1602="APLT","Plant",  IF('Activity rawdata'!P1602="ANREG","Natural Regeneration"))))))))))</f>
        <v>Clearcut</v>
      </c>
      <c r="I1603" s="74">
        <f>'Activity rawdata'!O1602</f>
        <v>18.260000000000002</v>
      </c>
      <c r="J1603" s="75">
        <f>'Activity rawdata'!N1602</f>
        <v>29</v>
      </c>
      <c r="K1603" s="75">
        <f>'Activity rawdata'!AC1602</f>
        <v>99.1</v>
      </c>
      <c r="L1603" s="75">
        <f>'Activity rawdata'!AD1602</f>
        <v>122.02</v>
      </c>
      <c r="M1603" s="76">
        <f>'Activity rawdata'!AE1602</f>
        <v>12.20274732798894</v>
      </c>
      <c r="N1603" s="83">
        <f>'Activity rawdata'!T1602+'Activity rawdata'!U1602</f>
        <v>13.03</v>
      </c>
      <c r="O1603" s="80">
        <f>'Activity rawdata'!V1602</f>
        <v>71.23</v>
      </c>
      <c r="P1603" s="80">
        <f>'Activity rawdata'!W1602</f>
        <v>19.41</v>
      </c>
      <c r="Q1603" s="80">
        <f>'Activity rawdata'!X1602</f>
        <v>0</v>
      </c>
      <c r="R1603" s="84">
        <f t="shared" si="250"/>
        <v>103.67</v>
      </c>
      <c r="S1603" s="80">
        <f>'Activity rawdata'!Z1602</f>
        <v>0</v>
      </c>
      <c r="T1603" s="80">
        <f>'Activity rawdata'!AA1602</f>
        <v>0</v>
      </c>
      <c r="U1603" s="80">
        <f t="shared" si="251"/>
        <v>0</v>
      </c>
      <c r="V1603" s="81">
        <f t="shared" si="252"/>
        <v>237.92780000000002</v>
      </c>
      <c r="W1603" s="75">
        <f t="shared" si="253"/>
        <v>1300.6598000000001</v>
      </c>
      <c r="X1603" s="75">
        <f t="shared" si="254"/>
        <v>354.42660000000001</v>
      </c>
      <c r="Y1603" s="75">
        <f t="shared" si="255"/>
        <v>0</v>
      </c>
      <c r="Z1603" s="82">
        <f t="shared" si="256"/>
        <v>1893.0142000000001</v>
      </c>
      <c r="AA1603" s="75">
        <f t="shared" si="257"/>
        <v>0</v>
      </c>
      <c r="AB1603" s="75">
        <f t="shared" si="258"/>
        <v>0</v>
      </c>
      <c r="AC1603" s="82">
        <f t="shared" si="259"/>
        <v>0</v>
      </c>
    </row>
    <row r="1604" spans="1:29" x14ac:dyDescent="0.35">
      <c r="A1604" s="70" t="str">
        <f>'Activity rawdata'!A1603</f>
        <v>BH6125-1-285</v>
      </c>
      <c r="B1604" s="71" t="str">
        <f>'Activity rawdata'!B1603</f>
        <v>LB</v>
      </c>
      <c r="C1604" s="71" t="str">
        <f>IF('Activity rawdata'!C1603="PY","Planted",IF('Activity rawdata'!C1603="NY","Nat/Convert",IF('Activity rawdata'!C1603="NN","Nat/Nonconvert",IF('Activity rawdata'!C1603="OY","Planted"))))</f>
        <v>Planted</v>
      </c>
      <c r="D1604" s="70" t="str">
        <f>'Activity rawdata'!D1603</f>
        <v>STP2</v>
      </c>
      <c r="E1604" s="72" t="str">
        <f>'Activity rawdata'!E1603</f>
        <v>76</v>
      </c>
      <c r="F1604" s="73" t="str">
        <f>'Activity rawdata'!L1603</f>
        <v>MT2</v>
      </c>
      <c r="G1604" s="72" t="str">
        <f>'Activity rawdata'!R1603</f>
        <v>2067</v>
      </c>
      <c r="H1604" s="72" t="str">
        <f>IF('Activity rawdata'!P1603="AHTHIN1","1st Thin",IF('Activity rawdata'!P1603="AHCC","Clearcut",IF('Activity rawdata'!P1603="AHTHSMZ","SMZ Thin",IF('Activity rawdata'!P1603="AHTHIN2","2nd Thin",IF('Activity rawdata'!P1603="AFERTE","Early Fert",IF('Activity rawdata'!P1603="AFERTM","Mid Fert",IF('Activity rawdata'!P1603="AFERTL","Late Fert",  IF('Activity rawdata'!P1603="ASP","Site Prep", IF('Activity rawdata'!P1603="APLT","Plant",  IF('Activity rawdata'!P1603="ANREG","Natural Regeneration"))))))))))</f>
        <v>Clearcut</v>
      </c>
      <c r="I1604" s="74">
        <f>'Activity rawdata'!O1603</f>
        <v>9.06</v>
      </c>
      <c r="J1604" s="75">
        <f>'Activity rawdata'!N1603</f>
        <v>29</v>
      </c>
      <c r="K1604" s="75">
        <f>'Activity rawdata'!AC1603</f>
        <v>99.1</v>
      </c>
      <c r="L1604" s="75">
        <f>'Activity rawdata'!AD1603</f>
        <v>122.02</v>
      </c>
      <c r="M1604" s="76">
        <f>'Activity rawdata'!AE1603</f>
        <v>12.20274732798894</v>
      </c>
      <c r="N1604" s="83">
        <f>'Activity rawdata'!T1603+'Activity rawdata'!U1603</f>
        <v>13.03</v>
      </c>
      <c r="O1604" s="80">
        <f>'Activity rawdata'!V1603</f>
        <v>71.23</v>
      </c>
      <c r="P1604" s="80">
        <f>'Activity rawdata'!W1603</f>
        <v>19.41</v>
      </c>
      <c r="Q1604" s="80">
        <f>'Activity rawdata'!X1603</f>
        <v>0</v>
      </c>
      <c r="R1604" s="84">
        <f t="shared" si="250"/>
        <v>103.67</v>
      </c>
      <c r="S1604" s="80">
        <f>'Activity rawdata'!Z1603</f>
        <v>0</v>
      </c>
      <c r="T1604" s="80">
        <f>'Activity rawdata'!AA1603</f>
        <v>0</v>
      </c>
      <c r="U1604" s="80">
        <f t="shared" si="251"/>
        <v>0</v>
      </c>
      <c r="V1604" s="81">
        <f t="shared" si="252"/>
        <v>118.0518</v>
      </c>
      <c r="W1604" s="75">
        <f t="shared" si="253"/>
        <v>645.3438000000001</v>
      </c>
      <c r="X1604" s="75">
        <f t="shared" si="254"/>
        <v>175.8546</v>
      </c>
      <c r="Y1604" s="75">
        <f t="shared" si="255"/>
        <v>0</v>
      </c>
      <c r="Z1604" s="82">
        <f t="shared" si="256"/>
        <v>939.25020000000006</v>
      </c>
      <c r="AA1604" s="75">
        <f t="shared" si="257"/>
        <v>0</v>
      </c>
      <c r="AB1604" s="75">
        <f t="shared" si="258"/>
        <v>0</v>
      </c>
      <c r="AC1604" s="82">
        <f t="shared" si="259"/>
        <v>0</v>
      </c>
    </row>
    <row r="1605" spans="1:29" x14ac:dyDescent="0.35">
      <c r="A1605" s="70" t="str">
        <f>'Activity rawdata'!A1604</f>
        <v>BH6112-1-265</v>
      </c>
      <c r="B1605" s="71" t="str">
        <f>'Activity rawdata'!B1604</f>
        <v>LB</v>
      </c>
      <c r="C1605" s="71" t="str">
        <f>IF('Activity rawdata'!C1604="PY","Planted",IF('Activity rawdata'!C1604="NY","Nat/Convert",IF('Activity rawdata'!C1604="NN","Nat/Nonconvert",IF('Activity rawdata'!C1604="OY","Planted"))))</f>
        <v>Planted</v>
      </c>
      <c r="D1605" s="70" t="str">
        <f>'Activity rawdata'!D1604</f>
        <v>STP2</v>
      </c>
      <c r="E1605" s="72" t="str">
        <f>'Activity rawdata'!E1604</f>
        <v>78</v>
      </c>
      <c r="F1605" s="73" t="str">
        <f>'Activity rawdata'!L1604</f>
        <v>MT2</v>
      </c>
      <c r="G1605" s="72" t="str">
        <f>'Activity rawdata'!R1604</f>
        <v>2067</v>
      </c>
      <c r="H1605" s="72" t="str">
        <f>IF('Activity rawdata'!P1604="AHTHIN1","1st Thin",IF('Activity rawdata'!P1604="AHCC","Clearcut",IF('Activity rawdata'!P1604="AHTHSMZ","SMZ Thin",IF('Activity rawdata'!P1604="AHTHIN2","2nd Thin",IF('Activity rawdata'!P1604="AFERTE","Early Fert",IF('Activity rawdata'!P1604="AFERTM","Mid Fert",IF('Activity rawdata'!P1604="AFERTL","Late Fert",  IF('Activity rawdata'!P1604="ASP","Site Prep", IF('Activity rawdata'!P1604="APLT","Plant",  IF('Activity rawdata'!P1604="ANREG","Natural Regeneration"))))))))))</f>
        <v>Clearcut</v>
      </c>
      <c r="I1605" s="74">
        <f>'Activity rawdata'!O1604</f>
        <v>0.34</v>
      </c>
      <c r="J1605" s="75">
        <f>'Activity rawdata'!N1604</f>
        <v>29</v>
      </c>
      <c r="K1605" s="75">
        <f>'Activity rawdata'!AC1604</f>
        <v>99.1</v>
      </c>
      <c r="L1605" s="75">
        <f>'Activity rawdata'!AD1604</f>
        <v>122.02</v>
      </c>
      <c r="M1605" s="76">
        <f>'Activity rawdata'!AE1604</f>
        <v>12.20274732798894</v>
      </c>
      <c r="N1605" s="83">
        <f>'Activity rawdata'!T1604+'Activity rawdata'!U1604</f>
        <v>13.03</v>
      </c>
      <c r="O1605" s="80">
        <f>'Activity rawdata'!V1604</f>
        <v>71.23</v>
      </c>
      <c r="P1605" s="80">
        <f>'Activity rawdata'!W1604</f>
        <v>19.41</v>
      </c>
      <c r="Q1605" s="80">
        <f>'Activity rawdata'!X1604</f>
        <v>0</v>
      </c>
      <c r="R1605" s="84">
        <f t="shared" si="250"/>
        <v>103.67</v>
      </c>
      <c r="S1605" s="80">
        <f>'Activity rawdata'!Z1604</f>
        <v>0</v>
      </c>
      <c r="T1605" s="80">
        <f>'Activity rawdata'!AA1604</f>
        <v>0</v>
      </c>
      <c r="U1605" s="80">
        <f t="shared" si="251"/>
        <v>0</v>
      </c>
      <c r="V1605" s="81">
        <f t="shared" si="252"/>
        <v>4.4302000000000001</v>
      </c>
      <c r="W1605" s="75">
        <f t="shared" si="253"/>
        <v>24.218200000000003</v>
      </c>
      <c r="X1605" s="75">
        <f t="shared" si="254"/>
        <v>6.5994000000000002</v>
      </c>
      <c r="Y1605" s="75">
        <f t="shared" si="255"/>
        <v>0</v>
      </c>
      <c r="Z1605" s="82">
        <f t="shared" si="256"/>
        <v>35.247800000000005</v>
      </c>
      <c r="AA1605" s="75">
        <f t="shared" si="257"/>
        <v>0</v>
      </c>
      <c r="AB1605" s="75">
        <f t="shared" si="258"/>
        <v>0</v>
      </c>
      <c r="AC1605" s="82">
        <f t="shared" si="259"/>
        <v>0</v>
      </c>
    </row>
    <row r="1606" spans="1:29" x14ac:dyDescent="0.35">
      <c r="A1606" s="70" t="str">
        <f>'Activity rawdata'!A1605</f>
        <v>BH6125-1-276</v>
      </c>
      <c r="B1606" s="71" t="str">
        <f>'Activity rawdata'!B1605</f>
        <v>LB</v>
      </c>
      <c r="C1606" s="71" t="str">
        <f>IF('Activity rawdata'!C1605="PY","Planted",IF('Activity rawdata'!C1605="NY","Nat/Convert",IF('Activity rawdata'!C1605="NN","Nat/Nonconvert",IF('Activity rawdata'!C1605="OY","Planted"))))</f>
        <v>Planted</v>
      </c>
      <c r="D1606" s="70" t="str">
        <f>'Activity rawdata'!D1605</f>
        <v>STP2</v>
      </c>
      <c r="E1606" s="72" t="str">
        <f>'Activity rawdata'!E1605</f>
        <v>61</v>
      </c>
      <c r="F1606" s="73" t="str">
        <f>'Activity rawdata'!L1605</f>
        <v>MT1</v>
      </c>
      <c r="G1606" s="72" t="str">
        <f>'Activity rawdata'!R1605</f>
        <v>2067</v>
      </c>
      <c r="H1606" s="72" t="str">
        <f>IF('Activity rawdata'!P1605="AHTHIN1","1st Thin",IF('Activity rawdata'!P1605="AHCC","Clearcut",IF('Activity rawdata'!P1605="AHTHSMZ","SMZ Thin",IF('Activity rawdata'!P1605="AHTHIN2","2nd Thin",IF('Activity rawdata'!P1605="AFERTE","Early Fert",IF('Activity rawdata'!P1605="AFERTM","Mid Fert",IF('Activity rawdata'!P1605="AFERTL","Late Fert",  IF('Activity rawdata'!P1605="ASP","Site Prep", IF('Activity rawdata'!P1605="APLT","Plant",  IF('Activity rawdata'!P1605="ANREG","Natural Regeneration"))))))))))</f>
        <v>Clearcut</v>
      </c>
      <c r="I1606" s="74">
        <f>'Activity rawdata'!O1605</f>
        <v>26.96</v>
      </c>
      <c r="J1606" s="75">
        <f>'Activity rawdata'!N1605</f>
        <v>29</v>
      </c>
      <c r="K1606" s="75">
        <f>'Activity rawdata'!AC1605</f>
        <v>99.6</v>
      </c>
      <c r="L1606" s="75">
        <f>'Activity rawdata'!AD1605</f>
        <v>180.54</v>
      </c>
      <c r="M1606" s="76">
        <f>'Activity rawdata'!AE1605</f>
        <v>10.057250143813212</v>
      </c>
      <c r="N1606" s="83">
        <f>'Activity rawdata'!T1605+'Activity rawdata'!U1605</f>
        <v>14.88</v>
      </c>
      <c r="O1606" s="80">
        <f>'Activity rawdata'!V1605</f>
        <v>61.88</v>
      </c>
      <c r="P1606" s="80">
        <f>'Activity rawdata'!W1605</f>
        <v>0.08</v>
      </c>
      <c r="Q1606" s="80">
        <f>'Activity rawdata'!X1605</f>
        <v>0</v>
      </c>
      <c r="R1606" s="84">
        <f t="shared" si="250"/>
        <v>76.84</v>
      </c>
      <c r="S1606" s="80">
        <f>'Activity rawdata'!Z1605</f>
        <v>0</v>
      </c>
      <c r="T1606" s="80">
        <f>'Activity rawdata'!AA1605</f>
        <v>0</v>
      </c>
      <c r="U1606" s="80">
        <f t="shared" si="251"/>
        <v>0</v>
      </c>
      <c r="V1606" s="81">
        <f t="shared" si="252"/>
        <v>401.16480000000001</v>
      </c>
      <c r="W1606" s="75">
        <f t="shared" si="253"/>
        <v>1668.2848000000001</v>
      </c>
      <c r="X1606" s="75">
        <f t="shared" si="254"/>
        <v>2.1568000000000001</v>
      </c>
      <c r="Y1606" s="75">
        <f t="shared" si="255"/>
        <v>0</v>
      </c>
      <c r="Z1606" s="82">
        <f t="shared" si="256"/>
        <v>2071.6064000000001</v>
      </c>
      <c r="AA1606" s="75">
        <f t="shared" si="257"/>
        <v>0</v>
      </c>
      <c r="AB1606" s="75">
        <f t="shared" si="258"/>
        <v>0</v>
      </c>
      <c r="AC1606" s="82">
        <f t="shared" si="259"/>
        <v>0</v>
      </c>
    </row>
    <row r="1607" spans="1:29" x14ac:dyDescent="0.35">
      <c r="A1607" s="70" t="str">
        <f>'Activity rawdata'!A1606</f>
        <v>BH5186-1-179</v>
      </c>
      <c r="B1607" s="71" t="str">
        <f>'Activity rawdata'!B1606</f>
        <v>PH</v>
      </c>
      <c r="C1607" s="71" t="str">
        <f>IF('Activity rawdata'!C1606="PY","Planted",IF('Activity rawdata'!C1606="NY","Nat/Convert",IF('Activity rawdata'!C1606="NN","Nat/Nonconvert",IF('Activity rawdata'!C1606="OY","Planted"))))</f>
        <v>Nat/Nonconvert</v>
      </c>
      <c r="D1607" s="70" t="str">
        <f>'Activity rawdata'!D1606</f>
        <v>STP1</v>
      </c>
      <c r="E1607" s="72" t="str">
        <f>'Activity rawdata'!E1606</f>
        <v>100</v>
      </c>
      <c r="F1607" s="73" t="str">
        <f>'Activity rawdata'!L1606</f>
        <v>NO</v>
      </c>
      <c r="G1607" s="72" t="str">
        <f>'Activity rawdata'!R1606</f>
        <v>2067</v>
      </c>
      <c r="H1607" s="72" t="str">
        <f>IF('Activity rawdata'!P1606="AHTHIN1","1st Thin",IF('Activity rawdata'!P1606="AHCC","Clearcut",IF('Activity rawdata'!P1606="AHTHSMZ","SMZ Thin",IF('Activity rawdata'!P1606="AHTHIN2","2nd Thin",IF('Activity rawdata'!P1606="AFERTE","Early Fert",IF('Activity rawdata'!P1606="AFERTM","Mid Fert",IF('Activity rawdata'!P1606="AFERTL","Late Fert",  IF('Activity rawdata'!P1606="ASP","Site Prep", IF('Activity rawdata'!P1606="APLT","Plant",  IF('Activity rawdata'!P1606="ANREG","Natural Regeneration"))))))))))</f>
        <v>Clearcut</v>
      </c>
      <c r="I1607" s="74">
        <f>'Activity rawdata'!O1606</f>
        <v>6.9123999999999999</v>
      </c>
      <c r="J1607" s="75">
        <f>'Activity rawdata'!N1606</f>
        <v>35</v>
      </c>
      <c r="K1607" s="75">
        <f>'Activity rawdata'!AC1606</f>
        <v>64.2</v>
      </c>
      <c r="L1607" s="75">
        <f>'Activity rawdata'!AD1606</f>
        <v>99.52</v>
      </c>
      <c r="M1607" s="76">
        <f>'Activity rawdata'!AE1606</f>
        <v>10.87548496271107</v>
      </c>
      <c r="N1607" s="83">
        <f>'Activity rawdata'!T1606+'Activity rawdata'!U1606</f>
        <v>19.18</v>
      </c>
      <c r="O1607" s="80">
        <f>'Activity rawdata'!V1606</f>
        <v>19.28</v>
      </c>
      <c r="P1607" s="80">
        <f>'Activity rawdata'!W1606</f>
        <v>34.85</v>
      </c>
      <c r="Q1607" s="80">
        <f>'Activity rawdata'!X1606</f>
        <v>0</v>
      </c>
      <c r="R1607" s="84">
        <f t="shared" si="250"/>
        <v>73.31</v>
      </c>
      <c r="S1607" s="80">
        <f>'Activity rawdata'!Z1606</f>
        <v>26.35</v>
      </c>
      <c r="T1607" s="80">
        <f>'Activity rawdata'!AA1606</f>
        <v>2.14</v>
      </c>
      <c r="U1607" s="80">
        <f t="shared" si="251"/>
        <v>28.490000000000002</v>
      </c>
      <c r="V1607" s="81">
        <f t="shared" si="252"/>
        <v>132.57983199999998</v>
      </c>
      <c r="W1607" s="75">
        <f t="shared" si="253"/>
        <v>133.271072</v>
      </c>
      <c r="X1607" s="75">
        <f t="shared" si="254"/>
        <v>240.89714000000001</v>
      </c>
      <c r="Y1607" s="75">
        <f t="shared" si="255"/>
        <v>0</v>
      </c>
      <c r="Z1607" s="82">
        <f t="shared" si="256"/>
        <v>506.74804400000005</v>
      </c>
      <c r="AA1607" s="75">
        <f t="shared" si="257"/>
        <v>182.14174</v>
      </c>
      <c r="AB1607" s="75">
        <f t="shared" si="258"/>
        <v>14.792536</v>
      </c>
      <c r="AC1607" s="82">
        <f t="shared" si="259"/>
        <v>196.93427600000001</v>
      </c>
    </row>
    <row r="1608" spans="1:29" x14ac:dyDescent="0.35">
      <c r="A1608" s="70" t="str">
        <f>'Activity rawdata'!A1607</f>
        <v>BH5660-1-199</v>
      </c>
      <c r="B1608" s="71" t="str">
        <f>'Activity rawdata'!B1607</f>
        <v>COLB</v>
      </c>
      <c r="C1608" s="71" t="str">
        <f>IF('Activity rawdata'!C1607="PY","Planted",IF('Activity rawdata'!C1607="NY","Nat/Convert",IF('Activity rawdata'!C1607="NN","Nat/Nonconvert",IF('Activity rawdata'!C1607="OY","Planted"))))</f>
        <v>Planted</v>
      </c>
      <c r="D1608" s="70" t="str">
        <f>'Activity rawdata'!D1607</f>
        <v>STP3</v>
      </c>
      <c r="E1608" s="72" t="str">
        <f>'Activity rawdata'!E1607</f>
        <v>91</v>
      </c>
      <c r="F1608" s="73" t="str">
        <f>'Activity rawdata'!L1607</f>
        <v>NO</v>
      </c>
      <c r="G1608" s="72" t="str">
        <f>'Activity rawdata'!R1607</f>
        <v>2068</v>
      </c>
      <c r="H1608" s="72" t="str">
        <f>IF('Activity rawdata'!P1607="AHTHIN1","1st Thin",IF('Activity rawdata'!P1607="AHCC","Clearcut",IF('Activity rawdata'!P1607="AHTHSMZ","SMZ Thin",IF('Activity rawdata'!P1607="AHTHIN2","2nd Thin",IF('Activity rawdata'!P1607="AFERTE","Early Fert",IF('Activity rawdata'!P1607="AFERTM","Mid Fert",IF('Activity rawdata'!P1607="AFERTL","Late Fert",  IF('Activity rawdata'!P1607="ASP","Site Prep", IF('Activity rawdata'!P1607="APLT","Plant",  IF('Activity rawdata'!P1607="ANREG","Natural Regeneration"))))))))))</f>
        <v>Site Prep</v>
      </c>
      <c r="I1608" s="74">
        <f>'Activity rawdata'!O1607</f>
        <v>3.67</v>
      </c>
      <c r="J1608" s="75">
        <f>'Activity rawdata'!N1607</f>
        <v>1</v>
      </c>
      <c r="K1608" s="75">
        <f>'Activity rawdata'!AC1607</f>
        <v>0</v>
      </c>
      <c r="L1608" s="75">
        <f>'Activity rawdata'!AD1607</f>
        <v>0</v>
      </c>
      <c r="M1608" s="76" t="str">
        <f>'Activity rawdata'!AE1607</f>
        <v>-</v>
      </c>
      <c r="N1608" s="83">
        <f>'Activity rawdata'!T1607+'Activity rawdata'!U1607</f>
        <v>0</v>
      </c>
      <c r="O1608" s="80">
        <f>'Activity rawdata'!V1607</f>
        <v>0</v>
      </c>
      <c r="P1608" s="80">
        <f>'Activity rawdata'!W1607</f>
        <v>0</v>
      </c>
      <c r="Q1608" s="80">
        <f>'Activity rawdata'!X1607</f>
        <v>0</v>
      </c>
      <c r="R1608" s="84">
        <f t="shared" si="250"/>
        <v>0</v>
      </c>
      <c r="S1608" s="80">
        <f>'Activity rawdata'!Z1607</f>
        <v>0</v>
      </c>
      <c r="T1608" s="80">
        <f>'Activity rawdata'!AA1607</f>
        <v>0</v>
      </c>
      <c r="U1608" s="80">
        <f t="shared" si="251"/>
        <v>0</v>
      </c>
      <c r="V1608" s="81">
        <f t="shared" si="252"/>
        <v>0</v>
      </c>
      <c r="W1608" s="75">
        <f t="shared" si="253"/>
        <v>0</v>
      </c>
      <c r="X1608" s="75">
        <f t="shared" si="254"/>
        <v>0</v>
      </c>
      <c r="Y1608" s="75">
        <f t="shared" si="255"/>
        <v>0</v>
      </c>
      <c r="Z1608" s="82">
        <f t="shared" si="256"/>
        <v>0</v>
      </c>
      <c r="AA1608" s="75">
        <f t="shared" si="257"/>
        <v>0</v>
      </c>
      <c r="AB1608" s="75">
        <f t="shared" si="258"/>
        <v>0</v>
      </c>
      <c r="AC1608" s="82">
        <f t="shared" si="259"/>
        <v>0</v>
      </c>
    </row>
    <row r="1609" spans="1:29" x14ac:dyDescent="0.35">
      <c r="A1609" s="70" t="str">
        <f>'Activity rawdata'!A1608</f>
        <v>BH6112-1-218</v>
      </c>
      <c r="B1609" s="71" t="str">
        <f>'Activity rawdata'!B1608</f>
        <v>COLB</v>
      </c>
      <c r="C1609" s="71" t="str">
        <f>IF('Activity rawdata'!C1608="PY","Planted",IF('Activity rawdata'!C1608="NY","Nat/Convert",IF('Activity rawdata'!C1608="NN","Nat/Nonconvert",IF('Activity rawdata'!C1608="OY","Planted"))))</f>
        <v>Planted</v>
      </c>
      <c r="D1609" s="70" t="str">
        <f>'Activity rawdata'!D1608</f>
        <v>STP3</v>
      </c>
      <c r="E1609" s="72" t="str">
        <f>'Activity rawdata'!E1608</f>
        <v>91</v>
      </c>
      <c r="F1609" s="73" t="str">
        <f>'Activity rawdata'!L1608</f>
        <v>NO</v>
      </c>
      <c r="G1609" s="72" t="str">
        <f>'Activity rawdata'!R1608</f>
        <v>2068</v>
      </c>
      <c r="H1609" s="72" t="str">
        <f>IF('Activity rawdata'!P1608="AHTHIN1","1st Thin",IF('Activity rawdata'!P1608="AHCC","Clearcut",IF('Activity rawdata'!P1608="AHTHSMZ","SMZ Thin",IF('Activity rawdata'!P1608="AHTHIN2","2nd Thin",IF('Activity rawdata'!P1608="AFERTE","Early Fert",IF('Activity rawdata'!P1608="AFERTM","Mid Fert",IF('Activity rawdata'!P1608="AFERTL","Late Fert",  IF('Activity rawdata'!P1608="ASP","Site Prep", IF('Activity rawdata'!P1608="APLT","Plant",  IF('Activity rawdata'!P1608="ANREG","Natural Regeneration"))))))))))</f>
        <v>Site Prep</v>
      </c>
      <c r="I1609" s="74">
        <f>'Activity rawdata'!O1608</f>
        <v>22.17</v>
      </c>
      <c r="J1609" s="75">
        <f>'Activity rawdata'!N1608</f>
        <v>1</v>
      </c>
      <c r="K1609" s="75">
        <f>'Activity rawdata'!AC1608</f>
        <v>0</v>
      </c>
      <c r="L1609" s="75">
        <f>'Activity rawdata'!AD1608</f>
        <v>0</v>
      </c>
      <c r="M1609" s="76" t="str">
        <f>'Activity rawdata'!AE1608</f>
        <v>-</v>
      </c>
      <c r="N1609" s="83">
        <f>'Activity rawdata'!T1608+'Activity rawdata'!U1608</f>
        <v>0</v>
      </c>
      <c r="O1609" s="80">
        <f>'Activity rawdata'!V1608</f>
        <v>0</v>
      </c>
      <c r="P1609" s="80">
        <f>'Activity rawdata'!W1608</f>
        <v>0</v>
      </c>
      <c r="Q1609" s="80">
        <f>'Activity rawdata'!X1608</f>
        <v>0</v>
      </c>
      <c r="R1609" s="84">
        <f t="shared" si="250"/>
        <v>0</v>
      </c>
      <c r="S1609" s="80">
        <f>'Activity rawdata'!Z1608</f>
        <v>0</v>
      </c>
      <c r="T1609" s="80">
        <f>'Activity rawdata'!AA1608</f>
        <v>0</v>
      </c>
      <c r="U1609" s="80">
        <f t="shared" si="251"/>
        <v>0</v>
      </c>
      <c r="V1609" s="81">
        <f t="shared" si="252"/>
        <v>0</v>
      </c>
      <c r="W1609" s="75">
        <f t="shared" si="253"/>
        <v>0</v>
      </c>
      <c r="X1609" s="75">
        <f t="shared" si="254"/>
        <v>0</v>
      </c>
      <c r="Y1609" s="75">
        <f t="shared" si="255"/>
        <v>0</v>
      </c>
      <c r="Z1609" s="82">
        <f t="shared" si="256"/>
        <v>0</v>
      </c>
      <c r="AA1609" s="75">
        <f t="shared" si="257"/>
        <v>0</v>
      </c>
      <c r="AB1609" s="75">
        <f t="shared" si="258"/>
        <v>0</v>
      </c>
      <c r="AC1609" s="82">
        <f t="shared" si="259"/>
        <v>0</v>
      </c>
    </row>
    <row r="1610" spans="1:29" x14ac:dyDescent="0.35">
      <c r="A1610" s="70" t="str">
        <f>'Activity rawdata'!A1609</f>
        <v>BH5660-1-198</v>
      </c>
      <c r="B1610" s="71" t="str">
        <f>'Activity rawdata'!B1609</f>
        <v>COLB</v>
      </c>
      <c r="C1610" s="71" t="str">
        <f>IF('Activity rawdata'!C1609="PY","Planted",IF('Activity rawdata'!C1609="NY","Nat/Convert",IF('Activity rawdata'!C1609="NN","Nat/Nonconvert",IF('Activity rawdata'!C1609="OY","Planted"))))</f>
        <v>Planted</v>
      </c>
      <c r="D1610" s="70" t="str">
        <f>'Activity rawdata'!D1609</f>
        <v>STP3</v>
      </c>
      <c r="E1610" s="72" t="str">
        <f>'Activity rawdata'!E1609</f>
        <v>91</v>
      </c>
      <c r="F1610" s="73" t="str">
        <f>'Activity rawdata'!L1609</f>
        <v>NO</v>
      </c>
      <c r="G1610" s="72" t="str">
        <f>'Activity rawdata'!R1609</f>
        <v>2068</v>
      </c>
      <c r="H1610" s="72" t="str">
        <f>IF('Activity rawdata'!P1609="AHTHIN1","1st Thin",IF('Activity rawdata'!P1609="AHCC","Clearcut",IF('Activity rawdata'!P1609="AHTHSMZ","SMZ Thin",IF('Activity rawdata'!P1609="AHTHIN2","2nd Thin",IF('Activity rawdata'!P1609="AFERTE","Early Fert",IF('Activity rawdata'!P1609="AFERTM","Mid Fert",IF('Activity rawdata'!P1609="AFERTL","Late Fert",  IF('Activity rawdata'!P1609="ASP","Site Prep", IF('Activity rawdata'!P1609="APLT","Plant",  IF('Activity rawdata'!P1609="ANREG","Natural Regeneration"))))))))))</f>
        <v>Site Prep</v>
      </c>
      <c r="I1610" s="74">
        <f>'Activity rawdata'!O1609</f>
        <v>6.39</v>
      </c>
      <c r="J1610" s="75">
        <f>'Activity rawdata'!N1609</f>
        <v>1</v>
      </c>
      <c r="K1610" s="75">
        <f>'Activity rawdata'!AC1609</f>
        <v>0</v>
      </c>
      <c r="L1610" s="75">
        <f>'Activity rawdata'!AD1609</f>
        <v>0</v>
      </c>
      <c r="M1610" s="76" t="str">
        <f>'Activity rawdata'!AE1609</f>
        <v>-</v>
      </c>
      <c r="N1610" s="83">
        <f>'Activity rawdata'!T1609+'Activity rawdata'!U1609</f>
        <v>0</v>
      </c>
      <c r="O1610" s="80">
        <f>'Activity rawdata'!V1609</f>
        <v>0</v>
      </c>
      <c r="P1610" s="80">
        <f>'Activity rawdata'!W1609</f>
        <v>0</v>
      </c>
      <c r="Q1610" s="80">
        <f>'Activity rawdata'!X1609</f>
        <v>0</v>
      </c>
      <c r="R1610" s="84">
        <f t="shared" si="250"/>
        <v>0</v>
      </c>
      <c r="S1610" s="80">
        <f>'Activity rawdata'!Z1609</f>
        <v>0</v>
      </c>
      <c r="T1610" s="80">
        <f>'Activity rawdata'!AA1609</f>
        <v>0</v>
      </c>
      <c r="U1610" s="80">
        <f t="shared" si="251"/>
        <v>0</v>
      </c>
      <c r="V1610" s="81">
        <f t="shared" si="252"/>
        <v>0</v>
      </c>
      <c r="W1610" s="75">
        <f t="shared" si="253"/>
        <v>0</v>
      </c>
      <c r="X1610" s="75">
        <f t="shared" si="254"/>
        <v>0</v>
      </c>
      <c r="Y1610" s="75">
        <f t="shared" si="255"/>
        <v>0</v>
      </c>
      <c r="Z1610" s="82">
        <f t="shared" si="256"/>
        <v>0</v>
      </c>
      <c r="AA1610" s="75">
        <f t="shared" si="257"/>
        <v>0</v>
      </c>
      <c r="AB1610" s="75">
        <f t="shared" si="258"/>
        <v>0</v>
      </c>
      <c r="AC1610" s="82">
        <f t="shared" si="259"/>
        <v>0</v>
      </c>
    </row>
    <row r="1611" spans="1:29" x14ac:dyDescent="0.35">
      <c r="A1611" s="70" t="str">
        <f>'Activity rawdata'!A1610</f>
        <v>BH5145-1-379</v>
      </c>
      <c r="B1611" s="71" t="str">
        <f>'Activity rawdata'!B1610</f>
        <v>COLB</v>
      </c>
      <c r="C1611" s="71" t="str">
        <f>IF('Activity rawdata'!C1610="PY","Planted",IF('Activity rawdata'!C1610="NY","Nat/Convert",IF('Activity rawdata'!C1610="NN","Nat/Nonconvert",IF('Activity rawdata'!C1610="OY","Planted"))))</f>
        <v>Planted</v>
      </c>
      <c r="D1611" s="70" t="str">
        <f>'Activity rawdata'!D1610</f>
        <v>STP3</v>
      </c>
      <c r="E1611" s="72" t="str">
        <f>'Activity rawdata'!E1610</f>
        <v>78</v>
      </c>
      <c r="F1611" s="73" t="str">
        <f>'Activity rawdata'!L1610</f>
        <v>NO</v>
      </c>
      <c r="G1611" s="72" t="str">
        <f>'Activity rawdata'!R1610</f>
        <v>2068</v>
      </c>
      <c r="H1611" s="72" t="str">
        <f>IF('Activity rawdata'!P1610="AHTHIN1","1st Thin",IF('Activity rawdata'!P1610="AHCC","Clearcut",IF('Activity rawdata'!P1610="AHTHSMZ","SMZ Thin",IF('Activity rawdata'!P1610="AHTHIN2","2nd Thin",IF('Activity rawdata'!P1610="AFERTE","Early Fert",IF('Activity rawdata'!P1610="AFERTM","Mid Fert",IF('Activity rawdata'!P1610="AFERTL","Late Fert",  IF('Activity rawdata'!P1610="ASP","Site Prep", IF('Activity rawdata'!P1610="APLT","Plant",  IF('Activity rawdata'!P1610="ANREG","Natural Regeneration"))))))))))</f>
        <v>Site Prep</v>
      </c>
      <c r="I1611" s="74">
        <f>'Activity rawdata'!O1610</f>
        <v>75.099999999999994</v>
      </c>
      <c r="J1611" s="75">
        <f>'Activity rawdata'!N1610</f>
        <v>1</v>
      </c>
      <c r="K1611" s="75">
        <f>'Activity rawdata'!AC1610</f>
        <v>0</v>
      </c>
      <c r="L1611" s="75">
        <f>'Activity rawdata'!AD1610</f>
        <v>0</v>
      </c>
      <c r="M1611" s="76" t="str">
        <f>'Activity rawdata'!AE1610</f>
        <v>-</v>
      </c>
      <c r="N1611" s="83">
        <f>'Activity rawdata'!T1610+'Activity rawdata'!U1610</f>
        <v>0</v>
      </c>
      <c r="O1611" s="80">
        <f>'Activity rawdata'!V1610</f>
        <v>0</v>
      </c>
      <c r="P1611" s="80">
        <f>'Activity rawdata'!W1610</f>
        <v>0</v>
      </c>
      <c r="Q1611" s="80">
        <f>'Activity rawdata'!X1610</f>
        <v>0</v>
      </c>
      <c r="R1611" s="84">
        <f t="shared" si="250"/>
        <v>0</v>
      </c>
      <c r="S1611" s="80">
        <f>'Activity rawdata'!Z1610</f>
        <v>0</v>
      </c>
      <c r="T1611" s="80">
        <f>'Activity rawdata'!AA1610</f>
        <v>0</v>
      </c>
      <c r="U1611" s="80">
        <f t="shared" si="251"/>
        <v>0</v>
      </c>
      <c r="V1611" s="81">
        <f t="shared" si="252"/>
        <v>0</v>
      </c>
      <c r="W1611" s="75">
        <f t="shared" si="253"/>
        <v>0</v>
      </c>
      <c r="X1611" s="75">
        <f t="shared" si="254"/>
        <v>0</v>
      </c>
      <c r="Y1611" s="75">
        <f t="shared" si="255"/>
        <v>0</v>
      </c>
      <c r="Z1611" s="82">
        <f t="shared" si="256"/>
        <v>0</v>
      </c>
      <c r="AA1611" s="75">
        <f t="shared" si="257"/>
        <v>0</v>
      </c>
      <c r="AB1611" s="75">
        <f t="shared" si="258"/>
        <v>0</v>
      </c>
      <c r="AC1611" s="82">
        <f t="shared" si="259"/>
        <v>0</v>
      </c>
    </row>
    <row r="1612" spans="1:29" x14ac:dyDescent="0.35">
      <c r="A1612" s="70" t="str">
        <f>'Activity rawdata'!A1611</f>
        <v>BH5222-1-378</v>
      </c>
      <c r="B1612" s="71" t="str">
        <f>'Activity rawdata'!B1611</f>
        <v>COLB</v>
      </c>
      <c r="C1612" s="71" t="str">
        <f>IF('Activity rawdata'!C1611="PY","Planted",IF('Activity rawdata'!C1611="NY","Nat/Convert",IF('Activity rawdata'!C1611="NN","Nat/Nonconvert",IF('Activity rawdata'!C1611="OY","Planted"))))</f>
        <v>Planted</v>
      </c>
      <c r="D1612" s="70" t="str">
        <f>'Activity rawdata'!D1611</f>
        <v>STP3</v>
      </c>
      <c r="E1612" s="72" t="str">
        <f>'Activity rawdata'!E1611</f>
        <v>77</v>
      </c>
      <c r="F1612" s="73" t="str">
        <f>'Activity rawdata'!L1611</f>
        <v>NO</v>
      </c>
      <c r="G1612" s="72" t="str">
        <f>'Activity rawdata'!R1611</f>
        <v>2068</v>
      </c>
      <c r="H1612" s="72" t="str">
        <f>IF('Activity rawdata'!P1611="AHTHIN1","1st Thin",IF('Activity rawdata'!P1611="AHCC","Clearcut",IF('Activity rawdata'!P1611="AHTHSMZ","SMZ Thin",IF('Activity rawdata'!P1611="AHTHIN2","2nd Thin",IF('Activity rawdata'!P1611="AFERTE","Early Fert",IF('Activity rawdata'!P1611="AFERTM","Mid Fert",IF('Activity rawdata'!P1611="AFERTL","Late Fert",  IF('Activity rawdata'!P1611="ASP","Site Prep", IF('Activity rawdata'!P1611="APLT","Plant",  IF('Activity rawdata'!P1611="ANREG","Natural Regeneration"))))))))))</f>
        <v>Site Prep</v>
      </c>
      <c r="I1612" s="74">
        <f>'Activity rawdata'!O1611</f>
        <v>43.48</v>
      </c>
      <c r="J1612" s="75">
        <f>'Activity rawdata'!N1611</f>
        <v>1</v>
      </c>
      <c r="K1612" s="75">
        <f>'Activity rawdata'!AC1611</f>
        <v>0</v>
      </c>
      <c r="L1612" s="75">
        <f>'Activity rawdata'!AD1611</f>
        <v>0</v>
      </c>
      <c r="M1612" s="76" t="str">
        <f>'Activity rawdata'!AE1611</f>
        <v>-</v>
      </c>
      <c r="N1612" s="83">
        <f>'Activity rawdata'!T1611+'Activity rawdata'!U1611</f>
        <v>0</v>
      </c>
      <c r="O1612" s="80">
        <f>'Activity rawdata'!V1611</f>
        <v>0</v>
      </c>
      <c r="P1612" s="80">
        <f>'Activity rawdata'!W1611</f>
        <v>0</v>
      </c>
      <c r="Q1612" s="80">
        <f>'Activity rawdata'!X1611</f>
        <v>0</v>
      </c>
      <c r="R1612" s="84">
        <f t="shared" si="250"/>
        <v>0</v>
      </c>
      <c r="S1612" s="80">
        <f>'Activity rawdata'!Z1611</f>
        <v>0</v>
      </c>
      <c r="T1612" s="80">
        <f>'Activity rawdata'!AA1611</f>
        <v>0</v>
      </c>
      <c r="U1612" s="80">
        <f t="shared" si="251"/>
        <v>0</v>
      </c>
      <c r="V1612" s="81">
        <f t="shared" si="252"/>
        <v>0</v>
      </c>
      <c r="W1612" s="75">
        <f t="shared" si="253"/>
        <v>0</v>
      </c>
      <c r="X1612" s="75">
        <f t="shared" si="254"/>
        <v>0</v>
      </c>
      <c r="Y1612" s="75">
        <f t="shared" si="255"/>
        <v>0</v>
      </c>
      <c r="Z1612" s="82">
        <f t="shared" si="256"/>
        <v>0</v>
      </c>
      <c r="AA1612" s="75">
        <f t="shared" si="257"/>
        <v>0</v>
      </c>
      <c r="AB1612" s="75">
        <f t="shared" si="258"/>
        <v>0</v>
      </c>
      <c r="AC1612" s="82">
        <f t="shared" si="259"/>
        <v>0</v>
      </c>
    </row>
    <row r="1613" spans="1:29" x14ac:dyDescent="0.35">
      <c r="A1613" s="70" t="str">
        <f>'Activity rawdata'!A1612</f>
        <v>BH5140-1-143</v>
      </c>
      <c r="B1613" s="71" t="str">
        <f>'Activity rawdata'!B1612</f>
        <v>COLB</v>
      </c>
      <c r="C1613" s="71" t="str">
        <f>IF('Activity rawdata'!C1612="PY","Planted",IF('Activity rawdata'!C1612="NY","Nat/Convert",IF('Activity rawdata'!C1612="NN","Nat/Nonconvert",IF('Activity rawdata'!C1612="OY","Planted"))))</f>
        <v>Planted</v>
      </c>
      <c r="D1613" s="70" t="str">
        <f>'Activity rawdata'!D1612</f>
        <v>STP3</v>
      </c>
      <c r="E1613" s="72" t="str">
        <f>'Activity rawdata'!E1612</f>
        <v>89</v>
      </c>
      <c r="F1613" s="73" t="str">
        <f>'Activity rawdata'!L1612</f>
        <v>NO</v>
      </c>
      <c r="G1613" s="72" t="str">
        <f>'Activity rawdata'!R1612</f>
        <v>2068</v>
      </c>
      <c r="H1613" s="72" t="str">
        <f>IF('Activity rawdata'!P1612="AHTHIN1","1st Thin",IF('Activity rawdata'!P1612="AHCC","Clearcut",IF('Activity rawdata'!P1612="AHTHSMZ","SMZ Thin",IF('Activity rawdata'!P1612="AHTHIN2","2nd Thin",IF('Activity rawdata'!P1612="AFERTE","Early Fert",IF('Activity rawdata'!P1612="AFERTM","Mid Fert",IF('Activity rawdata'!P1612="AFERTL","Late Fert",  IF('Activity rawdata'!P1612="ASP","Site Prep", IF('Activity rawdata'!P1612="APLT","Plant",  IF('Activity rawdata'!P1612="ANREG","Natural Regeneration"))))))))))</f>
        <v>Site Prep</v>
      </c>
      <c r="I1613" s="74">
        <f>'Activity rawdata'!O1612</f>
        <v>140.19</v>
      </c>
      <c r="J1613" s="75">
        <f>'Activity rawdata'!N1612</f>
        <v>1</v>
      </c>
      <c r="K1613" s="75">
        <f>'Activity rawdata'!AC1612</f>
        <v>0</v>
      </c>
      <c r="L1613" s="75">
        <f>'Activity rawdata'!AD1612</f>
        <v>0</v>
      </c>
      <c r="M1613" s="76" t="str">
        <f>'Activity rawdata'!AE1612</f>
        <v>-</v>
      </c>
      <c r="N1613" s="83">
        <f>'Activity rawdata'!T1612+'Activity rawdata'!U1612</f>
        <v>0</v>
      </c>
      <c r="O1613" s="80">
        <f>'Activity rawdata'!V1612</f>
        <v>0</v>
      </c>
      <c r="P1613" s="80">
        <f>'Activity rawdata'!W1612</f>
        <v>0</v>
      </c>
      <c r="Q1613" s="80">
        <f>'Activity rawdata'!X1612</f>
        <v>0</v>
      </c>
      <c r="R1613" s="84">
        <f t="shared" si="250"/>
        <v>0</v>
      </c>
      <c r="S1613" s="80">
        <f>'Activity rawdata'!Z1612</f>
        <v>0</v>
      </c>
      <c r="T1613" s="80">
        <f>'Activity rawdata'!AA1612</f>
        <v>0</v>
      </c>
      <c r="U1613" s="80">
        <f t="shared" si="251"/>
        <v>0</v>
      </c>
      <c r="V1613" s="81">
        <f t="shared" si="252"/>
        <v>0</v>
      </c>
      <c r="W1613" s="75">
        <f t="shared" si="253"/>
        <v>0</v>
      </c>
      <c r="X1613" s="75">
        <f t="shared" si="254"/>
        <v>0</v>
      </c>
      <c r="Y1613" s="75">
        <f t="shared" si="255"/>
        <v>0</v>
      </c>
      <c r="Z1613" s="82">
        <f t="shared" si="256"/>
        <v>0</v>
      </c>
      <c r="AA1613" s="75">
        <f t="shared" si="257"/>
        <v>0</v>
      </c>
      <c r="AB1613" s="75">
        <f t="shared" si="258"/>
        <v>0</v>
      </c>
      <c r="AC1613" s="82">
        <f t="shared" si="259"/>
        <v>0</v>
      </c>
    </row>
    <row r="1614" spans="1:29" x14ac:dyDescent="0.35">
      <c r="A1614" s="70" t="str">
        <f>'Activity rawdata'!A1613</f>
        <v>BH6125-1-402</v>
      </c>
      <c r="B1614" s="71" t="str">
        <f>'Activity rawdata'!B1613</f>
        <v>COLB</v>
      </c>
      <c r="C1614" s="71" t="str">
        <f>IF('Activity rawdata'!C1613="PY","Planted",IF('Activity rawdata'!C1613="NY","Nat/Convert",IF('Activity rawdata'!C1613="NN","Nat/Nonconvert",IF('Activity rawdata'!C1613="OY","Planted"))))</f>
        <v>Planted</v>
      </c>
      <c r="D1614" s="70" t="str">
        <f>'Activity rawdata'!D1613</f>
        <v>STP3</v>
      </c>
      <c r="E1614" s="72" t="str">
        <f>'Activity rawdata'!E1613</f>
        <v>76</v>
      </c>
      <c r="F1614" s="73" t="str">
        <f>'Activity rawdata'!L1613</f>
        <v>NO</v>
      </c>
      <c r="G1614" s="72" t="str">
        <f>'Activity rawdata'!R1613</f>
        <v>2068</v>
      </c>
      <c r="H1614" s="72" t="str">
        <f>IF('Activity rawdata'!P1613="AHTHIN1","1st Thin",IF('Activity rawdata'!P1613="AHCC","Clearcut",IF('Activity rawdata'!P1613="AHTHSMZ","SMZ Thin",IF('Activity rawdata'!P1613="AHTHIN2","2nd Thin",IF('Activity rawdata'!P1613="AFERTE","Early Fert",IF('Activity rawdata'!P1613="AFERTM","Mid Fert",IF('Activity rawdata'!P1613="AFERTL","Late Fert",  IF('Activity rawdata'!P1613="ASP","Site Prep", IF('Activity rawdata'!P1613="APLT","Plant",  IF('Activity rawdata'!P1613="ANREG","Natural Regeneration"))))))))))</f>
        <v>Site Prep</v>
      </c>
      <c r="I1614" s="74">
        <f>'Activity rawdata'!O1613</f>
        <v>18.260000000000002</v>
      </c>
      <c r="J1614" s="75">
        <f>'Activity rawdata'!N1613</f>
        <v>1</v>
      </c>
      <c r="K1614" s="75">
        <f>'Activity rawdata'!AC1613</f>
        <v>0</v>
      </c>
      <c r="L1614" s="75">
        <f>'Activity rawdata'!AD1613</f>
        <v>0</v>
      </c>
      <c r="M1614" s="76" t="str">
        <f>'Activity rawdata'!AE1613</f>
        <v>-</v>
      </c>
      <c r="N1614" s="83">
        <f>'Activity rawdata'!T1613+'Activity rawdata'!U1613</f>
        <v>0</v>
      </c>
      <c r="O1614" s="80">
        <f>'Activity rawdata'!V1613</f>
        <v>0</v>
      </c>
      <c r="P1614" s="80">
        <f>'Activity rawdata'!W1613</f>
        <v>0</v>
      </c>
      <c r="Q1614" s="80">
        <f>'Activity rawdata'!X1613</f>
        <v>0</v>
      </c>
      <c r="R1614" s="84">
        <f t="shared" ref="R1614:R1677" si="260">SUM(N1614:Q1614)</f>
        <v>0</v>
      </c>
      <c r="S1614" s="80">
        <f>'Activity rawdata'!Z1613</f>
        <v>0</v>
      </c>
      <c r="T1614" s="80">
        <f>'Activity rawdata'!AA1613</f>
        <v>0</v>
      </c>
      <c r="U1614" s="80">
        <f t="shared" ref="U1614:U1677" si="261">S1614+T1614</f>
        <v>0</v>
      </c>
      <c r="V1614" s="81">
        <f t="shared" ref="V1614:V1677" si="262">N1614*$I1614</f>
        <v>0</v>
      </c>
      <c r="W1614" s="75">
        <f t="shared" ref="W1614:W1677" si="263">O1614*$I1614</f>
        <v>0</v>
      </c>
      <c r="X1614" s="75">
        <f t="shared" ref="X1614:X1677" si="264">P1614*$I1614</f>
        <v>0</v>
      </c>
      <c r="Y1614" s="75">
        <f t="shared" ref="Y1614:Y1677" si="265">Q1614*$I1614</f>
        <v>0</v>
      </c>
      <c r="Z1614" s="82">
        <f t="shared" ref="Z1614:Z1677" si="266">SUM(V1614:Y1614)</f>
        <v>0</v>
      </c>
      <c r="AA1614" s="75">
        <f t="shared" ref="AA1614:AA1677" si="267">S1614*$I1614</f>
        <v>0</v>
      </c>
      <c r="AB1614" s="75">
        <f t="shared" ref="AB1614:AB1677" si="268">T1614*$I1614</f>
        <v>0</v>
      </c>
      <c r="AC1614" s="82">
        <f t="shared" ref="AC1614:AC1677" si="269">AA1614+AB1614</f>
        <v>0</v>
      </c>
    </row>
    <row r="1615" spans="1:29" x14ac:dyDescent="0.35">
      <c r="A1615" s="70" t="str">
        <f>'Activity rawdata'!A1614</f>
        <v>BH6125-1-285</v>
      </c>
      <c r="B1615" s="71" t="str">
        <f>'Activity rawdata'!B1614</f>
        <v>COLB</v>
      </c>
      <c r="C1615" s="71" t="str">
        <f>IF('Activity rawdata'!C1614="PY","Planted",IF('Activity rawdata'!C1614="NY","Nat/Convert",IF('Activity rawdata'!C1614="NN","Nat/Nonconvert",IF('Activity rawdata'!C1614="OY","Planted"))))</f>
        <v>Planted</v>
      </c>
      <c r="D1615" s="70" t="str">
        <f>'Activity rawdata'!D1614</f>
        <v>STP3</v>
      </c>
      <c r="E1615" s="72" t="str">
        <f>'Activity rawdata'!E1614</f>
        <v>76</v>
      </c>
      <c r="F1615" s="73" t="str">
        <f>'Activity rawdata'!L1614</f>
        <v>NO</v>
      </c>
      <c r="G1615" s="72" t="str">
        <f>'Activity rawdata'!R1614</f>
        <v>2068</v>
      </c>
      <c r="H1615" s="72" t="str">
        <f>IF('Activity rawdata'!P1614="AHTHIN1","1st Thin",IF('Activity rawdata'!P1614="AHCC","Clearcut",IF('Activity rawdata'!P1614="AHTHSMZ","SMZ Thin",IF('Activity rawdata'!P1614="AHTHIN2","2nd Thin",IF('Activity rawdata'!P1614="AFERTE","Early Fert",IF('Activity rawdata'!P1614="AFERTM","Mid Fert",IF('Activity rawdata'!P1614="AFERTL","Late Fert",  IF('Activity rawdata'!P1614="ASP","Site Prep", IF('Activity rawdata'!P1614="APLT","Plant",  IF('Activity rawdata'!P1614="ANREG","Natural Regeneration"))))))))))</f>
        <v>Site Prep</v>
      </c>
      <c r="I1615" s="74">
        <f>'Activity rawdata'!O1614</f>
        <v>9.06</v>
      </c>
      <c r="J1615" s="75">
        <f>'Activity rawdata'!N1614</f>
        <v>1</v>
      </c>
      <c r="K1615" s="75">
        <f>'Activity rawdata'!AC1614</f>
        <v>0</v>
      </c>
      <c r="L1615" s="75">
        <f>'Activity rawdata'!AD1614</f>
        <v>0</v>
      </c>
      <c r="M1615" s="76" t="str">
        <f>'Activity rawdata'!AE1614</f>
        <v>-</v>
      </c>
      <c r="N1615" s="83">
        <f>'Activity rawdata'!T1614+'Activity rawdata'!U1614</f>
        <v>0</v>
      </c>
      <c r="O1615" s="80">
        <f>'Activity rawdata'!V1614</f>
        <v>0</v>
      </c>
      <c r="P1615" s="80">
        <f>'Activity rawdata'!W1614</f>
        <v>0</v>
      </c>
      <c r="Q1615" s="80">
        <f>'Activity rawdata'!X1614</f>
        <v>0</v>
      </c>
      <c r="R1615" s="84">
        <f t="shared" si="260"/>
        <v>0</v>
      </c>
      <c r="S1615" s="80">
        <f>'Activity rawdata'!Z1614</f>
        <v>0</v>
      </c>
      <c r="T1615" s="80">
        <f>'Activity rawdata'!AA1614</f>
        <v>0</v>
      </c>
      <c r="U1615" s="80">
        <f t="shared" si="261"/>
        <v>0</v>
      </c>
      <c r="V1615" s="81">
        <f t="shared" si="262"/>
        <v>0</v>
      </c>
      <c r="W1615" s="75">
        <f t="shared" si="263"/>
        <v>0</v>
      </c>
      <c r="X1615" s="75">
        <f t="shared" si="264"/>
        <v>0</v>
      </c>
      <c r="Y1615" s="75">
        <f t="shared" si="265"/>
        <v>0</v>
      </c>
      <c r="Z1615" s="82">
        <f t="shared" si="266"/>
        <v>0</v>
      </c>
      <c r="AA1615" s="75">
        <f t="shared" si="267"/>
        <v>0</v>
      </c>
      <c r="AB1615" s="75">
        <f t="shared" si="268"/>
        <v>0</v>
      </c>
      <c r="AC1615" s="82">
        <f t="shared" si="269"/>
        <v>0</v>
      </c>
    </row>
    <row r="1616" spans="1:29" x14ac:dyDescent="0.35">
      <c r="A1616" s="70" t="str">
        <f>'Activity rawdata'!A1615</f>
        <v>BH6125-1-276</v>
      </c>
      <c r="B1616" s="71" t="str">
        <f>'Activity rawdata'!B1615</f>
        <v>COLB</v>
      </c>
      <c r="C1616" s="71" t="str">
        <f>IF('Activity rawdata'!C1615="PY","Planted",IF('Activity rawdata'!C1615="NY","Nat/Convert",IF('Activity rawdata'!C1615="NN","Nat/Nonconvert",IF('Activity rawdata'!C1615="OY","Planted"))))</f>
        <v>Planted</v>
      </c>
      <c r="D1616" s="70" t="str">
        <f>'Activity rawdata'!D1615</f>
        <v>STP3</v>
      </c>
      <c r="E1616" s="72" t="str">
        <f>'Activity rawdata'!E1615</f>
        <v>61</v>
      </c>
      <c r="F1616" s="73" t="str">
        <f>'Activity rawdata'!L1615</f>
        <v>NO</v>
      </c>
      <c r="G1616" s="72" t="str">
        <f>'Activity rawdata'!R1615</f>
        <v>2068</v>
      </c>
      <c r="H1616" s="72" t="str">
        <f>IF('Activity rawdata'!P1615="AHTHIN1","1st Thin",IF('Activity rawdata'!P1615="AHCC","Clearcut",IF('Activity rawdata'!P1615="AHTHSMZ","SMZ Thin",IF('Activity rawdata'!P1615="AHTHIN2","2nd Thin",IF('Activity rawdata'!P1615="AFERTE","Early Fert",IF('Activity rawdata'!P1615="AFERTM","Mid Fert",IF('Activity rawdata'!P1615="AFERTL","Late Fert",  IF('Activity rawdata'!P1615="ASP","Site Prep", IF('Activity rawdata'!P1615="APLT","Plant",  IF('Activity rawdata'!P1615="ANREG","Natural Regeneration"))))))))))</f>
        <v>Site Prep</v>
      </c>
      <c r="I1616" s="74">
        <f>'Activity rawdata'!O1615</f>
        <v>26.96</v>
      </c>
      <c r="J1616" s="75">
        <f>'Activity rawdata'!N1615</f>
        <v>1</v>
      </c>
      <c r="K1616" s="75">
        <f>'Activity rawdata'!AC1615</f>
        <v>0</v>
      </c>
      <c r="L1616" s="75">
        <f>'Activity rawdata'!AD1615</f>
        <v>0</v>
      </c>
      <c r="M1616" s="76" t="str">
        <f>'Activity rawdata'!AE1615</f>
        <v>-</v>
      </c>
      <c r="N1616" s="83">
        <f>'Activity rawdata'!T1615+'Activity rawdata'!U1615</f>
        <v>0</v>
      </c>
      <c r="O1616" s="80">
        <f>'Activity rawdata'!V1615</f>
        <v>0</v>
      </c>
      <c r="P1616" s="80">
        <f>'Activity rawdata'!W1615</f>
        <v>0</v>
      </c>
      <c r="Q1616" s="80">
        <f>'Activity rawdata'!X1615</f>
        <v>0</v>
      </c>
      <c r="R1616" s="84">
        <f t="shared" si="260"/>
        <v>0</v>
      </c>
      <c r="S1616" s="80">
        <f>'Activity rawdata'!Z1615</f>
        <v>0</v>
      </c>
      <c r="T1616" s="80">
        <f>'Activity rawdata'!AA1615</f>
        <v>0</v>
      </c>
      <c r="U1616" s="80">
        <f t="shared" si="261"/>
        <v>0</v>
      </c>
      <c r="V1616" s="81">
        <f t="shared" si="262"/>
        <v>0</v>
      </c>
      <c r="W1616" s="75">
        <f t="shared" si="263"/>
        <v>0</v>
      </c>
      <c r="X1616" s="75">
        <f t="shared" si="264"/>
        <v>0</v>
      </c>
      <c r="Y1616" s="75">
        <f t="shared" si="265"/>
        <v>0</v>
      </c>
      <c r="Z1616" s="82">
        <f t="shared" si="266"/>
        <v>0</v>
      </c>
      <c r="AA1616" s="75">
        <f t="shared" si="267"/>
        <v>0</v>
      </c>
      <c r="AB1616" s="75">
        <f t="shared" si="268"/>
        <v>0</v>
      </c>
      <c r="AC1616" s="82">
        <f t="shared" si="269"/>
        <v>0</v>
      </c>
    </row>
    <row r="1617" spans="1:29" x14ac:dyDescent="0.35">
      <c r="A1617" s="70" t="str">
        <f>'Activity rawdata'!A1616</f>
        <v>BH6112-1-265</v>
      </c>
      <c r="B1617" s="71" t="str">
        <f>'Activity rawdata'!B1616</f>
        <v>COLB</v>
      </c>
      <c r="C1617" s="71" t="str">
        <f>IF('Activity rawdata'!C1616="PY","Planted",IF('Activity rawdata'!C1616="NY","Nat/Convert",IF('Activity rawdata'!C1616="NN","Nat/Nonconvert",IF('Activity rawdata'!C1616="OY","Planted"))))</f>
        <v>Planted</v>
      </c>
      <c r="D1617" s="70" t="str">
        <f>'Activity rawdata'!D1616</f>
        <v>STP3</v>
      </c>
      <c r="E1617" s="72" t="str">
        <f>'Activity rawdata'!E1616</f>
        <v>78</v>
      </c>
      <c r="F1617" s="73" t="str">
        <f>'Activity rawdata'!L1616</f>
        <v>NO</v>
      </c>
      <c r="G1617" s="72" t="str">
        <f>'Activity rawdata'!R1616</f>
        <v>2068</v>
      </c>
      <c r="H1617" s="72" t="str">
        <f>IF('Activity rawdata'!P1616="AHTHIN1","1st Thin",IF('Activity rawdata'!P1616="AHCC","Clearcut",IF('Activity rawdata'!P1616="AHTHSMZ","SMZ Thin",IF('Activity rawdata'!P1616="AHTHIN2","2nd Thin",IF('Activity rawdata'!P1616="AFERTE","Early Fert",IF('Activity rawdata'!P1616="AFERTM","Mid Fert",IF('Activity rawdata'!P1616="AFERTL","Late Fert",  IF('Activity rawdata'!P1616="ASP","Site Prep", IF('Activity rawdata'!P1616="APLT","Plant",  IF('Activity rawdata'!P1616="ANREG","Natural Regeneration"))))))))))</f>
        <v>Site Prep</v>
      </c>
      <c r="I1617" s="74">
        <f>'Activity rawdata'!O1616</f>
        <v>0.34</v>
      </c>
      <c r="J1617" s="75">
        <f>'Activity rawdata'!N1616</f>
        <v>1</v>
      </c>
      <c r="K1617" s="75">
        <f>'Activity rawdata'!AC1616</f>
        <v>0</v>
      </c>
      <c r="L1617" s="75">
        <f>'Activity rawdata'!AD1616</f>
        <v>0</v>
      </c>
      <c r="M1617" s="76" t="str">
        <f>'Activity rawdata'!AE1616</f>
        <v>-</v>
      </c>
      <c r="N1617" s="83">
        <f>'Activity rawdata'!T1616+'Activity rawdata'!U1616</f>
        <v>0</v>
      </c>
      <c r="O1617" s="80">
        <f>'Activity rawdata'!V1616</f>
        <v>0</v>
      </c>
      <c r="P1617" s="80">
        <f>'Activity rawdata'!W1616</f>
        <v>0</v>
      </c>
      <c r="Q1617" s="80">
        <f>'Activity rawdata'!X1616</f>
        <v>0</v>
      </c>
      <c r="R1617" s="84">
        <f t="shared" si="260"/>
        <v>0</v>
      </c>
      <c r="S1617" s="80">
        <f>'Activity rawdata'!Z1616</f>
        <v>0</v>
      </c>
      <c r="T1617" s="80">
        <f>'Activity rawdata'!AA1616</f>
        <v>0</v>
      </c>
      <c r="U1617" s="80">
        <f t="shared" si="261"/>
        <v>0</v>
      </c>
      <c r="V1617" s="81">
        <f t="shared" si="262"/>
        <v>0</v>
      </c>
      <c r="W1617" s="75">
        <f t="shared" si="263"/>
        <v>0</v>
      </c>
      <c r="X1617" s="75">
        <f t="shared" si="264"/>
        <v>0</v>
      </c>
      <c r="Y1617" s="75">
        <f t="shared" si="265"/>
        <v>0</v>
      </c>
      <c r="Z1617" s="82">
        <f t="shared" si="266"/>
        <v>0</v>
      </c>
      <c r="AA1617" s="75">
        <f t="shared" si="267"/>
        <v>0</v>
      </c>
      <c r="AB1617" s="75">
        <f t="shared" si="268"/>
        <v>0</v>
      </c>
      <c r="AC1617" s="82">
        <f t="shared" si="269"/>
        <v>0</v>
      </c>
    </row>
    <row r="1618" spans="1:29" x14ac:dyDescent="0.35">
      <c r="A1618" s="70" t="str">
        <f>'Activity rawdata'!A1617</f>
        <v>BH5145-1-380</v>
      </c>
      <c r="B1618" s="71" t="str">
        <f>'Activity rawdata'!B1617</f>
        <v>CSLB</v>
      </c>
      <c r="C1618" s="71" t="str">
        <f>IF('Activity rawdata'!C1617="PY","Planted",IF('Activity rawdata'!C1617="NY","Nat/Convert",IF('Activity rawdata'!C1617="NN","Nat/Nonconvert",IF('Activity rawdata'!C1617="OY","Planted"))))</f>
        <v>Planted</v>
      </c>
      <c r="D1618" s="70" t="str">
        <f>'Activity rawdata'!D1617</f>
        <v>STP3</v>
      </c>
      <c r="E1618" s="72" t="str">
        <f>'Activity rawdata'!E1617</f>
        <v>91</v>
      </c>
      <c r="F1618" s="73" t="str">
        <f>'Activity rawdata'!L1617</f>
        <v>NO</v>
      </c>
      <c r="G1618" s="72" t="str">
        <f>'Activity rawdata'!R1617</f>
        <v>2068</v>
      </c>
      <c r="H1618" s="72" t="str">
        <f>IF('Activity rawdata'!P1617="AHTHIN1","1st Thin",IF('Activity rawdata'!P1617="AHCC","Clearcut",IF('Activity rawdata'!P1617="AHTHSMZ","SMZ Thin",IF('Activity rawdata'!P1617="AHTHIN2","2nd Thin",IF('Activity rawdata'!P1617="AFERTE","Early Fert",IF('Activity rawdata'!P1617="AFERTM","Mid Fert",IF('Activity rawdata'!P1617="AFERTL","Late Fert",  IF('Activity rawdata'!P1617="ASP","Site Prep", IF('Activity rawdata'!P1617="APLT","Plant",  IF('Activity rawdata'!P1617="ANREG","Natural Regeneration"))))))))))</f>
        <v>Plant</v>
      </c>
      <c r="I1618" s="74">
        <f>'Activity rawdata'!O1617</f>
        <v>79.400000000000006</v>
      </c>
      <c r="J1618" s="75">
        <f>'Activity rawdata'!N1617</f>
        <v>1</v>
      </c>
      <c r="K1618" s="75">
        <f>'Activity rawdata'!AC1617</f>
        <v>0</v>
      </c>
      <c r="L1618" s="75">
        <f>'Activity rawdata'!AD1617</f>
        <v>0</v>
      </c>
      <c r="M1618" s="76" t="str">
        <f>'Activity rawdata'!AE1617</f>
        <v>-</v>
      </c>
      <c r="N1618" s="83">
        <f>'Activity rawdata'!T1617+'Activity rawdata'!U1617</f>
        <v>0</v>
      </c>
      <c r="O1618" s="80">
        <f>'Activity rawdata'!V1617</f>
        <v>0</v>
      </c>
      <c r="P1618" s="80">
        <f>'Activity rawdata'!W1617</f>
        <v>0</v>
      </c>
      <c r="Q1618" s="80">
        <f>'Activity rawdata'!X1617</f>
        <v>0</v>
      </c>
      <c r="R1618" s="84">
        <f t="shared" si="260"/>
        <v>0</v>
      </c>
      <c r="S1618" s="80">
        <f>'Activity rawdata'!Z1617</f>
        <v>0</v>
      </c>
      <c r="T1618" s="80">
        <f>'Activity rawdata'!AA1617</f>
        <v>0</v>
      </c>
      <c r="U1618" s="80">
        <f t="shared" si="261"/>
        <v>0</v>
      </c>
      <c r="V1618" s="81">
        <f t="shared" si="262"/>
        <v>0</v>
      </c>
      <c r="W1618" s="75">
        <f t="shared" si="263"/>
        <v>0</v>
      </c>
      <c r="X1618" s="75">
        <f t="shared" si="264"/>
        <v>0</v>
      </c>
      <c r="Y1618" s="75">
        <f t="shared" si="265"/>
        <v>0</v>
      </c>
      <c r="Z1618" s="82">
        <f t="shared" si="266"/>
        <v>0</v>
      </c>
      <c r="AA1618" s="75">
        <f t="shared" si="267"/>
        <v>0</v>
      </c>
      <c r="AB1618" s="75">
        <f t="shared" si="268"/>
        <v>0</v>
      </c>
      <c r="AC1618" s="82">
        <f t="shared" si="269"/>
        <v>0</v>
      </c>
    </row>
    <row r="1619" spans="1:29" x14ac:dyDescent="0.35">
      <c r="A1619" s="70" t="str">
        <f>'Activity rawdata'!A1618</f>
        <v>BH6112-1-403</v>
      </c>
      <c r="B1619" s="71" t="str">
        <f>'Activity rawdata'!B1618</f>
        <v>CSLB</v>
      </c>
      <c r="C1619" s="71" t="str">
        <f>IF('Activity rawdata'!C1618="PY","Planted",IF('Activity rawdata'!C1618="NY","Nat/Convert",IF('Activity rawdata'!C1618="NN","Nat/Nonconvert",IF('Activity rawdata'!C1618="OY","Planted"))))</f>
        <v>Planted</v>
      </c>
      <c r="D1619" s="70" t="str">
        <f>'Activity rawdata'!D1618</f>
        <v>STP3</v>
      </c>
      <c r="E1619" s="72" t="str">
        <f>'Activity rawdata'!E1618</f>
        <v>91</v>
      </c>
      <c r="F1619" s="73" t="str">
        <f>'Activity rawdata'!L1618</f>
        <v>NO</v>
      </c>
      <c r="G1619" s="72" t="str">
        <f>'Activity rawdata'!R1618</f>
        <v>2068</v>
      </c>
      <c r="H1619" s="72" t="str">
        <f>IF('Activity rawdata'!P1618="AHTHIN1","1st Thin",IF('Activity rawdata'!P1618="AHCC","Clearcut",IF('Activity rawdata'!P1618="AHTHSMZ","SMZ Thin",IF('Activity rawdata'!P1618="AHTHIN2","2nd Thin",IF('Activity rawdata'!P1618="AFERTE","Early Fert",IF('Activity rawdata'!P1618="AFERTM","Mid Fert",IF('Activity rawdata'!P1618="AFERTL","Late Fert",  IF('Activity rawdata'!P1618="ASP","Site Prep", IF('Activity rawdata'!P1618="APLT","Plant",  IF('Activity rawdata'!P1618="ANREG","Natural Regeneration"))))))))))</f>
        <v>Plant</v>
      </c>
      <c r="I1619" s="74">
        <f>'Activity rawdata'!O1618</f>
        <v>12.44</v>
      </c>
      <c r="J1619" s="75">
        <f>'Activity rawdata'!N1618</f>
        <v>1</v>
      </c>
      <c r="K1619" s="75">
        <f>'Activity rawdata'!AC1618</f>
        <v>0</v>
      </c>
      <c r="L1619" s="75">
        <f>'Activity rawdata'!AD1618</f>
        <v>0</v>
      </c>
      <c r="M1619" s="76" t="str">
        <f>'Activity rawdata'!AE1618</f>
        <v>-</v>
      </c>
      <c r="N1619" s="83">
        <f>'Activity rawdata'!T1618+'Activity rawdata'!U1618</f>
        <v>0</v>
      </c>
      <c r="O1619" s="80">
        <f>'Activity rawdata'!V1618</f>
        <v>0</v>
      </c>
      <c r="P1619" s="80">
        <f>'Activity rawdata'!W1618</f>
        <v>0</v>
      </c>
      <c r="Q1619" s="80">
        <f>'Activity rawdata'!X1618</f>
        <v>0</v>
      </c>
      <c r="R1619" s="84">
        <f t="shared" si="260"/>
        <v>0</v>
      </c>
      <c r="S1619" s="80">
        <f>'Activity rawdata'!Z1618</f>
        <v>0</v>
      </c>
      <c r="T1619" s="80">
        <f>'Activity rawdata'!AA1618</f>
        <v>0</v>
      </c>
      <c r="U1619" s="80">
        <f t="shared" si="261"/>
        <v>0</v>
      </c>
      <c r="V1619" s="81">
        <f t="shared" si="262"/>
        <v>0</v>
      </c>
      <c r="W1619" s="75">
        <f t="shared" si="263"/>
        <v>0</v>
      </c>
      <c r="X1619" s="75">
        <f t="shared" si="264"/>
        <v>0</v>
      </c>
      <c r="Y1619" s="75">
        <f t="shared" si="265"/>
        <v>0</v>
      </c>
      <c r="Z1619" s="82">
        <f t="shared" si="266"/>
        <v>0</v>
      </c>
      <c r="AA1619" s="75">
        <f t="shared" si="267"/>
        <v>0</v>
      </c>
      <c r="AB1619" s="75">
        <f t="shared" si="268"/>
        <v>0</v>
      </c>
      <c r="AC1619" s="82">
        <f t="shared" si="269"/>
        <v>0</v>
      </c>
    </row>
    <row r="1620" spans="1:29" x14ac:dyDescent="0.35">
      <c r="A1620" s="70" t="str">
        <f>'Activity rawdata'!A1619</f>
        <v>BH6112-1-405</v>
      </c>
      <c r="B1620" s="71" t="str">
        <f>'Activity rawdata'!B1619</f>
        <v>CSLB</v>
      </c>
      <c r="C1620" s="71" t="str">
        <f>IF('Activity rawdata'!C1619="PY","Planted",IF('Activity rawdata'!C1619="NY","Nat/Convert",IF('Activity rawdata'!C1619="NN","Nat/Nonconvert",IF('Activity rawdata'!C1619="OY","Planted"))))</f>
        <v>Planted</v>
      </c>
      <c r="D1620" s="70" t="str">
        <f>'Activity rawdata'!D1619</f>
        <v>STP3</v>
      </c>
      <c r="E1620" s="72" t="str">
        <f>'Activity rawdata'!E1619</f>
        <v>91</v>
      </c>
      <c r="F1620" s="73" t="str">
        <f>'Activity rawdata'!L1619</f>
        <v>NO</v>
      </c>
      <c r="G1620" s="72" t="str">
        <f>'Activity rawdata'!R1619</f>
        <v>2068</v>
      </c>
      <c r="H1620" s="72" t="str">
        <f>IF('Activity rawdata'!P1619="AHTHIN1","1st Thin",IF('Activity rawdata'!P1619="AHCC","Clearcut",IF('Activity rawdata'!P1619="AHTHSMZ","SMZ Thin",IF('Activity rawdata'!P1619="AHTHIN2","2nd Thin",IF('Activity rawdata'!P1619="AFERTE","Early Fert",IF('Activity rawdata'!P1619="AFERTM","Mid Fert",IF('Activity rawdata'!P1619="AFERTL","Late Fert",  IF('Activity rawdata'!P1619="ASP","Site Prep", IF('Activity rawdata'!P1619="APLT","Plant",  IF('Activity rawdata'!P1619="ANREG","Natural Regeneration"))))))))))</f>
        <v>Plant</v>
      </c>
      <c r="I1620" s="74">
        <f>'Activity rawdata'!O1619</f>
        <v>9.0500000000000007</v>
      </c>
      <c r="J1620" s="75">
        <f>'Activity rawdata'!N1619</f>
        <v>1</v>
      </c>
      <c r="K1620" s="75">
        <f>'Activity rawdata'!AC1619</f>
        <v>0</v>
      </c>
      <c r="L1620" s="75">
        <f>'Activity rawdata'!AD1619</f>
        <v>0</v>
      </c>
      <c r="M1620" s="76" t="str">
        <f>'Activity rawdata'!AE1619</f>
        <v>-</v>
      </c>
      <c r="N1620" s="83">
        <f>'Activity rawdata'!T1619+'Activity rawdata'!U1619</f>
        <v>0</v>
      </c>
      <c r="O1620" s="80">
        <f>'Activity rawdata'!V1619</f>
        <v>0</v>
      </c>
      <c r="P1620" s="80">
        <f>'Activity rawdata'!W1619</f>
        <v>0</v>
      </c>
      <c r="Q1620" s="80">
        <f>'Activity rawdata'!X1619</f>
        <v>0</v>
      </c>
      <c r="R1620" s="84">
        <f t="shared" si="260"/>
        <v>0</v>
      </c>
      <c r="S1620" s="80">
        <f>'Activity rawdata'!Z1619</f>
        <v>0</v>
      </c>
      <c r="T1620" s="80">
        <f>'Activity rawdata'!AA1619</f>
        <v>0</v>
      </c>
      <c r="U1620" s="80">
        <f t="shared" si="261"/>
        <v>0</v>
      </c>
      <c r="V1620" s="81">
        <f t="shared" si="262"/>
        <v>0</v>
      </c>
      <c r="W1620" s="75">
        <f t="shared" si="263"/>
        <v>0</v>
      </c>
      <c r="X1620" s="75">
        <f t="shared" si="264"/>
        <v>0</v>
      </c>
      <c r="Y1620" s="75">
        <f t="shared" si="265"/>
        <v>0</v>
      </c>
      <c r="Z1620" s="82">
        <f t="shared" si="266"/>
        <v>0</v>
      </c>
      <c r="AA1620" s="75">
        <f t="shared" si="267"/>
        <v>0</v>
      </c>
      <c r="AB1620" s="75">
        <f t="shared" si="268"/>
        <v>0</v>
      </c>
      <c r="AC1620" s="82">
        <f t="shared" si="269"/>
        <v>0</v>
      </c>
    </row>
    <row r="1621" spans="1:29" x14ac:dyDescent="0.35">
      <c r="A1621" s="70" t="str">
        <f>'Activity rawdata'!A1620</f>
        <v>BH6112-1-239</v>
      </c>
      <c r="B1621" s="71" t="str">
        <f>'Activity rawdata'!B1620</f>
        <v>CSLB</v>
      </c>
      <c r="C1621" s="71" t="str">
        <f>IF('Activity rawdata'!C1620="PY","Planted",IF('Activity rawdata'!C1620="NY","Nat/Convert",IF('Activity rawdata'!C1620="NN","Nat/Nonconvert",IF('Activity rawdata'!C1620="OY","Planted"))))</f>
        <v>Planted</v>
      </c>
      <c r="D1621" s="70" t="str">
        <f>'Activity rawdata'!D1620</f>
        <v>STP3</v>
      </c>
      <c r="E1621" s="72" t="str">
        <f>'Activity rawdata'!E1620</f>
        <v>91</v>
      </c>
      <c r="F1621" s="73" t="str">
        <f>'Activity rawdata'!L1620</f>
        <v>NO</v>
      </c>
      <c r="G1621" s="72" t="str">
        <f>'Activity rawdata'!R1620</f>
        <v>2068</v>
      </c>
      <c r="H1621" s="72" t="str">
        <f>IF('Activity rawdata'!P1620="AHTHIN1","1st Thin",IF('Activity rawdata'!P1620="AHCC","Clearcut",IF('Activity rawdata'!P1620="AHTHSMZ","SMZ Thin",IF('Activity rawdata'!P1620="AHTHIN2","2nd Thin",IF('Activity rawdata'!P1620="AFERTE","Early Fert",IF('Activity rawdata'!P1620="AFERTM","Mid Fert",IF('Activity rawdata'!P1620="AFERTL","Late Fert",  IF('Activity rawdata'!P1620="ASP","Site Prep", IF('Activity rawdata'!P1620="APLT","Plant",  IF('Activity rawdata'!P1620="ANREG","Natural Regeneration"))))))))))</f>
        <v>Plant</v>
      </c>
      <c r="I1621" s="74">
        <f>'Activity rawdata'!O1620</f>
        <v>78.5</v>
      </c>
      <c r="J1621" s="75">
        <f>'Activity rawdata'!N1620</f>
        <v>1</v>
      </c>
      <c r="K1621" s="75">
        <f>'Activity rawdata'!AC1620</f>
        <v>0</v>
      </c>
      <c r="L1621" s="75">
        <f>'Activity rawdata'!AD1620</f>
        <v>0</v>
      </c>
      <c r="M1621" s="76" t="str">
        <f>'Activity rawdata'!AE1620</f>
        <v>-</v>
      </c>
      <c r="N1621" s="83">
        <f>'Activity rawdata'!T1620+'Activity rawdata'!U1620</f>
        <v>0</v>
      </c>
      <c r="O1621" s="80">
        <f>'Activity rawdata'!V1620</f>
        <v>0</v>
      </c>
      <c r="P1621" s="80">
        <f>'Activity rawdata'!W1620</f>
        <v>0</v>
      </c>
      <c r="Q1621" s="80">
        <f>'Activity rawdata'!X1620</f>
        <v>0</v>
      </c>
      <c r="R1621" s="84">
        <f t="shared" si="260"/>
        <v>0</v>
      </c>
      <c r="S1621" s="80">
        <f>'Activity rawdata'!Z1620</f>
        <v>0</v>
      </c>
      <c r="T1621" s="80">
        <f>'Activity rawdata'!AA1620</f>
        <v>0</v>
      </c>
      <c r="U1621" s="80">
        <f t="shared" si="261"/>
        <v>0</v>
      </c>
      <c r="V1621" s="81">
        <f t="shared" si="262"/>
        <v>0</v>
      </c>
      <c r="W1621" s="75">
        <f t="shared" si="263"/>
        <v>0</v>
      </c>
      <c r="X1621" s="75">
        <f t="shared" si="264"/>
        <v>0</v>
      </c>
      <c r="Y1621" s="75">
        <f t="shared" si="265"/>
        <v>0</v>
      </c>
      <c r="Z1621" s="82">
        <f t="shared" si="266"/>
        <v>0</v>
      </c>
      <c r="AA1621" s="75">
        <f t="shared" si="267"/>
        <v>0</v>
      </c>
      <c r="AB1621" s="75">
        <f t="shared" si="268"/>
        <v>0</v>
      </c>
      <c r="AC1621" s="82">
        <f t="shared" si="269"/>
        <v>0</v>
      </c>
    </row>
    <row r="1622" spans="1:29" x14ac:dyDescent="0.35">
      <c r="A1622" s="70" t="str">
        <f>'Activity rawdata'!A1621</f>
        <v>BH6125-1-375</v>
      </c>
      <c r="B1622" s="71" t="str">
        <f>'Activity rawdata'!B1621</f>
        <v>CSLB</v>
      </c>
      <c r="C1622" s="71" t="str">
        <f>IF('Activity rawdata'!C1621="PY","Planted",IF('Activity rawdata'!C1621="NY","Nat/Convert",IF('Activity rawdata'!C1621="NN","Nat/Nonconvert",IF('Activity rawdata'!C1621="OY","Planted"))))</f>
        <v>Planted</v>
      </c>
      <c r="D1622" s="70" t="str">
        <f>'Activity rawdata'!D1621</f>
        <v>STP3</v>
      </c>
      <c r="E1622" s="72" t="str">
        <f>'Activity rawdata'!E1621</f>
        <v>85</v>
      </c>
      <c r="F1622" s="73" t="str">
        <f>'Activity rawdata'!L1621</f>
        <v>NO</v>
      </c>
      <c r="G1622" s="72" t="str">
        <f>'Activity rawdata'!R1621</f>
        <v>2068</v>
      </c>
      <c r="H1622" s="72" t="str">
        <f>IF('Activity rawdata'!P1621="AHTHIN1","1st Thin",IF('Activity rawdata'!P1621="AHCC","Clearcut",IF('Activity rawdata'!P1621="AHTHSMZ","SMZ Thin",IF('Activity rawdata'!P1621="AHTHIN2","2nd Thin",IF('Activity rawdata'!P1621="AFERTE","Early Fert",IF('Activity rawdata'!P1621="AFERTM","Mid Fert",IF('Activity rawdata'!P1621="AFERTL","Late Fert",  IF('Activity rawdata'!P1621="ASP","Site Prep", IF('Activity rawdata'!P1621="APLT","Plant",  IF('Activity rawdata'!P1621="ANREG","Natural Regeneration"))))))))))</f>
        <v>Plant</v>
      </c>
      <c r="I1622" s="74">
        <f>'Activity rawdata'!O1621</f>
        <v>25.56</v>
      </c>
      <c r="J1622" s="75">
        <f>'Activity rawdata'!N1621</f>
        <v>1</v>
      </c>
      <c r="K1622" s="75">
        <f>'Activity rawdata'!AC1621</f>
        <v>0</v>
      </c>
      <c r="L1622" s="75">
        <f>'Activity rawdata'!AD1621</f>
        <v>0</v>
      </c>
      <c r="M1622" s="76" t="str">
        <f>'Activity rawdata'!AE1621</f>
        <v>-</v>
      </c>
      <c r="N1622" s="83">
        <f>'Activity rawdata'!T1621+'Activity rawdata'!U1621</f>
        <v>0</v>
      </c>
      <c r="O1622" s="80">
        <f>'Activity rawdata'!V1621</f>
        <v>0</v>
      </c>
      <c r="P1622" s="80">
        <f>'Activity rawdata'!W1621</f>
        <v>0</v>
      </c>
      <c r="Q1622" s="80">
        <f>'Activity rawdata'!X1621</f>
        <v>0</v>
      </c>
      <c r="R1622" s="84">
        <f t="shared" si="260"/>
        <v>0</v>
      </c>
      <c r="S1622" s="80">
        <f>'Activity rawdata'!Z1621</f>
        <v>0</v>
      </c>
      <c r="T1622" s="80">
        <f>'Activity rawdata'!AA1621</f>
        <v>0</v>
      </c>
      <c r="U1622" s="80">
        <f t="shared" si="261"/>
        <v>0</v>
      </c>
      <c r="V1622" s="81">
        <f t="shared" si="262"/>
        <v>0</v>
      </c>
      <c r="W1622" s="75">
        <f t="shared" si="263"/>
        <v>0</v>
      </c>
      <c r="X1622" s="75">
        <f t="shared" si="264"/>
        <v>0</v>
      </c>
      <c r="Y1622" s="75">
        <f t="shared" si="265"/>
        <v>0</v>
      </c>
      <c r="Z1622" s="82">
        <f t="shared" si="266"/>
        <v>0</v>
      </c>
      <c r="AA1622" s="75">
        <f t="shared" si="267"/>
        <v>0</v>
      </c>
      <c r="AB1622" s="75">
        <f t="shared" si="268"/>
        <v>0</v>
      </c>
      <c r="AC1622" s="82">
        <f t="shared" si="269"/>
        <v>0</v>
      </c>
    </row>
    <row r="1623" spans="1:29" x14ac:dyDescent="0.35">
      <c r="A1623" s="70" t="str">
        <f>'Activity rawdata'!A1622</f>
        <v>BH6112-1-391</v>
      </c>
      <c r="B1623" s="71" t="str">
        <f>'Activity rawdata'!B1622</f>
        <v>CSLB</v>
      </c>
      <c r="C1623" s="71" t="str">
        <f>IF('Activity rawdata'!C1622="PY","Planted",IF('Activity rawdata'!C1622="NY","Nat/Convert",IF('Activity rawdata'!C1622="NN","Nat/Nonconvert",IF('Activity rawdata'!C1622="OY","Planted"))))</f>
        <v>Planted</v>
      </c>
      <c r="D1623" s="70" t="str">
        <f>'Activity rawdata'!D1622</f>
        <v>STP3</v>
      </c>
      <c r="E1623" s="72" t="str">
        <f>'Activity rawdata'!E1622</f>
        <v>59</v>
      </c>
      <c r="F1623" s="73" t="str">
        <f>'Activity rawdata'!L1622</f>
        <v>NO</v>
      </c>
      <c r="G1623" s="72" t="str">
        <f>'Activity rawdata'!R1622</f>
        <v>2068</v>
      </c>
      <c r="H1623" s="72" t="str">
        <f>IF('Activity rawdata'!P1622="AHTHIN1","1st Thin",IF('Activity rawdata'!P1622="AHCC","Clearcut",IF('Activity rawdata'!P1622="AHTHSMZ","SMZ Thin",IF('Activity rawdata'!P1622="AHTHIN2","2nd Thin",IF('Activity rawdata'!P1622="AFERTE","Early Fert",IF('Activity rawdata'!P1622="AFERTM","Mid Fert",IF('Activity rawdata'!P1622="AFERTL","Late Fert",  IF('Activity rawdata'!P1622="ASP","Site Prep", IF('Activity rawdata'!P1622="APLT","Plant",  IF('Activity rawdata'!P1622="ANREG","Natural Regeneration"))))))))))</f>
        <v>Plant</v>
      </c>
      <c r="I1623" s="74">
        <f>'Activity rawdata'!O1622</f>
        <v>144.78</v>
      </c>
      <c r="J1623" s="75">
        <f>'Activity rawdata'!N1622</f>
        <v>1</v>
      </c>
      <c r="K1623" s="75">
        <f>'Activity rawdata'!AC1622</f>
        <v>0</v>
      </c>
      <c r="L1623" s="75">
        <f>'Activity rawdata'!AD1622</f>
        <v>0</v>
      </c>
      <c r="M1623" s="76" t="str">
        <f>'Activity rawdata'!AE1622</f>
        <v>-</v>
      </c>
      <c r="N1623" s="83">
        <f>'Activity rawdata'!T1622+'Activity rawdata'!U1622</f>
        <v>0</v>
      </c>
      <c r="O1623" s="80">
        <f>'Activity rawdata'!V1622</f>
        <v>0</v>
      </c>
      <c r="P1623" s="80">
        <f>'Activity rawdata'!W1622</f>
        <v>0</v>
      </c>
      <c r="Q1623" s="80">
        <f>'Activity rawdata'!X1622</f>
        <v>0</v>
      </c>
      <c r="R1623" s="84">
        <f t="shared" si="260"/>
        <v>0</v>
      </c>
      <c r="S1623" s="80">
        <f>'Activity rawdata'!Z1622</f>
        <v>0</v>
      </c>
      <c r="T1623" s="80">
        <f>'Activity rawdata'!AA1622</f>
        <v>0</v>
      </c>
      <c r="U1623" s="80">
        <f t="shared" si="261"/>
        <v>0</v>
      </c>
      <c r="V1623" s="81">
        <f t="shared" si="262"/>
        <v>0</v>
      </c>
      <c r="W1623" s="75">
        <f t="shared" si="263"/>
        <v>0</v>
      </c>
      <c r="X1623" s="75">
        <f t="shared" si="264"/>
        <v>0</v>
      </c>
      <c r="Y1623" s="75">
        <f t="shared" si="265"/>
        <v>0</v>
      </c>
      <c r="Z1623" s="82">
        <f t="shared" si="266"/>
        <v>0</v>
      </c>
      <c r="AA1623" s="75">
        <f t="shared" si="267"/>
        <v>0</v>
      </c>
      <c r="AB1623" s="75">
        <f t="shared" si="268"/>
        <v>0</v>
      </c>
      <c r="AC1623" s="82">
        <f t="shared" si="269"/>
        <v>0</v>
      </c>
    </row>
    <row r="1624" spans="1:29" x14ac:dyDescent="0.35">
      <c r="A1624" s="70" t="str">
        <f>'Activity rawdata'!A1623</f>
        <v>BH6112-1-404</v>
      </c>
      <c r="B1624" s="71" t="str">
        <f>'Activity rawdata'!B1623</f>
        <v>CSLB</v>
      </c>
      <c r="C1624" s="71" t="str">
        <f>IF('Activity rawdata'!C1623="PY","Planted",IF('Activity rawdata'!C1623="NY","Nat/Convert",IF('Activity rawdata'!C1623="NN","Nat/Nonconvert",IF('Activity rawdata'!C1623="OY","Planted"))))</f>
        <v>Planted</v>
      </c>
      <c r="D1624" s="70" t="str">
        <f>'Activity rawdata'!D1623</f>
        <v>STP3</v>
      </c>
      <c r="E1624" s="72" t="str">
        <f>'Activity rawdata'!E1623</f>
        <v>59</v>
      </c>
      <c r="F1624" s="73" t="str">
        <f>'Activity rawdata'!L1623</f>
        <v>NO</v>
      </c>
      <c r="G1624" s="72" t="str">
        <f>'Activity rawdata'!R1623</f>
        <v>2068</v>
      </c>
      <c r="H1624" s="72" t="str">
        <f>IF('Activity rawdata'!P1623="AHTHIN1","1st Thin",IF('Activity rawdata'!P1623="AHCC","Clearcut",IF('Activity rawdata'!P1623="AHTHSMZ","SMZ Thin",IF('Activity rawdata'!P1623="AHTHIN2","2nd Thin",IF('Activity rawdata'!P1623="AFERTE","Early Fert",IF('Activity rawdata'!P1623="AFERTM","Mid Fert",IF('Activity rawdata'!P1623="AFERTL","Late Fert",  IF('Activity rawdata'!P1623="ASP","Site Prep", IF('Activity rawdata'!P1623="APLT","Plant",  IF('Activity rawdata'!P1623="ANREG","Natural Regeneration"))))))))))</f>
        <v>Plant</v>
      </c>
      <c r="I1624" s="74">
        <f>'Activity rawdata'!O1623</f>
        <v>131.13999999999999</v>
      </c>
      <c r="J1624" s="75">
        <f>'Activity rawdata'!N1623</f>
        <v>1</v>
      </c>
      <c r="K1624" s="75">
        <f>'Activity rawdata'!AC1623</f>
        <v>0</v>
      </c>
      <c r="L1624" s="75">
        <f>'Activity rawdata'!AD1623</f>
        <v>0</v>
      </c>
      <c r="M1624" s="76" t="str">
        <f>'Activity rawdata'!AE1623</f>
        <v>-</v>
      </c>
      <c r="N1624" s="83">
        <f>'Activity rawdata'!T1623+'Activity rawdata'!U1623</f>
        <v>0</v>
      </c>
      <c r="O1624" s="80">
        <f>'Activity rawdata'!V1623</f>
        <v>0</v>
      </c>
      <c r="P1624" s="80">
        <f>'Activity rawdata'!W1623</f>
        <v>0</v>
      </c>
      <c r="Q1624" s="80">
        <f>'Activity rawdata'!X1623</f>
        <v>0</v>
      </c>
      <c r="R1624" s="84">
        <f t="shared" si="260"/>
        <v>0</v>
      </c>
      <c r="S1624" s="80">
        <f>'Activity rawdata'!Z1623</f>
        <v>0</v>
      </c>
      <c r="T1624" s="80">
        <f>'Activity rawdata'!AA1623</f>
        <v>0</v>
      </c>
      <c r="U1624" s="80">
        <f t="shared" si="261"/>
        <v>0</v>
      </c>
      <c r="V1624" s="81">
        <f t="shared" si="262"/>
        <v>0</v>
      </c>
      <c r="W1624" s="75">
        <f t="shared" si="263"/>
        <v>0</v>
      </c>
      <c r="X1624" s="75">
        <f t="shared" si="264"/>
        <v>0</v>
      </c>
      <c r="Y1624" s="75">
        <f t="shared" si="265"/>
        <v>0</v>
      </c>
      <c r="Z1624" s="82">
        <f t="shared" si="266"/>
        <v>0</v>
      </c>
      <c r="AA1624" s="75">
        <f t="shared" si="267"/>
        <v>0</v>
      </c>
      <c r="AB1624" s="75">
        <f t="shared" si="268"/>
        <v>0</v>
      </c>
      <c r="AC1624" s="82">
        <f t="shared" si="269"/>
        <v>0</v>
      </c>
    </row>
    <row r="1625" spans="1:29" x14ac:dyDescent="0.35">
      <c r="A1625" s="70" t="str">
        <f>'Activity rawdata'!A1624</f>
        <v>BH5132-1-116</v>
      </c>
      <c r="B1625" s="71" t="str">
        <f>'Activity rawdata'!B1624</f>
        <v>LB</v>
      </c>
      <c r="C1625" s="71" t="str">
        <f>IF('Activity rawdata'!C1624="PY","Planted",IF('Activity rawdata'!C1624="NY","Nat/Convert",IF('Activity rawdata'!C1624="NN","Nat/Nonconvert",IF('Activity rawdata'!C1624="OY","Planted"))))</f>
        <v>Planted</v>
      </c>
      <c r="D1625" s="70" t="str">
        <f>'Activity rawdata'!D1624</f>
        <v>STP2</v>
      </c>
      <c r="E1625" s="72" t="str">
        <f>'Activity rawdata'!E1624</f>
        <v>82</v>
      </c>
      <c r="F1625" s="73" t="str">
        <f>'Activity rawdata'!L1624</f>
        <v>MT2</v>
      </c>
      <c r="G1625" s="72" t="str">
        <f>'Activity rawdata'!R1624</f>
        <v>2068</v>
      </c>
      <c r="H1625" s="72" t="str">
        <f>IF('Activity rawdata'!P1624="AHTHIN1","1st Thin",IF('Activity rawdata'!P1624="AHCC","Clearcut",IF('Activity rawdata'!P1624="AHTHSMZ","SMZ Thin",IF('Activity rawdata'!P1624="AHTHIN2","2nd Thin",IF('Activity rawdata'!P1624="AFERTE","Early Fert",IF('Activity rawdata'!P1624="AFERTM","Mid Fert",IF('Activity rawdata'!P1624="AFERTL","Late Fert",  IF('Activity rawdata'!P1624="ASP","Site Prep", IF('Activity rawdata'!P1624="APLT","Plant",  IF('Activity rawdata'!P1624="ANREG","Natural Regeneration"))))))))))</f>
        <v>Late Fert</v>
      </c>
      <c r="I1625" s="74">
        <f>'Activity rawdata'!O1624</f>
        <v>12.98</v>
      </c>
      <c r="J1625" s="75">
        <f>'Activity rawdata'!N1624</f>
        <v>22</v>
      </c>
      <c r="K1625" s="75">
        <f>'Activity rawdata'!AC1624</f>
        <v>74.63</v>
      </c>
      <c r="L1625" s="75">
        <f>'Activity rawdata'!AD1624</f>
        <v>112.13</v>
      </c>
      <c r="M1625" s="76">
        <f>'Activity rawdata'!AE1624</f>
        <v>11.04668859879742</v>
      </c>
      <c r="N1625" s="83">
        <f>'Activity rawdata'!T1624+'Activity rawdata'!U1624</f>
        <v>0</v>
      </c>
      <c r="O1625" s="80">
        <f>'Activity rawdata'!V1624</f>
        <v>0</v>
      </c>
      <c r="P1625" s="80">
        <f>'Activity rawdata'!W1624</f>
        <v>0</v>
      </c>
      <c r="Q1625" s="80">
        <f>'Activity rawdata'!X1624</f>
        <v>0</v>
      </c>
      <c r="R1625" s="84">
        <f t="shared" si="260"/>
        <v>0</v>
      </c>
      <c r="S1625" s="80">
        <f>'Activity rawdata'!Z1624</f>
        <v>0</v>
      </c>
      <c r="T1625" s="80">
        <f>'Activity rawdata'!AA1624</f>
        <v>0</v>
      </c>
      <c r="U1625" s="80">
        <f t="shared" si="261"/>
        <v>0</v>
      </c>
      <c r="V1625" s="81">
        <f t="shared" si="262"/>
        <v>0</v>
      </c>
      <c r="W1625" s="75">
        <f t="shared" si="263"/>
        <v>0</v>
      </c>
      <c r="X1625" s="75">
        <f t="shared" si="264"/>
        <v>0</v>
      </c>
      <c r="Y1625" s="75">
        <f t="shared" si="265"/>
        <v>0</v>
      </c>
      <c r="Z1625" s="82">
        <f t="shared" si="266"/>
        <v>0</v>
      </c>
      <c r="AA1625" s="75">
        <f t="shared" si="267"/>
        <v>0</v>
      </c>
      <c r="AB1625" s="75">
        <f t="shared" si="268"/>
        <v>0</v>
      </c>
      <c r="AC1625" s="82">
        <f t="shared" si="269"/>
        <v>0</v>
      </c>
    </row>
    <row r="1626" spans="1:29" x14ac:dyDescent="0.35">
      <c r="A1626" s="70" t="str">
        <f>'Activity rawdata'!A1625</f>
        <v>BH5132-1-121</v>
      </c>
      <c r="B1626" s="71" t="str">
        <f>'Activity rawdata'!B1625</f>
        <v>LB</v>
      </c>
      <c r="C1626" s="71" t="str">
        <f>IF('Activity rawdata'!C1625="PY","Planted",IF('Activity rawdata'!C1625="NY","Nat/Convert",IF('Activity rawdata'!C1625="NN","Nat/Nonconvert",IF('Activity rawdata'!C1625="OY","Planted"))))</f>
        <v>Planted</v>
      </c>
      <c r="D1626" s="70" t="str">
        <f>'Activity rawdata'!D1625</f>
        <v>STP2</v>
      </c>
      <c r="E1626" s="72" t="str">
        <f>'Activity rawdata'!E1625</f>
        <v>80</v>
      </c>
      <c r="F1626" s="73" t="str">
        <f>'Activity rawdata'!L1625</f>
        <v>MT2</v>
      </c>
      <c r="G1626" s="72" t="str">
        <f>'Activity rawdata'!R1625</f>
        <v>2068</v>
      </c>
      <c r="H1626" s="72" t="str">
        <f>IF('Activity rawdata'!P1625="AHTHIN1","1st Thin",IF('Activity rawdata'!P1625="AHCC","Clearcut",IF('Activity rawdata'!P1625="AHTHSMZ","SMZ Thin",IF('Activity rawdata'!P1625="AHTHIN2","2nd Thin",IF('Activity rawdata'!P1625="AFERTE","Early Fert",IF('Activity rawdata'!P1625="AFERTM","Mid Fert",IF('Activity rawdata'!P1625="AFERTL","Late Fert",  IF('Activity rawdata'!P1625="ASP","Site Prep", IF('Activity rawdata'!P1625="APLT","Plant",  IF('Activity rawdata'!P1625="ANREG","Natural Regeneration"))))))))))</f>
        <v>Late Fert</v>
      </c>
      <c r="I1626" s="74">
        <f>'Activity rawdata'!O1625</f>
        <v>22.74</v>
      </c>
      <c r="J1626" s="75">
        <f>'Activity rawdata'!N1625</f>
        <v>22</v>
      </c>
      <c r="K1626" s="75">
        <f>'Activity rawdata'!AC1625</f>
        <v>74.63</v>
      </c>
      <c r="L1626" s="75">
        <f>'Activity rawdata'!AD1625</f>
        <v>112.13</v>
      </c>
      <c r="M1626" s="76">
        <f>'Activity rawdata'!AE1625</f>
        <v>11.04668859879742</v>
      </c>
      <c r="N1626" s="83">
        <f>'Activity rawdata'!T1625+'Activity rawdata'!U1625</f>
        <v>0</v>
      </c>
      <c r="O1626" s="80">
        <f>'Activity rawdata'!V1625</f>
        <v>0</v>
      </c>
      <c r="P1626" s="80">
        <f>'Activity rawdata'!W1625</f>
        <v>0</v>
      </c>
      <c r="Q1626" s="80">
        <f>'Activity rawdata'!X1625</f>
        <v>0</v>
      </c>
      <c r="R1626" s="84">
        <f t="shared" si="260"/>
        <v>0</v>
      </c>
      <c r="S1626" s="80">
        <f>'Activity rawdata'!Z1625</f>
        <v>0</v>
      </c>
      <c r="T1626" s="80">
        <f>'Activity rawdata'!AA1625</f>
        <v>0</v>
      </c>
      <c r="U1626" s="80">
        <f t="shared" si="261"/>
        <v>0</v>
      </c>
      <c r="V1626" s="81">
        <f t="shared" si="262"/>
        <v>0</v>
      </c>
      <c r="W1626" s="75">
        <f t="shared" si="263"/>
        <v>0</v>
      </c>
      <c r="X1626" s="75">
        <f t="shared" si="264"/>
        <v>0</v>
      </c>
      <c r="Y1626" s="75">
        <f t="shared" si="265"/>
        <v>0</v>
      </c>
      <c r="Z1626" s="82">
        <f t="shared" si="266"/>
        <v>0</v>
      </c>
      <c r="AA1626" s="75">
        <f t="shared" si="267"/>
        <v>0</v>
      </c>
      <c r="AB1626" s="75">
        <f t="shared" si="268"/>
        <v>0</v>
      </c>
      <c r="AC1626" s="82">
        <f t="shared" si="269"/>
        <v>0</v>
      </c>
    </row>
    <row r="1627" spans="1:29" x14ac:dyDescent="0.35">
      <c r="A1627" s="70" t="str">
        <f>'Activity rawdata'!A1626</f>
        <v>BH5132-1-124</v>
      </c>
      <c r="B1627" s="71" t="str">
        <f>'Activity rawdata'!B1626</f>
        <v>LB</v>
      </c>
      <c r="C1627" s="71" t="str">
        <f>IF('Activity rawdata'!C1626="PY","Planted",IF('Activity rawdata'!C1626="NY","Nat/Convert",IF('Activity rawdata'!C1626="NN","Nat/Nonconvert",IF('Activity rawdata'!C1626="OY","Planted"))))</f>
        <v>Planted</v>
      </c>
      <c r="D1627" s="70" t="str">
        <f>'Activity rawdata'!D1626</f>
        <v>STP2</v>
      </c>
      <c r="E1627" s="72" t="str">
        <f>'Activity rawdata'!E1626</f>
        <v>75</v>
      </c>
      <c r="F1627" s="73" t="str">
        <f>'Activity rawdata'!L1626</f>
        <v>MT2</v>
      </c>
      <c r="G1627" s="72" t="str">
        <f>'Activity rawdata'!R1626</f>
        <v>2068</v>
      </c>
      <c r="H1627" s="72" t="str">
        <f>IF('Activity rawdata'!P1626="AHTHIN1","1st Thin",IF('Activity rawdata'!P1626="AHCC","Clearcut",IF('Activity rawdata'!P1626="AHTHSMZ","SMZ Thin",IF('Activity rawdata'!P1626="AHTHIN2","2nd Thin",IF('Activity rawdata'!P1626="AFERTE","Early Fert",IF('Activity rawdata'!P1626="AFERTM","Mid Fert",IF('Activity rawdata'!P1626="AFERTL","Late Fert",  IF('Activity rawdata'!P1626="ASP","Site Prep", IF('Activity rawdata'!P1626="APLT","Plant",  IF('Activity rawdata'!P1626="ANREG","Natural Regeneration"))))))))))</f>
        <v>Late Fert</v>
      </c>
      <c r="I1627" s="74">
        <f>'Activity rawdata'!O1626</f>
        <v>1.29</v>
      </c>
      <c r="J1627" s="75">
        <f>'Activity rawdata'!N1626</f>
        <v>22</v>
      </c>
      <c r="K1627" s="75">
        <f>'Activity rawdata'!AC1626</f>
        <v>74.430000000000007</v>
      </c>
      <c r="L1627" s="75">
        <f>'Activity rawdata'!AD1626</f>
        <v>123.31</v>
      </c>
      <c r="M1627" s="76">
        <f>'Activity rawdata'!AE1626</f>
        <v>10.519889123312062</v>
      </c>
      <c r="N1627" s="83">
        <f>'Activity rawdata'!T1626+'Activity rawdata'!U1626</f>
        <v>0</v>
      </c>
      <c r="O1627" s="80">
        <f>'Activity rawdata'!V1626</f>
        <v>0</v>
      </c>
      <c r="P1627" s="80">
        <f>'Activity rawdata'!W1626</f>
        <v>0</v>
      </c>
      <c r="Q1627" s="80">
        <f>'Activity rawdata'!X1626</f>
        <v>0</v>
      </c>
      <c r="R1627" s="84">
        <f t="shared" si="260"/>
        <v>0</v>
      </c>
      <c r="S1627" s="80">
        <f>'Activity rawdata'!Z1626</f>
        <v>0</v>
      </c>
      <c r="T1627" s="80">
        <f>'Activity rawdata'!AA1626</f>
        <v>0</v>
      </c>
      <c r="U1627" s="80">
        <f t="shared" si="261"/>
        <v>0</v>
      </c>
      <c r="V1627" s="81">
        <f t="shared" si="262"/>
        <v>0</v>
      </c>
      <c r="W1627" s="75">
        <f t="shared" si="263"/>
        <v>0</v>
      </c>
      <c r="X1627" s="75">
        <f t="shared" si="264"/>
        <v>0</v>
      </c>
      <c r="Y1627" s="75">
        <f t="shared" si="265"/>
        <v>0</v>
      </c>
      <c r="Z1627" s="82">
        <f t="shared" si="266"/>
        <v>0</v>
      </c>
      <c r="AA1627" s="75">
        <f t="shared" si="267"/>
        <v>0</v>
      </c>
      <c r="AB1627" s="75">
        <f t="shared" si="268"/>
        <v>0</v>
      </c>
      <c r="AC1627" s="82">
        <f t="shared" si="269"/>
        <v>0</v>
      </c>
    </row>
    <row r="1628" spans="1:29" x14ac:dyDescent="0.35">
      <c r="A1628" s="70" t="str">
        <f>'Activity rawdata'!A1627</f>
        <v>BH6112-1-235</v>
      </c>
      <c r="B1628" s="71" t="str">
        <f>'Activity rawdata'!B1627</f>
        <v>LB</v>
      </c>
      <c r="C1628" s="71" t="str">
        <f>IF('Activity rawdata'!C1627="PY","Planted",IF('Activity rawdata'!C1627="NY","Nat/Convert",IF('Activity rawdata'!C1627="NN","Nat/Nonconvert",IF('Activity rawdata'!C1627="OY","Planted"))))</f>
        <v>Planted</v>
      </c>
      <c r="D1628" s="70" t="str">
        <f>'Activity rawdata'!D1627</f>
        <v>STP2</v>
      </c>
      <c r="E1628" s="72" t="str">
        <f>'Activity rawdata'!E1627</f>
        <v>80</v>
      </c>
      <c r="F1628" s="73" t="str">
        <f>'Activity rawdata'!L1627</f>
        <v>MT2</v>
      </c>
      <c r="G1628" s="72" t="str">
        <f>'Activity rawdata'!R1627</f>
        <v>2068</v>
      </c>
      <c r="H1628" s="72" t="str">
        <f>IF('Activity rawdata'!P1627="AHTHIN1","1st Thin",IF('Activity rawdata'!P1627="AHCC","Clearcut",IF('Activity rawdata'!P1627="AHTHSMZ","SMZ Thin",IF('Activity rawdata'!P1627="AHTHIN2","2nd Thin",IF('Activity rawdata'!P1627="AFERTE","Early Fert",IF('Activity rawdata'!P1627="AFERTM","Mid Fert",IF('Activity rawdata'!P1627="AFERTL","Late Fert",  IF('Activity rawdata'!P1627="ASP","Site Prep", IF('Activity rawdata'!P1627="APLT","Plant",  IF('Activity rawdata'!P1627="ANREG","Natural Regeneration"))))))))))</f>
        <v>Late Fert</v>
      </c>
      <c r="I1628" s="74">
        <f>'Activity rawdata'!O1627</f>
        <v>52.66</v>
      </c>
      <c r="J1628" s="75">
        <f>'Activity rawdata'!N1627</f>
        <v>22</v>
      </c>
      <c r="K1628" s="75">
        <f>'Activity rawdata'!AC1627</f>
        <v>74.63</v>
      </c>
      <c r="L1628" s="75">
        <f>'Activity rawdata'!AD1627</f>
        <v>112.13</v>
      </c>
      <c r="M1628" s="76">
        <f>'Activity rawdata'!AE1627</f>
        <v>11.04668859879742</v>
      </c>
      <c r="N1628" s="83">
        <f>'Activity rawdata'!T1627+'Activity rawdata'!U1627</f>
        <v>0</v>
      </c>
      <c r="O1628" s="80">
        <f>'Activity rawdata'!V1627</f>
        <v>0</v>
      </c>
      <c r="P1628" s="80">
        <f>'Activity rawdata'!W1627</f>
        <v>0</v>
      </c>
      <c r="Q1628" s="80">
        <f>'Activity rawdata'!X1627</f>
        <v>0</v>
      </c>
      <c r="R1628" s="84">
        <f t="shared" si="260"/>
        <v>0</v>
      </c>
      <c r="S1628" s="80">
        <f>'Activity rawdata'!Z1627</f>
        <v>0</v>
      </c>
      <c r="T1628" s="80">
        <f>'Activity rawdata'!AA1627</f>
        <v>0</v>
      </c>
      <c r="U1628" s="80">
        <f t="shared" si="261"/>
        <v>0</v>
      </c>
      <c r="V1628" s="81">
        <f t="shared" si="262"/>
        <v>0</v>
      </c>
      <c r="W1628" s="75">
        <f t="shared" si="263"/>
        <v>0</v>
      </c>
      <c r="X1628" s="75">
        <f t="shared" si="264"/>
        <v>0</v>
      </c>
      <c r="Y1628" s="75">
        <f t="shared" si="265"/>
        <v>0</v>
      </c>
      <c r="Z1628" s="82">
        <f t="shared" si="266"/>
        <v>0</v>
      </c>
      <c r="AA1628" s="75">
        <f t="shared" si="267"/>
        <v>0</v>
      </c>
      <c r="AB1628" s="75">
        <f t="shared" si="268"/>
        <v>0</v>
      </c>
      <c r="AC1628" s="82">
        <f t="shared" si="269"/>
        <v>0</v>
      </c>
    </row>
    <row r="1629" spans="1:29" x14ac:dyDescent="0.35">
      <c r="A1629" s="70" t="str">
        <f>'Activity rawdata'!A1628</f>
        <v>BH6112-1-249</v>
      </c>
      <c r="B1629" s="71" t="str">
        <f>'Activity rawdata'!B1628</f>
        <v>LB</v>
      </c>
      <c r="C1629" s="71" t="str">
        <f>IF('Activity rawdata'!C1628="PY","Planted",IF('Activity rawdata'!C1628="NY","Nat/Convert",IF('Activity rawdata'!C1628="NN","Nat/Nonconvert",IF('Activity rawdata'!C1628="OY","Planted"))))</f>
        <v>Planted</v>
      </c>
      <c r="D1629" s="70" t="str">
        <f>'Activity rawdata'!D1628</f>
        <v>STP2</v>
      </c>
      <c r="E1629" s="72" t="str">
        <f>'Activity rawdata'!E1628</f>
        <v>77</v>
      </c>
      <c r="F1629" s="73" t="str">
        <f>'Activity rawdata'!L1628</f>
        <v>MT2</v>
      </c>
      <c r="G1629" s="72" t="str">
        <f>'Activity rawdata'!R1628</f>
        <v>2068</v>
      </c>
      <c r="H1629" s="72" t="str">
        <f>IF('Activity rawdata'!P1628="AHTHIN1","1st Thin",IF('Activity rawdata'!P1628="AHCC","Clearcut",IF('Activity rawdata'!P1628="AHTHSMZ","SMZ Thin",IF('Activity rawdata'!P1628="AHTHIN2","2nd Thin",IF('Activity rawdata'!P1628="AFERTE","Early Fert",IF('Activity rawdata'!P1628="AFERTM","Mid Fert",IF('Activity rawdata'!P1628="AFERTL","Late Fert",  IF('Activity rawdata'!P1628="ASP","Site Prep", IF('Activity rawdata'!P1628="APLT","Plant",  IF('Activity rawdata'!P1628="ANREG","Natural Regeneration"))))))))))</f>
        <v>Late Fert</v>
      </c>
      <c r="I1629" s="74">
        <f>'Activity rawdata'!O1628</f>
        <v>13.12</v>
      </c>
      <c r="J1629" s="75">
        <f>'Activity rawdata'!N1628</f>
        <v>22</v>
      </c>
      <c r="K1629" s="75">
        <f>'Activity rawdata'!AC1628</f>
        <v>74.430000000000007</v>
      </c>
      <c r="L1629" s="75">
        <f>'Activity rawdata'!AD1628</f>
        <v>123.31</v>
      </c>
      <c r="M1629" s="76">
        <f>'Activity rawdata'!AE1628</f>
        <v>10.519889123312062</v>
      </c>
      <c r="N1629" s="83">
        <f>'Activity rawdata'!T1628+'Activity rawdata'!U1628</f>
        <v>0</v>
      </c>
      <c r="O1629" s="80">
        <f>'Activity rawdata'!V1628</f>
        <v>0</v>
      </c>
      <c r="P1629" s="80">
        <f>'Activity rawdata'!W1628</f>
        <v>0</v>
      </c>
      <c r="Q1629" s="80">
        <f>'Activity rawdata'!X1628</f>
        <v>0</v>
      </c>
      <c r="R1629" s="84">
        <f t="shared" si="260"/>
        <v>0</v>
      </c>
      <c r="S1629" s="80">
        <f>'Activity rawdata'!Z1628</f>
        <v>0</v>
      </c>
      <c r="T1629" s="80">
        <f>'Activity rawdata'!AA1628</f>
        <v>0</v>
      </c>
      <c r="U1629" s="80">
        <f t="shared" si="261"/>
        <v>0</v>
      </c>
      <c r="V1629" s="81">
        <f t="shared" si="262"/>
        <v>0</v>
      </c>
      <c r="W1629" s="75">
        <f t="shared" si="263"/>
        <v>0</v>
      </c>
      <c r="X1629" s="75">
        <f t="shared" si="264"/>
        <v>0</v>
      </c>
      <c r="Y1629" s="75">
        <f t="shared" si="265"/>
        <v>0</v>
      </c>
      <c r="Z1629" s="82">
        <f t="shared" si="266"/>
        <v>0</v>
      </c>
      <c r="AA1629" s="75">
        <f t="shared" si="267"/>
        <v>0</v>
      </c>
      <c r="AB1629" s="75">
        <f t="shared" si="268"/>
        <v>0</v>
      </c>
      <c r="AC1629" s="82">
        <f t="shared" si="269"/>
        <v>0</v>
      </c>
    </row>
    <row r="1630" spans="1:29" x14ac:dyDescent="0.35">
      <c r="A1630" s="70" t="str">
        <f>'Activity rawdata'!A1629</f>
        <v>BH1435-1-24</v>
      </c>
      <c r="B1630" s="71" t="str">
        <f>'Activity rawdata'!B1629</f>
        <v>LB</v>
      </c>
      <c r="C1630" s="71" t="str">
        <f>IF('Activity rawdata'!C1629="PY","Planted",IF('Activity rawdata'!C1629="NY","Nat/Convert",IF('Activity rawdata'!C1629="NN","Nat/Nonconvert",IF('Activity rawdata'!C1629="OY","Planted"))))</f>
        <v>Planted</v>
      </c>
      <c r="D1630" s="70" t="str">
        <f>'Activity rawdata'!D1629</f>
        <v>STP2</v>
      </c>
      <c r="E1630" s="72" t="str">
        <f>'Activity rawdata'!E1629</f>
        <v>81</v>
      </c>
      <c r="F1630" s="73" t="str">
        <f>'Activity rawdata'!L1629</f>
        <v>MT2</v>
      </c>
      <c r="G1630" s="72" t="str">
        <f>'Activity rawdata'!R1629</f>
        <v>2068</v>
      </c>
      <c r="H1630" s="72" t="str">
        <f>IF('Activity rawdata'!P1629="AHTHIN1","1st Thin",IF('Activity rawdata'!P1629="AHCC","Clearcut",IF('Activity rawdata'!P1629="AHTHSMZ","SMZ Thin",IF('Activity rawdata'!P1629="AHTHIN2","2nd Thin",IF('Activity rawdata'!P1629="AFERTE","Early Fert",IF('Activity rawdata'!P1629="AFERTM","Mid Fert",IF('Activity rawdata'!P1629="AFERTL","Late Fert",  IF('Activity rawdata'!P1629="ASP","Site Prep", IF('Activity rawdata'!P1629="APLT","Plant",  IF('Activity rawdata'!P1629="ANREG","Natural Regeneration"))))))))))</f>
        <v>Late Fert</v>
      </c>
      <c r="I1630" s="74">
        <f>'Activity rawdata'!O1629</f>
        <v>86.12</v>
      </c>
      <c r="J1630" s="75">
        <f>'Activity rawdata'!N1629</f>
        <v>22</v>
      </c>
      <c r="K1630" s="75">
        <f>'Activity rawdata'!AC1629</f>
        <v>74.27</v>
      </c>
      <c r="L1630" s="75">
        <f>'Activity rawdata'!AD1629</f>
        <v>102.15</v>
      </c>
      <c r="M1630" s="76">
        <f>'Activity rawdata'!AE1629</f>
        <v>11.545794632781032</v>
      </c>
      <c r="N1630" s="83">
        <f>'Activity rawdata'!T1629+'Activity rawdata'!U1629</f>
        <v>0</v>
      </c>
      <c r="O1630" s="80">
        <f>'Activity rawdata'!V1629</f>
        <v>0</v>
      </c>
      <c r="P1630" s="80">
        <f>'Activity rawdata'!W1629</f>
        <v>0</v>
      </c>
      <c r="Q1630" s="80">
        <f>'Activity rawdata'!X1629</f>
        <v>0</v>
      </c>
      <c r="R1630" s="84">
        <f t="shared" si="260"/>
        <v>0</v>
      </c>
      <c r="S1630" s="80">
        <f>'Activity rawdata'!Z1629</f>
        <v>0</v>
      </c>
      <c r="T1630" s="80">
        <f>'Activity rawdata'!AA1629</f>
        <v>0</v>
      </c>
      <c r="U1630" s="80">
        <f t="shared" si="261"/>
        <v>0</v>
      </c>
      <c r="V1630" s="81">
        <f t="shared" si="262"/>
        <v>0</v>
      </c>
      <c r="W1630" s="75">
        <f t="shared" si="263"/>
        <v>0</v>
      </c>
      <c r="X1630" s="75">
        <f t="shared" si="264"/>
        <v>0</v>
      </c>
      <c r="Y1630" s="75">
        <f t="shared" si="265"/>
        <v>0</v>
      </c>
      <c r="Z1630" s="82">
        <f t="shared" si="266"/>
        <v>0</v>
      </c>
      <c r="AA1630" s="75">
        <f t="shared" si="267"/>
        <v>0</v>
      </c>
      <c r="AB1630" s="75">
        <f t="shared" si="268"/>
        <v>0</v>
      </c>
      <c r="AC1630" s="82">
        <f t="shared" si="269"/>
        <v>0</v>
      </c>
    </row>
    <row r="1631" spans="1:29" x14ac:dyDescent="0.35">
      <c r="A1631" s="70" t="str">
        <f>'Activity rawdata'!A1630</f>
        <v>BH1431-1-26</v>
      </c>
      <c r="B1631" s="71" t="str">
        <f>'Activity rawdata'!B1630</f>
        <v>LB</v>
      </c>
      <c r="C1631" s="71" t="str">
        <f>IF('Activity rawdata'!C1630="PY","Planted",IF('Activity rawdata'!C1630="NY","Nat/Convert",IF('Activity rawdata'!C1630="NN","Nat/Nonconvert",IF('Activity rawdata'!C1630="OY","Planted"))))</f>
        <v>Planted</v>
      </c>
      <c r="D1631" s="70" t="str">
        <f>'Activity rawdata'!D1630</f>
        <v>STP2</v>
      </c>
      <c r="E1631" s="72" t="str">
        <f>'Activity rawdata'!E1630</f>
        <v>82</v>
      </c>
      <c r="F1631" s="73" t="str">
        <f>'Activity rawdata'!L1630</f>
        <v>MT2</v>
      </c>
      <c r="G1631" s="72" t="str">
        <f>'Activity rawdata'!R1630</f>
        <v>2068</v>
      </c>
      <c r="H1631" s="72" t="str">
        <f>IF('Activity rawdata'!P1630="AHTHIN1","1st Thin",IF('Activity rawdata'!P1630="AHCC","Clearcut",IF('Activity rawdata'!P1630="AHTHSMZ","SMZ Thin",IF('Activity rawdata'!P1630="AHTHIN2","2nd Thin",IF('Activity rawdata'!P1630="AFERTE","Early Fert",IF('Activity rawdata'!P1630="AFERTM","Mid Fert",IF('Activity rawdata'!P1630="AFERTL","Late Fert",  IF('Activity rawdata'!P1630="ASP","Site Prep", IF('Activity rawdata'!P1630="APLT","Plant",  IF('Activity rawdata'!P1630="ANREG","Natural Regeneration"))))))))))</f>
        <v>Late Fert</v>
      </c>
      <c r="I1631" s="74">
        <f>'Activity rawdata'!O1630</f>
        <v>17.53</v>
      </c>
      <c r="J1631" s="75">
        <f>'Activity rawdata'!N1630</f>
        <v>22</v>
      </c>
      <c r="K1631" s="75">
        <f>'Activity rawdata'!AC1630</f>
        <v>74.27</v>
      </c>
      <c r="L1631" s="75">
        <f>'Activity rawdata'!AD1630</f>
        <v>102.15</v>
      </c>
      <c r="M1631" s="76">
        <f>'Activity rawdata'!AE1630</f>
        <v>11.545794632781032</v>
      </c>
      <c r="N1631" s="83">
        <f>'Activity rawdata'!T1630+'Activity rawdata'!U1630</f>
        <v>0</v>
      </c>
      <c r="O1631" s="80">
        <f>'Activity rawdata'!V1630</f>
        <v>0</v>
      </c>
      <c r="P1631" s="80">
        <f>'Activity rawdata'!W1630</f>
        <v>0</v>
      </c>
      <c r="Q1631" s="80">
        <f>'Activity rawdata'!X1630</f>
        <v>0</v>
      </c>
      <c r="R1631" s="84">
        <f t="shared" si="260"/>
        <v>0</v>
      </c>
      <c r="S1631" s="80">
        <f>'Activity rawdata'!Z1630</f>
        <v>0</v>
      </c>
      <c r="T1631" s="80">
        <f>'Activity rawdata'!AA1630</f>
        <v>0</v>
      </c>
      <c r="U1631" s="80">
        <f t="shared" si="261"/>
        <v>0</v>
      </c>
      <c r="V1631" s="81">
        <f t="shared" si="262"/>
        <v>0</v>
      </c>
      <c r="W1631" s="75">
        <f t="shared" si="263"/>
        <v>0</v>
      </c>
      <c r="X1631" s="75">
        <f t="shared" si="264"/>
        <v>0</v>
      </c>
      <c r="Y1631" s="75">
        <f t="shared" si="265"/>
        <v>0</v>
      </c>
      <c r="Z1631" s="82">
        <f t="shared" si="266"/>
        <v>0</v>
      </c>
      <c r="AA1631" s="75">
        <f t="shared" si="267"/>
        <v>0</v>
      </c>
      <c r="AB1631" s="75">
        <f t="shared" si="268"/>
        <v>0</v>
      </c>
      <c r="AC1631" s="82">
        <f t="shared" si="269"/>
        <v>0</v>
      </c>
    </row>
    <row r="1632" spans="1:29" x14ac:dyDescent="0.35">
      <c r="A1632" s="70" t="str">
        <f>'Activity rawdata'!A1631</f>
        <v>BH5186-1-185</v>
      </c>
      <c r="B1632" s="71" t="str">
        <f>'Activity rawdata'!B1631</f>
        <v>LB</v>
      </c>
      <c r="C1632" s="71" t="str">
        <f>IF('Activity rawdata'!C1631="PY","Planted",IF('Activity rawdata'!C1631="NY","Nat/Convert",IF('Activity rawdata'!C1631="NN","Nat/Nonconvert",IF('Activity rawdata'!C1631="OY","Planted"))))</f>
        <v>Planted</v>
      </c>
      <c r="D1632" s="70" t="str">
        <f>'Activity rawdata'!D1631</f>
        <v>STP2</v>
      </c>
      <c r="E1632" s="72" t="str">
        <f>'Activity rawdata'!E1631</f>
        <v>83</v>
      </c>
      <c r="F1632" s="73" t="str">
        <f>'Activity rawdata'!L1631</f>
        <v>MT1</v>
      </c>
      <c r="G1632" s="72" t="str">
        <f>'Activity rawdata'!R1631</f>
        <v>2068</v>
      </c>
      <c r="H1632" s="72" t="str">
        <f>IF('Activity rawdata'!P1631="AHTHIN1","1st Thin",IF('Activity rawdata'!P1631="AHCC","Clearcut",IF('Activity rawdata'!P1631="AHTHSMZ","SMZ Thin",IF('Activity rawdata'!P1631="AHTHIN2","2nd Thin",IF('Activity rawdata'!P1631="AFERTE","Early Fert",IF('Activity rawdata'!P1631="AFERTM","Mid Fert",IF('Activity rawdata'!P1631="AFERTL","Late Fert",  IF('Activity rawdata'!P1631="ASP","Site Prep", IF('Activity rawdata'!P1631="APLT","Plant",  IF('Activity rawdata'!P1631="ANREG","Natural Regeneration"))))))))))</f>
        <v>2nd Thin</v>
      </c>
      <c r="I1632" s="74">
        <f>'Activity rawdata'!O1631</f>
        <v>19.07</v>
      </c>
      <c r="J1632" s="75">
        <f>'Activity rawdata'!N1631</f>
        <v>20</v>
      </c>
      <c r="K1632" s="75">
        <f>'Activity rawdata'!AC1631</f>
        <v>106.56</v>
      </c>
      <c r="L1632" s="75">
        <f>'Activity rawdata'!AD1631</f>
        <v>185.94</v>
      </c>
      <c r="M1632" s="76">
        <f>'Activity rawdata'!AE1631</f>
        <v>10.25054589569045</v>
      </c>
      <c r="N1632" s="83">
        <f>'Activity rawdata'!T1631+'Activity rawdata'!U1631</f>
        <v>7.53</v>
      </c>
      <c r="O1632" s="80">
        <f>'Activity rawdata'!V1631</f>
        <v>22.16</v>
      </c>
      <c r="P1632" s="80">
        <f>'Activity rawdata'!W1631</f>
        <v>0</v>
      </c>
      <c r="Q1632" s="80">
        <f>'Activity rawdata'!X1631</f>
        <v>0</v>
      </c>
      <c r="R1632" s="84">
        <f t="shared" si="260"/>
        <v>29.69</v>
      </c>
      <c r="S1632" s="80">
        <f>'Activity rawdata'!Z1631</f>
        <v>0</v>
      </c>
      <c r="T1632" s="80">
        <f>'Activity rawdata'!AA1631</f>
        <v>0</v>
      </c>
      <c r="U1632" s="80">
        <f t="shared" si="261"/>
        <v>0</v>
      </c>
      <c r="V1632" s="81">
        <f t="shared" si="262"/>
        <v>143.59710000000001</v>
      </c>
      <c r="W1632" s="75">
        <f t="shared" si="263"/>
        <v>422.59120000000001</v>
      </c>
      <c r="X1632" s="75">
        <f t="shared" si="264"/>
        <v>0</v>
      </c>
      <c r="Y1632" s="75">
        <f t="shared" si="265"/>
        <v>0</v>
      </c>
      <c r="Z1632" s="82">
        <f t="shared" si="266"/>
        <v>566.18830000000003</v>
      </c>
      <c r="AA1632" s="75">
        <f t="shared" si="267"/>
        <v>0</v>
      </c>
      <c r="AB1632" s="75">
        <f t="shared" si="268"/>
        <v>0</v>
      </c>
      <c r="AC1632" s="82">
        <f t="shared" si="269"/>
        <v>0</v>
      </c>
    </row>
    <row r="1633" spans="1:29" x14ac:dyDescent="0.35">
      <c r="A1633" s="70" t="str">
        <f>'Activity rawdata'!A1632</f>
        <v>BH5186-1-184</v>
      </c>
      <c r="B1633" s="71" t="str">
        <f>'Activity rawdata'!B1632</f>
        <v>LB</v>
      </c>
      <c r="C1633" s="71" t="str">
        <f>IF('Activity rawdata'!C1632="PY","Planted",IF('Activity rawdata'!C1632="NY","Nat/Convert",IF('Activity rawdata'!C1632="NN","Nat/Nonconvert",IF('Activity rawdata'!C1632="OY","Planted"))))</f>
        <v>Planted</v>
      </c>
      <c r="D1633" s="70" t="str">
        <f>'Activity rawdata'!D1632</f>
        <v>STP2</v>
      </c>
      <c r="E1633" s="72" t="str">
        <f>'Activity rawdata'!E1632</f>
        <v>83</v>
      </c>
      <c r="F1633" s="73" t="str">
        <f>'Activity rawdata'!L1632</f>
        <v>MT1</v>
      </c>
      <c r="G1633" s="72" t="str">
        <f>'Activity rawdata'!R1632</f>
        <v>2068</v>
      </c>
      <c r="H1633" s="72" t="str">
        <f>IF('Activity rawdata'!P1632="AHTHIN1","1st Thin",IF('Activity rawdata'!P1632="AHCC","Clearcut",IF('Activity rawdata'!P1632="AHTHSMZ","SMZ Thin",IF('Activity rawdata'!P1632="AHTHIN2","2nd Thin",IF('Activity rawdata'!P1632="AFERTE","Early Fert",IF('Activity rawdata'!P1632="AFERTM","Mid Fert",IF('Activity rawdata'!P1632="AFERTL","Late Fert",  IF('Activity rawdata'!P1632="ASP","Site Prep", IF('Activity rawdata'!P1632="APLT","Plant",  IF('Activity rawdata'!P1632="ANREG","Natural Regeneration"))))))))))</f>
        <v>2nd Thin</v>
      </c>
      <c r="I1633" s="74">
        <f>'Activity rawdata'!O1632</f>
        <v>20.010000000000002</v>
      </c>
      <c r="J1633" s="75">
        <f>'Activity rawdata'!N1632</f>
        <v>20</v>
      </c>
      <c r="K1633" s="75">
        <f>'Activity rawdata'!AC1632</f>
        <v>106.56</v>
      </c>
      <c r="L1633" s="75">
        <f>'Activity rawdata'!AD1632</f>
        <v>185.94</v>
      </c>
      <c r="M1633" s="76">
        <f>'Activity rawdata'!AE1632</f>
        <v>10.25054589569045</v>
      </c>
      <c r="N1633" s="83">
        <f>'Activity rawdata'!T1632+'Activity rawdata'!U1632</f>
        <v>7.53</v>
      </c>
      <c r="O1633" s="80">
        <f>'Activity rawdata'!V1632</f>
        <v>22.16</v>
      </c>
      <c r="P1633" s="80">
        <f>'Activity rawdata'!W1632</f>
        <v>0</v>
      </c>
      <c r="Q1633" s="80">
        <f>'Activity rawdata'!X1632</f>
        <v>0</v>
      </c>
      <c r="R1633" s="84">
        <f t="shared" si="260"/>
        <v>29.69</v>
      </c>
      <c r="S1633" s="80">
        <f>'Activity rawdata'!Z1632</f>
        <v>0</v>
      </c>
      <c r="T1633" s="80">
        <f>'Activity rawdata'!AA1632</f>
        <v>0</v>
      </c>
      <c r="U1633" s="80">
        <f t="shared" si="261"/>
        <v>0</v>
      </c>
      <c r="V1633" s="81">
        <f t="shared" si="262"/>
        <v>150.67530000000002</v>
      </c>
      <c r="W1633" s="75">
        <f t="shared" si="263"/>
        <v>443.42160000000001</v>
      </c>
      <c r="X1633" s="75">
        <f t="shared" si="264"/>
        <v>0</v>
      </c>
      <c r="Y1633" s="75">
        <f t="shared" si="265"/>
        <v>0</v>
      </c>
      <c r="Z1633" s="82">
        <f t="shared" si="266"/>
        <v>594.09690000000001</v>
      </c>
      <c r="AA1633" s="75">
        <f t="shared" si="267"/>
        <v>0</v>
      </c>
      <c r="AB1633" s="75">
        <f t="shared" si="268"/>
        <v>0</v>
      </c>
      <c r="AC1633" s="82">
        <f t="shared" si="269"/>
        <v>0</v>
      </c>
    </row>
    <row r="1634" spans="1:29" x14ac:dyDescent="0.35">
      <c r="A1634" s="70" t="str">
        <f>'Activity rawdata'!A1633</f>
        <v>BH5186-1-181</v>
      </c>
      <c r="B1634" s="71" t="str">
        <f>'Activity rawdata'!B1633</f>
        <v>LB</v>
      </c>
      <c r="C1634" s="71" t="str">
        <f>IF('Activity rawdata'!C1633="PY","Planted",IF('Activity rawdata'!C1633="NY","Nat/Convert",IF('Activity rawdata'!C1633="NN","Nat/Nonconvert",IF('Activity rawdata'!C1633="OY","Planted"))))</f>
        <v>Planted</v>
      </c>
      <c r="D1634" s="70" t="str">
        <f>'Activity rawdata'!D1633</f>
        <v>STP2</v>
      </c>
      <c r="E1634" s="72" t="str">
        <f>'Activity rawdata'!E1633</f>
        <v>83</v>
      </c>
      <c r="F1634" s="73" t="str">
        <f>'Activity rawdata'!L1633</f>
        <v>MT1</v>
      </c>
      <c r="G1634" s="72" t="str">
        <f>'Activity rawdata'!R1633</f>
        <v>2068</v>
      </c>
      <c r="H1634" s="72" t="str">
        <f>IF('Activity rawdata'!P1633="AHTHIN1","1st Thin",IF('Activity rawdata'!P1633="AHCC","Clearcut",IF('Activity rawdata'!P1633="AHTHSMZ","SMZ Thin",IF('Activity rawdata'!P1633="AHTHIN2","2nd Thin",IF('Activity rawdata'!P1633="AFERTE","Early Fert",IF('Activity rawdata'!P1633="AFERTM","Mid Fert",IF('Activity rawdata'!P1633="AFERTL","Late Fert",  IF('Activity rawdata'!P1633="ASP","Site Prep", IF('Activity rawdata'!P1633="APLT","Plant",  IF('Activity rawdata'!P1633="ANREG","Natural Regeneration"))))))))))</f>
        <v>2nd Thin</v>
      </c>
      <c r="I1634" s="74">
        <f>'Activity rawdata'!O1633</f>
        <v>5.34</v>
      </c>
      <c r="J1634" s="75">
        <f>'Activity rawdata'!N1633</f>
        <v>20</v>
      </c>
      <c r="K1634" s="75">
        <f>'Activity rawdata'!AC1633</f>
        <v>106.56</v>
      </c>
      <c r="L1634" s="75">
        <f>'Activity rawdata'!AD1633</f>
        <v>185.94</v>
      </c>
      <c r="M1634" s="76">
        <f>'Activity rawdata'!AE1633</f>
        <v>10.25054589569045</v>
      </c>
      <c r="N1634" s="83">
        <f>'Activity rawdata'!T1633+'Activity rawdata'!U1633</f>
        <v>7.53</v>
      </c>
      <c r="O1634" s="80">
        <f>'Activity rawdata'!V1633</f>
        <v>22.16</v>
      </c>
      <c r="P1634" s="80">
        <f>'Activity rawdata'!W1633</f>
        <v>0</v>
      </c>
      <c r="Q1634" s="80">
        <f>'Activity rawdata'!X1633</f>
        <v>0</v>
      </c>
      <c r="R1634" s="84">
        <f t="shared" si="260"/>
        <v>29.69</v>
      </c>
      <c r="S1634" s="80">
        <f>'Activity rawdata'!Z1633</f>
        <v>0</v>
      </c>
      <c r="T1634" s="80">
        <f>'Activity rawdata'!AA1633</f>
        <v>0</v>
      </c>
      <c r="U1634" s="80">
        <f t="shared" si="261"/>
        <v>0</v>
      </c>
      <c r="V1634" s="81">
        <f t="shared" si="262"/>
        <v>40.2102</v>
      </c>
      <c r="W1634" s="75">
        <f t="shared" si="263"/>
        <v>118.3344</v>
      </c>
      <c r="X1634" s="75">
        <f t="shared" si="264"/>
        <v>0</v>
      </c>
      <c r="Y1634" s="75">
        <f t="shared" si="265"/>
        <v>0</v>
      </c>
      <c r="Z1634" s="82">
        <f t="shared" si="266"/>
        <v>158.5446</v>
      </c>
      <c r="AA1634" s="75">
        <f t="shared" si="267"/>
        <v>0</v>
      </c>
      <c r="AB1634" s="75">
        <f t="shared" si="268"/>
        <v>0</v>
      </c>
      <c r="AC1634" s="82">
        <f t="shared" si="269"/>
        <v>0</v>
      </c>
    </row>
    <row r="1635" spans="1:29" x14ac:dyDescent="0.35">
      <c r="A1635" s="70" t="str">
        <f>'Activity rawdata'!A1634</f>
        <v>BH2046-1-56</v>
      </c>
      <c r="B1635" s="71" t="str">
        <f>'Activity rawdata'!B1634</f>
        <v>LB</v>
      </c>
      <c r="C1635" s="71" t="str">
        <f>IF('Activity rawdata'!C1634="PY","Planted",IF('Activity rawdata'!C1634="NY","Nat/Convert",IF('Activity rawdata'!C1634="NN","Nat/Nonconvert",IF('Activity rawdata'!C1634="OY","Planted"))))</f>
        <v>Planted</v>
      </c>
      <c r="D1635" s="70" t="str">
        <f>'Activity rawdata'!D1634</f>
        <v>STP2</v>
      </c>
      <c r="E1635" s="72" t="str">
        <f>'Activity rawdata'!E1634</f>
        <v>76</v>
      </c>
      <c r="F1635" s="73" t="str">
        <f>'Activity rawdata'!L1634</f>
        <v>MT1</v>
      </c>
      <c r="G1635" s="72" t="str">
        <f>'Activity rawdata'!R1634</f>
        <v>2068</v>
      </c>
      <c r="H1635" s="72" t="str">
        <f>IF('Activity rawdata'!P1634="AHTHIN1","1st Thin",IF('Activity rawdata'!P1634="AHCC","Clearcut",IF('Activity rawdata'!P1634="AHTHSMZ","SMZ Thin",IF('Activity rawdata'!P1634="AHTHIN2","2nd Thin",IF('Activity rawdata'!P1634="AFERTE","Early Fert",IF('Activity rawdata'!P1634="AFERTM","Mid Fert",IF('Activity rawdata'!P1634="AFERTL","Late Fert",  IF('Activity rawdata'!P1634="ASP","Site Prep", IF('Activity rawdata'!P1634="APLT","Plant",  IF('Activity rawdata'!P1634="ANREG","Natural Regeneration"))))))))))</f>
        <v>2nd Thin</v>
      </c>
      <c r="I1635" s="74">
        <f>'Activity rawdata'!O1634</f>
        <v>33.880000000000003</v>
      </c>
      <c r="J1635" s="75">
        <f>'Activity rawdata'!N1634</f>
        <v>21</v>
      </c>
      <c r="K1635" s="75">
        <f>'Activity rawdata'!AC1634</f>
        <v>110.09</v>
      </c>
      <c r="L1635" s="75">
        <f>'Activity rawdata'!AD1634</f>
        <v>184.55</v>
      </c>
      <c r="M1635" s="76">
        <f>'Activity rawdata'!AE1634</f>
        <v>10.45811018018499</v>
      </c>
      <c r="N1635" s="83">
        <f>'Activity rawdata'!T1634+'Activity rawdata'!U1634</f>
        <v>7.5</v>
      </c>
      <c r="O1635" s="80">
        <f>'Activity rawdata'!V1634</f>
        <v>25.29</v>
      </c>
      <c r="P1635" s="80">
        <f>'Activity rawdata'!W1634</f>
        <v>0</v>
      </c>
      <c r="Q1635" s="80">
        <f>'Activity rawdata'!X1634</f>
        <v>0</v>
      </c>
      <c r="R1635" s="84">
        <f t="shared" si="260"/>
        <v>32.79</v>
      </c>
      <c r="S1635" s="80">
        <f>'Activity rawdata'!Z1634</f>
        <v>0</v>
      </c>
      <c r="T1635" s="80">
        <f>'Activity rawdata'!AA1634</f>
        <v>0</v>
      </c>
      <c r="U1635" s="80">
        <f t="shared" si="261"/>
        <v>0</v>
      </c>
      <c r="V1635" s="81">
        <f t="shared" si="262"/>
        <v>254.10000000000002</v>
      </c>
      <c r="W1635" s="75">
        <f t="shared" si="263"/>
        <v>856.8252</v>
      </c>
      <c r="X1635" s="75">
        <f t="shared" si="264"/>
        <v>0</v>
      </c>
      <c r="Y1635" s="75">
        <f t="shared" si="265"/>
        <v>0</v>
      </c>
      <c r="Z1635" s="82">
        <f t="shared" si="266"/>
        <v>1110.9252000000001</v>
      </c>
      <c r="AA1635" s="75">
        <f t="shared" si="267"/>
        <v>0</v>
      </c>
      <c r="AB1635" s="75">
        <f t="shared" si="268"/>
        <v>0</v>
      </c>
      <c r="AC1635" s="82">
        <f t="shared" si="269"/>
        <v>0</v>
      </c>
    </row>
    <row r="1636" spans="1:29" x14ac:dyDescent="0.35">
      <c r="A1636" s="70" t="str">
        <f>'Activity rawdata'!A1635</f>
        <v>BH2046-1-61</v>
      </c>
      <c r="B1636" s="71" t="str">
        <f>'Activity rawdata'!B1635</f>
        <v>LB</v>
      </c>
      <c r="C1636" s="71" t="str">
        <f>IF('Activity rawdata'!C1635="PY","Planted",IF('Activity rawdata'!C1635="NY","Nat/Convert",IF('Activity rawdata'!C1635="NN","Nat/Nonconvert",IF('Activity rawdata'!C1635="OY","Planted"))))</f>
        <v>Planted</v>
      </c>
      <c r="D1636" s="70" t="str">
        <f>'Activity rawdata'!D1635</f>
        <v>STP2</v>
      </c>
      <c r="E1636" s="72" t="str">
        <f>'Activity rawdata'!E1635</f>
        <v>77</v>
      </c>
      <c r="F1636" s="73" t="str">
        <f>'Activity rawdata'!L1635</f>
        <v>MT1</v>
      </c>
      <c r="G1636" s="72" t="str">
        <f>'Activity rawdata'!R1635</f>
        <v>2068</v>
      </c>
      <c r="H1636" s="72" t="str">
        <f>IF('Activity rawdata'!P1635="AHTHIN1","1st Thin",IF('Activity rawdata'!P1635="AHCC","Clearcut",IF('Activity rawdata'!P1635="AHTHSMZ","SMZ Thin",IF('Activity rawdata'!P1635="AHTHIN2","2nd Thin",IF('Activity rawdata'!P1635="AFERTE","Early Fert",IF('Activity rawdata'!P1635="AFERTM","Mid Fert",IF('Activity rawdata'!P1635="AFERTL","Late Fert",  IF('Activity rawdata'!P1635="ASP","Site Prep", IF('Activity rawdata'!P1635="APLT","Plant",  IF('Activity rawdata'!P1635="ANREG","Natural Regeneration"))))))))))</f>
        <v>2nd Thin</v>
      </c>
      <c r="I1636" s="74">
        <f>'Activity rawdata'!O1635</f>
        <v>6</v>
      </c>
      <c r="J1636" s="75">
        <f>'Activity rawdata'!N1635</f>
        <v>21</v>
      </c>
      <c r="K1636" s="75">
        <f>'Activity rawdata'!AC1635</f>
        <v>110.09</v>
      </c>
      <c r="L1636" s="75">
        <f>'Activity rawdata'!AD1635</f>
        <v>184.55</v>
      </c>
      <c r="M1636" s="76">
        <f>'Activity rawdata'!AE1635</f>
        <v>10.45811018018499</v>
      </c>
      <c r="N1636" s="83">
        <f>'Activity rawdata'!T1635+'Activity rawdata'!U1635</f>
        <v>7.5</v>
      </c>
      <c r="O1636" s="80">
        <f>'Activity rawdata'!V1635</f>
        <v>25.29</v>
      </c>
      <c r="P1636" s="80">
        <f>'Activity rawdata'!W1635</f>
        <v>0</v>
      </c>
      <c r="Q1636" s="80">
        <f>'Activity rawdata'!X1635</f>
        <v>0</v>
      </c>
      <c r="R1636" s="84">
        <f t="shared" si="260"/>
        <v>32.79</v>
      </c>
      <c r="S1636" s="80">
        <f>'Activity rawdata'!Z1635</f>
        <v>0</v>
      </c>
      <c r="T1636" s="80">
        <f>'Activity rawdata'!AA1635</f>
        <v>0</v>
      </c>
      <c r="U1636" s="80">
        <f t="shared" si="261"/>
        <v>0</v>
      </c>
      <c r="V1636" s="81">
        <f t="shared" si="262"/>
        <v>45</v>
      </c>
      <c r="W1636" s="75">
        <f t="shared" si="263"/>
        <v>151.74</v>
      </c>
      <c r="X1636" s="75">
        <f t="shared" si="264"/>
        <v>0</v>
      </c>
      <c r="Y1636" s="75">
        <f t="shared" si="265"/>
        <v>0</v>
      </c>
      <c r="Z1636" s="82">
        <f t="shared" si="266"/>
        <v>196.74</v>
      </c>
      <c r="AA1636" s="75">
        <f t="shared" si="267"/>
        <v>0</v>
      </c>
      <c r="AB1636" s="75">
        <f t="shared" si="268"/>
        <v>0</v>
      </c>
      <c r="AC1636" s="82">
        <f t="shared" si="269"/>
        <v>0</v>
      </c>
    </row>
    <row r="1637" spans="1:29" x14ac:dyDescent="0.35">
      <c r="A1637" s="70" t="str">
        <f>'Activity rawdata'!A1636</f>
        <v>BH6125-1-269</v>
      </c>
      <c r="B1637" s="71" t="str">
        <f>'Activity rawdata'!B1636</f>
        <v>LB</v>
      </c>
      <c r="C1637" s="71" t="str">
        <f>IF('Activity rawdata'!C1636="PY","Planted",IF('Activity rawdata'!C1636="NY","Nat/Convert",IF('Activity rawdata'!C1636="NN","Nat/Nonconvert",IF('Activity rawdata'!C1636="OY","Planted"))))</f>
        <v>Planted</v>
      </c>
      <c r="D1637" s="70" t="str">
        <f>'Activity rawdata'!D1636</f>
        <v>STP2</v>
      </c>
      <c r="E1637" s="72" t="str">
        <f>'Activity rawdata'!E1636</f>
        <v>77</v>
      </c>
      <c r="F1637" s="73" t="str">
        <f>'Activity rawdata'!L1636</f>
        <v>MT1</v>
      </c>
      <c r="G1637" s="72" t="str">
        <f>'Activity rawdata'!R1636</f>
        <v>2068</v>
      </c>
      <c r="H1637" s="72" t="str">
        <f>IF('Activity rawdata'!P1636="AHTHIN1","1st Thin",IF('Activity rawdata'!P1636="AHCC","Clearcut",IF('Activity rawdata'!P1636="AHTHSMZ","SMZ Thin",IF('Activity rawdata'!P1636="AHTHIN2","2nd Thin",IF('Activity rawdata'!P1636="AFERTE","Early Fert",IF('Activity rawdata'!P1636="AFERTM","Mid Fert",IF('Activity rawdata'!P1636="AFERTL","Late Fert",  IF('Activity rawdata'!P1636="ASP","Site Prep", IF('Activity rawdata'!P1636="APLT","Plant",  IF('Activity rawdata'!P1636="ANREG","Natural Regeneration"))))))))))</f>
        <v>2nd Thin</v>
      </c>
      <c r="I1637" s="74">
        <f>'Activity rawdata'!O1636</f>
        <v>67.58</v>
      </c>
      <c r="J1637" s="75">
        <f>'Activity rawdata'!N1636</f>
        <v>21</v>
      </c>
      <c r="K1637" s="75">
        <f>'Activity rawdata'!AC1636</f>
        <v>99.82</v>
      </c>
      <c r="L1637" s="75">
        <f>'Activity rawdata'!AD1636</f>
        <v>184.55</v>
      </c>
      <c r="M1637" s="76">
        <f>'Activity rawdata'!AE1636</f>
        <v>9.9583654499997287</v>
      </c>
      <c r="N1637" s="83">
        <f>'Activity rawdata'!T1636+'Activity rawdata'!U1636</f>
        <v>7.06</v>
      </c>
      <c r="O1637" s="80">
        <f>'Activity rawdata'!V1636</f>
        <v>15.84</v>
      </c>
      <c r="P1637" s="80">
        <f>'Activity rawdata'!W1636</f>
        <v>0</v>
      </c>
      <c r="Q1637" s="80">
        <f>'Activity rawdata'!X1636</f>
        <v>0</v>
      </c>
      <c r="R1637" s="84">
        <f t="shared" si="260"/>
        <v>22.9</v>
      </c>
      <c r="S1637" s="80">
        <f>'Activity rawdata'!Z1636</f>
        <v>0</v>
      </c>
      <c r="T1637" s="80">
        <f>'Activity rawdata'!AA1636</f>
        <v>0</v>
      </c>
      <c r="U1637" s="80">
        <f t="shared" si="261"/>
        <v>0</v>
      </c>
      <c r="V1637" s="81">
        <f t="shared" si="262"/>
        <v>477.11479999999995</v>
      </c>
      <c r="W1637" s="75">
        <f t="shared" si="263"/>
        <v>1070.4672</v>
      </c>
      <c r="X1637" s="75">
        <f t="shared" si="264"/>
        <v>0</v>
      </c>
      <c r="Y1637" s="75">
        <f t="shared" si="265"/>
        <v>0</v>
      </c>
      <c r="Z1637" s="82">
        <f t="shared" si="266"/>
        <v>1547.5819999999999</v>
      </c>
      <c r="AA1637" s="75">
        <f t="shared" si="267"/>
        <v>0</v>
      </c>
      <c r="AB1637" s="75">
        <f t="shared" si="268"/>
        <v>0</v>
      </c>
      <c r="AC1637" s="82">
        <f t="shared" si="269"/>
        <v>0</v>
      </c>
    </row>
    <row r="1638" spans="1:29" x14ac:dyDescent="0.35">
      <c r="A1638" s="70" t="str">
        <f>'Activity rawdata'!A1637</f>
        <v>BH6125-1-369</v>
      </c>
      <c r="B1638" s="71" t="str">
        <f>'Activity rawdata'!B1637</f>
        <v>LB</v>
      </c>
      <c r="C1638" s="71" t="str">
        <f>IF('Activity rawdata'!C1637="PY","Planted",IF('Activity rawdata'!C1637="NY","Nat/Convert",IF('Activity rawdata'!C1637="NN","Nat/Nonconvert",IF('Activity rawdata'!C1637="OY","Planted"))))</f>
        <v>Planted</v>
      </c>
      <c r="D1638" s="70" t="str">
        <f>'Activity rawdata'!D1637</f>
        <v>STP2</v>
      </c>
      <c r="E1638" s="72" t="str">
        <f>'Activity rawdata'!E1637</f>
        <v>88</v>
      </c>
      <c r="F1638" s="73" t="str">
        <f>'Activity rawdata'!L1637</f>
        <v>MT2</v>
      </c>
      <c r="G1638" s="72" t="str">
        <f>'Activity rawdata'!R1637</f>
        <v>2068</v>
      </c>
      <c r="H1638" s="72" t="str">
        <f>IF('Activity rawdata'!P1637="AHTHIN1","1st Thin",IF('Activity rawdata'!P1637="AHCC","Clearcut",IF('Activity rawdata'!P1637="AHTHSMZ","SMZ Thin",IF('Activity rawdata'!P1637="AHTHIN2","2nd Thin",IF('Activity rawdata'!P1637="AFERTE","Early Fert",IF('Activity rawdata'!P1637="AFERTM","Mid Fert",IF('Activity rawdata'!P1637="AFERTL","Late Fert",  IF('Activity rawdata'!P1637="ASP","Site Prep", IF('Activity rawdata'!P1637="APLT","Plant",  IF('Activity rawdata'!P1637="ANREG","Natural Regeneration"))))))))))</f>
        <v>Clearcut</v>
      </c>
      <c r="I1638" s="74">
        <f>'Activity rawdata'!O1637</f>
        <v>60.22</v>
      </c>
      <c r="J1638" s="75">
        <f>'Activity rawdata'!N1637</f>
        <v>29</v>
      </c>
      <c r="K1638" s="75">
        <f>'Activity rawdata'!AC1637</f>
        <v>97.79</v>
      </c>
      <c r="L1638" s="75">
        <f>'Activity rawdata'!AD1637</f>
        <v>101.57</v>
      </c>
      <c r="M1638" s="76">
        <f>'Activity rawdata'!AE1637</f>
        <v>13.286200398813738</v>
      </c>
      <c r="N1638" s="83">
        <f>'Activity rawdata'!T1637+'Activity rawdata'!U1637</f>
        <v>15.39</v>
      </c>
      <c r="O1638" s="80">
        <f>'Activity rawdata'!V1637</f>
        <v>49.52</v>
      </c>
      <c r="P1638" s="80">
        <f>'Activity rawdata'!W1637</f>
        <v>52.84</v>
      </c>
      <c r="Q1638" s="80">
        <f>'Activity rawdata'!X1637</f>
        <v>0</v>
      </c>
      <c r="R1638" s="84">
        <f t="shared" si="260"/>
        <v>117.75</v>
      </c>
      <c r="S1638" s="80">
        <f>'Activity rawdata'!Z1637</f>
        <v>0</v>
      </c>
      <c r="T1638" s="80">
        <f>'Activity rawdata'!AA1637</f>
        <v>0</v>
      </c>
      <c r="U1638" s="80">
        <f t="shared" si="261"/>
        <v>0</v>
      </c>
      <c r="V1638" s="81">
        <f t="shared" si="262"/>
        <v>926.78579999999999</v>
      </c>
      <c r="W1638" s="75">
        <f t="shared" si="263"/>
        <v>2982.0944</v>
      </c>
      <c r="X1638" s="75">
        <f t="shared" si="264"/>
        <v>3182.0248000000001</v>
      </c>
      <c r="Y1638" s="75">
        <f t="shared" si="265"/>
        <v>0</v>
      </c>
      <c r="Z1638" s="82">
        <f t="shared" si="266"/>
        <v>7090.9050000000007</v>
      </c>
      <c r="AA1638" s="75">
        <f t="shared" si="267"/>
        <v>0</v>
      </c>
      <c r="AB1638" s="75">
        <f t="shared" si="268"/>
        <v>0</v>
      </c>
      <c r="AC1638" s="82">
        <f t="shared" si="269"/>
        <v>0</v>
      </c>
    </row>
    <row r="1639" spans="1:29" x14ac:dyDescent="0.35">
      <c r="A1639" s="70" t="str">
        <f>'Activity rawdata'!A1638</f>
        <v>BH6125-1-376</v>
      </c>
      <c r="B1639" s="71" t="str">
        <f>'Activity rawdata'!B1638</f>
        <v>LB</v>
      </c>
      <c r="C1639" s="71" t="str">
        <f>IF('Activity rawdata'!C1638="PY","Planted",IF('Activity rawdata'!C1638="NY","Nat/Convert",IF('Activity rawdata'!C1638="NN","Nat/Nonconvert",IF('Activity rawdata'!C1638="OY","Planted"))))</f>
        <v>Planted</v>
      </c>
      <c r="D1639" s="70" t="str">
        <f>'Activity rawdata'!D1638</f>
        <v>STP2</v>
      </c>
      <c r="E1639" s="72" t="str">
        <f>'Activity rawdata'!E1638</f>
        <v>78</v>
      </c>
      <c r="F1639" s="73" t="str">
        <f>'Activity rawdata'!L1638</f>
        <v>MT2</v>
      </c>
      <c r="G1639" s="72" t="str">
        <f>'Activity rawdata'!R1638</f>
        <v>2068</v>
      </c>
      <c r="H1639" s="72" t="str">
        <f>IF('Activity rawdata'!P1638="AHTHIN1","1st Thin",IF('Activity rawdata'!P1638="AHCC","Clearcut",IF('Activity rawdata'!P1638="AHTHSMZ","SMZ Thin",IF('Activity rawdata'!P1638="AHTHIN2","2nd Thin",IF('Activity rawdata'!P1638="AFERTE","Early Fert",IF('Activity rawdata'!P1638="AFERTM","Mid Fert",IF('Activity rawdata'!P1638="AFERTL","Late Fert",  IF('Activity rawdata'!P1638="ASP","Site Prep", IF('Activity rawdata'!P1638="APLT","Plant",  IF('Activity rawdata'!P1638="ANREG","Natural Regeneration"))))))))))</f>
        <v>Clearcut</v>
      </c>
      <c r="I1639" s="74">
        <f>'Activity rawdata'!O1638</f>
        <v>61.85</v>
      </c>
      <c r="J1639" s="75">
        <f>'Activity rawdata'!N1638</f>
        <v>29</v>
      </c>
      <c r="K1639" s="75">
        <f>'Activity rawdata'!AC1638</f>
        <v>99.1</v>
      </c>
      <c r="L1639" s="75">
        <f>'Activity rawdata'!AD1638</f>
        <v>122.02</v>
      </c>
      <c r="M1639" s="76">
        <f>'Activity rawdata'!AE1638</f>
        <v>12.20274732798894</v>
      </c>
      <c r="N1639" s="83">
        <f>'Activity rawdata'!T1638+'Activity rawdata'!U1638</f>
        <v>13.03</v>
      </c>
      <c r="O1639" s="80">
        <f>'Activity rawdata'!V1638</f>
        <v>71.23</v>
      </c>
      <c r="P1639" s="80">
        <f>'Activity rawdata'!W1638</f>
        <v>19.41</v>
      </c>
      <c r="Q1639" s="80">
        <f>'Activity rawdata'!X1638</f>
        <v>0</v>
      </c>
      <c r="R1639" s="84">
        <f t="shared" si="260"/>
        <v>103.67</v>
      </c>
      <c r="S1639" s="80">
        <f>'Activity rawdata'!Z1638</f>
        <v>0</v>
      </c>
      <c r="T1639" s="80">
        <f>'Activity rawdata'!AA1638</f>
        <v>0</v>
      </c>
      <c r="U1639" s="80">
        <f t="shared" si="261"/>
        <v>0</v>
      </c>
      <c r="V1639" s="81">
        <f t="shared" si="262"/>
        <v>805.90549999999996</v>
      </c>
      <c r="W1639" s="75">
        <f t="shared" si="263"/>
        <v>4405.5754999999999</v>
      </c>
      <c r="X1639" s="75">
        <f t="shared" si="264"/>
        <v>1200.5085000000001</v>
      </c>
      <c r="Y1639" s="75">
        <f t="shared" si="265"/>
        <v>0</v>
      </c>
      <c r="Z1639" s="82">
        <f t="shared" si="266"/>
        <v>6411.9894999999997</v>
      </c>
      <c r="AA1639" s="75">
        <f t="shared" si="267"/>
        <v>0</v>
      </c>
      <c r="AB1639" s="75">
        <f t="shared" si="268"/>
        <v>0</v>
      </c>
      <c r="AC1639" s="82">
        <f t="shared" si="269"/>
        <v>0</v>
      </c>
    </row>
    <row r="1640" spans="1:29" x14ac:dyDescent="0.35">
      <c r="A1640" s="70" t="str">
        <f>'Activity rawdata'!A1639</f>
        <v>BH6112-1-262</v>
      </c>
      <c r="B1640" s="71" t="str">
        <f>'Activity rawdata'!B1639</f>
        <v>LB</v>
      </c>
      <c r="C1640" s="71" t="str">
        <f>IF('Activity rawdata'!C1639="PY","Planted",IF('Activity rawdata'!C1639="NY","Nat/Convert",IF('Activity rawdata'!C1639="NN","Nat/Nonconvert",IF('Activity rawdata'!C1639="OY","Planted"))))</f>
        <v>Planted</v>
      </c>
      <c r="D1640" s="70" t="str">
        <f>'Activity rawdata'!D1639</f>
        <v>STP2</v>
      </c>
      <c r="E1640" s="72" t="str">
        <f>'Activity rawdata'!E1639</f>
        <v>82</v>
      </c>
      <c r="F1640" s="73" t="str">
        <f>'Activity rawdata'!L1639</f>
        <v>MT2</v>
      </c>
      <c r="G1640" s="72" t="str">
        <f>'Activity rawdata'!R1639</f>
        <v>2068</v>
      </c>
      <c r="H1640" s="72" t="str">
        <f>IF('Activity rawdata'!P1639="AHTHIN1","1st Thin",IF('Activity rawdata'!P1639="AHCC","Clearcut",IF('Activity rawdata'!P1639="AHTHSMZ","SMZ Thin",IF('Activity rawdata'!P1639="AHTHIN2","2nd Thin",IF('Activity rawdata'!P1639="AFERTE","Early Fert",IF('Activity rawdata'!P1639="AFERTM","Mid Fert",IF('Activity rawdata'!P1639="AFERTL","Late Fert",  IF('Activity rawdata'!P1639="ASP","Site Prep", IF('Activity rawdata'!P1639="APLT","Plant",  IF('Activity rawdata'!P1639="ANREG","Natural Regeneration"))))))))))</f>
        <v>Clearcut</v>
      </c>
      <c r="I1640" s="74">
        <f>'Activity rawdata'!O1639</f>
        <v>10.25</v>
      </c>
      <c r="J1640" s="75">
        <f>'Activity rawdata'!N1639</f>
        <v>29</v>
      </c>
      <c r="K1640" s="75">
        <f>'Activity rawdata'!AC1639</f>
        <v>101.4</v>
      </c>
      <c r="L1640" s="75">
        <f>'Activity rawdata'!AD1639</f>
        <v>114.73</v>
      </c>
      <c r="M1640" s="76">
        <f>'Activity rawdata'!AE1639</f>
        <v>12.729659368902214</v>
      </c>
      <c r="N1640" s="83">
        <f>'Activity rawdata'!T1639+'Activity rawdata'!U1639</f>
        <v>14.6</v>
      </c>
      <c r="O1640" s="80">
        <f>'Activity rawdata'!V1639</f>
        <v>62.63</v>
      </c>
      <c r="P1640" s="80">
        <f>'Activity rawdata'!W1639</f>
        <v>37.49</v>
      </c>
      <c r="Q1640" s="80">
        <f>'Activity rawdata'!X1639</f>
        <v>0</v>
      </c>
      <c r="R1640" s="84">
        <f t="shared" si="260"/>
        <v>114.72</v>
      </c>
      <c r="S1640" s="80">
        <f>'Activity rawdata'!Z1639</f>
        <v>0</v>
      </c>
      <c r="T1640" s="80">
        <f>'Activity rawdata'!AA1639</f>
        <v>0</v>
      </c>
      <c r="U1640" s="80">
        <f t="shared" si="261"/>
        <v>0</v>
      </c>
      <c r="V1640" s="81">
        <f t="shared" si="262"/>
        <v>149.65</v>
      </c>
      <c r="W1640" s="75">
        <f t="shared" si="263"/>
        <v>641.95749999999998</v>
      </c>
      <c r="X1640" s="75">
        <f t="shared" si="264"/>
        <v>384.27250000000004</v>
      </c>
      <c r="Y1640" s="75">
        <f t="shared" si="265"/>
        <v>0</v>
      </c>
      <c r="Z1640" s="82">
        <f t="shared" si="266"/>
        <v>1175.8800000000001</v>
      </c>
      <c r="AA1640" s="75">
        <f t="shared" si="267"/>
        <v>0</v>
      </c>
      <c r="AB1640" s="75">
        <f t="shared" si="268"/>
        <v>0</v>
      </c>
      <c r="AC1640" s="82">
        <f t="shared" si="269"/>
        <v>0</v>
      </c>
    </row>
    <row r="1641" spans="1:29" x14ac:dyDescent="0.35">
      <c r="A1641" s="70" t="str">
        <f>'Activity rawdata'!A1640</f>
        <v>BH1427-1-337</v>
      </c>
      <c r="B1641" s="71" t="str">
        <f>'Activity rawdata'!B1640</f>
        <v>LB</v>
      </c>
      <c r="C1641" s="71" t="str">
        <f>IF('Activity rawdata'!C1640="PY","Planted",IF('Activity rawdata'!C1640="NY","Nat/Convert",IF('Activity rawdata'!C1640="NN","Nat/Nonconvert",IF('Activity rawdata'!C1640="OY","Planted"))))</f>
        <v>Planted</v>
      </c>
      <c r="D1641" s="70" t="str">
        <f>'Activity rawdata'!D1640</f>
        <v>STP2</v>
      </c>
      <c r="E1641" s="72" t="str">
        <f>'Activity rawdata'!E1640</f>
        <v>88</v>
      </c>
      <c r="F1641" s="73" t="str">
        <f>'Activity rawdata'!L1640</f>
        <v>MT2</v>
      </c>
      <c r="G1641" s="72" t="str">
        <f>'Activity rawdata'!R1640</f>
        <v>2068</v>
      </c>
      <c r="H1641" s="72" t="str">
        <f>IF('Activity rawdata'!P1640="AHTHIN1","1st Thin",IF('Activity rawdata'!P1640="AHCC","Clearcut",IF('Activity rawdata'!P1640="AHTHSMZ","SMZ Thin",IF('Activity rawdata'!P1640="AHTHIN2","2nd Thin",IF('Activity rawdata'!P1640="AFERTE","Early Fert",IF('Activity rawdata'!P1640="AFERTM","Mid Fert",IF('Activity rawdata'!P1640="AFERTL","Late Fert",  IF('Activity rawdata'!P1640="ASP","Site Prep", IF('Activity rawdata'!P1640="APLT","Plant",  IF('Activity rawdata'!P1640="ANREG","Natural Regeneration"))))))))))</f>
        <v>Clearcut</v>
      </c>
      <c r="I1641" s="74">
        <f>'Activity rawdata'!O1640</f>
        <v>82.28</v>
      </c>
      <c r="J1641" s="75">
        <f>'Activity rawdata'!N1640</f>
        <v>29</v>
      </c>
      <c r="K1641" s="75">
        <f>'Activity rawdata'!AC1640</f>
        <v>98.48</v>
      </c>
      <c r="L1641" s="75">
        <f>'Activity rawdata'!AD1640</f>
        <v>96.23</v>
      </c>
      <c r="M1641" s="76">
        <f>'Activity rawdata'!AE1640</f>
        <v>13.697934302884455</v>
      </c>
      <c r="N1641" s="83">
        <f>'Activity rawdata'!T1640+'Activity rawdata'!U1640</f>
        <v>46.73</v>
      </c>
      <c r="O1641" s="80">
        <f>'Activity rawdata'!V1640</f>
        <v>40.65</v>
      </c>
      <c r="P1641" s="80">
        <f>'Activity rawdata'!W1640</f>
        <v>0</v>
      </c>
      <c r="Q1641" s="80">
        <f>'Activity rawdata'!X1640</f>
        <v>37.15</v>
      </c>
      <c r="R1641" s="84">
        <f t="shared" si="260"/>
        <v>124.53</v>
      </c>
      <c r="S1641" s="80">
        <f>'Activity rawdata'!Z1640</f>
        <v>0</v>
      </c>
      <c r="T1641" s="80">
        <f>'Activity rawdata'!AA1640</f>
        <v>0</v>
      </c>
      <c r="U1641" s="80">
        <f t="shared" si="261"/>
        <v>0</v>
      </c>
      <c r="V1641" s="81">
        <f t="shared" si="262"/>
        <v>3844.9443999999999</v>
      </c>
      <c r="W1641" s="75">
        <f t="shared" si="263"/>
        <v>3344.6819999999998</v>
      </c>
      <c r="X1641" s="75">
        <f t="shared" si="264"/>
        <v>0</v>
      </c>
      <c r="Y1641" s="75">
        <f t="shared" si="265"/>
        <v>3056.7019999999998</v>
      </c>
      <c r="Z1641" s="82">
        <f t="shared" si="266"/>
        <v>10246.328399999999</v>
      </c>
      <c r="AA1641" s="75">
        <f t="shared" si="267"/>
        <v>0</v>
      </c>
      <c r="AB1641" s="75">
        <f t="shared" si="268"/>
        <v>0</v>
      </c>
      <c r="AC1641" s="82">
        <f t="shared" si="269"/>
        <v>0</v>
      </c>
    </row>
    <row r="1642" spans="1:29" x14ac:dyDescent="0.35">
      <c r="A1642" s="70" t="str">
        <f>'Activity rawdata'!A1641</f>
        <v>BH1431-1-27</v>
      </c>
      <c r="B1642" s="71" t="str">
        <f>'Activity rawdata'!B1641</f>
        <v>LB</v>
      </c>
      <c r="C1642" s="71" t="str">
        <f>IF('Activity rawdata'!C1641="PY","Planted",IF('Activity rawdata'!C1641="NY","Nat/Convert",IF('Activity rawdata'!C1641="NN","Nat/Nonconvert",IF('Activity rawdata'!C1641="OY","Planted"))))</f>
        <v>Planted</v>
      </c>
      <c r="D1642" s="70" t="str">
        <f>'Activity rawdata'!D1641</f>
        <v>STP2</v>
      </c>
      <c r="E1642" s="72" t="str">
        <f>'Activity rawdata'!E1641</f>
        <v>88</v>
      </c>
      <c r="F1642" s="73" t="str">
        <f>'Activity rawdata'!L1641</f>
        <v>MT2</v>
      </c>
      <c r="G1642" s="72" t="str">
        <f>'Activity rawdata'!R1641</f>
        <v>2068</v>
      </c>
      <c r="H1642" s="72" t="str">
        <f>IF('Activity rawdata'!P1641="AHTHIN1","1st Thin",IF('Activity rawdata'!P1641="AHCC","Clearcut",IF('Activity rawdata'!P1641="AHTHSMZ","SMZ Thin",IF('Activity rawdata'!P1641="AHTHIN2","2nd Thin",IF('Activity rawdata'!P1641="AFERTE","Early Fert",IF('Activity rawdata'!P1641="AFERTM","Mid Fert",IF('Activity rawdata'!P1641="AFERTL","Late Fert",  IF('Activity rawdata'!P1641="ASP","Site Prep", IF('Activity rawdata'!P1641="APLT","Plant",  IF('Activity rawdata'!P1641="ANREG","Natural Regeneration"))))))))))</f>
        <v>Clearcut</v>
      </c>
      <c r="I1642" s="74">
        <f>'Activity rawdata'!O1641</f>
        <v>47.01</v>
      </c>
      <c r="J1642" s="75">
        <f>'Activity rawdata'!N1641</f>
        <v>29</v>
      </c>
      <c r="K1642" s="75">
        <f>'Activity rawdata'!AC1641</f>
        <v>98.48</v>
      </c>
      <c r="L1642" s="75">
        <f>'Activity rawdata'!AD1641</f>
        <v>96.23</v>
      </c>
      <c r="M1642" s="76">
        <f>'Activity rawdata'!AE1641</f>
        <v>13.697934302884455</v>
      </c>
      <c r="N1642" s="83">
        <f>'Activity rawdata'!T1641+'Activity rawdata'!U1641</f>
        <v>46.73</v>
      </c>
      <c r="O1642" s="80">
        <f>'Activity rawdata'!V1641</f>
        <v>40.65</v>
      </c>
      <c r="P1642" s="80">
        <f>'Activity rawdata'!W1641</f>
        <v>0</v>
      </c>
      <c r="Q1642" s="80">
        <f>'Activity rawdata'!X1641</f>
        <v>37.15</v>
      </c>
      <c r="R1642" s="84">
        <f t="shared" si="260"/>
        <v>124.53</v>
      </c>
      <c r="S1642" s="80">
        <f>'Activity rawdata'!Z1641</f>
        <v>0</v>
      </c>
      <c r="T1642" s="80">
        <f>'Activity rawdata'!AA1641</f>
        <v>0</v>
      </c>
      <c r="U1642" s="80">
        <f t="shared" si="261"/>
        <v>0</v>
      </c>
      <c r="V1642" s="81">
        <f t="shared" si="262"/>
        <v>2196.7772999999997</v>
      </c>
      <c r="W1642" s="75">
        <f t="shared" si="263"/>
        <v>1910.9564999999998</v>
      </c>
      <c r="X1642" s="75">
        <f t="shared" si="264"/>
        <v>0</v>
      </c>
      <c r="Y1642" s="75">
        <f t="shared" si="265"/>
        <v>1746.4214999999999</v>
      </c>
      <c r="Z1642" s="82">
        <f t="shared" si="266"/>
        <v>5854.1553000000004</v>
      </c>
      <c r="AA1642" s="75">
        <f t="shared" si="267"/>
        <v>0</v>
      </c>
      <c r="AB1642" s="75">
        <f t="shared" si="268"/>
        <v>0</v>
      </c>
      <c r="AC1642" s="82">
        <f t="shared" si="269"/>
        <v>0</v>
      </c>
    </row>
    <row r="1643" spans="1:29" x14ac:dyDescent="0.35">
      <c r="A1643" s="70" t="str">
        <f>'Activity rawdata'!A1642</f>
        <v>BH1431-1-342</v>
      </c>
      <c r="B1643" s="71" t="str">
        <f>'Activity rawdata'!B1642</f>
        <v>LB</v>
      </c>
      <c r="C1643" s="71" t="str">
        <f>IF('Activity rawdata'!C1642="PY","Planted",IF('Activity rawdata'!C1642="NY","Nat/Convert",IF('Activity rawdata'!C1642="NN","Nat/Nonconvert",IF('Activity rawdata'!C1642="OY","Planted"))))</f>
        <v>Planted</v>
      </c>
      <c r="D1643" s="70" t="str">
        <f>'Activity rawdata'!D1642</f>
        <v>STP2</v>
      </c>
      <c r="E1643" s="72" t="str">
        <f>'Activity rawdata'!E1642</f>
        <v>88</v>
      </c>
      <c r="F1643" s="73" t="str">
        <f>'Activity rawdata'!L1642</f>
        <v>MT2</v>
      </c>
      <c r="G1643" s="72" t="str">
        <f>'Activity rawdata'!R1642</f>
        <v>2068</v>
      </c>
      <c r="H1643" s="72" t="str">
        <f>IF('Activity rawdata'!P1642="AHTHIN1","1st Thin",IF('Activity rawdata'!P1642="AHCC","Clearcut",IF('Activity rawdata'!P1642="AHTHSMZ","SMZ Thin",IF('Activity rawdata'!P1642="AHTHIN2","2nd Thin",IF('Activity rawdata'!P1642="AFERTE","Early Fert",IF('Activity rawdata'!P1642="AFERTM","Mid Fert",IF('Activity rawdata'!P1642="AFERTL","Late Fert",  IF('Activity rawdata'!P1642="ASP","Site Prep", IF('Activity rawdata'!P1642="APLT","Plant",  IF('Activity rawdata'!P1642="ANREG","Natural Regeneration"))))))))))</f>
        <v>Clearcut</v>
      </c>
      <c r="I1643" s="74">
        <f>'Activity rawdata'!O1642</f>
        <v>61.56</v>
      </c>
      <c r="J1643" s="75">
        <f>'Activity rawdata'!N1642</f>
        <v>29</v>
      </c>
      <c r="K1643" s="75">
        <f>'Activity rawdata'!AC1642</f>
        <v>98.48</v>
      </c>
      <c r="L1643" s="75">
        <f>'Activity rawdata'!AD1642</f>
        <v>96.23</v>
      </c>
      <c r="M1643" s="76">
        <f>'Activity rawdata'!AE1642</f>
        <v>13.697934302884455</v>
      </c>
      <c r="N1643" s="83">
        <f>'Activity rawdata'!T1642+'Activity rawdata'!U1642</f>
        <v>46.73</v>
      </c>
      <c r="O1643" s="80">
        <f>'Activity rawdata'!V1642</f>
        <v>40.65</v>
      </c>
      <c r="P1643" s="80">
        <f>'Activity rawdata'!W1642</f>
        <v>0</v>
      </c>
      <c r="Q1643" s="80">
        <f>'Activity rawdata'!X1642</f>
        <v>37.15</v>
      </c>
      <c r="R1643" s="84">
        <f t="shared" si="260"/>
        <v>124.53</v>
      </c>
      <c r="S1643" s="80">
        <f>'Activity rawdata'!Z1642</f>
        <v>0</v>
      </c>
      <c r="T1643" s="80">
        <f>'Activity rawdata'!AA1642</f>
        <v>0</v>
      </c>
      <c r="U1643" s="80">
        <f t="shared" si="261"/>
        <v>0</v>
      </c>
      <c r="V1643" s="81">
        <f t="shared" si="262"/>
        <v>2876.6988000000001</v>
      </c>
      <c r="W1643" s="75">
        <f t="shared" si="263"/>
        <v>2502.4140000000002</v>
      </c>
      <c r="X1643" s="75">
        <f t="shared" si="264"/>
        <v>0</v>
      </c>
      <c r="Y1643" s="75">
        <f t="shared" si="265"/>
        <v>2286.9540000000002</v>
      </c>
      <c r="Z1643" s="82">
        <f t="shared" si="266"/>
        <v>7666.0668000000005</v>
      </c>
      <c r="AA1643" s="75">
        <f t="shared" si="267"/>
        <v>0</v>
      </c>
      <c r="AB1643" s="75">
        <f t="shared" si="268"/>
        <v>0</v>
      </c>
      <c r="AC1643" s="82">
        <f t="shared" si="269"/>
        <v>0</v>
      </c>
    </row>
    <row r="1644" spans="1:29" x14ac:dyDescent="0.35">
      <c r="A1644" s="70" t="str">
        <f>'Activity rawdata'!A1643</f>
        <v>BH1431-1-25</v>
      </c>
      <c r="B1644" s="71" t="str">
        <f>'Activity rawdata'!B1643</f>
        <v>LB</v>
      </c>
      <c r="C1644" s="71" t="str">
        <f>IF('Activity rawdata'!C1643="PY","Planted",IF('Activity rawdata'!C1643="NY","Nat/Convert",IF('Activity rawdata'!C1643="NN","Nat/Nonconvert",IF('Activity rawdata'!C1643="OY","Planted"))))</f>
        <v>Planted</v>
      </c>
      <c r="D1644" s="70" t="str">
        <f>'Activity rawdata'!D1643</f>
        <v>STP2</v>
      </c>
      <c r="E1644" s="72" t="str">
        <f>'Activity rawdata'!E1643</f>
        <v>86</v>
      </c>
      <c r="F1644" s="73" t="str">
        <f>'Activity rawdata'!L1643</f>
        <v>MT2</v>
      </c>
      <c r="G1644" s="72" t="str">
        <f>'Activity rawdata'!R1643</f>
        <v>2068</v>
      </c>
      <c r="H1644" s="72" t="str">
        <f>IF('Activity rawdata'!P1643="AHTHIN1","1st Thin",IF('Activity rawdata'!P1643="AHCC","Clearcut",IF('Activity rawdata'!P1643="AHTHSMZ","SMZ Thin",IF('Activity rawdata'!P1643="AHTHIN2","2nd Thin",IF('Activity rawdata'!P1643="AFERTE","Early Fert",IF('Activity rawdata'!P1643="AFERTM","Mid Fert",IF('Activity rawdata'!P1643="AFERTL","Late Fert",  IF('Activity rawdata'!P1643="ASP","Site Prep", IF('Activity rawdata'!P1643="APLT","Plant",  IF('Activity rawdata'!P1643="ANREG","Natural Regeneration"))))))))))</f>
        <v>Clearcut</v>
      </c>
      <c r="I1644" s="74">
        <f>'Activity rawdata'!O1643</f>
        <v>63.77</v>
      </c>
      <c r="J1644" s="75">
        <f>'Activity rawdata'!N1643</f>
        <v>29</v>
      </c>
      <c r="K1644" s="75">
        <f>'Activity rawdata'!AC1643</f>
        <v>98.48</v>
      </c>
      <c r="L1644" s="75">
        <f>'Activity rawdata'!AD1643</f>
        <v>96.23</v>
      </c>
      <c r="M1644" s="76">
        <f>'Activity rawdata'!AE1643</f>
        <v>13.697934302884455</v>
      </c>
      <c r="N1644" s="83">
        <f>'Activity rawdata'!T1643+'Activity rawdata'!U1643</f>
        <v>46.73</v>
      </c>
      <c r="O1644" s="80">
        <f>'Activity rawdata'!V1643</f>
        <v>40.65</v>
      </c>
      <c r="P1644" s="80">
        <f>'Activity rawdata'!W1643</f>
        <v>0</v>
      </c>
      <c r="Q1644" s="80">
        <f>'Activity rawdata'!X1643</f>
        <v>37.15</v>
      </c>
      <c r="R1644" s="84">
        <f t="shared" si="260"/>
        <v>124.53</v>
      </c>
      <c r="S1644" s="80">
        <f>'Activity rawdata'!Z1643</f>
        <v>0</v>
      </c>
      <c r="T1644" s="80">
        <f>'Activity rawdata'!AA1643</f>
        <v>0</v>
      </c>
      <c r="U1644" s="80">
        <f t="shared" si="261"/>
        <v>0</v>
      </c>
      <c r="V1644" s="81">
        <f t="shared" si="262"/>
        <v>2979.9721</v>
      </c>
      <c r="W1644" s="75">
        <f t="shared" si="263"/>
        <v>2592.2505000000001</v>
      </c>
      <c r="X1644" s="75">
        <f t="shared" si="264"/>
        <v>0</v>
      </c>
      <c r="Y1644" s="75">
        <f t="shared" si="265"/>
        <v>2369.0554999999999</v>
      </c>
      <c r="Z1644" s="82">
        <f t="shared" si="266"/>
        <v>7941.2780999999995</v>
      </c>
      <c r="AA1644" s="75">
        <f t="shared" si="267"/>
        <v>0</v>
      </c>
      <c r="AB1644" s="75">
        <f t="shared" si="268"/>
        <v>0</v>
      </c>
      <c r="AC1644" s="82">
        <f t="shared" si="269"/>
        <v>0</v>
      </c>
    </row>
    <row r="1645" spans="1:29" x14ac:dyDescent="0.35">
      <c r="A1645" s="70" t="str">
        <f>'Activity rawdata'!A1644</f>
        <v>BH5136-1-140</v>
      </c>
      <c r="B1645" s="71" t="str">
        <f>'Activity rawdata'!B1644</f>
        <v>LB</v>
      </c>
      <c r="C1645" s="71" t="str">
        <f>IF('Activity rawdata'!C1644="PY","Planted",IF('Activity rawdata'!C1644="NY","Nat/Convert",IF('Activity rawdata'!C1644="NN","Nat/Nonconvert",IF('Activity rawdata'!C1644="OY","Planted"))))</f>
        <v>Planted</v>
      </c>
      <c r="D1645" s="70" t="str">
        <f>'Activity rawdata'!D1644</f>
        <v>STP2</v>
      </c>
      <c r="E1645" s="72" t="str">
        <f>'Activity rawdata'!E1644</f>
        <v>78</v>
      </c>
      <c r="F1645" s="73" t="str">
        <f>'Activity rawdata'!L1644</f>
        <v>MT2</v>
      </c>
      <c r="G1645" s="72" t="str">
        <f>'Activity rawdata'!R1644</f>
        <v>2068</v>
      </c>
      <c r="H1645" s="72" t="str">
        <f>IF('Activity rawdata'!P1644="AHTHIN1","1st Thin",IF('Activity rawdata'!P1644="AHCC","Clearcut",IF('Activity rawdata'!P1644="AHTHSMZ","SMZ Thin",IF('Activity rawdata'!P1644="AHTHIN2","2nd Thin",IF('Activity rawdata'!P1644="AFERTE","Early Fert",IF('Activity rawdata'!P1644="AFERTM","Mid Fert",IF('Activity rawdata'!P1644="AFERTL","Late Fert",  IF('Activity rawdata'!P1644="ASP","Site Prep", IF('Activity rawdata'!P1644="APLT","Plant",  IF('Activity rawdata'!P1644="ANREG","Natural Regeneration"))))))))))</f>
        <v>Clearcut</v>
      </c>
      <c r="I1645" s="74">
        <f>'Activity rawdata'!O1644</f>
        <v>165.11</v>
      </c>
      <c r="J1645" s="75">
        <f>'Activity rawdata'!N1644</f>
        <v>29</v>
      </c>
      <c r="K1645" s="75">
        <f>'Activity rawdata'!AC1644</f>
        <v>99.1</v>
      </c>
      <c r="L1645" s="75">
        <f>'Activity rawdata'!AD1644</f>
        <v>122.02</v>
      </c>
      <c r="M1645" s="76">
        <f>'Activity rawdata'!AE1644</f>
        <v>12.20274732798894</v>
      </c>
      <c r="N1645" s="83">
        <f>'Activity rawdata'!T1644+'Activity rawdata'!U1644</f>
        <v>13.03</v>
      </c>
      <c r="O1645" s="80">
        <f>'Activity rawdata'!V1644</f>
        <v>71.23</v>
      </c>
      <c r="P1645" s="80">
        <f>'Activity rawdata'!W1644</f>
        <v>19.41</v>
      </c>
      <c r="Q1645" s="80">
        <f>'Activity rawdata'!X1644</f>
        <v>0</v>
      </c>
      <c r="R1645" s="84">
        <f t="shared" si="260"/>
        <v>103.67</v>
      </c>
      <c r="S1645" s="80">
        <f>'Activity rawdata'!Z1644</f>
        <v>0</v>
      </c>
      <c r="T1645" s="80">
        <f>'Activity rawdata'!AA1644</f>
        <v>0</v>
      </c>
      <c r="U1645" s="80">
        <f t="shared" si="261"/>
        <v>0</v>
      </c>
      <c r="V1645" s="81">
        <f t="shared" si="262"/>
        <v>2151.3833</v>
      </c>
      <c r="W1645" s="75">
        <f t="shared" si="263"/>
        <v>11760.785300000001</v>
      </c>
      <c r="X1645" s="75">
        <f t="shared" si="264"/>
        <v>3204.7851000000005</v>
      </c>
      <c r="Y1645" s="75">
        <f t="shared" si="265"/>
        <v>0</v>
      </c>
      <c r="Z1645" s="82">
        <f t="shared" si="266"/>
        <v>17116.953700000002</v>
      </c>
      <c r="AA1645" s="75">
        <f t="shared" si="267"/>
        <v>0</v>
      </c>
      <c r="AB1645" s="75">
        <f t="shared" si="268"/>
        <v>0</v>
      </c>
      <c r="AC1645" s="82">
        <f t="shared" si="269"/>
        <v>0</v>
      </c>
    </row>
    <row r="1646" spans="1:29" x14ac:dyDescent="0.35">
      <c r="A1646" s="70" t="str">
        <f>'Activity rawdata'!A1645</f>
        <v>BH6125-1-274</v>
      </c>
      <c r="B1646" s="71" t="str">
        <f>'Activity rawdata'!B1645</f>
        <v>LB</v>
      </c>
      <c r="C1646" s="71" t="str">
        <f>IF('Activity rawdata'!C1645="PY","Planted",IF('Activity rawdata'!C1645="NY","Nat/Convert",IF('Activity rawdata'!C1645="NN","Nat/Nonconvert",IF('Activity rawdata'!C1645="OY","Planted"))))</f>
        <v>Planted</v>
      </c>
      <c r="D1646" s="70" t="str">
        <f>'Activity rawdata'!D1645</f>
        <v>STP2</v>
      </c>
      <c r="E1646" s="72" t="str">
        <f>'Activity rawdata'!E1645</f>
        <v>79</v>
      </c>
      <c r="F1646" s="73" t="str">
        <f>'Activity rawdata'!L1645</f>
        <v>MT2</v>
      </c>
      <c r="G1646" s="72" t="str">
        <f>'Activity rawdata'!R1645</f>
        <v>2068</v>
      </c>
      <c r="H1646" s="72" t="str">
        <f>IF('Activity rawdata'!P1645="AHTHIN1","1st Thin",IF('Activity rawdata'!P1645="AHCC","Clearcut",IF('Activity rawdata'!P1645="AHTHSMZ","SMZ Thin",IF('Activity rawdata'!P1645="AHTHIN2","2nd Thin",IF('Activity rawdata'!P1645="AFERTE","Early Fert",IF('Activity rawdata'!P1645="AFERTM","Mid Fert",IF('Activity rawdata'!P1645="AFERTL","Late Fert",  IF('Activity rawdata'!P1645="ASP","Site Prep", IF('Activity rawdata'!P1645="APLT","Plant",  IF('Activity rawdata'!P1645="ANREG","Natural Regeneration"))))))))))</f>
        <v>Clearcut</v>
      </c>
      <c r="I1646" s="74">
        <f>'Activity rawdata'!O1645</f>
        <v>13.74</v>
      </c>
      <c r="J1646" s="75">
        <f>'Activity rawdata'!N1645</f>
        <v>29</v>
      </c>
      <c r="K1646" s="75">
        <f>'Activity rawdata'!AC1645</f>
        <v>99.1</v>
      </c>
      <c r="L1646" s="75">
        <f>'Activity rawdata'!AD1645</f>
        <v>122.02</v>
      </c>
      <c r="M1646" s="76">
        <f>'Activity rawdata'!AE1645</f>
        <v>12.20274732798894</v>
      </c>
      <c r="N1646" s="83">
        <f>'Activity rawdata'!T1645+'Activity rawdata'!U1645</f>
        <v>13.03</v>
      </c>
      <c r="O1646" s="80">
        <f>'Activity rawdata'!V1645</f>
        <v>71.23</v>
      </c>
      <c r="P1646" s="80">
        <f>'Activity rawdata'!W1645</f>
        <v>19.41</v>
      </c>
      <c r="Q1646" s="80">
        <f>'Activity rawdata'!X1645</f>
        <v>0</v>
      </c>
      <c r="R1646" s="84">
        <f t="shared" si="260"/>
        <v>103.67</v>
      </c>
      <c r="S1646" s="80">
        <f>'Activity rawdata'!Z1645</f>
        <v>0</v>
      </c>
      <c r="T1646" s="80">
        <f>'Activity rawdata'!AA1645</f>
        <v>0</v>
      </c>
      <c r="U1646" s="80">
        <f t="shared" si="261"/>
        <v>0</v>
      </c>
      <c r="V1646" s="81">
        <f t="shared" si="262"/>
        <v>179.03219999999999</v>
      </c>
      <c r="W1646" s="75">
        <f t="shared" si="263"/>
        <v>978.70020000000011</v>
      </c>
      <c r="X1646" s="75">
        <f t="shared" si="264"/>
        <v>266.6934</v>
      </c>
      <c r="Y1646" s="75">
        <f t="shared" si="265"/>
        <v>0</v>
      </c>
      <c r="Z1646" s="82">
        <f t="shared" si="266"/>
        <v>1424.4258</v>
      </c>
      <c r="AA1646" s="75">
        <f t="shared" si="267"/>
        <v>0</v>
      </c>
      <c r="AB1646" s="75">
        <f t="shared" si="268"/>
        <v>0</v>
      </c>
      <c r="AC1646" s="82">
        <f t="shared" si="269"/>
        <v>0</v>
      </c>
    </row>
    <row r="1647" spans="1:29" x14ac:dyDescent="0.35">
      <c r="A1647" s="70" t="str">
        <f>'Activity rawdata'!A1646</f>
        <v>BH6112-1-372</v>
      </c>
      <c r="B1647" s="71" t="str">
        <f>'Activity rawdata'!B1646</f>
        <v>LB</v>
      </c>
      <c r="C1647" s="71" t="str">
        <f>IF('Activity rawdata'!C1646="PY","Planted",IF('Activity rawdata'!C1646="NY","Nat/Convert",IF('Activity rawdata'!C1646="NN","Nat/Nonconvert",IF('Activity rawdata'!C1646="OY","Planted"))))</f>
        <v>Planted</v>
      </c>
      <c r="D1647" s="70" t="str">
        <f>'Activity rawdata'!D1646</f>
        <v>STP2</v>
      </c>
      <c r="E1647" s="72" t="str">
        <f>'Activity rawdata'!E1646</f>
        <v>79</v>
      </c>
      <c r="F1647" s="73" t="str">
        <f>'Activity rawdata'!L1646</f>
        <v>MT2</v>
      </c>
      <c r="G1647" s="72" t="str">
        <f>'Activity rawdata'!R1646</f>
        <v>2068</v>
      </c>
      <c r="H1647" s="72" t="str">
        <f>IF('Activity rawdata'!P1646="AHTHIN1","1st Thin",IF('Activity rawdata'!P1646="AHCC","Clearcut",IF('Activity rawdata'!P1646="AHTHSMZ","SMZ Thin",IF('Activity rawdata'!P1646="AHTHIN2","2nd Thin",IF('Activity rawdata'!P1646="AFERTE","Early Fert",IF('Activity rawdata'!P1646="AFERTM","Mid Fert",IF('Activity rawdata'!P1646="AFERTL","Late Fert",  IF('Activity rawdata'!P1646="ASP","Site Prep", IF('Activity rawdata'!P1646="APLT","Plant",  IF('Activity rawdata'!P1646="ANREG","Natural Regeneration"))))))))))</f>
        <v>Clearcut</v>
      </c>
      <c r="I1647" s="74">
        <f>'Activity rawdata'!O1646</f>
        <v>51.79</v>
      </c>
      <c r="J1647" s="75">
        <f>'Activity rawdata'!N1646</f>
        <v>29</v>
      </c>
      <c r="K1647" s="75">
        <f>'Activity rawdata'!AC1646</f>
        <v>99.1</v>
      </c>
      <c r="L1647" s="75">
        <f>'Activity rawdata'!AD1646</f>
        <v>122.02</v>
      </c>
      <c r="M1647" s="76">
        <f>'Activity rawdata'!AE1646</f>
        <v>12.20274732798894</v>
      </c>
      <c r="N1647" s="83">
        <f>'Activity rawdata'!T1646+'Activity rawdata'!U1646</f>
        <v>13.03</v>
      </c>
      <c r="O1647" s="80">
        <f>'Activity rawdata'!V1646</f>
        <v>71.23</v>
      </c>
      <c r="P1647" s="80">
        <f>'Activity rawdata'!W1646</f>
        <v>19.41</v>
      </c>
      <c r="Q1647" s="80">
        <f>'Activity rawdata'!X1646</f>
        <v>0</v>
      </c>
      <c r="R1647" s="84">
        <f t="shared" si="260"/>
        <v>103.67</v>
      </c>
      <c r="S1647" s="80">
        <f>'Activity rawdata'!Z1646</f>
        <v>0</v>
      </c>
      <c r="T1647" s="80">
        <f>'Activity rawdata'!AA1646</f>
        <v>0</v>
      </c>
      <c r="U1647" s="80">
        <f t="shared" si="261"/>
        <v>0</v>
      </c>
      <c r="V1647" s="81">
        <f t="shared" si="262"/>
        <v>674.82369999999992</v>
      </c>
      <c r="W1647" s="75">
        <f t="shared" si="263"/>
        <v>3689.0017000000003</v>
      </c>
      <c r="X1647" s="75">
        <f t="shared" si="264"/>
        <v>1005.2438999999999</v>
      </c>
      <c r="Y1647" s="75">
        <f t="shared" si="265"/>
        <v>0</v>
      </c>
      <c r="Z1647" s="82">
        <f t="shared" si="266"/>
        <v>5369.0692999999992</v>
      </c>
      <c r="AA1647" s="75">
        <f t="shared" si="267"/>
        <v>0</v>
      </c>
      <c r="AB1647" s="75">
        <f t="shared" si="268"/>
        <v>0</v>
      </c>
      <c r="AC1647" s="82">
        <f t="shared" si="269"/>
        <v>0</v>
      </c>
    </row>
    <row r="1648" spans="1:29" x14ac:dyDescent="0.35">
      <c r="A1648" s="70" t="str">
        <f>'Activity rawdata'!A1647</f>
        <v>BH6112-1-256</v>
      </c>
      <c r="B1648" s="71" t="str">
        <f>'Activity rawdata'!B1647</f>
        <v>LB</v>
      </c>
      <c r="C1648" s="71" t="str">
        <f>IF('Activity rawdata'!C1647="PY","Planted",IF('Activity rawdata'!C1647="NY","Nat/Convert",IF('Activity rawdata'!C1647="NN","Nat/Nonconvert",IF('Activity rawdata'!C1647="OY","Planted"))))</f>
        <v>Planted</v>
      </c>
      <c r="D1648" s="70" t="str">
        <f>'Activity rawdata'!D1647</f>
        <v>STP2</v>
      </c>
      <c r="E1648" s="72" t="str">
        <f>'Activity rawdata'!E1647</f>
        <v>79</v>
      </c>
      <c r="F1648" s="73" t="str">
        <f>'Activity rawdata'!L1647</f>
        <v>MT2</v>
      </c>
      <c r="G1648" s="72" t="str">
        <f>'Activity rawdata'!R1647</f>
        <v>2068</v>
      </c>
      <c r="H1648" s="72" t="str">
        <f>IF('Activity rawdata'!P1647="AHTHIN1","1st Thin",IF('Activity rawdata'!P1647="AHCC","Clearcut",IF('Activity rawdata'!P1647="AHTHSMZ","SMZ Thin",IF('Activity rawdata'!P1647="AHTHIN2","2nd Thin",IF('Activity rawdata'!P1647="AFERTE","Early Fert",IF('Activity rawdata'!P1647="AFERTM","Mid Fert",IF('Activity rawdata'!P1647="AFERTL","Late Fert",  IF('Activity rawdata'!P1647="ASP","Site Prep", IF('Activity rawdata'!P1647="APLT","Plant",  IF('Activity rawdata'!P1647="ANREG","Natural Regeneration"))))))))))</f>
        <v>Clearcut</v>
      </c>
      <c r="I1648" s="74">
        <f>'Activity rawdata'!O1647</f>
        <v>16.399999999999999</v>
      </c>
      <c r="J1648" s="75">
        <f>'Activity rawdata'!N1647</f>
        <v>29</v>
      </c>
      <c r="K1648" s="75">
        <f>'Activity rawdata'!AC1647</f>
        <v>99.1</v>
      </c>
      <c r="L1648" s="75">
        <f>'Activity rawdata'!AD1647</f>
        <v>122.02</v>
      </c>
      <c r="M1648" s="76">
        <f>'Activity rawdata'!AE1647</f>
        <v>12.20274732798894</v>
      </c>
      <c r="N1648" s="83">
        <f>'Activity rawdata'!T1647+'Activity rawdata'!U1647</f>
        <v>13.03</v>
      </c>
      <c r="O1648" s="80">
        <f>'Activity rawdata'!V1647</f>
        <v>71.23</v>
      </c>
      <c r="P1648" s="80">
        <f>'Activity rawdata'!W1647</f>
        <v>19.41</v>
      </c>
      <c r="Q1648" s="80">
        <f>'Activity rawdata'!X1647</f>
        <v>0</v>
      </c>
      <c r="R1648" s="84">
        <f t="shared" si="260"/>
        <v>103.67</v>
      </c>
      <c r="S1648" s="80">
        <f>'Activity rawdata'!Z1647</f>
        <v>0</v>
      </c>
      <c r="T1648" s="80">
        <f>'Activity rawdata'!AA1647</f>
        <v>0</v>
      </c>
      <c r="U1648" s="80">
        <f t="shared" si="261"/>
        <v>0</v>
      </c>
      <c r="V1648" s="81">
        <f t="shared" si="262"/>
        <v>213.69199999999998</v>
      </c>
      <c r="W1648" s="75">
        <f t="shared" si="263"/>
        <v>1168.172</v>
      </c>
      <c r="X1648" s="75">
        <f t="shared" si="264"/>
        <v>318.32399999999996</v>
      </c>
      <c r="Y1648" s="75">
        <f t="shared" si="265"/>
        <v>0</v>
      </c>
      <c r="Z1648" s="82">
        <f t="shared" si="266"/>
        <v>1700.1880000000001</v>
      </c>
      <c r="AA1648" s="75">
        <f t="shared" si="267"/>
        <v>0</v>
      </c>
      <c r="AB1648" s="75">
        <f t="shared" si="268"/>
        <v>0</v>
      </c>
      <c r="AC1648" s="82">
        <f t="shared" si="269"/>
        <v>0</v>
      </c>
    </row>
    <row r="1649" spans="1:29" x14ac:dyDescent="0.35">
      <c r="A1649" s="70" t="str">
        <f>'Activity rawdata'!A1648</f>
        <v>BH6112-1-232</v>
      </c>
      <c r="B1649" s="71" t="str">
        <f>'Activity rawdata'!B1648</f>
        <v>LB</v>
      </c>
      <c r="C1649" s="71" t="str">
        <f>IF('Activity rawdata'!C1648="PY","Planted",IF('Activity rawdata'!C1648="NY","Nat/Convert",IF('Activity rawdata'!C1648="NN","Nat/Nonconvert",IF('Activity rawdata'!C1648="OY","Planted"))))</f>
        <v>Planted</v>
      </c>
      <c r="D1649" s="70" t="str">
        <f>'Activity rawdata'!D1648</f>
        <v>STP2</v>
      </c>
      <c r="E1649" s="72" t="str">
        <f>'Activity rawdata'!E1648</f>
        <v>79</v>
      </c>
      <c r="F1649" s="73" t="str">
        <f>'Activity rawdata'!L1648</f>
        <v>MT2</v>
      </c>
      <c r="G1649" s="72" t="str">
        <f>'Activity rawdata'!R1648</f>
        <v>2068</v>
      </c>
      <c r="H1649" s="72" t="str">
        <f>IF('Activity rawdata'!P1648="AHTHIN1","1st Thin",IF('Activity rawdata'!P1648="AHCC","Clearcut",IF('Activity rawdata'!P1648="AHTHSMZ","SMZ Thin",IF('Activity rawdata'!P1648="AHTHIN2","2nd Thin",IF('Activity rawdata'!P1648="AFERTE","Early Fert",IF('Activity rawdata'!P1648="AFERTM","Mid Fert",IF('Activity rawdata'!P1648="AFERTL","Late Fert",  IF('Activity rawdata'!P1648="ASP","Site Prep", IF('Activity rawdata'!P1648="APLT","Plant",  IF('Activity rawdata'!P1648="ANREG","Natural Regeneration"))))))))))</f>
        <v>Clearcut</v>
      </c>
      <c r="I1649" s="74">
        <f>'Activity rawdata'!O1648</f>
        <v>5.53</v>
      </c>
      <c r="J1649" s="75">
        <f>'Activity rawdata'!N1648</f>
        <v>29</v>
      </c>
      <c r="K1649" s="75">
        <f>'Activity rawdata'!AC1648</f>
        <v>99.1</v>
      </c>
      <c r="L1649" s="75">
        <f>'Activity rawdata'!AD1648</f>
        <v>122.02</v>
      </c>
      <c r="M1649" s="76">
        <f>'Activity rawdata'!AE1648</f>
        <v>12.20274732798894</v>
      </c>
      <c r="N1649" s="83">
        <f>'Activity rawdata'!T1648+'Activity rawdata'!U1648</f>
        <v>13.03</v>
      </c>
      <c r="O1649" s="80">
        <f>'Activity rawdata'!V1648</f>
        <v>71.23</v>
      </c>
      <c r="P1649" s="80">
        <f>'Activity rawdata'!W1648</f>
        <v>19.41</v>
      </c>
      <c r="Q1649" s="80">
        <f>'Activity rawdata'!X1648</f>
        <v>0</v>
      </c>
      <c r="R1649" s="84">
        <f t="shared" si="260"/>
        <v>103.67</v>
      </c>
      <c r="S1649" s="80">
        <f>'Activity rawdata'!Z1648</f>
        <v>0</v>
      </c>
      <c r="T1649" s="80">
        <f>'Activity rawdata'!AA1648</f>
        <v>0</v>
      </c>
      <c r="U1649" s="80">
        <f t="shared" si="261"/>
        <v>0</v>
      </c>
      <c r="V1649" s="81">
        <f t="shared" si="262"/>
        <v>72.055899999999994</v>
      </c>
      <c r="W1649" s="75">
        <f t="shared" si="263"/>
        <v>393.90190000000001</v>
      </c>
      <c r="X1649" s="75">
        <f t="shared" si="264"/>
        <v>107.3373</v>
      </c>
      <c r="Y1649" s="75">
        <f t="shared" si="265"/>
        <v>0</v>
      </c>
      <c r="Z1649" s="82">
        <f t="shared" si="266"/>
        <v>573.29510000000005</v>
      </c>
      <c r="AA1649" s="75">
        <f t="shared" si="267"/>
        <v>0</v>
      </c>
      <c r="AB1649" s="75">
        <f t="shared" si="268"/>
        <v>0</v>
      </c>
      <c r="AC1649" s="82">
        <f t="shared" si="269"/>
        <v>0</v>
      </c>
    </row>
    <row r="1650" spans="1:29" x14ac:dyDescent="0.35">
      <c r="A1650" s="70" t="str">
        <f>'Activity rawdata'!A1649</f>
        <v>BH5186-1-174</v>
      </c>
      <c r="B1650" s="71" t="str">
        <f>'Activity rawdata'!B1649</f>
        <v>LB</v>
      </c>
      <c r="C1650" s="71" t="str">
        <f>IF('Activity rawdata'!C1649="PY","Planted",IF('Activity rawdata'!C1649="NY","Nat/Convert",IF('Activity rawdata'!C1649="NN","Nat/Nonconvert",IF('Activity rawdata'!C1649="OY","Planted"))))</f>
        <v>Planted</v>
      </c>
      <c r="D1650" s="70" t="str">
        <f>'Activity rawdata'!D1649</f>
        <v>STP2</v>
      </c>
      <c r="E1650" s="72" t="str">
        <f>'Activity rawdata'!E1649</f>
        <v>90</v>
      </c>
      <c r="F1650" s="73" t="str">
        <f>'Activity rawdata'!L1649</f>
        <v>MT2</v>
      </c>
      <c r="G1650" s="72" t="str">
        <f>'Activity rawdata'!R1649</f>
        <v>2068</v>
      </c>
      <c r="H1650" s="72" t="str">
        <f>IF('Activity rawdata'!P1649="AHTHIN1","1st Thin",IF('Activity rawdata'!P1649="AHCC","Clearcut",IF('Activity rawdata'!P1649="AHTHSMZ","SMZ Thin",IF('Activity rawdata'!P1649="AHTHIN2","2nd Thin",IF('Activity rawdata'!P1649="AFERTE","Early Fert",IF('Activity rawdata'!P1649="AFERTM","Mid Fert",IF('Activity rawdata'!P1649="AFERTL","Late Fert",  IF('Activity rawdata'!P1649="ASP","Site Prep", IF('Activity rawdata'!P1649="APLT","Plant",  IF('Activity rawdata'!P1649="ANREG","Natural Regeneration"))))))))))</f>
        <v>Clearcut</v>
      </c>
      <c r="I1650" s="74">
        <f>'Activity rawdata'!O1649</f>
        <v>0.88</v>
      </c>
      <c r="J1650" s="75">
        <f>'Activity rawdata'!N1649</f>
        <v>29</v>
      </c>
      <c r="K1650" s="75">
        <f>'Activity rawdata'!AC1649</f>
        <v>95.4</v>
      </c>
      <c r="L1650" s="75">
        <f>'Activity rawdata'!AD1649</f>
        <v>92.18</v>
      </c>
      <c r="M1650" s="76">
        <f>'Activity rawdata'!AE1649</f>
        <v>13.775016804713685</v>
      </c>
      <c r="N1650" s="83">
        <f>'Activity rawdata'!T1649+'Activity rawdata'!U1649</f>
        <v>18.36</v>
      </c>
      <c r="O1650" s="80">
        <f>'Activity rawdata'!V1649</f>
        <v>36.64</v>
      </c>
      <c r="P1650" s="80">
        <f>'Activity rawdata'!W1649</f>
        <v>69</v>
      </c>
      <c r="Q1650" s="80">
        <f>'Activity rawdata'!X1649</f>
        <v>0</v>
      </c>
      <c r="R1650" s="84">
        <f t="shared" si="260"/>
        <v>124</v>
      </c>
      <c r="S1650" s="80">
        <f>'Activity rawdata'!Z1649</f>
        <v>0</v>
      </c>
      <c r="T1650" s="80">
        <f>'Activity rawdata'!AA1649</f>
        <v>0</v>
      </c>
      <c r="U1650" s="80">
        <f t="shared" si="261"/>
        <v>0</v>
      </c>
      <c r="V1650" s="81">
        <f t="shared" si="262"/>
        <v>16.1568</v>
      </c>
      <c r="W1650" s="75">
        <f t="shared" si="263"/>
        <v>32.243200000000002</v>
      </c>
      <c r="X1650" s="75">
        <f t="shared" si="264"/>
        <v>60.72</v>
      </c>
      <c r="Y1650" s="75">
        <f t="shared" si="265"/>
        <v>0</v>
      </c>
      <c r="Z1650" s="82">
        <f t="shared" si="266"/>
        <v>109.12</v>
      </c>
      <c r="AA1650" s="75">
        <f t="shared" si="267"/>
        <v>0</v>
      </c>
      <c r="AB1650" s="75">
        <f t="shared" si="268"/>
        <v>0</v>
      </c>
      <c r="AC1650" s="82">
        <f t="shared" si="269"/>
        <v>0</v>
      </c>
    </row>
    <row r="1651" spans="1:29" x14ac:dyDescent="0.35">
      <c r="A1651" s="70" t="str">
        <f>'Activity rawdata'!A1650</f>
        <v>BH6112-1-207</v>
      </c>
      <c r="B1651" s="71" t="str">
        <f>'Activity rawdata'!B1650</f>
        <v>LB</v>
      </c>
      <c r="C1651" s="71" t="str">
        <f>IF('Activity rawdata'!C1650="PY","Planted",IF('Activity rawdata'!C1650="NY","Nat/Convert",IF('Activity rawdata'!C1650="NN","Nat/Nonconvert",IF('Activity rawdata'!C1650="OY","Planted"))))</f>
        <v>Planted</v>
      </c>
      <c r="D1651" s="70" t="str">
        <f>'Activity rawdata'!D1650</f>
        <v>STP2</v>
      </c>
      <c r="E1651" s="72" t="str">
        <f>'Activity rawdata'!E1650</f>
        <v>80</v>
      </c>
      <c r="F1651" s="73" t="str">
        <f>'Activity rawdata'!L1650</f>
        <v>MT2</v>
      </c>
      <c r="G1651" s="72" t="str">
        <f>'Activity rawdata'!R1650</f>
        <v>2068</v>
      </c>
      <c r="H1651" s="72" t="str">
        <f>IF('Activity rawdata'!P1650="AHTHIN1","1st Thin",IF('Activity rawdata'!P1650="AHCC","Clearcut",IF('Activity rawdata'!P1650="AHTHSMZ","SMZ Thin",IF('Activity rawdata'!P1650="AHTHIN2","2nd Thin",IF('Activity rawdata'!P1650="AFERTE","Early Fert",IF('Activity rawdata'!P1650="AFERTM","Mid Fert",IF('Activity rawdata'!P1650="AFERTL","Late Fert",  IF('Activity rawdata'!P1650="ASP","Site Prep", IF('Activity rawdata'!P1650="APLT","Plant",  IF('Activity rawdata'!P1650="ANREG","Natural Regeneration"))))))))))</f>
        <v>Clearcut</v>
      </c>
      <c r="I1651" s="74">
        <f>'Activity rawdata'!O1650</f>
        <v>38.520000000000003</v>
      </c>
      <c r="J1651" s="75">
        <f>'Activity rawdata'!N1650</f>
        <v>29</v>
      </c>
      <c r="K1651" s="75">
        <f>'Activity rawdata'!AC1650</f>
        <v>101.4</v>
      </c>
      <c r="L1651" s="75">
        <f>'Activity rawdata'!AD1650</f>
        <v>114.73</v>
      </c>
      <c r="M1651" s="76">
        <f>'Activity rawdata'!AE1650</f>
        <v>12.729659368902214</v>
      </c>
      <c r="N1651" s="83">
        <f>'Activity rawdata'!T1650+'Activity rawdata'!U1650</f>
        <v>14.6</v>
      </c>
      <c r="O1651" s="80">
        <f>'Activity rawdata'!V1650</f>
        <v>62.63</v>
      </c>
      <c r="P1651" s="80">
        <f>'Activity rawdata'!W1650</f>
        <v>37.49</v>
      </c>
      <c r="Q1651" s="80">
        <f>'Activity rawdata'!X1650</f>
        <v>0</v>
      </c>
      <c r="R1651" s="84">
        <f t="shared" si="260"/>
        <v>114.72</v>
      </c>
      <c r="S1651" s="80">
        <f>'Activity rawdata'!Z1650</f>
        <v>0</v>
      </c>
      <c r="T1651" s="80">
        <f>'Activity rawdata'!AA1650</f>
        <v>0</v>
      </c>
      <c r="U1651" s="80">
        <f t="shared" si="261"/>
        <v>0</v>
      </c>
      <c r="V1651" s="81">
        <f t="shared" si="262"/>
        <v>562.39200000000005</v>
      </c>
      <c r="W1651" s="75">
        <f t="shared" si="263"/>
        <v>2412.5076000000004</v>
      </c>
      <c r="X1651" s="75">
        <f t="shared" si="264"/>
        <v>1444.1148000000003</v>
      </c>
      <c r="Y1651" s="75">
        <f t="shared" si="265"/>
        <v>0</v>
      </c>
      <c r="Z1651" s="82">
        <f t="shared" si="266"/>
        <v>4419.0144000000009</v>
      </c>
      <c r="AA1651" s="75">
        <f t="shared" si="267"/>
        <v>0</v>
      </c>
      <c r="AB1651" s="75">
        <f t="shared" si="268"/>
        <v>0</v>
      </c>
      <c r="AC1651" s="82">
        <f t="shared" si="269"/>
        <v>0</v>
      </c>
    </row>
    <row r="1652" spans="1:29" x14ac:dyDescent="0.35">
      <c r="A1652" s="70" t="str">
        <f>'Activity rawdata'!A1651</f>
        <v>BH6112-1-202</v>
      </c>
      <c r="B1652" s="71" t="str">
        <f>'Activity rawdata'!B1651</f>
        <v>LB</v>
      </c>
      <c r="C1652" s="71" t="str">
        <f>IF('Activity rawdata'!C1651="PY","Planted",IF('Activity rawdata'!C1651="NY","Nat/Convert",IF('Activity rawdata'!C1651="NN","Nat/Nonconvert",IF('Activity rawdata'!C1651="OY","Planted"))))</f>
        <v>Planted</v>
      </c>
      <c r="D1652" s="70" t="str">
        <f>'Activity rawdata'!D1651</f>
        <v>STP2</v>
      </c>
      <c r="E1652" s="72" t="str">
        <f>'Activity rawdata'!E1651</f>
        <v>69</v>
      </c>
      <c r="F1652" s="73" t="str">
        <f>'Activity rawdata'!L1651</f>
        <v>MT1</v>
      </c>
      <c r="G1652" s="72" t="str">
        <f>'Activity rawdata'!R1651</f>
        <v>2068</v>
      </c>
      <c r="H1652" s="72" t="str">
        <f>IF('Activity rawdata'!P1651="AHTHIN1","1st Thin",IF('Activity rawdata'!P1651="AHCC","Clearcut",IF('Activity rawdata'!P1651="AHTHSMZ","SMZ Thin",IF('Activity rawdata'!P1651="AHTHIN2","2nd Thin",IF('Activity rawdata'!P1651="AFERTE","Early Fert",IF('Activity rawdata'!P1651="AFERTM","Mid Fert",IF('Activity rawdata'!P1651="AFERTL","Late Fert",  IF('Activity rawdata'!P1651="ASP","Site Prep", IF('Activity rawdata'!P1651="APLT","Plant",  IF('Activity rawdata'!P1651="ANREG","Natural Regeneration"))))))))))</f>
        <v>Clearcut</v>
      </c>
      <c r="I1652" s="74">
        <f>'Activity rawdata'!O1651</f>
        <v>24.8</v>
      </c>
      <c r="J1652" s="75">
        <f>'Activity rawdata'!N1651</f>
        <v>29</v>
      </c>
      <c r="K1652" s="75">
        <f>'Activity rawdata'!AC1651</f>
        <v>106.3</v>
      </c>
      <c r="L1652" s="75">
        <f>'Activity rawdata'!AD1651</f>
        <v>181.86</v>
      </c>
      <c r="M1652" s="76">
        <f>'Activity rawdata'!AE1651</f>
        <v>10.352240212320993</v>
      </c>
      <c r="N1652" s="83">
        <f>'Activity rawdata'!T1651+'Activity rawdata'!U1651</f>
        <v>16</v>
      </c>
      <c r="O1652" s="80">
        <f>'Activity rawdata'!V1651</f>
        <v>74.08</v>
      </c>
      <c r="P1652" s="80">
        <f>'Activity rawdata'!W1651</f>
        <v>0.85</v>
      </c>
      <c r="Q1652" s="80">
        <f>'Activity rawdata'!X1651</f>
        <v>0</v>
      </c>
      <c r="R1652" s="84">
        <f t="shared" si="260"/>
        <v>90.929999999999993</v>
      </c>
      <c r="S1652" s="80">
        <f>'Activity rawdata'!Z1651</f>
        <v>0</v>
      </c>
      <c r="T1652" s="80">
        <f>'Activity rawdata'!AA1651</f>
        <v>0</v>
      </c>
      <c r="U1652" s="80">
        <f t="shared" si="261"/>
        <v>0</v>
      </c>
      <c r="V1652" s="81">
        <f t="shared" si="262"/>
        <v>396.8</v>
      </c>
      <c r="W1652" s="75">
        <f t="shared" si="263"/>
        <v>1837.184</v>
      </c>
      <c r="X1652" s="75">
        <f t="shared" si="264"/>
        <v>21.08</v>
      </c>
      <c r="Y1652" s="75">
        <f t="shared" si="265"/>
        <v>0</v>
      </c>
      <c r="Z1652" s="82">
        <f t="shared" si="266"/>
        <v>2255.0639999999999</v>
      </c>
      <c r="AA1652" s="75">
        <f t="shared" si="267"/>
        <v>0</v>
      </c>
      <c r="AB1652" s="75">
        <f t="shared" si="268"/>
        <v>0</v>
      </c>
      <c r="AC1652" s="82">
        <f t="shared" si="269"/>
        <v>0</v>
      </c>
    </row>
    <row r="1653" spans="1:29" x14ac:dyDescent="0.35">
      <c r="A1653" s="70" t="str">
        <f>'Activity rawdata'!A1652</f>
        <v>BH6112-1-213</v>
      </c>
      <c r="B1653" s="71" t="str">
        <f>'Activity rawdata'!B1652</f>
        <v>LB</v>
      </c>
      <c r="C1653" s="71" t="str">
        <f>IF('Activity rawdata'!C1652="PY","Planted",IF('Activity rawdata'!C1652="NY","Nat/Convert",IF('Activity rawdata'!C1652="NN","Nat/Nonconvert",IF('Activity rawdata'!C1652="OY","Planted"))))</f>
        <v>Planted</v>
      </c>
      <c r="D1653" s="70" t="str">
        <f>'Activity rawdata'!D1652</f>
        <v>STP2</v>
      </c>
      <c r="E1653" s="72" t="str">
        <f>'Activity rawdata'!E1652</f>
        <v>72</v>
      </c>
      <c r="F1653" s="73" t="str">
        <f>'Activity rawdata'!L1652</f>
        <v>MT1</v>
      </c>
      <c r="G1653" s="72" t="str">
        <f>'Activity rawdata'!R1652</f>
        <v>2068</v>
      </c>
      <c r="H1653" s="72" t="str">
        <f>IF('Activity rawdata'!P1652="AHTHIN1","1st Thin",IF('Activity rawdata'!P1652="AHCC","Clearcut",IF('Activity rawdata'!P1652="AHTHSMZ","SMZ Thin",IF('Activity rawdata'!P1652="AHTHIN2","2nd Thin",IF('Activity rawdata'!P1652="AFERTE","Early Fert",IF('Activity rawdata'!P1652="AFERTM","Mid Fert",IF('Activity rawdata'!P1652="AFERTL","Late Fert",  IF('Activity rawdata'!P1652="ASP","Site Prep", IF('Activity rawdata'!P1652="APLT","Plant",  IF('Activity rawdata'!P1652="ANREG","Natural Regeneration"))))))))))</f>
        <v>Clearcut</v>
      </c>
      <c r="I1653" s="74">
        <f>'Activity rawdata'!O1652</f>
        <v>49.27</v>
      </c>
      <c r="J1653" s="75">
        <f>'Activity rawdata'!N1652</f>
        <v>29</v>
      </c>
      <c r="K1653" s="75">
        <f>'Activity rawdata'!AC1652</f>
        <v>114.73</v>
      </c>
      <c r="L1653" s="75">
        <f>'Activity rawdata'!AD1652</f>
        <v>182.7</v>
      </c>
      <c r="M1653" s="76">
        <f>'Activity rawdata'!AE1652</f>
        <v>10.730143374908327</v>
      </c>
      <c r="N1653" s="83">
        <f>'Activity rawdata'!T1652+'Activity rawdata'!U1652</f>
        <v>15.79</v>
      </c>
      <c r="O1653" s="80">
        <f>'Activity rawdata'!V1652</f>
        <v>87.4</v>
      </c>
      <c r="P1653" s="80">
        <f>'Activity rawdata'!W1652</f>
        <v>2.91</v>
      </c>
      <c r="Q1653" s="80">
        <f>'Activity rawdata'!X1652</f>
        <v>0</v>
      </c>
      <c r="R1653" s="84">
        <f t="shared" si="260"/>
        <v>106.1</v>
      </c>
      <c r="S1653" s="80">
        <f>'Activity rawdata'!Z1652</f>
        <v>0</v>
      </c>
      <c r="T1653" s="80">
        <f>'Activity rawdata'!AA1652</f>
        <v>0</v>
      </c>
      <c r="U1653" s="80">
        <f t="shared" si="261"/>
        <v>0</v>
      </c>
      <c r="V1653" s="81">
        <f t="shared" si="262"/>
        <v>777.97329999999999</v>
      </c>
      <c r="W1653" s="75">
        <f t="shared" si="263"/>
        <v>4306.1980000000003</v>
      </c>
      <c r="X1653" s="75">
        <f t="shared" si="264"/>
        <v>143.37570000000002</v>
      </c>
      <c r="Y1653" s="75">
        <f t="shared" si="265"/>
        <v>0</v>
      </c>
      <c r="Z1653" s="82">
        <f t="shared" si="266"/>
        <v>5227.5469999999996</v>
      </c>
      <c r="AA1653" s="75">
        <f t="shared" si="267"/>
        <v>0</v>
      </c>
      <c r="AB1653" s="75">
        <f t="shared" si="268"/>
        <v>0</v>
      </c>
      <c r="AC1653" s="82">
        <f t="shared" si="269"/>
        <v>0</v>
      </c>
    </row>
    <row r="1654" spans="1:29" x14ac:dyDescent="0.35">
      <c r="A1654" s="70" t="str">
        <f>'Activity rawdata'!A1653</f>
        <v>BH6112-1-392</v>
      </c>
      <c r="B1654" s="71" t="str">
        <f>'Activity rawdata'!B1653</f>
        <v>LB</v>
      </c>
      <c r="C1654" s="71" t="str">
        <f>IF('Activity rawdata'!C1653="PY","Planted",IF('Activity rawdata'!C1653="NY","Nat/Convert",IF('Activity rawdata'!C1653="NN","Nat/Nonconvert",IF('Activity rawdata'!C1653="OY","Planted"))))</f>
        <v>Planted</v>
      </c>
      <c r="D1654" s="70" t="str">
        <f>'Activity rawdata'!D1653</f>
        <v>STP2</v>
      </c>
      <c r="E1654" s="72" t="str">
        <f>'Activity rawdata'!E1653</f>
        <v>72</v>
      </c>
      <c r="F1654" s="73" t="str">
        <f>'Activity rawdata'!L1653</f>
        <v>MT1</v>
      </c>
      <c r="G1654" s="72" t="str">
        <f>'Activity rawdata'!R1653</f>
        <v>2068</v>
      </c>
      <c r="H1654" s="72" t="str">
        <f>IF('Activity rawdata'!P1653="AHTHIN1","1st Thin",IF('Activity rawdata'!P1653="AHCC","Clearcut",IF('Activity rawdata'!P1653="AHTHSMZ","SMZ Thin",IF('Activity rawdata'!P1653="AHTHIN2","2nd Thin",IF('Activity rawdata'!P1653="AFERTE","Early Fert",IF('Activity rawdata'!P1653="AFERTM","Mid Fert",IF('Activity rawdata'!P1653="AFERTL","Late Fert",  IF('Activity rawdata'!P1653="ASP","Site Prep", IF('Activity rawdata'!P1653="APLT","Plant",  IF('Activity rawdata'!P1653="ANREG","Natural Regeneration"))))))))))</f>
        <v>Clearcut</v>
      </c>
      <c r="I1654" s="74">
        <f>'Activity rawdata'!O1653</f>
        <v>90.34</v>
      </c>
      <c r="J1654" s="75">
        <f>'Activity rawdata'!N1653</f>
        <v>29</v>
      </c>
      <c r="K1654" s="75">
        <f>'Activity rawdata'!AC1653</f>
        <v>114.73</v>
      </c>
      <c r="L1654" s="75">
        <f>'Activity rawdata'!AD1653</f>
        <v>182.7</v>
      </c>
      <c r="M1654" s="76">
        <f>'Activity rawdata'!AE1653</f>
        <v>10.730143374908327</v>
      </c>
      <c r="N1654" s="83">
        <f>'Activity rawdata'!T1653+'Activity rawdata'!U1653</f>
        <v>15.79</v>
      </c>
      <c r="O1654" s="80">
        <f>'Activity rawdata'!V1653</f>
        <v>87.4</v>
      </c>
      <c r="P1654" s="80">
        <f>'Activity rawdata'!W1653</f>
        <v>2.91</v>
      </c>
      <c r="Q1654" s="80">
        <f>'Activity rawdata'!X1653</f>
        <v>0</v>
      </c>
      <c r="R1654" s="84">
        <f t="shared" si="260"/>
        <v>106.1</v>
      </c>
      <c r="S1654" s="80">
        <f>'Activity rawdata'!Z1653</f>
        <v>0</v>
      </c>
      <c r="T1654" s="80">
        <f>'Activity rawdata'!AA1653</f>
        <v>0</v>
      </c>
      <c r="U1654" s="80">
        <f t="shared" si="261"/>
        <v>0</v>
      </c>
      <c r="V1654" s="81">
        <f t="shared" si="262"/>
        <v>1426.4685999999999</v>
      </c>
      <c r="W1654" s="75">
        <f t="shared" si="263"/>
        <v>7895.7160000000013</v>
      </c>
      <c r="X1654" s="75">
        <f t="shared" si="264"/>
        <v>262.88940000000002</v>
      </c>
      <c r="Y1654" s="75">
        <f t="shared" si="265"/>
        <v>0</v>
      </c>
      <c r="Z1654" s="82">
        <f t="shared" si="266"/>
        <v>9585.0740000000005</v>
      </c>
      <c r="AA1654" s="75">
        <f t="shared" si="267"/>
        <v>0</v>
      </c>
      <c r="AB1654" s="75">
        <f t="shared" si="268"/>
        <v>0</v>
      </c>
      <c r="AC1654" s="82">
        <f t="shared" si="269"/>
        <v>0</v>
      </c>
    </row>
    <row r="1655" spans="1:29" x14ac:dyDescent="0.35">
      <c r="A1655" s="70" t="str">
        <f>'Activity rawdata'!A1654</f>
        <v>BH6112-1-258</v>
      </c>
      <c r="B1655" s="71" t="str">
        <f>'Activity rawdata'!B1654</f>
        <v>LB</v>
      </c>
      <c r="C1655" s="71" t="str">
        <f>IF('Activity rawdata'!C1654="PY","Planted",IF('Activity rawdata'!C1654="NY","Nat/Convert",IF('Activity rawdata'!C1654="NN","Nat/Nonconvert",IF('Activity rawdata'!C1654="OY","Planted"))))</f>
        <v>Planted</v>
      </c>
      <c r="D1655" s="70" t="str">
        <f>'Activity rawdata'!D1654</f>
        <v>STP2</v>
      </c>
      <c r="E1655" s="72" t="str">
        <f>'Activity rawdata'!E1654</f>
        <v>72</v>
      </c>
      <c r="F1655" s="73" t="str">
        <f>'Activity rawdata'!L1654</f>
        <v>MT1</v>
      </c>
      <c r="G1655" s="72" t="str">
        <f>'Activity rawdata'!R1654</f>
        <v>2068</v>
      </c>
      <c r="H1655" s="72" t="str">
        <f>IF('Activity rawdata'!P1654="AHTHIN1","1st Thin",IF('Activity rawdata'!P1654="AHCC","Clearcut",IF('Activity rawdata'!P1654="AHTHSMZ","SMZ Thin",IF('Activity rawdata'!P1654="AHTHIN2","2nd Thin",IF('Activity rawdata'!P1654="AFERTE","Early Fert",IF('Activity rawdata'!P1654="AFERTM","Mid Fert",IF('Activity rawdata'!P1654="AFERTL","Late Fert",  IF('Activity rawdata'!P1654="ASP","Site Prep", IF('Activity rawdata'!P1654="APLT","Plant",  IF('Activity rawdata'!P1654="ANREG","Natural Regeneration"))))))))))</f>
        <v>Clearcut</v>
      </c>
      <c r="I1655" s="74">
        <f>'Activity rawdata'!O1654</f>
        <v>82.63</v>
      </c>
      <c r="J1655" s="75">
        <f>'Activity rawdata'!N1654</f>
        <v>29</v>
      </c>
      <c r="K1655" s="75">
        <f>'Activity rawdata'!AC1654</f>
        <v>114.73</v>
      </c>
      <c r="L1655" s="75">
        <f>'Activity rawdata'!AD1654</f>
        <v>182.7</v>
      </c>
      <c r="M1655" s="76">
        <f>'Activity rawdata'!AE1654</f>
        <v>10.730143374908327</v>
      </c>
      <c r="N1655" s="83">
        <f>'Activity rawdata'!T1654+'Activity rawdata'!U1654</f>
        <v>15.79</v>
      </c>
      <c r="O1655" s="80">
        <f>'Activity rawdata'!V1654</f>
        <v>87.4</v>
      </c>
      <c r="P1655" s="80">
        <f>'Activity rawdata'!W1654</f>
        <v>2.91</v>
      </c>
      <c r="Q1655" s="80">
        <f>'Activity rawdata'!X1654</f>
        <v>0</v>
      </c>
      <c r="R1655" s="84">
        <f t="shared" si="260"/>
        <v>106.1</v>
      </c>
      <c r="S1655" s="80">
        <f>'Activity rawdata'!Z1654</f>
        <v>0</v>
      </c>
      <c r="T1655" s="80">
        <f>'Activity rawdata'!AA1654</f>
        <v>0</v>
      </c>
      <c r="U1655" s="80">
        <f t="shared" si="261"/>
        <v>0</v>
      </c>
      <c r="V1655" s="81">
        <f t="shared" si="262"/>
        <v>1304.7276999999999</v>
      </c>
      <c r="W1655" s="75">
        <f t="shared" si="263"/>
        <v>7221.8620000000001</v>
      </c>
      <c r="X1655" s="75">
        <f t="shared" si="264"/>
        <v>240.45329999999998</v>
      </c>
      <c r="Y1655" s="75">
        <f t="shared" si="265"/>
        <v>0</v>
      </c>
      <c r="Z1655" s="82">
        <f t="shared" si="266"/>
        <v>8767.0429999999997</v>
      </c>
      <c r="AA1655" s="75">
        <f t="shared" si="267"/>
        <v>0</v>
      </c>
      <c r="AB1655" s="75">
        <f t="shared" si="268"/>
        <v>0</v>
      </c>
      <c r="AC1655" s="82">
        <f t="shared" si="269"/>
        <v>0</v>
      </c>
    </row>
    <row r="1656" spans="1:29" x14ac:dyDescent="0.35">
      <c r="A1656" s="70" t="str">
        <f>'Activity rawdata'!A1655</f>
        <v>BH6112-1-257</v>
      </c>
      <c r="B1656" s="71" t="str">
        <f>'Activity rawdata'!B1655</f>
        <v>LB</v>
      </c>
      <c r="C1656" s="71" t="str">
        <f>IF('Activity rawdata'!C1655="PY","Planted",IF('Activity rawdata'!C1655="NY","Nat/Convert",IF('Activity rawdata'!C1655="NN","Nat/Nonconvert",IF('Activity rawdata'!C1655="OY","Planted"))))</f>
        <v>Planted</v>
      </c>
      <c r="D1656" s="70" t="str">
        <f>'Activity rawdata'!D1655</f>
        <v>STP2</v>
      </c>
      <c r="E1656" s="72" t="str">
        <f>'Activity rawdata'!E1655</f>
        <v>73</v>
      </c>
      <c r="F1656" s="73" t="str">
        <f>'Activity rawdata'!L1655</f>
        <v>MT1</v>
      </c>
      <c r="G1656" s="72" t="str">
        <f>'Activity rawdata'!R1655</f>
        <v>2068</v>
      </c>
      <c r="H1656" s="72" t="str">
        <f>IF('Activity rawdata'!P1655="AHTHIN1","1st Thin",IF('Activity rawdata'!P1655="AHCC","Clearcut",IF('Activity rawdata'!P1655="AHTHSMZ","SMZ Thin",IF('Activity rawdata'!P1655="AHTHIN2","2nd Thin",IF('Activity rawdata'!P1655="AFERTE","Early Fert",IF('Activity rawdata'!P1655="AFERTM","Mid Fert",IF('Activity rawdata'!P1655="AFERTL","Late Fert",  IF('Activity rawdata'!P1655="ASP","Site Prep", IF('Activity rawdata'!P1655="APLT","Plant",  IF('Activity rawdata'!P1655="ANREG","Natural Regeneration"))))))))))</f>
        <v>Clearcut</v>
      </c>
      <c r="I1656" s="74">
        <f>'Activity rawdata'!O1655</f>
        <v>29.57</v>
      </c>
      <c r="J1656" s="75">
        <f>'Activity rawdata'!N1655</f>
        <v>29</v>
      </c>
      <c r="K1656" s="75">
        <f>'Activity rawdata'!AC1655</f>
        <v>114.73</v>
      </c>
      <c r="L1656" s="75">
        <f>'Activity rawdata'!AD1655</f>
        <v>182.7</v>
      </c>
      <c r="M1656" s="76">
        <f>'Activity rawdata'!AE1655</f>
        <v>10.730143374908327</v>
      </c>
      <c r="N1656" s="83">
        <f>'Activity rawdata'!T1655+'Activity rawdata'!U1655</f>
        <v>15.79</v>
      </c>
      <c r="O1656" s="80">
        <f>'Activity rawdata'!V1655</f>
        <v>87.4</v>
      </c>
      <c r="P1656" s="80">
        <f>'Activity rawdata'!W1655</f>
        <v>2.91</v>
      </c>
      <c r="Q1656" s="80">
        <f>'Activity rawdata'!X1655</f>
        <v>0</v>
      </c>
      <c r="R1656" s="84">
        <f t="shared" si="260"/>
        <v>106.1</v>
      </c>
      <c r="S1656" s="80">
        <f>'Activity rawdata'!Z1655</f>
        <v>0</v>
      </c>
      <c r="T1656" s="80">
        <f>'Activity rawdata'!AA1655</f>
        <v>0</v>
      </c>
      <c r="U1656" s="80">
        <f t="shared" si="261"/>
        <v>0</v>
      </c>
      <c r="V1656" s="81">
        <f t="shared" si="262"/>
        <v>466.91030000000001</v>
      </c>
      <c r="W1656" s="75">
        <f t="shared" si="263"/>
        <v>2584.4180000000001</v>
      </c>
      <c r="X1656" s="75">
        <f t="shared" si="264"/>
        <v>86.048700000000011</v>
      </c>
      <c r="Y1656" s="75">
        <f t="shared" si="265"/>
        <v>0</v>
      </c>
      <c r="Z1656" s="82">
        <f t="shared" si="266"/>
        <v>3137.377</v>
      </c>
      <c r="AA1656" s="75">
        <f t="shared" si="267"/>
        <v>0</v>
      </c>
      <c r="AB1656" s="75">
        <f t="shared" si="268"/>
        <v>0</v>
      </c>
      <c r="AC1656" s="82">
        <f t="shared" si="269"/>
        <v>0</v>
      </c>
    </row>
    <row r="1657" spans="1:29" x14ac:dyDescent="0.35">
      <c r="A1657" s="70" t="str">
        <f>'Activity rawdata'!A1656</f>
        <v>BH5660-1-196</v>
      </c>
      <c r="B1657" s="71" t="str">
        <f>'Activity rawdata'!B1656</f>
        <v>PH</v>
      </c>
      <c r="C1657" s="71" t="str">
        <f>IF('Activity rawdata'!C1656="PY","Planted",IF('Activity rawdata'!C1656="NY","Nat/Convert",IF('Activity rawdata'!C1656="NN","Nat/Nonconvert",IF('Activity rawdata'!C1656="OY","Planted"))))</f>
        <v>Nat/Nonconvert</v>
      </c>
      <c r="D1657" s="70" t="str">
        <f>'Activity rawdata'!D1656</f>
        <v>STP1</v>
      </c>
      <c r="E1657" s="72" t="str">
        <f>'Activity rawdata'!E1656</f>
        <v>64</v>
      </c>
      <c r="F1657" s="73" t="str">
        <f>'Activity rawdata'!L1656</f>
        <v>NO</v>
      </c>
      <c r="G1657" s="72" t="str">
        <f>'Activity rawdata'!R1656</f>
        <v>2068</v>
      </c>
      <c r="H1657" s="72" t="str">
        <f>IF('Activity rawdata'!P1656="AHTHIN1","1st Thin",IF('Activity rawdata'!P1656="AHCC","Clearcut",IF('Activity rawdata'!P1656="AHTHSMZ","SMZ Thin",IF('Activity rawdata'!P1656="AHTHIN2","2nd Thin",IF('Activity rawdata'!P1656="AFERTE","Early Fert",IF('Activity rawdata'!P1656="AFERTM","Mid Fert",IF('Activity rawdata'!P1656="AFERTL","Late Fert",  IF('Activity rawdata'!P1656="ASP","Site Prep", IF('Activity rawdata'!P1656="APLT","Plant",  IF('Activity rawdata'!P1656="ANREG","Natural Regeneration"))))))))))</f>
        <v>Clearcut</v>
      </c>
      <c r="I1657" s="74">
        <f>'Activity rawdata'!O1656</f>
        <v>13.536</v>
      </c>
      <c r="J1657" s="75">
        <f>'Activity rawdata'!N1656</f>
        <v>35</v>
      </c>
      <c r="K1657" s="75">
        <f>'Activity rawdata'!AC1656</f>
        <v>35.869999999999997</v>
      </c>
      <c r="L1657" s="75">
        <f>'Activity rawdata'!AD1656</f>
        <v>92.84</v>
      </c>
      <c r="M1657" s="76">
        <f>'Activity rawdata'!AE1656</f>
        <v>8.4165561348098645</v>
      </c>
      <c r="N1657" s="83">
        <f>'Activity rawdata'!T1656+'Activity rawdata'!U1656</f>
        <v>13.62</v>
      </c>
      <c r="O1657" s="80">
        <f>'Activity rawdata'!V1656</f>
        <v>16.53</v>
      </c>
      <c r="P1657" s="80">
        <f>'Activity rawdata'!W1656</f>
        <v>5.28</v>
      </c>
      <c r="Q1657" s="80">
        <f>'Activity rawdata'!X1656</f>
        <v>0</v>
      </c>
      <c r="R1657" s="84">
        <f t="shared" si="260"/>
        <v>35.43</v>
      </c>
      <c r="S1657" s="80">
        <f>'Activity rawdata'!Z1656</f>
        <v>19.93</v>
      </c>
      <c r="T1657" s="80">
        <f>'Activity rawdata'!AA1656</f>
        <v>1.26</v>
      </c>
      <c r="U1657" s="80">
        <f t="shared" si="261"/>
        <v>21.19</v>
      </c>
      <c r="V1657" s="81">
        <f t="shared" si="262"/>
        <v>184.36031999999997</v>
      </c>
      <c r="W1657" s="75">
        <f t="shared" si="263"/>
        <v>223.75008</v>
      </c>
      <c r="X1657" s="75">
        <f t="shared" si="264"/>
        <v>71.470079999999996</v>
      </c>
      <c r="Y1657" s="75">
        <f t="shared" si="265"/>
        <v>0</v>
      </c>
      <c r="Z1657" s="82">
        <f t="shared" si="266"/>
        <v>479.58047999999997</v>
      </c>
      <c r="AA1657" s="75">
        <f t="shared" si="267"/>
        <v>269.77247999999997</v>
      </c>
      <c r="AB1657" s="75">
        <f t="shared" si="268"/>
        <v>17.05536</v>
      </c>
      <c r="AC1657" s="82">
        <f t="shared" si="269"/>
        <v>286.82783999999998</v>
      </c>
    </row>
    <row r="1658" spans="1:29" x14ac:dyDescent="0.35">
      <c r="A1658" s="70" t="str">
        <f>'Activity rawdata'!A1657</f>
        <v>BH5186-1-179</v>
      </c>
      <c r="B1658" s="71" t="str">
        <f>'Activity rawdata'!B1657</f>
        <v>PH</v>
      </c>
      <c r="C1658" s="71" t="str">
        <f>IF('Activity rawdata'!C1657="PY","Planted",IF('Activity rawdata'!C1657="NY","Nat/Convert",IF('Activity rawdata'!C1657="NN","Nat/Nonconvert",IF('Activity rawdata'!C1657="OY","Planted"))))</f>
        <v>Nat/Nonconvert</v>
      </c>
      <c r="D1658" s="70" t="str">
        <f>'Activity rawdata'!D1657</f>
        <v>STP1</v>
      </c>
      <c r="E1658" s="72" t="str">
        <f>'Activity rawdata'!E1657</f>
        <v>100</v>
      </c>
      <c r="F1658" s="73" t="str">
        <f>'Activity rawdata'!L1657</f>
        <v>NO</v>
      </c>
      <c r="G1658" s="72" t="str">
        <f>'Activity rawdata'!R1657</f>
        <v>2068</v>
      </c>
      <c r="H1658" s="72" t="str">
        <f>IF('Activity rawdata'!P1657="AHTHIN1","1st Thin",IF('Activity rawdata'!P1657="AHCC","Clearcut",IF('Activity rawdata'!P1657="AHTHSMZ","SMZ Thin",IF('Activity rawdata'!P1657="AHTHIN2","2nd Thin",IF('Activity rawdata'!P1657="AFERTE","Early Fert",IF('Activity rawdata'!P1657="AFERTM","Mid Fert",IF('Activity rawdata'!P1657="AFERTL","Late Fert",  IF('Activity rawdata'!P1657="ASP","Site Prep", IF('Activity rawdata'!P1657="APLT","Plant",  IF('Activity rawdata'!P1657="ANREG","Natural Regeneration"))))))))))</f>
        <v>Clearcut</v>
      </c>
      <c r="I1658" s="74">
        <f>'Activity rawdata'!O1657</f>
        <v>4.0890000000000004</v>
      </c>
      <c r="J1658" s="75">
        <f>'Activity rawdata'!N1657</f>
        <v>36</v>
      </c>
      <c r="K1658" s="75">
        <f>'Activity rawdata'!AC1657</f>
        <v>65.3</v>
      </c>
      <c r="L1658" s="75">
        <f>'Activity rawdata'!AD1657</f>
        <v>99.12</v>
      </c>
      <c r="M1658" s="76">
        <f>'Activity rawdata'!AE1657</f>
        <v>10.990368286185774</v>
      </c>
      <c r="N1658" s="83">
        <f>'Activity rawdata'!T1657+'Activity rawdata'!U1657</f>
        <v>19.2</v>
      </c>
      <c r="O1658" s="80">
        <f>'Activity rawdata'!V1657</f>
        <v>19.36</v>
      </c>
      <c r="P1658" s="80">
        <f>'Activity rawdata'!W1657</f>
        <v>36.6</v>
      </c>
      <c r="Q1658" s="80">
        <f>'Activity rawdata'!X1657</f>
        <v>0</v>
      </c>
      <c r="R1658" s="84">
        <f t="shared" si="260"/>
        <v>75.16</v>
      </c>
      <c r="S1658" s="80">
        <f>'Activity rawdata'!Z1657</f>
        <v>27</v>
      </c>
      <c r="T1658" s="80">
        <f>'Activity rawdata'!AA1657</f>
        <v>2.3199999999999998</v>
      </c>
      <c r="U1658" s="80">
        <f t="shared" si="261"/>
        <v>29.32</v>
      </c>
      <c r="V1658" s="81">
        <f t="shared" si="262"/>
        <v>78.508800000000008</v>
      </c>
      <c r="W1658" s="75">
        <f t="shared" si="263"/>
        <v>79.163040000000009</v>
      </c>
      <c r="X1658" s="75">
        <f t="shared" si="264"/>
        <v>149.65740000000002</v>
      </c>
      <c r="Y1658" s="75">
        <f t="shared" si="265"/>
        <v>0</v>
      </c>
      <c r="Z1658" s="82">
        <f t="shared" si="266"/>
        <v>307.32924000000003</v>
      </c>
      <c r="AA1658" s="75">
        <f t="shared" si="267"/>
        <v>110.40300000000001</v>
      </c>
      <c r="AB1658" s="75">
        <f t="shared" si="268"/>
        <v>9.4864800000000002</v>
      </c>
      <c r="AC1658" s="82">
        <f t="shared" si="269"/>
        <v>119.88948000000001</v>
      </c>
    </row>
    <row r="1659" spans="1:29" x14ac:dyDescent="0.35">
      <c r="A1659" s="70" t="str">
        <f>'Activity rawdata'!A1658</f>
        <v>BH6125-1-369</v>
      </c>
      <c r="B1659" s="71" t="str">
        <f>'Activity rawdata'!B1658</f>
        <v>COLB</v>
      </c>
      <c r="C1659" s="71" t="str">
        <f>IF('Activity rawdata'!C1658="PY","Planted",IF('Activity rawdata'!C1658="NY","Nat/Convert",IF('Activity rawdata'!C1658="NN","Nat/Nonconvert",IF('Activity rawdata'!C1658="OY","Planted"))))</f>
        <v>Planted</v>
      </c>
      <c r="D1659" s="70" t="str">
        <f>'Activity rawdata'!D1658</f>
        <v>STP3</v>
      </c>
      <c r="E1659" s="72" t="str">
        <f>'Activity rawdata'!E1658</f>
        <v>88</v>
      </c>
      <c r="F1659" s="73" t="str">
        <f>'Activity rawdata'!L1658</f>
        <v>NO</v>
      </c>
      <c r="G1659" s="72" t="str">
        <f>'Activity rawdata'!R1658</f>
        <v>2069</v>
      </c>
      <c r="H1659" s="72" t="str">
        <f>IF('Activity rawdata'!P1658="AHTHIN1","1st Thin",IF('Activity rawdata'!P1658="AHCC","Clearcut",IF('Activity rawdata'!P1658="AHTHSMZ","SMZ Thin",IF('Activity rawdata'!P1658="AHTHIN2","2nd Thin",IF('Activity rawdata'!P1658="AFERTE","Early Fert",IF('Activity rawdata'!P1658="AFERTM","Mid Fert",IF('Activity rawdata'!P1658="AFERTL","Late Fert",  IF('Activity rawdata'!P1658="ASP","Site Prep", IF('Activity rawdata'!P1658="APLT","Plant",  IF('Activity rawdata'!P1658="ANREG","Natural Regeneration"))))))))))</f>
        <v>Site Prep</v>
      </c>
      <c r="I1659" s="74">
        <f>'Activity rawdata'!O1658</f>
        <v>60.22</v>
      </c>
      <c r="J1659" s="75">
        <f>'Activity rawdata'!N1658</f>
        <v>1</v>
      </c>
      <c r="K1659" s="75">
        <f>'Activity rawdata'!AC1658</f>
        <v>0</v>
      </c>
      <c r="L1659" s="75">
        <f>'Activity rawdata'!AD1658</f>
        <v>0</v>
      </c>
      <c r="M1659" s="76" t="str">
        <f>'Activity rawdata'!AE1658</f>
        <v>-</v>
      </c>
      <c r="N1659" s="83">
        <f>'Activity rawdata'!T1658+'Activity rawdata'!U1658</f>
        <v>0</v>
      </c>
      <c r="O1659" s="80">
        <f>'Activity rawdata'!V1658</f>
        <v>0</v>
      </c>
      <c r="P1659" s="80">
        <f>'Activity rawdata'!W1658</f>
        <v>0</v>
      </c>
      <c r="Q1659" s="80">
        <f>'Activity rawdata'!X1658</f>
        <v>0</v>
      </c>
      <c r="R1659" s="84">
        <f t="shared" si="260"/>
        <v>0</v>
      </c>
      <c r="S1659" s="80">
        <f>'Activity rawdata'!Z1658</f>
        <v>0</v>
      </c>
      <c r="T1659" s="80">
        <f>'Activity rawdata'!AA1658</f>
        <v>0</v>
      </c>
      <c r="U1659" s="80">
        <f t="shared" si="261"/>
        <v>0</v>
      </c>
      <c r="V1659" s="81">
        <f t="shared" si="262"/>
        <v>0</v>
      </c>
      <c r="W1659" s="75">
        <f t="shared" si="263"/>
        <v>0</v>
      </c>
      <c r="X1659" s="75">
        <f t="shared" si="264"/>
        <v>0</v>
      </c>
      <c r="Y1659" s="75">
        <f t="shared" si="265"/>
        <v>0</v>
      </c>
      <c r="Z1659" s="82">
        <f t="shared" si="266"/>
        <v>0</v>
      </c>
      <c r="AA1659" s="75">
        <f t="shared" si="267"/>
        <v>0</v>
      </c>
      <c r="AB1659" s="75">
        <f t="shared" si="268"/>
        <v>0</v>
      </c>
      <c r="AC1659" s="82">
        <f t="shared" si="269"/>
        <v>0</v>
      </c>
    </row>
    <row r="1660" spans="1:29" x14ac:dyDescent="0.35">
      <c r="A1660" s="70" t="str">
        <f>'Activity rawdata'!A1659</f>
        <v>BH6125-1-376</v>
      </c>
      <c r="B1660" s="71" t="str">
        <f>'Activity rawdata'!B1659</f>
        <v>COLB</v>
      </c>
      <c r="C1660" s="71" t="str">
        <f>IF('Activity rawdata'!C1659="PY","Planted",IF('Activity rawdata'!C1659="NY","Nat/Convert",IF('Activity rawdata'!C1659="NN","Nat/Nonconvert",IF('Activity rawdata'!C1659="OY","Planted"))))</f>
        <v>Planted</v>
      </c>
      <c r="D1660" s="70" t="str">
        <f>'Activity rawdata'!D1659</f>
        <v>STP3</v>
      </c>
      <c r="E1660" s="72" t="str">
        <f>'Activity rawdata'!E1659</f>
        <v>78</v>
      </c>
      <c r="F1660" s="73" t="str">
        <f>'Activity rawdata'!L1659</f>
        <v>NO</v>
      </c>
      <c r="G1660" s="72" t="str">
        <f>'Activity rawdata'!R1659</f>
        <v>2069</v>
      </c>
      <c r="H1660" s="72" t="str">
        <f>IF('Activity rawdata'!P1659="AHTHIN1","1st Thin",IF('Activity rawdata'!P1659="AHCC","Clearcut",IF('Activity rawdata'!P1659="AHTHSMZ","SMZ Thin",IF('Activity rawdata'!P1659="AHTHIN2","2nd Thin",IF('Activity rawdata'!P1659="AFERTE","Early Fert",IF('Activity rawdata'!P1659="AFERTM","Mid Fert",IF('Activity rawdata'!P1659="AFERTL","Late Fert",  IF('Activity rawdata'!P1659="ASP","Site Prep", IF('Activity rawdata'!P1659="APLT","Plant",  IF('Activity rawdata'!P1659="ANREG","Natural Regeneration"))))))))))</f>
        <v>Site Prep</v>
      </c>
      <c r="I1660" s="74">
        <f>'Activity rawdata'!O1659</f>
        <v>61.85</v>
      </c>
      <c r="J1660" s="75">
        <f>'Activity rawdata'!N1659</f>
        <v>1</v>
      </c>
      <c r="K1660" s="75">
        <f>'Activity rawdata'!AC1659</f>
        <v>0</v>
      </c>
      <c r="L1660" s="75">
        <f>'Activity rawdata'!AD1659</f>
        <v>0</v>
      </c>
      <c r="M1660" s="76" t="str">
        <f>'Activity rawdata'!AE1659</f>
        <v>-</v>
      </c>
      <c r="N1660" s="83">
        <f>'Activity rawdata'!T1659+'Activity rawdata'!U1659</f>
        <v>0</v>
      </c>
      <c r="O1660" s="80">
        <f>'Activity rawdata'!V1659</f>
        <v>0</v>
      </c>
      <c r="P1660" s="80">
        <f>'Activity rawdata'!W1659</f>
        <v>0</v>
      </c>
      <c r="Q1660" s="80">
        <f>'Activity rawdata'!X1659</f>
        <v>0</v>
      </c>
      <c r="R1660" s="84">
        <f t="shared" si="260"/>
        <v>0</v>
      </c>
      <c r="S1660" s="80">
        <f>'Activity rawdata'!Z1659</f>
        <v>0</v>
      </c>
      <c r="T1660" s="80">
        <f>'Activity rawdata'!AA1659</f>
        <v>0</v>
      </c>
      <c r="U1660" s="80">
        <f t="shared" si="261"/>
        <v>0</v>
      </c>
      <c r="V1660" s="81">
        <f t="shared" si="262"/>
        <v>0</v>
      </c>
      <c r="W1660" s="75">
        <f t="shared" si="263"/>
        <v>0</v>
      </c>
      <c r="X1660" s="75">
        <f t="shared" si="264"/>
        <v>0</v>
      </c>
      <c r="Y1660" s="75">
        <f t="shared" si="265"/>
        <v>0</v>
      </c>
      <c r="Z1660" s="82">
        <f t="shared" si="266"/>
        <v>0</v>
      </c>
      <c r="AA1660" s="75">
        <f t="shared" si="267"/>
        <v>0</v>
      </c>
      <c r="AB1660" s="75">
        <f t="shared" si="268"/>
        <v>0</v>
      </c>
      <c r="AC1660" s="82">
        <f t="shared" si="269"/>
        <v>0</v>
      </c>
    </row>
    <row r="1661" spans="1:29" x14ac:dyDescent="0.35">
      <c r="A1661" s="70" t="str">
        <f>'Activity rawdata'!A1660</f>
        <v>BH6112-1-262</v>
      </c>
      <c r="B1661" s="71" t="str">
        <f>'Activity rawdata'!B1660</f>
        <v>COLB</v>
      </c>
      <c r="C1661" s="71" t="str">
        <f>IF('Activity rawdata'!C1660="PY","Planted",IF('Activity rawdata'!C1660="NY","Nat/Convert",IF('Activity rawdata'!C1660="NN","Nat/Nonconvert",IF('Activity rawdata'!C1660="OY","Planted"))))</f>
        <v>Planted</v>
      </c>
      <c r="D1661" s="70" t="str">
        <f>'Activity rawdata'!D1660</f>
        <v>STP3</v>
      </c>
      <c r="E1661" s="72" t="str">
        <f>'Activity rawdata'!E1660</f>
        <v>82</v>
      </c>
      <c r="F1661" s="73" t="str">
        <f>'Activity rawdata'!L1660</f>
        <v>NO</v>
      </c>
      <c r="G1661" s="72" t="str">
        <f>'Activity rawdata'!R1660</f>
        <v>2069</v>
      </c>
      <c r="H1661" s="72" t="str">
        <f>IF('Activity rawdata'!P1660="AHTHIN1","1st Thin",IF('Activity rawdata'!P1660="AHCC","Clearcut",IF('Activity rawdata'!P1660="AHTHSMZ","SMZ Thin",IF('Activity rawdata'!P1660="AHTHIN2","2nd Thin",IF('Activity rawdata'!P1660="AFERTE","Early Fert",IF('Activity rawdata'!P1660="AFERTM","Mid Fert",IF('Activity rawdata'!P1660="AFERTL","Late Fert",  IF('Activity rawdata'!P1660="ASP","Site Prep", IF('Activity rawdata'!P1660="APLT","Plant",  IF('Activity rawdata'!P1660="ANREG","Natural Regeneration"))))))))))</f>
        <v>Site Prep</v>
      </c>
      <c r="I1661" s="74">
        <f>'Activity rawdata'!O1660</f>
        <v>10.25</v>
      </c>
      <c r="J1661" s="75">
        <f>'Activity rawdata'!N1660</f>
        <v>1</v>
      </c>
      <c r="K1661" s="75">
        <f>'Activity rawdata'!AC1660</f>
        <v>0</v>
      </c>
      <c r="L1661" s="75">
        <f>'Activity rawdata'!AD1660</f>
        <v>0</v>
      </c>
      <c r="M1661" s="76" t="str">
        <f>'Activity rawdata'!AE1660</f>
        <v>-</v>
      </c>
      <c r="N1661" s="83">
        <f>'Activity rawdata'!T1660+'Activity rawdata'!U1660</f>
        <v>0</v>
      </c>
      <c r="O1661" s="80">
        <f>'Activity rawdata'!V1660</f>
        <v>0</v>
      </c>
      <c r="P1661" s="80">
        <f>'Activity rawdata'!W1660</f>
        <v>0</v>
      </c>
      <c r="Q1661" s="80">
        <f>'Activity rawdata'!X1660</f>
        <v>0</v>
      </c>
      <c r="R1661" s="84">
        <f t="shared" si="260"/>
        <v>0</v>
      </c>
      <c r="S1661" s="80">
        <f>'Activity rawdata'!Z1660</f>
        <v>0</v>
      </c>
      <c r="T1661" s="80">
        <f>'Activity rawdata'!AA1660</f>
        <v>0</v>
      </c>
      <c r="U1661" s="80">
        <f t="shared" si="261"/>
        <v>0</v>
      </c>
      <c r="V1661" s="81">
        <f t="shared" si="262"/>
        <v>0</v>
      </c>
      <c r="W1661" s="75">
        <f t="shared" si="263"/>
        <v>0</v>
      </c>
      <c r="X1661" s="75">
        <f t="shared" si="264"/>
        <v>0</v>
      </c>
      <c r="Y1661" s="75">
        <f t="shared" si="265"/>
        <v>0</v>
      </c>
      <c r="Z1661" s="82">
        <f t="shared" si="266"/>
        <v>0</v>
      </c>
      <c r="AA1661" s="75">
        <f t="shared" si="267"/>
        <v>0</v>
      </c>
      <c r="AB1661" s="75">
        <f t="shared" si="268"/>
        <v>0</v>
      </c>
      <c r="AC1661" s="82">
        <f t="shared" si="269"/>
        <v>0</v>
      </c>
    </row>
    <row r="1662" spans="1:29" x14ac:dyDescent="0.35">
      <c r="A1662" s="70" t="str">
        <f>'Activity rawdata'!A1661</f>
        <v>BH5136-1-140</v>
      </c>
      <c r="B1662" s="71" t="str">
        <f>'Activity rawdata'!B1661</f>
        <v>COLB</v>
      </c>
      <c r="C1662" s="71" t="str">
        <f>IF('Activity rawdata'!C1661="PY","Planted",IF('Activity rawdata'!C1661="NY","Nat/Convert",IF('Activity rawdata'!C1661="NN","Nat/Nonconvert",IF('Activity rawdata'!C1661="OY","Planted"))))</f>
        <v>Planted</v>
      </c>
      <c r="D1662" s="70" t="str">
        <f>'Activity rawdata'!D1661</f>
        <v>STP3</v>
      </c>
      <c r="E1662" s="72" t="str">
        <f>'Activity rawdata'!E1661</f>
        <v>78</v>
      </c>
      <c r="F1662" s="73" t="str">
        <f>'Activity rawdata'!L1661</f>
        <v>NO</v>
      </c>
      <c r="G1662" s="72" t="str">
        <f>'Activity rawdata'!R1661</f>
        <v>2069</v>
      </c>
      <c r="H1662" s="72" t="str">
        <f>IF('Activity rawdata'!P1661="AHTHIN1","1st Thin",IF('Activity rawdata'!P1661="AHCC","Clearcut",IF('Activity rawdata'!P1661="AHTHSMZ","SMZ Thin",IF('Activity rawdata'!P1661="AHTHIN2","2nd Thin",IF('Activity rawdata'!P1661="AFERTE","Early Fert",IF('Activity rawdata'!P1661="AFERTM","Mid Fert",IF('Activity rawdata'!P1661="AFERTL","Late Fert",  IF('Activity rawdata'!P1661="ASP","Site Prep", IF('Activity rawdata'!P1661="APLT","Plant",  IF('Activity rawdata'!P1661="ANREG","Natural Regeneration"))))))))))</f>
        <v>Site Prep</v>
      </c>
      <c r="I1662" s="74">
        <f>'Activity rawdata'!O1661</f>
        <v>165.11</v>
      </c>
      <c r="J1662" s="75">
        <f>'Activity rawdata'!N1661</f>
        <v>1</v>
      </c>
      <c r="K1662" s="75">
        <f>'Activity rawdata'!AC1661</f>
        <v>0</v>
      </c>
      <c r="L1662" s="75">
        <f>'Activity rawdata'!AD1661</f>
        <v>0</v>
      </c>
      <c r="M1662" s="76" t="str">
        <f>'Activity rawdata'!AE1661</f>
        <v>-</v>
      </c>
      <c r="N1662" s="83">
        <f>'Activity rawdata'!T1661+'Activity rawdata'!U1661</f>
        <v>0</v>
      </c>
      <c r="O1662" s="80">
        <f>'Activity rawdata'!V1661</f>
        <v>0</v>
      </c>
      <c r="P1662" s="80">
        <f>'Activity rawdata'!W1661</f>
        <v>0</v>
      </c>
      <c r="Q1662" s="80">
        <f>'Activity rawdata'!X1661</f>
        <v>0</v>
      </c>
      <c r="R1662" s="84">
        <f t="shared" si="260"/>
        <v>0</v>
      </c>
      <c r="S1662" s="80">
        <f>'Activity rawdata'!Z1661</f>
        <v>0</v>
      </c>
      <c r="T1662" s="80">
        <f>'Activity rawdata'!AA1661</f>
        <v>0</v>
      </c>
      <c r="U1662" s="80">
        <f t="shared" si="261"/>
        <v>0</v>
      </c>
      <c r="V1662" s="81">
        <f t="shared" si="262"/>
        <v>0</v>
      </c>
      <c r="W1662" s="75">
        <f t="shared" si="263"/>
        <v>0</v>
      </c>
      <c r="X1662" s="75">
        <f t="shared" si="264"/>
        <v>0</v>
      </c>
      <c r="Y1662" s="75">
        <f t="shared" si="265"/>
        <v>0</v>
      </c>
      <c r="Z1662" s="82">
        <f t="shared" si="266"/>
        <v>0</v>
      </c>
      <c r="AA1662" s="75">
        <f t="shared" si="267"/>
        <v>0</v>
      </c>
      <c r="AB1662" s="75">
        <f t="shared" si="268"/>
        <v>0</v>
      </c>
      <c r="AC1662" s="82">
        <f t="shared" si="269"/>
        <v>0</v>
      </c>
    </row>
    <row r="1663" spans="1:29" x14ac:dyDescent="0.35">
      <c r="A1663" s="70" t="str">
        <f>'Activity rawdata'!A1662</f>
        <v>BH6112-1-202</v>
      </c>
      <c r="B1663" s="71" t="str">
        <f>'Activity rawdata'!B1662</f>
        <v>COLB</v>
      </c>
      <c r="C1663" s="71" t="str">
        <f>IF('Activity rawdata'!C1662="PY","Planted",IF('Activity rawdata'!C1662="NY","Nat/Convert",IF('Activity rawdata'!C1662="NN","Nat/Nonconvert",IF('Activity rawdata'!C1662="OY","Planted"))))</f>
        <v>Planted</v>
      </c>
      <c r="D1663" s="70" t="str">
        <f>'Activity rawdata'!D1662</f>
        <v>STP3</v>
      </c>
      <c r="E1663" s="72" t="str">
        <f>'Activity rawdata'!E1662</f>
        <v>69</v>
      </c>
      <c r="F1663" s="73" t="str">
        <f>'Activity rawdata'!L1662</f>
        <v>NO</v>
      </c>
      <c r="G1663" s="72" t="str">
        <f>'Activity rawdata'!R1662</f>
        <v>2069</v>
      </c>
      <c r="H1663" s="72" t="str">
        <f>IF('Activity rawdata'!P1662="AHTHIN1","1st Thin",IF('Activity rawdata'!P1662="AHCC","Clearcut",IF('Activity rawdata'!P1662="AHTHSMZ","SMZ Thin",IF('Activity rawdata'!P1662="AHTHIN2","2nd Thin",IF('Activity rawdata'!P1662="AFERTE","Early Fert",IF('Activity rawdata'!P1662="AFERTM","Mid Fert",IF('Activity rawdata'!P1662="AFERTL","Late Fert",  IF('Activity rawdata'!P1662="ASP","Site Prep", IF('Activity rawdata'!P1662="APLT","Plant",  IF('Activity rawdata'!P1662="ANREG","Natural Regeneration"))))))))))</f>
        <v>Site Prep</v>
      </c>
      <c r="I1663" s="74">
        <f>'Activity rawdata'!O1662</f>
        <v>24.8</v>
      </c>
      <c r="J1663" s="75">
        <f>'Activity rawdata'!N1662</f>
        <v>1</v>
      </c>
      <c r="K1663" s="75">
        <f>'Activity rawdata'!AC1662</f>
        <v>0</v>
      </c>
      <c r="L1663" s="75">
        <f>'Activity rawdata'!AD1662</f>
        <v>0</v>
      </c>
      <c r="M1663" s="76" t="str">
        <f>'Activity rawdata'!AE1662</f>
        <v>-</v>
      </c>
      <c r="N1663" s="83">
        <f>'Activity rawdata'!T1662+'Activity rawdata'!U1662</f>
        <v>0</v>
      </c>
      <c r="O1663" s="80">
        <f>'Activity rawdata'!V1662</f>
        <v>0</v>
      </c>
      <c r="P1663" s="80">
        <f>'Activity rawdata'!W1662</f>
        <v>0</v>
      </c>
      <c r="Q1663" s="80">
        <f>'Activity rawdata'!X1662</f>
        <v>0</v>
      </c>
      <c r="R1663" s="84">
        <f t="shared" si="260"/>
        <v>0</v>
      </c>
      <c r="S1663" s="80">
        <f>'Activity rawdata'!Z1662</f>
        <v>0</v>
      </c>
      <c r="T1663" s="80">
        <f>'Activity rawdata'!AA1662</f>
        <v>0</v>
      </c>
      <c r="U1663" s="80">
        <f t="shared" si="261"/>
        <v>0</v>
      </c>
      <c r="V1663" s="81">
        <f t="shared" si="262"/>
        <v>0</v>
      </c>
      <c r="W1663" s="75">
        <f t="shared" si="263"/>
        <v>0</v>
      </c>
      <c r="X1663" s="75">
        <f t="shared" si="264"/>
        <v>0</v>
      </c>
      <c r="Y1663" s="75">
        <f t="shared" si="265"/>
        <v>0</v>
      </c>
      <c r="Z1663" s="82">
        <f t="shared" si="266"/>
        <v>0</v>
      </c>
      <c r="AA1663" s="75">
        <f t="shared" si="267"/>
        <v>0</v>
      </c>
      <c r="AB1663" s="75">
        <f t="shared" si="268"/>
        <v>0</v>
      </c>
      <c r="AC1663" s="82">
        <f t="shared" si="269"/>
        <v>0</v>
      </c>
    </row>
    <row r="1664" spans="1:29" x14ac:dyDescent="0.35">
      <c r="A1664" s="70" t="str">
        <f>'Activity rawdata'!A1663</f>
        <v>BH6112-1-213</v>
      </c>
      <c r="B1664" s="71" t="str">
        <f>'Activity rawdata'!B1663</f>
        <v>COLB</v>
      </c>
      <c r="C1664" s="71" t="str">
        <f>IF('Activity rawdata'!C1663="PY","Planted",IF('Activity rawdata'!C1663="NY","Nat/Convert",IF('Activity rawdata'!C1663="NN","Nat/Nonconvert",IF('Activity rawdata'!C1663="OY","Planted"))))</f>
        <v>Planted</v>
      </c>
      <c r="D1664" s="70" t="str">
        <f>'Activity rawdata'!D1663</f>
        <v>STP3</v>
      </c>
      <c r="E1664" s="72" t="str">
        <f>'Activity rawdata'!E1663</f>
        <v>72</v>
      </c>
      <c r="F1664" s="73" t="str">
        <f>'Activity rawdata'!L1663</f>
        <v>NO</v>
      </c>
      <c r="G1664" s="72" t="str">
        <f>'Activity rawdata'!R1663</f>
        <v>2069</v>
      </c>
      <c r="H1664" s="72" t="str">
        <f>IF('Activity rawdata'!P1663="AHTHIN1","1st Thin",IF('Activity rawdata'!P1663="AHCC","Clearcut",IF('Activity rawdata'!P1663="AHTHSMZ","SMZ Thin",IF('Activity rawdata'!P1663="AHTHIN2","2nd Thin",IF('Activity rawdata'!P1663="AFERTE","Early Fert",IF('Activity rawdata'!P1663="AFERTM","Mid Fert",IF('Activity rawdata'!P1663="AFERTL","Late Fert",  IF('Activity rawdata'!P1663="ASP","Site Prep", IF('Activity rawdata'!P1663="APLT","Plant",  IF('Activity rawdata'!P1663="ANREG","Natural Regeneration"))))))))))</f>
        <v>Site Prep</v>
      </c>
      <c r="I1664" s="74">
        <f>'Activity rawdata'!O1663</f>
        <v>49.27</v>
      </c>
      <c r="J1664" s="75">
        <f>'Activity rawdata'!N1663</f>
        <v>1</v>
      </c>
      <c r="K1664" s="75">
        <f>'Activity rawdata'!AC1663</f>
        <v>0</v>
      </c>
      <c r="L1664" s="75">
        <f>'Activity rawdata'!AD1663</f>
        <v>0</v>
      </c>
      <c r="M1664" s="76" t="str">
        <f>'Activity rawdata'!AE1663</f>
        <v>-</v>
      </c>
      <c r="N1664" s="83">
        <f>'Activity rawdata'!T1663+'Activity rawdata'!U1663</f>
        <v>0</v>
      </c>
      <c r="O1664" s="80">
        <f>'Activity rawdata'!V1663</f>
        <v>0</v>
      </c>
      <c r="P1664" s="80">
        <f>'Activity rawdata'!W1663</f>
        <v>0</v>
      </c>
      <c r="Q1664" s="80">
        <f>'Activity rawdata'!X1663</f>
        <v>0</v>
      </c>
      <c r="R1664" s="84">
        <f t="shared" si="260"/>
        <v>0</v>
      </c>
      <c r="S1664" s="80">
        <f>'Activity rawdata'!Z1663</f>
        <v>0</v>
      </c>
      <c r="T1664" s="80">
        <f>'Activity rawdata'!AA1663</f>
        <v>0</v>
      </c>
      <c r="U1664" s="80">
        <f t="shared" si="261"/>
        <v>0</v>
      </c>
      <c r="V1664" s="81">
        <f t="shared" si="262"/>
        <v>0</v>
      </c>
      <c r="W1664" s="75">
        <f t="shared" si="263"/>
        <v>0</v>
      </c>
      <c r="X1664" s="75">
        <f t="shared" si="264"/>
        <v>0</v>
      </c>
      <c r="Y1664" s="75">
        <f t="shared" si="265"/>
        <v>0</v>
      </c>
      <c r="Z1664" s="82">
        <f t="shared" si="266"/>
        <v>0</v>
      </c>
      <c r="AA1664" s="75">
        <f t="shared" si="267"/>
        <v>0</v>
      </c>
      <c r="AB1664" s="75">
        <f t="shared" si="268"/>
        <v>0</v>
      </c>
      <c r="AC1664" s="82">
        <f t="shared" si="269"/>
        <v>0</v>
      </c>
    </row>
    <row r="1665" spans="1:29" x14ac:dyDescent="0.35">
      <c r="A1665" s="70" t="str">
        <f>'Activity rawdata'!A1664</f>
        <v>BH6125-1-274</v>
      </c>
      <c r="B1665" s="71" t="str">
        <f>'Activity rawdata'!B1664</f>
        <v>COLB</v>
      </c>
      <c r="C1665" s="71" t="str">
        <f>IF('Activity rawdata'!C1664="PY","Planted",IF('Activity rawdata'!C1664="NY","Nat/Convert",IF('Activity rawdata'!C1664="NN","Nat/Nonconvert",IF('Activity rawdata'!C1664="OY","Planted"))))</f>
        <v>Planted</v>
      </c>
      <c r="D1665" s="70" t="str">
        <f>'Activity rawdata'!D1664</f>
        <v>STP3</v>
      </c>
      <c r="E1665" s="72" t="str">
        <f>'Activity rawdata'!E1664</f>
        <v>79</v>
      </c>
      <c r="F1665" s="73" t="str">
        <f>'Activity rawdata'!L1664</f>
        <v>NO</v>
      </c>
      <c r="G1665" s="72" t="str">
        <f>'Activity rawdata'!R1664</f>
        <v>2069</v>
      </c>
      <c r="H1665" s="72" t="str">
        <f>IF('Activity rawdata'!P1664="AHTHIN1","1st Thin",IF('Activity rawdata'!P1664="AHCC","Clearcut",IF('Activity rawdata'!P1664="AHTHSMZ","SMZ Thin",IF('Activity rawdata'!P1664="AHTHIN2","2nd Thin",IF('Activity rawdata'!P1664="AFERTE","Early Fert",IF('Activity rawdata'!P1664="AFERTM","Mid Fert",IF('Activity rawdata'!P1664="AFERTL","Late Fert",  IF('Activity rawdata'!P1664="ASP","Site Prep", IF('Activity rawdata'!P1664="APLT","Plant",  IF('Activity rawdata'!P1664="ANREG","Natural Regeneration"))))))))))</f>
        <v>Site Prep</v>
      </c>
      <c r="I1665" s="74">
        <f>'Activity rawdata'!O1664</f>
        <v>13.74</v>
      </c>
      <c r="J1665" s="75">
        <f>'Activity rawdata'!N1664</f>
        <v>1</v>
      </c>
      <c r="K1665" s="75">
        <f>'Activity rawdata'!AC1664</f>
        <v>0</v>
      </c>
      <c r="L1665" s="75">
        <f>'Activity rawdata'!AD1664</f>
        <v>0</v>
      </c>
      <c r="M1665" s="76" t="str">
        <f>'Activity rawdata'!AE1664</f>
        <v>-</v>
      </c>
      <c r="N1665" s="83">
        <f>'Activity rawdata'!T1664+'Activity rawdata'!U1664</f>
        <v>0</v>
      </c>
      <c r="O1665" s="80">
        <f>'Activity rawdata'!V1664</f>
        <v>0</v>
      </c>
      <c r="P1665" s="80">
        <f>'Activity rawdata'!W1664</f>
        <v>0</v>
      </c>
      <c r="Q1665" s="80">
        <f>'Activity rawdata'!X1664</f>
        <v>0</v>
      </c>
      <c r="R1665" s="84">
        <f t="shared" si="260"/>
        <v>0</v>
      </c>
      <c r="S1665" s="80">
        <f>'Activity rawdata'!Z1664</f>
        <v>0</v>
      </c>
      <c r="T1665" s="80">
        <f>'Activity rawdata'!AA1664</f>
        <v>0</v>
      </c>
      <c r="U1665" s="80">
        <f t="shared" si="261"/>
        <v>0</v>
      </c>
      <c r="V1665" s="81">
        <f t="shared" si="262"/>
        <v>0</v>
      </c>
      <c r="W1665" s="75">
        <f t="shared" si="263"/>
        <v>0</v>
      </c>
      <c r="X1665" s="75">
        <f t="shared" si="264"/>
        <v>0</v>
      </c>
      <c r="Y1665" s="75">
        <f t="shared" si="265"/>
        <v>0</v>
      </c>
      <c r="Z1665" s="82">
        <f t="shared" si="266"/>
        <v>0</v>
      </c>
      <c r="AA1665" s="75">
        <f t="shared" si="267"/>
        <v>0</v>
      </c>
      <c r="AB1665" s="75">
        <f t="shared" si="268"/>
        <v>0</v>
      </c>
      <c r="AC1665" s="82">
        <f t="shared" si="269"/>
        <v>0</v>
      </c>
    </row>
    <row r="1666" spans="1:29" x14ac:dyDescent="0.35">
      <c r="A1666" s="70" t="str">
        <f>'Activity rawdata'!A1665</f>
        <v>BH6112-1-392</v>
      </c>
      <c r="B1666" s="71" t="str">
        <f>'Activity rawdata'!B1665</f>
        <v>COLB</v>
      </c>
      <c r="C1666" s="71" t="str">
        <f>IF('Activity rawdata'!C1665="PY","Planted",IF('Activity rawdata'!C1665="NY","Nat/Convert",IF('Activity rawdata'!C1665="NN","Nat/Nonconvert",IF('Activity rawdata'!C1665="OY","Planted"))))</f>
        <v>Planted</v>
      </c>
      <c r="D1666" s="70" t="str">
        <f>'Activity rawdata'!D1665</f>
        <v>STP3</v>
      </c>
      <c r="E1666" s="72" t="str">
        <f>'Activity rawdata'!E1665</f>
        <v>72</v>
      </c>
      <c r="F1666" s="73" t="str">
        <f>'Activity rawdata'!L1665</f>
        <v>NO</v>
      </c>
      <c r="G1666" s="72" t="str">
        <f>'Activity rawdata'!R1665</f>
        <v>2069</v>
      </c>
      <c r="H1666" s="72" t="str">
        <f>IF('Activity rawdata'!P1665="AHTHIN1","1st Thin",IF('Activity rawdata'!P1665="AHCC","Clearcut",IF('Activity rawdata'!P1665="AHTHSMZ","SMZ Thin",IF('Activity rawdata'!P1665="AHTHIN2","2nd Thin",IF('Activity rawdata'!P1665="AFERTE","Early Fert",IF('Activity rawdata'!P1665="AFERTM","Mid Fert",IF('Activity rawdata'!P1665="AFERTL","Late Fert",  IF('Activity rawdata'!P1665="ASP","Site Prep", IF('Activity rawdata'!P1665="APLT","Plant",  IF('Activity rawdata'!P1665="ANREG","Natural Regeneration"))))))))))</f>
        <v>Site Prep</v>
      </c>
      <c r="I1666" s="74">
        <f>'Activity rawdata'!O1665</f>
        <v>90.34</v>
      </c>
      <c r="J1666" s="75">
        <f>'Activity rawdata'!N1665</f>
        <v>1</v>
      </c>
      <c r="K1666" s="75">
        <f>'Activity rawdata'!AC1665</f>
        <v>0</v>
      </c>
      <c r="L1666" s="75">
        <f>'Activity rawdata'!AD1665</f>
        <v>0</v>
      </c>
      <c r="M1666" s="76" t="str">
        <f>'Activity rawdata'!AE1665</f>
        <v>-</v>
      </c>
      <c r="N1666" s="83">
        <f>'Activity rawdata'!T1665+'Activity rawdata'!U1665</f>
        <v>0</v>
      </c>
      <c r="O1666" s="80">
        <f>'Activity rawdata'!V1665</f>
        <v>0</v>
      </c>
      <c r="P1666" s="80">
        <f>'Activity rawdata'!W1665</f>
        <v>0</v>
      </c>
      <c r="Q1666" s="80">
        <f>'Activity rawdata'!X1665</f>
        <v>0</v>
      </c>
      <c r="R1666" s="84">
        <f t="shared" si="260"/>
        <v>0</v>
      </c>
      <c r="S1666" s="80">
        <f>'Activity rawdata'!Z1665</f>
        <v>0</v>
      </c>
      <c r="T1666" s="80">
        <f>'Activity rawdata'!AA1665</f>
        <v>0</v>
      </c>
      <c r="U1666" s="80">
        <f t="shared" si="261"/>
        <v>0</v>
      </c>
      <c r="V1666" s="81">
        <f t="shared" si="262"/>
        <v>0</v>
      </c>
      <c r="W1666" s="75">
        <f t="shared" si="263"/>
        <v>0</v>
      </c>
      <c r="X1666" s="75">
        <f t="shared" si="264"/>
        <v>0</v>
      </c>
      <c r="Y1666" s="75">
        <f t="shared" si="265"/>
        <v>0</v>
      </c>
      <c r="Z1666" s="82">
        <f t="shared" si="266"/>
        <v>0</v>
      </c>
      <c r="AA1666" s="75">
        <f t="shared" si="267"/>
        <v>0</v>
      </c>
      <c r="AB1666" s="75">
        <f t="shared" si="268"/>
        <v>0</v>
      </c>
      <c r="AC1666" s="82">
        <f t="shared" si="269"/>
        <v>0</v>
      </c>
    </row>
    <row r="1667" spans="1:29" x14ac:dyDescent="0.35">
      <c r="A1667" s="70" t="str">
        <f>'Activity rawdata'!A1666</f>
        <v>BH6112-1-372</v>
      </c>
      <c r="B1667" s="71" t="str">
        <f>'Activity rawdata'!B1666</f>
        <v>COLB</v>
      </c>
      <c r="C1667" s="71" t="str">
        <f>IF('Activity rawdata'!C1666="PY","Planted",IF('Activity rawdata'!C1666="NY","Nat/Convert",IF('Activity rawdata'!C1666="NN","Nat/Nonconvert",IF('Activity rawdata'!C1666="OY","Planted"))))</f>
        <v>Planted</v>
      </c>
      <c r="D1667" s="70" t="str">
        <f>'Activity rawdata'!D1666</f>
        <v>STP3</v>
      </c>
      <c r="E1667" s="72" t="str">
        <f>'Activity rawdata'!E1666</f>
        <v>79</v>
      </c>
      <c r="F1667" s="73" t="str">
        <f>'Activity rawdata'!L1666</f>
        <v>NO</v>
      </c>
      <c r="G1667" s="72" t="str">
        <f>'Activity rawdata'!R1666</f>
        <v>2069</v>
      </c>
      <c r="H1667" s="72" t="str">
        <f>IF('Activity rawdata'!P1666="AHTHIN1","1st Thin",IF('Activity rawdata'!P1666="AHCC","Clearcut",IF('Activity rawdata'!P1666="AHTHSMZ","SMZ Thin",IF('Activity rawdata'!P1666="AHTHIN2","2nd Thin",IF('Activity rawdata'!P1666="AFERTE","Early Fert",IF('Activity rawdata'!P1666="AFERTM","Mid Fert",IF('Activity rawdata'!P1666="AFERTL","Late Fert",  IF('Activity rawdata'!P1666="ASP","Site Prep", IF('Activity rawdata'!P1666="APLT","Plant",  IF('Activity rawdata'!P1666="ANREG","Natural Regeneration"))))))))))</f>
        <v>Site Prep</v>
      </c>
      <c r="I1667" s="74">
        <f>'Activity rawdata'!O1666</f>
        <v>51.79</v>
      </c>
      <c r="J1667" s="75">
        <f>'Activity rawdata'!N1666</f>
        <v>1</v>
      </c>
      <c r="K1667" s="75">
        <f>'Activity rawdata'!AC1666</f>
        <v>0</v>
      </c>
      <c r="L1667" s="75">
        <f>'Activity rawdata'!AD1666</f>
        <v>0</v>
      </c>
      <c r="M1667" s="76" t="str">
        <f>'Activity rawdata'!AE1666</f>
        <v>-</v>
      </c>
      <c r="N1667" s="83">
        <f>'Activity rawdata'!T1666+'Activity rawdata'!U1666</f>
        <v>0</v>
      </c>
      <c r="O1667" s="80">
        <f>'Activity rawdata'!V1666</f>
        <v>0</v>
      </c>
      <c r="P1667" s="80">
        <f>'Activity rawdata'!W1666</f>
        <v>0</v>
      </c>
      <c r="Q1667" s="80">
        <f>'Activity rawdata'!X1666</f>
        <v>0</v>
      </c>
      <c r="R1667" s="84">
        <f t="shared" si="260"/>
        <v>0</v>
      </c>
      <c r="S1667" s="80">
        <f>'Activity rawdata'!Z1666</f>
        <v>0</v>
      </c>
      <c r="T1667" s="80">
        <f>'Activity rawdata'!AA1666</f>
        <v>0</v>
      </c>
      <c r="U1667" s="80">
        <f t="shared" si="261"/>
        <v>0</v>
      </c>
      <c r="V1667" s="81">
        <f t="shared" si="262"/>
        <v>0</v>
      </c>
      <c r="W1667" s="75">
        <f t="shared" si="263"/>
        <v>0</v>
      </c>
      <c r="X1667" s="75">
        <f t="shared" si="264"/>
        <v>0</v>
      </c>
      <c r="Y1667" s="75">
        <f t="shared" si="265"/>
        <v>0</v>
      </c>
      <c r="Z1667" s="82">
        <f t="shared" si="266"/>
        <v>0</v>
      </c>
      <c r="AA1667" s="75">
        <f t="shared" si="267"/>
        <v>0</v>
      </c>
      <c r="AB1667" s="75">
        <f t="shared" si="268"/>
        <v>0</v>
      </c>
      <c r="AC1667" s="82">
        <f t="shared" si="269"/>
        <v>0</v>
      </c>
    </row>
    <row r="1668" spans="1:29" x14ac:dyDescent="0.35">
      <c r="A1668" s="70" t="str">
        <f>'Activity rawdata'!A1667</f>
        <v>BH6112-1-258</v>
      </c>
      <c r="B1668" s="71" t="str">
        <f>'Activity rawdata'!B1667</f>
        <v>COLB</v>
      </c>
      <c r="C1668" s="71" t="str">
        <f>IF('Activity rawdata'!C1667="PY","Planted",IF('Activity rawdata'!C1667="NY","Nat/Convert",IF('Activity rawdata'!C1667="NN","Nat/Nonconvert",IF('Activity rawdata'!C1667="OY","Planted"))))</f>
        <v>Planted</v>
      </c>
      <c r="D1668" s="70" t="str">
        <f>'Activity rawdata'!D1667</f>
        <v>STP3</v>
      </c>
      <c r="E1668" s="72" t="str">
        <f>'Activity rawdata'!E1667</f>
        <v>72</v>
      </c>
      <c r="F1668" s="73" t="str">
        <f>'Activity rawdata'!L1667</f>
        <v>NO</v>
      </c>
      <c r="G1668" s="72" t="str">
        <f>'Activity rawdata'!R1667</f>
        <v>2069</v>
      </c>
      <c r="H1668" s="72" t="str">
        <f>IF('Activity rawdata'!P1667="AHTHIN1","1st Thin",IF('Activity rawdata'!P1667="AHCC","Clearcut",IF('Activity rawdata'!P1667="AHTHSMZ","SMZ Thin",IF('Activity rawdata'!P1667="AHTHIN2","2nd Thin",IF('Activity rawdata'!P1667="AFERTE","Early Fert",IF('Activity rawdata'!P1667="AFERTM","Mid Fert",IF('Activity rawdata'!P1667="AFERTL","Late Fert",  IF('Activity rawdata'!P1667="ASP","Site Prep", IF('Activity rawdata'!P1667="APLT","Plant",  IF('Activity rawdata'!P1667="ANREG","Natural Regeneration"))))))))))</f>
        <v>Site Prep</v>
      </c>
      <c r="I1668" s="74">
        <f>'Activity rawdata'!O1667</f>
        <v>82.63</v>
      </c>
      <c r="J1668" s="75">
        <f>'Activity rawdata'!N1667</f>
        <v>1</v>
      </c>
      <c r="K1668" s="75">
        <f>'Activity rawdata'!AC1667</f>
        <v>0</v>
      </c>
      <c r="L1668" s="75">
        <f>'Activity rawdata'!AD1667</f>
        <v>0</v>
      </c>
      <c r="M1668" s="76" t="str">
        <f>'Activity rawdata'!AE1667</f>
        <v>-</v>
      </c>
      <c r="N1668" s="83">
        <f>'Activity rawdata'!T1667+'Activity rawdata'!U1667</f>
        <v>0</v>
      </c>
      <c r="O1668" s="80">
        <f>'Activity rawdata'!V1667</f>
        <v>0</v>
      </c>
      <c r="P1668" s="80">
        <f>'Activity rawdata'!W1667</f>
        <v>0</v>
      </c>
      <c r="Q1668" s="80">
        <f>'Activity rawdata'!X1667</f>
        <v>0</v>
      </c>
      <c r="R1668" s="84">
        <f t="shared" si="260"/>
        <v>0</v>
      </c>
      <c r="S1668" s="80">
        <f>'Activity rawdata'!Z1667</f>
        <v>0</v>
      </c>
      <c r="T1668" s="80">
        <f>'Activity rawdata'!AA1667</f>
        <v>0</v>
      </c>
      <c r="U1668" s="80">
        <f t="shared" si="261"/>
        <v>0</v>
      </c>
      <c r="V1668" s="81">
        <f t="shared" si="262"/>
        <v>0</v>
      </c>
      <c r="W1668" s="75">
        <f t="shared" si="263"/>
        <v>0</v>
      </c>
      <c r="X1668" s="75">
        <f t="shared" si="264"/>
        <v>0</v>
      </c>
      <c r="Y1668" s="75">
        <f t="shared" si="265"/>
        <v>0</v>
      </c>
      <c r="Z1668" s="82">
        <f t="shared" si="266"/>
        <v>0</v>
      </c>
      <c r="AA1668" s="75">
        <f t="shared" si="267"/>
        <v>0</v>
      </c>
      <c r="AB1668" s="75">
        <f t="shared" si="268"/>
        <v>0</v>
      </c>
      <c r="AC1668" s="82">
        <f t="shared" si="269"/>
        <v>0</v>
      </c>
    </row>
    <row r="1669" spans="1:29" x14ac:dyDescent="0.35">
      <c r="A1669" s="70" t="str">
        <f>'Activity rawdata'!A1668</f>
        <v>BH6112-1-257</v>
      </c>
      <c r="B1669" s="71" t="str">
        <f>'Activity rawdata'!B1668</f>
        <v>COLB</v>
      </c>
      <c r="C1669" s="71" t="str">
        <f>IF('Activity rawdata'!C1668="PY","Planted",IF('Activity rawdata'!C1668="NY","Nat/Convert",IF('Activity rawdata'!C1668="NN","Nat/Nonconvert",IF('Activity rawdata'!C1668="OY","Planted"))))</f>
        <v>Planted</v>
      </c>
      <c r="D1669" s="70" t="str">
        <f>'Activity rawdata'!D1668</f>
        <v>STP3</v>
      </c>
      <c r="E1669" s="72" t="str">
        <f>'Activity rawdata'!E1668</f>
        <v>73</v>
      </c>
      <c r="F1669" s="73" t="str">
        <f>'Activity rawdata'!L1668</f>
        <v>NO</v>
      </c>
      <c r="G1669" s="72" t="str">
        <f>'Activity rawdata'!R1668</f>
        <v>2069</v>
      </c>
      <c r="H1669" s="72" t="str">
        <f>IF('Activity rawdata'!P1668="AHTHIN1","1st Thin",IF('Activity rawdata'!P1668="AHCC","Clearcut",IF('Activity rawdata'!P1668="AHTHSMZ","SMZ Thin",IF('Activity rawdata'!P1668="AHTHIN2","2nd Thin",IF('Activity rawdata'!P1668="AFERTE","Early Fert",IF('Activity rawdata'!P1668="AFERTM","Mid Fert",IF('Activity rawdata'!P1668="AFERTL","Late Fert",  IF('Activity rawdata'!P1668="ASP","Site Prep", IF('Activity rawdata'!P1668="APLT","Plant",  IF('Activity rawdata'!P1668="ANREG","Natural Regeneration"))))))))))</f>
        <v>Site Prep</v>
      </c>
      <c r="I1669" s="74">
        <f>'Activity rawdata'!O1668</f>
        <v>29.57</v>
      </c>
      <c r="J1669" s="75">
        <f>'Activity rawdata'!N1668</f>
        <v>1</v>
      </c>
      <c r="K1669" s="75">
        <f>'Activity rawdata'!AC1668</f>
        <v>0</v>
      </c>
      <c r="L1669" s="75">
        <f>'Activity rawdata'!AD1668</f>
        <v>0</v>
      </c>
      <c r="M1669" s="76" t="str">
        <f>'Activity rawdata'!AE1668</f>
        <v>-</v>
      </c>
      <c r="N1669" s="83">
        <f>'Activity rawdata'!T1668+'Activity rawdata'!U1668</f>
        <v>0</v>
      </c>
      <c r="O1669" s="80">
        <f>'Activity rawdata'!V1668</f>
        <v>0</v>
      </c>
      <c r="P1669" s="80">
        <f>'Activity rawdata'!W1668</f>
        <v>0</v>
      </c>
      <c r="Q1669" s="80">
        <f>'Activity rawdata'!X1668</f>
        <v>0</v>
      </c>
      <c r="R1669" s="84">
        <f t="shared" si="260"/>
        <v>0</v>
      </c>
      <c r="S1669" s="80">
        <f>'Activity rawdata'!Z1668</f>
        <v>0</v>
      </c>
      <c r="T1669" s="80">
        <f>'Activity rawdata'!AA1668</f>
        <v>0</v>
      </c>
      <c r="U1669" s="80">
        <f t="shared" si="261"/>
        <v>0</v>
      </c>
      <c r="V1669" s="81">
        <f t="shared" si="262"/>
        <v>0</v>
      </c>
      <c r="W1669" s="75">
        <f t="shared" si="263"/>
        <v>0</v>
      </c>
      <c r="X1669" s="75">
        <f t="shared" si="264"/>
        <v>0</v>
      </c>
      <c r="Y1669" s="75">
        <f t="shared" si="265"/>
        <v>0</v>
      </c>
      <c r="Z1669" s="82">
        <f t="shared" si="266"/>
        <v>0</v>
      </c>
      <c r="AA1669" s="75">
        <f t="shared" si="267"/>
        <v>0</v>
      </c>
      <c r="AB1669" s="75">
        <f t="shared" si="268"/>
        <v>0</v>
      </c>
      <c r="AC1669" s="82">
        <f t="shared" si="269"/>
        <v>0</v>
      </c>
    </row>
    <row r="1670" spans="1:29" x14ac:dyDescent="0.35">
      <c r="A1670" s="70" t="str">
        <f>'Activity rawdata'!A1669</f>
        <v>BH6112-1-256</v>
      </c>
      <c r="B1670" s="71" t="str">
        <f>'Activity rawdata'!B1669</f>
        <v>COLB</v>
      </c>
      <c r="C1670" s="71" t="str">
        <f>IF('Activity rawdata'!C1669="PY","Planted",IF('Activity rawdata'!C1669="NY","Nat/Convert",IF('Activity rawdata'!C1669="NN","Nat/Nonconvert",IF('Activity rawdata'!C1669="OY","Planted"))))</f>
        <v>Planted</v>
      </c>
      <c r="D1670" s="70" t="str">
        <f>'Activity rawdata'!D1669</f>
        <v>STP3</v>
      </c>
      <c r="E1670" s="72" t="str">
        <f>'Activity rawdata'!E1669</f>
        <v>79</v>
      </c>
      <c r="F1670" s="73" t="str">
        <f>'Activity rawdata'!L1669</f>
        <v>NO</v>
      </c>
      <c r="G1670" s="72" t="str">
        <f>'Activity rawdata'!R1669</f>
        <v>2069</v>
      </c>
      <c r="H1670" s="72" t="str">
        <f>IF('Activity rawdata'!P1669="AHTHIN1","1st Thin",IF('Activity rawdata'!P1669="AHCC","Clearcut",IF('Activity rawdata'!P1669="AHTHSMZ","SMZ Thin",IF('Activity rawdata'!P1669="AHTHIN2","2nd Thin",IF('Activity rawdata'!P1669="AFERTE","Early Fert",IF('Activity rawdata'!P1669="AFERTM","Mid Fert",IF('Activity rawdata'!P1669="AFERTL","Late Fert",  IF('Activity rawdata'!P1669="ASP","Site Prep", IF('Activity rawdata'!P1669="APLT","Plant",  IF('Activity rawdata'!P1669="ANREG","Natural Regeneration"))))))))))</f>
        <v>Site Prep</v>
      </c>
      <c r="I1670" s="74">
        <f>'Activity rawdata'!O1669</f>
        <v>16.399999999999999</v>
      </c>
      <c r="J1670" s="75">
        <f>'Activity rawdata'!N1669</f>
        <v>1</v>
      </c>
      <c r="K1670" s="75">
        <f>'Activity rawdata'!AC1669</f>
        <v>0</v>
      </c>
      <c r="L1670" s="75">
        <f>'Activity rawdata'!AD1669</f>
        <v>0</v>
      </c>
      <c r="M1670" s="76" t="str">
        <f>'Activity rawdata'!AE1669</f>
        <v>-</v>
      </c>
      <c r="N1670" s="83">
        <f>'Activity rawdata'!T1669+'Activity rawdata'!U1669</f>
        <v>0</v>
      </c>
      <c r="O1670" s="80">
        <f>'Activity rawdata'!V1669</f>
        <v>0</v>
      </c>
      <c r="P1670" s="80">
        <f>'Activity rawdata'!W1669</f>
        <v>0</v>
      </c>
      <c r="Q1670" s="80">
        <f>'Activity rawdata'!X1669</f>
        <v>0</v>
      </c>
      <c r="R1670" s="84">
        <f t="shared" si="260"/>
        <v>0</v>
      </c>
      <c r="S1670" s="80">
        <f>'Activity rawdata'!Z1669</f>
        <v>0</v>
      </c>
      <c r="T1670" s="80">
        <f>'Activity rawdata'!AA1669</f>
        <v>0</v>
      </c>
      <c r="U1670" s="80">
        <f t="shared" si="261"/>
        <v>0</v>
      </c>
      <c r="V1670" s="81">
        <f t="shared" si="262"/>
        <v>0</v>
      </c>
      <c r="W1670" s="75">
        <f t="shared" si="263"/>
        <v>0</v>
      </c>
      <c r="X1670" s="75">
        <f t="shared" si="264"/>
        <v>0</v>
      </c>
      <c r="Y1670" s="75">
        <f t="shared" si="265"/>
        <v>0</v>
      </c>
      <c r="Z1670" s="82">
        <f t="shared" si="266"/>
        <v>0</v>
      </c>
      <c r="AA1670" s="75">
        <f t="shared" si="267"/>
        <v>0</v>
      </c>
      <c r="AB1670" s="75">
        <f t="shared" si="268"/>
        <v>0</v>
      </c>
      <c r="AC1670" s="82">
        <f t="shared" si="269"/>
        <v>0</v>
      </c>
    </row>
    <row r="1671" spans="1:29" x14ac:dyDescent="0.35">
      <c r="A1671" s="70" t="str">
        <f>'Activity rawdata'!A1670</f>
        <v>BH6112-1-232</v>
      </c>
      <c r="B1671" s="71" t="str">
        <f>'Activity rawdata'!B1670</f>
        <v>COLB</v>
      </c>
      <c r="C1671" s="71" t="str">
        <f>IF('Activity rawdata'!C1670="PY","Planted",IF('Activity rawdata'!C1670="NY","Nat/Convert",IF('Activity rawdata'!C1670="NN","Nat/Nonconvert",IF('Activity rawdata'!C1670="OY","Planted"))))</f>
        <v>Planted</v>
      </c>
      <c r="D1671" s="70" t="str">
        <f>'Activity rawdata'!D1670</f>
        <v>STP3</v>
      </c>
      <c r="E1671" s="72" t="str">
        <f>'Activity rawdata'!E1670</f>
        <v>79</v>
      </c>
      <c r="F1671" s="73" t="str">
        <f>'Activity rawdata'!L1670</f>
        <v>NO</v>
      </c>
      <c r="G1671" s="72" t="str">
        <f>'Activity rawdata'!R1670</f>
        <v>2069</v>
      </c>
      <c r="H1671" s="72" t="str">
        <f>IF('Activity rawdata'!P1670="AHTHIN1","1st Thin",IF('Activity rawdata'!P1670="AHCC","Clearcut",IF('Activity rawdata'!P1670="AHTHSMZ","SMZ Thin",IF('Activity rawdata'!P1670="AHTHIN2","2nd Thin",IF('Activity rawdata'!P1670="AFERTE","Early Fert",IF('Activity rawdata'!P1670="AFERTM","Mid Fert",IF('Activity rawdata'!P1670="AFERTL","Late Fert",  IF('Activity rawdata'!P1670="ASP","Site Prep", IF('Activity rawdata'!P1670="APLT","Plant",  IF('Activity rawdata'!P1670="ANREG","Natural Regeneration"))))))))))</f>
        <v>Site Prep</v>
      </c>
      <c r="I1671" s="74">
        <f>'Activity rawdata'!O1670</f>
        <v>5.53</v>
      </c>
      <c r="J1671" s="75">
        <f>'Activity rawdata'!N1670</f>
        <v>1</v>
      </c>
      <c r="K1671" s="75">
        <f>'Activity rawdata'!AC1670</f>
        <v>0</v>
      </c>
      <c r="L1671" s="75">
        <f>'Activity rawdata'!AD1670</f>
        <v>0</v>
      </c>
      <c r="M1671" s="76" t="str">
        <f>'Activity rawdata'!AE1670</f>
        <v>-</v>
      </c>
      <c r="N1671" s="83">
        <f>'Activity rawdata'!T1670+'Activity rawdata'!U1670</f>
        <v>0</v>
      </c>
      <c r="O1671" s="80">
        <f>'Activity rawdata'!V1670</f>
        <v>0</v>
      </c>
      <c r="P1671" s="80">
        <f>'Activity rawdata'!W1670</f>
        <v>0</v>
      </c>
      <c r="Q1671" s="80">
        <f>'Activity rawdata'!X1670</f>
        <v>0</v>
      </c>
      <c r="R1671" s="84">
        <f t="shared" si="260"/>
        <v>0</v>
      </c>
      <c r="S1671" s="80">
        <f>'Activity rawdata'!Z1670</f>
        <v>0</v>
      </c>
      <c r="T1671" s="80">
        <f>'Activity rawdata'!AA1670</f>
        <v>0</v>
      </c>
      <c r="U1671" s="80">
        <f t="shared" si="261"/>
        <v>0</v>
      </c>
      <c r="V1671" s="81">
        <f t="shared" si="262"/>
        <v>0</v>
      </c>
      <c r="W1671" s="75">
        <f t="shared" si="263"/>
        <v>0</v>
      </c>
      <c r="X1671" s="75">
        <f t="shared" si="264"/>
        <v>0</v>
      </c>
      <c r="Y1671" s="75">
        <f t="shared" si="265"/>
        <v>0</v>
      </c>
      <c r="Z1671" s="82">
        <f t="shared" si="266"/>
        <v>0</v>
      </c>
      <c r="AA1671" s="75">
        <f t="shared" si="267"/>
        <v>0</v>
      </c>
      <c r="AB1671" s="75">
        <f t="shared" si="268"/>
        <v>0</v>
      </c>
      <c r="AC1671" s="82">
        <f t="shared" si="269"/>
        <v>0</v>
      </c>
    </row>
    <row r="1672" spans="1:29" x14ac:dyDescent="0.35">
      <c r="A1672" s="70" t="str">
        <f>'Activity rawdata'!A1671</f>
        <v>BH6112-1-207</v>
      </c>
      <c r="B1672" s="71" t="str">
        <f>'Activity rawdata'!B1671</f>
        <v>COLB</v>
      </c>
      <c r="C1672" s="71" t="str">
        <f>IF('Activity rawdata'!C1671="PY","Planted",IF('Activity rawdata'!C1671="NY","Nat/Convert",IF('Activity rawdata'!C1671="NN","Nat/Nonconvert",IF('Activity rawdata'!C1671="OY","Planted"))))</f>
        <v>Planted</v>
      </c>
      <c r="D1672" s="70" t="str">
        <f>'Activity rawdata'!D1671</f>
        <v>STP3</v>
      </c>
      <c r="E1672" s="72" t="str">
        <f>'Activity rawdata'!E1671</f>
        <v>80</v>
      </c>
      <c r="F1672" s="73" t="str">
        <f>'Activity rawdata'!L1671</f>
        <v>NO</v>
      </c>
      <c r="G1672" s="72" t="str">
        <f>'Activity rawdata'!R1671</f>
        <v>2069</v>
      </c>
      <c r="H1672" s="72" t="str">
        <f>IF('Activity rawdata'!P1671="AHTHIN1","1st Thin",IF('Activity rawdata'!P1671="AHCC","Clearcut",IF('Activity rawdata'!P1671="AHTHSMZ","SMZ Thin",IF('Activity rawdata'!P1671="AHTHIN2","2nd Thin",IF('Activity rawdata'!P1671="AFERTE","Early Fert",IF('Activity rawdata'!P1671="AFERTM","Mid Fert",IF('Activity rawdata'!P1671="AFERTL","Late Fert",  IF('Activity rawdata'!P1671="ASP","Site Prep", IF('Activity rawdata'!P1671="APLT","Plant",  IF('Activity rawdata'!P1671="ANREG","Natural Regeneration"))))))))))</f>
        <v>Site Prep</v>
      </c>
      <c r="I1672" s="74">
        <f>'Activity rawdata'!O1671</f>
        <v>38.520000000000003</v>
      </c>
      <c r="J1672" s="75">
        <f>'Activity rawdata'!N1671</f>
        <v>1</v>
      </c>
      <c r="K1672" s="75">
        <f>'Activity rawdata'!AC1671</f>
        <v>0</v>
      </c>
      <c r="L1672" s="75">
        <f>'Activity rawdata'!AD1671</f>
        <v>0</v>
      </c>
      <c r="M1672" s="76" t="str">
        <f>'Activity rawdata'!AE1671</f>
        <v>-</v>
      </c>
      <c r="N1672" s="83">
        <f>'Activity rawdata'!T1671+'Activity rawdata'!U1671</f>
        <v>0</v>
      </c>
      <c r="O1672" s="80">
        <f>'Activity rawdata'!V1671</f>
        <v>0</v>
      </c>
      <c r="P1672" s="80">
        <f>'Activity rawdata'!W1671</f>
        <v>0</v>
      </c>
      <c r="Q1672" s="80">
        <f>'Activity rawdata'!X1671</f>
        <v>0</v>
      </c>
      <c r="R1672" s="84">
        <f t="shared" si="260"/>
        <v>0</v>
      </c>
      <c r="S1672" s="80">
        <f>'Activity rawdata'!Z1671</f>
        <v>0</v>
      </c>
      <c r="T1672" s="80">
        <f>'Activity rawdata'!AA1671</f>
        <v>0</v>
      </c>
      <c r="U1672" s="80">
        <f t="shared" si="261"/>
        <v>0</v>
      </c>
      <c r="V1672" s="81">
        <f t="shared" si="262"/>
        <v>0</v>
      </c>
      <c r="W1672" s="75">
        <f t="shared" si="263"/>
        <v>0</v>
      </c>
      <c r="X1672" s="75">
        <f t="shared" si="264"/>
        <v>0</v>
      </c>
      <c r="Y1672" s="75">
        <f t="shared" si="265"/>
        <v>0</v>
      </c>
      <c r="Z1672" s="82">
        <f t="shared" si="266"/>
        <v>0</v>
      </c>
      <c r="AA1672" s="75">
        <f t="shared" si="267"/>
        <v>0</v>
      </c>
      <c r="AB1672" s="75">
        <f t="shared" si="268"/>
        <v>0</v>
      </c>
      <c r="AC1672" s="82">
        <f t="shared" si="269"/>
        <v>0</v>
      </c>
    </row>
    <row r="1673" spans="1:29" x14ac:dyDescent="0.35">
      <c r="A1673" s="70" t="str">
        <f>'Activity rawdata'!A1672</f>
        <v>BH5186-1-174</v>
      </c>
      <c r="B1673" s="71" t="str">
        <f>'Activity rawdata'!B1672</f>
        <v>COLB</v>
      </c>
      <c r="C1673" s="71" t="str">
        <f>IF('Activity rawdata'!C1672="PY","Planted",IF('Activity rawdata'!C1672="NY","Nat/Convert",IF('Activity rawdata'!C1672="NN","Nat/Nonconvert",IF('Activity rawdata'!C1672="OY","Planted"))))</f>
        <v>Planted</v>
      </c>
      <c r="D1673" s="70" t="str">
        <f>'Activity rawdata'!D1672</f>
        <v>STP3</v>
      </c>
      <c r="E1673" s="72" t="str">
        <f>'Activity rawdata'!E1672</f>
        <v>90</v>
      </c>
      <c r="F1673" s="73" t="str">
        <f>'Activity rawdata'!L1672</f>
        <v>NO</v>
      </c>
      <c r="G1673" s="72" t="str">
        <f>'Activity rawdata'!R1672</f>
        <v>2069</v>
      </c>
      <c r="H1673" s="72" t="str">
        <f>IF('Activity rawdata'!P1672="AHTHIN1","1st Thin",IF('Activity rawdata'!P1672="AHCC","Clearcut",IF('Activity rawdata'!P1672="AHTHSMZ","SMZ Thin",IF('Activity rawdata'!P1672="AHTHIN2","2nd Thin",IF('Activity rawdata'!P1672="AFERTE","Early Fert",IF('Activity rawdata'!P1672="AFERTM","Mid Fert",IF('Activity rawdata'!P1672="AFERTL","Late Fert",  IF('Activity rawdata'!P1672="ASP","Site Prep", IF('Activity rawdata'!P1672="APLT","Plant",  IF('Activity rawdata'!P1672="ANREG","Natural Regeneration"))))))))))</f>
        <v>Site Prep</v>
      </c>
      <c r="I1673" s="74">
        <f>'Activity rawdata'!O1672</f>
        <v>0.88</v>
      </c>
      <c r="J1673" s="75">
        <f>'Activity rawdata'!N1672</f>
        <v>1</v>
      </c>
      <c r="K1673" s="75">
        <f>'Activity rawdata'!AC1672</f>
        <v>0</v>
      </c>
      <c r="L1673" s="75">
        <f>'Activity rawdata'!AD1672</f>
        <v>0</v>
      </c>
      <c r="M1673" s="76" t="str">
        <f>'Activity rawdata'!AE1672</f>
        <v>-</v>
      </c>
      <c r="N1673" s="83">
        <f>'Activity rawdata'!T1672+'Activity rawdata'!U1672</f>
        <v>0</v>
      </c>
      <c r="O1673" s="80">
        <f>'Activity rawdata'!V1672</f>
        <v>0</v>
      </c>
      <c r="P1673" s="80">
        <f>'Activity rawdata'!W1672</f>
        <v>0</v>
      </c>
      <c r="Q1673" s="80">
        <f>'Activity rawdata'!X1672</f>
        <v>0</v>
      </c>
      <c r="R1673" s="84">
        <f t="shared" si="260"/>
        <v>0</v>
      </c>
      <c r="S1673" s="80">
        <f>'Activity rawdata'!Z1672</f>
        <v>0</v>
      </c>
      <c r="T1673" s="80">
        <f>'Activity rawdata'!AA1672</f>
        <v>0</v>
      </c>
      <c r="U1673" s="80">
        <f t="shared" si="261"/>
        <v>0</v>
      </c>
      <c r="V1673" s="81">
        <f t="shared" si="262"/>
        <v>0</v>
      </c>
      <c r="W1673" s="75">
        <f t="shared" si="263"/>
        <v>0</v>
      </c>
      <c r="X1673" s="75">
        <f t="shared" si="264"/>
        <v>0</v>
      </c>
      <c r="Y1673" s="75">
        <f t="shared" si="265"/>
        <v>0</v>
      </c>
      <c r="Z1673" s="82">
        <f t="shared" si="266"/>
        <v>0</v>
      </c>
      <c r="AA1673" s="75">
        <f t="shared" si="267"/>
        <v>0</v>
      </c>
      <c r="AB1673" s="75">
        <f t="shared" si="268"/>
        <v>0</v>
      </c>
      <c r="AC1673" s="82">
        <f t="shared" si="269"/>
        <v>0</v>
      </c>
    </row>
    <row r="1674" spans="1:29" x14ac:dyDescent="0.35">
      <c r="A1674" s="70" t="str">
        <f>'Activity rawdata'!A1673</f>
        <v>BH1431-1-25</v>
      </c>
      <c r="B1674" s="71" t="str">
        <f>'Activity rawdata'!B1673</f>
        <v>COLB</v>
      </c>
      <c r="C1674" s="71" t="str">
        <f>IF('Activity rawdata'!C1673="PY","Planted",IF('Activity rawdata'!C1673="NY","Nat/Convert",IF('Activity rawdata'!C1673="NN","Nat/Nonconvert",IF('Activity rawdata'!C1673="OY","Planted"))))</f>
        <v>Planted</v>
      </c>
      <c r="D1674" s="70" t="str">
        <f>'Activity rawdata'!D1673</f>
        <v>STP3</v>
      </c>
      <c r="E1674" s="72" t="str">
        <f>'Activity rawdata'!E1673</f>
        <v>86</v>
      </c>
      <c r="F1674" s="73" t="str">
        <f>'Activity rawdata'!L1673</f>
        <v>NO</v>
      </c>
      <c r="G1674" s="72" t="str">
        <f>'Activity rawdata'!R1673</f>
        <v>2069</v>
      </c>
      <c r="H1674" s="72" t="str">
        <f>IF('Activity rawdata'!P1673="AHTHIN1","1st Thin",IF('Activity rawdata'!P1673="AHCC","Clearcut",IF('Activity rawdata'!P1673="AHTHSMZ","SMZ Thin",IF('Activity rawdata'!P1673="AHTHIN2","2nd Thin",IF('Activity rawdata'!P1673="AFERTE","Early Fert",IF('Activity rawdata'!P1673="AFERTM","Mid Fert",IF('Activity rawdata'!P1673="AFERTL","Late Fert",  IF('Activity rawdata'!P1673="ASP","Site Prep", IF('Activity rawdata'!P1673="APLT","Plant",  IF('Activity rawdata'!P1673="ANREG","Natural Regeneration"))))))))))</f>
        <v>Site Prep</v>
      </c>
      <c r="I1674" s="74">
        <f>'Activity rawdata'!O1673</f>
        <v>63.77</v>
      </c>
      <c r="J1674" s="75">
        <f>'Activity rawdata'!N1673</f>
        <v>1</v>
      </c>
      <c r="K1674" s="75">
        <f>'Activity rawdata'!AC1673</f>
        <v>0</v>
      </c>
      <c r="L1674" s="75">
        <f>'Activity rawdata'!AD1673</f>
        <v>0</v>
      </c>
      <c r="M1674" s="76" t="str">
        <f>'Activity rawdata'!AE1673</f>
        <v>-</v>
      </c>
      <c r="N1674" s="83">
        <f>'Activity rawdata'!T1673+'Activity rawdata'!U1673</f>
        <v>0</v>
      </c>
      <c r="O1674" s="80">
        <f>'Activity rawdata'!V1673</f>
        <v>0</v>
      </c>
      <c r="P1674" s="80">
        <f>'Activity rawdata'!W1673</f>
        <v>0</v>
      </c>
      <c r="Q1674" s="80">
        <f>'Activity rawdata'!X1673</f>
        <v>0</v>
      </c>
      <c r="R1674" s="84">
        <f t="shared" si="260"/>
        <v>0</v>
      </c>
      <c r="S1674" s="80">
        <f>'Activity rawdata'!Z1673</f>
        <v>0</v>
      </c>
      <c r="T1674" s="80">
        <f>'Activity rawdata'!AA1673</f>
        <v>0</v>
      </c>
      <c r="U1674" s="80">
        <f t="shared" si="261"/>
        <v>0</v>
      </c>
      <c r="V1674" s="81">
        <f t="shared" si="262"/>
        <v>0</v>
      </c>
      <c r="W1674" s="75">
        <f t="shared" si="263"/>
        <v>0</v>
      </c>
      <c r="X1674" s="75">
        <f t="shared" si="264"/>
        <v>0</v>
      </c>
      <c r="Y1674" s="75">
        <f t="shared" si="265"/>
        <v>0</v>
      </c>
      <c r="Z1674" s="82">
        <f t="shared" si="266"/>
        <v>0</v>
      </c>
      <c r="AA1674" s="75">
        <f t="shared" si="267"/>
        <v>0</v>
      </c>
      <c r="AB1674" s="75">
        <f t="shared" si="268"/>
        <v>0</v>
      </c>
      <c r="AC1674" s="82">
        <f t="shared" si="269"/>
        <v>0</v>
      </c>
    </row>
    <row r="1675" spans="1:29" x14ac:dyDescent="0.35">
      <c r="A1675" s="70" t="str">
        <f>'Activity rawdata'!A1674</f>
        <v>BH1431-1-342</v>
      </c>
      <c r="B1675" s="71" t="str">
        <f>'Activity rawdata'!B1674</f>
        <v>COLB</v>
      </c>
      <c r="C1675" s="71" t="str">
        <f>IF('Activity rawdata'!C1674="PY","Planted",IF('Activity rawdata'!C1674="NY","Nat/Convert",IF('Activity rawdata'!C1674="NN","Nat/Nonconvert",IF('Activity rawdata'!C1674="OY","Planted"))))</f>
        <v>Planted</v>
      </c>
      <c r="D1675" s="70" t="str">
        <f>'Activity rawdata'!D1674</f>
        <v>STP3</v>
      </c>
      <c r="E1675" s="72" t="str">
        <f>'Activity rawdata'!E1674</f>
        <v>88</v>
      </c>
      <c r="F1675" s="73" t="str">
        <f>'Activity rawdata'!L1674</f>
        <v>NO</v>
      </c>
      <c r="G1675" s="72" t="str">
        <f>'Activity rawdata'!R1674</f>
        <v>2069</v>
      </c>
      <c r="H1675" s="72" t="str">
        <f>IF('Activity rawdata'!P1674="AHTHIN1","1st Thin",IF('Activity rawdata'!P1674="AHCC","Clearcut",IF('Activity rawdata'!P1674="AHTHSMZ","SMZ Thin",IF('Activity rawdata'!P1674="AHTHIN2","2nd Thin",IF('Activity rawdata'!P1674="AFERTE","Early Fert",IF('Activity rawdata'!P1674="AFERTM","Mid Fert",IF('Activity rawdata'!P1674="AFERTL","Late Fert",  IF('Activity rawdata'!P1674="ASP","Site Prep", IF('Activity rawdata'!P1674="APLT","Plant",  IF('Activity rawdata'!P1674="ANREG","Natural Regeneration"))))))))))</f>
        <v>Site Prep</v>
      </c>
      <c r="I1675" s="74">
        <f>'Activity rawdata'!O1674</f>
        <v>61.56</v>
      </c>
      <c r="J1675" s="75">
        <f>'Activity rawdata'!N1674</f>
        <v>1</v>
      </c>
      <c r="K1675" s="75">
        <f>'Activity rawdata'!AC1674</f>
        <v>0</v>
      </c>
      <c r="L1675" s="75">
        <f>'Activity rawdata'!AD1674</f>
        <v>0</v>
      </c>
      <c r="M1675" s="76" t="str">
        <f>'Activity rawdata'!AE1674</f>
        <v>-</v>
      </c>
      <c r="N1675" s="83">
        <f>'Activity rawdata'!T1674+'Activity rawdata'!U1674</f>
        <v>0</v>
      </c>
      <c r="O1675" s="80">
        <f>'Activity rawdata'!V1674</f>
        <v>0</v>
      </c>
      <c r="P1675" s="80">
        <f>'Activity rawdata'!W1674</f>
        <v>0</v>
      </c>
      <c r="Q1675" s="80">
        <f>'Activity rawdata'!X1674</f>
        <v>0</v>
      </c>
      <c r="R1675" s="84">
        <f t="shared" si="260"/>
        <v>0</v>
      </c>
      <c r="S1675" s="80">
        <f>'Activity rawdata'!Z1674</f>
        <v>0</v>
      </c>
      <c r="T1675" s="80">
        <f>'Activity rawdata'!AA1674</f>
        <v>0</v>
      </c>
      <c r="U1675" s="80">
        <f t="shared" si="261"/>
        <v>0</v>
      </c>
      <c r="V1675" s="81">
        <f t="shared" si="262"/>
        <v>0</v>
      </c>
      <c r="W1675" s="75">
        <f t="shared" si="263"/>
        <v>0</v>
      </c>
      <c r="X1675" s="75">
        <f t="shared" si="264"/>
        <v>0</v>
      </c>
      <c r="Y1675" s="75">
        <f t="shared" si="265"/>
        <v>0</v>
      </c>
      <c r="Z1675" s="82">
        <f t="shared" si="266"/>
        <v>0</v>
      </c>
      <c r="AA1675" s="75">
        <f t="shared" si="267"/>
        <v>0</v>
      </c>
      <c r="AB1675" s="75">
        <f t="shared" si="268"/>
        <v>0</v>
      </c>
      <c r="AC1675" s="82">
        <f t="shared" si="269"/>
        <v>0</v>
      </c>
    </row>
    <row r="1676" spans="1:29" x14ac:dyDescent="0.35">
      <c r="A1676" s="70" t="str">
        <f>'Activity rawdata'!A1675</f>
        <v>BH1431-1-27</v>
      </c>
      <c r="B1676" s="71" t="str">
        <f>'Activity rawdata'!B1675</f>
        <v>COLB</v>
      </c>
      <c r="C1676" s="71" t="str">
        <f>IF('Activity rawdata'!C1675="PY","Planted",IF('Activity rawdata'!C1675="NY","Nat/Convert",IF('Activity rawdata'!C1675="NN","Nat/Nonconvert",IF('Activity rawdata'!C1675="OY","Planted"))))</f>
        <v>Planted</v>
      </c>
      <c r="D1676" s="70" t="str">
        <f>'Activity rawdata'!D1675</f>
        <v>STP3</v>
      </c>
      <c r="E1676" s="72" t="str">
        <f>'Activity rawdata'!E1675</f>
        <v>88</v>
      </c>
      <c r="F1676" s="73" t="str">
        <f>'Activity rawdata'!L1675</f>
        <v>NO</v>
      </c>
      <c r="G1676" s="72" t="str">
        <f>'Activity rawdata'!R1675</f>
        <v>2069</v>
      </c>
      <c r="H1676" s="72" t="str">
        <f>IF('Activity rawdata'!P1675="AHTHIN1","1st Thin",IF('Activity rawdata'!P1675="AHCC","Clearcut",IF('Activity rawdata'!P1675="AHTHSMZ","SMZ Thin",IF('Activity rawdata'!P1675="AHTHIN2","2nd Thin",IF('Activity rawdata'!P1675="AFERTE","Early Fert",IF('Activity rawdata'!P1675="AFERTM","Mid Fert",IF('Activity rawdata'!P1675="AFERTL","Late Fert",  IF('Activity rawdata'!P1675="ASP","Site Prep", IF('Activity rawdata'!P1675="APLT","Plant",  IF('Activity rawdata'!P1675="ANREG","Natural Regeneration"))))))))))</f>
        <v>Site Prep</v>
      </c>
      <c r="I1676" s="74">
        <f>'Activity rawdata'!O1675</f>
        <v>47.01</v>
      </c>
      <c r="J1676" s="75">
        <f>'Activity rawdata'!N1675</f>
        <v>1</v>
      </c>
      <c r="K1676" s="75">
        <f>'Activity rawdata'!AC1675</f>
        <v>0</v>
      </c>
      <c r="L1676" s="75">
        <f>'Activity rawdata'!AD1675</f>
        <v>0</v>
      </c>
      <c r="M1676" s="76" t="str">
        <f>'Activity rawdata'!AE1675</f>
        <v>-</v>
      </c>
      <c r="N1676" s="83">
        <f>'Activity rawdata'!T1675+'Activity rawdata'!U1675</f>
        <v>0</v>
      </c>
      <c r="O1676" s="80">
        <f>'Activity rawdata'!V1675</f>
        <v>0</v>
      </c>
      <c r="P1676" s="80">
        <f>'Activity rawdata'!W1675</f>
        <v>0</v>
      </c>
      <c r="Q1676" s="80">
        <f>'Activity rawdata'!X1675</f>
        <v>0</v>
      </c>
      <c r="R1676" s="84">
        <f t="shared" si="260"/>
        <v>0</v>
      </c>
      <c r="S1676" s="80">
        <f>'Activity rawdata'!Z1675</f>
        <v>0</v>
      </c>
      <c r="T1676" s="80">
        <f>'Activity rawdata'!AA1675</f>
        <v>0</v>
      </c>
      <c r="U1676" s="80">
        <f t="shared" si="261"/>
        <v>0</v>
      </c>
      <c r="V1676" s="81">
        <f t="shared" si="262"/>
        <v>0</v>
      </c>
      <c r="W1676" s="75">
        <f t="shared" si="263"/>
        <v>0</v>
      </c>
      <c r="X1676" s="75">
        <f t="shared" si="264"/>
        <v>0</v>
      </c>
      <c r="Y1676" s="75">
        <f t="shared" si="265"/>
        <v>0</v>
      </c>
      <c r="Z1676" s="82">
        <f t="shared" si="266"/>
        <v>0</v>
      </c>
      <c r="AA1676" s="75">
        <f t="shared" si="267"/>
        <v>0</v>
      </c>
      <c r="AB1676" s="75">
        <f t="shared" si="268"/>
        <v>0</v>
      </c>
      <c r="AC1676" s="82">
        <f t="shared" si="269"/>
        <v>0</v>
      </c>
    </row>
    <row r="1677" spans="1:29" x14ac:dyDescent="0.35">
      <c r="A1677" s="70" t="str">
        <f>'Activity rawdata'!A1676</f>
        <v>BH1427-1-337</v>
      </c>
      <c r="B1677" s="71" t="str">
        <f>'Activity rawdata'!B1676</f>
        <v>COLB</v>
      </c>
      <c r="C1677" s="71" t="str">
        <f>IF('Activity rawdata'!C1676="PY","Planted",IF('Activity rawdata'!C1676="NY","Nat/Convert",IF('Activity rawdata'!C1676="NN","Nat/Nonconvert",IF('Activity rawdata'!C1676="OY","Planted"))))</f>
        <v>Planted</v>
      </c>
      <c r="D1677" s="70" t="str">
        <f>'Activity rawdata'!D1676</f>
        <v>STP3</v>
      </c>
      <c r="E1677" s="72" t="str">
        <f>'Activity rawdata'!E1676</f>
        <v>88</v>
      </c>
      <c r="F1677" s="73" t="str">
        <f>'Activity rawdata'!L1676</f>
        <v>NO</v>
      </c>
      <c r="G1677" s="72" t="str">
        <f>'Activity rawdata'!R1676</f>
        <v>2069</v>
      </c>
      <c r="H1677" s="72" t="str">
        <f>IF('Activity rawdata'!P1676="AHTHIN1","1st Thin",IF('Activity rawdata'!P1676="AHCC","Clearcut",IF('Activity rawdata'!P1676="AHTHSMZ","SMZ Thin",IF('Activity rawdata'!P1676="AHTHIN2","2nd Thin",IF('Activity rawdata'!P1676="AFERTE","Early Fert",IF('Activity rawdata'!P1676="AFERTM","Mid Fert",IF('Activity rawdata'!P1676="AFERTL","Late Fert",  IF('Activity rawdata'!P1676="ASP","Site Prep", IF('Activity rawdata'!P1676="APLT","Plant",  IF('Activity rawdata'!P1676="ANREG","Natural Regeneration"))))))))))</f>
        <v>Site Prep</v>
      </c>
      <c r="I1677" s="74">
        <f>'Activity rawdata'!O1676</f>
        <v>82.28</v>
      </c>
      <c r="J1677" s="75">
        <f>'Activity rawdata'!N1676</f>
        <v>1</v>
      </c>
      <c r="K1677" s="75">
        <f>'Activity rawdata'!AC1676</f>
        <v>0</v>
      </c>
      <c r="L1677" s="75">
        <f>'Activity rawdata'!AD1676</f>
        <v>0</v>
      </c>
      <c r="M1677" s="76" t="str">
        <f>'Activity rawdata'!AE1676</f>
        <v>-</v>
      </c>
      <c r="N1677" s="83">
        <f>'Activity rawdata'!T1676+'Activity rawdata'!U1676</f>
        <v>0</v>
      </c>
      <c r="O1677" s="80">
        <f>'Activity rawdata'!V1676</f>
        <v>0</v>
      </c>
      <c r="P1677" s="80">
        <f>'Activity rawdata'!W1676</f>
        <v>0</v>
      </c>
      <c r="Q1677" s="80">
        <f>'Activity rawdata'!X1676</f>
        <v>0</v>
      </c>
      <c r="R1677" s="84">
        <f t="shared" si="260"/>
        <v>0</v>
      </c>
      <c r="S1677" s="80">
        <f>'Activity rawdata'!Z1676</f>
        <v>0</v>
      </c>
      <c r="T1677" s="80">
        <f>'Activity rawdata'!AA1676</f>
        <v>0</v>
      </c>
      <c r="U1677" s="80">
        <f t="shared" si="261"/>
        <v>0</v>
      </c>
      <c r="V1677" s="81">
        <f t="shared" si="262"/>
        <v>0</v>
      </c>
      <c r="W1677" s="75">
        <f t="shared" si="263"/>
        <v>0</v>
      </c>
      <c r="X1677" s="75">
        <f t="shared" si="264"/>
        <v>0</v>
      </c>
      <c r="Y1677" s="75">
        <f t="shared" si="265"/>
        <v>0</v>
      </c>
      <c r="Z1677" s="82">
        <f t="shared" si="266"/>
        <v>0</v>
      </c>
      <c r="AA1677" s="75">
        <f t="shared" si="267"/>
        <v>0</v>
      </c>
      <c r="AB1677" s="75">
        <f t="shared" si="268"/>
        <v>0</v>
      </c>
      <c r="AC1677" s="82">
        <f t="shared" si="269"/>
        <v>0</v>
      </c>
    </row>
    <row r="1678" spans="1:29" x14ac:dyDescent="0.35">
      <c r="A1678" s="70" t="str">
        <f>'Activity rawdata'!A1677</f>
        <v>BH5660-1-198</v>
      </c>
      <c r="B1678" s="71" t="str">
        <f>'Activity rawdata'!B1677</f>
        <v>CSLB</v>
      </c>
      <c r="C1678" s="71" t="str">
        <f>IF('Activity rawdata'!C1677="PY","Planted",IF('Activity rawdata'!C1677="NY","Nat/Convert",IF('Activity rawdata'!C1677="NN","Nat/Nonconvert",IF('Activity rawdata'!C1677="OY","Planted"))))</f>
        <v>Planted</v>
      </c>
      <c r="D1678" s="70" t="str">
        <f>'Activity rawdata'!D1677</f>
        <v>STP3</v>
      </c>
      <c r="E1678" s="72" t="str">
        <f>'Activity rawdata'!E1677</f>
        <v>91</v>
      </c>
      <c r="F1678" s="73" t="str">
        <f>'Activity rawdata'!L1677</f>
        <v>NO</v>
      </c>
      <c r="G1678" s="72" t="str">
        <f>'Activity rawdata'!R1677</f>
        <v>2069</v>
      </c>
      <c r="H1678" s="72" t="str">
        <f>IF('Activity rawdata'!P1677="AHTHIN1","1st Thin",IF('Activity rawdata'!P1677="AHCC","Clearcut",IF('Activity rawdata'!P1677="AHTHSMZ","SMZ Thin",IF('Activity rawdata'!P1677="AHTHIN2","2nd Thin",IF('Activity rawdata'!P1677="AFERTE","Early Fert",IF('Activity rawdata'!P1677="AFERTM","Mid Fert",IF('Activity rawdata'!P1677="AFERTL","Late Fert",  IF('Activity rawdata'!P1677="ASP","Site Prep", IF('Activity rawdata'!P1677="APLT","Plant",  IF('Activity rawdata'!P1677="ANREG","Natural Regeneration"))))))))))</f>
        <v>Plant</v>
      </c>
      <c r="I1678" s="74">
        <f>'Activity rawdata'!O1677</f>
        <v>6.39</v>
      </c>
      <c r="J1678" s="75">
        <f>'Activity rawdata'!N1677</f>
        <v>1</v>
      </c>
      <c r="K1678" s="75">
        <f>'Activity rawdata'!AC1677</f>
        <v>0</v>
      </c>
      <c r="L1678" s="75">
        <f>'Activity rawdata'!AD1677</f>
        <v>0</v>
      </c>
      <c r="M1678" s="76" t="str">
        <f>'Activity rawdata'!AE1677</f>
        <v>-</v>
      </c>
      <c r="N1678" s="83">
        <f>'Activity rawdata'!T1677+'Activity rawdata'!U1677</f>
        <v>0</v>
      </c>
      <c r="O1678" s="80">
        <f>'Activity rawdata'!V1677</f>
        <v>0</v>
      </c>
      <c r="P1678" s="80">
        <f>'Activity rawdata'!W1677</f>
        <v>0</v>
      </c>
      <c r="Q1678" s="80">
        <f>'Activity rawdata'!X1677</f>
        <v>0</v>
      </c>
      <c r="R1678" s="84">
        <f t="shared" ref="R1678:R1741" si="270">SUM(N1678:Q1678)</f>
        <v>0</v>
      </c>
      <c r="S1678" s="80">
        <f>'Activity rawdata'!Z1677</f>
        <v>0</v>
      </c>
      <c r="T1678" s="80">
        <f>'Activity rawdata'!AA1677</f>
        <v>0</v>
      </c>
      <c r="U1678" s="80">
        <f t="shared" ref="U1678:U1741" si="271">S1678+T1678</f>
        <v>0</v>
      </c>
      <c r="V1678" s="81">
        <f t="shared" ref="V1678:V1741" si="272">N1678*$I1678</f>
        <v>0</v>
      </c>
      <c r="W1678" s="75">
        <f t="shared" ref="W1678:W1741" si="273">O1678*$I1678</f>
        <v>0</v>
      </c>
      <c r="X1678" s="75">
        <f t="shared" ref="X1678:X1741" si="274">P1678*$I1678</f>
        <v>0</v>
      </c>
      <c r="Y1678" s="75">
        <f t="shared" ref="Y1678:Y1741" si="275">Q1678*$I1678</f>
        <v>0</v>
      </c>
      <c r="Z1678" s="82">
        <f t="shared" ref="Z1678:Z1741" si="276">SUM(V1678:Y1678)</f>
        <v>0</v>
      </c>
      <c r="AA1678" s="75">
        <f t="shared" ref="AA1678:AA1741" si="277">S1678*$I1678</f>
        <v>0</v>
      </c>
      <c r="AB1678" s="75">
        <f t="shared" ref="AB1678:AB1741" si="278">T1678*$I1678</f>
        <v>0</v>
      </c>
      <c r="AC1678" s="82">
        <f t="shared" ref="AC1678:AC1741" si="279">AA1678+AB1678</f>
        <v>0</v>
      </c>
    </row>
    <row r="1679" spans="1:29" x14ac:dyDescent="0.35">
      <c r="A1679" s="70" t="str">
        <f>'Activity rawdata'!A1678</f>
        <v>BH6112-1-218</v>
      </c>
      <c r="B1679" s="71" t="str">
        <f>'Activity rawdata'!B1678</f>
        <v>CSLB</v>
      </c>
      <c r="C1679" s="71" t="str">
        <f>IF('Activity rawdata'!C1678="PY","Planted",IF('Activity rawdata'!C1678="NY","Nat/Convert",IF('Activity rawdata'!C1678="NN","Nat/Nonconvert",IF('Activity rawdata'!C1678="OY","Planted"))))</f>
        <v>Planted</v>
      </c>
      <c r="D1679" s="70" t="str">
        <f>'Activity rawdata'!D1678</f>
        <v>STP3</v>
      </c>
      <c r="E1679" s="72" t="str">
        <f>'Activity rawdata'!E1678</f>
        <v>91</v>
      </c>
      <c r="F1679" s="73" t="str">
        <f>'Activity rawdata'!L1678</f>
        <v>NO</v>
      </c>
      <c r="G1679" s="72" t="str">
        <f>'Activity rawdata'!R1678</f>
        <v>2069</v>
      </c>
      <c r="H1679" s="72" t="str">
        <f>IF('Activity rawdata'!P1678="AHTHIN1","1st Thin",IF('Activity rawdata'!P1678="AHCC","Clearcut",IF('Activity rawdata'!P1678="AHTHSMZ","SMZ Thin",IF('Activity rawdata'!P1678="AHTHIN2","2nd Thin",IF('Activity rawdata'!P1678="AFERTE","Early Fert",IF('Activity rawdata'!P1678="AFERTM","Mid Fert",IF('Activity rawdata'!P1678="AFERTL","Late Fert",  IF('Activity rawdata'!P1678="ASP","Site Prep", IF('Activity rawdata'!P1678="APLT","Plant",  IF('Activity rawdata'!P1678="ANREG","Natural Regeneration"))))))))))</f>
        <v>Plant</v>
      </c>
      <c r="I1679" s="74">
        <f>'Activity rawdata'!O1678</f>
        <v>22.17</v>
      </c>
      <c r="J1679" s="75">
        <f>'Activity rawdata'!N1678</f>
        <v>1</v>
      </c>
      <c r="K1679" s="75">
        <f>'Activity rawdata'!AC1678</f>
        <v>0</v>
      </c>
      <c r="L1679" s="75">
        <f>'Activity rawdata'!AD1678</f>
        <v>0</v>
      </c>
      <c r="M1679" s="76" t="str">
        <f>'Activity rawdata'!AE1678</f>
        <v>-</v>
      </c>
      <c r="N1679" s="83">
        <f>'Activity rawdata'!T1678+'Activity rawdata'!U1678</f>
        <v>0</v>
      </c>
      <c r="O1679" s="80">
        <f>'Activity rawdata'!V1678</f>
        <v>0</v>
      </c>
      <c r="P1679" s="80">
        <f>'Activity rawdata'!W1678</f>
        <v>0</v>
      </c>
      <c r="Q1679" s="80">
        <f>'Activity rawdata'!X1678</f>
        <v>0</v>
      </c>
      <c r="R1679" s="84">
        <f t="shared" si="270"/>
        <v>0</v>
      </c>
      <c r="S1679" s="80">
        <f>'Activity rawdata'!Z1678</f>
        <v>0</v>
      </c>
      <c r="T1679" s="80">
        <f>'Activity rawdata'!AA1678</f>
        <v>0</v>
      </c>
      <c r="U1679" s="80">
        <f t="shared" si="271"/>
        <v>0</v>
      </c>
      <c r="V1679" s="81">
        <f t="shared" si="272"/>
        <v>0</v>
      </c>
      <c r="W1679" s="75">
        <f t="shared" si="273"/>
        <v>0</v>
      </c>
      <c r="X1679" s="75">
        <f t="shared" si="274"/>
        <v>0</v>
      </c>
      <c r="Y1679" s="75">
        <f t="shared" si="275"/>
        <v>0</v>
      </c>
      <c r="Z1679" s="82">
        <f t="shared" si="276"/>
        <v>0</v>
      </c>
      <c r="AA1679" s="75">
        <f t="shared" si="277"/>
        <v>0</v>
      </c>
      <c r="AB1679" s="75">
        <f t="shared" si="278"/>
        <v>0</v>
      </c>
      <c r="AC1679" s="82">
        <f t="shared" si="279"/>
        <v>0</v>
      </c>
    </row>
    <row r="1680" spans="1:29" x14ac:dyDescent="0.35">
      <c r="A1680" s="70" t="str">
        <f>'Activity rawdata'!A1679</f>
        <v>BH5660-1-199</v>
      </c>
      <c r="B1680" s="71" t="str">
        <f>'Activity rawdata'!B1679</f>
        <v>CSLB</v>
      </c>
      <c r="C1680" s="71" t="str">
        <f>IF('Activity rawdata'!C1679="PY","Planted",IF('Activity rawdata'!C1679="NY","Nat/Convert",IF('Activity rawdata'!C1679="NN","Nat/Nonconvert",IF('Activity rawdata'!C1679="OY","Planted"))))</f>
        <v>Planted</v>
      </c>
      <c r="D1680" s="70" t="str">
        <f>'Activity rawdata'!D1679</f>
        <v>STP3</v>
      </c>
      <c r="E1680" s="72" t="str">
        <f>'Activity rawdata'!E1679</f>
        <v>91</v>
      </c>
      <c r="F1680" s="73" t="str">
        <f>'Activity rawdata'!L1679</f>
        <v>NO</v>
      </c>
      <c r="G1680" s="72" t="str">
        <f>'Activity rawdata'!R1679</f>
        <v>2069</v>
      </c>
      <c r="H1680" s="72" t="str">
        <f>IF('Activity rawdata'!P1679="AHTHIN1","1st Thin",IF('Activity rawdata'!P1679="AHCC","Clearcut",IF('Activity rawdata'!P1679="AHTHSMZ","SMZ Thin",IF('Activity rawdata'!P1679="AHTHIN2","2nd Thin",IF('Activity rawdata'!P1679="AFERTE","Early Fert",IF('Activity rawdata'!P1679="AFERTM","Mid Fert",IF('Activity rawdata'!P1679="AFERTL","Late Fert",  IF('Activity rawdata'!P1679="ASP","Site Prep", IF('Activity rawdata'!P1679="APLT","Plant",  IF('Activity rawdata'!P1679="ANREG","Natural Regeneration"))))))))))</f>
        <v>Plant</v>
      </c>
      <c r="I1680" s="74">
        <f>'Activity rawdata'!O1679</f>
        <v>3.67</v>
      </c>
      <c r="J1680" s="75">
        <f>'Activity rawdata'!N1679</f>
        <v>1</v>
      </c>
      <c r="K1680" s="75">
        <f>'Activity rawdata'!AC1679</f>
        <v>0</v>
      </c>
      <c r="L1680" s="75">
        <f>'Activity rawdata'!AD1679</f>
        <v>0</v>
      </c>
      <c r="M1680" s="76" t="str">
        <f>'Activity rawdata'!AE1679</f>
        <v>-</v>
      </c>
      <c r="N1680" s="83">
        <f>'Activity rawdata'!T1679+'Activity rawdata'!U1679</f>
        <v>0</v>
      </c>
      <c r="O1680" s="80">
        <f>'Activity rawdata'!V1679</f>
        <v>0</v>
      </c>
      <c r="P1680" s="80">
        <f>'Activity rawdata'!W1679</f>
        <v>0</v>
      </c>
      <c r="Q1680" s="80">
        <f>'Activity rawdata'!X1679</f>
        <v>0</v>
      </c>
      <c r="R1680" s="84">
        <f t="shared" si="270"/>
        <v>0</v>
      </c>
      <c r="S1680" s="80">
        <f>'Activity rawdata'!Z1679</f>
        <v>0</v>
      </c>
      <c r="T1680" s="80">
        <f>'Activity rawdata'!AA1679</f>
        <v>0</v>
      </c>
      <c r="U1680" s="80">
        <f t="shared" si="271"/>
        <v>0</v>
      </c>
      <c r="V1680" s="81">
        <f t="shared" si="272"/>
        <v>0</v>
      </c>
      <c r="W1680" s="75">
        <f t="shared" si="273"/>
        <v>0</v>
      </c>
      <c r="X1680" s="75">
        <f t="shared" si="274"/>
        <v>0</v>
      </c>
      <c r="Y1680" s="75">
        <f t="shared" si="275"/>
        <v>0</v>
      </c>
      <c r="Z1680" s="82">
        <f t="shared" si="276"/>
        <v>0</v>
      </c>
      <c r="AA1680" s="75">
        <f t="shared" si="277"/>
        <v>0</v>
      </c>
      <c r="AB1680" s="75">
        <f t="shared" si="278"/>
        <v>0</v>
      </c>
      <c r="AC1680" s="82">
        <f t="shared" si="279"/>
        <v>0</v>
      </c>
    </row>
    <row r="1681" spans="1:29" x14ac:dyDescent="0.35">
      <c r="A1681" s="70" t="str">
        <f>'Activity rawdata'!A1680</f>
        <v>BH5145-1-379</v>
      </c>
      <c r="B1681" s="71" t="str">
        <f>'Activity rawdata'!B1680</f>
        <v>CSLB</v>
      </c>
      <c r="C1681" s="71" t="str">
        <f>IF('Activity rawdata'!C1680="PY","Planted",IF('Activity rawdata'!C1680="NY","Nat/Convert",IF('Activity rawdata'!C1680="NN","Nat/Nonconvert",IF('Activity rawdata'!C1680="OY","Planted"))))</f>
        <v>Planted</v>
      </c>
      <c r="D1681" s="70" t="str">
        <f>'Activity rawdata'!D1680</f>
        <v>STP3</v>
      </c>
      <c r="E1681" s="72" t="str">
        <f>'Activity rawdata'!E1680</f>
        <v>78</v>
      </c>
      <c r="F1681" s="73" t="str">
        <f>'Activity rawdata'!L1680</f>
        <v>NO</v>
      </c>
      <c r="G1681" s="72" t="str">
        <f>'Activity rawdata'!R1680</f>
        <v>2069</v>
      </c>
      <c r="H1681" s="72" t="str">
        <f>IF('Activity rawdata'!P1680="AHTHIN1","1st Thin",IF('Activity rawdata'!P1680="AHCC","Clearcut",IF('Activity rawdata'!P1680="AHTHSMZ","SMZ Thin",IF('Activity rawdata'!P1680="AHTHIN2","2nd Thin",IF('Activity rawdata'!P1680="AFERTE","Early Fert",IF('Activity rawdata'!P1680="AFERTM","Mid Fert",IF('Activity rawdata'!P1680="AFERTL","Late Fert",  IF('Activity rawdata'!P1680="ASP","Site Prep", IF('Activity rawdata'!P1680="APLT","Plant",  IF('Activity rawdata'!P1680="ANREG","Natural Regeneration"))))))))))</f>
        <v>Plant</v>
      </c>
      <c r="I1681" s="74">
        <f>'Activity rawdata'!O1680</f>
        <v>75.099999999999994</v>
      </c>
      <c r="J1681" s="75">
        <f>'Activity rawdata'!N1680</f>
        <v>1</v>
      </c>
      <c r="K1681" s="75">
        <f>'Activity rawdata'!AC1680</f>
        <v>0</v>
      </c>
      <c r="L1681" s="75">
        <f>'Activity rawdata'!AD1680</f>
        <v>0</v>
      </c>
      <c r="M1681" s="76" t="str">
        <f>'Activity rawdata'!AE1680</f>
        <v>-</v>
      </c>
      <c r="N1681" s="83">
        <f>'Activity rawdata'!T1680+'Activity rawdata'!U1680</f>
        <v>0</v>
      </c>
      <c r="O1681" s="80">
        <f>'Activity rawdata'!V1680</f>
        <v>0</v>
      </c>
      <c r="P1681" s="80">
        <f>'Activity rawdata'!W1680</f>
        <v>0</v>
      </c>
      <c r="Q1681" s="80">
        <f>'Activity rawdata'!X1680</f>
        <v>0</v>
      </c>
      <c r="R1681" s="84">
        <f t="shared" si="270"/>
        <v>0</v>
      </c>
      <c r="S1681" s="80">
        <f>'Activity rawdata'!Z1680</f>
        <v>0</v>
      </c>
      <c r="T1681" s="80">
        <f>'Activity rawdata'!AA1680</f>
        <v>0</v>
      </c>
      <c r="U1681" s="80">
        <f t="shared" si="271"/>
        <v>0</v>
      </c>
      <c r="V1681" s="81">
        <f t="shared" si="272"/>
        <v>0</v>
      </c>
      <c r="W1681" s="75">
        <f t="shared" si="273"/>
        <v>0</v>
      </c>
      <c r="X1681" s="75">
        <f t="shared" si="274"/>
        <v>0</v>
      </c>
      <c r="Y1681" s="75">
        <f t="shared" si="275"/>
        <v>0</v>
      </c>
      <c r="Z1681" s="82">
        <f t="shared" si="276"/>
        <v>0</v>
      </c>
      <c r="AA1681" s="75">
        <f t="shared" si="277"/>
        <v>0</v>
      </c>
      <c r="AB1681" s="75">
        <f t="shared" si="278"/>
        <v>0</v>
      </c>
      <c r="AC1681" s="82">
        <f t="shared" si="279"/>
        <v>0</v>
      </c>
    </row>
    <row r="1682" spans="1:29" x14ac:dyDescent="0.35">
      <c r="A1682" s="70" t="str">
        <f>'Activity rawdata'!A1681</f>
        <v>BH5140-1-143</v>
      </c>
      <c r="B1682" s="71" t="str">
        <f>'Activity rawdata'!B1681</f>
        <v>CSLB</v>
      </c>
      <c r="C1682" s="71" t="str">
        <f>IF('Activity rawdata'!C1681="PY","Planted",IF('Activity rawdata'!C1681="NY","Nat/Convert",IF('Activity rawdata'!C1681="NN","Nat/Nonconvert",IF('Activity rawdata'!C1681="OY","Planted"))))</f>
        <v>Planted</v>
      </c>
      <c r="D1682" s="70" t="str">
        <f>'Activity rawdata'!D1681</f>
        <v>STP3</v>
      </c>
      <c r="E1682" s="72" t="str">
        <f>'Activity rawdata'!E1681</f>
        <v>89</v>
      </c>
      <c r="F1682" s="73" t="str">
        <f>'Activity rawdata'!L1681</f>
        <v>NO</v>
      </c>
      <c r="G1682" s="72" t="str">
        <f>'Activity rawdata'!R1681</f>
        <v>2069</v>
      </c>
      <c r="H1682" s="72" t="str">
        <f>IF('Activity rawdata'!P1681="AHTHIN1","1st Thin",IF('Activity rawdata'!P1681="AHCC","Clearcut",IF('Activity rawdata'!P1681="AHTHSMZ","SMZ Thin",IF('Activity rawdata'!P1681="AHTHIN2","2nd Thin",IF('Activity rawdata'!P1681="AFERTE","Early Fert",IF('Activity rawdata'!P1681="AFERTM","Mid Fert",IF('Activity rawdata'!P1681="AFERTL","Late Fert",  IF('Activity rawdata'!P1681="ASP","Site Prep", IF('Activity rawdata'!P1681="APLT","Plant",  IF('Activity rawdata'!P1681="ANREG","Natural Regeneration"))))))))))</f>
        <v>Plant</v>
      </c>
      <c r="I1682" s="74">
        <f>'Activity rawdata'!O1681</f>
        <v>140.19</v>
      </c>
      <c r="J1682" s="75">
        <f>'Activity rawdata'!N1681</f>
        <v>1</v>
      </c>
      <c r="K1682" s="75">
        <f>'Activity rawdata'!AC1681</f>
        <v>0</v>
      </c>
      <c r="L1682" s="75">
        <f>'Activity rawdata'!AD1681</f>
        <v>0</v>
      </c>
      <c r="M1682" s="76" t="str">
        <f>'Activity rawdata'!AE1681</f>
        <v>-</v>
      </c>
      <c r="N1682" s="83">
        <f>'Activity rawdata'!T1681+'Activity rawdata'!U1681</f>
        <v>0</v>
      </c>
      <c r="O1682" s="80">
        <f>'Activity rawdata'!V1681</f>
        <v>0</v>
      </c>
      <c r="P1682" s="80">
        <f>'Activity rawdata'!W1681</f>
        <v>0</v>
      </c>
      <c r="Q1682" s="80">
        <f>'Activity rawdata'!X1681</f>
        <v>0</v>
      </c>
      <c r="R1682" s="84">
        <f t="shared" si="270"/>
        <v>0</v>
      </c>
      <c r="S1682" s="80">
        <f>'Activity rawdata'!Z1681</f>
        <v>0</v>
      </c>
      <c r="T1682" s="80">
        <f>'Activity rawdata'!AA1681</f>
        <v>0</v>
      </c>
      <c r="U1682" s="80">
        <f t="shared" si="271"/>
        <v>0</v>
      </c>
      <c r="V1682" s="81">
        <f t="shared" si="272"/>
        <v>0</v>
      </c>
      <c r="W1682" s="75">
        <f t="shared" si="273"/>
        <v>0</v>
      </c>
      <c r="X1682" s="75">
        <f t="shared" si="274"/>
        <v>0</v>
      </c>
      <c r="Y1682" s="75">
        <f t="shared" si="275"/>
        <v>0</v>
      </c>
      <c r="Z1682" s="82">
        <f t="shared" si="276"/>
        <v>0</v>
      </c>
      <c r="AA1682" s="75">
        <f t="shared" si="277"/>
        <v>0</v>
      </c>
      <c r="AB1682" s="75">
        <f t="shared" si="278"/>
        <v>0</v>
      </c>
      <c r="AC1682" s="82">
        <f t="shared" si="279"/>
        <v>0</v>
      </c>
    </row>
    <row r="1683" spans="1:29" x14ac:dyDescent="0.35">
      <c r="A1683" s="70" t="str">
        <f>'Activity rawdata'!A1682</f>
        <v>BH5222-1-378</v>
      </c>
      <c r="B1683" s="71" t="str">
        <f>'Activity rawdata'!B1682</f>
        <v>CSLB</v>
      </c>
      <c r="C1683" s="71" t="str">
        <f>IF('Activity rawdata'!C1682="PY","Planted",IF('Activity rawdata'!C1682="NY","Nat/Convert",IF('Activity rawdata'!C1682="NN","Nat/Nonconvert",IF('Activity rawdata'!C1682="OY","Planted"))))</f>
        <v>Planted</v>
      </c>
      <c r="D1683" s="70" t="str">
        <f>'Activity rawdata'!D1682</f>
        <v>STP3</v>
      </c>
      <c r="E1683" s="72" t="str">
        <f>'Activity rawdata'!E1682</f>
        <v>77</v>
      </c>
      <c r="F1683" s="73" t="str">
        <f>'Activity rawdata'!L1682</f>
        <v>NO</v>
      </c>
      <c r="G1683" s="72" t="str">
        <f>'Activity rawdata'!R1682</f>
        <v>2069</v>
      </c>
      <c r="H1683" s="72" t="str">
        <f>IF('Activity rawdata'!P1682="AHTHIN1","1st Thin",IF('Activity rawdata'!P1682="AHCC","Clearcut",IF('Activity rawdata'!P1682="AHTHSMZ","SMZ Thin",IF('Activity rawdata'!P1682="AHTHIN2","2nd Thin",IF('Activity rawdata'!P1682="AFERTE","Early Fert",IF('Activity rawdata'!P1682="AFERTM","Mid Fert",IF('Activity rawdata'!P1682="AFERTL","Late Fert",  IF('Activity rawdata'!P1682="ASP","Site Prep", IF('Activity rawdata'!P1682="APLT","Plant",  IF('Activity rawdata'!P1682="ANREG","Natural Regeneration"))))))))))</f>
        <v>Plant</v>
      </c>
      <c r="I1683" s="74">
        <f>'Activity rawdata'!O1682</f>
        <v>43.48</v>
      </c>
      <c r="J1683" s="75">
        <f>'Activity rawdata'!N1682</f>
        <v>1</v>
      </c>
      <c r="K1683" s="75">
        <f>'Activity rawdata'!AC1682</f>
        <v>0</v>
      </c>
      <c r="L1683" s="75">
        <f>'Activity rawdata'!AD1682</f>
        <v>0</v>
      </c>
      <c r="M1683" s="76" t="str">
        <f>'Activity rawdata'!AE1682</f>
        <v>-</v>
      </c>
      <c r="N1683" s="83">
        <f>'Activity rawdata'!T1682+'Activity rawdata'!U1682</f>
        <v>0</v>
      </c>
      <c r="O1683" s="80">
        <f>'Activity rawdata'!V1682</f>
        <v>0</v>
      </c>
      <c r="P1683" s="80">
        <f>'Activity rawdata'!W1682</f>
        <v>0</v>
      </c>
      <c r="Q1683" s="80">
        <f>'Activity rawdata'!X1682</f>
        <v>0</v>
      </c>
      <c r="R1683" s="84">
        <f t="shared" si="270"/>
        <v>0</v>
      </c>
      <c r="S1683" s="80">
        <f>'Activity rawdata'!Z1682</f>
        <v>0</v>
      </c>
      <c r="T1683" s="80">
        <f>'Activity rawdata'!AA1682</f>
        <v>0</v>
      </c>
      <c r="U1683" s="80">
        <f t="shared" si="271"/>
        <v>0</v>
      </c>
      <c r="V1683" s="81">
        <f t="shared" si="272"/>
        <v>0</v>
      </c>
      <c r="W1683" s="75">
        <f t="shared" si="273"/>
        <v>0</v>
      </c>
      <c r="X1683" s="75">
        <f t="shared" si="274"/>
        <v>0</v>
      </c>
      <c r="Y1683" s="75">
        <f t="shared" si="275"/>
        <v>0</v>
      </c>
      <c r="Z1683" s="82">
        <f t="shared" si="276"/>
        <v>0</v>
      </c>
      <c r="AA1683" s="75">
        <f t="shared" si="277"/>
        <v>0</v>
      </c>
      <c r="AB1683" s="75">
        <f t="shared" si="278"/>
        <v>0</v>
      </c>
      <c r="AC1683" s="82">
        <f t="shared" si="279"/>
        <v>0</v>
      </c>
    </row>
    <row r="1684" spans="1:29" x14ac:dyDescent="0.35">
      <c r="A1684" s="70" t="str">
        <f>'Activity rawdata'!A1683</f>
        <v>BH6112-1-265</v>
      </c>
      <c r="B1684" s="71" t="str">
        <f>'Activity rawdata'!B1683</f>
        <v>CSLB</v>
      </c>
      <c r="C1684" s="71" t="str">
        <f>IF('Activity rawdata'!C1683="PY","Planted",IF('Activity rawdata'!C1683="NY","Nat/Convert",IF('Activity rawdata'!C1683="NN","Nat/Nonconvert",IF('Activity rawdata'!C1683="OY","Planted"))))</f>
        <v>Planted</v>
      </c>
      <c r="D1684" s="70" t="str">
        <f>'Activity rawdata'!D1683</f>
        <v>STP3</v>
      </c>
      <c r="E1684" s="72" t="str">
        <f>'Activity rawdata'!E1683</f>
        <v>78</v>
      </c>
      <c r="F1684" s="73" t="str">
        <f>'Activity rawdata'!L1683</f>
        <v>NO</v>
      </c>
      <c r="G1684" s="72" t="str">
        <f>'Activity rawdata'!R1683</f>
        <v>2069</v>
      </c>
      <c r="H1684" s="72" t="str">
        <f>IF('Activity rawdata'!P1683="AHTHIN1","1st Thin",IF('Activity rawdata'!P1683="AHCC","Clearcut",IF('Activity rawdata'!P1683="AHTHSMZ","SMZ Thin",IF('Activity rawdata'!P1683="AHTHIN2","2nd Thin",IF('Activity rawdata'!P1683="AFERTE","Early Fert",IF('Activity rawdata'!P1683="AFERTM","Mid Fert",IF('Activity rawdata'!P1683="AFERTL","Late Fert",  IF('Activity rawdata'!P1683="ASP","Site Prep", IF('Activity rawdata'!P1683="APLT","Plant",  IF('Activity rawdata'!P1683="ANREG","Natural Regeneration"))))))))))</f>
        <v>Plant</v>
      </c>
      <c r="I1684" s="74">
        <f>'Activity rawdata'!O1683</f>
        <v>0.34</v>
      </c>
      <c r="J1684" s="75">
        <f>'Activity rawdata'!N1683</f>
        <v>1</v>
      </c>
      <c r="K1684" s="75">
        <f>'Activity rawdata'!AC1683</f>
        <v>0</v>
      </c>
      <c r="L1684" s="75">
        <f>'Activity rawdata'!AD1683</f>
        <v>0</v>
      </c>
      <c r="M1684" s="76" t="str">
        <f>'Activity rawdata'!AE1683</f>
        <v>-</v>
      </c>
      <c r="N1684" s="83">
        <f>'Activity rawdata'!T1683+'Activity rawdata'!U1683</f>
        <v>0</v>
      </c>
      <c r="O1684" s="80">
        <f>'Activity rawdata'!V1683</f>
        <v>0</v>
      </c>
      <c r="P1684" s="80">
        <f>'Activity rawdata'!W1683</f>
        <v>0</v>
      </c>
      <c r="Q1684" s="80">
        <f>'Activity rawdata'!X1683</f>
        <v>0</v>
      </c>
      <c r="R1684" s="84">
        <f t="shared" si="270"/>
        <v>0</v>
      </c>
      <c r="S1684" s="80">
        <f>'Activity rawdata'!Z1683</f>
        <v>0</v>
      </c>
      <c r="T1684" s="80">
        <f>'Activity rawdata'!AA1683</f>
        <v>0</v>
      </c>
      <c r="U1684" s="80">
        <f t="shared" si="271"/>
        <v>0</v>
      </c>
      <c r="V1684" s="81">
        <f t="shared" si="272"/>
        <v>0</v>
      </c>
      <c r="W1684" s="75">
        <f t="shared" si="273"/>
        <v>0</v>
      </c>
      <c r="X1684" s="75">
        <f t="shared" si="274"/>
        <v>0</v>
      </c>
      <c r="Y1684" s="75">
        <f t="shared" si="275"/>
        <v>0</v>
      </c>
      <c r="Z1684" s="82">
        <f t="shared" si="276"/>
        <v>0</v>
      </c>
      <c r="AA1684" s="75">
        <f t="shared" si="277"/>
        <v>0</v>
      </c>
      <c r="AB1684" s="75">
        <f t="shared" si="278"/>
        <v>0</v>
      </c>
      <c r="AC1684" s="82">
        <f t="shared" si="279"/>
        <v>0</v>
      </c>
    </row>
    <row r="1685" spans="1:29" x14ac:dyDescent="0.35">
      <c r="A1685" s="70" t="str">
        <f>'Activity rawdata'!A1684</f>
        <v>BH6125-1-276</v>
      </c>
      <c r="B1685" s="71" t="str">
        <f>'Activity rawdata'!B1684</f>
        <v>CSLB</v>
      </c>
      <c r="C1685" s="71" t="str">
        <f>IF('Activity rawdata'!C1684="PY","Planted",IF('Activity rawdata'!C1684="NY","Nat/Convert",IF('Activity rawdata'!C1684="NN","Nat/Nonconvert",IF('Activity rawdata'!C1684="OY","Planted"))))</f>
        <v>Planted</v>
      </c>
      <c r="D1685" s="70" t="str">
        <f>'Activity rawdata'!D1684</f>
        <v>STP3</v>
      </c>
      <c r="E1685" s="72" t="str">
        <f>'Activity rawdata'!E1684</f>
        <v>61</v>
      </c>
      <c r="F1685" s="73" t="str">
        <f>'Activity rawdata'!L1684</f>
        <v>NO</v>
      </c>
      <c r="G1685" s="72" t="str">
        <f>'Activity rawdata'!R1684</f>
        <v>2069</v>
      </c>
      <c r="H1685" s="72" t="str">
        <f>IF('Activity rawdata'!P1684="AHTHIN1","1st Thin",IF('Activity rawdata'!P1684="AHCC","Clearcut",IF('Activity rawdata'!P1684="AHTHSMZ","SMZ Thin",IF('Activity rawdata'!P1684="AHTHIN2","2nd Thin",IF('Activity rawdata'!P1684="AFERTE","Early Fert",IF('Activity rawdata'!P1684="AFERTM","Mid Fert",IF('Activity rawdata'!P1684="AFERTL","Late Fert",  IF('Activity rawdata'!P1684="ASP","Site Prep", IF('Activity rawdata'!P1684="APLT","Plant",  IF('Activity rawdata'!P1684="ANREG","Natural Regeneration"))))))))))</f>
        <v>Plant</v>
      </c>
      <c r="I1685" s="74">
        <f>'Activity rawdata'!O1684</f>
        <v>26.96</v>
      </c>
      <c r="J1685" s="75">
        <f>'Activity rawdata'!N1684</f>
        <v>1</v>
      </c>
      <c r="K1685" s="75">
        <f>'Activity rawdata'!AC1684</f>
        <v>0</v>
      </c>
      <c r="L1685" s="75">
        <f>'Activity rawdata'!AD1684</f>
        <v>0</v>
      </c>
      <c r="M1685" s="76" t="str">
        <f>'Activity rawdata'!AE1684</f>
        <v>-</v>
      </c>
      <c r="N1685" s="83">
        <f>'Activity rawdata'!T1684+'Activity rawdata'!U1684</f>
        <v>0</v>
      </c>
      <c r="O1685" s="80">
        <f>'Activity rawdata'!V1684</f>
        <v>0</v>
      </c>
      <c r="P1685" s="80">
        <f>'Activity rawdata'!W1684</f>
        <v>0</v>
      </c>
      <c r="Q1685" s="80">
        <f>'Activity rawdata'!X1684</f>
        <v>0</v>
      </c>
      <c r="R1685" s="84">
        <f t="shared" si="270"/>
        <v>0</v>
      </c>
      <c r="S1685" s="80">
        <f>'Activity rawdata'!Z1684</f>
        <v>0</v>
      </c>
      <c r="T1685" s="80">
        <f>'Activity rawdata'!AA1684</f>
        <v>0</v>
      </c>
      <c r="U1685" s="80">
        <f t="shared" si="271"/>
        <v>0</v>
      </c>
      <c r="V1685" s="81">
        <f t="shared" si="272"/>
        <v>0</v>
      </c>
      <c r="W1685" s="75">
        <f t="shared" si="273"/>
        <v>0</v>
      </c>
      <c r="X1685" s="75">
        <f t="shared" si="274"/>
        <v>0</v>
      </c>
      <c r="Y1685" s="75">
        <f t="shared" si="275"/>
        <v>0</v>
      </c>
      <c r="Z1685" s="82">
        <f t="shared" si="276"/>
        <v>0</v>
      </c>
      <c r="AA1685" s="75">
        <f t="shared" si="277"/>
        <v>0</v>
      </c>
      <c r="AB1685" s="75">
        <f t="shared" si="278"/>
        <v>0</v>
      </c>
      <c r="AC1685" s="82">
        <f t="shared" si="279"/>
        <v>0</v>
      </c>
    </row>
    <row r="1686" spans="1:29" x14ac:dyDescent="0.35">
      <c r="A1686" s="70" t="str">
        <f>'Activity rawdata'!A1685</f>
        <v>BH6125-1-285</v>
      </c>
      <c r="B1686" s="71" t="str">
        <f>'Activity rawdata'!B1685</f>
        <v>CSLB</v>
      </c>
      <c r="C1686" s="71" t="str">
        <f>IF('Activity rawdata'!C1685="PY","Planted",IF('Activity rawdata'!C1685="NY","Nat/Convert",IF('Activity rawdata'!C1685="NN","Nat/Nonconvert",IF('Activity rawdata'!C1685="OY","Planted"))))</f>
        <v>Planted</v>
      </c>
      <c r="D1686" s="70" t="str">
        <f>'Activity rawdata'!D1685</f>
        <v>STP3</v>
      </c>
      <c r="E1686" s="72" t="str">
        <f>'Activity rawdata'!E1685</f>
        <v>76</v>
      </c>
      <c r="F1686" s="73" t="str">
        <f>'Activity rawdata'!L1685</f>
        <v>NO</v>
      </c>
      <c r="G1686" s="72" t="str">
        <f>'Activity rawdata'!R1685</f>
        <v>2069</v>
      </c>
      <c r="H1686" s="72" t="str">
        <f>IF('Activity rawdata'!P1685="AHTHIN1","1st Thin",IF('Activity rawdata'!P1685="AHCC","Clearcut",IF('Activity rawdata'!P1685="AHTHSMZ","SMZ Thin",IF('Activity rawdata'!P1685="AHTHIN2","2nd Thin",IF('Activity rawdata'!P1685="AFERTE","Early Fert",IF('Activity rawdata'!P1685="AFERTM","Mid Fert",IF('Activity rawdata'!P1685="AFERTL","Late Fert",  IF('Activity rawdata'!P1685="ASP","Site Prep", IF('Activity rawdata'!P1685="APLT","Plant",  IF('Activity rawdata'!P1685="ANREG","Natural Regeneration"))))))))))</f>
        <v>Plant</v>
      </c>
      <c r="I1686" s="74">
        <f>'Activity rawdata'!O1685</f>
        <v>9.06</v>
      </c>
      <c r="J1686" s="75">
        <f>'Activity rawdata'!N1685</f>
        <v>1</v>
      </c>
      <c r="K1686" s="75">
        <f>'Activity rawdata'!AC1685</f>
        <v>0</v>
      </c>
      <c r="L1686" s="75">
        <f>'Activity rawdata'!AD1685</f>
        <v>0</v>
      </c>
      <c r="M1686" s="76" t="str">
        <f>'Activity rawdata'!AE1685</f>
        <v>-</v>
      </c>
      <c r="N1686" s="83">
        <f>'Activity rawdata'!T1685+'Activity rawdata'!U1685</f>
        <v>0</v>
      </c>
      <c r="O1686" s="80">
        <f>'Activity rawdata'!V1685</f>
        <v>0</v>
      </c>
      <c r="P1686" s="80">
        <f>'Activity rawdata'!W1685</f>
        <v>0</v>
      </c>
      <c r="Q1686" s="80">
        <f>'Activity rawdata'!X1685</f>
        <v>0</v>
      </c>
      <c r="R1686" s="84">
        <f t="shared" si="270"/>
        <v>0</v>
      </c>
      <c r="S1686" s="80">
        <f>'Activity rawdata'!Z1685</f>
        <v>0</v>
      </c>
      <c r="T1686" s="80">
        <f>'Activity rawdata'!AA1685</f>
        <v>0</v>
      </c>
      <c r="U1686" s="80">
        <f t="shared" si="271"/>
        <v>0</v>
      </c>
      <c r="V1686" s="81">
        <f t="shared" si="272"/>
        <v>0</v>
      </c>
      <c r="W1686" s="75">
        <f t="shared" si="273"/>
        <v>0</v>
      </c>
      <c r="X1686" s="75">
        <f t="shared" si="274"/>
        <v>0</v>
      </c>
      <c r="Y1686" s="75">
        <f t="shared" si="275"/>
        <v>0</v>
      </c>
      <c r="Z1686" s="82">
        <f t="shared" si="276"/>
        <v>0</v>
      </c>
      <c r="AA1686" s="75">
        <f t="shared" si="277"/>
        <v>0</v>
      </c>
      <c r="AB1686" s="75">
        <f t="shared" si="278"/>
        <v>0</v>
      </c>
      <c r="AC1686" s="82">
        <f t="shared" si="279"/>
        <v>0</v>
      </c>
    </row>
    <row r="1687" spans="1:29" x14ac:dyDescent="0.35">
      <c r="A1687" s="70" t="str">
        <f>'Activity rawdata'!A1686</f>
        <v>BH6125-1-402</v>
      </c>
      <c r="B1687" s="71" t="str">
        <f>'Activity rawdata'!B1686</f>
        <v>CSLB</v>
      </c>
      <c r="C1687" s="71" t="str">
        <f>IF('Activity rawdata'!C1686="PY","Planted",IF('Activity rawdata'!C1686="NY","Nat/Convert",IF('Activity rawdata'!C1686="NN","Nat/Nonconvert",IF('Activity rawdata'!C1686="OY","Planted"))))</f>
        <v>Planted</v>
      </c>
      <c r="D1687" s="70" t="str">
        <f>'Activity rawdata'!D1686</f>
        <v>STP3</v>
      </c>
      <c r="E1687" s="72" t="str">
        <f>'Activity rawdata'!E1686</f>
        <v>76</v>
      </c>
      <c r="F1687" s="73" t="str">
        <f>'Activity rawdata'!L1686</f>
        <v>NO</v>
      </c>
      <c r="G1687" s="72" t="str">
        <f>'Activity rawdata'!R1686</f>
        <v>2069</v>
      </c>
      <c r="H1687" s="72" t="str">
        <f>IF('Activity rawdata'!P1686="AHTHIN1","1st Thin",IF('Activity rawdata'!P1686="AHCC","Clearcut",IF('Activity rawdata'!P1686="AHTHSMZ","SMZ Thin",IF('Activity rawdata'!P1686="AHTHIN2","2nd Thin",IF('Activity rawdata'!P1686="AFERTE","Early Fert",IF('Activity rawdata'!P1686="AFERTM","Mid Fert",IF('Activity rawdata'!P1686="AFERTL","Late Fert",  IF('Activity rawdata'!P1686="ASP","Site Prep", IF('Activity rawdata'!P1686="APLT","Plant",  IF('Activity rawdata'!P1686="ANREG","Natural Regeneration"))))))))))</f>
        <v>Plant</v>
      </c>
      <c r="I1687" s="74">
        <f>'Activity rawdata'!O1686</f>
        <v>18.260000000000002</v>
      </c>
      <c r="J1687" s="75">
        <f>'Activity rawdata'!N1686</f>
        <v>1</v>
      </c>
      <c r="K1687" s="75">
        <f>'Activity rawdata'!AC1686</f>
        <v>0</v>
      </c>
      <c r="L1687" s="75">
        <f>'Activity rawdata'!AD1686</f>
        <v>0</v>
      </c>
      <c r="M1687" s="76" t="str">
        <f>'Activity rawdata'!AE1686</f>
        <v>-</v>
      </c>
      <c r="N1687" s="83">
        <f>'Activity rawdata'!T1686+'Activity rawdata'!U1686</f>
        <v>0</v>
      </c>
      <c r="O1687" s="80">
        <f>'Activity rawdata'!V1686</f>
        <v>0</v>
      </c>
      <c r="P1687" s="80">
        <f>'Activity rawdata'!W1686</f>
        <v>0</v>
      </c>
      <c r="Q1687" s="80">
        <f>'Activity rawdata'!X1686</f>
        <v>0</v>
      </c>
      <c r="R1687" s="84">
        <f t="shared" si="270"/>
        <v>0</v>
      </c>
      <c r="S1687" s="80">
        <f>'Activity rawdata'!Z1686</f>
        <v>0</v>
      </c>
      <c r="T1687" s="80">
        <f>'Activity rawdata'!AA1686</f>
        <v>0</v>
      </c>
      <c r="U1687" s="80">
        <f t="shared" si="271"/>
        <v>0</v>
      </c>
      <c r="V1687" s="81">
        <f t="shared" si="272"/>
        <v>0</v>
      </c>
      <c r="W1687" s="75">
        <f t="shared" si="273"/>
        <v>0</v>
      </c>
      <c r="X1687" s="75">
        <f t="shared" si="274"/>
        <v>0</v>
      </c>
      <c r="Y1687" s="75">
        <f t="shared" si="275"/>
        <v>0</v>
      </c>
      <c r="Z1687" s="82">
        <f t="shared" si="276"/>
        <v>0</v>
      </c>
      <c r="AA1687" s="75">
        <f t="shared" si="277"/>
        <v>0</v>
      </c>
      <c r="AB1687" s="75">
        <f t="shared" si="278"/>
        <v>0</v>
      </c>
      <c r="AC1687" s="82">
        <f t="shared" si="279"/>
        <v>0</v>
      </c>
    </row>
    <row r="1688" spans="1:29" x14ac:dyDescent="0.35">
      <c r="A1688" s="70" t="str">
        <f>'Activity rawdata'!A1687</f>
        <v>BH5186-1-181</v>
      </c>
      <c r="B1688" s="71" t="str">
        <f>'Activity rawdata'!B1687</f>
        <v>LB</v>
      </c>
      <c r="C1688" s="71" t="str">
        <f>IF('Activity rawdata'!C1687="PY","Planted",IF('Activity rawdata'!C1687="NY","Nat/Convert",IF('Activity rawdata'!C1687="NN","Nat/Nonconvert",IF('Activity rawdata'!C1687="OY","Planted"))))</f>
        <v>Planted</v>
      </c>
      <c r="D1688" s="70" t="str">
        <f>'Activity rawdata'!D1687</f>
        <v>STP2</v>
      </c>
      <c r="E1688" s="72" t="str">
        <f>'Activity rawdata'!E1687</f>
        <v>83</v>
      </c>
      <c r="F1688" s="73" t="str">
        <f>'Activity rawdata'!L1687</f>
        <v>MT2</v>
      </c>
      <c r="G1688" s="72" t="str">
        <f>'Activity rawdata'!R1687</f>
        <v>2069</v>
      </c>
      <c r="H1688" s="72" t="str">
        <f>IF('Activity rawdata'!P1687="AHTHIN1","1st Thin",IF('Activity rawdata'!P1687="AHCC","Clearcut",IF('Activity rawdata'!P1687="AHTHSMZ","SMZ Thin",IF('Activity rawdata'!P1687="AHTHIN2","2nd Thin",IF('Activity rawdata'!P1687="AFERTE","Early Fert",IF('Activity rawdata'!P1687="AFERTM","Mid Fert",IF('Activity rawdata'!P1687="AFERTL","Late Fert",  IF('Activity rawdata'!P1687="ASP","Site Prep", IF('Activity rawdata'!P1687="APLT","Plant",  IF('Activity rawdata'!P1687="ANREG","Natural Regeneration"))))))))))</f>
        <v>Late Fert</v>
      </c>
      <c r="I1688" s="74">
        <f>'Activity rawdata'!O1687</f>
        <v>5.34</v>
      </c>
      <c r="J1688" s="75">
        <f>'Activity rawdata'!N1687</f>
        <v>21</v>
      </c>
      <c r="K1688" s="75">
        <f>'Activity rawdata'!AC1687</f>
        <v>74.72</v>
      </c>
      <c r="L1688" s="75">
        <f>'Activity rawdata'!AD1687</f>
        <v>116.13</v>
      </c>
      <c r="M1688" s="76">
        <f>'Activity rawdata'!AE1687</f>
        <v>10.861317780498069</v>
      </c>
      <c r="N1688" s="83">
        <f>'Activity rawdata'!T1687+'Activity rawdata'!U1687</f>
        <v>0</v>
      </c>
      <c r="O1688" s="80">
        <f>'Activity rawdata'!V1687</f>
        <v>0</v>
      </c>
      <c r="P1688" s="80">
        <f>'Activity rawdata'!W1687</f>
        <v>0</v>
      </c>
      <c r="Q1688" s="80">
        <f>'Activity rawdata'!X1687</f>
        <v>0</v>
      </c>
      <c r="R1688" s="84">
        <f t="shared" si="270"/>
        <v>0</v>
      </c>
      <c r="S1688" s="80">
        <f>'Activity rawdata'!Z1687</f>
        <v>0</v>
      </c>
      <c r="T1688" s="80">
        <f>'Activity rawdata'!AA1687</f>
        <v>0</v>
      </c>
      <c r="U1688" s="80">
        <f t="shared" si="271"/>
        <v>0</v>
      </c>
      <c r="V1688" s="81">
        <f t="shared" si="272"/>
        <v>0</v>
      </c>
      <c r="W1688" s="75">
        <f t="shared" si="273"/>
        <v>0</v>
      </c>
      <c r="X1688" s="75">
        <f t="shared" si="274"/>
        <v>0</v>
      </c>
      <c r="Y1688" s="75">
        <f t="shared" si="275"/>
        <v>0</v>
      </c>
      <c r="Z1688" s="82">
        <f t="shared" si="276"/>
        <v>0</v>
      </c>
      <c r="AA1688" s="75">
        <f t="shared" si="277"/>
        <v>0</v>
      </c>
      <c r="AB1688" s="75">
        <f t="shared" si="278"/>
        <v>0</v>
      </c>
      <c r="AC1688" s="82">
        <f t="shared" si="279"/>
        <v>0</v>
      </c>
    </row>
    <row r="1689" spans="1:29" x14ac:dyDescent="0.35">
      <c r="A1689" s="70" t="str">
        <f>'Activity rawdata'!A1688</f>
        <v>BH5186-1-184</v>
      </c>
      <c r="B1689" s="71" t="str">
        <f>'Activity rawdata'!B1688</f>
        <v>LB</v>
      </c>
      <c r="C1689" s="71" t="str">
        <f>IF('Activity rawdata'!C1688="PY","Planted",IF('Activity rawdata'!C1688="NY","Nat/Convert",IF('Activity rawdata'!C1688="NN","Nat/Nonconvert",IF('Activity rawdata'!C1688="OY","Planted"))))</f>
        <v>Planted</v>
      </c>
      <c r="D1689" s="70" t="str">
        <f>'Activity rawdata'!D1688</f>
        <v>STP2</v>
      </c>
      <c r="E1689" s="72" t="str">
        <f>'Activity rawdata'!E1688</f>
        <v>83</v>
      </c>
      <c r="F1689" s="73" t="str">
        <f>'Activity rawdata'!L1688</f>
        <v>MT2</v>
      </c>
      <c r="G1689" s="72" t="str">
        <f>'Activity rawdata'!R1688</f>
        <v>2069</v>
      </c>
      <c r="H1689" s="72" t="str">
        <f>IF('Activity rawdata'!P1688="AHTHIN1","1st Thin",IF('Activity rawdata'!P1688="AHCC","Clearcut",IF('Activity rawdata'!P1688="AHTHSMZ","SMZ Thin",IF('Activity rawdata'!P1688="AHTHIN2","2nd Thin",IF('Activity rawdata'!P1688="AFERTE","Early Fert",IF('Activity rawdata'!P1688="AFERTM","Mid Fert",IF('Activity rawdata'!P1688="AFERTL","Late Fert",  IF('Activity rawdata'!P1688="ASP","Site Prep", IF('Activity rawdata'!P1688="APLT","Plant",  IF('Activity rawdata'!P1688="ANREG","Natural Regeneration"))))))))))</f>
        <v>Late Fert</v>
      </c>
      <c r="I1689" s="74">
        <f>'Activity rawdata'!O1688</f>
        <v>20.010000000000002</v>
      </c>
      <c r="J1689" s="75">
        <f>'Activity rawdata'!N1688</f>
        <v>21</v>
      </c>
      <c r="K1689" s="75">
        <f>'Activity rawdata'!AC1688</f>
        <v>74.72</v>
      </c>
      <c r="L1689" s="75">
        <f>'Activity rawdata'!AD1688</f>
        <v>116.13</v>
      </c>
      <c r="M1689" s="76">
        <f>'Activity rawdata'!AE1688</f>
        <v>10.861317780498069</v>
      </c>
      <c r="N1689" s="83">
        <f>'Activity rawdata'!T1688+'Activity rawdata'!U1688</f>
        <v>0</v>
      </c>
      <c r="O1689" s="80">
        <f>'Activity rawdata'!V1688</f>
        <v>0</v>
      </c>
      <c r="P1689" s="80">
        <f>'Activity rawdata'!W1688</f>
        <v>0</v>
      </c>
      <c r="Q1689" s="80">
        <f>'Activity rawdata'!X1688</f>
        <v>0</v>
      </c>
      <c r="R1689" s="84">
        <f t="shared" si="270"/>
        <v>0</v>
      </c>
      <c r="S1689" s="80">
        <f>'Activity rawdata'!Z1688</f>
        <v>0</v>
      </c>
      <c r="T1689" s="80">
        <f>'Activity rawdata'!AA1688</f>
        <v>0</v>
      </c>
      <c r="U1689" s="80">
        <f t="shared" si="271"/>
        <v>0</v>
      </c>
      <c r="V1689" s="81">
        <f t="shared" si="272"/>
        <v>0</v>
      </c>
      <c r="W1689" s="75">
        <f t="shared" si="273"/>
        <v>0</v>
      </c>
      <c r="X1689" s="75">
        <f t="shared" si="274"/>
        <v>0</v>
      </c>
      <c r="Y1689" s="75">
        <f t="shared" si="275"/>
        <v>0</v>
      </c>
      <c r="Z1689" s="82">
        <f t="shared" si="276"/>
        <v>0</v>
      </c>
      <c r="AA1689" s="75">
        <f t="shared" si="277"/>
        <v>0</v>
      </c>
      <c r="AB1689" s="75">
        <f t="shared" si="278"/>
        <v>0</v>
      </c>
      <c r="AC1689" s="82">
        <f t="shared" si="279"/>
        <v>0</v>
      </c>
    </row>
    <row r="1690" spans="1:29" x14ac:dyDescent="0.35">
      <c r="A1690" s="70" t="str">
        <f>'Activity rawdata'!A1689</f>
        <v>BH5186-1-185</v>
      </c>
      <c r="B1690" s="71" t="str">
        <f>'Activity rawdata'!B1689</f>
        <v>LB</v>
      </c>
      <c r="C1690" s="71" t="str">
        <f>IF('Activity rawdata'!C1689="PY","Planted",IF('Activity rawdata'!C1689="NY","Nat/Convert",IF('Activity rawdata'!C1689="NN","Nat/Nonconvert",IF('Activity rawdata'!C1689="OY","Planted"))))</f>
        <v>Planted</v>
      </c>
      <c r="D1690" s="70" t="str">
        <f>'Activity rawdata'!D1689</f>
        <v>STP2</v>
      </c>
      <c r="E1690" s="72" t="str">
        <f>'Activity rawdata'!E1689</f>
        <v>83</v>
      </c>
      <c r="F1690" s="73" t="str">
        <f>'Activity rawdata'!L1689</f>
        <v>MT2</v>
      </c>
      <c r="G1690" s="72" t="str">
        <f>'Activity rawdata'!R1689</f>
        <v>2069</v>
      </c>
      <c r="H1690" s="72" t="str">
        <f>IF('Activity rawdata'!P1689="AHTHIN1","1st Thin",IF('Activity rawdata'!P1689="AHCC","Clearcut",IF('Activity rawdata'!P1689="AHTHSMZ","SMZ Thin",IF('Activity rawdata'!P1689="AHTHIN2","2nd Thin",IF('Activity rawdata'!P1689="AFERTE","Early Fert",IF('Activity rawdata'!P1689="AFERTM","Mid Fert",IF('Activity rawdata'!P1689="AFERTL","Late Fert",  IF('Activity rawdata'!P1689="ASP","Site Prep", IF('Activity rawdata'!P1689="APLT","Plant",  IF('Activity rawdata'!P1689="ANREG","Natural Regeneration"))))))))))</f>
        <v>Late Fert</v>
      </c>
      <c r="I1690" s="74">
        <f>'Activity rawdata'!O1689</f>
        <v>19.07</v>
      </c>
      <c r="J1690" s="75">
        <f>'Activity rawdata'!N1689</f>
        <v>21</v>
      </c>
      <c r="K1690" s="75">
        <f>'Activity rawdata'!AC1689</f>
        <v>74.72</v>
      </c>
      <c r="L1690" s="75">
        <f>'Activity rawdata'!AD1689</f>
        <v>116.13</v>
      </c>
      <c r="M1690" s="76">
        <f>'Activity rawdata'!AE1689</f>
        <v>10.861317780498069</v>
      </c>
      <c r="N1690" s="83">
        <f>'Activity rawdata'!T1689+'Activity rawdata'!U1689</f>
        <v>0</v>
      </c>
      <c r="O1690" s="80">
        <f>'Activity rawdata'!V1689</f>
        <v>0</v>
      </c>
      <c r="P1690" s="80">
        <f>'Activity rawdata'!W1689</f>
        <v>0</v>
      </c>
      <c r="Q1690" s="80">
        <f>'Activity rawdata'!X1689</f>
        <v>0</v>
      </c>
      <c r="R1690" s="84">
        <f t="shared" si="270"/>
        <v>0</v>
      </c>
      <c r="S1690" s="80">
        <f>'Activity rawdata'!Z1689</f>
        <v>0</v>
      </c>
      <c r="T1690" s="80">
        <f>'Activity rawdata'!AA1689</f>
        <v>0</v>
      </c>
      <c r="U1690" s="80">
        <f t="shared" si="271"/>
        <v>0</v>
      </c>
      <c r="V1690" s="81">
        <f t="shared" si="272"/>
        <v>0</v>
      </c>
      <c r="W1690" s="75">
        <f t="shared" si="273"/>
        <v>0</v>
      </c>
      <c r="X1690" s="75">
        <f t="shared" si="274"/>
        <v>0</v>
      </c>
      <c r="Y1690" s="75">
        <f t="shared" si="275"/>
        <v>0</v>
      </c>
      <c r="Z1690" s="82">
        <f t="shared" si="276"/>
        <v>0</v>
      </c>
      <c r="AA1690" s="75">
        <f t="shared" si="277"/>
        <v>0</v>
      </c>
      <c r="AB1690" s="75">
        <f t="shared" si="278"/>
        <v>0</v>
      </c>
      <c r="AC1690" s="82">
        <f t="shared" si="279"/>
        <v>0</v>
      </c>
    </row>
    <row r="1691" spans="1:29" x14ac:dyDescent="0.35">
      <c r="A1691" s="70" t="str">
        <f>'Activity rawdata'!A1690</f>
        <v>BH2046-1-61</v>
      </c>
      <c r="B1691" s="71" t="str">
        <f>'Activity rawdata'!B1690</f>
        <v>LB</v>
      </c>
      <c r="C1691" s="71" t="str">
        <f>IF('Activity rawdata'!C1690="PY","Planted",IF('Activity rawdata'!C1690="NY","Nat/Convert",IF('Activity rawdata'!C1690="NN","Nat/Nonconvert",IF('Activity rawdata'!C1690="OY","Planted"))))</f>
        <v>Planted</v>
      </c>
      <c r="D1691" s="70" t="str">
        <f>'Activity rawdata'!D1690</f>
        <v>STP2</v>
      </c>
      <c r="E1691" s="72" t="str">
        <f>'Activity rawdata'!E1690</f>
        <v>77</v>
      </c>
      <c r="F1691" s="73" t="str">
        <f>'Activity rawdata'!L1690</f>
        <v>MT2</v>
      </c>
      <c r="G1691" s="72" t="str">
        <f>'Activity rawdata'!R1690</f>
        <v>2069</v>
      </c>
      <c r="H1691" s="72" t="str">
        <f>IF('Activity rawdata'!P1690="AHTHIN1","1st Thin",IF('Activity rawdata'!P1690="AHCC","Clearcut",IF('Activity rawdata'!P1690="AHTHSMZ","SMZ Thin",IF('Activity rawdata'!P1690="AHTHIN2","2nd Thin",IF('Activity rawdata'!P1690="AFERTE","Early Fert",IF('Activity rawdata'!P1690="AFERTM","Mid Fert",IF('Activity rawdata'!P1690="AFERTL","Late Fert",  IF('Activity rawdata'!P1690="ASP","Site Prep", IF('Activity rawdata'!P1690="APLT","Plant",  IF('Activity rawdata'!P1690="ANREG","Natural Regeneration"))))))))))</f>
        <v>Late Fert</v>
      </c>
      <c r="I1691" s="74">
        <f>'Activity rawdata'!O1690</f>
        <v>6</v>
      </c>
      <c r="J1691" s="75">
        <f>'Activity rawdata'!N1690</f>
        <v>22</v>
      </c>
      <c r="K1691" s="75">
        <f>'Activity rawdata'!AC1690</f>
        <v>73.69</v>
      </c>
      <c r="L1691" s="75">
        <f>'Activity rawdata'!AD1690</f>
        <v>108.24</v>
      </c>
      <c r="M1691" s="76">
        <f>'Activity rawdata'!AE1690</f>
        <v>11.172405459072912</v>
      </c>
      <c r="N1691" s="83">
        <f>'Activity rawdata'!T1690+'Activity rawdata'!U1690</f>
        <v>0</v>
      </c>
      <c r="O1691" s="80">
        <f>'Activity rawdata'!V1690</f>
        <v>0</v>
      </c>
      <c r="P1691" s="80">
        <f>'Activity rawdata'!W1690</f>
        <v>0</v>
      </c>
      <c r="Q1691" s="80">
        <f>'Activity rawdata'!X1690</f>
        <v>0</v>
      </c>
      <c r="R1691" s="84">
        <f t="shared" si="270"/>
        <v>0</v>
      </c>
      <c r="S1691" s="80">
        <f>'Activity rawdata'!Z1690</f>
        <v>0</v>
      </c>
      <c r="T1691" s="80">
        <f>'Activity rawdata'!AA1690</f>
        <v>0</v>
      </c>
      <c r="U1691" s="80">
        <f t="shared" si="271"/>
        <v>0</v>
      </c>
      <c r="V1691" s="81">
        <f t="shared" si="272"/>
        <v>0</v>
      </c>
      <c r="W1691" s="75">
        <f t="shared" si="273"/>
        <v>0</v>
      </c>
      <c r="X1691" s="75">
        <f t="shared" si="274"/>
        <v>0</v>
      </c>
      <c r="Y1691" s="75">
        <f t="shared" si="275"/>
        <v>0</v>
      </c>
      <c r="Z1691" s="82">
        <f t="shared" si="276"/>
        <v>0</v>
      </c>
      <c r="AA1691" s="75">
        <f t="shared" si="277"/>
        <v>0</v>
      </c>
      <c r="AB1691" s="75">
        <f t="shared" si="278"/>
        <v>0</v>
      </c>
      <c r="AC1691" s="82">
        <f t="shared" si="279"/>
        <v>0</v>
      </c>
    </row>
    <row r="1692" spans="1:29" x14ac:dyDescent="0.35">
      <c r="A1692" s="70" t="str">
        <f>'Activity rawdata'!A1691</f>
        <v>BH2046-1-56</v>
      </c>
      <c r="B1692" s="71" t="str">
        <f>'Activity rawdata'!B1691</f>
        <v>LB</v>
      </c>
      <c r="C1692" s="71" t="str">
        <f>IF('Activity rawdata'!C1691="PY","Planted",IF('Activity rawdata'!C1691="NY","Nat/Convert",IF('Activity rawdata'!C1691="NN","Nat/Nonconvert",IF('Activity rawdata'!C1691="OY","Planted"))))</f>
        <v>Planted</v>
      </c>
      <c r="D1692" s="70" t="str">
        <f>'Activity rawdata'!D1691</f>
        <v>STP2</v>
      </c>
      <c r="E1692" s="72" t="str">
        <f>'Activity rawdata'!E1691</f>
        <v>76</v>
      </c>
      <c r="F1692" s="73" t="str">
        <f>'Activity rawdata'!L1691</f>
        <v>MT2</v>
      </c>
      <c r="G1692" s="72" t="str">
        <f>'Activity rawdata'!R1691</f>
        <v>2069</v>
      </c>
      <c r="H1692" s="72" t="str">
        <f>IF('Activity rawdata'!P1691="AHTHIN1","1st Thin",IF('Activity rawdata'!P1691="AHCC","Clearcut",IF('Activity rawdata'!P1691="AHTHSMZ","SMZ Thin",IF('Activity rawdata'!P1691="AHTHIN2","2nd Thin",IF('Activity rawdata'!P1691="AFERTE","Early Fert",IF('Activity rawdata'!P1691="AFERTM","Mid Fert",IF('Activity rawdata'!P1691="AFERTL","Late Fert",  IF('Activity rawdata'!P1691="ASP","Site Prep", IF('Activity rawdata'!P1691="APLT","Plant",  IF('Activity rawdata'!P1691="ANREG","Natural Regeneration"))))))))))</f>
        <v>Late Fert</v>
      </c>
      <c r="I1692" s="74">
        <f>'Activity rawdata'!O1691</f>
        <v>33.880000000000003</v>
      </c>
      <c r="J1692" s="75">
        <f>'Activity rawdata'!N1691</f>
        <v>22</v>
      </c>
      <c r="K1692" s="75">
        <f>'Activity rawdata'!AC1691</f>
        <v>73.69</v>
      </c>
      <c r="L1692" s="75">
        <f>'Activity rawdata'!AD1691</f>
        <v>108.24</v>
      </c>
      <c r="M1692" s="76">
        <f>'Activity rawdata'!AE1691</f>
        <v>11.172405459072912</v>
      </c>
      <c r="N1692" s="83">
        <f>'Activity rawdata'!T1691+'Activity rawdata'!U1691</f>
        <v>0</v>
      </c>
      <c r="O1692" s="80">
        <f>'Activity rawdata'!V1691</f>
        <v>0</v>
      </c>
      <c r="P1692" s="80">
        <f>'Activity rawdata'!W1691</f>
        <v>0</v>
      </c>
      <c r="Q1692" s="80">
        <f>'Activity rawdata'!X1691</f>
        <v>0</v>
      </c>
      <c r="R1692" s="84">
        <f t="shared" si="270"/>
        <v>0</v>
      </c>
      <c r="S1692" s="80">
        <f>'Activity rawdata'!Z1691</f>
        <v>0</v>
      </c>
      <c r="T1692" s="80">
        <f>'Activity rawdata'!AA1691</f>
        <v>0</v>
      </c>
      <c r="U1692" s="80">
        <f t="shared" si="271"/>
        <v>0</v>
      </c>
      <c r="V1692" s="81">
        <f t="shared" si="272"/>
        <v>0</v>
      </c>
      <c r="W1692" s="75">
        <f t="shared" si="273"/>
        <v>0</v>
      </c>
      <c r="X1692" s="75">
        <f t="shared" si="274"/>
        <v>0</v>
      </c>
      <c r="Y1692" s="75">
        <f t="shared" si="275"/>
        <v>0</v>
      </c>
      <c r="Z1692" s="82">
        <f t="shared" si="276"/>
        <v>0</v>
      </c>
      <c r="AA1692" s="75">
        <f t="shared" si="277"/>
        <v>0</v>
      </c>
      <c r="AB1692" s="75">
        <f t="shared" si="278"/>
        <v>0</v>
      </c>
      <c r="AC1692" s="82">
        <f t="shared" si="279"/>
        <v>0</v>
      </c>
    </row>
    <row r="1693" spans="1:29" x14ac:dyDescent="0.35">
      <c r="A1693" s="70" t="str">
        <f>'Activity rawdata'!A1692</f>
        <v>BH6125-1-269</v>
      </c>
      <c r="B1693" s="71" t="str">
        <f>'Activity rawdata'!B1692</f>
        <v>LB</v>
      </c>
      <c r="C1693" s="71" t="str">
        <f>IF('Activity rawdata'!C1692="PY","Planted",IF('Activity rawdata'!C1692="NY","Nat/Convert",IF('Activity rawdata'!C1692="NN","Nat/Nonconvert",IF('Activity rawdata'!C1692="OY","Planted"))))</f>
        <v>Planted</v>
      </c>
      <c r="D1693" s="70" t="str">
        <f>'Activity rawdata'!D1692</f>
        <v>STP2</v>
      </c>
      <c r="E1693" s="72" t="str">
        <f>'Activity rawdata'!E1692</f>
        <v>77</v>
      </c>
      <c r="F1693" s="73" t="str">
        <f>'Activity rawdata'!L1692</f>
        <v>MT2</v>
      </c>
      <c r="G1693" s="72" t="str">
        <f>'Activity rawdata'!R1692</f>
        <v>2069</v>
      </c>
      <c r="H1693" s="72" t="str">
        <f>IF('Activity rawdata'!P1692="AHTHIN1","1st Thin",IF('Activity rawdata'!P1692="AHCC","Clearcut",IF('Activity rawdata'!P1692="AHTHSMZ","SMZ Thin",IF('Activity rawdata'!P1692="AHTHIN2","2nd Thin",IF('Activity rawdata'!P1692="AFERTE","Early Fert",IF('Activity rawdata'!P1692="AFERTM","Mid Fert",IF('Activity rawdata'!P1692="AFERTL","Late Fert",  IF('Activity rawdata'!P1692="ASP","Site Prep", IF('Activity rawdata'!P1692="APLT","Plant",  IF('Activity rawdata'!P1692="ANREG","Natural Regeneration"))))))))))</f>
        <v>Late Fert</v>
      </c>
      <c r="I1693" s="74">
        <f>'Activity rawdata'!O1692</f>
        <v>67.58</v>
      </c>
      <c r="J1693" s="75">
        <f>'Activity rawdata'!N1692</f>
        <v>22</v>
      </c>
      <c r="K1693" s="75">
        <f>'Activity rawdata'!AC1692</f>
        <v>74.430000000000007</v>
      </c>
      <c r="L1693" s="75">
        <f>'Activity rawdata'!AD1692</f>
        <v>123.31</v>
      </c>
      <c r="M1693" s="76">
        <f>'Activity rawdata'!AE1692</f>
        <v>10.519889123312062</v>
      </c>
      <c r="N1693" s="83">
        <f>'Activity rawdata'!T1692+'Activity rawdata'!U1692</f>
        <v>0</v>
      </c>
      <c r="O1693" s="80">
        <f>'Activity rawdata'!V1692</f>
        <v>0</v>
      </c>
      <c r="P1693" s="80">
        <f>'Activity rawdata'!W1692</f>
        <v>0</v>
      </c>
      <c r="Q1693" s="80">
        <f>'Activity rawdata'!X1692</f>
        <v>0</v>
      </c>
      <c r="R1693" s="84">
        <f t="shared" si="270"/>
        <v>0</v>
      </c>
      <c r="S1693" s="80">
        <f>'Activity rawdata'!Z1692</f>
        <v>0</v>
      </c>
      <c r="T1693" s="80">
        <f>'Activity rawdata'!AA1692</f>
        <v>0</v>
      </c>
      <c r="U1693" s="80">
        <f t="shared" si="271"/>
        <v>0</v>
      </c>
      <c r="V1693" s="81">
        <f t="shared" si="272"/>
        <v>0</v>
      </c>
      <c r="W1693" s="75">
        <f t="shared" si="273"/>
        <v>0</v>
      </c>
      <c r="X1693" s="75">
        <f t="shared" si="274"/>
        <v>0</v>
      </c>
      <c r="Y1693" s="75">
        <f t="shared" si="275"/>
        <v>0</v>
      </c>
      <c r="Z1693" s="82">
        <f t="shared" si="276"/>
        <v>0</v>
      </c>
      <c r="AA1693" s="75">
        <f t="shared" si="277"/>
        <v>0</v>
      </c>
      <c r="AB1693" s="75">
        <f t="shared" si="278"/>
        <v>0</v>
      </c>
      <c r="AC1693" s="82">
        <f t="shared" si="279"/>
        <v>0</v>
      </c>
    </row>
    <row r="1694" spans="1:29" x14ac:dyDescent="0.35">
      <c r="A1694" s="70" t="str">
        <f>'Activity rawdata'!A1693</f>
        <v>BH1435-1-390</v>
      </c>
      <c r="B1694" s="71" t="str">
        <f>'Activity rawdata'!B1693</f>
        <v>LB</v>
      </c>
      <c r="C1694" s="71" t="str">
        <f>IF('Activity rawdata'!C1693="PY","Planted",IF('Activity rawdata'!C1693="NY","Nat/Convert",IF('Activity rawdata'!C1693="NN","Nat/Nonconvert",IF('Activity rawdata'!C1693="OY","Planted"))))</f>
        <v>Planted</v>
      </c>
      <c r="D1694" s="70" t="str">
        <f>'Activity rawdata'!D1693</f>
        <v>STP2</v>
      </c>
      <c r="E1694" s="72" t="str">
        <f>'Activity rawdata'!E1693</f>
        <v>82</v>
      </c>
      <c r="F1694" s="73" t="str">
        <f>'Activity rawdata'!L1693</f>
        <v>NO</v>
      </c>
      <c r="G1694" s="72" t="str">
        <f>'Activity rawdata'!R1693</f>
        <v>2069</v>
      </c>
      <c r="H1694" s="72" t="str">
        <f>IF('Activity rawdata'!P1693="AHTHIN1","1st Thin",IF('Activity rawdata'!P1693="AHCC","Clearcut",IF('Activity rawdata'!P1693="AHTHSMZ","SMZ Thin",IF('Activity rawdata'!P1693="AHTHIN2","2nd Thin",IF('Activity rawdata'!P1693="AFERTE","Early Fert",IF('Activity rawdata'!P1693="AFERTM","Mid Fert",IF('Activity rawdata'!P1693="AFERTL","Late Fert",  IF('Activity rawdata'!P1693="ASP","Site Prep", IF('Activity rawdata'!P1693="APLT","Plant",  IF('Activity rawdata'!P1693="ANREG","Natural Regeneration"))))))))))</f>
        <v>1st Thin</v>
      </c>
      <c r="I1694" s="74">
        <f>'Activity rawdata'!O1693</f>
        <v>59.25</v>
      </c>
      <c r="J1694" s="75">
        <f>'Activity rawdata'!N1693</f>
        <v>14</v>
      </c>
      <c r="K1694" s="75">
        <f>'Activity rawdata'!AC1693</f>
        <v>141.22</v>
      </c>
      <c r="L1694" s="75">
        <f>'Activity rawdata'!AD1693</f>
        <v>375.73</v>
      </c>
      <c r="M1694" s="76">
        <f>'Activity rawdata'!AE1693</f>
        <v>8.3013068837058928</v>
      </c>
      <c r="N1694" s="83">
        <f>'Activity rawdata'!T1693+'Activity rawdata'!U1693</f>
        <v>24.78</v>
      </c>
      <c r="O1694" s="80">
        <f>'Activity rawdata'!V1693</f>
        <v>13.56</v>
      </c>
      <c r="P1694" s="80">
        <f>'Activity rawdata'!W1693</f>
        <v>0</v>
      </c>
      <c r="Q1694" s="80">
        <f>'Activity rawdata'!X1693</f>
        <v>0</v>
      </c>
      <c r="R1694" s="84">
        <f t="shared" si="270"/>
        <v>38.340000000000003</v>
      </c>
      <c r="S1694" s="80">
        <f>'Activity rawdata'!Z1693</f>
        <v>0</v>
      </c>
      <c r="T1694" s="80">
        <f>'Activity rawdata'!AA1693</f>
        <v>0</v>
      </c>
      <c r="U1694" s="80">
        <f t="shared" si="271"/>
        <v>0</v>
      </c>
      <c r="V1694" s="81">
        <f t="shared" si="272"/>
        <v>1468.2150000000001</v>
      </c>
      <c r="W1694" s="75">
        <f t="shared" si="273"/>
        <v>803.43000000000006</v>
      </c>
      <c r="X1694" s="75">
        <f t="shared" si="274"/>
        <v>0</v>
      </c>
      <c r="Y1694" s="75">
        <f t="shared" si="275"/>
        <v>0</v>
      </c>
      <c r="Z1694" s="82">
        <f t="shared" si="276"/>
        <v>2271.6450000000004</v>
      </c>
      <c r="AA1694" s="75">
        <f t="shared" si="277"/>
        <v>0</v>
      </c>
      <c r="AB1694" s="75">
        <f t="shared" si="278"/>
        <v>0</v>
      </c>
      <c r="AC1694" s="82">
        <f t="shared" si="279"/>
        <v>0</v>
      </c>
    </row>
    <row r="1695" spans="1:29" x14ac:dyDescent="0.35">
      <c r="A1695" s="70" t="str">
        <f>'Activity rawdata'!A1694</f>
        <v>BH5186-1-187</v>
      </c>
      <c r="B1695" s="71" t="str">
        <f>'Activity rawdata'!B1694</f>
        <v>LB</v>
      </c>
      <c r="C1695" s="71" t="str">
        <f>IF('Activity rawdata'!C1694="PY","Planted",IF('Activity rawdata'!C1694="NY","Nat/Convert",IF('Activity rawdata'!C1694="NN","Nat/Nonconvert",IF('Activity rawdata'!C1694="OY","Planted"))))</f>
        <v>Planted</v>
      </c>
      <c r="D1695" s="70" t="str">
        <f>'Activity rawdata'!D1694</f>
        <v>STP2</v>
      </c>
      <c r="E1695" s="72" t="str">
        <f>'Activity rawdata'!E1694</f>
        <v>85</v>
      </c>
      <c r="F1695" s="73" t="str">
        <f>'Activity rawdata'!L1694</f>
        <v>MT1</v>
      </c>
      <c r="G1695" s="72" t="str">
        <f>'Activity rawdata'!R1694</f>
        <v>2069</v>
      </c>
      <c r="H1695" s="72" t="str">
        <f>IF('Activity rawdata'!P1694="AHTHIN1","1st Thin",IF('Activity rawdata'!P1694="AHCC","Clearcut",IF('Activity rawdata'!P1694="AHTHSMZ","SMZ Thin",IF('Activity rawdata'!P1694="AHTHIN2","2nd Thin",IF('Activity rawdata'!P1694="AFERTE","Early Fert",IF('Activity rawdata'!P1694="AFERTM","Mid Fert",IF('Activity rawdata'!P1694="AFERTL","Late Fert",  IF('Activity rawdata'!P1694="ASP","Site Prep", IF('Activity rawdata'!P1694="APLT","Plant",  IF('Activity rawdata'!P1694="ANREG","Natural Regeneration"))))))))))</f>
        <v>2nd Thin</v>
      </c>
      <c r="I1695" s="74">
        <f>'Activity rawdata'!O1694</f>
        <v>10.71</v>
      </c>
      <c r="J1695" s="75">
        <f>'Activity rawdata'!N1694</f>
        <v>20</v>
      </c>
      <c r="K1695" s="75">
        <f>'Activity rawdata'!AC1694</f>
        <v>116.63</v>
      </c>
      <c r="L1695" s="75">
        <f>'Activity rawdata'!AD1694</f>
        <v>189.97</v>
      </c>
      <c r="M1695" s="76">
        <f>'Activity rawdata'!AE1694</f>
        <v>10.609597990974251</v>
      </c>
      <c r="N1695" s="83">
        <f>'Activity rawdata'!T1694+'Activity rawdata'!U1694</f>
        <v>8.24</v>
      </c>
      <c r="O1695" s="80">
        <f>'Activity rawdata'!V1694</f>
        <v>32.31</v>
      </c>
      <c r="P1695" s="80">
        <f>'Activity rawdata'!W1694</f>
        <v>0</v>
      </c>
      <c r="Q1695" s="80">
        <f>'Activity rawdata'!X1694</f>
        <v>0</v>
      </c>
      <c r="R1695" s="84">
        <f t="shared" si="270"/>
        <v>40.550000000000004</v>
      </c>
      <c r="S1695" s="80">
        <f>'Activity rawdata'!Z1694</f>
        <v>0</v>
      </c>
      <c r="T1695" s="80">
        <f>'Activity rawdata'!AA1694</f>
        <v>0</v>
      </c>
      <c r="U1695" s="80">
        <f t="shared" si="271"/>
        <v>0</v>
      </c>
      <c r="V1695" s="81">
        <f t="shared" si="272"/>
        <v>88.250400000000013</v>
      </c>
      <c r="W1695" s="75">
        <f t="shared" si="273"/>
        <v>346.04010000000005</v>
      </c>
      <c r="X1695" s="75">
        <f t="shared" si="274"/>
        <v>0</v>
      </c>
      <c r="Y1695" s="75">
        <f t="shared" si="275"/>
        <v>0</v>
      </c>
      <c r="Z1695" s="82">
        <f t="shared" si="276"/>
        <v>434.29050000000007</v>
      </c>
      <c r="AA1695" s="75">
        <f t="shared" si="277"/>
        <v>0</v>
      </c>
      <c r="AB1695" s="75">
        <f t="shared" si="278"/>
        <v>0</v>
      </c>
      <c r="AC1695" s="82">
        <f t="shared" si="279"/>
        <v>0</v>
      </c>
    </row>
    <row r="1696" spans="1:29" x14ac:dyDescent="0.35">
      <c r="A1696" s="70" t="str">
        <f>'Activity rawdata'!A1695</f>
        <v>BH6125-1-305</v>
      </c>
      <c r="B1696" s="71" t="str">
        <f>'Activity rawdata'!B1695</f>
        <v>LB</v>
      </c>
      <c r="C1696" s="71" t="str">
        <f>IF('Activity rawdata'!C1695="PY","Planted",IF('Activity rawdata'!C1695="NY","Nat/Convert",IF('Activity rawdata'!C1695="NN","Nat/Nonconvert",IF('Activity rawdata'!C1695="OY","Planted"))))</f>
        <v>Planted</v>
      </c>
      <c r="D1696" s="70" t="str">
        <f>'Activity rawdata'!D1695</f>
        <v>STP2</v>
      </c>
      <c r="E1696" s="72" t="str">
        <f>'Activity rawdata'!E1695</f>
        <v>80</v>
      </c>
      <c r="F1696" s="73" t="str">
        <f>'Activity rawdata'!L1695</f>
        <v>MT1</v>
      </c>
      <c r="G1696" s="72" t="str">
        <f>'Activity rawdata'!R1695</f>
        <v>2069</v>
      </c>
      <c r="H1696" s="72" t="str">
        <f>IF('Activity rawdata'!P1695="AHTHIN1","1st Thin",IF('Activity rawdata'!P1695="AHCC","Clearcut",IF('Activity rawdata'!P1695="AHTHSMZ","SMZ Thin",IF('Activity rawdata'!P1695="AHTHIN2","2nd Thin",IF('Activity rawdata'!P1695="AFERTE","Early Fert",IF('Activity rawdata'!P1695="AFERTM","Mid Fert",IF('Activity rawdata'!P1695="AFERTL","Late Fert",  IF('Activity rawdata'!P1695="ASP","Site Prep", IF('Activity rawdata'!P1695="APLT","Plant",  IF('Activity rawdata'!P1695="ANREG","Natural Regeneration"))))))))))</f>
        <v>2nd Thin</v>
      </c>
      <c r="I1696" s="74">
        <f>'Activity rawdata'!O1695</f>
        <v>31.68</v>
      </c>
      <c r="J1696" s="75">
        <f>'Activity rawdata'!N1695</f>
        <v>20</v>
      </c>
      <c r="K1696" s="75">
        <f>'Activity rawdata'!AC1695</f>
        <v>106.56</v>
      </c>
      <c r="L1696" s="75">
        <f>'Activity rawdata'!AD1695</f>
        <v>185.94</v>
      </c>
      <c r="M1696" s="76">
        <f>'Activity rawdata'!AE1695</f>
        <v>10.25054589569045</v>
      </c>
      <c r="N1696" s="83">
        <f>'Activity rawdata'!T1695+'Activity rawdata'!U1695</f>
        <v>7.53</v>
      </c>
      <c r="O1696" s="80">
        <f>'Activity rawdata'!V1695</f>
        <v>22.16</v>
      </c>
      <c r="P1696" s="80">
        <f>'Activity rawdata'!W1695</f>
        <v>0</v>
      </c>
      <c r="Q1696" s="80">
        <f>'Activity rawdata'!X1695</f>
        <v>0</v>
      </c>
      <c r="R1696" s="84">
        <f t="shared" si="270"/>
        <v>29.69</v>
      </c>
      <c r="S1696" s="80">
        <f>'Activity rawdata'!Z1695</f>
        <v>0</v>
      </c>
      <c r="T1696" s="80">
        <f>'Activity rawdata'!AA1695</f>
        <v>0</v>
      </c>
      <c r="U1696" s="80">
        <f t="shared" si="271"/>
        <v>0</v>
      </c>
      <c r="V1696" s="81">
        <f t="shared" si="272"/>
        <v>238.5504</v>
      </c>
      <c r="W1696" s="75">
        <f t="shared" si="273"/>
        <v>702.02880000000005</v>
      </c>
      <c r="X1696" s="75">
        <f t="shared" si="274"/>
        <v>0</v>
      </c>
      <c r="Y1696" s="75">
        <f t="shared" si="275"/>
        <v>0</v>
      </c>
      <c r="Z1696" s="82">
        <f t="shared" si="276"/>
        <v>940.57920000000001</v>
      </c>
      <c r="AA1696" s="75">
        <f t="shared" si="277"/>
        <v>0</v>
      </c>
      <c r="AB1696" s="75">
        <f t="shared" si="278"/>
        <v>0</v>
      </c>
      <c r="AC1696" s="82">
        <f t="shared" si="279"/>
        <v>0</v>
      </c>
    </row>
    <row r="1697" spans="1:29" x14ac:dyDescent="0.35">
      <c r="A1697" s="70" t="str">
        <f>'Activity rawdata'!A1696</f>
        <v>BH5186-1-182</v>
      </c>
      <c r="B1697" s="71" t="str">
        <f>'Activity rawdata'!B1696</f>
        <v>LB</v>
      </c>
      <c r="C1697" s="71" t="str">
        <f>IF('Activity rawdata'!C1696="PY","Planted",IF('Activity rawdata'!C1696="NY","Nat/Convert",IF('Activity rawdata'!C1696="NN","Nat/Nonconvert",IF('Activity rawdata'!C1696="OY","Planted"))))</f>
        <v>Planted</v>
      </c>
      <c r="D1697" s="70" t="str">
        <f>'Activity rawdata'!D1696</f>
        <v>STP2</v>
      </c>
      <c r="E1697" s="72" t="str">
        <f>'Activity rawdata'!E1696</f>
        <v>80</v>
      </c>
      <c r="F1697" s="73" t="str">
        <f>'Activity rawdata'!L1696</f>
        <v>MT1</v>
      </c>
      <c r="G1697" s="72" t="str">
        <f>'Activity rawdata'!R1696</f>
        <v>2069</v>
      </c>
      <c r="H1697" s="72" t="str">
        <f>IF('Activity rawdata'!P1696="AHTHIN1","1st Thin",IF('Activity rawdata'!P1696="AHCC","Clearcut",IF('Activity rawdata'!P1696="AHTHSMZ","SMZ Thin",IF('Activity rawdata'!P1696="AHTHIN2","2nd Thin",IF('Activity rawdata'!P1696="AFERTE","Early Fert",IF('Activity rawdata'!P1696="AFERTM","Mid Fert",IF('Activity rawdata'!P1696="AFERTL","Late Fert",  IF('Activity rawdata'!P1696="ASP","Site Prep", IF('Activity rawdata'!P1696="APLT","Plant",  IF('Activity rawdata'!P1696="ANREG","Natural Regeneration"))))))))))</f>
        <v>2nd Thin</v>
      </c>
      <c r="I1697" s="74">
        <f>'Activity rawdata'!O1696</f>
        <v>11.75</v>
      </c>
      <c r="J1697" s="75">
        <f>'Activity rawdata'!N1696</f>
        <v>20</v>
      </c>
      <c r="K1697" s="75">
        <f>'Activity rawdata'!AC1696</f>
        <v>106.56</v>
      </c>
      <c r="L1697" s="75">
        <f>'Activity rawdata'!AD1696</f>
        <v>185.94</v>
      </c>
      <c r="M1697" s="76">
        <f>'Activity rawdata'!AE1696</f>
        <v>10.25054589569045</v>
      </c>
      <c r="N1697" s="83">
        <f>'Activity rawdata'!T1696+'Activity rawdata'!U1696</f>
        <v>7.53</v>
      </c>
      <c r="O1697" s="80">
        <f>'Activity rawdata'!V1696</f>
        <v>22.16</v>
      </c>
      <c r="P1697" s="80">
        <f>'Activity rawdata'!W1696</f>
        <v>0</v>
      </c>
      <c r="Q1697" s="80">
        <f>'Activity rawdata'!X1696</f>
        <v>0</v>
      </c>
      <c r="R1697" s="84">
        <f t="shared" si="270"/>
        <v>29.69</v>
      </c>
      <c r="S1697" s="80">
        <f>'Activity rawdata'!Z1696</f>
        <v>0</v>
      </c>
      <c r="T1697" s="80">
        <f>'Activity rawdata'!AA1696</f>
        <v>0</v>
      </c>
      <c r="U1697" s="80">
        <f t="shared" si="271"/>
        <v>0</v>
      </c>
      <c r="V1697" s="81">
        <f t="shared" si="272"/>
        <v>88.477500000000006</v>
      </c>
      <c r="W1697" s="75">
        <f t="shared" si="273"/>
        <v>260.38</v>
      </c>
      <c r="X1697" s="75">
        <f t="shared" si="274"/>
        <v>0</v>
      </c>
      <c r="Y1697" s="75">
        <f t="shared" si="275"/>
        <v>0</v>
      </c>
      <c r="Z1697" s="82">
        <f t="shared" si="276"/>
        <v>348.85750000000002</v>
      </c>
      <c r="AA1697" s="75">
        <f t="shared" si="277"/>
        <v>0</v>
      </c>
      <c r="AB1697" s="75">
        <f t="shared" si="278"/>
        <v>0</v>
      </c>
      <c r="AC1697" s="82">
        <f t="shared" si="279"/>
        <v>0</v>
      </c>
    </row>
    <row r="1698" spans="1:29" x14ac:dyDescent="0.35">
      <c r="A1698" s="70" t="str">
        <f>'Activity rawdata'!A1697</f>
        <v>BH5186-1-180</v>
      </c>
      <c r="B1698" s="71" t="str">
        <f>'Activity rawdata'!B1697</f>
        <v>LB</v>
      </c>
      <c r="C1698" s="71" t="str">
        <f>IF('Activity rawdata'!C1697="PY","Planted",IF('Activity rawdata'!C1697="NY","Nat/Convert",IF('Activity rawdata'!C1697="NN","Nat/Nonconvert",IF('Activity rawdata'!C1697="OY","Planted"))))</f>
        <v>Planted</v>
      </c>
      <c r="D1698" s="70" t="str">
        <f>'Activity rawdata'!D1697</f>
        <v>STP2</v>
      </c>
      <c r="E1698" s="72" t="str">
        <f>'Activity rawdata'!E1697</f>
        <v>80</v>
      </c>
      <c r="F1698" s="73" t="str">
        <f>'Activity rawdata'!L1697</f>
        <v>MT1</v>
      </c>
      <c r="G1698" s="72" t="str">
        <f>'Activity rawdata'!R1697</f>
        <v>2069</v>
      </c>
      <c r="H1698" s="72" t="str">
        <f>IF('Activity rawdata'!P1697="AHTHIN1","1st Thin",IF('Activity rawdata'!P1697="AHCC","Clearcut",IF('Activity rawdata'!P1697="AHTHSMZ","SMZ Thin",IF('Activity rawdata'!P1697="AHTHIN2","2nd Thin",IF('Activity rawdata'!P1697="AFERTE","Early Fert",IF('Activity rawdata'!P1697="AFERTM","Mid Fert",IF('Activity rawdata'!P1697="AFERTL","Late Fert",  IF('Activity rawdata'!P1697="ASP","Site Prep", IF('Activity rawdata'!P1697="APLT","Plant",  IF('Activity rawdata'!P1697="ANREG","Natural Regeneration"))))))))))</f>
        <v>2nd Thin</v>
      </c>
      <c r="I1698" s="74">
        <f>'Activity rawdata'!O1697</f>
        <v>16.78</v>
      </c>
      <c r="J1698" s="75">
        <f>'Activity rawdata'!N1697</f>
        <v>20</v>
      </c>
      <c r="K1698" s="75">
        <f>'Activity rawdata'!AC1697</f>
        <v>106.56</v>
      </c>
      <c r="L1698" s="75">
        <f>'Activity rawdata'!AD1697</f>
        <v>185.94</v>
      </c>
      <c r="M1698" s="76">
        <f>'Activity rawdata'!AE1697</f>
        <v>10.25054589569045</v>
      </c>
      <c r="N1698" s="83">
        <f>'Activity rawdata'!T1697+'Activity rawdata'!U1697</f>
        <v>7.53</v>
      </c>
      <c r="O1698" s="80">
        <f>'Activity rawdata'!V1697</f>
        <v>22.16</v>
      </c>
      <c r="P1698" s="80">
        <f>'Activity rawdata'!W1697</f>
        <v>0</v>
      </c>
      <c r="Q1698" s="80">
        <f>'Activity rawdata'!X1697</f>
        <v>0</v>
      </c>
      <c r="R1698" s="84">
        <f t="shared" si="270"/>
        <v>29.69</v>
      </c>
      <c r="S1698" s="80">
        <f>'Activity rawdata'!Z1697</f>
        <v>0</v>
      </c>
      <c r="T1698" s="80">
        <f>'Activity rawdata'!AA1697</f>
        <v>0</v>
      </c>
      <c r="U1698" s="80">
        <f t="shared" si="271"/>
        <v>0</v>
      </c>
      <c r="V1698" s="81">
        <f t="shared" si="272"/>
        <v>126.35340000000001</v>
      </c>
      <c r="W1698" s="75">
        <f t="shared" si="273"/>
        <v>371.84480000000002</v>
      </c>
      <c r="X1698" s="75">
        <f t="shared" si="274"/>
        <v>0</v>
      </c>
      <c r="Y1698" s="75">
        <f t="shared" si="275"/>
        <v>0</v>
      </c>
      <c r="Z1698" s="82">
        <f t="shared" si="276"/>
        <v>498.19820000000004</v>
      </c>
      <c r="AA1698" s="75">
        <f t="shared" si="277"/>
        <v>0</v>
      </c>
      <c r="AB1698" s="75">
        <f t="shared" si="278"/>
        <v>0</v>
      </c>
      <c r="AC1698" s="82">
        <f t="shared" si="279"/>
        <v>0</v>
      </c>
    </row>
    <row r="1699" spans="1:29" x14ac:dyDescent="0.35">
      <c r="A1699" s="70" t="str">
        <f>'Activity rawdata'!A1698</f>
        <v>BH5186-1-177</v>
      </c>
      <c r="B1699" s="71" t="str">
        <f>'Activity rawdata'!B1698</f>
        <v>LB</v>
      </c>
      <c r="C1699" s="71" t="str">
        <f>IF('Activity rawdata'!C1698="PY","Planted",IF('Activity rawdata'!C1698="NY","Nat/Convert",IF('Activity rawdata'!C1698="NN","Nat/Nonconvert",IF('Activity rawdata'!C1698="OY","Planted"))))</f>
        <v>Planted</v>
      </c>
      <c r="D1699" s="70" t="str">
        <f>'Activity rawdata'!D1698</f>
        <v>STP2</v>
      </c>
      <c r="E1699" s="72" t="str">
        <f>'Activity rawdata'!E1698</f>
        <v>80</v>
      </c>
      <c r="F1699" s="73" t="str">
        <f>'Activity rawdata'!L1698</f>
        <v>MT1</v>
      </c>
      <c r="G1699" s="72" t="str">
        <f>'Activity rawdata'!R1698</f>
        <v>2069</v>
      </c>
      <c r="H1699" s="72" t="str">
        <f>IF('Activity rawdata'!P1698="AHTHIN1","1st Thin",IF('Activity rawdata'!P1698="AHCC","Clearcut",IF('Activity rawdata'!P1698="AHTHSMZ","SMZ Thin",IF('Activity rawdata'!P1698="AHTHIN2","2nd Thin",IF('Activity rawdata'!P1698="AFERTE","Early Fert",IF('Activity rawdata'!P1698="AFERTM","Mid Fert",IF('Activity rawdata'!P1698="AFERTL","Late Fert",  IF('Activity rawdata'!P1698="ASP","Site Prep", IF('Activity rawdata'!P1698="APLT","Plant",  IF('Activity rawdata'!P1698="ANREG","Natural Regeneration"))))))))))</f>
        <v>2nd Thin</v>
      </c>
      <c r="I1699" s="74">
        <f>'Activity rawdata'!O1698</f>
        <v>42.11</v>
      </c>
      <c r="J1699" s="75">
        <f>'Activity rawdata'!N1698</f>
        <v>20</v>
      </c>
      <c r="K1699" s="75">
        <f>'Activity rawdata'!AC1698</f>
        <v>106.56</v>
      </c>
      <c r="L1699" s="75">
        <f>'Activity rawdata'!AD1698</f>
        <v>185.94</v>
      </c>
      <c r="M1699" s="76">
        <f>'Activity rawdata'!AE1698</f>
        <v>10.25054589569045</v>
      </c>
      <c r="N1699" s="83">
        <f>'Activity rawdata'!T1698+'Activity rawdata'!U1698</f>
        <v>7.53</v>
      </c>
      <c r="O1699" s="80">
        <f>'Activity rawdata'!V1698</f>
        <v>22.16</v>
      </c>
      <c r="P1699" s="80">
        <f>'Activity rawdata'!W1698</f>
        <v>0</v>
      </c>
      <c r="Q1699" s="80">
        <f>'Activity rawdata'!X1698</f>
        <v>0</v>
      </c>
      <c r="R1699" s="84">
        <f t="shared" si="270"/>
        <v>29.69</v>
      </c>
      <c r="S1699" s="80">
        <f>'Activity rawdata'!Z1698</f>
        <v>0</v>
      </c>
      <c r="T1699" s="80">
        <f>'Activity rawdata'!AA1698</f>
        <v>0</v>
      </c>
      <c r="U1699" s="80">
        <f t="shared" si="271"/>
        <v>0</v>
      </c>
      <c r="V1699" s="81">
        <f t="shared" si="272"/>
        <v>317.0883</v>
      </c>
      <c r="W1699" s="75">
        <f t="shared" si="273"/>
        <v>933.1576</v>
      </c>
      <c r="X1699" s="75">
        <f t="shared" si="274"/>
        <v>0</v>
      </c>
      <c r="Y1699" s="75">
        <f t="shared" si="275"/>
        <v>0</v>
      </c>
      <c r="Z1699" s="82">
        <f t="shared" si="276"/>
        <v>1250.2458999999999</v>
      </c>
      <c r="AA1699" s="75">
        <f t="shared" si="277"/>
        <v>0</v>
      </c>
      <c r="AB1699" s="75">
        <f t="shared" si="278"/>
        <v>0</v>
      </c>
      <c r="AC1699" s="82">
        <f t="shared" si="279"/>
        <v>0</v>
      </c>
    </row>
    <row r="1700" spans="1:29" x14ac:dyDescent="0.35">
      <c r="A1700" s="70" t="str">
        <f>'Activity rawdata'!A1699</f>
        <v>BH5135-1-133</v>
      </c>
      <c r="B1700" s="71" t="str">
        <f>'Activity rawdata'!B1699</f>
        <v>LB</v>
      </c>
      <c r="C1700" s="71" t="str">
        <f>IF('Activity rawdata'!C1699="PY","Planted",IF('Activity rawdata'!C1699="NY","Nat/Convert",IF('Activity rawdata'!C1699="NN","Nat/Nonconvert",IF('Activity rawdata'!C1699="OY","Planted"))))</f>
        <v>Planted</v>
      </c>
      <c r="D1700" s="70" t="str">
        <f>'Activity rawdata'!D1699</f>
        <v>STP2</v>
      </c>
      <c r="E1700" s="72" t="str">
        <f>'Activity rawdata'!E1699</f>
        <v>81</v>
      </c>
      <c r="F1700" s="73" t="str">
        <f>'Activity rawdata'!L1699</f>
        <v>MT2</v>
      </c>
      <c r="G1700" s="72" t="str">
        <f>'Activity rawdata'!R1699</f>
        <v>2069</v>
      </c>
      <c r="H1700" s="72" t="str">
        <f>IF('Activity rawdata'!P1699="AHTHIN1","1st Thin",IF('Activity rawdata'!P1699="AHCC","Clearcut",IF('Activity rawdata'!P1699="AHTHSMZ","SMZ Thin",IF('Activity rawdata'!P1699="AHTHIN2","2nd Thin",IF('Activity rawdata'!P1699="AFERTE","Early Fert",IF('Activity rawdata'!P1699="AFERTM","Mid Fert",IF('Activity rawdata'!P1699="AFERTL","Late Fert",  IF('Activity rawdata'!P1699="ASP","Site Prep", IF('Activity rawdata'!P1699="APLT","Plant",  IF('Activity rawdata'!P1699="ANREG","Natural Regeneration"))))))))))</f>
        <v>Clearcut</v>
      </c>
      <c r="I1700" s="74">
        <f>'Activity rawdata'!O1699</f>
        <v>21.97</v>
      </c>
      <c r="J1700" s="75">
        <f>'Activity rawdata'!N1699</f>
        <v>29</v>
      </c>
      <c r="K1700" s="75">
        <f>'Activity rawdata'!AC1699</f>
        <v>101.4</v>
      </c>
      <c r="L1700" s="75">
        <f>'Activity rawdata'!AD1699</f>
        <v>114.73</v>
      </c>
      <c r="M1700" s="76">
        <f>'Activity rawdata'!AE1699</f>
        <v>12.729659368902214</v>
      </c>
      <c r="N1700" s="83">
        <f>'Activity rawdata'!T1699+'Activity rawdata'!U1699</f>
        <v>14.6</v>
      </c>
      <c r="O1700" s="80">
        <f>'Activity rawdata'!V1699</f>
        <v>62.63</v>
      </c>
      <c r="P1700" s="80">
        <f>'Activity rawdata'!W1699</f>
        <v>37.49</v>
      </c>
      <c r="Q1700" s="80">
        <f>'Activity rawdata'!X1699</f>
        <v>0</v>
      </c>
      <c r="R1700" s="84">
        <f t="shared" si="270"/>
        <v>114.72</v>
      </c>
      <c r="S1700" s="80">
        <f>'Activity rawdata'!Z1699</f>
        <v>0</v>
      </c>
      <c r="T1700" s="80">
        <f>'Activity rawdata'!AA1699</f>
        <v>0</v>
      </c>
      <c r="U1700" s="80">
        <f t="shared" si="271"/>
        <v>0</v>
      </c>
      <c r="V1700" s="81">
        <f t="shared" si="272"/>
        <v>320.762</v>
      </c>
      <c r="W1700" s="75">
        <f t="shared" si="273"/>
        <v>1375.9811</v>
      </c>
      <c r="X1700" s="75">
        <f t="shared" si="274"/>
        <v>823.65530000000001</v>
      </c>
      <c r="Y1700" s="75">
        <f t="shared" si="275"/>
        <v>0</v>
      </c>
      <c r="Z1700" s="82">
        <f t="shared" si="276"/>
        <v>2520.3984</v>
      </c>
      <c r="AA1700" s="75">
        <f t="shared" si="277"/>
        <v>0</v>
      </c>
      <c r="AB1700" s="75">
        <f t="shared" si="278"/>
        <v>0</v>
      </c>
      <c r="AC1700" s="82">
        <f t="shared" si="279"/>
        <v>0</v>
      </c>
    </row>
    <row r="1701" spans="1:29" x14ac:dyDescent="0.35">
      <c r="A1701" s="70" t="str">
        <f>'Activity rawdata'!A1700</f>
        <v>BH6125-1-307</v>
      </c>
      <c r="B1701" s="71" t="str">
        <f>'Activity rawdata'!B1700</f>
        <v>LB</v>
      </c>
      <c r="C1701" s="71" t="str">
        <f>IF('Activity rawdata'!C1700="PY","Planted",IF('Activity rawdata'!C1700="NY","Nat/Convert",IF('Activity rawdata'!C1700="NN","Nat/Nonconvert",IF('Activity rawdata'!C1700="OY","Planted"))))</f>
        <v>Planted</v>
      </c>
      <c r="D1701" s="70" t="str">
        <f>'Activity rawdata'!D1700</f>
        <v>STP2</v>
      </c>
      <c r="E1701" s="72" t="str">
        <f>'Activity rawdata'!E1700</f>
        <v>78</v>
      </c>
      <c r="F1701" s="73" t="str">
        <f>'Activity rawdata'!L1700</f>
        <v>MT2</v>
      </c>
      <c r="G1701" s="72" t="str">
        <f>'Activity rawdata'!R1700</f>
        <v>2069</v>
      </c>
      <c r="H1701" s="72" t="str">
        <f>IF('Activity rawdata'!P1700="AHTHIN1","1st Thin",IF('Activity rawdata'!P1700="AHCC","Clearcut",IF('Activity rawdata'!P1700="AHTHSMZ","SMZ Thin",IF('Activity rawdata'!P1700="AHTHIN2","2nd Thin",IF('Activity rawdata'!P1700="AFERTE","Early Fert",IF('Activity rawdata'!P1700="AFERTM","Mid Fert",IF('Activity rawdata'!P1700="AFERTL","Late Fert",  IF('Activity rawdata'!P1700="ASP","Site Prep", IF('Activity rawdata'!P1700="APLT","Plant",  IF('Activity rawdata'!P1700="ANREG","Natural Regeneration"))))))))))</f>
        <v>Clearcut</v>
      </c>
      <c r="I1701" s="74">
        <f>'Activity rawdata'!O1700</f>
        <v>8.2899999999999991</v>
      </c>
      <c r="J1701" s="75">
        <f>'Activity rawdata'!N1700</f>
        <v>29</v>
      </c>
      <c r="K1701" s="75">
        <f>'Activity rawdata'!AC1700</f>
        <v>99.1</v>
      </c>
      <c r="L1701" s="75">
        <f>'Activity rawdata'!AD1700</f>
        <v>122.02</v>
      </c>
      <c r="M1701" s="76">
        <f>'Activity rawdata'!AE1700</f>
        <v>12.20274732798894</v>
      </c>
      <c r="N1701" s="83">
        <f>'Activity rawdata'!T1700+'Activity rawdata'!U1700</f>
        <v>13.03</v>
      </c>
      <c r="O1701" s="80">
        <f>'Activity rawdata'!V1700</f>
        <v>71.23</v>
      </c>
      <c r="P1701" s="80">
        <f>'Activity rawdata'!W1700</f>
        <v>19.41</v>
      </c>
      <c r="Q1701" s="80">
        <f>'Activity rawdata'!X1700</f>
        <v>0</v>
      </c>
      <c r="R1701" s="84">
        <f t="shared" si="270"/>
        <v>103.67</v>
      </c>
      <c r="S1701" s="80">
        <f>'Activity rawdata'!Z1700</f>
        <v>0</v>
      </c>
      <c r="T1701" s="80">
        <f>'Activity rawdata'!AA1700</f>
        <v>0</v>
      </c>
      <c r="U1701" s="80">
        <f t="shared" si="271"/>
        <v>0</v>
      </c>
      <c r="V1701" s="81">
        <f t="shared" si="272"/>
        <v>108.01869999999998</v>
      </c>
      <c r="W1701" s="75">
        <f t="shared" si="273"/>
        <v>590.49669999999992</v>
      </c>
      <c r="X1701" s="75">
        <f t="shared" si="274"/>
        <v>160.90889999999999</v>
      </c>
      <c r="Y1701" s="75">
        <f t="shared" si="275"/>
        <v>0</v>
      </c>
      <c r="Z1701" s="82">
        <f t="shared" si="276"/>
        <v>859.4242999999999</v>
      </c>
      <c r="AA1701" s="75">
        <f t="shared" si="277"/>
        <v>0</v>
      </c>
      <c r="AB1701" s="75">
        <f t="shared" si="278"/>
        <v>0</v>
      </c>
      <c r="AC1701" s="82">
        <f t="shared" si="279"/>
        <v>0</v>
      </c>
    </row>
    <row r="1702" spans="1:29" x14ac:dyDescent="0.35">
      <c r="A1702" s="70" t="str">
        <f>'Activity rawdata'!A1701</f>
        <v>BH5222-1-190</v>
      </c>
      <c r="B1702" s="71" t="str">
        <f>'Activity rawdata'!B1701</f>
        <v>LB</v>
      </c>
      <c r="C1702" s="71" t="str">
        <f>IF('Activity rawdata'!C1701="PY","Planted",IF('Activity rawdata'!C1701="NY","Nat/Convert",IF('Activity rawdata'!C1701="NN","Nat/Nonconvert",IF('Activity rawdata'!C1701="OY","Planted"))))</f>
        <v>Planted</v>
      </c>
      <c r="D1702" s="70" t="str">
        <f>'Activity rawdata'!D1701</f>
        <v>STP3</v>
      </c>
      <c r="E1702" s="72" t="str">
        <f>'Activity rawdata'!E1701</f>
        <v>87</v>
      </c>
      <c r="F1702" s="73" t="str">
        <f>'Activity rawdata'!L1701</f>
        <v>MT2</v>
      </c>
      <c r="G1702" s="72" t="str">
        <f>'Activity rawdata'!R1701</f>
        <v>2069</v>
      </c>
      <c r="H1702" s="72" t="str">
        <f>IF('Activity rawdata'!P1701="AHTHIN1","1st Thin",IF('Activity rawdata'!P1701="AHCC","Clearcut",IF('Activity rawdata'!P1701="AHTHSMZ","SMZ Thin",IF('Activity rawdata'!P1701="AHTHIN2","2nd Thin",IF('Activity rawdata'!P1701="AFERTE","Early Fert",IF('Activity rawdata'!P1701="AFERTM","Mid Fert",IF('Activity rawdata'!P1701="AFERTL","Late Fert",  IF('Activity rawdata'!P1701="ASP","Site Prep", IF('Activity rawdata'!P1701="APLT","Plant",  IF('Activity rawdata'!P1701="ANREG","Natural Regeneration"))))))))))</f>
        <v>Clearcut</v>
      </c>
      <c r="I1702" s="74">
        <f>'Activity rawdata'!O1701</f>
        <v>5.27</v>
      </c>
      <c r="J1702" s="75">
        <f>'Activity rawdata'!N1701</f>
        <v>29</v>
      </c>
      <c r="K1702" s="75">
        <f>'Activity rawdata'!AC1701</f>
        <v>97.79</v>
      </c>
      <c r="L1702" s="75">
        <f>'Activity rawdata'!AD1701</f>
        <v>101.57</v>
      </c>
      <c r="M1702" s="76">
        <f>'Activity rawdata'!AE1701</f>
        <v>13.286200398813738</v>
      </c>
      <c r="N1702" s="83">
        <f>'Activity rawdata'!T1701+'Activity rawdata'!U1701</f>
        <v>15.39</v>
      </c>
      <c r="O1702" s="80">
        <f>'Activity rawdata'!V1701</f>
        <v>49.52</v>
      </c>
      <c r="P1702" s="80">
        <f>'Activity rawdata'!W1701</f>
        <v>52.84</v>
      </c>
      <c r="Q1702" s="80">
        <f>'Activity rawdata'!X1701</f>
        <v>0</v>
      </c>
      <c r="R1702" s="84">
        <f t="shared" si="270"/>
        <v>117.75</v>
      </c>
      <c r="S1702" s="80">
        <f>'Activity rawdata'!Z1701</f>
        <v>0</v>
      </c>
      <c r="T1702" s="80">
        <f>'Activity rawdata'!AA1701</f>
        <v>0</v>
      </c>
      <c r="U1702" s="80">
        <f t="shared" si="271"/>
        <v>0</v>
      </c>
      <c r="V1702" s="81">
        <f t="shared" si="272"/>
        <v>81.1053</v>
      </c>
      <c r="W1702" s="75">
        <f t="shared" si="273"/>
        <v>260.97039999999998</v>
      </c>
      <c r="X1702" s="75">
        <f t="shared" si="274"/>
        <v>278.46679999999998</v>
      </c>
      <c r="Y1702" s="75">
        <f t="shared" si="275"/>
        <v>0</v>
      </c>
      <c r="Z1702" s="82">
        <f t="shared" si="276"/>
        <v>620.54250000000002</v>
      </c>
      <c r="AA1702" s="75">
        <f t="shared" si="277"/>
        <v>0</v>
      </c>
      <c r="AB1702" s="75">
        <f t="shared" si="278"/>
        <v>0</v>
      </c>
      <c r="AC1702" s="82">
        <f t="shared" si="279"/>
        <v>0</v>
      </c>
    </row>
    <row r="1703" spans="1:29" x14ac:dyDescent="0.35">
      <c r="A1703" s="70" t="str">
        <f>'Activity rawdata'!A1702</f>
        <v>BH5135-1-133</v>
      </c>
      <c r="B1703" s="71" t="str">
        <f>'Activity rawdata'!B1702</f>
        <v>COLB</v>
      </c>
      <c r="C1703" s="71" t="str">
        <f>IF('Activity rawdata'!C1702="PY","Planted",IF('Activity rawdata'!C1702="NY","Nat/Convert",IF('Activity rawdata'!C1702="NN","Nat/Nonconvert",IF('Activity rawdata'!C1702="OY","Planted"))))</f>
        <v>Planted</v>
      </c>
      <c r="D1703" s="70" t="str">
        <f>'Activity rawdata'!D1702</f>
        <v>STP3</v>
      </c>
      <c r="E1703" s="72" t="str">
        <f>'Activity rawdata'!E1702</f>
        <v>81</v>
      </c>
      <c r="F1703" s="73" t="str">
        <f>'Activity rawdata'!L1702</f>
        <v>NO</v>
      </c>
      <c r="G1703" s="72" t="str">
        <f>'Activity rawdata'!R1702</f>
        <v>2070</v>
      </c>
      <c r="H1703" s="72" t="str">
        <f>IF('Activity rawdata'!P1702="AHTHIN1","1st Thin",IF('Activity rawdata'!P1702="AHCC","Clearcut",IF('Activity rawdata'!P1702="AHTHSMZ","SMZ Thin",IF('Activity rawdata'!P1702="AHTHIN2","2nd Thin",IF('Activity rawdata'!P1702="AFERTE","Early Fert",IF('Activity rawdata'!P1702="AFERTM","Mid Fert",IF('Activity rawdata'!P1702="AFERTL","Late Fert",  IF('Activity rawdata'!P1702="ASP","Site Prep", IF('Activity rawdata'!P1702="APLT","Plant",  IF('Activity rawdata'!P1702="ANREG","Natural Regeneration"))))))))))</f>
        <v>Site Prep</v>
      </c>
      <c r="I1703" s="74">
        <f>'Activity rawdata'!O1702</f>
        <v>21.97</v>
      </c>
      <c r="J1703" s="75">
        <f>'Activity rawdata'!N1702</f>
        <v>1</v>
      </c>
      <c r="K1703" s="75">
        <f>'Activity rawdata'!AC1702</f>
        <v>0</v>
      </c>
      <c r="L1703" s="75">
        <f>'Activity rawdata'!AD1702</f>
        <v>0</v>
      </c>
      <c r="M1703" s="76" t="str">
        <f>'Activity rawdata'!AE1702</f>
        <v>-</v>
      </c>
      <c r="N1703" s="83">
        <f>'Activity rawdata'!T1702+'Activity rawdata'!U1702</f>
        <v>0</v>
      </c>
      <c r="O1703" s="80">
        <f>'Activity rawdata'!V1702</f>
        <v>0</v>
      </c>
      <c r="P1703" s="80">
        <f>'Activity rawdata'!W1702</f>
        <v>0</v>
      </c>
      <c r="Q1703" s="80">
        <f>'Activity rawdata'!X1702</f>
        <v>0</v>
      </c>
      <c r="R1703" s="84">
        <f t="shared" si="270"/>
        <v>0</v>
      </c>
      <c r="S1703" s="80">
        <f>'Activity rawdata'!Z1702</f>
        <v>0</v>
      </c>
      <c r="T1703" s="80">
        <f>'Activity rawdata'!AA1702</f>
        <v>0</v>
      </c>
      <c r="U1703" s="80">
        <f t="shared" si="271"/>
        <v>0</v>
      </c>
      <c r="V1703" s="81">
        <f t="shared" si="272"/>
        <v>0</v>
      </c>
      <c r="W1703" s="75">
        <f t="shared" si="273"/>
        <v>0</v>
      </c>
      <c r="X1703" s="75">
        <f t="shared" si="274"/>
        <v>0</v>
      </c>
      <c r="Y1703" s="75">
        <f t="shared" si="275"/>
        <v>0</v>
      </c>
      <c r="Z1703" s="82">
        <f t="shared" si="276"/>
        <v>0</v>
      </c>
      <c r="AA1703" s="75">
        <f t="shared" si="277"/>
        <v>0</v>
      </c>
      <c r="AB1703" s="75">
        <f t="shared" si="278"/>
        <v>0</v>
      </c>
      <c r="AC1703" s="82">
        <f t="shared" si="279"/>
        <v>0</v>
      </c>
    </row>
    <row r="1704" spans="1:29" x14ac:dyDescent="0.35">
      <c r="A1704" s="70" t="str">
        <f>'Activity rawdata'!A1703</f>
        <v>BH6125-1-307</v>
      </c>
      <c r="B1704" s="71" t="str">
        <f>'Activity rawdata'!B1703</f>
        <v>COLB</v>
      </c>
      <c r="C1704" s="71" t="str">
        <f>IF('Activity rawdata'!C1703="PY","Planted",IF('Activity rawdata'!C1703="NY","Nat/Convert",IF('Activity rawdata'!C1703="NN","Nat/Nonconvert",IF('Activity rawdata'!C1703="OY","Planted"))))</f>
        <v>Planted</v>
      </c>
      <c r="D1704" s="70" t="str">
        <f>'Activity rawdata'!D1703</f>
        <v>STP3</v>
      </c>
      <c r="E1704" s="72" t="str">
        <f>'Activity rawdata'!E1703</f>
        <v>78</v>
      </c>
      <c r="F1704" s="73" t="str">
        <f>'Activity rawdata'!L1703</f>
        <v>NO</v>
      </c>
      <c r="G1704" s="72" t="str">
        <f>'Activity rawdata'!R1703</f>
        <v>2070</v>
      </c>
      <c r="H1704" s="72" t="str">
        <f>IF('Activity rawdata'!P1703="AHTHIN1","1st Thin",IF('Activity rawdata'!P1703="AHCC","Clearcut",IF('Activity rawdata'!P1703="AHTHSMZ","SMZ Thin",IF('Activity rawdata'!P1703="AHTHIN2","2nd Thin",IF('Activity rawdata'!P1703="AFERTE","Early Fert",IF('Activity rawdata'!P1703="AFERTM","Mid Fert",IF('Activity rawdata'!P1703="AFERTL","Late Fert",  IF('Activity rawdata'!P1703="ASP","Site Prep", IF('Activity rawdata'!P1703="APLT","Plant",  IF('Activity rawdata'!P1703="ANREG","Natural Regeneration"))))))))))</f>
        <v>Site Prep</v>
      </c>
      <c r="I1704" s="74">
        <f>'Activity rawdata'!O1703</f>
        <v>8.2899999999999991</v>
      </c>
      <c r="J1704" s="75">
        <f>'Activity rawdata'!N1703</f>
        <v>1</v>
      </c>
      <c r="K1704" s="75">
        <f>'Activity rawdata'!AC1703</f>
        <v>0</v>
      </c>
      <c r="L1704" s="75">
        <f>'Activity rawdata'!AD1703</f>
        <v>0</v>
      </c>
      <c r="M1704" s="76" t="str">
        <f>'Activity rawdata'!AE1703</f>
        <v>-</v>
      </c>
      <c r="N1704" s="83">
        <f>'Activity rawdata'!T1703+'Activity rawdata'!U1703</f>
        <v>0</v>
      </c>
      <c r="O1704" s="80">
        <f>'Activity rawdata'!V1703</f>
        <v>0</v>
      </c>
      <c r="P1704" s="80">
        <f>'Activity rawdata'!W1703</f>
        <v>0</v>
      </c>
      <c r="Q1704" s="80">
        <f>'Activity rawdata'!X1703</f>
        <v>0</v>
      </c>
      <c r="R1704" s="84">
        <f t="shared" si="270"/>
        <v>0</v>
      </c>
      <c r="S1704" s="80">
        <f>'Activity rawdata'!Z1703</f>
        <v>0</v>
      </c>
      <c r="T1704" s="80">
        <f>'Activity rawdata'!AA1703</f>
        <v>0</v>
      </c>
      <c r="U1704" s="80">
        <f t="shared" si="271"/>
        <v>0</v>
      </c>
      <c r="V1704" s="81">
        <f t="shared" si="272"/>
        <v>0</v>
      </c>
      <c r="W1704" s="75">
        <f t="shared" si="273"/>
        <v>0</v>
      </c>
      <c r="X1704" s="75">
        <f t="shared" si="274"/>
        <v>0</v>
      </c>
      <c r="Y1704" s="75">
        <f t="shared" si="275"/>
        <v>0</v>
      </c>
      <c r="Z1704" s="82">
        <f t="shared" si="276"/>
        <v>0</v>
      </c>
      <c r="AA1704" s="75">
        <f t="shared" si="277"/>
        <v>0</v>
      </c>
      <c r="AB1704" s="75">
        <f t="shared" si="278"/>
        <v>0</v>
      </c>
      <c r="AC1704" s="82">
        <f t="shared" si="279"/>
        <v>0</v>
      </c>
    </row>
    <row r="1705" spans="1:29" x14ac:dyDescent="0.35">
      <c r="A1705" s="70" t="str">
        <f>'Activity rawdata'!A1704</f>
        <v>BH5222-1-190</v>
      </c>
      <c r="B1705" s="71" t="str">
        <f>'Activity rawdata'!B1704</f>
        <v>COLB</v>
      </c>
      <c r="C1705" s="71" t="str">
        <f>IF('Activity rawdata'!C1704="PY","Planted",IF('Activity rawdata'!C1704="NY","Nat/Convert",IF('Activity rawdata'!C1704="NN","Nat/Nonconvert",IF('Activity rawdata'!C1704="OY","Planted"))))</f>
        <v>Planted</v>
      </c>
      <c r="D1705" s="70" t="str">
        <f>'Activity rawdata'!D1704</f>
        <v>STP4</v>
      </c>
      <c r="E1705" s="72" t="str">
        <f>'Activity rawdata'!E1704</f>
        <v>87</v>
      </c>
      <c r="F1705" s="73" t="str">
        <f>'Activity rawdata'!L1704</f>
        <v>NO</v>
      </c>
      <c r="G1705" s="72" t="str">
        <f>'Activity rawdata'!R1704</f>
        <v>2070</v>
      </c>
      <c r="H1705" s="72" t="str">
        <f>IF('Activity rawdata'!P1704="AHTHIN1","1st Thin",IF('Activity rawdata'!P1704="AHCC","Clearcut",IF('Activity rawdata'!P1704="AHTHSMZ","SMZ Thin",IF('Activity rawdata'!P1704="AHTHIN2","2nd Thin",IF('Activity rawdata'!P1704="AFERTE","Early Fert",IF('Activity rawdata'!P1704="AFERTM","Mid Fert",IF('Activity rawdata'!P1704="AFERTL","Late Fert",  IF('Activity rawdata'!P1704="ASP","Site Prep", IF('Activity rawdata'!P1704="APLT","Plant",  IF('Activity rawdata'!P1704="ANREG","Natural Regeneration"))))))))))</f>
        <v>Site Prep</v>
      </c>
      <c r="I1705" s="74">
        <f>'Activity rawdata'!O1704</f>
        <v>5.27</v>
      </c>
      <c r="J1705" s="75">
        <f>'Activity rawdata'!N1704</f>
        <v>1</v>
      </c>
      <c r="K1705" s="75">
        <f>'Activity rawdata'!AC1704</f>
        <v>0</v>
      </c>
      <c r="L1705" s="75">
        <f>'Activity rawdata'!AD1704</f>
        <v>0</v>
      </c>
      <c r="M1705" s="76" t="str">
        <f>'Activity rawdata'!AE1704</f>
        <v>-</v>
      </c>
      <c r="N1705" s="83">
        <f>'Activity rawdata'!T1704+'Activity rawdata'!U1704</f>
        <v>0</v>
      </c>
      <c r="O1705" s="80">
        <f>'Activity rawdata'!V1704</f>
        <v>0</v>
      </c>
      <c r="P1705" s="80">
        <f>'Activity rawdata'!W1704</f>
        <v>0</v>
      </c>
      <c r="Q1705" s="80">
        <f>'Activity rawdata'!X1704</f>
        <v>0</v>
      </c>
      <c r="R1705" s="84">
        <f t="shared" si="270"/>
        <v>0</v>
      </c>
      <c r="S1705" s="80">
        <f>'Activity rawdata'!Z1704</f>
        <v>0</v>
      </c>
      <c r="T1705" s="80">
        <f>'Activity rawdata'!AA1704</f>
        <v>0</v>
      </c>
      <c r="U1705" s="80">
        <f t="shared" si="271"/>
        <v>0</v>
      </c>
      <c r="V1705" s="81">
        <f t="shared" si="272"/>
        <v>0</v>
      </c>
      <c r="W1705" s="75">
        <f t="shared" si="273"/>
        <v>0</v>
      </c>
      <c r="X1705" s="75">
        <f t="shared" si="274"/>
        <v>0</v>
      </c>
      <c r="Y1705" s="75">
        <f t="shared" si="275"/>
        <v>0</v>
      </c>
      <c r="Z1705" s="82">
        <f t="shared" si="276"/>
        <v>0</v>
      </c>
      <c r="AA1705" s="75">
        <f t="shared" si="277"/>
        <v>0</v>
      </c>
      <c r="AB1705" s="75">
        <f t="shared" si="278"/>
        <v>0</v>
      </c>
      <c r="AC1705" s="82">
        <f t="shared" si="279"/>
        <v>0</v>
      </c>
    </row>
    <row r="1706" spans="1:29" x14ac:dyDescent="0.35">
      <c r="A1706" s="70" t="str">
        <f>'Activity rawdata'!A1705</f>
        <v>BH6125-1-369</v>
      </c>
      <c r="B1706" s="71" t="str">
        <f>'Activity rawdata'!B1705</f>
        <v>CSLB</v>
      </c>
      <c r="C1706" s="71" t="str">
        <f>IF('Activity rawdata'!C1705="PY","Planted",IF('Activity rawdata'!C1705="NY","Nat/Convert",IF('Activity rawdata'!C1705="NN","Nat/Nonconvert",IF('Activity rawdata'!C1705="OY","Planted"))))</f>
        <v>Planted</v>
      </c>
      <c r="D1706" s="70" t="str">
        <f>'Activity rawdata'!D1705</f>
        <v>STP3</v>
      </c>
      <c r="E1706" s="72" t="str">
        <f>'Activity rawdata'!E1705</f>
        <v>88</v>
      </c>
      <c r="F1706" s="73" t="str">
        <f>'Activity rawdata'!L1705</f>
        <v>NO</v>
      </c>
      <c r="G1706" s="72" t="str">
        <f>'Activity rawdata'!R1705</f>
        <v>2070</v>
      </c>
      <c r="H1706" s="72" t="str">
        <f>IF('Activity rawdata'!P1705="AHTHIN1","1st Thin",IF('Activity rawdata'!P1705="AHCC","Clearcut",IF('Activity rawdata'!P1705="AHTHSMZ","SMZ Thin",IF('Activity rawdata'!P1705="AHTHIN2","2nd Thin",IF('Activity rawdata'!P1705="AFERTE","Early Fert",IF('Activity rawdata'!P1705="AFERTM","Mid Fert",IF('Activity rawdata'!P1705="AFERTL","Late Fert",  IF('Activity rawdata'!P1705="ASP","Site Prep", IF('Activity rawdata'!P1705="APLT","Plant",  IF('Activity rawdata'!P1705="ANREG","Natural Regeneration"))))))))))</f>
        <v>Plant</v>
      </c>
      <c r="I1706" s="74">
        <f>'Activity rawdata'!O1705</f>
        <v>60.22</v>
      </c>
      <c r="J1706" s="75">
        <f>'Activity rawdata'!N1705</f>
        <v>1</v>
      </c>
      <c r="K1706" s="75">
        <f>'Activity rawdata'!AC1705</f>
        <v>0</v>
      </c>
      <c r="L1706" s="75">
        <f>'Activity rawdata'!AD1705</f>
        <v>0</v>
      </c>
      <c r="M1706" s="76" t="str">
        <f>'Activity rawdata'!AE1705</f>
        <v>-</v>
      </c>
      <c r="N1706" s="83">
        <f>'Activity rawdata'!T1705+'Activity rawdata'!U1705</f>
        <v>0</v>
      </c>
      <c r="O1706" s="80">
        <f>'Activity rawdata'!V1705</f>
        <v>0</v>
      </c>
      <c r="P1706" s="80">
        <f>'Activity rawdata'!W1705</f>
        <v>0</v>
      </c>
      <c r="Q1706" s="80">
        <f>'Activity rawdata'!X1705</f>
        <v>0</v>
      </c>
      <c r="R1706" s="84">
        <f t="shared" si="270"/>
        <v>0</v>
      </c>
      <c r="S1706" s="80">
        <f>'Activity rawdata'!Z1705</f>
        <v>0</v>
      </c>
      <c r="T1706" s="80">
        <f>'Activity rawdata'!AA1705</f>
        <v>0</v>
      </c>
      <c r="U1706" s="80">
        <f t="shared" si="271"/>
        <v>0</v>
      </c>
      <c r="V1706" s="81">
        <f t="shared" si="272"/>
        <v>0</v>
      </c>
      <c r="W1706" s="75">
        <f t="shared" si="273"/>
        <v>0</v>
      </c>
      <c r="X1706" s="75">
        <f t="shared" si="274"/>
        <v>0</v>
      </c>
      <c r="Y1706" s="75">
        <f t="shared" si="275"/>
        <v>0</v>
      </c>
      <c r="Z1706" s="82">
        <f t="shared" si="276"/>
        <v>0</v>
      </c>
      <c r="AA1706" s="75">
        <f t="shared" si="277"/>
        <v>0</v>
      </c>
      <c r="AB1706" s="75">
        <f t="shared" si="278"/>
        <v>0</v>
      </c>
      <c r="AC1706" s="82">
        <f t="shared" si="279"/>
        <v>0</v>
      </c>
    </row>
    <row r="1707" spans="1:29" x14ac:dyDescent="0.35">
      <c r="A1707" s="70" t="str">
        <f>'Activity rawdata'!A1706</f>
        <v>BH6125-1-376</v>
      </c>
      <c r="B1707" s="71" t="str">
        <f>'Activity rawdata'!B1706</f>
        <v>CSLB</v>
      </c>
      <c r="C1707" s="71" t="str">
        <f>IF('Activity rawdata'!C1706="PY","Planted",IF('Activity rawdata'!C1706="NY","Nat/Convert",IF('Activity rawdata'!C1706="NN","Nat/Nonconvert",IF('Activity rawdata'!C1706="OY","Planted"))))</f>
        <v>Planted</v>
      </c>
      <c r="D1707" s="70" t="str">
        <f>'Activity rawdata'!D1706</f>
        <v>STP3</v>
      </c>
      <c r="E1707" s="72" t="str">
        <f>'Activity rawdata'!E1706</f>
        <v>78</v>
      </c>
      <c r="F1707" s="73" t="str">
        <f>'Activity rawdata'!L1706</f>
        <v>NO</v>
      </c>
      <c r="G1707" s="72" t="str">
        <f>'Activity rawdata'!R1706</f>
        <v>2070</v>
      </c>
      <c r="H1707" s="72" t="str">
        <f>IF('Activity rawdata'!P1706="AHTHIN1","1st Thin",IF('Activity rawdata'!P1706="AHCC","Clearcut",IF('Activity rawdata'!P1706="AHTHSMZ","SMZ Thin",IF('Activity rawdata'!P1706="AHTHIN2","2nd Thin",IF('Activity rawdata'!P1706="AFERTE","Early Fert",IF('Activity rawdata'!P1706="AFERTM","Mid Fert",IF('Activity rawdata'!P1706="AFERTL","Late Fert",  IF('Activity rawdata'!P1706="ASP","Site Prep", IF('Activity rawdata'!P1706="APLT","Plant",  IF('Activity rawdata'!P1706="ANREG","Natural Regeneration"))))))))))</f>
        <v>Plant</v>
      </c>
      <c r="I1707" s="74">
        <f>'Activity rawdata'!O1706</f>
        <v>61.85</v>
      </c>
      <c r="J1707" s="75">
        <f>'Activity rawdata'!N1706</f>
        <v>1</v>
      </c>
      <c r="K1707" s="75">
        <f>'Activity rawdata'!AC1706</f>
        <v>0</v>
      </c>
      <c r="L1707" s="75">
        <f>'Activity rawdata'!AD1706</f>
        <v>0</v>
      </c>
      <c r="M1707" s="76" t="str">
        <f>'Activity rawdata'!AE1706</f>
        <v>-</v>
      </c>
      <c r="N1707" s="83">
        <f>'Activity rawdata'!T1706+'Activity rawdata'!U1706</f>
        <v>0</v>
      </c>
      <c r="O1707" s="80">
        <f>'Activity rawdata'!V1706</f>
        <v>0</v>
      </c>
      <c r="P1707" s="80">
        <f>'Activity rawdata'!W1706</f>
        <v>0</v>
      </c>
      <c r="Q1707" s="80">
        <f>'Activity rawdata'!X1706</f>
        <v>0</v>
      </c>
      <c r="R1707" s="84">
        <f t="shared" si="270"/>
        <v>0</v>
      </c>
      <c r="S1707" s="80">
        <f>'Activity rawdata'!Z1706</f>
        <v>0</v>
      </c>
      <c r="T1707" s="80">
        <f>'Activity rawdata'!AA1706</f>
        <v>0</v>
      </c>
      <c r="U1707" s="80">
        <f t="shared" si="271"/>
        <v>0</v>
      </c>
      <c r="V1707" s="81">
        <f t="shared" si="272"/>
        <v>0</v>
      </c>
      <c r="W1707" s="75">
        <f t="shared" si="273"/>
        <v>0</v>
      </c>
      <c r="X1707" s="75">
        <f t="shared" si="274"/>
        <v>0</v>
      </c>
      <c r="Y1707" s="75">
        <f t="shared" si="275"/>
        <v>0</v>
      </c>
      <c r="Z1707" s="82">
        <f t="shared" si="276"/>
        <v>0</v>
      </c>
      <c r="AA1707" s="75">
        <f t="shared" si="277"/>
        <v>0</v>
      </c>
      <c r="AB1707" s="75">
        <f t="shared" si="278"/>
        <v>0</v>
      </c>
      <c r="AC1707" s="82">
        <f t="shared" si="279"/>
        <v>0</v>
      </c>
    </row>
    <row r="1708" spans="1:29" x14ac:dyDescent="0.35">
      <c r="A1708" s="70" t="str">
        <f>'Activity rawdata'!A1707</f>
        <v>BH6112-1-262</v>
      </c>
      <c r="B1708" s="71" t="str">
        <f>'Activity rawdata'!B1707</f>
        <v>CSLB</v>
      </c>
      <c r="C1708" s="71" t="str">
        <f>IF('Activity rawdata'!C1707="PY","Planted",IF('Activity rawdata'!C1707="NY","Nat/Convert",IF('Activity rawdata'!C1707="NN","Nat/Nonconvert",IF('Activity rawdata'!C1707="OY","Planted"))))</f>
        <v>Planted</v>
      </c>
      <c r="D1708" s="70" t="str">
        <f>'Activity rawdata'!D1707</f>
        <v>STP3</v>
      </c>
      <c r="E1708" s="72" t="str">
        <f>'Activity rawdata'!E1707</f>
        <v>82</v>
      </c>
      <c r="F1708" s="73" t="str">
        <f>'Activity rawdata'!L1707</f>
        <v>NO</v>
      </c>
      <c r="G1708" s="72" t="str">
        <f>'Activity rawdata'!R1707</f>
        <v>2070</v>
      </c>
      <c r="H1708" s="72" t="str">
        <f>IF('Activity rawdata'!P1707="AHTHIN1","1st Thin",IF('Activity rawdata'!P1707="AHCC","Clearcut",IF('Activity rawdata'!P1707="AHTHSMZ","SMZ Thin",IF('Activity rawdata'!P1707="AHTHIN2","2nd Thin",IF('Activity rawdata'!P1707="AFERTE","Early Fert",IF('Activity rawdata'!P1707="AFERTM","Mid Fert",IF('Activity rawdata'!P1707="AFERTL","Late Fert",  IF('Activity rawdata'!P1707="ASP","Site Prep", IF('Activity rawdata'!P1707="APLT","Plant",  IF('Activity rawdata'!P1707="ANREG","Natural Regeneration"))))))))))</f>
        <v>Plant</v>
      </c>
      <c r="I1708" s="74">
        <f>'Activity rawdata'!O1707</f>
        <v>10.25</v>
      </c>
      <c r="J1708" s="75">
        <f>'Activity rawdata'!N1707</f>
        <v>1</v>
      </c>
      <c r="K1708" s="75">
        <f>'Activity rawdata'!AC1707</f>
        <v>0</v>
      </c>
      <c r="L1708" s="75">
        <f>'Activity rawdata'!AD1707</f>
        <v>0</v>
      </c>
      <c r="M1708" s="76" t="str">
        <f>'Activity rawdata'!AE1707</f>
        <v>-</v>
      </c>
      <c r="N1708" s="83">
        <f>'Activity rawdata'!T1707+'Activity rawdata'!U1707</f>
        <v>0</v>
      </c>
      <c r="O1708" s="80">
        <f>'Activity rawdata'!V1707</f>
        <v>0</v>
      </c>
      <c r="P1708" s="80">
        <f>'Activity rawdata'!W1707</f>
        <v>0</v>
      </c>
      <c r="Q1708" s="80">
        <f>'Activity rawdata'!X1707</f>
        <v>0</v>
      </c>
      <c r="R1708" s="84">
        <f t="shared" si="270"/>
        <v>0</v>
      </c>
      <c r="S1708" s="80">
        <f>'Activity rawdata'!Z1707</f>
        <v>0</v>
      </c>
      <c r="T1708" s="80">
        <f>'Activity rawdata'!AA1707</f>
        <v>0</v>
      </c>
      <c r="U1708" s="80">
        <f t="shared" si="271"/>
        <v>0</v>
      </c>
      <c r="V1708" s="81">
        <f t="shared" si="272"/>
        <v>0</v>
      </c>
      <c r="W1708" s="75">
        <f t="shared" si="273"/>
        <v>0</v>
      </c>
      <c r="X1708" s="75">
        <f t="shared" si="274"/>
        <v>0</v>
      </c>
      <c r="Y1708" s="75">
        <f t="shared" si="275"/>
        <v>0</v>
      </c>
      <c r="Z1708" s="82">
        <f t="shared" si="276"/>
        <v>0</v>
      </c>
      <c r="AA1708" s="75">
        <f t="shared" si="277"/>
        <v>0</v>
      </c>
      <c r="AB1708" s="75">
        <f t="shared" si="278"/>
        <v>0</v>
      </c>
      <c r="AC1708" s="82">
        <f t="shared" si="279"/>
        <v>0</v>
      </c>
    </row>
    <row r="1709" spans="1:29" x14ac:dyDescent="0.35">
      <c r="A1709" s="70" t="str">
        <f>'Activity rawdata'!A1708</f>
        <v>BH1427-1-337</v>
      </c>
      <c r="B1709" s="71" t="str">
        <f>'Activity rawdata'!B1708</f>
        <v>CSLB</v>
      </c>
      <c r="C1709" s="71" t="str">
        <f>IF('Activity rawdata'!C1708="PY","Planted",IF('Activity rawdata'!C1708="NY","Nat/Convert",IF('Activity rawdata'!C1708="NN","Nat/Nonconvert",IF('Activity rawdata'!C1708="OY","Planted"))))</f>
        <v>Planted</v>
      </c>
      <c r="D1709" s="70" t="str">
        <f>'Activity rawdata'!D1708</f>
        <v>STP3</v>
      </c>
      <c r="E1709" s="72" t="str">
        <f>'Activity rawdata'!E1708</f>
        <v>88</v>
      </c>
      <c r="F1709" s="73" t="str">
        <f>'Activity rawdata'!L1708</f>
        <v>NO</v>
      </c>
      <c r="G1709" s="72" t="str">
        <f>'Activity rawdata'!R1708</f>
        <v>2070</v>
      </c>
      <c r="H1709" s="72" t="str">
        <f>IF('Activity rawdata'!P1708="AHTHIN1","1st Thin",IF('Activity rawdata'!P1708="AHCC","Clearcut",IF('Activity rawdata'!P1708="AHTHSMZ","SMZ Thin",IF('Activity rawdata'!P1708="AHTHIN2","2nd Thin",IF('Activity rawdata'!P1708="AFERTE","Early Fert",IF('Activity rawdata'!P1708="AFERTM","Mid Fert",IF('Activity rawdata'!P1708="AFERTL","Late Fert",  IF('Activity rawdata'!P1708="ASP","Site Prep", IF('Activity rawdata'!P1708="APLT","Plant",  IF('Activity rawdata'!P1708="ANREG","Natural Regeneration"))))))))))</f>
        <v>Plant</v>
      </c>
      <c r="I1709" s="74">
        <f>'Activity rawdata'!O1708</f>
        <v>82.28</v>
      </c>
      <c r="J1709" s="75">
        <f>'Activity rawdata'!N1708</f>
        <v>1</v>
      </c>
      <c r="K1709" s="75">
        <f>'Activity rawdata'!AC1708</f>
        <v>0</v>
      </c>
      <c r="L1709" s="75">
        <f>'Activity rawdata'!AD1708</f>
        <v>0</v>
      </c>
      <c r="M1709" s="76" t="str">
        <f>'Activity rawdata'!AE1708</f>
        <v>-</v>
      </c>
      <c r="N1709" s="83">
        <f>'Activity rawdata'!T1708+'Activity rawdata'!U1708</f>
        <v>0</v>
      </c>
      <c r="O1709" s="80">
        <f>'Activity rawdata'!V1708</f>
        <v>0</v>
      </c>
      <c r="P1709" s="80">
        <f>'Activity rawdata'!W1708</f>
        <v>0</v>
      </c>
      <c r="Q1709" s="80">
        <f>'Activity rawdata'!X1708</f>
        <v>0</v>
      </c>
      <c r="R1709" s="84">
        <f t="shared" si="270"/>
        <v>0</v>
      </c>
      <c r="S1709" s="80">
        <f>'Activity rawdata'!Z1708</f>
        <v>0</v>
      </c>
      <c r="T1709" s="80">
        <f>'Activity rawdata'!AA1708</f>
        <v>0</v>
      </c>
      <c r="U1709" s="80">
        <f t="shared" si="271"/>
        <v>0</v>
      </c>
      <c r="V1709" s="81">
        <f t="shared" si="272"/>
        <v>0</v>
      </c>
      <c r="W1709" s="75">
        <f t="shared" si="273"/>
        <v>0</v>
      </c>
      <c r="X1709" s="75">
        <f t="shared" si="274"/>
        <v>0</v>
      </c>
      <c r="Y1709" s="75">
        <f t="shared" si="275"/>
        <v>0</v>
      </c>
      <c r="Z1709" s="82">
        <f t="shared" si="276"/>
        <v>0</v>
      </c>
      <c r="AA1709" s="75">
        <f t="shared" si="277"/>
        <v>0</v>
      </c>
      <c r="AB1709" s="75">
        <f t="shared" si="278"/>
        <v>0</v>
      </c>
      <c r="AC1709" s="82">
        <f t="shared" si="279"/>
        <v>0</v>
      </c>
    </row>
    <row r="1710" spans="1:29" x14ac:dyDescent="0.35">
      <c r="A1710" s="70" t="str">
        <f>'Activity rawdata'!A1709</f>
        <v>BH1431-1-27</v>
      </c>
      <c r="B1710" s="71" t="str">
        <f>'Activity rawdata'!B1709</f>
        <v>CSLB</v>
      </c>
      <c r="C1710" s="71" t="str">
        <f>IF('Activity rawdata'!C1709="PY","Planted",IF('Activity rawdata'!C1709="NY","Nat/Convert",IF('Activity rawdata'!C1709="NN","Nat/Nonconvert",IF('Activity rawdata'!C1709="OY","Planted"))))</f>
        <v>Planted</v>
      </c>
      <c r="D1710" s="70" t="str">
        <f>'Activity rawdata'!D1709</f>
        <v>STP3</v>
      </c>
      <c r="E1710" s="72" t="str">
        <f>'Activity rawdata'!E1709</f>
        <v>88</v>
      </c>
      <c r="F1710" s="73" t="str">
        <f>'Activity rawdata'!L1709</f>
        <v>NO</v>
      </c>
      <c r="G1710" s="72" t="str">
        <f>'Activity rawdata'!R1709</f>
        <v>2070</v>
      </c>
      <c r="H1710" s="72" t="str">
        <f>IF('Activity rawdata'!P1709="AHTHIN1","1st Thin",IF('Activity rawdata'!P1709="AHCC","Clearcut",IF('Activity rawdata'!P1709="AHTHSMZ","SMZ Thin",IF('Activity rawdata'!P1709="AHTHIN2","2nd Thin",IF('Activity rawdata'!P1709="AFERTE","Early Fert",IF('Activity rawdata'!P1709="AFERTM","Mid Fert",IF('Activity rawdata'!P1709="AFERTL","Late Fert",  IF('Activity rawdata'!P1709="ASP","Site Prep", IF('Activity rawdata'!P1709="APLT","Plant",  IF('Activity rawdata'!P1709="ANREG","Natural Regeneration"))))))))))</f>
        <v>Plant</v>
      </c>
      <c r="I1710" s="74">
        <f>'Activity rawdata'!O1709</f>
        <v>47.01</v>
      </c>
      <c r="J1710" s="75">
        <f>'Activity rawdata'!N1709</f>
        <v>1</v>
      </c>
      <c r="K1710" s="75">
        <f>'Activity rawdata'!AC1709</f>
        <v>0</v>
      </c>
      <c r="L1710" s="75">
        <f>'Activity rawdata'!AD1709</f>
        <v>0</v>
      </c>
      <c r="M1710" s="76" t="str">
        <f>'Activity rawdata'!AE1709</f>
        <v>-</v>
      </c>
      <c r="N1710" s="83">
        <f>'Activity rawdata'!T1709+'Activity rawdata'!U1709</f>
        <v>0</v>
      </c>
      <c r="O1710" s="80">
        <f>'Activity rawdata'!V1709</f>
        <v>0</v>
      </c>
      <c r="P1710" s="80">
        <f>'Activity rawdata'!W1709</f>
        <v>0</v>
      </c>
      <c r="Q1710" s="80">
        <f>'Activity rawdata'!X1709</f>
        <v>0</v>
      </c>
      <c r="R1710" s="84">
        <f t="shared" si="270"/>
        <v>0</v>
      </c>
      <c r="S1710" s="80">
        <f>'Activity rawdata'!Z1709</f>
        <v>0</v>
      </c>
      <c r="T1710" s="80">
        <f>'Activity rawdata'!AA1709</f>
        <v>0</v>
      </c>
      <c r="U1710" s="80">
        <f t="shared" si="271"/>
        <v>0</v>
      </c>
      <c r="V1710" s="81">
        <f t="shared" si="272"/>
        <v>0</v>
      </c>
      <c r="W1710" s="75">
        <f t="shared" si="273"/>
        <v>0</v>
      </c>
      <c r="X1710" s="75">
        <f t="shared" si="274"/>
        <v>0</v>
      </c>
      <c r="Y1710" s="75">
        <f t="shared" si="275"/>
        <v>0</v>
      </c>
      <c r="Z1710" s="82">
        <f t="shared" si="276"/>
        <v>0</v>
      </c>
      <c r="AA1710" s="75">
        <f t="shared" si="277"/>
        <v>0</v>
      </c>
      <c r="AB1710" s="75">
        <f t="shared" si="278"/>
        <v>0</v>
      </c>
      <c r="AC1710" s="82">
        <f t="shared" si="279"/>
        <v>0</v>
      </c>
    </row>
    <row r="1711" spans="1:29" x14ac:dyDescent="0.35">
      <c r="A1711" s="70" t="str">
        <f>'Activity rawdata'!A1710</f>
        <v>BH1431-1-342</v>
      </c>
      <c r="B1711" s="71" t="str">
        <f>'Activity rawdata'!B1710</f>
        <v>CSLB</v>
      </c>
      <c r="C1711" s="71" t="str">
        <f>IF('Activity rawdata'!C1710="PY","Planted",IF('Activity rawdata'!C1710="NY","Nat/Convert",IF('Activity rawdata'!C1710="NN","Nat/Nonconvert",IF('Activity rawdata'!C1710="OY","Planted"))))</f>
        <v>Planted</v>
      </c>
      <c r="D1711" s="70" t="str">
        <f>'Activity rawdata'!D1710</f>
        <v>STP3</v>
      </c>
      <c r="E1711" s="72" t="str">
        <f>'Activity rawdata'!E1710</f>
        <v>88</v>
      </c>
      <c r="F1711" s="73" t="str">
        <f>'Activity rawdata'!L1710</f>
        <v>NO</v>
      </c>
      <c r="G1711" s="72" t="str">
        <f>'Activity rawdata'!R1710</f>
        <v>2070</v>
      </c>
      <c r="H1711" s="72" t="str">
        <f>IF('Activity rawdata'!P1710="AHTHIN1","1st Thin",IF('Activity rawdata'!P1710="AHCC","Clearcut",IF('Activity rawdata'!P1710="AHTHSMZ","SMZ Thin",IF('Activity rawdata'!P1710="AHTHIN2","2nd Thin",IF('Activity rawdata'!P1710="AFERTE","Early Fert",IF('Activity rawdata'!P1710="AFERTM","Mid Fert",IF('Activity rawdata'!P1710="AFERTL","Late Fert",  IF('Activity rawdata'!P1710="ASP","Site Prep", IF('Activity rawdata'!P1710="APLT","Plant",  IF('Activity rawdata'!P1710="ANREG","Natural Regeneration"))))))))))</f>
        <v>Plant</v>
      </c>
      <c r="I1711" s="74">
        <f>'Activity rawdata'!O1710</f>
        <v>61.56</v>
      </c>
      <c r="J1711" s="75">
        <f>'Activity rawdata'!N1710</f>
        <v>1</v>
      </c>
      <c r="K1711" s="75">
        <f>'Activity rawdata'!AC1710</f>
        <v>0</v>
      </c>
      <c r="L1711" s="75">
        <f>'Activity rawdata'!AD1710</f>
        <v>0</v>
      </c>
      <c r="M1711" s="76" t="str">
        <f>'Activity rawdata'!AE1710</f>
        <v>-</v>
      </c>
      <c r="N1711" s="83">
        <f>'Activity rawdata'!T1710+'Activity rawdata'!U1710</f>
        <v>0</v>
      </c>
      <c r="O1711" s="80">
        <f>'Activity rawdata'!V1710</f>
        <v>0</v>
      </c>
      <c r="P1711" s="80">
        <f>'Activity rawdata'!W1710</f>
        <v>0</v>
      </c>
      <c r="Q1711" s="80">
        <f>'Activity rawdata'!X1710</f>
        <v>0</v>
      </c>
      <c r="R1711" s="84">
        <f t="shared" si="270"/>
        <v>0</v>
      </c>
      <c r="S1711" s="80">
        <f>'Activity rawdata'!Z1710</f>
        <v>0</v>
      </c>
      <c r="T1711" s="80">
        <f>'Activity rawdata'!AA1710</f>
        <v>0</v>
      </c>
      <c r="U1711" s="80">
        <f t="shared" si="271"/>
        <v>0</v>
      </c>
      <c r="V1711" s="81">
        <f t="shared" si="272"/>
        <v>0</v>
      </c>
      <c r="W1711" s="75">
        <f t="shared" si="273"/>
        <v>0</v>
      </c>
      <c r="X1711" s="75">
        <f t="shared" si="274"/>
        <v>0</v>
      </c>
      <c r="Y1711" s="75">
        <f t="shared" si="275"/>
        <v>0</v>
      </c>
      <c r="Z1711" s="82">
        <f t="shared" si="276"/>
        <v>0</v>
      </c>
      <c r="AA1711" s="75">
        <f t="shared" si="277"/>
        <v>0</v>
      </c>
      <c r="AB1711" s="75">
        <f t="shared" si="278"/>
        <v>0</v>
      </c>
      <c r="AC1711" s="82">
        <f t="shared" si="279"/>
        <v>0</v>
      </c>
    </row>
    <row r="1712" spans="1:29" x14ac:dyDescent="0.35">
      <c r="A1712" s="70" t="str">
        <f>'Activity rawdata'!A1711</f>
        <v>BH1431-1-25</v>
      </c>
      <c r="B1712" s="71" t="str">
        <f>'Activity rawdata'!B1711</f>
        <v>CSLB</v>
      </c>
      <c r="C1712" s="71" t="str">
        <f>IF('Activity rawdata'!C1711="PY","Planted",IF('Activity rawdata'!C1711="NY","Nat/Convert",IF('Activity rawdata'!C1711="NN","Nat/Nonconvert",IF('Activity rawdata'!C1711="OY","Planted"))))</f>
        <v>Planted</v>
      </c>
      <c r="D1712" s="70" t="str">
        <f>'Activity rawdata'!D1711</f>
        <v>STP3</v>
      </c>
      <c r="E1712" s="72" t="str">
        <f>'Activity rawdata'!E1711</f>
        <v>86</v>
      </c>
      <c r="F1712" s="73" t="str">
        <f>'Activity rawdata'!L1711</f>
        <v>NO</v>
      </c>
      <c r="G1712" s="72" t="str">
        <f>'Activity rawdata'!R1711</f>
        <v>2070</v>
      </c>
      <c r="H1712" s="72" t="str">
        <f>IF('Activity rawdata'!P1711="AHTHIN1","1st Thin",IF('Activity rawdata'!P1711="AHCC","Clearcut",IF('Activity rawdata'!P1711="AHTHSMZ","SMZ Thin",IF('Activity rawdata'!P1711="AHTHIN2","2nd Thin",IF('Activity rawdata'!P1711="AFERTE","Early Fert",IF('Activity rawdata'!P1711="AFERTM","Mid Fert",IF('Activity rawdata'!P1711="AFERTL","Late Fert",  IF('Activity rawdata'!P1711="ASP","Site Prep", IF('Activity rawdata'!P1711="APLT","Plant",  IF('Activity rawdata'!P1711="ANREG","Natural Regeneration"))))))))))</f>
        <v>Plant</v>
      </c>
      <c r="I1712" s="74">
        <f>'Activity rawdata'!O1711</f>
        <v>63.77</v>
      </c>
      <c r="J1712" s="75">
        <f>'Activity rawdata'!N1711</f>
        <v>1</v>
      </c>
      <c r="K1712" s="75">
        <f>'Activity rawdata'!AC1711</f>
        <v>0</v>
      </c>
      <c r="L1712" s="75">
        <f>'Activity rawdata'!AD1711</f>
        <v>0</v>
      </c>
      <c r="M1712" s="76" t="str">
        <f>'Activity rawdata'!AE1711</f>
        <v>-</v>
      </c>
      <c r="N1712" s="83">
        <f>'Activity rawdata'!T1711+'Activity rawdata'!U1711</f>
        <v>0</v>
      </c>
      <c r="O1712" s="80">
        <f>'Activity rawdata'!V1711</f>
        <v>0</v>
      </c>
      <c r="P1712" s="80">
        <f>'Activity rawdata'!W1711</f>
        <v>0</v>
      </c>
      <c r="Q1712" s="80">
        <f>'Activity rawdata'!X1711</f>
        <v>0</v>
      </c>
      <c r="R1712" s="84">
        <f t="shared" si="270"/>
        <v>0</v>
      </c>
      <c r="S1712" s="80">
        <f>'Activity rawdata'!Z1711</f>
        <v>0</v>
      </c>
      <c r="T1712" s="80">
        <f>'Activity rawdata'!AA1711</f>
        <v>0</v>
      </c>
      <c r="U1712" s="80">
        <f t="shared" si="271"/>
        <v>0</v>
      </c>
      <c r="V1712" s="81">
        <f t="shared" si="272"/>
        <v>0</v>
      </c>
      <c r="W1712" s="75">
        <f t="shared" si="273"/>
        <v>0</v>
      </c>
      <c r="X1712" s="75">
        <f t="shared" si="274"/>
        <v>0</v>
      </c>
      <c r="Y1712" s="75">
        <f t="shared" si="275"/>
        <v>0</v>
      </c>
      <c r="Z1712" s="82">
        <f t="shared" si="276"/>
        <v>0</v>
      </c>
      <c r="AA1712" s="75">
        <f t="shared" si="277"/>
        <v>0</v>
      </c>
      <c r="AB1712" s="75">
        <f t="shared" si="278"/>
        <v>0</v>
      </c>
      <c r="AC1712" s="82">
        <f t="shared" si="279"/>
        <v>0</v>
      </c>
    </row>
    <row r="1713" spans="1:29" x14ac:dyDescent="0.35">
      <c r="A1713" s="70" t="str">
        <f>'Activity rawdata'!A1712</f>
        <v>BH5186-1-174</v>
      </c>
      <c r="B1713" s="71" t="str">
        <f>'Activity rawdata'!B1712</f>
        <v>CSLB</v>
      </c>
      <c r="C1713" s="71" t="str">
        <f>IF('Activity rawdata'!C1712="PY","Planted",IF('Activity rawdata'!C1712="NY","Nat/Convert",IF('Activity rawdata'!C1712="NN","Nat/Nonconvert",IF('Activity rawdata'!C1712="OY","Planted"))))</f>
        <v>Planted</v>
      </c>
      <c r="D1713" s="70" t="str">
        <f>'Activity rawdata'!D1712</f>
        <v>STP3</v>
      </c>
      <c r="E1713" s="72" t="str">
        <f>'Activity rawdata'!E1712</f>
        <v>90</v>
      </c>
      <c r="F1713" s="73" t="str">
        <f>'Activity rawdata'!L1712</f>
        <v>NO</v>
      </c>
      <c r="G1713" s="72" t="str">
        <f>'Activity rawdata'!R1712</f>
        <v>2070</v>
      </c>
      <c r="H1713" s="72" t="str">
        <f>IF('Activity rawdata'!P1712="AHTHIN1","1st Thin",IF('Activity rawdata'!P1712="AHCC","Clearcut",IF('Activity rawdata'!P1712="AHTHSMZ","SMZ Thin",IF('Activity rawdata'!P1712="AHTHIN2","2nd Thin",IF('Activity rawdata'!P1712="AFERTE","Early Fert",IF('Activity rawdata'!P1712="AFERTM","Mid Fert",IF('Activity rawdata'!P1712="AFERTL","Late Fert",  IF('Activity rawdata'!P1712="ASP","Site Prep", IF('Activity rawdata'!P1712="APLT","Plant",  IF('Activity rawdata'!P1712="ANREG","Natural Regeneration"))))))))))</f>
        <v>Plant</v>
      </c>
      <c r="I1713" s="74">
        <f>'Activity rawdata'!O1712</f>
        <v>0.88</v>
      </c>
      <c r="J1713" s="75">
        <f>'Activity rawdata'!N1712</f>
        <v>1</v>
      </c>
      <c r="K1713" s="75">
        <f>'Activity rawdata'!AC1712</f>
        <v>0</v>
      </c>
      <c r="L1713" s="75">
        <f>'Activity rawdata'!AD1712</f>
        <v>0</v>
      </c>
      <c r="M1713" s="76" t="str">
        <f>'Activity rawdata'!AE1712</f>
        <v>-</v>
      </c>
      <c r="N1713" s="83">
        <f>'Activity rawdata'!T1712+'Activity rawdata'!U1712</f>
        <v>0</v>
      </c>
      <c r="O1713" s="80">
        <f>'Activity rawdata'!V1712</f>
        <v>0</v>
      </c>
      <c r="P1713" s="80">
        <f>'Activity rawdata'!W1712</f>
        <v>0</v>
      </c>
      <c r="Q1713" s="80">
        <f>'Activity rawdata'!X1712</f>
        <v>0</v>
      </c>
      <c r="R1713" s="84">
        <f t="shared" si="270"/>
        <v>0</v>
      </c>
      <c r="S1713" s="80">
        <f>'Activity rawdata'!Z1712</f>
        <v>0</v>
      </c>
      <c r="T1713" s="80">
        <f>'Activity rawdata'!AA1712</f>
        <v>0</v>
      </c>
      <c r="U1713" s="80">
        <f t="shared" si="271"/>
        <v>0</v>
      </c>
      <c r="V1713" s="81">
        <f t="shared" si="272"/>
        <v>0</v>
      </c>
      <c r="W1713" s="75">
        <f t="shared" si="273"/>
        <v>0</v>
      </c>
      <c r="X1713" s="75">
        <f t="shared" si="274"/>
        <v>0</v>
      </c>
      <c r="Y1713" s="75">
        <f t="shared" si="275"/>
        <v>0</v>
      </c>
      <c r="Z1713" s="82">
        <f t="shared" si="276"/>
        <v>0</v>
      </c>
      <c r="AA1713" s="75">
        <f t="shared" si="277"/>
        <v>0</v>
      </c>
      <c r="AB1713" s="75">
        <f t="shared" si="278"/>
        <v>0</v>
      </c>
      <c r="AC1713" s="82">
        <f t="shared" si="279"/>
        <v>0</v>
      </c>
    </row>
    <row r="1714" spans="1:29" x14ac:dyDescent="0.35">
      <c r="A1714" s="70" t="str">
        <f>'Activity rawdata'!A1713</f>
        <v>BH6112-1-207</v>
      </c>
      <c r="B1714" s="71" t="str">
        <f>'Activity rawdata'!B1713</f>
        <v>CSLB</v>
      </c>
      <c r="C1714" s="71" t="str">
        <f>IF('Activity rawdata'!C1713="PY","Planted",IF('Activity rawdata'!C1713="NY","Nat/Convert",IF('Activity rawdata'!C1713="NN","Nat/Nonconvert",IF('Activity rawdata'!C1713="OY","Planted"))))</f>
        <v>Planted</v>
      </c>
      <c r="D1714" s="70" t="str">
        <f>'Activity rawdata'!D1713</f>
        <v>STP3</v>
      </c>
      <c r="E1714" s="72" t="str">
        <f>'Activity rawdata'!E1713</f>
        <v>80</v>
      </c>
      <c r="F1714" s="73" t="str">
        <f>'Activity rawdata'!L1713</f>
        <v>NO</v>
      </c>
      <c r="G1714" s="72" t="str">
        <f>'Activity rawdata'!R1713</f>
        <v>2070</v>
      </c>
      <c r="H1714" s="72" t="str">
        <f>IF('Activity rawdata'!P1713="AHTHIN1","1st Thin",IF('Activity rawdata'!P1713="AHCC","Clearcut",IF('Activity rawdata'!P1713="AHTHSMZ","SMZ Thin",IF('Activity rawdata'!P1713="AHTHIN2","2nd Thin",IF('Activity rawdata'!P1713="AFERTE","Early Fert",IF('Activity rawdata'!P1713="AFERTM","Mid Fert",IF('Activity rawdata'!P1713="AFERTL","Late Fert",  IF('Activity rawdata'!P1713="ASP","Site Prep", IF('Activity rawdata'!P1713="APLT","Plant",  IF('Activity rawdata'!P1713="ANREG","Natural Regeneration"))))))))))</f>
        <v>Plant</v>
      </c>
      <c r="I1714" s="74">
        <f>'Activity rawdata'!O1713</f>
        <v>38.520000000000003</v>
      </c>
      <c r="J1714" s="75">
        <f>'Activity rawdata'!N1713</f>
        <v>1</v>
      </c>
      <c r="K1714" s="75">
        <f>'Activity rawdata'!AC1713</f>
        <v>0</v>
      </c>
      <c r="L1714" s="75">
        <f>'Activity rawdata'!AD1713</f>
        <v>0</v>
      </c>
      <c r="M1714" s="76" t="str">
        <f>'Activity rawdata'!AE1713</f>
        <v>-</v>
      </c>
      <c r="N1714" s="83">
        <f>'Activity rawdata'!T1713+'Activity rawdata'!U1713</f>
        <v>0</v>
      </c>
      <c r="O1714" s="80">
        <f>'Activity rawdata'!V1713</f>
        <v>0</v>
      </c>
      <c r="P1714" s="80">
        <f>'Activity rawdata'!W1713</f>
        <v>0</v>
      </c>
      <c r="Q1714" s="80">
        <f>'Activity rawdata'!X1713</f>
        <v>0</v>
      </c>
      <c r="R1714" s="84">
        <f t="shared" si="270"/>
        <v>0</v>
      </c>
      <c r="S1714" s="80">
        <f>'Activity rawdata'!Z1713</f>
        <v>0</v>
      </c>
      <c r="T1714" s="80">
        <f>'Activity rawdata'!AA1713</f>
        <v>0</v>
      </c>
      <c r="U1714" s="80">
        <f t="shared" si="271"/>
        <v>0</v>
      </c>
      <c r="V1714" s="81">
        <f t="shared" si="272"/>
        <v>0</v>
      </c>
      <c r="W1714" s="75">
        <f t="shared" si="273"/>
        <v>0</v>
      </c>
      <c r="X1714" s="75">
        <f t="shared" si="274"/>
        <v>0</v>
      </c>
      <c r="Y1714" s="75">
        <f t="shared" si="275"/>
        <v>0</v>
      </c>
      <c r="Z1714" s="82">
        <f t="shared" si="276"/>
        <v>0</v>
      </c>
      <c r="AA1714" s="75">
        <f t="shared" si="277"/>
        <v>0</v>
      </c>
      <c r="AB1714" s="75">
        <f t="shared" si="278"/>
        <v>0</v>
      </c>
      <c r="AC1714" s="82">
        <f t="shared" si="279"/>
        <v>0</v>
      </c>
    </row>
    <row r="1715" spans="1:29" x14ac:dyDescent="0.35">
      <c r="A1715" s="70" t="str">
        <f>'Activity rawdata'!A1714</f>
        <v>BH6112-1-232</v>
      </c>
      <c r="B1715" s="71" t="str">
        <f>'Activity rawdata'!B1714</f>
        <v>CSLB</v>
      </c>
      <c r="C1715" s="71" t="str">
        <f>IF('Activity rawdata'!C1714="PY","Planted",IF('Activity rawdata'!C1714="NY","Nat/Convert",IF('Activity rawdata'!C1714="NN","Nat/Nonconvert",IF('Activity rawdata'!C1714="OY","Planted"))))</f>
        <v>Planted</v>
      </c>
      <c r="D1715" s="70" t="str">
        <f>'Activity rawdata'!D1714</f>
        <v>STP3</v>
      </c>
      <c r="E1715" s="72" t="str">
        <f>'Activity rawdata'!E1714</f>
        <v>79</v>
      </c>
      <c r="F1715" s="73" t="str">
        <f>'Activity rawdata'!L1714</f>
        <v>NO</v>
      </c>
      <c r="G1715" s="72" t="str">
        <f>'Activity rawdata'!R1714</f>
        <v>2070</v>
      </c>
      <c r="H1715" s="72" t="str">
        <f>IF('Activity rawdata'!P1714="AHTHIN1","1st Thin",IF('Activity rawdata'!P1714="AHCC","Clearcut",IF('Activity rawdata'!P1714="AHTHSMZ","SMZ Thin",IF('Activity rawdata'!P1714="AHTHIN2","2nd Thin",IF('Activity rawdata'!P1714="AFERTE","Early Fert",IF('Activity rawdata'!P1714="AFERTM","Mid Fert",IF('Activity rawdata'!P1714="AFERTL","Late Fert",  IF('Activity rawdata'!P1714="ASP","Site Prep", IF('Activity rawdata'!P1714="APLT","Plant",  IF('Activity rawdata'!P1714="ANREG","Natural Regeneration"))))))))))</f>
        <v>Plant</v>
      </c>
      <c r="I1715" s="74">
        <f>'Activity rawdata'!O1714</f>
        <v>5.53</v>
      </c>
      <c r="J1715" s="75">
        <f>'Activity rawdata'!N1714</f>
        <v>1</v>
      </c>
      <c r="K1715" s="75">
        <f>'Activity rawdata'!AC1714</f>
        <v>0</v>
      </c>
      <c r="L1715" s="75">
        <f>'Activity rawdata'!AD1714</f>
        <v>0</v>
      </c>
      <c r="M1715" s="76" t="str">
        <f>'Activity rawdata'!AE1714</f>
        <v>-</v>
      </c>
      <c r="N1715" s="83">
        <f>'Activity rawdata'!T1714+'Activity rawdata'!U1714</f>
        <v>0</v>
      </c>
      <c r="O1715" s="80">
        <f>'Activity rawdata'!V1714</f>
        <v>0</v>
      </c>
      <c r="P1715" s="80">
        <f>'Activity rawdata'!W1714</f>
        <v>0</v>
      </c>
      <c r="Q1715" s="80">
        <f>'Activity rawdata'!X1714</f>
        <v>0</v>
      </c>
      <c r="R1715" s="84">
        <f t="shared" si="270"/>
        <v>0</v>
      </c>
      <c r="S1715" s="80">
        <f>'Activity rawdata'!Z1714</f>
        <v>0</v>
      </c>
      <c r="T1715" s="80">
        <f>'Activity rawdata'!AA1714</f>
        <v>0</v>
      </c>
      <c r="U1715" s="80">
        <f t="shared" si="271"/>
        <v>0</v>
      </c>
      <c r="V1715" s="81">
        <f t="shared" si="272"/>
        <v>0</v>
      </c>
      <c r="W1715" s="75">
        <f t="shared" si="273"/>
        <v>0</v>
      </c>
      <c r="X1715" s="75">
        <f t="shared" si="274"/>
        <v>0</v>
      </c>
      <c r="Y1715" s="75">
        <f t="shared" si="275"/>
        <v>0</v>
      </c>
      <c r="Z1715" s="82">
        <f t="shared" si="276"/>
        <v>0</v>
      </c>
      <c r="AA1715" s="75">
        <f t="shared" si="277"/>
        <v>0</v>
      </c>
      <c r="AB1715" s="75">
        <f t="shared" si="278"/>
        <v>0</v>
      </c>
      <c r="AC1715" s="82">
        <f t="shared" si="279"/>
        <v>0</v>
      </c>
    </row>
    <row r="1716" spans="1:29" x14ac:dyDescent="0.35">
      <c r="A1716" s="70" t="str">
        <f>'Activity rawdata'!A1715</f>
        <v>BH6112-1-256</v>
      </c>
      <c r="B1716" s="71" t="str">
        <f>'Activity rawdata'!B1715</f>
        <v>CSLB</v>
      </c>
      <c r="C1716" s="71" t="str">
        <f>IF('Activity rawdata'!C1715="PY","Planted",IF('Activity rawdata'!C1715="NY","Nat/Convert",IF('Activity rawdata'!C1715="NN","Nat/Nonconvert",IF('Activity rawdata'!C1715="OY","Planted"))))</f>
        <v>Planted</v>
      </c>
      <c r="D1716" s="70" t="str">
        <f>'Activity rawdata'!D1715</f>
        <v>STP3</v>
      </c>
      <c r="E1716" s="72" t="str">
        <f>'Activity rawdata'!E1715</f>
        <v>79</v>
      </c>
      <c r="F1716" s="73" t="str">
        <f>'Activity rawdata'!L1715</f>
        <v>NO</v>
      </c>
      <c r="G1716" s="72" t="str">
        <f>'Activity rawdata'!R1715</f>
        <v>2070</v>
      </c>
      <c r="H1716" s="72" t="str">
        <f>IF('Activity rawdata'!P1715="AHTHIN1","1st Thin",IF('Activity rawdata'!P1715="AHCC","Clearcut",IF('Activity rawdata'!P1715="AHTHSMZ","SMZ Thin",IF('Activity rawdata'!P1715="AHTHIN2","2nd Thin",IF('Activity rawdata'!P1715="AFERTE","Early Fert",IF('Activity rawdata'!P1715="AFERTM","Mid Fert",IF('Activity rawdata'!P1715="AFERTL","Late Fert",  IF('Activity rawdata'!P1715="ASP","Site Prep", IF('Activity rawdata'!P1715="APLT","Plant",  IF('Activity rawdata'!P1715="ANREG","Natural Regeneration"))))))))))</f>
        <v>Plant</v>
      </c>
      <c r="I1716" s="74">
        <f>'Activity rawdata'!O1715</f>
        <v>16.399999999999999</v>
      </c>
      <c r="J1716" s="75">
        <f>'Activity rawdata'!N1715</f>
        <v>1</v>
      </c>
      <c r="K1716" s="75">
        <f>'Activity rawdata'!AC1715</f>
        <v>0</v>
      </c>
      <c r="L1716" s="75">
        <f>'Activity rawdata'!AD1715</f>
        <v>0</v>
      </c>
      <c r="M1716" s="76" t="str">
        <f>'Activity rawdata'!AE1715</f>
        <v>-</v>
      </c>
      <c r="N1716" s="83">
        <f>'Activity rawdata'!T1715+'Activity rawdata'!U1715</f>
        <v>0</v>
      </c>
      <c r="O1716" s="80">
        <f>'Activity rawdata'!V1715</f>
        <v>0</v>
      </c>
      <c r="P1716" s="80">
        <f>'Activity rawdata'!W1715</f>
        <v>0</v>
      </c>
      <c r="Q1716" s="80">
        <f>'Activity rawdata'!X1715</f>
        <v>0</v>
      </c>
      <c r="R1716" s="84">
        <f t="shared" si="270"/>
        <v>0</v>
      </c>
      <c r="S1716" s="80">
        <f>'Activity rawdata'!Z1715</f>
        <v>0</v>
      </c>
      <c r="T1716" s="80">
        <f>'Activity rawdata'!AA1715</f>
        <v>0</v>
      </c>
      <c r="U1716" s="80">
        <f t="shared" si="271"/>
        <v>0</v>
      </c>
      <c r="V1716" s="81">
        <f t="shared" si="272"/>
        <v>0</v>
      </c>
      <c r="W1716" s="75">
        <f t="shared" si="273"/>
        <v>0</v>
      </c>
      <c r="X1716" s="75">
        <f t="shared" si="274"/>
        <v>0</v>
      </c>
      <c r="Y1716" s="75">
        <f t="shared" si="275"/>
        <v>0</v>
      </c>
      <c r="Z1716" s="82">
        <f t="shared" si="276"/>
        <v>0</v>
      </c>
      <c r="AA1716" s="75">
        <f t="shared" si="277"/>
        <v>0</v>
      </c>
      <c r="AB1716" s="75">
        <f t="shared" si="278"/>
        <v>0</v>
      </c>
      <c r="AC1716" s="82">
        <f t="shared" si="279"/>
        <v>0</v>
      </c>
    </row>
    <row r="1717" spans="1:29" x14ac:dyDescent="0.35">
      <c r="A1717" s="70" t="str">
        <f>'Activity rawdata'!A1716</f>
        <v>BH6112-1-257</v>
      </c>
      <c r="B1717" s="71" t="str">
        <f>'Activity rawdata'!B1716</f>
        <v>CSLB</v>
      </c>
      <c r="C1717" s="71" t="str">
        <f>IF('Activity rawdata'!C1716="PY","Planted",IF('Activity rawdata'!C1716="NY","Nat/Convert",IF('Activity rawdata'!C1716="NN","Nat/Nonconvert",IF('Activity rawdata'!C1716="OY","Planted"))))</f>
        <v>Planted</v>
      </c>
      <c r="D1717" s="70" t="str">
        <f>'Activity rawdata'!D1716</f>
        <v>STP3</v>
      </c>
      <c r="E1717" s="72" t="str">
        <f>'Activity rawdata'!E1716</f>
        <v>73</v>
      </c>
      <c r="F1717" s="73" t="str">
        <f>'Activity rawdata'!L1716</f>
        <v>NO</v>
      </c>
      <c r="G1717" s="72" t="str">
        <f>'Activity rawdata'!R1716</f>
        <v>2070</v>
      </c>
      <c r="H1717" s="72" t="str">
        <f>IF('Activity rawdata'!P1716="AHTHIN1","1st Thin",IF('Activity rawdata'!P1716="AHCC","Clearcut",IF('Activity rawdata'!P1716="AHTHSMZ","SMZ Thin",IF('Activity rawdata'!P1716="AHTHIN2","2nd Thin",IF('Activity rawdata'!P1716="AFERTE","Early Fert",IF('Activity rawdata'!P1716="AFERTM","Mid Fert",IF('Activity rawdata'!P1716="AFERTL","Late Fert",  IF('Activity rawdata'!P1716="ASP","Site Prep", IF('Activity rawdata'!P1716="APLT","Plant",  IF('Activity rawdata'!P1716="ANREG","Natural Regeneration"))))))))))</f>
        <v>Plant</v>
      </c>
      <c r="I1717" s="74">
        <f>'Activity rawdata'!O1716</f>
        <v>29.57</v>
      </c>
      <c r="J1717" s="75">
        <f>'Activity rawdata'!N1716</f>
        <v>1</v>
      </c>
      <c r="K1717" s="75">
        <f>'Activity rawdata'!AC1716</f>
        <v>0</v>
      </c>
      <c r="L1717" s="75">
        <f>'Activity rawdata'!AD1716</f>
        <v>0</v>
      </c>
      <c r="M1717" s="76" t="str">
        <f>'Activity rawdata'!AE1716</f>
        <v>-</v>
      </c>
      <c r="N1717" s="83">
        <f>'Activity rawdata'!T1716+'Activity rawdata'!U1716</f>
        <v>0</v>
      </c>
      <c r="O1717" s="80">
        <f>'Activity rawdata'!V1716</f>
        <v>0</v>
      </c>
      <c r="P1717" s="80">
        <f>'Activity rawdata'!W1716</f>
        <v>0</v>
      </c>
      <c r="Q1717" s="80">
        <f>'Activity rawdata'!X1716</f>
        <v>0</v>
      </c>
      <c r="R1717" s="84">
        <f t="shared" si="270"/>
        <v>0</v>
      </c>
      <c r="S1717" s="80">
        <f>'Activity rawdata'!Z1716</f>
        <v>0</v>
      </c>
      <c r="T1717" s="80">
        <f>'Activity rawdata'!AA1716</f>
        <v>0</v>
      </c>
      <c r="U1717" s="80">
        <f t="shared" si="271"/>
        <v>0</v>
      </c>
      <c r="V1717" s="81">
        <f t="shared" si="272"/>
        <v>0</v>
      </c>
      <c r="W1717" s="75">
        <f t="shared" si="273"/>
        <v>0</v>
      </c>
      <c r="X1717" s="75">
        <f t="shared" si="274"/>
        <v>0</v>
      </c>
      <c r="Y1717" s="75">
        <f t="shared" si="275"/>
        <v>0</v>
      </c>
      <c r="Z1717" s="82">
        <f t="shared" si="276"/>
        <v>0</v>
      </c>
      <c r="AA1717" s="75">
        <f t="shared" si="277"/>
        <v>0</v>
      </c>
      <c r="AB1717" s="75">
        <f t="shared" si="278"/>
        <v>0</v>
      </c>
      <c r="AC1717" s="82">
        <f t="shared" si="279"/>
        <v>0</v>
      </c>
    </row>
    <row r="1718" spans="1:29" x14ac:dyDescent="0.35">
      <c r="A1718" s="70" t="str">
        <f>'Activity rawdata'!A1717</f>
        <v>BH6112-1-258</v>
      </c>
      <c r="B1718" s="71" t="str">
        <f>'Activity rawdata'!B1717</f>
        <v>CSLB</v>
      </c>
      <c r="C1718" s="71" t="str">
        <f>IF('Activity rawdata'!C1717="PY","Planted",IF('Activity rawdata'!C1717="NY","Nat/Convert",IF('Activity rawdata'!C1717="NN","Nat/Nonconvert",IF('Activity rawdata'!C1717="OY","Planted"))))</f>
        <v>Planted</v>
      </c>
      <c r="D1718" s="70" t="str">
        <f>'Activity rawdata'!D1717</f>
        <v>STP3</v>
      </c>
      <c r="E1718" s="72" t="str">
        <f>'Activity rawdata'!E1717</f>
        <v>72</v>
      </c>
      <c r="F1718" s="73" t="str">
        <f>'Activity rawdata'!L1717</f>
        <v>NO</v>
      </c>
      <c r="G1718" s="72" t="str">
        <f>'Activity rawdata'!R1717</f>
        <v>2070</v>
      </c>
      <c r="H1718" s="72" t="str">
        <f>IF('Activity rawdata'!P1717="AHTHIN1","1st Thin",IF('Activity rawdata'!P1717="AHCC","Clearcut",IF('Activity rawdata'!P1717="AHTHSMZ","SMZ Thin",IF('Activity rawdata'!P1717="AHTHIN2","2nd Thin",IF('Activity rawdata'!P1717="AFERTE","Early Fert",IF('Activity rawdata'!P1717="AFERTM","Mid Fert",IF('Activity rawdata'!P1717="AFERTL","Late Fert",  IF('Activity rawdata'!P1717="ASP","Site Prep", IF('Activity rawdata'!P1717="APLT","Plant",  IF('Activity rawdata'!P1717="ANREG","Natural Regeneration"))))))))))</f>
        <v>Plant</v>
      </c>
      <c r="I1718" s="74">
        <f>'Activity rawdata'!O1717</f>
        <v>82.63</v>
      </c>
      <c r="J1718" s="75">
        <f>'Activity rawdata'!N1717</f>
        <v>1</v>
      </c>
      <c r="K1718" s="75">
        <f>'Activity rawdata'!AC1717</f>
        <v>0</v>
      </c>
      <c r="L1718" s="75">
        <f>'Activity rawdata'!AD1717</f>
        <v>0</v>
      </c>
      <c r="M1718" s="76" t="str">
        <f>'Activity rawdata'!AE1717</f>
        <v>-</v>
      </c>
      <c r="N1718" s="83">
        <f>'Activity rawdata'!T1717+'Activity rawdata'!U1717</f>
        <v>0</v>
      </c>
      <c r="O1718" s="80">
        <f>'Activity rawdata'!V1717</f>
        <v>0</v>
      </c>
      <c r="P1718" s="80">
        <f>'Activity rawdata'!W1717</f>
        <v>0</v>
      </c>
      <c r="Q1718" s="80">
        <f>'Activity rawdata'!X1717</f>
        <v>0</v>
      </c>
      <c r="R1718" s="84">
        <f t="shared" si="270"/>
        <v>0</v>
      </c>
      <c r="S1718" s="80">
        <f>'Activity rawdata'!Z1717</f>
        <v>0</v>
      </c>
      <c r="T1718" s="80">
        <f>'Activity rawdata'!AA1717</f>
        <v>0</v>
      </c>
      <c r="U1718" s="80">
        <f t="shared" si="271"/>
        <v>0</v>
      </c>
      <c r="V1718" s="81">
        <f t="shared" si="272"/>
        <v>0</v>
      </c>
      <c r="W1718" s="75">
        <f t="shared" si="273"/>
        <v>0</v>
      </c>
      <c r="X1718" s="75">
        <f t="shared" si="274"/>
        <v>0</v>
      </c>
      <c r="Y1718" s="75">
        <f t="shared" si="275"/>
        <v>0</v>
      </c>
      <c r="Z1718" s="82">
        <f t="shared" si="276"/>
        <v>0</v>
      </c>
      <c r="AA1718" s="75">
        <f t="shared" si="277"/>
        <v>0</v>
      </c>
      <c r="AB1718" s="75">
        <f t="shared" si="278"/>
        <v>0</v>
      </c>
      <c r="AC1718" s="82">
        <f t="shared" si="279"/>
        <v>0</v>
      </c>
    </row>
    <row r="1719" spans="1:29" x14ac:dyDescent="0.35">
      <c r="A1719" s="70" t="str">
        <f>'Activity rawdata'!A1718</f>
        <v>BH6112-1-372</v>
      </c>
      <c r="B1719" s="71" t="str">
        <f>'Activity rawdata'!B1718</f>
        <v>CSLB</v>
      </c>
      <c r="C1719" s="71" t="str">
        <f>IF('Activity rawdata'!C1718="PY","Planted",IF('Activity rawdata'!C1718="NY","Nat/Convert",IF('Activity rawdata'!C1718="NN","Nat/Nonconvert",IF('Activity rawdata'!C1718="OY","Planted"))))</f>
        <v>Planted</v>
      </c>
      <c r="D1719" s="70" t="str">
        <f>'Activity rawdata'!D1718</f>
        <v>STP3</v>
      </c>
      <c r="E1719" s="72" t="str">
        <f>'Activity rawdata'!E1718</f>
        <v>79</v>
      </c>
      <c r="F1719" s="73" t="str">
        <f>'Activity rawdata'!L1718</f>
        <v>NO</v>
      </c>
      <c r="G1719" s="72" t="str">
        <f>'Activity rawdata'!R1718</f>
        <v>2070</v>
      </c>
      <c r="H1719" s="72" t="str">
        <f>IF('Activity rawdata'!P1718="AHTHIN1","1st Thin",IF('Activity rawdata'!P1718="AHCC","Clearcut",IF('Activity rawdata'!P1718="AHTHSMZ","SMZ Thin",IF('Activity rawdata'!P1718="AHTHIN2","2nd Thin",IF('Activity rawdata'!P1718="AFERTE","Early Fert",IF('Activity rawdata'!P1718="AFERTM","Mid Fert",IF('Activity rawdata'!P1718="AFERTL","Late Fert",  IF('Activity rawdata'!P1718="ASP","Site Prep", IF('Activity rawdata'!P1718="APLT","Plant",  IF('Activity rawdata'!P1718="ANREG","Natural Regeneration"))))))))))</f>
        <v>Plant</v>
      </c>
      <c r="I1719" s="74">
        <f>'Activity rawdata'!O1718</f>
        <v>51.79</v>
      </c>
      <c r="J1719" s="75">
        <f>'Activity rawdata'!N1718</f>
        <v>1</v>
      </c>
      <c r="K1719" s="75">
        <f>'Activity rawdata'!AC1718</f>
        <v>0</v>
      </c>
      <c r="L1719" s="75">
        <f>'Activity rawdata'!AD1718</f>
        <v>0</v>
      </c>
      <c r="M1719" s="76" t="str">
        <f>'Activity rawdata'!AE1718</f>
        <v>-</v>
      </c>
      <c r="N1719" s="83">
        <f>'Activity rawdata'!T1718+'Activity rawdata'!U1718</f>
        <v>0</v>
      </c>
      <c r="O1719" s="80">
        <f>'Activity rawdata'!V1718</f>
        <v>0</v>
      </c>
      <c r="P1719" s="80">
        <f>'Activity rawdata'!W1718</f>
        <v>0</v>
      </c>
      <c r="Q1719" s="80">
        <f>'Activity rawdata'!X1718</f>
        <v>0</v>
      </c>
      <c r="R1719" s="84">
        <f t="shared" si="270"/>
        <v>0</v>
      </c>
      <c r="S1719" s="80">
        <f>'Activity rawdata'!Z1718</f>
        <v>0</v>
      </c>
      <c r="T1719" s="80">
        <f>'Activity rawdata'!AA1718</f>
        <v>0</v>
      </c>
      <c r="U1719" s="80">
        <f t="shared" si="271"/>
        <v>0</v>
      </c>
      <c r="V1719" s="81">
        <f t="shared" si="272"/>
        <v>0</v>
      </c>
      <c r="W1719" s="75">
        <f t="shared" si="273"/>
        <v>0</v>
      </c>
      <c r="X1719" s="75">
        <f t="shared" si="274"/>
        <v>0</v>
      </c>
      <c r="Y1719" s="75">
        <f t="shared" si="275"/>
        <v>0</v>
      </c>
      <c r="Z1719" s="82">
        <f t="shared" si="276"/>
        <v>0</v>
      </c>
      <c r="AA1719" s="75">
        <f t="shared" si="277"/>
        <v>0</v>
      </c>
      <c r="AB1719" s="75">
        <f t="shared" si="278"/>
        <v>0</v>
      </c>
      <c r="AC1719" s="82">
        <f t="shared" si="279"/>
        <v>0</v>
      </c>
    </row>
    <row r="1720" spans="1:29" x14ac:dyDescent="0.35">
      <c r="A1720" s="70" t="str">
        <f>'Activity rawdata'!A1719</f>
        <v>BH6112-1-392</v>
      </c>
      <c r="B1720" s="71" t="str">
        <f>'Activity rawdata'!B1719</f>
        <v>CSLB</v>
      </c>
      <c r="C1720" s="71" t="str">
        <f>IF('Activity rawdata'!C1719="PY","Planted",IF('Activity rawdata'!C1719="NY","Nat/Convert",IF('Activity rawdata'!C1719="NN","Nat/Nonconvert",IF('Activity rawdata'!C1719="OY","Planted"))))</f>
        <v>Planted</v>
      </c>
      <c r="D1720" s="70" t="str">
        <f>'Activity rawdata'!D1719</f>
        <v>STP3</v>
      </c>
      <c r="E1720" s="72" t="str">
        <f>'Activity rawdata'!E1719</f>
        <v>72</v>
      </c>
      <c r="F1720" s="73" t="str">
        <f>'Activity rawdata'!L1719</f>
        <v>NO</v>
      </c>
      <c r="G1720" s="72" t="str">
        <f>'Activity rawdata'!R1719</f>
        <v>2070</v>
      </c>
      <c r="H1720" s="72" t="str">
        <f>IF('Activity rawdata'!P1719="AHTHIN1","1st Thin",IF('Activity rawdata'!P1719="AHCC","Clearcut",IF('Activity rawdata'!P1719="AHTHSMZ","SMZ Thin",IF('Activity rawdata'!P1719="AHTHIN2","2nd Thin",IF('Activity rawdata'!P1719="AFERTE","Early Fert",IF('Activity rawdata'!P1719="AFERTM","Mid Fert",IF('Activity rawdata'!P1719="AFERTL","Late Fert",  IF('Activity rawdata'!P1719="ASP","Site Prep", IF('Activity rawdata'!P1719="APLT","Plant",  IF('Activity rawdata'!P1719="ANREG","Natural Regeneration"))))))))))</f>
        <v>Plant</v>
      </c>
      <c r="I1720" s="74">
        <f>'Activity rawdata'!O1719</f>
        <v>90.34</v>
      </c>
      <c r="J1720" s="75">
        <f>'Activity rawdata'!N1719</f>
        <v>1</v>
      </c>
      <c r="K1720" s="75">
        <f>'Activity rawdata'!AC1719</f>
        <v>0</v>
      </c>
      <c r="L1720" s="75">
        <f>'Activity rawdata'!AD1719</f>
        <v>0</v>
      </c>
      <c r="M1720" s="76" t="str">
        <f>'Activity rawdata'!AE1719</f>
        <v>-</v>
      </c>
      <c r="N1720" s="83">
        <f>'Activity rawdata'!T1719+'Activity rawdata'!U1719</f>
        <v>0</v>
      </c>
      <c r="O1720" s="80">
        <f>'Activity rawdata'!V1719</f>
        <v>0</v>
      </c>
      <c r="P1720" s="80">
        <f>'Activity rawdata'!W1719</f>
        <v>0</v>
      </c>
      <c r="Q1720" s="80">
        <f>'Activity rawdata'!X1719</f>
        <v>0</v>
      </c>
      <c r="R1720" s="84">
        <f t="shared" si="270"/>
        <v>0</v>
      </c>
      <c r="S1720" s="80">
        <f>'Activity rawdata'!Z1719</f>
        <v>0</v>
      </c>
      <c r="T1720" s="80">
        <f>'Activity rawdata'!AA1719</f>
        <v>0</v>
      </c>
      <c r="U1720" s="80">
        <f t="shared" si="271"/>
        <v>0</v>
      </c>
      <c r="V1720" s="81">
        <f t="shared" si="272"/>
        <v>0</v>
      </c>
      <c r="W1720" s="75">
        <f t="shared" si="273"/>
        <v>0</v>
      </c>
      <c r="X1720" s="75">
        <f t="shared" si="274"/>
        <v>0</v>
      </c>
      <c r="Y1720" s="75">
        <f t="shared" si="275"/>
        <v>0</v>
      </c>
      <c r="Z1720" s="82">
        <f t="shared" si="276"/>
        <v>0</v>
      </c>
      <c r="AA1720" s="75">
        <f t="shared" si="277"/>
        <v>0</v>
      </c>
      <c r="AB1720" s="75">
        <f t="shared" si="278"/>
        <v>0</v>
      </c>
      <c r="AC1720" s="82">
        <f t="shared" si="279"/>
        <v>0</v>
      </c>
    </row>
    <row r="1721" spans="1:29" x14ac:dyDescent="0.35">
      <c r="A1721" s="70" t="str">
        <f>'Activity rawdata'!A1720</f>
        <v>BH6125-1-274</v>
      </c>
      <c r="B1721" s="71" t="str">
        <f>'Activity rawdata'!B1720</f>
        <v>CSLB</v>
      </c>
      <c r="C1721" s="71" t="str">
        <f>IF('Activity rawdata'!C1720="PY","Planted",IF('Activity rawdata'!C1720="NY","Nat/Convert",IF('Activity rawdata'!C1720="NN","Nat/Nonconvert",IF('Activity rawdata'!C1720="OY","Planted"))))</f>
        <v>Planted</v>
      </c>
      <c r="D1721" s="70" t="str">
        <f>'Activity rawdata'!D1720</f>
        <v>STP3</v>
      </c>
      <c r="E1721" s="72" t="str">
        <f>'Activity rawdata'!E1720</f>
        <v>79</v>
      </c>
      <c r="F1721" s="73" t="str">
        <f>'Activity rawdata'!L1720</f>
        <v>NO</v>
      </c>
      <c r="G1721" s="72" t="str">
        <f>'Activity rawdata'!R1720</f>
        <v>2070</v>
      </c>
      <c r="H1721" s="72" t="str">
        <f>IF('Activity rawdata'!P1720="AHTHIN1","1st Thin",IF('Activity rawdata'!P1720="AHCC","Clearcut",IF('Activity rawdata'!P1720="AHTHSMZ","SMZ Thin",IF('Activity rawdata'!P1720="AHTHIN2","2nd Thin",IF('Activity rawdata'!P1720="AFERTE","Early Fert",IF('Activity rawdata'!P1720="AFERTM","Mid Fert",IF('Activity rawdata'!P1720="AFERTL","Late Fert",  IF('Activity rawdata'!P1720="ASP","Site Prep", IF('Activity rawdata'!P1720="APLT","Plant",  IF('Activity rawdata'!P1720="ANREG","Natural Regeneration"))))))))))</f>
        <v>Plant</v>
      </c>
      <c r="I1721" s="74">
        <f>'Activity rawdata'!O1720</f>
        <v>13.74</v>
      </c>
      <c r="J1721" s="75">
        <f>'Activity rawdata'!N1720</f>
        <v>1</v>
      </c>
      <c r="K1721" s="75">
        <f>'Activity rawdata'!AC1720</f>
        <v>0</v>
      </c>
      <c r="L1721" s="75">
        <f>'Activity rawdata'!AD1720</f>
        <v>0</v>
      </c>
      <c r="M1721" s="76" t="str">
        <f>'Activity rawdata'!AE1720</f>
        <v>-</v>
      </c>
      <c r="N1721" s="83">
        <f>'Activity rawdata'!T1720+'Activity rawdata'!U1720</f>
        <v>0</v>
      </c>
      <c r="O1721" s="80">
        <f>'Activity rawdata'!V1720</f>
        <v>0</v>
      </c>
      <c r="P1721" s="80">
        <f>'Activity rawdata'!W1720</f>
        <v>0</v>
      </c>
      <c r="Q1721" s="80">
        <f>'Activity rawdata'!X1720</f>
        <v>0</v>
      </c>
      <c r="R1721" s="84">
        <f t="shared" si="270"/>
        <v>0</v>
      </c>
      <c r="S1721" s="80">
        <f>'Activity rawdata'!Z1720</f>
        <v>0</v>
      </c>
      <c r="T1721" s="80">
        <f>'Activity rawdata'!AA1720</f>
        <v>0</v>
      </c>
      <c r="U1721" s="80">
        <f t="shared" si="271"/>
        <v>0</v>
      </c>
      <c r="V1721" s="81">
        <f t="shared" si="272"/>
        <v>0</v>
      </c>
      <c r="W1721" s="75">
        <f t="shared" si="273"/>
        <v>0</v>
      </c>
      <c r="X1721" s="75">
        <f t="shared" si="274"/>
        <v>0</v>
      </c>
      <c r="Y1721" s="75">
        <f t="shared" si="275"/>
        <v>0</v>
      </c>
      <c r="Z1721" s="82">
        <f t="shared" si="276"/>
        <v>0</v>
      </c>
      <c r="AA1721" s="75">
        <f t="shared" si="277"/>
        <v>0</v>
      </c>
      <c r="AB1721" s="75">
        <f t="shared" si="278"/>
        <v>0</v>
      </c>
      <c r="AC1721" s="82">
        <f t="shared" si="279"/>
        <v>0</v>
      </c>
    </row>
    <row r="1722" spans="1:29" x14ac:dyDescent="0.35">
      <c r="A1722" s="70" t="str">
        <f>'Activity rawdata'!A1721</f>
        <v>BH6112-1-213</v>
      </c>
      <c r="B1722" s="71" t="str">
        <f>'Activity rawdata'!B1721</f>
        <v>CSLB</v>
      </c>
      <c r="C1722" s="71" t="str">
        <f>IF('Activity rawdata'!C1721="PY","Planted",IF('Activity rawdata'!C1721="NY","Nat/Convert",IF('Activity rawdata'!C1721="NN","Nat/Nonconvert",IF('Activity rawdata'!C1721="OY","Planted"))))</f>
        <v>Planted</v>
      </c>
      <c r="D1722" s="70" t="str">
        <f>'Activity rawdata'!D1721</f>
        <v>STP3</v>
      </c>
      <c r="E1722" s="72" t="str">
        <f>'Activity rawdata'!E1721</f>
        <v>72</v>
      </c>
      <c r="F1722" s="73" t="str">
        <f>'Activity rawdata'!L1721</f>
        <v>NO</v>
      </c>
      <c r="G1722" s="72" t="str">
        <f>'Activity rawdata'!R1721</f>
        <v>2070</v>
      </c>
      <c r="H1722" s="72" t="str">
        <f>IF('Activity rawdata'!P1721="AHTHIN1","1st Thin",IF('Activity rawdata'!P1721="AHCC","Clearcut",IF('Activity rawdata'!P1721="AHTHSMZ","SMZ Thin",IF('Activity rawdata'!P1721="AHTHIN2","2nd Thin",IF('Activity rawdata'!P1721="AFERTE","Early Fert",IF('Activity rawdata'!P1721="AFERTM","Mid Fert",IF('Activity rawdata'!P1721="AFERTL","Late Fert",  IF('Activity rawdata'!P1721="ASP","Site Prep", IF('Activity rawdata'!P1721="APLT","Plant",  IF('Activity rawdata'!P1721="ANREG","Natural Regeneration"))))))))))</f>
        <v>Plant</v>
      </c>
      <c r="I1722" s="74">
        <f>'Activity rawdata'!O1721</f>
        <v>49.27</v>
      </c>
      <c r="J1722" s="75">
        <f>'Activity rawdata'!N1721</f>
        <v>1</v>
      </c>
      <c r="K1722" s="75">
        <f>'Activity rawdata'!AC1721</f>
        <v>0</v>
      </c>
      <c r="L1722" s="75">
        <f>'Activity rawdata'!AD1721</f>
        <v>0</v>
      </c>
      <c r="M1722" s="76" t="str">
        <f>'Activity rawdata'!AE1721</f>
        <v>-</v>
      </c>
      <c r="N1722" s="83">
        <f>'Activity rawdata'!T1721+'Activity rawdata'!U1721</f>
        <v>0</v>
      </c>
      <c r="O1722" s="80">
        <f>'Activity rawdata'!V1721</f>
        <v>0</v>
      </c>
      <c r="P1722" s="80">
        <f>'Activity rawdata'!W1721</f>
        <v>0</v>
      </c>
      <c r="Q1722" s="80">
        <f>'Activity rawdata'!X1721</f>
        <v>0</v>
      </c>
      <c r="R1722" s="84">
        <f t="shared" si="270"/>
        <v>0</v>
      </c>
      <c r="S1722" s="80">
        <f>'Activity rawdata'!Z1721</f>
        <v>0</v>
      </c>
      <c r="T1722" s="80">
        <f>'Activity rawdata'!AA1721</f>
        <v>0</v>
      </c>
      <c r="U1722" s="80">
        <f t="shared" si="271"/>
        <v>0</v>
      </c>
      <c r="V1722" s="81">
        <f t="shared" si="272"/>
        <v>0</v>
      </c>
      <c r="W1722" s="75">
        <f t="shared" si="273"/>
        <v>0</v>
      </c>
      <c r="X1722" s="75">
        <f t="shared" si="274"/>
        <v>0</v>
      </c>
      <c r="Y1722" s="75">
        <f t="shared" si="275"/>
        <v>0</v>
      </c>
      <c r="Z1722" s="82">
        <f t="shared" si="276"/>
        <v>0</v>
      </c>
      <c r="AA1722" s="75">
        <f t="shared" si="277"/>
        <v>0</v>
      </c>
      <c r="AB1722" s="75">
        <f t="shared" si="278"/>
        <v>0</v>
      </c>
      <c r="AC1722" s="82">
        <f t="shared" si="279"/>
        <v>0</v>
      </c>
    </row>
    <row r="1723" spans="1:29" x14ac:dyDescent="0.35">
      <c r="A1723" s="70" t="str">
        <f>'Activity rawdata'!A1722</f>
        <v>BH6112-1-202</v>
      </c>
      <c r="B1723" s="71" t="str">
        <f>'Activity rawdata'!B1722</f>
        <v>CSLB</v>
      </c>
      <c r="C1723" s="71" t="str">
        <f>IF('Activity rawdata'!C1722="PY","Planted",IF('Activity rawdata'!C1722="NY","Nat/Convert",IF('Activity rawdata'!C1722="NN","Nat/Nonconvert",IF('Activity rawdata'!C1722="OY","Planted"))))</f>
        <v>Planted</v>
      </c>
      <c r="D1723" s="70" t="str">
        <f>'Activity rawdata'!D1722</f>
        <v>STP3</v>
      </c>
      <c r="E1723" s="72" t="str">
        <f>'Activity rawdata'!E1722</f>
        <v>69</v>
      </c>
      <c r="F1723" s="73" t="str">
        <f>'Activity rawdata'!L1722</f>
        <v>NO</v>
      </c>
      <c r="G1723" s="72" t="str">
        <f>'Activity rawdata'!R1722</f>
        <v>2070</v>
      </c>
      <c r="H1723" s="72" t="str">
        <f>IF('Activity rawdata'!P1722="AHTHIN1","1st Thin",IF('Activity rawdata'!P1722="AHCC","Clearcut",IF('Activity rawdata'!P1722="AHTHSMZ","SMZ Thin",IF('Activity rawdata'!P1722="AHTHIN2","2nd Thin",IF('Activity rawdata'!P1722="AFERTE","Early Fert",IF('Activity rawdata'!P1722="AFERTM","Mid Fert",IF('Activity rawdata'!P1722="AFERTL","Late Fert",  IF('Activity rawdata'!P1722="ASP","Site Prep", IF('Activity rawdata'!P1722="APLT","Plant",  IF('Activity rawdata'!P1722="ANREG","Natural Regeneration"))))))))))</f>
        <v>Plant</v>
      </c>
      <c r="I1723" s="74">
        <f>'Activity rawdata'!O1722</f>
        <v>24.8</v>
      </c>
      <c r="J1723" s="75">
        <f>'Activity rawdata'!N1722</f>
        <v>1</v>
      </c>
      <c r="K1723" s="75">
        <f>'Activity rawdata'!AC1722</f>
        <v>0</v>
      </c>
      <c r="L1723" s="75">
        <f>'Activity rawdata'!AD1722</f>
        <v>0</v>
      </c>
      <c r="M1723" s="76" t="str">
        <f>'Activity rawdata'!AE1722</f>
        <v>-</v>
      </c>
      <c r="N1723" s="83">
        <f>'Activity rawdata'!T1722+'Activity rawdata'!U1722</f>
        <v>0</v>
      </c>
      <c r="O1723" s="80">
        <f>'Activity rawdata'!V1722</f>
        <v>0</v>
      </c>
      <c r="P1723" s="80">
        <f>'Activity rawdata'!W1722</f>
        <v>0</v>
      </c>
      <c r="Q1723" s="80">
        <f>'Activity rawdata'!X1722</f>
        <v>0</v>
      </c>
      <c r="R1723" s="84">
        <f t="shared" si="270"/>
        <v>0</v>
      </c>
      <c r="S1723" s="80">
        <f>'Activity rawdata'!Z1722</f>
        <v>0</v>
      </c>
      <c r="T1723" s="80">
        <f>'Activity rawdata'!AA1722</f>
        <v>0</v>
      </c>
      <c r="U1723" s="80">
        <f t="shared" si="271"/>
        <v>0</v>
      </c>
      <c r="V1723" s="81">
        <f t="shared" si="272"/>
        <v>0</v>
      </c>
      <c r="W1723" s="75">
        <f t="shared" si="273"/>
        <v>0</v>
      </c>
      <c r="X1723" s="75">
        <f t="shared" si="274"/>
        <v>0</v>
      </c>
      <c r="Y1723" s="75">
        <f t="shared" si="275"/>
        <v>0</v>
      </c>
      <c r="Z1723" s="82">
        <f t="shared" si="276"/>
        <v>0</v>
      </c>
      <c r="AA1723" s="75">
        <f t="shared" si="277"/>
        <v>0</v>
      </c>
      <c r="AB1723" s="75">
        <f t="shared" si="278"/>
        <v>0</v>
      </c>
      <c r="AC1723" s="82">
        <f t="shared" si="279"/>
        <v>0</v>
      </c>
    </row>
    <row r="1724" spans="1:29" x14ac:dyDescent="0.35">
      <c r="A1724" s="70" t="str">
        <f>'Activity rawdata'!A1723</f>
        <v>BH5136-1-140</v>
      </c>
      <c r="B1724" s="71" t="str">
        <f>'Activity rawdata'!B1723</f>
        <v>CSLB</v>
      </c>
      <c r="C1724" s="71" t="str">
        <f>IF('Activity rawdata'!C1723="PY","Planted",IF('Activity rawdata'!C1723="NY","Nat/Convert",IF('Activity rawdata'!C1723="NN","Nat/Nonconvert",IF('Activity rawdata'!C1723="OY","Planted"))))</f>
        <v>Planted</v>
      </c>
      <c r="D1724" s="70" t="str">
        <f>'Activity rawdata'!D1723</f>
        <v>STP3</v>
      </c>
      <c r="E1724" s="72" t="str">
        <f>'Activity rawdata'!E1723</f>
        <v>78</v>
      </c>
      <c r="F1724" s="73" t="str">
        <f>'Activity rawdata'!L1723</f>
        <v>NO</v>
      </c>
      <c r="G1724" s="72" t="str">
        <f>'Activity rawdata'!R1723</f>
        <v>2070</v>
      </c>
      <c r="H1724" s="72" t="str">
        <f>IF('Activity rawdata'!P1723="AHTHIN1","1st Thin",IF('Activity rawdata'!P1723="AHCC","Clearcut",IF('Activity rawdata'!P1723="AHTHSMZ","SMZ Thin",IF('Activity rawdata'!P1723="AHTHIN2","2nd Thin",IF('Activity rawdata'!P1723="AFERTE","Early Fert",IF('Activity rawdata'!P1723="AFERTM","Mid Fert",IF('Activity rawdata'!P1723="AFERTL","Late Fert",  IF('Activity rawdata'!P1723="ASP","Site Prep", IF('Activity rawdata'!P1723="APLT","Plant",  IF('Activity rawdata'!P1723="ANREG","Natural Regeneration"))))))))))</f>
        <v>Plant</v>
      </c>
      <c r="I1724" s="74">
        <f>'Activity rawdata'!O1723</f>
        <v>165.11</v>
      </c>
      <c r="J1724" s="75">
        <f>'Activity rawdata'!N1723</f>
        <v>1</v>
      </c>
      <c r="K1724" s="75">
        <f>'Activity rawdata'!AC1723</f>
        <v>0</v>
      </c>
      <c r="L1724" s="75">
        <f>'Activity rawdata'!AD1723</f>
        <v>0</v>
      </c>
      <c r="M1724" s="76" t="str">
        <f>'Activity rawdata'!AE1723</f>
        <v>-</v>
      </c>
      <c r="N1724" s="83">
        <f>'Activity rawdata'!T1723+'Activity rawdata'!U1723</f>
        <v>0</v>
      </c>
      <c r="O1724" s="80">
        <f>'Activity rawdata'!V1723</f>
        <v>0</v>
      </c>
      <c r="P1724" s="80">
        <f>'Activity rawdata'!W1723</f>
        <v>0</v>
      </c>
      <c r="Q1724" s="80">
        <f>'Activity rawdata'!X1723</f>
        <v>0</v>
      </c>
      <c r="R1724" s="84">
        <f t="shared" si="270"/>
        <v>0</v>
      </c>
      <c r="S1724" s="80">
        <f>'Activity rawdata'!Z1723</f>
        <v>0</v>
      </c>
      <c r="T1724" s="80">
        <f>'Activity rawdata'!AA1723</f>
        <v>0</v>
      </c>
      <c r="U1724" s="80">
        <f t="shared" si="271"/>
        <v>0</v>
      </c>
      <c r="V1724" s="81">
        <f t="shared" si="272"/>
        <v>0</v>
      </c>
      <c r="W1724" s="75">
        <f t="shared" si="273"/>
        <v>0</v>
      </c>
      <c r="X1724" s="75">
        <f t="shared" si="274"/>
        <v>0</v>
      </c>
      <c r="Y1724" s="75">
        <f t="shared" si="275"/>
        <v>0</v>
      </c>
      <c r="Z1724" s="82">
        <f t="shared" si="276"/>
        <v>0</v>
      </c>
      <c r="AA1724" s="75">
        <f t="shared" si="277"/>
        <v>0</v>
      </c>
      <c r="AB1724" s="75">
        <f t="shared" si="278"/>
        <v>0</v>
      </c>
      <c r="AC1724" s="82">
        <f t="shared" si="279"/>
        <v>0</v>
      </c>
    </row>
    <row r="1725" spans="1:29" x14ac:dyDescent="0.35">
      <c r="A1725" s="70" t="str">
        <f>'Activity rawdata'!A1724</f>
        <v>BH5186-1-187</v>
      </c>
      <c r="B1725" s="71" t="str">
        <f>'Activity rawdata'!B1724</f>
        <v>LB</v>
      </c>
      <c r="C1725" s="71" t="str">
        <f>IF('Activity rawdata'!C1724="PY","Planted",IF('Activity rawdata'!C1724="NY","Nat/Convert",IF('Activity rawdata'!C1724="NN","Nat/Nonconvert",IF('Activity rawdata'!C1724="OY","Planted"))))</f>
        <v>Planted</v>
      </c>
      <c r="D1725" s="70" t="str">
        <f>'Activity rawdata'!D1724</f>
        <v>STP2</v>
      </c>
      <c r="E1725" s="72" t="str">
        <f>'Activity rawdata'!E1724</f>
        <v>85</v>
      </c>
      <c r="F1725" s="73" t="str">
        <f>'Activity rawdata'!L1724</f>
        <v>MT2</v>
      </c>
      <c r="G1725" s="72" t="str">
        <f>'Activity rawdata'!R1724</f>
        <v>2070</v>
      </c>
      <c r="H1725" s="72" t="str">
        <f>IF('Activity rawdata'!P1724="AHTHIN1","1st Thin",IF('Activity rawdata'!P1724="AHCC","Clearcut",IF('Activity rawdata'!P1724="AHTHSMZ","SMZ Thin",IF('Activity rawdata'!P1724="AHTHIN2","2nd Thin",IF('Activity rawdata'!P1724="AFERTE","Early Fert",IF('Activity rawdata'!P1724="AFERTM","Mid Fert",IF('Activity rawdata'!P1724="AFERTL","Late Fert",  IF('Activity rawdata'!P1724="ASP","Site Prep", IF('Activity rawdata'!P1724="APLT","Plant",  IF('Activity rawdata'!P1724="ANREG","Natural Regeneration"))))))))))</f>
        <v>Late Fert</v>
      </c>
      <c r="I1725" s="74">
        <f>'Activity rawdata'!O1724</f>
        <v>10.71</v>
      </c>
      <c r="J1725" s="75">
        <f>'Activity rawdata'!N1724</f>
        <v>21</v>
      </c>
      <c r="K1725" s="75">
        <f>'Activity rawdata'!AC1724</f>
        <v>75.17</v>
      </c>
      <c r="L1725" s="75">
        <f>'Activity rawdata'!AD1724</f>
        <v>107.54</v>
      </c>
      <c r="M1725" s="76">
        <f>'Activity rawdata'!AE1724</f>
        <v>11.320707279044035</v>
      </c>
      <c r="N1725" s="83">
        <f>'Activity rawdata'!T1724+'Activity rawdata'!U1724</f>
        <v>0</v>
      </c>
      <c r="O1725" s="80">
        <f>'Activity rawdata'!V1724</f>
        <v>0</v>
      </c>
      <c r="P1725" s="80">
        <f>'Activity rawdata'!W1724</f>
        <v>0</v>
      </c>
      <c r="Q1725" s="80">
        <f>'Activity rawdata'!X1724</f>
        <v>0</v>
      </c>
      <c r="R1725" s="84">
        <f t="shared" si="270"/>
        <v>0</v>
      </c>
      <c r="S1725" s="80">
        <f>'Activity rawdata'!Z1724</f>
        <v>0</v>
      </c>
      <c r="T1725" s="80">
        <f>'Activity rawdata'!AA1724</f>
        <v>0</v>
      </c>
      <c r="U1725" s="80">
        <f t="shared" si="271"/>
        <v>0</v>
      </c>
      <c r="V1725" s="81">
        <f t="shared" si="272"/>
        <v>0</v>
      </c>
      <c r="W1725" s="75">
        <f t="shared" si="273"/>
        <v>0</v>
      </c>
      <c r="X1725" s="75">
        <f t="shared" si="274"/>
        <v>0</v>
      </c>
      <c r="Y1725" s="75">
        <f t="shared" si="275"/>
        <v>0</v>
      </c>
      <c r="Z1725" s="82">
        <f t="shared" si="276"/>
        <v>0</v>
      </c>
      <c r="AA1725" s="75">
        <f t="shared" si="277"/>
        <v>0</v>
      </c>
      <c r="AB1725" s="75">
        <f t="shared" si="278"/>
        <v>0</v>
      </c>
      <c r="AC1725" s="82">
        <f t="shared" si="279"/>
        <v>0</v>
      </c>
    </row>
    <row r="1726" spans="1:29" x14ac:dyDescent="0.35">
      <c r="A1726" s="70" t="str">
        <f>'Activity rawdata'!A1725</f>
        <v>BH5186-1-177</v>
      </c>
      <c r="B1726" s="71" t="str">
        <f>'Activity rawdata'!B1725</f>
        <v>LB</v>
      </c>
      <c r="C1726" s="71" t="str">
        <f>IF('Activity rawdata'!C1725="PY","Planted",IF('Activity rawdata'!C1725="NY","Nat/Convert",IF('Activity rawdata'!C1725="NN","Nat/Nonconvert",IF('Activity rawdata'!C1725="OY","Planted"))))</f>
        <v>Planted</v>
      </c>
      <c r="D1726" s="70" t="str">
        <f>'Activity rawdata'!D1725</f>
        <v>STP2</v>
      </c>
      <c r="E1726" s="72" t="str">
        <f>'Activity rawdata'!E1725</f>
        <v>80</v>
      </c>
      <c r="F1726" s="73" t="str">
        <f>'Activity rawdata'!L1725</f>
        <v>MT2</v>
      </c>
      <c r="G1726" s="72" t="str">
        <f>'Activity rawdata'!R1725</f>
        <v>2070</v>
      </c>
      <c r="H1726" s="72" t="str">
        <f>IF('Activity rawdata'!P1725="AHTHIN1","1st Thin",IF('Activity rawdata'!P1725="AHCC","Clearcut",IF('Activity rawdata'!P1725="AHTHSMZ","SMZ Thin",IF('Activity rawdata'!P1725="AHTHIN2","2nd Thin",IF('Activity rawdata'!P1725="AFERTE","Early Fert",IF('Activity rawdata'!P1725="AFERTM","Mid Fert",IF('Activity rawdata'!P1725="AFERTL","Late Fert",  IF('Activity rawdata'!P1725="ASP","Site Prep", IF('Activity rawdata'!P1725="APLT","Plant",  IF('Activity rawdata'!P1725="ANREG","Natural Regeneration"))))))))))</f>
        <v>Late Fert</v>
      </c>
      <c r="I1726" s="74">
        <f>'Activity rawdata'!O1725</f>
        <v>42.11</v>
      </c>
      <c r="J1726" s="75">
        <f>'Activity rawdata'!N1725</f>
        <v>21</v>
      </c>
      <c r="K1726" s="75">
        <f>'Activity rawdata'!AC1725</f>
        <v>74.72</v>
      </c>
      <c r="L1726" s="75">
        <f>'Activity rawdata'!AD1725</f>
        <v>116.13</v>
      </c>
      <c r="M1726" s="76">
        <f>'Activity rawdata'!AE1725</f>
        <v>10.861317780498069</v>
      </c>
      <c r="N1726" s="83">
        <f>'Activity rawdata'!T1725+'Activity rawdata'!U1725</f>
        <v>0</v>
      </c>
      <c r="O1726" s="80">
        <f>'Activity rawdata'!V1725</f>
        <v>0</v>
      </c>
      <c r="P1726" s="80">
        <f>'Activity rawdata'!W1725</f>
        <v>0</v>
      </c>
      <c r="Q1726" s="80">
        <f>'Activity rawdata'!X1725</f>
        <v>0</v>
      </c>
      <c r="R1726" s="84">
        <f t="shared" si="270"/>
        <v>0</v>
      </c>
      <c r="S1726" s="80">
        <f>'Activity rawdata'!Z1725</f>
        <v>0</v>
      </c>
      <c r="T1726" s="80">
        <f>'Activity rawdata'!AA1725</f>
        <v>0</v>
      </c>
      <c r="U1726" s="80">
        <f t="shared" si="271"/>
        <v>0</v>
      </c>
      <c r="V1726" s="81">
        <f t="shared" si="272"/>
        <v>0</v>
      </c>
      <c r="W1726" s="75">
        <f t="shared" si="273"/>
        <v>0</v>
      </c>
      <c r="X1726" s="75">
        <f t="shared" si="274"/>
        <v>0</v>
      </c>
      <c r="Y1726" s="75">
        <f t="shared" si="275"/>
        <v>0</v>
      </c>
      <c r="Z1726" s="82">
        <f t="shared" si="276"/>
        <v>0</v>
      </c>
      <c r="AA1726" s="75">
        <f t="shared" si="277"/>
        <v>0</v>
      </c>
      <c r="AB1726" s="75">
        <f t="shared" si="278"/>
        <v>0</v>
      </c>
      <c r="AC1726" s="82">
        <f t="shared" si="279"/>
        <v>0</v>
      </c>
    </row>
    <row r="1727" spans="1:29" x14ac:dyDescent="0.35">
      <c r="A1727" s="70" t="str">
        <f>'Activity rawdata'!A1726</f>
        <v>BH5186-1-180</v>
      </c>
      <c r="B1727" s="71" t="str">
        <f>'Activity rawdata'!B1726</f>
        <v>LB</v>
      </c>
      <c r="C1727" s="71" t="str">
        <f>IF('Activity rawdata'!C1726="PY","Planted",IF('Activity rawdata'!C1726="NY","Nat/Convert",IF('Activity rawdata'!C1726="NN","Nat/Nonconvert",IF('Activity rawdata'!C1726="OY","Planted"))))</f>
        <v>Planted</v>
      </c>
      <c r="D1727" s="70" t="str">
        <f>'Activity rawdata'!D1726</f>
        <v>STP2</v>
      </c>
      <c r="E1727" s="72" t="str">
        <f>'Activity rawdata'!E1726</f>
        <v>80</v>
      </c>
      <c r="F1727" s="73" t="str">
        <f>'Activity rawdata'!L1726</f>
        <v>MT2</v>
      </c>
      <c r="G1727" s="72" t="str">
        <f>'Activity rawdata'!R1726</f>
        <v>2070</v>
      </c>
      <c r="H1727" s="72" t="str">
        <f>IF('Activity rawdata'!P1726="AHTHIN1","1st Thin",IF('Activity rawdata'!P1726="AHCC","Clearcut",IF('Activity rawdata'!P1726="AHTHSMZ","SMZ Thin",IF('Activity rawdata'!P1726="AHTHIN2","2nd Thin",IF('Activity rawdata'!P1726="AFERTE","Early Fert",IF('Activity rawdata'!P1726="AFERTM","Mid Fert",IF('Activity rawdata'!P1726="AFERTL","Late Fert",  IF('Activity rawdata'!P1726="ASP","Site Prep", IF('Activity rawdata'!P1726="APLT","Plant",  IF('Activity rawdata'!P1726="ANREG","Natural Regeneration"))))))))))</f>
        <v>Late Fert</v>
      </c>
      <c r="I1727" s="74">
        <f>'Activity rawdata'!O1726</f>
        <v>16.78</v>
      </c>
      <c r="J1727" s="75">
        <f>'Activity rawdata'!N1726</f>
        <v>21</v>
      </c>
      <c r="K1727" s="75">
        <f>'Activity rawdata'!AC1726</f>
        <v>74.72</v>
      </c>
      <c r="L1727" s="75">
        <f>'Activity rawdata'!AD1726</f>
        <v>116.13</v>
      </c>
      <c r="M1727" s="76">
        <f>'Activity rawdata'!AE1726</f>
        <v>10.861317780498069</v>
      </c>
      <c r="N1727" s="83">
        <f>'Activity rawdata'!T1726+'Activity rawdata'!U1726</f>
        <v>0</v>
      </c>
      <c r="O1727" s="80">
        <f>'Activity rawdata'!V1726</f>
        <v>0</v>
      </c>
      <c r="P1727" s="80">
        <f>'Activity rawdata'!W1726</f>
        <v>0</v>
      </c>
      <c r="Q1727" s="80">
        <f>'Activity rawdata'!X1726</f>
        <v>0</v>
      </c>
      <c r="R1727" s="84">
        <f t="shared" si="270"/>
        <v>0</v>
      </c>
      <c r="S1727" s="80">
        <f>'Activity rawdata'!Z1726</f>
        <v>0</v>
      </c>
      <c r="T1727" s="80">
        <f>'Activity rawdata'!AA1726</f>
        <v>0</v>
      </c>
      <c r="U1727" s="80">
        <f t="shared" si="271"/>
        <v>0</v>
      </c>
      <c r="V1727" s="81">
        <f t="shared" si="272"/>
        <v>0</v>
      </c>
      <c r="W1727" s="75">
        <f t="shared" si="273"/>
        <v>0</v>
      </c>
      <c r="X1727" s="75">
        <f t="shared" si="274"/>
        <v>0</v>
      </c>
      <c r="Y1727" s="75">
        <f t="shared" si="275"/>
        <v>0</v>
      </c>
      <c r="Z1727" s="82">
        <f t="shared" si="276"/>
        <v>0</v>
      </c>
      <c r="AA1727" s="75">
        <f t="shared" si="277"/>
        <v>0</v>
      </c>
      <c r="AB1727" s="75">
        <f t="shared" si="278"/>
        <v>0</v>
      </c>
      <c r="AC1727" s="82">
        <f t="shared" si="279"/>
        <v>0</v>
      </c>
    </row>
    <row r="1728" spans="1:29" x14ac:dyDescent="0.35">
      <c r="A1728" s="70" t="str">
        <f>'Activity rawdata'!A1727</f>
        <v>BH5186-1-182</v>
      </c>
      <c r="B1728" s="71" t="str">
        <f>'Activity rawdata'!B1727</f>
        <v>LB</v>
      </c>
      <c r="C1728" s="71" t="str">
        <f>IF('Activity rawdata'!C1727="PY","Planted",IF('Activity rawdata'!C1727="NY","Nat/Convert",IF('Activity rawdata'!C1727="NN","Nat/Nonconvert",IF('Activity rawdata'!C1727="OY","Planted"))))</f>
        <v>Planted</v>
      </c>
      <c r="D1728" s="70" t="str">
        <f>'Activity rawdata'!D1727</f>
        <v>STP2</v>
      </c>
      <c r="E1728" s="72" t="str">
        <f>'Activity rawdata'!E1727</f>
        <v>80</v>
      </c>
      <c r="F1728" s="73" t="str">
        <f>'Activity rawdata'!L1727</f>
        <v>MT2</v>
      </c>
      <c r="G1728" s="72" t="str">
        <f>'Activity rawdata'!R1727</f>
        <v>2070</v>
      </c>
      <c r="H1728" s="72" t="str">
        <f>IF('Activity rawdata'!P1727="AHTHIN1","1st Thin",IF('Activity rawdata'!P1727="AHCC","Clearcut",IF('Activity rawdata'!P1727="AHTHSMZ","SMZ Thin",IF('Activity rawdata'!P1727="AHTHIN2","2nd Thin",IF('Activity rawdata'!P1727="AFERTE","Early Fert",IF('Activity rawdata'!P1727="AFERTM","Mid Fert",IF('Activity rawdata'!P1727="AFERTL","Late Fert",  IF('Activity rawdata'!P1727="ASP","Site Prep", IF('Activity rawdata'!P1727="APLT","Plant",  IF('Activity rawdata'!P1727="ANREG","Natural Regeneration"))))))))))</f>
        <v>Late Fert</v>
      </c>
      <c r="I1728" s="74">
        <f>'Activity rawdata'!O1727</f>
        <v>11.75</v>
      </c>
      <c r="J1728" s="75">
        <f>'Activity rawdata'!N1727</f>
        <v>21</v>
      </c>
      <c r="K1728" s="75">
        <f>'Activity rawdata'!AC1727</f>
        <v>74.72</v>
      </c>
      <c r="L1728" s="75">
        <f>'Activity rawdata'!AD1727</f>
        <v>116.13</v>
      </c>
      <c r="M1728" s="76">
        <f>'Activity rawdata'!AE1727</f>
        <v>10.861317780498069</v>
      </c>
      <c r="N1728" s="83">
        <f>'Activity rawdata'!T1727+'Activity rawdata'!U1727</f>
        <v>0</v>
      </c>
      <c r="O1728" s="80">
        <f>'Activity rawdata'!V1727</f>
        <v>0</v>
      </c>
      <c r="P1728" s="80">
        <f>'Activity rawdata'!W1727</f>
        <v>0</v>
      </c>
      <c r="Q1728" s="80">
        <f>'Activity rawdata'!X1727</f>
        <v>0</v>
      </c>
      <c r="R1728" s="84">
        <f t="shared" si="270"/>
        <v>0</v>
      </c>
      <c r="S1728" s="80">
        <f>'Activity rawdata'!Z1727</f>
        <v>0</v>
      </c>
      <c r="T1728" s="80">
        <f>'Activity rawdata'!AA1727</f>
        <v>0</v>
      </c>
      <c r="U1728" s="80">
        <f t="shared" si="271"/>
        <v>0</v>
      </c>
      <c r="V1728" s="81">
        <f t="shared" si="272"/>
        <v>0</v>
      </c>
      <c r="W1728" s="75">
        <f t="shared" si="273"/>
        <v>0</v>
      </c>
      <c r="X1728" s="75">
        <f t="shared" si="274"/>
        <v>0</v>
      </c>
      <c r="Y1728" s="75">
        <f t="shared" si="275"/>
        <v>0</v>
      </c>
      <c r="Z1728" s="82">
        <f t="shared" si="276"/>
        <v>0</v>
      </c>
      <c r="AA1728" s="75">
        <f t="shared" si="277"/>
        <v>0</v>
      </c>
      <c r="AB1728" s="75">
        <f t="shared" si="278"/>
        <v>0</v>
      </c>
      <c r="AC1728" s="82">
        <f t="shared" si="279"/>
        <v>0</v>
      </c>
    </row>
    <row r="1729" spans="1:29" x14ac:dyDescent="0.35">
      <c r="A1729" s="70" t="str">
        <f>'Activity rawdata'!A1728</f>
        <v>BH6125-1-305</v>
      </c>
      <c r="B1729" s="71" t="str">
        <f>'Activity rawdata'!B1728</f>
        <v>LB</v>
      </c>
      <c r="C1729" s="71" t="str">
        <f>IF('Activity rawdata'!C1728="PY","Planted",IF('Activity rawdata'!C1728="NY","Nat/Convert",IF('Activity rawdata'!C1728="NN","Nat/Nonconvert",IF('Activity rawdata'!C1728="OY","Planted"))))</f>
        <v>Planted</v>
      </c>
      <c r="D1729" s="70" t="str">
        <f>'Activity rawdata'!D1728</f>
        <v>STP2</v>
      </c>
      <c r="E1729" s="72" t="str">
        <f>'Activity rawdata'!E1728</f>
        <v>80</v>
      </c>
      <c r="F1729" s="73" t="str">
        <f>'Activity rawdata'!L1728</f>
        <v>MT2</v>
      </c>
      <c r="G1729" s="72" t="str">
        <f>'Activity rawdata'!R1728</f>
        <v>2070</v>
      </c>
      <c r="H1729" s="72" t="str">
        <f>IF('Activity rawdata'!P1728="AHTHIN1","1st Thin",IF('Activity rawdata'!P1728="AHCC","Clearcut",IF('Activity rawdata'!P1728="AHTHSMZ","SMZ Thin",IF('Activity rawdata'!P1728="AHTHIN2","2nd Thin",IF('Activity rawdata'!P1728="AFERTE","Early Fert",IF('Activity rawdata'!P1728="AFERTM","Mid Fert",IF('Activity rawdata'!P1728="AFERTL","Late Fert",  IF('Activity rawdata'!P1728="ASP","Site Prep", IF('Activity rawdata'!P1728="APLT","Plant",  IF('Activity rawdata'!P1728="ANREG","Natural Regeneration"))))))))))</f>
        <v>Late Fert</v>
      </c>
      <c r="I1729" s="74">
        <f>'Activity rawdata'!O1728</f>
        <v>31.68</v>
      </c>
      <c r="J1729" s="75">
        <f>'Activity rawdata'!N1728</f>
        <v>21</v>
      </c>
      <c r="K1729" s="75">
        <f>'Activity rawdata'!AC1728</f>
        <v>74.72</v>
      </c>
      <c r="L1729" s="75">
        <f>'Activity rawdata'!AD1728</f>
        <v>116.13</v>
      </c>
      <c r="M1729" s="76">
        <f>'Activity rawdata'!AE1728</f>
        <v>10.861317780498069</v>
      </c>
      <c r="N1729" s="83">
        <f>'Activity rawdata'!T1728+'Activity rawdata'!U1728</f>
        <v>0</v>
      </c>
      <c r="O1729" s="80">
        <f>'Activity rawdata'!V1728</f>
        <v>0</v>
      </c>
      <c r="P1729" s="80">
        <f>'Activity rawdata'!W1728</f>
        <v>0</v>
      </c>
      <c r="Q1729" s="80">
        <f>'Activity rawdata'!X1728</f>
        <v>0</v>
      </c>
      <c r="R1729" s="84">
        <f t="shared" si="270"/>
        <v>0</v>
      </c>
      <c r="S1729" s="80">
        <f>'Activity rawdata'!Z1728</f>
        <v>0</v>
      </c>
      <c r="T1729" s="80">
        <f>'Activity rawdata'!AA1728</f>
        <v>0</v>
      </c>
      <c r="U1729" s="80">
        <f t="shared" si="271"/>
        <v>0</v>
      </c>
      <c r="V1729" s="81">
        <f t="shared" si="272"/>
        <v>0</v>
      </c>
      <c r="W1729" s="75">
        <f t="shared" si="273"/>
        <v>0</v>
      </c>
      <c r="X1729" s="75">
        <f t="shared" si="274"/>
        <v>0</v>
      </c>
      <c r="Y1729" s="75">
        <f t="shared" si="275"/>
        <v>0</v>
      </c>
      <c r="Z1729" s="82">
        <f t="shared" si="276"/>
        <v>0</v>
      </c>
      <c r="AA1729" s="75">
        <f t="shared" si="277"/>
        <v>0</v>
      </c>
      <c r="AB1729" s="75">
        <f t="shared" si="278"/>
        <v>0</v>
      </c>
      <c r="AC1729" s="82">
        <f t="shared" si="279"/>
        <v>0</v>
      </c>
    </row>
    <row r="1730" spans="1:29" x14ac:dyDescent="0.35">
      <c r="A1730" s="70" t="str">
        <f>'Activity rawdata'!A1729</f>
        <v>BH1435-1-20</v>
      </c>
      <c r="B1730" s="71" t="str">
        <f>'Activity rawdata'!B1729</f>
        <v>LB</v>
      </c>
      <c r="C1730" s="71" t="str">
        <f>IF('Activity rawdata'!C1729="PY","Planted",IF('Activity rawdata'!C1729="NY","Nat/Convert",IF('Activity rawdata'!C1729="NN","Nat/Nonconvert",IF('Activity rawdata'!C1729="OY","Planted"))))</f>
        <v>Planted</v>
      </c>
      <c r="D1730" s="70" t="str">
        <f>'Activity rawdata'!D1729</f>
        <v>STP3</v>
      </c>
      <c r="E1730" s="72" t="str">
        <f>'Activity rawdata'!E1729</f>
        <v>90</v>
      </c>
      <c r="F1730" s="73" t="str">
        <f>'Activity rawdata'!L1729</f>
        <v>NO</v>
      </c>
      <c r="G1730" s="72" t="str">
        <f>'Activity rawdata'!R1729</f>
        <v>2070</v>
      </c>
      <c r="H1730" s="72" t="str">
        <f>IF('Activity rawdata'!P1729="AHTHIN1","1st Thin",IF('Activity rawdata'!P1729="AHCC","Clearcut",IF('Activity rawdata'!P1729="AHTHSMZ","SMZ Thin",IF('Activity rawdata'!P1729="AHTHIN2","2nd Thin",IF('Activity rawdata'!P1729="AFERTE","Early Fert",IF('Activity rawdata'!P1729="AFERTM","Mid Fert",IF('Activity rawdata'!P1729="AFERTL","Late Fert",  IF('Activity rawdata'!P1729="ASP","Site Prep", IF('Activity rawdata'!P1729="APLT","Plant",  IF('Activity rawdata'!P1729="ANREG","Natural Regeneration"))))))))))</f>
        <v>1st Thin</v>
      </c>
      <c r="I1730" s="74">
        <f>'Activity rawdata'!O1729</f>
        <v>2.37</v>
      </c>
      <c r="J1730" s="75">
        <f>'Activity rawdata'!N1729</f>
        <v>14</v>
      </c>
      <c r="K1730" s="75">
        <f>'Activity rawdata'!AC1729</f>
        <v>174.76</v>
      </c>
      <c r="L1730" s="75">
        <f>'Activity rawdata'!AD1729</f>
        <v>367.89</v>
      </c>
      <c r="M1730" s="76">
        <f>'Activity rawdata'!AE1729</f>
        <v>9.3325070872357632</v>
      </c>
      <c r="N1730" s="83">
        <f>'Activity rawdata'!T1729+'Activity rawdata'!U1729</f>
        <v>20.85</v>
      </c>
      <c r="O1730" s="80">
        <f>'Activity rawdata'!V1729</f>
        <v>36.49</v>
      </c>
      <c r="P1730" s="80">
        <f>'Activity rawdata'!W1729</f>
        <v>0</v>
      </c>
      <c r="Q1730" s="80">
        <f>'Activity rawdata'!X1729</f>
        <v>0</v>
      </c>
      <c r="R1730" s="84">
        <f t="shared" si="270"/>
        <v>57.34</v>
      </c>
      <c r="S1730" s="80">
        <f>'Activity rawdata'!Z1729</f>
        <v>0</v>
      </c>
      <c r="T1730" s="80">
        <f>'Activity rawdata'!AA1729</f>
        <v>0</v>
      </c>
      <c r="U1730" s="80">
        <f t="shared" si="271"/>
        <v>0</v>
      </c>
      <c r="V1730" s="81">
        <f t="shared" si="272"/>
        <v>49.414500000000004</v>
      </c>
      <c r="W1730" s="75">
        <f t="shared" si="273"/>
        <v>86.481300000000005</v>
      </c>
      <c r="X1730" s="75">
        <f t="shared" si="274"/>
        <v>0</v>
      </c>
      <c r="Y1730" s="75">
        <f t="shared" si="275"/>
        <v>0</v>
      </c>
      <c r="Z1730" s="82">
        <f t="shared" si="276"/>
        <v>135.89580000000001</v>
      </c>
      <c r="AA1730" s="75">
        <f t="shared" si="277"/>
        <v>0</v>
      </c>
      <c r="AB1730" s="75">
        <f t="shared" si="278"/>
        <v>0</v>
      </c>
      <c r="AC1730" s="82">
        <f t="shared" si="279"/>
        <v>0</v>
      </c>
    </row>
    <row r="1731" spans="1:29" x14ac:dyDescent="0.35">
      <c r="A1731" s="70" t="str">
        <f>'Activity rawdata'!A1730</f>
        <v>BH1435-1-30</v>
      </c>
      <c r="B1731" s="71" t="str">
        <f>'Activity rawdata'!B1730</f>
        <v>LB</v>
      </c>
      <c r="C1731" s="71" t="str">
        <f>IF('Activity rawdata'!C1730="PY","Planted",IF('Activity rawdata'!C1730="NY","Nat/Convert",IF('Activity rawdata'!C1730="NN","Nat/Nonconvert",IF('Activity rawdata'!C1730="OY","Planted"))))</f>
        <v>Planted</v>
      </c>
      <c r="D1731" s="70" t="str">
        <f>'Activity rawdata'!D1730</f>
        <v>STP3</v>
      </c>
      <c r="E1731" s="72" t="str">
        <f>'Activity rawdata'!E1730</f>
        <v>91</v>
      </c>
      <c r="F1731" s="73" t="str">
        <f>'Activity rawdata'!L1730</f>
        <v>NO</v>
      </c>
      <c r="G1731" s="72" t="str">
        <f>'Activity rawdata'!R1730</f>
        <v>2070</v>
      </c>
      <c r="H1731" s="72" t="str">
        <f>IF('Activity rawdata'!P1730="AHTHIN1","1st Thin",IF('Activity rawdata'!P1730="AHCC","Clearcut",IF('Activity rawdata'!P1730="AHTHSMZ","SMZ Thin",IF('Activity rawdata'!P1730="AHTHIN2","2nd Thin",IF('Activity rawdata'!P1730="AFERTE","Early Fert",IF('Activity rawdata'!P1730="AFERTM","Mid Fert",IF('Activity rawdata'!P1730="AFERTL","Late Fert",  IF('Activity rawdata'!P1730="ASP","Site Prep", IF('Activity rawdata'!P1730="APLT","Plant",  IF('Activity rawdata'!P1730="ANREG","Natural Regeneration"))))))))))</f>
        <v>1st Thin</v>
      </c>
      <c r="I1731" s="74">
        <f>'Activity rawdata'!O1730</f>
        <v>50.29</v>
      </c>
      <c r="J1731" s="75">
        <f>'Activity rawdata'!N1730</f>
        <v>14</v>
      </c>
      <c r="K1731" s="75">
        <f>'Activity rawdata'!AC1730</f>
        <v>174.76</v>
      </c>
      <c r="L1731" s="75">
        <f>'Activity rawdata'!AD1730</f>
        <v>367.89</v>
      </c>
      <c r="M1731" s="76">
        <f>'Activity rawdata'!AE1730</f>
        <v>9.3325070872357632</v>
      </c>
      <c r="N1731" s="83">
        <f>'Activity rawdata'!T1730+'Activity rawdata'!U1730</f>
        <v>20.85</v>
      </c>
      <c r="O1731" s="80">
        <f>'Activity rawdata'!V1730</f>
        <v>36.49</v>
      </c>
      <c r="P1731" s="80">
        <f>'Activity rawdata'!W1730</f>
        <v>0</v>
      </c>
      <c r="Q1731" s="80">
        <f>'Activity rawdata'!X1730</f>
        <v>0</v>
      </c>
      <c r="R1731" s="84">
        <f t="shared" si="270"/>
        <v>57.34</v>
      </c>
      <c r="S1731" s="80">
        <f>'Activity rawdata'!Z1730</f>
        <v>0</v>
      </c>
      <c r="T1731" s="80">
        <f>'Activity rawdata'!AA1730</f>
        <v>0</v>
      </c>
      <c r="U1731" s="80">
        <f t="shared" si="271"/>
        <v>0</v>
      </c>
      <c r="V1731" s="81">
        <f t="shared" si="272"/>
        <v>1048.5465000000002</v>
      </c>
      <c r="W1731" s="75">
        <f t="shared" si="273"/>
        <v>1835.0821000000001</v>
      </c>
      <c r="X1731" s="75">
        <f t="shared" si="274"/>
        <v>0</v>
      </c>
      <c r="Y1731" s="75">
        <f t="shared" si="275"/>
        <v>0</v>
      </c>
      <c r="Z1731" s="82">
        <f t="shared" si="276"/>
        <v>2883.6286</v>
      </c>
      <c r="AA1731" s="75">
        <f t="shared" si="277"/>
        <v>0</v>
      </c>
      <c r="AB1731" s="75">
        <f t="shared" si="278"/>
        <v>0</v>
      </c>
      <c r="AC1731" s="82">
        <f t="shared" si="279"/>
        <v>0</v>
      </c>
    </row>
    <row r="1732" spans="1:29" x14ac:dyDescent="0.35">
      <c r="A1732" s="70" t="str">
        <f>'Activity rawdata'!A1731</f>
        <v>BH5186-1-397</v>
      </c>
      <c r="B1732" s="71" t="str">
        <f>'Activity rawdata'!B1731</f>
        <v>LL</v>
      </c>
      <c r="C1732" s="71" t="str">
        <f>IF('Activity rawdata'!C1731="PY","Planted",IF('Activity rawdata'!C1731="NY","Nat/Convert",IF('Activity rawdata'!C1731="NN","Nat/Nonconvert",IF('Activity rawdata'!C1731="OY","Planted"))))</f>
        <v>Planted</v>
      </c>
      <c r="D1732" s="70" t="str">
        <f>'Activity rawdata'!D1731</f>
        <v>STP3</v>
      </c>
      <c r="E1732" s="72" t="str">
        <f>'Activity rawdata'!E1731</f>
        <v>90</v>
      </c>
      <c r="F1732" s="73" t="str">
        <f>'Activity rawdata'!L1731</f>
        <v>NO</v>
      </c>
      <c r="G1732" s="72" t="str">
        <f>'Activity rawdata'!R1731</f>
        <v>2070</v>
      </c>
      <c r="H1732" s="72" t="str">
        <f>IF('Activity rawdata'!P1731="AHTHIN1","1st Thin",IF('Activity rawdata'!P1731="AHCC","Clearcut",IF('Activity rawdata'!P1731="AHTHSMZ","SMZ Thin",IF('Activity rawdata'!P1731="AHTHIN2","2nd Thin",IF('Activity rawdata'!P1731="AFERTE","Early Fert",IF('Activity rawdata'!P1731="AFERTM","Mid Fert",IF('Activity rawdata'!P1731="AFERTL","Late Fert",  IF('Activity rawdata'!P1731="ASP","Site Prep", IF('Activity rawdata'!P1731="APLT","Plant",  IF('Activity rawdata'!P1731="ANREG","Natural Regeneration"))))))))))</f>
        <v>1st Thin</v>
      </c>
      <c r="I1732" s="74">
        <f>'Activity rawdata'!O1731</f>
        <v>55.21</v>
      </c>
      <c r="J1732" s="75">
        <f>'Activity rawdata'!N1731</f>
        <v>14</v>
      </c>
      <c r="K1732" s="75">
        <f>'Activity rawdata'!AC1731</f>
        <v>127.23</v>
      </c>
      <c r="L1732" s="75">
        <f>'Activity rawdata'!AD1731</f>
        <v>348.24</v>
      </c>
      <c r="M1732" s="76">
        <f>'Activity rawdata'!AE1731</f>
        <v>8.1844921858787352</v>
      </c>
      <c r="N1732" s="83">
        <f>'Activity rawdata'!T1731+'Activity rawdata'!U1731</f>
        <v>22.4</v>
      </c>
      <c r="O1732" s="80">
        <f>'Activity rawdata'!V1731</f>
        <v>11.35</v>
      </c>
      <c r="P1732" s="80">
        <f>'Activity rawdata'!W1731</f>
        <v>0</v>
      </c>
      <c r="Q1732" s="80">
        <f>'Activity rawdata'!X1731</f>
        <v>0</v>
      </c>
      <c r="R1732" s="84">
        <f t="shared" si="270"/>
        <v>33.75</v>
      </c>
      <c r="S1732" s="80">
        <f>'Activity rawdata'!Z1731</f>
        <v>0</v>
      </c>
      <c r="T1732" s="80">
        <f>'Activity rawdata'!AA1731</f>
        <v>0</v>
      </c>
      <c r="U1732" s="80">
        <f t="shared" si="271"/>
        <v>0</v>
      </c>
      <c r="V1732" s="81">
        <f t="shared" si="272"/>
        <v>1236.704</v>
      </c>
      <c r="W1732" s="75">
        <f t="shared" si="273"/>
        <v>626.63350000000003</v>
      </c>
      <c r="X1732" s="75">
        <f t="shared" si="274"/>
        <v>0</v>
      </c>
      <c r="Y1732" s="75">
        <f t="shared" si="275"/>
        <v>0</v>
      </c>
      <c r="Z1732" s="82">
        <f t="shared" si="276"/>
        <v>1863.3375000000001</v>
      </c>
      <c r="AA1732" s="75">
        <f t="shared" si="277"/>
        <v>0</v>
      </c>
      <c r="AB1732" s="75">
        <f t="shared" si="278"/>
        <v>0</v>
      </c>
      <c r="AC1732" s="82">
        <f t="shared" si="279"/>
        <v>0</v>
      </c>
    </row>
    <row r="1733" spans="1:29" x14ac:dyDescent="0.35">
      <c r="A1733" s="70" t="str">
        <f>'Activity rawdata'!A1732</f>
        <v>BH6125-1-366</v>
      </c>
      <c r="B1733" s="71" t="str">
        <f>'Activity rawdata'!B1732</f>
        <v>LB</v>
      </c>
      <c r="C1733" s="71" t="str">
        <f>IF('Activity rawdata'!C1732="PY","Planted",IF('Activity rawdata'!C1732="NY","Nat/Convert",IF('Activity rawdata'!C1732="NN","Nat/Nonconvert",IF('Activity rawdata'!C1732="OY","Planted"))))</f>
        <v>Planted</v>
      </c>
      <c r="D1733" s="70" t="str">
        <f>'Activity rawdata'!D1732</f>
        <v>STP2</v>
      </c>
      <c r="E1733" s="72" t="str">
        <f>'Activity rawdata'!E1732</f>
        <v>82</v>
      </c>
      <c r="F1733" s="73" t="str">
        <f>'Activity rawdata'!L1732</f>
        <v>NO</v>
      </c>
      <c r="G1733" s="72" t="str">
        <f>'Activity rawdata'!R1732</f>
        <v>2070</v>
      </c>
      <c r="H1733" s="72" t="str">
        <f>IF('Activity rawdata'!P1732="AHTHIN1","1st Thin",IF('Activity rawdata'!P1732="AHCC","Clearcut",IF('Activity rawdata'!P1732="AHTHSMZ","SMZ Thin",IF('Activity rawdata'!P1732="AHTHIN2","2nd Thin",IF('Activity rawdata'!P1732="AFERTE","Early Fert",IF('Activity rawdata'!P1732="AFERTM","Mid Fert",IF('Activity rawdata'!P1732="AFERTL","Late Fert",  IF('Activity rawdata'!P1732="ASP","Site Prep", IF('Activity rawdata'!P1732="APLT","Plant",  IF('Activity rawdata'!P1732="ANREG","Natural Regeneration"))))))))))</f>
        <v>1st Thin</v>
      </c>
      <c r="I1733" s="74">
        <f>'Activity rawdata'!O1732</f>
        <v>15.35</v>
      </c>
      <c r="J1733" s="75">
        <f>'Activity rawdata'!N1732</f>
        <v>14</v>
      </c>
      <c r="K1733" s="75">
        <f>'Activity rawdata'!AC1732</f>
        <v>141.22</v>
      </c>
      <c r="L1733" s="75">
        <f>'Activity rawdata'!AD1732</f>
        <v>375.73</v>
      </c>
      <c r="M1733" s="76">
        <f>'Activity rawdata'!AE1732</f>
        <v>8.3013068837058928</v>
      </c>
      <c r="N1733" s="83">
        <f>'Activity rawdata'!T1732+'Activity rawdata'!U1732</f>
        <v>24.78</v>
      </c>
      <c r="O1733" s="80">
        <f>'Activity rawdata'!V1732</f>
        <v>13.56</v>
      </c>
      <c r="P1733" s="80">
        <f>'Activity rawdata'!W1732</f>
        <v>0</v>
      </c>
      <c r="Q1733" s="80">
        <f>'Activity rawdata'!X1732</f>
        <v>0</v>
      </c>
      <c r="R1733" s="84">
        <f t="shared" si="270"/>
        <v>38.340000000000003</v>
      </c>
      <c r="S1733" s="80">
        <f>'Activity rawdata'!Z1732</f>
        <v>0</v>
      </c>
      <c r="T1733" s="80">
        <f>'Activity rawdata'!AA1732</f>
        <v>0</v>
      </c>
      <c r="U1733" s="80">
        <f t="shared" si="271"/>
        <v>0</v>
      </c>
      <c r="V1733" s="81">
        <f t="shared" si="272"/>
        <v>380.37299999999999</v>
      </c>
      <c r="W1733" s="75">
        <f t="shared" si="273"/>
        <v>208.14600000000002</v>
      </c>
      <c r="X1733" s="75">
        <f t="shared" si="274"/>
        <v>0</v>
      </c>
      <c r="Y1733" s="75">
        <f t="shared" si="275"/>
        <v>0</v>
      </c>
      <c r="Z1733" s="82">
        <f t="shared" si="276"/>
        <v>588.51900000000001</v>
      </c>
      <c r="AA1733" s="75">
        <f t="shared" si="277"/>
        <v>0</v>
      </c>
      <c r="AB1733" s="75">
        <f t="shared" si="278"/>
        <v>0</v>
      </c>
      <c r="AC1733" s="82">
        <f t="shared" si="279"/>
        <v>0</v>
      </c>
    </row>
    <row r="1734" spans="1:29" x14ac:dyDescent="0.35">
      <c r="A1734" s="70" t="str">
        <f>'Activity rawdata'!A1733</f>
        <v>BH1435-1-384</v>
      </c>
      <c r="B1734" s="71" t="str">
        <f>'Activity rawdata'!B1733</f>
        <v>LB</v>
      </c>
      <c r="C1734" s="71" t="str">
        <f>IF('Activity rawdata'!C1733="PY","Planted",IF('Activity rawdata'!C1733="NY","Nat/Convert",IF('Activity rawdata'!C1733="NN","Nat/Nonconvert",IF('Activity rawdata'!C1733="OY","Planted"))))</f>
        <v>Planted</v>
      </c>
      <c r="D1734" s="70" t="str">
        <f>'Activity rawdata'!D1733</f>
        <v>STP2</v>
      </c>
      <c r="E1734" s="72" t="str">
        <f>'Activity rawdata'!E1733</f>
        <v>87</v>
      </c>
      <c r="F1734" s="73" t="str">
        <f>'Activity rawdata'!L1733</f>
        <v>NO</v>
      </c>
      <c r="G1734" s="72" t="str">
        <f>'Activity rawdata'!R1733</f>
        <v>2070</v>
      </c>
      <c r="H1734" s="72" t="str">
        <f>IF('Activity rawdata'!P1733="AHTHIN1","1st Thin",IF('Activity rawdata'!P1733="AHCC","Clearcut",IF('Activity rawdata'!P1733="AHTHSMZ","SMZ Thin",IF('Activity rawdata'!P1733="AHTHIN2","2nd Thin",IF('Activity rawdata'!P1733="AFERTE","Early Fert",IF('Activity rawdata'!P1733="AFERTM","Mid Fert",IF('Activity rawdata'!P1733="AFERTL","Late Fert",  IF('Activity rawdata'!P1733="ASP","Site Prep", IF('Activity rawdata'!P1733="APLT","Plant",  IF('Activity rawdata'!P1733="ANREG","Natural Regeneration"))))))))))</f>
        <v>1st Thin</v>
      </c>
      <c r="I1734" s="74">
        <f>'Activity rawdata'!O1733</f>
        <v>27.2636</v>
      </c>
      <c r="J1734" s="75">
        <f>'Activity rawdata'!N1733</f>
        <v>14</v>
      </c>
      <c r="K1734" s="75">
        <f>'Activity rawdata'!AC1733</f>
        <v>157.53</v>
      </c>
      <c r="L1734" s="75">
        <f>'Activity rawdata'!AD1733</f>
        <v>371.9</v>
      </c>
      <c r="M1734" s="76">
        <f>'Activity rawdata'!AE1733</f>
        <v>8.812616052182296</v>
      </c>
      <c r="N1734" s="83">
        <f>'Activity rawdata'!T1733+'Activity rawdata'!U1733</f>
        <v>21.79</v>
      </c>
      <c r="O1734" s="80">
        <f>'Activity rawdata'!V1733</f>
        <v>23.91</v>
      </c>
      <c r="P1734" s="80">
        <f>'Activity rawdata'!W1733</f>
        <v>0</v>
      </c>
      <c r="Q1734" s="80">
        <f>'Activity rawdata'!X1733</f>
        <v>0</v>
      </c>
      <c r="R1734" s="84">
        <f t="shared" si="270"/>
        <v>45.7</v>
      </c>
      <c r="S1734" s="80">
        <f>'Activity rawdata'!Z1733</f>
        <v>0</v>
      </c>
      <c r="T1734" s="80">
        <f>'Activity rawdata'!AA1733</f>
        <v>0</v>
      </c>
      <c r="U1734" s="80">
        <f t="shared" si="271"/>
        <v>0</v>
      </c>
      <c r="V1734" s="81">
        <f t="shared" si="272"/>
        <v>594.07384400000001</v>
      </c>
      <c r="W1734" s="75">
        <f t="shared" si="273"/>
        <v>651.87267599999996</v>
      </c>
      <c r="X1734" s="75">
        <f t="shared" si="274"/>
        <v>0</v>
      </c>
      <c r="Y1734" s="75">
        <f t="shared" si="275"/>
        <v>0</v>
      </c>
      <c r="Z1734" s="82">
        <f t="shared" si="276"/>
        <v>1245.94652</v>
      </c>
      <c r="AA1734" s="75">
        <f t="shared" si="277"/>
        <v>0</v>
      </c>
      <c r="AB1734" s="75">
        <f t="shared" si="278"/>
        <v>0</v>
      </c>
      <c r="AC1734" s="82">
        <f t="shared" si="279"/>
        <v>0</v>
      </c>
    </row>
    <row r="1735" spans="1:29" x14ac:dyDescent="0.35">
      <c r="A1735" s="70" t="str">
        <f>'Activity rawdata'!A1734</f>
        <v>BH2061-1-357</v>
      </c>
      <c r="B1735" s="71" t="str">
        <f>'Activity rawdata'!B1734</f>
        <v>LB</v>
      </c>
      <c r="C1735" s="71" t="str">
        <f>IF('Activity rawdata'!C1734="PY","Planted",IF('Activity rawdata'!C1734="NY","Nat/Convert",IF('Activity rawdata'!C1734="NN","Nat/Nonconvert",IF('Activity rawdata'!C1734="OY","Planted"))))</f>
        <v>Planted</v>
      </c>
      <c r="D1735" s="70" t="str">
        <f>'Activity rawdata'!D1734</f>
        <v>STP2</v>
      </c>
      <c r="E1735" s="72" t="str">
        <f>'Activity rawdata'!E1734</f>
        <v>88</v>
      </c>
      <c r="F1735" s="73" t="str">
        <f>'Activity rawdata'!L1734</f>
        <v>NO</v>
      </c>
      <c r="G1735" s="72" t="str">
        <f>'Activity rawdata'!R1734</f>
        <v>2070</v>
      </c>
      <c r="H1735" s="72" t="str">
        <f>IF('Activity rawdata'!P1734="AHTHIN1","1st Thin",IF('Activity rawdata'!P1734="AHCC","Clearcut",IF('Activity rawdata'!P1734="AHTHSMZ","SMZ Thin",IF('Activity rawdata'!P1734="AHTHIN2","2nd Thin",IF('Activity rawdata'!P1734="AFERTE","Early Fert",IF('Activity rawdata'!P1734="AFERTM","Mid Fert",IF('Activity rawdata'!P1734="AFERTL","Late Fert",  IF('Activity rawdata'!P1734="ASP","Site Prep", IF('Activity rawdata'!P1734="APLT","Plant",  IF('Activity rawdata'!P1734="ANREG","Natural Regeneration"))))))))))</f>
        <v>1st Thin</v>
      </c>
      <c r="I1735" s="74">
        <f>'Activity rawdata'!O1734</f>
        <v>56.45</v>
      </c>
      <c r="J1735" s="75">
        <f>'Activity rawdata'!N1734</f>
        <v>14</v>
      </c>
      <c r="K1735" s="75">
        <f>'Activity rawdata'!AC1734</f>
        <v>157.53</v>
      </c>
      <c r="L1735" s="75">
        <f>'Activity rawdata'!AD1734</f>
        <v>371.9</v>
      </c>
      <c r="M1735" s="76">
        <f>'Activity rawdata'!AE1734</f>
        <v>8.812616052182296</v>
      </c>
      <c r="N1735" s="83">
        <f>'Activity rawdata'!T1734+'Activity rawdata'!U1734</f>
        <v>21.79</v>
      </c>
      <c r="O1735" s="80">
        <f>'Activity rawdata'!V1734</f>
        <v>23.91</v>
      </c>
      <c r="P1735" s="80">
        <f>'Activity rawdata'!W1734</f>
        <v>0</v>
      </c>
      <c r="Q1735" s="80">
        <f>'Activity rawdata'!X1734</f>
        <v>0</v>
      </c>
      <c r="R1735" s="84">
        <f t="shared" si="270"/>
        <v>45.7</v>
      </c>
      <c r="S1735" s="80">
        <f>'Activity rawdata'!Z1734</f>
        <v>0</v>
      </c>
      <c r="T1735" s="80">
        <f>'Activity rawdata'!AA1734</f>
        <v>0</v>
      </c>
      <c r="U1735" s="80">
        <f t="shared" si="271"/>
        <v>0</v>
      </c>
      <c r="V1735" s="81">
        <f t="shared" si="272"/>
        <v>1230.0454999999999</v>
      </c>
      <c r="W1735" s="75">
        <f t="shared" si="273"/>
        <v>1349.7195000000002</v>
      </c>
      <c r="X1735" s="75">
        <f t="shared" si="274"/>
        <v>0</v>
      </c>
      <c r="Y1735" s="75">
        <f t="shared" si="275"/>
        <v>0</v>
      </c>
      <c r="Z1735" s="82">
        <f t="shared" si="276"/>
        <v>2579.7650000000003</v>
      </c>
      <c r="AA1735" s="75">
        <f t="shared" si="277"/>
        <v>0</v>
      </c>
      <c r="AB1735" s="75">
        <f t="shared" si="278"/>
        <v>0</v>
      </c>
      <c r="AC1735" s="82">
        <f t="shared" si="279"/>
        <v>0</v>
      </c>
    </row>
    <row r="1736" spans="1:29" x14ac:dyDescent="0.35">
      <c r="A1736" s="70" t="str">
        <f>'Activity rawdata'!A1735</f>
        <v>BH1435-1-384</v>
      </c>
      <c r="B1736" s="71" t="str">
        <f>'Activity rawdata'!B1735</f>
        <v>LB</v>
      </c>
      <c r="C1736" s="71" t="str">
        <f>IF('Activity rawdata'!C1735="PY","Planted",IF('Activity rawdata'!C1735="NY","Nat/Convert",IF('Activity rawdata'!C1735="NN","Nat/Nonconvert",IF('Activity rawdata'!C1735="OY","Planted"))))</f>
        <v>Planted</v>
      </c>
      <c r="D1736" s="70" t="str">
        <f>'Activity rawdata'!D1735</f>
        <v>STP2</v>
      </c>
      <c r="E1736" s="72" t="str">
        <f>'Activity rawdata'!E1735</f>
        <v>87</v>
      </c>
      <c r="F1736" s="73" t="str">
        <f>'Activity rawdata'!L1735</f>
        <v>MT1</v>
      </c>
      <c r="G1736" s="72" t="str">
        <f>'Activity rawdata'!R1735</f>
        <v>2070</v>
      </c>
      <c r="H1736" s="72" t="str">
        <f>IF('Activity rawdata'!P1735="AHTHIN1","1st Thin",IF('Activity rawdata'!P1735="AHCC","Clearcut",IF('Activity rawdata'!P1735="AHTHSMZ","SMZ Thin",IF('Activity rawdata'!P1735="AHTHIN2","2nd Thin",IF('Activity rawdata'!P1735="AFERTE","Early Fert",IF('Activity rawdata'!P1735="AFERTM","Mid Fert",IF('Activity rawdata'!P1735="AFERTL","Late Fert",  IF('Activity rawdata'!P1735="ASP","Site Prep", IF('Activity rawdata'!P1735="APLT","Plant",  IF('Activity rawdata'!P1735="ANREG","Natural Regeneration"))))))))))</f>
        <v>2nd Thin</v>
      </c>
      <c r="I1736" s="74">
        <f>'Activity rawdata'!O1735</f>
        <v>129.79640000000001</v>
      </c>
      <c r="J1736" s="75">
        <f>'Activity rawdata'!N1735</f>
        <v>19</v>
      </c>
      <c r="K1736" s="75">
        <f>'Activity rawdata'!AC1735</f>
        <v>119.68</v>
      </c>
      <c r="L1736" s="75">
        <f>'Activity rawdata'!AD1735</f>
        <v>190.81</v>
      </c>
      <c r="M1736" s="76">
        <f>'Activity rawdata'!AE1735</f>
        <v>10.723746185961001</v>
      </c>
      <c r="N1736" s="83">
        <f>'Activity rawdata'!T1735+'Activity rawdata'!U1735</f>
        <v>8.5399999999999991</v>
      </c>
      <c r="O1736" s="80">
        <f>'Activity rawdata'!V1735</f>
        <v>35.1</v>
      </c>
      <c r="P1736" s="80">
        <f>'Activity rawdata'!W1735</f>
        <v>0</v>
      </c>
      <c r="Q1736" s="80">
        <f>'Activity rawdata'!X1735</f>
        <v>0</v>
      </c>
      <c r="R1736" s="84">
        <f t="shared" si="270"/>
        <v>43.64</v>
      </c>
      <c r="S1736" s="80">
        <f>'Activity rawdata'!Z1735</f>
        <v>0</v>
      </c>
      <c r="T1736" s="80">
        <f>'Activity rawdata'!AA1735</f>
        <v>0</v>
      </c>
      <c r="U1736" s="80">
        <f t="shared" si="271"/>
        <v>0</v>
      </c>
      <c r="V1736" s="81">
        <f t="shared" si="272"/>
        <v>1108.461256</v>
      </c>
      <c r="W1736" s="75">
        <f t="shared" si="273"/>
        <v>4555.8536400000003</v>
      </c>
      <c r="X1736" s="75">
        <f t="shared" si="274"/>
        <v>0</v>
      </c>
      <c r="Y1736" s="75">
        <f t="shared" si="275"/>
        <v>0</v>
      </c>
      <c r="Z1736" s="82">
        <f t="shared" si="276"/>
        <v>5664.3148959999999</v>
      </c>
      <c r="AA1736" s="75">
        <f t="shared" si="277"/>
        <v>0</v>
      </c>
      <c r="AB1736" s="75">
        <f t="shared" si="278"/>
        <v>0</v>
      </c>
      <c r="AC1736" s="82">
        <f t="shared" si="279"/>
        <v>0</v>
      </c>
    </row>
    <row r="1737" spans="1:29" x14ac:dyDescent="0.35">
      <c r="A1737" s="70" t="str">
        <f>'Activity rawdata'!A1736</f>
        <v>BH2061-1-356</v>
      </c>
      <c r="B1737" s="71" t="str">
        <f>'Activity rawdata'!B1736</f>
        <v>LB</v>
      </c>
      <c r="C1737" s="71" t="str">
        <f>IF('Activity rawdata'!C1736="PY","Planted",IF('Activity rawdata'!C1736="NY","Nat/Convert",IF('Activity rawdata'!C1736="NN","Nat/Nonconvert",IF('Activity rawdata'!C1736="OY","Planted"))))</f>
        <v>Planted</v>
      </c>
      <c r="D1737" s="70" t="str">
        <f>'Activity rawdata'!D1736</f>
        <v>STP2</v>
      </c>
      <c r="E1737" s="72" t="str">
        <f>'Activity rawdata'!E1736</f>
        <v>92</v>
      </c>
      <c r="F1737" s="73" t="str">
        <f>'Activity rawdata'!L1736</f>
        <v>MT1</v>
      </c>
      <c r="G1737" s="72" t="str">
        <f>'Activity rawdata'!R1736</f>
        <v>2070</v>
      </c>
      <c r="H1737" s="72" t="str">
        <f>IF('Activity rawdata'!P1736="AHTHIN1","1st Thin",IF('Activity rawdata'!P1736="AHCC","Clearcut",IF('Activity rawdata'!P1736="AHTHSMZ","SMZ Thin",IF('Activity rawdata'!P1736="AHTHIN2","2nd Thin",IF('Activity rawdata'!P1736="AFERTE","Early Fert",IF('Activity rawdata'!P1736="AFERTM","Mid Fert",IF('Activity rawdata'!P1736="AFERTL","Late Fert",  IF('Activity rawdata'!P1736="ASP","Site Prep", IF('Activity rawdata'!P1736="APLT","Plant",  IF('Activity rawdata'!P1736="ANREG","Natural Regeneration"))))))))))</f>
        <v>2nd Thin</v>
      </c>
      <c r="I1737" s="74">
        <f>'Activity rawdata'!O1736</f>
        <v>72.86</v>
      </c>
      <c r="J1737" s="75">
        <f>'Activity rawdata'!N1736</f>
        <v>19</v>
      </c>
      <c r="K1737" s="75">
        <f>'Activity rawdata'!AC1736</f>
        <v>128.54</v>
      </c>
      <c r="L1737" s="75">
        <f>'Activity rawdata'!AD1736</f>
        <v>190.75</v>
      </c>
      <c r="M1737" s="76">
        <f>'Activity rawdata'!AE1736</f>
        <v>11.115350871335089</v>
      </c>
      <c r="N1737" s="83">
        <f>'Activity rawdata'!T1736+'Activity rawdata'!U1736</f>
        <v>8.99</v>
      </c>
      <c r="O1737" s="80">
        <f>'Activity rawdata'!V1736</f>
        <v>46.02</v>
      </c>
      <c r="P1737" s="80">
        <f>'Activity rawdata'!W1736</f>
        <v>0</v>
      </c>
      <c r="Q1737" s="80">
        <f>'Activity rawdata'!X1736</f>
        <v>0.3</v>
      </c>
      <c r="R1737" s="84">
        <f t="shared" si="270"/>
        <v>55.31</v>
      </c>
      <c r="S1737" s="80">
        <f>'Activity rawdata'!Z1736</f>
        <v>0</v>
      </c>
      <c r="T1737" s="80">
        <f>'Activity rawdata'!AA1736</f>
        <v>0</v>
      </c>
      <c r="U1737" s="80">
        <f t="shared" si="271"/>
        <v>0</v>
      </c>
      <c r="V1737" s="81">
        <f t="shared" si="272"/>
        <v>655.01139999999998</v>
      </c>
      <c r="W1737" s="75">
        <f t="shared" si="273"/>
        <v>3353.0172000000002</v>
      </c>
      <c r="X1737" s="75">
        <f t="shared" si="274"/>
        <v>0</v>
      </c>
      <c r="Y1737" s="75">
        <f t="shared" si="275"/>
        <v>21.858000000000001</v>
      </c>
      <c r="Z1737" s="82">
        <f t="shared" si="276"/>
        <v>4029.8866000000003</v>
      </c>
      <c r="AA1737" s="75">
        <f t="shared" si="277"/>
        <v>0</v>
      </c>
      <c r="AB1737" s="75">
        <f t="shared" si="278"/>
        <v>0</v>
      </c>
      <c r="AC1737" s="82">
        <f t="shared" si="279"/>
        <v>0</v>
      </c>
    </row>
    <row r="1738" spans="1:29" x14ac:dyDescent="0.35">
      <c r="A1738" s="70" t="str">
        <f>'Activity rawdata'!A1737</f>
        <v>BH5145-1-341</v>
      </c>
      <c r="B1738" s="71" t="str">
        <f>'Activity rawdata'!B1737</f>
        <v>LB</v>
      </c>
      <c r="C1738" s="71" t="str">
        <f>IF('Activity rawdata'!C1737="PY","Planted",IF('Activity rawdata'!C1737="NY","Nat/Convert",IF('Activity rawdata'!C1737="NN","Nat/Nonconvert",IF('Activity rawdata'!C1737="OY","Planted"))))</f>
        <v>Planted</v>
      </c>
      <c r="D1738" s="70" t="str">
        <f>'Activity rawdata'!D1737</f>
        <v>STP2</v>
      </c>
      <c r="E1738" s="72" t="str">
        <f>'Activity rawdata'!E1737</f>
        <v>85</v>
      </c>
      <c r="F1738" s="73" t="str">
        <f>'Activity rawdata'!L1737</f>
        <v>MT1</v>
      </c>
      <c r="G1738" s="72" t="str">
        <f>'Activity rawdata'!R1737</f>
        <v>2070</v>
      </c>
      <c r="H1738" s="72" t="str">
        <f>IF('Activity rawdata'!P1737="AHTHIN1","1st Thin",IF('Activity rawdata'!P1737="AHCC","Clearcut",IF('Activity rawdata'!P1737="AHTHSMZ","SMZ Thin",IF('Activity rawdata'!P1737="AHTHIN2","2nd Thin",IF('Activity rawdata'!P1737="AFERTE","Early Fert",IF('Activity rawdata'!P1737="AFERTM","Mid Fert",IF('Activity rawdata'!P1737="AFERTL","Late Fert",  IF('Activity rawdata'!P1737="ASP","Site Prep", IF('Activity rawdata'!P1737="APLT","Plant",  IF('Activity rawdata'!P1737="ANREG","Natural Regeneration"))))))))))</f>
        <v>2nd Thin</v>
      </c>
      <c r="I1738" s="74">
        <f>'Activity rawdata'!O1737</f>
        <v>29.25</v>
      </c>
      <c r="J1738" s="75">
        <f>'Activity rawdata'!N1737</f>
        <v>19</v>
      </c>
      <c r="K1738" s="75">
        <f>'Activity rawdata'!AC1737</f>
        <v>113.12</v>
      </c>
      <c r="L1738" s="75">
        <f>'Activity rawdata'!AD1737</f>
        <v>190.81</v>
      </c>
      <c r="M1738" s="76">
        <f>'Activity rawdata'!AE1737</f>
        <v>10.425705051144343</v>
      </c>
      <c r="N1738" s="83">
        <f>'Activity rawdata'!T1737+'Activity rawdata'!U1737</f>
        <v>7.95</v>
      </c>
      <c r="O1738" s="80">
        <f>'Activity rawdata'!V1737</f>
        <v>28.49</v>
      </c>
      <c r="P1738" s="80">
        <f>'Activity rawdata'!W1737</f>
        <v>0</v>
      </c>
      <c r="Q1738" s="80">
        <f>'Activity rawdata'!X1737</f>
        <v>0</v>
      </c>
      <c r="R1738" s="84">
        <f t="shared" si="270"/>
        <v>36.44</v>
      </c>
      <c r="S1738" s="80">
        <f>'Activity rawdata'!Z1737</f>
        <v>0</v>
      </c>
      <c r="T1738" s="80">
        <f>'Activity rawdata'!AA1737</f>
        <v>0</v>
      </c>
      <c r="U1738" s="80">
        <f t="shared" si="271"/>
        <v>0</v>
      </c>
      <c r="V1738" s="81">
        <f t="shared" si="272"/>
        <v>232.53749999999999</v>
      </c>
      <c r="W1738" s="75">
        <f t="shared" si="273"/>
        <v>833.33249999999998</v>
      </c>
      <c r="X1738" s="75">
        <f t="shared" si="274"/>
        <v>0</v>
      </c>
      <c r="Y1738" s="75">
        <f t="shared" si="275"/>
        <v>0</v>
      </c>
      <c r="Z1738" s="82">
        <f t="shared" si="276"/>
        <v>1065.8699999999999</v>
      </c>
      <c r="AA1738" s="75">
        <f t="shared" si="277"/>
        <v>0</v>
      </c>
      <c r="AB1738" s="75">
        <f t="shared" si="278"/>
        <v>0</v>
      </c>
      <c r="AC1738" s="82">
        <f t="shared" si="279"/>
        <v>0</v>
      </c>
    </row>
    <row r="1739" spans="1:29" x14ac:dyDescent="0.35">
      <c r="A1739" s="70" t="str">
        <f>'Activity rawdata'!A1738</f>
        <v>BH5186-1-186</v>
      </c>
      <c r="B1739" s="71" t="str">
        <f>'Activity rawdata'!B1738</f>
        <v>LB</v>
      </c>
      <c r="C1739" s="71" t="str">
        <f>IF('Activity rawdata'!C1738="PY","Planted",IF('Activity rawdata'!C1738="NY","Nat/Convert",IF('Activity rawdata'!C1738="NN","Nat/Nonconvert",IF('Activity rawdata'!C1738="OY","Planted"))))</f>
        <v>Planted</v>
      </c>
      <c r="D1739" s="70" t="str">
        <f>'Activity rawdata'!D1738</f>
        <v>STP2</v>
      </c>
      <c r="E1739" s="72" t="str">
        <f>'Activity rawdata'!E1738</f>
        <v>83</v>
      </c>
      <c r="F1739" s="73" t="str">
        <f>'Activity rawdata'!L1738</f>
        <v>MT1</v>
      </c>
      <c r="G1739" s="72" t="str">
        <f>'Activity rawdata'!R1738</f>
        <v>2070</v>
      </c>
      <c r="H1739" s="72" t="str">
        <f>IF('Activity rawdata'!P1738="AHTHIN1","1st Thin",IF('Activity rawdata'!P1738="AHCC","Clearcut",IF('Activity rawdata'!P1738="AHTHSMZ","SMZ Thin",IF('Activity rawdata'!P1738="AHTHIN2","2nd Thin",IF('Activity rawdata'!P1738="AFERTE","Early Fert",IF('Activity rawdata'!P1738="AFERTM","Mid Fert",IF('Activity rawdata'!P1738="AFERTL","Late Fert",  IF('Activity rawdata'!P1738="ASP","Site Prep", IF('Activity rawdata'!P1738="APLT","Plant",  IF('Activity rawdata'!P1738="ANREG","Natural Regeneration"))))))))))</f>
        <v>2nd Thin</v>
      </c>
      <c r="I1739" s="74">
        <f>'Activity rawdata'!O1738</f>
        <v>82.73</v>
      </c>
      <c r="J1739" s="75">
        <f>'Activity rawdata'!N1738</f>
        <v>20</v>
      </c>
      <c r="K1739" s="75">
        <f>'Activity rawdata'!AC1738</f>
        <v>106.56</v>
      </c>
      <c r="L1739" s="75">
        <f>'Activity rawdata'!AD1738</f>
        <v>185.94</v>
      </c>
      <c r="M1739" s="76">
        <f>'Activity rawdata'!AE1738</f>
        <v>10.25054589569045</v>
      </c>
      <c r="N1739" s="83">
        <f>'Activity rawdata'!T1738+'Activity rawdata'!U1738</f>
        <v>7.53</v>
      </c>
      <c r="O1739" s="80">
        <f>'Activity rawdata'!V1738</f>
        <v>22.16</v>
      </c>
      <c r="P1739" s="80">
        <f>'Activity rawdata'!W1738</f>
        <v>0</v>
      </c>
      <c r="Q1739" s="80">
        <f>'Activity rawdata'!X1738</f>
        <v>0</v>
      </c>
      <c r="R1739" s="84">
        <f t="shared" si="270"/>
        <v>29.69</v>
      </c>
      <c r="S1739" s="80">
        <f>'Activity rawdata'!Z1738</f>
        <v>0</v>
      </c>
      <c r="T1739" s="80">
        <f>'Activity rawdata'!AA1738</f>
        <v>0</v>
      </c>
      <c r="U1739" s="80">
        <f t="shared" si="271"/>
        <v>0</v>
      </c>
      <c r="V1739" s="81">
        <f t="shared" si="272"/>
        <v>622.95690000000002</v>
      </c>
      <c r="W1739" s="75">
        <f t="shared" si="273"/>
        <v>1833.2968000000001</v>
      </c>
      <c r="X1739" s="75">
        <f t="shared" si="274"/>
        <v>0</v>
      </c>
      <c r="Y1739" s="75">
        <f t="shared" si="275"/>
        <v>0</v>
      </c>
      <c r="Z1739" s="82">
        <f t="shared" si="276"/>
        <v>2456.2537000000002</v>
      </c>
      <c r="AA1739" s="75">
        <f t="shared" si="277"/>
        <v>0</v>
      </c>
      <c r="AB1739" s="75">
        <f t="shared" si="278"/>
        <v>0</v>
      </c>
      <c r="AC1739" s="82">
        <f t="shared" si="279"/>
        <v>0</v>
      </c>
    </row>
    <row r="1740" spans="1:29" x14ac:dyDescent="0.35">
      <c r="A1740" s="70" t="str">
        <f>'Activity rawdata'!A1739</f>
        <v>BH6125-1-320</v>
      </c>
      <c r="B1740" s="71" t="str">
        <f>'Activity rawdata'!B1739</f>
        <v>LB</v>
      </c>
      <c r="C1740" s="71" t="str">
        <f>IF('Activity rawdata'!C1739="PY","Planted",IF('Activity rawdata'!C1739="NY","Nat/Convert",IF('Activity rawdata'!C1739="NN","Nat/Nonconvert",IF('Activity rawdata'!C1739="OY","Planted"))))</f>
        <v>Planted</v>
      </c>
      <c r="D1740" s="70" t="str">
        <f>'Activity rawdata'!D1739</f>
        <v>STP2</v>
      </c>
      <c r="E1740" s="72" t="str">
        <f>'Activity rawdata'!E1739</f>
        <v>79</v>
      </c>
      <c r="F1740" s="73" t="str">
        <f>'Activity rawdata'!L1739</f>
        <v>MT1</v>
      </c>
      <c r="G1740" s="72" t="str">
        <f>'Activity rawdata'!R1739</f>
        <v>2070</v>
      </c>
      <c r="H1740" s="72" t="str">
        <f>IF('Activity rawdata'!P1739="AHTHIN1","1st Thin",IF('Activity rawdata'!P1739="AHCC","Clearcut",IF('Activity rawdata'!P1739="AHTHSMZ","SMZ Thin",IF('Activity rawdata'!P1739="AHTHIN2","2nd Thin",IF('Activity rawdata'!P1739="AFERTE","Early Fert",IF('Activity rawdata'!P1739="AFERTM","Mid Fert",IF('Activity rawdata'!P1739="AFERTL","Late Fert",  IF('Activity rawdata'!P1739="ASP","Site Prep", IF('Activity rawdata'!P1739="APLT","Plant",  IF('Activity rawdata'!P1739="ANREG","Natural Regeneration"))))))))))</f>
        <v>2nd Thin</v>
      </c>
      <c r="I1740" s="74">
        <f>'Activity rawdata'!O1739</f>
        <v>61.483600000000003</v>
      </c>
      <c r="J1740" s="75">
        <f>'Activity rawdata'!N1739</f>
        <v>21</v>
      </c>
      <c r="K1740" s="75">
        <f>'Activity rawdata'!AC1739</f>
        <v>99.82</v>
      </c>
      <c r="L1740" s="75">
        <f>'Activity rawdata'!AD1739</f>
        <v>184.55</v>
      </c>
      <c r="M1740" s="76">
        <f>'Activity rawdata'!AE1739</f>
        <v>9.9583654499997287</v>
      </c>
      <c r="N1740" s="83">
        <f>'Activity rawdata'!T1739+'Activity rawdata'!U1739</f>
        <v>7.06</v>
      </c>
      <c r="O1740" s="80">
        <f>'Activity rawdata'!V1739</f>
        <v>15.84</v>
      </c>
      <c r="P1740" s="80">
        <f>'Activity rawdata'!W1739</f>
        <v>0</v>
      </c>
      <c r="Q1740" s="80">
        <f>'Activity rawdata'!X1739</f>
        <v>0</v>
      </c>
      <c r="R1740" s="84">
        <f t="shared" si="270"/>
        <v>22.9</v>
      </c>
      <c r="S1740" s="80">
        <f>'Activity rawdata'!Z1739</f>
        <v>0</v>
      </c>
      <c r="T1740" s="80">
        <f>'Activity rawdata'!AA1739</f>
        <v>0</v>
      </c>
      <c r="U1740" s="80">
        <f t="shared" si="271"/>
        <v>0</v>
      </c>
      <c r="V1740" s="81">
        <f t="shared" si="272"/>
        <v>434.07421599999998</v>
      </c>
      <c r="W1740" s="75">
        <f t="shared" si="273"/>
        <v>973.90022399999998</v>
      </c>
      <c r="X1740" s="75">
        <f t="shared" si="274"/>
        <v>0</v>
      </c>
      <c r="Y1740" s="75">
        <f t="shared" si="275"/>
        <v>0</v>
      </c>
      <c r="Z1740" s="82">
        <f t="shared" si="276"/>
        <v>1407.97444</v>
      </c>
      <c r="AA1740" s="75">
        <f t="shared" si="277"/>
        <v>0</v>
      </c>
      <c r="AB1740" s="75">
        <f t="shared" si="278"/>
        <v>0</v>
      </c>
      <c r="AC1740" s="82">
        <f t="shared" si="279"/>
        <v>0</v>
      </c>
    </row>
    <row r="1741" spans="1:29" x14ac:dyDescent="0.35">
      <c r="A1741" s="70" t="str">
        <f>'Activity rawdata'!A1740</f>
        <v>BH6125-1-319</v>
      </c>
      <c r="B1741" s="71" t="str">
        <f>'Activity rawdata'!B1740</f>
        <v>LB</v>
      </c>
      <c r="C1741" s="71" t="str">
        <f>IF('Activity rawdata'!C1740="PY","Planted",IF('Activity rawdata'!C1740="NY","Nat/Convert",IF('Activity rawdata'!C1740="NN","Nat/Nonconvert",IF('Activity rawdata'!C1740="OY","Planted"))))</f>
        <v>Planted</v>
      </c>
      <c r="D1741" s="70" t="str">
        <f>'Activity rawdata'!D1740</f>
        <v>STP2</v>
      </c>
      <c r="E1741" s="72" t="str">
        <f>'Activity rawdata'!E1740</f>
        <v>79</v>
      </c>
      <c r="F1741" s="73" t="str">
        <f>'Activity rawdata'!L1740</f>
        <v>MT1</v>
      </c>
      <c r="G1741" s="72" t="str">
        <f>'Activity rawdata'!R1740</f>
        <v>2070</v>
      </c>
      <c r="H1741" s="72" t="str">
        <f>IF('Activity rawdata'!P1740="AHTHIN1","1st Thin",IF('Activity rawdata'!P1740="AHCC","Clearcut",IF('Activity rawdata'!P1740="AHTHSMZ","SMZ Thin",IF('Activity rawdata'!P1740="AHTHIN2","2nd Thin",IF('Activity rawdata'!P1740="AFERTE","Early Fert",IF('Activity rawdata'!P1740="AFERTM","Mid Fert",IF('Activity rawdata'!P1740="AFERTL","Late Fert",  IF('Activity rawdata'!P1740="ASP","Site Prep", IF('Activity rawdata'!P1740="APLT","Plant",  IF('Activity rawdata'!P1740="ANREG","Natural Regeneration"))))))))))</f>
        <v>2nd Thin</v>
      </c>
      <c r="I1741" s="74">
        <f>'Activity rawdata'!O1740</f>
        <v>31.55</v>
      </c>
      <c r="J1741" s="75">
        <f>'Activity rawdata'!N1740</f>
        <v>21</v>
      </c>
      <c r="K1741" s="75">
        <f>'Activity rawdata'!AC1740</f>
        <v>99.82</v>
      </c>
      <c r="L1741" s="75">
        <f>'Activity rawdata'!AD1740</f>
        <v>184.55</v>
      </c>
      <c r="M1741" s="76">
        <f>'Activity rawdata'!AE1740</f>
        <v>9.9583654499997287</v>
      </c>
      <c r="N1741" s="83">
        <f>'Activity rawdata'!T1740+'Activity rawdata'!U1740</f>
        <v>7.06</v>
      </c>
      <c r="O1741" s="80">
        <f>'Activity rawdata'!V1740</f>
        <v>15.84</v>
      </c>
      <c r="P1741" s="80">
        <f>'Activity rawdata'!W1740</f>
        <v>0</v>
      </c>
      <c r="Q1741" s="80">
        <f>'Activity rawdata'!X1740</f>
        <v>0</v>
      </c>
      <c r="R1741" s="84">
        <f t="shared" si="270"/>
        <v>22.9</v>
      </c>
      <c r="S1741" s="80">
        <f>'Activity rawdata'!Z1740</f>
        <v>0</v>
      </c>
      <c r="T1741" s="80">
        <f>'Activity rawdata'!AA1740</f>
        <v>0</v>
      </c>
      <c r="U1741" s="80">
        <f t="shared" si="271"/>
        <v>0</v>
      </c>
      <c r="V1741" s="81">
        <f t="shared" si="272"/>
        <v>222.74299999999999</v>
      </c>
      <c r="W1741" s="75">
        <f t="shared" si="273"/>
        <v>499.75200000000001</v>
      </c>
      <c r="X1741" s="75">
        <f t="shared" si="274"/>
        <v>0</v>
      </c>
      <c r="Y1741" s="75">
        <f t="shared" si="275"/>
        <v>0</v>
      </c>
      <c r="Z1741" s="82">
        <f t="shared" si="276"/>
        <v>722.495</v>
      </c>
      <c r="AA1741" s="75">
        <f t="shared" si="277"/>
        <v>0</v>
      </c>
      <c r="AB1741" s="75">
        <f t="shared" si="278"/>
        <v>0</v>
      </c>
      <c r="AC1741" s="82">
        <f t="shared" si="279"/>
        <v>0</v>
      </c>
    </row>
    <row r="1742" spans="1:29" x14ac:dyDescent="0.35">
      <c r="A1742" s="70" t="str">
        <f>'Activity rawdata'!A1741</f>
        <v>BH6125-1-304</v>
      </c>
      <c r="B1742" s="71" t="str">
        <f>'Activity rawdata'!B1741</f>
        <v>LB</v>
      </c>
      <c r="C1742" s="71" t="str">
        <f>IF('Activity rawdata'!C1741="PY","Planted",IF('Activity rawdata'!C1741="NY","Nat/Convert",IF('Activity rawdata'!C1741="NN","Nat/Nonconvert",IF('Activity rawdata'!C1741="OY","Planted"))))</f>
        <v>Planted</v>
      </c>
      <c r="D1742" s="70" t="str">
        <f>'Activity rawdata'!D1741</f>
        <v>STP2</v>
      </c>
      <c r="E1742" s="72" t="str">
        <f>'Activity rawdata'!E1741</f>
        <v>79</v>
      </c>
      <c r="F1742" s="73" t="str">
        <f>'Activity rawdata'!L1741</f>
        <v>MT1</v>
      </c>
      <c r="G1742" s="72" t="str">
        <f>'Activity rawdata'!R1741</f>
        <v>2070</v>
      </c>
      <c r="H1742" s="72" t="str">
        <f>IF('Activity rawdata'!P1741="AHTHIN1","1st Thin",IF('Activity rawdata'!P1741="AHCC","Clearcut",IF('Activity rawdata'!P1741="AHTHSMZ","SMZ Thin",IF('Activity rawdata'!P1741="AHTHIN2","2nd Thin",IF('Activity rawdata'!P1741="AFERTE","Early Fert",IF('Activity rawdata'!P1741="AFERTM","Mid Fert",IF('Activity rawdata'!P1741="AFERTL","Late Fert",  IF('Activity rawdata'!P1741="ASP","Site Prep", IF('Activity rawdata'!P1741="APLT","Plant",  IF('Activity rawdata'!P1741="ANREG","Natural Regeneration"))))))))))</f>
        <v>2nd Thin</v>
      </c>
      <c r="I1742" s="74">
        <f>'Activity rawdata'!O1741</f>
        <v>42.96</v>
      </c>
      <c r="J1742" s="75">
        <f>'Activity rawdata'!N1741</f>
        <v>21</v>
      </c>
      <c r="K1742" s="75">
        <f>'Activity rawdata'!AC1741</f>
        <v>99.82</v>
      </c>
      <c r="L1742" s="75">
        <f>'Activity rawdata'!AD1741</f>
        <v>184.55</v>
      </c>
      <c r="M1742" s="76">
        <f>'Activity rawdata'!AE1741</f>
        <v>9.9583654499997287</v>
      </c>
      <c r="N1742" s="83">
        <f>'Activity rawdata'!T1741+'Activity rawdata'!U1741</f>
        <v>7.06</v>
      </c>
      <c r="O1742" s="80">
        <f>'Activity rawdata'!V1741</f>
        <v>15.84</v>
      </c>
      <c r="P1742" s="80">
        <f>'Activity rawdata'!W1741</f>
        <v>0</v>
      </c>
      <c r="Q1742" s="80">
        <f>'Activity rawdata'!X1741</f>
        <v>0</v>
      </c>
      <c r="R1742" s="84">
        <f t="shared" ref="R1742:R1805" si="280">SUM(N1742:Q1742)</f>
        <v>22.9</v>
      </c>
      <c r="S1742" s="80">
        <f>'Activity rawdata'!Z1741</f>
        <v>0</v>
      </c>
      <c r="T1742" s="80">
        <f>'Activity rawdata'!AA1741</f>
        <v>0</v>
      </c>
      <c r="U1742" s="80">
        <f t="shared" ref="U1742:U1805" si="281">S1742+T1742</f>
        <v>0</v>
      </c>
      <c r="V1742" s="81">
        <f t="shared" ref="V1742:V1805" si="282">N1742*$I1742</f>
        <v>303.29759999999999</v>
      </c>
      <c r="W1742" s="75">
        <f t="shared" ref="W1742:W1805" si="283">O1742*$I1742</f>
        <v>680.4864</v>
      </c>
      <c r="X1742" s="75">
        <f t="shared" ref="X1742:X1805" si="284">P1742*$I1742</f>
        <v>0</v>
      </c>
      <c r="Y1742" s="75">
        <f t="shared" ref="Y1742:Y1805" si="285">Q1742*$I1742</f>
        <v>0</v>
      </c>
      <c r="Z1742" s="82">
        <f t="shared" ref="Z1742:Z1805" si="286">SUM(V1742:Y1742)</f>
        <v>983.78399999999999</v>
      </c>
      <c r="AA1742" s="75">
        <f t="shared" ref="AA1742:AA1805" si="287">S1742*$I1742</f>
        <v>0</v>
      </c>
      <c r="AB1742" s="75">
        <f t="shared" ref="AB1742:AB1805" si="288">T1742*$I1742</f>
        <v>0</v>
      </c>
      <c r="AC1742" s="82">
        <f t="shared" ref="AC1742:AC1805" si="289">AA1742+AB1742</f>
        <v>0</v>
      </c>
    </row>
    <row r="1743" spans="1:29" x14ac:dyDescent="0.35">
      <c r="A1743" s="70" t="str">
        <f>'Activity rawdata'!A1742</f>
        <v>BH1429-1-10</v>
      </c>
      <c r="B1743" s="71" t="str">
        <f>'Activity rawdata'!B1742</f>
        <v>LB</v>
      </c>
      <c r="C1743" s="71" t="str">
        <f>IF('Activity rawdata'!C1742="PY","Planted",IF('Activity rawdata'!C1742="NY","Nat/Convert",IF('Activity rawdata'!C1742="NN","Nat/Nonconvert",IF('Activity rawdata'!C1742="OY","Planted"))))</f>
        <v>Planted</v>
      </c>
      <c r="D1743" s="70" t="str">
        <f>'Activity rawdata'!D1742</f>
        <v>STP2</v>
      </c>
      <c r="E1743" s="72" t="str">
        <f>'Activity rawdata'!E1742</f>
        <v>82</v>
      </c>
      <c r="F1743" s="73" t="str">
        <f>'Activity rawdata'!L1742</f>
        <v>MT2</v>
      </c>
      <c r="G1743" s="72" t="str">
        <f>'Activity rawdata'!R1742</f>
        <v>2070</v>
      </c>
      <c r="H1743" s="72" t="str">
        <f>IF('Activity rawdata'!P1742="AHTHIN1","1st Thin",IF('Activity rawdata'!P1742="AHCC","Clearcut",IF('Activity rawdata'!P1742="AHTHSMZ","SMZ Thin",IF('Activity rawdata'!P1742="AHTHIN2","2nd Thin",IF('Activity rawdata'!P1742="AFERTE","Early Fert",IF('Activity rawdata'!P1742="AFERTM","Mid Fert",IF('Activity rawdata'!P1742="AFERTL","Late Fert",  IF('Activity rawdata'!P1742="ASP","Site Prep", IF('Activity rawdata'!P1742="APLT","Plant",  IF('Activity rawdata'!P1742="ANREG","Natural Regeneration"))))))))))</f>
        <v>Clearcut</v>
      </c>
      <c r="I1743" s="74">
        <f>'Activity rawdata'!O1742</f>
        <v>37.869999999999997</v>
      </c>
      <c r="J1743" s="75">
        <f>'Activity rawdata'!N1742</f>
        <v>29</v>
      </c>
      <c r="K1743" s="75">
        <f>'Activity rawdata'!AC1742</f>
        <v>98.46</v>
      </c>
      <c r="L1743" s="75">
        <f>'Activity rawdata'!AD1742</f>
        <v>101.07</v>
      </c>
      <c r="M1743" s="76">
        <f>'Activity rawdata'!AE1742</f>
        <v>13.364572913962801</v>
      </c>
      <c r="N1743" s="83">
        <f>'Activity rawdata'!T1742+'Activity rawdata'!U1742</f>
        <v>39.840000000000003</v>
      </c>
      <c r="O1743" s="80">
        <f>'Activity rawdata'!V1742</f>
        <v>46.92</v>
      </c>
      <c r="P1743" s="80">
        <f>'Activity rawdata'!W1742</f>
        <v>0</v>
      </c>
      <c r="Q1743" s="80">
        <f>'Activity rawdata'!X1742</f>
        <v>30.15</v>
      </c>
      <c r="R1743" s="84">
        <f t="shared" si="280"/>
        <v>116.91</v>
      </c>
      <c r="S1743" s="80">
        <f>'Activity rawdata'!Z1742</f>
        <v>0</v>
      </c>
      <c r="T1743" s="80">
        <f>'Activity rawdata'!AA1742</f>
        <v>0</v>
      </c>
      <c r="U1743" s="80">
        <f t="shared" si="281"/>
        <v>0</v>
      </c>
      <c r="V1743" s="81">
        <f t="shared" si="282"/>
        <v>1508.7408</v>
      </c>
      <c r="W1743" s="75">
        <f t="shared" si="283"/>
        <v>1776.8604</v>
      </c>
      <c r="X1743" s="75">
        <f t="shared" si="284"/>
        <v>0</v>
      </c>
      <c r="Y1743" s="75">
        <f t="shared" si="285"/>
        <v>1141.7804999999998</v>
      </c>
      <c r="Z1743" s="82">
        <f t="shared" si="286"/>
        <v>4427.3816999999999</v>
      </c>
      <c r="AA1743" s="75">
        <f t="shared" si="287"/>
        <v>0</v>
      </c>
      <c r="AB1743" s="75">
        <f t="shared" si="288"/>
        <v>0</v>
      </c>
      <c r="AC1743" s="82">
        <f t="shared" si="289"/>
        <v>0</v>
      </c>
    </row>
    <row r="1744" spans="1:29" x14ac:dyDescent="0.35">
      <c r="A1744" s="70" t="str">
        <f>'Activity rawdata'!A1743</f>
        <v>BH5132-1-123</v>
      </c>
      <c r="B1744" s="71" t="str">
        <f>'Activity rawdata'!B1743</f>
        <v>LB</v>
      </c>
      <c r="C1744" s="71" t="str">
        <f>IF('Activity rawdata'!C1743="PY","Planted",IF('Activity rawdata'!C1743="NY","Nat/Convert",IF('Activity rawdata'!C1743="NN","Nat/Nonconvert",IF('Activity rawdata'!C1743="OY","Planted"))))</f>
        <v>Planted</v>
      </c>
      <c r="D1744" s="70" t="str">
        <f>'Activity rawdata'!D1743</f>
        <v>STP2</v>
      </c>
      <c r="E1744" s="72" t="str">
        <f>'Activity rawdata'!E1743</f>
        <v>79</v>
      </c>
      <c r="F1744" s="73" t="str">
        <f>'Activity rawdata'!L1743</f>
        <v>MT2</v>
      </c>
      <c r="G1744" s="72" t="str">
        <f>'Activity rawdata'!R1743</f>
        <v>2070</v>
      </c>
      <c r="H1744" s="72" t="str">
        <f>IF('Activity rawdata'!P1743="AHTHIN1","1st Thin",IF('Activity rawdata'!P1743="AHCC","Clearcut",IF('Activity rawdata'!P1743="AHTHSMZ","SMZ Thin",IF('Activity rawdata'!P1743="AHTHIN2","2nd Thin",IF('Activity rawdata'!P1743="AFERTE","Early Fert",IF('Activity rawdata'!P1743="AFERTM","Mid Fert",IF('Activity rawdata'!P1743="AFERTL","Late Fert",  IF('Activity rawdata'!P1743="ASP","Site Prep", IF('Activity rawdata'!P1743="APLT","Plant",  IF('Activity rawdata'!P1743="ANREG","Natural Regeneration"))))))))))</f>
        <v>Clearcut</v>
      </c>
      <c r="I1744" s="74">
        <f>'Activity rawdata'!O1743</f>
        <v>64.349999999999994</v>
      </c>
      <c r="J1744" s="75">
        <f>'Activity rawdata'!N1743</f>
        <v>29</v>
      </c>
      <c r="K1744" s="75">
        <f>'Activity rawdata'!AC1743</f>
        <v>99.1</v>
      </c>
      <c r="L1744" s="75">
        <f>'Activity rawdata'!AD1743</f>
        <v>122.02</v>
      </c>
      <c r="M1744" s="76">
        <f>'Activity rawdata'!AE1743</f>
        <v>12.20274732798894</v>
      </c>
      <c r="N1744" s="83">
        <f>'Activity rawdata'!T1743+'Activity rawdata'!U1743</f>
        <v>13.03</v>
      </c>
      <c r="O1744" s="80">
        <f>'Activity rawdata'!V1743</f>
        <v>71.23</v>
      </c>
      <c r="P1744" s="80">
        <f>'Activity rawdata'!W1743</f>
        <v>19.41</v>
      </c>
      <c r="Q1744" s="80">
        <f>'Activity rawdata'!X1743</f>
        <v>0</v>
      </c>
      <c r="R1744" s="84">
        <f t="shared" si="280"/>
        <v>103.67</v>
      </c>
      <c r="S1744" s="80">
        <f>'Activity rawdata'!Z1743</f>
        <v>0</v>
      </c>
      <c r="T1744" s="80">
        <f>'Activity rawdata'!AA1743</f>
        <v>0</v>
      </c>
      <c r="U1744" s="80">
        <f t="shared" si="281"/>
        <v>0</v>
      </c>
      <c r="V1744" s="81">
        <f t="shared" si="282"/>
        <v>838.48049999999989</v>
      </c>
      <c r="W1744" s="75">
        <f t="shared" si="283"/>
        <v>4583.6504999999997</v>
      </c>
      <c r="X1744" s="75">
        <f t="shared" si="284"/>
        <v>1249.0335</v>
      </c>
      <c r="Y1744" s="75">
        <f t="shared" si="285"/>
        <v>0</v>
      </c>
      <c r="Z1744" s="82">
        <f t="shared" si="286"/>
        <v>6671.164499999999</v>
      </c>
      <c r="AA1744" s="75">
        <f t="shared" si="287"/>
        <v>0</v>
      </c>
      <c r="AB1744" s="75">
        <f t="shared" si="288"/>
        <v>0</v>
      </c>
      <c r="AC1744" s="82">
        <f t="shared" si="289"/>
        <v>0</v>
      </c>
    </row>
    <row r="1745" spans="1:29" x14ac:dyDescent="0.35">
      <c r="A1745" s="70" t="str">
        <f>'Activity rawdata'!A1744</f>
        <v>BH6112-1-222</v>
      </c>
      <c r="B1745" s="71" t="str">
        <f>'Activity rawdata'!B1744</f>
        <v>LB</v>
      </c>
      <c r="C1745" s="71" t="str">
        <f>IF('Activity rawdata'!C1744="PY","Planted",IF('Activity rawdata'!C1744="NY","Nat/Convert",IF('Activity rawdata'!C1744="NN","Nat/Nonconvert",IF('Activity rawdata'!C1744="OY","Planted"))))</f>
        <v>Planted</v>
      </c>
      <c r="D1745" s="70" t="str">
        <f>'Activity rawdata'!D1744</f>
        <v>STP2</v>
      </c>
      <c r="E1745" s="72" t="str">
        <f>'Activity rawdata'!E1744</f>
        <v>80</v>
      </c>
      <c r="F1745" s="73" t="str">
        <f>'Activity rawdata'!L1744</f>
        <v>MT2</v>
      </c>
      <c r="G1745" s="72" t="str">
        <f>'Activity rawdata'!R1744</f>
        <v>2070</v>
      </c>
      <c r="H1745" s="72" t="str">
        <f>IF('Activity rawdata'!P1744="AHTHIN1","1st Thin",IF('Activity rawdata'!P1744="AHCC","Clearcut",IF('Activity rawdata'!P1744="AHTHSMZ","SMZ Thin",IF('Activity rawdata'!P1744="AHTHIN2","2nd Thin",IF('Activity rawdata'!P1744="AFERTE","Early Fert",IF('Activity rawdata'!P1744="AFERTM","Mid Fert",IF('Activity rawdata'!P1744="AFERTL","Late Fert",  IF('Activity rawdata'!P1744="ASP","Site Prep", IF('Activity rawdata'!P1744="APLT","Plant",  IF('Activity rawdata'!P1744="ANREG","Natural Regeneration"))))))))))</f>
        <v>Clearcut</v>
      </c>
      <c r="I1745" s="74">
        <f>'Activity rawdata'!O1744</f>
        <v>10.95</v>
      </c>
      <c r="J1745" s="75">
        <f>'Activity rawdata'!N1744</f>
        <v>29</v>
      </c>
      <c r="K1745" s="75">
        <f>'Activity rawdata'!AC1744</f>
        <v>101.4</v>
      </c>
      <c r="L1745" s="75">
        <f>'Activity rawdata'!AD1744</f>
        <v>114.73</v>
      </c>
      <c r="M1745" s="76">
        <f>'Activity rawdata'!AE1744</f>
        <v>12.729659368902214</v>
      </c>
      <c r="N1745" s="83">
        <f>'Activity rawdata'!T1744+'Activity rawdata'!U1744</f>
        <v>14.6</v>
      </c>
      <c r="O1745" s="80">
        <f>'Activity rawdata'!V1744</f>
        <v>62.63</v>
      </c>
      <c r="P1745" s="80">
        <f>'Activity rawdata'!W1744</f>
        <v>37.49</v>
      </c>
      <c r="Q1745" s="80">
        <f>'Activity rawdata'!X1744</f>
        <v>0</v>
      </c>
      <c r="R1745" s="84">
        <f t="shared" si="280"/>
        <v>114.72</v>
      </c>
      <c r="S1745" s="80">
        <f>'Activity rawdata'!Z1744</f>
        <v>0</v>
      </c>
      <c r="T1745" s="80">
        <f>'Activity rawdata'!AA1744</f>
        <v>0</v>
      </c>
      <c r="U1745" s="80">
        <f t="shared" si="281"/>
        <v>0</v>
      </c>
      <c r="V1745" s="81">
        <f t="shared" si="282"/>
        <v>159.86999999999998</v>
      </c>
      <c r="W1745" s="75">
        <f t="shared" si="283"/>
        <v>685.79849999999999</v>
      </c>
      <c r="X1745" s="75">
        <f t="shared" si="284"/>
        <v>410.51549999999997</v>
      </c>
      <c r="Y1745" s="75">
        <f t="shared" si="285"/>
        <v>0</v>
      </c>
      <c r="Z1745" s="82">
        <f t="shared" si="286"/>
        <v>1256.184</v>
      </c>
      <c r="AA1745" s="75">
        <f t="shared" si="287"/>
        <v>0</v>
      </c>
      <c r="AB1745" s="75">
        <f t="shared" si="288"/>
        <v>0</v>
      </c>
      <c r="AC1745" s="82">
        <f t="shared" si="289"/>
        <v>0</v>
      </c>
    </row>
    <row r="1746" spans="1:29" x14ac:dyDescent="0.35">
      <c r="A1746" s="70" t="str">
        <f>'Activity rawdata'!A1745</f>
        <v>BH5135-1-135</v>
      </c>
      <c r="B1746" s="71" t="str">
        <f>'Activity rawdata'!B1745</f>
        <v>LB</v>
      </c>
      <c r="C1746" s="71" t="str">
        <f>IF('Activity rawdata'!C1745="PY","Planted",IF('Activity rawdata'!C1745="NY","Nat/Convert",IF('Activity rawdata'!C1745="NN","Nat/Nonconvert",IF('Activity rawdata'!C1745="OY","Planted"))))</f>
        <v>Planted</v>
      </c>
      <c r="D1746" s="70" t="str">
        <f>'Activity rawdata'!D1745</f>
        <v>STP2</v>
      </c>
      <c r="E1746" s="72" t="str">
        <f>'Activity rawdata'!E1745</f>
        <v>80</v>
      </c>
      <c r="F1746" s="73" t="str">
        <f>'Activity rawdata'!L1745</f>
        <v>MT2</v>
      </c>
      <c r="G1746" s="72" t="str">
        <f>'Activity rawdata'!R1745</f>
        <v>2070</v>
      </c>
      <c r="H1746" s="72" t="str">
        <f>IF('Activity rawdata'!P1745="AHTHIN1","1st Thin",IF('Activity rawdata'!P1745="AHCC","Clearcut",IF('Activity rawdata'!P1745="AHTHSMZ","SMZ Thin",IF('Activity rawdata'!P1745="AHTHIN2","2nd Thin",IF('Activity rawdata'!P1745="AFERTE","Early Fert",IF('Activity rawdata'!P1745="AFERTM","Mid Fert",IF('Activity rawdata'!P1745="AFERTL","Late Fert",  IF('Activity rawdata'!P1745="ASP","Site Prep", IF('Activity rawdata'!P1745="APLT","Plant",  IF('Activity rawdata'!P1745="ANREG","Natural Regeneration"))))))))))</f>
        <v>Clearcut</v>
      </c>
      <c r="I1746" s="74">
        <f>'Activity rawdata'!O1745</f>
        <v>17.57</v>
      </c>
      <c r="J1746" s="75">
        <f>'Activity rawdata'!N1745</f>
        <v>29</v>
      </c>
      <c r="K1746" s="75">
        <f>'Activity rawdata'!AC1745</f>
        <v>101.4</v>
      </c>
      <c r="L1746" s="75">
        <f>'Activity rawdata'!AD1745</f>
        <v>114.73</v>
      </c>
      <c r="M1746" s="76">
        <f>'Activity rawdata'!AE1745</f>
        <v>12.729659368902214</v>
      </c>
      <c r="N1746" s="83">
        <f>'Activity rawdata'!T1745+'Activity rawdata'!U1745</f>
        <v>14.6</v>
      </c>
      <c r="O1746" s="80">
        <f>'Activity rawdata'!V1745</f>
        <v>62.63</v>
      </c>
      <c r="P1746" s="80">
        <f>'Activity rawdata'!W1745</f>
        <v>37.49</v>
      </c>
      <c r="Q1746" s="80">
        <f>'Activity rawdata'!X1745</f>
        <v>0</v>
      </c>
      <c r="R1746" s="84">
        <f t="shared" si="280"/>
        <v>114.72</v>
      </c>
      <c r="S1746" s="80">
        <f>'Activity rawdata'!Z1745</f>
        <v>0</v>
      </c>
      <c r="T1746" s="80">
        <f>'Activity rawdata'!AA1745</f>
        <v>0</v>
      </c>
      <c r="U1746" s="80">
        <f t="shared" si="281"/>
        <v>0</v>
      </c>
      <c r="V1746" s="81">
        <f t="shared" si="282"/>
        <v>256.52199999999999</v>
      </c>
      <c r="W1746" s="75">
        <f t="shared" si="283"/>
        <v>1100.4091000000001</v>
      </c>
      <c r="X1746" s="75">
        <f t="shared" si="284"/>
        <v>658.69929999999999</v>
      </c>
      <c r="Y1746" s="75">
        <f t="shared" si="285"/>
        <v>0</v>
      </c>
      <c r="Z1746" s="82">
        <f t="shared" si="286"/>
        <v>2015.6304</v>
      </c>
      <c r="AA1746" s="75">
        <f t="shared" si="287"/>
        <v>0</v>
      </c>
      <c r="AB1746" s="75">
        <f t="shared" si="288"/>
        <v>0</v>
      </c>
      <c r="AC1746" s="82">
        <f t="shared" si="289"/>
        <v>0</v>
      </c>
    </row>
    <row r="1747" spans="1:29" x14ac:dyDescent="0.35">
      <c r="A1747" s="70" t="str">
        <f>'Activity rawdata'!A1746</f>
        <v>BH6125-1-326</v>
      </c>
      <c r="B1747" s="71" t="str">
        <f>'Activity rawdata'!B1746</f>
        <v>LB</v>
      </c>
      <c r="C1747" s="71" t="str">
        <f>IF('Activity rawdata'!C1746="PY","Planted",IF('Activity rawdata'!C1746="NY","Nat/Convert",IF('Activity rawdata'!C1746="NN","Nat/Nonconvert",IF('Activity rawdata'!C1746="OY","Planted"))))</f>
        <v>Planted</v>
      </c>
      <c r="D1747" s="70" t="str">
        <f>'Activity rawdata'!D1746</f>
        <v>STP2</v>
      </c>
      <c r="E1747" s="72" t="str">
        <f>'Activity rawdata'!E1746</f>
        <v>78</v>
      </c>
      <c r="F1747" s="73" t="str">
        <f>'Activity rawdata'!L1746</f>
        <v>MT2</v>
      </c>
      <c r="G1747" s="72" t="str">
        <f>'Activity rawdata'!R1746</f>
        <v>2070</v>
      </c>
      <c r="H1747" s="72" t="str">
        <f>IF('Activity rawdata'!P1746="AHTHIN1","1st Thin",IF('Activity rawdata'!P1746="AHCC","Clearcut",IF('Activity rawdata'!P1746="AHTHSMZ","SMZ Thin",IF('Activity rawdata'!P1746="AHTHIN2","2nd Thin",IF('Activity rawdata'!P1746="AFERTE","Early Fert",IF('Activity rawdata'!P1746="AFERTM","Mid Fert",IF('Activity rawdata'!P1746="AFERTL","Late Fert",  IF('Activity rawdata'!P1746="ASP","Site Prep", IF('Activity rawdata'!P1746="APLT","Plant",  IF('Activity rawdata'!P1746="ANREG","Natural Regeneration"))))))))))</f>
        <v>Clearcut</v>
      </c>
      <c r="I1747" s="74">
        <f>'Activity rawdata'!O1746</f>
        <v>2.57</v>
      </c>
      <c r="J1747" s="75">
        <f>'Activity rawdata'!N1746</f>
        <v>29</v>
      </c>
      <c r="K1747" s="75">
        <f>'Activity rawdata'!AC1746</f>
        <v>99.1</v>
      </c>
      <c r="L1747" s="75">
        <f>'Activity rawdata'!AD1746</f>
        <v>122.02</v>
      </c>
      <c r="M1747" s="76">
        <f>'Activity rawdata'!AE1746</f>
        <v>12.20274732798894</v>
      </c>
      <c r="N1747" s="83">
        <f>'Activity rawdata'!T1746+'Activity rawdata'!U1746</f>
        <v>13.03</v>
      </c>
      <c r="O1747" s="80">
        <f>'Activity rawdata'!V1746</f>
        <v>71.23</v>
      </c>
      <c r="P1747" s="80">
        <f>'Activity rawdata'!W1746</f>
        <v>19.41</v>
      </c>
      <c r="Q1747" s="80">
        <f>'Activity rawdata'!X1746</f>
        <v>0</v>
      </c>
      <c r="R1747" s="84">
        <f t="shared" si="280"/>
        <v>103.67</v>
      </c>
      <c r="S1747" s="80">
        <f>'Activity rawdata'!Z1746</f>
        <v>0</v>
      </c>
      <c r="T1747" s="80">
        <f>'Activity rawdata'!AA1746</f>
        <v>0</v>
      </c>
      <c r="U1747" s="80">
        <f t="shared" si="281"/>
        <v>0</v>
      </c>
      <c r="V1747" s="81">
        <f t="shared" si="282"/>
        <v>33.487099999999998</v>
      </c>
      <c r="W1747" s="75">
        <f t="shared" si="283"/>
        <v>183.06110000000001</v>
      </c>
      <c r="X1747" s="75">
        <f t="shared" si="284"/>
        <v>49.883699999999997</v>
      </c>
      <c r="Y1747" s="75">
        <f t="shared" si="285"/>
        <v>0</v>
      </c>
      <c r="Z1747" s="82">
        <f t="shared" si="286"/>
        <v>266.43189999999998</v>
      </c>
      <c r="AA1747" s="75">
        <f t="shared" si="287"/>
        <v>0</v>
      </c>
      <c r="AB1747" s="75">
        <f t="shared" si="288"/>
        <v>0</v>
      </c>
      <c r="AC1747" s="82">
        <f t="shared" si="289"/>
        <v>0</v>
      </c>
    </row>
    <row r="1748" spans="1:29" x14ac:dyDescent="0.35">
      <c r="A1748" s="70" t="str">
        <f>'Activity rawdata'!A1747</f>
        <v>BH5149-1-157</v>
      </c>
      <c r="B1748" s="71" t="str">
        <f>'Activity rawdata'!B1747</f>
        <v>LB</v>
      </c>
      <c r="C1748" s="71" t="str">
        <f>IF('Activity rawdata'!C1747="PY","Planted",IF('Activity rawdata'!C1747="NY","Nat/Convert",IF('Activity rawdata'!C1747="NN","Nat/Nonconvert",IF('Activity rawdata'!C1747="OY","Planted"))))</f>
        <v>Planted</v>
      </c>
      <c r="D1748" s="70" t="str">
        <f>'Activity rawdata'!D1747</f>
        <v>STP2</v>
      </c>
      <c r="E1748" s="72" t="str">
        <f>'Activity rawdata'!E1747</f>
        <v>78</v>
      </c>
      <c r="F1748" s="73" t="str">
        <f>'Activity rawdata'!L1747</f>
        <v>MT2</v>
      </c>
      <c r="G1748" s="72" t="str">
        <f>'Activity rawdata'!R1747</f>
        <v>2070</v>
      </c>
      <c r="H1748" s="72" t="str">
        <f>IF('Activity rawdata'!P1747="AHTHIN1","1st Thin",IF('Activity rawdata'!P1747="AHCC","Clearcut",IF('Activity rawdata'!P1747="AHTHSMZ","SMZ Thin",IF('Activity rawdata'!P1747="AHTHIN2","2nd Thin",IF('Activity rawdata'!P1747="AFERTE","Early Fert",IF('Activity rawdata'!P1747="AFERTM","Mid Fert",IF('Activity rawdata'!P1747="AFERTL","Late Fert",  IF('Activity rawdata'!P1747="ASP","Site Prep", IF('Activity rawdata'!P1747="APLT","Plant",  IF('Activity rawdata'!P1747="ANREG","Natural Regeneration"))))))))))</f>
        <v>Clearcut</v>
      </c>
      <c r="I1748" s="74">
        <f>'Activity rawdata'!O1747</f>
        <v>119.68</v>
      </c>
      <c r="J1748" s="75">
        <f>'Activity rawdata'!N1747</f>
        <v>29</v>
      </c>
      <c r="K1748" s="75">
        <f>'Activity rawdata'!AC1747</f>
        <v>99.1</v>
      </c>
      <c r="L1748" s="75">
        <f>'Activity rawdata'!AD1747</f>
        <v>122.02</v>
      </c>
      <c r="M1748" s="76">
        <f>'Activity rawdata'!AE1747</f>
        <v>12.20274732798894</v>
      </c>
      <c r="N1748" s="83">
        <f>'Activity rawdata'!T1747+'Activity rawdata'!U1747</f>
        <v>13.03</v>
      </c>
      <c r="O1748" s="80">
        <f>'Activity rawdata'!V1747</f>
        <v>71.23</v>
      </c>
      <c r="P1748" s="80">
        <f>'Activity rawdata'!W1747</f>
        <v>19.41</v>
      </c>
      <c r="Q1748" s="80">
        <f>'Activity rawdata'!X1747</f>
        <v>0</v>
      </c>
      <c r="R1748" s="84">
        <f t="shared" si="280"/>
        <v>103.67</v>
      </c>
      <c r="S1748" s="80">
        <f>'Activity rawdata'!Z1747</f>
        <v>0</v>
      </c>
      <c r="T1748" s="80">
        <f>'Activity rawdata'!AA1747</f>
        <v>0</v>
      </c>
      <c r="U1748" s="80">
        <f t="shared" si="281"/>
        <v>0</v>
      </c>
      <c r="V1748" s="81">
        <f t="shared" si="282"/>
        <v>1559.4304</v>
      </c>
      <c r="W1748" s="75">
        <f t="shared" si="283"/>
        <v>8524.8064000000013</v>
      </c>
      <c r="X1748" s="75">
        <f t="shared" si="284"/>
        <v>2322.9888000000001</v>
      </c>
      <c r="Y1748" s="75">
        <f t="shared" si="285"/>
        <v>0</v>
      </c>
      <c r="Z1748" s="82">
        <f t="shared" si="286"/>
        <v>12407.225600000002</v>
      </c>
      <c r="AA1748" s="75">
        <f t="shared" si="287"/>
        <v>0</v>
      </c>
      <c r="AB1748" s="75">
        <f t="shared" si="288"/>
        <v>0</v>
      </c>
      <c r="AC1748" s="82">
        <f t="shared" si="289"/>
        <v>0</v>
      </c>
    </row>
    <row r="1749" spans="1:29" x14ac:dyDescent="0.35">
      <c r="A1749" s="70" t="str">
        <f>'Activity rawdata'!A1748</f>
        <v>BH6112-1-231</v>
      </c>
      <c r="B1749" s="71" t="str">
        <f>'Activity rawdata'!B1748</f>
        <v>LB</v>
      </c>
      <c r="C1749" s="71" t="str">
        <f>IF('Activity rawdata'!C1748="PY","Planted",IF('Activity rawdata'!C1748="NY","Nat/Convert",IF('Activity rawdata'!C1748="NN","Nat/Nonconvert",IF('Activity rawdata'!C1748="OY","Planted"))))</f>
        <v>Planted</v>
      </c>
      <c r="D1749" s="70" t="str">
        <f>'Activity rawdata'!D1748</f>
        <v>STP2</v>
      </c>
      <c r="E1749" s="72" t="str">
        <f>'Activity rawdata'!E1748</f>
        <v>74</v>
      </c>
      <c r="F1749" s="73" t="str">
        <f>'Activity rawdata'!L1748</f>
        <v>MT1</v>
      </c>
      <c r="G1749" s="72" t="str">
        <f>'Activity rawdata'!R1748</f>
        <v>2070</v>
      </c>
      <c r="H1749" s="72" t="str">
        <f>IF('Activity rawdata'!P1748="AHTHIN1","1st Thin",IF('Activity rawdata'!P1748="AHCC","Clearcut",IF('Activity rawdata'!P1748="AHTHSMZ","SMZ Thin",IF('Activity rawdata'!P1748="AHTHIN2","2nd Thin",IF('Activity rawdata'!P1748="AFERTE","Early Fert",IF('Activity rawdata'!P1748="AFERTM","Mid Fert",IF('Activity rawdata'!P1748="AFERTL","Late Fert",  IF('Activity rawdata'!P1748="ASP","Site Prep", IF('Activity rawdata'!P1748="APLT","Plant",  IF('Activity rawdata'!P1748="ANREG","Natural Regeneration"))))))))))</f>
        <v>Clearcut</v>
      </c>
      <c r="I1749" s="74">
        <f>'Activity rawdata'!O1748</f>
        <v>20.29</v>
      </c>
      <c r="J1749" s="75">
        <f>'Activity rawdata'!N1748</f>
        <v>29</v>
      </c>
      <c r="K1749" s="75">
        <f>'Activity rawdata'!AC1748</f>
        <v>114.73</v>
      </c>
      <c r="L1749" s="75">
        <f>'Activity rawdata'!AD1748</f>
        <v>182.7</v>
      </c>
      <c r="M1749" s="76">
        <f>'Activity rawdata'!AE1748</f>
        <v>10.730143374908327</v>
      </c>
      <c r="N1749" s="83">
        <f>'Activity rawdata'!T1748+'Activity rawdata'!U1748</f>
        <v>15.79</v>
      </c>
      <c r="O1749" s="80">
        <f>'Activity rawdata'!V1748</f>
        <v>87.4</v>
      </c>
      <c r="P1749" s="80">
        <f>'Activity rawdata'!W1748</f>
        <v>2.91</v>
      </c>
      <c r="Q1749" s="80">
        <f>'Activity rawdata'!X1748</f>
        <v>0</v>
      </c>
      <c r="R1749" s="84">
        <f t="shared" si="280"/>
        <v>106.1</v>
      </c>
      <c r="S1749" s="80">
        <f>'Activity rawdata'!Z1748</f>
        <v>0</v>
      </c>
      <c r="T1749" s="80">
        <f>'Activity rawdata'!AA1748</f>
        <v>0</v>
      </c>
      <c r="U1749" s="80">
        <f t="shared" si="281"/>
        <v>0</v>
      </c>
      <c r="V1749" s="81">
        <f t="shared" si="282"/>
        <v>320.37909999999999</v>
      </c>
      <c r="W1749" s="75">
        <f t="shared" si="283"/>
        <v>1773.346</v>
      </c>
      <c r="X1749" s="75">
        <f t="shared" si="284"/>
        <v>59.043900000000001</v>
      </c>
      <c r="Y1749" s="75">
        <f t="shared" si="285"/>
        <v>0</v>
      </c>
      <c r="Z1749" s="82">
        <f t="shared" si="286"/>
        <v>2152.7690000000002</v>
      </c>
      <c r="AA1749" s="75">
        <f t="shared" si="287"/>
        <v>0</v>
      </c>
      <c r="AB1749" s="75">
        <f t="shared" si="288"/>
        <v>0</v>
      </c>
      <c r="AC1749" s="82">
        <f t="shared" si="289"/>
        <v>0</v>
      </c>
    </row>
    <row r="1750" spans="1:29" x14ac:dyDescent="0.35">
      <c r="A1750" s="70" t="str">
        <f>'Activity rawdata'!A1749</f>
        <v>BH4023-1-95</v>
      </c>
      <c r="B1750" s="71" t="str">
        <f>'Activity rawdata'!B1749</f>
        <v>LB</v>
      </c>
      <c r="C1750" s="71" t="str">
        <f>IF('Activity rawdata'!C1749="PY","Planted",IF('Activity rawdata'!C1749="NY","Nat/Convert",IF('Activity rawdata'!C1749="NN","Nat/Nonconvert",IF('Activity rawdata'!C1749="OY","Planted"))))</f>
        <v>Planted</v>
      </c>
      <c r="D1750" s="70" t="str">
        <f>'Activity rawdata'!D1749</f>
        <v>STP2</v>
      </c>
      <c r="E1750" s="72" t="str">
        <f>'Activity rawdata'!E1749</f>
        <v>73</v>
      </c>
      <c r="F1750" s="73" t="str">
        <f>'Activity rawdata'!L1749</f>
        <v>MT1</v>
      </c>
      <c r="G1750" s="72" t="str">
        <f>'Activity rawdata'!R1749</f>
        <v>2070</v>
      </c>
      <c r="H1750" s="72" t="str">
        <f>IF('Activity rawdata'!P1749="AHTHIN1","1st Thin",IF('Activity rawdata'!P1749="AHCC","Clearcut",IF('Activity rawdata'!P1749="AHTHSMZ","SMZ Thin",IF('Activity rawdata'!P1749="AHTHIN2","2nd Thin",IF('Activity rawdata'!P1749="AFERTE","Early Fert",IF('Activity rawdata'!P1749="AFERTM","Mid Fert",IF('Activity rawdata'!P1749="AFERTL","Late Fert",  IF('Activity rawdata'!P1749="ASP","Site Prep", IF('Activity rawdata'!P1749="APLT","Plant",  IF('Activity rawdata'!P1749="ANREG","Natural Regeneration"))))))))))</f>
        <v>Clearcut</v>
      </c>
      <c r="I1750" s="74">
        <f>'Activity rawdata'!O1749</f>
        <v>201.8</v>
      </c>
      <c r="J1750" s="75">
        <f>'Activity rawdata'!N1749</f>
        <v>29</v>
      </c>
      <c r="K1750" s="75">
        <f>'Activity rawdata'!AC1749</f>
        <v>114.73</v>
      </c>
      <c r="L1750" s="75">
        <f>'Activity rawdata'!AD1749</f>
        <v>182.7</v>
      </c>
      <c r="M1750" s="76">
        <f>'Activity rawdata'!AE1749</f>
        <v>10.730143374908327</v>
      </c>
      <c r="N1750" s="83">
        <f>'Activity rawdata'!T1749+'Activity rawdata'!U1749</f>
        <v>15.79</v>
      </c>
      <c r="O1750" s="80">
        <f>'Activity rawdata'!V1749</f>
        <v>87.4</v>
      </c>
      <c r="P1750" s="80">
        <f>'Activity rawdata'!W1749</f>
        <v>2.91</v>
      </c>
      <c r="Q1750" s="80">
        <f>'Activity rawdata'!X1749</f>
        <v>0</v>
      </c>
      <c r="R1750" s="84">
        <f t="shared" si="280"/>
        <v>106.1</v>
      </c>
      <c r="S1750" s="80">
        <f>'Activity rawdata'!Z1749</f>
        <v>0</v>
      </c>
      <c r="T1750" s="80">
        <f>'Activity rawdata'!AA1749</f>
        <v>0</v>
      </c>
      <c r="U1750" s="80">
        <f t="shared" si="281"/>
        <v>0</v>
      </c>
      <c r="V1750" s="81">
        <f t="shared" si="282"/>
        <v>3186.422</v>
      </c>
      <c r="W1750" s="75">
        <f t="shared" si="283"/>
        <v>17637.320000000003</v>
      </c>
      <c r="X1750" s="75">
        <f t="shared" si="284"/>
        <v>587.23800000000006</v>
      </c>
      <c r="Y1750" s="75">
        <f t="shared" si="285"/>
        <v>0</v>
      </c>
      <c r="Z1750" s="82">
        <f t="shared" si="286"/>
        <v>21410.980000000003</v>
      </c>
      <c r="AA1750" s="75">
        <f t="shared" si="287"/>
        <v>0</v>
      </c>
      <c r="AB1750" s="75">
        <f t="shared" si="288"/>
        <v>0</v>
      </c>
      <c r="AC1750" s="82">
        <f t="shared" si="289"/>
        <v>0</v>
      </c>
    </row>
    <row r="1751" spans="1:29" x14ac:dyDescent="0.35">
      <c r="A1751" s="70" t="str">
        <f>'Activity rawdata'!A1750</f>
        <v>BH5149-1-161</v>
      </c>
      <c r="B1751" s="71" t="str">
        <f>'Activity rawdata'!B1750</f>
        <v>LB</v>
      </c>
      <c r="C1751" s="71" t="str">
        <f>IF('Activity rawdata'!C1750="PY","Planted",IF('Activity rawdata'!C1750="NY","Nat/Convert",IF('Activity rawdata'!C1750="NN","Nat/Nonconvert",IF('Activity rawdata'!C1750="OY","Planted"))))</f>
        <v>Planted</v>
      </c>
      <c r="D1751" s="70" t="str">
        <f>'Activity rawdata'!D1750</f>
        <v>STP2</v>
      </c>
      <c r="E1751" s="72" t="str">
        <f>'Activity rawdata'!E1750</f>
        <v>62</v>
      </c>
      <c r="F1751" s="73" t="str">
        <f>'Activity rawdata'!L1750</f>
        <v>MT1</v>
      </c>
      <c r="G1751" s="72" t="str">
        <f>'Activity rawdata'!R1750</f>
        <v>2070</v>
      </c>
      <c r="H1751" s="72" t="str">
        <f>IF('Activity rawdata'!P1750="AHTHIN1","1st Thin",IF('Activity rawdata'!P1750="AHCC","Clearcut",IF('Activity rawdata'!P1750="AHTHSMZ","SMZ Thin",IF('Activity rawdata'!P1750="AHTHIN2","2nd Thin",IF('Activity rawdata'!P1750="AFERTE","Early Fert",IF('Activity rawdata'!P1750="AFERTM","Mid Fert",IF('Activity rawdata'!P1750="AFERTL","Late Fert",  IF('Activity rawdata'!P1750="ASP","Site Prep", IF('Activity rawdata'!P1750="APLT","Plant",  IF('Activity rawdata'!P1750="ANREG","Natural Regeneration"))))))))))</f>
        <v>Clearcut</v>
      </c>
      <c r="I1751" s="74">
        <f>'Activity rawdata'!O1750</f>
        <v>26.06</v>
      </c>
      <c r="J1751" s="75">
        <f>'Activity rawdata'!N1750</f>
        <v>29</v>
      </c>
      <c r="K1751" s="75">
        <f>'Activity rawdata'!AC1750</f>
        <v>99.6</v>
      </c>
      <c r="L1751" s="75">
        <f>'Activity rawdata'!AD1750</f>
        <v>180.54</v>
      </c>
      <c r="M1751" s="76">
        <f>'Activity rawdata'!AE1750</f>
        <v>10.057250143813212</v>
      </c>
      <c r="N1751" s="83">
        <f>'Activity rawdata'!T1750+'Activity rawdata'!U1750</f>
        <v>14.88</v>
      </c>
      <c r="O1751" s="80">
        <f>'Activity rawdata'!V1750</f>
        <v>61.88</v>
      </c>
      <c r="P1751" s="80">
        <f>'Activity rawdata'!W1750</f>
        <v>0.08</v>
      </c>
      <c r="Q1751" s="80">
        <f>'Activity rawdata'!X1750</f>
        <v>0</v>
      </c>
      <c r="R1751" s="84">
        <f t="shared" si="280"/>
        <v>76.84</v>
      </c>
      <c r="S1751" s="80">
        <f>'Activity rawdata'!Z1750</f>
        <v>0</v>
      </c>
      <c r="T1751" s="80">
        <f>'Activity rawdata'!AA1750</f>
        <v>0</v>
      </c>
      <c r="U1751" s="80">
        <f t="shared" si="281"/>
        <v>0</v>
      </c>
      <c r="V1751" s="81">
        <f t="shared" si="282"/>
        <v>387.77280000000002</v>
      </c>
      <c r="W1751" s="75">
        <f t="shared" si="283"/>
        <v>1612.5927999999999</v>
      </c>
      <c r="X1751" s="75">
        <f t="shared" si="284"/>
        <v>2.0848</v>
      </c>
      <c r="Y1751" s="75">
        <f t="shared" si="285"/>
        <v>0</v>
      </c>
      <c r="Z1751" s="82">
        <f t="shared" si="286"/>
        <v>2002.4503999999999</v>
      </c>
      <c r="AA1751" s="75">
        <f t="shared" si="287"/>
        <v>0</v>
      </c>
      <c r="AB1751" s="75">
        <f t="shared" si="288"/>
        <v>0</v>
      </c>
      <c r="AC1751" s="82">
        <f t="shared" si="289"/>
        <v>0</v>
      </c>
    </row>
    <row r="1752" spans="1:29" x14ac:dyDescent="0.35">
      <c r="A1752" s="70" t="str">
        <f>'Activity rawdata'!A1751</f>
        <v>BH6112-1-377</v>
      </c>
      <c r="B1752" s="71" t="str">
        <f>'Activity rawdata'!B1751</f>
        <v>LB</v>
      </c>
      <c r="C1752" s="71" t="str">
        <f>IF('Activity rawdata'!C1751="PY","Planted",IF('Activity rawdata'!C1751="NY","Nat/Convert",IF('Activity rawdata'!C1751="NN","Nat/Nonconvert",IF('Activity rawdata'!C1751="OY","Planted"))))</f>
        <v>Planted</v>
      </c>
      <c r="D1752" s="70" t="str">
        <f>'Activity rawdata'!D1751</f>
        <v>STP2</v>
      </c>
      <c r="E1752" s="72" t="str">
        <f>'Activity rawdata'!E1751</f>
        <v>74</v>
      </c>
      <c r="F1752" s="73" t="str">
        <f>'Activity rawdata'!L1751</f>
        <v>MT1</v>
      </c>
      <c r="G1752" s="72" t="str">
        <f>'Activity rawdata'!R1751</f>
        <v>2070</v>
      </c>
      <c r="H1752" s="72" t="str">
        <f>IF('Activity rawdata'!P1751="AHTHIN1","1st Thin",IF('Activity rawdata'!P1751="AHCC","Clearcut",IF('Activity rawdata'!P1751="AHTHSMZ","SMZ Thin",IF('Activity rawdata'!P1751="AHTHIN2","2nd Thin",IF('Activity rawdata'!P1751="AFERTE","Early Fert",IF('Activity rawdata'!P1751="AFERTM","Mid Fert",IF('Activity rawdata'!P1751="AFERTL","Late Fert",  IF('Activity rawdata'!P1751="ASP","Site Prep", IF('Activity rawdata'!P1751="APLT","Plant",  IF('Activity rawdata'!P1751="ANREG","Natural Regeneration"))))))))))</f>
        <v>Clearcut</v>
      </c>
      <c r="I1752" s="74">
        <f>'Activity rawdata'!O1751</f>
        <v>34.85</v>
      </c>
      <c r="J1752" s="75">
        <f>'Activity rawdata'!N1751</f>
        <v>29</v>
      </c>
      <c r="K1752" s="75">
        <f>'Activity rawdata'!AC1751</f>
        <v>114.73</v>
      </c>
      <c r="L1752" s="75">
        <f>'Activity rawdata'!AD1751</f>
        <v>182.7</v>
      </c>
      <c r="M1752" s="76">
        <f>'Activity rawdata'!AE1751</f>
        <v>10.730143374908327</v>
      </c>
      <c r="N1752" s="83">
        <f>'Activity rawdata'!T1751+'Activity rawdata'!U1751</f>
        <v>15.79</v>
      </c>
      <c r="O1752" s="80">
        <f>'Activity rawdata'!V1751</f>
        <v>87.4</v>
      </c>
      <c r="P1752" s="80">
        <f>'Activity rawdata'!W1751</f>
        <v>2.91</v>
      </c>
      <c r="Q1752" s="80">
        <f>'Activity rawdata'!X1751</f>
        <v>0</v>
      </c>
      <c r="R1752" s="84">
        <f t="shared" si="280"/>
        <v>106.1</v>
      </c>
      <c r="S1752" s="80">
        <f>'Activity rawdata'!Z1751</f>
        <v>0</v>
      </c>
      <c r="T1752" s="80">
        <f>'Activity rawdata'!AA1751</f>
        <v>0</v>
      </c>
      <c r="U1752" s="80">
        <f t="shared" si="281"/>
        <v>0</v>
      </c>
      <c r="V1752" s="81">
        <f t="shared" si="282"/>
        <v>550.28149999999994</v>
      </c>
      <c r="W1752" s="75">
        <f t="shared" si="283"/>
        <v>3045.8900000000003</v>
      </c>
      <c r="X1752" s="75">
        <f t="shared" si="284"/>
        <v>101.41350000000001</v>
      </c>
      <c r="Y1752" s="75">
        <f t="shared" si="285"/>
        <v>0</v>
      </c>
      <c r="Z1752" s="82">
        <f t="shared" si="286"/>
        <v>3697.5850000000005</v>
      </c>
      <c r="AA1752" s="75">
        <f t="shared" si="287"/>
        <v>0</v>
      </c>
      <c r="AB1752" s="75">
        <f t="shared" si="288"/>
        <v>0</v>
      </c>
      <c r="AC1752" s="82">
        <f t="shared" si="289"/>
        <v>0</v>
      </c>
    </row>
    <row r="1753" spans="1:29" x14ac:dyDescent="0.35">
      <c r="A1753" s="70" t="str">
        <f>'Activity rawdata'!A1752</f>
        <v>BH5132-1-123</v>
      </c>
      <c r="B1753" s="71" t="str">
        <f>'Activity rawdata'!B1752</f>
        <v>COLB</v>
      </c>
      <c r="C1753" s="71" t="str">
        <f>IF('Activity rawdata'!C1752="PY","Planted",IF('Activity rawdata'!C1752="NY","Nat/Convert",IF('Activity rawdata'!C1752="NN","Nat/Nonconvert",IF('Activity rawdata'!C1752="OY","Planted"))))</f>
        <v>Planted</v>
      </c>
      <c r="D1753" s="70" t="str">
        <f>'Activity rawdata'!D1752</f>
        <v>STP3</v>
      </c>
      <c r="E1753" s="72" t="str">
        <f>'Activity rawdata'!E1752</f>
        <v>79</v>
      </c>
      <c r="F1753" s="73" t="str">
        <f>'Activity rawdata'!L1752</f>
        <v>NO</v>
      </c>
      <c r="G1753" s="72" t="str">
        <f>'Activity rawdata'!R1752</f>
        <v>2071</v>
      </c>
      <c r="H1753" s="72" t="str">
        <f>IF('Activity rawdata'!P1752="AHTHIN1","1st Thin",IF('Activity rawdata'!P1752="AHCC","Clearcut",IF('Activity rawdata'!P1752="AHTHSMZ","SMZ Thin",IF('Activity rawdata'!P1752="AHTHIN2","2nd Thin",IF('Activity rawdata'!P1752="AFERTE","Early Fert",IF('Activity rawdata'!P1752="AFERTM","Mid Fert",IF('Activity rawdata'!P1752="AFERTL","Late Fert",  IF('Activity rawdata'!P1752="ASP","Site Prep", IF('Activity rawdata'!P1752="APLT","Plant",  IF('Activity rawdata'!P1752="ANREG","Natural Regeneration"))))))))))</f>
        <v>Site Prep</v>
      </c>
      <c r="I1753" s="74">
        <f>'Activity rawdata'!O1752</f>
        <v>64.349999999999994</v>
      </c>
      <c r="J1753" s="75">
        <f>'Activity rawdata'!N1752</f>
        <v>1</v>
      </c>
      <c r="K1753" s="75">
        <f>'Activity rawdata'!AC1752</f>
        <v>0</v>
      </c>
      <c r="L1753" s="75">
        <f>'Activity rawdata'!AD1752</f>
        <v>0</v>
      </c>
      <c r="M1753" s="76" t="str">
        <f>'Activity rawdata'!AE1752</f>
        <v>-</v>
      </c>
      <c r="N1753" s="83">
        <f>'Activity rawdata'!T1752+'Activity rawdata'!U1752</f>
        <v>0</v>
      </c>
      <c r="O1753" s="80">
        <f>'Activity rawdata'!V1752</f>
        <v>0</v>
      </c>
      <c r="P1753" s="80">
        <f>'Activity rawdata'!W1752</f>
        <v>0</v>
      </c>
      <c r="Q1753" s="80">
        <f>'Activity rawdata'!X1752</f>
        <v>0</v>
      </c>
      <c r="R1753" s="84">
        <f t="shared" si="280"/>
        <v>0</v>
      </c>
      <c r="S1753" s="80">
        <f>'Activity rawdata'!Z1752</f>
        <v>0</v>
      </c>
      <c r="T1753" s="80">
        <f>'Activity rawdata'!AA1752</f>
        <v>0</v>
      </c>
      <c r="U1753" s="80">
        <f t="shared" si="281"/>
        <v>0</v>
      </c>
      <c r="V1753" s="81">
        <f t="shared" si="282"/>
        <v>0</v>
      </c>
      <c r="W1753" s="75">
        <f t="shared" si="283"/>
        <v>0</v>
      </c>
      <c r="X1753" s="75">
        <f t="shared" si="284"/>
        <v>0</v>
      </c>
      <c r="Y1753" s="75">
        <f t="shared" si="285"/>
        <v>0</v>
      </c>
      <c r="Z1753" s="82">
        <f t="shared" si="286"/>
        <v>0</v>
      </c>
      <c r="AA1753" s="75">
        <f t="shared" si="287"/>
        <v>0</v>
      </c>
      <c r="AB1753" s="75">
        <f t="shared" si="288"/>
        <v>0</v>
      </c>
      <c r="AC1753" s="82">
        <f t="shared" si="289"/>
        <v>0</v>
      </c>
    </row>
    <row r="1754" spans="1:29" x14ac:dyDescent="0.35">
      <c r="A1754" s="70" t="str">
        <f>'Activity rawdata'!A1753</f>
        <v>BH6112-1-222</v>
      </c>
      <c r="B1754" s="71" t="str">
        <f>'Activity rawdata'!B1753</f>
        <v>COLB</v>
      </c>
      <c r="C1754" s="71" t="str">
        <f>IF('Activity rawdata'!C1753="PY","Planted",IF('Activity rawdata'!C1753="NY","Nat/Convert",IF('Activity rawdata'!C1753="NN","Nat/Nonconvert",IF('Activity rawdata'!C1753="OY","Planted"))))</f>
        <v>Planted</v>
      </c>
      <c r="D1754" s="70" t="str">
        <f>'Activity rawdata'!D1753</f>
        <v>STP3</v>
      </c>
      <c r="E1754" s="72" t="str">
        <f>'Activity rawdata'!E1753</f>
        <v>80</v>
      </c>
      <c r="F1754" s="73" t="str">
        <f>'Activity rawdata'!L1753</f>
        <v>NO</v>
      </c>
      <c r="G1754" s="72" t="str">
        <f>'Activity rawdata'!R1753</f>
        <v>2071</v>
      </c>
      <c r="H1754" s="72" t="str">
        <f>IF('Activity rawdata'!P1753="AHTHIN1","1st Thin",IF('Activity rawdata'!P1753="AHCC","Clearcut",IF('Activity rawdata'!P1753="AHTHSMZ","SMZ Thin",IF('Activity rawdata'!P1753="AHTHIN2","2nd Thin",IF('Activity rawdata'!P1753="AFERTE","Early Fert",IF('Activity rawdata'!P1753="AFERTM","Mid Fert",IF('Activity rawdata'!P1753="AFERTL","Late Fert",  IF('Activity rawdata'!P1753="ASP","Site Prep", IF('Activity rawdata'!P1753="APLT","Plant",  IF('Activity rawdata'!P1753="ANREG","Natural Regeneration"))))))))))</f>
        <v>Site Prep</v>
      </c>
      <c r="I1754" s="74">
        <f>'Activity rawdata'!O1753</f>
        <v>10.95</v>
      </c>
      <c r="J1754" s="75">
        <f>'Activity rawdata'!N1753</f>
        <v>1</v>
      </c>
      <c r="K1754" s="75">
        <f>'Activity rawdata'!AC1753</f>
        <v>0</v>
      </c>
      <c r="L1754" s="75">
        <f>'Activity rawdata'!AD1753</f>
        <v>0</v>
      </c>
      <c r="M1754" s="76" t="str">
        <f>'Activity rawdata'!AE1753</f>
        <v>-</v>
      </c>
      <c r="N1754" s="83">
        <f>'Activity rawdata'!T1753+'Activity rawdata'!U1753</f>
        <v>0</v>
      </c>
      <c r="O1754" s="80">
        <f>'Activity rawdata'!V1753</f>
        <v>0</v>
      </c>
      <c r="P1754" s="80">
        <f>'Activity rawdata'!W1753</f>
        <v>0</v>
      </c>
      <c r="Q1754" s="80">
        <f>'Activity rawdata'!X1753</f>
        <v>0</v>
      </c>
      <c r="R1754" s="84">
        <f t="shared" si="280"/>
        <v>0</v>
      </c>
      <c r="S1754" s="80">
        <f>'Activity rawdata'!Z1753</f>
        <v>0</v>
      </c>
      <c r="T1754" s="80">
        <f>'Activity rawdata'!AA1753</f>
        <v>0</v>
      </c>
      <c r="U1754" s="80">
        <f t="shared" si="281"/>
        <v>0</v>
      </c>
      <c r="V1754" s="81">
        <f t="shared" si="282"/>
        <v>0</v>
      </c>
      <c r="W1754" s="75">
        <f t="shared" si="283"/>
        <v>0</v>
      </c>
      <c r="X1754" s="75">
        <f t="shared" si="284"/>
        <v>0</v>
      </c>
      <c r="Y1754" s="75">
        <f t="shared" si="285"/>
        <v>0</v>
      </c>
      <c r="Z1754" s="82">
        <f t="shared" si="286"/>
        <v>0</v>
      </c>
      <c r="AA1754" s="75">
        <f t="shared" si="287"/>
        <v>0</v>
      </c>
      <c r="AB1754" s="75">
        <f t="shared" si="288"/>
        <v>0</v>
      </c>
      <c r="AC1754" s="82">
        <f t="shared" si="289"/>
        <v>0</v>
      </c>
    </row>
    <row r="1755" spans="1:29" x14ac:dyDescent="0.35">
      <c r="A1755" s="70" t="str">
        <f>'Activity rawdata'!A1754</f>
        <v>BH5135-1-135</v>
      </c>
      <c r="B1755" s="71" t="str">
        <f>'Activity rawdata'!B1754</f>
        <v>COLB</v>
      </c>
      <c r="C1755" s="71" t="str">
        <f>IF('Activity rawdata'!C1754="PY","Planted",IF('Activity rawdata'!C1754="NY","Nat/Convert",IF('Activity rawdata'!C1754="NN","Nat/Nonconvert",IF('Activity rawdata'!C1754="OY","Planted"))))</f>
        <v>Planted</v>
      </c>
      <c r="D1755" s="70" t="str">
        <f>'Activity rawdata'!D1754</f>
        <v>STP3</v>
      </c>
      <c r="E1755" s="72" t="str">
        <f>'Activity rawdata'!E1754</f>
        <v>80</v>
      </c>
      <c r="F1755" s="73" t="str">
        <f>'Activity rawdata'!L1754</f>
        <v>NO</v>
      </c>
      <c r="G1755" s="72" t="str">
        <f>'Activity rawdata'!R1754</f>
        <v>2071</v>
      </c>
      <c r="H1755" s="72" t="str">
        <f>IF('Activity rawdata'!P1754="AHTHIN1","1st Thin",IF('Activity rawdata'!P1754="AHCC","Clearcut",IF('Activity rawdata'!P1754="AHTHSMZ","SMZ Thin",IF('Activity rawdata'!P1754="AHTHIN2","2nd Thin",IF('Activity rawdata'!P1754="AFERTE","Early Fert",IF('Activity rawdata'!P1754="AFERTM","Mid Fert",IF('Activity rawdata'!P1754="AFERTL","Late Fert",  IF('Activity rawdata'!P1754="ASP","Site Prep", IF('Activity rawdata'!P1754="APLT","Plant",  IF('Activity rawdata'!P1754="ANREG","Natural Regeneration"))))))))))</f>
        <v>Site Prep</v>
      </c>
      <c r="I1755" s="74">
        <f>'Activity rawdata'!O1754</f>
        <v>17.57</v>
      </c>
      <c r="J1755" s="75">
        <f>'Activity rawdata'!N1754</f>
        <v>1</v>
      </c>
      <c r="K1755" s="75">
        <f>'Activity rawdata'!AC1754</f>
        <v>0</v>
      </c>
      <c r="L1755" s="75">
        <f>'Activity rawdata'!AD1754</f>
        <v>0</v>
      </c>
      <c r="M1755" s="76" t="str">
        <f>'Activity rawdata'!AE1754</f>
        <v>-</v>
      </c>
      <c r="N1755" s="83">
        <f>'Activity rawdata'!T1754+'Activity rawdata'!U1754</f>
        <v>0</v>
      </c>
      <c r="O1755" s="80">
        <f>'Activity rawdata'!V1754</f>
        <v>0</v>
      </c>
      <c r="P1755" s="80">
        <f>'Activity rawdata'!W1754</f>
        <v>0</v>
      </c>
      <c r="Q1755" s="80">
        <f>'Activity rawdata'!X1754</f>
        <v>0</v>
      </c>
      <c r="R1755" s="84">
        <f t="shared" si="280"/>
        <v>0</v>
      </c>
      <c r="S1755" s="80">
        <f>'Activity rawdata'!Z1754</f>
        <v>0</v>
      </c>
      <c r="T1755" s="80">
        <f>'Activity rawdata'!AA1754</f>
        <v>0</v>
      </c>
      <c r="U1755" s="80">
        <f t="shared" si="281"/>
        <v>0</v>
      </c>
      <c r="V1755" s="81">
        <f t="shared" si="282"/>
        <v>0</v>
      </c>
      <c r="W1755" s="75">
        <f t="shared" si="283"/>
        <v>0</v>
      </c>
      <c r="X1755" s="75">
        <f t="shared" si="284"/>
        <v>0</v>
      </c>
      <c r="Y1755" s="75">
        <f t="shared" si="285"/>
        <v>0</v>
      </c>
      <c r="Z1755" s="82">
        <f t="shared" si="286"/>
        <v>0</v>
      </c>
      <c r="AA1755" s="75">
        <f t="shared" si="287"/>
        <v>0</v>
      </c>
      <c r="AB1755" s="75">
        <f t="shared" si="288"/>
        <v>0</v>
      </c>
      <c r="AC1755" s="82">
        <f t="shared" si="289"/>
        <v>0</v>
      </c>
    </row>
    <row r="1756" spans="1:29" x14ac:dyDescent="0.35">
      <c r="A1756" s="70" t="str">
        <f>'Activity rawdata'!A1755</f>
        <v>BH1429-1-10</v>
      </c>
      <c r="B1756" s="71" t="str">
        <f>'Activity rawdata'!B1755</f>
        <v>COLB</v>
      </c>
      <c r="C1756" s="71" t="str">
        <f>IF('Activity rawdata'!C1755="PY","Planted",IF('Activity rawdata'!C1755="NY","Nat/Convert",IF('Activity rawdata'!C1755="NN","Nat/Nonconvert",IF('Activity rawdata'!C1755="OY","Planted"))))</f>
        <v>Planted</v>
      </c>
      <c r="D1756" s="70" t="str">
        <f>'Activity rawdata'!D1755</f>
        <v>STP3</v>
      </c>
      <c r="E1756" s="72" t="str">
        <f>'Activity rawdata'!E1755</f>
        <v>82</v>
      </c>
      <c r="F1756" s="73" t="str">
        <f>'Activity rawdata'!L1755</f>
        <v>NO</v>
      </c>
      <c r="G1756" s="72" t="str">
        <f>'Activity rawdata'!R1755</f>
        <v>2071</v>
      </c>
      <c r="H1756" s="72" t="str">
        <f>IF('Activity rawdata'!P1755="AHTHIN1","1st Thin",IF('Activity rawdata'!P1755="AHCC","Clearcut",IF('Activity rawdata'!P1755="AHTHSMZ","SMZ Thin",IF('Activity rawdata'!P1755="AHTHIN2","2nd Thin",IF('Activity rawdata'!P1755="AFERTE","Early Fert",IF('Activity rawdata'!P1755="AFERTM","Mid Fert",IF('Activity rawdata'!P1755="AFERTL","Late Fert",  IF('Activity rawdata'!P1755="ASP","Site Prep", IF('Activity rawdata'!P1755="APLT","Plant",  IF('Activity rawdata'!P1755="ANREG","Natural Regeneration"))))))))))</f>
        <v>Site Prep</v>
      </c>
      <c r="I1756" s="74">
        <f>'Activity rawdata'!O1755</f>
        <v>37.869999999999997</v>
      </c>
      <c r="J1756" s="75">
        <f>'Activity rawdata'!N1755</f>
        <v>1</v>
      </c>
      <c r="K1756" s="75">
        <f>'Activity rawdata'!AC1755</f>
        <v>0</v>
      </c>
      <c r="L1756" s="75">
        <f>'Activity rawdata'!AD1755</f>
        <v>0</v>
      </c>
      <c r="M1756" s="76" t="str">
        <f>'Activity rawdata'!AE1755</f>
        <v>-</v>
      </c>
      <c r="N1756" s="83">
        <f>'Activity rawdata'!T1755+'Activity rawdata'!U1755</f>
        <v>0</v>
      </c>
      <c r="O1756" s="80">
        <f>'Activity rawdata'!V1755</f>
        <v>0</v>
      </c>
      <c r="P1756" s="80">
        <f>'Activity rawdata'!W1755</f>
        <v>0</v>
      </c>
      <c r="Q1756" s="80">
        <f>'Activity rawdata'!X1755</f>
        <v>0</v>
      </c>
      <c r="R1756" s="84">
        <f t="shared" si="280"/>
        <v>0</v>
      </c>
      <c r="S1756" s="80">
        <f>'Activity rawdata'!Z1755</f>
        <v>0</v>
      </c>
      <c r="T1756" s="80">
        <f>'Activity rawdata'!AA1755</f>
        <v>0</v>
      </c>
      <c r="U1756" s="80">
        <f t="shared" si="281"/>
        <v>0</v>
      </c>
      <c r="V1756" s="81">
        <f t="shared" si="282"/>
        <v>0</v>
      </c>
      <c r="W1756" s="75">
        <f t="shared" si="283"/>
        <v>0</v>
      </c>
      <c r="X1756" s="75">
        <f t="shared" si="284"/>
        <v>0</v>
      </c>
      <c r="Y1756" s="75">
        <f t="shared" si="285"/>
        <v>0</v>
      </c>
      <c r="Z1756" s="82">
        <f t="shared" si="286"/>
        <v>0</v>
      </c>
      <c r="AA1756" s="75">
        <f t="shared" si="287"/>
        <v>0</v>
      </c>
      <c r="AB1756" s="75">
        <f t="shared" si="288"/>
        <v>0</v>
      </c>
      <c r="AC1756" s="82">
        <f t="shared" si="289"/>
        <v>0</v>
      </c>
    </row>
    <row r="1757" spans="1:29" x14ac:dyDescent="0.35">
      <c r="A1757" s="70" t="str">
        <f>'Activity rawdata'!A1756</f>
        <v>BH6125-1-326</v>
      </c>
      <c r="B1757" s="71" t="str">
        <f>'Activity rawdata'!B1756</f>
        <v>COLB</v>
      </c>
      <c r="C1757" s="71" t="str">
        <f>IF('Activity rawdata'!C1756="PY","Planted",IF('Activity rawdata'!C1756="NY","Nat/Convert",IF('Activity rawdata'!C1756="NN","Nat/Nonconvert",IF('Activity rawdata'!C1756="OY","Planted"))))</f>
        <v>Planted</v>
      </c>
      <c r="D1757" s="70" t="str">
        <f>'Activity rawdata'!D1756</f>
        <v>STP3</v>
      </c>
      <c r="E1757" s="72" t="str">
        <f>'Activity rawdata'!E1756</f>
        <v>78</v>
      </c>
      <c r="F1757" s="73" t="str">
        <f>'Activity rawdata'!L1756</f>
        <v>NO</v>
      </c>
      <c r="G1757" s="72" t="str">
        <f>'Activity rawdata'!R1756</f>
        <v>2071</v>
      </c>
      <c r="H1757" s="72" t="str">
        <f>IF('Activity rawdata'!P1756="AHTHIN1","1st Thin",IF('Activity rawdata'!P1756="AHCC","Clearcut",IF('Activity rawdata'!P1756="AHTHSMZ","SMZ Thin",IF('Activity rawdata'!P1756="AHTHIN2","2nd Thin",IF('Activity rawdata'!P1756="AFERTE","Early Fert",IF('Activity rawdata'!P1756="AFERTM","Mid Fert",IF('Activity rawdata'!P1756="AFERTL","Late Fert",  IF('Activity rawdata'!P1756="ASP","Site Prep", IF('Activity rawdata'!P1756="APLT","Plant",  IF('Activity rawdata'!P1756="ANREG","Natural Regeneration"))))))))))</f>
        <v>Site Prep</v>
      </c>
      <c r="I1757" s="74">
        <f>'Activity rawdata'!O1756</f>
        <v>2.57</v>
      </c>
      <c r="J1757" s="75">
        <f>'Activity rawdata'!N1756</f>
        <v>1</v>
      </c>
      <c r="K1757" s="75">
        <f>'Activity rawdata'!AC1756</f>
        <v>0</v>
      </c>
      <c r="L1757" s="75">
        <f>'Activity rawdata'!AD1756</f>
        <v>0</v>
      </c>
      <c r="M1757" s="76" t="str">
        <f>'Activity rawdata'!AE1756</f>
        <v>-</v>
      </c>
      <c r="N1757" s="83">
        <f>'Activity rawdata'!T1756+'Activity rawdata'!U1756</f>
        <v>0</v>
      </c>
      <c r="O1757" s="80">
        <f>'Activity rawdata'!V1756</f>
        <v>0</v>
      </c>
      <c r="P1757" s="80">
        <f>'Activity rawdata'!W1756</f>
        <v>0</v>
      </c>
      <c r="Q1757" s="80">
        <f>'Activity rawdata'!X1756</f>
        <v>0</v>
      </c>
      <c r="R1757" s="84">
        <f t="shared" si="280"/>
        <v>0</v>
      </c>
      <c r="S1757" s="80">
        <f>'Activity rawdata'!Z1756</f>
        <v>0</v>
      </c>
      <c r="T1757" s="80">
        <f>'Activity rawdata'!AA1756</f>
        <v>0</v>
      </c>
      <c r="U1757" s="80">
        <f t="shared" si="281"/>
        <v>0</v>
      </c>
      <c r="V1757" s="81">
        <f t="shared" si="282"/>
        <v>0</v>
      </c>
      <c r="W1757" s="75">
        <f t="shared" si="283"/>
        <v>0</v>
      </c>
      <c r="X1757" s="75">
        <f t="shared" si="284"/>
        <v>0</v>
      </c>
      <c r="Y1757" s="75">
        <f t="shared" si="285"/>
        <v>0</v>
      </c>
      <c r="Z1757" s="82">
        <f t="shared" si="286"/>
        <v>0</v>
      </c>
      <c r="AA1757" s="75">
        <f t="shared" si="287"/>
        <v>0</v>
      </c>
      <c r="AB1757" s="75">
        <f t="shared" si="288"/>
        <v>0</v>
      </c>
      <c r="AC1757" s="82">
        <f t="shared" si="289"/>
        <v>0</v>
      </c>
    </row>
    <row r="1758" spans="1:29" x14ac:dyDescent="0.35">
      <c r="A1758" s="70" t="str">
        <f>'Activity rawdata'!A1757</f>
        <v>BH6112-1-231</v>
      </c>
      <c r="B1758" s="71" t="str">
        <f>'Activity rawdata'!B1757</f>
        <v>COLB</v>
      </c>
      <c r="C1758" s="71" t="str">
        <f>IF('Activity rawdata'!C1757="PY","Planted",IF('Activity rawdata'!C1757="NY","Nat/Convert",IF('Activity rawdata'!C1757="NN","Nat/Nonconvert",IF('Activity rawdata'!C1757="OY","Planted"))))</f>
        <v>Planted</v>
      </c>
      <c r="D1758" s="70" t="str">
        <f>'Activity rawdata'!D1757</f>
        <v>STP3</v>
      </c>
      <c r="E1758" s="72" t="str">
        <f>'Activity rawdata'!E1757</f>
        <v>74</v>
      </c>
      <c r="F1758" s="73" t="str">
        <f>'Activity rawdata'!L1757</f>
        <v>NO</v>
      </c>
      <c r="G1758" s="72" t="str">
        <f>'Activity rawdata'!R1757</f>
        <v>2071</v>
      </c>
      <c r="H1758" s="72" t="str">
        <f>IF('Activity rawdata'!P1757="AHTHIN1","1st Thin",IF('Activity rawdata'!P1757="AHCC","Clearcut",IF('Activity rawdata'!P1757="AHTHSMZ","SMZ Thin",IF('Activity rawdata'!P1757="AHTHIN2","2nd Thin",IF('Activity rawdata'!P1757="AFERTE","Early Fert",IF('Activity rawdata'!P1757="AFERTM","Mid Fert",IF('Activity rawdata'!P1757="AFERTL","Late Fert",  IF('Activity rawdata'!P1757="ASP","Site Prep", IF('Activity rawdata'!P1757="APLT","Plant",  IF('Activity rawdata'!P1757="ANREG","Natural Regeneration"))))))))))</f>
        <v>Site Prep</v>
      </c>
      <c r="I1758" s="74">
        <f>'Activity rawdata'!O1757</f>
        <v>20.29</v>
      </c>
      <c r="J1758" s="75">
        <f>'Activity rawdata'!N1757</f>
        <v>1</v>
      </c>
      <c r="K1758" s="75">
        <f>'Activity rawdata'!AC1757</f>
        <v>0</v>
      </c>
      <c r="L1758" s="75">
        <f>'Activity rawdata'!AD1757</f>
        <v>0</v>
      </c>
      <c r="M1758" s="76" t="str">
        <f>'Activity rawdata'!AE1757</f>
        <v>-</v>
      </c>
      <c r="N1758" s="83">
        <f>'Activity rawdata'!T1757+'Activity rawdata'!U1757</f>
        <v>0</v>
      </c>
      <c r="O1758" s="80">
        <f>'Activity rawdata'!V1757</f>
        <v>0</v>
      </c>
      <c r="P1758" s="80">
        <f>'Activity rawdata'!W1757</f>
        <v>0</v>
      </c>
      <c r="Q1758" s="80">
        <f>'Activity rawdata'!X1757</f>
        <v>0</v>
      </c>
      <c r="R1758" s="84">
        <f t="shared" si="280"/>
        <v>0</v>
      </c>
      <c r="S1758" s="80">
        <f>'Activity rawdata'!Z1757</f>
        <v>0</v>
      </c>
      <c r="T1758" s="80">
        <f>'Activity rawdata'!AA1757</f>
        <v>0</v>
      </c>
      <c r="U1758" s="80">
        <f t="shared" si="281"/>
        <v>0</v>
      </c>
      <c r="V1758" s="81">
        <f t="shared" si="282"/>
        <v>0</v>
      </c>
      <c r="W1758" s="75">
        <f t="shared" si="283"/>
        <v>0</v>
      </c>
      <c r="X1758" s="75">
        <f t="shared" si="284"/>
        <v>0</v>
      </c>
      <c r="Y1758" s="75">
        <f t="shared" si="285"/>
        <v>0</v>
      </c>
      <c r="Z1758" s="82">
        <f t="shared" si="286"/>
        <v>0</v>
      </c>
      <c r="AA1758" s="75">
        <f t="shared" si="287"/>
        <v>0</v>
      </c>
      <c r="AB1758" s="75">
        <f t="shared" si="288"/>
        <v>0</v>
      </c>
      <c r="AC1758" s="82">
        <f t="shared" si="289"/>
        <v>0</v>
      </c>
    </row>
    <row r="1759" spans="1:29" x14ac:dyDescent="0.35">
      <c r="A1759" s="70" t="str">
        <f>'Activity rawdata'!A1758</f>
        <v>BH4023-1-95</v>
      </c>
      <c r="B1759" s="71" t="str">
        <f>'Activity rawdata'!B1758</f>
        <v>COLB</v>
      </c>
      <c r="C1759" s="71" t="str">
        <f>IF('Activity rawdata'!C1758="PY","Planted",IF('Activity rawdata'!C1758="NY","Nat/Convert",IF('Activity rawdata'!C1758="NN","Nat/Nonconvert",IF('Activity rawdata'!C1758="OY","Planted"))))</f>
        <v>Planted</v>
      </c>
      <c r="D1759" s="70" t="str">
        <f>'Activity rawdata'!D1758</f>
        <v>STP3</v>
      </c>
      <c r="E1759" s="72" t="str">
        <f>'Activity rawdata'!E1758</f>
        <v>73</v>
      </c>
      <c r="F1759" s="73" t="str">
        <f>'Activity rawdata'!L1758</f>
        <v>NO</v>
      </c>
      <c r="G1759" s="72" t="str">
        <f>'Activity rawdata'!R1758</f>
        <v>2071</v>
      </c>
      <c r="H1759" s="72" t="str">
        <f>IF('Activity rawdata'!P1758="AHTHIN1","1st Thin",IF('Activity rawdata'!P1758="AHCC","Clearcut",IF('Activity rawdata'!P1758="AHTHSMZ","SMZ Thin",IF('Activity rawdata'!P1758="AHTHIN2","2nd Thin",IF('Activity rawdata'!P1758="AFERTE","Early Fert",IF('Activity rawdata'!P1758="AFERTM","Mid Fert",IF('Activity rawdata'!P1758="AFERTL","Late Fert",  IF('Activity rawdata'!P1758="ASP","Site Prep", IF('Activity rawdata'!P1758="APLT","Plant",  IF('Activity rawdata'!P1758="ANREG","Natural Regeneration"))))))))))</f>
        <v>Site Prep</v>
      </c>
      <c r="I1759" s="74">
        <f>'Activity rawdata'!O1758</f>
        <v>201.8</v>
      </c>
      <c r="J1759" s="75">
        <f>'Activity rawdata'!N1758</f>
        <v>1</v>
      </c>
      <c r="K1759" s="75">
        <f>'Activity rawdata'!AC1758</f>
        <v>0</v>
      </c>
      <c r="L1759" s="75">
        <f>'Activity rawdata'!AD1758</f>
        <v>0</v>
      </c>
      <c r="M1759" s="76" t="str">
        <f>'Activity rawdata'!AE1758</f>
        <v>-</v>
      </c>
      <c r="N1759" s="83">
        <f>'Activity rawdata'!T1758+'Activity rawdata'!U1758</f>
        <v>0</v>
      </c>
      <c r="O1759" s="80">
        <f>'Activity rawdata'!V1758</f>
        <v>0</v>
      </c>
      <c r="P1759" s="80">
        <f>'Activity rawdata'!W1758</f>
        <v>0</v>
      </c>
      <c r="Q1759" s="80">
        <f>'Activity rawdata'!X1758</f>
        <v>0</v>
      </c>
      <c r="R1759" s="84">
        <f t="shared" si="280"/>
        <v>0</v>
      </c>
      <c r="S1759" s="80">
        <f>'Activity rawdata'!Z1758</f>
        <v>0</v>
      </c>
      <c r="T1759" s="80">
        <f>'Activity rawdata'!AA1758</f>
        <v>0</v>
      </c>
      <c r="U1759" s="80">
        <f t="shared" si="281"/>
        <v>0</v>
      </c>
      <c r="V1759" s="81">
        <f t="shared" si="282"/>
        <v>0</v>
      </c>
      <c r="W1759" s="75">
        <f t="shared" si="283"/>
        <v>0</v>
      </c>
      <c r="X1759" s="75">
        <f t="shared" si="284"/>
        <v>0</v>
      </c>
      <c r="Y1759" s="75">
        <f t="shared" si="285"/>
        <v>0</v>
      </c>
      <c r="Z1759" s="82">
        <f t="shared" si="286"/>
        <v>0</v>
      </c>
      <c r="AA1759" s="75">
        <f t="shared" si="287"/>
        <v>0</v>
      </c>
      <c r="AB1759" s="75">
        <f t="shared" si="288"/>
        <v>0</v>
      </c>
      <c r="AC1759" s="82">
        <f t="shared" si="289"/>
        <v>0</v>
      </c>
    </row>
    <row r="1760" spans="1:29" x14ac:dyDescent="0.35">
      <c r="A1760" s="70" t="str">
        <f>'Activity rawdata'!A1759</f>
        <v>BH5149-1-157</v>
      </c>
      <c r="B1760" s="71" t="str">
        <f>'Activity rawdata'!B1759</f>
        <v>COLB</v>
      </c>
      <c r="C1760" s="71" t="str">
        <f>IF('Activity rawdata'!C1759="PY","Planted",IF('Activity rawdata'!C1759="NY","Nat/Convert",IF('Activity rawdata'!C1759="NN","Nat/Nonconvert",IF('Activity rawdata'!C1759="OY","Planted"))))</f>
        <v>Planted</v>
      </c>
      <c r="D1760" s="70" t="str">
        <f>'Activity rawdata'!D1759</f>
        <v>STP3</v>
      </c>
      <c r="E1760" s="72" t="str">
        <f>'Activity rawdata'!E1759</f>
        <v>78</v>
      </c>
      <c r="F1760" s="73" t="str">
        <f>'Activity rawdata'!L1759</f>
        <v>NO</v>
      </c>
      <c r="G1760" s="72" t="str">
        <f>'Activity rawdata'!R1759</f>
        <v>2071</v>
      </c>
      <c r="H1760" s="72" t="str">
        <f>IF('Activity rawdata'!P1759="AHTHIN1","1st Thin",IF('Activity rawdata'!P1759="AHCC","Clearcut",IF('Activity rawdata'!P1759="AHTHSMZ","SMZ Thin",IF('Activity rawdata'!P1759="AHTHIN2","2nd Thin",IF('Activity rawdata'!P1759="AFERTE","Early Fert",IF('Activity rawdata'!P1759="AFERTM","Mid Fert",IF('Activity rawdata'!P1759="AFERTL","Late Fert",  IF('Activity rawdata'!P1759="ASP","Site Prep", IF('Activity rawdata'!P1759="APLT","Plant",  IF('Activity rawdata'!P1759="ANREG","Natural Regeneration"))))))))))</f>
        <v>Site Prep</v>
      </c>
      <c r="I1760" s="74">
        <f>'Activity rawdata'!O1759</f>
        <v>119.68</v>
      </c>
      <c r="J1760" s="75">
        <f>'Activity rawdata'!N1759</f>
        <v>1</v>
      </c>
      <c r="K1760" s="75">
        <f>'Activity rawdata'!AC1759</f>
        <v>0</v>
      </c>
      <c r="L1760" s="75">
        <f>'Activity rawdata'!AD1759</f>
        <v>0</v>
      </c>
      <c r="M1760" s="76" t="str">
        <f>'Activity rawdata'!AE1759</f>
        <v>-</v>
      </c>
      <c r="N1760" s="83">
        <f>'Activity rawdata'!T1759+'Activity rawdata'!U1759</f>
        <v>0</v>
      </c>
      <c r="O1760" s="80">
        <f>'Activity rawdata'!V1759</f>
        <v>0</v>
      </c>
      <c r="P1760" s="80">
        <f>'Activity rawdata'!W1759</f>
        <v>0</v>
      </c>
      <c r="Q1760" s="80">
        <f>'Activity rawdata'!X1759</f>
        <v>0</v>
      </c>
      <c r="R1760" s="84">
        <f t="shared" si="280"/>
        <v>0</v>
      </c>
      <c r="S1760" s="80">
        <f>'Activity rawdata'!Z1759</f>
        <v>0</v>
      </c>
      <c r="T1760" s="80">
        <f>'Activity rawdata'!AA1759</f>
        <v>0</v>
      </c>
      <c r="U1760" s="80">
        <f t="shared" si="281"/>
        <v>0</v>
      </c>
      <c r="V1760" s="81">
        <f t="shared" si="282"/>
        <v>0</v>
      </c>
      <c r="W1760" s="75">
        <f t="shared" si="283"/>
        <v>0</v>
      </c>
      <c r="X1760" s="75">
        <f t="shared" si="284"/>
        <v>0</v>
      </c>
      <c r="Y1760" s="75">
        <f t="shared" si="285"/>
        <v>0</v>
      </c>
      <c r="Z1760" s="82">
        <f t="shared" si="286"/>
        <v>0</v>
      </c>
      <c r="AA1760" s="75">
        <f t="shared" si="287"/>
        <v>0</v>
      </c>
      <c r="AB1760" s="75">
        <f t="shared" si="288"/>
        <v>0</v>
      </c>
      <c r="AC1760" s="82">
        <f t="shared" si="289"/>
        <v>0</v>
      </c>
    </row>
    <row r="1761" spans="1:29" x14ac:dyDescent="0.35">
      <c r="A1761" s="70" t="str">
        <f>'Activity rawdata'!A1760</f>
        <v>BH5149-1-161</v>
      </c>
      <c r="B1761" s="71" t="str">
        <f>'Activity rawdata'!B1760</f>
        <v>COLB</v>
      </c>
      <c r="C1761" s="71" t="str">
        <f>IF('Activity rawdata'!C1760="PY","Planted",IF('Activity rawdata'!C1760="NY","Nat/Convert",IF('Activity rawdata'!C1760="NN","Nat/Nonconvert",IF('Activity rawdata'!C1760="OY","Planted"))))</f>
        <v>Planted</v>
      </c>
      <c r="D1761" s="70" t="str">
        <f>'Activity rawdata'!D1760</f>
        <v>STP3</v>
      </c>
      <c r="E1761" s="72" t="str">
        <f>'Activity rawdata'!E1760</f>
        <v>62</v>
      </c>
      <c r="F1761" s="73" t="str">
        <f>'Activity rawdata'!L1760</f>
        <v>NO</v>
      </c>
      <c r="G1761" s="72" t="str">
        <f>'Activity rawdata'!R1760</f>
        <v>2071</v>
      </c>
      <c r="H1761" s="72" t="str">
        <f>IF('Activity rawdata'!P1760="AHTHIN1","1st Thin",IF('Activity rawdata'!P1760="AHCC","Clearcut",IF('Activity rawdata'!P1760="AHTHSMZ","SMZ Thin",IF('Activity rawdata'!P1760="AHTHIN2","2nd Thin",IF('Activity rawdata'!P1760="AFERTE","Early Fert",IF('Activity rawdata'!P1760="AFERTM","Mid Fert",IF('Activity rawdata'!P1760="AFERTL","Late Fert",  IF('Activity rawdata'!P1760="ASP","Site Prep", IF('Activity rawdata'!P1760="APLT","Plant",  IF('Activity rawdata'!P1760="ANREG","Natural Regeneration"))))))))))</f>
        <v>Site Prep</v>
      </c>
      <c r="I1761" s="74">
        <f>'Activity rawdata'!O1760</f>
        <v>26.06</v>
      </c>
      <c r="J1761" s="75">
        <f>'Activity rawdata'!N1760</f>
        <v>1</v>
      </c>
      <c r="K1761" s="75">
        <f>'Activity rawdata'!AC1760</f>
        <v>0</v>
      </c>
      <c r="L1761" s="75">
        <f>'Activity rawdata'!AD1760</f>
        <v>0</v>
      </c>
      <c r="M1761" s="76" t="str">
        <f>'Activity rawdata'!AE1760</f>
        <v>-</v>
      </c>
      <c r="N1761" s="83">
        <f>'Activity rawdata'!T1760+'Activity rawdata'!U1760</f>
        <v>0</v>
      </c>
      <c r="O1761" s="80">
        <f>'Activity rawdata'!V1760</f>
        <v>0</v>
      </c>
      <c r="P1761" s="80">
        <f>'Activity rawdata'!W1760</f>
        <v>0</v>
      </c>
      <c r="Q1761" s="80">
        <f>'Activity rawdata'!X1760</f>
        <v>0</v>
      </c>
      <c r="R1761" s="84">
        <f t="shared" si="280"/>
        <v>0</v>
      </c>
      <c r="S1761" s="80">
        <f>'Activity rawdata'!Z1760</f>
        <v>0</v>
      </c>
      <c r="T1761" s="80">
        <f>'Activity rawdata'!AA1760</f>
        <v>0</v>
      </c>
      <c r="U1761" s="80">
        <f t="shared" si="281"/>
        <v>0</v>
      </c>
      <c r="V1761" s="81">
        <f t="shared" si="282"/>
        <v>0</v>
      </c>
      <c r="W1761" s="75">
        <f t="shared" si="283"/>
        <v>0</v>
      </c>
      <c r="X1761" s="75">
        <f t="shared" si="284"/>
        <v>0</v>
      </c>
      <c r="Y1761" s="75">
        <f t="shared" si="285"/>
        <v>0</v>
      </c>
      <c r="Z1761" s="82">
        <f t="shared" si="286"/>
        <v>0</v>
      </c>
      <c r="AA1761" s="75">
        <f t="shared" si="287"/>
        <v>0</v>
      </c>
      <c r="AB1761" s="75">
        <f t="shared" si="288"/>
        <v>0</v>
      </c>
      <c r="AC1761" s="82">
        <f t="shared" si="289"/>
        <v>0</v>
      </c>
    </row>
    <row r="1762" spans="1:29" x14ac:dyDescent="0.35">
      <c r="A1762" s="70" t="str">
        <f>'Activity rawdata'!A1761</f>
        <v>BH6112-1-377</v>
      </c>
      <c r="B1762" s="71" t="str">
        <f>'Activity rawdata'!B1761</f>
        <v>COLB</v>
      </c>
      <c r="C1762" s="71" t="str">
        <f>IF('Activity rawdata'!C1761="PY","Planted",IF('Activity rawdata'!C1761="NY","Nat/Convert",IF('Activity rawdata'!C1761="NN","Nat/Nonconvert",IF('Activity rawdata'!C1761="OY","Planted"))))</f>
        <v>Planted</v>
      </c>
      <c r="D1762" s="70" t="str">
        <f>'Activity rawdata'!D1761</f>
        <v>STP3</v>
      </c>
      <c r="E1762" s="72" t="str">
        <f>'Activity rawdata'!E1761</f>
        <v>74</v>
      </c>
      <c r="F1762" s="73" t="str">
        <f>'Activity rawdata'!L1761</f>
        <v>NO</v>
      </c>
      <c r="G1762" s="72" t="str">
        <f>'Activity rawdata'!R1761</f>
        <v>2071</v>
      </c>
      <c r="H1762" s="72" t="str">
        <f>IF('Activity rawdata'!P1761="AHTHIN1","1st Thin",IF('Activity rawdata'!P1761="AHCC","Clearcut",IF('Activity rawdata'!P1761="AHTHSMZ","SMZ Thin",IF('Activity rawdata'!P1761="AHTHIN2","2nd Thin",IF('Activity rawdata'!P1761="AFERTE","Early Fert",IF('Activity rawdata'!P1761="AFERTM","Mid Fert",IF('Activity rawdata'!P1761="AFERTL","Late Fert",  IF('Activity rawdata'!P1761="ASP","Site Prep", IF('Activity rawdata'!P1761="APLT","Plant",  IF('Activity rawdata'!P1761="ANREG","Natural Regeneration"))))))))))</f>
        <v>Site Prep</v>
      </c>
      <c r="I1762" s="74">
        <f>'Activity rawdata'!O1761</f>
        <v>34.85</v>
      </c>
      <c r="J1762" s="75">
        <f>'Activity rawdata'!N1761</f>
        <v>1</v>
      </c>
      <c r="K1762" s="75">
        <f>'Activity rawdata'!AC1761</f>
        <v>0</v>
      </c>
      <c r="L1762" s="75">
        <f>'Activity rawdata'!AD1761</f>
        <v>0</v>
      </c>
      <c r="M1762" s="76" t="str">
        <f>'Activity rawdata'!AE1761</f>
        <v>-</v>
      </c>
      <c r="N1762" s="83">
        <f>'Activity rawdata'!T1761+'Activity rawdata'!U1761</f>
        <v>0</v>
      </c>
      <c r="O1762" s="80">
        <f>'Activity rawdata'!V1761</f>
        <v>0</v>
      </c>
      <c r="P1762" s="80">
        <f>'Activity rawdata'!W1761</f>
        <v>0</v>
      </c>
      <c r="Q1762" s="80">
        <f>'Activity rawdata'!X1761</f>
        <v>0</v>
      </c>
      <c r="R1762" s="84">
        <f t="shared" si="280"/>
        <v>0</v>
      </c>
      <c r="S1762" s="80">
        <f>'Activity rawdata'!Z1761</f>
        <v>0</v>
      </c>
      <c r="T1762" s="80">
        <f>'Activity rawdata'!AA1761</f>
        <v>0</v>
      </c>
      <c r="U1762" s="80">
        <f t="shared" si="281"/>
        <v>0</v>
      </c>
      <c r="V1762" s="81">
        <f t="shared" si="282"/>
        <v>0</v>
      </c>
      <c r="W1762" s="75">
        <f t="shared" si="283"/>
        <v>0</v>
      </c>
      <c r="X1762" s="75">
        <f t="shared" si="284"/>
        <v>0</v>
      </c>
      <c r="Y1762" s="75">
        <f t="shared" si="285"/>
        <v>0</v>
      </c>
      <c r="Z1762" s="82">
        <f t="shared" si="286"/>
        <v>0</v>
      </c>
      <c r="AA1762" s="75">
        <f t="shared" si="287"/>
        <v>0</v>
      </c>
      <c r="AB1762" s="75">
        <f t="shared" si="288"/>
        <v>0</v>
      </c>
      <c r="AC1762" s="82">
        <f t="shared" si="289"/>
        <v>0</v>
      </c>
    </row>
    <row r="1763" spans="1:29" x14ac:dyDescent="0.35">
      <c r="A1763" s="70" t="str">
        <f>'Activity rawdata'!A1762</f>
        <v>BH5135-1-133</v>
      </c>
      <c r="B1763" s="71" t="str">
        <f>'Activity rawdata'!B1762</f>
        <v>CSLB</v>
      </c>
      <c r="C1763" s="71" t="str">
        <f>IF('Activity rawdata'!C1762="PY","Planted",IF('Activity rawdata'!C1762="NY","Nat/Convert",IF('Activity rawdata'!C1762="NN","Nat/Nonconvert",IF('Activity rawdata'!C1762="OY","Planted"))))</f>
        <v>Planted</v>
      </c>
      <c r="D1763" s="70" t="str">
        <f>'Activity rawdata'!D1762</f>
        <v>STP3</v>
      </c>
      <c r="E1763" s="72" t="str">
        <f>'Activity rawdata'!E1762</f>
        <v>81</v>
      </c>
      <c r="F1763" s="73" t="str">
        <f>'Activity rawdata'!L1762</f>
        <v>NO</v>
      </c>
      <c r="G1763" s="72" t="str">
        <f>'Activity rawdata'!R1762</f>
        <v>2071</v>
      </c>
      <c r="H1763" s="72" t="str">
        <f>IF('Activity rawdata'!P1762="AHTHIN1","1st Thin",IF('Activity rawdata'!P1762="AHCC","Clearcut",IF('Activity rawdata'!P1762="AHTHSMZ","SMZ Thin",IF('Activity rawdata'!P1762="AHTHIN2","2nd Thin",IF('Activity rawdata'!P1762="AFERTE","Early Fert",IF('Activity rawdata'!P1762="AFERTM","Mid Fert",IF('Activity rawdata'!P1762="AFERTL","Late Fert",  IF('Activity rawdata'!P1762="ASP","Site Prep", IF('Activity rawdata'!P1762="APLT","Plant",  IF('Activity rawdata'!P1762="ANREG","Natural Regeneration"))))))))))</f>
        <v>Plant</v>
      </c>
      <c r="I1763" s="74">
        <f>'Activity rawdata'!O1762</f>
        <v>21.97</v>
      </c>
      <c r="J1763" s="75">
        <f>'Activity rawdata'!N1762</f>
        <v>1</v>
      </c>
      <c r="K1763" s="75">
        <f>'Activity rawdata'!AC1762</f>
        <v>0</v>
      </c>
      <c r="L1763" s="75">
        <f>'Activity rawdata'!AD1762</f>
        <v>0</v>
      </c>
      <c r="M1763" s="76" t="str">
        <f>'Activity rawdata'!AE1762</f>
        <v>-</v>
      </c>
      <c r="N1763" s="83">
        <f>'Activity rawdata'!T1762+'Activity rawdata'!U1762</f>
        <v>0</v>
      </c>
      <c r="O1763" s="80">
        <f>'Activity rawdata'!V1762</f>
        <v>0</v>
      </c>
      <c r="P1763" s="80">
        <f>'Activity rawdata'!W1762</f>
        <v>0</v>
      </c>
      <c r="Q1763" s="80">
        <f>'Activity rawdata'!X1762</f>
        <v>0</v>
      </c>
      <c r="R1763" s="84">
        <f t="shared" si="280"/>
        <v>0</v>
      </c>
      <c r="S1763" s="80">
        <f>'Activity rawdata'!Z1762</f>
        <v>0</v>
      </c>
      <c r="T1763" s="80">
        <f>'Activity rawdata'!AA1762</f>
        <v>0</v>
      </c>
      <c r="U1763" s="80">
        <f t="shared" si="281"/>
        <v>0</v>
      </c>
      <c r="V1763" s="81">
        <f t="shared" si="282"/>
        <v>0</v>
      </c>
      <c r="W1763" s="75">
        <f t="shared" si="283"/>
        <v>0</v>
      </c>
      <c r="X1763" s="75">
        <f t="shared" si="284"/>
        <v>0</v>
      </c>
      <c r="Y1763" s="75">
        <f t="shared" si="285"/>
        <v>0</v>
      </c>
      <c r="Z1763" s="82">
        <f t="shared" si="286"/>
        <v>0</v>
      </c>
      <c r="AA1763" s="75">
        <f t="shared" si="287"/>
        <v>0</v>
      </c>
      <c r="AB1763" s="75">
        <f t="shared" si="288"/>
        <v>0</v>
      </c>
      <c r="AC1763" s="82">
        <f t="shared" si="289"/>
        <v>0</v>
      </c>
    </row>
    <row r="1764" spans="1:29" x14ac:dyDescent="0.35">
      <c r="A1764" s="70" t="str">
        <f>'Activity rawdata'!A1763</f>
        <v>BH6125-1-307</v>
      </c>
      <c r="B1764" s="71" t="str">
        <f>'Activity rawdata'!B1763</f>
        <v>CSLB</v>
      </c>
      <c r="C1764" s="71" t="str">
        <f>IF('Activity rawdata'!C1763="PY","Planted",IF('Activity rawdata'!C1763="NY","Nat/Convert",IF('Activity rawdata'!C1763="NN","Nat/Nonconvert",IF('Activity rawdata'!C1763="OY","Planted"))))</f>
        <v>Planted</v>
      </c>
      <c r="D1764" s="70" t="str">
        <f>'Activity rawdata'!D1763</f>
        <v>STP3</v>
      </c>
      <c r="E1764" s="72" t="str">
        <f>'Activity rawdata'!E1763</f>
        <v>78</v>
      </c>
      <c r="F1764" s="73" t="str">
        <f>'Activity rawdata'!L1763</f>
        <v>NO</v>
      </c>
      <c r="G1764" s="72" t="str">
        <f>'Activity rawdata'!R1763</f>
        <v>2071</v>
      </c>
      <c r="H1764" s="72" t="str">
        <f>IF('Activity rawdata'!P1763="AHTHIN1","1st Thin",IF('Activity rawdata'!P1763="AHCC","Clearcut",IF('Activity rawdata'!P1763="AHTHSMZ","SMZ Thin",IF('Activity rawdata'!P1763="AHTHIN2","2nd Thin",IF('Activity rawdata'!P1763="AFERTE","Early Fert",IF('Activity rawdata'!P1763="AFERTM","Mid Fert",IF('Activity rawdata'!P1763="AFERTL","Late Fert",  IF('Activity rawdata'!P1763="ASP","Site Prep", IF('Activity rawdata'!P1763="APLT","Plant",  IF('Activity rawdata'!P1763="ANREG","Natural Regeneration"))))))))))</f>
        <v>Plant</v>
      </c>
      <c r="I1764" s="74">
        <f>'Activity rawdata'!O1763</f>
        <v>8.2899999999999991</v>
      </c>
      <c r="J1764" s="75">
        <f>'Activity rawdata'!N1763</f>
        <v>1</v>
      </c>
      <c r="K1764" s="75">
        <f>'Activity rawdata'!AC1763</f>
        <v>0</v>
      </c>
      <c r="L1764" s="75">
        <f>'Activity rawdata'!AD1763</f>
        <v>0</v>
      </c>
      <c r="M1764" s="76" t="str">
        <f>'Activity rawdata'!AE1763</f>
        <v>-</v>
      </c>
      <c r="N1764" s="83">
        <f>'Activity rawdata'!T1763+'Activity rawdata'!U1763</f>
        <v>0</v>
      </c>
      <c r="O1764" s="80">
        <f>'Activity rawdata'!V1763</f>
        <v>0</v>
      </c>
      <c r="P1764" s="80">
        <f>'Activity rawdata'!W1763</f>
        <v>0</v>
      </c>
      <c r="Q1764" s="80">
        <f>'Activity rawdata'!X1763</f>
        <v>0</v>
      </c>
      <c r="R1764" s="84">
        <f t="shared" si="280"/>
        <v>0</v>
      </c>
      <c r="S1764" s="80">
        <f>'Activity rawdata'!Z1763</f>
        <v>0</v>
      </c>
      <c r="T1764" s="80">
        <f>'Activity rawdata'!AA1763</f>
        <v>0</v>
      </c>
      <c r="U1764" s="80">
        <f t="shared" si="281"/>
        <v>0</v>
      </c>
      <c r="V1764" s="81">
        <f t="shared" si="282"/>
        <v>0</v>
      </c>
      <c r="W1764" s="75">
        <f t="shared" si="283"/>
        <v>0</v>
      </c>
      <c r="X1764" s="75">
        <f t="shared" si="284"/>
        <v>0</v>
      </c>
      <c r="Y1764" s="75">
        <f t="shared" si="285"/>
        <v>0</v>
      </c>
      <c r="Z1764" s="82">
        <f t="shared" si="286"/>
        <v>0</v>
      </c>
      <c r="AA1764" s="75">
        <f t="shared" si="287"/>
        <v>0</v>
      </c>
      <c r="AB1764" s="75">
        <f t="shared" si="288"/>
        <v>0</v>
      </c>
      <c r="AC1764" s="82">
        <f t="shared" si="289"/>
        <v>0</v>
      </c>
    </row>
    <row r="1765" spans="1:29" x14ac:dyDescent="0.35">
      <c r="A1765" s="70" t="str">
        <f>'Activity rawdata'!A1764</f>
        <v>BH5222-1-190</v>
      </c>
      <c r="B1765" s="71" t="str">
        <f>'Activity rawdata'!B1764</f>
        <v>CSLB</v>
      </c>
      <c r="C1765" s="71" t="str">
        <f>IF('Activity rawdata'!C1764="PY","Planted",IF('Activity rawdata'!C1764="NY","Nat/Convert",IF('Activity rawdata'!C1764="NN","Nat/Nonconvert",IF('Activity rawdata'!C1764="OY","Planted"))))</f>
        <v>Planted</v>
      </c>
      <c r="D1765" s="70" t="str">
        <f>'Activity rawdata'!D1764</f>
        <v>STP4</v>
      </c>
      <c r="E1765" s="72" t="str">
        <f>'Activity rawdata'!E1764</f>
        <v>87</v>
      </c>
      <c r="F1765" s="73" t="str">
        <f>'Activity rawdata'!L1764</f>
        <v>NO</v>
      </c>
      <c r="G1765" s="72" t="str">
        <f>'Activity rawdata'!R1764</f>
        <v>2071</v>
      </c>
      <c r="H1765" s="72" t="str">
        <f>IF('Activity rawdata'!P1764="AHTHIN1","1st Thin",IF('Activity rawdata'!P1764="AHCC","Clearcut",IF('Activity rawdata'!P1764="AHTHSMZ","SMZ Thin",IF('Activity rawdata'!P1764="AHTHIN2","2nd Thin",IF('Activity rawdata'!P1764="AFERTE","Early Fert",IF('Activity rawdata'!P1764="AFERTM","Mid Fert",IF('Activity rawdata'!P1764="AFERTL","Late Fert",  IF('Activity rawdata'!P1764="ASP","Site Prep", IF('Activity rawdata'!P1764="APLT","Plant",  IF('Activity rawdata'!P1764="ANREG","Natural Regeneration"))))))))))</f>
        <v>Plant</v>
      </c>
      <c r="I1765" s="74">
        <f>'Activity rawdata'!O1764</f>
        <v>5.27</v>
      </c>
      <c r="J1765" s="75">
        <f>'Activity rawdata'!N1764</f>
        <v>1</v>
      </c>
      <c r="K1765" s="75">
        <f>'Activity rawdata'!AC1764</f>
        <v>0</v>
      </c>
      <c r="L1765" s="75">
        <f>'Activity rawdata'!AD1764</f>
        <v>0</v>
      </c>
      <c r="M1765" s="76" t="str">
        <f>'Activity rawdata'!AE1764</f>
        <v>-</v>
      </c>
      <c r="N1765" s="83">
        <f>'Activity rawdata'!T1764+'Activity rawdata'!U1764</f>
        <v>0</v>
      </c>
      <c r="O1765" s="80">
        <f>'Activity rawdata'!V1764</f>
        <v>0</v>
      </c>
      <c r="P1765" s="80">
        <f>'Activity rawdata'!W1764</f>
        <v>0</v>
      </c>
      <c r="Q1765" s="80">
        <f>'Activity rawdata'!X1764</f>
        <v>0</v>
      </c>
      <c r="R1765" s="84">
        <f t="shared" si="280"/>
        <v>0</v>
      </c>
      <c r="S1765" s="80">
        <f>'Activity rawdata'!Z1764</f>
        <v>0</v>
      </c>
      <c r="T1765" s="80">
        <f>'Activity rawdata'!AA1764</f>
        <v>0</v>
      </c>
      <c r="U1765" s="80">
        <f t="shared" si="281"/>
        <v>0</v>
      </c>
      <c r="V1765" s="81">
        <f t="shared" si="282"/>
        <v>0</v>
      </c>
      <c r="W1765" s="75">
        <f t="shared" si="283"/>
        <v>0</v>
      </c>
      <c r="X1765" s="75">
        <f t="shared" si="284"/>
        <v>0</v>
      </c>
      <c r="Y1765" s="75">
        <f t="shared" si="285"/>
        <v>0</v>
      </c>
      <c r="Z1765" s="82">
        <f t="shared" si="286"/>
        <v>0</v>
      </c>
      <c r="AA1765" s="75">
        <f t="shared" si="287"/>
        <v>0</v>
      </c>
      <c r="AB1765" s="75">
        <f t="shared" si="288"/>
        <v>0</v>
      </c>
      <c r="AC1765" s="82">
        <f t="shared" si="289"/>
        <v>0</v>
      </c>
    </row>
    <row r="1766" spans="1:29" x14ac:dyDescent="0.35">
      <c r="A1766" s="70" t="str">
        <f>'Activity rawdata'!A1765</f>
        <v>BH2061-1-356</v>
      </c>
      <c r="B1766" s="71" t="str">
        <f>'Activity rawdata'!B1765</f>
        <v>LB</v>
      </c>
      <c r="C1766" s="71" t="str">
        <f>IF('Activity rawdata'!C1765="PY","Planted",IF('Activity rawdata'!C1765="NY","Nat/Convert",IF('Activity rawdata'!C1765="NN","Nat/Nonconvert",IF('Activity rawdata'!C1765="OY","Planted"))))</f>
        <v>Planted</v>
      </c>
      <c r="D1766" s="70" t="str">
        <f>'Activity rawdata'!D1765</f>
        <v>STP2</v>
      </c>
      <c r="E1766" s="72" t="str">
        <f>'Activity rawdata'!E1765</f>
        <v>92</v>
      </c>
      <c r="F1766" s="73" t="str">
        <f>'Activity rawdata'!L1765</f>
        <v>MT2</v>
      </c>
      <c r="G1766" s="72" t="str">
        <f>'Activity rawdata'!R1765</f>
        <v>2071</v>
      </c>
      <c r="H1766" s="72" t="str">
        <f>IF('Activity rawdata'!P1765="AHTHIN1","1st Thin",IF('Activity rawdata'!P1765="AHCC","Clearcut",IF('Activity rawdata'!P1765="AHTHSMZ","SMZ Thin",IF('Activity rawdata'!P1765="AHTHIN2","2nd Thin",IF('Activity rawdata'!P1765="AFERTE","Early Fert",IF('Activity rawdata'!P1765="AFERTM","Mid Fert",IF('Activity rawdata'!P1765="AFERTL","Late Fert",  IF('Activity rawdata'!P1765="ASP","Site Prep", IF('Activity rawdata'!P1765="APLT","Plant",  IF('Activity rawdata'!P1765="ANREG","Natural Regeneration"))))))))))</f>
        <v>Late Fert</v>
      </c>
      <c r="I1766" s="74">
        <f>'Activity rawdata'!O1765</f>
        <v>72.86</v>
      </c>
      <c r="J1766" s="75">
        <f>'Activity rawdata'!N1765</f>
        <v>20</v>
      </c>
      <c r="K1766" s="75">
        <f>'Activity rawdata'!AC1765</f>
        <v>74.599999999999994</v>
      </c>
      <c r="L1766" s="75">
        <f>'Activity rawdata'!AD1765</f>
        <v>96.46</v>
      </c>
      <c r="M1766" s="76">
        <f>'Activity rawdata'!AE1765</f>
        <v>11.907815219414324</v>
      </c>
      <c r="N1766" s="83">
        <f>'Activity rawdata'!T1765+'Activity rawdata'!U1765</f>
        <v>0</v>
      </c>
      <c r="O1766" s="80">
        <f>'Activity rawdata'!V1765</f>
        <v>0</v>
      </c>
      <c r="P1766" s="80">
        <f>'Activity rawdata'!W1765</f>
        <v>0</v>
      </c>
      <c r="Q1766" s="80">
        <f>'Activity rawdata'!X1765</f>
        <v>0</v>
      </c>
      <c r="R1766" s="84">
        <f t="shared" si="280"/>
        <v>0</v>
      </c>
      <c r="S1766" s="80">
        <f>'Activity rawdata'!Z1765</f>
        <v>0</v>
      </c>
      <c r="T1766" s="80">
        <f>'Activity rawdata'!AA1765</f>
        <v>0</v>
      </c>
      <c r="U1766" s="80">
        <f t="shared" si="281"/>
        <v>0</v>
      </c>
      <c r="V1766" s="81">
        <f t="shared" si="282"/>
        <v>0</v>
      </c>
      <c r="W1766" s="75">
        <f t="shared" si="283"/>
        <v>0</v>
      </c>
      <c r="X1766" s="75">
        <f t="shared" si="284"/>
        <v>0</v>
      </c>
      <c r="Y1766" s="75">
        <f t="shared" si="285"/>
        <v>0</v>
      </c>
      <c r="Z1766" s="82">
        <f t="shared" si="286"/>
        <v>0</v>
      </c>
      <c r="AA1766" s="75">
        <f t="shared" si="287"/>
        <v>0</v>
      </c>
      <c r="AB1766" s="75">
        <f t="shared" si="288"/>
        <v>0</v>
      </c>
      <c r="AC1766" s="82">
        <f t="shared" si="289"/>
        <v>0</v>
      </c>
    </row>
    <row r="1767" spans="1:29" x14ac:dyDescent="0.35">
      <c r="A1767" s="70" t="str">
        <f>'Activity rawdata'!A1766</f>
        <v>BH1435-1-384</v>
      </c>
      <c r="B1767" s="71" t="str">
        <f>'Activity rawdata'!B1766</f>
        <v>LB</v>
      </c>
      <c r="C1767" s="71" t="str">
        <f>IF('Activity rawdata'!C1766="PY","Planted",IF('Activity rawdata'!C1766="NY","Nat/Convert",IF('Activity rawdata'!C1766="NN","Nat/Nonconvert",IF('Activity rawdata'!C1766="OY","Planted"))))</f>
        <v>Planted</v>
      </c>
      <c r="D1767" s="70" t="str">
        <f>'Activity rawdata'!D1766</f>
        <v>STP2</v>
      </c>
      <c r="E1767" s="72" t="str">
        <f>'Activity rawdata'!E1766</f>
        <v>87</v>
      </c>
      <c r="F1767" s="73" t="str">
        <f>'Activity rawdata'!L1766</f>
        <v>MT2</v>
      </c>
      <c r="G1767" s="72" t="str">
        <f>'Activity rawdata'!R1766</f>
        <v>2071</v>
      </c>
      <c r="H1767" s="72" t="str">
        <f>IF('Activity rawdata'!P1766="AHTHIN1","1st Thin",IF('Activity rawdata'!P1766="AHCC","Clearcut",IF('Activity rawdata'!P1766="AHTHSMZ","SMZ Thin",IF('Activity rawdata'!P1766="AHTHIN2","2nd Thin",IF('Activity rawdata'!P1766="AFERTE","Early Fert",IF('Activity rawdata'!P1766="AFERTM","Mid Fert",IF('Activity rawdata'!P1766="AFERTL","Late Fert",  IF('Activity rawdata'!P1766="ASP","Site Prep", IF('Activity rawdata'!P1766="APLT","Plant",  IF('Activity rawdata'!P1766="ANREG","Natural Regeneration"))))))))))</f>
        <v>Late Fert</v>
      </c>
      <c r="I1767" s="74">
        <f>'Activity rawdata'!O1766</f>
        <v>129.79640000000001</v>
      </c>
      <c r="J1767" s="75">
        <f>'Activity rawdata'!N1766</f>
        <v>20</v>
      </c>
      <c r="K1767" s="75">
        <f>'Activity rawdata'!AC1766</f>
        <v>74.36</v>
      </c>
      <c r="L1767" s="75">
        <f>'Activity rawdata'!AD1766</f>
        <v>102.55</v>
      </c>
      <c r="M1767" s="76">
        <f>'Activity rawdata'!AE1766</f>
        <v>11.530235033220803</v>
      </c>
      <c r="N1767" s="83">
        <f>'Activity rawdata'!T1766+'Activity rawdata'!U1766</f>
        <v>0</v>
      </c>
      <c r="O1767" s="80">
        <f>'Activity rawdata'!V1766</f>
        <v>0</v>
      </c>
      <c r="P1767" s="80">
        <f>'Activity rawdata'!W1766</f>
        <v>0</v>
      </c>
      <c r="Q1767" s="80">
        <f>'Activity rawdata'!X1766</f>
        <v>0</v>
      </c>
      <c r="R1767" s="84">
        <f t="shared" si="280"/>
        <v>0</v>
      </c>
      <c r="S1767" s="80">
        <f>'Activity rawdata'!Z1766</f>
        <v>0</v>
      </c>
      <c r="T1767" s="80">
        <f>'Activity rawdata'!AA1766</f>
        <v>0</v>
      </c>
      <c r="U1767" s="80">
        <f t="shared" si="281"/>
        <v>0</v>
      </c>
      <c r="V1767" s="81">
        <f t="shared" si="282"/>
        <v>0</v>
      </c>
      <c r="W1767" s="75">
        <f t="shared" si="283"/>
        <v>0</v>
      </c>
      <c r="X1767" s="75">
        <f t="shared" si="284"/>
        <v>0</v>
      </c>
      <c r="Y1767" s="75">
        <f t="shared" si="285"/>
        <v>0</v>
      </c>
      <c r="Z1767" s="82">
        <f t="shared" si="286"/>
        <v>0</v>
      </c>
      <c r="AA1767" s="75">
        <f t="shared" si="287"/>
        <v>0</v>
      </c>
      <c r="AB1767" s="75">
        <f t="shared" si="288"/>
        <v>0</v>
      </c>
      <c r="AC1767" s="82">
        <f t="shared" si="289"/>
        <v>0</v>
      </c>
    </row>
    <row r="1768" spans="1:29" x14ac:dyDescent="0.35">
      <c r="A1768" s="70" t="str">
        <f>'Activity rawdata'!A1767</f>
        <v>BH6125-1-304</v>
      </c>
      <c r="B1768" s="71" t="str">
        <f>'Activity rawdata'!B1767</f>
        <v>LB</v>
      </c>
      <c r="C1768" s="71" t="str">
        <f>IF('Activity rawdata'!C1767="PY","Planted",IF('Activity rawdata'!C1767="NY","Nat/Convert",IF('Activity rawdata'!C1767="NN","Nat/Nonconvert",IF('Activity rawdata'!C1767="OY","Planted"))))</f>
        <v>Planted</v>
      </c>
      <c r="D1768" s="70" t="str">
        <f>'Activity rawdata'!D1767</f>
        <v>STP2</v>
      </c>
      <c r="E1768" s="72" t="str">
        <f>'Activity rawdata'!E1767</f>
        <v>79</v>
      </c>
      <c r="F1768" s="73" t="str">
        <f>'Activity rawdata'!L1767</f>
        <v>MT2</v>
      </c>
      <c r="G1768" s="72" t="str">
        <f>'Activity rawdata'!R1767</f>
        <v>2071</v>
      </c>
      <c r="H1768" s="72" t="str">
        <f>IF('Activity rawdata'!P1767="AHTHIN1","1st Thin",IF('Activity rawdata'!P1767="AHCC","Clearcut",IF('Activity rawdata'!P1767="AHTHSMZ","SMZ Thin",IF('Activity rawdata'!P1767="AHTHIN2","2nd Thin",IF('Activity rawdata'!P1767="AFERTE","Early Fert",IF('Activity rawdata'!P1767="AFERTM","Mid Fert",IF('Activity rawdata'!P1767="AFERTL","Late Fert",  IF('Activity rawdata'!P1767="ASP","Site Prep", IF('Activity rawdata'!P1767="APLT","Plant",  IF('Activity rawdata'!P1767="ANREG","Natural Regeneration"))))))))))</f>
        <v>Late Fert</v>
      </c>
      <c r="I1768" s="74">
        <f>'Activity rawdata'!O1767</f>
        <v>42.96</v>
      </c>
      <c r="J1768" s="75">
        <f>'Activity rawdata'!N1767</f>
        <v>22</v>
      </c>
      <c r="K1768" s="75">
        <f>'Activity rawdata'!AC1767</f>
        <v>74.430000000000007</v>
      </c>
      <c r="L1768" s="75">
        <f>'Activity rawdata'!AD1767</f>
        <v>123.31</v>
      </c>
      <c r="M1768" s="76">
        <f>'Activity rawdata'!AE1767</f>
        <v>10.519889123312062</v>
      </c>
      <c r="N1768" s="83">
        <f>'Activity rawdata'!T1767+'Activity rawdata'!U1767</f>
        <v>0</v>
      </c>
      <c r="O1768" s="80">
        <f>'Activity rawdata'!V1767</f>
        <v>0</v>
      </c>
      <c r="P1768" s="80">
        <f>'Activity rawdata'!W1767</f>
        <v>0</v>
      </c>
      <c r="Q1768" s="80">
        <f>'Activity rawdata'!X1767</f>
        <v>0</v>
      </c>
      <c r="R1768" s="84">
        <f t="shared" si="280"/>
        <v>0</v>
      </c>
      <c r="S1768" s="80">
        <f>'Activity rawdata'!Z1767</f>
        <v>0</v>
      </c>
      <c r="T1768" s="80">
        <f>'Activity rawdata'!AA1767</f>
        <v>0</v>
      </c>
      <c r="U1768" s="80">
        <f t="shared" si="281"/>
        <v>0</v>
      </c>
      <c r="V1768" s="81">
        <f t="shared" si="282"/>
        <v>0</v>
      </c>
      <c r="W1768" s="75">
        <f t="shared" si="283"/>
        <v>0</v>
      </c>
      <c r="X1768" s="75">
        <f t="shared" si="284"/>
        <v>0</v>
      </c>
      <c r="Y1768" s="75">
        <f t="shared" si="285"/>
        <v>0</v>
      </c>
      <c r="Z1768" s="82">
        <f t="shared" si="286"/>
        <v>0</v>
      </c>
      <c r="AA1768" s="75">
        <f t="shared" si="287"/>
        <v>0</v>
      </c>
      <c r="AB1768" s="75">
        <f t="shared" si="288"/>
        <v>0</v>
      </c>
      <c r="AC1768" s="82">
        <f t="shared" si="289"/>
        <v>0</v>
      </c>
    </row>
    <row r="1769" spans="1:29" x14ac:dyDescent="0.35">
      <c r="A1769" s="70" t="str">
        <f>'Activity rawdata'!A1768</f>
        <v>BH6125-1-319</v>
      </c>
      <c r="B1769" s="71" t="str">
        <f>'Activity rawdata'!B1768</f>
        <v>LB</v>
      </c>
      <c r="C1769" s="71" t="str">
        <f>IF('Activity rawdata'!C1768="PY","Planted",IF('Activity rawdata'!C1768="NY","Nat/Convert",IF('Activity rawdata'!C1768="NN","Nat/Nonconvert",IF('Activity rawdata'!C1768="OY","Planted"))))</f>
        <v>Planted</v>
      </c>
      <c r="D1769" s="70" t="str">
        <f>'Activity rawdata'!D1768</f>
        <v>STP2</v>
      </c>
      <c r="E1769" s="72" t="str">
        <f>'Activity rawdata'!E1768</f>
        <v>79</v>
      </c>
      <c r="F1769" s="73" t="str">
        <f>'Activity rawdata'!L1768</f>
        <v>MT2</v>
      </c>
      <c r="G1769" s="72" t="str">
        <f>'Activity rawdata'!R1768</f>
        <v>2071</v>
      </c>
      <c r="H1769" s="72" t="str">
        <f>IF('Activity rawdata'!P1768="AHTHIN1","1st Thin",IF('Activity rawdata'!P1768="AHCC","Clearcut",IF('Activity rawdata'!P1768="AHTHSMZ","SMZ Thin",IF('Activity rawdata'!P1768="AHTHIN2","2nd Thin",IF('Activity rawdata'!P1768="AFERTE","Early Fert",IF('Activity rawdata'!P1768="AFERTM","Mid Fert",IF('Activity rawdata'!P1768="AFERTL","Late Fert",  IF('Activity rawdata'!P1768="ASP","Site Prep", IF('Activity rawdata'!P1768="APLT","Plant",  IF('Activity rawdata'!P1768="ANREG","Natural Regeneration"))))))))))</f>
        <v>Late Fert</v>
      </c>
      <c r="I1769" s="74">
        <f>'Activity rawdata'!O1768</f>
        <v>31.55</v>
      </c>
      <c r="J1769" s="75">
        <f>'Activity rawdata'!N1768</f>
        <v>22</v>
      </c>
      <c r="K1769" s="75">
        <f>'Activity rawdata'!AC1768</f>
        <v>74.430000000000007</v>
      </c>
      <c r="L1769" s="75">
        <f>'Activity rawdata'!AD1768</f>
        <v>123.31</v>
      </c>
      <c r="M1769" s="76">
        <f>'Activity rawdata'!AE1768</f>
        <v>10.519889123312062</v>
      </c>
      <c r="N1769" s="83">
        <f>'Activity rawdata'!T1768+'Activity rawdata'!U1768</f>
        <v>0</v>
      </c>
      <c r="O1769" s="80">
        <f>'Activity rawdata'!V1768</f>
        <v>0</v>
      </c>
      <c r="P1769" s="80">
        <f>'Activity rawdata'!W1768</f>
        <v>0</v>
      </c>
      <c r="Q1769" s="80">
        <f>'Activity rawdata'!X1768</f>
        <v>0</v>
      </c>
      <c r="R1769" s="84">
        <f t="shared" si="280"/>
        <v>0</v>
      </c>
      <c r="S1769" s="80">
        <f>'Activity rawdata'!Z1768</f>
        <v>0</v>
      </c>
      <c r="T1769" s="80">
        <f>'Activity rawdata'!AA1768</f>
        <v>0</v>
      </c>
      <c r="U1769" s="80">
        <f t="shared" si="281"/>
        <v>0</v>
      </c>
      <c r="V1769" s="81">
        <f t="shared" si="282"/>
        <v>0</v>
      </c>
      <c r="W1769" s="75">
        <f t="shared" si="283"/>
        <v>0</v>
      </c>
      <c r="X1769" s="75">
        <f t="shared" si="284"/>
        <v>0</v>
      </c>
      <c r="Y1769" s="75">
        <f t="shared" si="285"/>
        <v>0</v>
      </c>
      <c r="Z1769" s="82">
        <f t="shared" si="286"/>
        <v>0</v>
      </c>
      <c r="AA1769" s="75">
        <f t="shared" si="287"/>
        <v>0</v>
      </c>
      <c r="AB1769" s="75">
        <f t="shared" si="288"/>
        <v>0</v>
      </c>
      <c r="AC1769" s="82">
        <f t="shared" si="289"/>
        <v>0</v>
      </c>
    </row>
    <row r="1770" spans="1:29" x14ac:dyDescent="0.35">
      <c r="A1770" s="70" t="str">
        <f>'Activity rawdata'!A1769</f>
        <v>BH6125-1-320</v>
      </c>
      <c r="B1770" s="71" t="str">
        <f>'Activity rawdata'!B1769</f>
        <v>LB</v>
      </c>
      <c r="C1770" s="71" t="str">
        <f>IF('Activity rawdata'!C1769="PY","Planted",IF('Activity rawdata'!C1769="NY","Nat/Convert",IF('Activity rawdata'!C1769="NN","Nat/Nonconvert",IF('Activity rawdata'!C1769="OY","Planted"))))</f>
        <v>Planted</v>
      </c>
      <c r="D1770" s="70" t="str">
        <f>'Activity rawdata'!D1769</f>
        <v>STP2</v>
      </c>
      <c r="E1770" s="72" t="str">
        <f>'Activity rawdata'!E1769</f>
        <v>79</v>
      </c>
      <c r="F1770" s="73" t="str">
        <f>'Activity rawdata'!L1769</f>
        <v>MT2</v>
      </c>
      <c r="G1770" s="72" t="str">
        <f>'Activity rawdata'!R1769</f>
        <v>2071</v>
      </c>
      <c r="H1770" s="72" t="str">
        <f>IF('Activity rawdata'!P1769="AHTHIN1","1st Thin",IF('Activity rawdata'!P1769="AHCC","Clearcut",IF('Activity rawdata'!P1769="AHTHSMZ","SMZ Thin",IF('Activity rawdata'!P1769="AHTHIN2","2nd Thin",IF('Activity rawdata'!P1769="AFERTE","Early Fert",IF('Activity rawdata'!P1769="AFERTM","Mid Fert",IF('Activity rawdata'!P1769="AFERTL","Late Fert",  IF('Activity rawdata'!P1769="ASP","Site Prep", IF('Activity rawdata'!P1769="APLT","Plant",  IF('Activity rawdata'!P1769="ANREG","Natural Regeneration"))))))))))</f>
        <v>Late Fert</v>
      </c>
      <c r="I1770" s="74">
        <f>'Activity rawdata'!O1769</f>
        <v>61.483600000000003</v>
      </c>
      <c r="J1770" s="75">
        <f>'Activity rawdata'!N1769</f>
        <v>22</v>
      </c>
      <c r="K1770" s="75">
        <f>'Activity rawdata'!AC1769</f>
        <v>74.430000000000007</v>
      </c>
      <c r="L1770" s="75">
        <f>'Activity rawdata'!AD1769</f>
        <v>123.31</v>
      </c>
      <c r="M1770" s="76">
        <f>'Activity rawdata'!AE1769</f>
        <v>10.519889123312062</v>
      </c>
      <c r="N1770" s="83">
        <f>'Activity rawdata'!T1769+'Activity rawdata'!U1769</f>
        <v>0</v>
      </c>
      <c r="O1770" s="80">
        <f>'Activity rawdata'!V1769</f>
        <v>0</v>
      </c>
      <c r="P1770" s="80">
        <f>'Activity rawdata'!W1769</f>
        <v>0</v>
      </c>
      <c r="Q1770" s="80">
        <f>'Activity rawdata'!X1769</f>
        <v>0</v>
      </c>
      <c r="R1770" s="84">
        <f t="shared" si="280"/>
        <v>0</v>
      </c>
      <c r="S1770" s="80">
        <f>'Activity rawdata'!Z1769</f>
        <v>0</v>
      </c>
      <c r="T1770" s="80">
        <f>'Activity rawdata'!AA1769</f>
        <v>0</v>
      </c>
      <c r="U1770" s="80">
        <f t="shared" si="281"/>
        <v>0</v>
      </c>
      <c r="V1770" s="81">
        <f t="shared" si="282"/>
        <v>0</v>
      </c>
      <c r="W1770" s="75">
        <f t="shared" si="283"/>
        <v>0</v>
      </c>
      <c r="X1770" s="75">
        <f t="shared" si="284"/>
        <v>0</v>
      </c>
      <c r="Y1770" s="75">
        <f t="shared" si="285"/>
        <v>0</v>
      </c>
      <c r="Z1770" s="82">
        <f t="shared" si="286"/>
        <v>0</v>
      </c>
      <c r="AA1770" s="75">
        <f t="shared" si="287"/>
        <v>0</v>
      </c>
      <c r="AB1770" s="75">
        <f t="shared" si="288"/>
        <v>0</v>
      </c>
      <c r="AC1770" s="82">
        <f t="shared" si="289"/>
        <v>0</v>
      </c>
    </row>
    <row r="1771" spans="1:29" x14ac:dyDescent="0.35">
      <c r="A1771" s="70" t="str">
        <f>'Activity rawdata'!A1770</f>
        <v>BH5186-1-186</v>
      </c>
      <c r="B1771" s="71" t="str">
        <f>'Activity rawdata'!B1770</f>
        <v>LB</v>
      </c>
      <c r="C1771" s="71" t="str">
        <f>IF('Activity rawdata'!C1770="PY","Planted",IF('Activity rawdata'!C1770="NY","Nat/Convert",IF('Activity rawdata'!C1770="NN","Nat/Nonconvert",IF('Activity rawdata'!C1770="OY","Planted"))))</f>
        <v>Planted</v>
      </c>
      <c r="D1771" s="70" t="str">
        <f>'Activity rawdata'!D1770</f>
        <v>STP2</v>
      </c>
      <c r="E1771" s="72" t="str">
        <f>'Activity rawdata'!E1770</f>
        <v>83</v>
      </c>
      <c r="F1771" s="73" t="str">
        <f>'Activity rawdata'!L1770</f>
        <v>MT2</v>
      </c>
      <c r="G1771" s="72" t="str">
        <f>'Activity rawdata'!R1770</f>
        <v>2071</v>
      </c>
      <c r="H1771" s="72" t="str">
        <f>IF('Activity rawdata'!P1770="AHTHIN1","1st Thin",IF('Activity rawdata'!P1770="AHCC","Clearcut",IF('Activity rawdata'!P1770="AHTHSMZ","SMZ Thin",IF('Activity rawdata'!P1770="AHTHIN2","2nd Thin",IF('Activity rawdata'!P1770="AFERTE","Early Fert",IF('Activity rawdata'!P1770="AFERTM","Mid Fert",IF('Activity rawdata'!P1770="AFERTL","Late Fert",  IF('Activity rawdata'!P1770="ASP","Site Prep", IF('Activity rawdata'!P1770="APLT","Plant",  IF('Activity rawdata'!P1770="ANREG","Natural Regeneration"))))))))))</f>
        <v>Late Fert</v>
      </c>
      <c r="I1771" s="74">
        <f>'Activity rawdata'!O1770</f>
        <v>82.73</v>
      </c>
      <c r="J1771" s="75">
        <f>'Activity rawdata'!N1770</f>
        <v>21</v>
      </c>
      <c r="K1771" s="75">
        <f>'Activity rawdata'!AC1770</f>
        <v>74.72</v>
      </c>
      <c r="L1771" s="75">
        <f>'Activity rawdata'!AD1770</f>
        <v>116.13</v>
      </c>
      <c r="M1771" s="76">
        <f>'Activity rawdata'!AE1770</f>
        <v>10.861317780498069</v>
      </c>
      <c r="N1771" s="83">
        <f>'Activity rawdata'!T1770+'Activity rawdata'!U1770</f>
        <v>0</v>
      </c>
      <c r="O1771" s="80">
        <f>'Activity rawdata'!V1770</f>
        <v>0</v>
      </c>
      <c r="P1771" s="80">
        <f>'Activity rawdata'!W1770</f>
        <v>0</v>
      </c>
      <c r="Q1771" s="80">
        <f>'Activity rawdata'!X1770</f>
        <v>0</v>
      </c>
      <c r="R1771" s="84">
        <f t="shared" si="280"/>
        <v>0</v>
      </c>
      <c r="S1771" s="80">
        <f>'Activity rawdata'!Z1770</f>
        <v>0</v>
      </c>
      <c r="T1771" s="80">
        <f>'Activity rawdata'!AA1770</f>
        <v>0</v>
      </c>
      <c r="U1771" s="80">
        <f t="shared" si="281"/>
        <v>0</v>
      </c>
      <c r="V1771" s="81">
        <f t="shared" si="282"/>
        <v>0</v>
      </c>
      <c r="W1771" s="75">
        <f t="shared" si="283"/>
        <v>0</v>
      </c>
      <c r="X1771" s="75">
        <f t="shared" si="284"/>
        <v>0</v>
      </c>
      <c r="Y1771" s="75">
        <f t="shared" si="285"/>
        <v>0</v>
      </c>
      <c r="Z1771" s="82">
        <f t="shared" si="286"/>
        <v>0</v>
      </c>
      <c r="AA1771" s="75">
        <f t="shared" si="287"/>
        <v>0</v>
      </c>
      <c r="AB1771" s="75">
        <f t="shared" si="288"/>
        <v>0</v>
      </c>
      <c r="AC1771" s="82">
        <f t="shared" si="289"/>
        <v>0</v>
      </c>
    </row>
    <row r="1772" spans="1:29" x14ac:dyDescent="0.35">
      <c r="A1772" s="70" t="str">
        <f>'Activity rawdata'!A1771</f>
        <v>BH5132-1-123</v>
      </c>
      <c r="B1772" s="71" t="str">
        <f>'Activity rawdata'!B1771</f>
        <v>LB</v>
      </c>
      <c r="C1772" s="71" t="str">
        <f>IF('Activity rawdata'!C1771="PY","Planted",IF('Activity rawdata'!C1771="NY","Nat/Convert",IF('Activity rawdata'!C1771="NN","Nat/Nonconvert",IF('Activity rawdata'!C1771="OY","Planted"))))</f>
        <v>Planted</v>
      </c>
      <c r="D1772" s="70" t="str">
        <f>'Activity rawdata'!D1771</f>
        <v>STP2</v>
      </c>
      <c r="E1772" s="72" t="str">
        <f>'Activity rawdata'!E1771</f>
        <v>79</v>
      </c>
      <c r="F1772" s="73" t="str">
        <f>'Activity rawdata'!L1771</f>
        <v>MT2</v>
      </c>
      <c r="G1772" s="72" t="str">
        <f>'Activity rawdata'!R1771</f>
        <v>2071</v>
      </c>
      <c r="H1772" s="72" t="str">
        <f>IF('Activity rawdata'!P1771="AHTHIN1","1st Thin",IF('Activity rawdata'!P1771="AHCC","Clearcut",IF('Activity rawdata'!P1771="AHTHSMZ","SMZ Thin",IF('Activity rawdata'!P1771="AHTHIN2","2nd Thin",IF('Activity rawdata'!P1771="AFERTE","Early Fert",IF('Activity rawdata'!P1771="AFERTM","Mid Fert",IF('Activity rawdata'!P1771="AFERTL","Late Fert",  IF('Activity rawdata'!P1771="ASP","Site Prep", IF('Activity rawdata'!P1771="APLT","Plant",  IF('Activity rawdata'!P1771="ANREG","Natural Regeneration"))))))))))</f>
        <v>Clearcut</v>
      </c>
      <c r="I1772" s="74">
        <f>'Activity rawdata'!O1771</f>
        <v>61.08</v>
      </c>
      <c r="J1772" s="75">
        <f>'Activity rawdata'!N1771</f>
        <v>29</v>
      </c>
      <c r="K1772" s="75">
        <f>'Activity rawdata'!AC1771</f>
        <v>99.1</v>
      </c>
      <c r="L1772" s="75">
        <f>'Activity rawdata'!AD1771</f>
        <v>122.02</v>
      </c>
      <c r="M1772" s="76">
        <f>'Activity rawdata'!AE1771</f>
        <v>12.20274732798894</v>
      </c>
      <c r="N1772" s="83">
        <f>'Activity rawdata'!T1771+'Activity rawdata'!U1771</f>
        <v>13.03</v>
      </c>
      <c r="O1772" s="80">
        <f>'Activity rawdata'!V1771</f>
        <v>71.23</v>
      </c>
      <c r="P1772" s="80">
        <f>'Activity rawdata'!W1771</f>
        <v>19.41</v>
      </c>
      <c r="Q1772" s="80">
        <f>'Activity rawdata'!X1771</f>
        <v>0</v>
      </c>
      <c r="R1772" s="84">
        <f t="shared" si="280"/>
        <v>103.67</v>
      </c>
      <c r="S1772" s="80">
        <f>'Activity rawdata'!Z1771</f>
        <v>0</v>
      </c>
      <c r="T1772" s="80">
        <f>'Activity rawdata'!AA1771</f>
        <v>0</v>
      </c>
      <c r="U1772" s="80">
        <f t="shared" si="281"/>
        <v>0</v>
      </c>
      <c r="V1772" s="81">
        <f t="shared" si="282"/>
        <v>795.87239999999997</v>
      </c>
      <c r="W1772" s="75">
        <f t="shared" si="283"/>
        <v>4350.7284</v>
      </c>
      <c r="X1772" s="75">
        <f t="shared" si="284"/>
        <v>1185.5627999999999</v>
      </c>
      <c r="Y1772" s="75">
        <f t="shared" si="285"/>
        <v>0</v>
      </c>
      <c r="Z1772" s="82">
        <f t="shared" si="286"/>
        <v>6332.1635999999999</v>
      </c>
      <c r="AA1772" s="75">
        <f t="shared" si="287"/>
        <v>0</v>
      </c>
      <c r="AB1772" s="75">
        <f t="shared" si="288"/>
        <v>0</v>
      </c>
      <c r="AC1772" s="82">
        <f t="shared" si="289"/>
        <v>0</v>
      </c>
    </row>
    <row r="1773" spans="1:29" x14ac:dyDescent="0.35">
      <c r="A1773" s="70" t="str">
        <f>'Activity rawdata'!A1772</f>
        <v>BH5135-1-130</v>
      </c>
      <c r="B1773" s="71" t="str">
        <f>'Activity rawdata'!B1772</f>
        <v>LB</v>
      </c>
      <c r="C1773" s="71" t="str">
        <f>IF('Activity rawdata'!C1772="PY","Planted",IF('Activity rawdata'!C1772="NY","Nat/Convert",IF('Activity rawdata'!C1772="NN","Nat/Nonconvert",IF('Activity rawdata'!C1772="OY","Planted"))))</f>
        <v>Planted</v>
      </c>
      <c r="D1773" s="70" t="str">
        <f>'Activity rawdata'!D1772</f>
        <v>STP2</v>
      </c>
      <c r="E1773" s="72" t="str">
        <f>'Activity rawdata'!E1772</f>
        <v>81</v>
      </c>
      <c r="F1773" s="73" t="str">
        <f>'Activity rawdata'!L1772</f>
        <v>MT2</v>
      </c>
      <c r="G1773" s="72" t="str">
        <f>'Activity rawdata'!R1772</f>
        <v>2071</v>
      </c>
      <c r="H1773" s="72" t="str">
        <f>IF('Activity rawdata'!P1772="AHTHIN1","1st Thin",IF('Activity rawdata'!P1772="AHCC","Clearcut",IF('Activity rawdata'!P1772="AHTHSMZ","SMZ Thin",IF('Activity rawdata'!P1772="AHTHIN2","2nd Thin",IF('Activity rawdata'!P1772="AFERTE","Early Fert",IF('Activity rawdata'!P1772="AFERTM","Mid Fert",IF('Activity rawdata'!P1772="AFERTL","Late Fert",  IF('Activity rawdata'!P1772="ASP","Site Prep", IF('Activity rawdata'!P1772="APLT","Plant",  IF('Activity rawdata'!P1772="ANREG","Natural Regeneration"))))))))))</f>
        <v>Clearcut</v>
      </c>
      <c r="I1773" s="74">
        <f>'Activity rawdata'!O1772</f>
        <v>68.400000000000006</v>
      </c>
      <c r="J1773" s="75">
        <f>'Activity rawdata'!N1772</f>
        <v>29</v>
      </c>
      <c r="K1773" s="75">
        <f>'Activity rawdata'!AC1772</f>
        <v>101.4</v>
      </c>
      <c r="L1773" s="75">
        <f>'Activity rawdata'!AD1772</f>
        <v>114.73</v>
      </c>
      <c r="M1773" s="76">
        <f>'Activity rawdata'!AE1772</f>
        <v>12.729659368902214</v>
      </c>
      <c r="N1773" s="83">
        <f>'Activity rawdata'!T1772+'Activity rawdata'!U1772</f>
        <v>14.6</v>
      </c>
      <c r="O1773" s="80">
        <f>'Activity rawdata'!V1772</f>
        <v>62.63</v>
      </c>
      <c r="P1773" s="80">
        <f>'Activity rawdata'!W1772</f>
        <v>37.49</v>
      </c>
      <c r="Q1773" s="80">
        <f>'Activity rawdata'!X1772</f>
        <v>0</v>
      </c>
      <c r="R1773" s="84">
        <f t="shared" si="280"/>
        <v>114.72</v>
      </c>
      <c r="S1773" s="80">
        <f>'Activity rawdata'!Z1772</f>
        <v>0</v>
      </c>
      <c r="T1773" s="80">
        <f>'Activity rawdata'!AA1772</f>
        <v>0</v>
      </c>
      <c r="U1773" s="80">
        <f t="shared" si="281"/>
        <v>0</v>
      </c>
      <c r="V1773" s="81">
        <f t="shared" si="282"/>
        <v>998.6400000000001</v>
      </c>
      <c r="W1773" s="75">
        <f t="shared" si="283"/>
        <v>4283.8920000000007</v>
      </c>
      <c r="X1773" s="75">
        <f t="shared" si="284"/>
        <v>2564.3160000000003</v>
      </c>
      <c r="Y1773" s="75">
        <f t="shared" si="285"/>
        <v>0</v>
      </c>
      <c r="Z1773" s="82">
        <f t="shared" si="286"/>
        <v>7846.8480000000018</v>
      </c>
      <c r="AA1773" s="75">
        <f t="shared" si="287"/>
        <v>0</v>
      </c>
      <c r="AB1773" s="75">
        <f t="shared" si="288"/>
        <v>0</v>
      </c>
      <c r="AC1773" s="82">
        <f t="shared" si="289"/>
        <v>0</v>
      </c>
    </row>
    <row r="1774" spans="1:29" x14ac:dyDescent="0.35">
      <c r="A1774" s="70" t="str">
        <f>'Activity rawdata'!A1773</f>
        <v>BH5660-1-166</v>
      </c>
      <c r="B1774" s="71" t="str">
        <f>'Activity rawdata'!B1773</f>
        <v>LB</v>
      </c>
      <c r="C1774" s="71" t="str">
        <f>IF('Activity rawdata'!C1773="PY","Planted",IF('Activity rawdata'!C1773="NY","Nat/Convert",IF('Activity rawdata'!C1773="NN","Nat/Nonconvert",IF('Activity rawdata'!C1773="OY","Planted"))))</f>
        <v>Planted</v>
      </c>
      <c r="D1774" s="70" t="str">
        <f>'Activity rawdata'!D1773</f>
        <v>STP2</v>
      </c>
      <c r="E1774" s="72" t="str">
        <f>'Activity rawdata'!E1773</f>
        <v>91</v>
      </c>
      <c r="F1774" s="73" t="str">
        <f>'Activity rawdata'!L1773</f>
        <v>MT2</v>
      </c>
      <c r="G1774" s="72" t="str">
        <f>'Activity rawdata'!R1773</f>
        <v>2071</v>
      </c>
      <c r="H1774" s="72" t="str">
        <f>IF('Activity rawdata'!P1773="AHTHIN1","1st Thin",IF('Activity rawdata'!P1773="AHCC","Clearcut",IF('Activity rawdata'!P1773="AHTHSMZ","SMZ Thin",IF('Activity rawdata'!P1773="AHTHIN2","2nd Thin",IF('Activity rawdata'!P1773="AFERTE","Early Fert",IF('Activity rawdata'!P1773="AFERTM","Mid Fert",IF('Activity rawdata'!P1773="AFERTL","Late Fert",  IF('Activity rawdata'!P1773="ASP","Site Prep", IF('Activity rawdata'!P1773="APLT","Plant",  IF('Activity rawdata'!P1773="ANREG","Natural Regeneration"))))))))))</f>
        <v>Clearcut</v>
      </c>
      <c r="I1774" s="74">
        <f>'Activity rawdata'!O1773</f>
        <v>23.16</v>
      </c>
      <c r="J1774" s="75">
        <f>'Activity rawdata'!N1773</f>
        <v>29</v>
      </c>
      <c r="K1774" s="75">
        <f>'Activity rawdata'!AC1773</f>
        <v>95.4</v>
      </c>
      <c r="L1774" s="75">
        <f>'Activity rawdata'!AD1773</f>
        <v>92.18</v>
      </c>
      <c r="M1774" s="76">
        <f>'Activity rawdata'!AE1773</f>
        <v>13.775016804713685</v>
      </c>
      <c r="N1774" s="83">
        <f>'Activity rawdata'!T1773+'Activity rawdata'!U1773</f>
        <v>18.36</v>
      </c>
      <c r="O1774" s="80">
        <f>'Activity rawdata'!V1773</f>
        <v>36.64</v>
      </c>
      <c r="P1774" s="80">
        <f>'Activity rawdata'!W1773</f>
        <v>69</v>
      </c>
      <c r="Q1774" s="80">
        <f>'Activity rawdata'!X1773</f>
        <v>0</v>
      </c>
      <c r="R1774" s="84">
        <f t="shared" si="280"/>
        <v>124</v>
      </c>
      <c r="S1774" s="80">
        <f>'Activity rawdata'!Z1773</f>
        <v>0</v>
      </c>
      <c r="T1774" s="80">
        <f>'Activity rawdata'!AA1773</f>
        <v>0</v>
      </c>
      <c r="U1774" s="80">
        <f t="shared" si="281"/>
        <v>0</v>
      </c>
      <c r="V1774" s="81">
        <f t="shared" si="282"/>
        <v>425.2176</v>
      </c>
      <c r="W1774" s="75">
        <f t="shared" si="283"/>
        <v>848.58240000000001</v>
      </c>
      <c r="X1774" s="75">
        <f t="shared" si="284"/>
        <v>1598.04</v>
      </c>
      <c r="Y1774" s="75">
        <f t="shared" si="285"/>
        <v>0</v>
      </c>
      <c r="Z1774" s="82">
        <f t="shared" si="286"/>
        <v>2871.84</v>
      </c>
      <c r="AA1774" s="75">
        <f t="shared" si="287"/>
        <v>0</v>
      </c>
      <c r="AB1774" s="75">
        <f t="shared" si="288"/>
        <v>0</v>
      </c>
      <c r="AC1774" s="82">
        <f t="shared" si="289"/>
        <v>0</v>
      </c>
    </row>
    <row r="1775" spans="1:29" x14ac:dyDescent="0.35">
      <c r="A1775" s="70" t="str">
        <f>'Activity rawdata'!A1774</f>
        <v>BH5660-1-168</v>
      </c>
      <c r="B1775" s="71" t="str">
        <f>'Activity rawdata'!B1774</f>
        <v>LB</v>
      </c>
      <c r="C1775" s="71" t="str">
        <f>IF('Activity rawdata'!C1774="PY","Planted",IF('Activity rawdata'!C1774="NY","Nat/Convert",IF('Activity rawdata'!C1774="NN","Nat/Nonconvert",IF('Activity rawdata'!C1774="OY","Planted"))))</f>
        <v>Planted</v>
      </c>
      <c r="D1775" s="70" t="str">
        <f>'Activity rawdata'!D1774</f>
        <v>STP2</v>
      </c>
      <c r="E1775" s="72" t="str">
        <f>'Activity rawdata'!E1774</f>
        <v>91</v>
      </c>
      <c r="F1775" s="73" t="str">
        <f>'Activity rawdata'!L1774</f>
        <v>MT2</v>
      </c>
      <c r="G1775" s="72" t="str">
        <f>'Activity rawdata'!R1774</f>
        <v>2071</v>
      </c>
      <c r="H1775" s="72" t="str">
        <f>IF('Activity rawdata'!P1774="AHTHIN1","1st Thin",IF('Activity rawdata'!P1774="AHCC","Clearcut",IF('Activity rawdata'!P1774="AHTHSMZ","SMZ Thin",IF('Activity rawdata'!P1774="AHTHIN2","2nd Thin",IF('Activity rawdata'!P1774="AFERTE","Early Fert",IF('Activity rawdata'!P1774="AFERTM","Mid Fert",IF('Activity rawdata'!P1774="AFERTL","Late Fert",  IF('Activity rawdata'!P1774="ASP","Site Prep", IF('Activity rawdata'!P1774="APLT","Plant",  IF('Activity rawdata'!P1774="ANREG","Natural Regeneration"))))))))))</f>
        <v>Clearcut</v>
      </c>
      <c r="I1775" s="74">
        <f>'Activity rawdata'!O1774</f>
        <v>7.27</v>
      </c>
      <c r="J1775" s="75">
        <f>'Activity rawdata'!N1774</f>
        <v>29</v>
      </c>
      <c r="K1775" s="75">
        <f>'Activity rawdata'!AC1774</f>
        <v>95.4</v>
      </c>
      <c r="L1775" s="75">
        <f>'Activity rawdata'!AD1774</f>
        <v>92.18</v>
      </c>
      <c r="M1775" s="76">
        <f>'Activity rawdata'!AE1774</f>
        <v>13.775016804713685</v>
      </c>
      <c r="N1775" s="83">
        <f>'Activity rawdata'!T1774+'Activity rawdata'!U1774</f>
        <v>18.36</v>
      </c>
      <c r="O1775" s="80">
        <f>'Activity rawdata'!V1774</f>
        <v>36.64</v>
      </c>
      <c r="P1775" s="80">
        <f>'Activity rawdata'!W1774</f>
        <v>69</v>
      </c>
      <c r="Q1775" s="80">
        <f>'Activity rawdata'!X1774</f>
        <v>0</v>
      </c>
      <c r="R1775" s="84">
        <f t="shared" si="280"/>
        <v>124</v>
      </c>
      <c r="S1775" s="80">
        <f>'Activity rawdata'!Z1774</f>
        <v>0</v>
      </c>
      <c r="T1775" s="80">
        <f>'Activity rawdata'!AA1774</f>
        <v>0</v>
      </c>
      <c r="U1775" s="80">
        <f t="shared" si="281"/>
        <v>0</v>
      </c>
      <c r="V1775" s="81">
        <f t="shared" si="282"/>
        <v>133.47719999999998</v>
      </c>
      <c r="W1775" s="75">
        <f t="shared" si="283"/>
        <v>266.37279999999998</v>
      </c>
      <c r="X1775" s="75">
        <f t="shared" si="284"/>
        <v>501.63</v>
      </c>
      <c r="Y1775" s="75">
        <f t="shared" si="285"/>
        <v>0</v>
      </c>
      <c r="Z1775" s="82">
        <f t="shared" si="286"/>
        <v>901.48</v>
      </c>
      <c r="AA1775" s="75">
        <f t="shared" si="287"/>
        <v>0</v>
      </c>
      <c r="AB1775" s="75">
        <f t="shared" si="288"/>
        <v>0</v>
      </c>
      <c r="AC1775" s="82">
        <f t="shared" si="289"/>
        <v>0</v>
      </c>
    </row>
    <row r="1776" spans="1:29" x14ac:dyDescent="0.35">
      <c r="A1776" s="70" t="str">
        <f>'Activity rawdata'!A1775</f>
        <v>BH5660-1-170</v>
      </c>
      <c r="B1776" s="71" t="str">
        <f>'Activity rawdata'!B1775</f>
        <v>LB</v>
      </c>
      <c r="C1776" s="71" t="str">
        <f>IF('Activity rawdata'!C1775="PY","Planted",IF('Activity rawdata'!C1775="NY","Nat/Convert",IF('Activity rawdata'!C1775="NN","Nat/Nonconvert",IF('Activity rawdata'!C1775="OY","Planted"))))</f>
        <v>Planted</v>
      </c>
      <c r="D1776" s="70" t="str">
        <f>'Activity rawdata'!D1775</f>
        <v>STP2</v>
      </c>
      <c r="E1776" s="72" t="str">
        <f>'Activity rawdata'!E1775</f>
        <v>91</v>
      </c>
      <c r="F1776" s="73" t="str">
        <f>'Activity rawdata'!L1775</f>
        <v>MT2</v>
      </c>
      <c r="G1776" s="72" t="str">
        <f>'Activity rawdata'!R1775</f>
        <v>2071</v>
      </c>
      <c r="H1776" s="72" t="str">
        <f>IF('Activity rawdata'!P1775="AHTHIN1","1st Thin",IF('Activity rawdata'!P1775="AHCC","Clearcut",IF('Activity rawdata'!P1775="AHTHSMZ","SMZ Thin",IF('Activity rawdata'!P1775="AHTHIN2","2nd Thin",IF('Activity rawdata'!P1775="AFERTE","Early Fert",IF('Activity rawdata'!P1775="AFERTM","Mid Fert",IF('Activity rawdata'!P1775="AFERTL","Late Fert",  IF('Activity rawdata'!P1775="ASP","Site Prep", IF('Activity rawdata'!P1775="APLT","Plant",  IF('Activity rawdata'!P1775="ANREG","Natural Regeneration"))))))))))</f>
        <v>Clearcut</v>
      </c>
      <c r="I1776" s="74">
        <f>'Activity rawdata'!O1775</f>
        <v>4.42</v>
      </c>
      <c r="J1776" s="75">
        <f>'Activity rawdata'!N1775</f>
        <v>29</v>
      </c>
      <c r="K1776" s="75">
        <f>'Activity rawdata'!AC1775</f>
        <v>95.4</v>
      </c>
      <c r="L1776" s="75">
        <f>'Activity rawdata'!AD1775</f>
        <v>92.18</v>
      </c>
      <c r="M1776" s="76">
        <f>'Activity rawdata'!AE1775</f>
        <v>13.775016804713685</v>
      </c>
      <c r="N1776" s="83">
        <f>'Activity rawdata'!T1775+'Activity rawdata'!U1775</f>
        <v>18.36</v>
      </c>
      <c r="O1776" s="80">
        <f>'Activity rawdata'!V1775</f>
        <v>36.64</v>
      </c>
      <c r="P1776" s="80">
        <f>'Activity rawdata'!W1775</f>
        <v>69</v>
      </c>
      <c r="Q1776" s="80">
        <f>'Activity rawdata'!X1775</f>
        <v>0</v>
      </c>
      <c r="R1776" s="84">
        <f t="shared" si="280"/>
        <v>124</v>
      </c>
      <c r="S1776" s="80">
        <f>'Activity rawdata'!Z1775</f>
        <v>0</v>
      </c>
      <c r="T1776" s="80">
        <f>'Activity rawdata'!AA1775</f>
        <v>0</v>
      </c>
      <c r="U1776" s="80">
        <f t="shared" si="281"/>
        <v>0</v>
      </c>
      <c r="V1776" s="81">
        <f t="shared" si="282"/>
        <v>81.151200000000003</v>
      </c>
      <c r="W1776" s="75">
        <f t="shared" si="283"/>
        <v>161.94880000000001</v>
      </c>
      <c r="X1776" s="75">
        <f t="shared" si="284"/>
        <v>304.98</v>
      </c>
      <c r="Y1776" s="75">
        <f t="shared" si="285"/>
        <v>0</v>
      </c>
      <c r="Z1776" s="82">
        <f t="shared" si="286"/>
        <v>548.08000000000004</v>
      </c>
      <c r="AA1776" s="75">
        <f t="shared" si="287"/>
        <v>0</v>
      </c>
      <c r="AB1776" s="75">
        <f t="shared" si="288"/>
        <v>0</v>
      </c>
      <c r="AC1776" s="82">
        <f t="shared" si="289"/>
        <v>0</v>
      </c>
    </row>
    <row r="1777" spans="1:29" x14ac:dyDescent="0.35">
      <c r="A1777" s="70" t="str">
        <f>'Activity rawdata'!A1776</f>
        <v>BH5660-1-173</v>
      </c>
      <c r="B1777" s="71" t="str">
        <f>'Activity rawdata'!B1776</f>
        <v>LB</v>
      </c>
      <c r="C1777" s="71" t="str">
        <f>IF('Activity rawdata'!C1776="PY","Planted",IF('Activity rawdata'!C1776="NY","Nat/Convert",IF('Activity rawdata'!C1776="NN","Nat/Nonconvert",IF('Activity rawdata'!C1776="OY","Planted"))))</f>
        <v>Planted</v>
      </c>
      <c r="D1777" s="70" t="str">
        <f>'Activity rawdata'!D1776</f>
        <v>STP2</v>
      </c>
      <c r="E1777" s="72" t="str">
        <f>'Activity rawdata'!E1776</f>
        <v>91</v>
      </c>
      <c r="F1777" s="73" t="str">
        <f>'Activity rawdata'!L1776</f>
        <v>MT2</v>
      </c>
      <c r="G1777" s="72" t="str">
        <f>'Activity rawdata'!R1776</f>
        <v>2071</v>
      </c>
      <c r="H1777" s="72" t="str">
        <f>IF('Activity rawdata'!P1776="AHTHIN1","1st Thin",IF('Activity rawdata'!P1776="AHCC","Clearcut",IF('Activity rawdata'!P1776="AHTHSMZ","SMZ Thin",IF('Activity rawdata'!P1776="AHTHIN2","2nd Thin",IF('Activity rawdata'!P1776="AFERTE","Early Fert",IF('Activity rawdata'!P1776="AFERTM","Mid Fert",IF('Activity rawdata'!P1776="AFERTL","Late Fert",  IF('Activity rawdata'!P1776="ASP","Site Prep", IF('Activity rawdata'!P1776="APLT","Plant",  IF('Activity rawdata'!P1776="ANREG","Natural Regeneration"))))))))))</f>
        <v>Clearcut</v>
      </c>
      <c r="I1777" s="74">
        <f>'Activity rawdata'!O1776</f>
        <v>20.9</v>
      </c>
      <c r="J1777" s="75">
        <f>'Activity rawdata'!N1776</f>
        <v>29</v>
      </c>
      <c r="K1777" s="75">
        <f>'Activity rawdata'!AC1776</f>
        <v>95.4</v>
      </c>
      <c r="L1777" s="75">
        <f>'Activity rawdata'!AD1776</f>
        <v>92.18</v>
      </c>
      <c r="M1777" s="76">
        <f>'Activity rawdata'!AE1776</f>
        <v>13.775016804713685</v>
      </c>
      <c r="N1777" s="83">
        <f>'Activity rawdata'!T1776+'Activity rawdata'!U1776</f>
        <v>18.36</v>
      </c>
      <c r="O1777" s="80">
        <f>'Activity rawdata'!V1776</f>
        <v>36.64</v>
      </c>
      <c r="P1777" s="80">
        <f>'Activity rawdata'!W1776</f>
        <v>69</v>
      </c>
      <c r="Q1777" s="80">
        <f>'Activity rawdata'!X1776</f>
        <v>0</v>
      </c>
      <c r="R1777" s="84">
        <f t="shared" si="280"/>
        <v>124</v>
      </c>
      <c r="S1777" s="80">
        <f>'Activity rawdata'!Z1776</f>
        <v>0</v>
      </c>
      <c r="T1777" s="80">
        <f>'Activity rawdata'!AA1776</f>
        <v>0</v>
      </c>
      <c r="U1777" s="80">
        <f t="shared" si="281"/>
        <v>0</v>
      </c>
      <c r="V1777" s="81">
        <f t="shared" si="282"/>
        <v>383.72399999999999</v>
      </c>
      <c r="W1777" s="75">
        <f t="shared" si="283"/>
        <v>765.77599999999995</v>
      </c>
      <c r="X1777" s="75">
        <f t="shared" si="284"/>
        <v>1442.1</v>
      </c>
      <c r="Y1777" s="75">
        <f t="shared" si="285"/>
        <v>0</v>
      </c>
      <c r="Z1777" s="82">
        <f t="shared" si="286"/>
        <v>2591.6</v>
      </c>
      <c r="AA1777" s="75">
        <f t="shared" si="287"/>
        <v>0</v>
      </c>
      <c r="AB1777" s="75">
        <f t="shared" si="288"/>
        <v>0</v>
      </c>
      <c r="AC1777" s="82">
        <f t="shared" si="289"/>
        <v>0</v>
      </c>
    </row>
    <row r="1778" spans="1:29" x14ac:dyDescent="0.35">
      <c r="A1778" s="70" t="str">
        <f>'Activity rawdata'!A1777</f>
        <v>BH5660-1-201</v>
      </c>
      <c r="B1778" s="71" t="str">
        <f>'Activity rawdata'!B1777</f>
        <v>LB</v>
      </c>
      <c r="C1778" s="71" t="str">
        <f>IF('Activity rawdata'!C1777="PY","Planted",IF('Activity rawdata'!C1777="NY","Nat/Convert",IF('Activity rawdata'!C1777="NN","Nat/Nonconvert",IF('Activity rawdata'!C1777="OY","Planted"))))</f>
        <v>Planted</v>
      </c>
      <c r="D1778" s="70" t="str">
        <f>'Activity rawdata'!D1777</f>
        <v>STP2</v>
      </c>
      <c r="E1778" s="72" t="str">
        <f>'Activity rawdata'!E1777</f>
        <v>87</v>
      </c>
      <c r="F1778" s="73" t="str">
        <f>'Activity rawdata'!L1777</f>
        <v>MT2</v>
      </c>
      <c r="G1778" s="72" t="str">
        <f>'Activity rawdata'!R1777</f>
        <v>2071</v>
      </c>
      <c r="H1778" s="72" t="str">
        <f>IF('Activity rawdata'!P1777="AHTHIN1","1st Thin",IF('Activity rawdata'!P1777="AHCC","Clearcut",IF('Activity rawdata'!P1777="AHTHSMZ","SMZ Thin",IF('Activity rawdata'!P1777="AHTHIN2","2nd Thin",IF('Activity rawdata'!P1777="AFERTE","Early Fert",IF('Activity rawdata'!P1777="AFERTM","Mid Fert",IF('Activity rawdata'!P1777="AFERTL","Late Fert",  IF('Activity rawdata'!P1777="ASP","Site Prep", IF('Activity rawdata'!P1777="APLT","Plant",  IF('Activity rawdata'!P1777="ANREG","Natural Regeneration"))))))))))</f>
        <v>Clearcut</v>
      </c>
      <c r="I1778" s="74">
        <f>'Activity rawdata'!O1777</f>
        <v>25.29</v>
      </c>
      <c r="J1778" s="75">
        <f>'Activity rawdata'!N1777</f>
        <v>29</v>
      </c>
      <c r="K1778" s="75">
        <f>'Activity rawdata'!AC1777</f>
        <v>97.79</v>
      </c>
      <c r="L1778" s="75">
        <f>'Activity rawdata'!AD1777</f>
        <v>101.57</v>
      </c>
      <c r="M1778" s="76">
        <f>'Activity rawdata'!AE1777</f>
        <v>13.286200398813738</v>
      </c>
      <c r="N1778" s="83">
        <f>'Activity rawdata'!T1777+'Activity rawdata'!U1777</f>
        <v>15.39</v>
      </c>
      <c r="O1778" s="80">
        <f>'Activity rawdata'!V1777</f>
        <v>49.52</v>
      </c>
      <c r="P1778" s="80">
        <f>'Activity rawdata'!W1777</f>
        <v>52.84</v>
      </c>
      <c r="Q1778" s="80">
        <f>'Activity rawdata'!X1777</f>
        <v>0</v>
      </c>
      <c r="R1778" s="84">
        <f t="shared" si="280"/>
        <v>117.75</v>
      </c>
      <c r="S1778" s="80">
        <f>'Activity rawdata'!Z1777</f>
        <v>0</v>
      </c>
      <c r="T1778" s="80">
        <f>'Activity rawdata'!AA1777</f>
        <v>0</v>
      </c>
      <c r="U1778" s="80">
        <f t="shared" si="281"/>
        <v>0</v>
      </c>
      <c r="V1778" s="81">
        <f t="shared" si="282"/>
        <v>389.2131</v>
      </c>
      <c r="W1778" s="75">
        <f t="shared" si="283"/>
        <v>1252.3607999999999</v>
      </c>
      <c r="X1778" s="75">
        <f t="shared" si="284"/>
        <v>1336.3235999999999</v>
      </c>
      <c r="Y1778" s="75">
        <f t="shared" si="285"/>
        <v>0</v>
      </c>
      <c r="Z1778" s="82">
        <f t="shared" si="286"/>
        <v>2977.8975</v>
      </c>
      <c r="AA1778" s="75">
        <f t="shared" si="287"/>
        <v>0</v>
      </c>
      <c r="AB1778" s="75">
        <f t="shared" si="288"/>
        <v>0</v>
      </c>
      <c r="AC1778" s="82">
        <f t="shared" si="289"/>
        <v>0</v>
      </c>
    </row>
    <row r="1779" spans="1:29" x14ac:dyDescent="0.35">
      <c r="A1779" s="70" t="str">
        <f>'Activity rawdata'!A1778</f>
        <v>BH5136-1-139</v>
      </c>
      <c r="B1779" s="71" t="str">
        <f>'Activity rawdata'!B1778</f>
        <v>LB</v>
      </c>
      <c r="C1779" s="71" t="str">
        <f>IF('Activity rawdata'!C1778="PY","Planted",IF('Activity rawdata'!C1778="NY","Nat/Convert",IF('Activity rawdata'!C1778="NN","Nat/Nonconvert",IF('Activity rawdata'!C1778="OY","Planted"))))</f>
        <v>Planted</v>
      </c>
      <c r="D1779" s="70" t="str">
        <f>'Activity rawdata'!D1778</f>
        <v>STP3</v>
      </c>
      <c r="E1779" s="72" t="str">
        <f>'Activity rawdata'!E1778</f>
        <v>91</v>
      </c>
      <c r="F1779" s="73" t="str">
        <f>'Activity rawdata'!L1778</f>
        <v>MT2</v>
      </c>
      <c r="G1779" s="72" t="str">
        <f>'Activity rawdata'!R1778</f>
        <v>2071</v>
      </c>
      <c r="H1779" s="72" t="str">
        <f>IF('Activity rawdata'!P1778="AHTHIN1","1st Thin",IF('Activity rawdata'!P1778="AHCC","Clearcut",IF('Activity rawdata'!P1778="AHTHSMZ","SMZ Thin",IF('Activity rawdata'!P1778="AHTHIN2","2nd Thin",IF('Activity rawdata'!P1778="AFERTE","Early Fert",IF('Activity rawdata'!P1778="AFERTM","Mid Fert",IF('Activity rawdata'!P1778="AFERTL","Late Fert",  IF('Activity rawdata'!P1778="ASP","Site Prep", IF('Activity rawdata'!P1778="APLT","Plant",  IF('Activity rawdata'!P1778="ANREG","Natural Regeneration"))))))))))</f>
        <v>Clearcut</v>
      </c>
      <c r="I1779" s="74">
        <f>'Activity rawdata'!O1778</f>
        <v>8.33</v>
      </c>
      <c r="J1779" s="75">
        <f>'Activity rawdata'!N1778</f>
        <v>29</v>
      </c>
      <c r="K1779" s="75">
        <f>'Activity rawdata'!AC1778</f>
        <v>95.4</v>
      </c>
      <c r="L1779" s="75">
        <f>'Activity rawdata'!AD1778</f>
        <v>92.18</v>
      </c>
      <c r="M1779" s="76">
        <f>'Activity rawdata'!AE1778</f>
        <v>13.775016804713685</v>
      </c>
      <c r="N1779" s="83">
        <f>'Activity rawdata'!T1778+'Activity rawdata'!U1778</f>
        <v>18.36</v>
      </c>
      <c r="O1779" s="80">
        <f>'Activity rawdata'!V1778</f>
        <v>36.64</v>
      </c>
      <c r="P1779" s="80">
        <f>'Activity rawdata'!W1778</f>
        <v>69</v>
      </c>
      <c r="Q1779" s="80">
        <f>'Activity rawdata'!X1778</f>
        <v>0</v>
      </c>
      <c r="R1779" s="84">
        <f t="shared" si="280"/>
        <v>124</v>
      </c>
      <c r="S1779" s="80">
        <f>'Activity rawdata'!Z1778</f>
        <v>0</v>
      </c>
      <c r="T1779" s="80">
        <f>'Activity rawdata'!AA1778</f>
        <v>0</v>
      </c>
      <c r="U1779" s="80">
        <f t="shared" si="281"/>
        <v>0</v>
      </c>
      <c r="V1779" s="81">
        <f t="shared" si="282"/>
        <v>152.93879999999999</v>
      </c>
      <c r="W1779" s="75">
        <f t="shared" si="283"/>
        <v>305.21120000000002</v>
      </c>
      <c r="X1779" s="75">
        <f t="shared" si="284"/>
        <v>574.77</v>
      </c>
      <c r="Y1779" s="75">
        <f t="shared" si="285"/>
        <v>0</v>
      </c>
      <c r="Z1779" s="82">
        <f t="shared" si="286"/>
        <v>1032.92</v>
      </c>
      <c r="AA1779" s="75">
        <f t="shared" si="287"/>
        <v>0</v>
      </c>
      <c r="AB1779" s="75">
        <f t="shared" si="288"/>
        <v>0</v>
      </c>
      <c r="AC1779" s="82">
        <f t="shared" si="289"/>
        <v>0</v>
      </c>
    </row>
    <row r="1780" spans="1:29" x14ac:dyDescent="0.35">
      <c r="A1780" s="70" t="str">
        <f>'Activity rawdata'!A1779</f>
        <v>BH5136-1-396</v>
      </c>
      <c r="B1780" s="71" t="str">
        <f>'Activity rawdata'!B1779</f>
        <v>LB</v>
      </c>
      <c r="C1780" s="71" t="str">
        <f>IF('Activity rawdata'!C1779="PY","Planted",IF('Activity rawdata'!C1779="NY","Nat/Convert",IF('Activity rawdata'!C1779="NN","Nat/Nonconvert",IF('Activity rawdata'!C1779="OY","Planted"))))</f>
        <v>Planted</v>
      </c>
      <c r="D1780" s="70" t="str">
        <f>'Activity rawdata'!D1779</f>
        <v>STP3</v>
      </c>
      <c r="E1780" s="72" t="str">
        <f>'Activity rawdata'!E1779</f>
        <v>88</v>
      </c>
      <c r="F1780" s="73" t="str">
        <f>'Activity rawdata'!L1779</f>
        <v>MT2</v>
      </c>
      <c r="G1780" s="72" t="str">
        <f>'Activity rawdata'!R1779</f>
        <v>2071</v>
      </c>
      <c r="H1780" s="72" t="str">
        <f>IF('Activity rawdata'!P1779="AHTHIN1","1st Thin",IF('Activity rawdata'!P1779="AHCC","Clearcut",IF('Activity rawdata'!P1779="AHTHSMZ","SMZ Thin",IF('Activity rawdata'!P1779="AHTHIN2","2nd Thin",IF('Activity rawdata'!P1779="AFERTE","Early Fert",IF('Activity rawdata'!P1779="AFERTM","Mid Fert",IF('Activity rawdata'!P1779="AFERTL","Late Fert",  IF('Activity rawdata'!P1779="ASP","Site Prep", IF('Activity rawdata'!P1779="APLT","Plant",  IF('Activity rawdata'!P1779="ANREG","Natural Regeneration"))))))))))</f>
        <v>Clearcut</v>
      </c>
      <c r="I1780" s="74">
        <f>'Activity rawdata'!O1779</f>
        <v>33.85</v>
      </c>
      <c r="J1780" s="75">
        <f>'Activity rawdata'!N1779</f>
        <v>29</v>
      </c>
      <c r="K1780" s="75">
        <f>'Activity rawdata'!AC1779</f>
        <v>97.79</v>
      </c>
      <c r="L1780" s="75">
        <f>'Activity rawdata'!AD1779</f>
        <v>101.57</v>
      </c>
      <c r="M1780" s="76">
        <f>'Activity rawdata'!AE1779</f>
        <v>13.286200398813738</v>
      </c>
      <c r="N1780" s="83">
        <f>'Activity rawdata'!T1779+'Activity rawdata'!U1779</f>
        <v>15.39</v>
      </c>
      <c r="O1780" s="80">
        <f>'Activity rawdata'!V1779</f>
        <v>49.52</v>
      </c>
      <c r="P1780" s="80">
        <f>'Activity rawdata'!W1779</f>
        <v>52.84</v>
      </c>
      <c r="Q1780" s="80">
        <f>'Activity rawdata'!X1779</f>
        <v>0</v>
      </c>
      <c r="R1780" s="84">
        <f t="shared" si="280"/>
        <v>117.75</v>
      </c>
      <c r="S1780" s="80">
        <f>'Activity rawdata'!Z1779</f>
        <v>0</v>
      </c>
      <c r="T1780" s="80">
        <f>'Activity rawdata'!AA1779</f>
        <v>0</v>
      </c>
      <c r="U1780" s="80">
        <f t="shared" si="281"/>
        <v>0</v>
      </c>
      <c r="V1780" s="81">
        <f t="shared" si="282"/>
        <v>520.95150000000001</v>
      </c>
      <c r="W1780" s="75">
        <f t="shared" si="283"/>
        <v>1676.2520000000002</v>
      </c>
      <c r="X1780" s="75">
        <f t="shared" si="284"/>
        <v>1788.6340000000002</v>
      </c>
      <c r="Y1780" s="75">
        <f t="shared" si="285"/>
        <v>0</v>
      </c>
      <c r="Z1780" s="82">
        <f t="shared" si="286"/>
        <v>3985.8375000000005</v>
      </c>
      <c r="AA1780" s="75">
        <f t="shared" si="287"/>
        <v>0</v>
      </c>
      <c r="AB1780" s="75">
        <f t="shared" si="288"/>
        <v>0</v>
      </c>
      <c r="AC1780" s="82">
        <f t="shared" si="289"/>
        <v>0</v>
      </c>
    </row>
    <row r="1781" spans="1:29" x14ac:dyDescent="0.35">
      <c r="A1781" s="70" t="str">
        <f>'Activity rawdata'!A1780</f>
        <v>BH5660-1-171</v>
      </c>
      <c r="B1781" s="71" t="str">
        <f>'Activity rawdata'!B1780</f>
        <v>LB</v>
      </c>
      <c r="C1781" s="71" t="str">
        <f>IF('Activity rawdata'!C1780="PY","Planted",IF('Activity rawdata'!C1780="NY","Nat/Convert",IF('Activity rawdata'!C1780="NN","Nat/Nonconvert",IF('Activity rawdata'!C1780="OY","Planted"))))</f>
        <v>Planted</v>
      </c>
      <c r="D1781" s="70" t="str">
        <f>'Activity rawdata'!D1780</f>
        <v>STP2</v>
      </c>
      <c r="E1781" s="72" t="str">
        <f>'Activity rawdata'!E1780</f>
        <v>91</v>
      </c>
      <c r="F1781" s="73" t="str">
        <f>'Activity rawdata'!L1780</f>
        <v>MT2</v>
      </c>
      <c r="G1781" s="72" t="str">
        <f>'Activity rawdata'!R1780</f>
        <v>2071</v>
      </c>
      <c r="H1781" s="72" t="str">
        <f>IF('Activity rawdata'!P1780="AHTHIN1","1st Thin",IF('Activity rawdata'!P1780="AHCC","Clearcut",IF('Activity rawdata'!P1780="AHTHSMZ","SMZ Thin",IF('Activity rawdata'!P1780="AHTHIN2","2nd Thin",IF('Activity rawdata'!P1780="AFERTE","Early Fert",IF('Activity rawdata'!P1780="AFERTM","Mid Fert",IF('Activity rawdata'!P1780="AFERTL","Late Fert",  IF('Activity rawdata'!P1780="ASP","Site Prep", IF('Activity rawdata'!P1780="APLT","Plant",  IF('Activity rawdata'!P1780="ANREG","Natural Regeneration"))))))))))</f>
        <v>Clearcut</v>
      </c>
      <c r="I1781" s="74">
        <f>'Activity rawdata'!O1780</f>
        <v>21.16</v>
      </c>
      <c r="J1781" s="75">
        <f>'Activity rawdata'!N1780</f>
        <v>29</v>
      </c>
      <c r="K1781" s="75">
        <f>'Activity rawdata'!AC1780</f>
        <v>95.4</v>
      </c>
      <c r="L1781" s="75">
        <f>'Activity rawdata'!AD1780</f>
        <v>92.18</v>
      </c>
      <c r="M1781" s="76">
        <f>'Activity rawdata'!AE1780</f>
        <v>13.775016804713685</v>
      </c>
      <c r="N1781" s="83">
        <f>'Activity rawdata'!T1780+'Activity rawdata'!U1780</f>
        <v>18.36</v>
      </c>
      <c r="O1781" s="80">
        <f>'Activity rawdata'!V1780</f>
        <v>36.64</v>
      </c>
      <c r="P1781" s="80">
        <f>'Activity rawdata'!W1780</f>
        <v>69</v>
      </c>
      <c r="Q1781" s="80">
        <f>'Activity rawdata'!X1780</f>
        <v>0</v>
      </c>
      <c r="R1781" s="84">
        <f t="shared" si="280"/>
        <v>124</v>
      </c>
      <c r="S1781" s="80">
        <f>'Activity rawdata'!Z1780</f>
        <v>0</v>
      </c>
      <c r="T1781" s="80">
        <f>'Activity rawdata'!AA1780</f>
        <v>0</v>
      </c>
      <c r="U1781" s="80">
        <f t="shared" si="281"/>
        <v>0</v>
      </c>
      <c r="V1781" s="81">
        <f t="shared" si="282"/>
        <v>388.49759999999998</v>
      </c>
      <c r="W1781" s="75">
        <f t="shared" si="283"/>
        <v>775.30240000000003</v>
      </c>
      <c r="X1781" s="75">
        <f t="shared" si="284"/>
        <v>1460.04</v>
      </c>
      <c r="Y1781" s="75">
        <f t="shared" si="285"/>
        <v>0</v>
      </c>
      <c r="Z1781" s="82">
        <f t="shared" si="286"/>
        <v>2623.84</v>
      </c>
      <c r="AA1781" s="75">
        <f t="shared" si="287"/>
        <v>0</v>
      </c>
      <c r="AB1781" s="75">
        <f t="shared" si="288"/>
        <v>0</v>
      </c>
      <c r="AC1781" s="82">
        <f t="shared" si="289"/>
        <v>0</v>
      </c>
    </row>
    <row r="1782" spans="1:29" x14ac:dyDescent="0.35">
      <c r="A1782" s="70" t="str">
        <f>'Activity rawdata'!A1781</f>
        <v>BH5140-1-148</v>
      </c>
      <c r="B1782" s="71" t="str">
        <f>'Activity rawdata'!B1781</f>
        <v>LB</v>
      </c>
      <c r="C1782" s="71" t="str">
        <f>IF('Activity rawdata'!C1781="PY","Planted",IF('Activity rawdata'!C1781="NY","Nat/Convert",IF('Activity rawdata'!C1781="NN","Nat/Nonconvert",IF('Activity rawdata'!C1781="OY","Planted"))))</f>
        <v>Planted</v>
      </c>
      <c r="D1782" s="70" t="str">
        <f>'Activity rawdata'!D1781</f>
        <v>STP2</v>
      </c>
      <c r="E1782" s="72" t="str">
        <f>'Activity rawdata'!E1781</f>
        <v>91</v>
      </c>
      <c r="F1782" s="73" t="str">
        <f>'Activity rawdata'!L1781</f>
        <v>MT2</v>
      </c>
      <c r="G1782" s="72" t="str">
        <f>'Activity rawdata'!R1781</f>
        <v>2071</v>
      </c>
      <c r="H1782" s="72" t="str">
        <f>IF('Activity rawdata'!P1781="AHTHIN1","1st Thin",IF('Activity rawdata'!P1781="AHCC","Clearcut",IF('Activity rawdata'!P1781="AHTHSMZ","SMZ Thin",IF('Activity rawdata'!P1781="AHTHIN2","2nd Thin",IF('Activity rawdata'!P1781="AFERTE","Early Fert",IF('Activity rawdata'!P1781="AFERTM","Mid Fert",IF('Activity rawdata'!P1781="AFERTL","Late Fert",  IF('Activity rawdata'!P1781="ASP","Site Prep", IF('Activity rawdata'!P1781="APLT","Plant",  IF('Activity rawdata'!P1781="ANREG","Natural Regeneration"))))))))))</f>
        <v>Clearcut</v>
      </c>
      <c r="I1782" s="74">
        <f>'Activity rawdata'!O1781</f>
        <v>43.21</v>
      </c>
      <c r="J1782" s="75">
        <f>'Activity rawdata'!N1781</f>
        <v>29</v>
      </c>
      <c r="K1782" s="75">
        <f>'Activity rawdata'!AC1781</f>
        <v>95.4</v>
      </c>
      <c r="L1782" s="75">
        <f>'Activity rawdata'!AD1781</f>
        <v>92.18</v>
      </c>
      <c r="M1782" s="76">
        <f>'Activity rawdata'!AE1781</f>
        <v>13.775016804713685</v>
      </c>
      <c r="N1782" s="83">
        <f>'Activity rawdata'!T1781+'Activity rawdata'!U1781</f>
        <v>18.36</v>
      </c>
      <c r="O1782" s="80">
        <f>'Activity rawdata'!V1781</f>
        <v>36.64</v>
      </c>
      <c r="P1782" s="80">
        <f>'Activity rawdata'!W1781</f>
        <v>69</v>
      </c>
      <c r="Q1782" s="80">
        <f>'Activity rawdata'!X1781</f>
        <v>0</v>
      </c>
      <c r="R1782" s="84">
        <f t="shared" si="280"/>
        <v>124</v>
      </c>
      <c r="S1782" s="80">
        <f>'Activity rawdata'!Z1781</f>
        <v>0</v>
      </c>
      <c r="T1782" s="80">
        <f>'Activity rawdata'!AA1781</f>
        <v>0</v>
      </c>
      <c r="U1782" s="80">
        <f t="shared" si="281"/>
        <v>0</v>
      </c>
      <c r="V1782" s="81">
        <f t="shared" si="282"/>
        <v>793.3356</v>
      </c>
      <c r="W1782" s="75">
        <f t="shared" si="283"/>
        <v>1583.2144000000001</v>
      </c>
      <c r="X1782" s="75">
        <f t="shared" si="284"/>
        <v>2981.4900000000002</v>
      </c>
      <c r="Y1782" s="75">
        <f t="shared" si="285"/>
        <v>0</v>
      </c>
      <c r="Z1782" s="82">
        <f t="shared" si="286"/>
        <v>5358.0400000000009</v>
      </c>
      <c r="AA1782" s="75">
        <f t="shared" si="287"/>
        <v>0</v>
      </c>
      <c r="AB1782" s="75">
        <f t="shared" si="288"/>
        <v>0</v>
      </c>
      <c r="AC1782" s="82">
        <f t="shared" si="289"/>
        <v>0</v>
      </c>
    </row>
    <row r="1783" spans="1:29" x14ac:dyDescent="0.35">
      <c r="A1783" s="70" t="str">
        <f>'Activity rawdata'!A1782</f>
        <v>BH6125-1-294</v>
      </c>
      <c r="B1783" s="71" t="str">
        <f>'Activity rawdata'!B1782</f>
        <v>LB</v>
      </c>
      <c r="C1783" s="71" t="str">
        <f>IF('Activity rawdata'!C1782="PY","Planted",IF('Activity rawdata'!C1782="NY","Nat/Convert",IF('Activity rawdata'!C1782="NN","Nat/Nonconvert",IF('Activity rawdata'!C1782="OY","Planted"))))</f>
        <v>Planted</v>
      </c>
      <c r="D1783" s="70" t="str">
        <f>'Activity rawdata'!D1782</f>
        <v>STP2</v>
      </c>
      <c r="E1783" s="72" t="str">
        <f>'Activity rawdata'!E1782</f>
        <v>91</v>
      </c>
      <c r="F1783" s="73" t="str">
        <f>'Activity rawdata'!L1782</f>
        <v>MT2</v>
      </c>
      <c r="G1783" s="72" t="str">
        <f>'Activity rawdata'!R1782</f>
        <v>2071</v>
      </c>
      <c r="H1783" s="72" t="str">
        <f>IF('Activity rawdata'!P1782="AHTHIN1","1st Thin",IF('Activity rawdata'!P1782="AHCC","Clearcut",IF('Activity rawdata'!P1782="AHTHSMZ","SMZ Thin",IF('Activity rawdata'!P1782="AHTHIN2","2nd Thin",IF('Activity rawdata'!P1782="AFERTE","Early Fert",IF('Activity rawdata'!P1782="AFERTM","Mid Fert",IF('Activity rawdata'!P1782="AFERTL","Late Fert",  IF('Activity rawdata'!P1782="ASP","Site Prep", IF('Activity rawdata'!P1782="APLT","Plant",  IF('Activity rawdata'!P1782="ANREG","Natural Regeneration"))))))))))</f>
        <v>Clearcut</v>
      </c>
      <c r="I1783" s="74">
        <f>'Activity rawdata'!O1782</f>
        <v>4.54</v>
      </c>
      <c r="J1783" s="75">
        <f>'Activity rawdata'!N1782</f>
        <v>29</v>
      </c>
      <c r="K1783" s="75">
        <f>'Activity rawdata'!AC1782</f>
        <v>95.4</v>
      </c>
      <c r="L1783" s="75">
        <f>'Activity rawdata'!AD1782</f>
        <v>92.18</v>
      </c>
      <c r="M1783" s="76">
        <f>'Activity rawdata'!AE1782</f>
        <v>13.775016804713685</v>
      </c>
      <c r="N1783" s="83">
        <f>'Activity rawdata'!T1782+'Activity rawdata'!U1782</f>
        <v>18.36</v>
      </c>
      <c r="O1783" s="80">
        <f>'Activity rawdata'!V1782</f>
        <v>36.64</v>
      </c>
      <c r="P1783" s="80">
        <f>'Activity rawdata'!W1782</f>
        <v>69</v>
      </c>
      <c r="Q1783" s="80">
        <f>'Activity rawdata'!X1782</f>
        <v>0</v>
      </c>
      <c r="R1783" s="84">
        <f t="shared" si="280"/>
        <v>124</v>
      </c>
      <c r="S1783" s="80">
        <f>'Activity rawdata'!Z1782</f>
        <v>0</v>
      </c>
      <c r="T1783" s="80">
        <f>'Activity rawdata'!AA1782</f>
        <v>0</v>
      </c>
      <c r="U1783" s="80">
        <f t="shared" si="281"/>
        <v>0</v>
      </c>
      <c r="V1783" s="81">
        <f t="shared" si="282"/>
        <v>83.354399999999998</v>
      </c>
      <c r="W1783" s="75">
        <f t="shared" si="283"/>
        <v>166.34559999999999</v>
      </c>
      <c r="X1783" s="75">
        <f t="shared" si="284"/>
        <v>313.26</v>
      </c>
      <c r="Y1783" s="75">
        <f t="shared" si="285"/>
        <v>0</v>
      </c>
      <c r="Z1783" s="82">
        <f t="shared" si="286"/>
        <v>562.96</v>
      </c>
      <c r="AA1783" s="75">
        <f t="shared" si="287"/>
        <v>0</v>
      </c>
      <c r="AB1783" s="75">
        <f t="shared" si="288"/>
        <v>0</v>
      </c>
      <c r="AC1783" s="82">
        <f t="shared" si="289"/>
        <v>0</v>
      </c>
    </row>
    <row r="1784" spans="1:29" x14ac:dyDescent="0.35">
      <c r="A1784" s="70" t="str">
        <f>'Activity rawdata'!A1783</f>
        <v>BH6125-1-282</v>
      </c>
      <c r="B1784" s="71" t="str">
        <f>'Activity rawdata'!B1783</f>
        <v>LB</v>
      </c>
      <c r="C1784" s="71" t="str">
        <f>IF('Activity rawdata'!C1783="PY","Planted",IF('Activity rawdata'!C1783="NY","Nat/Convert",IF('Activity rawdata'!C1783="NN","Nat/Nonconvert",IF('Activity rawdata'!C1783="OY","Planted"))))</f>
        <v>Planted</v>
      </c>
      <c r="D1784" s="70" t="str">
        <f>'Activity rawdata'!D1783</f>
        <v>STP2</v>
      </c>
      <c r="E1784" s="72" t="str">
        <f>'Activity rawdata'!E1783</f>
        <v>91</v>
      </c>
      <c r="F1784" s="73" t="str">
        <f>'Activity rawdata'!L1783</f>
        <v>MT2</v>
      </c>
      <c r="G1784" s="72" t="str">
        <f>'Activity rawdata'!R1783</f>
        <v>2071</v>
      </c>
      <c r="H1784" s="72" t="str">
        <f>IF('Activity rawdata'!P1783="AHTHIN1","1st Thin",IF('Activity rawdata'!P1783="AHCC","Clearcut",IF('Activity rawdata'!P1783="AHTHSMZ","SMZ Thin",IF('Activity rawdata'!P1783="AHTHIN2","2nd Thin",IF('Activity rawdata'!P1783="AFERTE","Early Fert",IF('Activity rawdata'!P1783="AFERTM","Mid Fert",IF('Activity rawdata'!P1783="AFERTL","Late Fert",  IF('Activity rawdata'!P1783="ASP","Site Prep", IF('Activity rawdata'!P1783="APLT","Plant",  IF('Activity rawdata'!P1783="ANREG","Natural Regeneration"))))))))))</f>
        <v>Clearcut</v>
      </c>
      <c r="I1784" s="74">
        <f>'Activity rawdata'!O1783</f>
        <v>34.5</v>
      </c>
      <c r="J1784" s="75">
        <f>'Activity rawdata'!N1783</f>
        <v>29</v>
      </c>
      <c r="K1784" s="75">
        <f>'Activity rawdata'!AC1783</f>
        <v>95.4</v>
      </c>
      <c r="L1784" s="75">
        <f>'Activity rawdata'!AD1783</f>
        <v>92.18</v>
      </c>
      <c r="M1784" s="76">
        <f>'Activity rawdata'!AE1783</f>
        <v>13.775016804713685</v>
      </c>
      <c r="N1784" s="83">
        <f>'Activity rawdata'!T1783+'Activity rawdata'!U1783</f>
        <v>18.36</v>
      </c>
      <c r="O1784" s="80">
        <f>'Activity rawdata'!V1783</f>
        <v>36.64</v>
      </c>
      <c r="P1784" s="80">
        <f>'Activity rawdata'!W1783</f>
        <v>69</v>
      </c>
      <c r="Q1784" s="80">
        <f>'Activity rawdata'!X1783</f>
        <v>0</v>
      </c>
      <c r="R1784" s="84">
        <f t="shared" si="280"/>
        <v>124</v>
      </c>
      <c r="S1784" s="80">
        <f>'Activity rawdata'!Z1783</f>
        <v>0</v>
      </c>
      <c r="T1784" s="80">
        <f>'Activity rawdata'!AA1783</f>
        <v>0</v>
      </c>
      <c r="U1784" s="80">
        <f t="shared" si="281"/>
        <v>0</v>
      </c>
      <c r="V1784" s="81">
        <f t="shared" si="282"/>
        <v>633.41999999999996</v>
      </c>
      <c r="W1784" s="75">
        <f t="shared" si="283"/>
        <v>1264.08</v>
      </c>
      <c r="X1784" s="75">
        <f t="shared" si="284"/>
        <v>2380.5</v>
      </c>
      <c r="Y1784" s="75">
        <f t="shared" si="285"/>
        <v>0</v>
      </c>
      <c r="Z1784" s="82">
        <f t="shared" si="286"/>
        <v>4278</v>
      </c>
      <c r="AA1784" s="75">
        <f t="shared" si="287"/>
        <v>0</v>
      </c>
      <c r="AB1784" s="75">
        <f t="shared" si="288"/>
        <v>0</v>
      </c>
      <c r="AC1784" s="82">
        <f t="shared" si="289"/>
        <v>0</v>
      </c>
    </row>
    <row r="1785" spans="1:29" x14ac:dyDescent="0.35">
      <c r="A1785" s="70" t="str">
        <f>'Activity rawdata'!A1784</f>
        <v>BH6112-1-263</v>
      </c>
      <c r="B1785" s="71" t="str">
        <f>'Activity rawdata'!B1784</f>
        <v>LB</v>
      </c>
      <c r="C1785" s="71" t="str">
        <f>IF('Activity rawdata'!C1784="PY","Planted",IF('Activity rawdata'!C1784="NY","Nat/Convert",IF('Activity rawdata'!C1784="NN","Nat/Nonconvert",IF('Activity rawdata'!C1784="OY","Planted"))))</f>
        <v>Planted</v>
      </c>
      <c r="D1785" s="70" t="str">
        <f>'Activity rawdata'!D1784</f>
        <v>STP2</v>
      </c>
      <c r="E1785" s="72" t="str">
        <f>'Activity rawdata'!E1784</f>
        <v>91</v>
      </c>
      <c r="F1785" s="73" t="str">
        <f>'Activity rawdata'!L1784</f>
        <v>MT2</v>
      </c>
      <c r="G1785" s="72" t="str">
        <f>'Activity rawdata'!R1784</f>
        <v>2071</v>
      </c>
      <c r="H1785" s="72" t="str">
        <f>IF('Activity rawdata'!P1784="AHTHIN1","1st Thin",IF('Activity rawdata'!P1784="AHCC","Clearcut",IF('Activity rawdata'!P1784="AHTHSMZ","SMZ Thin",IF('Activity rawdata'!P1784="AHTHIN2","2nd Thin",IF('Activity rawdata'!P1784="AFERTE","Early Fert",IF('Activity rawdata'!P1784="AFERTM","Mid Fert",IF('Activity rawdata'!P1784="AFERTL","Late Fert",  IF('Activity rawdata'!P1784="ASP","Site Prep", IF('Activity rawdata'!P1784="APLT","Plant",  IF('Activity rawdata'!P1784="ANREG","Natural Regeneration"))))))))))</f>
        <v>Clearcut</v>
      </c>
      <c r="I1785" s="74">
        <f>'Activity rawdata'!O1784</f>
        <v>0.11</v>
      </c>
      <c r="J1785" s="75">
        <f>'Activity rawdata'!N1784</f>
        <v>29</v>
      </c>
      <c r="K1785" s="75">
        <f>'Activity rawdata'!AC1784</f>
        <v>95.4</v>
      </c>
      <c r="L1785" s="75">
        <f>'Activity rawdata'!AD1784</f>
        <v>92.18</v>
      </c>
      <c r="M1785" s="76">
        <f>'Activity rawdata'!AE1784</f>
        <v>13.775016804713685</v>
      </c>
      <c r="N1785" s="83">
        <f>'Activity rawdata'!T1784+'Activity rawdata'!U1784</f>
        <v>18.36</v>
      </c>
      <c r="O1785" s="80">
        <f>'Activity rawdata'!V1784</f>
        <v>36.64</v>
      </c>
      <c r="P1785" s="80">
        <f>'Activity rawdata'!W1784</f>
        <v>69</v>
      </c>
      <c r="Q1785" s="80">
        <f>'Activity rawdata'!X1784</f>
        <v>0</v>
      </c>
      <c r="R1785" s="84">
        <f t="shared" si="280"/>
        <v>124</v>
      </c>
      <c r="S1785" s="80">
        <f>'Activity rawdata'!Z1784</f>
        <v>0</v>
      </c>
      <c r="T1785" s="80">
        <f>'Activity rawdata'!AA1784</f>
        <v>0</v>
      </c>
      <c r="U1785" s="80">
        <f t="shared" si="281"/>
        <v>0</v>
      </c>
      <c r="V1785" s="81">
        <f t="shared" si="282"/>
        <v>2.0196000000000001</v>
      </c>
      <c r="W1785" s="75">
        <f t="shared" si="283"/>
        <v>4.0304000000000002</v>
      </c>
      <c r="X1785" s="75">
        <f t="shared" si="284"/>
        <v>7.59</v>
      </c>
      <c r="Y1785" s="75">
        <f t="shared" si="285"/>
        <v>0</v>
      </c>
      <c r="Z1785" s="82">
        <f t="shared" si="286"/>
        <v>13.64</v>
      </c>
      <c r="AA1785" s="75">
        <f t="shared" si="287"/>
        <v>0</v>
      </c>
      <c r="AB1785" s="75">
        <f t="shared" si="288"/>
        <v>0</v>
      </c>
      <c r="AC1785" s="82">
        <f t="shared" si="289"/>
        <v>0</v>
      </c>
    </row>
    <row r="1786" spans="1:29" x14ac:dyDescent="0.35">
      <c r="A1786" s="70" t="str">
        <f>'Activity rawdata'!A1785</f>
        <v>BH6112-1-243</v>
      </c>
      <c r="B1786" s="71" t="str">
        <f>'Activity rawdata'!B1785</f>
        <v>LB</v>
      </c>
      <c r="C1786" s="71" t="str">
        <f>IF('Activity rawdata'!C1785="PY","Planted",IF('Activity rawdata'!C1785="NY","Nat/Convert",IF('Activity rawdata'!C1785="NN","Nat/Nonconvert",IF('Activity rawdata'!C1785="OY","Planted"))))</f>
        <v>Planted</v>
      </c>
      <c r="D1786" s="70" t="str">
        <f>'Activity rawdata'!D1785</f>
        <v>STP2</v>
      </c>
      <c r="E1786" s="72" t="str">
        <f>'Activity rawdata'!E1785</f>
        <v>91</v>
      </c>
      <c r="F1786" s="73" t="str">
        <f>'Activity rawdata'!L1785</f>
        <v>MT2</v>
      </c>
      <c r="G1786" s="72" t="str">
        <f>'Activity rawdata'!R1785</f>
        <v>2071</v>
      </c>
      <c r="H1786" s="72" t="str">
        <f>IF('Activity rawdata'!P1785="AHTHIN1","1st Thin",IF('Activity rawdata'!P1785="AHCC","Clearcut",IF('Activity rawdata'!P1785="AHTHSMZ","SMZ Thin",IF('Activity rawdata'!P1785="AHTHIN2","2nd Thin",IF('Activity rawdata'!P1785="AFERTE","Early Fert",IF('Activity rawdata'!P1785="AFERTM","Mid Fert",IF('Activity rawdata'!P1785="AFERTL","Late Fert",  IF('Activity rawdata'!P1785="ASP","Site Prep", IF('Activity rawdata'!P1785="APLT","Plant",  IF('Activity rawdata'!P1785="ANREG","Natural Regeneration"))))))))))</f>
        <v>Clearcut</v>
      </c>
      <c r="I1786" s="74">
        <f>'Activity rawdata'!O1785</f>
        <v>109.07</v>
      </c>
      <c r="J1786" s="75">
        <f>'Activity rawdata'!N1785</f>
        <v>29</v>
      </c>
      <c r="K1786" s="75">
        <f>'Activity rawdata'!AC1785</f>
        <v>95.4</v>
      </c>
      <c r="L1786" s="75">
        <f>'Activity rawdata'!AD1785</f>
        <v>92.18</v>
      </c>
      <c r="M1786" s="76">
        <f>'Activity rawdata'!AE1785</f>
        <v>13.775016804713685</v>
      </c>
      <c r="N1786" s="83">
        <f>'Activity rawdata'!T1785+'Activity rawdata'!U1785</f>
        <v>18.36</v>
      </c>
      <c r="O1786" s="80">
        <f>'Activity rawdata'!V1785</f>
        <v>36.64</v>
      </c>
      <c r="P1786" s="80">
        <f>'Activity rawdata'!W1785</f>
        <v>69</v>
      </c>
      <c r="Q1786" s="80">
        <f>'Activity rawdata'!X1785</f>
        <v>0</v>
      </c>
      <c r="R1786" s="84">
        <f t="shared" si="280"/>
        <v>124</v>
      </c>
      <c r="S1786" s="80">
        <f>'Activity rawdata'!Z1785</f>
        <v>0</v>
      </c>
      <c r="T1786" s="80">
        <f>'Activity rawdata'!AA1785</f>
        <v>0</v>
      </c>
      <c r="U1786" s="80">
        <f t="shared" si="281"/>
        <v>0</v>
      </c>
      <c r="V1786" s="81">
        <f t="shared" si="282"/>
        <v>2002.5251999999998</v>
      </c>
      <c r="W1786" s="75">
        <f t="shared" si="283"/>
        <v>3996.3247999999999</v>
      </c>
      <c r="X1786" s="75">
        <f t="shared" si="284"/>
        <v>7525.83</v>
      </c>
      <c r="Y1786" s="75">
        <f t="shared" si="285"/>
        <v>0</v>
      </c>
      <c r="Z1786" s="82">
        <f t="shared" si="286"/>
        <v>13524.68</v>
      </c>
      <c r="AA1786" s="75">
        <f t="shared" si="287"/>
        <v>0</v>
      </c>
      <c r="AB1786" s="75">
        <f t="shared" si="288"/>
        <v>0</v>
      </c>
      <c r="AC1786" s="82">
        <f t="shared" si="289"/>
        <v>0</v>
      </c>
    </row>
    <row r="1787" spans="1:29" x14ac:dyDescent="0.35">
      <c r="A1787" s="70" t="str">
        <f>'Activity rawdata'!A1786</f>
        <v>BH6112-1-216</v>
      </c>
      <c r="B1787" s="71" t="str">
        <f>'Activity rawdata'!B1786</f>
        <v>LB</v>
      </c>
      <c r="C1787" s="71" t="str">
        <f>IF('Activity rawdata'!C1786="PY","Planted",IF('Activity rawdata'!C1786="NY","Nat/Convert",IF('Activity rawdata'!C1786="NN","Nat/Nonconvert",IF('Activity rawdata'!C1786="OY","Planted"))))</f>
        <v>Planted</v>
      </c>
      <c r="D1787" s="70" t="str">
        <f>'Activity rawdata'!D1786</f>
        <v>STP2</v>
      </c>
      <c r="E1787" s="72" t="str">
        <f>'Activity rawdata'!E1786</f>
        <v>91</v>
      </c>
      <c r="F1787" s="73" t="str">
        <f>'Activity rawdata'!L1786</f>
        <v>MT2</v>
      </c>
      <c r="G1787" s="72" t="str">
        <f>'Activity rawdata'!R1786</f>
        <v>2071</v>
      </c>
      <c r="H1787" s="72" t="str">
        <f>IF('Activity rawdata'!P1786="AHTHIN1","1st Thin",IF('Activity rawdata'!P1786="AHCC","Clearcut",IF('Activity rawdata'!P1786="AHTHSMZ","SMZ Thin",IF('Activity rawdata'!P1786="AHTHIN2","2nd Thin",IF('Activity rawdata'!P1786="AFERTE","Early Fert",IF('Activity rawdata'!P1786="AFERTM","Mid Fert",IF('Activity rawdata'!P1786="AFERTL","Late Fert",  IF('Activity rawdata'!P1786="ASP","Site Prep", IF('Activity rawdata'!P1786="APLT","Plant",  IF('Activity rawdata'!P1786="ANREG","Natural Regeneration"))))))))))</f>
        <v>Clearcut</v>
      </c>
      <c r="I1787" s="74">
        <f>'Activity rawdata'!O1786</f>
        <v>76.7</v>
      </c>
      <c r="J1787" s="75">
        <f>'Activity rawdata'!N1786</f>
        <v>29</v>
      </c>
      <c r="K1787" s="75">
        <f>'Activity rawdata'!AC1786</f>
        <v>95.4</v>
      </c>
      <c r="L1787" s="75">
        <f>'Activity rawdata'!AD1786</f>
        <v>92.18</v>
      </c>
      <c r="M1787" s="76">
        <f>'Activity rawdata'!AE1786</f>
        <v>13.775016804713685</v>
      </c>
      <c r="N1787" s="83">
        <f>'Activity rawdata'!T1786+'Activity rawdata'!U1786</f>
        <v>18.36</v>
      </c>
      <c r="O1787" s="80">
        <f>'Activity rawdata'!V1786</f>
        <v>36.64</v>
      </c>
      <c r="P1787" s="80">
        <f>'Activity rawdata'!W1786</f>
        <v>69</v>
      </c>
      <c r="Q1787" s="80">
        <f>'Activity rawdata'!X1786</f>
        <v>0</v>
      </c>
      <c r="R1787" s="84">
        <f t="shared" si="280"/>
        <v>124</v>
      </c>
      <c r="S1787" s="80">
        <f>'Activity rawdata'!Z1786</f>
        <v>0</v>
      </c>
      <c r="T1787" s="80">
        <f>'Activity rawdata'!AA1786</f>
        <v>0</v>
      </c>
      <c r="U1787" s="80">
        <f t="shared" si="281"/>
        <v>0</v>
      </c>
      <c r="V1787" s="81">
        <f t="shared" si="282"/>
        <v>1408.212</v>
      </c>
      <c r="W1787" s="75">
        <f t="shared" si="283"/>
        <v>2810.288</v>
      </c>
      <c r="X1787" s="75">
        <f t="shared" si="284"/>
        <v>5292.3</v>
      </c>
      <c r="Y1787" s="75">
        <f t="shared" si="285"/>
        <v>0</v>
      </c>
      <c r="Z1787" s="82">
        <f t="shared" si="286"/>
        <v>9510.7999999999993</v>
      </c>
      <c r="AA1787" s="75">
        <f t="shared" si="287"/>
        <v>0</v>
      </c>
      <c r="AB1787" s="75">
        <f t="shared" si="288"/>
        <v>0</v>
      </c>
      <c r="AC1787" s="82">
        <f t="shared" si="289"/>
        <v>0</v>
      </c>
    </row>
    <row r="1788" spans="1:29" x14ac:dyDescent="0.35">
      <c r="A1788" s="70" t="str">
        <f>'Activity rawdata'!A1787</f>
        <v>BH5145-1-153</v>
      </c>
      <c r="B1788" s="71" t="str">
        <f>'Activity rawdata'!B1787</f>
        <v>LB</v>
      </c>
      <c r="C1788" s="71" t="str">
        <f>IF('Activity rawdata'!C1787="PY","Planted",IF('Activity rawdata'!C1787="NY","Nat/Convert",IF('Activity rawdata'!C1787="NN","Nat/Nonconvert",IF('Activity rawdata'!C1787="OY","Planted"))))</f>
        <v>Planted</v>
      </c>
      <c r="D1788" s="70" t="str">
        <f>'Activity rawdata'!D1787</f>
        <v>STP2</v>
      </c>
      <c r="E1788" s="72" t="str">
        <f>'Activity rawdata'!E1787</f>
        <v>91</v>
      </c>
      <c r="F1788" s="73" t="str">
        <f>'Activity rawdata'!L1787</f>
        <v>MT2</v>
      </c>
      <c r="G1788" s="72" t="str">
        <f>'Activity rawdata'!R1787</f>
        <v>2071</v>
      </c>
      <c r="H1788" s="72" t="str">
        <f>IF('Activity rawdata'!P1787="AHTHIN1","1st Thin",IF('Activity rawdata'!P1787="AHCC","Clearcut",IF('Activity rawdata'!P1787="AHTHSMZ","SMZ Thin",IF('Activity rawdata'!P1787="AHTHIN2","2nd Thin",IF('Activity rawdata'!P1787="AFERTE","Early Fert",IF('Activity rawdata'!P1787="AFERTM","Mid Fert",IF('Activity rawdata'!P1787="AFERTL","Late Fert",  IF('Activity rawdata'!P1787="ASP","Site Prep", IF('Activity rawdata'!P1787="APLT","Plant",  IF('Activity rawdata'!P1787="ANREG","Natural Regeneration"))))))))))</f>
        <v>Clearcut</v>
      </c>
      <c r="I1788" s="74">
        <f>'Activity rawdata'!O1787</f>
        <v>8.0299999999999994</v>
      </c>
      <c r="J1788" s="75">
        <f>'Activity rawdata'!N1787</f>
        <v>29</v>
      </c>
      <c r="K1788" s="75">
        <f>'Activity rawdata'!AC1787</f>
        <v>95.4</v>
      </c>
      <c r="L1788" s="75">
        <f>'Activity rawdata'!AD1787</f>
        <v>92.18</v>
      </c>
      <c r="M1788" s="76">
        <f>'Activity rawdata'!AE1787</f>
        <v>13.775016804713685</v>
      </c>
      <c r="N1788" s="83">
        <f>'Activity rawdata'!T1787+'Activity rawdata'!U1787</f>
        <v>18.36</v>
      </c>
      <c r="O1788" s="80">
        <f>'Activity rawdata'!V1787</f>
        <v>36.64</v>
      </c>
      <c r="P1788" s="80">
        <f>'Activity rawdata'!W1787</f>
        <v>69</v>
      </c>
      <c r="Q1788" s="80">
        <f>'Activity rawdata'!X1787</f>
        <v>0</v>
      </c>
      <c r="R1788" s="84">
        <f t="shared" si="280"/>
        <v>124</v>
      </c>
      <c r="S1788" s="80">
        <f>'Activity rawdata'!Z1787</f>
        <v>0</v>
      </c>
      <c r="T1788" s="80">
        <f>'Activity rawdata'!AA1787</f>
        <v>0</v>
      </c>
      <c r="U1788" s="80">
        <f t="shared" si="281"/>
        <v>0</v>
      </c>
      <c r="V1788" s="81">
        <f t="shared" si="282"/>
        <v>147.43079999999998</v>
      </c>
      <c r="W1788" s="75">
        <f t="shared" si="283"/>
        <v>294.2192</v>
      </c>
      <c r="X1788" s="75">
        <f t="shared" si="284"/>
        <v>554.06999999999994</v>
      </c>
      <c r="Y1788" s="75">
        <f t="shared" si="285"/>
        <v>0</v>
      </c>
      <c r="Z1788" s="82">
        <f t="shared" si="286"/>
        <v>995.71999999999991</v>
      </c>
      <c r="AA1788" s="75">
        <f t="shared" si="287"/>
        <v>0</v>
      </c>
      <c r="AB1788" s="75">
        <f t="shared" si="288"/>
        <v>0</v>
      </c>
      <c r="AC1788" s="82">
        <f t="shared" si="289"/>
        <v>0</v>
      </c>
    </row>
    <row r="1789" spans="1:29" x14ac:dyDescent="0.35">
      <c r="A1789" s="70" t="str">
        <f>'Activity rawdata'!A1788</f>
        <v>BH5145-1-151</v>
      </c>
      <c r="B1789" s="71" t="str">
        <f>'Activity rawdata'!B1788</f>
        <v>LB</v>
      </c>
      <c r="C1789" s="71" t="str">
        <f>IF('Activity rawdata'!C1788="PY","Planted",IF('Activity rawdata'!C1788="NY","Nat/Convert",IF('Activity rawdata'!C1788="NN","Nat/Nonconvert",IF('Activity rawdata'!C1788="OY","Planted"))))</f>
        <v>Planted</v>
      </c>
      <c r="D1789" s="70" t="str">
        <f>'Activity rawdata'!D1788</f>
        <v>STP2</v>
      </c>
      <c r="E1789" s="72" t="str">
        <f>'Activity rawdata'!E1788</f>
        <v>91</v>
      </c>
      <c r="F1789" s="73" t="str">
        <f>'Activity rawdata'!L1788</f>
        <v>MT2</v>
      </c>
      <c r="G1789" s="72" t="str">
        <f>'Activity rawdata'!R1788</f>
        <v>2071</v>
      </c>
      <c r="H1789" s="72" t="str">
        <f>IF('Activity rawdata'!P1788="AHTHIN1","1st Thin",IF('Activity rawdata'!P1788="AHCC","Clearcut",IF('Activity rawdata'!P1788="AHTHSMZ","SMZ Thin",IF('Activity rawdata'!P1788="AHTHIN2","2nd Thin",IF('Activity rawdata'!P1788="AFERTE","Early Fert",IF('Activity rawdata'!P1788="AFERTM","Mid Fert",IF('Activity rawdata'!P1788="AFERTL","Late Fert",  IF('Activity rawdata'!P1788="ASP","Site Prep", IF('Activity rawdata'!P1788="APLT","Plant",  IF('Activity rawdata'!P1788="ANREG","Natural Regeneration"))))))))))</f>
        <v>Clearcut</v>
      </c>
      <c r="I1789" s="74">
        <f>'Activity rawdata'!O1788</f>
        <v>20.37</v>
      </c>
      <c r="J1789" s="75">
        <f>'Activity rawdata'!N1788</f>
        <v>29</v>
      </c>
      <c r="K1789" s="75">
        <f>'Activity rawdata'!AC1788</f>
        <v>95.4</v>
      </c>
      <c r="L1789" s="75">
        <f>'Activity rawdata'!AD1788</f>
        <v>92.18</v>
      </c>
      <c r="M1789" s="76">
        <f>'Activity rawdata'!AE1788</f>
        <v>13.775016804713685</v>
      </c>
      <c r="N1789" s="83">
        <f>'Activity rawdata'!T1788+'Activity rawdata'!U1788</f>
        <v>18.36</v>
      </c>
      <c r="O1789" s="80">
        <f>'Activity rawdata'!V1788</f>
        <v>36.64</v>
      </c>
      <c r="P1789" s="80">
        <f>'Activity rawdata'!W1788</f>
        <v>69</v>
      </c>
      <c r="Q1789" s="80">
        <f>'Activity rawdata'!X1788</f>
        <v>0</v>
      </c>
      <c r="R1789" s="84">
        <f t="shared" si="280"/>
        <v>124</v>
      </c>
      <c r="S1789" s="80">
        <f>'Activity rawdata'!Z1788</f>
        <v>0</v>
      </c>
      <c r="T1789" s="80">
        <f>'Activity rawdata'!AA1788</f>
        <v>0</v>
      </c>
      <c r="U1789" s="80">
        <f t="shared" si="281"/>
        <v>0</v>
      </c>
      <c r="V1789" s="81">
        <f t="shared" si="282"/>
        <v>373.9932</v>
      </c>
      <c r="W1789" s="75">
        <f t="shared" si="283"/>
        <v>746.35680000000002</v>
      </c>
      <c r="X1789" s="75">
        <f t="shared" si="284"/>
        <v>1405.53</v>
      </c>
      <c r="Y1789" s="75">
        <f t="shared" si="285"/>
        <v>0</v>
      </c>
      <c r="Z1789" s="82">
        <f t="shared" si="286"/>
        <v>2525.88</v>
      </c>
      <c r="AA1789" s="75">
        <f t="shared" si="287"/>
        <v>0</v>
      </c>
      <c r="AB1789" s="75">
        <f t="shared" si="288"/>
        <v>0</v>
      </c>
      <c r="AC1789" s="82">
        <f t="shared" si="289"/>
        <v>0</v>
      </c>
    </row>
    <row r="1790" spans="1:29" x14ac:dyDescent="0.35">
      <c r="A1790" s="70" t="str">
        <f>'Activity rawdata'!A1789</f>
        <v>BH2046-1-52</v>
      </c>
      <c r="B1790" s="71" t="str">
        <f>'Activity rawdata'!B1789</f>
        <v>HH</v>
      </c>
      <c r="C1790" s="71" t="str">
        <f>IF('Activity rawdata'!C1789="PY","Planted",IF('Activity rawdata'!C1789="NY","Nat/Convert",IF('Activity rawdata'!C1789="NN","Nat/Nonconvert",IF('Activity rawdata'!C1789="OY","Planted"))))</f>
        <v>Nat/Nonconvert</v>
      </c>
      <c r="D1790" s="70" t="str">
        <f>'Activity rawdata'!D1789</f>
        <v>STP1</v>
      </c>
      <c r="E1790" s="72" t="str">
        <f>'Activity rawdata'!E1789</f>
        <v>93</v>
      </c>
      <c r="F1790" s="73" t="str">
        <f>'Activity rawdata'!L1789</f>
        <v>NO</v>
      </c>
      <c r="G1790" s="72" t="str">
        <f>'Activity rawdata'!R1789</f>
        <v>2071</v>
      </c>
      <c r="H1790" s="72" t="str">
        <f>IF('Activity rawdata'!P1789="AHTHIN1","1st Thin",IF('Activity rawdata'!P1789="AHCC","Clearcut",IF('Activity rawdata'!P1789="AHTHSMZ","SMZ Thin",IF('Activity rawdata'!P1789="AHTHIN2","2nd Thin",IF('Activity rawdata'!P1789="AFERTE","Early Fert",IF('Activity rawdata'!P1789="AFERTM","Mid Fert",IF('Activity rawdata'!P1789="AFERTL","Late Fert",  IF('Activity rawdata'!P1789="ASP","Site Prep", IF('Activity rawdata'!P1789="APLT","Plant",  IF('Activity rawdata'!P1789="ANREG","Natural Regeneration"))))))))))</f>
        <v>Clearcut</v>
      </c>
      <c r="I1790" s="74">
        <f>'Activity rawdata'!O1789</f>
        <v>6.9123999999999999</v>
      </c>
      <c r="J1790" s="75">
        <f>'Activity rawdata'!N1789</f>
        <v>35</v>
      </c>
      <c r="K1790" s="75">
        <f>'Activity rawdata'!AC1789</f>
        <v>40.869999999999997</v>
      </c>
      <c r="L1790" s="75">
        <f>'Activity rawdata'!AD1789</f>
        <v>49.79</v>
      </c>
      <c r="M1790" s="76">
        <f>'Activity rawdata'!AE1789</f>
        <v>12.267824588596383</v>
      </c>
      <c r="N1790" s="83">
        <f>'Activity rawdata'!T1789+'Activity rawdata'!U1789</f>
        <v>17.010000000000002</v>
      </c>
      <c r="O1790" s="80">
        <f>'Activity rawdata'!V1789</f>
        <v>11.69</v>
      </c>
      <c r="P1790" s="80">
        <f>'Activity rawdata'!W1789</f>
        <v>0</v>
      </c>
      <c r="Q1790" s="80">
        <f>'Activity rawdata'!X1789</f>
        <v>20.23</v>
      </c>
      <c r="R1790" s="84">
        <f t="shared" si="280"/>
        <v>48.930000000000007</v>
      </c>
      <c r="S1790" s="80">
        <f>'Activity rawdata'!Z1789</f>
        <v>40.17</v>
      </c>
      <c r="T1790" s="80">
        <f>'Activity rawdata'!AA1789</f>
        <v>23.61</v>
      </c>
      <c r="U1790" s="80">
        <f t="shared" si="281"/>
        <v>63.78</v>
      </c>
      <c r="V1790" s="81">
        <f t="shared" si="282"/>
        <v>117.57992400000001</v>
      </c>
      <c r="W1790" s="75">
        <f t="shared" si="283"/>
        <v>80.805955999999995</v>
      </c>
      <c r="X1790" s="75">
        <f t="shared" si="284"/>
        <v>0</v>
      </c>
      <c r="Y1790" s="75">
        <f t="shared" si="285"/>
        <v>139.837852</v>
      </c>
      <c r="Z1790" s="82">
        <f t="shared" si="286"/>
        <v>338.22373199999998</v>
      </c>
      <c r="AA1790" s="75">
        <f t="shared" si="287"/>
        <v>277.671108</v>
      </c>
      <c r="AB1790" s="75">
        <f t="shared" si="288"/>
        <v>163.201764</v>
      </c>
      <c r="AC1790" s="82">
        <f t="shared" si="289"/>
        <v>440.87287200000003</v>
      </c>
    </row>
    <row r="1791" spans="1:29" x14ac:dyDescent="0.35">
      <c r="A1791" s="70" t="str">
        <f>'Activity rawdata'!A1790</f>
        <v>BH5132-1-123</v>
      </c>
      <c r="B1791" s="71" t="str">
        <f>'Activity rawdata'!B1790</f>
        <v>COLB</v>
      </c>
      <c r="C1791" s="71" t="str">
        <f>IF('Activity rawdata'!C1790="PY","Planted",IF('Activity rawdata'!C1790="NY","Nat/Convert",IF('Activity rawdata'!C1790="NN","Nat/Nonconvert",IF('Activity rawdata'!C1790="OY","Planted"))))</f>
        <v>Planted</v>
      </c>
      <c r="D1791" s="70" t="str">
        <f>'Activity rawdata'!D1790</f>
        <v>STP3</v>
      </c>
      <c r="E1791" s="72" t="str">
        <f>'Activity rawdata'!E1790</f>
        <v>79</v>
      </c>
      <c r="F1791" s="73" t="str">
        <f>'Activity rawdata'!L1790</f>
        <v>NO</v>
      </c>
      <c r="G1791" s="72" t="str">
        <f>'Activity rawdata'!R1790</f>
        <v>2072</v>
      </c>
      <c r="H1791" s="72" t="str">
        <f>IF('Activity rawdata'!P1790="AHTHIN1","1st Thin",IF('Activity rawdata'!P1790="AHCC","Clearcut",IF('Activity rawdata'!P1790="AHTHSMZ","SMZ Thin",IF('Activity rawdata'!P1790="AHTHIN2","2nd Thin",IF('Activity rawdata'!P1790="AFERTE","Early Fert",IF('Activity rawdata'!P1790="AFERTM","Mid Fert",IF('Activity rawdata'!P1790="AFERTL","Late Fert",  IF('Activity rawdata'!P1790="ASP","Site Prep", IF('Activity rawdata'!P1790="APLT","Plant",  IF('Activity rawdata'!P1790="ANREG","Natural Regeneration"))))))))))</f>
        <v>Site Prep</v>
      </c>
      <c r="I1791" s="74">
        <f>'Activity rawdata'!O1790</f>
        <v>61.08</v>
      </c>
      <c r="J1791" s="75">
        <f>'Activity rawdata'!N1790</f>
        <v>1</v>
      </c>
      <c r="K1791" s="75">
        <f>'Activity rawdata'!AC1790</f>
        <v>0</v>
      </c>
      <c r="L1791" s="75">
        <f>'Activity rawdata'!AD1790</f>
        <v>0</v>
      </c>
      <c r="M1791" s="76" t="str">
        <f>'Activity rawdata'!AE1790</f>
        <v>-</v>
      </c>
      <c r="N1791" s="83">
        <f>'Activity rawdata'!T1790+'Activity rawdata'!U1790</f>
        <v>0</v>
      </c>
      <c r="O1791" s="80">
        <f>'Activity rawdata'!V1790</f>
        <v>0</v>
      </c>
      <c r="P1791" s="80">
        <f>'Activity rawdata'!W1790</f>
        <v>0</v>
      </c>
      <c r="Q1791" s="80">
        <f>'Activity rawdata'!X1790</f>
        <v>0</v>
      </c>
      <c r="R1791" s="84">
        <f t="shared" si="280"/>
        <v>0</v>
      </c>
      <c r="S1791" s="80">
        <f>'Activity rawdata'!Z1790</f>
        <v>0</v>
      </c>
      <c r="T1791" s="80">
        <f>'Activity rawdata'!AA1790</f>
        <v>0</v>
      </c>
      <c r="U1791" s="80">
        <f t="shared" si="281"/>
        <v>0</v>
      </c>
      <c r="V1791" s="81">
        <f t="shared" si="282"/>
        <v>0</v>
      </c>
      <c r="W1791" s="75">
        <f t="shared" si="283"/>
        <v>0</v>
      </c>
      <c r="X1791" s="75">
        <f t="shared" si="284"/>
        <v>0</v>
      </c>
      <c r="Y1791" s="75">
        <f t="shared" si="285"/>
        <v>0</v>
      </c>
      <c r="Z1791" s="82">
        <f t="shared" si="286"/>
        <v>0</v>
      </c>
      <c r="AA1791" s="75">
        <f t="shared" si="287"/>
        <v>0</v>
      </c>
      <c r="AB1791" s="75">
        <f t="shared" si="288"/>
        <v>0</v>
      </c>
      <c r="AC1791" s="82">
        <f t="shared" si="289"/>
        <v>0</v>
      </c>
    </row>
    <row r="1792" spans="1:29" x14ac:dyDescent="0.35">
      <c r="A1792" s="70" t="str">
        <f>'Activity rawdata'!A1791</f>
        <v>BH5135-1-130</v>
      </c>
      <c r="B1792" s="71" t="str">
        <f>'Activity rawdata'!B1791</f>
        <v>COLB</v>
      </c>
      <c r="C1792" s="71" t="str">
        <f>IF('Activity rawdata'!C1791="PY","Planted",IF('Activity rawdata'!C1791="NY","Nat/Convert",IF('Activity rawdata'!C1791="NN","Nat/Nonconvert",IF('Activity rawdata'!C1791="OY","Planted"))))</f>
        <v>Planted</v>
      </c>
      <c r="D1792" s="70" t="str">
        <f>'Activity rawdata'!D1791</f>
        <v>STP3</v>
      </c>
      <c r="E1792" s="72" t="str">
        <f>'Activity rawdata'!E1791</f>
        <v>81</v>
      </c>
      <c r="F1792" s="73" t="str">
        <f>'Activity rawdata'!L1791</f>
        <v>NO</v>
      </c>
      <c r="G1792" s="72" t="str">
        <f>'Activity rawdata'!R1791</f>
        <v>2072</v>
      </c>
      <c r="H1792" s="72" t="str">
        <f>IF('Activity rawdata'!P1791="AHTHIN1","1st Thin",IF('Activity rawdata'!P1791="AHCC","Clearcut",IF('Activity rawdata'!P1791="AHTHSMZ","SMZ Thin",IF('Activity rawdata'!P1791="AHTHIN2","2nd Thin",IF('Activity rawdata'!P1791="AFERTE","Early Fert",IF('Activity rawdata'!P1791="AFERTM","Mid Fert",IF('Activity rawdata'!P1791="AFERTL","Late Fert",  IF('Activity rawdata'!P1791="ASP","Site Prep", IF('Activity rawdata'!P1791="APLT","Plant",  IF('Activity rawdata'!P1791="ANREG","Natural Regeneration"))))))))))</f>
        <v>Site Prep</v>
      </c>
      <c r="I1792" s="74">
        <f>'Activity rawdata'!O1791</f>
        <v>68.400000000000006</v>
      </c>
      <c r="J1792" s="75">
        <f>'Activity rawdata'!N1791</f>
        <v>1</v>
      </c>
      <c r="K1792" s="75">
        <f>'Activity rawdata'!AC1791</f>
        <v>0</v>
      </c>
      <c r="L1792" s="75">
        <f>'Activity rawdata'!AD1791</f>
        <v>0</v>
      </c>
      <c r="M1792" s="76" t="str">
        <f>'Activity rawdata'!AE1791</f>
        <v>-</v>
      </c>
      <c r="N1792" s="83">
        <f>'Activity rawdata'!T1791+'Activity rawdata'!U1791</f>
        <v>0</v>
      </c>
      <c r="O1792" s="80">
        <f>'Activity rawdata'!V1791</f>
        <v>0</v>
      </c>
      <c r="P1792" s="80">
        <f>'Activity rawdata'!W1791</f>
        <v>0</v>
      </c>
      <c r="Q1792" s="80">
        <f>'Activity rawdata'!X1791</f>
        <v>0</v>
      </c>
      <c r="R1792" s="84">
        <f t="shared" si="280"/>
        <v>0</v>
      </c>
      <c r="S1792" s="80">
        <f>'Activity rawdata'!Z1791</f>
        <v>0</v>
      </c>
      <c r="T1792" s="80">
        <f>'Activity rawdata'!AA1791</f>
        <v>0</v>
      </c>
      <c r="U1792" s="80">
        <f t="shared" si="281"/>
        <v>0</v>
      </c>
      <c r="V1792" s="81">
        <f t="shared" si="282"/>
        <v>0</v>
      </c>
      <c r="W1792" s="75">
        <f t="shared" si="283"/>
        <v>0</v>
      </c>
      <c r="X1792" s="75">
        <f t="shared" si="284"/>
        <v>0</v>
      </c>
      <c r="Y1792" s="75">
        <f t="shared" si="285"/>
        <v>0</v>
      </c>
      <c r="Z1792" s="82">
        <f t="shared" si="286"/>
        <v>0</v>
      </c>
      <c r="AA1792" s="75">
        <f t="shared" si="287"/>
        <v>0</v>
      </c>
      <c r="AB1792" s="75">
        <f t="shared" si="288"/>
        <v>0</v>
      </c>
      <c r="AC1792" s="82">
        <f t="shared" si="289"/>
        <v>0</v>
      </c>
    </row>
    <row r="1793" spans="1:29" x14ac:dyDescent="0.35">
      <c r="A1793" s="70" t="str">
        <f>'Activity rawdata'!A1792</f>
        <v>BH5660-1-166</v>
      </c>
      <c r="B1793" s="71" t="str">
        <f>'Activity rawdata'!B1792</f>
        <v>COLB</v>
      </c>
      <c r="C1793" s="71" t="str">
        <f>IF('Activity rawdata'!C1792="PY","Planted",IF('Activity rawdata'!C1792="NY","Nat/Convert",IF('Activity rawdata'!C1792="NN","Nat/Nonconvert",IF('Activity rawdata'!C1792="OY","Planted"))))</f>
        <v>Planted</v>
      </c>
      <c r="D1793" s="70" t="str">
        <f>'Activity rawdata'!D1792</f>
        <v>STP3</v>
      </c>
      <c r="E1793" s="72" t="str">
        <f>'Activity rawdata'!E1792</f>
        <v>91</v>
      </c>
      <c r="F1793" s="73" t="str">
        <f>'Activity rawdata'!L1792</f>
        <v>NO</v>
      </c>
      <c r="G1793" s="72" t="str">
        <f>'Activity rawdata'!R1792</f>
        <v>2072</v>
      </c>
      <c r="H1793" s="72" t="str">
        <f>IF('Activity rawdata'!P1792="AHTHIN1","1st Thin",IF('Activity rawdata'!P1792="AHCC","Clearcut",IF('Activity rawdata'!P1792="AHTHSMZ","SMZ Thin",IF('Activity rawdata'!P1792="AHTHIN2","2nd Thin",IF('Activity rawdata'!P1792="AFERTE","Early Fert",IF('Activity rawdata'!P1792="AFERTM","Mid Fert",IF('Activity rawdata'!P1792="AFERTL","Late Fert",  IF('Activity rawdata'!P1792="ASP","Site Prep", IF('Activity rawdata'!P1792="APLT","Plant",  IF('Activity rawdata'!P1792="ANREG","Natural Regeneration"))))))))))</f>
        <v>Site Prep</v>
      </c>
      <c r="I1793" s="74">
        <f>'Activity rawdata'!O1792</f>
        <v>23.16</v>
      </c>
      <c r="J1793" s="75">
        <f>'Activity rawdata'!N1792</f>
        <v>1</v>
      </c>
      <c r="K1793" s="75">
        <f>'Activity rawdata'!AC1792</f>
        <v>0</v>
      </c>
      <c r="L1793" s="75">
        <f>'Activity rawdata'!AD1792</f>
        <v>0</v>
      </c>
      <c r="M1793" s="76" t="str">
        <f>'Activity rawdata'!AE1792</f>
        <v>-</v>
      </c>
      <c r="N1793" s="83">
        <f>'Activity rawdata'!T1792+'Activity rawdata'!U1792</f>
        <v>0</v>
      </c>
      <c r="O1793" s="80">
        <f>'Activity rawdata'!V1792</f>
        <v>0</v>
      </c>
      <c r="P1793" s="80">
        <f>'Activity rawdata'!W1792</f>
        <v>0</v>
      </c>
      <c r="Q1793" s="80">
        <f>'Activity rawdata'!X1792</f>
        <v>0</v>
      </c>
      <c r="R1793" s="84">
        <f t="shared" si="280"/>
        <v>0</v>
      </c>
      <c r="S1793" s="80">
        <f>'Activity rawdata'!Z1792</f>
        <v>0</v>
      </c>
      <c r="T1793" s="80">
        <f>'Activity rawdata'!AA1792</f>
        <v>0</v>
      </c>
      <c r="U1793" s="80">
        <f t="shared" si="281"/>
        <v>0</v>
      </c>
      <c r="V1793" s="81">
        <f t="shared" si="282"/>
        <v>0</v>
      </c>
      <c r="W1793" s="75">
        <f t="shared" si="283"/>
        <v>0</v>
      </c>
      <c r="X1793" s="75">
        <f t="shared" si="284"/>
        <v>0</v>
      </c>
      <c r="Y1793" s="75">
        <f t="shared" si="285"/>
        <v>0</v>
      </c>
      <c r="Z1793" s="82">
        <f t="shared" si="286"/>
        <v>0</v>
      </c>
      <c r="AA1793" s="75">
        <f t="shared" si="287"/>
        <v>0</v>
      </c>
      <c r="AB1793" s="75">
        <f t="shared" si="288"/>
        <v>0</v>
      </c>
      <c r="AC1793" s="82">
        <f t="shared" si="289"/>
        <v>0</v>
      </c>
    </row>
    <row r="1794" spans="1:29" x14ac:dyDescent="0.35">
      <c r="A1794" s="70" t="str">
        <f>'Activity rawdata'!A1793</f>
        <v>BH5660-1-168</v>
      </c>
      <c r="B1794" s="71" t="str">
        <f>'Activity rawdata'!B1793</f>
        <v>COLB</v>
      </c>
      <c r="C1794" s="71" t="str">
        <f>IF('Activity rawdata'!C1793="PY","Planted",IF('Activity rawdata'!C1793="NY","Nat/Convert",IF('Activity rawdata'!C1793="NN","Nat/Nonconvert",IF('Activity rawdata'!C1793="OY","Planted"))))</f>
        <v>Planted</v>
      </c>
      <c r="D1794" s="70" t="str">
        <f>'Activity rawdata'!D1793</f>
        <v>STP3</v>
      </c>
      <c r="E1794" s="72" t="str">
        <f>'Activity rawdata'!E1793</f>
        <v>91</v>
      </c>
      <c r="F1794" s="73" t="str">
        <f>'Activity rawdata'!L1793</f>
        <v>NO</v>
      </c>
      <c r="G1794" s="72" t="str">
        <f>'Activity rawdata'!R1793</f>
        <v>2072</v>
      </c>
      <c r="H1794" s="72" t="str">
        <f>IF('Activity rawdata'!P1793="AHTHIN1","1st Thin",IF('Activity rawdata'!P1793="AHCC","Clearcut",IF('Activity rawdata'!P1793="AHTHSMZ","SMZ Thin",IF('Activity rawdata'!P1793="AHTHIN2","2nd Thin",IF('Activity rawdata'!P1793="AFERTE","Early Fert",IF('Activity rawdata'!P1793="AFERTM","Mid Fert",IF('Activity rawdata'!P1793="AFERTL","Late Fert",  IF('Activity rawdata'!P1793="ASP","Site Prep", IF('Activity rawdata'!P1793="APLT","Plant",  IF('Activity rawdata'!P1793="ANREG","Natural Regeneration"))))))))))</f>
        <v>Site Prep</v>
      </c>
      <c r="I1794" s="74">
        <f>'Activity rawdata'!O1793</f>
        <v>7.27</v>
      </c>
      <c r="J1794" s="75">
        <f>'Activity rawdata'!N1793</f>
        <v>1</v>
      </c>
      <c r="K1794" s="75">
        <f>'Activity rawdata'!AC1793</f>
        <v>0</v>
      </c>
      <c r="L1794" s="75">
        <f>'Activity rawdata'!AD1793</f>
        <v>0</v>
      </c>
      <c r="M1794" s="76" t="str">
        <f>'Activity rawdata'!AE1793</f>
        <v>-</v>
      </c>
      <c r="N1794" s="83">
        <f>'Activity rawdata'!T1793+'Activity rawdata'!U1793</f>
        <v>0</v>
      </c>
      <c r="O1794" s="80">
        <f>'Activity rawdata'!V1793</f>
        <v>0</v>
      </c>
      <c r="P1794" s="80">
        <f>'Activity rawdata'!W1793</f>
        <v>0</v>
      </c>
      <c r="Q1794" s="80">
        <f>'Activity rawdata'!X1793</f>
        <v>0</v>
      </c>
      <c r="R1794" s="84">
        <f t="shared" si="280"/>
        <v>0</v>
      </c>
      <c r="S1794" s="80">
        <f>'Activity rawdata'!Z1793</f>
        <v>0</v>
      </c>
      <c r="T1794" s="80">
        <f>'Activity rawdata'!AA1793</f>
        <v>0</v>
      </c>
      <c r="U1794" s="80">
        <f t="shared" si="281"/>
        <v>0</v>
      </c>
      <c r="V1794" s="81">
        <f t="shared" si="282"/>
        <v>0</v>
      </c>
      <c r="W1794" s="75">
        <f t="shared" si="283"/>
        <v>0</v>
      </c>
      <c r="X1794" s="75">
        <f t="shared" si="284"/>
        <v>0</v>
      </c>
      <c r="Y1794" s="75">
        <f t="shared" si="285"/>
        <v>0</v>
      </c>
      <c r="Z1794" s="82">
        <f t="shared" si="286"/>
        <v>0</v>
      </c>
      <c r="AA1794" s="75">
        <f t="shared" si="287"/>
        <v>0</v>
      </c>
      <c r="AB1794" s="75">
        <f t="shared" si="288"/>
        <v>0</v>
      </c>
      <c r="AC1794" s="82">
        <f t="shared" si="289"/>
        <v>0</v>
      </c>
    </row>
    <row r="1795" spans="1:29" x14ac:dyDescent="0.35">
      <c r="A1795" s="70" t="str">
        <f>'Activity rawdata'!A1794</f>
        <v>BH5660-1-170</v>
      </c>
      <c r="B1795" s="71" t="str">
        <f>'Activity rawdata'!B1794</f>
        <v>COLB</v>
      </c>
      <c r="C1795" s="71" t="str">
        <f>IF('Activity rawdata'!C1794="PY","Planted",IF('Activity rawdata'!C1794="NY","Nat/Convert",IF('Activity rawdata'!C1794="NN","Nat/Nonconvert",IF('Activity rawdata'!C1794="OY","Planted"))))</f>
        <v>Planted</v>
      </c>
      <c r="D1795" s="70" t="str">
        <f>'Activity rawdata'!D1794</f>
        <v>STP3</v>
      </c>
      <c r="E1795" s="72" t="str">
        <f>'Activity rawdata'!E1794</f>
        <v>91</v>
      </c>
      <c r="F1795" s="73" t="str">
        <f>'Activity rawdata'!L1794</f>
        <v>NO</v>
      </c>
      <c r="G1795" s="72" t="str">
        <f>'Activity rawdata'!R1794</f>
        <v>2072</v>
      </c>
      <c r="H1795" s="72" t="str">
        <f>IF('Activity rawdata'!P1794="AHTHIN1","1st Thin",IF('Activity rawdata'!P1794="AHCC","Clearcut",IF('Activity rawdata'!P1794="AHTHSMZ","SMZ Thin",IF('Activity rawdata'!P1794="AHTHIN2","2nd Thin",IF('Activity rawdata'!P1794="AFERTE","Early Fert",IF('Activity rawdata'!P1794="AFERTM","Mid Fert",IF('Activity rawdata'!P1794="AFERTL","Late Fert",  IF('Activity rawdata'!P1794="ASP","Site Prep", IF('Activity rawdata'!P1794="APLT","Plant",  IF('Activity rawdata'!P1794="ANREG","Natural Regeneration"))))))))))</f>
        <v>Site Prep</v>
      </c>
      <c r="I1795" s="74">
        <f>'Activity rawdata'!O1794</f>
        <v>4.42</v>
      </c>
      <c r="J1795" s="75">
        <f>'Activity rawdata'!N1794</f>
        <v>1</v>
      </c>
      <c r="K1795" s="75">
        <f>'Activity rawdata'!AC1794</f>
        <v>0</v>
      </c>
      <c r="L1795" s="75">
        <f>'Activity rawdata'!AD1794</f>
        <v>0</v>
      </c>
      <c r="M1795" s="76" t="str">
        <f>'Activity rawdata'!AE1794</f>
        <v>-</v>
      </c>
      <c r="N1795" s="83">
        <f>'Activity rawdata'!T1794+'Activity rawdata'!U1794</f>
        <v>0</v>
      </c>
      <c r="O1795" s="80">
        <f>'Activity rawdata'!V1794</f>
        <v>0</v>
      </c>
      <c r="P1795" s="80">
        <f>'Activity rawdata'!W1794</f>
        <v>0</v>
      </c>
      <c r="Q1795" s="80">
        <f>'Activity rawdata'!X1794</f>
        <v>0</v>
      </c>
      <c r="R1795" s="84">
        <f t="shared" si="280"/>
        <v>0</v>
      </c>
      <c r="S1795" s="80">
        <f>'Activity rawdata'!Z1794</f>
        <v>0</v>
      </c>
      <c r="T1795" s="80">
        <f>'Activity rawdata'!AA1794</f>
        <v>0</v>
      </c>
      <c r="U1795" s="80">
        <f t="shared" si="281"/>
        <v>0</v>
      </c>
      <c r="V1795" s="81">
        <f t="shared" si="282"/>
        <v>0</v>
      </c>
      <c r="W1795" s="75">
        <f t="shared" si="283"/>
        <v>0</v>
      </c>
      <c r="X1795" s="75">
        <f t="shared" si="284"/>
        <v>0</v>
      </c>
      <c r="Y1795" s="75">
        <f t="shared" si="285"/>
        <v>0</v>
      </c>
      <c r="Z1795" s="82">
        <f t="shared" si="286"/>
        <v>0</v>
      </c>
      <c r="AA1795" s="75">
        <f t="shared" si="287"/>
        <v>0</v>
      </c>
      <c r="AB1795" s="75">
        <f t="shared" si="288"/>
        <v>0</v>
      </c>
      <c r="AC1795" s="82">
        <f t="shared" si="289"/>
        <v>0</v>
      </c>
    </row>
    <row r="1796" spans="1:29" x14ac:dyDescent="0.35">
      <c r="A1796" s="70" t="str">
        <f>'Activity rawdata'!A1795</f>
        <v>BH5660-1-173</v>
      </c>
      <c r="B1796" s="71" t="str">
        <f>'Activity rawdata'!B1795</f>
        <v>COLB</v>
      </c>
      <c r="C1796" s="71" t="str">
        <f>IF('Activity rawdata'!C1795="PY","Planted",IF('Activity rawdata'!C1795="NY","Nat/Convert",IF('Activity rawdata'!C1795="NN","Nat/Nonconvert",IF('Activity rawdata'!C1795="OY","Planted"))))</f>
        <v>Planted</v>
      </c>
      <c r="D1796" s="70" t="str">
        <f>'Activity rawdata'!D1795</f>
        <v>STP3</v>
      </c>
      <c r="E1796" s="72" t="str">
        <f>'Activity rawdata'!E1795</f>
        <v>91</v>
      </c>
      <c r="F1796" s="73" t="str">
        <f>'Activity rawdata'!L1795</f>
        <v>NO</v>
      </c>
      <c r="G1796" s="72" t="str">
        <f>'Activity rawdata'!R1795</f>
        <v>2072</v>
      </c>
      <c r="H1796" s="72" t="str">
        <f>IF('Activity rawdata'!P1795="AHTHIN1","1st Thin",IF('Activity rawdata'!P1795="AHCC","Clearcut",IF('Activity rawdata'!P1795="AHTHSMZ","SMZ Thin",IF('Activity rawdata'!P1795="AHTHIN2","2nd Thin",IF('Activity rawdata'!P1795="AFERTE","Early Fert",IF('Activity rawdata'!P1795="AFERTM","Mid Fert",IF('Activity rawdata'!P1795="AFERTL","Late Fert",  IF('Activity rawdata'!P1795="ASP","Site Prep", IF('Activity rawdata'!P1795="APLT","Plant",  IF('Activity rawdata'!P1795="ANREG","Natural Regeneration"))))))))))</f>
        <v>Site Prep</v>
      </c>
      <c r="I1796" s="74">
        <f>'Activity rawdata'!O1795</f>
        <v>20.9</v>
      </c>
      <c r="J1796" s="75">
        <f>'Activity rawdata'!N1795</f>
        <v>1</v>
      </c>
      <c r="K1796" s="75">
        <f>'Activity rawdata'!AC1795</f>
        <v>0</v>
      </c>
      <c r="L1796" s="75">
        <f>'Activity rawdata'!AD1795</f>
        <v>0</v>
      </c>
      <c r="M1796" s="76" t="str">
        <f>'Activity rawdata'!AE1795</f>
        <v>-</v>
      </c>
      <c r="N1796" s="83">
        <f>'Activity rawdata'!T1795+'Activity rawdata'!U1795</f>
        <v>0</v>
      </c>
      <c r="O1796" s="80">
        <f>'Activity rawdata'!V1795</f>
        <v>0</v>
      </c>
      <c r="P1796" s="80">
        <f>'Activity rawdata'!W1795</f>
        <v>0</v>
      </c>
      <c r="Q1796" s="80">
        <f>'Activity rawdata'!X1795</f>
        <v>0</v>
      </c>
      <c r="R1796" s="84">
        <f t="shared" si="280"/>
        <v>0</v>
      </c>
      <c r="S1796" s="80">
        <f>'Activity rawdata'!Z1795</f>
        <v>0</v>
      </c>
      <c r="T1796" s="80">
        <f>'Activity rawdata'!AA1795</f>
        <v>0</v>
      </c>
      <c r="U1796" s="80">
        <f t="shared" si="281"/>
        <v>0</v>
      </c>
      <c r="V1796" s="81">
        <f t="shared" si="282"/>
        <v>0</v>
      </c>
      <c r="W1796" s="75">
        <f t="shared" si="283"/>
        <v>0</v>
      </c>
      <c r="X1796" s="75">
        <f t="shared" si="284"/>
        <v>0</v>
      </c>
      <c r="Y1796" s="75">
        <f t="shared" si="285"/>
        <v>0</v>
      </c>
      <c r="Z1796" s="82">
        <f t="shared" si="286"/>
        <v>0</v>
      </c>
      <c r="AA1796" s="75">
        <f t="shared" si="287"/>
        <v>0</v>
      </c>
      <c r="AB1796" s="75">
        <f t="shared" si="288"/>
        <v>0</v>
      </c>
      <c r="AC1796" s="82">
        <f t="shared" si="289"/>
        <v>0</v>
      </c>
    </row>
    <row r="1797" spans="1:29" x14ac:dyDescent="0.35">
      <c r="A1797" s="70" t="str">
        <f>'Activity rawdata'!A1796</f>
        <v>BH5660-1-201</v>
      </c>
      <c r="B1797" s="71" t="str">
        <f>'Activity rawdata'!B1796</f>
        <v>COLB</v>
      </c>
      <c r="C1797" s="71" t="str">
        <f>IF('Activity rawdata'!C1796="PY","Planted",IF('Activity rawdata'!C1796="NY","Nat/Convert",IF('Activity rawdata'!C1796="NN","Nat/Nonconvert",IF('Activity rawdata'!C1796="OY","Planted"))))</f>
        <v>Planted</v>
      </c>
      <c r="D1797" s="70" t="str">
        <f>'Activity rawdata'!D1796</f>
        <v>STP3</v>
      </c>
      <c r="E1797" s="72" t="str">
        <f>'Activity rawdata'!E1796</f>
        <v>87</v>
      </c>
      <c r="F1797" s="73" t="str">
        <f>'Activity rawdata'!L1796</f>
        <v>NO</v>
      </c>
      <c r="G1797" s="72" t="str">
        <f>'Activity rawdata'!R1796</f>
        <v>2072</v>
      </c>
      <c r="H1797" s="72" t="str">
        <f>IF('Activity rawdata'!P1796="AHTHIN1","1st Thin",IF('Activity rawdata'!P1796="AHCC","Clearcut",IF('Activity rawdata'!P1796="AHTHSMZ","SMZ Thin",IF('Activity rawdata'!P1796="AHTHIN2","2nd Thin",IF('Activity rawdata'!P1796="AFERTE","Early Fert",IF('Activity rawdata'!P1796="AFERTM","Mid Fert",IF('Activity rawdata'!P1796="AFERTL","Late Fert",  IF('Activity rawdata'!P1796="ASP","Site Prep", IF('Activity rawdata'!P1796="APLT","Plant",  IF('Activity rawdata'!P1796="ANREG","Natural Regeneration"))))))))))</f>
        <v>Site Prep</v>
      </c>
      <c r="I1797" s="74">
        <f>'Activity rawdata'!O1796</f>
        <v>25.29</v>
      </c>
      <c r="J1797" s="75">
        <f>'Activity rawdata'!N1796</f>
        <v>1</v>
      </c>
      <c r="K1797" s="75">
        <f>'Activity rawdata'!AC1796</f>
        <v>0</v>
      </c>
      <c r="L1797" s="75">
        <f>'Activity rawdata'!AD1796</f>
        <v>0</v>
      </c>
      <c r="M1797" s="76" t="str">
        <f>'Activity rawdata'!AE1796</f>
        <v>-</v>
      </c>
      <c r="N1797" s="83">
        <f>'Activity rawdata'!T1796+'Activity rawdata'!U1796</f>
        <v>0</v>
      </c>
      <c r="O1797" s="80">
        <f>'Activity rawdata'!V1796</f>
        <v>0</v>
      </c>
      <c r="P1797" s="80">
        <f>'Activity rawdata'!W1796</f>
        <v>0</v>
      </c>
      <c r="Q1797" s="80">
        <f>'Activity rawdata'!X1796</f>
        <v>0</v>
      </c>
      <c r="R1797" s="84">
        <f t="shared" si="280"/>
        <v>0</v>
      </c>
      <c r="S1797" s="80">
        <f>'Activity rawdata'!Z1796</f>
        <v>0</v>
      </c>
      <c r="T1797" s="80">
        <f>'Activity rawdata'!AA1796</f>
        <v>0</v>
      </c>
      <c r="U1797" s="80">
        <f t="shared" si="281"/>
        <v>0</v>
      </c>
      <c r="V1797" s="81">
        <f t="shared" si="282"/>
        <v>0</v>
      </c>
      <c r="W1797" s="75">
        <f t="shared" si="283"/>
        <v>0</v>
      </c>
      <c r="X1797" s="75">
        <f t="shared" si="284"/>
        <v>0</v>
      </c>
      <c r="Y1797" s="75">
        <f t="shared" si="285"/>
        <v>0</v>
      </c>
      <c r="Z1797" s="82">
        <f t="shared" si="286"/>
        <v>0</v>
      </c>
      <c r="AA1797" s="75">
        <f t="shared" si="287"/>
        <v>0</v>
      </c>
      <c r="AB1797" s="75">
        <f t="shared" si="288"/>
        <v>0</v>
      </c>
      <c r="AC1797" s="82">
        <f t="shared" si="289"/>
        <v>0</v>
      </c>
    </row>
    <row r="1798" spans="1:29" x14ac:dyDescent="0.35">
      <c r="A1798" s="70" t="str">
        <f>'Activity rawdata'!A1797</f>
        <v>BH5136-1-139</v>
      </c>
      <c r="B1798" s="71" t="str">
        <f>'Activity rawdata'!B1797</f>
        <v>COLB</v>
      </c>
      <c r="C1798" s="71" t="str">
        <f>IF('Activity rawdata'!C1797="PY","Planted",IF('Activity rawdata'!C1797="NY","Nat/Convert",IF('Activity rawdata'!C1797="NN","Nat/Nonconvert",IF('Activity rawdata'!C1797="OY","Planted"))))</f>
        <v>Planted</v>
      </c>
      <c r="D1798" s="70" t="str">
        <f>'Activity rawdata'!D1797</f>
        <v>STP4</v>
      </c>
      <c r="E1798" s="72" t="str">
        <f>'Activity rawdata'!E1797</f>
        <v>91</v>
      </c>
      <c r="F1798" s="73" t="str">
        <f>'Activity rawdata'!L1797</f>
        <v>NO</v>
      </c>
      <c r="G1798" s="72" t="str">
        <f>'Activity rawdata'!R1797</f>
        <v>2072</v>
      </c>
      <c r="H1798" s="72" t="str">
        <f>IF('Activity rawdata'!P1797="AHTHIN1","1st Thin",IF('Activity rawdata'!P1797="AHCC","Clearcut",IF('Activity rawdata'!P1797="AHTHSMZ","SMZ Thin",IF('Activity rawdata'!P1797="AHTHIN2","2nd Thin",IF('Activity rawdata'!P1797="AFERTE","Early Fert",IF('Activity rawdata'!P1797="AFERTM","Mid Fert",IF('Activity rawdata'!P1797="AFERTL","Late Fert",  IF('Activity rawdata'!P1797="ASP","Site Prep", IF('Activity rawdata'!P1797="APLT","Plant",  IF('Activity rawdata'!P1797="ANREG","Natural Regeneration"))))))))))</f>
        <v>Site Prep</v>
      </c>
      <c r="I1798" s="74">
        <f>'Activity rawdata'!O1797</f>
        <v>8.33</v>
      </c>
      <c r="J1798" s="75">
        <f>'Activity rawdata'!N1797</f>
        <v>1</v>
      </c>
      <c r="K1798" s="75">
        <f>'Activity rawdata'!AC1797</f>
        <v>0</v>
      </c>
      <c r="L1798" s="75">
        <f>'Activity rawdata'!AD1797</f>
        <v>0</v>
      </c>
      <c r="M1798" s="76" t="str">
        <f>'Activity rawdata'!AE1797</f>
        <v>-</v>
      </c>
      <c r="N1798" s="83">
        <f>'Activity rawdata'!T1797+'Activity rawdata'!U1797</f>
        <v>0</v>
      </c>
      <c r="O1798" s="80">
        <f>'Activity rawdata'!V1797</f>
        <v>0</v>
      </c>
      <c r="P1798" s="80">
        <f>'Activity rawdata'!W1797</f>
        <v>0</v>
      </c>
      <c r="Q1798" s="80">
        <f>'Activity rawdata'!X1797</f>
        <v>0</v>
      </c>
      <c r="R1798" s="84">
        <f t="shared" si="280"/>
        <v>0</v>
      </c>
      <c r="S1798" s="80">
        <f>'Activity rawdata'!Z1797</f>
        <v>0</v>
      </c>
      <c r="T1798" s="80">
        <f>'Activity rawdata'!AA1797</f>
        <v>0</v>
      </c>
      <c r="U1798" s="80">
        <f t="shared" si="281"/>
        <v>0</v>
      </c>
      <c r="V1798" s="81">
        <f t="shared" si="282"/>
        <v>0</v>
      </c>
      <c r="W1798" s="75">
        <f t="shared" si="283"/>
        <v>0</v>
      </c>
      <c r="X1798" s="75">
        <f t="shared" si="284"/>
        <v>0</v>
      </c>
      <c r="Y1798" s="75">
        <f t="shared" si="285"/>
        <v>0</v>
      </c>
      <c r="Z1798" s="82">
        <f t="shared" si="286"/>
        <v>0</v>
      </c>
      <c r="AA1798" s="75">
        <f t="shared" si="287"/>
        <v>0</v>
      </c>
      <c r="AB1798" s="75">
        <f t="shared" si="288"/>
        <v>0</v>
      </c>
      <c r="AC1798" s="82">
        <f t="shared" si="289"/>
        <v>0</v>
      </c>
    </row>
    <row r="1799" spans="1:29" x14ac:dyDescent="0.35">
      <c r="A1799" s="70" t="str">
        <f>'Activity rawdata'!A1798</f>
        <v>BH5136-1-396</v>
      </c>
      <c r="B1799" s="71" t="str">
        <f>'Activity rawdata'!B1798</f>
        <v>COLB</v>
      </c>
      <c r="C1799" s="71" t="str">
        <f>IF('Activity rawdata'!C1798="PY","Planted",IF('Activity rawdata'!C1798="NY","Nat/Convert",IF('Activity rawdata'!C1798="NN","Nat/Nonconvert",IF('Activity rawdata'!C1798="OY","Planted"))))</f>
        <v>Planted</v>
      </c>
      <c r="D1799" s="70" t="str">
        <f>'Activity rawdata'!D1798</f>
        <v>STP4</v>
      </c>
      <c r="E1799" s="72" t="str">
        <f>'Activity rawdata'!E1798</f>
        <v>88</v>
      </c>
      <c r="F1799" s="73" t="str">
        <f>'Activity rawdata'!L1798</f>
        <v>NO</v>
      </c>
      <c r="G1799" s="72" t="str">
        <f>'Activity rawdata'!R1798</f>
        <v>2072</v>
      </c>
      <c r="H1799" s="72" t="str">
        <f>IF('Activity rawdata'!P1798="AHTHIN1","1st Thin",IF('Activity rawdata'!P1798="AHCC","Clearcut",IF('Activity rawdata'!P1798="AHTHSMZ","SMZ Thin",IF('Activity rawdata'!P1798="AHTHIN2","2nd Thin",IF('Activity rawdata'!P1798="AFERTE","Early Fert",IF('Activity rawdata'!P1798="AFERTM","Mid Fert",IF('Activity rawdata'!P1798="AFERTL","Late Fert",  IF('Activity rawdata'!P1798="ASP","Site Prep", IF('Activity rawdata'!P1798="APLT","Plant",  IF('Activity rawdata'!P1798="ANREG","Natural Regeneration"))))))))))</f>
        <v>Site Prep</v>
      </c>
      <c r="I1799" s="74">
        <f>'Activity rawdata'!O1798</f>
        <v>33.85</v>
      </c>
      <c r="J1799" s="75">
        <f>'Activity rawdata'!N1798</f>
        <v>1</v>
      </c>
      <c r="K1799" s="75">
        <f>'Activity rawdata'!AC1798</f>
        <v>0</v>
      </c>
      <c r="L1799" s="75">
        <f>'Activity rawdata'!AD1798</f>
        <v>0</v>
      </c>
      <c r="M1799" s="76" t="str">
        <f>'Activity rawdata'!AE1798</f>
        <v>-</v>
      </c>
      <c r="N1799" s="83">
        <f>'Activity rawdata'!T1798+'Activity rawdata'!U1798</f>
        <v>0</v>
      </c>
      <c r="O1799" s="80">
        <f>'Activity rawdata'!V1798</f>
        <v>0</v>
      </c>
      <c r="P1799" s="80">
        <f>'Activity rawdata'!W1798</f>
        <v>0</v>
      </c>
      <c r="Q1799" s="80">
        <f>'Activity rawdata'!X1798</f>
        <v>0</v>
      </c>
      <c r="R1799" s="84">
        <f t="shared" si="280"/>
        <v>0</v>
      </c>
      <c r="S1799" s="80">
        <f>'Activity rawdata'!Z1798</f>
        <v>0</v>
      </c>
      <c r="T1799" s="80">
        <f>'Activity rawdata'!AA1798</f>
        <v>0</v>
      </c>
      <c r="U1799" s="80">
        <f t="shared" si="281"/>
        <v>0</v>
      </c>
      <c r="V1799" s="81">
        <f t="shared" si="282"/>
        <v>0</v>
      </c>
      <c r="W1799" s="75">
        <f t="shared" si="283"/>
        <v>0</v>
      </c>
      <c r="X1799" s="75">
        <f t="shared" si="284"/>
        <v>0</v>
      </c>
      <c r="Y1799" s="75">
        <f t="shared" si="285"/>
        <v>0</v>
      </c>
      <c r="Z1799" s="82">
        <f t="shared" si="286"/>
        <v>0</v>
      </c>
      <c r="AA1799" s="75">
        <f t="shared" si="287"/>
        <v>0</v>
      </c>
      <c r="AB1799" s="75">
        <f t="shared" si="288"/>
        <v>0</v>
      </c>
      <c r="AC1799" s="82">
        <f t="shared" si="289"/>
        <v>0</v>
      </c>
    </row>
    <row r="1800" spans="1:29" x14ac:dyDescent="0.35">
      <c r="A1800" s="70" t="str">
        <f>'Activity rawdata'!A1799</f>
        <v>BH5660-1-171</v>
      </c>
      <c r="B1800" s="71" t="str">
        <f>'Activity rawdata'!B1799</f>
        <v>COLB</v>
      </c>
      <c r="C1800" s="71" t="str">
        <f>IF('Activity rawdata'!C1799="PY","Planted",IF('Activity rawdata'!C1799="NY","Nat/Convert",IF('Activity rawdata'!C1799="NN","Nat/Nonconvert",IF('Activity rawdata'!C1799="OY","Planted"))))</f>
        <v>Planted</v>
      </c>
      <c r="D1800" s="70" t="str">
        <f>'Activity rawdata'!D1799</f>
        <v>STP3</v>
      </c>
      <c r="E1800" s="72" t="str">
        <f>'Activity rawdata'!E1799</f>
        <v>91</v>
      </c>
      <c r="F1800" s="73" t="str">
        <f>'Activity rawdata'!L1799</f>
        <v>NO</v>
      </c>
      <c r="G1800" s="72" t="str">
        <f>'Activity rawdata'!R1799</f>
        <v>2072</v>
      </c>
      <c r="H1800" s="72" t="str">
        <f>IF('Activity rawdata'!P1799="AHTHIN1","1st Thin",IF('Activity rawdata'!P1799="AHCC","Clearcut",IF('Activity rawdata'!P1799="AHTHSMZ","SMZ Thin",IF('Activity rawdata'!P1799="AHTHIN2","2nd Thin",IF('Activity rawdata'!P1799="AFERTE","Early Fert",IF('Activity rawdata'!P1799="AFERTM","Mid Fert",IF('Activity rawdata'!P1799="AFERTL","Late Fert",  IF('Activity rawdata'!P1799="ASP","Site Prep", IF('Activity rawdata'!P1799="APLT","Plant",  IF('Activity rawdata'!P1799="ANREG","Natural Regeneration"))))))))))</f>
        <v>Site Prep</v>
      </c>
      <c r="I1800" s="74">
        <f>'Activity rawdata'!O1799</f>
        <v>21.16</v>
      </c>
      <c r="J1800" s="75">
        <f>'Activity rawdata'!N1799</f>
        <v>1</v>
      </c>
      <c r="K1800" s="75">
        <f>'Activity rawdata'!AC1799</f>
        <v>0</v>
      </c>
      <c r="L1800" s="75">
        <f>'Activity rawdata'!AD1799</f>
        <v>0</v>
      </c>
      <c r="M1800" s="76" t="str">
        <f>'Activity rawdata'!AE1799</f>
        <v>-</v>
      </c>
      <c r="N1800" s="83">
        <f>'Activity rawdata'!T1799+'Activity rawdata'!U1799</f>
        <v>0</v>
      </c>
      <c r="O1800" s="80">
        <f>'Activity rawdata'!V1799</f>
        <v>0</v>
      </c>
      <c r="P1800" s="80">
        <f>'Activity rawdata'!W1799</f>
        <v>0</v>
      </c>
      <c r="Q1800" s="80">
        <f>'Activity rawdata'!X1799</f>
        <v>0</v>
      </c>
      <c r="R1800" s="84">
        <f t="shared" si="280"/>
        <v>0</v>
      </c>
      <c r="S1800" s="80">
        <f>'Activity rawdata'!Z1799</f>
        <v>0</v>
      </c>
      <c r="T1800" s="80">
        <f>'Activity rawdata'!AA1799</f>
        <v>0</v>
      </c>
      <c r="U1800" s="80">
        <f t="shared" si="281"/>
        <v>0</v>
      </c>
      <c r="V1800" s="81">
        <f t="shared" si="282"/>
        <v>0</v>
      </c>
      <c r="W1800" s="75">
        <f t="shared" si="283"/>
        <v>0</v>
      </c>
      <c r="X1800" s="75">
        <f t="shared" si="284"/>
        <v>0</v>
      </c>
      <c r="Y1800" s="75">
        <f t="shared" si="285"/>
        <v>0</v>
      </c>
      <c r="Z1800" s="82">
        <f t="shared" si="286"/>
        <v>0</v>
      </c>
      <c r="AA1800" s="75">
        <f t="shared" si="287"/>
        <v>0</v>
      </c>
      <c r="AB1800" s="75">
        <f t="shared" si="288"/>
        <v>0</v>
      </c>
      <c r="AC1800" s="82">
        <f t="shared" si="289"/>
        <v>0</v>
      </c>
    </row>
    <row r="1801" spans="1:29" x14ac:dyDescent="0.35">
      <c r="A1801" s="70" t="str">
        <f>'Activity rawdata'!A1800</f>
        <v>BH5140-1-148</v>
      </c>
      <c r="B1801" s="71" t="str">
        <f>'Activity rawdata'!B1800</f>
        <v>COLB</v>
      </c>
      <c r="C1801" s="71" t="str">
        <f>IF('Activity rawdata'!C1800="PY","Planted",IF('Activity rawdata'!C1800="NY","Nat/Convert",IF('Activity rawdata'!C1800="NN","Nat/Nonconvert",IF('Activity rawdata'!C1800="OY","Planted"))))</f>
        <v>Planted</v>
      </c>
      <c r="D1801" s="70" t="str">
        <f>'Activity rawdata'!D1800</f>
        <v>STP3</v>
      </c>
      <c r="E1801" s="72" t="str">
        <f>'Activity rawdata'!E1800</f>
        <v>91</v>
      </c>
      <c r="F1801" s="73" t="str">
        <f>'Activity rawdata'!L1800</f>
        <v>NO</v>
      </c>
      <c r="G1801" s="72" t="str">
        <f>'Activity rawdata'!R1800</f>
        <v>2072</v>
      </c>
      <c r="H1801" s="72" t="str">
        <f>IF('Activity rawdata'!P1800="AHTHIN1","1st Thin",IF('Activity rawdata'!P1800="AHCC","Clearcut",IF('Activity rawdata'!P1800="AHTHSMZ","SMZ Thin",IF('Activity rawdata'!P1800="AHTHIN2","2nd Thin",IF('Activity rawdata'!P1800="AFERTE","Early Fert",IF('Activity rawdata'!P1800="AFERTM","Mid Fert",IF('Activity rawdata'!P1800="AFERTL","Late Fert",  IF('Activity rawdata'!P1800="ASP","Site Prep", IF('Activity rawdata'!P1800="APLT","Plant",  IF('Activity rawdata'!P1800="ANREG","Natural Regeneration"))))))))))</f>
        <v>Site Prep</v>
      </c>
      <c r="I1801" s="74">
        <f>'Activity rawdata'!O1800</f>
        <v>43.21</v>
      </c>
      <c r="J1801" s="75">
        <f>'Activity rawdata'!N1800</f>
        <v>1</v>
      </c>
      <c r="K1801" s="75">
        <f>'Activity rawdata'!AC1800</f>
        <v>0</v>
      </c>
      <c r="L1801" s="75">
        <f>'Activity rawdata'!AD1800</f>
        <v>0</v>
      </c>
      <c r="M1801" s="76" t="str">
        <f>'Activity rawdata'!AE1800</f>
        <v>-</v>
      </c>
      <c r="N1801" s="83">
        <f>'Activity rawdata'!T1800+'Activity rawdata'!U1800</f>
        <v>0</v>
      </c>
      <c r="O1801" s="80">
        <f>'Activity rawdata'!V1800</f>
        <v>0</v>
      </c>
      <c r="P1801" s="80">
        <f>'Activity rawdata'!W1800</f>
        <v>0</v>
      </c>
      <c r="Q1801" s="80">
        <f>'Activity rawdata'!X1800</f>
        <v>0</v>
      </c>
      <c r="R1801" s="84">
        <f t="shared" si="280"/>
        <v>0</v>
      </c>
      <c r="S1801" s="80">
        <f>'Activity rawdata'!Z1800</f>
        <v>0</v>
      </c>
      <c r="T1801" s="80">
        <f>'Activity rawdata'!AA1800</f>
        <v>0</v>
      </c>
      <c r="U1801" s="80">
        <f t="shared" si="281"/>
        <v>0</v>
      </c>
      <c r="V1801" s="81">
        <f t="shared" si="282"/>
        <v>0</v>
      </c>
      <c r="W1801" s="75">
        <f t="shared" si="283"/>
        <v>0</v>
      </c>
      <c r="X1801" s="75">
        <f t="shared" si="284"/>
        <v>0</v>
      </c>
      <c r="Y1801" s="75">
        <f t="shared" si="285"/>
        <v>0</v>
      </c>
      <c r="Z1801" s="82">
        <f t="shared" si="286"/>
        <v>0</v>
      </c>
      <c r="AA1801" s="75">
        <f t="shared" si="287"/>
        <v>0</v>
      </c>
      <c r="AB1801" s="75">
        <f t="shared" si="288"/>
        <v>0</v>
      </c>
      <c r="AC1801" s="82">
        <f t="shared" si="289"/>
        <v>0</v>
      </c>
    </row>
    <row r="1802" spans="1:29" x14ac:dyDescent="0.35">
      <c r="A1802" s="70" t="str">
        <f>'Activity rawdata'!A1801</f>
        <v>BH6125-1-294</v>
      </c>
      <c r="B1802" s="71" t="str">
        <f>'Activity rawdata'!B1801</f>
        <v>COLB</v>
      </c>
      <c r="C1802" s="71" t="str">
        <f>IF('Activity rawdata'!C1801="PY","Planted",IF('Activity rawdata'!C1801="NY","Nat/Convert",IF('Activity rawdata'!C1801="NN","Nat/Nonconvert",IF('Activity rawdata'!C1801="OY","Planted"))))</f>
        <v>Planted</v>
      </c>
      <c r="D1802" s="70" t="str">
        <f>'Activity rawdata'!D1801</f>
        <v>STP3</v>
      </c>
      <c r="E1802" s="72" t="str">
        <f>'Activity rawdata'!E1801</f>
        <v>91</v>
      </c>
      <c r="F1802" s="73" t="str">
        <f>'Activity rawdata'!L1801</f>
        <v>NO</v>
      </c>
      <c r="G1802" s="72" t="str">
        <f>'Activity rawdata'!R1801</f>
        <v>2072</v>
      </c>
      <c r="H1802" s="72" t="str">
        <f>IF('Activity rawdata'!P1801="AHTHIN1","1st Thin",IF('Activity rawdata'!P1801="AHCC","Clearcut",IF('Activity rawdata'!P1801="AHTHSMZ","SMZ Thin",IF('Activity rawdata'!P1801="AHTHIN2","2nd Thin",IF('Activity rawdata'!P1801="AFERTE","Early Fert",IF('Activity rawdata'!P1801="AFERTM","Mid Fert",IF('Activity rawdata'!P1801="AFERTL","Late Fert",  IF('Activity rawdata'!P1801="ASP","Site Prep", IF('Activity rawdata'!P1801="APLT","Plant",  IF('Activity rawdata'!P1801="ANREG","Natural Regeneration"))))))))))</f>
        <v>Site Prep</v>
      </c>
      <c r="I1802" s="74">
        <f>'Activity rawdata'!O1801</f>
        <v>4.54</v>
      </c>
      <c r="J1802" s="75">
        <f>'Activity rawdata'!N1801</f>
        <v>1</v>
      </c>
      <c r="K1802" s="75">
        <f>'Activity rawdata'!AC1801</f>
        <v>0</v>
      </c>
      <c r="L1802" s="75">
        <f>'Activity rawdata'!AD1801</f>
        <v>0</v>
      </c>
      <c r="M1802" s="76" t="str">
        <f>'Activity rawdata'!AE1801</f>
        <v>-</v>
      </c>
      <c r="N1802" s="83">
        <f>'Activity rawdata'!T1801+'Activity rawdata'!U1801</f>
        <v>0</v>
      </c>
      <c r="O1802" s="80">
        <f>'Activity rawdata'!V1801</f>
        <v>0</v>
      </c>
      <c r="P1802" s="80">
        <f>'Activity rawdata'!W1801</f>
        <v>0</v>
      </c>
      <c r="Q1802" s="80">
        <f>'Activity rawdata'!X1801</f>
        <v>0</v>
      </c>
      <c r="R1802" s="84">
        <f t="shared" si="280"/>
        <v>0</v>
      </c>
      <c r="S1802" s="80">
        <f>'Activity rawdata'!Z1801</f>
        <v>0</v>
      </c>
      <c r="T1802" s="80">
        <f>'Activity rawdata'!AA1801</f>
        <v>0</v>
      </c>
      <c r="U1802" s="80">
        <f t="shared" si="281"/>
        <v>0</v>
      </c>
      <c r="V1802" s="81">
        <f t="shared" si="282"/>
        <v>0</v>
      </c>
      <c r="W1802" s="75">
        <f t="shared" si="283"/>
        <v>0</v>
      </c>
      <c r="X1802" s="75">
        <f t="shared" si="284"/>
        <v>0</v>
      </c>
      <c r="Y1802" s="75">
        <f t="shared" si="285"/>
        <v>0</v>
      </c>
      <c r="Z1802" s="82">
        <f t="shared" si="286"/>
        <v>0</v>
      </c>
      <c r="AA1802" s="75">
        <f t="shared" si="287"/>
        <v>0</v>
      </c>
      <c r="AB1802" s="75">
        <f t="shared" si="288"/>
        <v>0</v>
      </c>
      <c r="AC1802" s="82">
        <f t="shared" si="289"/>
        <v>0</v>
      </c>
    </row>
    <row r="1803" spans="1:29" x14ac:dyDescent="0.35">
      <c r="A1803" s="70" t="str">
        <f>'Activity rawdata'!A1802</f>
        <v>BH6125-1-282</v>
      </c>
      <c r="B1803" s="71" t="str">
        <f>'Activity rawdata'!B1802</f>
        <v>COLB</v>
      </c>
      <c r="C1803" s="71" t="str">
        <f>IF('Activity rawdata'!C1802="PY","Planted",IF('Activity rawdata'!C1802="NY","Nat/Convert",IF('Activity rawdata'!C1802="NN","Nat/Nonconvert",IF('Activity rawdata'!C1802="OY","Planted"))))</f>
        <v>Planted</v>
      </c>
      <c r="D1803" s="70" t="str">
        <f>'Activity rawdata'!D1802</f>
        <v>STP3</v>
      </c>
      <c r="E1803" s="72" t="str">
        <f>'Activity rawdata'!E1802</f>
        <v>91</v>
      </c>
      <c r="F1803" s="73" t="str">
        <f>'Activity rawdata'!L1802</f>
        <v>NO</v>
      </c>
      <c r="G1803" s="72" t="str">
        <f>'Activity rawdata'!R1802</f>
        <v>2072</v>
      </c>
      <c r="H1803" s="72" t="str">
        <f>IF('Activity rawdata'!P1802="AHTHIN1","1st Thin",IF('Activity rawdata'!P1802="AHCC","Clearcut",IF('Activity rawdata'!P1802="AHTHSMZ","SMZ Thin",IF('Activity rawdata'!P1802="AHTHIN2","2nd Thin",IF('Activity rawdata'!P1802="AFERTE","Early Fert",IF('Activity rawdata'!P1802="AFERTM","Mid Fert",IF('Activity rawdata'!P1802="AFERTL","Late Fert",  IF('Activity rawdata'!P1802="ASP","Site Prep", IF('Activity rawdata'!P1802="APLT","Plant",  IF('Activity rawdata'!P1802="ANREG","Natural Regeneration"))))))))))</f>
        <v>Site Prep</v>
      </c>
      <c r="I1803" s="74">
        <f>'Activity rawdata'!O1802</f>
        <v>34.5</v>
      </c>
      <c r="J1803" s="75">
        <f>'Activity rawdata'!N1802</f>
        <v>1</v>
      </c>
      <c r="K1803" s="75">
        <f>'Activity rawdata'!AC1802</f>
        <v>0</v>
      </c>
      <c r="L1803" s="75">
        <f>'Activity rawdata'!AD1802</f>
        <v>0</v>
      </c>
      <c r="M1803" s="76" t="str">
        <f>'Activity rawdata'!AE1802</f>
        <v>-</v>
      </c>
      <c r="N1803" s="83">
        <f>'Activity rawdata'!T1802+'Activity rawdata'!U1802</f>
        <v>0</v>
      </c>
      <c r="O1803" s="80">
        <f>'Activity rawdata'!V1802</f>
        <v>0</v>
      </c>
      <c r="P1803" s="80">
        <f>'Activity rawdata'!W1802</f>
        <v>0</v>
      </c>
      <c r="Q1803" s="80">
        <f>'Activity rawdata'!X1802</f>
        <v>0</v>
      </c>
      <c r="R1803" s="84">
        <f t="shared" si="280"/>
        <v>0</v>
      </c>
      <c r="S1803" s="80">
        <f>'Activity rawdata'!Z1802</f>
        <v>0</v>
      </c>
      <c r="T1803" s="80">
        <f>'Activity rawdata'!AA1802</f>
        <v>0</v>
      </c>
      <c r="U1803" s="80">
        <f t="shared" si="281"/>
        <v>0</v>
      </c>
      <c r="V1803" s="81">
        <f t="shared" si="282"/>
        <v>0</v>
      </c>
      <c r="W1803" s="75">
        <f t="shared" si="283"/>
        <v>0</v>
      </c>
      <c r="X1803" s="75">
        <f t="shared" si="284"/>
        <v>0</v>
      </c>
      <c r="Y1803" s="75">
        <f t="shared" si="285"/>
        <v>0</v>
      </c>
      <c r="Z1803" s="82">
        <f t="shared" si="286"/>
        <v>0</v>
      </c>
      <c r="AA1803" s="75">
        <f t="shared" si="287"/>
        <v>0</v>
      </c>
      <c r="AB1803" s="75">
        <f t="shared" si="288"/>
        <v>0</v>
      </c>
      <c r="AC1803" s="82">
        <f t="shared" si="289"/>
        <v>0</v>
      </c>
    </row>
    <row r="1804" spans="1:29" x14ac:dyDescent="0.35">
      <c r="A1804" s="70" t="str">
        <f>'Activity rawdata'!A1803</f>
        <v>BH6112-1-263</v>
      </c>
      <c r="B1804" s="71" t="str">
        <f>'Activity rawdata'!B1803</f>
        <v>COLB</v>
      </c>
      <c r="C1804" s="71" t="str">
        <f>IF('Activity rawdata'!C1803="PY","Planted",IF('Activity rawdata'!C1803="NY","Nat/Convert",IF('Activity rawdata'!C1803="NN","Nat/Nonconvert",IF('Activity rawdata'!C1803="OY","Planted"))))</f>
        <v>Planted</v>
      </c>
      <c r="D1804" s="70" t="str">
        <f>'Activity rawdata'!D1803</f>
        <v>STP3</v>
      </c>
      <c r="E1804" s="72" t="str">
        <f>'Activity rawdata'!E1803</f>
        <v>91</v>
      </c>
      <c r="F1804" s="73" t="str">
        <f>'Activity rawdata'!L1803</f>
        <v>NO</v>
      </c>
      <c r="G1804" s="72" t="str">
        <f>'Activity rawdata'!R1803</f>
        <v>2072</v>
      </c>
      <c r="H1804" s="72" t="str">
        <f>IF('Activity rawdata'!P1803="AHTHIN1","1st Thin",IF('Activity rawdata'!P1803="AHCC","Clearcut",IF('Activity rawdata'!P1803="AHTHSMZ","SMZ Thin",IF('Activity rawdata'!P1803="AHTHIN2","2nd Thin",IF('Activity rawdata'!P1803="AFERTE","Early Fert",IF('Activity rawdata'!P1803="AFERTM","Mid Fert",IF('Activity rawdata'!P1803="AFERTL","Late Fert",  IF('Activity rawdata'!P1803="ASP","Site Prep", IF('Activity rawdata'!P1803="APLT","Plant",  IF('Activity rawdata'!P1803="ANREG","Natural Regeneration"))))))))))</f>
        <v>Site Prep</v>
      </c>
      <c r="I1804" s="74">
        <f>'Activity rawdata'!O1803</f>
        <v>0.11</v>
      </c>
      <c r="J1804" s="75">
        <f>'Activity rawdata'!N1803</f>
        <v>1</v>
      </c>
      <c r="K1804" s="75">
        <f>'Activity rawdata'!AC1803</f>
        <v>0</v>
      </c>
      <c r="L1804" s="75">
        <f>'Activity rawdata'!AD1803</f>
        <v>0</v>
      </c>
      <c r="M1804" s="76" t="str">
        <f>'Activity rawdata'!AE1803</f>
        <v>-</v>
      </c>
      <c r="N1804" s="83">
        <f>'Activity rawdata'!T1803+'Activity rawdata'!U1803</f>
        <v>0</v>
      </c>
      <c r="O1804" s="80">
        <f>'Activity rawdata'!V1803</f>
        <v>0</v>
      </c>
      <c r="P1804" s="80">
        <f>'Activity rawdata'!W1803</f>
        <v>0</v>
      </c>
      <c r="Q1804" s="80">
        <f>'Activity rawdata'!X1803</f>
        <v>0</v>
      </c>
      <c r="R1804" s="84">
        <f t="shared" si="280"/>
        <v>0</v>
      </c>
      <c r="S1804" s="80">
        <f>'Activity rawdata'!Z1803</f>
        <v>0</v>
      </c>
      <c r="T1804" s="80">
        <f>'Activity rawdata'!AA1803</f>
        <v>0</v>
      </c>
      <c r="U1804" s="80">
        <f t="shared" si="281"/>
        <v>0</v>
      </c>
      <c r="V1804" s="81">
        <f t="shared" si="282"/>
        <v>0</v>
      </c>
      <c r="W1804" s="75">
        <f t="shared" si="283"/>
        <v>0</v>
      </c>
      <c r="X1804" s="75">
        <f t="shared" si="284"/>
        <v>0</v>
      </c>
      <c r="Y1804" s="75">
        <f t="shared" si="285"/>
        <v>0</v>
      </c>
      <c r="Z1804" s="82">
        <f t="shared" si="286"/>
        <v>0</v>
      </c>
      <c r="AA1804" s="75">
        <f t="shared" si="287"/>
        <v>0</v>
      </c>
      <c r="AB1804" s="75">
        <f t="shared" si="288"/>
        <v>0</v>
      </c>
      <c r="AC1804" s="82">
        <f t="shared" si="289"/>
        <v>0</v>
      </c>
    </row>
    <row r="1805" spans="1:29" x14ac:dyDescent="0.35">
      <c r="A1805" s="70" t="str">
        <f>'Activity rawdata'!A1804</f>
        <v>BH6112-1-243</v>
      </c>
      <c r="B1805" s="71" t="str">
        <f>'Activity rawdata'!B1804</f>
        <v>COLB</v>
      </c>
      <c r="C1805" s="71" t="str">
        <f>IF('Activity rawdata'!C1804="PY","Planted",IF('Activity rawdata'!C1804="NY","Nat/Convert",IF('Activity rawdata'!C1804="NN","Nat/Nonconvert",IF('Activity rawdata'!C1804="OY","Planted"))))</f>
        <v>Planted</v>
      </c>
      <c r="D1805" s="70" t="str">
        <f>'Activity rawdata'!D1804</f>
        <v>STP3</v>
      </c>
      <c r="E1805" s="72" t="str">
        <f>'Activity rawdata'!E1804</f>
        <v>91</v>
      </c>
      <c r="F1805" s="73" t="str">
        <f>'Activity rawdata'!L1804</f>
        <v>NO</v>
      </c>
      <c r="G1805" s="72" t="str">
        <f>'Activity rawdata'!R1804</f>
        <v>2072</v>
      </c>
      <c r="H1805" s="72" t="str">
        <f>IF('Activity rawdata'!P1804="AHTHIN1","1st Thin",IF('Activity rawdata'!P1804="AHCC","Clearcut",IF('Activity rawdata'!P1804="AHTHSMZ","SMZ Thin",IF('Activity rawdata'!P1804="AHTHIN2","2nd Thin",IF('Activity rawdata'!P1804="AFERTE","Early Fert",IF('Activity rawdata'!P1804="AFERTM","Mid Fert",IF('Activity rawdata'!P1804="AFERTL","Late Fert",  IF('Activity rawdata'!P1804="ASP","Site Prep", IF('Activity rawdata'!P1804="APLT","Plant",  IF('Activity rawdata'!P1804="ANREG","Natural Regeneration"))))))))))</f>
        <v>Site Prep</v>
      </c>
      <c r="I1805" s="74">
        <f>'Activity rawdata'!O1804</f>
        <v>109.07</v>
      </c>
      <c r="J1805" s="75">
        <f>'Activity rawdata'!N1804</f>
        <v>1</v>
      </c>
      <c r="K1805" s="75">
        <f>'Activity rawdata'!AC1804</f>
        <v>0</v>
      </c>
      <c r="L1805" s="75">
        <f>'Activity rawdata'!AD1804</f>
        <v>0</v>
      </c>
      <c r="M1805" s="76" t="str">
        <f>'Activity rawdata'!AE1804</f>
        <v>-</v>
      </c>
      <c r="N1805" s="83">
        <f>'Activity rawdata'!T1804+'Activity rawdata'!U1804</f>
        <v>0</v>
      </c>
      <c r="O1805" s="80">
        <f>'Activity rawdata'!V1804</f>
        <v>0</v>
      </c>
      <c r="P1805" s="80">
        <f>'Activity rawdata'!W1804</f>
        <v>0</v>
      </c>
      <c r="Q1805" s="80">
        <f>'Activity rawdata'!X1804</f>
        <v>0</v>
      </c>
      <c r="R1805" s="84">
        <f t="shared" si="280"/>
        <v>0</v>
      </c>
      <c r="S1805" s="80">
        <f>'Activity rawdata'!Z1804</f>
        <v>0</v>
      </c>
      <c r="T1805" s="80">
        <f>'Activity rawdata'!AA1804</f>
        <v>0</v>
      </c>
      <c r="U1805" s="80">
        <f t="shared" si="281"/>
        <v>0</v>
      </c>
      <c r="V1805" s="81">
        <f t="shared" si="282"/>
        <v>0</v>
      </c>
      <c r="W1805" s="75">
        <f t="shared" si="283"/>
        <v>0</v>
      </c>
      <c r="X1805" s="75">
        <f t="shared" si="284"/>
        <v>0</v>
      </c>
      <c r="Y1805" s="75">
        <f t="shared" si="285"/>
        <v>0</v>
      </c>
      <c r="Z1805" s="82">
        <f t="shared" si="286"/>
        <v>0</v>
      </c>
      <c r="AA1805" s="75">
        <f t="shared" si="287"/>
        <v>0</v>
      </c>
      <c r="AB1805" s="75">
        <f t="shared" si="288"/>
        <v>0</v>
      </c>
      <c r="AC1805" s="82">
        <f t="shared" si="289"/>
        <v>0</v>
      </c>
    </row>
    <row r="1806" spans="1:29" x14ac:dyDescent="0.35">
      <c r="A1806" s="70" t="str">
        <f>'Activity rawdata'!A1805</f>
        <v>BH6112-1-216</v>
      </c>
      <c r="B1806" s="71" t="str">
        <f>'Activity rawdata'!B1805</f>
        <v>COLB</v>
      </c>
      <c r="C1806" s="71" t="str">
        <f>IF('Activity rawdata'!C1805="PY","Planted",IF('Activity rawdata'!C1805="NY","Nat/Convert",IF('Activity rawdata'!C1805="NN","Nat/Nonconvert",IF('Activity rawdata'!C1805="OY","Planted"))))</f>
        <v>Planted</v>
      </c>
      <c r="D1806" s="70" t="str">
        <f>'Activity rawdata'!D1805</f>
        <v>STP3</v>
      </c>
      <c r="E1806" s="72" t="str">
        <f>'Activity rawdata'!E1805</f>
        <v>91</v>
      </c>
      <c r="F1806" s="73" t="str">
        <f>'Activity rawdata'!L1805</f>
        <v>NO</v>
      </c>
      <c r="G1806" s="72" t="str">
        <f>'Activity rawdata'!R1805</f>
        <v>2072</v>
      </c>
      <c r="H1806" s="72" t="str">
        <f>IF('Activity rawdata'!P1805="AHTHIN1","1st Thin",IF('Activity rawdata'!P1805="AHCC","Clearcut",IF('Activity rawdata'!P1805="AHTHSMZ","SMZ Thin",IF('Activity rawdata'!P1805="AHTHIN2","2nd Thin",IF('Activity rawdata'!P1805="AFERTE","Early Fert",IF('Activity rawdata'!P1805="AFERTM","Mid Fert",IF('Activity rawdata'!P1805="AFERTL","Late Fert",  IF('Activity rawdata'!P1805="ASP","Site Prep", IF('Activity rawdata'!P1805="APLT","Plant",  IF('Activity rawdata'!P1805="ANREG","Natural Regeneration"))))))))))</f>
        <v>Site Prep</v>
      </c>
      <c r="I1806" s="74">
        <f>'Activity rawdata'!O1805</f>
        <v>76.7</v>
      </c>
      <c r="J1806" s="75">
        <f>'Activity rawdata'!N1805</f>
        <v>1</v>
      </c>
      <c r="K1806" s="75">
        <f>'Activity rawdata'!AC1805</f>
        <v>0</v>
      </c>
      <c r="L1806" s="75">
        <f>'Activity rawdata'!AD1805</f>
        <v>0</v>
      </c>
      <c r="M1806" s="76" t="str">
        <f>'Activity rawdata'!AE1805</f>
        <v>-</v>
      </c>
      <c r="N1806" s="83">
        <f>'Activity rawdata'!T1805+'Activity rawdata'!U1805</f>
        <v>0</v>
      </c>
      <c r="O1806" s="80">
        <f>'Activity rawdata'!V1805</f>
        <v>0</v>
      </c>
      <c r="P1806" s="80">
        <f>'Activity rawdata'!W1805</f>
        <v>0</v>
      </c>
      <c r="Q1806" s="80">
        <f>'Activity rawdata'!X1805</f>
        <v>0</v>
      </c>
      <c r="R1806" s="84">
        <f t="shared" ref="R1806:R1869" si="290">SUM(N1806:Q1806)</f>
        <v>0</v>
      </c>
      <c r="S1806" s="80">
        <f>'Activity rawdata'!Z1805</f>
        <v>0</v>
      </c>
      <c r="T1806" s="80">
        <f>'Activity rawdata'!AA1805</f>
        <v>0</v>
      </c>
      <c r="U1806" s="80">
        <f t="shared" ref="U1806:U1869" si="291">S1806+T1806</f>
        <v>0</v>
      </c>
      <c r="V1806" s="81">
        <f t="shared" ref="V1806:V1869" si="292">N1806*$I1806</f>
        <v>0</v>
      </c>
      <c r="W1806" s="75">
        <f t="shared" ref="W1806:W1869" si="293">O1806*$I1806</f>
        <v>0</v>
      </c>
      <c r="X1806" s="75">
        <f t="shared" ref="X1806:X1869" si="294">P1806*$I1806</f>
        <v>0</v>
      </c>
      <c r="Y1806" s="75">
        <f t="shared" ref="Y1806:Y1869" si="295">Q1806*$I1806</f>
        <v>0</v>
      </c>
      <c r="Z1806" s="82">
        <f t="shared" ref="Z1806:Z1869" si="296">SUM(V1806:Y1806)</f>
        <v>0</v>
      </c>
      <c r="AA1806" s="75">
        <f t="shared" ref="AA1806:AA1869" si="297">S1806*$I1806</f>
        <v>0</v>
      </c>
      <c r="AB1806" s="75">
        <f t="shared" ref="AB1806:AB1869" si="298">T1806*$I1806</f>
        <v>0</v>
      </c>
      <c r="AC1806" s="82">
        <f t="shared" ref="AC1806:AC1869" si="299">AA1806+AB1806</f>
        <v>0</v>
      </c>
    </row>
    <row r="1807" spans="1:29" x14ac:dyDescent="0.35">
      <c r="A1807" s="70" t="str">
        <f>'Activity rawdata'!A1806</f>
        <v>BH5145-1-153</v>
      </c>
      <c r="B1807" s="71" t="str">
        <f>'Activity rawdata'!B1806</f>
        <v>COLB</v>
      </c>
      <c r="C1807" s="71" t="str">
        <f>IF('Activity rawdata'!C1806="PY","Planted",IF('Activity rawdata'!C1806="NY","Nat/Convert",IF('Activity rawdata'!C1806="NN","Nat/Nonconvert",IF('Activity rawdata'!C1806="OY","Planted"))))</f>
        <v>Planted</v>
      </c>
      <c r="D1807" s="70" t="str">
        <f>'Activity rawdata'!D1806</f>
        <v>STP3</v>
      </c>
      <c r="E1807" s="72" t="str">
        <f>'Activity rawdata'!E1806</f>
        <v>91</v>
      </c>
      <c r="F1807" s="73" t="str">
        <f>'Activity rawdata'!L1806</f>
        <v>NO</v>
      </c>
      <c r="G1807" s="72" t="str">
        <f>'Activity rawdata'!R1806</f>
        <v>2072</v>
      </c>
      <c r="H1807" s="72" t="str">
        <f>IF('Activity rawdata'!P1806="AHTHIN1","1st Thin",IF('Activity rawdata'!P1806="AHCC","Clearcut",IF('Activity rawdata'!P1806="AHTHSMZ","SMZ Thin",IF('Activity rawdata'!P1806="AHTHIN2","2nd Thin",IF('Activity rawdata'!P1806="AFERTE","Early Fert",IF('Activity rawdata'!P1806="AFERTM","Mid Fert",IF('Activity rawdata'!P1806="AFERTL","Late Fert",  IF('Activity rawdata'!P1806="ASP","Site Prep", IF('Activity rawdata'!P1806="APLT","Plant",  IF('Activity rawdata'!P1806="ANREG","Natural Regeneration"))))))))))</f>
        <v>Site Prep</v>
      </c>
      <c r="I1807" s="74">
        <f>'Activity rawdata'!O1806</f>
        <v>8.0299999999999994</v>
      </c>
      <c r="J1807" s="75">
        <f>'Activity rawdata'!N1806</f>
        <v>1</v>
      </c>
      <c r="K1807" s="75">
        <f>'Activity rawdata'!AC1806</f>
        <v>0</v>
      </c>
      <c r="L1807" s="75">
        <f>'Activity rawdata'!AD1806</f>
        <v>0</v>
      </c>
      <c r="M1807" s="76" t="str">
        <f>'Activity rawdata'!AE1806</f>
        <v>-</v>
      </c>
      <c r="N1807" s="83">
        <f>'Activity rawdata'!T1806+'Activity rawdata'!U1806</f>
        <v>0</v>
      </c>
      <c r="O1807" s="80">
        <f>'Activity rawdata'!V1806</f>
        <v>0</v>
      </c>
      <c r="P1807" s="80">
        <f>'Activity rawdata'!W1806</f>
        <v>0</v>
      </c>
      <c r="Q1807" s="80">
        <f>'Activity rawdata'!X1806</f>
        <v>0</v>
      </c>
      <c r="R1807" s="84">
        <f t="shared" si="290"/>
        <v>0</v>
      </c>
      <c r="S1807" s="80">
        <f>'Activity rawdata'!Z1806</f>
        <v>0</v>
      </c>
      <c r="T1807" s="80">
        <f>'Activity rawdata'!AA1806</f>
        <v>0</v>
      </c>
      <c r="U1807" s="80">
        <f t="shared" si="291"/>
        <v>0</v>
      </c>
      <c r="V1807" s="81">
        <f t="shared" si="292"/>
        <v>0</v>
      </c>
      <c r="W1807" s="75">
        <f t="shared" si="293"/>
        <v>0</v>
      </c>
      <c r="X1807" s="75">
        <f t="shared" si="294"/>
        <v>0</v>
      </c>
      <c r="Y1807" s="75">
        <f t="shared" si="295"/>
        <v>0</v>
      </c>
      <c r="Z1807" s="82">
        <f t="shared" si="296"/>
        <v>0</v>
      </c>
      <c r="AA1807" s="75">
        <f t="shared" si="297"/>
        <v>0</v>
      </c>
      <c r="AB1807" s="75">
        <f t="shared" si="298"/>
        <v>0</v>
      </c>
      <c r="AC1807" s="82">
        <f t="shared" si="299"/>
        <v>0</v>
      </c>
    </row>
    <row r="1808" spans="1:29" x14ac:dyDescent="0.35">
      <c r="A1808" s="70" t="str">
        <f>'Activity rawdata'!A1807</f>
        <v>BH5145-1-151</v>
      </c>
      <c r="B1808" s="71" t="str">
        <f>'Activity rawdata'!B1807</f>
        <v>COLB</v>
      </c>
      <c r="C1808" s="71" t="str">
        <f>IF('Activity rawdata'!C1807="PY","Planted",IF('Activity rawdata'!C1807="NY","Nat/Convert",IF('Activity rawdata'!C1807="NN","Nat/Nonconvert",IF('Activity rawdata'!C1807="OY","Planted"))))</f>
        <v>Planted</v>
      </c>
      <c r="D1808" s="70" t="str">
        <f>'Activity rawdata'!D1807</f>
        <v>STP3</v>
      </c>
      <c r="E1808" s="72" t="str">
        <f>'Activity rawdata'!E1807</f>
        <v>91</v>
      </c>
      <c r="F1808" s="73" t="str">
        <f>'Activity rawdata'!L1807</f>
        <v>NO</v>
      </c>
      <c r="G1808" s="72" t="str">
        <f>'Activity rawdata'!R1807</f>
        <v>2072</v>
      </c>
      <c r="H1808" s="72" t="str">
        <f>IF('Activity rawdata'!P1807="AHTHIN1","1st Thin",IF('Activity rawdata'!P1807="AHCC","Clearcut",IF('Activity rawdata'!P1807="AHTHSMZ","SMZ Thin",IF('Activity rawdata'!P1807="AHTHIN2","2nd Thin",IF('Activity rawdata'!P1807="AFERTE","Early Fert",IF('Activity rawdata'!P1807="AFERTM","Mid Fert",IF('Activity rawdata'!P1807="AFERTL","Late Fert",  IF('Activity rawdata'!P1807="ASP","Site Prep", IF('Activity rawdata'!P1807="APLT","Plant",  IF('Activity rawdata'!P1807="ANREG","Natural Regeneration"))))))))))</f>
        <v>Site Prep</v>
      </c>
      <c r="I1808" s="74">
        <f>'Activity rawdata'!O1807</f>
        <v>20.37</v>
      </c>
      <c r="J1808" s="75">
        <f>'Activity rawdata'!N1807</f>
        <v>1</v>
      </c>
      <c r="K1808" s="75">
        <f>'Activity rawdata'!AC1807</f>
        <v>0</v>
      </c>
      <c r="L1808" s="75">
        <f>'Activity rawdata'!AD1807</f>
        <v>0</v>
      </c>
      <c r="M1808" s="76" t="str">
        <f>'Activity rawdata'!AE1807</f>
        <v>-</v>
      </c>
      <c r="N1808" s="83">
        <f>'Activity rawdata'!T1807+'Activity rawdata'!U1807</f>
        <v>0</v>
      </c>
      <c r="O1808" s="80">
        <f>'Activity rawdata'!V1807</f>
        <v>0</v>
      </c>
      <c r="P1808" s="80">
        <f>'Activity rawdata'!W1807</f>
        <v>0</v>
      </c>
      <c r="Q1808" s="80">
        <f>'Activity rawdata'!X1807</f>
        <v>0</v>
      </c>
      <c r="R1808" s="84">
        <f t="shared" si="290"/>
        <v>0</v>
      </c>
      <c r="S1808" s="80">
        <f>'Activity rawdata'!Z1807</f>
        <v>0</v>
      </c>
      <c r="T1808" s="80">
        <f>'Activity rawdata'!AA1807</f>
        <v>0</v>
      </c>
      <c r="U1808" s="80">
        <f t="shared" si="291"/>
        <v>0</v>
      </c>
      <c r="V1808" s="81">
        <f t="shared" si="292"/>
        <v>0</v>
      </c>
      <c r="W1808" s="75">
        <f t="shared" si="293"/>
        <v>0</v>
      </c>
      <c r="X1808" s="75">
        <f t="shared" si="294"/>
        <v>0</v>
      </c>
      <c r="Y1808" s="75">
        <f t="shared" si="295"/>
        <v>0</v>
      </c>
      <c r="Z1808" s="82">
        <f t="shared" si="296"/>
        <v>0</v>
      </c>
      <c r="AA1808" s="75">
        <f t="shared" si="297"/>
        <v>0</v>
      </c>
      <c r="AB1808" s="75">
        <f t="shared" si="298"/>
        <v>0</v>
      </c>
      <c r="AC1808" s="82">
        <f t="shared" si="299"/>
        <v>0</v>
      </c>
    </row>
    <row r="1809" spans="1:29" x14ac:dyDescent="0.35">
      <c r="A1809" s="70" t="str">
        <f>'Activity rawdata'!A1808</f>
        <v>BH1429-1-10</v>
      </c>
      <c r="B1809" s="71" t="str">
        <f>'Activity rawdata'!B1808</f>
        <v>CSLB</v>
      </c>
      <c r="C1809" s="71" t="str">
        <f>IF('Activity rawdata'!C1808="PY","Planted",IF('Activity rawdata'!C1808="NY","Nat/Convert",IF('Activity rawdata'!C1808="NN","Nat/Nonconvert",IF('Activity rawdata'!C1808="OY","Planted"))))</f>
        <v>Planted</v>
      </c>
      <c r="D1809" s="70" t="str">
        <f>'Activity rawdata'!D1808</f>
        <v>STP3</v>
      </c>
      <c r="E1809" s="72" t="str">
        <f>'Activity rawdata'!E1808</f>
        <v>82</v>
      </c>
      <c r="F1809" s="73" t="str">
        <f>'Activity rawdata'!L1808</f>
        <v>NO</v>
      </c>
      <c r="G1809" s="72" t="str">
        <f>'Activity rawdata'!R1808</f>
        <v>2072</v>
      </c>
      <c r="H1809" s="72" t="str">
        <f>IF('Activity rawdata'!P1808="AHTHIN1","1st Thin",IF('Activity rawdata'!P1808="AHCC","Clearcut",IF('Activity rawdata'!P1808="AHTHSMZ","SMZ Thin",IF('Activity rawdata'!P1808="AHTHIN2","2nd Thin",IF('Activity rawdata'!P1808="AFERTE","Early Fert",IF('Activity rawdata'!P1808="AFERTM","Mid Fert",IF('Activity rawdata'!P1808="AFERTL","Late Fert",  IF('Activity rawdata'!P1808="ASP","Site Prep", IF('Activity rawdata'!P1808="APLT","Plant",  IF('Activity rawdata'!P1808="ANREG","Natural Regeneration"))))))))))</f>
        <v>Plant</v>
      </c>
      <c r="I1809" s="74">
        <f>'Activity rawdata'!O1808</f>
        <v>37.869999999999997</v>
      </c>
      <c r="J1809" s="75">
        <f>'Activity rawdata'!N1808</f>
        <v>1</v>
      </c>
      <c r="K1809" s="75">
        <f>'Activity rawdata'!AC1808</f>
        <v>0</v>
      </c>
      <c r="L1809" s="75">
        <f>'Activity rawdata'!AD1808</f>
        <v>0</v>
      </c>
      <c r="M1809" s="76" t="str">
        <f>'Activity rawdata'!AE1808</f>
        <v>-</v>
      </c>
      <c r="N1809" s="83">
        <f>'Activity rawdata'!T1808+'Activity rawdata'!U1808</f>
        <v>0</v>
      </c>
      <c r="O1809" s="80">
        <f>'Activity rawdata'!V1808</f>
        <v>0</v>
      </c>
      <c r="P1809" s="80">
        <f>'Activity rawdata'!W1808</f>
        <v>0</v>
      </c>
      <c r="Q1809" s="80">
        <f>'Activity rawdata'!X1808</f>
        <v>0</v>
      </c>
      <c r="R1809" s="84">
        <f t="shared" si="290"/>
        <v>0</v>
      </c>
      <c r="S1809" s="80">
        <f>'Activity rawdata'!Z1808</f>
        <v>0</v>
      </c>
      <c r="T1809" s="80">
        <f>'Activity rawdata'!AA1808</f>
        <v>0</v>
      </c>
      <c r="U1809" s="80">
        <f t="shared" si="291"/>
        <v>0</v>
      </c>
      <c r="V1809" s="81">
        <f t="shared" si="292"/>
        <v>0</v>
      </c>
      <c r="W1809" s="75">
        <f t="shared" si="293"/>
        <v>0</v>
      </c>
      <c r="X1809" s="75">
        <f t="shared" si="294"/>
        <v>0</v>
      </c>
      <c r="Y1809" s="75">
        <f t="shared" si="295"/>
        <v>0</v>
      </c>
      <c r="Z1809" s="82">
        <f t="shared" si="296"/>
        <v>0</v>
      </c>
      <c r="AA1809" s="75">
        <f t="shared" si="297"/>
        <v>0</v>
      </c>
      <c r="AB1809" s="75">
        <f t="shared" si="298"/>
        <v>0</v>
      </c>
      <c r="AC1809" s="82">
        <f t="shared" si="299"/>
        <v>0</v>
      </c>
    </row>
    <row r="1810" spans="1:29" x14ac:dyDescent="0.35">
      <c r="A1810" s="70" t="str">
        <f>'Activity rawdata'!A1809</f>
        <v>BH5135-1-135</v>
      </c>
      <c r="B1810" s="71" t="str">
        <f>'Activity rawdata'!B1809</f>
        <v>CSLB</v>
      </c>
      <c r="C1810" s="71" t="str">
        <f>IF('Activity rawdata'!C1809="PY","Planted",IF('Activity rawdata'!C1809="NY","Nat/Convert",IF('Activity rawdata'!C1809="NN","Nat/Nonconvert",IF('Activity rawdata'!C1809="OY","Planted"))))</f>
        <v>Planted</v>
      </c>
      <c r="D1810" s="70" t="str">
        <f>'Activity rawdata'!D1809</f>
        <v>STP3</v>
      </c>
      <c r="E1810" s="72" t="str">
        <f>'Activity rawdata'!E1809</f>
        <v>80</v>
      </c>
      <c r="F1810" s="73" t="str">
        <f>'Activity rawdata'!L1809</f>
        <v>NO</v>
      </c>
      <c r="G1810" s="72" t="str">
        <f>'Activity rawdata'!R1809</f>
        <v>2072</v>
      </c>
      <c r="H1810" s="72" t="str">
        <f>IF('Activity rawdata'!P1809="AHTHIN1","1st Thin",IF('Activity rawdata'!P1809="AHCC","Clearcut",IF('Activity rawdata'!P1809="AHTHSMZ","SMZ Thin",IF('Activity rawdata'!P1809="AHTHIN2","2nd Thin",IF('Activity rawdata'!P1809="AFERTE","Early Fert",IF('Activity rawdata'!P1809="AFERTM","Mid Fert",IF('Activity rawdata'!P1809="AFERTL","Late Fert",  IF('Activity rawdata'!P1809="ASP","Site Prep", IF('Activity rawdata'!P1809="APLT","Plant",  IF('Activity rawdata'!P1809="ANREG","Natural Regeneration"))))))))))</f>
        <v>Plant</v>
      </c>
      <c r="I1810" s="74">
        <f>'Activity rawdata'!O1809</f>
        <v>17.57</v>
      </c>
      <c r="J1810" s="75">
        <f>'Activity rawdata'!N1809</f>
        <v>1</v>
      </c>
      <c r="K1810" s="75">
        <f>'Activity rawdata'!AC1809</f>
        <v>0</v>
      </c>
      <c r="L1810" s="75">
        <f>'Activity rawdata'!AD1809</f>
        <v>0</v>
      </c>
      <c r="M1810" s="76" t="str">
        <f>'Activity rawdata'!AE1809</f>
        <v>-</v>
      </c>
      <c r="N1810" s="83">
        <f>'Activity rawdata'!T1809+'Activity rawdata'!U1809</f>
        <v>0</v>
      </c>
      <c r="O1810" s="80">
        <f>'Activity rawdata'!V1809</f>
        <v>0</v>
      </c>
      <c r="P1810" s="80">
        <f>'Activity rawdata'!W1809</f>
        <v>0</v>
      </c>
      <c r="Q1810" s="80">
        <f>'Activity rawdata'!X1809</f>
        <v>0</v>
      </c>
      <c r="R1810" s="84">
        <f t="shared" si="290"/>
        <v>0</v>
      </c>
      <c r="S1810" s="80">
        <f>'Activity rawdata'!Z1809</f>
        <v>0</v>
      </c>
      <c r="T1810" s="80">
        <f>'Activity rawdata'!AA1809</f>
        <v>0</v>
      </c>
      <c r="U1810" s="80">
        <f t="shared" si="291"/>
        <v>0</v>
      </c>
      <c r="V1810" s="81">
        <f t="shared" si="292"/>
        <v>0</v>
      </c>
      <c r="W1810" s="75">
        <f t="shared" si="293"/>
        <v>0</v>
      </c>
      <c r="X1810" s="75">
        <f t="shared" si="294"/>
        <v>0</v>
      </c>
      <c r="Y1810" s="75">
        <f t="shared" si="295"/>
        <v>0</v>
      </c>
      <c r="Z1810" s="82">
        <f t="shared" si="296"/>
        <v>0</v>
      </c>
      <c r="AA1810" s="75">
        <f t="shared" si="297"/>
        <v>0</v>
      </c>
      <c r="AB1810" s="75">
        <f t="shared" si="298"/>
        <v>0</v>
      </c>
      <c r="AC1810" s="82">
        <f t="shared" si="299"/>
        <v>0</v>
      </c>
    </row>
    <row r="1811" spans="1:29" x14ac:dyDescent="0.35">
      <c r="A1811" s="70" t="str">
        <f>'Activity rawdata'!A1810</f>
        <v>BH6112-1-222</v>
      </c>
      <c r="B1811" s="71" t="str">
        <f>'Activity rawdata'!B1810</f>
        <v>CSLB</v>
      </c>
      <c r="C1811" s="71" t="str">
        <f>IF('Activity rawdata'!C1810="PY","Planted",IF('Activity rawdata'!C1810="NY","Nat/Convert",IF('Activity rawdata'!C1810="NN","Nat/Nonconvert",IF('Activity rawdata'!C1810="OY","Planted"))))</f>
        <v>Planted</v>
      </c>
      <c r="D1811" s="70" t="str">
        <f>'Activity rawdata'!D1810</f>
        <v>STP3</v>
      </c>
      <c r="E1811" s="72" t="str">
        <f>'Activity rawdata'!E1810</f>
        <v>80</v>
      </c>
      <c r="F1811" s="73" t="str">
        <f>'Activity rawdata'!L1810</f>
        <v>NO</v>
      </c>
      <c r="G1811" s="72" t="str">
        <f>'Activity rawdata'!R1810</f>
        <v>2072</v>
      </c>
      <c r="H1811" s="72" t="str">
        <f>IF('Activity rawdata'!P1810="AHTHIN1","1st Thin",IF('Activity rawdata'!P1810="AHCC","Clearcut",IF('Activity rawdata'!P1810="AHTHSMZ","SMZ Thin",IF('Activity rawdata'!P1810="AHTHIN2","2nd Thin",IF('Activity rawdata'!P1810="AFERTE","Early Fert",IF('Activity rawdata'!P1810="AFERTM","Mid Fert",IF('Activity rawdata'!P1810="AFERTL","Late Fert",  IF('Activity rawdata'!P1810="ASP","Site Prep", IF('Activity rawdata'!P1810="APLT","Plant",  IF('Activity rawdata'!P1810="ANREG","Natural Regeneration"))))))))))</f>
        <v>Plant</v>
      </c>
      <c r="I1811" s="74">
        <f>'Activity rawdata'!O1810</f>
        <v>10.95</v>
      </c>
      <c r="J1811" s="75">
        <f>'Activity rawdata'!N1810</f>
        <v>1</v>
      </c>
      <c r="K1811" s="75">
        <f>'Activity rawdata'!AC1810</f>
        <v>0</v>
      </c>
      <c r="L1811" s="75">
        <f>'Activity rawdata'!AD1810</f>
        <v>0</v>
      </c>
      <c r="M1811" s="76" t="str">
        <f>'Activity rawdata'!AE1810</f>
        <v>-</v>
      </c>
      <c r="N1811" s="83">
        <f>'Activity rawdata'!T1810+'Activity rawdata'!U1810</f>
        <v>0</v>
      </c>
      <c r="O1811" s="80">
        <f>'Activity rawdata'!V1810</f>
        <v>0</v>
      </c>
      <c r="P1811" s="80">
        <f>'Activity rawdata'!W1810</f>
        <v>0</v>
      </c>
      <c r="Q1811" s="80">
        <f>'Activity rawdata'!X1810</f>
        <v>0</v>
      </c>
      <c r="R1811" s="84">
        <f t="shared" si="290"/>
        <v>0</v>
      </c>
      <c r="S1811" s="80">
        <f>'Activity rawdata'!Z1810</f>
        <v>0</v>
      </c>
      <c r="T1811" s="80">
        <f>'Activity rawdata'!AA1810</f>
        <v>0</v>
      </c>
      <c r="U1811" s="80">
        <f t="shared" si="291"/>
        <v>0</v>
      </c>
      <c r="V1811" s="81">
        <f t="shared" si="292"/>
        <v>0</v>
      </c>
      <c r="W1811" s="75">
        <f t="shared" si="293"/>
        <v>0</v>
      </c>
      <c r="X1811" s="75">
        <f t="shared" si="294"/>
        <v>0</v>
      </c>
      <c r="Y1811" s="75">
        <f t="shared" si="295"/>
        <v>0</v>
      </c>
      <c r="Z1811" s="82">
        <f t="shared" si="296"/>
        <v>0</v>
      </c>
      <c r="AA1811" s="75">
        <f t="shared" si="297"/>
        <v>0</v>
      </c>
      <c r="AB1811" s="75">
        <f t="shared" si="298"/>
        <v>0</v>
      </c>
      <c r="AC1811" s="82">
        <f t="shared" si="299"/>
        <v>0</v>
      </c>
    </row>
    <row r="1812" spans="1:29" x14ac:dyDescent="0.35">
      <c r="A1812" s="70" t="str">
        <f>'Activity rawdata'!A1811</f>
        <v>BH5132-1-123</v>
      </c>
      <c r="B1812" s="71" t="str">
        <f>'Activity rawdata'!B1811</f>
        <v>CSLB</v>
      </c>
      <c r="C1812" s="71" t="str">
        <f>IF('Activity rawdata'!C1811="PY","Planted",IF('Activity rawdata'!C1811="NY","Nat/Convert",IF('Activity rawdata'!C1811="NN","Nat/Nonconvert",IF('Activity rawdata'!C1811="OY","Planted"))))</f>
        <v>Planted</v>
      </c>
      <c r="D1812" s="70" t="str">
        <f>'Activity rawdata'!D1811</f>
        <v>STP3</v>
      </c>
      <c r="E1812" s="72" t="str">
        <f>'Activity rawdata'!E1811</f>
        <v>79</v>
      </c>
      <c r="F1812" s="73" t="str">
        <f>'Activity rawdata'!L1811</f>
        <v>NO</v>
      </c>
      <c r="G1812" s="72" t="str">
        <f>'Activity rawdata'!R1811</f>
        <v>2072</v>
      </c>
      <c r="H1812" s="72" t="str">
        <f>IF('Activity rawdata'!P1811="AHTHIN1","1st Thin",IF('Activity rawdata'!P1811="AHCC","Clearcut",IF('Activity rawdata'!P1811="AHTHSMZ","SMZ Thin",IF('Activity rawdata'!P1811="AHTHIN2","2nd Thin",IF('Activity rawdata'!P1811="AFERTE","Early Fert",IF('Activity rawdata'!P1811="AFERTM","Mid Fert",IF('Activity rawdata'!P1811="AFERTL","Late Fert",  IF('Activity rawdata'!P1811="ASP","Site Prep", IF('Activity rawdata'!P1811="APLT","Plant",  IF('Activity rawdata'!P1811="ANREG","Natural Regeneration"))))))))))</f>
        <v>Plant</v>
      </c>
      <c r="I1812" s="74">
        <f>'Activity rawdata'!O1811</f>
        <v>64.349999999999994</v>
      </c>
      <c r="J1812" s="75">
        <f>'Activity rawdata'!N1811</f>
        <v>1</v>
      </c>
      <c r="K1812" s="75">
        <f>'Activity rawdata'!AC1811</f>
        <v>0</v>
      </c>
      <c r="L1812" s="75">
        <f>'Activity rawdata'!AD1811</f>
        <v>0</v>
      </c>
      <c r="M1812" s="76" t="str">
        <f>'Activity rawdata'!AE1811</f>
        <v>-</v>
      </c>
      <c r="N1812" s="83">
        <f>'Activity rawdata'!T1811+'Activity rawdata'!U1811</f>
        <v>0</v>
      </c>
      <c r="O1812" s="80">
        <f>'Activity rawdata'!V1811</f>
        <v>0</v>
      </c>
      <c r="P1812" s="80">
        <f>'Activity rawdata'!W1811</f>
        <v>0</v>
      </c>
      <c r="Q1812" s="80">
        <f>'Activity rawdata'!X1811</f>
        <v>0</v>
      </c>
      <c r="R1812" s="84">
        <f t="shared" si="290"/>
        <v>0</v>
      </c>
      <c r="S1812" s="80">
        <f>'Activity rawdata'!Z1811</f>
        <v>0</v>
      </c>
      <c r="T1812" s="80">
        <f>'Activity rawdata'!AA1811</f>
        <v>0</v>
      </c>
      <c r="U1812" s="80">
        <f t="shared" si="291"/>
        <v>0</v>
      </c>
      <c r="V1812" s="81">
        <f t="shared" si="292"/>
        <v>0</v>
      </c>
      <c r="W1812" s="75">
        <f t="shared" si="293"/>
        <v>0</v>
      </c>
      <c r="X1812" s="75">
        <f t="shared" si="294"/>
        <v>0</v>
      </c>
      <c r="Y1812" s="75">
        <f t="shared" si="295"/>
        <v>0</v>
      </c>
      <c r="Z1812" s="82">
        <f t="shared" si="296"/>
        <v>0</v>
      </c>
      <c r="AA1812" s="75">
        <f t="shared" si="297"/>
        <v>0</v>
      </c>
      <c r="AB1812" s="75">
        <f t="shared" si="298"/>
        <v>0</v>
      </c>
      <c r="AC1812" s="82">
        <f t="shared" si="299"/>
        <v>0</v>
      </c>
    </row>
    <row r="1813" spans="1:29" x14ac:dyDescent="0.35">
      <c r="A1813" s="70" t="str">
        <f>'Activity rawdata'!A1812</f>
        <v>BH6112-1-377</v>
      </c>
      <c r="B1813" s="71" t="str">
        <f>'Activity rawdata'!B1812</f>
        <v>CSLB</v>
      </c>
      <c r="C1813" s="71" t="str">
        <f>IF('Activity rawdata'!C1812="PY","Planted",IF('Activity rawdata'!C1812="NY","Nat/Convert",IF('Activity rawdata'!C1812="NN","Nat/Nonconvert",IF('Activity rawdata'!C1812="OY","Planted"))))</f>
        <v>Planted</v>
      </c>
      <c r="D1813" s="70" t="str">
        <f>'Activity rawdata'!D1812</f>
        <v>STP3</v>
      </c>
      <c r="E1813" s="72" t="str">
        <f>'Activity rawdata'!E1812</f>
        <v>74</v>
      </c>
      <c r="F1813" s="73" t="str">
        <f>'Activity rawdata'!L1812</f>
        <v>NO</v>
      </c>
      <c r="G1813" s="72" t="str">
        <f>'Activity rawdata'!R1812</f>
        <v>2072</v>
      </c>
      <c r="H1813" s="72" t="str">
        <f>IF('Activity rawdata'!P1812="AHTHIN1","1st Thin",IF('Activity rawdata'!P1812="AHCC","Clearcut",IF('Activity rawdata'!P1812="AHTHSMZ","SMZ Thin",IF('Activity rawdata'!P1812="AHTHIN2","2nd Thin",IF('Activity rawdata'!P1812="AFERTE","Early Fert",IF('Activity rawdata'!P1812="AFERTM","Mid Fert",IF('Activity rawdata'!P1812="AFERTL","Late Fert",  IF('Activity rawdata'!P1812="ASP","Site Prep", IF('Activity rawdata'!P1812="APLT","Plant",  IF('Activity rawdata'!P1812="ANREG","Natural Regeneration"))))))))))</f>
        <v>Plant</v>
      </c>
      <c r="I1813" s="74">
        <f>'Activity rawdata'!O1812</f>
        <v>34.85</v>
      </c>
      <c r="J1813" s="75">
        <f>'Activity rawdata'!N1812</f>
        <v>1</v>
      </c>
      <c r="K1813" s="75">
        <f>'Activity rawdata'!AC1812</f>
        <v>0</v>
      </c>
      <c r="L1813" s="75">
        <f>'Activity rawdata'!AD1812</f>
        <v>0</v>
      </c>
      <c r="M1813" s="76" t="str">
        <f>'Activity rawdata'!AE1812</f>
        <v>-</v>
      </c>
      <c r="N1813" s="83">
        <f>'Activity rawdata'!T1812+'Activity rawdata'!U1812</f>
        <v>0</v>
      </c>
      <c r="O1813" s="80">
        <f>'Activity rawdata'!V1812</f>
        <v>0</v>
      </c>
      <c r="P1813" s="80">
        <f>'Activity rawdata'!W1812</f>
        <v>0</v>
      </c>
      <c r="Q1813" s="80">
        <f>'Activity rawdata'!X1812</f>
        <v>0</v>
      </c>
      <c r="R1813" s="84">
        <f t="shared" si="290"/>
        <v>0</v>
      </c>
      <c r="S1813" s="80">
        <f>'Activity rawdata'!Z1812</f>
        <v>0</v>
      </c>
      <c r="T1813" s="80">
        <f>'Activity rawdata'!AA1812</f>
        <v>0</v>
      </c>
      <c r="U1813" s="80">
        <f t="shared" si="291"/>
        <v>0</v>
      </c>
      <c r="V1813" s="81">
        <f t="shared" si="292"/>
        <v>0</v>
      </c>
      <c r="W1813" s="75">
        <f t="shared" si="293"/>
        <v>0</v>
      </c>
      <c r="X1813" s="75">
        <f t="shared" si="294"/>
        <v>0</v>
      </c>
      <c r="Y1813" s="75">
        <f t="shared" si="295"/>
        <v>0</v>
      </c>
      <c r="Z1813" s="82">
        <f t="shared" si="296"/>
        <v>0</v>
      </c>
      <c r="AA1813" s="75">
        <f t="shared" si="297"/>
        <v>0</v>
      </c>
      <c r="AB1813" s="75">
        <f t="shared" si="298"/>
        <v>0</v>
      </c>
      <c r="AC1813" s="82">
        <f t="shared" si="299"/>
        <v>0</v>
      </c>
    </row>
    <row r="1814" spans="1:29" x14ac:dyDescent="0.35">
      <c r="A1814" s="70" t="str">
        <f>'Activity rawdata'!A1813</f>
        <v>BH5149-1-161</v>
      </c>
      <c r="B1814" s="71" t="str">
        <f>'Activity rawdata'!B1813</f>
        <v>CSLB</v>
      </c>
      <c r="C1814" s="71" t="str">
        <f>IF('Activity rawdata'!C1813="PY","Planted",IF('Activity rawdata'!C1813="NY","Nat/Convert",IF('Activity rawdata'!C1813="NN","Nat/Nonconvert",IF('Activity rawdata'!C1813="OY","Planted"))))</f>
        <v>Planted</v>
      </c>
      <c r="D1814" s="70" t="str">
        <f>'Activity rawdata'!D1813</f>
        <v>STP3</v>
      </c>
      <c r="E1814" s="72" t="str">
        <f>'Activity rawdata'!E1813</f>
        <v>62</v>
      </c>
      <c r="F1814" s="73" t="str">
        <f>'Activity rawdata'!L1813</f>
        <v>NO</v>
      </c>
      <c r="G1814" s="72" t="str">
        <f>'Activity rawdata'!R1813</f>
        <v>2072</v>
      </c>
      <c r="H1814" s="72" t="str">
        <f>IF('Activity rawdata'!P1813="AHTHIN1","1st Thin",IF('Activity rawdata'!P1813="AHCC","Clearcut",IF('Activity rawdata'!P1813="AHTHSMZ","SMZ Thin",IF('Activity rawdata'!P1813="AHTHIN2","2nd Thin",IF('Activity rawdata'!P1813="AFERTE","Early Fert",IF('Activity rawdata'!P1813="AFERTM","Mid Fert",IF('Activity rawdata'!P1813="AFERTL","Late Fert",  IF('Activity rawdata'!P1813="ASP","Site Prep", IF('Activity rawdata'!P1813="APLT","Plant",  IF('Activity rawdata'!P1813="ANREG","Natural Regeneration"))))))))))</f>
        <v>Plant</v>
      </c>
      <c r="I1814" s="74">
        <f>'Activity rawdata'!O1813</f>
        <v>26.06</v>
      </c>
      <c r="J1814" s="75">
        <f>'Activity rawdata'!N1813</f>
        <v>1</v>
      </c>
      <c r="K1814" s="75">
        <f>'Activity rawdata'!AC1813</f>
        <v>0</v>
      </c>
      <c r="L1814" s="75">
        <f>'Activity rawdata'!AD1813</f>
        <v>0</v>
      </c>
      <c r="M1814" s="76" t="str">
        <f>'Activity rawdata'!AE1813</f>
        <v>-</v>
      </c>
      <c r="N1814" s="83">
        <f>'Activity rawdata'!T1813+'Activity rawdata'!U1813</f>
        <v>0</v>
      </c>
      <c r="O1814" s="80">
        <f>'Activity rawdata'!V1813</f>
        <v>0</v>
      </c>
      <c r="P1814" s="80">
        <f>'Activity rawdata'!W1813</f>
        <v>0</v>
      </c>
      <c r="Q1814" s="80">
        <f>'Activity rawdata'!X1813</f>
        <v>0</v>
      </c>
      <c r="R1814" s="84">
        <f t="shared" si="290"/>
        <v>0</v>
      </c>
      <c r="S1814" s="80">
        <f>'Activity rawdata'!Z1813</f>
        <v>0</v>
      </c>
      <c r="T1814" s="80">
        <f>'Activity rawdata'!AA1813</f>
        <v>0</v>
      </c>
      <c r="U1814" s="80">
        <f t="shared" si="291"/>
        <v>0</v>
      </c>
      <c r="V1814" s="81">
        <f t="shared" si="292"/>
        <v>0</v>
      </c>
      <c r="W1814" s="75">
        <f t="shared" si="293"/>
        <v>0</v>
      </c>
      <c r="X1814" s="75">
        <f t="shared" si="294"/>
        <v>0</v>
      </c>
      <c r="Y1814" s="75">
        <f t="shared" si="295"/>
        <v>0</v>
      </c>
      <c r="Z1814" s="82">
        <f t="shared" si="296"/>
        <v>0</v>
      </c>
      <c r="AA1814" s="75">
        <f t="shared" si="297"/>
        <v>0</v>
      </c>
      <c r="AB1814" s="75">
        <f t="shared" si="298"/>
        <v>0</v>
      </c>
      <c r="AC1814" s="82">
        <f t="shared" si="299"/>
        <v>0</v>
      </c>
    </row>
    <row r="1815" spans="1:29" x14ac:dyDescent="0.35">
      <c r="A1815" s="70" t="str">
        <f>'Activity rawdata'!A1814</f>
        <v>BH5149-1-157</v>
      </c>
      <c r="B1815" s="71" t="str">
        <f>'Activity rawdata'!B1814</f>
        <v>CSLB</v>
      </c>
      <c r="C1815" s="71" t="str">
        <f>IF('Activity rawdata'!C1814="PY","Planted",IF('Activity rawdata'!C1814="NY","Nat/Convert",IF('Activity rawdata'!C1814="NN","Nat/Nonconvert",IF('Activity rawdata'!C1814="OY","Planted"))))</f>
        <v>Planted</v>
      </c>
      <c r="D1815" s="70" t="str">
        <f>'Activity rawdata'!D1814</f>
        <v>STP3</v>
      </c>
      <c r="E1815" s="72" t="str">
        <f>'Activity rawdata'!E1814</f>
        <v>78</v>
      </c>
      <c r="F1815" s="73" t="str">
        <f>'Activity rawdata'!L1814</f>
        <v>NO</v>
      </c>
      <c r="G1815" s="72" t="str">
        <f>'Activity rawdata'!R1814</f>
        <v>2072</v>
      </c>
      <c r="H1815" s="72" t="str">
        <f>IF('Activity rawdata'!P1814="AHTHIN1","1st Thin",IF('Activity rawdata'!P1814="AHCC","Clearcut",IF('Activity rawdata'!P1814="AHTHSMZ","SMZ Thin",IF('Activity rawdata'!P1814="AHTHIN2","2nd Thin",IF('Activity rawdata'!P1814="AFERTE","Early Fert",IF('Activity rawdata'!P1814="AFERTM","Mid Fert",IF('Activity rawdata'!P1814="AFERTL","Late Fert",  IF('Activity rawdata'!P1814="ASP","Site Prep", IF('Activity rawdata'!P1814="APLT","Plant",  IF('Activity rawdata'!P1814="ANREG","Natural Regeneration"))))))))))</f>
        <v>Plant</v>
      </c>
      <c r="I1815" s="74">
        <f>'Activity rawdata'!O1814</f>
        <v>119.68</v>
      </c>
      <c r="J1815" s="75">
        <f>'Activity rawdata'!N1814</f>
        <v>1</v>
      </c>
      <c r="K1815" s="75">
        <f>'Activity rawdata'!AC1814</f>
        <v>0</v>
      </c>
      <c r="L1815" s="75">
        <f>'Activity rawdata'!AD1814</f>
        <v>0</v>
      </c>
      <c r="M1815" s="76" t="str">
        <f>'Activity rawdata'!AE1814</f>
        <v>-</v>
      </c>
      <c r="N1815" s="83">
        <f>'Activity rawdata'!T1814+'Activity rawdata'!U1814</f>
        <v>0</v>
      </c>
      <c r="O1815" s="80">
        <f>'Activity rawdata'!V1814</f>
        <v>0</v>
      </c>
      <c r="P1815" s="80">
        <f>'Activity rawdata'!W1814</f>
        <v>0</v>
      </c>
      <c r="Q1815" s="80">
        <f>'Activity rawdata'!X1814</f>
        <v>0</v>
      </c>
      <c r="R1815" s="84">
        <f t="shared" si="290"/>
        <v>0</v>
      </c>
      <c r="S1815" s="80">
        <f>'Activity rawdata'!Z1814</f>
        <v>0</v>
      </c>
      <c r="T1815" s="80">
        <f>'Activity rawdata'!AA1814</f>
        <v>0</v>
      </c>
      <c r="U1815" s="80">
        <f t="shared" si="291"/>
        <v>0</v>
      </c>
      <c r="V1815" s="81">
        <f t="shared" si="292"/>
        <v>0</v>
      </c>
      <c r="W1815" s="75">
        <f t="shared" si="293"/>
        <v>0</v>
      </c>
      <c r="X1815" s="75">
        <f t="shared" si="294"/>
        <v>0</v>
      </c>
      <c r="Y1815" s="75">
        <f t="shared" si="295"/>
        <v>0</v>
      </c>
      <c r="Z1815" s="82">
        <f t="shared" si="296"/>
        <v>0</v>
      </c>
      <c r="AA1815" s="75">
        <f t="shared" si="297"/>
        <v>0</v>
      </c>
      <c r="AB1815" s="75">
        <f t="shared" si="298"/>
        <v>0</v>
      </c>
      <c r="AC1815" s="82">
        <f t="shared" si="299"/>
        <v>0</v>
      </c>
    </row>
    <row r="1816" spans="1:29" x14ac:dyDescent="0.35">
      <c r="A1816" s="70" t="str">
        <f>'Activity rawdata'!A1815</f>
        <v>BH4023-1-95</v>
      </c>
      <c r="B1816" s="71" t="str">
        <f>'Activity rawdata'!B1815</f>
        <v>CSLB</v>
      </c>
      <c r="C1816" s="71" t="str">
        <f>IF('Activity rawdata'!C1815="PY","Planted",IF('Activity rawdata'!C1815="NY","Nat/Convert",IF('Activity rawdata'!C1815="NN","Nat/Nonconvert",IF('Activity rawdata'!C1815="OY","Planted"))))</f>
        <v>Planted</v>
      </c>
      <c r="D1816" s="70" t="str">
        <f>'Activity rawdata'!D1815</f>
        <v>STP3</v>
      </c>
      <c r="E1816" s="72" t="str">
        <f>'Activity rawdata'!E1815</f>
        <v>73</v>
      </c>
      <c r="F1816" s="73" t="str">
        <f>'Activity rawdata'!L1815</f>
        <v>NO</v>
      </c>
      <c r="G1816" s="72" t="str">
        <f>'Activity rawdata'!R1815</f>
        <v>2072</v>
      </c>
      <c r="H1816" s="72" t="str">
        <f>IF('Activity rawdata'!P1815="AHTHIN1","1st Thin",IF('Activity rawdata'!P1815="AHCC","Clearcut",IF('Activity rawdata'!P1815="AHTHSMZ","SMZ Thin",IF('Activity rawdata'!P1815="AHTHIN2","2nd Thin",IF('Activity rawdata'!P1815="AFERTE","Early Fert",IF('Activity rawdata'!P1815="AFERTM","Mid Fert",IF('Activity rawdata'!P1815="AFERTL","Late Fert",  IF('Activity rawdata'!P1815="ASP","Site Prep", IF('Activity rawdata'!P1815="APLT","Plant",  IF('Activity rawdata'!P1815="ANREG","Natural Regeneration"))))))))))</f>
        <v>Plant</v>
      </c>
      <c r="I1816" s="74">
        <f>'Activity rawdata'!O1815</f>
        <v>201.8</v>
      </c>
      <c r="J1816" s="75">
        <f>'Activity rawdata'!N1815</f>
        <v>1</v>
      </c>
      <c r="K1816" s="75">
        <f>'Activity rawdata'!AC1815</f>
        <v>0</v>
      </c>
      <c r="L1816" s="75">
        <f>'Activity rawdata'!AD1815</f>
        <v>0</v>
      </c>
      <c r="M1816" s="76" t="str">
        <f>'Activity rawdata'!AE1815</f>
        <v>-</v>
      </c>
      <c r="N1816" s="83">
        <f>'Activity rawdata'!T1815+'Activity rawdata'!U1815</f>
        <v>0</v>
      </c>
      <c r="O1816" s="80">
        <f>'Activity rawdata'!V1815</f>
        <v>0</v>
      </c>
      <c r="P1816" s="80">
        <f>'Activity rawdata'!W1815</f>
        <v>0</v>
      </c>
      <c r="Q1816" s="80">
        <f>'Activity rawdata'!X1815</f>
        <v>0</v>
      </c>
      <c r="R1816" s="84">
        <f t="shared" si="290"/>
        <v>0</v>
      </c>
      <c r="S1816" s="80">
        <f>'Activity rawdata'!Z1815</f>
        <v>0</v>
      </c>
      <c r="T1816" s="80">
        <f>'Activity rawdata'!AA1815</f>
        <v>0</v>
      </c>
      <c r="U1816" s="80">
        <f t="shared" si="291"/>
        <v>0</v>
      </c>
      <c r="V1816" s="81">
        <f t="shared" si="292"/>
        <v>0</v>
      </c>
      <c r="W1816" s="75">
        <f t="shared" si="293"/>
        <v>0</v>
      </c>
      <c r="X1816" s="75">
        <f t="shared" si="294"/>
        <v>0</v>
      </c>
      <c r="Y1816" s="75">
        <f t="shared" si="295"/>
        <v>0</v>
      </c>
      <c r="Z1816" s="82">
        <f t="shared" si="296"/>
        <v>0</v>
      </c>
      <c r="AA1816" s="75">
        <f t="shared" si="297"/>
        <v>0</v>
      </c>
      <c r="AB1816" s="75">
        <f t="shared" si="298"/>
        <v>0</v>
      </c>
      <c r="AC1816" s="82">
        <f t="shared" si="299"/>
        <v>0</v>
      </c>
    </row>
    <row r="1817" spans="1:29" x14ac:dyDescent="0.35">
      <c r="A1817" s="70" t="str">
        <f>'Activity rawdata'!A1816</f>
        <v>BH6112-1-231</v>
      </c>
      <c r="B1817" s="71" t="str">
        <f>'Activity rawdata'!B1816</f>
        <v>CSLB</v>
      </c>
      <c r="C1817" s="71" t="str">
        <f>IF('Activity rawdata'!C1816="PY","Planted",IF('Activity rawdata'!C1816="NY","Nat/Convert",IF('Activity rawdata'!C1816="NN","Nat/Nonconvert",IF('Activity rawdata'!C1816="OY","Planted"))))</f>
        <v>Planted</v>
      </c>
      <c r="D1817" s="70" t="str">
        <f>'Activity rawdata'!D1816</f>
        <v>STP3</v>
      </c>
      <c r="E1817" s="72" t="str">
        <f>'Activity rawdata'!E1816</f>
        <v>74</v>
      </c>
      <c r="F1817" s="73" t="str">
        <f>'Activity rawdata'!L1816</f>
        <v>NO</v>
      </c>
      <c r="G1817" s="72" t="str">
        <f>'Activity rawdata'!R1816</f>
        <v>2072</v>
      </c>
      <c r="H1817" s="72" t="str">
        <f>IF('Activity rawdata'!P1816="AHTHIN1","1st Thin",IF('Activity rawdata'!P1816="AHCC","Clearcut",IF('Activity rawdata'!P1816="AHTHSMZ","SMZ Thin",IF('Activity rawdata'!P1816="AHTHIN2","2nd Thin",IF('Activity rawdata'!P1816="AFERTE","Early Fert",IF('Activity rawdata'!P1816="AFERTM","Mid Fert",IF('Activity rawdata'!P1816="AFERTL","Late Fert",  IF('Activity rawdata'!P1816="ASP","Site Prep", IF('Activity rawdata'!P1816="APLT","Plant",  IF('Activity rawdata'!P1816="ANREG","Natural Regeneration"))))))))))</f>
        <v>Plant</v>
      </c>
      <c r="I1817" s="74">
        <f>'Activity rawdata'!O1816</f>
        <v>20.29</v>
      </c>
      <c r="J1817" s="75">
        <f>'Activity rawdata'!N1816</f>
        <v>1</v>
      </c>
      <c r="K1817" s="75">
        <f>'Activity rawdata'!AC1816</f>
        <v>0</v>
      </c>
      <c r="L1817" s="75">
        <f>'Activity rawdata'!AD1816</f>
        <v>0</v>
      </c>
      <c r="M1817" s="76" t="str">
        <f>'Activity rawdata'!AE1816</f>
        <v>-</v>
      </c>
      <c r="N1817" s="83">
        <f>'Activity rawdata'!T1816+'Activity rawdata'!U1816</f>
        <v>0</v>
      </c>
      <c r="O1817" s="80">
        <f>'Activity rawdata'!V1816</f>
        <v>0</v>
      </c>
      <c r="P1817" s="80">
        <f>'Activity rawdata'!W1816</f>
        <v>0</v>
      </c>
      <c r="Q1817" s="80">
        <f>'Activity rawdata'!X1816</f>
        <v>0</v>
      </c>
      <c r="R1817" s="84">
        <f t="shared" si="290"/>
        <v>0</v>
      </c>
      <c r="S1817" s="80">
        <f>'Activity rawdata'!Z1816</f>
        <v>0</v>
      </c>
      <c r="T1817" s="80">
        <f>'Activity rawdata'!AA1816</f>
        <v>0</v>
      </c>
      <c r="U1817" s="80">
        <f t="shared" si="291"/>
        <v>0</v>
      </c>
      <c r="V1817" s="81">
        <f t="shared" si="292"/>
        <v>0</v>
      </c>
      <c r="W1817" s="75">
        <f t="shared" si="293"/>
        <v>0</v>
      </c>
      <c r="X1817" s="75">
        <f t="shared" si="294"/>
        <v>0</v>
      </c>
      <c r="Y1817" s="75">
        <f t="shared" si="295"/>
        <v>0</v>
      </c>
      <c r="Z1817" s="82">
        <f t="shared" si="296"/>
        <v>0</v>
      </c>
      <c r="AA1817" s="75">
        <f t="shared" si="297"/>
        <v>0</v>
      </c>
      <c r="AB1817" s="75">
        <f t="shared" si="298"/>
        <v>0</v>
      </c>
      <c r="AC1817" s="82">
        <f t="shared" si="299"/>
        <v>0</v>
      </c>
    </row>
    <row r="1818" spans="1:29" x14ac:dyDescent="0.35">
      <c r="A1818" s="70" t="str">
        <f>'Activity rawdata'!A1817</f>
        <v>BH6125-1-326</v>
      </c>
      <c r="B1818" s="71" t="str">
        <f>'Activity rawdata'!B1817</f>
        <v>CSLB</v>
      </c>
      <c r="C1818" s="71" t="str">
        <f>IF('Activity rawdata'!C1817="PY","Planted",IF('Activity rawdata'!C1817="NY","Nat/Convert",IF('Activity rawdata'!C1817="NN","Nat/Nonconvert",IF('Activity rawdata'!C1817="OY","Planted"))))</f>
        <v>Planted</v>
      </c>
      <c r="D1818" s="70" t="str">
        <f>'Activity rawdata'!D1817</f>
        <v>STP3</v>
      </c>
      <c r="E1818" s="72" t="str">
        <f>'Activity rawdata'!E1817</f>
        <v>78</v>
      </c>
      <c r="F1818" s="73" t="str">
        <f>'Activity rawdata'!L1817</f>
        <v>NO</v>
      </c>
      <c r="G1818" s="72" t="str">
        <f>'Activity rawdata'!R1817</f>
        <v>2072</v>
      </c>
      <c r="H1818" s="72" t="str">
        <f>IF('Activity rawdata'!P1817="AHTHIN1","1st Thin",IF('Activity rawdata'!P1817="AHCC","Clearcut",IF('Activity rawdata'!P1817="AHTHSMZ","SMZ Thin",IF('Activity rawdata'!P1817="AHTHIN2","2nd Thin",IF('Activity rawdata'!P1817="AFERTE","Early Fert",IF('Activity rawdata'!P1817="AFERTM","Mid Fert",IF('Activity rawdata'!P1817="AFERTL","Late Fert",  IF('Activity rawdata'!P1817="ASP","Site Prep", IF('Activity rawdata'!P1817="APLT","Plant",  IF('Activity rawdata'!P1817="ANREG","Natural Regeneration"))))))))))</f>
        <v>Plant</v>
      </c>
      <c r="I1818" s="74">
        <f>'Activity rawdata'!O1817</f>
        <v>2.57</v>
      </c>
      <c r="J1818" s="75">
        <f>'Activity rawdata'!N1817</f>
        <v>1</v>
      </c>
      <c r="K1818" s="75">
        <f>'Activity rawdata'!AC1817</f>
        <v>0</v>
      </c>
      <c r="L1818" s="75">
        <f>'Activity rawdata'!AD1817</f>
        <v>0</v>
      </c>
      <c r="M1818" s="76" t="str">
        <f>'Activity rawdata'!AE1817</f>
        <v>-</v>
      </c>
      <c r="N1818" s="83">
        <f>'Activity rawdata'!T1817+'Activity rawdata'!U1817</f>
        <v>0</v>
      </c>
      <c r="O1818" s="80">
        <f>'Activity rawdata'!V1817</f>
        <v>0</v>
      </c>
      <c r="P1818" s="80">
        <f>'Activity rawdata'!W1817</f>
        <v>0</v>
      </c>
      <c r="Q1818" s="80">
        <f>'Activity rawdata'!X1817</f>
        <v>0</v>
      </c>
      <c r="R1818" s="84">
        <f t="shared" si="290"/>
        <v>0</v>
      </c>
      <c r="S1818" s="80">
        <f>'Activity rawdata'!Z1817</f>
        <v>0</v>
      </c>
      <c r="T1818" s="80">
        <f>'Activity rawdata'!AA1817</f>
        <v>0</v>
      </c>
      <c r="U1818" s="80">
        <f t="shared" si="291"/>
        <v>0</v>
      </c>
      <c r="V1818" s="81">
        <f t="shared" si="292"/>
        <v>0</v>
      </c>
      <c r="W1818" s="75">
        <f t="shared" si="293"/>
        <v>0</v>
      </c>
      <c r="X1818" s="75">
        <f t="shared" si="294"/>
        <v>0</v>
      </c>
      <c r="Y1818" s="75">
        <f t="shared" si="295"/>
        <v>0</v>
      </c>
      <c r="Z1818" s="82">
        <f t="shared" si="296"/>
        <v>0</v>
      </c>
      <c r="AA1818" s="75">
        <f t="shared" si="297"/>
        <v>0</v>
      </c>
      <c r="AB1818" s="75">
        <f t="shared" si="298"/>
        <v>0</v>
      </c>
      <c r="AC1818" s="82">
        <f t="shared" si="299"/>
        <v>0</v>
      </c>
    </row>
    <row r="1819" spans="1:29" x14ac:dyDescent="0.35">
      <c r="A1819" s="70" t="str">
        <f>'Activity rawdata'!A1818</f>
        <v>BH1429-1-16</v>
      </c>
      <c r="B1819" s="71" t="str">
        <f>'Activity rawdata'!B1818</f>
        <v>LL</v>
      </c>
      <c r="C1819" s="71" t="str">
        <f>IF('Activity rawdata'!C1818="PY","Planted",IF('Activity rawdata'!C1818="NY","Nat/Convert",IF('Activity rawdata'!C1818="NN","Nat/Nonconvert",IF('Activity rawdata'!C1818="OY","Planted"))))</f>
        <v>Planted</v>
      </c>
      <c r="D1819" s="70" t="str">
        <f>'Activity rawdata'!D1818</f>
        <v>STP3</v>
      </c>
      <c r="E1819" s="72" t="str">
        <f>'Activity rawdata'!E1818</f>
        <v>71</v>
      </c>
      <c r="F1819" s="73" t="str">
        <f>'Activity rawdata'!L1818</f>
        <v>NO</v>
      </c>
      <c r="G1819" s="72" t="str">
        <f>'Activity rawdata'!R1818</f>
        <v>2072</v>
      </c>
      <c r="H1819" s="72" t="str">
        <f>IF('Activity rawdata'!P1818="AHTHIN1","1st Thin",IF('Activity rawdata'!P1818="AHCC","Clearcut",IF('Activity rawdata'!P1818="AHTHSMZ","SMZ Thin",IF('Activity rawdata'!P1818="AHTHIN2","2nd Thin",IF('Activity rawdata'!P1818="AFERTE","Early Fert",IF('Activity rawdata'!P1818="AFERTM","Mid Fert",IF('Activity rawdata'!P1818="AFERTL","Late Fert",  IF('Activity rawdata'!P1818="ASP","Site Prep", IF('Activity rawdata'!P1818="APLT","Plant",  IF('Activity rawdata'!P1818="ANREG","Natural Regeneration"))))))))))</f>
        <v>1st Thin</v>
      </c>
      <c r="I1819" s="74">
        <f>'Activity rawdata'!O1818</f>
        <v>4.01</v>
      </c>
      <c r="J1819" s="75">
        <f>'Activity rawdata'!N1818</f>
        <v>14</v>
      </c>
      <c r="K1819" s="75">
        <f>'Activity rawdata'!AC1818</f>
        <v>78.930000000000007</v>
      </c>
      <c r="L1819" s="75">
        <f>'Activity rawdata'!AD1818</f>
        <v>359.85</v>
      </c>
      <c r="M1819" s="76">
        <f>'Activity rawdata'!AE1818</f>
        <v>6.3415672123807614</v>
      </c>
      <c r="N1819" s="83">
        <f>'Activity rawdata'!T1818+'Activity rawdata'!U1818</f>
        <v>15.58</v>
      </c>
      <c r="O1819" s="80">
        <f>'Activity rawdata'!V1818</f>
        <v>0.42</v>
      </c>
      <c r="P1819" s="80">
        <f>'Activity rawdata'!W1818</f>
        <v>0</v>
      </c>
      <c r="Q1819" s="80">
        <f>'Activity rawdata'!X1818</f>
        <v>0</v>
      </c>
      <c r="R1819" s="84">
        <f t="shared" si="290"/>
        <v>16</v>
      </c>
      <c r="S1819" s="80">
        <f>'Activity rawdata'!Z1818</f>
        <v>0</v>
      </c>
      <c r="T1819" s="80">
        <f>'Activity rawdata'!AA1818</f>
        <v>0</v>
      </c>
      <c r="U1819" s="80">
        <f t="shared" si="291"/>
        <v>0</v>
      </c>
      <c r="V1819" s="81">
        <f t="shared" si="292"/>
        <v>62.4758</v>
      </c>
      <c r="W1819" s="75">
        <f t="shared" si="293"/>
        <v>1.6841999999999999</v>
      </c>
      <c r="X1819" s="75">
        <f t="shared" si="294"/>
        <v>0</v>
      </c>
      <c r="Y1819" s="75">
        <f t="shared" si="295"/>
        <v>0</v>
      </c>
      <c r="Z1819" s="82">
        <f t="shared" si="296"/>
        <v>64.16</v>
      </c>
      <c r="AA1819" s="75">
        <f t="shared" si="297"/>
        <v>0</v>
      </c>
      <c r="AB1819" s="75">
        <f t="shared" si="298"/>
        <v>0</v>
      </c>
      <c r="AC1819" s="82">
        <f t="shared" si="299"/>
        <v>0</v>
      </c>
    </row>
    <row r="1820" spans="1:29" x14ac:dyDescent="0.35">
      <c r="A1820" s="70" t="str">
        <f>'Activity rawdata'!A1819</f>
        <v>BH1429-1-365</v>
      </c>
      <c r="B1820" s="71" t="str">
        <f>'Activity rawdata'!B1819</f>
        <v>LL</v>
      </c>
      <c r="C1820" s="71" t="str">
        <f>IF('Activity rawdata'!C1819="PY","Planted",IF('Activity rawdata'!C1819="NY","Nat/Convert",IF('Activity rawdata'!C1819="NN","Nat/Nonconvert",IF('Activity rawdata'!C1819="OY","Planted"))))</f>
        <v>Planted</v>
      </c>
      <c r="D1820" s="70" t="str">
        <f>'Activity rawdata'!D1819</f>
        <v>STP3</v>
      </c>
      <c r="E1820" s="72" t="str">
        <f>'Activity rawdata'!E1819</f>
        <v>77</v>
      </c>
      <c r="F1820" s="73" t="str">
        <f>'Activity rawdata'!L1819</f>
        <v>NO</v>
      </c>
      <c r="G1820" s="72" t="str">
        <f>'Activity rawdata'!R1819</f>
        <v>2072</v>
      </c>
      <c r="H1820" s="72" t="str">
        <f>IF('Activity rawdata'!P1819="AHTHIN1","1st Thin",IF('Activity rawdata'!P1819="AHCC","Clearcut",IF('Activity rawdata'!P1819="AHTHSMZ","SMZ Thin",IF('Activity rawdata'!P1819="AHTHIN2","2nd Thin",IF('Activity rawdata'!P1819="AFERTE","Early Fert",IF('Activity rawdata'!P1819="AFERTM","Mid Fert",IF('Activity rawdata'!P1819="AFERTL","Late Fert",  IF('Activity rawdata'!P1819="ASP","Site Prep", IF('Activity rawdata'!P1819="APLT","Plant",  IF('Activity rawdata'!P1819="ANREG","Natural Regeneration"))))))))))</f>
        <v>1st Thin</v>
      </c>
      <c r="I1820" s="74">
        <f>'Activity rawdata'!O1819</f>
        <v>18.649999999999999</v>
      </c>
      <c r="J1820" s="75">
        <f>'Activity rawdata'!N1819</f>
        <v>14</v>
      </c>
      <c r="K1820" s="75">
        <f>'Activity rawdata'!AC1819</f>
        <v>90.01</v>
      </c>
      <c r="L1820" s="75">
        <f>'Activity rawdata'!AD1819</f>
        <v>356.97</v>
      </c>
      <c r="M1820" s="76">
        <f>'Activity rawdata'!AE1819</f>
        <v>6.799325354707273</v>
      </c>
      <c r="N1820" s="83">
        <f>'Activity rawdata'!T1819+'Activity rawdata'!U1819</f>
        <v>19.420000000000002</v>
      </c>
      <c r="O1820" s="80">
        <f>'Activity rawdata'!V1819</f>
        <v>1.76</v>
      </c>
      <c r="P1820" s="80">
        <f>'Activity rawdata'!W1819</f>
        <v>0</v>
      </c>
      <c r="Q1820" s="80">
        <f>'Activity rawdata'!X1819</f>
        <v>0</v>
      </c>
      <c r="R1820" s="84">
        <f t="shared" si="290"/>
        <v>21.180000000000003</v>
      </c>
      <c r="S1820" s="80">
        <f>'Activity rawdata'!Z1819</f>
        <v>0</v>
      </c>
      <c r="T1820" s="80">
        <f>'Activity rawdata'!AA1819</f>
        <v>0</v>
      </c>
      <c r="U1820" s="80">
        <f t="shared" si="291"/>
        <v>0</v>
      </c>
      <c r="V1820" s="81">
        <f t="shared" si="292"/>
        <v>362.18299999999999</v>
      </c>
      <c r="W1820" s="75">
        <f t="shared" si="293"/>
        <v>32.823999999999998</v>
      </c>
      <c r="X1820" s="75">
        <f t="shared" si="294"/>
        <v>0</v>
      </c>
      <c r="Y1820" s="75">
        <f t="shared" si="295"/>
        <v>0</v>
      </c>
      <c r="Z1820" s="82">
        <f t="shared" si="296"/>
        <v>395.00700000000001</v>
      </c>
      <c r="AA1820" s="75">
        <f t="shared" si="297"/>
        <v>0</v>
      </c>
      <c r="AB1820" s="75">
        <f t="shared" si="298"/>
        <v>0</v>
      </c>
      <c r="AC1820" s="82">
        <f t="shared" si="299"/>
        <v>0</v>
      </c>
    </row>
    <row r="1821" spans="1:29" x14ac:dyDescent="0.35">
      <c r="A1821" s="70" t="str">
        <f>'Activity rawdata'!A1820</f>
        <v>BH1429-1-41</v>
      </c>
      <c r="B1821" s="71" t="str">
        <f>'Activity rawdata'!B1820</f>
        <v>LL</v>
      </c>
      <c r="C1821" s="71" t="str">
        <f>IF('Activity rawdata'!C1820="PY","Planted",IF('Activity rawdata'!C1820="NY","Nat/Convert",IF('Activity rawdata'!C1820="NN","Nat/Nonconvert",IF('Activity rawdata'!C1820="OY","Planted"))))</f>
        <v>Planted</v>
      </c>
      <c r="D1821" s="70" t="str">
        <f>'Activity rawdata'!D1820</f>
        <v>STP3</v>
      </c>
      <c r="E1821" s="72" t="str">
        <f>'Activity rawdata'!E1820</f>
        <v>77</v>
      </c>
      <c r="F1821" s="73" t="str">
        <f>'Activity rawdata'!L1820</f>
        <v>NO</v>
      </c>
      <c r="G1821" s="72" t="str">
        <f>'Activity rawdata'!R1820</f>
        <v>2072</v>
      </c>
      <c r="H1821" s="72" t="str">
        <f>IF('Activity rawdata'!P1820="AHTHIN1","1st Thin",IF('Activity rawdata'!P1820="AHCC","Clearcut",IF('Activity rawdata'!P1820="AHTHSMZ","SMZ Thin",IF('Activity rawdata'!P1820="AHTHIN2","2nd Thin",IF('Activity rawdata'!P1820="AFERTE","Early Fert",IF('Activity rawdata'!P1820="AFERTM","Mid Fert",IF('Activity rawdata'!P1820="AFERTL","Late Fert",  IF('Activity rawdata'!P1820="ASP","Site Prep", IF('Activity rawdata'!P1820="APLT","Plant",  IF('Activity rawdata'!P1820="ANREG","Natural Regeneration"))))))))))</f>
        <v>1st Thin</v>
      </c>
      <c r="I1821" s="74">
        <f>'Activity rawdata'!O1820</f>
        <v>11.92</v>
      </c>
      <c r="J1821" s="75">
        <f>'Activity rawdata'!N1820</f>
        <v>14</v>
      </c>
      <c r="K1821" s="75">
        <f>'Activity rawdata'!AC1820</f>
        <v>90.01</v>
      </c>
      <c r="L1821" s="75">
        <f>'Activity rawdata'!AD1820</f>
        <v>356.97</v>
      </c>
      <c r="M1821" s="76">
        <f>'Activity rawdata'!AE1820</f>
        <v>6.799325354707273</v>
      </c>
      <c r="N1821" s="83">
        <f>'Activity rawdata'!T1820+'Activity rawdata'!U1820</f>
        <v>19.420000000000002</v>
      </c>
      <c r="O1821" s="80">
        <f>'Activity rawdata'!V1820</f>
        <v>1.76</v>
      </c>
      <c r="P1821" s="80">
        <f>'Activity rawdata'!W1820</f>
        <v>0</v>
      </c>
      <c r="Q1821" s="80">
        <f>'Activity rawdata'!X1820</f>
        <v>0</v>
      </c>
      <c r="R1821" s="84">
        <f t="shared" si="290"/>
        <v>21.180000000000003</v>
      </c>
      <c r="S1821" s="80">
        <f>'Activity rawdata'!Z1820</f>
        <v>0</v>
      </c>
      <c r="T1821" s="80">
        <f>'Activity rawdata'!AA1820</f>
        <v>0</v>
      </c>
      <c r="U1821" s="80">
        <f t="shared" si="291"/>
        <v>0</v>
      </c>
      <c r="V1821" s="81">
        <f t="shared" si="292"/>
        <v>231.48640000000003</v>
      </c>
      <c r="W1821" s="75">
        <f t="shared" si="293"/>
        <v>20.979199999999999</v>
      </c>
      <c r="X1821" s="75">
        <f t="shared" si="294"/>
        <v>0</v>
      </c>
      <c r="Y1821" s="75">
        <f t="shared" si="295"/>
        <v>0</v>
      </c>
      <c r="Z1821" s="82">
        <f t="shared" si="296"/>
        <v>252.46560000000002</v>
      </c>
      <c r="AA1821" s="75">
        <f t="shared" si="297"/>
        <v>0</v>
      </c>
      <c r="AB1821" s="75">
        <f t="shared" si="298"/>
        <v>0</v>
      </c>
      <c r="AC1821" s="82">
        <f t="shared" si="299"/>
        <v>0</v>
      </c>
    </row>
    <row r="1822" spans="1:29" x14ac:dyDescent="0.35">
      <c r="A1822" s="70" t="str">
        <f>'Activity rawdata'!A1821</f>
        <v>BH2046-1-398</v>
      </c>
      <c r="B1822" s="71" t="str">
        <f>'Activity rawdata'!B1821</f>
        <v>LL</v>
      </c>
      <c r="C1822" s="71" t="str">
        <f>IF('Activity rawdata'!C1821="PY","Planted",IF('Activity rawdata'!C1821="NY","Nat/Convert",IF('Activity rawdata'!C1821="NN","Nat/Nonconvert",IF('Activity rawdata'!C1821="OY","Planted"))))</f>
        <v>Planted</v>
      </c>
      <c r="D1822" s="70" t="str">
        <f>'Activity rawdata'!D1821</f>
        <v>STP3</v>
      </c>
      <c r="E1822" s="72" t="str">
        <f>'Activity rawdata'!E1821</f>
        <v>63</v>
      </c>
      <c r="F1822" s="73" t="str">
        <f>'Activity rawdata'!L1821</f>
        <v>NO</v>
      </c>
      <c r="G1822" s="72" t="str">
        <f>'Activity rawdata'!R1821</f>
        <v>2072</v>
      </c>
      <c r="H1822" s="72" t="str">
        <f>IF('Activity rawdata'!P1821="AHTHIN1","1st Thin",IF('Activity rawdata'!P1821="AHCC","Clearcut",IF('Activity rawdata'!P1821="AHTHSMZ","SMZ Thin",IF('Activity rawdata'!P1821="AHTHIN2","2nd Thin",IF('Activity rawdata'!P1821="AFERTE","Early Fert",IF('Activity rawdata'!P1821="AFERTM","Mid Fert",IF('Activity rawdata'!P1821="AFERTL","Late Fert",  IF('Activity rawdata'!P1821="ASP","Site Prep", IF('Activity rawdata'!P1821="APLT","Plant",  IF('Activity rawdata'!P1821="ANREG","Natural Regeneration"))))))))))</f>
        <v>1st Thin</v>
      </c>
      <c r="I1822" s="74">
        <f>'Activity rawdata'!O1821</f>
        <v>24.3</v>
      </c>
      <c r="J1822" s="75">
        <f>'Activity rawdata'!N1821</f>
        <v>14</v>
      </c>
      <c r="K1822" s="75">
        <f>'Activity rawdata'!AC1821</f>
        <v>58.92</v>
      </c>
      <c r="L1822" s="75">
        <f>'Activity rawdata'!AD1821</f>
        <v>365.8</v>
      </c>
      <c r="M1822" s="76">
        <f>'Activity rawdata'!AE1821</f>
        <v>5.4343276595099166</v>
      </c>
      <c r="N1822" s="83">
        <f>'Activity rawdata'!T1821+'Activity rawdata'!U1821</f>
        <v>9.35</v>
      </c>
      <c r="O1822" s="80">
        <f>'Activity rawdata'!V1821</f>
        <v>0</v>
      </c>
      <c r="P1822" s="80">
        <f>'Activity rawdata'!W1821</f>
        <v>0</v>
      </c>
      <c r="Q1822" s="80">
        <f>'Activity rawdata'!X1821</f>
        <v>0</v>
      </c>
      <c r="R1822" s="84">
        <f t="shared" si="290"/>
        <v>9.35</v>
      </c>
      <c r="S1822" s="80">
        <f>'Activity rawdata'!Z1821</f>
        <v>0</v>
      </c>
      <c r="T1822" s="80">
        <f>'Activity rawdata'!AA1821</f>
        <v>0</v>
      </c>
      <c r="U1822" s="80">
        <f t="shared" si="291"/>
        <v>0</v>
      </c>
      <c r="V1822" s="81">
        <f t="shared" si="292"/>
        <v>227.20499999999998</v>
      </c>
      <c r="W1822" s="75">
        <f t="shared" si="293"/>
        <v>0</v>
      </c>
      <c r="X1822" s="75">
        <f t="shared" si="294"/>
        <v>0</v>
      </c>
      <c r="Y1822" s="75">
        <f t="shared" si="295"/>
        <v>0</v>
      </c>
      <c r="Z1822" s="82">
        <f t="shared" si="296"/>
        <v>227.20499999999998</v>
      </c>
      <c r="AA1822" s="75">
        <f t="shared" si="297"/>
        <v>0</v>
      </c>
      <c r="AB1822" s="75">
        <f t="shared" si="298"/>
        <v>0</v>
      </c>
      <c r="AC1822" s="82">
        <f t="shared" si="299"/>
        <v>0</v>
      </c>
    </row>
    <row r="1823" spans="1:29" x14ac:dyDescent="0.35">
      <c r="A1823" s="70" t="str">
        <f>'Activity rawdata'!A1822</f>
        <v>BH2047-1-395</v>
      </c>
      <c r="B1823" s="71" t="str">
        <f>'Activity rawdata'!B1822</f>
        <v>LL</v>
      </c>
      <c r="C1823" s="71" t="str">
        <f>IF('Activity rawdata'!C1822="PY","Planted",IF('Activity rawdata'!C1822="NY","Nat/Convert",IF('Activity rawdata'!C1822="NN","Nat/Nonconvert",IF('Activity rawdata'!C1822="OY","Planted"))))</f>
        <v>Planted</v>
      </c>
      <c r="D1823" s="70" t="str">
        <f>'Activity rawdata'!D1822</f>
        <v>STP3</v>
      </c>
      <c r="E1823" s="72" t="str">
        <f>'Activity rawdata'!E1822</f>
        <v>83</v>
      </c>
      <c r="F1823" s="73" t="str">
        <f>'Activity rawdata'!L1822</f>
        <v>NO</v>
      </c>
      <c r="G1823" s="72" t="str">
        <f>'Activity rawdata'!R1822</f>
        <v>2072</v>
      </c>
      <c r="H1823" s="72" t="str">
        <f>IF('Activity rawdata'!P1822="AHTHIN1","1st Thin",IF('Activity rawdata'!P1822="AHCC","Clearcut",IF('Activity rawdata'!P1822="AHTHSMZ","SMZ Thin",IF('Activity rawdata'!P1822="AHTHIN2","2nd Thin",IF('Activity rawdata'!P1822="AFERTE","Early Fert",IF('Activity rawdata'!P1822="AFERTM","Mid Fert",IF('Activity rawdata'!P1822="AFERTL","Late Fert",  IF('Activity rawdata'!P1822="ASP","Site Prep", IF('Activity rawdata'!P1822="APLT","Plant",  IF('Activity rawdata'!P1822="ANREG","Natural Regeneration"))))))))))</f>
        <v>1st Thin</v>
      </c>
      <c r="I1823" s="74">
        <f>'Activity rawdata'!O1822</f>
        <v>64.489999999999995</v>
      </c>
      <c r="J1823" s="75">
        <f>'Activity rawdata'!N1822</f>
        <v>14</v>
      </c>
      <c r="K1823" s="75">
        <f>'Activity rawdata'!AC1822</f>
        <v>101.71</v>
      </c>
      <c r="L1823" s="75">
        <f>'Activity rawdata'!AD1822</f>
        <v>354</v>
      </c>
      <c r="M1823" s="76">
        <f>'Activity rawdata'!AE1822</f>
        <v>7.2579922147917539</v>
      </c>
      <c r="N1823" s="83">
        <f>'Activity rawdata'!T1822+'Activity rawdata'!U1822</f>
        <v>21.43</v>
      </c>
      <c r="O1823" s="80">
        <f>'Activity rawdata'!V1822</f>
        <v>3.39</v>
      </c>
      <c r="P1823" s="80">
        <f>'Activity rawdata'!W1822</f>
        <v>0</v>
      </c>
      <c r="Q1823" s="80">
        <f>'Activity rawdata'!X1822</f>
        <v>0</v>
      </c>
      <c r="R1823" s="84">
        <f t="shared" si="290"/>
        <v>24.82</v>
      </c>
      <c r="S1823" s="80">
        <f>'Activity rawdata'!Z1822</f>
        <v>0</v>
      </c>
      <c r="T1823" s="80">
        <f>'Activity rawdata'!AA1822</f>
        <v>0</v>
      </c>
      <c r="U1823" s="80">
        <f t="shared" si="291"/>
        <v>0</v>
      </c>
      <c r="V1823" s="81">
        <f t="shared" si="292"/>
        <v>1382.0206999999998</v>
      </c>
      <c r="W1823" s="75">
        <f t="shared" si="293"/>
        <v>218.62109999999998</v>
      </c>
      <c r="X1823" s="75">
        <f t="shared" si="294"/>
        <v>0</v>
      </c>
      <c r="Y1823" s="75">
        <f t="shared" si="295"/>
        <v>0</v>
      </c>
      <c r="Z1823" s="82">
        <f t="shared" si="296"/>
        <v>1600.6417999999999</v>
      </c>
      <c r="AA1823" s="75">
        <f t="shared" si="297"/>
        <v>0</v>
      </c>
      <c r="AB1823" s="75">
        <f t="shared" si="298"/>
        <v>0</v>
      </c>
      <c r="AC1823" s="82">
        <f t="shared" si="299"/>
        <v>0</v>
      </c>
    </row>
    <row r="1824" spans="1:29" x14ac:dyDescent="0.35">
      <c r="A1824" s="70" t="str">
        <f>'Activity rawdata'!A1823</f>
        <v>BH6125-1-394</v>
      </c>
      <c r="B1824" s="71" t="str">
        <f>'Activity rawdata'!B1823</f>
        <v>LL</v>
      </c>
      <c r="C1824" s="71" t="str">
        <f>IF('Activity rawdata'!C1823="PY","Planted",IF('Activity rawdata'!C1823="NY","Nat/Convert",IF('Activity rawdata'!C1823="NN","Nat/Nonconvert",IF('Activity rawdata'!C1823="OY","Planted"))))</f>
        <v>Planted</v>
      </c>
      <c r="D1824" s="70" t="str">
        <f>'Activity rawdata'!D1823</f>
        <v>STP3</v>
      </c>
      <c r="E1824" s="72" t="str">
        <f>'Activity rawdata'!E1823</f>
        <v>71</v>
      </c>
      <c r="F1824" s="73" t="str">
        <f>'Activity rawdata'!L1823</f>
        <v>NO</v>
      </c>
      <c r="G1824" s="72" t="str">
        <f>'Activity rawdata'!R1823</f>
        <v>2072</v>
      </c>
      <c r="H1824" s="72" t="str">
        <f>IF('Activity rawdata'!P1823="AHTHIN1","1st Thin",IF('Activity rawdata'!P1823="AHCC","Clearcut",IF('Activity rawdata'!P1823="AHTHSMZ","SMZ Thin",IF('Activity rawdata'!P1823="AHTHIN2","2nd Thin",IF('Activity rawdata'!P1823="AFERTE","Early Fert",IF('Activity rawdata'!P1823="AFERTM","Mid Fert",IF('Activity rawdata'!P1823="AFERTL","Late Fert",  IF('Activity rawdata'!P1823="ASP","Site Prep", IF('Activity rawdata'!P1823="APLT","Plant",  IF('Activity rawdata'!P1823="ANREG","Natural Regeneration"))))))))))</f>
        <v>1st Thin</v>
      </c>
      <c r="I1824" s="74">
        <f>'Activity rawdata'!O1823</f>
        <v>23.1</v>
      </c>
      <c r="J1824" s="75">
        <f>'Activity rawdata'!N1823</f>
        <v>14</v>
      </c>
      <c r="K1824" s="75">
        <f>'Activity rawdata'!AC1823</f>
        <v>78.930000000000007</v>
      </c>
      <c r="L1824" s="75">
        <f>'Activity rawdata'!AD1823</f>
        <v>359.85</v>
      </c>
      <c r="M1824" s="76">
        <f>'Activity rawdata'!AE1823</f>
        <v>6.3415672123807614</v>
      </c>
      <c r="N1824" s="83">
        <f>'Activity rawdata'!T1823+'Activity rawdata'!U1823</f>
        <v>15.58</v>
      </c>
      <c r="O1824" s="80">
        <f>'Activity rawdata'!V1823</f>
        <v>0.42</v>
      </c>
      <c r="P1824" s="80">
        <f>'Activity rawdata'!W1823</f>
        <v>0</v>
      </c>
      <c r="Q1824" s="80">
        <f>'Activity rawdata'!X1823</f>
        <v>0</v>
      </c>
      <c r="R1824" s="84">
        <f t="shared" si="290"/>
        <v>16</v>
      </c>
      <c r="S1824" s="80">
        <f>'Activity rawdata'!Z1823</f>
        <v>0</v>
      </c>
      <c r="T1824" s="80">
        <f>'Activity rawdata'!AA1823</f>
        <v>0</v>
      </c>
      <c r="U1824" s="80">
        <f t="shared" si="291"/>
        <v>0</v>
      </c>
      <c r="V1824" s="81">
        <f t="shared" si="292"/>
        <v>359.89800000000002</v>
      </c>
      <c r="W1824" s="75">
        <f t="shared" si="293"/>
        <v>9.702</v>
      </c>
      <c r="X1824" s="75">
        <f t="shared" si="294"/>
        <v>0</v>
      </c>
      <c r="Y1824" s="75">
        <f t="shared" si="295"/>
        <v>0</v>
      </c>
      <c r="Z1824" s="82">
        <f t="shared" si="296"/>
        <v>369.6</v>
      </c>
      <c r="AA1824" s="75">
        <f t="shared" si="297"/>
        <v>0</v>
      </c>
      <c r="AB1824" s="75">
        <f t="shared" si="298"/>
        <v>0</v>
      </c>
      <c r="AC1824" s="82">
        <f t="shared" si="299"/>
        <v>0</v>
      </c>
    </row>
    <row r="1825" spans="1:29" x14ac:dyDescent="0.35">
      <c r="A1825" s="70" t="str">
        <f>'Activity rawdata'!A1824</f>
        <v>BH6125-1-399</v>
      </c>
      <c r="B1825" s="71" t="str">
        <f>'Activity rawdata'!B1824</f>
        <v>LL</v>
      </c>
      <c r="C1825" s="71" t="str">
        <f>IF('Activity rawdata'!C1824="PY","Planted",IF('Activity rawdata'!C1824="NY","Nat/Convert",IF('Activity rawdata'!C1824="NN","Nat/Nonconvert",IF('Activity rawdata'!C1824="OY","Planted"))))</f>
        <v>Planted</v>
      </c>
      <c r="D1825" s="70" t="str">
        <f>'Activity rawdata'!D1824</f>
        <v>STP3</v>
      </c>
      <c r="E1825" s="72" t="str">
        <f>'Activity rawdata'!E1824</f>
        <v>76</v>
      </c>
      <c r="F1825" s="73" t="str">
        <f>'Activity rawdata'!L1824</f>
        <v>NO</v>
      </c>
      <c r="G1825" s="72" t="str">
        <f>'Activity rawdata'!R1824</f>
        <v>2072</v>
      </c>
      <c r="H1825" s="72" t="str">
        <f>IF('Activity rawdata'!P1824="AHTHIN1","1st Thin",IF('Activity rawdata'!P1824="AHCC","Clearcut",IF('Activity rawdata'!P1824="AHTHSMZ","SMZ Thin",IF('Activity rawdata'!P1824="AHTHIN2","2nd Thin",IF('Activity rawdata'!P1824="AFERTE","Early Fert",IF('Activity rawdata'!P1824="AFERTM","Mid Fert",IF('Activity rawdata'!P1824="AFERTL","Late Fert",  IF('Activity rawdata'!P1824="ASP","Site Prep", IF('Activity rawdata'!P1824="APLT","Plant",  IF('Activity rawdata'!P1824="ANREG","Natural Regeneration"))))))))))</f>
        <v>1st Thin</v>
      </c>
      <c r="I1825" s="74">
        <f>'Activity rawdata'!O1824</f>
        <v>11.9</v>
      </c>
      <c r="J1825" s="75">
        <f>'Activity rawdata'!N1824</f>
        <v>14</v>
      </c>
      <c r="K1825" s="75">
        <f>'Activity rawdata'!AC1824</f>
        <v>90.01</v>
      </c>
      <c r="L1825" s="75">
        <f>'Activity rawdata'!AD1824</f>
        <v>356.97</v>
      </c>
      <c r="M1825" s="76">
        <f>'Activity rawdata'!AE1824</f>
        <v>6.799325354707273</v>
      </c>
      <c r="N1825" s="83">
        <f>'Activity rawdata'!T1824+'Activity rawdata'!U1824</f>
        <v>19.420000000000002</v>
      </c>
      <c r="O1825" s="80">
        <f>'Activity rawdata'!V1824</f>
        <v>1.76</v>
      </c>
      <c r="P1825" s="80">
        <f>'Activity rawdata'!W1824</f>
        <v>0</v>
      </c>
      <c r="Q1825" s="80">
        <f>'Activity rawdata'!X1824</f>
        <v>0</v>
      </c>
      <c r="R1825" s="84">
        <f t="shared" si="290"/>
        <v>21.180000000000003</v>
      </c>
      <c r="S1825" s="80">
        <f>'Activity rawdata'!Z1824</f>
        <v>0</v>
      </c>
      <c r="T1825" s="80">
        <f>'Activity rawdata'!AA1824</f>
        <v>0</v>
      </c>
      <c r="U1825" s="80">
        <f t="shared" si="291"/>
        <v>0</v>
      </c>
      <c r="V1825" s="81">
        <f t="shared" si="292"/>
        <v>231.09800000000001</v>
      </c>
      <c r="W1825" s="75">
        <f t="shared" si="293"/>
        <v>20.943999999999999</v>
      </c>
      <c r="X1825" s="75">
        <f t="shared" si="294"/>
        <v>0</v>
      </c>
      <c r="Y1825" s="75">
        <f t="shared" si="295"/>
        <v>0</v>
      </c>
      <c r="Z1825" s="82">
        <f t="shared" si="296"/>
        <v>252.042</v>
      </c>
      <c r="AA1825" s="75">
        <f t="shared" si="297"/>
        <v>0</v>
      </c>
      <c r="AB1825" s="75">
        <f t="shared" si="298"/>
        <v>0</v>
      </c>
      <c r="AC1825" s="82">
        <f t="shared" si="299"/>
        <v>0</v>
      </c>
    </row>
    <row r="1826" spans="1:29" x14ac:dyDescent="0.35">
      <c r="A1826" s="70" t="str">
        <f>'Activity rawdata'!A1825</f>
        <v>BH6125-1-400</v>
      </c>
      <c r="B1826" s="71" t="str">
        <f>'Activity rawdata'!B1825</f>
        <v>LL</v>
      </c>
      <c r="C1826" s="71" t="str">
        <f>IF('Activity rawdata'!C1825="PY","Planted",IF('Activity rawdata'!C1825="NY","Nat/Convert",IF('Activity rawdata'!C1825="NN","Nat/Nonconvert",IF('Activity rawdata'!C1825="OY","Planted"))))</f>
        <v>Planted</v>
      </c>
      <c r="D1826" s="70" t="str">
        <f>'Activity rawdata'!D1825</f>
        <v>STP3</v>
      </c>
      <c r="E1826" s="72" t="str">
        <f>'Activity rawdata'!E1825</f>
        <v>76</v>
      </c>
      <c r="F1826" s="73" t="str">
        <f>'Activity rawdata'!L1825</f>
        <v>NO</v>
      </c>
      <c r="G1826" s="72" t="str">
        <f>'Activity rawdata'!R1825</f>
        <v>2072</v>
      </c>
      <c r="H1826" s="72" t="str">
        <f>IF('Activity rawdata'!P1825="AHTHIN1","1st Thin",IF('Activity rawdata'!P1825="AHCC","Clearcut",IF('Activity rawdata'!P1825="AHTHSMZ","SMZ Thin",IF('Activity rawdata'!P1825="AHTHIN2","2nd Thin",IF('Activity rawdata'!P1825="AFERTE","Early Fert",IF('Activity rawdata'!P1825="AFERTM","Mid Fert",IF('Activity rawdata'!P1825="AFERTL","Late Fert",  IF('Activity rawdata'!P1825="ASP","Site Prep", IF('Activity rawdata'!P1825="APLT","Plant",  IF('Activity rawdata'!P1825="ANREG","Natural Regeneration"))))))))))</f>
        <v>1st Thin</v>
      </c>
      <c r="I1826" s="74">
        <f>'Activity rawdata'!O1825</f>
        <v>2.21</v>
      </c>
      <c r="J1826" s="75">
        <f>'Activity rawdata'!N1825</f>
        <v>14</v>
      </c>
      <c r="K1826" s="75">
        <f>'Activity rawdata'!AC1825</f>
        <v>90.01</v>
      </c>
      <c r="L1826" s="75">
        <f>'Activity rawdata'!AD1825</f>
        <v>356.97</v>
      </c>
      <c r="M1826" s="76">
        <f>'Activity rawdata'!AE1825</f>
        <v>6.799325354707273</v>
      </c>
      <c r="N1826" s="83">
        <f>'Activity rawdata'!T1825+'Activity rawdata'!U1825</f>
        <v>19.420000000000002</v>
      </c>
      <c r="O1826" s="80">
        <f>'Activity rawdata'!V1825</f>
        <v>1.76</v>
      </c>
      <c r="P1826" s="80">
        <f>'Activity rawdata'!W1825</f>
        <v>0</v>
      </c>
      <c r="Q1826" s="80">
        <f>'Activity rawdata'!X1825</f>
        <v>0</v>
      </c>
      <c r="R1826" s="84">
        <f t="shared" si="290"/>
        <v>21.180000000000003</v>
      </c>
      <c r="S1826" s="80">
        <f>'Activity rawdata'!Z1825</f>
        <v>0</v>
      </c>
      <c r="T1826" s="80">
        <f>'Activity rawdata'!AA1825</f>
        <v>0</v>
      </c>
      <c r="U1826" s="80">
        <f t="shared" si="291"/>
        <v>0</v>
      </c>
      <c r="V1826" s="81">
        <f t="shared" si="292"/>
        <v>42.918200000000006</v>
      </c>
      <c r="W1826" s="75">
        <f t="shared" si="293"/>
        <v>3.8896000000000002</v>
      </c>
      <c r="X1826" s="75">
        <f t="shared" si="294"/>
        <v>0</v>
      </c>
      <c r="Y1826" s="75">
        <f t="shared" si="295"/>
        <v>0</v>
      </c>
      <c r="Z1826" s="82">
        <f t="shared" si="296"/>
        <v>46.807800000000007</v>
      </c>
      <c r="AA1826" s="75">
        <f t="shared" si="297"/>
        <v>0</v>
      </c>
      <c r="AB1826" s="75">
        <f t="shared" si="298"/>
        <v>0</v>
      </c>
      <c r="AC1826" s="82">
        <f t="shared" si="299"/>
        <v>0</v>
      </c>
    </row>
    <row r="1827" spans="1:29" x14ac:dyDescent="0.35">
      <c r="A1827" s="70" t="str">
        <f>'Activity rawdata'!A1826</f>
        <v>BH6125-1-273</v>
      </c>
      <c r="B1827" s="71" t="str">
        <f>'Activity rawdata'!B1826</f>
        <v>LB</v>
      </c>
      <c r="C1827" s="71" t="str">
        <f>IF('Activity rawdata'!C1826="PY","Planted",IF('Activity rawdata'!C1826="NY","Nat/Convert",IF('Activity rawdata'!C1826="NN","Nat/Nonconvert",IF('Activity rawdata'!C1826="OY","Planted"))))</f>
        <v>Planted</v>
      </c>
      <c r="D1827" s="70" t="str">
        <f>'Activity rawdata'!D1826</f>
        <v>STP2</v>
      </c>
      <c r="E1827" s="72" t="str">
        <f>'Activity rawdata'!E1826</f>
        <v>77</v>
      </c>
      <c r="F1827" s="73" t="str">
        <f>'Activity rawdata'!L1826</f>
        <v>MT2</v>
      </c>
      <c r="G1827" s="72" t="str">
        <f>'Activity rawdata'!R1826</f>
        <v>2072</v>
      </c>
      <c r="H1827" s="72" t="str">
        <f>IF('Activity rawdata'!P1826="AHTHIN1","1st Thin",IF('Activity rawdata'!P1826="AHCC","Clearcut",IF('Activity rawdata'!P1826="AHTHSMZ","SMZ Thin",IF('Activity rawdata'!P1826="AHTHIN2","2nd Thin",IF('Activity rawdata'!P1826="AFERTE","Early Fert",IF('Activity rawdata'!P1826="AFERTM","Mid Fert",IF('Activity rawdata'!P1826="AFERTL","Late Fert",  IF('Activity rawdata'!P1826="ASP","Site Prep", IF('Activity rawdata'!P1826="APLT","Plant",  IF('Activity rawdata'!P1826="ANREG","Natural Regeneration"))))))))))</f>
        <v>Clearcut</v>
      </c>
      <c r="I1827" s="74">
        <f>'Activity rawdata'!O1826</f>
        <v>3.23</v>
      </c>
      <c r="J1827" s="75">
        <f>'Activity rawdata'!N1826</f>
        <v>29</v>
      </c>
      <c r="K1827" s="75">
        <f>'Activity rawdata'!AC1826</f>
        <v>99.1</v>
      </c>
      <c r="L1827" s="75">
        <f>'Activity rawdata'!AD1826</f>
        <v>122.02</v>
      </c>
      <c r="M1827" s="76">
        <f>'Activity rawdata'!AE1826</f>
        <v>12.20274732798894</v>
      </c>
      <c r="N1827" s="83">
        <f>'Activity rawdata'!T1826+'Activity rawdata'!U1826</f>
        <v>13.03</v>
      </c>
      <c r="O1827" s="80">
        <f>'Activity rawdata'!V1826</f>
        <v>71.23</v>
      </c>
      <c r="P1827" s="80">
        <f>'Activity rawdata'!W1826</f>
        <v>19.41</v>
      </c>
      <c r="Q1827" s="80">
        <f>'Activity rawdata'!X1826</f>
        <v>0</v>
      </c>
      <c r="R1827" s="84">
        <f t="shared" si="290"/>
        <v>103.67</v>
      </c>
      <c r="S1827" s="80">
        <f>'Activity rawdata'!Z1826</f>
        <v>0</v>
      </c>
      <c r="T1827" s="80">
        <f>'Activity rawdata'!AA1826</f>
        <v>0</v>
      </c>
      <c r="U1827" s="80">
        <f t="shared" si="291"/>
        <v>0</v>
      </c>
      <c r="V1827" s="81">
        <f t="shared" si="292"/>
        <v>42.0869</v>
      </c>
      <c r="W1827" s="75">
        <f t="shared" si="293"/>
        <v>230.0729</v>
      </c>
      <c r="X1827" s="75">
        <f t="shared" si="294"/>
        <v>62.694299999999998</v>
      </c>
      <c r="Y1827" s="75">
        <f t="shared" si="295"/>
        <v>0</v>
      </c>
      <c r="Z1827" s="82">
        <f t="shared" si="296"/>
        <v>334.85410000000002</v>
      </c>
      <c r="AA1827" s="75">
        <f t="shared" si="297"/>
        <v>0</v>
      </c>
      <c r="AB1827" s="75">
        <f t="shared" si="298"/>
        <v>0</v>
      </c>
      <c r="AC1827" s="82">
        <f t="shared" si="299"/>
        <v>0</v>
      </c>
    </row>
    <row r="1828" spans="1:29" x14ac:dyDescent="0.35">
      <c r="A1828" s="70" t="str">
        <f>'Activity rawdata'!A1827</f>
        <v>BH6112-1-248</v>
      </c>
      <c r="B1828" s="71" t="str">
        <f>'Activity rawdata'!B1827</f>
        <v>LB</v>
      </c>
      <c r="C1828" s="71" t="str">
        <f>IF('Activity rawdata'!C1827="PY","Planted",IF('Activity rawdata'!C1827="NY","Nat/Convert",IF('Activity rawdata'!C1827="NN","Nat/Nonconvert",IF('Activity rawdata'!C1827="OY","Planted"))))</f>
        <v>Planted</v>
      </c>
      <c r="D1828" s="70" t="str">
        <f>'Activity rawdata'!D1827</f>
        <v>STP2</v>
      </c>
      <c r="E1828" s="72" t="str">
        <f>'Activity rawdata'!E1827</f>
        <v>63</v>
      </c>
      <c r="F1828" s="73" t="str">
        <f>'Activity rawdata'!L1827</f>
        <v>MT1</v>
      </c>
      <c r="G1828" s="72" t="str">
        <f>'Activity rawdata'!R1827</f>
        <v>2072</v>
      </c>
      <c r="H1828" s="72" t="str">
        <f>IF('Activity rawdata'!P1827="AHTHIN1","1st Thin",IF('Activity rawdata'!P1827="AHCC","Clearcut",IF('Activity rawdata'!P1827="AHTHSMZ","SMZ Thin",IF('Activity rawdata'!P1827="AHTHIN2","2nd Thin",IF('Activity rawdata'!P1827="AFERTE","Early Fert",IF('Activity rawdata'!P1827="AFERTM","Mid Fert",IF('Activity rawdata'!P1827="AFERTL","Late Fert",  IF('Activity rawdata'!P1827="ASP","Site Prep", IF('Activity rawdata'!P1827="APLT","Plant",  IF('Activity rawdata'!P1827="ANREG","Natural Regeneration"))))))))))</f>
        <v>Clearcut</v>
      </c>
      <c r="I1828" s="74">
        <f>'Activity rawdata'!O1827</f>
        <v>22.28</v>
      </c>
      <c r="J1828" s="75">
        <f>'Activity rawdata'!N1827</f>
        <v>29</v>
      </c>
      <c r="K1828" s="75">
        <f>'Activity rawdata'!AC1827</f>
        <v>99.6</v>
      </c>
      <c r="L1828" s="75">
        <f>'Activity rawdata'!AD1827</f>
        <v>180.54</v>
      </c>
      <c r="M1828" s="76">
        <f>'Activity rawdata'!AE1827</f>
        <v>10.057250143813212</v>
      </c>
      <c r="N1828" s="83">
        <f>'Activity rawdata'!T1827+'Activity rawdata'!U1827</f>
        <v>14.88</v>
      </c>
      <c r="O1828" s="80">
        <f>'Activity rawdata'!V1827</f>
        <v>61.88</v>
      </c>
      <c r="P1828" s="80">
        <f>'Activity rawdata'!W1827</f>
        <v>0.08</v>
      </c>
      <c r="Q1828" s="80">
        <f>'Activity rawdata'!X1827</f>
        <v>0</v>
      </c>
      <c r="R1828" s="84">
        <f t="shared" si="290"/>
        <v>76.84</v>
      </c>
      <c r="S1828" s="80">
        <f>'Activity rawdata'!Z1827</f>
        <v>0</v>
      </c>
      <c r="T1828" s="80">
        <f>'Activity rawdata'!AA1827</f>
        <v>0</v>
      </c>
      <c r="U1828" s="80">
        <f t="shared" si="291"/>
        <v>0</v>
      </c>
      <c r="V1828" s="81">
        <f t="shared" si="292"/>
        <v>331.52640000000002</v>
      </c>
      <c r="W1828" s="75">
        <f t="shared" si="293"/>
        <v>1378.6864</v>
      </c>
      <c r="X1828" s="75">
        <f t="shared" si="294"/>
        <v>1.7824000000000002</v>
      </c>
      <c r="Y1828" s="75">
        <f t="shared" si="295"/>
        <v>0</v>
      </c>
      <c r="Z1828" s="82">
        <f t="shared" si="296"/>
        <v>1711.9952000000001</v>
      </c>
      <c r="AA1828" s="75">
        <f t="shared" si="297"/>
        <v>0</v>
      </c>
      <c r="AB1828" s="75">
        <f t="shared" si="298"/>
        <v>0</v>
      </c>
      <c r="AC1828" s="82">
        <f t="shared" si="299"/>
        <v>0</v>
      </c>
    </row>
    <row r="1829" spans="1:29" x14ac:dyDescent="0.35">
      <c r="A1829" s="70" t="str">
        <f>'Activity rawdata'!A1828</f>
        <v>BH2046-1-52</v>
      </c>
      <c r="B1829" s="71" t="str">
        <f>'Activity rawdata'!B1828</f>
        <v>HH</v>
      </c>
      <c r="C1829" s="71" t="str">
        <f>IF('Activity rawdata'!C1828="PY","Planted",IF('Activity rawdata'!C1828="NY","Nat/Convert",IF('Activity rawdata'!C1828="NN","Nat/Nonconvert",IF('Activity rawdata'!C1828="OY","Planted"))))</f>
        <v>Nat/Nonconvert</v>
      </c>
      <c r="D1829" s="70" t="str">
        <f>'Activity rawdata'!D1828</f>
        <v>STP1</v>
      </c>
      <c r="E1829" s="72" t="str">
        <f>'Activity rawdata'!E1828</f>
        <v>93</v>
      </c>
      <c r="F1829" s="73" t="str">
        <f>'Activity rawdata'!L1828</f>
        <v>NO</v>
      </c>
      <c r="G1829" s="72" t="str">
        <f>'Activity rawdata'!R1828</f>
        <v>2072</v>
      </c>
      <c r="H1829" s="72" t="str">
        <f>IF('Activity rawdata'!P1828="AHTHIN1","1st Thin",IF('Activity rawdata'!P1828="AHCC","Clearcut",IF('Activity rawdata'!P1828="AHTHSMZ","SMZ Thin",IF('Activity rawdata'!P1828="AHTHIN2","2nd Thin",IF('Activity rawdata'!P1828="AFERTE","Early Fert",IF('Activity rawdata'!P1828="AFERTM","Mid Fert",IF('Activity rawdata'!P1828="AFERTL","Late Fert",  IF('Activity rawdata'!P1828="ASP","Site Prep", IF('Activity rawdata'!P1828="APLT","Plant",  IF('Activity rawdata'!P1828="ANREG","Natural Regeneration"))))))))))</f>
        <v>Clearcut</v>
      </c>
      <c r="I1829" s="74">
        <f>'Activity rawdata'!O1828</f>
        <v>0.51019999999999999</v>
      </c>
      <c r="J1829" s="75">
        <f>'Activity rawdata'!N1828</f>
        <v>35</v>
      </c>
      <c r="K1829" s="75">
        <f>'Activity rawdata'!AC1828</f>
        <v>40.869999999999997</v>
      </c>
      <c r="L1829" s="75">
        <f>'Activity rawdata'!AD1828</f>
        <v>49.79</v>
      </c>
      <c r="M1829" s="76">
        <f>'Activity rawdata'!AE1828</f>
        <v>12.267824588596383</v>
      </c>
      <c r="N1829" s="83">
        <f>'Activity rawdata'!T1828+'Activity rawdata'!U1828</f>
        <v>17.010000000000002</v>
      </c>
      <c r="O1829" s="80">
        <f>'Activity rawdata'!V1828</f>
        <v>11.69</v>
      </c>
      <c r="P1829" s="80">
        <f>'Activity rawdata'!W1828</f>
        <v>0</v>
      </c>
      <c r="Q1829" s="80">
        <f>'Activity rawdata'!X1828</f>
        <v>20.23</v>
      </c>
      <c r="R1829" s="84">
        <f t="shared" si="290"/>
        <v>48.930000000000007</v>
      </c>
      <c r="S1829" s="80">
        <f>'Activity rawdata'!Z1828</f>
        <v>40.17</v>
      </c>
      <c r="T1829" s="80">
        <f>'Activity rawdata'!AA1828</f>
        <v>23.61</v>
      </c>
      <c r="U1829" s="80">
        <f t="shared" si="291"/>
        <v>63.78</v>
      </c>
      <c r="V1829" s="81">
        <f t="shared" si="292"/>
        <v>8.6785019999999999</v>
      </c>
      <c r="W1829" s="75">
        <f t="shared" si="293"/>
        <v>5.9642379999999999</v>
      </c>
      <c r="X1829" s="75">
        <f t="shared" si="294"/>
        <v>0</v>
      </c>
      <c r="Y1829" s="75">
        <f t="shared" si="295"/>
        <v>10.321346</v>
      </c>
      <c r="Z1829" s="82">
        <f t="shared" si="296"/>
        <v>24.964086000000002</v>
      </c>
      <c r="AA1829" s="75">
        <f t="shared" si="297"/>
        <v>20.494734000000001</v>
      </c>
      <c r="AB1829" s="75">
        <f t="shared" si="298"/>
        <v>12.045821999999999</v>
      </c>
      <c r="AC1829" s="82">
        <f t="shared" si="299"/>
        <v>32.540556000000002</v>
      </c>
    </row>
    <row r="1830" spans="1:29" x14ac:dyDescent="0.35">
      <c r="A1830" s="70" t="str">
        <f>'Activity rawdata'!A1829</f>
        <v>BH6125-1-273</v>
      </c>
      <c r="B1830" s="71" t="str">
        <f>'Activity rawdata'!B1829</f>
        <v>COLB</v>
      </c>
      <c r="C1830" s="71" t="str">
        <f>IF('Activity rawdata'!C1829="PY","Planted",IF('Activity rawdata'!C1829="NY","Nat/Convert",IF('Activity rawdata'!C1829="NN","Nat/Nonconvert",IF('Activity rawdata'!C1829="OY","Planted"))))</f>
        <v>Planted</v>
      </c>
      <c r="D1830" s="70" t="str">
        <f>'Activity rawdata'!D1829</f>
        <v>STP3</v>
      </c>
      <c r="E1830" s="72" t="str">
        <f>'Activity rawdata'!E1829</f>
        <v>77</v>
      </c>
      <c r="F1830" s="73" t="str">
        <f>'Activity rawdata'!L1829</f>
        <v>NO</v>
      </c>
      <c r="G1830" s="72" t="str">
        <f>'Activity rawdata'!R1829</f>
        <v>2073</v>
      </c>
      <c r="H1830" s="72" t="str">
        <f>IF('Activity rawdata'!P1829="AHTHIN1","1st Thin",IF('Activity rawdata'!P1829="AHCC","Clearcut",IF('Activity rawdata'!P1829="AHTHSMZ","SMZ Thin",IF('Activity rawdata'!P1829="AHTHIN2","2nd Thin",IF('Activity rawdata'!P1829="AFERTE","Early Fert",IF('Activity rawdata'!P1829="AFERTM","Mid Fert",IF('Activity rawdata'!P1829="AFERTL","Late Fert",  IF('Activity rawdata'!P1829="ASP","Site Prep", IF('Activity rawdata'!P1829="APLT","Plant",  IF('Activity rawdata'!P1829="ANREG","Natural Regeneration"))))))))))</f>
        <v>Site Prep</v>
      </c>
      <c r="I1830" s="74">
        <f>'Activity rawdata'!O1829</f>
        <v>3.23</v>
      </c>
      <c r="J1830" s="75">
        <f>'Activity rawdata'!N1829</f>
        <v>1</v>
      </c>
      <c r="K1830" s="75">
        <f>'Activity rawdata'!AC1829</f>
        <v>0</v>
      </c>
      <c r="L1830" s="75">
        <f>'Activity rawdata'!AD1829</f>
        <v>0</v>
      </c>
      <c r="M1830" s="76" t="str">
        <f>'Activity rawdata'!AE1829</f>
        <v>-</v>
      </c>
      <c r="N1830" s="83">
        <f>'Activity rawdata'!T1829+'Activity rawdata'!U1829</f>
        <v>0</v>
      </c>
      <c r="O1830" s="80">
        <f>'Activity rawdata'!V1829</f>
        <v>0</v>
      </c>
      <c r="P1830" s="80">
        <f>'Activity rawdata'!W1829</f>
        <v>0</v>
      </c>
      <c r="Q1830" s="80">
        <f>'Activity rawdata'!X1829</f>
        <v>0</v>
      </c>
      <c r="R1830" s="84">
        <f t="shared" si="290"/>
        <v>0</v>
      </c>
      <c r="S1830" s="80">
        <f>'Activity rawdata'!Z1829</f>
        <v>0</v>
      </c>
      <c r="T1830" s="80">
        <f>'Activity rawdata'!AA1829</f>
        <v>0</v>
      </c>
      <c r="U1830" s="80">
        <f t="shared" si="291"/>
        <v>0</v>
      </c>
      <c r="V1830" s="81">
        <f t="shared" si="292"/>
        <v>0</v>
      </c>
      <c r="W1830" s="75">
        <f t="shared" si="293"/>
        <v>0</v>
      </c>
      <c r="X1830" s="75">
        <f t="shared" si="294"/>
        <v>0</v>
      </c>
      <c r="Y1830" s="75">
        <f t="shared" si="295"/>
        <v>0</v>
      </c>
      <c r="Z1830" s="82">
        <f t="shared" si="296"/>
        <v>0</v>
      </c>
      <c r="AA1830" s="75">
        <f t="shared" si="297"/>
        <v>0</v>
      </c>
      <c r="AB1830" s="75">
        <f t="shared" si="298"/>
        <v>0</v>
      </c>
      <c r="AC1830" s="82">
        <f t="shared" si="299"/>
        <v>0</v>
      </c>
    </row>
    <row r="1831" spans="1:29" x14ac:dyDescent="0.35">
      <c r="A1831" s="70" t="str">
        <f>'Activity rawdata'!A1830</f>
        <v>BH6112-1-248</v>
      </c>
      <c r="B1831" s="71" t="str">
        <f>'Activity rawdata'!B1830</f>
        <v>COLB</v>
      </c>
      <c r="C1831" s="71" t="str">
        <f>IF('Activity rawdata'!C1830="PY","Planted",IF('Activity rawdata'!C1830="NY","Nat/Convert",IF('Activity rawdata'!C1830="NN","Nat/Nonconvert",IF('Activity rawdata'!C1830="OY","Planted"))))</f>
        <v>Planted</v>
      </c>
      <c r="D1831" s="70" t="str">
        <f>'Activity rawdata'!D1830</f>
        <v>STP3</v>
      </c>
      <c r="E1831" s="72" t="str">
        <f>'Activity rawdata'!E1830</f>
        <v>63</v>
      </c>
      <c r="F1831" s="73" t="str">
        <f>'Activity rawdata'!L1830</f>
        <v>NO</v>
      </c>
      <c r="G1831" s="72" t="str">
        <f>'Activity rawdata'!R1830</f>
        <v>2073</v>
      </c>
      <c r="H1831" s="72" t="str">
        <f>IF('Activity rawdata'!P1830="AHTHIN1","1st Thin",IF('Activity rawdata'!P1830="AHCC","Clearcut",IF('Activity rawdata'!P1830="AHTHSMZ","SMZ Thin",IF('Activity rawdata'!P1830="AHTHIN2","2nd Thin",IF('Activity rawdata'!P1830="AFERTE","Early Fert",IF('Activity rawdata'!P1830="AFERTM","Mid Fert",IF('Activity rawdata'!P1830="AFERTL","Late Fert",  IF('Activity rawdata'!P1830="ASP","Site Prep", IF('Activity rawdata'!P1830="APLT","Plant",  IF('Activity rawdata'!P1830="ANREG","Natural Regeneration"))))))))))</f>
        <v>Site Prep</v>
      </c>
      <c r="I1831" s="74">
        <f>'Activity rawdata'!O1830</f>
        <v>22.28</v>
      </c>
      <c r="J1831" s="75">
        <f>'Activity rawdata'!N1830</f>
        <v>1</v>
      </c>
      <c r="K1831" s="75">
        <f>'Activity rawdata'!AC1830</f>
        <v>0</v>
      </c>
      <c r="L1831" s="75">
        <f>'Activity rawdata'!AD1830</f>
        <v>0</v>
      </c>
      <c r="M1831" s="76" t="str">
        <f>'Activity rawdata'!AE1830</f>
        <v>-</v>
      </c>
      <c r="N1831" s="83">
        <f>'Activity rawdata'!T1830+'Activity rawdata'!U1830</f>
        <v>0</v>
      </c>
      <c r="O1831" s="80">
        <f>'Activity rawdata'!V1830</f>
        <v>0</v>
      </c>
      <c r="P1831" s="80">
        <f>'Activity rawdata'!W1830</f>
        <v>0</v>
      </c>
      <c r="Q1831" s="80">
        <f>'Activity rawdata'!X1830</f>
        <v>0</v>
      </c>
      <c r="R1831" s="84">
        <f t="shared" si="290"/>
        <v>0</v>
      </c>
      <c r="S1831" s="80">
        <f>'Activity rawdata'!Z1830</f>
        <v>0</v>
      </c>
      <c r="T1831" s="80">
        <f>'Activity rawdata'!AA1830</f>
        <v>0</v>
      </c>
      <c r="U1831" s="80">
        <f t="shared" si="291"/>
        <v>0</v>
      </c>
      <c r="V1831" s="81">
        <f t="shared" si="292"/>
        <v>0</v>
      </c>
      <c r="W1831" s="75">
        <f t="shared" si="293"/>
        <v>0</v>
      </c>
      <c r="X1831" s="75">
        <f t="shared" si="294"/>
        <v>0</v>
      </c>
      <c r="Y1831" s="75">
        <f t="shared" si="295"/>
        <v>0</v>
      </c>
      <c r="Z1831" s="82">
        <f t="shared" si="296"/>
        <v>0</v>
      </c>
      <c r="AA1831" s="75">
        <f t="shared" si="297"/>
        <v>0</v>
      </c>
      <c r="AB1831" s="75">
        <f t="shared" si="298"/>
        <v>0</v>
      </c>
      <c r="AC1831" s="82">
        <f t="shared" si="299"/>
        <v>0</v>
      </c>
    </row>
    <row r="1832" spans="1:29" x14ac:dyDescent="0.35">
      <c r="A1832" s="70" t="str">
        <f>'Activity rawdata'!A1831</f>
        <v>BH5132-1-123</v>
      </c>
      <c r="B1832" s="71" t="str">
        <f>'Activity rawdata'!B1831</f>
        <v>CSLB</v>
      </c>
      <c r="C1832" s="71" t="str">
        <f>IF('Activity rawdata'!C1831="PY","Planted",IF('Activity rawdata'!C1831="NY","Nat/Convert",IF('Activity rawdata'!C1831="NN","Nat/Nonconvert",IF('Activity rawdata'!C1831="OY","Planted"))))</f>
        <v>Planted</v>
      </c>
      <c r="D1832" s="70" t="str">
        <f>'Activity rawdata'!D1831</f>
        <v>STP3</v>
      </c>
      <c r="E1832" s="72" t="str">
        <f>'Activity rawdata'!E1831</f>
        <v>79</v>
      </c>
      <c r="F1832" s="73" t="str">
        <f>'Activity rawdata'!L1831</f>
        <v>NO</v>
      </c>
      <c r="G1832" s="72" t="str">
        <f>'Activity rawdata'!R1831</f>
        <v>2073</v>
      </c>
      <c r="H1832" s="72" t="str">
        <f>IF('Activity rawdata'!P1831="AHTHIN1","1st Thin",IF('Activity rawdata'!P1831="AHCC","Clearcut",IF('Activity rawdata'!P1831="AHTHSMZ","SMZ Thin",IF('Activity rawdata'!P1831="AHTHIN2","2nd Thin",IF('Activity rawdata'!P1831="AFERTE","Early Fert",IF('Activity rawdata'!P1831="AFERTM","Mid Fert",IF('Activity rawdata'!P1831="AFERTL","Late Fert",  IF('Activity rawdata'!P1831="ASP","Site Prep", IF('Activity rawdata'!P1831="APLT","Plant",  IF('Activity rawdata'!P1831="ANREG","Natural Regeneration"))))))))))</f>
        <v>Plant</v>
      </c>
      <c r="I1832" s="74">
        <f>'Activity rawdata'!O1831</f>
        <v>61.08</v>
      </c>
      <c r="J1832" s="75">
        <f>'Activity rawdata'!N1831</f>
        <v>1</v>
      </c>
      <c r="K1832" s="75">
        <f>'Activity rawdata'!AC1831</f>
        <v>0</v>
      </c>
      <c r="L1832" s="75">
        <f>'Activity rawdata'!AD1831</f>
        <v>0</v>
      </c>
      <c r="M1832" s="76" t="str">
        <f>'Activity rawdata'!AE1831</f>
        <v>-</v>
      </c>
      <c r="N1832" s="83">
        <f>'Activity rawdata'!T1831+'Activity rawdata'!U1831</f>
        <v>0</v>
      </c>
      <c r="O1832" s="80">
        <f>'Activity rawdata'!V1831</f>
        <v>0</v>
      </c>
      <c r="P1832" s="80">
        <f>'Activity rawdata'!W1831</f>
        <v>0</v>
      </c>
      <c r="Q1832" s="80">
        <f>'Activity rawdata'!X1831</f>
        <v>0</v>
      </c>
      <c r="R1832" s="84">
        <f t="shared" si="290"/>
        <v>0</v>
      </c>
      <c r="S1832" s="80">
        <f>'Activity rawdata'!Z1831</f>
        <v>0</v>
      </c>
      <c r="T1832" s="80">
        <f>'Activity rawdata'!AA1831</f>
        <v>0</v>
      </c>
      <c r="U1832" s="80">
        <f t="shared" si="291"/>
        <v>0</v>
      </c>
      <c r="V1832" s="81">
        <f t="shared" si="292"/>
        <v>0</v>
      </c>
      <c r="W1832" s="75">
        <f t="shared" si="293"/>
        <v>0</v>
      </c>
      <c r="X1832" s="75">
        <f t="shared" si="294"/>
        <v>0</v>
      </c>
      <c r="Y1832" s="75">
        <f t="shared" si="295"/>
        <v>0</v>
      </c>
      <c r="Z1832" s="82">
        <f t="shared" si="296"/>
        <v>0</v>
      </c>
      <c r="AA1832" s="75">
        <f t="shared" si="297"/>
        <v>0</v>
      </c>
      <c r="AB1832" s="75">
        <f t="shared" si="298"/>
        <v>0</v>
      </c>
      <c r="AC1832" s="82">
        <f t="shared" si="299"/>
        <v>0</v>
      </c>
    </row>
    <row r="1833" spans="1:29" x14ac:dyDescent="0.35">
      <c r="A1833" s="70" t="str">
        <f>'Activity rawdata'!A1832</f>
        <v>BH5135-1-130</v>
      </c>
      <c r="B1833" s="71" t="str">
        <f>'Activity rawdata'!B1832</f>
        <v>CSLB</v>
      </c>
      <c r="C1833" s="71" t="str">
        <f>IF('Activity rawdata'!C1832="PY","Planted",IF('Activity rawdata'!C1832="NY","Nat/Convert",IF('Activity rawdata'!C1832="NN","Nat/Nonconvert",IF('Activity rawdata'!C1832="OY","Planted"))))</f>
        <v>Planted</v>
      </c>
      <c r="D1833" s="70" t="str">
        <f>'Activity rawdata'!D1832</f>
        <v>STP3</v>
      </c>
      <c r="E1833" s="72" t="str">
        <f>'Activity rawdata'!E1832</f>
        <v>81</v>
      </c>
      <c r="F1833" s="73" t="str">
        <f>'Activity rawdata'!L1832</f>
        <v>NO</v>
      </c>
      <c r="G1833" s="72" t="str">
        <f>'Activity rawdata'!R1832</f>
        <v>2073</v>
      </c>
      <c r="H1833" s="72" t="str">
        <f>IF('Activity rawdata'!P1832="AHTHIN1","1st Thin",IF('Activity rawdata'!P1832="AHCC","Clearcut",IF('Activity rawdata'!P1832="AHTHSMZ","SMZ Thin",IF('Activity rawdata'!P1832="AHTHIN2","2nd Thin",IF('Activity rawdata'!P1832="AFERTE","Early Fert",IF('Activity rawdata'!P1832="AFERTM","Mid Fert",IF('Activity rawdata'!P1832="AFERTL","Late Fert",  IF('Activity rawdata'!P1832="ASP","Site Prep", IF('Activity rawdata'!P1832="APLT","Plant",  IF('Activity rawdata'!P1832="ANREG","Natural Regeneration"))))))))))</f>
        <v>Plant</v>
      </c>
      <c r="I1833" s="74">
        <f>'Activity rawdata'!O1832</f>
        <v>68.400000000000006</v>
      </c>
      <c r="J1833" s="75">
        <f>'Activity rawdata'!N1832</f>
        <v>1</v>
      </c>
      <c r="K1833" s="75">
        <f>'Activity rawdata'!AC1832</f>
        <v>0</v>
      </c>
      <c r="L1833" s="75">
        <f>'Activity rawdata'!AD1832</f>
        <v>0</v>
      </c>
      <c r="M1833" s="76" t="str">
        <f>'Activity rawdata'!AE1832</f>
        <v>-</v>
      </c>
      <c r="N1833" s="83">
        <f>'Activity rawdata'!T1832+'Activity rawdata'!U1832</f>
        <v>0</v>
      </c>
      <c r="O1833" s="80">
        <f>'Activity rawdata'!V1832</f>
        <v>0</v>
      </c>
      <c r="P1833" s="80">
        <f>'Activity rawdata'!W1832</f>
        <v>0</v>
      </c>
      <c r="Q1833" s="80">
        <f>'Activity rawdata'!X1832</f>
        <v>0</v>
      </c>
      <c r="R1833" s="84">
        <f t="shared" si="290"/>
        <v>0</v>
      </c>
      <c r="S1833" s="80">
        <f>'Activity rawdata'!Z1832</f>
        <v>0</v>
      </c>
      <c r="T1833" s="80">
        <f>'Activity rawdata'!AA1832</f>
        <v>0</v>
      </c>
      <c r="U1833" s="80">
        <f t="shared" si="291"/>
        <v>0</v>
      </c>
      <c r="V1833" s="81">
        <f t="shared" si="292"/>
        <v>0</v>
      </c>
      <c r="W1833" s="75">
        <f t="shared" si="293"/>
        <v>0</v>
      </c>
      <c r="X1833" s="75">
        <f t="shared" si="294"/>
        <v>0</v>
      </c>
      <c r="Y1833" s="75">
        <f t="shared" si="295"/>
        <v>0</v>
      </c>
      <c r="Z1833" s="82">
        <f t="shared" si="296"/>
        <v>0</v>
      </c>
      <c r="AA1833" s="75">
        <f t="shared" si="297"/>
        <v>0</v>
      </c>
      <c r="AB1833" s="75">
        <f t="shared" si="298"/>
        <v>0</v>
      </c>
      <c r="AC1833" s="82">
        <f t="shared" si="299"/>
        <v>0</v>
      </c>
    </row>
    <row r="1834" spans="1:29" x14ac:dyDescent="0.35">
      <c r="A1834" s="70" t="str">
        <f>'Activity rawdata'!A1833</f>
        <v>BH6112-1-216</v>
      </c>
      <c r="B1834" s="71" t="str">
        <f>'Activity rawdata'!B1833</f>
        <v>CSLB</v>
      </c>
      <c r="C1834" s="71" t="str">
        <f>IF('Activity rawdata'!C1833="PY","Planted",IF('Activity rawdata'!C1833="NY","Nat/Convert",IF('Activity rawdata'!C1833="NN","Nat/Nonconvert",IF('Activity rawdata'!C1833="OY","Planted"))))</f>
        <v>Planted</v>
      </c>
      <c r="D1834" s="70" t="str">
        <f>'Activity rawdata'!D1833</f>
        <v>STP3</v>
      </c>
      <c r="E1834" s="72" t="str">
        <f>'Activity rawdata'!E1833</f>
        <v>91</v>
      </c>
      <c r="F1834" s="73" t="str">
        <f>'Activity rawdata'!L1833</f>
        <v>NO</v>
      </c>
      <c r="G1834" s="72" t="str">
        <f>'Activity rawdata'!R1833</f>
        <v>2073</v>
      </c>
      <c r="H1834" s="72" t="str">
        <f>IF('Activity rawdata'!P1833="AHTHIN1","1st Thin",IF('Activity rawdata'!P1833="AHCC","Clearcut",IF('Activity rawdata'!P1833="AHTHSMZ","SMZ Thin",IF('Activity rawdata'!P1833="AHTHIN2","2nd Thin",IF('Activity rawdata'!P1833="AFERTE","Early Fert",IF('Activity rawdata'!P1833="AFERTM","Mid Fert",IF('Activity rawdata'!P1833="AFERTL","Late Fert",  IF('Activity rawdata'!P1833="ASP","Site Prep", IF('Activity rawdata'!P1833="APLT","Plant",  IF('Activity rawdata'!P1833="ANREG","Natural Regeneration"))))))))))</f>
        <v>Plant</v>
      </c>
      <c r="I1834" s="74">
        <f>'Activity rawdata'!O1833</f>
        <v>76.7</v>
      </c>
      <c r="J1834" s="75">
        <f>'Activity rawdata'!N1833</f>
        <v>1</v>
      </c>
      <c r="K1834" s="75">
        <f>'Activity rawdata'!AC1833</f>
        <v>0</v>
      </c>
      <c r="L1834" s="75">
        <f>'Activity rawdata'!AD1833</f>
        <v>0</v>
      </c>
      <c r="M1834" s="76" t="str">
        <f>'Activity rawdata'!AE1833</f>
        <v>-</v>
      </c>
      <c r="N1834" s="83">
        <f>'Activity rawdata'!T1833+'Activity rawdata'!U1833</f>
        <v>0</v>
      </c>
      <c r="O1834" s="80">
        <f>'Activity rawdata'!V1833</f>
        <v>0</v>
      </c>
      <c r="P1834" s="80">
        <f>'Activity rawdata'!W1833</f>
        <v>0</v>
      </c>
      <c r="Q1834" s="80">
        <f>'Activity rawdata'!X1833</f>
        <v>0</v>
      </c>
      <c r="R1834" s="84">
        <f t="shared" si="290"/>
        <v>0</v>
      </c>
      <c r="S1834" s="80">
        <f>'Activity rawdata'!Z1833</f>
        <v>0</v>
      </c>
      <c r="T1834" s="80">
        <f>'Activity rawdata'!AA1833</f>
        <v>0</v>
      </c>
      <c r="U1834" s="80">
        <f t="shared" si="291"/>
        <v>0</v>
      </c>
      <c r="V1834" s="81">
        <f t="shared" si="292"/>
        <v>0</v>
      </c>
      <c r="W1834" s="75">
        <f t="shared" si="293"/>
        <v>0</v>
      </c>
      <c r="X1834" s="75">
        <f t="shared" si="294"/>
        <v>0</v>
      </c>
      <c r="Y1834" s="75">
        <f t="shared" si="295"/>
        <v>0</v>
      </c>
      <c r="Z1834" s="82">
        <f t="shared" si="296"/>
        <v>0</v>
      </c>
      <c r="AA1834" s="75">
        <f t="shared" si="297"/>
        <v>0</v>
      </c>
      <c r="AB1834" s="75">
        <f t="shared" si="298"/>
        <v>0</v>
      </c>
      <c r="AC1834" s="82">
        <f t="shared" si="299"/>
        <v>0</v>
      </c>
    </row>
    <row r="1835" spans="1:29" x14ac:dyDescent="0.35">
      <c r="A1835" s="70" t="str">
        <f>'Activity rawdata'!A1834</f>
        <v>BH6112-1-243</v>
      </c>
      <c r="B1835" s="71" t="str">
        <f>'Activity rawdata'!B1834</f>
        <v>CSLB</v>
      </c>
      <c r="C1835" s="71" t="str">
        <f>IF('Activity rawdata'!C1834="PY","Planted",IF('Activity rawdata'!C1834="NY","Nat/Convert",IF('Activity rawdata'!C1834="NN","Nat/Nonconvert",IF('Activity rawdata'!C1834="OY","Planted"))))</f>
        <v>Planted</v>
      </c>
      <c r="D1835" s="70" t="str">
        <f>'Activity rawdata'!D1834</f>
        <v>STP3</v>
      </c>
      <c r="E1835" s="72" t="str">
        <f>'Activity rawdata'!E1834</f>
        <v>91</v>
      </c>
      <c r="F1835" s="73" t="str">
        <f>'Activity rawdata'!L1834</f>
        <v>NO</v>
      </c>
      <c r="G1835" s="72" t="str">
        <f>'Activity rawdata'!R1834</f>
        <v>2073</v>
      </c>
      <c r="H1835" s="72" t="str">
        <f>IF('Activity rawdata'!P1834="AHTHIN1","1st Thin",IF('Activity rawdata'!P1834="AHCC","Clearcut",IF('Activity rawdata'!P1834="AHTHSMZ","SMZ Thin",IF('Activity rawdata'!P1834="AHTHIN2","2nd Thin",IF('Activity rawdata'!P1834="AFERTE","Early Fert",IF('Activity rawdata'!P1834="AFERTM","Mid Fert",IF('Activity rawdata'!P1834="AFERTL","Late Fert",  IF('Activity rawdata'!P1834="ASP","Site Prep", IF('Activity rawdata'!P1834="APLT","Plant",  IF('Activity rawdata'!P1834="ANREG","Natural Regeneration"))))))))))</f>
        <v>Plant</v>
      </c>
      <c r="I1835" s="74">
        <f>'Activity rawdata'!O1834</f>
        <v>109.07</v>
      </c>
      <c r="J1835" s="75">
        <f>'Activity rawdata'!N1834</f>
        <v>1</v>
      </c>
      <c r="K1835" s="75">
        <f>'Activity rawdata'!AC1834</f>
        <v>0</v>
      </c>
      <c r="L1835" s="75">
        <f>'Activity rawdata'!AD1834</f>
        <v>0</v>
      </c>
      <c r="M1835" s="76" t="str">
        <f>'Activity rawdata'!AE1834</f>
        <v>-</v>
      </c>
      <c r="N1835" s="83">
        <f>'Activity rawdata'!T1834+'Activity rawdata'!U1834</f>
        <v>0</v>
      </c>
      <c r="O1835" s="80">
        <f>'Activity rawdata'!V1834</f>
        <v>0</v>
      </c>
      <c r="P1835" s="80">
        <f>'Activity rawdata'!W1834</f>
        <v>0</v>
      </c>
      <c r="Q1835" s="80">
        <f>'Activity rawdata'!X1834</f>
        <v>0</v>
      </c>
      <c r="R1835" s="84">
        <f t="shared" si="290"/>
        <v>0</v>
      </c>
      <c r="S1835" s="80">
        <f>'Activity rawdata'!Z1834</f>
        <v>0</v>
      </c>
      <c r="T1835" s="80">
        <f>'Activity rawdata'!AA1834</f>
        <v>0</v>
      </c>
      <c r="U1835" s="80">
        <f t="shared" si="291"/>
        <v>0</v>
      </c>
      <c r="V1835" s="81">
        <f t="shared" si="292"/>
        <v>0</v>
      </c>
      <c r="W1835" s="75">
        <f t="shared" si="293"/>
        <v>0</v>
      </c>
      <c r="X1835" s="75">
        <f t="shared" si="294"/>
        <v>0</v>
      </c>
      <c r="Y1835" s="75">
        <f t="shared" si="295"/>
        <v>0</v>
      </c>
      <c r="Z1835" s="82">
        <f t="shared" si="296"/>
        <v>0</v>
      </c>
      <c r="AA1835" s="75">
        <f t="shared" si="297"/>
        <v>0</v>
      </c>
      <c r="AB1835" s="75">
        <f t="shared" si="298"/>
        <v>0</v>
      </c>
      <c r="AC1835" s="82">
        <f t="shared" si="299"/>
        <v>0</v>
      </c>
    </row>
    <row r="1836" spans="1:29" x14ac:dyDescent="0.35">
      <c r="A1836" s="70" t="str">
        <f>'Activity rawdata'!A1835</f>
        <v>BH6112-1-263</v>
      </c>
      <c r="B1836" s="71" t="str">
        <f>'Activity rawdata'!B1835</f>
        <v>CSLB</v>
      </c>
      <c r="C1836" s="71" t="str">
        <f>IF('Activity rawdata'!C1835="PY","Planted",IF('Activity rawdata'!C1835="NY","Nat/Convert",IF('Activity rawdata'!C1835="NN","Nat/Nonconvert",IF('Activity rawdata'!C1835="OY","Planted"))))</f>
        <v>Planted</v>
      </c>
      <c r="D1836" s="70" t="str">
        <f>'Activity rawdata'!D1835</f>
        <v>STP3</v>
      </c>
      <c r="E1836" s="72" t="str">
        <f>'Activity rawdata'!E1835</f>
        <v>91</v>
      </c>
      <c r="F1836" s="73" t="str">
        <f>'Activity rawdata'!L1835</f>
        <v>NO</v>
      </c>
      <c r="G1836" s="72" t="str">
        <f>'Activity rawdata'!R1835</f>
        <v>2073</v>
      </c>
      <c r="H1836" s="72" t="str">
        <f>IF('Activity rawdata'!P1835="AHTHIN1","1st Thin",IF('Activity rawdata'!P1835="AHCC","Clearcut",IF('Activity rawdata'!P1835="AHTHSMZ","SMZ Thin",IF('Activity rawdata'!P1835="AHTHIN2","2nd Thin",IF('Activity rawdata'!P1835="AFERTE","Early Fert",IF('Activity rawdata'!P1835="AFERTM","Mid Fert",IF('Activity rawdata'!P1835="AFERTL","Late Fert",  IF('Activity rawdata'!P1835="ASP","Site Prep", IF('Activity rawdata'!P1835="APLT","Plant",  IF('Activity rawdata'!P1835="ANREG","Natural Regeneration"))))))))))</f>
        <v>Plant</v>
      </c>
      <c r="I1836" s="74">
        <f>'Activity rawdata'!O1835</f>
        <v>0.11</v>
      </c>
      <c r="J1836" s="75">
        <f>'Activity rawdata'!N1835</f>
        <v>1</v>
      </c>
      <c r="K1836" s="75">
        <f>'Activity rawdata'!AC1835</f>
        <v>0</v>
      </c>
      <c r="L1836" s="75">
        <f>'Activity rawdata'!AD1835</f>
        <v>0</v>
      </c>
      <c r="M1836" s="76" t="str">
        <f>'Activity rawdata'!AE1835</f>
        <v>-</v>
      </c>
      <c r="N1836" s="83">
        <f>'Activity rawdata'!T1835+'Activity rawdata'!U1835</f>
        <v>0</v>
      </c>
      <c r="O1836" s="80">
        <f>'Activity rawdata'!V1835</f>
        <v>0</v>
      </c>
      <c r="P1836" s="80">
        <f>'Activity rawdata'!W1835</f>
        <v>0</v>
      </c>
      <c r="Q1836" s="80">
        <f>'Activity rawdata'!X1835</f>
        <v>0</v>
      </c>
      <c r="R1836" s="84">
        <f t="shared" si="290"/>
        <v>0</v>
      </c>
      <c r="S1836" s="80">
        <f>'Activity rawdata'!Z1835</f>
        <v>0</v>
      </c>
      <c r="T1836" s="80">
        <f>'Activity rawdata'!AA1835</f>
        <v>0</v>
      </c>
      <c r="U1836" s="80">
        <f t="shared" si="291"/>
        <v>0</v>
      </c>
      <c r="V1836" s="81">
        <f t="shared" si="292"/>
        <v>0</v>
      </c>
      <c r="W1836" s="75">
        <f t="shared" si="293"/>
        <v>0</v>
      </c>
      <c r="X1836" s="75">
        <f t="shared" si="294"/>
        <v>0</v>
      </c>
      <c r="Y1836" s="75">
        <f t="shared" si="295"/>
        <v>0</v>
      </c>
      <c r="Z1836" s="82">
        <f t="shared" si="296"/>
        <v>0</v>
      </c>
      <c r="AA1836" s="75">
        <f t="shared" si="297"/>
        <v>0</v>
      </c>
      <c r="AB1836" s="75">
        <f t="shared" si="298"/>
        <v>0</v>
      </c>
      <c r="AC1836" s="82">
        <f t="shared" si="299"/>
        <v>0</v>
      </c>
    </row>
    <row r="1837" spans="1:29" x14ac:dyDescent="0.35">
      <c r="A1837" s="70" t="str">
        <f>'Activity rawdata'!A1836</f>
        <v>BH6125-1-282</v>
      </c>
      <c r="B1837" s="71" t="str">
        <f>'Activity rawdata'!B1836</f>
        <v>CSLB</v>
      </c>
      <c r="C1837" s="71" t="str">
        <f>IF('Activity rawdata'!C1836="PY","Planted",IF('Activity rawdata'!C1836="NY","Nat/Convert",IF('Activity rawdata'!C1836="NN","Nat/Nonconvert",IF('Activity rawdata'!C1836="OY","Planted"))))</f>
        <v>Planted</v>
      </c>
      <c r="D1837" s="70" t="str">
        <f>'Activity rawdata'!D1836</f>
        <v>STP3</v>
      </c>
      <c r="E1837" s="72" t="str">
        <f>'Activity rawdata'!E1836</f>
        <v>91</v>
      </c>
      <c r="F1837" s="73" t="str">
        <f>'Activity rawdata'!L1836</f>
        <v>NO</v>
      </c>
      <c r="G1837" s="72" t="str">
        <f>'Activity rawdata'!R1836</f>
        <v>2073</v>
      </c>
      <c r="H1837" s="72" t="str">
        <f>IF('Activity rawdata'!P1836="AHTHIN1","1st Thin",IF('Activity rawdata'!P1836="AHCC","Clearcut",IF('Activity rawdata'!P1836="AHTHSMZ","SMZ Thin",IF('Activity rawdata'!P1836="AHTHIN2","2nd Thin",IF('Activity rawdata'!P1836="AFERTE","Early Fert",IF('Activity rawdata'!P1836="AFERTM","Mid Fert",IF('Activity rawdata'!P1836="AFERTL","Late Fert",  IF('Activity rawdata'!P1836="ASP","Site Prep", IF('Activity rawdata'!P1836="APLT","Plant",  IF('Activity rawdata'!P1836="ANREG","Natural Regeneration"))))))))))</f>
        <v>Plant</v>
      </c>
      <c r="I1837" s="74">
        <f>'Activity rawdata'!O1836</f>
        <v>34.5</v>
      </c>
      <c r="J1837" s="75">
        <f>'Activity rawdata'!N1836</f>
        <v>1</v>
      </c>
      <c r="K1837" s="75">
        <f>'Activity rawdata'!AC1836</f>
        <v>0</v>
      </c>
      <c r="L1837" s="75">
        <f>'Activity rawdata'!AD1836</f>
        <v>0</v>
      </c>
      <c r="M1837" s="76" t="str">
        <f>'Activity rawdata'!AE1836</f>
        <v>-</v>
      </c>
      <c r="N1837" s="83">
        <f>'Activity rawdata'!T1836+'Activity rawdata'!U1836</f>
        <v>0</v>
      </c>
      <c r="O1837" s="80">
        <f>'Activity rawdata'!V1836</f>
        <v>0</v>
      </c>
      <c r="P1837" s="80">
        <f>'Activity rawdata'!W1836</f>
        <v>0</v>
      </c>
      <c r="Q1837" s="80">
        <f>'Activity rawdata'!X1836</f>
        <v>0</v>
      </c>
      <c r="R1837" s="84">
        <f t="shared" si="290"/>
        <v>0</v>
      </c>
      <c r="S1837" s="80">
        <f>'Activity rawdata'!Z1836</f>
        <v>0</v>
      </c>
      <c r="T1837" s="80">
        <f>'Activity rawdata'!AA1836</f>
        <v>0</v>
      </c>
      <c r="U1837" s="80">
        <f t="shared" si="291"/>
        <v>0</v>
      </c>
      <c r="V1837" s="81">
        <f t="shared" si="292"/>
        <v>0</v>
      </c>
      <c r="W1837" s="75">
        <f t="shared" si="293"/>
        <v>0</v>
      </c>
      <c r="X1837" s="75">
        <f t="shared" si="294"/>
        <v>0</v>
      </c>
      <c r="Y1837" s="75">
        <f t="shared" si="295"/>
        <v>0</v>
      </c>
      <c r="Z1837" s="82">
        <f t="shared" si="296"/>
        <v>0</v>
      </c>
      <c r="AA1837" s="75">
        <f t="shared" si="297"/>
        <v>0</v>
      </c>
      <c r="AB1837" s="75">
        <f t="shared" si="298"/>
        <v>0</v>
      </c>
      <c r="AC1837" s="82">
        <f t="shared" si="299"/>
        <v>0</v>
      </c>
    </row>
    <row r="1838" spans="1:29" x14ac:dyDescent="0.35">
      <c r="A1838" s="70" t="str">
        <f>'Activity rawdata'!A1837</f>
        <v>BH6125-1-294</v>
      </c>
      <c r="B1838" s="71" t="str">
        <f>'Activity rawdata'!B1837</f>
        <v>CSLB</v>
      </c>
      <c r="C1838" s="71" t="str">
        <f>IF('Activity rawdata'!C1837="PY","Planted",IF('Activity rawdata'!C1837="NY","Nat/Convert",IF('Activity rawdata'!C1837="NN","Nat/Nonconvert",IF('Activity rawdata'!C1837="OY","Planted"))))</f>
        <v>Planted</v>
      </c>
      <c r="D1838" s="70" t="str">
        <f>'Activity rawdata'!D1837</f>
        <v>STP3</v>
      </c>
      <c r="E1838" s="72" t="str">
        <f>'Activity rawdata'!E1837</f>
        <v>91</v>
      </c>
      <c r="F1838" s="73" t="str">
        <f>'Activity rawdata'!L1837</f>
        <v>NO</v>
      </c>
      <c r="G1838" s="72" t="str">
        <f>'Activity rawdata'!R1837</f>
        <v>2073</v>
      </c>
      <c r="H1838" s="72" t="str">
        <f>IF('Activity rawdata'!P1837="AHTHIN1","1st Thin",IF('Activity rawdata'!P1837="AHCC","Clearcut",IF('Activity rawdata'!P1837="AHTHSMZ","SMZ Thin",IF('Activity rawdata'!P1837="AHTHIN2","2nd Thin",IF('Activity rawdata'!P1837="AFERTE","Early Fert",IF('Activity rawdata'!P1837="AFERTM","Mid Fert",IF('Activity rawdata'!P1837="AFERTL","Late Fert",  IF('Activity rawdata'!P1837="ASP","Site Prep", IF('Activity rawdata'!P1837="APLT","Plant",  IF('Activity rawdata'!P1837="ANREG","Natural Regeneration"))))))))))</f>
        <v>Plant</v>
      </c>
      <c r="I1838" s="74">
        <f>'Activity rawdata'!O1837</f>
        <v>4.54</v>
      </c>
      <c r="J1838" s="75">
        <f>'Activity rawdata'!N1837</f>
        <v>1</v>
      </c>
      <c r="K1838" s="75">
        <f>'Activity rawdata'!AC1837</f>
        <v>0</v>
      </c>
      <c r="L1838" s="75">
        <f>'Activity rawdata'!AD1837</f>
        <v>0</v>
      </c>
      <c r="M1838" s="76" t="str">
        <f>'Activity rawdata'!AE1837</f>
        <v>-</v>
      </c>
      <c r="N1838" s="83">
        <f>'Activity rawdata'!T1837+'Activity rawdata'!U1837</f>
        <v>0</v>
      </c>
      <c r="O1838" s="80">
        <f>'Activity rawdata'!V1837</f>
        <v>0</v>
      </c>
      <c r="P1838" s="80">
        <f>'Activity rawdata'!W1837</f>
        <v>0</v>
      </c>
      <c r="Q1838" s="80">
        <f>'Activity rawdata'!X1837</f>
        <v>0</v>
      </c>
      <c r="R1838" s="84">
        <f t="shared" si="290"/>
        <v>0</v>
      </c>
      <c r="S1838" s="80">
        <f>'Activity rawdata'!Z1837</f>
        <v>0</v>
      </c>
      <c r="T1838" s="80">
        <f>'Activity rawdata'!AA1837</f>
        <v>0</v>
      </c>
      <c r="U1838" s="80">
        <f t="shared" si="291"/>
        <v>0</v>
      </c>
      <c r="V1838" s="81">
        <f t="shared" si="292"/>
        <v>0</v>
      </c>
      <c r="W1838" s="75">
        <f t="shared" si="293"/>
        <v>0</v>
      </c>
      <c r="X1838" s="75">
        <f t="shared" si="294"/>
        <v>0</v>
      </c>
      <c r="Y1838" s="75">
        <f t="shared" si="295"/>
        <v>0</v>
      </c>
      <c r="Z1838" s="82">
        <f t="shared" si="296"/>
        <v>0</v>
      </c>
      <c r="AA1838" s="75">
        <f t="shared" si="297"/>
        <v>0</v>
      </c>
      <c r="AB1838" s="75">
        <f t="shared" si="298"/>
        <v>0</v>
      </c>
      <c r="AC1838" s="82">
        <f t="shared" si="299"/>
        <v>0</v>
      </c>
    </row>
    <row r="1839" spans="1:29" x14ac:dyDescent="0.35">
      <c r="A1839" s="70" t="str">
        <f>'Activity rawdata'!A1838</f>
        <v>BH5140-1-148</v>
      </c>
      <c r="B1839" s="71" t="str">
        <f>'Activity rawdata'!B1838</f>
        <v>CSLB</v>
      </c>
      <c r="C1839" s="71" t="str">
        <f>IF('Activity rawdata'!C1838="PY","Planted",IF('Activity rawdata'!C1838="NY","Nat/Convert",IF('Activity rawdata'!C1838="NN","Nat/Nonconvert",IF('Activity rawdata'!C1838="OY","Planted"))))</f>
        <v>Planted</v>
      </c>
      <c r="D1839" s="70" t="str">
        <f>'Activity rawdata'!D1838</f>
        <v>STP3</v>
      </c>
      <c r="E1839" s="72" t="str">
        <f>'Activity rawdata'!E1838</f>
        <v>91</v>
      </c>
      <c r="F1839" s="73" t="str">
        <f>'Activity rawdata'!L1838</f>
        <v>NO</v>
      </c>
      <c r="G1839" s="72" t="str">
        <f>'Activity rawdata'!R1838</f>
        <v>2073</v>
      </c>
      <c r="H1839" s="72" t="str">
        <f>IF('Activity rawdata'!P1838="AHTHIN1","1st Thin",IF('Activity rawdata'!P1838="AHCC","Clearcut",IF('Activity rawdata'!P1838="AHTHSMZ","SMZ Thin",IF('Activity rawdata'!P1838="AHTHIN2","2nd Thin",IF('Activity rawdata'!P1838="AFERTE","Early Fert",IF('Activity rawdata'!P1838="AFERTM","Mid Fert",IF('Activity rawdata'!P1838="AFERTL","Late Fert",  IF('Activity rawdata'!P1838="ASP","Site Prep", IF('Activity rawdata'!P1838="APLT","Plant",  IF('Activity rawdata'!P1838="ANREG","Natural Regeneration"))))))))))</f>
        <v>Plant</v>
      </c>
      <c r="I1839" s="74">
        <f>'Activity rawdata'!O1838</f>
        <v>43.21</v>
      </c>
      <c r="J1839" s="75">
        <f>'Activity rawdata'!N1838</f>
        <v>1</v>
      </c>
      <c r="K1839" s="75">
        <f>'Activity rawdata'!AC1838</f>
        <v>0</v>
      </c>
      <c r="L1839" s="75">
        <f>'Activity rawdata'!AD1838</f>
        <v>0</v>
      </c>
      <c r="M1839" s="76" t="str">
        <f>'Activity rawdata'!AE1838</f>
        <v>-</v>
      </c>
      <c r="N1839" s="83">
        <f>'Activity rawdata'!T1838+'Activity rawdata'!U1838</f>
        <v>0</v>
      </c>
      <c r="O1839" s="80">
        <f>'Activity rawdata'!V1838</f>
        <v>0</v>
      </c>
      <c r="P1839" s="80">
        <f>'Activity rawdata'!W1838</f>
        <v>0</v>
      </c>
      <c r="Q1839" s="80">
        <f>'Activity rawdata'!X1838</f>
        <v>0</v>
      </c>
      <c r="R1839" s="84">
        <f t="shared" si="290"/>
        <v>0</v>
      </c>
      <c r="S1839" s="80">
        <f>'Activity rawdata'!Z1838</f>
        <v>0</v>
      </c>
      <c r="T1839" s="80">
        <f>'Activity rawdata'!AA1838</f>
        <v>0</v>
      </c>
      <c r="U1839" s="80">
        <f t="shared" si="291"/>
        <v>0</v>
      </c>
      <c r="V1839" s="81">
        <f t="shared" si="292"/>
        <v>0</v>
      </c>
      <c r="W1839" s="75">
        <f t="shared" si="293"/>
        <v>0</v>
      </c>
      <c r="X1839" s="75">
        <f t="shared" si="294"/>
        <v>0</v>
      </c>
      <c r="Y1839" s="75">
        <f t="shared" si="295"/>
        <v>0</v>
      </c>
      <c r="Z1839" s="82">
        <f t="shared" si="296"/>
        <v>0</v>
      </c>
      <c r="AA1839" s="75">
        <f t="shared" si="297"/>
        <v>0</v>
      </c>
      <c r="AB1839" s="75">
        <f t="shared" si="298"/>
        <v>0</v>
      </c>
      <c r="AC1839" s="82">
        <f t="shared" si="299"/>
        <v>0</v>
      </c>
    </row>
    <row r="1840" spans="1:29" x14ac:dyDescent="0.35">
      <c r="A1840" s="70" t="str">
        <f>'Activity rawdata'!A1839</f>
        <v>BH5660-1-171</v>
      </c>
      <c r="B1840" s="71" t="str">
        <f>'Activity rawdata'!B1839</f>
        <v>CSLB</v>
      </c>
      <c r="C1840" s="71" t="str">
        <f>IF('Activity rawdata'!C1839="PY","Planted",IF('Activity rawdata'!C1839="NY","Nat/Convert",IF('Activity rawdata'!C1839="NN","Nat/Nonconvert",IF('Activity rawdata'!C1839="OY","Planted"))))</f>
        <v>Planted</v>
      </c>
      <c r="D1840" s="70" t="str">
        <f>'Activity rawdata'!D1839</f>
        <v>STP3</v>
      </c>
      <c r="E1840" s="72" t="str">
        <f>'Activity rawdata'!E1839</f>
        <v>91</v>
      </c>
      <c r="F1840" s="73" t="str">
        <f>'Activity rawdata'!L1839</f>
        <v>NO</v>
      </c>
      <c r="G1840" s="72" t="str">
        <f>'Activity rawdata'!R1839</f>
        <v>2073</v>
      </c>
      <c r="H1840" s="72" t="str">
        <f>IF('Activity rawdata'!P1839="AHTHIN1","1st Thin",IF('Activity rawdata'!P1839="AHCC","Clearcut",IF('Activity rawdata'!P1839="AHTHSMZ","SMZ Thin",IF('Activity rawdata'!P1839="AHTHIN2","2nd Thin",IF('Activity rawdata'!P1839="AFERTE","Early Fert",IF('Activity rawdata'!P1839="AFERTM","Mid Fert",IF('Activity rawdata'!P1839="AFERTL","Late Fert",  IF('Activity rawdata'!P1839="ASP","Site Prep", IF('Activity rawdata'!P1839="APLT","Plant",  IF('Activity rawdata'!P1839="ANREG","Natural Regeneration"))))))))))</f>
        <v>Plant</v>
      </c>
      <c r="I1840" s="74">
        <f>'Activity rawdata'!O1839</f>
        <v>21.16</v>
      </c>
      <c r="J1840" s="75">
        <f>'Activity rawdata'!N1839</f>
        <v>1</v>
      </c>
      <c r="K1840" s="75">
        <f>'Activity rawdata'!AC1839</f>
        <v>0</v>
      </c>
      <c r="L1840" s="75">
        <f>'Activity rawdata'!AD1839</f>
        <v>0</v>
      </c>
      <c r="M1840" s="76" t="str">
        <f>'Activity rawdata'!AE1839</f>
        <v>-</v>
      </c>
      <c r="N1840" s="83">
        <f>'Activity rawdata'!T1839+'Activity rawdata'!U1839</f>
        <v>0</v>
      </c>
      <c r="O1840" s="80">
        <f>'Activity rawdata'!V1839</f>
        <v>0</v>
      </c>
      <c r="P1840" s="80">
        <f>'Activity rawdata'!W1839</f>
        <v>0</v>
      </c>
      <c r="Q1840" s="80">
        <f>'Activity rawdata'!X1839</f>
        <v>0</v>
      </c>
      <c r="R1840" s="84">
        <f t="shared" si="290"/>
        <v>0</v>
      </c>
      <c r="S1840" s="80">
        <f>'Activity rawdata'!Z1839</f>
        <v>0</v>
      </c>
      <c r="T1840" s="80">
        <f>'Activity rawdata'!AA1839</f>
        <v>0</v>
      </c>
      <c r="U1840" s="80">
        <f t="shared" si="291"/>
        <v>0</v>
      </c>
      <c r="V1840" s="81">
        <f t="shared" si="292"/>
        <v>0</v>
      </c>
      <c r="W1840" s="75">
        <f t="shared" si="293"/>
        <v>0</v>
      </c>
      <c r="X1840" s="75">
        <f t="shared" si="294"/>
        <v>0</v>
      </c>
      <c r="Y1840" s="75">
        <f t="shared" si="295"/>
        <v>0</v>
      </c>
      <c r="Z1840" s="82">
        <f t="shared" si="296"/>
        <v>0</v>
      </c>
      <c r="AA1840" s="75">
        <f t="shared" si="297"/>
        <v>0</v>
      </c>
      <c r="AB1840" s="75">
        <f t="shared" si="298"/>
        <v>0</v>
      </c>
      <c r="AC1840" s="82">
        <f t="shared" si="299"/>
        <v>0</v>
      </c>
    </row>
    <row r="1841" spans="1:29" x14ac:dyDescent="0.35">
      <c r="A1841" s="70" t="str">
        <f>'Activity rawdata'!A1840</f>
        <v>BH5136-1-396</v>
      </c>
      <c r="B1841" s="71" t="str">
        <f>'Activity rawdata'!B1840</f>
        <v>CSLB</v>
      </c>
      <c r="C1841" s="71" t="str">
        <f>IF('Activity rawdata'!C1840="PY","Planted",IF('Activity rawdata'!C1840="NY","Nat/Convert",IF('Activity rawdata'!C1840="NN","Nat/Nonconvert",IF('Activity rawdata'!C1840="OY","Planted"))))</f>
        <v>Planted</v>
      </c>
      <c r="D1841" s="70" t="str">
        <f>'Activity rawdata'!D1840</f>
        <v>STP4</v>
      </c>
      <c r="E1841" s="72" t="str">
        <f>'Activity rawdata'!E1840</f>
        <v>88</v>
      </c>
      <c r="F1841" s="73" t="str">
        <f>'Activity rawdata'!L1840</f>
        <v>NO</v>
      </c>
      <c r="G1841" s="72" t="str">
        <f>'Activity rawdata'!R1840</f>
        <v>2073</v>
      </c>
      <c r="H1841" s="72" t="str">
        <f>IF('Activity rawdata'!P1840="AHTHIN1","1st Thin",IF('Activity rawdata'!P1840="AHCC","Clearcut",IF('Activity rawdata'!P1840="AHTHSMZ","SMZ Thin",IF('Activity rawdata'!P1840="AHTHIN2","2nd Thin",IF('Activity rawdata'!P1840="AFERTE","Early Fert",IF('Activity rawdata'!P1840="AFERTM","Mid Fert",IF('Activity rawdata'!P1840="AFERTL","Late Fert",  IF('Activity rawdata'!P1840="ASP","Site Prep", IF('Activity rawdata'!P1840="APLT","Plant",  IF('Activity rawdata'!P1840="ANREG","Natural Regeneration"))))))))))</f>
        <v>Plant</v>
      </c>
      <c r="I1841" s="74">
        <f>'Activity rawdata'!O1840</f>
        <v>33.85</v>
      </c>
      <c r="J1841" s="75">
        <f>'Activity rawdata'!N1840</f>
        <v>1</v>
      </c>
      <c r="K1841" s="75">
        <f>'Activity rawdata'!AC1840</f>
        <v>0</v>
      </c>
      <c r="L1841" s="75">
        <f>'Activity rawdata'!AD1840</f>
        <v>0</v>
      </c>
      <c r="M1841" s="76" t="str">
        <f>'Activity rawdata'!AE1840</f>
        <v>-</v>
      </c>
      <c r="N1841" s="83">
        <f>'Activity rawdata'!T1840+'Activity rawdata'!U1840</f>
        <v>0</v>
      </c>
      <c r="O1841" s="80">
        <f>'Activity rawdata'!V1840</f>
        <v>0</v>
      </c>
      <c r="P1841" s="80">
        <f>'Activity rawdata'!W1840</f>
        <v>0</v>
      </c>
      <c r="Q1841" s="80">
        <f>'Activity rawdata'!X1840</f>
        <v>0</v>
      </c>
      <c r="R1841" s="84">
        <f t="shared" si="290"/>
        <v>0</v>
      </c>
      <c r="S1841" s="80">
        <f>'Activity rawdata'!Z1840</f>
        <v>0</v>
      </c>
      <c r="T1841" s="80">
        <f>'Activity rawdata'!AA1840</f>
        <v>0</v>
      </c>
      <c r="U1841" s="80">
        <f t="shared" si="291"/>
        <v>0</v>
      </c>
      <c r="V1841" s="81">
        <f t="shared" si="292"/>
        <v>0</v>
      </c>
      <c r="W1841" s="75">
        <f t="shared" si="293"/>
        <v>0</v>
      </c>
      <c r="X1841" s="75">
        <f t="shared" si="294"/>
        <v>0</v>
      </c>
      <c r="Y1841" s="75">
        <f t="shared" si="295"/>
        <v>0</v>
      </c>
      <c r="Z1841" s="82">
        <f t="shared" si="296"/>
        <v>0</v>
      </c>
      <c r="AA1841" s="75">
        <f t="shared" si="297"/>
        <v>0</v>
      </c>
      <c r="AB1841" s="75">
        <f t="shared" si="298"/>
        <v>0</v>
      </c>
      <c r="AC1841" s="82">
        <f t="shared" si="299"/>
        <v>0</v>
      </c>
    </row>
    <row r="1842" spans="1:29" x14ac:dyDescent="0.35">
      <c r="A1842" s="70" t="str">
        <f>'Activity rawdata'!A1841</f>
        <v>BH5136-1-139</v>
      </c>
      <c r="B1842" s="71" t="str">
        <f>'Activity rawdata'!B1841</f>
        <v>CSLB</v>
      </c>
      <c r="C1842" s="71" t="str">
        <f>IF('Activity rawdata'!C1841="PY","Planted",IF('Activity rawdata'!C1841="NY","Nat/Convert",IF('Activity rawdata'!C1841="NN","Nat/Nonconvert",IF('Activity rawdata'!C1841="OY","Planted"))))</f>
        <v>Planted</v>
      </c>
      <c r="D1842" s="70" t="str">
        <f>'Activity rawdata'!D1841</f>
        <v>STP4</v>
      </c>
      <c r="E1842" s="72" t="str">
        <f>'Activity rawdata'!E1841</f>
        <v>91</v>
      </c>
      <c r="F1842" s="73" t="str">
        <f>'Activity rawdata'!L1841</f>
        <v>NO</v>
      </c>
      <c r="G1842" s="72" t="str">
        <f>'Activity rawdata'!R1841</f>
        <v>2073</v>
      </c>
      <c r="H1842" s="72" t="str">
        <f>IF('Activity rawdata'!P1841="AHTHIN1","1st Thin",IF('Activity rawdata'!P1841="AHCC","Clearcut",IF('Activity rawdata'!P1841="AHTHSMZ","SMZ Thin",IF('Activity rawdata'!P1841="AHTHIN2","2nd Thin",IF('Activity rawdata'!P1841="AFERTE","Early Fert",IF('Activity rawdata'!P1841="AFERTM","Mid Fert",IF('Activity rawdata'!P1841="AFERTL","Late Fert",  IF('Activity rawdata'!P1841="ASP","Site Prep", IF('Activity rawdata'!P1841="APLT","Plant",  IF('Activity rawdata'!P1841="ANREG","Natural Regeneration"))))))))))</f>
        <v>Plant</v>
      </c>
      <c r="I1842" s="74">
        <f>'Activity rawdata'!O1841</f>
        <v>8.33</v>
      </c>
      <c r="J1842" s="75">
        <f>'Activity rawdata'!N1841</f>
        <v>1</v>
      </c>
      <c r="K1842" s="75">
        <f>'Activity rawdata'!AC1841</f>
        <v>0</v>
      </c>
      <c r="L1842" s="75">
        <f>'Activity rawdata'!AD1841</f>
        <v>0</v>
      </c>
      <c r="M1842" s="76" t="str">
        <f>'Activity rawdata'!AE1841</f>
        <v>-</v>
      </c>
      <c r="N1842" s="83">
        <f>'Activity rawdata'!T1841+'Activity rawdata'!U1841</f>
        <v>0</v>
      </c>
      <c r="O1842" s="80">
        <f>'Activity rawdata'!V1841</f>
        <v>0</v>
      </c>
      <c r="P1842" s="80">
        <f>'Activity rawdata'!W1841</f>
        <v>0</v>
      </c>
      <c r="Q1842" s="80">
        <f>'Activity rawdata'!X1841</f>
        <v>0</v>
      </c>
      <c r="R1842" s="84">
        <f t="shared" si="290"/>
        <v>0</v>
      </c>
      <c r="S1842" s="80">
        <f>'Activity rawdata'!Z1841</f>
        <v>0</v>
      </c>
      <c r="T1842" s="80">
        <f>'Activity rawdata'!AA1841</f>
        <v>0</v>
      </c>
      <c r="U1842" s="80">
        <f t="shared" si="291"/>
        <v>0</v>
      </c>
      <c r="V1842" s="81">
        <f t="shared" si="292"/>
        <v>0</v>
      </c>
      <c r="W1842" s="75">
        <f t="shared" si="293"/>
        <v>0</v>
      </c>
      <c r="X1842" s="75">
        <f t="shared" si="294"/>
        <v>0</v>
      </c>
      <c r="Y1842" s="75">
        <f t="shared" si="295"/>
        <v>0</v>
      </c>
      <c r="Z1842" s="82">
        <f t="shared" si="296"/>
        <v>0</v>
      </c>
      <c r="AA1842" s="75">
        <f t="shared" si="297"/>
        <v>0</v>
      </c>
      <c r="AB1842" s="75">
        <f t="shared" si="298"/>
        <v>0</v>
      </c>
      <c r="AC1842" s="82">
        <f t="shared" si="299"/>
        <v>0</v>
      </c>
    </row>
    <row r="1843" spans="1:29" x14ac:dyDescent="0.35">
      <c r="A1843" s="70" t="str">
        <f>'Activity rawdata'!A1842</f>
        <v>BH5660-1-201</v>
      </c>
      <c r="B1843" s="71" t="str">
        <f>'Activity rawdata'!B1842</f>
        <v>CSLB</v>
      </c>
      <c r="C1843" s="71" t="str">
        <f>IF('Activity rawdata'!C1842="PY","Planted",IF('Activity rawdata'!C1842="NY","Nat/Convert",IF('Activity rawdata'!C1842="NN","Nat/Nonconvert",IF('Activity rawdata'!C1842="OY","Planted"))))</f>
        <v>Planted</v>
      </c>
      <c r="D1843" s="70" t="str">
        <f>'Activity rawdata'!D1842</f>
        <v>STP3</v>
      </c>
      <c r="E1843" s="72" t="str">
        <f>'Activity rawdata'!E1842</f>
        <v>87</v>
      </c>
      <c r="F1843" s="73" t="str">
        <f>'Activity rawdata'!L1842</f>
        <v>NO</v>
      </c>
      <c r="G1843" s="72" t="str">
        <f>'Activity rawdata'!R1842</f>
        <v>2073</v>
      </c>
      <c r="H1843" s="72" t="str">
        <f>IF('Activity rawdata'!P1842="AHTHIN1","1st Thin",IF('Activity rawdata'!P1842="AHCC","Clearcut",IF('Activity rawdata'!P1842="AHTHSMZ","SMZ Thin",IF('Activity rawdata'!P1842="AHTHIN2","2nd Thin",IF('Activity rawdata'!P1842="AFERTE","Early Fert",IF('Activity rawdata'!P1842="AFERTM","Mid Fert",IF('Activity rawdata'!P1842="AFERTL","Late Fert",  IF('Activity rawdata'!P1842="ASP","Site Prep", IF('Activity rawdata'!P1842="APLT","Plant",  IF('Activity rawdata'!P1842="ANREG","Natural Regeneration"))))))))))</f>
        <v>Plant</v>
      </c>
      <c r="I1843" s="74">
        <f>'Activity rawdata'!O1842</f>
        <v>25.29</v>
      </c>
      <c r="J1843" s="75">
        <f>'Activity rawdata'!N1842</f>
        <v>1</v>
      </c>
      <c r="K1843" s="75">
        <f>'Activity rawdata'!AC1842</f>
        <v>0</v>
      </c>
      <c r="L1843" s="75">
        <f>'Activity rawdata'!AD1842</f>
        <v>0</v>
      </c>
      <c r="M1843" s="76" t="str">
        <f>'Activity rawdata'!AE1842</f>
        <v>-</v>
      </c>
      <c r="N1843" s="83">
        <f>'Activity rawdata'!T1842+'Activity rawdata'!U1842</f>
        <v>0</v>
      </c>
      <c r="O1843" s="80">
        <f>'Activity rawdata'!V1842</f>
        <v>0</v>
      </c>
      <c r="P1843" s="80">
        <f>'Activity rawdata'!W1842</f>
        <v>0</v>
      </c>
      <c r="Q1843" s="80">
        <f>'Activity rawdata'!X1842</f>
        <v>0</v>
      </c>
      <c r="R1843" s="84">
        <f t="shared" si="290"/>
        <v>0</v>
      </c>
      <c r="S1843" s="80">
        <f>'Activity rawdata'!Z1842</f>
        <v>0</v>
      </c>
      <c r="T1843" s="80">
        <f>'Activity rawdata'!AA1842</f>
        <v>0</v>
      </c>
      <c r="U1843" s="80">
        <f t="shared" si="291"/>
        <v>0</v>
      </c>
      <c r="V1843" s="81">
        <f t="shared" si="292"/>
        <v>0</v>
      </c>
      <c r="W1843" s="75">
        <f t="shared" si="293"/>
        <v>0</v>
      </c>
      <c r="X1843" s="75">
        <f t="shared" si="294"/>
        <v>0</v>
      </c>
      <c r="Y1843" s="75">
        <f t="shared" si="295"/>
        <v>0</v>
      </c>
      <c r="Z1843" s="82">
        <f t="shared" si="296"/>
        <v>0</v>
      </c>
      <c r="AA1843" s="75">
        <f t="shared" si="297"/>
        <v>0</v>
      </c>
      <c r="AB1843" s="75">
        <f t="shared" si="298"/>
        <v>0</v>
      </c>
      <c r="AC1843" s="82">
        <f t="shared" si="299"/>
        <v>0</v>
      </c>
    </row>
    <row r="1844" spans="1:29" x14ac:dyDescent="0.35">
      <c r="A1844" s="70" t="str">
        <f>'Activity rawdata'!A1843</f>
        <v>BH5660-1-173</v>
      </c>
      <c r="B1844" s="71" t="str">
        <f>'Activity rawdata'!B1843</f>
        <v>CSLB</v>
      </c>
      <c r="C1844" s="71" t="str">
        <f>IF('Activity rawdata'!C1843="PY","Planted",IF('Activity rawdata'!C1843="NY","Nat/Convert",IF('Activity rawdata'!C1843="NN","Nat/Nonconvert",IF('Activity rawdata'!C1843="OY","Planted"))))</f>
        <v>Planted</v>
      </c>
      <c r="D1844" s="70" t="str">
        <f>'Activity rawdata'!D1843</f>
        <v>STP3</v>
      </c>
      <c r="E1844" s="72" t="str">
        <f>'Activity rawdata'!E1843</f>
        <v>91</v>
      </c>
      <c r="F1844" s="73" t="str">
        <f>'Activity rawdata'!L1843</f>
        <v>NO</v>
      </c>
      <c r="G1844" s="72" t="str">
        <f>'Activity rawdata'!R1843</f>
        <v>2073</v>
      </c>
      <c r="H1844" s="72" t="str">
        <f>IF('Activity rawdata'!P1843="AHTHIN1","1st Thin",IF('Activity rawdata'!P1843="AHCC","Clearcut",IF('Activity rawdata'!P1843="AHTHSMZ","SMZ Thin",IF('Activity rawdata'!P1843="AHTHIN2","2nd Thin",IF('Activity rawdata'!P1843="AFERTE","Early Fert",IF('Activity rawdata'!P1843="AFERTM","Mid Fert",IF('Activity rawdata'!P1843="AFERTL","Late Fert",  IF('Activity rawdata'!P1843="ASP","Site Prep", IF('Activity rawdata'!P1843="APLT","Plant",  IF('Activity rawdata'!P1843="ANREG","Natural Regeneration"))))))))))</f>
        <v>Plant</v>
      </c>
      <c r="I1844" s="74">
        <f>'Activity rawdata'!O1843</f>
        <v>20.9</v>
      </c>
      <c r="J1844" s="75">
        <f>'Activity rawdata'!N1843</f>
        <v>1</v>
      </c>
      <c r="K1844" s="75">
        <f>'Activity rawdata'!AC1843</f>
        <v>0</v>
      </c>
      <c r="L1844" s="75">
        <f>'Activity rawdata'!AD1843</f>
        <v>0</v>
      </c>
      <c r="M1844" s="76" t="str">
        <f>'Activity rawdata'!AE1843</f>
        <v>-</v>
      </c>
      <c r="N1844" s="83">
        <f>'Activity rawdata'!T1843+'Activity rawdata'!U1843</f>
        <v>0</v>
      </c>
      <c r="O1844" s="80">
        <f>'Activity rawdata'!V1843</f>
        <v>0</v>
      </c>
      <c r="P1844" s="80">
        <f>'Activity rawdata'!W1843</f>
        <v>0</v>
      </c>
      <c r="Q1844" s="80">
        <f>'Activity rawdata'!X1843</f>
        <v>0</v>
      </c>
      <c r="R1844" s="84">
        <f t="shared" si="290"/>
        <v>0</v>
      </c>
      <c r="S1844" s="80">
        <f>'Activity rawdata'!Z1843</f>
        <v>0</v>
      </c>
      <c r="T1844" s="80">
        <f>'Activity rawdata'!AA1843</f>
        <v>0</v>
      </c>
      <c r="U1844" s="80">
        <f t="shared" si="291"/>
        <v>0</v>
      </c>
      <c r="V1844" s="81">
        <f t="shared" si="292"/>
        <v>0</v>
      </c>
      <c r="W1844" s="75">
        <f t="shared" si="293"/>
        <v>0</v>
      </c>
      <c r="X1844" s="75">
        <f t="shared" si="294"/>
        <v>0</v>
      </c>
      <c r="Y1844" s="75">
        <f t="shared" si="295"/>
        <v>0</v>
      </c>
      <c r="Z1844" s="82">
        <f t="shared" si="296"/>
        <v>0</v>
      </c>
      <c r="AA1844" s="75">
        <f t="shared" si="297"/>
        <v>0</v>
      </c>
      <c r="AB1844" s="75">
        <f t="shared" si="298"/>
        <v>0</v>
      </c>
      <c r="AC1844" s="82">
        <f t="shared" si="299"/>
        <v>0</v>
      </c>
    </row>
    <row r="1845" spans="1:29" x14ac:dyDescent="0.35">
      <c r="A1845" s="70" t="str">
        <f>'Activity rawdata'!A1844</f>
        <v>BH5660-1-170</v>
      </c>
      <c r="B1845" s="71" t="str">
        <f>'Activity rawdata'!B1844</f>
        <v>CSLB</v>
      </c>
      <c r="C1845" s="71" t="str">
        <f>IF('Activity rawdata'!C1844="PY","Planted",IF('Activity rawdata'!C1844="NY","Nat/Convert",IF('Activity rawdata'!C1844="NN","Nat/Nonconvert",IF('Activity rawdata'!C1844="OY","Planted"))))</f>
        <v>Planted</v>
      </c>
      <c r="D1845" s="70" t="str">
        <f>'Activity rawdata'!D1844</f>
        <v>STP3</v>
      </c>
      <c r="E1845" s="72" t="str">
        <f>'Activity rawdata'!E1844</f>
        <v>91</v>
      </c>
      <c r="F1845" s="73" t="str">
        <f>'Activity rawdata'!L1844</f>
        <v>NO</v>
      </c>
      <c r="G1845" s="72" t="str">
        <f>'Activity rawdata'!R1844</f>
        <v>2073</v>
      </c>
      <c r="H1845" s="72" t="str">
        <f>IF('Activity rawdata'!P1844="AHTHIN1","1st Thin",IF('Activity rawdata'!P1844="AHCC","Clearcut",IF('Activity rawdata'!P1844="AHTHSMZ","SMZ Thin",IF('Activity rawdata'!P1844="AHTHIN2","2nd Thin",IF('Activity rawdata'!P1844="AFERTE","Early Fert",IF('Activity rawdata'!P1844="AFERTM","Mid Fert",IF('Activity rawdata'!P1844="AFERTL","Late Fert",  IF('Activity rawdata'!P1844="ASP","Site Prep", IF('Activity rawdata'!P1844="APLT","Plant",  IF('Activity rawdata'!P1844="ANREG","Natural Regeneration"))))))))))</f>
        <v>Plant</v>
      </c>
      <c r="I1845" s="74">
        <f>'Activity rawdata'!O1844</f>
        <v>4.42</v>
      </c>
      <c r="J1845" s="75">
        <f>'Activity rawdata'!N1844</f>
        <v>1</v>
      </c>
      <c r="K1845" s="75">
        <f>'Activity rawdata'!AC1844</f>
        <v>0</v>
      </c>
      <c r="L1845" s="75">
        <f>'Activity rawdata'!AD1844</f>
        <v>0</v>
      </c>
      <c r="M1845" s="76" t="str">
        <f>'Activity rawdata'!AE1844</f>
        <v>-</v>
      </c>
      <c r="N1845" s="83">
        <f>'Activity rawdata'!T1844+'Activity rawdata'!U1844</f>
        <v>0</v>
      </c>
      <c r="O1845" s="80">
        <f>'Activity rawdata'!V1844</f>
        <v>0</v>
      </c>
      <c r="P1845" s="80">
        <f>'Activity rawdata'!W1844</f>
        <v>0</v>
      </c>
      <c r="Q1845" s="80">
        <f>'Activity rawdata'!X1844</f>
        <v>0</v>
      </c>
      <c r="R1845" s="84">
        <f t="shared" si="290"/>
        <v>0</v>
      </c>
      <c r="S1845" s="80">
        <f>'Activity rawdata'!Z1844</f>
        <v>0</v>
      </c>
      <c r="T1845" s="80">
        <f>'Activity rawdata'!AA1844</f>
        <v>0</v>
      </c>
      <c r="U1845" s="80">
        <f t="shared" si="291"/>
        <v>0</v>
      </c>
      <c r="V1845" s="81">
        <f t="shared" si="292"/>
        <v>0</v>
      </c>
      <c r="W1845" s="75">
        <f t="shared" si="293"/>
        <v>0</v>
      </c>
      <c r="X1845" s="75">
        <f t="shared" si="294"/>
        <v>0</v>
      </c>
      <c r="Y1845" s="75">
        <f t="shared" si="295"/>
        <v>0</v>
      </c>
      <c r="Z1845" s="82">
        <f t="shared" si="296"/>
        <v>0</v>
      </c>
      <c r="AA1845" s="75">
        <f t="shared" si="297"/>
        <v>0</v>
      </c>
      <c r="AB1845" s="75">
        <f t="shared" si="298"/>
        <v>0</v>
      </c>
      <c r="AC1845" s="82">
        <f t="shared" si="299"/>
        <v>0</v>
      </c>
    </row>
    <row r="1846" spans="1:29" x14ac:dyDescent="0.35">
      <c r="A1846" s="70" t="str">
        <f>'Activity rawdata'!A1845</f>
        <v>BH5660-1-168</v>
      </c>
      <c r="B1846" s="71" t="str">
        <f>'Activity rawdata'!B1845</f>
        <v>CSLB</v>
      </c>
      <c r="C1846" s="71" t="str">
        <f>IF('Activity rawdata'!C1845="PY","Planted",IF('Activity rawdata'!C1845="NY","Nat/Convert",IF('Activity rawdata'!C1845="NN","Nat/Nonconvert",IF('Activity rawdata'!C1845="OY","Planted"))))</f>
        <v>Planted</v>
      </c>
      <c r="D1846" s="70" t="str">
        <f>'Activity rawdata'!D1845</f>
        <v>STP3</v>
      </c>
      <c r="E1846" s="72" t="str">
        <f>'Activity rawdata'!E1845</f>
        <v>91</v>
      </c>
      <c r="F1846" s="73" t="str">
        <f>'Activity rawdata'!L1845</f>
        <v>NO</v>
      </c>
      <c r="G1846" s="72" t="str">
        <f>'Activity rawdata'!R1845</f>
        <v>2073</v>
      </c>
      <c r="H1846" s="72" t="str">
        <f>IF('Activity rawdata'!P1845="AHTHIN1","1st Thin",IF('Activity rawdata'!P1845="AHCC","Clearcut",IF('Activity rawdata'!P1845="AHTHSMZ","SMZ Thin",IF('Activity rawdata'!P1845="AHTHIN2","2nd Thin",IF('Activity rawdata'!P1845="AFERTE","Early Fert",IF('Activity rawdata'!P1845="AFERTM","Mid Fert",IF('Activity rawdata'!P1845="AFERTL","Late Fert",  IF('Activity rawdata'!P1845="ASP","Site Prep", IF('Activity rawdata'!P1845="APLT","Plant",  IF('Activity rawdata'!P1845="ANREG","Natural Regeneration"))))))))))</f>
        <v>Plant</v>
      </c>
      <c r="I1846" s="74">
        <f>'Activity rawdata'!O1845</f>
        <v>7.27</v>
      </c>
      <c r="J1846" s="75">
        <f>'Activity rawdata'!N1845</f>
        <v>1</v>
      </c>
      <c r="K1846" s="75">
        <f>'Activity rawdata'!AC1845</f>
        <v>0</v>
      </c>
      <c r="L1846" s="75">
        <f>'Activity rawdata'!AD1845</f>
        <v>0</v>
      </c>
      <c r="M1846" s="76" t="str">
        <f>'Activity rawdata'!AE1845</f>
        <v>-</v>
      </c>
      <c r="N1846" s="83">
        <f>'Activity rawdata'!T1845+'Activity rawdata'!U1845</f>
        <v>0</v>
      </c>
      <c r="O1846" s="80">
        <f>'Activity rawdata'!V1845</f>
        <v>0</v>
      </c>
      <c r="P1846" s="80">
        <f>'Activity rawdata'!W1845</f>
        <v>0</v>
      </c>
      <c r="Q1846" s="80">
        <f>'Activity rawdata'!X1845</f>
        <v>0</v>
      </c>
      <c r="R1846" s="84">
        <f t="shared" si="290"/>
        <v>0</v>
      </c>
      <c r="S1846" s="80">
        <f>'Activity rawdata'!Z1845</f>
        <v>0</v>
      </c>
      <c r="T1846" s="80">
        <f>'Activity rawdata'!AA1845</f>
        <v>0</v>
      </c>
      <c r="U1846" s="80">
        <f t="shared" si="291"/>
        <v>0</v>
      </c>
      <c r="V1846" s="81">
        <f t="shared" si="292"/>
        <v>0</v>
      </c>
      <c r="W1846" s="75">
        <f t="shared" si="293"/>
        <v>0</v>
      </c>
      <c r="X1846" s="75">
        <f t="shared" si="294"/>
        <v>0</v>
      </c>
      <c r="Y1846" s="75">
        <f t="shared" si="295"/>
        <v>0</v>
      </c>
      <c r="Z1846" s="82">
        <f t="shared" si="296"/>
        <v>0</v>
      </c>
      <c r="AA1846" s="75">
        <f t="shared" si="297"/>
        <v>0</v>
      </c>
      <c r="AB1846" s="75">
        <f t="shared" si="298"/>
        <v>0</v>
      </c>
      <c r="AC1846" s="82">
        <f t="shared" si="299"/>
        <v>0</v>
      </c>
    </row>
    <row r="1847" spans="1:29" x14ac:dyDescent="0.35">
      <c r="A1847" s="70" t="str">
        <f>'Activity rawdata'!A1846</f>
        <v>BH5660-1-166</v>
      </c>
      <c r="B1847" s="71" t="str">
        <f>'Activity rawdata'!B1846</f>
        <v>CSLB</v>
      </c>
      <c r="C1847" s="71" t="str">
        <f>IF('Activity rawdata'!C1846="PY","Planted",IF('Activity rawdata'!C1846="NY","Nat/Convert",IF('Activity rawdata'!C1846="NN","Nat/Nonconvert",IF('Activity rawdata'!C1846="OY","Planted"))))</f>
        <v>Planted</v>
      </c>
      <c r="D1847" s="70" t="str">
        <f>'Activity rawdata'!D1846</f>
        <v>STP3</v>
      </c>
      <c r="E1847" s="72" t="str">
        <f>'Activity rawdata'!E1846</f>
        <v>91</v>
      </c>
      <c r="F1847" s="73" t="str">
        <f>'Activity rawdata'!L1846</f>
        <v>NO</v>
      </c>
      <c r="G1847" s="72" t="str">
        <f>'Activity rawdata'!R1846</f>
        <v>2073</v>
      </c>
      <c r="H1847" s="72" t="str">
        <f>IF('Activity rawdata'!P1846="AHTHIN1","1st Thin",IF('Activity rawdata'!P1846="AHCC","Clearcut",IF('Activity rawdata'!P1846="AHTHSMZ","SMZ Thin",IF('Activity rawdata'!P1846="AHTHIN2","2nd Thin",IF('Activity rawdata'!P1846="AFERTE","Early Fert",IF('Activity rawdata'!P1846="AFERTM","Mid Fert",IF('Activity rawdata'!P1846="AFERTL","Late Fert",  IF('Activity rawdata'!P1846="ASP","Site Prep", IF('Activity rawdata'!P1846="APLT","Plant",  IF('Activity rawdata'!P1846="ANREG","Natural Regeneration"))))))))))</f>
        <v>Plant</v>
      </c>
      <c r="I1847" s="74">
        <f>'Activity rawdata'!O1846</f>
        <v>23.16</v>
      </c>
      <c r="J1847" s="75">
        <f>'Activity rawdata'!N1846</f>
        <v>1</v>
      </c>
      <c r="K1847" s="75">
        <f>'Activity rawdata'!AC1846</f>
        <v>0</v>
      </c>
      <c r="L1847" s="75">
        <f>'Activity rawdata'!AD1846</f>
        <v>0</v>
      </c>
      <c r="M1847" s="76" t="str">
        <f>'Activity rawdata'!AE1846</f>
        <v>-</v>
      </c>
      <c r="N1847" s="83">
        <f>'Activity rawdata'!T1846+'Activity rawdata'!U1846</f>
        <v>0</v>
      </c>
      <c r="O1847" s="80">
        <f>'Activity rawdata'!V1846</f>
        <v>0</v>
      </c>
      <c r="P1847" s="80">
        <f>'Activity rawdata'!W1846</f>
        <v>0</v>
      </c>
      <c r="Q1847" s="80">
        <f>'Activity rawdata'!X1846</f>
        <v>0</v>
      </c>
      <c r="R1847" s="84">
        <f t="shared" si="290"/>
        <v>0</v>
      </c>
      <c r="S1847" s="80">
        <f>'Activity rawdata'!Z1846</f>
        <v>0</v>
      </c>
      <c r="T1847" s="80">
        <f>'Activity rawdata'!AA1846</f>
        <v>0</v>
      </c>
      <c r="U1847" s="80">
        <f t="shared" si="291"/>
        <v>0</v>
      </c>
      <c r="V1847" s="81">
        <f t="shared" si="292"/>
        <v>0</v>
      </c>
      <c r="W1847" s="75">
        <f t="shared" si="293"/>
        <v>0</v>
      </c>
      <c r="X1847" s="75">
        <f t="shared" si="294"/>
        <v>0</v>
      </c>
      <c r="Y1847" s="75">
        <f t="shared" si="295"/>
        <v>0</v>
      </c>
      <c r="Z1847" s="82">
        <f t="shared" si="296"/>
        <v>0</v>
      </c>
      <c r="AA1847" s="75">
        <f t="shared" si="297"/>
        <v>0</v>
      </c>
      <c r="AB1847" s="75">
        <f t="shared" si="298"/>
        <v>0</v>
      </c>
      <c r="AC1847" s="82">
        <f t="shared" si="299"/>
        <v>0</v>
      </c>
    </row>
    <row r="1848" spans="1:29" x14ac:dyDescent="0.35">
      <c r="A1848" s="70" t="str">
        <f>'Activity rawdata'!A1847</f>
        <v>BH5145-1-151</v>
      </c>
      <c r="B1848" s="71" t="str">
        <f>'Activity rawdata'!B1847</f>
        <v>CSLB</v>
      </c>
      <c r="C1848" s="71" t="str">
        <f>IF('Activity rawdata'!C1847="PY","Planted",IF('Activity rawdata'!C1847="NY","Nat/Convert",IF('Activity rawdata'!C1847="NN","Nat/Nonconvert",IF('Activity rawdata'!C1847="OY","Planted"))))</f>
        <v>Planted</v>
      </c>
      <c r="D1848" s="70" t="str">
        <f>'Activity rawdata'!D1847</f>
        <v>STP3</v>
      </c>
      <c r="E1848" s="72" t="str">
        <f>'Activity rawdata'!E1847</f>
        <v>91</v>
      </c>
      <c r="F1848" s="73" t="str">
        <f>'Activity rawdata'!L1847</f>
        <v>NO</v>
      </c>
      <c r="G1848" s="72" t="str">
        <f>'Activity rawdata'!R1847</f>
        <v>2073</v>
      </c>
      <c r="H1848" s="72" t="str">
        <f>IF('Activity rawdata'!P1847="AHTHIN1","1st Thin",IF('Activity rawdata'!P1847="AHCC","Clearcut",IF('Activity rawdata'!P1847="AHTHSMZ","SMZ Thin",IF('Activity rawdata'!P1847="AHTHIN2","2nd Thin",IF('Activity rawdata'!P1847="AFERTE","Early Fert",IF('Activity rawdata'!P1847="AFERTM","Mid Fert",IF('Activity rawdata'!P1847="AFERTL","Late Fert",  IF('Activity rawdata'!P1847="ASP","Site Prep", IF('Activity rawdata'!P1847="APLT","Plant",  IF('Activity rawdata'!P1847="ANREG","Natural Regeneration"))))))))))</f>
        <v>Plant</v>
      </c>
      <c r="I1848" s="74">
        <f>'Activity rawdata'!O1847</f>
        <v>20.37</v>
      </c>
      <c r="J1848" s="75">
        <f>'Activity rawdata'!N1847</f>
        <v>1</v>
      </c>
      <c r="K1848" s="75">
        <f>'Activity rawdata'!AC1847</f>
        <v>0</v>
      </c>
      <c r="L1848" s="75">
        <f>'Activity rawdata'!AD1847</f>
        <v>0</v>
      </c>
      <c r="M1848" s="76" t="str">
        <f>'Activity rawdata'!AE1847</f>
        <v>-</v>
      </c>
      <c r="N1848" s="83">
        <f>'Activity rawdata'!T1847+'Activity rawdata'!U1847</f>
        <v>0</v>
      </c>
      <c r="O1848" s="80">
        <f>'Activity rawdata'!V1847</f>
        <v>0</v>
      </c>
      <c r="P1848" s="80">
        <f>'Activity rawdata'!W1847</f>
        <v>0</v>
      </c>
      <c r="Q1848" s="80">
        <f>'Activity rawdata'!X1847</f>
        <v>0</v>
      </c>
      <c r="R1848" s="84">
        <f t="shared" si="290"/>
        <v>0</v>
      </c>
      <c r="S1848" s="80">
        <f>'Activity rawdata'!Z1847</f>
        <v>0</v>
      </c>
      <c r="T1848" s="80">
        <f>'Activity rawdata'!AA1847</f>
        <v>0</v>
      </c>
      <c r="U1848" s="80">
        <f t="shared" si="291"/>
        <v>0</v>
      </c>
      <c r="V1848" s="81">
        <f t="shared" si="292"/>
        <v>0</v>
      </c>
      <c r="W1848" s="75">
        <f t="shared" si="293"/>
        <v>0</v>
      </c>
      <c r="X1848" s="75">
        <f t="shared" si="294"/>
        <v>0</v>
      </c>
      <c r="Y1848" s="75">
        <f t="shared" si="295"/>
        <v>0</v>
      </c>
      <c r="Z1848" s="82">
        <f t="shared" si="296"/>
        <v>0</v>
      </c>
      <c r="AA1848" s="75">
        <f t="shared" si="297"/>
        <v>0</v>
      </c>
      <c r="AB1848" s="75">
        <f t="shared" si="298"/>
        <v>0</v>
      </c>
      <c r="AC1848" s="82">
        <f t="shared" si="299"/>
        <v>0</v>
      </c>
    </row>
    <row r="1849" spans="1:29" x14ac:dyDescent="0.35">
      <c r="A1849" s="70" t="str">
        <f>'Activity rawdata'!A1848</f>
        <v>BH5145-1-153</v>
      </c>
      <c r="B1849" s="71" t="str">
        <f>'Activity rawdata'!B1848</f>
        <v>CSLB</v>
      </c>
      <c r="C1849" s="71" t="str">
        <f>IF('Activity rawdata'!C1848="PY","Planted",IF('Activity rawdata'!C1848="NY","Nat/Convert",IF('Activity rawdata'!C1848="NN","Nat/Nonconvert",IF('Activity rawdata'!C1848="OY","Planted"))))</f>
        <v>Planted</v>
      </c>
      <c r="D1849" s="70" t="str">
        <f>'Activity rawdata'!D1848</f>
        <v>STP3</v>
      </c>
      <c r="E1849" s="72" t="str">
        <f>'Activity rawdata'!E1848</f>
        <v>91</v>
      </c>
      <c r="F1849" s="73" t="str">
        <f>'Activity rawdata'!L1848</f>
        <v>NO</v>
      </c>
      <c r="G1849" s="72" t="str">
        <f>'Activity rawdata'!R1848</f>
        <v>2073</v>
      </c>
      <c r="H1849" s="72" t="str">
        <f>IF('Activity rawdata'!P1848="AHTHIN1","1st Thin",IF('Activity rawdata'!P1848="AHCC","Clearcut",IF('Activity rawdata'!P1848="AHTHSMZ","SMZ Thin",IF('Activity rawdata'!P1848="AHTHIN2","2nd Thin",IF('Activity rawdata'!P1848="AFERTE","Early Fert",IF('Activity rawdata'!P1848="AFERTM","Mid Fert",IF('Activity rawdata'!P1848="AFERTL","Late Fert",  IF('Activity rawdata'!P1848="ASP","Site Prep", IF('Activity rawdata'!P1848="APLT","Plant",  IF('Activity rawdata'!P1848="ANREG","Natural Regeneration"))))))))))</f>
        <v>Plant</v>
      </c>
      <c r="I1849" s="74">
        <f>'Activity rawdata'!O1848</f>
        <v>8.0299999999999994</v>
      </c>
      <c r="J1849" s="75">
        <f>'Activity rawdata'!N1848</f>
        <v>1</v>
      </c>
      <c r="K1849" s="75">
        <f>'Activity rawdata'!AC1848</f>
        <v>0</v>
      </c>
      <c r="L1849" s="75">
        <f>'Activity rawdata'!AD1848</f>
        <v>0</v>
      </c>
      <c r="M1849" s="76" t="str">
        <f>'Activity rawdata'!AE1848</f>
        <v>-</v>
      </c>
      <c r="N1849" s="83">
        <f>'Activity rawdata'!T1848+'Activity rawdata'!U1848</f>
        <v>0</v>
      </c>
      <c r="O1849" s="80">
        <f>'Activity rawdata'!V1848</f>
        <v>0</v>
      </c>
      <c r="P1849" s="80">
        <f>'Activity rawdata'!W1848</f>
        <v>0</v>
      </c>
      <c r="Q1849" s="80">
        <f>'Activity rawdata'!X1848</f>
        <v>0</v>
      </c>
      <c r="R1849" s="84">
        <f t="shared" si="290"/>
        <v>0</v>
      </c>
      <c r="S1849" s="80">
        <f>'Activity rawdata'!Z1848</f>
        <v>0</v>
      </c>
      <c r="T1849" s="80">
        <f>'Activity rawdata'!AA1848</f>
        <v>0</v>
      </c>
      <c r="U1849" s="80">
        <f t="shared" si="291"/>
        <v>0</v>
      </c>
      <c r="V1849" s="81">
        <f t="shared" si="292"/>
        <v>0</v>
      </c>
      <c r="W1849" s="75">
        <f t="shared" si="293"/>
        <v>0</v>
      </c>
      <c r="X1849" s="75">
        <f t="shared" si="294"/>
        <v>0</v>
      </c>
      <c r="Y1849" s="75">
        <f t="shared" si="295"/>
        <v>0</v>
      </c>
      <c r="Z1849" s="82">
        <f t="shared" si="296"/>
        <v>0</v>
      </c>
      <c r="AA1849" s="75">
        <f t="shared" si="297"/>
        <v>0</v>
      </c>
      <c r="AB1849" s="75">
        <f t="shared" si="298"/>
        <v>0</v>
      </c>
      <c r="AC1849" s="82">
        <f t="shared" si="299"/>
        <v>0</v>
      </c>
    </row>
    <row r="1850" spans="1:29" x14ac:dyDescent="0.35">
      <c r="A1850" s="70" t="str">
        <f>'Activity rawdata'!A1849</f>
        <v>BH2046-1-57</v>
      </c>
      <c r="B1850" s="71" t="str">
        <f>'Activity rawdata'!B1849</f>
        <v>LB</v>
      </c>
      <c r="C1850" s="71" t="str">
        <f>IF('Activity rawdata'!C1849="PY","Planted",IF('Activity rawdata'!C1849="NY","Nat/Convert",IF('Activity rawdata'!C1849="NN","Nat/Nonconvert",IF('Activity rawdata'!C1849="OY","Planted"))))</f>
        <v>Planted</v>
      </c>
      <c r="D1850" s="70" t="str">
        <f>'Activity rawdata'!D1849</f>
        <v>STP3</v>
      </c>
      <c r="E1850" s="72" t="str">
        <f>'Activity rawdata'!E1849</f>
        <v>68</v>
      </c>
      <c r="F1850" s="73" t="str">
        <f>'Activity rawdata'!L1849</f>
        <v>NO</v>
      </c>
      <c r="G1850" s="72" t="str">
        <f>'Activity rawdata'!R1849</f>
        <v>2073</v>
      </c>
      <c r="H1850" s="72" t="str">
        <f>IF('Activity rawdata'!P1849="AHTHIN1","1st Thin",IF('Activity rawdata'!P1849="AHCC","Clearcut",IF('Activity rawdata'!P1849="AHTHSMZ","SMZ Thin",IF('Activity rawdata'!P1849="AHTHIN2","2nd Thin",IF('Activity rawdata'!P1849="AFERTE","Early Fert",IF('Activity rawdata'!P1849="AFERTM","Mid Fert",IF('Activity rawdata'!P1849="AFERTL","Late Fert",  IF('Activity rawdata'!P1849="ASP","Site Prep", IF('Activity rawdata'!P1849="APLT","Plant",  IF('Activity rawdata'!P1849="ANREG","Natural Regeneration"))))))))))</f>
        <v>1st Thin</v>
      </c>
      <c r="I1850" s="74">
        <f>'Activity rawdata'!O1849</f>
        <v>16.89</v>
      </c>
      <c r="J1850" s="75">
        <f>'Activity rawdata'!N1849</f>
        <v>14</v>
      </c>
      <c r="K1850" s="75">
        <f>'Activity rawdata'!AC1849</f>
        <v>97.77</v>
      </c>
      <c r="L1850" s="75">
        <f>'Activity rawdata'!AD1849</f>
        <v>385.89</v>
      </c>
      <c r="M1850" s="76">
        <f>'Activity rawdata'!AE1849</f>
        <v>6.8156510519024405</v>
      </c>
      <c r="N1850" s="83">
        <f>'Activity rawdata'!T1849+'Activity rawdata'!U1849</f>
        <v>20.58</v>
      </c>
      <c r="O1850" s="80">
        <f>'Activity rawdata'!V1849</f>
        <v>0.05</v>
      </c>
      <c r="P1850" s="80">
        <f>'Activity rawdata'!W1849</f>
        <v>0</v>
      </c>
      <c r="Q1850" s="80">
        <f>'Activity rawdata'!X1849</f>
        <v>0</v>
      </c>
      <c r="R1850" s="84">
        <f t="shared" si="290"/>
        <v>20.63</v>
      </c>
      <c r="S1850" s="80">
        <f>'Activity rawdata'!Z1849</f>
        <v>0</v>
      </c>
      <c r="T1850" s="80">
        <f>'Activity rawdata'!AA1849</f>
        <v>0</v>
      </c>
      <c r="U1850" s="80">
        <f t="shared" si="291"/>
        <v>0</v>
      </c>
      <c r="V1850" s="81">
        <f t="shared" si="292"/>
        <v>347.59620000000001</v>
      </c>
      <c r="W1850" s="75">
        <f t="shared" si="293"/>
        <v>0.84450000000000003</v>
      </c>
      <c r="X1850" s="75">
        <f t="shared" si="294"/>
        <v>0</v>
      </c>
      <c r="Y1850" s="75">
        <f t="shared" si="295"/>
        <v>0</v>
      </c>
      <c r="Z1850" s="82">
        <f t="shared" si="296"/>
        <v>348.44069999999999</v>
      </c>
      <c r="AA1850" s="75">
        <f t="shared" si="297"/>
        <v>0</v>
      </c>
      <c r="AB1850" s="75">
        <f t="shared" si="298"/>
        <v>0</v>
      </c>
      <c r="AC1850" s="82">
        <f t="shared" si="299"/>
        <v>0</v>
      </c>
    </row>
    <row r="1851" spans="1:29" x14ac:dyDescent="0.35">
      <c r="A1851" s="70" t="str">
        <f>'Activity rawdata'!A1850</f>
        <v>BH6112-1-225</v>
      </c>
      <c r="B1851" s="71" t="str">
        <f>'Activity rawdata'!B1850</f>
        <v>LB</v>
      </c>
      <c r="C1851" s="71" t="str">
        <f>IF('Activity rawdata'!C1850="PY","Planted",IF('Activity rawdata'!C1850="NY","Nat/Convert",IF('Activity rawdata'!C1850="NN","Nat/Nonconvert",IF('Activity rawdata'!C1850="OY","Planted"))))</f>
        <v>Planted</v>
      </c>
      <c r="D1851" s="70" t="str">
        <f>'Activity rawdata'!D1850</f>
        <v>STP3</v>
      </c>
      <c r="E1851" s="72" t="str">
        <f>'Activity rawdata'!E1850</f>
        <v>79</v>
      </c>
      <c r="F1851" s="73" t="str">
        <f>'Activity rawdata'!L1850</f>
        <v>NO</v>
      </c>
      <c r="G1851" s="72" t="str">
        <f>'Activity rawdata'!R1850</f>
        <v>2073</v>
      </c>
      <c r="H1851" s="72" t="str">
        <f>IF('Activity rawdata'!P1850="AHTHIN1","1st Thin",IF('Activity rawdata'!P1850="AHCC","Clearcut",IF('Activity rawdata'!P1850="AHTHSMZ","SMZ Thin",IF('Activity rawdata'!P1850="AHTHIN2","2nd Thin",IF('Activity rawdata'!P1850="AFERTE","Early Fert",IF('Activity rawdata'!P1850="AFERTM","Mid Fert",IF('Activity rawdata'!P1850="AFERTL","Late Fert",  IF('Activity rawdata'!P1850="ASP","Site Prep", IF('Activity rawdata'!P1850="APLT","Plant",  IF('Activity rawdata'!P1850="ANREG","Natural Regeneration"))))))))))</f>
        <v>1st Thin</v>
      </c>
      <c r="I1851" s="74">
        <f>'Activity rawdata'!O1850</f>
        <v>1.61</v>
      </c>
      <c r="J1851" s="75">
        <f>'Activity rawdata'!N1850</f>
        <v>14</v>
      </c>
      <c r="K1851" s="75">
        <f>'Activity rawdata'!AC1850</f>
        <v>125.83</v>
      </c>
      <c r="L1851" s="75">
        <f>'Activity rawdata'!AD1850</f>
        <v>379.35</v>
      </c>
      <c r="M1851" s="76">
        <f>'Activity rawdata'!AE1850</f>
        <v>7.7984511487921546</v>
      </c>
      <c r="N1851" s="83">
        <f>'Activity rawdata'!T1850+'Activity rawdata'!U1850</f>
        <v>24.83</v>
      </c>
      <c r="O1851" s="80">
        <f>'Activity rawdata'!V1850</f>
        <v>7.63</v>
      </c>
      <c r="P1851" s="80">
        <f>'Activity rawdata'!W1850</f>
        <v>0</v>
      </c>
      <c r="Q1851" s="80">
        <f>'Activity rawdata'!X1850</f>
        <v>0</v>
      </c>
      <c r="R1851" s="84">
        <f t="shared" si="290"/>
        <v>32.46</v>
      </c>
      <c r="S1851" s="80">
        <f>'Activity rawdata'!Z1850</f>
        <v>0</v>
      </c>
      <c r="T1851" s="80">
        <f>'Activity rawdata'!AA1850</f>
        <v>0</v>
      </c>
      <c r="U1851" s="80">
        <f t="shared" si="291"/>
        <v>0</v>
      </c>
      <c r="V1851" s="81">
        <f t="shared" si="292"/>
        <v>39.976300000000002</v>
      </c>
      <c r="W1851" s="75">
        <f t="shared" si="293"/>
        <v>12.2843</v>
      </c>
      <c r="X1851" s="75">
        <f t="shared" si="294"/>
        <v>0</v>
      </c>
      <c r="Y1851" s="75">
        <f t="shared" si="295"/>
        <v>0</v>
      </c>
      <c r="Z1851" s="82">
        <f t="shared" si="296"/>
        <v>52.260600000000004</v>
      </c>
      <c r="AA1851" s="75">
        <f t="shared" si="297"/>
        <v>0</v>
      </c>
      <c r="AB1851" s="75">
        <f t="shared" si="298"/>
        <v>0</v>
      </c>
      <c r="AC1851" s="82">
        <f t="shared" si="299"/>
        <v>0</v>
      </c>
    </row>
    <row r="1852" spans="1:29" x14ac:dyDescent="0.35">
      <c r="A1852" s="70" t="str">
        <f>'Activity rawdata'!A1851</f>
        <v>BH6112-1-238</v>
      </c>
      <c r="B1852" s="71" t="str">
        <f>'Activity rawdata'!B1851</f>
        <v>SL</v>
      </c>
      <c r="C1852" s="71" t="str">
        <f>IF('Activity rawdata'!C1851="PY","Planted",IF('Activity rawdata'!C1851="NY","Nat/Convert",IF('Activity rawdata'!C1851="NN","Nat/Nonconvert",IF('Activity rawdata'!C1851="OY","Planted"))))</f>
        <v>Planted</v>
      </c>
      <c r="D1852" s="70" t="str">
        <f>'Activity rawdata'!D1851</f>
        <v>STP3</v>
      </c>
      <c r="E1852" s="72" t="str">
        <f>'Activity rawdata'!E1851</f>
        <v>60</v>
      </c>
      <c r="F1852" s="73" t="str">
        <f>'Activity rawdata'!L1851</f>
        <v>NO</v>
      </c>
      <c r="G1852" s="72" t="str">
        <f>'Activity rawdata'!R1851</f>
        <v>2073</v>
      </c>
      <c r="H1852" s="72" t="str">
        <f>IF('Activity rawdata'!P1851="AHTHIN1","1st Thin",IF('Activity rawdata'!P1851="AHCC","Clearcut",IF('Activity rawdata'!P1851="AHTHSMZ","SMZ Thin",IF('Activity rawdata'!P1851="AHTHIN2","2nd Thin",IF('Activity rawdata'!P1851="AFERTE","Early Fert",IF('Activity rawdata'!P1851="AFERTM","Mid Fert",IF('Activity rawdata'!P1851="AFERTL","Late Fert",  IF('Activity rawdata'!P1851="ASP","Site Prep", IF('Activity rawdata'!P1851="APLT","Plant",  IF('Activity rawdata'!P1851="ANREG","Natural Regeneration"))))))))))</f>
        <v>1st Thin</v>
      </c>
      <c r="I1852" s="74">
        <f>'Activity rawdata'!O1851</f>
        <v>4.3499999999999996</v>
      </c>
      <c r="J1852" s="75">
        <f>'Activity rawdata'!N1851</f>
        <v>14</v>
      </c>
      <c r="K1852" s="75">
        <f>'Activity rawdata'!AC1851</f>
        <v>58.92</v>
      </c>
      <c r="L1852" s="75">
        <f>'Activity rawdata'!AD1851</f>
        <v>365.8</v>
      </c>
      <c r="M1852" s="76">
        <f>'Activity rawdata'!AE1851</f>
        <v>5.4343276595099166</v>
      </c>
      <c r="N1852" s="83">
        <f>'Activity rawdata'!T1851+'Activity rawdata'!U1851</f>
        <v>8.75</v>
      </c>
      <c r="O1852" s="80">
        <f>'Activity rawdata'!V1851</f>
        <v>0</v>
      </c>
      <c r="P1852" s="80">
        <f>'Activity rawdata'!W1851</f>
        <v>0</v>
      </c>
      <c r="Q1852" s="80">
        <f>'Activity rawdata'!X1851</f>
        <v>0</v>
      </c>
      <c r="R1852" s="84">
        <f t="shared" si="290"/>
        <v>8.75</v>
      </c>
      <c r="S1852" s="80">
        <f>'Activity rawdata'!Z1851</f>
        <v>0</v>
      </c>
      <c r="T1852" s="80">
        <f>'Activity rawdata'!AA1851</f>
        <v>0</v>
      </c>
      <c r="U1852" s="80">
        <f t="shared" si="291"/>
        <v>0</v>
      </c>
      <c r="V1852" s="81">
        <f t="shared" si="292"/>
        <v>38.0625</v>
      </c>
      <c r="W1852" s="75">
        <f t="shared" si="293"/>
        <v>0</v>
      </c>
      <c r="X1852" s="75">
        <f t="shared" si="294"/>
        <v>0</v>
      </c>
      <c r="Y1852" s="75">
        <f t="shared" si="295"/>
        <v>0</v>
      </c>
      <c r="Z1852" s="82">
        <f t="shared" si="296"/>
        <v>38.0625</v>
      </c>
      <c r="AA1852" s="75">
        <f t="shared" si="297"/>
        <v>0</v>
      </c>
      <c r="AB1852" s="75">
        <f t="shared" si="298"/>
        <v>0</v>
      </c>
      <c r="AC1852" s="82">
        <f t="shared" si="299"/>
        <v>0</v>
      </c>
    </row>
    <row r="1853" spans="1:29" x14ac:dyDescent="0.35">
      <c r="A1853" s="70" t="str">
        <f>'Activity rawdata'!A1852</f>
        <v>BH6112-1-268</v>
      </c>
      <c r="B1853" s="71" t="str">
        <f>'Activity rawdata'!B1852</f>
        <v>SL</v>
      </c>
      <c r="C1853" s="71" t="str">
        <f>IF('Activity rawdata'!C1852="PY","Planted",IF('Activity rawdata'!C1852="NY","Nat/Convert",IF('Activity rawdata'!C1852="NN","Nat/Nonconvert",IF('Activity rawdata'!C1852="OY","Planted"))))</f>
        <v>Planted</v>
      </c>
      <c r="D1853" s="70" t="str">
        <f>'Activity rawdata'!D1852</f>
        <v>STP3</v>
      </c>
      <c r="E1853" s="72" t="str">
        <f>'Activity rawdata'!E1852</f>
        <v>71</v>
      </c>
      <c r="F1853" s="73" t="str">
        <f>'Activity rawdata'!L1852</f>
        <v>NO</v>
      </c>
      <c r="G1853" s="72" t="str">
        <f>'Activity rawdata'!R1852</f>
        <v>2073</v>
      </c>
      <c r="H1853" s="72" t="str">
        <f>IF('Activity rawdata'!P1852="AHTHIN1","1st Thin",IF('Activity rawdata'!P1852="AHCC","Clearcut",IF('Activity rawdata'!P1852="AHTHSMZ","SMZ Thin",IF('Activity rawdata'!P1852="AHTHIN2","2nd Thin",IF('Activity rawdata'!P1852="AFERTE","Early Fert",IF('Activity rawdata'!P1852="AFERTM","Mid Fert",IF('Activity rawdata'!P1852="AFERTL","Late Fert",  IF('Activity rawdata'!P1852="ASP","Site Prep", IF('Activity rawdata'!P1852="APLT","Plant",  IF('Activity rawdata'!P1852="ANREG","Natural Regeneration"))))))))))</f>
        <v>1st Thin</v>
      </c>
      <c r="I1853" s="74">
        <f>'Activity rawdata'!O1852</f>
        <v>5.14</v>
      </c>
      <c r="J1853" s="75">
        <f>'Activity rawdata'!N1852</f>
        <v>14</v>
      </c>
      <c r="K1853" s="75">
        <f>'Activity rawdata'!AC1852</f>
        <v>78.930000000000007</v>
      </c>
      <c r="L1853" s="75">
        <f>'Activity rawdata'!AD1852</f>
        <v>359.85</v>
      </c>
      <c r="M1853" s="76">
        <f>'Activity rawdata'!AE1852</f>
        <v>6.3415672123807614</v>
      </c>
      <c r="N1853" s="83">
        <f>'Activity rawdata'!T1852+'Activity rawdata'!U1852</f>
        <v>14.44</v>
      </c>
      <c r="O1853" s="80">
        <f>'Activity rawdata'!V1852</f>
        <v>0.36</v>
      </c>
      <c r="P1853" s="80">
        <f>'Activity rawdata'!W1852</f>
        <v>0</v>
      </c>
      <c r="Q1853" s="80">
        <f>'Activity rawdata'!X1852</f>
        <v>0</v>
      </c>
      <c r="R1853" s="84">
        <f t="shared" si="290"/>
        <v>14.799999999999999</v>
      </c>
      <c r="S1853" s="80">
        <f>'Activity rawdata'!Z1852</f>
        <v>0</v>
      </c>
      <c r="T1853" s="80">
        <f>'Activity rawdata'!AA1852</f>
        <v>0</v>
      </c>
      <c r="U1853" s="80">
        <f t="shared" si="291"/>
        <v>0</v>
      </c>
      <c r="V1853" s="81">
        <f t="shared" si="292"/>
        <v>74.221599999999995</v>
      </c>
      <c r="W1853" s="75">
        <f t="shared" si="293"/>
        <v>1.8503999999999998</v>
      </c>
      <c r="X1853" s="75">
        <f t="shared" si="294"/>
        <v>0</v>
      </c>
      <c r="Y1853" s="75">
        <f t="shared" si="295"/>
        <v>0</v>
      </c>
      <c r="Z1853" s="82">
        <f t="shared" si="296"/>
        <v>76.071999999999989</v>
      </c>
      <c r="AA1853" s="75">
        <f t="shared" si="297"/>
        <v>0</v>
      </c>
      <c r="AB1853" s="75">
        <f t="shared" si="298"/>
        <v>0</v>
      </c>
      <c r="AC1853" s="82">
        <f t="shared" si="299"/>
        <v>0</v>
      </c>
    </row>
    <row r="1854" spans="1:29" x14ac:dyDescent="0.35">
      <c r="A1854" s="70" t="str">
        <f>'Activity rawdata'!A1853</f>
        <v>BH6125-1-283</v>
      </c>
      <c r="B1854" s="71" t="str">
        <f>'Activity rawdata'!B1853</f>
        <v>LL</v>
      </c>
      <c r="C1854" s="71" t="str">
        <f>IF('Activity rawdata'!C1853="PY","Planted",IF('Activity rawdata'!C1853="NY","Nat/Convert",IF('Activity rawdata'!C1853="NN","Nat/Nonconvert",IF('Activity rawdata'!C1853="OY","Planted"))))</f>
        <v>Planted</v>
      </c>
      <c r="D1854" s="70" t="str">
        <f>'Activity rawdata'!D1853</f>
        <v>STP3</v>
      </c>
      <c r="E1854" s="72" t="str">
        <f>'Activity rawdata'!E1853</f>
        <v>59</v>
      </c>
      <c r="F1854" s="73" t="str">
        <f>'Activity rawdata'!L1853</f>
        <v>NO</v>
      </c>
      <c r="G1854" s="72" t="str">
        <f>'Activity rawdata'!R1853</f>
        <v>2073</v>
      </c>
      <c r="H1854" s="72" t="str">
        <f>IF('Activity rawdata'!P1853="AHTHIN1","1st Thin",IF('Activity rawdata'!P1853="AHCC","Clearcut",IF('Activity rawdata'!P1853="AHTHSMZ","SMZ Thin",IF('Activity rawdata'!P1853="AHTHIN2","2nd Thin",IF('Activity rawdata'!P1853="AFERTE","Early Fert",IF('Activity rawdata'!P1853="AFERTM","Mid Fert",IF('Activity rawdata'!P1853="AFERTL","Late Fert",  IF('Activity rawdata'!P1853="ASP","Site Prep", IF('Activity rawdata'!P1853="APLT","Plant",  IF('Activity rawdata'!P1853="ANREG","Natural Regeneration"))))))))))</f>
        <v>1st Thin</v>
      </c>
      <c r="I1854" s="74">
        <f>'Activity rawdata'!O1853</f>
        <v>34.909999999999997</v>
      </c>
      <c r="J1854" s="75">
        <f>'Activity rawdata'!N1853</f>
        <v>14</v>
      </c>
      <c r="K1854" s="75">
        <f>'Activity rawdata'!AC1853</f>
        <v>50.01</v>
      </c>
      <c r="L1854" s="75">
        <f>'Activity rawdata'!AD1853</f>
        <v>368.86</v>
      </c>
      <c r="M1854" s="76">
        <f>'Activity rawdata'!AE1853</f>
        <v>4.9857896096331578</v>
      </c>
      <c r="N1854" s="83">
        <f>'Activity rawdata'!T1853+'Activity rawdata'!U1853</f>
        <v>6.61</v>
      </c>
      <c r="O1854" s="80">
        <f>'Activity rawdata'!V1853</f>
        <v>0</v>
      </c>
      <c r="P1854" s="80">
        <f>'Activity rawdata'!W1853</f>
        <v>0</v>
      </c>
      <c r="Q1854" s="80">
        <f>'Activity rawdata'!X1853</f>
        <v>0</v>
      </c>
      <c r="R1854" s="84">
        <f t="shared" si="290"/>
        <v>6.61</v>
      </c>
      <c r="S1854" s="80">
        <f>'Activity rawdata'!Z1853</f>
        <v>0</v>
      </c>
      <c r="T1854" s="80">
        <f>'Activity rawdata'!AA1853</f>
        <v>0</v>
      </c>
      <c r="U1854" s="80">
        <f t="shared" si="291"/>
        <v>0</v>
      </c>
      <c r="V1854" s="81">
        <f t="shared" si="292"/>
        <v>230.7551</v>
      </c>
      <c r="W1854" s="75">
        <f t="shared" si="293"/>
        <v>0</v>
      </c>
      <c r="X1854" s="75">
        <f t="shared" si="294"/>
        <v>0</v>
      </c>
      <c r="Y1854" s="75">
        <f t="shared" si="295"/>
        <v>0</v>
      </c>
      <c r="Z1854" s="82">
        <f t="shared" si="296"/>
        <v>230.7551</v>
      </c>
      <c r="AA1854" s="75">
        <f t="shared" si="297"/>
        <v>0</v>
      </c>
      <c r="AB1854" s="75">
        <f t="shared" si="298"/>
        <v>0</v>
      </c>
      <c r="AC1854" s="82">
        <f t="shared" si="299"/>
        <v>0</v>
      </c>
    </row>
    <row r="1855" spans="1:29" x14ac:dyDescent="0.35">
      <c r="A1855" s="70" t="str">
        <f>'Activity rawdata'!A1854</f>
        <v>BH6125-1-284</v>
      </c>
      <c r="B1855" s="71" t="str">
        <f>'Activity rawdata'!B1854</f>
        <v>LL</v>
      </c>
      <c r="C1855" s="71" t="str">
        <f>IF('Activity rawdata'!C1854="PY","Planted",IF('Activity rawdata'!C1854="NY","Nat/Convert",IF('Activity rawdata'!C1854="NN","Nat/Nonconvert",IF('Activity rawdata'!C1854="OY","Planted"))))</f>
        <v>Planted</v>
      </c>
      <c r="D1855" s="70" t="str">
        <f>'Activity rawdata'!D1854</f>
        <v>STP3</v>
      </c>
      <c r="E1855" s="72" t="str">
        <f>'Activity rawdata'!E1854</f>
        <v>59</v>
      </c>
      <c r="F1855" s="73" t="str">
        <f>'Activity rawdata'!L1854</f>
        <v>NO</v>
      </c>
      <c r="G1855" s="72" t="str">
        <f>'Activity rawdata'!R1854</f>
        <v>2073</v>
      </c>
      <c r="H1855" s="72" t="str">
        <f>IF('Activity rawdata'!P1854="AHTHIN1","1st Thin",IF('Activity rawdata'!P1854="AHCC","Clearcut",IF('Activity rawdata'!P1854="AHTHSMZ","SMZ Thin",IF('Activity rawdata'!P1854="AHTHIN2","2nd Thin",IF('Activity rawdata'!P1854="AFERTE","Early Fert",IF('Activity rawdata'!P1854="AFERTM","Mid Fert",IF('Activity rawdata'!P1854="AFERTL","Late Fert",  IF('Activity rawdata'!P1854="ASP","Site Prep", IF('Activity rawdata'!P1854="APLT","Plant",  IF('Activity rawdata'!P1854="ANREG","Natural Regeneration"))))))))))</f>
        <v>1st Thin</v>
      </c>
      <c r="I1855" s="74">
        <f>'Activity rawdata'!O1854</f>
        <v>32.53</v>
      </c>
      <c r="J1855" s="75">
        <f>'Activity rawdata'!N1854</f>
        <v>14</v>
      </c>
      <c r="K1855" s="75">
        <f>'Activity rawdata'!AC1854</f>
        <v>50.01</v>
      </c>
      <c r="L1855" s="75">
        <f>'Activity rawdata'!AD1854</f>
        <v>368.86</v>
      </c>
      <c r="M1855" s="76">
        <f>'Activity rawdata'!AE1854</f>
        <v>4.9857896096331578</v>
      </c>
      <c r="N1855" s="83">
        <f>'Activity rawdata'!T1854+'Activity rawdata'!U1854</f>
        <v>6.61</v>
      </c>
      <c r="O1855" s="80">
        <f>'Activity rawdata'!V1854</f>
        <v>0</v>
      </c>
      <c r="P1855" s="80">
        <f>'Activity rawdata'!W1854</f>
        <v>0</v>
      </c>
      <c r="Q1855" s="80">
        <f>'Activity rawdata'!X1854</f>
        <v>0</v>
      </c>
      <c r="R1855" s="84">
        <f t="shared" si="290"/>
        <v>6.61</v>
      </c>
      <c r="S1855" s="80">
        <f>'Activity rawdata'!Z1854</f>
        <v>0</v>
      </c>
      <c r="T1855" s="80">
        <f>'Activity rawdata'!AA1854</f>
        <v>0</v>
      </c>
      <c r="U1855" s="80">
        <f t="shared" si="291"/>
        <v>0</v>
      </c>
      <c r="V1855" s="81">
        <f t="shared" si="292"/>
        <v>215.02330000000001</v>
      </c>
      <c r="W1855" s="75">
        <f t="shared" si="293"/>
        <v>0</v>
      </c>
      <c r="X1855" s="75">
        <f t="shared" si="294"/>
        <v>0</v>
      </c>
      <c r="Y1855" s="75">
        <f t="shared" si="295"/>
        <v>0</v>
      </c>
      <c r="Z1855" s="82">
        <f t="shared" si="296"/>
        <v>215.02330000000001</v>
      </c>
      <c r="AA1855" s="75">
        <f t="shared" si="297"/>
        <v>0</v>
      </c>
      <c r="AB1855" s="75">
        <f t="shared" si="298"/>
        <v>0</v>
      </c>
      <c r="AC1855" s="82">
        <f t="shared" si="299"/>
        <v>0</v>
      </c>
    </row>
    <row r="1856" spans="1:29" x14ac:dyDescent="0.35">
      <c r="A1856" s="70" t="str">
        <f>'Activity rawdata'!A1855</f>
        <v>BH6125-1-286</v>
      </c>
      <c r="B1856" s="71" t="str">
        <f>'Activity rawdata'!B1855</f>
        <v>LL</v>
      </c>
      <c r="C1856" s="71" t="str">
        <f>IF('Activity rawdata'!C1855="PY","Planted",IF('Activity rawdata'!C1855="NY","Nat/Convert",IF('Activity rawdata'!C1855="NN","Nat/Nonconvert",IF('Activity rawdata'!C1855="OY","Planted"))))</f>
        <v>Planted</v>
      </c>
      <c r="D1856" s="70" t="str">
        <f>'Activity rawdata'!D1855</f>
        <v>STP3</v>
      </c>
      <c r="E1856" s="72" t="str">
        <f>'Activity rawdata'!E1855</f>
        <v>64</v>
      </c>
      <c r="F1856" s="73" t="str">
        <f>'Activity rawdata'!L1855</f>
        <v>NO</v>
      </c>
      <c r="G1856" s="72" t="str">
        <f>'Activity rawdata'!R1855</f>
        <v>2073</v>
      </c>
      <c r="H1856" s="72" t="str">
        <f>IF('Activity rawdata'!P1855="AHTHIN1","1st Thin",IF('Activity rawdata'!P1855="AHCC","Clearcut",IF('Activity rawdata'!P1855="AHTHSMZ","SMZ Thin",IF('Activity rawdata'!P1855="AHTHIN2","2nd Thin",IF('Activity rawdata'!P1855="AFERTE","Early Fert",IF('Activity rawdata'!P1855="AFERTM","Mid Fert",IF('Activity rawdata'!P1855="AFERTL","Late Fert",  IF('Activity rawdata'!P1855="ASP","Site Prep", IF('Activity rawdata'!P1855="APLT","Plant",  IF('Activity rawdata'!P1855="ANREG","Natural Regeneration"))))))))))</f>
        <v>1st Thin</v>
      </c>
      <c r="I1856" s="74">
        <f>'Activity rawdata'!O1855</f>
        <v>52.13</v>
      </c>
      <c r="J1856" s="75">
        <f>'Activity rawdata'!N1855</f>
        <v>14</v>
      </c>
      <c r="K1856" s="75">
        <f>'Activity rawdata'!AC1855</f>
        <v>58.92</v>
      </c>
      <c r="L1856" s="75">
        <f>'Activity rawdata'!AD1855</f>
        <v>365.8</v>
      </c>
      <c r="M1856" s="76">
        <f>'Activity rawdata'!AE1855</f>
        <v>5.4343276595099166</v>
      </c>
      <c r="N1856" s="83">
        <f>'Activity rawdata'!T1855+'Activity rawdata'!U1855</f>
        <v>9.35</v>
      </c>
      <c r="O1856" s="80">
        <f>'Activity rawdata'!V1855</f>
        <v>0</v>
      </c>
      <c r="P1856" s="80">
        <f>'Activity rawdata'!W1855</f>
        <v>0</v>
      </c>
      <c r="Q1856" s="80">
        <f>'Activity rawdata'!X1855</f>
        <v>0</v>
      </c>
      <c r="R1856" s="84">
        <f t="shared" si="290"/>
        <v>9.35</v>
      </c>
      <c r="S1856" s="80">
        <f>'Activity rawdata'!Z1855</f>
        <v>0</v>
      </c>
      <c r="T1856" s="80">
        <f>'Activity rawdata'!AA1855</f>
        <v>0</v>
      </c>
      <c r="U1856" s="80">
        <f t="shared" si="291"/>
        <v>0</v>
      </c>
      <c r="V1856" s="81">
        <f t="shared" si="292"/>
        <v>487.41550000000001</v>
      </c>
      <c r="W1856" s="75">
        <f t="shared" si="293"/>
        <v>0</v>
      </c>
      <c r="X1856" s="75">
        <f t="shared" si="294"/>
        <v>0</v>
      </c>
      <c r="Y1856" s="75">
        <f t="shared" si="295"/>
        <v>0</v>
      </c>
      <c r="Z1856" s="82">
        <f t="shared" si="296"/>
        <v>487.41550000000001</v>
      </c>
      <c r="AA1856" s="75">
        <f t="shared" si="297"/>
        <v>0</v>
      </c>
      <c r="AB1856" s="75">
        <f t="shared" si="298"/>
        <v>0</v>
      </c>
      <c r="AC1856" s="82">
        <f t="shared" si="299"/>
        <v>0</v>
      </c>
    </row>
    <row r="1857" spans="1:29" x14ac:dyDescent="0.35">
      <c r="A1857" s="70" t="str">
        <f>'Activity rawdata'!A1856</f>
        <v>BH6125-1-287</v>
      </c>
      <c r="B1857" s="71" t="str">
        <f>'Activity rawdata'!B1856</f>
        <v>LL</v>
      </c>
      <c r="C1857" s="71" t="str">
        <f>IF('Activity rawdata'!C1856="PY","Planted",IF('Activity rawdata'!C1856="NY","Nat/Convert",IF('Activity rawdata'!C1856="NN","Nat/Nonconvert",IF('Activity rawdata'!C1856="OY","Planted"))))</f>
        <v>Planted</v>
      </c>
      <c r="D1857" s="70" t="str">
        <f>'Activity rawdata'!D1856</f>
        <v>STP3</v>
      </c>
      <c r="E1857" s="72" t="str">
        <f>'Activity rawdata'!E1856</f>
        <v>64</v>
      </c>
      <c r="F1857" s="73" t="str">
        <f>'Activity rawdata'!L1856</f>
        <v>NO</v>
      </c>
      <c r="G1857" s="72" t="str">
        <f>'Activity rawdata'!R1856</f>
        <v>2073</v>
      </c>
      <c r="H1857" s="72" t="str">
        <f>IF('Activity rawdata'!P1856="AHTHIN1","1st Thin",IF('Activity rawdata'!P1856="AHCC","Clearcut",IF('Activity rawdata'!P1856="AHTHSMZ","SMZ Thin",IF('Activity rawdata'!P1856="AHTHIN2","2nd Thin",IF('Activity rawdata'!P1856="AFERTE","Early Fert",IF('Activity rawdata'!P1856="AFERTM","Mid Fert",IF('Activity rawdata'!P1856="AFERTL","Late Fert",  IF('Activity rawdata'!P1856="ASP","Site Prep", IF('Activity rawdata'!P1856="APLT","Plant",  IF('Activity rawdata'!P1856="ANREG","Natural Regeneration"))))))))))</f>
        <v>1st Thin</v>
      </c>
      <c r="I1857" s="74">
        <f>'Activity rawdata'!O1856</f>
        <v>5.73</v>
      </c>
      <c r="J1857" s="75">
        <f>'Activity rawdata'!N1856</f>
        <v>14</v>
      </c>
      <c r="K1857" s="75">
        <f>'Activity rawdata'!AC1856</f>
        <v>58.92</v>
      </c>
      <c r="L1857" s="75">
        <f>'Activity rawdata'!AD1856</f>
        <v>365.8</v>
      </c>
      <c r="M1857" s="76">
        <f>'Activity rawdata'!AE1856</f>
        <v>5.4343276595099166</v>
      </c>
      <c r="N1857" s="83">
        <f>'Activity rawdata'!T1856+'Activity rawdata'!U1856</f>
        <v>9.35</v>
      </c>
      <c r="O1857" s="80">
        <f>'Activity rawdata'!V1856</f>
        <v>0</v>
      </c>
      <c r="P1857" s="80">
        <f>'Activity rawdata'!W1856</f>
        <v>0</v>
      </c>
      <c r="Q1857" s="80">
        <f>'Activity rawdata'!X1856</f>
        <v>0</v>
      </c>
      <c r="R1857" s="84">
        <f t="shared" si="290"/>
        <v>9.35</v>
      </c>
      <c r="S1857" s="80">
        <f>'Activity rawdata'!Z1856</f>
        <v>0</v>
      </c>
      <c r="T1857" s="80">
        <f>'Activity rawdata'!AA1856</f>
        <v>0</v>
      </c>
      <c r="U1857" s="80">
        <f t="shared" si="291"/>
        <v>0</v>
      </c>
      <c r="V1857" s="81">
        <f t="shared" si="292"/>
        <v>53.575500000000005</v>
      </c>
      <c r="W1857" s="75">
        <f t="shared" si="293"/>
        <v>0</v>
      </c>
      <c r="X1857" s="75">
        <f t="shared" si="294"/>
        <v>0</v>
      </c>
      <c r="Y1857" s="75">
        <f t="shared" si="295"/>
        <v>0</v>
      </c>
      <c r="Z1857" s="82">
        <f t="shared" si="296"/>
        <v>53.575500000000005</v>
      </c>
      <c r="AA1857" s="75">
        <f t="shared" si="297"/>
        <v>0</v>
      </c>
      <c r="AB1857" s="75">
        <f t="shared" si="298"/>
        <v>0</v>
      </c>
      <c r="AC1857" s="82">
        <f t="shared" si="299"/>
        <v>0</v>
      </c>
    </row>
    <row r="1858" spans="1:29" x14ac:dyDescent="0.35">
      <c r="A1858" s="70" t="str">
        <f>'Activity rawdata'!A1857</f>
        <v>BH6125-1-293</v>
      </c>
      <c r="B1858" s="71" t="str">
        <f>'Activity rawdata'!B1857</f>
        <v>LL</v>
      </c>
      <c r="C1858" s="71" t="str">
        <f>IF('Activity rawdata'!C1857="PY","Planted",IF('Activity rawdata'!C1857="NY","Nat/Convert",IF('Activity rawdata'!C1857="NN","Nat/Nonconvert",IF('Activity rawdata'!C1857="OY","Planted"))))</f>
        <v>Planted</v>
      </c>
      <c r="D1858" s="70" t="str">
        <f>'Activity rawdata'!D1857</f>
        <v>STP3</v>
      </c>
      <c r="E1858" s="72" t="str">
        <f>'Activity rawdata'!E1857</f>
        <v>59</v>
      </c>
      <c r="F1858" s="73" t="str">
        <f>'Activity rawdata'!L1857</f>
        <v>NO</v>
      </c>
      <c r="G1858" s="72" t="str">
        <f>'Activity rawdata'!R1857</f>
        <v>2073</v>
      </c>
      <c r="H1858" s="72" t="str">
        <f>IF('Activity rawdata'!P1857="AHTHIN1","1st Thin",IF('Activity rawdata'!P1857="AHCC","Clearcut",IF('Activity rawdata'!P1857="AHTHSMZ","SMZ Thin",IF('Activity rawdata'!P1857="AHTHIN2","2nd Thin",IF('Activity rawdata'!P1857="AFERTE","Early Fert",IF('Activity rawdata'!P1857="AFERTM","Mid Fert",IF('Activity rawdata'!P1857="AFERTL","Late Fert",  IF('Activity rawdata'!P1857="ASP","Site Prep", IF('Activity rawdata'!P1857="APLT","Plant",  IF('Activity rawdata'!P1857="ANREG","Natural Regeneration"))))))))))</f>
        <v>1st Thin</v>
      </c>
      <c r="I1858" s="74">
        <f>'Activity rawdata'!O1857</f>
        <v>6.94</v>
      </c>
      <c r="J1858" s="75">
        <f>'Activity rawdata'!N1857</f>
        <v>14</v>
      </c>
      <c r="K1858" s="75">
        <f>'Activity rawdata'!AC1857</f>
        <v>50.01</v>
      </c>
      <c r="L1858" s="75">
        <f>'Activity rawdata'!AD1857</f>
        <v>368.86</v>
      </c>
      <c r="M1858" s="76">
        <f>'Activity rawdata'!AE1857</f>
        <v>4.9857896096331578</v>
      </c>
      <c r="N1858" s="83">
        <f>'Activity rawdata'!T1857+'Activity rawdata'!U1857</f>
        <v>6.61</v>
      </c>
      <c r="O1858" s="80">
        <f>'Activity rawdata'!V1857</f>
        <v>0</v>
      </c>
      <c r="P1858" s="80">
        <f>'Activity rawdata'!W1857</f>
        <v>0</v>
      </c>
      <c r="Q1858" s="80">
        <f>'Activity rawdata'!X1857</f>
        <v>0</v>
      </c>
      <c r="R1858" s="84">
        <f t="shared" si="290"/>
        <v>6.61</v>
      </c>
      <c r="S1858" s="80">
        <f>'Activity rawdata'!Z1857</f>
        <v>0</v>
      </c>
      <c r="T1858" s="80">
        <f>'Activity rawdata'!AA1857</f>
        <v>0</v>
      </c>
      <c r="U1858" s="80">
        <f t="shared" si="291"/>
        <v>0</v>
      </c>
      <c r="V1858" s="81">
        <f t="shared" si="292"/>
        <v>45.873400000000004</v>
      </c>
      <c r="W1858" s="75">
        <f t="shared" si="293"/>
        <v>0</v>
      </c>
      <c r="X1858" s="75">
        <f t="shared" si="294"/>
        <v>0</v>
      </c>
      <c r="Y1858" s="75">
        <f t="shared" si="295"/>
        <v>0</v>
      </c>
      <c r="Z1858" s="82">
        <f t="shared" si="296"/>
        <v>45.873400000000004</v>
      </c>
      <c r="AA1858" s="75">
        <f t="shared" si="297"/>
        <v>0</v>
      </c>
      <c r="AB1858" s="75">
        <f t="shared" si="298"/>
        <v>0</v>
      </c>
      <c r="AC1858" s="82">
        <f t="shared" si="299"/>
        <v>0</v>
      </c>
    </row>
    <row r="1859" spans="1:29" x14ac:dyDescent="0.35">
      <c r="A1859" s="70" t="str">
        <f>'Activity rawdata'!A1858</f>
        <v>BH6125-1-297</v>
      </c>
      <c r="B1859" s="71" t="str">
        <f>'Activity rawdata'!B1858</f>
        <v>LL</v>
      </c>
      <c r="C1859" s="71" t="str">
        <f>IF('Activity rawdata'!C1858="PY","Planted",IF('Activity rawdata'!C1858="NY","Nat/Convert",IF('Activity rawdata'!C1858="NN","Nat/Nonconvert",IF('Activity rawdata'!C1858="OY","Planted"))))</f>
        <v>Planted</v>
      </c>
      <c r="D1859" s="70" t="str">
        <f>'Activity rawdata'!D1858</f>
        <v>STP3</v>
      </c>
      <c r="E1859" s="72" t="str">
        <f>'Activity rawdata'!E1858</f>
        <v>59</v>
      </c>
      <c r="F1859" s="73" t="str">
        <f>'Activity rawdata'!L1858</f>
        <v>NO</v>
      </c>
      <c r="G1859" s="72" t="str">
        <f>'Activity rawdata'!R1858</f>
        <v>2073</v>
      </c>
      <c r="H1859" s="72" t="str">
        <f>IF('Activity rawdata'!P1858="AHTHIN1","1st Thin",IF('Activity rawdata'!P1858="AHCC","Clearcut",IF('Activity rawdata'!P1858="AHTHSMZ","SMZ Thin",IF('Activity rawdata'!P1858="AHTHIN2","2nd Thin",IF('Activity rawdata'!P1858="AFERTE","Early Fert",IF('Activity rawdata'!P1858="AFERTM","Mid Fert",IF('Activity rawdata'!P1858="AFERTL","Late Fert",  IF('Activity rawdata'!P1858="ASP","Site Prep", IF('Activity rawdata'!P1858="APLT","Plant",  IF('Activity rawdata'!P1858="ANREG","Natural Regeneration"))))))))))</f>
        <v>1st Thin</v>
      </c>
      <c r="I1859" s="74">
        <f>'Activity rawdata'!O1858</f>
        <v>40.51</v>
      </c>
      <c r="J1859" s="75">
        <f>'Activity rawdata'!N1858</f>
        <v>14</v>
      </c>
      <c r="K1859" s="75">
        <f>'Activity rawdata'!AC1858</f>
        <v>50.01</v>
      </c>
      <c r="L1859" s="75">
        <f>'Activity rawdata'!AD1858</f>
        <v>368.86</v>
      </c>
      <c r="M1859" s="76">
        <f>'Activity rawdata'!AE1858</f>
        <v>4.9857896096331578</v>
      </c>
      <c r="N1859" s="83">
        <f>'Activity rawdata'!T1858+'Activity rawdata'!U1858</f>
        <v>6.61</v>
      </c>
      <c r="O1859" s="80">
        <f>'Activity rawdata'!V1858</f>
        <v>0</v>
      </c>
      <c r="P1859" s="80">
        <f>'Activity rawdata'!W1858</f>
        <v>0</v>
      </c>
      <c r="Q1859" s="80">
        <f>'Activity rawdata'!X1858</f>
        <v>0</v>
      </c>
      <c r="R1859" s="84">
        <f t="shared" si="290"/>
        <v>6.61</v>
      </c>
      <c r="S1859" s="80">
        <f>'Activity rawdata'!Z1858</f>
        <v>0</v>
      </c>
      <c r="T1859" s="80">
        <f>'Activity rawdata'!AA1858</f>
        <v>0</v>
      </c>
      <c r="U1859" s="80">
        <f t="shared" si="291"/>
        <v>0</v>
      </c>
      <c r="V1859" s="81">
        <f t="shared" si="292"/>
        <v>267.77109999999999</v>
      </c>
      <c r="W1859" s="75">
        <f t="shared" si="293"/>
        <v>0</v>
      </c>
      <c r="X1859" s="75">
        <f t="shared" si="294"/>
        <v>0</v>
      </c>
      <c r="Y1859" s="75">
        <f t="shared" si="295"/>
        <v>0</v>
      </c>
      <c r="Z1859" s="82">
        <f t="shared" si="296"/>
        <v>267.77109999999999</v>
      </c>
      <c r="AA1859" s="75">
        <f t="shared" si="297"/>
        <v>0</v>
      </c>
      <c r="AB1859" s="75">
        <f t="shared" si="298"/>
        <v>0</v>
      </c>
      <c r="AC1859" s="82">
        <f t="shared" si="299"/>
        <v>0</v>
      </c>
    </row>
    <row r="1860" spans="1:29" x14ac:dyDescent="0.35">
      <c r="A1860" s="70" t="str">
        <f>'Activity rawdata'!A1859</f>
        <v>BH6112-1-210</v>
      </c>
      <c r="B1860" s="71" t="str">
        <f>'Activity rawdata'!B1859</f>
        <v>LB</v>
      </c>
      <c r="C1860" s="71" t="str">
        <f>IF('Activity rawdata'!C1859="PY","Planted",IF('Activity rawdata'!C1859="NY","Nat/Convert",IF('Activity rawdata'!C1859="NN","Nat/Nonconvert",IF('Activity rawdata'!C1859="OY","Planted"))))</f>
        <v>Planted</v>
      </c>
      <c r="D1860" s="70" t="str">
        <f>'Activity rawdata'!D1859</f>
        <v>STP3</v>
      </c>
      <c r="E1860" s="72" t="str">
        <f>'Activity rawdata'!E1859</f>
        <v>83</v>
      </c>
      <c r="F1860" s="73" t="str">
        <f>'Activity rawdata'!L1859</f>
        <v>NO</v>
      </c>
      <c r="G1860" s="72" t="str">
        <f>'Activity rawdata'!R1859</f>
        <v>2073</v>
      </c>
      <c r="H1860" s="72" t="str">
        <f>IF('Activity rawdata'!P1859="AHTHIN1","1st Thin",IF('Activity rawdata'!P1859="AHCC","Clearcut",IF('Activity rawdata'!P1859="AHTHSMZ","SMZ Thin",IF('Activity rawdata'!P1859="AHTHIN2","2nd Thin",IF('Activity rawdata'!P1859="AFERTE","Early Fert",IF('Activity rawdata'!P1859="AFERTM","Mid Fert",IF('Activity rawdata'!P1859="AFERTL","Late Fert",  IF('Activity rawdata'!P1859="ASP","Site Prep", IF('Activity rawdata'!P1859="APLT","Plant",  IF('Activity rawdata'!P1859="ANREG","Natural Regeneration"))))))))))</f>
        <v>1st Thin</v>
      </c>
      <c r="I1860" s="74">
        <f>'Activity rawdata'!O1859</f>
        <v>26.86</v>
      </c>
      <c r="J1860" s="75">
        <f>'Activity rawdata'!N1859</f>
        <v>14</v>
      </c>
      <c r="K1860" s="75">
        <f>'Activity rawdata'!AC1859</f>
        <v>141.22</v>
      </c>
      <c r="L1860" s="75">
        <f>'Activity rawdata'!AD1859</f>
        <v>375.73</v>
      </c>
      <c r="M1860" s="76">
        <f>'Activity rawdata'!AE1859</f>
        <v>8.3013068837058928</v>
      </c>
      <c r="N1860" s="83">
        <f>'Activity rawdata'!T1859+'Activity rawdata'!U1859</f>
        <v>24.78</v>
      </c>
      <c r="O1860" s="80">
        <f>'Activity rawdata'!V1859</f>
        <v>13.56</v>
      </c>
      <c r="P1860" s="80">
        <f>'Activity rawdata'!W1859</f>
        <v>0</v>
      </c>
      <c r="Q1860" s="80">
        <f>'Activity rawdata'!X1859</f>
        <v>0</v>
      </c>
      <c r="R1860" s="84">
        <f t="shared" si="290"/>
        <v>38.340000000000003</v>
      </c>
      <c r="S1860" s="80">
        <f>'Activity rawdata'!Z1859</f>
        <v>0</v>
      </c>
      <c r="T1860" s="80">
        <f>'Activity rawdata'!AA1859</f>
        <v>0</v>
      </c>
      <c r="U1860" s="80">
        <f t="shared" si="291"/>
        <v>0</v>
      </c>
      <c r="V1860" s="81">
        <f t="shared" si="292"/>
        <v>665.59080000000006</v>
      </c>
      <c r="W1860" s="75">
        <f t="shared" si="293"/>
        <v>364.22160000000002</v>
      </c>
      <c r="X1860" s="75">
        <f t="shared" si="294"/>
        <v>0</v>
      </c>
      <c r="Y1860" s="75">
        <f t="shared" si="295"/>
        <v>0</v>
      </c>
      <c r="Z1860" s="82">
        <f t="shared" si="296"/>
        <v>1029.8124</v>
      </c>
      <c r="AA1860" s="75">
        <f t="shared" si="297"/>
        <v>0</v>
      </c>
      <c r="AB1860" s="75">
        <f t="shared" si="298"/>
        <v>0</v>
      </c>
      <c r="AC1860" s="82">
        <f t="shared" si="299"/>
        <v>0</v>
      </c>
    </row>
    <row r="1861" spans="1:29" x14ac:dyDescent="0.35">
      <c r="A1861" s="70" t="str">
        <f>'Activity rawdata'!A1860</f>
        <v>BH6112-1-228</v>
      </c>
      <c r="B1861" s="71" t="str">
        <f>'Activity rawdata'!B1860</f>
        <v>LB</v>
      </c>
      <c r="C1861" s="71" t="str">
        <f>IF('Activity rawdata'!C1860="PY","Planted",IF('Activity rawdata'!C1860="NY","Nat/Convert",IF('Activity rawdata'!C1860="NN","Nat/Nonconvert",IF('Activity rawdata'!C1860="OY","Planted"))))</f>
        <v>Planted</v>
      </c>
      <c r="D1861" s="70" t="str">
        <f>'Activity rawdata'!D1860</f>
        <v>STP3</v>
      </c>
      <c r="E1861" s="72" t="str">
        <f>'Activity rawdata'!E1860</f>
        <v>82</v>
      </c>
      <c r="F1861" s="73" t="str">
        <f>'Activity rawdata'!L1860</f>
        <v>NO</v>
      </c>
      <c r="G1861" s="72" t="str">
        <f>'Activity rawdata'!R1860</f>
        <v>2073</v>
      </c>
      <c r="H1861" s="72" t="str">
        <f>IF('Activity rawdata'!P1860="AHTHIN1","1st Thin",IF('Activity rawdata'!P1860="AHCC","Clearcut",IF('Activity rawdata'!P1860="AHTHSMZ","SMZ Thin",IF('Activity rawdata'!P1860="AHTHIN2","2nd Thin",IF('Activity rawdata'!P1860="AFERTE","Early Fert",IF('Activity rawdata'!P1860="AFERTM","Mid Fert",IF('Activity rawdata'!P1860="AFERTL","Late Fert",  IF('Activity rawdata'!P1860="ASP","Site Prep", IF('Activity rawdata'!P1860="APLT","Plant",  IF('Activity rawdata'!P1860="ANREG","Natural Regeneration"))))))))))</f>
        <v>1st Thin</v>
      </c>
      <c r="I1861" s="74">
        <f>'Activity rawdata'!O1860</f>
        <v>0.83</v>
      </c>
      <c r="J1861" s="75">
        <f>'Activity rawdata'!N1860</f>
        <v>14</v>
      </c>
      <c r="K1861" s="75">
        <f>'Activity rawdata'!AC1860</f>
        <v>141.22</v>
      </c>
      <c r="L1861" s="75">
        <f>'Activity rawdata'!AD1860</f>
        <v>375.73</v>
      </c>
      <c r="M1861" s="76">
        <f>'Activity rawdata'!AE1860</f>
        <v>8.3013068837058928</v>
      </c>
      <c r="N1861" s="83">
        <f>'Activity rawdata'!T1860+'Activity rawdata'!U1860</f>
        <v>24.78</v>
      </c>
      <c r="O1861" s="80">
        <f>'Activity rawdata'!V1860</f>
        <v>13.56</v>
      </c>
      <c r="P1861" s="80">
        <f>'Activity rawdata'!W1860</f>
        <v>0</v>
      </c>
      <c r="Q1861" s="80">
        <f>'Activity rawdata'!X1860</f>
        <v>0</v>
      </c>
      <c r="R1861" s="84">
        <f t="shared" si="290"/>
        <v>38.340000000000003</v>
      </c>
      <c r="S1861" s="80">
        <f>'Activity rawdata'!Z1860</f>
        <v>0</v>
      </c>
      <c r="T1861" s="80">
        <f>'Activity rawdata'!AA1860</f>
        <v>0</v>
      </c>
      <c r="U1861" s="80">
        <f t="shared" si="291"/>
        <v>0</v>
      </c>
      <c r="V1861" s="81">
        <f t="shared" si="292"/>
        <v>20.567399999999999</v>
      </c>
      <c r="W1861" s="75">
        <f t="shared" si="293"/>
        <v>11.254799999999999</v>
      </c>
      <c r="X1861" s="75">
        <f t="shared" si="294"/>
        <v>0</v>
      </c>
      <c r="Y1861" s="75">
        <f t="shared" si="295"/>
        <v>0</v>
      </c>
      <c r="Z1861" s="82">
        <f t="shared" si="296"/>
        <v>31.822199999999999</v>
      </c>
      <c r="AA1861" s="75">
        <f t="shared" si="297"/>
        <v>0</v>
      </c>
      <c r="AB1861" s="75">
        <f t="shared" si="298"/>
        <v>0</v>
      </c>
      <c r="AC1861" s="82">
        <f t="shared" si="299"/>
        <v>0</v>
      </c>
    </row>
    <row r="1862" spans="1:29" x14ac:dyDescent="0.35">
      <c r="A1862" s="70" t="str">
        <f>'Activity rawdata'!A1861</f>
        <v>BH6112-1-393</v>
      </c>
      <c r="B1862" s="71" t="str">
        <f>'Activity rawdata'!B1861</f>
        <v>LB</v>
      </c>
      <c r="C1862" s="71" t="str">
        <f>IF('Activity rawdata'!C1861="PY","Planted",IF('Activity rawdata'!C1861="NY","Nat/Convert",IF('Activity rawdata'!C1861="NN","Nat/Nonconvert",IF('Activity rawdata'!C1861="OY","Planted"))))</f>
        <v>Planted</v>
      </c>
      <c r="D1862" s="70" t="str">
        <f>'Activity rawdata'!D1861</f>
        <v>STP3</v>
      </c>
      <c r="E1862" s="72" t="str">
        <f>'Activity rawdata'!E1861</f>
        <v>83</v>
      </c>
      <c r="F1862" s="73" t="str">
        <f>'Activity rawdata'!L1861</f>
        <v>NO</v>
      </c>
      <c r="G1862" s="72" t="str">
        <f>'Activity rawdata'!R1861</f>
        <v>2073</v>
      </c>
      <c r="H1862" s="72" t="str">
        <f>IF('Activity rawdata'!P1861="AHTHIN1","1st Thin",IF('Activity rawdata'!P1861="AHCC","Clearcut",IF('Activity rawdata'!P1861="AHTHSMZ","SMZ Thin",IF('Activity rawdata'!P1861="AHTHIN2","2nd Thin",IF('Activity rawdata'!P1861="AFERTE","Early Fert",IF('Activity rawdata'!P1861="AFERTM","Mid Fert",IF('Activity rawdata'!P1861="AFERTL","Late Fert",  IF('Activity rawdata'!P1861="ASP","Site Prep", IF('Activity rawdata'!P1861="APLT","Plant",  IF('Activity rawdata'!P1861="ANREG","Natural Regeneration"))))))))))</f>
        <v>1st Thin</v>
      </c>
      <c r="I1862" s="74">
        <f>'Activity rawdata'!O1861</f>
        <v>10.199999999999999</v>
      </c>
      <c r="J1862" s="75">
        <f>'Activity rawdata'!N1861</f>
        <v>14</v>
      </c>
      <c r="K1862" s="75">
        <f>'Activity rawdata'!AC1861</f>
        <v>141.22</v>
      </c>
      <c r="L1862" s="75">
        <f>'Activity rawdata'!AD1861</f>
        <v>375.73</v>
      </c>
      <c r="M1862" s="76">
        <f>'Activity rawdata'!AE1861</f>
        <v>8.3013068837058928</v>
      </c>
      <c r="N1862" s="83">
        <f>'Activity rawdata'!T1861+'Activity rawdata'!U1861</f>
        <v>24.78</v>
      </c>
      <c r="O1862" s="80">
        <f>'Activity rawdata'!V1861</f>
        <v>13.56</v>
      </c>
      <c r="P1862" s="80">
        <f>'Activity rawdata'!W1861</f>
        <v>0</v>
      </c>
      <c r="Q1862" s="80">
        <f>'Activity rawdata'!X1861</f>
        <v>0</v>
      </c>
      <c r="R1862" s="84">
        <f t="shared" si="290"/>
        <v>38.340000000000003</v>
      </c>
      <c r="S1862" s="80">
        <f>'Activity rawdata'!Z1861</f>
        <v>0</v>
      </c>
      <c r="T1862" s="80">
        <f>'Activity rawdata'!AA1861</f>
        <v>0</v>
      </c>
      <c r="U1862" s="80">
        <f t="shared" si="291"/>
        <v>0</v>
      </c>
      <c r="V1862" s="81">
        <f t="shared" si="292"/>
        <v>252.756</v>
      </c>
      <c r="W1862" s="75">
        <f t="shared" si="293"/>
        <v>138.31199999999998</v>
      </c>
      <c r="X1862" s="75">
        <f t="shared" si="294"/>
        <v>0</v>
      </c>
      <c r="Y1862" s="75">
        <f t="shared" si="295"/>
        <v>0</v>
      </c>
      <c r="Z1862" s="82">
        <f t="shared" si="296"/>
        <v>391.06799999999998</v>
      </c>
      <c r="AA1862" s="75">
        <f t="shared" si="297"/>
        <v>0</v>
      </c>
      <c r="AB1862" s="75">
        <f t="shared" si="298"/>
        <v>0</v>
      </c>
      <c r="AC1862" s="82">
        <f t="shared" si="299"/>
        <v>0</v>
      </c>
    </row>
    <row r="1863" spans="1:29" x14ac:dyDescent="0.35">
      <c r="A1863" s="70" t="str">
        <f>'Activity rawdata'!A1862</f>
        <v>BH1435-1-21</v>
      </c>
      <c r="B1863" s="71" t="str">
        <f>'Activity rawdata'!B1862</f>
        <v>LB</v>
      </c>
      <c r="C1863" s="71" t="str">
        <f>IF('Activity rawdata'!C1862="PY","Planted",IF('Activity rawdata'!C1862="NY","Nat/Convert",IF('Activity rawdata'!C1862="NN","Nat/Nonconvert",IF('Activity rawdata'!C1862="OY","Planted"))))</f>
        <v>Planted</v>
      </c>
      <c r="D1863" s="70" t="str">
        <f>'Activity rawdata'!D1862</f>
        <v>STP3</v>
      </c>
      <c r="E1863" s="72" t="str">
        <f>'Activity rawdata'!E1862</f>
        <v>80</v>
      </c>
      <c r="F1863" s="73" t="str">
        <f>'Activity rawdata'!L1862</f>
        <v>NO</v>
      </c>
      <c r="G1863" s="72" t="str">
        <f>'Activity rawdata'!R1862</f>
        <v>2073</v>
      </c>
      <c r="H1863" s="72" t="str">
        <f>IF('Activity rawdata'!P1862="AHTHIN1","1st Thin",IF('Activity rawdata'!P1862="AHCC","Clearcut",IF('Activity rawdata'!P1862="AHTHSMZ","SMZ Thin",IF('Activity rawdata'!P1862="AHTHIN2","2nd Thin",IF('Activity rawdata'!P1862="AFERTE","Early Fert",IF('Activity rawdata'!P1862="AFERTM","Mid Fert",IF('Activity rawdata'!P1862="AFERTL","Late Fert",  IF('Activity rawdata'!P1862="ASP","Site Prep", IF('Activity rawdata'!P1862="APLT","Plant",  IF('Activity rawdata'!P1862="ANREG","Natural Regeneration"))))))))))</f>
        <v>1st Thin</v>
      </c>
      <c r="I1863" s="74">
        <f>'Activity rawdata'!O1862</f>
        <v>31.89</v>
      </c>
      <c r="J1863" s="75">
        <f>'Activity rawdata'!N1862</f>
        <v>14</v>
      </c>
      <c r="K1863" s="75">
        <f>'Activity rawdata'!AC1862</f>
        <v>141.22</v>
      </c>
      <c r="L1863" s="75">
        <f>'Activity rawdata'!AD1862</f>
        <v>375.73</v>
      </c>
      <c r="M1863" s="76">
        <f>'Activity rawdata'!AE1862</f>
        <v>8.3013068837058928</v>
      </c>
      <c r="N1863" s="83">
        <f>'Activity rawdata'!T1862+'Activity rawdata'!U1862</f>
        <v>24.78</v>
      </c>
      <c r="O1863" s="80">
        <f>'Activity rawdata'!V1862</f>
        <v>13.56</v>
      </c>
      <c r="P1863" s="80">
        <f>'Activity rawdata'!W1862</f>
        <v>0</v>
      </c>
      <c r="Q1863" s="80">
        <f>'Activity rawdata'!X1862</f>
        <v>0</v>
      </c>
      <c r="R1863" s="84">
        <f t="shared" si="290"/>
        <v>38.340000000000003</v>
      </c>
      <c r="S1863" s="80">
        <f>'Activity rawdata'!Z1862</f>
        <v>0</v>
      </c>
      <c r="T1863" s="80">
        <f>'Activity rawdata'!AA1862</f>
        <v>0</v>
      </c>
      <c r="U1863" s="80">
        <f t="shared" si="291"/>
        <v>0</v>
      </c>
      <c r="V1863" s="81">
        <f t="shared" si="292"/>
        <v>790.2342000000001</v>
      </c>
      <c r="W1863" s="75">
        <f t="shared" si="293"/>
        <v>432.42840000000001</v>
      </c>
      <c r="X1863" s="75">
        <f t="shared" si="294"/>
        <v>0</v>
      </c>
      <c r="Y1863" s="75">
        <f t="shared" si="295"/>
        <v>0</v>
      </c>
      <c r="Z1863" s="82">
        <f t="shared" si="296"/>
        <v>1222.6626000000001</v>
      </c>
      <c r="AA1863" s="75">
        <f t="shared" si="297"/>
        <v>0</v>
      </c>
      <c r="AB1863" s="75">
        <f t="shared" si="298"/>
        <v>0</v>
      </c>
      <c r="AC1863" s="82">
        <f t="shared" si="299"/>
        <v>0</v>
      </c>
    </row>
    <row r="1864" spans="1:29" x14ac:dyDescent="0.35">
      <c r="A1864" s="70" t="str">
        <f>'Activity rawdata'!A1863</f>
        <v>BH1435-1-31</v>
      </c>
      <c r="B1864" s="71" t="str">
        <f>'Activity rawdata'!B1863</f>
        <v>LB</v>
      </c>
      <c r="C1864" s="71" t="str">
        <f>IF('Activity rawdata'!C1863="PY","Planted",IF('Activity rawdata'!C1863="NY","Nat/Convert",IF('Activity rawdata'!C1863="NN","Nat/Nonconvert",IF('Activity rawdata'!C1863="OY","Planted"))))</f>
        <v>Planted</v>
      </c>
      <c r="D1864" s="70" t="str">
        <f>'Activity rawdata'!D1863</f>
        <v>STP3</v>
      </c>
      <c r="E1864" s="72" t="str">
        <f>'Activity rawdata'!E1863</f>
        <v>87</v>
      </c>
      <c r="F1864" s="73" t="str">
        <f>'Activity rawdata'!L1863</f>
        <v>NO</v>
      </c>
      <c r="G1864" s="72" t="str">
        <f>'Activity rawdata'!R1863</f>
        <v>2073</v>
      </c>
      <c r="H1864" s="72" t="str">
        <f>IF('Activity rawdata'!P1863="AHTHIN1","1st Thin",IF('Activity rawdata'!P1863="AHCC","Clearcut",IF('Activity rawdata'!P1863="AHTHSMZ","SMZ Thin",IF('Activity rawdata'!P1863="AHTHIN2","2nd Thin",IF('Activity rawdata'!P1863="AFERTE","Early Fert",IF('Activity rawdata'!P1863="AFERTM","Mid Fert",IF('Activity rawdata'!P1863="AFERTL","Late Fert",  IF('Activity rawdata'!P1863="ASP","Site Prep", IF('Activity rawdata'!P1863="APLT","Plant",  IF('Activity rawdata'!P1863="ANREG","Natural Regeneration"))))))))))</f>
        <v>1st Thin</v>
      </c>
      <c r="I1864" s="74">
        <f>'Activity rawdata'!O1863</f>
        <v>3.56</v>
      </c>
      <c r="J1864" s="75">
        <f>'Activity rawdata'!N1863</f>
        <v>14</v>
      </c>
      <c r="K1864" s="75">
        <f>'Activity rawdata'!AC1863</f>
        <v>157.53</v>
      </c>
      <c r="L1864" s="75">
        <f>'Activity rawdata'!AD1863</f>
        <v>371.9</v>
      </c>
      <c r="M1864" s="76">
        <f>'Activity rawdata'!AE1863</f>
        <v>8.812616052182296</v>
      </c>
      <c r="N1864" s="83">
        <f>'Activity rawdata'!T1863+'Activity rawdata'!U1863</f>
        <v>21.79</v>
      </c>
      <c r="O1864" s="80">
        <f>'Activity rawdata'!V1863</f>
        <v>23.91</v>
      </c>
      <c r="P1864" s="80">
        <f>'Activity rawdata'!W1863</f>
        <v>0</v>
      </c>
      <c r="Q1864" s="80">
        <f>'Activity rawdata'!X1863</f>
        <v>0</v>
      </c>
      <c r="R1864" s="84">
        <f t="shared" si="290"/>
        <v>45.7</v>
      </c>
      <c r="S1864" s="80">
        <f>'Activity rawdata'!Z1863</f>
        <v>0</v>
      </c>
      <c r="T1864" s="80">
        <f>'Activity rawdata'!AA1863</f>
        <v>0</v>
      </c>
      <c r="U1864" s="80">
        <f t="shared" si="291"/>
        <v>0</v>
      </c>
      <c r="V1864" s="81">
        <f t="shared" si="292"/>
        <v>77.572400000000002</v>
      </c>
      <c r="W1864" s="75">
        <f t="shared" si="293"/>
        <v>85.119600000000005</v>
      </c>
      <c r="X1864" s="75">
        <f t="shared" si="294"/>
        <v>0</v>
      </c>
      <c r="Y1864" s="75">
        <f t="shared" si="295"/>
        <v>0</v>
      </c>
      <c r="Z1864" s="82">
        <f t="shared" si="296"/>
        <v>162.69200000000001</v>
      </c>
      <c r="AA1864" s="75">
        <f t="shared" si="297"/>
        <v>0</v>
      </c>
      <c r="AB1864" s="75">
        <f t="shared" si="298"/>
        <v>0</v>
      </c>
      <c r="AC1864" s="82">
        <f t="shared" si="299"/>
        <v>0</v>
      </c>
    </row>
    <row r="1865" spans="1:29" x14ac:dyDescent="0.35">
      <c r="A1865" s="70" t="str">
        <f>'Activity rawdata'!A1864</f>
        <v>BH1435-1-343</v>
      </c>
      <c r="B1865" s="71" t="str">
        <f>'Activity rawdata'!B1864</f>
        <v>LB</v>
      </c>
      <c r="C1865" s="71" t="str">
        <f>IF('Activity rawdata'!C1864="PY","Planted",IF('Activity rawdata'!C1864="NY","Nat/Convert",IF('Activity rawdata'!C1864="NN","Nat/Nonconvert",IF('Activity rawdata'!C1864="OY","Planted"))))</f>
        <v>Planted</v>
      </c>
      <c r="D1865" s="70" t="str">
        <f>'Activity rawdata'!D1864</f>
        <v>STP3</v>
      </c>
      <c r="E1865" s="72" t="str">
        <f>'Activity rawdata'!E1864</f>
        <v>83</v>
      </c>
      <c r="F1865" s="73" t="str">
        <f>'Activity rawdata'!L1864</f>
        <v>NO</v>
      </c>
      <c r="G1865" s="72" t="str">
        <f>'Activity rawdata'!R1864</f>
        <v>2073</v>
      </c>
      <c r="H1865" s="72" t="str">
        <f>IF('Activity rawdata'!P1864="AHTHIN1","1st Thin",IF('Activity rawdata'!P1864="AHCC","Clearcut",IF('Activity rawdata'!P1864="AHTHSMZ","SMZ Thin",IF('Activity rawdata'!P1864="AHTHIN2","2nd Thin",IF('Activity rawdata'!P1864="AFERTE","Early Fert",IF('Activity rawdata'!P1864="AFERTM","Mid Fert",IF('Activity rawdata'!P1864="AFERTL","Late Fert",  IF('Activity rawdata'!P1864="ASP","Site Prep", IF('Activity rawdata'!P1864="APLT","Plant",  IF('Activity rawdata'!P1864="ANREG","Natural Regeneration"))))))))))</f>
        <v>1st Thin</v>
      </c>
      <c r="I1865" s="74">
        <f>'Activity rawdata'!O1864</f>
        <v>8.2100000000000009</v>
      </c>
      <c r="J1865" s="75">
        <f>'Activity rawdata'!N1864</f>
        <v>14</v>
      </c>
      <c r="K1865" s="75">
        <f>'Activity rawdata'!AC1864</f>
        <v>141.22</v>
      </c>
      <c r="L1865" s="75">
        <f>'Activity rawdata'!AD1864</f>
        <v>375.73</v>
      </c>
      <c r="M1865" s="76">
        <f>'Activity rawdata'!AE1864</f>
        <v>8.3013068837058928</v>
      </c>
      <c r="N1865" s="83">
        <f>'Activity rawdata'!T1864+'Activity rawdata'!U1864</f>
        <v>24.78</v>
      </c>
      <c r="O1865" s="80">
        <f>'Activity rawdata'!V1864</f>
        <v>13.56</v>
      </c>
      <c r="P1865" s="80">
        <f>'Activity rawdata'!W1864</f>
        <v>0</v>
      </c>
      <c r="Q1865" s="80">
        <f>'Activity rawdata'!X1864</f>
        <v>0</v>
      </c>
      <c r="R1865" s="84">
        <f t="shared" si="290"/>
        <v>38.340000000000003</v>
      </c>
      <c r="S1865" s="80">
        <f>'Activity rawdata'!Z1864</f>
        <v>0</v>
      </c>
      <c r="T1865" s="80">
        <f>'Activity rawdata'!AA1864</f>
        <v>0</v>
      </c>
      <c r="U1865" s="80">
        <f t="shared" si="291"/>
        <v>0</v>
      </c>
      <c r="V1865" s="81">
        <f t="shared" si="292"/>
        <v>203.44380000000004</v>
      </c>
      <c r="W1865" s="75">
        <f t="shared" si="293"/>
        <v>111.32760000000002</v>
      </c>
      <c r="X1865" s="75">
        <f t="shared" si="294"/>
        <v>0</v>
      </c>
      <c r="Y1865" s="75">
        <f t="shared" si="295"/>
        <v>0</v>
      </c>
      <c r="Z1865" s="82">
        <f t="shared" si="296"/>
        <v>314.77140000000009</v>
      </c>
      <c r="AA1865" s="75">
        <f t="shared" si="297"/>
        <v>0</v>
      </c>
      <c r="AB1865" s="75">
        <f t="shared" si="298"/>
        <v>0</v>
      </c>
      <c r="AC1865" s="82">
        <f t="shared" si="299"/>
        <v>0</v>
      </c>
    </row>
    <row r="1866" spans="1:29" x14ac:dyDescent="0.35">
      <c r="A1866" s="70" t="str">
        <f>'Activity rawdata'!A1865</f>
        <v>BH1435-1-46</v>
      </c>
      <c r="B1866" s="71" t="str">
        <f>'Activity rawdata'!B1865</f>
        <v>LB</v>
      </c>
      <c r="C1866" s="71" t="str">
        <f>IF('Activity rawdata'!C1865="PY","Planted",IF('Activity rawdata'!C1865="NY","Nat/Convert",IF('Activity rawdata'!C1865="NN","Nat/Nonconvert",IF('Activity rawdata'!C1865="OY","Planted"))))</f>
        <v>Planted</v>
      </c>
      <c r="D1866" s="70" t="str">
        <f>'Activity rawdata'!D1865</f>
        <v>STP3</v>
      </c>
      <c r="E1866" s="72" t="str">
        <f>'Activity rawdata'!E1865</f>
        <v>83</v>
      </c>
      <c r="F1866" s="73" t="str">
        <f>'Activity rawdata'!L1865</f>
        <v>NO</v>
      </c>
      <c r="G1866" s="72" t="str">
        <f>'Activity rawdata'!R1865</f>
        <v>2073</v>
      </c>
      <c r="H1866" s="72" t="str">
        <f>IF('Activity rawdata'!P1865="AHTHIN1","1st Thin",IF('Activity rawdata'!P1865="AHCC","Clearcut",IF('Activity rawdata'!P1865="AHTHSMZ","SMZ Thin",IF('Activity rawdata'!P1865="AHTHIN2","2nd Thin",IF('Activity rawdata'!P1865="AFERTE","Early Fert",IF('Activity rawdata'!P1865="AFERTM","Mid Fert",IF('Activity rawdata'!P1865="AFERTL","Late Fert",  IF('Activity rawdata'!P1865="ASP","Site Prep", IF('Activity rawdata'!P1865="APLT","Plant",  IF('Activity rawdata'!P1865="ANREG","Natural Regeneration"))))))))))</f>
        <v>1st Thin</v>
      </c>
      <c r="I1866" s="74">
        <f>'Activity rawdata'!O1865</f>
        <v>7.95</v>
      </c>
      <c r="J1866" s="75">
        <f>'Activity rawdata'!N1865</f>
        <v>14</v>
      </c>
      <c r="K1866" s="75">
        <f>'Activity rawdata'!AC1865</f>
        <v>141.22</v>
      </c>
      <c r="L1866" s="75">
        <f>'Activity rawdata'!AD1865</f>
        <v>375.73</v>
      </c>
      <c r="M1866" s="76">
        <f>'Activity rawdata'!AE1865</f>
        <v>8.3013068837058928</v>
      </c>
      <c r="N1866" s="83">
        <f>'Activity rawdata'!T1865+'Activity rawdata'!U1865</f>
        <v>24.78</v>
      </c>
      <c r="O1866" s="80">
        <f>'Activity rawdata'!V1865</f>
        <v>13.56</v>
      </c>
      <c r="P1866" s="80">
        <f>'Activity rawdata'!W1865</f>
        <v>0</v>
      </c>
      <c r="Q1866" s="80">
        <f>'Activity rawdata'!X1865</f>
        <v>0</v>
      </c>
      <c r="R1866" s="84">
        <f t="shared" si="290"/>
        <v>38.340000000000003</v>
      </c>
      <c r="S1866" s="80">
        <f>'Activity rawdata'!Z1865</f>
        <v>0</v>
      </c>
      <c r="T1866" s="80">
        <f>'Activity rawdata'!AA1865</f>
        <v>0</v>
      </c>
      <c r="U1866" s="80">
        <f t="shared" si="291"/>
        <v>0</v>
      </c>
      <c r="V1866" s="81">
        <f t="shared" si="292"/>
        <v>197.001</v>
      </c>
      <c r="W1866" s="75">
        <f t="shared" si="293"/>
        <v>107.80200000000001</v>
      </c>
      <c r="X1866" s="75">
        <f t="shared" si="294"/>
        <v>0</v>
      </c>
      <c r="Y1866" s="75">
        <f t="shared" si="295"/>
        <v>0</v>
      </c>
      <c r="Z1866" s="82">
        <f t="shared" si="296"/>
        <v>304.803</v>
      </c>
      <c r="AA1866" s="75">
        <f t="shared" si="297"/>
        <v>0</v>
      </c>
      <c r="AB1866" s="75">
        <f t="shared" si="298"/>
        <v>0</v>
      </c>
      <c r="AC1866" s="82">
        <f t="shared" si="299"/>
        <v>0</v>
      </c>
    </row>
    <row r="1867" spans="1:29" x14ac:dyDescent="0.35">
      <c r="A1867" s="70" t="str">
        <f>'Activity rawdata'!A1866</f>
        <v>BH2046-1-53</v>
      </c>
      <c r="B1867" s="71" t="str">
        <f>'Activity rawdata'!B1866</f>
        <v>LB</v>
      </c>
      <c r="C1867" s="71" t="str">
        <f>IF('Activity rawdata'!C1866="PY","Planted",IF('Activity rawdata'!C1866="NY","Nat/Convert",IF('Activity rawdata'!C1866="NN","Nat/Nonconvert",IF('Activity rawdata'!C1866="OY","Planted"))))</f>
        <v>Planted</v>
      </c>
      <c r="D1867" s="70" t="str">
        <f>'Activity rawdata'!D1866</f>
        <v>STP3</v>
      </c>
      <c r="E1867" s="72" t="str">
        <f>'Activity rawdata'!E1866</f>
        <v>76</v>
      </c>
      <c r="F1867" s="73" t="str">
        <f>'Activity rawdata'!L1866</f>
        <v>NO</v>
      </c>
      <c r="G1867" s="72" t="str">
        <f>'Activity rawdata'!R1866</f>
        <v>2073</v>
      </c>
      <c r="H1867" s="72" t="str">
        <f>IF('Activity rawdata'!P1866="AHTHIN1","1st Thin",IF('Activity rawdata'!P1866="AHCC","Clearcut",IF('Activity rawdata'!P1866="AHTHSMZ","SMZ Thin",IF('Activity rawdata'!P1866="AHTHIN2","2nd Thin",IF('Activity rawdata'!P1866="AFERTE","Early Fert",IF('Activity rawdata'!P1866="AFERTM","Mid Fert",IF('Activity rawdata'!P1866="AFERTL","Late Fert",  IF('Activity rawdata'!P1866="ASP","Site Prep", IF('Activity rawdata'!P1866="APLT","Plant",  IF('Activity rawdata'!P1866="ANREG","Natural Regeneration"))))))))))</f>
        <v>1st Thin</v>
      </c>
      <c r="I1867" s="74">
        <f>'Activity rawdata'!O1866</f>
        <v>13.07</v>
      </c>
      <c r="J1867" s="75">
        <f>'Activity rawdata'!N1866</f>
        <v>14</v>
      </c>
      <c r="K1867" s="75">
        <f>'Activity rawdata'!AC1866</f>
        <v>125.83</v>
      </c>
      <c r="L1867" s="75">
        <f>'Activity rawdata'!AD1866</f>
        <v>379.35</v>
      </c>
      <c r="M1867" s="76">
        <f>'Activity rawdata'!AE1866</f>
        <v>7.7984511487921546</v>
      </c>
      <c r="N1867" s="83">
        <f>'Activity rawdata'!T1866+'Activity rawdata'!U1866</f>
        <v>24.83</v>
      </c>
      <c r="O1867" s="80">
        <f>'Activity rawdata'!V1866</f>
        <v>7.63</v>
      </c>
      <c r="P1867" s="80">
        <f>'Activity rawdata'!W1866</f>
        <v>0</v>
      </c>
      <c r="Q1867" s="80">
        <f>'Activity rawdata'!X1866</f>
        <v>0</v>
      </c>
      <c r="R1867" s="84">
        <f t="shared" si="290"/>
        <v>32.46</v>
      </c>
      <c r="S1867" s="80">
        <f>'Activity rawdata'!Z1866</f>
        <v>0</v>
      </c>
      <c r="T1867" s="80">
        <f>'Activity rawdata'!AA1866</f>
        <v>0</v>
      </c>
      <c r="U1867" s="80">
        <f t="shared" si="291"/>
        <v>0</v>
      </c>
      <c r="V1867" s="81">
        <f t="shared" si="292"/>
        <v>324.52809999999999</v>
      </c>
      <c r="W1867" s="75">
        <f t="shared" si="293"/>
        <v>99.724100000000007</v>
      </c>
      <c r="X1867" s="75">
        <f t="shared" si="294"/>
        <v>0</v>
      </c>
      <c r="Y1867" s="75">
        <f t="shared" si="295"/>
        <v>0</v>
      </c>
      <c r="Z1867" s="82">
        <f t="shared" si="296"/>
        <v>424.25220000000002</v>
      </c>
      <c r="AA1867" s="75">
        <f t="shared" si="297"/>
        <v>0</v>
      </c>
      <c r="AB1867" s="75">
        <f t="shared" si="298"/>
        <v>0</v>
      </c>
      <c r="AC1867" s="82">
        <f t="shared" si="299"/>
        <v>0</v>
      </c>
    </row>
    <row r="1868" spans="1:29" x14ac:dyDescent="0.35">
      <c r="A1868" s="70" t="str">
        <f>'Activity rawdata'!A1867</f>
        <v>BH2047-1-76</v>
      </c>
      <c r="B1868" s="71" t="str">
        <f>'Activity rawdata'!B1867</f>
        <v>LB</v>
      </c>
      <c r="C1868" s="71" t="str">
        <f>IF('Activity rawdata'!C1867="PY","Planted",IF('Activity rawdata'!C1867="NY","Nat/Convert",IF('Activity rawdata'!C1867="NN","Nat/Nonconvert",IF('Activity rawdata'!C1867="OY","Planted"))))</f>
        <v>Planted</v>
      </c>
      <c r="D1868" s="70" t="str">
        <f>'Activity rawdata'!D1867</f>
        <v>STP3</v>
      </c>
      <c r="E1868" s="72" t="str">
        <f>'Activity rawdata'!E1867</f>
        <v>81</v>
      </c>
      <c r="F1868" s="73" t="str">
        <f>'Activity rawdata'!L1867</f>
        <v>NO</v>
      </c>
      <c r="G1868" s="72" t="str">
        <f>'Activity rawdata'!R1867</f>
        <v>2073</v>
      </c>
      <c r="H1868" s="72" t="str">
        <f>IF('Activity rawdata'!P1867="AHTHIN1","1st Thin",IF('Activity rawdata'!P1867="AHCC","Clearcut",IF('Activity rawdata'!P1867="AHTHSMZ","SMZ Thin",IF('Activity rawdata'!P1867="AHTHIN2","2nd Thin",IF('Activity rawdata'!P1867="AFERTE","Early Fert",IF('Activity rawdata'!P1867="AFERTM","Mid Fert",IF('Activity rawdata'!P1867="AFERTL","Late Fert",  IF('Activity rawdata'!P1867="ASP","Site Prep", IF('Activity rawdata'!P1867="APLT","Plant",  IF('Activity rawdata'!P1867="ANREG","Natural Regeneration"))))))))))</f>
        <v>1st Thin</v>
      </c>
      <c r="I1868" s="74">
        <f>'Activity rawdata'!O1867</f>
        <v>16.98</v>
      </c>
      <c r="J1868" s="75">
        <f>'Activity rawdata'!N1867</f>
        <v>14</v>
      </c>
      <c r="K1868" s="75">
        <f>'Activity rawdata'!AC1867</f>
        <v>141.22</v>
      </c>
      <c r="L1868" s="75">
        <f>'Activity rawdata'!AD1867</f>
        <v>375.73</v>
      </c>
      <c r="M1868" s="76">
        <f>'Activity rawdata'!AE1867</f>
        <v>8.3013068837058928</v>
      </c>
      <c r="N1868" s="83">
        <f>'Activity rawdata'!T1867+'Activity rawdata'!U1867</f>
        <v>24.78</v>
      </c>
      <c r="O1868" s="80">
        <f>'Activity rawdata'!V1867</f>
        <v>13.56</v>
      </c>
      <c r="P1868" s="80">
        <f>'Activity rawdata'!W1867</f>
        <v>0</v>
      </c>
      <c r="Q1868" s="80">
        <f>'Activity rawdata'!X1867</f>
        <v>0</v>
      </c>
      <c r="R1868" s="84">
        <f t="shared" si="290"/>
        <v>38.340000000000003</v>
      </c>
      <c r="S1868" s="80">
        <f>'Activity rawdata'!Z1867</f>
        <v>0</v>
      </c>
      <c r="T1868" s="80">
        <f>'Activity rawdata'!AA1867</f>
        <v>0</v>
      </c>
      <c r="U1868" s="80">
        <f t="shared" si="291"/>
        <v>0</v>
      </c>
      <c r="V1868" s="81">
        <f t="shared" si="292"/>
        <v>420.76440000000002</v>
      </c>
      <c r="W1868" s="75">
        <f t="shared" si="293"/>
        <v>230.24880000000002</v>
      </c>
      <c r="X1868" s="75">
        <f t="shared" si="294"/>
        <v>0</v>
      </c>
      <c r="Y1868" s="75">
        <f t="shared" si="295"/>
        <v>0</v>
      </c>
      <c r="Z1868" s="82">
        <f t="shared" si="296"/>
        <v>651.0132000000001</v>
      </c>
      <c r="AA1868" s="75">
        <f t="shared" si="297"/>
        <v>0</v>
      </c>
      <c r="AB1868" s="75">
        <f t="shared" si="298"/>
        <v>0</v>
      </c>
      <c r="AC1868" s="82">
        <f t="shared" si="299"/>
        <v>0</v>
      </c>
    </row>
    <row r="1869" spans="1:29" x14ac:dyDescent="0.35">
      <c r="A1869" s="70" t="str">
        <f>'Activity rawdata'!A1868</f>
        <v>BH5132-1-125</v>
      </c>
      <c r="B1869" s="71" t="str">
        <f>'Activity rawdata'!B1868</f>
        <v>LB</v>
      </c>
      <c r="C1869" s="71" t="str">
        <f>IF('Activity rawdata'!C1868="PY","Planted",IF('Activity rawdata'!C1868="NY","Nat/Convert",IF('Activity rawdata'!C1868="NN","Nat/Nonconvert",IF('Activity rawdata'!C1868="OY","Planted"))))</f>
        <v>Planted</v>
      </c>
      <c r="D1869" s="70" t="str">
        <f>'Activity rawdata'!D1868</f>
        <v>STP2</v>
      </c>
      <c r="E1869" s="72" t="str">
        <f>'Activity rawdata'!E1868</f>
        <v>84</v>
      </c>
      <c r="F1869" s="73" t="str">
        <f>'Activity rawdata'!L1868</f>
        <v>MT2</v>
      </c>
      <c r="G1869" s="72" t="str">
        <f>'Activity rawdata'!R1868</f>
        <v>2073</v>
      </c>
      <c r="H1869" s="72" t="str">
        <f>IF('Activity rawdata'!P1868="AHTHIN1","1st Thin",IF('Activity rawdata'!P1868="AHCC","Clearcut",IF('Activity rawdata'!P1868="AHTHSMZ","SMZ Thin",IF('Activity rawdata'!P1868="AHTHIN2","2nd Thin",IF('Activity rawdata'!P1868="AFERTE","Early Fert",IF('Activity rawdata'!P1868="AFERTM","Mid Fert",IF('Activity rawdata'!P1868="AFERTL","Late Fert",  IF('Activity rawdata'!P1868="ASP","Site Prep", IF('Activity rawdata'!P1868="APLT","Plant",  IF('Activity rawdata'!P1868="ANREG","Natural Regeneration"))))))))))</f>
        <v>Clearcut</v>
      </c>
      <c r="I1869" s="74">
        <f>'Activity rawdata'!O1868</f>
        <v>2.1800000000000002</v>
      </c>
      <c r="J1869" s="75">
        <f>'Activity rawdata'!N1868</f>
        <v>29</v>
      </c>
      <c r="K1869" s="75">
        <f>'Activity rawdata'!AC1868</f>
        <v>101.4</v>
      </c>
      <c r="L1869" s="75">
        <f>'Activity rawdata'!AD1868</f>
        <v>114.73</v>
      </c>
      <c r="M1869" s="76">
        <f>'Activity rawdata'!AE1868</f>
        <v>12.729659368902214</v>
      </c>
      <c r="N1869" s="83">
        <f>'Activity rawdata'!T1868+'Activity rawdata'!U1868</f>
        <v>14.6</v>
      </c>
      <c r="O1869" s="80">
        <f>'Activity rawdata'!V1868</f>
        <v>62.63</v>
      </c>
      <c r="P1869" s="80">
        <f>'Activity rawdata'!W1868</f>
        <v>37.49</v>
      </c>
      <c r="Q1869" s="80">
        <f>'Activity rawdata'!X1868</f>
        <v>0</v>
      </c>
      <c r="R1869" s="84">
        <f t="shared" si="290"/>
        <v>114.72</v>
      </c>
      <c r="S1869" s="80">
        <f>'Activity rawdata'!Z1868</f>
        <v>0</v>
      </c>
      <c r="T1869" s="80">
        <f>'Activity rawdata'!AA1868</f>
        <v>0</v>
      </c>
      <c r="U1869" s="80">
        <f t="shared" si="291"/>
        <v>0</v>
      </c>
      <c r="V1869" s="81">
        <f t="shared" si="292"/>
        <v>31.828000000000003</v>
      </c>
      <c r="W1869" s="75">
        <f t="shared" si="293"/>
        <v>136.53340000000003</v>
      </c>
      <c r="X1869" s="75">
        <f t="shared" si="294"/>
        <v>81.728200000000015</v>
      </c>
      <c r="Y1869" s="75">
        <f t="shared" si="295"/>
        <v>0</v>
      </c>
      <c r="Z1869" s="82">
        <f t="shared" si="296"/>
        <v>250.08960000000005</v>
      </c>
      <c r="AA1869" s="75">
        <f t="shared" si="297"/>
        <v>0</v>
      </c>
      <c r="AB1869" s="75">
        <f t="shared" si="298"/>
        <v>0</v>
      </c>
      <c r="AC1869" s="82">
        <f t="shared" si="299"/>
        <v>0</v>
      </c>
    </row>
    <row r="1870" spans="1:29" x14ac:dyDescent="0.35">
      <c r="A1870" s="70" t="str">
        <f>'Activity rawdata'!A1869</f>
        <v>BH6112-1-266</v>
      </c>
      <c r="B1870" s="71" t="str">
        <f>'Activity rawdata'!B1869</f>
        <v>LB</v>
      </c>
      <c r="C1870" s="71" t="str">
        <f>IF('Activity rawdata'!C1869="PY","Planted",IF('Activity rawdata'!C1869="NY","Nat/Convert",IF('Activity rawdata'!C1869="NN","Nat/Nonconvert",IF('Activity rawdata'!C1869="OY","Planted"))))</f>
        <v>Planted</v>
      </c>
      <c r="D1870" s="70" t="str">
        <f>'Activity rawdata'!D1869</f>
        <v>STP2</v>
      </c>
      <c r="E1870" s="72" t="str">
        <f>'Activity rawdata'!E1869</f>
        <v>74</v>
      </c>
      <c r="F1870" s="73" t="str">
        <f>'Activity rawdata'!L1869</f>
        <v>MT1</v>
      </c>
      <c r="G1870" s="72" t="str">
        <f>'Activity rawdata'!R1869</f>
        <v>2073</v>
      </c>
      <c r="H1870" s="72" t="str">
        <f>IF('Activity rawdata'!P1869="AHTHIN1","1st Thin",IF('Activity rawdata'!P1869="AHCC","Clearcut",IF('Activity rawdata'!P1869="AHTHSMZ","SMZ Thin",IF('Activity rawdata'!P1869="AHTHIN2","2nd Thin",IF('Activity rawdata'!P1869="AFERTE","Early Fert",IF('Activity rawdata'!P1869="AFERTM","Mid Fert",IF('Activity rawdata'!P1869="AFERTL","Late Fert",  IF('Activity rawdata'!P1869="ASP","Site Prep", IF('Activity rawdata'!P1869="APLT","Plant",  IF('Activity rawdata'!P1869="ANREG","Natural Regeneration"))))))))))</f>
        <v>Clearcut</v>
      </c>
      <c r="I1870" s="74">
        <f>'Activity rawdata'!O1869</f>
        <v>8.01</v>
      </c>
      <c r="J1870" s="75">
        <f>'Activity rawdata'!N1869</f>
        <v>29</v>
      </c>
      <c r="K1870" s="75">
        <f>'Activity rawdata'!AC1869</f>
        <v>114.73</v>
      </c>
      <c r="L1870" s="75">
        <f>'Activity rawdata'!AD1869</f>
        <v>182.7</v>
      </c>
      <c r="M1870" s="76">
        <f>'Activity rawdata'!AE1869</f>
        <v>10.730143374908327</v>
      </c>
      <c r="N1870" s="83">
        <f>'Activity rawdata'!T1869+'Activity rawdata'!U1869</f>
        <v>15.79</v>
      </c>
      <c r="O1870" s="80">
        <f>'Activity rawdata'!V1869</f>
        <v>87.4</v>
      </c>
      <c r="P1870" s="80">
        <f>'Activity rawdata'!W1869</f>
        <v>2.91</v>
      </c>
      <c r="Q1870" s="80">
        <f>'Activity rawdata'!X1869</f>
        <v>0</v>
      </c>
      <c r="R1870" s="84">
        <f t="shared" ref="R1870:R1933" si="300">SUM(N1870:Q1870)</f>
        <v>106.1</v>
      </c>
      <c r="S1870" s="80">
        <f>'Activity rawdata'!Z1869</f>
        <v>0</v>
      </c>
      <c r="T1870" s="80">
        <f>'Activity rawdata'!AA1869</f>
        <v>0</v>
      </c>
      <c r="U1870" s="80">
        <f t="shared" ref="U1870:U1933" si="301">S1870+T1870</f>
        <v>0</v>
      </c>
      <c r="V1870" s="81">
        <f t="shared" ref="V1870:V1933" si="302">N1870*$I1870</f>
        <v>126.47789999999999</v>
      </c>
      <c r="W1870" s="75">
        <f t="shared" ref="W1870:W1933" si="303">O1870*$I1870</f>
        <v>700.07400000000007</v>
      </c>
      <c r="X1870" s="75">
        <f t="shared" ref="X1870:X1933" si="304">P1870*$I1870</f>
        <v>23.309100000000001</v>
      </c>
      <c r="Y1870" s="75">
        <f t="shared" ref="Y1870:Y1933" si="305">Q1870*$I1870</f>
        <v>0</v>
      </c>
      <c r="Z1870" s="82">
        <f t="shared" ref="Z1870:Z1933" si="306">SUM(V1870:Y1870)</f>
        <v>849.8610000000001</v>
      </c>
      <c r="AA1870" s="75">
        <f t="shared" ref="AA1870:AA1933" si="307">S1870*$I1870</f>
        <v>0</v>
      </c>
      <c r="AB1870" s="75">
        <f t="shared" ref="AB1870:AB1933" si="308">T1870*$I1870</f>
        <v>0</v>
      </c>
      <c r="AC1870" s="82">
        <f t="shared" ref="AC1870:AC1933" si="309">AA1870+AB1870</f>
        <v>0</v>
      </c>
    </row>
    <row r="1871" spans="1:29" x14ac:dyDescent="0.35">
      <c r="A1871" s="70" t="str">
        <f>'Activity rawdata'!A1870</f>
        <v>BH2046-1-52</v>
      </c>
      <c r="B1871" s="71" t="str">
        <f>'Activity rawdata'!B1870</f>
        <v>HH</v>
      </c>
      <c r="C1871" s="71" t="str">
        <f>IF('Activity rawdata'!C1870="PY","Planted",IF('Activity rawdata'!C1870="NY","Nat/Convert",IF('Activity rawdata'!C1870="NN","Nat/Nonconvert",IF('Activity rawdata'!C1870="OY","Planted"))))</f>
        <v>Nat/Nonconvert</v>
      </c>
      <c r="D1871" s="70" t="str">
        <f>'Activity rawdata'!D1870</f>
        <v>STP1</v>
      </c>
      <c r="E1871" s="72" t="str">
        <f>'Activity rawdata'!E1870</f>
        <v>93</v>
      </c>
      <c r="F1871" s="73" t="str">
        <f>'Activity rawdata'!L1870</f>
        <v>NO</v>
      </c>
      <c r="G1871" s="72" t="str">
        <f>'Activity rawdata'!R1870</f>
        <v>2073</v>
      </c>
      <c r="H1871" s="72" t="str">
        <f>IF('Activity rawdata'!P1870="AHTHIN1","1st Thin",IF('Activity rawdata'!P1870="AHCC","Clearcut",IF('Activity rawdata'!P1870="AHTHSMZ","SMZ Thin",IF('Activity rawdata'!P1870="AHTHIN2","2nd Thin",IF('Activity rawdata'!P1870="AFERTE","Early Fert",IF('Activity rawdata'!P1870="AFERTM","Mid Fert",IF('Activity rawdata'!P1870="AFERTL","Late Fert",  IF('Activity rawdata'!P1870="ASP","Site Prep", IF('Activity rawdata'!P1870="APLT","Plant",  IF('Activity rawdata'!P1870="ANREG","Natural Regeneration"))))))))))</f>
        <v>Clearcut</v>
      </c>
      <c r="I1871" s="74">
        <f>'Activity rawdata'!O1870</f>
        <v>0.20380000000000001</v>
      </c>
      <c r="J1871" s="75">
        <f>'Activity rawdata'!N1870</f>
        <v>35</v>
      </c>
      <c r="K1871" s="75">
        <f>'Activity rawdata'!AC1870</f>
        <v>40.869999999999997</v>
      </c>
      <c r="L1871" s="75">
        <f>'Activity rawdata'!AD1870</f>
        <v>49.79</v>
      </c>
      <c r="M1871" s="76">
        <f>'Activity rawdata'!AE1870</f>
        <v>12.267824588596383</v>
      </c>
      <c r="N1871" s="83">
        <f>'Activity rawdata'!T1870+'Activity rawdata'!U1870</f>
        <v>17.010000000000002</v>
      </c>
      <c r="O1871" s="80">
        <f>'Activity rawdata'!V1870</f>
        <v>11.69</v>
      </c>
      <c r="P1871" s="80">
        <f>'Activity rawdata'!W1870</f>
        <v>0</v>
      </c>
      <c r="Q1871" s="80">
        <f>'Activity rawdata'!X1870</f>
        <v>20.23</v>
      </c>
      <c r="R1871" s="84">
        <f t="shared" si="300"/>
        <v>48.930000000000007</v>
      </c>
      <c r="S1871" s="80">
        <f>'Activity rawdata'!Z1870</f>
        <v>40.17</v>
      </c>
      <c r="T1871" s="80">
        <f>'Activity rawdata'!AA1870</f>
        <v>23.61</v>
      </c>
      <c r="U1871" s="80">
        <f t="shared" si="301"/>
        <v>63.78</v>
      </c>
      <c r="V1871" s="81">
        <f t="shared" si="302"/>
        <v>3.4666380000000006</v>
      </c>
      <c r="W1871" s="75">
        <f t="shared" si="303"/>
        <v>2.382422</v>
      </c>
      <c r="X1871" s="75">
        <f t="shared" si="304"/>
        <v>0</v>
      </c>
      <c r="Y1871" s="75">
        <f t="shared" si="305"/>
        <v>4.1228740000000004</v>
      </c>
      <c r="Z1871" s="82">
        <f t="shared" si="306"/>
        <v>9.971934000000001</v>
      </c>
      <c r="AA1871" s="75">
        <f t="shared" si="307"/>
        <v>8.1866460000000014</v>
      </c>
      <c r="AB1871" s="75">
        <f t="shared" si="308"/>
        <v>4.8117179999999999</v>
      </c>
      <c r="AC1871" s="82">
        <f t="shared" si="309"/>
        <v>12.998364000000002</v>
      </c>
    </row>
    <row r="1872" spans="1:29" x14ac:dyDescent="0.35">
      <c r="A1872" s="70" t="str">
        <f>'Activity rawdata'!A1871</f>
        <v>BH5132-1-125</v>
      </c>
      <c r="B1872" s="71" t="str">
        <f>'Activity rawdata'!B1871</f>
        <v>COLB</v>
      </c>
      <c r="C1872" s="71" t="str">
        <f>IF('Activity rawdata'!C1871="PY","Planted",IF('Activity rawdata'!C1871="NY","Nat/Convert",IF('Activity rawdata'!C1871="NN","Nat/Nonconvert",IF('Activity rawdata'!C1871="OY","Planted"))))</f>
        <v>Planted</v>
      </c>
      <c r="D1872" s="70" t="str">
        <f>'Activity rawdata'!D1871</f>
        <v>STP3</v>
      </c>
      <c r="E1872" s="72" t="str">
        <f>'Activity rawdata'!E1871</f>
        <v>84</v>
      </c>
      <c r="F1872" s="73" t="str">
        <f>'Activity rawdata'!L1871</f>
        <v>NO</v>
      </c>
      <c r="G1872" s="72" t="str">
        <f>'Activity rawdata'!R1871</f>
        <v>2074</v>
      </c>
      <c r="H1872" s="72" t="str">
        <f>IF('Activity rawdata'!P1871="AHTHIN1","1st Thin",IF('Activity rawdata'!P1871="AHCC","Clearcut",IF('Activity rawdata'!P1871="AHTHSMZ","SMZ Thin",IF('Activity rawdata'!P1871="AHTHIN2","2nd Thin",IF('Activity rawdata'!P1871="AFERTE","Early Fert",IF('Activity rawdata'!P1871="AFERTM","Mid Fert",IF('Activity rawdata'!P1871="AFERTL","Late Fert",  IF('Activity rawdata'!P1871="ASP","Site Prep", IF('Activity rawdata'!P1871="APLT","Plant",  IF('Activity rawdata'!P1871="ANREG","Natural Regeneration"))))))))))</f>
        <v>Site Prep</v>
      </c>
      <c r="I1872" s="74">
        <f>'Activity rawdata'!O1871</f>
        <v>2.1800000000000002</v>
      </c>
      <c r="J1872" s="75">
        <f>'Activity rawdata'!N1871</f>
        <v>1</v>
      </c>
      <c r="K1872" s="75">
        <f>'Activity rawdata'!AC1871</f>
        <v>0</v>
      </c>
      <c r="L1872" s="75">
        <f>'Activity rawdata'!AD1871</f>
        <v>0</v>
      </c>
      <c r="M1872" s="76" t="str">
        <f>'Activity rawdata'!AE1871</f>
        <v>-</v>
      </c>
      <c r="N1872" s="83">
        <f>'Activity rawdata'!T1871+'Activity rawdata'!U1871</f>
        <v>0</v>
      </c>
      <c r="O1872" s="80">
        <f>'Activity rawdata'!V1871</f>
        <v>0</v>
      </c>
      <c r="P1872" s="80">
        <f>'Activity rawdata'!W1871</f>
        <v>0</v>
      </c>
      <c r="Q1872" s="80">
        <f>'Activity rawdata'!X1871</f>
        <v>0</v>
      </c>
      <c r="R1872" s="84">
        <f t="shared" si="300"/>
        <v>0</v>
      </c>
      <c r="S1872" s="80">
        <f>'Activity rawdata'!Z1871</f>
        <v>0</v>
      </c>
      <c r="T1872" s="80">
        <f>'Activity rawdata'!AA1871</f>
        <v>0</v>
      </c>
      <c r="U1872" s="80">
        <f t="shared" si="301"/>
        <v>0</v>
      </c>
      <c r="V1872" s="81">
        <f t="shared" si="302"/>
        <v>0</v>
      </c>
      <c r="W1872" s="75">
        <f t="shared" si="303"/>
        <v>0</v>
      </c>
      <c r="X1872" s="75">
        <f t="shared" si="304"/>
        <v>0</v>
      </c>
      <c r="Y1872" s="75">
        <f t="shared" si="305"/>
        <v>0</v>
      </c>
      <c r="Z1872" s="82">
        <f t="shared" si="306"/>
        <v>0</v>
      </c>
      <c r="AA1872" s="75">
        <f t="shared" si="307"/>
        <v>0</v>
      </c>
      <c r="AB1872" s="75">
        <f t="shared" si="308"/>
        <v>0</v>
      </c>
      <c r="AC1872" s="82">
        <f t="shared" si="309"/>
        <v>0</v>
      </c>
    </row>
    <row r="1873" spans="1:29" x14ac:dyDescent="0.35">
      <c r="A1873" s="70" t="str">
        <f>'Activity rawdata'!A1872</f>
        <v>BH6112-1-266</v>
      </c>
      <c r="B1873" s="71" t="str">
        <f>'Activity rawdata'!B1872</f>
        <v>COLB</v>
      </c>
      <c r="C1873" s="71" t="str">
        <f>IF('Activity rawdata'!C1872="PY","Planted",IF('Activity rawdata'!C1872="NY","Nat/Convert",IF('Activity rawdata'!C1872="NN","Nat/Nonconvert",IF('Activity rawdata'!C1872="OY","Planted"))))</f>
        <v>Planted</v>
      </c>
      <c r="D1873" s="70" t="str">
        <f>'Activity rawdata'!D1872</f>
        <v>STP3</v>
      </c>
      <c r="E1873" s="72" t="str">
        <f>'Activity rawdata'!E1872</f>
        <v>74</v>
      </c>
      <c r="F1873" s="73" t="str">
        <f>'Activity rawdata'!L1872</f>
        <v>NO</v>
      </c>
      <c r="G1873" s="72" t="str">
        <f>'Activity rawdata'!R1872</f>
        <v>2074</v>
      </c>
      <c r="H1873" s="72" t="str">
        <f>IF('Activity rawdata'!P1872="AHTHIN1","1st Thin",IF('Activity rawdata'!P1872="AHCC","Clearcut",IF('Activity rawdata'!P1872="AHTHSMZ","SMZ Thin",IF('Activity rawdata'!P1872="AHTHIN2","2nd Thin",IF('Activity rawdata'!P1872="AFERTE","Early Fert",IF('Activity rawdata'!P1872="AFERTM","Mid Fert",IF('Activity rawdata'!P1872="AFERTL","Late Fert",  IF('Activity rawdata'!P1872="ASP","Site Prep", IF('Activity rawdata'!P1872="APLT","Plant",  IF('Activity rawdata'!P1872="ANREG","Natural Regeneration"))))))))))</f>
        <v>Site Prep</v>
      </c>
      <c r="I1873" s="74">
        <f>'Activity rawdata'!O1872</f>
        <v>8.01</v>
      </c>
      <c r="J1873" s="75">
        <f>'Activity rawdata'!N1872</f>
        <v>1</v>
      </c>
      <c r="K1873" s="75">
        <f>'Activity rawdata'!AC1872</f>
        <v>0</v>
      </c>
      <c r="L1873" s="75">
        <f>'Activity rawdata'!AD1872</f>
        <v>0</v>
      </c>
      <c r="M1873" s="76" t="str">
        <f>'Activity rawdata'!AE1872</f>
        <v>-</v>
      </c>
      <c r="N1873" s="83">
        <f>'Activity rawdata'!T1872+'Activity rawdata'!U1872</f>
        <v>0</v>
      </c>
      <c r="O1873" s="80">
        <f>'Activity rawdata'!V1872</f>
        <v>0</v>
      </c>
      <c r="P1873" s="80">
        <f>'Activity rawdata'!W1872</f>
        <v>0</v>
      </c>
      <c r="Q1873" s="80">
        <f>'Activity rawdata'!X1872</f>
        <v>0</v>
      </c>
      <c r="R1873" s="84">
        <f t="shared" si="300"/>
        <v>0</v>
      </c>
      <c r="S1873" s="80">
        <f>'Activity rawdata'!Z1872</f>
        <v>0</v>
      </c>
      <c r="T1873" s="80">
        <f>'Activity rawdata'!AA1872</f>
        <v>0</v>
      </c>
      <c r="U1873" s="80">
        <f t="shared" si="301"/>
        <v>0</v>
      </c>
      <c r="V1873" s="81">
        <f t="shared" si="302"/>
        <v>0</v>
      </c>
      <c r="W1873" s="75">
        <f t="shared" si="303"/>
        <v>0</v>
      </c>
      <c r="X1873" s="75">
        <f t="shared" si="304"/>
        <v>0</v>
      </c>
      <c r="Y1873" s="75">
        <f t="shared" si="305"/>
        <v>0</v>
      </c>
      <c r="Z1873" s="82">
        <f t="shared" si="306"/>
        <v>0</v>
      </c>
      <c r="AA1873" s="75">
        <f t="shared" si="307"/>
        <v>0</v>
      </c>
      <c r="AB1873" s="75">
        <f t="shared" si="308"/>
        <v>0</v>
      </c>
      <c r="AC1873" s="82">
        <f t="shared" si="309"/>
        <v>0</v>
      </c>
    </row>
    <row r="1874" spans="1:29" x14ac:dyDescent="0.35">
      <c r="A1874" s="70" t="str">
        <f>'Activity rawdata'!A1873</f>
        <v>BH6125-1-273</v>
      </c>
      <c r="B1874" s="71" t="str">
        <f>'Activity rawdata'!B1873</f>
        <v>CSLB</v>
      </c>
      <c r="C1874" s="71" t="str">
        <f>IF('Activity rawdata'!C1873="PY","Planted",IF('Activity rawdata'!C1873="NY","Nat/Convert",IF('Activity rawdata'!C1873="NN","Nat/Nonconvert",IF('Activity rawdata'!C1873="OY","Planted"))))</f>
        <v>Planted</v>
      </c>
      <c r="D1874" s="70" t="str">
        <f>'Activity rawdata'!D1873</f>
        <v>STP3</v>
      </c>
      <c r="E1874" s="72" t="str">
        <f>'Activity rawdata'!E1873</f>
        <v>77</v>
      </c>
      <c r="F1874" s="73" t="str">
        <f>'Activity rawdata'!L1873</f>
        <v>NO</v>
      </c>
      <c r="G1874" s="72" t="str">
        <f>'Activity rawdata'!R1873</f>
        <v>2074</v>
      </c>
      <c r="H1874" s="72" t="str">
        <f>IF('Activity rawdata'!P1873="AHTHIN1","1st Thin",IF('Activity rawdata'!P1873="AHCC","Clearcut",IF('Activity rawdata'!P1873="AHTHSMZ","SMZ Thin",IF('Activity rawdata'!P1873="AHTHIN2","2nd Thin",IF('Activity rawdata'!P1873="AFERTE","Early Fert",IF('Activity rawdata'!P1873="AFERTM","Mid Fert",IF('Activity rawdata'!P1873="AFERTL","Late Fert",  IF('Activity rawdata'!P1873="ASP","Site Prep", IF('Activity rawdata'!P1873="APLT","Plant",  IF('Activity rawdata'!P1873="ANREG","Natural Regeneration"))))))))))</f>
        <v>Plant</v>
      </c>
      <c r="I1874" s="74">
        <f>'Activity rawdata'!O1873</f>
        <v>3.23</v>
      </c>
      <c r="J1874" s="75">
        <f>'Activity rawdata'!N1873</f>
        <v>1</v>
      </c>
      <c r="K1874" s="75">
        <f>'Activity rawdata'!AC1873</f>
        <v>0</v>
      </c>
      <c r="L1874" s="75">
        <f>'Activity rawdata'!AD1873</f>
        <v>0</v>
      </c>
      <c r="M1874" s="76" t="str">
        <f>'Activity rawdata'!AE1873</f>
        <v>-</v>
      </c>
      <c r="N1874" s="83">
        <f>'Activity rawdata'!T1873+'Activity rawdata'!U1873</f>
        <v>0</v>
      </c>
      <c r="O1874" s="80">
        <f>'Activity rawdata'!V1873</f>
        <v>0</v>
      </c>
      <c r="P1874" s="80">
        <f>'Activity rawdata'!W1873</f>
        <v>0</v>
      </c>
      <c r="Q1874" s="80">
        <f>'Activity rawdata'!X1873</f>
        <v>0</v>
      </c>
      <c r="R1874" s="84">
        <f t="shared" si="300"/>
        <v>0</v>
      </c>
      <c r="S1874" s="80">
        <f>'Activity rawdata'!Z1873</f>
        <v>0</v>
      </c>
      <c r="T1874" s="80">
        <f>'Activity rawdata'!AA1873</f>
        <v>0</v>
      </c>
      <c r="U1874" s="80">
        <f t="shared" si="301"/>
        <v>0</v>
      </c>
      <c r="V1874" s="81">
        <f t="shared" si="302"/>
        <v>0</v>
      </c>
      <c r="W1874" s="75">
        <f t="shared" si="303"/>
        <v>0</v>
      </c>
      <c r="X1874" s="75">
        <f t="shared" si="304"/>
        <v>0</v>
      </c>
      <c r="Y1874" s="75">
        <f t="shared" si="305"/>
        <v>0</v>
      </c>
      <c r="Z1874" s="82">
        <f t="shared" si="306"/>
        <v>0</v>
      </c>
      <c r="AA1874" s="75">
        <f t="shared" si="307"/>
        <v>0</v>
      </c>
      <c r="AB1874" s="75">
        <f t="shared" si="308"/>
        <v>0</v>
      </c>
      <c r="AC1874" s="82">
        <f t="shared" si="309"/>
        <v>0</v>
      </c>
    </row>
    <row r="1875" spans="1:29" x14ac:dyDescent="0.35">
      <c r="A1875" s="70" t="str">
        <f>'Activity rawdata'!A1874</f>
        <v>BH6112-1-248</v>
      </c>
      <c r="B1875" s="71" t="str">
        <f>'Activity rawdata'!B1874</f>
        <v>CSLB</v>
      </c>
      <c r="C1875" s="71" t="str">
        <f>IF('Activity rawdata'!C1874="PY","Planted",IF('Activity rawdata'!C1874="NY","Nat/Convert",IF('Activity rawdata'!C1874="NN","Nat/Nonconvert",IF('Activity rawdata'!C1874="OY","Planted"))))</f>
        <v>Planted</v>
      </c>
      <c r="D1875" s="70" t="str">
        <f>'Activity rawdata'!D1874</f>
        <v>STP3</v>
      </c>
      <c r="E1875" s="72" t="str">
        <f>'Activity rawdata'!E1874</f>
        <v>63</v>
      </c>
      <c r="F1875" s="73" t="str">
        <f>'Activity rawdata'!L1874</f>
        <v>NO</v>
      </c>
      <c r="G1875" s="72" t="str">
        <f>'Activity rawdata'!R1874</f>
        <v>2074</v>
      </c>
      <c r="H1875" s="72" t="str">
        <f>IF('Activity rawdata'!P1874="AHTHIN1","1st Thin",IF('Activity rawdata'!P1874="AHCC","Clearcut",IF('Activity rawdata'!P1874="AHTHSMZ","SMZ Thin",IF('Activity rawdata'!P1874="AHTHIN2","2nd Thin",IF('Activity rawdata'!P1874="AFERTE","Early Fert",IF('Activity rawdata'!P1874="AFERTM","Mid Fert",IF('Activity rawdata'!P1874="AFERTL","Late Fert",  IF('Activity rawdata'!P1874="ASP","Site Prep", IF('Activity rawdata'!P1874="APLT","Plant",  IF('Activity rawdata'!P1874="ANREG","Natural Regeneration"))))))))))</f>
        <v>Plant</v>
      </c>
      <c r="I1875" s="74">
        <f>'Activity rawdata'!O1874</f>
        <v>22.28</v>
      </c>
      <c r="J1875" s="75">
        <f>'Activity rawdata'!N1874</f>
        <v>1</v>
      </c>
      <c r="K1875" s="75">
        <f>'Activity rawdata'!AC1874</f>
        <v>0</v>
      </c>
      <c r="L1875" s="75">
        <f>'Activity rawdata'!AD1874</f>
        <v>0</v>
      </c>
      <c r="M1875" s="76" t="str">
        <f>'Activity rawdata'!AE1874</f>
        <v>-</v>
      </c>
      <c r="N1875" s="83">
        <f>'Activity rawdata'!T1874+'Activity rawdata'!U1874</f>
        <v>0</v>
      </c>
      <c r="O1875" s="80">
        <f>'Activity rawdata'!V1874</f>
        <v>0</v>
      </c>
      <c r="P1875" s="80">
        <f>'Activity rawdata'!W1874</f>
        <v>0</v>
      </c>
      <c r="Q1875" s="80">
        <f>'Activity rawdata'!X1874</f>
        <v>0</v>
      </c>
      <c r="R1875" s="84">
        <f t="shared" si="300"/>
        <v>0</v>
      </c>
      <c r="S1875" s="80">
        <f>'Activity rawdata'!Z1874</f>
        <v>0</v>
      </c>
      <c r="T1875" s="80">
        <f>'Activity rawdata'!AA1874</f>
        <v>0</v>
      </c>
      <c r="U1875" s="80">
        <f t="shared" si="301"/>
        <v>0</v>
      </c>
      <c r="V1875" s="81">
        <f t="shared" si="302"/>
        <v>0</v>
      </c>
      <c r="W1875" s="75">
        <f t="shared" si="303"/>
        <v>0</v>
      </c>
      <c r="X1875" s="75">
        <f t="shared" si="304"/>
        <v>0</v>
      </c>
      <c r="Y1875" s="75">
        <f t="shared" si="305"/>
        <v>0</v>
      </c>
      <c r="Z1875" s="82">
        <f t="shared" si="306"/>
        <v>0</v>
      </c>
      <c r="AA1875" s="75">
        <f t="shared" si="307"/>
        <v>0</v>
      </c>
      <c r="AB1875" s="75">
        <f t="shared" si="308"/>
        <v>0</v>
      </c>
      <c r="AC1875" s="82">
        <f t="shared" si="309"/>
        <v>0</v>
      </c>
    </row>
    <row r="1876" spans="1:29" x14ac:dyDescent="0.35">
      <c r="A1876" s="70" t="str">
        <f>'Activity rawdata'!A1875</f>
        <v>BH2047-1-72</v>
      </c>
      <c r="B1876" s="71" t="str">
        <f>'Activity rawdata'!B1875</f>
        <v>LB</v>
      </c>
      <c r="C1876" s="71" t="str">
        <f>IF('Activity rawdata'!C1875="PY","Planted",IF('Activity rawdata'!C1875="NY","Nat/Convert",IF('Activity rawdata'!C1875="NN","Nat/Nonconvert",IF('Activity rawdata'!C1875="OY","Planted"))))</f>
        <v>Planted</v>
      </c>
      <c r="D1876" s="70" t="str">
        <f>'Activity rawdata'!D1875</f>
        <v>STP3</v>
      </c>
      <c r="E1876" s="72" t="str">
        <f>'Activity rawdata'!E1875</f>
        <v>52</v>
      </c>
      <c r="F1876" s="73" t="str">
        <f>'Activity rawdata'!L1875</f>
        <v>NO</v>
      </c>
      <c r="G1876" s="72" t="str">
        <f>'Activity rawdata'!R1875</f>
        <v>2074</v>
      </c>
      <c r="H1876" s="72" t="str">
        <f>IF('Activity rawdata'!P1875="AHTHIN1","1st Thin",IF('Activity rawdata'!P1875="AHCC","Clearcut",IF('Activity rawdata'!P1875="AHTHSMZ","SMZ Thin",IF('Activity rawdata'!P1875="AHTHIN2","2nd Thin",IF('Activity rawdata'!P1875="AFERTE","Early Fert",IF('Activity rawdata'!P1875="AFERTM","Mid Fert",IF('Activity rawdata'!P1875="AFERTL","Late Fert",  IF('Activity rawdata'!P1875="ASP","Site Prep", IF('Activity rawdata'!P1875="APLT","Plant",  IF('Activity rawdata'!P1875="ANREG","Natural Regeneration"))))))))))</f>
        <v>1st Thin</v>
      </c>
      <c r="I1876" s="74">
        <f>'Activity rawdata'!O1875</f>
        <v>1.39</v>
      </c>
      <c r="J1876" s="75">
        <f>'Activity rawdata'!N1875</f>
        <v>15</v>
      </c>
      <c r="K1876" s="75">
        <f>'Activity rawdata'!AC1875</f>
        <v>67.89</v>
      </c>
      <c r="L1876" s="75">
        <f>'Activity rawdata'!AD1875</f>
        <v>391.46</v>
      </c>
      <c r="M1876" s="76">
        <f>'Activity rawdata'!AE1875</f>
        <v>5.6389145088672876</v>
      </c>
      <c r="N1876" s="83">
        <f>'Activity rawdata'!T1875+'Activity rawdata'!U1875</f>
        <v>6.9</v>
      </c>
      <c r="O1876" s="80">
        <f>'Activity rawdata'!V1875</f>
        <v>0</v>
      </c>
      <c r="P1876" s="80">
        <f>'Activity rawdata'!W1875</f>
        <v>0</v>
      </c>
      <c r="Q1876" s="80">
        <f>'Activity rawdata'!X1875</f>
        <v>0</v>
      </c>
      <c r="R1876" s="84">
        <f t="shared" si="300"/>
        <v>6.9</v>
      </c>
      <c r="S1876" s="80">
        <f>'Activity rawdata'!Z1875</f>
        <v>0</v>
      </c>
      <c r="T1876" s="80">
        <f>'Activity rawdata'!AA1875</f>
        <v>0</v>
      </c>
      <c r="U1876" s="80">
        <f t="shared" si="301"/>
        <v>0</v>
      </c>
      <c r="V1876" s="81">
        <f t="shared" si="302"/>
        <v>9.5909999999999993</v>
      </c>
      <c r="W1876" s="75">
        <f t="shared" si="303"/>
        <v>0</v>
      </c>
      <c r="X1876" s="75">
        <f t="shared" si="304"/>
        <v>0</v>
      </c>
      <c r="Y1876" s="75">
        <f t="shared" si="305"/>
        <v>0</v>
      </c>
      <c r="Z1876" s="82">
        <f t="shared" si="306"/>
        <v>9.5909999999999993</v>
      </c>
      <c r="AA1876" s="75">
        <f t="shared" si="307"/>
        <v>0</v>
      </c>
      <c r="AB1876" s="75">
        <f t="shared" si="308"/>
        <v>0</v>
      </c>
      <c r="AC1876" s="82">
        <f t="shared" si="309"/>
        <v>0</v>
      </c>
    </row>
    <row r="1877" spans="1:29" x14ac:dyDescent="0.35">
      <c r="A1877" s="70" t="str">
        <f>'Activity rawdata'!A1876</f>
        <v>BH5186-1-185</v>
      </c>
      <c r="B1877" s="71" t="str">
        <f>'Activity rawdata'!B1876</f>
        <v>LB</v>
      </c>
      <c r="C1877" s="71" t="str">
        <f>IF('Activity rawdata'!C1876="PY","Planted",IF('Activity rawdata'!C1876="NY","Nat/Convert",IF('Activity rawdata'!C1876="NN","Nat/Nonconvert",IF('Activity rawdata'!C1876="OY","Planted"))))</f>
        <v>Planted</v>
      </c>
      <c r="D1877" s="70" t="str">
        <f>'Activity rawdata'!D1876</f>
        <v>STP2</v>
      </c>
      <c r="E1877" s="72" t="str">
        <f>'Activity rawdata'!E1876</f>
        <v>83</v>
      </c>
      <c r="F1877" s="73" t="str">
        <f>'Activity rawdata'!L1876</f>
        <v>MT2</v>
      </c>
      <c r="G1877" s="72" t="str">
        <f>'Activity rawdata'!R1876</f>
        <v>2074</v>
      </c>
      <c r="H1877" s="72" t="str">
        <f>IF('Activity rawdata'!P1876="AHTHIN1","1st Thin",IF('Activity rawdata'!P1876="AHCC","Clearcut",IF('Activity rawdata'!P1876="AHTHSMZ","SMZ Thin",IF('Activity rawdata'!P1876="AHTHIN2","2nd Thin",IF('Activity rawdata'!P1876="AFERTE","Early Fert",IF('Activity rawdata'!P1876="AFERTM","Mid Fert",IF('Activity rawdata'!P1876="AFERTL","Late Fert",  IF('Activity rawdata'!P1876="ASP","Site Prep", IF('Activity rawdata'!P1876="APLT","Plant",  IF('Activity rawdata'!P1876="ANREG","Natural Regeneration"))))))))))</f>
        <v>Clearcut</v>
      </c>
      <c r="I1877" s="74">
        <f>'Activity rawdata'!O1876</f>
        <v>19.07</v>
      </c>
      <c r="J1877" s="75">
        <f>'Activity rawdata'!N1876</f>
        <v>26</v>
      </c>
      <c r="K1877" s="75">
        <f>'Activity rawdata'!AC1876</f>
        <v>94.18</v>
      </c>
      <c r="L1877" s="75">
        <f>'Activity rawdata'!AD1876</f>
        <v>115.25</v>
      </c>
      <c r="M1877" s="76">
        <f>'Activity rawdata'!AE1876</f>
        <v>12.240387815676476</v>
      </c>
      <c r="N1877" s="83">
        <f>'Activity rawdata'!T1876+'Activity rawdata'!U1876</f>
        <v>12.79</v>
      </c>
      <c r="O1877" s="80">
        <f>'Activity rawdata'!V1876</f>
        <v>64.09</v>
      </c>
      <c r="P1877" s="80">
        <f>'Activity rawdata'!W1876</f>
        <v>22.74</v>
      </c>
      <c r="Q1877" s="80">
        <f>'Activity rawdata'!X1876</f>
        <v>0</v>
      </c>
      <c r="R1877" s="84">
        <f t="shared" si="300"/>
        <v>99.61999999999999</v>
      </c>
      <c r="S1877" s="80">
        <f>'Activity rawdata'!Z1876</f>
        <v>0</v>
      </c>
      <c r="T1877" s="80">
        <f>'Activity rawdata'!AA1876</f>
        <v>0</v>
      </c>
      <c r="U1877" s="80">
        <f t="shared" si="301"/>
        <v>0</v>
      </c>
      <c r="V1877" s="81">
        <f t="shared" si="302"/>
        <v>243.90529999999998</v>
      </c>
      <c r="W1877" s="75">
        <f t="shared" si="303"/>
        <v>1222.1963000000001</v>
      </c>
      <c r="X1877" s="75">
        <f t="shared" si="304"/>
        <v>433.65179999999998</v>
      </c>
      <c r="Y1877" s="75">
        <f t="shared" si="305"/>
        <v>0</v>
      </c>
      <c r="Z1877" s="82">
        <f t="shared" si="306"/>
        <v>1899.7534000000001</v>
      </c>
      <c r="AA1877" s="75">
        <f t="shared" si="307"/>
        <v>0</v>
      </c>
      <c r="AB1877" s="75">
        <f t="shared" si="308"/>
        <v>0</v>
      </c>
      <c r="AC1877" s="82">
        <f t="shared" si="309"/>
        <v>0</v>
      </c>
    </row>
    <row r="1878" spans="1:29" x14ac:dyDescent="0.35">
      <c r="A1878" s="70" t="str">
        <f>'Activity rawdata'!A1877</f>
        <v>BH5186-1-184</v>
      </c>
      <c r="B1878" s="71" t="str">
        <f>'Activity rawdata'!B1877</f>
        <v>LB</v>
      </c>
      <c r="C1878" s="71" t="str">
        <f>IF('Activity rawdata'!C1877="PY","Planted",IF('Activity rawdata'!C1877="NY","Nat/Convert",IF('Activity rawdata'!C1877="NN","Nat/Nonconvert",IF('Activity rawdata'!C1877="OY","Planted"))))</f>
        <v>Planted</v>
      </c>
      <c r="D1878" s="70" t="str">
        <f>'Activity rawdata'!D1877</f>
        <v>STP2</v>
      </c>
      <c r="E1878" s="72" t="str">
        <f>'Activity rawdata'!E1877</f>
        <v>83</v>
      </c>
      <c r="F1878" s="73" t="str">
        <f>'Activity rawdata'!L1877</f>
        <v>MT2</v>
      </c>
      <c r="G1878" s="72" t="str">
        <f>'Activity rawdata'!R1877</f>
        <v>2074</v>
      </c>
      <c r="H1878" s="72" t="str">
        <f>IF('Activity rawdata'!P1877="AHTHIN1","1st Thin",IF('Activity rawdata'!P1877="AHCC","Clearcut",IF('Activity rawdata'!P1877="AHTHSMZ","SMZ Thin",IF('Activity rawdata'!P1877="AHTHIN2","2nd Thin",IF('Activity rawdata'!P1877="AFERTE","Early Fert",IF('Activity rawdata'!P1877="AFERTM","Mid Fert",IF('Activity rawdata'!P1877="AFERTL","Late Fert",  IF('Activity rawdata'!P1877="ASP","Site Prep", IF('Activity rawdata'!P1877="APLT","Plant",  IF('Activity rawdata'!P1877="ANREG","Natural Regeneration"))))))))))</f>
        <v>Clearcut</v>
      </c>
      <c r="I1878" s="74">
        <f>'Activity rawdata'!O1877</f>
        <v>20.010000000000002</v>
      </c>
      <c r="J1878" s="75">
        <f>'Activity rawdata'!N1877</f>
        <v>26</v>
      </c>
      <c r="K1878" s="75">
        <f>'Activity rawdata'!AC1877</f>
        <v>94.18</v>
      </c>
      <c r="L1878" s="75">
        <f>'Activity rawdata'!AD1877</f>
        <v>115.25</v>
      </c>
      <c r="M1878" s="76">
        <f>'Activity rawdata'!AE1877</f>
        <v>12.240387815676476</v>
      </c>
      <c r="N1878" s="83">
        <f>'Activity rawdata'!T1877+'Activity rawdata'!U1877</f>
        <v>12.79</v>
      </c>
      <c r="O1878" s="80">
        <f>'Activity rawdata'!V1877</f>
        <v>64.09</v>
      </c>
      <c r="P1878" s="80">
        <f>'Activity rawdata'!W1877</f>
        <v>22.74</v>
      </c>
      <c r="Q1878" s="80">
        <f>'Activity rawdata'!X1877</f>
        <v>0</v>
      </c>
      <c r="R1878" s="84">
        <f t="shared" si="300"/>
        <v>99.61999999999999</v>
      </c>
      <c r="S1878" s="80">
        <f>'Activity rawdata'!Z1877</f>
        <v>0</v>
      </c>
      <c r="T1878" s="80">
        <f>'Activity rawdata'!AA1877</f>
        <v>0</v>
      </c>
      <c r="U1878" s="80">
        <f t="shared" si="301"/>
        <v>0</v>
      </c>
      <c r="V1878" s="81">
        <f t="shared" si="302"/>
        <v>255.92789999999999</v>
      </c>
      <c r="W1878" s="75">
        <f t="shared" si="303"/>
        <v>1282.4409000000001</v>
      </c>
      <c r="X1878" s="75">
        <f t="shared" si="304"/>
        <v>455.0274</v>
      </c>
      <c r="Y1878" s="75">
        <f t="shared" si="305"/>
        <v>0</v>
      </c>
      <c r="Z1878" s="82">
        <f t="shared" si="306"/>
        <v>1993.3961999999999</v>
      </c>
      <c r="AA1878" s="75">
        <f t="shared" si="307"/>
        <v>0</v>
      </c>
      <c r="AB1878" s="75">
        <f t="shared" si="308"/>
        <v>0</v>
      </c>
      <c r="AC1878" s="82">
        <f t="shared" si="309"/>
        <v>0</v>
      </c>
    </row>
    <row r="1879" spans="1:29" x14ac:dyDescent="0.35">
      <c r="A1879" s="70" t="str">
        <f>'Activity rawdata'!A1878</f>
        <v>BH5186-1-181</v>
      </c>
      <c r="B1879" s="71" t="str">
        <f>'Activity rawdata'!B1878</f>
        <v>LB</v>
      </c>
      <c r="C1879" s="71" t="str">
        <f>IF('Activity rawdata'!C1878="PY","Planted",IF('Activity rawdata'!C1878="NY","Nat/Convert",IF('Activity rawdata'!C1878="NN","Nat/Nonconvert",IF('Activity rawdata'!C1878="OY","Planted"))))</f>
        <v>Planted</v>
      </c>
      <c r="D1879" s="70" t="str">
        <f>'Activity rawdata'!D1878</f>
        <v>STP2</v>
      </c>
      <c r="E1879" s="72" t="str">
        <f>'Activity rawdata'!E1878</f>
        <v>83</v>
      </c>
      <c r="F1879" s="73" t="str">
        <f>'Activity rawdata'!L1878</f>
        <v>MT2</v>
      </c>
      <c r="G1879" s="72" t="str">
        <f>'Activity rawdata'!R1878</f>
        <v>2074</v>
      </c>
      <c r="H1879" s="72" t="str">
        <f>IF('Activity rawdata'!P1878="AHTHIN1","1st Thin",IF('Activity rawdata'!P1878="AHCC","Clearcut",IF('Activity rawdata'!P1878="AHTHSMZ","SMZ Thin",IF('Activity rawdata'!P1878="AHTHIN2","2nd Thin",IF('Activity rawdata'!P1878="AFERTE","Early Fert",IF('Activity rawdata'!P1878="AFERTM","Mid Fert",IF('Activity rawdata'!P1878="AFERTL","Late Fert",  IF('Activity rawdata'!P1878="ASP","Site Prep", IF('Activity rawdata'!P1878="APLT","Plant",  IF('Activity rawdata'!P1878="ANREG","Natural Regeneration"))))))))))</f>
        <v>Clearcut</v>
      </c>
      <c r="I1879" s="74">
        <f>'Activity rawdata'!O1878</f>
        <v>5.34</v>
      </c>
      <c r="J1879" s="75">
        <f>'Activity rawdata'!N1878</f>
        <v>26</v>
      </c>
      <c r="K1879" s="75">
        <f>'Activity rawdata'!AC1878</f>
        <v>94.18</v>
      </c>
      <c r="L1879" s="75">
        <f>'Activity rawdata'!AD1878</f>
        <v>115.25</v>
      </c>
      <c r="M1879" s="76">
        <f>'Activity rawdata'!AE1878</f>
        <v>12.240387815676476</v>
      </c>
      <c r="N1879" s="83">
        <f>'Activity rawdata'!T1878+'Activity rawdata'!U1878</f>
        <v>12.79</v>
      </c>
      <c r="O1879" s="80">
        <f>'Activity rawdata'!V1878</f>
        <v>64.09</v>
      </c>
      <c r="P1879" s="80">
        <f>'Activity rawdata'!W1878</f>
        <v>22.74</v>
      </c>
      <c r="Q1879" s="80">
        <f>'Activity rawdata'!X1878</f>
        <v>0</v>
      </c>
      <c r="R1879" s="84">
        <f t="shared" si="300"/>
        <v>99.61999999999999</v>
      </c>
      <c r="S1879" s="80">
        <f>'Activity rawdata'!Z1878</f>
        <v>0</v>
      </c>
      <c r="T1879" s="80">
        <f>'Activity rawdata'!AA1878</f>
        <v>0</v>
      </c>
      <c r="U1879" s="80">
        <f t="shared" si="301"/>
        <v>0</v>
      </c>
      <c r="V1879" s="81">
        <f t="shared" si="302"/>
        <v>68.298599999999993</v>
      </c>
      <c r="W1879" s="75">
        <f t="shared" si="303"/>
        <v>342.24060000000003</v>
      </c>
      <c r="X1879" s="75">
        <f t="shared" si="304"/>
        <v>121.43159999999999</v>
      </c>
      <c r="Y1879" s="75">
        <f t="shared" si="305"/>
        <v>0</v>
      </c>
      <c r="Z1879" s="82">
        <f t="shared" si="306"/>
        <v>531.97080000000005</v>
      </c>
      <c r="AA1879" s="75">
        <f t="shared" si="307"/>
        <v>0</v>
      </c>
      <c r="AB1879" s="75">
        <f t="shared" si="308"/>
        <v>0</v>
      </c>
      <c r="AC1879" s="82">
        <f t="shared" si="309"/>
        <v>0</v>
      </c>
    </row>
    <row r="1880" spans="1:29" x14ac:dyDescent="0.35">
      <c r="A1880" s="70" t="str">
        <f>'Activity rawdata'!A1879</f>
        <v>BH2046-1-56</v>
      </c>
      <c r="B1880" s="71" t="str">
        <f>'Activity rawdata'!B1879</f>
        <v>LB</v>
      </c>
      <c r="C1880" s="71" t="str">
        <f>IF('Activity rawdata'!C1879="PY","Planted",IF('Activity rawdata'!C1879="NY","Nat/Convert",IF('Activity rawdata'!C1879="NN","Nat/Nonconvert",IF('Activity rawdata'!C1879="OY","Planted"))))</f>
        <v>Planted</v>
      </c>
      <c r="D1880" s="70" t="str">
        <f>'Activity rawdata'!D1879</f>
        <v>STP2</v>
      </c>
      <c r="E1880" s="72" t="str">
        <f>'Activity rawdata'!E1879</f>
        <v>76</v>
      </c>
      <c r="F1880" s="73" t="str">
        <f>'Activity rawdata'!L1879</f>
        <v>MT2</v>
      </c>
      <c r="G1880" s="72" t="str">
        <f>'Activity rawdata'!R1879</f>
        <v>2074</v>
      </c>
      <c r="H1880" s="72" t="str">
        <f>IF('Activity rawdata'!P1879="AHTHIN1","1st Thin",IF('Activity rawdata'!P1879="AHCC","Clearcut",IF('Activity rawdata'!P1879="AHTHSMZ","SMZ Thin",IF('Activity rawdata'!P1879="AHTHIN2","2nd Thin",IF('Activity rawdata'!P1879="AFERTE","Early Fert",IF('Activity rawdata'!P1879="AFERTM","Mid Fert",IF('Activity rawdata'!P1879="AFERTL","Late Fert",  IF('Activity rawdata'!P1879="ASP","Site Prep", IF('Activity rawdata'!P1879="APLT","Plant",  IF('Activity rawdata'!P1879="ANREG","Natural Regeneration"))))))))))</f>
        <v>Clearcut</v>
      </c>
      <c r="I1880" s="74">
        <f>'Activity rawdata'!O1879</f>
        <v>33.880000000000003</v>
      </c>
      <c r="J1880" s="75">
        <f>'Activity rawdata'!N1879</f>
        <v>27</v>
      </c>
      <c r="K1880" s="75">
        <f>'Activity rawdata'!AC1879</f>
        <v>93.31</v>
      </c>
      <c r="L1880" s="75">
        <f>'Activity rawdata'!AD1879</f>
        <v>107.42</v>
      </c>
      <c r="M1880" s="76">
        <f>'Activity rawdata'!AE1879</f>
        <v>12.619955472572299</v>
      </c>
      <c r="N1880" s="83">
        <f>'Activity rawdata'!T1879+'Activity rawdata'!U1879</f>
        <v>28.34</v>
      </c>
      <c r="O1880" s="80">
        <f>'Activity rawdata'!V1879</f>
        <v>52.15</v>
      </c>
      <c r="P1880" s="80">
        <f>'Activity rawdata'!W1879</f>
        <v>0</v>
      </c>
      <c r="Q1880" s="80">
        <f>'Activity rawdata'!X1879</f>
        <v>16.75</v>
      </c>
      <c r="R1880" s="84">
        <f t="shared" si="300"/>
        <v>97.24</v>
      </c>
      <c r="S1880" s="80">
        <f>'Activity rawdata'!Z1879</f>
        <v>0</v>
      </c>
      <c r="T1880" s="80">
        <f>'Activity rawdata'!AA1879</f>
        <v>0</v>
      </c>
      <c r="U1880" s="80">
        <f t="shared" si="301"/>
        <v>0</v>
      </c>
      <c r="V1880" s="81">
        <f t="shared" si="302"/>
        <v>960.15920000000006</v>
      </c>
      <c r="W1880" s="75">
        <f t="shared" si="303"/>
        <v>1766.8420000000001</v>
      </c>
      <c r="X1880" s="75">
        <f t="shared" si="304"/>
        <v>0</v>
      </c>
      <c r="Y1880" s="75">
        <f t="shared" si="305"/>
        <v>567.49</v>
      </c>
      <c r="Z1880" s="82">
        <f t="shared" si="306"/>
        <v>3294.4912000000004</v>
      </c>
      <c r="AA1880" s="75">
        <f t="shared" si="307"/>
        <v>0</v>
      </c>
      <c r="AB1880" s="75">
        <f t="shared" si="308"/>
        <v>0</v>
      </c>
      <c r="AC1880" s="82">
        <f t="shared" si="309"/>
        <v>0</v>
      </c>
    </row>
    <row r="1881" spans="1:29" x14ac:dyDescent="0.35">
      <c r="A1881" s="70" t="str">
        <f>'Activity rawdata'!A1880</f>
        <v>BH2046-1-61</v>
      </c>
      <c r="B1881" s="71" t="str">
        <f>'Activity rawdata'!B1880</f>
        <v>LB</v>
      </c>
      <c r="C1881" s="71" t="str">
        <f>IF('Activity rawdata'!C1880="PY","Planted",IF('Activity rawdata'!C1880="NY","Nat/Convert",IF('Activity rawdata'!C1880="NN","Nat/Nonconvert",IF('Activity rawdata'!C1880="OY","Planted"))))</f>
        <v>Planted</v>
      </c>
      <c r="D1881" s="70" t="str">
        <f>'Activity rawdata'!D1880</f>
        <v>STP2</v>
      </c>
      <c r="E1881" s="72" t="str">
        <f>'Activity rawdata'!E1880</f>
        <v>77</v>
      </c>
      <c r="F1881" s="73" t="str">
        <f>'Activity rawdata'!L1880</f>
        <v>MT2</v>
      </c>
      <c r="G1881" s="72" t="str">
        <f>'Activity rawdata'!R1880</f>
        <v>2074</v>
      </c>
      <c r="H1881" s="72" t="str">
        <f>IF('Activity rawdata'!P1880="AHTHIN1","1st Thin",IF('Activity rawdata'!P1880="AHCC","Clearcut",IF('Activity rawdata'!P1880="AHTHSMZ","SMZ Thin",IF('Activity rawdata'!P1880="AHTHIN2","2nd Thin",IF('Activity rawdata'!P1880="AFERTE","Early Fert",IF('Activity rawdata'!P1880="AFERTM","Mid Fert",IF('Activity rawdata'!P1880="AFERTL","Late Fert",  IF('Activity rawdata'!P1880="ASP","Site Prep", IF('Activity rawdata'!P1880="APLT","Plant",  IF('Activity rawdata'!P1880="ANREG","Natural Regeneration"))))))))))</f>
        <v>Clearcut</v>
      </c>
      <c r="I1881" s="74">
        <f>'Activity rawdata'!O1880</f>
        <v>6</v>
      </c>
      <c r="J1881" s="75">
        <f>'Activity rawdata'!N1880</f>
        <v>27</v>
      </c>
      <c r="K1881" s="75">
        <f>'Activity rawdata'!AC1880</f>
        <v>93.31</v>
      </c>
      <c r="L1881" s="75">
        <f>'Activity rawdata'!AD1880</f>
        <v>107.42</v>
      </c>
      <c r="M1881" s="76">
        <f>'Activity rawdata'!AE1880</f>
        <v>12.619955472572299</v>
      </c>
      <c r="N1881" s="83">
        <f>'Activity rawdata'!T1880+'Activity rawdata'!U1880</f>
        <v>28.34</v>
      </c>
      <c r="O1881" s="80">
        <f>'Activity rawdata'!V1880</f>
        <v>52.15</v>
      </c>
      <c r="P1881" s="80">
        <f>'Activity rawdata'!W1880</f>
        <v>0</v>
      </c>
      <c r="Q1881" s="80">
        <f>'Activity rawdata'!X1880</f>
        <v>16.75</v>
      </c>
      <c r="R1881" s="84">
        <f t="shared" si="300"/>
        <v>97.24</v>
      </c>
      <c r="S1881" s="80">
        <f>'Activity rawdata'!Z1880</f>
        <v>0</v>
      </c>
      <c r="T1881" s="80">
        <f>'Activity rawdata'!AA1880</f>
        <v>0</v>
      </c>
      <c r="U1881" s="80">
        <f t="shared" si="301"/>
        <v>0</v>
      </c>
      <c r="V1881" s="81">
        <f t="shared" si="302"/>
        <v>170.04</v>
      </c>
      <c r="W1881" s="75">
        <f t="shared" si="303"/>
        <v>312.89999999999998</v>
      </c>
      <c r="X1881" s="75">
        <f t="shared" si="304"/>
        <v>0</v>
      </c>
      <c r="Y1881" s="75">
        <f t="shared" si="305"/>
        <v>100.5</v>
      </c>
      <c r="Z1881" s="82">
        <f t="shared" si="306"/>
        <v>583.43999999999994</v>
      </c>
      <c r="AA1881" s="75">
        <f t="shared" si="307"/>
        <v>0</v>
      </c>
      <c r="AB1881" s="75">
        <f t="shared" si="308"/>
        <v>0</v>
      </c>
      <c r="AC1881" s="82">
        <f t="shared" si="309"/>
        <v>0</v>
      </c>
    </row>
    <row r="1882" spans="1:29" x14ac:dyDescent="0.35">
      <c r="A1882" s="70" t="str">
        <f>'Activity rawdata'!A1881</f>
        <v>BH6125-1-387</v>
      </c>
      <c r="B1882" s="71" t="str">
        <f>'Activity rawdata'!B1881</f>
        <v>LB</v>
      </c>
      <c r="C1882" s="71" t="str">
        <f>IF('Activity rawdata'!C1881="PY","Planted",IF('Activity rawdata'!C1881="NY","Nat/Convert",IF('Activity rawdata'!C1881="NN","Nat/Nonconvert",IF('Activity rawdata'!C1881="OY","Planted"))))</f>
        <v>Planted</v>
      </c>
      <c r="D1882" s="70" t="str">
        <f>'Activity rawdata'!D1881</f>
        <v>STP2</v>
      </c>
      <c r="E1882" s="72" t="str">
        <f>'Activity rawdata'!E1881</f>
        <v>73</v>
      </c>
      <c r="F1882" s="73" t="str">
        <f>'Activity rawdata'!L1881</f>
        <v>MT1</v>
      </c>
      <c r="G1882" s="72" t="str">
        <f>'Activity rawdata'!R1881</f>
        <v>2074</v>
      </c>
      <c r="H1882" s="72" t="str">
        <f>IF('Activity rawdata'!P1881="AHTHIN1","1st Thin",IF('Activity rawdata'!P1881="AHCC","Clearcut",IF('Activity rawdata'!P1881="AHTHSMZ","SMZ Thin",IF('Activity rawdata'!P1881="AHTHIN2","2nd Thin",IF('Activity rawdata'!P1881="AFERTE","Early Fert",IF('Activity rawdata'!P1881="AFERTM","Mid Fert",IF('Activity rawdata'!P1881="AFERTL","Late Fert",  IF('Activity rawdata'!P1881="ASP","Site Prep", IF('Activity rawdata'!P1881="APLT","Plant",  IF('Activity rawdata'!P1881="ANREG","Natural Regeneration"))))))))))</f>
        <v>Clearcut</v>
      </c>
      <c r="I1882" s="74">
        <f>'Activity rawdata'!O1881</f>
        <v>24.08</v>
      </c>
      <c r="J1882" s="75">
        <f>'Activity rawdata'!N1881</f>
        <v>24</v>
      </c>
      <c r="K1882" s="75">
        <f>'Activity rawdata'!AC1881</f>
        <v>103.12</v>
      </c>
      <c r="L1882" s="75">
        <f>'Activity rawdata'!AD1881</f>
        <v>187.04</v>
      </c>
      <c r="M1882" s="76">
        <f>'Activity rawdata'!AE1881</f>
        <v>10.054037648112146</v>
      </c>
      <c r="N1882" s="83">
        <f>'Activity rawdata'!T1881+'Activity rawdata'!U1881</f>
        <v>17.82</v>
      </c>
      <c r="O1882" s="80">
        <f>'Activity rawdata'!V1881</f>
        <v>66.31</v>
      </c>
      <c r="P1882" s="80">
        <f>'Activity rawdata'!W1881</f>
        <v>0.19</v>
      </c>
      <c r="Q1882" s="80">
        <f>'Activity rawdata'!X1881</f>
        <v>0</v>
      </c>
      <c r="R1882" s="84">
        <f t="shared" si="300"/>
        <v>84.32</v>
      </c>
      <c r="S1882" s="80">
        <f>'Activity rawdata'!Z1881</f>
        <v>0</v>
      </c>
      <c r="T1882" s="80">
        <f>'Activity rawdata'!AA1881</f>
        <v>0</v>
      </c>
      <c r="U1882" s="80">
        <f t="shared" si="301"/>
        <v>0</v>
      </c>
      <c r="V1882" s="81">
        <f t="shared" si="302"/>
        <v>429.10559999999998</v>
      </c>
      <c r="W1882" s="75">
        <f t="shared" si="303"/>
        <v>1596.7447999999999</v>
      </c>
      <c r="X1882" s="75">
        <f t="shared" si="304"/>
        <v>4.5751999999999997</v>
      </c>
      <c r="Y1882" s="75">
        <f t="shared" si="305"/>
        <v>0</v>
      </c>
      <c r="Z1882" s="82">
        <f t="shared" si="306"/>
        <v>2030.4255999999998</v>
      </c>
      <c r="AA1882" s="75">
        <f t="shared" si="307"/>
        <v>0</v>
      </c>
      <c r="AB1882" s="75">
        <f t="shared" si="308"/>
        <v>0</v>
      </c>
      <c r="AC1882" s="82">
        <f t="shared" si="309"/>
        <v>0</v>
      </c>
    </row>
    <row r="1883" spans="1:29" x14ac:dyDescent="0.35">
      <c r="A1883" s="70" t="str">
        <f>'Activity rawdata'!A1882</f>
        <v>BH6125-1-346</v>
      </c>
      <c r="B1883" s="71" t="str">
        <f>'Activity rawdata'!B1882</f>
        <v>LB</v>
      </c>
      <c r="C1883" s="71" t="str">
        <f>IF('Activity rawdata'!C1882="PY","Planted",IF('Activity rawdata'!C1882="NY","Nat/Convert",IF('Activity rawdata'!C1882="NN","Nat/Nonconvert",IF('Activity rawdata'!C1882="OY","Planted"))))</f>
        <v>Planted</v>
      </c>
      <c r="D1883" s="70" t="str">
        <f>'Activity rawdata'!D1882</f>
        <v>STP2</v>
      </c>
      <c r="E1883" s="72" t="str">
        <f>'Activity rawdata'!E1882</f>
        <v>72</v>
      </c>
      <c r="F1883" s="73" t="str">
        <f>'Activity rawdata'!L1882</f>
        <v>MT1</v>
      </c>
      <c r="G1883" s="72" t="str">
        <f>'Activity rawdata'!R1882</f>
        <v>2074</v>
      </c>
      <c r="H1883" s="72" t="str">
        <f>IF('Activity rawdata'!P1882="AHTHIN1","1st Thin",IF('Activity rawdata'!P1882="AHCC","Clearcut",IF('Activity rawdata'!P1882="AHTHSMZ","SMZ Thin",IF('Activity rawdata'!P1882="AHTHIN2","2nd Thin",IF('Activity rawdata'!P1882="AFERTE","Early Fert",IF('Activity rawdata'!P1882="AFERTM","Mid Fert",IF('Activity rawdata'!P1882="AFERTL","Late Fert",  IF('Activity rawdata'!P1882="ASP","Site Prep", IF('Activity rawdata'!P1882="APLT","Plant",  IF('Activity rawdata'!P1882="ANREG","Natural Regeneration"))))))))))</f>
        <v>Clearcut</v>
      </c>
      <c r="I1883" s="74">
        <f>'Activity rawdata'!O1882</f>
        <v>129.1</v>
      </c>
      <c r="J1883" s="75">
        <f>'Activity rawdata'!N1882</f>
        <v>24</v>
      </c>
      <c r="K1883" s="75">
        <f>'Activity rawdata'!AC1882</f>
        <v>103.12</v>
      </c>
      <c r="L1883" s="75">
        <f>'Activity rawdata'!AD1882</f>
        <v>187.04</v>
      </c>
      <c r="M1883" s="76">
        <f>'Activity rawdata'!AE1882</f>
        <v>10.054037648112146</v>
      </c>
      <c r="N1883" s="83">
        <f>'Activity rawdata'!T1882+'Activity rawdata'!U1882</f>
        <v>17.82</v>
      </c>
      <c r="O1883" s="80">
        <f>'Activity rawdata'!V1882</f>
        <v>66.31</v>
      </c>
      <c r="P1883" s="80">
        <f>'Activity rawdata'!W1882</f>
        <v>0.19</v>
      </c>
      <c r="Q1883" s="80">
        <f>'Activity rawdata'!X1882</f>
        <v>0</v>
      </c>
      <c r="R1883" s="84">
        <f t="shared" si="300"/>
        <v>84.32</v>
      </c>
      <c r="S1883" s="80">
        <f>'Activity rawdata'!Z1882</f>
        <v>0</v>
      </c>
      <c r="T1883" s="80">
        <f>'Activity rawdata'!AA1882</f>
        <v>0</v>
      </c>
      <c r="U1883" s="80">
        <f t="shared" si="301"/>
        <v>0</v>
      </c>
      <c r="V1883" s="81">
        <f t="shared" si="302"/>
        <v>2300.5619999999999</v>
      </c>
      <c r="W1883" s="75">
        <f t="shared" si="303"/>
        <v>8560.6209999999992</v>
      </c>
      <c r="X1883" s="75">
        <f t="shared" si="304"/>
        <v>24.529</v>
      </c>
      <c r="Y1883" s="75">
        <f t="shared" si="305"/>
        <v>0</v>
      </c>
      <c r="Z1883" s="82">
        <f t="shared" si="306"/>
        <v>10885.712</v>
      </c>
      <c r="AA1883" s="75">
        <f t="shared" si="307"/>
        <v>0</v>
      </c>
      <c r="AB1883" s="75">
        <f t="shared" si="308"/>
        <v>0</v>
      </c>
      <c r="AC1883" s="82">
        <f t="shared" si="309"/>
        <v>0</v>
      </c>
    </row>
    <row r="1884" spans="1:29" x14ac:dyDescent="0.35">
      <c r="A1884" s="70" t="str">
        <f>'Activity rawdata'!A1883</f>
        <v>BH6112-1-388</v>
      </c>
      <c r="B1884" s="71" t="str">
        <f>'Activity rawdata'!B1883</f>
        <v>LB</v>
      </c>
      <c r="C1884" s="71" t="str">
        <f>IF('Activity rawdata'!C1883="PY","Planted",IF('Activity rawdata'!C1883="NY","Nat/Convert",IF('Activity rawdata'!C1883="NN","Nat/Nonconvert",IF('Activity rawdata'!C1883="OY","Planted"))))</f>
        <v>Planted</v>
      </c>
      <c r="D1884" s="70" t="str">
        <f>'Activity rawdata'!D1883</f>
        <v>STP2</v>
      </c>
      <c r="E1884" s="72" t="str">
        <f>'Activity rawdata'!E1883</f>
        <v>69</v>
      </c>
      <c r="F1884" s="73" t="str">
        <f>'Activity rawdata'!L1883</f>
        <v>MT1</v>
      </c>
      <c r="G1884" s="72" t="str">
        <f>'Activity rawdata'!R1883</f>
        <v>2074</v>
      </c>
      <c r="H1884" s="72" t="str">
        <f>IF('Activity rawdata'!P1883="AHTHIN1","1st Thin",IF('Activity rawdata'!P1883="AHCC","Clearcut",IF('Activity rawdata'!P1883="AHTHSMZ","SMZ Thin",IF('Activity rawdata'!P1883="AHTHIN2","2nd Thin",IF('Activity rawdata'!P1883="AFERTE","Early Fert",IF('Activity rawdata'!P1883="AFERTM","Mid Fert",IF('Activity rawdata'!P1883="AFERTL","Late Fert",  IF('Activity rawdata'!P1883="ASP","Site Prep", IF('Activity rawdata'!P1883="APLT","Plant",  IF('Activity rawdata'!P1883="ANREG","Natural Regeneration"))))))))))</f>
        <v>Clearcut</v>
      </c>
      <c r="I1884" s="74">
        <f>'Activity rawdata'!O1883</f>
        <v>235.4</v>
      </c>
      <c r="J1884" s="75">
        <f>'Activity rawdata'!N1883</f>
        <v>24</v>
      </c>
      <c r="K1884" s="75">
        <f>'Activity rawdata'!AC1883</f>
        <v>94.31</v>
      </c>
      <c r="L1884" s="75">
        <f>'Activity rawdata'!AD1883</f>
        <v>185.3</v>
      </c>
      <c r="M1884" s="76">
        <f>'Activity rawdata'!AE1883</f>
        <v>9.660007523288451</v>
      </c>
      <c r="N1884" s="83">
        <f>'Activity rawdata'!T1883+'Activity rawdata'!U1883</f>
        <v>16.14</v>
      </c>
      <c r="O1884" s="80">
        <f>'Activity rawdata'!V1883</f>
        <v>51.99</v>
      </c>
      <c r="P1884" s="80">
        <f>'Activity rawdata'!W1883</f>
        <v>0</v>
      </c>
      <c r="Q1884" s="80">
        <f>'Activity rawdata'!X1883</f>
        <v>0</v>
      </c>
      <c r="R1884" s="84">
        <f t="shared" si="300"/>
        <v>68.13</v>
      </c>
      <c r="S1884" s="80">
        <f>'Activity rawdata'!Z1883</f>
        <v>0</v>
      </c>
      <c r="T1884" s="80">
        <f>'Activity rawdata'!AA1883</f>
        <v>0</v>
      </c>
      <c r="U1884" s="80">
        <f t="shared" si="301"/>
        <v>0</v>
      </c>
      <c r="V1884" s="81">
        <f t="shared" si="302"/>
        <v>3799.3560000000002</v>
      </c>
      <c r="W1884" s="75">
        <f t="shared" si="303"/>
        <v>12238.446</v>
      </c>
      <c r="X1884" s="75">
        <f t="shared" si="304"/>
        <v>0</v>
      </c>
      <c r="Y1884" s="75">
        <f t="shared" si="305"/>
        <v>0</v>
      </c>
      <c r="Z1884" s="82">
        <f t="shared" si="306"/>
        <v>16037.802</v>
      </c>
      <c r="AA1884" s="75">
        <f t="shared" si="307"/>
        <v>0</v>
      </c>
      <c r="AB1884" s="75">
        <f t="shared" si="308"/>
        <v>0</v>
      </c>
      <c r="AC1884" s="82">
        <f t="shared" si="309"/>
        <v>0</v>
      </c>
    </row>
    <row r="1885" spans="1:29" x14ac:dyDescent="0.35">
      <c r="A1885" s="70" t="str">
        <f>'Activity rawdata'!A1884</f>
        <v>BH6112-1-363</v>
      </c>
      <c r="B1885" s="71" t="str">
        <f>'Activity rawdata'!B1884</f>
        <v>LB</v>
      </c>
      <c r="C1885" s="71" t="str">
        <f>IF('Activity rawdata'!C1884="PY","Planted",IF('Activity rawdata'!C1884="NY","Nat/Convert",IF('Activity rawdata'!C1884="NN","Nat/Nonconvert",IF('Activity rawdata'!C1884="OY","Planted"))))</f>
        <v>Planted</v>
      </c>
      <c r="D1885" s="70" t="str">
        <f>'Activity rawdata'!D1884</f>
        <v>STP2</v>
      </c>
      <c r="E1885" s="72" t="str">
        <f>'Activity rawdata'!E1884</f>
        <v>70</v>
      </c>
      <c r="F1885" s="73" t="str">
        <f>'Activity rawdata'!L1884</f>
        <v>MT1</v>
      </c>
      <c r="G1885" s="72" t="str">
        <f>'Activity rawdata'!R1884</f>
        <v>2074</v>
      </c>
      <c r="H1885" s="72" t="str">
        <f>IF('Activity rawdata'!P1884="AHTHIN1","1st Thin",IF('Activity rawdata'!P1884="AHCC","Clearcut",IF('Activity rawdata'!P1884="AHTHSMZ","SMZ Thin",IF('Activity rawdata'!P1884="AHTHIN2","2nd Thin",IF('Activity rawdata'!P1884="AFERTE","Early Fert",IF('Activity rawdata'!P1884="AFERTM","Mid Fert",IF('Activity rawdata'!P1884="AFERTL","Late Fert",  IF('Activity rawdata'!P1884="ASP","Site Prep", IF('Activity rawdata'!P1884="APLT","Plant",  IF('Activity rawdata'!P1884="ANREG","Natural Regeneration"))))))))))</f>
        <v>Clearcut</v>
      </c>
      <c r="I1885" s="74">
        <f>'Activity rawdata'!O1884</f>
        <v>5.15</v>
      </c>
      <c r="J1885" s="75">
        <f>'Activity rawdata'!N1884</f>
        <v>24</v>
      </c>
      <c r="K1885" s="75">
        <f>'Activity rawdata'!AC1884</f>
        <v>103.12</v>
      </c>
      <c r="L1885" s="75">
        <f>'Activity rawdata'!AD1884</f>
        <v>187.04</v>
      </c>
      <c r="M1885" s="76">
        <f>'Activity rawdata'!AE1884</f>
        <v>10.054037648112146</v>
      </c>
      <c r="N1885" s="83">
        <f>'Activity rawdata'!T1884+'Activity rawdata'!U1884</f>
        <v>17.82</v>
      </c>
      <c r="O1885" s="80">
        <f>'Activity rawdata'!V1884</f>
        <v>66.31</v>
      </c>
      <c r="P1885" s="80">
        <f>'Activity rawdata'!W1884</f>
        <v>0.19</v>
      </c>
      <c r="Q1885" s="80">
        <f>'Activity rawdata'!X1884</f>
        <v>0</v>
      </c>
      <c r="R1885" s="84">
        <f t="shared" si="300"/>
        <v>84.32</v>
      </c>
      <c r="S1885" s="80">
        <f>'Activity rawdata'!Z1884</f>
        <v>0</v>
      </c>
      <c r="T1885" s="80">
        <f>'Activity rawdata'!AA1884</f>
        <v>0</v>
      </c>
      <c r="U1885" s="80">
        <f t="shared" si="301"/>
        <v>0</v>
      </c>
      <c r="V1885" s="81">
        <f t="shared" si="302"/>
        <v>91.77300000000001</v>
      </c>
      <c r="W1885" s="75">
        <f t="shared" si="303"/>
        <v>341.49650000000003</v>
      </c>
      <c r="X1885" s="75">
        <f t="shared" si="304"/>
        <v>0.97850000000000004</v>
      </c>
      <c r="Y1885" s="75">
        <f t="shared" si="305"/>
        <v>0</v>
      </c>
      <c r="Z1885" s="82">
        <f t="shared" si="306"/>
        <v>434.24800000000005</v>
      </c>
      <c r="AA1885" s="75">
        <f t="shared" si="307"/>
        <v>0</v>
      </c>
      <c r="AB1885" s="75">
        <f t="shared" si="308"/>
        <v>0</v>
      </c>
      <c r="AC1885" s="82">
        <f t="shared" si="309"/>
        <v>0</v>
      </c>
    </row>
    <row r="1886" spans="1:29" x14ac:dyDescent="0.35">
      <c r="A1886" s="70" t="str">
        <f>'Activity rawdata'!A1885</f>
        <v>BH6112-1-344</v>
      </c>
      <c r="B1886" s="71" t="str">
        <f>'Activity rawdata'!B1885</f>
        <v>LB</v>
      </c>
      <c r="C1886" s="71" t="str">
        <f>IF('Activity rawdata'!C1885="PY","Planted",IF('Activity rawdata'!C1885="NY","Nat/Convert",IF('Activity rawdata'!C1885="NN","Nat/Nonconvert",IF('Activity rawdata'!C1885="OY","Planted"))))</f>
        <v>Planted</v>
      </c>
      <c r="D1886" s="70" t="str">
        <f>'Activity rawdata'!D1885</f>
        <v>STP2</v>
      </c>
      <c r="E1886" s="72" t="str">
        <f>'Activity rawdata'!E1885</f>
        <v>71</v>
      </c>
      <c r="F1886" s="73" t="str">
        <f>'Activity rawdata'!L1885</f>
        <v>MT1</v>
      </c>
      <c r="G1886" s="72" t="str">
        <f>'Activity rawdata'!R1885</f>
        <v>2074</v>
      </c>
      <c r="H1886" s="72" t="str">
        <f>IF('Activity rawdata'!P1885="AHTHIN1","1st Thin",IF('Activity rawdata'!P1885="AHCC","Clearcut",IF('Activity rawdata'!P1885="AHTHSMZ","SMZ Thin",IF('Activity rawdata'!P1885="AHTHIN2","2nd Thin",IF('Activity rawdata'!P1885="AFERTE","Early Fert",IF('Activity rawdata'!P1885="AFERTM","Mid Fert",IF('Activity rawdata'!P1885="AFERTL","Late Fert",  IF('Activity rawdata'!P1885="ASP","Site Prep", IF('Activity rawdata'!P1885="APLT","Plant",  IF('Activity rawdata'!P1885="ANREG","Natural Regeneration"))))))))))</f>
        <v>Clearcut</v>
      </c>
      <c r="I1886" s="74">
        <f>'Activity rawdata'!O1885</f>
        <v>45.46</v>
      </c>
      <c r="J1886" s="75">
        <f>'Activity rawdata'!N1885</f>
        <v>24</v>
      </c>
      <c r="K1886" s="75">
        <f>'Activity rawdata'!AC1885</f>
        <v>103.12</v>
      </c>
      <c r="L1886" s="75">
        <f>'Activity rawdata'!AD1885</f>
        <v>187.04</v>
      </c>
      <c r="M1886" s="76">
        <f>'Activity rawdata'!AE1885</f>
        <v>10.054037648112146</v>
      </c>
      <c r="N1886" s="83">
        <f>'Activity rawdata'!T1885+'Activity rawdata'!U1885</f>
        <v>17.82</v>
      </c>
      <c r="O1886" s="80">
        <f>'Activity rawdata'!V1885</f>
        <v>66.31</v>
      </c>
      <c r="P1886" s="80">
        <f>'Activity rawdata'!W1885</f>
        <v>0.19</v>
      </c>
      <c r="Q1886" s="80">
        <f>'Activity rawdata'!X1885</f>
        <v>0</v>
      </c>
      <c r="R1886" s="84">
        <f t="shared" si="300"/>
        <v>84.32</v>
      </c>
      <c r="S1886" s="80">
        <f>'Activity rawdata'!Z1885</f>
        <v>0</v>
      </c>
      <c r="T1886" s="80">
        <f>'Activity rawdata'!AA1885</f>
        <v>0</v>
      </c>
      <c r="U1886" s="80">
        <f t="shared" si="301"/>
        <v>0</v>
      </c>
      <c r="V1886" s="81">
        <f t="shared" si="302"/>
        <v>810.09720000000004</v>
      </c>
      <c r="W1886" s="75">
        <f t="shared" si="303"/>
        <v>3014.4526000000001</v>
      </c>
      <c r="X1886" s="75">
        <f t="shared" si="304"/>
        <v>8.6373999999999995</v>
      </c>
      <c r="Y1886" s="75">
        <f t="shared" si="305"/>
        <v>0</v>
      </c>
      <c r="Z1886" s="82">
        <f t="shared" si="306"/>
        <v>3833.1872000000003</v>
      </c>
      <c r="AA1886" s="75">
        <f t="shared" si="307"/>
        <v>0</v>
      </c>
      <c r="AB1886" s="75">
        <f t="shared" si="308"/>
        <v>0</v>
      </c>
      <c r="AC1886" s="82">
        <f t="shared" si="309"/>
        <v>0</v>
      </c>
    </row>
    <row r="1887" spans="1:29" x14ac:dyDescent="0.35">
      <c r="A1887" s="70" t="str">
        <f>'Activity rawdata'!A1886</f>
        <v>BH5660-1-169</v>
      </c>
      <c r="B1887" s="71" t="str">
        <f>'Activity rawdata'!B1886</f>
        <v>LB</v>
      </c>
      <c r="C1887" s="71" t="str">
        <f>IF('Activity rawdata'!C1886="PY","Planted",IF('Activity rawdata'!C1886="NY","Nat/Convert",IF('Activity rawdata'!C1886="NN","Nat/Nonconvert",IF('Activity rawdata'!C1886="OY","Planted"))))</f>
        <v>Planted</v>
      </c>
      <c r="D1887" s="70" t="str">
        <f>'Activity rawdata'!D1886</f>
        <v>STP2</v>
      </c>
      <c r="E1887" s="72" t="str">
        <f>'Activity rawdata'!E1886</f>
        <v>81</v>
      </c>
      <c r="F1887" s="73" t="str">
        <f>'Activity rawdata'!L1886</f>
        <v>MT2</v>
      </c>
      <c r="G1887" s="72" t="str">
        <f>'Activity rawdata'!R1886</f>
        <v>2074</v>
      </c>
      <c r="H1887" s="72" t="str">
        <f>IF('Activity rawdata'!P1886="AHTHIN1","1st Thin",IF('Activity rawdata'!P1886="AHCC","Clearcut",IF('Activity rawdata'!P1886="AHTHSMZ","SMZ Thin",IF('Activity rawdata'!P1886="AHTHIN2","2nd Thin",IF('Activity rawdata'!P1886="AFERTE","Early Fert",IF('Activity rawdata'!P1886="AFERTM","Mid Fert",IF('Activity rawdata'!P1886="AFERTL","Late Fert",  IF('Activity rawdata'!P1886="ASP","Site Prep", IF('Activity rawdata'!P1886="APLT","Plant",  IF('Activity rawdata'!P1886="ANREG","Natural Regeneration"))))))))))</f>
        <v>Clearcut</v>
      </c>
      <c r="I1887" s="74">
        <f>'Activity rawdata'!O1886</f>
        <v>51.29</v>
      </c>
      <c r="J1887" s="75">
        <f>'Activity rawdata'!N1886</f>
        <v>29</v>
      </c>
      <c r="K1887" s="75">
        <f>'Activity rawdata'!AC1886</f>
        <v>101.4</v>
      </c>
      <c r="L1887" s="75">
        <f>'Activity rawdata'!AD1886</f>
        <v>114.73</v>
      </c>
      <c r="M1887" s="76">
        <f>'Activity rawdata'!AE1886</f>
        <v>12.729659368902214</v>
      </c>
      <c r="N1887" s="83">
        <f>'Activity rawdata'!T1886+'Activity rawdata'!U1886</f>
        <v>14.6</v>
      </c>
      <c r="O1887" s="80">
        <f>'Activity rawdata'!V1886</f>
        <v>62.63</v>
      </c>
      <c r="P1887" s="80">
        <f>'Activity rawdata'!W1886</f>
        <v>37.49</v>
      </c>
      <c r="Q1887" s="80">
        <f>'Activity rawdata'!X1886</f>
        <v>0</v>
      </c>
      <c r="R1887" s="84">
        <f t="shared" si="300"/>
        <v>114.72</v>
      </c>
      <c r="S1887" s="80">
        <f>'Activity rawdata'!Z1886</f>
        <v>0</v>
      </c>
      <c r="T1887" s="80">
        <f>'Activity rawdata'!AA1886</f>
        <v>0</v>
      </c>
      <c r="U1887" s="80">
        <f t="shared" si="301"/>
        <v>0</v>
      </c>
      <c r="V1887" s="81">
        <f t="shared" si="302"/>
        <v>748.83399999999995</v>
      </c>
      <c r="W1887" s="75">
        <f t="shared" si="303"/>
        <v>3212.2927</v>
      </c>
      <c r="X1887" s="75">
        <f t="shared" si="304"/>
        <v>1922.8621000000001</v>
      </c>
      <c r="Y1887" s="75">
        <f t="shared" si="305"/>
        <v>0</v>
      </c>
      <c r="Z1887" s="82">
        <f t="shared" si="306"/>
        <v>5883.9888000000001</v>
      </c>
      <c r="AA1887" s="75">
        <f t="shared" si="307"/>
        <v>0</v>
      </c>
      <c r="AB1887" s="75">
        <f t="shared" si="308"/>
        <v>0</v>
      </c>
      <c r="AC1887" s="82">
        <f t="shared" si="309"/>
        <v>0</v>
      </c>
    </row>
    <row r="1888" spans="1:29" x14ac:dyDescent="0.35">
      <c r="A1888" s="70" t="str">
        <f>'Activity rawdata'!A1887</f>
        <v>BH6125-1-269</v>
      </c>
      <c r="B1888" s="71" t="str">
        <f>'Activity rawdata'!B1887</f>
        <v>LB</v>
      </c>
      <c r="C1888" s="71" t="str">
        <f>IF('Activity rawdata'!C1887="PY","Planted",IF('Activity rawdata'!C1887="NY","Nat/Convert",IF('Activity rawdata'!C1887="NN","Nat/Nonconvert",IF('Activity rawdata'!C1887="OY","Planted"))))</f>
        <v>Planted</v>
      </c>
      <c r="D1888" s="70" t="str">
        <f>'Activity rawdata'!D1887</f>
        <v>STP2</v>
      </c>
      <c r="E1888" s="72" t="str">
        <f>'Activity rawdata'!E1887</f>
        <v>77</v>
      </c>
      <c r="F1888" s="73" t="str">
        <f>'Activity rawdata'!L1887</f>
        <v>MT2</v>
      </c>
      <c r="G1888" s="72" t="str">
        <f>'Activity rawdata'!R1887</f>
        <v>2074</v>
      </c>
      <c r="H1888" s="72" t="str">
        <f>IF('Activity rawdata'!P1887="AHTHIN1","1st Thin",IF('Activity rawdata'!P1887="AHCC","Clearcut",IF('Activity rawdata'!P1887="AHTHSMZ","SMZ Thin",IF('Activity rawdata'!P1887="AHTHIN2","2nd Thin",IF('Activity rawdata'!P1887="AFERTE","Early Fert",IF('Activity rawdata'!P1887="AFERTM","Mid Fert",IF('Activity rawdata'!P1887="AFERTL","Late Fert",  IF('Activity rawdata'!P1887="ASP","Site Prep", IF('Activity rawdata'!P1887="APLT","Plant",  IF('Activity rawdata'!P1887="ANREG","Natural Regeneration"))))))))))</f>
        <v>Clearcut</v>
      </c>
      <c r="I1888" s="74">
        <f>'Activity rawdata'!O1887</f>
        <v>67.58</v>
      </c>
      <c r="J1888" s="75">
        <f>'Activity rawdata'!N1887</f>
        <v>27</v>
      </c>
      <c r="K1888" s="75">
        <f>'Activity rawdata'!AC1887</f>
        <v>93.93</v>
      </c>
      <c r="L1888" s="75">
        <f>'Activity rawdata'!AD1887</f>
        <v>122.39</v>
      </c>
      <c r="M1888" s="76">
        <f>'Activity rawdata'!AE1887</f>
        <v>11.862206925970034</v>
      </c>
      <c r="N1888" s="83">
        <f>'Activity rawdata'!T1887+'Activity rawdata'!U1887</f>
        <v>11.76</v>
      </c>
      <c r="O1888" s="80">
        <f>'Activity rawdata'!V1887</f>
        <v>68.39</v>
      </c>
      <c r="P1888" s="80">
        <f>'Activity rawdata'!W1887</f>
        <v>13.57</v>
      </c>
      <c r="Q1888" s="80">
        <f>'Activity rawdata'!X1887</f>
        <v>0</v>
      </c>
      <c r="R1888" s="84">
        <f t="shared" si="300"/>
        <v>93.72</v>
      </c>
      <c r="S1888" s="80">
        <f>'Activity rawdata'!Z1887</f>
        <v>0</v>
      </c>
      <c r="T1888" s="80">
        <f>'Activity rawdata'!AA1887</f>
        <v>0</v>
      </c>
      <c r="U1888" s="80">
        <f t="shared" si="301"/>
        <v>0</v>
      </c>
      <c r="V1888" s="81">
        <f t="shared" si="302"/>
        <v>794.74079999999992</v>
      </c>
      <c r="W1888" s="75">
        <f t="shared" si="303"/>
        <v>4621.7961999999998</v>
      </c>
      <c r="X1888" s="75">
        <f t="shared" si="304"/>
        <v>917.06060000000002</v>
      </c>
      <c r="Y1888" s="75">
        <f t="shared" si="305"/>
        <v>0</v>
      </c>
      <c r="Z1888" s="82">
        <f t="shared" si="306"/>
        <v>6333.5975999999991</v>
      </c>
      <c r="AA1888" s="75">
        <f t="shared" si="307"/>
        <v>0</v>
      </c>
      <c r="AB1888" s="75">
        <f t="shared" si="308"/>
        <v>0</v>
      </c>
      <c r="AC1888" s="82">
        <f t="shared" si="309"/>
        <v>0</v>
      </c>
    </row>
    <row r="1889" spans="1:29" x14ac:dyDescent="0.35">
      <c r="A1889" s="70" t="str">
        <f>'Activity rawdata'!A1888</f>
        <v>BH6125-1-358</v>
      </c>
      <c r="B1889" s="71" t="str">
        <f>'Activity rawdata'!B1888</f>
        <v>LB</v>
      </c>
      <c r="C1889" s="71" t="str">
        <f>IF('Activity rawdata'!C1888="PY","Planted",IF('Activity rawdata'!C1888="NY","Nat/Convert",IF('Activity rawdata'!C1888="NN","Nat/Nonconvert",IF('Activity rawdata'!C1888="OY","Planted"))))</f>
        <v>Planted</v>
      </c>
      <c r="D1889" s="70" t="str">
        <f>'Activity rawdata'!D1888</f>
        <v>STP2</v>
      </c>
      <c r="E1889" s="72" t="str">
        <f>'Activity rawdata'!E1888</f>
        <v>73</v>
      </c>
      <c r="F1889" s="73" t="str">
        <f>'Activity rawdata'!L1888</f>
        <v>MT1</v>
      </c>
      <c r="G1889" s="72" t="str">
        <f>'Activity rawdata'!R1888</f>
        <v>2074</v>
      </c>
      <c r="H1889" s="72" t="str">
        <f>IF('Activity rawdata'!P1888="AHTHIN1","1st Thin",IF('Activity rawdata'!P1888="AHCC","Clearcut",IF('Activity rawdata'!P1888="AHTHSMZ","SMZ Thin",IF('Activity rawdata'!P1888="AHTHIN2","2nd Thin",IF('Activity rawdata'!P1888="AFERTE","Early Fert",IF('Activity rawdata'!P1888="AFERTM","Mid Fert",IF('Activity rawdata'!P1888="AFERTL","Late Fert",  IF('Activity rawdata'!P1888="ASP","Site Prep", IF('Activity rawdata'!P1888="APLT","Plant",  IF('Activity rawdata'!P1888="ANREG","Natural Regeneration"))))))))))</f>
        <v>Clearcut</v>
      </c>
      <c r="I1889" s="74">
        <f>'Activity rawdata'!O1888</f>
        <v>47.44</v>
      </c>
      <c r="J1889" s="75">
        <f>'Activity rawdata'!N1888</f>
        <v>24</v>
      </c>
      <c r="K1889" s="75">
        <f>'Activity rawdata'!AC1888</f>
        <v>103.12</v>
      </c>
      <c r="L1889" s="75">
        <f>'Activity rawdata'!AD1888</f>
        <v>187.04</v>
      </c>
      <c r="M1889" s="76">
        <f>'Activity rawdata'!AE1888</f>
        <v>10.054037648112146</v>
      </c>
      <c r="N1889" s="83">
        <f>'Activity rawdata'!T1888+'Activity rawdata'!U1888</f>
        <v>17.82</v>
      </c>
      <c r="O1889" s="80">
        <f>'Activity rawdata'!V1888</f>
        <v>66.31</v>
      </c>
      <c r="P1889" s="80">
        <f>'Activity rawdata'!W1888</f>
        <v>0.19</v>
      </c>
      <c r="Q1889" s="80">
        <f>'Activity rawdata'!X1888</f>
        <v>0</v>
      </c>
      <c r="R1889" s="84">
        <f t="shared" si="300"/>
        <v>84.32</v>
      </c>
      <c r="S1889" s="80">
        <f>'Activity rawdata'!Z1888</f>
        <v>0</v>
      </c>
      <c r="T1889" s="80">
        <f>'Activity rawdata'!AA1888</f>
        <v>0</v>
      </c>
      <c r="U1889" s="80">
        <f t="shared" si="301"/>
        <v>0</v>
      </c>
      <c r="V1889" s="81">
        <f t="shared" si="302"/>
        <v>845.38080000000002</v>
      </c>
      <c r="W1889" s="75">
        <f t="shared" si="303"/>
        <v>3145.7464</v>
      </c>
      <c r="X1889" s="75">
        <f t="shared" si="304"/>
        <v>9.0136000000000003</v>
      </c>
      <c r="Y1889" s="75">
        <f t="shared" si="305"/>
        <v>0</v>
      </c>
      <c r="Z1889" s="82">
        <f t="shared" si="306"/>
        <v>4000.1408000000001</v>
      </c>
      <c r="AA1889" s="75">
        <f t="shared" si="307"/>
        <v>0</v>
      </c>
      <c r="AB1889" s="75">
        <f t="shared" si="308"/>
        <v>0</v>
      </c>
      <c r="AC1889" s="82">
        <f t="shared" si="309"/>
        <v>0</v>
      </c>
    </row>
    <row r="1890" spans="1:29" x14ac:dyDescent="0.35">
      <c r="A1890" s="70" t="str">
        <f>'Activity rawdata'!A1889</f>
        <v>BH6125-1-335</v>
      </c>
      <c r="B1890" s="71" t="str">
        <f>'Activity rawdata'!B1889</f>
        <v>LB</v>
      </c>
      <c r="C1890" s="71" t="str">
        <f>IF('Activity rawdata'!C1889="PY","Planted",IF('Activity rawdata'!C1889="NY","Nat/Convert",IF('Activity rawdata'!C1889="NN","Nat/Nonconvert",IF('Activity rawdata'!C1889="OY","Planted"))))</f>
        <v>Planted</v>
      </c>
      <c r="D1890" s="70" t="str">
        <f>'Activity rawdata'!D1889</f>
        <v>STP2</v>
      </c>
      <c r="E1890" s="72" t="str">
        <f>'Activity rawdata'!E1889</f>
        <v>73</v>
      </c>
      <c r="F1890" s="73" t="str">
        <f>'Activity rawdata'!L1889</f>
        <v>MT1</v>
      </c>
      <c r="G1890" s="72" t="str">
        <f>'Activity rawdata'!R1889</f>
        <v>2074</v>
      </c>
      <c r="H1890" s="72" t="str">
        <f>IF('Activity rawdata'!P1889="AHTHIN1","1st Thin",IF('Activity rawdata'!P1889="AHCC","Clearcut",IF('Activity rawdata'!P1889="AHTHSMZ","SMZ Thin",IF('Activity rawdata'!P1889="AHTHIN2","2nd Thin",IF('Activity rawdata'!P1889="AFERTE","Early Fert",IF('Activity rawdata'!P1889="AFERTM","Mid Fert",IF('Activity rawdata'!P1889="AFERTL","Late Fert",  IF('Activity rawdata'!P1889="ASP","Site Prep", IF('Activity rawdata'!P1889="APLT","Plant",  IF('Activity rawdata'!P1889="ANREG","Natural Regeneration"))))))))))</f>
        <v>Clearcut</v>
      </c>
      <c r="I1890" s="74">
        <f>'Activity rawdata'!O1889</f>
        <v>45.29</v>
      </c>
      <c r="J1890" s="75">
        <f>'Activity rawdata'!N1889</f>
        <v>24</v>
      </c>
      <c r="K1890" s="75">
        <f>'Activity rawdata'!AC1889</f>
        <v>103.12</v>
      </c>
      <c r="L1890" s="75">
        <f>'Activity rawdata'!AD1889</f>
        <v>187.04</v>
      </c>
      <c r="M1890" s="76">
        <f>'Activity rawdata'!AE1889</f>
        <v>10.054037648112146</v>
      </c>
      <c r="N1890" s="83">
        <f>'Activity rawdata'!T1889+'Activity rawdata'!U1889</f>
        <v>17.82</v>
      </c>
      <c r="O1890" s="80">
        <f>'Activity rawdata'!V1889</f>
        <v>66.31</v>
      </c>
      <c r="P1890" s="80">
        <f>'Activity rawdata'!W1889</f>
        <v>0.19</v>
      </c>
      <c r="Q1890" s="80">
        <f>'Activity rawdata'!X1889</f>
        <v>0</v>
      </c>
      <c r="R1890" s="84">
        <f t="shared" si="300"/>
        <v>84.32</v>
      </c>
      <c r="S1890" s="80">
        <f>'Activity rawdata'!Z1889</f>
        <v>0</v>
      </c>
      <c r="T1890" s="80">
        <f>'Activity rawdata'!AA1889</f>
        <v>0</v>
      </c>
      <c r="U1890" s="80">
        <f t="shared" si="301"/>
        <v>0</v>
      </c>
      <c r="V1890" s="81">
        <f t="shared" si="302"/>
        <v>807.06780000000003</v>
      </c>
      <c r="W1890" s="75">
        <f t="shared" si="303"/>
        <v>3003.1799000000001</v>
      </c>
      <c r="X1890" s="75">
        <f t="shared" si="304"/>
        <v>8.6051000000000002</v>
      </c>
      <c r="Y1890" s="75">
        <f t="shared" si="305"/>
        <v>0</v>
      </c>
      <c r="Z1890" s="82">
        <f t="shared" si="306"/>
        <v>3818.8528000000001</v>
      </c>
      <c r="AA1890" s="75">
        <f t="shared" si="307"/>
        <v>0</v>
      </c>
      <c r="AB1890" s="75">
        <f t="shared" si="308"/>
        <v>0</v>
      </c>
      <c r="AC1890" s="82">
        <f t="shared" si="309"/>
        <v>0</v>
      </c>
    </row>
    <row r="1891" spans="1:29" x14ac:dyDescent="0.35">
      <c r="A1891" s="70" t="str">
        <f>'Activity rawdata'!A1890</f>
        <v>BH6112-1-334</v>
      </c>
      <c r="B1891" s="71" t="str">
        <f>'Activity rawdata'!B1890</f>
        <v>LB</v>
      </c>
      <c r="C1891" s="71" t="str">
        <f>IF('Activity rawdata'!C1890="PY","Planted",IF('Activity rawdata'!C1890="NY","Nat/Convert",IF('Activity rawdata'!C1890="NN","Nat/Nonconvert",IF('Activity rawdata'!C1890="OY","Planted"))))</f>
        <v>Planted</v>
      </c>
      <c r="D1891" s="70" t="str">
        <f>'Activity rawdata'!D1890</f>
        <v>STP2</v>
      </c>
      <c r="E1891" s="72" t="str">
        <f>'Activity rawdata'!E1890</f>
        <v>71</v>
      </c>
      <c r="F1891" s="73" t="str">
        <f>'Activity rawdata'!L1890</f>
        <v>MT1</v>
      </c>
      <c r="G1891" s="72" t="str">
        <f>'Activity rawdata'!R1890</f>
        <v>2074</v>
      </c>
      <c r="H1891" s="72" t="str">
        <f>IF('Activity rawdata'!P1890="AHTHIN1","1st Thin",IF('Activity rawdata'!P1890="AHCC","Clearcut",IF('Activity rawdata'!P1890="AHTHSMZ","SMZ Thin",IF('Activity rawdata'!P1890="AHTHIN2","2nd Thin",IF('Activity rawdata'!P1890="AFERTE","Early Fert",IF('Activity rawdata'!P1890="AFERTM","Mid Fert",IF('Activity rawdata'!P1890="AFERTL","Late Fert",  IF('Activity rawdata'!P1890="ASP","Site Prep", IF('Activity rawdata'!P1890="APLT","Plant",  IF('Activity rawdata'!P1890="ANREG","Natural Regeneration"))))))))))</f>
        <v>Clearcut</v>
      </c>
      <c r="I1891" s="74">
        <f>'Activity rawdata'!O1890</f>
        <v>122.14</v>
      </c>
      <c r="J1891" s="75">
        <f>'Activity rawdata'!N1890</f>
        <v>24</v>
      </c>
      <c r="K1891" s="75">
        <f>'Activity rawdata'!AC1890</f>
        <v>103.12</v>
      </c>
      <c r="L1891" s="75">
        <f>'Activity rawdata'!AD1890</f>
        <v>187.04</v>
      </c>
      <c r="M1891" s="76">
        <f>'Activity rawdata'!AE1890</f>
        <v>10.054037648112146</v>
      </c>
      <c r="N1891" s="83">
        <f>'Activity rawdata'!T1890+'Activity rawdata'!U1890</f>
        <v>17.82</v>
      </c>
      <c r="O1891" s="80">
        <f>'Activity rawdata'!V1890</f>
        <v>66.31</v>
      </c>
      <c r="P1891" s="80">
        <f>'Activity rawdata'!W1890</f>
        <v>0.19</v>
      </c>
      <c r="Q1891" s="80">
        <f>'Activity rawdata'!X1890</f>
        <v>0</v>
      </c>
      <c r="R1891" s="84">
        <f t="shared" si="300"/>
        <v>84.32</v>
      </c>
      <c r="S1891" s="80">
        <f>'Activity rawdata'!Z1890</f>
        <v>0</v>
      </c>
      <c r="T1891" s="80">
        <f>'Activity rawdata'!AA1890</f>
        <v>0</v>
      </c>
      <c r="U1891" s="80">
        <f t="shared" si="301"/>
        <v>0</v>
      </c>
      <c r="V1891" s="81">
        <f t="shared" si="302"/>
        <v>2176.5347999999999</v>
      </c>
      <c r="W1891" s="75">
        <f t="shared" si="303"/>
        <v>8099.1034</v>
      </c>
      <c r="X1891" s="75">
        <f t="shared" si="304"/>
        <v>23.206600000000002</v>
      </c>
      <c r="Y1891" s="75">
        <f t="shared" si="305"/>
        <v>0</v>
      </c>
      <c r="Z1891" s="82">
        <f t="shared" si="306"/>
        <v>10298.844799999999</v>
      </c>
      <c r="AA1891" s="75">
        <f t="shared" si="307"/>
        <v>0</v>
      </c>
      <c r="AB1891" s="75">
        <f t="shared" si="308"/>
        <v>0</v>
      </c>
      <c r="AC1891" s="82">
        <f t="shared" si="309"/>
        <v>0</v>
      </c>
    </row>
    <row r="1892" spans="1:29" x14ac:dyDescent="0.35">
      <c r="A1892" s="70" t="str">
        <f>'Activity rawdata'!A1891</f>
        <v>BH5140-1-147</v>
      </c>
      <c r="B1892" s="71" t="str">
        <f>'Activity rawdata'!B1891</f>
        <v>LB</v>
      </c>
      <c r="C1892" s="71" t="str">
        <f>IF('Activity rawdata'!C1891="PY","Planted",IF('Activity rawdata'!C1891="NY","Nat/Convert",IF('Activity rawdata'!C1891="NN","Nat/Nonconvert",IF('Activity rawdata'!C1891="OY","Planted"))))</f>
        <v>Planted</v>
      </c>
      <c r="D1892" s="70" t="str">
        <f>'Activity rawdata'!D1891</f>
        <v>STP2</v>
      </c>
      <c r="E1892" s="72" t="str">
        <f>'Activity rawdata'!E1891</f>
        <v>81</v>
      </c>
      <c r="F1892" s="73" t="str">
        <f>'Activity rawdata'!L1891</f>
        <v>MT2</v>
      </c>
      <c r="G1892" s="72" t="str">
        <f>'Activity rawdata'!R1891</f>
        <v>2074</v>
      </c>
      <c r="H1892" s="72" t="str">
        <f>IF('Activity rawdata'!P1891="AHTHIN1","1st Thin",IF('Activity rawdata'!P1891="AHCC","Clearcut",IF('Activity rawdata'!P1891="AHTHSMZ","SMZ Thin",IF('Activity rawdata'!P1891="AHTHIN2","2nd Thin",IF('Activity rawdata'!P1891="AFERTE","Early Fert",IF('Activity rawdata'!P1891="AFERTM","Mid Fert",IF('Activity rawdata'!P1891="AFERTL","Late Fert",  IF('Activity rawdata'!P1891="ASP","Site Prep", IF('Activity rawdata'!P1891="APLT","Plant",  IF('Activity rawdata'!P1891="ANREG","Natural Regeneration"))))))))))</f>
        <v>Clearcut</v>
      </c>
      <c r="I1892" s="74">
        <f>'Activity rawdata'!O1891</f>
        <v>72.11</v>
      </c>
      <c r="J1892" s="75">
        <f>'Activity rawdata'!N1891</f>
        <v>29</v>
      </c>
      <c r="K1892" s="75">
        <f>'Activity rawdata'!AC1891</f>
        <v>101.4</v>
      </c>
      <c r="L1892" s="75">
        <f>'Activity rawdata'!AD1891</f>
        <v>114.73</v>
      </c>
      <c r="M1892" s="76">
        <f>'Activity rawdata'!AE1891</f>
        <v>12.729659368902214</v>
      </c>
      <c r="N1892" s="83">
        <f>'Activity rawdata'!T1891+'Activity rawdata'!U1891</f>
        <v>14.6</v>
      </c>
      <c r="O1892" s="80">
        <f>'Activity rawdata'!V1891</f>
        <v>62.63</v>
      </c>
      <c r="P1892" s="80">
        <f>'Activity rawdata'!W1891</f>
        <v>37.49</v>
      </c>
      <c r="Q1892" s="80">
        <f>'Activity rawdata'!X1891</f>
        <v>0</v>
      </c>
      <c r="R1892" s="84">
        <f t="shared" si="300"/>
        <v>114.72</v>
      </c>
      <c r="S1892" s="80">
        <f>'Activity rawdata'!Z1891</f>
        <v>0</v>
      </c>
      <c r="T1892" s="80">
        <f>'Activity rawdata'!AA1891</f>
        <v>0</v>
      </c>
      <c r="U1892" s="80">
        <f t="shared" si="301"/>
        <v>0</v>
      </c>
      <c r="V1892" s="81">
        <f t="shared" si="302"/>
        <v>1052.806</v>
      </c>
      <c r="W1892" s="75">
        <f t="shared" si="303"/>
        <v>4516.2493000000004</v>
      </c>
      <c r="X1892" s="75">
        <f t="shared" si="304"/>
        <v>2703.4039000000002</v>
      </c>
      <c r="Y1892" s="75">
        <f t="shared" si="305"/>
        <v>0</v>
      </c>
      <c r="Z1892" s="82">
        <f t="shared" si="306"/>
        <v>8272.4592000000011</v>
      </c>
      <c r="AA1892" s="75">
        <f t="shared" si="307"/>
        <v>0</v>
      </c>
      <c r="AB1892" s="75">
        <f t="shared" si="308"/>
        <v>0</v>
      </c>
      <c r="AC1892" s="82">
        <f t="shared" si="309"/>
        <v>0</v>
      </c>
    </row>
    <row r="1893" spans="1:29" x14ac:dyDescent="0.35">
      <c r="A1893" s="70" t="str">
        <f>'Activity rawdata'!A1892</f>
        <v>BH1431-1-26</v>
      </c>
      <c r="B1893" s="71" t="str">
        <f>'Activity rawdata'!B1892</f>
        <v>LB</v>
      </c>
      <c r="C1893" s="71" t="str">
        <f>IF('Activity rawdata'!C1892="PY","Planted",IF('Activity rawdata'!C1892="NY","Nat/Convert",IF('Activity rawdata'!C1892="NN","Nat/Nonconvert",IF('Activity rawdata'!C1892="OY","Planted"))))</f>
        <v>Planted</v>
      </c>
      <c r="D1893" s="70" t="str">
        <f>'Activity rawdata'!D1892</f>
        <v>STP2</v>
      </c>
      <c r="E1893" s="72" t="str">
        <f>'Activity rawdata'!E1892</f>
        <v>82</v>
      </c>
      <c r="F1893" s="73" t="str">
        <f>'Activity rawdata'!L1892</f>
        <v>MT2</v>
      </c>
      <c r="G1893" s="72" t="str">
        <f>'Activity rawdata'!R1892</f>
        <v>2074</v>
      </c>
      <c r="H1893" s="72" t="str">
        <f>IF('Activity rawdata'!P1892="AHTHIN1","1st Thin",IF('Activity rawdata'!P1892="AHCC","Clearcut",IF('Activity rawdata'!P1892="AHTHSMZ","SMZ Thin",IF('Activity rawdata'!P1892="AHTHIN2","2nd Thin",IF('Activity rawdata'!P1892="AFERTE","Early Fert",IF('Activity rawdata'!P1892="AFERTM","Mid Fert",IF('Activity rawdata'!P1892="AFERTL","Late Fert",  IF('Activity rawdata'!P1892="ASP","Site Prep", IF('Activity rawdata'!P1892="APLT","Plant",  IF('Activity rawdata'!P1892="ANREG","Natural Regeneration"))))))))))</f>
        <v>Clearcut</v>
      </c>
      <c r="I1893" s="74">
        <f>'Activity rawdata'!O1892</f>
        <v>17.53</v>
      </c>
      <c r="J1893" s="75">
        <f>'Activity rawdata'!N1892</f>
        <v>28</v>
      </c>
      <c r="K1893" s="75">
        <f>'Activity rawdata'!AC1892</f>
        <v>96.09</v>
      </c>
      <c r="L1893" s="75">
        <f>'Activity rawdata'!AD1892</f>
        <v>101.23</v>
      </c>
      <c r="M1893" s="76">
        <f>'Activity rawdata'!AE1892</f>
        <v>13.192307937618816</v>
      </c>
      <c r="N1893" s="83">
        <f>'Activity rawdata'!T1892+'Activity rawdata'!U1892</f>
        <v>37.39</v>
      </c>
      <c r="O1893" s="80">
        <f>'Activity rawdata'!V1892</f>
        <v>47.48</v>
      </c>
      <c r="P1893" s="80">
        <f>'Activity rawdata'!W1892</f>
        <v>0</v>
      </c>
      <c r="Q1893" s="80">
        <f>'Activity rawdata'!X1892</f>
        <v>26.13</v>
      </c>
      <c r="R1893" s="84">
        <f t="shared" si="300"/>
        <v>111</v>
      </c>
      <c r="S1893" s="80">
        <f>'Activity rawdata'!Z1892</f>
        <v>0</v>
      </c>
      <c r="T1893" s="80">
        <f>'Activity rawdata'!AA1892</f>
        <v>0</v>
      </c>
      <c r="U1893" s="80">
        <f t="shared" si="301"/>
        <v>0</v>
      </c>
      <c r="V1893" s="81">
        <f t="shared" si="302"/>
        <v>655.44670000000008</v>
      </c>
      <c r="W1893" s="75">
        <f t="shared" si="303"/>
        <v>832.32439999999997</v>
      </c>
      <c r="X1893" s="75">
        <f t="shared" si="304"/>
        <v>0</v>
      </c>
      <c r="Y1893" s="75">
        <f t="shared" si="305"/>
        <v>458.05889999999999</v>
      </c>
      <c r="Z1893" s="82">
        <f t="shared" si="306"/>
        <v>1945.83</v>
      </c>
      <c r="AA1893" s="75">
        <f t="shared" si="307"/>
        <v>0</v>
      </c>
      <c r="AB1893" s="75">
        <f t="shared" si="308"/>
        <v>0</v>
      </c>
      <c r="AC1893" s="82">
        <f t="shared" si="309"/>
        <v>0</v>
      </c>
    </row>
    <row r="1894" spans="1:29" x14ac:dyDescent="0.35">
      <c r="A1894" s="70" t="str">
        <f>'Activity rawdata'!A1893</f>
        <v>BH1431-1-28</v>
      </c>
      <c r="B1894" s="71" t="str">
        <f>'Activity rawdata'!B1893</f>
        <v>LB</v>
      </c>
      <c r="C1894" s="71" t="str">
        <f>IF('Activity rawdata'!C1893="PY","Planted",IF('Activity rawdata'!C1893="NY","Nat/Convert",IF('Activity rawdata'!C1893="NN","Nat/Nonconvert",IF('Activity rawdata'!C1893="OY","Planted"))))</f>
        <v>Planted</v>
      </c>
      <c r="D1894" s="70" t="str">
        <f>'Activity rawdata'!D1893</f>
        <v>STP2</v>
      </c>
      <c r="E1894" s="72" t="str">
        <f>'Activity rawdata'!E1893</f>
        <v>80</v>
      </c>
      <c r="F1894" s="73" t="str">
        <f>'Activity rawdata'!L1893</f>
        <v>MT2</v>
      </c>
      <c r="G1894" s="72" t="str">
        <f>'Activity rawdata'!R1893</f>
        <v>2074</v>
      </c>
      <c r="H1894" s="72" t="str">
        <f>IF('Activity rawdata'!P1893="AHTHIN1","1st Thin",IF('Activity rawdata'!P1893="AHCC","Clearcut",IF('Activity rawdata'!P1893="AHTHSMZ","SMZ Thin",IF('Activity rawdata'!P1893="AHTHIN2","2nd Thin",IF('Activity rawdata'!P1893="AFERTE","Early Fert",IF('Activity rawdata'!P1893="AFERTM","Mid Fert",IF('Activity rawdata'!P1893="AFERTL","Late Fert",  IF('Activity rawdata'!P1893="ASP","Site Prep", IF('Activity rawdata'!P1893="APLT","Plant",  IF('Activity rawdata'!P1893="ANREG","Natural Regeneration"))))))))))</f>
        <v>Clearcut</v>
      </c>
      <c r="I1894" s="74">
        <f>'Activity rawdata'!O1893</f>
        <v>24.51</v>
      </c>
      <c r="J1894" s="75">
        <f>'Activity rawdata'!N1893</f>
        <v>29</v>
      </c>
      <c r="K1894" s="75">
        <f>'Activity rawdata'!AC1893</f>
        <v>98.46</v>
      </c>
      <c r="L1894" s="75">
        <f>'Activity rawdata'!AD1893</f>
        <v>101.07</v>
      </c>
      <c r="M1894" s="76">
        <f>'Activity rawdata'!AE1893</f>
        <v>13.364572913962801</v>
      </c>
      <c r="N1894" s="83">
        <f>'Activity rawdata'!T1893+'Activity rawdata'!U1893</f>
        <v>39.840000000000003</v>
      </c>
      <c r="O1894" s="80">
        <f>'Activity rawdata'!V1893</f>
        <v>46.92</v>
      </c>
      <c r="P1894" s="80">
        <f>'Activity rawdata'!W1893</f>
        <v>0</v>
      </c>
      <c r="Q1894" s="80">
        <f>'Activity rawdata'!X1893</f>
        <v>30.15</v>
      </c>
      <c r="R1894" s="84">
        <f t="shared" si="300"/>
        <v>116.91</v>
      </c>
      <c r="S1894" s="80">
        <f>'Activity rawdata'!Z1893</f>
        <v>0</v>
      </c>
      <c r="T1894" s="80">
        <f>'Activity rawdata'!AA1893</f>
        <v>0</v>
      </c>
      <c r="U1894" s="80">
        <f t="shared" si="301"/>
        <v>0</v>
      </c>
      <c r="V1894" s="81">
        <f t="shared" si="302"/>
        <v>976.47840000000019</v>
      </c>
      <c r="W1894" s="75">
        <f t="shared" si="303"/>
        <v>1150.0092000000002</v>
      </c>
      <c r="X1894" s="75">
        <f t="shared" si="304"/>
        <v>0</v>
      </c>
      <c r="Y1894" s="75">
        <f t="shared" si="305"/>
        <v>738.97649999999999</v>
      </c>
      <c r="Z1894" s="82">
        <f t="shared" si="306"/>
        <v>2865.4641000000001</v>
      </c>
      <c r="AA1894" s="75">
        <f t="shared" si="307"/>
        <v>0</v>
      </c>
      <c r="AB1894" s="75">
        <f t="shared" si="308"/>
        <v>0</v>
      </c>
      <c r="AC1894" s="82">
        <f t="shared" si="309"/>
        <v>0</v>
      </c>
    </row>
    <row r="1895" spans="1:29" x14ac:dyDescent="0.35">
      <c r="A1895" s="70" t="str">
        <f>'Activity rawdata'!A1894</f>
        <v>BH1435-1-24</v>
      </c>
      <c r="B1895" s="71" t="str">
        <f>'Activity rawdata'!B1894</f>
        <v>LB</v>
      </c>
      <c r="C1895" s="71" t="str">
        <f>IF('Activity rawdata'!C1894="PY","Planted",IF('Activity rawdata'!C1894="NY","Nat/Convert",IF('Activity rawdata'!C1894="NN","Nat/Nonconvert",IF('Activity rawdata'!C1894="OY","Planted"))))</f>
        <v>Planted</v>
      </c>
      <c r="D1895" s="70" t="str">
        <f>'Activity rawdata'!D1894</f>
        <v>STP2</v>
      </c>
      <c r="E1895" s="72" t="str">
        <f>'Activity rawdata'!E1894</f>
        <v>81</v>
      </c>
      <c r="F1895" s="73" t="str">
        <f>'Activity rawdata'!L1894</f>
        <v>MT2</v>
      </c>
      <c r="G1895" s="72" t="str">
        <f>'Activity rawdata'!R1894</f>
        <v>2074</v>
      </c>
      <c r="H1895" s="72" t="str">
        <f>IF('Activity rawdata'!P1894="AHTHIN1","1st Thin",IF('Activity rawdata'!P1894="AHCC","Clearcut",IF('Activity rawdata'!P1894="AHTHSMZ","SMZ Thin",IF('Activity rawdata'!P1894="AHTHIN2","2nd Thin",IF('Activity rawdata'!P1894="AFERTE","Early Fert",IF('Activity rawdata'!P1894="AFERTM","Mid Fert",IF('Activity rawdata'!P1894="AFERTL","Late Fert",  IF('Activity rawdata'!P1894="ASP","Site Prep", IF('Activity rawdata'!P1894="APLT","Plant",  IF('Activity rawdata'!P1894="ANREG","Natural Regeneration"))))))))))</f>
        <v>Clearcut</v>
      </c>
      <c r="I1895" s="74">
        <f>'Activity rawdata'!O1894</f>
        <v>86.12</v>
      </c>
      <c r="J1895" s="75">
        <f>'Activity rawdata'!N1894</f>
        <v>28</v>
      </c>
      <c r="K1895" s="75">
        <f>'Activity rawdata'!AC1894</f>
        <v>96.09</v>
      </c>
      <c r="L1895" s="75">
        <f>'Activity rawdata'!AD1894</f>
        <v>101.23</v>
      </c>
      <c r="M1895" s="76">
        <f>'Activity rawdata'!AE1894</f>
        <v>13.192307937618816</v>
      </c>
      <c r="N1895" s="83">
        <f>'Activity rawdata'!T1894+'Activity rawdata'!U1894</f>
        <v>37.39</v>
      </c>
      <c r="O1895" s="80">
        <f>'Activity rawdata'!V1894</f>
        <v>47.48</v>
      </c>
      <c r="P1895" s="80">
        <f>'Activity rawdata'!W1894</f>
        <v>0</v>
      </c>
      <c r="Q1895" s="80">
        <f>'Activity rawdata'!X1894</f>
        <v>26.13</v>
      </c>
      <c r="R1895" s="84">
        <f t="shared" si="300"/>
        <v>111</v>
      </c>
      <c r="S1895" s="80">
        <f>'Activity rawdata'!Z1894</f>
        <v>0</v>
      </c>
      <c r="T1895" s="80">
        <f>'Activity rawdata'!AA1894</f>
        <v>0</v>
      </c>
      <c r="U1895" s="80">
        <f t="shared" si="301"/>
        <v>0</v>
      </c>
      <c r="V1895" s="81">
        <f t="shared" si="302"/>
        <v>3220.0268000000001</v>
      </c>
      <c r="W1895" s="75">
        <f t="shared" si="303"/>
        <v>4088.9776000000002</v>
      </c>
      <c r="X1895" s="75">
        <f t="shared" si="304"/>
        <v>0</v>
      </c>
      <c r="Y1895" s="75">
        <f t="shared" si="305"/>
        <v>2250.3155999999999</v>
      </c>
      <c r="Z1895" s="82">
        <f t="shared" si="306"/>
        <v>9559.32</v>
      </c>
      <c r="AA1895" s="75">
        <f t="shared" si="307"/>
        <v>0</v>
      </c>
      <c r="AB1895" s="75">
        <f t="shared" si="308"/>
        <v>0</v>
      </c>
      <c r="AC1895" s="82">
        <f t="shared" si="309"/>
        <v>0</v>
      </c>
    </row>
    <row r="1896" spans="1:29" x14ac:dyDescent="0.35">
      <c r="A1896" s="70" t="str">
        <f>'Activity rawdata'!A1895</f>
        <v>BH6112-1-249</v>
      </c>
      <c r="B1896" s="71" t="str">
        <f>'Activity rawdata'!B1895</f>
        <v>LB</v>
      </c>
      <c r="C1896" s="71" t="str">
        <f>IF('Activity rawdata'!C1895="PY","Planted",IF('Activity rawdata'!C1895="NY","Nat/Convert",IF('Activity rawdata'!C1895="NN","Nat/Nonconvert",IF('Activity rawdata'!C1895="OY","Planted"))))</f>
        <v>Planted</v>
      </c>
      <c r="D1896" s="70" t="str">
        <f>'Activity rawdata'!D1895</f>
        <v>STP2</v>
      </c>
      <c r="E1896" s="72" t="str">
        <f>'Activity rawdata'!E1895</f>
        <v>77</v>
      </c>
      <c r="F1896" s="73" t="str">
        <f>'Activity rawdata'!L1895</f>
        <v>MT2</v>
      </c>
      <c r="G1896" s="72" t="str">
        <f>'Activity rawdata'!R1895</f>
        <v>2074</v>
      </c>
      <c r="H1896" s="72" t="str">
        <f>IF('Activity rawdata'!P1895="AHTHIN1","1st Thin",IF('Activity rawdata'!P1895="AHCC","Clearcut",IF('Activity rawdata'!P1895="AHTHSMZ","SMZ Thin",IF('Activity rawdata'!P1895="AHTHIN2","2nd Thin",IF('Activity rawdata'!P1895="AFERTE","Early Fert",IF('Activity rawdata'!P1895="AFERTM","Mid Fert",IF('Activity rawdata'!P1895="AFERTL","Late Fert",  IF('Activity rawdata'!P1895="ASP","Site Prep", IF('Activity rawdata'!P1895="APLT","Plant",  IF('Activity rawdata'!P1895="ANREG","Natural Regeneration"))))))))))</f>
        <v>Clearcut</v>
      </c>
      <c r="I1896" s="74">
        <f>'Activity rawdata'!O1895</f>
        <v>13.12</v>
      </c>
      <c r="J1896" s="75">
        <f>'Activity rawdata'!N1895</f>
        <v>28</v>
      </c>
      <c r="K1896" s="75">
        <f>'Activity rawdata'!AC1895</f>
        <v>96.74</v>
      </c>
      <c r="L1896" s="75">
        <f>'Activity rawdata'!AD1895</f>
        <v>122.2</v>
      </c>
      <c r="M1896" s="76">
        <f>'Activity rawdata'!AE1895</f>
        <v>12.047688788171893</v>
      </c>
      <c r="N1896" s="83">
        <f>'Activity rawdata'!T1895+'Activity rawdata'!U1895</f>
        <v>12.36</v>
      </c>
      <c r="O1896" s="80">
        <f>'Activity rawdata'!V1895</f>
        <v>69.13</v>
      </c>
      <c r="P1896" s="80">
        <f>'Activity rawdata'!W1895</f>
        <v>16.920000000000002</v>
      </c>
      <c r="Q1896" s="80">
        <f>'Activity rawdata'!X1895</f>
        <v>0</v>
      </c>
      <c r="R1896" s="84">
        <f t="shared" si="300"/>
        <v>98.41</v>
      </c>
      <c r="S1896" s="80">
        <f>'Activity rawdata'!Z1895</f>
        <v>0</v>
      </c>
      <c r="T1896" s="80">
        <f>'Activity rawdata'!AA1895</f>
        <v>0</v>
      </c>
      <c r="U1896" s="80">
        <f t="shared" si="301"/>
        <v>0</v>
      </c>
      <c r="V1896" s="81">
        <f t="shared" si="302"/>
        <v>162.16319999999999</v>
      </c>
      <c r="W1896" s="75">
        <f t="shared" si="303"/>
        <v>906.98559999999986</v>
      </c>
      <c r="X1896" s="75">
        <f t="shared" si="304"/>
        <v>221.99040000000002</v>
      </c>
      <c r="Y1896" s="75">
        <f t="shared" si="305"/>
        <v>0</v>
      </c>
      <c r="Z1896" s="82">
        <f t="shared" si="306"/>
        <v>1291.1392000000001</v>
      </c>
      <c r="AA1896" s="75">
        <f t="shared" si="307"/>
        <v>0</v>
      </c>
      <c r="AB1896" s="75">
        <f t="shared" si="308"/>
        <v>0</v>
      </c>
      <c r="AC1896" s="82">
        <f t="shared" si="309"/>
        <v>0</v>
      </c>
    </row>
    <row r="1897" spans="1:29" x14ac:dyDescent="0.35">
      <c r="A1897" s="70" t="str">
        <f>'Activity rawdata'!A1896</f>
        <v>BH6112-1-235</v>
      </c>
      <c r="B1897" s="71" t="str">
        <f>'Activity rawdata'!B1896</f>
        <v>LB</v>
      </c>
      <c r="C1897" s="71" t="str">
        <f>IF('Activity rawdata'!C1896="PY","Planted",IF('Activity rawdata'!C1896="NY","Nat/Convert",IF('Activity rawdata'!C1896="NN","Nat/Nonconvert",IF('Activity rawdata'!C1896="OY","Planted"))))</f>
        <v>Planted</v>
      </c>
      <c r="D1897" s="70" t="str">
        <f>'Activity rawdata'!D1896</f>
        <v>STP2</v>
      </c>
      <c r="E1897" s="72" t="str">
        <f>'Activity rawdata'!E1896</f>
        <v>80</v>
      </c>
      <c r="F1897" s="73" t="str">
        <f>'Activity rawdata'!L1896</f>
        <v>MT2</v>
      </c>
      <c r="G1897" s="72" t="str">
        <f>'Activity rawdata'!R1896</f>
        <v>2074</v>
      </c>
      <c r="H1897" s="72" t="str">
        <f>IF('Activity rawdata'!P1896="AHTHIN1","1st Thin",IF('Activity rawdata'!P1896="AHCC","Clearcut",IF('Activity rawdata'!P1896="AHTHSMZ","SMZ Thin",IF('Activity rawdata'!P1896="AHTHIN2","2nd Thin",IF('Activity rawdata'!P1896="AFERTE","Early Fert",IF('Activity rawdata'!P1896="AFERTM","Mid Fert",IF('Activity rawdata'!P1896="AFERTL","Late Fert",  IF('Activity rawdata'!P1896="ASP","Site Prep", IF('Activity rawdata'!P1896="APLT","Plant",  IF('Activity rawdata'!P1896="ANREG","Natural Regeneration"))))))))))</f>
        <v>Clearcut</v>
      </c>
      <c r="I1897" s="74">
        <f>'Activity rawdata'!O1896</f>
        <v>52.66</v>
      </c>
      <c r="J1897" s="75">
        <f>'Activity rawdata'!N1896</f>
        <v>28</v>
      </c>
      <c r="K1897" s="75">
        <f>'Activity rawdata'!AC1896</f>
        <v>96.23</v>
      </c>
      <c r="L1897" s="75">
        <f>'Activity rawdata'!AD1896</f>
        <v>111.12</v>
      </c>
      <c r="M1897" s="76">
        <f>'Activity rawdata'!AE1896</f>
        <v>12.600721949071181</v>
      </c>
      <c r="N1897" s="83">
        <f>'Activity rawdata'!T1896+'Activity rawdata'!U1896</f>
        <v>14.17</v>
      </c>
      <c r="O1897" s="80">
        <f>'Activity rawdata'!V1896</f>
        <v>60.55</v>
      </c>
      <c r="P1897" s="80">
        <f>'Activity rawdata'!W1896</f>
        <v>32.17</v>
      </c>
      <c r="Q1897" s="80">
        <f>'Activity rawdata'!X1896</f>
        <v>0</v>
      </c>
      <c r="R1897" s="84">
        <f t="shared" si="300"/>
        <v>106.89</v>
      </c>
      <c r="S1897" s="80">
        <f>'Activity rawdata'!Z1896</f>
        <v>0</v>
      </c>
      <c r="T1897" s="80">
        <f>'Activity rawdata'!AA1896</f>
        <v>0</v>
      </c>
      <c r="U1897" s="80">
        <f t="shared" si="301"/>
        <v>0</v>
      </c>
      <c r="V1897" s="81">
        <f t="shared" si="302"/>
        <v>746.19219999999996</v>
      </c>
      <c r="W1897" s="75">
        <f t="shared" si="303"/>
        <v>3188.5629999999996</v>
      </c>
      <c r="X1897" s="75">
        <f t="shared" si="304"/>
        <v>1694.0722000000001</v>
      </c>
      <c r="Y1897" s="75">
        <f t="shared" si="305"/>
        <v>0</v>
      </c>
      <c r="Z1897" s="82">
        <f t="shared" si="306"/>
        <v>5628.8274000000001</v>
      </c>
      <c r="AA1897" s="75">
        <f t="shared" si="307"/>
        <v>0</v>
      </c>
      <c r="AB1897" s="75">
        <f t="shared" si="308"/>
        <v>0</v>
      </c>
      <c r="AC1897" s="82">
        <f t="shared" si="309"/>
        <v>0</v>
      </c>
    </row>
    <row r="1898" spans="1:29" x14ac:dyDescent="0.35">
      <c r="A1898" s="70" t="str">
        <f>'Activity rawdata'!A1897</f>
        <v>BH5135-1-131</v>
      </c>
      <c r="B1898" s="71" t="str">
        <f>'Activity rawdata'!B1897</f>
        <v>LB</v>
      </c>
      <c r="C1898" s="71" t="str">
        <f>IF('Activity rawdata'!C1897="PY","Planted",IF('Activity rawdata'!C1897="NY","Nat/Convert",IF('Activity rawdata'!C1897="NN","Nat/Nonconvert",IF('Activity rawdata'!C1897="OY","Planted"))))</f>
        <v>Planted</v>
      </c>
      <c r="D1898" s="70" t="str">
        <f>'Activity rawdata'!D1897</f>
        <v>STP2</v>
      </c>
      <c r="E1898" s="72" t="str">
        <f>'Activity rawdata'!E1897</f>
        <v>79</v>
      </c>
      <c r="F1898" s="73" t="str">
        <f>'Activity rawdata'!L1897</f>
        <v>MT2</v>
      </c>
      <c r="G1898" s="72" t="str">
        <f>'Activity rawdata'!R1897</f>
        <v>2074</v>
      </c>
      <c r="H1898" s="72" t="str">
        <f>IF('Activity rawdata'!P1897="AHTHIN1","1st Thin",IF('Activity rawdata'!P1897="AHCC","Clearcut",IF('Activity rawdata'!P1897="AHTHSMZ","SMZ Thin",IF('Activity rawdata'!P1897="AHTHIN2","2nd Thin",IF('Activity rawdata'!P1897="AFERTE","Early Fert",IF('Activity rawdata'!P1897="AFERTM","Mid Fert",IF('Activity rawdata'!P1897="AFERTL","Late Fert",  IF('Activity rawdata'!P1897="ASP","Site Prep", IF('Activity rawdata'!P1897="APLT","Plant",  IF('Activity rawdata'!P1897="ANREG","Natural Regeneration"))))))))))</f>
        <v>Clearcut</v>
      </c>
      <c r="I1898" s="74">
        <f>'Activity rawdata'!O1897</f>
        <v>5.8</v>
      </c>
      <c r="J1898" s="75">
        <f>'Activity rawdata'!N1897</f>
        <v>29</v>
      </c>
      <c r="K1898" s="75">
        <f>'Activity rawdata'!AC1897</f>
        <v>99.1</v>
      </c>
      <c r="L1898" s="75">
        <f>'Activity rawdata'!AD1897</f>
        <v>122.02</v>
      </c>
      <c r="M1898" s="76">
        <f>'Activity rawdata'!AE1897</f>
        <v>12.20274732798894</v>
      </c>
      <c r="N1898" s="83">
        <f>'Activity rawdata'!T1897+'Activity rawdata'!U1897</f>
        <v>13.03</v>
      </c>
      <c r="O1898" s="80">
        <f>'Activity rawdata'!V1897</f>
        <v>71.23</v>
      </c>
      <c r="P1898" s="80">
        <f>'Activity rawdata'!W1897</f>
        <v>19.41</v>
      </c>
      <c r="Q1898" s="80">
        <f>'Activity rawdata'!X1897</f>
        <v>0</v>
      </c>
      <c r="R1898" s="84">
        <f t="shared" si="300"/>
        <v>103.67</v>
      </c>
      <c r="S1898" s="80">
        <f>'Activity rawdata'!Z1897</f>
        <v>0</v>
      </c>
      <c r="T1898" s="80">
        <f>'Activity rawdata'!AA1897</f>
        <v>0</v>
      </c>
      <c r="U1898" s="80">
        <f t="shared" si="301"/>
        <v>0</v>
      </c>
      <c r="V1898" s="81">
        <f t="shared" si="302"/>
        <v>75.573999999999998</v>
      </c>
      <c r="W1898" s="75">
        <f t="shared" si="303"/>
        <v>413.13400000000001</v>
      </c>
      <c r="X1898" s="75">
        <f t="shared" si="304"/>
        <v>112.578</v>
      </c>
      <c r="Y1898" s="75">
        <f t="shared" si="305"/>
        <v>0</v>
      </c>
      <c r="Z1898" s="82">
        <f t="shared" si="306"/>
        <v>601.28600000000006</v>
      </c>
      <c r="AA1898" s="75">
        <f t="shared" si="307"/>
        <v>0</v>
      </c>
      <c r="AB1898" s="75">
        <f t="shared" si="308"/>
        <v>0</v>
      </c>
      <c r="AC1898" s="82">
        <f t="shared" si="309"/>
        <v>0</v>
      </c>
    </row>
    <row r="1899" spans="1:29" x14ac:dyDescent="0.35">
      <c r="A1899" s="70" t="str">
        <f>'Activity rawdata'!A1898</f>
        <v>BH5132-1-124</v>
      </c>
      <c r="B1899" s="71" t="str">
        <f>'Activity rawdata'!B1898</f>
        <v>LB</v>
      </c>
      <c r="C1899" s="71" t="str">
        <f>IF('Activity rawdata'!C1898="PY","Planted",IF('Activity rawdata'!C1898="NY","Nat/Convert",IF('Activity rawdata'!C1898="NN","Nat/Nonconvert",IF('Activity rawdata'!C1898="OY","Planted"))))</f>
        <v>Planted</v>
      </c>
      <c r="D1899" s="70" t="str">
        <f>'Activity rawdata'!D1898</f>
        <v>STP2</v>
      </c>
      <c r="E1899" s="72" t="str">
        <f>'Activity rawdata'!E1898</f>
        <v>75</v>
      </c>
      <c r="F1899" s="73" t="str">
        <f>'Activity rawdata'!L1898</f>
        <v>MT2</v>
      </c>
      <c r="G1899" s="72" t="str">
        <f>'Activity rawdata'!R1898</f>
        <v>2074</v>
      </c>
      <c r="H1899" s="72" t="str">
        <f>IF('Activity rawdata'!P1898="AHTHIN1","1st Thin",IF('Activity rawdata'!P1898="AHCC","Clearcut",IF('Activity rawdata'!P1898="AHTHSMZ","SMZ Thin",IF('Activity rawdata'!P1898="AHTHIN2","2nd Thin",IF('Activity rawdata'!P1898="AFERTE","Early Fert",IF('Activity rawdata'!P1898="AFERTM","Mid Fert",IF('Activity rawdata'!P1898="AFERTL","Late Fert",  IF('Activity rawdata'!P1898="ASP","Site Prep", IF('Activity rawdata'!P1898="APLT","Plant",  IF('Activity rawdata'!P1898="ANREG","Natural Regeneration"))))))))))</f>
        <v>Clearcut</v>
      </c>
      <c r="I1899" s="74">
        <f>'Activity rawdata'!O1898</f>
        <v>1.29</v>
      </c>
      <c r="J1899" s="75">
        <f>'Activity rawdata'!N1898</f>
        <v>28</v>
      </c>
      <c r="K1899" s="75">
        <f>'Activity rawdata'!AC1898</f>
        <v>96.74</v>
      </c>
      <c r="L1899" s="75">
        <f>'Activity rawdata'!AD1898</f>
        <v>122.2</v>
      </c>
      <c r="M1899" s="76">
        <f>'Activity rawdata'!AE1898</f>
        <v>12.047688788171893</v>
      </c>
      <c r="N1899" s="83">
        <f>'Activity rawdata'!T1898+'Activity rawdata'!U1898</f>
        <v>12.36</v>
      </c>
      <c r="O1899" s="80">
        <f>'Activity rawdata'!V1898</f>
        <v>69.13</v>
      </c>
      <c r="P1899" s="80">
        <f>'Activity rawdata'!W1898</f>
        <v>16.920000000000002</v>
      </c>
      <c r="Q1899" s="80">
        <f>'Activity rawdata'!X1898</f>
        <v>0</v>
      </c>
      <c r="R1899" s="84">
        <f t="shared" si="300"/>
        <v>98.41</v>
      </c>
      <c r="S1899" s="80">
        <f>'Activity rawdata'!Z1898</f>
        <v>0</v>
      </c>
      <c r="T1899" s="80">
        <f>'Activity rawdata'!AA1898</f>
        <v>0</v>
      </c>
      <c r="U1899" s="80">
        <f t="shared" si="301"/>
        <v>0</v>
      </c>
      <c r="V1899" s="81">
        <f t="shared" si="302"/>
        <v>15.9444</v>
      </c>
      <c r="W1899" s="75">
        <f t="shared" si="303"/>
        <v>89.177700000000002</v>
      </c>
      <c r="X1899" s="75">
        <f t="shared" si="304"/>
        <v>21.826800000000002</v>
      </c>
      <c r="Y1899" s="75">
        <f t="shared" si="305"/>
        <v>0</v>
      </c>
      <c r="Z1899" s="82">
        <f t="shared" si="306"/>
        <v>126.94890000000001</v>
      </c>
      <c r="AA1899" s="75">
        <f t="shared" si="307"/>
        <v>0</v>
      </c>
      <c r="AB1899" s="75">
        <f t="shared" si="308"/>
        <v>0</v>
      </c>
      <c r="AC1899" s="82">
        <f t="shared" si="309"/>
        <v>0</v>
      </c>
    </row>
    <row r="1900" spans="1:29" x14ac:dyDescent="0.35">
      <c r="A1900" s="70" t="str">
        <f>'Activity rawdata'!A1899</f>
        <v>BH5132-1-121</v>
      </c>
      <c r="B1900" s="71" t="str">
        <f>'Activity rawdata'!B1899</f>
        <v>LB</v>
      </c>
      <c r="C1900" s="71" t="str">
        <f>IF('Activity rawdata'!C1899="PY","Planted",IF('Activity rawdata'!C1899="NY","Nat/Convert",IF('Activity rawdata'!C1899="NN","Nat/Nonconvert",IF('Activity rawdata'!C1899="OY","Planted"))))</f>
        <v>Planted</v>
      </c>
      <c r="D1900" s="70" t="str">
        <f>'Activity rawdata'!D1899</f>
        <v>STP2</v>
      </c>
      <c r="E1900" s="72" t="str">
        <f>'Activity rawdata'!E1899</f>
        <v>80</v>
      </c>
      <c r="F1900" s="73" t="str">
        <f>'Activity rawdata'!L1899</f>
        <v>MT2</v>
      </c>
      <c r="G1900" s="72" t="str">
        <f>'Activity rawdata'!R1899</f>
        <v>2074</v>
      </c>
      <c r="H1900" s="72" t="str">
        <f>IF('Activity rawdata'!P1899="AHTHIN1","1st Thin",IF('Activity rawdata'!P1899="AHCC","Clearcut",IF('Activity rawdata'!P1899="AHTHSMZ","SMZ Thin",IF('Activity rawdata'!P1899="AHTHIN2","2nd Thin",IF('Activity rawdata'!P1899="AFERTE","Early Fert",IF('Activity rawdata'!P1899="AFERTM","Mid Fert",IF('Activity rawdata'!P1899="AFERTL","Late Fert",  IF('Activity rawdata'!P1899="ASP","Site Prep", IF('Activity rawdata'!P1899="APLT","Plant",  IF('Activity rawdata'!P1899="ANREG","Natural Regeneration"))))))))))</f>
        <v>Clearcut</v>
      </c>
      <c r="I1900" s="74">
        <f>'Activity rawdata'!O1899</f>
        <v>22.74</v>
      </c>
      <c r="J1900" s="75">
        <f>'Activity rawdata'!N1899</f>
        <v>28</v>
      </c>
      <c r="K1900" s="75">
        <f>'Activity rawdata'!AC1899</f>
        <v>96.23</v>
      </c>
      <c r="L1900" s="75">
        <f>'Activity rawdata'!AD1899</f>
        <v>111.12</v>
      </c>
      <c r="M1900" s="76">
        <f>'Activity rawdata'!AE1899</f>
        <v>12.600721949071181</v>
      </c>
      <c r="N1900" s="83">
        <f>'Activity rawdata'!T1899+'Activity rawdata'!U1899</f>
        <v>14.17</v>
      </c>
      <c r="O1900" s="80">
        <f>'Activity rawdata'!V1899</f>
        <v>60.55</v>
      </c>
      <c r="P1900" s="80">
        <f>'Activity rawdata'!W1899</f>
        <v>32.17</v>
      </c>
      <c r="Q1900" s="80">
        <f>'Activity rawdata'!X1899</f>
        <v>0</v>
      </c>
      <c r="R1900" s="84">
        <f t="shared" si="300"/>
        <v>106.89</v>
      </c>
      <c r="S1900" s="80">
        <f>'Activity rawdata'!Z1899</f>
        <v>0</v>
      </c>
      <c r="T1900" s="80">
        <f>'Activity rawdata'!AA1899</f>
        <v>0</v>
      </c>
      <c r="U1900" s="80">
        <f t="shared" si="301"/>
        <v>0</v>
      </c>
      <c r="V1900" s="81">
        <f t="shared" si="302"/>
        <v>322.22579999999999</v>
      </c>
      <c r="W1900" s="75">
        <f t="shared" si="303"/>
        <v>1376.9069999999999</v>
      </c>
      <c r="X1900" s="75">
        <f t="shared" si="304"/>
        <v>731.54579999999999</v>
      </c>
      <c r="Y1900" s="75">
        <f t="shared" si="305"/>
        <v>0</v>
      </c>
      <c r="Z1900" s="82">
        <f t="shared" si="306"/>
        <v>2430.6785999999997</v>
      </c>
      <c r="AA1900" s="75">
        <f t="shared" si="307"/>
        <v>0</v>
      </c>
      <c r="AB1900" s="75">
        <f t="shared" si="308"/>
        <v>0</v>
      </c>
      <c r="AC1900" s="82">
        <f t="shared" si="309"/>
        <v>0</v>
      </c>
    </row>
    <row r="1901" spans="1:29" x14ac:dyDescent="0.35">
      <c r="A1901" s="70" t="str">
        <f>'Activity rawdata'!A1900</f>
        <v>BH5132-1-116</v>
      </c>
      <c r="B1901" s="71" t="str">
        <f>'Activity rawdata'!B1900</f>
        <v>LB</v>
      </c>
      <c r="C1901" s="71" t="str">
        <f>IF('Activity rawdata'!C1900="PY","Planted",IF('Activity rawdata'!C1900="NY","Nat/Convert",IF('Activity rawdata'!C1900="NN","Nat/Nonconvert",IF('Activity rawdata'!C1900="OY","Planted"))))</f>
        <v>Planted</v>
      </c>
      <c r="D1901" s="70" t="str">
        <f>'Activity rawdata'!D1900</f>
        <v>STP2</v>
      </c>
      <c r="E1901" s="72" t="str">
        <f>'Activity rawdata'!E1900</f>
        <v>82</v>
      </c>
      <c r="F1901" s="73" t="str">
        <f>'Activity rawdata'!L1900</f>
        <v>MT2</v>
      </c>
      <c r="G1901" s="72" t="str">
        <f>'Activity rawdata'!R1900</f>
        <v>2074</v>
      </c>
      <c r="H1901" s="72" t="str">
        <f>IF('Activity rawdata'!P1900="AHTHIN1","1st Thin",IF('Activity rawdata'!P1900="AHCC","Clearcut",IF('Activity rawdata'!P1900="AHTHSMZ","SMZ Thin",IF('Activity rawdata'!P1900="AHTHIN2","2nd Thin",IF('Activity rawdata'!P1900="AFERTE","Early Fert",IF('Activity rawdata'!P1900="AFERTM","Mid Fert",IF('Activity rawdata'!P1900="AFERTL","Late Fert",  IF('Activity rawdata'!P1900="ASP","Site Prep", IF('Activity rawdata'!P1900="APLT","Plant",  IF('Activity rawdata'!P1900="ANREG","Natural Regeneration"))))))))))</f>
        <v>Clearcut</v>
      </c>
      <c r="I1901" s="74">
        <f>'Activity rawdata'!O1900</f>
        <v>12.98</v>
      </c>
      <c r="J1901" s="75">
        <f>'Activity rawdata'!N1900</f>
        <v>28</v>
      </c>
      <c r="K1901" s="75">
        <f>'Activity rawdata'!AC1900</f>
        <v>96.23</v>
      </c>
      <c r="L1901" s="75">
        <f>'Activity rawdata'!AD1900</f>
        <v>111.12</v>
      </c>
      <c r="M1901" s="76">
        <f>'Activity rawdata'!AE1900</f>
        <v>12.600721949071181</v>
      </c>
      <c r="N1901" s="83">
        <f>'Activity rawdata'!T1900+'Activity rawdata'!U1900</f>
        <v>14.17</v>
      </c>
      <c r="O1901" s="80">
        <f>'Activity rawdata'!V1900</f>
        <v>60.55</v>
      </c>
      <c r="P1901" s="80">
        <f>'Activity rawdata'!W1900</f>
        <v>32.17</v>
      </c>
      <c r="Q1901" s="80">
        <f>'Activity rawdata'!X1900</f>
        <v>0</v>
      </c>
      <c r="R1901" s="84">
        <f t="shared" si="300"/>
        <v>106.89</v>
      </c>
      <c r="S1901" s="80">
        <f>'Activity rawdata'!Z1900</f>
        <v>0</v>
      </c>
      <c r="T1901" s="80">
        <f>'Activity rawdata'!AA1900</f>
        <v>0</v>
      </c>
      <c r="U1901" s="80">
        <f t="shared" si="301"/>
        <v>0</v>
      </c>
      <c r="V1901" s="81">
        <f t="shared" si="302"/>
        <v>183.92660000000001</v>
      </c>
      <c r="W1901" s="75">
        <f t="shared" si="303"/>
        <v>785.93899999999996</v>
      </c>
      <c r="X1901" s="75">
        <f t="shared" si="304"/>
        <v>417.56660000000005</v>
      </c>
      <c r="Y1901" s="75">
        <f t="shared" si="305"/>
        <v>0</v>
      </c>
      <c r="Z1901" s="82">
        <f t="shared" si="306"/>
        <v>1387.4322</v>
      </c>
      <c r="AA1901" s="75">
        <f t="shared" si="307"/>
        <v>0</v>
      </c>
      <c r="AB1901" s="75">
        <f t="shared" si="308"/>
        <v>0</v>
      </c>
      <c r="AC1901" s="82">
        <f t="shared" si="309"/>
        <v>0</v>
      </c>
    </row>
    <row r="1902" spans="1:29" x14ac:dyDescent="0.35">
      <c r="A1902" s="70" t="str">
        <f>'Activity rawdata'!A1901</f>
        <v>BH2046-1-64</v>
      </c>
      <c r="B1902" s="71" t="str">
        <f>'Activity rawdata'!B1901</f>
        <v>LB</v>
      </c>
      <c r="C1902" s="71" t="str">
        <f>IF('Activity rawdata'!C1901="PY","Planted",IF('Activity rawdata'!C1901="NY","Nat/Convert",IF('Activity rawdata'!C1901="NN","Nat/Nonconvert",IF('Activity rawdata'!C1901="OY","Planted"))))</f>
        <v>Planted</v>
      </c>
      <c r="D1902" s="70" t="str">
        <f>'Activity rawdata'!D1901</f>
        <v>STP2</v>
      </c>
      <c r="E1902" s="72" t="str">
        <f>'Activity rawdata'!E1901</f>
        <v>68</v>
      </c>
      <c r="F1902" s="73" t="str">
        <f>'Activity rawdata'!L1901</f>
        <v>MT1</v>
      </c>
      <c r="G1902" s="72" t="str">
        <f>'Activity rawdata'!R1901</f>
        <v>2074</v>
      </c>
      <c r="H1902" s="72" t="str">
        <f>IF('Activity rawdata'!P1901="AHTHIN1","1st Thin",IF('Activity rawdata'!P1901="AHCC","Clearcut",IF('Activity rawdata'!P1901="AHTHSMZ","SMZ Thin",IF('Activity rawdata'!P1901="AHTHIN2","2nd Thin",IF('Activity rawdata'!P1901="AFERTE","Early Fert",IF('Activity rawdata'!P1901="AFERTM","Mid Fert",IF('Activity rawdata'!P1901="AFERTL","Late Fert",  IF('Activity rawdata'!P1901="ASP","Site Prep", IF('Activity rawdata'!P1901="APLT","Plant",  IF('Activity rawdata'!P1901="ANREG","Natural Regeneration"))))))))))</f>
        <v>Clearcut</v>
      </c>
      <c r="I1902" s="74">
        <f>'Activity rawdata'!O1901</f>
        <v>88.81</v>
      </c>
      <c r="J1902" s="75">
        <f>'Activity rawdata'!N1901</f>
        <v>24</v>
      </c>
      <c r="K1902" s="75">
        <f>'Activity rawdata'!AC1901</f>
        <v>94.31</v>
      </c>
      <c r="L1902" s="75">
        <f>'Activity rawdata'!AD1901</f>
        <v>185.3</v>
      </c>
      <c r="M1902" s="76">
        <f>'Activity rawdata'!AE1901</f>
        <v>9.660007523288451</v>
      </c>
      <c r="N1902" s="83">
        <f>'Activity rawdata'!T1901+'Activity rawdata'!U1901</f>
        <v>16.14</v>
      </c>
      <c r="O1902" s="80">
        <f>'Activity rawdata'!V1901</f>
        <v>51.99</v>
      </c>
      <c r="P1902" s="80">
        <f>'Activity rawdata'!W1901</f>
        <v>0</v>
      </c>
      <c r="Q1902" s="80">
        <f>'Activity rawdata'!X1901</f>
        <v>0</v>
      </c>
      <c r="R1902" s="84">
        <f t="shared" si="300"/>
        <v>68.13</v>
      </c>
      <c r="S1902" s="80">
        <f>'Activity rawdata'!Z1901</f>
        <v>0</v>
      </c>
      <c r="T1902" s="80">
        <f>'Activity rawdata'!AA1901</f>
        <v>0</v>
      </c>
      <c r="U1902" s="80">
        <f t="shared" si="301"/>
        <v>0</v>
      </c>
      <c r="V1902" s="81">
        <f t="shared" si="302"/>
        <v>1433.3934000000002</v>
      </c>
      <c r="W1902" s="75">
        <f t="shared" si="303"/>
        <v>4617.2319000000007</v>
      </c>
      <c r="X1902" s="75">
        <f t="shared" si="304"/>
        <v>0</v>
      </c>
      <c r="Y1902" s="75">
        <f t="shared" si="305"/>
        <v>0</v>
      </c>
      <c r="Z1902" s="82">
        <f t="shared" si="306"/>
        <v>6050.6253000000006</v>
      </c>
      <c r="AA1902" s="75">
        <f t="shared" si="307"/>
        <v>0</v>
      </c>
      <c r="AB1902" s="75">
        <f t="shared" si="308"/>
        <v>0</v>
      </c>
      <c r="AC1902" s="82">
        <f t="shared" si="309"/>
        <v>0</v>
      </c>
    </row>
    <row r="1903" spans="1:29" x14ac:dyDescent="0.35">
      <c r="A1903" s="70" t="str">
        <f>'Activity rawdata'!A1902</f>
        <v>BH5135-1-137</v>
      </c>
      <c r="B1903" s="71" t="str">
        <f>'Activity rawdata'!B1902</f>
        <v>LB</v>
      </c>
      <c r="C1903" s="71" t="str">
        <f>IF('Activity rawdata'!C1902="PY","Planted",IF('Activity rawdata'!C1902="NY","Nat/Convert",IF('Activity rawdata'!C1902="NN","Nat/Nonconvert",IF('Activity rawdata'!C1902="OY","Planted"))))</f>
        <v>Planted</v>
      </c>
      <c r="D1903" s="70" t="str">
        <f>'Activity rawdata'!D1902</f>
        <v>STP2</v>
      </c>
      <c r="E1903" s="72" t="str">
        <f>'Activity rawdata'!E1902</f>
        <v>80</v>
      </c>
      <c r="F1903" s="73" t="str">
        <f>'Activity rawdata'!L1902</f>
        <v>MT2</v>
      </c>
      <c r="G1903" s="72" t="str">
        <f>'Activity rawdata'!R1902</f>
        <v>2074</v>
      </c>
      <c r="H1903" s="72" t="str">
        <f>IF('Activity rawdata'!P1902="AHTHIN1","1st Thin",IF('Activity rawdata'!P1902="AHCC","Clearcut",IF('Activity rawdata'!P1902="AHTHSMZ","SMZ Thin",IF('Activity rawdata'!P1902="AHTHIN2","2nd Thin",IF('Activity rawdata'!P1902="AFERTE","Early Fert",IF('Activity rawdata'!P1902="AFERTM","Mid Fert",IF('Activity rawdata'!P1902="AFERTL","Late Fert",  IF('Activity rawdata'!P1902="ASP","Site Prep", IF('Activity rawdata'!P1902="APLT","Plant",  IF('Activity rawdata'!P1902="ANREG","Natural Regeneration"))))))))))</f>
        <v>Clearcut</v>
      </c>
      <c r="I1903" s="74">
        <f>'Activity rawdata'!O1902</f>
        <v>5.54</v>
      </c>
      <c r="J1903" s="75">
        <f>'Activity rawdata'!N1902</f>
        <v>29</v>
      </c>
      <c r="K1903" s="75">
        <f>'Activity rawdata'!AC1902</f>
        <v>101.4</v>
      </c>
      <c r="L1903" s="75">
        <f>'Activity rawdata'!AD1902</f>
        <v>114.73</v>
      </c>
      <c r="M1903" s="76">
        <f>'Activity rawdata'!AE1902</f>
        <v>12.729659368902214</v>
      </c>
      <c r="N1903" s="83">
        <f>'Activity rawdata'!T1902+'Activity rawdata'!U1902</f>
        <v>14.6</v>
      </c>
      <c r="O1903" s="80">
        <f>'Activity rawdata'!V1902</f>
        <v>62.63</v>
      </c>
      <c r="P1903" s="80">
        <f>'Activity rawdata'!W1902</f>
        <v>37.49</v>
      </c>
      <c r="Q1903" s="80">
        <f>'Activity rawdata'!X1902</f>
        <v>0</v>
      </c>
      <c r="R1903" s="84">
        <f t="shared" si="300"/>
        <v>114.72</v>
      </c>
      <c r="S1903" s="80">
        <f>'Activity rawdata'!Z1902</f>
        <v>0</v>
      </c>
      <c r="T1903" s="80">
        <f>'Activity rawdata'!AA1902</f>
        <v>0</v>
      </c>
      <c r="U1903" s="80">
        <f t="shared" si="301"/>
        <v>0</v>
      </c>
      <c r="V1903" s="81">
        <f t="shared" si="302"/>
        <v>80.884</v>
      </c>
      <c r="W1903" s="75">
        <f t="shared" si="303"/>
        <v>346.97020000000003</v>
      </c>
      <c r="X1903" s="75">
        <f t="shared" si="304"/>
        <v>207.69460000000001</v>
      </c>
      <c r="Y1903" s="75">
        <f t="shared" si="305"/>
        <v>0</v>
      </c>
      <c r="Z1903" s="82">
        <f t="shared" si="306"/>
        <v>635.54880000000003</v>
      </c>
      <c r="AA1903" s="75">
        <f t="shared" si="307"/>
        <v>0</v>
      </c>
      <c r="AB1903" s="75">
        <f t="shared" si="308"/>
        <v>0</v>
      </c>
      <c r="AC1903" s="82">
        <f t="shared" si="309"/>
        <v>0</v>
      </c>
    </row>
    <row r="1904" spans="1:29" x14ac:dyDescent="0.35">
      <c r="A1904" s="70" t="str">
        <f>'Activity rawdata'!A1903</f>
        <v>BH6125-1-321</v>
      </c>
      <c r="B1904" s="71" t="str">
        <f>'Activity rawdata'!B1903</f>
        <v>LB</v>
      </c>
      <c r="C1904" s="71" t="str">
        <f>IF('Activity rawdata'!C1903="PY","Planted",IF('Activity rawdata'!C1903="NY","Nat/Convert",IF('Activity rawdata'!C1903="NN","Nat/Nonconvert",IF('Activity rawdata'!C1903="OY","Planted"))))</f>
        <v>Planted</v>
      </c>
      <c r="D1904" s="70" t="str">
        <f>'Activity rawdata'!D1903</f>
        <v>STP2</v>
      </c>
      <c r="E1904" s="72" t="str">
        <f>'Activity rawdata'!E1903</f>
        <v>70</v>
      </c>
      <c r="F1904" s="73" t="str">
        <f>'Activity rawdata'!L1903</f>
        <v>MT1</v>
      </c>
      <c r="G1904" s="72" t="str">
        <f>'Activity rawdata'!R1903</f>
        <v>2074</v>
      </c>
      <c r="H1904" s="72" t="str">
        <f>IF('Activity rawdata'!P1903="AHTHIN1","1st Thin",IF('Activity rawdata'!P1903="AHCC","Clearcut",IF('Activity rawdata'!P1903="AHTHSMZ","SMZ Thin",IF('Activity rawdata'!P1903="AHTHIN2","2nd Thin",IF('Activity rawdata'!P1903="AFERTE","Early Fert",IF('Activity rawdata'!P1903="AFERTM","Mid Fert",IF('Activity rawdata'!P1903="AFERTL","Late Fert",  IF('Activity rawdata'!P1903="ASP","Site Prep", IF('Activity rawdata'!P1903="APLT","Plant",  IF('Activity rawdata'!P1903="ANREG","Natural Regeneration"))))))))))</f>
        <v>Clearcut</v>
      </c>
      <c r="I1904" s="74">
        <f>'Activity rawdata'!O1903</f>
        <v>32.64</v>
      </c>
      <c r="J1904" s="75">
        <f>'Activity rawdata'!N1903</f>
        <v>24</v>
      </c>
      <c r="K1904" s="75">
        <f>'Activity rawdata'!AC1903</f>
        <v>103.12</v>
      </c>
      <c r="L1904" s="75">
        <f>'Activity rawdata'!AD1903</f>
        <v>187.04</v>
      </c>
      <c r="M1904" s="76">
        <f>'Activity rawdata'!AE1903</f>
        <v>10.054037648112146</v>
      </c>
      <c r="N1904" s="83">
        <f>'Activity rawdata'!T1903+'Activity rawdata'!U1903</f>
        <v>17.82</v>
      </c>
      <c r="O1904" s="80">
        <f>'Activity rawdata'!V1903</f>
        <v>66.31</v>
      </c>
      <c r="P1904" s="80">
        <f>'Activity rawdata'!W1903</f>
        <v>0.19</v>
      </c>
      <c r="Q1904" s="80">
        <f>'Activity rawdata'!X1903</f>
        <v>0</v>
      </c>
      <c r="R1904" s="84">
        <f t="shared" si="300"/>
        <v>84.32</v>
      </c>
      <c r="S1904" s="80">
        <f>'Activity rawdata'!Z1903</f>
        <v>0</v>
      </c>
      <c r="T1904" s="80">
        <f>'Activity rawdata'!AA1903</f>
        <v>0</v>
      </c>
      <c r="U1904" s="80">
        <f t="shared" si="301"/>
        <v>0</v>
      </c>
      <c r="V1904" s="81">
        <f t="shared" si="302"/>
        <v>581.64480000000003</v>
      </c>
      <c r="W1904" s="75">
        <f t="shared" si="303"/>
        <v>2164.3584000000001</v>
      </c>
      <c r="X1904" s="75">
        <f t="shared" si="304"/>
        <v>6.2016</v>
      </c>
      <c r="Y1904" s="75">
        <f t="shared" si="305"/>
        <v>0</v>
      </c>
      <c r="Z1904" s="82">
        <f t="shared" si="306"/>
        <v>2752.2048</v>
      </c>
      <c r="AA1904" s="75">
        <f t="shared" si="307"/>
        <v>0</v>
      </c>
      <c r="AB1904" s="75">
        <f t="shared" si="308"/>
        <v>0</v>
      </c>
      <c r="AC1904" s="82">
        <f t="shared" si="309"/>
        <v>0</v>
      </c>
    </row>
    <row r="1905" spans="1:29" x14ac:dyDescent="0.35">
      <c r="A1905" s="70" t="str">
        <f>'Activity rawdata'!A1904</f>
        <v>BH6125-1-320</v>
      </c>
      <c r="B1905" s="71" t="str">
        <f>'Activity rawdata'!B1904</f>
        <v>LB</v>
      </c>
      <c r="C1905" s="71" t="str">
        <f>IF('Activity rawdata'!C1904="PY","Planted",IF('Activity rawdata'!C1904="NY","Nat/Convert",IF('Activity rawdata'!C1904="NN","Nat/Nonconvert",IF('Activity rawdata'!C1904="OY","Planted"))))</f>
        <v>Planted</v>
      </c>
      <c r="D1905" s="70" t="str">
        <f>'Activity rawdata'!D1904</f>
        <v>STP2</v>
      </c>
      <c r="E1905" s="72" t="str">
        <f>'Activity rawdata'!E1904</f>
        <v>79</v>
      </c>
      <c r="F1905" s="73" t="str">
        <f>'Activity rawdata'!L1904</f>
        <v>MT1</v>
      </c>
      <c r="G1905" s="72" t="str">
        <f>'Activity rawdata'!R1904</f>
        <v>2074</v>
      </c>
      <c r="H1905" s="72" t="str">
        <f>IF('Activity rawdata'!P1904="AHTHIN1","1st Thin",IF('Activity rawdata'!P1904="AHCC","Clearcut",IF('Activity rawdata'!P1904="AHTHSMZ","SMZ Thin",IF('Activity rawdata'!P1904="AHTHIN2","2nd Thin",IF('Activity rawdata'!P1904="AFERTE","Early Fert",IF('Activity rawdata'!P1904="AFERTM","Mid Fert",IF('Activity rawdata'!P1904="AFERTL","Late Fert",  IF('Activity rawdata'!P1904="ASP","Site Prep", IF('Activity rawdata'!P1904="APLT","Plant",  IF('Activity rawdata'!P1904="ANREG","Natural Regeneration"))))))))))</f>
        <v>Clearcut</v>
      </c>
      <c r="I1905" s="74">
        <f>'Activity rawdata'!O1904</f>
        <v>34.116399999999999</v>
      </c>
      <c r="J1905" s="75">
        <f>'Activity rawdata'!N1904</f>
        <v>24</v>
      </c>
      <c r="K1905" s="75">
        <f>'Activity rawdata'!AC1904</f>
        <v>108.67</v>
      </c>
      <c r="L1905" s="75">
        <f>'Activity rawdata'!AD1904</f>
        <v>182.5</v>
      </c>
      <c r="M1905" s="76">
        <f>'Activity rawdata'!AE1904</f>
        <v>10.448638432971334</v>
      </c>
      <c r="N1905" s="83">
        <f>'Activity rawdata'!T1904+'Activity rawdata'!U1904</f>
        <v>16.440000000000001</v>
      </c>
      <c r="O1905" s="80">
        <f>'Activity rawdata'!V1904</f>
        <v>78.47</v>
      </c>
      <c r="P1905" s="80">
        <f>'Activity rawdata'!W1904</f>
        <v>1.02</v>
      </c>
      <c r="Q1905" s="80">
        <f>'Activity rawdata'!X1904</f>
        <v>0</v>
      </c>
      <c r="R1905" s="84">
        <f t="shared" si="300"/>
        <v>95.929999999999993</v>
      </c>
      <c r="S1905" s="80">
        <f>'Activity rawdata'!Z1904</f>
        <v>0</v>
      </c>
      <c r="T1905" s="80">
        <f>'Activity rawdata'!AA1904</f>
        <v>0</v>
      </c>
      <c r="U1905" s="80">
        <f t="shared" si="301"/>
        <v>0</v>
      </c>
      <c r="V1905" s="81">
        <f t="shared" si="302"/>
        <v>560.87361599999997</v>
      </c>
      <c r="W1905" s="75">
        <f t="shared" si="303"/>
        <v>2677.1139079999998</v>
      </c>
      <c r="X1905" s="75">
        <f t="shared" si="304"/>
        <v>34.798727999999997</v>
      </c>
      <c r="Y1905" s="75">
        <f t="shared" si="305"/>
        <v>0</v>
      </c>
      <c r="Z1905" s="82">
        <f t="shared" si="306"/>
        <v>3272.7862519999999</v>
      </c>
      <c r="AA1905" s="75">
        <f t="shared" si="307"/>
        <v>0</v>
      </c>
      <c r="AB1905" s="75">
        <f t="shared" si="308"/>
        <v>0</v>
      </c>
      <c r="AC1905" s="82">
        <f t="shared" si="309"/>
        <v>0</v>
      </c>
    </row>
    <row r="1906" spans="1:29" x14ac:dyDescent="0.35">
      <c r="A1906" s="70" t="str">
        <f>'Activity rawdata'!A1905</f>
        <v>BH6125-1-314</v>
      </c>
      <c r="B1906" s="71" t="str">
        <f>'Activity rawdata'!B1905</f>
        <v>LB</v>
      </c>
      <c r="C1906" s="71" t="str">
        <f>IF('Activity rawdata'!C1905="PY","Planted",IF('Activity rawdata'!C1905="NY","Nat/Convert",IF('Activity rawdata'!C1905="NN","Nat/Nonconvert",IF('Activity rawdata'!C1905="OY","Planted"))))</f>
        <v>Planted</v>
      </c>
      <c r="D1906" s="70" t="str">
        <f>'Activity rawdata'!D1905</f>
        <v>STP2</v>
      </c>
      <c r="E1906" s="72" t="str">
        <f>'Activity rawdata'!E1905</f>
        <v>70</v>
      </c>
      <c r="F1906" s="73" t="str">
        <f>'Activity rawdata'!L1905</f>
        <v>MT1</v>
      </c>
      <c r="G1906" s="72" t="str">
        <f>'Activity rawdata'!R1905</f>
        <v>2074</v>
      </c>
      <c r="H1906" s="72" t="str">
        <f>IF('Activity rawdata'!P1905="AHTHIN1","1st Thin",IF('Activity rawdata'!P1905="AHCC","Clearcut",IF('Activity rawdata'!P1905="AHTHSMZ","SMZ Thin",IF('Activity rawdata'!P1905="AHTHIN2","2nd Thin",IF('Activity rawdata'!P1905="AFERTE","Early Fert",IF('Activity rawdata'!P1905="AFERTM","Mid Fert",IF('Activity rawdata'!P1905="AFERTL","Late Fert",  IF('Activity rawdata'!P1905="ASP","Site Prep", IF('Activity rawdata'!P1905="APLT","Plant",  IF('Activity rawdata'!P1905="ANREG","Natural Regeneration"))))))))))</f>
        <v>Clearcut</v>
      </c>
      <c r="I1906" s="74">
        <f>'Activity rawdata'!O1905</f>
        <v>3.98</v>
      </c>
      <c r="J1906" s="75">
        <f>'Activity rawdata'!N1905</f>
        <v>24</v>
      </c>
      <c r="K1906" s="75">
        <f>'Activity rawdata'!AC1905</f>
        <v>103.12</v>
      </c>
      <c r="L1906" s="75">
        <f>'Activity rawdata'!AD1905</f>
        <v>187.04</v>
      </c>
      <c r="M1906" s="76">
        <f>'Activity rawdata'!AE1905</f>
        <v>10.054037648112146</v>
      </c>
      <c r="N1906" s="83">
        <f>'Activity rawdata'!T1905+'Activity rawdata'!U1905</f>
        <v>17.82</v>
      </c>
      <c r="O1906" s="80">
        <f>'Activity rawdata'!V1905</f>
        <v>66.31</v>
      </c>
      <c r="P1906" s="80">
        <f>'Activity rawdata'!W1905</f>
        <v>0.19</v>
      </c>
      <c r="Q1906" s="80">
        <f>'Activity rawdata'!X1905</f>
        <v>0</v>
      </c>
      <c r="R1906" s="84">
        <f t="shared" si="300"/>
        <v>84.32</v>
      </c>
      <c r="S1906" s="80">
        <f>'Activity rawdata'!Z1905</f>
        <v>0</v>
      </c>
      <c r="T1906" s="80">
        <f>'Activity rawdata'!AA1905</f>
        <v>0</v>
      </c>
      <c r="U1906" s="80">
        <f t="shared" si="301"/>
        <v>0</v>
      </c>
      <c r="V1906" s="81">
        <f t="shared" si="302"/>
        <v>70.923600000000008</v>
      </c>
      <c r="W1906" s="75">
        <f t="shared" si="303"/>
        <v>263.91379999999998</v>
      </c>
      <c r="X1906" s="75">
        <f t="shared" si="304"/>
        <v>0.75619999999999998</v>
      </c>
      <c r="Y1906" s="75">
        <f t="shared" si="305"/>
        <v>0</v>
      </c>
      <c r="Z1906" s="82">
        <f t="shared" si="306"/>
        <v>335.59359999999998</v>
      </c>
      <c r="AA1906" s="75">
        <f t="shared" si="307"/>
        <v>0</v>
      </c>
      <c r="AB1906" s="75">
        <f t="shared" si="308"/>
        <v>0</v>
      </c>
      <c r="AC1906" s="82">
        <f t="shared" si="309"/>
        <v>0</v>
      </c>
    </row>
    <row r="1907" spans="1:29" x14ac:dyDescent="0.35">
      <c r="A1907" s="70" t="str">
        <f>'Activity rawdata'!A1906</f>
        <v>BH6112-1-219</v>
      </c>
      <c r="B1907" s="71" t="str">
        <f>'Activity rawdata'!B1906</f>
        <v>LB</v>
      </c>
      <c r="C1907" s="71" t="str">
        <f>IF('Activity rawdata'!C1906="PY","Planted",IF('Activity rawdata'!C1906="NY","Nat/Convert",IF('Activity rawdata'!C1906="NN","Nat/Nonconvert",IF('Activity rawdata'!C1906="OY","Planted"))))</f>
        <v>Planted</v>
      </c>
      <c r="D1907" s="70" t="str">
        <f>'Activity rawdata'!D1906</f>
        <v>STP2</v>
      </c>
      <c r="E1907" s="72" t="str">
        <f>'Activity rawdata'!E1906</f>
        <v>70</v>
      </c>
      <c r="F1907" s="73" t="str">
        <f>'Activity rawdata'!L1906</f>
        <v>MT1</v>
      </c>
      <c r="G1907" s="72" t="str">
        <f>'Activity rawdata'!R1906</f>
        <v>2074</v>
      </c>
      <c r="H1907" s="72" t="str">
        <f>IF('Activity rawdata'!P1906="AHTHIN1","1st Thin",IF('Activity rawdata'!P1906="AHCC","Clearcut",IF('Activity rawdata'!P1906="AHTHSMZ","SMZ Thin",IF('Activity rawdata'!P1906="AHTHIN2","2nd Thin",IF('Activity rawdata'!P1906="AFERTE","Early Fert",IF('Activity rawdata'!P1906="AFERTM","Mid Fert",IF('Activity rawdata'!P1906="AFERTL","Late Fert",  IF('Activity rawdata'!P1906="ASP","Site Prep", IF('Activity rawdata'!P1906="APLT","Plant",  IF('Activity rawdata'!P1906="ANREG","Natural Regeneration"))))))))))</f>
        <v>Clearcut</v>
      </c>
      <c r="I1907" s="74">
        <f>'Activity rawdata'!O1906</f>
        <v>18.059999999999999</v>
      </c>
      <c r="J1907" s="75">
        <f>'Activity rawdata'!N1906</f>
        <v>24</v>
      </c>
      <c r="K1907" s="75">
        <f>'Activity rawdata'!AC1906</f>
        <v>103.12</v>
      </c>
      <c r="L1907" s="75">
        <f>'Activity rawdata'!AD1906</f>
        <v>187.04</v>
      </c>
      <c r="M1907" s="76">
        <f>'Activity rawdata'!AE1906</f>
        <v>10.054037648112146</v>
      </c>
      <c r="N1907" s="83">
        <f>'Activity rawdata'!T1906+'Activity rawdata'!U1906</f>
        <v>17.82</v>
      </c>
      <c r="O1907" s="80">
        <f>'Activity rawdata'!V1906</f>
        <v>66.31</v>
      </c>
      <c r="P1907" s="80">
        <f>'Activity rawdata'!W1906</f>
        <v>0.19</v>
      </c>
      <c r="Q1907" s="80">
        <f>'Activity rawdata'!X1906</f>
        <v>0</v>
      </c>
      <c r="R1907" s="84">
        <f t="shared" si="300"/>
        <v>84.32</v>
      </c>
      <c r="S1907" s="80">
        <f>'Activity rawdata'!Z1906</f>
        <v>0</v>
      </c>
      <c r="T1907" s="80">
        <f>'Activity rawdata'!AA1906</f>
        <v>0</v>
      </c>
      <c r="U1907" s="80">
        <f t="shared" si="301"/>
        <v>0</v>
      </c>
      <c r="V1907" s="81">
        <f t="shared" si="302"/>
        <v>321.82919999999996</v>
      </c>
      <c r="W1907" s="75">
        <f t="shared" si="303"/>
        <v>1197.5586000000001</v>
      </c>
      <c r="X1907" s="75">
        <f t="shared" si="304"/>
        <v>3.4314</v>
      </c>
      <c r="Y1907" s="75">
        <f t="shared" si="305"/>
        <v>0</v>
      </c>
      <c r="Z1907" s="82">
        <f t="shared" si="306"/>
        <v>1522.8191999999999</v>
      </c>
      <c r="AA1907" s="75">
        <f t="shared" si="307"/>
        <v>0</v>
      </c>
      <c r="AB1907" s="75">
        <f t="shared" si="308"/>
        <v>0</v>
      </c>
      <c r="AC1907" s="82">
        <f t="shared" si="309"/>
        <v>0</v>
      </c>
    </row>
    <row r="1908" spans="1:29" x14ac:dyDescent="0.35">
      <c r="A1908" s="70" t="str">
        <f>'Activity rawdata'!A1907</f>
        <v>BH6112-1-206</v>
      </c>
      <c r="B1908" s="71" t="str">
        <f>'Activity rawdata'!B1907</f>
        <v>LB</v>
      </c>
      <c r="C1908" s="71" t="str">
        <f>IF('Activity rawdata'!C1907="PY","Planted",IF('Activity rawdata'!C1907="NY","Nat/Convert",IF('Activity rawdata'!C1907="NN","Nat/Nonconvert",IF('Activity rawdata'!C1907="OY","Planted"))))</f>
        <v>Planted</v>
      </c>
      <c r="D1908" s="70" t="str">
        <f>'Activity rawdata'!D1907</f>
        <v>STP2</v>
      </c>
      <c r="E1908" s="72" t="str">
        <f>'Activity rawdata'!E1907</f>
        <v>74</v>
      </c>
      <c r="F1908" s="73" t="str">
        <f>'Activity rawdata'!L1907</f>
        <v>MT1</v>
      </c>
      <c r="G1908" s="72" t="str">
        <f>'Activity rawdata'!R1907</f>
        <v>2074</v>
      </c>
      <c r="H1908" s="72" t="str">
        <f>IF('Activity rawdata'!P1907="AHTHIN1","1st Thin",IF('Activity rawdata'!P1907="AHCC","Clearcut",IF('Activity rawdata'!P1907="AHTHSMZ","SMZ Thin",IF('Activity rawdata'!P1907="AHTHIN2","2nd Thin",IF('Activity rawdata'!P1907="AFERTE","Early Fert",IF('Activity rawdata'!P1907="AFERTM","Mid Fert",IF('Activity rawdata'!P1907="AFERTL","Late Fert",  IF('Activity rawdata'!P1907="ASP","Site Prep", IF('Activity rawdata'!P1907="APLT","Plant",  IF('Activity rawdata'!P1907="ANREG","Natural Regeneration"))))))))))</f>
        <v>Clearcut</v>
      </c>
      <c r="I1908" s="74">
        <f>'Activity rawdata'!O1907</f>
        <v>2.4500000000000002</v>
      </c>
      <c r="J1908" s="75">
        <f>'Activity rawdata'!N1907</f>
        <v>24</v>
      </c>
      <c r="K1908" s="75">
        <f>'Activity rawdata'!AC1907</f>
        <v>103.12</v>
      </c>
      <c r="L1908" s="75">
        <f>'Activity rawdata'!AD1907</f>
        <v>187.04</v>
      </c>
      <c r="M1908" s="76">
        <f>'Activity rawdata'!AE1907</f>
        <v>10.054037648112146</v>
      </c>
      <c r="N1908" s="83">
        <f>'Activity rawdata'!T1907+'Activity rawdata'!U1907</f>
        <v>17.82</v>
      </c>
      <c r="O1908" s="80">
        <f>'Activity rawdata'!V1907</f>
        <v>66.31</v>
      </c>
      <c r="P1908" s="80">
        <f>'Activity rawdata'!W1907</f>
        <v>0.19</v>
      </c>
      <c r="Q1908" s="80">
        <f>'Activity rawdata'!X1907</f>
        <v>0</v>
      </c>
      <c r="R1908" s="84">
        <f t="shared" si="300"/>
        <v>84.32</v>
      </c>
      <c r="S1908" s="80">
        <f>'Activity rawdata'!Z1907</f>
        <v>0</v>
      </c>
      <c r="T1908" s="80">
        <f>'Activity rawdata'!AA1907</f>
        <v>0</v>
      </c>
      <c r="U1908" s="80">
        <f t="shared" si="301"/>
        <v>0</v>
      </c>
      <c r="V1908" s="81">
        <f t="shared" si="302"/>
        <v>43.659000000000006</v>
      </c>
      <c r="W1908" s="75">
        <f t="shared" si="303"/>
        <v>162.45950000000002</v>
      </c>
      <c r="X1908" s="75">
        <f t="shared" si="304"/>
        <v>0.46550000000000002</v>
      </c>
      <c r="Y1908" s="75">
        <f t="shared" si="305"/>
        <v>0</v>
      </c>
      <c r="Z1908" s="82">
        <f t="shared" si="306"/>
        <v>206.58400000000003</v>
      </c>
      <c r="AA1908" s="75">
        <f t="shared" si="307"/>
        <v>0</v>
      </c>
      <c r="AB1908" s="75">
        <f t="shared" si="308"/>
        <v>0</v>
      </c>
      <c r="AC1908" s="82">
        <f t="shared" si="309"/>
        <v>0</v>
      </c>
    </row>
    <row r="1909" spans="1:29" x14ac:dyDescent="0.35">
      <c r="A1909" s="70" t="str">
        <f>'Activity rawdata'!A1908</f>
        <v>BH5660-1-193</v>
      </c>
      <c r="B1909" s="71" t="str">
        <f>'Activity rawdata'!B1908</f>
        <v>LB</v>
      </c>
      <c r="C1909" s="71" t="str">
        <f>IF('Activity rawdata'!C1908="PY","Planted",IF('Activity rawdata'!C1908="NY","Nat/Convert",IF('Activity rawdata'!C1908="NN","Nat/Nonconvert",IF('Activity rawdata'!C1908="OY","Planted"))))</f>
        <v>Planted</v>
      </c>
      <c r="D1909" s="70" t="str">
        <f>'Activity rawdata'!D1908</f>
        <v>STP2</v>
      </c>
      <c r="E1909" s="72" t="str">
        <f>'Activity rawdata'!E1908</f>
        <v>64</v>
      </c>
      <c r="F1909" s="73" t="str">
        <f>'Activity rawdata'!L1908</f>
        <v>MT1</v>
      </c>
      <c r="G1909" s="72" t="str">
        <f>'Activity rawdata'!R1908</f>
        <v>2074</v>
      </c>
      <c r="H1909" s="72" t="str">
        <f>IF('Activity rawdata'!P1908="AHTHIN1","1st Thin",IF('Activity rawdata'!P1908="AHCC","Clearcut",IF('Activity rawdata'!P1908="AHTHSMZ","SMZ Thin",IF('Activity rawdata'!P1908="AHTHIN2","2nd Thin",IF('Activity rawdata'!P1908="AFERTE","Early Fert",IF('Activity rawdata'!P1908="AFERTM","Mid Fert",IF('Activity rawdata'!P1908="AFERTL","Late Fert",  IF('Activity rawdata'!P1908="ASP","Site Prep", IF('Activity rawdata'!P1908="APLT","Plant",  IF('Activity rawdata'!P1908="ANREG","Natural Regeneration"))))))))))</f>
        <v>Clearcut</v>
      </c>
      <c r="I1909" s="74">
        <f>'Activity rawdata'!O1908</f>
        <v>61.36</v>
      </c>
      <c r="J1909" s="75">
        <f>'Activity rawdata'!N1908</f>
        <v>24</v>
      </c>
      <c r="K1909" s="75">
        <f>'Activity rawdata'!AC1908</f>
        <v>87.27</v>
      </c>
      <c r="L1909" s="75">
        <f>'Activity rawdata'!AD1908</f>
        <v>183.31</v>
      </c>
      <c r="M1909" s="76">
        <f>'Activity rawdata'!AE1908</f>
        <v>9.3427711535983136</v>
      </c>
      <c r="N1909" s="83">
        <f>'Activity rawdata'!T1908+'Activity rawdata'!U1908</f>
        <v>15.78</v>
      </c>
      <c r="O1909" s="80">
        <f>'Activity rawdata'!V1908</f>
        <v>41.07</v>
      </c>
      <c r="P1909" s="80">
        <f>'Activity rawdata'!W1908</f>
        <v>0.02</v>
      </c>
      <c r="Q1909" s="80">
        <f>'Activity rawdata'!X1908</f>
        <v>0</v>
      </c>
      <c r="R1909" s="84">
        <f t="shared" si="300"/>
        <v>56.870000000000005</v>
      </c>
      <c r="S1909" s="80">
        <f>'Activity rawdata'!Z1908</f>
        <v>0</v>
      </c>
      <c r="T1909" s="80">
        <f>'Activity rawdata'!AA1908</f>
        <v>0</v>
      </c>
      <c r="U1909" s="80">
        <f t="shared" si="301"/>
        <v>0</v>
      </c>
      <c r="V1909" s="81">
        <f t="shared" si="302"/>
        <v>968.2607999999999</v>
      </c>
      <c r="W1909" s="75">
        <f t="shared" si="303"/>
        <v>2520.0551999999998</v>
      </c>
      <c r="X1909" s="75">
        <f t="shared" si="304"/>
        <v>1.2272000000000001</v>
      </c>
      <c r="Y1909" s="75">
        <f t="shared" si="305"/>
        <v>0</v>
      </c>
      <c r="Z1909" s="82">
        <f t="shared" si="306"/>
        <v>3489.5431999999996</v>
      </c>
      <c r="AA1909" s="75">
        <f t="shared" si="307"/>
        <v>0</v>
      </c>
      <c r="AB1909" s="75">
        <f t="shared" si="308"/>
        <v>0</v>
      </c>
      <c r="AC1909" s="82">
        <f t="shared" si="309"/>
        <v>0</v>
      </c>
    </row>
    <row r="1910" spans="1:29" x14ac:dyDescent="0.35">
      <c r="A1910" s="70" t="str">
        <f>'Activity rawdata'!A1909</f>
        <v>BH5140-1-146</v>
      </c>
      <c r="B1910" s="71" t="str">
        <f>'Activity rawdata'!B1909</f>
        <v>LB</v>
      </c>
      <c r="C1910" s="71" t="str">
        <f>IF('Activity rawdata'!C1909="PY","Planted",IF('Activity rawdata'!C1909="NY","Nat/Convert",IF('Activity rawdata'!C1909="NN","Nat/Nonconvert",IF('Activity rawdata'!C1909="OY","Planted"))))</f>
        <v>Planted</v>
      </c>
      <c r="D1910" s="70" t="str">
        <f>'Activity rawdata'!D1909</f>
        <v>STP2</v>
      </c>
      <c r="E1910" s="72" t="str">
        <f>'Activity rawdata'!E1909</f>
        <v>73</v>
      </c>
      <c r="F1910" s="73" t="str">
        <f>'Activity rawdata'!L1909</f>
        <v>MT1</v>
      </c>
      <c r="G1910" s="72" t="str">
        <f>'Activity rawdata'!R1909</f>
        <v>2074</v>
      </c>
      <c r="H1910" s="72" t="str">
        <f>IF('Activity rawdata'!P1909="AHTHIN1","1st Thin",IF('Activity rawdata'!P1909="AHCC","Clearcut",IF('Activity rawdata'!P1909="AHTHSMZ","SMZ Thin",IF('Activity rawdata'!P1909="AHTHIN2","2nd Thin",IF('Activity rawdata'!P1909="AFERTE","Early Fert",IF('Activity rawdata'!P1909="AFERTM","Mid Fert",IF('Activity rawdata'!P1909="AFERTL","Late Fert",  IF('Activity rawdata'!P1909="ASP","Site Prep", IF('Activity rawdata'!P1909="APLT","Plant",  IF('Activity rawdata'!P1909="ANREG","Natural Regeneration"))))))))))</f>
        <v>Clearcut</v>
      </c>
      <c r="I1910" s="74">
        <f>'Activity rawdata'!O1909</f>
        <v>61</v>
      </c>
      <c r="J1910" s="75">
        <f>'Activity rawdata'!N1909</f>
        <v>27</v>
      </c>
      <c r="K1910" s="75">
        <f>'Activity rawdata'!AC1909</f>
        <v>110.49</v>
      </c>
      <c r="L1910" s="75">
        <f>'Activity rawdata'!AD1909</f>
        <v>184.58</v>
      </c>
      <c r="M1910" s="76">
        <f>'Activity rawdata'!AE1909</f>
        <v>10.476240693040449</v>
      </c>
      <c r="N1910" s="83">
        <f>'Activity rawdata'!T1909+'Activity rawdata'!U1909</f>
        <v>16.57</v>
      </c>
      <c r="O1910" s="80">
        <f>'Activity rawdata'!V1909</f>
        <v>79.7</v>
      </c>
      <c r="P1910" s="80">
        <f>'Activity rawdata'!W1909</f>
        <v>1.08</v>
      </c>
      <c r="Q1910" s="80">
        <f>'Activity rawdata'!X1909</f>
        <v>0</v>
      </c>
      <c r="R1910" s="84">
        <f t="shared" si="300"/>
        <v>97.350000000000009</v>
      </c>
      <c r="S1910" s="80">
        <f>'Activity rawdata'!Z1909</f>
        <v>0</v>
      </c>
      <c r="T1910" s="80">
        <f>'Activity rawdata'!AA1909</f>
        <v>0</v>
      </c>
      <c r="U1910" s="80">
        <f t="shared" si="301"/>
        <v>0</v>
      </c>
      <c r="V1910" s="81">
        <f t="shared" si="302"/>
        <v>1010.77</v>
      </c>
      <c r="W1910" s="75">
        <f t="shared" si="303"/>
        <v>4861.7</v>
      </c>
      <c r="X1910" s="75">
        <f t="shared" si="304"/>
        <v>65.88000000000001</v>
      </c>
      <c r="Y1910" s="75">
        <f t="shared" si="305"/>
        <v>0</v>
      </c>
      <c r="Z1910" s="82">
        <f t="shared" si="306"/>
        <v>5938.3499999999995</v>
      </c>
      <c r="AA1910" s="75">
        <f t="shared" si="307"/>
        <v>0</v>
      </c>
      <c r="AB1910" s="75">
        <f t="shared" si="308"/>
        <v>0</v>
      </c>
      <c r="AC1910" s="82">
        <f t="shared" si="309"/>
        <v>0</v>
      </c>
    </row>
    <row r="1911" spans="1:29" x14ac:dyDescent="0.35">
      <c r="A1911" s="70" t="str">
        <f>'Activity rawdata'!A1910</f>
        <v>BH2046-1-52</v>
      </c>
      <c r="B1911" s="71" t="str">
        <f>'Activity rawdata'!B1910</f>
        <v>HH</v>
      </c>
      <c r="C1911" s="71" t="str">
        <f>IF('Activity rawdata'!C1910="PY","Planted",IF('Activity rawdata'!C1910="NY","Nat/Convert",IF('Activity rawdata'!C1910="NN","Nat/Nonconvert",IF('Activity rawdata'!C1910="OY","Planted"))))</f>
        <v>Nat/Nonconvert</v>
      </c>
      <c r="D1911" s="70" t="str">
        <f>'Activity rawdata'!D1910</f>
        <v>STP1</v>
      </c>
      <c r="E1911" s="72" t="str">
        <f>'Activity rawdata'!E1910</f>
        <v>93</v>
      </c>
      <c r="F1911" s="73" t="str">
        <f>'Activity rawdata'!L1910</f>
        <v>NO</v>
      </c>
      <c r="G1911" s="72" t="str">
        <f>'Activity rawdata'!R1910</f>
        <v>2074</v>
      </c>
      <c r="H1911" s="72" t="str">
        <f>IF('Activity rawdata'!P1910="AHTHIN1","1st Thin",IF('Activity rawdata'!P1910="AHCC","Clearcut",IF('Activity rawdata'!P1910="AHTHSMZ","SMZ Thin",IF('Activity rawdata'!P1910="AHTHIN2","2nd Thin",IF('Activity rawdata'!P1910="AFERTE","Early Fert",IF('Activity rawdata'!P1910="AFERTM","Mid Fert",IF('Activity rawdata'!P1910="AFERTL","Late Fert",  IF('Activity rawdata'!P1910="ASP","Site Prep", IF('Activity rawdata'!P1910="APLT","Plant",  IF('Activity rawdata'!P1910="ANREG","Natural Regeneration"))))))))))</f>
        <v>Clearcut</v>
      </c>
      <c r="I1911" s="74">
        <f>'Activity rawdata'!O1910</f>
        <v>14.727</v>
      </c>
      <c r="J1911" s="75">
        <f>'Activity rawdata'!N1910</f>
        <v>37</v>
      </c>
      <c r="K1911" s="75">
        <f>'Activity rawdata'!AC1910</f>
        <v>42.14</v>
      </c>
      <c r="L1911" s="75">
        <f>'Activity rawdata'!AD1910</f>
        <v>49.29</v>
      </c>
      <c r="M1911" s="76">
        <f>'Activity rawdata'!AE1910</f>
        <v>12.51999508662259</v>
      </c>
      <c r="N1911" s="83">
        <f>'Activity rawdata'!T1910+'Activity rawdata'!U1910</f>
        <v>17.13</v>
      </c>
      <c r="O1911" s="80">
        <f>'Activity rawdata'!V1910</f>
        <v>11.58</v>
      </c>
      <c r="P1911" s="80">
        <f>'Activity rawdata'!W1910</f>
        <v>0</v>
      </c>
      <c r="Q1911" s="80">
        <f>'Activity rawdata'!X1910</f>
        <v>22.17</v>
      </c>
      <c r="R1911" s="84">
        <f t="shared" si="300"/>
        <v>50.88</v>
      </c>
      <c r="S1911" s="80">
        <f>'Activity rawdata'!Z1910</f>
        <v>40.340000000000003</v>
      </c>
      <c r="T1911" s="80">
        <f>'Activity rawdata'!AA1910</f>
        <v>25.88</v>
      </c>
      <c r="U1911" s="80">
        <f t="shared" si="301"/>
        <v>66.22</v>
      </c>
      <c r="V1911" s="81">
        <f t="shared" si="302"/>
        <v>252.27350999999999</v>
      </c>
      <c r="W1911" s="75">
        <f t="shared" si="303"/>
        <v>170.53865999999999</v>
      </c>
      <c r="X1911" s="75">
        <f t="shared" si="304"/>
        <v>0</v>
      </c>
      <c r="Y1911" s="75">
        <f t="shared" si="305"/>
        <v>326.49759000000006</v>
      </c>
      <c r="Z1911" s="82">
        <f t="shared" si="306"/>
        <v>749.3097600000001</v>
      </c>
      <c r="AA1911" s="75">
        <f t="shared" si="307"/>
        <v>594.0871800000001</v>
      </c>
      <c r="AB1911" s="75">
        <f t="shared" si="308"/>
        <v>381.13475999999997</v>
      </c>
      <c r="AC1911" s="82">
        <f t="shared" si="309"/>
        <v>975.22194000000013</v>
      </c>
    </row>
    <row r="1912" spans="1:29" x14ac:dyDescent="0.35">
      <c r="A1912" s="70" t="str">
        <f>'Activity rawdata'!A1911</f>
        <v>BH2046-1-52</v>
      </c>
      <c r="B1912" s="71" t="str">
        <f>'Activity rawdata'!B1911</f>
        <v>HH</v>
      </c>
      <c r="C1912" s="71" t="str">
        <f>IF('Activity rawdata'!C1911="PY","Planted",IF('Activity rawdata'!C1911="NY","Nat/Convert",IF('Activity rawdata'!C1911="NN","Nat/Nonconvert",IF('Activity rawdata'!C1911="OY","Planted"))))</f>
        <v>Nat/Nonconvert</v>
      </c>
      <c r="D1912" s="70" t="str">
        <f>'Activity rawdata'!D1911</f>
        <v>STP1</v>
      </c>
      <c r="E1912" s="72" t="str">
        <f>'Activity rawdata'!E1911</f>
        <v>93</v>
      </c>
      <c r="F1912" s="73" t="str">
        <f>'Activity rawdata'!L1911</f>
        <v>NO</v>
      </c>
      <c r="G1912" s="72" t="str">
        <f>'Activity rawdata'!R1911</f>
        <v>2074</v>
      </c>
      <c r="H1912" s="72" t="str">
        <f>IF('Activity rawdata'!P1911="AHTHIN1","1st Thin",IF('Activity rawdata'!P1911="AHCC","Clearcut",IF('Activity rawdata'!P1911="AHTHSMZ","SMZ Thin",IF('Activity rawdata'!P1911="AHTHIN2","2nd Thin",IF('Activity rawdata'!P1911="AFERTE","Early Fert",IF('Activity rawdata'!P1911="AFERTM","Mid Fert",IF('Activity rawdata'!P1911="AFERTL","Late Fert",  IF('Activity rawdata'!P1911="ASP","Site Prep", IF('Activity rawdata'!P1911="APLT","Plant",  IF('Activity rawdata'!P1911="ANREG","Natural Regeneration"))))))))))</f>
        <v>Clearcut</v>
      </c>
      <c r="I1912" s="74">
        <f>'Activity rawdata'!O1911</f>
        <v>0.50680000000000003</v>
      </c>
      <c r="J1912" s="75">
        <f>'Activity rawdata'!N1911</f>
        <v>36</v>
      </c>
      <c r="K1912" s="75">
        <f>'Activity rawdata'!AC1911</f>
        <v>41.51</v>
      </c>
      <c r="L1912" s="75">
        <f>'Activity rawdata'!AD1911</f>
        <v>49.54</v>
      </c>
      <c r="M1912" s="76">
        <f>'Activity rawdata'!AE1911</f>
        <v>12.394661409355173</v>
      </c>
      <c r="N1912" s="83">
        <f>'Activity rawdata'!T1911+'Activity rawdata'!U1911</f>
        <v>17</v>
      </c>
      <c r="O1912" s="80">
        <f>'Activity rawdata'!V1911</f>
        <v>11.76</v>
      </c>
      <c r="P1912" s="80">
        <f>'Activity rawdata'!W1911</f>
        <v>0</v>
      </c>
      <c r="Q1912" s="80">
        <f>'Activity rawdata'!X1911</f>
        <v>21.14</v>
      </c>
      <c r="R1912" s="84">
        <f t="shared" si="300"/>
        <v>49.9</v>
      </c>
      <c r="S1912" s="80">
        <f>'Activity rawdata'!Z1911</f>
        <v>40.5</v>
      </c>
      <c r="T1912" s="80">
        <f>'Activity rawdata'!AA1911</f>
        <v>24.55</v>
      </c>
      <c r="U1912" s="80">
        <f t="shared" si="301"/>
        <v>65.05</v>
      </c>
      <c r="V1912" s="81">
        <f t="shared" si="302"/>
        <v>8.6156000000000006</v>
      </c>
      <c r="W1912" s="75">
        <f t="shared" si="303"/>
        <v>5.9599679999999999</v>
      </c>
      <c r="X1912" s="75">
        <f t="shared" si="304"/>
        <v>0</v>
      </c>
      <c r="Y1912" s="75">
        <f t="shared" si="305"/>
        <v>10.713752000000001</v>
      </c>
      <c r="Z1912" s="82">
        <f t="shared" si="306"/>
        <v>25.289320000000004</v>
      </c>
      <c r="AA1912" s="75">
        <f t="shared" si="307"/>
        <v>20.525400000000001</v>
      </c>
      <c r="AB1912" s="75">
        <f t="shared" si="308"/>
        <v>12.441940000000001</v>
      </c>
      <c r="AC1912" s="82">
        <f t="shared" si="309"/>
        <v>32.96734</v>
      </c>
    </row>
    <row r="1913" spans="1:29" x14ac:dyDescent="0.35">
      <c r="A1913" s="70" t="str">
        <f>'Activity rawdata'!A1912</f>
        <v>BH2046-1-52</v>
      </c>
      <c r="B1913" s="71" t="str">
        <f>'Activity rawdata'!B1912</f>
        <v>HH</v>
      </c>
      <c r="C1913" s="71" t="str">
        <f>IF('Activity rawdata'!C1912="PY","Planted",IF('Activity rawdata'!C1912="NY","Nat/Convert",IF('Activity rawdata'!C1912="NN","Nat/Nonconvert",IF('Activity rawdata'!C1912="OY","Planted"))))</f>
        <v>Nat/Nonconvert</v>
      </c>
      <c r="D1913" s="70" t="str">
        <f>'Activity rawdata'!D1912</f>
        <v>STP1</v>
      </c>
      <c r="E1913" s="72" t="str">
        <f>'Activity rawdata'!E1912</f>
        <v>93</v>
      </c>
      <c r="F1913" s="73" t="str">
        <f>'Activity rawdata'!L1912</f>
        <v>NO</v>
      </c>
      <c r="G1913" s="72" t="str">
        <f>'Activity rawdata'!R1912</f>
        <v>2074</v>
      </c>
      <c r="H1913" s="72" t="str">
        <f>IF('Activity rawdata'!P1912="AHTHIN1","1st Thin",IF('Activity rawdata'!P1912="AHCC","Clearcut",IF('Activity rawdata'!P1912="AHTHSMZ","SMZ Thin",IF('Activity rawdata'!P1912="AHTHIN2","2nd Thin",IF('Activity rawdata'!P1912="AFERTE","Early Fert",IF('Activity rawdata'!P1912="AFERTM","Mid Fert",IF('Activity rawdata'!P1912="AFERTL","Late Fert",  IF('Activity rawdata'!P1912="ASP","Site Prep", IF('Activity rawdata'!P1912="APLT","Plant",  IF('Activity rawdata'!P1912="ANREG","Natural Regeneration"))))))))))</f>
        <v>Clearcut</v>
      </c>
      <c r="I1913" s="74">
        <f>'Activity rawdata'!O1912</f>
        <v>10.719799999999999</v>
      </c>
      <c r="J1913" s="75">
        <f>'Activity rawdata'!N1912</f>
        <v>35</v>
      </c>
      <c r="K1913" s="75">
        <f>'Activity rawdata'!AC1912</f>
        <v>40.869999999999997</v>
      </c>
      <c r="L1913" s="75">
        <f>'Activity rawdata'!AD1912</f>
        <v>49.79</v>
      </c>
      <c r="M1913" s="76">
        <f>'Activity rawdata'!AE1912</f>
        <v>12.267824588596383</v>
      </c>
      <c r="N1913" s="83">
        <f>'Activity rawdata'!T1912+'Activity rawdata'!U1912</f>
        <v>17.010000000000002</v>
      </c>
      <c r="O1913" s="80">
        <f>'Activity rawdata'!V1912</f>
        <v>11.69</v>
      </c>
      <c r="P1913" s="80">
        <f>'Activity rawdata'!W1912</f>
        <v>0</v>
      </c>
      <c r="Q1913" s="80">
        <f>'Activity rawdata'!X1912</f>
        <v>20.23</v>
      </c>
      <c r="R1913" s="84">
        <f t="shared" si="300"/>
        <v>48.930000000000007</v>
      </c>
      <c r="S1913" s="80">
        <f>'Activity rawdata'!Z1912</f>
        <v>40.17</v>
      </c>
      <c r="T1913" s="80">
        <f>'Activity rawdata'!AA1912</f>
        <v>23.61</v>
      </c>
      <c r="U1913" s="80">
        <f t="shared" si="301"/>
        <v>63.78</v>
      </c>
      <c r="V1913" s="81">
        <f t="shared" si="302"/>
        <v>182.34379799999999</v>
      </c>
      <c r="W1913" s="75">
        <f t="shared" si="303"/>
        <v>125.31446199999999</v>
      </c>
      <c r="X1913" s="75">
        <f t="shared" si="304"/>
        <v>0</v>
      </c>
      <c r="Y1913" s="75">
        <f t="shared" si="305"/>
        <v>216.86155399999998</v>
      </c>
      <c r="Z1913" s="82">
        <f t="shared" si="306"/>
        <v>524.519814</v>
      </c>
      <c r="AA1913" s="75">
        <f t="shared" si="307"/>
        <v>430.61436600000002</v>
      </c>
      <c r="AB1913" s="75">
        <f t="shared" si="308"/>
        <v>253.09447799999998</v>
      </c>
      <c r="AC1913" s="82">
        <f t="shared" si="309"/>
        <v>683.708844</v>
      </c>
    </row>
    <row r="1914" spans="1:29" x14ac:dyDescent="0.35">
      <c r="A1914" s="70" t="str">
        <f>'Activity rawdata'!A1913</f>
        <v>BH6125-1-387</v>
      </c>
      <c r="B1914" s="71" t="str">
        <f>'Activity rawdata'!B1913</f>
        <v>COLB</v>
      </c>
      <c r="C1914" s="71" t="str">
        <f>IF('Activity rawdata'!C1913="PY","Planted",IF('Activity rawdata'!C1913="NY","Nat/Convert",IF('Activity rawdata'!C1913="NN","Nat/Nonconvert",IF('Activity rawdata'!C1913="OY","Planted"))))</f>
        <v>Planted</v>
      </c>
      <c r="D1914" s="70" t="str">
        <f>'Activity rawdata'!D1913</f>
        <v>STP3</v>
      </c>
      <c r="E1914" s="72" t="str">
        <f>'Activity rawdata'!E1913</f>
        <v>73</v>
      </c>
      <c r="F1914" s="73" t="str">
        <f>'Activity rawdata'!L1913</f>
        <v>NO</v>
      </c>
      <c r="G1914" s="72" t="str">
        <f>'Activity rawdata'!R1913</f>
        <v>2075</v>
      </c>
      <c r="H1914" s="72" t="str">
        <f>IF('Activity rawdata'!P1913="AHTHIN1","1st Thin",IF('Activity rawdata'!P1913="AHCC","Clearcut",IF('Activity rawdata'!P1913="AHTHSMZ","SMZ Thin",IF('Activity rawdata'!P1913="AHTHIN2","2nd Thin",IF('Activity rawdata'!P1913="AFERTE","Early Fert",IF('Activity rawdata'!P1913="AFERTM","Mid Fert",IF('Activity rawdata'!P1913="AFERTL","Late Fert",  IF('Activity rawdata'!P1913="ASP","Site Prep", IF('Activity rawdata'!P1913="APLT","Plant",  IF('Activity rawdata'!P1913="ANREG","Natural Regeneration"))))))))))</f>
        <v>Site Prep</v>
      </c>
      <c r="I1914" s="74">
        <f>'Activity rawdata'!O1913</f>
        <v>24.08</v>
      </c>
      <c r="J1914" s="75">
        <f>'Activity rawdata'!N1913</f>
        <v>1</v>
      </c>
      <c r="K1914" s="75">
        <f>'Activity rawdata'!AC1913</f>
        <v>0</v>
      </c>
      <c r="L1914" s="75">
        <f>'Activity rawdata'!AD1913</f>
        <v>0</v>
      </c>
      <c r="M1914" s="76" t="str">
        <f>'Activity rawdata'!AE1913</f>
        <v>-</v>
      </c>
      <c r="N1914" s="83">
        <f>'Activity rawdata'!T1913+'Activity rawdata'!U1913</f>
        <v>0</v>
      </c>
      <c r="O1914" s="80">
        <f>'Activity rawdata'!V1913</f>
        <v>0</v>
      </c>
      <c r="P1914" s="80">
        <f>'Activity rawdata'!W1913</f>
        <v>0</v>
      </c>
      <c r="Q1914" s="80">
        <f>'Activity rawdata'!X1913</f>
        <v>0</v>
      </c>
      <c r="R1914" s="84">
        <f t="shared" si="300"/>
        <v>0</v>
      </c>
      <c r="S1914" s="80">
        <f>'Activity rawdata'!Z1913</f>
        <v>0</v>
      </c>
      <c r="T1914" s="80">
        <f>'Activity rawdata'!AA1913</f>
        <v>0</v>
      </c>
      <c r="U1914" s="80">
        <f t="shared" si="301"/>
        <v>0</v>
      </c>
      <c r="V1914" s="81">
        <f t="shared" si="302"/>
        <v>0</v>
      </c>
      <c r="W1914" s="75">
        <f t="shared" si="303"/>
        <v>0</v>
      </c>
      <c r="X1914" s="75">
        <f t="shared" si="304"/>
        <v>0</v>
      </c>
      <c r="Y1914" s="75">
        <f t="shared" si="305"/>
        <v>0</v>
      </c>
      <c r="Z1914" s="82">
        <f t="shared" si="306"/>
        <v>0</v>
      </c>
      <c r="AA1914" s="75">
        <f t="shared" si="307"/>
        <v>0</v>
      </c>
      <c r="AB1914" s="75">
        <f t="shared" si="308"/>
        <v>0</v>
      </c>
      <c r="AC1914" s="82">
        <f t="shared" si="309"/>
        <v>0</v>
      </c>
    </row>
    <row r="1915" spans="1:29" x14ac:dyDescent="0.35">
      <c r="A1915" s="70" t="str">
        <f>'Activity rawdata'!A1914</f>
        <v>BH6125-1-346</v>
      </c>
      <c r="B1915" s="71" t="str">
        <f>'Activity rawdata'!B1914</f>
        <v>COLB</v>
      </c>
      <c r="C1915" s="71" t="str">
        <f>IF('Activity rawdata'!C1914="PY","Planted",IF('Activity rawdata'!C1914="NY","Nat/Convert",IF('Activity rawdata'!C1914="NN","Nat/Nonconvert",IF('Activity rawdata'!C1914="OY","Planted"))))</f>
        <v>Planted</v>
      </c>
      <c r="D1915" s="70" t="str">
        <f>'Activity rawdata'!D1914</f>
        <v>STP3</v>
      </c>
      <c r="E1915" s="72" t="str">
        <f>'Activity rawdata'!E1914</f>
        <v>72</v>
      </c>
      <c r="F1915" s="73" t="str">
        <f>'Activity rawdata'!L1914</f>
        <v>NO</v>
      </c>
      <c r="G1915" s="72" t="str">
        <f>'Activity rawdata'!R1914</f>
        <v>2075</v>
      </c>
      <c r="H1915" s="72" t="str">
        <f>IF('Activity rawdata'!P1914="AHTHIN1","1st Thin",IF('Activity rawdata'!P1914="AHCC","Clearcut",IF('Activity rawdata'!P1914="AHTHSMZ","SMZ Thin",IF('Activity rawdata'!P1914="AHTHIN2","2nd Thin",IF('Activity rawdata'!P1914="AFERTE","Early Fert",IF('Activity rawdata'!P1914="AFERTM","Mid Fert",IF('Activity rawdata'!P1914="AFERTL","Late Fert",  IF('Activity rawdata'!P1914="ASP","Site Prep", IF('Activity rawdata'!P1914="APLT","Plant",  IF('Activity rawdata'!P1914="ANREG","Natural Regeneration"))))))))))</f>
        <v>Site Prep</v>
      </c>
      <c r="I1915" s="74">
        <f>'Activity rawdata'!O1914</f>
        <v>129.1</v>
      </c>
      <c r="J1915" s="75">
        <f>'Activity rawdata'!N1914</f>
        <v>1</v>
      </c>
      <c r="K1915" s="75">
        <f>'Activity rawdata'!AC1914</f>
        <v>0</v>
      </c>
      <c r="L1915" s="75">
        <f>'Activity rawdata'!AD1914</f>
        <v>0</v>
      </c>
      <c r="M1915" s="76" t="str">
        <f>'Activity rawdata'!AE1914</f>
        <v>-</v>
      </c>
      <c r="N1915" s="83">
        <f>'Activity rawdata'!T1914+'Activity rawdata'!U1914</f>
        <v>0</v>
      </c>
      <c r="O1915" s="80">
        <f>'Activity rawdata'!V1914</f>
        <v>0</v>
      </c>
      <c r="P1915" s="80">
        <f>'Activity rawdata'!W1914</f>
        <v>0</v>
      </c>
      <c r="Q1915" s="80">
        <f>'Activity rawdata'!X1914</f>
        <v>0</v>
      </c>
      <c r="R1915" s="84">
        <f t="shared" si="300"/>
        <v>0</v>
      </c>
      <c r="S1915" s="80">
        <f>'Activity rawdata'!Z1914</f>
        <v>0</v>
      </c>
      <c r="T1915" s="80">
        <f>'Activity rawdata'!AA1914</f>
        <v>0</v>
      </c>
      <c r="U1915" s="80">
        <f t="shared" si="301"/>
        <v>0</v>
      </c>
      <c r="V1915" s="81">
        <f t="shared" si="302"/>
        <v>0</v>
      </c>
      <c r="W1915" s="75">
        <f t="shared" si="303"/>
        <v>0</v>
      </c>
      <c r="X1915" s="75">
        <f t="shared" si="304"/>
        <v>0</v>
      </c>
      <c r="Y1915" s="75">
        <f t="shared" si="305"/>
        <v>0</v>
      </c>
      <c r="Z1915" s="82">
        <f t="shared" si="306"/>
        <v>0</v>
      </c>
      <c r="AA1915" s="75">
        <f t="shared" si="307"/>
        <v>0</v>
      </c>
      <c r="AB1915" s="75">
        <f t="shared" si="308"/>
        <v>0</v>
      </c>
      <c r="AC1915" s="82">
        <f t="shared" si="309"/>
        <v>0</v>
      </c>
    </row>
    <row r="1916" spans="1:29" x14ac:dyDescent="0.35">
      <c r="A1916" s="70" t="str">
        <f>'Activity rawdata'!A1915</f>
        <v>BH6112-1-388</v>
      </c>
      <c r="B1916" s="71" t="str">
        <f>'Activity rawdata'!B1915</f>
        <v>COLB</v>
      </c>
      <c r="C1916" s="71" t="str">
        <f>IF('Activity rawdata'!C1915="PY","Planted",IF('Activity rawdata'!C1915="NY","Nat/Convert",IF('Activity rawdata'!C1915="NN","Nat/Nonconvert",IF('Activity rawdata'!C1915="OY","Planted"))))</f>
        <v>Planted</v>
      </c>
      <c r="D1916" s="70" t="str">
        <f>'Activity rawdata'!D1915</f>
        <v>STP3</v>
      </c>
      <c r="E1916" s="72" t="str">
        <f>'Activity rawdata'!E1915</f>
        <v>69</v>
      </c>
      <c r="F1916" s="73" t="str">
        <f>'Activity rawdata'!L1915</f>
        <v>NO</v>
      </c>
      <c r="G1916" s="72" t="str">
        <f>'Activity rawdata'!R1915</f>
        <v>2075</v>
      </c>
      <c r="H1916" s="72" t="str">
        <f>IF('Activity rawdata'!P1915="AHTHIN1","1st Thin",IF('Activity rawdata'!P1915="AHCC","Clearcut",IF('Activity rawdata'!P1915="AHTHSMZ","SMZ Thin",IF('Activity rawdata'!P1915="AHTHIN2","2nd Thin",IF('Activity rawdata'!P1915="AFERTE","Early Fert",IF('Activity rawdata'!P1915="AFERTM","Mid Fert",IF('Activity rawdata'!P1915="AFERTL","Late Fert",  IF('Activity rawdata'!P1915="ASP","Site Prep", IF('Activity rawdata'!P1915="APLT","Plant",  IF('Activity rawdata'!P1915="ANREG","Natural Regeneration"))))))))))</f>
        <v>Site Prep</v>
      </c>
      <c r="I1916" s="74">
        <f>'Activity rawdata'!O1915</f>
        <v>235.4</v>
      </c>
      <c r="J1916" s="75">
        <f>'Activity rawdata'!N1915</f>
        <v>1</v>
      </c>
      <c r="K1916" s="75">
        <f>'Activity rawdata'!AC1915</f>
        <v>0</v>
      </c>
      <c r="L1916" s="75">
        <f>'Activity rawdata'!AD1915</f>
        <v>0</v>
      </c>
      <c r="M1916" s="76" t="str">
        <f>'Activity rawdata'!AE1915</f>
        <v>-</v>
      </c>
      <c r="N1916" s="83">
        <f>'Activity rawdata'!T1915+'Activity rawdata'!U1915</f>
        <v>0</v>
      </c>
      <c r="O1916" s="80">
        <f>'Activity rawdata'!V1915</f>
        <v>0</v>
      </c>
      <c r="P1916" s="80">
        <f>'Activity rawdata'!W1915</f>
        <v>0</v>
      </c>
      <c r="Q1916" s="80">
        <f>'Activity rawdata'!X1915</f>
        <v>0</v>
      </c>
      <c r="R1916" s="84">
        <f t="shared" si="300"/>
        <v>0</v>
      </c>
      <c r="S1916" s="80">
        <f>'Activity rawdata'!Z1915</f>
        <v>0</v>
      </c>
      <c r="T1916" s="80">
        <f>'Activity rawdata'!AA1915</f>
        <v>0</v>
      </c>
      <c r="U1916" s="80">
        <f t="shared" si="301"/>
        <v>0</v>
      </c>
      <c r="V1916" s="81">
        <f t="shared" si="302"/>
        <v>0</v>
      </c>
      <c r="W1916" s="75">
        <f t="shared" si="303"/>
        <v>0</v>
      </c>
      <c r="X1916" s="75">
        <f t="shared" si="304"/>
        <v>0</v>
      </c>
      <c r="Y1916" s="75">
        <f t="shared" si="305"/>
        <v>0</v>
      </c>
      <c r="Z1916" s="82">
        <f t="shared" si="306"/>
        <v>0</v>
      </c>
      <c r="AA1916" s="75">
        <f t="shared" si="307"/>
        <v>0</v>
      </c>
      <c r="AB1916" s="75">
        <f t="shared" si="308"/>
        <v>0</v>
      </c>
      <c r="AC1916" s="82">
        <f t="shared" si="309"/>
        <v>0</v>
      </c>
    </row>
    <row r="1917" spans="1:29" x14ac:dyDescent="0.35">
      <c r="A1917" s="70" t="str">
        <f>'Activity rawdata'!A1916</f>
        <v>BH6112-1-363</v>
      </c>
      <c r="B1917" s="71" t="str">
        <f>'Activity rawdata'!B1916</f>
        <v>COLB</v>
      </c>
      <c r="C1917" s="71" t="str">
        <f>IF('Activity rawdata'!C1916="PY","Planted",IF('Activity rawdata'!C1916="NY","Nat/Convert",IF('Activity rawdata'!C1916="NN","Nat/Nonconvert",IF('Activity rawdata'!C1916="OY","Planted"))))</f>
        <v>Planted</v>
      </c>
      <c r="D1917" s="70" t="str">
        <f>'Activity rawdata'!D1916</f>
        <v>STP3</v>
      </c>
      <c r="E1917" s="72" t="str">
        <f>'Activity rawdata'!E1916</f>
        <v>70</v>
      </c>
      <c r="F1917" s="73" t="str">
        <f>'Activity rawdata'!L1916</f>
        <v>NO</v>
      </c>
      <c r="G1917" s="72" t="str">
        <f>'Activity rawdata'!R1916</f>
        <v>2075</v>
      </c>
      <c r="H1917" s="72" t="str">
        <f>IF('Activity rawdata'!P1916="AHTHIN1","1st Thin",IF('Activity rawdata'!P1916="AHCC","Clearcut",IF('Activity rawdata'!P1916="AHTHSMZ","SMZ Thin",IF('Activity rawdata'!P1916="AHTHIN2","2nd Thin",IF('Activity rawdata'!P1916="AFERTE","Early Fert",IF('Activity rawdata'!P1916="AFERTM","Mid Fert",IF('Activity rawdata'!P1916="AFERTL","Late Fert",  IF('Activity rawdata'!P1916="ASP","Site Prep", IF('Activity rawdata'!P1916="APLT","Plant",  IF('Activity rawdata'!P1916="ANREG","Natural Regeneration"))))))))))</f>
        <v>Site Prep</v>
      </c>
      <c r="I1917" s="74">
        <f>'Activity rawdata'!O1916</f>
        <v>5.15</v>
      </c>
      <c r="J1917" s="75">
        <f>'Activity rawdata'!N1916</f>
        <v>1</v>
      </c>
      <c r="K1917" s="75">
        <f>'Activity rawdata'!AC1916</f>
        <v>0</v>
      </c>
      <c r="L1917" s="75">
        <f>'Activity rawdata'!AD1916</f>
        <v>0</v>
      </c>
      <c r="M1917" s="76" t="str">
        <f>'Activity rawdata'!AE1916</f>
        <v>-</v>
      </c>
      <c r="N1917" s="83">
        <f>'Activity rawdata'!T1916+'Activity rawdata'!U1916</f>
        <v>0</v>
      </c>
      <c r="O1917" s="80">
        <f>'Activity rawdata'!V1916</f>
        <v>0</v>
      </c>
      <c r="P1917" s="80">
        <f>'Activity rawdata'!W1916</f>
        <v>0</v>
      </c>
      <c r="Q1917" s="80">
        <f>'Activity rawdata'!X1916</f>
        <v>0</v>
      </c>
      <c r="R1917" s="84">
        <f t="shared" si="300"/>
        <v>0</v>
      </c>
      <c r="S1917" s="80">
        <f>'Activity rawdata'!Z1916</f>
        <v>0</v>
      </c>
      <c r="T1917" s="80">
        <f>'Activity rawdata'!AA1916</f>
        <v>0</v>
      </c>
      <c r="U1917" s="80">
        <f t="shared" si="301"/>
        <v>0</v>
      </c>
      <c r="V1917" s="81">
        <f t="shared" si="302"/>
        <v>0</v>
      </c>
      <c r="W1917" s="75">
        <f t="shared" si="303"/>
        <v>0</v>
      </c>
      <c r="X1917" s="75">
        <f t="shared" si="304"/>
        <v>0</v>
      </c>
      <c r="Y1917" s="75">
        <f t="shared" si="305"/>
        <v>0</v>
      </c>
      <c r="Z1917" s="82">
        <f t="shared" si="306"/>
        <v>0</v>
      </c>
      <c r="AA1917" s="75">
        <f t="shared" si="307"/>
        <v>0</v>
      </c>
      <c r="AB1917" s="75">
        <f t="shared" si="308"/>
        <v>0</v>
      </c>
      <c r="AC1917" s="82">
        <f t="shared" si="309"/>
        <v>0</v>
      </c>
    </row>
    <row r="1918" spans="1:29" x14ac:dyDescent="0.35">
      <c r="A1918" s="70" t="str">
        <f>'Activity rawdata'!A1917</f>
        <v>BH6112-1-344</v>
      </c>
      <c r="B1918" s="71" t="str">
        <f>'Activity rawdata'!B1917</f>
        <v>COLB</v>
      </c>
      <c r="C1918" s="71" t="str">
        <f>IF('Activity rawdata'!C1917="PY","Planted",IF('Activity rawdata'!C1917="NY","Nat/Convert",IF('Activity rawdata'!C1917="NN","Nat/Nonconvert",IF('Activity rawdata'!C1917="OY","Planted"))))</f>
        <v>Planted</v>
      </c>
      <c r="D1918" s="70" t="str">
        <f>'Activity rawdata'!D1917</f>
        <v>STP3</v>
      </c>
      <c r="E1918" s="72" t="str">
        <f>'Activity rawdata'!E1917</f>
        <v>71</v>
      </c>
      <c r="F1918" s="73" t="str">
        <f>'Activity rawdata'!L1917</f>
        <v>NO</v>
      </c>
      <c r="G1918" s="72" t="str">
        <f>'Activity rawdata'!R1917</f>
        <v>2075</v>
      </c>
      <c r="H1918" s="72" t="str">
        <f>IF('Activity rawdata'!P1917="AHTHIN1","1st Thin",IF('Activity rawdata'!P1917="AHCC","Clearcut",IF('Activity rawdata'!P1917="AHTHSMZ","SMZ Thin",IF('Activity rawdata'!P1917="AHTHIN2","2nd Thin",IF('Activity rawdata'!P1917="AFERTE","Early Fert",IF('Activity rawdata'!P1917="AFERTM","Mid Fert",IF('Activity rawdata'!P1917="AFERTL","Late Fert",  IF('Activity rawdata'!P1917="ASP","Site Prep", IF('Activity rawdata'!P1917="APLT","Plant",  IF('Activity rawdata'!P1917="ANREG","Natural Regeneration"))))))))))</f>
        <v>Site Prep</v>
      </c>
      <c r="I1918" s="74">
        <f>'Activity rawdata'!O1917</f>
        <v>45.46</v>
      </c>
      <c r="J1918" s="75">
        <f>'Activity rawdata'!N1917</f>
        <v>1</v>
      </c>
      <c r="K1918" s="75">
        <f>'Activity rawdata'!AC1917</f>
        <v>0</v>
      </c>
      <c r="L1918" s="75">
        <f>'Activity rawdata'!AD1917</f>
        <v>0</v>
      </c>
      <c r="M1918" s="76" t="str">
        <f>'Activity rawdata'!AE1917</f>
        <v>-</v>
      </c>
      <c r="N1918" s="83">
        <f>'Activity rawdata'!T1917+'Activity rawdata'!U1917</f>
        <v>0</v>
      </c>
      <c r="O1918" s="80">
        <f>'Activity rawdata'!V1917</f>
        <v>0</v>
      </c>
      <c r="P1918" s="80">
        <f>'Activity rawdata'!W1917</f>
        <v>0</v>
      </c>
      <c r="Q1918" s="80">
        <f>'Activity rawdata'!X1917</f>
        <v>0</v>
      </c>
      <c r="R1918" s="84">
        <f t="shared" si="300"/>
        <v>0</v>
      </c>
      <c r="S1918" s="80">
        <f>'Activity rawdata'!Z1917</f>
        <v>0</v>
      </c>
      <c r="T1918" s="80">
        <f>'Activity rawdata'!AA1917</f>
        <v>0</v>
      </c>
      <c r="U1918" s="80">
        <f t="shared" si="301"/>
        <v>0</v>
      </c>
      <c r="V1918" s="81">
        <f t="shared" si="302"/>
        <v>0</v>
      </c>
      <c r="W1918" s="75">
        <f t="shared" si="303"/>
        <v>0</v>
      </c>
      <c r="X1918" s="75">
        <f t="shared" si="304"/>
        <v>0</v>
      </c>
      <c r="Y1918" s="75">
        <f t="shared" si="305"/>
        <v>0</v>
      </c>
      <c r="Z1918" s="82">
        <f t="shared" si="306"/>
        <v>0</v>
      </c>
      <c r="AA1918" s="75">
        <f t="shared" si="307"/>
        <v>0</v>
      </c>
      <c r="AB1918" s="75">
        <f t="shared" si="308"/>
        <v>0</v>
      </c>
      <c r="AC1918" s="82">
        <f t="shared" si="309"/>
        <v>0</v>
      </c>
    </row>
    <row r="1919" spans="1:29" x14ac:dyDescent="0.35">
      <c r="A1919" s="70" t="str">
        <f>'Activity rawdata'!A1918</f>
        <v>BH6125-1-358</v>
      </c>
      <c r="B1919" s="71" t="str">
        <f>'Activity rawdata'!B1918</f>
        <v>COLB</v>
      </c>
      <c r="C1919" s="71" t="str">
        <f>IF('Activity rawdata'!C1918="PY","Planted",IF('Activity rawdata'!C1918="NY","Nat/Convert",IF('Activity rawdata'!C1918="NN","Nat/Nonconvert",IF('Activity rawdata'!C1918="OY","Planted"))))</f>
        <v>Planted</v>
      </c>
      <c r="D1919" s="70" t="str">
        <f>'Activity rawdata'!D1918</f>
        <v>STP3</v>
      </c>
      <c r="E1919" s="72" t="str">
        <f>'Activity rawdata'!E1918</f>
        <v>73</v>
      </c>
      <c r="F1919" s="73" t="str">
        <f>'Activity rawdata'!L1918</f>
        <v>NO</v>
      </c>
      <c r="G1919" s="72" t="str">
        <f>'Activity rawdata'!R1918</f>
        <v>2075</v>
      </c>
      <c r="H1919" s="72" t="str">
        <f>IF('Activity rawdata'!P1918="AHTHIN1","1st Thin",IF('Activity rawdata'!P1918="AHCC","Clearcut",IF('Activity rawdata'!P1918="AHTHSMZ","SMZ Thin",IF('Activity rawdata'!P1918="AHTHIN2","2nd Thin",IF('Activity rawdata'!P1918="AFERTE","Early Fert",IF('Activity rawdata'!P1918="AFERTM","Mid Fert",IF('Activity rawdata'!P1918="AFERTL","Late Fert",  IF('Activity rawdata'!P1918="ASP","Site Prep", IF('Activity rawdata'!P1918="APLT","Plant",  IF('Activity rawdata'!P1918="ANREG","Natural Regeneration"))))))))))</f>
        <v>Site Prep</v>
      </c>
      <c r="I1919" s="74">
        <f>'Activity rawdata'!O1918</f>
        <v>47.44</v>
      </c>
      <c r="J1919" s="75">
        <f>'Activity rawdata'!N1918</f>
        <v>1</v>
      </c>
      <c r="K1919" s="75">
        <f>'Activity rawdata'!AC1918</f>
        <v>0</v>
      </c>
      <c r="L1919" s="75">
        <f>'Activity rawdata'!AD1918</f>
        <v>0</v>
      </c>
      <c r="M1919" s="76" t="str">
        <f>'Activity rawdata'!AE1918</f>
        <v>-</v>
      </c>
      <c r="N1919" s="83">
        <f>'Activity rawdata'!T1918+'Activity rawdata'!U1918</f>
        <v>0</v>
      </c>
      <c r="O1919" s="80">
        <f>'Activity rawdata'!V1918</f>
        <v>0</v>
      </c>
      <c r="P1919" s="80">
        <f>'Activity rawdata'!W1918</f>
        <v>0</v>
      </c>
      <c r="Q1919" s="80">
        <f>'Activity rawdata'!X1918</f>
        <v>0</v>
      </c>
      <c r="R1919" s="84">
        <f t="shared" si="300"/>
        <v>0</v>
      </c>
      <c r="S1919" s="80">
        <f>'Activity rawdata'!Z1918</f>
        <v>0</v>
      </c>
      <c r="T1919" s="80">
        <f>'Activity rawdata'!AA1918</f>
        <v>0</v>
      </c>
      <c r="U1919" s="80">
        <f t="shared" si="301"/>
        <v>0</v>
      </c>
      <c r="V1919" s="81">
        <f t="shared" si="302"/>
        <v>0</v>
      </c>
      <c r="W1919" s="75">
        <f t="shared" si="303"/>
        <v>0</v>
      </c>
      <c r="X1919" s="75">
        <f t="shared" si="304"/>
        <v>0</v>
      </c>
      <c r="Y1919" s="75">
        <f t="shared" si="305"/>
        <v>0</v>
      </c>
      <c r="Z1919" s="82">
        <f t="shared" si="306"/>
        <v>0</v>
      </c>
      <c r="AA1919" s="75">
        <f t="shared" si="307"/>
        <v>0</v>
      </c>
      <c r="AB1919" s="75">
        <f t="shared" si="308"/>
        <v>0</v>
      </c>
      <c r="AC1919" s="82">
        <f t="shared" si="309"/>
        <v>0</v>
      </c>
    </row>
    <row r="1920" spans="1:29" x14ac:dyDescent="0.35">
      <c r="A1920" s="70" t="str">
        <f>'Activity rawdata'!A1919</f>
        <v>BH6125-1-335</v>
      </c>
      <c r="B1920" s="71" t="str">
        <f>'Activity rawdata'!B1919</f>
        <v>COLB</v>
      </c>
      <c r="C1920" s="71" t="str">
        <f>IF('Activity rawdata'!C1919="PY","Planted",IF('Activity rawdata'!C1919="NY","Nat/Convert",IF('Activity rawdata'!C1919="NN","Nat/Nonconvert",IF('Activity rawdata'!C1919="OY","Planted"))))</f>
        <v>Planted</v>
      </c>
      <c r="D1920" s="70" t="str">
        <f>'Activity rawdata'!D1919</f>
        <v>STP3</v>
      </c>
      <c r="E1920" s="72" t="str">
        <f>'Activity rawdata'!E1919</f>
        <v>73</v>
      </c>
      <c r="F1920" s="73" t="str">
        <f>'Activity rawdata'!L1919</f>
        <v>NO</v>
      </c>
      <c r="G1920" s="72" t="str">
        <f>'Activity rawdata'!R1919</f>
        <v>2075</v>
      </c>
      <c r="H1920" s="72" t="str">
        <f>IF('Activity rawdata'!P1919="AHTHIN1","1st Thin",IF('Activity rawdata'!P1919="AHCC","Clearcut",IF('Activity rawdata'!P1919="AHTHSMZ","SMZ Thin",IF('Activity rawdata'!P1919="AHTHIN2","2nd Thin",IF('Activity rawdata'!P1919="AFERTE","Early Fert",IF('Activity rawdata'!P1919="AFERTM","Mid Fert",IF('Activity rawdata'!P1919="AFERTL","Late Fert",  IF('Activity rawdata'!P1919="ASP","Site Prep", IF('Activity rawdata'!P1919="APLT","Plant",  IF('Activity rawdata'!P1919="ANREG","Natural Regeneration"))))))))))</f>
        <v>Site Prep</v>
      </c>
      <c r="I1920" s="74">
        <f>'Activity rawdata'!O1919</f>
        <v>45.29</v>
      </c>
      <c r="J1920" s="75">
        <f>'Activity rawdata'!N1919</f>
        <v>1</v>
      </c>
      <c r="K1920" s="75">
        <f>'Activity rawdata'!AC1919</f>
        <v>0</v>
      </c>
      <c r="L1920" s="75">
        <f>'Activity rawdata'!AD1919</f>
        <v>0</v>
      </c>
      <c r="M1920" s="76" t="str">
        <f>'Activity rawdata'!AE1919</f>
        <v>-</v>
      </c>
      <c r="N1920" s="83">
        <f>'Activity rawdata'!T1919+'Activity rawdata'!U1919</f>
        <v>0</v>
      </c>
      <c r="O1920" s="80">
        <f>'Activity rawdata'!V1919</f>
        <v>0</v>
      </c>
      <c r="P1920" s="80">
        <f>'Activity rawdata'!W1919</f>
        <v>0</v>
      </c>
      <c r="Q1920" s="80">
        <f>'Activity rawdata'!X1919</f>
        <v>0</v>
      </c>
      <c r="R1920" s="84">
        <f t="shared" si="300"/>
        <v>0</v>
      </c>
      <c r="S1920" s="80">
        <f>'Activity rawdata'!Z1919</f>
        <v>0</v>
      </c>
      <c r="T1920" s="80">
        <f>'Activity rawdata'!AA1919</f>
        <v>0</v>
      </c>
      <c r="U1920" s="80">
        <f t="shared" si="301"/>
        <v>0</v>
      </c>
      <c r="V1920" s="81">
        <f t="shared" si="302"/>
        <v>0</v>
      </c>
      <c r="W1920" s="75">
        <f t="shared" si="303"/>
        <v>0</v>
      </c>
      <c r="X1920" s="75">
        <f t="shared" si="304"/>
        <v>0</v>
      </c>
      <c r="Y1920" s="75">
        <f t="shared" si="305"/>
        <v>0</v>
      </c>
      <c r="Z1920" s="82">
        <f t="shared" si="306"/>
        <v>0</v>
      </c>
      <c r="AA1920" s="75">
        <f t="shared" si="307"/>
        <v>0</v>
      </c>
      <c r="AB1920" s="75">
        <f t="shared" si="308"/>
        <v>0</v>
      </c>
      <c r="AC1920" s="82">
        <f t="shared" si="309"/>
        <v>0</v>
      </c>
    </row>
    <row r="1921" spans="1:29" x14ac:dyDescent="0.35">
      <c r="A1921" s="70" t="str">
        <f>'Activity rawdata'!A1920</f>
        <v>BH6112-1-334</v>
      </c>
      <c r="B1921" s="71" t="str">
        <f>'Activity rawdata'!B1920</f>
        <v>COLB</v>
      </c>
      <c r="C1921" s="71" t="str">
        <f>IF('Activity rawdata'!C1920="PY","Planted",IF('Activity rawdata'!C1920="NY","Nat/Convert",IF('Activity rawdata'!C1920="NN","Nat/Nonconvert",IF('Activity rawdata'!C1920="OY","Planted"))))</f>
        <v>Planted</v>
      </c>
      <c r="D1921" s="70" t="str">
        <f>'Activity rawdata'!D1920</f>
        <v>STP3</v>
      </c>
      <c r="E1921" s="72" t="str">
        <f>'Activity rawdata'!E1920</f>
        <v>71</v>
      </c>
      <c r="F1921" s="73" t="str">
        <f>'Activity rawdata'!L1920</f>
        <v>NO</v>
      </c>
      <c r="G1921" s="72" t="str">
        <f>'Activity rawdata'!R1920</f>
        <v>2075</v>
      </c>
      <c r="H1921" s="72" t="str">
        <f>IF('Activity rawdata'!P1920="AHTHIN1","1st Thin",IF('Activity rawdata'!P1920="AHCC","Clearcut",IF('Activity rawdata'!P1920="AHTHSMZ","SMZ Thin",IF('Activity rawdata'!P1920="AHTHIN2","2nd Thin",IF('Activity rawdata'!P1920="AFERTE","Early Fert",IF('Activity rawdata'!P1920="AFERTM","Mid Fert",IF('Activity rawdata'!P1920="AFERTL","Late Fert",  IF('Activity rawdata'!P1920="ASP","Site Prep", IF('Activity rawdata'!P1920="APLT","Plant",  IF('Activity rawdata'!P1920="ANREG","Natural Regeneration"))))))))))</f>
        <v>Site Prep</v>
      </c>
      <c r="I1921" s="74">
        <f>'Activity rawdata'!O1920</f>
        <v>122.14</v>
      </c>
      <c r="J1921" s="75">
        <f>'Activity rawdata'!N1920</f>
        <v>1</v>
      </c>
      <c r="K1921" s="75">
        <f>'Activity rawdata'!AC1920</f>
        <v>0</v>
      </c>
      <c r="L1921" s="75">
        <f>'Activity rawdata'!AD1920</f>
        <v>0</v>
      </c>
      <c r="M1921" s="76" t="str">
        <f>'Activity rawdata'!AE1920</f>
        <v>-</v>
      </c>
      <c r="N1921" s="83">
        <f>'Activity rawdata'!T1920+'Activity rawdata'!U1920</f>
        <v>0</v>
      </c>
      <c r="O1921" s="80">
        <f>'Activity rawdata'!V1920</f>
        <v>0</v>
      </c>
      <c r="P1921" s="80">
        <f>'Activity rawdata'!W1920</f>
        <v>0</v>
      </c>
      <c r="Q1921" s="80">
        <f>'Activity rawdata'!X1920</f>
        <v>0</v>
      </c>
      <c r="R1921" s="84">
        <f t="shared" si="300"/>
        <v>0</v>
      </c>
      <c r="S1921" s="80">
        <f>'Activity rawdata'!Z1920</f>
        <v>0</v>
      </c>
      <c r="T1921" s="80">
        <f>'Activity rawdata'!AA1920</f>
        <v>0</v>
      </c>
      <c r="U1921" s="80">
        <f t="shared" si="301"/>
        <v>0</v>
      </c>
      <c r="V1921" s="81">
        <f t="shared" si="302"/>
        <v>0</v>
      </c>
      <c r="W1921" s="75">
        <f t="shared" si="303"/>
        <v>0</v>
      </c>
      <c r="X1921" s="75">
        <f t="shared" si="304"/>
        <v>0</v>
      </c>
      <c r="Y1921" s="75">
        <f t="shared" si="305"/>
        <v>0</v>
      </c>
      <c r="Z1921" s="82">
        <f t="shared" si="306"/>
        <v>0</v>
      </c>
      <c r="AA1921" s="75">
        <f t="shared" si="307"/>
        <v>0</v>
      </c>
      <c r="AB1921" s="75">
        <f t="shared" si="308"/>
        <v>0</v>
      </c>
      <c r="AC1921" s="82">
        <f t="shared" si="309"/>
        <v>0</v>
      </c>
    </row>
    <row r="1922" spans="1:29" x14ac:dyDescent="0.35">
      <c r="A1922" s="70" t="str">
        <f>'Activity rawdata'!A1921</f>
        <v>BH2046-1-64</v>
      </c>
      <c r="B1922" s="71" t="str">
        <f>'Activity rawdata'!B1921</f>
        <v>COLB</v>
      </c>
      <c r="C1922" s="71" t="str">
        <f>IF('Activity rawdata'!C1921="PY","Planted",IF('Activity rawdata'!C1921="NY","Nat/Convert",IF('Activity rawdata'!C1921="NN","Nat/Nonconvert",IF('Activity rawdata'!C1921="OY","Planted"))))</f>
        <v>Planted</v>
      </c>
      <c r="D1922" s="70" t="str">
        <f>'Activity rawdata'!D1921</f>
        <v>STP3</v>
      </c>
      <c r="E1922" s="72" t="str">
        <f>'Activity rawdata'!E1921</f>
        <v>68</v>
      </c>
      <c r="F1922" s="73" t="str">
        <f>'Activity rawdata'!L1921</f>
        <v>NO</v>
      </c>
      <c r="G1922" s="72" t="str">
        <f>'Activity rawdata'!R1921</f>
        <v>2075</v>
      </c>
      <c r="H1922" s="72" t="str">
        <f>IF('Activity rawdata'!P1921="AHTHIN1","1st Thin",IF('Activity rawdata'!P1921="AHCC","Clearcut",IF('Activity rawdata'!P1921="AHTHSMZ","SMZ Thin",IF('Activity rawdata'!P1921="AHTHIN2","2nd Thin",IF('Activity rawdata'!P1921="AFERTE","Early Fert",IF('Activity rawdata'!P1921="AFERTM","Mid Fert",IF('Activity rawdata'!P1921="AFERTL","Late Fert",  IF('Activity rawdata'!P1921="ASP","Site Prep", IF('Activity rawdata'!P1921="APLT","Plant",  IF('Activity rawdata'!P1921="ANREG","Natural Regeneration"))))))))))</f>
        <v>Site Prep</v>
      </c>
      <c r="I1922" s="74">
        <f>'Activity rawdata'!O1921</f>
        <v>88.81</v>
      </c>
      <c r="J1922" s="75">
        <f>'Activity rawdata'!N1921</f>
        <v>1</v>
      </c>
      <c r="K1922" s="75">
        <f>'Activity rawdata'!AC1921</f>
        <v>0</v>
      </c>
      <c r="L1922" s="75">
        <f>'Activity rawdata'!AD1921</f>
        <v>0</v>
      </c>
      <c r="M1922" s="76" t="str">
        <f>'Activity rawdata'!AE1921</f>
        <v>-</v>
      </c>
      <c r="N1922" s="83">
        <f>'Activity rawdata'!T1921+'Activity rawdata'!U1921</f>
        <v>0</v>
      </c>
      <c r="O1922" s="80">
        <f>'Activity rawdata'!V1921</f>
        <v>0</v>
      </c>
      <c r="P1922" s="80">
        <f>'Activity rawdata'!W1921</f>
        <v>0</v>
      </c>
      <c r="Q1922" s="80">
        <f>'Activity rawdata'!X1921</f>
        <v>0</v>
      </c>
      <c r="R1922" s="84">
        <f t="shared" si="300"/>
        <v>0</v>
      </c>
      <c r="S1922" s="80">
        <f>'Activity rawdata'!Z1921</f>
        <v>0</v>
      </c>
      <c r="T1922" s="80">
        <f>'Activity rawdata'!AA1921</f>
        <v>0</v>
      </c>
      <c r="U1922" s="80">
        <f t="shared" si="301"/>
        <v>0</v>
      </c>
      <c r="V1922" s="81">
        <f t="shared" si="302"/>
        <v>0</v>
      </c>
      <c r="W1922" s="75">
        <f t="shared" si="303"/>
        <v>0</v>
      </c>
      <c r="X1922" s="75">
        <f t="shared" si="304"/>
        <v>0</v>
      </c>
      <c r="Y1922" s="75">
        <f t="shared" si="305"/>
        <v>0</v>
      </c>
      <c r="Z1922" s="82">
        <f t="shared" si="306"/>
        <v>0</v>
      </c>
      <c r="AA1922" s="75">
        <f t="shared" si="307"/>
        <v>0</v>
      </c>
      <c r="AB1922" s="75">
        <f t="shared" si="308"/>
        <v>0</v>
      </c>
      <c r="AC1922" s="82">
        <f t="shared" si="309"/>
        <v>0</v>
      </c>
    </row>
    <row r="1923" spans="1:29" x14ac:dyDescent="0.35">
      <c r="A1923" s="70" t="str">
        <f>'Activity rawdata'!A1922</f>
        <v>BH6125-1-321</v>
      </c>
      <c r="B1923" s="71" t="str">
        <f>'Activity rawdata'!B1922</f>
        <v>COLB</v>
      </c>
      <c r="C1923" s="71" t="str">
        <f>IF('Activity rawdata'!C1922="PY","Planted",IF('Activity rawdata'!C1922="NY","Nat/Convert",IF('Activity rawdata'!C1922="NN","Nat/Nonconvert",IF('Activity rawdata'!C1922="OY","Planted"))))</f>
        <v>Planted</v>
      </c>
      <c r="D1923" s="70" t="str">
        <f>'Activity rawdata'!D1922</f>
        <v>STP3</v>
      </c>
      <c r="E1923" s="72" t="str">
        <f>'Activity rawdata'!E1922</f>
        <v>70</v>
      </c>
      <c r="F1923" s="73" t="str">
        <f>'Activity rawdata'!L1922</f>
        <v>NO</v>
      </c>
      <c r="G1923" s="72" t="str">
        <f>'Activity rawdata'!R1922</f>
        <v>2075</v>
      </c>
      <c r="H1923" s="72" t="str">
        <f>IF('Activity rawdata'!P1922="AHTHIN1","1st Thin",IF('Activity rawdata'!P1922="AHCC","Clearcut",IF('Activity rawdata'!P1922="AHTHSMZ","SMZ Thin",IF('Activity rawdata'!P1922="AHTHIN2","2nd Thin",IF('Activity rawdata'!P1922="AFERTE","Early Fert",IF('Activity rawdata'!P1922="AFERTM","Mid Fert",IF('Activity rawdata'!P1922="AFERTL","Late Fert",  IF('Activity rawdata'!P1922="ASP","Site Prep", IF('Activity rawdata'!P1922="APLT","Plant",  IF('Activity rawdata'!P1922="ANREG","Natural Regeneration"))))))))))</f>
        <v>Site Prep</v>
      </c>
      <c r="I1923" s="74">
        <f>'Activity rawdata'!O1922</f>
        <v>32.64</v>
      </c>
      <c r="J1923" s="75">
        <f>'Activity rawdata'!N1922</f>
        <v>1</v>
      </c>
      <c r="K1923" s="75">
        <f>'Activity rawdata'!AC1922</f>
        <v>0</v>
      </c>
      <c r="L1923" s="75">
        <f>'Activity rawdata'!AD1922</f>
        <v>0</v>
      </c>
      <c r="M1923" s="76" t="str">
        <f>'Activity rawdata'!AE1922</f>
        <v>-</v>
      </c>
      <c r="N1923" s="83">
        <f>'Activity rawdata'!T1922+'Activity rawdata'!U1922</f>
        <v>0</v>
      </c>
      <c r="O1923" s="80">
        <f>'Activity rawdata'!V1922</f>
        <v>0</v>
      </c>
      <c r="P1923" s="80">
        <f>'Activity rawdata'!W1922</f>
        <v>0</v>
      </c>
      <c r="Q1923" s="80">
        <f>'Activity rawdata'!X1922</f>
        <v>0</v>
      </c>
      <c r="R1923" s="84">
        <f t="shared" si="300"/>
        <v>0</v>
      </c>
      <c r="S1923" s="80">
        <f>'Activity rawdata'!Z1922</f>
        <v>0</v>
      </c>
      <c r="T1923" s="80">
        <f>'Activity rawdata'!AA1922</f>
        <v>0</v>
      </c>
      <c r="U1923" s="80">
        <f t="shared" si="301"/>
        <v>0</v>
      </c>
      <c r="V1923" s="81">
        <f t="shared" si="302"/>
        <v>0</v>
      </c>
      <c r="W1923" s="75">
        <f t="shared" si="303"/>
        <v>0</v>
      </c>
      <c r="X1923" s="75">
        <f t="shared" si="304"/>
        <v>0</v>
      </c>
      <c r="Y1923" s="75">
        <f t="shared" si="305"/>
        <v>0</v>
      </c>
      <c r="Z1923" s="82">
        <f t="shared" si="306"/>
        <v>0</v>
      </c>
      <c r="AA1923" s="75">
        <f t="shared" si="307"/>
        <v>0</v>
      </c>
      <c r="AB1923" s="75">
        <f t="shared" si="308"/>
        <v>0</v>
      </c>
      <c r="AC1923" s="82">
        <f t="shared" si="309"/>
        <v>0</v>
      </c>
    </row>
    <row r="1924" spans="1:29" x14ac:dyDescent="0.35">
      <c r="A1924" s="70" t="str">
        <f>'Activity rawdata'!A1923</f>
        <v>BH6125-1-320</v>
      </c>
      <c r="B1924" s="71" t="str">
        <f>'Activity rawdata'!B1923</f>
        <v>COLB</v>
      </c>
      <c r="C1924" s="71" t="str">
        <f>IF('Activity rawdata'!C1923="PY","Planted",IF('Activity rawdata'!C1923="NY","Nat/Convert",IF('Activity rawdata'!C1923="NN","Nat/Nonconvert",IF('Activity rawdata'!C1923="OY","Planted"))))</f>
        <v>Planted</v>
      </c>
      <c r="D1924" s="70" t="str">
        <f>'Activity rawdata'!D1923</f>
        <v>STP3</v>
      </c>
      <c r="E1924" s="72" t="str">
        <f>'Activity rawdata'!E1923</f>
        <v>79</v>
      </c>
      <c r="F1924" s="73" t="str">
        <f>'Activity rawdata'!L1923</f>
        <v>NO</v>
      </c>
      <c r="G1924" s="72" t="str">
        <f>'Activity rawdata'!R1923</f>
        <v>2075</v>
      </c>
      <c r="H1924" s="72" t="str">
        <f>IF('Activity rawdata'!P1923="AHTHIN1","1st Thin",IF('Activity rawdata'!P1923="AHCC","Clearcut",IF('Activity rawdata'!P1923="AHTHSMZ","SMZ Thin",IF('Activity rawdata'!P1923="AHTHIN2","2nd Thin",IF('Activity rawdata'!P1923="AFERTE","Early Fert",IF('Activity rawdata'!P1923="AFERTM","Mid Fert",IF('Activity rawdata'!P1923="AFERTL","Late Fert",  IF('Activity rawdata'!P1923="ASP","Site Prep", IF('Activity rawdata'!P1923="APLT","Plant",  IF('Activity rawdata'!P1923="ANREG","Natural Regeneration"))))))))))</f>
        <v>Site Prep</v>
      </c>
      <c r="I1924" s="74">
        <f>'Activity rawdata'!O1923</f>
        <v>34.116399999999999</v>
      </c>
      <c r="J1924" s="75">
        <f>'Activity rawdata'!N1923</f>
        <v>1</v>
      </c>
      <c r="K1924" s="75">
        <f>'Activity rawdata'!AC1923</f>
        <v>0</v>
      </c>
      <c r="L1924" s="75">
        <f>'Activity rawdata'!AD1923</f>
        <v>0</v>
      </c>
      <c r="M1924" s="76" t="str">
        <f>'Activity rawdata'!AE1923</f>
        <v>-</v>
      </c>
      <c r="N1924" s="83">
        <f>'Activity rawdata'!T1923+'Activity rawdata'!U1923</f>
        <v>0</v>
      </c>
      <c r="O1924" s="80">
        <f>'Activity rawdata'!V1923</f>
        <v>0</v>
      </c>
      <c r="P1924" s="80">
        <f>'Activity rawdata'!W1923</f>
        <v>0</v>
      </c>
      <c r="Q1924" s="80">
        <f>'Activity rawdata'!X1923</f>
        <v>0</v>
      </c>
      <c r="R1924" s="84">
        <f t="shared" si="300"/>
        <v>0</v>
      </c>
      <c r="S1924" s="80">
        <f>'Activity rawdata'!Z1923</f>
        <v>0</v>
      </c>
      <c r="T1924" s="80">
        <f>'Activity rawdata'!AA1923</f>
        <v>0</v>
      </c>
      <c r="U1924" s="80">
        <f t="shared" si="301"/>
        <v>0</v>
      </c>
      <c r="V1924" s="81">
        <f t="shared" si="302"/>
        <v>0</v>
      </c>
      <c r="W1924" s="75">
        <f t="shared" si="303"/>
        <v>0</v>
      </c>
      <c r="X1924" s="75">
        <f t="shared" si="304"/>
        <v>0</v>
      </c>
      <c r="Y1924" s="75">
        <f t="shared" si="305"/>
        <v>0</v>
      </c>
      <c r="Z1924" s="82">
        <f t="shared" si="306"/>
        <v>0</v>
      </c>
      <c r="AA1924" s="75">
        <f t="shared" si="307"/>
        <v>0</v>
      </c>
      <c r="AB1924" s="75">
        <f t="shared" si="308"/>
        <v>0</v>
      </c>
      <c r="AC1924" s="82">
        <f t="shared" si="309"/>
        <v>0</v>
      </c>
    </row>
    <row r="1925" spans="1:29" x14ac:dyDescent="0.35">
      <c r="A1925" s="70" t="str">
        <f>'Activity rawdata'!A1924</f>
        <v>BH6125-1-314</v>
      </c>
      <c r="B1925" s="71" t="str">
        <f>'Activity rawdata'!B1924</f>
        <v>COLB</v>
      </c>
      <c r="C1925" s="71" t="str">
        <f>IF('Activity rawdata'!C1924="PY","Planted",IF('Activity rawdata'!C1924="NY","Nat/Convert",IF('Activity rawdata'!C1924="NN","Nat/Nonconvert",IF('Activity rawdata'!C1924="OY","Planted"))))</f>
        <v>Planted</v>
      </c>
      <c r="D1925" s="70" t="str">
        <f>'Activity rawdata'!D1924</f>
        <v>STP3</v>
      </c>
      <c r="E1925" s="72" t="str">
        <f>'Activity rawdata'!E1924</f>
        <v>70</v>
      </c>
      <c r="F1925" s="73" t="str">
        <f>'Activity rawdata'!L1924</f>
        <v>NO</v>
      </c>
      <c r="G1925" s="72" t="str">
        <f>'Activity rawdata'!R1924</f>
        <v>2075</v>
      </c>
      <c r="H1925" s="72" t="str">
        <f>IF('Activity rawdata'!P1924="AHTHIN1","1st Thin",IF('Activity rawdata'!P1924="AHCC","Clearcut",IF('Activity rawdata'!P1924="AHTHSMZ","SMZ Thin",IF('Activity rawdata'!P1924="AHTHIN2","2nd Thin",IF('Activity rawdata'!P1924="AFERTE","Early Fert",IF('Activity rawdata'!P1924="AFERTM","Mid Fert",IF('Activity rawdata'!P1924="AFERTL","Late Fert",  IF('Activity rawdata'!P1924="ASP","Site Prep", IF('Activity rawdata'!P1924="APLT","Plant",  IF('Activity rawdata'!P1924="ANREG","Natural Regeneration"))))))))))</f>
        <v>Site Prep</v>
      </c>
      <c r="I1925" s="74">
        <f>'Activity rawdata'!O1924</f>
        <v>3.98</v>
      </c>
      <c r="J1925" s="75">
        <f>'Activity rawdata'!N1924</f>
        <v>1</v>
      </c>
      <c r="K1925" s="75">
        <f>'Activity rawdata'!AC1924</f>
        <v>0</v>
      </c>
      <c r="L1925" s="75">
        <f>'Activity rawdata'!AD1924</f>
        <v>0</v>
      </c>
      <c r="M1925" s="76" t="str">
        <f>'Activity rawdata'!AE1924</f>
        <v>-</v>
      </c>
      <c r="N1925" s="83">
        <f>'Activity rawdata'!T1924+'Activity rawdata'!U1924</f>
        <v>0</v>
      </c>
      <c r="O1925" s="80">
        <f>'Activity rawdata'!V1924</f>
        <v>0</v>
      </c>
      <c r="P1925" s="80">
        <f>'Activity rawdata'!W1924</f>
        <v>0</v>
      </c>
      <c r="Q1925" s="80">
        <f>'Activity rawdata'!X1924</f>
        <v>0</v>
      </c>
      <c r="R1925" s="84">
        <f t="shared" si="300"/>
        <v>0</v>
      </c>
      <c r="S1925" s="80">
        <f>'Activity rawdata'!Z1924</f>
        <v>0</v>
      </c>
      <c r="T1925" s="80">
        <f>'Activity rawdata'!AA1924</f>
        <v>0</v>
      </c>
      <c r="U1925" s="80">
        <f t="shared" si="301"/>
        <v>0</v>
      </c>
      <c r="V1925" s="81">
        <f t="shared" si="302"/>
        <v>0</v>
      </c>
      <c r="W1925" s="75">
        <f t="shared" si="303"/>
        <v>0</v>
      </c>
      <c r="X1925" s="75">
        <f t="shared" si="304"/>
        <v>0</v>
      </c>
      <c r="Y1925" s="75">
        <f t="shared" si="305"/>
        <v>0</v>
      </c>
      <c r="Z1925" s="82">
        <f t="shared" si="306"/>
        <v>0</v>
      </c>
      <c r="AA1925" s="75">
        <f t="shared" si="307"/>
        <v>0</v>
      </c>
      <c r="AB1925" s="75">
        <f t="shared" si="308"/>
        <v>0</v>
      </c>
      <c r="AC1925" s="82">
        <f t="shared" si="309"/>
        <v>0</v>
      </c>
    </row>
    <row r="1926" spans="1:29" x14ac:dyDescent="0.35">
      <c r="A1926" s="70" t="str">
        <f>'Activity rawdata'!A1925</f>
        <v>BH6112-1-219</v>
      </c>
      <c r="B1926" s="71" t="str">
        <f>'Activity rawdata'!B1925</f>
        <v>COLB</v>
      </c>
      <c r="C1926" s="71" t="str">
        <f>IF('Activity rawdata'!C1925="PY","Planted",IF('Activity rawdata'!C1925="NY","Nat/Convert",IF('Activity rawdata'!C1925="NN","Nat/Nonconvert",IF('Activity rawdata'!C1925="OY","Planted"))))</f>
        <v>Planted</v>
      </c>
      <c r="D1926" s="70" t="str">
        <f>'Activity rawdata'!D1925</f>
        <v>STP3</v>
      </c>
      <c r="E1926" s="72" t="str">
        <f>'Activity rawdata'!E1925</f>
        <v>70</v>
      </c>
      <c r="F1926" s="73" t="str">
        <f>'Activity rawdata'!L1925</f>
        <v>NO</v>
      </c>
      <c r="G1926" s="72" t="str">
        <f>'Activity rawdata'!R1925</f>
        <v>2075</v>
      </c>
      <c r="H1926" s="72" t="str">
        <f>IF('Activity rawdata'!P1925="AHTHIN1","1st Thin",IF('Activity rawdata'!P1925="AHCC","Clearcut",IF('Activity rawdata'!P1925="AHTHSMZ","SMZ Thin",IF('Activity rawdata'!P1925="AHTHIN2","2nd Thin",IF('Activity rawdata'!P1925="AFERTE","Early Fert",IF('Activity rawdata'!P1925="AFERTM","Mid Fert",IF('Activity rawdata'!P1925="AFERTL","Late Fert",  IF('Activity rawdata'!P1925="ASP","Site Prep", IF('Activity rawdata'!P1925="APLT","Plant",  IF('Activity rawdata'!P1925="ANREG","Natural Regeneration"))))))))))</f>
        <v>Site Prep</v>
      </c>
      <c r="I1926" s="74">
        <f>'Activity rawdata'!O1925</f>
        <v>18.059999999999999</v>
      </c>
      <c r="J1926" s="75">
        <f>'Activity rawdata'!N1925</f>
        <v>1</v>
      </c>
      <c r="K1926" s="75">
        <f>'Activity rawdata'!AC1925</f>
        <v>0</v>
      </c>
      <c r="L1926" s="75">
        <f>'Activity rawdata'!AD1925</f>
        <v>0</v>
      </c>
      <c r="M1926" s="76" t="str">
        <f>'Activity rawdata'!AE1925</f>
        <v>-</v>
      </c>
      <c r="N1926" s="83">
        <f>'Activity rawdata'!T1925+'Activity rawdata'!U1925</f>
        <v>0</v>
      </c>
      <c r="O1926" s="80">
        <f>'Activity rawdata'!V1925</f>
        <v>0</v>
      </c>
      <c r="P1926" s="80">
        <f>'Activity rawdata'!W1925</f>
        <v>0</v>
      </c>
      <c r="Q1926" s="80">
        <f>'Activity rawdata'!X1925</f>
        <v>0</v>
      </c>
      <c r="R1926" s="84">
        <f t="shared" si="300"/>
        <v>0</v>
      </c>
      <c r="S1926" s="80">
        <f>'Activity rawdata'!Z1925</f>
        <v>0</v>
      </c>
      <c r="T1926" s="80">
        <f>'Activity rawdata'!AA1925</f>
        <v>0</v>
      </c>
      <c r="U1926" s="80">
        <f t="shared" si="301"/>
        <v>0</v>
      </c>
      <c r="V1926" s="81">
        <f t="shared" si="302"/>
        <v>0</v>
      </c>
      <c r="W1926" s="75">
        <f t="shared" si="303"/>
        <v>0</v>
      </c>
      <c r="X1926" s="75">
        <f t="shared" si="304"/>
        <v>0</v>
      </c>
      <c r="Y1926" s="75">
        <f t="shared" si="305"/>
        <v>0</v>
      </c>
      <c r="Z1926" s="82">
        <f t="shared" si="306"/>
        <v>0</v>
      </c>
      <c r="AA1926" s="75">
        <f t="shared" si="307"/>
        <v>0</v>
      </c>
      <c r="AB1926" s="75">
        <f t="shared" si="308"/>
        <v>0</v>
      </c>
      <c r="AC1926" s="82">
        <f t="shared" si="309"/>
        <v>0</v>
      </c>
    </row>
    <row r="1927" spans="1:29" x14ac:dyDescent="0.35">
      <c r="A1927" s="70" t="str">
        <f>'Activity rawdata'!A1926</f>
        <v>BH6112-1-206</v>
      </c>
      <c r="B1927" s="71" t="str">
        <f>'Activity rawdata'!B1926</f>
        <v>COLB</v>
      </c>
      <c r="C1927" s="71" t="str">
        <f>IF('Activity rawdata'!C1926="PY","Planted",IF('Activity rawdata'!C1926="NY","Nat/Convert",IF('Activity rawdata'!C1926="NN","Nat/Nonconvert",IF('Activity rawdata'!C1926="OY","Planted"))))</f>
        <v>Planted</v>
      </c>
      <c r="D1927" s="70" t="str">
        <f>'Activity rawdata'!D1926</f>
        <v>STP3</v>
      </c>
      <c r="E1927" s="72" t="str">
        <f>'Activity rawdata'!E1926</f>
        <v>74</v>
      </c>
      <c r="F1927" s="73" t="str">
        <f>'Activity rawdata'!L1926</f>
        <v>NO</v>
      </c>
      <c r="G1927" s="72" t="str">
        <f>'Activity rawdata'!R1926</f>
        <v>2075</v>
      </c>
      <c r="H1927" s="72" t="str">
        <f>IF('Activity rawdata'!P1926="AHTHIN1","1st Thin",IF('Activity rawdata'!P1926="AHCC","Clearcut",IF('Activity rawdata'!P1926="AHTHSMZ","SMZ Thin",IF('Activity rawdata'!P1926="AHTHIN2","2nd Thin",IF('Activity rawdata'!P1926="AFERTE","Early Fert",IF('Activity rawdata'!P1926="AFERTM","Mid Fert",IF('Activity rawdata'!P1926="AFERTL","Late Fert",  IF('Activity rawdata'!P1926="ASP","Site Prep", IF('Activity rawdata'!P1926="APLT","Plant",  IF('Activity rawdata'!P1926="ANREG","Natural Regeneration"))))))))))</f>
        <v>Site Prep</v>
      </c>
      <c r="I1927" s="74">
        <f>'Activity rawdata'!O1926</f>
        <v>2.4500000000000002</v>
      </c>
      <c r="J1927" s="75">
        <f>'Activity rawdata'!N1926</f>
        <v>1</v>
      </c>
      <c r="K1927" s="75">
        <f>'Activity rawdata'!AC1926</f>
        <v>0</v>
      </c>
      <c r="L1927" s="75">
        <f>'Activity rawdata'!AD1926</f>
        <v>0</v>
      </c>
      <c r="M1927" s="76" t="str">
        <f>'Activity rawdata'!AE1926</f>
        <v>-</v>
      </c>
      <c r="N1927" s="83">
        <f>'Activity rawdata'!T1926+'Activity rawdata'!U1926</f>
        <v>0</v>
      </c>
      <c r="O1927" s="80">
        <f>'Activity rawdata'!V1926</f>
        <v>0</v>
      </c>
      <c r="P1927" s="80">
        <f>'Activity rawdata'!W1926</f>
        <v>0</v>
      </c>
      <c r="Q1927" s="80">
        <f>'Activity rawdata'!X1926</f>
        <v>0</v>
      </c>
      <c r="R1927" s="84">
        <f t="shared" si="300"/>
        <v>0</v>
      </c>
      <c r="S1927" s="80">
        <f>'Activity rawdata'!Z1926</f>
        <v>0</v>
      </c>
      <c r="T1927" s="80">
        <f>'Activity rawdata'!AA1926</f>
        <v>0</v>
      </c>
      <c r="U1927" s="80">
        <f t="shared" si="301"/>
        <v>0</v>
      </c>
      <c r="V1927" s="81">
        <f t="shared" si="302"/>
        <v>0</v>
      </c>
      <c r="W1927" s="75">
        <f t="shared" si="303"/>
        <v>0</v>
      </c>
      <c r="X1927" s="75">
        <f t="shared" si="304"/>
        <v>0</v>
      </c>
      <c r="Y1927" s="75">
        <f t="shared" si="305"/>
        <v>0</v>
      </c>
      <c r="Z1927" s="82">
        <f t="shared" si="306"/>
        <v>0</v>
      </c>
      <c r="AA1927" s="75">
        <f t="shared" si="307"/>
        <v>0</v>
      </c>
      <c r="AB1927" s="75">
        <f t="shared" si="308"/>
        <v>0</v>
      </c>
      <c r="AC1927" s="82">
        <f t="shared" si="309"/>
        <v>0</v>
      </c>
    </row>
    <row r="1928" spans="1:29" x14ac:dyDescent="0.35">
      <c r="A1928" s="70" t="str">
        <f>'Activity rawdata'!A1927</f>
        <v>BH5660-1-193</v>
      </c>
      <c r="B1928" s="71" t="str">
        <f>'Activity rawdata'!B1927</f>
        <v>COLB</v>
      </c>
      <c r="C1928" s="71" t="str">
        <f>IF('Activity rawdata'!C1927="PY","Planted",IF('Activity rawdata'!C1927="NY","Nat/Convert",IF('Activity rawdata'!C1927="NN","Nat/Nonconvert",IF('Activity rawdata'!C1927="OY","Planted"))))</f>
        <v>Planted</v>
      </c>
      <c r="D1928" s="70" t="str">
        <f>'Activity rawdata'!D1927</f>
        <v>STP3</v>
      </c>
      <c r="E1928" s="72" t="str">
        <f>'Activity rawdata'!E1927</f>
        <v>64</v>
      </c>
      <c r="F1928" s="73" t="str">
        <f>'Activity rawdata'!L1927</f>
        <v>NO</v>
      </c>
      <c r="G1928" s="72" t="str">
        <f>'Activity rawdata'!R1927</f>
        <v>2075</v>
      </c>
      <c r="H1928" s="72" t="str">
        <f>IF('Activity rawdata'!P1927="AHTHIN1","1st Thin",IF('Activity rawdata'!P1927="AHCC","Clearcut",IF('Activity rawdata'!P1927="AHTHSMZ","SMZ Thin",IF('Activity rawdata'!P1927="AHTHIN2","2nd Thin",IF('Activity rawdata'!P1927="AFERTE","Early Fert",IF('Activity rawdata'!P1927="AFERTM","Mid Fert",IF('Activity rawdata'!P1927="AFERTL","Late Fert",  IF('Activity rawdata'!P1927="ASP","Site Prep", IF('Activity rawdata'!P1927="APLT","Plant",  IF('Activity rawdata'!P1927="ANREG","Natural Regeneration"))))))))))</f>
        <v>Site Prep</v>
      </c>
      <c r="I1928" s="74">
        <f>'Activity rawdata'!O1927</f>
        <v>61.36</v>
      </c>
      <c r="J1928" s="75">
        <f>'Activity rawdata'!N1927</f>
        <v>1</v>
      </c>
      <c r="K1928" s="75">
        <f>'Activity rawdata'!AC1927</f>
        <v>0</v>
      </c>
      <c r="L1928" s="75">
        <f>'Activity rawdata'!AD1927</f>
        <v>0</v>
      </c>
      <c r="M1928" s="76" t="str">
        <f>'Activity rawdata'!AE1927</f>
        <v>-</v>
      </c>
      <c r="N1928" s="83">
        <f>'Activity rawdata'!T1927+'Activity rawdata'!U1927</f>
        <v>0</v>
      </c>
      <c r="O1928" s="80">
        <f>'Activity rawdata'!V1927</f>
        <v>0</v>
      </c>
      <c r="P1928" s="80">
        <f>'Activity rawdata'!W1927</f>
        <v>0</v>
      </c>
      <c r="Q1928" s="80">
        <f>'Activity rawdata'!X1927</f>
        <v>0</v>
      </c>
      <c r="R1928" s="84">
        <f t="shared" si="300"/>
        <v>0</v>
      </c>
      <c r="S1928" s="80">
        <f>'Activity rawdata'!Z1927</f>
        <v>0</v>
      </c>
      <c r="T1928" s="80">
        <f>'Activity rawdata'!AA1927</f>
        <v>0</v>
      </c>
      <c r="U1928" s="80">
        <f t="shared" si="301"/>
        <v>0</v>
      </c>
      <c r="V1928" s="81">
        <f t="shared" si="302"/>
        <v>0</v>
      </c>
      <c r="W1928" s="75">
        <f t="shared" si="303"/>
        <v>0</v>
      </c>
      <c r="X1928" s="75">
        <f t="shared" si="304"/>
        <v>0</v>
      </c>
      <c r="Y1928" s="75">
        <f t="shared" si="305"/>
        <v>0</v>
      </c>
      <c r="Z1928" s="82">
        <f t="shared" si="306"/>
        <v>0</v>
      </c>
      <c r="AA1928" s="75">
        <f t="shared" si="307"/>
        <v>0</v>
      </c>
      <c r="AB1928" s="75">
        <f t="shared" si="308"/>
        <v>0</v>
      </c>
      <c r="AC1928" s="82">
        <f t="shared" si="309"/>
        <v>0</v>
      </c>
    </row>
    <row r="1929" spans="1:29" x14ac:dyDescent="0.35">
      <c r="A1929" s="70" t="str">
        <f>'Activity rawdata'!A1928</f>
        <v>BH5186-1-185</v>
      </c>
      <c r="B1929" s="71" t="str">
        <f>'Activity rawdata'!B1928</f>
        <v>COLB</v>
      </c>
      <c r="C1929" s="71" t="str">
        <f>IF('Activity rawdata'!C1928="PY","Planted",IF('Activity rawdata'!C1928="NY","Nat/Convert",IF('Activity rawdata'!C1928="NN","Nat/Nonconvert",IF('Activity rawdata'!C1928="OY","Planted"))))</f>
        <v>Planted</v>
      </c>
      <c r="D1929" s="70" t="str">
        <f>'Activity rawdata'!D1928</f>
        <v>STP3</v>
      </c>
      <c r="E1929" s="72" t="str">
        <f>'Activity rawdata'!E1928</f>
        <v>83</v>
      </c>
      <c r="F1929" s="73" t="str">
        <f>'Activity rawdata'!L1928</f>
        <v>NO</v>
      </c>
      <c r="G1929" s="72" t="str">
        <f>'Activity rawdata'!R1928</f>
        <v>2075</v>
      </c>
      <c r="H1929" s="72" t="str">
        <f>IF('Activity rawdata'!P1928="AHTHIN1","1st Thin",IF('Activity rawdata'!P1928="AHCC","Clearcut",IF('Activity rawdata'!P1928="AHTHSMZ","SMZ Thin",IF('Activity rawdata'!P1928="AHTHIN2","2nd Thin",IF('Activity rawdata'!P1928="AFERTE","Early Fert",IF('Activity rawdata'!P1928="AFERTM","Mid Fert",IF('Activity rawdata'!P1928="AFERTL","Late Fert",  IF('Activity rawdata'!P1928="ASP","Site Prep", IF('Activity rawdata'!P1928="APLT","Plant",  IF('Activity rawdata'!P1928="ANREG","Natural Regeneration"))))))))))</f>
        <v>Site Prep</v>
      </c>
      <c r="I1929" s="74">
        <f>'Activity rawdata'!O1928</f>
        <v>19.07</v>
      </c>
      <c r="J1929" s="75">
        <f>'Activity rawdata'!N1928</f>
        <v>1</v>
      </c>
      <c r="K1929" s="75">
        <f>'Activity rawdata'!AC1928</f>
        <v>0</v>
      </c>
      <c r="L1929" s="75">
        <f>'Activity rawdata'!AD1928</f>
        <v>0</v>
      </c>
      <c r="M1929" s="76" t="str">
        <f>'Activity rawdata'!AE1928</f>
        <v>-</v>
      </c>
      <c r="N1929" s="83">
        <f>'Activity rawdata'!T1928+'Activity rawdata'!U1928</f>
        <v>0</v>
      </c>
      <c r="O1929" s="80">
        <f>'Activity rawdata'!V1928</f>
        <v>0</v>
      </c>
      <c r="P1929" s="80">
        <f>'Activity rawdata'!W1928</f>
        <v>0</v>
      </c>
      <c r="Q1929" s="80">
        <f>'Activity rawdata'!X1928</f>
        <v>0</v>
      </c>
      <c r="R1929" s="84">
        <f t="shared" si="300"/>
        <v>0</v>
      </c>
      <c r="S1929" s="80">
        <f>'Activity rawdata'!Z1928</f>
        <v>0</v>
      </c>
      <c r="T1929" s="80">
        <f>'Activity rawdata'!AA1928</f>
        <v>0</v>
      </c>
      <c r="U1929" s="80">
        <f t="shared" si="301"/>
        <v>0</v>
      </c>
      <c r="V1929" s="81">
        <f t="shared" si="302"/>
        <v>0</v>
      </c>
      <c r="W1929" s="75">
        <f t="shared" si="303"/>
        <v>0</v>
      </c>
      <c r="X1929" s="75">
        <f t="shared" si="304"/>
        <v>0</v>
      </c>
      <c r="Y1929" s="75">
        <f t="shared" si="305"/>
        <v>0</v>
      </c>
      <c r="Z1929" s="82">
        <f t="shared" si="306"/>
        <v>0</v>
      </c>
      <c r="AA1929" s="75">
        <f t="shared" si="307"/>
        <v>0</v>
      </c>
      <c r="AB1929" s="75">
        <f t="shared" si="308"/>
        <v>0</v>
      </c>
      <c r="AC1929" s="82">
        <f t="shared" si="309"/>
        <v>0</v>
      </c>
    </row>
    <row r="1930" spans="1:29" x14ac:dyDescent="0.35">
      <c r="A1930" s="70" t="str">
        <f>'Activity rawdata'!A1929</f>
        <v>BH5186-1-184</v>
      </c>
      <c r="B1930" s="71" t="str">
        <f>'Activity rawdata'!B1929</f>
        <v>COLB</v>
      </c>
      <c r="C1930" s="71" t="str">
        <f>IF('Activity rawdata'!C1929="PY","Planted",IF('Activity rawdata'!C1929="NY","Nat/Convert",IF('Activity rawdata'!C1929="NN","Nat/Nonconvert",IF('Activity rawdata'!C1929="OY","Planted"))))</f>
        <v>Planted</v>
      </c>
      <c r="D1930" s="70" t="str">
        <f>'Activity rawdata'!D1929</f>
        <v>STP3</v>
      </c>
      <c r="E1930" s="72" t="str">
        <f>'Activity rawdata'!E1929</f>
        <v>83</v>
      </c>
      <c r="F1930" s="73" t="str">
        <f>'Activity rawdata'!L1929</f>
        <v>NO</v>
      </c>
      <c r="G1930" s="72" t="str">
        <f>'Activity rawdata'!R1929</f>
        <v>2075</v>
      </c>
      <c r="H1930" s="72" t="str">
        <f>IF('Activity rawdata'!P1929="AHTHIN1","1st Thin",IF('Activity rawdata'!P1929="AHCC","Clearcut",IF('Activity rawdata'!P1929="AHTHSMZ","SMZ Thin",IF('Activity rawdata'!P1929="AHTHIN2","2nd Thin",IF('Activity rawdata'!P1929="AFERTE","Early Fert",IF('Activity rawdata'!P1929="AFERTM","Mid Fert",IF('Activity rawdata'!P1929="AFERTL","Late Fert",  IF('Activity rawdata'!P1929="ASP","Site Prep", IF('Activity rawdata'!P1929="APLT","Plant",  IF('Activity rawdata'!P1929="ANREG","Natural Regeneration"))))))))))</f>
        <v>Site Prep</v>
      </c>
      <c r="I1930" s="74">
        <f>'Activity rawdata'!O1929</f>
        <v>20.010000000000002</v>
      </c>
      <c r="J1930" s="75">
        <f>'Activity rawdata'!N1929</f>
        <v>1</v>
      </c>
      <c r="K1930" s="75">
        <f>'Activity rawdata'!AC1929</f>
        <v>0</v>
      </c>
      <c r="L1930" s="75">
        <f>'Activity rawdata'!AD1929</f>
        <v>0</v>
      </c>
      <c r="M1930" s="76" t="str">
        <f>'Activity rawdata'!AE1929</f>
        <v>-</v>
      </c>
      <c r="N1930" s="83">
        <f>'Activity rawdata'!T1929+'Activity rawdata'!U1929</f>
        <v>0</v>
      </c>
      <c r="O1930" s="80">
        <f>'Activity rawdata'!V1929</f>
        <v>0</v>
      </c>
      <c r="P1930" s="80">
        <f>'Activity rawdata'!W1929</f>
        <v>0</v>
      </c>
      <c r="Q1930" s="80">
        <f>'Activity rawdata'!X1929</f>
        <v>0</v>
      </c>
      <c r="R1930" s="84">
        <f t="shared" si="300"/>
        <v>0</v>
      </c>
      <c r="S1930" s="80">
        <f>'Activity rawdata'!Z1929</f>
        <v>0</v>
      </c>
      <c r="T1930" s="80">
        <f>'Activity rawdata'!AA1929</f>
        <v>0</v>
      </c>
      <c r="U1930" s="80">
        <f t="shared" si="301"/>
        <v>0</v>
      </c>
      <c r="V1930" s="81">
        <f t="shared" si="302"/>
        <v>0</v>
      </c>
      <c r="W1930" s="75">
        <f t="shared" si="303"/>
        <v>0</v>
      </c>
      <c r="X1930" s="75">
        <f t="shared" si="304"/>
        <v>0</v>
      </c>
      <c r="Y1930" s="75">
        <f t="shared" si="305"/>
        <v>0</v>
      </c>
      <c r="Z1930" s="82">
        <f t="shared" si="306"/>
        <v>0</v>
      </c>
      <c r="AA1930" s="75">
        <f t="shared" si="307"/>
        <v>0</v>
      </c>
      <c r="AB1930" s="75">
        <f t="shared" si="308"/>
        <v>0</v>
      </c>
      <c r="AC1930" s="82">
        <f t="shared" si="309"/>
        <v>0</v>
      </c>
    </row>
    <row r="1931" spans="1:29" x14ac:dyDescent="0.35">
      <c r="A1931" s="70" t="str">
        <f>'Activity rawdata'!A1930</f>
        <v>BH5186-1-181</v>
      </c>
      <c r="B1931" s="71" t="str">
        <f>'Activity rawdata'!B1930</f>
        <v>COLB</v>
      </c>
      <c r="C1931" s="71" t="str">
        <f>IF('Activity rawdata'!C1930="PY","Planted",IF('Activity rawdata'!C1930="NY","Nat/Convert",IF('Activity rawdata'!C1930="NN","Nat/Nonconvert",IF('Activity rawdata'!C1930="OY","Planted"))))</f>
        <v>Planted</v>
      </c>
      <c r="D1931" s="70" t="str">
        <f>'Activity rawdata'!D1930</f>
        <v>STP3</v>
      </c>
      <c r="E1931" s="72" t="str">
        <f>'Activity rawdata'!E1930</f>
        <v>83</v>
      </c>
      <c r="F1931" s="73" t="str">
        <f>'Activity rawdata'!L1930</f>
        <v>NO</v>
      </c>
      <c r="G1931" s="72" t="str">
        <f>'Activity rawdata'!R1930</f>
        <v>2075</v>
      </c>
      <c r="H1931" s="72" t="str">
        <f>IF('Activity rawdata'!P1930="AHTHIN1","1st Thin",IF('Activity rawdata'!P1930="AHCC","Clearcut",IF('Activity rawdata'!P1930="AHTHSMZ","SMZ Thin",IF('Activity rawdata'!P1930="AHTHIN2","2nd Thin",IF('Activity rawdata'!P1930="AFERTE","Early Fert",IF('Activity rawdata'!P1930="AFERTM","Mid Fert",IF('Activity rawdata'!P1930="AFERTL","Late Fert",  IF('Activity rawdata'!P1930="ASP","Site Prep", IF('Activity rawdata'!P1930="APLT","Plant",  IF('Activity rawdata'!P1930="ANREG","Natural Regeneration"))))))))))</f>
        <v>Site Prep</v>
      </c>
      <c r="I1931" s="74">
        <f>'Activity rawdata'!O1930</f>
        <v>5.34</v>
      </c>
      <c r="J1931" s="75">
        <f>'Activity rawdata'!N1930</f>
        <v>1</v>
      </c>
      <c r="K1931" s="75">
        <f>'Activity rawdata'!AC1930</f>
        <v>0</v>
      </c>
      <c r="L1931" s="75">
        <f>'Activity rawdata'!AD1930</f>
        <v>0</v>
      </c>
      <c r="M1931" s="76" t="str">
        <f>'Activity rawdata'!AE1930</f>
        <v>-</v>
      </c>
      <c r="N1931" s="83">
        <f>'Activity rawdata'!T1930+'Activity rawdata'!U1930</f>
        <v>0</v>
      </c>
      <c r="O1931" s="80">
        <f>'Activity rawdata'!V1930</f>
        <v>0</v>
      </c>
      <c r="P1931" s="80">
        <f>'Activity rawdata'!W1930</f>
        <v>0</v>
      </c>
      <c r="Q1931" s="80">
        <f>'Activity rawdata'!X1930</f>
        <v>0</v>
      </c>
      <c r="R1931" s="84">
        <f t="shared" si="300"/>
        <v>0</v>
      </c>
      <c r="S1931" s="80">
        <f>'Activity rawdata'!Z1930</f>
        <v>0</v>
      </c>
      <c r="T1931" s="80">
        <f>'Activity rawdata'!AA1930</f>
        <v>0</v>
      </c>
      <c r="U1931" s="80">
        <f t="shared" si="301"/>
        <v>0</v>
      </c>
      <c r="V1931" s="81">
        <f t="shared" si="302"/>
        <v>0</v>
      </c>
      <c r="W1931" s="75">
        <f t="shared" si="303"/>
        <v>0</v>
      </c>
      <c r="X1931" s="75">
        <f t="shared" si="304"/>
        <v>0</v>
      </c>
      <c r="Y1931" s="75">
        <f t="shared" si="305"/>
        <v>0</v>
      </c>
      <c r="Z1931" s="82">
        <f t="shared" si="306"/>
        <v>0</v>
      </c>
      <c r="AA1931" s="75">
        <f t="shared" si="307"/>
        <v>0</v>
      </c>
      <c r="AB1931" s="75">
        <f t="shared" si="308"/>
        <v>0</v>
      </c>
      <c r="AC1931" s="82">
        <f t="shared" si="309"/>
        <v>0</v>
      </c>
    </row>
    <row r="1932" spans="1:29" x14ac:dyDescent="0.35">
      <c r="A1932" s="70" t="str">
        <f>'Activity rawdata'!A1931</f>
        <v>BH5660-1-169</v>
      </c>
      <c r="B1932" s="71" t="str">
        <f>'Activity rawdata'!B1931</f>
        <v>COLB</v>
      </c>
      <c r="C1932" s="71" t="str">
        <f>IF('Activity rawdata'!C1931="PY","Planted",IF('Activity rawdata'!C1931="NY","Nat/Convert",IF('Activity rawdata'!C1931="NN","Nat/Nonconvert",IF('Activity rawdata'!C1931="OY","Planted"))))</f>
        <v>Planted</v>
      </c>
      <c r="D1932" s="70" t="str">
        <f>'Activity rawdata'!D1931</f>
        <v>STP3</v>
      </c>
      <c r="E1932" s="72" t="str">
        <f>'Activity rawdata'!E1931</f>
        <v>81</v>
      </c>
      <c r="F1932" s="73" t="str">
        <f>'Activity rawdata'!L1931</f>
        <v>NO</v>
      </c>
      <c r="G1932" s="72" t="str">
        <f>'Activity rawdata'!R1931</f>
        <v>2075</v>
      </c>
      <c r="H1932" s="72" t="str">
        <f>IF('Activity rawdata'!P1931="AHTHIN1","1st Thin",IF('Activity rawdata'!P1931="AHCC","Clearcut",IF('Activity rawdata'!P1931="AHTHSMZ","SMZ Thin",IF('Activity rawdata'!P1931="AHTHIN2","2nd Thin",IF('Activity rawdata'!P1931="AFERTE","Early Fert",IF('Activity rawdata'!P1931="AFERTM","Mid Fert",IF('Activity rawdata'!P1931="AFERTL","Late Fert",  IF('Activity rawdata'!P1931="ASP","Site Prep", IF('Activity rawdata'!P1931="APLT","Plant",  IF('Activity rawdata'!P1931="ANREG","Natural Regeneration"))))))))))</f>
        <v>Site Prep</v>
      </c>
      <c r="I1932" s="74">
        <f>'Activity rawdata'!O1931</f>
        <v>51.29</v>
      </c>
      <c r="J1932" s="75">
        <f>'Activity rawdata'!N1931</f>
        <v>1</v>
      </c>
      <c r="K1932" s="75">
        <f>'Activity rawdata'!AC1931</f>
        <v>0</v>
      </c>
      <c r="L1932" s="75">
        <f>'Activity rawdata'!AD1931</f>
        <v>0</v>
      </c>
      <c r="M1932" s="76" t="str">
        <f>'Activity rawdata'!AE1931</f>
        <v>-</v>
      </c>
      <c r="N1932" s="83">
        <f>'Activity rawdata'!T1931+'Activity rawdata'!U1931</f>
        <v>0</v>
      </c>
      <c r="O1932" s="80">
        <f>'Activity rawdata'!V1931</f>
        <v>0</v>
      </c>
      <c r="P1932" s="80">
        <f>'Activity rawdata'!W1931</f>
        <v>0</v>
      </c>
      <c r="Q1932" s="80">
        <f>'Activity rawdata'!X1931</f>
        <v>0</v>
      </c>
      <c r="R1932" s="84">
        <f t="shared" si="300"/>
        <v>0</v>
      </c>
      <c r="S1932" s="80">
        <f>'Activity rawdata'!Z1931</f>
        <v>0</v>
      </c>
      <c r="T1932" s="80">
        <f>'Activity rawdata'!AA1931</f>
        <v>0</v>
      </c>
      <c r="U1932" s="80">
        <f t="shared" si="301"/>
        <v>0</v>
      </c>
      <c r="V1932" s="81">
        <f t="shared" si="302"/>
        <v>0</v>
      </c>
      <c r="W1932" s="75">
        <f t="shared" si="303"/>
        <v>0</v>
      </c>
      <c r="X1932" s="75">
        <f t="shared" si="304"/>
        <v>0</v>
      </c>
      <c r="Y1932" s="75">
        <f t="shared" si="305"/>
        <v>0</v>
      </c>
      <c r="Z1932" s="82">
        <f t="shared" si="306"/>
        <v>0</v>
      </c>
      <c r="AA1932" s="75">
        <f t="shared" si="307"/>
        <v>0</v>
      </c>
      <c r="AB1932" s="75">
        <f t="shared" si="308"/>
        <v>0</v>
      </c>
      <c r="AC1932" s="82">
        <f t="shared" si="309"/>
        <v>0</v>
      </c>
    </row>
    <row r="1933" spans="1:29" x14ac:dyDescent="0.35">
      <c r="A1933" s="70" t="str">
        <f>'Activity rawdata'!A1932</f>
        <v>BH2046-1-61</v>
      </c>
      <c r="B1933" s="71" t="str">
        <f>'Activity rawdata'!B1932</f>
        <v>COLB</v>
      </c>
      <c r="C1933" s="71" t="str">
        <f>IF('Activity rawdata'!C1932="PY","Planted",IF('Activity rawdata'!C1932="NY","Nat/Convert",IF('Activity rawdata'!C1932="NN","Nat/Nonconvert",IF('Activity rawdata'!C1932="OY","Planted"))))</f>
        <v>Planted</v>
      </c>
      <c r="D1933" s="70" t="str">
        <f>'Activity rawdata'!D1932</f>
        <v>STP3</v>
      </c>
      <c r="E1933" s="72" t="str">
        <f>'Activity rawdata'!E1932</f>
        <v>77</v>
      </c>
      <c r="F1933" s="73" t="str">
        <f>'Activity rawdata'!L1932</f>
        <v>NO</v>
      </c>
      <c r="G1933" s="72" t="str">
        <f>'Activity rawdata'!R1932</f>
        <v>2075</v>
      </c>
      <c r="H1933" s="72" t="str">
        <f>IF('Activity rawdata'!P1932="AHTHIN1","1st Thin",IF('Activity rawdata'!P1932="AHCC","Clearcut",IF('Activity rawdata'!P1932="AHTHSMZ","SMZ Thin",IF('Activity rawdata'!P1932="AHTHIN2","2nd Thin",IF('Activity rawdata'!P1932="AFERTE","Early Fert",IF('Activity rawdata'!P1932="AFERTM","Mid Fert",IF('Activity rawdata'!P1932="AFERTL","Late Fert",  IF('Activity rawdata'!P1932="ASP","Site Prep", IF('Activity rawdata'!P1932="APLT","Plant",  IF('Activity rawdata'!P1932="ANREG","Natural Regeneration"))))))))))</f>
        <v>Site Prep</v>
      </c>
      <c r="I1933" s="74">
        <f>'Activity rawdata'!O1932</f>
        <v>6</v>
      </c>
      <c r="J1933" s="75">
        <f>'Activity rawdata'!N1932</f>
        <v>1</v>
      </c>
      <c r="K1933" s="75">
        <f>'Activity rawdata'!AC1932</f>
        <v>0</v>
      </c>
      <c r="L1933" s="75">
        <f>'Activity rawdata'!AD1932</f>
        <v>0</v>
      </c>
      <c r="M1933" s="76" t="str">
        <f>'Activity rawdata'!AE1932</f>
        <v>-</v>
      </c>
      <c r="N1933" s="83">
        <f>'Activity rawdata'!T1932+'Activity rawdata'!U1932</f>
        <v>0</v>
      </c>
      <c r="O1933" s="80">
        <f>'Activity rawdata'!V1932</f>
        <v>0</v>
      </c>
      <c r="P1933" s="80">
        <f>'Activity rawdata'!W1932</f>
        <v>0</v>
      </c>
      <c r="Q1933" s="80">
        <f>'Activity rawdata'!X1932</f>
        <v>0</v>
      </c>
      <c r="R1933" s="84">
        <f t="shared" si="300"/>
        <v>0</v>
      </c>
      <c r="S1933" s="80">
        <f>'Activity rawdata'!Z1932</f>
        <v>0</v>
      </c>
      <c r="T1933" s="80">
        <f>'Activity rawdata'!AA1932</f>
        <v>0</v>
      </c>
      <c r="U1933" s="80">
        <f t="shared" si="301"/>
        <v>0</v>
      </c>
      <c r="V1933" s="81">
        <f t="shared" si="302"/>
        <v>0</v>
      </c>
      <c r="W1933" s="75">
        <f t="shared" si="303"/>
        <v>0</v>
      </c>
      <c r="X1933" s="75">
        <f t="shared" si="304"/>
        <v>0</v>
      </c>
      <c r="Y1933" s="75">
        <f t="shared" si="305"/>
        <v>0</v>
      </c>
      <c r="Z1933" s="82">
        <f t="shared" si="306"/>
        <v>0</v>
      </c>
      <c r="AA1933" s="75">
        <f t="shared" si="307"/>
        <v>0</v>
      </c>
      <c r="AB1933" s="75">
        <f t="shared" si="308"/>
        <v>0</v>
      </c>
      <c r="AC1933" s="82">
        <f t="shared" si="309"/>
        <v>0</v>
      </c>
    </row>
    <row r="1934" spans="1:29" x14ac:dyDescent="0.35">
      <c r="A1934" s="70" t="str">
        <f>'Activity rawdata'!A1933</f>
        <v>BH2046-1-56</v>
      </c>
      <c r="B1934" s="71" t="str">
        <f>'Activity rawdata'!B1933</f>
        <v>COLB</v>
      </c>
      <c r="C1934" s="71" t="str">
        <f>IF('Activity rawdata'!C1933="PY","Planted",IF('Activity rawdata'!C1933="NY","Nat/Convert",IF('Activity rawdata'!C1933="NN","Nat/Nonconvert",IF('Activity rawdata'!C1933="OY","Planted"))))</f>
        <v>Planted</v>
      </c>
      <c r="D1934" s="70" t="str">
        <f>'Activity rawdata'!D1933</f>
        <v>STP3</v>
      </c>
      <c r="E1934" s="72" t="str">
        <f>'Activity rawdata'!E1933</f>
        <v>76</v>
      </c>
      <c r="F1934" s="73" t="str">
        <f>'Activity rawdata'!L1933</f>
        <v>NO</v>
      </c>
      <c r="G1934" s="72" t="str">
        <f>'Activity rawdata'!R1933</f>
        <v>2075</v>
      </c>
      <c r="H1934" s="72" t="str">
        <f>IF('Activity rawdata'!P1933="AHTHIN1","1st Thin",IF('Activity rawdata'!P1933="AHCC","Clearcut",IF('Activity rawdata'!P1933="AHTHSMZ","SMZ Thin",IF('Activity rawdata'!P1933="AHTHIN2","2nd Thin",IF('Activity rawdata'!P1933="AFERTE","Early Fert",IF('Activity rawdata'!P1933="AFERTM","Mid Fert",IF('Activity rawdata'!P1933="AFERTL","Late Fert",  IF('Activity rawdata'!P1933="ASP","Site Prep", IF('Activity rawdata'!P1933="APLT","Plant",  IF('Activity rawdata'!P1933="ANREG","Natural Regeneration"))))))))))</f>
        <v>Site Prep</v>
      </c>
      <c r="I1934" s="74">
        <f>'Activity rawdata'!O1933</f>
        <v>33.880000000000003</v>
      </c>
      <c r="J1934" s="75">
        <f>'Activity rawdata'!N1933</f>
        <v>1</v>
      </c>
      <c r="K1934" s="75">
        <f>'Activity rawdata'!AC1933</f>
        <v>0</v>
      </c>
      <c r="L1934" s="75">
        <f>'Activity rawdata'!AD1933</f>
        <v>0</v>
      </c>
      <c r="M1934" s="76" t="str">
        <f>'Activity rawdata'!AE1933</f>
        <v>-</v>
      </c>
      <c r="N1934" s="83">
        <f>'Activity rawdata'!T1933+'Activity rawdata'!U1933</f>
        <v>0</v>
      </c>
      <c r="O1934" s="80">
        <f>'Activity rawdata'!V1933</f>
        <v>0</v>
      </c>
      <c r="P1934" s="80">
        <f>'Activity rawdata'!W1933</f>
        <v>0</v>
      </c>
      <c r="Q1934" s="80">
        <f>'Activity rawdata'!X1933</f>
        <v>0</v>
      </c>
      <c r="R1934" s="84">
        <f t="shared" ref="R1934:R1996" si="310">SUM(N1934:Q1934)</f>
        <v>0</v>
      </c>
      <c r="S1934" s="80">
        <f>'Activity rawdata'!Z1933</f>
        <v>0</v>
      </c>
      <c r="T1934" s="80">
        <f>'Activity rawdata'!AA1933</f>
        <v>0</v>
      </c>
      <c r="U1934" s="80">
        <f t="shared" ref="U1934:U1996" si="311">S1934+T1934</f>
        <v>0</v>
      </c>
      <c r="V1934" s="81">
        <f t="shared" ref="V1934:V1996" si="312">N1934*$I1934</f>
        <v>0</v>
      </c>
      <c r="W1934" s="75">
        <f t="shared" ref="W1934:W1996" si="313">O1934*$I1934</f>
        <v>0</v>
      </c>
      <c r="X1934" s="75">
        <f t="shared" ref="X1934:X1996" si="314">P1934*$I1934</f>
        <v>0</v>
      </c>
      <c r="Y1934" s="75">
        <f t="shared" ref="Y1934:Y1996" si="315">Q1934*$I1934</f>
        <v>0</v>
      </c>
      <c r="Z1934" s="82">
        <f t="shared" ref="Z1934:Z1996" si="316">SUM(V1934:Y1934)</f>
        <v>0</v>
      </c>
      <c r="AA1934" s="75">
        <f t="shared" ref="AA1934:AA1996" si="317">S1934*$I1934</f>
        <v>0</v>
      </c>
      <c r="AB1934" s="75">
        <f t="shared" ref="AB1934:AB1996" si="318">T1934*$I1934</f>
        <v>0</v>
      </c>
      <c r="AC1934" s="82">
        <f t="shared" ref="AC1934:AC1996" si="319">AA1934+AB1934</f>
        <v>0</v>
      </c>
    </row>
    <row r="1935" spans="1:29" x14ac:dyDescent="0.35">
      <c r="A1935" s="70" t="str">
        <f>'Activity rawdata'!A1934</f>
        <v>BH6125-1-269</v>
      </c>
      <c r="B1935" s="71" t="str">
        <f>'Activity rawdata'!B1934</f>
        <v>COLB</v>
      </c>
      <c r="C1935" s="71" t="str">
        <f>IF('Activity rawdata'!C1934="PY","Planted",IF('Activity rawdata'!C1934="NY","Nat/Convert",IF('Activity rawdata'!C1934="NN","Nat/Nonconvert",IF('Activity rawdata'!C1934="OY","Planted"))))</f>
        <v>Planted</v>
      </c>
      <c r="D1935" s="70" t="str">
        <f>'Activity rawdata'!D1934</f>
        <v>STP3</v>
      </c>
      <c r="E1935" s="72" t="str">
        <f>'Activity rawdata'!E1934</f>
        <v>77</v>
      </c>
      <c r="F1935" s="73" t="str">
        <f>'Activity rawdata'!L1934</f>
        <v>NO</v>
      </c>
      <c r="G1935" s="72" t="str">
        <f>'Activity rawdata'!R1934</f>
        <v>2075</v>
      </c>
      <c r="H1935" s="72" t="str">
        <f>IF('Activity rawdata'!P1934="AHTHIN1","1st Thin",IF('Activity rawdata'!P1934="AHCC","Clearcut",IF('Activity rawdata'!P1934="AHTHSMZ","SMZ Thin",IF('Activity rawdata'!P1934="AHTHIN2","2nd Thin",IF('Activity rawdata'!P1934="AFERTE","Early Fert",IF('Activity rawdata'!P1934="AFERTM","Mid Fert",IF('Activity rawdata'!P1934="AFERTL","Late Fert",  IF('Activity rawdata'!P1934="ASP","Site Prep", IF('Activity rawdata'!P1934="APLT","Plant",  IF('Activity rawdata'!P1934="ANREG","Natural Regeneration"))))))))))</f>
        <v>Site Prep</v>
      </c>
      <c r="I1935" s="74">
        <f>'Activity rawdata'!O1934</f>
        <v>67.58</v>
      </c>
      <c r="J1935" s="75">
        <f>'Activity rawdata'!N1934</f>
        <v>1</v>
      </c>
      <c r="K1935" s="75">
        <f>'Activity rawdata'!AC1934</f>
        <v>0</v>
      </c>
      <c r="L1935" s="75">
        <f>'Activity rawdata'!AD1934</f>
        <v>0</v>
      </c>
      <c r="M1935" s="76" t="str">
        <f>'Activity rawdata'!AE1934</f>
        <v>-</v>
      </c>
      <c r="N1935" s="83">
        <f>'Activity rawdata'!T1934+'Activity rawdata'!U1934</f>
        <v>0</v>
      </c>
      <c r="O1935" s="80">
        <f>'Activity rawdata'!V1934</f>
        <v>0</v>
      </c>
      <c r="P1935" s="80">
        <f>'Activity rawdata'!W1934</f>
        <v>0</v>
      </c>
      <c r="Q1935" s="80">
        <f>'Activity rawdata'!X1934</f>
        <v>0</v>
      </c>
      <c r="R1935" s="84">
        <f t="shared" si="310"/>
        <v>0</v>
      </c>
      <c r="S1935" s="80">
        <f>'Activity rawdata'!Z1934</f>
        <v>0</v>
      </c>
      <c r="T1935" s="80">
        <f>'Activity rawdata'!AA1934</f>
        <v>0</v>
      </c>
      <c r="U1935" s="80">
        <f t="shared" si="311"/>
        <v>0</v>
      </c>
      <c r="V1935" s="81">
        <f t="shared" si="312"/>
        <v>0</v>
      </c>
      <c r="W1935" s="75">
        <f t="shared" si="313"/>
        <v>0</v>
      </c>
      <c r="X1935" s="75">
        <f t="shared" si="314"/>
        <v>0</v>
      </c>
      <c r="Y1935" s="75">
        <f t="shared" si="315"/>
        <v>0</v>
      </c>
      <c r="Z1935" s="82">
        <f t="shared" si="316"/>
        <v>0</v>
      </c>
      <c r="AA1935" s="75">
        <f t="shared" si="317"/>
        <v>0</v>
      </c>
      <c r="AB1935" s="75">
        <f t="shared" si="318"/>
        <v>0</v>
      </c>
      <c r="AC1935" s="82">
        <f t="shared" si="319"/>
        <v>0</v>
      </c>
    </row>
    <row r="1936" spans="1:29" x14ac:dyDescent="0.35">
      <c r="A1936" s="70" t="str">
        <f>'Activity rawdata'!A1935</f>
        <v>BH5140-1-146</v>
      </c>
      <c r="B1936" s="71" t="str">
        <f>'Activity rawdata'!B1935</f>
        <v>COLB</v>
      </c>
      <c r="C1936" s="71" t="str">
        <f>IF('Activity rawdata'!C1935="PY","Planted",IF('Activity rawdata'!C1935="NY","Nat/Convert",IF('Activity rawdata'!C1935="NN","Nat/Nonconvert",IF('Activity rawdata'!C1935="OY","Planted"))))</f>
        <v>Planted</v>
      </c>
      <c r="D1936" s="70" t="str">
        <f>'Activity rawdata'!D1935</f>
        <v>STP3</v>
      </c>
      <c r="E1936" s="72" t="str">
        <f>'Activity rawdata'!E1935</f>
        <v>73</v>
      </c>
      <c r="F1936" s="73" t="str">
        <f>'Activity rawdata'!L1935</f>
        <v>NO</v>
      </c>
      <c r="G1936" s="72" t="str">
        <f>'Activity rawdata'!R1935</f>
        <v>2075</v>
      </c>
      <c r="H1936" s="72" t="str">
        <f>IF('Activity rawdata'!P1935="AHTHIN1","1st Thin",IF('Activity rawdata'!P1935="AHCC","Clearcut",IF('Activity rawdata'!P1935="AHTHSMZ","SMZ Thin",IF('Activity rawdata'!P1935="AHTHIN2","2nd Thin",IF('Activity rawdata'!P1935="AFERTE","Early Fert",IF('Activity rawdata'!P1935="AFERTM","Mid Fert",IF('Activity rawdata'!P1935="AFERTL","Late Fert",  IF('Activity rawdata'!P1935="ASP","Site Prep", IF('Activity rawdata'!P1935="APLT","Plant",  IF('Activity rawdata'!P1935="ANREG","Natural Regeneration"))))))))))</f>
        <v>Site Prep</v>
      </c>
      <c r="I1936" s="74">
        <f>'Activity rawdata'!O1935</f>
        <v>61</v>
      </c>
      <c r="J1936" s="75">
        <f>'Activity rawdata'!N1935</f>
        <v>1</v>
      </c>
      <c r="K1936" s="75">
        <f>'Activity rawdata'!AC1935</f>
        <v>0</v>
      </c>
      <c r="L1936" s="75">
        <f>'Activity rawdata'!AD1935</f>
        <v>0</v>
      </c>
      <c r="M1936" s="76" t="str">
        <f>'Activity rawdata'!AE1935</f>
        <v>-</v>
      </c>
      <c r="N1936" s="83">
        <f>'Activity rawdata'!T1935+'Activity rawdata'!U1935</f>
        <v>0</v>
      </c>
      <c r="O1936" s="80">
        <f>'Activity rawdata'!V1935</f>
        <v>0</v>
      </c>
      <c r="P1936" s="80">
        <f>'Activity rawdata'!W1935</f>
        <v>0</v>
      </c>
      <c r="Q1936" s="80">
        <f>'Activity rawdata'!X1935</f>
        <v>0</v>
      </c>
      <c r="R1936" s="84">
        <f t="shared" si="310"/>
        <v>0</v>
      </c>
      <c r="S1936" s="80">
        <f>'Activity rawdata'!Z1935</f>
        <v>0</v>
      </c>
      <c r="T1936" s="80">
        <f>'Activity rawdata'!AA1935</f>
        <v>0</v>
      </c>
      <c r="U1936" s="80">
        <f t="shared" si="311"/>
        <v>0</v>
      </c>
      <c r="V1936" s="81">
        <f t="shared" si="312"/>
        <v>0</v>
      </c>
      <c r="W1936" s="75">
        <f t="shared" si="313"/>
        <v>0</v>
      </c>
      <c r="X1936" s="75">
        <f t="shared" si="314"/>
        <v>0</v>
      </c>
      <c r="Y1936" s="75">
        <f t="shared" si="315"/>
        <v>0</v>
      </c>
      <c r="Z1936" s="82">
        <f t="shared" si="316"/>
        <v>0</v>
      </c>
      <c r="AA1936" s="75">
        <f t="shared" si="317"/>
        <v>0</v>
      </c>
      <c r="AB1936" s="75">
        <f t="shared" si="318"/>
        <v>0</v>
      </c>
      <c r="AC1936" s="82">
        <f t="shared" si="319"/>
        <v>0</v>
      </c>
    </row>
    <row r="1937" spans="1:29" x14ac:dyDescent="0.35">
      <c r="A1937" s="70" t="str">
        <f>'Activity rawdata'!A1936</f>
        <v>BH5140-1-147</v>
      </c>
      <c r="B1937" s="71" t="str">
        <f>'Activity rawdata'!B1936</f>
        <v>COLB</v>
      </c>
      <c r="C1937" s="71" t="str">
        <f>IF('Activity rawdata'!C1936="PY","Planted",IF('Activity rawdata'!C1936="NY","Nat/Convert",IF('Activity rawdata'!C1936="NN","Nat/Nonconvert",IF('Activity rawdata'!C1936="OY","Planted"))))</f>
        <v>Planted</v>
      </c>
      <c r="D1937" s="70" t="str">
        <f>'Activity rawdata'!D1936</f>
        <v>STP3</v>
      </c>
      <c r="E1937" s="72" t="str">
        <f>'Activity rawdata'!E1936</f>
        <v>81</v>
      </c>
      <c r="F1937" s="73" t="str">
        <f>'Activity rawdata'!L1936</f>
        <v>NO</v>
      </c>
      <c r="G1937" s="72" t="str">
        <f>'Activity rawdata'!R1936</f>
        <v>2075</v>
      </c>
      <c r="H1937" s="72" t="str">
        <f>IF('Activity rawdata'!P1936="AHTHIN1","1st Thin",IF('Activity rawdata'!P1936="AHCC","Clearcut",IF('Activity rawdata'!P1936="AHTHSMZ","SMZ Thin",IF('Activity rawdata'!P1936="AHTHIN2","2nd Thin",IF('Activity rawdata'!P1936="AFERTE","Early Fert",IF('Activity rawdata'!P1936="AFERTM","Mid Fert",IF('Activity rawdata'!P1936="AFERTL","Late Fert",  IF('Activity rawdata'!P1936="ASP","Site Prep", IF('Activity rawdata'!P1936="APLT","Plant",  IF('Activity rawdata'!P1936="ANREG","Natural Regeneration"))))))))))</f>
        <v>Site Prep</v>
      </c>
      <c r="I1937" s="74">
        <f>'Activity rawdata'!O1936</f>
        <v>72.11</v>
      </c>
      <c r="J1937" s="75">
        <f>'Activity rawdata'!N1936</f>
        <v>1</v>
      </c>
      <c r="K1937" s="75">
        <f>'Activity rawdata'!AC1936</f>
        <v>0</v>
      </c>
      <c r="L1937" s="75">
        <f>'Activity rawdata'!AD1936</f>
        <v>0</v>
      </c>
      <c r="M1937" s="76" t="str">
        <f>'Activity rawdata'!AE1936</f>
        <v>-</v>
      </c>
      <c r="N1937" s="83">
        <f>'Activity rawdata'!T1936+'Activity rawdata'!U1936</f>
        <v>0</v>
      </c>
      <c r="O1937" s="80">
        <f>'Activity rawdata'!V1936</f>
        <v>0</v>
      </c>
      <c r="P1937" s="80">
        <f>'Activity rawdata'!W1936</f>
        <v>0</v>
      </c>
      <c r="Q1937" s="80">
        <f>'Activity rawdata'!X1936</f>
        <v>0</v>
      </c>
      <c r="R1937" s="84">
        <f t="shared" si="310"/>
        <v>0</v>
      </c>
      <c r="S1937" s="80">
        <f>'Activity rawdata'!Z1936</f>
        <v>0</v>
      </c>
      <c r="T1937" s="80">
        <f>'Activity rawdata'!AA1936</f>
        <v>0</v>
      </c>
      <c r="U1937" s="80">
        <f t="shared" si="311"/>
        <v>0</v>
      </c>
      <c r="V1937" s="81">
        <f t="shared" si="312"/>
        <v>0</v>
      </c>
      <c r="W1937" s="75">
        <f t="shared" si="313"/>
        <v>0</v>
      </c>
      <c r="X1937" s="75">
        <f t="shared" si="314"/>
        <v>0</v>
      </c>
      <c r="Y1937" s="75">
        <f t="shared" si="315"/>
        <v>0</v>
      </c>
      <c r="Z1937" s="82">
        <f t="shared" si="316"/>
        <v>0</v>
      </c>
      <c r="AA1937" s="75">
        <f t="shared" si="317"/>
        <v>0</v>
      </c>
      <c r="AB1937" s="75">
        <f t="shared" si="318"/>
        <v>0</v>
      </c>
      <c r="AC1937" s="82">
        <f t="shared" si="319"/>
        <v>0</v>
      </c>
    </row>
    <row r="1938" spans="1:29" x14ac:dyDescent="0.35">
      <c r="A1938" s="70" t="str">
        <f>'Activity rawdata'!A1937</f>
        <v>BH6112-1-249</v>
      </c>
      <c r="B1938" s="71" t="str">
        <f>'Activity rawdata'!B1937</f>
        <v>COLB</v>
      </c>
      <c r="C1938" s="71" t="str">
        <f>IF('Activity rawdata'!C1937="PY","Planted",IF('Activity rawdata'!C1937="NY","Nat/Convert",IF('Activity rawdata'!C1937="NN","Nat/Nonconvert",IF('Activity rawdata'!C1937="OY","Planted"))))</f>
        <v>Planted</v>
      </c>
      <c r="D1938" s="70" t="str">
        <f>'Activity rawdata'!D1937</f>
        <v>STP3</v>
      </c>
      <c r="E1938" s="72" t="str">
        <f>'Activity rawdata'!E1937</f>
        <v>77</v>
      </c>
      <c r="F1938" s="73" t="str">
        <f>'Activity rawdata'!L1937</f>
        <v>NO</v>
      </c>
      <c r="G1938" s="72" t="str">
        <f>'Activity rawdata'!R1937</f>
        <v>2075</v>
      </c>
      <c r="H1938" s="72" t="str">
        <f>IF('Activity rawdata'!P1937="AHTHIN1","1st Thin",IF('Activity rawdata'!P1937="AHCC","Clearcut",IF('Activity rawdata'!P1937="AHTHSMZ","SMZ Thin",IF('Activity rawdata'!P1937="AHTHIN2","2nd Thin",IF('Activity rawdata'!P1937="AFERTE","Early Fert",IF('Activity rawdata'!P1937="AFERTM","Mid Fert",IF('Activity rawdata'!P1937="AFERTL","Late Fert",  IF('Activity rawdata'!P1937="ASP","Site Prep", IF('Activity rawdata'!P1937="APLT","Plant",  IF('Activity rawdata'!P1937="ANREG","Natural Regeneration"))))))))))</f>
        <v>Site Prep</v>
      </c>
      <c r="I1938" s="74">
        <f>'Activity rawdata'!O1937</f>
        <v>13.12</v>
      </c>
      <c r="J1938" s="75">
        <f>'Activity rawdata'!N1937</f>
        <v>1</v>
      </c>
      <c r="K1938" s="75">
        <f>'Activity rawdata'!AC1937</f>
        <v>0</v>
      </c>
      <c r="L1938" s="75">
        <f>'Activity rawdata'!AD1937</f>
        <v>0</v>
      </c>
      <c r="M1938" s="76" t="str">
        <f>'Activity rawdata'!AE1937</f>
        <v>-</v>
      </c>
      <c r="N1938" s="83">
        <f>'Activity rawdata'!T1937+'Activity rawdata'!U1937</f>
        <v>0</v>
      </c>
      <c r="O1938" s="80">
        <f>'Activity rawdata'!V1937</f>
        <v>0</v>
      </c>
      <c r="P1938" s="80">
        <f>'Activity rawdata'!W1937</f>
        <v>0</v>
      </c>
      <c r="Q1938" s="80">
        <f>'Activity rawdata'!X1937</f>
        <v>0</v>
      </c>
      <c r="R1938" s="84">
        <f t="shared" si="310"/>
        <v>0</v>
      </c>
      <c r="S1938" s="80">
        <f>'Activity rawdata'!Z1937</f>
        <v>0</v>
      </c>
      <c r="T1938" s="80">
        <f>'Activity rawdata'!AA1937</f>
        <v>0</v>
      </c>
      <c r="U1938" s="80">
        <f t="shared" si="311"/>
        <v>0</v>
      </c>
      <c r="V1938" s="81">
        <f t="shared" si="312"/>
        <v>0</v>
      </c>
      <c r="W1938" s="75">
        <f t="shared" si="313"/>
        <v>0</v>
      </c>
      <c r="X1938" s="75">
        <f t="shared" si="314"/>
        <v>0</v>
      </c>
      <c r="Y1938" s="75">
        <f t="shared" si="315"/>
        <v>0</v>
      </c>
      <c r="Z1938" s="82">
        <f t="shared" si="316"/>
        <v>0</v>
      </c>
      <c r="AA1938" s="75">
        <f t="shared" si="317"/>
        <v>0</v>
      </c>
      <c r="AB1938" s="75">
        <f t="shared" si="318"/>
        <v>0</v>
      </c>
      <c r="AC1938" s="82">
        <f t="shared" si="319"/>
        <v>0</v>
      </c>
    </row>
    <row r="1939" spans="1:29" x14ac:dyDescent="0.35">
      <c r="A1939" s="70" t="str">
        <f>'Activity rawdata'!A1938</f>
        <v>BH5135-1-131</v>
      </c>
      <c r="B1939" s="71" t="str">
        <f>'Activity rawdata'!B1938</f>
        <v>COLB</v>
      </c>
      <c r="C1939" s="71" t="str">
        <f>IF('Activity rawdata'!C1938="PY","Planted",IF('Activity rawdata'!C1938="NY","Nat/Convert",IF('Activity rawdata'!C1938="NN","Nat/Nonconvert",IF('Activity rawdata'!C1938="OY","Planted"))))</f>
        <v>Planted</v>
      </c>
      <c r="D1939" s="70" t="str">
        <f>'Activity rawdata'!D1938</f>
        <v>STP3</v>
      </c>
      <c r="E1939" s="72" t="str">
        <f>'Activity rawdata'!E1938</f>
        <v>79</v>
      </c>
      <c r="F1939" s="73" t="str">
        <f>'Activity rawdata'!L1938</f>
        <v>NO</v>
      </c>
      <c r="G1939" s="72" t="str">
        <f>'Activity rawdata'!R1938</f>
        <v>2075</v>
      </c>
      <c r="H1939" s="72" t="str">
        <f>IF('Activity rawdata'!P1938="AHTHIN1","1st Thin",IF('Activity rawdata'!P1938="AHCC","Clearcut",IF('Activity rawdata'!P1938="AHTHSMZ","SMZ Thin",IF('Activity rawdata'!P1938="AHTHIN2","2nd Thin",IF('Activity rawdata'!P1938="AFERTE","Early Fert",IF('Activity rawdata'!P1938="AFERTM","Mid Fert",IF('Activity rawdata'!P1938="AFERTL","Late Fert",  IF('Activity rawdata'!P1938="ASP","Site Prep", IF('Activity rawdata'!P1938="APLT","Plant",  IF('Activity rawdata'!P1938="ANREG","Natural Regeneration"))))))))))</f>
        <v>Site Prep</v>
      </c>
      <c r="I1939" s="74">
        <f>'Activity rawdata'!O1938</f>
        <v>5.8</v>
      </c>
      <c r="J1939" s="75">
        <f>'Activity rawdata'!N1938</f>
        <v>1</v>
      </c>
      <c r="K1939" s="75">
        <f>'Activity rawdata'!AC1938</f>
        <v>0</v>
      </c>
      <c r="L1939" s="75">
        <f>'Activity rawdata'!AD1938</f>
        <v>0</v>
      </c>
      <c r="M1939" s="76" t="str">
        <f>'Activity rawdata'!AE1938</f>
        <v>-</v>
      </c>
      <c r="N1939" s="83">
        <f>'Activity rawdata'!T1938+'Activity rawdata'!U1938</f>
        <v>0</v>
      </c>
      <c r="O1939" s="80">
        <f>'Activity rawdata'!V1938</f>
        <v>0</v>
      </c>
      <c r="P1939" s="80">
        <f>'Activity rawdata'!W1938</f>
        <v>0</v>
      </c>
      <c r="Q1939" s="80">
        <f>'Activity rawdata'!X1938</f>
        <v>0</v>
      </c>
      <c r="R1939" s="84">
        <f t="shared" si="310"/>
        <v>0</v>
      </c>
      <c r="S1939" s="80">
        <f>'Activity rawdata'!Z1938</f>
        <v>0</v>
      </c>
      <c r="T1939" s="80">
        <f>'Activity rawdata'!AA1938</f>
        <v>0</v>
      </c>
      <c r="U1939" s="80">
        <f t="shared" si="311"/>
        <v>0</v>
      </c>
      <c r="V1939" s="81">
        <f t="shared" si="312"/>
        <v>0</v>
      </c>
      <c r="W1939" s="75">
        <f t="shared" si="313"/>
        <v>0</v>
      </c>
      <c r="X1939" s="75">
        <f t="shared" si="314"/>
        <v>0</v>
      </c>
      <c r="Y1939" s="75">
        <f t="shared" si="315"/>
        <v>0</v>
      </c>
      <c r="Z1939" s="82">
        <f t="shared" si="316"/>
        <v>0</v>
      </c>
      <c r="AA1939" s="75">
        <f t="shared" si="317"/>
        <v>0</v>
      </c>
      <c r="AB1939" s="75">
        <f t="shared" si="318"/>
        <v>0</v>
      </c>
      <c r="AC1939" s="82">
        <f t="shared" si="319"/>
        <v>0</v>
      </c>
    </row>
    <row r="1940" spans="1:29" x14ac:dyDescent="0.35">
      <c r="A1940" s="70" t="str">
        <f>'Activity rawdata'!A1939</f>
        <v>BH5132-1-124</v>
      </c>
      <c r="B1940" s="71" t="str">
        <f>'Activity rawdata'!B1939</f>
        <v>COLB</v>
      </c>
      <c r="C1940" s="71" t="str">
        <f>IF('Activity rawdata'!C1939="PY","Planted",IF('Activity rawdata'!C1939="NY","Nat/Convert",IF('Activity rawdata'!C1939="NN","Nat/Nonconvert",IF('Activity rawdata'!C1939="OY","Planted"))))</f>
        <v>Planted</v>
      </c>
      <c r="D1940" s="70" t="str">
        <f>'Activity rawdata'!D1939</f>
        <v>STP3</v>
      </c>
      <c r="E1940" s="72" t="str">
        <f>'Activity rawdata'!E1939</f>
        <v>75</v>
      </c>
      <c r="F1940" s="73" t="str">
        <f>'Activity rawdata'!L1939</f>
        <v>NO</v>
      </c>
      <c r="G1940" s="72" t="str">
        <f>'Activity rawdata'!R1939</f>
        <v>2075</v>
      </c>
      <c r="H1940" s="72" t="str">
        <f>IF('Activity rawdata'!P1939="AHTHIN1","1st Thin",IF('Activity rawdata'!P1939="AHCC","Clearcut",IF('Activity rawdata'!P1939="AHTHSMZ","SMZ Thin",IF('Activity rawdata'!P1939="AHTHIN2","2nd Thin",IF('Activity rawdata'!P1939="AFERTE","Early Fert",IF('Activity rawdata'!P1939="AFERTM","Mid Fert",IF('Activity rawdata'!P1939="AFERTL","Late Fert",  IF('Activity rawdata'!P1939="ASP","Site Prep", IF('Activity rawdata'!P1939="APLT","Plant",  IF('Activity rawdata'!P1939="ANREG","Natural Regeneration"))))))))))</f>
        <v>Site Prep</v>
      </c>
      <c r="I1940" s="74">
        <f>'Activity rawdata'!O1939</f>
        <v>1.29</v>
      </c>
      <c r="J1940" s="75">
        <f>'Activity rawdata'!N1939</f>
        <v>1</v>
      </c>
      <c r="K1940" s="75">
        <f>'Activity rawdata'!AC1939</f>
        <v>0</v>
      </c>
      <c r="L1940" s="75">
        <f>'Activity rawdata'!AD1939</f>
        <v>0</v>
      </c>
      <c r="M1940" s="76" t="str">
        <f>'Activity rawdata'!AE1939</f>
        <v>-</v>
      </c>
      <c r="N1940" s="83">
        <f>'Activity rawdata'!T1939+'Activity rawdata'!U1939</f>
        <v>0</v>
      </c>
      <c r="O1940" s="80">
        <f>'Activity rawdata'!V1939</f>
        <v>0</v>
      </c>
      <c r="P1940" s="80">
        <f>'Activity rawdata'!W1939</f>
        <v>0</v>
      </c>
      <c r="Q1940" s="80">
        <f>'Activity rawdata'!X1939</f>
        <v>0</v>
      </c>
      <c r="R1940" s="84">
        <f t="shared" si="310"/>
        <v>0</v>
      </c>
      <c r="S1940" s="80">
        <f>'Activity rawdata'!Z1939</f>
        <v>0</v>
      </c>
      <c r="T1940" s="80">
        <f>'Activity rawdata'!AA1939</f>
        <v>0</v>
      </c>
      <c r="U1940" s="80">
        <f t="shared" si="311"/>
        <v>0</v>
      </c>
      <c r="V1940" s="81">
        <f t="shared" si="312"/>
        <v>0</v>
      </c>
      <c r="W1940" s="75">
        <f t="shared" si="313"/>
        <v>0</v>
      </c>
      <c r="X1940" s="75">
        <f t="shared" si="314"/>
        <v>0</v>
      </c>
      <c r="Y1940" s="75">
        <f t="shared" si="315"/>
        <v>0</v>
      </c>
      <c r="Z1940" s="82">
        <f t="shared" si="316"/>
        <v>0</v>
      </c>
      <c r="AA1940" s="75">
        <f t="shared" si="317"/>
        <v>0</v>
      </c>
      <c r="AB1940" s="75">
        <f t="shared" si="318"/>
        <v>0</v>
      </c>
      <c r="AC1940" s="82">
        <f t="shared" si="319"/>
        <v>0</v>
      </c>
    </row>
    <row r="1941" spans="1:29" x14ac:dyDescent="0.35">
      <c r="A1941" s="70" t="str">
        <f>'Activity rawdata'!A1940</f>
        <v>BH6112-1-235</v>
      </c>
      <c r="B1941" s="71" t="str">
        <f>'Activity rawdata'!B1940</f>
        <v>COLB</v>
      </c>
      <c r="C1941" s="71" t="str">
        <f>IF('Activity rawdata'!C1940="PY","Planted",IF('Activity rawdata'!C1940="NY","Nat/Convert",IF('Activity rawdata'!C1940="NN","Nat/Nonconvert",IF('Activity rawdata'!C1940="OY","Planted"))))</f>
        <v>Planted</v>
      </c>
      <c r="D1941" s="70" t="str">
        <f>'Activity rawdata'!D1940</f>
        <v>STP3</v>
      </c>
      <c r="E1941" s="72" t="str">
        <f>'Activity rawdata'!E1940</f>
        <v>80</v>
      </c>
      <c r="F1941" s="73" t="str">
        <f>'Activity rawdata'!L1940</f>
        <v>NO</v>
      </c>
      <c r="G1941" s="72" t="str">
        <f>'Activity rawdata'!R1940</f>
        <v>2075</v>
      </c>
      <c r="H1941" s="72" t="str">
        <f>IF('Activity rawdata'!P1940="AHTHIN1","1st Thin",IF('Activity rawdata'!P1940="AHCC","Clearcut",IF('Activity rawdata'!P1940="AHTHSMZ","SMZ Thin",IF('Activity rawdata'!P1940="AHTHIN2","2nd Thin",IF('Activity rawdata'!P1940="AFERTE","Early Fert",IF('Activity rawdata'!P1940="AFERTM","Mid Fert",IF('Activity rawdata'!P1940="AFERTL","Late Fert",  IF('Activity rawdata'!P1940="ASP","Site Prep", IF('Activity rawdata'!P1940="APLT","Plant",  IF('Activity rawdata'!P1940="ANREG","Natural Regeneration"))))))))))</f>
        <v>Site Prep</v>
      </c>
      <c r="I1941" s="74">
        <f>'Activity rawdata'!O1940</f>
        <v>52.66</v>
      </c>
      <c r="J1941" s="75">
        <f>'Activity rawdata'!N1940</f>
        <v>1</v>
      </c>
      <c r="K1941" s="75">
        <f>'Activity rawdata'!AC1940</f>
        <v>0</v>
      </c>
      <c r="L1941" s="75">
        <f>'Activity rawdata'!AD1940</f>
        <v>0</v>
      </c>
      <c r="M1941" s="76" t="str">
        <f>'Activity rawdata'!AE1940</f>
        <v>-</v>
      </c>
      <c r="N1941" s="83">
        <f>'Activity rawdata'!T1940+'Activity rawdata'!U1940</f>
        <v>0</v>
      </c>
      <c r="O1941" s="80">
        <f>'Activity rawdata'!V1940</f>
        <v>0</v>
      </c>
      <c r="P1941" s="80">
        <f>'Activity rawdata'!W1940</f>
        <v>0</v>
      </c>
      <c r="Q1941" s="80">
        <f>'Activity rawdata'!X1940</f>
        <v>0</v>
      </c>
      <c r="R1941" s="84">
        <f t="shared" si="310"/>
        <v>0</v>
      </c>
      <c r="S1941" s="80">
        <f>'Activity rawdata'!Z1940</f>
        <v>0</v>
      </c>
      <c r="T1941" s="80">
        <f>'Activity rawdata'!AA1940</f>
        <v>0</v>
      </c>
      <c r="U1941" s="80">
        <f t="shared" si="311"/>
        <v>0</v>
      </c>
      <c r="V1941" s="81">
        <f t="shared" si="312"/>
        <v>0</v>
      </c>
      <c r="W1941" s="75">
        <f t="shared" si="313"/>
        <v>0</v>
      </c>
      <c r="X1941" s="75">
        <f t="shared" si="314"/>
        <v>0</v>
      </c>
      <c r="Y1941" s="75">
        <f t="shared" si="315"/>
        <v>0</v>
      </c>
      <c r="Z1941" s="82">
        <f t="shared" si="316"/>
        <v>0</v>
      </c>
      <c r="AA1941" s="75">
        <f t="shared" si="317"/>
        <v>0</v>
      </c>
      <c r="AB1941" s="75">
        <f t="shared" si="318"/>
        <v>0</v>
      </c>
      <c r="AC1941" s="82">
        <f t="shared" si="319"/>
        <v>0</v>
      </c>
    </row>
    <row r="1942" spans="1:29" x14ac:dyDescent="0.35">
      <c r="A1942" s="70" t="str">
        <f>'Activity rawdata'!A1941</f>
        <v>BH5132-1-121</v>
      </c>
      <c r="B1942" s="71" t="str">
        <f>'Activity rawdata'!B1941</f>
        <v>COLB</v>
      </c>
      <c r="C1942" s="71" t="str">
        <f>IF('Activity rawdata'!C1941="PY","Planted",IF('Activity rawdata'!C1941="NY","Nat/Convert",IF('Activity rawdata'!C1941="NN","Nat/Nonconvert",IF('Activity rawdata'!C1941="OY","Planted"))))</f>
        <v>Planted</v>
      </c>
      <c r="D1942" s="70" t="str">
        <f>'Activity rawdata'!D1941</f>
        <v>STP3</v>
      </c>
      <c r="E1942" s="72" t="str">
        <f>'Activity rawdata'!E1941</f>
        <v>80</v>
      </c>
      <c r="F1942" s="73" t="str">
        <f>'Activity rawdata'!L1941</f>
        <v>NO</v>
      </c>
      <c r="G1942" s="72" t="str">
        <f>'Activity rawdata'!R1941</f>
        <v>2075</v>
      </c>
      <c r="H1942" s="72" t="str">
        <f>IF('Activity rawdata'!P1941="AHTHIN1","1st Thin",IF('Activity rawdata'!P1941="AHCC","Clearcut",IF('Activity rawdata'!P1941="AHTHSMZ","SMZ Thin",IF('Activity rawdata'!P1941="AHTHIN2","2nd Thin",IF('Activity rawdata'!P1941="AFERTE","Early Fert",IF('Activity rawdata'!P1941="AFERTM","Mid Fert",IF('Activity rawdata'!P1941="AFERTL","Late Fert",  IF('Activity rawdata'!P1941="ASP","Site Prep", IF('Activity rawdata'!P1941="APLT","Plant",  IF('Activity rawdata'!P1941="ANREG","Natural Regeneration"))))))))))</f>
        <v>Site Prep</v>
      </c>
      <c r="I1942" s="74">
        <f>'Activity rawdata'!O1941</f>
        <v>22.74</v>
      </c>
      <c r="J1942" s="75">
        <f>'Activity rawdata'!N1941</f>
        <v>1</v>
      </c>
      <c r="K1942" s="75">
        <f>'Activity rawdata'!AC1941</f>
        <v>0</v>
      </c>
      <c r="L1942" s="75">
        <f>'Activity rawdata'!AD1941</f>
        <v>0</v>
      </c>
      <c r="M1942" s="76" t="str">
        <f>'Activity rawdata'!AE1941</f>
        <v>-</v>
      </c>
      <c r="N1942" s="83">
        <f>'Activity rawdata'!T1941+'Activity rawdata'!U1941</f>
        <v>0</v>
      </c>
      <c r="O1942" s="80">
        <f>'Activity rawdata'!V1941</f>
        <v>0</v>
      </c>
      <c r="P1942" s="80">
        <f>'Activity rawdata'!W1941</f>
        <v>0</v>
      </c>
      <c r="Q1942" s="80">
        <f>'Activity rawdata'!X1941</f>
        <v>0</v>
      </c>
      <c r="R1942" s="84">
        <f t="shared" si="310"/>
        <v>0</v>
      </c>
      <c r="S1942" s="80">
        <f>'Activity rawdata'!Z1941</f>
        <v>0</v>
      </c>
      <c r="T1942" s="80">
        <f>'Activity rawdata'!AA1941</f>
        <v>0</v>
      </c>
      <c r="U1942" s="80">
        <f t="shared" si="311"/>
        <v>0</v>
      </c>
      <c r="V1942" s="81">
        <f t="shared" si="312"/>
        <v>0</v>
      </c>
      <c r="W1942" s="75">
        <f t="shared" si="313"/>
        <v>0</v>
      </c>
      <c r="X1942" s="75">
        <f t="shared" si="314"/>
        <v>0</v>
      </c>
      <c r="Y1942" s="75">
        <f t="shared" si="315"/>
        <v>0</v>
      </c>
      <c r="Z1942" s="82">
        <f t="shared" si="316"/>
        <v>0</v>
      </c>
      <c r="AA1942" s="75">
        <f t="shared" si="317"/>
        <v>0</v>
      </c>
      <c r="AB1942" s="75">
        <f t="shared" si="318"/>
        <v>0</v>
      </c>
      <c r="AC1942" s="82">
        <f t="shared" si="319"/>
        <v>0</v>
      </c>
    </row>
    <row r="1943" spans="1:29" x14ac:dyDescent="0.35">
      <c r="A1943" s="70" t="str">
        <f>'Activity rawdata'!A1942</f>
        <v>BH5132-1-116</v>
      </c>
      <c r="B1943" s="71" t="str">
        <f>'Activity rawdata'!B1942</f>
        <v>COLB</v>
      </c>
      <c r="C1943" s="71" t="str">
        <f>IF('Activity rawdata'!C1942="PY","Planted",IF('Activity rawdata'!C1942="NY","Nat/Convert",IF('Activity rawdata'!C1942="NN","Nat/Nonconvert",IF('Activity rawdata'!C1942="OY","Planted"))))</f>
        <v>Planted</v>
      </c>
      <c r="D1943" s="70" t="str">
        <f>'Activity rawdata'!D1942</f>
        <v>STP3</v>
      </c>
      <c r="E1943" s="72" t="str">
        <f>'Activity rawdata'!E1942</f>
        <v>82</v>
      </c>
      <c r="F1943" s="73" t="str">
        <f>'Activity rawdata'!L1942</f>
        <v>NO</v>
      </c>
      <c r="G1943" s="72" t="str">
        <f>'Activity rawdata'!R1942</f>
        <v>2075</v>
      </c>
      <c r="H1943" s="72" t="str">
        <f>IF('Activity rawdata'!P1942="AHTHIN1","1st Thin",IF('Activity rawdata'!P1942="AHCC","Clearcut",IF('Activity rawdata'!P1942="AHTHSMZ","SMZ Thin",IF('Activity rawdata'!P1942="AHTHIN2","2nd Thin",IF('Activity rawdata'!P1942="AFERTE","Early Fert",IF('Activity rawdata'!P1942="AFERTM","Mid Fert",IF('Activity rawdata'!P1942="AFERTL","Late Fert",  IF('Activity rawdata'!P1942="ASP","Site Prep", IF('Activity rawdata'!P1942="APLT","Plant",  IF('Activity rawdata'!P1942="ANREG","Natural Regeneration"))))))))))</f>
        <v>Site Prep</v>
      </c>
      <c r="I1943" s="74">
        <f>'Activity rawdata'!O1942</f>
        <v>12.98</v>
      </c>
      <c r="J1943" s="75">
        <f>'Activity rawdata'!N1942</f>
        <v>1</v>
      </c>
      <c r="K1943" s="75">
        <f>'Activity rawdata'!AC1942</f>
        <v>0</v>
      </c>
      <c r="L1943" s="75">
        <f>'Activity rawdata'!AD1942</f>
        <v>0</v>
      </c>
      <c r="M1943" s="76" t="str">
        <f>'Activity rawdata'!AE1942</f>
        <v>-</v>
      </c>
      <c r="N1943" s="83">
        <f>'Activity rawdata'!T1942+'Activity rawdata'!U1942</f>
        <v>0</v>
      </c>
      <c r="O1943" s="80">
        <f>'Activity rawdata'!V1942</f>
        <v>0</v>
      </c>
      <c r="P1943" s="80">
        <f>'Activity rawdata'!W1942</f>
        <v>0</v>
      </c>
      <c r="Q1943" s="80">
        <f>'Activity rawdata'!X1942</f>
        <v>0</v>
      </c>
      <c r="R1943" s="84">
        <f t="shared" si="310"/>
        <v>0</v>
      </c>
      <c r="S1943" s="80">
        <f>'Activity rawdata'!Z1942</f>
        <v>0</v>
      </c>
      <c r="T1943" s="80">
        <f>'Activity rawdata'!AA1942</f>
        <v>0</v>
      </c>
      <c r="U1943" s="80">
        <f t="shared" si="311"/>
        <v>0</v>
      </c>
      <c r="V1943" s="81">
        <f t="shared" si="312"/>
        <v>0</v>
      </c>
      <c r="W1943" s="75">
        <f t="shared" si="313"/>
        <v>0</v>
      </c>
      <c r="X1943" s="75">
        <f t="shared" si="314"/>
        <v>0</v>
      </c>
      <c r="Y1943" s="75">
        <f t="shared" si="315"/>
        <v>0</v>
      </c>
      <c r="Z1943" s="82">
        <f t="shared" si="316"/>
        <v>0</v>
      </c>
      <c r="AA1943" s="75">
        <f t="shared" si="317"/>
        <v>0</v>
      </c>
      <c r="AB1943" s="75">
        <f t="shared" si="318"/>
        <v>0</v>
      </c>
      <c r="AC1943" s="82">
        <f t="shared" si="319"/>
        <v>0</v>
      </c>
    </row>
    <row r="1944" spans="1:29" x14ac:dyDescent="0.35">
      <c r="A1944" s="70" t="str">
        <f>'Activity rawdata'!A1943</f>
        <v>BH1435-1-24</v>
      </c>
      <c r="B1944" s="71" t="str">
        <f>'Activity rawdata'!B1943</f>
        <v>COLB</v>
      </c>
      <c r="C1944" s="71" t="str">
        <f>IF('Activity rawdata'!C1943="PY","Planted",IF('Activity rawdata'!C1943="NY","Nat/Convert",IF('Activity rawdata'!C1943="NN","Nat/Nonconvert",IF('Activity rawdata'!C1943="OY","Planted"))))</f>
        <v>Planted</v>
      </c>
      <c r="D1944" s="70" t="str">
        <f>'Activity rawdata'!D1943</f>
        <v>STP3</v>
      </c>
      <c r="E1944" s="72" t="str">
        <f>'Activity rawdata'!E1943</f>
        <v>81</v>
      </c>
      <c r="F1944" s="73" t="str">
        <f>'Activity rawdata'!L1943</f>
        <v>NO</v>
      </c>
      <c r="G1944" s="72" t="str">
        <f>'Activity rawdata'!R1943</f>
        <v>2075</v>
      </c>
      <c r="H1944" s="72" t="str">
        <f>IF('Activity rawdata'!P1943="AHTHIN1","1st Thin",IF('Activity rawdata'!P1943="AHCC","Clearcut",IF('Activity rawdata'!P1943="AHTHSMZ","SMZ Thin",IF('Activity rawdata'!P1943="AHTHIN2","2nd Thin",IF('Activity rawdata'!P1943="AFERTE","Early Fert",IF('Activity rawdata'!P1943="AFERTM","Mid Fert",IF('Activity rawdata'!P1943="AFERTL","Late Fert",  IF('Activity rawdata'!P1943="ASP","Site Prep", IF('Activity rawdata'!P1943="APLT","Plant",  IF('Activity rawdata'!P1943="ANREG","Natural Regeneration"))))))))))</f>
        <v>Site Prep</v>
      </c>
      <c r="I1944" s="74">
        <f>'Activity rawdata'!O1943</f>
        <v>86.12</v>
      </c>
      <c r="J1944" s="75">
        <f>'Activity rawdata'!N1943</f>
        <v>1</v>
      </c>
      <c r="K1944" s="75">
        <f>'Activity rawdata'!AC1943</f>
        <v>0</v>
      </c>
      <c r="L1944" s="75">
        <f>'Activity rawdata'!AD1943</f>
        <v>0</v>
      </c>
      <c r="M1944" s="76" t="str">
        <f>'Activity rawdata'!AE1943</f>
        <v>-</v>
      </c>
      <c r="N1944" s="83">
        <f>'Activity rawdata'!T1943+'Activity rawdata'!U1943</f>
        <v>0</v>
      </c>
      <c r="O1944" s="80">
        <f>'Activity rawdata'!V1943</f>
        <v>0</v>
      </c>
      <c r="P1944" s="80">
        <f>'Activity rawdata'!W1943</f>
        <v>0</v>
      </c>
      <c r="Q1944" s="80">
        <f>'Activity rawdata'!X1943</f>
        <v>0</v>
      </c>
      <c r="R1944" s="84">
        <f t="shared" si="310"/>
        <v>0</v>
      </c>
      <c r="S1944" s="80">
        <f>'Activity rawdata'!Z1943</f>
        <v>0</v>
      </c>
      <c r="T1944" s="80">
        <f>'Activity rawdata'!AA1943</f>
        <v>0</v>
      </c>
      <c r="U1944" s="80">
        <f t="shared" si="311"/>
        <v>0</v>
      </c>
      <c r="V1944" s="81">
        <f t="shared" si="312"/>
        <v>0</v>
      </c>
      <c r="W1944" s="75">
        <f t="shared" si="313"/>
        <v>0</v>
      </c>
      <c r="X1944" s="75">
        <f t="shared" si="314"/>
        <v>0</v>
      </c>
      <c r="Y1944" s="75">
        <f t="shared" si="315"/>
        <v>0</v>
      </c>
      <c r="Z1944" s="82">
        <f t="shared" si="316"/>
        <v>0</v>
      </c>
      <c r="AA1944" s="75">
        <f t="shared" si="317"/>
        <v>0</v>
      </c>
      <c r="AB1944" s="75">
        <f t="shared" si="318"/>
        <v>0</v>
      </c>
      <c r="AC1944" s="82">
        <f t="shared" si="319"/>
        <v>0</v>
      </c>
    </row>
    <row r="1945" spans="1:29" x14ac:dyDescent="0.35">
      <c r="A1945" s="70" t="str">
        <f>'Activity rawdata'!A1944</f>
        <v>BH1431-1-28</v>
      </c>
      <c r="B1945" s="71" t="str">
        <f>'Activity rawdata'!B1944</f>
        <v>COLB</v>
      </c>
      <c r="C1945" s="71" t="str">
        <f>IF('Activity rawdata'!C1944="PY","Planted",IF('Activity rawdata'!C1944="NY","Nat/Convert",IF('Activity rawdata'!C1944="NN","Nat/Nonconvert",IF('Activity rawdata'!C1944="OY","Planted"))))</f>
        <v>Planted</v>
      </c>
      <c r="D1945" s="70" t="str">
        <f>'Activity rawdata'!D1944</f>
        <v>STP3</v>
      </c>
      <c r="E1945" s="72" t="str">
        <f>'Activity rawdata'!E1944</f>
        <v>80</v>
      </c>
      <c r="F1945" s="73" t="str">
        <f>'Activity rawdata'!L1944</f>
        <v>NO</v>
      </c>
      <c r="G1945" s="72" t="str">
        <f>'Activity rawdata'!R1944</f>
        <v>2075</v>
      </c>
      <c r="H1945" s="72" t="str">
        <f>IF('Activity rawdata'!P1944="AHTHIN1","1st Thin",IF('Activity rawdata'!P1944="AHCC","Clearcut",IF('Activity rawdata'!P1944="AHTHSMZ","SMZ Thin",IF('Activity rawdata'!P1944="AHTHIN2","2nd Thin",IF('Activity rawdata'!P1944="AFERTE","Early Fert",IF('Activity rawdata'!P1944="AFERTM","Mid Fert",IF('Activity rawdata'!P1944="AFERTL","Late Fert",  IF('Activity rawdata'!P1944="ASP","Site Prep", IF('Activity rawdata'!P1944="APLT","Plant",  IF('Activity rawdata'!P1944="ANREG","Natural Regeneration"))))))))))</f>
        <v>Site Prep</v>
      </c>
      <c r="I1945" s="74">
        <f>'Activity rawdata'!O1944</f>
        <v>24.51</v>
      </c>
      <c r="J1945" s="75">
        <f>'Activity rawdata'!N1944</f>
        <v>1</v>
      </c>
      <c r="K1945" s="75">
        <f>'Activity rawdata'!AC1944</f>
        <v>0</v>
      </c>
      <c r="L1945" s="75">
        <f>'Activity rawdata'!AD1944</f>
        <v>0</v>
      </c>
      <c r="M1945" s="76" t="str">
        <f>'Activity rawdata'!AE1944</f>
        <v>-</v>
      </c>
      <c r="N1945" s="83">
        <f>'Activity rawdata'!T1944+'Activity rawdata'!U1944</f>
        <v>0</v>
      </c>
      <c r="O1945" s="80">
        <f>'Activity rawdata'!V1944</f>
        <v>0</v>
      </c>
      <c r="P1945" s="80">
        <f>'Activity rawdata'!W1944</f>
        <v>0</v>
      </c>
      <c r="Q1945" s="80">
        <f>'Activity rawdata'!X1944</f>
        <v>0</v>
      </c>
      <c r="R1945" s="84">
        <f t="shared" si="310"/>
        <v>0</v>
      </c>
      <c r="S1945" s="80">
        <f>'Activity rawdata'!Z1944</f>
        <v>0</v>
      </c>
      <c r="T1945" s="80">
        <f>'Activity rawdata'!AA1944</f>
        <v>0</v>
      </c>
      <c r="U1945" s="80">
        <f t="shared" si="311"/>
        <v>0</v>
      </c>
      <c r="V1945" s="81">
        <f t="shared" si="312"/>
        <v>0</v>
      </c>
      <c r="W1945" s="75">
        <f t="shared" si="313"/>
        <v>0</v>
      </c>
      <c r="X1945" s="75">
        <f t="shared" si="314"/>
        <v>0</v>
      </c>
      <c r="Y1945" s="75">
        <f t="shared" si="315"/>
        <v>0</v>
      </c>
      <c r="Z1945" s="82">
        <f t="shared" si="316"/>
        <v>0</v>
      </c>
      <c r="AA1945" s="75">
        <f t="shared" si="317"/>
        <v>0</v>
      </c>
      <c r="AB1945" s="75">
        <f t="shared" si="318"/>
        <v>0</v>
      </c>
      <c r="AC1945" s="82">
        <f t="shared" si="319"/>
        <v>0</v>
      </c>
    </row>
    <row r="1946" spans="1:29" x14ac:dyDescent="0.35">
      <c r="A1946" s="70" t="str">
        <f>'Activity rawdata'!A1945</f>
        <v>BH1431-1-26</v>
      </c>
      <c r="B1946" s="71" t="str">
        <f>'Activity rawdata'!B1945</f>
        <v>COLB</v>
      </c>
      <c r="C1946" s="71" t="str">
        <f>IF('Activity rawdata'!C1945="PY","Planted",IF('Activity rawdata'!C1945="NY","Nat/Convert",IF('Activity rawdata'!C1945="NN","Nat/Nonconvert",IF('Activity rawdata'!C1945="OY","Planted"))))</f>
        <v>Planted</v>
      </c>
      <c r="D1946" s="70" t="str">
        <f>'Activity rawdata'!D1945</f>
        <v>STP3</v>
      </c>
      <c r="E1946" s="72" t="str">
        <f>'Activity rawdata'!E1945</f>
        <v>82</v>
      </c>
      <c r="F1946" s="73" t="str">
        <f>'Activity rawdata'!L1945</f>
        <v>NO</v>
      </c>
      <c r="G1946" s="72" t="str">
        <f>'Activity rawdata'!R1945</f>
        <v>2075</v>
      </c>
      <c r="H1946" s="72" t="str">
        <f>IF('Activity rawdata'!P1945="AHTHIN1","1st Thin",IF('Activity rawdata'!P1945="AHCC","Clearcut",IF('Activity rawdata'!P1945="AHTHSMZ","SMZ Thin",IF('Activity rawdata'!P1945="AHTHIN2","2nd Thin",IF('Activity rawdata'!P1945="AFERTE","Early Fert",IF('Activity rawdata'!P1945="AFERTM","Mid Fert",IF('Activity rawdata'!P1945="AFERTL","Late Fert",  IF('Activity rawdata'!P1945="ASP","Site Prep", IF('Activity rawdata'!P1945="APLT","Plant",  IF('Activity rawdata'!P1945="ANREG","Natural Regeneration"))))))))))</f>
        <v>Site Prep</v>
      </c>
      <c r="I1946" s="74">
        <f>'Activity rawdata'!O1945</f>
        <v>17.53</v>
      </c>
      <c r="J1946" s="75">
        <f>'Activity rawdata'!N1945</f>
        <v>1</v>
      </c>
      <c r="K1946" s="75">
        <f>'Activity rawdata'!AC1945</f>
        <v>0</v>
      </c>
      <c r="L1946" s="75">
        <f>'Activity rawdata'!AD1945</f>
        <v>0</v>
      </c>
      <c r="M1946" s="76" t="str">
        <f>'Activity rawdata'!AE1945</f>
        <v>-</v>
      </c>
      <c r="N1946" s="83">
        <f>'Activity rawdata'!T1945+'Activity rawdata'!U1945</f>
        <v>0</v>
      </c>
      <c r="O1946" s="80">
        <f>'Activity rawdata'!V1945</f>
        <v>0</v>
      </c>
      <c r="P1946" s="80">
        <f>'Activity rawdata'!W1945</f>
        <v>0</v>
      </c>
      <c r="Q1946" s="80">
        <f>'Activity rawdata'!X1945</f>
        <v>0</v>
      </c>
      <c r="R1946" s="84">
        <f t="shared" si="310"/>
        <v>0</v>
      </c>
      <c r="S1946" s="80">
        <f>'Activity rawdata'!Z1945</f>
        <v>0</v>
      </c>
      <c r="T1946" s="80">
        <f>'Activity rawdata'!AA1945</f>
        <v>0</v>
      </c>
      <c r="U1946" s="80">
        <f t="shared" si="311"/>
        <v>0</v>
      </c>
      <c r="V1946" s="81">
        <f t="shared" si="312"/>
        <v>0</v>
      </c>
      <c r="W1946" s="75">
        <f t="shared" si="313"/>
        <v>0</v>
      </c>
      <c r="X1946" s="75">
        <f t="shared" si="314"/>
        <v>0</v>
      </c>
      <c r="Y1946" s="75">
        <f t="shared" si="315"/>
        <v>0</v>
      </c>
      <c r="Z1946" s="82">
        <f t="shared" si="316"/>
        <v>0</v>
      </c>
      <c r="AA1946" s="75">
        <f t="shared" si="317"/>
        <v>0</v>
      </c>
      <c r="AB1946" s="75">
        <f t="shared" si="318"/>
        <v>0</v>
      </c>
      <c r="AC1946" s="82">
        <f t="shared" si="319"/>
        <v>0</v>
      </c>
    </row>
    <row r="1947" spans="1:29" x14ac:dyDescent="0.35">
      <c r="A1947" s="70" t="str">
        <f>'Activity rawdata'!A1946</f>
        <v>BH5135-1-137</v>
      </c>
      <c r="B1947" s="71" t="str">
        <f>'Activity rawdata'!B1946</f>
        <v>COLB</v>
      </c>
      <c r="C1947" s="71" t="str">
        <f>IF('Activity rawdata'!C1946="PY","Planted",IF('Activity rawdata'!C1946="NY","Nat/Convert",IF('Activity rawdata'!C1946="NN","Nat/Nonconvert",IF('Activity rawdata'!C1946="OY","Planted"))))</f>
        <v>Planted</v>
      </c>
      <c r="D1947" s="70" t="str">
        <f>'Activity rawdata'!D1946</f>
        <v>STP3</v>
      </c>
      <c r="E1947" s="72" t="str">
        <f>'Activity rawdata'!E1946</f>
        <v>80</v>
      </c>
      <c r="F1947" s="73" t="str">
        <f>'Activity rawdata'!L1946</f>
        <v>NO</v>
      </c>
      <c r="G1947" s="72" t="str">
        <f>'Activity rawdata'!R1946</f>
        <v>2075</v>
      </c>
      <c r="H1947" s="72" t="str">
        <f>IF('Activity rawdata'!P1946="AHTHIN1","1st Thin",IF('Activity rawdata'!P1946="AHCC","Clearcut",IF('Activity rawdata'!P1946="AHTHSMZ","SMZ Thin",IF('Activity rawdata'!P1946="AHTHIN2","2nd Thin",IF('Activity rawdata'!P1946="AFERTE","Early Fert",IF('Activity rawdata'!P1946="AFERTM","Mid Fert",IF('Activity rawdata'!P1946="AFERTL","Late Fert",  IF('Activity rawdata'!P1946="ASP","Site Prep", IF('Activity rawdata'!P1946="APLT","Plant",  IF('Activity rawdata'!P1946="ANREG","Natural Regeneration"))))))))))</f>
        <v>Site Prep</v>
      </c>
      <c r="I1947" s="74">
        <f>'Activity rawdata'!O1946</f>
        <v>5.54</v>
      </c>
      <c r="J1947" s="75">
        <f>'Activity rawdata'!N1946</f>
        <v>1</v>
      </c>
      <c r="K1947" s="75">
        <f>'Activity rawdata'!AC1946</f>
        <v>0</v>
      </c>
      <c r="L1947" s="75">
        <f>'Activity rawdata'!AD1946</f>
        <v>0</v>
      </c>
      <c r="M1947" s="76" t="str">
        <f>'Activity rawdata'!AE1946</f>
        <v>-</v>
      </c>
      <c r="N1947" s="83">
        <f>'Activity rawdata'!T1946+'Activity rawdata'!U1946</f>
        <v>0</v>
      </c>
      <c r="O1947" s="80">
        <f>'Activity rawdata'!V1946</f>
        <v>0</v>
      </c>
      <c r="P1947" s="80">
        <f>'Activity rawdata'!W1946</f>
        <v>0</v>
      </c>
      <c r="Q1947" s="80">
        <f>'Activity rawdata'!X1946</f>
        <v>0</v>
      </c>
      <c r="R1947" s="84">
        <f t="shared" si="310"/>
        <v>0</v>
      </c>
      <c r="S1947" s="80">
        <f>'Activity rawdata'!Z1946</f>
        <v>0</v>
      </c>
      <c r="T1947" s="80">
        <f>'Activity rawdata'!AA1946</f>
        <v>0</v>
      </c>
      <c r="U1947" s="80">
        <f t="shared" si="311"/>
        <v>0</v>
      </c>
      <c r="V1947" s="81">
        <f t="shared" si="312"/>
        <v>0</v>
      </c>
      <c r="W1947" s="75">
        <f t="shared" si="313"/>
        <v>0</v>
      </c>
      <c r="X1947" s="75">
        <f t="shared" si="314"/>
        <v>0</v>
      </c>
      <c r="Y1947" s="75">
        <f t="shared" si="315"/>
        <v>0</v>
      </c>
      <c r="Z1947" s="82">
        <f t="shared" si="316"/>
        <v>0</v>
      </c>
      <c r="AA1947" s="75">
        <f t="shared" si="317"/>
        <v>0</v>
      </c>
      <c r="AB1947" s="75">
        <f t="shared" si="318"/>
        <v>0</v>
      </c>
      <c r="AC1947" s="82">
        <f t="shared" si="319"/>
        <v>0</v>
      </c>
    </row>
    <row r="1948" spans="1:29" x14ac:dyDescent="0.35">
      <c r="A1948" s="70" t="str">
        <f>'Activity rawdata'!A1947</f>
        <v>BH5132-1-125</v>
      </c>
      <c r="B1948" s="71" t="str">
        <f>'Activity rawdata'!B1947</f>
        <v>CSLB</v>
      </c>
      <c r="C1948" s="71" t="str">
        <f>IF('Activity rawdata'!C1947="PY","Planted",IF('Activity rawdata'!C1947="NY","Nat/Convert",IF('Activity rawdata'!C1947="NN","Nat/Nonconvert",IF('Activity rawdata'!C1947="OY","Planted"))))</f>
        <v>Planted</v>
      </c>
      <c r="D1948" s="70" t="str">
        <f>'Activity rawdata'!D1947</f>
        <v>STP3</v>
      </c>
      <c r="E1948" s="72" t="str">
        <f>'Activity rawdata'!E1947</f>
        <v>84</v>
      </c>
      <c r="F1948" s="73" t="str">
        <f>'Activity rawdata'!L1947</f>
        <v>NO</v>
      </c>
      <c r="G1948" s="72" t="str">
        <f>'Activity rawdata'!R1947</f>
        <v>2075</v>
      </c>
      <c r="H1948" s="72" t="str">
        <f>IF('Activity rawdata'!P1947="AHTHIN1","1st Thin",IF('Activity rawdata'!P1947="AHCC","Clearcut",IF('Activity rawdata'!P1947="AHTHSMZ","SMZ Thin",IF('Activity rawdata'!P1947="AHTHIN2","2nd Thin",IF('Activity rawdata'!P1947="AFERTE","Early Fert",IF('Activity rawdata'!P1947="AFERTM","Mid Fert",IF('Activity rawdata'!P1947="AFERTL","Late Fert",  IF('Activity rawdata'!P1947="ASP","Site Prep", IF('Activity rawdata'!P1947="APLT","Plant",  IF('Activity rawdata'!P1947="ANREG","Natural Regeneration"))))))))))</f>
        <v>Plant</v>
      </c>
      <c r="I1948" s="74">
        <f>'Activity rawdata'!O1947</f>
        <v>2.1800000000000002</v>
      </c>
      <c r="J1948" s="75">
        <f>'Activity rawdata'!N1947</f>
        <v>1</v>
      </c>
      <c r="K1948" s="75">
        <f>'Activity rawdata'!AC1947</f>
        <v>0</v>
      </c>
      <c r="L1948" s="75">
        <f>'Activity rawdata'!AD1947</f>
        <v>0</v>
      </c>
      <c r="M1948" s="76" t="str">
        <f>'Activity rawdata'!AE1947</f>
        <v>-</v>
      </c>
      <c r="N1948" s="83">
        <f>'Activity rawdata'!T1947+'Activity rawdata'!U1947</f>
        <v>0</v>
      </c>
      <c r="O1948" s="80">
        <f>'Activity rawdata'!V1947</f>
        <v>0</v>
      </c>
      <c r="P1948" s="80">
        <f>'Activity rawdata'!W1947</f>
        <v>0</v>
      </c>
      <c r="Q1948" s="80">
        <f>'Activity rawdata'!X1947</f>
        <v>0</v>
      </c>
      <c r="R1948" s="84">
        <f t="shared" si="310"/>
        <v>0</v>
      </c>
      <c r="S1948" s="80">
        <f>'Activity rawdata'!Z1947</f>
        <v>0</v>
      </c>
      <c r="T1948" s="80">
        <f>'Activity rawdata'!AA1947</f>
        <v>0</v>
      </c>
      <c r="U1948" s="80">
        <f t="shared" si="311"/>
        <v>0</v>
      </c>
      <c r="V1948" s="81">
        <f t="shared" si="312"/>
        <v>0</v>
      </c>
      <c r="W1948" s="75">
        <f t="shared" si="313"/>
        <v>0</v>
      </c>
      <c r="X1948" s="75">
        <f t="shared" si="314"/>
        <v>0</v>
      </c>
      <c r="Y1948" s="75">
        <f t="shared" si="315"/>
        <v>0</v>
      </c>
      <c r="Z1948" s="82">
        <f t="shared" si="316"/>
        <v>0</v>
      </c>
      <c r="AA1948" s="75">
        <f t="shared" si="317"/>
        <v>0</v>
      </c>
      <c r="AB1948" s="75">
        <f t="shared" si="318"/>
        <v>0</v>
      </c>
      <c r="AC1948" s="82">
        <f t="shared" si="319"/>
        <v>0</v>
      </c>
    </row>
    <row r="1949" spans="1:29" x14ac:dyDescent="0.35">
      <c r="A1949" s="70" t="str">
        <f>'Activity rawdata'!A1948</f>
        <v>BH6112-1-266</v>
      </c>
      <c r="B1949" s="71" t="str">
        <f>'Activity rawdata'!B1948</f>
        <v>CSLB</v>
      </c>
      <c r="C1949" s="71" t="str">
        <f>IF('Activity rawdata'!C1948="PY","Planted",IF('Activity rawdata'!C1948="NY","Nat/Convert",IF('Activity rawdata'!C1948="NN","Nat/Nonconvert",IF('Activity rawdata'!C1948="OY","Planted"))))</f>
        <v>Planted</v>
      </c>
      <c r="D1949" s="70" t="str">
        <f>'Activity rawdata'!D1948</f>
        <v>STP3</v>
      </c>
      <c r="E1949" s="72" t="str">
        <f>'Activity rawdata'!E1948</f>
        <v>74</v>
      </c>
      <c r="F1949" s="73" t="str">
        <f>'Activity rawdata'!L1948</f>
        <v>NO</v>
      </c>
      <c r="G1949" s="72" t="str">
        <f>'Activity rawdata'!R1948</f>
        <v>2075</v>
      </c>
      <c r="H1949" s="72" t="str">
        <f>IF('Activity rawdata'!P1948="AHTHIN1","1st Thin",IF('Activity rawdata'!P1948="AHCC","Clearcut",IF('Activity rawdata'!P1948="AHTHSMZ","SMZ Thin",IF('Activity rawdata'!P1948="AHTHIN2","2nd Thin",IF('Activity rawdata'!P1948="AFERTE","Early Fert",IF('Activity rawdata'!P1948="AFERTM","Mid Fert",IF('Activity rawdata'!P1948="AFERTL","Late Fert",  IF('Activity rawdata'!P1948="ASP","Site Prep", IF('Activity rawdata'!P1948="APLT","Plant",  IF('Activity rawdata'!P1948="ANREG","Natural Regeneration"))))))))))</f>
        <v>Plant</v>
      </c>
      <c r="I1949" s="74">
        <f>'Activity rawdata'!O1948</f>
        <v>8.01</v>
      </c>
      <c r="J1949" s="75">
        <f>'Activity rawdata'!N1948</f>
        <v>1</v>
      </c>
      <c r="K1949" s="75">
        <f>'Activity rawdata'!AC1948</f>
        <v>0</v>
      </c>
      <c r="L1949" s="75">
        <f>'Activity rawdata'!AD1948</f>
        <v>0</v>
      </c>
      <c r="M1949" s="76" t="str">
        <f>'Activity rawdata'!AE1948</f>
        <v>-</v>
      </c>
      <c r="N1949" s="83">
        <f>'Activity rawdata'!T1948+'Activity rawdata'!U1948</f>
        <v>0</v>
      </c>
      <c r="O1949" s="80">
        <f>'Activity rawdata'!V1948</f>
        <v>0</v>
      </c>
      <c r="P1949" s="80">
        <f>'Activity rawdata'!W1948</f>
        <v>0</v>
      </c>
      <c r="Q1949" s="80">
        <f>'Activity rawdata'!X1948</f>
        <v>0</v>
      </c>
      <c r="R1949" s="84">
        <f t="shared" si="310"/>
        <v>0</v>
      </c>
      <c r="S1949" s="80">
        <f>'Activity rawdata'!Z1948</f>
        <v>0</v>
      </c>
      <c r="T1949" s="80">
        <f>'Activity rawdata'!AA1948</f>
        <v>0</v>
      </c>
      <c r="U1949" s="80">
        <f t="shared" si="311"/>
        <v>0</v>
      </c>
      <c r="V1949" s="81">
        <f t="shared" si="312"/>
        <v>0</v>
      </c>
      <c r="W1949" s="75">
        <f t="shared" si="313"/>
        <v>0</v>
      </c>
      <c r="X1949" s="75">
        <f t="shared" si="314"/>
        <v>0</v>
      </c>
      <c r="Y1949" s="75">
        <f t="shared" si="315"/>
        <v>0</v>
      </c>
      <c r="Z1949" s="82">
        <f t="shared" si="316"/>
        <v>0</v>
      </c>
      <c r="AA1949" s="75">
        <f t="shared" si="317"/>
        <v>0</v>
      </c>
      <c r="AB1949" s="75">
        <f t="shared" si="318"/>
        <v>0</v>
      </c>
      <c r="AC1949" s="82">
        <f t="shared" si="319"/>
        <v>0</v>
      </c>
    </row>
    <row r="1950" spans="1:29" x14ac:dyDescent="0.35">
      <c r="A1950" s="70" t="str">
        <f>'Activity rawdata'!A1949</f>
        <v>BH6125-1-275</v>
      </c>
      <c r="B1950" s="71" t="str">
        <f>'Activity rawdata'!B1949</f>
        <v>LB</v>
      </c>
      <c r="C1950" s="71" t="str">
        <f>IF('Activity rawdata'!C1949="PY","Planted",IF('Activity rawdata'!C1949="NY","Nat/Convert",IF('Activity rawdata'!C1949="NN","Nat/Nonconvert",IF('Activity rawdata'!C1949="OY","Planted"))))</f>
        <v>Planted</v>
      </c>
      <c r="D1950" s="70" t="str">
        <f>'Activity rawdata'!D1949</f>
        <v>STP3</v>
      </c>
      <c r="E1950" s="72" t="str">
        <f>'Activity rawdata'!E1949</f>
        <v>79</v>
      </c>
      <c r="F1950" s="73" t="str">
        <f>'Activity rawdata'!L1949</f>
        <v>NO</v>
      </c>
      <c r="G1950" s="72" t="str">
        <f>'Activity rawdata'!R1949</f>
        <v>2075</v>
      </c>
      <c r="H1950" s="72" t="str">
        <f>IF('Activity rawdata'!P1949="AHTHIN1","1st Thin",IF('Activity rawdata'!P1949="AHCC","Clearcut",IF('Activity rawdata'!P1949="AHTHSMZ","SMZ Thin",IF('Activity rawdata'!P1949="AHTHIN2","2nd Thin",IF('Activity rawdata'!P1949="AFERTE","Early Fert",IF('Activity rawdata'!P1949="AFERTM","Mid Fert",IF('Activity rawdata'!P1949="AFERTL","Late Fert",  IF('Activity rawdata'!P1949="ASP","Site Prep", IF('Activity rawdata'!P1949="APLT","Plant",  IF('Activity rawdata'!P1949="ANREG","Natural Regeneration"))))))))))</f>
        <v>1st Thin</v>
      </c>
      <c r="I1950" s="74">
        <f>'Activity rawdata'!O1949</f>
        <v>10.58</v>
      </c>
      <c r="J1950" s="75">
        <f>'Activity rawdata'!N1949</f>
        <v>14</v>
      </c>
      <c r="K1950" s="75">
        <f>'Activity rawdata'!AC1949</f>
        <v>125.83</v>
      </c>
      <c r="L1950" s="75">
        <f>'Activity rawdata'!AD1949</f>
        <v>379.35</v>
      </c>
      <c r="M1950" s="76">
        <f>'Activity rawdata'!AE1949</f>
        <v>7.7984511487921546</v>
      </c>
      <c r="N1950" s="83">
        <f>'Activity rawdata'!T1949+'Activity rawdata'!U1949</f>
        <v>24.83</v>
      </c>
      <c r="O1950" s="80">
        <f>'Activity rawdata'!V1949</f>
        <v>7.63</v>
      </c>
      <c r="P1950" s="80">
        <f>'Activity rawdata'!W1949</f>
        <v>0</v>
      </c>
      <c r="Q1950" s="80">
        <f>'Activity rawdata'!X1949</f>
        <v>0</v>
      </c>
      <c r="R1950" s="84">
        <f t="shared" si="310"/>
        <v>32.46</v>
      </c>
      <c r="S1950" s="80">
        <f>'Activity rawdata'!Z1949</f>
        <v>0</v>
      </c>
      <c r="T1950" s="80">
        <f>'Activity rawdata'!AA1949</f>
        <v>0</v>
      </c>
      <c r="U1950" s="80">
        <f t="shared" si="311"/>
        <v>0</v>
      </c>
      <c r="V1950" s="81">
        <f t="shared" si="312"/>
        <v>262.70139999999998</v>
      </c>
      <c r="W1950" s="75">
        <f t="shared" si="313"/>
        <v>80.725399999999993</v>
      </c>
      <c r="X1950" s="75">
        <f t="shared" si="314"/>
        <v>0</v>
      </c>
      <c r="Y1950" s="75">
        <f t="shared" si="315"/>
        <v>0</v>
      </c>
      <c r="Z1950" s="82">
        <f t="shared" si="316"/>
        <v>343.42679999999996</v>
      </c>
      <c r="AA1950" s="75">
        <f t="shared" si="317"/>
        <v>0</v>
      </c>
      <c r="AB1950" s="75">
        <f t="shared" si="318"/>
        <v>0</v>
      </c>
      <c r="AC1950" s="82">
        <f t="shared" si="319"/>
        <v>0</v>
      </c>
    </row>
    <row r="1951" spans="1:29" x14ac:dyDescent="0.35">
      <c r="A1951" s="70" t="str">
        <f>'Activity rawdata'!A1950</f>
        <v>BH6112-1-264</v>
      </c>
      <c r="B1951" s="71" t="str">
        <f>'Activity rawdata'!B1950</f>
        <v>LB</v>
      </c>
      <c r="C1951" s="71" t="str">
        <f>IF('Activity rawdata'!C1950="PY","Planted",IF('Activity rawdata'!C1950="NY","Nat/Convert",IF('Activity rawdata'!C1950="NN","Nat/Nonconvert",IF('Activity rawdata'!C1950="OY","Planted"))))</f>
        <v>Planted</v>
      </c>
      <c r="D1951" s="70" t="str">
        <f>'Activity rawdata'!D1950</f>
        <v>STP3</v>
      </c>
      <c r="E1951" s="72" t="str">
        <f>'Activity rawdata'!E1950</f>
        <v>71</v>
      </c>
      <c r="F1951" s="73" t="str">
        <f>'Activity rawdata'!L1950</f>
        <v>NO</v>
      </c>
      <c r="G1951" s="72" t="str">
        <f>'Activity rawdata'!R1950</f>
        <v>2075</v>
      </c>
      <c r="H1951" s="72" t="str">
        <f>IF('Activity rawdata'!P1950="AHTHIN1","1st Thin",IF('Activity rawdata'!P1950="AHCC","Clearcut",IF('Activity rawdata'!P1950="AHTHSMZ","SMZ Thin",IF('Activity rawdata'!P1950="AHTHIN2","2nd Thin",IF('Activity rawdata'!P1950="AFERTE","Early Fert",IF('Activity rawdata'!P1950="AFERTM","Mid Fert",IF('Activity rawdata'!P1950="AFERTL","Late Fert",  IF('Activity rawdata'!P1950="ASP","Site Prep", IF('Activity rawdata'!P1950="APLT","Plant",  IF('Activity rawdata'!P1950="ANREG","Natural Regeneration"))))))))))</f>
        <v>1st Thin</v>
      </c>
      <c r="I1951" s="74">
        <f>'Activity rawdata'!O1950</f>
        <v>5.75</v>
      </c>
      <c r="J1951" s="75">
        <f>'Activity rawdata'!N1950</f>
        <v>14</v>
      </c>
      <c r="K1951" s="75">
        <f>'Activity rawdata'!AC1950</f>
        <v>111.34</v>
      </c>
      <c r="L1951" s="75">
        <f>'Activity rawdata'!AD1950</f>
        <v>382.74</v>
      </c>
      <c r="M1951" s="76">
        <f>'Activity rawdata'!AE1950</f>
        <v>7.3031460205554017</v>
      </c>
      <c r="N1951" s="83">
        <f>'Activity rawdata'!T1950+'Activity rawdata'!U1950</f>
        <v>25.45</v>
      </c>
      <c r="O1951" s="80">
        <f>'Activity rawdata'!V1950</f>
        <v>0.28999999999999998</v>
      </c>
      <c r="P1951" s="80">
        <f>'Activity rawdata'!W1950</f>
        <v>0</v>
      </c>
      <c r="Q1951" s="80">
        <f>'Activity rawdata'!X1950</f>
        <v>0</v>
      </c>
      <c r="R1951" s="84">
        <f t="shared" si="310"/>
        <v>25.74</v>
      </c>
      <c r="S1951" s="80">
        <f>'Activity rawdata'!Z1950</f>
        <v>0</v>
      </c>
      <c r="T1951" s="80">
        <f>'Activity rawdata'!AA1950</f>
        <v>0</v>
      </c>
      <c r="U1951" s="80">
        <f t="shared" si="311"/>
        <v>0</v>
      </c>
      <c r="V1951" s="81">
        <f t="shared" si="312"/>
        <v>146.33750000000001</v>
      </c>
      <c r="W1951" s="75">
        <f t="shared" si="313"/>
        <v>1.6675</v>
      </c>
      <c r="X1951" s="75">
        <f t="shared" si="314"/>
        <v>0</v>
      </c>
      <c r="Y1951" s="75">
        <f t="shared" si="315"/>
        <v>0</v>
      </c>
      <c r="Z1951" s="82">
        <f t="shared" si="316"/>
        <v>148.005</v>
      </c>
      <c r="AA1951" s="75">
        <f t="shared" si="317"/>
        <v>0</v>
      </c>
      <c r="AB1951" s="75">
        <f t="shared" si="318"/>
        <v>0</v>
      </c>
      <c r="AC1951" s="82">
        <f t="shared" si="319"/>
        <v>0</v>
      </c>
    </row>
    <row r="1952" spans="1:29" x14ac:dyDescent="0.35">
      <c r="A1952" s="70" t="str">
        <f>'Activity rawdata'!A1951</f>
        <v>BH6125-1-311</v>
      </c>
      <c r="B1952" s="71" t="str">
        <f>'Activity rawdata'!B1951</f>
        <v>LB</v>
      </c>
      <c r="C1952" s="71" t="str">
        <f>IF('Activity rawdata'!C1951="PY","Planted",IF('Activity rawdata'!C1951="NY","Nat/Convert",IF('Activity rawdata'!C1951="NN","Nat/Nonconvert",IF('Activity rawdata'!C1951="OY","Planted"))))</f>
        <v>Planted</v>
      </c>
      <c r="D1952" s="70" t="str">
        <f>'Activity rawdata'!D1951</f>
        <v>STP3</v>
      </c>
      <c r="E1952" s="72" t="str">
        <f>'Activity rawdata'!E1951</f>
        <v>65</v>
      </c>
      <c r="F1952" s="73" t="str">
        <f>'Activity rawdata'!L1951</f>
        <v>NO</v>
      </c>
      <c r="G1952" s="72" t="str">
        <f>'Activity rawdata'!R1951</f>
        <v>2075</v>
      </c>
      <c r="H1952" s="72" t="str">
        <f>IF('Activity rawdata'!P1951="AHTHIN1","1st Thin",IF('Activity rawdata'!P1951="AHCC","Clearcut",IF('Activity rawdata'!P1951="AHTHSMZ","SMZ Thin",IF('Activity rawdata'!P1951="AHTHIN2","2nd Thin",IF('Activity rawdata'!P1951="AFERTE","Early Fert",IF('Activity rawdata'!P1951="AFERTM","Mid Fert",IF('Activity rawdata'!P1951="AFERTL","Late Fert",  IF('Activity rawdata'!P1951="ASP","Site Prep", IF('Activity rawdata'!P1951="APLT","Plant",  IF('Activity rawdata'!P1951="ANREG","Natural Regeneration"))))))))))</f>
        <v>1st Thin</v>
      </c>
      <c r="I1952" s="74">
        <f>'Activity rawdata'!O1951</f>
        <v>3.05</v>
      </c>
      <c r="J1952" s="75">
        <f>'Activity rawdata'!N1951</f>
        <v>14</v>
      </c>
      <c r="K1952" s="75">
        <f>'Activity rawdata'!AC1951</f>
        <v>97.77</v>
      </c>
      <c r="L1952" s="75">
        <f>'Activity rawdata'!AD1951</f>
        <v>385.89</v>
      </c>
      <c r="M1952" s="76">
        <f>'Activity rawdata'!AE1951</f>
        <v>6.8156510519024405</v>
      </c>
      <c r="N1952" s="83">
        <f>'Activity rawdata'!T1951+'Activity rawdata'!U1951</f>
        <v>20.58</v>
      </c>
      <c r="O1952" s="80">
        <f>'Activity rawdata'!V1951</f>
        <v>0.05</v>
      </c>
      <c r="P1952" s="80">
        <f>'Activity rawdata'!W1951</f>
        <v>0</v>
      </c>
      <c r="Q1952" s="80">
        <f>'Activity rawdata'!X1951</f>
        <v>0</v>
      </c>
      <c r="R1952" s="84">
        <f t="shared" si="310"/>
        <v>20.63</v>
      </c>
      <c r="S1952" s="80">
        <f>'Activity rawdata'!Z1951</f>
        <v>0</v>
      </c>
      <c r="T1952" s="80">
        <f>'Activity rawdata'!AA1951</f>
        <v>0</v>
      </c>
      <c r="U1952" s="80">
        <f t="shared" si="311"/>
        <v>0</v>
      </c>
      <c r="V1952" s="81">
        <f t="shared" si="312"/>
        <v>62.768999999999991</v>
      </c>
      <c r="W1952" s="75">
        <f t="shared" si="313"/>
        <v>0.1525</v>
      </c>
      <c r="X1952" s="75">
        <f t="shared" si="314"/>
        <v>0</v>
      </c>
      <c r="Y1952" s="75">
        <f t="shared" si="315"/>
        <v>0</v>
      </c>
      <c r="Z1952" s="82">
        <f t="shared" si="316"/>
        <v>62.921499999999995</v>
      </c>
      <c r="AA1952" s="75">
        <f t="shared" si="317"/>
        <v>0</v>
      </c>
      <c r="AB1952" s="75">
        <f t="shared" si="318"/>
        <v>0</v>
      </c>
      <c r="AC1952" s="82">
        <f t="shared" si="319"/>
        <v>0</v>
      </c>
    </row>
    <row r="1953" spans="1:29" x14ac:dyDescent="0.35">
      <c r="A1953" s="70" t="str">
        <f>'Activity rawdata'!A1952</f>
        <v>BH6125-1-298</v>
      </c>
      <c r="B1953" s="71" t="str">
        <f>'Activity rawdata'!B1952</f>
        <v>LB</v>
      </c>
      <c r="C1953" s="71" t="str">
        <f>IF('Activity rawdata'!C1952="PY","Planted",IF('Activity rawdata'!C1952="NY","Nat/Convert",IF('Activity rawdata'!C1952="NN","Nat/Nonconvert",IF('Activity rawdata'!C1952="OY","Planted"))))</f>
        <v>Planted</v>
      </c>
      <c r="D1953" s="70" t="str">
        <f>'Activity rawdata'!D1952</f>
        <v>STP3</v>
      </c>
      <c r="E1953" s="72" t="str">
        <f>'Activity rawdata'!E1952</f>
        <v>71</v>
      </c>
      <c r="F1953" s="73" t="str">
        <f>'Activity rawdata'!L1952</f>
        <v>NO</v>
      </c>
      <c r="G1953" s="72" t="str">
        <f>'Activity rawdata'!R1952</f>
        <v>2075</v>
      </c>
      <c r="H1953" s="72" t="str">
        <f>IF('Activity rawdata'!P1952="AHTHIN1","1st Thin",IF('Activity rawdata'!P1952="AHCC","Clearcut",IF('Activity rawdata'!P1952="AHTHSMZ","SMZ Thin",IF('Activity rawdata'!P1952="AHTHIN2","2nd Thin",IF('Activity rawdata'!P1952="AFERTE","Early Fert",IF('Activity rawdata'!P1952="AFERTM","Mid Fert",IF('Activity rawdata'!P1952="AFERTL","Late Fert",  IF('Activity rawdata'!P1952="ASP","Site Prep", IF('Activity rawdata'!P1952="APLT","Plant",  IF('Activity rawdata'!P1952="ANREG","Natural Regeneration"))))))))))</f>
        <v>1st Thin</v>
      </c>
      <c r="I1953" s="74">
        <f>'Activity rawdata'!O1952</f>
        <v>3.15</v>
      </c>
      <c r="J1953" s="75">
        <f>'Activity rawdata'!N1952</f>
        <v>14</v>
      </c>
      <c r="K1953" s="75">
        <f>'Activity rawdata'!AC1952</f>
        <v>111.34</v>
      </c>
      <c r="L1953" s="75">
        <f>'Activity rawdata'!AD1952</f>
        <v>382.74</v>
      </c>
      <c r="M1953" s="76">
        <f>'Activity rawdata'!AE1952</f>
        <v>7.3031460205554017</v>
      </c>
      <c r="N1953" s="83">
        <f>'Activity rawdata'!T1952+'Activity rawdata'!U1952</f>
        <v>25.45</v>
      </c>
      <c r="O1953" s="80">
        <f>'Activity rawdata'!V1952</f>
        <v>0.28999999999999998</v>
      </c>
      <c r="P1953" s="80">
        <f>'Activity rawdata'!W1952</f>
        <v>0</v>
      </c>
      <c r="Q1953" s="80">
        <f>'Activity rawdata'!X1952</f>
        <v>0</v>
      </c>
      <c r="R1953" s="84">
        <f t="shared" si="310"/>
        <v>25.74</v>
      </c>
      <c r="S1953" s="80">
        <f>'Activity rawdata'!Z1952</f>
        <v>0</v>
      </c>
      <c r="T1953" s="80">
        <f>'Activity rawdata'!AA1952</f>
        <v>0</v>
      </c>
      <c r="U1953" s="80">
        <f t="shared" si="311"/>
        <v>0</v>
      </c>
      <c r="V1953" s="81">
        <f t="shared" si="312"/>
        <v>80.16749999999999</v>
      </c>
      <c r="W1953" s="75">
        <f t="shared" si="313"/>
        <v>0.91349999999999987</v>
      </c>
      <c r="X1953" s="75">
        <f t="shared" si="314"/>
        <v>0</v>
      </c>
      <c r="Y1953" s="75">
        <f t="shared" si="315"/>
        <v>0</v>
      </c>
      <c r="Z1953" s="82">
        <f t="shared" si="316"/>
        <v>81.080999999999989</v>
      </c>
      <c r="AA1953" s="75">
        <f t="shared" si="317"/>
        <v>0</v>
      </c>
      <c r="AB1953" s="75">
        <f t="shared" si="318"/>
        <v>0</v>
      </c>
      <c r="AC1953" s="82">
        <f t="shared" si="319"/>
        <v>0</v>
      </c>
    </row>
    <row r="1954" spans="1:29" x14ac:dyDescent="0.35">
      <c r="A1954" s="70" t="str">
        <f>'Activity rawdata'!A1953</f>
        <v>BH5186-1-175</v>
      </c>
      <c r="B1954" s="71" t="str">
        <f>'Activity rawdata'!B1953</f>
        <v>LB</v>
      </c>
      <c r="C1954" s="71" t="str">
        <f>IF('Activity rawdata'!C1953="PY","Planted",IF('Activity rawdata'!C1953="NY","Nat/Convert",IF('Activity rawdata'!C1953="NN","Nat/Nonconvert",IF('Activity rawdata'!C1953="OY","Planted"))))</f>
        <v>Planted</v>
      </c>
      <c r="D1954" s="70" t="str">
        <f>'Activity rawdata'!D1953</f>
        <v>STP3</v>
      </c>
      <c r="E1954" s="72" t="str">
        <f>'Activity rawdata'!E1953</f>
        <v>74</v>
      </c>
      <c r="F1954" s="73" t="str">
        <f>'Activity rawdata'!L1953</f>
        <v>NO</v>
      </c>
      <c r="G1954" s="72" t="str">
        <f>'Activity rawdata'!R1953</f>
        <v>2075</v>
      </c>
      <c r="H1954" s="72" t="str">
        <f>IF('Activity rawdata'!P1953="AHTHIN1","1st Thin",IF('Activity rawdata'!P1953="AHCC","Clearcut",IF('Activity rawdata'!P1953="AHTHSMZ","SMZ Thin",IF('Activity rawdata'!P1953="AHTHIN2","2nd Thin",IF('Activity rawdata'!P1953="AFERTE","Early Fert",IF('Activity rawdata'!P1953="AFERTM","Mid Fert",IF('Activity rawdata'!P1953="AFERTL","Late Fert",  IF('Activity rawdata'!P1953="ASP","Site Prep", IF('Activity rawdata'!P1953="APLT","Plant",  IF('Activity rawdata'!P1953="ANREG","Natural Regeneration"))))))))))</f>
        <v>1st Thin</v>
      </c>
      <c r="I1954" s="74">
        <f>'Activity rawdata'!O1953</f>
        <v>2.31</v>
      </c>
      <c r="J1954" s="75">
        <f>'Activity rawdata'!N1953</f>
        <v>14</v>
      </c>
      <c r="K1954" s="75">
        <f>'Activity rawdata'!AC1953</f>
        <v>111.34</v>
      </c>
      <c r="L1954" s="75">
        <f>'Activity rawdata'!AD1953</f>
        <v>382.74</v>
      </c>
      <c r="M1954" s="76">
        <f>'Activity rawdata'!AE1953</f>
        <v>7.3031460205554017</v>
      </c>
      <c r="N1954" s="83">
        <f>'Activity rawdata'!T1953+'Activity rawdata'!U1953</f>
        <v>25.45</v>
      </c>
      <c r="O1954" s="80">
        <f>'Activity rawdata'!V1953</f>
        <v>0.28999999999999998</v>
      </c>
      <c r="P1954" s="80">
        <f>'Activity rawdata'!W1953</f>
        <v>0</v>
      </c>
      <c r="Q1954" s="80">
        <f>'Activity rawdata'!X1953</f>
        <v>0</v>
      </c>
      <c r="R1954" s="84">
        <f t="shared" si="310"/>
        <v>25.74</v>
      </c>
      <c r="S1954" s="80">
        <f>'Activity rawdata'!Z1953</f>
        <v>0</v>
      </c>
      <c r="T1954" s="80">
        <f>'Activity rawdata'!AA1953</f>
        <v>0</v>
      </c>
      <c r="U1954" s="80">
        <f t="shared" si="311"/>
        <v>0</v>
      </c>
      <c r="V1954" s="81">
        <f t="shared" si="312"/>
        <v>58.789499999999997</v>
      </c>
      <c r="W1954" s="75">
        <f t="shared" si="313"/>
        <v>0.66989999999999994</v>
      </c>
      <c r="X1954" s="75">
        <f t="shared" si="314"/>
        <v>0</v>
      </c>
      <c r="Y1954" s="75">
        <f t="shared" si="315"/>
        <v>0</v>
      </c>
      <c r="Z1954" s="82">
        <f t="shared" si="316"/>
        <v>59.459399999999995</v>
      </c>
      <c r="AA1954" s="75">
        <f t="shared" si="317"/>
        <v>0</v>
      </c>
      <c r="AB1954" s="75">
        <f t="shared" si="318"/>
        <v>0</v>
      </c>
      <c r="AC1954" s="82">
        <f t="shared" si="319"/>
        <v>0</v>
      </c>
    </row>
    <row r="1955" spans="1:29" x14ac:dyDescent="0.35">
      <c r="A1955" s="70" t="str">
        <f>'Activity rawdata'!A1954</f>
        <v>BH5132-1-117</v>
      </c>
      <c r="B1955" s="71" t="str">
        <f>'Activity rawdata'!B1954</f>
        <v>LB</v>
      </c>
      <c r="C1955" s="71" t="str">
        <f>IF('Activity rawdata'!C1954="PY","Planted",IF('Activity rawdata'!C1954="NY","Nat/Convert",IF('Activity rawdata'!C1954="NN","Nat/Nonconvert",IF('Activity rawdata'!C1954="OY","Planted"))))</f>
        <v>Planted</v>
      </c>
      <c r="D1955" s="70" t="str">
        <f>'Activity rawdata'!D1954</f>
        <v>STP3</v>
      </c>
      <c r="E1955" s="72" t="str">
        <f>'Activity rawdata'!E1954</f>
        <v>77</v>
      </c>
      <c r="F1955" s="73" t="str">
        <f>'Activity rawdata'!L1954</f>
        <v>NO</v>
      </c>
      <c r="G1955" s="72" t="str">
        <f>'Activity rawdata'!R1954</f>
        <v>2075</v>
      </c>
      <c r="H1955" s="72" t="str">
        <f>IF('Activity rawdata'!P1954="AHTHIN1","1st Thin",IF('Activity rawdata'!P1954="AHCC","Clearcut",IF('Activity rawdata'!P1954="AHTHSMZ","SMZ Thin",IF('Activity rawdata'!P1954="AHTHIN2","2nd Thin",IF('Activity rawdata'!P1954="AFERTE","Early Fert",IF('Activity rawdata'!P1954="AFERTM","Mid Fert",IF('Activity rawdata'!P1954="AFERTL","Late Fert",  IF('Activity rawdata'!P1954="ASP","Site Prep", IF('Activity rawdata'!P1954="APLT","Plant",  IF('Activity rawdata'!P1954="ANREG","Natural Regeneration"))))))))))</f>
        <v>1st Thin</v>
      </c>
      <c r="I1955" s="74">
        <f>'Activity rawdata'!O1954</f>
        <v>7.73</v>
      </c>
      <c r="J1955" s="75">
        <f>'Activity rawdata'!N1954</f>
        <v>14</v>
      </c>
      <c r="K1955" s="75">
        <f>'Activity rawdata'!AC1954</f>
        <v>125.83</v>
      </c>
      <c r="L1955" s="75">
        <f>'Activity rawdata'!AD1954</f>
        <v>379.35</v>
      </c>
      <c r="M1955" s="76">
        <f>'Activity rawdata'!AE1954</f>
        <v>7.7984511487921546</v>
      </c>
      <c r="N1955" s="83">
        <f>'Activity rawdata'!T1954+'Activity rawdata'!U1954</f>
        <v>24.83</v>
      </c>
      <c r="O1955" s="80">
        <f>'Activity rawdata'!V1954</f>
        <v>7.63</v>
      </c>
      <c r="P1955" s="80">
        <f>'Activity rawdata'!W1954</f>
        <v>0</v>
      </c>
      <c r="Q1955" s="80">
        <f>'Activity rawdata'!X1954</f>
        <v>0</v>
      </c>
      <c r="R1955" s="84">
        <f t="shared" si="310"/>
        <v>32.46</v>
      </c>
      <c r="S1955" s="80">
        <f>'Activity rawdata'!Z1954</f>
        <v>0</v>
      </c>
      <c r="T1955" s="80">
        <f>'Activity rawdata'!AA1954</f>
        <v>0</v>
      </c>
      <c r="U1955" s="80">
        <f t="shared" si="311"/>
        <v>0</v>
      </c>
      <c r="V1955" s="81">
        <f t="shared" si="312"/>
        <v>191.9359</v>
      </c>
      <c r="W1955" s="75">
        <f t="shared" si="313"/>
        <v>58.979900000000001</v>
      </c>
      <c r="X1955" s="75">
        <f t="shared" si="314"/>
        <v>0</v>
      </c>
      <c r="Y1955" s="75">
        <f t="shared" si="315"/>
        <v>0</v>
      </c>
      <c r="Z1955" s="82">
        <f t="shared" si="316"/>
        <v>250.91579999999999</v>
      </c>
      <c r="AA1955" s="75">
        <f t="shared" si="317"/>
        <v>0</v>
      </c>
      <c r="AB1955" s="75">
        <f t="shared" si="318"/>
        <v>0</v>
      </c>
      <c r="AC1955" s="82">
        <f t="shared" si="319"/>
        <v>0</v>
      </c>
    </row>
    <row r="1956" spans="1:29" x14ac:dyDescent="0.35">
      <c r="A1956" s="70" t="str">
        <f>'Activity rawdata'!A1955</f>
        <v>BH4059-1-109</v>
      </c>
      <c r="B1956" s="71" t="str">
        <f>'Activity rawdata'!B1955</f>
        <v>LB</v>
      </c>
      <c r="C1956" s="71" t="str">
        <f>IF('Activity rawdata'!C1955="PY","Planted",IF('Activity rawdata'!C1955="NY","Nat/Convert",IF('Activity rawdata'!C1955="NN","Nat/Nonconvert",IF('Activity rawdata'!C1955="OY","Planted"))))</f>
        <v>Planted</v>
      </c>
      <c r="D1956" s="70" t="str">
        <f>'Activity rawdata'!D1955</f>
        <v>STP3</v>
      </c>
      <c r="E1956" s="72" t="str">
        <f>'Activity rawdata'!E1955</f>
        <v>56</v>
      </c>
      <c r="F1956" s="73" t="str">
        <f>'Activity rawdata'!L1955</f>
        <v>NO</v>
      </c>
      <c r="G1956" s="72" t="str">
        <f>'Activity rawdata'!R1955</f>
        <v>2075</v>
      </c>
      <c r="H1956" s="72" t="str">
        <f>IF('Activity rawdata'!P1955="AHTHIN1","1st Thin",IF('Activity rawdata'!P1955="AHCC","Clearcut",IF('Activity rawdata'!P1955="AHTHSMZ","SMZ Thin",IF('Activity rawdata'!P1955="AHTHIN2","2nd Thin",IF('Activity rawdata'!P1955="AFERTE","Early Fert",IF('Activity rawdata'!P1955="AFERTM","Mid Fert",IF('Activity rawdata'!P1955="AFERTL","Late Fert",  IF('Activity rawdata'!P1955="ASP","Site Prep", IF('Activity rawdata'!P1955="APLT","Plant",  IF('Activity rawdata'!P1955="ANREG","Natural Regeneration"))))))))))</f>
        <v>1st Thin</v>
      </c>
      <c r="I1956" s="74">
        <f>'Activity rawdata'!O1955</f>
        <v>17.84</v>
      </c>
      <c r="J1956" s="75">
        <f>'Activity rawdata'!N1955</f>
        <v>14</v>
      </c>
      <c r="K1956" s="75">
        <f>'Activity rawdata'!AC1955</f>
        <v>73.349999999999994</v>
      </c>
      <c r="L1956" s="75">
        <f>'Activity rawdata'!AD1955</f>
        <v>391.52</v>
      </c>
      <c r="M1956" s="76">
        <f>'Activity rawdata'!AE1955</f>
        <v>5.8608335168688486</v>
      </c>
      <c r="N1956" s="83">
        <f>'Activity rawdata'!T1955+'Activity rawdata'!U1955</f>
        <v>8.0399999999999991</v>
      </c>
      <c r="O1956" s="80">
        <f>'Activity rawdata'!V1955</f>
        <v>0</v>
      </c>
      <c r="P1956" s="80">
        <f>'Activity rawdata'!W1955</f>
        <v>0</v>
      </c>
      <c r="Q1956" s="80">
        <f>'Activity rawdata'!X1955</f>
        <v>0</v>
      </c>
      <c r="R1956" s="84">
        <f t="shared" si="310"/>
        <v>8.0399999999999991</v>
      </c>
      <c r="S1956" s="80">
        <f>'Activity rawdata'!Z1955</f>
        <v>0</v>
      </c>
      <c r="T1956" s="80">
        <f>'Activity rawdata'!AA1955</f>
        <v>0</v>
      </c>
      <c r="U1956" s="80">
        <f t="shared" si="311"/>
        <v>0</v>
      </c>
      <c r="V1956" s="81">
        <f t="shared" si="312"/>
        <v>143.43359999999998</v>
      </c>
      <c r="W1956" s="75">
        <f t="shared" si="313"/>
        <v>0</v>
      </c>
      <c r="X1956" s="75">
        <f t="shared" si="314"/>
        <v>0</v>
      </c>
      <c r="Y1956" s="75">
        <f t="shared" si="315"/>
        <v>0</v>
      </c>
      <c r="Z1956" s="82">
        <f t="shared" si="316"/>
        <v>143.43359999999998</v>
      </c>
      <c r="AA1956" s="75">
        <f t="shared" si="317"/>
        <v>0</v>
      </c>
      <c r="AB1956" s="75">
        <f t="shared" si="318"/>
        <v>0</v>
      </c>
      <c r="AC1956" s="82">
        <f t="shared" si="319"/>
        <v>0</v>
      </c>
    </row>
    <row r="1957" spans="1:29" x14ac:dyDescent="0.35">
      <c r="A1957" s="70" t="str">
        <f>'Activity rawdata'!A1956</f>
        <v>BH4059-1-108</v>
      </c>
      <c r="B1957" s="71" t="str">
        <f>'Activity rawdata'!B1956</f>
        <v>LB</v>
      </c>
      <c r="C1957" s="71" t="str">
        <f>IF('Activity rawdata'!C1956="PY","Planted",IF('Activity rawdata'!C1956="NY","Nat/Convert",IF('Activity rawdata'!C1956="NN","Nat/Nonconvert",IF('Activity rawdata'!C1956="OY","Planted"))))</f>
        <v>Planted</v>
      </c>
      <c r="D1957" s="70" t="str">
        <f>'Activity rawdata'!D1956</f>
        <v>STP3</v>
      </c>
      <c r="E1957" s="72" t="str">
        <f>'Activity rawdata'!E1956</f>
        <v>56</v>
      </c>
      <c r="F1957" s="73" t="str">
        <f>'Activity rawdata'!L1956</f>
        <v>NO</v>
      </c>
      <c r="G1957" s="72" t="str">
        <f>'Activity rawdata'!R1956</f>
        <v>2075</v>
      </c>
      <c r="H1957" s="72" t="str">
        <f>IF('Activity rawdata'!P1956="AHTHIN1","1st Thin",IF('Activity rawdata'!P1956="AHCC","Clearcut",IF('Activity rawdata'!P1956="AHTHSMZ","SMZ Thin",IF('Activity rawdata'!P1956="AHTHIN2","2nd Thin",IF('Activity rawdata'!P1956="AFERTE","Early Fert",IF('Activity rawdata'!P1956="AFERTM","Mid Fert",IF('Activity rawdata'!P1956="AFERTL","Late Fert",  IF('Activity rawdata'!P1956="ASP","Site Prep", IF('Activity rawdata'!P1956="APLT","Plant",  IF('Activity rawdata'!P1956="ANREG","Natural Regeneration"))))))))))</f>
        <v>1st Thin</v>
      </c>
      <c r="I1957" s="74">
        <f>'Activity rawdata'!O1956</f>
        <v>7.77</v>
      </c>
      <c r="J1957" s="75">
        <f>'Activity rawdata'!N1956</f>
        <v>14</v>
      </c>
      <c r="K1957" s="75">
        <f>'Activity rawdata'!AC1956</f>
        <v>73.349999999999994</v>
      </c>
      <c r="L1957" s="75">
        <f>'Activity rawdata'!AD1956</f>
        <v>391.52</v>
      </c>
      <c r="M1957" s="76">
        <f>'Activity rawdata'!AE1956</f>
        <v>5.8608335168688486</v>
      </c>
      <c r="N1957" s="83">
        <f>'Activity rawdata'!T1956+'Activity rawdata'!U1956</f>
        <v>8.0399999999999991</v>
      </c>
      <c r="O1957" s="80">
        <f>'Activity rawdata'!V1956</f>
        <v>0</v>
      </c>
      <c r="P1957" s="80">
        <f>'Activity rawdata'!W1956</f>
        <v>0</v>
      </c>
      <c r="Q1957" s="80">
        <f>'Activity rawdata'!X1956</f>
        <v>0</v>
      </c>
      <c r="R1957" s="84">
        <f t="shared" si="310"/>
        <v>8.0399999999999991</v>
      </c>
      <c r="S1957" s="80">
        <f>'Activity rawdata'!Z1956</f>
        <v>0</v>
      </c>
      <c r="T1957" s="80">
        <f>'Activity rawdata'!AA1956</f>
        <v>0</v>
      </c>
      <c r="U1957" s="80">
        <f t="shared" si="311"/>
        <v>0</v>
      </c>
      <c r="V1957" s="81">
        <f t="shared" si="312"/>
        <v>62.47079999999999</v>
      </c>
      <c r="W1957" s="75">
        <f t="shared" si="313"/>
        <v>0</v>
      </c>
      <c r="X1957" s="75">
        <f t="shared" si="314"/>
        <v>0</v>
      </c>
      <c r="Y1957" s="75">
        <f t="shared" si="315"/>
        <v>0</v>
      </c>
      <c r="Z1957" s="82">
        <f t="shared" si="316"/>
        <v>62.47079999999999</v>
      </c>
      <c r="AA1957" s="75">
        <f t="shared" si="317"/>
        <v>0</v>
      </c>
      <c r="AB1957" s="75">
        <f t="shared" si="318"/>
        <v>0</v>
      </c>
      <c r="AC1957" s="82">
        <f t="shared" si="319"/>
        <v>0</v>
      </c>
    </row>
    <row r="1958" spans="1:29" x14ac:dyDescent="0.35">
      <c r="A1958" s="70" t="str">
        <f>'Activity rawdata'!A1957</f>
        <v>BH6125-1-354</v>
      </c>
      <c r="B1958" s="71" t="str">
        <f>'Activity rawdata'!B1957</f>
        <v>LB</v>
      </c>
      <c r="C1958" s="71" t="str">
        <f>IF('Activity rawdata'!C1957="PY","Planted",IF('Activity rawdata'!C1957="NY","Nat/Convert",IF('Activity rawdata'!C1957="NN","Nat/Nonconvert",IF('Activity rawdata'!C1957="OY","Planted"))))</f>
        <v>Planted</v>
      </c>
      <c r="D1958" s="70" t="str">
        <f>'Activity rawdata'!D1957</f>
        <v>STP3</v>
      </c>
      <c r="E1958" s="72" t="str">
        <f>'Activity rawdata'!E1957</f>
        <v>91</v>
      </c>
      <c r="F1958" s="73" t="str">
        <f>'Activity rawdata'!L1957</f>
        <v>NO</v>
      </c>
      <c r="G1958" s="72" t="str">
        <f>'Activity rawdata'!R1957</f>
        <v>2075</v>
      </c>
      <c r="H1958" s="72" t="str">
        <f>IF('Activity rawdata'!P1957="AHTHIN1","1st Thin",IF('Activity rawdata'!P1957="AHCC","Clearcut",IF('Activity rawdata'!P1957="AHTHSMZ","SMZ Thin",IF('Activity rawdata'!P1957="AHTHIN2","2nd Thin",IF('Activity rawdata'!P1957="AFERTE","Early Fert",IF('Activity rawdata'!P1957="AFERTM","Mid Fert",IF('Activity rawdata'!P1957="AFERTL","Late Fert",  IF('Activity rawdata'!P1957="ASP","Site Prep", IF('Activity rawdata'!P1957="APLT","Plant",  IF('Activity rawdata'!P1957="ANREG","Natural Regeneration"))))))))))</f>
        <v>1st Thin</v>
      </c>
      <c r="I1958" s="74">
        <f>'Activity rawdata'!O1957</f>
        <v>0.78</v>
      </c>
      <c r="J1958" s="75">
        <f>'Activity rawdata'!N1957</f>
        <v>14</v>
      </c>
      <c r="K1958" s="75">
        <f>'Activity rawdata'!AC1957</f>
        <v>174.76</v>
      </c>
      <c r="L1958" s="75">
        <f>'Activity rawdata'!AD1957</f>
        <v>367.89</v>
      </c>
      <c r="M1958" s="76">
        <f>'Activity rawdata'!AE1957</f>
        <v>9.3325070872357632</v>
      </c>
      <c r="N1958" s="83">
        <f>'Activity rawdata'!T1957+'Activity rawdata'!U1957</f>
        <v>20.85</v>
      </c>
      <c r="O1958" s="80">
        <f>'Activity rawdata'!V1957</f>
        <v>36.49</v>
      </c>
      <c r="P1958" s="80">
        <f>'Activity rawdata'!W1957</f>
        <v>0</v>
      </c>
      <c r="Q1958" s="80">
        <f>'Activity rawdata'!X1957</f>
        <v>0</v>
      </c>
      <c r="R1958" s="84">
        <f t="shared" si="310"/>
        <v>57.34</v>
      </c>
      <c r="S1958" s="80">
        <f>'Activity rawdata'!Z1957</f>
        <v>0</v>
      </c>
      <c r="T1958" s="80">
        <f>'Activity rawdata'!AA1957</f>
        <v>0</v>
      </c>
      <c r="U1958" s="80">
        <f t="shared" si="311"/>
        <v>0</v>
      </c>
      <c r="V1958" s="81">
        <f t="shared" si="312"/>
        <v>16.263000000000002</v>
      </c>
      <c r="W1958" s="75">
        <f t="shared" si="313"/>
        <v>28.462200000000003</v>
      </c>
      <c r="X1958" s="75">
        <f t="shared" si="314"/>
        <v>0</v>
      </c>
      <c r="Y1958" s="75">
        <f t="shared" si="315"/>
        <v>0</v>
      </c>
      <c r="Z1958" s="82">
        <f t="shared" si="316"/>
        <v>44.725200000000001</v>
      </c>
      <c r="AA1958" s="75">
        <f t="shared" si="317"/>
        <v>0</v>
      </c>
      <c r="AB1958" s="75">
        <f t="shared" si="318"/>
        <v>0</v>
      </c>
      <c r="AC1958" s="82">
        <f t="shared" si="319"/>
        <v>0</v>
      </c>
    </row>
    <row r="1959" spans="1:29" x14ac:dyDescent="0.35">
      <c r="A1959" s="70" t="str">
        <f>'Activity rawdata'!A1958</f>
        <v>BH5132-1-122</v>
      </c>
      <c r="B1959" s="71" t="str">
        <f>'Activity rawdata'!B1958</f>
        <v>LB</v>
      </c>
      <c r="C1959" s="71" t="str">
        <f>IF('Activity rawdata'!C1958="PY","Planted",IF('Activity rawdata'!C1958="NY","Nat/Convert",IF('Activity rawdata'!C1958="NN","Nat/Nonconvert",IF('Activity rawdata'!C1958="OY","Planted"))))</f>
        <v>Planted</v>
      </c>
      <c r="D1959" s="70" t="str">
        <f>'Activity rawdata'!D1958</f>
        <v>STP3</v>
      </c>
      <c r="E1959" s="72" t="str">
        <f>'Activity rawdata'!E1958</f>
        <v>82</v>
      </c>
      <c r="F1959" s="73" t="str">
        <f>'Activity rawdata'!L1958</f>
        <v>NO</v>
      </c>
      <c r="G1959" s="72" t="str">
        <f>'Activity rawdata'!R1958</f>
        <v>2075</v>
      </c>
      <c r="H1959" s="72" t="str">
        <f>IF('Activity rawdata'!P1958="AHTHIN1","1st Thin",IF('Activity rawdata'!P1958="AHCC","Clearcut",IF('Activity rawdata'!P1958="AHTHSMZ","SMZ Thin",IF('Activity rawdata'!P1958="AHTHIN2","2nd Thin",IF('Activity rawdata'!P1958="AFERTE","Early Fert",IF('Activity rawdata'!P1958="AFERTM","Mid Fert",IF('Activity rawdata'!P1958="AFERTL","Late Fert",  IF('Activity rawdata'!P1958="ASP","Site Prep", IF('Activity rawdata'!P1958="APLT","Plant",  IF('Activity rawdata'!P1958="ANREG","Natural Regeneration"))))))))))</f>
        <v>1st Thin</v>
      </c>
      <c r="I1959" s="74">
        <f>'Activity rawdata'!O1958</f>
        <v>1.34</v>
      </c>
      <c r="J1959" s="75">
        <f>'Activity rawdata'!N1958</f>
        <v>14</v>
      </c>
      <c r="K1959" s="75">
        <f>'Activity rawdata'!AC1958</f>
        <v>141.22</v>
      </c>
      <c r="L1959" s="75">
        <f>'Activity rawdata'!AD1958</f>
        <v>375.73</v>
      </c>
      <c r="M1959" s="76">
        <f>'Activity rawdata'!AE1958</f>
        <v>8.3013068837058928</v>
      </c>
      <c r="N1959" s="83">
        <f>'Activity rawdata'!T1958+'Activity rawdata'!U1958</f>
        <v>24.78</v>
      </c>
      <c r="O1959" s="80">
        <f>'Activity rawdata'!V1958</f>
        <v>13.56</v>
      </c>
      <c r="P1959" s="80">
        <f>'Activity rawdata'!W1958</f>
        <v>0</v>
      </c>
      <c r="Q1959" s="80">
        <f>'Activity rawdata'!X1958</f>
        <v>0</v>
      </c>
      <c r="R1959" s="84">
        <f t="shared" si="310"/>
        <v>38.340000000000003</v>
      </c>
      <c r="S1959" s="80">
        <f>'Activity rawdata'!Z1958</f>
        <v>0</v>
      </c>
      <c r="T1959" s="80">
        <f>'Activity rawdata'!AA1958</f>
        <v>0</v>
      </c>
      <c r="U1959" s="80">
        <f t="shared" si="311"/>
        <v>0</v>
      </c>
      <c r="V1959" s="81">
        <f t="shared" si="312"/>
        <v>33.205200000000005</v>
      </c>
      <c r="W1959" s="75">
        <f t="shared" si="313"/>
        <v>18.170400000000001</v>
      </c>
      <c r="X1959" s="75">
        <f t="shared" si="314"/>
        <v>0</v>
      </c>
      <c r="Y1959" s="75">
        <f t="shared" si="315"/>
        <v>0</v>
      </c>
      <c r="Z1959" s="82">
        <f t="shared" si="316"/>
        <v>51.375600000000006</v>
      </c>
      <c r="AA1959" s="75">
        <f t="shared" si="317"/>
        <v>0</v>
      </c>
      <c r="AB1959" s="75">
        <f t="shared" si="318"/>
        <v>0</v>
      </c>
      <c r="AC1959" s="82">
        <f t="shared" si="319"/>
        <v>0</v>
      </c>
    </row>
    <row r="1960" spans="1:29" x14ac:dyDescent="0.35">
      <c r="A1960" s="70" t="str">
        <f>'Activity rawdata'!A1959</f>
        <v>BH1435-1-339</v>
      </c>
      <c r="B1960" s="71" t="str">
        <f>'Activity rawdata'!B1959</f>
        <v>LB</v>
      </c>
      <c r="C1960" s="71" t="str">
        <f>IF('Activity rawdata'!C1959="PY","Planted",IF('Activity rawdata'!C1959="NY","Nat/Convert",IF('Activity rawdata'!C1959="NN","Nat/Nonconvert",IF('Activity rawdata'!C1959="OY","Planted"))))</f>
        <v>Planted</v>
      </c>
      <c r="D1960" s="70" t="str">
        <f>'Activity rawdata'!D1959</f>
        <v>STP3</v>
      </c>
      <c r="E1960" s="72" t="str">
        <f>'Activity rawdata'!E1959</f>
        <v>94</v>
      </c>
      <c r="F1960" s="73" t="str">
        <f>'Activity rawdata'!L1959</f>
        <v>NO</v>
      </c>
      <c r="G1960" s="72" t="str">
        <f>'Activity rawdata'!R1959</f>
        <v>2075</v>
      </c>
      <c r="H1960" s="72" t="str">
        <f>IF('Activity rawdata'!P1959="AHTHIN1","1st Thin",IF('Activity rawdata'!P1959="AHCC","Clearcut",IF('Activity rawdata'!P1959="AHTHSMZ","SMZ Thin",IF('Activity rawdata'!P1959="AHTHIN2","2nd Thin",IF('Activity rawdata'!P1959="AFERTE","Early Fert",IF('Activity rawdata'!P1959="AFERTM","Mid Fert",IF('Activity rawdata'!P1959="AFERTL","Late Fert",  IF('Activity rawdata'!P1959="ASP","Site Prep", IF('Activity rawdata'!P1959="APLT","Plant",  IF('Activity rawdata'!P1959="ANREG","Natural Regeneration"))))))))))</f>
        <v>1st Thin</v>
      </c>
      <c r="I1960" s="74">
        <f>'Activity rawdata'!O1959</f>
        <v>41.62</v>
      </c>
      <c r="J1960" s="75">
        <f>'Activity rawdata'!N1959</f>
        <v>14</v>
      </c>
      <c r="K1960" s="75">
        <f>'Activity rawdata'!AC1959</f>
        <v>174.76</v>
      </c>
      <c r="L1960" s="75">
        <f>'Activity rawdata'!AD1959</f>
        <v>367.89</v>
      </c>
      <c r="M1960" s="76">
        <f>'Activity rawdata'!AE1959</f>
        <v>9.3325070872357632</v>
      </c>
      <c r="N1960" s="83">
        <f>'Activity rawdata'!T1959+'Activity rawdata'!U1959</f>
        <v>20.85</v>
      </c>
      <c r="O1960" s="80">
        <f>'Activity rawdata'!V1959</f>
        <v>36.49</v>
      </c>
      <c r="P1960" s="80">
        <f>'Activity rawdata'!W1959</f>
        <v>0</v>
      </c>
      <c r="Q1960" s="80">
        <f>'Activity rawdata'!X1959</f>
        <v>0</v>
      </c>
      <c r="R1960" s="84">
        <f t="shared" si="310"/>
        <v>57.34</v>
      </c>
      <c r="S1960" s="80">
        <f>'Activity rawdata'!Z1959</f>
        <v>0</v>
      </c>
      <c r="T1960" s="80">
        <f>'Activity rawdata'!AA1959</f>
        <v>0</v>
      </c>
      <c r="U1960" s="80">
        <f t="shared" si="311"/>
        <v>0</v>
      </c>
      <c r="V1960" s="81">
        <f t="shared" si="312"/>
        <v>867.77700000000004</v>
      </c>
      <c r="W1960" s="75">
        <f t="shared" si="313"/>
        <v>1518.7138</v>
      </c>
      <c r="X1960" s="75">
        <f t="shared" si="314"/>
        <v>0</v>
      </c>
      <c r="Y1960" s="75">
        <f t="shared" si="315"/>
        <v>0</v>
      </c>
      <c r="Z1960" s="82">
        <f t="shared" si="316"/>
        <v>2386.4908</v>
      </c>
      <c r="AA1960" s="75">
        <f t="shared" si="317"/>
        <v>0</v>
      </c>
      <c r="AB1960" s="75">
        <f t="shared" si="318"/>
        <v>0</v>
      </c>
      <c r="AC1960" s="82">
        <f t="shared" si="319"/>
        <v>0</v>
      </c>
    </row>
    <row r="1961" spans="1:29" x14ac:dyDescent="0.35">
      <c r="A1961" s="70" t="str">
        <f>'Activity rawdata'!A1960</f>
        <v>BH1435-1-23</v>
      </c>
      <c r="B1961" s="71" t="str">
        <f>'Activity rawdata'!B1960</f>
        <v>LB</v>
      </c>
      <c r="C1961" s="71" t="str">
        <f>IF('Activity rawdata'!C1960="PY","Planted",IF('Activity rawdata'!C1960="NY","Nat/Convert",IF('Activity rawdata'!C1960="NN","Nat/Nonconvert",IF('Activity rawdata'!C1960="OY","Planted"))))</f>
        <v>Planted</v>
      </c>
      <c r="D1961" s="70" t="str">
        <f>'Activity rawdata'!D1960</f>
        <v>STP3</v>
      </c>
      <c r="E1961" s="72" t="str">
        <f>'Activity rawdata'!E1960</f>
        <v>94</v>
      </c>
      <c r="F1961" s="73" t="str">
        <f>'Activity rawdata'!L1960</f>
        <v>NO</v>
      </c>
      <c r="G1961" s="72" t="str">
        <f>'Activity rawdata'!R1960</f>
        <v>2075</v>
      </c>
      <c r="H1961" s="72" t="str">
        <f>IF('Activity rawdata'!P1960="AHTHIN1","1st Thin",IF('Activity rawdata'!P1960="AHCC","Clearcut",IF('Activity rawdata'!P1960="AHTHSMZ","SMZ Thin",IF('Activity rawdata'!P1960="AHTHIN2","2nd Thin",IF('Activity rawdata'!P1960="AFERTE","Early Fert",IF('Activity rawdata'!P1960="AFERTM","Mid Fert",IF('Activity rawdata'!P1960="AFERTL","Late Fert",  IF('Activity rawdata'!P1960="ASP","Site Prep", IF('Activity rawdata'!P1960="APLT","Plant",  IF('Activity rawdata'!P1960="ANREG","Natural Regeneration"))))))))))</f>
        <v>1st Thin</v>
      </c>
      <c r="I1961" s="74">
        <f>'Activity rawdata'!O1960</f>
        <v>178.91</v>
      </c>
      <c r="J1961" s="75">
        <f>'Activity rawdata'!N1960</f>
        <v>14</v>
      </c>
      <c r="K1961" s="75">
        <f>'Activity rawdata'!AC1960</f>
        <v>174.76</v>
      </c>
      <c r="L1961" s="75">
        <f>'Activity rawdata'!AD1960</f>
        <v>367.89</v>
      </c>
      <c r="M1961" s="76">
        <f>'Activity rawdata'!AE1960</f>
        <v>9.3325070872357632</v>
      </c>
      <c r="N1961" s="83">
        <f>'Activity rawdata'!T1960+'Activity rawdata'!U1960</f>
        <v>20.85</v>
      </c>
      <c r="O1961" s="80">
        <f>'Activity rawdata'!V1960</f>
        <v>36.49</v>
      </c>
      <c r="P1961" s="80">
        <f>'Activity rawdata'!W1960</f>
        <v>0</v>
      </c>
      <c r="Q1961" s="80">
        <f>'Activity rawdata'!X1960</f>
        <v>0</v>
      </c>
      <c r="R1961" s="84">
        <f t="shared" si="310"/>
        <v>57.34</v>
      </c>
      <c r="S1961" s="80">
        <f>'Activity rawdata'!Z1960</f>
        <v>0</v>
      </c>
      <c r="T1961" s="80">
        <f>'Activity rawdata'!AA1960</f>
        <v>0</v>
      </c>
      <c r="U1961" s="80">
        <f t="shared" si="311"/>
        <v>0</v>
      </c>
      <c r="V1961" s="81">
        <f t="shared" si="312"/>
        <v>3730.2735000000002</v>
      </c>
      <c r="W1961" s="75">
        <f t="shared" si="313"/>
        <v>6528.4259000000002</v>
      </c>
      <c r="X1961" s="75">
        <f t="shared" si="314"/>
        <v>0</v>
      </c>
      <c r="Y1961" s="75">
        <f t="shared" si="315"/>
        <v>0</v>
      </c>
      <c r="Z1961" s="82">
        <f t="shared" si="316"/>
        <v>10258.699400000001</v>
      </c>
      <c r="AA1961" s="75">
        <f t="shared" si="317"/>
        <v>0</v>
      </c>
      <c r="AB1961" s="75">
        <f t="shared" si="318"/>
        <v>0</v>
      </c>
      <c r="AC1961" s="82">
        <f t="shared" si="319"/>
        <v>0</v>
      </c>
    </row>
    <row r="1962" spans="1:29" x14ac:dyDescent="0.35">
      <c r="A1962" s="70" t="str">
        <f>'Activity rawdata'!A1961</f>
        <v>BH1429-1-45</v>
      </c>
      <c r="B1962" s="71" t="str">
        <f>'Activity rawdata'!B1961</f>
        <v>LB</v>
      </c>
      <c r="C1962" s="71" t="str">
        <f>IF('Activity rawdata'!C1961="PY","Planted",IF('Activity rawdata'!C1961="NY","Nat/Convert",IF('Activity rawdata'!C1961="NN","Nat/Nonconvert",IF('Activity rawdata'!C1961="OY","Planted"))))</f>
        <v>Planted</v>
      </c>
      <c r="D1962" s="70" t="str">
        <f>'Activity rawdata'!D1961</f>
        <v>STP3</v>
      </c>
      <c r="E1962" s="72" t="str">
        <f>'Activity rawdata'!E1961</f>
        <v>83</v>
      </c>
      <c r="F1962" s="73" t="str">
        <f>'Activity rawdata'!L1961</f>
        <v>NO</v>
      </c>
      <c r="G1962" s="72" t="str">
        <f>'Activity rawdata'!R1961</f>
        <v>2075</v>
      </c>
      <c r="H1962" s="72" t="str">
        <f>IF('Activity rawdata'!P1961="AHTHIN1","1st Thin",IF('Activity rawdata'!P1961="AHCC","Clearcut",IF('Activity rawdata'!P1961="AHTHSMZ","SMZ Thin",IF('Activity rawdata'!P1961="AHTHIN2","2nd Thin",IF('Activity rawdata'!P1961="AFERTE","Early Fert",IF('Activity rawdata'!P1961="AFERTM","Mid Fert",IF('Activity rawdata'!P1961="AFERTL","Late Fert",  IF('Activity rawdata'!P1961="ASP","Site Prep", IF('Activity rawdata'!P1961="APLT","Plant",  IF('Activity rawdata'!P1961="ANREG","Natural Regeneration"))))))))))</f>
        <v>1st Thin</v>
      </c>
      <c r="I1962" s="74">
        <f>'Activity rawdata'!O1961</f>
        <v>175.55</v>
      </c>
      <c r="J1962" s="75">
        <f>'Activity rawdata'!N1961</f>
        <v>14</v>
      </c>
      <c r="K1962" s="75">
        <f>'Activity rawdata'!AC1961</f>
        <v>141.22</v>
      </c>
      <c r="L1962" s="75">
        <f>'Activity rawdata'!AD1961</f>
        <v>375.73</v>
      </c>
      <c r="M1962" s="76">
        <f>'Activity rawdata'!AE1961</f>
        <v>8.3013068837058928</v>
      </c>
      <c r="N1962" s="83">
        <f>'Activity rawdata'!T1961+'Activity rawdata'!U1961</f>
        <v>24.78</v>
      </c>
      <c r="O1962" s="80">
        <f>'Activity rawdata'!V1961</f>
        <v>13.56</v>
      </c>
      <c r="P1962" s="80">
        <f>'Activity rawdata'!W1961</f>
        <v>0</v>
      </c>
      <c r="Q1962" s="80">
        <f>'Activity rawdata'!X1961</f>
        <v>0</v>
      </c>
      <c r="R1962" s="84">
        <f t="shared" si="310"/>
        <v>38.340000000000003</v>
      </c>
      <c r="S1962" s="80">
        <f>'Activity rawdata'!Z1961</f>
        <v>0</v>
      </c>
      <c r="T1962" s="80">
        <f>'Activity rawdata'!AA1961</f>
        <v>0</v>
      </c>
      <c r="U1962" s="80">
        <f t="shared" si="311"/>
        <v>0</v>
      </c>
      <c r="V1962" s="81">
        <f t="shared" si="312"/>
        <v>4350.1290000000008</v>
      </c>
      <c r="W1962" s="75">
        <f t="shared" si="313"/>
        <v>2380.4580000000001</v>
      </c>
      <c r="X1962" s="75">
        <f t="shared" si="314"/>
        <v>0</v>
      </c>
      <c r="Y1962" s="75">
        <f t="shared" si="315"/>
        <v>0</v>
      </c>
      <c r="Z1962" s="82">
        <f t="shared" si="316"/>
        <v>6730.5870000000014</v>
      </c>
      <c r="AA1962" s="75">
        <f t="shared" si="317"/>
        <v>0</v>
      </c>
      <c r="AB1962" s="75">
        <f t="shared" si="318"/>
        <v>0</v>
      </c>
      <c r="AC1962" s="82">
        <f t="shared" si="319"/>
        <v>0</v>
      </c>
    </row>
    <row r="1963" spans="1:29" x14ac:dyDescent="0.35">
      <c r="A1963" s="70" t="str">
        <f>'Activity rawdata'!A1962</f>
        <v>BH1435-1-30</v>
      </c>
      <c r="B1963" s="71" t="str">
        <f>'Activity rawdata'!B1962</f>
        <v>LB</v>
      </c>
      <c r="C1963" s="71" t="str">
        <f>IF('Activity rawdata'!C1962="PY","Planted",IF('Activity rawdata'!C1962="NY","Nat/Convert",IF('Activity rawdata'!C1962="NN","Nat/Nonconvert",IF('Activity rawdata'!C1962="OY","Planted"))))</f>
        <v>Planted</v>
      </c>
      <c r="D1963" s="70" t="str">
        <f>'Activity rawdata'!D1962</f>
        <v>STP3</v>
      </c>
      <c r="E1963" s="72" t="str">
        <f>'Activity rawdata'!E1962</f>
        <v>91</v>
      </c>
      <c r="F1963" s="73" t="str">
        <f>'Activity rawdata'!L1962</f>
        <v>MT1</v>
      </c>
      <c r="G1963" s="72" t="str">
        <f>'Activity rawdata'!R1962</f>
        <v>2075</v>
      </c>
      <c r="H1963" s="72" t="str">
        <f>IF('Activity rawdata'!P1962="AHTHIN1","1st Thin",IF('Activity rawdata'!P1962="AHCC","Clearcut",IF('Activity rawdata'!P1962="AHTHSMZ","SMZ Thin",IF('Activity rawdata'!P1962="AHTHIN2","2nd Thin",IF('Activity rawdata'!P1962="AFERTE","Early Fert",IF('Activity rawdata'!P1962="AFERTM","Mid Fert",IF('Activity rawdata'!P1962="AFERTL","Late Fert",  IF('Activity rawdata'!P1962="ASP","Site Prep", IF('Activity rawdata'!P1962="APLT","Plant",  IF('Activity rawdata'!P1962="ANREG","Natural Regeneration"))))))))))</f>
        <v>2nd Thin</v>
      </c>
      <c r="I1963" s="74">
        <f>'Activity rawdata'!O1962</f>
        <v>50.29</v>
      </c>
      <c r="J1963" s="75">
        <f>'Activity rawdata'!N1962</f>
        <v>19</v>
      </c>
      <c r="K1963" s="75">
        <f>'Activity rawdata'!AC1962</f>
        <v>122.73</v>
      </c>
      <c r="L1963" s="75">
        <f>'Activity rawdata'!AD1962</f>
        <v>190.75</v>
      </c>
      <c r="M1963" s="76">
        <f>'Activity rawdata'!AE1962</f>
        <v>10.861239632413517</v>
      </c>
      <c r="N1963" s="83">
        <f>'Activity rawdata'!T1962+'Activity rawdata'!U1962</f>
        <v>8.0299999999999994</v>
      </c>
      <c r="O1963" s="80">
        <f>'Activity rawdata'!V1962</f>
        <v>39.39</v>
      </c>
      <c r="P1963" s="80">
        <f>'Activity rawdata'!W1962</f>
        <v>0</v>
      </c>
      <c r="Q1963" s="80">
        <f>'Activity rawdata'!X1962</f>
        <v>0.09</v>
      </c>
      <c r="R1963" s="84">
        <f t="shared" si="310"/>
        <v>47.510000000000005</v>
      </c>
      <c r="S1963" s="80">
        <f>'Activity rawdata'!Z1962</f>
        <v>0</v>
      </c>
      <c r="T1963" s="80">
        <f>'Activity rawdata'!AA1962</f>
        <v>0</v>
      </c>
      <c r="U1963" s="80">
        <f t="shared" si="311"/>
        <v>0</v>
      </c>
      <c r="V1963" s="81">
        <f t="shared" si="312"/>
        <v>403.82869999999997</v>
      </c>
      <c r="W1963" s="75">
        <f t="shared" si="313"/>
        <v>1980.9231</v>
      </c>
      <c r="X1963" s="75">
        <f t="shared" si="314"/>
        <v>0</v>
      </c>
      <c r="Y1963" s="75">
        <f t="shared" si="315"/>
        <v>4.5260999999999996</v>
      </c>
      <c r="Z1963" s="82">
        <f t="shared" si="316"/>
        <v>2389.2779</v>
      </c>
      <c r="AA1963" s="75">
        <f t="shared" si="317"/>
        <v>0</v>
      </c>
      <c r="AB1963" s="75">
        <f t="shared" si="318"/>
        <v>0</v>
      </c>
      <c r="AC1963" s="82">
        <f t="shared" si="319"/>
        <v>0</v>
      </c>
    </row>
    <row r="1964" spans="1:29" x14ac:dyDescent="0.35">
      <c r="A1964" s="70" t="str">
        <f>'Activity rawdata'!A1963</f>
        <v>BH1435-1-20</v>
      </c>
      <c r="B1964" s="71" t="str">
        <f>'Activity rawdata'!B1963</f>
        <v>LB</v>
      </c>
      <c r="C1964" s="71" t="str">
        <f>IF('Activity rawdata'!C1963="PY","Planted",IF('Activity rawdata'!C1963="NY","Nat/Convert",IF('Activity rawdata'!C1963="NN","Nat/Nonconvert",IF('Activity rawdata'!C1963="OY","Planted"))))</f>
        <v>Planted</v>
      </c>
      <c r="D1964" s="70" t="str">
        <f>'Activity rawdata'!D1963</f>
        <v>STP3</v>
      </c>
      <c r="E1964" s="72" t="str">
        <f>'Activity rawdata'!E1963</f>
        <v>90</v>
      </c>
      <c r="F1964" s="73" t="str">
        <f>'Activity rawdata'!L1963</f>
        <v>MT1</v>
      </c>
      <c r="G1964" s="72" t="str">
        <f>'Activity rawdata'!R1963</f>
        <v>2075</v>
      </c>
      <c r="H1964" s="72" t="str">
        <f>IF('Activity rawdata'!P1963="AHTHIN1","1st Thin",IF('Activity rawdata'!P1963="AHCC","Clearcut",IF('Activity rawdata'!P1963="AHTHSMZ","SMZ Thin",IF('Activity rawdata'!P1963="AHTHIN2","2nd Thin",IF('Activity rawdata'!P1963="AFERTE","Early Fert",IF('Activity rawdata'!P1963="AFERTM","Mid Fert",IF('Activity rawdata'!P1963="AFERTL","Late Fert",  IF('Activity rawdata'!P1963="ASP","Site Prep", IF('Activity rawdata'!P1963="APLT","Plant",  IF('Activity rawdata'!P1963="ANREG","Natural Regeneration"))))))))))</f>
        <v>2nd Thin</v>
      </c>
      <c r="I1964" s="74">
        <f>'Activity rawdata'!O1963</f>
        <v>2.37</v>
      </c>
      <c r="J1964" s="75">
        <f>'Activity rawdata'!N1963</f>
        <v>19</v>
      </c>
      <c r="K1964" s="75">
        <f>'Activity rawdata'!AC1963</f>
        <v>122.73</v>
      </c>
      <c r="L1964" s="75">
        <f>'Activity rawdata'!AD1963</f>
        <v>190.75</v>
      </c>
      <c r="M1964" s="76">
        <f>'Activity rawdata'!AE1963</f>
        <v>10.861239632413517</v>
      </c>
      <c r="N1964" s="83">
        <f>'Activity rawdata'!T1963+'Activity rawdata'!U1963</f>
        <v>8.0299999999999994</v>
      </c>
      <c r="O1964" s="80">
        <f>'Activity rawdata'!V1963</f>
        <v>39.39</v>
      </c>
      <c r="P1964" s="80">
        <f>'Activity rawdata'!W1963</f>
        <v>0</v>
      </c>
      <c r="Q1964" s="80">
        <f>'Activity rawdata'!X1963</f>
        <v>0.09</v>
      </c>
      <c r="R1964" s="84">
        <f t="shared" si="310"/>
        <v>47.510000000000005</v>
      </c>
      <c r="S1964" s="80">
        <f>'Activity rawdata'!Z1963</f>
        <v>0</v>
      </c>
      <c r="T1964" s="80">
        <f>'Activity rawdata'!AA1963</f>
        <v>0</v>
      </c>
      <c r="U1964" s="80">
        <f t="shared" si="311"/>
        <v>0</v>
      </c>
      <c r="V1964" s="81">
        <f t="shared" si="312"/>
        <v>19.031099999999999</v>
      </c>
      <c r="W1964" s="75">
        <f t="shared" si="313"/>
        <v>93.354300000000009</v>
      </c>
      <c r="X1964" s="75">
        <f t="shared" si="314"/>
        <v>0</v>
      </c>
      <c r="Y1964" s="75">
        <f t="shared" si="315"/>
        <v>0.21329999999999999</v>
      </c>
      <c r="Z1964" s="82">
        <f t="shared" si="316"/>
        <v>112.59870000000001</v>
      </c>
      <c r="AA1964" s="75">
        <f t="shared" si="317"/>
        <v>0</v>
      </c>
      <c r="AB1964" s="75">
        <f t="shared" si="318"/>
        <v>0</v>
      </c>
      <c r="AC1964" s="82">
        <f t="shared" si="319"/>
        <v>0</v>
      </c>
    </row>
    <row r="1965" spans="1:29" x14ac:dyDescent="0.35">
      <c r="A1965" s="70" t="str">
        <f>'Activity rawdata'!A1964</f>
        <v>BH5186-1-397</v>
      </c>
      <c r="B1965" s="71" t="str">
        <f>'Activity rawdata'!B1964</f>
        <v>LL</v>
      </c>
      <c r="C1965" s="71" t="str">
        <f>IF('Activity rawdata'!C1964="PY","Planted",IF('Activity rawdata'!C1964="NY","Nat/Convert",IF('Activity rawdata'!C1964="NN","Nat/Nonconvert",IF('Activity rawdata'!C1964="OY","Planted"))))</f>
        <v>Planted</v>
      </c>
      <c r="D1965" s="70" t="str">
        <f>'Activity rawdata'!D1964</f>
        <v>STP3</v>
      </c>
      <c r="E1965" s="72" t="str">
        <f>'Activity rawdata'!E1964</f>
        <v>90</v>
      </c>
      <c r="F1965" s="73" t="str">
        <f>'Activity rawdata'!L1964</f>
        <v>MT1</v>
      </c>
      <c r="G1965" s="72" t="str">
        <f>'Activity rawdata'!R1964</f>
        <v>2075</v>
      </c>
      <c r="H1965" s="72" t="str">
        <f>IF('Activity rawdata'!P1964="AHTHIN1","1st Thin",IF('Activity rawdata'!P1964="AHCC","Clearcut",IF('Activity rawdata'!P1964="AHTHSMZ","SMZ Thin",IF('Activity rawdata'!P1964="AHTHIN2","2nd Thin",IF('Activity rawdata'!P1964="AFERTE","Early Fert",IF('Activity rawdata'!P1964="AFERTM","Mid Fert",IF('Activity rawdata'!P1964="AFERTL","Late Fert",  IF('Activity rawdata'!P1964="ASP","Site Prep", IF('Activity rawdata'!P1964="APLT","Plant",  IF('Activity rawdata'!P1964="ANREG","Natural Regeneration"))))))))))</f>
        <v>2nd Thin</v>
      </c>
      <c r="I1965" s="74">
        <f>'Activity rawdata'!O1964</f>
        <v>55.21</v>
      </c>
      <c r="J1965" s="75">
        <f>'Activity rawdata'!N1964</f>
        <v>19</v>
      </c>
      <c r="K1965" s="75">
        <f>'Activity rawdata'!AC1964</f>
        <v>101.17</v>
      </c>
      <c r="L1965" s="75">
        <f>'Activity rawdata'!AD1964</f>
        <v>177.3</v>
      </c>
      <c r="M1965" s="76">
        <f>'Activity rawdata'!AE1964</f>
        <v>10.228402485242997</v>
      </c>
      <c r="N1965" s="83">
        <f>'Activity rawdata'!T1964+'Activity rawdata'!U1964</f>
        <v>6.72</v>
      </c>
      <c r="O1965" s="80">
        <f>'Activity rawdata'!V1964</f>
        <v>18.309999999999999</v>
      </c>
      <c r="P1965" s="80">
        <f>'Activity rawdata'!W1964</f>
        <v>0.08</v>
      </c>
      <c r="Q1965" s="80">
        <f>'Activity rawdata'!X1964</f>
        <v>0</v>
      </c>
      <c r="R1965" s="84">
        <f t="shared" si="310"/>
        <v>25.109999999999996</v>
      </c>
      <c r="S1965" s="80">
        <f>'Activity rawdata'!Z1964</f>
        <v>0</v>
      </c>
      <c r="T1965" s="80">
        <f>'Activity rawdata'!AA1964</f>
        <v>0</v>
      </c>
      <c r="U1965" s="80">
        <f t="shared" si="311"/>
        <v>0</v>
      </c>
      <c r="V1965" s="81">
        <f t="shared" si="312"/>
        <v>371.01119999999997</v>
      </c>
      <c r="W1965" s="75">
        <f t="shared" si="313"/>
        <v>1010.8951</v>
      </c>
      <c r="X1965" s="75">
        <f t="shared" si="314"/>
        <v>4.4168000000000003</v>
      </c>
      <c r="Y1965" s="75">
        <f t="shared" si="315"/>
        <v>0</v>
      </c>
      <c r="Z1965" s="82">
        <f t="shared" si="316"/>
        <v>1386.3230999999998</v>
      </c>
      <c r="AA1965" s="75">
        <f t="shared" si="317"/>
        <v>0</v>
      </c>
      <c r="AB1965" s="75">
        <f t="shared" si="318"/>
        <v>0</v>
      </c>
      <c r="AC1965" s="82">
        <f t="shared" si="319"/>
        <v>0</v>
      </c>
    </row>
    <row r="1966" spans="1:29" x14ac:dyDescent="0.35">
      <c r="A1966" s="70" t="str">
        <f>'Activity rawdata'!A1965</f>
        <v>BH2061-1-357</v>
      </c>
      <c r="B1966" s="71" t="str">
        <f>'Activity rawdata'!B1965</f>
        <v>LB</v>
      </c>
      <c r="C1966" s="71" t="str">
        <f>IF('Activity rawdata'!C1965="PY","Planted",IF('Activity rawdata'!C1965="NY","Nat/Convert",IF('Activity rawdata'!C1965="NN","Nat/Nonconvert",IF('Activity rawdata'!C1965="OY","Planted"))))</f>
        <v>Planted</v>
      </c>
      <c r="D1966" s="70" t="str">
        <f>'Activity rawdata'!D1965</f>
        <v>STP2</v>
      </c>
      <c r="E1966" s="72" t="str">
        <f>'Activity rawdata'!E1965</f>
        <v>88</v>
      </c>
      <c r="F1966" s="73" t="str">
        <f>'Activity rawdata'!L1965</f>
        <v>MT1</v>
      </c>
      <c r="G1966" s="72" t="str">
        <f>'Activity rawdata'!R1965</f>
        <v>2075</v>
      </c>
      <c r="H1966" s="72" t="str">
        <f>IF('Activity rawdata'!P1965="AHTHIN1","1st Thin",IF('Activity rawdata'!P1965="AHCC","Clearcut",IF('Activity rawdata'!P1965="AHTHSMZ","SMZ Thin",IF('Activity rawdata'!P1965="AHTHIN2","2nd Thin",IF('Activity rawdata'!P1965="AFERTE","Early Fert",IF('Activity rawdata'!P1965="AFERTM","Mid Fert",IF('Activity rawdata'!P1965="AFERTL","Late Fert",  IF('Activity rawdata'!P1965="ASP","Site Prep", IF('Activity rawdata'!P1965="APLT","Plant",  IF('Activity rawdata'!P1965="ANREG","Natural Regeneration"))))))))))</f>
        <v>2nd Thin</v>
      </c>
      <c r="I1966" s="74">
        <f>'Activity rawdata'!O1965</f>
        <v>56.45</v>
      </c>
      <c r="J1966" s="75">
        <f>'Activity rawdata'!N1965</f>
        <v>19</v>
      </c>
      <c r="K1966" s="75">
        <f>'Activity rawdata'!AC1965</f>
        <v>113.12</v>
      </c>
      <c r="L1966" s="75">
        <f>'Activity rawdata'!AD1965</f>
        <v>190.81</v>
      </c>
      <c r="M1966" s="76">
        <f>'Activity rawdata'!AE1965</f>
        <v>10.425705051144343</v>
      </c>
      <c r="N1966" s="83">
        <f>'Activity rawdata'!T1965+'Activity rawdata'!U1965</f>
        <v>7.95</v>
      </c>
      <c r="O1966" s="80">
        <f>'Activity rawdata'!V1965</f>
        <v>28.49</v>
      </c>
      <c r="P1966" s="80">
        <f>'Activity rawdata'!W1965</f>
        <v>0</v>
      </c>
      <c r="Q1966" s="80">
        <f>'Activity rawdata'!X1965</f>
        <v>0</v>
      </c>
      <c r="R1966" s="84">
        <f t="shared" si="310"/>
        <v>36.44</v>
      </c>
      <c r="S1966" s="80">
        <f>'Activity rawdata'!Z1965</f>
        <v>0</v>
      </c>
      <c r="T1966" s="80">
        <f>'Activity rawdata'!AA1965</f>
        <v>0</v>
      </c>
      <c r="U1966" s="80">
        <f t="shared" si="311"/>
        <v>0</v>
      </c>
      <c r="V1966" s="81">
        <f t="shared" si="312"/>
        <v>448.77750000000003</v>
      </c>
      <c r="W1966" s="75">
        <f t="shared" si="313"/>
        <v>1608.2605000000001</v>
      </c>
      <c r="X1966" s="75">
        <f t="shared" si="314"/>
        <v>0</v>
      </c>
      <c r="Y1966" s="75">
        <f t="shared" si="315"/>
        <v>0</v>
      </c>
      <c r="Z1966" s="82">
        <f t="shared" si="316"/>
        <v>2057.038</v>
      </c>
      <c r="AA1966" s="75">
        <f t="shared" si="317"/>
        <v>0</v>
      </c>
      <c r="AB1966" s="75">
        <f t="shared" si="318"/>
        <v>0</v>
      </c>
      <c r="AC1966" s="82">
        <f t="shared" si="319"/>
        <v>0</v>
      </c>
    </row>
    <row r="1967" spans="1:29" x14ac:dyDescent="0.35">
      <c r="A1967" s="70" t="str">
        <f>'Activity rawdata'!A1966</f>
        <v>BH1435-1-384</v>
      </c>
      <c r="B1967" s="71" t="str">
        <f>'Activity rawdata'!B1966</f>
        <v>LB</v>
      </c>
      <c r="C1967" s="71" t="str">
        <f>IF('Activity rawdata'!C1966="PY","Planted",IF('Activity rawdata'!C1966="NY","Nat/Convert",IF('Activity rawdata'!C1966="NN","Nat/Nonconvert",IF('Activity rawdata'!C1966="OY","Planted"))))</f>
        <v>Planted</v>
      </c>
      <c r="D1967" s="70" t="str">
        <f>'Activity rawdata'!D1966</f>
        <v>STP2</v>
      </c>
      <c r="E1967" s="72" t="str">
        <f>'Activity rawdata'!E1966</f>
        <v>87</v>
      </c>
      <c r="F1967" s="73" t="str">
        <f>'Activity rawdata'!L1966</f>
        <v>MT1</v>
      </c>
      <c r="G1967" s="72" t="str">
        <f>'Activity rawdata'!R1966</f>
        <v>2075</v>
      </c>
      <c r="H1967" s="72" t="str">
        <f>IF('Activity rawdata'!P1966="AHTHIN1","1st Thin",IF('Activity rawdata'!P1966="AHCC","Clearcut",IF('Activity rawdata'!P1966="AHTHSMZ","SMZ Thin",IF('Activity rawdata'!P1966="AHTHIN2","2nd Thin",IF('Activity rawdata'!P1966="AFERTE","Early Fert",IF('Activity rawdata'!P1966="AFERTM","Mid Fert",IF('Activity rawdata'!P1966="AFERTL","Late Fert",  IF('Activity rawdata'!P1966="ASP","Site Prep", IF('Activity rawdata'!P1966="APLT","Plant",  IF('Activity rawdata'!P1966="ANREG","Natural Regeneration"))))))))))</f>
        <v>2nd Thin</v>
      </c>
      <c r="I1967" s="74">
        <f>'Activity rawdata'!O1966</f>
        <v>27.2636</v>
      </c>
      <c r="J1967" s="75">
        <f>'Activity rawdata'!N1966</f>
        <v>19</v>
      </c>
      <c r="K1967" s="75">
        <f>'Activity rawdata'!AC1966</f>
        <v>113.12</v>
      </c>
      <c r="L1967" s="75">
        <f>'Activity rawdata'!AD1966</f>
        <v>190.81</v>
      </c>
      <c r="M1967" s="76">
        <f>'Activity rawdata'!AE1966</f>
        <v>10.425705051144343</v>
      </c>
      <c r="N1967" s="83">
        <f>'Activity rawdata'!T1966+'Activity rawdata'!U1966</f>
        <v>7.95</v>
      </c>
      <c r="O1967" s="80">
        <f>'Activity rawdata'!V1966</f>
        <v>28.49</v>
      </c>
      <c r="P1967" s="80">
        <f>'Activity rawdata'!W1966</f>
        <v>0</v>
      </c>
      <c r="Q1967" s="80">
        <f>'Activity rawdata'!X1966</f>
        <v>0</v>
      </c>
      <c r="R1967" s="84">
        <f t="shared" si="310"/>
        <v>36.44</v>
      </c>
      <c r="S1967" s="80">
        <f>'Activity rawdata'!Z1966</f>
        <v>0</v>
      </c>
      <c r="T1967" s="80">
        <f>'Activity rawdata'!AA1966</f>
        <v>0</v>
      </c>
      <c r="U1967" s="80">
        <f t="shared" si="311"/>
        <v>0</v>
      </c>
      <c r="V1967" s="81">
        <f t="shared" si="312"/>
        <v>216.74562</v>
      </c>
      <c r="W1967" s="75">
        <f t="shared" si="313"/>
        <v>776.73996399999999</v>
      </c>
      <c r="X1967" s="75">
        <f t="shared" si="314"/>
        <v>0</v>
      </c>
      <c r="Y1967" s="75">
        <f t="shared" si="315"/>
        <v>0</v>
      </c>
      <c r="Z1967" s="82">
        <f t="shared" si="316"/>
        <v>993.48558400000002</v>
      </c>
      <c r="AA1967" s="75">
        <f t="shared" si="317"/>
        <v>0</v>
      </c>
      <c r="AB1967" s="75">
        <f t="shared" si="318"/>
        <v>0</v>
      </c>
      <c r="AC1967" s="82">
        <f t="shared" si="319"/>
        <v>0</v>
      </c>
    </row>
    <row r="1968" spans="1:29" x14ac:dyDescent="0.35">
      <c r="A1968" s="70" t="str">
        <f>'Activity rawdata'!A1967</f>
        <v>BH6125-1-366</v>
      </c>
      <c r="B1968" s="71" t="str">
        <f>'Activity rawdata'!B1967</f>
        <v>LB</v>
      </c>
      <c r="C1968" s="71" t="str">
        <f>IF('Activity rawdata'!C1967="PY","Planted",IF('Activity rawdata'!C1967="NY","Nat/Convert",IF('Activity rawdata'!C1967="NN","Nat/Nonconvert",IF('Activity rawdata'!C1967="OY","Planted"))))</f>
        <v>Planted</v>
      </c>
      <c r="D1968" s="70" t="str">
        <f>'Activity rawdata'!D1967</f>
        <v>STP2</v>
      </c>
      <c r="E1968" s="72" t="str">
        <f>'Activity rawdata'!E1967</f>
        <v>82</v>
      </c>
      <c r="F1968" s="73" t="str">
        <f>'Activity rawdata'!L1967</f>
        <v>MT1</v>
      </c>
      <c r="G1968" s="72" t="str">
        <f>'Activity rawdata'!R1967</f>
        <v>2075</v>
      </c>
      <c r="H1968" s="72" t="str">
        <f>IF('Activity rawdata'!P1967="AHTHIN1","1st Thin",IF('Activity rawdata'!P1967="AHCC","Clearcut",IF('Activity rawdata'!P1967="AHTHSMZ","SMZ Thin",IF('Activity rawdata'!P1967="AHTHIN2","2nd Thin",IF('Activity rawdata'!P1967="AFERTE","Early Fert",IF('Activity rawdata'!P1967="AFERTM","Mid Fert",IF('Activity rawdata'!P1967="AFERTL","Late Fert",  IF('Activity rawdata'!P1967="ASP","Site Prep", IF('Activity rawdata'!P1967="APLT","Plant",  IF('Activity rawdata'!P1967="ANREG","Natural Regeneration"))))))))))</f>
        <v>2nd Thin</v>
      </c>
      <c r="I1968" s="74">
        <f>'Activity rawdata'!O1967</f>
        <v>15.35</v>
      </c>
      <c r="J1968" s="75">
        <f>'Activity rawdata'!N1967</f>
        <v>19</v>
      </c>
      <c r="K1968" s="75">
        <f>'Activity rawdata'!AC1967</f>
        <v>102.98</v>
      </c>
      <c r="L1968" s="75">
        <f>'Activity rawdata'!AD1967</f>
        <v>186.6</v>
      </c>
      <c r="M1968" s="76">
        <f>'Activity rawdata'!AE1967</f>
        <v>10.059049051328136</v>
      </c>
      <c r="N1968" s="83">
        <f>'Activity rawdata'!T1967+'Activity rawdata'!U1967</f>
        <v>7.14</v>
      </c>
      <c r="O1968" s="80">
        <f>'Activity rawdata'!V1967</f>
        <v>18.68</v>
      </c>
      <c r="P1968" s="80">
        <f>'Activity rawdata'!W1967</f>
        <v>0</v>
      </c>
      <c r="Q1968" s="80">
        <f>'Activity rawdata'!X1967</f>
        <v>0</v>
      </c>
      <c r="R1968" s="84">
        <f t="shared" si="310"/>
        <v>25.82</v>
      </c>
      <c r="S1968" s="80">
        <f>'Activity rawdata'!Z1967</f>
        <v>0</v>
      </c>
      <c r="T1968" s="80">
        <f>'Activity rawdata'!AA1967</f>
        <v>0</v>
      </c>
      <c r="U1968" s="80">
        <f t="shared" si="311"/>
        <v>0</v>
      </c>
      <c r="V1968" s="81">
        <f t="shared" si="312"/>
        <v>109.59899999999999</v>
      </c>
      <c r="W1968" s="75">
        <f t="shared" si="313"/>
        <v>286.738</v>
      </c>
      <c r="X1968" s="75">
        <f t="shared" si="314"/>
        <v>0</v>
      </c>
      <c r="Y1968" s="75">
        <f t="shared" si="315"/>
        <v>0</v>
      </c>
      <c r="Z1968" s="82">
        <f t="shared" si="316"/>
        <v>396.33699999999999</v>
      </c>
      <c r="AA1968" s="75">
        <f t="shared" si="317"/>
        <v>0</v>
      </c>
      <c r="AB1968" s="75">
        <f t="shared" si="318"/>
        <v>0</v>
      </c>
      <c r="AC1968" s="82">
        <f t="shared" si="319"/>
        <v>0</v>
      </c>
    </row>
    <row r="1969" spans="1:29" x14ac:dyDescent="0.35">
      <c r="A1969" s="70" t="str">
        <f>'Activity rawdata'!A1968</f>
        <v>BH1435-1-390</v>
      </c>
      <c r="B1969" s="71" t="str">
        <f>'Activity rawdata'!B1968</f>
        <v>LB</v>
      </c>
      <c r="C1969" s="71" t="str">
        <f>IF('Activity rawdata'!C1968="PY","Planted",IF('Activity rawdata'!C1968="NY","Nat/Convert",IF('Activity rawdata'!C1968="NN","Nat/Nonconvert",IF('Activity rawdata'!C1968="OY","Planted"))))</f>
        <v>Planted</v>
      </c>
      <c r="D1969" s="70" t="str">
        <f>'Activity rawdata'!D1968</f>
        <v>STP2</v>
      </c>
      <c r="E1969" s="72" t="str">
        <f>'Activity rawdata'!E1968</f>
        <v>82</v>
      </c>
      <c r="F1969" s="73" t="str">
        <f>'Activity rawdata'!L1968</f>
        <v>MT1</v>
      </c>
      <c r="G1969" s="72" t="str">
        <f>'Activity rawdata'!R1968</f>
        <v>2075</v>
      </c>
      <c r="H1969" s="72" t="str">
        <f>IF('Activity rawdata'!P1968="AHTHIN1","1st Thin",IF('Activity rawdata'!P1968="AHCC","Clearcut",IF('Activity rawdata'!P1968="AHTHSMZ","SMZ Thin",IF('Activity rawdata'!P1968="AHTHIN2","2nd Thin",IF('Activity rawdata'!P1968="AFERTE","Early Fert",IF('Activity rawdata'!P1968="AFERTM","Mid Fert",IF('Activity rawdata'!P1968="AFERTL","Late Fert",  IF('Activity rawdata'!P1968="ASP","Site Prep", IF('Activity rawdata'!P1968="APLT","Plant",  IF('Activity rawdata'!P1968="ANREG","Natural Regeneration"))))))))))</f>
        <v>2nd Thin</v>
      </c>
      <c r="I1969" s="74">
        <f>'Activity rawdata'!O1968</f>
        <v>59.25</v>
      </c>
      <c r="J1969" s="75">
        <f>'Activity rawdata'!N1968</f>
        <v>20</v>
      </c>
      <c r="K1969" s="75">
        <f>'Activity rawdata'!AC1968</f>
        <v>106.56</v>
      </c>
      <c r="L1969" s="75">
        <f>'Activity rawdata'!AD1968</f>
        <v>185.94</v>
      </c>
      <c r="M1969" s="76">
        <f>'Activity rawdata'!AE1968</f>
        <v>10.25054589569045</v>
      </c>
      <c r="N1969" s="83">
        <f>'Activity rawdata'!T1968+'Activity rawdata'!U1968</f>
        <v>7.53</v>
      </c>
      <c r="O1969" s="80">
        <f>'Activity rawdata'!V1968</f>
        <v>22.16</v>
      </c>
      <c r="P1969" s="80">
        <f>'Activity rawdata'!W1968</f>
        <v>0</v>
      </c>
      <c r="Q1969" s="80">
        <f>'Activity rawdata'!X1968</f>
        <v>0</v>
      </c>
      <c r="R1969" s="84">
        <f t="shared" si="310"/>
        <v>29.69</v>
      </c>
      <c r="S1969" s="80">
        <f>'Activity rawdata'!Z1968</f>
        <v>0</v>
      </c>
      <c r="T1969" s="80">
        <f>'Activity rawdata'!AA1968</f>
        <v>0</v>
      </c>
      <c r="U1969" s="80">
        <f t="shared" si="311"/>
        <v>0</v>
      </c>
      <c r="V1969" s="81">
        <f t="shared" si="312"/>
        <v>446.15250000000003</v>
      </c>
      <c r="W1969" s="75">
        <f t="shared" si="313"/>
        <v>1312.98</v>
      </c>
      <c r="X1969" s="75">
        <f t="shared" si="314"/>
        <v>0</v>
      </c>
      <c r="Y1969" s="75">
        <f t="shared" si="315"/>
        <v>0</v>
      </c>
      <c r="Z1969" s="82">
        <f t="shared" si="316"/>
        <v>1759.1325000000002</v>
      </c>
      <c r="AA1969" s="75">
        <f t="shared" si="317"/>
        <v>0</v>
      </c>
      <c r="AB1969" s="75">
        <f t="shared" si="318"/>
        <v>0</v>
      </c>
      <c r="AC1969" s="82">
        <f t="shared" si="319"/>
        <v>0</v>
      </c>
    </row>
    <row r="1970" spans="1:29" x14ac:dyDescent="0.35">
      <c r="A1970" s="70" t="str">
        <f>'Activity rawdata'!A1969</f>
        <v>BH1435-1-384</v>
      </c>
      <c r="B1970" s="71" t="str">
        <f>'Activity rawdata'!B1969</f>
        <v>LB</v>
      </c>
      <c r="C1970" s="71" t="str">
        <f>IF('Activity rawdata'!C1969="PY","Planted",IF('Activity rawdata'!C1969="NY","Nat/Convert",IF('Activity rawdata'!C1969="NN","Nat/Nonconvert",IF('Activity rawdata'!C1969="OY","Planted"))))</f>
        <v>Planted</v>
      </c>
      <c r="D1970" s="70" t="str">
        <f>'Activity rawdata'!D1969</f>
        <v>STP2</v>
      </c>
      <c r="E1970" s="72" t="str">
        <f>'Activity rawdata'!E1969</f>
        <v>87</v>
      </c>
      <c r="F1970" s="73" t="str">
        <f>'Activity rawdata'!L1969</f>
        <v>MT2</v>
      </c>
      <c r="G1970" s="72" t="str">
        <f>'Activity rawdata'!R1969</f>
        <v>2075</v>
      </c>
      <c r="H1970" s="72" t="str">
        <f>IF('Activity rawdata'!P1969="AHTHIN1","1st Thin",IF('Activity rawdata'!P1969="AHCC","Clearcut",IF('Activity rawdata'!P1969="AHTHSMZ","SMZ Thin",IF('Activity rawdata'!P1969="AHTHIN2","2nd Thin",IF('Activity rawdata'!P1969="AFERTE","Early Fert",IF('Activity rawdata'!P1969="AFERTM","Mid Fert",IF('Activity rawdata'!P1969="AFERTL","Late Fert",  IF('Activity rawdata'!P1969="ASP","Site Prep", IF('Activity rawdata'!P1969="APLT","Plant",  IF('Activity rawdata'!P1969="ANREG","Natural Regeneration"))))))))))</f>
        <v>Clearcut</v>
      </c>
      <c r="I1970" s="74">
        <f>'Activity rawdata'!O1969</f>
        <v>129.79640000000001</v>
      </c>
      <c r="J1970" s="75">
        <f>'Activity rawdata'!N1969</f>
        <v>24</v>
      </c>
      <c r="K1970" s="75">
        <f>'Activity rawdata'!AC1969</f>
        <v>90.62</v>
      </c>
      <c r="L1970" s="75">
        <f>'Activity rawdata'!AD1969</f>
        <v>101.93</v>
      </c>
      <c r="M1970" s="76">
        <f>'Activity rawdata'!AE1969</f>
        <v>12.767248711132067</v>
      </c>
      <c r="N1970" s="83">
        <f>'Activity rawdata'!T1969+'Activity rawdata'!U1969</f>
        <v>30.78</v>
      </c>
      <c r="O1970" s="80">
        <f>'Activity rawdata'!V1969</f>
        <v>52.22</v>
      </c>
      <c r="P1970" s="80">
        <f>'Activity rawdata'!W1969</f>
        <v>0</v>
      </c>
      <c r="Q1970" s="80">
        <f>'Activity rawdata'!X1969</f>
        <v>18.18</v>
      </c>
      <c r="R1970" s="84">
        <f t="shared" si="310"/>
        <v>101.18</v>
      </c>
      <c r="S1970" s="80">
        <f>'Activity rawdata'!Z1969</f>
        <v>0</v>
      </c>
      <c r="T1970" s="80">
        <f>'Activity rawdata'!AA1969</f>
        <v>0</v>
      </c>
      <c r="U1970" s="80">
        <f t="shared" si="311"/>
        <v>0</v>
      </c>
      <c r="V1970" s="81">
        <f t="shared" si="312"/>
        <v>3995.1331920000002</v>
      </c>
      <c r="W1970" s="75">
        <f t="shared" si="313"/>
        <v>6777.9680079999998</v>
      </c>
      <c r="X1970" s="75">
        <f t="shared" si="314"/>
        <v>0</v>
      </c>
      <c r="Y1970" s="75">
        <f t="shared" si="315"/>
        <v>2359.6985520000003</v>
      </c>
      <c r="Z1970" s="82">
        <f t="shared" si="316"/>
        <v>13132.799752000001</v>
      </c>
      <c r="AA1970" s="75">
        <f t="shared" si="317"/>
        <v>0</v>
      </c>
      <c r="AB1970" s="75">
        <f t="shared" si="318"/>
        <v>0</v>
      </c>
      <c r="AC1970" s="82">
        <f t="shared" si="319"/>
        <v>0</v>
      </c>
    </row>
    <row r="1971" spans="1:29" x14ac:dyDescent="0.35">
      <c r="A1971" s="70" t="str">
        <f>'Activity rawdata'!A1970</f>
        <v>BH2061-1-356</v>
      </c>
      <c r="B1971" s="71" t="str">
        <f>'Activity rawdata'!B1970</f>
        <v>LB</v>
      </c>
      <c r="C1971" s="71" t="str">
        <f>IF('Activity rawdata'!C1970="PY","Planted",IF('Activity rawdata'!C1970="NY","Nat/Convert",IF('Activity rawdata'!C1970="NN","Nat/Nonconvert",IF('Activity rawdata'!C1970="OY","Planted"))))</f>
        <v>Planted</v>
      </c>
      <c r="D1971" s="70" t="str">
        <f>'Activity rawdata'!D1970</f>
        <v>STP2</v>
      </c>
      <c r="E1971" s="72" t="str">
        <f>'Activity rawdata'!E1970</f>
        <v>92</v>
      </c>
      <c r="F1971" s="73" t="str">
        <f>'Activity rawdata'!L1970</f>
        <v>MT2</v>
      </c>
      <c r="G1971" s="72" t="str">
        <f>'Activity rawdata'!R1970</f>
        <v>2075</v>
      </c>
      <c r="H1971" s="72" t="str">
        <f>IF('Activity rawdata'!P1970="AHTHIN1","1st Thin",IF('Activity rawdata'!P1970="AHCC","Clearcut",IF('Activity rawdata'!P1970="AHTHSMZ","SMZ Thin",IF('Activity rawdata'!P1970="AHTHIN2","2nd Thin",IF('Activity rawdata'!P1970="AFERTE","Early Fert",IF('Activity rawdata'!P1970="AFERTM","Mid Fert",IF('Activity rawdata'!P1970="AFERTL","Late Fert",  IF('Activity rawdata'!P1970="ASP","Site Prep", IF('Activity rawdata'!P1970="APLT","Plant",  IF('Activity rawdata'!P1970="ANREG","Natural Regeneration"))))))))))</f>
        <v>Clearcut</v>
      </c>
      <c r="I1971" s="74">
        <f>'Activity rawdata'!O1970</f>
        <v>72.86</v>
      </c>
      <c r="J1971" s="75">
        <f>'Activity rawdata'!N1970</f>
        <v>24</v>
      </c>
      <c r="K1971" s="75">
        <f>'Activity rawdata'!AC1970</f>
        <v>90.31</v>
      </c>
      <c r="L1971" s="75">
        <f>'Activity rawdata'!AD1970</f>
        <v>95.88</v>
      </c>
      <c r="M1971" s="76">
        <f>'Activity rawdata'!AE1970</f>
        <v>13.141356902408461</v>
      </c>
      <c r="N1971" s="83">
        <f>'Activity rawdata'!T1970+'Activity rawdata'!U1970</f>
        <v>36.53</v>
      </c>
      <c r="O1971" s="80">
        <f>'Activity rawdata'!V1970</f>
        <v>46.54</v>
      </c>
      <c r="P1971" s="80">
        <f>'Activity rawdata'!W1970</f>
        <v>0</v>
      </c>
      <c r="Q1971" s="80">
        <f>'Activity rawdata'!X1970</f>
        <v>24.84</v>
      </c>
      <c r="R1971" s="84">
        <f t="shared" si="310"/>
        <v>107.91</v>
      </c>
      <c r="S1971" s="80">
        <f>'Activity rawdata'!Z1970</f>
        <v>0</v>
      </c>
      <c r="T1971" s="80">
        <f>'Activity rawdata'!AA1970</f>
        <v>0</v>
      </c>
      <c r="U1971" s="80">
        <f t="shared" si="311"/>
        <v>0</v>
      </c>
      <c r="V1971" s="81">
        <f t="shared" si="312"/>
        <v>2661.5758000000001</v>
      </c>
      <c r="W1971" s="75">
        <f t="shared" si="313"/>
        <v>3390.9043999999999</v>
      </c>
      <c r="X1971" s="75">
        <f t="shared" si="314"/>
        <v>0</v>
      </c>
      <c r="Y1971" s="75">
        <f t="shared" si="315"/>
        <v>1809.8424</v>
      </c>
      <c r="Z1971" s="82">
        <f t="shared" si="316"/>
        <v>7862.3225999999995</v>
      </c>
      <c r="AA1971" s="75">
        <f t="shared" si="317"/>
        <v>0</v>
      </c>
      <c r="AB1971" s="75">
        <f t="shared" si="318"/>
        <v>0</v>
      </c>
      <c r="AC1971" s="82">
        <f t="shared" si="319"/>
        <v>0</v>
      </c>
    </row>
    <row r="1972" spans="1:29" x14ac:dyDescent="0.35">
      <c r="A1972" s="70" t="str">
        <f>'Activity rawdata'!A1971</f>
        <v>BH5145-1-341</v>
      </c>
      <c r="B1972" s="71" t="str">
        <f>'Activity rawdata'!B1971</f>
        <v>LB</v>
      </c>
      <c r="C1972" s="71" t="str">
        <f>IF('Activity rawdata'!C1971="PY","Planted",IF('Activity rawdata'!C1971="NY","Nat/Convert",IF('Activity rawdata'!C1971="NN","Nat/Nonconvert",IF('Activity rawdata'!C1971="OY","Planted"))))</f>
        <v>Planted</v>
      </c>
      <c r="D1972" s="70" t="str">
        <f>'Activity rawdata'!D1971</f>
        <v>STP2</v>
      </c>
      <c r="E1972" s="72" t="str">
        <f>'Activity rawdata'!E1971</f>
        <v>85</v>
      </c>
      <c r="F1972" s="73" t="str">
        <f>'Activity rawdata'!L1971</f>
        <v>MT2</v>
      </c>
      <c r="G1972" s="72" t="str">
        <f>'Activity rawdata'!R1971</f>
        <v>2075</v>
      </c>
      <c r="H1972" s="72" t="str">
        <f>IF('Activity rawdata'!P1971="AHTHIN1","1st Thin",IF('Activity rawdata'!P1971="AHCC","Clearcut",IF('Activity rawdata'!P1971="AHTHSMZ","SMZ Thin",IF('Activity rawdata'!P1971="AHTHIN2","2nd Thin",IF('Activity rawdata'!P1971="AFERTE","Early Fert",IF('Activity rawdata'!P1971="AFERTM","Mid Fert",IF('Activity rawdata'!P1971="AFERTL","Late Fert",  IF('Activity rawdata'!P1971="ASP","Site Prep", IF('Activity rawdata'!P1971="APLT","Plant",  IF('Activity rawdata'!P1971="ANREG","Natural Regeneration"))))))))))</f>
        <v>Clearcut</v>
      </c>
      <c r="I1972" s="74">
        <f>'Activity rawdata'!O1971</f>
        <v>29.25</v>
      </c>
      <c r="J1972" s="75">
        <f>'Activity rawdata'!N1971</f>
        <v>24</v>
      </c>
      <c r="K1972" s="75">
        <f>'Activity rawdata'!AC1971</f>
        <v>84.27</v>
      </c>
      <c r="L1972" s="75">
        <f>'Activity rawdata'!AD1971</f>
        <v>111.56</v>
      </c>
      <c r="M1972" s="76">
        <f>'Activity rawdata'!AE1971</f>
        <v>11.768430476765692</v>
      </c>
      <c r="N1972" s="83">
        <f>'Activity rawdata'!T1971+'Activity rawdata'!U1971</f>
        <v>10.57</v>
      </c>
      <c r="O1972" s="80">
        <f>'Activity rawdata'!V1971</f>
        <v>67.239999999999995</v>
      </c>
      <c r="P1972" s="80">
        <f>'Activity rawdata'!W1971</f>
        <v>9.8800000000000008</v>
      </c>
      <c r="Q1972" s="80">
        <f>'Activity rawdata'!X1971</f>
        <v>0</v>
      </c>
      <c r="R1972" s="84">
        <f t="shared" si="310"/>
        <v>87.69</v>
      </c>
      <c r="S1972" s="80">
        <f>'Activity rawdata'!Z1971</f>
        <v>0</v>
      </c>
      <c r="T1972" s="80">
        <f>'Activity rawdata'!AA1971</f>
        <v>0</v>
      </c>
      <c r="U1972" s="80">
        <f t="shared" si="311"/>
        <v>0</v>
      </c>
      <c r="V1972" s="81">
        <f t="shared" si="312"/>
        <v>309.17250000000001</v>
      </c>
      <c r="W1972" s="75">
        <f t="shared" si="313"/>
        <v>1966.7699999999998</v>
      </c>
      <c r="X1972" s="75">
        <f t="shared" si="314"/>
        <v>288.99</v>
      </c>
      <c r="Y1972" s="75">
        <f t="shared" si="315"/>
        <v>0</v>
      </c>
      <c r="Z1972" s="82">
        <f t="shared" si="316"/>
        <v>2564.9324999999999</v>
      </c>
      <c r="AA1972" s="75">
        <f t="shared" si="317"/>
        <v>0</v>
      </c>
      <c r="AB1972" s="75">
        <f t="shared" si="318"/>
        <v>0</v>
      </c>
      <c r="AC1972" s="82">
        <f t="shared" si="319"/>
        <v>0</v>
      </c>
    </row>
    <row r="1973" spans="1:29" x14ac:dyDescent="0.35">
      <c r="A1973" s="70" t="str">
        <f>'Activity rawdata'!A1972</f>
        <v>BH5186-1-187</v>
      </c>
      <c r="B1973" s="71" t="str">
        <f>'Activity rawdata'!B1972</f>
        <v>LB</v>
      </c>
      <c r="C1973" s="71" t="str">
        <f>IF('Activity rawdata'!C1972="PY","Planted",IF('Activity rawdata'!C1972="NY","Nat/Convert",IF('Activity rawdata'!C1972="NN","Nat/Nonconvert",IF('Activity rawdata'!C1972="OY","Planted"))))</f>
        <v>Planted</v>
      </c>
      <c r="D1973" s="70" t="str">
        <f>'Activity rawdata'!D1972</f>
        <v>STP2</v>
      </c>
      <c r="E1973" s="72" t="str">
        <f>'Activity rawdata'!E1972</f>
        <v>85</v>
      </c>
      <c r="F1973" s="73" t="str">
        <f>'Activity rawdata'!L1972</f>
        <v>MT2</v>
      </c>
      <c r="G1973" s="72" t="str">
        <f>'Activity rawdata'!R1972</f>
        <v>2075</v>
      </c>
      <c r="H1973" s="72" t="str">
        <f>IF('Activity rawdata'!P1972="AHTHIN1","1st Thin",IF('Activity rawdata'!P1972="AHCC","Clearcut",IF('Activity rawdata'!P1972="AHTHSMZ","SMZ Thin",IF('Activity rawdata'!P1972="AHTHIN2","2nd Thin",IF('Activity rawdata'!P1972="AFERTE","Early Fert",IF('Activity rawdata'!P1972="AFERTM","Mid Fert",IF('Activity rawdata'!P1972="AFERTL","Late Fert",  IF('Activity rawdata'!P1972="ASP","Site Prep", IF('Activity rawdata'!P1972="APLT","Plant",  IF('Activity rawdata'!P1972="ANREG","Natural Regeneration"))))))))))</f>
        <v>Clearcut</v>
      </c>
      <c r="I1973" s="74">
        <f>'Activity rawdata'!O1972</f>
        <v>10.71</v>
      </c>
      <c r="J1973" s="75">
        <f>'Activity rawdata'!N1972</f>
        <v>26</v>
      </c>
      <c r="K1973" s="75">
        <f>'Activity rawdata'!AC1972</f>
        <v>93.98</v>
      </c>
      <c r="L1973" s="75">
        <f>'Activity rawdata'!AD1972</f>
        <v>106.73</v>
      </c>
      <c r="M1973" s="76">
        <f>'Activity rawdata'!AE1972</f>
        <v>12.706056070815709</v>
      </c>
      <c r="N1973" s="83">
        <f>'Activity rawdata'!T1972+'Activity rawdata'!U1972</f>
        <v>14.01</v>
      </c>
      <c r="O1973" s="80">
        <f>'Activity rawdata'!V1972</f>
        <v>57.13</v>
      </c>
      <c r="P1973" s="80">
        <f>'Activity rawdata'!W1972</f>
        <v>35.68</v>
      </c>
      <c r="Q1973" s="80">
        <f>'Activity rawdata'!X1972</f>
        <v>0</v>
      </c>
      <c r="R1973" s="84">
        <f t="shared" si="310"/>
        <v>106.82</v>
      </c>
      <c r="S1973" s="80">
        <f>'Activity rawdata'!Z1972</f>
        <v>0</v>
      </c>
      <c r="T1973" s="80">
        <f>'Activity rawdata'!AA1972</f>
        <v>0</v>
      </c>
      <c r="U1973" s="80">
        <f t="shared" si="311"/>
        <v>0</v>
      </c>
      <c r="V1973" s="81">
        <f t="shared" si="312"/>
        <v>150.0471</v>
      </c>
      <c r="W1973" s="75">
        <f t="shared" si="313"/>
        <v>611.86230000000012</v>
      </c>
      <c r="X1973" s="75">
        <f t="shared" si="314"/>
        <v>382.13280000000003</v>
      </c>
      <c r="Y1973" s="75">
        <f t="shared" si="315"/>
        <v>0</v>
      </c>
      <c r="Z1973" s="82">
        <f t="shared" si="316"/>
        <v>1144.0422000000001</v>
      </c>
      <c r="AA1973" s="75">
        <f t="shared" si="317"/>
        <v>0</v>
      </c>
      <c r="AB1973" s="75">
        <f t="shared" si="318"/>
        <v>0</v>
      </c>
      <c r="AC1973" s="82">
        <f t="shared" si="319"/>
        <v>0</v>
      </c>
    </row>
    <row r="1974" spans="1:29" x14ac:dyDescent="0.35">
      <c r="A1974" s="70" t="str">
        <f>'Activity rawdata'!A1973</f>
        <v>BH5186-1-186</v>
      </c>
      <c r="B1974" s="71" t="str">
        <f>'Activity rawdata'!B1973</f>
        <v>LB</v>
      </c>
      <c r="C1974" s="71" t="str">
        <f>IF('Activity rawdata'!C1973="PY","Planted",IF('Activity rawdata'!C1973="NY","Nat/Convert",IF('Activity rawdata'!C1973="NN","Nat/Nonconvert",IF('Activity rawdata'!C1973="OY","Planted"))))</f>
        <v>Planted</v>
      </c>
      <c r="D1974" s="70" t="str">
        <f>'Activity rawdata'!D1973</f>
        <v>STP2</v>
      </c>
      <c r="E1974" s="72" t="str">
        <f>'Activity rawdata'!E1973</f>
        <v>83</v>
      </c>
      <c r="F1974" s="73" t="str">
        <f>'Activity rawdata'!L1973</f>
        <v>MT2</v>
      </c>
      <c r="G1974" s="72" t="str">
        <f>'Activity rawdata'!R1973</f>
        <v>2075</v>
      </c>
      <c r="H1974" s="72" t="str">
        <f>IF('Activity rawdata'!P1973="AHTHIN1","1st Thin",IF('Activity rawdata'!P1973="AHCC","Clearcut",IF('Activity rawdata'!P1973="AHTHSMZ","SMZ Thin",IF('Activity rawdata'!P1973="AHTHIN2","2nd Thin",IF('Activity rawdata'!P1973="AFERTE","Early Fert",IF('Activity rawdata'!P1973="AFERTM","Mid Fert",IF('Activity rawdata'!P1973="AFERTL","Late Fert",  IF('Activity rawdata'!P1973="ASP","Site Prep", IF('Activity rawdata'!P1973="APLT","Plant",  IF('Activity rawdata'!P1973="ANREG","Natural Regeneration"))))))))))</f>
        <v>Clearcut</v>
      </c>
      <c r="I1974" s="74">
        <f>'Activity rawdata'!O1973</f>
        <v>82.73</v>
      </c>
      <c r="J1974" s="75">
        <f>'Activity rawdata'!N1973</f>
        <v>25</v>
      </c>
      <c r="K1974" s="75">
        <f>'Activity rawdata'!AC1973</f>
        <v>90.82</v>
      </c>
      <c r="L1974" s="75">
        <f>'Activity rawdata'!AD1973</f>
        <v>115.43</v>
      </c>
      <c r="M1974" s="76">
        <f>'Activity rawdata'!AE1973</f>
        <v>12.010682948008206</v>
      </c>
      <c r="N1974" s="83">
        <f>'Activity rawdata'!T1973+'Activity rawdata'!U1973</f>
        <v>11.37</v>
      </c>
      <c r="O1974" s="80">
        <f>'Activity rawdata'!V1973</f>
        <v>64.12</v>
      </c>
      <c r="P1974" s="80">
        <f>'Activity rawdata'!W1973</f>
        <v>17</v>
      </c>
      <c r="Q1974" s="80">
        <f>'Activity rawdata'!X1973</f>
        <v>0</v>
      </c>
      <c r="R1974" s="84">
        <f t="shared" si="310"/>
        <v>92.490000000000009</v>
      </c>
      <c r="S1974" s="80">
        <f>'Activity rawdata'!Z1973</f>
        <v>0</v>
      </c>
      <c r="T1974" s="80">
        <f>'Activity rawdata'!AA1973</f>
        <v>0</v>
      </c>
      <c r="U1974" s="80">
        <f t="shared" si="311"/>
        <v>0</v>
      </c>
      <c r="V1974" s="81">
        <f t="shared" si="312"/>
        <v>940.64009999999996</v>
      </c>
      <c r="W1974" s="75">
        <f t="shared" si="313"/>
        <v>5304.6476000000002</v>
      </c>
      <c r="X1974" s="75">
        <f t="shared" si="314"/>
        <v>1406.41</v>
      </c>
      <c r="Y1974" s="75">
        <f t="shared" si="315"/>
        <v>0</v>
      </c>
      <c r="Z1974" s="82">
        <f t="shared" si="316"/>
        <v>7651.6976999999997</v>
      </c>
      <c r="AA1974" s="75">
        <f t="shared" si="317"/>
        <v>0</v>
      </c>
      <c r="AB1974" s="75">
        <f t="shared" si="318"/>
        <v>0</v>
      </c>
      <c r="AC1974" s="82">
        <f t="shared" si="319"/>
        <v>0</v>
      </c>
    </row>
    <row r="1975" spans="1:29" x14ac:dyDescent="0.35">
      <c r="A1975" s="70" t="str">
        <f>'Activity rawdata'!A1974</f>
        <v>BH6125-1-320</v>
      </c>
      <c r="B1975" s="71" t="str">
        <f>'Activity rawdata'!B1974</f>
        <v>LB</v>
      </c>
      <c r="C1975" s="71" t="str">
        <f>IF('Activity rawdata'!C1974="PY","Planted",IF('Activity rawdata'!C1974="NY","Nat/Convert",IF('Activity rawdata'!C1974="NN","Nat/Nonconvert",IF('Activity rawdata'!C1974="OY","Planted"))))</f>
        <v>Planted</v>
      </c>
      <c r="D1975" s="70" t="str">
        <f>'Activity rawdata'!D1974</f>
        <v>STP2</v>
      </c>
      <c r="E1975" s="72" t="str">
        <f>'Activity rawdata'!E1974</f>
        <v>79</v>
      </c>
      <c r="F1975" s="73" t="str">
        <f>'Activity rawdata'!L1974</f>
        <v>MT2</v>
      </c>
      <c r="G1975" s="72" t="str">
        <f>'Activity rawdata'!R1974</f>
        <v>2075</v>
      </c>
      <c r="H1975" s="72" t="str">
        <f>IF('Activity rawdata'!P1974="AHTHIN1","1st Thin",IF('Activity rawdata'!P1974="AHCC","Clearcut",IF('Activity rawdata'!P1974="AHTHSMZ","SMZ Thin",IF('Activity rawdata'!P1974="AHTHIN2","2nd Thin",IF('Activity rawdata'!P1974="AFERTE","Early Fert",IF('Activity rawdata'!P1974="AFERTM","Mid Fert",IF('Activity rawdata'!P1974="AFERTL","Late Fert",  IF('Activity rawdata'!P1974="ASP","Site Prep", IF('Activity rawdata'!P1974="APLT","Plant",  IF('Activity rawdata'!P1974="ANREG","Natural Regeneration"))))))))))</f>
        <v>Clearcut</v>
      </c>
      <c r="I1975" s="74">
        <f>'Activity rawdata'!O1974</f>
        <v>61.483600000000003</v>
      </c>
      <c r="J1975" s="75">
        <f>'Activity rawdata'!N1974</f>
        <v>26</v>
      </c>
      <c r="K1975" s="75">
        <f>'Activity rawdata'!AC1974</f>
        <v>90.54</v>
      </c>
      <c r="L1975" s="75">
        <f>'Activity rawdata'!AD1974</f>
        <v>122.57</v>
      </c>
      <c r="M1975" s="76">
        <f>'Activity rawdata'!AE1974</f>
        <v>11.637627549146634</v>
      </c>
      <c r="N1975" s="83">
        <f>'Activity rawdata'!T1974+'Activity rawdata'!U1974</f>
        <v>9.98</v>
      </c>
      <c r="O1975" s="80">
        <f>'Activity rawdata'!V1974</f>
        <v>66.599999999999994</v>
      </c>
      <c r="P1975" s="80">
        <f>'Activity rawdata'!W1974</f>
        <v>9.52</v>
      </c>
      <c r="Q1975" s="80">
        <f>'Activity rawdata'!X1974</f>
        <v>0</v>
      </c>
      <c r="R1975" s="84">
        <f t="shared" si="310"/>
        <v>86.1</v>
      </c>
      <c r="S1975" s="80">
        <f>'Activity rawdata'!Z1974</f>
        <v>0</v>
      </c>
      <c r="T1975" s="80">
        <f>'Activity rawdata'!AA1974</f>
        <v>0</v>
      </c>
      <c r="U1975" s="80">
        <f t="shared" si="311"/>
        <v>0</v>
      </c>
      <c r="V1975" s="81">
        <f t="shared" si="312"/>
        <v>613.60632800000008</v>
      </c>
      <c r="W1975" s="75">
        <f t="shared" si="313"/>
        <v>4094.8077599999997</v>
      </c>
      <c r="X1975" s="75">
        <f t="shared" si="314"/>
        <v>585.32387200000005</v>
      </c>
      <c r="Y1975" s="75">
        <f t="shared" si="315"/>
        <v>0</v>
      </c>
      <c r="Z1975" s="82">
        <f t="shared" si="316"/>
        <v>5293.7379599999995</v>
      </c>
      <c r="AA1975" s="75">
        <f t="shared" si="317"/>
        <v>0</v>
      </c>
      <c r="AB1975" s="75">
        <f t="shared" si="318"/>
        <v>0</v>
      </c>
      <c r="AC1975" s="82">
        <f t="shared" si="319"/>
        <v>0</v>
      </c>
    </row>
    <row r="1976" spans="1:29" x14ac:dyDescent="0.35">
      <c r="A1976" s="70" t="str">
        <f>'Activity rawdata'!A1975</f>
        <v>BH6125-1-319</v>
      </c>
      <c r="B1976" s="71" t="str">
        <f>'Activity rawdata'!B1975</f>
        <v>LB</v>
      </c>
      <c r="C1976" s="71" t="str">
        <f>IF('Activity rawdata'!C1975="PY","Planted",IF('Activity rawdata'!C1975="NY","Nat/Convert",IF('Activity rawdata'!C1975="NN","Nat/Nonconvert",IF('Activity rawdata'!C1975="OY","Planted"))))</f>
        <v>Planted</v>
      </c>
      <c r="D1976" s="70" t="str">
        <f>'Activity rawdata'!D1975</f>
        <v>STP2</v>
      </c>
      <c r="E1976" s="72" t="str">
        <f>'Activity rawdata'!E1975</f>
        <v>79</v>
      </c>
      <c r="F1976" s="73" t="str">
        <f>'Activity rawdata'!L1975</f>
        <v>MT2</v>
      </c>
      <c r="G1976" s="72" t="str">
        <f>'Activity rawdata'!R1975</f>
        <v>2075</v>
      </c>
      <c r="H1976" s="72" t="str">
        <f>IF('Activity rawdata'!P1975="AHTHIN1","1st Thin",IF('Activity rawdata'!P1975="AHCC","Clearcut",IF('Activity rawdata'!P1975="AHTHSMZ","SMZ Thin",IF('Activity rawdata'!P1975="AHTHIN2","2nd Thin",IF('Activity rawdata'!P1975="AFERTE","Early Fert",IF('Activity rawdata'!P1975="AFERTM","Mid Fert",IF('Activity rawdata'!P1975="AFERTL","Late Fert",  IF('Activity rawdata'!P1975="ASP","Site Prep", IF('Activity rawdata'!P1975="APLT","Plant",  IF('Activity rawdata'!P1975="ANREG","Natural Regeneration"))))))))))</f>
        <v>Clearcut</v>
      </c>
      <c r="I1976" s="74">
        <f>'Activity rawdata'!O1975</f>
        <v>31.55</v>
      </c>
      <c r="J1976" s="75">
        <f>'Activity rawdata'!N1975</f>
        <v>26</v>
      </c>
      <c r="K1976" s="75">
        <f>'Activity rawdata'!AC1975</f>
        <v>90.54</v>
      </c>
      <c r="L1976" s="75">
        <f>'Activity rawdata'!AD1975</f>
        <v>122.57</v>
      </c>
      <c r="M1976" s="76">
        <f>'Activity rawdata'!AE1975</f>
        <v>11.637627549146634</v>
      </c>
      <c r="N1976" s="83">
        <f>'Activity rawdata'!T1975+'Activity rawdata'!U1975</f>
        <v>9.98</v>
      </c>
      <c r="O1976" s="80">
        <f>'Activity rawdata'!V1975</f>
        <v>66.599999999999994</v>
      </c>
      <c r="P1976" s="80">
        <f>'Activity rawdata'!W1975</f>
        <v>9.52</v>
      </c>
      <c r="Q1976" s="80">
        <f>'Activity rawdata'!X1975</f>
        <v>0</v>
      </c>
      <c r="R1976" s="84">
        <f t="shared" si="310"/>
        <v>86.1</v>
      </c>
      <c r="S1976" s="80">
        <f>'Activity rawdata'!Z1975</f>
        <v>0</v>
      </c>
      <c r="T1976" s="80">
        <f>'Activity rawdata'!AA1975</f>
        <v>0</v>
      </c>
      <c r="U1976" s="80">
        <f t="shared" si="311"/>
        <v>0</v>
      </c>
      <c r="V1976" s="81">
        <f t="shared" si="312"/>
        <v>314.86900000000003</v>
      </c>
      <c r="W1976" s="75">
        <f t="shared" si="313"/>
        <v>2101.23</v>
      </c>
      <c r="X1976" s="75">
        <f t="shared" si="314"/>
        <v>300.35599999999999</v>
      </c>
      <c r="Y1976" s="75">
        <f t="shared" si="315"/>
        <v>0</v>
      </c>
      <c r="Z1976" s="82">
        <f t="shared" si="316"/>
        <v>2716.4549999999999</v>
      </c>
      <c r="AA1976" s="75">
        <f t="shared" si="317"/>
        <v>0</v>
      </c>
      <c r="AB1976" s="75">
        <f t="shared" si="318"/>
        <v>0</v>
      </c>
      <c r="AC1976" s="82">
        <f t="shared" si="319"/>
        <v>0</v>
      </c>
    </row>
    <row r="1977" spans="1:29" x14ac:dyDescent="0.35">
      <c r="A1977" s="70" t="str">
        <f>'Activity rawdata'!A1976</f>
        <v>BH6125-1-304</v>
      </c>
      <c r="B1977" s="71" t="str">
        <f>'Activity rawdata'!B1976</f>
        <v>LB</v>
      </c>
      <c r="C1977" s="71" t="str">
        <f>IF('Activity rawdata'!C1976="PY","Planted",IF('Activity rawdata'!C1976="NY","Nat/Convert",IF('Activity rawdata'!C1976="NN","Nat/Nonconvert",IF('Activity rawdata'!C1976="OY","Planted"))))</f>
        <v>Planted</v>
      </c>
      <c r="D1977" s="70" t="str">
        <f>'Activity rawdata'!D1976</f>
        <v>STP2</v>
      </c>
      <c r="E1977" s="72" t="str">
        <f>'Activity rawdata'!E1976</f>
        <v>79</v>
      </c>
      <c r="F1977" s="73" t="str">
        <f>'Activity rawdata'!L1976</f>
        <v>MT2</v>
      </c>
      <c r="G1977" s="72" t="str">
        <f>'Activity rawdata'!R1976</f>
        <v>2075</v>
      </c>
      <c r="H1977" s="72" t="str">
        <f>IF('Activity rawdata'!P1976="AHTHIN1","1st Thin",IF('Activity rawdata'!P1976="AHCC","Clearcut",IF('Activity rawdata'!P1976="AHTHSMZ","SMZ Thin",IF('Activity rawdata'!P1976="AHTHIN2","2nd Thin",IF('Activity rawdata'!P1976="AFERTE","Early Fert",IF('Activity rawdata'!P1976="AFERTM","Mid Fert",IF('Activity rawdata'!P1976="AFERTL","Late Fert",  IF('Activity rawdata'!P1976="ASP","Site Prep", IF('Activity rawdata'!P1976="APLT","Plant",  IF('Activity rawdata'!P1976="ANREG","Natural Regeneration"))))))))))</f>
        <v>Clearcut</v>
      </c>
      <c r="I1977" s="74">
        <f>'Activity rawdata'!O1976</f>
        <v>42.96</v>
      </c>
      <c r="J1977" s="75">
        <f>'Activity rawdata'!N1976</f>
        <v>26</v>
      </c>
      <c r="K1977" s="75">
        <f>'Activity rawdata'!AC1976</f>
        <v>90.54</v>
      </c>
      <c r="L1977" s="75">
        <f>'Activity rawdata'!AD1976</f>
        <v>122.57</v>
      </c>
      <c r="M1977" s="76">
        <f>'Activity rawdata'!AE1976</f>
        <v>11.637627549146634</v>
      </c>
      <c r="N1977" s="83">
        <f>'Activity rawdata'!T1976+'Activity rawdata'!U1976</f>
        <v>9.98</v>
      </c>
      <c r="O1977" s="80">
        <f>'Activity rawdata'!V1976</f>
        <v>66.599999999999994</v>
      </c>
      <c r="P1977" s="80">
        <f>'Activity rawdata'!W1976</f>
        <v>9.52</v>
      </c>
      <c r="Q1977" s="80">
        <f>'Activity rawdata'!X1976</f>
        <v>0</v>
      </c>
      <c r="R1977" s="84">
        <f t="shared" si="310"/>
        <v>86.1</v>
      </c>
      <c r="S1977" s="80">
        <f>'Activity rawdata'!Z1976</f>
        <v>0</v>
      </c>
      <c r="T1977" s="80">
        <f>'Activity rawdata'!AA1976</f>
        <v>0</v>
      </c>
      <c r="U1977" s="80">
        <f t="shared" si="311"/>
        <v>0</v>
      </c>
      <c r="V1977" s="81">
        <f t="shared" si="312"/>
        <v>428.74080000000004</v>
      </c>
      <c r="W1977" s="75">
        <f t="shared" si="313"/>
        <v>2861.136</v>
      </c>
      <c r="X1977" s="75">
        <f t="shared" si="314"/>
        <v>408.97919999999999</v>
      </c>
      <c r="Y1977" s="75">
        <f t="shared" si="315"/>
        <v>0</v>
      </c>
      <c r="Z1977" s="82">
        <f t="shared" si="316"/>
        <v>3698.8559999999998</v>
      </c>
      <c r="AA1977" s="75">
        <f t="shared" si="317"/>
        <v>0</v>
      </c>
      <c r="AB1977" s="75">
        <f t="shared" si="318"/>
        <v>0</v>
      </c>
      <c r="AC1977" s="82">
        <f t="shared" si="319"/>
        <v>0</v>
      </c>
    </row>
    <row r="1978" spans="1:29" x14ac:dyDescent="0.35">
      <c r="A1978" s="70" t="str">
        <f>'Activity rawdata'!A1977</f>
        <v>BH6125-1-305</v>
      </c>
      <c r="B1978" s="71" t="str">
        <f>'Activity rawdata'!B1977</f>
        <v>LB</v>
      </c>
      <c r="C1978" s="71" t="str">
        <f>IF('Activity rawdata'!C1977="PY","Planted",IF('Activity rawdata'!C1977="NY","Nat/Convert",IF('Activity rawdata'!C1977="NN","Nat/Nonconvert",IF('Activity rawdata'!C1977="OY","Planted"))))</f>
        <v>Planted</v>
      </c>
      <c r="D1978" s="70" t="str">
        <f>'Activity rawdata'!D1977</f>
        <v>STP2</v>
      </c>
      <c r="E1978" s="72" t="str">
        <f>'Activity rawdata'!E1977</f>
        <v>80</v>
      </c>
      <c r="F1978" s="73" t="str">
        <f>'Activity rawdata'!L1977</f>
        <v>MT2</v>
      </c>
      <c r="G1978" s="72" t="str">
        <f>'Activity rawdata'!R1977</f>
        <v>2075</v>
      </c>
      <c r="H1978" s="72" t="str">
        <f>IF('Activity rawdata'!P1977="AHTHIN1","1st Thin",IF('Activity rawdata'!P1977="AHCC","Clearcut",IF('Activity rawdata'!P1977="AHTHSMZ","SMZ Thin",IF('Activity rawdata'!P1977="AHTHIN2","2nd Thin",IF('Activity rawdata'!P1977="AFERTE","Early Fert",IF('Activity rawdata'!P1977="AFERTM","Mid Fert",IF('Activity rawdata'!P1977="AFERTL","Late Fert",  IF('Activity rawdata'!P1977="ASP","Site Prep", IF('Activity rawdata'!P1977="APLT","Plant",  IF('Activity rawdata'!P1977="ANREG","Natural Regeneration"))))))))))</f>
        <v>Clearcut</v>
      </c>
      <c r="I1978" s="74">
        <f>'Activity rawdata'!O1977</f>
        <v>31.68</v>
      </c>
      <c r="J1978" s="75">
        <f>'Activity rawdata'!N1977</f>
        <v>26</v>
      </c>
      <c r="K1978" s="75">
        <f>'Activity rawdata'!AC1977</f>
        <v>94.18</v>
      </c>
      <c r="L1978" s="75">
        <f>'Activity rawdata'!AD1977</f>
        <v>115.25</v>
      </c>
      <c r="M1978" s="76">
        <f>'Activity rawdata'!AE1977</f>
        <v>12.240387815676476</v>
      </c>
      <c r="N1978" s="83">
        <f>'Activity rawdata'!T1977+'Activity rawdata'!U1977</f>
        <v>12.79</v>
      </c>
      <c r="O1978" s="80">
        <f>'Activity rawdata'!V1977</f>
        <v>64.09</v>
      </c>
      <c r="P1978" s="80">
        <f>'Activity rawdata'!W1977</f>
        <v>22.74</v>
      </c>
      <c r="Q1978" s="80">
        <f>'Activity rawdata'!X1977</f>
        <v>0</v>
      </c>
      <c r="R1978" s="84">
        <f t="shared" si="310"/>
        <v>99.61999999999999</v>
      </c>
      <c r="S1978" s="80">
        <f>'Activity rawdata'!Z1977</f>
        <v>0</v>
      </c>
      <c r="T1978" s="80">
        <f>'Activity rawdata'!AA1977</f>
        <v>0</v>
      </c>
      <c r="U1978" s="80">
        <f t="shared" si="311"/>
        <v>0</v>
      </c>
      <c r="V1978" s="81">
        <f t="shared" si="312"/>
        <v>405.18719999999996</v>
      </c>
      <c r="W1978" s="75">
        <f t="shared" si="313"/>
        <v>2030.3712</v>
      </c>
      <c r="X1978" s="75">
        <f t="shared" si="314"/>
        <v>720.40319999999997</v>
      </c>
      <c r="Y1978" s="75">
        <f t="shared" si="315"/>
        <v>0</v>
      </c>
      <c r="Z1978" s="82">
        <f t="shared" si="316"/>
        <v>3155.9615999999996</v>
      </c>
      <c r="AA1978" s="75">
        <f t="shared" si="317"/>
        <v>0</v>
      </c>
      <c r="AB1978" s="75">
        <f t="shared" si="318"/>
        <v>0</v>
      </c>
      <c r="AC1978" s="82">
        <f t="shared" si="319"/>
        <v>0</v>
      </c>
    </row>
    <row r="1979" spans="1:29" x14ac:dyDescent="0.35">
      <c r="A1979" s="70" t="str">
        <f>'Activity rawdata'!A1978</f>
        <v>BH5186-1-182</v>
      </c>
      <c r="B1979" s="71" t="str">
        <f>'Activity rawdata'!B1978</f>
        <v>LB</v>
      </c>
      <c r="C1979" s="71" t="str">
        <f>IF('Activity rawdata'!C1978="PY","Planted",IF('Activity rawdata'!C1978="NY","Nat/Convert",IF('Activity rawdata'!C1978="NN","Nat/Nonconvert",IF('Activity rawdata'!C1978="OY","Planted"))))</f>
        <v>Planted</v>
      </c>
      <c r="D1979" s="70" t="str">
        <f>'Activity rawdata'!D1978</f>
        <v>STP2</v>
      </c>
      <c r="E1979" s="72" t="str">
        <f>'Activity rawdata'!E1978</f>
        <v>80</v>
      </c>
      <c r="F1979" s="73" t="str">
        <f>'Activity rawdata'!L1978</f>
        <v>MT2</v>
      </c>
      <c r="G1979" s="72" t="str">
        <f>'Activity rawdata'!R1978</f>
        <v>2075</v>
      </c>
      <c r="H1979" s="72" t="str">
        <f>IF('Activity rawdata'!P1978="AHTHIN1","1st Thin",IF('Activity rawdata'!P1978="AHCC","Clearcut",IF('Activity rawdata'!P1978="AHTHSMZ","SMZ Thin",IF('Activity rawdata'!P1978="AHTHIN2","2nd Thin",IF('Activity rawdata'!P1978="AFERTE","Early Fert",IF('Activity rawdata'!P1978="AFERTM","Mid Fert",IF('Activity rawdata'!P1978="AFERTL","Late Fert",  IF('Activity rawdata'!P1978="ASP","Site Prep", IF('Activity rawdata'!P1978="APLT","Plant",  IF('Activity rawdata'!P1978="ANREG","Natural Regeneration"))))))))))</f>
        <v>Clearcut</v>
      </c>
      <c r="I1979" s="74">
        <f>'Activity rawdata'!O1978</f>
        <v>11.75</v>
      </c>
      <c r="J1979" s="75">
        <f>'Activity rawdata'!N1978</f>
        <v>26</v>
      </c>
      <c r="K1979" s="75">
        <f>'Activity rawdata'!AC1978</f>
        <v>94.18</v>
      </c>
      <c r="L1979" s="75">
        <f>'Activity rawdata'!AD1978</f>
        <v>115.25</v>
      </c>
      <c r="M1979" s="76">
        <f>'Activity rawdata'!AE1978</f>
        <v>12.240387815676476</v>
      </c>
      <c r="N1979" s="83">
        <f>'Activity rawdata'!T1978+'Activity rawdata'!U1978</f>
        <v>12.79</v>
      </c>
      <c r="O1979" s="80">
        <f>'Activity rawdata'!V1978</f>
        <v>64.09</v>
      </c>
      <c r="P1979" s="80">
        <f>'Activity rawdata'!W1978</f>
        <v>22.74</v>
      </c>
      <c r="Q1979" s="80">
        <f>'Activity rawdata'!X1978</f>
        <v>0</v>
      </c>
      <c r="R1979" s="84">
        <f t="shared" si="310"/>
        <v>99.61999999999999</v>
      </c>
      <c r="S1979" s="80">
        <f>'Activity rawdata'!Z1978</f>
        <v>0</v>
      </c>
      <c r="T1979" s="80">
        <f>'Activity rawdata'!AA1978</f>
        <v>0</v>
      </c>
      <c r="U1979" s="80">
        <f t="shared" si="311"/>
        <v>0</v>
      </c>
      <c r="V1979" s="81">
        <f t="shared" si="312"/>
        <v>150.2825</v>
      </c>
      <c r="W1979" s="75">
        <f t="shared" si="313"/>
        <v>753.0575</v>
      </c>
      <c r="X1979" s="75">
        <f t="shared" si="314"/>
        <v>267.19499999999999</v>
      </c>
      <c r="Y1979" s="75">
        <f t="shared" si="315"/>
        <v>0</v>
      </c>
      <c r="Z1979" s="82">
        <f t="shared" si="316"/>
        <v>1170.5350000000001</v>
      </c>
      <c r="AA1979" s="75">
        <f t="shared" si="317"/>
        <v>0</v>
      </c>
      <c r="AB1979" s="75">
        <f t="shared" si="318"/>
        <v>0</v>
      </c>
      <c r="AC1979" s="82">
        <f t="shared" si="319"/>
        <v>0</v>
      </c>
    </row>
    <row r="1980" spans="1:29" x14ac:dyDescent="0.35">
      <c r="A1980" s="70" t="str">
        <f>'Activity rawdata'!A1979</f>
        <v>BH5186-1-180</v>
      </c>
      <c r="B1980" s="71" t="str">
        <f>'Activity rawdata'!B1979</f>
        <v>LB</v>
      </c>
      <c r="C1980" s="71" t="str">
        <f>IF('Activity rawdata'!C1979="PY","Planted",IF('Activity rawdata'!C1979="NY","Nat/Convert",IF('Activity rawdata'!C1979="NN","Nat/Nonconvert",IF('Activity rawdata'!C1979="OY","Planted"))))</f>
        <v>Planted</v>
      </c>
      <c r="D1980" s="70" t="str">
        <f>'Activity rawdata'!D1979</f>
        <v>STP2</v>
      </c>
      <c r="E1980" s="72" t="str">
        <f>'Activity rawdata'!E1979</f>
        <v>80</v>
      </c>
      <c r="F1980" s="73" t="str">
        <f>'Activity rawdata'!L1979</f>
        <v>MT2</v>
      </c>
      <c r="G1980" s="72" t="str">
        <f>'Activity rawdata'!R1979</f>
        <v>2075</v>
      </c>
      <c r="H1980" s="72" t="str">
        <f>IF('Activity rawdata'!P1979="AHTHIN1","1st Thin",IF('Activity rawdata'!P1979="AHCC","Clearcut",IF('Activity rawdata'!P1979="AHTHSMZ","SMZ Thin",IF('Activity rawdata'!P1979="AHTHIN2","2nd Thin",IF('Activity rawdata'!P1979="AFERTE","Early Fert",IF('Activity rawdata'!P1979="AFERTM","Mid Fert",IF('Activity rawdata'!P1979="AFERTL","Late Fert",  IF('Activity rawdata'!P1979="ASP","Site Prep", IF('Activity rawdata'!P1979="APLT","Plant",  IF('Activity rawdata'!P1979="ANREG","Natural Regeneration"))))))))))</f>
        <v>Clearcut</v>
      </c>
      <c r="I1980" s="74">
        <f>'Activity rawdata'!O1979</f>
        <v>16.78</v>
      </c>
      <c r="J1980" s="75">
        <f>'Activity rawdata'!N1979</f>
        <v>26</v>
      </c>
      <c r="K1980" s="75">
        <f>'Activity rawdata'!AC1979</f>
        <v>94.18</v>
      </c>
      <c r="L1980" s="75">
        <f>'Activity rawdata'!AD1979</f>
        <v>115.25</v>
      </c>
      <c r="M1980" s="76">
        <f>'Activity rawdata'!AE1979</f>
        <v>12.240387815676476</v>
      </c>
      <c r="N1980" s="83">
        <f>'Activity rawdata'!T1979+'Activity rawdata'!U1979</f>
        <v>12.79</v>
      </c>
      <c r="O1980" s="80">
        <f>'Activity rawdata'!V1979</f>
        <v>64.09</v>
      </c>
      <c r="P1980" s="80">
        <f>'Activity rawdata'!W1979</f>
        <v>22.74</v>
      </c>
      <c r="Q1980" s="80">
        <f>'Activity rawdata'!X1979</f>
        <v>0</v>
      </c>
      <c r="R1980" s="84">
        <f t="shared" si="310"/>
        <v>99.61999999999999</v>
      </c>
      <c r="S1980" s="80">
        <f>'Activity rawdata'!Z1979</f>
        <v>0</v>
      </c>
      <c r="T1980" s="80">
        <f>'Activity rawdata'!AA1979</f>
        <v>0</v>
      </c>
      <c r="U1980" s="80">
        <f t="shared" si="311"/>
        <v>0</v>
      </c>
      <c r="V1980" s="81">
        <f t="shared" si="312"/>
        <v>214.61619999999999</v>
      </c>
      <c r="W1980" s="75">
        <f t="shared" si="313"/>
        <v>1075.4302000000002</v>
      </c>
      <c r="X1980" s="75">
        <f t="shared" si="314"/>
        <v>381.5772</v>
      </c>
      <c r="Y1980" s="75">
        <f t="shared" si="315"/>
        <v>0</v>
      </c>
      <c r="Z1980" s="82">
        <f t="shared" si="316"/>
        <v>1671.6236000000001</v>
      </c>
      <c r="AA1980" s="75">
        <f t="shared" si="317"/>
        <v>0</v>
      </c>
      <c r="AB1980" s="75">
        <f t="shared" si="318"/>
        <v>0</v>
      </c>
      <c r="AC1980" s="82">
        <f t="shared" si="319"/>
        <v>0</v>
      </c>
    </row>
    <row r="1981" spans="1:29" x14ac:dyDescent="0.35">
      <c r="A1981" s="70" t="str">
        <f>'Activity rawdata'!A1980</f>
        <v>BH5186-1-177</v>
      </c>
      <c r="B1981" s="71" t="str">
        <f>'Activity rawdata'!B1980</f>
        <v>LB</v>
      </c>
      <c r="C1981" s="71" t="str">
        <f>IF('Activity rawdata'!C1980="PY","Planted",IF('Activity rawdata'!C1980="NY","Nat/Convert",IF('Activity rawdata'!C1980="NN","Nat/Nonconvert",IF('Activity rawdata'!C1980="OY","Planted"))))</f>
        <v>Planted</v>
      </c>
      <c r="D1981" s="70" t="str">
        <f>'Activity rawdata'!D1980</f>
        <v>STP2</v>
      </c>
      <c r="E1981" s="72" t="str">
        <f>'Activity rawdata'!E1980</f>
        <v>80</v>
      </c>
      <c r="F1981" s="73" t="str">
        <f>'Activity rawdata'!L1980</f>
        <v>MT2</v>
      </c>
      <c r="G1981" s="72" t="str">
        <f>'Activity rawdata'!R1980</f>
        <v>2075</v>
      </c>
      <c r="H1981" s="72" t="str">
        <f>IF('Activity rawdata'!P1980="AHTHIN1","1st Thin",IF('Activity rawdata'!P1980="AHCC","Clearcut",IF('Activity rawdata'!P1980="AHTHSMZ","SMZ Thin",IF('Activity rawdata'!P1980="AHTHIN2","2nd Thin",IF('Activity rawdata'!P1980="AFERTE","Early Fert",IF('Activity rawdata'!P1980="AFERTM","Mid Fert",IF('Activity rawdata'!P1980="AFERTL","Late Fert",  IF('Activity rawdata'!P1980="ASP","Site Prep", IF('Activity rawdata'!P1980="APLT","Plant",  IF('Activity rawdata'!P1980="ANREG","Natural Regeneration"))))))))))</f>
        <v>Clearcut</v>
      </c>
      <c r="I1981" s="74">
        <f>'Activity rawdata'!O1980</f>
        <v>42.11</v>
      </c>
      <c r="J1981" s="75">
        <f>'Activity rawdata'!N1980</f>
        <v>26</v>
      </c>
      <c r="K1981" s="75">
        <f>'Activity rawdata'!AC1980</f>
        <v>94.18</v>
      </c>
      <c r="L1981" s="75">
        <f>'Activity rawdata'!AD1980</f>
        <v>115.25</v>
      </c>
      <c r="M1981" s="76">
        <f>'Activity rawdata'!AE1980</f>
        <v>12.240387815676476</v>
      </c>
      <c r="N1981" s="83">
        <f>'Activity rawdata'!T1980+'Activity rawdata'!U1980</f>
        <v>12.79</v>
      </c>
      <c r="O1981" s="80">
        <f>'Activity rawdata'!V1980</f>
        <v>64.09</v>
      </c>
      <c r="P1981" s="80">
        <f>'Activity rawdata'!W1980</f>
        <v>22.74</v>
      </c>
      <c r="Q1981" s="80">
        <f>'Activity rawdata'!X1980</f>
        <v>0</v>
      </c>
      <c r="R1981" s="84">
        <f t="shared" si="310"/>
        <v>99.61999999999999</v>
      </c>
      <c r="S1981" s="80">
        <f>'Activity rawdata'!Z1980</f>
        <v>0</v>
      </c>
      <c r="T1981" s="80">
        <f>'Activity rawdata'!AA1980</f>
        <v>0</v>
      </c>
      <c r="U1981" s="80">
        <f t="shared" si="311"/>
        <v>0</v>
      </c>
      <c r="V1981" s="81">
        <f t="shared" si="312"/>
        <v>538.5868999999999</v>
      </c>
      <c r="W1981" s="75">
        <f t="shared" si="313"/>
        <v>2698.8299000000002</v>
      </c>
      <c r="X1981" s="75">
        <f t="shared" si="314"/>
        <v>957.58139999999992</v>
      </c>
      <c r="Y1981" s="75">
        <f t="shared" si="315"/>
        <v>0</v>
      </c>
      <c r="Z1981" s="82">
        <f t="shared" si="316"/>
        <v>4194.9982</v>
      </c>
      <c r="AA1981" s="75">
        <f t="shared" si="317"/>
        <v>0</v>
      </c>
      <c r="AB1981" s="75">
        <f t="shared" si="318"/>
        <v>0</v>
      </c>
      <c r="AC1981" s="82">
        <f t="shared" si="319"/>
        <v>0</v>
      </c>
    </row>
    <row r="1982" spans="1:29" x14ac:dyDescent="0.35">
      <c r="A1982" s="70" t="str">
        <f>'Activity rawdata'!A1981</f>
        <v>BH2046-1-385</v>
      </c>
      <c r="B1982" s="71" t="str">
        <f>'Activity rawdata'!B1981</f>
        <v>LB</v>
      </c>
      <c r="C1982" s="71" t="str">
        <f>IF('Activity rawdata'!C1981="PY","Planted",IF('Activity rawdata'!C1981="NY","Nat/Convert",IF('Activity rawdata'!C1981="NN","Nat/Nonconvert",IF('Activity rawdata'!C1981="OY","Planted"))))</f>
        <v>Planted</v>
      </c>
      <c r="D1982" s="70" t="str">
        <f>'Activity rawdata'!D1981</f>
        <v>STP2</v>
      </c>
      <c r="E1982" s="72" t="str">
        <f>'Activity rawdata'!E1981</f>
        <v>76</v>
      </c>
      <c r="F1982" s="73" t="str">
        <f>'Activity rawdata'!L1981</f>
        <v>MT1</v>
      </c>
      <c r="G1982" s="72" t="str">
        <f>'Activity rawdata'!R1981</f>
        <v>2075</v>
      </c>
      <c r="H1982" s="72" t="str">
        <f>IF('Activity rawdata'!P1981="AHTHIN1","1st Thin",IF('Activity rawdata'!P1981="AHCC","Clearcut",IF('Activity rawdata'!P1981="AHTHSMZ","SMZ Thin",IF('Activity rawdata'!P1981="AHTHIN2","2nd Thin",IF('Activity rawdata'!P1981="AFERTE","Early Fert",IF('Activity rawdata'!P1981="AFERTM","Mid Fert",IF('Activity rawdata'!P1981="AFERTL","Late Fert",  IF('Activity rawdata'!P1981="ASP","Site Prep", IF('Activity rawdata'!P1981="APLT","Plant",  IF('Activity rawdata'!P1981="ANREG","Natural Regeneration"))))))))))</f>
        <v>Clearcut</v>
      </c>
      <c r="I1982" s="74">
        <f>'Activity rawdata'!O1981</f>
        <v>74.47</v>
      </c>
      <c r="J1982" s="75">
        <f>'Activity rawdata'!N1981</f>
        <v>24</v>
      </c>
      <c r="K1982" s="75">
        <f>'Activity rawdata'!AC1981</f>
        <v>108.67</v>
      </c>
      <c r="L1982" s="75">
        <f>'Activity rawdata'!AD1981</f>
        <v>182.5</v>
      </c>
      <c r="M1982" s="76">
        <f>'Activity rawdata'!AE1981</f>
        <v>10.448638432971334</v>
      </c>
      <c r="N1982" s="83">
        <f>'Activity rawdata'!T1981+'Activity rawdata'!U1981</f>
        <v>17.12</v>
      </c>
      <c r="O1982" s="80">
        <f>'Activity rawdata'!V1981</f>
        <v>78.47</v>
      </c>
      <c r="P1982" s="80">
        <f>'Activity rawdata'!W1981</f>
        <v>0</v>
      </c>
      <c r="Q1982" s="80">
        <f>'Activity rawdata'!X1981</f>
        <v>0.46</v>
      </c>
      <c r="R1982" s="84">
        <f t="shared" si="310"/>
        <v>96.05</v>
      </c>
      <c r="S1982" s="80">
        <f>'Activity rawdata'!Z1981</f>
        <v>0</v>
      </c>
      <c r="T1982" s="80">
        <f>'Activity rawdata'!AA1981</f>
        <v>0</v>
      </c>
      <c r="U1982" s="80">
        <f t="shared" si="311"/>
        <v>0</v>
      </c>
      <c r="V1982" s="81">
        <f t="shared" si="312"/>
        <v>1274.9264000000001</v>
      </c>
      <c r="W1982" s="75">
        <f t="shared" si="313"/>
        <v>5843.6608999999999</v>
      </c>
      <c r="X1982" s="75">
        <f t="shared" si="314"/>
        <v>0</v>
      </c>
      <c r="Y1982" s="75">
        <f t="shared" si="315"/>
        <v>34.2562</v>
      </c>
      <c r="Z1982" s="82">
        <f t="shared" si="316"/>
        <v>7152.8434999999999</v>
      </c>
      <c r="AA1982" s="75">
        <f t="shared" si="317"/>
        <v>0</v>
      </c>
      <c r="AB1982" s="75">
        <f t="shared" si="318"/>
        <v>0</v>
      </c>
      <c r="AC1982" s="82">
        <f t="shared" si="319"/>
        <v>0</v>
      </c>
    </row>
    <row r="1983" spans="1:29" x14ac:dyDescent="0.35">
      <c r="A1983" s="70" t="str">
        <f>'Activity rawdata'!A1982</f>
        <v>BH6112-1-382</v>
      </c>
      <c r="B1983" s="71" t="str">
        <f>'Activity rawdata'!B1982</f>
        <v>LB</v>
      </c>
      <c r="C1983" s="71" t="str">
        <f>IF('Activity rawdata'!C1982="PY","Planted",IF('Activity rawdata'!C1982="NY","Nat/Convert",IF('Activity rawdata'!C1982="NN","Nat/Nonconvert",IF('Activity rawdata'!C1982="OY","Planted"))))</f>
        <v>Planted</v>
      </c>
      <c r="D1983" s="70" t="str">
        <f>'Activity rawdata'!D1982</f>
        <v>STP2</v>
      </c>
      <c r="E1983" s="72" t="str">
        <f>'Activity rawdata'!E1982</f>
        <v>79</v>
      </c>
      <c r="F1983" s="73" t="str">
        <f>'Activity rawdata'!L1982</f>
        <v>MT1</v>
      </c>
      <c r="G1983" s="72" t="str">
        <f>'Activity rawdata'!R1982</f>
        <v>2075</v>
      </c>
      <c r="H1983" s="72" t="str">
        <f>IF('Activity rawdata'!P1982="AHTHIN1","1st Thin",IF('Activity rawdata'!P1982="AHCC","Clearcut",IF('Activity rawdata'!P1982="AHTHSMZ","SMZ Thin",IF('Activity rawdata'!P1982="AHTHIN2","2nd Thin",IF('Activity rawdata'!P1982="AFERTE","Early Fert",IF('Activity rawdata'!P1982="AFERTM","Mid Fert",IF('Activity rawdata'!P1982="AFERTL","Late Fert",  IF('Activity rawdata'!P1982="ASP","Site Prep", IF('Activity rawdata'!P1982="APLT","Plant",  IF('Activity rawdata'!P1982="ANREG","Natural Regeneration"))))))))))</f>
        <v>Clearcut</v>
      </c>
      <c r="I1983" s="74">
        <f>'Activity rawdata'!O1982</f>
        <v>68.75</v>
      </c>
      <c r="J1983" s="75">
        <f>'Activity rawdata'!N1982</f>
        <v>24</v>
      </c>
      <c r="K1983" s="75">
        <f>'Activity rawdata'!AC1982</f>
        <v>108.67</v>
      </c>
      <c r="L1983" s="75">
        <f>'Activity rawdata'!AD1982</f>
        <v>182.5</v>
      </c>
      <c r="M1983" s="76">
        <f>'Activity rawdata'!AE1982</f>
        <v>10.448638432971334</v>
      </c>
      <c r="N1983" s="83">
        <f>'Activity rawdata'!T1982+'Activity rawdata'!U1982</f>
        <v>16.440000000000001</v>
      </c>
      <c r="O1983" s="80">
        <f>'Activity rawdata'!V1982</f>
        <v>78.47</v>
      </c>
      <c r="P1983" s="80">
        <f>'Activity rawdata'!W1982</f>
        <v>1.02</v>
      </c>
      <c r="Q1983" s="80">
        <f>'Activity rawdata'!X1982</f>
        <v>0</v>
      </c>
      <c r="R1983" s="84">
        <f t="shared" si="310"/>
        <v>95.929999999999993</v>
      </c>
      <c r="S1983" s="80">
        <f>'Activity rawdata'!Z1982</f>
        <v>0</v>
      </c>
      <c r="T1983" s="80">
        <f>'Activity rawdata'!AA1982</f>
        <v>0</v>
      </c>
      <c r="U1983" s="80">
        <f t="shared" si="311"/>
        <v>0</v>
      </c>
      <c r="V1983" s="81">
        <f t="shared" si="312"/>
        <v>1130.25</v>
      </c>
      <c r="W1983" s="75">
        <f t="shared" si="313"/>
        <v>5394.8125</v>
      </c>
      <c r="X1983" s="75">
        <f t="shared" si="314"/>
        <v>70.125</v>
      </c>
      <c r="Y1983" s="75">
        <f t="shared" si="315"/>
        <v>0</v>
      </c>
      <c r="Z1983" s="82">
        <f t="shared" si="316"/>
        <v>6595.1875</v>
      </c>
      <c r="AA1983" s="75">
        <f t="shared" si="317"/>
        <v>0</v>
      </c>
      <c r="AB1983" s="75">
        <f t="shared" si="318"/>
        <v>0</v>
      </c>
      <c r="AC1983" s="82">
        <f t="shared" si="319"/>
        <v>0</v>
      </c>
    </row>
    <row r="1984" spans="1:29" x14ac:dyDescent="0.35">
      <c r="A1984" s="70" t="str">
        <f>'Activity rawdata'!A1983</f>
        <v>BH6125-1-386</v>
      </c>
      <c r="B1984" s="71" t="str">
        <f>'Activity rawdata'!B1983</f>
        <v>LB</v>
      </c>
      <c r="C1984" s="71" t="str">
        <f>IF('Activity rawdata'!C1983="PY","Planted",IF('Activity rawdata'!C1983="NY","Nat/Convert",IF('Activity rawdata'!C1983="NN","Nat/Nonconvert",IF('Activity rawdata'!C1983="OY","Planted"))))</f>
        <v>Planted</v>
      </c>
      <c r="D1984" s="70" t="str">
        <f>'Activity rawdata'!D1983</f>
        <v>STP2</v>
      </c>
      <c r="E1984" s="72" t="str">
        <f>'Activity rawdata'!E1983</f>
        <v>77</v>
      </c>
      <c r="F1984" s="73" t="str">
        <f>'Activity rawdata'!L1983</f>
        <v>MT1</v>
      </c>
      <c r="G1984" s="72" t="str">
        <f>'Activity rawdata'!R1983</f>
        <v>2075</v>
      </c>
      <c r="H1984" s="72" t="str">
        <f>IF('Activity rawdata'!P1983="AHTHIN1","1st Thin",IF('Activity rawdata'!P1983="AHCC","Clearcut",IF('Activity rawdata'!P1983="AHTHSMZ","SMZ Thin",IF('Activity rawdata'!P1983="AHTHIN2","2nd Thin",IF('Activity rawdata'!P1983="AFERTE","Early Fert",IF('Activity rawdata'!P1983="AFERTM","Mid Fert",IF('Activity rawdata'!P1983="AFERTL","Late Fert",  IF('Activity rawdata'!P1983="ASP","Site Prep", IF('Activity rawdata'!P1983="APLT","Plant",  IF('Activity rawdata'!P1983="ANREG","Natural Regeneration"))))))))))</f>
        <v>Clearcut</v>
      </c>
      <c r="I1984" s="74">
        <f>'Activity rawdata'!O1983</f>
        <v>109.57</v>
      </c>
      <c r="J1984" s="75">
        <f>'Activity rawdata'!N1983</f>
        <v>24</v>
      </c>
      <c r="K1984" s="75">
        <f>'Activity rawdata'!AC1983</f>
        <v>108.67</v>
      </c>
      <c r="L1984" s="75">
        <f>'Activity rawdata'!AD1983</f>
        <v>182.5</v>
      </c>
      <c r="M1984" s="76">
        <f>'Activity rawdata'!AE1983</f>
        <v>10.448638432971334</v>
      </c>
      <c r="N1984" s="83">
        <f>'Activity rawdata'!T1983+'Activity rawdata'!U1983</f>
        <v>16.440000000000001</v>
      </c>
      <c r="O1984" s="80">
        <f>'Activity rawdata'!V1983</f>
        <v>78.47</v>
      </c>
      <c r="P1984" s="80">
        <f>'Activity rawdata'!W1983</f>
        <v>1.02</v>
      </c>
      <c r="Q1984" s="80">
        <f>'Activity rawdata'!X1983</f>
        <v>0</v>
      </c>
      <c r="R1984" s="84">
        <f t="shared" si="310"/>
        <v>95.929999999999993</v>
      </c>
      <c r="S1984" s="80">
        <f>'Activity rawdata'!Z1983</f>
        <v>0</v>
      </c>
      <c r="T1984" s="80">
        <f>'Activity rawdata'!AA1983</f>
        <v>0</v>
      </c>
      <c r="U1984" s="80">
        <f t="shared" si="311"/>
        <v>0</v>
      </c>
      <c r="V1984" s="81">
        <f t="shared" si="312"/>
        <v>1801.3308</v>
      </c>
      <c r="W1984" s="75">
        <f t="shared" si="313"/>
        <v>8597.9578999999994</v>
      </c>
      <c r="X1984" s="75">
        <f t="shared" si="314"/>
        <v>111.76139999999999</v>
      </c>
      <c r="Y1984" s="75">
        <f t="shared" si="315"/>
        <v>0</v>
      </c>
      <c r="Z1984" s="82">
        <f t="shared" si="316"/>
        <v>10511.050099999999</v>
      </c>
      <c r="AA1984" s="75">
        <f t="shared" si="317"/>
        <v>0</v>
      </c>
      <c r="AB1984" s="75">
        <f t="shared" si="318"/>
        <v>0</v>
      </c>
      <c r="AC1984" s="82">
        <f t="shared" si="319"/>
        <v>0</v>
      </c>
    </row>
    <row r="1985" spans="1:29" x14ac:dyDescent="0.35">
      <c r="A1985" s="70" t="str">
        <f>'Activity rawdata'!A1984</f>
        <v>BH6125-1-352</v>
      </c>
      <c r="B1985" s="71" t="str">
        <f>'Activity rawdata'!B1984</f>
        <v>LB</v>
      </c>
      <c r="C1985" s="71" t="str">
        <f>IF('Activity rawdata'!C1984="PY","Planted",IF('Activity rawdata'!C1984="NY","Nat/Convert",IF('Activity rawdata'!C1984="NN","Nat/Nonconvert",IF('Activity rawdata'!C1984="OY","Planted"))))</f>
        <v>Planted</v>
      </c>
      <c r="D1985" s="70" t="str">
        <f>'Activity rawdata'!D1984</f>
        <v>STP2</v>
      </c>
      <c r="E1985" s="72" t="str">
        <f>'Activity rawdata'!E1984</f>
        <v>78</v>
      </c>
      <c r="F1985" s="73" t="str">
        <f>'Activity rawdata'!L1984</f>
        <v>MT1</v>
      </c>
      <c r="G1985" s="72" t="str">
        <f>'Activity rawdata'!R1984</f>
        <v>2075</v>
      </c>
      <c r="H1985" s="72" t="str">
        <f>IF('Activity rawdata'!P1984="AHTHIN1","1st Thin",IF('Activity rawdata'!P1984="AHCC","Clearcut",IF('Activity rawdata'!P1984="AHTHSMZ","SMZ Thin",IF('Activity rawdata'!P1984="AHTHIN2","2nd Thin",IF('Activity rawdata'!P1984="AFERTE","Early Fert",IF('Activity rawdata'!P1984="AFERTM","Mid Fert",IF('Activity rawdata'!P1984="AFERTL","Late Fert",  IF('Activity rawdata'!P1984="ASP","Site Prep", IF('Activity rawdata'!P1984="APLT","Plant",  IF('Activity rawdata'!P1984="ANREG","Natural Regeneration"))))))))))</f>
        <v>Clearcut</v>
      </c>
      <c r="I1985" s="74">
        <f>'Activity rawdata'!O1984</f>
        <v>18.27</v>
      </c>
      <c r="J1985" s="75">
        <f>'Activity rawdata'!N1984</f>
        <v>24</v>
      </c>
      <c r="K1985" s="75">
        <f>'Activity rawdata'!AC1984</f>
        <v>108.67</v>
      </c>
      <c r="L1985" s="75">
        <f>'Activity rawdata'!AD1984</f>
        <v>182.5</v>
      </c>
      <c r="M1985" s="76">
        <f>'Activity rawdata'!AE1984</f>
        <v>10.448638432971334</v>
      </c>
      <c r="N1985" s="83">
        <f>'Activity rawdata'!T1984+'Activity rawdata'!U1984</f>
        <v>16.440000000000001</v>
      </c>
      <c r="O1985" s="80">
        <f>'Activity rawdata'!V1984</f>
        <v>78.47</v>
      </c>
      <c r="P1985" s="80">
        <f>'Activity rawdata'!W1984</f>
        <v>1.02</v>
      </c>
      <c r="Q1985" s="80">
        <f>'Activity rawdata'!X1984</f>
        <v>0</v>
      </c>
      <c r="R1985" s="84">
        <f t="shared" si="310"/>
        <v>95.929999999999993</v>
      </c>
      <c r="S1985" s="80">
        <f>'Activity rawdata'!Z1984</f>
        <v>0</v>
      </c>
      <c r="T1985" s="80">
        <f>'Activity rawdata'!AA1984</f>
        <v>0</v>
      </c>
      <c r="U1985" s="80">
        <f t="shared" si="311"/>
        <v>0</v>
      </c>
      <c r="V1985" s="81">
        <f t="shared" si="312"/>
        <v>300.35880000000003</v>
      </c>
      <c r="W1985" s="75">
        <f t="shared" si="313"/>
        <v>1433.6469</v>
      </c>
      <c r="X1985" s="75">
        <f t="shared" si="314"/>
        <v>18.635400000000001</v>
      </c>
      <c r="Y1985" s="75">
        <f t="shared" si="315"/>
        <v>0</v>
      </c>
      <c r="Z1985" s="82">
        <f t="shared" si="316"/>
        <v>1752.6410999999998</v>
      </c>
      <c r="AA1985" s="75">
        <f t="shared" si="317"/>
        <v>0</v>
      </c>
      <c r="AB1985" s="75">
        <f t="shared" si="318"/>
        <v>0</v>
      </c>
      <c r="AC1985" s="82">
        <f t="shared" si="319"/>
        <v>0</v>
      </c>
    </row>
    <row r="1986" spans="1:29" x14ac:dyDescent="0.35">
      <c r="A1986" s="70" t="str">
        <f>'Activity rawdata'!A1985</f>
        <v>BH5132-1-340</v>
      </c>
      <c r="B1986" s="71" t="str">
        <f>'Activity rawdata'!B1985</f>
        <v>LB</v>
      </c>
      <c r="C1986" s="71" t="str">
        <f>IF('Activity rawdata'!C1985="PY","Planted",IF('Activity rawdata'!C1985="NY","Nat/Convert",IF('Activity rawdata'!C1985="NN","Nat/Nonconvert",IF('Activity rawdata'!C1985="OY","Planted"))))</f>
        <v>Planted</v>
      </c>
      <c r="D1986" s="70" t="str">
        <f>'Activity rawdata'!D1985</f>
        <v>STP2</v>
      </c>
      <c r="E1986" s="72" t="str">
        <f>'Activity rawdata'!E1985</f>
        <v>82</v>
      </c>
      <c r="F1986" s="73" t="str">
        <f>'Activity rawdata'!L1985</f>
        <v>MT1</v>
      </c>
      <c r="G1986" s="72" t="str">
        <f>'Activity rawdata'!R1985</f>
        <v>2075</v>
      </c>
      <c r="H1986" s="72" t="str">
        <f>IF('Activity rawdata'!P1985="AHTHIN1","1st Thin",IF('Activity rawdata'!P1985="AHCC","Clearcut",IF('Activity rawdata'!P1985="AHTHSMZ","SMZ Thin",IF('Activity rawdata'!P1985="AHTHIN2","2nd Thin",IF('Activity rawdata'!P1985="AFERTE","Early Fert",IF('Activity rawdata'!P1985="AFERTM","Mid Fert",IF('Activity rawdata'!P1985="AFERTL","Late Fert",  IF('Activity rawdata'!P1985="ASP","Site Prep", IF('Activity rawdata'!P1985="APLT","Plant",  IF('Activity rawdata'!P1985="ANREG","Natural Regeneration"))))))))))</f>
        <v>Clearcut</v>
      </c>
      <c r="I1986" s="74">
        <f>'Activity rawdata'!O1985</f>
        <v>17.350000000000001</v>
      </c>
      <c r="J1986" s="75">
        <f>'Activity rawdata'!N1985</f>
        <v>24</v>
      </c>
      <c r="K1986" s="75">
        <f>'Activity rawdata'!AC1985</f>
        <v>118.31</v>
      </c>
      <c r="L1986" s="75">
        <f>'Activity rawdata'!AD1985</f>
        <v>182.74</v>
      </c>
      <c r="M1986" s="76">
        <f>'Activity rawdata'!AE1985</f>
        <v>10.895074863628283</v>
      </c>
      <c r="N1986" s="83">
        <f>'Activity rawdata'!T1985+'Activity rawdata'!U1985</f>
        <v>15.54</v>
      </c>
      <c r="O1986" s="80">
        <f>'Activity rawdata'!V1985</f>
        <v>93.49</v>
      </c>
      <c r="P1986" s="80">
        <f>'Activity rawdata'!W1985</f>
        <v>3.47</v>
      </c>
      <c r="Q1986" s="80">
        <f>'Activity rawdata'!X1985</f>
        <v>0</v>
      </c>
      <c r="R1986" s="84">
        <f t="shared" si="310"/>
        <v>112.5</v>
      </c>
      <c r="S1986" s="80">
        <f>'Activity rawdata'!Z1985</f>
        <v>0</v>
      </c>
      <c r="T1986" s="80">
        <f>'Activity rawdata'!AA1985</f>
        <v>0</v>
      </c>
      <c r="U1986" s="80">
        <f t="shared" si="311"/>
        <v>0</v>
      </c>
      <c r="V1986" s="81">
        <f t="shared" si="312"/>
        <v>269.61900000000003</v>
      </c>
      <c r="W1986" s="75">
        <f t="shared" si="313"/>
        <v>1622.0515</v>
      </c>
      <c r="X1986" s="75">
        <f t="shared" si="314"/>
        <v>60.20450000000001</v>
      </c>
      <c r="Y1986" s="75">
        <f t="shared" si="315"/>
        <v>0</v>
      </c>
      <c r="Z1986" s="82">
        <f t="shared" si="316"/>
        <v>1951.8750000000002</v>
      </c>
      <c r="AA1986" s="75">
        <f t="shared" si="317"/>
        <v>0</v>
      </c>
      <c r="AB1986" s="75">
        <f t="shared" si="318"/>
        <v>0</v>
      </c>
      <c r="AC1986" s="82">
        <f t="shared" si="319"/>
        <v>0</v>
      </c>
    </row>
    <row r="1987" spans="1:29" x14ac:dyDescent="0.35">
      <c r="A1987" s="70" t="str">
        <f>'Activity rawdata'!A1986</f>
        <v>BH6125-1-360</v>
      </c>
      <c r="B1987" s="71" t="str">
        <f>'Activity rawdata'!B1986</f>
        <v>LB</v>
      </c>
      <c r="C1987" s="71" t="str">
        <f>IF('Activity rawdata'!C1986="PY","Planted",IF('Activity rawdata'!C1986="NY","Nat/Convert",IF('Activity rawdata'!C1986="NN","Nat/Nonconvert",IF('Activity rawdata'!C1986="OY","Planted"))))</f>
        <v>Planted</v>
      </c>
      <c r="D1987" s="70" t="str">
        <f>'Activity rawdata'!D1986</f>
        <v>STP2</v>
      </c>
      <c r="E1987" s="72" t="str">
        <f>'Activity rawdata'!E1986</f>
        <v>78</v>
      </c>
      <c r="F1987" s="73" t="str">
        <f>'Activity rawdata'!L1986</f>
        <v>MT1</v>
      </c>
      <c r="G1987" s="72" t="str">
        <f>'Activity rawdata'!R1986</f>
        <v>2075</v>
      </c>
      <c r="H1987" s="72" t="str">
        <f>IF('Activity rawdata'!P1986="AHTHIN1","1st Thin",IF('Activity rawdata'!P1986="AHCC","Clearcut",IF('Activity rawdata'!P1986="AHTHSMZ","SMZ Thin",IF('Activity rawdata'!P1986="AHTHIN2","2nd Thin",IF('Activity rawdata'!P1986="AFERTE","Early Fert",IF('Activity rawdata'!P1986="AFERTM","Mid Fert",IF('Activity rawdata'!P1986="AFERTL","Late Fert",  IF('Activity rawdata'!P1986="ASP","Site Prep", IF('Activity rawdata'!P1986="APLT","Plant",  IF('Activity rawdata'!P1986="ANREG","Natural Regeneration"))))))))))</f>
        <v>Clearcut</v>
      </c>
      <c r="I1987" s="74">
        <f>'Activity rawdata'!O1986</f>
        <v>6.5</v>
      </c>
      <c r="J1987" s="75">
        <f>'Activity rawdata'!N1986</f>
        <v>24</v>
      </c>
      <c r="K1987" s="75">
        <f>'Activity rawdata'!AC1986</f>
        <v>108.67</v>
      </c>
      <c r="L1987" s="75">
        <f>'Activity rawdata'!AD1986</f>
        <v>182.5</v>
      </c>
      <c r="M1987" s="76">
        <f>'Activity rawdata'!AE1986</f>
        <v>10.448638432971334</v>
      </c>
      <c r="N1987" s="83">
        <f>'Activity rawdata'!T1986+'Activity rawdata'!U1986</f>
        <v>16.440000000000001</v>
      </c>
      <c r="O1987" s="80">
        <f>'Activity rawdata'!V1986</f>
        <v>78.47</v>
      </c>
      <c r="P1987" s="80">
        <f>'Activity rawdata'!W1986</f>
        <v>1.02</v>
      </c>
      <c r="Q1987" s="80">
        <f>'Activity rawdata'!X1986</f>
        <v>0</v>
      </c>
      <c r="R1987" s="84">
        <f t="shared" si="310"/>
        <v>95.929999999999993</v>
      </c>
      <c r="S1987" s="80">
        <f>'Activity rawdata'!Z1986</f>
        <v>0</v>
      </c>
      <c r="T1987" s="80">
        <f>'Activity rawdata'!AA1986</f>
        <v>0</v>
      </c>
      <c r="U1987" s="80">
        <f t="shared" si="311"/>
        <v>0</v>
      </c>
      <c r="V1987" s="81">
        <f t="shared" si="312"/>
        <v>106.86000000000001</v>
      </c>
      <c r="W1987" s="75">
        <f t="shared" si="313"/>
        <v>510.05500000000001</v>
      </c>
      <c r="X1987" s="75">
        <f t="shared" si="314"/>
        <v>6.63</v>
      </c>
      <c r="Y1987" s="75">
        <f t="shared" si="315"/>
        <v>0</v>
      </c>
      <c r="Z1987" s="82">
        <f t="shared" si="316"/>
        <v>623.54499999999996</v>
      </c>
      <c r="AA1987" s="75">
        <f t="shared" si="317"/>
        <v>0</v>
      </c>
      <c r="AB1987" s="75">
        <f t="shared" si="318"/>
        <v>0</v>
      </c>
      <c r="AC1987" s="82">
        <f t="shared" si="319"/>
        <v>0</v>
      </c>
    </row>
    <row r="1988" spans="1:29" x14ac:dyDescent="0.35">
      <c r="A1988" s="70" t="str">
        <f>'Activity rawdata'!A1987</f>
        <v>BH1429-1-42</v>
      </c>
      <c r="B1988" s="71" t="str">
        <f>'Activity rawdata'!B1987</f>
        <v>LB</v>
      </c>
      <c r="C1988" s="71" t="str">
        <f>IF('Activity rawdata'!C1987="PY","Planted",IF('Activity rawdata'!C1987="NY","Nat/Convert",IF('Activity rawdata'!C1987="NN","Nat/Nonconvert",IF('Activity rawdata'!C1987="OY","Planted"))))</f>
        <v>Planted</v>
      </c>
      <c r="D1988" s="70" t="str">
        <f>'Activity rawdata'!D1987</f>
        <v>STP2</v>
      </c>
      <c r="E1988" s="72" t="str">
        <f>'Activity rawdata'!E1987</f>
        <v>77</v>
      </c>
      <c r="F1988" s="73" t="str">
        <f>'Activity rawdata'!L1987</f>
        <v>MT1</v>
      </c>
      <c r="G1988" s="72" t="str">
        <f>'Activity rawdata'!R1987</f>
        <v>2075</v>
      </c>
      <c r="H1988" s="72" t="str">
        <f>IF('Activity rawdata'!P1987="AHTHIN1","1st Thin",IF('Activity rawdata'!P1987="AHCC","Clearcut",IF('Activity rawdata'!P1987="AHTHSMZ","SMZ Thin",IF('Activity rawdata'!P1987="AHTHIN2","2nd Thin",IF('Activity rawdata'!P1987="AFERTE","Early Fert",IF('Activity rawdata'!P1987="AFERTM","Mid Fert",IF('Activity rawdata'!P1987="AFERTL","Late Fert",  IF('Activity rawdata'!P1987="ASP","Site Prep", IF('Activity rawdata'!P1987="APLT","Plant",  IF('Activity rawdata'!P1987="ANREG","Natural Regeneration"))))))))))</f>
        <v>Clearcut</v>
      </c>
      <c r="I1988" s="74">
        <f>'Activity rawdata'!O1987</f>
        <v>70.08</v>
      </c>
      <c r="J1988" s="75">
        <f>'Activity rawdata'!N1987</f>
        <v>24</v>
      </c>
      <c r="K1988" s="75">
        <f>'Activity rawdata'!AC1987</f>
        <v>108.67</v>
      </c>
      <c r="L1988" s="75">
        <f>'Activity rawdata'!AD1987</f>
        <v>182.5</v>
      </c>
      <c r="M1988" s="76">
        <f>'Activity rawdata'!AE1987</f>
        <v>10.448638432971334</v>
      </c>
      <c r="N1988" s="83">
        <f>'Activity rawdata'!T1987+'Activity rawdata'!U1987</f>
        <v>17.12</v>
      </c>
      <c r="O1988" s="80">
        <f>'Activity rawdata'!V1987</f>
        <v>78.47</v>
      </c>
      <c r="P1988" s="80">
        <f>'Activity rawdata'!W1987</f>
        <v>0</v>
      </c>
      <c r="Q1988" s="80">
        <f>'Activity rawdata'!X1987</f>
        <v>0.46</v>
      </c>
      <c r="R1988" s="84">
        <f t="shared" si="310"/>
        <v>96.05</v>
      </c>
      <c r="S1988" s="80">
        <f>'Activity rawdata'!Z1987</f>
        <v>0</v>
      </c>
      <c r="T1988" s="80">
        <f>'Activity rawdata'!AA1987</f>
        <v>0</v>
      </c>
      <c r="U1988" s="80">
        <f t="shared" si="311"/>
        <v>0</v>
      </c>
      <c r="V1988" s="81">
        <f t="shared" si="312"/>
        <v>1199.7696000000001</v>
      </c>
      <c r="W1988" s="75">
        <f t="shared" si="313"/>
        <v>5499.1776</v>
      </c>
      <c r="X1988" s="75">
        <f t="shared" si="314"/>
        <v>0</v>
      </c>
      <c r="Y1988" s="75">
        <f t="shared" si="315"/>
        <v>32.236800000000002</v>
      </c>
      <c r="Z1988" s="82">
        <f t="shared" si="316"/>
        <v>6731.1840000000002</v>
      </c>
      <c r="AA1988" s="75">
        <f t="shared" si="317"/>
        <v>0</v>
      </c>
      <c r="AB1988" s="75">
        <f t="shared" si="318"/>
        <v>0</v>
      </c>
      <c r="AC1988" s="82">
        <f t="shared" si="319"/>
        <v>0</v>
      </c>
    </row>
    <row r="1989" spans="1:29" x14ac:dyDescent="0.35">
      <c r="A1989" s="70" t="str">
        <f>'Activity rawdata'!A1988</f>
        <v>BH6125-1-289</v>
      </c>
      <c r="B1989" s="71" t="str">
        <f>'Activity rawdata'!B1988</f>
        <v>LB</v>
      </c>
      <c r="C1989" s="71" t="str">
        <f>IF('Activity rawdata'!C1988="PY","Planted",IF('Activity rawdata'!C1988="NY","Nat/Convert",IF('Activity rawdata'!C1988="NN","Nat/Nonconvert",IF('Activity rawdata'!C1988="OY","Planted"))))</f>
        <v>Planted</v>
      </c>
      <c r="D1989" s="70" t="str">
        <f>'Activity rawdata'!D1988</f>
        <v>STP2</v>
      </c>
      <c r="E1989" s="72" t="str">
        <f>'Activity rawdata'!E1988</f>
        <v>62</v>
      </c>
      <c r="F1989" s="73" t="str">
        <f>'Activity rawdata'!L1988</f>
        <v>MT1</v>
      </c>
      <c r="G1989" s="72" t="str">
        <f>'Activity rawdata'!R1988</f>
        <v>2075</v>
      </c>
      <c r="H1989" s="72" t="str">
        <f>IF('Activity rawdata'!P1988="AHTHIN1","1st Thin",IF('Activity rawdata'!P1988="AHCC","Clearcut",IF('Activity rawdata'!P1988="AHTHSMZ","SMZ Thin",IF('Activity rawdata'!P1988="AHTHIN2","2nd Thin",IF('Activity rawdata'!P1988="AFERTE","Early Fert",IF('Activity rawdata'!P1988="AFERTM","Mid Fert",IF('Activity rawdata'!P1988="AFERTL","Late Fert",  IF('Activity rawdata'!P1988="ASP","Site Prep", IF('Activity rawdata'!P1988="APLT","Plant",  IF('Activity rawdata'!P1988="ANREG","Natural Regeneration"))))))))))</f>
        <v>Clearcut</v>
      </c>
      <c r="I1989" s="74">
        <f>'Activity rawdata'!O1988</f>
        <v>53.84</v>
      </c>
      <c r="J1989" s="75">
        <f>'Activity rawdata'!N1988</f>
        <v>24</v>
      </c>
      <c r="K1989" s="75">
        <f>'Activity rawdata'!AC1988</f>
        <v>87.27</v>
      </c>
      <c r="L1989" s="75">
        <f>'Activity rawdata'!AD1988</f>
        <v>183.31</v>
      </c>
      <c r="M1989" s="76">
        <f>'Activity rawdata'!AE1988</f>
        <v>9.3427711535983136</v>
      </c>
      <c r="N1989" s="83">
        <f>'Activity rawdata'!T1988+'Activity rawdata'!U1988</f>
        <v>15.78</v>
      </c>
      <c r="O1989" s="80">
        <f>'Activity rawdata'!V1988</f>
        <v>41.07</v>
      </c>
      <c r="P1989" s="80">
        <f>'Activity rawdata'!W1988</f>
        <v>0.02</v>
      </c>
      <c r="Q1989" s="80">
        <f>'Activity rawdata'!X1988</f>
        <v>0</v>
      </c>
      <c r="R1989" s="84">
        <f t="shared" si="310"/>
        <v>56.870000000000005</v>
      </c>
      <c r="S1989" s="80">
        <f>'Activity rawdata'!Z1988</f>
        <v>0</v>
      </c>
      <c r="T1989" s="80">
        <f>'Activity rawdata'!AA1988</f>
        <v>0</v>
      </c>
      <c r="U1989" s="80">
        <f t="shared" si="311"/>
        <v>0</v>
      </c>
      <c r="V1989" s="81">
        <f t="shared" si="312"/>
        <v>849.59519999999998</v>
      </c>
      <c r="W1989" s="75">
        <f t="shared" si="313"/>
        <v>2211.2088000000003</v>
      </c>
      <c r="X1989" s="75">
        <f t="shared" si="314"/>
        <v>1.0768000000000002</v>
      </c>
      <c r="Y1989" s="75">
        <f t="shared" si="315"/>
        <v>0</v>
      </c>
      <c r="Z1989" s="82">
        <f t="shared" si="316"/>
        <v>3061.8807999999999</v>
      </c>
      <c r="AA1989" s="75">
        <f t="shared" si="317"/>
        <v>0</v>
      </c>
      <c r="AB1989" s="75">
        <f t="shared" si="318"/>
        <v>0</v>
      </c>
      <c r="AC1989" s="82">
        <f t="shared" si="319"/>
        <v>0</v>
      </c>
    </row>
    <row r="1990" spans="1:29" x14ac:dyDescent="0.35">
      <c r="A1990" s="70" t="str">
        <f>'Activity rawdata'!A1989</f>
        <v>BH2061-1-83</v>
      </c>
      <c r="B1990" s="71" t="str">
        <f>'Activity rawdata'!B1989</f>
        <v>LB</v>
      </c>
      <c r="C1990" s="71" t="str">
        <f>IF('Activity rawdata'!C1989="PY","Planted",IF('Activity rawdata'!C1989="NY","Nat/Convert",IF('Activity rawdata'!C1989="NN","Nat/Nonconvert",IF('Activity rawdata'!C1989="OY","Planted"))))</f>
        <v>Planted</v>
      </c>
      <c r="D1990" s="70" t="str">
        <f>'Activity rawdata'!D1989</f>
        <v>STP2</v>
      </c>
      <c r="E1990" s="72" t="str">
        <f>'Activity rawdata'!E1989</f>
        <v>71</v>
      </c>
      <c r="F1990" s="73" t="str">
        <f>'Activity rawdata'!L1989</f>
        <v>MT1</v>
      </c>
      <c r="G1990" s="72" t="str">
        <f>'Activity rawdata'!R1989</f>
        <v>2075</v>
      </c>
      <c r="H1990" s="72" t="str">
        <f>IF('Activity rawdata'!P1989="AHTHIN1","1st Thin",IF('Activity rawdata'!P1989="AHCC","Clearcut",IF('Activity rawdata'!P1989="AHTHSMZ","SMZ Thin",IF('Activity rawdata'!P1989="AHTHIN2","2nd Thin",IF('Activity rawdata'!P1989="AFERTE","Early Fert",IF('Activity rawdata'!P1989="AFERTM","Mid Fert",IF('Activity rawdata'!P1989="AFERTL","Late Fert",  IF('Activity rawdata'!P1989="ASP","Site Prep", IF('Activity rawdata'!P1989="APLT","Plant",  IF('Activity rawdata'!P1989="ANREG","Natural Regeneration"))))))))))</f>
        <v>Clearcut</v>
      </c>
      <c r="I1990" s="74">
        <f>'Activity rawdata'!O1989</f>
        <v>101.07</v>
      </c>
      <c r="J1990" s="75">
        <f>'Activity rawdata'!N1989</f>
        <v>24</v>
      </c>
      <c r="K1990" s="75">
        <f>'Activity rawdata'!AC1989</f>
        <v>103.12</v>
      </c>
      <c r="L1990" s="75">
        <f>'Activity rawdata'!AD1989</f>
        <v>187.04</v>
      </c>
      <c r="M1990" s="76">
        <f>'Activity rawdata'!AE1989</f>
        <v>10.054037648112146</v>
      </c>
      <c r="N1990" s="83">
        <f>'Activity rawdata'!T1989+'Activity rawdata'!U1989</f>
        <v>17.88</v>
      </c>
      <c r="O1990" s="80">
        <f>'Activity rawdata'!V1989</f>
        <v>66.31</v>
      </c>
      <c r="P1990" s="80">
        <f>'Activity rawdata'!W1989</f>
        <v>0.16</v>
      </c>
      <c r="Q1990" s="80">
        <f>'Activity rawdata'!X1989</f>
        <v>0</v>
      </c>
      <c r="R1990" s="84">
        <f t="shared" si="310"/>
        <v>84.35</v>
      </c>
      <c r="S1990" s="80">
        <f>'Activity rawdata'!Z1989</f>
        <v>0</v>
      </c>
      <c r="T1990" s="80">
        <f>'Activity rawdata'!AA1989</f>
        <v>0</v>
      </c>
      <c r="U1990" s="80">
        <f t="shared" si="311"/>
        <v>0</v>
      </c>
      <c r="V1990" s="81">
        <f t="shared" si="312"/>
        <v>1807.1315999999997</v>
      </c>
      <c r="W1990" s="75">
        <f t="shared" si="313"/>
        <v>6701.9516999999996</v>
      </c>
      <c r="X1990" s="75">
        <f t="shared" si="314"/>
        <v>16.171199999999999</v>
      </c>
      <c r="Y1990" s="75">
        <f t="shared" si="315"/>
        <v>0</v>
      </c>
      <c r="Z1990" s="82">
        <f t="shared" si="316"/>
        <v>8525.2544999999991</v>
      </c>
      <c r="AA1990" s="75">
        <f t="shared" si="317"/>
        <v>0</v>
      </c>
      <c r="AB1990" s="75">
        <f t="shared" si="318"/>
        <v>0</v>
      </c>
      <c r="AC1990" s="82">
        <f t="shared" si="319"/>
        <v>0</v>
      </c>
    </row>
    <row r="1991" spans="1:29" x14ac:dyDescent="0.35">
      <c r="A1991" s="70" t="str">
        <f>'Activity rawdata'!A1990</f>
        <v>BH1429-1-11</v>
      </c>
      <c r="B1991" s="71" t="str">
        <f>'Activity rawdata'!B1990</f>
        <v>LB</v>
      </c>
      <c r="C1991" s="71" t="str">
        <f>IF('Activity rawdata'!C1990="PY","Planted",IF('Activity rawdata'!C1990="NY","Nat/Convert",IF('Activity rawdata'!C1990="NN","Nat/Nonconvert",IF('Activity rawdata'!C1990="OY","Planted"))))</f>
        <v>Planted</v>
      </c>
      <c r="D1991" s="70" t="str">
        <f>'Activity rawdata'!D1990</f>
        <v>STP2</v>
      </c>
      <c r="E1991" s="72" t="str">
        <f>'Activity rawdata'!E1990</f>
        <v>77</v>
      </c>
      <c r="F1991" s="73" t="str">
        <f>'Activity rawdata'!L1990</f>
        <v>MT1</v>
      </c>
      <c r="G1991" s="72" t="str">
        <f>'Activity rawdata'!R1990</f>
        <v>2075</v>
      </c>
      <c r="H1991" s="72" t="str">
        <f>IF('Activity rawdata'!P1990="AHTHIN1","1st Thin",IF('Activity rawdata'!P1990="AHCC","Clearcut",IF('Activity rawdata'!P1990="AHTHSMZ","SMZ Thin",IF('Activity rawdata'!P1990="AHTHIN2","2nd Thin",IF('Activity rawdata'!P1990="AFERTE","Early Fert",IF('Activity rawdata'!P1990="AFERTM","Mid Fert",IF('Activity rawdata'!P1990="AFERTL","Late Fert",  IF('Activity rawdata'!P1990="ASP","Site Prep", IF('Activity rawdata'!P1990="APLT","Plant",  IF('Activity rawdata'!P1990="ANREG","Natural Regeneration"))))))))))</f>
        <v>Clearcut</v>
      </c>
      <c r="I1991" s="74">
        <f>'Activity rawdata'!O1990</f>
        <v>172.42</v>
      </c>
      <c r="J1991" s="75">
        <f>'Activity rawdata'!N1990</f>
        <v>24</v>
      </c>
      <c r="K1991" s="75">
        <f>'Activity rawdata'!AC1990</f>
        <v>108.67</v>
      </c>
      <c r="L1991" s="75">
        <f>'Activity rawdata'!AD1990</f>
        <v>182.5</v>
      </c>
      <c r="M1991" s="76">
        <f>'Activity rawdata'!AE1990</f>
        <v>10.448638432971334</v>
      </c>
      <c r="N1991" s="83">
        <f>'Activity rawdata'!T1990+'Activity rawdata'!U1990</f>
        <v>17.12</v>
      </c>
      <c r="O1991" s="80">
        <f>'Activity rawdata'!V1990</f>
        <v>78.47</v>
      </c>
      <c r="P1991" s="80">
        <f>'Activity rawdata'!W1990</f>
        <v>0</v>
      </c>
      <c r="Q1991" s="80">
        <f>'Activity rawdata'!X1990</f>
        <v>0.46</v>
      </c>
      <c r="R1991" s="84">
        <f t="shared" si="310"/>
        <v>96.05</v>
      </c>
      <c r="S1991" s="80">
        <f>'Activity rawdata'!Z1990</f>
        <v>0</v>
      </c>
      <c r="T1991" s="80">
        <f>'Activity rawdata'!AA1990</f>
        <v>0</v>
      </c>
      <c r="U1991" s="80">
        <f t="shared" si="311"/>
        <v>0</v>
      </c>
      <c r="V1991" s="81">
        <f t="shared" si="312"/>
        <v>2951.8303999999998</v>
      </c>
      <c r="W1991" s="75">
        <f t="shared" si="313"/>
        <v>13529.797399999999</v>
      </c>
      <c r="X1991" s="75">
        <f t="shared" si="314"/>
        <v>0</v>
      </c>
      <c r="Y1991" s="75">
        <f t="shared" si="315"/>
        <v>79.313199999999995</v>
      </c>
      <c r="Z1991" s="82">
        <f t="shared" si="316"/>
        <v>16560.940999999999</v>
      </c>
      <c r="AA1991" s="75">
        <f t="shared" si="317"/>
        <v>0</v>
      </c>
      <c r="AB1991" s="75">
        <f t="shared" si="318"/>
        <v>0</v>
      </c>
      <c r="AC1991" s="82">
        <f t="shared" si="319"/>
        <v>0</v>
      </c>
    </row>
    <row r="1992" spans="1:29" x14ac:dyDescent="0.35">
      <c r="A1992" s="70" t="str">
        <f>'Activity rawdata'!A1991</f>
        <v>BH6112-1-260</v>
      </c>
      <c r="B1992" s="71" t="str">
        <f>'Activity rawdata'!B1991</f>
        <v>LB</v>
      </c>
      <c r="C1992" s="71" t="str">
        <f>IF('Activity rawdata'!C1991="PY","Planted",IF('Activity rawdata'!C1991="NY","Nat/Convert",IF('Activity rawdata'!C1991="NN","Nat/Nonconvert",IF('Activity rawdata'!C1991="OY","Planted"))))</f>
        <v>Planted</v>
      </c>
      <c r="D1992" s="70" t="str">
        <f>'Activity rawdata'!D1991</f>
        <v>STP2</v>
      </c>
      <c r="E1992" s="72" t="str">
        <f>'Activity rawdata'!E1991</f>
        <v>65</v>
      </c>
      <c r="F1992" s="73" t="str">
        <f>'Activity rawdata'!L1991</f>
        <v>MT1</v>
      </c>
      <c r="G1992" s="72" t="str">
        <f>'Activity rawdata'!R1991</f>
        <v>2075</v>
      </c>
      <c r="H1992" s="72" t="str">
        <f>IF('Activity rawdata'!P1991="AHTHIN1","1st Thin",IF('Activity rawdata'!P1991="AHCC","Clearcut",IF('Activity rawdata'!P1991="AHTHSMZ","SMZ Thin",IF('Activity rawdata'!P1991="AHTHIN2","2nd Thin",IF('Activity rawdata'!P1991="AFERTE","Early Fert",IF('Activity rawdata'!P1991="AFERTM","Mid Fert",IF('Activity rawdata'!P1991="AFERTL","Late Fert",  IF('Activity rawdata'!P1991="ASP","Site Prep", IF('Activity rawdata'!P1991="APLT","Plant",  IF('Activity rawdata'!P1991="ANREG","Natural Regeneration"))))))))))</f>
        <v>Clearcut</v>
      </c>
      <c r="I1992" s="74">
        <f>'Activity rawdata'!O1991</f>
        <v>50.34</v>
      </c>
      <c r="J1992" s="75">
        <f>'Activity rawdata'!N1991</f>
        <v>24</v>
      </c>
      <c r="K1992" s="75">
        <f>'Activity rawdata'!AC1991</f>
        <v>94.31</v>
      </c>
      <c r="L1992" s="75">
        <f>'Activity rawdata'!AD1991</f>
        <v>185.3</v>
      </c>
      <c r="M1992" s="76">
        <f>'Activity rawdata'!AE1991</f>
        <v>9.660007523288451</v>
      </c>
      <c r="N1992" s="83">
        <f>'Activity rawdata'!T1991+'Activity rawdata'!U1991</f>
        <v>16.14</v>
      </c>
      <c r="O1992" s="80">
        <f>'Activity rawdata'!V1991</f>
        <v>51.99</v>
      </c>
      <c r="P1992" s="80">
        <f>'Activity rawdata'!W1991</f>
        <v>0</v>
      </c>
      <c r="Q1992" s="80">
        <f>'Activity rawdata'!X1991</f>
        <v>0</v>
      </c>
      <c r="R1992" s="84">
        <f t="shared" si="310"/>
        <v>68.13</v>
      </c>
      <c r="S1992" s="80">
        <f>'Activity rawdata'!Z1991</f>
        <v>0</v>
      </c>
      <c r="T1992" s="80">
        <f>'Activity rawdata'!AA1991</f>
        <v>0</v>
      </c>
      <c r="U1992" s="80">
        <f t="shared" si="311"/>
        <v>0</v>
      </c>
      <c r="V1992" s="81">
        <f t="shared" si="312"/>
        <v>812.48760000000004</v>
      </c>
      <c r="W1992" s="75">
        <f t="shared" si="313"/>
        <v>2617.1766000000002</v>
      </c>
      <c r="X1992" s="75">
        <f t="shared" si="314"/>
        <v>0</v>
      </c>
      <c r="Y1992" s="75">
        <f t="shared" si="315"/>
        <v>0</v>
      </c>
      <c r="Z1992" s="82">
        <f t="shared" si="316"/>
        <v>3429.6642000000002</v>
      </c>
      <c r="AA1992" s="75">
        <f t="shared" si="317"/>
        <v>0</v>
      </c>
      <c r="AB1992" s="75">
        <f t="shared" si="318"/>
        <v>0</v>
      </c>
      <c r="AC1992" s="82">
        <f t="shared" si="319"/>
        <v>0</v>
      </c>
    </row>
    <row r="1993" spans="1:29" x14ac:dyDescent="0.35">
      <c r="A1993" s="70" t="str">
        <f>'Activity rawdata'!A1992</f>
        <v>BH6112-1-251</v>
      </c>
      <c r="B1993" s="71" t="str">
        <f>'Activity rawdata'!B1992</f>
        <v>LB</v>
      </c>
      <c r="C1993" s="71" t="str">
        <f>IF('Activity rawdata'!C1992="PY","Planted",IF('Activity rawdata'!C1992="NY","Nat/Convert",IF('Activity rawdata'!C1992="NN","Nat/Nonconvert",IF('Activity rawdata'!C1992="OY","Planted"))))</f>
        <v>Planted</v>
      </c>
      <c r="D1993" s="70" t="str">
        <f>'Activity rawdata'!D1992</f>
        <v>STP2</v>
      </c>
      <c r="E1993" s="72" t="str">
        <f>'Activity rawdata'!E1992</f>
        <v>63</v>
      </c>
      <c r="F1993" s="73" t="str">
        <f>'Activity rawdata'!L1992</f>
        <v>MT1</v>
      </c>
      <c r="G1993" s="72" t="str">
        <f>'Activity rawdata'!R1992</f>
        <v>2075</v>
      </c>
      <c r="H1993" s="72" t="str">
        <f>IF('Activity rawdata'!P1992="AHTHIN1","1st Thin",IF('Activity rawdata'!P1992="AHCC","Clearcut",IF('Activity rawdata'!P1992="AHTHSMZ","SMZ Thin",IF('Activity rawdata'!P1992="AHTHIN2","2nd Thin",IF('Activity rawdata'!P1992="AFERTE","Early Fert",IF('Activity rawdata'!P1992="AFERTM","Mid Fert",IF('Activity rawdata'!P1992="AFERTL","Late Fert",  IF('Activity rawdata'!P1992="ASP","Site Prep", IF('Activity rawdata'!P1992="APLT","Plant",  IF('Activity rawdata'!P1992="ANREG","Natural Regeneration"))))))))))</f>
        <v>Clearcut</v>
      </c>
      <c r="I1993" s="74">
        <f>'Activity rawdata'!O1992</f>
        <v>20.010000000000002</v>
      </c>
      <c r="J1993" s="75">
        <f>'Activity rawdata'!N1992</f>
        <v>24</v>
      </c>
      <c r="K1993" s="75">
        <f>'Activity rawdata'!AC1992</f>
        <v>87.27</v>
      </c>
      <c r="L1993" s="75">
        <f>'Activity rawdata'!AD1992</f>
        <v>183.31</v>
      </c>
      <c r="M1993" s="76">
        <f>'Activity rawdata'!AE1992</f>
        <v>9.3427711535983136</v>
      </c>
      <c r="N1993" s="83">
        <f>'Activity rawdata'!T1992+'Activity rawdata'!U1992</f>
        <v>15.78</v>
      </c>
      <c r="O1993" s="80">
        <f>'Activity rawdata'!V1992</f>
        <v>41.07</v>
      </c>
      <c r="P1993" s="80">
        <f>'Activity rawdata'!W1992</f>
        <v>0.02</v>
      </c>
      <c r="Q1993" s="80">
        <f>'Activity rawdata'!X1992</f>
        <v>0</v>
      </c>
      <c r="R1993" s="84">
        <f t="shared" si="310"/>
        <v>56.870000000000005</v>
      </c>
      <c r="S1993" s="80">
        <f>'Activity rawdata'!Z1992</f>
        <v>0</v>
      </c>
      <c r="T1993" s="80">
        <f>'Activity rawdata'!AA1992</f>
        <v>0</v>
      </c>
      <c r="U1993" s="80">
        <f t="shared" si="311"/>
        <v>0</v>
      </c>
      <c r="V1993" s="81">
        <f t="shared" si="312"/>
        <v>315.75780000000003</v>
      </c>
      <c r="W1993" s="75">
        <f t="shared" si="313"/>
        <v>821.81070000000011</v>
      </c>
      <c r="X1993" s="75">
        <f t="shared" si="314"/>
        <v>0.40020000000000006</v>
      </c>
      <c r="Y1993" s="75">
        <f t="shared" si="315"/>
        <v>0</v>
      </c>
      <c r="Z1993" s="82">
        <f t="shared" si="316"/>
        <v>1137.9687000000001</v>
      </c>
      <c r="AA1993" s="75">
        <f t="shared" si="317"/>
        <v>0</v>
      </c>
      <c r="AB1993" s="75">
        <f t="shared" si="318"/>
        <v>0</v>
      </c>
      <c r="AC1993" s="82">
        <f t="shared" si="319"/>
        <v>0</v>
      </c>
    </row>
    <row r="1994" spans="1:29" x14ac:dyDescent="0.35">
      <c r="A1994" s="70" t="str">
        <f>'Activity rawdata'!A1993</f>
        <v>BH5660-1-194</v>
      </c>
      <c r="B1994" s="71" t="str">
        <f>'Activity rawdata'!B1993</f>
        <v>LB</v>
      </c>
      <c r="C1994" s="71" t="str">
        <f>IF('Activity rawdata'!C1993="PY","Planted",IF('Activity rawdata'!C1993="NY","Nat/Convert",IF('Activity rawdata'!C1993="NN","Nat/Nonconvert",IF('Activity rawdata'!C1993="OY","Planted"))))</f>
        <v>Planted</v>
      </c>
      <c r="D1994" s="70" t="str">
        <f>'Activity rawdata'!D1993</f>
        <v>STP2</v>
      </c>
      <c r="E1994" s="72" t="str">
        <f>'Activity rawdata'!E1993</f>
        <v>66</v>
      </c>
      <c r="F1994" s="73" t="str">
        <f>'Activity rawdata'!L1993</f>
        <v>MT1</v>
      </c>
      <c r="G1994" s="72" t="str">
        <f>'Activity rawdata'!R1993</f>
        <v>2075</v>
      </c>
      <c r="H1994" s="72" t="str">
        <f>IF('Activity rawdata'!P1993="AHTHIN1","1st Thin",IF('Activity rawdata'!P1993="AHCC","Clearcut",IF('Activity rawdata'!P1993="AHTHSMZ","SMZ Thin",IF('Activity rawdata'!P1993="AHTHIN2","2nd Thin",IF('Activity rawdata'!P1993="AFERTE","Early Fert",IF('Activity rawdata'!P1993="AFERTM","Mid Fert",IF('Activity rawdata'!P1993="AFERTL","Late Fert",  IF('Activity rawdata'!P1993="ASP","Site Prep", IF('Activity rawdata'!P1993="APLT","Plant",  IF('Activity rawdata'!P1993="ANREG","Natural Regeneration"))))))))))</f>
        <v>Clearcut</v>
      </c>
      <c r="I1994" s="74">
        <f>'Activity rawdata'!O1993</f>
        <v>79.319999999999993</v>
      </c>
      <c r="J1994" s="75">
        <f>'Activity rawdata'!N1993</f>
        <v>24</v>
      </c>
      <c r="K1994" s="75">
        <f>'Activity rawdata'!AC1993</f>
        <v>94.31</v>
      </c>
      <c r="L1994" s="75">
        <f>'Activity rawdata'!AD1993</f>
        <v>185.3</v>
      </c>
      <c r="M1994" s="76">
        <f>'Activity rawdata'!AE1993</f>
        <v>9.660007523288451</v>
      </c>
      <c r="N1994" s="83">
        <f>'Activity rawdata'!T1993+'Activity rawdata'!U1993</f>
        <v>16.14</v>
      </c>
      <c r="O1994" s="80">
        <f>'Activity rawdata'!V1993</f>
        <v>51.99</v>
      </c>
      <c r="P1994" s="80">
        <f>'Activity rawdata'!W1993</f>
        <v>0</v>
      </c>
      <c r="Q1994" s="80">
        <f>'Activity rawdata'!X1993</f>
        <v>0</v>
      </c>
      <c r="R1994" s="84">
        <f t="shared" si="310"/>
        <v>68.13</v>
      </c>
      <c r="S1994" s="80">
        <f>'Activity rawdata'!Z1993</f>
        <v>0</v>
      </c>
      <c r="T1994" s="80">
        <f>'Activity rawdata'!AA1993</f>
        <v>0</v>
      </c>
      <c r="U1994" s="80">
        <f t="shared" si="311"/>
        <v>0</v>
      </c>
      <c r="V1994" s="81">
        <f t="shared" si="312"/>
        <v>1280.2248</v>
      </c>
      <c r="W1994" s="75">
        <f t="shared" si="313"/>
        <v>4123.8468000000003</v>
      </c>
      <c r="X1994" s="75">
        <f t="shared" si="314"/>
        <v>0</v>
      </c>
      <c r="Y1994" s="75">
        <f t="shared" si="315"/>
        <v>0</v>
      </c>
      <c r="Z1994" s="82">
        <f t="shared" si="316"/>
        <v>5404.0716000000002</v>
      </c>
      <c r="AA1994" s="75">
        <f t="shared" si="317"/>
        <v>0</v>
      </c>
      <c r="AB1994" s="75">
        <f t="shared" si="318"/>
        <v>0</v>
      </c>
      <c r="AC1994" s="82">
        <f t="shared" si="319"/>
        <v>0</v>
      </c>
    </row>
    <row r="1995" spans="1:29" x14ac:dyDescent="0.35">
      <c r="A1995" s="70" t="str">
        <f>'Activity rawdata'!A1994</f>
        <v>BH5660-1-164</v>
      </c>
      <c r="B1995" s="71" t="str">
        <f>'Activity rawdata'!B1994</f>
        <v>LB</v>
      </c>
      <c r="C1995" s="71" t="str">
        <f>IF('Activity rawdata'!C1994="PY","Planted",IF('Activity rawdata'!C1994="NY","Nat/Convert",IF('Activity rawdata'!C1994="NN","Nat/Nonconvert",IF('Activity rawdata'!C1994="OY","Planted"))))</f>
        <v>Planted</v>
      </c>
      <c r="D1995" s="70" t="str">
        <f>'Activity rawdata'!D1994</f>
        <v>STP2</v>
      </c>
      <c r="E1995" s="72" t="str">
        <f>'Activity rawdata'!E1994</f>
        <v>66</v>
      </c>
      <c r="F1995" s="73" t="str">
        <f>'Activity rawdata'!L1994</f>
        <v>MT1</v>
      </c>
      <c r="G1995" s="72" t="str">
        <f>'Activity rawdata'!R1994</f>
        <v>2075</v>
      </c>
      <c r="H1995" s="72" t="str">
        <f>IF('Activity rawdata'!P1994="AHTHIN1","1st Thin",IF('Activity rawdata'!P1994="AHCC","Clearcut",IF('Activity rawdata'!P1994="AHTHSMZ","SMZ Thin",IF('Activity rawdata'!P1994="AHTHIN2","2nd Thin",IF('Activity rawdata'!P1994="AFERTE","Early Fert",IF('Activity rawdata'!P1994="AFERTM","Mid Fert",IF('Activity rawdata'!P1994="AFERTL","Late Fert",  IF('Activity rawdata'!P1994="ASP","Site Prep", IF('Activity rawdata'!P1994="APLT","Plant",  IF('Activity rawdata'!P1994="ANREG","Natural Regeneration"))))))))))</f>
        <v>Clearcut</v>
      </c>
      <c r="I1995" s="74">
        <f>'Activity rawdata'!O1994</f>
        <v>7.07</v>
      </c>
      <c r="J1995" s="75">
        <f>'Activity rawdata'!N1994</f>
        <v>24</v>
      </c>
      <c r="K1995" s="75">
        <f>'Activity rawdata'!AC1994</f>
        <v>94.31</v>
      </c>
      <c r="L1995" s="75">
        <f>'Activity rawdata'!AD1994</f>
        <v>185.3</v>
      </c>
      <c r="M1995" s="76">
        <f>'Activity rawdata'!AE1994</f>
        <v>9.660007523288451</v>
      </c>
      <c r="N1995" s="83">
        <f>'Activity rawdata'!T1994+'Activity rawdata'!U1994</f>
        <v>16.14</v>
      </c>
      <c r="O1995" s="80">
        <f>'Activity rawdata'!V1994</f>
        <v>51.99</v>
      </c>
      <c r="P1995" s="80">
        <f>'Activity rawdata'!W1994</f>
        <v>0</v>
      </c>
      <c r="Q1995" s="80">
        <f>'Activity rawdata'!X1994</f>
        <v>0</v>
      </c>
      <c r="R1995" s="84">
        <f t="shared" si="310"/>
        <v>68.13</v>
      </c>
      <c r="S1995" s="80">
        <f>'Activity rawdata'!Z1994</f>
        <v>0</v>
      </c>
      <c r="T1995" s="80">
        <f>'Activity rawdata'!AA1994</f>
        <v>0</v>
      </c>
      <c r="U1995" s="80">
        <f t="shared" si="311"/>
        <v>0</v>
      </c>
      <c r="V1995" s="81">
        <f t="shared" si="312"/>
        <v>114.10980000000001</v>
      </c>
      <c r="W1995" s="75">
        <f t="shared" si="313"/>
        <v>367.56930000000006</v>
      </c>
      <c r="X1995" s="75">
        <f t="shared" si="314"/>
        <v>0</v>
      </c>
      <c r="Y1995" s="75">
        <f t="shared" si="315"/>
        <v>0</v>
      </c>
      <c r="Z1995" s="82">
        <f t="shared" si="316"/>
        <v>481.67910000000006</v>
      </c>
      <c r="AA1995" s="75">
        <f t="shared" si="317"/>
        <v>0</v>
      </c>
      <c r="AB1995" s="75">
        <f t="shared" si="318"/>
        <v>0</v>
      </c>
      <c r="AC1995" s="82">
        <f t="shared" si="319"/>
        <v>0</v>
      </c>
    </row>
    <row r="1996" spans="1:29" x14ac:dyDescent="0.35">
      <c r="A1996" s="70" t="str">
        <f>'Activity rawdata'!A1995</f>
        <v>BH5120-1-111</v>
      </c>
      <c r="B1996" s="71" t="str">
        <f>'Activity rawdata'!B1995</f>
        <v>LB</v>
      </c>
      <c r="C1996" s="71" t="str">
        <f>IF('Activity rawdata'!C1995="PY","Planted",IF('Activity rawdata'!C1995="NY","Nat/Convert",IF('Activity rawdata'!C1995="NN","Nat/Nonconvert",IF('Activity rawdata'!C1995="OY","Planted"))))</f>
        <v>Planted</v>
      </c>
      <c r="D1996" s="70" t="str">
        <f>'Activity rawdata'!D1995</f>
        <v>STP2</v>
      </c>
      <c r="E1996" s="72" t="str">
        <f>'Activity rawdata'!E1995</f>
        <v>78</v>
      </c>
      <c r="F1996" s="73" t="str">
        <f>'Activity rawdata'!L1995</f>
        <v>MT1</v>
      </c>
      <c r="G1996" s="72" t="str">
        <f>'Activity rawdata'!R1995</f>
        <v>2075</v>
      </c>
      <c r="H1996" s="72" t="str">
        <f>IF('Activity rawdata'!P1995="AHTHIN1","1st Thin",IF('Activity rawdata'!P1995="AHCC","Clearcut",IF('Activity rawdata'!P1995="AHTHSMZ","SMZ Thin",IF('Activity rawdata'!P1995="AHTHIN2","2nd Thin",IF('Activity rawdata'!P1995="AFERTE","Early Fert",IF('Activity rawdata'!P1995="AFERTM","Mid Fert",IF('Activity rawdata'!P1995="AFERTL","Late Fert",  IF('Activity rawdata'!P1995="ASP","Site Prep", IF('Activity rawdata'!P1995="APLT","Plant",  IF('Activity rawdata'!P1995="ANREG","Natural Regeneration"))))))))))</f>
        <v>Clearcut</v>
      </c>
      <c r="I1996" s="74">
        <f>'Activity rawdata'!O1995</f>
        <v>87.28</v>
      </c>
      <c r="J1996" s="75">
        <f>'Activity rawdata'!N1995</f>
        <v>24</v>
      </c>
      <c r="K1996" s="75">
        <f>'Activity rawdata'!AC1995</f>
        <v>108.67</v>
      </c>
      <c r="L1996" s="75">
        <f>'Activity rawdata'!AD1995</f>
        <v>182.5</v>
      </c>
      <c r="M1996" s="76">
        <f>'Activity rawdata'!AE1995</f>
        <v>10.448638432971334</v>
      </c>
      <c r="N1996" s="83">
        <f>'Activity rawdata'!T1995+'Activity rawdata'!U1995</f>
        <v>16.440000000000001</v>
      </c>
      <c r="O1996" s="80">
        <f>'Activity rawdata'!V1995</f>
        <v>78.47</v>
      </c>
      <c r="P1996" s="80">
        <f>'Activity rawdata'!W1995</f>
        <v>1.02</v>
      </c>
      <c r="Q1996" s="80">
        <f>'Activity rawdata'!X1995</f>
        <v>0</v>
      </c>
      <c r="R1996" s="84">
        <f t="shared" si="310"/>
        <v>95.929999999999993</v>
      </c>
      <c r="S1996" s="80">
        <f>'Activity rawdata'!Z1995</f>
        <v>0</v>
      </c>
      <c r="T1996" s="80">
        <f>'Activity rawdata'!AA1995</f>
        <v>0</v>
      </c>
      <c r="U1996" s="80">
        <f t="shared" si="311"/>
        <v>0</v>
      </c>
      <c r="V1996" s="81">
        <f t="shared" si="312"/>
        <v>1434.8832000000002</v>
      </c>
      <c r="W1996" s="75">
        <f t="shared" si="313"/>
        <v>6848.8616000000002</v>
      </c>
      <c r="X1996" s="75">
        <f t="shared" si="314"/>
        <v>89.025599999999997</v>
      </c>
      <c r="Y1996" s="75">
        <f t="shared" si="315"/>
        <v>0</v>
      </c>
      <c r="Z1996" s="82">
        <f t="shared" si="316"/>
        <v>8372.7704000000012</v>
      </c>
      <c r="AA1996" s="75">
        <f t="shared" si="317"/>
        <v>0</v>
      </c>
      <c r="AB1996" s="75">
        <f t="shared" si="318"/>
        <v>0</v>
      </c>
      <c r="AC1996" s="82">
        <f t="shared" si="319"/>
        <v>0</v>
      </c>
    </row>
  </sheetData>
  <autoFilter ref="A2:AC1996" xr:uid="{00000000-0009-0000-0000-000008000000}"/>
  <mergeCells count="2">
    <mergeCell ref="N1:U1"/>
    <mergeCell ref="V1:AC1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B766-2A0B-4F07-AED8-EC0A2A2DAB6C}">
  <sheetPr>
    <tabColor rgb="FFFF0000"/>
  </sheetPr>
  <dimension ref="A1:AM8039"/>
  <sheetViews>
    <sheetView workbookViewId="0">
      <selection activeCell="T50" sqref="T50"/>
    </sheetView>
  </sheetViews>
  <sheetFormatPr defaultRowHeight="14.5" x14ac:dyDescent="0.35"/>
  <cols>
    <col min="1" max="1" width="23.453125" style="92" customWidth="1"/>
    <col min="2" max="9" width="6.453125" style="92" bestFit="1" customWidth="1"/>
    <col min="10" max="14" width="7.453125" style="92" bestFit="1" customWidth="1"/>
    <col min="15" max="15" width="12.36328125" style="92" bestFit="1" customWidth="1"/>
    <col min="16" max="19" width="7.453125" style="92" bestFit="1" customWidth="1"/>
    <col min="20" max="27" width="14.453125" style="92" customWidth="1"/>
    <col min="28" max="28" width="12.7265625" style="92" bestFit="1" customWidth="1"/>
    <col min="29" max="29" width="9.7265625" style="92" bestFit="1" customWidth="1"/>
    <col min="30" max="30" width="9.7265625" style="92" customWidth="1"/>
    <col min="31" max="31" width="15.453125" style="92" bestFit="1" customWidth="1"/>
    <col min="33" max="35" width="15.453125" style="92" bestFit="1" customWidth="1"/>
    <col min="36" max="36" width="14.7265625" style="92" bestFit="1" customWidth="1"/>
    <col min="37" max="37" width="16" style="92" bestFit="1" customWidth="1"/>
    <col min="38" max="39" width="14.81640625" style="92" bestFit="1" customWidth="1"/>
    <col min="40" max="240" width="8.7265625" style="92"/>
    <col min="241" max="241" width="23" style="92" customWidth="1"/>
    <col min="242" max="243" width="4.26953125" style="92" bestFit="1" customWidth="1"/>
    <col min="244" max="244" width="5" style="92" bestFit="1" customWidth="1"/>
    <col min="245" max="249" width="4.26953125" style="92" bestFit="1" customWidth="1"/>
    <col min="250" max="264" width="5.26953125" style="92" bestFit="1" customWidth="1"/>
    <col min="265" max="265" width="9" style="92" bestFit="1" customWidth="1"/>
    <col min="266" max="266" width="5" style="92" bestFit="1" customWidth="1"/>
    <col min="267" max="267" width="7.54296875" style="92" bestFit="1" customWidth="1"/>
    <col min="268" max="268" width="8.81640625" style="92" bestFit="1" customWidth="1"/>
    <col min="269" max="269" width="8" style="92" bestFit="1" customWidth="1"/>
    <col min="270" max="270" width="7.26953125" style="92" bestFit="1" customWidth="1"/>
    <col min="271" max="274" width="13.7265625" style="92" bestFit="1" customWidth="1"/>
    <col min="275" max="275" width="12.81640625" style="92" bestFit="1" customWidth="1"/>
    <col min="276" max="276" width="14.453125" style="92" bestFit="1" customWidth="1"/>
    <col min="277" max="277" width="13.54296875" style="92" bestFit="1" customWidth="1"/>
    <col min="278" max="278" width="13.1796875" style="92" bestFit="1" customWidth="1"/>
    <col min="279" max="496" width="8.7265625" style="92"/>
    <col min="497" max="497" width="23" style="92" customWidth="1"/>
    <col min="498" max="499" width="4.26953125" style="92" bestFit="1" customWidth="1"/>
    <col min="500" max="500" width="5" style="92" bestFit="1" customWidth="1"/>
    <col min="501" max="505" width="4.26953125" style="92" bestFit="1" customWidth="1"/>
    <col min="506" max="520" width="5.26953125" style="92" bestFit="1" customWidth="1"/>
    <col min="521" max="521" width="9" style="92" bestFit="1" customWidth="1"/>
    <col min="522" max="522" width="5" style="92" bestFit="1" customWidth="1"/>
    <col min="523" max="523" width="7.54296875" style="92" bestFit="1" customWidth="1"/>
    <col min="524" max="524" width="8.81640625" style="92" bestFit="1" customWidth="1"/>
    <col min="525" max="525" width="8" style="92" bestFit="1" customWidth="1"/>
    <col min="526" max="526" width="7.26953125" style="92" bestFit="1" customWidth="1"/>
    <col min="527" max="530" width="13.7265625" style="92" bestFit="1" customWidth="1"/>
    <col min="531" max="531" width="12.81640625" style="92" bestFit="1" customWidth="1"/>
    <col min="532" max="532" width="14.453125" style="92" bestFit="1" customWidth="1"/>
    <col min="533" max="533" width="13.54296875" style="92" bestFit="1" customWidth="1"/>
    <col min="534" max="534" width="13.1796875" style="92" bestFit="1" customWidth="1"/>
    <col min="535" max="752" width="8.7265625" style="92"/>
    <col min="753" max="753" width="23" style="92" customWidth="1"/>
    <col min="754" max="755" width="4.26953125" style="92" bestFit="1" customWidth="1"/>
    <col min="756" max="756" width="5" style="92" bestFit="1" customWidth="1"/>
    <col min="757" max="761" width="4.26953125" style="92" bestFit="1" customWidth="1"/>
    <col min="762" max="776" width="5.26953125" style="92" bestFit="1" customWidth="1"/>
    <col min="777" max="777" width="9" style="92" bestFit="1" customWidth="1"/>
    <col min="778" max="778" width="5" style="92" bestFit="1" customWidth="1"/>
    <col min="779" max="779" width="7.54296875" style="92" bestFit="1" customWidth="1"/>
    <col min="780" max="780" width="8.81640625" style="92" bestFit="1" customWidth="1"/>
    <col min="781" max="781" width="8" style="92" bestFit="1" customWidth="1"/>
    <col min="782" max="782" width="7.26953125" style="92" bestFit="1" customWidth="1"/>
    <col min="783" max="786" width="13.7265625" style="92" bestFit="1" customWidth="1"/>
    <col min="787" max="787" width="12.81640625" style="92" bestFit="1" customWidth="1"/>
    <col min="788" max="788" width="14.453125" style="92" bestFit="1" customWidth="1"/>
    <col min="789" max="789" width="13.54296875" style="92" bestFit="1" customWidth="1"/>
    <col min="790" max="790" width="13.1796875" style="92" bestFit="1" customWidth="1"/>
    <col min="791" max="1008" width="8.7265625" style="92"/>
    <col min="1009" max="1009" width="23" style="92" customWidth="1"/>
    <col min="1010" max="1011" width="4.26953125" style="92" bestFit="1" customWidth="1"/>
    <col min="1012" max="1012" width="5" style="92" bestFit="1" customWidth="1"/>
    <col min="1013" max="1017" width="4.26953125" style="92" bestFit="1" customWidth="1"/>
    <col min="1018" max="1032" width="5.26953125" style="92" bestFit="1" customWidth="1"/>
    <col min="1033" max="1033" width="9" style="92" bestFit="1" customWidth="1"/>
    <col min="1034" max="1034" width="5" style="92" bestFit="1" customWidth="1"/>
    <col min="1035" max="1035" width="7.54296875" style="92" bestFit="1" customWidth="1"/>
    <col min="1036" max="1036" width="8.81640625" style="92" bestFit="1" customWidth="1"/>
    <col min="1037" max="1037" width="8" style="92" bestFit="1" customWidth="1"/>
    <col min="1038" max="1038" width="7.26953125" style="92" bestFit="1" customWidth="1"/>
    <col min="1039" max="1042" width="13.7265625" style="92" bestFit="1" customWidth="1"/>
    <col min="1043" max="1043" width="12.81640625" style="92" bestFit="1" customWidth="1"/>
    <col min="1044" max="1044" width="14.453125" style="92" bestFit="1" customWidth="1"/>
    <col min="1045" max="1045" width="13.54296875" style="92" bestFit="1" customWidth="1"/>
    <col min="1046" max="1046" width="13.1796875" style="92" bestFit="1" customWidth="1"/>
    <col min="1047" max="1264" width="8.7265625" style="92"/>
    <col min="1265" max="1265" width="23" style="92" customWidth="1"/>
    <col min="1266" max="1267" width="4.26953125" style="92" bestFit="1" customWidth="1"/>
    <col min="1268" max="1268" width="5" style="92" bestFit="1" customWidth="1"/>
    <col min="1269" max="1273" width="4.26953125" style="92" bestFit="1" customWidth="1"/>
    <col min="1274" max="1288" width="5.26953125" style="92" bestFit="1" customWidth="1"/>
    <col min="1289" max="1289" width="9" style="92" bestFit="1" customWidth="1"/>
    <col min="1290" max="1290" width="5" style="92" bestFit="1" customWidth="1"/>
    <col min="1291" max="1291" width="7.54296875" style="92" bestFit="1" customWidth="1"/>
    <col min="1292" max="1292" width="8.81640625" style="92" bestFit="1" customWidth="1"/>
    <col min="1293" max="1293" width="8" style="92" bestFit="1" customWidth="1"/>
    <col min="1294" max="1294" width="7.26953125" style="92" bestFit="1" customWidth="1"/>
    <col min="1295" max="1298" width="13.7265625" style="92" bestFit="1" customWidth="1"/>
    <col min="1299" max="1299" width="12.81640625" style="92" bestFit="1" customWidth="1"/>
    <col min="1300" max="1300" width="14.453125" style="92" bestFit="1" customWidth="1"/>
    <col min="1301" max="1301" width="13.54296875" style="92" bestFit="1" customWidth="1"/>
    <col min="1302" max="1302" width="13.1796875" style="92" bestFit="1" customWidth="1"/>
    <col min="1303" max="1520" width="8.7265625" style="92"/>
    <col min="1521" max="1521" width="23" style="92" customWidth="1"/>
    <col min="1522" max="1523" width="4.26953125" style="92" bestFit="1" customWidth="1"/>
    <col min="1524" max="1524" width="5" style="92" bestFit="1" customWidth="1"/>
    <col min="1525" max="1529" width="4.26953125" style="92" bestFit="1" customWidth="1"/>
    <col min="1530" max="1544" width="5.26953125" style="92" bestFit="1" customWidth="1"/>
    <col min="1545" max="1545" width="9" style="92" bestFit="1" customWidth="1"/>
    <col min="1546" max="1546" width="5" style="92" bestFit="1" customWidth="1"/>
    <col min="1547" max="1547" width="7.54296875" style="92" bestFit="1" customWidth="1"/>
    <col min="1548" max="1548" width="8.81640625" style="92" bestFit="1" customWidth="1"/>
    <col min="1549" max="1549" width="8" style="92" bestFit="1" customWidth="1"/>
    <col min="1550" max="1550" width="7.26953125" style="92" bestFit="1" customWidth="1"/>
    <col min="1551" max="1554" width="13.7265625" style="92" bestFit="1" customWidth="1"/>
    <col min="1555" max="1555" width="12.81640625" style="92" bestFit="1" customWidth="1"/>
    <col min="1556" max="1556" width="14.453125" style="92" bestFit="1" customWidth="1"/>
    <col min="1557" max="1557" width="13.54296875" style="92" bestFit="1" customWidth="1"/>
    <col min="1558" max="1558" width="13.1796875" style="92" bestFit="1" customWidth="1"/>
    <col min="1559" max="1776" width="8.7265625" style="92"/>
    <col min="1777" max="1777" width="23" style="92" customWidth="1"/>
    <col min="1778" max="1779" width="4.26953125" style="92" bestFit="1" customWidth="1"/>
    <col min="1780" max="1780" width="5" style="92" bestFit="1" customWidth="1"/>
    <col min="1781" max="1785" width="4.26953125" style="92" bestFit="1" customWidth="1"/>
    <col min="1786" max="1800" width="5.26953125" style="92" bestFit="1" customWidth="1"/>
    <col min="1801" max="1801" width="9" style="92" bestFit="1" customWidth="1"/>
    <col min="1802" max="1802" width="5" style="92" bestFit="1" customWidth="1"/>
    <col min="1803" max="1803" width="7.54296875" style="92" bestFit="1" customWidth="1"/>
    <col min="1804" max="1804" width="8.81640625" style="92" bestFit="1" customWidth="1"/>
    <col min="1805" max="1805" width="8" style="92" bestFit="1" customWidth="1"/>
    <col min="1806" max="1806" width="7.26953125" style="92" bestFit="1" customWidth="1"/>
    <col min="1807" max="1810" width="13.7265625" style="92" bestFit="1" customWidth="1"/>
    <col min="1811" max="1811" width="12.81640625" style="92" bestFit="1" customWidth="1"/>
    <col min="1812" max="1812" width="14.453125" style="92" bestFit="1" customWidth="1"/>
    <col min="1813" max="1813" width="13.54296875" style="92" bestFit="1" customWidth="1"/>
    <col min="1814" max="1814" width="13.1796875" style="92" bestFit="1" customWidth="1"/>
    <col min="1815" max="2032" width="8.7265625" style="92"/>
    <col min="2033" max="2033" width="23" style="92" customWidth="1"/>
    <col min="2034" max="2035" width="4.26953125" style="92" bestFit="1" customWidth="1"/>
    <col min="2036" max="2036" width="5" style="92" bestFit="1" customWidth="1"/>
    <col min="2037" max="2041" width="4.26953125" style="92" bestFit="1" customWidth="1"/>
    <col min="2042" max="2056" width="5.26953125" style="92" bestFit="1" customWidth="1"/>
    <col min="2057" max="2057" width="9" style="92" bestFit="1" customWidth="1"/>
    <col min="2058" max="2058" width="5" style="92" bestFit="1" customWidth="1"/>
    <col min="2059" max="2059" width="7.54296875" style="92" bestFit="1" customWidth="1"/>
    <col min="2060" max="2060" width="8.81640625" style="92" bestFit="1" customWidth="1"/>
    <col min="2061" max="2061" width="8" style="92" bestFit="1" customWidth="1"/>
    <col min="2062" max="2062" width="7.26953125" style="92" bestFit="1" customWidth="1"/>
    <col min="2063" max="2066" width="13.7265625" style="92" bestFit="1" customWidth="1"/>
    <col min="2067" max="2067" width="12.81640625" style="92" bestFit="1" customWidth="1"/>
    <col min="2068" max="2068" width="14.453125" style="92" bestFit="1" customWidth="1"/>
    <col min="2069" max="2069" width="13.54296875" style="92" bestFit="1" customWidth="1"/>
    <col min="2070" max="2070" width="13.1796875" style="92" bestFit="1" customWidth="1"/>
    <col min="2071" max="2288" width="8.7265625" style="92"/>
    <col min="2289" max="2289" width="23" style="92" customWidth="1"/>
    <col min="2290" max="2291" width="4.26953125" style="92" bestFit="1" customWidth="1"/>
    <col min="2292" max="2292" width="5" style="92" bestFit="1" customWidth="1"/>
    <col min="2293" max="2297" width="4.26953125" style="92" bestFit="1" customWidth="1"/>
    <col min="2298" max="2312" width="5.26953125" style="92" bestFit="1" customWidth="1"/>
    <col min="2313" max="2313" width="9" style="92" bestFit="1" customWidth="1"/>
    <col min="2314" max="2314" width="5" style="92" bestFit="1" customWidth="1"/>
    <col min="2315" max="2315" width="7.54296875" style="92" bestFit="1" customWidth="1"/>
    <col min="2316" max="2316" width="8.81640625" style="92" bestFit="1" customWidth="1"/>
    <col min="2317" max="2317" width="8" style="92" bestFit="1" customWidth="1"/>
    <col min="2318" max="2318" width="7.26953125" style="92" bestFit="1" customWidth="1"/>
    <col min="2319" max="2322" width="13.7265625" style="92" bestFit="1" customWidth="1"/>
    <col min="2323" max="2323" width="12.81640625" style="92" bestFit="1" customWidth="1"/>
    <col min="2324" max="2324" width="14.453125" style="92" bestFit="1" customWidth="1"/>
    <col min="2325" max="2325" width="13.54296875" style="92" bestFit="1" customWidth="1"/>
    <col min="2326" max="2326" width="13.1796875" style="92" bestFit="1" customWidth="1"/>
    <col min="2327" max="2544" width="8.7265625" style="92"/>
    <col min="2545" max="2545" width="23" style="92" customWidth="1"/>
    <col min="2546" max="2547" width="4.26953125" style="92" bestFit="1" customWidth="1"/>
    <col min="2548" max="2548" width="5" style="92" bestFit="1" customWidth="1"/>
    <col min="2549" max="2553" width="4.26953125" style="92" bestFit="1" customWidth="1"/>
    <col min="2554" max="2568" width="5.26953125" style="92" bestFit="1" customWidth="1"/>
    <col min="2569" max="2569" width="9" style="92" bestFit="1" customWidth="1"/>
    <col min="2570" max="2570" width="5" style="92" bestFit="1" customWidth="1"/>
    <col min="2571" max="2571" width="7.54296875" style="92" bestFit="1" customWidth="1"/>
    <col min="2572" max="2572" width="8.81640625" style="92" bestFit="1" customWidth="1"/>
    <col min="2573" max="2573" width="8" style="92" bestFit="1" customWidth="1"/>
    <col min="2574" max="2574" width="7.26953125" style="92" bestFit="1" customWidth="1"/>
    <col min="2575" max="2578" width="13.7265625" style="92" bestFit="1" customWidth="1"/>
    <col min="2579" max="2579" width="12.81640625" style="92" bestFit="1" customWidth="1"/>
    <col min="2580" max="2580" width="14.453125" style="92" bestFit="1" customWidth="1"/>
    <col min="2581" max="2581" width="13.54296875" style="92" bestFit="1" customWidth="1"/>
    <col min="2582" max="2582" width="13.1796875" style="92" bestFit="1" customWidth="1"/>
    <col min="2583" max="2800" width="8.7265625" style="92"/>
    <col min="2801" max="2801" width="23" style="92" customWidth="1"/>
    <col min="2802" max="2803" width="4.26953125" style="92" bestFit="1" customWidth="1"/>
    <col min="2804" max="2804" width="5" style="92" bestFit="1" customWidth="1"/>
    <col min="2805" max="2809" width="4.26953125" style="92" bestFit="1" customWidth="1"/>
    <col min="2810" max="2824" width="5.26953125" style="92" bestFit="1" customWidth="1"/>
    <col min="2825" max="2825" width="9" style="92" bestFit="1" customWidth="1"/>
    <col min="2826" max="2826" width="5" style="92" bestFit="1" customWidth="1"/>
    <col min="2827" max="2827" width="7.54296875" style="92" bestFit="1" customWidth="1"/>
    <col min="2828" max="2828" width="8.81640625" style="92" bestFit="1" customWidth="1"/>
    <col min="2829" max="2829" width="8" style="92" bestFit="1" customWidth="1"/>
    <col min="2830" max="2830" width="7.26953125" style="92" bestFit="1" customWidth="1"/>
    <col min="2831" max="2834" width="13.7265625" style="92" bestFit="1" customWidth="1"/>
    <col min="2835" max="2835" width="12.81640625" style="92" bestFit="1" customWidth="1"/>
    <col min="2836" max="2836" width="14.453125" style="92" bestFit="1" customWidth="1"/>
    <col min="2837" max="2837" width="13.54296875" style="92" bestFit="1" customWidth="1"/>
    <col min="2838" max="2838" width="13.1796875" style="92" bestFit="1" customWidth="1"/>
    <col min="2839" max="3056" width="8.7265625" style="92"/>
    <col min="3057" max="3057" width="23" style="92" customWidth="1"/>
    <col min="3058" max="3059" width="4.26953125" style="92" bestFit="1" customWidth="1"/>
    <col min="3060" max="3060" width="5" style="92" bestFit="1" customWidth="1"/>
    <col min="3061" max="3065" width="4.26953125" style="92" bestFit="1" customWidth="1"/>
    <col min="3066" max="3080" width="5.26953125" style="92" bestFit="1" customWidth="1"/>
    <col min="3081" max="3081" width="9" style="92" bestFit="1" customWidth="1"/>
    <col min="3082" max="3082" width="5" style="92" bestFit="1" customWidth="1"/>
    <col min="3083" max="3083" width="7.54296875" style="92" bestFit="1" customWidth="1"/>
    <col min="3084" max="3084" width="8.81640625" style="92" bestFit="1" customWidth="1"/>
    <col min="3085" max="3085" width="8" style="92" bestFit="1" customWidth="1"/>
    <col min="3086" max="3086" width="7.26953125" style="92" bestFit="1" customWidth="1"/>
    <col min="3087" max="3090" width="13.7265625" style="92" bestFit="1" customWidth="1"/>
    <col min="3091" max="3091" width="12.81640625" style="92" bestFit="1" customWidth="1"/>
    <col min="3092" max="3092" width="14.453125" style="92" bestFit="1" customWidth="1"/>
    <col min="3093" max="3093" width="13.54296875" style="92" bestFit="1" customWidth="1"/>
    <col min="3094" max="3094" width="13.1796875" style="92" bestFit="1" customWidth="1"/>
    <col min="3095" max="3312" width="8.7265625" style="92"/>
    <col min="3313" max="3313" width="23" style="92" customWidth="1"/>
    <col min="3314" max="3315" width="4.26953125" style="92" bestFit="1" customWidth="1"/>
    <col min="3316" max="3316" width="5" style="92" bestFit="1" customWidth="1"/>
    <col min="3317" max="3321" width="4.26953125" style="92" bestFit="1" customWidth="1"/>
    <col min="3322" max="3336" width="5.26953125" style="92" bestFit="1" customWidth="1"/>
    <col min="3337" max="3337" width="9" style="92" bestFit="1" customWidth="1"/>
    <col min="3338" max="3338" width="5" style="92" bestFit="1" customWidth="1"/>
    <col min="3339" max="3339" width="7.54296875" style="92" bestFit="1" customWidth="1"/>
    <col min="3340" max="3340" width="8.81640625" style="92" bestFit="1" customWidth="1"/>
    <col min="3341" max="3341" width="8" style="92" bestFit="1" customWidth="1"/>
    <col min="3342" max="3342" width="7.26953125" style="92" bestFit="1" customWidth="1"/>
    <col min="3343" max="3346" width="13.7265625" style="92" bestFit="1" customWidth="1"/>
    <col min="3347" max="3347" width="12.81640625" style="92" bestFit="1" customWidth="1"/>
    <col min="3348" max="3348" width="14.453125" style="92" bestFit="1" customWidth="1"/>
    <col min="3349" max="3349" width="13.54296875" style="92" bestFit="1" customWidth="1"/>
    <col min="3350" max="3350" width="13.1796875" style="92" bestFit="1" customWidth="1"/>
    <col min="3351" max="3568" width="8.7265625" style="92"/>
    <col min="3569" max="3569" width="23" style="92" customWidth="1"/>
    <col min="3570" max="3571" width="4.26953125" style="92" bestFit="1" customWidth="1"/>
    <col min="3572" max="3572" width="5" style="92" bestFit="1" customWidth="1"/>
    <col min="3573" max="3577" width="4.26953125" style="92" bestFit="1" customWidth="1"/>
    <col min="3578" max="3592" width="5.26953125" style="92" bestFit="1" customWidth="1"/>
    <col min="3593" max="3593" width="9" style="92" bestFit="1" customWidth="1"/>
    <col min="3594" max="3594" width="5" style="92" bestFit="1" customWidth="1"/>
    <col min="3595" max="3595" width="7.54296875" style="92" bestFit="1" customWidth="1"/>
    <col min="3596" max="3596" width="8.81640625" style="92" bestFit="1" customWidth="1"/>
    <col min="3597" max="3597" width="8" style="92" bestFit="1" customWidth="1"/>
    <col min="3598" max="3598" width="7.26953125" style="92" bestFit="1" customWidth="1"/>
    <col min="3599" max="3602" width="13.7265625" style="92" bestFit="1" customWidth="1"/>
    <col min="3603" max="3603" width="12.81640625" style="92" bestFit="1" customWidth="1"/>
    <col min="3604" max="3604" width="14.453125" style="92" bestFit="1" customWidth="1"/>
    <col min="3605" max="3605" width="13.54296875" style="92" bestFit="1" customWidth="1"/>
    <col min="3606" max="3606" width="13.1796875" style="92" bestFit="1" customWidth="1"/>
    <col min="3607" max="3824" width="8.7265625" style="92"/>
    <col min="3825" max="3825" width="23" style="92" customWidth="1"/>
    <col min="3826" max="3827" width="4.26953125" style="92" bestFit="1" customWidth="1"/>
    <col min="3828" max="3828" width="5" style="92" bestFit="1" customWidth="1"/>
    <col min="3829" max="3833" width="4.26953125" style="92" bestFit="1" customWidth="1"/>
    <col min="3834" max="3848" width="5.26953125" style="92" bestFit="1" customWidth="1"/>
    <col min="3849" max="3849" width="9" style="92" bestFit="1" customWidth="1"/>
    <col min="3850" max="3850" width="5" style="92" bestFit="1" customWidth="1"/>
    <col min="3851" max="3851" width="7.54296875" style="92" bestFit="1" customWidth="1"/>
    <col min="3852" max="3852" width="8.81640625" style="92" bestFit="1" customWidth="1"/>
    <col min="3853" max="3853" width="8" style="92" bestFit="1" customWidth="1"/>
    <col min="3854" max="3854" width="7.26953125" style="92" bestFit="1" customWidth="1"/>
    <col min="3855" max="3858" width="13.7265625" style="92" bestFit="1" customWidth="1"/>
    <col min="3859" max="3859" width="12.81640625" style="92" bestFit="1" customWidth="1"/>
    <col min="3860" max="3860" width="14.453125" style="92" bestFit="1" customWidth="1"/>
    <col min="3861" max="3861" width="13.54296875" style="92" bestFit="1" customWidth="1"/>
    <col min="3862" max="3862" width="13.1796875" style="92" bestFit="1" customWidth="1"/>
    <col min="3863" max="4080" width="8.7265625" style="92"/>
    <col min="4081" max="4081" width="23" style="92" customWidth="1"/>
    <col min="4082" max="4083" width="4.26953125" style="92" bestFit="1" customWidth="1"/>
    <col min="4084" max="4084" width="5" style="92" bestFit="1" customWidth="1"/>
    <col min="4085" max="4089" width="4.26953125" style="92" bestFit="1" customWidth="1"/>
    <col min="4090" max="4104" width="5.26953125" style="92" bestFit="1" customWidth="1"/>
    <col min="4105" max="4105" width="9" style="92" bestFit="1" customWidth="1"/>
    <col min="4106" max="4106" width="5" style="92" bestFit="1" customWidth="1"/>
    <col min="4107" max="4107" width="7.54296875" style="92" bestFit="1" customWidth="1"/>
    <col min="4108" max="4108" width="8.81640625" style="92" bestFit="1" customWidth="1"/>
    <col min="4109" max="4109" width="8" style="92" bestFit="1" customWidth="1"/>
    <col min="4110" max="4110" width="7.26953125" style="92" bestFit="1" customWidth="1"/>
    <col min="4111" max="4114" width="13.7265625" style="92" bestFit="1" customWidth="1"/>
    <col min="4115" max="4115" width="12.81640625" style="92" bestFit="1" customWidth="1"/>
    <col min="4116" max="4116" width="14.453125" style="92" bestFit="1" customWidth="1"/>
    <col min="4117" max="4117" width="13.54296875" style="92" bestFit="1" customWidth="1"/>
    <col min="4118" max="4118" width="13.1796875" style="92" bestFit="1" customWidth="1"/>
    <col min="4119" max="4336" width="8.7265625" style="92"/>
    <col min="4337" max="4337" width="23" style="92" customWidth="1"/>
    <col min="4338" max="4339" width="4.26953125" style="92" bestFit="1" customWidth="1"/>
    <col min="4340" max="4340" width="5" style="92" bestFit="1" customWidth="1"/>
    <col min="4341" max="4345" width="4.26953125" style="92" bestFit="1" customWidth="1"/>
    <col min="4346" max="4360" width="5.26953125" style="92" bestFit="1" customWidth="1"/>
    <col min="4361" max="4361" width="9" style="92" bestFit="1" customWidth="1"/>
    <col min="4362" max="4362" width="5" style="92" bestFit="1" customWidth="1"/>
    <col min="4363" max="4363" width="7.54296875" style="92" bestFit="1" customWidth="1"/>
    <col min="4364" max="4364" width="8.81640625" style="92" bestFit="1" customWidth="1"/>
    <col min="4365" max="4365" width="8" style="92" bestFit="1" customWidth="1"/>
    <col min="4366" max="4366" width="7.26953125" style="92" bestFit="1" customWidth="1"/>
    <col min="4367" max="4370" width="13.7265625" style="92" bestFit="1" customWidth="1"/>
    <col min="4371" max="4371" width="12.81640625" style="92" bestFit="1" customWidth="1"/>
    <col min="4372" max="4372" width="14.453125" style="92" bestFit="1" customWidth="1"/>
    <col min="4373" max="4373" width="13.54296875" style="92" bestFit="1" customWidth="1"/>
    <col min="4374" max="4374" width="13.1796875" style="92" bestFit="1" customWidth="1"/>
    <col min="4375" max="4592" width="8.7265625" style="92"/>
    <col min="4593" max="4593" width="23" style="92" customWidth="1"/>
    <col min="4594" max="4595" width="4.26953125" style="92" bestFit="1" customWidth="1"/>
    <col min="4596" max="4596" width="5" style="92" bestFit="1" customWidth="1"/>
    <col min="4597" max="4601" width="4.26953125" style="92" bestFit="1" customWidth="1"/>
    <col min="4602" max="4616" width="5.26953125" style="92" bestFit="1" customWidth="1"/>
    <col min="4617" max="4617" width="9" style="92" bestFit="1" customWidth="1"/>
    <col min="4618" max="4618" width="5" style="92" bestFit="1" customWidth="1"/>
    <col min="4619" max="4619" width="7.54296875" style="92" bestFit="1" customWidth="1"/>
    <col min="4620" max="4620" width="8.81640625" style="92" bestFit="1" customWidth="1"/>
    <col min="4621" max="4621" width="8" style="92" bestFit="1" customWidth="1"/>
    <col min="4622" max="4622" width="7.26953125" style="92" bestFit="1" customWidth="1"/>
    <col min="4623" max="4626" width="13.7265625" style="92" bestFit="1" customWidth="1"/>
    <col min="4627" max="4627" width="12.81640625" style="92" bestFit="1" customWidth="1"/>
    <col min="4628" max="4628" width="14.453125" style="92" bestFit="1" customWidth="1"/>
    <col min="4629" max="4629" width="13.54296875" style="92" bestFit="1" customWidth="1"/>
    <col min="4630" max="4630" width="13.1796875" style="92" bestFit="1" customWidth="1"/>
    <col min="4631" max="4848" width="8.7265625" style="92"/>
    <col min="4849" max="4849" width="23" style="92" customWidth="1"/>
    <col min="4850" max="4851" width="4.26953125" style="92" bestFit="1" customWidth="1"/>
    <col min="4852" max="4852" width="5" style="92" bestFit="1" customWidth="1"/>
    <col min="4853" max="4857" width="4.26953125" style="92" bestFit="1" customWidth="1"/>
    <col min="4858" max="4872" width="5.26953125" style="92" bestFit="1" customWidth="1"/>
    <col min="4873" max="4873" width="9" style="92" bestFit="1" customWidth="1"/>
    <col min="4874" max="4874" width="5" style="92" bestFit="1" customWidth="1"/>
    <col min="4875" max="4875" width="7.54296875" style="92" bestFit="1" customWidth="1"/>
    <col min="4876" max="4876" width="8.81640625" style="92" bestFit="1" customWidth="1"/>
    <col min="4877" max="4877" width="8" style="92" bestFit="1" customWidth="1"/>
    <col min="4878" max="4878" width="7.26953125" style="92" bestFit="1" customWidth="1"/>
    <col min="4879" max="4882" width="13.7265625" style="92" bestFit="1" customWidth="1"/>
    <col min="4883" max="4883" width="12.81640625" style="92" bestFit="1" customWidth="1"/>
    <col min="4884" max="4884" width="14.453125" style="92" bestFit="1" customWidth="1"/>
    <col min="4885" max="4885" width="13.54296875" style="92" bestFit="1" customWidth="1"/>
    <col min="4886" max="4886" width="13.1796875" style="92" bestFit="1" customWidth="1"/>
    <col min="4887" max="5104" width="8.7265625" style="92"/>
    <col min="5105" max="5105" width="23" style="92" customWidth="1"/>
    <col min="5106" max="5107" width="4.26953125" style="92" bestFit="1" customWidth="1"/>
    <col min="5108" max="5108" width="5" style="92" bestFit="1" customWidth="1"/>
    <col min="5109" max="5113" width="4.26953125" style="92" bestFit="1" customWidth="1"/>
    <col min="5114" max="5128" width="5.26953125" style="92" bestFit="1" customWidth="1"/>
    <col min="5129" max="5129" width="9" style="92" bestFit="1" customWidth="1"/>
    <col min="5130" max="5130" width="5" style="92" bestFit="1" customWidth="1"/>
    <col min="5131" max="5131" width="7.54296875" style="92" bestFit="1" customWidth="1"/>
    <col min="5132" max="5132" width="8.81640625" style="92" bestFit="1" customWidth="1"/>
    <col min="5133" max="5133" width="8" style="92" bestFit="1" customWidth="1"/>
    <col min="5134" max="5134" width="7.26953125" style="92" bestFit="1" customWidth="1"/>
    <col min="5135" max="5138" width="13.7265625" style="92" bestFit="1" customWidth="1"/>
    <col min="5139" max="5139" width="12.81640625" style="92" bestFit="1" customWidth="1"/>
    <col min="5140" max="5140" width="14.453125" style="92" bestFit="1" customWidth="1"/>
    <col min="5141" max="5141" width="13.54296875" style="92" bestFit="1" customWidth="1"/>
    <col min="5142" max="5142" width="13.1796875" style="92" bestFit="1" customWidth="1"/>
    <col min="5143" max="5360" width="8.7265625" style="92"/>
    <col min="5361" max="5361" width="23" style="92" customWidth="1"/>
    <col min="5362" max="5363" width="4.26953125" style="92" bestFit="1" customWidth="1"/>
    <col min="5364" max="5364" width="5" style="92" bestFit="1" customWidth="1"/>
    <col min="5365" max="5369" width="4.26953125" style="92" bestFit="1" customWidth="1"/>
    <col min="5370" max="5384" width="5.26953125" style="92" bestFit="1" customWidth="1"/>
    <col min="5385" max="5385" width="9" style="92" bestFit="1" customWidth="1"/>
    <col min="5386" max="5386" width="5" style="92" bestFit="1" customWidth="1"/>
    <col min="5387" max="5387" width="7.54296875" style="92" bestFit="1" customWidth="1"/>
    <col min="5388" max="5388" width="8.81640625" style="92" bestFit="1" customWidth="1"/>
    <col min="5389" max="5389" width="8" style="92" bestFit="1" customWidth="1"/>
    <col min="5390" max="5390" width="7.26953125" style="92" bestFit="1" customWidth="1"/>
    <col min="5391" max="5394" width="13.7265625" style="92" bestFit="1" customWidth="1"/>
    <col min="5395" max="5395" width="12.81640625" style="92" bestFit="1" customWidth="1"/>
    <col min="5396" max="5396" width="14.453125" style="92" bestFit="1" customWidth="1"/>
    <col min="5397" max="5397" width="13.54296875" style="92" bestFit="1" customWidth="1"/>
    <col min="5398" max="5398" width="13.1796875" style="92" bestFit="1" customWidth="1"/>
    <col min="5399" max="5616" width="8.7265625" style="92"/>
    <col min="5617" max="5617" width="23" style="92" customWidth="1"/>
    <col min="5618" max="5619" width="4.26953125" style="92" bestFit="1" customWidth="1"/>
    <col min="5620" max="5620" width="5" style="92" bestFit="1" customWidth="1"/>
    <col min="5621" max="5625" width="4.26953125" style="92" bestFit="1" customWidth="1"/>
    <col min="5626" max="5640" width="5.26953125" style="92" bestFit="1" customWidth="1"/>
    <col min="5641" max="5641" width="9" style="92" bestFit="1" customWidth="1"/>
    <col min="5642" max="5642" width="5" style="92" bestFit="1" customWidth="1"/>
    <col min="5643" max="5643" width="7.54296875" style="92" bestFit="1" customWidth="1"/>
    <col min="5644" max="5644" width="8.81640625" style="92" bestFit="1" customWidth="1"/>
    <col min="5645" max="5645" width="8" style="92" bestFit="1" customWidth="1"/>
    <col min="5646" max="5646" width="7.26953125" style="92" bestFit="1" customWidth="1"/>
    <col min="5647" max="5650" width="13.7265625" style="92" bestFit="1" customWidth="1"/>
    <col min="5651" max="5651" width="12.81640625" style="92" bestFit="1" customWidth="1"/>
    <col min="5652" max="5652" width="14.453125" style="92" bestFit="1" customWidth="1"/>
    <col min="5653" max="5653" width="13.54296875" style="92" bestFit="1" customWidth="1"/>
    <col min="5654" max="5654" width="13.1796875" style="92" bestFit="1" customWidth="1"/>
    <col min="5655" max="5872" width="8.7265625" style="92"/>
    <col min="5873" max="5873" width="23" style="92" customWidth="1"/>
    <col min="5874" max="5875" width="4.26953125" style="92" bestFit="1" customWidth="1"/>
    <col min="5876" max="5876" width="5" style="92" bestFit="1" customWidth="1"/>
    <col min="5877" max="5881" width="4.26953125" style="92" bestFit="1" customWidth="1"/>
    <col min="5882" max="5896" width="5.26953125" style="92" bestFit="1" customWidth="1"/>
    <col min="5897" max="5897" width="9" style="92" bestFit="1" customWidth="1"/>
    <col min="5898" max="5898" width="5" style="92" bestFit="1" customWidth="1"/>
    <col min="5899" max="5899" width="7.54296875" style="92" bestFit="1" customWidth="1"/>
    <col min="5900" max="5900" width="8.81640625" style="92" bestFit="1" customWidth="1"/>
    <col min="5901" max="5901" width="8" style="92" bestFit="1" customWidth="1"/>
    <col min="5902" max="5902" width="7.26953125" style="92" bestFit="1" customWidth="1"/>
    <col min="5903" max="5906" width="13.7265625" style="92" bestFit="1" customWidth="1"/>
    <col min="5907" max="5907" width="12.81640625" style="92" bestFit="1" customWidth="1"/>
    <col min="5908" max="5908" width="14.453125" style="92" bestFit="1" customWidth="1"/>
    <col min="5909" max="5909" width="13.54296875" style="92" bestFit="1" customWidth="1"/>
    <col min="5910" max="5910" width="13.1796875" style="92" bestFit="1" customWidth="1"/>
    <col min="5911" max="6128" width="8.7265625" style="92"/>
    <col min="6129" max="6129" width="23" style="92" customWidth="1"/>
    <col min="6130" max="6131" width="4.26953125" style="92" bestFit="1" customWidth="1"/>
    <col min="6132" max="6132" width="5" style="92" bestFit="1" customWidth="1"/>
    <col min="6133" max="6137" width="4.26953125" style="92" bestFit="1" customWidth="1"/>
    <col min="6138" max="6152" width="5.26953125" style="92" bestFit="1" customWidth="1"/>
    <col min="6153" max="6153" width="9" style="92" bestFit="1" customWidth="1"/>
    <col min="6154" max="6154" width="5" style="92" bestFit="1" customWidth="1"/>
    <col min="6155" max="6155" width="7.54296875" style="92" bestFit="1" customWidth="1"/>
    <col min="6156" max="6156" width="8.81640625" style="92" bestFit="1" customWidth="1"/>
    <col min="6157" max="6157" width="8" style="92" bestFit="1" customWidth="1"/>
    <col min="6158" max="6158" width="7.26953125" style="92" bestFit="1" customWidth="1"/>
    <col min="6159" max="6162" width="13.7265625" style="92" bestFit="1" customWidth="1"/>
    <col min="6163" max="6163" width="12.81640625" style="92" bestFit="1" customWidth="1"/>
    <col min="6164" max="6164" width="14.453125" style="92" bestFit="1" customWidth="1"/>
    <col min="6165" max="6165" width="13.54296875" style="92" bestFit="1" customWidth="1"/>
    <col min="6166" max="6166" width="13.1796875" style="92" bestFit="1" customWidth="1"/>
    <col min="6167" max="6384" width="8.7265625" style="92"/>
    <col min="6385" max="6385" width="23" style="92" customWidth="1"/>
    <col min="6386" max="6387" width="4.26953125" style="92" bestFit="1" customWidth="1"/>
    <col min="6388" max="6388" width="5" style="92" bestFit="1" customWidth="1"/>
    <col min="6389" max="6393" width="4.26953125" style="92" bestFit="1" customWidth="1"/>
    <col min="6394" max="6408" width="5.26953125" style="92" bestFit="1" customWidth="1"/>
    <col min="6409" max="6409" width="9" style="92" bestFit="1" customWidth="1"/>
    <col min="6410" max="6410" width="5" style="92" bestFit="1" customWidth="1"/>
    <col min="6411" max="6411" width="7.54296875" style="92" bestFit="1" customWidth="1"/>
    <col min="6412" max="6412" width="8.81640625" style="92" bestFit="1" customWidth="1"/>
    <col min="6413" max="6413" width="8" style="92" bestFit="1" customWidth="1"/>
    <col min="6414" max="6414" width="7.26953125" style="92" bestFit="1" customWidth="1"/>
    <col min="6415" max="6418" width="13.7265625" style="92" bestFit="1" customWidth="1"/>
    <col min="6419" max="6419" width="12.81640625" style="92" bestFit="1" customWidth="1"/>
    <col min="6420" max="6420" width="14.453125" style="92" bestFit="1" customWidth="1"/>
    <col min="6421" max="6421" width="13.54296875" style="92" bestFit="1" customWidth="1"/>
    <col min="6422" max="6422" width="13.1796875" style="92" bestFit="1" customWidth="1"/>
    <col min="6423" max="6640" width="8.7265625" style="92"/>
    <col min="6641" max="6641" width="23" style="92" customWidth="1"/>
    <col min="6642" max="6643" width="4.26953125" style="92" bestFit="1" customWidth="1"/>
    <col min="6644" max="6644" width="5" style="92" bestFit="1" customWidth="1"/>
    <col min="6645" max="6649" width="4.26953125" style="92" bestFit="1" customWidth="1"/>
    <col min="6650" max="6664" width="5.26953125" style="92" bestFit="1" customWidth="1"/>
    <col min="6665" max="6665" width="9" style="92" bestFit="1" customWidth="1"/>
    <col min="6666" max="6666" width="5" style="92" bestFit="1" customWidth="1"/>
    <col min="6667" max="6667" width="7.54296875" style="92" bestFit="1" customWidth="1"/>
    <col min="6668" max="6668" width="8.81640625" style="92" bestFit="1" customWidth="1"/>
    <col min="6669" max="6669" width="8" style="92" bestFit="1" customWidth="1"/>
    <col min="6670" max="6670" width="7.26953125" style="92" bestFit="1" customWidth="1"/>
    <col min="6671" max="6674" width="13.7265625" style="92" bestFit="1" customWidth="1"/>
    <col min="6675" max="6675" width="12.81640625" style="92" bestFit="1" customWidth="1"/>
    <col min="6676" max="6676" width="14.453125" style="92" bestFit="1" customWidth="1"/>
    <col min="6677" max="6677" width="13.54296875" style="92" bestFit="1" customWidth="1"/>
    <col min="6678" max="6678" width="13.1796875" style="92" bestFit="1" customWidth="1"/>
    <col min="6679" max="6896" width="8.7265625" style="92"/>
    <col min="6897" max="6897" width="23" style="92" customWidth="1"/>
    <col min="6898" max="6899" width="4.26953125" style="92" bestFit="1" customWidth="1"/>
    <col min="6900" max="6900" width="5" style="92" bestFit="1" customWidth="1"/>
    <col min="6901" max="6905" width="4.26953125" style="92" bestFit="1" customWidth="1"/>
    <col min="6906" max="6920" width="5.26953125" style="92" bestFit="1" customWidth="1"/>
    <col min="6921" max="6921" width="9" style="92" bestFit="1" customWidth="1"/>
    <col min="6922" max="6922" width="5" style="92" bestFit="1" customWidth="1"/>
    <col min="6923" max="6923" width="7.54296875" style="92" bestFit="1" customWidth="1"/>
    <col min="6924" max="6924" width="8.81640625" style="92" bestFit="1" customWidth="1"/>
    <col min="6925" max="6925" width="8" style="92" bestFit="1" customWidth="1"/>
    <col min="6926" max="6926" width="7.26953125" style="92" bestFit="1" customWidth="1"/>
    <col min="6927" max="6930" width="13.7265625" style="92" bestFit="1" customWidth="1"/>
    <col min="6931" max="6931" width="12.81640625" style="92" bestFit="1" customWidth="1"/>
    <col min="6932" max="6932" width="14.453125" style="92" bestFit="1" customWidth="1"/>
    <col min="6933" max="6933" width="13.54296875" style="92" bestFit="1" customWidth="1"/>
    <col min="6934" max="6934" width="13.1796875" style="92" bestFit="1" customWidth="1"/>
    <col min="6935" max="7152" width="8.7265625" style="92"/>
    <col min="7153" max="7153" width="23" style="92" customWidth="1"/>
    <col min="7154" max="7155" width="4.26953125" style="92" bestFit="1" customWidth="1"/>
    <col min="7156" max="7156" width="5" style="92" bestFit="1" customWidth="1"/>
    <col min="7157" max="7161" width="4.26953125" style="92" bestFit="1" customWidth="1"/>
    <col min="7162" max="7176" width="5.26953125" style="92" bestFit="1" customWidth="1"/>
    <col min="7177" max="7177" width="9" style="92" bestFit="1" customWidth="1"/>
    <col min="7178" max="7178" width="5" style="92" bestFit="1" customWidth="1"/>
    <col min="7179" max="7179" width="7.54296875" style="92" bestFit="1" customWidth="1"/>
    <col min="7180" max="7180" width="8.81640625" style="92" bestFit="1" customWidth="1"/>
    <col min="7181" max="7181" width="8" style="92" bestFit="1" customWidth="1"/>
    <col min="7182" max="7182" width="7.26953125" style="92" bestFit="1" customWidth="1"/>
    <col min="7183" max="7186" width="13.7265625" style="92" bestFit="1" customWidth="1"/>
    <col min="7187" max="7187" width="12.81640625" style="92" bestFit="1" customWidth="1"/>
    <col min="7188" max="7188" width="14.453125" style="92" bestFit="1" customWidth="1"/>
    <col min="7189" max="7189" width="13.54296875" style="92" bestFit="1" customWidth="1"/>
    <col min="7190" max="7190" width="13.1796875" style="92" bestFit="1" customWidth="1"/>
    <col min="7191" max="7408" width="8.7265625" style="92"/>
    <col min="7409" max="7409" width="23" style="92" customWidth="1"/>
    <col min="7410" max="7411" width="4.26953125" style="92" bestFit="1" customWidth="1"/>
    <col min="7412" max="7412" width="5" style="92" bestFit="1" customWidth="1"/>
    <col min="7413" max="7417" width="4.26953125" style="92" bestFit="1" customWidth="1"/>
    <col min="7418" max="7432" width="5.26953125" style="92" bestFit="1" customWidth="1"/>
    <col min="7433" max="7433" width="9" style="92" bestFit="1" customWidth="1"/>
    <col min="7434" max="7434" width="5" style="92" bestFit="1" customWidth="1"/>
    <col min="7435" max="7435" width="7.54296875" style="92" bestFit="1" customWidth="1"/>
    <col min="7436" max="7436" width="8.81640625" style="92" bestFit="1" customWidth="1"/>
    <col min="7437" max="7437" width="8" style="92" bestFit="1" customWidth="1"/>
    <col min="7438" max="7438" width="7.26953125" style="92" bestFit="1" customWidth="1"/>
    <col min="7439" max="7442" width="13.7265625" style="92" bestFit="1" customWidth="1"/>
    <col min="7443" max="7443" width="12.81640625" style="92" bestFit="1" customWidth="1"/>
    <col min="7444" max="7444" width="14.453125" style="92" bestFit="1" customWidth="1"/>
    <col min="7445" max="7445" width="13.54296875" style="92" bestFit="1" customWidth="1"/>
    <col min="7446" max="7446" width="13.1796875" style="92" bestFit="1" customWidth="1"/>
    <col min="7447" max="7664" width="8.7265625" style="92"/>
    <col min="7665" max="7665" width="23" style="92" customWidth="1"/>
    <col min="7666" max="7667" width="4.26953125" style="92" bestFit="1" customWidth="1"/>
    <col min="7668" max="7668" width="5" style="92" bestFit="1" customWidth="1"/>
    <col min="7669" max="7673" width="4.26953125" style="92" bestFit="1" customWidth="1"/>
    <col min="7674" max="7688" width="5.26953125" style="92" bestFit="1" customWidth="1"/>
    <col min="7689" max="7689" width="9" style="92" bestFit="1" customWidth="1"/>
    <col min="7690" max="7690" width="5" style="92" bestFit="1" customWidth="1"/>
    <col min="7691" max="7691" width="7.54296875" style="92" bestFit="1" customWidth="1"/>
    <col min="7692" max="7692" width="8.81640625" style="92" bestFit="1" customWidth="1"/>
    <col min="7693" max="7693" width="8" style="92" bestFit="1" customWidth="1"/>
    <col min="7694" max="7694" width="7.26953125" style="92" bestFit="1" customWidth="1"/>
    <col min="7695" max="7698" width="13.7265625" style="92" bestFit="1" customWidth="1"/>
    <col min="7699" max="7699" width="12.81640625" style="92" bestFit="1" customWidth="1"/>
    <col min="7700" max="7700" width="14.453125" style="92" bestFit="1" customWidth="1"/>
    <col min="7701" max="7701" width="13.54296875" style="92" bestFit="1" customWidth="1"/>
    <col min="7702" max="7702" width="13.1796875" style="92" bestFit="1" customWidth="1"/>
    <col min="7703" max="7920" width="8.7265625" style="92"/>
    <col min="7921" max="7921" width="23" style="92" customWidth="1"/>
    <col min="7922" max="7923" width="4.26953125" style="92" bestFit="1" customWidth="1"/>
    <col min="7924" max="7924" width="5" style="92" bestFit="1" customWidth="1"/>
    <col min="7925" max="7929" width="4.26953125" style="92" bestFit="1" customWidth="1"/>
    <col min="7930" max="7944" width="5.26953125" style="92" bestFit="1" customWidth="1"/>
    <col min="7945" max="7945" width="9" style="92" bestFit="1" customWidth="1"/>
    <col min="7946" max="7946" width="5" style="92" bestFit="1" customWidth="1"/>
    <col min="7947" max="7947" width="7.54296875" style="92" bestFit="1" customWidth="1"/>
    <col min="7948" max="7948" width="8.81640625" style="92" bestFit="1" customWidth="1"/>
    <col min="7949" max="7949" width="8" style="92" bestFit="1" customWidth="1"/>
    <col min="7950" max="7950" width="7.26953125" style="92" bestFit="1" customWidth="1"/>
    <col min="7951" max="7954" width="13.7265625" style="92" bestFit="1" customWidth="1"/>
    <col min="7955" max="7955" width="12.81640625" style="92" bestFit="1" customWidth="1"/>
    <col min="7956" max="7956" width="14.453125" style="92" bestFit="1" customWidth="1"/>
    <col min="7957" max="7957" width="13.54296875" style="92" bestFit="1" customWidth="1"/>
    <col min="7958" max="7958" width="13.1796875" style="92" bestFit="1" customWidth="1"/>
    <col min="7959" max="8176" width="8.7265625" style="92"/>
    <col min="8177" max="8177" width="23" style="92" customWidth="1"/>
    <col min="8178" max="8179" width="4.26953125" style="92" bestFit="1" customWidth="1"/>
    <col min="8180" max="8180" width="5" style="92" bestFit="1" customWidth="1"/>
    <col min="8181" max="8185" width="4.26953125" style="92" bestFit="1" customWidth="1"/>
    <col min="8186" max="8200" width="5.26953125" style="92" bestFit="1" customWidth="1"/>
    <col min="8201" max="8201" width="9" style="92" bestFit="1" customWidth="1"/>
    <col min="8202" max="8202" width="5" style="92" bestFit="1" customWidth="1"/>
    <col min="8203" max="8203" width="7.54296875" style="92" bestFit="1" customWidth="1"/>
    <col min="8204" max="8204" width="8.81640625" style="92" bestFit="1" customWidth="1"/>
    <col min="8205" max="8205" width="8" style="92" bestFit="1" customWidth="1"/>
    <col min="8206" max="8206" width="7.26953125" style="92" bestFit="1" customWidth="1"/>
    <col min="8207" max="8210" width="13.7265625" style="92" bestFit="1" customWidth="1"/>
    <col min="8211" max="8211" width="12.81640625" style="92" bestFit="1" customWidth="1"/>
    <col min="8212" max="8212" width="14.453125" style="92" bestFit="1" customWidth="1"/>
    <col min="8213" max="8213" width="13.54296875" style="92" bestFit="1" customWidth="1"/>
    <col min="8214" max="8214" width="13.1796875" style="92" bestFit="1" customWidth="1"/>
    <col min="8215" max="8432" width="8.7265625" style="92"/>
    <col min="8433" max="8433" width="23" style="92" customWidth="1"/>
    <col min="8434" max="8435" width="4.26953125" style="92" bestFit="1" customWidth="1"/>
    <col min="8436" max="8436" width="5" style="92" bestFit="1" customWidth="1"/>
    <col min="8437" max="8441" width="4.26953125" style="92" bestFit="1" customWidth="1"/>
    <col min="8442" max="8456" width="5.26953125" style="92" bestFit="1" customWidth="1"/>
    <col min="8457" max="8457" width="9" style="92" bestFit="1" customWidth="1"/>
    <col min="8458" max="8458" width="5" style="92" bestFit="1" customWidth="1"/>
    <col min="8459" max="8459" width="7.54296875" style="92" bestFit="1" customWidth="1"/>
    <col min="8460" max="8460" width="8.81640625" style="92" bestFit="1" customWidth="1"/>
    <col min="8461" max="8461" width="8" style="92" bestFit="1" customWidth="1"/>
    <col min="8462" max="8462" width="7.26953125" style="92" bestFit="1" customWidth="1"/>
    <col min="8463" max="8466" width="13.7265625" style="92" bestFit="1" customWidth="1"/>
    <col min="8467" max="8467" width="12.81640625" style="92" bestFit="1" customWidth="1"/>
    <col min="8468" max="8468" width="14.453125" style="92" bestFit="1" customWidth="1"/>
    <col min="8469" max="8469" width="13.54296875" style="92" bestFit="1" customWidth="1"/>
    <col min="8470" max="8470" width="13.1796875" style="92" bestFit="1" customWidth="1"/>
    <col min="8471" max="8688" width="8.7265625" style="92"/>
    <col min="8689" max="8689" width="23" style="92" customWidth="1"/>
    <col min="8690" max="8691" width="4.26953125" style="92" bestFit="1" customWidth="1"/>
    <col min="8692" max="8692" width="5" style="92" bestFit="1" customWidth="1"/>
    <col min="8693" max="8697" width="4.26953125" style="92" bestFit="1" customWidth="1"/>
    <col min="8698" max="8712" width="5.26953125" style="92" bestFit="1" customWidth="1"/>
    <col min="8713" max="8713" width="9" style="92" bestFit="1" customWidth="1"/>
    <col min="8714" max="8714" width="5" style="92" bestFit="1" customWidth="1"/>
    <col min="8715" max="8715" width="7.54296875" style="92" bestFit="1" customWidth="1"/>
    <col min="8716" max="8716" width="8.81640625" style="92" bestFit="1" customWidth="1"/>
    <col min="8717" max="8717" width="8" style="92" bestFit="1" customWidth="1"/>
    <col min="8718" max="8718" width="7.26953125" style="92" bestFit="1" customWidth="1"/>
    <col min="8719" max="8722" width="13.7265625" style="92" bestFit="1" customWidth="1"/>
    <col min="8723" max="8723" width="12.81640625" style="92" bestFit="1" customWidth="1"/>
    <col min="8724" max="8724" width="14.453125" style="92" bestFit="1" customWidth="1"/>
    <col min="8725" max="8725" width="13.54296875" style="92" bestFit="1" customWidth="1"/>
    <col min="8726" max="8726" width="13.1796875" style="92" bestFit="1" customWidth="1"/>
    <col min="8727" max="8944" width="8.7265625" style="92"/>
    <col min="8945" max="8945" width="23" style="92" customWidth="1"/>
    <col min="8946" max="8947" width="4.26953125" style="92" bestFit="1" customWidth="1"/>
    <col min="8948" max="8948" width="5" style="92" bestFit="1" customWidth="1"/>
    <col min="8949" max="8953" width="4.26953125" style="92" bestFit="1" customWidth="1"/>
    <col min="8954" max="8968" width="5.26953125" style="92" bestFit="1" customWidth="1"/>
    <col min="8969" max="8969" width="9" style="92" bestFit="1" customWidth="1"/>
    <col min="8970" max="8970" width="5" style="92" bestFit="1" customWidth="1"/>
    <col min="8971" max="8971" width="7.54296875" style="92" bestFit="1" customWidth="1"/>
    <col min="8972" max="8972" width="8.81640625" style="92" bestFit="1" customWidth="1"/>
    <col min="8973" max="8973" width="8" style="92" bestFit="1" customWidth="1"/>
    <col min="8974" max="8974" width="7.26953125" style="92" bestFit="1" customWidth="1"/>
    <col min="8975" max="8978" width="13.7265625" style="92" bestFit="1" customWidth="1"/>
    <col min="8979" max="8979" width="12.81640625" style="92" bestFit="1" customWidth="1"/>
    <col min="8980" max="8980" width="14.453125" style="92" bestFit="1" customWidth="1"/>
    <col min="8981" max="8981" width="13.54296875" style="92" bestFit="1" customWidth="1"/>
    <col min="8982" max="8982" width="13.1796875" style="92" bestFit="1" customWidth="1"/>
    <col min="8983" max="9200" width="8.7265625" style="92"/>
    <col min="9201" max="9201" width="23" style="92" customWidth="1"/>
    <col min="9202" max="9203" width="4.26953125" style="92" bestFit="1" customWidth="1"/>
    <col min="9204" max="9204" width="5" style="92" bestFit="1" customWidth="1"/>
    <col min="9205" max="9209" width="4.26953125" style="92" bestFit="1" customWidth="1"/>
    <col min="9210" max="9224" width="5.26953125" style="92" bestFit="1" customWidth="1"/>
    <col min="9225" max="9225" width="9" style="92" bestFit="1" customWidth="1"/>
    <col min="9226" max="9226" width="5" style="92" bestFit="1" customWidth="1"/>
    <col min="9227" max="9227" width="7.54296875" style="92" bestFit="1" customWidth="1"/>
    <col min="9228" max="9228" width="8.81640625" style="92" bestFit="1" customWidth="1"/>
    <col min="9229" max="9229" width="8" style="92" bestFit="1" customWidth="1"/>
    <col min="9230" max="9230" width="7.26953125" style="92" bestFit="1" customWidth="1"/>
    <col min="9231" max="9234" width="13.7265625" style="92" bestFit="1" customWidth="1"/>
    <col min="9235" max="9235" width="12.81640625" style="92" bestFit="1" customWidth="1"/>
    <col min="9236" max="9236" width="14.453125" style="92" bestFit="1" customWidth="1"/>
    <col min="9237" max="9237" width="13.54296875" style="92" bestFit="1" customWidth="1"/>
    <col min="9238" max="9238" width="13.1796875" style="92" bestFit="1" customWidth="1"/>
    <col min="9239" max="9456" width="8.7265625" style="92"/>
    <col min="9457" max="9457" width="23" style="92" customWidth="1"/>
    <col min="9458" max="9459" width="4.26953125" style="92" bestFit="1" customWidth="1"/>
    <col min="9460" max="9460" width="5" style="92" bestFit="1" customWidth="1"/>
    <col min="9461" max="9465" width="4.26953125" style="92" bestFit="1" customWidth="1"/>
    <col min="9466" max="9480" width="5.26953125" style="92" bestFit="1" customWidth="1"/>
    <col min="9481" max="9481" width="9" style="92" bestFit="1" customWidth="1"/>
    <col min="9482" max="9482" width="5" style="92" bestFit="1" customWidth="1"/>
    <col min="9483" max="9483" width="7.54296875" style="92" bestFit="1" customWidth="1"/>
    <col min="9484" max="9484" width="8.81640625" style="92" bestFit="1" customWidth="1"/>
    <col min="9485" max="9485" width="8" style="92" bestFit="1" customWidth="1"/>
    <col min="9486" max="9486" width="7.26953125" style="92" bestFit="1" customWidth="1"/>
    <col min="9487" max="9490" width="13.7265625" style="92" bestFit="1" customWidth="1"/>
    <col min="9491" max="9491" width="12.81640625" style="92" bestFit="1" customWidth="1"/>
    <col min="9492" max="9492" width="14.453125" style="92" bestFit="1" customWidth="1"/>
    <col min="9493" max="9493" width="13.54296875" style="92" bestFit="1" customWidth="1"/>
    <col min="9494" max="9494" width="13.1796875" style="92" bestFit="1" customWidth="1"/>
    <col min="9495" max="9712" width="8.7265625" style="92"/>
    <col min="9713" max="9713" width="23" style="92" customWidth="1"/>
    <col min="9714" max="9715" width="4.26953125" style="92" bestFit="1" customWidth="1"/>
    <col min="9716" max="9716" width="5" style="92" bestFit="1" customWidth="1"/>
    <col min="9717" max="9721" width="4.26953125" style="92" bestFit="1" customWidth="1"/>
    <col min="9722" max="9736" width="5.26953125" style="92" bestFit="1" customWidth="1"/>
    <col min="9737" max="9737" width="9" style="92" bestFit="1" customWidth="1"/>
    <col min="9738" max="9738" width="5" style="92" bestFit="1" customWidth="1"/>
    <col min="9739" max="9739" width="7.54296875" style="92" bestFit="1" customWidth="1"/>
    <col min="9740" max="9740" width="8.81640625" style="92" bestFit="1" customWidth="1"/>
    <col min="9741" max="9741" width="8" style="92" bestFit="1" customWidth="1"/>
    <col min="9742" max="9742" width="7.26953125" style="92" bestFit="1" customWidth="1"/>
    <col min="9743" max="9746" width="13.7265625" style="92" bestFit="1" customWidth="1"/>
    <col min="9747" max="9747" width="12.81640625" style="92" bestFit="1" customWidth="1"/>
    <col min="9748" max="9748" width="14.453125" style="92" bestFit="1" customWidth="1"/>
    <col min="9749" max="9749" width="13.54296875" style="92" bestFit="1" customWidth="1"/>
    <col min="9750" max="9750" width="13.1796875" style="92" bestFit="1" customWidth="1"/>
    <col min="9751" max="9968" width="8.7265625" style="92"/>
    <col min="9969" max="9969" width="23" style="92" customWidth="1"/>
    <col min="9970" max="9971" width="4.26953125" style="92" bestFit="1" customWidth="1"/>
    <col min="9972" max="9972" width="5" style="92" bestFit="1" customWidth="1"/>
    <col min="9973" max="9977" width="4.26953125" style="92" bestFit="1" customWidth="1"/>
    <col min="9978" max="9992" width="5.26953125" style="92" bestFit="1" customWidth="1"/>
    <col min="9993" max="9993" width="9" style="92" bestFit="1" customWidth="1"/>
    <col min="9994" max="9994" width="5" style="92" bestFit="1" customWidth="1"/>
    <col min="9995" max="9995" width="7.54296875" style="92" bestFit="1" customWidth="1"/>
    <col min="9996" max="9996" width="8.81640625" style="92" bestFit="1" customWidth="1"/>
    <col min="9997" max="9997" width="8" style="92" bestFit="1" customWidth="1"/>
    <col min="9998" max="9998" width="7.26953125" style="92" bestFit="1" customWidth="1"/>
    <col min="9999" max="10002" width="13.7265625" style="92" bestFit="1" customWidth="1"/>
    <col min="10003" max="10003" width="12.81640625" style="92" bestFit="1" customWidth="1"/>
    <col min="10004" max="10004" width="14.453125" style="92" bestFit="1" customWidth="1"/>
    <col min="10005" max="10005" width="13.54296875" style="92" bestFit="1" customWidth="1"/>
    <col min="10006" max="10006" width="13.1796875" style="92" bestFit="1" customWidth="1"/>
    <col min="10007" max="10224" width="8.7265625" style="92"/>
    <col min="10225" max="10225" width="23" style="92" customWidth="1"/>
    <col min="10226" max="10227" width="4.26953125" style="92" bestFit="1" customWidth="1"/>
    <col min="10228" max="10228" width="5" style="92" bestFit="1" customWidth="1"/>
    <col min="10229" max="10233" width="4.26953125" style="92" bestFit="1" customWidth="1"/>
    <col min="10234" max="10248" width="5.26953125" style="92" bestFit="1" customWidth="1"/>
    <col min="10249" max="10249" width="9" style="92" bestFit="1" customWidth="1"/>
    <col min="10250" max="10250" width="5" style="92" bestFit="1" customWidth="1"/>
    <col min="10251" max="10251" width="7.54296875" style="92" bestFit="1" customWidth="1"/>
    <col min="10252" max="10252" width="8.81640625" style="92" bestFit="1" customWidth="1"/>
    <col min="10253" max="10253" width="8" style="92" bestFit="1" customWidth="1"/>
    <col min="10254" max="10254" width="7.26953125" style="92" bestFit="1" customWidth="1"/>
    <col min="10255" max="10258" width="13.7265625" style="92" bestFit="1" customWidth="1"/>
    <col min="10259" max="10259" width="12.81640625" style="92" bestFit="1" customWidth="1"/>
    <col min="10260" max="10260" width="14.453125" style="92" bestFit="1" customWidth="1"/>
    <col min="10261" max="10261" width="13.54296875" style="92" bestFit="1" customWidth="1"/>
    <col min="10262" max="10262" width="13.1796875" style="92" bestFit="1" customWidth="1"/>
    <col min="10263" max="10480" width="8.7265625" style="92"/>
    <col min="10481" max="10481" width="23" style="92" customWidth="1"/>
    <col min="10482" max="10483" width="4.26953125" style="92" bestFit="1" customWidth="1"/>
    <col min="10484" max="10484" width="5" style="92" bestFit="1" customWidth="1"/>
    <col min="10485" max="10489" width="4.26953125" style="92" bestFit="1" customWidth="1"/>
    <col min="10490" max="10504" width="5.26953125" style="92" bestFit="1" customWidth="1"/>
    <col min="10505" max="10505" width="9" style="92" bestFit="1" customWidth="1"/>
    <col min="10506" max="10506" width="5" style="92" bestFit="1" customWidth="1"/>
    <col min="10507" max="10507" width="7.54296875" style="92" bestFit="1" customWidth="1"/>
    <col min="10508" max="10508" width="8.81640625" style="92" bestFit="1" customWidth="1"/>
    <col min="10509" max="10509" width="8" style="92" bestFit="1" customWidth="1"/>
    <col min="10510" max="10510" width="7.26953125" style="92" bestFit="1" customWidth="1"/>
    <col min="10511" max="10514" width="13.7265625" style="92" bestFit="1" customWidth="1"/>
    <col min="10515" max="10515" width="12.81640625" style="92" bestFit="1" customWidth="1"/>
    <col min="10516" max="10516" width="14.453125" style="92" bestFit="1" customWidth="1"/>
    <col min="10517" max="10517" width="13.54296875" style="92" bestFit="1" customWidth="1"/>
    <col min="10518" max="10518" width="13.1796875" style="92" bestFit="1" customWidth="1"/>
    <col min="10519" max="10736" width="8.7265625" style="92"/>
    <col min="10737" max="10737" width="23" style="92" customWidth="1"/>
    <col min="10738" max="10739" width="4.26953125" style="92" bestFit="1" customWidth="1"/>
    <col min="10740" max="10740" width="5" style="92" bestFit="1" customWidth="1"/>
    <col min="10741" max="10745" width="4.26953125" style="92" bestFit="1" customWidth="1"/>
    <col min="10746" max="10760" width="5.26953125" style="92" bestFit="1" customWidth="1"/>
    <col min="10761" max="10761" width="9" style="92" bestFit="1" customWidth="1"/>
    <col min="10762" max="10762" width="5" style="92" bestFit="1" customWidth="1"/>
    <col min="10763" max="10763" width="7.54296875" style="92" bestFit="1" customWidth="1"/>
    <col min="10764" max="10764" width="8.81640625" style="92" bestFit="1" customWidth="1"/>
    <col min="10765" max="10765" width="8" style="92" bestFit="1" customWidth="1"/>
    <col min="10766" max="10766" width="7.26953125" style="92" bestFit="1" customWidth="1"/>
    <col min="10767" max="10770" width="13.7265625" style="92" bestFit="1" customWidth="1"/>
    <col min="10771" max="10771" width="12.81640625" style="92" bestFit="1" customWidth="1"/>
    <col min="10772" max="10772" width="14.453125" style="92" bestFit="1" customWidth="1"/>
    <col min="10773" max="10773" width="13.54296875" style="92" bestFit="1" customWidth="1"/>
    <col min="10774" max="10774" width="13.1796875" style="92" bestFit="1" customWidth="1"/>
    <col min="10775" max="10992" width="8.7265625" style="92"/>
    <col min="10993" max="10993" width="23" style="92" customWidth="1"/>
    <col min="10994" max="10995" width="4.26953125" style="92" bestFit="1" customWidth="1"/>
    <col min="10996" max="10996" width="5" style="92" bestFit="1" customWidth="1"/>
    <col min="10997" max="11001" width="4.26953125" style="92" bestFit="1" customWidth="1"/>
    <col min="11002" max="11016" width="5.26953125" style="92" bestFit="1" customWidth="1"/>
    <col min="11017" max="11017" width="9" style="92" bestFit="1" customWidth="1"/>
    <col min="11018" max="11018" width="5" style="92" bestFit="1" customWidth="1"/>
    <col min="11019" max="11019" width="7.54296875" style="92" bestFit="1" customWidth="1"/>
    <col min="11020" max="11020" width="8.81640625" style="92" bestFit="1" customWidth="1"/>
    <col min="11021" max="11021" width="8" style="92" bestFit="1" customWidth="1"/>
    <col min="11022" max="11022" width="7.26953125" style="92" bestFit="1" customWidth="1"/>
    <col min="11023" max="11026" width="13.7265625" style="92" bestFit="1" customWidth="1"/>
    <col min="11027" max="11027" width="12.81640625" style="92" bestFit="1" customWidth="1"/>
    <col min="11028" max="11028" width="14.453125" style="92" bestFit="1" customWidth="1"/>
    <col min="11029" max="11029" width="13.54296875" style="92" bestFit="1" customWidth="1"/>
    <col min="11030" max="11030" width="13.1796875" style="92" bestFit="1" customWidth="1"/>
    <col min="11031" max="11248" width="8.7265625" style="92"/>
    <col min="11249" max="11249" width="23" style="92" customWidth="1"/>
    <col min="11250" max="11251" width="4.26953125" style="92" bestFit="1" customWidth="1"/>
    <col min="11252" max="11252" width="5" style="92" bestFit="1" customWidth="1"/>
    <col min="11253" max="11257" width="4.26953125" style="92" bestFit="1" customWidth="1"/>
    <col min="11258" max="11272" width="5.26953125" style="92" bestFit="1" customWidth="1"/>
    <col min="11273" max="11273" width="9" style="92" bestFit="1" customWidth="1"/>
    <col min="11274" max="11274" width="5" style="92" bestFit="1" customWidth="1"/>
    <col min="11275" max="11275" width="7.54296875" style="92" bestFit="1" customWidth="1"/>
    <col min="11276" max="11276" width="8.81640625" style="92" bestFit="1" customWidth="1"/>
    <col min="11277" max="11277" width="8" style="92" bestFit="1" customWidth="1"/>
    <col min="11278" max="11278" width="7.26953125" style="92" bestFit="1" customWidth="1"/>
    <col min="11279" max="11282" width="13.7265625" style="92" bestFit="1" customWidth="1"/>
    <col min="11283" max="11283" width="12.81640625" style="92" bestFit="1" customWidth="1"/>
    <col min="11284" max="11284" width="14.453125" style="92" bestFit="1" customWidth="1"/>
    <col min="11285" max="11285" width="13.54296875" style="92" bestFit="1" customWidth="1"/>
    <col min="11286" max="11286" width="13.1796875" style="92" bestFit="1" customWidth="1"/>
    <col min="11287" max="11504" width="8.7265625" style="92"/>
    <col min="11505" max="11505" width="23" style="92" customWidth="1"/>
    <col min="11506" max="11507" width="4.26953125" style="92" bestFit="1" customWidth="1"/>
    <col min="11508" max="11508" width="5" style="92" bestFit="1" customWidth="1"/>
    <col min="11509" max="11513" width="4.26953125" style="92" bestFit="1" customWidth="1"/>
    <col min="11514" max="11528" width="5.26953125" style="92" bestFit="1" customWidth="1"/>
    <col min="11529" max="11529" width="9" style="92" bestFit="1" customWidth="1"/>
    <col min="11530" max="11530" width="5" style="92" bestFit="1" customWidth="1"/>
    <col min="11531" max="11531" width="7.54296875" style="92" bestFit="1" customWidth="1"/>
    <col min="11532" max="11532" width="8.81640625" style="92" bestFit="1" customWidth="1"/>
    <col min="11533" max="11533" width="8" style="92" bestFit="1" customWidth="1"/>
    <col min="11534" max="11534" width="7.26953125" style="92" bestFit="1" customWidth="1"/>
    <col min="11535" max="11538" width="13.7265625" style="92" bestFit="1" customWidth="1"/>
    <col min="11539" max="11539" width="12.81640625" style="92" bestFit="1" customWidth="1"/>
    <col min="11540" max="11540" width="14.453125" style="92" bestFit="1" customWidth="1"/>
    <col min="11541" max="11541" width="13.54296875" style="92" bestFit="1" customWidth="1"/>
    <col min="11542" max="11542" width="13.1796875" style="92" bestFit="1" customWidth="1"/>
    <col min="11543" max="11760" width="8.7265625" style="92"/>
    <col min="11761" max="11761" width="23" style="92" customWidth="1"/>
    <col min="11762" max="11763" width="4.26953125" style="92" bestFit="1" customWidth="1"/>
    <col min="11764" max="11764" width="5" style="92" bestFit="1" customWidth="1"/>
    <col min="11765" max="11769" width="4.26953125" style="92" bestFit="1" customWidth="1"/>
    <col min="11770" max="11784" width="5.26953125" style="92" bestFit="1" customWidth="1"/>
    <col min="11785" max="11785" width="9" style="92" bestFit="1" customWidth="1"/>
    <col min="11786" max="11786" width="5" style="92" bestFit="1" customWidth="1"/>
    <col min="11787" max="11787" width="7.54296875" style="92" bestFit="1" customWidth="1"/>
    <col min="11788" max="11788" width="8.81640625" style="92" bestFit="1" customWidth="1"/>
    <col min="11789" max="11789" width="8" style="92" bestFit="1" customWidth="1"/>
    <col min="11790" max="11790" width="7.26953125" style="92" bestFit="1" customWidth="1"/>
    <col min="11791" max="11794" width="13.7265625" style="92" bestFit="1" customWidth="1"/>
    <col min="11795" max="11795" width="12.81640625" style="92" bestFit="1" customWidth="1"/>
    <col min="11796" max="11796" width="14.453125" style="92" bestFit="1" customWidth="1"/>
    <col min="11797" max="11797" width="13.54296875" style="92" bestFit="1" customWidth="1"/>
    <col min="11798" max="11798" width="13.1796875" style="92" bestFit="1" customWidth="1"/>
    <col min="11799" max="12016" width="8.7265625" style="92"/>
    <col min="12017" max="12017" width="23" style="92" customWidth="1"/>
    <col min="12018" max="12019" width="4.26953125" style="92" bestFit="1" customWidth="1"/>
    <col min="12020" max="12020" width="5" style="92" bestFit="1" customWidth="1"/>
    <col min="12021" max="12025" width="4.26953125" style="92" bestFit="1" customWidth="1"/>
    <col min="12026" max="12040" width="5.26953125" style="92" bestFit="1" customWidth="1"/>
    <col min="12041" max="12041" width="9" style="92" bestFit="1" customWidth="1"/>
    <col min="12042" max="12042" width="5" style="92" bestFit="1" customWidth="1"/>
    <col min="12043" max="12043" width="7.54296875" style="92" bestFit="1" customWidth="1"/>
    <col min="12044" max="12044" width="8.81640625" style="92" bestFit="1" customWidth="1"/>
    <col min="12045" max="12045" width="8" style="92" bestFit="1" customWidth="1"/>
    <col min="12046" max="12046" width="7.26953125" style="92" bestFit="1" customWidth="1"/>
    <col min="12047" max="12050" width="13.7265625" style="92" bestFit="1" customWidth="1"/>
    <col min="12051" max="12051" width="12.81640625" style="92" bestFit="1" customWidth="1"/>
    <col min="12052" max="12052" width="14.453125" style="92" bestFit="1" customWidth="1"/>
    <col min="12053" max="12053" width="13.54296875" style="92" bestFit="1" customWidth="1"/>
    <col min="12054" max="12054" width="13.1796875" style="92" bestFit="1" customWidth="1"/>
    <col min="12055" max="12272" width="8.7265625" style="92"/>
    <col min="12273" max="12273" width="23" style="92" customWidth="1"/>
    <col min="12274" max="12275" width="4.26953125" style="92" bestFit="1" customWidth="1"/>
    <col min="12276" max="12276" width="5" style="92" bestFit="1" customWidth="1"/>
    <col min="12277" max="12281" width="4.26953125" style="92" bestFit="1" customWidth="1"/>
    <col min="12282" max="12296" width="5.26953125" style="92" bestFit="1" customWidth="1"/>
    <col min="12297" max="12297" width="9" style="92" bestFit="1" customWidth="1"/>
    <col min="12298" max="12298" width="5" style="92" bestFit="1" customWidth="1"/>
    <col min="12299" max="12299" width="7.54296875" style="92" bestFit="1" customWidth="1"/>
    <col min="12300" max="12300" width="8.81640625" style="92" bestFit="1" customWidth="1"/>
    <col min="12301" max="12301" width="8" style="92" bestFit="1" customWidth="1"/>
    <col min="12302" max="12302" width="7.26953125" style="92" bestFit="1" customWidth="1"/>
    <col min="12303" max="12306" width="13.7265625" style="92" bestFit="1" customWidth="1"/>
    <col min="12307" max="12307" width="12.81640625" style="92" bestFit="1" customWidth="1"/>
    <col min="12308" max="12308" width="14.453125" style="92" bestFit="1" customWidth="1"/>
    <col min="12309" max="12309" width="13.54296875" style="92" bestFit="1" customWidth="1"/>
    <col min="12310" max="12310" width="13.1796875" style="92" bestFit="1" customWidth="1"/>
    <col min="12311" max="12528" width="8.7265625" style="92"/>
    <col min="12529" max="12529" width="23" style="92" customWidth="1"/>
    <col min="12530" max="12531" width="4.26953125" style="92" bestFit="1" customWidth="1"/>
    <col min="12532" max="12532" width="5" style="92" bestFit="1" customWidth="1"/>
    <col min="12533" max="12537" width="4.26953125" style="92" bestFit="1" customWidth="1"/>
    <col min="12538" max="12552" width="5.26953125" style="92" bestFit="1" customWidth="1"/>
    <col min="12553" max="12553" width="9" style="92" bestFit="1" customWidth="1"/>
    <col min="12554" max="12554" width="5" style="92" bestFit="1" customWidth="1"/>
    <col min="12555" max="12555" width="7.54296875" style="92" bestFit="1" customWidth="1"/>
    <col min="12556" max="12556" width="8.81640625" style="92" bestFit="1" customWidth="1"/>
    <col min="12557" max="12557" width="8" style="92" bestFit="1" customWidth="1"/>
    <col min="12558" max="12558" width="7.26953125" style="92" bestFit="1" customWidth="1"/>
    <col min="12559" max="12562" width="13.7265625" style="92" bestFit="1" customWidth="1"/>
    <col min="12563" max="12563" width="12.81640625" style="92" bestFit="1" customWidth="1"/>
    <col min="12564" max="12564" width="14.453125" style="92" bestFit="1" customWidth="1"/>
    <col min="12565" max="12565" width="13.54296875" style="92" bestFit="1" customWidth="1"/>
    <col min="12566" max="12566" width="13.1796875" style="92" bestFit="1" customWidth="1"/>
    <col min="12567" max="12784" width="8.7265625" style="92"/>
    <col min="12785" max="12785" width="23" style="92" customWidth="1"/>
    <col min="12786" max="12787" width="4.26953125" style="92" bestFit="1" customWidth="1"/>
    <col min="12788" max="12788" width="5" style="92" bestFit="1" customWidth="1"/>
    <col min="12789" max="12793" width="4.26953125" style="92" bestFit="1" customWidth="1"/>
    <col min="12794" max="12808" width="5.26953125" style="92" bestFit="1" customWidth="1"/>
    <col min="12809" max="12809" width="9" style="92" bestFit="1" customWidth="1"/>
    <col min="12810" max="12810" width="5" style="92" bestFit="1" customWidth="1"/>
    <col min="12811" max="12811" width="7.54296875" style="92" bestFit="1" customWidth="1"/>
    <col min="12812" max="12812" width="8.81640625" style="92" bestFit="1" customWidth="1"/>
    <col min="12813" max="12813" width="8" style="92" bestFit="1" customWidth="1"/>
    <col min="12814" max="12814" width="7.26953125" style="92" bestFit="1" customWidth="1"/>
    <col min="12815" max="12818" width="13.7265625" style="92" bestFit="1" customWidth="1"/>
    <col min="12819" max="12819" width="12.81640625" style="92" bestFit="1" customWidth="1"/>
    <col min="12820" max="12820" width="14.453125" style="92" bestFit="1" customWidth="1"/>
    <col min="12821" max="12821" width="13.54296875" style="92" bestFit="1" customWidth="1"/>
    <col min="12822" max="12822" width="13.1796875" style="92" bestFit="1" customWidth="1"/>
    <col min="12823" max="13040" width="8.7265625" style="92"/>
    <col min="13041" max="13041" width="23" style="92" customWidth="1"/>
    <col min="13042" max="13043" width="4.26953125" style="92" bestFit="1" customWidth="1"/>
    <col min="13044" max="13044" width="5" style="92" bestFit="1" customWidth="1"/>
    <col min="13045" max="13049" width="4.26953125" style="92" bestFit="1" customWidth="1"/>
    <col min="13050" max="13064" width="5.26953125" style="92" bestFit="1" customWidth="1"/>
    <col min="13065" max="13065" width="9" style="92" bestFit="1" customWidth="1"/>
    <col min="13066" max="13066" width="5" style="92" bestFit="1" customWidth="1"/>
    <col min="13067" max="13067" width="7.54296875" style="92" bestFit="1" customWidth="1"/>
    <col min="13068" max="13068" width="8.81640625" style="92" bestFit="1" customWidth="1"/>
    <col min="13069" max="13069" width="8" style="92" bestFit="1" customWidth="1"/>
    <col min="13070" max="13070" width="7.26953125" style="92" bestFit="1" customWidth="1"/>
    <col min="13071" max="13074" width="13.7265625" style="92" bestFit="1" customWidth="1"/>
    <col min="13075" max="13075" width="12.81640625" style="92" bestFit="1" customWidth="1"/>
    <col min="13076" max="13076" width="14.453125" style="92" bestFit="1" customWidth="1"/>
    <col min="13077" max="13077" width="13.54296875" style="92" bestFit="1" customWidth="1"/>
    <col min="13078" max="13078" width="13.1796875" style="92" bestFit="1" customWidth="1"/>
    <col min="13079" max="13296" width="8.7265625" style="92"/>
    <col min="13297" max="13297" width="23" style="92" customWidth="1"/>
    <col min="13298" max="13299" width="4.26953125" style="92" bestFit="1" customWidth="1"/>
    <col min="13300" max="13300" width="5" style="92" bestFit="1" customWidth="1"/>
    <col min="13301" max="13305" width="4.26953125" style="92" bestFit="1" customWidth="1"/>
    <col min="13306" max="13320" width="5.26953125" style="92" bestFit="1" customWidth="1"/>
    <col min="13321" max="13321" width="9" style="92" bestFit="1" customWidth="1"/>
    <col min="13322" max="13322" width="5" style="92" bestFit="1" customWidth="1"/>
    <col min="13323" max="13323" width="7.54296875" style="92" bestFit="1" customWidth="1"/>
    <col min="13324" max="13324" width="8.81640625" style="92" bestFit="1" customWidth="1"/>
    <col min="13325" max="13325" width="8" style="92" bestFit="1" customWidth="1"/>
    <col min="13326" max="13326" width="7.26953125" style="92" bestFit="1" customWidth="1"/>
    <col min="13327" max="13330" width="13.7265625" style="92" bestFit="1" customWidth="1"/>
    <col min="13331" max="13331" width="12.81640625" style="92" bestFit="1" customWidth="1"/>
    <col min="13332" max="13332" width="14.453125" style="92" bestFit="1" customWidth="1"/>
    <col min="13333" max="13333" width="13.54296875" style="92" bestFit="1" customWidth="1"/>
    <col min="13334" max="13334" width="13.1796875" style="92" bestFit="1" customWidth="1"/>
    <col min="13335" max="13552" width="8.7265625" style="92"/>
    <col min="13553" max="13553" width="23" style="92" customWidth="1"/>
    <col min="13554" max="13555" width="4.26953125" style="92" bestFit="1" customWidth="1"/>
    <col min="13556" max="13556" width="5" style="92" bestFit="1" customWidth="1"/>
    <col min="13557" max="13561" width="4.26953125" style="92" bestFit="1" customWidth="1"/>
    <col min="13562" max="13576" width="5.26953125" style="92" bestFit="1" customWidth="1"/>
    <col min="13577" max="13577" width="9" style="92" bestFit="1" customWidth="1"/>
    <col min="13578" max="13578" width="5" style="92" bestFit="1" customWidth="1"/>
    <col min="13579" max="13579" width="7.54296875" style="92" bestFit="1" customWidth="1"/>
    <col min="13580" max="13580" width="8.81640625" style="92" bestFit="1" customWidth="1"/>
    <col min="13581" max="13581" width="8" style="92" bestFit="1" customWidth="1"/>
    <col min="13582" max="13582" width="7.26953125" style="92" bestFit="1" customWidth="1"/>
    <col min="13583" max="13586" width="13.7265625" style="92" bestFit="1" customWidth="1"/>
    <col min="13587" max="13587" width="12.81640625" style="92" bestFit="1" customWidth="1"/>
    <col min="13588" max="13588" width="14.453125" style="92" bestFit="1" customWidth="1"/>
    <col min="13589" max="13589" width="13.54296875" style="92" bestFit="1" customWidth="1"/>
    <col min="13590" max="13590" width="13.1796875" style="92" bestFit="1" customWidth="1"/>
    <col min="13591" max="13808" width="8.7265625" style="92"/>
    <col min="13809" max="13809" width="23" style="92" customWidth="1"/>
    <col min="13810" max="13811" width="4.26953125" style="92" bestFit="1" customWidth="1"/>
    <col min="13812" max="13812" width="5" style="92" bestFit="1" customWidth="1"/>
    <col min="13813" max="13817" width="4.26953125" style="92" bestFit="1" customWidth="1"/>
    <col min="13818" max="13832" width="5.26953125" style="92" bestFit="1" customWidth="1"/>
    <col min="13833" max="13833" width="9" style="92" bestFit="1" customWidth="1"/>
    <col min="13834" max="13834" width="5" style="92" bestFit="1" customWidth="1"/>
    <col min="13835" max="13835" width="7.54296875" style="92" bestFit="1" customWidth="1"/>
    <col min="13836" max="13836" width="8.81640625" style="92" bestFit="1" customWidth="1"/>
    <col min="13837" max="13837" width="8" style="92" bestFit="1" customWidth="1"/>
    <col min="13838" max="13838" width="7.26953125" style="92" bestFit="1" customWidth="1"/>
    <col min="13839" max="13842" width="13.7265625" style="92" bestFit="1" customWidth="1"/>
    <col min="13843" max="13843" width="12.81640625" style="92" bestFit="1" customWidth="1"/>
    <col min="13844" max="13844" width="14.453125" style="92" bestFit="1" customWidth="1"/>
    <col min="13845" max="13845" width="13.54296875" style="92" bestFit="1" customWidth="1"/>
    <col min="13846" max="13846" width="13.1796875" style="92" bestFit="1" customWidth="1"/>
    <col min="13847" max="14064" width="8.7265625" style="92"/>
    <col min="14065" max="14065" width="23" style="92" customWidth="1"/>
    <col min="14066" max="14067" width="4.26953125" style="92" bestFit="1" customWidth="1"/>
    <col min="14068" max="14068" width="5" style="92" bestFit="1" customWidth="1"/>
    <col min="14069" max="14073" width="4.26953125" style="92" bestFit="1" customWidth="1"/>
    <col min="14074" max="14088" width="5.26953125" style="92" bestFit="1" customWidth="1"/>
    <col min="14089" max="14089" width="9" style="92" bestFit="1" customWidth="1"/>
    <col min="14090" max="14090" width="5" style="92" bestFit="1" customWidth="1"/>
    <col min="14091" max="14091" width="7.54296875" style="92" bestFit="1" customWidth="1"/>
    <col min="14092" max="14092" width="8.81640625" style="92" bestFit="1" customWidth="1"/>
    <col min="14093" max="14093" width="8" style="92" bestFit="1" customWidth="1"/>
    <col min="14094" max="14094" width="7.26953125" style="92" bestFit="1" customWidth="1"/>
    <col min="14095" max="14098" width="13.7265625" style="92" bestFit="1" customWidth="1"/>
    <col min="14099" max="14099" width="12.81640625" style="92" bestFit="1" customWidth="1"/>
    <col min="14100" max="14100" width="14.453125" style="92" bestFit="1" customWidth="1"/>
    <col min="14101" max="14101" width="13.54296875" style="92" bestFit="1" customWidth="1"/>
    <col min="14102" max="14102" width="13.1796875" style="92" bestFit="1" customWidth="1"/>
    <col min="14103" max="14320" width="8.7265625" style="92"/>
    <col min="14321" max="14321" width="23" style="92" customWidth="1"/>
    <col min="14322" max="14323" width="4.26953125" style="92" bestFit="1" customWidth="1"/>
    <col min="14324" max="14324" width="5" style="92" bestFit="1" customWidth="1"/>
    <col min="14325" max="14329" width="4.26953125" style="92" bestFit="1" customWidth="1"/>
    <col min="14330" max="14344" width="5.26953125" style="92" bestFit="1" customWidth="1"/>
    <col min="14345" max="14345" width="9" style="92" bestFit="1" customWidth="1"/>
    <col min="14346" max="14346" width="5" style="92" bestFit="1" customWidth="1"/>
    <col min="14347" max="14347" width="7.54296875" style="92" bestFit="1" customWidth="1"/>
    <col min="14348" max="14348" width="8.81640625" style="92" bestFit="1" customWidth="1"/>
    <col min="14349" max="14349" width="8" style="92" bestFit="1" customWidth="1"/>
    <col min="14350" max="14350" width="7.26953125" style="92" bestFit="1" customWidth="1"/>
    <col min="14351" max="14354" width="13.7265625" style="92" bestFit="1" customWidth="1"/>
    <col min="14355" max="14355" width="12.81640625" style="92" bestFit="1" customWidth="1"/>
    <col min="14356" max="14356" width="14.453125" style="92" bestFit="1" customWidth="1"/>
    <col min="14357" max="14357" width="13.54296875" style="92" bestFit="1" customWidth="1"/>
    <col min="14358" max="14358" width="13.1796875" style="92" bestFit="1" customWidth="1"/>
    <col min="14359" max="14576" width="8.7265625" style="92"/>
    <col min="14577" max="14577" width="23" style="92" customWidth="1"/>
    <col min="14578" max="14579" width="4.26953125" style="92" bestFit="1" customWidth="1"/>
    <col min="14580" max="14580" width="5" style="92" bestFit="1" customWidth="1"/>
    <col min="14581" max="14585" width="4.26953125" style="92" bestFit="1" customWidth="1"/>
    <col min="14586" max="14600" width="5.26953125" style="92" bestFit="1" customWidth="1"/>
    <col min="14601" max="14601" width="9" style="92" bestFit="1" customWidth="1"/>
    <col min="14602" max="14602" width="5" style="92" bestFit="1" customWidth="1"/>
    <col min="14603" max="14603" width="7.54296875" style="92" bestFit="1" customWidth="1"/>
    <col min="14604" max="14604" width="8.81640625" style="92" bestFit="1" customWidth="1"/>
    <col min="14605" max="14605" width="8" style="92" bestFit="1" customWidth="1"/>
    <col min="14606" max="14606" width="7.26953125" style="92" bestFit="1" customWidth="1"/>
    <col min="14607" max="14610" width="13.7265625" style="92" bestFit="1" customWidth="1"/>
    <col min="14611" max="14611" width="12.81640625" style="92" bestFit="1" customWidth="1"/>
    <col min="14612" max="14612" width="14.453125" style="92" bestFit="1" customWidth="1"/>
    <col min="14613" max="14613" width="13.54296875" style="92" bestFit="1" customWidth="1"/>
    <col min="14614" max="14614" width="13.1796875" style="92" bestFit="1" customWidth="1"/>
    <col min="14615" max="14832" width="8.7265625" style="92"/>
    <col min="14833" max="14833" width="23" style="92" customWidth="1"/>
    <col min="14834" max="14835" width="4.26953125" style="92" bestFit="1" customWidth="1"/>
    <col min="14836" max="14836" width="5" style="92" bestFit="1" customWidth="1"/>
    <col min="14837" max="14841" width="4.26953125" style="92" bestFit="1" customWidth="1"/>
    <col min="14842" max="14856" width="5.26953125" style="92" bestFit="1" customWidth="1"/>
    <col min="14857" max="14857" width="9" style="92" bestFit="1" customWidth="1"/>
    <col min="14858" max="14858" width="5" style="92" bestFit="1" customWidth="1"/>
    <col min="14859" max="14859" width="7.54296875" style="92" bestFit="1" customWidth="1"/>
    <col min="14860" max="14860" width="8.81640625" style="92" bestFit="1" customWidth="1"/>
    <col min="14861" max="14861" width="8" style="92" bestFit="1" customWidth="1"/>
    <col min="14862" max="14862" width="7.26953125" style="92" bestFit="1" customWidth="1"/>
    <col min="14863" max="14866" width="13.7265625" style="92" bestFit="1" customWidth="1"/>
    <col min="14867" max="14867" width="12.81640625" style="92" bestFit="1" customWidth="1"/>
    <col min="14868" max="14868" width="14.453125" style="92" bestFit="1" customWidth="1"/>
    <col min="14869" max="14869" width="13.54296875" style="92" bestFit="1" customWidth="1"/>
    <col min="14870" max="14870" width="13.1796875" style="92" bestFit="1" customWidth="1"/>
    <col min="14871" max="15088" width="8.7265625" style="92"/>
    <col min="15089" max="15089" width="23" style="92" customWidth="1"/>
    <col min="15090" max="15091" width="4.26953125" style="92" bestFit="1" customWidth="1"/>
    <col min="15092" max="15092" width="5" style="92" bestFit="1" customWidth="1"/>
    <col min="15093" max="15097" width="4.26953125" style="92" bestFit="1" customWidth="1"/>
    <col min="15098" max="15112" width="5.26953125" style="92" bestFit="1" customWidth="1"/>
    <col min="15113" max="15113" width="9" style="92" bestFit="1" customWidth="1"/>
    <col min="15114" max="15114" width="5" style="92" bestFit="1" customWidth="1"/>
    <col min="15115" max="15115" width="7.54296875" style="92" bestFit="1" customWidth="1"/>
    <col min="15116" max="15116" width="8.81640625" style="92" bestFit="1" customWidth="1"/>
    <col min="15117" max="15117" width="8" style="92" bestFit="1" customWidth="1"/>
    <col min="15118" max="15118" width="7.26953125" style="92" bestFit="1" customWidth="1"/>
    <col min="15119" max="15122" width="13.7265625" style="92" bestFit="1" customWidth="1"/>
    <col min="15123" max="15123" width="12.81640625" style="92" bestFit="1" customWidth="1"/>
    <col min="15124" max="15124" width="14.453125" style="92" bestFit="1" customWidth="1"/>
    <col min="15125" max="15125" width="13.54296875" style="92" bestFit="1" customWidth="1"/>
    <col min="15126" max="15126" width="13.1796875" style="92" bestFit="1" customWidth="1"/>
    <col min="15127" max="15344" width="8.7265625" style="92"/>
    <col min="15345" max="15345" width="23" style="92" customWidth="1"/>
    <col min="15346" max="15347" width="4.26953125" style="92" bestFit="1" customWidth="1"/>
    <col min="15348" max="15348" width="5" style="92" bestFit="1" customWidth="1"/>
    <col min="15349" max="15353" width="4.26953125" style="92" bestFit="1" customWidth="1"/>
    <col min="15354" max="15368" width="5.26953125" style="92" bestFit="1" customWidth="1"/>
    <col min="15369" max="15369" width="9" style="92" bestFit="1" customWidth="1"/>
    <col min="15370" max="15370" width="5" style="92" bestFit="1" customWidth="1"/>
    <col min="15371" max="15371" width="7.54296875" style="92" bestFit="1" customWidth="1"/>
    <col min="15372" max="15372" width="8.81640625" style="92" bestFit="1" customWidth="1"/>
    <col min="15373" max="15373" width="8" style="92" bestFit="1" customWidth="1"/>
    <col min="15374" max="15374" width="7.26953125" style="92" bestFit="1" customWidth="1"/>
    <col min="15375" max="15378" width="13.7265625" style="92" bestFit="1" customWidth="1"/>
    <col min="15379" max="15379" width="12.81640625" style="92" bestFit="1" customWidth="1"/>
    <col min="15380" max="15380" width="14.453125" style="92" bestFit="1" customWidth="1"/>
    <col min="15381" max="15381" width="13.54296875" style="92" bestFit="1" customWidth="1"/>
    <col min="15382" max="15382" width="13.1796875" style="92" bestFit="1" customWidth="1"/>
    <col min="15383" max="15600" width="8.7265625" style="92"/>
    <col min="15601" max="15601" width="23" style="92" customWidth="1"/>
    <col min="15602" max="15603" width="4.26953125" style="92" bestFit="1" customWidth="1"/>
    <col min="15604" max="15604" width="5" style="92" bestFit="1" customWidth="1"/>
    <col min="15605" max="15609" width="4.26953125" style="92" bestFit="1" customWidth="1"/>
    <col min="15610" max="15624" width="5.26953125" style="92" bestFit="1" customWidth="1"/>
    <col min="15625" max="15625" width="9" style="92" bestFit="1" customWidth="1"/>
    <col min="15626" max="15626" width="5" style="92" bestFit="1" customWidth="1"/>
    <col min="15627" max="15627" width="7.54296875" style="92" bestFit="1" customWidth="1"/>
    <col min="15628" max="15628" width="8.81640625" style="92" bestFit="1" customWidth="1"/>
    <col min="15629" max="15629" width="8" style="92" bestFit="1" customWidth="1"/>
    <col min="15630" max="15630" width="7.26953125" style="92" bestFit="1" customWidth="1"/>
    <col min="15631" max="15634" width="13.7265625" style="92" bestFit="1" customWidth="1"/>
    <col min="15635" max="15635" width="12.81640625" style="92" bestFit="1" customWidth="1"/>
    <col min="15636" max="15636" width="14.453125" style="92" bestFit="1" customWidth="1"/>
    <col min="15637" max="15637" width="13.54296875" style="92" bestFit="1" customWidth="1"/>
    <col min="15638" max="15638" width="13.1796875" style="92" bestFit="1" customWidth="1"/>
    <col min="15639" max="16384" width="8.7265625" style="92"/>
  </cols>
  <sheetData>
    <row r="1" spans="1:39" customFormat="1" x14ac:dyDescent="0.35">
      <c r="A1" s="379" t="s">
        <v>363</v>
      </c>
      <c r="B1" s="379" t="s">
        <v>364</v>
      </c>
      <c r="C1" s="379" t="s">
        <v>365</v>
      </c>
      <c r="D1" s="379" t="s">
        <v>366</v>
      </c>
      <c r="E1" s="379" t="s">
        <v>367</v>
      </c>
      <c r="F1" s="379" t="s">
        <v>368</v>
      </c>
      <c r="G1" s="379" t="s">
        <v>369</v>
      </c>
      <c r="H1" s="379" t="s">
        <v>370</v>
      </c>
      <c r="I1" s="379" t="s">
        <v>371</v>
      </c>
      <c r="J1" s="379" t="s">
        <v>372</v>
      </c>
      <c r="K1" s="379" t="s">
        <v>373</v>
      </c>
      <c r="L1" s="379" t="s">
        <v>374</v>
      </c>
      <c r="M1" s="379" t="s">
        <v>375</v>
      </c>
      <c r="N1" s="379" t="s">
        <v>376</v>
      </c>
      <c r="O1" s="380" t="s">
        <v>377</v>
      </c>
      <c r="P1" s="379" t="s">
        <v>378</v>
      </c>
      <c r="Q1" s="379" t="s">
        <v>379</v>
      </c>
      <c r="R1" s="379" t="s">
        <v>380</v>
      </c>
      <c r="S1" s="379" t="s">
        <v>381</v>
      </c>
      <c r="T1" s="381" t="s">
        <v>382</v>
      </c>
      <c r="U1" s="381" t="s">
        <v>383</v>
      </c>
      <c r="V1" s="381" t="s">
        <v>384</v>
      </c>
      <c r="W1" s="381" t="s">
        <v>385</v>
      </c>
      <c r="X1" s="381" t="s">
        <v>386</v>
      </c>
      <c r="Y1" s="381" t="s">
        <v>387</v>
      </c>
      <c r="Z1" s="381" t="s">
        <v>388</v>
      </c>
      <c r="AA1" s="381" t="s">
        <v>389</v>
      </c>
      <c r="AB1" s="381" t="s">
        <v>390</v>
      </c>
      <c r="AC1" s="379" t="s">
        <v>352</v>
      </c>
      <c r="AD1" s="379" t="s">
        <v>353</v>
      </c>
      <c r="AE1" s="380" t="s">
        <v>354</v>
      </c>
      <c r="AF1" s="105"/>
      <c r="AG1" s="380"/>
      <c r="AH1" s="380"/>
      <c r="AI1" s="380"/>
      <c r="AJ1" s="380"/>
      <c r="AK1" s="380"/>
      <c r="AL1" s="380"/>
      <c r="AM1" s="380"/>
    </row>
    <row r="2" spans="1:39" x14ac:dyDescent="0.35">
      <c r="A2" s="89" t="s">
        <v>460</v>
      </c>
      <c r="B2" s="89" t="s">
        <v>461</v>
      </c>
      <c r="C2" s="89" t="s">
        <v>462</v>
      </c>
      <c r="D2" s="89" t="s">
        <v>463</v>
      </c>
      <c r="E2" s="89" t="s">
        <v>464</v>
      </c>
      <c r="F2" s="89" t="s">
        <v>465</v>
      </c>
      <c r="G2" s="89" t="s">
        <v>465</v>
      </c>
      <c r="H2" s="89" t="s">
        <v>465</v>
      </c>
      <c r="I2" s="89" t="s">
        <v>465</v>
      </c>
      <c r="J2" s="89" t="s">
        <v>465</v>
      </c>
      <c r="K2" s="89" t="s">
        <v>466</v>
      </c>
      <c r="L2" s="89" t="s">
        <v>394</v>
      </c>
      <c r="M2" s="89" t="s">
        <v>395</v>
      </c>
      <c r="N2" s="89">
        <v>1</v>
      </c>
      <c r="O2" s="91">
        <v>2.21</v>
      </c>
      <c r="P2" s="89" t="s">
        <v>467</v>
      </c>
      <c r="Q2" s="89">
        <v>1</v>
      </c>
      <c r="R2" s="89" t="s">
        <v>468</v>
      </c>
      <c r="S2" s="89">
        <v>2</v>
      </c>
      <c r="T2" s="90">
        <v>0</v>
      </c>
      <c r="U2" s="90">
        <v>0</v>
      </c>
      <c r="V2" s="90">
        <v>0</v>
      </c>
      <c r="W2" s="90">
        <v>0</v>
      </c>
      <c r="X2" s="90">
        <v>0</v>
      </c>
      <c r="Y2" s="90">
        <v>0</v>
      </c>
      <c r="Z2" s="90">
        <v>0</v>
      </c>
      <c r="AA2" s="90">
        <v>0</v>
      </c>
      <c r="AB2" s="90">
        <v>0</v>
      </c>
      <c r="AC2" s="90"/>
      <c r="AD2" s="90"/>
      <c r="AE2" s="381" t="str">
        <f t="shared" ref="AE2:AE12" si="0">IFERROR(SQRT(((AC2/AD2)/0.005454154)),"-")</f>
        <v>-</v>
      </c>
      <c r="AF2" s="105"/>
      <c r="AG2" s="381"/>
      <c r="AH2" s="381"/>
      <c r="AI2" s="381"/>
      <c r="AJ2" s="381"/>
      <c r="AK2" s="381"/>
      <c r="AL2" s="381"/>
      <c r="AM2" s="381"/>
    </row>
    <row r="3" spans="1:39" x14ac:dyDescent="0.35">
      <c r="A3" s="89" t="s">
        <v>469</v>
      </c>
      <c r="B3" s="89" t="s">
        <v>461</v>
      </c>
      <c r="C3" s="89" t="s">
        <v>462</v>
      </c>
      <c r="D3" s="89" t="s">
        <v>463</v>
      </c>
      <c r="E3" s="89" t="s">
        <v>464</v>
      </c>
      <c r="F3" s="89" t="s">
        <v>465</v>
      </c>
      <c r="G3" s="89" t="s">
        <v>465</v>
      </c>
      <c r="H3" s="89" t="s">
        <v>465</v>
      </c>
      <c r="I3" s="89" t="s">
        <v>465</v>
      </c>
      <c r="J3" s="89" t="s">
        <v>465</v>
      </c>
      <c r="K3" s="89" t="s">
        <v>466</v>
      </c>
      <c r="L3" s="89" t="s">
        <v>394</v>
      </c>
      <c r="M3" s="89" t="s">
        <v>395</v>
      </c>
      <c r="N3" s="89">
        <v>1</v>
      </c>
      <c r="O3" s="91">
        <v>11.9</v>
      </c>
      <c r="P3" s="89" t="s">
        <v>467</v>
      </c>
      <c r="Q3" s="89">
        <v>1</v>
      </c>
      <c r="R3" s="89" t="s">
        <v>468</v>
      </c>
      <c r="S3" s="89">
        <v>2</v>
      </c>
      <c r="T3" s="90">
        <v>0</v>
      </c>
      <c r="U3" s="90">
        <v>0</v>
      </c>
      <c r="V3" s="90">
        <v>0</v>
      </c>
      <c r="W3" s="90">
        <v>0</v>
      </c>
      <c r="X3" s="90">
        <v>0</v>
      </c>
      <c r="Y3" s="90">
        <v>0</v>
      </c>
      <c r="Z3" s="90">
        <v>0</v>
      </c>
      <c r="AA3" s="90">
        <v>0</v>
      </c>
      <c r="AB3" s="90">
        <v>0</v>
      </c>
      <c r="AC3" s="90"/>
      <c r="AD3" s="90"/>
      <c r="AE3" s="381" t="str">
        <f t="shared" si="0"/>
        <v>-</v>
      </c>
      <c r="AF3" s="105"/>
      <c r="AG3" s="381"/>
      <c r="AH3" s="381"/>
      <c r="AI3" s="381"/>
      <c r="AJ3" s="381"/>
      <c r="AK3" s="381"/>
      <c r="AL3" s="381"/>
      <c r="AM3" s="381"/>
    </row>
    <row r="4" spans="1:39" x14ac:dyDescent="0.35">
      <c r="A4" s="89" t="s">
        <v>470</v>
      </c>
      <c r="B4" s="89" t="s">
        <v>461</v>
      </c>
      <c r="C4" s="89" t="s">
        <v>462</v>
      </c>
      <c r="D4" s="89" t="s">
        <v>463</v>
      </c>
      <c r="E4" s="89" t="s">
        <v>471</v>
      </c>
      <c r="F4" s="89" t="s">
        <v>465</v>
      </c>
      <c r="G4" s="89" t="s">
        <v>465</v>
      </c>
      <c r="H4" s="89" t="s">
        <v>465</v>
      </c>
      <c r="I4" s="89" t="s">
        <v>465</v>
      </c>
      <c r="J4" s="89" t="s">
        <v>465</v>
      </c>
      <c r="K4" s="89" t="s">
        <v>466</v>
      </c>
      <c r="L4" s="89" t="s">
        <v>394</v>
      </c>
      <c r="M4" s="89" t="s">
        <v>395</v>
      </c>
      <c r="N4" s="89">
        <v>1</v>
      </c>
      <c r="O4" s="91">
        <v>23.1</v>
      </c>
      <c r="P4" s="89" t="s">
        <v>467</v>
      </c>
      <c r="Q4" s="89">
        <v>1</v>
      </c>
      <c r="R4" s="89" t="s">
        <v>468</v>
      </c>
      <c r="S4" s="89">
        <v>2</v>
      </c>
      <c r="T4" s="90">
        <v>0</v>
      </c>
      <c r="U4" s="90">
        <v>0</v>
      </c>
      <c r="V4" s="90">
        <v>0</v>
      </c>
      <c r="W4" s="90">
        <v>0</v>
      </c>
      <c r="X4" s="90">
        <v>0</v>
      </c>
      <c r="Y4" s="90">
        <v>0</v>
      </c>
      <c r="Z4" s="90">
        <v>0</v>
      </c>
      <c r="AA4" s="90">
        <v>0</v>
      </c>
      <c r="AB4" s="90">
        <v>0</v>
      </c>
      <c r="AC4" s="90"/>
      <c r="AD4" s="90"/>
      <c r="AE4" s="381" t="str">
        <f t="shared" si="0"/>
        <v>-</v>
      </c>
      <c r="AF4" s="105"/>
      <c r="AG4" s="381"/>
      <c r="AH4" s="381"/>
      <c r="AI4" s="381"/>
      <c r="AJ4" s="381"/>
      <c r="AK4" s="381"/>
      <c r="AL4" s="381"/>
      <c r="AM4" s="381"/>
    </row>
    <row r="5" spans="1:39" x14ac:dyDescent="0.35">
      <c r="A5" s="89" t="s">
        <v>472</v>
      </c>
      <c r="B5" s="89" t="s">
        <v>461</v>
      </c>
      <c r="C5" s="89" t="s">
        <v>462</v>
      </c>
      <c r="D5" s="89" t="s">
        <v>463</v>
      </c>
      <c r="E5" s="89" t="s">
        <v>473</v>
      </c>
      <c r="F5" s="89" t="s">
        <v>465</v>
      </c>
      <c r="G5" s="89" t="s">
        <v>465</v>
      </c>
      <c r="H5" s="89" t="s">
        <v>465</v>
      </c>
      <c r="I5" s="89" t="s">
        <v>465</v>
      </c>
      <c r="J5" s="89" t="s">
        <v>465</v>
      </c>
      <c r="K5" s="89" t="s">
        <v>466</v>
      </c>
      <c r="L5" s="89" t="s">
        <v>394</v>
      </c>
      <c r="M5" s="89" t="s">
        <v>395</v>
      </c>
      <c r="N5" s="89">
        <v>1</v>
      </c>
      <c r="O5" s="91">
        <v>55.21</v>
      </c>
      <c r="P5" s="89" t="s">
        <v>467</v>
      </c>
      <c r="Q5" s="89">
        <v>1</v>
      </c>
      <c r="R5" s="89" t="s">
        <v>468</v>
      </c>
      <c r="S5" s="89">
        <v>2</v>
      </c>
      <c r="T5" s="90">
        <v>0</v>
      </c>
      <c r="U5" s="90">
        <v>0</v>
      </c>
      <c r="V5" s="90">
        <v>0</v>
      </c>
      <c r="W5" s="90">
        <v>0</v>
      </c>
      <c r="X5" s="90">
        <v>0</v>
      </c>
      <c r="Y5" s="90">
        <v>0</v>
      </c>
      <c r="Z5" s="90">
        <v>0</v>
      </c>
      <c r="AA5" s="90">
        <v>0</v>
      </c>
      <c r="AB5" s="90">
        <v>0</v>
      </c>
      <c r="AC5" s="90"/>
      <c r="AD5" s="90"/>
      <c r="AE5" s="381" t="str">
        <f t="shared" si="0"/>
        <v>-</v>
      </c>
      <c r="AF5" s="105"/>
      <c r="AG5" s="381"/>
      <c r="AH5" s="381"/>
      <c r="AI5" s="381"/>
      <c r="AJ5" s="381"/>
      <c r="AK5" s="381"/>
      <c r="AL5" s="381"/>
      <c r="AM5" s="381"/>
    </row>
    <row r="6" spans="1:39" x14ac:dyDescent="0.35">
      <c r="A6" s="89" t="s">
        <v>474</v>
      </c>
      <c r="B6" s="89" t="s">
        <v>461</v>
      </c>
      <c r="C6" s="89" t="s">
        <v>462</v>
      </c>
      <c r="D6" s="89" t="s">
        <v>463</v>
      </c>
      <c r="E6" s="89" t="s">
        <v>475</v>
      </c>
      <c r="F6" s="89" t="s">
        <v>465</v>
      </c>
      <c r="G6" s="89" t="s">
        <v>465</v>
      </c>
      <c r="H6" s="89" t="s">
        <v>465</v>
      </c>
      <c r="I6" s="89" t="s">
        <v>465</v>
      </c>
      <c r="J6" s="89" t="s">
        <v>465</v>
      </c>
      <c r="K6" s="89" t="s">
        <v>476</v>
      </c>
      <c r="L6" s="89" t="s">
        <v>394</v>
      </c>
      <c r="M6" s="89" t="s">
        <v>395</v>
      </c>
      <c r="N6" s="89">
        <v>1</v>
      </c>
      <c r="O6" s="91">
        <v>64.489999999999995</v>
      </c>
      <c r="P6" s="89" t="s">
        <v>467</v>
      </c>
      <c r="Q6" s="89">
        <v>1</v>
      </c>
      <c r="R6" s="89" t="s">
        <v>468</v>
      </c>
      <c r="S6" s="89">
        <v>2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0"/>
      <c r="AD6" s="90"/>
      <c r="AE6" s="381" t="str">
        <f t="shared" si="0"/>
        <v>-</v>
      </c>
      <c r="AF6" s="105"/>
      <c r="AG6" s="381"/>
      <c r="AH6" s="381"/>
      <c r="AI6" s="381"/>
      <c r="AJ6" s="381"/>
      <c r="AK6" s="381"/>
      <c r="AL6" s="381"/>
      <c r="AM6" s="381"/>
    </row>
    <row r="7" spans="1:39" x14ac:dyDescent="0.35">
      <c r="A7" s="89" t="s">
        <v>477</v>
      </c>
      <c r="B7" s="89" t="s">
        <v>461</v>
      </c>
      <c r="C7" s="89" t="s">
        <v>462</v>
      </c>
      <c r="D7" s="89" t="s">
        <v>463</v>
      </c>
      <c r="E7" s="89" t="s">
        <v>478</v>
      </c>
      <c r="F7" s="89" t="s">
        <v>465</v>
      </c>
      <c r="G7" s="89" t="s">
        <v>465</v>
      </c>
      <c r="H7" s="89" t="s">
        <v>465</v>
      </c>
      <c r="I7" s="89" t="s">
        <v>465</v>
      </c>
      <c r="J7" s="89" t="s">
        <v>465</v>
      </c>
      <c r="K7" s="89" t="s">
        <v>476</v>
      </c>
      <c r="L7" s="89" t="s">
        <v>394</v>
      </c>
      <c r="M7" s="89" t="s">
        <v>395</v>
      </c>
      <c r="N7" s="89">
        <v>1</v>
      </c>
      <c r="O7" s="91">
        <v>24.3</v>
      </c>
      <c r="P7" s="89" t="s">
        <v>467</v>
      </c>
      <c r="Q7" s="89">
        <v>1</v>
      </c>
      <c r="R7" s="89" t="s">
        <v>468</v>
      </c>
      <c r="S7" s="89">
        <v>2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v>0</v>
      </c>
      <c r="AB7" s="90">
        <v>0</v>
      </c>
      <c r="AC7" s="90"/>
      <c r="AD7" s="90"/>
      <c r="AE7" s="381" t="str">
        <f t="shared" si="0"/>
        <v>-</v>
      </c>
      <c r="AF7" s="105"/>
      <c r="AG7" s="381"/>
      <c r="AH7" s="381"/>
      <c r="AI7" s="381"/>
      <c r="AJ7" s="381"/>
      <c r="AK7" s="381"/>
      <c r="AL7" s="381"/>
      <c r="AM7" s="381"/>
    </row>
    <row r="8" spans="1:39" x14ac:dyDescent="0.35">
      <c r="A8" s="89" t="s">
        <v>479</v>
      </c>
      <c r="B8" s="89" t="s">
        <v>461</v>
      </c>
      <c r="C8" s="89" t="s">
        <v>462</v>
      </c>
      <c r="D8" s="89" t="s">
        <v>463</v>
      </c>
      <c r="E8" s="89" t="s">
        <v>480</v>
      </c>
      <c r="F8" s="89" t="s">
        <v>465</v>
      </c>
      <c r="G8" s="89" t="s">
        <v>465</v>
      </c>
      <c r="H8" s="89" t="s">
        <v>465</v>
      </c>
      <c r="I8" s="89" t="s">
        <v>465</v>
      </c>
      <c r="J8" s="89" t="s">
        <v>465</v>
      </c>
      <c r="K8" s="89" t="s">
        <v>476</v>
      </c>
      <c r="L8" s="89" t="s">
        <v>394</v>
      </c>
      <c r="M8" s="89" t="s">
        <v>395</v>
      </c>
      <c r="N8" s="89">
        <v>1</v>
      </c>
      <c r="O8" s="91">
        <v>11.92</v>
      </c>
      <c r="P8" s="89" t="s">
        <v>467</v>
      </c>
      <c r="Q8" s="89">
        <v>1</v>
      </c>
      <c r="R8" s="89" t="s">
        <v>468</v>
      </c>
      <c r="S8" s="89">
        <v>2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/>
      <c r="AD8" s="90"/>
      <c r="AE8" s="381" t="str">
        <f t="shared" si="0"/>
        <v>-</v>
      </c>
      <c r="AF8" s="105"/>
      <c r="AG8" s="381"/>
      <c r="AH8" s="381"/>
      <c r="AI8" s="381"/>
      <c r="AJ8" s="381"/>
      <c r="AK8" s="381"/>
      <c r="AL8" s="381"/>
      <c r="AM8" s="381"/>
    </row>
    <row r="9" spans="1:39" x14ac:dyDescent="0.35">
      <c r="A9" s="89" t="s">
        <v>481</v>
      </c>
      <c r="B9" s="89" t="s">
        <v>461</v>
      </c>
      <c r="C9" s="89" t="s">
        <v>462</v>
      </c>
      <c r="D9" s="89" t="s">
        <v>463</v>
      </c>
      <c r="E9" s="89" t="s">
        <v>480</v>
      </c>
      <c r="F9" s="89" t="s">
        <v>465</v>
      </c>
      <c r="G9" s="89" t="s">
        <v>465</v>
      </c>
      <c r="H9" s="89" t="s">
        <v>465</v>
      </c>
      <c r="I9" s="89" t="s">
        <v>465</v>
      </c>
      <c r="J9" s="89" t="s">
        <v>465</v>
      </c>
      <c r="K9" s="89" t="s">
        <v>476</v>
      </c>
      <c r="L9" s="89" t="s">
        <v>394</v>
      </c>
      <c r="M9" s="89" t="s">
        <v>395</v>
      </c>
      <c r="N9" s="89">
        <v>1</v>
      </c>
      <c r="O9" s="91">
        <v>18.649999999999999</v>
      </c>
      <c r="P9" s="89" t="s">
        <v>467</v>
      </c>
      <c r="Q9" s="89">
        <v>1</v>
      </c>
      <c r="R9" s="89" t="s">
        <v>468</v>
      </c>
      <c r="S9" s="89">
        <v>2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/>
      <c r="AD9" s="90"/>
      <c r="AE9" s="381" t="str">
        <f t="shared" si="0"/>
        <v>-</v>
      </c>
      <c r="AF9" s="105"/>
      <c r="AG9" s="381"/>
      <c r="AH9" s="381"/>
      <c r="AI9" s="381"/>
      <c r="AJ9" s="381"/>
      <c r="AK9" s="381"/>
      <c r="AL9" s="381"/>
      <c r="AM9" s="381"/>
    </row>
    <row r="10" spans="1:39" x14ac:dyDescent="0.35">
      <c r="A10" s="89" t="s">
        <v>482</v>
      </c>
      <c r="B10" s="89" t="s">
        <v>461</v>
      </c>
      <c r="C10" s="89" t="s">
        <v>462</v>
      </c>
      <c r="D10" s="89" t="s">
        <v>463</v>
      </c>
      <c r="E10" s="89" t="s">
        <v>471</v>
      </c>
      <c r="F10" s="89" t="s">
        <v>465</v>
      </c>
      <c r="G10" s="89" t="s">
        <v>465</v>
      </c>
      <c r="H10" s="89" t="s">
        <v>465</v>
      </c>
      <c r="I10" s="89" t="s">
        <v>465</v>
      </c>
      <c r="J10" s="89" t="s">
        <v>465</v>
      </c>
      <c r="K10" s="89" t="s">
        <v>476</v>
      </c>
      <c r="L10" s="89" t="s">
        <v>394</v>
      </c>
      <c r="M10" s="89" t="s">
        <v>395</v>
      </c>
      <c r="N10" s="89">
        <v>1</v>
      </c>
      <c r="O10" s="91">
        <v>4.01</v>
      </c>
      <c r="P10" s="89" t="s">
        <v>467</v>
      </c>
      <c r="Q10" s="89">
        <v>1</v>
      </c>
      <c r="R10" s="89" t="s">
        <v>468</v>
      </c>
      <c r="S10" s="89">
        <v>2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/>
      <c r="AD10" s="90"/>
      <c r="AE10" s="381" t="str">
        <f t="shared" si="0"/>
        <v>-</v>
      </c>
      <c r="AF10" s="105"/>
      <c r="AG10" s="381"/>
      <c r="AH10" s="381"/>
      <c r="AI10" s="381"/>
      <c r="AJ10" s="381"/>
      <c r="AK10" s="381"/>
      <c r="AL10" s="381"/>
      <c r="AM10" s="381"/>
    </row>
    <row r="11" spans="1:39" x14ac:dyDescent="0.35">
      <c r="A11" s="89" t="s">
        <v>483</v>
      </c>
      <c r="B11" s="89" t="s">
        <v>391</v>
      </c>
      <c r="C11" s="89" t="s">
        <v>392</v>
      </c>
      <c r="D11" s="89" t="s">
        <v>393</v>
      </c>
      <c r="E11" s="89" t="s">
        <v>484</v>
      </c>
      <c r="F11" s="89" t="s">
        <v>465</v>
      </c>
      <c r="G11" s="89" t="s">
        <v>465</v>
      </c>
      <c r="H11" s="89" t="s">
        <v>465</v>
      </c>
      <c r="I11" s="89" t="s">
        <v>465</v>
      </c>
      <c r="J11" s="89" t="s">
        <v>465</v>
      </c>
      <c r="K11" s="89" t="s">
        <v>466</v>
      </c>
      <c r="L11" s="89" t="s">
        <v>394</v>
      </c>
      <c r="M11" s="89" t="s">
        <v>395</v>
      </c>
      <c r="N11" s="89">
        <v>16</v>
      </c>
      <c r="O11" s="91">
        <v>201.8</v>
      </c>
      <c r="P11" s="89" t="s">
        <v>396</v>
      </c>
      <c r="Q11" s="89">
        <v>1</v>
      </c>
      <c r="R11" s="89" t="s">
        <v>468</v>
      </c>
      <c r="S11" s="89">
        <v>7</v>
      </c>
      <c r="T11" s="90">
        <v>0</v>
      </c>
      <c r="U11" s="90">
        <v>9.09</v>
      </c>
      <c r="V11" s="90">
        <v>1.21</v>
      </c>
      <c r="W11" s="90">
        <v>0</v>
      </c>
      <c r="X11" s="90">
        <v>0</v>
      </c>
      <c r="Y11" s="90">
        <v>10.3</v>
      </c>
      <c r="Z11" s="90">
        <v>0</v>
      </c>
      <c r="AA11" s="90">
        <v>0</v>
      </c>
      <c r="AB11" s="90">
        <v>10.3</v>
      </c>
      <c r="AC11" s="90">
        <v>86.66</v>
      </c>
      <c r="AD11" s="90">
        <v>351.11</v>
      </c>
      <c r="AE11" s="381">
        <f t="shared" si="0"/>
        <v>6.7270405381760785</v>
      </c>
      <c r="AF11" s="105"/>
      <c r="AG11" s="381"/>
      <c r="AH11" s="381"/>
      <c r="AI11" s="381"/>
      <c r="AJ11" s="381"/>
      <c r="AK11" s="381"/>
      <c r="AL11" s="381"/>
      <c r="AM11" s="381"/>
    </row>
    <row r="12" spans="1:39" x14ac:dyDescent="0.35">
      <c r="A12" s="89" t="s">
        <v>433</v>
      </c>
      <c r="B12" s="89" t="s">
        <v>391</v>
      </c>
      <c r="C12" s="89" t="s">
        <v>392</v>
      </c>
      <c r="D12" s="89" t="s">
        <v>393</v>
      </c>
      <c r="E12" s="89" t="s">
        <v>485</v>
      </c>
      <c r="F12" s="89" t="s">
        <v>465</v>
      </c>
      <c r="G12" s="89" t="s">
        <v>465</v>
      </c>
      <c r="H12" s="89" t="s">
        <v>465</v>
      </c>
      <c r="I12" s="89" t="s">
        <v>465</v>
      </c>
      <c r="J12" s="89" t="s">
        <v>465</v>
      </c>
      <c r="K12" s="89" t="s">
        <v>466</v>
      </c>
      <c r="L12" s="89" t="s">
        <v>394</v>
      </c>
      <c r="M12" s="89" t="s">
        <v>395</v>
      </c>
      <c r="N12" s="89">
        <v>18</v>
      </c>
      <c r="O12" s="91">
        <v>10.119999999999999</v>
      </c>
      <c r="P12" s="89" t="s">
        <v>396</v>
      </c>
      <c r="Q12" s="89">
        <v>1</v>
      </c>
      <c r="R12" s="89" t="s">
        <v>468</v>
      </c>
      <c r="S12" s="89">
        <v>7</v>
      </c>
      <c r="T12" s="90">
        <v>0</v>
      </c>
      <c r="U12" s="90">
        <v>8.5399999999999991</v>
      </c>
      <c r="V12" s="90">
        <v>5.85</v>
      </c>
      <c r="W12" s="90">
        <v>0</v>
      </c>
      <c r="X12" s="90">
        <v>0</v>
      </c>
      <c r="Y12" s="90">
        <v>14.39</v>
      </c>
      <c r="Z12" s="90">
        <v>0</v>
      </c>
      <c r="AA12" s="90">
        <v>0</v>
      </c>
      <c r="AB12" s="90">
        <v>14.39</v>
      </c>
      <c r="AC12" s="90">
        <v>99.47</v>
      </c>
      <c r="AD12" s="90">
        <v>246.68</v>
      </c>
      <c r="AE12" s="381">
        <f t="shared" si="0"/>
        <v>8.5983553785615641</v>
      </c>
      <c r="AF12" s="105"/>
      <c r="AG12" s="381"/>
      <c r="AH12" s="381"/>
      <c r="AI12" s="381"/>
      <c r="AJ12" s="381"/>
      <c r="AK12" s="381"/>
      <c r="AL12" s="381"/>
      <c r="AM12" s="381"/>
    </row>
    <row r="13" spans="1:39" x14ac:dyDescent="0.35">
      <c r="A13" s="89" t="s">
        <v>486</v>
      </c>
      <c r="B13" s="89" t="s">
        <v>391</v>
      </c>
      <c r="C13" s="89" t="s">
        <v>392</v>
      </c>
      <c r="D13" s="89" t="s">
        <v>463</v>
      </c>
      <c r="E13" s="89" t="s">
        <v>487</v>
      </c>
      <c r="F13" s="89" t="s">
        <v>465</v>
      </c>
      <c r="G13" s="89" t="s">
        <v>465</v>
      </c>
      <c r="H13" s="89" t="s">
        <v>465</v>
      </c>
      <c r="I13" s="89" t="s">
        <v>465</v>
      </c>
      <c r="J13" s="89" t="s">
        <v>465</v>
      </c>
      <c r="K13" s="89" t="s">
        <v>466</v>
      </c>
      <c r="L13" s="89" t="s">
        <v>394</v>
      </c>
      <c r="M13" s="89" t="s">
        <v>395</v>
      </c>
      <c r="N13" s="89">
        <v>14</v>
      </c>
      <c r="O13" s="91">
        <v>8.33</v>
      </c>
      <c r="P13" s="89" t="s">
        <v>396</v>
      </c>
      <c r="Q13" s="89">
        <v>1</v>
      </c>
      <c r="R13" s="89" t="s">
        <v>468</v>
      </c>
      <c r="S13" s="89">
        <v>7</v>
      </c>
      <c r="T13" s="90">
        <v>0</v>
      </c>
      <c r="U13" s="90">
        <v>20.85</v>
      </c>
      <c r="V13" s="90">
        <v>36.49</v>
      </c>
      <c r="W13" s="90">
        <v>0</v>
      </c>
      <c r="X13" s="90">
        <v>0</v>
      </c>
      <c r="Y13" s="90">
        <v>57.33</v>
      </c>
      <c r="Z13" s="90">
        <v>0</v>
      </c>
      <c r="AA13" s="90">
        <v>0</v>
      </c>
      <c r="AB13" s="90">
        <v>57.33</v>
      </c>
      <c r="AC13" s="90">
        <v>174.76</v>
      </c>
      <c r="AD13" s="90">
        <v>367.89</v>
      </c>
      <c r="AE13" s="381">
        <f t="shared" ref="AE13:AE76" si="1">IFERROR(SQRT(((AC13/AD13)/0.005454154)),"-")</f>
        <v>9.3325070872357632</v>
      </c>
      <c r="AF13" s="105"/>
      <c r="AG13" s="381"/>
      <c r="AH13" s="381"/>
      <c r="AI13" s="381"/>
      <c r="AJ13" s="381"/>
      <c r="AK13" s="381"/>
      <c r="AL13" s="381"/>
      <c r="AM13" s="381"/>
    </row>
    <row r="14" spans="1:39" x14ac:dyDescent="0.35">
      <c r="A14" s="89" t="s">
        <v>488</v>
      </c>
      <c r="B14" s="89" t="s">
        <v>391</v>
      </c>
      <c r="C14" s="89" t="s">
        <v>392</v>
      </c>
      <c r="D14" s="89" t="s">
        <v>463</v>
      </c>
      <c r="E14" s="89" t="s">
        <v>489</v>
      </c>
      <c r="F14" s="89" t="s">
        <v>465</v>
      </c>
      <c r="G14" s="89" t="s">
        <v>465</v>
      </c>
      <c r="H14" s="89" t="s">
        <v>465</v>
      </c>
      <c r="I14" s="89" t="s">
        <v>465</v>
      </c>
      <c r="J14" s="89" t="s">
        <v>465</v>
      </c>
      <c r="K14" s="89" t="s">
        <v>466</v>
      </c>
      <c r="L14" s="89" t="s">
        <v>394</v>
      </c>
      <c r="M14" s="89" t="s">
        <v>395</v>
      </c>
      <c r="N14" s="89">
        <v>14</v>
      </c>
      <c r="O14" s="91">
        <v>33.85</v>
      </c>
      <c r="P14" s="89" t="s">
        <v>396</v>
      </c>
      <c r="Q14" s="89">
        <v>1</v>
      </c>
      <c r="R14" s="89" t="s">
        <v>468</v>
      </c>
      <c r="S14" s="89">
        <v>7</v>
      </c>
      <c r="T14" s="90">
        <v>0</v>
      </c>
      <c r="U14" s="90">
        <v>21.79</v>
      </c>
      <c r="V14" s="90">
        <v>23.91</v>
      </c>
      <c r="W14" s="90">
        <v>0</v>
      </c>
      <c r="X14" s="90">
        <v>0</v>
      </c>
      <c r="Y14" s="90">
        <v>45.7</v>
      </c>
      <c r="Z14" s="90">
        <v>0</v>
      </c>
      <c r="AA14" s="90">
        <v>0</v>
      </c>
      <c r="AB14" s="90">
        <v>45.7</v>
      </c>
      <c r="AC14" s="90">
        <v>157.53</v>
      </c>
      <c r="AD14" s="90">
        <v>371.9</v>
      </c>
      <c r="AE14" s="381">
        <f t="shared" si="1"/>
        <v>8.812616052182296</v>
      </c>
      <c r="AF14" s="105"/>
      <c r="AG14" s="381"/>
      <c r="AH14" s="381"/>
      <c r="AI14" s="381"/>
      <c r="AJ14" s="381"/>
      <c r="AK14" s="381"/>
      <c r="AL14" s="381"/>
      <c r="AM14" s="381"/>
    </row>
    <row r="15" spans="1:39" x14ac:dyDescent="0.35">
      <c r="A15" s="89" t="s">
        <v>490</v>
      </c>
      <c r="B15" s="89" t="s">
        <v>391</v>
      </c>
      <c r="C15" s="89" t="s">
        <v>392</v>
      </c>
      <c r="D15" s="89" t="s">
        <v>393</v>
      </c>
      <c r="E15" s="89" t="s">
        <v>491</v>
      </c>
      <c r="F15" s="89" t="s">
        <v>465</v>
      </c>
      <c r="G15" s="89" t="s">
        <v>465</v>
      </c>
      <c r="H15" s="89" t="s">
        <v>465</v>
      </c>
      <c r="I15" s="89" t="s">
        <v>465</v>
      </c>
      <c r="J15" s="89" t="s">
        <v>465</v>
      </c>
      <c r="K15" s="89" t="s">
        <v>466</v>
      </c>
      <c r="L15" s="89" t="s">
        <v>394</v>
      </c>
      <c r="M15" s="89" t="s">
        <v>395</v>
      </c>
      <c r="N15" s="89">
        <v>17</v>
      </c>
      <c r="O15" s="91">
        <v>140.19</v>
      </c>
      <c r="P15" s="89" t="s">
        <v>396</v>
      </c>
      <c r="Q15" s="89">
        <v>1</v>
      </c>
      <c r="R15" s="89" t="s">
        <v>468</v>
      </c>
      <c r="S15" s="89">
        <v>7</v>
      </c>
      <c r="T15" s="90">
        <v>0</v>
      </c>
      <c r="U15" s="90">
        <v>8.48</v>
      </c>
      <c r="V15" s="90">
        <v>17.54</v>
      </c>
      <c r="W15" s="90">
        <v>0.1</v>
      </c>
      <c r="X15" s="90">
        <v>0</v>
      </c>
      <c r="Y15" s="90">
        <v>26.12</v>
      </c>
      <c r="Z15" s="90">
        <v>0</v>
      </c>
      <c r="AA15" s="90">
        <v>0</v>
      </c>
      <c r="AB15" s="90">
        <v>26.12</v>
      </c>
      <c r="AC15" s="90">
        <v>135.49</v>
      </c>
      <c r="AD15" s="90">
        <v>282.10000000000002</v>
      </c>
      <c r="AE15" s="381">
        <f t="shared" si="1"/>
        <v>9.3840082342218079</v>
      </c>
      <c r="AF15" s="105"/>
      <c r="AG15" s="381"/>
      <c r="AH15" s="381"/>
      <c r="AI15" s="381"/>
      <c r="AJ15" s="381"/>
      <c r="AK15" s="381"/>
      <c r="AL15" s="381"/>
      <c r="AM15" s="381"/>
    </row>
    <row r="16" spans="1:39" x14ac:dyDescent="0.35">
      <c r="A16" s="89" t="s">
        <v>427</v>
      </c>
      <c r="B16" s="89" t="s">
        <v>391</v>
      </c>
      <c r="C16" s="89" t="s">
        <v>392</v>
      </c>
      <c r="D16" s="89" t="s">
        <v>393</v>
      </c>
      <c r="E16" s="89" t="s">
        <v>491</v>
      </c>
      <c r="F16" s="89" t="s">
        <v>465</v>
      </c>
      <c r="G16" s="89" t="s">
        <v>465</v>
      </c>
      <c r="H16" s="89" t="s">
        <v>465</v>
      </c>
      <c r="I16" s="89" t="s">
        <v>465</v>
      </c>
      <c r="J16" s="89" t="s">
        <v>465</v>
      </c>
      <c r="K16" s="89" t="s">
        <v>466</v>
      </c>
      <c r="L16" s="89" t="s">
        <v>394</v>
      </c>
      <c r="M16" s="89" t="s">
        <v>395</v>
      </c>
      <c r="N16" s="89">
        <v>17</v>
      </c>
      <c r="O16" s="91">
        <v>3.31</v>
      </c>
      <c r="P16" s="89" t="s">
        <v>396</v>
      </c>
      <c r="Q16" s="89">
        <v>1</v>
      </c>
      <c r="R16" s="89" t="s">
        <v>468</v>
      </c>
      <c r="S16" s="89">
        <v>7</v>
      </c>
      <c r="T16" s="90">
        <v>0</v>
      </c>
      <c r="U16" s="90">
        <v>8.5399999999999991</v>
      </c>
      <c r="V16" s="90">
        <v>5.85</v>
      </c>
      <c r="W16" s="90">
        <v>0</v>
      </c>
      <c r="X16" s="90">
        <v>0</v>
      </c>
      <c r="Y16" s="90">
        <v>14.39</v>
      </c>
      <c r="Z16" s="90">
        <v>0</v>
      </c>
      <c r="AA16" s="90">
        <v>0</v>
      </c>
      <c r="AB16" s="90">
        <v>14.39</v>
      </c>
      <c r="AC16" s="90">
        <v>126.13</v>
      </c>
      <c r="AD16" s="90">
        <v>220.86</v>
      </c>
      <c r="AE16" s="381">
        <f t="shared" si="1"/>
        <v>10.232622813819999</v>
      </c>
      <c r="AF16" s="105"/>
      <c r="AG16" s="381"/>
      <c r="AH16" s="381"/>
      <c r="AI16" s="381"/>
      <c r="AJ16" s="381"/>
      <c r="AK16" s="381"/>
      <c r="AL16" s="381"/>
      <c r="AM16" s="381"/>
    </row>
    <row r="17" spans="1:39" x14ac:dyDescent="0.35">
      <c r="A17" s="89" t="s">
        <v>492</v>
      </c>
      <c r="B17" s="89" t="s">
        <v>391</v>
      </c>
      <c r="C17" s="89" t="s">
        <v>392</v>
      </c>
      <c r="D17" s="89" t="s">
        <v>393</v>
      </c>
      <c r="E17" s="89" t="s">
        <v>493</v>
      </c>
      <c r="F17" s="89" t="s">
        <v>465</v>
      </c>
      <c r="G17" s="89" t="s">
        <v>465</v>
      </c>
      <c r="H17" s="89" t="s">
        <v>465</v>
      </c>
      <c r="I17" s="89" t="s">
        <v>465</v>
      </c>
      <c r="J17" s="89" t="s">
        <v>465</v>
      </c>
      <c r="K17" s="89" t="s">
        <v>466</v>
      </c>
      <c r="L17" s="89" t="s">
        <v>394</v>
      </c>
      <c r="M17" s="89" t="s">
        <v>395</v>
      </c>
      <c r="N17" s="89">
        <v>16</v>
      </c>
      <c r="O17" s="91">
        <v>119.68</v>
      </c>
      <c r="P17" s="89" t="s">
        <v>396</v>
      </c>
      <c r="Q17" s="89">
        <v>1</v>
      </c>
      <c r="R17" s="89" t="s">
        <v>468</v>
      </c>
      <c r="S17" s="89">
        <v>7</v>
      </c>
      <c r="T17" s="90">
        <v>0</v>
      </c>
      <c r="U17" s="90">
        <v>9.0299999999999994</v>
      </c>
      <c r="V17" s="90">
        <v>5.07</v>
      </c>
      <c r="W17" s="90">
        <v>0</v>
      </c>
      <c r="X17" s="90">
        <v>0</v>
      </c>
      <c r="Y17" s="90">
        <v>14.1</v>
      </c>
      <c r="Z17" s="90">
        <v>0</v>
      </c>
      <c r="AA17" s="90">
        <v>0</v>
      </c>
      <c r="AB17" s="90">
        <v>14.1</v>
      </c>
      <c r="AC17" s="90">
        <v>103.94</v>
      </c>
      <c r="AD17" s="90">
        <v>286.89999999999998</v>
      </c>
      <c r="AE17" s="381">
        <f t="shared" si="1"/>
        <v>8.1500896133606897</v>
      </c>
      <c r="AF17" s="105"/>
      <c r="AG17" s="381"/>
      <c r="AH17" s="381"/>
      <c r="AI17" s="381"/>
      <c r="AJ17" s="381"/>
      <c r="AK17" s="381"/>
      <c r="AL17" s="381"/>
      <c r="AM17" s="381"/>
    </row>
    <row r="18" spans="1:39" x14ac:dyDescent="0.35">
      <c r="A18" s="89" t="s">
        <v>494</v>
      </c>
      <c r="B18" s="89" t="s">
        <v>391</v>
      </c>
      <c r="C18" s="89" t="s">
        <v>392</v>
      </c>
      <c r="D18" s="89" t="s">
        <v>393</v>
      </c>
      <c r="E18" s="89" t="s">
        <v>495</v>
      </c>
      <c r="F18" s="89" t="s">
        <v>465</v>
      </c>
      <c r="G18" s="89" t="s">
        <v>465</v>
      </c>
      <c r="H18" s="89" t="s">
        <v>465</v>
      </c>
      <c r="I18" s="89" t="s">
        <v>465</v>
      </c>
      <c r="J18" s="89" t="s">
        <v>465</v>
      </c>
      <c r="K18" s="89" t="s">
        <v>466</v>
      </c>
      <c r="L18" s="89" t="s">
        <v>394</v>
      </c>
      <c r="M18" s="89" t="s">
        <v>395</v>
      </c>
      <c r="N18" s="89">
        <v>16</v>
      </c>
      <c r="O18" s="91">
        <v>26.06</v>
      </c>
      <c r="P18" s="89" t="s">
        <v>396</v>
      </c>
      <c r="Q18" s="89">
        <v>1</v>
      </c>
      <c r="R18" s="89" t="s">
        <v>468</v>
      </c>
      <c r="S18" s="89">
        <v>7</v>
      </c>
      <c r="T18" s="90">
        <v>0</v>
      </c>
      <c r="U18" s="90">
        <v>9.0399999999999991</v>
      </c>
      <c r="V18" s="90">
        <v>3.01</v>
      </c>
      <c r="W18" s="90">
        <v>0</v>
      </c>
      <c r="X18" s="90">
        <v>0</v>
      </c>
      <c r="Y18" s="90">
        <v>12.05</v>
      </c>
      <c r="Z18" s="90">
        <v>0</v>
      </c>
      <c r="AA18" s="90">
        <v>0</v>
      </c>
      <c r="AB18" s="90">
        <v>12.05</v>
      </c>
      <c r="AC18" s="90">
        <v>94.13</v>
      </c>
      <c r="AD18" s="90">
        <v>308.48</v>
      </c>
      <c r="AE18" s="381">
        <f t="shared" si="1"/>
        <v>7.479745568254943</v>
      </c>
      <c r="AF18" s="105"/>
      <c r="AG18" s="381"/>
      <c r="AH18" s="381"/>
      <c r="AI18" s="381"/>
      <c r="AJ18" s="381"/>
      <c r="AK18" s="381"/>
      <c r="AL18" s="381"/>
      <c r="AM18" s="381"/>
    </row>
    <row r="19" spans="1:39" x14ac:dyDescent="0.35">
      <c r="A19" s="89" t="s">
        <v>496</v>
      </c>
      <c r="B19" s="89" t="s">
        <v>391</v>
      </c>
      <c r="C19" s="89" t="s">
        <v>392</v>
      </c>
      <c r="D19" s="89" t="s">
        <v>393</v>
      </c>
      <c r="E19" s="89" t="s">
        <v>473</v>
      </c>
      <c r="F19" s="89" t="s">
        <v>465</v>
      </c>
      <c r="G19" s="89" t="s">
        <v>465</v>
      </c>
      <c r="H19" s="89" t="s">
        <v>465</v>
      </c>
      <c r="I19" s="89" t="s">
        <v>497</v>
      </c>
      <c r="J19" s="89" t="s">
        <v>465</v>
      </c>
      <c r="K19" s="89" t="s">
        <v>476</v>
      </c>
      <c r="L19" s="89" t="s">
        <v>498</v>
      </c>
      <c r="M19" s="89" t="s">
        <v>395</v>
      </c>
      <c r="N19" s="89">
        <v>24</v>
      </c>
      <c r="O19" s="91">
        <v>2.37</v>
      </c>
      <c r="P19" s="89" t="s">
        <v>400</v>
      </c>
      <c r="Q19" s="89">
        <v>1</v>
      </c>
      <c r="R19" s="89" t="s">
        <v>468</v>
      </c>
      <c r="S19" s="89">
        <v>9</v>
      </c>
      <c r="T19" s="90">
        <v>0</v>
      </c>
      <c r="U19" s="90">
        <v>38.130000000000003</v>
      </c>
      <c r="V19" s="90">
        <v>60.64</v>
      </c>
      <c r="W19" s="90">
        <v>0.71</v>
      </c>
      <c r="X19" s="90">
        <v>14.68</v>
      </c>
      <c r="Y19" s="90">
        <v>114.15</v>
      </c>
      <c r="Z19" s="90">
        <v>17.59</v>
      </c>
      <c r="AA19" s="90">
        <v>0.34</v>
      </c>
      <c r="AB19" s="90">
        <v>132.09</v>
      </c>
      <c r="AC19" s="90">
        <v>103.17</v>
      </c>
      <c r="AD19" s="90">
        <v>170.26</v>
      </c>
      <c r="AE19" s="381">
        <f t="shared" si="1"/>
        <v>10.540390541799278</v>
      </c>
      <c r="AF19" s="105"/>
      <c r="AG19" s="381"/>
      <c r="AH19" s="381"/>
      <c r="AI19" s="381"/>
      <c r="AJ19" s="381"/>
      <c r="AK19" s="381"/>
      <c r="AL19" s="381"/>
      <c r="AM19" s="381"/>
    </row>
    <row r="20" spans="1:39" x14ac:dyDescent="0.35">
      <c r="A20" s="89" t="s">
        <v>499</v>
      </c>
      <c r="B20" s="89" t="s">
        <v>391</v>
      </c>
      <c r="C20" s="89" t="s">
        <v>392</v>
      </c>
      <c r="D20" s="89" t="s">
        <v>393</v>
      </c>
      <c r="E20" s="89" t="s">
        <v>500</v>
      </c>
      <c r="F20" s="89" t="s">
        <v>465</v>
      </c>
      <c r="G20" s="89" t="s">
        <v>465</v>
      </c>
      <c r="H20" s="89" t="s">
        <v>465</v>
      </c>
      <c r="I20" s="89" t="s">
        <v>501</v>
      </c>
      <c r="J20" s="89" t="s">
        <v>465</v>
      </c>
      <c r="K20" s="89" t="s">
        <v>476</v>
      </c>
      <c r="L20" s="89" t="s">
        <v>498</v>
      </c>
      <c r="M20" s="89" t="s">
        <v>395</v>
      </c>
      <c r="N20" s="89">
        <v>26</v>
      </c>
      <c r="O20" s="91">
        <v>31.89</v>
      </c>
      <c r="P20" s="89" t="s">
        <v>400</v>
      </c>
      <c r="Q20" s="89">
        <v>1</v>
      </c>
      <c r="R20" s="89" t="s">
        <v>468</v>
      </c>
      <c r="S20" s="89">
        <v>9</v>
      </c>
      <c r="T20" s="90">
        <v>0</v>
      </c>
      <c r="U20" s="90">
        <v>31.29</v>
      </c>
      <c r="V20" s="90">
        <v>65.98</v>
      </c>
      <c r="W20" s="90">
        <v>0</v>
      </c>
      <c r="X20" s="90">
        <v>12.59</v>
      </c>
      <c r="Y20" s="90">
        <v>109.86</v>
      </c>
      <c r="Z20" s="90">
        <v>4.1100000000000003</v>
      </c>
      <c r="AA20" s="90">
        <v>0.98</v>
      </c>
      <c r="AB20" s="90">
        <v>114.95</v>
      </c>
      <c r="AC20" s="90">
        <v>102.53</v>
      </c>
      <c r="AD20" s="90">
        <v>151.41999999999999</v>
      </c>
      <c r="AE20" s="381">
        <f t="shared" si="1"/>
        <v>11.142179730878997</v>
      </c>
      <c r="AF20" s="105"/>
      <c r="AG20" s="381"/>
      <c r="AH20" s="381"/>
      <c r="AI20" s="381"/>
      <c r="AJ20" s="381"/>
      <c r="AK20" s="381"/>
      <c r="AL20" s="381"/>
      <c r="AM20" s="381"/>
    </row>
    <row r="21" spans="1:39" x14ac:dyDescent="0.35">
      <c r="A21" s="89" t="s">
        <v>502</v>
      </c>
      <c r="B21" s="89" t="s">
        <v>391</v>
      </c>
      <c r="C21" s="89" t="s">
        <v>392</v>
      </c>
      <c r="D21" s="89" t="s">
        <v>393</v>
      </c>
      <c r="E21" s="89" t="s">
        <v>487</v>
      </c>
      <c r="F21" s="89" t="s">
        <v>465</v>
      </c>
      <c r="G21" s="89" t="s">
        <v>465</v>
      </c>
      <c r="H21" s="89" t="s">
        <v>465</v>
      </c>
      <c r="I21" s="89" t="s">
        <v>503</v>
      </c>
      <c r="J21" s="89" t="s">
        <v>465</v>
      </c>
      <c r="K21" s="89" t="s">
        <v>476</v>
      </c>
      <c r="L21" s="89" t="s">
        <v>498</v>
      </c>
      <c r="M21" s="89" t="s">
        <v>395</v>
      </c>
      <c r="N21" s="89">
        <v>24</v>
      </c>
      <c r="O21" s="91">
        <v>50.29</v>
      </c>
      <c r="P21" s="89" t="s">
        <v>400</v>
      </c>
      <c r="Q21" s="89">
        <v>1</v>
      </c>
      <c r="R21" s="89" t="s">
        <v>468</v>
      </c>
      <c r="S21" s="89">
        <v>9</v>
      </c>
      <c r="T21" s="90">
        <v>0</v>
      </c>
      <c r="U21" s="90">
        <v>34.68</v>
      </c>
      <c r="V21" s="90">
        <v>79.45</v>
      </c>
      <c r="W21" s="90">
        <v>0</v>
      </c>
      <c r="X21" s="90">
        <v>9.8800000000000008</v>
      </c>
      <c r="Y21" s="90">
        <v>124.01</v>
      </c>
      <c r="Z21" s="90">
        <v>6.05</v>
      </c>
      <c r="AA21" s="90">
        <v>0.55000000000000004</v>
      </c>
      <c r="AB21" s="90">
        <v>130.61000000000001</v>
      </c>
      <c r="AC21" s="90">
        <v>116.59</v>
      </c>
      <c r="AD21" s="90">
        <v>193.08</v>
      </c>
      <c r="AE21" s="381">
        <f t="shared" si="1"/>
        <v>10.522000254296229</v>
      </c>
      <c r="AF21" s="105"/>
      <c r="AG21" s="381"/>
      <c r="AH21" s="381"/>
      <c r="AI21" s="381"/>
      <c r="AJ21" s="381"/>
      <c r="AK21" s="381"/>
      <c r="AL21" s="381"/>
      <c r="AM21" s="381"/>
    </row>
    <row r="22" spans="1:39" x14ac:dyDescent="0.35">
      <c r="A22" s="89" t="s">
        <v>504</v>
      </c>
      <c r="B22" s="89" t="s">
        <v>391</v>
      </c>
      <c r="C22" s="89" t="s">
        <v>392</v>
      </c>
      <c r="D22" s="89" t="s">
        <v>393</v>
      </c>
      <c r="E22" s="89" t="s">
        <v>505</v>
      </c>
      <c r="F22" s="89" t="s">
        <v>465</v>
      </c>
      <c r="G22" s="89" t="s">
        <v>465</v>
      </c>
      <c r="H22" s="89" t="s">
        <v>465</v>
      </c>
      <c r="I22" s="89" t="s">
        <v>506</v>
      </c>
      <c r="J22" s="89" t="s">
        <v>465</v>
      </c>
      <c r="K22" s="89" t="s">
        <v>476</v>
      </c>
      <c r="L22" s="89" t="s">
        <v>498</v>
      </c>
      <c r="M22" s="89" t="s">
        <v>395</v>
      </c>
      <c r="N22" s="89">
        <v>26</v>
      </c>
      <c r="O22" s="91">
        <v>3.56</v>
      </c>
      <c r="P22" s="89" t="s">
        <v>400</v>
      </c>
      <c r="Q22" s="89">
        <v>1</v>
      </c>
      <c r="R22" s="89" t="s">
        <v>468</v>
      </c>
      <c r="S22" s="89">
        <v>9</v>
      </c>
      <c r="T22" s="90">
        <v>0</v>
      </c>
      <c r="U22" s="90">
        <v>29.98</v>
      </c>
      <c r="V22" s="90">
        <v>61.32</v>
      </c>
      <c r="W22" s="90">
        <v>0.33</v>
      </c>
      <c r="X22" s="90">
        <v>10.56</v>
      </c>
      <c r="Y22" s="90">
        <v>102.18</v>
      </c>
      <c r="Z22" s="90">
        <v>1.55</v>
      </c>
      <c r="AA22" s="90">
        <v>0</v>
      </c>
      <c r="AB22" s="90">
        <v>103.73</v>
      </c>
      <c r="AC22" s="90">
        <v>98.89</v>
      </c>
      <c r="AD22" s="90">
        <v>143.1</v>
      </c>
      <c r="AE22" s="381">
        <f t="shared" si="1"/>
        <v>11.256222611526519</v>
      </c>
      <c r="AF22" s="105"/>
      <c r="AG22" s="381"/>
      <c r="AH22" s="381"/>
      <c r="AI22" s="381"/>
      <c r="AJ22" s="381"/>
      <c r="AK22" s="381"/>
      <c r="AL22" s="381"/>
      <c r="AM22" s="381"/>
    </row>
    <row r="23" spans="1:39" x14ac:dyDescent="0.35">
      <c r="A23" s="89" t="s">
        <v>507</v>
      </c>
      <c r="B23" s="89" t="s">
        <v>391</v>
      </c>
      <c r="C23" s="89" t="s">
        <v>392</v>
      </c>
      <c r="D23" s="89" t="s">
        <v>393</v>
      </c>
      <c r="E23" s="89" t="s">
        <v>475</v>
      </c>
      <c r="F23" s="89" t="s">
        <v>465</v>
      </c>
      <c r="G23" s="89" t="s">
        <v>465</v>
      </c>
      <c r="H23" s="89" t="s">
        <v>465</v>
      </c>
      <c r="I23" s="89" t="s">
        <v>508</v>
      </c>
      <c r="J23" s="89" t="s">
        <v>465</v>
      </c>
      <c r="K23" s="89" t="s">
        <v>476</v>
      </c>
      <c r="L23" s="89" t="s">
        <v>498</v>
      </c>
      <c r="M23" s="89" t="s">
        <v>395</v>
      </c>
      <c r="N23" s="89">
        <v>24</v>
      </c>
      <c r="O23" s="91">
        <v>8.2100000000000009</v>
      </c>
      <c r="P23" s="89" t="s">
        <v>400</v>
      </c>
      <c r="Q23" s="89">
        <v>1</v>
      </c>
      <c r="R23" s="89" t="s">
        <v>468</v>
      </c>
      <c r="S23" s="89">
        <v>9</v>
      </c>
      <c r="T23" s="90">
        <v>0</v>
      </c>
      <c r="U23" s="90">
        <v>24.45</v>
      </c>
      <c r="V23" s="90">
        <v>28.7</v>
      </c>
      <c r="W23" s="90">
        <v>0.02</v>
      </c>
      <c r="X23" s="90">
        <v>0.21</v>
      </c>
      <c r="Y23" s="90">
        <v>53.38</v>
      </c>
      <c r="Z23" s="90">
        <v>0</v>
      </c>
      <c r="AA23" s="90">
        <v>0</v>
      </c>
      <c r="AB23" s="90">
        <v>53.38</v>
      </c>
      <c r="AC23" s="90">
        <v>75.25</v>
      </c>
      <c r="AD23" s="90">
        <v>186.62</v>
      </c>
      <c r="AE23" s="381">
        <f t="shared" si="1"/>
        <v>8.5982577825458453</v>
      </c>
      <c r="AF23" s="105"/>
      <c r="AG23" s="381"/>
      <c r="AH23" s="381"/>
      <c r="AI23" s="381"/>
      <c r="AJ23" s="381"/>
      <c r="AK23" s="381"/>
      <c r="AL23" s="381"/>
      <c r="AM23" s="381"/>
    </row>
    <row r="24" spans="1:39" x14ac:dyDescent="0.35">
      <c r="A24" s="89" t="s">
        <v>509</v>
      </c>
      <c r="B24" s="89" t="s">
        <v>391</v>
      </c>
      <c r="C24" s="89" t="s">
        <v>392</v>
      </c>
      <c r="D24" s="89" t="s">
        <v>393</v>
      </c>
      <c r="E24" s="89" t="s">
        <v>475</v>
      </c>
      <c r="F24" s="89" t="s">
        <v>465</v>
      </c>
      <c r="G24" s="89" t="s">
        <v>465</v>
      </c>
      <c r="H24" s="89" t="s">
        <v>465</v>
      </c>
      <c r="I24" s="89" t="s">
        <v>465</v>
      </c>
      <c r="J24" s="89" t="s">
        <v>465</v>
      </c>
      <c r="K24" s="89" t="s">
        <v>476</v>
      </c>
      <c r="L24" s="89" t="s">
        <v>394</v>
      </c>
      <c r="M24" s="89" t="s">
        <v>395</v>
      </c>
      <c r="N24" s="89">
        <v>24</v>
      </c>
      <c r="O24" s="91">
        <v>7.95</v>
      </c>
      <c r="P24" s="89" t="s">
        <v>400</v>
      </c>
      <c r="Q24" s="89">
        <v>1</v>
      </c>
      <c r="R24" s="89" t="s">
        <v>468</v>
      </c>
      <c r="S24" s="89">
        <v>9</v>
      </c>
      <c r="T24" s="90">
        <v>0</v>
      </c>
      <c r="U24" s="90">
        <v>44.21</v>
      </c>
      <c r="V24" s="90">
        <v>102.64</v>
      </c>
      <c r="W24" s="90">
        <v>0.14000000000000001</v>
      </c>
      <c r="X24" s="90">
        <v>4.8899999999999997</v>
      </c>
      <c r="Y24" s="90">
        <v>151.88</v>
      </c>
      <c r="Z24" s="90">
        <v>2.09</v>
      </c>
      <c r="AA24" s="90">
        <v>0.09</v>
      </c>
      <c r="AB24" s="90">
        <v>154.05000000000001</v>
      </c>
      <c r="AC24" s="90">
        <v>151.35</v>
      </c>
      <c r="AD24" s="90">
        <v>296.20999999999998</v>
      </c>
      <c r="AE24" s="381">
        <f t="shared" si="1"/>
        <v>9.6789368529490574</v>
      </c>
      <c r="AF24" s="105"/>
      <c r="AG24" s="381"/>
      <c r="AH24" s="381"/>
      <c r="AI24" s="381"/>
      <c r="AJ24" s="381"/>
      <c r="AK24" s="381"/>
      <c r="AL24" s="381"/>
      <c r="AM24" s="381"/>
    </row>
    <row r="25" spans="1:39" x14ac:dyDescent="0.35">
      <c r="A25" s="89" t="s">
        <v>510</v>
      </c>
      <c r="B25" s="89" t="s">
        <v>391</v>
      </c>
      <c r="C25" s="89" t="s">
        <v>392</v>
      </c>
      <c r="D25" s="89" t="s">
        <v>393</v>
      </c>
      <c r="E25" s="89" t="s">
        <v>464</v>
      </c>
      <c r="F25" s="89" t="s">
        <v>465</v>
      </c>
      <c r="G25" s="89" t="s">
        <v>465</v>
      </c>
      <c r="H25" s="89" t="s">
        <v>465</v>
      </c>
      <c r="I25" s="89" t="s">
        <v>511</v>
      </c>
      <c r="J25" s="89" t="s">
        <v>465</v>
      </c>
      <c r="K25" s="89" t="s">
        <v>476</v>
      </c>
      <c r="L25" s="89" t="s">
        <v>498</v>
      </c>
      <c r="M25" s="89" t="s">
        <v>395</v>
      </c>
      <c r="N25" s="89">
        <v>31</v>
      </c>
      <c r="O25" s="91">
        <v>13.07</v>
      </c>
      <c r="P25" s="89" t="s">
        <v>400</v>
      </c>
      <c r="Q25" s="89">
        <v>1</v>
      </c>
      <c r="R25" s="89" t="s">
        <v>468</v>
      </c>
      <c r="S25" s="89">
        <v>9</v>
      </c>
      <c r="T25" s="90">
        <v>0</v>
      </c>
      <c r="U25" s="90">
        <v>44.09</v>
      </c>
      <c r="V25" s="90">
        <v>67.41</v>
      </c>
      <c r="W25" s="90">
        <v>0.15</v>
      </c>
      <c r="X25" s="90">
        <v>24.45</v>
      </c>
      <c r="Y25" s="90">
        <v>136.1</v>
      </c>
      <c r="Z25" s="90">
        <v>27.23</v>
      </c>
      <c r="AA25" s="90">
        <v>16.97</v>
      </c>
      <c r="AB25" s="90">
        <v>180.3</v>
      </c>
      <c r="AC25" s="90">
        <v>111.24</v>
      </c>
      <c r="AD25" s="90">
        <v>144.29</v>
      </c>
      <c r="AE25" s="381">
        <f t="shared" si="1"/>
        <v>11.889091659218293</v>
      </c>
      <c r="AF25" s="105"/>
      <c r="AG25" s="381"/>
      <c r="AH25" s="381"/>
      <c r="AI25" s="381"/>
      <c r="AJ25" s="381"/>
      <c r="AK25" s="381"/>
      <c r="AL25" s="381"/>
      <c r="AM25" s="381"/>
    </row>
    <row r="26" spans="1:39" x14ac:dyDescent="0.35">
      <c r="A26" s="89" t="s">
        <v>512</v>
      </c>
      <c r="B26" s="89" t="s">
        <v>391</v>
      </c>
      <c r="C26" s="89" t="s">
        <v>392</v>
      </c>
      <c r="D26" s="89" t="s">
        <v>393</v>
      </c>
      <c r="E26" s="89" t="s">
        <v>513</v>
      </c>
      <c r="F26" s="89" t="s">
        <v>465</v>
      </c>
      <c r="G26" s="89" t="s">
        <v>465</v>
      </c>
      <c r="H26" s="89" t="s">
        <v>465</v>
      </c>
      <c r="I26" s="89" t="s">
        <v>514</v>
      </c>
      <c r="J26" s="89" t="s">
        <v>465</v>
      </c>
      <c r="K26" s="89" t="s">
        <v>476</v>
      </c>
      <c r="L26" s="89" t="s">
        <v>498</v>
      </c>
      <c r="M26" s="89" t="s">
        <v>395</v>
      </c>
      <c r="N26" s="89">
        <v>32</v>
      </c>
      <c r="O26" s="91">
        <v>16.89</v>
      </c>
      <c r="P26" s="89" t="s">
        <v>400</v>
      </c>
      <c r="Q26" s="89">
        <v>1</v>
      </c>
      <c r="R26" s="89" t="s">
        <v>468</v>
      </c>
      <c r="S26" s="89">
        <v>9</v>
      </c>
      <c r="T26" s="90">
        <v>0</v>
      </c>
      <c r="U26" s="90">
        <v>25.04</v>
      </c>
      <c r="V26" s="90">
        <v>48.57</v>
      </c>
      <c r="W26" s="90">
        <v>0.04</v>
      </c>
      <c r="X26" s="90">
        <v>1.32</v>
      </c>
      <c r="Y26" s="90">
        <v>74.97</v>
      </c>
      <c r="Z26" s="90">
        <v>6.02</v>
      </c>
      <c r="AA26" s="90">
        <v>0.27</v>
      </c>
      <c r="AB26" s="90">
        <v>81.260000000000005</v>
      </c>
      <c r="AC26" s="90">
        <v>92.41</v>
      </c>
      <c r="AD26" s="90">
        <v>224.22</v>
      </c>
      <c r="AE26" s="381">
        <f t="shared" si="1"/>
        <v>8.6927784868447482</v>
      </c>
      <c r="AF26" s="105"/>
      <c r="AG26" s="381"/>
      <c r="AH26" s="381"/>
      <c r="AI26" s="381"/>
      <c r="AJ26" s="381"/>
      <c r="AK26" s="381"/>
      <c r="AL26" s="381"/>
      <c r="AM26" s="381"/>
    </row>
    <row r="27" spans="1:39" x14ac:dyDescent="0.35">
      <c r="A27" s="89" t="s">
        <v>515</v>
      </c>
      <c r="B27" s="89" t="s">
        <v>391</v>
      </c>
      <c r="C27" s="89" t="s">
        <v>398</v>
      </c>
      <c r="D27" s="89" t="s">
        <v>393</v>
      </c>
      <c r="E27" s="89" t="s">
        <v>478</v>
      </c>
      <c r="F27" s="89" t="s">
        <v>465</v>
      </c>
      <c r="G27" s="89" t="s">
        <v>465</v>
      </c>
      <c r="H27" s="89" t="s">
        <v>465</v>
      </c>
      <c r="I27" s="89" t="s">
        <v>516</v>
      </c>
      <c r="J27" s="89" t="s">
        <v>465</v>
      </c>
      <c r="K27" s="89" t="s">
        <v>476</v>
      </c>
      <c r="L27" s="89" t="s">
        <v>498</v>
      </c>
      <c r="M27" s="89" t="s">
        <v>395</v>
      </c>
      <c r="N27" s="89">
        <v>26</v>
      </c>
      <c r="O27" s="91">
        <v>2.2799999999999998</v>
      </c>
      <c r="P27" s="89" t="s">
        <v>400</v>
      </c>
      <c r="Q27" s="89">
        <v>1</v>
      </c>
      <c r="R27" s="89" t="s">
        <v>468</v>
      </c>
      <c r="S27" s="89">
        <v>9</v>
      </c>
      <c r="T27" s="90">
        <v>0</v>
      </c>
      <c r="U27" s="90">
        <v>25.75</v>
      </c>
      <c r="V27" s="90">
        <v>43.5</v>
      </c>
      <c r="W27" s="90">
        <v>0.02</v>
      </c>
      <c r="X27" s="90">
        <v>1.64</v>
      </c>
      <c r="Y27" s="90">
        <v>70.91</v>
      </c>
      <c r="Z27" s="90">
        <v>3.24</v>
      </c>
      <c r="AA27" s="90">
        <v>0.03</v>
      </c>
      <c r="AB27" s="90">
        <v>74.19</v>
      </c>
      <c r="AC27" s="90">
        <v>89.68</v>
      </c>
      <c r="AD27" s="90">
        <v>216.73</v>
      </c>
      <c r="AE27" s="381">
        <f t="shared" si="1"/>
        <v>8.7101289814012706</v>
      </c>
      <c r="AF27" s="105"/>
      <c r="AG27" s="381"/>
      <c r="AH27" s="381"/>
      <c r="AI27" s="381"/>
      <c r="AJ27" s="381"/>
      <c r="AK27" s="381"/>
      <c r="AL27" s="381"/>
      <c r="AM27" s="381"/>
    </row>
    <row r="28" spans="1:39" x14ac:dyDescent="0.35">
      <c r="A28" s="89" t="s">
        <v>517</v>
      </c>
      <c r="B28" s="89" t="s">
        <v>518</v>
      </c>
      <c r="C28" s="89" t="s">
        <v>392</v>
      </c>
      <c r="D28" s="89" t="s">
        <v>393</v>
      </c>
      <c r="E28" s="89" t="s">
        <v>519</v>
      </c>
      <c r="F28" s="89" t="s">
        <v>465</v>
      </c>
      <c r="G28" s="89" t="s">
        <v>465</v>
      </c>
      <c r="H28" s="89" t="s">
        <v>465</v>
      </c>
      <c r="I28" s="89" t="s">
        <v>465</v>
      </c>
      <c r="J28" s="89" t="s">
        <v>465</v>
      </c>
      <c r="K28" s="89" t="s">
        <v>476</v>
      </c>
      <c r="L28" s="89" t="s">
        <v>394</v>
      </c>
      <c r="M28" s="89" t="s">
        <v>395</v>
      </c>
      <c r="N28" s="89">
        <v>46</v>
      </c>
      <c r="O28" s="91">
        <v>1.39</v>
      </c>
      <c r="P28" s="89" t="s">
        <v>400</v>
      </c>
      <c r="Q28" s="89">
        <v>1</v>
      </c>
      <c r="R28" s="89" t="s">
        <v>468</v>
      </c>
      <c r="S28" s="89">
        <v>9</v>
      </c>
      <c r="T28" s="90">
        <v>0</v>
      </c>
      <c r="U28" s="90">
        <v>16.579999999999998</v>
      </c>
      <c r="V28" s="90">
        <v>5.8</v>
      </c>
      <c r="W28" s="90">
        <v>0</v>
      </c>
      <c r="X28" s="90">
        <v>2.12</v>
      </c>
      <c r="Y28" s="90">
        <v>24.5</v>
      </c>
      <c r="Z28" s="90">
        <v>3.01</v>
      </c>
      <c r="AA28" s="90">
        <v>0.96</v>
      </c>
      <c r="AB28" s="90">
        <v>28.47</v>
      </c>
      <c r="AC28" s="90">
        <v>32</v>
      </c>
      <c r="AD28" s="90">
        <v>133.53</v>
      </c>
      <c r="AE28" s="381">
        <f t="shared" si="1"/>
        <v>6.6286008248610768</v>
      </c>
      <c r="AF28" s="105"/>
      <c r="AG28" s="381"/>
      <c r="AH28" s="381"/>
      <c r="AI28" s="381"/>
      <c r="AJ28" s="381"/>
      <c r="AK28" s="381"/>
      <c r="AL28" s="381"/>
      <c r="AM28" s="381"/>
    </row>
    <row r="29" spans="1:39" x14ac:dyDescent="0.35">
      <c r="A29" s="89" t="s">
        <v>520</v>
      </c>
      <c r="B29" s="89" t="s">
        <v>391</v>
      </c>
      <c r="C29" s="89" t="s">
        <v>392</v>
      </c>
      <c r="D29" s="89" t="s">
        <v>393</v>
      </c>
      <c r="E29" s="89" t="s">
        <v>521</v>
      </c>
      <c r="F29" s="89" t="s">
        <v>465</v>
      </c>
      <c r="G29" s="89" t="s">
        <v>465</v>
      </c>
      <c r="H29" s="89" t="s">
        <v>465</v>
      </c>
      <c r="I29" s="89" t="s">
        <v>503</v>
      </c>
      <c r="J29" s="89" t="s">
        <v>465</v>
      </c>
      <c r="K29" s="89" t="s">
        <v>476</v>
      </c>
      <c r="L29" s="89" t="s">
        <v>498</v>
      </c>
      <c r="M29" s="89" t="s">
        <v>395</v>
      </c>
      <c r="N29" s="89">
        <v>25</v>
      </c>
      <c r="O29" s="91">
        <v>16.98</v>
      </c>
      <c r="P29" s="89" t="s">
        <v>400</v>
      </c>
      <c r="Q29" s="89">
        <v>1</v>
      </c>
      <c r="R29" s="89" t="s">
        <v>468</v>
      </c>
      <c r="S29" s="89">
        <v>9</v>
      </c>
      <c r="T29" s="90">
        <v>0</v>
      </c>
      <c r="U29" s="90">
        <v>27.35</v>
      </c>
      <c r="V29" s="90">
        <v>64.599999999999994</v>
      </c>
      <c r="W29" s="90">
        <v>0.02</v>
      </c>
      <c r="X29" s="90">
        <v>8.1300000000000008</v>
      </c>
      <c r="Y29" s="90">
        <v>100.1</v>
      </c>
      <c r="Z29" s="90">
        <v>8.33</v>
      </c>
      <c r="AA29" s="90">
        <v>1.19</v>
      </c>
      <c r="AB29" s="90">
        <v>109.62</v>
      </c>
      <c r="AC29" s="90">
        <v>91.92</v>
      </c>
      <c r="AD29" s="90">
        <v>141.84</v>
      </c>
      <c r="AE29" s="381">
        <f t="shared" si="1"/>
        <v>10.900387785868931</v>
      </c>
      <c r="AF29" s="105"/>
      <c r="AG29" s="381"/>
      <c r="AH29" s="381"/>
      <c r="AI29" s="381"/>
      <c r="AJ29" s="381"/>
      <c r="AK29" s="381"/>
      <c r="AL29" s="381"/>
      <c r="AM29" s="381"/>
    </row>
    <row r="30" spans="1:39" x14ac:dyDescent="0.35">
      <c r="A30" s="89" t="s">
        <v>522</v>
      </c>
      <c r="B30" s="89" t="s">
        <v>391</v>
      </c>
      <c r="C30" s="89" t="s">
        <v>392</v>
      </c>
      <c r="D30" s="89" t="s">
        <v>393</v>
      </c>
      <c r="E30" s="89" t="s">
        <v>475</v>
      </c>
      <c r="F30" s="89" t="s">
        <v>465</v>
      </c>
      <c r="G30" s="89" t="s">
        <v>465</v>
      </c>
      <c r="H30" s="89" t="s">
        <v>465</v>
      </c>
      <c r="I30" s="89" t="s">
        <v>503</v>
      </c>
      <c r="J30" s="89" t="s">
        <v>465</v>
      </c>
      <c r="K30" s="89" t="s">
        <v>466</v>
      </c>
      <c r="L30" s="89" t="s">
        <v>498</v>
      </c>
      <c r="M30" s="89" t="s">
        <v>395</v>
      </c>
      <c r="N30" s="89">
        <v>25</v>
      </c>
      <c r="O30" s="91">
        <v>26.86</v>
      </c>
      <c r="P30" s="89" t="s">
        <v>400</v>
      </c>
      <c r="Q30" s="89">
        <v>1</v>
      </c>
      <c r="R30" s="89" t="s">
        <v>468</v>
      </c>
      <c r="S30" s="89">
        <v>9</v>
      </c>
      <c r="T30" s="90">
        <v>0</v>
      </c>
      <c r="U30" s="90">
        <v>25.46</v>
      </c>
      <c r="V30" s="90">
        <v>59.87</v>
      </c>
      <c r="W30" s="90">
        <v>6.07</v>
      </c>
      <c r="X30" s="90">
        <v>0</v>
      </c>
      <c r="Y30" s="90">
        <v>91.39</v>
      </c>
      <c r="Z30" s="90">
        <v>1.83</v>
      </c>
      <c r="AA30" s="90">
        <v>0.05</v>
      </c>
      <c r="AB30" s="90">
        <v>93.28</v>
      </c>
      <c r="AC30" s="90">
        <v>100.08</v>
      </c>
      <c r="AD30" s="90">
        <v>201.3</v>
      </c>
      <c r="AE30" s="381">
        <f t="shared" si="1"/>
        <v>9.5474647319737578</v>
      </c>
      <c r="AF30" s="105"/>
      <c r="AG30" s="381"/>
      <c r="AH30" s="381"/>
      <c r="AI30" s="381"/>
      <c r="AJ30" s="381"/>
      <c r="AK30" s="381"/>
      <c r="AL30" s="381"/>
      <c r="AM30" s="381"/>
    </row>
    <row r="31" spans="1:39" x14ac:dyDescent="0.35">
      <c r="A31" s="89" t="s">
        <v>523</v>
      </c>
      <c r="B31" s="89" t="s">
        <v>391</v>
      </c>
      <c r="C31" s="89" t="s">
        <v>392</v>
      </c>
      <c r="D31" s="89" t="s">
        <v>393</v>
      </c>
      <c r="E31" s="89" t="s">
        <v>524</v>
      </c>
      <c r="F31" s="89" t="s">
        <v>465</v>
      </c>
      <c r="G31" s="89" t="s">
        <v>465</v>
      </c>
      <c r="H31" s="89" t="s">
        <v>465</v>
      </c>
      <c r="I31" s="89" t="s">
        <v>503</v>
      </c>
      <c r="J31" s="89" t="s">
        <v>465</v>
      </c>
      <c r="K31" s="89" t="s">
        <v>466</v>
      </c>
      <c r="L31" s="89" t="s">
        <v>498</v>
      </c>
      <c r="M31" s="89" t="s">
        <v>395</v>
      </c>
      <c r="N31" s="89">
        <v>25</v>
      </c>
      <c r="O31" s="91">
        <v>1.61</v>
      </c>
      <c r="P31" s="89" t="s">
        <v>400</v>
      </c>
      <c r="Q31" s="89">
        <v>1</v>
      </c>
      <c r="R31" s="89" t="s">
        <v>468</v>
      </c>
      <c r="S31" s="89">
        <v>9</v>
      </c>
      <c r="T31" s="90">
        <v>0</v>
      </c>
      <c r="U31" s="90">
        <v>30.23</v>
      </c>
      <c r="V31" s="90">
        <v>39.64</v>
      </c>
      <c r="W31" s="90">
        <v>2.08</v>
      </c>
      <c r="X31" s="90">
        <v>0</v>
      </c>
      <c r="Y31" s="90">
        <v>71.95</v>
      </c>
      <c r="Z31" s="90">
        <v>2.41</v>
      </c>
      <c r="AA31" s="90">
        <v>0.12</v>
      </c>
      <c r="AB31" s="90">
        <v>74.48</v>
      </c>
      <c r="AC31" s="90">
        <v>95.19</v>
      </c>
      <c r="AD31" s="90">
        <v>246.93</v>
      </c>
      <c r="AE31" s="381">
        <f t="shared" si="1"/>
        <v>8.4070772317001676</v>
      </c>
      <c r="AF31" s="105"/>
      <c r="AG31" s="381"/>
      <c r="AH31" s="381"/>
      <c r="AI31" s="381"/>
      <c r="AJ31" s="381"/>
      <c r="AK31" s="381"/>
      <c r="AL31" s="381"/>
      <c r="AM31" s="381"/>
    </row>
    <row r="32" spans="1:39" x14ac:dyDescent="0.35">
      <c r="A32" s="89" t="s">
        <v>525</v>
      </c>
      <c r="B32" s="89" t="s">
        <v>391</v>
      </c>
      <c r="C32" s="89" t="s">
        <v>392</v>
      </c>
      <c r="D32" s="89" t="s">
        <v>393</v>
      </c>
      <c r="E32" s="89" t="s">
        <v>526</v>
      </c>
      <c r="F32" s="89" t="s">
        <v>465</v>
      </c>
      <c r="G32" s="89" t="s">
        <v>465</v>
      </c>
      <c r="H32" s="89" t="s">
        <v>465</v>
      </c>
      <c r="I32" s="89" t="s">
        <v>503</v>
      </c>
      <c r="J32" s="89" t="s">
        <v>465</v>
      </c>
      <c r="K32" s="89" t="s">
        <v>466</v>
      </c>
      <c r="L32" s="89" t="s">
        <v>498</v>
      </c>
      <c r="M32" s="89" t="s">
        <v>395</v>
      </c>
      <c r="N32" s="89">
        <v>25</v>
      </c>
      <c r="O32" s="91">
        <v>0.83</v>
      </c>
      <c r="P32" s="89" t="s">
        <v>400</v>
      </c>
      <c r="Q32" s="89">
        <v>1</v>
      </c>
      <c r="R32" s="89" t="s">
        <v>468</v>
      </c>
      <c r="S32" s="89">
        <v>9</v>
      </c>
      <c r="T32" s="90">
        <v>0</v>
      </c>
      <c r="U32" s="90">
        <v>28.79</v>
      </c>
      <c r="V32" s="90">
        <v>40.04</v>
      </c>
      <c r="W32" s="90">
        <v>1.59</v>
      </c>
      <c r="X32" s="90">
        <v>0</v>
      </c>
      <c r="Y32" s="90">
        <v>70.430000000000007</v>
      </c>
      <c r="Z32" s="90">
        <v>1.68</v>
      </c>
      <c r="AA32" s="90">
        <v>0</v>
      </c>
      <c r="AB32" s="90">
        <v>72.11</v>
      </c>
      <c r="AC32" s="90">
        <v>92.13</v>
      </c>
      <c r="AD32" s="90">
        <v>227.65</v>
      </c>
      <c r="AE32" s="381">
        <f t="shared" si="1"/>
        <v>8.6139631617764412</v>
      </c>
      <c r="AF32" s="105"/>
      <c r="AG32" s="381"/>
      <c r="AH32" s="381"/>
      <c r="AI32" s="381"/>
      <c r="AJ32" s="381"/>
      <c r="AK32" s="381"/>
      <c r="AL32" s="381"/>
      <c r="AM32" s="381"/>
    </row>
    <row r="33" spans="1:39" x14ac:dyDescent="0.35">
      <c r="A33" s="89" t="s">
        <v>527</v>
      </c>
      <c r="B33" s="89" t="s">
        <v>528</v>
      </c>
      <c r="C33" s="89" t="s">
        <v>392</v>
      </c>
      <c r="D33" s="89" t="s">
        <v>393</v>
      </c>
      <c r="E33" s="89" t="s">
        <v>529</v>
      </c>
      <c r="F33" s="89" t="s">
        <v>465</v>
      </c>
      <c r="G33" s="89" t="s">
        <v>465</v>
      </c>
      <c r="H33" s="89" t="s">
        <v>465</v>
      </c>
      <c r="I33" s="89" t="s">
        <v>501</v>
      </c>
      <c r="J33" s="89" t="s">
        <v>465</v>
      </c>
      <c r="K33" s="89" t="s">
        <v>466</v>
      </c>
      <c r="L33" s="89" t="s">
        <v>498</v>
      </c>
      <c r="M33" s="89" t="s">
        <v>395</v>
      </c>
      <c r="N33" s="89">
        <v>50</v>
      </c>
      <c r="O33" s="91">
        <v>4.3499999999999996</v>
      </c>
      <c r="P33" s="89" t="s">
        <v>400</v>
      </c>
      <c r="Q33" s="89">
        <v>1</v>
      </c>
      <c r="R33" s="89" t="s">
        <v>468</v>
      </c>
      <c r="S33" s="89">
        <v>9</v>
      </c>
      <c r="T33" s="90">
        <v>0</v>
      </c>
      <c r="U33" s="90">
        <v>16.09</v>
      </c>
      <c r="V33" s="90">
        <v>51.57</v>
      </c>
      <c r="W33" s="90">
        <v>15.36</v>
      </c>
      <c r="X33" s="90">
        <v>0</v>
      </c>
      <c r="Y33" s="90">
        <v>83.02</v>
      </c>
      <c r="Z33" s="90">
        <v>17.75</v>
      </c>
      <c r="AA33" s="90">
        <v>0.72</v>
      </c>
      <c r="AB33" s="90">
        <v>101.49</v>
      </c>
      <c r="AC33" s="90">
        <v>81.040000000000006</v>
      </c>
      <c r="AD33" s="90">
        <v>129.12</v>
      </c>
      <c r="AE33" s="381">
        <f t="shared" si="1"/>
        <v>10.7272711765631</v>
      </c>
      <c r="AF33" s="105"/>
      <c r="AG33" s="381"/>
      <c r="AH33" s="381"/>
      <c r="AI33" s="381"/>
      <c r="AJ33" s="381"/>
      <c r="AK33" s="381"/>
      <c r="AL33" s="381"/>
      <c r="AM33" s="381"/>
    </row>
    <row r="34" spans="1:39" x14ac:dyDescent="0.35">
      <c r="A34" s="89" t="s">
        <v>530</v>
      </c>
      <c r="B34" s="89" t="s">
        <v>528</v>
      </c>
      <c r="C34" s="89" t="s">
        <v>392</v>
      </c>
      <c r="D34" s="89" t="s">
        <v>393</v>
      </c>
      <c r="E34" s="89" t="s">
        <v>471</v>
      </c>
      <c r="F34" s="89" t="s">
        <v>465</v>
      </c>
      <c r="G34" s="89" t="s">
        <v>465</v>
      </c>
      <c r="H34" s="89" t="s">
        <v>465</v>
      </c>
      <c r="I34" s="89" t="s">
        <v>465</v>
      </c>
      <c r="J34" s="89" t="s">
        <v>465</v>
      </c>
      <c r="K34" s="89" t="s">
        <v>466</v>
      </c>
      <c r="L34" s="89" t="s">
        <v>394</v>
      </c>
      <c r="M34" s="89" t="s">
        <v>395</v>
      </c>
      <c r="N34" s="89">
        <v>29</v>
      </c>
      <c r="O34" s="91">
        <v>5.14</v>
      </c>
      <c r="P34" s="89" t="s">
        <v>400</v>
      </c>
      <c r="Q34" s="89">
        <v>1</v>
      </c>
      <c r="R34" s="89" t="s">
        <v>468</v>
      </c>
      <c r="S34" s="89">
        <v>9</v>
      </c>
      <c r="T34" s="90">
        <v>0</v>
      </c>
      <c r="U34" s="90">
        <v>20.99</v>
      </c>
      <c r="V34" s="90">
        <v>38.08</v>
      </c>
      <c r="W34" s="90">
        <v>17.84</v>
      </c>
      <c r="X34" s="90">
        <v>0</v>
      </c>
      <c r="Y34" s="90">
        <v>76.91</v>
      </c>
      <c r="Z34" s="90">
        <v>4.7</v>
      </c>
      <c r="AA34" s="90">
        <v>0</v>
      </c>
      <c r="AB34" s="90">
        <v>81.61</v>
      </c>
      <c r="AC34" s="90">
        <v>86.71</v>
      </c>
      <c r="AD34" s="90">
        <v>159.05000000000001</v>
      </c>
      <c r="AE34" s="381">
        <f t="shared" si="1"/>
        <v>9.997791104028245</v>
      </c>
      <c r="AF34" s="105"/>
      <c r="AG34" s="381"/>
      <c r="AH34" s="381"/>
      <c r="AI34" s="381"/>
      <c r="AJ34" s="381"/>
      <c r="AK34" s="381"/>
      <c r="AL34" s="381"/>
      <c r="AM34" s="381"/>
    </row>
    <row r="35" spans="1:39" x14ac:dyDescent="0.35">
      <c r="A35" s="89" t="s">
        <v>531</v>
      </c>
      <c r="B35" s="89" t="s">
        <v>391</v>
      </c>
      <c r="C35" s="89" t="s">
        <v>392</v>
      </c>
      <c r="D35" s="89" t="s">
        <v>393</v>
      </c>
      <c r="E35" s="89" t="s">
        <v>475</v>
      </c>
      <c r="F35" s="89" t="s">
        <v>465</v>
      </c>
      <c r="G35" s="89" t="s">
        <v>465</v>
      </c>
      <c r="H35" s="89" t="s">
        <v>465</v>
      </c>
      <c r="I35" s="89" t="s">
        <v>532</v>
      </c>
      <c r="J35" s="89" t="s">
        <v>465</v>
      </c>
      <c r="K35" s="89" t="s">
        <v>466</v>
      </c>
      <c r="L35" s="89" t="s">
        <v>498</v>
      </c>
      <c r="M35" s="89" t="s">
        <v>395</v>
      </c>
      <c r="N35" s="89">
        <v>25</v>
      </c>
      <c r="O35" s="91">
        <v>10.199999999999999</v>
      </c>
      <c r="P35" s="89" t="s">
        <v>400</v>
      </c>
      <c r="Q35" s="89">
        <v>1</v>
      </c>
      <c r="R35" s="89" t="s">
        <v>468</v>
      </c>
      <c r="S35" s="89">
        <v>9</v>
      </c>
      <c r="T35" s="90">
        <v>0</v>
      </c>
      <c r="U35" s="90">
        <v>24.24</v>
      </c>
      <c r="V35" s="90">
        <v>28.7</v>
      </c>
      <c r="W35" s="90">
        <v>0.44</v>
      </c>
      <c r="X35" s="90">
        <v>0</v>
      </c>
      <c r="Y35" s="90">
        <v>53.38</v>
      </c>
      <c r="Z35" s="90">
        <v>0</v>
      </c>
      <c r="AA35" s="90">
        <v>0</v>
      </c>
      <c r="AB35" s="90">
        <v>53.38</v>
      </c>
      <c r="AC35" s="90">
        <v>75.25</v>
      </c>
      <c r="AD35" s="90">
        <v>186.62</v>
      </c>
      <c r="AE35" s="381">
        <f t="shared" si="1"/>
        <v>8.5982577825458453</v>
      </c>
      <c r="AF35" s="105"/>
      <c r="AG35" s="381"/>
      <c r="AH35" s="381"/>
      <c r="AI35" s="381"/>
      <c r="AJ35" s="381"/>
      <c r="AK35" s="381"/>
      <c r="AL35" s="381"/>
      <c r="AM35" s="381"/>
    </row>
    <row r="36" spans="1:39" x14ac:dyDescent="0.35">
      <c r="A36" s="89" t="s">
        <v>533</v>
      </c>
      <c r="B36" s="89" t="s">
        <v>534</v>
      </c>
      <c r="C36" s="89" t="s">
        <v>392</v>
      </c>
      <c r="D36" s="89" t="s">
        <v>393</v>
      </c>
      <c r="E36" s="89" t="s">
        <v>535</v>
      </c>
      <c r="F36" s="89" t="s">
        <v>465</v>
      </c>
      <c r="G36" s="89" t="s">
        <v>465</v>
      </c>
      <c r="H36" s="89" t="s">
        <v>465</v>
      </c>
      <c r="I36" s="89" t="s">
        <v>536</v>
      </c>
      <c r="J36" s="89" t="s">
        <v>465</v>
      </c>
      <c r="K36" s="89" t="s">
        <v>466</v>
      </c>
      <c r="L36" s="89" t="s">
        <v>498</v>
      </c>
      <c r="M36" s="89" t="s">
        <v>395</v>
      </c>
      <c r="N36" s="89">
        <v>37</v>
      </c>
      <c r="O36" s="91">
        <v>34.909999999999997</v>
      </c>
      <c r="P36" s="89" t="s">
        <v>400</v>
      </c>
      <c r="Q36" s="89">
        <v>1</v>
      </c>
      <c r="R36" s="89" t="s">
        <v>468</v>
      </c>
      <c r="S36" s="89">
        <v>9</v>
      </c>
      <c r="T36" s="90">
        <v>0</v>
      </c>
      <c r="U36" s="90">
        <v>18.350000000000001</v>
      </c>
      <c r="V36" s="90">
        <v>64.03</v>
      </c>
      <c r="W36" s="90">
        <v>0.63</v>
      </c>
      <c r="X36" s="90">
        <v>0</v>
      </c>
      <c r="Y36" s="90">
        <v>83.01</v>
      </c>
      <c r="Z36" s="90">
        <v>2.66</v>
      </c>
      <c r="AA36" s="90">
        <v>0.1</v>
      </c>
      <c r="AB36" s="90">
        <v>85.76</v>
      </c>
      <c r="AC36" s="90">
        <v>87.57</v>
      </c>
      <c r="AD36" s="90">
        <v>160.13999999999999</v>
      </c>
      <c r="AE36" s="381">
        <f t="shared" si="1"/>
        <v>10.012996506658851</v>
      </c>
      <c r="AF36" s="105"/>
      <c r="AG36" s="381"/>
      <c r="AH36" s="381"/>
      <c r="AI36" s="381"/>
      <c r="AJ36" s="381"/>
      <c r="AK36" s="381"/>
      <c r="AL36" s="381"/>
      <c r="AM36" s="381"/>
    </row>
    <row r="37" spans="1:39" x14ac:dyDescent="0.35">
      <c r="A37" s="89" t="s">
        <v>537</v>
      </c>
      <c r="B37" s="89" t="s">
        <v>534</v>
      </c>
      <c r="C37" s="89" t="s">
        <v>392</v>
      </c>
      <c r="D37" s="89" t="s">
        <v>393</v>
      </c>
      <c r="E37" s="89" t="s">
        <v>535</v>
      </c>
      <c r="F37" s="89" t="s">
        <v>465</v>
      </c>
      <c r="G37" s="89" t="s">
        <v>465</v>
      </c>
      <c r="H37" s="89" t="s">
        <v>465</v>
      </c>
      <c r="I37" s="89" t="s">
        <v>536</v>
      </c>
      <c r="J37" s="89" t="s">
        <v>465</v>
      </c>
      <c r="K37" s="89" t="s">
        <v>466</v>
      </c>
      <c r="L37" s="89" t="s">
        <v>498</v>
      </c>
      <c r="M37" s="89" t="s">
        <v>395</v>
      </c>
      <c r="N37" s="89">
        <v>37</v>
      </c>
      <c r="O37" s="91">
        <v>32.53</v>
      </c>
      <c r="P37" s="89" t="s">
        <v>400</v>
      </c>
      <c r="Q37" s="89">
        <v>1</v>
      </c>
      <c r="R37" s="89" t="s">
        <v>468</v>
      </c>
      <c r="S37" s="89">
        <v>9</v>
      </c>
      <c r="T37" s="90">
        <v>0</v>
      </c>
      <c r="U37" s="90">
        <v>17.53</v>
      </c>
      <c r="V37" s="90">
        <v>60.46</v>
      </c>
      <c r="W37" s="90">
        <v>3.43</v>
      </c>
      <c r="X37" s="90">
        <v>0</v>
      </c>
      <c r="Y37" s="90">
        <v>81.42</v>
      </c>
      <c r="Z37" s="90">
        <v>4.75</v>
      </c>
      <c r="AA37" s="90">
        <v>0.08</v>
      </c>
      <c r="AB37" s="90">
        <v>86.25</v>
      </c>
      <c r="AC37" s="90">
        <v>86.03</v>
      </c>
      <c r="AD37" s="90">
        <v>155.37</v>
      </c>
      <c r="AE37" s="381">
        <f t="shared" si="1"/>
        <v>10.075756896001218</v>
      </c>
      <c r="AF37" s="105"/>
      <c r="AG37" s="381"/>
      <c r="AH37" s="381"/>
      <c r="AI37" s="381"/>
      <c r="AJ37" s="381"/>
      <c r="AK37" s="381"/>
      <c r="AL37" s="381"/>
      <c r="AM37" s="381"/>
    </row>
    <row r="38" spans="1:39" x14ac:dyDescent="0.35">
      <c r="A38" s="89" t="s">
        <v>538</v>
      </c>
      <c r="B38" s="89" t="s">
        <v>534</v>
      </c>
      <c r="C38" s="89" t="s">
        <v>392</v>
      </c>
      <c r="D38" s="89" t="s">
        <v>393</v>
      </c>
      <c r="E38" s="89" t="s">
        <v>539</v>
      </c>
      <c r="F38" s="89" t="s">
        <v>465</v>
      </c>
      <c r="G38" s="89" t="s">
        <v>465</v>
      </c>
      <c r="H38" s="89" t="s">
        <v>465</v>
      </c>
      <c r="I38" s="89" t="s">
        <v>536</v>
      </c>
      <c r="J38" s="89" t="s">
        <v>465</v>
      </c>
      <c r="K38" s="89" t="s">
        <v>466</v>
      </c>
      <c r="L38" s="89" t="s">
        <v>498</v>
      </c>
      <c r="M38" s="89" t="s">
        <v>395</v>
      </c>
      <c r="N38" s="89">
        <v>37</v>
      </c>
      <c r="O38" s="91">
        <v>52.13</v>
      </c>
      <c r="P38" s="89" t="s">
        <v>400</v>
      </c>
      <c r="Q38" s="89">
        <v>1</v>
      </c>
      <c r="R38" s="89" t="s">
        <v>468</v>
      </c>
      <c r="S38" s="89">
        <v>9</v>
      </c>
      <c r="T38" s="90">
        <v>0</v>
      </c>
      <c r="U38" s="90">
        <v>18.34</v>
      </c>
      <c r="V38" s="90">
        <v>62.69</v>
      </c>
      <c r="W38" s="90">
        <v>1.51</v>
      </c>
      <c r="X38" s="90">
        <v>0</v>
      </c>
      <c r="Y38" s="90">
        <v>82.53</v>
      </c>
      <c r="Z38" s="90">
        <v>2.4500000000000002</v>
      </c>
      <c r="AA38" s="90">
        <v>0.22</v>
      </c>
      <c r="AB38" s="90">
        <v>85.2</v>
      </c>
      <c r="AC38" s="90">
        <v>87.99</v>
      </c>
      <c r="AD38" s="90">
        <v>162.80000000000001</v>
      </c>
      <c r="AE38" s="381">
        <f t="shared" si="1"/>
        <v>9.9546446220872529</v>
      </c>
      <c r="AF38" s="105"/>
      <c r="AG38" s="381"/>
      <c r="AH38" s="381"/>
      <c r="AI38" s="381"/>
      <c r="AJ38" s="381"/>
      <c r="AK38" s="381"/>
      <c r="AL38" s="381"/>
      <c r="AM38" s="381"/>
    </row>
    <row r="39" spans="1:39" x14ac:dyDescent="0.35">
      <c r="A39" s="89" t="s">
        <v>540</v>
      </c>
      <c r="B39" s="89" t="s">
        <v>534</v>
      </c>
      <c r="C39" s="89" t="s">
        <v>392</v>
      </c>
      <c r="D39" s="89" t="s">
        <v>393</v>
      </c>
      <c r="E39" s="89" t="s">
        <v>539</v>
      </c>
      <c r="F39" s="89" t="s">
        <v>465</v>
      </c>
      <c r="G39" s="89" t="s">
        <v>465</v>
      </c>
      <c r="H39" s="89" t="s">
        <v>465</v>
      </c>
      <c r="I39" s="89" t="s">
        <v>541</v>
      </c>
      <c r="J39" s="89" t="s">
        <v>465</v>
      </c>
      <c r="K39" s="89" t="s">
        <v>466</v>
      </c>
      <c r="L39" s="89" t="s">
        <v>498</v>
      </c>
      <c r="M39" s="89" t="s">
        <v>395</v>
      </c>
      <c r="N39" s="89">
        <v>37</v>
      </c>
      <c r="O39" s="91">
        <v>5.73</v>
      </c>
      <c r="P39" s="89" t="s">
        <v>400</v>
      </c>
      <c r="Q39" s="89">
        <v>1</v>
      </c>
      <c r="R39" s="89" t="s">
        <v>468</v>
      </c>
      <c r="S39" s="89">
        <v>9</v>
      </c>
      <c r="T39" s="90">
        <v>0</v>
      </c>
      <c r="U39" s="90">
        <v>40.770000000000003</v>
      </c>
      <c r="V39" s="90">
        <v>23.26</v>
      </c>
      <c r="W39" s="90">
        <v>6.39</v>
      </c>
      <c r="X39" s="90">
        <v>0</v>
      </c>
      <c r="Y39" s="90">
        <v>70.42</v>
      </c>
      <c r="Z39" s="90">
        <v>10.87</v>
      </c>
      <c r="AA39" s="90">
        <v>0</v>
      </c>
      <c r="AB39" s="90">
        <v>81.290000000000006</v>
      </c>
      <c r="AC39" s="90">
        <v>75.13</v>
      </c>
      <c r="AD39" s="90">
        <v>235.54</v>
      </c>
      <c r="AE39" s="381">
        <f t="shared" si="1"/>
        <v>7.6473446069875166</v>
      </c>
      <c r="AF39" s="105"/>
      <c r="AG39" s="381"/>
      <c r="AH39" s="381"/>
      <c r="AI39" s="381"/>
      <c r="AJ39" s="381"/>
      <c r="AK39" s="381"/>
      <c r="AL39" s="381"/>
      <c r="AM39" s="381"/>
    </row>
    <row r="40" spans="1:39" x14ac:dyDescent="0.35">
      <c r="A40" s="89" t="s">
        <v>542</v>
      </c>
      <c r="B40" s="89" t="s">
        <v>534</v>
      </c>
      <c r="C40" s="89" t="s">
        <v>392</v>
      </c>
      <c r="D40" s="89" t="s">
        <v>393</v>
      </c>
      <c r="E40" s="89" t="s">
        <v>535</v>
      </c>
      <c r="F40" s="89" t="s">
        <v>465</v>
      </c>
      <c r="G40" s="89" t="s">
        <v>465</v>
      </c>
      <c r="H40" s="89" t="s">
        <v>465</v>
      </c>
      <c r="I40" s="89" t="s">
        <v>536</v>
      </c>
      <c r="J40" s="89" t="s">
        <v>465</v>
      </c>
      <c r="K40" s="89" t="s">
        <v>466</v>
      </c>
      <c r="L40" s="89" t="s">
        <v>498</v>
      </c>
      <c r="M40" s="89" t="s">
        <v>395</v>
      </c>
      <c r="N40" s="89">
        <v>37</v>
      </c>
      <c r="O40" s="91">
        <v>6.94</v>
      </c>
      <c r="P40" s="89" t="s">
        <v>400</v>
      </c>
      <c r="Q40" s="89">
        <v>1</v>
      </c>
      <c r="R40" s="89" t="s">
        <v>468</v>
      </c>
      <c r="S40" s="89">
        <v>9</v>
      </c>
      <c r="T40" s="90">
        <v>0</v>
      </c>
      <c r="U40" s="90">
        <v>15.8</v>
      </c>
      <c r="V40" s="90">
        <v>55.81</v>
      </c>
      <c r="W40" s="90">
        <v>2.75</v>
      </c>
      <c r="X40" s="90">
        <v>0</v>
      </c>
      <c r="Y40" s="90">
        <v>74.349999999999994</v>
      </c>
      <c r="Z40" s="90">
        <v>5.34</v>
      </c>
      <c r="AA40" s="90">
        <v>0</v>
      </c>
      <c r="AB40" s="90">
        <v>79.7</v>
      </c>
      <c r="AC40" s="90">
        <v>77.83</v>
      </c>
      <c r="AD40" s="90">
        <v>143.03</v>
      </c>
      <c r="AE40" s="381">
        <f t="shared" si="1"/>
        <v>9.9884074011990052</v>
      </c>
      <c r="AF40" s="105"/>
      <c r="AG40" s="381"/>
      <c r="AH40" s="381"/>
      <c r="AI40" s="381"/>
      <c r="AJ40" s="381"/>
      <c r="AK40" s="381"/>
      <c r="AL40" s="381"/>
      <c r="AM40" s="381"/>
    </row>
    <row r="41" spans="1:39" x14ac:dyDescent="0.35">
      <c r="A41" s="89" t="s">
        <v>543</v>
      </c>
      <c r="B41" s="89" t="s">
        <v>534</v>
      </c>
      <c r="C41" s="89" t="s">
        <v>392</v>
      </c>
      <c r="D41" s="89" t="s">
        <v>393</v>
      </c>
      <c r="E41" s="89" t="s">
        <v>535</v>
      </c>
      <c r="F41" s="89" t="s">
        <v>465</v>
      </c>
      <c r="G41" s="89" t="s">
        <v>465</v>
      </c>
      <c r="H41" s="89" t="s">
        <v>465</v>
      </c>
      <c r="I41" s="89" t="s">
        <v>536</v>
      </c>
      <c r="J41" s="89" t="s">
        <v>465</v>
      </c>
      <c r="K41" s="89" t="s">
        <v>466</v>
      </c>
      <c r="L41" s="89" t="s">
        <v>498</v>
      </c>
      <c r="M41" s="89" t="s">
        <v>395</v>
      </c>
      <c r="N41" s="89">
        <v>37</v>
      </c>
      <c r="O41" s="91">
        <v>40.51</v>
      </c>
      <c r="P41" s="89" t="s">
        <v>400</v>
      </c>
      <c r="Q41" s="89">
        <v>1</v>
      </c>
      <c r="R41" s="89" t="s">
        <v>468</v>
      </c>
      <c r="S41" s="89">
        <v>9</v>
      </c>
      <c r="T41" s="90">
        <v>0</v>
      </c>
      <c r="U41" s="90">
        <v>18.62</v>
      </c>
      <c r="V41" s="90">
        <v>68.459999999999994</v>
      </c>
      <c r="W41" s="90">
        <v>1.43</v>
      </c>
      <c r="X41" s="90">
        <v>0</v>
      </c>
      <c r="Y41" s="90">
        <v>88.5</v>
      </c>
      <c r="Z41" s="90">
        <v>3.37</v>
      </c>
      <c r="AA41" s="90">
        <v>0.13</v>
      </c>
      <c r="AB41" s="90">
        <v>92</v>
      </c>
      <c r="AC41" s="90">
        <v>94.91</v>
      </c>
      <c r="AD41" s="90">
        <v>165.79</v>
      </c>
      <c r="AE41" s="381">
        <f t="shared" si="1"/>
        <v>10.245027366018116</v>
      </c>
      <c r="AF41" s="105"/>
      <c r="AG41" s="381"/>
      <c r="AH41" s="381"/>
      <c r="AI41" s="381"/>
      <c r="AJ41" s="381"/>
      <c r="AK41" s="381"/>
      <c r="AL41" s="381"/>
      <c r="AM41" s="381"/>
    </row>
    <row r="42" spans="1:39" x14ac:dyDescent="0.35">
      <c r="A42" s="89" t="s">
        <v>543</v>
      </c>
      <c r="B42" s="89" t="s">
        <v>461</v>
      </c>
      <c r="C42" s="89" t="s">
        <v>462</v>
      </c>
      <c r="D42" s="89" t="s">
        <v>463</v>
      </c>
      <c r="E42" s="89" t="s">
        <v>535</v>
      </c>
      <c r="F42" s="89" t="s">
        <v>465</v>
      </c>
      <c r="G42" s="89" t="s">
        <v>465</v>
      </c>
      <c r="H42" s="89" t="s">
        <v>465</v>
      </c>
      <c r="I42" s="89" t="s">
        <v>465</v>
      </c>
      <c r="J42" s="89" t="s">
        <v>465</v>
      </c>
      <c r="K42" s="89" t="s">
        <v>466</v>
      </c>
      <c r="L42" s="89" t="s">
        <v>394</v>
      </c>
      <c r="M42" s="89" t="s">
        <v>395</v>
      </c>
      <c r="N42" s="89">
        <v>1</v>
      </c>
      <c r="O42" s="91">
        <v>40.51</v>
      </c>
      <c r="P42" s="89" t="s">
        <v>467</v>
      </c>
      <c r="Q42" s="89">
        <v>2</v>
      </c>
      <c r="R42" s="89" t="s">
        <v>544</v>
      </c>
      <c r="S42" s="89">
        <v>2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/>
      <c r="AD42" s="90"/>
      <c r="AE42" s="381" t="str">
        <f t="shared" si="1"/>
        <v>-</v>
      </c>
      <c r="AF42" s="105"/>
      <c r="AG42" s="381"/>
      <c r="AH42" s="381"/>
      <c r="AI42" s="381"/>
      <c r="AJ42" s="381"/>
      <c r="AK42" s="381"/>
      <c r="AL42" s="381"/>
      <c r="AM42" s="381"/>
    </row>
    <row r="43" spans="1:39" x14ac:dyDescent="0.35">
      <c r="A43" s="89" t="s">
        <v>542</v>
      </c>
      <c r="B43" s="89" t="s">
        <v>461</v>
      </c>
      <c r="C43" s="89" t="s">
        <v>462</v>
      </c>
      <c r="D43" s="89" t="s">
        <v>463</v>
      </c>
      <c r="E43" s="89" t="s">
        <v>535</v>
      </c>
      <c r="F43" s="89" t="s">
        <v>465</v>
      </c>
      <c r="G43" s="89" t="s">
        <v>465</v>
      </c>
      <c r="H43" s="89" t="s">
        <v>465</v>
      </c>
      <c r="I43" s="89" t="s">
        <v>465</v>
      </c>
      <c r="J43" s="89" t="s">
        <v>465</v>
      </c>
      <c r="K43" s="89" t="s">
        <v>466</v>
      </c>
      <c r="L43" s="89" t="s">
        <v>394</v>
      </c>
      <c r="M43" s="89" t="s">
        <v>395</v>
      </c>
      <c r="N43" s="89">
        <v>1</v>
      </c>
      <c r="O43" s="91">
        <v>6.94</v>
      </c>
      <c r="P43" s="89" t="s">
        <v>467</v>
      </c>
      <c r="Q43" s="89">
        <v>2</v>
      </c>
      <c r="R43" s="89" t="s">
        <v>544</v>
      </c>
      <c r="S43" s="89">
        <v>2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/>
      <c r="AD43" s="90"/>
      <c r="AE43" s="381" t="str">
        <f t="shared" si="1"/>
        <v>-</v>
      </c>
      <c r="AF43" s="105"/>
      <c r="AG43" s="381"/>
      <c r="AH43" s="381"/>
      <c r="AI43" s="381"/>
      <c r="AJ43" s="381"/>
      <c r="AK43" s="381"/>
      <c r="AL43" s="381"/>
      <c r="AM43" s="381"/>
    </row>
    <row r="44" spans="1:39" x14ac:dyDescent="0.35">
      <c r="A44" s="89" t="s">
        <v>540</v>
      </c>
      <c r="B44" s="89" t="s">
        <v>461</v>
      </c>
      <c r="C44" s="89" t="s">
        <v>462</v>
      </c>
      <c r="D44" s="89" t="s">
        <v>463</v>
      </c>
      <c r="E44" s="89" t="s">
        <v>539</v>
      </c>
      <c r="F44" s="89" t="s">
        <v>465</v>
      </c>
      <c r="G44" s="89" t="s">
        <v>465</v>
      </c>
      <c r="H44" s="89" t="s">
        <v>465</v>
      </c>
      <c r="I44" s="89" t="s">
        <v>465</v>
      </c>
      <c r="J44" s="89" t="s">
        <v>465</v>
      </c>
      <c r="K44" s="89" t="s">
        <v>466</v>
      </c>
      <c r="L44" s="89" t="s">
        <v>394</v>
      </c>
      <c r="M44" s="89" t="s">
        <v>395</v>
      </c>
      <c r="N44" s="89">
        <v>1</v>
      </c>
      <c r="O44" s="91">
        <v>5.73</v>
      </c>
      <c r="P44" s="89" t="s">
        <v>467</v>
      </c>
      <c r="Q44" s="89">
        <v>2</v>
      </c>
      <c r="R44" s="89" t="s">
        <v>544</v>
      </c>
      <c r="S44" s="89">
        <v>2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/>
      <c r="AD44" s="90"/>
      <c r="AE44" s="381" t="str">
        <f t="shared" si="1"/>
        <v>-</v>
      </c>
      <c r="AF44" s="105"/>
      <c r="AG44" s="381"/>
      <c r="AH44" s="381"/>
      <c r="AI44" s="381"/>
      <c r="AJ44" s="381"/>
      <c r="AK44" s="381"/>
      <c r="AL44" s="381"/>
      <c r="AM44" s="381"/>
    </row>
    <row r="45" spans="1:39" x14ac:dyDescent="0.35">
      <c r="A45" s="89" t="s">
        <v>538</v>
      </c>
      <c r="B45" s="89" t="s">
        <v>461</v>
      </c>
      <c r="C45" s="89" t="s">
        <v>462</v>
      </c>
      <c r="D45" s="89" t="s">
        <v>463</v>
      </c>
      <c r="E45" s="89" t="s">
        <v>539</v>
      </c>
      <c r="F45" s="89" t="s">
        <v>465</v>
      </c>
      <c r="G45" s="89" t="s">
        <v>465</v>
      </c>
      <c r="H45" s="89" t="s">
        <v>465</v>
      </c>
      <c r="I45" s="89" t="s">
        <v>465</v>
      </c>
      <c r="J45" s="89" t="s">
        <v>465</v>
      </c>
      <c r="K45" s="89" t="s">
        <v>466</v>
      </c>
      <c r="L45" s="89" t="s">
        <v>394</v>
      </c>
      <c r="M45" s="89" t="s">
        <v>395</v>
      </c>
      <c r="N45" s="89">
        <v>1</v>
      </c>
      <c r="O45" s="91">
        <v>52.13</v>
      </c>
      <c r="P45" s="89" t="s">
        <v>467</v>
      </c>
      <c r="Q45" s="89">
        <v>2</v>
      </c>
      <c r="R45" s="89" t="s">
        <v>544</v>
      </c>
      <c r="S45" s="89">
        <v>2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/>
      <c r="AD45" s="90"/>
      <c r="AE45" s="381" t="str">
        <f t="shared" si="1"/>
        <v>-</v>
      </c>
      <c r="AF45" s="105"/>
      <c r="AG45" s="381"/>
      <c r="AH45" s="381"/>
      <c r="AI45" s="381"/>
      <c r="AJ45" s="381"/>
      <c r="AK45" s="381"/>
      <c r="AL45" s="381"/>
      <c r="AM45" s="381"/>
    </row>
    <row r="46" spans="1:39" x14ac:dyDescent="0.35">
      <c r="A46" s="89" t="s">
        <v>537</v>
      </c>
      <c r="B46" s="89" t="s">
        <v>461</v>
      </c>
      <c r="C46" s="89" t="s">
        <v>462</v>
      </c>
      <c r="D46" s="89" t="s">
        <v>463</v>
      </c>
      <c r="E46" s="89" t="s">
        <v>535</v>
      </c>
      <c r="F46" s="89" t="s">
        <v>465</v>
      </c>
      <c r="G46" s="89" t="s">
        <v>465</v>
      </c>
      <c r="H46" s="89" t="s">
        <v>465</v>
      </c>
      <c r="I46" s="89" t="s">
        <v>465</v>
      </c>
      <c r="J46" s="89" t="s">
        <v>465</v>
      </c>
      <c r="K46" s="89" t="s">
        <v>466</v>
      </c>
      <c r="L46" s="89" t="s">
        <v>394</v>
      </c>
      <c r="M46" s="89" t="s">
        <v>395</v>
      </c>
      <c r="N46" s="89">
        <v>1</v>
      </c>
      <c r="O46" s="91">
        <v>32.53</v>
      </c>
      <c r="P46" s="89" t="s">
        <v>467</v>
      </c>
      <c r="Q46" s="89">
        <v>2</v>
      </c>
      <c r="R46" s="89" t="s">
        <v>544</v>
      </c>
      <c r="S46" s="89">
        <v>2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0</v>
      </c>
      <c r="AC46" s="90"/>
      <c r="AD46" s="90"/>
      <c r="AE46" s="381" t="str">
        <f t="shared" si="1"/>
        <v>-</v>
      </c>
      <c r="AF46" s="105"/>
      <c r="AG46" s="381"/>
      <c r="AH46" s="381"/>
      <c r="AI46" s="381"/>
      <c r="AJ46" s="381"/>
      <c r="AK46" s="381"/>
      <c r="AL46" s="381"/>
      <c r="AM46" s="381"/>
    </row>
    <row r="47" spans="1:39" x14ac:dyDescent="0.35">
      <c r="A47" s="89" t="s">
        <v>533</v>
      </c>
      <c r="B47" s="89" t="s">
        <v>461</v>
      </c>
      <c r="C47" s="89" t="s">
        <v>462</v>
      </c>
      <c r="D47" s="89" t="s">
        <v>463</v>
      </c>
      <c r="E47" s="89" t="s">
        <v>535</v>
      </c>
      <c r="F47" s="89" t="s">
        <v>465</v>
      </c>
      <c r="G47" s="89" t="s">
        <v>465</v>
      </c>
      <c r="H47" s="89" t="s">
        <v>465</v>
      </c>
      <c r="I47" s="89" t="s">
        <v>465</v>
      </c>
      <c r="J47" s="89" t="s">
        <v>465</v>
      </c>
      <c r="K47" s="89" t="s">
        <v>466</v>
      </c>
      <c r="L47" s="89" t="s">
        <v>394</v>
      </c>
      <c r="M47" s="89" t="s">
        <v>395</v>
      </c>
      <c r="N47" s="89">
        <v>1</v>
      </c>
      <c r="O47" s="91">
        <v>34.909999999999997</v>
      </c>
      <c r="P47" s="89" t="s">
        <v>467</v>
      </c>
      <c r="Q47" s="89">
        <v>2</v>
      </c>
      <c r="R47" s="89" t="s">
        <v>544</v>
      </c>
      <c r="S47" s="89">
        <v>2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0</v>
      </c>
      <c r="AC47" s="90"/>
      <c r="AD47" s="90"/>
      <c r="AE47" s="381" t="str">
        <f t="shared" si="1"/>
        <v>-</v>
      </c>
      <c r="AF47" s="105"/>
      <c r="AG47" s="381"/>
      <c r="AH47" s="381"/>
      <c r="AI47" s="381"/>
      <c r="AJ47" s="381"/>
      <c r="AK47" s="381"/>
      <c r="AL47" s="381"/>
      <c r="AM47" s="381"/>
    </row>
    <row r="48" spans="1:39" x14ac:dyDescent="0.35">
      <c r="A48" s="89" t="s">
        <v>531</v>
      </c>
      <c r="B48" s="89" t="s">
        <v>545</v>
      </c>
      <c r="C48" s="89" t="s">
        <v>462</v>
      </c>
      <c r="D48" s="89" t="s">
        <v>463</v>
      </c>
      <c r="E48" s="89" t="s">
        <v>475</v>
      </c>
      <c r="F48" s="89" t="s">
        <v>465</v>
      </c>
      <c r="G48" s="89" t="s">
        <v>465</v>
      </c>
      <c r="H48" s="89" t="s">
        <v>465</v>
      </c>
      <c r="I48" s="89" t="s">
        <v>465</v>
      </c>
      <c r="J48" s="89" t="s">
        <v>465</v>
      </c>
      <c r="K48" s="89" t="s">
        <v>466</v>
      </c>
      <c r="L48" s="89" t="s">
        <v>394</v>
      </c>
      <c r="M48" s="89" t="s">
        <v>395</v>
      </c>
      <c r="N48" s="89">
        <v>1</v>
      </c>
      <c r="O48" s="91">
        <v>10.199999999999999</v>
      </c>
      <c r="P48" s="89" t="s">
        <v>467</v>
      </c>
      <c r="Q48" s="89">
        <v>2</v>
      </c>
      <c r="R48" s="89" t="s">
        <v>544</v>
      </c>
      <c r="S48" s="89">
        <v>2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/>
      <c r="AD48" s="90"/>
      <c r="AE48" s="381" t="str">
        <f t="shared" si="1"/>
        <v>-</v>
      </c>
      <c r="AF48" s="105"/>
      <c r="AG48" s="381"/>
      <c r="AH48" s="381"/>
      <c r="AI48" s="381"/>
      <c r="AJ48" s="381"/>
      <c r="AK48" s="381"/>
      <c r="AL48" s="381"/>
      <c r="AM48" s="381"/>
    </row>
    <row r="49" spans="1:39" x14ac:dyDescent="0.35">
      <c r="A49" s="89" t="s">
        <v>530</v>
      </c>
      <c r="B49" s="89" t="s">
        <v>546</v>
      </c>
      <c r="C49" s="89" t="s">
        <v>462</v>
      </c>
      <c r="D49" s="89" t="s">
        <v>463</v>
      </c>
      <c r="E49" s="89" t="s">
        <v>471</v>
      </c>
      <c r="F49" s="89" t="s">
        <v>465</v>
      </c>
      <c r="G49" s="89" t="s">
        <v>465</v>
      </c>
      <c r="H49" s="89" t="s">
        <v>465</v>
      </c>
      <c r="I49" s="89" t="s">
        <v>465</v>
      </c>
      <c r="J49" s="89" t="s">
        <v>465</v>
      </c>
      <c r="K49" s="89" t="s">
        <v>466</v>
      </c>
      <c r="L49" s="89" t="s">
        <v>394</v>
      </c>
      <c r="M49" s="89" t="s">
        <v>395</v>
      </c>
      <c r="N49" s="89">
        <v>1</v>
      </c>
      <c r="O49" s="91">
        <v>5.14</v>
      </c>
      <c r="P49" s="89" t="s">
        <v>467</v>
      </c>
      <c r="Q49" s="89">
        <v>2</v>
      </c>
      <c r="R49" s="89" t="s">
        <v>544</v>
      </c>
      <c r="S49" s="89">
        <v>2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/>
      <c r="AD49" s="90"/>
      <c r="AE49" s="381" t="str">
        <f t="shared" si="1"/>
        <v>-</v>
      </c>
      <c r="AF49" s="105"/>
      <c r="AG49" s="381"/>
      <c r="AH49" s="381"/>
      <c r="AI49" s="381"/>
      <c r="AJ49" s="381"/>
      <c r="AK49" s="381"/>
      <c r="AL49" s="381"/>
      <c r="AM49" s="381"/>
    </row>
    <row r="50" spans="1:39" x14ac:dyDescent="0.35">
      <c r="A50" s="89" t="s">
        <v>527</v>
      </c>
      <c r="B50" s="89" t="s">
        <v>546</v>
      </c>
      <c r="C50" s="89" t="s">
        <v>462</v>
      </c>
      <c r="D50" s="89" t="s">
        <v>463</v>
      </c>
      <c r="E50" s="89" t="s">
        <v>529</v>
      </c>
      <c r="F50" s="89" t="s">
        <v>465</v>
      </c>
      <c r="G50" s="89" t="s">
        <v>465</v>
      </c>
      <c r="H50" s="89" t="s">
        <v>465</v>
      </c>
      <c r="I50" s="89" t="s">
        <v>465</v>
      </c>
      <c r="J50" s="89" t="s">
        <v>465</v>
      </c>
      <c r="K50" s="89" t="s">
        <v>466</v>
      </c>
      <c r="L50" s="89" t="s">
        <v>394</v>
      </c>
      <c r="M50" s="89" t="s">
        <v>395</v>
      </c>
      <c r="N50" s="89">
        <v>1</v>
      </c>
      <c r="O50" s="91">
        <v>4.3499999999999996</v>
      </c>
      <c r="P50" s="89" t="s">
        <v>467</v>
      </c>
      <c r="Q50" s="89">
        <v>2</v>
      </c>
      <c r="R50" s="89" t="s">
        <v>544</v>
      </c>
      <c r="S50" s="89">
        <v>2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/>
      <c r="AD50" s="90"/>
      <c r="AE50" s="381" t="str">
        <f t="shared" si="1"/>
        <v>-</v>
      </c>
      <c r="AF50" s="105"/>
      <c r="AG50" s="381"/>
      <c r="AH50" s="381"/>
      <c r="AI50" s="381"/>
      <c r="AJ50" s="381"/>
      <c r="AK50" s="381"/>
      <c r="AL50" s="381"/>
      <c r="AM50" s="381"/>
    </row>
    <row r="51" spans="1:39" x14ac:dyDescent="0.35">
      <c r="A51" s="89" t="s">
        <v>525</v>
      </c>
      <c r="B51" s="89" t="s">
        <v>545</v>
      </c>
      <c r="C51" s="89" t="s">
        <v>462</v>
      </c>
      <c r="D51" s="89" t="s">
        <v>463</v>
      </c>
      <c r="E51" s="89" t="s">
        <v>526</v>
      </c>
      <c r="F51" s="89" t="s">
        <v>465</v>
      </c>
      <c r="G51" s="89" t="s">
        <v>465</v>
      </c>
      <c r="H51" s="89" t="s">
        <v>465</v>
      </c>
      <c r="I51" s="89" t="s">
        <v>465</v>
      </c>
      <c r="J51" s="89" t="s">
        <v>465</v>
      </c>
      <c r="K51" s="89" t="s">
        <v>466</v>
      </c>
      <c r="L51" s="89" t="s">
        <v>394</v>
      </c>
      <c r="M51" s="89" t="s">
        <v>395</v>
      </c>
      <c r="N51" s="89">
        <v>1</v>
      </c>
      <c r="O51" s="91">
        <v>0.83</v>
      </c>
      <c r="P51" s="89" t="s">
        <v>467</v>
      </c>
      <c r="Q51" s="89">
        <v>2</v>
      </c>
      <c r="R51" s="89" t="s">
        <v>544</v>
      </c>
      <c r="S51" s="89">
        <v>2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/>
      <c r="AD51" s="90"/>
      <c r="AE51" s="381" t="str">
        <f t="shared" si="1"/>
        <v>-</v>
      </c>
      <c r="AF51" s="105"/>
      <c r="AG51" s="381"/>
      <c r="AH51" s="381"/>
      <c r="AI51" s="381"/>
      <c r="AJ51" s="381"/>
      <c r="AK51" s="381"/>
      <c r="AL51" s="381"/>
      <c r="AM51" s="381"/>
    </row>
    <row r="52" spans="1:39" x14ac:dyDescent="0.35">
      <c r="A52" s="89" t="s">
        <v>523</v>
      </c>
      <c r="B52" s="89" t="s">
        <v>545</v>
      </c>
      <c r="C52" s="89" t="s">
        <v>462</v>
      </c>
      <c r="D52" s="89" t="s">
        <v>463</v>
      </c>
      <c r="E52" s="89" t="s">
        <v>524</v>
      </c>
      <c r="F52" s="89" t="s">
        <v>465</v>
      </c>
      <c r="G52" s="89" t="s">
        <v>465</v>
      </c>
      <c r="H52" s="89" t="s">
        <v>465</v>
      </c>
      <c r="I52" s="89" t="s">
        <v>465</v>
      </c>
      <c r="J52" s="89" t="s">
        <v>465</v>
      </c>
      <c r="K52" s="89" t="s">
        <v>466</v>
      </c>
      <c r="L52" s="89" t="s">
        <v>394</v>
      </c>
      <c r="M52" s="89" t="s">
        <v>395</v>
      </c>
      <c r="N52" s="89">
        <v>1</v>
      </c>
      <c r="O52" s="91">
        <v>1.61</v>
      </c>
      <c r="P52" s="89" t="s">
        <v>467</v>
      </c>
      <c r="Q52" s="89">
        <v>2</v>
      </c>
      <c r="R52" s="89" t="s">
        <v>544</v>
      </c>
      <c r="S52" s="89">
        <v>2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/>
      <c r="AD52" s="90"/>
      <c r="AE52" s="381" t="str">
        <f t="shared" si="1"/>
        <v>-</v>
      </c>
      <c r="AF52" s="105"/>
      <c r="AG52" s="381"/>
      <c r="AH52" s="381"/>
      <c r="AI52" s="381"/>
      <c r="AJ52" s="381"/>
      <c r="AK52" s="381"/>
      <c r="AL52" s="381"/>
      <c r="AM52" s="381"/>
    </row>
    <row r="53" spans="1:39" x14ac:dyDescent="0.35">
      <c r="A53" s="89" t="s">
        <v>522</v>
      </c>
      <c r="B53" s="89" t="s">
        <v>545</v>
      </c>
      <c r="C53" s="89" t="s">
        <v>462</v>
      </c>
      <c r="D53" s="89" t="s">
        <v>463</v>
      </c>
      <c r="E53" s="89" t="s">
        <v>475</v>
      </c>
      <c r="F53" s="89" t="s">
        <v>465</v>
      </c>
      <c r="G53" s="89" t="s">
        <v>465</v>
      </c>
      <c r="H53" s="89" t="s">
        <v>465</v>
      </c>
      <c r="I53" s="89" t="s">
        <v>465</v>
      </c>
      <c r="J53" s="89" t="s">
        <v>465</v>
      </c>
      <c r="K53" s="89" t="s">
        <v>466</v>
      </c>
      <c r="L53" s="89" t="s">
        <v>394</v>
      </c>
      <c r="M53" s="89" t="s">
        <v>395</v>
      </c>
      <c r="N53" s="89">
        <v>1</v>
      </c>
      <c r="O53" s="91">
        <v>26.86</v>
      </c>
      <c r="P53" s="89" t="s">
        <v>467</v>
      </c>
      <c r="Q53" s="89">
        <v>2</v>
      </c>
      <c r="R53" s="89" t="s">
        <v>544</v>
      </c>
      <c r="S53" s="89">
        <v>2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/>
      <c r="AD53" s="90"/>
      <c r="AE53" s="381" t="str">
        <f t="shared" si="1"/>
        <v>-</v>
      </c>
      <c r="AF53" s="105"/>
      <c r="AG53" s="381"/>
      <c r="AH53" s="381"/>
      <c r="AI53" s="381"/>
      <c r="AJ53" s="381"/>
      <c r="AK53" s="381"/>
      <c r="AL53" s="381"/>
      <c r="AM53" s="381"/>
    </row>
    <row r="54" spans="1:39" x14ac:dyDescent="0.35">
      <c r="A54" s="89" t="s">
        <v>520</v>
      </c>
      <c r="B54" s="89" t="s">
        <v>545</v>
      </c>
      <c r="C54" s="89" t="s">
        <v>462</v>
      </c>
      <c r="D54" s="89" t="s">
        <v>463</v>
      </c>
      <c r="E54" s="89" t="s">
        <v>521</v>
      </c>
      <c r="F54" s="89" t="s">
        <v>465</v>
      </c>
      <c r="G54" s="89" t="s">
        <v>465</v>
      </c>
      <c r="H54" s="89" t="s">
        <v>465</v>
      </c>
      <c r="I54" s="89" t="s">
        <v>465</v>
      </c>
      <c r="J54" s="89" t="s">
        <v>465</v>
      </c>
      <c r="K54" s="89" t="s">
        <v>476</v>
      </c>
      <c r="L54" s="89" t="s">
        <v>394</v>
      </c>
      <c r="M54" s="89" t="s">
        <v>395</v>
      </c>
      <c r="N54" s="89">
        <v>1</v>
      </c>
      <c r="O54" s="91">
        <v>16.98</v>
      </c>
      <c r="P54" s="89" t="s">
        <v>467</v>
      </c>
      <c r="Q54" s="89">
        <v>2</v>
      </c>
      <c r="R54" s="89" t="s">
        <v>544</v>
      </c>
      <c r="S54" s="89">
        <v>2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/>
      <c r="AD54" s="90"/>
      <c r="AE54" s="381" t="str">
        <f t="shared" si="1"/>
        <v>-</v>
      </c>
      <c r="AF54" s="105"/>
      <c r="AG54" s="381"/>
      <c r="AH54" s="381"/>
      <c r="AI54" s="381"/>
      <c r="AJ54" s="381"/>
      <c r="AK54" s="381"/>
      <c r="AL54" s="381"/>
      <c r="AM54" s="381"/>
    </row>
    <row r="55" spans="1:39" x14ac:dyDescent="0.35">
      <c r="A55" s="89" t="s">
        <v>517</v>
      </c>
      <c r="B55" s="89" t="s">
        <v>545</v>
      </c>
      <c r="C55" s="89" t="s">
        <v>462</v>
      </c>
      <c r="D55" s="89" t="s">
        <v>463</v>
      </c>
      <c r="E55" s="89" t="s">
        <v>519</v>
      </c>
      <c r="F55" s="89" t="s">
        <v>465</v>
      </c>
      <c r="G55" s="89" t="s">
        <v>465</v>
      </c>
      <c r="H55" s="89" t="s">
        <v>465</v>
      </c>
      <c r="I55" s="89" t="s">
        <v>465</v>
      </c>
      <c r="J55" s="89" t="s">
        <v>465</v>
      </c>
      <c r="K55" s="89" t="s">
        <v>476</v>
      </c>
      <c r="L55" s="89" t="s">
        <v>394</v>
      </c>
      <c r="M55" s="89" t="s">
        <v>395</v>
      </c>
      <c r="N55" s="89">
        <v>1</v>
      </c>
      <c r="O55" s="91">
        <v>1.39</v>
      </c>
      <c r="P55" s="89" t="s">
        <v>467</v>
      </c>
      <c r="Q55" s="89">
        <v>2</v>
      </c>
      <c r="R55" s="89" t="s">
        <v>544</v>
      </c>
      <c r="S55" s="89">
        <v>2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/>
      <c r="AD55" s="90"/>
      <c r="AE55" s="381" t="str">
        <f t="shared" si="1"/>
        <v>-</v>
      </c>
      <c r="AF55" s="105"/>
      <c r="AG55" s="381"/>
      <c r="AH55" s="381"/>
      <c r="AI55" s="381"/>
      <c r="AJ55" s="381"/>
      <c r="AK55" s="381"/>
      <c r="AL55" s="381"/>
      <c r="AM55" s="381"/>
    </row>
    <row r="56" spans="1:39" x14ac:dyDescent="0.35">
      <c r="A56" s="89" t="s">
        <v>512</v>
      </c>
      <c r="B56" s="89" t="s">
        <v>545</v>
      </c>
      <c r="C56" s="89" t="s">
        <v>462</v>
      </c>
      <c r="D56" s="89" t="s">
        <v>463</v>
      </c>
      <c r="E56" s="89" t="s">
        <v>513</v>
      </c>
      <c r="F56" s="89" t="s">
        <v>465</v>
      </c>
      <c r="G56" s="89" t="s">
        <v>465</v>
      </c>
      <c r="H56" s="89" t="s">
        <v>465</v>
      </c>
      <c r="I56" s="89" t="s">
        <v>465</v>
      </c>
      <c r="J56" s="89" t="s">
        <v>465</v>
      </c>
      <c r="K56" s="89" t="s">
        <v>476</v>
      </c>
      <c r="L56" s="89" t="s">
        <v>394</v>
      </c>
      <c r="M56" s="89" t="s">
        <v>395</v>
      </c>
      <c r="N56" s="89">
        <v>1</v>
      </c>
      <c r="O56" s="91">
        <v>16.89</v>
      </c>
      <c r="P56" s="89" t="s">
        <v>467</v>
      </c>
      <c r="Q56" s="89">
        <v>2</v>
      </c>
      <c r="R56" s="89" t="s">
        <v>544</v>
      </c>
      <c r="S56" s="89">
        <v>2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/>
      <c r="AD56" s="90"/>
      <c r="AE56" s="381" t="str">
        <f t="shared" si="1"/>
        <v>-</v>
      </c>
      <c r="AF56" s="105"/>
      <c r="AG56" s="381"/>
      <c r="AH56" s="381"/>
      <c r="AI56" s="381"/>
      <c r="AJ56" s="381"/>
      <c r="AK56" s="381"/>
      <c r="AL56" s="381"/>
      <c r="AM56" s="381"/>
    </row>
    <row r="57" spans="1:39" x14ac:dyDescent="0.35">
      <c r="A57" s="89" t="s">
        <v>510</v>
      </c>
      <c r="B57" s="89" t="s">
        <v>545</v>
      </c>
      <c r="C57" s="89" t="s">
        <v>462</v>
      </c>
      <c r="D57" s="89" t="s">
        <v>463</v>
      </c>
      <c r="E57" s="89" t="s">
        <v>464</v>
      </c>
      <c r="F57" s="89" t="s">
        <v>465</v>
      </c>
      <c r="G57" s="89" t="s">
        <v>465</v>
      </c>
      <c r="H57" s="89" t="s">
        <v>465</v>
      </c>
      <c r="I57" s="89" t="s">
        <v>465</v>
      </c>
      <c r="J57" s="89" t="s">
        <v>465</v>
      </c>
      <c r="K57" s="89" t="s">
        <v>476</v>
      </c>
      <c r="L57" s="89" t="s">
        <v>394</v>
      </c>
      <c r="M57" s="89" t="s">
        <v>395</v>
      </c>
      <c r="N57" s="89">
        <v>1</v>
      </c>
      <c r="O57" s="91">
        <v>13.07</v>
      </c>
      <c r="P57" s="89" t="s">
        <v>467</v>
      </c>
      <c r="Q57" s="89">
        <v>2</v>
      </c>
      <c r="R57" s="89" t="s">
        <v>544</v>
      </c>
      <c r="S57" s="89">
        <v>2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/>
      <c r="AD57" s="90"/>
      <c r="AE57" s="381" t="str">
        <f t="shared" si="1"/>
        <v>-</v>
      </c>
      <c r="AF57" s="105"/>
      <c r="AG57" s="381"/>
      <c r="AH57" s="381"/>
      <c r="AI57" s="381"/>
      <c r="AJ57" s="381"/>
      <c r="AK57" s="381"/>
      <c r="AL57" s="381"/>
      <c r="AM57" s="381"/>
    </row>
    <row r="58" spans="1:39" x14ac:dyDescent="0.35">
      <c r="A58" s="89" t="s">
        <v>509</v>
      </c>
      <c r="B58" s="89" t="s">
        <v>545</v>
      </c>
      <c r="C58" s="89" t="s">
        <v>462</v>
      </c>
      <c r="D58" s="89" t="s">
        <v>463</v>
      </c>
      <c r="E58" s="89" t="s">
        <v>475</v>
      </c>
      <c r="F58" s="89" t="s">
        <v>465</v>
      </c>
      <c r="G58" s="89" t="s">
        <v>465</v>
      </c>
      <c r="H58" s="89" t="s">
        <v>465</v>
      </c>
      <c r="I58" s="89" t="s">
        <v>465</v>
      </c>
      <c r="J58" s="89" t="s">
        <v>465</v>
      </c>
      <c r="K58" s="89" t="s">
        <v>476</v>
      </c>
      <c r="L58" s="89" t="s">
        <v>394</v>
      </c>
      <c r="M58" s="89" t="s">
        <v>395</v>
      </c>
      <c r="N58" s="89">
        <v>1</v>
      </c>
      <c r="O58" s="91">
        <v>7.95</v>
      </c>
      <c r="P58" s="89" t="s">
        <v>467</v>
      </c>
      <c r="Q58" s="89">
        <v>2</v>
      </c>
      <c r="R58" s="89" t="s">
        <v>544</v>
      </c>
      <c r="S58" s="89">
        <v>2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/>
      <c r="AD58" s="90"/>
      <c r="AE58" s="381" t="str">
        <f t="shared" si="1"/>
        <v>-</v>
      </c>
      <c r="AF58" s="105"/>
      <c r="AG58" s="381"/>
      <c r="AH58" s="381"/>
      <c r="AI58" s="381"/>
      <c r="AJ58" s="381"/>
      <c r="AK58" s="381"/>
      <c r="AL58" s="381"/>
      <c r="AM58" s="381"/>
    </row>
    <row r="59" spans="1:39" x14ac:dyDescent="0.35">
      <c r="A59" s="89" t="s">
        <v>507</v>
      </c>
      <c r="B59" s="89" t="s">
        <v>545</v>
      </c>
      <c r="C59" s="89" t="s">
        <v>462</v>
      </c>
      <c r="D59" s="89" t="s">
        <v>463</v>
      </c>
      <c r="E59" s="89" t="s">
        <v>475</v>
      </c>
      <c r="F59" s="89" t="s">
        <v>465</v>
      </c>
      <c r="G59" s="89" t="s">
        <v>465</v>
      </c>
      <c r="H59" s="89" t="s">
        <v>465</v>
      </c>
      <c r="I59" s="89" t="s">
        <v>465</v>
      </c>
      <c r="J59" s="89" t="s">
        <v>465</v>
      </c>
      <c r="K59" s="89" t="s">
        <v>476</v>
      </c>
      <c r="L59" s="89" t="s">
        <v>394</v>
      </c>
      <c r="M59" s="89" t="s">
        <v>395</v>
      </c>
      <c r="N59" s="89">
        <v>1</v>
      </c>
      <c r="O59" s="91">
        <v>8.2100000000000009</v>
      </c>
      <c r="P59" s="89" t="s">
        <v>467</v>
      </c>
      <c r="Q59" s="89">
        <v>2</v>
      </c>
      <c r="R59" s="89" t="s">
        <v>544</v>
      </c>
      <c r="S59" s="89">
        <v>2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/>
      <c r="AD59" s="90"/>
      <c r="AE59" s="381" t="str">
        <f t="shared" si="1"/>
        <v>-</v>
      </c>
      <c r="AF59" s="105"/>
      <c r="AG59" s="381"/>
      <c r="AH59" s="381"/>
      <c r="AI59" s="381"/>
      <c r="AJ59" s="381"/>
      <c r="AK59" s="381"/>
      <c r="AL59" s="381"/>
      <c r="AM59" s="381"/>
    </row>
    <row r="60" spans="1:39" x14ac:dyDescent="0.35">
      <c r="A60" s="89" t="s">
        <v>504</v>
      </c>
      <c r="B60" s="89" t="s">
        <v>545</v>
      </c>
      <c r="C60" s="89" t="s">
        <v>462</v>
      </c>
      <c r="D60" s="89" t="s">
        <v>463</v>
      </c>
      <c r="E60" s="89" t="s">
        <v>505</v>
      </c>
      <c r="F60" s="89" t="s">
        <v>465</v>
      </c>
      <c r="G60" s="89" t="s">
        <v>465</v>
      </c>
      <c r="H60" s="89" t="s">
        <v>465</v>
      </c>
      <c r="I60" s="89" t="s">
        <v>465</v>
      </c>
      <c r="J60" s="89" t="s">
        <v>465</v>
      </c>
      <c r="K60" s="89" t="s">
        <v>476</v>
      </c>
      <c r="L60" s="89" t="s">
        <v>394</v>
      </c>
      <c r="M60" s="89" t="s">
        <v>395</v>
      </c>
      <c r="N60" s="89">
        <v>1</v>
      </c>
      <c r="O60" s="91">
        <v>3.56</v>
      </c>
      <c r="P60" s="89" t="s">
        <v>467</v>
      </c>
      <c r="Q60" s="89">
        <v>2</v>
      </c>
      <c r="R60" s="89" t="s">
        <v>544</v>
      </c>
      <c r="S60" s="89">
        <v>2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/>
      <c r="AD60" s="90"/>
      <c r="AE60" s="381" t="str">
        <f t="shared" si="1"/>
        <v>-</v>
      </c>
      <c r="AF60" s="105"/>
      <c r="AG60" s="381"/>
      <c r="AH60" s="381"/>
      <c r="AI60" s="381"/>
      <c r="AJ60" s="381"/>
      <c r="AK60" s="381"/>
      <c r="AL60" s="381"/>
      <c r="AM60" s="381"/>
    </row>
    <row r="61" spans="1:39" x14ac:dyDescent="0.35">
      <c r="A61" s="89" t="s">
        <v>502</v>
      </c>
      <c r="B61" s="89" t="s">
        <v>545</v>
      </c>
      <c r="C61" s="89" t="s">
        <v>462</v>
      </c>
      <c r="D61" s="89" t="s">
        <v>463</v>
      </c>
      <c r="E61" s="89" t="s">
        <v>487</v>
      </c>
      <c r="F61" s="89" t="s">
        <v>465</v>
      </c>
      <c r="G61" s="89" t="s">
        <v>465</v>
      </c>
      <c r="H61" s="89" t="s">
        <v>465</v>
      </c>
      <c r="I61" s="89" t="s">
        <v>465</v>
      </c>
      <c r="J61" s="89" t="s">
        <v>465</v>
      </c>
      <c r="K61" s="89" t="s">
        <v>476</v>
      </c>
      <c r="L61" s="89" t="s">
        <v>394</v>
      </c>
      <c r="M61" s="89" t="s">
        <v>395</v>
      </c>
      <c r="N61" s="89">
        <v>1</v>
      </c>
      <c r="O61" s="91">
        <v>50.29</v>
      </c>
      <c r="P61" s="89" t="s">
        <v>467</v>
      </c>
      <c r="Q61" s="89">
        <v>2</v>
      </c>
      <c r="R61" s="89" t="s">
        <v>544</v>
      </c>
      <c r="S61" s="89">
        <v>2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/>
      <c r="AD61" s="90"/>
      <c r="AE61" s="381" t="str">
        <f t="shared" si="1"/>
        <v>-</v>
      </c>
      <c r="AF61" s="105"/>
      <c r="AG61" s="381"/>
      <c r="AH61" s="381"/>
      <c r="AI61" s="381"/>
      <c r="AJ61" s="381"/>
      <c r="AK61" s="381"/>
      <c r="AL61" s="381"/>
      <c r="AM61" s="381"/>
    </row>
    <row r="62" spans="1:39" x14ac:dyDescent="0.35">
      <c r="A62" s="89" t="s">
        <v>499</v>
      </c>
      <c r="B62" s="89" t="s">
        <v>545</v>
      </c>
      <c r="C62" s="89" t="s">
        <v>462</v>
      </c>
      <c r="D62" s="89" t="s">
        <v>463</v>
      </c>
      <c r="E62" s="89" t="s">
        <v>500</v>
      </c>
      <c r="F62" s="89" t="s">
        <v>465</v>
      </c>
      <c r="G62" s="89" t="s">
        <v>465</v>
      </c>
      <c r="H62" s="89" t="s">
        <v>465</v>
      </c>
      <c r="I62" s="89" t="s">
        <v>465</v>
      </c>
      <c r="J62" s="89" t="s">
        <v>465</v>
      </c>
      <c r="K62" s="89" t="s">
        <v>476</v>
      </c>
      <c r="L62" s="89" t="s">
        <v>394</v>
      </c>
      <c r="M62" s="89" t="s">
        <v>395</v>
      </c>
      <c r="N62" s="89">
        <v>1</v>
      </c>
      <c r="O62" s="91">
        <v>31.89</v>
      </c>
      <c r="P62" s="89" t="s">
        <v>467</v>
      </c>
      <c r="Q62" s="89">
        <v>2</v>
      </c>
      <c r="R62" s="89" t="s">
        <v>544</v>
      </c>
      <c r="S62" s="89">
        <v>2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/>
      <c r="AD62" s="90"/>
      <c r="AE62" s="381" t="str">
        <f t="shared" si="1"/>
        <v>-</v>
      </c>
      <c r="AF62" s="105"/>
      <c r="AG62" s="381"/>
      <c r="AH62" s="381"/>
      <c r="AI62" s="381"/>
      <c r="AJ62" s="381"/>
      <c r="AK62" s="381"/>
      <c r="AL62" s="381"/>
      <c r="AM62" s="381"/>
    </row>
    <row r="63" spans="1:39" x14ac:dyDescent="0.35">
      <c r="A63" s="89" t="s">
        <v>496</v>
      </c>
      <c r="B63" s="89" t="s">
        <v>545</v>
      </c>
      <c r="C63" s="89" t="s">
        <v>462</v>
      </c>
      <c r="D63" s="89" t="s">
        <v>463</v>
      </c>
      <c r="E63" s="89" t="s">
        <v>473</v>
      </c>
      <c r="F63" s="89" t="s">
        <v>465</v>
      </c>
      <c r="G63" s="89" t="s">
        <v>465</v>
      </c>
      <c r="H63" s="89" t="s">
        <v>465</v>
      </c>
      <c r="I63" s="89" t="s">
        <v>465</v>
      </c>
      <c r="J63" s="89" t="s">
        <v>465</v>
      </c>
      <c r="K63" s="89" t="s">
        <v>476</v>
      </c>
      <c r="L63" s="89" t="s">
        <v>394</v>
      </c>
      <c r="M63" s="89" t="s">
        <v>395</v>
      </c>
      <c r="N63" s="89">
        <v>1</v>
      </c>
      <c r="O63" s="91">
        <v>2.37</v>
      </c>
      <c r="P63" s="89" t="s">
        <v>467</v>
      </c>
      <c r="Q63" s="89">
        <v>2</v>
      </c>
      <c r="R63" s="89" t="s">
        <v>544</v>
      </c>
      <c r="S63" s="89">
        <v>2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/>
      <c r="AD63" s="90"/>
      <c r="AE63" s="381" t="str">
        <f t="shared" si="1"/>
        <v>-</v>
      </c>
      <c r="AF63" s="105"/>
      <c r="AG63" s="381"/>
      <c r="AH63" s="381"/>
      <c r="AI63" s="381"/>
      <c r="AJ63" s="381"/>
      <c r="AK63" s="381"/>
      <c r="AL63" s="381"/>
      <c r="AM63" s="381"/>
    </row>
    <row r="64" spans="1:39" x14ac:dyDescent="0.35">
      <c r="A64" s="89" t="s">
        <v>482</v>
      </c>
      <c r="B64" s="89" t="s">
        <v>547</v>
      </c>
      <c r="C64" s="89" t="s">
        <v>462</v>
      </c>
      <c r="D64" s="89" t="s">
        <v>463</v>
      </c>
      <c r="E64" s="89" t="s">
        <v>471</v>
      </c>
      <c r="F64" s="89" t="s">
        <v>465</v>
      </c>
      <c r="G64" s="89" t="s">
        <v>465</v>
      </c>
      <c r="H64" s="89" t="s">
        <v>465</v>
      </c>
      <c r="I64" s="89" t="s">
        <v>465</v>
      </c>
      <c r="J64" s="89" t="s">
        <v>465</v>
      </c>
      <c r="K64" s="89" t="s">
        <v>476</v>
      </c>
      <c r="L64" s="89" t="s">
        <v>394</v>
      </c>
      <c r="M64" s="89" t="s">
        <v>395</v>
      </c>
      <c r="N64" s="89">
        <v>1</v>
      </c>
      <c r="O64" s="91">
        <v>4.01</v>
      </c>
      <c r="P64" s="89" t="s">
        <v>548</v>
      </c>
      <c r="Q64" s="89">
        <v>2</v>
      </c>
      <c r="R64" s="89" t="s">
        <v>544</v>
      </c>
      <c r="S64" s="89">
        <v>3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/>
      <c r="AD64" s="90"/>
      <c r="AE64" s="381" t="str">
        <f t="shared" si="1"/>
        <v>-</v>
      </c>
      <c r="AF64" s="105"/>
      <c r="AG64" s="381"/>
      <c r="AH64" s="381"/>
      <c r="AI64" s="381"/>
      <c r="AJ64" s="381"/>
      <c r="AK64" s="381"/>
      <c r="AL64" s="381"/>
      <c r="AM64" s="381"/>
    </row>
    <row r="65" spans="1:39" x14ac:dyDescent="0.35">
      <c r="A65" s="89" t="s">
        <v>481</v>
      </c>
      <c r="B65" s="89" t="s">
        <v>547</v>
      </c>
      <c r="C65" s="89" t="s">
        <v>462</v>
      </c>
      <c r="D65" s="89" t="s">
        <v>463</v>
      </c>
      <c r="E65" s="89" t="s">
        <v>480</v>
      </c>
      <c r="F65" s="89" t="s">
        <v>465</v>
      </c>
      <c r="G65" s="89" t="s">
        <v>465</v>
      </c>
      <c r="H65" s="89" t="s">
        <v>465</v>
      </c>
      <c r="I65" s="89" t="s">
        <v>465</v>
      </c>
      <c r="J65" s="89" t="s">
        <v>465</v>
      </c>
      <c r="K65" s="89" t="s">
        <v>476</v>
      </c>
      <c r="L65" s="89" t="s">
        <v>394</v>
      </c>
      <c r="M65" s="89" t="s">
        <v>395</v>
      </c>
      <c r="N65" s="89">
        <v>1</v>
      </c>
      <c r="O65" s="91">
        <v>18.649999999999999</v>
      </c>
      <c r="P65" s="89" t="s">
        <v>548</v>
      </c>
      <c r="Q65" s="89">
        <v>2</v>
      </c>
      <c r="R65" s="89" t="s">
        <v>544</v>
      </c>
      <c r="S65" s="89">
        <v>3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/>
      <c r="AD65" s="90"/>
      <c r="AE65" s="381" t="str">
        <f t="shared" si="1"/>
        <v>-</v>
      </c>
      <c r="AF65" s="105"/>
      <c r="AG65" s="381"/>
      <c r="AH65" s="381"/>
      <c r="AI65" s="381"/>
      <c r="AJ65" s="381"/>
      <c r="AK65" s="381"/>
      <c r="AL65" s="381"/>
      <c r="AM65" s="381"/>
    </row>
    <row r="66" spans="1:39" x14ac:dyDescent="0.35">
      <c r="A66" s="89" t="s">
        <v>479</v>
      </c>
      <c r="B66" s="89" t="s">
        <v>547</v>
      </c>
      <c r="C66" s="89" t="s">
        <v>462</v>
      </c>
      <c r="D66" s="89" t="s">
        <v>463</v>
      </c>
      <c r="E66" s="89" t="s">
        <v>480</v>
      </c>
      <c r="F66" s="89" t="s">
        <v>465</v>
      </c>
      <c r="G66" s="89" t="s">
        <v>465</v>
      </c>
      <c r="H66" s="89" t="s">
        <v>465</v>
      </c>
      <c r="I66" s="89" t="s">
        <v>465</v>
      </c>
      <c r="J66" s="89" t="s">
        <v>465</v>
      </c>
      <c r="K66" s="89" t="s">
        <v>476</v>
      </c>
      <c r="L66" s="89" t="s">
        <v>394</v>
      </c>
      <c r="M66" s="89" t="s">
        <v>395</v>
      </c>
      <c r="N66" s="89">
        <v>1</v>
      </c>
      <c r="O66" s="91">
        <v>11.92</v>
      </c>
      <c r="P66" s="89" t="s">
        <v>548</v>
      </c>
      <c r="Q66" s="89">
        <v>2</v>
      </c>
      <c r="R66" s="89" t="s">
        <v>544</v>
      </c>
      <c r="S66" s="89">
        <v>3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/>
      <c r="AD66" s="90"/>
      <c r="AE66" s="381" t="str">
        <f t="shared" si="1"/>
        <v>-</v>
      </c>
      <c r="AF66" s="105"/>
      <c r="AG66" s="381"/>
      <c r="AH66" s="381"/>
      <c r="AI66" s="381"/>
      <c r="AJ66" s="381"/>
      <c r="AK66" s="381"/>
      <c r="AL66" s="381"/>
      <c r="AM66" s="381"/>
    </row>
    <row r="67" spans="1:39" x14ac:dyDescent="0.35">
      <c r="A67" s="89" t="s">
        <v>477</v>
      </c>
      <c r="B67" s="89" t="s">
        <v>547</v>
      </c>
      <c r="C67" s="89" t="s">
        <v>462</v>
      </c>
      <c r="D67" s="89" t="s">
        <v>463</v>
      </c>
      <c r="E67" s="89" t="s">
        <v>478</v>
      </c>
      <c r="F67" s="89" t="s">
        <v>465</v>
      </c>
      <c r="G67" s="89" t="s">
        <v>465</v>
      </c>
      <c r="H67" s="89" t="s">
        <v>465</v>
      </c>
      <c r="I67" s="89" t="s">
        <v>465</v>
      </c>
      <c r="J67" s="89" t="s">
        <v>465</v>
      </c>
      <c r="K67" s="89" t="s">
        <v>476</v>
      </c>
      <c r="L67" s="89" t="s">
        <v>394</v>
      </c>
      <c r="M67" s="89" t="s">
        <v>395</v>
      </c>
      <c r="N67" s="89">
        <v>1</v>
      </c>
      <c r="O67" s="91">
        <v>24.3</v>
      </c>
      <c r="P67" s="89" t="s">
        <v>548</v>
      </c>
      <c r="Q67" s="89">
        <v>2</v>
      </c>
      <c r="R67" s="89" t="s">
        <v>544</v>
      </c>
      <c r="S67" s="89">
        <v>3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/>
      <c r="AD67" s="90"/>
      <c r="AE67" s="381" t="str">
        <f t="shared" si="1"/>
        <v>-</v>
      </c>
      <c r="AF67" s="105"/>
      <c r="AG67" s="381"/>
      <c r="AH67" s="381"/>
      <c r="AI67" s="381"/>
      <c r="AJ67" s="381"/>
      <c r="AK67" s="381"/>
      <c r="AL67" s="381"/>
      <c r="AM67" s="381"/>
    </row>
    <row r="68" spans="1:39" x14ac:dyDescent="0.35">
      <c r="A68" s="89" t="s">
        <v>474</v>
      </c>
      <c r="B68" s="89" t="s">
        <v>547</v>
      </c>
      <c r="C68" s="89" t="s">
        <v>462</v>
      </c>
      <c r="D68" s="89" t="s">
        <v>463</v>
      </c>
      <c r="E68" s="89" t="s">
        <v>475</v>
      </c>
      <c r="F68" s="89" t="s">
        <v>465</v>
      </c>
      <c r="G68" s="89" t="s">
        <v>465</v>
      </c>
      <c r="H68" s="89" t="s">
        <v>465</v>
      </c>
      <c r="I68" s="89" t="s">
        <v>465</v>
      </c>
      <c r="J68" s="89" t="s">
        <v>465</v>
      </c>
      <c r="K68" s="89" t="s">
        <v>476</v>
      </c>
      <c r="L68" s="89" t="s">
        <v>394</v>
      </c>
      <c r="M68" s="89" t="s">
        <v>395</v>
      </c>
      <c r="N68" s="89">
        <v>1</v>
      </c>
      <c r="O68" s="91">
        <v>64.489999999999995</v>
      </c>
      <c r="P68" s="89" t="s">
        <v>548</v>
      </c>
      <c r="Q68" s="89">
        <v>2</v>
      </c>
      <c r="R68" s="89" t="s">
        <v>544</v>
      </c>
      <c r="S68" s="89">
        <v>3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/>
      <c r="AD68" s="90"/>
      <c r="AE68" s="381" t="str">
        <f t="shared" si="1"/>
        <v>-</v>
      </c>
      <c r="AF68" s="105"/>
      <c r="AG68" s="381"/>
      <c r="AH68" s="381"/>
      <c r="AI68" s="381"/>
      <c r="AJ68" s="381"/>
      <c r="AK68" s="381"/>
      <c r="AL68" s="381"/>
      <c r="AM68" s="381"/>
    </row>
    <row r="69" spans="1:39" x14ac:dyDescent="0.35">
      <c r="A69" s="89" t="s">
        <v>472</v>
      </c>
      <c r="B69" s="89" t="s">
        <v>547</v>
      </c>
      <c r="C69" s="89" t="s">
        <v>462</v>
      </c>
      <c r="D69" s="89" t="s">
        <v>463</v>
      </c>
      <c r="E69" s="89" t="s">
        <v>473</v>
      </c>
      <c r="F69" s="89" t="s">
        <v>465</v>
      </c>
      <c r="G69" s="89" t="s">
        <v>465</v>
      </c>
      <c r="H69" s="89" t="s">
        <v>465</v>
      </c>
      <c r="I69" s="89" t="s">
        <v>465</v>
      </c>
      <c r="J69" s="89" t="s">
        <v>465</v>
      </c>
      <c r="K69" s="89" t="s">
        <v>466</v>
      </c>
      <c r="L69" s="89" t="s">
        <v>394</v>
      </c>
      <c r="M69" s="89" t="s">
        <v>395</v>
      </c>
      <c r="N69" s="89">
        <v>1</v>
      </c>
      <c r="O69" s="91">
        <v>55.21</v>
      </c>
      <c r="P69" s="89" t="s">
        <v>548</v>
      </c>
      <c r="Q69" s="89">
        <v>2</v>
      </c>
      <c r="R69" s="89" t="s">
        <v>544</v>
      </c>
      <c r="S69" s="89">
        <v>3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/>
      <c r="AD69" s="90"/>
      <c r="AE69" s="381" t="str">
        <f t="shared" si="1"/>
        <v>-</v>
      </c>
      <c r="AF69" s="105"/>
      <c r="AG69" s="381"/>
      <c r="AH69" s="381"/>
      <c r="AI69" s="381"/>
      <c r="AJ69" s="381"/>
      <c r="AK69" s="381"/>
      <c r="AL69" s="381"/>
      <c r="AM69" s="381"/>
    </row>
    <row r="70" spans="1:39" x14ac:dyDescent="0.35">
      <c r="A70" s="89" t="s">
        <v>470</v>
      </c>
      <c r="B70" s="89" t="s">
        <v>547</v>
      </c>
      <c r="C70" s="89" t="s">
        <v>462</v>
      </c>
      <c r="D70" s="89" t="s">
        <v>463</v>
      </c>
      <c r="E70" s="89" t="s">
        <v>471</v>
      </c>
      <c r="F70" s="89" t="s">
        <v>465</v>
      </c>
      <c r="G70" s="89" t="s">
        <v>465</v>
      </c>
      <c r="H70" s="89" t="s">
        <v>465</v>
      </c>
      <c r="I70" s="89" t="s">
        <v>465</v>
      </c>
      <c r="J70" s="89" t="s">
        <v>465</v>
      </c>
      <c r="K70" s="89" t="s">
        <v>466</v>
      </c>
      <c r="L70" s="89" t="s">
        <v>394</v>
      </c>
      <c r="M70" s="89" t="s">
        <v>395</v>
      </c>
      <c r="N70" s="89">
        <v>1</v>
      </c>
      <c r="O70" s="91">
        <v>23.1</v>
      </c>
      <c r="P70" s="89" t="s">
        <v>548</v>
      </c>
      <c r="Q70" s="89">
        <v>2</v>
      </c>
      <c r="R70" s="89" t="s">
        <v>544</v>
      </c>
      <c r="S70" s="89">
        <v>3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/>
      <c r="AD70" s="90"/>
      <c r="AE70" s="381" t="str">
        <f t="shared" si="1"/>
        <v>-</v>
      </c>
      <c r="AF70" s="105"/>
      <c r="AG70" s="381"/>
      <c r="AH70" s="381"/>
      <c r="AI70" s="381"/>
      <c r="AJ70" s="381"/>
      <c r="AK70" s="381"/>
      <c r="AL70" s="381"/>
      <c r="AM70" s="381"/>
    </row>
    <row r="71" spans="1:39" x14ac:dyDescent="0.35">
      <c r="A71" s="89" t="s">
        <v>469</v>
      </c>
      <c r="B71" s="89" t="s">
        <v>547</v>
      </c>
      <c r="C71" s="89" t="s">
        <v>462</v>
      </c>
      <c r="D71" s="89" t="s">
        <v>463</v>
      </c>
      <c r="E71" s="89" t="s">
        <v>464</v>
      </c>
      <c r="F71" s="89" t="s">
        <v>465</v>
      </c>
      <c r="G71" s="89" t="s">
        <v>465</v>
      </c>
      <c r="H71" s="89" t="s">
        <v>465</v>
      </c>
      <c r="I71" s="89" t="s">
        <v>465</v>
      </c>
      <c r="J71" s="89" t="s">
        <v>465</v>
      </c>
      <c r="K71" s="89" t="s">
        <v>466</v>
      </c>
      <c r="L71" s="89" t="s">
        <v>394</v>
      </c>
      <c r="M71" s="89" t="s">
        <v>395</v>
      </c>
      <c r="N71" s="89">
        <v>1</v>
      </c>
      <c r="O71" s="91">
        <v>11.9</v>
      </c>
      <c r="P71" s="89" t="s">
        <v>548</v>
      </c>
      <c r="Q71" s="89">
        <v>2</v>
      </c>
      <c r="R71" s="89" t="s">
        <v>544</v>
      </c>
      <c r="S71" s="89">
        <v>3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/>
      <c r="AD71" s="90"/>
      <c r="AE71" s="381" t="str">
        <f t="shared" si="1"/>
        <v>-</v>
      </c>
      <c r="AF71" s="105"/>
      <c r="AG71" s="381"/>
      <c r="AH71" s="381"/>
      <c r="AI71" s="381"/>
      <c r="AJ71" s="381"/>
      <c r="AK71" s="381"/>
      <c r="AL71" s="381"/>
      <c r="AM71" s="381"/>
    </row>
    <row r="72" spans="1:39" x14ac:dyDescent="0.35">
      <c r="A72" s="89" t="s">
        <v>460</v>
      </c>
      <c r="B72" s="89" t="s">
        <v>547</v>
      </c>
      <c r="C72" s="89" t="s">
        <v>462</v>
      </c>
      <c r="D72" s="89" t="s">
        <v>463</v>
      </c>
      <c r="E72" s="89" t="s">
        <v>464</v>
      </c>
      <c r="F72" s="89" t="s">
        <v>465</v>
      </c>
      <c r="G72" s="89" t="s">
        <v>465</v>
      </c>
      <c r="H72" s="89" t="s">
        <v>465</v>
      </c>
      <c r="I72" s="89" t="s">
        <v>465</v>
      </c>
      <c r="J72" s="89" t="s">
        <v>465</v>
      </c>
      <c r="K72" s="89" t="s">
        <v>466</v>
      </c>
      <c r="L72" s="89" t="s">
        <v>394</v>
      </c>
      <c r="M72" s="89" t="s">
        <v>395</v>
      </c>
      <c r="N72" s="89">
        <v>1</v>
      </c>
      <c r="O72" s="91">
        <v>2.21</v>
      </c>
      <c r="P72" s="89" t="s">
        <v>548</v>
      </c>
      <c r="Q72" s="89">
        <v>2</v>
      </c>
      <c r="R72" s="89" t="s">
        <v>544</v>
      </c>
      <c r="S72" s="89">
        <v>3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/>
      <c r="AD72" s="90"/>
      <c r="AE72" s="381" t="str">
        <f t="shared" si="1"/>
        <v>-</v>
      </c>
      <c r="AF72" s="105"/>
      <c r="AG72" s="381"/>
      <c r="AH72" s="381"/>
      <c r="AI72" s="381"/>
      <c r="AJ72" s="381"/>
      <c r="AK72" s="381"/>
      <c r="AL72" s="381"/>
      <c r="AM72" s="381"/>
    </row>
    <row r="73" spans="1:39" x14ac:dyDescent="0.35">
      <c r="A73" s="89" t="s">
        <v>494</v>
      </c>
      <c r="B73" s="89" t="s">
        <v>391</v>
      </c>
      <c r="C73" s="89" t="s">
        <v>392</v>
      </c>
      <c r="D73" s="89" t="s">
        <v>393</v>
      </c>
      <c r="E73" s="89" t="s">
        <v>495</v>
      </c>
      <c r="F73" s="89" t="s">
        <v>465</v>
      </c>
      <c r="G73" s="89" t="s">
        <v>465</v>
      </c>
      <c r="H73" s="89" t="s">
        <v>465</v>
      </c>
      <c r="I73" s="89" t="s">
        <v>514</v>
      </c>
      <c r="J73" s="89" t="s">
        <v>465</v>
      </c>
      <c r="K73" s="89" t="s">
        <v>466</v>
      </c>
      <c r="L73" s="89" t="s">
        <v>549</v>
      </c>
      <c r="M73" s="89" t="s">
        <v>395</v>
      </c>
      <c r="N73" s="89">
        <v>17</v>
      </c>
      <c r="O73" s="91">
        <v>26.06</v>
      </c>
      <c r="P73" s="89" t="s">
        <v>550</v>
      </c>
      <c r="Q73" s="89">
        <v>2</v>
      </c>
      <c r="R73" s="89" t="s">
        <v>544</v>
      </c>
      <c r="S73" s="89">
        <v>5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71.55</v>
      </c>
      <c r="AD73" s="90">
        <v>194.41</v>
      </c>
      <c r="AE73" s="381">
        <f t="shared" si="1"/>
        <v>8.214512991413816</v>
      </c>
      <c r="AF73" s="105"/>
      <c r="AG73" s="381"/>
      <c r="AH73" s="381"/>
      <c r="AI73" s="381"/>
      <c r="AJ73" s="381"/>
      <c r="AK73" s="381"/>
      <c r="AL73" s="381"/>
      <c r="AM73" s="381"/>
    </row>
    <row r="74" spans="1:39" x14ac:dyDescent="0.35">
      <c r="A74" s="89" t="s">
        <v>492</v>
      </c>
      <c r="B74" s="89" t="s">
        <v>391</v>
      </c>
      <c r="C74" s="89" t="s">
        <v>392</v>
      </c>
      <c r="D74" s="89" t="s">
        <v>393</v>
      </c>
      <c r="E74" s="89" t="s">
        <v>493</v>
      </c>
      <c r="F74" s="89" t="s">
        <v>465</v>
      </c>
      <c r="G74" s="89" t="s">
        <v>465</v>
      </c>
      <c r="H74" s="89" t="s">
        <v>465</v>
      </c>
      <c r="I74" s="89" t="s">
        <v>514</v>
      </c>
      <c r="J74" s="89" t="s">
        <v>465</v>
      </c>
      <c r="K74" s="89" t="s">
        <v>466</v>
      </c>
      <c r="L74" s="89" t="s">
        <v>549</v>
      </c>
      <c r="M74" s="89" t="s">
        <v>395</v>
      </c>
      <c r="N74" s="89">
        <v>17</v>
      </c>
      <c r="O74" s="91">
        <v>119.68</v>
      </c>
      <c r="P74" s="89" t="s">
        <v>550</v>
      </c>
      <c r="Q74" s="89">
        <v>2</v>
      </c>
      <c r="R74" s="89" t="s">
        <v>544</v>
      </c>
      <c r="S74" s="89">
        <v>5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82.26</v>
      </c>
      <c r="AD74" s="90">
        <v>192.38</v>
      </c>
      <c r="AE74" s="381">
        <f t="shared" si="1"/>
        <v>8.8542278617656578</v>
      </c>
      <c r="AF74" s="105"/>
      <c r="AG74" s="381"/>
      <c r="AH74" s="381"/>
      <c r="AI74" s="381"/>
      <c r="AJ74" s="381"/>
      <c r="AK74" s="381"/>
      <c r="AL74" s="381"/>
      <c r="AM74" s="381"/>
    </row>
    <row r="75" spans="1:39" x14ac:dyDescent="0.35">
      <c r="A75" s="89" t="s">
        <v>490</v>
      </c>
      <c r="B75" s="89" t="s">
        <v>391</v>
      </c>
      <c r="C75" s="89" t="s">
        <v>392</v>
      </c>
      <c r="D75" s="89" t="s">
        <v>393</v>
      </c>
      <c r="E75" s="89" t="s">
        <v>491</v>
      </c>
      <c r="F75" s="89" t="s">
        <v>465</v>
      </c>
      <c r="G75" s="89" t="s">
        <v>465</v>
      </c>
      <c r="H75" s="89" t="s">
        <v>465</v>
      </c>
      <c r="I75" s="89" t="s">
        <v>516</v>
      </c>
      <c r="J75" s="89" t="s">
        <v>465</v>
      </c>
      <c r="K75" s="89" t="s">
        <v>466</v>
      </c>
      <c r="L75" s="89" t="s">
        <v>549</v>
      </c>
      <c r="M75" s="89" t="s">
        <v>395</v>
      </c>
      <c r="N75" s="89">
        <v>18</v>
      </c>
      <c r="O75" s="91">
        <v>140.19</v>
      </c>
      <c r="P75" s="89" t="s">
        <v>550</v>
      </c>
      <c r="Q75" s="89">
        <v>2</v>
      </c>
      <c r="R75" s="89" t="s">
        <v>544</v>
      </c>
      <c r="S75" s="89">
        <v>5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103.72</v>
      </c>
      <c r="AD75" s="90">
        <v>184.33</v>
      </c>
      <c r="AE75" s="381">
        <f t="shared" si="1"/>
        <v>10.157095699949004</v>
      </c>
      <c r="AF75" s="105"/>
      <c r="AG75" s="381"/>
      <c r="AH75" s="381"/>
      <c r="AI75" s="381"/>
      <c r="AJ75" s="381"/>
      <c r="AK75" s="381"/>
      <c r="AL75" s="381"/>
      <c r="AM75" s="381"/>
    </row>
    <row r="76" spans="1:39" x14ac:dyDescent="0.35">
      <c r="A76" s="89" t="s">
        <v>483</v>
      </c>
      <c r="B76" s="89" t="s">
        <v>391</v>
      </c>
      <c r="C76" s="89" t="s">
        <v>392</v>
      </c>
      <c r="D76" s="89" t="s">
        <v>393</v>
      </c>
      <c r="E76" s="89" t="s">
        <v>484</v>
      </c>
      <c r="F76" s="89" t="s">
        <v>465</v>
      </c>
      <c r="G76" s="89" t="s">
        <v>465</v>
      </c>
      <c r="H76" s="89" t="s">
        <v>465</v>
      </c>
      <c r="I76" s="89" t="s">
        <v>514</v>
      </c>
      <c r="J76" s="89" t="s">
        <v>465</v>
      </c>
      <c r="K76" s="89" t="s">
        <v>466</v>
      </c>
      <c r="L76" s="89" t="s">
        <v>549</v>
      </c>
      <c r="M76" s="89" t="s">
        <v>395</v>
      </c>
      <c r="N76" s="89">
        <v>17</v>
      </c>
      <c r="O76" s="91">
        <v>201.8</v>
      </c>
      <c r="P76" s="89" t="s">
        <v>550</v>
      </c>
      <c r="Q76" s="89">
        <v>2</v>
      </c>
      <c r="R76" s="89" t="s">
        <v>544</v>
      </c>
      <c r="S76" s="89">
        <v>5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61.78</v>
      </c>
      <c r="AD76" s="90">
        <v>193.42</v>
      </c>
      <c r="AE76" s="381">
        <f t="shared" si="1"/>
        <v>7.6526097082782751</v>
      </c>
      <c r="AF76" s="105"/>
      <c r="AG76" s="381"/>
      <c r="AH76" s="381"/>
      <c r="AI76" s="381"/>
      <c r="AJ76" s="381"/>
      <c r="AK76" s="381"/>
      <c r="AL76" s="381"/>
      <c r="AM76" s="381"/>
    </row>
    <row r="77" spans="1:39" x14ac:dyDescent="0.35">
      <c r="A77" s="89" t="s">
        <v>551</v>
      </c>
      <c r="B77" s="89" t="s">
        <v>391</v>
      </c>
      <c r="C77" s="89" t="s">
        <v>392</v>
      </c>
      <c r="D77" s="89" t="s">
        <v>393</v>
      </c>
      <c r="E77" s="89" t="s">
        <v>552</v>
      </c>
      <c r="F77" s="89" t="s">
        <v>465</v>
      </c>
      <c r="G77" s="89" t="s">
        <v>465</v>
      </c>
      <c r="H77" s="89" t="s">
        <v>465</v>
      </c>
      <c r="I77" s="89" t="s">
        <v>465</v>
      </c>
      <c r="J77" s="89" t="s">
        <v>465</v>
      </c>
      <c r="K77" s="89" t="s">
        <v>466</v>
      </c>
      <c r="L77" s="89" t="s">
        <v>394</v>
      </c>
      <c r="M77" s="89" t="s">
        <v>395</v>
      </c>
      <c r="N77" s="89">
        <v>14</v>
      </c>
      <c r="O77" s="91">
        <v>8.01</v>
      </c>
      <c r="P77" s="89" t="s">
        <v>396</v>
      </c>
      <c r="Q77" s="89">
        <v>2</v>
      </c>
      <c r="R77" s="89" t="s">
        <v>544</v>
      </c>
      <c r="S77" s="89">
        <v>7</v>
      </c>
      <c r="T77" s="90">
        <v>0</v>
      </c>
      <c r="U77" s="90">
        <v>17.21</v>
      </c>
      <c r="V77" s="90">
        <v>3.61</v>
      </c>
      <c r="W77" s="90">
        <v>0</v>
      </c>
      <c r="X77" s="90">
        <v>0</v>
      </c>
      <c r="Y77" s="90">
        <v>20.82</v>
      </c>
      <c r="Z77" s="90">
        <v>0</v>
      </c>
      <c r="AA77" s="90">
        <v>0</v>
      </c>
      <c r="AB77" s="90">
        <v>20.82</v>
      </c>
      <c r="AC77" s="90">
        <v>110.79</v>
      </c>
      <c r="AD77" s="90">
        <v>410.4</v>
      </c>
      <c r="AE77" s="381">
        <f t="shared" ref="AE77:AE140" si="2">IFERROR(SQRT(((AC77/AD77)/0.005454154)),"-")</f>
        <v>7.0353046268218344</v>
      </c>
      <c r="AF77" s="105"/>
      <c r="AG77" s="381"/>
      <c r="AH77" s="381"/>
      <c r="AI77" s="381"/>
      <c r="AJ77" s="381"/>
      <c r="AK77" s="381"/>
      <c r="AL77" s="381"/>
      <c r="AM77" s="381"/>
    </row>
    <row r="78" spans="1:39" x14ac:dyDescent="0.35">
      <c r="A78" s="89" t="s">
        <v>553</v>
      </c>
      <c r="B78" s="89" t="s">
        <v>391</v>
      </c>
      <c r="C78" s="89" t="s">
        <v>392</v>
      </c>
      <c r="D78" s="89" t="s">
        <v>393</v>
      </c>
      <c r="E78" s="89" t="s">
        <v>487</v>
      </c>
      <c r="F78" s="89" t="s">
        <v>465</v>
      </c>
      <c r="G78" s="89" t="s">
        <v>465</v>
      </c>
      <c r="H78" s="89" t="s">
        <v>465</v>
      </c>
      <c r="I78" s="89" t="s">
        <v>465</v>
      </c>
      <c r="J78" s="89" t="s">
        <v>465</v>
      </c>
      <c r="K78" s="89" t="s">
        <v>466</v>
      </c>
      <c r="L78" s="89" t="s">
        <v>394</v>
      </c>
      <c r="M78" s="89" t="s">
        <v>395</v>
      </c>
      <c r="N78" s="89">
        <v>16</v>
      </c>
      <c r="O78" s="91">
        <v>78.5</v>
      </c>
      <c r="P78" s="89" t="s">
        <v>396</v>
      </c>
      <c r="Q78" s="89">
        <v>2</v>
      </c>
      <c r="R78" s="89" t="s">
        <v>544</v>
      </c>
      <c r="S78" s="89">
        <v>7</v>
      </c>
      <c r="T78" s="90">
        <v>0</v>
      </c>
      <c r="U78" s="90">
        <v>16.78</v>
      </c>
      <c r="V78" s="90">
        <v>5.49</v>
      </c>
      <c r="W78" s="90">
        <v>0.1</v>
      </c>
      <c r="X78" s="90">
        <v>0</v>
      </c>
      <c r="Y78" s="90">
        <v>22.37</v>
      </c>
      <c r="Z78" s="90">
        <v>0</v>
      </c>
      <c r="AA78" s="90">
        <v>0</v>
      </c>
      <c r="AB78" s="90">
        <v>22.37</v>
      </c>
      <c r="AC78" s="90">
        <v>116.61</v>
      </c>
      <c r="AD78" s="90">
        <v>396.35</v>
      </c>
      <c r="AE78" s="381">
        <f t="shared" si="2"/>
        <v>7.3445428386502085</v>
      </c>
      <c r="AF78" s="105"/>
      <c r="AG78" s="381"/>
      <c r="AH78" s="381"/>
      <c r="AI78" s="381"/>
      <c r="AJ78" s="381"/>
      <c r="AK78" s="381"/>
      <c r="AL78" s="381"/>
      <c r="AM78" s="381"/>
    </row>
    <row r="79" spans="1:39" x14ac:dyDescent="0.35">
      <c r="A79" s="89" t="s">
        <v>554</v>
      </c>
      <c r="B79" s="89" t="s">
        <v>391</v>
      </c>
      <c r="C79" s="89" t="s">
        <v>392</v>
      </c>
      <c r="D79" s="89" t="s">
        <v>393</v>
      </c>
      <c r="E79" s="89" t="s">
        <v>552</v>
      </c>
      <c r="F79" s="89" t="s">
        <v>465</v>
      </c>
      <c r="G79" s="89" t="s">
        <v>465</v>
      </c>
      <c r="H79" s="89" t="s">
        <v>465</v>
      </c>
      <c r="I79" s="89" t="s">
        <v>465</v>
      </c>
      <c r="J79" s="89" t="s">
        <v>465</v>
      </c>
      <c r="K79" s="89" t="s">
        <v>466</v>
      </c>
      <c r="L79" s="89" t="s">
        <v>394</v>
      </c>
      <c r="M79" s="89" t="s">
        <v>395</v>
      </c>
      <c r="N79" s="89">
        <v>17</v>
      </c>
      <c r="O79" s="91">
        <v>20.29</v>
      </c>
      <c r="P79" s="89" t="s">
        <v>396</v>
      </c>
      <c r="Q79" s="89">
        <v>2</v>
      </c>
      <c r="R79" s="89" t="s">
        <v>544</v>
      </c>
      <c r="S79" s="89">
        <v>7</v>
      </c>
      <c r="T79" s="90">
        <v>0</v>
      </c>
      <c r="U79" s="90">
        <v>15.03</v>
      </c>
      <c r="V79" s="90">
        <v>3.86</v>
      </c>
      <c r="W79" s="90">
        <v>0.1</v>
      </c>
      <c r="X79" s="90">
        <v>0</v>
      </c>
      <c r="Y79" s="90">
        <v>18.989999999999998</v>
      </c>
      <c r="Z79" s="90">
        <v>0</v>
      </c>
      <c r="AA79" s="90">
        <v>0</v>
      </c>
      <c r="AB79" s="90">
        <v>18.989999999999998</v>
      </c>
      <c r="AC79" s="90">
        <v>105.67</v>
      </c>
      <c r="AD79" s="90">
        <v>340.86</v>
      </c>
      <c r="AE79" s="381">
        <f t="shared" si="2"/>
        <v>7.5391804066482431</v>
      </c>
      <c r="AF79" s="105"/>
      <c r="AG79" s="381"/>
      <c r="AH79" s="381"/>
      <c r="AI79" s="381"/>
      <c r="AJ79" s="381"/>
      <c r="AK79" s="381"/>
      <c r="AL79" s="381"/>
      <c r="AM79" s="381"/>
    </row>
    <row r="80" spans="1:39" x14ac:dyDescent="0.35">
      <c r="A80" s="89" t="s">
        <v>555</v>
      </c>
      <c r="B80" s="89" t="s">
        <v>391</v>
      </c>
      <c r="C80" s="89" t="s">
        <v>392</v>
      </c>
      <c r="D80" s="89" t="s">
        <v>393</v>
      </c>
      <c r="E80" s="89" t="s">
        <v>487</v>
      </c>
      <c r="F80" s="89" t="s">
        <v>465</v>
      </c>
      <c r="G80" s="89" t="s">
        <v>465</v>
      </c>
      <c r="H80" s="89" t="s">
        <v>465</v>
      </c>
      <c r="I80" s="89" t="s">
        <v>465</v>
      </c>
      <c r="J80" s="89" t="s">
        <v>465</v>
      </c>
      <c r="K80" s="89" t="s">
        <v>466</v>
      </c>
      <c r="L80" s="89" t="s">
        <v>394</v>
      </c>
      <c r="M80" s="89" t="s">
        <v>395</v>
      </c>
      <c r="N80" s="89">
        <v>15</v>
      </c>
      <c r="O80" s="91">
        <v>22.17</v>
      </c>
      <c r="P80" s="89" t="s">
        <v>396</v>
      </c>
      <c r="Q80" s="89">
        <v>2</v>
      </c>
      <c r="R80" s="89" t="s">
        <v>544</v>
      </c>
      <c r="S80" s="89">
        <v>7</v>
      </c>
      <c r="T80" s="90">
        <v>0</v>
      </c>
      <c r="U80" s="90">
        <v>13.54</v>
      </c>
      <c r="V80" s="90">
        <v>1.38</v>
      </c>
      <c r="W80" s="90">
        <v>0</v>
      </c>
      <c r="X80" s="90">
        <v>0</v>
      </c>
      <c r="Y80" s="90">
        <v>14.93</v>
      </c>
      <c r="Z80" s="90">
        <v>0</v>
      </c>
      <c r="AA80" s="90">
        <v>0</v>
      </c>
      <c r="AB80" s="90">
        <v>14.93</v>
      </c>
      <c r="AC80" s="90">
        <v>96.63</v>
      </c>
      <c r="AD80" s="90">
        <v>393.13</v>
      </c>
      <c r="AE80" s="381">
        <f t="shared" si="2"/>
        <v>6.7131167230459337</v>
      </c>
      <c r="AF80" s="105"/>
      <c r="AG80" s="381"/>
      <c r="AH80" s="381"/>
      <c r="AI80" s="381"/>
      <c r="AJ80" s="381"/>
      <c r="AK80" s="381"/>
      <c r="AL80" s="381"/>
      <c r="AM80" s="381"/>
    </row>
    <row r="81" spans="1:39" x14ac:dyDescent="0.35">
      <c r="A81" s="89" t="s">
        <v>556</v>
      </c>
      <c r="B81" s="89" t="s">
        <v>391</v>
      </c>
      <c r="C81" s="89" t="s">
        <v>392</v>
      </c>
      <c r="D81" s="89" t="s">
        <v>393</v>
      </c>
      <c r="E81" s="89" t="s">
        <v>487</v>
      </c>
      <c r="F81" s="89" t="s">
        <v>465</v>
      </c>
      <c r="G81" s="89" t="s">
        <v>465</v>
      </c>
      <c r="H81" s="89" t="s">
        <v>465</v>
      </c>
      <c r="I81" s="89" t="s">
        <v>465</v>
      </c>
      <c r="J81" s="89" t="s">
        <v>465</v>
      </c>
      <c r="K81" s="89" t="s">
        <v>466</v>
      </c>
      <c r="L81" s="89" t="s">
        <v>394</v>
      </c>
      <c r="M81" s="89" t="s">
        <v>395</v>
      </c>
      <c r="N81" s="89">
        <v>15</v>
      </c>
      <c r="O81" s="91">
        <v>21.16</v>
      </c>
      <c r="P81" s="89" t="s">
        <v>396</v>
      </c>
      <c r="Q81" s="89">
        <v>2</v>
      </c>
      <c r="R81" s="89" t="s">
        <v>544</v>
      </c>
      <c r="S81" s="89">
        <v>7</v>
      </c>
      <c r="T81" s="90">
        <v>0</v>
      </c>
      <c r="U81" s="90">
        <v>15.95</v>
      </c>
      <c r="V81" s="90">
        <v>15.22</v>
      </c>
      <c r="W81" s="90">
        <v>0</v>
      </c>
      <c r="X81" s="90">
        <v>0</v>
      </c>
      <c r="Y81" s="90">
        <v>31.16</v>
      </c>
      <c r="Z81" s="90">
        <v>0</v>
      </c>
      <c r="AA81" s="90">
        <v>0</v>
      </c>
      <c r="AB81" s="90">
        <v>31.16</v>
      </c>
      <c r="AC81" s="90">
        <v>131.04</v>
      </c>
      <c r="AD81" s="90">
        <v>343.36</v>
      </c>
      <c r="AE81" s="381">
        <f t="shared" si="2"/>
        <v>8.3649508582172594</v>
      </c>
      <c r="AF81" s="105"/>
      <c r="AG81" s="381"/>
      <c r="AH81" s="381"/>
      <c r="AI81" s="381"/>
      <c r="AJ81" s="381"/>
      <c r="AK81" s="381"/>
      <c r="AL81" s="381"/>
      <c r="AM81" s="381"/>
    </row>
    <row r="82" spans="1:39" x14ac:dyDescent="0.35">
      <c r="A82" s="89" t="s">
        <v>557</v>
      </c>
      <c r="B82" s="89" t="s">
        <v>391</v>
      </c>
      <c r="C82" s="89" t="s">
        <v>392</v>
      </c>
      <c r="D82" s="89" t="s">
        <v>393</v>
      </c>
      <c r="E82" s="89" t="s">
        <v>487</v>
      </c>
      <c r="F82" s="89" t="s">
        <v>465</v>
      </c>
      <c r="G82" s="89" t="s">
        <v>465</v>
      </c>
      <c r="H82" s="89" t="s">
        <v>465</v>
      </c>
      <c r="I82" s="89" t="s">
        <v>465</v>
      </c>
      <c r="J82" s="89" t="s">
        <v>465</v>
      </c>
      <c r="K82" s="89" t="s">
        <v>466</v>
      </c>
      <c r="L82" s="89" t="s">
        <v>394</v>
      </c>
      <c r="M82" s="89" t="s">
        <v>395</v>
      </c>
      <c r="N82" s="89">
        <v>15</v>
      </c>
      <c r="O82" s="91">
        <v>43.21</v>
      </c>
      <c r="P82" s="89" t="s">
        <v>396</v>
      </c>
      <c r="Q82" s="89">
        <v>2</v>
      </c>
      <c r="R82" s="89" t="s">
        <v>544</v>
      </c>
      <c r="S82" s="89">
        <v>7</v>
      </c>
      <c r="T82" s="90">
        <v>0</v>
      </c>
      <c r="U82" s="90">
        <v>18.03</v>
      </c>
      <c r="V82" s="90">
        <v>15.32</v>
      </c>
      <c r="W82" s="90">
        <v>0.28999999999999998</v>
      </c>
      <c r="X82" s="90">
        <v>0</v>
      </c>
      <c r="Y82" s="90">
        <v>33.64</v>
      </c>
      <c r="Z82" s="90">
        <v>0</v>
      </c>
      <c r="AA82" s="90">
        <v>0</v>
      </c>
      <c r="AB82" s="90">
        <v>33.64</v>
      </c>
      <c r="AC82" s="90">
        <v>136.97999999999999</v>
      </c>
      <c r="AD82" s="90">
        <v>382.28</v>
      </c>
      <c r="AE82" s="381">
        <f t="shared" si="2"/>
        <v>8.1053933200552635</v>
      </c>
      <c r="AF82" s="105"/>
      <c r="AG82" s="381"/>
      <c r="AH82" s="381"/>
      <c r="AI82" s="381"/>
      <c r="AJ82" s="381"/>
      <c r="AK82" s="381"/>
      <c r="AL82" s="381"/>
      <c r="AM82" s="381"/>
    </row>
    <row r="83" spans="1:39" x14ac:dyDescent="0.35">
      <c r="A83" s="89" t="s">
        <v>496</v>
      </c>
      <c r="B83" s="89" t="s">
        <v>558</v>
      </c>
      <c r="C83" s="89" t="s">
        <v>462</v>
      </c>
      <c r="D83" s="89" t="s">
        <v>463</v>
      </c>
      <c r="E83" s="89" t="s">
        <v>473</v>
      </c>
      <c r="F83" s="89" t="s">
        <v>465</v>
      </c>
      <c r="G83" s="89" t="s">
        <v>465</v>
      </c>
      <c r="H83" s="89" t="s">
        <v>465</v>
      </c>
      <c r="I83" s="89" t="s">
        <v>465</v>
      </c>
      <c r="J83" s="89" t="s">
        <v>465</v>
      </c>
      <c r="K83" s="89" t="s">
        <v>476</v>
      </c>
      <c r="L83" s="89" t="s">
        <v>394</v>
      </c>
      <c r="M83" s="89" t="s">
        <v>395</v>
      </c>
      <c r="N83" s="89">
        <v>1</v>
      </c>
      <c r="O83" s="91">
        <v>2.37</v>
      </c>
      <c r="P83" s="89" t="s">
        <v>548</v>
      </c>
      <c r="Q83" s="89">
        <v>3</v>
      </c>
      <c r="R83" s="89" t="s">
        <v>559</v>
      </c>
      <c r="S83" s="89">
        <v>3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/>
      <c r="AD83" s="90"/>
      <c r="AE83" s="381" t="str">
        <f t="shared" si="2"/>
        <v>-</v>
      </c>
      <c r="AF83" s="105"/>
      <c r="AG83" s="381"/>
      <c r="AH83" s="381"/>
      <c r="AI83" s="381"/>
      <c r="AJ83" s="381"/>
      <c r="AK83" s="381"/>
      <c r="AL83" s="381"/>
      <c r="AM83" s="381"/>
    </row>
    <row r="84" spans="1:39" x14ac:dyDescent="0.35">
      <c r="A84" s="89" t="s">
        <v>499</v>
      </c>
      <c r="B84" s="89" t="s">
        <v>558</v>
      </c>
      <c r="C84" s="89" t="s">
        <v>462</v>
      </c>
      <c r="D84" s="89" t="s">
        <v>463</v>
      </c>
      <c r="E84" s="89" t="s">
        <v>500</v>
      </c>
      <c r="F84" s="89" t="s">
        <v>465</v>
      </c>
      <c r="G84" s="89" t="s">
        <v>465</v>
      </c>
      <c r="H84" s="89" t="s">
        <v>465</v>
      </c>
      <c r="I84" s="89" t="s">
        <v>465</v>
      </c>
      <c r="J84" s="89" t="s">
        <v>465</v>
      </c>
      <c r="K84" s="89" t="s">
        <v>476</v>
      </c>
      <c r="L84" s="89" t="s">
        <v>394</v>
      </c>
      <c r="M84" s="89" t="s">
        <v>395</v>
      </c>
      <c r="N84" s="89">
        <v>1</v>
      </c>
      <c r="O84" s="91">
        <v>31.89</v>
      </c>
      <c r="P84" s="89" t="s">
        <v>548</v>
      </c>
      <c r="Q84" s="89">
        <v>3</v>
      </c>
      <c r="R84" s="89" t="s">
        <v>559</v>
      </c>
      <c r="S84" s="89">
        <v>3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/>
      <c r="AD84" s="90"/>
      <c r="AE84" s="381" t="str">
        <f t="shared" si="2"/>
        <v>-</v>
      </c>
      <c r="AF84" s="105"/>
      <c r="AG84" s="381"/>
      <c r="AH84" s="381"/>
      <c r="AI84" s="381"/>
      <c r="AJ84" s="381"/>
      <c r="AK84" s="381"/>
      <c r="AL84" s="381"/>
      <c r="AM84" s="381"/>
    </row>
    <row r="85" spans="1:39" x14ac:dyDescent="0.35">
      <c r="A85" s="89" t="s">
        <v>502</v>
      </c>
      <c r="B85" s="89" t="s">
        <v>558</v>
      </c>
      <c r="C85" s="89" t="s">
        <v>462</v>
      </c>
      <c r="D85" s="89" t="s">
        <v>463</v>
      </c>
      <c r="E85" s="89" t="s">
        <v>487</v>
      </c>
      <c r="F85" s="89" t="s">
        <v>465</v>
      </c>
      <c r="G85" s="89" t="s">
        <v>465</v>
      </c>
      <c r="H85" s="89" t="s">
        <v>465</v>
      </c>
      <c r="I85" s="89" t="s">
        <v>465</v>
      </c>
      <c r="J85" s="89" t="s">
        <v>465</v>
      </c>
      <c r="K85" s="89" t="s">
        <v>476</v>
      </c>
      <c r="L85" s="89" t="s">
        <v>394</v>
      </c>
      <c r="M85" s="89" t="s">
        <v>395</v>
      </c>
      <c r="N85" s="89">
        <v>1</v>
      </c>
      <c r="O85" s="91">
        <v>50.29</v>
      </c>
      <c r="P85" s="89" t="s">
        <v>548</v>
      </c>
      <c r="Q85" s="89">
        <v>3</v>
      </c>
      <c r="R85" s="89" t="s">
        <v>559</v>
      </c>
      <c r="S85" s="89">
        <v>3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/>
      <c r="AD85" s="90"/>
      <c r="AE85" s="381" t="str">
        <f t="shared" si="2"/>
        <v>-</v>
      </c>
      <c r="AF85" s="105"/>
      <c r="AG85" s="381"/>
      <c r="AH85" s="381"/>
      <c r="AI85" s="381"/>
      <c r="AJ85" s="381"/>
      <c r="AK85" s="381"/>
      <c r="AL85" s="381"/>
      <c r="AM85" s="381"/>
    </row>
    <row r="86" spans="1:39" x14ac:dyDescent="0.35">
      <c r="A86" s="89" t="s">
        <v>504</v>
      </c>
      <c r="B86" s="89" t="s">
        <v>558</v>
      </c>
      <c r="C86" s="89" t="s">
        <v>462</v>
      </c>
      <c r="D86" s="89" t="s">
        <v>463</v>
      </c>
      <c r="E86" s="89" t="s">
        <v>505</v>
      </c>
      <c r="F86" s="89" t="s">
        <v>465</v>
      </c>
      <c r="G86" s="89" t="s">
        <v>465</v>
      </c>
      <c r="H86" s="89" t="s">
        <v>465</v>
      </c>
      <c r="I86" s="89" t="s">
        <v>465</v>
      </c>
      <c r="J86" s="89" t="s">
        <v>465</v>
      </c>
      <c r="K86" s="89" t="s">
        <v>476</v>
      </c>
      <c r="L86" s="89" t="s">
        <v>394</v>
      </c>
      <c r="M86" s="89" t="s">
        <v>395</v>
      </c>
      <c r="N86" s="89">
        <v>1</v>
      </c>
      <c r="O86" s="91">
        <v>3.56</v>
      </c>
      <c r="P86" s="89" t="s">
        <v>548</v>
      </c>
      <c r="Q86" s="89">
        <v>3</v>
      </c>
      <c r="R86" s="89" t="s">
        <v>559</v>
      </c>
      <c r="S86" s="89">
        <v>3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/>
      <c r="AD86" s="90"/>
      <c r="AE86" s="381" t="str">
        <f t="shared" si="2"/>
        <v>-</v>
      </c>
      <c r="AF86" s="105"/>
      <c r="AG86" s="381"/>
      <c r="AH86" s="381"/>
      <c r="AI86" s="381"/>
      <c r="AJ86" s="381"/>
      <c r="AK86" s="381"/>
      <c r="AL86" s="381"/>
      <c r="AM86" s="381"/>
    </row>
    <row r="87" spans="1:39" x14ac:dyDescent="0.35">
      <c r="A87" s="89" t="s">
        <v>507</v>
      </c>
      <c r="B87" s="89" t="s">
        <v>558</v>
      </c>
      <c r="C87" s="89" t="s">
        <v>462</v>
      </c>
      <c r="D87" s="89" t="s">
        <v>463</v>
      </c>
      <c r="E87" s="89" t="s">
        <v>475</v>
      </c>
      <c r="F87" s="89" t="s">
        <v>465</v>
      </c>
      <c r="G87" s="89" t="s">
        <v>465</v>
      </c>
      <c r="H87" s="89" t="s">
        <v>465</v>
      </c>
      <c r="I87" s="89" t="s">
        <v>465</v>
      </c>
      <c r="J87" s="89" t="s">
        <v>465</v>
      </c>
      <c r="K87" s="89" t="s">
        <v>476</v>
      </c>
      <c r="L87" s="89" t="s">
        <v>394</v>
      </c>
      <c r="M87" s="89" t="s">
        <v>395</v>
      </c>
      <c r="N87" s="89">
        <v>1</v>
      </c>
      <c r="O87" s="91">
        <v>8.2100000000000009</v>
      </c>
      <c r="P87" s="89" t="s">
        <v>548</v>
      </c>
      <c r="Q87" s="89">
        <v>3</v>
      </c>
      <c r="R87" s="89" t="s">
        <v>559</v>
      </c>
      <c r="S87" s="89">
        <v>3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/>
      <c r="AD87" s="90"/>
      <c r="AE87" s="381" t="str">
        <f t="shared" si="2"/>
        <v>-</v>
      </c>
      <c r="AF87" s="105"/>
      <c r="AG87" s="381"/>
      <c r="AH87" s="381"/>
      <c r="AI87" s="381"/>
      <c r="AJ87" s="381"/>
      <c r="AK87" s="381"/>
      <c r="AL87" s="381"/>
      <c r="AM87" s="381"/>
    </row>
    <row r="88" spans="1:39" x14ac:dyDescent="0.35">
      <c r="A88" s="89" t="s">
        <v>509</v>
      </c>
      <c r="B88" s="89" t="s">
        <v>558</v>
      </c>
      <c r="C88" s="89" t="s">
        <v>462</v>
      </c>
      <c r="D88" s="89" t="s">
        <v>463</v>
      </c>
      <c r="E88" s="89" t="s">
        <v>475</v>
      </c>
      <c r="F88" s="89" t="s">
        <v>465</v>
      </c>
      <c r="G88" s="89" t="s">
        <v>465</v>
      </c>
      <c r="H88" s="89" t="s">
        <v>465</v>
      </c>
      <c r="I88" s="89" t="s">
        <v>465</v>
      </c>
      <c r="J88" s="89" t="s">
        <v>465</v>
      </c>
      <c r="K88" s="89" t="s">
        <v>476</v>
      </c>
      <c r="L88" s="89" t="s">
        <v>394</v>
      </c>
      <c r="M88" s="89" t="s">
        <v>395</v>
      </c>
      <c r="N88" s="89">
        <v>1</v>
      </c>
      <c r="O88" s="91">
        <v>7.95</v>
      </c>
      <c r="P88" s="89" t="s">
        <v>548</v>
      </c>
      <c r="Q88" s="89">
        <v>3</v>
      </c>
      <c r="R88" s="89" t="s">
        <v>559</v>
      </c>
      <c r="S88" s="89">
        <v>3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0</v>
      </c>
      <c r="AB88" s="90">
        <v>0</v>
      </c>
      <c r="AC88" s="90"/>
      <c r="AD88" s="90"/>
      <c r="AE88" s="381" t="str">
        <f t="shared" si="2"/>
        <v>-</v>
      </c>
      <c r="AF88" s="105"/>
      <c r="AG88" s="381"/>
      <c r="AH88" s="381"/>
      <c r="AI88" s="381"/>
      <c r="AJ88" s="381"/>
      <c r="AK88" s="381"/>
      <c r="AL88" s="381"/>
      <c r="AM88" s="381"/>
    </row>
    <row r="89" spans="1:39" x14ac:dyDescent="0.35">
      <c r="A89" s="89" t="s">
        <v>510</v>
      </c>
      <c r="B89" s="89" t="s">
        <v>558</v>
      </c>
      <c r="C89" s="89" t="s">
        <v>462</v>
      </c>
      <c r="D89" s="89" t="s">
        <v>463</v>
      </c>
      <c r="E89" s="89" t="s">
        <v>464</v>
      </c>
      <c r="F89" s="89" t="s">
        <v>465</v>
      </c>
      <c r="G89" s="89" t="s">
        <v>465</v>
      </c>
      <c r="H89" s="89" t="s">
        <v>465</v>
      </c>
      <c r="I89" s="89" t="s">
        <v>465</v>
      </c>
      <c r="J89" s="89" t="s">
        <v>465</v>
      </c>
      <c r="K89" s="89" t="s">
        <v>476</v>
      </c>
      <c r="L89" s="89" t="s">
        <v>394</v>
      </c>
      <c r="M89" s="89" t="s">
        <v>395</v>
      </c>
      <c r="N89" s="89">
        <v>1</v>
      </c>
      <c r="O89" s="91">
        <v>13.07</v>
      </c>
      <c r="P89" s="89" t="s">
        <v>548</v>
      </c>
      <c r="Q89" s="89">
        <v>3</v>
      </c>
      <c r="R89" s="89" t="s">
        <v>559</v>
      </c>
      <c r="S89" s="89">
        <v>3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>
        <v>0</v>
      </c>
      <c r="AC89" s="90"/>
      <c r="AD89" s="90"/>
      <c r="AE89" s="381" t="str">
        <f t="shared" si="2"/>
        <v>-</v>
      </c>
      <c r="AF89" s="105"/>
      <c r="AG89" s="381"/>
      <c r="AH89" s="381"/>
      <c r="AI89" s="381"/>
      <c r="AJ89" s="381"/>
      <c r="AK89" s="381"/>
      <c r="AL89" s="381"/>
      <c r="AM89" s="381"/>
    </row>
    <row r="90" spans="1:39" x14ac:dyDescent="0.35">
      <c r="A90" s="89" t="s">
        <v>512</v>
      </c>
      <c r="B90" s="89" t="s">
        <v>558</v>
      </c>
      <c r="C90" s="89" t="s">
        <v>462</v>
      </c>
      <c r="D90" s="89" t="s">
        <v>463</v>
      </c>
      <c r="E90" s="89" t="s">
        <v>513</v>
      </c>
      <c r="F90" s="89" t="s">
        <v>465</v>
      </c>
      <c r="G90" s="89" t="s">
        <v>465</v>
      </c>
      <c r="H90" s="89" t="s">
        <v>465</v>
      </c>
      <c r="I90" s="89" t="s">
        <v>465</v>
      </c>
      <c r="J90" s="89" t="s">
        <v>465</v>
      </c>
      <c r="K90" s="89" t="s">
        <v>476</v>
      </c>
      <c r="L90" s="89" t="s">
        <v>394</v>
      </c>
      <c r="M90" s="89" t="s">
        <v>395</v>
      </c>
      <c r="N90" s="89">
        <v>1</v>
      </c>
      <c r="O90" s="91">
        <v>16.89</v>
      </c>
      <c r="P90" s="89" t="s">
        <v>548</v>
      </c>
      <c r="Q90" s="89">
        <v>3</v>
      </c>
      <c r="R90" s="89" t="s">
        <v>559</v>
      </c>
      <c r="S90" s="89">
        <v>3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0</v>
      </c>
      <c r="AB90" s="90">
        <v>0</v>
      </c>
      <c r="AC90" s="90"/>
      <c r="AD90" s="90"/>
      <c r="AE90" s="381" t="str">
        <f t="shared" si="2"/>
        <v>-</v>
      </c>
      <c r="AF90" s="105"/>
      <c r="AG90" s="381"/>
      <c r="AH90" s="381"/>
      <c r="AI90" s="381"/>
      <c r="AJ90" s="381"/>
      <c r="AK90" s="381"/>
      <c r="AL90" s="381"/>
      <c r="AM90" s="381"/>
    </row>
    <row r="91" spans="1:39" x14ac:dyDescent="0.35">
      <c r="A91" s="89" t="s">
        <v>517</v>
      </c>
      <c r="B91" s="89" t="s">
        <v>558</v>
      </c>
      <c r="C91" s="89" t="s">
        <v>462</v>
      </c>
      <c r="D91" s="89" t="s">
        <v>463</v>
      </c>
      <c r="E91" s="89" t="s">
        <v>519</v>
      </c>
      <c r="F91" s="89" t="s">
        <v>465</v>
      </c>
      <c r="G91" s="89" t="s">
        <v>465</v>
      </c>
      <c r="H91" s="89" t="s">
        <v>465</v>
      </c>
      <c r="I91" s="89" t="s">
        <v>465</v>
      </c>
      <c r="J91" s="89" t="s">
        <v>465</v>
      </c>
      <c r="K91" s="89" t="s">
        <v>476</v>
      </c>
      <c r="L91" s="89" t="s">
        <v>394</v>
      </c>
      <c r="M91" s="89" t="s">
        <v>395</v>
      </c>
      <c r="N91" s="89">
        <v>1</v>
      </c>
      <c r="O91" s="91">
        <v>1.39</v>
      </c>
      <c r="P91" s="89" t="s">
        <v>548</v>
      </c>
      <c r="Q91" s="89">
        <v>3</v>
      </c>
      <c r="R91" s="89" t="s">
        <v>559</v>
      </c>
      <c r="S91" s="89">
        <v>3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0</v>
      </c>
      <c r="AB91" s="90">
        <v>0</v>
      </c>
      <c r="AC91" s="90"/>
      <c r="AD91" s="90"/>
      <c r="AE91" s="381" t="str">
        <f t="shared" si="2"/>
        <v>-</v>
      </c>
      <c r="AF91" s="105"/>
      <c r="AG91" s="381"/>
      <c r="AH91" s="381"/>
      <c r="AI91" s="381"/>
      <c r="AJ91" s="381"/>
      <c r="AK91" s="381"/>
      <c r="AL91" s="381"/>
      <c r="AM91" s="381"/>
    </row>
    <row r="92" spans="1:39" x14ac:dyDescent="0.35">
      <c r="A92" s="89" t="s">
        <v>520</v>
      </c>
      <c r="B92" s="89" t="s">
        <v>558</v>
      </c>
      <c r="C92" s="89" t="s">
        <v>462</v>
      </c>
      <c r="D92" s="89" t="s">
        <v>463</v>
      </c>
      <c r="E92" s="89" t="s">
        <v>521</v>
      </c>
      <c r="F92" s="89" t="s">
        <v>465</v>
      </c>
      <c r="G92" s="89" t="s">
        <v>465</v>
      </c>
      <c r="H92" s="89" t="s">
        <v>465</v>
      </c>
      <c r="I92" s="89" t="s">
        <v>465</v>
      </c>
      <c r="J92" s="89" t="s">
        <v>465</v>
      </c>
      <c r="K92" s="89" t="s">
        <v>476</v>
      </c>
      <c r="L92" s="89" t="s">
        <v>394</v>
      </c>
      <c r="M92" s="89" t="s">
        <v>395</v>
      </c>
      <c r="N92" s="89">
        <v>1</v>
      </c>
      <c r="O92" s="91">
        <v>16.98</v>
      </c>
      <c r="P92" s="89" t="s">
        <v>548</v>
      </c>
      <c r="Q92" s="89">
        <v>3</v>
      </c>
      <c r="R92" s="89" t="s">
        <v>559</v>
      </c>
      <c r="S92" s="89">
        <v>3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0</v>
      </c>
      <c r="AB92" s="90">
        <v>0</v>
      </c>
      <c r="AC92" s="90"/>
      <c r="AD92" s="90"/>
      <c r="AE92" s="381" t="str">
        <f t="shared" si="2"/>
        <v>-</v>
      </c>
      <c r="AF92" s="105"/>
      <c r="AG92" s="381"/>
      <c r="AH92" s="381"/>
      <c r="AI92" s="381"/>
      <c r="AJ92" s="381"/>
      <c r="AK92" s="381"/>
      <c r="AL92" s="381"/>
      <c r="AM92" s="381"/>
    </row>
    <row r="93" spans="1:39" x14ac:dyDescent="0.35">
      <c r="A93" s="89" t="s">
        <v>522</v>
      </c>
      <c r="B93" s="89" t="s">
        <v>558</v>
      </c>
      <c r="C93" s="89" t="s">
        <v>462</v>
      </c>
      <c r="D93" s="89" t="s">
        <v>463</v>
      </c>
      <c r="E93" s="89" t="s">
        <v>475</v>
      </c>
      <c r="F93" s="89" t="s">
        <v>465</v>
      </c>
      <c r="G93" s="89" t="s">
        <v>465</v>
      </c>
      <c r="H93" s="89" t="s">
        <v>465</v>
      </c>
      <c r="I93" s="89" t="s">
        <v>465</v>
      </c>
      <c r="J93" s="89" t="s">
        <v>465</v>
      </c>
      <c r="K93" s="89" t="s">
        <v>466</v>
      </c>
      <c r="L93" s="89" t="s">
        <v>394</v>
      </c>
      <c r="M93" s="89" t="s">
        <v>395</v>
      </c>
      <c r="N93" s="89">
        <v>1</v>
      </c>
      <c r="O93" s="91">
        <v>26.86</v>
      </c>
      <c r="P93" s="89" t="s">
        <v>548</v>
      </c>
      <c r="Q93" s="89">
        <v>3</v>
      </c>
      <c r="R93" s="89" t="s">
        <v>559</v>
      </c>
      <c r="S93" s="89">
        <v>3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0</v>
      </c>
      <c r="AB93" s="90">
        <v>0</v>
      </c>
      <c r="AC93" s="90"/>
      <c r="AD93" s="90"/>
      <c r="AE93" s="381" t="str">
        <f t="shared" si="2"/>
        <v>-</v>
      </c>
      <c r="AF93" s="105"/>
      <c r="AG93" s="381"/>
      <c r="AH93" s="381"/>
      <c r="AI93" s="381"/>
      <c r="AJ93" s="381"/>
      <c r="AK93" s="381"/>
      <c r="AL93" s="381"/>
      <c r="AM93" s="381"/>
    </row>
    <row r="94" spans="1:39" x14ac:dyDescent="0.35">
      <c r="A94" s="89" t="s">
        <v>523</v>
      </c>
      <c r="B94" s="89" t="s">
        <v>558</v>
      </c>
      <c r="C94" s="89" t="s">
        <v>462</v>
      </c>
      <c r="D94" s="89" t="s">
        <v>463</v>
      </c>
      <c r="E94" s="89" t="s">
        <v>524</v>
      </c>
      <c r="F94" s="89" t="s">
        <v>465</v>
      </c>
      <c r="G94" s="89" t="s">
        <v>465</v>
      </c>
      <c r="H94" s="89" t="s">
        <v>465</v>
      </c>
      <c r="I94" s="89" t="s">
        <v>465</v>
      </c>
      <c r="J94" s="89" t="s">
        <v>465</v>
      </c>
      <c r="K94" s="89" t="s">
        <v>466</v>
      </c>
      <c r="L94" s="89" t="s">
        <v>394</v>
      </c>
      <c r="M94" s="89" t="s">
        <v>395</v>
      </c>
      <c r="N94" s="89">
        <v>1</v>
      </c>
      <c r="O94" s="91">
        <v>1.61</v>
      </c>
      <c r="P94" s="89" t="s">
        <v>548</v>
      </c>
      <c r="Q94" s="89">
        <v>3</v>
      </c>
      <c r="R94" s="89" t="s">
        <v>559</v>
      </c>
      <c r="S94" s="89">
        <v>3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/>
      <c r="AD94" s="90"/>
      <c r="AE94" s="381" t="str">
        <f t="shared" si="2"/>
        <v>-</v>
      </c>
      <c r="AF94" s="105"/>
      <c r="AG94" s="381"/>
      <c r="AH94" s="381"/>
      <c r="AI94" s="381"/>
      <c r="AJ94" s="381"/>
      <c r="AK94" s="381"/>
      <c r="AL94" s="381"/>
      <c r="AM94" s="381"/>
    </row>
    <row r="95" spans="1:39" x14ac:dyDescent="0.35">
      <c r="A95" s="89" t="s">
        <v>525</v>
      </c>
      <c r="B95" s="89" t="s">
        <v>558</v>
      </c>
      <c r="C95" s="89" t="s">
        <v>462</v>
      </c>
      <c r="D95" s="89" t="s">
        <v>463</v>
      </c>
      <c r="E95" s="89" t="s">
        <v>526</v>
      </c>
      <c r="F95" s="89" t="s">
        <v>465</v>
      </c>
      <c r="G95" s="89" t="s">
        <v>465</v>
      </c>
      <c r="H95" s="89" t="s">
        <v>465</v>
      </c>
      <c r="I95" s="89" t="s">
        <v>465</v>
      </c>
      <c r="J95" s="89" t="s">
        <v>465</v>
      </c>
      <c r="K95" s="89" t="s">
        <v>466</v>
      </c>
      <c r="L95" s="89" t="s">
        <v>394</v>
      </c>
      <c r="M95" s="89" t="s">
        <v>395</v>
      </c>
      <c r="N95" s="89">
        <v>1</v>
      </c>
      <c r="O95" s="91">
        <v>0.83</v>
      </c>
      <c r="P95" s="89" t="s">
        <v>548</v>
      </c>
      <c r="Q95" s="89">
        <v>3</v>
      </c>
      <c r="R95" s="89" t="s">
        <v>559</v>
      </c>
      <c r="S95" s="89">
        <v>3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/>
      <c r="AD95" s="90"/>
      <c r="AE95" s="381" t="str">
        <f t="shared" si="2"/>
        <v>-</v>
      </c>
      <c r="AF95" s="105"/>
      <c r="AG95" s="381"/>
      <c r="AH95" s="381"/>
      <c r="AI95" s="381"/>
      <c r="AJ95" s="381"/>
      <c r="AK95" s="381"/>
      <c r="AL95" s="381"/>
      <c r="AM95" s="381"/>
    </row>
    <row r="96" spans="1:39" x14ac:dyDescent="0.35">
      <c r="A96" s="89" t="s">
        <v>527</v>
      </c>
      <c r="B96" s="89" t="s">
        <v>560</v>
      </c>
      <c r="C96" s="89" t="s">
        <v>462</v>
      </c>
      <c r="D96" s="89" t="s">
        <v>463</v>
      </c>
      <c r="E96" s="89" t="s">
        <v>529</v>
      </c>
      <c r="F96" s="89" t="s">
        <v>465</v>
      </c>
      <c r="G96" s="89" t="s">
        <v>465</v>
      </c>
      <c r="H96" s="89" t="s">
        <v>465</v>
      </c>
      <c r="I96" s="89" t="s">
        <v>465</v>
      </c>
      <c r="J96" s="89" t="s">
        <v>465</v>
      </c>
      <c r="K96" s="89" t="s">
        <v>466</v>
      </c>
      <c r="L96" s="89" t="s">
        <v>394</v>
      </c>
      <c r="M96" s="89" t="s">
        <v>395</v>
      </c>
      <c r="N96" s="89">
        <v>1</v>
      </c>
      <c r="O96" s="91">
        <v>4.3499999999999996</v>
      </c>
      <c r="P96" s="89" t="s">
        <v>548</v>
      </c>
      <c r="Q96" s="89">
        <v>3</v>
      </c>
      <c r="R96" s="89" t="s">
        <v>559</v>
      </c>
      <c r="S96" s="89">
        <v>3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/>
      <c r="AD96" s="90"/>
      <c r="AE96" s="381" t="str">
        <f t="shared" si="2"/>
        <v>-</v>
      </c>
      <c r="AF96" s="105"/>
      <c r="AG96" s="381"/>
      <c r="AH96" s="381"/>
      <c r="AI96" s="381"/>
      <c r="AJ96" s="381"/>
      <c r="AK96" s="381"/>
      <c r="AL96" s="381"/>
      <c r="AM96" s="381"/>
    </row>
    <row r="97" spans="1:39" x14ac:dyDescent="0.35">
      <c r="A97" s="89" t="s">
        <v>530</v>
      </c>
      <c r="B97" s="89" t="s">
        <v>560</v>
      </c>
      <c r="C97" s="89" t="s">
        <v>462</v>
      </c>
      <c r="D97" s="89" t="s">
        <v>463</v>
      </c>
      <c r="E97" s="89" t="s">
        <v>471</v>
      </c>
      <c r="F97" s="89" t="s">
        <v>465</v>
      </c>
      <c r="G97" s="89" t="s">
        <v>465</v>
      </c>
      <c r="H97" s="89" t="s">
        <v>465</v>
      </c>
      <c r="I97" s="89" t="s">
        <v>465</v>
      </c>
      <c r="J97" s="89" t="s">
        <v>465</v>
      </c>
      <c r="K97" s="89" t="s">
        <v>466</v>
      </c>
      <c r="L97" s="89" t="s">
        <v>394</v>
      </c>
      <c r="M97" s="89" t="s">
        <v>395</v>
      </c>
      <c r="N97" s="89">
        <v>1</v>
      </c>
      <c r="O97" s="91">
        <v>5.14</v>
      </c>
      <c r="P97" s="89" t="s">
        <v>548</v>
      </c>
      <c r="Q97" s="89">
        <v>3</v>
      </c>
      <c r="R97" s="89" t="s">
        <v>559</v>
      </c>
      <c r="S97" s="89">
        <v>3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/>
      <c r="AD97" s="90"/>
      <c r="AE97" s="381" t="str">
        <f t="shared" si="2"/>
        <v>-</v>
      </c>
      <c r="AF97" s="105"/>
      <c r="AG97" s="381"/>
      <c r="AH97" s="381"/>
      <c r="AI97" s="381"/>
      <c r="AJ97" s="381"/>
      <c r="AK97" s="381"/>
      <c r="AL97" s="381"/>
      <c r="AM97" s="381"/>
    </row>
    <row r="98" spans="1:39" x14ac:dyDescent="0.35">
      <c r="A98" s="89" t="s">
        <v>531</v>
      </c>
      <c r="B98" s="89" t="s">
        <v>558</v>
      </c>
      <c r="C98" s="89" t="s">
        <v>462</v>
      </c>
      <c r="D98" s="89" t="s">
        <v>463</v>
      </c>
      <c r="E98" s="89" t="s">
        <v>475</v>
      </c>
      <c r="F98" s="89" t="s">
        <v>465</v>
      </c>
      <c r="G98" s="89" t="s">
        <v>465</v>
      </c>
      <c r="H98" s="89" t="s">
        <v>465</v>
      </c>
      <c r="I98" s="89" t="s">
        <v>465</v>
      </c>
      <c r="J98" s="89" t="s">
        <v>465</v>
      </c>
      <c r="K98" s="89" t="s">
        <v>466</v>
      </c>
      <c r="L98" s="89" t="s">
        <v>394</v>
      </c>
      <c r="M98" s="89" t="s">
        <v>395</v>
      </c>
      <c r="N98" s="89">
        <v>1</v>
      </c>
      <c r="O98" s="91">
        <v>10.199999999999999</v>
      </c>
      <c r="P98" s="89" t="s">
        <v>548</v>
      </c>
      <c r="Q98" s="89">
        <v>3</v>
      </c>
      <c r="R98" s="89" t="s">
        <v>559</v>
      </c>
      <c r="S98" s="89">
        <v>3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/>
      <c r="AD98" s="90"/>
      <c r="AE98" s="381" t="str">
        <f t="shared" si="2"/>
        <v>-</v>
      </c>
      <c r="AF98" s="105"/>
      <c r="AG98" s="381"/>
      <c r="AH98" s="381"/>
      <c r="AI98" s="381"/>
      <c r="AJ98" s="381"/>
      <c r="AK98" s="381"/>
      <c r="AL98" s="381"/>
      <c r="AM98" s="381"/>
    </row>
    <row r="99" spans="1:39" x14ac:dyDescent="0.35">
      <c r="A99" s="89" t="s">
        <v>533</v>
      </c>
      <c r="B99" s="89" t="s">
        <v>547</v>
      </c>
      <c r="C99" s="89" t="s">
        <v>462</v>
      </c>
      <c r="D99" s="89" t="s">
        <v>463</v>
      </c>
      <c r="E99" s="89" t="s">
        <v>535</v>
      </c>
      <c r="F99" s="89" t="s">
        <v>465</v>
      </c>
      <c r="G99" s="89" t="s">
        <v>465</v>
      </c>
      <c r="H99" s="89" t="s">
        <v>465</v>
      </c>
      <c r="I99" s="89" t="s">
        <v>465</v>
      </c>
      <c r="J99" s="89" t="s">
        <v>465</v>
      </c>
      <c r="K99" s="89" t="s">
        <v>466</v>
      </c>
      <c r="L99" s="89" t="s">
        <v>394</v>
      </c>
      <c r="M99" s="89" t="s">
        <v>395</v>
      </c>
      <c r="N99" s="89">
        <v>1</v>
      </c>
      <c r="O99" s="91">
        <v>34.909999999999997</v>
      </c>
      <c r="P99" s="89" t="s">
        <v>548</v>
      </c>
      <c r="Q99" s="89">
        <v>3</v>
      </c>
      <c r="R99" s="89" t="s">
        <v>559</v>
      </c>
      <c r="S99" s="89">
        <v>3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/>
      <c r="AD99" s="90"/>
      <c r="AE99" s="381" t="str">
        <f t="shared" si="2"/>
        <v>-</v>
      </c>
      <c r="AF99" s="105"/>
      <c r="AG99" s="381"/>
      <c r="AH99" s="381"/>
      <c r="AI99" s="381"/>
      <c r="AJ99" s="381"/>
      <c r="AK99" s="381"/>
      <c r="AL99" s="381"/>
      <c r="AM99" s="381"/>
    </row>
    <row r="100" spans="1:39" x14ac:dyDescent="0.35">
      <c r="A100" s="89" t="s">
        <v>537</v>
      </c>
      <c r="B100" s="89" t="s">
        <v>547</v>
      </c>
      <c r="C100" s="89" t="s">
        <v>462</v>
      </c>
      <c r="D100" s="89" t="s">
        <v>463</v>
      </c>
      <c r="E100" s="89" t="s">
        <v>535</v>
      </c>
      <c r="F100" s="89" t="s">
        <v>465</v>
      </c>
      <c r="G100" s="89" t="s">
        <v>465</v>
      </c>
      <c r="H100" s="89" t="s">
        <v>465</v>
      </c>
      <c r="I100" s="89" t="s">
        <v>465</v>
      </c>
      <c r="J100" s="89" t="s">
        <v>465</v>
      </c>
      <c r="K100" s="89" t="s">
        <v>466</v>
      </c>
      <c r="L100" s="89" t="s">
        <v>394</v>
      </c>
      <c r="M100" s="89" t="s">
        <v>395</v>
      </c>
      <c r="N100" s="89">
        <v>1</v>
      </c>
      <c r="O100" s="91">
        <v>32.53</v>
      </c>
      <c r="P100" s="89" t="s">
        <v>548</v>
      </c>
      <c r="Q100" s="89">
        <v>3</v>
      </c>
      <c r="R100" s="89" t="s">
        <v>559</v>
      </c>
      <c r="S100" s="89">
        <v>3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/>
      <c r="AD100" s="90"/>
      <c r="AE100" s="381" t="str">
        <f t="shared" si="2"/>
        <v>-</v>
      </c>
      <c r="AF100" s="105"/>
      <c r="AG100" s="381"/>
      <c r="AH100" s="381"/>
      <c r="AI100" s="381"/>
      <c r="AJ100" s="381"/>
      <c r="AK100" s="381"/>
      <c r="AL100" s="381"/>
      <c r="AM100" s="381"/>
    </row>
    <row r="101" spans="1:39" x14ac:dyDescent="0.35">
      <c r="A101" s="89" t="s">
        <v>538</v>
      </c>
      <c r="B101" s="89" t="s">
        <v>547</v>
      </c>
      <c r="C101" s="89" t="s">
        <v>462</v>
      </c>
      <c r="D101" s="89" t="s">
        <v>463</v>
      </c>
      <c r="E101" s="89" t="s">
        <v>539</v>
      </c>
      <c r="F101" s="89" t="s">
        <v>465</v>
      </c>
      <c r="G101" s="89" t="s">
        <v>465</v>
      </c>
      <c r="H101" s="89" t="s">
        <v>465</v>
      </c>
      <c r="I101" s="89" t="s">
        <v>465</v>
      </c>
      <c r="J101" s="89" t="s">
        <v>465</v>
      </c>
      <c r="K101" s="89" t="s">
        <v>466</v>
      </c>
      <c r="L101" s="89" t="s">
        <v>394</v>
      </c>
      <c r="M101" s="89" t="s">
        <v>395</v>
      </c>
      <c r="N101" s="89">
        <v>1</v>
      </c>
      <c r="O101" s="91">
        <v>52.13</v>
      </c>
      <c r="P101" s="89" t="s">
        <v>548</v>
      </c>
      <c r="Q101" s="89">
        <v>3</v>
      </c>
      <c r="R101" s="89" t="s">
        <v>559</v>
      </c>
      <c r="S101" s="89">
        <v>3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90">
        <v>0</v>
      </c>
      <c r="Z101" s="90">
        <v>0</v>
      </c>
      <c r="AA101" s="90">
        <v>0</v>
      </c>
      <c r="AB101" s="90">
        <v>0</v>
      </c>
      <c r="AC101" s="90"/>
      <c r="AD101" s="90"/>
      <c r="AE101" s="381" t="str">
        <f t="shared" si="2"/>
        <v>-</v>
      </c>
      <c r="AF101" s="105"/>
      <c r="AG101" s="381"/>
      <c r="AH101" s="381"/>
      <c r="AI101" s="381"/>
      <c r="AJ101" s="381"/>
      <c r="AK101" s="381"/>
      <c r="AL101" s="381"/>
      <c r="AM101" s="381"/>
    </row>
    <row r="102" spans="1:39" x14ac:dyDescent="0.35">
      <c r="A102" s="89" t="s">
        <v>540</v>
      </c>
      <c r="B102" s="89" t="s">
        <v>547</v>
      </c>
      <c r="C102" s="89" t="s">
        <v>462</v>
      </c>
      <c r="D102" s="89" t="s">
        <v>463</v>
      </c>
      <c r="E102" s="89" t="s">
        <v>539</v>
      </c>
      <c r="F102" s="89" t="s">
        <v>465</v>
      </c>
      <c r="G102" s="89" t="s">
        <v>465</v>
      </c>
      <c r="H102" s="89" t="s">
        <v>465</v>
      </c>
      <c r="I102" s="89" t="s">
        <v>465</v>
      </c>
      <c r="J102" s="89" t="s">
        <v>465</v>
      </c>
      <c r="K102" s="89" t="s">
        <v>466</v>
      </c>
      <c r="L102" s="89" t="s">
        <v>394</v>
      </c>
      <c r="M102" s="89" t="s">
        <v>395</v>
      </c>
      <c r="N102" s="89">
        <v>1</v>
      </c>
      <c r="O102" s="91">
        <v>5.73</v>
      </c>
      <c r="P102" s="89" t="s">
        <v>548</v>
      </c>
      <c r="Q102" s="89">
        <v>3</v>
      </c>
      <c r="R102" s="89" t="s">
        <v>559</v>
      </c>
      <c r="S102" s="89">
        <v>3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90">
        <v>0</v>
      </c>
      <c r="Z102" s="90">
        <v>0</v>
      </c>
      <c r="AA102" s="90">
        <v>0</v>
      </c>
      <c r="AB102" s="90">
        <v>0</v>
      </c>
      <c r="AC102" s="90"/>
      <c r="AD102" s="90"/>
      <c r="AE102" s="381" t="str">
        <f t="shared" si="2"/>
        <v>-</v>
      </c>
      <c r="AF102" s="105"/>
      <c r="AG102" s="381"/>
      <c r="AH102" s="381"/>
      <c r="AI102" s="381"/>
      <c r="AJ102" s="381"/>
      <c r="AK102" s="381"/>
      <c r="AL102" s="381"/>
      <c r="AM102" s="381"/>
    </row>
    <row r="103" spans="1:39" x14ac:dyDescent="0.35">
      <c r="A103" s="89" t="s">
        <v>542</v>
      </c>
      <c r="B103" s="89" t="s">
        <v>547</v>
      </c>
      <c r="C103" s="89" t="s">
        <v>462</v>
      </c>
      <c r="D103" s="89" t="s">
        <v>463</v>
      </c>
      <c r="E103" s="89" t="s">
        <v>535</v>
      </c>
      <c r="F103" s="89" t="s">
        <v>465</v>
      </c>
      <c r="G103" s="89" t="s">
        <v>465</v>
      </c>
      <c r="H103" s="89" t="s">
        <v>465</v>
      </c>
      <c r="I103" s="89" t="s">
        <v>465</v>
      </c>
      <c r="J103" s="89" t="s">
        <v>465</v>
      </c>
      <c r="K103" s="89" t="s">
        <v>466</v>
      </c>
      <c r="L103" s="89" t="s">
        <v>394</v>
      </c>
      <c r="M103" s="89" t="s">
        <v>395</v>
      </c>
      <c r="N103" s="89">
        <v>1</v>
      </c>
      <c r="O103" s="91">
        <v>6.94</v>
      </c>
      <c r="P103" s="89" t="s">
        <v>548</v>
      </c>
      <c r="Q103" s="89">
        <v>3</v>
      </c>
      <c r="R103" s="89" t="s">
        <v>559</v>
      </c>
      <c r="S103" s="89">
        <v>3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90">
        <v>0</v>
      </c>
      <c r="Z103" s="90">
        <v>0</v>
      </c>
      <c r="AA103" s="90">
        <v>0</v>
      </c>
      <c r="AB103" s="90">
        <v>0</v>
      </c>
      <c r="AC103" s="90"/>
      <c r="AD103" s="90"/>
      <c r="AE103" s="381" t="str">
        <f t="shared" si="2"/>
        <v>-</v>
      </c>
      <c r="AF103" s="105"/>
      <c r="AG103" s="381"/>
      <c r="AH103" s="381"/>
      <c r="AI103" s="381"/>
      <c r="AJ103" s="381"/>
      <c r="AK103" s="381"/>
      <c r="AL103" s="381"/>
      <c r="AM103" s="381"/>
    </row>
    <row r="104" spans="1:39" x14ac:dyDescent="0.35">
      <c r="A104" s="89" t="s">
        <v>543</v>
      </c>
      <c r="B104" s="89" t="s">
        <v>547</v>
      </c>
      <c r="C104" s="89" t="s">
        <v>462</v>
      </c>
      <c r="D104" s="89" t="s">
        <v>463</v>
      </c>
      <c r="E104" s="89" t="s">
        <v>535</v>
      </c>
      <c r="F104" s="89" t="s">
        <v>465</v>
      </c>
      <c r="G104" s="89" t="s">
        <v>465</v>
      </c>
      <c r="H104" s="89" t="s">
        <v>465</v>
      </c>
      <c r="I104" s="89" t="s">
        <v>465</v>
      </c>
      <c r="J104" s="89" t="s">
        <v>465</v>
      </c>
      <c r="K104" s="89" t="s">
        <v>466</v>
      </c>
      <c r="L104" s="89" t="s">
        <v>394</v>
      </c>
      <c r="M104" s="89" t="s">
        <v>395</v>
      </c>
      <c r="N104" s="89">
        <v>1</v>
      </c>
      <c r="O104" s="91">
        <v>40.51</v>
      </c>
      <c r="P104" s="89" t="s">
        <v>548</v>
      </c>
      <c r="Q104" s="89">
        <v>3</v>
      </c>
      <c r="R104" s="89" t="s">
        <v>559</v>
      </c>
      <c r="S104" s="89">
        <v>3</v>
      </c>
      <c r="T104" s="90">
        <v>0</v>
      </c>
      <c r="U104" s="90">
        <v>0</v>
      </c>
      <c r="V104" s="90">
        <v>0</v>
      </c>
      <c r="W104" s="90">
        <v>0</v>
      </c>
      <c r="X104" s="90">
        <v>0</v>
      </c>
      <c r="Y104" s="90">
        <v>0</v>
      </c>
      <c r="Z104" s="90">
        <v>0</v>
      </c>
      <c r="AA104" s="90">
        <v>0</v>
      </c>
      <c r="AB104" s="90">
        <v>0</v>
      </c>
      <c r="AC104" s="90"/>
      <c r="AD104" s="90"/>
      <c r="AE104" s="381" t="str">
        <f t="shared" si="2"/>
        <v>-</v>
      </c>
      <c r="AF104" s="105"/>
      <c r="AG104" s="381"/>
      <c r="AH104" s="381"/>
      <c r="AI104" s="381"/>
      <c r="AJ104" s="381"/>
      <c r="AK104" s="381"/>
      <c r="AL104" s="381"/>
      <c r="AM104" s="381"/>
    </row>
    <row r="105" spans="1:39" x14ac:dyDescent="0.35">
      <c r="A105" s="89" t="s">
        <v>557</v>
      </c>
      <c r="B105" s="89" t="s">
        <v>391</v>
      </c>
      <c r="C105" s="89" t="s">
        <v>392</v>
      </c>
      <c r="D105" s="89" t="s">
        <v>393</v>
      </c>
      <c r="E105" s="89" t="s">
        <v>487</v>
      </c>
      <c r="F105" s="89" t="s">
        <v>465</v>
      </c>
      <c r="G105" s="89" t="s">
        <v>465</v>
      </c>
      <c r="H105" s="89" t="s">
        <v>465</v>
      </c>
      <c r="I105" s="89" t="s">
        <v>511</v>
      </c>
      <c r="J105" s="89" t="s">
        <v>465</v>
      </c>
      <c r="K105" s="89" t="s">
        <v>466</v>
      </c>
      <c r="L105" s="89" t="s">
        <v>549</v>
      </c>
      <c r="M105" s="89" t="s">
        <v>395</v>
      </c>
      <c r="N105" s="89">
        <v>16</v>
      </c>
      <c r="O105" s="91">
        <v>43.21</v>
      </c>
      <c r="P105" s="89" t="s">
        <v>550</v>
      </c>
      <c r="Q105" s="89">
        <v>3</v>
      </c>
      <c r="R105" s="89" t="s">
        <v>559</v>
      </c>
      <c r="S105" s="89">
        <v>5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90">
        <v>0</v>
      </c>
      <c r="Z105" s="90">
        <v>0</v>
      </c>
      <c r="AA105" s="90">
        <v>0</v>
      </c>
      <c r="AB105" s="90">
        <v>0</v>
      </c>
      <c r="AC105" s="90">
        <v>84.2</v>
      </c>
      <c r="AD105" s="90">
        <v>190.36</v>
      </c>
      <c r="AE105" s="381">
        <f t="shared" si="2"/>
        <v>9.0054309290067529</v>
      </c>
      <c r="AF105" s="105"/>
      <c r="AG105" s="381"/>
      <c r="AH105" s="381"/>
      <c r="AI105" s="381"/>
      <c r="AJ105" s="381"/>
      <c r="AK105" s="381"/>
      <c r="AL105" s="381"/>
      <c r="AM105" s="381"/>
    </row>
    <row r="106" spans="1:39" x14ac:dyDescent="0.35">
      <c r="A106" s="89" t="s">
        <v>556</v>
      </c>
      <c r="B106" s="89" t="s">
        <v>391</v>
      </c>
      <c r="C106" s="89" t="s">
        <v>392</v>
      </c>
      <c r="D106" s="89" t="s">
        <v>393</v>
      </c>
      <c r="E106" s="89" t="s">
        <v>487</v>
      </c>
      <c r="F106" s="89" t="s">
        <v>465</v>
      </c>
      <c r="G106" s="89" t="s">
        <v>465</v>
      </c>
      <c r="H106" s="89" t="s">
        <v>465</v>
      </c>
      <c r="I106" s="89" t="s">
        <v>511</v>
      </c>
      <c r="J106" s="89" t="s">
        <v>465</v>
      </c>
      <c r="K106" s="89" t="s">
        <v>466</v>
      </c>
      <c r="L106" s="89" t="s">
        <v>549</v>
      </c>
      <c r="M106" s="89" t="s">
        <v>395</v>
      </c>
      <c r="N106" s="89">
        <v>16</v>
      </c>
      <c r="O106" s="91">
        <v>21.16</v>
      </c>
      <c r="P106" s="89" t="s">
        <v>550</v>
      </c>
      <c r="Q106" s="89">
        <v>3</v>
      </c>
      <c r="R106" s="89" t="s">
        <v>559</v>
      </c>
      <c r="S106" s="89">
        <v>5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90">
        <v>0</v>
      </c>
      <c r="Z106" s="90">
        <v>0</v>
      </c>
      <c r="AA106" s="90">
        <v>0</v>
      </c>
      <c r="AB106" s="90">
        <v>0</v>
      </c>
      <c r="AC106" s="90">
        <v>85.31</v>
      </c>
      <c r="AD106" s="90">
        <v>191.24</v>
      </c>
      <c r="AE106" s="381">
        <f t="shared" si="2"/>
        <v>9.0437157837954221</v>
      </c>
      <c r="AF106" s="105"/>
      <c r="AG106" s="381"/>
      <c r="AH106" s="381"/>
      <c r="AI106" s="381"/>
      <c r="AJ106" s="381"/>
      <c r="AK106" s="381"/>
      <c r="AL106" s="381"/>
      <c r="AM106" s="381"/>
    </row>
    <row r="107" spans="1:39" x14ac:dyDescent="0.35">
      <c r="A107" s="89" t="s">
        <v>554</v>
      </c>
      <c r="B107" s="89" t="s">
        <v>391</v>
      </c>
      <c r="C107" s="89" t="s">
        <v>392</v>
      </c>
      <c r="D107" s="89" t="s">
        <v>393</v>
      </c>
      <c r="E107" s="89" t="s">
        <v>552</v>
      </c>
      <c r="F107" s="89" t="s">
        <v>465</v>
      </c>
      <c r="G107" s="89" t="s">
        <v>465</v>
      </c>
      <c r="H107" s="89" t="s">
        <v>465</v>
      </c>
      <c r="I107" s="89" t="s">
        <v>516</v>
      </c>
      <c r="J107" s="89" t="s">
        <v>465</v>
      </c>
      <c r="K107" s="89" t="s">
        <v>466</v>
      </c>
      <c r="L107" s="89" t="s">
        <v>549</v>
      </c>
      <c r="M107" s="89" t="s">
        <v>395</v>
      </c>
      <c r="N107" s="89">
        <v>18</v>
      </c>
      <c r="O107" s="91">
        <v>20.29</v>
      </c>
      <c r="P107" s="89" t="s">
        <v>550</v>
      </c>
      <c r="Q107" s="89">
        <v>3</v>
      </c>
      <c r="R107" s="89" t="s">
        <v>559</v>
      </c>
      <c r="S107" s="89">
        <v>5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90">
        <v>0</v>
      </c>
      <c r="Z107" s="90">
        <v>0</v>
      </c>
      <c r="AA107" s="90">
        <v>0</v>
      </c>
      <c r="AB107" s="90">
        <v>0</v>
      </c>
      <c r="AC107" s="90">
        <v>71.67</v>
      </c>
      <c r="AD107" s="90">
        <v>191.11</v>
      </c>
      <c r="AE107" s="381">
        <f t="shared" si="2"/>
        <v>8.2920764573947832</v>
      </c>
      <c r="AF107" s="105"/>
      <c r="AG107" s="381"/>
      <c r="AH107" s="381"/>
      <c r="AI107" s="381"/>
      <c r="AJ107" s="381"/>
      <c r="AK107" s="381"/>
      <c r="AL107" s="381"/>
      <c r="AM107" s="381"/>
    </row>
    <row r="108" spans="1:39" x14ac:dyDescent="0.35">
      <c r="A108" s="89" t="s">
        <v>561</v>
      </c>
      <c r="B108" s="89" t="s">
        <v>391</v>
      </c>
      <c r="C108" s="89" t="s">
        <v>392</v>
      </c>
      <c r="D108" s="89" t="s">
        <v>393</v>
      </c>
      <c r="E108" s="89" t="s">
        <v>500</v>
      </c>
      <c r="F108" s="89" t="s">
        <v>465</v>
      </c>
      <c r="G108" s="89" t="s">
        <v>465</v>
      </c>
      <c r="H108" s="89" t="s">
        <v>465</v>
      </c>
      <c r="I108" s="89" t="s">
        <v>465</v>
      </c>
      <c r="J108" s="89" t="s">
        <v>465</v>
      </c>
      <c r="K108" s="89" t="s">
        <v>466</v>
      </c>
      <c r="L108" s="89" t="s">
        <v>394</v>
      </c>
      <c r="M108" s="89" t="s">
        <v>395</v>
      </c>
      <c r="N108" s="89">
        <v>14</v>
      </c>
      <c r="O108" s="91">
        <v>5.54</v>
      </c>
      <c r="P108" s="89" t="s">
        <v>396</v>
      </c>
      <c r="Q108" s="89">
        <v>3</v>
      </c>
      <c r="R108" s="89" t="s">
        <v>559</v>
      </c>
      <c r="S108" s="89">
        <v>7</v>
      </c>
      <c r="T108" s="90">
        <v>0</v>
      </c>
      <c r="U108" s="90">
        <v>17.34</v>
      </c>
      <c r="V108" s="90">
        <v>5.17</v>
      </c>
      <c r="W108" s="90">
        <v>0.14000000000000001</v>
      </c>
      <c r="X108" s="90">
        <v>0</v>
      </c>
      <c r="Y108" s="90">
        <v>22.65</v>
      </c>
      <c r="Z108" s="90">
        <v>0</v>
      </c>
      <c r="AA108" s="90">
        <v>0</v>
      </c>
      <c r="AB108" s="90">
        <v>22.65</v>
      </c>
      <c r="AC108" s="90">
        <v>119.34</v>
      </c>
      <c r="AD108" s="90">
        <v>367.86</v>
      </c>
      <c r="AE108" s="381">
        <f t="shared" si="2"/>
        <v>7.7123731744896888</v>
      </c>
      <c r="AF108" s="105"/>
      <c r="AG108" s="381"/>
      <c r="AH108" s="381"/>
      <c r="AI108" s="381"/>
      <c r="AJ108" s="381"/>
      <c r="AK108" s="381"/>
      <c r="AL108" s="381"/>
      <c r="AM108" s="381"/>
    </row>
    <row r="109" spans="1:39" x14ac:dyDescent="0.35">
      <c r="A109" s="89" t="s">
        <v>562</v>
      </c>
      <c r="B109" s="89" t="s">
        <v>391</v>
      </c>
      <c r="C109" s="89" t="s">
        <v>392</v>
      </c>
      <c r="D109" s="89" t="s">
        <v>393</v>
      </c>
      <c r="E109" s="89" t="s">
        <v>521</v>
      </c>
      <c r="F109" s="89" t="s">
        <v>465</v>
      </c>
      <c r="G109" s="89" t="s">
        <v>465</v>
      </c>
      <c r="H109" s="89" t="s">
        <v>465</v>
      </c>
      <c r="I109" s="89" t="s">
        <v>465</v>
      </c>
      <c r="J109" s="89" t="s">
        <v>465</v>
      </c>
      <c r="K109" s="89" t="s">
        <v>466</v>
      </c>
      <c r="L109" s="89" t="s">
        <v>394</v>
      </c>
      <c r="M109" s="89" t="s">
        <v>395</v>
      </c>
      <c r="N109" s="89">
        <v>14</v>
      </c>
      <c r="O109" s="91">
        <v>21.97</v>
      </c>
      <c r="P109" s="89" t="s">
        <v>396</v>
      </c>
      <c r="Q109" s="89">
        <v>3</v>
      </c>
      <c r="R109" s="89" t="s">
        <v>559</v>
      </c>
      <c r="S109" s="89">
        <v>7</v>
      </c>
      <c r="T109" s="90">
        <v>0</v>
      </c>
      <c r="U109" s="90">
        <v>20.309999999999999</v>
      </c>
      <c r="V109" s="90">
        <v>6.01</v>
      </c>
      <c r="W109" s="90">
        <v>0.11</v>
      </c>
      <c r="X109" s="90">
        <v>0</v>
      </c>
      <c r="Y109" s="90">
        <v>26.42</v>
      </c>
      <c r="Z109" s="90">
        <v>0</v>
      </c>
      <c r="AA109" s="90">
        <v>0</v>
      </c>
      <c r="AB109" s="90">
        <v>26.42</v>
      </c>
      <c r="AC109" s="90">
        <v>123.85</v>
      </c>
      <c r="AD109" s="90">
        <v>423.24</v>
      </c>
      <c r="AE109" s="381">
        <f t="shared" si="2"/>
        <v>7.324718765296673</v>
      </c>
      <c r="AF109" s="105"/>
      <c r="AG109" s="381"/>
      <c r="AH109" s="381"/>
      <c r="AI109" s="381"/>
      <c r="AJ109" s="381"/>
      <c r="AK109" s="381"/>
      <c r="AL109" s="381"/>
      <c r="AM109" s="381"/>
    </row>
    <row r="110" spans="1:39" x14ac:dyDescent="0.35">
      <c r="A110" s="89" t="s">
        <v>563</v>
      </c>
      <c r="B110" s="89" t="s">
        <v>391</v>
      </c>
      <c r="C110" s="89" t="s">
        <v>392</v>
      </c>
      <c r="D110" s="89" t="s">
        <v>393</v>
      </c>
      <c r="E110" s="89" t="s">
        <v>521</v>
      </c>
      <c r="F110" s="89" t="s">
        <v>465</v>
      </c>
      <c r="G110" s="89" t="s">
        <v>465</v>
      </c>
      <c r="H110" s="89" t="s">
        <v>465</v>
      </c>
      <c r="I110" s="89" t="s">
        <v>465</v>
      </c>
      <c r="J110" s="89" t="s">
        <v>465</v>
      </c>
      <c r="K110" s="89" t="s">
        <v>466</v>
      </c>
      <c r="L110" s="89" t="s">
        <v>394</v>
      </c>
      <c r="M110" s="89" t="s">
        <v>395</v>
      </c>
      <c r="N110" s="89">
        <v>14</v>
      </c>
      <c r="O110" s="91">
        <v>68.400000000000006</v>
      </c>
      <c r="P110" s="89" t="s">
        <v>396</v>
      </c>
      <c r="Q110" s="89">
        <v>3</v>
      </c>
      <c r="R110" s="89" t="s">
        <v>559</v>
      </c>
      <c r="S110" s="89">
        <v>7</v>
      </c>
      <c r="T110" s="90">
        <v>0</v>
      </c>
      <c r="U110" s="90">
        <v>21.51</v>
      </c>
      <c r="V110" s="90">
        <v>5.4</v>
      </c>
      <c r="W110" s="90">
        <v>0.24</v>
      </c>
      <c r="X110" s="90">
        <v>0</v>
      </c>
      <c r="Y110" s="90">
        <v>27.15</v>
      </c>
      <c r="Z110" s="90">
        <v>0</v>
      </c>
      <c r="AA110" s="90">
        <v>0</v>
      </c>
      <c r="AB110" s="90">
        <v>27.15</v>
      </c>
      <c r="AC110" s="90">
        <v>123.41</v>
      </c>
      <c r="AD110" s="90">
        <v>425.44</v>
      </c>
      <c r="AE110" s="381">
        <f t="shared" si="2"/>
        <v>7.2927666597004128</v>
      </c>
      <c r="AF110" s="105"/>
      <c r="AG110" s="381"/>
      <c r="AH110" s="381"/>
      <c r="AI110" s="381"/>
      <c r="AJ110" s="381"/>
      <c r="AK110" s="381"/>
      <c r="AL110" s="381"/>
      <c r="AM110" s="381"/>
    </row>
    <row r="111" spans="1:39" x14ac:dyDescent="0.35">
      <c r="A111" s="89" t="s">
        <v>564</v>
      </c>
      <c r="B111" s="89" t="s">
        <v>391</v>
      </c>
      <c r="C111" s="89" t="s">
        <v>392</v>
      </c>
      <c r="D111" s="89" t="s">
        <v>393</v>
      </c>
      <c r="E111" s="89" t="s">
        <v>565</v>
      </c>
      <c r="F111" s="89" t="s">
        <v>465</v>
      </c>
      <c r="G111" s="89" t="s">
        <v>465</v>
      </c>
      <c r="H111" s="89" t="s">
        <v>465</v>
      </c>
      <c r="I111" s="89" t="s">
        <v>497</v>
      </c>
      <c r="J111" s="89" t="s">
        <v>465</v>
      </c>
      <c r="K111" s="89" t="s">
        <v>466</v>
      </c>
      <c r="L111" s="89" t="s">
        <v>498</v>
      </c>
      <c r="M111" s="89" t="s">
        <v>395</v>
      </c>
      <c r="N111" s="89">
        <v>20</v>
      </c>
      <c r="O111" s="91">
        <v>49.27</v>
      </c>
      <c r="P111" s="89" t="s">
        <v>566</v>
      </c>
      <c r="Q111" s="89">
        <v>3</v>
      </c>
      <c r="R111" s="89" t="s">
        <v>559</v>
      </c>
      <c r="S111" s="89">
        <v>8</v>
      </c>
      <c r="T111" s="90">
        <v>0</v>
      </c>
      <c r="U111" s="90">
        <v>12.3</v>
      </c>
      <c r="V111" s="90">
        <v>17.13</v>
      </c>
      <c r="W111" s="90">
        <v>0.09</v>
      </c>
      <c r="X111" s="90">
        <v>0</v>
      </c>
      <c r="Y111" s="90">
        <v>29.52</v>
      </c>
      <c r="Z111" s="90">
        <v>0</v>
      </c>
      <c r="AA111" s="90">
        <v>0</v>
      </c>
      <c r="AB111" s="90">
        <v>29.52</v>
      </c>
      <c r="AC111" s="90">
        <v>120.05</v>
      </c>
      <c r="AD111" s="90">
        <v>307.49</v>
      </c>
      <c r="AE111" s="381">
        <f t="shared" si="2"/>
        <v>8.4606140822443159</v>
      </c>
      <c r="AF111" s="105"/>
      <c r="AG111" s="381"/>
      <c r="AH111" s="381"/>
      <c r="AI111" s="381"/>
      <c r="AJ111" s="381"/>
      <c r="AK111" s="381"/>
      <c r="AL111" s="381"/>
      <c r="AM111" s="381"/>
    </row>
    <row r="112" spans="1:39" x14ac:dyDescent="0.35">
      <c r="A112" s="89" t="s">
        <v>567</v>
      </c>
      <c r="B112" s="89" t="s">
        <v>391</v>
      </c>
      <c r="C112" s="89" t="s">
        <v>392</v>
      </c>
      <c r="D112" s="89" t="s">
        <v>393</v>
      </c>
      <c r="E112" s="89" t="s">
        <v>500</v>
      </c>
      <c r="F112" s="89" t="s">
        <v>465</v>
      </c>
      <c r="G112" s="89" t="s">
        <v>568</v>
      </c>
      <c r="H112" s="89" t="s">
        <v>465</v>
      </c>
      <c r="I112" s="89" t="s">
        <v>568</v>
      </c>
      <c r="J112" s="89" t="s">
        <v>465</v>
      </c>
      <c r="K112" s="89" t="s">
        <v>466</v>
      </c>
      <c r="L112" s="89" t="s">
        <v>498</v>
      </c>
      <c r="M112" s="89" t="s">
        <v>395</v>
      </c>
      <c r="N112" s="89">
        <v>20</v>
      </c>
      <c r="O112" s="91">
        <v>38.520000000000003</v>
      </c>
      <c r="P112" s="89" t="s">
        <v>566</v>
      </c>
      <c r="Q112" s="89">
        <v>3</v>
      </c>
      <c r="R112" s="89" t="s">
        <v>559</v>
      </c>
      <c r="S112" s="89">
        <v>8</v>
      </c>
      <c r="T112" s="90">
        <v>0</v>
      </c>
      <c r="U112" s="90">
        <v>14.55</v>
      </c>
      <c r="V112" s="90">
        <v>25.82</v>
      </c>
      <c r="W112" s="90">
        <v>0</v>
      </c>
      <c r="X112" s="90">
        <v>0</v>
      </c>
      <c r="Y112" s="90">
        <v>40.369999999999997</v>
      </c>
      <c r="Z112" s="90">
        <v>0</v>
      </c>
      <c r="AA112" s="90">
        <v>0</v>
      </c>
      <c r="AB112" s="90">
        <v>40.369999999999997</v>
      </c>
      <c r="AC112" s="90">
        <v>130.28</v>
      </c>
      <c r="AD112" s="90">
        <v>300.42</v>
      </c>
      <c r="AE112" s="381">
        <f t="shared" si="2"/>
        <v>8.9168355244783708</v>
      </c>
      <c r="AF112" s="105"/>
      <c r="AG112" s="381"/>
      <c r="AH112" s="381"/>
      <c r="AI112" s="381"/>
      <c r="AJ112" s="381"/>
      <c r="AK112" s="381"/>
      <c r="AL112" s="381"/>
      <c r="AM112" s="381"/>
    </row>
    <row r="113" spans="1:39" x14ac:dyDescent="0.35">
      <c r="A113" s="89" t="s">
        <v>569</v>
      </c>
      <c r="B113" s="89" t="s">
        <v>391</v>
      </c>
      <c r="C113" s="89" t="s">
        <v>392</v>
      </c>
      <c r="D113" s="89" t="s">
        <v>393</v>
      </c>
      <c r="E113" s="89" t="s">
        <v>489</v>
      </c>
      <c r="F113" s="89" t="s">
        <v>465</v>
      </c>
      <c r="G113" s="89" t="s">
        <v>465</v>
      </c>
      <c r="H113" s="89" t="s">
        <v>465</v>
      </c>
      <c r="I113" s="89" t="s">
        <v>506</v>
      </c>
      <c r="J113" s="89" t="s">
        <v>465</v>
      </c>
      <c r="K113" s="89" t="s">
        <v>476</v>
      </c>
      <c r="L113" s="89" t="s">
        <v>498</v>
      </c>
      <c r="M113" s="89" t="s">
        <v>395</v>
      </c>
      <c r="N113" s="89">
        <v>20</v>
      </c>
      <c r="O113" s="91">
        <v>61.56</v>
      </c>
      <c r="P113" s="89" t="s">
        <v>566</v>
      </c>
      <c r="Q113" s="89">
        <v>3</v>
      </c>
      <c r="R113" s="89" t="s">
        <v>559</v>
      </c>
      <c r="S113" s="89">
        <v>8</v>
      </c>
      <c r="T113" s="90">
        <v>0</v>
      </c>
      <c r="U113" s="90">
        <v>4.99</v>
      </c>
      <c r="V113" s="90">
        <v>15.39</v>
      </c>
      <c r="W113" s="90">
        <v>0</v>
      </c>
      <c r="X113" s="90">
        <v>0.16</v>
      </c>
      <c r="Y113" s="90">
        <v>20.54</v>
      </c>
      <c r="Z113" s="90">
        <v>0</v>
      </c>
      <c r="AA113" s="90">
        <v>0</v>
      </c>
      <c r="AB113" s="90">
        <v>20.54</v>
      </c>
      <c r="AC113" s="90">
        <v>93.89</v>
      </c>
      <c r="AD113" s="90">
        <v>166.26</v>
      </c>
      <c r="AE113" s="381">
        <f t="shared" si="2"/>
        <v>10.175413888297918</v>
      </c>
      <c r="AF113" s="105"/>
      <c r="AG113" s="381"/>
      <c r="AH113" s="381"/>
      <c r="AI113" s="381"/>
      <c r="AJ113" s="381"/>
      <c r="AK113" s="381"/>
      <c r="AL113" s="381"/>
      <c r="AM113" s="381"/>
    </row>
    <row r="114" spans="1:39" x14ac:dyDescent="0.35">
      <c r="A114" s="89" t="s">
        <v>570</v>
      </c>
      <c r="B114" s="89" t="s">
        <v>391</v>
      </c>
      <c r="C114" s="89" t="s">
        <v>392</v>
      </c>
      <c r="D114" s="89" t="s">
        <v>393</v>
      </c>
      <c r="E114" s="89" t="s">
        <v>571</v>
      </c>
      <c r="F114" s="89" t="s">
        <v>465</v>
      </c>
      <c r="G114" s="89" t="s">
        <v>465</v>
      </c>
      <c r="H114" s="89" t="s">
        <v>465</v>
      </c>
      <c r="I114" s="89" t="s">
        <v>465</v>
      </c>
      <c r="J114" s="89" t="s">
        <v>465</v>
      </c>
      <c r="K114" s="89" t="s">
        <v>466</v>
      </c>
      <c r="L114" s="89" t="s">
        <v>394</v>
      </c>
      <c r="M114" s="89" t="s">
        <v>395</v>
      </c>
      <c r="N114" s="89">
        <v>50</v>
      </c>
      <c r="O114" s="91">
        <v>3.05</v>
      </c>
      <c r="P114" s="89" t="s">
        <v>400</v>
      </c>
      <c r="Q114" s="89">
        <v>3</v>
      </c>
      <c r="R114" s="89" t="s">
        <v>559</v>
      </c>
      <c r="S114" s="89">
        <v>9</v>
      </c>
      <c r="T114" s="90">
        <v>0</v>
      </c>
      <c r="U114" s="90">
        <v>22.72</v>
      </c>
      <c r="V114" s="90">
        <v>20.329999999999998</v>
      </c>
      <c r="W114" s="90">
        <v>12.76</v>
      </c>
      <c r="X114" s="90">
        <v>0</v>
      </c>
      <c r="Y114" s="90">
        <v>55.8</v>
      </c>
      <c r="Z114" s="90">
        <v>10.94</v>
      </c>
      <c r="AA114" s="90">
        <v>0.17</v>
      </c>
      <c r="AB114" s="90">
        <v>66.91</v>
      </c>
      <c r="AC114" s="90">
        <v>64.459999999999994</v>
      </c>
      <c r="AD114" s="90">
        <v>151.66999999999999</v>
      </c>
      <c r="AE114" s="381">
        <f t="shared" si="2"/>
        <v>8.8273756632589055</v>
      </c>
      <c r="AF114" s="105"/>
      <c r="AG114" s="381"/>
      <c r="AH114" s="381"/>
      <c r="AI114" s="381"/>
      <c r="AJ114" s="381"/>
      <c r="AK114" s="381"/>
      <c r="AL114" s="381"/>
      <c r="AM114" s="381"/>
    </row>
    <row r="115" spans="1:39" x14ac:dyDescent="0.35">
      <c r="A115" s="89" t="s">
        <v>572</v>
      </c>
      <c r="B115" s="89" t="s">
        <v>391</v>
      </c>
      <c r="C115" s="89" t="s">
        <v>392</v>
      </c>
      <c r="D115" s="89" t="s">
        <v>393</v>
      </c>
      <c r="E115" s="89" t="s">
        <v>471</v>
      </c>
      <c r="F115" s="89" t="s">
        <v>465</v>
      </c>
      <c r="G115" s="89" t="s">
        <v>465</v>
      </c>
      <c r="H115" s="89" t="s">
        <v>465</v>
      </c>
      <c r="I115" s="89" t="s">
        <v>465</v>
      </c>
      <c r="J115" s="89" t="s">
        <v>465</v>
      </c>
      <c r="K115" s="89" t="s">
        <v>466</v>
      </c>
      <c r="L115" s="89" t="s">
        <v>394</v>
      </c>
      <c r="M115" s="89" t="s">
        <v>395</v>
      </c>
      <c r="N115" s="89">
        <v>37</v>
      </c>
      <c r="O115" s="91">
        <v>3.15</v>
      </c>
      <c r="P115" s="89" t="s">
        <v>400</v>
      </c>
      <c r="Q115" s="89">
        <v>3</v>
      </c>
      <c r="R115" s="89" t="s">
        <v>559</v>
      </c>
      <c r="S115" s="89">
        <v>9</v>
      </c>
      <c r="T115" s="90">
        <v>0</v>
      </c>
      <c r="U115" s="90">
        <v>26.04</v>
      </c>
      <c r="V115" s="90">
        <v>58.11</v>
      </c>
      <c r="W115" s="90">
        <v>16.73</v>
      </c>
      <c r="X115" s="90">
        <v>0</v>
      </c>
      <c r="Y115" s="90">
        <v>100.89</v>
      </c>
      <c r="Z115" s="90">
        <v>21.29</v>
      </c>
      <c r="AA115" s="90">
        <v>5.0999999999999996</v>
      </c>
      <c r="AB115" s="90">
        <v>127.28</v>
      </c>
      <c r="AC115" s="90">
        <v>97.4</v>
      </c>
      <c r="AD115" s="90">
        <v>169.03</v>
      </c>
      <c r="AE115" s="381">
        <f t="shared" si="2"/>
        <v>10.278598085724845</v>
      </c>
      <c r="AF115" s="105"/>
      <c r="AG115" s="381"/>
      <c r="AH115" s="381"/>
      <c r="AI115" s="381"/>
      <c r="AJ115" s="381"/>
      <c r="AK115" s="381"/>
      <c r="AL115" s="381"/>
      <c r="AM115" s="381"/>
    </row>
    <row r="116" spans="1:39" x14ac:dyDescent="0.35">
      <c r="A116" s="89" t="s">
        <v>573</v>
      </c>
      <c r="B116" s="89" t="s">
        <v>391</v>
      </c>
      <c r="C116" s="89" t="s">
        <v>392</v>
      </c>
      <c r="D116" s="89" t="s">
        <v>393</v>
      </c>
      <c r="E116" s="89" t="s">
        <v>471</v>
      </c>
      <c r="F116" s="89" t="s">
        <v>465</v>
      </c>
      <c r="G116" s="89" t="s">
        <v>465</v>
      </c>
      <c r="H116" s="89" t="s">
        <v>465</v>
      </c>
      <c r="I116" s="89" t="s">
        <v>465</v>
      </c>
      <c r="J116" s="89" t="s">
        <v>465</v>
      </c>
      <c r="K116" s="89" t="s">
        <v>466</v>
      </c>
      <c r="L116" s="89" t="s">
        <v>394</v>
      </c>
      <c r="M116" s="89" t="s">
        <v>395</v>
      </c>
      <c r="N116" s="89">
        <v>24</v>
      </c>
      <c r="O116" s="91">
        <v>5.75</v>
      </c>
      <c r="P116" s="89" t="s">
        <v>400</v>
      </c>
      <c r="Q116" s="89">
        <v>3</v>
      </c>
      <c r="R116" s="89" t="s">
        <v>559</v>
      </c>
      <c r="S116" s="89">
        <v>9</v>
      </c>
      <c r="T116" s="90">
        <v>0</v>
      </c>
      <c r="U116" s="90">
        <v>40.299999999999997</v>
      </c>
      <c r="V116" s="90">
        <v>69.28</v>
      </c>
      <c r="W116" s="90">
        <v>0</v>
      </c>
      <c r="X116" s="90">
        <v>0</v>
      </c>
      <c r="Y116" s="90">
        <v>109.58</v>
      </c>
      <c r="Z116" s="90">
        <v>1.7</v>
      </c>
      <c r="AA116" s="90">
        <v>0</v>
      </c>
      <c r="AB116" s="90">
        <v>111.29</v>
      </c>
      <c r="AC116" s="90">
        <v>135.94</v>
      </c>
      <c r="AD116" s="90">
        <v>321.79000000000002</v>
      </c>
      <c r="AE116" s="381">
        <f t="shared" si="2"/>
        <v>8.8008306222577275</v>
      </c>
      <c r="AF116" s="105"/>
      <c r="AG116" s="381"/>
      <c r="AH116" s="381"/>
      <c r="AI116" s="381"/>
      <c r="AJ116" s="381"/>
      <c r="AK116" s="381"/>
      <c r="AL116" s="381"/>
      <c r="AM116" s="381"/>
    </row>
    <row r="117" spans="1:39" x14ac:dyDescent="0.35">
      <c r="A117" s="89" t="s">
        <v>574</v>
      </c>
      <c r="B117" s="89" t="s">
        <v>518</v>
      </c>
      <c r="C117" s="89" t="s">
        <v>398</v>
      </c>
      <c r="D117" s="89" t="s">
        <v>393</v>
      </c>
      <c r="E117" s="89" t="s">
        <v>575</v>
      </c>
      <c r="F117" s="89" t="s">
        <v>465</v>
      </c>
      <c r="G117" s="89" t="s">
        <v>465</v>
      </c>
      <c r="H117" s="89" t="s">
        <v>465</v>
      </c>
      <c r="I117" s="89" t="s">
        <v>465</v>
      </c>
      <c r="J117" s="89" t="s">
        <v>465</v>
      </c>
      <c r="K117" s="89" t="s">
        <v>466</v>
      </c>
      <c r="L117" s="89" t="s">
        <v>394</v>
      </c>
      <c r="M117" s="89" t="s">
        <v>399</v>
      </c>
      <c r="N117" s="89">
        <v>36</v>
      </c>
      <c r="O117" s="91">
        <v>8.9003999999999994</v>
      </c>
      <c r="P117" s="89" t="s">
        <v>400</v>
      </c>
      <c r="Q117" s="89">
        <v>3</v>
      </c>
      <c r="R117" s="89" t="s">
        <v>559</v>
      </c>
      <c r="S117" s="89">
        <v>9</v>
      </c>
      <c r="T117" s="90">
        <v>0</v>
      </c>
      <c r="U117" s="90">
        <v>19.2</v>
      </c>
      <c r="V117" s="90">
        <v>19.36</v>
      </c>
      <c r="W117" s="90">
        <v>36.6</v>
      </c>
      <c r="X117" s="90">
        <v>0</v>
      </c>
      <c r="Y117" s="90">
        <v>75.16</v>
      </c>
      <c r="Z117" s="90">
        <v>27</v>
      </c>
      <c r="AA117" s="90">
        <v>2.3199999999999998</v>
      </c>
      <c r="AB117" s="90">
        <v>104.47</v>
      </c>
      <c r="AC117" s="90">
        <v>65.3</v>
      </c>
      <c r="AD117" s="90">
        <v>99.12</v>
      </c>
      <c r="AE117" s="381">
        <f t="shared" si="2"/>
        <v>10.990368286185774</v>
      </c>
      <c r="AF117" s="105"/>
      <c r="AG117" s="381"/>
      <c r="AH117" s="381"/>
      <c r="AI117" s="381"/>
      <c r="AJ117" s="381"/>
      <c r="AK117" s="381"/>
      <c r="AL117" s="381"/>
      <c r="AM117" s="381"/>
    </row>
    <row r="118" spans="1:39" x14ac:dyDescent="0.35">
      <c r="A118" s="89" t="s">
        <v>576</v>
      </c>
      <c r="B118" s="89" t="s">
        <v>391</v>
      </c>
      <c r="C118" s="89" t="s">
        <v>392</v>
      </c>
      <c r="D118" s="89" t="s">
        <v>393</v>
      </c>
      <c r="E118" s="89" t="s">
        <v>552</v>
      </c>
      <c r="F118" s="89" t="s">
        <v>465</v>
      </c>
      <c r="G118" s="89" t="s">
        <v>465</v>
      </c>
      <c r="H118" s="89" t="s">
        <v>465</v>
      </c>
      <c r="I118" s="89" t="s">
        <v>465</v>
      </c>
      <c r="J118" s="89" t="s">
        <v>465</v>
      </c>
      <c r="K118" s="89" t="s">
        <v>466</v>
      </c>
      <c r="L118" s="89" t="s">
        <v>394</v>
      </c>
      <c r="M118" s="89" t="s">
        <v>395</v>
      </c>
      <c r="N118" s="89">
        <v>35</v>
      </c>
      <c r="O118" s="91">
        <v>2.31</v>
      </c>
      <c r="P118" s="89" t="s">
        <v>400</v>
      </c>
      <c r="Q118" s="89">
        <v>3</v>
      </c>
      <c r="R118" s="89" t="s">
        <v>559</v>
      </c>
      <c r="S118" s="89">
        <v>9</v>
      </c>
      <c r="T118" s="90">
        <v>0</v>
      </c>
      <c r="U118" s="90">
        <v>34.29</v>
      </c>
      <c r="V118" s="90">
        <v>59.73</v>
      </c>
      <c r="W118" s="90">
        <v>97.24</v>
      </c>
      <c r="X118" s="90">
        <v>0</v>
      </c>
      <c r="Y118" s="90">
        <v>191.26</v>
      </c>
      <c r="Z118" s="90">
        <v>5.95</v>
      </c>
      <c r="AA118" s="90">
        <v>0.6</v>
      </c>
      <c r="AB118" s="90">
        <v>197.81</v>
      </c>
      <c r="AC118" s="90">
        <v>142.12</v>
      </c>
      <c r="AD118" s="90">
        <v>156.6</v>
      </c>
      <c r="AE118" s="381">
        <f t="shared" si="2"/>
        <v>12.899355813700229</v>
      </c>
      <c r="AF118" s="105"/>
      <c r="AG118" s="381"/>
      <c r="AH118" s="381"/>
      <c r="AI118" s="381"/>
      <c r="AJ118" s="381"/>
      <c r="AK118" s="381"/>
      <c r="AL118" s="381"/>
      <c r="AM118" s="381"/>
    </row>
    <row r="119" spans="1:39" x14ac:dyDescent="0.35">
      <c r="A119" s="89" t="s">
        <v>577</v>
      </c>
      <c r="B119" s="89" t="s">
        <v>391</v>
      </c>
      <c r="C119" s="89" t="s">
        <v>392</v>
      </c>
      <c r="D119" s="89" t="s">
        <v>393</v>
      </c>
      <c r="E119" s="89" t="s">
        <v>526</v>
      </c>
      <c r="F119" s="89" t="s">
        <v>465</v>
      </c>
      <c r="G119" s="89" t="s">
        <v>465</v>
      </c>
      <c r="H119" s="89" t="s">
        <v>465</v>
      </c>
      <c r="I119" s="89" t="s">
        <v>465</v>
      </c>
      <c r="J119" s="89" t="s">
        <v>465</v>
      </c>
      <c r="K119" s="89" t="s">
        <v>466</v>
      </c>
      <c r="L119" s="89" t="s">
        <v>394</v>
      </c>
      <c r="M119" s="89" t="s">
        <v>395</v>
      </c>
      <c r="N119" s="89">
        <v>30</v>
      </c>
      <c r="O119" s="91">
        <v>1.34</v>
      </c>
      <c r="P119" s="89" t="s">
        <v>400</v>
      </c>
      <c r="Q119" s="89">
        <v>3</v>
      </c>
      <c r="R119" s="89" t="s">
        <v>559</v>
      </c>
      <c r="S119" s="89">
        <v>9</v>
      </c>
      <c r="T119" s="90">
        <v>0</v>
      </c>
      <c r="U119" s="90">
        <v>25.83</v>
      </c>
      <c r="V119" s="90">
        <v>71.540000000000006</v>
      </c>
      <c r="W119" s="90">
        <v>40.89</v>
      </c>
      <c r="X119" s="90">
        <v>0</v>
      </c>
      <c r="Y119" s="90">
        <v>138.27000000000001</v>
      </c>
      <c r="Z119" s="90">
        <v>2.65</v>
      </c>
      <c r="AA119" s="90">
        <v>0</v>
      </c>
      <c r="AB119" s="90">
        <v>140.91999999999999</v>
      </c>
      <c r="AC119" s="90">
        <v>116.32</v>
      </c>
      <c r="AD119" s="90">
        <v>173.74</v>
      </c>
      <c r="AE119" s="381">
        <f t="shared" si="2"/>
        <v>11.079332345496777</v>
      </c>
      <c r="AF119" s="105"/>
      <c r="AG119" s="381"/>
      <c r="AH119" s="381"/>
      <c r="AI119" s="381"/>
      <c r="AJ119" s="381"/>
      <c r="AK119" s="381"/>
      <c r="AL119" s="381"/>
      <c r="AM119" s="381"/>
    </row>
    <row r="120" spans="1:39" x14ac:dyDescent="0.35">
      <c r="A120" s="89" t="s">
        <v>578</v>
      </c>
      <c r="B120" s="89" t="s">
        <v>391</v>
      </c>
      <c r="C120" s="89" t="s">
        <v>392</v>
      </c>
      <c r="D120" s="89" t="s">
        <v>393</v>
      </c>
      <c r="E120" s="89" t="s">
        <v>480</v>
      </c>
      <c r="F120" s="89" t="s">
        <v>465</v>
      </c>
      <c r="G120" s="89" t="s">
        <v>465</v>
      </c>
      <c r="H120" s="89" t="s">
        <v>465</v>
      </c>
      <c r="I120" s="89" t="s">
        <v>465</v>
      </c>
      <c r="J120" s="89" t="s">
        <v>465</v>
      </c>
      <c r="K120" s="89" t="s">
        <v>466</v>
      </c>
      <c r="L120" s="89" t="s">
        <v>394</v>
      </c>
      <c r="M120" s="89" t="s">
        <v>395</v>
      </c>
      <c r="N120" s="89">
        <v>35</v>
      </c>
      <c r="O120" s="91">
        <v>7.73</v>
      </c>
      <c r="P120" s="89" t="s">
        <v>400</v>
      </c>
      <c r="Q120" s="89">
        <v>3</v>
      </c>
      <c r="R120" s="89" t="s">
        <v>559</v>
      </c>
      <c r="S120" s="89">
        <v>9</v>
      </c>
      <c r="T120" s="90">
        <v>0</v>
      </c>
      <c r="U120" s="90">
        <v>33.78</v>
      </c>
      <c r="V120" s="90">
        <v>110.78</v>
      </c>
      <c r="W120" s="90">
        <v>51.37</v>
      </c>
      <c r="X120" s="90">
        <v>0</v>
      </c>
      <c r="Y120" s="90">
        <v>195.93</v>
      </c>
      <c r="Z120" s="90">
        <v>6.52</v>
      </c>
      <c r="AA120" s="90">
        <v>0.32</v>
      </c>
      <c r="AB120" s="90">
        <v>202.77</v>
      </c>
      <c r="AC120" s="90">
        <v>153.12</v>
      </c>
      <c r="AD120" s="90">
        <v>187.57</v>
      </c>
      <c r="AE120" s="381">
        <f t="shared" si="2"/>
        <v>12.234059064622683</v>
      </c>
      <c r="AF120" s="105"/>
      <c r="AG120" s="381"/>
      <c r="AH120" s="381"/>
      <c r="AI120" s="381"/>
      <c r="AJ120" s="381"/>
      <c r="AK120" s="381"/>
      <c r="AL120" s="381"/>
      <c r="AM120" s="381"/>
    </row>
    <row r="121" spans="1:39" x14ac:dyDescent="0.35">
      <c r="A121" s="89" t="s">
        <v>579</v>
      </c>
      <c r="B121" s="89" t="s">
        <v>518</v>
      </c>
      <c r="C121" s="89" t="s">
        <v>392</v>
      </c>
      <c r="D121" s="89" t="s">
        <v>393</v>
      </c>
      <c r="E121" s="89" t="s">
        <v>580</v>
      </c>
      <c r="F121" s="89" t="s">
        <v>465</v>
      </c>
      <c r="G121" s="89" t="s">
        <v>465</v>
      </c>
      <c r="H121" s="89" t="s">
        <v>465</v>
      </c>
      <c r="I121" s="89" t="s">
        <v>465</v>
      </c>
      <c r="J121" s="89" t="s">
        <v>465</v>
      </c>
      <c r="K121" s="89" t="s">
        <v>466</v>
      </c>
      <c r="L121" s="89" t="s">
        <v>394</v>
      </c>
      <c r="M121" s="89" t="s">
        <v>395</v>
      </c>
      <c r="N121" s="89">
        <v>25</v>
      </c>
      <c r="O121" s="91">
        <v>17.84</v>
      </c>
      <c r="P121" s="89" t="s">
        <v>400</v>
      </c>
      <c r="Q121" s="89">
        <v>3</v>
      </c>
      <c r="R121" s="89" t="s">
        <v>559</v>
      </c>
      <c r="S121" s="89">
        <v>9</v>
      </c>
      <c r="T121" s="90">
        <v>0</v>
      </c>
      <c r="U121" s="90">
        <v>22.2</v>
      </c>
      <c r="V121" s="90">
        <v>43.56</v>
      </c>
      <c r="W121" s="90">
        <v>0.42</v>
      </c>
      <c r="X121" s="90">
        <v>0</v>
      </c>
      <c r="Y121" s="90">
        <v>66.17</v>
      </c>
      <c r="Z121" s="90">
        <v>4.75</v>
      </c>
      <c r="AA121" s="90">
        <v>0.11</v>
      </c>
      <c r="AB121" s="90">
        <v>71.03</v>
      </c>
      <c r="AC121" s="90">
        <v>74.739999999999995</v>
      </c>
      <c r="AD121" s="90">
        <v>162.65</v>
      </c>
      <c r="AE121" s="381">
        <f t="shared" si="2"/>
        <v>9.1787980525848507</v>
      </c>
      <c r="AF121" s="105"/>
      <c r="AG121" s="381"/>
      <c r="AH121" s="381"/>
      <c r="AI121" s="381"/>
      <c r="AJ121" s="381"/>
      <c r="AK121" s="381"/>
      <c r="AL121" s="381"/>
      <c r="AM121" s="381"/>
    </row>
    <row r="122" spans="1:39" x14ac:dyDescent="0.35">
      <c r="A122" s="89" t="s">
        <v>581</v>
      </c>
      <c r="B122" s="89" t="s">
        <v>518</v>
      </c>
      <c r="C122" s="89" t="s">
        <v>392</v>
      </c>
      <c r="D122" s="89" t="s">
        <v>393</v>
      </c>
      <c r="E122" s="89" t="s">
        <v>580</v>
      </c>
      <c r="F122" s="89" t="s">
        <v>465</v>
      </c>
      <c r="G122" s="89" t="s">
        <v>465</v>
      </c>
      <c r="H122" s="89" t="s">
        <v>465</v>
      </c>
      <c r="I122" s="89" t="s">
        <v>465</v>
      </c>
      <c r="J122" s="89" t="s">
        <v>465</v>
      </c>
      <c r="K122" s="89" t="s">
        <v>466</v>
      </c>
      <c r="L122" s="89" t="s">
        <v>394</v>
      </c>
      <c r="M122" s="89" t="s">
        <v>395</v>
      </c>
      <c r="N122" s="89">
        <v>25</v>
      </c>
      <c r="O122" s="91">
        <v>7.77</v>
      </c>
      <c r="P122" s="89" t="s">
        <v>400</v>
      </c>
      <c r="Q122" s="89">
        <v>3</v>
      </c>
      <c r="R122" s="89" t="s">
        <v>559</v>
      </c>
      <c r="S122" s="89">
        <v>9</v>
      </c>
      <c r="T122" s="90">
        <v>0</v>
      </c>
      <c r="U122" s="90">
        <v>21.33</v>
      </c>
      <c r="V122" s="90">
        <v>43.18</v>
      </c>
      <c r="W122" s="90">
        <v>1.62</v>
      </c>
      <c r="X122" s="90">
        <v>0</v>
      </c>
      <c r="Y122" s="90">
        <v>66.14</v>
      </c>
      <c r="Z122" s="90">
        <v>9.75</v>
      </c>
      <c r="AA122" s="90">
        <v>1.21</v>
      </c>
      <c r="AB122" s="90">
        <v>77.099999999999994</v>
      </c>
      <c r="AC122" s="90">
        <v>72.78</v>
      </c>
      <c r="AD122" s="90">
        <v>151.56</v>
      </c>
      <c r="AE122" s="381">
        <f t="shared" si="2"/>
        <v>9.3831796027456367</v>
      </c>
      <c r="AF122" s="105"/>
      <c r="AG122" s="381"/>
      <c r="AH122" s="381"/>
      <c r="AI122" s="381"/>
      <c r="AJ122" s="381"/>
      <c r="AK122" s="381"/>
      <c r="AL122" s="381"/>
      <c r="AM122" s="381"/>
    </row>
    <row r="123" spans="1:39" x14ac:dyDescent="0.35">
      <c r="A123" s="89" t="s">
        <v>582</v>
      </c>
      <c r="B123" s="89" t="s">
        <v>391</v>
      </c>
      <c r="C123" s="89" t="s">
        <v>392</v>
      </c>
      <c r="D123" s="89" t="s">
        <v>393</v>
      </c>
      <c r="E123" s="89" t="s">
        <v>583</v>
      </c>
      <c r="F123" s="89" t="s">
        <v>465</v>
      </c>
      <c r="G123" s="89" t="s">
        <v>465</v>
      </c>
      <c r="H123" s="89" t="s">
        <v>465</v>
      </c>
      <c r="I123" s="89" t="s">
        <v>465</v>
      </c>
      <c r="J123" s="89" t="s">
        <v>465</v>
      </c>
      <c r="K123" s="89" t="s">
        <v>476</v>
      </c>
      <c r="L123" s="89" t="s">
        <v>394</v>
      </c>
      <c r="M123" s="89" t="s">
        <v>395</v>
      </c>
      <c r="N123" s="89">
        <v>25</v>
      </c>
      <c r="O123" s="91">
        <v>41.62</v>
      </c>
      <c r="P123" s="89" t="s">
        <v>400</v>
      </c>
      <c r="Q123" s="89">
        <v>3</v>
      </c>
      <c r="R123" s="89" t="s">
        <v>559</v>
      </c>
      <c r="S123" s="89">
        <v>9</v>
      </c>
      <c r="T123" s="90">
        <v>0</v>
      </c>
      <c r="U123" s="90">
        <v>33.130000000000003</v>
      </c>
      <c r="V123" s="90">
        <v>71</v>
      </c>
      <c r="W123" s="90">
        <v>0.22</v>
      </c>
      <c r="X123" s="90">
        <v>14.19</v>
      </c>
      <c r="Y123" s="90">
        <v>118.54</v>
      </c>
      <c r="Z123" s="90">
        <v>2</v>
      </c>
      <c r="AA123" s="90">
        <v>0.31</v>
      </c>
      <c r="AB123" s="90">
        <v>120.85</v>
      </c>
      <c r="AC123" s="90">
        <v>102.55</v>
      </c>
      <c r="AD123" s="90">
        <v>130.65</v>
      </c>
      <c r="AE123" s="381">
        <f t="shared" si="2"/>
        <v>11.996358263362547</v>
      </c>
      <c r="AF123" s="105"/>
      <c r="AG123" s="381"/>
      <c r="AH123" s="381"/>
      <c r="AI123" s="381"/>
      <c r="AJ123" s="381"/>
      <c r="AK123" s="381"/>
      <c r="AL123" s="381"/>
      <c r="AM123" s="381"/>
    </row>
    <row r="124" spans="1:39" x14ac:dyDescent="0.35">
      <c r="A124" s="89" t="s">
        <v>584</v>
      </c>
      <c r="B124" s="89" t="s">
        <v>391</v>
      </c>
      <c r="C124" s="89" t="s">
        <v>392</v>
      </c>
      <c r="D124" s="89" t="s">
        <v>393</v>
      </c>
      <c r="E124" s="89" t="s">
        <v>583</v>
      </c>
      <c r="F124" s="89" t="s">
        <v>465</v>
      </c>
      <c r="G124" s="89" t="s">
        <v>465</v>
      </c>
      <c r="H124" s="89" t="s">
        <v>465</v>
      </c>
      <c r="I124" s="89" t="s">
        <v>465</v>
      </c>
      <c r="J124" s="89" t="s">
        <v>465</v>
      </c>
      <c r="K124" s="89" t="s">
        <v>476</v>
      </c>
      <c r="L124" s="89" t="s">
        <v>394</v>
      </c>
      <c r="M124" s="89" t="s">
        <v>395</v>
      </c>
      <c r="N124" s="89">
        <v>25</v>
      </c>
      <c r="O124" s="91">
        <v>178.91</v>
      </c>
      <c r="P124" s="89" t="s">
        <v>400</v>
      </c>
      <c r="Q124" s="89">
        <v>3</v>
      </c>
      <c r="R124" s="89" t="s">
        <v>559</v>
      </c>
      <c r="S124" s="89">
        <v>9</v>
      </c>
      <c r="T124" s="90">
        <v>0</v>
      </c>
      <c r="U124" s="90">
        <v>36.619999999999997</v>
      </c>
      <c r="V124" s="90">
        <v>70.12</v>
      </c>
      <c r="W124" s="90">
        <v>0.11</v>
      </c>
      <c r="X124" s="90">
        <v>6.33</v>
      </c>
      <c r="Y124" s="90">
        <v>113.17</v>
      </c>
      <c r="Z124" s="90">
        <v>7.56</v>
      </c>
      <c r="AA124" s="90">
        <v>1.1100000000000001</v>
      </c>
      <c r="AB124" s="90">
        <v>121.84</v>
      </c>
      <c r="AC124" s="90">
        <v>120.55</v>
      </c>
      <c r="AD124" s="90">
        <v>258.95999999999998</v>
      </c>
      <c r="AE124" s="381">
        <f t="shared" si="2"/>
        <v>9.2385447337728142</v>
      </c>
      <c r="AF124" s="105"/>
      <c r="AG124" s="381"/>
      <c r="AH124" s="381"/>
      <c r="AI124" s="381"/>
      <c r="AJ124" s="381"/>
      <c r="AK124" s="381"/>
      <c r="AL124" s="381"/>
      <c r="AM124" s="381"/>
    </row>
    <row r="125" spans="1:39" x14ac:dyDescent="0.35">
      <c r="A125" s="89" t="s">
        <v>585</v>
      </c>
      <c r="B125" s="89" t="s">
        <v>391</v>
      </c>
      <c r="C125" s="89" t="s">
        <v>392</v>
      </c>
      <c r="D125" s="89" t="s">
        <v>393</v>
      </c>
      <c r="E125" s="89" t="s">
        <v>475</v>
      </c>
      <c r="F125" s="89" t="s">
        <v>465</v>
      </c>
      <c r="G125" s="89" t="s">
        <v>465</v>
      </c>
      <c r="H125" s="89" t="s">
        <v>465</v>
      </c>
      <c r="I125" s="89" t="s">
        <v>465</v>
      </c>
      <c r="J125" s="89" t="s">
        <v>465</v>
      </c>
      <c r="K125" s="89" t="s">
        <v>476</v>
      </c>
      <c r="L125" s="89" t="s">
        <v>394</v>
      </c>
      <c r="M125" s="89" t="s">
        <v>395</v>
      </c>
      <c r="N125" s="89">
        <v>25</v>
      </c>
      <c r="O125" s="91">
        <v>175.55</v>
      </c>
      <c r="P125" s="89" t="s">
        <v>400</v>
      </c>
      <c r="Q125" s="89">
        <v>3</v>
      </c>
      <c r="R125" s="89" t="s">
        <v>559</v>
      </c>
      <c r="S125" s="89">
        <v>9</v>
      </c>
      <c r="T125" s="90">
        <v>0</v>
      </c>
      <c r="U125" s="90">
        <v>36.21</v>
      </c>
      <c r="V125" s="90">
        <v>64.52</v>
      </c>
      <c r="W125" s="90">
        <v>0.12</v>
      </c>
      <c r="X125" s="90">
        <v>7.02</v>
      </c>
      <c r="Y125" s="90">
        <v>107.87</v>
      </c>
      <c r="Z125" s="90">
        <v>12.24</v>
      </c>
      <c r="AA125" s="90">
        <v>1.74</v>
      </c>
      <c r="AB125" s="90">
        <v>121.84</v>
      </c>
      <c r="AC125" s="90">
        <v>114.18</v>
      </c>
      <c r="AD125" s="90">
        <v>240.01</v>
      </c>
      <c r="AE125" s="381">
        <f t="shared" si="2"/>
        <v>9.3393500320028817</v>
      </c>
      <c r="AF125" s="105"/>
      <c r="AG125" s="381"/>
      <c r="AH125" s="381"/>
      <c r="AI125" s="381"/>
      <c r="AJ125" s="381"/>
      <c r="AK125" s="381"/>
      <c r="AL125" s="381"/>
      <c r="AM125" s="381"/>
    </row>
    <row r="126" spans="1:39" x14ac:dyDescent="0.35">
      <c r="A126" s="89" t="s">
        <v>573</v>
      </c>
      <c r="B126" s="89" t="s">
        <v>545</v>
      </c>
      <c r="C126" s="89" t="s">
        <v>462</v>
      </c>
      <c r="D126" s="89" t="s">
        <v>463</v>
      </c>
      <c r="E126" s="89" t="s">
        <v>471</v>
      </c>
      <c r="F126" s="89" t="s">
        <v>465</v>
      </c>
      <c r="G126" s="89" t="s">
        <v>465</v>
      </c>
      <c r="H126" s="89" t="s">
        <v>465</v>
      </c>
      <c r="I126" s="89" t="s">
        <v>465</v>
      </c>
      <c r="J126" s="89" t="s">
        <v>465</v>
      </c>
      <c r="K126" s="89" t="s">
        <v>466</v>
      </c>
      <c r="L126" s="89" t="s">
        <v>394</v>
      </c>
      <c r="M126" s="89" t="s">
        <v>395</v>
      </c>
      <c r="N126" s="89">
        <v>1</v>
      </c>
      <c r="O126" s="91">
        <v>5.75</v>
      </c>
      <c r="P126" s="89" t="s">
        <v>467</v>
      </c>
      <c r="Q126" s="89">
        <v>4</v>
      </c>
      <c r="R126" s="89" t="s">
        <v>586</v>
      </c>
      <c r="S126" s="89">
        <v>2</v>
      </c>
      <c r="T126" s="90">
        <v>0</v>
      </c>
      <c r="U126" s="90">
        <v>0</v>
      </c>
      <c r="V126" s="90">
        <v>0</v>
      </c>
      <c r="W126" s="90">
        <v>0</v>
      </c>
      <c r="X126" s="90">
        <v>0</v>
      </c>
      <c r="Y126" s="90">
        <v>0</v>
      </c>
      <c r="Z126" s="90">
        <v>0</v>
      </c>
      <c r="AA126" s="90">
        <v>0</v>
      </c>
      <c r="AB126" s="90">
        <v>0</v>
      </c>
      <c r="AC126" s="90"/>
      <c r="AD126" s="90"/>
      <c r="AE126" s="381" t="str">
        <f t="shared" si="2"/>
        <v>-</v>
      </c>
      <c r="AF126" s="105"/>
      <c r="AG126" s="381"/>
      <c r="AH126" s="381"/>
      <c r="AI126" s="381"/>
      <c r="AJ126" s="381"/>
      <c r="AK126" s="381"/>
      <c r="AL126" s="381"/>
      <c r="AM126" s="381"/>
    </row>
    <row r="127" spans="1:39" x14ac:dyDescent="0.35">
      <c r="A127" s="89" t="s">
        <v>585</v>
      </c>
      <c r="B127" s="89" t="s">
        <v>545</v>
      </c>
      <c r="C127" s="89" t="s">
        <v>462</v>
      </c>
      <c r="D127" s="89" t="s">
        <v>463</v>
      </c>
      <c r="E127" s="89" t="s">
        <v>475</v>
      </c>
      <c r="F127" s="89" t="s">
        <v>465</v>
      </c>
      <c r="G127" s="89" t="s">
        <v>465</v>
      </c>
      <c r="H127" s="89" t="s">
        <v>465</v>
      </c>
      <c r="I127" s="89" t="s">
        <v>465</v>
      </c>
      <c r="J127" s="89" t="s">
        <v>465</v>
      </c>
      <c r="K127" s="89" t="s">
        <v>476</v>
      </c>
      <c r="L127" s="89" t="s">
        <v>394</v>
      </c>
      <c r="M127" s="89" t="s">
        <v>395</v>
      </c>
      <c r="N127" s="89">
        <v>1</v>
      </c>
      <c r="O127" s="91">
        <v>175.55</v>
      </c>
      <c r="P127" s="89" t="s">
        <v>467</v>
      </c>
      <c r="Q127" s="89">
        <v>4</v>
      </c>
      <c r="R127" s="89" t="s">
        <v>586</v>
      </c>
      <c r="S127" s="89">
        <v>2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/>
      <c r="AD127" s="90"/>
      <c r="AE127" s="381" t="str">
        <f t="shared" si="2"/>
        <v>-</v>
      </c>
      <c r="AF127" s="105"/>
      <c r="AG127" s="381"/>
      <c r="AH127" s="381"/>
      <c r="AI127" s="381"/>
      <c r="AJ127" s="381"/>
      <c r="AK127" s="381"/>
      <c r="AL127" s="381"/>
      <c r="AM127" s="381"/>
    </row>
    <row r="128" spans="1:39" x14ac:dyDescent="0.35">
      <c r="A128" s="89" t="s">
        <v>584</v>
      </c>
      <c r="B128" s="89" t="s">
        <v>545</v>
      </c>
      <c r="C128" s="89" t="s">
        <v>462</v>
      </c>
      <c r="D128" s="89" t="s">
        <v>463</v>
      </c>
      <c r="E128" s="89" t="s">
        <v>583</v>
      </c>
      <c r="F128" s="89" t="s">
        <v>465</v>
      </c>
      <c r="G128" s="89" t="s">
        <v>465</v>
      </c>
      <c r="H128" s="89" t="s">
        <v>465</v>
      </c>
      <c r="I128" s="89" t="s">
        <v>465</v>
      </c>
      <c r="J128" s="89" t="s">
        <v>465</v>
      </c>
      <c r="K128" s="89" t="s">
        <v>476</v>
      </c>
      <c r="L128" s="89" t="s">
        <v>394</v>
      </c>
      <c r="M128" s="89" t="s">
        <v>395</v>
      </c>
      <c r="N128" s="89">
        <v>1</v>
      </c>
      <c r="O128" s="91">
        <v>178.91</v>
      </c>
      <c r="P128" s="89" t="s">
        <v>467</v>
      </c>
      <c r="Q128" s="89">
        <v>4</v>
      </c>
      <c r="R128" s="89" t="s">
        <v>586</v>
      </c>
      <c r="S128" s="89">
        <v>2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v>0</v>
      </c>
      <c r="AB128" s="90">
        <v>0</v>
      </c>
      <c r="AC128" s="90"/>
      <c r="AD128" s="90"/>
      <c r="AE128" s="381" t="str">
        <f t="shared" si="2"/>
        <v>-</v>
      </c>
      <c r="AF128" s="105"/>
      <c r="AG128" s="381"/>
      <c r="AH128" s="381"/>
      <c r="AI128" s="381"/>
      <c r="AJ128" s="381"/>
      <c r="AK128" s="381"/>
      <c r="AL128" s="381"/>
      <c r="AM128" s="381"/>
    </row>
    <row r="129" spans="1:39" x14ac:dyDescent="0.35">
      <c r="A129" s="89" t="s">
        <v>582</v>
      </c>
      <c r="B129" s="89" t="s">
        <v>545</v>
      </c>
      <c r="C129" s="89" t="s">
        <v>462</v>
      </c>
      <c r="D129" s="89" t="s">
        <v>463</v>
      </c>
      <c r="E129" s="89" t="s">
        <v>583</v>
      </c>
      <c r="F129" s="89" t="s">
        <v>465</v>
      </c>
      <c r="G129" s="89" t="s">
        <v>465</v>
      </c>
      <c r="H129" s="89" t="s">
        <v>465</v>
      </c>
      <c r="I129" s="89" t="s">
        <v>465</v>
      </c>
      <c r="J129" s="89" t="s">
        <v>465</v>
      </c>
      <c r="K129" s="89" t="s">
        <v>476</v>
      </c>
      <c r="L129" s="89" t="s">
        <v>394</v>
      </c>
      <c r="M129" s="89" t="s">
        <v>395</v>
      </c>
      <c r="N129" s="89">
        <v>1</v>
      </c>
      <c r="O129" s="91">
        <v>41.62</v>
      </c>
      <c r="P129" s="89" t="s">
        <v>467</v>
      </c>
      <c r="Q129" s="89">
        <v>4</v>
      </c>
      <c r="R129" s="89" t="s">
        <v>586</v>
      </c>
      <c r="S129" s="89">
        <v>2</v>
      </c>
      <c r="T129" s="90">
        <v>0</v>
      </c>
      <c r="U129" s="90">
        <v>0</v>
      </c>
      <c r="V129" s="90">
        <v>0</v>
      </c>
      <c r="W129" s="90">
        <v>0</v>
      </c>
      <c r="X129" s="90">
        <v>0</v>
      </c>
      <c r="Y129" s="90">
        <v>0</v>
      </c>
      <c r="Z129" s="90">
        <v>0</v>
      </c>
      <c r="AA129" s="90">
        <v>0</v>
      </c>
      <c r="AB129" s="90">
        <v>0</v>
      </c>
      <c r="AC129" s="90"/>
      <c r="AD129" s="90"/>
      <c r="AE129" s="381" t="str">
        <f t="shared" si="2"/>
        <v>-</v>
      </c>
      <c r="AF129" s="105"/>
      <c r="AG129" s="381"/>
      <c r="AH129" s="381"/>
      <c r="AI129" s="381"/>
      <c r="AJ129" s="381"/>
      <c r="AK129" s="381"/>
      <c r="AL129" s="381"/>
      <c r="AM129" s="381"/>
    </row>
    <row r="130" spans="1:39" x14ac:dyDescent="0.35">
      <c r="A130" s="89" t="s">
        <v>581</v>
      </c>
      <c r="B130" s="89" t="s">
        <v>545</v>
      </c>
      <c r="C130" s="89" t="s">
        <v>462</v>
      </c>
      <c r="D130" s="89" t="s">
        <v>463</v>
      </c>
      <c r="E130" s="89" t="s">
        <v>580</v>
      </c>
      <c r="F130" s="89" t="s">
        <v>465</v>
      </c>
      <c r="G130" s="89" t="s">
        <v>465</v>
      </c>
      <c r="H130" s="89" t="s">
        <v>465</v>
      </c>
      <c r="I130" s="89" t="s">
        <v>465</v>
      </c>
      <c r="J130" s="89" t="s">
        <v>465</v>
      </c>
      <c r="K130" s="89" t="s">
        <v>466</v>
      </c>
      <c r="L130" s="89" t="s">
        <v>394</v>
      </c>
      <c r="M130" s="89" t="s">
        <v>395</v>
      </c>
      <c r="N130" s="89">
        <v>1</v>
      </c>
      <c r="O130" s="91">
        <v>7.77</v>
      </c>
      <c r="P130" s="89" t="s">
        <v>467</v>
      </c>
      <c r="Q130" s="89">
        <v>4</v>
      </c>
      <c r="R130" s="89" t="s">
        <v>586</v>
      </c>
      <c r="S130" s="89">
        <v>2</v>
      </c>
      <c r="T130" s="90">
        <v>0</v>
      </c>
      <c r="U130" s="90">
        <v>0</v>
      </c>
      <c r="V130" s="90">
        <v>0</v>
      </c>
      <c r="W130" s="90">
        <v>0</v>
      </c>
      <c r="X130" s="90">
        <v>0</v>
      </c>
      <c r="Y130" s="90">
        <v>0</v>
      </c>
      <c r="Z130" s="90">
        <v>0</v>
      </c>
      <c r="AA130" s="90">
        <v>0</v>
      </c>
      <c r="AB130" s="90">
        <v>0</v>
      </c>
      <c r="AC130" s="90"/>
      <c r="AD130" s="90"/>
      <c r="AE130" s="381" t="str">
        <f t="shared" si="2"/>
        <v>-</v>
      </c>
      <c r="AF130" s="105"/>
      <c r="AG130" s="381"/>
      <c r="AH130" s="381"/>
      <c r="AI130" s="381"/>
      <c r="AJ130" s="381"/>
      <c r="AK130" s="381"/>
      <c r="AL130" s="381"/>
      <c r="AM130" s="381"/>
    </row>
    <row r="131" spans="1:39" x14ac:dyDescent="0.35">
      <c r="A131" s="89" t="s">
        <v>579</v>
      </c>
      <c r="B131" s="89" t="s">
        <v>545</v>
      </c>
      <c r="C131" s="89" t="s">
        <v>462</v>
      </c>
      <c r="D131" s="89" t="s">
        <v>463</v>
      </c>
      <c r="E131" s="89" t="s">
        <v>580</v>
      </c>
      <c r="F131" s="89" t="s">
        <v>465</v>
      </c>
      <c r="G131" s="89" t="s">
        <v>465</v>
      </c>
      <c r="H131" s="89" t="s">
        <v>465</v>
      </c>
      <c r="I131" s="89" t="s">
        <v>465</v>
      </c>
      <c r="J131" s="89" t="s">
        <v>465</v>
      </c>
      <c r="K131" s="89" t="s">
        <v>466</v>
      </c>
      <c r="L131" s="89" t="s">
        <v>394</v>
      </c>
      <c r="M131" s="89" t="s">
        <v>395</v>
      </c>
      <c r="N131" s="89">
        <v>1</v>
      </c>
      <c r="O131" s="91">
        <v>17.84</v>
      </c>
      <c r="P131" s="89" t="s">
        <v>467</v>
      </c>
      <c r="Q131" s="89">
        <v>4</v>
      </c>
      <c r="R131" s="89" t="s">
        <v>586</v>
      </c>
      <c r="S131" s="89">
        <v>2</v>
      </c>
      <c r="T131" s="90">
        <v>0</v>
      </c>
      <c r="U131" s="90">
        <v>0</v>
      </c>
      <c r="V131" s="90">
        <v>0</v>
      </c>
      <c r="W131" s="90">
        <v>0</v>
      </c>
      <c r="X131" s="90">
        <v>0</v>
      </c>
      <c r="Y131" s="90">
        <v>0</v>
      </c>
      <c r="Z131" s="90">
        <v>0</v>
      </c>
      <c r="AA131" s="90">
        <v>0</v>
      </c>
      <c r="AB131" s="90">
        <v>0</v>
      </c>
      <c r="AC131" s="90"/>
      <c r="AD131" s="90"/>
      <c r="AE131" s="381" t="str">
        <f t="shared" si="2"/>
        <v>-</v>
      </c>
      <c r="AF131" s="105"/>
      <c r="AG131" s="381"/>
      <c r="AH131" s="381"/>
      <c r="AI131" s="381"/>
      <c r="AJ131" s="381"/>
      <c r="AK131" s="381"/>
      <c r="AL131" s="381"/>
      <c r="AM131" s="381"/>
    </row>
    <row r="132" spans="1:39" x14ac:dyDescent="0.35">
      <c r="A132" s="89" t="s">
        <v>578</v>
      </c>
      <c r="B132" s="89" t="s">
        <v>545</v>
      </c>
      <c r="C132" s="89" t="s">
        <v>462</v>
      </c>
      <c r="D132" s="89" t="s">
        <v>463</v>
      </c>
      <c r="E132" s="89" t="s">
        <v>480</v>
      </c>
      <c r="F132" s="89" t="s">
        <v>465</v>
      </c>
      <c r="G132" s="89" t="s">
        <v>465</v>
      </c>
      <c r="H132" s="89" t="s">
        <v>465</v>
      </c>
      <c r="I132" s="89" t="s">
        <v>465</v>
      </c>
      <c r="J132" s="89" t="s">
        <v>465</v>
      </c>
      <c r="K132" s="89" t="s">
        <v>466</v>
      </c>
      <c r="L132" s="89" t="s">
        <v>394</v>
      </c>
      <c r="M132" s="89" t="s">
        <v>395</v>
      </c>
      <c r="N132" s="89">
        <v>1</v>
      </c>
      <c r="O132" s="91">
        <v>7.73</v>
      </c>
      <c r="P132" s="89" t="s">
        <v>467</v>
      </c>
      <c r="Q132" s="89">
        <v>4</v>
      </c>
      <c r="R132" s="89" t="s">
        <v>586</v>
      </c>
      <c r="S132" s="89">
        <v>2</v>
      </c>
      <c r="T132" s="90">
        <v>0</v>
      </c>
      <c r="U132" s="90">
        <v>0</v>
      </c>
      <c r="V132" s="90">
        <v>0</v>
      </c>
      <c r="W132" s="90">
        <v>0</v>
      </c>
      <c r="X132" s="90">
        <v>0</v>
      </c>
      <c r="Y132" s="90">
        <v>0</v>
      </c>
      <c r="Z132" s="90">
        <v>0</v>
      </c>
      <c r="AA132" s="90">
        <v>0</v>
      </c>
      <c r="AB132" s="90">
        <v>0</v>
      </c>
      <c r="AC132" s="90"/>
      <c r="AD132" s="90"/>
      <c r="AE132" s="381" t="str">
        <f t="shared" si="2"/>
        <v>-</v>
      </c>
      <c r="AF132" s="105"/>
      <c r="AG132" s="381"/>
      <c r="AH132" s="381"/>
      <c r="AI132" s="381"/>
      <c r="AJ132" s="381"/>
      <c r="AK132" s="381"/>
      <c r="AL132" s="381"/>
      <c r="AM132" s="381"/>
    </row>
    <row r="133" spans="1:39" x14ac:dyDescent="0.35">
      <c r="A133" s="89" t="s">
        <v>577</v>
      </c>
      <c r="B133" s="89" t="s">
        <v>545</v>
      </c>
      <c r="C133" s="89" t="s">
        <v>462</v>
      </c>
      <c r="D133" s="89" t="s">
        <v>463</v>
      </c>
      <c r="E133" s="89" t="s">
        <v>526</v>
      </c>
      <c r="F133" s="89" t="s">
        <v>465</v>
      </c>
      <c r="G133" s="89" t="s">
        <v>465</v>
      </c>
      <c r="H133" s="89" t="s">
        <v>465</v>
      </c>
      <c r="I133" s="89" t="s">
        <v>465</v>
      </c>
      <c r="J133" s="89" t="s">
        <v>465</v>
      </c>
      <c r="K133" s="89" t="s">
        <v>466</v>
      </c>
      <c r="L133" s="89" t="s">
        <v>394</v>
      </c>
      <c r="M133" s="89" t="s">
        <v>395</v>
      </c>
      <c r="N133" s="89">
        <v>1</v>
      </c>
      <c r="O133" s="91">
        <v>1.34</v>
      </c>
      <c r="P133" s="89" t="s">
        <v>467</v>
      </c>
      <c r="Q133" s="89">
        <v>4</v>
      </c>
      <c r="R133" s="89" t="s">
        <v>586</v>
      </c>
      <c r="S133" s="89">
        <v>2</v>
      </c>
      <c r="T133" s="90">
        <v>0</v>
      </c>
      <c r="U133" s="90">
        <v>0</v>
      </c>
      <c r="V133" s="90">
        <v>0</v>
      </c>
      <c r="W133" s="90">
        <v>0</v>
      </c>
      <c r="X133" s="90">
        <v>0</v>
      </c>
      <c r="Y133" s="90">
        <v>0</v>
      </c>
      <c r="Z133" s="90">
        <v>0</v>
      </c>
      <c r="AA133" s="90">
        <v>0</v>
      </c>
      <c r="AB133" s="90">
        <v>0</v>
      </c>
      <c r="AC133" s="90"/>
      <c r="AD133" s="90"/>
      <c r="AE133" s="381" t="str">
        <f t="shared" si="2"/>
        <v>-</v>
      </c>
      <c r="AF133" s="105"/>
      <c r="AG133" s="381"/>
      <c r="AH133" s="381"/>
      <c r="AI133" s="381"/>
      <c r="AJ133" s="381"/>
      <c r="AK133" s="381"/>
      <c r="AL133" s="381"/>
      <c r="AM133" s="381"/>
    </row>
    <row r="134" spans="1:39" x14ac:dyDescent="0.35">
      <c r="A134" s="89" t="s">
        <v>576</v>
      </c>
      <c r="B134" s="89" t="s">
        <v>545</v>
      </c>
      <c r="C134" s="89" t="s">
        <v>462</v>
      </c>
      <c r="D134" s="89" t="s">
        <v>463</v>
      </c>
      <c r="E134" s="89" t="s">
        <v>552</v>
      </c>
      <c r="F134" s="89" t="s">
        <v>465</v>
      </c>
      <c r="G134" s="89" t="s">
        <v>465</v>
      </c>
      <c r="H134" s="89" t="s">
        <v>465</v>
      </c>
      <c r="I134" s="89" t="s">
        <v>465</v>
      </c>
      <c r="J134" s="89" t="s">
        <v>465</v>
      </c>
      <c r="K134" s="89" t="s">
        <v>466</v>
      </c>
      <c r="L134" s="89" t="s">
        <v>394</v>
      </c>
      <c r="M134" s="89" t="s">
        <v>395</v>
      </c>
      <c r="N134" s="89">
        <v>1</v>
      </c>
      <c r="O134" s="91">
        <v>2.31</v>
      </c>
      <c r="P134" s="89" t="s">
        <v>467</v>
      </c>
      <c r="Q134" s="89">
        <v>4</v>
      </c>
      <c r="R134" s="89" t="s">
        <v>586</v>
      </c>
      <c r="S134" s="89">
        <v>2</v>
      </c>
      <c r="T134" s="90">
        <v>0</v>
      </c>
      <c r="U134" s="90">
        <v>0</v>
      </c>
      <c r="V134" s="90">
        <v>0</v>
      </c>
      <c r="W134" s="90">
        <v>0</v>
      </c>
      <c r="X134" s="90">
        <v>0</v>
      </c>
      <c r="Y134" s="90">
        <v>0</v>
      </c>
      <c r="Z134" s="90">
        <v>0</v>
      </c>
      <c r="AA134" s="90">
        <v>0</v>
      </c>
      <c r="AB134" s="90">
        <v>0</v>
      </c>
      <c r="AC134" s="90"/>
      <c r="AD134" s="90"/>
      <c r="AE134" s="381" t="str">
        <f t="shared" si="2"/>
        <v>-</v>
      </c>
      <c r="AF134" s="105"/>
      <c r="AG134" s="381"/>
      <c r="AH134" s="381"/>
      <c r="AI134" s="381"/>
      <c r="AJ134" s="381"/>
      <c r="AK134" s="381"/>
      <c r="AL134" s="381"/>
      <c r="AM134" s="381"/>
    </row>
    <row r="135" spans="1:39" x14ac:dyDescent="0.35">
      <c r="A135" s="89" t="s">
        <v>572</v>
      </c>
      <c r="B135" s="89" t="s">
        <v>545</v>
      </c>
      <c r="C135" s="89" t="s">
        <v>462</v>
      </c>
      <c r="D135" s="89" t="s">
        <v>463</v>
      </c>
      <c r="E135" s="89" t="s">
        <v>471</v>
      </c>
      <c r="F135" s="89" t="s">
        <v>465</v>
      </c>
      <c r="G135" s="89" t="s">
        <v>465</v>
      </c>
      <c r="H135" s="89" t="s">
        <v>465</v>
      </c>
      <c r="I135" s="89" t="s">
        <v>465</v>
      </c>
      <c r="J135" s="89" t="s">
        <v>465</v>
      </c>
      <c r="K135" s="89" t="s">
        <v>466</v>
      </c>
      <c r="L135" s="89" t="s">
        <v>394</v>
      </c>
      <c r="M135" s="89" t="s">
        <v>395</v>
      </c>
      <c r="N135" s="89">
        <v>1</v>
      </c>
      <c r="O135" s="91">
        <v>3.15</v>
      </c>
      <c r="P135" s="89" t="s">
        <v>467</v>
      </c>
      <c r="Q135" s="89">
        <v>4</v>
      </c>
      <c r="R135" s="89" t="s">
        <v>586</v>
      </c>
      <c r="S135" s="89">
        <v>2</v>
      </c>
      <c r="T135" s="90">
        <v>0</v>
      </c>
      <c r="U135" s="90">
        <v>0</v>
      </c>
      <c r="V135" s="90">
        <v>0</v>
      </c>
      <c r="W135" s="90">
        <v>0</v>
      </c>
      <c r="X135" s="90">
        <v>0</v>
      </c>
      <c r="Y135" s="90">
        <v>0</v>
      </c>
      <c r="Z135" s="90">
        <v>0</v>
      </c>
      <c r="AA135" s="90">
        <v>0</v>
      </c>
      <c r="AB135" s="90">
        <v>0</v>
      </c>
      <c r="AC135" s="90"/>
      <c r="AD135" s="90"/>
      <c r="AE135" s="381" t="str">
        <f t="shared" si="2"/>
        <v>-</v>
      </c>
      <c r="AF135" s="105"/>
      <c r="AG135" s="381"/>
      <c r="AH135" s="381"/>
      <c r="AI135" s="381"/>
      <c r="AJ135" s="381"/>
      <c r="AK135" s="381"/>
      <c r="AL135" s="381"/>
      <c r="AM135" s="381"/>
    </row>
    <row r="136" spans="1:39" x14ac:dyDescent="0.35">
      <c r="A136" s="89" t="s">
        <v>570</v>
      </c>
      <c r="B136" s="89" t="s">
        <v>545</v>
      </c>
      <c r="C136" s="89" t="s">
        <v>462</v>
      </c>
      <c r="D136" s="89" t="s">
        <v>463</v>
      </c>
      <c r="E136" s="89" t="s">
        <v>571</v>
      </c>
      <c r="F136" s="89" t="s">
        <v>465</v>
      </c>
      <c r="G136" s="89" t="s">
        <v>465</v>
      </c>
      <c r="H136" s="89" t="s">
        <v>465</v>
      </c>
      <c r="I136" s="89" t="s">
        <v>465</v>
      </c>
      <c r="J136" s="89" t="s">
        <v>465</v>
      </c>
      <c r="K136" s="89" t="s">
        <v>466</v>
      </c>
      <c r="L136" s="89" t="s">
        <v>394</v>
      </c>
      <c r="M136" s="89" t="s">
        <v>395</v>
      </c>
      <c r="N136" s="89">
        <v>1</v>
      </c>
      <c r="O136" s="91">
        <v>3.05</v>
      </c>
      <c r="P136" s="89" t="s">
        <v>467</v>
      </c>
      <c r="Q136" s="89">
        <v>4</v>
      </c>
      <c r="R136" s="89" t="s">
        <v>586</v>
      </c>
      <c r="S136" s="89">
        <v>2</v>
      </c>
      <c r="T136" s="90">
        <v>0</v>
      </c>
      <c r="U136" s="90">
        <v>0</v>
      </c>
      <c r="V136" s="90">
        <v>0</v>
      </c>
      <c r="W136" s="90">
        <v>0</v>
      </c>
      <c r="X136" s="90">
        <v>0</v>
      </c>
      <c r="Y136" s="90">
        <v>0</v>
      </c>
      <c r="Z136" s="90">
        <v>0</v>
      </c>
      <c r="AA136" s="90">
        <v>0</v>
      </c>
      <c r="AB136" s="90">
        <v>0</v>
      </c>
      <c r="AC136" s="90"/>
      <c r="AD136" s="90"/>
      <c r="AE136" s="381" t="str">
        <f t="shared" si="2"/>
        <v>-</v>
      </c>
      <c r="AF136" s="105"/>
      <c r="AG136" s="381"/>
      <c r="AH136" s="381"/>
      <c r="AI136" s="381"/>
      <c r="AJ136" s="381"/>
      <c r="AK136" s="381"/>
      <c r="AL136" s="381"/>
      <c r="AM136" s="381"/>
    </row>
    <row r="137" spans="1:39" x14ac:dyDescent="0.35">
      <c r="A137" s="89" t="s">
        <v>569</v>
      </c>
      <c r="B137" s="89" t="s">
        <v>391</v>
      </c>
      <c r="C137" s="89" t="s">
        <v>392</v>
      </c>
      <c r="D137" s="89" t="s">
        <v>393</v>
      </c>
      <c r="E137" s="89" t="s">
        <v>489</v>
      </c>
      <c r="F137" s="89" t="s">
        <v>465</v>
      </c>
      <c r="G137" s="89" t="s">
        <v>465</v>
      </c>
      <c r="H137" s="89" t="s">
        <v>465</v>
      </c>
      <c r="I137" s="89" t="s">
        <v>506</v>
      </c>
      <c r="J137" s="89" t="s">
        <v>508</v>
      </c>
      <c r="K137" s="89" t="s">
        <v>476</v>
      </c>
      <c r="L137" s="89" t="s">
        <v>587</v>
      </c>
      <c r="M137" s="89" t="s">
        <v>395</v>
      </c>
      <c r="N137" s="89">
        <v>21</v>
      </c>
      <c r="O137" s="91">
        <v>61.56</v>
      </c>
      <c r="P137" s="89" t="s">
        <v>588</v>
      </c>
      <c r="Q137" s="89">
        <v>4</v>
      </c>
      <c r="R137" s="89" t="s">
        <v>586</v>
      </c>
      <c r="S137" s="89">
        <v>6</v>
      </c>
      <c r="T137" s="90">
        <v>0</v>
      </c>
      <c r="U137" s="90">
        <v>0</v>
      </c>
      <c r="V137" s="90">
        <v>0</v>
      </c>
      <c r="W137" s="90">
        <v>0</v>
      </c>
      <c r="X137" s="90">
        <v>0</v>
      </c>
      <c r="Y137" s="90">
        <v>0</v>
      </c>
      <c r="Z137" s="90">
        <v>0</v>
      </c>
      <c r="AA137" s="90">
        <v>0</v>
      </c>
      <c r="AB137" s="90">
        <v>0</v>
      </c>
      <c r="AC137" s="90">
        <v>73.63</v>
      </c>
      <c r="AD137" s="90">
        <v>114.83</v>
      </c>
      <c r="AE137" s="381">
        <f t="shared" si="2"/>
        <v>10.84266449790146</v>
      </c>
      <c r="AF137" s="105"/>
      <c r="AG137" s="381"/>
      <c r="AH137" s="381"/>
      <c r="AI137" s="381"/>
      <c r="AJ137" s="381"/>
      <c r="AK137" s="381"/>
      <c r="AL137" s="381"/>
      <c r="AM137" s="381"/>
    </row>
    <row r="138" spans="1:39" x14ac:dyDescent="0.35">
      <c r="A138" s="89" t="s">
        <v>567</v>
      </c>
      <c r="B138" s="89" t="s">
        <v>391</v>
      </c>
      <c r="C138" s="89" t="s">
        <v>392</v>
      </c>
      <c r="D138" s="89" t="s">
        <v>393</v>
      </c>
      <c r="E138" s="89" t="s">
        <v>500</v>
      </c>
      <c r="F138" s="89" t="s">
        <v>465</v>
      </c>
      <c r="G138" s="89" t="s">
        <v>568</v>
      </c>
      <c r="H138" s="89" t="s">
        <v>465</v>
      </c>
      <c r="I138" s="89" t="s">
        <v>568</v>
      </c>
      <c r="J138" s="89" t="s">
        <v>508</v>
      </c>
      <c r="K138" s="89" t="s">
        <v>466</v>
      </c>
      <c r="L138" s="89" t="s">
        <v>587</v>
      </c>
      <c r="M138" s="89" t="s">
        <v>395</v>
      </c>
      <c r="N138" s="89">
        <v>21</v>
      </c>
      <c r="O138" s="91">
        <v>38.520000000000003</v>
      </c>
      <c r="P138" s="89" t="s">
        <v>588</v>
      </c>
      <c r="Q138" s="89">
        <v>4</v>
      </c>
      <c r="R138" s="89" t="s">
        <v>586</v>
      </c>
      <c r="S138" s="89">
        <v>6</v>
      </c>
      <c r="T138" s="90">
        <v>0</v>
      </c>
      <c r="U138" s="90">
        <v>0</v>
      </c>
      <c r="V138" s="90">
        <v>0</v>
      </c>
      <c r="W138" s="90">
        <v>0</v>
      </c>
      <c r="X138" s="90">
        <v>0</v>
      </c>
      <c r="Y138" s="90">
        <v>0</v>
      </c>
      <c r="Z138" s="90">
        <v>0</v>
      </c>
      <c r="AA138" s="90">
        <v>0</v>
      </c>
      <c r="AB138" s="90">
        <v>0</v>
      </c>
      <c r="AC138" s="90">
        <v>74.48</v>
      </c>
      <c r="AD138" s="90">
        <v>146.88</v>
      </c>
      <c r="AE138" s="381">
        <f t="shared" si="2"/>
        <v>9.6421704379828324</v>
      </c>
      <c r="AF138" s="105"/>
      <c r="AG138" s="381"/>
      <c r="AH138" s="381"/>
      <c r="AI138" s="381"/>
      <c r="AJ138" s="381"/>
      <c r="AK138" s="381"/>
      <c r="AL138" s="381"/>
      <c r="AM138" s="381"/>
    </row>
    <row r="139" spans="1:39" x14ac:dyDescent="0.35">
      <c r="A139" s="89" t="s">
        <v>564</v>
      </c>
      <c r="B139" s="89" t="s">
        <v>391</v>
      </c>
      <c r="C139" s="89" t="s">
        <v>392</v>
      </c>
      <c r="D139" s="89" t="s">
        <v>393</v>
      </c>
      <c r="E139" s="89" t="s">
        <v>565</v>
      </c>
      <c r="F139" s="89" t="s">
        <v>465</v>
      </c>
      <c r="G139" s="89" t="s">
        <v>465</v>
      </c>
      <c r="H139" s="89" t="s">
        <v>465</v>
      </c>
      <c r="I139" s="89" t="s">
        <v>497</v>
      </c>
      <c r="J139" s="89" t="s">
        <v>508</v>
      </c>
      <c r="K139" s="89" t="s">
        <v>466</v>
      </c>
      <c r="L139" s="89" t="s">
        <v>587</v>
      </c>
      <c r="M139" s="89" t="s">
        <v>395</v>
      </c>
      <c r="N139" s="89">
        <v>21</v>
      </c>
      <c r="O139" s="91">
        <v>49.27</v>
      </c>
      <c r="P139" s="89" t="s">
        <v>588</v>
      </c>
      <c r="Q139" s="89">
        <v>4</v>
      </c>
      <c r="R139" s="89" t="s">
        <v>586</v>
      </c>
      <c r="S139" s="89">
        <v>6</v>
      </c>
      <c r="T139" s="90">
        <v>0</v>
      </c>
      <c r="U139" s="90">
        <v>0</v>
      </c>
      <c r="V139" s="90">
        <v>0</v>
      </c>
      <c r="W139" s="90">
        <v>0</v>
      </c>
      <c r="X139" s="90">
        <v>0</v>
      </c>
      <c r="Y139" s="90">
        <v>0</v>
      </c>
      <c r="Z139" s="90">
        <v>0</v>
      </c>
      <c r="AA139" s="90">
        <v>0</v>
      </c>
      <c r="AB139" s="90">
        <v>0</v>
      </c>
      <c r="AC139" s="90">
        <v>74.760000000000005</v>
      </c>
      <c r="AD139" s="90">
        <v>154.11000000000001</v>
      </c>
      <c r="AE139" s="381">
        <f t="shared" si="2"/>
        <v>9.4309520770469923</v>
      </c>
      <c r="AF139" s="105"/>
      <c r="AG139" s="381"/>
      <c r="AH139" s="381"/>
      <c r="AI139" s="381"/>
      <c r="AJ139" s="381"/>
      <c r="AK139" s="381"/>
      <c r="AL139" s="381"/>
      <c r="AM139" s="381"/>
    </row>
    <row r="140" spans="1:39" x14ac:dyDescent="0.35">
      <c r="A140" s="89" t="s">
        <v>589</v>
      </c>
      <c r="B140" s="89" t="s">
        <v>391</v>
      </c>
      <c r="C140" s="89" t="s">
        <v>392</v>
      </c>
      <c r="D140" s="89" t="s">
        <v>393</v>
      </c>
      <c r="E140" s="89" t="s">
        <v>480</v>
      </c>
      <c r="F140" s="89" t="s">
        <v>465</v>
      </c>
      <c r="G140" s="89" t="s">
        <v>465</v>
      </c>
      <c r="H140" s="89" t="s">
        <v>465</v>
      </c>
      <c r="I140" s="89" t="s">
        <v>465</v>
      </c>
      <c r="J140" s="89" t="s">
        <v>465</v>
      </c>
      <c r="K140" s="89" t="s">
        <v>466</v>
      </c>
      <c r="L140" s="89" t="s">
        <v>394</v>
      </c>
      <c r="M140" s="89" t="s">
        <v>395</v>
      </c>
      <c r="N140" s="89">
        <v>14</v>
      </c>
      <c r="O140" s="91">
        <v>13.12</v>
      </c>
      <c r="P140" s="89" t="s">
        <v>396</v>
      </c>
      <c r="Q140" s="89">
        <v>4</v>
      </c>
      <c r="R140" s="89" t="s">
        <v>586</v>
      </c>
      <c r="S140" s="89">
        <v>7</v>
      </c>
      <c r="T140" s="90">
        <v>0</v>
      </c>
      <c r="U140" s="90">
        <v>16.02</v>
      </c>
      <c r="V140" s="90">
        <v>0.93</v>
      </c>
      <c r="W140" s="90">
        <v>0</v>
      </c>
      <c r="X140" s="90">
        <v>0</v>
      </c>
      <c r="Y140" s="90">
        <v>16.95</v>
      </c>
      <c r="Z140" s="90">
        <v>0</v>
      </c>
      <c r="AA140" s="90">
        <v>0</v>
      </c>
      <c r="AB140" s="90">
        <v>16.95</v>
      </c>
      <c r="AC140" s="90">
        <v>105.12</v>
      </c>
      <c r="AD140" s="90">
        <v>394.7</v>
      </c>
      <c r="AE140" s="381">
        <f t="shared" si="2"/>
        <v>6.9878796198940014</v>
      </c>
      <c r="AF140" s="105"/>
      <c r="AG140" s="381"/>
      <c r="AH140" s="381"/>
      <c r="AI140" s="381"/>
      <c r="AJ140" s="381"/>
      <c r="AK140" s="381"/>
      <c r="AL140" s="381"/>
      <c r="AM140" s="381"/>
    </row>
    <row r="141" spans="1:39" x14ac:dyDescent="0.35">
      <c r="A141" s="89" t="s">
        <v>590</v>
      </c>
      <c r="B141" s="89" t="s">
        <v>391</v>
      </c>
      <c r="C141" s="89" t="s">
        <v>392</v>
      </c>
      <c r="D141" s="89" t="s">
        <v>393</v>
      </c>
      <c r="E141" s="89" t="s">
        <v>500</v>
      </c>
      <c r="F141" s="89" t="s">
        <v>465</v>
      </c>
      <c r="G141" s="89" t="s">
        <v>465</v>
      </c>
      <c r="H141" s="89" t="s">
        <v>465</v>
      </c>
      <c r="I141" s="89" t="s">
        <v>465</v>
      </c>
      <c r="J141" s="89" t="s">
        <v>465</v>
      </c>
      <c r="K141" s="89" t="s">
        <v>466</v>
      </c>
      <c r="L141" s="89" t="s">
        <v>394</v>
      </c>
      <c r="M141" s="89" t="s">
        <v>395</v>
      </c>
      <c r="N141" s="89">
        <v>14</v>
      </c>
      <c r="O141" s="91">
        <v>52.66</v>
      </c>
      <c r="P141" s="89" t="s">
        <v>396</v>
      </c>
      <c r="Q141" s="89">
        <v>4</v>
      </c>
      <c r="R141" s="89" t="s">
        <v>586</v>
      </c>
      <c r="S141" s="89">
        <v>7</v>
      </c>
      <c r="T141" s="90">
        <v>0</v>
      </c>
      <c r="U141" s="90">
        <v>17.95</v>
      </c>
      <c r="V141" s="90">
        <v>2.96</v>
      </c>
      <c r="W141" s="90">
        <v>0</v>
      </c>
      <c r="X141" s="90">
        <v>0</v>
      </c>
      <c r="Y141" s="90">
        <v>20.92</v>
      </c>
      <c r="Z141" s="90">
        <v>0</v>
      </c>
      <c r="AA141" s="90">
        <v>0</v>
      </c>
      <c r="AB141" s="90">
        <v>20.92</v>
      </c>
      <c r="AC141" s="90">
        <v>111.21</v>
      </c>
      <c r="AD141" s="90">
        <v>421.48</v>
      </c>
      <c r="AE141" s="381">
        <f t="shared" ref="AE141:AE204" si="3">IFERROR(SQRT(((AC141/AD141)/0.005454154)),"-")</f>
        <v>6.9553619724798583</v>
      </c>
      <c r="AF141" s="105"/>
      <c r="AG141" s="381"/>
      <c r="AH141" s="381"/>
      <c r="AI141" s="381"/>
      <c r="AJ141" s="381"/>
      <c r="AK141" s="381"/>
      <c r="AL141" s="381"/>
      <c r="AM141" s="381"/>
    </row>
    <row r="142" spans="1:39" x14ac:dyDescent="0.35">
      <c r="A142" s="89" t="s">
        <v>591</v>
      </c>
      <c r="B142" s="89" t="s">
        <v>391</v>
      </c>
      <c r="C142" s="89" t="s">
        <v>392</v>
      </c>
      <c r="D142" s="89" t="s">
        <v>393</v>
      </c>
      <c r="E142" s="89" t="s">
        <v>500</v>
      </c>
      <c r="F142" s="89" t="s">
        <v>465</v>
      </c>
      <c r="G142" s="89" t="s">
        <v>465</v>
      </c>
      <c r="H142" s="89" t="s">
        <v>465</v>
      </c>
      <c r="I142" s="89" t="s">
        <v>465</v>
      </c>
      <c r="J142" s="89" t="s">
        <v>465</v>
      </c>
      <c r="K142" s="89" t="s">
        <v>466</v>
      </c>
      <c r="L142" s="89" t="s">
        <v>394</v>
      </c>
      <c r="M142" s="89" t="s">
        <v>395</v>
      </c>
      <c r="N142" s="89">
        <v>14</v>
      </c>
      <c r="O142" s="91">
        <v>10.95</v>
      </c>
      <c r="P142" s="89" t="s">
        <v>396</v>
      </c>
      <c r="Q142" s="89">
        <v>4</v>
      </c>
      <c r="R142" s="89" t="s">
        <v>586</v>
      </c>
      <c r="S142" s="89">
        <v>7</v>
      </c>
      <c r="T142" s="90">
        <v>0</v>
      </c>
      <c r="U142" s="90">
        <v>19.21</v>
      </c>
      <c r="V142" s="90">
        <v>1.84</v>
      </c>
      <c r="W142" s="90">
        <v>0</v>
      </c>
      <c r="X142" s="90">
        <v>0</v>
      </c>
      <c r="Y142" s="90">
        <v>21.06</v>
      </c>
      <c r="Z142" s="90">
        <v>0</v>
      </c>
      <c r="AA142" s="90">
        <v>0</v>
      </c>
      <c r="AB142" s="90">
        <v>21.06</v>
      </c>
      <c r="AC142" s="90">
        <v>109.47</v>
      </c>
      <c r="AD142" s="90">
        <v>445.12</v>
      </c>
      <c r="AE142" s="381">
        <f t="shared" si="3"/>
        <v>6.7149890184034389</v>
      </c>
      <c r="AF142" s="105"/>
      <c r="AG142" s="381"/>
      <c r="AH142" s="381"/>
      <c r="AI142" s="381"/>
      <c r="AJ142" s="381"/>
      <c r="AK142" s="381"/>
      <c r="AL142" s="381"/>
      <c r="AM142" s="381"/>
    </row>
    <row r="143" spans="1:39" x14ac:dyDescent="0.35">
      <c r="A143" s="89" t="s">
        <v>592</v>
      </c>
      <c r="B143" s="89" t="s">
        <v>391</v>
      </c>
      <c r="C143" s="89" t="s">
        <v>392</v>
      </c>
      <c r="D143" s="89" t="s">
        <v>393</v>
      </c>
      <c r="E143" s="89" t="s">
        <v>500</v>
      </c>
      <c r="F143" s="89" t="s">
        <v>465</v>
      </c>
      <c r="G143" s="89" t="s">
        <v>465</v>
      </c>
      <c r="H143" s="89" t="s">
        <v>465</v>
      </c>
      <c r="I143" s="89" t="s">
        <v>465</v>
      </c>
      <c r="J143" s="89" t="s">
        <v>465</v>
      </c>
      <c r="K143" s="89" t="s">
        <v>466</v>
      </c>
      <c r="L143" s="89" t="s">
        <v>394</v>
      </c>
      <c r="M143" s="89" t="s">
        <v>395</v>
      </c>
      <c r="N143" s="89">
        <v>14</v>
      </c>
      <c r="O143" s="91">
        <v>17.57</v>
      </c>
      <c r="P143" s="89" t="s">
        <v>396</v>
      </c>
      <c r="Q143" s="89">
        <v>4</v>
      </c>
      <c r="R143" s="89" t="s">
        <v>586</v>
      </c>
      <c r="S143" s="89">
        <v>7</v>
      </c>
      <c r="T143" s="90">
        <v>0</v>
      </c>
      <c r="U143" s="90">
        <v>27.85</v>
      </c>
      <c r="V143" s="90">
        <v>7.18</v>
      </c>
      <c r="W143" s="90">
        <v>0</v>
      </c>
      <c r="X143" s="90">
        <v>0</v>
      </c>
      <c r="Y143" s="90">
        <v>35.020000000000003</v>
      </c>
      <c r="Z143" s="90">
        <v>0</v>
      </c>
      <c r="AA143" s="90">
        <v>0</v>
      </c>
      <c r="AB143" s="90">
        <v>35.020000000000003</v>
      </c>
      <c r="AC143" s="90">
        <v>133.54</v>
      </c>
      <c r="AD143" s="90">
        <v>465.58</v>
      </c>
      <c r="AE143" s="381">
        <f t="shared" si="3"/>
        <v>7.251783499401351</v>
      </c>
      <c r="AF143" s="105"/>
      <c r="AG143" s="381"/>
      <c r="AH143" s="381"/>
      <c r="AI143" s="381"/>
      <c r="AJ143" s="381"/>
      <c r="AK143" s="381"/>
      <c r="AL143" s="381"/>
      <c r="AM143" s="381"/>
    </row>
    <row r="144" spans="1:39" x14ac:dyDescent="0.35">
      <c r="A144" s="89" t="s">
        <v>593</v>
      </c>
      <c r="B144" s="89" t="s">
        <v>391</v>
      </c>
      <c r="C144" s="89" t="s">
        <v>392</v>
      </c>
      <c r="D144" s="89" t="s">
        <v>393</v>
      </c>
      <c r="E144" s="89" t="s">
        <v>524</v>
      </c>
      <c r="F144" s="89" t="s">
        <v>465</v>
      </c>
      <c r="G144" s="89" t="s">
        <v>465</v>
      </c>
      <c r="H144" s="89" t="s">
        <v>465</v>
      </c>
      <c r="I144" s="89" t="s">
        <v>465</v>
      </c>
      <c r="J144" s="89" t="s">
        <v>465</v>
      </c>
      <c r="K144" s="89" t="s">
        <v>466</v>
      </c>
      <c r="L144" s="89" t="s">
        <v>394</v>
      </c>
      <c r="M144" s="89" t="s">
        <v>395</v>
      </c>
      <c r="N144" s="89">
        <v>14</v>
      </c>
      <c r="O144" s="91">
        <v>5.8</v>
      </c>
      <c r="P144" s="89" t="s">
        <v>396</v>
      </c>
      <c r="Q144" s="89">
        <v>4</v>
      </c>
      <c r="R144" s="89" t="s">
        <v>586</v>
      </c>
      <c r="S144" s="89">
        <v>7</v>
      </c>
      <c r="T144" s="90">
        <v>0</v>
      </c>
      <c r="U144" s="90">
        <v>25.4</v>
      </c>
      <c r="V144" s="90">
        <v>4.2699999999999996</v>
      </c>
      <c r="W144" s="90">
        <v>0</v>
      </c>
      <c r="X144" s="90">
        <v>0</v>
      </c>
      <c r="Y144" s="90">
        <v>29.67</v>
      </c>
      <c r="Z144" s="90">
        <v>0</v>
      </c>
      <c r="AA144" s="90">
        <v>0</v>
      </c>
      <c r="AB144" s="90">
        <v>29.67</v>
      </c>
      <c r="AC144" s="90">
        <v>121.37</v>
      </c>
      <c r="AD144" s="90">
        <v>452.8</v>
      </c>
      <c r="AE144" s="381">
        <f t="shared" si="3"/>
        <v>7.0103349490851645</v>
      </c>
      <c r="AF144" s="105"/>
      <c r="AG144" s="381"/>
      <c r="AH144" s="381"/>
      <c r="AI144" s="381"/>
      <c r="AJ144" s="381"/>
      <c r="AK144" s="381"/>
      <c r="AL144" s="381"/>
      <c r="AM144" s="381"/>
    </row>
    <row r="145" spans="1:39" x14ac:dyDescent="0.35">
      <c r="A145" s="89" t="s">
        <v>594</v>
      </c>
      <c r="B145" s="89" t="s">
        <v>391</v>
      </c>
      <c r="C145" s="89" t="s">
        <v>392</v>
      </c>
      <c r="D145" s="89" t="s">
        <v>393</v>
      </c>
      <c r="E145" s="89" t="s">
        <v>595</v>
      </c>
      <c r="F145" s="89" t="s">
        <v>465</v>
      </c>
      <c r="G145" s="89" t="s">
        <v>465</v>
      </c>
      <c r="H145" s="89" t="s">
        <v>465</v>
      </c>
      <c r="I145" s="89" t="s">
        <v>465</v>
      </c>
      <c r="J145" s="89" t="s">
        <v>465</v>
      </c>
      <c r="K145" s="89" t="s">
        <v>466</v>
      </c>
      <c r="L145" s="89" t="s">
        <v>394</v>
      </c>
      <c r="M145" s="89" t="s">
        <v>395</v>
      </c>
      <c r="N145" s="89">
        <v>14</v>
      </c>
      <c r="O145" s="91">
        <v>2.1800000000000002</v>
      </c>
      <c r="P145" s="89" t="s">
        <v>396</v>
      </c>
      <c r="Q145" s="89">
        <v>4</v>
      </c>
      <c r="R145" s="89" t="s">
        <v>586</v>
      </c>
      <c r="S145" s="89">
        <v>7</v>
      </c>
      <c r="T145" s="90">
        <v>0</v>
      </c>
      <c r="U145" s="90">
        <v>23.35</v>
      </c>
      <c r="V145" s="90">
        <v>8.23</v>
      </c>
      <c r="W145" s="90">
        <v>0</v>
      </c>
      <c r="X145" s="90">
        <v>0</v>
      </c>
      <c r="Y145" s="90">
        <v>31.58</v>
      </c>
      <c r="Z145" s="90">
        <v>0</v>
      </c>
      <c r="AA145" s="90">
        <v>0</v>
      </c>
      <c r="AB145" s="90">
        <v>31.58</v>
      </c>
      <c r="AC145" s="90">
        <v>127.5</v>
      </c>
      <c r="AD145" s="90">
        <v>400.62</v>
      </c>
      <c r="AE145" s="381">
        <f t="shared" si="3"/>
        <v>7.6387989715992282</v>
      </c>
      <c r="AF145" s="105"/>
      <c r="AG145" s="381"/>
      <c r="AH145" s="381"/>
      <c r="AI145" s="381"/>
      <c r="AJ145" s="381"/>
      <c r="AK145" s="381"/>
      <c r="AL145" s="381"/>
      <c r="AM145" s="381"/>
    </row>
    <row r="146" spans="1:39" x14ac:dyDescent="0.35">
      <c r="A146" s="89" t="s">
        <v>596</v>
      </c>
      <c r="B146" s="89" t="s">
        <v>391</v>
      </c>
      <c r="C146" s="89" t="s">
        <v>392</v>
      </c>
      <c r="D146" s="89" t="s">
        <v>393</v>
      </c>
      <c r="E146" s="89" t="s">
        <v>597</v>
      </c>
      <c r="F146" s="89" t="s">
        <v>465</v>
      </c>
      <c r="G146" s="89" t="s">
        <v>465</v>
      </c>
      <c r="H146" s="89" t="s">
        <v>465</v>
      </c>
      <c r="I146" s="89" t="s">
        <v>465</v>
      </c>
      <c r="J146" s="89" t="s">
        <v>465</v>
      </c>
      <c r="K146" s="89" t="s">
        <v>466</v>
      </c>
      <c r="L146" s="89" t="s">
        <v>394</v>
      </c>
      <c r="M146" s="89" t="s">
        <v>395</v>
      </c>
      <c r="N146" s="89">
        <v>14</v>
      </c>
      <c r="O146" s="91">
        <v>1.29</v>
      </c>
      <c r="P146" s="89" t="s">
        <v>396</v>
      </c>
      <c r="Q146" s="89">
        <v>4</v>
      </c>
      <c r="R146" s="89" t="s">
        <v>586</v>
      </c>
      <c r="S146" s="89">
        <v>7</v>
      </c>
      <c r="T146" s="90">
        <v>0</v>
      </c>
      <c r="U146" s="90">
        <v>30.39</v>
      </c>
      <c r="V146" s="90">
        <v>5.23</v>
      </c>
      <c r="W146" s="90">
        <v>0</v>
      </c>
      <c r="X146" s="90">
        <v>0</v>
      </c>
      <c r="Y146" s="90">
        <v>35.619999999999997</v>
      </c>
      <c r="Z146" s="90">
        <v>0</v>
      </c>
      <c r="AA146" s="90">
        <v>0</v>
      </c>
      <c r="AB146" s="90">
        <v>35.619999999999997</v>
      </c>
      <c r="AC146" s="90">
        <v>123.81</v>
      </c>
      <c r="AD146" s="90">
        <v>428.85</v>
      </c>
      <c r="AE146" s="381">
        <f t="shared" si="3"/>
        <v>7.2754767379362599</v>
      </c>
      <c r="AF146" s="105"/>
      <c r="AG146" s="381"/>
      <c r="AH146" s="381"/>
      <c r="AI146" s="381"/>
      <c r="AJ146" s="381"/>
      <c r="AK146" s="381"/>
      <c r="AL146" s="381"/>
      <c r="AM146" s="381"/>
    </row>
    <row r="147" spans="1:39" x14ac:dyDescent="0.35">
      <c r="A147" s="89" t="s">
        <v>598</v>
      </c>
      <c r="B147" s="89" t="s">
        <v>391</v>
      </c>
      <c r="C147" s="89" t="s">
        <v>392</v>
      </c>
      <c r="D147" s="89" t="s">
        <v>393</v>
      </c>
      <c r="E147" s="89" t="s">
        <v>524</v>
      </c>
      <c r="F147" s="89" t="s">
        <v>465</v>
      </c>
      <c r="G147" s="89" t="s">
        <v>465</v>
      </c>
      <c r="H147" s="89" t="s">
        <v>465</v>
      </c>
      <c r="I147" s="89" t="s">
        <v>465</v>
      </c>
      <c r="J147" s="89" t="s">
        <v>465</v>
      </c>
      <c r="K147" s="89" t="s">
        <v>466</v>
      </c>
      <c r="L147" s="89" t="s">
        <v>394</v>
      </c>
      <c r="M147" s="89" t="s">
        <v>395</v>
      </c>
      <c r="N147" s="89">
        <v>14</v>
      </c>
      <c r="O147" s="91">
        <v>125.43</v>
      </c>
      <c r="P147" s="89" t="s">
        <v>396</v>
      </c>
      <c r="Q147" s="89">
        <v>4</v>
      </c>
      <c r="R147" s="89" t="s">
        <v>586</v>
      </c>
      <c r="S147" s="89">
        <v>7</v>
      </c>
      <c r="T147" s="90">
        <v>0</v>
      </c>
      <c r="U147" s="90">
        <v>26.54</v>
      </c>
      <c r="V147" s="90">
        <v>7.36</v>
      </c>
      <c r="W147" s="90">
        <v>0</v>
      </c>
      <c r="X147" s="90">
        <v>0</v>
      </c>
      <c r="Y147" s="90">
        <v>33.89</v>
      </c>
      <c r="Z147" s="90">
        <v>0</v>
      </c>
      <c r="AA147" s="90">
        <v>0</v>
      </c>
      <c r="AB147" s="90">
        <v>33.89</v>
      </c>
      <c r="AC147" s="90">
        <v>131.61000000000001</v>
      </c>
      <c r="AD147" s="90">
        <v>453.73</v>
      </c>
      <c r="AE147" s="381">
        <f t="shared" si="3"/>
        <v>7.2925933798006799</v>
      </c>
      <c r="AF147" s="105"/>
      <c r="AG147" s="381"/>
      <c r="AH147" s="381"/>
      <c r="AI147" s="381"/>
      <c r="AJ147" s="381"/>
      <c r="AK147" s="381"/>
      <c r="AL147" s="381"/>
      <c r="AM147" s="381"/>
    </row>
    <row r="148" spans="1:39" x14ac:dyDescent="0.35">
      <c r="A148" s="89" t="s">
        <v>599</v>
      </c>
      <c r="B148" s="89" t="s">
        <v>391</v>
      </c>
      <c r="C148" s="89" t="s">
        <v>392</v>
      </c>
      <c r="D148" s="89" t="s">
        <v>393</v>
      </c>
      <c r="E148" s="89" t="s">
        <v>500</v>
      </c>
      <c r="F148" s="89" t="s">
        <v>465</v>
      </c>
      <c r="G148" s="89" t="s">
        <v>465</v>
      </c>
      <c r="H148" s="89" t="s">
        <v>465</v>
      </c>
      <c r="I148" s="89" t="s">
        <v>465</v>
      </c>
      <c r="J148" s="89" t="s">
        <v>465</v>
      </c>
      <c r="K148" s="89" t="s">
        <v>466</v>
      </c>
      <c r="L148" s="89" t="s">
        <v>394</v>
      </c>
      <c r="M148" s="89" t="s">
        <v>395</v>
      </c>
      <c r="N148" s="89">
        <v>14</v>
      </c>
      <c r="O148" s="91">
        <v>22.74</v>
      </c>
      <c r="P148" s="89" t="s">
        <v>396</v>
      </c>
      <c r="Q148" s="89">
        <v>4</v>
      </c>
      <c r="R148" s="89" t="s">
        <v>586</v>
      </c>
      <c r="S148" s="89">
        <v>7</v>
      </c>
      <c r="T148" s="90">
        <v>0</v>
      </c>
      <c r="U148" s="90">
        <v>17.78</v>
      </c>
      <c r="V148" s="90">
        <v>2.7</v>
      </c>
      <c r="W148" s="90">
        <v>0</v>
      </c>
      <c r="X148" s="90">
        <v>0</v>
      </c>
      <c r="Y148" s="90">
        <v>20.49</v>
      </c>
      <c r="Z148" s="90">
        <v>0</v>
      </c>
      <c r="AA148" s="90">
        <v>0</v>
      </c>
      <c r="AB148" s="90">
        <v>20.49</v>
      </c>
      <c r="AC148" s="90">
        <v>110.86</v>
      </c>
      <c r="AD148" s="90">
        <v>397.56</v>
      </c>
      <c r="AE148" s="381">
        <f t="shared" si="3"/>
        <v>7.1502692857984327</v>
      </c>
      <c r="AF148" s="105"/>
      <c r="AG148" s="381"/>
      <c r="AH148" s="381"/>
      <c r="AI148" s="381"/>
      <c r="AJ148" s="381"/>
      <c r="AK148" s="381"/>
      <c r="AL148" s="381"/>
      <c r="AM148" s="381"/>
    </row>
    <row r="149" spans="1:39" x14ac:dyDescent="0.35">
      <c r="A149" s="89" t="s">
        <v>600</v>
      </c>
      <c r="B149" s="89" t="s">
        <v>391</v>
      </c>
      <c r="C149" s="89" t="s">
        <v>392</v>
      </c>
      <c r="D149" s="89" t="s">
        <v>393</v>
      </c>
      <c r="E149" s="89" t="s">
        <v>526</v>
      </c>
      <c r="F149" s="89" t="s">
        <v>465</v>
      </c>
      <c r="G149" s="89" t="s">
        <v>465</v>
      </c>
      <c r="H149" s="89" t="s">
        <v>465</v>
      </c>
      <c r="I149" s="89" t="s">
        <v>465</v>
      </c>
      <c r="J149" s="89" t="s">
        <v>465</v>
      </c>
      <c r="K149" s="89" t="s">
        <v>466</v>
      </c>
      <c r="L149" s="89" t="s">
        <v>394</v>
      </c>
      <c r="M149" s="89" t="s">
        <v>395</v>
      </c>
      <c r="N149" s="89">
        <v>14</v>
      </c>
      <c r="O149" s="91">
        <v>12.98</v>
      </c>
      <c r="P149" s="89" t="s">
        <v>396</v>
      </c>
      <c r="Q149" s="89">
        <v>4</v>
      </c>
      <c r="R149" s="89" t="s">
        <v>586</v>
      </c>
      <c r="S149" s="89">
        <v>7</v>
      </c>
      <c r="T149" s="90">
        <v>0</v>
      </c>
      <c r="U149" s="90">
        <v>18.46</v>
      </c>
      <c r="V149" s="90">
        <v>3.01</v>
      </c>
      <c r="W149" s="90">
        <v>0</v>
      </c>
      <c r="X149" s="90">
        <v>0</v>
      </c>
      <c r="Y149" s="90">
        <v>21.47</v>
      </c>
      <c r="Z149" s="90">
        <v>0</v>
      </c>
      <c r="AA149" s="90">
        <v>0</v>
      </c>
      <c r="AB149" s="90">
        <v>21.47</v>
      </c>
      <c r="AC149" s="90">
        <v>111.42</v>
      </c>
      <c r="AD149" s="90">
        <v>400.08</v>
      </c>
      <c r="AE149" s="381">
        <f t="shared" si="3"/>
        <v>7.1456947189679445</v>
      </c>
      <c r="AF149" s="105"/>
      <c r="AG149" s="381"/>
      <c r="AH149" s="381"/>
      <c r="AI149" s="381"/>
      <c r="AJ149" s="381"/>
      <c r="AK149" s="381"/>
      <c r="AL149" s="381"/>
      <c r="AM149" s="381"/>
    </row>
    <row r="150" spans="1:39" x14ac:dyDescent="0.35">
      <c r="A150" s="89" t="s">
        <v>601</v>
      </c>
      <c r="B150" s="89" t="s">
        <v>391</v>
      </c>
      <c r="C150" s="89" t="s">
        <v>392</v>
      </c>
      <c r="D150" s="89" t="s">
        <v>393</v>
      </c>
      <c r="E150" s="89" t="s">
        <v>521</v>
      </c>
      <c r="F150" s="89" t="s">
        <v>465</v>
      </c>
      <c r="G150" s="89" t="s">
        <v>465</v>
      </c>
      <c r="H150" s="89" t="s">
        <v>465</v>
      </c>
      <c r="I150" s="89" t="s">
        <v>465</v>
      </c>
      <c r="J150" s="89" t="s">
        <v>465</v>
      </c>
      <c r="K150" s="89" t="s">
        <v>476</v>
      </c>
      <c r="L150" s="89" t="s">
        <v>394</v>
      </c>
      <c r="M150" s="89" t="s">
        <v>395</v>
      </c>
      <c r="N150" s="89">
        <v>14</v>
      </c>
      <c r="O150" s="91">
        <v>86.12</v>
      </c>
      <c r="P150" s="89" t="s">
        <v>396</v>
      </c>
      <c r="Q150" s="89">
        <v>4</v>
      </c>
      <c r="R150" s="89" t="s">
        <v>586</v>
      </c>
      <c r="S150" s="89">
        <v>7</v>
      </c>
      <c r="T150" s="90">
        <v>0</v>
      </c>
      <c r="U150" s="90">
        <v>23.4</v>
      </c>
      <c r="V150" s="90">
        <v>2.68</v>
      </c>
      <c r="W150" s="90">
        <v>0</v>
      </c>
      <c r="X150" s="90">
        <v>0</v>
      </c>
      <c r="Y150" s="90">
        <v>26.08</v>
      </c>
      <c r="Z150" s="90">
        <v>0</v>
      </c>
      <c r="AA150" s="90">
        <v>0</v>
      </c>
      <c r="AB150" s="90">
        <v>26.08</v>
      </c>
      <c r="AC150" s="90">
        <v>119.66</v>
      </c>
      <c r="AD150" s="90">
        <v>448.97</v>
      </c>
      <c r="AE150" s="381">
        <f t="shared" si="3"/>
        <v>6.9904018103984367</v>
      </c>
      <c r="AF150" s="105"/>
      <c r="AG150" s="381"/>
      <c r="AH150" s="381"/>
      <c r="AI150" s="381"/>
      <c r="AJ150" s="381"/>
      <c r="AK150" s="381"/>
      <c r="AL150" s="381"/>
      <c r="AM150" s="381"/>
    </row>
    <row r="151" spans="1:39" x14ac:dyDescent="0.35">
      <c r="A151" s="89" t="s">
        <v>602</v>
      </c>
      <c r="B151" s="89" t="s">
        <v>391</v>
      </c>
      <c r="C151" s="89" t="s">
        <v>392</v>
      </c>
      <c r="D151" s="89" t="s">
        <v>393</v>
      </c>
      <c r="E151" s="89" t="s">
        <v>500</v>
      </c>
      <c r="F151" s="89" t="s">
        <v>465</v>
      </c>
      <c r="G151" s="89" t="s">
        <v>465</v>
      </c>
      <c r="H151" s="89" t="s">
        <v>465</v>
      </c>
      <c r="I151" s="89" t="s">
        <v>465</v>
      </c>
      <c r="J151" s="89" t="s">
        <v>465</v>
      </c>
      <c r="K151" s="89" t="s">
        <v>476</v>
      </c>
      <c r="L151" s="89" t="s">
        <v>394</v>
      </c>
      <c r="M151" s="89" t="s">
        <v>395</v>
      </c>
      <c r="N151" s="89">
        <v>14</v>
      </c>
      <c r="O151" s="91">
        <v>24.51</v>
      </c>
      <c r="P151" s="89" t="s">
        <v>396</v>
      </c>
      <c r="Q151" s="89">
        <v>4</v>
      </c>
      <c r="R151" s="89" t="s">
        <v>586</v>
      </c>
      <c r="S151" s="89">
        <v>7</v>
      </c>
      <c r="T151" s="90">
        <v>0</v>
      </c>
      <c r="U151" s="90">
        <v>25.51</v>
      </c>
      <c r="V151" s="90">
        <v>2.2000000000000002</v>
      </c>
      <c r="W151" s="90">
        <v>0</v>
      </c>
      <c r="X151" s="90">
        <v>0</v>
      </c>
      <c r="Y151" s="90">
        <v>27.7</v>
      </c>
      <c r="Z151" s="90">
        <v>0</v>
      </c>
      <c r="AA151" s="90">
        <v>0</v>
      </c>
      <c r="AB151" s="90">
        <v>27.7</v>
      </c>
      <c r="AC151" s="90">
        <v>116.03</v>
      </c>
      <c r="AD151" s="90">
        <v>464.3</v>
      </c>
      <c r="AE151" s="381">
        <f t="shared" si="3"/>
        <v>6.7689624696578932</v>
      </c>
      <c r="AF151" s="105"/>
      <c r="AG151" s="381"/>
      <c r="AH151" s="381"/>
      <c r="AI151" s="381"/>
      <c r="AJ151" s="381"/>
      <c r="AK151" s="381"/>
      <c r="AL151" s="381"/>
      <c r="AM151" s="381"/>
    </row>
    <row r="152" spans="1:39" x14ac:dyDescent="0.35">
      <c r="A152" s="89" t="s">
        <v>603</v>
      </c>
      <c r="B152" s="89" t="s">
        <v>391</v>
      </c>
      <c r="C152" s="89" t="s">
        <v>392</v>
      </c>
      <c r="D152" s="89" t="s">
        <v>393</v>
      </c>
      <c r="E152" s="89" t="s">
        <v>526</v>
      </c>
      <c r="F152" s="89" t="s">
        <v>465</v>
      </c>
      <c r="G152" s="89" t="s">
        <v>465</v>
      </c>
      <c r="H152" s="89" t="s">
        <v>465</v>
      </c>
      <c r="I152" s="89" t="s">
        <v>465</v>
      </c>
      <c r="J152" s="89" t="s">
        <v>465</v>
      </c>
      <c r="K152" s="89" t="s">
        <v>476</v>
      </c>
      <c r="L152" s="89" t="s">
        <v>394</v>
      </c>
      <c r="M152" s="89" t="s">
        <v>395</v>
      </c>
      <c r="N152" s="89">
        <v>14</v>
      </c>
      <c r="O152" s="91">
        <v>17.53</v>
      </c>
      <c r="P152" s="89" t="s">
        <v>396</v>
      </c>
      <c r="Q152" s="89">
        <v>4</v>
      </c>
      <c r="R152" s="89" t="s">
        <v>586</v>
      </c>
      <c r="S152" s="89">
        <v>7</v>
      </c>
      <c r="T152" s="90">
        <v>0</v>
      </c>
      <c r="U152" s="90">
        <v>23.96</v>
      </c>
      <c r="V152" s="90">
        <v>8.1</v>
      </c>
      <c r="W152" s="90">
        <v>0</v>
      </c>
      <c r="X152" s="90">
        <v>0.14000000000000001</v>
      </c>
      <c r="Y152" s="90">
        <v>32.200000000000003</v>
      </c>
      <c r="Z152" s="90">
        <v>0</v>
      </c>
      <c r="AA152" s="90">
        <v>0</v>
      </c>
      <c r="AB152" s="90">
        <v>32.200000000000003</v>
      </c>
      <c r="AC152" s="90">
        <v>119.83</v>
      </c>
      <c r="AD152" s="90">
        <v>426.2</v>
      </c>
      <c r="AE152" s="381">
        <f t="shared" si="3"/>
        <v>7.1798002002891312</v>
      </c>
      <c r="AF152" s="105"/>
      <c r="AG152" s="381"/>
      <c r="AH152" s="381"/>
      <c r="AI152" s="381"/>
      <c r="AJ152" s="381"/>
      <c r="AK152" s="381"/>
      <c r="AL152" s="381"/>
      <c r="AM152" s="381"/>
    </row>
    <row r="153" spans="1:39" x14ac:dyDescent="0.35">
      <c r="A153" s="89" t="s">
        <v>604</v>
      </c>
      <c r="B153" s="89" t="s">
        <v>391</v>
      </c>
      <c r="C153" s="89" t="s">
        <v>392</v>
      </c>
      <c r="D153" s="89" t="s">
        <v>393</v>
      </c>
      <c r="E153" s="89" t="s">
        <v>526</v>
      </c>
      <c r="F153" s="89" t="s">
        <v>465</v>
      </c>
      <c r="G153" s="89" t="s">
        <v>465</v>
      </c>
      <c r="H153" s="89" t="s">
        <v>465</v>
      </c>
      <c r="I153" s="89" t="s">
        <v>465</v>
      </c>
      <c r="J153" s="89" t="s">
        <v>465</v>
      </c>
      <c r="K153" s="89" t="s">
        <v>476</v>
      </c>
      <c r="L153" s="89" t="s">
        <v>394</v>
      </c>
      <c r="M153" s="89" t="s">
        <v>395</v>
      </c>
      <c r="N153" s="89">
        <v>14</v>
      </c>
      <c r="O153" s="91">
        <v>37.869999999999997</v>
      </c>
      <c r="P153" s="89" t="s">
        <v>396</v>
      </c>
      <c r="Q153" s="89">
        <v>4</v>
      </c>
      <c r="R153" s="89" t="s">
        <v>586</v>
      </c>
      <c r="S153" s="89">
        <v>7</v>
      </c>
      <c r="T153" s="90">
        <v>0</v>
      </c>
      <c r="U153" s="90">
        <v>39.64</v>
      </c>
      <c r="V153" s="90">
        <v>6.43</v>
      </c>
      <c r="W153" s="90">
        <v>0</v>
      </c>
      <c r="X153" s="90">
        <v>0</v>
      </c>
      <c r="Y153" s="90">
        <v>46.07</v>
      </c>
      <c r="Z153" s="90">
        <v>0</v>
      </c>
      <c r="AA153" s="90">
        <v>0</v>
      </c>
      <c r="AB153" s="90">
        <v>46.07</v>
      </c>
      <c r="AC153" s="90">
        <v>147.46</v>
      </c>
      <c r="AD153" s="90">
        <v>533.96</v>
      </c>
      <c r="AE153" s="381">
        <f t="shared" si="3"/>
        <v>7.1157233422974908</v>
      </c>
      <c r="AF153" s="105"/>
      <c r="AG153" s="381"/>
      <c r="AH153" s="381"/>
      <c r="AI153" s="381"/>
      <c r="AJ153" s="381"/>
      <c r="AK153" s="381"/>
      <c r="AL153" s="381"/>
      <c r="AM153" s="381"/>
    </row>
    <row r="154" spans="1:39" x14ac:dyDescent="0.35">
      <c r="A154" s="89" t="s">
        <v>605</v>
      </c>
      <c r="B154" s="89" t="s">
        <v>391</v>
      </c>
      <c r="C154" s="89" t="s">
        <v>392</v>
      </c>
      <c r="D154" s="89" t="s">
        <v>393</v>
      </c>
      <c r="E154" s="89" t="s">
        <v>606</v>
      </c>
      <c r="F154" s="89" t="s">
        <v>465</v>
      </c>
      <c r="G154" s="89" t="s">
        <v>465</v>
      </c>
      <c r="H154" s="89" t="s">
        <v>465</v>
      </c>
      <c r="I154" s="89" t="s">
        <v>607</v>
      </c>
      <c r="J154" s="89" t="s">
        <v>465</v>
      </c>
      <c r="K154" s="89" t="s">
        <v>476</v>
      </c>
      <c r="L154" s="89" t="s">
        <v>498</v>
      </c>
      <c r="M154" s="89" t="s">
        <v>395</v>
      </c>
      <c r="N154" s="89">
        <v>21</v>
      </c>
      <c r="O154" s="91">
        <v>63.77</v>
      </c>
      <c r="P154" s="89" t="s">
        <v>566</v>
      </c>
      <c r="Q154" s="89">
        <v>4</v>
      </c>
      <c r="R154" s="89" t="s">
        <v>586</v>
      </c>
      <c r="S154" s="89">
        <v>8</v>
      </c>
      <c r="T154" s="90">
        <v>0</v>
      </c>
      <c r="U154" s="90">
        <v>16.48</v>
      </c>
      <c r="V154" s="90">
        <v>58.05</v>
      </c>
      <c r="W154" s="90">
        <v>0</v>
      </c>
      <c r="X154" s="90">
        <v>1.57</v>
      </c>
      <c r="Y154" s="90">
        <v>76.09</v>
      </c>
      <c r="Z154" s="90">
        <v>0</v>
      </c>
      <c r="AA154" s="90">
        <v>0</v>
      </c>
      <c r="AB154" s="90">
        <v>76.09</v>
      </c>
      <c r="AC154" s="90">
        <v>147.29</v>
      </c>
      <c r="AD154" s="90">
        <v>240.56</v>
      </c>
      <c r="AE154" s="381">
        <f t="shared" si="3"/>
        <v>10.595250411445932</v>
      </c>
      <c r="AF154" s="105"/>
      <c r="AG154" s="381"/>
      <c r="AH154" s="381"/>
      <c r="AI154" s="381"/>
      <c r="AJ154" s="381"/>
      <c r="AK154" s="381"/>
      <c r="AL154" s="381"/>
      <c r="AM154" s="381"/>
    </row>
    <row r="155" spans="1:39" x14ac:dyDescent="0.35">
      <c r="A155" s="89" t="s">
        <v>608</v>
      </c>
      <c r="B155" s="89" t="s">
        <v>391</v>
      </c>
      <c r="C155" s="89" t="s">
        <v>392</v>
      </c>
      <c r="D155" s="89" t="s">
        <v>393</v>
      </c>
      <c r="E155" s="89" t="s">
        <v>489</v>
      </c>
      <c r="F155" s="89" t="s">
        <v>465</v>
      </c>
      <c r="G155" s="89" t="s">
        <v>465</v>
      </c>
      <c r="H155" s="89" t="s">
        <v>465</v>
      </c>
      <c r="I155" s="89" t="s">
        <v>506</v>
      </c>
      <c r="J155" s="89" t="s">
        <v>465</v>
      </c>
      <c r="K155" s="89" t="s">
        <v>476</v>
      </c>
      <c r="L155" s="89" t="s">
        <v>498</v>
      </c>
      <c r="M155" s="89" t="s">
        <v>395</v>
      </c>
      <c r="N155" s="89">
        <v>21</v>
      </c>
      <c r="O155" s="91">
        <v>82.28</v>
      </c>
      <c r="P155" s="89" t="s">
        <v>566</v>
      </c>
      <c r="Q155" s="89">
        <v>4</v>
      </c>
      <c r="R155" s="89" t="s">
        <v>586</v>
      </c>
      <c r="S155" s="89">
        <v>8</v>
      </c>
      <c r="T155" s="90">
        <v>0</v>
      </c>
      <c r="U155" s="90">
        <v>8.3800000000000008</v>
      </c>
      <c r="V155" s="90">
        <v>17.690000000000001</v>
      </c>
      <c r="W155" s="90">
        <v>0</v>
      </c>
      <c r="X155" s="90">
        <v>0.73</v>
      </c>
      <c r="Y155" s="90">
        <v>26.81</v>
      </c>
      <c r="Z155" s="90">
        <v>0</v>
      </c>
      <c r="AA155" s="90">
        <v>0</v>
      </c>
      <c r="AB155" s="90">
        <v>26.81</v>
      </c>
      <c r="AC155" s="90">
        <v>102.61</v>
      </c>
      <c r="AD155" s="90">
        <v>183.81</v>
      </c>
      <c r="AE155" s="381">
        <f t="shared" si="3"/>
        <v>10.116879521519227</v>
      </c>
      <c r="AF155" s="105"/>
      <c r="AG155" s="381"/>
      <c r="AH155" s="381"/>
      <c r="AI155" s="381"/>
      <c r="AJ155" s="381"/>
      <c r="AK155" s="381"/>
      <c r="AL155" s="381"/>
      <c r="AM155" s="381"/>
    </row>
    <row r="156" spans="1:39" x14ac:dyDescent="0.35">
      <c r="A156" s="89" t="s">
        <v>573</v>
      </c>
      <c r="B156" s="89" t="s">
        <v>558</v>
      </c>
      <c r="C156" s="89" t="s">
        <v>462</v>
      </c>
      <c r="D156" s="89" t="s">
        <v>463</v>
      </c>
      <c r="E156" s="89" t="s">
        <v>471</v>
      </c>
      <c r="F156" s="89" t="s">
        <v>465</v>
      </c>
      <c r="G156" s="89" t="s">
        <v>465</v>
      </c>
      <c r="H156" s="89" t="s">
        <v>465</v>
      </c>
      <c r="I156" s="89" t="s">
        <v>465</v>
      </c>
      <c r="J156" s="89" t="s">
        <v>465</v>
      </c>
      <c r="K156" s="89" t="s">
        <v>466</v>
      </c>
      <c r="L156" s="89" t="s">
        <v>394</v>
      </c>
      <c r="M156" s="89" t="s">
        <v>395</v>
      </c>
      <c r="N156" s="89">
        <v>1</v>
      </c>
      <c r="O156" s="91">
        <v>5.75</v>
      </c>
      <c r="P156" s="89" t="s">
        <v>548</v>
      </c>
      <c r="Q156" s="89">
        <v>5</v>
      </c>
      <c r="R156" s="89" t="s">
        <v>609</v>
      </c>
      <c r="S156" s="89">
        <v>3</v>
      </c>
      <c r="T156" s="90">
        <v>0</v>
      </c>
      <c r="U156" s="90">
        <v>0</v>
      </c>
      <c r="V156" s="90">
        <v>0</v>
      </c>
      <c r="W156" s="90">
        <v>0</v>
      </c>
      <c r="X156" s="90">
        <v>0</v>
      </c>
      <c r="Y156" s="90">
        <v>0</v>
      </c>
      <c r="Z156" s="90">
        <v>0</v>
      </c>
      <c r="AA156" s="90">
        <v>0</v>
      </c>
      <c r="AB156" s="90">
        <v>0</v>
      </c>
      <c r="AC156" s="90"/>
      <c r="AD156" s="90"/>
      <c r="AE156" s="381" t="str">
        <f t="shared" si="3"/>
        <v>-</v>
      </c>
      <c r="AF156" s="105"/>
      <c r="AG156" s="381"/>
      <c r="AH156" s="381"/>
      <c r="AI156" s="381"/>
      <c r="AJ156" s="381"/>
      <c r="AK156" s="381"/>
      <c r="AL156" s="381"/>
      <c r="AM156" s="381"/>
    </row>
    <row r="157" spans="1:39" x14ac:dyDescent="0.35">
      <c r="A157" s="89" t="s">
        <v>570</v>
      </c>
      <c r="B157" s="89" t="s">
        <v>558</v>
      </c>
      <c r="C157" s="89" t="s">
        <v>462</v>
      </c>
      <c r="D157" s="89" t="s">
        <v>463</v>
      </c>
      <c r="E157" s="89" t="s">
        <v>571</v>
      </c>
      <c r="F157" s="89" t="s">
        <v>465</v>
      </c>
      <c r="G157" s="89" t="s">
        <v>465</v>
      </c>
      <c r="H157" s="89" t="s">
        <v>465</v>
      </c>
      <c r="I157" s="89" t="s">
        <v>465</v>
      </c>
      <c r="J157" s="89" t="s">
        <v>465</v>
      </c>
      <c r="K157" s="89" t="s">
        <v>466</v>
      </c>
      <c r="L157" s="89" t="s">
        <v>394</v>
      </c>
      <c r="M157" s="89" t="s">
        <v>395</v>
      </c>
      <c r="N157" s="89">
        <v>1</v>
      </c>
      <c r="O157" s="91">
        <v>3.05</v>
      </c>
      <c r="P157" s="89" t="s">
        <v>548</v>
      </c>
      <c r="Q157" s="89">
        <v>5</v>
      </c>
      <c r="R157" s="89" t="s">
        <v>609</v>
      </c>
      <c r="S157" s="89">
        <v>3</v>
      </c>
      <c r="T157" s="90">
        <v>0</v>
      </c>
      <c r="U157" s="90">
        <v>0</v>
      </c>
      <c r="V157" s="90">
        <v>0</v>
      </c>
      <c r="W157" s="90">
        <v>0</v>
      </c>
      <c r="X157" s="90">
        <v>0</v>
      </c>
      <c r="Y157" s="90">
        <v>0</v>
      </c>
      <c r="Z157" s="90">
        <v>0</v>
      </c>
      <c r="AA157" s="90">
        <v>0</v>
      </c>
      <c r="AB157" s="90">
        <v>0</v>
      </c>
      <c r="AC157" s="90"/>
      <c r="AD157" s="90"/>
      <c r="AE157" s="381" t="str">
        <f t="shared" si="3"/>
        <v>-</v>
      </c>
      <c r="AF157" s="105"/>
      <c r="AG157" s="381"/>
      <c r="AH157" s="381"/>
      <c r="AI157" s="381"/>
      <c r="AJ157" s="381"/>
      <c r="AK157" s="381"/>
      <c r="AL157" s="381"/>
      <c r="AM157" s="381"/>
    </row>
    <row r="158" spans="1:39" x14ac:dyDescent="0.35">
      <c r="A158" s="89" t="s">
        <v>572</v>
      </c>
      <c r="B158" s="89" t="s">
        <v>558</v>
      </c>
      <c r="C158" s="89" t="s">
        <v>462</v>
      </c>
      <c r="D158" s="89" t="s">
        <v>463</v>
      </c>
      <c r="E158" s="89" t="s">
        <v>471</v>
      </c>
      <c r="F158" s="89" t="s">
        <v>465</v>
      </c>
      <c r="G158" s="89" t="s">
        <v>465</v>
      </c>
      <c r="H158" s="89" t="s">
        <v>465</v>
      </c>
      <c r="I158" s="89" t="s">
        <v>465</v>
      </c>
      <c r="J158" s="89" t="s">
        <v>465</v>
      </c>
      <c r="K158" s="89" t="s">
        <v>466</v>
      </c>
      <c r="L158" s="89" t="s">
        <v>394</v>
      </c>
      <c r="M158" s="89" t="s">
        <v>395</v>
      </c>
      <c r="N158" s="89">
        <v>1</v>
      </c>
      <c r="O158" s="91">
        <v>3.15</v>
      </c>
      <c r="P158" s="89" t="s">
        <v>548</v>
      </c>
      <c r="Q158" s="89">
        <v>5</v>
      </c>
      <c r="R158" s="89" t="s">
        <v>609</v>
      </c>
      <c r="S158" s="89">
        <v>3</v>
      </c>
      <c r="T158" s="90">
        <v>0</v>
      </c>
      <c r="U158" s="90">
        <v>0</v>
      </c>
      <c r="V158" s="90">
        <v>0</v>
      </c>
      <c r="W158" s="90">
        <v>0</v>
      </c>
      <c r="X158" s="90">
        <v>0</v>
      </c>
      <c r="Y158" s="90">
        <v>0</v>
      </c>
      <c r="Z158" s="90">
        <v>0</v>
      </c>
      <c r="AA158" s="90">
        <v>0</v>
      </c>
      <c r="AB158" s="90">
        <v>0</v>
      </c>
      <c r="AC158" s="90"/>
      <c r="AD158" s="90"/>
      <c r="AE158" s="381" t="str">
        <f t="shared" si="3"/>
        <v>-</v>
      </c>
      <c r="AF158" s="105"/>
      <c r="AG158" s="381"/>
      <c r="AH158" s="381"/>
      <c r="AI158" s="381"/>
      <c r="AJ158" s="381"/>
      <c r="AK158" s="381"/>
      <c r="AL158" s="381"/>
      <c r="AM158" s="381"/>
    </row>
    <row r="159" spans="1:39" x14ac:dyDescent="0.35">
      <c r="A159" s="89" t="s">
        <v>576</v>
      </c>
      <c r="B159" s="89" t="s">
        <v>558</v>
      </c>
      <c r="C159" s="89" t="s">
        <v>462</v>
      </c>
      <c r="D159" s="89" t="s">
        <v>463</v>
      </c>
      <c r="E159" s="89" t="s">
        <v>552</v>
      </c>
      <c r="F159" s="89" t="s">
        <v>465</v>
      </c>
      <c r="G159" s="89" t="s">
        <v>465</v>
      </c>
      <c r="H159" s="89" t="s">
        <v>465</v>
      </c>
      <c r="I159" s="89" t="s">
        <v>465</v>
      </c>
      <c r="J159" s="89" t="s">
        <v>465</v>
      </c>
      <c r="K159" s="89" t="s">
        <v>466</v>
      </c>
      <c r="L159" s="89" t="s">
        <v>394</v>
      </c>
      <c r="M159" s="89" t="s">
        <v>395</v>
      </c>
      <c r="N159" s="89">
        <v>1</v>
      </c>
      <c r="O159" s="91">
        <v>2.31</v>
      </c>
      <c r="P159" s="89" t="s">
        <v>548</v>
      </c>
      <c r="Q159" s="89">
        <v>5</v>
      </c>
      <c r="R159" s="89" t="s">
        <v>609</v>
      </c>
      <c r="S159" s="89">
        <v>3</v>
      </c>
      <c r="T159" s="90">
        <v>0</v>
      </c>
      <c r="U159" s="90">
        <v>0</v>
      </c>
      <c r="V159" s="90">
        <v>0</v>
      </c>
      <c r="W159" s="90">
        <v>0</v>
      </c>
      <c r="X159" s="90">
        <v>0</v>
      </c>
      <c r="Y159" s="90">
        <v>0</v>
      </c>
      <c r="Z159" s="90">
        <v>0</v>
      </c>
      <c r="AA159" s="90">
        <v>0</v>
      </c>
      <c r="AB159" s="90">
        <v>0</v>
      </c>
      <c r="AC159" s="90"/>
      <c r="AD159" s="90"/>
      <c r="AE159" s="381" t="str">
        <f t="shared" si="3"/>
        <v>-</v>
      </c>
      <c r="AF159" s="105"/>
      <c r="AG159" s="381"/>
      <c r="AH159" s="381"/>
      <c r="AI159" s="381"/>
      <c r="AJ159" s="381"/>
      <c r="AK159" s="381"/>
      <c r="AL159" s="381"/>
      <c r="AM159" s="381"/>
    </row>
    <row r="160" spans="1:39" x14ac:dyDescent="0.35">
      <c r="A160" s="89" t="s">
        <v>577</v>
      </c>
      <c r="B160" s="89" t="s">
        <v>558</v>
      </c>
      <c r="C160" s="89" t="s">
        <v>462</v>
      </c>
      <c r="D160" s="89" t="s">
        <v>463</v>
      </c>
      <c r="E160" s="89" t="s">
        <v>526</v>
      </c>
      <c r="F160" s="89" t="s">
        <v>465</v>
      </c>
      <c r="G160" s="89" t="s">
        <v>465</v>
      </c>
      <c r="H160" s="89" t="s">
        <v>465</v>
      </c>
      <c r="I160" s="89" t="s">
        <v>465</v>
      </c>
      <c r="J160" s="89" t="s">
        <v>465</v>
      </c>
      <c r="K160" s="89" t="s">
        <v>466</v>
      </c>
      <c r="L160" s="89" t="s">
        <v>394</v>
      </c>
      <c r="M160" s="89" t="s">
        <v>395</v>
      </c>
      <c r="N160" s="89">
        <v>1</v>
      </c>
      <c r="O160" s="91">
        <v>1.34</v>
      </c>
      <c r="P160" s="89" t="s">
        <v>548</v>
      </c>
      <c r="Q160" s="89">
        <v>5</v>
      </c>
      <c r="R160" s="89" t="s">
        <v>609</v>
      </c>
      <c r="S160" s="89">
        <v>3</v>
      </c>
      <c r="T160" s="90">
        <v>0</v>
      </c>
      <c r="U160" s="90">
        <v>0</v>
      </c>
      <c r="V160" s="90">
        <v>0</v>
      </c>
      <c r="W160" s="90">
        <v>0</v>
      </c>
      <c r="X160" s="90">
        <v>0</v>
      </c>
      <c r="Y160" s="90">
        <v>0</v>
      </c>
      <c r="Z160" s="90">
        <v>0</v>
      </c>
      <c r="AA160" s="90">
        <v>0</v>
      </c>
      <c r="AB160" s="90">
        <v>0</v>
      </c>
      <c r="AC160" s="90"/>
      <c r="AD160" s="90"/>
      <c r="AE160" s="381" t="str">
        <f t="shared" si="3"/>
        <v>-</v>
      </c>
      <c r="AF160" s="105"/>
      <c r="AG160" s="381"/>
      <c r="AH160" s="381"/>
      <c r="AI160" s="381"/>
      <c r="AJ160" s="381"/>
      <c r="AK160" s="381"/>
      <c r="AL160" s="381"/>
      <c r="AM160" s="381"/>
    </row>
    <row r="161" spans="1:39" x14ac:dyDescent="0.35">
      <c r="A161" s="89" t="s">
        <v>578</v>
      </c>
      <c r="B161" s="89" t="s">
        <v>558</v>
      </c>
      <c r="C161" s="89" t="s">
        <v>462</v>
      </c>
      <c r="D161" s="89" t="s">
        <v>463</v>
      </c>
      <c r="E161" s="89" t="s">
        <v>480</v>
      </c>
      <c r="F161" s="89" t="s">
        <v>465</v>
      </c>
      <c r="G161" s="89" t="s">
        <v>465</v>
      </c>
      <c r="H161" s="89" t="s">
        <v>465</v>
      </c>
      <c r="I161" s="89" t="s">
        <v>465</v>
      </c>
      <c r="J161" s="89" t="s">
        <v>465</v>
      </c>
      <c r="K161" s="89" t="s">
        <v>466</v>
      </c>
      <c r="L161" s="89" t="s">
        <v>394</v>
      </c>
      <c r="M161" s="89" t="s">
        <v>395</v>
      </c>
      <c r="N161" s="89">
        <v>1</v>
      </c>
      <c r="O161" s="91">
        <v>7.73</v>
      </c>
      <c r="P161" s="89" t="s">
        <v>548</v>
      </c>
      <c r="Q161" s="89">
        <v>5</v>
      </c>
      <c r="R161" s="89" t="s">
        <v>609</v>
      </c>
      <c r="S161" s="89">
        <v>3</v>
      </c>
      <c r="T161" s="90">
        <v>0</v>
      </c>
      <c r="U161" s="90">
        <v>0</v>
      </c>
      <c r="V161" s="90">
        <v>0</v>
      </c>
      <c r="W161" s="90">
        <v>0</v>
      </c>
      <c r="X161" s="90">
        <v>0</v>
      </c>
      <c r="Y161" s="90">
        <v>0</v>
      </c>
      <c r="Z161" s="90">
        <v>0</v>
      </c>
      <c r="AA161" s="90">
        <v>0</v>
      </c>
      <c r="AB161" s="90">
        <v>0</v>
      </c>
      <c r="AC161" s="90"/>
      <c r="AD161" s="90"/>
      <c r="AE161" s="381" t="str">
        <f t="shared" si="3"/>
        <v>-</v>
      </c>
      <c r="AF161" s="105"/>
      <c r="AG161" s="381"/>
      <c r="AH161" s="381"/>
      <c r="AI161" s="381"/>
      <c r="AJ161" s="381"/>
      <c r="AK161" s="381"/>
      <c r="AL161" s="381"/>
      <c r="AM161" s="381"/>
    </row>
    <row r="162" spans="1:39" x14ac:dyDescent="0.35">
      <c r="A162" s="89" t="s">
        <v>579</v>
      </c>
      <c r="B162" s="89" t="s">
        <v>558</v>
      </c>
      <c r="C162" s="89" t="s">
        <v>462</v>
      </c>
      <c r="D162" s="89" t="s">
        <v>463</v>
      </c>
      <c r="E162" s="89" t="s">
        <v>580</v>
      </c>
      <c r="F162" s="89" t="s">
        <v>465</v>
      </c>
      <c r="G162" s="89" t="s">
        <v>465</v>
      </c>
      <c r="H162" s="89" t="s">
        <v>465</v>
      </c>
      <c r="I162" s="89" t="s">
        <v>465</v>
      </c>
      <c r="J162" s="89" t="s">
        <v>465</v>
      </c>
      <c r="K162" s="89" t="s">
        <v>466</v>
      </c>
      <c r="L162" s="89" t="s">
        <v>394</v>
      </c>
      <c r="M162" s="89" t="s">
        <v>395</v>
      </c>
      <c r="N162" s="89">
        <v>1</v>
      </c>
      <c r="O162" s="91">
        <v>17.84</v>
      </c>
      <c r="P162" s="89" t="s">
        <v>548</v>
      </c>
      <c r="Q162" s="89">
        <v>5</v>
      </c>
      <c r="R162" s="89" t="s">
        <v>609</v>
      </c>
      <c r="S162" s="89">
        <v>3</v>
      </c>
      <c r="T162" s="90">
        <v>0</v>
      </c>
      <c r="U162" s="90">
        <v>0</v>
      </c>
      <c r="V162" s="90">
        <v>0</v>
      </c>
      <c r="W162" s="90">
        <v>0</v>
      </c>
      <c r="X162" s="90">
        <v>0</v>
      </c>
      <c r="Y162" s="90">
        <v>0</v>
      </c>
      <c r="Z162" s="90">
        <v>0</v>
      </c>
      <c r="AA162" s="90">
        <v>0</v>
      </c>
      <c r="AB162" s="90">
        <v>0</v>
      </c>
      <c r="AC162" s="90"/>
      <c r="AD162" s="90"/>
      <c r="AE162" s="381" t="str">
        <f t="shared" si="3"/>
        <v>-</v>
      </c>
      <c r="AF162" s="105"/>
      <c r="AG162" s="381"/>
      <c r="AH162" s="381"/>
      <c r="AI162" s="381"/>
      <c r="AJ162" s="381"/>
      <c r="AK162" s="381"/>
      <c r="AL162" s="381"/>
      <c r="AM162" s="381"/>
    </row>
    <row r="163" spans="1:39" x14ac:dyDescent="0.35">
      <c r="A163" s="89" t="s">
        <v>581</v>
      </c>
      <c r="B163" s="89" t="s">
        <v>558</v>
      </c>
      <c r="C163" s="89" t="s">
        <v>462</v>
      </c>
      <c r="D163" s="89" t="s">
        <v>463</v>
      </c>
      <c r="E163" s="89" t="s">
        <v>580</v>
      </c>
      <c r="F163" s="89" t="s">
        <v>465</v>
      </c>
      <c r="G163" s="89" t="s">
        <v>465</v>
      </c>
      <c r="H163" s="89" t="s">
        <v>465</v>
      </c>
      <c r="I163" s="89" t="s">
        <v>465</v>
      </c>
      <c r="J163" s="89" t="s">
        <v>465</v>
      </c>
      <c r="K163" s="89" t="s">
        <v>466</v>
      </c>
      <c r="L163" s="89" t="s">
        <v>394</v>
      </c>
      <c r="M163" s="89" t="s">
        <v>395</v>
      </c>
      <c r="N163" s="89">
        <v>1</v>
      </c>
      <c r="O163" s="91">
        <v>7.77</v>
      </c>
      <c r="P163" s="89" t="s">
        <v>548</v>
      </c>
      <c r="Q163" s="89">
        <v>5</v>
      </c>
      <c r="R163" s="89" t="s">
        <v>609</v>
      </c>
      <c r="S163" s="89">
        <v>3</v>
      </c>
      <c r="T163" s="90">
        <v>0</v>
      </c>
      <c r="U163" s="90">
        <v>0</v>
      </c>
      <c r="V163" s="90">
        <v>0</v>
      </c>
      <c r="W163" s="90">
        <v>0</v>
      </c>
      <c r="X163" s="90">
        <v>0</v>
      </c>
      <c r="Y163" s="90">
        <v>0</v>
      </c>
      <c r="Z163" s="90">
        <v>0</v>
      </c>
      <c r="AA163" s="90">
        <v>0</v>
      </c>
      <c r="AB163" s="90">
        <v>0</v>
      </c>
      <c r="AC163" s="90"/>
      <c r="AD163" s="90"/>
      <c r="AE163" s="381" t="str">
        <f t="shared" si="3"/>
        <v>-</v>
      </c>
      <c r="AF163" s="105"/>
      <c r="AG163" s="381"/>
      <c r="AH163" s="381"/>
      <c r="AI163" s="381"/>
      <c r="AJ163" s="381"/>
      <c r="AK163" s="381"/>
      <c r="AL163" s="381"/>
      <c r="AM163" s="381"/>
    </row>
    <row r="164" spans="1:39" x14ac:dyDescent="0.35">
      <c r="A164" s="89" t="s">
        <v>582</v>
      </c>
      <c r="B164" s="89" t="s">
        <v>558</v>
      </c>
      <c r="C164" s="89" t="s">
        <v>462</v>
      </c>
      <c r="D164" s="89" t="s">
        <v>463</v>
      </c>
      <c r="E164" s="89" t="s">
        <v>583</v>
      </c>
      <c r="F164" s="89" t="s">
        <v>465</v>
      </c>
      <c r="G164" s="89" t="s">
        <v>465</v>
      </c>
      <c r="H164" s="89" t="s">
        <v>465</v>
      </c>
      <c r="I164" s="89" t="s">
        <v>465</v>
      </c>
      <c r="J164" s="89" t="s">
        <v>465</v>
      </c>
      <c r="K164" s="89" t="s">
        <v>476</v>
      </c>
      <c r="L164" s="89" t="s">
        <v>394</v>
      </c>
      <c r="M164" s="89" t="s">
        <v>395</v>
      </c>
      <c r="N164" s="89">
        <v>1</v>
      </c>
      <c r="O164" s="91">
        <v>41.62</v>
      </c>
      <c r="P164" s="89" t="s">
        <v>548</v>
      </c>
      <c r="Q164" s="89">
        <v>5</v>
      </c>
      <c r="R164" s="89" t="s">
        <v>609</v>
      </c>
      <c r="S164" s="89">
        <v>3</v>
      </c>
      <c r="T164" s="90">
        <v>0</v>
      </c>
      <c r="U164" s="90">
        <v>0</v>
      </c>
      <c r="V164" s="90">
        <v>0</v>
      </c>
      <c r="W164" s="90">
        <v>0</v>
      </c>
      <c r="X164" s="90">
        <v>0</v>
      </c>
      <c r="Y164" s="90">
        <v>0</v>
      </c>
      <c r="Z164" s="90">
        <v>0</v>
      </c>
      <c r="AA164" s="90">
        <v>0</v>
      </c>
      <c r="AB164" s="90">
        <v>0</v>
      </c>
      <c r="AC164" s="90"/>
      <c r="AD164" s="90"/>
      <c r="AE164" s="381" t="str">
        <f t="shared" si="3"/>
        <v>-</v>
      </c>
      <c r="AF164" s="105"/>
      <c r="AG164" s="381"/>
      <c r="AH164" s="381"/>
      <c r="AI164" s="381"/>
      <c r="AJ164" s="381"/>
      <c r="AK164" s="381"/>
      <c r="AL164" s="381"/>
      <c r="AM164" s="381"/>
    </row>
    <row r="165" spans="1:39" x14ac:dyDescent="0.35">
      <c r="A165" s="89" t="s">
        <v>584</v>
      </c>
      <c r="B165" s="89" t="s">
        <v>558</v>
      </c>
      <c r="C165" s="89" t="s">
        <v>462</v>
      </c>
      <c r="D165" s="89" t="s">
        <v>463</v>
      </c>
      <c r="E165" s="89" t="s">
        <v>583</v>
      </c>
      <c r="F165" s="89" t="s">
        <v>465</v>
      </c>
      <c r="G165" s="89" t="s">
        <v>465</v>
      </c>
      <c r="H165" s="89" t="s">
        <v>465</v>
      </c>
      <c r="I165" s="89" t="s">
        <v>465</v>
      </c>
      <c r="J165" s="89" t="s">
        <v>465</v>
      </c>
      <c r="K165" s="89" t="s">
        <v>476</v>
      </c>
      <c r="L165" s="89" t="s">
        <v>394</v>
      </c>
      <c r="M165" s="89" t="s">
        <v>395</v>
      </c>
      <c r="N165" s="89">
        <v>1</v>
      </c>
      <c r="O165" s="91">
        <v>178.91</v>
      </c>
      <c r="P165" s="89" t="s">
        <v>548</v>
      </c>
      <c r="Q165" s="89">
        <v>5</v>
      </c>
      <c r="R165" s="89" t="s">
        <v>609</v>
      </c>
      <c r="S165" s="89">
        <v>3</v>
      </c>
      <c r="T165" s="90">
        <v>0</v>
      </c>
      <c r="U165" s="90">
        <v>0</v>
      </c>
      <c r="V165" s="90">
        <v>0</v>
      </c>
      <c r="W165" s="90">
        <v>0</v>
      </c>
      <c r="X165" s="90">
        <v>0</v>
      </c>
      <c r="Y165" s="90">
        <v>0</v>
      </c>
      <c r="Z165" s="90">
        <v>0</v>
      </c>
      <c r="AA165" s="90">
        <v>0</v>
      </c>
      <c r="AB165" s="90">
        <v>0</v>
      </c>
      <c r="AC165" s="90"/>
      <c r="AD165" s="90"/>
      <c r="AE165" s="381" t="str">
        <f t="shared" si="3"/>
        <v>-</v>
      </c>
      <c r="AF165" s="105"/>
      <c r="AG165" s="381"/>
      <c r="AH165" s="381"/>
      <c r="AI165" s="381"/>
      <c r="AJ165" s="381"/>
      <c r="AK165" s="381"/>
      <c r="AL165" s="381"/>
      <c r="AM165" s="381"/>
    </row>
    <row r="166" spans="1:39" x14ac:dyDescent="0.35">
      <c r="A166" s="89" t="s">
        <v>585</v>
      </c>
      <c r="B166" s="89" t="s">
        <v>558</v>
      </c>
      <c r="C166" s="89" t="s">
        <v>462</v>
      </c>
      <c r="D166" s="89" t="s">
        <v>463</v>
      </c>
      <c r="E166" s="89" t="s">
        <v>475</v>
      </c>
      <c r="F166" s="89" t="s">
        <v>465</v>
      </c>
      <c r="G166" s="89" t="s">
        <v>465</v>
      </c>
      <c r="H166" s="89" t="s">
        <v>465</v>
      </c>
      <c r="I166" s="89" t="s">
        <v>465</v>
      </c>
      <c r="J166" s="89" t="s">
        <v>465</v>
      </c>
      <c r="K166" s="89" t="s">
        <v>476</v>
      </c>
      <c r="L166" s="89" t="s">
        <v>394</v>
      </c>
      <c r="M166" s="89" t="s">
        <v>395</v>
      </c>
      <c r="N166" s="89">
        <v>1</v>
      </c>
      <c r="O166" s="91">
        <v>175.55</v>
      </c>
      <c r="P166" s="89" t="s">
        <v>548</v>
      </c>
      <c r="Q166" s="89">
        <v>5</v>
      </c>
      <c r="R166" s="89" t="s">
        <v>609</v>
      </c>
      <c r="S166" s="89">
        <v>3</v>
      </c>
      <c r="T166" s="90">
        <v>0</v>
      </c>
      <c r="U166" s="90">
        <v>0</v>
      </c>
      <c r="V166" s="90">
        <v>0</v>
      </c>
      <c r="W166" s="90">
        <v>0</v>
      </c>
      <c r="X166" s="90">
        <v>0</v>
      </c>
      <c r="Y166" s="90">
        <v>0</v>
      </c>
      <c r="Z166" s="90">
        <v>0</v>
      </c>
      <c r="AA166" s="90">
        <v>0</v>
      </c>
      <c r="AB166" s="90">
        <v>0</v>
      </c>
      <c r="AC166" s="90"/>
      <c r="AD166" s="90"/>
      <c r="AE166" s="381" t="str">
        <f t="shared" si="3"/>
        <v>-</v>
      </c>
      <c r="AF166" s="105"/>
      <c r="AG166" s="381"/>
      <c r="AH166" s="381"/>
      <c r="AI166" s="381"/>
      <c r="AJ166" s="381"/>
      <c r="AK166" s="381"/>
      <c r="AL166" s="381"/>
      <c r="AM166" s="381"/>
    </row>
    <row r="167" spans="1:39" x14ac:dyDescent="0.35">
      <c r="A167" s="89" t="s">
        <v>603</v>
      </c>
      <c r="B167" s="89" t="s">
        <v>391</v>
      </c>
      <c r="C167" s="89" t="s">
        <v>392</v>
      </c>
      <c r="D167" s="89" t="s">
        <v>393</v>
      </c>
      <c r="E167" s="89" t="s">
        <v>526</v>
      </c>
      <c r="F167" s="89" t="s">
        <v>465</v>
      </c>
      <c r="G167" s="89" t="s">
        <v>465</v>
      </c>
      <c r="H167" s="89" t="s">
        <v>465</v>
      </c>
      <c r="I167" s="89" t="s">
        <v>506</v>
      </c>
      <c r="J167" s="89" t="s">
        <v>465</v>
      </c>
      <c r="K167" s="89" t="s">
        <v>476</v>
      </c>
      <c r="L167" s="89" t="s">
        <v>549</v>
      </c>
      <c r="M167" s="89" t="s">
        <v>395</v>
      </c>
      <c r="N167" s="89">
        <v>15</v>
      </c>
      <c r="O167" s="91">
        <v>17.53</v>
      </c>
      <c r="P167" s="89" t="s">
        <v>550</v>
      </c>
      <c r="Q167" s="89">
        <v>5</v>
      </c>
      <c r="R167" s="89" t="s">
        <v>609</v>
      </c>
      <c r="S167" s="89">
        <v>5</v>
      </c>
      <c r="T167" s="90">
        <v>0</v>
      </c>
      <c r="U167" s="90">
        <v>0</v>
      </c>
      <c r="V167" s="90">
        <v>0</v>
      </c>
      <c r="W167" s="90">
        <v>0</v>
      </c>
      <c r="X167" s="90">
        <v>0</v>
      </c>
      <c r="Y167" s="90">
        <v>0</v>
      </c>
      <c r="Z167" s="90">
        <v>0</v>
      </c>
      <c r="AA167" s="90">
        <v>0</v>
      </c>
      <c r="AB167" s="90">
        <v>0</v>
      </c>
      <c r="AC167" s="90">
        <v>64.55</v>
      </c>
      <c r="AD167" s="90">
        <v>186.09</v>
      </c>
      <c r="AE167" s="381">
        <f t="shared" si="3"/>
        <v>7.974857053784886</v>
      </c>
      <c r="AF167" s="105"/>
      <c r="AG167" s="381"/>
      <c r="AH167" s="381"/>
      <c r="AI167" s="381"/>
      <c r="AJ167" s="381"/>
      <c r="AK167" s="381"/>
      <c r="AL167" s="381"/>
      <c r="AM167" s="381"/>
    </row>
    <row r="168" spans="1:39" x14ac:dyDescent="0.35">
      <c r="A168" s="89" t="s">
        <v>601</v>
      </c>
      <c r="B168" s="89" t="s">
        <v>391</v>
      </c>
      <c r="C168" s="89" t="s">
        <v>392</v>
      </c>
      <c r="D168" s="89" t="s">
        <v>393</v>
      </c>
      <c r="E168" s="89" t="s">
        <v>521</v>
      </c>
      <c r="F168" s="89" t="s">
        <v>465</v>
      </c>
      <c r="G168" s="89" t="s">
        <v>465</v>
      </c>
      <c r="H168" s="89" t="s">
        <v>465</v>
      </c>
      <c r="I168" s="89" t="s">
        <v>506</v>
      </c>
      <c r="J168" s="89" t="s">
        <v>465</v>
      </c>
      <c r="K168" s="89" t="s">
        <v>476</v>
      </c>
      <c r="L168" s="89" t="s">
        <v>549</v>
      </c>
      <c r="M168" s="89" t="s">
        <v>395</v>
      </c>
      <c r="N168" s="89">
        <v>15</v>
      </c>
      <c r="O168" s="91">
        <v>86.12</v>
      </c>
      <c r="P168" s="89" t="s">
        <v>550</v>
      </c>
      <c r="Q168" s="89">
        <v>5</v>
      </c>
      <c r="R168" s="89" t="s">
        <v>609</v>
      </c>
      <c r="S168" s="89">
        <v>5</v>
      </c>
      <c r="T168" s="90">
        <v>0</v>
      </c>
      <c r="U168" s="90">
        <v>0</v>
      </c>
      <c r="V168" s="90">
        <v>0</v>
      </c>
      <c r="W168" s="90">
        <v>0</v>
      </c>
      <c r="X168" s="90">
        <v>0</v>
      </c>
      <c r="Y168" s="90">
        <v>0</v>
      </c>
      <c r="Z168" s="90">
        <v>0</v>
      </c>
      <c r="AA168" s="90">
        <v>0</v>
      </c>
      <c r="AB168" s="90">
        <v>0</v>
      </c>
      <c r="AC168" s="90">
        <v>67.23</v>
      </c>
      <c r="AD168" s="90">
        <v>192.53</v>
      </c>
      <c r="AE168" s="381">
        <f t="shared" si="3"/>
        <v>8.0014491959665239</v>
      </c>
      <c r="AF168" s="105"/>
      <c r="AG168" s="381"/>
      <c r="AH168" s="381"/>
      <c r="AI168" s="381"/>
      <c r="AJ168" s="381"/>
      <c r="AK168" s="381"/>
      <c r="AL168" s="381"/>
      <c r="AM168" s="381"/>
    </row>
    <row r="169" spans="1:39" x14ac:dyDescent="0.35">
      <c r="A169" s="89" t="s">
        <v>608</v>
      </c>
      <c r="B169" s="89" t="s">
        <v>391</v>
      </c>
      <c r="C169" s="89" t="s">
        <v>392</v>
      </c>
      <c r="D169" s="89" t="s">
        <v>393</v>
      </c>
      <c r="E169" s="89" t="s">
        <v>489</v>
      </c>
      <c r="F169" s="89" t="s">
        <v>465</v>
      </c>
      <c r="G169" s="89" t="s">
        <v>465</v>
      </c>
      <c r="H169" s="89" t="s">
        <v>465</v>
      </c>
      <c r="I169" s="89" t="s">
        <v>506</v>
      </c>
      <c r="J169" s="89" t="s">
        <v>501</v>
      </c>
      <c r="K169" s="89" t="s">
        <v>476</v>
      </c>
      <c r="L169" s="89" t="s">
        <v>587</v>
      </c>
      <c r="M169" s="89" t="s">
        <v>395</v>
      </c>
      <c r="N169" s="89">
        <v>22</v>
      </c>
      <c r="O169" s="91">
        <v>82.28</v>
      </c>
      <c r="P169" s="89" t="s">
        <v>588</v>
      </c>
      <c r="Q169" s="89">
        <v>5</v>
      </c>
      <c r="R169" s="89" t="s">
        <v>609</v>
      </c>
      <c r="S169" s="89">
        <v>6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90">
        <v>0</v>
      </c>
      <c r="AB169" s="90">
        <v>0</v>
      </c>
      <c r="AC169" s="90">
        <v>75.7</v>
      </c>
      <c r="AD169" s="90">
        <v>112.33</v>
      </c>
      <c r="AE169" s="381">
        <f t="shared" si="3"/>
        <v>11.115688355246892</v>
      </c>
      <c r="AF169" s="105"/>
      <c r="AG169" s="381"/>
      <c r="AH169" s="381"/>
      <c r="AI169" s="381"/>
      <c r="AJ169" s="381"/>
      <c r="AK169" s="381"/>
      <c r="AL169" s="381"/>
      <c r="AM169" s="381"/>
    </row>
    <row r="170" spans="1:39" x14ac:dyDescent="0.35">
      <c r="A170" s="89" t="s">
        <v>605</v>
      </c>
      <c r="B170" s="89" t="s">
        <v>391</v>
      </c>
      <c r="C170" s="89" t="s">
        <v>392</v>
      </c>
      <c r="D170" s="89" t="s">
        <v>393</v>
      </c>
      <c r="E170" s="89" t="s">
        <v>606</v>
      </c>
      <c r="F170" s="89" t="s">
        <v>465</v>
      </c>
      <c r="G170" s="89" t="s">
        <v>465</v>
      </c>
      <c r="H170" s="89" t="s">
        <v>465</v>
      </c>
      <c r="I170" s="89" t="s">
        <v>607</v>
      </c>
      <c r="J170" s="89" t="s">
        <v>501</v>
      </c>
      <c r="K170" s="89" t="s">
        <v>476</v>
      </c>
      <c r="L170" s="89" t="s">
        <v>587</v>
      </c>
      <c r="M170" s="89" t="s">
        <v>395</v>
      </c>
      <c r="N170" s="89">
        <v>22</v>
      </c>
      <c r="O170" s="91">
        <v>63.77</v>
      </c>
      <c r="P170" s="89" t="s">
        <v>588</v>
      </c>
      <c r="Q170" s="89">
        <v>5</v>
      </c>
      <c r="R170" s="89" t="s">
        <v>609</v>
      </c>
      <c r="S170" s="89">
        <v>6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90">
        <v>0</v>
      </c>
      <c r="AB170" s="90">
        <v>0</v>
      </c>
      <c r="AC170" s="90">
        <v>74.34</v>
      </c>
      <c r="AD170" s="90">
        <v>106.44</v>
      </c>
      <c r="AE170" s="381">
        <f t="shared" si="3"/>
        <v>11.316057545861682</v>
      </c>
      <c r="AF170" s="105"/>
      <c r="AG170" s="381"/>
      <c r="AH170" s="381"/>
      <c r="AI170" s="381"/>
      <c r="AJ170" s="381"/>
      <c r="AK170" s="381"/>
      <c r="AL170" s="381"/>
      <c r="AM170" s="381"/>
    </row>
    <row r="171" spans="1:39" x14ac:dyDescent="0.35">
      <c r="A171" s="89" t="s">
        <v>610</v>
      </c>
      <c r="B171" s="89" t="s">
        <v>391</v>
      </c>
      <c r="C171" s="89" t="s">
        <v>392</v>
      </c>
      <c r="D171" s="89" t="s">
        <v>393</v>
      </c>
      <c r="E171" s="89" t="s">
        <v>480</v>
      </c>
      <c r="F171" s="89" t="s">
        <v>465</v>
      </c>
      <c r="G171" s="89" t="s">
        <v>465</v>
      </c>
      <c r="H171" s="89" t="s">
        <v>465</v>
      </c>
      <c r="I171" s="89" t="s">
        <v>465</v>
      </c>
      <c r="J171" s="89" t="s">
        <v>465</v>
      </c>
      <c r="K171" s="89" t="s">
        <v>466</v>
      </c>
      <c r="L171" s="89" t="s">
        <v>394</v>
      </c>
      <c r="M171" s="89" t="s">
        <v>395</v>
      </c>
      <c r="N171" s="89">
        <v>14</v>
      </c>
      <c r="O171" s="91">
        <v>67.58</v>
      </c>
      <c r="P171" s="89" t="s">
        <v>396</v>
      </c>
      <c r="Q171" s="89">
        <v>5</v>
      </c>
      <c r="R171" s="89" t="s">
        <v>609</v>
      </c>
      <c r="S171" s="89">
        <v>7</v>
      </c>
      <c r="T171" s="90">
        <v>0</v>
      </c>
      <c r="U171" s="90">
        <v>16.34</v>
      </c>
      <c r="V171" s="90">
        <v>1.0900000000000001</v>
      </c>
      <c r="W171" s="90">
        <v>0</v>
      </c>
      <c r="X171" s="90">
        <v>0</v>
      </c>
      <c r="Y171" s="90">
        <v>17.43</v>
      </c>
      <c r="Z171" s="90">
        <v>0</v>
      </c>
      <c r="AA171" s="90">
        <v>0</v>
      </c>
      <c r="AB171" s="90">
        <v>17.43</v>
      </c>
      <c r="AC171" s="90">
        <v>102.75</v>
      </c>
      <c r="AD171" s="90">
        <v>379.42</v>
      </c>
      <c r="AE171" s="381">
        <f t="shared" si="3"/>
        <v>7.0463969878056787</v>
      </c>
      <c r="AF171" s="105"/>
      <c r="AG171" s="381"/>
      <c r="AH171" s="381"/>
      <c r="AI171" s="381"/>
      <c r="AJ171" s="381"/>
      <c r="AK171" s="381"/>
      <c r="AL171" s="381"/>
      <c r="AM171" s="381"/>
    </row>
    <row r="172" spans="1:39" x14ac:dyDescent="0.35">
      <c r="A172" s="89" t="s">
        <v>611</v>
      </c>
      <c r="B172" s="89" t="s">
        <v>391</v>
      </c>
      <c r="C172" s="89" t="s">
        <v>392</v>
      </c>
      <c r="D172" s="89" t="s">
        <v>393</v>
      </c>
      <c r="E172" s="89" t="s">
        <v>521</v>
      </c>
      <c r="F172" s="89" t="s">
        <v>465</v>
      </c>
      <c r="G172" s="89" t="s">
        <v>465</v>
      </c>
      <c r="H172" s="89" t="s">
        <v>465</v>
      </c>
      <c r="I172" s="89" t="s">
        <v>465</v>
      </c>
      <c r="J172" s="89" t="s">
        <v>465</v>
      </c>
      <c r="K172" s="89" t="s">
        <v>466</v>
      </c>
      <c r="L172" s="89" t="s">
        <v>394</v>
      </c>
      <c r="M172" s="89" t="s">
        <v>395</v>
      </c>
      <c r="N172" s="89">
        <v>14</v>
      </c>
      <c r="O172" s="91">
        <v>72.11</v>
      </c>
      <c r="P172" s="89" t="s">
        <v>396</v>
      </c>
      <c r="Q172" s="89">
        <v>5</v>
      </c>
      <c r="R172" s="89" t="s">
        <v>609</v>
      </c>
      <c r="S172" s="89">
        <v>7</v>
      </c>
      <c r="T172" s="90">
        <v>0</v>
      </c>
      <c r="U172" s="90">
        <v>28.74</v>
      </c>
      <c r="V172" s="90">
        <v>1.28</v>
      </c>
      <c r="W172" s="90">
        <v>0</v>
      </c>
      <c r="X172" s="90">
        <v>0</v>
      </c>
      <c r="Y172" s="90">
        <v>30.01</v>
      </c>
      <c r="Z172" s="90">
        <v>0</v>
      </c>
      <c r="AA172" s="90">
        <v>0</v>
      </c>
      <c r="AB172" s="90">
        <v>30.01</v>
      </c>
      <c r="AC172" s="90">
        <v>123.67</v>
      </c>
      <c r="AD172" s="90">
        <v>465.31</v>
      </c>
      <c r="AE172" s="381">
        <f t="shared" si="3"/>
        <v>6.9806729144692738</v>
      </c>
      <c r="AF172" s="105"/>
      <c r="AG172" s="381"/>
      <c r="AH172" s="381"/>
      <c r="AI172" s="381"/>
      <c r="AJ172" s="381"/>
      <c r="AK172" s="381"/>
      <c r="AL172" s="381"/>
      <c r="AM172" s="381"/>
    </row>
    <row r="173" spans="1:39" x14ac:dyDescent="0.35">
      <c r="A173" s="89" t="s">
        <v>612</v>
      </c>
      <c r="B173" s="89" t="s">
        <v>391</v>
      </c>
      <c r="C173" s="89" t="s">
        <v>392</v>
      </c>
      <c r="D173" s="89" t="s">
        <v>393</v>
      </c>
      <c r="E173" s="89" t="s">
        <v>484</v>
      </c>
      <c r="F173" s="89" t="s">
        <v>465</v>
      </c>
      <c r="G173" s="89" t="s">
        <v>465</v>
      </c>
      <c r="H173" s="89" t="s">
        <v>465</v>
      </c>
      <c r="I173" s="89" t="s">
        <v>465</v>
      </c>
      <c r="J173" s="89" t="s">
        <v>465</v>
      </c>
      <c r="K173" s="89" t="s">
        <v>466</v>
      </c>
      <c r="L173" s="89" t="s">
        <v>394</v>
      </c>
      <c r="M173" s="89" t="s">
        <v>395</v>
      </c>
      <c r="N173" s="89">
        <v>14</v>
      </c>
      <c r="O173" s="91">
        <v>61</v>
      </c>
      <c r="P173" s="89" t="s">
        <v>396</v>
      </c>
      <c r="Q173" s="89">
        <v>5</v>
      </c>
      <c r="R173" s="89" t="s">
        <v>609</v>
      </c>
      <c r="S173" s="89">
        <v>7</v>
      </c>
      <c r="T173" s="90">
        <v>0</v>
      </c>
      <c r="U173" s="90">
        <v>25.95</v>
      </c>
      <c r="V173" s="90">
        <v>3.25</v>
      </c>
      <c r="W173" s="90">
        <v>0.12</v>
      </c>
      <c r="X173" s="90">
        <v>0</v>
      </c>
      <c r="Y173" s="90">
        <v>29.32</v>
      </c>
      <c r="Z173" s="90">
        <v>0</v>
      </c>
      <c r="AA173" s="90">
        <v>0</v>
      </c>
      <c r="AB173" s="90">
        <v>29.32</v>
      </c>
      <c r="AC173" s="90">
        <v>120.6</v>
      </c>
      <c r="AD173" s="90">
        <v>429.04</v>
      </c>
      <c r="AE173" s="381">
        <f t="shared" si="3"/>
        <v>7.178952235508512</v>
      </c>
      <c r="AF173" s="105"/>
      <c r="AG173" s="381"/>
      <c r="AH173" s="381"/>
      <c r="AI173" s="381"/>
      <c r="AJ173" s="381"/>
      <c r="AK173" s="381"/>
      <c r="AL173" s="381"/>
      <c r="AM173" s="381"/>
    </row>
    <row r="174" spans="1:39" x14ac:dyDescent="0.35">
      <c r="A174" s="89" t="s">
        <v>613</v>
      </c>
      <c r="B174" s="89" t="s">
        <v>391</v>
      </c>
      <c r="C174" s="89" t="s">
        <v>392</v>
      </c>
      <c r="D174" s="89" t="s">
        <v>393</v>
      </c>
      <c r="E174" s="89" t="s">
        <v>493</v>
      </c>
      <c r="F174" s="89" t="s">
        <v>465</v>
      </c>
      <c r="G174" s="89" t="s">
        <v>465</v>
      </c>
      <c r="H174" s="89" t="s">
        <v>465</v>
      </c>
      <c r="I174" s="89" t="s">
        <v>607</v>
      </c>
      <c r="J174" s="89" t="s">
        <v>465</v>
      </c>
      <c r="K174" s="89" t="s">
        <v>466</v>
      </c>
      <c r="L174" s="89" t="s">
        <v>498</v>
      </c>
      <c r="M174" s="89" t="s">
        <v>395</v>
      </c>
      <c r="N174" s="89">
        <v>20</v>
      </c>
      <c r="O174" s="91">
        <v>2.57</v>
      </c>
      <c r="P174" s="89" t="s">
        <v>566</v>
      </c>
      <c r="Q174" s="89">
        <v>5</v>
      </c>
      <c r="R174" s="89" t="s">
        <v>609</v>
      </c>
      <c r="S174" s="89">
        <v>8</v>
      </c>
      <c r="T174" s="90">
        <v>0</v>
      </c>
      <c r="U174" s="90">
        <v>13.25</v>
      </c>
      <c r="V174" s="90">
        <v>17.46</v>
      </c>
      <c r="W174" s="90">
        <v>0</v>
      </c>
      <c r="X174" s="90">
        <v>0</v>
      </c>
      <c r="Y174" s="90">
        <v>30.71</v>
      </c>
      <c r="Z174" s="90">
        <v>0</v>
      </c>
      <c r="AA174" s="90">
        <v>0</v>
      </c>
      <c r="AB174" s="90">
        <v>30.71</v>
      </c>
      <c r="AC174" s="90">
        <v>123.45</v>
      </c>
      <c r="AD174" s="90">
        <v>343.95</v>
      </c>
      <c r="AE174" s="381">
        <f t="shared" si="3"/>
        <v>8.112116744371427</v>
      </c>
      <c r="AF174" s="105"/>
      <c r="AG174" s="381"/>
      <c r="AH174" s="381"/>
      <c r="AI174" s="381"/>
      <c r="AJ174" s="381"/>
      <c r="AK174" s="381"/>
      <c r="AL174" s="381"/>
      <c r="AM174" s="381"/>
    </row>
    <row r="175" spans="1:39" x14ac:dyDescent="0.35">
      <c r="A175" s="89" t="s">
        <v>614</v>
      </c>
      <c r="B175" s="89" t="s">
        <v>391</v>
      </c>
      <c r="C175" s="89" t="s">
        <v>392</v>
      </c>
      <c r="D175" s="89" t="s">
        <v>463</v>
      </c>
      <c r="E175" s="89" t="s">
        <v>505</v>
      </c>
      <c r="F175" s="89" t="s">
        <v>465</v>
      </c>
      <c r="G175" s="89" t="s">
        <v>465</v>
      </c>
      <c r="H175" s="89" t="s">
        <v>465</v>
      </c>
      <c r="I175" s="89" t="s">
        <v>511</v>
      </c>
      <c r="J175" s="89" t="s">
        <v>465</v>
      </c>
      <c r="K175" s="89" t="s">
        <v>466</v>
      </c>
      <c r="L175" s="89" t="s">
        <v>498</v>
      </c>
      <c r="M175" s="89" t="s">
        <v>395</v>
      </c>
      <c r="N175" s="89">
        <v>21</v>
      </c>
      <c r="O175" s="91">
        <v>5.27</v>
      </c>
      <c r="P175" s="89" t="s">
        <v>566</v>
      </c>
      <c r="Q175" s="89">
        <v>5</v>
      </c>
      <c r="R175" s="89" t="s">
        <v>609</v>
      </c>
      <c r="S175" s="89">
        <v>8</v>
      </c>
      <c r="T175" s="90">
        <v>0</v>
      </c>
      <c r="U175" s="90">
        <v>7.72</v>
      </c>
      <c r="V175" s="90">
        <v>34.01</v>
      </c>
      <c r="W175" s="90">
        <v>0.19</v>
      </c>
      <c r="X175" s="90">
        <v>0</v>
      </c>
      <c r="Y175" s="90">
        <v>41.92</v>
      </c>
      <c r="Z175" s="90">
        <v>0</v>
      </c>
      <c r="AA175" s="90">
        <v>0</v>
      </c>
      <c r="AB175" s="90">
        <v>41.92</v>
      </c>
      <c r="AC175" s="90">
        <v>116.8</v>
      </c>
      <c r="AD175" s="90">
        <v>185.85</v>
      </c>
      <c r="AE175" s="381">
        <f t="shared" si="3"/>
        <v>10.734367028258562</v>
      </c>
      <c r="AF175" s="105"/>
      <c r="AG175" s="381"/>
      <c r="AH175" s="381"/>
      <c r="AI175" s="381"/>
      <c r="AJ175" s="381"/>
      <c r="AK175" s="381"/>
      <c r="AL175" s="381"/>
      <c r="AM175" s="381"/>
    </row>
    <row r="176" spans="1:39" x14ac:dyDescent="0.35">
      <c r="A176" s="89" t="s">
        <v>615</v>
      </c>
      <c r="B176" s="89" t="s">
        <v>391</v>
      </c>
      <c r="C176" s="89" t="s">
        <v>392</v>
      </c>
      <c r="D176" s="89" t="s">
        <v>393</v>
      </c>
      <c r="E176" s="89" t="s">
        <v>487</v>
      </c>
      <c r="F176" s="89" t="s">
        <v>465</v>
      </c>
      <c r="G176" s="89" t="s">
        <v>465</v>
      </c>
      <c r="H176" s="89" t="s">
        <v>465</v>
      </c>
      <c r="I176" s="89" t="s">
        <v>511</v>
      </c>
      <c r="J176" s="89" t="s">
        <v>465</v>
      </c>
      <c r="K176" s="89" t="s">
        <v>466</v>
      </c>
      <c r="L176" s="89" t="s">
        <v>498</v>
      </c>
      <c r="M176" s="89" t="s">
        <v>395</v>
      </c>
      <c r="N176" s="89">
        <v>28</v>
      </c>
      <c r="O176" s="91">
        <v>0.78</v>
      </c>
      <c r="P176" s="89" t="s">
        <v>400</v>
      </c>
      <c r="Q176" s="89">
        <v>5</v>
      </c>
      <c r="R176" s="89" t="s">
        <v>609</v>
      </c>
      <c r="S176" s="89">
        <v>9</v>
      </c>
      <c r="T176" s="90">
        <v>0</v>
      </c>
      <c r="U176" s="90">
        <v>29.72</v>
      </c>
      <c r="V176" s="90">
        <v>67.88</v>
      </c>
      <c r="W176" s="90">
        <v>55.96</v>
      </c>
      <c r="X176" s="90">
        <v>0</v>
      </c>
      <c r="Y176" s="90">
        <v>153.56</v>
      </c>
      <c r="Z176" s="90">
        <v>6.59</v>
      </c>
      <c r="AA176" s="90">
        <v>0.76</v>
      </c>
      <c r="AB176" s="90">
        <v>160.91</v>
      </c>
      <c r="AC176" s="90">
        <v>128.94999999999999</v>
      </c>
      <c r="AD176" s="90">
        <v>174.68</v>
      </c>
      <c r="AE176" s="381">
        <f t="shared" si="3"/>
        <v>11.633901527525826</v>
      </c>
      <c r="AF176" s="105"/>
      <c r="AG176" s="381"/>
      <c r="AH176" s="381"/>
      <c r="AI176" s="381"/>
      <c r="AJ176" s="381"/>
      <c r="AK176" s="381"/>
      <c r="AL176" s="381"/>
      <c r="AM176" s="381"/>
    </row>
    <row r="177" spans="1:39" x14ac:dyDescent="0.35">
      <c r="A177" s="89" t="s">
        <v>426</v>
      </c>
      <c r="B177" s="89" t="s">
        <v>391</v>
      </c>
      <c r="C177" s="89" t="s">
        <v>392</v>
      </c>
      <c r="D177" s="89" t="s">
        <v>393</v>
      </c>
      <c r="E177" s="89" t="s">
        <v>524</v>
      </c>
      <c r="F177" s="89" t="s">
        <v>465</v>
      </c>
      <c r="G177" s="89" t="s">
        <v>465</v>
      </c>
      <c r="H177" s="89" t="s">
        <v>465</v>
      </c>
      <c r="I177" s="89" t="s">
        <v>465</v>
      </c>
      <c r="J177" s="89" t="s">
        <v>465</v>
      </c>
      <c r="K177" s="89" t="s">
        <v>466</v>
      </c>
      <c r="L177" s="89" t="s">
        <v>394</v>
      </c>
      <c r="M177" s="89" t="s">
        <v>395</v>
      </c>
      <c r="N177" s="89">
        <v>24</v>
      </c>
      <c r="O177" s="91">
        <v>10.58</v>
      </c>
      <c r="P177" s="89" t="s">
        <v>400</v>
      </c>
      <c r="Q177" s="89">
        <v>5</v>
      </c>
      <c r="R177" s="89" t="s">
        <v>609</v>
      </c>
      <c r="S177" s="89">
        <v>9</v>
      </c>
      <c r="T177" s="90">
        <v>0</v>
      </c>
      <c r="U177" s="90">
        <v>21.34</v>
      </c>
      <c r="V177" s="90">
        <v>65.81</v>
      </c>
      <c r="W177" s="90">
        <v>1.08</v>
      </c>
      <c r="X177" s="90">
        <v>0</v>
      </c>
      <c r="Y177" s="90">
        <v>88.24</v>
      </c>
      <c r="Z177" s="90">
        <v>2.52</v>
      </c>
      <c r="AA177" s="90">
        <v>0.05</v>
      </c>
      <c r="AB177" s="90">
        <v>90.81</v>
      </c>
      <c r="AC177" s="90">
        <v>101.89</v>
      </c>
      <c r="AD177" s="90">
        <v>191.88</v>
      </c>
      <c r="AE177" s="381">
        <f t="shared" si="3"/>
        <v>9.867047709047041</v>
      </c>
      <c r="AF177" s="105"/>
      <c r="AG177" s="381"/>
      <c r="AH177" s="381"/>
      <c r="AI177" s="381"/>
      <c r="AJ177" s="381"/>
      <c r="AK177" s="381"/>
      <c r="AL177" s="381"/>
      <c r="AM177" s="381"/>
    </row>
    <row r="178" spans="1:39" x14ac:dyDescent="0.35">
      <c r="A178" s="89" t="s">
        <v>425</v>
      </c>
      <c r="B178" s="89" t="s">
        <v>391</v>
      </c>
      <c r="C178" s="89" t="s">
        <v>392</v>
      </c>
      <c r="D178" s="89" t="s">
        <v>393</v>
      </c>
      <c r="E178" s="89" t="s">
        <v>616</v>
      </c>
      <c r="F178" s="89" t="s">
        <v>465</v>
      </c>
      <c r="G178" s="89" t="s">
        <v>465</v>
      </c>
      <c r="H178" s="89" t="s">
        <v>465</v>
      </c>
      <c r="I178" s="89" t="s">
        <v>465</v>
      </c>
      <c r="J178" s="89" t="s">
        <v>465</v>
      </c>
      <c r="K178" s="89" t="s">
        <v>466</v>
      </c>
      <c r="L178" s="89" t="s">
        <v>394</v>
      </c>
      <c r="M178" s="89" t="s">
        <v>395</v>
      </c>
      <c r="N178" s="89">
        <v>24</v>
      </c>
      <c r="O178" s="91">
        <v>36.54</v>
      </c>
      <c r="P178" s="89" t="s">
        <v>400</v>
      </c>
      <c r="Q178" s="89">
        <v>5</v>
      </c>
      <c r="R178" s="89" t="s">
        <v>609</v>
      </c>
      <c r="S178" s="89">
        <v>9</v>
      </c>
      <c r="T178" s="90">
        <v>0</v>
      </c>
      <c r="U178" s="90">
        <v>23.77</v>
      </c>
      <c r="V178" s="90">
        <v>48.54</v>
      </c>
      <c r="W178" s="90">
        <v>0.05</v>
      </c>
      <c r="X178" s="90">
        <v>0</v>
      </c>
      <c r="Y178" s="90">
        <v>72.36</v>
      </c>
      <c r="Z178" s="90">
        <v>1.08</v>
      </c>
      <c r="AA178" s="90">
        <v>0.04</v>
      </c>
      <c r="AB178" s="90">
        <v>73.48</v>
      </c>
      <c r="AC178" s="90">
        <v>99.24</v>
      </c>
      <c r="AD178" s="90">
        <v>229.88</v>
      </c>
      <c r="AE178" s="381">
        <f t="shared" si="3"/>
        <v>8.8967028516536502</v>
      </c>
      <c r="AF178" s="105"/>
      <c r="AG178" s="381"/>
      <c r="AH178" s="381"/>
      <c r="AI178" s="381"/>
      <c r="AJ178" s="381"/>
      <c r="AK178" s="381"/>
      <c r="AL178" s="381"/>
      <c r="AM178" s="381"/>
    </row>
    <row r="179" spans="1:39" x14ac:dyDescent="0.35">
      <c r="A179" s="89" t="s">
        <v>424</v>
      </c>
      <c r="B179" s="89" t="s">
        <v>391</v>
      </c>
      <c r="C179" s="89" t="s">
        <v>392</v>
      </c>
      <c r="D179" s="89" t="s">
        <v>393</v>
      </c>
      <c r="E179" s="89" t="s">
        <v>535</v>
      </c>
      <c r="F179" s="89" t="s">
        <v>465</v>
      </c>
      <c r="G179" s="89" t="s">
        <v>465</v>
      </c>
      <c r="H179" s="89" t="s">
        <v>465</v>
      </c>
      <c r="I179" s="89" t="s">
        <v>465</v>
      </c>
      <c r="J179" s="89" t="s">
        <v>465</v>
      </c>
      <c r="K179" s="89" t="s">
        <v>466</v>
      </c>
      <c r="L179" s="89" t="s">
        <v>394</v>
      </c>
      <c r="M179" s="89" t="s">
        <v>395</v>
      </c>
      <c r="N179" s="89">
        <v>24</v>
      </c>
      <c r="O179" s="91">
        <v>64.16</v>
      </c>
      <c r="P179" s="89" t="s">
        <v>400</v>
      </c>
      <c r="Q179" s="89">
        <v>5</v>
      </c>
      <c r="R179" s="89" t="s">
        <v>609</v>
      </c>
      <c r="S179" s="89">
        <v>9</v>
      </c>
      <c r="T179" s="90">
        <v>0</v>
      </c>
      <c r="U179" s="90">
        <v>41.39</v>
      </c>
      <c r="V179" s="90">
        <v>29.45</v>
      </c>
      <c r="W179" s="90">
        <v>1.18</v>
      </c>
      <c r="X179" s="90">
        <v>0</v>
      </c>
      <c r="Y179" s="90">
        <v>72.02</v>
      </c>
      <c r="Z179" s="90">
        <v>1.28</v>
      </c>
      <c r="AA179" s="90">
        <v>0.02</v>
      </c>
      <c r="AB179" s="90">
        <v>73.319999999999993</v>
      </c>
      <c r="AC179" s="90">
        <v>103.06</v>
      </c>
      <c r="AD179" s="90">
        <v>314.63</v>
      </c>
      <c r="AE179" s="381">
        <f t="shared" si="3"/>
        <v>7.7496360286575818</v>
      </c>
      <c r="AF179" s="105"/>
      <c r="AG179" s="381"/>
      <c r="AH179" s="381"/>
      <c r="AI179" s="381"/>
      <c r="AJ179" s="381"/>
      <c r="AK179" s="381"/>
      <c r="AL179" s="381"/>
      <c r="AM179" s="381"/>
    </row>
    <row r="180" spans="1:39" x14ac:dyDescent="0.35">
      <c r="A180" s="89" t="s">
        <v>423</v>
      </c>
      <c r="B180" s="89" t="s">
        <v>391</v>
      </c>
      <c r="C180" s="89" t="s">
        <v>392</v>
      </c>
      <c r="D180" s="89" t="s">
        <v>393</v>
      </c>
      <c r="E180" s="89" t="s">
        <v>535</v>
      </c>
      <c r="F180" s="89" t="s">
        <v>465</v>
      </c>
      <c r="G180" s="89" t="s">
        <v>465</v>
      </c>
      <c r="H180" s="89" t="s">
        <v>465</v>
      </c>
      <c r="I180" s="89" t="s">
        <v>465</v>
      </c>
      <c r="J180" s="89" t="s">
        <v>465</v>
      </c>
      <c r="K180" s="89" t="s">
        <v>466</v>
      </c>
      <c r="L180" s="89" t="s">
        <v>394</v>
      </c>
      <c r="M180" s="89" t="s">
        <v>395</v>
      </c>
      <c r="N180" s="89">
        <v>24</v>
      </c>
      <c r="O180" s="91">
        <v>65.06</v>
      </c>
      <c r="P180" s="89" t="s">
        <v>400</v>
      </c>
      <c r="Q180" s="89">
        <v>5</v>
      </c>
      <c r="R180" s="89" t="s">
        <v>609</v>
      </c>
      <c r="S180" s="89">
        <v>9</v>
      </c>
      <c r="T180" s="90">
        <v>0</v>
      </c>
      <c r="U180" s="90">
        <v>35.28</v>
      </c>
      <c r="V180" s="90">
        <v>52.28</v>
      </c>
      <c r="W180" s="90">
        <v>0.82</v>
      </c>
      <c r="X180" s="90">
        <v>0</v>
      </c>
      <c r="Y180" s="90">
        <v>88.39</v>
      </c>
      <c r="Z180" s="90">
        <v>1.21</v>
      </c>
      <c r="AA180" s="90">
        <v>0.15</v>
      </c>
      <c r="AB180" s="90">
        <v>89.75</v>
      </c>
      <c r="AC180" s="90">
        <v>125.24</v>
      </c>
      <c r="AD180" s="90">
        <v>320.48</v>
      </c>
      <c r="AE180" s="381">
        <f t="shared" si="3"/>
        <v>8.4646180346813846</v>
      </c>
      <c r="AF180" s="105"/>
      <c r="AG180" s="381"/>
      <c r="AH180" s="381"/>
      <c r="AI180" s="381"/>
      <c r="AJ180" s="381"/>
      <c r="AK180" s="381"/>
      <c r="AL180" s="381"/>
      <c r="AM180" s="381"/>
    </row>
    <row r="181" spans="1:39" x14ac:dyDescent="0.35">
      <c r="A181" s="89" t="s">
        <v>617</v>
      </c>
      <c r="B181" s="89" t="s">
        <v>391</v>
      </c>
      <c r="C181" s="89" t="s">
        <v>392</v>
      </c>
      <c r="D181" s="89" t="s">
        <v>393</v>
      </c>
      <c r="E181" s="89" t="s">
        <v>475</v>
      </c>
      <c r="F181" s="89" t="s">
        <v>465</v>
      </c>
      <c r="G181" s="89" t="s">
        <v>465</v>
      </c>
      <c r="H181" s="89" t="s">
        <v>465</v>
      </c>
      <c r="I181" s="89" t="s">
        <v>516</v>
      </c>
      <c r="J181" s="89" t="s">
        <v>465</v>
      </c>
      <c r="K181" s="89" t="s">
        <v>476</v>
      </c>
      <c r="L181" s="89" t="s">
        <v>498</v>
      </c>
      <c r="M181" s="89" t="s">
        <v>395</v>
      </c>
      <c r="N181" s="89">
        <v>27</v>
      </c>
      <c r="O181" s="91">
        <v>6.43</v>
      </c>
      <c r="P181" s="89" t="s">
        <v>400</v>
      </c>
      <c r="Q181" s="89">
        <v>5</v>
      </c>
      <c r="R181" s="89" t="s">
        <v>609</v>
      </c>
      <c r="S181" s="89">
        <v>9</v>
      </c>
      <c r="T181" s="90">
        <v>0</v>
      </c>
      <c r="U181" s="90">
        <v>18.38</v>
      </c>
      <c r="V181" s="90">
        <v>43.58</v>
      </c>
      <c r="W181" s="90">
        <v>0.05</v>
      </c>
      <c r="X181" s="90">
        <v>3.62</v>
      </c>
      <c r="Y181" s="90">
        <v>65.63</v>
      </c>
      <c r="Z181" s="90">
        <v>4.96</v>
      </c>
      <c r="AA181" s="90">
        <v>7.0000000000000007E-2</v>
      </c>
      <c r="AB181" s="90">
        <v>70.650000000000006</v>
      </c>
      <c r="AC181" s="90">
        <v>68.87</v>
      </c>
      <c r="AD181" s="90">
        <v>122.66</v>
      </c>
      <c r="AE181" s="381">
        <f t="shared" si="3"/>
        <v>10.146116932665327</v>
      </c>
      <c r="AF181" s="105"/>
      <c r="AG181" s="381"/>
      <c r="AH181" s="381"/>
      <c r="AI181" s="381"/>
      <c r="AJ181" s="381"/>
      <c r="AK181" s="381"/>
      <c r="AL181" s="381"/>
      <c r="AM181" s="381"/>
    </row>
    <row r="182" spans="1:39" x14ac:dyDescent="0.35">
      <c r="A182" s="89" t="s">
        <v>618</v>
      </c>
      <c r="B182" s="89" t="s">
        <v>391</v>
      </c>
      <c r="C182" s="89" t="s">
        <v>398</v>
      </c>
      <c r="D182" s="89" t="s">
        <v>393</v>
      </c>
      <c r="E182" s="89" t="s">
        <v>464</v>
      </c>
      <c r="F182" s="89" t="s">
        <v>465</v>
      </c>
      <c r="G182" s="89" t="s">
        <v>465</v>
      </c>
      <c r="H182" s="89" t="s">
        <v>465</v>
      </c>
      <c r="I182" s="89" t="s">
        <v>511</v>
      </c>
      <c r="J182" s="89" t="s">
        <v>465</v>
      </c>
      <c r="K182" s="89" t="s">
        <v>476</v>
      </c>
      <c r="L182" s="89" t="s">
        <v>498</v>
      </c>
      <c r="M182" s="89" t="s">
        <v>395</v>
      </c>
      <c r="N182" s="89">
        <v>35</v>
      </c>
      <c r="O182" s="91">
        <v>4.18</v>
      </c>
      <c r="P182" s="89" t="s">
        <v>400</v>
      </c>
      <c r="Q182" s="89">
        <v>5</v>
      </c>
      <c r="R182" s="89" t="s">
        <v>609</v>
      </c>
      <c r="S182" s="89">
        <v>9</v>
      </c>
      <c r="T182" s="90">
        <v>0</v>
      </c>
      <c r="U182" s="90">
        <v>28.49</v>
      </c>
      <c r="V182" s="90">
        <v>51.37</v>
      </c>
      <c r="W182" s="90">
        <v>0.08</v>
      </c>
      <c r="X182" s="90">
        <v>11.46</v>
      </c>
      <c r="Y182" s="90">
        <v>91.39</v>
      </c>
      <c r="Z182" s="90">
        <v>30.79</v>
      </c>
      <c r="AA182" s="90">
        <v>11.67</v>
      </c>
      <c r="AB182" s="90">
        <v>133.85</v>
      </c>
      <c r="AC182" s="90">
        <v>78.41</v>
      </c>
      <c r="AD182" s="90">
        <v>116.03</v>
      </c>
      <c r="AE182" s="381">
        <f t="shared" si="3"/>
        <v>11.131069199758864</v>
      </c>
      <c r="AF182" s="105"/>
      <c r="AG182" s="381"/>
      <c r="AH182" s="381"/>
      <c r="AI182" s="381"/>
      <c r="AJ182" s="381"/>
      <c r="AK182" s="381"/>
      <c r="AL182" s="381"/>
      <c r="AM182" s="381"/>
    </row>
    <row r="183" spans="1:39" x14ac:dyDescent="0.35">
      <c r="A183" s="89" t="s">
        <v>619</v>
      </c>
      <c r="B183" s="89" t="s">
        <v>391</v>
      </c>
      <c r="C183" s="89" t="s">
        <v>392</v>
      </c>
      <c r="D183" s="89" t="s">
        <v>393</v>
      </c>
      <c r="E183" s="89" t="s">
        <v>475</v>
      </c>
      <c r="F183" s="89" t="s">
        <v>465</v>
      </c>
      <c r="G183" s="89" t="s">
        <v>465</v>
      </c>
      <c r="H183" s="89" t="s">
        <v>465</v>
      </c>
      <c r="I183" s="89" t="s">
        <v>503</v>
      </c>
      <c r="J183" s="89" t="s">
        <v>465</v>
      </c>
      <c r="K183" s="89" t="s">
        <v>476</v>
      </c>
      <c r="L183" s="89" t="s">
        <v>498</v>
      </c>
      <c r="M183" s="89" t="s">
        <v>395</v>
      </c>
      <c r="N183" s="89">
        <v>27</v>
      </c>
      <c r="O183" s="91">
        <v>25.45</v>
      </c>
      <c r="P183" s="89" t="s">
        <v>400</v>
      </c>
      <c r="Q183" s="89">
        <v>5</v>
      </c>
      <c r="R183" s="89" t="s">
        <v>609</v>
      </c>
      <c r="S183" s="89">
        <v>9</v>
      </c>
      <c r="T183" s="90">
        <v>0</v>
      </c>
      <c r="U183" s="90">
        <v>31.73</v>
      </c>
      <c r="V183" s="90">
        <v>55.71</v>
      </c>
      <c r="W183" s="90">
        <v>0.24</v>
      </c>
      <c r="X183" s="90">
        <v>10.26</v>
      </c>
      <c r="Y183" s="90">
        <v>97.94</v>
      </c>
      <c r="Z183" s="90">
        <v>5.35</v>
      </c>
      <c r="AA183" s="90">
        <v>0.35</v>
      </c>
      <c r="AB183" s="90">
        <v>103.65</v>
      </c>
      <c r="AC183" s="90">
        <v>95.33</v>
      </c>
      <c r="AD183" s="90">
        <v>164.39</v>
      </c>
      <c r="AE183" s="381">
        <f t="shared" si="3"/>
        <v>10.311299480708339</v>
      </c>
      <c r="AF183" s="105"/>
      <c r="AG183" s="381"/>
      <c r="AH183" s="381"/>
      <c r="AI183" s="381"/>
      <c r="AJ183" s="381"/>
      <c r="AK183" s="381"/>
      <c r="AL183" s="381"/>
      <c r="AM183" s="381"/>
    </row>
    <row r="184" spans="1:39" x14ac:dyDescent="0.35">
      <c r="A184" s="89" t="s">
        <v>423</v>
      </c>
      <c r="B184" s="89" t="s">
        <v>545</v>
      </c>
      <c r="C184" s="89" t="s">
        <v>462</v>
      </c>
      <c r="D184" s="89" t="s">
        <v>463</v>
      </c>
      <c r="E184" s="89" t="s">
        <v>535</v>
      </c>
      <c r="F184" s="89" t="s">
        <v>465</v>
      </c>
      <c r="G184" s="89" t="s">
        <v>465</v>
      </c>
      <c r="H184" s="89" t="s">
        <v>465</v>
      </c>
      <c r="I184" s="89" t="s">
        <v>465</v>
      </c>
      <c r="J184" s="89" t="s">
        <v>465</v>
      </c>
      <c r="K184" s="89" t="s">
        <v>466</v>
      </c>
      <c r="L184" s="89" t="s">
        <v>394</v>
      </c>
      <c r="M184" s="89" t="s">
        <v>395</v>
      </c>
      <c r="N184" s="89">
        <v>1</v>
      </c>
      <c r="O184" s="91">
        <v>65.06</v>
      </c>
      <c r="P184" s="89" t="s">
        <v>467</v>
      </c>
      <c r="Q184" s="89">
        <v>6</v>
      </c>
      <c r="R184" s="89" t="s">
        <v>620</v>
      </c>
      <c r="S184" s="89">
        <v>2</v>
      </c>
      <c r="T184" s="90">
        <v>0</v>
      </c>
      <c r="U184" s="90">
        <v>0</v>
      </c>
      <c r="V184" s="90">
        <v>0</v>
      </c>
      <c r="W184" s="90">
        <v>0</v>
      </c>
      <c r="X184" s="90">
        <v>0</v>
      </c>
      <c r="Y184" s="90">
        <v>0</v>
      </c>
      <c r="Z184" s="90">
        <v>0</v>
      </c>
      <c r="AA184" s="90">
        <v>0</v>
      </c>
      <c r="AB184" s="90">
        <v>0</v>
      </c>
      <c r="AC184" s="90"/>
      <c r="AD184" s="90"/>
      <c r="AE184" s="381" t="str">
        <f t="shared" si="3"/>
        <v>-</v>
      </c>
      <c r="AF184" s="105"/>
      <c r="AG184" s="381"/>
      <c r="AH184" s="381"/>
      <c r="AI184" s="381"/>
      <c r="AJ184" s="381"/>
      <c r="AK184" s="381"/>
      <c r="AL184" s="381"/>
      <c r="AM184" s="381"/>
    </row>
    <row r="185" spans="1:39" x14ac:dyDescent="0.35">
      <c r="A185" s="89" t="s">
        <v>424</v>
      </c>
      <c r="B185" s="89" t="s">
        <v>545</v>
      </c>
      <c r="C185" s="89" t="s">
        <v>462</v>
      </c>
      <c r="D185" s="89" t="s">
        <v>463</v>
      </c>
      <c r="E185" s="89" t="s">
        <v>535</v>
      </c>
      <c r="F185" s="89" t="s">
        <v>465</v>
      </c>
      <c r="G185" s="89" t="s">
        <v>465</v>
      </c>
      <c r="H185" s="89" t="s">
        <v>465</v>
      </c>
      <c r="I185" s="89" t="s">
        <v>465</v>
      </c>
      <c r="J185" s="89" t="s">
        <v>465</v>
      </c>
      <c r="K185" s="89" t="s">
        <v>466</v>
      </c>
      <c r="L185" s="89" t="s">
        <v>394</v>
      </c>
      <c r="M185" s="89" t="s">
        <v>395</v>
      </c>
      <c r="N185" s="89">
        <v>1</v>
      </c>
      <c r="O185" s="91">
        <v>64.16</v>
      </c>
      <c r="P185" s="89" t="s">
        <v>467</v>
      </c>
      <c r="Q185" s="89">
        <v>6</v>
      </c>
      <c r="R185" s="89" t="s">
        <v>620</v>
      </c>
      <c r="S185" s="89">
        <v>2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  <c r="AA185" s="90">
        <v>0</v>
      </c>
      <c r="AB185" s="90">
        <v>0</v>
      </c>
      <c r="AC185" s="90"/>
      <c r="AD185" s="90"/>
      <c r="AE185" s="381" t="str">
        <f t="shared" si="3"/>
        <v>-</v>
      </c>
      <c r="AF185" s="105"/>
      <c r="AG185" s="381"/>
      <c r="AH185" s="381"/>
      <c r="AI185" s="381"/>
      <c r="AJ185" s="381"/>
      <c r="AK185" s="381"/>
      <c r="AL185" s="381"/>
      <c r="AM185" s="381"/>
    </row>
    <row r="186" spans="1:39" x14ac:dyDescent="0.35">
      <c r="A186" s="89" t="s">
        <v>425</v>
      </c>
      <c r="B186" s="89" t="s">
        <v>545</v>
      </c>
      <c r="C186" s="89" t="s">
        <v>462</v>
      </c>
      <c r="D186" s="89" t="s">
        <v>463</v>
      </c>
      <c r="E186" s="89" t="s">
        <v>616</v>
      </c>
      <c r="F186" s="89" t="s">
        <v>465</v>
      </c>
      <c r="G186" s="89" t="s">
        <v>465</v>
      </c>
      <c r="H186" s="89" t="s">
        <v>465</v>
      </c>
      <c r="I186" s="89" t="s">
        <v>465</v>
      </c>
      <c r="J186" s="89" t="s">
        <v>465</v>
      </c>
      <c r="K186" s="89" t="s">
        <v>466</v>
      </c>
      <c r="L186" s="89" t="s">
        <v>394</v>
      </c>
      <c r="M186" s="89" t="s">
        <v>395</v>
      </c>
      <c r="N186" s="89">
        <v>1</v>
      </c>
      <c r="O186" s="91">
        <v>36.54</v>
      </c>
      <c r="P186" s="89" t="s">
        <v>467</v>
      </c>
      <c r="Q186" s="89">
        <v>6</v>
      </c>
      <c r="R186" s="89" t="s">
        <v>620</v>
      </c>
      <c r="S186" s="89">
        <v>2</v>
      </c>
      <c r="T186" s="90">
        <v>0</v>
      </c>
      <c r="U186" s="90">
        <v>0</v>
      </c>
      <c r="V186" s="90">
        <v>0</v>
      </c>
      <c r="W186" s="90">
        <v>0</v>
      </c>
      <c r="X186" s="90">
        <v>0</v>
      </c>
      <c r="Y186" s="90">
        <v>0</v>
      </c>
      <c r="Z186" s="90">
        <v>0</v>
      </c>
      <c r="AA186" s="90">
        <v>0</v>
      </c>
      <c r="AB186" s="90">
        <v>0</v>
      </c>
      <c r="AC186" s="90"/>
      <c r="AD186" s="90"/>
      <c r="AE186" s="381" t="str">
        <f t="shared" si="3"/>
        <v>-</v>
      </c>
      <c r="AF186" s="105"/>
      <c r="AG186" s="381"/>
      <c r="AH186" s="381"/>
      <c r="AI186" s="381"/>
      <c r="AJ186" s="381"/>
      <c r="AK186" s="381"/>
      <c r="AL186" s="381"/>
      <c r="AM186" s="381"/>
    </row>
    <row r="187" spans="1:39" x14ac:dyDescent="0.35">
      <c r="A187" s="89" t="s">
        <v>426</v>
      </c>
      <c r="B187" s="89" t="s">
        <v>545</v>
      </c>
      <c r="C187" s="89" t="s">
        <v>462</v>
      </c>
      <c r="D187" s="89" t="s">
        <v>463</v>
      </c>
      <c r="E187" s="89" t="s">
        <v>524</v>
      </c>
      <c r="F187" s="89" t="s">
        <v>465</v>
      </c>
      <c r="G187" s="89" t="s">
        <v>465</v>
      </c>
      <c r="H187" s="89" t="s">
        <v>465</v>
      </c>
      <c r="I187" s="89" t="s">
        <v>465</v>
      </c>
      <c r="J187" s="89" t="s">
        <v>465</v>
      </c>
      <c r="K187" s="89" t="s">
        <v>466</v>
      </c>
      <c r="L187" s="89" t="s">
        <v>394</v>
      </c>
      <c r="M187" s="89" t="s">
        <v>395</v>
      </c>
      <c r="N187" s="89">
        <v>1</v>
      </c>
      <c r="O187" s="91">
        <v>10.58</v>
      </c>
      <c r="P187" s="89" t="s">
        <v>467</v>
      </c>
      <c r="Q187" s="89">
        <v>6</v>
      </c>
      <c r="R187" s="89" t="s">
        <v>620</v>
      </c>
      <c r="S187" s="89">
        <v>2</v>
      </c>
      <c r="T187" s="90">
        <v>0</v>
      </c>
      <c r="U187" s="90">
        <v>0</v>
      </c>
      <c r="V187" s="90">
        <v>0</v>
      </c>
      <c r="W187" s="90">
        <v>0</v>
      </c>
      <c r="X187" s="90">
        <v>0</v>
      </c>
      <c r="Y187" s="90">
        <v>0</v>
      </c>
      <c r="Z187" s="90">
        <v>0</v>
      </c>
      <c r="AA187" s="90">
        <v>0</v>
      </c>
      <c r="AB187" s="90">
        <v>0</v>
      </c>
      <c r="AC187" s="90"/>
      <c r="AD187" s="90"/>
      <c r="AE187" s="381" t="str">
        <f t="shared" si="3"/>
        <v>-</v>
      </c>
      <c r="AF187" s="105"/>
      <c r="AG187" s="381"/>
      <c r="AH187" s="381"/>
      <c r="AI187" s="381"/>
      <c r="AJ187" s="381"/>
      <c r="AK187" s="381"/>
      <c r="AL187" s="381"/>
      <c r="AM187" s="381"/>
    </row>
    <row r="188" spans="1:39" x14ac:dyDescent="0.35">
      <c r="A188" s="89" t="s">
        <v>619</v>
      </c>
      <c r="B188" s="89" t="s">
        <v>545</v>
      </c>
      <c r="C188" s="89" t="s">
        <v>462</v>
      </c>
      <c r="D188" s="89" t="s">
        <v>463</v>
      </c>
      <c r="E188" s="89" t="s">
        <v>475</v>
      </c>
      <c r="F188" s="89" t="s">
        <v>465</v>
      </c>
      <c r="G188" s="89" t="s">
        <v>465</v>
      </c>
      <c r="H188" s="89" t="s">
        <v>465</v>
      </c>
      <c r="I188" s="89" t="s">
        <v>465</v>
      </c>
      <c r="J188" s="89" t="s">
        <v>465</v>
      </c>
      <c r="K188" s="89" t="s">
        <v>476</v>
      </c>
      <c r="L188" s="89" t="s">
        <v>394</v>
      </c>
      <c r="M188" s="89" t="s">
        <v>395</v>
      </c>
      <c r="N188" s="89">
        <v>1</v>
      </c>
      <c r="O188" s="91">
        <v>25.45</v>
      </c>
      <c r="P188" s="89" t="s">
        <v>467</v>
      </c>
      <c r="Q188" s="89">
        <v>6</v>
      </c>
      <c r="R188" s="89" t="s">
        <v>620</v>
      </c>
      <c r="S188" s="89">
        <v>2</v>
      </c>
      <c r="T188" s="90">
        <v>0</v>
      </c>
      <c r="U188" s="90">
        <v>0</v>
      </c>
      <c r="V188" s="90">
        <v>0</v>
      </c>
      <c r="W188" s="90">
        <v>0</v>
      </c>
      <c r="X188" s="90">
        <v>0</v>
      </c>
      <c r="Y188" s="90">
        <v>0</v>
      </c>
      <c r="Z188" s="90">
        <v>0</v>
      </c>
      <c r="AA188" s="90">
        <v>0</v>
      </c>
      <c r="AB188" s="90">
        <v>0</v>
      </c>
      <c r="AC188" s="90"/>
      <c r="AD188" s="90"/>
      <c r="AE188" s="381" t="str">
        <f t="shared" si="3"/>
        <v>-</v>
      </c>
      <c r="AF188" s="105"/>
      <c r="AG188" s="381"/>
      <c r="AH188" s="381"/>
      <c r="AI188" s="381"/>
      <c r="AJ188" s="381"/>
      <c r="AK188" s="381"/>
      <c r="AL188" s="381"/>
      <c r="AM188" s="381"/>
    </row>
    <row r="189" spans="1:39" x14ac:dyDescent="0.35">
      <c r="A189" s="89" t="s">
        <v>617</v>
      </c>
      <c r="B189" s="89" t="s">
        <v>545</v>
      </c>
      <c r="C189" s="89" t="s">
        <v>462</v>
      </c>
      <c r="D189" s="89" t="s">
        <v>463</v>
      </c>
      <c r="E189" s="89" t="s">
        <v>475</v>
      </c>
      <c r="F189" s="89" t="s">
        <v>465</v>
      </c>
      <c r="G189" s="89" t="s">
        <v>465</v>
      </c>
      <c r="H189" s="89" t="s">
        <v>465</v>
      </c>
      <c r="I189" s="89" t="s">
        <v>465</v>
      </c>
      <c r="J189" s="89" t="s">
        <v>465</v>
      </c>
      <c r="K189" s="89" t="s">
        <v>476</v>
      </c>
      <c r="L189" s="89" t="s">
        <v>394</v>
      </c>
      <c r="M189" s="89" t="s">
        <v>395</v>
      </c>
      <c r="N189" s="89">
        <v>1</v>
      </c>
      <c r="O189" s="91">
        <v>6.43</v>
      </c>
      <c r="P189" s="89" t="s">
        <v>467</v>
      </c>
      <c r="Q189" s="89">
        <v>6</v>
      </c>
      <c r="R189" s="89" t="s">
        <v>620</v>
      </c>
      <c r="S189" s="89">
        <v>2</v>
      </c>
      <c r="T189" s="90">
        <v>0</v>
      </c>
      <c r="U189" s="90">
        <v>0</v>
      </c>
      <c r="V189" s="90">
        <v>0</v>
      </c>
      <c r="W189" s="90">
        <v>0</v>
      </c>
      <c r="X189" s="90">
        <v>0</v>
      </c>
      <c r="Y189" s="90">
        <v>0</v>
      </c>
      <c r="Z189" s="90">
        <v>0</v>
      </c>
      <c r="AA189" s="90">
        <v>0</v>
      </c>
      <c r="AB189" s="90">
        <v>0</v>
      </c>
      <c r="AC189" s="90"/>
      <c r="AD189" s="90"/>
      <c r="AE189" s="381" t="str">
        <f t="shared" si="3"/>
        <v>-</v>
      </c>
      <c r="AF189" s="105"/>
      <c r="AG189" s="381"/>
      <c r="AH189" s="381"/>
      <c r="AI189" s="381"/>
      <c r="AJ189" s="381"/>
      <c r="AK189" s="381"/>
      <c r="AL189" s="381"/>
      <c r="AM189" s="381"/>
    </row>
    <row r="190" spans="1:39" x14ac:dyDescent="0.35">
      <c r="A190" s="89" t="s">
        <v>615</v>
      </c>
      <c r="B190" s="89" t="s">
        <v>545</v>
      </c>
      <c r="C190" s="89" t="s">
        <v>462</v>
      </c>
      <c r="D190" s="89" t="s">
        <v>463</v>
      </c>
      <c r="E190" s="89" t="s">
        <v>487</v>
      </c>
      <c r="F190" s="89" t="s">
        <v>465</v>
      </c>
      <c r="G190" s="89" t="s">
        <v>465</v>
      </c>
      <c r="H190" s="89" t="s">
        <v>465</v>
      </c>
      <c r="I190" s="89" t="s">
        <v>465</v>
      </c>
      <c r="J190" s="89" t="s">
        <v>465</v>
      </c>
      <c r="K190" s="89" t="s">
        <v>466</v>
      </c>
      <c r="L190" s="89" t="s">
        <v>394</v>
      </c>
      <c r="M190" s="89" t="s">
        <v>395</v>
      </c>
      <c r="N190" s="89">
        <v>1</v>
      </c>
      <c r="O190" s="91">
        <v>0.78</v>
      </c>
      <c r="P190" s="89" t="s">
        <v>467</v>
      </c>
      <c r="Q190" s="89">
        <v>6</v>
      </c>
      <c r="R190" s="89" t="s">
        <v>620</v>
      </c>
      <c r="S190" s="89">
        <v>2</v>
      </c>
      <c r="T190" s="90">
        <v>0</v>
      </c>
      <c r="U190" s="90">
        <v>0</v>
      </c>
      <c r="V190" s="90">
        <v>0</v>
      </c>
      <c r="W190" s="90">
        <v>0</v>
      </c>
      <c r="X190" s="90">
        <v>0</v>
      </c>
      <c r="Y190" s="90">
        <v>0</v>
      </c>
      <c r="Z190" s="90">
        <v>0</v>
      </c>
      <c r="AA190" s="90">
        <v>0</v>
      </c>
      <c r="AB190" s="90">
        <v>0</v>
      </c>
      <c r="AC190" s="90"/>
      <c r="AD190" s="90"/>
      <c r="AE190" s="381" t="str">
        <f t="shared" si="3"/>
        <v>-</v>
      </c>
      <c r="AF190" s="105"/>
      <c r="AG190" s="381"/>
      <c r="AH190" s="381"/>
      <c r="AI190" s="381"/>
      <c r="AJ190" s="381"/>
      <c r="AK190" s="381"/>
      <c r="AL190" s="381"/>
      <c r="AM190" s="381"/>
    </row>
    <row r="191" spans="1:39" x14ac:dyDescent="0.35">
      <c r="A191" s="89" t="s">
        <v>614</v>
      </c>
      <c r="B191" s="89" t="s">
        <v>391</v>
      </c>
      <c r="C191" s="89" t="s">
        <v>392</v>
      </c>
      <c r="D191" s="89" t="s">
        <v>463</v>
      </c>
      <c r="E191" s="89" t="s">
        <v>505</v>
      </c>
      <c r="F191" s="89" t="s">
        <v>465</v>
      </c>
      <c r="G191" s="89" t="s">
        <v>465</v>
      </c>
      <c r="H191" s="89" t="s">
        <v>465</v>
      </c>
      <c r="I191" s="89" t="s">
        <v>511</v>
      </c>
      <c r="J191" s="89" t="s">
        <v>501</v>
      </c>
      <c r="K191" s="89" t="s">
        <v>466</v>
      </c>
      <c r="L191" s="89" t="s">
        <v>587</v>
      </c>
      <c r="M191" s="89" t="s">
        <v>395</v>
      </c>
      <c r="N191" s="89">
        <v>22</v>
      </c>
      <c r="O191" s="91">
        <v>5.27</v>
      </c>
      <c r="P191" s="89" t="s">
        <v>588</v>
      </c>
      <c r="Q191" s="89">
        <v>6</v>
      </c>
      <c r="R191" s="89" t="s">
        <v>620</v>
      </c>
      <c r="S191" s="89">
        <v>6</v>
      </c>
      <c r="T191" s="90">
        <v>0</v>
      </c>
      <c r="U191" s="90">
        <v>0</v>
      </c>
      <c r="V191" s="90">
        <v>0</v>
      </c>
      <c r="W191" s="90">
        <v>0</v>
      </c>
      <c r="X191" s="90">
        <v>0</v>
      </c>
      <c r="Y191" s="90">
        <v>0</v>
      </c>
      <c r="Z191" s="90">
        <v>0</v>
      </c>
      <c r="AA191" s="90">
        <v>0</v>
      </c>
      <c r="AB191" s="90">
        <v>0</v>
      </c>
      <c r="AC191" s="90">
        <v>75.52</v>
      </c>
      <c r="AD191" s="90">
        <v>107.64</v>
      </c>
      <c r="AE191" s="381">
        <f t="shared" si="3"/>
        <v>11.341759867422976</v>
      </c>
      <c r="AF191" s="105"/>
      <c r="AG191" s="381"/>
      <c r="AH191" s="381"/>
      <c r="AI191" s="381"/>
      <c r="AJ191" s="381"/>
      <c r="AK191" s="381"/>
      <c r="AL191" s="381"/>
      <c r="AM191" s="381"/>
    </row>
    <row r="192" spans="1:39" x14ac:dyDescent="0.35">
      <c r="A192" s="89" t="s">
        <v>613</v>
      </c>
      <c r="B192" s="89" t="s">
        <v>391</v>
      </c>
      <c r="C192" s="89" t="s">
        <v>392</v>
      </c>
      <c r="D192" s="89" t="s">
        <v>393</v>
      </c>
      <c r="E192" s="89" t="s">
        <v>493</v>
      </c>
      <c r="F192" s="89" t="s">
        <v>465</v>
      </c>
      <c r="G192" s="89" t="s">
        <v>465</v>
      </c>
      <c r="H192" s="89" t="s">
        <v>465</v>
      </c>
      <c r="I192" s="89" t="s">
        <v>607</v>
      </c>
      <c r="J192" s="89" t="s">
        <v>508</v>
      </c>
      <c r="K192" s="89" t="s">
        <v>466</v>
      </c>
      <c r="L192" s="89" t="s">
        <v>587</v>
      </c>
      <c r="M192" s="89" t="s">
        <v>395</v>
      </c>
      <c r="N192" s="89">
        <v>21</v>
      </c>
      <c r="O192" s="91">
        <v>2.57</v>
      </c>
      <c r="P192" s="89" t="s">
        <v>588</v>
      </c>
      <c r="Q192" s="89">
        <v>6</v>
      </c>
      <c r="R192" s="89" t="s">
        <v>620</v>
      </c>
      <c r="S192" s="89">
        <v>6</v>
      </c>
      <c r="T192" s="90">
        <v>0</v>
      </c>
      <c r="U192" s="90">
        <v>0</v>
      </c>
      <c r="V192" s="90">
        <v>0</v>
      </c>
      <c r="W192" s="90">
        <v>0</v>
      </c>
      <c r="X192" s="90">
        <v>0</v>
      </c>
      <c r="Y192" s="90">
        <v>0</v>
      </c>
      <c r="Z192" s="90">
        <v>0</v>
      </c>
      <c r="AA192" s="90">
        <v>0</v>
      </c>
      <c r="AB192" s="90">
        <v>0</v>
      </c>
      <c r="AC192" s="90">
        <v>75.77</v>
      </c>
      <c r="AD192" s="90">
        <v>170.34</v>
      </c>
      <c r="AE192" s="381">
        <f t="shared" si="3"/>
        <v>9.0308083122565286</v>
      </c>
      <c r="AF192" s="105"/>
      <c r="AG192" s="381"/>
      <c r="AH192" s="381"/>
      <c r="AI192" s="381"/>
      <c r="AJ192" s="381"/>
      <c r="AK192" s="381"/>
      <c r="AL192" s="381"/>
      <c r="AM192" s="381"/>
    </row>
    <row r="193" spans="1:39" x14ac:dyDescent="0.35">
      <c r="A193" s="89" t="s">
        <v>492</v>
      </c>
      <c r="B193" s="89" t="s">
        <v>391</v>
      </c>
      <c r="C193" s="89" t="s">
        <v>392</v>
      </c>
      <c r="D193" s="89" t="s">
        <v>393</v>
      </c>
      <c r="E193" s="89" t="s">
        <v>493</v>
      </c>
      <c r="F193" s="89" t="s">
        <v>465</v>
      </c>
      <c r="G193" s="89" t="s">
        <v>516</v>
      </c>
      <c r="H193" s="89" t="s">
        <v>465</v>
      </c>
      <c r="I193" s="89" t="s">
        <v>514</v>
      </c>
      <c r="J193" s="89" t="s">
        <v>465</v>
      </c>
      <c r="K193" s="89" t="s">
        <v>466</v>
      </c>
      <c r="L193" s="89" t="s">
        <v>549</v>
      </c>
      <c r="M193" s="89" t="s">
        <v>395</v>
      </c>
      <c r="N193" s="89">
        <v>21</v>
      </c>
      <c r="O193" s="91">
        <v>119.68</v>
      </c>
      <c r="P193" s="89" t="s">
        <v>566</v>
      </c>
      <c r="Q193" s="89">
        <v>6</v>
      </c>
      <c r="R193" s="89" t="s">
        <v>620</v>
      </c>
      <c r="S193" s="89">
        <v>8</v>
      </c>
      <c r="T193" s="90">
        <v>0</v>
      </c>
      <c r="U193" s="90">
        <v>4.9800000000000004</v>
      </c>
      <c r="V193" s="90">
        <v>18.8</v>
      </c>
      <c r="W193" s="90">
        <v>0.09</v>
      </c>
      <c r="X193" s="90">
        <v>0</v>
      </c>
      <c r="Y193" s="90">
        <v>23.87</v>
      </c>
      <c r="Z193" s="90">
        <v>0</v>
      </c>
      <c r="AA193" s="90">
        <v>0</v>
      </c>
      <c r="AB193" s="90">
        <v>23.87</v>
      </c>
      <c r="AC193" s="90">
        <v>105.71</v>
      </c>
      <c r="AD193" s="90">
        <v>189.76</v>
      </c>
      <c r="AE193" s="381">
        <f t="shared" si="3"/>
        <v>10.106295731314614</v>
      </c>
      <c r="AF193" s="105"/>
      <c r="AG193" s="381"/>
      <c r="AH193" s="381"/>
      <c r="AI193" s="381"/>
      <c r="AJ193" s="381"/>
      <c r="AK193" s="381"/>
      <c r="AL193" s="381"/>
      <c r="AM193" s="381"/>
    </row>
    <row r="194" spans="1:39" x14ac:dyDescent="0.35">
      <c r="A194" s="89" t="s">
        <v>426</v>
      </c>
      <c r="B194" s="89" t="s">
        <v>558</v>
      </c>
      <c r="C194" s="89" t="s">
        <v>462</v>
      </c>
      <c r="D194" s="89" t="s">
        <v>463</v>
      </c>
      <c r="E194" s="89" t="s">
        <v>524</v>
      </c>
      <c r="F194" s="89" t="s">
        <v>465</v>
      </c>
      <c r="G194" s="89" t="s">
        <v>465</v>
      </c>
      <c r="H194" s="89" t="s">
        <v>465</v>
      </c>
      <c r="I194" s="89" t="s">
        <v>465</v>
      </c>
      <c r="J194" s="89" t="s">
        <v>465</v>
      </c>
      <c r="K194" s="89" t="s">
        <v>466</v>
      </c>
      <c r="L194" s="89" t="s">
        <v>394</v>
      </c>
      <c r="M194" s="89" t="s">
        <v>395</v>
      </c>
      <c r="N194" s="89">
        <v>1</v>
      </c>
      <c r="O194" s="91">
        <v>10.58</v>
      </c>
      <c r="P194" s="89" t="s">
        <v>548</v>
      </c>
      <c r="Q194" s="89">
        <v>7</v>
      </c>
      <c r="R194" s="89" t="s">
        <v>621</v>
      </c>
      <c r="S194" s="89">
        <v>3</v>
      </c>
      <c r="T194" s="90">
        <v>0</v>
      </c>
      <c r="U194" s="90">
        <v>0</v>
      </c>
      <c r="V194" s="90">
        <v>0</v>
      </c>
      <c r="W194" s="90">
        <v>0</v>
      </c>
      <c r="X194" s="90">
        <v>0</v>
      </c>
      <c r="Y194" s="90">
        <v>0</v>
      </c>
      <c r="Z194" s="90">
        <v>0</v>
      </c>
      <c r="AA194" s="90">
        <v>0</v>
      </c>
      <c r="AB194" s="90">
        <v>0</v>
      </c>
      <c r="AC194" s="90"/>
      <c r="AD194" s="90"/>
      <c r="AE194" s="381" t="str">
        <f t="shared" si="3"/>
        <v>-</v>
      </c>
      <c r="AF194" s="105"/>
      <c r="AG194" s="381"/>
      <c r="AH194" s="381"/>
      <c r="AI194" s="381"/>
      <c r="AJ194" s="381"/>
      <c r="AK194" s="381"/>
      <c r="AL194" s="381"/>
      <c r="AM194" s="381"/>
    </row>
    <row r="195" spans="1:39" x14ac:dyDescent="0.35">
      <c r="A195" s="89" t="s">
        <v>425</v>
      </c>
      <c r="B195" s="89" t="s">
        <v>558</v>
      </c>
      <c r="C195" s="89" t="s">
        <v>462</v>
      </c>
      <c r="D195" s="89" t="s">
        <v>463</v>
      </c>
      <c r="E195" s="89" t="s">
        <v>616</v>
      </c>
      <c r="F195" s="89" t="s">
        <v>465</v>
      </c>
      <c r="G195" s="89" t="s">
        <v>465</v>
      </c>
      <c r="H195" s="89" t="s">
        <v>465</v>
      </c>
      <c r="I195" s="89" t="s">
        <v>465</v>
      </c>
      <c r="J195" s="89" t="s">
        <v>465</v>
      </c>
      <c r="K195" s="89" t="s">
        <v>466</v>
      </c>
      <c r="L195" s="89" t="s">
        <v>394</v>
      </c>
      <c r="M195" s="89" t="s">
        <v>395</v>
      </c>
      <c r="N195" s="89">
        <v>1</v>
      </c>
      <c r="O195" s="91">
        <v>36.54</v>
      </c>
      <c r="P195" s="89" t="s">
        <v>548</v>
      </c>
      <c r="Q195" s="89">
        <v>7</v>
      </c>
      <c r="R195" s="89" t="s">
        <v>621</v>
      </c>
      <c r="S195" s="89">
        <v>3</v>
      </c>
      <c r="T195" s="90">
        <v>0</v>
      </c>
      <c r="U195" s="90">
        <v>0</v>
      </c>
      <c r="V195" s="90">
        <v>0</v>
      </c>
      <c r="W195" s="90">
        <v>0</v>
      </c>
      <c r="X195" s="90">
        <v>0</v>
      </c>
      <c r="Y195" s="90">
        <v>0</v>
      </c>
      <c r="Z195" s="90">
        <v>0</v>
      </c>
      <c r="AA195" s="90">
        <v>0</v>
      </c>
      <c r="AB195" s="90">
        <v>0</v>
      </c>
      <c r="AC195" s="90"/>
      <c r="AD195" s="90"/>
      <c r="AE195" s="381" t="str">
        <f t="shared" si="3"/>
        <v>-</v>
      </c>
      <c r="AF195" s="105"/>
      <c r="AG195" s="381"/>
      <c r="AH195" s="381"/>
      <c r="AI195" s="381"/>
      <c r="AJ195" s="381"/>
      <c r="AK195" s="381"/>
      <c r="AL195" s="381"/>
      <c r="AM195" s="381"/>
    </row>
    <row r="196" spans="1:39" x14ac:dyDescent="0.35">
      <c r="A196" s="89" t="s">
        <v>424</v>
      </c>
      <c r="B196" s="89" t="s">
        <v>558</v>
      </c>
      <c r="C196" s="89" t="s">
        <v>462</v>
      </c>
      <c r="D196" s="89" t="s">
        <v>463</v>
      </c>
      <c r="E196" s="89" t="s">
        <v>535</v>
      </c>
      <c r="F196" s="89" t="s">
        <v>465</v>
      </c>
      <c r="G196" s="89" t="s">
        <v>465</v>
      </c>
      <c r="H196" s="89" t="s">
        <v>465</v>
      </c>
      <c r="I196" s="89" t="s">
        <v>465</v>
      </c>
      <c r="J196" s="89" t="s">
        <v>465</v>
      </c>
      <c r="K196" s="89" t="s">
        <v>466</v>
      </c>
      <c r="L196" s="89" t="s">
        <v>394</v>
      </c>
      <c r="M196" s="89" t="s">
        <v>395</v>
      </c>
      <c r="N196" s="89">
        <v>1</v>
      </c>
      <c r="O196" s="91">
        <v>64.16</v>
      </c>
      <c r="P196" s="89" t="s">
        <v>548</v>
      </c>
      <c r="Q196" s="89">
        <v>7</v>
      </c>
      <c r="R196" s="89" t="s">
        <v>621</v>
      </c>
      <c r="S196" s="89">
        <v>3</v>
      </c>
      <c r="T196" s="90">
        <v>0</v>
      </c>
      <c r="U196" s="90">
        <v>0</v>
      </c>
      <c r="V196" s="90">
        <v>0</v>
      </c>
      <c r="W196" s="90">
        <v>0</v>
      </c>
      <c r="X196" s="90">
        <v>0</v>
      </c>
      <c r="Y196" s="90">
        <v>0</v>
      </c>
      <c r="Z196" s="90">
        <v>0</v>
      </c>
      <c r="AA196" s="90">
        <v>0</v>
      </c>
      <c r="AB196" s="90">
        <v>0</v>
      </c>
      <c r="AC196" s="90"/>
      <c r="AD196" s="90"/>
      <c r="AE196" s="381" t="str">
        <f t="shared" si="3"/>
        <v>-</v>
      </c>
      <c r="AF196" s="105"/>
      <c r="AG196" s="381"/>
      <c r="AH196" s="381"/>
      <c r="AI196" s="381"/>
      <c r="AJ196" s="381"/>
      <c r="AK196" s="381"/>
      <c r="AL196" s="381"/>
      <c r="AM196" s="381"/>
    </row>
    <row r="197" spans="1:39" x14ac:dyDescent="0.35">
      <c r="A197" s="89" t="s">
        <v>423</v>
      </c>
      <c r="B197" s="89" t="s">
        <v>558</v>
      </c>
      <c r="C197" s="89" t="s">
        <v>462</v>
      </c>
      <c r="D197" s="89" t="s">
        <v>463</v>
      </c>
      <c r="E197" s="89" t="s">
        <v>535</v>
      </c>
      <c r="F197" s="89" t="s">
        <v>465</v>
      </c>
      <c r="G197" s="89" t="s">
        <v>465</v>
      </c>
      <c r="H197" s="89" t="s">
        <v>465</v>
      </c>
      <c r="I197" s="89" t="s">
        <v>465</v>
      </c>
      <c r="J197" s="89" t="s">
        <v>465</v>
      </c>
      <c r="K197" s="89" t="s">
        <v>466</v>
      </c>
      <c r="L197" s="89" t="s">
        <v>394</v>
      </c>
      <c r="M197" s="89" t="s">
        <v>395</v>
      </c>
      <c r="N197" s="89">
        <v>1</v>
      </c>
      <c r="O197" s="91">
        <v>65.06</v>
      </c>
      <c r="P197" s="89" t="s">
        <v>548</v>
      </c>
      <c r="Q197" s="89">
        <v>7</v>
      </c>
      <c r="R197" s="89" t="s">
        <v>621</v>
      </c>
      <c r="S197" s="89">
        <v>3</v>
      </c>
      <c r="T197" s="90">
        <v>0</v>
      </c>
      <c r="U197" s="90">
        <v>0</v>
      </c>
      <c r="V197" s="90">
        <v>0</v>
      </c>
      <c r="W197" s="90">
        <v>0</v>
      </c>
      <c r="X197" s="90">
        <v>0</v>
      </c>
      <c r="Y197" s="90">
        <v>0</v>
      </c>
      <c r="Z197" s="90">
        <v>0</v>
      </c>
      <c r="AA197" s="90">
        <v>0</v>
      </c>
      <c r="AB197" s="90">
        <v>0</v>
      </c>
      <c r="AC197" s="90"/>
      <c r="AD197" s="90"/>
      <c r="AE197" s="381" t="str">
        <f t="shared" si="3"/>
        <v>-</v>
      </c>
      <c r="AF197" s="105"/>
      <c r="AG197" s="381"/>
      <c r="AH197" s="381"/>
      <c r="AI197" s="381"/>
      <c r="AJ197" s="381"/>
      <c r="AK197" s="381"/>
      <c r="AL197" s="381"/>
      <c r="AM197" s="381"/>
    </row>
    <row r="198" spans="1:39" x14ac:dyDescent="0.35">
      <c r="A198" s="89" t="s">
        <v>615</v>
      </c>
      <c r="B198" s="89" t="s">
        <v>558</v>
      </c>
      <c r="C198" s="89" t="s">
        <v>462</v>
      </c>
      <c r="D198" s="89" t="s">
        <v>463</v>
      </c>
      <c r="E198" s="89" t="s">
        <v>487</v>
      </c>
      <c r="F198" s="89" t="s">
        <v>465</v>
      </c>
      <c r="G198" s="89" t="s">
        <v>465</v>
      </c>
      <c r="H198" s="89" t="s">
        <v>465</v>
      </c>
      <c r="I198" s="89" t="s">
        <v>465</v>
      </c>
      <c r="J198" s="89" t="s">
        <v>465</v>
      </c>
      <c r="K198" s="89" t="s">
        <v>466</v>
      </c>
      <c r="L198" s="89" t="s">
        <v>394</v>
      </c>
      <c r="M198" s="89" t="s">
        <v>395</v>
      </c>
      <c r="N198" s="89">
        <v>1</v>
      </c>
      <c r="O198" s="91">
        <v>0.78</v>
      </c>
      <c r="P198" s="89" t="s">
        <v>548</v>
      </c>
      <c r="Q198" s="89">
        <v>7</v>
      </c>
      <c r="R198" s="89" t="s">
        <v>621</v>
      </c>
      <c r="S198" s="89">
        <v>3</v>
      </c>
      <c r="T198" s="90">
        <v>0</v>
      </c>
      <c r="U198" s="90">
        <v>0</v>
      </c>
      <c r="V198" s="90">
        <v>0</v>
      </c>
      <c r="W198" s="90">
        <v>0</v>
      </c>
      <c r="X198" s="90">
        <v>0</v>
      </c>
      <c r="Y198" s="90">
        <v>0</v>
      </c>
      <c r="Z198" s="90">
        <v>0</v>
      </c>
      <c r="AA198" s="90">
        <v>0</v>
      </c>
      <c r="AB198" s="90">
        <v>0</v>
      </c>
      <c r="AC198" s="90"/>
      <c r="AD198" s="90"/>
      <c r="AE198" s="381" t="str">
        <f t="shared" si="3"/>
        <v>-</v>
      </c>
      <c r="AF198" s="105"/>
      <c r="AG198" s="381"/>
      <c r="AH198" s="381"/>
      <c r="AI198" s="381"/>
      <c r="AJ198" s="381"/>
      <c r="AK198" s="381"/>
      <c r="AL198" s="381"/>
      <c r="AM198" s="381"/>
    </row>
    <row r="199" spans="1:39" x14ac:dyDescent="0.35">
      <c r="A199" s="89" t="s">
        <v>617</v>
      </c>
      <c r="B199" s="89" t="s">
        <v>558</v>
      </c>
      <c r="C199" s="89" t="s">
        <v>462</v>
      </c>
      <c r="D199" s="89" t="s">
        <v>463</v>
      </c>
      <c r="E199" s="89" t="s">
        <v>475</v>
      </c>
      <c r="F199" s="89" t="s">
        <v>465</v>
      </c>
      <c r="G199" s="89" t="s">
        <v>465</v>
      </c>
      <c r="H199" s="89" t="s">
        <v>465</v>
      </c>
      <c r="I199" s="89" t="s">
        <v>465</v>
      </c>
      <c r="J199" s="89" t="s">
        <v>465</v>
      </c>
      <c r="K199" s="89" t="s">
        <v>476</v>
      </c>
      <c r="L199" s="89" t="s">
        <v>394</v>
      </c>
      <c r="M199" s="89" t="s">
        <v>395</v>
      </c>
      <c r="N199" s="89">
        <v>1</v>
      </c>
      <c r="O199" s="91">
        <v>6.43</v>
      </c>
      <c r="P199" s="89" t="s">
        <v>548</v>
      </c>
      <c r="Q199" s="89">
        <v>7</v>
      </c>
      <c r="R199" s="89" t="s">
        <v>621</v>
      </c>
      <c r="S199" s="89">
        <v>3</v>
      </c>
      <c r="T199" s="90">
        <v>0</v>
      </c>
      <c r="U199" s="90">
        <v>0</v>
      </c>
      <c r="V199" s="90">
        <v>0</v>
      </c>
      <c r="W199" s="90">
        <v>0</v>
      </c>
      <c r="X199" s="90">
        <v>0</v>
      </c>
      <c r="Y199" s="90">
        <v>0</v>
      </c>
      <c r="Z199" s="90">
        <v>0</v>
      </c>
      <c r="AA199" s="90">
        <v>0</v>
      </c>
      <c r="AB199" s="90">
        <v>0</v>
      </c>
      <c r="AC199" s="90"/>
      <c r="AD199" s="90"/>
      <c r="AE199" s="381" t="str">
        <f t="shared" si="3"/>
        <v>-</v>
      </c>
      <c r="AF199" s="105"/>
      <c r="AG199" s="381"/>
      <c r="AH199" s="381"/>
      <c r="AI199" s="381"/>
      <c r="AJ199" s="381"/>
      <c r="AK199" s="381"/>
      <c r="AL199" s="381"/>
      <c r="AM199" s="381"/>
    </row>
    <row r="200" spans="1:39" x14ac:dyDescent="0.35">
      <c r="A200" s="89" t="s">
        <v>619</v>
      </c>
      <c r="B200" s="89" t="s">
        <v>558</v>
      </c>
      <c r="C200" s="89" t="s">
        <v>462</v>
      </c>
      <c r="D200" s="89" t="s">
        <v>463</v>
      </c>
      <c r="E200" s="89" t="s">
        <v>475</v>
      </c>
      <c r="F200" s="89" t="s">
        <v>465</v>
      </c>
      <c r="G200" s="89" t="s">
        <v>465</v>
      </c>
      <c r="H200" s="89" t="s">
        <v>465</v>
      </c>
      <c r="I200" s="89" t="s">
        <v>465</v>
      </c>
      <c r="J200" s="89" t="s">
        <v>465</v>
      </c>
      <c r="K200" s="89" t="s">
        <v>476</v>
      </c>
      <c r="L200" s="89" t="s">
        <v>394</v>
      </c>
      <c r="M200" s="89" t="s">
        <v>395</v>
      </c>
      <c r="N200" s="89">
        <v>1</v>
      </c>
      <c r="O200" s="91">
        <v>25.45</v>
      </c>
      <c r="P200" s="89" t="s">
        <v>548</v>
      </c>
      <c r="Q200" s="89">
        <v>7</v>
      </c>
      <c r="R200" s="89" t="s">
        <v>621</v>
      </c>
      <c r="S200" s="89">
        <v>3</v>
      </c>
      <c r="T200" s="90">
        <v>0</v>
      </c>
      <c r="U200" s="90">
        <v>0</v>
      </c>
      <c r="V200" s="90">
        <v>0</v>
      </c>
      <c r="W200" s="90">
        <v>0</v>
      </c>
      <c r="X200" s="90">
        <v>0</v>
      </c>
      <c r="Y200" s="90">
        <v>0</v>
      </c>
      <c r="Z200" s="90">
        <v>0</v>
      </c>
      <c r="AA200" s="90">
        <v>0</v>
      </c>
      <c r="AB200" s="90">
        <v>0</v>
      </c>
      <c r="AC200" s="90"/>
      <c r="AD200" s="90"/>
      <c r="AE200" s="381" t="str">
        <f t="shared" si="3"/>
        <v>-</v>
      </c>
      <c r="AF200" s="105"/>
      <c r="AG200" s="381"/>
      <c r="AH200" s="381"/>
      <c r="AI200" s="381"/>
      <c r="AJ200" s="381"/>
      <c r="AK200" s="381"/>
      <c r="AL200" s="381"/>
      <c r="AM200" s="381"/>
    </row>
    <row r="201" spans="1:39" x14ac:dyDescent="0.35">
      <c r="A201" s="89" t="s">
        <v>492</v>
      </c>
      <c r="B201" s="89" t="s">
        <v>391</v>
      </c>
      <c r="C201" s="89" t="s">
        <v>392</v>
      </c>
      <c r="D201" s="89" t="s">
        <v>393</v>
      </c>
      <c r="E201" s="89" t="s">
        <v>493</v>
      </c>
      <c r="F201" s="89" t="s">
        <v>465</v>
      </c>
      <c r="G201" s="89" t="s">
        <v>516</v>
      </c>
      <c r="H201" s="89" t="s">
        <v>465</v>
      </c>
      <c r="I201" s="89" t="s">
        <v>514</v>
      </c>
      <c r="J201" s="89" t="s">
        <v>501</v>
      </c>
      <c r="K201" s="89" t="s">
        <v>466</v>
      </c>
      <c r="L201" s="89" t="s">
        <v>587</v>
      </c>
      <c r="M201" s="89" t="s">
        <v>395</v>
      </c>
      <c r="N201" s="89">
        <v>22</v>
      </c>
      <c r="O201" s="91">
        <v>119.68</v>
      </c>
      <c r="P201" s="89" t="s">
        <v>588</v>
      </c>
      <c r="Q201" s="89">
        <v>7</v>
      </c>
      <c r="R201" s="89" t="s">
        <v>621</v>
      </c>
      <c r="S201" s="89">
        <v>6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74.739999999999995</v>
      </c>
      <c r="AD201" s="90">
        <v>120.52</v>
      </c>
      <c r="AE201" s="381">
        <f t="shared" si="3"/>
        <v>10.663095213143539</v>
      </c>
      <c r="AF201" s="105"/>
      <c r="AG201" s="381"/>
      <c r="AH201" s="381"/>
      <c r="AI201" s="381"/>
      <c r="AJ201" s="381"/>
      <c r="AK201" s="381"/>
      <c r="AL201" s="381"/>
      <c r="AM201" s="381"/>
    </row>
    <row r="202" spans="1:39" x14ac:dyDescent="0.35">
      <c r="A202" s="89" t="s">
        <v>622</v>
      </c>
      <c r="B202" s="89" t="s">
        <v>391</v>
      </c>
      <c r="C202" s="89" t="s">
        <v>392</v>
      </c>
      <c r="D202" s="89" t="s">
        <v>393</v>
      </c>
      <c r="E202" s="89" t="s">
        <v>487</v>
      </c>
      <c r="F202" s="89" t="s">
        <v>465</v>
      </c>
      <c r="G202" s="89" t="s">
        <v>465</v>
      </c>
      <c r="H202" s="89" t="s">
        <v>465</v>
      </c>
      <c r="I202" s="89" t="s">
        <v>497</v>
      </c>
      <c r="J202" s="89" t="s">
        <v>465</v>
      </c>
      <c r="K202" s="89" t="s">
        <v>466</v>
      </c>
      <c r="L202" s="89" t="s">
        <v>498</v>
      </c>
      <c r="M202" s="89" t="s">
        <v>395</v>
      </c>
      <c r="N202" s="89">
        <v>20</v>
      </c>
      <c r="O202" s="91">
        <v>20.9</v>
      </c>
      <c r="P202" s="89" t="s">
        <v>566</v>
      </c>
      <c r="Q202" s="89">
        <v>7</v>
      </c>
      <c r="R202" s="89" t="s">
        <v>621</v>
      </c>
      <c r="S202" s="89">
        <v>8</v>
      </c>
      <c r="T202" s="90">
        <v>0</v>
      </c>
      <c r="U202" s="90">
        <v>8.74</v>
      </c>
      <c r="V202" s="90">
        <v>18.93</v>
      </c>
      <c r="W202" s="90">
        <v>1.75</v>
      </c>
      <c r="X202" s="90">
        <v>0</v>
      </c>
      <c r="Y202" s="90">
        <v>29.42</v>
      </c>
      <c r="Z202" s="90">
        <v>0</v>
      </c>
      <c r="AA202" s="90">
        <v>0</v>
      </c>
      <c r="AB202" s="90">
        <v>29.42</v>
      </c>
      <c r="AC202" s="90">
        <v>107.97</v>
      </c>
      <c r="AD202" s="90">
        <v>193.9</v>
      </c>
      <c r="AE202" s="381">
        <f t="shared" si="3"/>
        <v>10.104130530450721</v>
      </c>
      <c r="AF202" s="105"/>
      <c r="AG202" s="381"/>
      <c r="AH202" s="381"/>
      <c r="AI202" s="381"/>
      <c r="AJ202" s="381"/>
      <c r="AK202" s="381"/>
      <c r="AL202" s="381"/>
      <c r="AM202" s="381"/>
    </row>
    <row r="203" spans="1:39" x14ac:dyDescent="0.35">
      <c r="A203" s="89" t="s">
        <v>623</v>
      </c>
      <c r="B203" s="89" t="s">
        <v>391</v>
      </c>
      <c r="C203" s="89" t="s">
        <v>392</v>
      </c>
      <c r="D203" s="89" t="s">
        <v>393</v>
      </c>
      <c r="E203" s="89" t="s">
        <v>487</v>
      </c>
      <c r="F203" s="89" t="s">
        <v>465</v>
      </c>
      <c r="G203" s="89" t="s">
        <v>465</v>
      </c>
      <c r="H203" s="89" t="s">
        <v>465</v>
      </c>
      <c r="I203" s="89" t="s">
        <v>497</v>
      </c>
      <c r="J203" s="89" t="s">
        <v>465</v>
      </c>
      <c r="K203" s="89" t="s">
        <v>466</v>
      </c>
      <c r="L203" s="89" t="s">
        <v>498</v>
      </c>
      <c r="M203" s="89" t="s">
        <v>395</v>
      </c>
      <c r="N203" s="89">
        <v>20</v>
      </c>
      <c r="O203" s="91">
        <v>4.42</v>
      </c>
      <c r="P203" s="89" t="s">
        <v>566</v>
      </c>
      <c r="Q203" s="89">
        <v>7</v>
      </c>
      <c r="R203" s="89" t="s">
        <v>621</v>
      </c>
      <c r="S203" s="89">
        <v>8</v>
      </c>
      <c r="T203" s="90">
        <v>0</v>
      </c>
      <c r="U203" s="90">
        <v>8.74</v>
      </c>
      <c r="V203" s="90">
        <v>18.93</v>
      </c>
      <c r="W203" s="90">
        <v>1.75</v>
      </c>
      <c r="X203" s="90">
        <v>0</v>
      </c>
      <c r="Y203" s="90">
        <v>29.42</v>
      </c>
      <c r="Z203" s="90">
        <v>0</v>
      </c>
      <c r="AA203" s="90">
        <v>0</v>
      </c>
      <c r="AB203" s="90">
        <v>29.42</v>
      </c>
      <c r="AC203" s="90">
        <v>107.97</v>
      </c>
      <c r="AD203" s="90">
        <v>193.9</v>
      </c>
      <c r="AE203" s="381">
        <f t="shared" si="3"/>
        <v>10.104130530450721</v>
      </c>
      <c r="AF203" s="105"/>
      <c r="AG203" s="381"/>
      <c r="AH203" s="381"/>
      <c r="AI203" s="381"/>
      <c r="AJ203" s="381"/>
      <c r="AK203" s="381"/>
      <c r="AL203" s="381"/>
      <c r="AM203" s="381"/>
    </row>
    <row r="204" spans="1:39" x14ac:dyDescent="0.35">
      <c r="A204" s="89" t="s">
        <v>624</v>
      </c>
      <c r="B204" s="89" t="s">
        <v>391</v>
      </c>
      <c r="C204" s="89" t="s">
        <v>392</v>
      </c>
      <c r="D204" s="89" t="s">
        <v>393</v>
      </c>
      <c r="E204" s="89" t="s">
        <v>487</v>
      </c>
      <c r="F204" s="89" t="s">
        <v>465</v>
      </c>
      <c r="G204" s="89" t="s">
        <v>465</v>
      </c>
      <c r="H204" s="89" t="s">
        <v>465</v>
      </c>
      <c r="I204" s="89" t="s">
        <v>497</v>
      </c>
      <c r="J204" s="89" t="s">
        <v>465</v>
      </c>
      <c r="K204" s="89" t="s">
        <v>466</v>
      </c>
      <c r="L204" s="89" t="s">
        <v>498</v>
      </c>
      <c r="M204" s="89" t="s">
        <v>395</v>
      </c>
      <c r="N204" s="89">
        <v>20</v>
      </c>
      <c r="O204" s="91">
        <v>7.27</v>
      </c>
      <c r="P204" s="89" t="s">
        <v>566</v>
      </c>
      <c r="Q204" s="89">
        <v>7</v>
      </c>
      <c r="R204" s="89" t="s">
        <v>621</v>
      </c>
      <c r="S204" s="89">
        <v>8</v>
      </c>
      <c r="T204" s="90">
        <v>0</v>
      </c>
      <c r="U204" s="90">
        <v>8.74</v>
      </c>
      <c r="V204" s="90">
        <v>18.93</v>
      </c>
      <c r="W204" s="90">
        <v>1.75</v>
      </c>
      <c r="X204" s="90">
        <v>0</v>
      </c>
      <c r="Y204" s="90">
        <v>29.42</v>
      </c>
      <c r="Z204" s="90">
        <v>0</v>
      </c>
      <c r="AA204" s="90">
        <v>0</v>
      </c>
      <c r="AB204" s="90">
        <v>29.42</v>
      </c>
      <c r="AC204" s="90">
        <v>107.97</v>
      </c>
      <c r="AD204" s="90">
        <v>193.9</v>
      </c>
      <c r="AE204" s="381">
        <f t="shared" si="3"/>
        <v>10.104130530450721</v>
      </c>
      <c r="AF204" s="105"/>
      <c r="AG204" s="381"/>
      <c r="AH204" s="381"/>
      <c r="AI204" s="381"/>
      <c r="AJ204" s="381"/>
      <c r="AK204" s="381"/>
      <c r="AL204" s="381"/>
      <c r="AM204" s="381"/>
    </row>
    <row r="205" spans="1:39" x14ac:dyDescent="0.35">
      <c r="A205" s="89" t="s">
        <v>625</v>
      </c>
      <c r="B205" s="89" t="s">
        <v>391</v>
      </c>
      <c r="C205" s="89" t="s">
        <v>392</v>
      </c>
      <c r="D205" s="89" t="s">
        <v>393</v>
      </c>
      <c r="E205" s="89" t="s">
        <v>487</v>
      </c>
      <c r="F205" s="89" t="s">
        <v>465</v>
      </c>
      <c r="G205" s="89" t="s">
        <v>465</v>
      </c>
      <c r="H205" s="89" t="s">
        <v>465</v>
      </c>
      <c r="I205" s="89" t="s">
        <v>497</v>
      </c>
      <c r="J205" s="89" t="s">
        <v>465</v>
      </c>
      <c r="K205" s="89" t="s">
        <v>466</v>
      </c>
      <c r="L205" s="89" t="s">
        <v>498</v>
      </c>
      <c r="M205" s="89" t="s">
        <v>395</v>
      </c>
      <c r="N205" s="89">
        <v>20</v>
      </c>
      <c r="O205" s="91">
        <v>23.16</v>
      </c>
      <c r="P205" s="89" t="s">
        <v>566</v>
      </c>
      <c r="Q205" s="89">
        <v>7</v>
      </c>
      <c r="R205" s="89" t="s">
        <v>621</v>
      </c>
      <c r="S205" s="89">
        <v>8</v>
      </c>
      <c r="T205" s="90">
        <v>0</v>
      </c>
      <c r="U205" s="90">
        <v>8.74</v>
      </c>
      <c r="V205" s="90">
        <v>18.93</v>
      </c>
      <c r="W205" s="90">
        <v>1.75</v>
      </c>
      <c r="X205" s="90">
        <v>0</v>
      </c>
      <c r="Y205" s="90">
        <v>29.42</v>
      </c>
      <c r="Z205" s="90">
        <v>0</v>
      </c>
      <c r="AA205" s="90">
        <v>0</v>
      </c>
      <c r="AB205" s="90">
        <v>29.42</v>
      </c>
      <c r="AC205" s="90">
        <v>107.97</v>
      </c>
      <c r="AD205" s="90">
        <v>193.9</v>
      </c>
      <c r="AE205" s="381">
        <f t="shared" ref="AE205:AE268" si="4">IFERROR(SQRT(((AC205/AD205)/0.005454154)),"-")</f>
        <v>10.104130530450721</v>
      </c>
      <c r="AF205" s="105"/>
      <c r="AG205" s="381"/>
      <c r="AH205" s="381"/>
      <c r="AI205" s="381"/>
      <c r="AJ205" s="381"/>
      <c r="AK205" s="381"/>
      <c r="AL205" s="381"/>
      <c r="AM205" s="381"/>
    </row>
    <row r="206" spans="1:39" x14ac:dyDescent="0.35">
      <c r="A206" s="89" t="s">
        <v>626</v>
      </c>
      <c r="B206" s="89" t="s">
        <v>391</v>
      </c>
      <c r="C206" s="89" t="s">
        <v>392</v>
      </c>
      <c r="D206" s="89" t="s">
        <v>393</v>
      </c>
      <c r="E206" s="89" t="s">
        <v>487</v>
      </c>
      <c r="F206" s="89" t="s">
        <v>465</v>
      </c>
      <c r="G206" s="89" t="s">
        <v>465</v>
      </c>
      <c r="H206" s="89" t="s">
        <v>465</v>
      </c>
      <c r="I206" s="89" t="s">
        <v>607</v>
      </c>
      <c r="J206" s="89" t="s">
        <v>465</v>
      </c>
      <c r="K206" s="89" t="s">
        <v>466</v>
      </c>
      <c r="L206" s="89" t="s">
        <v>498</v>
      </c>
      <c r="M206" s="89" t="s">
        <v>395</v>
      </c>
      <c r="N206" s="89">
        <v>21</v>
      </c>
      <c r="O206" s="91">
        <v>8.0299999999999994</v>
      </c>
      <c r="P206" s="89" t="s">
        <v>566</v>
      </c>
      <c r="Q206" s="89">
        <v>7</v>
      </c>
      <c r="R206" s="89" t="s">
        <v>621</v>
      </c>
      <c r="S206" s="89">
        <v>8</v>
      </c>
      <c r="T206" s="90">
        <v>0</v>
      </c>
      <c r="U206" s="90">
        <v>8.1999999999999993</v>
      </c>
      <c r="V206" s="90">
        <v>12.3</v>
      </c>
      <c r="W206" s="90">
        <v>0.34</v>
      </c>
      <c r="X206" s="90">
        <v>0</v>
      </c>
      <c r="Y206" s="90">
        <v>20.83</v>
      </c>
      <c r="Z206" s="90">
        <v>0</v>
      </c>
      <c r="AA206" s="90">
        <v>0</v>
      </c>
      <c r="AB206" s="90">
        <v>20.83</v>
      </c>
      <c r="AC206" s="90">
        <v>96.26</v>
      </c>
      <c r="AD206" s="90">
        <v>175.27</v>
      </c>
      <c r="AE206" s="381">
        <f t="shared" si="4"/>
        <v>10.034724122042368</v>
      </c>
      <c r="AF206" s="105"/>
      <c r="AG206" s="381"/>
      <c r="AH206" s="381"/>
      <c r="AI206" s="381"/>
      <c r="AJ206" s="381"/>
      <c r="AK206" s="381"/>
      <c r="AL206" s="381"/>
      <c r="AM206" s="381"/>
    </row>
    <row r="207" spans="1:39" x14ac:dyDescent="0.35">
      <c r="A207" s="89" t="s">
        <v>627</v>
      </c>
      <c r="B207" s="89" t="s">
        <v>391</v>
      </c>
      <c r="C207" s="89" t="s">
        <v>392</v>
      </c>
      <c r="D207" s="89" t="s">
        <v>393</v>
      </c>
      <c r="E207" s="89" t="s">
        <v>487</v>
      </c>
      <c r="F207" s="89" t="s">
        <v>465</v>
      </c>
      <c r="G207" s="89" t="s">
        <v>465</v>
      </c>
      <c r="H207" s="89" t="s">
        <v>465</v>
      </c>
      <c r="I207" s="89" t="s">
        <v>607</v>
      </c>
      <c r="J207" s="89" t="s">
        <v>465</v>
      </c>
      <c r="K207" s="89" t="s">
        <v>466</v>
      </c>
      <c r="L207" s="89" t="s">
        <v>498</v>
      </c>
      <c r="M207" s="89" t="s">
        <v>395</v>
      </c>
      <c r="N207" s="89">
        <v>21</v>
      </c>
      <c r="O207" s="91">
        <v>20.37</v>
      </c>
      <c r="P207" s="89" t="s">
        <v>566</v>
      </c>
      <c r="Q207" s="89">
        <v>7</v>
      </c>
      <c r="R207" s="89" t="s">
        <v>621</v>
      </c>
      <c r="S207" s="89">
        <v>8</v>
      </c>
      <c r="T207" s="90">
        <v>0</v>
      </c>
      <c r="U207" s="90">
        <v>8.1999999999999993</v>
      </c>
      <c r="V207" s="90">
        <v>12.3</v>
      </c>
      <c r="W207" s="90">
        <v>0.34</v>
      </c>
      <c r="X207" s="90">
        <v>0</v>
      </c>
      <c r="Y207" s="90">
        <v>20.83</v>
      </c>
      <c r="Z207" s="90">
        <v>0</v>
      </c>
      <c r="AA207" s="90">
        <v>0</v>
      </c>
      <c r="AB207" s="90">
        <v>20.83</v>
      </c>
      <c r="AC207" s="90">
        <v>96.26</v>
      </c>
      <c r="AD207" s="90">
        <v>175.27</v>
      </c>
      <c r="AE207" s="381">
        <f t="shared" si="4"/>
        <v>10.034724122042368</v>
      </c>
      <c r="AF207" s="105"/>
      <c r="AG207" s="381"/>
      <c r="AH207" s="381"/>
      <c r="AI207" s="381"/>
      <c r="AJ207" s="381"/>
      <c r="AK207" s="381"/>
      <c r="AL207" s="381"/>
      <c r="AM207" s="381"/>
    </row>
    <row r="208" spans="1:39" x14ac:dyDescent="0.35">
      <c r="A208" s="89" t="s">
        <v>433</v>
      </c>
      <c r="B208" s="89" t="s">
        <v>391</v>
      </c>
      <c r="C208" s="89" t="s">
        <v>392</v>
      </c>
      <c r="D208" s="89" t="s">
        <v>393</v>
      </c>
      <c r="E208" s="89" t="s">
        <v>485</v>
      </c>
      <c r="F208" s="89" t="s">
        <v>465</v>
      </c>
      <c r="G208" s="89" t="s">
        <v>465</v>
      </c>
      <c r="H208" s="89" t="s">
        <v>465</v>
      </c>
      <c r="I208" s="89" t="s">
        <v>628</v>
      </c>
      <c r="J208" s="89" t="s">
        <v>465</v>
      </c>
      <c r="K208" s="89" t="s">
        <v>466</v>
      </c>
      <c r="L208" s="89" t="s">
        <v>549</v>
      </c>
      <c r="M208" s="89" t="s">
        <v>395</v>
      </c>
      <c r="N208" s="89">
        <v>24</v>
      </c>
      <c r="O208" s="91">
        <v>10.119999999999999</v>
      </c>
      <c r="P208" s="89" t="s">
        <v>400</v>
      </c>
      <c r="Q208" s="89">
        <v>7</v>
      </c>
      <c r="R208" s="89" t="s">
        <v>621</v>
      </c>
      <c r="S208" s="89">
        <v>9</v>
      </c>
      <c r="T208" s="90">
        <v>0</v>
      </c>
      <c r="U208" s="90">
        <v>12.97</v>
      </c>
      <c r="V208" s="90">
        <v>68.72</v>
      </c>
      <c r="W208" s="90">
        <v>2.75</v>
      </c>
      <c r="X208" s="90">
        <v>0</v>
      </c>
      <c r="Y208" s="90">
        <v>84.44</v>
      </c>
      <c r="Z208" s="90">
        <v>0</v>
      </c>
      <c r="AA208" s="90">
        <v>0</v>
      </c>
      <c r="AB208" s="90">
        <v>84.44</v>
      </c>
      <c r="AC208" s="90">
        <v>108.82</v>
      </c>
      <c r="AD208" s="90">
        <v>188.3</v>
      </c>
      <c r="AE208" s="381">
        <f t="shared" si="4"/>
        <v>10.293557685247757</v>
      </c>
      <c r="AF208" s="105"/>
      <c r="AG208" s="381"/>
      <c r="AH208" s="381"/>
      <c r="AI208" s="381"/>
      <c r="AJ208" s="381"/>
      <c r="AK208" s="381"/>
      <c r="AL208" s="381"/>
      <c r="AM208" s="381"/>
    </row>
    <row r="209" spans="1:39" x14ac:dyDescent="0.35">
      <c r="A209" s="89" t="s">
        <v>629</v>
      </c>
      <c r="B209" s="89" t="s">
        <v>391</v>
      </c>
      <c r="C209" s="89" t="s">
        <v>392</v>
      </c>
      <c r="D209" s="89" t="s">
        <v>393</v>
      </c>
      <c r="E209" s="89" t="s">
        <v>464</v>
      </c>
      <c r="F209" s="89" t="s">
        <v>465</v>
      </c>
      <c r="G209" s="89" t="s">
        <v>465</v>
      </c>
      <c r="H209" s="89" t="s">
        <v>465</v>
      </c>
      <c r="I209" s="89" t="s">
        <v>503</v>
      </c>
      <c r="J209" s="89" t="s">
        <v>465</v>
      </c>
      <c r="K209" s="89" t="s">
        <v>466</v>
      </c>
      <c r="L209" s="89" t="s">
        <v>498</v>
      </c>
      <c r="M209" s="89" t="s">
        <v>395</v>
      </c>
      <c r="N209" s="89">
        <v>27</v>
      </c>
      <c r="O209" s="91">
        <v>32.85</v>
      </c>
      <c r="P209" s="89" t="s">
        <v>400</v>
      </c>
      <c r="Q209" s="89">
        <v>7</v>
      </c>
      <c r="R209" s="89" t="s">
        <v>621</v>
      </c>
      <c r="S209" s="89">
        <v>9</v>
      </c>
      <c r="T209" s="90">
        <v>0</v>
      </c>
      <c r="U209" s="90">
        <v>17.600000000000001</v>
      </c>
      <c r="V209" s="90">
        <v>69.55</v>
      </c>
      <c r="W209" s="90">
        <v>5.01</v>
      </c>
      <c r="X209" s="90">
        <v>0</v>
      </c>
      <c r="Y209" s="90">
        <v>92.16</v>
      </c>
      <c r="Z209" s="90">
        <v>5.07</v>
      </c>
      <c r="AA209" s="90">
        <v>0.45</v>
      </c>
      <c r="AB209" s="90">
        <v>97.68</v>
      </c>
      <c r="AC209" s="90">
        <v>93.79</v>
      </c>
      <c r="AD209" s="90">
        <v>146.22</v>
      </c>
      <c r="AE209" s="381">
        <f t="shared" si="4"/>
        <v>10.844541124672491</v>
      </c>
      <c r="AF209" s="105"/>
      <c r="AG209" s="381"/>
      <c r="AH209" s="381"/>
      <c r="AI209" s="381"/>
      <c r="AJ209" s="381"/>
      <c r="AK209" s="381"/>
      <c r="AL209" s="381"/>
      <c r="AM209" s="381"/>
    </row>
    <row r="210" spans="1:39" x14ac:dyDescent="0.35">
      <c r="A210" s="89" t="s">
        <v>630</v>
      </c>
      <c r="B210" s="89" t="s">
        <v>391</v>
      </c>
      <c r="C210" s="89" t="s">
        <v>392</v>
      </c>
      <c r="D210" s="89" t="s">
        <v>393</v>
      </c>
      <c r="E210" s="89" t="s">
        <v>464</v>
      </c>
      <c r="F210" s="89" t="s">
        <v>465</v>
      </c>
      <c r="G210" s="89" t="s">
        <v>465</v>
      </c>
      <c r="H210" s="89" t="s">
        <v>465</v>
      </c>
      <c r="I210" s="89" t="s">
        <v>503</v>
      </c>
      <c r="J210" s="89" t="s">
        <v>465</v>
      </c>
      <c r="K210" s="89" t="s">
        <v>466</v>
      </c>
      <c r="L210" s="89" t="s">
        <v>498</v>
      </c>
      <c r="M210" s="89" t="s">
        <v>395</v>
      </c>
      <c r="N210" s="89">
        <v>27</v>
      </c>
      <c r="O210" s="91">
        <v>9.59</v>
      </c>
      <c r="P210" s="89" t="s">
        <v>400</v>
      </c>
      <c r="Q210" s="89">
        <v>7</v>
      </c>
      <c r="R210" s="89" t="s">
        <v>621</v>
      </c>
      <c r="S210" s="89">
        <v>9</v>
      </c>
      <c r="T210" s="90">
        <v>0</v>
      </c>
      <c r="U210" s="90">
        <v>22.13</v>
      </c>
      <c r="V210" s="90">
        <v>52.27</v>
      </c>
      <c r="W210" s="90">
        <v>3.3</v>
      </c>
      <c r="X210" s="90">
        <v>0</v>
      </c>
      <c r="Y210" s="90">
        <v>77.7</v>
      </c>
      <c r="Z210" s="90">
        <v>0</v>
      </c>
      <c r="AA210" s="90">
        <v>0</v>
      </c>
      <c r="AB210" s="90">
        <v>77.7</v>
      </c>
      <c r="AC210" s="90">
        <v>90.81</v>
      </c>
      <c r="AD210" s="90">
        <v>173.81</v>
      </c>
      <c r="AE210" s="381">
        <f t="shared" si="4"/>
        <v>9.7873644406035485</v>
      </c>
      <c r="AF210" s="105"/>
      <c r="AG210" s="381"/>
      <c r="AH210" s="381"/>
      <c r="AI210" s="381"/>
      <c r="AJ210" s="381"/>
      <c r="AK210" s="381"/>
      <c r="AL210" s="381"/>
      <c r="AM210" s="381"/>
    </row>
    <row r="211" spans="1:39" x14ac:dyDescent="0.35">
      <c r="A211" s="89" t="s">
        <v>574</v>
      </c>
      <c r="B211" s="89" t="s">
        <v>518</v>
      </c>
      <c r="C211" s="89" t="s">
        <v>398</v>
      </c>
      <c r="D211" s="89" t="s">
        <v>393</v>
      </c>
      <c r="E211" s="89" t="s">
        <v>575</v>
      </c>
      <c r="F211" s="89" t="s">
        <v>465</v>
      </c>
      <c r="G211" s="89" t="s">
        <v>465</v>
      </c>
      <c r="H211" s="89" t="s">
        <v>465</v>
      </c>
      <c r="I211" s="89" t="s">
        <v>465</v>
      </c>
      <c r="J211" s="89" t="s">
        <v>465</v>
      </c>
      <c r="K211" s="89" t="s">
        <v>466</v>
      </c>
      <c r="L211" s="89" t="s">
        <v>394</v>
      </c>
      <c r="M211" s="89" t="s">
        <v>399</v>
      </c>
      <c r="N211" s="89">
        <v>40</v>
      </c>
      <c r="O211" s="91">
        <v>11.0014</v>
      </c>
      <c r="P211" s="89" t="s">
        <v>400</v>
      </c>
      <c r="Q211" s="89">
        <v>7</v>
      </c>
      <c r="R211" s="89" t="s">
        <v>621</v>
      </c>
      <c r="S211" s="89">
        <v>9</v>
      </c>
      <c r="T211" s="90">
        <v>0</v>
      </c>
      <c r="U211" s="90">
        <v>19.190000000000001</v>
      </c>
      <c r="V211" s="90">
        <v>19.41</v>
      </c>
      <c r="W211" s="90">
        <v>42.9</v>
      </c>
      <c r="X211" s="90">
        <v>0</v>
      </c>
      <c r="Y211" s="90">
        <v>81.5</v>
      </c>
      <c r="Z211" s="90">
        <v>29.38</v>
      </c>
      <c r="AA211" s="90">
        <v>2.97</v>
      </c>
      <c r="AB211" s="90">
        <v>113.85</v>
      </c>
      <c r="AC211" s="90">
        <v>69.52</v>
      </c>
      <c r="AD211" s="90">
        <v>97.66</v>
      </c>
      <c r="AE211" s="381">
        <f t="shared" si="4"/>
        <v>11.42438482351916</v>
      </c>
      <c r="AF211" s="105"/>
      <c r="AG211" s="381"/>
      <c r="AH211" s="381"/>
      <c r="AI211" s="381"/>
      <c r="AJ211" s="381"/>
      <c r="AK211" s="381"/>
      <c r="AL211" s="381"/>
      <c r="AM211" s="381"/>
    </row>
    <row r="212" spans="1:39" x14ac:dyDescent="0.35">
      <c r="A212" s="89" t="s">
        <v>631</v>
      </c>
      <c r="B212" s="89" t="s">
        <v>391</v>
      </c>
      <c r="C212" s="89" t="s">
        <v>392</v>
      </c>
      <c r="D212" s="89" t="s">
        <v>393</v>
      </c>
      <c r="E212" s="89" t="s">
        <v>489</v>
      </c>
      <c r="F212" s="89" t="s">
        <v>465</v>
      </c>
      <c r="G212" s="89" t="s">
        <v>465</v>
      </c>
      <c r="H212" s="89" t="s">
        <v>465</v>
      </c>
      <c r="I212" s="89" t="s">
        <v>511</v>
      </c>
      <c r="J212" s="89" t="s">
        <v>465</v>
      </c>
      <c r="K212" s="89" t="s">
        <v>466</v>
      </c>
      <c r="L212" s="89" t="s">
        <v>498</v>
      </c>
      <c r="M212" s="89" t="s">
        <v>395</v>
      </c>
      <c r="N212" s="89">
        <v>24</v>
      </c>
      <c r="O212" s="91">
        <v>92.02</v>
      </c>
      <c r="P212" s="89" t="s">
        <v>400</v>
      </c>
      <c r="Q212" s="89">
        <v>7</v>
      </c>
      <c r="R212" s="89" t="s">
        <v>621</v>
      </c>
      <c r="S212" s="89">
        <v>9</v>
      </c>
      <c r="T212" s="90">
        <v>0</v>
      </c>
      <c r="U212" s="90">
        <v>19.39</v>
      </c>
      <c r="V212" s="90">
        <v>77.97</v>
      </c>
      <c r="W212" s="90">
        <v>11.11</v>
      </c>
      <c r="X212" s="90">
        <v>0</v>
      </c>
      <c r="Y212" s="90">
        <v>108.47</v>
      </c>
      <c r="Z212" s="90">
        <v>4.45</v>
      </c>
      <c r="AA212" s="90">
        <v>1.48</v>
      </c>
      <c r="AB212" s="90">
        <v>114.39</v>
      </c>
      <c r="AC212" s="90">
        <v>96.6</v>
      </c>
      <c r="AD212" s="90">
        <v>140.32</v>
      </c>
      <c r="AE212" s="381">
        <f t="shared" si="4"/>
        <v>11.234793053882536</v>
      </c>
      <c r="AF212" s="105"/>
      <c r="AG212" s="381"/>
      <c r="AH212" s="381"/>
      <c r="AI212" s="381"/>
      <c r="AJ212" s="381"/>
      <c r="AK212" s="381"/>
      <c r="AL212" s="381"/>
      <c r="AM212" s="381"/>
    </row>
    <row r="213" spans="1:39" x14ac:dyDescent="0.35">
      <c r="A213" s="89" t="s">
        <v>432</v>
      </c>
      <c r="B213" s="89" t="s">
        <v>391</v>
      </c>
      <c r="C213" s="89" t="s">
        <v>392</v>
      </c>
      <c r="D213" s="89" t="s">
        <v>393</v>
      </c>
      <c r="E213" s="89" t="s">
        <v>489</v>
      </c>
      <c r="F213" s="89" t="s">
        <v>465</v>
      </c>
      <c r="G213" s="89" t="s">
        <v>465</v>
      </c>
      <c r="H213" s="89" t="s">
        <v>465</v>
      </c>
      <c r="I213" s="89" t="s">
        <v>465</v>
      </c>
      <c r="J213" s="89" t="s">
        <v>465</v>
      </c>
      <c r="K213" s="89" t="s">
        <v>466</v>
      </c>
      <c r="L213" s="89" t="s">
        <v>394</v>
      </c>
      <c r="M213" s="89" t="s">
        <v>395</v>
      </c>
      <c r="N213" s="89">
        <v>24</v>
      </c>
      <c r="O213" s="91">
        <v>23.36</v>
      </c>
      <c r="P213" s="89" t="s">
        <v>400</v>
      </c>
      <c r="Q213" s="89">
        <v>7</v>
      </c>
      <c r="R213" s="89" t="s">
        <v>621</v>
      </c>
      <c r="S213" s="89">
        <v>9</v>
      </c>
      <c r="T213" s="90">
        <v>0</v>
      </c>
      <c r="U213" s="90">
        <v>23.98</v>
      </c>
      <c r="V213" s="90">
        <v>82.3</v>
      </c>
      <c r="W213" s="90">
        <v>7.62</v>
      </c>
      <c r="X213" s="90">
        <v>0</v>
      </c>
      <c r="Y213" s="90">
        <v>113.9</v>
      </c>
      <c r="Z213" s="90">
        <v>13.14</v>
      </c>
      <c r="AA213" s="90">
        <v>0.72</v>
      </c>
      <c r="AB213" s="90">
        <v>127.75</v>
      </c>
      <c r="AC213" s="90">
        <v>108.25</v>
      </c>
      <c r="AD213" s="90">
        <v>178.04</v>
      </c>
      <c r="AE213" s="381">
        <f t="shared" si="4"/>
        <v>10.558238342849187</v>
      </c>
      <c r="AF213" s="105"/>
      <c r="AG213" s="381"/>
      <c r="AH213" s="381"/>
      <c r="AI213" s="381"/>
      <c r="AJ213" s="381"/>
      <c r="AK213" s="381"/>
      <c r="AL213" s="381"/>
      <c r="AM213" s="381"/>
    </row>
    <row r="214" spans="1:39" x14ac:dyDescent="0.35">
      <c r="A214" s="89" t="s">
        <v>632</v>
      </c>
      <c r="B214" s="89" t="s">
        <v>391</v>
      </c>
      <c r="C214" s="89" t="s">
        <v>392</v>
      </c>
      <c r="D214" s="89" t="s">
        <v>393</v>
      </c>
      <c r="E214" s="89" t="s">
        <v>489</v>
      </c>
      <c r="F214" s="89" t="s">
        <v>465</v>
      </c>
      <c r="G214" s="89" t="s">
        <v>465</v>
      </c>
      <c r="H214" s="89" t="s">
        <v>465</v>
      </c>
      <c r="I214" s="89" t="s">
        <v>511</v>
      </c>
      <c r="J214" s="89" t="s">
        <v>465</v>
      </c>
      <c r="K214" s="89" t="s">
        <v>466</v>
      </c>
      <c r="L214" s="89" t="s">
        <v>498</v>
      </c>
      <c r="M214" s="89" t="s">
        <v>395</v>
      </c>
      <c r="N214" s="89">
        <v>24</v>
      </c>
      <c r="O214" s="91">
        <v>14.13</v>
      </c>
      <c r="P214" s="89" t="s">
        <v>400</v>
      </c>
      <c r="Q214" s="89">
        <v>7</v>
      </c>
      <c r="R214" s="89" t="s">
        <v>621</v>
      </c>
      <c r="S214" s="89">
        <v>9</v>
      </c>
      <c r="T214" s="90">
        <v>0</v>
      </c>
      <c r="U214" s="90">
        <v>22</v>
      </c>
      <c r="V214" s="90">
        <v>54.31</v>
      </c>
      <c r="W214" s="90">
        <v>3.82</v>
      </c>
      <c r="X214" s="90">
        <v>0</v>
      </c>
      <c r="Y214" s="90">
        <v>80.13</v>
      </c>
      <c r="Z214" s="90">
        <v>0</v>
      </c>
      <c r="AA214" s="90">
        <v>0</v>
      </c>
      <c r="AB214" s="90">
        <v>80.13</v>
      </c>
      <c r="AC214" s="90">
        <v>92.47</v>
      </c>
      <c r="AD214" s="90">
        <v>172.93</v>
      </c>
      <c r="AE214" s="381">
        <f t="shared" si="4"/>
        <v>9.9015129532623831</v>
      </c>
      <c r="AF214" s="105"/>
      <c r="AG214" s="381"/>
      <c r="AH214" s="381"/>
      <c r="AI214" s="381"/>
      <c r="AJ214" s="381"/>
      <c r="AK214" s="381"/>
      <c r="AL214" s="381"/>
      <c r="AM214" s="381"/>
    </row>
    <row r="215" spans="1:39" x14ac:dyDescent="0.35">
      <c r="A215" s="89" t="s">
        <v>633</v>
      </c>
      <c r="B215" s="89" t="s">
        <v>391</v>
      </c>
      <c r="C215" s="89" t="s">
        <v>392</v>
      </c>
      <c r="D215" s="89" t="s">
        <v>393</v>
      </c>
      <c r="E215" s="89" t="s">
        <v>464</v>
      </c>
      <c r="F215" s="89" t="s">
        <v>465</v>
      </c>
      <c r="G215" s="89" t="s">
        <v>465</v>
      </c>
      <c r="H215" s="89" t="s">
        <v>465</v>
      </c>
      <c r="I215" s="89" t="s">
        <v>516</v>
      </c>
      <c r="J215" s="89" t="s">
        <v>465</v>
      </c>
      <c r="K215" s="89" t="s">
        <v>476</v>
      </c>
      <c r="L215" s="89" t="s">
        <v>498</v>
      </c>
      <c r="M215" s="89" t="s">
        <v>395</v>
      </c>
      <c r="N215" s="89">
        <v>25</v>
      </c>
      <c r="O215" s="91">
        <v>26.9</v>
      </c>
      <c r="P215" s="89" t="s">
        <v>400</v>
      </c>
      <c r="Q215" s="89">
        <v>7</v>
      </c>
      <c r="R215" s="89" t="s">
        <v>621</v>
      </c>
      <c r="S215" s="89">
        <v>9</v>
      </c>
      <c r="T215" s="90">
        <v>0</v>
      </c>
      <c r="U215" s="90">
        <v>24.44</v>
      </c>
      <c r="V215" s="90">
        <v>54.92</v>
      </c>
      <c r="W215" s="90">
        <v>0.16</v>
      </c>
      <c r="X215" s="90">
        <v>1.86</v>
      </c>
      <c r="Y215" s="90">
        <v>81.38</v>
      </c>
      <c r="Z215" s="90">
        <v>0</v>
      </c>
      <c r="AA215" s="90">
        <v>0</v>
      </c>
      <c r="AB215" s="90">
        <v>81.38</v>
      </c>
      <c r="AC215" s="90">
        <v>92.85</v>
      </c>
      <c r="AD215" s="90">
        <v>175.52</v>
      </c>
      <c r="AE215" s="381">
        <f t="shared" si="4"/>
        <v>9.8483607994532782</v>
      </c>
      <c r="AF215" s="105"/>
      <c r="AG215" s="381"/>
      <c r="AH215" s="381"/>
      <c r="AI215" s="381"/>
      <c r="AJ215" s="381"/>
      <c r="AK215" s="381"/>
      <c r="AL215" s="381"/>
      <c r="AM215" s="381"/>
    </row>
    <row r="216" spans="1:39" x14ac:dyDescent="0.35">
      <c r="A216" s="89" t="s">
        <v>619</v>
      </c>
      <c r="B216" s="89" t="s">
        <v>391</v>
      </c>
      <c r="C216" s="89" t="s">
        <v>392</v>
      </c>
      <c r="D216" s="89" t="s">
        <v>393</v>
      </c>
      <c r="E216" s="89" t="s">
        <v>475</v>
      </c>
      <c r="F216" s="89" t="s">
        <v>465</v>
      </c>
      <c r="G216" s="89" t="s">
        <v>465</v>
      </c>
      <c r="H216" s="89" t="s">
        <v>465</v>
      </c>
      <c r="I216" s="89" t="s">
        <v>503</v>
      </c>
      <c r="J216" s="89" t="s">
        <v>465</v>
      </c>
      <c r="K216" s="89" t="s">
        <v>476</v>
      </c>
      <c r="L216" s="89" t="s">
        <v>498</v>
      </c>
      <c r="M216" s="89" t="s">
        <v>395</v>
      </c>
      <c r="N216" s="89">
        <v>29</v>
      </c>
      <c r="O216" s="91">
        <v>121.97</v>
      </c>
      <c r="P216" s="89" t="s">
        <v>400</v>
      </c>
      <c r="Q216" s="89">
        <v>7</v>
      </c>
      <c r="R216" s="89" t="s">
        <v>621</v>
      </c>
      <c r="S216" s="89">
        <v>9</v>
      </c>
      <c r="T216" s="90">
        <v>0</v>
      </c>
      <c r="U216" s="90">
        <v>34.92</v>
      </c>
      <c r="V216" s="90">
        <v>57.16</v>
      </c>
      <c r="W216" s="90">
        <v>0.28000000000000003</v>
      </c>
      <c r="X216" s="90">
        <v>13.66</v>
      </c>
      <c r="Y216" s="90">
        <v>106.03</v>
      </c>
      <c r="Z216" s="90">
        <v>5.54</v>
      </c>
      <c r="AA216" s="90">
        <v>0.42</v>
      </c>
      <c r="AB216" s="90">
        <v>111.99</v>
      </c>
      <c r="AC216" s="90">
        <v>98.82</v>
      </c>
      <c r="AD216" s="90">
        <v>160.02000000000001</v>
      </c>
      <c r="AE216" s="381">
        <f t="shared" si="4"/>
        <v>10.640734169203354</v>
      </c>
      <c r="AF216" s="105"/>
      <c r="AG216" s="381"/>
      <c r="AH216" s="381"/>
      <c r="AI216" s="381"/>
      <c r="AJ216" s="381"/>
      <c r="AK216" s="381"/>
      <c r="AL216" s="381"/>
      <c r="AM216" s="381"/>
    </row>
    <row r="217" spans="1:39" x14ac:dyDescent="0.35">
      <c r="A217" s="89" t="s">
        <v>634</v>
      </c>
      <c r="B217" s="89" t="s">
        <v>391</v>
      </c>
      <c r="C217" s="89" t="s">
        <v>392</v>
      </c>
      <c r="D217" s="89" t="s">
        <v>393</v>
      </c>
      <c r="E217" s="89" t="s">
        <v>473</v>
      </c>
      <c r="F217" s="89" t="s">
        <v>465</v>
      </c>
      <c r="G217" s="89" t="s">
        <v>465</v>
      </c>
      <c r="H217" s="89" t="s">
        <v>465</v>
      </c>
      <c r="I217" s="89" t="s">
        <v>465</v>
      </c>
      <c r="J217" s="89" t="s">
        <v>465</v>
      </c>
      <c r="K217" s="89" t="s">
        <v>476</v>
      </c>
      <c r="L217" s="89" t="s">
        <v>394</v>
      </c>
      <c r="M217" s="89" t="s">
        <v>395</v>
      </c>
      <c r="N217" s="89">
        <v>24</v>
      </c>
      <c r="O217" s="91">
        <v>9.51</v>
      </c>
      <c r="P217" s="89" t="s">
        <v>400</v>
      </c>
      <c r="Q217" s="89">
        <v>7</v>
      </c>
      <c r="R217" s="89" t="s">
        <v>621</v>
      </c>
      <c r="S217" s="89">
        <v>9</v>
      </c>
      <c r="T217" s="90">
        <v>0</v>
      </c>
      <c r="U217" s="90">
        <v>37.869999999999997</v>
      </c>
      <c r="V217" s="90">
        <v>83.27</v>
      </c>
      <c r="W217" s="90">
        <v>0.06</v>
      </c>
      <c r="X217" s="90">
        <v>1.78</v>
      </c>
      <c r="Y217" s="90">
        <v>122.98</v>
      </c>
      <c r="Z217" s="90">
        <v>6.86</v>
      </c>
      <c r="AA217" s="90">
        <v>0.08</v>
      </c>
      <c r="AB217" s="90">
        <v>129.91999999999999</v>
      </c>
      <c r="AC217" s="90">
        <v>131.76</v>
      </c>
      <c r="AD217" s="90">
        <v>265.33999999999997</v>
      </c>
      <c r="AE217" s="381">
        <f t="shared" si="4"/>
        <v>9.5417214158023853</v>
      </c>
      <c r="AF217" s="105"/>
      <c r="AG217" s="381"/>
      <c r="AH217" s="381"/>
      <c r="AI217" s="381"/>
      <c r="AJ217" s="381"/>
      <c r="AK217" s="381"/>
      <c r="AL217" s="381"/>
      <c r="AM217" s="381"/>
    </row>
    <row r="218" spans="1:39" x14ac:dyDescent="0.35">
      <c r="A218" s="89" t="s">
        <v>635</v>
      </c>
      <c r="B218" s="89" t="s">
        <v>391</v>
      </c>
      <c r="C218" s="89" t="s">
        <v>392</v>
      </c>
      <c r="D218" s="89" t="s">
        <v>463</v>
      </c>
      <c r="E218" s="89" t="s">
        <v>489</v>
      </c>
      <c r="F218" s="89" t="s">
        <v>465</v>
      </c>
      <c r="G218" s="89" t="s">
        <v>465</v>
      </c>
      <c r="H218" s="89" t="s">
        <v>465</v>
      </c>
      <c r="I218" s="89" t="s">
        <v>516</v>
      </c>
      <c r="J218" s="89" t="s">
        <v>465</v>
      </c>
      <c r="K218" s="89" t="s">
        <v>476</v>
      </c>
      <c r="L218" s="89" t="s">
        <v>498</v>
      </c>
      <c r="M218" s="89" t="s">
        <v>395</v>
      </c>
      <c r="N218" s="89">
        <v>24</v>
      </c>
      <c r="O218" s="91">
        <v>209.62</v>
      </c>
      <c r="P218" s="89" t="s">
        <v>400</v>
      </c>
      <c r="Q218" s="89">
        <v>7</v>
      </c>
      <c r="R218" s="89" t="s">
        <v>621</v>
      </c>
      <c r="S218" s="89">
        <v>9</v>
      </c>
      <c r="T218" s="90">
        <v>0</v>
      </c>
      <c r="U218" s="90">
        <v>21.12</v>
      </c>
      <c r="V218" s="90">
        <v>102.84</v>
      </c>
      <c r="W218" s="90">
        <v>0</v>
      </c>
      <c r="X218" s="90">
        <v>2.08</v>
      </c>
      <c r="Y218" s="90">
        <v>126.05</v>
      </c>
      <c r="Z218" s="90">
        <v>0</v>
      </c>
      <c r="AA218" s="90">
        <v>0</v>
      </c>
      <c r="AB218" s="90">
        <v>126.05</v>
      </c>
      <c r="AC218" s="90">
        <v>121.05</v>
      </c>
      <c r="AD218" s="90">
        <v>181.39</v>
      </c>
      <c r="AE218" s="381">
        <f t="shared" si="4"/>
        <v>11.061449179596995</v>
      </c>
      <c r="AF218" s="105"/>
      <c r="AG218" s="381"/>
      <c r="AH218" s="381"/>
      <c r="AI218" s="381"/>
      <c r="AJ218" s="381"/>
      <c r="AK218" s="381"/>
      <c r="AL218" s="381"/>
      <c r="AM218" s="381"/>
    </row>
    <row r="219" spans="1:39" x14ac:dyDescent="0.35">
      <c r="A219" s="89" t="s">
        <v>634</v>
      </c>
      <c r="B219" s="89" t="s">
        <v>545</v>
      </c>
      <c r="C219" s="89" t="s">
        <v>462</v>
      </c>
      <c r="D219" s="89" t="s">
        <v>463</v>
      </c>
      <c r="E219" s="89" t="s">
        <v>473</v>
      </c>
      <c r="F219" s="89" t="s">
        <v>465</v>
      </c>
      <c r="G219" s="89" t="s">
        <v>465</v>
      </c>
      <c r="H219" s="89" t="s">
        <v>465</v>
      </c>
      <c r="I219" s="89" t="s">
        <v>465</v>
      </c>
      <c r="J219" s="89" t="s">
        <v>465</v>
      </c>
      <c r="K219" s="89" t="s">
        <v>476</v>
      </c>
      <c r="L219" s="89" t="s">
        <v>394</v>
      </c>
      <c r="M219" s="89" t="s">
        <v>395</v>
      </c>
      <c r="N219" s="89">
        <v>1</v>
      </c>
      <c r="O219" s="91">
        <v>9.51</v>
      </c>
      <c r="P219" s="89" t="s">
        <v>467</v>
      </c>
      <c r="Q219" s="89">
        <v>8</v>
      </c>
      <c r="R219" s="89" t="s">
        <v>636</v>
      </c>
      <c r="S219" s="89">
        <v>2</v>
      </c>
      <c r="T219" s="90">
        <v>0</v>
      </c>
      <c r="U219" s="90">
        <v>0</v>
      </c>
      <c r="V219" s="90">
        <v>0</v>
      </c>
      <c r="W219" s="90">
        <v>0</v>
      </c>
      <c r="X219" s="90">
        <v>0</v>
      </c>
      <c r="Y219" s="90">
        <v>0</v>
      </c>
      <c r="Z219" s="90">
        <v>0</v>
      </c>
      <c r="AA219" s="90">
        <v>0</v>
      </c>
      <c r="AB219" s="90">
        <v>0</v>
      </c>
      <c r="AC219" s="90"/>
      <c r="AD219" s="90"/>
      <c r="AE219" s="381" t="str">
        <f t="shared" si="4"/>
        <v>-</v>
      </c>
      <c r="AF219" s="105"/>
      <c r="AG219" s="381"/>
      <c r="AH219" s="381"/>
      <c r="AI219" s="381"/>
      <c r="AJ219" s="381"/>
      <c r="AK219" s="381"/>
      <c r="AL219" s="381"/>
      <c r="AM219" s="381"/>
    </row>
    <row r="220" spans="1:39" x14ac:dyDescent="0.35">
      <c r="A220" s="89" t="s">
        <v>632</v>
      </c>
      <c r="B220" s="89" t="s">
        <v>545</v>
      </c>
      <c r="C220" s="89" t="s">
        <v>462</v>
      </c>
      <c r="D220" s="89" t="s">
        <v>463</v>
      </c>
      <c r="E220" s="89" t="s">
        <v>489</v>
      </c>
      <c r="F220" s="89" t="s">
        <v>465</v>
      </c>
      <c r="G220" s="89" t="s">
        <v>465</v>
      </c>
      <c r="H220" s="89" t="s">
        <v>465</v>
      </c>
      <c r="I220" s="89" t="s">
        <v>465</v>
      </c>
      <c r="J220" s="89" t="s">
        <v>465</v>
      </c>
      <c r="K220" s="89" t="s">
        <v>466</v>
      </c>
      <c r="L220" s="89" t="s">
        <v>394</v>
      </c>
      <c r="M220" s="89" t="s">
        <v>395</v>
      </c>
      <c r="N220" s="89">
        <v>1</v>
      </c>
      <c r="O220" s="91">
        <v>14.13</v>
      </c>
      <c r="P220" s="89" t="s">
        <v>467</v>
      </c>
      <c r="Q220" s="89">
        <v>8</v>
      </c>
      <c r="R220" s="89" t="s">
        <v>636</v>
      </c>
      <c r="S220" s="89">
        <v>2</v>
      </c>
      <c r="T220" s="90">
        <v>0</v>
      </c>
      <c r="U220" s="90">
        <v>0</v>
      </c>
      <c r="V220" s="90">
        <v>0</v>
      </c>
      <c r="W220" s="90">
        <v>0</v>
      </c>
      <c r="X220" s="90">
        <v>0</v>
      </c>
      <c r="Y220" s="90">
        <v>0</v>
      </c>
      <c r="Z220" s="90">
        <v>0</v>
      </c>
      <c r="AA220" s="90">
        <v>0</v>
      </c>
      <c r="AB220" s="90">
        <v>0</v>
      </c>
      <c r="AC220" s="90"/>
      <c r="AD220" s="90"/>
      <c r="AE220" s="381" t="str">
        <f t="shared" si="4"/>
        <v>-</v>
      </c>
      <c r="AF220" s="105"/>
      <c r="AG220" s="381"/>
      <c r="AH220" s="381"/>
      <c r="AI220" s="381"/>
      <c r="AJ220" s="381"/>
      <c r="AK220" s="381"/>
      <c r="AL220" s="381"/>
      <c r="AM220" s="381"/>
    </row>
    <row r="221" spans="1:39" x14ac:dyDescent="0.35">
      <c r="A221" s="89" t="s">
        <v>432</v>
      </c>
      <c r="B221" s="89" t="s">
        <v>545</v>
      </c>
      <c r="C221" s="89" t="s">
        <v>462</v>
      </c>
      <c r="D221" s="89" t="s">
        <v>463</v>
      </c>
      <c r="E221" s="89" t="s">
        <v>489</v>
      </c>
      <c r="F221" s="89" t="s">
        <v>465</v>
      </c>
      <c r="G221" s="89" t="s">
        <v>465</v>
      </c>
      <c r="H221" s="89" t="s">
        <v>465</v>
      </c>
      <c r="I221" s="89" t="s">
        <v>465</v>
      </c>
      <c r="J221" s="89" t="s">
        <v>465</v>
      </c>
      <c r="K221" s="89" t="s">
        <v>466</v>
      </c>
      <c r="L221" s="89" t="s">
        <v>394</v>
      </c>
      <c r="M221" s="89" t="s">
        <v>395</v>
      </c>
      <c r="N221" s="89">
        <v>1</v>
      </c>
      <c r="O221" s="91">
        <v>23.36</v>
      </c>
      <c r="P221" s="89" t="s">
        <v>467</v>
      </c>
      <c r="Q221" s="89">
        <v>8</v>
      </c>
      <c r="R221" s="89" t="s">
        <v>636</v>
      </c>
      <c r="S221" s="89">
        <v>2</v>
      </c>
      <c r="T221" s="90">
        <v>0</v>
      </c>
      <c r="U221" s="90">
        <v>0</v>
      </c>
      <c r="V221" s="90">
        <v>0</v>
      </c>
      <c r="W221" s="90">
        <v>0</v>
      </c>
      <c r="X221" s="90">
        <v>0</v>
      </c>
      <c r="Y221" s="90">
        <v>0</v>
      </c>
      <c r="Z221" s="90">
        <v>0</v>
      </c>
      <c r="AA221" s="90">
        <v>0</v>
      </c>
      <c r="AB221" s="90">
        <v>0</v>
      </c>
      <c r="AC221" s="90"/>
      <c r="AD221" s="90"/>
      <c r="AE221" s="381" t="str">
        <f t="shared" si="4"/>
        <v>-</v>
      </c>
      <c r="AF221" s="105"/>
      <c r="AG221" s="381"/>
      <c r="AH221" s="381"/>
      <c r="AI221" s="381"/>
      <c r="AJ221" s="381"/>
      <c r="AK221" s="381"/>
      <c r="AL221" s="381"/>
      <c r="AM221" s="381"/>
    </row>
    <row r="222" spans="1:39" x14ac:dyDescent="0.35">
      <c r="A222" s="89" t="s">
        <v>631</v>
      </c>
      <c r="B222" s="89" t="s">
        <v>545</v>
      </c>
      <c r="C222" s="89" t="s">
        <v>462</v>
      </c>
      <c r="D222" s="89" t="s">
        <v>463</v>
      </c>
      <c r="E222" s="89" t="s">
        <v>489</v>
      </c>
      <c r="F222" s="89" t="s">
        <v>465</v>
      </c>
      <c r="G222" s="89" t="s">
        <v>465</v>
      </c>
      <c r="H222" s="89" t="s">
        <v>465</v>
      </c>
      <c r="I222" s="89" t="s">
        <v>465</v>
      </c>
      <c r="J222" s="89" t="s">
        <v>465</v>
      </c>
      <c r="K222" s="89" t="s">
        <v>466</v>
      </c>
      <c r="L222" s="89" t="s">
        <v>394</v>
      </c>
      <c r="M222" s="89" t="s">
        <v>395</v>
      </c>
      <c r="N222" s="89">
        <v>1</v>
      </c>
      <c r="O222" s="91">
        <v>92.02</v>
      </c>
      <c r="P222" s="89" t="s">
        <v>467</v>
      </c>
      <c r="Q222" s="89">
        <v>8</v>
      </c>
      <c r="R222" s="89" t="s">
        <v>636</v>
      </c>
      <c r="S222" s="89">
        <v>2</v>
      </c>
      <c r="T222" s="90">
        <v>0</v>
      </c>
      <c r="U222" s="90">
        <v>0</v>
      </c>
      <c r="V222" s="90">
        <v>0</v>
      </c>
      <c r="W222" s="90">
        <v>0</v>
      </c>
      <c r="X222" s="90">
        <v>0</v>
      </c>
      <c r="Y222" s="90">
        <v>0</v>
      </c>
      <c r="Z222" s="90">
        <v>0</v>
      </c>
      <c r="AA222" s="90">
        <v>0</v>
      </c>
      <c r="AB222" s="90">
        <v>0</v>
      </c>
      <c r="AC222" s="90"/>
      <c r="AD222" s="90"/>
      <c r="AE222" s="381" t="str">
        <f t="shared" si="4"/>
        <v>-</v>
      </c>
      <c r="AF222" s="105"/>
      <c r="AG222" s="381"/>
      <c r="AH222" s="381"/>
      <c r="AI222" s="381"/>
      <c r="AJ222" s="381"/>
      <c r="AK222" s="381"/>
      <c r="AL222" s="381"/>
      <c r="AM222" s="381"/>
    </row>
    <row r="223" spans="1:39" x14ac:dyDescent="0.35">
      <c r="A223" s="89" t="s">
        <v>433</v>
      </c>
      <c r="B223" s="89" t="s">
        <v>545</v>
      </c>
      <c r="C223" s="89" t="s">
        <v>462</v>
      </c>
      <c r="D223" s="89" t="s">
        <v>463</v>
      </c>
      <c r="E223" s="89" t="s">
        <v>485</v>
      </c>
      <c r="F223" s="89" t="s">
        <v>465</v>
      </c>
      <c r="G223" s="89" t="s">
        <v>465</v>
      </c>
      <c r="H223" s="89" t="s">
        <v>465</v>
      </c>
      <c r="I223" s="89" t="s">
        <v>465</v>
      </c>
      <c r="J223" s="89" t="s">
        <v>465</v>
      </c>
      <c r="K223" s="89" t="s">
        <v>466</v>
      </c>
      <c r="L223" s="89" t="s">
        <v>394</v>
      </c>
      <c r="M223" s="89" t="s">
        <v>395</v>
      </c>
      <c r="N223" s="89">
        <v>1</v>
      </c>
      <c r="O223" s="91">
        <v>10.119999999999999</v>
      </c>
      <c r="P223" s="89" t="s">
        <v>467</v>
      </c>
      <c r="Q223" s="89">
        <v>8</v>
      </c>
      <c r="R223" s="89" t="s">
        <v>636</v>
      </c>
      <c r="S223" s="89">
        <v>2</v>
      </c>
      <c r="T223" s="90">
        <v>0</v>
      </c>
      <c r="U223" s="90">
        <v>0</v>
      </c>
      <c r="V223" s="90">
        <v>0</v>
      </c>
      <c r="W223" s="90">
        <v>0</v>
      </c>
      <c r="X223" s="90">
        <v>0</v>
      </c>
      <c r="Y223" s="90">
        <v>0</v>
      </c>
      <c r="Z223" s="90">
        <v>0</v>
      </c>
      <c r="AA223" s="90">
        <v>0</v>
      </c>
      <c r="AB223" s="90">
        <v>0</v>
      </c>
      <c r="AC223" s="90"/>
      <c r="AD223" s="90"/>
      <c r="AE223" s="381" t="str">
        <f t="shared" si="4"/>
        <v>-</v>
      </c>
      <c r="AF223" s="105"/>
      <c r="AG223" s="381"/>
      <c r="AH223" s="381"/>
      <c r="AI223" s="381"/>
      <c r="AJ223" s="381"/>
      <c r="AK223" s="381"/>
      <c r="AL223" s="381"/>
      <c r="AM223" s="381"/>
    </row>
    <row r="224" spans="1:39" x14ac:dyDescent="0.35">
      <c r="A224" s="89" t="s">
        <v>635</v>
      </c>
      <c r="B224" s="89" t="s">
        <v>545</v>
      </c>
      <c r="C224" s="89" t="s">
        <v>462</v>
      </c>
      <c r="D224" s="89" t="s">
        <v>637</v>
      </c>
      <c r="E224" s="89" t="s">
        <v>489</v>
      </c>
      <c r="F224" s="89" t="s">
        <v>465</v>
      </c>
      <c r="G224" s="89" t="s">
        <v>465</v>
      </c>
      <c r="H224" s="89" t="s">
        <v>465</v>
      </c>
      <c r="I224" s="89" t="s">
        <v>465</v>
      </c>
      <c r="J224" s="89" t="s">
        <v>465</v>
      </c>
      <c r="K224" s="89" t="s">
        <v>476</v>
      </c>
      <c r="L224" s="89" t="s">
        <v>394</v>
      </c>
      <c r="M224" s="89" t="s">
        <v>395</v>
      </c>
      <c r="N224" s="89">
        <v>1</v>
      </c>
      <c r="O224" s="91">
        <v>209.62</v>
      </c>
      <c r="P224" s="89" t="s">
        <v>467</v>
      </c>
      <c r="Q224" s="89">
        <v>8</v>
      </c>
      <c r="R224" s="89" t="s">
        <v>636</v>
      </c>
      <c r="S224" s="89">
        <v>2</v>
      </c>
      <c r="T224" s="90">
        <v>0</v>
      </c>
      <c r="U224" s="90">
        <v>0</v>
      </c>
      <c r="V224" s="90">
        <v>0</v>
      </c>
      <c r="W224" s="90">
        <v>0</v>
      </c>
      <c r="X224" s="90">
        <v>0</v>
      </c>
      <c r="Y224" s="90">
        <v>0</v>
      </c>
      <c r="Z224" s="90">
        <v>0</v>
      </c>
      <c r="AA224" s="90">
        <v>0</v>
      </c>
      <c r="AB224" s="90">
        <v>0</v>
      </c>
      <c r="AC224" s="90"/>
      <c r="AD224" s="90"/>
      <c r="AE224" s="381" t="str">
        <f t="shared" si="4"/>
        <v>-</v>
      </c>
      <c r="AF224" s="105"/>
      <c r="AG224" s="381"/>
      <c r="AH224" s="381"/>
      <c r="AI224" s="381"/>
      <c r="AJ224" s="381"/>
      <c r="AK224" s="381"/>
      <c r="AL224" s="381"/>
      <c r="AM224" s="381"/>
    </row>
    <row r="225" spans="1:39" x14ac:dyDescent="0.35">
      <c r="A225" s="89" t="s">
        <v>633</v>
      </c>
      <c r="B225" s="89" t="s">
        <v>545</v>
      </c>
      <c r="C225" s="89" t="s">
        <v>462</v>
      </c>
      <c r="D225" s="89" t="s">
        <v>463</v>
      </c>
      <c r="E225" s="89" t="s">
        <v>464</v>
      </c>
      <c r="F225" s="89" t="s">
        <v>465</v>
      </c>
      <c r="G225" s="89" t="s">
        <v>465</v>
      </c>
      <c r="H225" s="89" t="s">
        <v>465</v>
      </c>
      <c r="I225" s="89" t="s">
        <v>465</v>
      </c>
      <c r="J225" s="89" t="s">
        <v>465</v>
      </c>
      <c r="K225" s="89" t="s">
        <v>476</v>
      </c>
      <c r="L225" s="89" t="s">
        <v>394</v>
      </c>
      <c r="M225" s="89" t="s">
        <v>395</v>
      </c>
      <c r="N225" s="89">
        <v>1</v>
      </c>
      <c r="O225" s="91">
        <v>26.9</v>
      </c>
      <c r="P225" s="89" t="s">
        <v>467</v>
      </c>
      <c r="Q225" s="89">
        <v>8</v>
      </c>
      <c r="R225" s="89" t="s">
        <v>636</v>
      </c>
      <c r="S225" s="89">
        <v>2</v>
      </c>
      <c r="T225" s="90">
        <v>0</v>
      </c>
      <c r="U225" s="90">
        <v>0</v>
      </c>
      <c r="V225" s="90">
        <v>0</v>
      </c>
      <c r="W225" s="90">
        <v>0</v>
      </c>
      <c r="X225" s="90">
        <v>0</v>
      </c>
      <c r="Y225" s="90">
        <v>0</v>
      </c>
      <c r="Z225" s="90">
        <v>0</v>
      </c>
      <c r="AA225" s="90">
        <v>0</v>
      </c>
      <c r="AB225" s="90">
        <v>0</v>
      </c>
      <c r="AC225" s="90"/>
      <c r="AD225" s="90"/>
      <c r="AE225" s="381" t="str">
        <f t="shared" si="4"/>
        <v>-</v>
      </c>
      <c r="AF225" s="105"/>
      <c r="AG225" s="381"/>
      <c r="AH225" s="381"/>
      <c r="AI225" s="381"/>
      <c r="AJ225" s="381"/>
      <c r="AK225" s="381"/>
      <c r="AL225" s="381"/>
      <c r="AM225" s="381"/>
    </row>
    <row r="226" spans="1:39" x14ac:dyDescent="0.35">
      <c r="A226" s="89" t="s">
        <v>630</v>
      </c>
      <c r="B226" s="89" t="s">
        <v>545</v>
      </c>
      <c r="C226" s="89" t="s">
        <v>462</v>
      </c>
      <c r="D226" s="89" t="s">
        <v>463</v>
      </c>
      <c r="E226" s="89" t="s">
        <v>464</v>
      </c>
      <c r="F226" s="89" t="s">
        <v>465</v>
      </c>
      <c r="G226" s="89" t="s">
        <v>465</v>
      </c>
      <c r="H226" s="89" t="s">
        <v>465</v>
      </c>
      <c r="I226" s="89" t="s">
        <v>465</v>
      </c>
      <c r="J226" s="89" t="s">
        <v>465</v>
      </c>
      <c r="K226" s="89" t="s">
        <v>466</v>
      </c>
      <c r="L226" s="89" t="s">
        <v>394</v>
      </c>
      <c r="M226" s="89" t="s">
        <v>395</v>
      </c>
      <c r="N226" s="89">
        <v>1</v>
      </c>
      <c r="O226" s="91">
        <v>9.59</v>
      </c>
      <c r="P226" s="89" t="s">
        <v>467</v>
      </c>
      <c r="Q226" s="89">
        <v>8</v>
      </c>
      <c r="R226" s="89" t="s">
        <v>636</v>
      </c>
      <c r="S226" s="89">
        <v>2</v>
      </c>
      <c r="T226" s="90">
        <v>0</v>
      </c>
      <c r="U226" s="90">
        <v>0</v>
      </c>
      <c r="V226" s="90">
        <v>0</v>
      </c>
      <c r="W226" s="90">
        <v>0</v>
      </c>
      <c r="X226" s="90">
        <v>0</v>
      </c>
      <c r="Y226" s="90">
        <v>0</v>
      </c>
      <c r="Z226" s="90">
        <v>0</v>
      </c>
      <c r="AA226" s="90">
        <v>0</v>
      </c>
      <c r="AB226" s="90">
        <v>0</v>
      </c>
      <c r="AC226" s="90"/>
      <c r="AD226" s="90"/>
      <c r="AE226" s="381" t="str">
        <f t="shared" si="4"/>
        <v>-</v>
      </c>
      <c r="AF226" s="105"/>
      <c r="AG226" s="381"/>
      <c r="AH226" s="381"/>
      <c r="AI226" s="381"/>
      <c r="AJ226" s="381"/>
      <c r="AK226" s="381"/>
      <c r="AL226" s="381"/>
      <c r="AM226" s="381"/>
    </row>
    <row r="227" spans="1:39" x14ac:dyDescent="0.35">
      <c r="A227" s="89" t="s">
        <v>629</v>
      </c>
      <c r="B227" s="89" t="s">
        <v>545</v>
      </c>
      <c r="C227" s="89" t="s">
        <v>462</v>
      </c>
      <c r="D227" s="89" t="s">
        <v>463</v>
      </c>
      <c r="E227" s="89" t="s">
        <v>464</v>
      </c>
      <c r="F227" s="89" t="s">
        <v>465</v>
      </c>
      <c r="G227" s="89" t="s">
        <v>465</v>
      </c>
      <c r="H227" s="89" t="s">
        <v>465</v>
      </c>
      <c r="I227" s="89" t="s">
        <v>465</v>
      </c>
      <c r="J227" s="89" t="s">
        <v>465</v>
      </c>
      <c r="K227" s="89" t="s">
        <v>466</v>
      </c>
      <c r="L227" s="89" t="s">
        <v>394</v>
      </c>
      <c r="M227" s="89" t="s">
        <v>395</v>
      </c>
      <c r="N227" s="89">
        <v>1</v>
      </c>
      <c r="O227" s="91">
        <v>32.85</v>
      </c>
      <c r="P227" s="89" t="s">
        <v>467</v>
      </c>
      <c r="Q227" s="89">
        <v>8</v>
      </c>
      <c r="R227" s="89" t="s">
        <v>636</v>
      </c>
      <c r="S227" s="89">
        <v>2</v>
      </c>
      <c r="T227" s="90">
        <v>0</v>
      </c>
      <c r="U227" s="90">
        <v>0</v>
      </c>
      <c r="V227" s="90">
        <v>0</v>
      </c>
      <c r="W227" s="90">
        <v>0</v>
      </c>
      <c r="X227" s="90">
        <v>0</v>
      </c>
      <c r="Y227" s="90">
        <v>0</v>
      </c>
      <c r="Z227" s="90">
        <v>0</v>
      </c>
      <c r="AA227" s="90">
        <v>0</v>
      </c>
      <c r="AB227" s="90">
        <v>0</v>
      </c>
      <c r="AC227" s="90"/>
      <c r="AD227" s="90"/>
      <c r="AE227" s="381" t="str">
        <f t="shared" si="4"/>
        <v>-</v>
      </c>
      <c r="AF227" s="105"/>
      <c r="AG227" s="381"/>
      <c r="AH227" s="381"/>
      <c r="AI227" s="381"/>
      <c r="AJ227" s="381"/>
      <c r="AK227" s="381"/>
      <c r="AL227" s="381"/>
      <c r="AM227" s="381"/>
    </row>
    <row r="228" spans="1:39" x14ac:dyDescent="0.35">
      <c r="A228" s="89" t="s">
        <v>619</v>
      </c>
      <c r="B228" s="89" t="s">
        <v>545</v>
      </c>
      <c r="C228" s="89" t="s">
        <v>462</v>
      </c>
      <c r="D228" s="89" t="s">
        <v>463</v>
      </c>
      <c r="E228" s="89" t="s">
        <v>475</v>
      </c>
      <c r="F228" s="89" t="s">
        <v>465</v>
      </c>
      <c r="G228" s="89" t="s">
        <v>465</v>
      </c>
      <c r="H228" s="89" t="s">
        <v>465</v>
      </c>
      <c r="I228" s="89" t="s">
        <v>465</v>
      </c>
      <c r="J228" s="89" t="s">
        <v>465</v>
      </c>
      <c r="K228" s="89" t="s">
        <v>476</v>
      </c>
      <c r="L228" s="89" t="s">
        <v>394</v>
      </c>
      <c r="M228" s="89" t="s">
        <v>395</v>
      </c>
      <c r="N228" s="89">
        <v>1</v>
      </c>
      <c r="O228" s="91">
        <v>121.97</v>
      </c>
      <c r="P228" s="89" t="s">
        <v>467</v>
      </c>
      <c r="Q228" s="89">
        <v>8</v>
      </c>
      <c r="R228" s="89" t="s">
        <v>636</v>
      </c>
      <c r="S228" s="89">
        <v>2</v>
      </c>
      <c r="T228" s="90">
        <v>0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90">
        <v>0</v>
      </c>
      <c r="AB228" s="90">
        <v>0</v>
      </c>
      <c r="AC228" s="90"/>
      <c r="AD228" s="90"/>
      <c r="AE228" s="381" t="str">
        <f t="shared" si="4"/>
        <v>-</v>
      </c>
      <c r="AF228" s="105"/>
      <c r="AG228" s="381"/>
      <c r="AH228" s="381"/>
      <c r="AI228" s="381"/>
      <c r="AJ228" s="381"/>
      <c r="AK228" s="381"/>
      <c r="AL228" s="381"/>
      <c r="AM228" s="381"/>
    </row>
    <row r="229" spans="1:39" x14ac:dyDescent="0.35">
      <c r="A229" s="89" t="s">
        <v>627</v>
      </c>
      <c r="B229" s="89" t="s">
        <v>391</v>
      </c>
      <c r="C229" s="89" t="s">
        <v>392</v>
      </c>
      <c r="D229" s="89" t="s">
        <v>393</v>
      </c>
      <c r="E229" s="89" t="s">
        <v>487</v>
      </c>
      <c r="F229" s="89" t="s">
        <v>465</v>
      </c>
      <c r="G229" s="89" t="s">
        <v>465</v>
      </c>
      <c r="H229" s="89" t="s">
        <v>465</v>
      </c>
      <c r="I229" s="89" t="s">
        <v>607</v>
      </c>
      <c r="J229" s="89" t="s">
        <v>501</v>
      </c>
      <c r="K229" s="89" t="s">
        <v>466</v>
      </c>
      <c r="L229" s="89" t="s">
        <v>587</v>
      </c>
      <c r="M229" s="89" t="s">
        <v>395</v>
      </c>
      <c r="N229" s="89">
        <v>22</v>
      </c>
      <c r="O229" s="91">
        <v>20.37</v>
      </c>
      <c r="P229" s="89" t="s">
        <v>588</v>
      </c>
      <c r="Q229" s="89">
        <v>8</v>
      </c>
      <c r="R229" s="89" t="s">
        <v>636</v>
      </c>
      <c r="S229" s="89">
        <v>6</v>
      </c>
      <c r="T229" s="90">
        <v>0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90">
        <v>0</v>
      </c>
      <c r="AB229" s="90">
        <v>0</v>
      </c>
      <c r="AC229" s="90">
        <v>72.239999999999995</v>
      </c>
      <c r="AD229" s="90">
        <v>108.84</v>
      </c>
      <c r="AE229" s="381">
        <f t="shared" si="4"/>
        <v>11.031406897078568</v>
      </c>
      <c r="AF229" s="105"/>
      <c r="AG229" s="381"/>
      <c r="AH229" s="381"/>
      <c r="AI229" s="381"/>
      <c r="AJ229" s="381"/>
      <c r="AK229" s="381"/>
      <c r="AL229" s="381"/>
      <c r="AM229" s="381"/>
    </row>
    <row r="230" spans="1:39" x14ac:dyDescent="0.35">
      <c r="A230" s="89" t="s">
        <v>626</v>
      </c>
      <c r="B230" s="89" t="s">
        <v>391</v>
      </c>
      <c r="C230" s="89" t="s">
        <v>392</v>
      </c>
      <c r="D230" s="89" t="s">
        <v>393</v>
      </c>
      <c r="E230" s="89" t="s">
        <v>487</v>
      </c>
      <c r="F230" s="89" t="s">
        <v>465</v>
      </c>
      <c r="G230" s="89" t="s">
        <v>465</v>
      </c>
      <c r="H230" s="89" t="s">
        <v>465</v>
      </c>
      <c r="I230" s="89" t="s">
        <v>607</v>
      </c>
      <c r="J230" s="89" t="s">
        <v>501</v>
      </c>
      <c r="K230" s="89" t="s">
        <v>466</v>
      </c>
      <c r="L230" s="89" t="s">
        <v>587</v>
      </c>
      <c r="M230" s="89" t="s">
        <v>395</v>
      </c>
      <c r="N230" s="89">
        <v>22</v>
      </c>
      <c r="O230" s="91">
        <v>8.0299999999999994</v>
      </c>
      <c r="P230" s="89" t="s">
        <v>588</v>
      </c>
      <c r="Q230" s="89">
        <v>8</v>
      </c>
      <c r="R230" s="89" t="s">
        <v>636</v>
      </c>
      <c r="S230" s="89">
        <v>6</v>
      </c>
      <c r="T230" s="90">
        <v>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90">
        <v>0</v>
      </c>
      <c r="AB230" s="90">
        <v>0</v>
      </c>
      <c r="AC230" s="90">
        <v>72.239999999999995</v>
      </c>
      <c r="AD230" s="90">
        <v>108.84</v>
      </c>
      <c r="AE230" s="381">
        <f t="shared" si="4"/>
        <v>11.031406897078568</v>
      </c>
      <c r="AF230" s="105"/>
      <c r="AG230" s="381"/>
      <c r="AH230" s="381"/>
      <c r="AI230" s="381"/>
      <c r="AJ230" s="381"/>
      <c r="AK230" s="381"/>
      <c r="AL230" s="381"/>
      <c r="AM230" s="381"/>
    </row>
    <row r="231" spans="1:39" x14ac:dyDescent="0.35">
      <c r="A231" s="89" t="s">
        <v>625</v>
      </c>
      <c r="B231" s="89" t="s">
        <v>391</v>
      </c>
      <c r="C231" s="89" t="s">
        <v>392</v>
      </c>
      <c r="D231" s="89" t="s">
        <v>393</v>
      </c>
      <c r="E231" s="89" t="s">
        <v>487</v>
      </c>
      <c r="F231" s="89" t="s">
        <v>465</v>
      </c>
      <c r="G231" s="89" t="s">
        <v>465</v>
      </c>
      <c r="H231" s="89" t="s">
        <v>465</v>
      </c>
      <c r="I231" s="89" t="s">
        <v>497</v>
      </c>
      <c r="J231" s="89" t="s">
        <v>508</v>
      </c>
      <c r="K231" s="89" t="s">
        <v>466</v>
      </c>
      <c r="L231" s="89" t="s">
        <v>587</v>
      </c>
      <c r="M231" s="89" t="s">
        <v>395</v>
      </c>
      <c r="N231" s="89">
        <v>21</v>
      </c>
      <c r="O231" s="91">
        <v>23.16</v>
      </c>
      <c r="P231" s="89" t="s">
        <v>588</v>
      </c>
      <c r="Q231" s="89">
        <v>8</v>
      </c>
      <c r="R231" s="89" t="s">
        <v>636</v>
      </c>
      <c r="S231" s="89">
        <v>6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90">
        <v>0</v>
      </c>
      <c r="AB231" s="90">
        <v>0</v>
      </c>
      <c r="AC231" s="90">
        <v>75.94</v>
      </c>
      <c r="AD231" s="90">
        <v>111.33</v>
      </c>
      <c r="AE231" s="381">
        <f t="shared" si="4"/>
        <v>11.183184598026134</v>
      </c>
      <c r="AF231" s="105"/>
      <c r="AG231" s="381"/>
      <c r="AH231" s="381"/>
      <c r="AI231" s="381"/>
      <c r="AJ231" s="381"/>
      <c r="AK231" s="381"/>
      <c r="AL231" s="381"/>
      <c r="AM231" s="381"/>
    </row>
    <row r="232" spans="1:39" x14ac:dyDescent="0.35">
      <c r="A232" s="89" t="s">
        <v>624</v>
      </c>
      <c r="B232" s="89" t="s">
        <v>391</v>
      </c>
      <c r="C232" s="89" t="s">
        <v>392</v>
      </c>
      <c r="D232" s="89" t="s">
        <v>393</v>
      </c>
      <c r="E232" s="89" t="s">
        <v>487</v>
      </c>
      <c r="F232" s="89" t="s">
        <v>465</v>
      </c>
      <c r="G232" s="89" t="s">
        <v>465</v>
      </c>
      <c r="H232" s="89" t="s">
        <v>465</v>
      </c>
      <c r="I232" s="89" t="s">
        <v>497</v>
      </c>
      <c r="J232" s="89" t="s">
        <v>508</v>
      </c>
      <c r="K232" s="89" t="s">
        <v>466</v>
      </c>
      <c r="L232" s="89" t="s">
        <v>587</v>
      </c>
      <c r="M232" s="89" t="s">
        <v>395</v>
      </c>
      <c r="N232" s="89">
        <v>21</v>
      </c>
      <c r="O232" s="91">
        <v>7.27</v>
      </c>
      <c r="P232" s="89" t="s">
        <v>588</v>
      </c>
      <c r="Q232" s="89">
        <v>8</v>
      </c>
      <c r="R232" s="89" t="s">
        <v>636</v>
      </c>
      <c r="S232" s="89">
        <v>6</v>
      </c>
      <c r="T232" s="90">
        <v>0</v>
      </c>
      <c r="U232" s="90">
        <v>0</v>
      </c>
      <c r="V232" s="90">
        <v>0</v>
      </c>
      <c r="W232" s="90">
        <v>0</v>
      </c>
      <c r="X232" s="90">
        <v>0</v>
      </c>
      <c r="Y232" s="90">
        <v>0</v>
      </c>
      <c r="Z232" s="90">
        <v>0</v>
      </c>
      <c r="AA232" s="90">
        <v>0</v>
      </c>
      <c r="AB232" s="90">
        <v>0</v>
      </c>
      <c r="AC232" s="90">
        <v>75.94</v>
      </c>
      <c r="AD232" s="90">
        <v>111.33</v>
      </c>
      <c r="AE232" s="381">
        <f t="shared" si="4"/>
        <v>11.183184598026134</v>
      </c>
      <c r="AF232" s="105"/>
      <c r="AG232" s="381"/>
      <c r="AH232" s="381"/>
      <c r="AI232" s="381"/>
      <c r="AJ232" s="381"/>
      <c r="AK232" s="381"/>
      <c r="AL232" s="381"/>
      <c r="AM232" s="381"/>
    </row>
    <row r="233" spans="1:39" x14ac:dyDescent="0.35">
      <c r="A233" s="89" t="s">
        <v>623</v>
      </c>
      <c r="B233" s="89" t="s">
        <v>391</v>
      </c>
      <c r="C233" s="89" t="s">
        <v>392</v>
      </c>
      <c r="D233" s="89" t="s">
        <v>393</v>
      </c>
      <c r="E233" s="89" t="s">
        <v>487</v>
      </c>
      <c r="F233" s="89" t="s">
        <v>465</v>
      </c>
      <c r="G233" s="89" t="s">
        <v>465</v>
      </c>
      <c r="H233" s="89" t="s">
        <v>465</v>
      </c>
      <c r="I233" s="89" t="s">
        <v>497</v>
      </c>
      <c r="J233" s="89" t="s">
        <v>508</v>
      </c>
      <c r="K233" s="89" t="s">
        <v>466</v>
      </c>
      <c r="L233" s="89" t="s">
        <v>587</v>
      </c>
      <c r="M233" s="89" t="s">
        <v>395</v>
      </c>
      <c r="N233" s="89">
        <v>21</v>
      </c>
      <c r="O233" s="91">
        <v>4.42</v>
      </c>
      <c r="P233" s="89" t="s">
        <v>588</v>
      </c>
      <c r="Q233" s="89">
        <v>8</v>
      </c>
      <c r="R233" s="89" t="s">
        <v>636</v>
      </c>
      <c r="S233" s="89">
        <v>6</v>
      </c>
      <c r="T233" s="90">
        <v>0</v>
      </c>
      <c r="U233" s="90">
        <v>0</v>
      </c>
      <c r="V233" s="90">
        <v>0</v>
      </c>
      <c r="W233" s="90">
        <v>0</v>
      </c>
      <c r="X233" s="90">
        <v>0</v>
      </c>
      <c r="Y233" s="90">
        <v>0</v>
      </c>
      <c r="Z233" s="90">
        <v>0</v>
      </c>
      <c r="AA233" s="90">
        <v>0</v>
      </c>
      <c r="AB233" s="90">
        <v>0</v>
      </c>
      <c r="AC233" s="90">
        <v>75.94</v>
      </c>
      <c r="AD233" s="90">
        <v>111.33</v>
      </c>
      <c r="AE233" s="381">
        <f t="shared" si="4"/>
        <v>11.183184598026134</v>
      </c>
      <c r="AF233" s="105"/>
      <c r="AG233" s="381"/>
      <c r="AH233" s="381"/>
      <c r="AI233" s="381"/>
      <c r="AJ233" s="381"/>
      <c r="AK233" s="381"/>
      <c r="AL233" s="381"/>
      <c r="AM233" s="381"/>
    </row>
    <row r="234" spans="1:39" x14ac:dyDescent="0.35">
      <c r="A234" s="89" t="s">
        <v>622</v>
      </c>
      <c r="B234" s="89" t="s">
        <v>391</v>
      </c>
      <c r="C234" s="89" t="s">
        <v>392</v>
      </c>
      <c r="D234" s="89" t="s">
        <v>393</v>
      </c>
      <c r="E234" s="89" t="s">
        <v>487</v>
      </c>
      <c r="F234" s="89" t="s">
        <v>465</v>
      </c>
      <c r="G234" s="89" t="s">
        <v>465</v>
      </c>
      <c r="H234" s="89" t="s">
        <v>465</v>
      </c>
      <c r="I234" s="89" t="s">
        <v>497</v>
      </c>
      <c r="J234" s="89" t="s">
        <v>508</v>
      </c>
      <c r="K234" s="89" t="s">
        <v>466</v>
      </c>
      <c r="L234" s="89" t="s">
        <v>587</v>
      </c>
      <c r="M234" s="89" t="s">
        <v>395</v>
      </c>
      <c r="N234" s="89">
        <v>21</v>
      </c>
      <c r="O234" s="91">
        <v>20.9</v>
      </c>
      <c r="P234" s="89" t="s">
        <v>588</v>
      </c>
      <c r="Q234" s="89">
        <v>8</v>
      </c>
      <c r="R234" s="89" t="s">
        <v>636</v>
      </c>
      <c r="S234" s="89">
        <v>6</v>
      </c>
      <c r="T234" s="90">
        <v>0</v>
      </c>
      <c r="U234" s="90">
        <v>0</v>
      </c>
      <c r="V234" s="90">
        <v>0</v>
      </c>
      <c r="W234" s="90">
        <v>0</v>
      </c>
      <c r="X234" s="90">
        <v>0</v>
      </c>
      <c r="Y234" s="90">
        <v>0</v>
      </c>
      <c r="Z234" s="90">
        <v>0</v>
      </c>
      <c r="AA234" s="90">
        <v>0</v>
      </c>
      <c r="AB234" s="90">
        <v>0</v>
      </c>
      <c r="AC234" s="90">
        <v>75.94</v>
      </c>
      <c r="AD234" s="90">
        <v>111.33</v>
      </c>
      <c r="AE234" s="381">
        <f t="shared" si="4"/>
        <v>11.183184598026134</v>
      </c>
      <c r="AF234" s="105"/>
      <c r="AG234" s="381"/>
      <c r="AH234" s="381"/>
      <c r="AI234" s="381"/>
      <c r="AJ234" s="381"/>
      <c r="AK234" s="381"/>
      <c r="AL234" s="381"/>
      <c r="AM234" s="381"/>
    </row>
    <row r="235" spans="1:39" x14ac:dyDescent="0.35">
      <c r="A235" s="89" t="s">
        <v>638</v>
      </c>
      <c r="B235" s="89" t="s">
        <v>391</v>
      </c>
      <c r="C235" s="89" t="s">
        <v>392</v>
      </c>
      <c r="D235" s="89" t="s">
        <v>393</v>
      </c>
      <c r="E235" s="89" t="s">
        <v>639</v>
      </c>
      <c r="F235" s="89" t="s">
        <v>465</v>
      </c>
      <c r="G235" s="89" t="s">
        <v>465</v>
      </c>
      <c r="H235" s="89" t="s">
        <v>465</v>
      </c>
      <c r="I235" s="89" t="s">
        <v>465</v>
      </c>
      <c r="J235" s="89" t="s">
        <v>465</v>
      </c>
      <c r="K235" s="89" t="s">
        <v>466</v>
      </c>
      <c r="L235" s="89" t="s">
        <v>394</v>
      </c>
      <c r="M235" s="89" t="s">
        <v>395</v>
      </c>
      <c r="N235" s="89">
        <v>14</v>
      </c>
      <c r="O235" s="91">
        <v>32.64</v>
      </c>
      <c r="P235" s="89" t="s">
        <v>396</v>
      </c>
      <c r="Q235" s="89">
        <v>8</v>
      </c>
      <c r="R235" s="89" t="s">
        <v>636</v>
      </c>
      <c r="S235" s="89">
        <v>7</v>
      </c>
      <c r="T235" s="90">
        <v>0</v>
      </c>
      <c r="U235" s="90">
        <v>38.9</v>
      </c>
      <c r="V235" s="90">
        <v>16.32</v>
      </c>
      <c r="W235" s="90">
        <v>0</v>
      </c>
      <c r="X235" s="90">
        <v>0</v>
      </c>
      <c r="Y235" s="90">
        <v>55.22</v>
      </c>
      <c r="Z235" s="90">
        <v>0</v>
      </c>
      <c r="AA235" s="90">
        <v>0</v>
      </c>
      <c r="AB235" s="90">
        <v>55.22</v>
      </c>
      <c r="AC235" s="90">
        <v>141.77000000000001</v>
      </c>
      <c r="AD235" s="90">
        <v>423.28</v>
      </c>
      <c r="AE235" s="381">
        <f t="shared" si="4"/>
        <v>7.836363936463199</v>
      </c>
      <c r="AF235" s="105"/>
      <c r="AG235" s="381"/>
      <c r="AH235" s="381"/>
      <c r="AI235" s="381"/>
      <c r="AJ235" s="381"/>
      <c r="AK235" s="381"/>
      <c r="AL235" s="381"/>
      <c r="AM235" s="381"/>
    </row>
    <row r="236" spans="1:39" x14ac:dyDescent="0.35">
      <c r="A236" s="89" t="s">
        <v>640</v>
      </c>
      <c r="B236" s="89" t="s">
        <v>391</v>
      </c>
      <c r="C236" s="89" t="s">
        <v>392</v>
      </c>
      <c r="D236" s="89" t="s">
        <v>393</v>
      </c>
      <c r="E236" s="89" t="s">
        <v>524</v>
      </c>
      <c r="F236" s="89" t="s">
        <v>465</v>
      </c>
      <c r="G236" s="89" t="s">
        <v>465</v>
      </c>
      <c r="H236" s="89" t="s">
        <v>465</v>
      </c>
      <c r="I236" s="89" t="s">
        <v>465</v>
      </c>
      <c r="J236" s="89" t="s">
        <v>465</v>
      </c>
      <c r="K236" s="89" t="s">
        <v>466</v>
      </c>
      <c r="L236" s="89" t="s">
        <v>394</v>
      </c>
      <c r="M236" s="89" t="s">
        <v>395</v>
      </c>
      <c r="N236" s="89">
        <v>14</v>
      </c>
      <c r="O236" s="91">
        <v>95.6</v>
      </c>
      <c r="P236" s="89" t="s">
        <v>396</v>
      </c>
      <c r="Q236" s="89">
        <v>8</v>
      </c>
      <c r="R236" s="89" t="s">
        <v>636</v>
      </c>
      <c r="S236" s="89">
        <v>7</v>
      </c>
      <c r="T236" s="90">
        <v>0</v>
      </c>
      <c r="U236" s="90">
        <v>37.56</v>
      </c>
      <c r="V236" s="90">
        <v>19.29</v>
      </c>
      <c r="W236" s="90">
        <v>0</v>
      </c>
      <c r="X236" s="90">
        <v>0</v>
      </c>
      <c r="Y236" s="90">
        <v>56.85</v>
      </c>
      <c r="Z236" s="90">
        <v>0</v>
      </c>
      <c r="AA236" s="90">
        <v>0</v>
      </c>
      <c r="AB236" s="90">
        <v>56.85</v>
      </c>
      <c r="AC236" s="90">
        <v>146.13999999999999</v>
      </c>
      <c r="AD236" s="90">
        <v>416.43</v>
      </c>
      <c r="AE236" s="381">
        <f t="shared" si="4"/>
        <v>8.0213940017532472</v>
      </c>
      <c r="AF236" s="105"/>
      <c r="AG236" s="381"/>
      <c r="AH236" s="381"/>
      <c r="AI236" s="381"/>
      <c r="AJ236" s="381"/>
      <c r="AK236" s="381"/>
      <c r="AL236" s="381"/>
      <c r="AM236" s="381"/>
    </row>
    <row r="237" spans="1:39" x14ac:dyDescent="0.35">
      <c r="A237" s="89" t="s">
        <v>641</v>
      </c>
      <c r="B237" s="89" t="s">
        <v>391</v>
      </c>
      <c r="C237" s="89" t="s">
        <v>392</v>
      </c>
      <c r="D237" s="89" t="s">
        <v>393</v>
      </c>
      <c r="E237" s="89" t="s">
        <v>524</v>
      </c>
      <c r="F237" s="89" t="s">
        <v>465</v>
      </c>
      <c r="G237" s="89" t="s">
        <v>465</v>
      </c>
      <c r="H237" s="89" t="s">
        <v>465</v>
      </c>
      <c r="I237" s="89" t="s">
        <v>465</v>
      </c>
      <c r="J237" s="89" t="s">
        <v>465</v>
      </c>
      <c r="K237" s="89" t="s">
        <v>466</v>
      </c>
      <c r="L237" s="89" t="s">
        <v>394</v>
      </c>
      <c r="M237" s="89" t="s">
        <v>395</v>
      </c>
      <c r="N237" s="89">
        <v>14</v>
      </c>
      <c r="O237" s="91">
        <v>31.55</v>
      </c>
      <c r="P237" s="89" t="s">
        <v>396</v>
      </c>
      <c r="Q237" s="89">
        <v>8</v>
      </c>
      <c r="R237" s="89" t="s">
        <v>636</v>
      </c>
      <c r="S237" s="89">
        <v>7</v>
      </c>
      <c r="T237" s="90">
        <v>0</v>
      </c>
      <c r="U237" s="90">
        <v>37.56</v>
      </c>
      <c r="V237" s="90">
        <v>19.29</v>
      </c>
      <c r="W237" s="90">
        <v>0</v>
      </c>
      <c r="X237" s="90">
        <v>0</v>
      </c>
      <c r="Y237" s="90">
        <v>56.85</v>
      </c>
      <c r="Z237" s="90">
        <v>0</v>
      </c>
      <c r="AA237" s="90">
        <v>0</v>
      </c>
      <c r="AB237" s="90">
        <v>56.85</v>
      </c>
      <c r="AC237" s="90">
        <v>146.13999999999999</v>
      </c>
      <c r="AD237" s="90">
        <v>416.43</v>
      </c>
      <c r="AE237" s="381">
        <f t="shared" si="4"/>
        <v>8.0213940017532472</v>
      </c>
      <c r="AF237" s="105"/>
      <c r="AG237" s="381"/>
      <c r="AH237" s="381"/>
      <c r="AI237" s="381"/>
      <c r="AJ237" s="381"/>
      <c r="AK237" s="381"/>
      <c r="AL237" s="381"/>
      <c r="AM237" s="381"/>
    </row>
    <row r="238" spans="1:39" x14ac:dyDescent="0.35">
      <c r="A238" s="89" t="s">
        <v>642</v>
      </c>
      <c r="B238" s="89" t="s">
        <v>391</v>
      </c>
      <c r="C238" s="89" t="s">
        <v>392</v>
      </c>
      <c r="D238" s="89" t="s">
        <v>393</v>
      </c>
      <c r="E238" s="89" t="s">
        <v>639</v>
      </c>
      <c r="F238" s="89" t="s">
        <v>465</v>
      </c>
      <c r="G238" s="89" t="s">
        <v>465</v>
      </c>
      <c r="H238" s="89" t="s">
        <v>465</v>
      </c>
      <c r="I238" s="89" t="s">
        <v>465</v>
      </c>
      <c r="J238" s="89" t="s">
        <v>465</v>
      </c>
      <c r="K238" s="89" t="s">
        <v>466</v>
      </c>
      <c r="L238" s="89" t="s">
        <v>394</v>
      </c>
      <c r="M238" s="89" t="s">
        <v>395</v>
      </c>
      <c r="N238" s="89">
        <v>14</v>
      </c>
      <c r="O238" s="91">
        <v>3.98</v>
      </c>
      <c r="P238" s="89" t="s">
        <v>396</v>
      </c>
      <c r="Q238" s="89">
        <v>8</v>
      </c>
      <c r="R238" s="89" t="s">
        <v>636</v>
      </c>
      <c r="S238" s="89">
        <v>7</v>
      </c>
      <c r="T238" s="90">
        <v>0</v>
      </c>
      <c r="U238" s="90">
        <v>38.9</v>
      </c>
      <c r="V238" s="90">
        <v>16.32</v>
      </c>
      <c r="W238" s="90">
        <v>0</v>
      </c>
      <c r="X238" s="90">
        <v>0</v>
      </c>
      <c r="Y238" s="90">
        <v>55.22</v>
      </c>
      <c r="Z238" s="90">
        <v>0</v>
      </c>
      <c r="AA238" s="90">
        <v>0</v>
      </c>
      <c r="AB238" s="90">
        <v>55.22</v>
      </c>
      <c r="AC238" s="90">
        <v>141.77000000000001</v>
      </c>
      <c r="AD238" s="90">
        <v>423.28</v>
      </c>
      <c r="AE238" s="381">
        <f t="shared" si="4"/>
        <v>7.836363936463199</v>
      </c>
      <c r="AF238" s="105"/>
      <c r="AG238" s="381"/>
      <c r="AH238" s="381"/>
      <c r="AI238" s="381"/>
      <c r="AJ238" s="381"/>
      <c r="AK238" s="381"/>
      <c r="AL238" s="381"/>
      <c r="AM238" s="381"/>
    </row>
    <row r="239" spans="1:39" x14ac:dyDescent="0.35">
      <c r="A239" s="89" t="s">
        <v>643</v>
      </c>
      <c r="B239" s="89" t="s">
        <v>391</v>
      </c>
      <c r="C239" s="89" t="s">
        <v>392</v>
      </c>
      <c r="D239" s="89" t="s">
        <v>393</v>
      </c>
      <c r="E239" s="89" t="s">
        <v>500</v>
      </c>
      <c r="F239" s="89" t="s">
        <v>465</v>
      </c>
      <c r="G239" s="89" t="s">
        <v>465</v>
      </c>
      <c r="H239" s="89" t="s">
        <v>465</v>
      </c>
      <c r="I239" s="89" t="s">
        <v>465</v>
      </c>
      <c r="J239" s="89" t="s">
        <v>465</v>
      </c>
      <c r="K239" s="89" t="s">
        <v>466</v>
      </c>
      <c r="L239" s="89" t="s">
        <v>394</v>
      </c>
      <c r="M239" s="89" t="s">
        <v>395</v>
      </c>
      <c r="N239" s="89">
        <v>14</v>
      </c>
      <c r="O239" s="91">
        <v>31.68</v>
      </c>
      <c r="P239" s="89" t="s">
        <v>396</v>
      </c>
      <c r="Q239" s="89">
        <v>8</v>
      </c>
      <c r="R239" s="89" t="s">
        <v>636</v>
      </c>
      <c r="S239" s="89">
        <v>7</v>
      </c>
      <c r="T239" s="90">
        <v>0</v>
      </c>
      <c r="U239" s="90">
        <v>37.409999999999997</v>
      </c>
      <c r="V239" s="90">
        <v>19.43</v>
      </c>
      <c r="W239" s="90">
        <v>0</v>
      </c>
      <c r="X239" s="90">
        <v>0</v>
      </c>
      <c r="Y239" s="90">
        <v>56.84</v>
      </c>
      <c r="Z239" s="90">
        <v>0</v>
      </c>
      <c r="AA239" s="90">
        <v>0</v>
      </c>
      <c r="AB239" s="90">
        <v>56.84</v>
      </c>
      <c r="AC239" s="90">
        <v>146.63</v>
      </c>
      <c r="AD239" s="90">
        <v>415.62</v>
      </c>
      <c r="AE239" s="381">
        <f t="shared" si="4"/>
        <v>8.0426561235899836</v>
      </c>
      <c r="AF239" s="105"/>
      <c r="AG239" s="381"/>
      <c r="AH239" s="381"/>
      <c r="AI239" s="381"/>
      <c r="AJ239" s="381"/>
      <c r="AK239" s="381"/>
      <c r="AL239" s="381"/>
      <c r="AM239" s="381"/>
    </row>
    <row r="240" spans="1:39" x14ac:dyDescent="0.35">
      <c r="A240" s="89" t="s">
        <v>644</v>
      </c>
      <c r="B240" s="89" t="s">
        <v>391</v>
      </c>
      <c r="C240" s="89" t="s">
        <v>392</v>
      </c>
      <c r="D240" s="89" t="s">
        <v>393</v>
      </c>
      <c r="E240" s="89" t="s">
        <v>524</v>
      </c>
      <c r="F240" s="89" t="s">
        <v>465</v>
      </c>
      <c r="G240" s="89" t="s">
        <v>465</v>
      </c>
      <c r="H240" s="89" t="s">
        <v>465</v>
      </c>
      <c r="I240" s="89" t="s">
        <v>465</v>
      </c>
      <c r="J240" s="89" t="s">
        <v>465</v>
      </c>
      <c r="K240" s="89" t="s">
        <v>466</v>
      </c>
      <c r="L240" s="89" t="s">
        <v>394</v>
      </c>
      <c r="M240" s="89" t="s">
        <v>395</v>
      </c>
      <c r="N240" s="89">
        <v>14</v>
      </c>
      <c r="O240" s="91">
        <v>42.96</v>
      </c>
      <c r="P240" s="89" t="s">
        <v>396</v>
      </c>
      <c r="Q240" s="89">
        <v>8</v>
      </c>
      <c r="R240" s="89" t="s">
        <v>636</v>
      </c>
      <c r="S240" s="89">
        <v>7</v>
      </c>
      <c r="T240" s="90">
        <v>0</v>
      </c>
      <c r="U240" s="90">
        <v>37.56</v>
      </c>
      <c r="V240" s="90">
        <v>19.29</v>
      </c>
      <c r="W240" s="90">
        <v>0</v>
      </c>
      <c r="X240" s="90">
        <v>0</v>
      </c>
      <c r="Y240" s="90">
        <v>56.85</v>
      </c>
      <c r="Z240" s="90">
        <v>0</v>
      </c>
      <c r="AA240" s="90">
        <v>0</v>
      </c>
      <c r="AB240" s="90">
        <v>56.85</v>
      </c>
      <c r="AC240" s="90">
        <v>146.13999999999999</v>
      </c>
      <c r="AD240" s="90">
        <v>416.43</v>
      </c>
      <c r="AE240" s="381">
        <f t="shared" si="4"/>
        <v>8.0213940017532472</v>
      </c>
      <c r="AF240" s="105"/>
      <c r="AG240" s="381"/>
      <c r="AH240" s="381"/>
      <c r="AI240" s="381"/>
      <c r="AJ240" s="381"/>
      <c r="AK240" s="381"/>
      <c r="AL240" s="381"/>
      <c r="AM240" s="381"/>
    </row>
    <row r="241" spans="1:39" x14ac:dyDescent="0.35">
      <c r="A241" s="89" t="s">
        <v>645</v>
      </c>
      <c r="B241" s="89" t="s">
        <v>391</v>
      </c>
      <c r="C241" s="89" t="s">
        <v>392</v>
      </c>
      <c r="D241" s="89" t="s">
        <v>393</v>
      </c>
      <c r="E241" s="89" t="s">
        <v>639</v>
      </c>
      <c r="F241" s="89" t="s">
        <v>465</v>
      </c>
      <c r="G241" s="89" t="s">
        <v>465</v>
      </c>
      <c r="H241" s="89" t="s">
        <v>465</v>
      </c>
      <c r="I241" s="89" t="s">
        <v>465</v>
      </c>
      <c r="J241" s="89" t="s">
        <v>465</v>
      </c>
      <c r="K241" s="89" t="s">
        <v>466</v>
      </c>
      <c r="L241" s="89" t="s">
        <v>394</v>
      </c>
      <c r="M241" s="89" t="s">
        <v>395</v>
      </c>
      <c r="N241" s="89">
        <v>14</v>
      </c>
      <c r="O241" s="91">
        <v>18.059999999999999</v>
      </c>
      <c r="P241" s="89" t="s">
        <v>396</v>
      </c>
      <c r="Q241" s="89">
        <v>8</v>
      </c>
      <c r="R241" s="89" t="s">
        <v>636</v>
      </c>
      <c r="S241" s="89">
        <v>7</v>
      </c>
      <c r="T241" s="90">
        <v>0</v>
      </c>
      <c r="U241" s="90">
        <v>37.880000000000003</v>
      </c>
      <c r="V241" s="90">
        <v>15.3</v>
      </c>
      <c r="W241" s="90">
        <v>0</v>
      </c>
      <c r="X241" s="90">
        <v>0</v>
      </c>
      <c r="Y241" s="90">
        <v>53.18</v>
      </c>
      <c r="Z241" s="90">
        <v>0</v>
      </c>
      <c r="AA241" s="90">
        <v>0</v>
      </c>
      <c r="AB241" s="90">
        <v>53.18</v>
      </c>
      <c r="AC241" s="90">
        <v>138.62</v>
      </c>
      <c r="AD241" s="90">
        <v>423.28</v>
      </c>
      <c r="AE241" s="381">
        <f t="shared" si="4"/>
        <v>7.7488164714895236</v>
      </c>
      <c r="AF241" s="105"/>
      <c r="AG241" s="381"/>
      <c r="AH241" s="381"/>
      <c r="AI241" s="381"/>
      <c r="AJ241" s="381"/>
      <c r="AK241" s="381"/>
      <c r="AL241" s="381"/>
      <c r="AM241" s="381"/>
    </row>
    <row r="242" spans="1:39" x14ac:dyDescent="0.35">
      <c r="A242" s="89" t="s">
        <v>646</v>
      </c>
      <c r="B242" s="89" t="s">
        <v>391</v>
      </c>
      <c r="C242" s="89" t="s">
        <v>392</v>
      </c>
      <c r="D242" s="89" t="s">
        <v>393</v>
      </c>
      <c r="E242" s="89" t="s">
        <v>552</v>
      </c>
      <c r="F242" s="89" t="s">
        <v>465</v>
      </c>
      <c r="G242" s="89" t="s">
        <v>465</v>
      </c>
      <c r="H242" s="89" t="s">
        <v>465</v>
      </c>
      <c r="I242" s="89" t="s">
        <v>465</v>
      </c>
      <c r="J242" s="89" t="s">
        <v>465</v>
      </c>
      <c r="K242" s="89" t="s">
        <v>466</v>
      </c>
      <c r="L242" s="89" t="s">
        <v>394</v>
      </c>
      <c r="M242" s="89" t="s">
        <v>395</v>
      </c>
      <c r="N242" s="89">
        <v>14</v>
      </c>
      <c r="O242" s="91">
        <v>2.4500000000000002</v>
      </c>
      <c r="P242" s="89" t="s">
        <v>396</v>
      </c>
      <c r="Q242" s="89">
        <v>8</v>
      </c>
      <c r="R242" s="89" t="s">
        <v>636</v>
      </c>
      <c r="S242" s="89">
        <v>7</v>
      </c>
      <c r="T242" s="90">
        <v>0</v>
      </c>
      <c r="U242" s="90">
        <v>36.86</v>
      </c>
      <c r="V242" s="90">
        <v>15.26</v>
      </c>
      <c r="W242" s="90">
        <v>0</v>
      </c>
      <c r="X242" s="90">
        <v>0</v>
      </c>
      <c r="Y242" s="90">
        <v>52.11</v>
      </c>
      <c r="Z242" s="90">
        <v>0</v>
      </c>
      <c r="AA242" s="90">
        <v>0</v>
      </c>
      <c r="AB242" s="90">
        <v>52.11</v>
      </c>
      <c r="AC242" s="90">
        <v>140.63</v>
      </c>
      <c r="AD242" s="90">
        <v>420.21</v>
      </c>
      <c r="AE242" s="381">
        <f t="shared" si="4"/>
        <v>7.8332520057369246</v>
      </c>
      <c r="AF242" s="105"/>
      <c r="AG242" s="381"/>
      <c r="AH242" s="381"/>
      <c r="AI242" s="381"/>
      <c r="AJ242" s="381"/>
      <c r="AK242" s="381"/>
      <c r="AL242" s="381"/>
      <c r="AM242" s="381"/>
    </row>
    <row r="243" spans="1:39" x14ac:dyDescent="0.35">
      <c r="A243" s="89" t="s">
        <v>647</v>
      </c>
      <c r="B243" s="89" t="s">
        <v>391</v>
      </c>
      <c r="C243" s="89" t="s">
        <v>392</v>
      </c>
      <c r="D243" s="89" t="s">
        <v>393</v>
      </c>
      <c r="E243" s="89" t="s">
        <v>539</v>
      </c>
      <c r="F243" s="89" t="s">
        <v>465</v>
      </c>
      <c r="G243" s="89" t="s">
        <v>465</v>
      </c>
      <c r="H243" s="89" t="s">
        <v>465</v>
      </c>
      <c r="I243" s="89" t="s">
        <v>465</v>
      </c>
      <c r="J243" s="89" t="s">
        <v>465</v>
      </c>
      <c r="K243" s="89" t="s">
        <v>466</v>
      </c>
      <c r="L243" s="89" t="s">
        <v>394</v>
      </c>
      <c r="M243" s="89" t="s">
        <v>395</v>
      </c>
      <c r="N243" s="89">
        <v>14</v>
      </c>
      <c r="O243" s="91">
        <v>61.36</v>
      </c>
      <c r="P243" s="89" t="s">
        <v>396</v>
      </c>
      <c r="Q243" s="89">
        <v>8</v>
      </c>
      <c r="R243" s="89" t="s">
        <v>636</v>
      </c>
      <c r="S243" s="89">
        <v>7</v>
      </c>
      <c r="T243" s="90">
        <v>0</v>
      </c>
      <c r="U243" s="90">
        <v>36.82</v>
      </c>
      <c r="V243" s="90">
        <v>15.76</v>
      </c>
      <c r="W243" s="90">
        <v>0</v>
      </c>
      <c r="X243" s="90">
        <v>0</v>
      </c>
      <c r="Y243" s="90">
        <v>52.58</v>
      </c>
      <c r="Z243" s="90">
        <v>0</v>
      </c>
      <c r="AA243" s="90">
        <v>0</v>
      </c>
      <c r="AB243" s="90">
        <v>52.58</v>
      </c>
      <c r="AC243" s="90">
        <v>135.66</v>
      </c>
      <c r="AD243" s="90">
        <v>427.82</v>
      </c>
      <c r="AE243" s="381">
        <f t="shared" si="4"/>
        <v>7.6248563576294215</v>
      </c>
      <c r="AF243" s="105"/>
      <c r="AG243" s="381"/>
      <c r="AH243" s="381"/>
      <c r="AI243" s="381"/>
      <c r="AJ243" s="381"/>
      <c r="AK243" s="381"/>
      <c r="AL243" s="381"/>
      <c r="AM243" s="381"/>
    </row>
    <row r="244" spans="1:39" x14ac:dyDescent="0.35">
      <c r="A244" s="89" t="s">
        <v>648</v>
      </c>
      <c r="B244" s="89" t="s">
        <v>391</v>
      </c>
      <c r="C244" s="89" t="s">
        <v>392</v>
      </c>
      <c r="D244" s="89" t="s">
        <v>393</v>
      </c>
      <c r="E244" s="89" t="s">
        <v>475</v>
      </c>
      <c r="F244" s="89" t="s">
        <v>465</v>
      </c>
      <c r="G244" s="89" t="s">
        <v>465</v>
      </c>
      <c r="H244" s="89" t="s">
        <v>465</v>
      </c>
      <c r="I244" s="89" t="s">
        <v>465</v>
      </c>
      <c r="J244" s="89" t="s">
        <v>465</v>
      </c>
      <c r="K244" s="89" t="s">
        <v>466</v>
      </c>
      <c r="L244" s="89" t="s">
        <v>394</v>
      </c>
      <c r="M244" s="89" t="s">
        <v>395</v>
      </c>
      <c r="N244" s="89">
        <v>14</v>
      </c>
      <c r="O244" s="91">
        <v>19.07</v>
      </c>
      <c r="P244" s="89" t="s">
        <v>396</v>
      </c>
      <c r="Q244" s="89">
        <v>8</v>
      </c>
      <c r="R244" s="89" t="s">
        <v>636</v>
      </c>
      <c r="S244" s="89">
        <v>7</v>
      </c>
      <c r="T244" s="90">
        <v>0</v>
      </c>
      <c r="U244" s="90">
        <v>36.67</v>
      </c>
      <c r="V244" s="90">
        <v>18.98</v>
      </c>
      <c r="W244" s="90">
        <v>0</v>
      </c>
      <c r="X244" s="90">
        <v>0</v>
      </c>
      <c r="Y244" s="90">
        <v>55.65</v>
      </c>
      <c r="Z244" s="90">
        <v>0</v>
      </c>
      <c r="AA244" s="90">
        <v>0</v>
      </c>
      <c r="AB244" s="90">
        <v>55.65</v>
      </c>
      <c r="AC244" s="90">
        <v>145.47</v>
      </c>
      <c r="AD244" s="90">
        <v>413.21</v>
      </c>
      <c r="AE244" s="381">
        <f t="shared" si="4"/>
        <v>8.0341069670097607</v>
      </c>
      <c r="AF244" s="105"/>
      <c r="AG244" s="381"/>
      <c r="AH244" s="381"/>
      <c r="AI244" s="381"/>
      <c r="AJ244" s="381"/>
      <c r="AK244" s="381"/>
      <c r="AL244" s="381"/>
      <c r="AM244" s="381"/>
    </row>
    <row r="245" spans="1:39" x14ac:dyDescent="0.35">
      <c r="A245" s="89" t="s">
        <v>649</v>
      </c>
      <c r="B245" s="89" t="s">
        <v>391</v>
      </c>
      <c r="C245" s="89" t="s">
        <v>392</v>
      </c>
      <c r="D245" s="89" t="s">
        <v>393</v>
      </c>
      <c r="E245" s="89" t="s">
        <v>475</v>
      </c>
      <c r="F245" s="89" t="s">
        <v>465</v>
      </c>
      <c r="G245" s="89" t="s">
        <v>465</v>
      </c>
      <c r="H245" s="89" t="s">
        <v>465</v>
      </c>
      <c r="I245" s="89" t="s">
        <v>465</v>
      </c>
      <c r="J245" s="89" t="s">
        <v>465</v>
      </c>
      <c r="K245" s="89" t="s">
        <v>466</v>
      </c>
      <c r="L245" s="89" t="s">
        <v>394</v>
      </c>
      <c r="M245" s="89" t="s">
        <v>395</v>
      </c>
      <c r="N245" s="89">
        <v>14</v>
      </c>
      <c r="O245" s="91">
        <v>20.010000000000002</v>
      </c>
      <c r="P245" s="89" t="s">
        <v>396</v>
      </c>
      <c r="Q245" s="89">
        <v>8</v>
      </c>
      <c r="R245" s="89" t="s">
        <v>636</v>
      </c>
      <c r="S245" s="89">
        <v>7</v>
      </c>
      <c r="T245" s="90">
        <v>0</v>
      </c>
      <c r="U245" s="90">
        <v>36.67</v>
      </c>
      <c r="V245" s="90">
        <v>18.98</v>
      </c>
      <c r="W245" s="90">
        <v>0</v>
      </c>
      <c r="X245" s="90">
        <v>0</v>
      </c>
      <c r="Y245" s="90">
        <v>55.65</v>
      </c>
      <c r="Z245" s="90">
        <v>0</v>
      </c>
      <c r="AA245" s="90">
        <v>0</v>
      </c>
      <c r="AB245" s="90">
        <v>55.65</v>
      </c>
      <c r="AC245" s="90">
        <v>145.47</v>
      </c>
      <c r="AD245" s="90">
        <v>413.21</v>
      </c>
      <c r="AE245" s="381">
        <f t="shared" si="4"/>
        <v>8.0341069670097607</v>
      </c>
      <c r="AF245" s="105"/>
      <c r="AG245" s="381"/>
      <c r="AH245" s="381"/>
      <c r="AI245" s="381"/>
      <c r="AJ245" s="381"/>
      <c r="AK245" s="381"/>
      <c r="AL245" s="381"/>
      <c r="AM245" s="381"/>
    </row>
    <row r="246" spans="1:39" x14ac:dyDescent="0.35">
      <c r="A246" s="89" t="s">
        <v>650</v>
      </c>
      <c r="B246" s="89" t="s">
        <v>391</v>
      </c>
      <c r="C246" s="89" t="s">
        <v>392</v>
      </c>
      <c r="D246" s="89" t="s">
        <v>393</v>
      </c>
      <c r="E246" s="89" t="s">
        <v>500</v>
      </c>
      <c r="F246" s="89" t="s">
        <v>465</v>
      </c>
      <c r="G246" s="89" t="s">
        <v>465</v>
      </c>
      <c r="H246" s="89" t="s">
        <v>465</v>
      </c>
      <c r="I246" s="89" t="s">
        <v>465</v>
      </c>
      <c r="J246" s="89" t="s">
        <v>465</v>
      </c>
      <c r="K246" s="89" t="s">
        <v>466</v>
      </c>
      <c r="L246" s="89" t="s">
        <v>394</v>
      </c>
      <c r="M246" s="89" t="s">
        <v>395</v>
      </c>
      <c r="N246" s="89">
        <v>14</v>
      </c>
      <c r="O246" s="91">
        <v>11.75</v>
      </c>
      <c r="P246" s="89" t="s">
        <v>396</v>
      </c>
      <c r="Q246" s="89">
        <v>8</v>
      </c>
      <c r="R246" s="89" t="s">
        <v>636</v>
      </c>
      <c r="S246" s="89">
        <v>7</v>
      </c>
      <c r="T246" s="90">
        <v>0</v>
      </c>
      <c r="U246" s="90">
        <v>36.83</v>
      </c>
      <c r="V246" s="90">
        <v>18.37</v>
      </c>
      <c r="W246" s="90">
        <v>0</v>
      </c>
      <c r="X246" s="90">
        <v>0</v>
      </c>
      <c r="Y246" s="90">
        <v>55.2</v>
      </c>
      <c r="Z246" s="90">
        <v>0</v>
      </c>
      <c r="AA246" s="90">
        <v>0</v>
      </c>
      <c r="AB246" s="90">
        <v>55.2</v>
      </c>
      <c r="AC246" s="90">
        <v>143.85</v>
      </c>
      <c r="AD246" s="90">
        <v>415.62</v>
      </c>
      <c r="AE246" s="381">
        <f t="shared" si="4"/>
        <v>7.9660497797552852</v>
      </c>
      <c r="AF246" s="105"/>
      <c r="AG246" s="381"/>
      <c r="AH246" s="381"/>
      <c r="AI246" s="381"/>
      <c r="AJ246" s="381"/>
      <c r="AK246" s="381"/>
      <c r="AL246" s="381"/>
      <c r="AM246" s="381"/>
    </row>
    <row r="247" spans="1:39" x14ac:dyDescent="0.35">
      <c r="A247" s="89" t="s">
        <v>651</v>
      </c>
      <c r="B247" s="89" t="s">
        <v>391</v>
      </c>
      <c r="C247" s="89" t="s">
        <v>392</v>
      </c>
      <c r="D247" s="89" t="s">
        <v>393</v>
      </c>
      <c r="E247" s="89" t="s">
        <v>475</v>
      </c>
      <c r="F247" s="89" t="s">
        <v>465</v>
      </c>
      <c r="G247" s="89" t="s">
        <v>465</v>
      </c>
      <c r="H247" s="89" t="s">
        <v>465</v>
      </c>
      <c r="I247" s="89" t="s">
        <v>465</v>
      </c>
      <c r="J247" s="89" t="s">
        <v>465</v>
      </c>
      <c r="K247" s="89" t="s">
        <v>466</v>
      </c>
      <c r="L247" s="89" t="s">
        <v>394</v>
      </c>
      <c r="M247" s="89" t="s">
        <v>395</v>
      </c>
      <c r="N247" s="89">
        <v>14</v>
      </c>
      <c r="O247" s="91">
        <v>5.34</v>
      </c>
      <c r="P247" s="89" t="s">
        <v>396</v>
      </c>
      <c r="Q247" s="89">
        <v>8</v>
      </c>
      <c r="R247" s="89" t="s">
        <v>636</v>
      </c>
      <c r="S247" s="89">
        <v>7</v>
      </c>
      <c r="T247" s="90">
        <v>0</v>
      </c>
      <c r="U247" s="90">
        <v>36.67</v>
      </c>
      <c r="V247" s="90">
        <v>18.98</v>
      </c>
      <c r="W247" s="90">
        <v>0</v>
      </c>
      <c r="X247" s="90">
        <v>0</v>
      </c>
      <c r="Y247" s="90">
        <v>55.65</v>
      </c>
      <c r="Z247" s="90">
        <v>0</v>
      </c>
      <c r="AA247" s="90">
        <v>0</v>
      </c>
      <c r="AB247" s="90">
        <v>55.65</v>
      </c>
      <c r="AC247" s="90">
        <v>145.47</v>
      </c>
      <c r="AD247" s="90">
        <v>413.21</v>
      </c>
      <c r="AE247" s="381">
        <f t="shared" si="4"/>
        <v>8.0341069670097607</v>
      </c>
      <c r="AF247" s="105"/>
      <c r="AG247" s="381"/>
      <c r="AH247" s="381"/>
      <c r="AI247" s="381"/>
      <c r="AJ247" s="381"/>
      <c r="AK247" s="381"/>
      <c r="AL247" s="381"/>
      <c r="AM247" s="381"/>
    </row>
    <row r="248" spans="1:39" x14ac:dyDescent="0.35">
      <c r="A248" s="89" t="s">
        <v>652</v>
      </c>
      <c r="B248" s="89" t="s">
        <v>391</v>
      </c>
      <c r="C248" s="89" t="s">
        <v>392</v>
      </c>
      <c r="D248" s="89" t="s">
        <v>393</v>
      </c>
      <c r="E248" s="89" t="s">
        <v>500</v>
      </c>
      <c r="F248" s="89" t="s">
        <v>465</v>
      </c>
      <c r="G248" s="89" t="s">
        <v>465</v>
      </c>
      <c r="H248" s="89" t="s">
        <v>465</v>
      </c>
      <c r="I248" s="89" t="s">
        <v>465</v>
      </c>
      <c r="J248" s="89" t="s">
        <v>465</v>
      </c>
      <c r="K248" s="89" t="s">
        <v>466</v>
      </c>
      <c r="L248" s="89" t="s">
        <v>394</v>
      </c>
      <c r="M248" s="89" t="s">
        <v>395</v>
      </c>
      <c r="N248" s="89">
        <v>14</v>
      </c>
      <c r="O248" s="91">
        <v>16.78</v>
      </c>
      <c r="P248" s="89" t="s">
        <v>396</v>
      </c>
      <c r="Q248" s="89">
        <v>8</v>
      </c>
      <c r="R248" s="89" t="s">
        <v>636</v>
      </c>
      <c r="S248" s="89">
        <v>7</v>
      </c>
      <c r="T248" s="90">
        <v>0</v>
      </c>
      <c r="U248" s="90">
        <v>36.83</v>
      </c>
      <c r="V248" s="90">
        <v>18.37</v>
      </c>
      <c r="W248" s="90">
        <v>0</v>
      </c>
      <c r="X248" s="90">
        <v>0</v>
      </c>
      <c r="Y248" s="90">
        <v>55.2</v>
      </c>
      <c r="Z248" s="90">
        <v>0</v>
      </c>
      <c r="AA248" s="90">
        <v>0</v>
      </c>
      <c r="AB248" s="90">
        <v>55.2</v>
      </c>
      <c r="AC248" s="90">
        <v>143.85</v>
      </c>
      <c r="AD248" s="90">
        <v>415.62</v>
      </c>
      <c r="AE248" s="381">
        <f t="shared" si="4"/>
        <v>7.9660497797552852</v>
      </c>
      <c r="AF248" s="105"/>
      <c r="AG248" s="381"/>
      <c r="AH248" s="381"/>
      <c r="AI248" s="381"/>
      <c r="AJ248" s="381"/>
      <c r="AK248" s="381"/>
      <c r="AL248" s="381"/>
      <c r="AM248" s="381"/>
    </row>
    <row r="249" spans="1:39" x14ac:dyDescent="0.35">
      <c r="A249" s="89" t="s">
        <v>653</v>
      </c>
      <c r="B249" s="89" t="s">
        <v>391</v>
      </c>
      <c r="C249" s="89" t="s">
        <v>392</v>
      </c>
      <c r="D249" s="89" t="s">
        <v>393</v>
      </c>
      <c r="E249" s="89" t="s">
        <v>500</v>
      </c>
      <c r="F249" s="89" t="s">
        <v>465</v>
      </c>
      <c r="G249" s="89" t="s">
        <v>465</v>
      </c>
      <c r="H249" s="89" t="s">
        <v>465</v>
      </c>
      <c r="I249" s="89" t="s">
        <v>465</v>
      </c>
      <c r="J249" s="89" t="s">
        <v>465</v>
      </c>
      <c r="K249" s="89" t="s">
        <v>466</v>
      </c>
      <c r="L249" s="89" t="s">
        <v>394</v>
      </c>
      <c r="M249" s="89" t="s">
        <v>395</v>
      </c>
      <c r="N249" s="89">
        <v>14</v>
      </c>
      <c r="O249" s="91">
        <v>42.11</v>
      </c>
      <c r="P249" s="89" t="s">
        <v>396</v>
      </c>
      <c r="Q249" s="89">
        <v>8</v>
      </c>
      <c r="R249" s="89" t="s">
        <v>636</v>
      </c>
      <c r="S249" s="89">
        <v>7</v>
      </c>
      <c r="T249" s="90">
        <v>0</v>
      </c>
      <c r="U249" s="90">
        <v>36.83</v>
      </c>
      <c r="V249" s="90">
        <v>18.37</v>
      </c>
      <c r="W249" s="90">
        <v>0</v>
      </c>
      <c r="X249" s="90">
        <v>0</v>
      </c>
      <c r="Y249" s="90">
        <v>55.2</v>
      </c>
      <c r="Z249" s="90">
        <v>0</v>
      </c>
      <c r="AA249" s="90">
        <v>0</v>
      </c>
      <c r="AB249" s="90">
        <v>55.2</v>
      </c>
      <c r="AC249" s="90">
        <v>143.85</v>
      </c>
      <c r="AD249" s="90">
        <v>415.62</v>
      </c>
      <c r="AE249" s="381">
        <f t="shared" si="4"/>
        <v>7.9660497797552852</v>
      </c>
      <c r="AF249" s="105"/>
      <c r="AG249" s="381"/>
      <c r="AH249" s="381"/>
      <c r="AI249" s="381"/>
      <c r="AJ249" s="381"/>
      <c r="AK249" s="381"/>
      <c r="AL249" s="381"/>
      <c r="AM249" s="381"/>
    </row>
    <row r="250" spans="1:39" x14ac:dyDescent="0.35">
      <c r="A250" s="89" t="s">
        <v>556</v>
      </c>
      <c r="B250" s="89" t="s">
        <v>391</v>
      </c>
      <c r="C250" s="89" t="s">
        <v>392</v>
      </c>
      <c r="D250" s="89" t="s">
        <v>393</v>
      </c>
      <c r="E250" s="89" t="s">
        <v>487</v>
      </c>
      <c r="F250" s="89" t="s">
        <v>465</v>
      </c>
      <c r="G250" s="89" t="s">
        <v>514</v>
      </c>
      <c r="H250" s="89" t="s">
        <v>465</v>
      </c>
      <c r="I250" s="89" t="s">
        <v>511</v>
      </c>
      <c r="J250" s="89" t="s">
        <v>465</v>
      </c>
      <c r="K250" s="89" t="s">
        <v>466</v>
      </c>
      <c r="L250" s="89" t="s">
        <v>549</v>
      </c>
      <c r="M250" s="89" t="s">
        <v>395</v>
      </c>
      <c r="N250" s="89">
        <v>21</v>
      </c>
      <c r="O250" s="91">
        <v>21.16</v>
      </c>
      <c r="P250" s="89" t="s">
        <v>566</v>
      </c>
      <c r="Q250" s="89">
        <v>8</v>
      </c>
      <c r="R250" s="89" t="s">
        <v>636</v>
      </c>
      <c r="S250" s="89">
        <v>8</v>
      </c>
      <c r="T250" s="90">
        <v>0</v>
      </c>
      <c r="U250" s="90">
        <v>6.75</v>
      </c>
      <c r="V250" s="90">
        <v>25.23</v>
      </c>
      <c r="W250" s="90">
        <v>0.09</v>
      </c>
      <c r="X250" s="90">
        <v>0</v>
      </c>
      <c r="Y250" s="90">
        <v>32.07</v>
      </c>
      <c r="Z250" s="90">
        <v>0</v>
      </c>
      <c r="AA250" s="90">
        <v>0</v>
      </c>
      <c r="AB250" s="90">
        <v>32.07</v>
      </c>
      <c r="AC250" s="90">
        <v>110.41</v>
      </c>
      <c r="AD250" s="90">
        <v>187.43</v>
      </c>
      <c r="AE250" s="381">
        <f t="shared" si="4"/>
        <v>10.392522040391983</v>
      </c>
      <c r="AF250" s="105"/>
      <c r="AG250" s="381"/>
      <c r="AH250" s="381"/>
      <c r="AI250" s="381"/>
      <c r="AJ250" s="381"/>
      <c r="AK250" s="381"/>
      <c r="AL250" s="381"/>
      <c r="AM250" s="381"/>
    </row>
    <row r="251" spans="1:39" x14ac:dyDescent="0.35">
      <c r="A251" s="89" t="s">
        <v>557</v>
      </c>
      <c r="B251" s="89" t="s">
        <v>391</v>
      </c>
      <c r="C251" s="89" t="s">
        <v>392</v>
      </c>
      <c r="D251" s="89" t="s">
        <v>393</v>
      </c>
      <c r="E251" s="89" t="s">
        <v>487</v>
      </c>
      <c r="F251" s="89" t="s">
        <v>465</v>
      </c>
      <c r="G251" s="89" t="s">
        <v>514</v>
      </c>
      <c r="H251" s="89" t="s">
        <v>465</v>
      </c>
      <c r="I251" s="89" t="s">
        <v>511</v>
      </c>
      <c r="J251" s="89" t="s">
        <v>465</v>
      </c>
      <c r="K251" s="89" t="s">
        <v>466</v>
      </c>
      <c r="L251" s="89" t="s">
        <v>549</v>
      </c>
      <c r="M251" s="89" t="s">
        <v>395</v>
      </c>
      <c r="N251" s="89">
        <v>21</v>
      </c>
      <c r="O251" s="91">
        <v>43.21</v>
      </c>
      <c r="P251" s="89" t="s">
        <v>566</v>
      </c>
      <c r="Q251" s="89">
        <v>8</v>
      </c>
      <c r="R251" s="89" t="s">
        <v>636</v>
      </c>
      <c r="S251" s="89">
        <v>8</v>
      </c>
      <c r="T251" s="90">
        <v>0</v>
      </c>
      <c r="U251" s="90">
        <v>7.86</v>
      </c>
      <c r="V251" s="90">
        <v>21.31</v>
      </c>
      <c r="W251" s="90">
        <v>0.95</v>
      </c>
      <c r="X251" s="90">
        <v>0</v>
      </c>
      <c r="Y251" s="90">
        <v>30.11</v>
      </c>
      <c r="Z251" s="90">
        <v>0</v>
      </c>
      <c r="AA251" s="90">
        <v>0</v>
      </c>
      <c r="AB251" s="90">
        <v>30.11</v>
      </c>
      <c r="AC251" s="90">
        <v>109.33</v>
      </c>
      <c r="AD251" s="90">
        <v>186.72</v>
      </c>
      <c r="AE251" s="381">
        <f t="shared" si="4"/>
        <v>10.36121192175805</v>
      </c>
      <c r="AF251" s="105"/>
      <c r="AG251" s="381"/>
      <c r="AH251" s="381"/>
      <c r="AI251" s="381"/>
      <c r="AJ251" s="381"/>
      <c r="AK251" s="381"/>
      <c r="AL251" s="381"/>
      <c r="AM251" s="381"/>
    </row>
    <row r="252" spans="1:39" x14ac:dyDescent="0.35">
      <c r="A252" s="89" t="s">
        <v>488</v>
      </c>
      <c r="B252" s="89" t="s">
        <v>391</v>
      </c>
      <c r="C252" s="89" t="s">
        <v>392</v>
      </c>
      <c r="D252" s="89" t="s">
        <v>463</v>
      </c>
      <c r="E252" s="89" t="s">
        <v>489</v>
      </c>
      <c r="F252" s="89" t="s">
        <v>465</v>
      </c>
      <c r="G252" s="89" t="s">
        <v>465</v>
      </c>
      <c r="H252" s="89" t="s">
        <v>465</v>
      </c>
      <c r="I252" s="89" t="s">
        <v>506</v>
      </c>
      <c r="J252" s="89" t="s">
        <v>465</v>
      </c>
      <c r="K252" s="89" t="s">
        <v>466</v>
      </c>
      <c r="L252" s="89" t="s">
        <v>549</v>
      </c>
      <c r="M252" s="89" t="s">
        <v>395</v>
      </c>
      <c r="N252" s="89">
        <v>21</v>
      </c>
      <c r="O252" s="91">
        <v>33.85</v>
      </c>
      <c r="P252" s="89" t="s">
        <v>566</v>
      </c>
      <c r="Q252" s="89">
        <v>8</v>
      </c>
      <c r="R252" s="89" t="s">
        <v>636</v>
      </c>
      <c r="S252" s="89">
        <v>8</v>
      </c>
      <c r="T252" s="90">
        <v>0</v>
      </c>
      <c r="U252" s="90">
        <v>8.5399999999999991</v>
      </c>
      <c r="V252" s="90">
        <v>36.520000000000003</v>
      </c>
      <c r="W252" s="90">
        <v>0</v>
      </c>
      <c r="X252" s="90">
        <v>0</v>
      </c>
      <c r="Y252" s="90">
        <v>45.06</v>
      </c>
      <c r="Z252" s="90">
        <v>0</v>
      </c>
      <c r="AA252" s="90">
        <v>0</v>
      </c>
      <c r="AB252" s="90">
        <v>45.06</v>
      </c>
      <c r="AC252" s="90">
        <v>119.81</v>
      </c>
      <c r="AD252" s="90">
        <v>189.06</v>
      </c>
      <c r="AE252" s="381">
        <f t="shared" si="4"/>
        <v>10.779112613414728</v>
      </c>
      <c r="AF252" s="105"/>
      <c r="AG252" s="381"/>
      <c r="AH252" s="381"/>
      <c r="AI252" s="381"/>
      <c r="AJ252" s="381"/>
      <c r="AK252" s="381"/>
      <c r="AL252" s="381"/>
      <c r="AM252" s="381"/>
    </row>
    <row r="253" spans="1:39" x14ac:dyDescent="0.35">
      <c r="A253" s="89" t="s">
        <v>486</v>
      </c>
      <c r="B253" s="89" t="s">
        <v>391</v>
      </c>
      <c r="C253" s="89" t="s">
        <v>392</v>
      </c>
      <c r="D253" s="89" t="s">
        <v>463</v>
      </c>
      <c r="E253" s="89" t="s">
        <v>487</v>
      </c>
      <c r="F253" s="89" t="s">
        <v>465</v>
      </c>
      <c r="G253" s="89" t="s">
        <v>465</v>
      </c>
      <c r="H253" s="89" t="s">
        <v>465</v>
      </c>
      <c r="I253" s="89" t="s">
        <v>506</v>
      </c>
      <c r="J253" s="89" t="s">
        <v>465</v>
      </c>
      <c r="K253" s="89" t="s">
        <v>466</v>
      </c>
      <c r="L253" s="89" t="s">
        <v>549</v>
      </c>
      <c r="M253" s="89" t="s">
        <v>395</v>
      </c>
      <c r="N253" s="89">
        <v>21</v>
      </c>
      <c r="O253" s="91">
        <v>8.33</v>
      </c>
      <c r="P253" s="89" t="s">
        <v>566</v>
      </c>
      <c r="Q253" s="89">
        <v>8</v>
      </c>
      <c r="R253" s="89" t="s">
        <v>636</v>
      </c>
      <c r="S253" s="89">
        <v>8</v>
      </c>
      <c r="T253" s="90">
        <v>0</v>
      </c>
      <c r="U253" s="90">
        <v>9.56</v>
      </c>
      <c r="V253" s="90">
        <v>49.85</v>
      </c>
      <c r="W253" s="90">
        <v>0.7</v>
      </c>
      <c r="X253" s="90">
        <v>0</v>
      </c>
      <c r="Y253" s="90">
        <v>60.1</v>
      </c>
      <c r="Z253" s="90">
        <v>0</v>
      </c>
      <c r="AA253" s="90">
        <v>0</v>
      </c>
      <c r="AB253" s="90">
        <v>60.1</v>
      </c>
      <c r="AC253" s="90">
        <v>129.26</v>
      </c>
      <c r="AD253" s="90">
        <v>188.77</v>
      </c>
      <c r="AE253" s="381">
        <f t="shared" si="4"/>
        <v>11.2047427437096</v>
      </c>
      <c r="AF253" s="105"/>
      <c r="AG253" s="381"/>
      <c r="AH253" s="381"/>
      <c r="AI253" s="381"/>
      <c r="AJ253" s="381"/>
      <c r="AK253" s="381"/>
      <c r="AL253" s="381"/>
      <c r="AM253" s="381"/>
    </row>
    <row r="254" spans="1:39" x14ac:dyDescent="0.35">
      <c r="A254" s="89" t="s">
        <v>654</v>
      </c>
      <c r="B254" s="89" t="s">
        <v>391</v>
      </c>
      <c r="C254" s="89" t="s">
        <v>392</v>
      </c>
      <c r="D254" s="89" t="s">
        <v>393</v>
      </c>
      <c r="E254" s="89" t="s">
        <v>487</v>
      </c>
      <c r="F254" s="89" t="s">
        <v>465</v>
      </c>
      <c r="G254" s="89" t="s">
        <v>465</v>
      </c>
      <c r="H254" s="89" t="s">
        <v>465</v>
      </c>
      <c r="I254" s="89" t="s">
        <v>497</v>
      </c>
      <c r="J254" s="89" t="s">
        <v>465</v>
      </c>
      <c r="K254" s="89" t="s">
        <v>466</v>
      </c>
      <c r="L254" s="89" t="s">
        <v>498</v>
      </c>
      <c r="M254" s="89" t="s">
        <v>395</v>
      </c>
      <c r="N254" s="89">
        <v>21</v>
      </c>
      <c r="O254" s="91">
        <v>4.54</v>
      </c>
      <c r="P254" s="89" t="s">
        <v>566</v>
      </c>
      <c r="Q254" s="89">
        <v>8</v>
      </c>
      <c r="R254" s="89" t="s">
        <v>636</v>
      </c>
      <c r="S254" s="89">
        <v>8</v>
      </c>
      <c r="T254" s="90">
        <v>0</v>
      </c>
      <c r="U254" s="90">
        <v>8.6</v>
      </c>
      <c r="V254" s="90">
        <v>16.399999999999999</v>
      </c>
      <c r="W254" s="90">
        <v>0.38</v>
      </c>
      <c r="X254" s="90">
        <v>0</v>
      </c>
      <c r="Y254" s="90">
        <v>25.39</v>
      </c>
      <c r="Z254" s="90">
        <v>0</v>
      </c>
      <c r="AA254" s="90">
        <v>0</v>
      </c>
      <c r="AB254" s="90">
        <v>25.39</v>
      </c>
      <c r="AC254" s="90">
        <v>100.75</v>
      </c>
      <c r="AD254" s="90">
        <v>174.17</v>
      </c>
      <c r="AE254" s="381">
        <f t="shared" si="4"/>
        <v>10.29845684298383</v>
      </c>
      <c r="AF254" s="105"/>
      <c r="AG254" s="381"/>
      <c r="AH254" s="381"/>
      <c r="AI254" s="381"/>
      <c r="AJ254" s="381"/>
      <c r="AK254" s="381"/>
      <c r="AL254" s="381"/>
      <c r="AM254" s="381"/>
    </row>
    <row r="255" spans="1:39" x14ac:dyDescent="0.35">
      <c r="A255" s="89" t="s">
        <v>655</v>
      </c>
      <c r="B255" s="89" t="s">
        <v>391</v>
      </c>
      <c r="C255" s="89" t="s">
        <v>392</v>
      </c>
      <c r="D255" s="89" t="s">
        <v>393</v>
      </c>
      <c r="E255" s="89" t="s">
        <v>487</v>
      </c>
      <c r="F255" s="89" t="s">
        <v>465</v>
      </c>
      <c r="G255" s="89" t="s">
        <v>465</v>
      </c>
      <c r="H255" s="89" t="s">
        <v>465</v>
      </c>
      <c r="I255" s="89" t="s">
        <v>607</v>
      </c>
      <c r="J255" s="89" t="s">
        <v>465</v>
      </c>
      <c r="K255" s="89" t="s">
        <v>466</v>
      </c>
      <c r="L255" s="89" t="s">
        <v>498</v>
      </c>
      <c r="M255" s="89" t="s">
        <v>395</v>
      </c>
      <c r="N255" s="89">
        <v>21</v>
      </c>
      <c r="O255" s="91">
        <v>34.5</v>
      </c>
      <c r="P255" s="89" t="s">
        <v>566</v>
      </c>
      <c r="Q255" s="89">
        <v>8</v>
      </c>
      <c r="R255" s="89" t="s">
        <v>636</v>
      </c>
      <c r="S255" s="89">
        <v>8</v>
      </c>
      <c r="T255" s="90">
        <v>0</v>
      </c>
      <c r="U255" s="90">
        <v>8.33</v>
      </c>
      <c r="V255" s="90">
        <v>13.17</v>
      </c>
      <c r="W255" s="90">
        <v>0.11</v>
      </c>
      <c r="X255" s="90">
        <v>0</v>
      </c>
      <c r="Y255" s="90">
        <v>21.61</v>
      </c>
      <c r="Z255" s="90">
        <v>0</v>
      </c>
      <c r="AA255" s="90">
        <v>0</v>
      </c>
      <c r="AB255" s="90">
        <v>21.61</v>
      </c>
      <c r="AC255" s="90">
        <v>95.85</v>
      </c>
      <c r="AD255" s="90">
        <v>174.2</v>
      </c>
      <c r="AE255" s="381">
        <f t="shared" si="4"/>
        <v>10.044036566669778</v>
      </c>
      <c r="AF255" s="105"/>
      <c r="AG255" s="381"/>
      <c r="AH255" s="381"/>
      <c r="AI255" s="381"/>
      <c r="AJ255" s="381"/>
      <c r="AK255" s="381"/>
      <c r="AL255" s="381"/>
      <c r="AM255" s="381"/>
    </row>
    <row r="256" spans="1:39" x14ac:dyDescent="0.35">
      <c r="A256" s="89" t="s">
        <v>656</v>
      </c>
      <c r="B256" s="89" t="s">
        <v>391</v>
      </c>
      <c r="C256" s="89" t="s">
        <v>392</v>
      </c>
      <c r="D256" s="89" t="s">
        <v>393</v>
      </c>
      <c r="E256" s="89" t="s">
        <v>478</v>
      </c>
      <c r="F256" s="89" t="s">
        <v>465</v>
      </c>
      <c r="G256" s="89" t="s">
        <v>465</v>
      </c>
      <c r="H256" s="89" t="s">
        <v>465</v>
      </c>
      <c r="I256" s="89" t="s">
        <v>607</v>
      </c>
      <c r="J256" s="89" t="s">
        <v>465</v>
      </c>
      <c r="K256" s="89" t="s">
        <v>466</v>
      </c>
      <c r="L256" s="89" t="s">
        <v>498</v>
      </c>
      <c r="M256" s="89" t="s">
        <v>395</v>
      </c>
      <c r="N256" s="89">
        <v>21</v>
      </c>
      <c r="O256" s="91">
        <v>22.28</v>
      </c>
      <c r="P256" s="89" t="s">
        <v>566</v>
      </c>
      <c r="Q256" s="89">
        <v>8</v>
      </c>
      <c r="R256" s="89" t="s">
        <v>636</v>
      </c>
      <c r="S256" s="89">
        <v>8</v>
      </c>
      <c r="T256" s="90">
        <v>0</v>
      </c>
      <c r="U256" s="90">
        <v>8.33</v>
      </c>
      <c r="V256" s="90">
        <v>13.17</v>
      </c>
      <c r="W256" s="90">
        <v>0.11</v>
      </c>
      <c r="X256" s="90">
        <v>0</v>
      </c>
      <c r="Y256" s="90">
        <v>21.61</v>
      </c>
      <c r="Z256" s="90">
        <v>0</v>
      </c>
      <c r="AA256" s="90">
        <v>0</v>
      </c>
      <c r="AB256" s="90">
        <v>21.61</v>
      </c>
      <c r="AC256" s="90">
        <v>95.85</v>
      </c>
      <c r="AD256" s="90">
        <v>174.2</v>
      </c>
      <c r="AE256" s="381">
        <f t="shared" si="4"/>
        <v>10.044036566669778</v>
      </c>
      <c r="AF256" s="105"/>
      <c r="AG256" s="381"/>
      <c r="AH256" s="381"/>
      <c r="AI256" s="381"/>
      <c r="AJ256" s="381"/>
      <c r="AK256" s="381"/>
      <c r="AL256" s="381"/>
      <c r="AM256" s="381"/>
    </row>
    <row r="257" spans="1:39" x14ac:dyDescent="0.35">
      <c r="A257" s="89" t="s">
        <v>657</v>
      </c>
      <c r="B257" s="89" t="s">
        <v>391</v>
      </c>
      <c r="C257" s="89" t="s">
        <v>392</v>
      </c>
      <c r="D257" s="89" t="s">
        <v>393</v>
      </c>
      <c r="E257" s="89" t="s">
        <v>487</v>
      </c>
      <c r="F257" s="89" t="s">
        <v>465</v>
      </c>
      <c r="G257" s="89" t="s">
        <v>465</v>
      </c>
      <c r="H257" s="89" t="s">
        <v>465</v>
      </c>
      <c r="I257" s="89" t="s">
        <v>607</v>
      </c>
      <c r="J257" s="89" t="s">
        <v>465</v>
      </c>
      <c r="K257" s="89" t="s">
        <v>466</v>
      </c>
      <c r="L257" s="89" t="s">
        <v>498</v>
      </c>
      <c r="M257" s="89" t="s">
        <v>395</v>
      </c>
      <c r="N257" s="89">
        <v>21</v>
      </c>
      <c r="O257" s="91">
        <v>109.07</v>
      </c>
      <c r="P257" s="89" t="s">
        <v>566</v>
      </c>
      <c r="Q257" s="89">
        <v>8</v>
      </c>
      <c r="R257" s="89" t="s">
        <v>636</v>
      </c>
      <c r="S257" s="89">
        <v>8</v>
      </c>
      <c r="T257" s="90">
        <v>0</v>
      </c>
      <c r="U257" s="90">
        <v>8.33</v>
      </c>
      <c r="V257" s="90">
        <v>13.17</v>
      </c>
      <c r="W257" s="90">
        <v>0.11</v>
      </c>
      <c r="X257" s="90">
        <v>0</v>
      </c>
      <c r="Y257" s="90">
        <v>21.61</v>
      </c>
      <c r="Z257" s="90">
        <v>0</v>
      </c>
      <c r="AA257" s="90">
        <v>0</v>
      </c>
      <c r="AB257" s="90">
        <v>21.61</v>
      </c>
      <c r="AC257" s="90">
        <v>95.85</v>
      </c>
      <c r="AD257" s="90">
        <v>174.2</v>
      </c>
      <c r="AE257" s="381">
        <f t="shared" si="4"/>
        <v>10.044036566669778</v>
      </c>
      <c r="AF257" s="105"/>
      <c r="AG257" s="381"/>
      <c r="AH257" s="381"/>
      <c r="AI257" s="381"/>
      <c r="AJ257" s="381"/>
      <c r="AK257" s="381"/>
      <c r="AL257" s="381"/>
      <c r="AM257" s="381"/>
    </row>
    <row r="258" spans="1:39" x14ac:dyDescent="0.35">
      <c r="A258" s="89" t="s">
        <v>658</v>
      </c>
      <c r="B258" s="89" t="s">
        <v>391</v>
      </c>
      <c r="C258" s="89" t="s">
        <v>392</v>
      </c>
      <c r="D258" s="89" t="s">
        <v>393</v>
      </c>
      <c r="E258" s="89" t="s">
        <v>487</v>
      </c>
      <c r="F258" s="89" t="s">
        <v>465</v>
      </c>
      <c r="G258" s="89" t="s">
        <v>465</v>
      </c>
      <c r="H258" s="89" t="s">
        <v>465</v>
      </c>
      <c r="I258" s="89" t="s">
        <v>607</v>
      </c>
      <c r="J258" s="89" t="s">
        <v>465</v>
      </c>
      <c r="K258" s="89" t="s">
        <v>466</v>
      </c>
      <c r="L258" s="89" t="s">
        <v>498</v>
      </c>
      <c r="M258" s="89" t="s">
        <v>395</v>
      </c>
      <c r="N258" s="89">
        <v>21</v>
      </c>
      <c r="O258" s="91">
        <v>76.7</v>
      </c>
      <c r="P258" s="89" t="s">
        <v>566</v>
      </c>
      <c r="Q258" s="89">
        <v>8</v>
      </c>
      <c r="R258" s="89" t="s">
        <v>636</v>
      </c>
      <c r="S258" s="89">
        <v>8</v>
      </c>
      <c r="T258" s="90">
        <v>0</v>
      </c>
      <c r="U258" s="90">
        <v>8.33</v>
      </c>
      <c r="V258" s="90">
        <v>13.17</v>
      </c>
      <c r="W258" s="90">
        <v>0.11</v>
      </c>
      <c r="X258" s="90">
        <v>0</v>
      </c>
      <c r="Y258" s="90">
        <v>21.61</v>
      </c>
      <c r="Z258" s="90">
        <v>0</v>
      </c>
      <c r="AA258" s="90">
        <v>0</v>
      </c>
      <c r="AB258" s="90">
        <v>21.61</v>
      </c>
      <c r="AC258" s="90">
        <v>95.85</v>
      </c>
      <c r="AD258" s="90">
        <v>174.2</v>
      </c>
      <c r="AE258" s="381">
        <f t="shared" si="4"/>
        <v>10.044036566669778</v>
      </c>
      <c r="AF258" s="105"/>
      <c r="AG258" s="381"/>
      <c r="AH258" s="381"/>
      <c r="AI258" s="381"/>
      <c r="AJ258" s="381"/>
      <c r="AK258" s="381"/>
      <c r="AL258" s="381"/>
      <c r="AM258" s="381"/>
    </row>
    <row r="259" spans="1:39" x14ac:dyDescent="0.35">
      <c r="A259" s="89" t="s">
        <v>427</v>
      </c>
      <c r="B259" s="89" t="s">
        <v>391</v>
      </c>
      <c r="C259" s="89" t="s">
        <v>392</v>
      </c>
      <c r="D259" s="89" t="s">
        <v>393</v>
      </c>
      <c r="E259" s="89" t="s">
        <v>491</v>
      </c>
      <c r="F259" s="89" t="s">
        <v>465</v>
      </c>
      <c r="G259" s="89" t="s">
        <v>465</v>
      </c>
      <c r="H259" s="89" t="s">
        <v>465</v>
      </c>
      <c r="I259" s="89" t="s">
        <v>516</v>
      </c>
      <c r="J259" s="89" t="s">
        <v>465</v>
      </c>
      <c r="K259" s="89" t="s">
        <v>466</v>
      </c>
      <c r="L259" s="89" t="s">
        <v>549</v>
      </c>
      <c r="M259" s="89" t="s">
        <v>395</v>
      </c>
      <c r="N259" s="89">
        <v>24</v>
      </c>
      <c r="O259" s="91">
        <v>3.31</v>
      </c>
      <c r="P259" s="89" t="s">
        <v>400</v>
      </c>
      <c r="Q259" s="89">
        <v>8</v>
      </c>
      <c r="R259" s="89" t="s">
        <v>636</v>
      </c>
      <c r="S259" s="89">
        <v>9</v>
      </c>
      <c r="T259" s="90">
        <v>0</v>
      </c>
      <c r="U259" s="90">
        <v>12.97</v>
      </c>
      <c r="V259" s="90">
        <v>68.72</v>
      </c>
      <c r="W259" s="90">
        <v>2.75</v>
      </c>
      <c r="X259" s="90">
        <v>0</v>
      </c>
      <c r="Y259" s="90">
        <v>84.44</v>
      </c>
      <c r="Z259" s="90">
        <v>0</v>
      </c>
      <c r="AA259" s="90">
        <v>0</v>
      </c>
      <c r="AB259" s="90">
        <v>84.44</v>
      </c>
      <c r="AC259" s="90">
        <v>108.82</v>
      </c>
      <c r="AD259" s="90">
        <v>188.3</v>
      </c>
      <c r="AE259" s="381">
        <f t="shared" si="4"/>
        <v>10.293557685247757</v>
      </c>
      <c r="AF259" s="105"/>
      <c r="AG259" s="381"/>
      <c r="AH259" s="381"/>
      <c r="AI259" s="381"/>
      <c r="AJ259" s="381"/>
      <c r="AK259" s="381"/>
      <c r="AL259" s="381"/>
      <c r="AM259" s="381"/>
    </row>
    <row r="260" spans="1:39" x14ac:dyDescent="0.35">
      <c r="A260" s="89" t="s">
        <v>659</v>
      </c>
      <c r="B260" s="89" t="s">
        <v>391</v>
      </c>
      <c r="C260" s="89" t="s">
        <v>392</v>
      </c>
      <c r="D260" s="89" t="s">
        <v>393</v>
      </c>
      <c r="E260" s="89" t="s">
        <v>660</v>
      </c>
      <c r="F260" s="89" t="s">
        <v>465</v>
      </c>
      <c r="G260" s="89" t="s">
        <v>465</v>
      </c>
      <c r="H260" s="89" t="s">
        <v>465</v>
      </c>
      <c r="I260" s="89" t="s">
        <v>511</v>
      </c>
      <c r="J260" s="89" t="s">
        <v>465</v>
      </c>
      <c r="K260" s="89" t="s">
        <v>466</v>
      </c>
      <c r="L260" s="89" t="s">
        <v>498</v>
      </c>
      <c r="M260" s="89" t="s">
        <v>395</v>
      </c>
      <c r="N260" s="89">
        <v>24</v>
      </c>
      <c r="O260" s="91">
        <v>24.06</v>
      </c>
      <c r="P260" s="89" t="s">
        <v>400</v>
      </c>
      <c r="Q260" s="89">
        <v>8</v>
      </c>
      <c r="R260" s="89" t="s">
        <v>636</v>
      </c>
      <c r="S260" s="89">
        <v>9</v>
      </c>
      <c r="T260" s="90">
        <v>0</v>
      </c>
      <c r="U260" s="90">
        <v>27.46</v>
      </c>
      <c r="V260" s="90">
        <v>43.66</v>
      </c>
      <c r="W260" s="90">
        <v>14.85</v>
      </c>
      <c r="X260" s="90">
        <v>0</v>
      </c>
      <c r="Y260" s="90">
        <v>85.97</v>
      </c>
      <c r="Z260" s="90">
        <v>0</v>
      </c>
      <c r="AA260" s="90">
        <v>0</v>
      </c>
      <c r="AB260" s="90">
        <v>85.97</v>
      </c>
      <c r="AC260" s="90">
        <v>94.03</v>
      </c>
      <c r="AD260" s="90">
        <v>185.31</v>
      </c>
      <c r="AE260" s="381">
        <f t="shared" si="4"/>
        <v>9.6453966491267149</v>
      </c>
      <c r="AF260" s="105"/>
      <c r="AG260" s="381"/>
      <c r="AH260" s="381"/>
      <c r="AI260" s="381"/>
      <c r="AJ260" s="381"/>
      <c r="AK260" s="381"/>
      <c r="AL260" s="381"/>
      <c r="AM260" s="381"/>
    </row>
    <row r="261" spans="1:39" x14ac:dyDescent="0.35">
      <c r="A261" s="89" t="s">
        <v>661</v>
      </c>
      <c r="B261" s="89" t="s">
        <v>391</v>
      </c>
      <c r="C261" s="89" t="s">
        <v>392</v>
      </c>
      <c r="D261" s="89" t="s">
        <v>393</v>
      </c>
      <c r="E261" s="89" t="s">
        <v>660</v>
      </c>
      <c r="F261" s="89" t="s">
        <v>465</v>
      </c>
      <c r="G261" s="89" t="s">
        <v>465</v>
      </c>
      <c r="H261" s="89" t="s">
        <v>465</v>
      </c>
      <c r="I261" s="89" t="s">
        <v>511</v>
      </c>
      <c r="J261" s="89" t="s">
        <v>465</v>
      </c>
      <c r="K261" s="89" t="s">
        <v>466</v>
      </c>
      <c r="L261" s="89" t="s">
        <v>498</v>
      </c>
      <c r="M261" s="89" t="s">
        <v>395</v>
      </c>
      <c r="N261" s="89">
        <v>24</v>
      </c>
      <c r="O261" s="91">
        <v>19.37</v>
      </c>
      <c r="P261" s="89" t="s">
        <v>400</v>
      </c>
      <c r="Q261" s="89">
        <v>8</v>
      </c>
      <c r="R261" s="89" t="s">
        <v>636</v>
      </c>
      <c r="S261" s="89">
        <v>9</v>
      </c>
      <c r="T261" s="90">
        <v>0</v>
      </c>
      <c r="U261" s="90">
        <v>22.57</v>
      </c>
      <c r="V261" s="90">
        <v>59.49</v>
      </c>
      <c r="W261" s="90">
        <v>0.11</v>
      </c>
      <c r="X261" s="90">
        <v>0</v>
      </c>
      <c r="Y261" s="90">
        <v>82.17</v>
      </c>
      <c r="Z261" s="90">
        <v>0.32</v>
      </c>
      <c r="AA261" s="90">
        <v>0.28999999999999998</v>
      </c>
      <c r="AB261" s="90">
        <v>82.78</v>
      </c>
      <c r="AC261" s="90">
        <v>101.41</v>
      </c>
      <c r="AD261" s="90">
        <v>194.86</v>
      </c>
      <c r="AE261" s="381">
        <f t="shared" si="4"/>
        <v>9.7682180183826475</v>
      </c>
      <c r="AF261" s="105"/>
      <c r="AG261" s="381"/>
      <c r="AH261" s="381"/>
      <c r="AI261" s="381"/>
      <c r="AJ261" s="381"/>
      <c r="AK261" s="381"/>
      <c r="AL261" s="381"/>
      <c r="AM261" s="381"/>
    </row>
    <row r="262" spans="1:39" x14ac:dyDescent="0.35">
      <c r="A262" s="89" t="s">
        <v>662</v>
      </c>
      <c r="B262" s="89" t="s">
        <v>391</v>
      </c>
      <c r="C262" s="89" t="s">
        <v>392</v>
      </c>
      <c r="D262" s="89" t="s">
        <v>393</v>
      </c>
      <c r="E262" s="89" t="s">
        <v>660</v>
      </c>
      <c r="F262" s="89" t="s">
        <v>465</v>
      </c>
      <c r="G262" s="89" t="s">
        <v>465</v>
      </c>
      <c r="H262" s="89" t="s">
        <v>465</v>
      </c>
      <c r="I262" s="89" t="s">
        <v>514</v>
      </c>
      <c r="J262" s="89" t="s">
        <v>465</v>
      </c>
      <c r="K262" s="89" t="s">
        <v>466</v>
      </c>
      <c r="L262" s="89" t="s">
        <v>498</v>
      </c>
      <c r="M262" s="89" t="s">
        <v>395</v>
      </c>
      <c r="N262" s="89">
        <v>24</v>
      </c>
      <c r="O262" s="91">
        <v>2.2799999999999998</v>
      </c>
      <c r="P262" s="89" t="s">
        <v>400</v>
      </c>
      <c r="Q262" s="89">
        <v>8</v>
      </c>
      <c r="R262" s="89" t="s">
        <v>636</v>
      </c>
      <c r="S262" s="89">
        <v>9</v>
      </c>
      <c r="T262" s="90">
        <v>0</v>
      </c>
      <c r="U262" s="90">
        <v>22.69</v>
      </c>
      <c r="V262" s="90">
        <v>55.26</v>
      </c>
      <c r="W262" s="90">
        <v>3.57</v>
      </c>
      <c r="X262" s="90">
        <v>0</v>
      </c>
      <c r="Y262" s="90">
        <v>81.52</v>
      </c>
      <c r="Z262" s="90">
        <v>0</v>
      </c>
      <c r="AA262" s="90">
        <v>0</v>
      </c>
      <c r="AB262" s="90">
        <v>81.52</v>
      </c>
      <c r="AC262" s="90">
        <v>90.68</v>
      </c>
      <c r="AD262" s="90">
        <v>170.29</v>
      </c>
      <c r="AE262" s="381">
        <f t="shared" si="4"/>
        <v>9.8809223157627688</v>
      </c>
      <c r="AF262" s="105"/>
      <c r="AG262" s="381"/>
      <c r="AH262" s="381"/>
      <c r="AI262" s="381"/>
      <c r="AJ262" s="381"/>
      <c r="AK262" s="381"/>
      <c r="AL262" s="381"/>
      <c r="AM262" s="381"/>
    </row>
    <row r="263" spans="1:39" x14ac:dyDescent="0.35">
      <c r="A263" s="89" t="s">
        <v>663</v>
      </c>
      <c r="B263" s="89" t="s">
        <v>391</v>
      </c>
      <c r="C263" s="89" t="s">
        <v>392</v>
      </c>
      <c r="D263" s="89" t="s">
        <v>393</v>
      </c>
      <c r="E263" s="89" t="s">
        <v>491</v>
      </c>
      <c r="F263" s="89" t="s">
        <v>465</v>
      </c>
      <c r="G263" s="89" t="s">
        <v>465</v>
      </c>
      <c r="H263" s="89" t="s">
        <v>465</v>
      </c>
      <c r="I263" s="89" t="s">
        <v>514</v>
      </c>
      <c r="J263" s="89" t="s">
        <v>465</v>
      </c>
      <c r="K263" s="89" t="s">
        <v>466</v>
      </c>
      <c r="L263" s="89" t="s">
        <v>498</v>
      </c>
      <c r="M263" s="89" t="s">
        <v>395</v>
      </c>
      <c r="N263" s="89">
        <v>24</v>
      </c>
      <c r="O263" s="91">
        <v>9.17</v>
      </c>
      <c r="P263" s="89" t="s">
        <v>400</v>
      </c>
      <c r="Q263" s="89">
        <v>8</v>
      </c>
      <c r="R263" s="89" t="s">
        <v>636</v>
      </c>
      <c r="S263" s="89">
        <v>9</v>
      </c>
      <c r="T263" s="90">
        <v>0</v>
      </c>
      <c r="U263" s="90">
        <v>23.05</v>
      </c>
      <c r="V263" s="90">
        <v>55.85</v>
      </c>
      <c r="W263" s="90">
        <v>3.61</v>
      </c>
      <c r="X263" s="90">
        <v>0</v>
      </c>
      <c r="Y263" s="90">
        <v>82.51</v>
      </c>
      <c r="Z263" s="90">
        <v>0</v>
      </c>
      <c r="AA263" s="90">
        <v>0</v>
      </c>
      <c r="AB263" s="90">
        <v>82.51</v>
      </c>
      <c r="AC263" s="90">
        <v>91.12</v>
      </c>
      <c r="AD263" s="90">
        <v>171.27</v>
      </c>
      <c r="AE263" s="381">
        <f t="shared" si="4"/>
        <v>9.8764872757341706</v>
      </c>
      <c r="AF263" s="105"/>
      <c r="AG263" s="381"/>
      <c r="AH263" s="381"/>
      <c r="AI263" s="381"/>
      <c r="AJ263" s="381"/>
      <c r="AK263" s="381"/>
      <c r="AL263" s="381"/>
      <c r="AM263" s="381"/>
    </row>
    <row r="264" spans="1:39" x14ac:dyDescent="0.35">
      <c r="A264" s="89" t="s">
        <v>664</v>
      </c>
      <c r="B264" s="89" t="s">
        <v>391</v>
      </c>
      <c r="C264" s="89" t="s">
        <v>392</v>
      </c>
      <c r="D264" s="89" t="s">
        <v>393</v>
      </c>
      <c r="E264" s="89" t="s">
        <v>660</v>
      </c>
      <c r="F264" s="89" t="s">
        <v>465</v>
      </c>
      <c r="G264" s="89" t="s">
        <v>465</v>
      </c>
      <c r="H264" s="89" t="s">
        <v>465</v>
      </c>
      <c r="I264" s="89" t="s">
        <v>514</v>
      </c>
      <c r="J264" s="89" t="s">
        <v>465</v>
      </c>
      <c r="K264" s="89" t="s">
        <v>466</v>
      </c>
      <c r="L264" s="89" t="s">
        <v>498</v>
      </c>
      <c r="M264" s="89" t="s">
        <v>395</v>
      </c>
      <c r="N264" s="89">
        <v>24</v>
      </c>
      <c r="O264" s="91">
        <v>63.61</v>
      </c>
      <c r="P264" s="89" t="s">
        <v>400</v>
      </c>
      <c r="Q264" s="89">
        <v>8</v>
      </c>
      <c r="R264" s="89" t="s">
        <v>636</v>
      </c>
      <c r="S264" s="89">
        <v>9</v>
      </c>
      <c r="T264" s="90">
        <v>0</v>
      </c>
      <c r="U264" s="90">
        <v>22.69</v>
      </c>
      <c r="V264" s="90">
        <v>55.26</v>
      </c>
      <c r="W264" s="90">
        <v>3.57</v>
      </c>
      <c r="X264" s="90">
        <v>0</v>
      </c>
      <c r="Y264" s="90">
        <v>81.52</v>
      </c>
      <c r="Z264" s="90">
        <v>0</v>
      </c>
      <c r="AA264" s="90">
        <v>0</v>
      </c>
      <c r="AB264" s="90">
        <v>81.52</v>
      </c>
      <c r="AC264" s="90">
        <v>90.68</v>
      </c>
      <c r="AD264" s="90">
        <v>170.29</v>
      </c>
      <c r="AE264" s="381">
        <f t="shared" si="4"/>
        <v>9.8809223157627688</v>
      </c>
      <c r="AF264" s="105"/>
      <c r="AG264" s="381"/>
      <c r="AH264" s="381"/>
      <c r="AI264" s="381"/>
      <c r="AJ264" s="381"/>
      <c r="AK264" s="381"/>
      <c r="AL264" s="381"/>
      <c r="AM264" s="381"/>
    </row>
    <row r="265" spans="1:39" x14ac:dyDescent="0.35">
      <c r="A265" s="89" t="s">
        <v>665</v>
      </c>
      <c r="B265" s="89" t="s">
        <v>391</v>
      </c>
      <c r="C265" s="89" t="s">
        <v>392</v>
      </c>
      <c r="D265" s="89" t="s">
        <v>393</v>
      </c>
      <c r="E265" s="89" t="s">
        <v>505</v>
      </c>
      <c r="F265" s="89" t="s">
        <v>465</v>
      </c>
      <c r="G265" s="89" t="s">
        <v>465</v>
      </c>
      <c r="H265" s="89" t="s">
        <v>465</v>
      </c>
      <c r="I265" s="89" t="s">
        <v>506</v>
      </c>
      <c r="J265" s="89" t="s">
        <v>465</v>
      </c>
      <c r="K265" s="89" t="s">
        <v>466</v>
      </c>
      <c r="L265" s="89" t="s">
        <v>498</v>
      </c>
      <c r="M265" s="89" t="s">
        <v>395</v>
      </c>
      <c r="N265" s="89">
        <v>24</v>
      </c>
      <c r="O265" s="91">
        <v>141.01</v>
      </c>
      <c r="P265" s="89" t="s">
        <v>400</v>
      </c>
      <c r="Q265" s="89">
        <v>8</v>
      </c>
      <c r="R265" s="89" t="s">
        <v>636</v>
      </c>
      <c r="S265" s="89">
        <v>9</v>
      </c>
      <c r="T265" s="90">
        <v>0</v>
      </c>
      <c r="U265" s="90">
        <v>19.03</v>
      </c>
      <c r="V265" s="90">
        <v>52.01</v>
      </c>
      <c r="W265" s="90">
        <v>0.54</v>
      </c>
      <c r="X265" s="90">
        <v>0</v>
      </c>
      <c r="Y265" s="90">
        <v>71.58</v>
      </c>
      <c r="Z265" s="90">
        <v>0.37</v>
      </c>
      <c r="AA265" s="90">
        <v>7.0000000000000007E-2</v>
      </c>
      <c r="AB265" s="90">
        <v>72.02</v>
      </c>
      <c r="AC265" s="90">
        <v>92.26</v>
      </c>
      <c r="AD265" s="90">
        <v>172.85</v>
      </c>
      <c r="AE265" s="381">
        <f t="shared" si="4"/>
        <v>9.8925518467658584</v>
      </c>
      <c r="AF265" s="105"/>
      <c r="AG265" s="381"/>
      <c r="AH265" s="381"/>
      <c r="AI265" s="381"/>
      <c r="AJ265" s="381"/>
      <c r="AK265" s="381"/>
      <c r="AL265" s="381"/>
      <c r="AM265" s="381"/>
    </row>
    <row r="266" spans="1:39" x14ac:dyDescent="0.35">
      <c r="A266" s="89" t="s">
        <v>666</v>
      </c>
      <c r="B266" s="89" t="s">
        <v>391</v>
      </c>
      <c r="C266" s="89" t="s">
        <v>392</v>
      </c>
      <c r="D266" s="89" t="s">
        <v>393</v>
      </c>
      <c r="E266" s="89" t="s">
        <v>487</v>
      </c>
      <c r="F266" s="89" t="s">
        <v>465</v>
      </c>
      <c r="G266" s="89" t="s">
        <v>465</v>
      </c>
      <c r="H266" s="89" t="s">
        <v>465</v>
      </c>
      <c r="I266" s="89" t="s">
        <v>506</v>
      </c>
      <c r="J266" s="89" t="s">
        <v>465</v>
      </c>
      <c r="K266" s="89" t="s">
        <v>466</v>
      </c>
      <c r="L266" s="89" t="s">
        <v>498</v>
      </c>
      <c r="M266" s="89" t="s">
        <v>395</v>
      </c>
      <c r="N266" s="89">
        <v>24</v>
      </c>
      <c r="O266" s="91">
        <v>74.19</v>
      </c>
      <c r="P266" s="89" t="s">
        <v>400</v>
      </c>
      <c r="Q266" s="89">
        <v>8</v>
      </c>
      <c r="R266" s="89" t="s">
        <v>636</v>
      </c>
      <c r="S266" s="89">
        <v>9</v>
      </c>
      <c r="T266" s="90">
        <v>0</v>
      </c>
      <c r="U266" s="90">
        <v>19.22</v>
      </c>
      <c r="V266" s="90">
        <v>49.98</v>
      </c>
      <c r="W266" s="90">
        <v>0.68</v>
      </c>
      <c r="X266" s="90">
        <v>0</v>
      </c>
      <c r="Y266" s="90">
        <v>69.87</v>
      </c>
      <c r="Z266" s="90">
        <v>0.52</v>
      </c>
      <c r="AA266" s="90">
        <v>0.13</v>
      </c>
      <c r="AB266" s="90">
        <v>70.53</v>
      </c>
      <c r="AC266" s="90">
        <v>92.39</v>
      </c>
      <c r="AD266" s="90">
        <v>175.41</v>
      </c>
      <c r="AE266" s="381">
        <f t="shared" si="4"/>
        <v>9.8270148233862482</v>
      </c>
      <c r="AF266" s="105"/>
      <c r="AG266" s="381"/>
      <c r="AH266" s="381"/>
      <c r="AI266" s="381"/>
      <c r="AJ266" s="381"/>
      <c r="AK266" s="381"/>
      <c r="AL266" s="381"/>
      <c r="AM266" s="381"/>
    </row>
    <row r="267" spans="1:39" x14ac:dyDescent="0.35">
      <c r="A267" s="89" t="s">
        <v>667</v>
      </c>
      <c r="B267" s="89" t="s">
        <v>391</v>
      </c>
      <c r="C267" s="89" t="s">
        <v>392</v>
      </c>
      <c r="D267" s="89" t="s">
        <v>393</v>
      </c>
      <c r="E267" s="89" t="s">
        <v>487</v>
      </c>
      <c r="F267" s="89" t="s">
        <v>465</v>
      </c>
      <c r="G267" s="89" t="s">
        <v>465</v>
      </c>
      <c r="H267" s="89" t="s">
        <v>465</v>
      </c>
      <c r="I267" s="89" t="s">
        <v>506</v>
      </c>
      <c r="J267" s="89" t="s">
        <v>465</v>
      </c>
      <c r="K267" s="89" t="s">
        <v>466</v>
      </c>
      <c r="L267" s="89" t="s">
        <v>498</v>
      </c>
      <c r="M267" s="89" t="s">
        <v>395</v>
      </c>
      <c r="N267" s="89">
        <v>24</v>
      </c>
      <c r="O267" s="91">
        <v>1.37</v>
      </c>
      <c r="P267" s="89" t="s">
        <v>400</v>
      </c>
      <c r="Q267" s="89">
        <v>8</v>
      </c>
      <c r="R267" s="89" t="s">
        <v>636</v>
      </c>
      <c r="S267" s="89">
        <v>9</v>
      </c>
      <c r="T267" s="90">
        <v>0</v>
      </c>
      <c r="U267" s="90">
        <v>22.11</v>
      </c>
      <c r="V267" s="90">
        <v>58.77</v>
      </c>
      <c r="W267" s="90">
        <v>5</v>
      </c>
      <c r="X267" s="90">
        <v>0</v>
      </c>
      <c r="Y267" s="90">
        <v>85.88</v>
      </c>
      <c r="Z267" s="90">
        <v>0</v>
      </c>
      <c r="AA267" s="90">
        <v>0</v>
      </c>
      <c r="AB267" s="90">
        <v>85.88</v>
      </c>
      <c r="AC267" s="90">
        <v>95.52</v>
      </c>
      <c r="AD267" s="90">
        <v>170.59</v>
      </c>
      <c r="AE267" s="381">
        <f t="shared" si="4"/>
        <v>10.132268134128298</v>
      </c>
      <c r="AF267" s="105"/>
      <c r="AG267" s="381"/>
      <c r="AH267" s="381"/>
      <c r="AI267" s="381"/>
      <c r="AJ267" s="381"/>
      <c r="AK267" s="381"/>
      <c r="AL267" s="381"/>
      <c r="AM267" s="381"/>
    </row>
    <row r="268" spans="1:39" x14ac:dyDescent="0.35">
      <c r="A268" s="89" t="s">
        <v>668</v>
      </c>
      <c r="B268" s="89" t="s">
        <v>391</v>
      </c>
      <c r="C268" s="89" t="s">
        <v>392</v>
      </c>
      <c r="D268" s="89" t="s">
        <v>393</v>
      </c>
      <c r="E268" s="89" t="s">
        <v>505</v>
      </c>
      <c r="F268" s="89" t="s">
        <v>465</v>
      </c>
      <c r="G268" s="89" t="s">
        <v>465</v>
      </c>
      <c r="H268" s="89" t="s">
        <v>465</v>
      </c>
      <c r="I268" s="89" t="s">
        <v>506</v>
      </c>
      <c r="J268" s="89" t="s">
        <v>465</v>
      </c>
      <c r="K268" s="89" t="s">
        <v>466</v>
      </c>
      <c r="L268" s="89" t="s">
        <v>498</v>
      </c>
      <c r="M268" s="89" t="s">
        <v>395</v>
      </c>
      <c r="N268" s="89">
        <v>24</v>
      </c>
      <c r="O268" s="91">
        <v>34.590000000000003</v>
      </c>
      <c r="P268" s="89" t="s">
        <v>400</v>
      </c>
      <c r="Q268" s="89">
        <v>8</v>
      </c>
      <c r="R268" s="89" t="s">
        <v>636</v>
      </c>
      <c r="S268" s="89">
        <v>9</v>
      </c>
      <c r="T268" s="90">
        <v>0</v>
      </c>
      <c r="U268" s="90">
        <v>22.45</v>
      </c>
      <c r="V268" s="90">
        <v>59.73</v>
      </c>
      <c r="W268" s="90">
        <v>5.0599999999999996</v>
      </c>
      <c r="X268" s="90">
        <v>0</v>
      </c>
      <c r="Y268" s="90">
        <v>87.25</v>
      </c>
      <c r="Z268" s="90">
        <v>0</v>
      </c>
      <c r="AA268" s="90">
        <v>0</v>
      </c>
      <c r="AB268" s="90">
        <v>87.25</v>
      </c>
      <c r="AC268" s="90">
        <v>96.16</v>
      </c>
      <c r="AD268" s="90">
        <v>171.89</v>
      </c>
      <c r="AE268" s="381">
        <f t="shared" si="4"/>
        <v>10.127639254375255</v>
      </c>
      <c r="AF268" s="105"/>
      <c r="AG268" s="381"/>
      <c r="AH268" s="381"/>
      <c r="AI268" s="381"/>
      <c r="AJ268" s="381"/>
      <c r="AK268" s="381"/>
      <c r="AL268" s="381"/>
      <c r="AM268" s="381"/>
    </row>
    <row r="269" spans="1:39" x14ac:dyDescent="0.35">
      <c r="A269" s="89" t="s">
        <v>669</v>
      </c>
      <c r="B269" s="89" t="s">
        <v>391</v>
      </c>
      <c r="C269" s="89" t="s">
        <v>392</v>
      </c>
      <c r="D269" s="89" t="s">
        <v>393</v>
      </c>
      <c r="E269" s="89" t="s">
        <v>487</v>
      </c>
      <c r="F269" s="89" t="s">
        <v>465</v>
      </c>
      <c r="G269" s="89" t="s">
        <v>465</v>
      </c>
      <c r="H269" s="89" t="s">
        <v>465</v>
      </c>
      <c r="I269" s="89" t="s">
        <v>465</v>
      </c>
      <c r="J269" s="89" t="s">
        <v>465</v>
      </c>
      <c r="K269" s="89" t="s">
        <v>466</v>
      </c>
      <c r="L269" s="89" t="s">
        <v>394</v>
      </c>
      <c r="M269" s="89" t="s">
        <v>395</v>
      </c>
      <c r="N269" s="89">
        <v>24</v>
      </c>
      <c r="O269" s="91">
        <v>22.48</v>
      </c>
      <c r="P269" s="89" t="s">
        <v>400</v>
      </c>
      <c r="Q269" s="89">
        <v>8</v>
      </c>
      <c r="R269" s="89" t="s">
        <v>636</v>
      </c>
      <c r="S269" s="89">
        <v>9</v>
      </c>
      <c r="T269" s="90">
        <v>0</v>
      </c>
      <c r="U269" s="90">
        <v>28.62</v>
      </c>
      <c r="V269" s="90">
        <v>60.55</v>
      </c>
      <c r="W269" s="90">
        <v>1.92</v>
      </c>
      <c r="X269" s="90">
        <v>0</v>
      </c>
      <c r="Y269" s="90">
        <v>91.09</v>
      </c>
      <c r="Z269" s="90">
        <v>9.98</v>
      </c>
      <c r="AA269" s="90">
        <v>0.09</v>
      </c>
      <c r="AB269" s="90">
        <v>101.16</v>
      </c>
      <c r="AC269" s="90">
        <v>122.49</v>
      </c>
      <c r="AD269" s="90">
        <v>248.06</v>
      </c>
      <c r="AE269" s="381">
        <f t="shared" ref="AE269:AE332" si="5">IFERROR(SQRT(((AC269/AD269)/0.005454154)),"-")</f>
        <v>9.5149881011032065</v>
      </c>
      <c r="AF269" s="105"/>
      <c r="AG269" s="381"/>
      <c r="AH269" s="381"/>
      <c r="AI269" s="381"/>
      <c r="AJ269" s="381"/>
      <c r="AK269" s="381"/>
      <c r="AL269" s="381"/>
      <c r="AM269" s="381"/>
    </row>
    <row r="270" spans="1:39" x14ac:dyDescent="0.35">
      <c r="A270" s="89" t="s">
        <v>670</v>
      </c>
      <c r="B270" s="89" t="s">
        <v>518</v>
      </c>
      <c r="C270" s="89" t="s">
        <v>398</v>
      </c>
      <c r="D270" s="89" t="s">
        <v>393</v>
      </c>
      <c r="E270" s="89" t="s">
        <v>539</v>
      </c>
      <c r="F270" s="89" t="s">
        <v>465</v>
      </c>
      <c r="G270" s="89" t="s">
        <v>465</v>
      </c>
      <c r="H270" s="89" t="s">
        <v>465</v>
      </c>
      <c r="I270" s="89" t="s">
        <v>465</v>
      </c>
      <c r="J270" s="89" t="s">
        <v>465</v>
      </c>
      <c r="K270" s="89" t="s">
        <v>466</v>
      </c>
      <c r="L270" s="89" t="s">
        <v>394</v>
      </c>
      <c r="M270" s="89" t="s">
        <v>395</v>
      </c>
      <c r="N270" s="89">
        <v>40</v>
      </c>
      <c r="O270" s="91">
        <v>13.536</v>
      </c>
      <c r="P270" s="89" t="s">
        <v>400</v>
      </c>
      <c r="Q270" s="89">
        <v>8</v>
      </c>
      <c r="R270" s="89" t="s">
        <v>636</v>
      </c>
      <c r="S270" s="89">
        <v>9</v>
      </c>
      <c r="T270" s="90">
        <v>0</v>
      </c>
      <c r="U270" s="90">
        <v>13.49</v>
      </c>
      <c r="V270" s="90">
        <v>18.72</v>
      </c>
      <c r="W270" s="90">
        <v>7.43</v>
      </c>
      <c r="X270" s="90">
        <v>0</v>
      </c>
      <c r="Y270" s="90">
        <v>39.64</v>
      </c>
      <c r="Z270" s="90">
        <v>22.81</v>
      </c>
      <c r="AA270" s="90">
        <v>1.78</v>
      </c>
      <c r="AB270" s="90">
        <v>64.23</v>
      </c>
      <c r="AC270" s="90">
        <v>39.03</v>
      </c>
      <c r="AD270" s="90">
        <v>90.95</v>
      </c>
      <c r="AE270" s="381">
        <f t="shared" si="5"/>
        <v>8.8702166186262321</v>
      </c>
      <c r="AF270" s="105"/>
      <c r="AG270" s="381"/>
      <c r="AH270" s="381"/>
      <c r="AI270" s="381"/>
      <c r="AJ270" s="381"/>
      <c r="AK270" s="381"/>
      <c r="AL270" s="381"/>
      <c r="AM270" s="381"/>
    </row>
    <row r="271" spans="1:39" x14ac:dyDescent="0.35">
      <c r="A271" s="89" t="s">
        <v>671</v>
      </c>
      <c r="B271" s="89" t="s">
        <v>391</v>
      </c>
      <c r="C271" s="89" t="s">
        <v>392</v>
      </c>
      <c r="D271" s="89" t="s">
        <v>393</v>
      </c>
      <c r="E271" s="89" t="s">
        <v>485</v>
      </c>
      <c r="F271" s="89" t="s">
        <v>465</v>
      </c>
      <c r="G271" s="89" t="s">
        <v>465</v>
      </c>
      <c r="H271" s="89" t="s">
        <v>465</v>
      </c>
      <c r="I271" s="89" t="s">
        <v>511</v>
      </c>
      <c r="J271" s="89" t="s">
        <v>465</v>
      </c>
      <c r="K271" s="89" t="s">
        <v>466</v>
      </c>
      <c r="L271" s="89" t="s">
        <v>498</v>
      </c>
      <c r="M271" s="89" t="s">
        <v>395</v>
      </c>
      <c r="N271" s="89">
        <v>24</v>
      </c>
      <c r="O271" s="91">
        <v>101.81</v>
      </c>
      <c r="P271" s="89" t="s">
        <v>400</v>
      </c>
      <c r="Q271" s="89">
        <v>8</v>
      </c>
      <c r="R271" s="89" t="s">
        <v>636</v>
      </c>
      <c r="S271" s="89">
        <v>9</v>
      </c>
      <c r="T271" s="90">
        <v>0</v>
      </c>
      <c r="U271" s="90">
        <v>22.28</v>
      </c>
      <c r="V271" s="90">
        <v>59.26</v>
      </c>
      <c r="W271" s="90">
        <v>5.03</v>
      </c>
      <c r="X271" s="90">
        <v>0</v>
      </c>
      <c r="Y271" s="90">
        <v>86.57</v>
      </c>
      <c r="Z271" s="90">
        <v>0</v>
      </c>
      <c r="AA271" s="90">
        <v>0</v>
      </c>
      <c r="AB271" s="90">
        <v>86.57</v>
      </c>
      <c r="AC271" s="90">
        <v>95.84</v>
      </c>
      <c r="AD271" s="90">
        <v>171.24</v>
      </c>
      <c r="AE271" s="381">
        <f t="shared" si="5"/>
        <v>10.129945173395564</v>
      </c>
      <c r="AF271" s="105"/>
      <c r="AG271" s="381"/>
      <c r="AH271" s="381"/>
      <c r="AI271" s="381"/>
      <c r="AJ271" s="381"/>
      <c r="AK271" s="381"/>
      <c r="AL271" s="381"/>
      <c r="AM271" s="381"/>
    </row>
    <row r="272" spans="1:39" x14ac:dyDescent="0.35">
      <c r="A272" s="89" t="s">
        <v>672</v>
      </c>
      <c r="B272" s="89" t="s">
        <v>391</v>
      </c>
      <c r="C272" s="89" t="s">
        <v>392</v>
      </c>
      <c r="D272" s="89" t="s">
        <v>393</v>
      </c>
      <c r="E272" s="89" t="s">
        <v>485</v>
      </c>
      <c r="F272" s="89" t="s">
        <v>465</v>
      </c>
      <c r="G272" s="89" t="s">
        <v>465</v>
      </c>
      <c r="H272" s="89" t="s">
        <v>465</v>
      </c>
      <c r="I272" s="89" t="s">
        <v>511</v>
      </c>
      <c r="J272" s="89" t="s">
        <v>465</v>
      </c>
      <c r="K272" s="89" t="s">
        <v>466</v>
      </c>
      <c r="L272" s="89" t="s">
        <v>498</v>
      </c>
      <c r="M272" s="89" t="s">
        <v>395</v>
      </c>
      <c r="N272" s="89">
        <v>24</v>
      </c>
      <c r="O272" s="91">
        <v>17.13</v>
      </c>
      <c r="P272" s="89" t="s">
        <v>400</v>
      </c>
      <c r="Q272" s="89">
        <v>8</v>
      </c>
      <c r="R272" s="89" t="s">
        <v>636</v>
      </c>
      <c r="S272" s="89">
        <v>9</v>
      </c>
      <c r="T272" s="90">
        <v>0</v>
      </c>
      <c r="U272" s="90">
        <v>22.61</v>
      </c>
      <c r="V272" s="90">
        <v>60.11</v>
      </c>
      <c r="W272" s="90">
        <v>5.1100000000000003</v>
      </c>
      <c r="X272" s="90">
        <v>0</v>
      </c>
      <c r="Y272" s="90">
        <v>87.83</v>
      </c>
      <c r="Z272" s="90">
        <v>0</v>
      </c>
      <c r="AA272" s="90">
        <v>0</v>
      </c>
      <c r="AB272" s="90">
        <v>87.83</v>
      </c>
      <c r="AC272" s="90">
        <v>96.48</v>
      </c>
      <c r="AD272" s="90">
        <v>172.53</v>
      </c>
      <c r="AE272" s="381">
        <f t="shared" si="5"/>
        <v>10.125643623170088</v>
      </c>
      <c r="AF272" s="105"/>
      <c r="AG272" s="381"/>
      <c r="AH272" s="381"/>
      <c r="AI272" s="381"/>
      <c r="AJ272" s="381"/>
      <c r="AK272" s="381"/>
      <c r="AL272" s="381"/>
      <c r="AM272" s="381"/>
    </row>
    <row r="273" spans="1:39" x14ac:dyDescent="0.35">
      <c r="A273" s="89" t="s">
        <v>673</v>
      </c>
      <c r="B273" s="89" t="s">
        <v>391</v>
      </c>
      <c r="C273" s="89" t="s">
        <v>392</v>
      </c>
      <c r="D273" s="89" t="s">
        <v>393</v>
      </c>
      <c r="E273" s="89" t="s">
        <v>660</v>
      </c>
      <c r="F273" s="89" t="s">
        <v>465</v>
      </c>
      <c r="G273" s="89" t="s">
        <v>465</v>
      </c>
      <c r="H273" s="89" t="s">
        <v>465</v>
      </c>
      <c r="I273" s="89" t="s">
        <v>465</v>
      </c>
      <c r="J273" s="89" t="s">
        <v>465</v>
      </c>
      <c r="K273" s="89" t="s">
        <v>476</v>
      </c>
      <c r="L273" s="89" t="s">
        <v>394</v>
      </c>
      <c r="M273" s="89" t="s">
        <v>395</v>
      </c>
      <c r="N273" s="89">
        <v>24</v>
      </c>
      <c r="O273" s="91">
        <v>4.78</v>
      </c>
      <c r="P273" s="89" t="s">
        <v>400</v>
      </c>
      <c r="Q273" s="89">
        <v>8</v>
      </c>
      <c r="R273" s="89" t="s">
        <v>636</v>
      </c>
      <c r="S273" s="89">
        <v>9</v>
      </c>
      <c r="T273" s="90">
        <v>0</v>
      </c>
      <c r="U273" s="90">
        <v>38.6</v>
      </c>
      <c r="V273" s="90">
        <v>105.56</v>
      </c>
      <c r="W273" s="90">
        <v>0</v>
      </c>
      <c r="X273" s="90">
        <v>0.52</v>
      </c>
      <c r="Y273" s="90">
        <v>144.66999999999999</v>
      </c>
      <c r="Z273" s="90">
        <v>6.63</v>
      </c>
      <c r="AA273" s="90">
        <v>0.16</v>
      </c>
      <c r="AB273" s="90">
        <v>151.46</v>
      </c>
      <c r="AC273" s="90">
        <v>151.44</v>
      </c>
      <c r="AD273" s="90">
        <v>285.05</v>
      </c>
      <c r="AE273" s="381">
        <f t="shared" si="5"/>
        <v>9.8695210961878068</v>
      </c>
      <c r="AF273" s="105"/>
      <c r="AG273" s="381"/>
      <c r="AH273" s="381"/>
      <c r="AI273" s="381"/>
      <c r="AJ273" s="381"/>
      <c r="AK273" s="381"/>
      <c r="AL273" s="381"/>
      <c r="AM273" s="381"/>
    </row>
    <row r="274" spans="1:39" x14ac:dyDescent="0.35">
      <c r="A274" s="89" t="s">
        <v>674</v>
      </c>
      <c r="B274" s="89" t="s">
        <v>391</v>
      </c>
      <c r="C274" s="89" t="s">
        <v>392</v>
      </c>
      <c r="D274" s="89" t="s">
        <v>393</v>
      </c>
      <c r="E274" s="89" t="s">
        <v>489</v>
      </c>
      <c r="F274" s="89" t="s">
        <v>465</v>
      </c>
      <c r="G274" s="89" t="s">
        <v>465</v>
      </c>
      <c r="H274" s="89" t="s">
        <v>465</v>
      </c>
      <c r="I274" s="89" t="s">
        <v>506</v>
      </c>
      <c r="J274" s="89" t="s">
        <v>465</v>
      </c>
      <c r="K274" s="89" t="s">
        <v>476</v>
      </c>
      <c r="L274" s="89" t="s">
        <v>498</v>
      </c>
      <c r="M274" s="89" t="s">
        <v>395</v>
      </c>
      <c r="N274" s="89">
        <v>24</v>
      </c>
      <c r="O274" s="91">
        <v>103.49</v>
      </c>
      <c r="P274" s="89" t="s">
        <v>400</v>
      </c>
      <c r="Q274" s="89">
        <v>8</v>
      </c>
      <c r="R274" s="89" t="s">
        <v>636</v>
      </c>
      <c r="S274" s="89">
        <v>9</v>
      </c>
      <c r="T274" s="90">
        <v>0</v>
      </c>
      <c r="U274" s="90">
        <v>24.23</v>
      </c>
      <c r="V274" s="90">
        <v>58.5</v>
      </c>
      <c r="W274" s="90">
        <v>0.27</v>
      </c>
      <c r="X274" s="90">
        <v>2.4700000000000002</v>
      </c>
      <c r="Y274" s="90">
        <v>85.47</v>
      </c>
      <c r="Z274" s="90">
        <v>0</v>
      </c>
      <c r="AA274" s="90">
        <v>0</v>
      </c>
      <c r="AB274" s="90">
        <v>85.47</v>
      </c>
      <c r="AC274" s="90">
        <v>95.37</v>
      </c>
      <c r="AD274" s="90">
        <v>170.26</v>
      </c>
      <c r="AE274" s="381">
        <f t="shared" si="5"/>
        <v>10.134116175969874</v>
      </c>
      <c r="AF274" s="105"/>
      <c r="AG274" s="381"/>
      <c r="AH274" s="381"/>
      <c r="AI274" s="381"/>
      <c r="AJ274" s="381"/>
      <c r="AK274" s="381"/>
      <c r="AL274" s="381"/>
      <c r="AM274" s="381"/>
    </row>
    <row r="275" spans="1:39" x14ac:dyDescent="0.35">
      <c r="A275" s="89" t="s">
        <v>675</v>
      </c>
      <c r="B275" s="89" t="s">
        <v>391</v>
      </c>
      <c r="C275" s="89" t="s">
        <v>392</v>
      </c>
      <c r="D275" s="89" t="s">
        <v>393</v>
      </c>
      <c r="E275" s="89" t="s">
        <v>485</v>
      </c>
      <c r="F275" s="89" t="s">
        <v>465</v>
      </c>
      <c r="G275" s="89" t="s">
        <v>465</v>
      </c>
      <c r="H275" s="89" t="s">
        <v>465</v>
      </c>
      <c r="I275" s="89" t="s">
        <v>506</v>
      </c>
      <c r="J275" s="89" t="s">
        <v>465</v>
      </c>
      <c r="K275" s="89" t="s">
        <v>476</v>
      </c>
      <c r="L275" s="89" t="s">
        <v>498</v>
      </c>
      <c r="M275" s="89" t="s">
        <v>395</v>
      </c>
      <c r="N275" s="89">
        <v>24</v>
      </c>
      <c r="O275" s="91">
        <v>54.15</v>
      </c>
      <c r="P275" s="89" t="s">
        <v>400</v>
      </c>
      <c r="Q275" s="89">
        <v>8</v>
      </c>
      <c r="R275" s="89" t="s">
        <v>636</v>
      </c>
      <c r="S275" s="89">
        <v>9</v>
      </c>
      <c r="T275" s="90">
        <v>0</v>
      </c>
      <c r="U275" s="90">
        <v>24.23</v>
      </c>
      <c r="V275" s="90">
        <v>58.5</v>
      </c>
      <c r="W275" s="90">
        <v>0.27</v>
      </c>
      <c r="X275" s="90">
        <v>2.4700000000000002</v>
      </c>
      <c r="Y275" s="90">
        <v>85.47</v>
      </c>
      <c r="Z275" s="90">
        <v>0</v>
      </c>
      <c r="AA275" s="90">
        <v>0</v>
      </c>
      <c r="AB275" s="90">
        <v>85.47</v>
      </c>
      <c r="AC275" s="90">
        <v>95.37</v>
      </c>
      <c r="AD275" s="90">
        <v>170.26</v>
      </c>
      <c r="AE275" s="381">
        <f t="shared" si="5"/>
        <v>10.134116175969874</v>
      </c>
      <c r="AF275" s="105"/>
      <c r="AG275" s="381"/>
      <c r="AH275" s="381"/>
      <c r="AI275" s="381"/>
      <c r="AJ275" s="381"/>
      <c r="AK275" s="381"/>
      <c r="AL275" s="381"/>
      <c r="AM275" s="381"/>
    </row>
    <row r="276" spans="1:39" x14ac:dyDescent="0.35">
      <c r="A276" s="89" t="s">
        <v>675</v>
      </c>
      <c r="B276" s="89" t="s">
        <v>545</v>
      </c>
      <c r="C276" s="89" t="s">
        <v>462</v>
      </c>
      <c r="D276" s="89" t="s">
        <v>463</v>
      </c>
      <c r="E276" s="89" t="s">
        <v>485</v>
      </c>
      <c r="F276" s="89" t="s">
        <v>465</v>
      </c>
      <c r="G276" s="89" t="s">
        <v>465</v>
      </c>
      <c r="H276" s="89" t="s">
        <v>465</v>
      </c>
      <c r="I276" s="89" t="s">
        <v>465</v>
      </c>
      <c r="J276" s="89" t="s">
        <v>465</v>
      </c>
      <c r="K276" s="89" t="s">
        <v>476</v>
      </c>
      <c r="L276" s="89" t="s">
        <v>394</v>
      </c>
      <c r="M276" s="89" t="s">
        <v>395</v>
      </c>
      <c r="N276" s="89">
        <v>1</v>
      </c>
      <c r="O276" s="91">
        <v>54.15</v>
      </c>
      <c r="P276" s="89" t="s">
        <v>467</v>
      </c>
      <c r="Q276" s="89">
        <v>9</v>
      </c>
      <c r="R276" s="89" t="s">
        <v>676</v>
      </c>
      <c r="S276" s="89">
        <v>2</v>
      </c>
      <c r="T276" s="90">
        <v>0</v>
      </c>
      <c r="U276" s="90">
        <v>0</v>
      </c>
      <c r="V276" s="90">
        <v>0</v>
      </c>
      <c r="W276" s="90">
        <v>0</v>
      </c>
      <c r="X276" s="90">
        <v>0</v>
      </c>
      <c r="Y276" s="90">
        <v>0</v>
      </c>
      <c r="Z276" s="90">
        <v>0</v>
      </c>
      <c r="AA276" s="90">
        <v>0</v>
      </c>
      <c r="AB276" s="90">
        <v>0</v>
      </c>
      <c r="AC276" s="90"/>
      <c r="AD276" s="90"/>
      <c r="AE276" s="381" t="str">
        <f t="shared" si="5"/>
        <v>-</v>
      </c>
      <c r="AF276" s="105"/>
      <c r="AG276" s="381"/>
      <c r="AH276" s="381"/>
      <c r="AI276" s="381"/>
      <c r="AJ276" s="381"/>
      <c r="AK276" s="381"/>
      <c r="AL276" s="381"/>
      <c r="AM276" s="381"/>
    </row>
    <row r="277" spans="1:39" x14ac:dyDescent="0.35">
      <c r="A277" s="89" t="s">
        <v>674</v>
      </c>
      <c r="B277" s="89" t="s">
        <v>545</v>
      </c>
      <c r="C277" s="89" t="s">
        <v>462</v>
      </c>
      <c r="D277" s="89" t="s">
        <v>463</v>
      </c>
      <c r="E277" s="89" t="s">
        <v>489</v>
      </c>
      <c r="F277" s="89" t="s">
        <v>465</v>
      </c>
      <c r="G277" s="89" t="s">
        <v>465</v>
      </c>
      <c r="H277" s="89" t="s">
        <v>465</v>
      </c>
      <c r="I277" s="89" t="s">
        <v>465</v>
      </c>
      <c r="J277" s="89" t="s">
        <v>465</v>
      </c>
      <c r="K277" s="89" t="s">
        <v>476</v>
      </c>
      <c r="L277" s="89" t="s">
        <v>394</v>
      </c>
      <c r="M277" s="89" t="s">
        <v>395</v>
      </c>
      <c r="N277" s="89">
        <v>1</v>
      </c>
      <c r="O277" s="91">
        <v>103.49</v>
      </c>
      <c r="P277" s="89" t="s">
        <v>467</v>
      </c>
      <c r="Q277" s="89">
        <v>9</v>
      </c>
      <c r="R277" s="89" t="s">
        <v>676</v>
      </c>
      <c r="S277" s="89">
        <v>2</v>
      </c>
      <c r="T277" s="90">
        <v>0</v>
      </c>
      <c r="U277" s="90">
        <v>0</v>
      </c>
      <c r="V277" s="90">
        <v>0</v>
      </c>
      <c r="W277" s="90">
        <v>0</v>
      </c>
      <c r="X277" s="90">
        <v>0</v>
      </c>
      <c r="Y277" s="90">
        <v>0</v>
      </c>
      <c r="Z277" s="90">
        <v>0</v>
      </c>
      <c r="AA277" s="90">
        <v>0</v>
      </c>
      <c r="AB277" s="90">
        <v>0</v>
      </c>
      <c r="AC277" s="90"/>
      <c r="AD277" s="90"/>
      <c r="AE277" s="381" t="str">
        <f t="shared" si="5"/>
        <v>-</v>
      </c>
      <c r="AF277" s="105"/>
      <c r="AG277" s="381"/>
      <c r="AH277" s="381"/>
      <c r="AI277" s="381"/>
      <c r="AJ277" s="381"/>
      <c r="AK277" s="381"/>
      <c r="AL277" s="381"/>
      <c r="AM277" s="381"/>
    </row>
    <row r="278" spans="1:39" x14ac:dyDescent="0.35">
      <c r="A278" s="89" t="s">
        <v>673</v>
      </c>
      <c r="B278" s="89" t="s">
        <v>545</v>
      </c>
      <c r="C278" s="89" t="s">
        <v>462</v>
      </c>
      <c r="D278" s="89" t="s">
        <v>463</v>
      </c>
      <c r="E278" s="89" t="s">
        <v>660</v>
      </c>
      <c r="F278" s="89" t="s">
        <v>465</v>
      </c>
      <c r="G278" s="89" t="s">
        <v>465</v>
      </c>
      <c r="H278" s="89" t="s">
        <v>465</v>
      </c>
      <c r="I278" s="89" t="s">
        <v>465</v>
      </c>
      <c r="J278" s="89" t="s">
        <v>465</v>
      </c>
      <c r="K278" s="89" t="s">
        <v>476</v>
      </c>
      <c r="L278" s="89" t="s">
        <v>394</v>
      </c>
      <c r="M278" s="89" t="s">
        <v>395</v>
      </c>
      <c r="N278" s="89">
        <v>1</v>
      </c>
      <c r="O278" s="91">
        <v>4.78</v>
      </c>
      <c r="P278" s="89" t="s">
        <v>467</v>
      </c>
      <c r="Q278" s="89">
        <v>9</v>
      </c>
      <c r="R278" s="89" t="s">
        <v>676</v>
      </c>
      <c r="S278" s="89">
        <v>2</v>
      </c>
      <c r="T278" s="90">
        <v>0</v>
      </c>
      <c r="U278" s="90">
        <v>0</v>
      </c>
      <c r="V278" s="90">
        <v>0</v>
      </c>
      <c r="W278" s="90">
        <v>0</v>
      </c>
      <c r="X278" s="90">
        <v>0</v>
      </c>
      <c r="Y278" s="90">
        <v>0</v>
      </c>
      <c r="Z278" s="90">
        <v>0</v>
      </c>
      <c r="AA278" s="90">
        <v>0</v>
      </c>
      <c r="AB278" s="90">
        <v>0</v>
      </c>
      <c r="AC278" s="90"/>
      <c r="AD278" s="90"/>
      <c r="AE278" s="381" t="str">
        <f t="shared" si="5"/>
        <v>-</v>
      </c>
      <c r="AF278" s="105"/>
      <c r="AG278" s="381"/>
      <c r="AH278" s="381"/>
      <c r="AI278" s="381"/>
      <c r="AJ278" s="381"/>
      <c r="AK278" s="381"/>
      <c r="AL278" s="381"/>
      <c r="AM278" s="381"/>
    </row>
    <row r="279" spans="1:39" x14ac:dyDescent="0.35">
      <c r="A279" s="89" t="s">
        <v>672</v>
      </c>
      <c r="B279" s="89" t="s">
        <v>545</v>
      </c>
      <c r="C279" s="89" t="s">
        <v>462</v>
      </c>
      <c r="D279" s="89" t="s">
        <v>463</v>
      </c>
      <c r="E279" s="89" t="s">
        <v>485</v>
      </c>
      <c r="F279" s="89" t="s">
        <v>465</v>
      </c>
      <c r="G279" s="89" t="s">
        <v>465</v>
      </c>
      <c r="H279" s="89" t="s">
        <v>465</v>
      </c>
      <c r="I279" s="89" t="s">
        <v>465</v>
      </c>
      <c r="J279" s="89" t="s">
        <v>465</v>
      </c>
      <c r="K279" s="89" t="s">
        <v>466</v>
      </c>
      <c r="L279" s="89" t="s">
        <v>394</v>
      </c>
      <c r="M279" s="89" t="s">
        <v>395</v>
      </c>
      <c r="N279" s="89">
        <v>1</v>
      </c>
      <c r="O279" s="91">
        <v>17.13</v>
      </c>
      <c r="P279" s="89" t="s">
        <v>467</v>
      </c>
      <c r="Q279" s="89">
        <v>9</v>
      </c>
      <c r="R279" s="89" t="s">
        <v>676</v>
      </c>
      <c r="S279" s="89">
        <v>2</v>
      </c>
      <c r="T279" s="90">
        <v>0</v>
      </c>
      <c r="U279" s="90">
        <v>0</v>
      </c>
      <c r="V279" s="90">
        <v>0</v>
      </c>
      <c r="W279" s="90">
        <v>0</v>
      </c>
      <c r="X279" s="90">
        <v>0</v>
      </c>
      <c r="Y279" s="90">
        <v>0</v>
      </c>
      <c r="Z279" s="90">
        <v>0</v>
      </c>
      <c r="AA279" s="90">
        <v>0</v>
      </c>
      <c r="AB279" s="90">
        <v>0</v>
      </c>
      <c r="AC279" s="90"/>
      <c r="AD279" s="90"/>
      <c r="AE279" s="381" t="str">
        <f t="shared" si="5"/>
        <v>-</v>
      </c>
      <c r="AF279" s="105"/>
      <c r="AG279" s="381"/>
      <c r="AH279" s="381"/>
      <c r="AI279" s="381"/>
      <c r="AJ279" s="381"/>
      <c r="AK279" s="381"/>
      <c r="AL279" s="381"/>
      <c r="AM279" s="381"/>
    </row>
    <row r="280" spans="1:39" x14ac:dyDescent="0.35">
      <c r="A280" s="89" t="s">
        <v>671</v>
      </c>
      <c r="B280" s="89" t="s">
        <v>545</v>
      </c>
      <c r="C280" s="89" t="s">
        <v>462</v>
      </c>
      <c r="D280" s="89" t="s">
        <v>463</v>
      </c>
      <c r="E280" s="89" t="s">
        <v>485</v>
      </c>
      <c r="F280" s="89" t="s">
        <v>465</v>
      </c>
      <c r="G280" s="89" t="s">
        <v>465</v>
      </c>
      <c r="H280" s="89" t="s">
        <v>465</v>
      </c>
      <c r="I280" s="89" t="s">
        <v>465</v>
      </c>
      <c r="J280" s="89" t="s">
        <v>465</v>
      </c>
      <c r="K280" s="89" t="s">
        <v>466</v>
      </c>
      <c r="L280" s="89" t="s">
        <v>394</v>
      </c>
      <c r="M280" s="89" t="s">
        <v>395</v>
      </c>
      <c r="N280" s="89">
        <v>1</v>
      </c>
      <c r="O280" s="91">
        <v>101.81</v>
      </c>
      <c r="P280" s="89" t="s">
        <v>467</v>
      </c>
      <c r="Q280" s="89">
        <v>9</v>
      </c>
      <c r="R280" s="89" t="s">
        <v>676</v>
      </c>
      <c r="S280" s="89">
        <v>2</v>
      </c>
      <c r="T280" s="90">
        <v>0</v>
      </c>
      <c r="U280" s="90">
        <v>0</v>
      </c>
      <c r="V280" s="90">
        <v>0</v>
      </c>
      <c r="W280" s="90">
        <v>0</v>
      </c>
      <c r="X280" s="90">
        <v>0</v>
      </c>
      <c r="Y280" s="90">
        <v>0</v>
      </c>
      <c r="Z280" s="90">
        <v>0</v>
      </c>
      <c r="AA280" s="90">
        <v>0</v>
      </c>
      <c r="AB280" s="90">
        <v>0</v>
      </c>
      <c r="AC280" s="90"/>
      <c r="AD280" s="90"/>
      <c r="AE280" s="381" t="str">
        <f t="shared" si="5"/>
        <v>-</v>
      </c>
      <c r="AF280" s="105"/>
      <c r="AG280" s="381"/>
      <c r="AH280" s="381"/>
      <c r="AI280" s="381"/>
      <c r="AJ280" s="381"/>
      <c r="AK280" s="381"/>
      <c r="AL280" s="381"/>
      <c r="AM280" s="381"/>
    </row>
    <row r="281" spans="1:39" x14ac:dyDescent="0.35">
      <c r="A281" s="89" t="s">
        <v>669</v>
      </c>
      <c r="B281" s="89" t="s">
        <v>545</v>
      </c>
      <c r="C281" s="89" t="s">
        <v>462</v>
      </c>
      <c r="D281" s="89" t="s">
        <v>463</v>
      </c>
      <c r="E281" s="89" t="s">
        <v>487</v>
      </c>
      <c r="F281" s="89" t="s">
        <v>465</v>
      </c>
      <c r="G281" s="89" t="s">
        <v>465</v>
      </c>
      <c r="H281" s="89" t="s">
        <v>465</v>
      </c>
      <c r="I281" s="89" t="s">
        <v>465</v>
      </c>
      <c r="J281" s="89" t="s">
        <v>465</v>
      </c>
      <c r="K281" s="89" t="s">
        <v>466</v>
      </c>
      <c r="L281" s="89" t="s">
        <v>394</v>
      </c>
      <c r="M281" s="89" t="s">
        <v>395</v>
      </c>
      <c r="N281" s="89">
        <v>1</v>
      </c>
      <c r="O281" s="91">
        <v>22.48</v>
      </c>
      <c r="P281" s="89" t="s">
        <v>467</v>
      </c>
      <c r="Q281" s="89">
        <v>9</v>
      </c>
      <c r="R281" s="89" t="s">
        <v>676</v>
      </c>
      <c r="S281" s="89">
        <v>2</v>
      </c>
      <c r="T281" s="90">
        <v>0</v>
      </c>
      <c r="U281" s="90">
        <v>0</v>
      </c>
      <c r="V281" s="90">
        <v>0</v>
      </c>
      <c r="W281" s="90">
        <v>0</v>
      </c>
      <c r="X281" s="90">
        <v>0</v>
      </c>
      <c r="Y281" s="90">
        <v>0</v>
      </c>
      <c r="Z281" s="90">
        <v>0</v>
      </c>
      <c r="AA281" s="90">
        <v>0</v>
      </c>
      <c r="AB281" s="90">
        <v>0</v>
      </c>
      <c r="AC281" s="90"/>
      <c r="AD281" s="90"/>
      <c r="AE281" s="381" t="str">
        <f t="shared" si="5"/>
        <v>-</v>
      </c>
      <c r="AF281" s="105"/>
      <c r="AG281" s="381"/>
      <c r="AH281" s="381"/>
      <c r="AI281" s="381"/>
      <c r="AJ281" s="381"/>
      <c r="AK281" s="381"/>
      <c r="AL281" s="381"/>
      <c r="AM281" s="381"/>
    </row>
    <row r="282" spans="1:39" x14ac:dyDescent="0.35">
      <c r="A282" s="89" t="s">
        <v>668</v>
      </c>
      <c r="B282" s="89" t="s">
        <v>545</v>
      </c>
      <c r="C282" s="89" t="s">
        <v>462</v>
      </c>
      <c r="D282" s="89" t="s">
        <v>463</v>
      </c>
      <c r="E282" s="89" t="s">
        <v>505</v>
      </c>
      <c r="F282" s="89" t="s">
        <v>465</v>
      </c>
      <c r="G282" s="89" t="s">
        <v>465</v>
      </c>
      <c r="H282" s="89" t="s">
        <v>465</v>
      </c>
      <c r="I282" s="89" t="s">
        <v>465</v>
      </c>
      <c r="J282" s="89" t="s">
        <v>465</v>
      </c>
      <c r="K282" s="89" t="s">
        <v>466</v>
      </c>
      <c r="L282" s="89" t="s">
        <v>394</v>
      </c>
      <c r="M282" s="89" t="s">
        <v>395</v>
      </c>
      <c r="N282" s="89">
        <v>1</v>
      </c>
      <c r="O282" s="91">
        <v>34.590000000000003</v>
      </c>
      <c r="P282" s="89" t="s">
        <v>467</v>
      </c>
      <c r="Q282" s="89">
        <v>9</v>
      </c>
      <c r="R282" s="89" t="s">
        <v>676</v>
      </c>
      <c r="S282" s="89">
        <v>2</v>
      </c>
      <c r="T282" s="90">
        <v>0</v>
      </c>
      <c r="U282" s="90">
        <v>0</v>
      </c>
      <c r="V282" s="90">
        <v>0</v>
      </c>
      <c r="W282" s="90">
        <v>0</v>
      </c>
      <c r="X282" s="90">
        <v>0</v>
      </c>
      <c r="Y282" s="90">
        <v>0</v>
      </c>
      <c r="Z282" s="90">
        <v>0</v>
      </c>
      <c r="AA282" s="90">
        <v>0</v>
      </c>
      <c r="AB282" s="90">
        <v>0</v>
      </c>
      <c r="AC282" s="90"/>
      <c r="AD282" s="90"/>
      <c r="AE282" s="381" t="str">
        <f t="shared" si="5"/>
        <v>-</v>
      </c>
      <c r="AF282" s="105"/>
      <c r="AG282" s="381"/>
      <c r="AH282" s="381"/>
      <c r="AI282" s="381"/>
      <c r="AJ282" s="381"/>
      <c r="AK282" s="381"/>
      <c r="AL282" s="381"/>
      <c r="AM282" s="381"/>
    </row>
    <row r="283" spans="1:39" x14ac:dyDescent="0.35">
      <c r="A283" s="89" t="s">
        <v>667</v>
      </c>
      <c r="B283" s="89" t="s">
        <v>545</v>
      </c>
      <c r="C283" s="89" t="s">
        <v>462</v>
      </c>
      <c r="D283" s="89" t="s">
        <v>463</v>
      </c>
      <c r="E283" s="89" t="s">
        <v>487</v>
      </c>
      <c r="F283" s="89" t="s">
        <v>465</v>
      </c>
      <c r="G283" s="89" t="s">
        <v>465</v>
      </c>
      <c r="H283" s="89" t="s">
        <v>465</v>
      </c>
      <c r="I283" s="89" t="s">
        <v>465</v>
      </c>
      <c r="J283" s="89" t="s">
        <v>465</v>
      </c>
      <c r="K283" s="89" t="s">
        <v>466</v>
      </c>
      <c r="L283" s="89" t="s">
        <v>394</v>
      </c>
      <c r="M283" s="89" t="s">
        <v>395</v>
      </c>
      <c r="N283" s="89">
        <v>1</v>
      </c>
      <c r="O283" s="91">
        <v>1.37</v>
      </c>
      <c r="P283" s="89" t="s">
        <v>467</v>
      </c>
      <c r="Q283" s="89">
        <v>9</v>
      </c>
      <c r="R283" s="89" t="s">
        <v>676</v>
      </c>
      <c r="S283" s="89">
        <v>2</v>
      </c>
      <c r="T283" s="90">
        <v>0</v>
      </c>
      <c r="U283" s="90">
        <v>0</v>
      </c>
      <c r="V283" s="90">
        <v>0</v>
      </c>
      <c r="W283" s="90">
        <v>0</v>
      </c>
      <c r="X283" s="90">
        <v>0</v>
      </c>
      <c r="Y283" s="90">
        <v>0</v>
      </c>
      <c r="Z283" s="90">
        <v>0</v>
      </c>
      <c r="AA283" s="90">
        <v>0</v>
      </c>
      <c r="AB283" s="90">
        <v>0</v>
      </c>
      <c r="AC283" s="90"/>
      <c r="AD283" s="90"/>
      <c r="AE283" s="381" t="str">
        <f t="shared" si="5"/>
        <v>-</v>
      </c>
      <c r="AF283" s="105"/>
      <c r="AG283" s="381"/>
      <c r="AH283" s="381"/>
      <c r="AI283" s="381"/>
      <c r="AJ283" s="381"/>
      <c r="AK283" s="381"/>
      <c r="AL283" s="381"/>
      <c r="AM283" s="381"/>
    </row>
    <row r="284" spans="1:39" x14ac:dyDescent="0.35">
      <c r="A284" s="89" t="s">
        <v>666</v>
      </c>
      <c r="B284" s="89" t="s">
        <v>545</v>
      </c>
      <c r="C284" s="89" t="s">
        <v>462</v>
      </c>
      <c r="D284" s="89" t="s">
        <v>463</v>
      </c>
      <c r="E284" s="89" t="s">
        <v>487</v>
      </c>
      <c r="F284" s="89" t="s">
        <v>465</v>
      </c>
      <c r="G284" s="89" t="s">
        <v>465</v>
      </c>
      <c r="H284" s="89" t="s">
        <v>465</v>
      </c>
      <c r="I284" s="89" t="s">
        <v>465</v>
      </c>
      <c r="J284" s="89" t="s">
        <v>465</v>
      </c>
      <c r="K284" s="89" t="s">
        <v>466</v>
      </c>
      <c r="L284" s="89" t="s">
        <v>394</v>
      </c>
      <c r="M284" s="89" t="s">
        <v>395</v>
      </c>
      <c r="N284" s="89">
        <v>1</v>
      </c>
      <c r="O284" s="91">
        <v>74.19</v>
      </c>
      <c r="P284" s="89" t="s">
        <v>467</v>
      </c>
      <c r="Q284" s="89">
        <v>9</v>
      </c>
      <c r="R284" s="89" t="s">
        <v>676</v>
      </c>
      <c r="S284" s="89">
        <v>2</v>
      </c>
      <c r="T284" s="90">
        <v>0</v>
      </c>
      <c r="U284" s="90">
        <v>0</v>
      </c>
      <c r="V284" s="90">
        <v>0</v>
      </c>
      <c r="W284" s="90">
        <v>0</v>
      </c>
      <c r="X284" s="90">
        <v>0</v>
      </c>
      <c r="Y284" s="90">
        <v>0</v>
      </c>
      <c r="Z284" s="90">
        <v>0</v>
      </c>
      <c r="AA284" s="90">
        <v>0</v>
      </c>
      <c r="AB284" s="90">
        <v>0</v>
      </c>
      <c r="AC284" s="90"/>
      <c r="AD284" s="90"/>
      <c r="AE284" s="381" t="str">
        <f t="shared" si="5"/>
        <v>-</v>
      </c>
      <c r="AF284" s="105"/>
      <c r="AG284" s="381"/>
      <c r="AH284" s="381"/>
      <c r="AI284" s="381"/>
      <c r="AJ284" s="381"/>
      <c r="AK284" s="381"/>
      <c r="AL284" s="381"/>
      <c r="AM284" s="381"/>
    </row>
    <row r="285" spans="1:39" x14ac:dyDescent="0.35">
      <c r="A285" s="89" t="s">
        <v>665</v>
      </c>
      <c r="B285" s="89" t="s">
        <v>545</v>
      </c>
      <c r="C285" s="89" t="s">
        <v>462</v>
      </c>
      <c r="D285" s="89" t="s">
        <v>463</v>
      </c>
      <c r="E285" s="89" t="s">
        <v>505</v>
      </c>
      <c r="F285" s="89" t="s">
        <v>465</v>
      </c>
      <c r="G285" s="89" t="s">
        <v>465</v>
      </c>
      <c r="H285" s="89" t="s">
        <v>465</v>
      </c>
      <c r="I285" s="89" t="s">
        <v>465</v>
      </c>
      <c r="J285" s="89" t="s">
        <v>465</v>
      </c>
      <c r="K285" s="89" t="s">
        <v>466</v>
      </c>
      <c r="L285" s="89" t="s">
        <v>394</v>
      </c>
      <c r="M285" s="89" t="s">
        <v>395</v>
      </c>
      <c r="N285" s="89">
        <v>1</v>
      </c>
      <c r="O285" s="91">
        <v>141.01</v>
      </c>
      <c r="P285" s="89" t="s">
        <v>467</v>
      </c>
      <c r="Q285" s="89">
        <v>9</v>
      </c>
      <c r="R285" s="89" t="s">
        <v>676</v>
      </c>
      <c r="S285" s="89">
        <v>2</v>
      </c>
      <c r="T285" s="90">
        <v>0</v>
      </c>
      <c r="U285" s="90">
        <v>0</v>
      </c>
      <c r="V285" s="90">
        <v>0</v>
      </c>
      <c r="W285" s="90">
        <v>0</v>
      </c>
      <c r="X285" s="90">
        <v>0</v>
      </c>
      <c r="Y285" s="90">
        <v>0</v>
      </c>
      <c r="Z285" s="90">
        <v>0</v>
      </c>
      <c r="AA285" s="90">
        <v>0</v>
      </c>
      <c r="AB285" s="90">
        <v>0</v>
      </c>
      <c r="AC285" s="90"/>
      <c r="AD285" s="90"/>
      <c r="AE285" s="381" t="str">
        <f t="shared" si="5"/>
        <v>-</v>
      </c>
      <c r="AF285" s="105"/>
      <c r="AG285" s="381"/>
      <c r="AH285" s="381"/>
      <c r="AI285" s="381"/>
      <c r="AJ285" s="381"/>
      <c r="AK285" s="381"/>
      <c r="AL285" s="381"/>
      <c r="AM285" s="381"/>
    </row>
    <row r="286" spans="1:39" x14ac:dyDescent="0.35">
      <c r="A286" s="89" t="s">
        <v>664</v>
      </c>
      <c r="B286" s="89" t="s">
        <v>545</v>
      </c>
      <c r="C286" s="89" t="s">
        <v>462</v>
      </c>
      <c r="D286" s="89" t="s">
        <v>463</v>
      </c>
      <c r="E286" s="89" t="s">
        <v>660</v>
      </c>
      <c r="F286" s="89" t="s">
        <v>465</v>
      </c>
      <c r="G286" s="89" t="s">
        <v>465</v>
      </c>
      <c r="H286" s="89" t="s">
        <v>465</v>
      </c>
      <c r="I286" s="89" t="s">
        <v>465</v>
      </c>
      <c r="J286" s="89" t="s">
        <v>465</v>
      </c>
      <c r="K286" s="89" t="s">
        <v>466</v>
      </c>
      <c r="L286" s="89" t="s">
        <v>394</v>
      </c>
      <c r="M286" s="89" t="s">
        <v>395</v>
      </c>
      <c r="N286" s="89">
        <v>1</v>
      </c>
      <c r="O286" s="91">
        <v>63.61</v>
      </c>
      <c r="P286" s="89" t="s">
        <v>467</v>
      </c>
      <c r="Q286" s="89">
        <v>9</v>
      </c>
      <c r="R286" s="89" t="s">
        <v>676</v>
      </c>
      <c r="S286" s="89">
        <v>2</v>
      </c>
      <c r="T286" s="90">
        <v>0</v>
      </c>
      <c r="U286" s="90">
        <v>0</v>
      </c>
      <c r="V286" s="90">
        <v>0</v>
      </c>
      <c r="W286" s="90">
        <v>0</v>
      </c>
      <c r="X286" s="90">
        <v>0</v>
      </c>
      <c r="Y286" s="90">
        <v>0</v>
      </c>
      <c r="Z286" s="90">
        <v>0</v>
      </c>
      <c r="AA286" s="90">
        <v>0</v>
      </c>
      <c r="AB286" s="90">
        <v>0</v>
      </c>
      <c r="AC286" s="90"/>
      <c r="AD286" s="90"/>
      <c r="AE286" s="381" t="str">
        <f t="shared" si="5"/>
        <v>-</v>
      </c>
      <c r="AF286" s="105"/>
      <c r="AG286" s="381"/>
      <c r="AH286" s="381"/>
      <c r="AI286" s="381"/>
      <c r="AJ286" s="381"/>
      <c r="AK286" s="381"/>
      <c r="AL286" s="381"/>
      <c r="AM286" s="381"/>
    </row>
    <row r="287" spans="1:39" x14ac:dyDescent="0.35">
      <c r="A287" s="89" t="s">
        <v>663</v>
      </c>
      <c r="B287" s="89" t="s">
        <v>545</v>
      </c>
      <c r="C287" s="89" t="s">
        <v>462</v>
      </c>
      <c r="D287" s="89" t="s">
        <v>463</v>
      </c>
      <c r="E287" s="89" t="s">
        <v>491</v>
      </c>
      <c r="F287" s="89" t="s">
        <v>465</v>
      </c>
      <c r="G287" s="89" t="s">
        <v>465</v>
      </c>
      <c r="H287" s="89" t="s">
        <v>465</v>
      </c>
      <c r="I287" s="89" t="s">
        <v>465</v>
      </c>
      <c r="J287" s="89" t="s">
        <v>465</v>
      </c>
      <c r="K287" s="89" t="s">
        <v>466</v>
      </c>
      <c r="L287" s="89" t="s">
        <v>394</v>
      </c>
      <c r="M287" s="89" t="s">
        <v>395</v>
      </c>
      <c r="N287" s="89">
        <v>1</v>
      </c>
      <c r="O287" s="91">
        <v>9.17</v>
      </c>
      <c r="P287" s="89" t="s">
        <v>467</v>
      </c>
      <c r="Q287" s="89">
        <v>9</v>
      </c>
      <c r="R287" s="89" t="s">
        <v>676</v>
      </c>
      <c r="S287" s="89">
        <v>2</v>
      </c>
      <c r="T287" s="90">
        <v>0</v>
      </c>
      <c r="U287" s="90">
        <v>0</v>
      </c>
      <c r="V287" s="90">
        <v>0</v>
      </c>
      <c r="W287" s="90">
        <v>0</v>
      </c>
      <c r="X287" s="90">
        <v>0</v>
      </c>
      <c r="Y287" s="90">
        <v>0</v>
      </c>
      <c r="Z287" s="90">
        <v>0</v>
      </c>
      <c r="AA287" s="90">
        <v>0</v>
      </c>
      <c r="AB287" s="90">
        <v>0</v>
      </c>
      <c r="AC287" s="90"/>
      <c r="AD287" s="90"/>
      <c r="AE287" s="381" t="str">
        <f t="shared" si="5"/>
        <v>-</v>
      </c>
      <c r="AF287" s="105"/>
      <c r="AG287" s="381"/>
      <c r="AH287" s="381"/>
      <c r="AI287" s="381"/>
      <c r="AJ287" s="381"/>
      <c r="AK287" s="381"/>
      <c r="AL287" s="381"/>
      <c r="AM287" s="381"/>
    </row>
    <row r="288" spans="1:39" x14ac:dyDescent="0.35">
      <c r="A288" s="89" t="s">
        <v>662</v>
      </c>
      <c r="B288" s="89" t="s">
        <v>545</v>
      </c>
      <c r="C288" s="89" t="s">
        <v>462</v>
      </c>
      <c r="D288" s="89" t="s">
        <v>463</v>
      </c>
      <c r="E288" s="89" t="s">
        <v>660</v>
      </c>
      <c r="F288" s="89" t="s">
        <v>465</v>
      </c>
      <c r="G288" s="89" t="s">
        <v>465</v>
      </c>
      <c r="H288" s="89" t="s">
        <v>465</v>
      </c>
      <c r="I288" s="89" t="s">
        <v>465</v>
      </c>
      <c r="J288" s="89" t="s">
        <v>465</v>
      </c>
      <c r="K288" s="89" t="s">
        <v>466</v>
      </c>
      <c r="L288" s="89" t="s">
        <v>394</v>
      </c>
      <c r="M288" s="89" t="s">
        <v>395</v>
      </c>
      <c r="N288" s="89">
        <v>1</v>
      </c>
      <c r="O288" s="91">
        <v>2.2799999999999998</v>
      </c>
      <c r="P288" s="89" t="s">
        <v>467</v>
      </c>
      <c r="Q288" s="89">
        <v>9</v>
      </c>
      <c r="R288" s="89" t="s">
        <v>676</v>
      </c>
      <c r="S288" s="89">
        <v>2</v>
      </c>
      <c r="T288" s="90">
        <v>0</v>
      </c>
      <c r="U288" s="90">
        <v>0</v>
      </c>
      <c r="V288" s="90">
        <v>0</v>
      </c>
      <c r="W288" s="90">
        <v>0</v>
      </c>
      <c r="X288" s="90">
        <v>0</v>
      </c>
      <c r="Y288" s="90">
        <v>0</v>
      </c>
      <c r="Z288" s="90">
        <v>0</v>
      </c>
      <c r="AA288" s="90">
        <v>0</v>
      </c>
      <c r="AB288" s="90">
        <v>0</v>
      </c>
      <c r="AC288" s="90"/>
      <c r="AD288" s="90"/>
      <c r="AE288" s="381" t="str">
        <f t="shared" si="5"/>
        <v>-</v>
      </c>
      <c r="AF288" s="105"/>
      <c r="AG288" s="381"/>
      <c r="AH288" s="381"/>
      <c r="AI288" s="381"/>
      <c r="AJ288" s="381"/>
      <c r="AK288" s="381"/>
      <c r="AL288" s="381"/>
      <c r="AM288" s="381"/>
    </row>
    <row r="289" spans="1:39" x14ac:dyDescent="0.35">
      <c r="A289" s="89" t="s">
        <v>661</v>
      </c>
      <c r="B289" s="89" t="s">
        <v>545</v>
      </c>
      <c r="C289" s="89" t="s">
        <v>462</v>
      </c>
      <c r="D289" s="89" t="s">
        <v>463</v>
      </c>
      <c r="E289" s="89" t="s">
        <v>660</v>
      </c>
      <c r="F289" s="89" t="s">
        <v>465</v>
      </c>
      <c r="G289" s="89" t="s">
        <v>465</v>
      </c>
      <c r="H289" s="89" t="s">
        <v>465</v>
      </c>
      <c r="I289" s="89" t="s">
        <v>465</v>
      </c>
      <c r="J289" s="89" t="s">
        <v>465</v>
      </c>
      <c r="K289" s="89" t="s">
        <v>466</v>
      </c>
      <c r="L289" s="89" t="s">
        <v>394</v>
      </c>
      <c r="M289" s="89" t="s">
        <v>395</v>
      </c>
      <c r="N289" s="89">
        <v>1</v>
      </c>
      <c r="O289" s="91">
        <v>19.37</v>
      </c>
      <c r="P289" s="89" t="s">
        <v>467</v>
      </c>
      <c r="Q289" s="89">
        <v>9</v>
      </c>
      <c r="R289" s="89" t="s">
        <v>676</v>
      </c>
      <c r="S289" s="89">
        <v>2</v>
      </c>
      <c r="T289" s="90">
        <v>0</v>
      </c>
      <c r="U289" s="90">
        <v>0</v>
      </c>
      <c r="V289" s="90">
        <v>0</v>
      </c>
      <c r="W289" s="90">
        <v>0</v>
      </c>
      <c r="X289" s="90">
        <v>0</v>
      </c>
      <c r="Y289" s="90">
        <v>0</v>
      </c>
      <c r="Z289" s="90">
        <v>0</v>
      </c>
      <c r="AA289" s="90">
        <v>0</v>
      </c>
      <c r="AB289" s="90">
        <v>0</v>
      </c>
      <c r="AC289" s="90"/>
      <c r="AD289" s="90"/>
      <c r="AE289" s="381" t="str">
        <f t="shared" si="5"/>
        <v>-</v>
      </c>
      <c r="AF289" s="105"/>
      <c r="AG289" s="381"/>
      <c r="AH289" s="381"/>
      <c r="AI289" s="381"/>
      <c r="AJ289" s="381"/>
      <c r="AK289" s="381"/>
      <c r="AL289" s="381"/>
      <c r="AM289" s="381"/>
    </row>
    <row r="290" spans="1:39" x14ac:dyDescent="0.35">
      <c r="A290" s="89" t="s">
        <v>659</v>
      </c>
      <c r="B290" s="89" t="s">
        <v>545</v>
      </c>
      <c r="C290" s="89" t="s">
        <v>462</v>
      </c>
      <c r="D290" s="89" t="s">
        <v>463</v>
      </c>
      <c r="E290" s="89" t="s">
        <v>660</v>
      </c>
      <c r="F290" s="89" t="s">
        <v>465</v>
      </c>
      <c r="G290" s="89" t="s">
        <v>465</v>
      </c>
      <c r="H290" s="89" t="s">
        <v>465</v>
      </c>
      <c r="I290" s="89" t="s">
        <v>465</v>
      </c>
      <c r="J290" s="89" t="s">
        <v>465</v>
      </c>
      <c r="K290" s="89" t="s">
        <v>466</v>
      </c>
      <c r="L290" s="89" t="s">
        <v>394</v>
      </c>
      <c r="M290" s="89" t="s">
        <v>395</v>
      </c>
      <c r="N290" s="89">
        <v>1</v>
      </c>
      <c r="O290" s="91">
        <v>24.06</v>
      </c>
      <c r="P290" s="89" t="s">
        <v>467</v>
      </c>
      <c r="Q290" s="89">
        <v>9</v>
      </c>
      <c r="R290" s="89" t="s">
        <v>676</v>
      </c>
      <c r="S290" s="89">
        <v>2</v>
      </c>
      <c r="T290" s="90">
        <v>0</v>
      </c>
      <c r="U290" s="90">
        <v>0</v>
      </c>
      <c r="V290" s="90">
        <v>0</v>
      </c>
      <c r="W290" s="90">
        <v>0</v>
      </c>
      <c r="X290" s="90">
        <v>0</v>
      </c>
      <c r="Y290" s="90">
        <v>0</v>
      </c>
      <c r="Z290" s="90">
        <v>0</v>
      </c>
      <c r="AA290" s="90">
        <v>0</v>
      </c>
      <c r="AB290" s="90">
        <v>0</v>
      </c>
      <c r="AC290" s="90"/>
      <c r="AD290" s="90"/>
      <c r="AE290" s="381" t="str">
        <f t="shared" si="5"/>
        <v>-</v>
      </c>
      <c r="AF290" s="105"/>
      <c r="AG290" s="381"/>
      <c r="AH290" s="381"/>
      <c r="AI290" s="381"/>
      <c r="AJ290" s="381"/>
      <c r="AK290" s="381"/>
      <c r="AL290" s="381"/>
      <c r="AM290" s="381"/>
    </row>
    <row r="291" spans="1:39" x14ac:dyDescent="0.35">
      <c r="A291" s="89" t="s">
        <v>427</v>
      </c>
      <c r="B291" s="89" t="s">
        <v>545</v>
      </c>
      <c r="C291" s="89" t="s">
        <v>462</v>
      </c>
      <c r="D291" s="89" t="s">
        <v>463</v>
      </c>
      <c r="E291" s="89" t="s">
        <v>491</v>
      </c>
      <c r="F291" s="89" t="s">
        <v>465</v>
      </c>
      <c r="G291" s="89" t="s">
        <v>465</v>
      </c>
      <c r="H291" s="89" t="s">
        <v>465</v>
      </c>
      <c r="I291" s="89" t="s">
        <v>465</v>
      </c>
      <c r="J291" s="89" t="s">
        <v>465</v>
      </c>
      <c r="K291" s="89" t="s">
        <v>466</v>
      </c>
      <c r="L291" s="89" t="s">
        <v>394</v>
      </c>
      <c r="M291" s="89" t="s">
        <v>395</v>
      </c>
      <c r="N291" s="89">
        <v>1</v>
      </c>
      <c r="O291" s="91">
        <v>3.31</v>
      </c>
      <c r="P291" s="89" t="s">
        <v>467</v>
      </c>
      <c r="Q291" s="89">
        <v>9</v>
      </c>
      <c r="R291" s="89" t="s">
        <v>676</v>
      </c>
      <c r="S291" s="89">
        <v>2</v>
      </c>
      <c r="T291" s="90">
        <v>0</v>
      </c>
      <c r="U291" s="90">
        <v>0</v>
      </c>
      <c r="V291" s="90">
        <v>0</v>
      </c>
      <c r="W291" s="90">
        <v>0</v>
      </c>
      <c r="X291" s="90">
        <v>0</v>
      </c>
      <c r="Y291" s="90">
        <v>0</v>
      </c>
      <c r="Z291" s="90">
        <v>0</v>
      </c>
      <c r="AA291" s="90">
        <v>0</v>
      </c>
      <c r="AB291" s="90">
        <v>0</v>
      </c>
      <c r="AC291" s="90"/>
      <c r="AD291" s="90"/>
      <c r="AE291" s="381" t="str">
        <f t="shared" si="5"/>
        <v>-</v>
      </c>
      <c r="AF291" s="105"/>
      <c r="AG291" s="381"/>
      <c r="AH291" s="381"/>
      <c r="AI291" s="381"/>
      <c r="AJ291" s="381"/>
      <c r="AK291" s="381"/>
      <c r="AL291" s="381"/>
      <c r="AM291" s="381"/>
    </row>
    <row r="292" spans="1:39" x14ac:dyDescent="0.35">
      <c r="A292" s="89" t="s">
        <v>635</v>
      </c>
      <c r="B292" s="89" t="s">
        <v>558</v>
      </c>
      <c r="C292" s="89" t="s">
        <v>462</v>
      </c>
      <c r="D292" s="89" t="s">
        <v>637</v>
      </c>
      <c r="E292" s="89" t="s">
        <v>489</v>
      </c>
      <c r="F292" s="89" t="s">
        <v>465</v>
      </c>
      <c r="G292" s="89" t="s">
        <v>465</v>
      </c>
      <c r="H292" s="89" t="s">
        <v>465</v>
      </c>
      <c r="I292" s="89" t="s">
        <v>465</v>
      </c>
      <c r="J292" s="89" t="s">
        <v>465</v>
      </c>
      <c r="K292" s="89" t="s">
        <v>476</v>
      </c>
      <c r="L292" s="89" t="s">
        <v>394</v>
      </c>
      <c r="M292" s="89" t="s">
        <v>395</v>
      </c>
      <c r="N292" s="89">
        <v>1</v>
      </c>
      <c r="O292" s="91">
        <v>209.62</v>
      </c>
      <c r="P292" s="89" t="s">
        <v>548</v>
      </c>
      <c r="Q292" s="89">
        <v>9</v>
      </c>
      <c r="R292" s="89" t="s">
        <v>676</v>
      </c>
      <c r="S292" s="89">
        <v>3</v>
      </c>
      <c r="T292" s="90">
        <v>0</v>
      </c>
      <c r="U292" s="90">
        <v>0</v>
      </c>
      <c r="V292" s="90">
        <v>0</v>
      </c>
      <c r="W292" s="90">
        <v>0</v>
      </c>
      <c r="X292" s="90">
        <v>0</v>
      </c>
      <c r="Y292" s="90">
        <v>0</v>
      </c>
      <c r="Z292" s="90">
        <v>0</v>
      </c>
      <c r="AA292" s="90">
        <v>0</v>
      </c>
      <c r="AB292" s="90">
        <v>0</v>
      </c>
      <c r="AC292" s="90"/>
      <c r="AD292" s="90"/>
      <c r="AE292" s="381" t="str">
        <f t="shared" si="5"/>
        <v>-</v>
      </c>
      <c r="AF292" s="105"/>
      <c r="AG292" s="381"/>
      <c r="AH292" s="381"/>
      <c r="AI292" s="381"/>
      <c r="AJ292" s="381"/>
      <c r="AK292" s="381"/>
      <c r="AL292" s="381"/>
      <c r="AM292" s="381"/>
    </row>
    <row r="293" spans="1:39" x14ac:dyDescent="0.35">
      <c r="A293" s="89" t="s">
        <v>433</v>
      </c>
      <c r="B293" s="89" t="s">
        <v>558</v>
      </c>
      <c r="C293" s="89" t="s">
        <v>462</v>
      </c>
      <c r="D293" s="89" t="s">
        <v>463</v>
      </c>
      <c r="E293" s="89" t="s">
        <v>485</v>
      </c>
      <c r="F293" s="89" t="s">
        <v>465</v>
      </c>
      <c r="G293" s="89" t="s">
        <v>465</v>
      </c>
      <c r="H293" s="89" t="s">
        <v>465</v>
      </c>
      <c r="I293" s="89" t="s">
        <v>465</v>
      </c>
      <c r="J293" s="89" t="s">
        <v>465</v>
      </c>
      <c r="K293" s="89" t="s">
        <v>466</v>
      </c>
      <c r="L293" s="89" t="s">
        <v>394</v>
      </c>
      <c r="M293" s="89" t="s">
        <v>395</v>
      </c>
      <c r="N293" s="89">
        <v>1</v>
      </c>
      <c r="O293" s="91">
        <v>10.119999999999999</v>
      </c>
      <c r="P293" s="89" t="s">
        <v>548</v>
      </c>
      <c r="Q293" s="89">
        <v>9</v>
      </c>
      <c r="R293" s="89" t="s">
        <v>676</v>
      </c>
      <c r="S293" s="89">
        <v>3</v>
      </c>
      <c r="T293" s="90">
        <v>0</v>
      </c>
      <c r="U293" s="90">
        <v>0</v>
      </c>
      <c r="V293" s="90">
        <v>0</v>
      </c>
      <c r="W293" s="90">
        <v>0</v>
      </c>
      <c r="X293" s="90">
        <v>0</v>
      </c>
      <c r="Y293" s="90">
        <v>0</v>
      </c>
      <c r="Z293" s="90">
        <v>0</v>
      </c>
      <c r="AA293" s="90">
        <v>0</v>
      </c>
      <c r="AB293" s="90">
        <v>0</v>
      </c>
      <c r="AC293" s="90"/>
      <c r="AD293" s="90"/>
      <c r="AE293" s="381" t="str">
        <f t="shared" si="5"/>
        <v>-</v>
      </c>
      <c r="AF293" s="105"/>
      <c r="AG293" s="381"/>
      <c r="AH293" s="381"/>
      <c r="AI293" s="381"/>
      <c r="AJ293" s="381"/>
      <c r="AK293" s="381"/>
      <c r="AL293" s="381"/>
      <c r="AM293" s="381"/>
    </row>
    <row r="294" spans="1:39" x14ac:dyDescent="0.35">
      <c r="A294" s="89" t="s">
        <v>631</v>
      </c>
      <c r="B294" s="89" t="s">
        <v>558</v>
      </c>
      <c r="C294" s="89" t="s">
        <v>462</v>
      </c>
      <c r="D294" s="89" t="s">
        <v>463</v>
      </c>
      <c r="E294" s="89" t="s">
        <v>489</v>
      </c>
      <c r="F294" s="89" t="s">
        <v>465</v>
      </c>
      <c r="G294" s="89" t="s">
        <v>465</v>
      </c>
      <c r="H294" s="89" t="s">
        <v>465</v>
      </c>
      <c r="I294" s="89" t="s">
        <v>465</v>
      </c>
      <c r="J294" s="89" t="s">
        <v>465</v>
      </c>
      <c r="K294" s="89" t="s">
        <v>466</v>
      </c>
      <c r="L294" s="89" t="s">
        <v>394</v>
      </c>
      <c r="M294" s="89" t="s">
        <v>395</v>
      </c>
      <c r="N294" s="89">
        <v>1</v>
      </c>
      <c r="O294" s="91">
        <v>92.02</v>
      </c>
      <c r="P294" s="89" t="s">
        <v>548</v>
      </c>
      <c r="Q294" s="89">
        <v>9</v>
      </c>
      <c r="R294" s="89" t="s">
        <v>676</v>
      </c>
      <c r="S294" s="89">
        <v>3</v>
      </c>
      <c r="T294" s="90">
        <v>0</v>
      </c>
      <c r="U294" s="90">
        <v>0</v>
      </c>
      <c r="V294" s="90">
        <v>0</v>
      </c>
      <c r="W294" s="90">
        <v>0</v>
      </c>
      <c r="X294" s="90">
        <v>0</v>
      </c>
      <c r="Y294" s="90">
        <v>0</v>
      </c>
      <c r="Z294" s="90">
        <v>0</v>
      </c>
      <c r="AA294" s="90">
        <v>0</v>
      </c>
      <c r="AB294" s="90">
        <v>0</v>
      </c>
      <c r="AC294" s="90"/>
      <c r="AD294" s="90"/>
      <c r="AE294" s="381" t="str">
        <f t="shared" si="5"/>
        <v>-</v>
      </c>
      <c r="AF294" s="105"/>
      <c r="AG294" s="381"/>
      <c r="AH294" s="381"/>
      <c r="AI294" s="381"/>
      <c r="AJ294" s="381"/>
      <c r="AK294" s="381"/>
      <c r="AL294" s="381"/>
      <c r="AM294" s="381"/>
    </row>
    <row r="295" spans="1:39" x14ac:dyDescent="0.35">
      <c r="A295" s="89" t="s">
        <v>432</v>
      </c>
      <c r="B295" s="89" t="s">
        <v>558</v>
      </c>
      <c r="C295" s="89" t="s">
        <v>462</v>
      </c>
      <c r="D295" s="89" t="s">
        <v>463</v>
      </c>
      <c r="E295" s="89" t="s">
        <v>489</v>
      </c>
      <c r="F295" s="89" t="s">
        <v>465</v>
      </c>
      <c r="G295" s="89" t="s">
        <v>465</v>
      </c>
      <c r="H295" s="89" t="s">
        <v>465</v>
      </c>
      <c r="I295" s="89" t="s">
        <v>465</v>
      </c>
      <c r="J295" s="89" t="s">
        <v>465</v>
      </c>
      <c r="K295" s="89" t="s">
        <v>466</v>
      </c>
      <c r="L295" s="89" t="s">
        <v>394</v>
      </c>
      <c r="M295" s="89" t="s">
        <v>395</v>
      </c>
      <c r="N295" s="89">
        <v>1</v>
      </c>
      <c r="O295" s="91">
        <v>23.36</v>
      </c>
      <c r="P295" s="89" t="s">
        <v>548</v>
      </c>
      <c r="Q295" s="89">
        <v>9</v>
      </c>
      <c r="R295" s="89" t="s">
        <v>676</v>
      </c>
      <c r="S295" s="89">
        <v>3</v>
      </c>
      <c r="T295" s="90">
        <v>0</v>
      </c>
      <c r="U295" s="90">
        <v>0</v>
      </c>
      <c r="V295" s="90">
        <v>0</v>
      </c>
      <c r="W295" s="90">
        <v>0</v>
      </c>
      <c r="X295" s="90">
        <v>0</v>
      </c>
      <c r="Y295" s="90">
        <v>0</v>
      </c>
      <c r="Z295" s="90">
        <v>0</v>
      </c>
      <c r="AA295" s="90">
        <v>0</v>
      </c>
      <c r="AB295" s="90">
        <v>0</v>
      </c>
      <c r="AC295" s="90"/>
      <c r="AD295" s="90"/>
      <c r="AE295" s="381" t="str">
        <f t="shared" si="5"/>
        <v>-</v>
      </c>
      <c r="AF295" s="105"/>
      <c r="AG295" s="381"/>
      <c r="AH295" s="381"/>
      <c r="AI295" s="381"/>
      <c r="AJ295" s="381"/>
      <c r="AK295" s="381"/>
      <c r="AL295" s="381"/>
      <c r="AM295" s="381"/>
    </row>
    <row r="296" spans="1:39" x14ac:dyDescent="0.35">
      <c r="A296" s="89" t="s">
        <v>632</v>
      </c>
      <c r="B296" s="89" t="s">
        <v>558</v>
      </c>
      <c r="C296" s="89" t="s">
        <v>462</v>
      </c>
      <c r="D296" s="89" t="s">
        <v>463</v>
      </c>
      <c r="E296" s="89" t="s">
        <v>489</v>
      </c>
      <c r="F296" s="89" t="s">
        <v>465</v>
      </c>
      <c r="G296" s="89" t="s">
        <v>465</v>
      </c>
      <c r="H296" s="89" t="s">
        <v>465</v>
      </c>
      <c r="I296" s="89" t="s">
        <v>465</v>
      </c>
      <c r="J296" s="89" t="s">
        <v>465</v>
      </c>
      <c r="K296" s="89" t="s">
        <v>466</v>
      </c>
      <c r="L296" s="89" t="s">
        <v>394</v>
      </c>
      <c r="M296" s="89" t="s">
        <v>395</v>
      </c>
      <c r="N296" s="89">
        <v>1</v>
      </c>
      <c r="O296" s="91">
        <v>14.13</v>
      </c>
      <c r="P296" s="89" t="s">
        <v>548</v>
      </c>
      <c r="Q296" s="89">
        <v>9</v>
      </c>
      <c r="R296" s="89" t="s">
        <v>676</v>
      </c>
      <c r="S296" s="89">
        <v>3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  <c r="AA296" s="90">
        <v>0</v>
      </c>
      <c r="AB296" s="90">
        <v>0</v>
      </c>
      <c r="AC296" s="90"/>
      <c r="AD296" s="90"/>
      <c r="AE296" s="381" t="str">
        <f t="shared" si="5"/>
        <v>-</v>
      </c>
      <c r="AF296" s="105"/>
      <c r="AG296" s="381"/>
      <c r="AH296" s="381"/>
      <c r="AI296" s="381"/>
      <c r="AJ296" s="381"/>
      <c r="AK296" s="381"/>
      <c r="AL296" s="381"/>
      <c r="AM296" s="381"/>
    </row>
    <row r="297" spans="1:39" x14ac:dyDescent="0.35">
      <c r="A297" s="89" t="s">
        <v>634</v>
      </c>
      <c r="B297" s="89" t="s">
        <v>558</v>
      </c>
      <c r="C297" s="89" t="s">
        <v>462</v>
      </c>
      <c r="D297" s="89" t="s">
        <v>463</v>
      </c>
      <c r="E297" s="89" t="s">
        <v>473</v>
      </c>
      <c r="F297" s="89" t="s">
        <v>465</v>
      </c>
      <c r="G297" s="89" t="s">
        <v>465</v>
      </c>
      <c r="H297" s="89" t="s">
        <v>465</v>
      </c>
      <c r="I297" s="89" t="s">
        <v>465</v>
      </c>
      <c r="J297" s="89" t="s">
        <v>465</v>
      </c>
      <c r="K297" s="89" t="s">
        <v>476</v>
      </c>
      <c r="L297" s="89" t="s">
        <v>394</v>
      </c>
      <c r="M297" s="89" t="s">
        <v>395</v>
      </c>
      <c r="N297" s="89">
        <v>1</v>
      </c>
      <c r="O297" s="91">
        <v>9.51</v>
      </c>
      <c r="P297" s="89" t="s">
        <v>548</v>
      </c>
      <c r="Q297" s="89">
        <v>9</v>
      </c>
      <c r="R297" s="89" t="s">
        <v>676</v>
      </c>
      <c r="S297" s="89">
        <v>3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  <c r="AA297" s="90">
        <v>0</v>
      </c>
      <c r="AB297" s="90">
        <v>0</v>
      </c>
      <c r="AC297" s="90"/>
      <c r="AD297" s="90"/>
      <c r="AE297" s="381" t="str">
        <f t="shared" si="5"/>
        <v>-</v>
      </c>
      <c r="AF297" s="105"/>
      <c r="AG297" s="381"/>
      <c r="AH297" s="381"/>
      <c r="AI297" s="381"/>
      <c r="AJ297" s="381"/>
      <c r="AK297" s="381"/>
      <c r="AL297" s="381"/>
      <c r="AM297" s="381"/>
    </row>
    <row r="298" spans="1:39" x14ac:dyDescent="0.35">
      <c r="A298" s="89" t="s">
        <v>633</v>
      </c>
      <c r="B298" s="89" t="s">
        <v>558</v>
      </c>
      <c r="C298" s="89" t="s">
        <v>462</v>
      </c>
      <c r="D298" s="89" t="s">
        <v>463</v>
      </c>
      <c r="E298" s="89" t="s">
        <v>464</v>
      </c>
      <c r="F298" s="89" t="s">
        <v>465</v>
      </c>
      <c r="G298" s="89" t="s">
        <v>465</v>
      </c>
      <c r="H298" s="89" t="s">
        <v>465</v>
      </c>
      <c r="I298" s="89" t="s">
        <v>465</v>
      </c>
      <c r="J298" s="89" t="s">
        <v>465</v>
      </c>
      <c r="K298" s="89" t="s">
        <v>476</v>
      </c>
      <c r="L298" s="89" t="s">
        <v>394</v>
      </c>
      <c r="M298" s="89" t="s">
        <v>395</v>
      </c>
      <c r="N298" s="89">
        <v>1</v>
      </c>
      <c r="O298" s="91">
        <v>26.9</v>
      </c>
      <c r="P298" s="89" t="s">
        <v>548</v>
      </c>
      <c r="Q298" s="89">
        <v>9</v>
      </c>
      <c r="R298" s="89" t="s">
        <v>676</v>
      </c>
      <c r="S298" s="89">
        <v>3</v>
      </c>
      <c r="T298" s="90">
        <v>0</v>
      </c>
      <c r="U298" s="90">
        <v>0</v>
      </c>
      <c r="V298" s="90">
        <v>0</v>
      </c>
      <c r="W298" s="90">
        <v>0</v>
      </c>
      <c r="X298" s="90">
        <v>0</v>
      </c>
      <c r="Y298" s="90">
        <v>0</v>
      </c>
      <c r="Z298" s="90">
        <v>0</v>
      </c>
      <c r="AA298" s="90">
        <v>0</v>
      </c>
      <c r="AB298" s="90">
        <v>0</v>
      </c>
      <c r="AC298" s="90"/>
      <c r="AD298" s="90"/>
      <c r="AE298" s="381" t="str">
        <f t="shared" si="5"/>
        <v>-</v>
      </c>
      <c r="AF298" s="105"/>
      <c r="AG298" s="381"/>
      <c r="AH298" s="381"/>
      <c r="AI298" s="381"/>
      <c r="AJ298" s="381"/>
      <c r="AK298" s="381"/>
      <c r="AL298" s="381"/>
      <c r="AM298" s="381"/>
    </row>
    <row r="299" spans="1:39" x14ac:dyDescent="0.35">
      <c r="A299" s="89" t="s">
        <v>629</v>
      </c>
      <c r="B299" s="89" t="s">
        <v>558</v>
      </c>
      <c r="C299" s="89" t="s">
        <v>462</v>
      </c>
      <c r="D299" s="89" t="s">
        <v>463</v>
      </c>
      <c r="E299" s="89" t="s">
        <v>464</v>
      </c>
      <c r="F299" s="89" t="s">
        <v>465</v>
      </c>
      <c r="G299" s="89" t="s">
        <v>465</v>
      </c>
      <c r="H299" s="89" t="s">
        <v>465</v>
      </c>
      <c r="I299" s="89" t="s">
        <v>465</v>
      </c>
      <c r="J299" s="89" t="s">
        <v>465</v>
      </c>
      <c r="K299" s="89" t="s">
        <v>466</v>
      </c>
      <c r="L299" s="89" t="s">
        <v>394</v>
      </c>
      <c r="M299" s="89" t="s">
        <v>395</v>
      </c>
      <c r="N299" s="89">
        <v>1</v>
      </c>
      <c r="O299" s="91">
        <v>32.85</v>
      </c>
      <c r="P299" s="89" t="s">
        <v>548</v>
      </c>
      <c r="Q299" s="89">
        <v>9</v>
      </c>
      <c r="R299" s="89" t="s">
        <v>676</v>
      </c>
      <c r="S299" s="89">
        <v>3</v>
      </c>
      <c r="T299" s="90">
        <v>0</v>
      </c>
      <c r="U299" s="90">
        <v>0</v>
      </c>
      <c r="V299" s="90">
        <v>0</v>
      </c>
      <c r="W299" s="90">
        <v>0</v>
      </c>
      <c r="X299" s="90">
        <v>0</v>
      </c>
      <c r="Y299" s="90">
        <v>0</v>
      </c>
      <c r="Z299" s="90">
        <v>0</v>
      </c>
      <c r="AA299" s="90">
        <v>0</v>
      </c>
      <c r="AB299" s="90">
        <v>0</v>
      </c>
      <c r="AC299" s="90"/>
      <c r="AD299" s="90"/>
      <c r="AE299" s="381" t="str">
        <f t="shared" si="5"/>
        <v>-</v>
      </c>
      <c r="AF299" s="105"/>
      <c r="AG299" s="381"/>
      <c r="AH299" s="381"/>
      <c r="AI299" s="381"/>
      <c r="AJ299" s="381"/>
      <c r="AK299" s="381"/>
      <c r="AL299" s="381"/>
      <c r="AM299" s="381"/>
    </row>
    <row r="300" spans="1:39" x14ac:dyDescent="0.35">
      <c r="A300" s="89" t="s">
        <v>630</v>
      </c>
      <c r="B300" s="89" t="s">
        <v>558</v>
      </c>
      <c r="C300" s="89" t="s">
        <v>462</v>
      </c>
      <c r="D300" s="89" t="s">
        <v>463</v>
      </c>
      <c r="E300" s="89" t="s">
        <v>464</v>
      </c>
      <c r="F300" s="89" t="s">
        <v>465</v>
      </c>
      <c r="G300" s="89" t="s">
        <v>465</v>
      </c>
      <c r="H300" s="89" t="s">
        <v>465</v>
      </c>
      <c r="I300" s="89" t="s">
        <v>465</v>
      </c>
      <c r="J300" s="89" t="s">
        <v>465</v>
      </c>
      <c r="K300" s="89" t="s">
        <v>466</v>
      </c>
      <c r="L300" s="89" t="s">
        <v>394</v>
      </c>
      <c r="M300" s="89" t="s">
        <v>395</v>
      </c>
      <c r="N300" s="89">
        <v>1</v>
      </c>
      <c r="O300" s="91">
        <v>9.59</v>
      </c>
      <c r="P300" s="89" t="s">
        <v>548</v>
      </c>
      <c r="Q300" s="89">
        <v>9</v>
      </c>
      <c r="R300" s="89" t="s">
        <v>676</v>
      </c>
      <c r="S300" s="89">
        <v>3</v>
      </c>
      <c r="T300" s="90">
        <v>0</v>
      </c>
      <c r="U300" s="90">
        <v>0</v>
      </c>
      <c r="V300" s="90">
        <v>0</v>
      </c>
      <c r="W300" s="90">
        <v>0</v>
      </c>
      <c r="X300" s="90">
        <v>0</v>
      </c>
      <c r="Y300" s="90">
        <v>0</v>
      </c>
      <c r="Z300" s="90">
        <v>0</v>
      </c>
      <c r="AA300" s="90">
        <v>0</v>
      </c>
      <c r="AB300" s="90">
        <v>0</v>
      </c>
      <c r="AC300" s="90"/>
      <c r="AD300" s="90"/>
      <c r="AE300" s="381" t="str">
        <f t="shared" si="5"/>
        <v>-</v>
      </c>
      <c r="AF300" s="105"/>
      <c r="AG300" s="381"/>
      <c r="AH300" s="381"/>
      <c r="AI300" s="381"/>
      <c r="AJ300" s="381"/>
      <c r="AK300" s="381"/>
      <c r="AL300" s="381"/>
      <c r="AM300" s="381"/>
    </row>
    <row r="301" spans="1:39" x14ac:dyDescent="0.35">
      <c r="A301" s="89" t="s">
        <v>619</v>
      </c>
      <c r="B301" s="89" t="s">
        <v>558</v>
      </c>
      <c r="C301" s="89" t="s">
        <v>462</v>
      </c>
      <c r="D301" s="89" t="s">
        <v>463</v>
      </c>
      <c r="E301" s="89" t="s">
        <v>475</v>
      </c>
      <c r="F301" s="89" t="s">
        <v>465</v>
      </c>
      <c r="G301" s="89" t="s">
        <v>465</v>
      </c>
      <c r="H301" s="89" t="s">
        <v>465</v>
      </c>
      <c r="I301" s="89" t="s">
        <v>465</v>
      </c>
      <c r="J301" s="89" t="s">
        <v>465</v>
      </c>
      <c r="K301" s="89" t="s">
        <v>476</v>
      </c>
      <c r="L301" s="89" t="s">
        <v>394</v>
      </c>
      <c r="M301" s="89" t="s">
        <v>395</v>
      </c>
      <c r="N301" s="89">
        <v>1</v>
      </c>
      <c r="O301" s="91">
        <v>121.97</v>
      </c>
      <c r="P301" s="89" t="s">
        <v>548</v>
      </c>
      <c r="Q301" s="89">
        <v>9</v>
      </c>
      <c r="R301" s="89" t="s">
        <v>676</v>
      </c>
      <c r="S301" s="89">
        <v>3</v>
      </c>
      <c r="T301" s="90">
        <v>0</v>
      </c>
      <c r="U301" s="90">
        <v>0</v>
      </c>
      <c r="V301" s="90">
        <v>0</v>
      </c>
      <c r="W301" s="90">
        <v>0</v>
      </c>
      <c r="X301" s="90">
        <v>0</v>
      </c>
      <c r="Y301" s="90">
        <v>0</v>
      </c>
      <c r="Z301" s="90">
        <v>0</v>
      </c>
      <c r="AA301" s="90">
        <v>0</v>
      </c>
      <c r="AB301" s="90">
        <v>0</v>
      </c>
      <c r="AC301" s="90"/>
      <c r="AD301" s="90"/>
      <c r="AE301" s="381" t="str">
        <f t="shared" si="5"/>
        <v>-</v>
      </c>
      <c r="AF301" s="105"/>
      <c r="AG301" s="381"/>
      <c r="AH301" s="381"/>
      <c r="AI301" s="381"/>
      <c r="AJ301" s="381"/>
      <c r="AK301" s="381"/>
      <c r="AL301" s="381"/>
      <c r="AM301" s="381"/>
    </row>
    <row r="302" spans="1:39" x14ac:dyDescent="0.35">
      <c r="A302" s="89" t="s">
        <v>658</v>
      </c>
      <c r="B302" s="89" t="s">
        <v>391</v>
      </c>
      <c r="C302" s="89" t="s">
        <v>392</v>
      </c>
      <c r="D302" s="89" t="s">
        <v>393</v>
      </c>
      <c r="E302" s="89" t="s">
        <v>487</v>
      </c>
      <c r="F302" s="89" t="s">
        <v>465</v>
      </c>
      <c r="G302" s="89" t="s">
        <v>465</v>
      </c>
      <c r="H302" s="89" t="s">
        <v>465</v>
      </c>
      <c r="I302" s="89" t="s">
        <v>607</v>
      </c>
      <c r="J302" s="89" t="s">
        <v>501</v>
      </c>
      <c r="K302" s="89" t="s">
        <v>466</v>
      </c>
      <c r="L302" s="89" t="s">
        <v>587</v>
      </c>
      <c r="M302" s="89" t="s">
        <v>395</v>
      </c>
      <c r="N302" s="89">
        <v>22</v>
      </c>
      <c r="O302" s="91">
        <v>76.7</v>
      </c>
      <c r="P302" s="89" t="s">
        <v>588</v>
      </c>
      <c r="Q302" s="89">
        <v>9</v>
      </c>
      <c r="R302" s="89" t="s">
        <v>676</v>
      </c>
      <c r="S302" s="89">
        <v>6</v>
      </c>
      <c r="T302" s="90">
        <v>0</v>
      </c>
      <c r="U302" s="90">
        <v>0</v>
      </c>
      <c r="V302" s="90">
        <v>0</v>
      </c>
      <c r="W302" s="90">
        <v>0</v>
      </c>
      <c r="X302" s="90">
        <v>0</v>
      </c>
      <c r="Y302" s="90">
        <v>0</v>
      </c>
      <c r="Z302" s="90">
        <v>0</v>
      </c>
      <c r="AA302" s="90">
        <v>0</v>
      </c>
      <c r="AB302" s="90">
        <v>0</v>
      </c>
      <c r="AC302" s="90">
        <v>72.010000000000005</v>
      </c>
      <c r="AD302" s="90">
        <v>109.34</v>
      </c>
      <c r="AE302" s="381">
        <f t="shared" si="5"/>
        <v>10.988620439158771</v>
      </c>
      <c r="AF302" s="105"/>
      <c r="AG302" s="381"/>
      <c r="AH302" s="381"/>
      <c r="AI302" s="381"/>
      <c r="AJ302" s="381"/>
      <c r="AK302" s="381"/>
      <c r="AL302" s="381"/>
      <c r="AM302" s="381"/>
    </row>
    <row r="303" spans="1:39" x14ac:dyDescent="0.35">
      <c r="A303" s="89" t="s">
        <v>657</v>
      </c>
      <c r="B303" s="89" t="s">
        <v>391</v>
      </c>
      <c r="C303" s="89" t="s">
        <v>392</v>
      </c>
      <c r="D303" s="89" t="s">
        <v>393</v>
      </c>
      <c r="E303" s="89" t="s">
        <v>487</v>
      </c>
      <c r="F303" s="89" t="s">
        <v>465</v>
      </c>
      <c r="G303" s="89" t="s">
        <v>465</v>
      </c>
      <c r="H303" s="89" t="s">
        <v>465</v>
      </c>
      <c r="I303" s="89" t="s">
        <v>607</v>
      </c>
      <c r="J303" s="89" t="s">
        <v>501</v>
      </c>
      <c r="K303" s="89" t="s">
        <v>466</v>
      </c>
      <c r="L303" s="89" t="s">
        <v>587</v>
      </c>
      <c r="M303" s="89" t="s">
        <v>395</v>
      </c>
      <c r="N303" s="89">
        <v>22</v>
      </c>
      <c r="O303" s="91">
        <v>109.07</v>
      </c>
      <c r="P303" s="89" t="s">
        <v>588</v>
      </c>
      <c r="Q303" s="89">
        <v>9</v>
      </c>
      <c r="R303" s="89" t="s">
        <v>676</v>
      </c>
      <c r="S303" s="89">
        <v>6</v>
      </c>
      <c r="T303" s="90">
        <v>0</v>
      </c>
      <c r="U303" s="90">
        <v>0</v>
      </c>
      <c r="V303" s="90">
        <v>0</v>
      </c>
      <c r="W303" s="90">
        <v>0</v>
      </c>
      <c r="X303" s="90">
        <v>0</v>
      </c>
      <c r="Y303" s="90">
        <v>0</v>
      </c>
      <c r="Z303" s="90">
        <v>0</v>
      </c>
      <c r="AA303" s="90">
        <v>0</v>
      </c>
      <c r="AB303" s="90">
        <v>0</v>
      </c>
      <c r="AC303" s="90">
        <v>72.010000000000005</v>
      </c>
      <c r="AD303" s="90">
        <v>109.34</v>
      </c>
      <c r="AE303" s="381">
        <f t="shared" si="5"/>
        <v>10.988620439158771</v>
      </c>
      <c r="AF303" s="105"/>
      <c r="AG303" s="381"/>
      <c r="AH303" s="381"/>
      <c r="AI303" s="381"/>
      <c r="AJ303" s="381"/>
      <c r="AK303" s="381"/>
      <c r="AL303" s="381"/>
      <c r="AM303" s="381"/>
    </row>
    <row r="304" spans="1:39" x14ac:dyDescent="0.35">
      <c r="A304" s="89" t="s">
        <v>656</v>
      </c>
      <c r="B304" s="89" t="s">
        <v>391</v>
      </c>
      <c r="C304" s="89" t="s">
        <v>392</v>
      </c>
      <c r="D304" s="89" t="s">
        <v>393</v>
      </c>
      <c r="E304" s="89" t="s">
        <v>478</v>
      </c>
      <c r="F304" s="89" t="s">
        <v>465</v>
      </c>
      <c r="G304" s="89" t="s">
        <v>465</v>
      </c>
      <c r="H304" s="89" t="s">
        <v>465</v>
      </c>
      <c r="I304" s="89" t="s">
        <v>607</v>
      </c>
      <c r="J304" s="89" t="s">
        <v>501</v>
      </c>
      <c r="K304" s="89" t="s">
        <v>466</v>
      </c>
      <c r="L304" s="89" t="s">
        <v>587</v>
      </c>
      <c r="M304" s="89" t="s">
        <v>395</v>
      </c>
      <c r="N304" s="89">
        <v>22</v>
      </c>
      <c r="O304" s="91">
        <v>22.28</v>
      </c>
      <c r="P304" s="89" t="s">
        <v>588</v>
      </c>
      <c r="Q304" s="89">
        <v>9</v>
      </c>
      <c r="R304" s="89" t="s">
        <v>676</v>
      </c>
      <c r="S304" s="89">
        <v>6</v>
      </c>
      <c r="T304" s="90">
        <v>0</v>
      </c>
      <c r="U304" s="90">
        <v>0</v>
      </c>
      <c r="V304" s="90">
        <v>0</v>
      </c>
      <c r="W304" s="90">
        <v>0</v>
      </c>
      <c r="X304" s="90">
        <v>0</v>
      </c>
      <c r="Y304" s="90">
        <v>0</v>
      </c>
      <c r="Z304" s="90">
        <v>0</v>
      </c>
      <c r="AA304" s="90">
        <v>0</v>
      </c>
      <c r="AB304" s="90">
        <v>0</v>
      </c>
      <c r="AC304" s="90">
        <v>72.010000000000005</v>
      </c>
      <c r="AD304" s="90">
        <v>109.34</v>
      </c>
      <c r="AE304" s="381">
        <f t="shared" si="5"/>
        <v>10.988620439158771</v>
      </c>
      <c r="AF304" s="105"/>
      <c r="AG304" s="381"/>
      <c r="AH304" s="381"/>
      <c r="AI304" s="381"/>
      <c r="AJ304" s="381"/>
      <c r="AK304" s="381"/>
      <c r="AL304" s="381"/>
      <c r="AM304" s="381"/>
    </row>
    <row r="305" spans="1:39" x14ac:dyDescent="0.35">
      <c r="A305" s="89" t="s">
        <v>655</v>
      </c>
      <c r="B305" s="89" t="s">
        <v>391</v>
      </c>
      <c r="C305" s="89" t="s">
        <v>392</v>
      </c>
      <c r="D305" s="89" t="s">
        <v>393</v>
      </c>
      <c r="E305" s="89" t="s">
        <v>487</v>
      </c>
      <c r="F305" s="89" t="s">
        <v>465</v>
      </c>
      <c r="G305" s="89" t="s">
        <v>465</v>
      </c>
      <c r="H305" s="89" t="s">
        <v>465</v>
      </c>
      <c r="I305" s="89" t="s">
        <v>607</v>
      </c>
      <c r="J305" s="89" t="s">
        <v>501</v>
      </c>
      <c r="K305" s="89" t="s">
        <v>466</v>
      </c>
      <c r="L305" s="89" t="s">
        <v>587</v>
      </c>
      <c r="M305" s="89" t="s">
        <v>395</v>
      </c>
      <c r="N305" s="89">
        <v>22</v>
      </c>
      <c r="O305" s="91">
        <v>34.5</v>
      </c>
      <c r="P305" s="89" t="s">
        <v>588</v>
      </c>
      <c r="Q305" s="89">
        <v>9</v>
      </c>
      <c r="R305" s="89" t="s">
        <v>676</v>
      </c>
      <c r="S305" s="89">
        <v>6</v>
      </c>
      <c r="T305" s="90">
        <v>0</v>
      </c>
      <c r="U305" s="90">
        <v>0</v>
      </c>
      <c r="V305" s="90">
        <v>0</v>
      </c>
      <c r="W305" s="90">
        <v>0</v>
      </c>
      <c r="X305" s="90">
        <v>0</v>
      </c>
      <c r="Y305" s="90">
        <v>0</v>
      </c>
      <c r="Z305" s="90">
        <v>0</v>
      </c>
      <c r="AA305" s="90">
        <v>0</v>
      </c>
      <c r="AB305" s="90">
        <v>0</v>
      </c>
      <c r="AC305" s="90">
        <v>72.010000000000005</v>
      </c>
      <c r="AD305" s="90">
        <v>109.34</v>
      </c>
      <c r="AE305" s="381">
        <f t="shared" si="5"/>
        <v>10.988620439158771</v>
      </c>
      <c r="AF305" s="105"/>
      <c r="AG305" s="381"/>
      <c r="AH305" s="381"/>
      <c r="AI305" s="381"/>
      <c r="AJ305" s="381"/>
      <c r="AK305" s="381"/>
      <c r="AL305" s="381"/>
      <c r="AM305" s="381"/>
    </row>
    <row r="306" spans="1:39" x14ac:dyDescent="0.35">
      <c r="A306" s="89" t="s">
        <v>654</v>
      </c>
      <c r="B306" s="89" t="s">
        <v>391</v>
      </c>
      <c r="C306" s="89" t="s">
        <v>392</v>
      </c>
      <c r="D306" s="89" t="s">
        <v>393</v>
      </c>
      <c r="E306" s="89" t="s">
        <v>487</v>
      </c>
      <c r="F306" s="89" t="s">
        <v>465</v>
      </c>
      <c r="G306" s="89" t="s">
        <v>465</v>
      </c>
      <c r="H306" s="89" t="s">
        <v>465</v>
      </c>
      <c r="I306" s="89" t="s">
        <v>497</v>
      </c>
      <c r="J306" s="89" t="s">
        <v>501</v>
      </c>
      <c r="K306" s="89" t="s">
        <v>466</v>
      </c>
      <c r="L306" s="89" t="s">
        <v>587</v>
      </c>
      <c r="M306" s="89" t="s">
        <v>395</v>
      </c>
      <c r="N306" s="89">
        <v>22</v>
      </c>
      <c r="O306" s="91">
        <v>4.54</v>
      </c>
      <c r="P306" s="89" t="s">
        <v>588</v>
      </c>
      <c r="Q306" s="89">
        <v>9</v>
      </c>
      <c r="R306" s="89" t="s">
        <v>676</v>
      </c>
      <c r="S306" s="89">
        <v>6</v>
      </c>
      <c r="T306" s="90">
        <v>0</v>
      </c>
      <c r="U306" s="90">
        <v>0</v>
      </c>
      <c r="V306" s="90">
        <v>0</v>
      </c>
      <c r="W306" s="90">
        <v>0</v>
      </c>
      <c r="X306" s="90">
        <v>0</v>
      </c>
      <c r="Y306" s="90">
        <v>0</v>
      </c>
      <c r="Z306" s="90">
        <v>0</v>
      </c>
      <c r="AA306" s="90">
        <v>0</v>
      </c>
      <c r="AB306" s="90">
        <v>0</v>
      </c>
      <c r="AC306" s="90">
        <v>72.83</v>
      </c>
      <c r="AD306" s="90">
        <v>103.74</v>
      </c>
      <c r="AE306" s="381">
        <f t="shared" si="5"/>
        <v>11.34536141005357</v>
      </c>
      <c r="AF306" s="105"/>
      <c r="AG306" s="381"/>
      <c r="AH306" s="381"/>
      <c r="AI306" s="381"/>
      <c r="AJ306" s="381"/>
      <c r="AK306" s="381"/>
      <c r="AL306" s="381"/>
      <c r="AM306" s="381"/>
    </row>
    <row r="307" spans="1:39" x14ac:dyDescent="0.35">
      <c r="A307" s="89" t="s">
        <v>486</v>
      </c>
      <c r="B307" s="89" t="s">
        <v>391</v>
      </c>
      <c r="C307" s="89" t="s">
        <v>392</v>
      </c>
      <c r="D307" s="89" t="s">
        <v>463</v>
      </c>
      <c r="E307" s="89" t="s">
        <v>487</v>
      </c>
      <c r="F307" s="89" t="s">
        <v>465</v>
      </c>
      <c r="G307" s="89" t="s">
        <v>465</v>
      </c>
      <c r="H307" s="89" t="s">
        <v>465</v>
      </c>
      <c r="I307" s="89" t="s">
        <v>506</v>
      </c>
      <c r="J307" s="89" t="s">
        <v>501</v>
      </c>
      <c r="K307" s="89" t="s">
        <v>466</v>
      </c>
      <c r="L307" s="89" t="s">
        <v>587</v>
      </c>
      <c r="M307" s="89" t="s">
        <v>395</v>
      </c>
      <c r="N307" s="89">
        <v>22</v>
      </c>
      <c r="O307" s="91">
        <v>8.33</v>
      </c>
      <c r="P307" s="89" t="s">
        <v>588</v>
      </c>
      <c r="Q307" s="89">
        <v>9</v>
      </c>
      <c r="R307" s="89" t="s">
        <v>676</v>
      </c>
      <c r="S307" s="89">
        <v>6</v>
      </c>
      <c r="T307" s="90">
        <v>0</v>
      </c>
      <c r="U307" s="90">
        <v>0</v>
      </c>
      <c r="V307" s="90">
        <v>0</v>
      </c>
      <c r="W307" s="90">
        <v>0</v>
      </c>
      <c r="X307" s="90">
        <v>0</v>
      </c>
      <c r="Y307" s="90">
        <v>0</v>
      </c>
      <c r="Z307" s="90">
        <v>0</v>
      </c>
      <c r="AA307" s="90">
        <v>0</v>
      </c>
      <c r="AB307" s="90">
        <v>0</v>
      </c>
      <c r="AC307" s="90">
        <v>73.06</v>
      </c>
      <c r="AD307" s="90">
        <v>93.16</v>
      </c>
      <c r="AE307" s="381">
        <f t="shared" si="5"/>
        <v>11.991165467090013</v>
      </c>
      <c r="AF307" s="105"/>
      <c r="AG307" s="381"/>
      <c r="AH307" s="381"/>
      <c r="AI307" s="381"/>
      <c r="AJ307" s="381"/>
      <c r="AK307" s="381"/>
      <c r="AL307" s="381"/>
      <c r="AM307" s="381"/>
    </row>
    <row r="308" spans="1:39" x14ac:dyDescent="0.35">
      <c r="A308" s="89" t="s">
        <v>488</v>
      </c>
      <c r="B308" s="89" t="s">
        <v>391</v>
      </c>
      <c r="C308" s="89" t="s">
        <v>392</v>
      </c>
      <c r="D308" s="89" t="s">
        <v>463</v>
      </c>
      <c r="E308" s="89" t="s">
        <v>489</v>
      </c>
      <c r="F308" s="89" t="s">
        <v>465</v>
      </c>
      <c r="G308" s="89" t="s">
        <v>465</v>
      </c>
      <c r="H308" s="89" t="s">
        <v>465</v>
      </c>
      <c r="I308" s="89" t="s">
        <v>506</v>
      </c>
      <c r="J308" s="89" t="s">
        <v>501</v>
      </c>
      <c r="K308" s="89" t="s">
        <v>466</v>
      </c>
      <c r="L308" s="89" t="s">
        <v>587</v>
      </c>
      <c r="M308" s="89" t="s">
        <v>395</v>
      </c>
      <c r="N308" s="89">
        <v>22</v>
      </c>
      <c r="O308" s="91">
        <v>33.85</v>
      </c>
      <c r="P308" s="89" t="s">
        <v>588</v>
      </c>
      <c r="Q308" s="89">
        <v>9</v>
      </c>
      <c r="R308" s="89" t="s">
        <v>676</v>
      </c>
      <c r="S308" s="89">
        <v>6</v>
      </c>
      <c r="T308" s="90">
        <v>0</v>
      </c>
      <c r="U308" s="90">
        <v>0</v>
      </c>
      <c r="V308" s="90">
        <v>0</v>
      </c>
      <c r="W308" s="90">
        <v>0</v>
      </c>
      <c r="X308" s="90">
        <v>0</v>
      </c>
      <c r="Y308" s="90">
        <v>0</v>
      </c>
      <c r="Z308" s="90">
        <v>0</v>
      </c>
      <c r="AA308" s="90">
        <v>0</v>
      </c>
      <c r="AB308" s="90">
        <v>0</v>
      </c>
      <c r="AC308" s="90">
        <v>74.680000000000007</v>
      </c>
      <c r="AD308" s="90">
        <v>102.65</v>
      </c>
      <c r="AE308" s="381">
        <f t="shared" si="5"/>
        <v>11.549388213127182</v>
      </c>
      <c r="AF308" s="105"/>
      <c r="AG308" s="381"/>
      <c r="AH308" s="381"/>
      <c r="AI308" s="381"/>
      <c r="AJ308" s="381"/>
      <c r="AK308" s="381"/>
      <c r="AL308" s="381"/>
      <c r="AM308" s="381"/>
    </row>
    <row r="309" spans="1:39" x14ac:dyDescent="0.35">
      <c r="A309" s="89" t="s">
        <v>557</v>
      </c>
      <c r="B309" s="89" t="s">
        <v>391</v>
      </c>
      <c r="C309" s="89" t="s">
        <v>392</v>
      </c>
      <c r="D309" s="89" t="s">
        <v>393</v>
      </c>
      <c r="E309" s="89" t="s">
        <v>487</v>
      </c>
      <c r="F309" s="89" t="s">
        <v>465</v>
      </c>
      <c r="G309" s="89" t="s">
        <v>514</v>
      </c>
      <c r="H309" s="89" t="s">
        <v>465</v>
      </c>
      <c r="I309" s="89" t="s">
        <v>511</v>
      </c>
      <c r="J309" s="89" t="s">
        <v>501</v>
      </c>
      <c r="K309" s="89" t="s">
        <v>466</v>
      </c>
      <c r="L309" s="89" t="s">
        <v>587</v>
      </c>
      <c r="M309" s="89" t="s">
        <v>395</v>
      </c>
      <c r="N309" s="89">
        <v>22</v>
      </c>
      <c r="O309" s="91">
        <v>43.21</v>
      </c>
      <c r="P309" s="89" t="s">
        <v>588</v>
      </c>
      <c r="Q309" s="89">
        <v>9</v>
      </c>
      <c r="R309" s="89" t="s">
        <v>676</v>
      </c>
      <c r="S309" s="89">
        <v>6</v>
      </c>
      <c r="T309" s="90">
        <v>0</v>
      </c>
      <c r="U309" s="90">
        <v>0</v>
      </c>
      <c r="V309" s="90">
        <v>0</v>
      </c>
      <c r="W309" s="90">
        <v>0</v>
      </c>
      <c r="X309" s="90">
        <v>0</v>
      </c>
      <c r="Y309" s="90">
        <v>0</v>
      </c>
      <c r="Z309" s="90">
        <v>0</v>
      </c>
      <c r="AA309" s="90">
        <v>0</v>
      </c>
      <c r="AB309" s="90">
        <v>0</v>
      </c>
      <c r="AC309" s="90">
        <v>74.22</v>
      </c>
      <c r="AD309" s="90">
        <v>105.84</v>
      </c>
      <c r="AE309" s="381">
        <f t="shared" si="5"/>
        <v>11.338924440822613</v>
      </c>
      <c r="AF309" s="105"/>
      <c r="AG309" s="381"/>
      <c r="AH309" s="381"/>
      <c r="AI309" s="381"/>
      <c r="AJ309" s="381"/>
      <c r="AK309" s="381"/>
      <c r="AL309" s="381"/>
      <c r="AM309" s="381"/>
    </row>
    <row r="310" spans="1:39" x14ac:dyDescent="0.35">
      <c r="A310" s="89" t="s">
        <v>556</v>
      </c>
      <c r="B310" s="89" t="s">
        <v>391</v>
      </c>
      <c r="C310" s="89" t="s">
        <v>392</v>
      </c>
      <c r="D310" s="89" t="s">
        <v>393</v>
      </c>
      <c r="E310" s="89" t="s">
        <v>487</v>
      </c>
      <c r="F310" s="89" t="s">
        <v>465</v>
      </c>
      <c r="G310" s="89" t="s">
        <v>514</v>
      </c>
      <c r="H310" s="89" t="s">
        <v>465</v>
      </c>
      <c r="I310" s="89" t="s">
        <v>511</v>
      </c>
      <c r="J310" s="89" t="s">
        <v>501</v>
      </c>
      <c r="K310" s="89" t="s">
        <v>466</v>
      </c>
      <c r="L310" s="89" t="s">
        <v>587</v>
      </c>
      <c r="M310" s="89" t="s">
        <v>395</v>
      </c>
      <c r="N310" s="89">
        <v>22</v>
      </c>
      <c r="O310" s="91">
        <v>21.16</v>
      </c>
      <c r="P310" s="89" t="s">
        <v>588</v>
      </c>
      <c r="Q310" s="89">
        <v>9</v>
      </c>
      <c r="R310" s="89" t="s">
        <v>676</v>
      </c>
      <c r="S310" s="89">
        <v>6</v>
      </c>
      <c r="T310" s="90">
        <v>0</v>
      </c>
      <c r="U310" s="90">
        <v>0</v>
      </c>
      <c r="V310" s="90">
        <v>0</v>
      </c>
      <c r="W310" s="90">
        <v>0</v>
      </c>
      <c r="X310" s="90">
        <v>0</v>
      </c>
      <c r="Y310" s="90">
        <v>0</v>
      </c>
      <c r="Z310" s="90">
        <v>0</v>
      </c>
      <c r="AA310" s="90">
        <v>0</v>
      </c>
      <c r="AB310" s="90">
        <v>0</v>
      </c>
      <c r="AC310" s="90">
        <v>74.67</v>
      </c>
      <c r="AD310" s="90">
        <v>110.83</v>
      </c>
      <c r="AE310" s="381">
        <f t="shared" si="5"/>
        <v>11.114264062580183</v>
      </c>
      <c r="AF310" s="105"/>
      <c r="AG310" s="381"/>
      <c r="AH310" s="381"/>
      <c r="AI310" s="381"/>
      <c r="AJ310" s="381"/>
      <c r="AK310" s="381"/>
      <c r="AL310" s="381"/>
      <c r="AM310" s="381"/>
    </row>
    <row r="311" spans="1:39" x14ac:dyDescent="0.35">
      <c r="A311" s="89" t="s">
        <v>677</v>
      </c>
      <c r="B311" s="89" t="s">
        <v>391</v>
      </c>
      <c r="C311" s="89" t="s">
        <v>392</v>
      </c>
      <c r="D311" s="89" t="s">
        <v>393</v>
      </c>
      <c r="E311" s="89" t="s">
        <v>571</v>
      </c>
      <c r="F311" s="89" t="s">
        <v>465</v>
      </c>
      <c r="G311" s="89" t="s">
        <v>465</v>
      </c>
      <c r="H311" s="89" t="s">
        <v>465</v>
      </c>
      <c r="I311" s="89" t="s">
        <v>465</v>
      </c>
      <c r="J311" s="89" t="s">
        <v>465</v>
      </c>
      <c r="K311" s="89" t="s">
        <v>466</v>
      </c>
      <c r="L311" s="89" t="s">
        <v>394</v>
      </c>
      <c r="M311" s="89" t="s">
        <v>395</v>
      </c>
      <c r="N311" s="89">
        <v>14</v>
      </c>
      <c r="O311" s="91">
        <v>50.34</v>
      </c>
      <c r="P311" s="89" t="s">
        <v>396</v>
      </c>
      <c r="Q311" s="89">
        <v>9</v>
      </c>
      <c r="R311" s="89" t="s">
        <v>676</v>
      </c>
      <c r="S311" s="89">
        <v>7</v>
      </c>
      <c r="T311" s="90">
        <v>0</v>
      </c>
      <c r="U311" s="90">
        <v>47.84</v>
      </c>
      <c r="V311" s="90">
        <v>26.63</v>
      </c>
      <c r="W311" s="90">
        <v>0</v>
      </c>
      <c r="X311" s="90">
        <v>0</v>
      </c>
      <c r="Y311" s="90">
        <v>74.459999999999994</v>
      </c>
      <c r="Z311" s="90">
        <v>0</v>
      </c>
      <c r="AA311" s="90">
        <v>0</v>
      </c>
      <c r="AB311" s="90">
        <v>74.459999999999994</v>
      </c>
      <c r="AC311" s="90">
        <v>153.13</v>
      </c>
      <c r="AD311" s="90">
        <v>435.48</v>
      </c>
      <c r="AE311" s="381">
        <f t="shared" si="5"/>
        <v>8.0293859922503508</v>
      </c>
      <c r="AF311" s="105"/>
      <c r="AG311" s="381"/>
      <c r="AH311" s="381"/>
      <c r="AI311" s="381"/>
      <c r="AJ311" s="381"/>
      <c r="AK311" s="381"/>
      <c r="AL311" s="381"/>
      <c r="AM311" s="381"/>
    </row>
    <row r="312" spans="1:39" x14ac:dyDescent="0.35">
      <c r="A312" s="89" t="s">
        <v>678</v>
      </c>
      <c r="B312" s="89" t="s">
        <v>391</v>
      </c>
      <c r="C312" s="89" t="s">
        <v>392</v>
      </c>
      <c r="D312" s="89" t="s">
        <v>393</v>
      </c>
      <c r="E312" s="89" t="s">
        <v>478</v>
      </c>
      <c r="F312" s="89" t="s">
        <v>465</v>
      </c>
      <c r="G312" s="89" t="s">
        <v>465</v>
      </c>
      <c r="H312" s="89" t="s">
        <v>465</v>
      </c>
      <c r="I312" s="89" t="s">
        <v>465</v>
      </c>
      <c r="J312" s="89" t="s">
        <v>465</v>
      </c>
      <c r="K312" s="89" t="s">
        <v>466</v>
      </c>
      <c r="L312" s="89" t="s">
        <v>394</v>
      </c>
      <c r="M312" s="89" t="s">
        <v>395</v>
      </c>
      <c r="N312" s="89">
        <v>14</v>
      </c>
      <c r="O312" s="91">
        <v>20.010000000000002</v>
      </c>
      <c r="P312" s="89" t="s">
        <v>396</v>
      </c>
      <c r="Q312" s="89">
        <v>9</v>
      </c>
      <c r="R312" s="89" t="s">
        <v>676</v>
      </c>
      <c r="S312" s="89">
        <v>7</v>
      </c>
      <c r="T312" s="90">
        <v>0</v>
      </c>
      <c r="U312" s="90">
        <v>48.42</v>
      </c>
      <c r="V312" s="90">
        <v>26.86</v>
      </c>
      <c r="W312" s="90">
        <v>0</v>
      </c>
      <c r="X312" s="90">
        <v>0</v>
      </c>
      <c r="Y312" s="90">
        <v>75.28</v>
      </c>
      <c r="Z312" s="90">
        <v>0</v>
      </c>
      <c r="AA312" s="90">
        <v>0</v>
      </c>
      <c r="AB312" s="90">
        <v>75.28</v>
      </c>
      <c r="AC312" s="90">
        <v>152.88999999999999</v>
      </c>
      <c r="AD312" s="90">
        <v>436.96</v>
      </c>
      <c r="AE312" s="381">
        <f t="shared" si="5"/>
        <v>8.0094925324612891</v>
      </c>
      <c r="AF312" s="105"/>
      <c r="AG312" s="381"/>
      <c r="AH312" s="381"/>
      <c r="AI312" s="381"/>
      <c r="AJ312" s="381"/>
      <c r="AK312" s="381"/>
      <c r="AL312" s="381"/>
      <c r="AM312" s="381"/>
    </row>
    <row r="313" spans="1:39" x14ac:dyDescent="0.35">
      <c r="A313" s="89" t="s">
        <v>679</v>
      </c>
      <c r="B313" s="89" t="s">
        <v>391</v>
      </c>
      <c r="C313" s="89" t="s">
        <v>392</v>
      </c>
      <c r="D313" s="89" t="s">
        <v>393</v>
      </c>
      <c r="E313" s="89" t="s">
        <v>680</v>
      </c>
      <c r="F313" s="89" t="s">
        <v>465</v>
      </c>
      <c r="G313" s="89" t="s">
        <v>465</v>
      </c>
      <c r="H313" s="89" t="s">
        <v>465</v>
      </c>
      <c r="I313" s="89" t="s">
        <v>465</v>
      </c>
      <c r="J313" s="89" t="s">
        <v>465</v>
      </c>
      <c r="K313" s="89" t="s">
        <v>466</v>
      </c>
      <c r="L313" s="89" t="s">
        <v>394</v>
      </c>
      <c r="M313" s="89" t="s">
        <v>395</v>
      </c>
      <c r="N313" s="89">
        <v>14</v>
      </c>
      <c r="O313" s="91">
        <v>79.319999999999993</v>
      </c>
      <c r="P313" s="89" t="s">
        <v>396</v>
      </c>
      <c r="Q313" s="89">
        <v>9</v>
      </c>
      <c r="R313" s="89" t="s">
        <v>676</v>
      </c>
      <c r="S313" s="89">
        <v>7</v>
      </c>
      <c r="T313" s="90">
        <v>0</v>
      </c>
      <c r="U313" s="90">
        <v>47.59</v>
      </c>
      <c r="V313" s="90">
        <v>26.8</v>
      </c>
      <c r="W313" s="90">
        <v>0</v>
      </c>
      <c r="X313" s="90">
        <v>0</v>
      </c>
      <c r="Y313" s="90">
        <v>74.39</v>
      </c>
      <c r="Z313" s="90">
        <v>0</v>
      </c>
      <c r="AA313" s="90">
        <v>0</v>
      </c>
      <c r="AB313" s="90">
        <v>74.39</v>
      </c>
      <c r="AC313" s="90">
        <v>153.26</v>
      </c>
      <c r="AD313" s="90">
        <v>434.73</v>
      </c>
      <c r="AE313" s="381">
        <f t="shared" si="5"/>
        <v>8.0397196872112922</v>
      </c>
      <c r="AF313" s="105"/>
      <c r="AG313" s="381"/>
      <c r="AH313" s="381"/>
      <c r="AI313" s="381"/>
      <c r="AJ313" s="381"/>
      <c r="AK313" s="381"/>
      <c r="AL313" s="381"/>
      <c r="AM313" s="381"/>
    </row>
    <row r="314" spans="1:39" x14ac:dyDescent="0.35">
      <c r="A314" s="89" t="s">
        <v>681</v>
      </c>
      <c r="B314" s="89" t="s">
        <v>391</v>
      </c>
      <c r="C314" s="89" t="s">
        <v>392</v>
      </c>
      <c r="D314" s="89" t="s">
        <v>393</v>
      </c>
      <c r="E314" s="89" t="s">
        <v>680</v>
      </c>
      <c r="F314" s="89" t="s">
        <v>465</v>
      </c>
      <c r="G314" s="89" t="s">
        <v>465</v>
      </c>
      <c r="H314" s="89" t="s">
        <v>465</v>
      </c>
      <c r="I314" s="89" t="s">
        <v>465</v>
      </c>
      <c r="J314" s="89" t="s">
        <v>465</v>
      </c>
      <c r="K314" s="89" t="s">
        <v>466</v>
      </c>
      <c r="L314" s="89" t="s">
        <v>394</v>
      </c>
      <c r="M314" s="89" t="s">
        <v>395</v>
      </c>
      <c r="N314" s="89">
        <v>14</v>
      </c>
      <c r="O314" s="91">
        <v>7.07</v>
      </c>
      <c r="P314" s="89" t="s">
        <v>396</v>
      </c>
      <c r="Q314" s="89">
        <v>9</v>
      </c>
      <c r="R314" s="89" t="s">
        <v>676</v>
      </c>
      <c r="S314" s="89">
        <v>7</v>
      </c>
      <c r="T314" s="90">
        <v>0</v>
      </c>
      <c r="U314" s="90">
        <v>47.08</v>
      </c>
      <c r="V314" s="90">
        <v>18.46</v>
      </c>
      <c r="W314" s="90">
        <v>0</v>
      </c>
      <c r="X314" s="90">
        <v>0</v>
      </c>
      <c r="Y314" s="90">
        <v>65.540000000000006</v>
      </c>
      <c r="Z314" s="90">
        <v>0</v>
      </c>
      <c r="AA314" s="90">
        <v>0</v>
      </c>
      <c r="AB314" s="90">
        <v>65.540000000000006</v>
      </c>
      <c r="AC314" s="90">
        <v>147.15</v>
      </c>
      <c r="AD314" s="90">
        <v>459.5</v>
      </c>
      <c r="AE314" s="381">
        <f t="shared" si="5"/>
        <v>7.6625562780490206</v>
      </c>
      <c r="AF314" s="105"/>
      <c r="AG314" s="381"/>
      <c r="AH314" s="381"/>
      <c r="AI314" s="381"/>
      <c r="AJ314" s="381"/>
      <c r="AK314" s="381"/>
      <c r="AL314" s="381"/>
      <c r="AM314" s="381"/>
    </row>
    <row r="315" spans="1:39" x14ac:dyDescent="0.35">
      <c r="A315" s="89" t="s">
        <v>682</v>
      </c>
      <c r="B315" s="89" t="s">
        <v>391</v>
      </c>
      <c r="C315" s="89" t="s">
        <v>392</v>
      </c>
      <c r="D315" s="89" t="s">
        <v>393</v>
      </c>
      <c r="E315" s="89" t="s">
        <v>485</v>
      </c>
      <c r="F315" s="89" t="s">
        <v>465</v>
      </c>
      <c r="G315" s="89" t="s">
        <v>465</v>
      </c>
      <c r="H315" s="89" t="s">
        <v>465</v>
      </c>
      <c r="I315" s="89" t="s">
        <v>465</v>
      </c>
      <c r="J315" s="89" t="s">
        <v>465</v>
      </c>
      <c r="K315" s="89" t="s">
        <v>466</v>
      </c>
      <c r="L315" s="89" t="s">
        <v>394</v>
      </c>
      <c r="M315" s="89" t="s">
        <v>395</v>
      </c>
      <c r="N315" s="89">
        <v>14</v>
      </c>
      <c r="O315" s="91">
        <v>10.71</v>
      </c>
      <c r="P315" s="89" t="s">
        <v>396</v>
      </c>
      <c r="Q315" s="89">
        <v>9</v>
      </c>
      <c r="R315" s="89" t="s">
        <v>676</v>
      </c>
      <c r="S315" s="89">
        <v>7</v>
      </c>
      <c r="T315" s="90">
        <v>0</v>
      </c>
      <c r="U315" s="90">
        <v>42.58</v>
      </c>
      <c r="V315" s="90">
        <v>25.9</v>
      </c>
      <c r="W315" s="90">
        <v>0</v>
      </c>
      <c r="X315" s="90">
        <v>0</v>
      </c>
      <c r="Y315" s="90">
        <v>68.489999999999995</v>
      </c>
      <c r="Z315" s="90">
        <v>0</v>
      </c>
      <c r="AA315" s="90">
        <v>0</v>
      </c>
      <c r="AB315" s="90">
        <v>68.489999999999995</v>
      </c>
      <c r="AC315" s="90">
        <v>156.58000000000001</v>
      </c>
      <c r="AD315" s="90">
        <v>419.73</v>
      </c>
      <c r="AE315" s="381">
        <f t="shared" si="5"/>
        <v>8.2702652843349629</v>
      </c>
      <c r="AF315" s="105"/>
      <c r="AG315" s="381"/>
      <c r="AH315" s="381"/>
      <c r="AI315" s="381"/>
      <c r="AJ315" s="381"/>
      <c r="AK315" s="381"/>
      <c r="AL315" s="381"/>
      <c r="AM315" s="381"/>
    </row>
    <row r="316" spans="1:39" x14ac:dyDescent="0.35">
      <c r="A316" s="89" t="s">
        <v>683</v>
      </c>
      <c r="B316" s="89" t="s">
        <v>391</v>
      </c>
      <c r="C316" s="89" t="s">
        <v>392</v>
      </c>
      <c r="D316" s="89" t="s">
        <v>393</v>
      </c>
      <c r="E316" s="89" t="s">
        <v>475</v>
      </c>
      <c r="F316" s="89" t="s">
        <v>465</v>
      </c>
      <c r="G316" s="89" t="s">
        <v>465</v>
      </c>
      <c r="H316" s="89" t="s">
        <v>465</v>
      </c>
      <c r="I316" s="89" t="s">
        <v>465</v>
      </c>
      <c r="J316" s="89" t="s">
        <v>465</v>
      </c>
      <c r="K316" s="89" t="s">
        <v>466</v>
      </c>
      <c r="L316" s="89" t="s">
        <v>394</v>
      </c>
      <c r="M316" s="89" t="s">
        <v>395</v>
      </c>
      <c r="N316" s="89">
        <v>14</v>
      </c>
      <c r="O316" s="91">
        <v>82.73</v>
      </c>
      <c r="P316" s="89" t="s">
        <v>396</v>
      </c>
      <c r="Q316" s="89">
        <v>9</v>
      </c>
      <c r="R316" s="89" t="s">
        <v>676</v>
      </c>
      <c r="S316" s="89">
        <v>7</v>
      </c>
      <c r="T316" s="90">
        <v>0</v>
      </c>
      <c r="U316" s="90">
        <v>43.21</v>
      </c>
      <c r="V316" s="90">
        <v>27.6</v>
      </c>
      <c r="W316" s="90">
        <v>0</v>
      </c>
      <c r="X316" s="90">
        <v>0</v>
      </c>
      <c r="Y316" s="90">
        <v>70.81</v>
      </c>
      <c r="Z316" s="90">
        <v>0</v>
      </c>
      <c r="AA316" s="90">
        <v>0</v>
      </c>
      <c r="AB316" s="90">
        <v>70.81</v>
      </c>
      <c r="AC316" s="90">
        <v>156.16</v>
      </c>
      <c r="AD316" s="90">
        <v>421.41</v>
      </c>
      <c r="AE316" s="381">
        <f t="shared" si="5"/>
        <v>8.2426865217532601</v>
      </c>
      <c r="AF316" s="105"/>
      <c r="AG316" s="381"/>
      <c r="AH316" s="381"/>
      <c r="AI316" s="381"/>
      <c r="AJ316" s="381"/>
      <c r="AK316" s="381"/>
      <c r="AL316" s="381"/>
      <c r="AM316" s="381"/>
    </row>
    <row r="317" spans="1:39" x14ac:dyDescent="0.35">
      <c r="A317" s="89" t="s">
        <v>684</v>
      </c>
      <c r="B317" s="89" t="s">
        <v>391</v>
      </c>
      <c r="C317" s="89" t="s">
        <v>392</v>
      </c>
      <c r="D317" s="89" t="s">
        <v>393</v>
      </c>
      <c r="E317" s="89" t="s">
        <v>493</v>
      </c>
      <c r="F317" s="89" t="s">
        <v>465</v>
      </c>
      <c r="G317" s="89" t="s">
        <v>465</v>
      </c>
      <c r="H317" s="89" t="s">
        <v>465</v>
      </c>
      <c r="I317" s="89" t="s">
        <v>465</v>
      </c>
      <c r="J317" s="89" t="s">
        <v>465</v>
      </c>
      <c r="K317" s="89" t="s">
        <v>466</v>
      </c>
      <c r="L317" s="89" t="s">
        <v>394</v>
      </c>
      <c r="M317" s="89" t="s">
        <v>395</v>
      </c>
      <c r="N317" s="89">
        <v>14</v>
      </c>
      <c r="O317" s="91">
        <v>87.28</v>
      </c>
      <c r="P317" s="89" t="s">
        <v>396</v>
      </c>
      <c r="Q317" s="89">
        <v>9</v>
      </c>
      <c r="R317" s="89" t="s">
        <v>676</v>
      </c>
      <c r="S317" s="89">
        <v>7</v>
      </c>
      <c r="T317" s="90">
        <v>0</v>
      </c>
      <c r="U317" s="90">
        <v>43.1</v>
      </c>
      <c r="V317" s="90">
        <v>25.43</v>
      </c>
      <c r="W317" s="90">
        <v>0</v>
      </c>
      <c r="X317" s="90">
        <v>0</v>
      </c>
      <c r="Y317" s="90">
        <v>68.53</v>
      </c>
      <c r="Z317" s="90">
        <v>0</v>
      </c>
      <c r="AA317" s="90">
        <v>0</v>
      </c>
      <c r="AB317" s="90">
        <v>68.53</v>
      </c>
      <c r="AC317" s="90">
        <v>155.13</v>
      </c>
      <c r="AD317" s="90">
        <v>425.45</v>
      </c>
      <c r="AE317" s="381">
        <f t="shared" si="5"/>
        <v>8.1763586671503674</v>
      </c>
      <c r="AF317" s="105"/>
      <c r="AG317" s="381"/>
      <c r="AH317" s="381"/>
      <c r="AI317" s="381"/>
      <c r="AJ317" s="381"/>
      <c r="AK317" s="381"/>
      <c r="AL317" s="381"/>
      <c r="AM317" s="381"/>
    </row>
    <row r="318" spans="1:39" x14ac:dyDescent="0.35">
      <c r="A318" s="89" t="s">
        <v>685</v>
      </c>
      <c r="B318" s="89" t="s">
        <v>391</v>
      </c>
      <c r="C318" s="89" t="s">
        <v>392</v>
      </c>
      <c r="D318" s="89" t="s">
        <v>393</v>
      </c>
      <c r="E318" s="89" t="s">
        <v>471</v>
      </c>
      <c r="F318" s="89" t="s">
        <v>465</v>
      </c>
      <c r="G318" s="89" t="s">
        <v>465</v>
      </c>
      <c r="H318" s="89" t="s">
        <v>465</v>
      </c>
      <c r="I318" s="89" t="s">
        <v>465</v>
      </c>
      <c r="J318" s="89" t="s">
        <v>465</v>
      </c>
      <c r="K318" s="89" t="s">
        <v>476</v>
      </c>
      <c r="L318" s="89" t="s">
        <v>394</v>
      </c>
      <c r="M318" s="89" t="s">
        <v>395</v>
      </c>
      <c r="N318" s="89">
        <v>14</v>
      </c>
      <c r="O318" s="91">
        <v>101.07</v>
      </c>
      <c r="P318" s="89" t="s">
        <v>396</v>
      </c>
      <c r="Q318" s="89">
        <v>9</v>
      </c>
      <c r="R318" s="89" t="s">
        <v>676</v>
      </c>
      <c r="S318" s="89">
        <v>7</v>
      </c>
      <c r="T318" s="90">
        <v>0</v>
      </c>
      <c r="U318" s="90">
        <v>46.09</v>
      </c>
      <c r="V318" s="90">
        <v>26.84</v>
      </c>
      <c r="W318" s="90">
        <v>0</v>
      </c>
      <c r="X318" s="90">
        <v>0</v>
      </c>
      <c r="Y318" s="90">
        <v>72.930000000000007</v>
      </c>
      <c r="Z318" s="90">
        <v>0</v>
      </c>
      <c r="AA318" s="90">
        <v>0</v>
      </c>
      <c r="AB318" s="90">
        <v>72.930000000000007</v>
      </c>
      <c r="AC318" s="90">
        <v>153.97999999999999</v>
      </c>
      <c r="AD318" s="90">
        <v>430.8</v>
      </c>
      <c r="AE318" s="381">
        <f t="shared" si="5"/>
        <v>8.0952564662458641</v>
      </c>
      <c r="AF318" s="105"/>
      <c r="AG318" s="381"/>
      <c r="AH318" s="381"/>
      <c r="AI318" s="381"/>
      <c r="AJ318" s="381"/>
      <c r="AK318" s="381"/>
      <c r="AL318" s="381"/>
      <c r="AM318" s="381"/>
    </row>
    <row r="319" spans="1:39" x14ac:dyDescent="0.35">
      <c r="A319" s="89" t="s">
        <v>686</v>
      </c>
      <c r="B319" s="89" t="s">
        <v>391</v>
      </c>
      <c r="C319" s="89" t="s">
        <v>392</v>
      </c>
      <c r="D319" s="89" t="s">
        <v>393</v>
      </c>
      <c r="E319" s="89" t="s">
        <v>519</v>
      </c>
      <c r="F319" s="89" t="s">
        <v>465</v>
      </c>
      <c r="G319" s="89" t="s">
        <v>465</v>
      </c>
      <c r="H319" s="89" t="s">
        <v>465</v>
      </c>
      <c r="I319" s="89" t="s">
        <v>465</v>
      </c>
      <c r="J319" s="89" t="s">
        <v>465</v>
      </c>
      <c r="K319" s="89" t="s">
        <v>476</v>
      </c>
      <c r="L319" s="89" t="s">
        <v>394</v>
      </c>
      <c r="M319" s="89" t="s">
        <v>395</v>
      </c>
      <c r="N319" s="89">
        <v>14</v>
      </c>
      <c r="O319" s="91">
        <v>170.51</v>
      </c>
      <c r="P319" s="89" t="s">
        <v>396</v>
      </c>
      <c r="Q319" s="89">
        <v>9</v>
      </c>
      <c r="R319" s="89" t="s">
        <v>676</v>
      </c>
      <c r="S319" s="89">
        <v>7</v>
      </c>
      <c r="T319" s="90">
        <v>0</v>
      </c>
      <c r="U319" s="90">
        <v>53.94</v>
      </c>
      <c r="V319" s="90">
        <v>26.59</v>
      </c>
      <c r="W319" s="90">
        <v>0</v>
      </c>
      <c r="X319" s="90">
        <v>0</v>
      </c>
      <c r="Y319" s="90">
        <v>80.53</v>
      </c>
      <c r="Z319" s="90">
        <v>0</v>
      </c>
      <c r="AA319" s="90">
        <v>0</v>
      </c>
      <c r="AB319" s="90">
        <v>80.53</v>
      </c>
      <c r="AC319" s="90">
        <v>156.19999999999999</v>
      </c>
      <c r="AD319" s="90">
        <v>444.28</v>
      </c>
      <c r="AE319" s="381">
        <f t="shared" si="5"/>
        <v>8.0287592440164666</v>
      </c>
      <c r="AF319" s="105"/>
      <c r="AG319" s="381"/>
      <c r="AH319" s="381"/>
      <c r="AI319" s="381"/>
      <c r="AJ319" s="381"/>
      <c r="AK319" s="381"/>
      <c r="AL319" s="381"/>
      <c r="AM319" s="381"/>
    </row>
    <row r="320" spans="1:39" x14ac:dyDescent="0.35">
      <c r="A320" s="89" t="s">
        <v>687</v>
      </c>
      <c r="B320" s="89" t="s">
        <v>391</v>
      </c>
      <c r="C320" s="89" t="s">
        <v>392</v>
      </c>
      <c r="D320" s="89" t="s">
        <v>393</v>
      </c>
      <c r="E320" s="89" t="s">
        <v>480</v>
      </c>
      <c r="F320" s="89" t="s">
        <v>465</v>
      </c>
      <c r="G320" s="89" t="s">
        <v>465</v>
      </c>
      <c r="H320" s="89" t="s">
        <v>465</v>
      </c>
      <c r="I320" s="89" t="s">
        <v>465</v>
      </c>
      <c r="J320" s="89" t="s">
        <v>465</v>
      </c>
      <c r="K320" s="89" t="s">
        <v>476</v>
      </c>
      <c r="L320" s="89" t="s">
        <v>394</v>
      </c>
      <c r="M320" s="89" t="s">
        <v>395</v>
      </c>
      <c r="N320" s="89">
        <v>14</v>
      </c>
      <c r="O320" s="91">
        <v>172.42</v>
      </c>
      <c r="P320" s="89" t="s">
        <v>396</v>
      </c>
      <c r="Q320" s="89">
        <v>9</v>
      </c>
      <c r="R320" s="89" t="s">
        <v>676</v>
      </c>
      <c r="S320" s="89">
        <v>7</v>
      </c>
      <c r="T320" s="90">
        <v>0</v>
      </c>
      <c r="U320" s="90">
        <v>36.020000000000003</v>
      </c>
      <c r="V320" s="90">
        <v>6.02</v>
      </c>
      <c r="W320" s="90">
        <v>0</v>
      </c>
      <c r="X320" s="90">
        <v>0</v>
      </c>
      <c r="Y320" s="90">
        <v>42.04</v>
      </c>
      <c r="Z320" s="90">
        <v>0</v>
      </c>
      <c r="AA320" s="90">
        <v>0</v>
      </c>
      <c r="AB320" s="90">
        <v>42.04</v>
      </c>
      <c r="AC320" s="90">
        <v>125.36</v>
      </c>
      <c r="AD320" s="90">
        <v>450.02</v>
      </c>
      <c r="AE320" s="381">
        <f t="shared" si="5"/>
        <v>7.1466067619783971</v>
      </c>
      <c r="AF320" s="105"/>
      <c r="AG320" s="381"/>
      <c r="AH320" s="381"/>
      <c r="AI320" s="381"/>
      <c r="AJ320" s="381"/>
      <c r="AK320" s="381"/>
      <c r="AL320" s="381"/>
      <c r="AM320" s="381"/>
    </row>
    <row r="321" spans="1:39" x14ac:dyDescent="0.35">
      <c r="A321" s="89" t="s">
        <v>561</v>
      </c>
      <c r="B321" s="89" t="s">
        <v>391</v>
      </c>
      <c r="C321" s="89" t="s">
        <v>392</v>
      </c>
      <c r="D321" s="89" t="s">
        <v>393</v>
      </c>
      <c r="E321" s="89" t="s">
        <v>500</v>
      </c>
      <c r="F321" s="89" t="s">
        <v>465</v>
      </c>
      <c r="G321" s="89" t="s">
        <v>465</v>
      </c>
      <c r="H321" s="89" t="s">
        <v>465</v>
      </c>
      <c r="I321" s="89" t="s">
        <v>506</v>
      </c>
      <c r="J321" s="89" t="s">
        <v>465</v>
      </c>
      <c r="K321" s="89" t="s">
        <v>466</v>
      </c>
      <c r="L321" s="89" t="s">
        <v>549</v>
      </c>
      <c r="M321" s="89" t="s">
        <v>395</v>
      </c>
      <c r="N321" s="89">
        <v>20</v>
      </c>
      <c r="O321" s="91">
        <v>5.54</v>
      </c>
      <c r="P321" s="89" t="s">
        <v>566</v>
      </c>
      <c r="Q321" s="89">
        <v>9</v>
      </c>
      <c r="R321" s="89" t="s">
        <v>676</v>
      </c>
      <c r="S321" s="89">
        <v>8</v>
      </c>
      <c r="T321" s="90">
        <v>0</v>
      </c>
      <c r="U321" s="90">
        <v>8.4700000000000006</v>
      </c>
      <c r="V321" s="90">
        <v>14.87</v>
      </c>
      <c r="W321" s="90">
        <v>0.09</v>
      </c>
      <c r="X321" s="90">
        <v>0</v>
      </c>
      <c r="Y321" s="90">
        <v>23.43</v>
      </c>
      <c r="Z321" s="90">
        <v>0</v>
      </c>
      <c r="AA321" s="90">
        <v>0</v>
      </c>
      <c r="AB321" s="90">
        <v>23.43</v>
      </c>
      <c r="AC321" s="90">
        <v>102.18</v>
      </c>
      <c r="AD321" s="90">
        <v>189.97</v>
      </c>
      <c r="AE321" s="381">
        <f t="shared" si="5"/>
        <v>9.9306285969978028</v>
      </c>
      <c r="AF321" s="105"/>
      <c r="AG321" s="381"/>
      <c r="AH321" s="381"/>
      <c r="AI321" s="381"/>
      <c r="AJ321" s="381"/>
      <c r="AK321" s="381"/>
      <c r="AL321" s="381"/>
      <c r="AM321" s="381"/>
    </row>
    <row r="322" spans="1:39" x14ac:dyDescent="0.35">
      <c r="A322" s="89" t="s">
        <v>688</v>
      </c>
      <c r="B322" s="89" t="s">
        <v>391</v>
      </c>
      <c r="C322" s="89" t="s">
        <v>392</v>
      </c>
      <c r="D322" s="89" t="s">
        <v>393</v>
      </c>
      <c r="E322" s="89" t="s">
        <v>513</v>
      </c>
      <c r="F322" s="89" t="s">
        <v>465</v>
      </c>
      <c r="G322" s="89" t="s">
        <v>465</v>
      </c>
      <c r="H322" s="89" t="s">
        <v>465</v>
      </c>
      <c r="I322" s="89" t="s">
        <v>511</v>
      </c>
      <c r="J322" s="89" t="s">
        <v>465</v>
      </c>
      <c r="K322" s="89" t="s">
        <v>466</v>
      </c>
      <c r="L322" s="89" t="s">
        <v>498</v>
      </c>
      <c r="M322" s="89" t="s">
        <v>395</v>
      </c>
      <c r="N322" s="89">
        <v>29</v>
      </c>
      <c r="O322" s="91">
        <v>29.47</v>
      </c>
      <c r="P322" s="89" t="s">
        <v>400</v>
      </c>
      <c r="Q322" s="89">
        <v>9</v>
      </c>
      <c r="R322" s="89" t="s">
        <v>676</v>
      </c>
      <c r="S322" s="89">
        <v>9</v>
      </c>
      <c r="T322" s="90">
        <v>0</v>
      </c>
      <c r="U322" s="90">
        <v>36.119999999999997</v>
      </c>
      <c r="V322" s="90">
        <v>84.48</v>
      </c>
      <c r="W322" s="90">
        <v>4.29</v>
      </c>
      <c r="X322" s="90">
        <v>0</v>
      </c>
      <c r="Y322" s="90">
        <v>124.89</v>
      </c>
      <c r="Z322" s="90">
        <v>4</v>
      </c>
      <c r="AA322" s="90">
        <v>0.31</v>
      </c>
      <c r="AB322" s="90">
        <v>129.19</v>
      </c>
      <c r="AC322" s="90">
        <v>137.52000000000001</v>
      </c>
      <c r="AD322" s="90">
        <v>269.2</v>
      </c>
      <c r="AE322" s="381">
        <f t="shared" si="5"/>
        <v>9.6779128275602417</v>
      </c>
      <c r="AF322" s="105"/>
      <c r="AG322" s="381"/>
      <c r="AH322" s="381"/>
      <c r="AI322" s="381"/>
      <c r="AJ322" s="381"/>
      <c r="AK322" s="381"/>
      <c r="AL322" s="381"/>
      <c r="AM322" s="381"/>
    </row>
    <row r="323" spans="1:39" x14ac:dyDescent="0.35">
      <c r="A323" s="89" t="s">
        <v>689</v>
      </c>
      <c r="B323" s="89" t="s">
        <v>518</v>
      </c>
      <c r="C323" s="89" t="s">
        <v>690</v>
      </c>
      <c r="D323" s="89" t="s">
        <v>393</v>
      </c>
      <c r="E323" s="89" t="s">
        <v>495</v>
      </c>
      <c r="F323" s="89" t="s">
        <v>465</v>
      </c>
      <c r="G323" s="89" t="s">
        <v>465</v>
      </c>
      <c r="H323" s="89" t="s">
        <v>465</v>
      </c>
      <c r="I323" s="89" t="s">
        <v>465</v>
      </c>
      <c r="J323" s="89" t="s">
        <v>465</v>
      </c>
      <c r="K323" s="89" t="s">
        <v>466</v>
      </c>
      <c r="L323" s="89" t="s">
        <v>394</v>
      </c>
      <c r="M323" s="89" t="s">
        <v>395</v>
      </c>
      <c r="N323" s="89">
        <v>27</v>
      </c>
      <c r="O323" s="91">
        <v>0.58940000000000003</v>
      </c>
      <c r="P323" s="89" t="s">
        <v>400</v>
      </c>
      <c r="Q323" s="89">
        <v>9</v>
      </c>
      <c r="R323" s="89" t="s">
        <v>676</v>
      </c>
      <c r="S323" s="89">
        <v>9</v>
      </c>
      <c r="T323" s="90">
        <v>0</v>
      </c>
      <c r="U323" s="90">
        <v>55.93</v>
      </c>
      <c r="V323" s="90">
        <v>25.87</v>
      </c>
      <c r="W323" s="90">
        <v>1.58</v>
      </c>
      <c r="X323" s="90">
        <v>0</v>
      </c>
      <c r="Y323" s="90">
        <v>83.38</v>
      </c>
      <c r="Z323" s="90">
        <v>4.3600000000000003</v>
      </c>
      <c r="AA323" s="90">
        <v>0.95</v>
      </c>
      <c r="AB323" s="90">
        <v>88.7</v>
      </c>
      <c r="AC323" s="90">
        <v>96.17</v>
      </c>
      <c r="AD323" s="90">
        <v>312.32</v>
      </c>
      <c r="AE323" s="381">
        <f t="shared" si="5"/>
        <v>7.5137408465960984</v>
      </c>
      <c r="AF323" s="105"/>
      <c r="AG323" s="381"/>
      <c r="AH323" s="381"/>
      <c r="AI323" s="381"/>
      <c r="AJ323" s="381"/>
      <c r="AK323" s="381"/>
      <c r="AL323" s="381"/>
      <c r="AM323" s="381"/>
    </row>
    <row r="324" spans="1:39" x14ac:dyDescent="0.35">
      <c r="A324" s="89" t="s">
        <v>688</v>
      </c>
      <c r="B324" s="89" t="s">
        <v>545</v>
      </c>
      <c r="C324" s="89" t="s">
        <v>462</v>
      </c>
      <c r="D324" s="89" t="s">
        <v>463</v>
      </c>
      <c r="E324" s="89" t="s">
        <v>513</v>
      </c>
      <c r="F324" s="89" t="s">
        <v>465</v>
      </c>
      <c r="G324" s="89" t="s">
        <v>465</v>
      </c>
      <c r="H324" s="89" t="s">
        <v>465</v>
      </c>
      <c r="I324" s="89" t="s">
        <v>465</v>
      </c>
      <c r="J324" s="89" t="s">
        <v>465</v>
      </c>
      <c r="K324" s="89" t="s">
        <v>466</v>
      </c>
      <c r="L324" s="89" t="s">
        <v>394</v>
      </c>
      <c r="M324" s="89" t="s">
        <v>395</v>
      </c>
      <c r="N324" s="89">
        <v>1</v>
      </c>
      <c r="O324" s="91">
        <v>29.47</v>
      </c>
      <c r="P324" s="89" t="s">
        <v>467</v>
      </c>
      <c r="Q324" s="89">
        <v>10</v>
      </c>
      <c r="R324" s="89" t="s">
        <v>691</v>
      </c>
      <c r="S324" s="89">
        <v>2</v>
      </c>
      <c r="T324" s="90">
        <v>0</v>
      </c>
      <c r="U324" s="90">
        <v>0</v>
      </c>
      <c r="V324" s="90">
        <v>0</v>
      </c>
      <c r="W324" s="90">
        <v>0</v>
      </c>
      <c r="X324" s="90">
        <v>0</v>
      </c>
      <c r="Y324" s="90">
        <v>0</v>
      </c>
      <c r="Z324" s="90">
        <v>0</v>
      </c>
      <c r="AA324" s="90">
        <v>0</v>
      </c>
      <c r="AB324" s="90">
        <v>0</v>
      </c>
      <c r="AC324" s="90"/>
      <c r="AD324" s="90"/>
      <c r="AE324" s="381" t="str">
        <f t="shared" si="5"/>
        <v>-</v>
      </c>
      <c r="AF324" s="105"/>
      <c r="AG324" s="381"/>
      <c r="AH324" s="381"/>
      <c r="AI324" s="381"/>
      <c r="AJ324" s="381"/>
      <c r="AK324" s="381"/>
      <c r="AL324" s="381"/>
      <c r="AM324" s="381"/>
    </row>
    <row r="325" spans="1:39" x14ac:dyDescent="0.35">
      <c r="A325" s="89" t="s">
        <v>427</v>
      </c>
      <c r="B325" s="89" t="s">
        <v>558</v>
      </c>
      <c r="C325" s="89" t="s">
        <v>462</v>
      </c>
      <c r="D325" s="89" t="s">
        <v>463</v>
      </c>
      <c r="E325" s="89" t="s">
        <v>491</v>
      </c>
      <c r="F325" s="89" t="s">
        <v>465</v>
      </c>
      <c r="G325" s="89" t="s">
        <v>465</v>
      </c>
      <c r="H325" s="89" t="s">
        <v>465</v>
      </c>
      <c r="I325" s="89" t="s">
        <v>465</v>
      </c>
      <c r="J325" s="89" t="s">
        <v>465</v>
      </c>
      <c r="K325" s="89" t="s">
        <v>466</v>
      </c>
      <c r="L325" s="89" t="s">
        <v>394</v>
      </c>
      <c r="M325" s="89" t="s">
        <v>395</v>
      </c>
      <c r="N325" s="89">
        <v>1</v>
      </c>
      <c r="O325" s="91">
        <v>3.31</v>
      </c>
      <c r="P325" s="89" t="s">
        <v>548</v>
      </c>
      <c r="Q325" s="89">
        <v>10</v>
      </c>
      <c r="R325" s="89" t="s">
        <v>691</v>
      </c>
      <c r="S325" s="89">
        <v>3</v>
      </c>
      <c r="T325" s="90">
        <v>0</v>
      </c>
      <c r="U325" s="90">
        <v>0</v>
      </c>
      <c r="V325" s="90">
        <v>0</v>
      </c>
      <c r="W325" s="90">
        <v>0</v>
      </c>
      <c r="X325" s="90">
        <v>0</v>
      </c>
      <c r="Y325" s="90">
        <v>0</v>
      </c>
      <c r="Z325" s="90">
        <v>0</v>
      </c>
      <c r="AA325" s="90">
        <v>0</v>
      </c>
      <c r="AB325" s="90">
        <v>0</v>
      </c>
      <c r="AC325" s="90"/>
      <c r="AD325" s="90"/>
      <c r="AE325" s="381" t="str">
        <f t="shared" si="5"/>
        <v>-</v>
      </c>
      <c r="AF325" s="105"/>
      <c r="AG325" s="381"/>
      <c r="AH325" s="381"/>
      <c r="AI325" s="381"/>
      <c r="AJ325" s="381"/>
      <c r="AK325" s="381"/>
      <c r="AL325" s="381"/>
      <c r="AM325" s="381"/>
    </row>
    <row r="326" spans="1:39" x14ac:dyDescent="0.35">
      <c r="A326" s="89" t="s">
        <v>659</v>
      </c>
      <c r="B326" s="89" t="s">
        <v>558</v>
      </c>
      <c r="C326" s="89" t="s">
        <v>462</v>
      </c>
      <c r="D326" s="89" t="s">
        <v>463</v>
      </c>
      <c r="E326" s="89" t="s">
        <v>660</v>
      </c>
      <c r="F326" s="89" t="s">
        <v>465</v>
      </c>
      <c r="G326" s="89" t="s">
        <v>465</v>
      </c>
      <c r="H326" s="89" t="s">
        <v>465</v>
      </c>
      <c r="I326" s="89" t="s">
        <v>465</v>
      </c>
      <c r="J326" s="89" t="s">
        <v>465</v>
      </c>
      <c r="K326" s="89" t="s">
        <v>466</v>
      </c>
      <c r="L326" s="89" t="s">
        <v>394</v>
      </c>
      <c r="M326" s="89" t="s">
        <v>395</v>
      </c>
      <c r="N326" s="89">
        <v>1</v>
      </c>
      <c r="O326" s="91">
        <v>24.06</v>
      </c>
      <c r="P326" s="89" t="s">
        <v>548</v>
      </c>
      <c r="Q326" s="89">
        <v>10</v>
      </c>
      <c r="R326" s="89" t="s">
        <v>691</v>
      </c>
      <c r="S326" s="89">
        <v>3</v>
      </c>
      <c r="T326" s="90">
        <v>0</v>
      </c>
      <c r="U326" s="90">
        <v>0</v>
      </c>
      <c r="V326" s="90">
        <v>0</v>
      </c>
      <c r="W326" s="90">
        <v>0</v>
      </c>
      <c r="X326" s="90">
        <v>0</v>
      </c>
      <c r="Y326" s="90">
        <v>0</v>
      </c>
      <c r="Z326" s="90">
        <v>0</v>
      </c>
      <c r="AA326" s="90">
        <v>0</v>
      </c>
      <c r="AB326" s="90">
        <v>0</v>
      </c>
      <c r="AC326" s="90"/>
      <c r="AD326" s="90"/>
      <c r="AE326" s="381" t="str">
        <f t="shared" si="5"/>
        <v>-</v>
      </c>
      <c r="AF326" s="105"/>
      <c r="AG326" s="381"/>
      <c r="AH326" s="381"/>
      <c r="AI326" s="381"/>
      <c r="AJ326" s="381"/>
      <c r="AK326" s="381"/>
      <c r="AL326" s="381"/>
      <c r="AM326" s="381"/>
    </row>
    <row r="327" spans="1:39" x14ac:dyDescent="0.35">
      <c r="A327" s="89" t="s">
        <v>661</v>
      </c>
      <c r="B327" s="89" t="s">
        <v>558</v>
      </c>
      <c r="C327" s="89" t="s">
        <v>462</v>
      </c>
      <c r="D327" s="89" t="s">
        <v>463</v>
      </c>
      <c r="E327" s="89" t="s">
        <v>660</v>
      </c>
      <c r="F327" s="89" t="s">
        <v>465</v>
      </c>
      <c r="G327" s="89" t="s">
        <v>465</v>
      </c>
      <c r="H327" s="89" t="s">
        <v>465</v>
      </c>
      <c r="I327" s="89" t="s">
        <v>465</v>
      </c>
      <c r="J327" s="89" t="s">
        <v>465</v>
      </c>
      <c r="K327" s="89" t="s">
        <v>466</v>
      </c>
      <c r="L327" s="89" t="s">
        <v>394</v>
      </c>
      <c r="M327" s="89" t="s">
        <v>395</v>
      </c>
      <c r="N327" s="89">
        <v>1</v>
      </c>
      <c r="O327" s="91">
        <v>19.37</v>
      </c>
      <c r="P327" s="89" t="s">
        <v>548</v>
      </c>
      <c r="Q327" s="89">
        <v>10</v>
      </c>
      <c r="R327" s="89" t="s">
        <v>691</v>
      </c>
      <c r="S327" s="89">
        <v>3</v>
      </c>
      <c r="T327" s="90">
        <v>0</v>
      </c>
      <c r="U327" s="90">
        <v>0</v>
      </c>
      <c r="V327" s="90">
        <v>0</v>
      </c>
      <c r="W327" s="90">
        <v>0</v>
      </c>
      <c r="X327" s="90">
        <v>0</v>
      </c>
      <c r="Y327" s="90">
        <v>0</v>
      </c>
      <c r="Z327" s="90">
        <v>0</v>
      </c>
      <c r="AA327" s="90">
        <v>0</v>
      </c>
      <c r="AB327" s="90">
        <v>0</v>
      </c>
      <c r="AC327" s="90"/>
      <c r="AD327" s="90"/>
      <c r="AE327" s="381" t="str">
        <f t="shared" si="5"/>
        <v>-</v>
      </c>
      <c r="AF327" s="105"/>
      <c r="AG327" s="381"/>
      <c r="AH327" s="381"/>
      <c r="AI327" s="381"/>
      <c r="AJ327" s="381"/>
      <c r="AK327" s="381"/>
      <c r="AL327" s="381"/>
      <c r="AM327" s="381"/>
    </row>
    <row r="328" spans="1:39" x14ac:dyDescent="0.35">
      <c r="A328" s="89" t="s">
        <v>662</v>
      </c>
      <c r="B328" s="89" t="s">
        <v>558</v>
      </c>
      <c r="C328" s="89" t="s">
        <v>462</v>
      </c>
      <c r="D328" s="89" t="s">
        <v>463</v>
      </c>
      <c r="E328" s="89" t="s">
        <v>660</v>
      </c>
      <c r="F328" s="89" t="s">
        <v>465</v>
      </c>
      <c r="G328" s="89" t="s">
        <v>465</v>
      </c>
      <c r="H328" s="89" t="s">
        <v>465</v>
      </c>
      <c r="I328" s="89" t="s">
        <v>465</v>
      </c>
      <c r="J328" s="89" t="s">
        <v>465</v>
      </c>
      <c r="K328" s="89" t="s">
        <v>466</v>
      </c>
      <c r="L328" s="89" t="s">
        <v>394</v>
      </c>
      <c r="M328" s="89" t="s">
        <v>395</v>
      </c>
      <c r="N328" s="89">
        <v>1</v>
      </c>
      <c r="O328" s="91">
        <v>2.2799999999999998</v>
      </c>
      <c r="P328" s="89" t="s">
        <v>548</v>
      </c>
      <c r="Q328" s="89">
        <v>10</v>
      </c>
      <c r="R328" s="89" t="s">
        <v>691</v>
      </c>
      <c r="S328" s="89">
        <v>3</v>
      </c>
      <c r="T328" s="90">
        <v>0</v>
      </c>
      <c r="U328" s="90">
        <v>0</v>
      </c>
      <c r="V328" s="90">
        <v>0</v>
      </c>
      <c r="W328" s="90">
        <v>0</v>
      </c>
      <c r="X328" s="90">
        <v>0</v>
      </c>
      <c r="Y328" s="90">
        <v>0</v>
      </c>
      <c r="Z328" s="90">
        <v>0</v>
      </c>
      <c r="AA328" s="90">
        <v>0</v>
      </c>
      <c r="AB328" s="90">
        <v>0</v>
      </c>
      <c r="AC328" s="90"/>
      <c r="AD328" s="90"/>
      <c r="AE328" s="381" t="str">
        <f t="shared" si="5"/>
        <v>-</v>
      </c>
      <c r="AF328" s="105"/>
      <c r="AG328" s="381"/>
      <c r="AH328" s="381"/>
      <c r="AI328" s="381"/>
      <c r="AJ328" s="381"/>
      <c r="AK328" s="381"/>
      <c r="AL328" s="381"/>
      <c r="AM328" s="381"/>
    </row>
    <row r="329" spans="1:39" x14ac:dyDescent="0.35">
      <c r="A329" s="89" t="s">
        <v>663</v>
      </c>
      <c r="B329" s="89" t="s">
        <v>558</v>
      </c>
      <c r="C329" s="89" t="s">
        <v>462</v>
      </c>
      <c r="D329" s="89" t="s">
        <v>463</v>
      </c>
      <c r="E329" s="89" t="s">
        <v>491</v>
      </c>
      <c r="F329" s="89" t="s">
        <v>465</v>
      </c>
      <c r="G329" s="89" t="s">
        <v>465</v>
      </c>
      <c r="H329" s="89" t="s">
        <v>465</v>
      </c>
      <c r="I329" s="89" t="s">
        <v>465</v>
      </c>
      <c r="J329" s="89" t="s">
        <v>465</v>
      </c>
      <c r="K329" s="89" t="s">
        <v>466</v>
      </c>
      <c r="L329" s="89" t="s">
        <v>394</v>
      </c>
      <c r="M329" s="89" t="s">
        <v>395</v>
      </c>
      <c r="N329" s="89">
        <v>1</v>
      </c>
      <c r="O329" s="91">
        <v>9.17</v>
      </c>
      <c r="P329" s="89" t="s">
        <v>548</v>
      </c>
      <c r="Q329" s="89">
        <v>10</v>
      </c>
      <c r="R329" s="89" t="s">
        <v>691</v>
      </c>
      <c r="S329" s="89">
        <v>3</v>
      </c>
      <c r="T329" s="90">
        <v>0</v>
      </c>
      <c r="U329" s="90">
        <v>0</v>
      </c>
      <c r="V329" s="90">
        <v>0</v>
      </c>
      <c r="W329" s="90">
        <v>0</v>
      </c>
      <c r="X329" s="90">
        <v>0</v>
      </c>
      <c r="Y329" s="90">
        <v>0</v>
      </c>
      <c r="Z329" s="90">
        <v>0</v>
      </c>
      <c r="AA329" s="90">
        <v>0</v>
      </c>
      <c r="AB329" s="90">
        <v>0</v>
      </c>
      <c r="AC329" s="90"/>
      <c r="AD329" s="90"/>
      <c r="AE329" s="381" t="str">
        <f t="shared" si="5"/>
        <v>-</v>
      </c>
      <c r="AF329" s="105"/>
      <c r="AG329" s="381"/>
      <c r="AH329" s="381"/>
      <c r="AI329" s="381"/>
      <c r="AJ329" s="381"/>
      <c r="AK329" s="381"/>
      <c r="AL329" s="381"/>
      <c r="AM329" s="381"/>
    </row>
    <row r="330" spans="1:39" x14ac:dyDescent="0.35">
      <c r="A330" s="89" t="s">
        <v>664</v>
      </c>
      <c r="B330" s="89" t="s">
        <v>558</v>
      </c>
      <c r="C330" s="89" t="s">
        <v>462</v>
      </c>
      <c r="D330" s="89" t="s">
        <v>463</v>
      </c>
      <c r="E330" s="89" t="s">
        <v>660</v>
      </c>
      <c r="F330" s="89" t="s">
        <v>465</v>
      </c>
      <c r="G330" s="89" t="s">
        <v>465</v>
      </c>
      <c r="H330" s="89" t="s">
        <v>465</v>
      </c>
      <c r="I330" s="89" t="s">
        <v>465</v>
      </c>
      <c r="J330" s="89" t="s">
        <v>465</v>
      </c>
      <c r="K330" s="89" t="s">
        <v>466</v>
      </c>
      <c r="L330" s="89" t="s">
        <v>394</v>
      </c>
      <c r="M330" s="89" t="s">
        <v>395</v>
      </c>
      <c r="N330" s="89">
        <v>1</v>
      </c>
      <c r="O330" s="91">
        <v>63.61</v>
      </c>
      <c r="P330" s="89" t="s">
        <v>548</v>
      </c>
      <c r="Q330" s="89">
        <v>10</v>
      </c>
      <c r="R330" s="89" t="s">
        <v>691</v>
      </c>
      <c r="S330" s="89">
        <v>3</v>
      </c>
      <c r="T330" s="90">
        <v>0</v>
      </c>
      <c r="U330" s="90">
        <v>0</v>
      </c>
      <c r="V330" s="90">
        <v>0</v>
      </c>
      <c r="W330" s="90">
        <v>0</v>
      </c>
      <c r="X330" s="90">
        <v>0</v>
      </c>
      <c r="Y330" s="90">
        <v>0</v>
      </c>
      <c r="Z330" s="90">
        <v>0</v>
      </c>
      <c r="AA330" s="90">
        <v>0</v>
      </c>
      <c r="AB330" s="90">
        <v>0</v>
      </c>
      <c r="AC330" s="90"/>
      <c r="AD330" s="90"/>
      <c r="AE330" s="381" t="str">
        <f t="shared" si="5"/>
        <v>-</v>
      </c>
      <c r="AF330" s="105"/>
      <c r="AG330" s="381"/>
      <c r="AH330" s="381"/>
      <c r="AI330" s="381"/>
      <c r="AJ330" s="381"/>
      <c r="AK330" s="381"/>
      <c r="AL330" s="381"/>
      <c r="AM330" s="381"/>
    </row>
    <row r="331" spans="1:39" x14ac:dyDescent="0.35">
      <c r="A331" s="89" t="s">
        <v>665</v>
      </c>
      <c r="B331" s="89" t="s">
        <v>558</v>
      </c>
      <c r="C331" s="89" t="s">
        <v>462</v>
      </c>
      <c r="D331" s="89" t="s">
        <v>463</v>
      </c>
      <c r="E331" s="89" t="s">
        <v>505</v>
      </c>
      <c r="F331" s="89" t="s">
        <v>465</v>
      </c>
      <c r="G331" s="89" t="s">
        <v>465</v>
      </c>
      <c r="H331" s="89" t="s">
        <v>465</v>
      </c>
      <c r="I331" s="89" t="s">
        <v>465</v>
      </c>
      <c r="J331" s="89" t="s">
        <v>465</v>
      </c>
      <c r="K331" s="89" t="s">
        <v>466</v>
      </c>
      <c r="L331" s="89" t="s">
        <v>394</v>
      </c>
      <c r="M331" s="89" t="s">
        <v>395</v>
      </c>
      <c r="N331" s="89">
        <v>1</v>
      </c>
      <c r="O331" s="91">
        <v>141.01</v>
      </c>
      <c r="P331" s="89" t="s">
        <v>548</v>
      </c>
      <c r="Q331" s="89">
        <v>10</v>
      </c>
      <c r="R331" s="89" t="s">
        <v>691</v>
      </c>
      <c r="S331" s="89">
        <v>3</v>
      </c>
      <c r="T331" s="90">
        <v>0</v>
      </c>
      <c r="U331" s="90">
        <v>0</v>
      </c>
      <c r="V331" s="90">
        <v>0</v>
      </c>
      <c r="W331" s="90">
        <v>0</v>
      </c>
      <c r="X331" s="90">
        <v>0</v>
      </c>
      <c r="Y331" s="90">
        <v>0</v>
      </c>
      <c r="Z331" s="90">
        <v>0</v>
      </c>
      <c r="AA331" s="90">
        <v>0</v>
      </c>
      <c r="AB331" s="90">
        <v>0</v>
      </c>
      <c r="AC331" s="90"/>
      <c r="AD331" s="90"/>
      <c r="AE331" s="381" t="str">
        <f t="shared" si="5"/>
        <v>-</v>
      </c>
      <c r="AF331" s="105"/>
      <c r="AG331" s="381"/>
      <c r="AH331" s="381"/>
      <c r="AI331" s="381"/>
      <c r="AJ331" s="381"/>
      <c r="AK331" s="381"/>
      <c r="AL331" s="381"/>
      <c r="AM331" s="381"/>
    </row>
    <row r="332" spans="1:39" x14ac:dyDescent="0.35">
      <c r="A332" s="89" t="s">
        <v>666</v>
      </c>
      <c r="B332" s="89" t="s">
        <v>558</v>
      </c>
      <c r="C332" s="89" t="s">
        <v>462</v>
      </c>
      <c r="D332" s="89" t="s">
        <v>463</v>
      </c>
      <c r="E332" s="89" t="s">
        <v>487</v>
      </c>
      <c r="F332" s="89" t="s">
        <v>465</v>
      </c>
      <c r="G332" s="89" t="s">
        <v>465</v>
      </c>
      <c r="H332" s="89" t="s">
        <v>465</v>
      </c>
      <c r="I332" s="89" t="s">
        <v>465</v>
      </c>
      <c r="J332" s="89" t="s">
        <v>465</v>
      </c>
      <c r="K332" s="89" t="s">
        <v>466</v>
      </c>
      <c r="L332" s="89" t="s">
        <v>394</v>
      </c>
      <c r="M332" s="89" t="s">
        <v>395</v>
      </c>
      <c r="N332" s="89">
        <v>1</v>
      </c>
      <c r="O332" s="91">
        <v>74.19</v>
      </c>
      <c r="P332" s="89" t="s">
        <v>548</v>
      </c>
      <c r="Q332" s="89">
        <v>10</v>
      </c>
      <c r="R332" s="89" t="s">
        <v>691</v>
      </c>
      <c r="S332" s="89">
        <v>3</v>
      </c>
      <c r="T332" s="90">
        <v>0</v>
      </c>
      <c r="U332" s="90">
        <v>0</v>
      </c>
      <c r="V332" s="90">
        <v>0</v>
      </c>
      <c r="W332" s="90">
        <v>0</v>
      </c>
      <c r="X332" s="90">
        <v>0</v>
      </c>
      <c r="Y332" s="90">
        <v>0</v>
      </c>
      <c r="Z332" s="90">
        <v>0</v>
      </c>
      <c r="AA332" s="90">
        <v>0</v>
      </c>
      <c r="AB332" s="90">
        <v>0</v>
      </c>
      <c r="AC332" s="90"/>
      <c r="AD332" s="90"/>
      <c r="AE332" s="381" t="str">
        <f t="shared" si="5"/>
        <v>-</v>
      </c>
      <c r="AF332" s="105"/>
      <c r="AG332" s="381"/>
      <c r="AH332" s="381"/>
      <c r="AI332" s="381"/>
      <c r="AJ332" s="381"/>
      <c r="AK332" s="381"/>
      <c r="AL332" s="381"/>
      <c r="AM332" s="381"/>
    </row>
    <row r="333" spans="1:39" x14ac:dyDescent="0.35">
      <c r="A333" s="89" t="s">
        <v>667</v>
      </c>
      <c r="B333" s="89" t="s">
        <v>558</v>
      </c>
      <c r="C333" s="89" t="s">
        <v>462</v>
      </c>
      <c r="D333" s="89" t="s">
        <v>463</v>
      </c>
      <c r="E333" s="89" t="s">
        <v>487</v>
      </c>
      <c r="F333" s="89" t="s">
        <v>465</v>
      </c>
      <c r="G333" s="89" t="s">
        <v>465</v>
      </c>
      <c r="H333" s="89" t="s">
        <v>465</v>
      </c>
      <c r="I333" s="89" t="s">
        <v>465</v>
      </c>
      <c r="J333" s="89" t="s">
        <v>465</v>
      </c>
      <c r="K333" s="89" t="s">
        <v>466</v>
      </c>
      <c r="L333" s="89" t="s">
        <v>394</v>
      </c>
      <c r="M333" s="89" t="s">
        <v>395</v>
      </c>
      <c r="N333" s="89">
        <v>1</v>
      </c>
      <c r="O333" s="91">
        <v>1.37</v>
      </c>
      <c r="P333" s="89" t="s">
        <v>548</v>
      </c>
      <c r="Q333" s="89">
        <v>10</v>
      </c>
      <c r="R333" s="89" t="s">
        <v>691</v>
      </c>
      <c r="S333" s="89">
        <v>3</v>
      </c>
      <c r="T333" s="90">
        <v>0</v>
      </c>
      <c r="U333" s="90">
        <v>0</v>
      </c>
      <c r="V333" s="90">
        <v>0</v>
      </c>
      <c r="W333" s="90">
        <v>0</v>
      </c>
      <c r="X333" s="90">
        <v>0</v>
      </c>
      <c r="Y333" s="90">
        <v>0</v>
      </c>
      <c r="Z333" s="90">
        <v>0</v>
      </c>
      <c r="AA333" s="90">
        <v>0</v>
      </c>
      <c r="AB333" s="90">
        <v>0</v>
      </c>
      <c r="AC333" s="90"/>
      <c r="AD333" s="90"/>
      <c r="AE333" s="381" t="str">
        <f t="shared" ref="AE333:AE396" si="6">IFERROR(SQRT(((AC333/AD333)/0.005454154)),"-")</f>
        <v>-</v>
      </c>
      <c r="AF333" s="105"/>
      <c r="AG333" s="381"/>
      <c r="AH333" s="381"/>
      <c r="AI333" s="381"/>
      <c r="AJ333" s="381"/>
      <c r="AK333" s="381"/>
      <c r="AL333" s="381"/>
      <c r="AM333" s="381"/>
    </row>
    <row r="334" spans="1:39" x14ac:dyDescent="0.35">
      <c r="A334" s="89" t="s">
        <v>668</v>
      </c>
      <c r="B334" s="89" t="s">
        <v>558</v>
      </c>
      <c r="C334" s="89" t="s">
        <v>462</v>
      </c>
      <c r="D334" s="89" t="s">
        <v>463</v>
      </c>
      <c r="E334" s="89" t="s">
        <v>505</v>
      </c>
      <c r="F334" s="89" t="s">
        <v>465</v>
      </c>
      <c r="G334" s="89" t="s">
        <v>465</v>
      </c>
      <c r="H334" s="89" t="s">
        <v>465</v>
      </c>
      <c r="I334" s="89" t="s">
        <v>465</v>
      </c>
      <c r="J334" s="89" t="s">
        <v>465</v>
      </c>
      <c r="K334" s="89" t="s">
        <v>466</v>
      </c>
      <c r="L334" s="89" t="s">
        <v>394</v>
      </c>
      <c r="M334" s="89" t="s">
        <v>395</v>
      </c>
      <c r="N334" s="89">
        <v>1</v>
      </c>
      <c r="O334" s="91">
        <v>34.590000000000003</v>
      </c>
      <c r="P334" s="89" t="s">
        <v>548</v>
      </c>
      <c r="Q334" s="89">
        <v>10</v>
      </c>
      <c r="R334" s="89" t="s">
        <v>691</v>
      </c>
      <c r="S334" s="89">
        <v>3</v>
      </c>
      <c r="T334" s="90">
        <v>0</v>
      </c>
      <c r="U334" s="90">
        <v>0</v>
      </c>
      <c r="V334" s="90">
        <v>0</v>
      </c>
      <c r="W334" s="90">
        <v>0</v>
      </c>
      <c r="X334" s="90">
        <v>0</v>
      </c>
      <c r="Y334" s="90">
        <v>0</v>
      </c>
      <c r="Z334" s="90">
        <v>0</v>
      </c>
      <c r="AA334" s="90">
        <v>0</v>
      </c>
      <c r="AB334" s="90">
        <v>0</v>
      </c>
      <c r="AC334" s="90"/>
      <c r="AD334" s="90"/>
      <c r="AE334" s="381" t="str">
        <f t="shared" si="6"/>
        <v>-</v>
      </c>
      <c r="AF334" s="105"/>
      <c r="AG334" s="381"/>
      <c r="AH334" s="381"/>
      <c r="AI334" s="381"/>
      <c r="AJ334" s="381"/>
      <c r="AK334" s="381"/>
      <c r="AL334" s="381"/>
      <c r="AM334" s="381"/>
    </row>
    <row r="335" spans="1:39" x14ac:dyDescent="0.35">
      <c r="A335" s="89" t="s">
        <v>669</v>
      </c>
      <c r="B335" s="89" t="s">
        <v>558</v>
      </c>
      <c r="C335" s="89" t="s">
        <v>462</v>
      </c>
      <c r="D335" s="89" t="s">
        <v>463</v>
      </c>
      <c r="E335" s="89" t="s">
        <v>487</v>
      </c>
      <c r="F335" s="89" t="s">
        <v>465</v>
      </c>
      <c r="G335" s="89" t="s">
        <v>465</v>
      </c>
      <c r="H335" s="89" t="s">
        <v>465</v>
      </c>
      <c r="I335" s="89" t="s">
        <v>465</v>
      </c>
      <c r="J335" s="89" t="s">
        <v>465</v>
      </c>
      <c r="K335" s="89" t="s">
        <v>466</v>
      </c>
      <c r="L335" s="89" t="s">
        <v>394</v>
      </c>
      <c r="M335" s="89" t="s">
        <v>395</v>
      </c>
      <c r="N335" s="89">
        <v>1</v>
      </c>
      <c r="O335" s="91">
        <v>22.48</v>
      </c>
      <c r="P335" s="89" t="s">
        <v>548</v>
      </c>
      <c r="Q335" s="89">
        <v>10</v>
      </c>
      <c r="R335" s="89" t="s">
        <v>691</v>
      </c>
      <c r="S335" s="89">
        <v>3</v>
      </c>
      <c r="T335" s="90">
        <v>0</v>
      </c>
      <c r="U335" s="90">
        <v>0</v>
      </c>
      <c r="V335" s="90">
        <v>0</v>
      </c>
      <c r="W335" s="90">
        <v>0</v>
      </c>
      <c r="X335" s="90">
        <v>0</v>
      </c>
      <c r="Y335" s="90">
        <v>0</v>
      </c>
      <c r="Z335" s="90">
        <v>0</v>
      </c>
      <c r="AA335" s="90">
        <v>0</v>
      </c>
      <c r="AB335" s="90">
        <v>0</v>
      </c>
      <c r="AC335" s="90"/>
      <c r="AD335" s="90"/>
      <c r="AE335" s="381" t="str">
        <f t="shared" si="6"/>
        <v>-</v>
      </c>
      <c r="AF335" s="105"/>
      <c r="AG335" s="381"/>
      <c r="AH335" s="381"/>
      <c r="AI335" s="381"/>
      <c r="AJ335" s="381"/>
      <c r="AK335" s="381"/>
      <c r="AL335" s="381"/>
      <c r="AM335" s="381"/>
    </row>
    <row r="336" spans="1:39" x14ac:dyDescent="0.35">
      <c r="A336" s="89" t="s">
        <v>671</v>
      </c>
      <c r="B336" s="89" t="s">
        <v>558</v>
      </c>
      <c r="C336" s="89" t="s">
        <v>462</v>
      </c>
      <c r="D336" s="89" t="s">
        <v>463</v>
      </c>
      <c r="E336" s="89" t="s">
        <v>485</v>
      </c>
      <c r="F336" s="89" t="s">
        <v>465</v>
      </c>
      <c r="G336" s="89" t="s">
        <v>465</v>
      </c>
      <c r="H336" s="89" t="s">
        <v>465</v>
      </c>
      <c r="I336" s="89" t="s">
        <v>465</v>
      </c>
      <c r="J336" s="89" t="s">
        <v>465</v>
      </c>
      <c r="K336" s="89" t="s">
        <v>466</v>
      </c>
      <c r="L336" s="89" t="s">
        <v>394</v>
      </c>
      <c r="M336" s="89" t="s">
        <v>395</v>
      </c>
      <c r="N336" s="89">
        <v>1</v>
      </c>
      <c r="O336" s="91">
        <v>101.81</v>
      </c>
      <c r="P336" s="89" t="s">
        <v>548</v>
      </c>
      <c r="Q336" s="89">
        <v>10</v>
      </c>
      <c r="R336" s="89" t="s">
        <v>691</v>
      </c>
      <c r="S336" s="89">
        <v>3</v>
      </c>
      <c r="T336" s="90">
        <v>0</v>
      </c>
      <c r="U336" s="90">
        <v>0</v>
      </c>
      <c r="V336" s="90">
        <v>0</v>
      </c>
      <c r="W336" s="90">
        <v>0</v>
      </c>
      <c r="X336" s="90">
        <v>0</v>
      </c>
      <c r="Y336" s="90">
        <v>0</v>
      </c>
      <c r="Z336" s="90">
        <v>0</v>
      </c>
      <c r="AA336" s="90">
        <v>0</v>
      </c>
      <c r="AB336" s="90">
        <v>0</v>
      </c>
      <c r="AC336" s="90"/>
      <c r="AD336" s="90"/>
      <c r="AE336" s="381" t="str">
        <f t="shared" si="6"/>
        <v>-</v>
      </c>
      <c r="AF336" s="105"/>
      <c r="AG336" s="381"/>
      <c r="AH336" s="381"/>
      <c r="AI336" s="381"/>
      <c r="AJ336" s="381"/>
      <c r="AK336" s="381"/>
      <c r="AL336" s="381"/>
      <c r="AM336" s="381"/>
    </row>
    <row r="337" spans="1:39" x14ac:dyDescent="0.35">
      <c r="A337" s="89" t="s">
        <v>672</v>
      </c>
      <c r="B337" s="89" t="s">
        <v>558</v>
      </c>
      <c r="C337" s="89" t="s">
        <v>462</v>
      </c>
      <c r="D337" s="89" t="s">
        <v>463</v>
      </c>
      <c r="E337" s="89" t="s">
        <v>485</v>
      </c>
      <c r="F337" s="89" t="s">
        <v>465</v>
      </c>
      <c r="G337" s="89" t="s">
        <v>465</v>
      </c>
      <c r="H337" s="89" t="s">
        <v>465</v>
      </c>
      <c r="I337" s="89" t="s">
        <v>465</v>
      </c>
      <c r="J337" s="89" t="s">
        <v>465</v>
      </c>
      <c r="K337" s="89" t="s">
        <v>466</v>
      </c>
      <c r="L337" s="89" t="s">
        <v>394</v>
      </c>
      <c r="M337" s="89" t="s">
        <v>395</v>
      </c>
      <c r="N337" s="89">
        <v>1</v>
      </c>
      <c r="O337" s="91">
        <v>17.13</v>
      </c>
      <c r="P337" s="89" t="s">
        <v>548</v>
      </c>
      <c r="Q337" s="89">
        <v>10</v>
      </c>
      <c r="R337" s="89" t="s">
        <v>691</v>
      </c>
      <c r="S337" s="89">
        <v>3</v>
      </c>
      <c r="T337" s="90">
        <v>0</v>
      </c>
      <c r="U337" s="90">
        <v>0</v>
      </c>
      <c r="V337" s="90">
        <v>0</v>
      </c>
      <c r="W337" s="90">
        <v>0</v>
      </c>
      <c r="X337" s="90">
        <v>0</v>
      </c>
      <c r="Y337" s="90">
        <v>0</v>
      </c>
      <c r="Z337" s="90">
        <v>0</v>
      </c>
      <c r="AA337" s="90">
        <v>0</v>
      </c>
      <c r="AB337" s="90">
        <v>0</v>
      </c>
      <c r="AC337" s="90"/>
      <c r="AD337" s="90"/>
      <c r="AE337" s="381" t="str">
        <f t="shared" si="6"/>
        <v>-</v>
      </c>
      <c r="AF337" s="105"/>
      <c r="AG337" s="381"/>
      <c r="AH337" s="381"/>
      <c r="AI337" s="381"/>
      <c r="AJ337" s="381"/>
      <c r="AK337" s="381"/>
      <c r="AL337" s="381"/>
      <c r="AM337" s="381"/>
    </row>
    <row r="338" spans="1:39" x14ac:dyDescent="0.35">
      <c r="A338" s="89" t="s">
        <v>673</v>
      </c>
      <c r="B338" s="89" t="s">
        <v>558</v>
      </c>
      <c r="C338" s="89" t="s">
        <v>462</v>
      </c>
      <c r="D338" s="89" t="s">
        <v>463</v>
      </c>
      <c r="E338" s="89" t="s">
        <v>660</v>
      </c>
      <c r="F338" s="89" t="s">
        <v>465</v>
      </c>
      <c r="G338" s="89" t="s">
        <v>465</v>
      </c>
      <c r="H338" s="89" t="s">
        <v>465</v>
      </c>
      <c r="I338" s="89" t="s">
        <v>465</v>
      </c>
      <c r="J338" s="89" t="s">
        <v>465</v>
      </c>
      <c r="K338" s="89" t="s">
        <v>476</v>
      </c>
      <c r="L338" s="89" t="s">
        <v>394</v>
      </c>
      <c r="M338" s="89" t="s">
        <v>395</v>
      </c>
      <c r="N338" s="89">
        <v>1</v>
      </c>
      <c r="O338" s="91">
        <v>4.78</v>
      </c>
      <c r="P338" s="89" t="s">
        <v>548</v>
      </c>
      <c r="Q338" s="89">
        <v>10</v>
      </c>
      <c r="R338" s="89" t="s">
        <v>691</v>
      </c>
      <c r="S338" s="89">
        <v>3</v>
      </c>
      <c r="T338" s="90">
        <v>0</v>
      </c>
      <c r="U338" s="90">
        <v>0</v>
      </c>
      <c r="V338" s="90">
        <v>0</v>
      </c>
      <c r="W338" s="90">
        <v>0</v>
      </c>
      <c r="X338" s="90">
        <v>0</v>
      </c>
      <c r="Y338" s="90">
        <v>0</v>
      </c>
      <c r="Z338" s="90">
        <v>0</v>
      </c>
      <c r="AA338" s="90">
        <v>0</v>
      </c>
      <c r="AB338" s="90">
        <v>0</v>
      </c>
      <c r="AC338" s="90"/>
      <c r="AD338" s="90"/>
      <c r="AE338" s="381" t="str">
        <f t="shared" si="6"/>
        <v>-</v>
      </c>
      <c r="AF338" s="105"/>
      <c r="AG338" s="381"/>
      <c r="AH338" s="381"/>
      <c r="AI338" s="381"/>
      <c r="AJ338" s="381"/>
      <c r="AK338" s="381"/>
      <c r="AL338" s="381"/>
      <c r="AM338" s="381"/>
    </row>
    <row r="339" spans="1:39" x14ac:dyDescent="0.35">
      <c r="A339" s="89" t="s">
        <v>674</v>
      </c>
      <c r="B339" s="89" t="s">
        <v>558</v>
      </c>
      <c r="C339" s="89" t="s">
        <v>462</v>
      </c>
      <c r="D339" s="89" t="s">
        <v>463</v>
      </c>
      <c r="E339" s="89" t="s">
        <v>489</v>
      </c>
      <c r="F339" s="89" t="s">
        <v>465</v>
      </c>
      <c r="G339" s="89" t="s">
        <v>465</v>
      </c>
      <c r="H339" s="89" t="s">
        <v>465</v>
      </c>
      <c r="I339" s="89" t="s">
        <v>465</v>
      </c>
      <c r="J339" s="89" t="s">
        <v>465</v>
      </c>
      <c r="K339" s="89" t="s">
        <v>476</v>
      </c>
      <c r="L339" s="89" t="s">
        <v>394</v>
      </c>
      <c r="M339" s="89" t="s">
        <v>395</v>
      </c>
      <c r="N339" s="89">
        <v>1</v>
      </c>
      <c r="O339" s="91">
        <v>103.49</v>
      </c>
      <c r="P339" s="89" t="s">
        <v>548</v>
      </c>
      <c r="Q339" s="89">
        <v>10</v>
      </c>
      <c r="R339" s="89" t="s">
        <v>691</v>
      </c>
      <c r="S339" s="89">
        <v>3</v>
      </c>
      <c r="T339" s="90">
        <v>0</v>
      </c>
      <c r="U339" s="90">
        <v>0</v>
      </c>
      <c r="V339" s="90">
        <v>0</v>
      </c>
      <c r="W339" s="90">
        <v>0</v>
      </c>
      <c r="X339" s="90">
        <v>0</v>
      </c>
      <c r="Y339" s="90">
        <v>0</v>
      </c>
      <c r="Z339" s="90">
        <v>0</v>
      </c>
      <c r="AA339" s="90">
        <v>0</v>
      </c>
      <c r="AB339" s="90">
        <v>0</v>
      </c>
      <c r="AC339" s="90"/>
      <c r="AD339" s="90"/>
      <c r="AE339" s="381" t="str">
        <f t="shared" si="6"/>
        <v>-</v>
      </c>
      <c r="AF339" s="105"/>
      <c r="AG339" s="381"/>
      <c r="AH339" s="381"/>
      <c r="AI339" s="381"/>
      <c r="AJ339" s="381"/>
      <c r="AK339" s="381"/>
      <c r="AL339" s="381"/>
      <c r="AM339" s="381"/>
    </row>
    <row r="340" spans="1:39" x14ac:dyDescent="0.35">
      <c r="A340" s="89" t="s">
        <v>675</v>
      </c>
      <c r="B340" s="89" t="s">
        <v>558</v>
      </c>
      <c r="C340" s="89" t="s">
        <v>462</v>
      </c>
      <c r="D340" s="89" t="s">
        <v>463</v>
      </c>
      <c r="E340" s="89" t="s">
        <v>485</v>
      </c>
      <c r="F340" s="89" t="s">
        <v>465</v>
      </c>
      <c r="G340" s="89" t="s">
        <v>465</v>
      </c>
      <c r="H340" s="89" t="s">
        <v>465</v>
      </c>
      <c r="I340" s="89" t="s">
        <v>465</v>
      </c>
      <c r="J340" s="89" t="s">
        <v>465</v>
      </c>
      <c r="K340" s="89" t="s">
        <v>476</v>
      </c>
      <c r="L340" s="89" t="s">
        <v>394</v>
      </c>
      <c r="M340" s="89" t="s">
        <v>395</v>
      </c>
      <c r="N340" s="89">
        <v>1</v>
      </c>
      <c r="O340" s="91">
        <v>54.15</v>
      </c>
      <c r="P340" s="89" t="s">
        <v>548</v>
      </c>
      <c r="Q340" s="89">
        <v>10</v>
      </c>
      <c r="R340" s="89" t="s">
        <v>691</v>
      </c>
      <c r="S340" s="89">
        <v>3</v>
      </c>
      <c r="T340" s="90">
        <v>0</v>
      </c>
      <c r="U340" s="90">
        <v>0</v>
      </c>
      <c r="V340" s="90">
        <v>0</v>
      </c>
      <c r="W340" s="90">
        <v>0</v>
      </c>
      <c r="X340" s="90">
        <v>0</v>
      </c>
      <c r="Y340" s="90">
        <v>0</v>
      </c>
      <c r="Z340" s="90">
        <v>0</v>
      </c>
      <c r="AA340" s="90">
        <v>0</v>
      </c>
      <c r="AB340" s="90">
        <v>0</v>
      </c>
      <c r="AC340" s="90"/>
      <c r="AD340" s="90"/>
      <c r="AE340" s="381" t="str">
        <f t="shared" si="6"/>
        <v>-</v>
      </c>
      <c r="AF340" s="105"/>
      <c r="AG340" s="381"/>
      <c r="AH340" s="381"/>
      <c r="AI340" s="381"/>
      <c r="AJ340" s="381"/>
      <c r="AK340" s="381"/>
      <c r="AL340" s="381"/>
      <c r="AM340" s="381"/>
    </row>
    <row r="341" spans="1:39" x14ac:dyDescent="0.35">
      <c r="A341" s="89" t="s">
        <v>687</v>
      </c>
      <c r="B341" s="89" t="s">
        <v>391</v>
      </c>
      <c r="C341" s="89" t="s">
        <v>392</v>
      </c>
      <c r="D341" s="89" t="s">
        <v>393</v>
      </c>
      <c r="E341" s="89" t="s">
        <v>480</v>
      </c>
      <c r="F341" s="89" t="s">
        <v>465</v>
      </c>
      <c r="G341" s="89" t="s">
        <v>465</v>
      </c>
      <c r="H341" s="89" t="s">
        <v>465</v>
      </c>
      <c r="I341" s="89" t="s">
        <v>506</v>
      </c>
      <c r="J341" s="89" t="s">
        <v>465</v>
      </c>
      <c r="K341" s="89" t="s">
        <v>476</v>
      </c>
      <c r="L341" s="89" t="s">
        <v>549</v>
      </c>
      <c r="M341" s="89" t="s">
        <v>395</v>
      </c>
      <c r="N341" s="89">
        <v>15</v>
      </c>
      <c r="O341" s="91">
        <v>172.42</v>
      </c>
      <c r="P341" s="89" t="s">
        <v>550</v>
      </c>
      <c r="Q341" s="89">
        <v>10</v>
      </c>
      <c r="R341" s="89" t="s">
        <v>691</v>
      </c>
      <c r="S341" s="89">
        <v>5</v>
      </c>
      <c r="T341" s="90">
        <v>0</v>
      </c>
      <c r="U341" s="90">
        <v>0</v>
      </c>
      <c r="V341" s="90">
        <v>0</v>
      </c>
      <c r="W341" s="90">
        <v>0</v>
      </c>
      <c r="X341" s="90">
        <v>0</v>
      </c>
      <c r="Y341" s="90">
        <v>0</v>
      </c>
      <c r="Z341" s="90">
        <v>0</v>
      </c>
      <c r="AA341" s="90">
        <v>0</v>
      </c>
      <c r="AB341" s="90">
        <v>0</v>
      </c>
      <c r="AC341" s="90">
        <v>71.13</v>
      </c>
      <c r="AD341" s="90">
        <v>190.09</v>
      </c>
      <c r="AE341" s="381">
        <f t="shared" si="6"/>
        <v>8.2829124495483466</v>
      </c>
      <c r="AF341" s="105"/>
      <c r="AG341" s="381"/>
      <c r="AH341" s="381"/>
      <c r="AI341" s="381"/>
      <c r="AJ341" s="381"/>
      <c r="AK341" s="381"/>
      <c r="AL341" s="381"/>
      <c r="AM341" s="381"/>
    </row>
    <row r="342" spans="1:39" x14ac:dyDescent="0.35">
      <c r="A342" s="89" t="s">
        <v>686</v>
      </c>
      <c r="B342" s="89" t="s">
        <v>391</v>
      </c>
      <c r="C342" s="89" t="s">
        <v>392</v>
      </c>
      <c r="D342" s="89" t="s">
        <v>393</v>
      </c>
      <c r="E342" s="89" t="s">
        <v>519</v>
      </c>
      <c r="F342" s="89" t="s">
        <v>465</v>
      </c>
      <c r="G342" s="89" t="s">
        <v>465</v>
      </c>
      <c r="H342" s="89" t="s">
        <v>465</v>
      </c>
      <c r="I342" s="89" t="s">
        <v>506</v>
      </c>
      <c r="J342" s="89" t="s">
        <v>465</v>
      </c>
      <c r="K342" s="89" t="s">
        <v>476</v>
      </c>
      <c r="L342" s="89" t="s">
        <v>549</v>
      </c>
      <c r="M342" s="89" t="s">
        <v>395</v>
      </c>
      <c r="N342" s="89">
        <v>15</v>
      </c>
      <c r="O342" s="91">
        <v>170.51</v>
      </c>
      <c r="P342" s="89" t="s">
        <v>550</v>
      </c>
      <c r="Q342" s="89">
        <v>10</v>
      </c>
      <c r="R342" s="89" t="s">
        <v>691</v>
      </c>
      <c r="S342" s="89">
        <v>5</v>
      </c>
      <c r="T342" s="90">
        <v>0</v>
      </c>
      <c r="U342" s="90">
        <v>0</v>
      </c>
      <c r="V342" s="90">
        <v>0</v>
      </c>
      <c r="W342" s="90">
        <v>0</v>
      </c>
      <c r="X342" s="90">
        <v>0</v>
      </c>
      <c r="Y342" s="90">
        <v>0</v>
      </c>
      <c r="Z342" s="90">
        <v>0</v>
      </c>
      <c r="AA342" s="90">
        <v>0</v>
      </c>
      <c r="AB342" s="90">
        <v>0</v>
      </c>
      <c r="AC342" s="90">
        <v>87.5</v>
      </c>
      <c r="AD342" s="90">
        <v>187.28</v>
      </c>
      <c r="AE342" s="381">
        <f t="shared" si="6"/>
        <v>9.255387963526859</v>
      </c>
      <c r="AF342" s="105"/>
      <c r="AG342" s="381"/>
      <c r="AH342" s="381"/>
      <c r="AI342" s="381"/>
      <c r="AJ342" s="381"/>
      <c r="AK342" s="381"/>
      <c r="AL342" s="381"/>
      <c r="AM342" s="381"/>
    </row>
    <row r="343" spans="1:39" x14ac:dyDescent="0.35">
      <c r="A343" s="89" t="s">
        <v>685</v>
      </c>
      <c r="B343" s="89" t="s">
        <v>391</v>
      </c>
      <c r="C343" s="89" t="s">
        <v>392</v>
      </c>
      <c r="D343" s="89" t="s">
        <v>393</v>
      </c>
      <c r="E343" s="89" t="s">
        <v>471</v>
      </c>
      <c r="F343" s="89" t="s">
        <v>465</v>
      </c>
      <c r="G343" s="89" t="s">
        <v>465</v>
      </c>
      <c r="H343" s="89" t="s">
        <v>465</v>
      </c>
      <c r="I343" s="89" t="s">
        <v>506</v>
      </c>
      <c r="J343" s="89" t="s">
        <v>465</v>
      </c>
      <c r="K343" s="89" t="s">
        <v>476</v>
      </c>
      <c r="L343" s="89" t="s">
        <v>549</v>
      </c>
      <c r="M343" s="89" t="s">
        <v>395</v>
      </c>
      <c r="N343" s="89">
        <v>15</v>
      </c>
      <c r="O343" s="91">
        <v>101.07</v>
      </c>
      <c r="P343" s="89" t="s">
        <v>550</v>
      </c>
      <c r="Q343" s="89">
        <v>10</v>
      </c>
      <c r="R343" s="89" t="s">
        <v>691</v>
      </c>
      <c r="S343" s="89">
        <v>5</v>
      </c>
      <c r="T343" s="90">
        <v>0</v>
      </c>
      <c r="U343" s="90">
        <v>0</v>
      </c>
      <c r="V343" s="90">
        <v>0</v>
      </c>
      <c r="W343" s="90">
        <v>0</v>
      </c>
      <c r="X343" s="90">
        <v>0</v>
      </c>
      <c r="Y343" s="90">
        <v>0</v>
      </c>
      <c r="Z343" s="90">
        <v>0</v>
      </c>
      <c r="AA343" s="90">
        <v>0</v>
      </c>
      <c r="AB343" s="90">
        <v>0</v>
      </c>
      <c r="AC343" s="90">
        <v>87.66</v>
      </c>
      <c r="AD343" s="90">
        <v>189.04</v>
      </c>
      <c r="AE343" s="381">
        <f t="shared" si="6"/>
        <v>9.2206211989504805</v>
      </c>
      <c r="AF343" s="105"/>
      <c r="AG343" s="381"/>
      <c r="AH343" s="381"/>
      <c r="AI343" s="381"/>
      <c r="AJ343" s="381"/>
      <c r="AK343" s="381"/>
      <c r="AL343" s="381"/>
      <c r="AM343" s="381"/>
    </row>
    <row r="344" spans="1:39" x14ac:dyDescent="0.35">
      <c r="A344" s="89" t="s">
        <v>561</v>
      </c>
      <c r="B344" s="89" t="s">
        <v>391</v>
      </c>
      <c r="C344" s="89" t="s">
        <v>392</v>
      </c>
      <c r="D344" s="89" t="s">
        <v>393</v>
      </c>
      <c r="E344" s="89" t="s">
        <v>500</v>
      </c>
      <c r="F344" s="89" t="s">
        <v>465</v>
      </c>
      <c r="G344" s="89" t="s">
        <v>465</v>
      </c>
      <c r="H344" s="89" t="s">
        <v>465</v>
      </c>
      <c r="I344" s="89" t="s">
        <v>506</v>
      </c>
      <c r="J344" s="89" t="s">
        <v>508</v>
      </c>
      <c r="K344" s="89" t="s">
        <v>466</v>
      </c>
      <c r="L344" s="89" t="s">
        <v>587</v>
      </c>
      <c r="M344" s="89" t="s">
        <v>395</v>
      </c>
      <c r="N344" s="89">
        <v>21</v>
      </c>
      <c r="O344" s="91">
        <v>5.54</v>
      </c>
      <c r="P344" s="89" t="s">
        <v>588</v>
      </c>
      <c r="Q344" s="89">
        <v>10</v>
      </c>
      <c r="R344" s="89" t="s">
        <v>691</v>
      </c>
      <c r="S344" s="89">
        <v>6</v>
      </c>
      <c r="T344" s="90">
        <v>0</v>
      </c>
      <c r="U344" s="90">
        <v>0</v>
      </c>
      <c r="V344" s="90">
        <v>0</v>
      </c>
      <c r="W344" s="90">
        <v>0</v>
      </c>
      <c r="X344" s="90">
        <v>0</v>
      </c>
      <c r="Y344" s="90">
        <v>0</v>
      </c>
      <c r="Z344" s="90">
        <v>0</v>
      </c>
      <c r="AA344" s="90">
        <v>0</v>
      </c>
      <c r="AB344" s="90">
        <v>0</v>
      </c>
      <c r="AC344" s="90">
        <v>72.69</v>
      </c>
      <c r="AD344" s="90">
        <v>111.03</v>
      </c>
      <c r="AE344" s="381">
        <f t="shared" si="6"/>
        <v>10.956036398243237</v>
      </c>
      <c r="AF344" s="105"/>
      <c r="AG344" s="381"/>
      <c r="AH344" s="381"/>
      <c r="AI344" s="381"/>
      <c r="AJ344" s="381"/>
      <c r="AK344" s="381"/>
      <c r="AL344" s="381"/>
      <c r="AM344" s="381"/>
    </row>
    <row r="345" spans="1:39" x14ac:dyDescent="0.35">
      <c r="A345" s="89" t="s">
        <v>692</v>
      </c>
      <c r="B345" s="89" t="s">
        <v>391</v>
      </c>
      <c r="C345" s="89" t="s">
        <v>392</v>
      </c>
      <c r="D345" s="89" t="s">
        <v>393</v>
      </c>
      <c r="E345" s="89" t="s">
        <v>495</v>
      </c>
      <c r="F345" s="89" t="s">
        <v>465</v>
      </c>
      <c r="G345" s="89" t="s">
        <v>465</v>
      </c>
      <c r="H345" s="89" t="s">
        <v>465</v>
      </c>
      <c r="I345" s="89" t="s">
        <v>465</v>
      </c>
      <c r="J345" s="89" t="s">
        <v>465</v>
      </c>
      <c r="K345" s="89" t="s">
        <v>466</v>
      </c>
      <c r="L345" s="89" t="s">
        <v>394</v>
      </c>
      <c r="M345" s="89" t="s">
        <v>395</v>
      </c>
      <c r="N345" s="89">
        <v>14</v>
      </c>
      <c r="O345" s="91">
        <v>53.84</v>
      </c>
      <c r="P345" s="89" t="s">
        <v>396</v>
      </c>
      <c r="Q345" s="89">
        <v>10</v>
      </c>
      <c r="R345" s="89" t="s">
        <v>691</v>
      </c>
      <c r="S345" s="89">
        <v>7</v>
      </c>
      <c r="T345" s="90">
        <v>0</v>
      </c>
      <c r="U345" s="90">
        <v>58.24</v>
      </c>
      <c r="V345" s="90">
        <v>35.58</v>
      </c>
      <c r="W345" s="90">
        <v>0</v>
      </c>
      <c r="X345" s="90">
        <v>0</v>
      </c>
      <c r="Y345" s="90">
        <v>93.82</v>
      </c>
      <c r="Z345" s="90">
        <v>0</v>
      </c>
      <c r="AA345" s="90">
        <v>0</v>
      </c>
      <c r="AB345" s="90">
        <v>93.82</v>
      </c>
      <c r="AC345" s="90">
        <v>161.56</v>
      </c>
      <c r="AD345" s="90">
        <v>437.53</v>
      </c>
      <c r="AE345" s="381">
        <f t="shared" si="6"/>
        <v>8.2280951616442781</v>
      </c>
      <c r="AF345" s="105"/>
      <c r="AG345" s="381"/>
      <c r="AH345" s="381"/>
      <c r="AI345" s="381"/>
      <c r="AJ345" s="381"/>
      <c r="AK345" s="381"/>
      <c r="AL345" s="381"/>
      <c r="AM345" s="381"/>
    </row>
    <row r="346" spans="1:39" x14ac:dyDescent="0.35">
      <c r="A346" s="89" t="s">
        <v>693</v>
      </c>
      <c r="B346" s="89" t="s">
        <v>391</v>
      </c>
      <c r="C346" s="89" t="s">
        <v>392</v>
      </c>
      <c r="D346" s="89" t="s">
        <v>393</v>
      </c>
      <c r="E346" s="89" t="s">
        <v>513</v>
      </c>
      <c r="F346" s="89" t="s">
        <v>465</v>
      </c>
      <c r="G346" s="89" t="s">
        <v>465</v>
      </c>
      <c r="H346" s="89" t="s">
        <v>465</v>
      </c>
      <c r="I346" s="89" t="s">
        <v>465</v>
      </c>
      <c r="J346" s="89" t="s">
        <v>465</v>
      </c>
      <c r="K346" s="89" t="s">
        <v>476</v>
      </c>
      <c r="L346" s="89" t="s">
        <v>394</v>
      </c>
      <c r="M346" s="89" t="s">
        <v>395</v>
      </c>
      <c r="N346" s="89">
        <v>14</v>
      </c>
      <c r="O346" s="91">
        <v>88.81</v>
      </c>
      <c r="P346" s="89" t="s">
        <v>396</v>
      </c>
      <c r="Q346" s="89">
        <v>10</v>
      </c>
      <c r="R346" s="89" t="s">
        <v>691</v>
      </c>
      <c r="S346" s="89">
        <v>7</v>
      </c>
      <c r="T346" s="90">
        <v>0</v>
      </c>
      <c r="U346" s="90">
        <v>28.6</v>
      </c>
      <c r="V346" s="90">
        <v>0</v>
      </c>
      <c r="W346" s="90">
        <v>0</v>
      </c>
      <c r="X346" s="90">
        <v>0</v>
      </c>
      <c r="Y346" s="90">
        <v>28.6</v>
      </c>
      <c r="Z346" s="90">
        <v>0</v>
      </c>
      <c r="AA346" s="90">
        <v>0</v>
      </c>
      <c r="AB346" s="90">
        <v>28.6</v>
      </c>
      <c r="AC346" s="90">
        <v>113.7</v>
      </c>
      <c r="AD346" s="90">
        <v>456.92</v>
      </c>
      <c r="AE346" s="381">
        <f t="shared" si="6"/>
        <v>6.75455045574948</v>
      </c>
      <c r="AF346" s="105"/>
      <c r="AG346" s="381"/>
      <c r="AH346" s="381"/>
      <c r="AI346" s="381"/>
      <c r="AJ346" s="381"/>
      <c r="AK346" s="381"/>
      <c r="AL346" s="381"/>
      <c r="AM346" s="381"/>
    </row>
    <row r="347" spans="1:39" x14ac:dyDescent="0.35">
      <c r="A347" s="89" t="s">
        <v>694</v>
      </c>
      <c r="B347" s="89" t="s">
        <v>391</v>
      </c>
      <c r="C347" s="89" t="s">
        <v>392</v>
      </c>
      <c r="D347" s="89" t="s">
        <v>393</v>
      </c>
      <c r="E347" s="89" t="s">
        <v>480</v>
      </c>
      <c r="F347" s="89" t="s">
        <v>465</v>
      </c>
      <c r="G347" s="89" t="s">
        <v>465</v>
      </c>
      <c r="H347" s="89" t="s">
        <v>465</v>
      </c>
      <c r="I347" s="89" t="s">
        <v>465</v>
      </c>
      <c r="J347" s="89" t="s">
        <v>465</v>
      </c>
      <c r="K347" s="89" t="s">
        <v>476</v>
      </c>
      <c r="L347" s="89" t="s">
        <v>394</v>
      </c>
      <c r="M347" s="89" t="s">
        <v>395</v>
      </c>
      <c r="N347" s="89">
        <v>14</v>
      </c>
      <c r="O347" s="91">
        <v>70.08</v>
      </c>
      <c r="P347" s="89" t="s">
        <v>396</v>
      </c>
      <c r="Q347" s="89">
        <v>10</v>
      </c>
      <c r="R347" s="89" t="s">
        <v>691</v>
      </c>
      <c r="S347" s="89">
        <v>7</v>
      </c>
      <c r="T347" s="90">
        <v>0</v>
      </c>
      <c r="U347" s="90">
        <v>49.45</v>
      </c>
      <c r="V347" s="90">
        <v>28.98</v>
      </c>
      <c r="W347" s="90">
        <v>0</v>
      </c>
      <c r="X347" s="90">
        <v>0</v>
      </c>
      <c r="Y347" s="90">
        <v>78.430000000000007</v>
      </c>
      <c r="Z347" s="90">
        <v>0</v>
      </c>
      <c r="AA347" s="90">
        <v>0</v>
      </c>
      <c r="AB347" s="90">
        <v>78.430000000000007</v>
      </c>
      <c r="AC347" s="90">
        <v>157.54</v>
      </c>
      <c r="AD347" s="90">
        <v>425.75</v>
      </c>
      <c r="AE347" s="381">
        <f t="shared" si="6"/>
        <v>8.2367217325420601</v>
      </c>
      <c r="AF347" s="105"/>
      <c r="AG347" s="381"/>
      <c r="AH347" s="381"/>
      <c r="AI347" s="381"/>
      <c r="AJ347" s="381"/>
      <c r="AK347" s="381"/>
      <c r="AL347" s="381"/>
      <c r="AM347" s="381"/>
    </row>
    <row r="348" spans="1:39" x14ac:dyDescent="0.35">
      <c r="A348" s="89" t="s">
        <v>553</v>
      </c>
      <c r="B348" s="89" t="s">
        <v>391</v>
      </c>
      <c r="C348" s="89" t="s">
        <v>392</v>
      </c>
      <c r="D348" s="89" t="s">
        <v>393</v>
      </c>
      <c r="E348" s="89" t="s">
        <v>487</v>
      </c>
      <c r="F348" s="89" t="s">
        <v>465</v>
      </c>
      <c r="G348" s="89" t="s">
        <v>465</v>
      </c>
      <c r="H348" s="89" t="s">
        <v>465</v>
      </c>
      <c r="I348" s="89" t="s">
        <v>514</v>
      </c>
      <c r="J348" s="89" t="s">
        <v>465</v>
      </c>
      <c r="K348" s="89" t="s">
        <v>466</v>
      </c>
      <c r="L348" s="89" t="s">
        <v>549</v>
      </c>
      <c r="M348" s="89" t="s">
        <v>395</v>
      </c>
      <c r="N348" s="89">
        <v>24</v>
      </c>
      <c r="O348" s="91">
        <v>78.5</v>
      </c>
      <c r="P348" s="89" t="s">
        <v>400</v>
      </c>
      <c r="Q348" s="89">
        <v>10</v>
      </c>
      <c r="R348" s="89" t="s">
        <v>691</v>
      </c>
      <c r="S348" s="89">
        <v>9</v>
      </c>
      <c r="T348" s="90">
        <v>0</v>
      </c>
      <c r="U348" s="90">
        <v>20.28</v>
      </c>
      <c r="V348" s="90">
        <v>44.54</v>
      </c>
      <c r="W348" s="90">
        <v>2.06</v>
      </c>
      <c r="X348" s="90">
        <v>0</v>
      </c>
      <c r="Y348" s="90">
        <v>66.88</v>
      </c>
      <c r="Z348" s="90">
        <v>0</v>
      </c>
      <c r="AA348" s="90">
        <v>0</v>
      </c>
      <c r="AB348" s="90">
        <v>66.88</v>
      </c>
      <c r="AC348" s="90">
        <v>91.71</v>
      </c>
      <c r="AD348" s="90">
        <v>184.77</v>
      </c>
      <c r="AE348" s="381">
        <f t="shared" si="6"/>
        <v>9.5395726370524105</v>
      </c>
      <c r="AF348" s="105"/>
      <c r="AG348" s="381"/>
      <c r="AH348" s="381"/>
      <c r="AI348" s="381"/>
      <c r="AJ348" s="381"/>
      <c r="AK348" s="381"/>
      <c r="AL348" s="381"/>
      <c r="AM348" s="381"/>
    </row>
    <row r="349" spans="1:39" x14ac:dyDescent="0.35">
      <c r="A349" s="89" t="s">
        <v>695</v>
      </c>
      <c r="B349" s="89" t="s">
        <v>391</v>
      </c>
      <c r="C349" s="89" t="s">
        <v>392</v>
      </c>
      <c r="D349" s="89" t="s">
        <v>393</v>
      </c>
      <c r="E349" s="89" t="s">
        <v>485</v>
      </c>
      <c r="F349" s="89" t="s">
        <v>465</v>
      </c>
      <c r="G349" s="89" t="s">
        <v>465</v>
      </c>
      <c r="H349" s="89" t="s">
        <v>465</v>
      </c>
      <c r="I349" s="89" t="s">
        <v>607</v>
      </c>
      <c r="J349" s="89" t="s">
        <v>465</v>
      </c>
      <c r="K349" s="89" t="s">
        <v>466</v>
      </c>
      <c r="L349" s="89" t="s">
        <v>498</v>
      </c>
      <c r="M349" s="89" t="s">
        <v>395</v>
      </c>
      <c r="N349" s="89">
        <v>25</v>
      </c>
      <c r="O349" s="91">
        <v>25.56</v>
      </c>
      <c r="P349" s="89" t="s">
        <v>400</v>
      </c>
      <c r="Q349" s="89">
        <v>10</v>
      </c>
      <c r="R349" s="89" t="s">
        <v>691</v>
      </c>
      <c r="S349" s="89">
        <v>9</v>
      </c>
      <c r="T349" s="90">
        <v>0</v>
      </c>
      <c r="U349" s="90">
        <v>21.27</v>
      </c>
      <c r="V349" s="90">
        <v>72.97</v>
      </c>
      <c r="W349" s="90">
        <v>4.99</v>
      </c>
      <c r="X349" s="90">
        <v>0</v>
      </c>
      <c r="Y349" s="90">
        <v>99.23</v>
      </c>
      <c r="Z349" s="90">
        <v>1.18</v>
      </c>
      <c r="AA349" s="90">
        <v>0.11</v>
      </c>
      <c r="AB349" s="90">
        <v>100.51</v>
      </c>
      <c r="AC349" s="90">
        <v>102.23</v>
      </c>
      <c r="AD349" s="90">
        <v>175.34</v>
      </c>
      <c r="AE349" s="381">
        <f t="shared" si="6"/>
        <v>10.339153453609624</v>
      </c>
      <c r="AF349" s="105"/>
      <c r="AG349" s="381"/>
      <c r="AH349" s="381"/>
      <c r="AI349" s="381"/>
      <c r="AJ349" s="381"/>
      <c r="AK349" s="381"/>
      <c r="AL349" s="381"/>
      <c r="AM349" s="381"/>
    </row>
    <row r="350" spans="1:39" x14ac:dyDescent="0.35">
      <c r="A350" s="89" t="s">
        <v>696</v>
      </c>
      <c r="B350" s="89" t="s">
        <v>518</v>
      </c>
      <c r="C350" s="89" t="s">
        <v>690</v>
      </c>
      <c r="D350" s="89" t="s">
        <v>393</v>
      </c>
      <c r="E350" s="89" t="s">
        <v>697</v>
      </c>
      <c r="F350" s="89" t="s">
        <v>465</v>
      </c>
      <c r="G350" s="89" t="s">
        <v>465</v>
      </c>
      <c r="H350" s="89" t="s">
        <v>465</v>
      </c>
      <c r="I350" s="89" t="s">
        <v>465</v>
      </c>
      <c r="J350" s="89" t="s">
        <v>465</v>
      </c>
      <c r="K350" s="89" t="s">
        <v>466</v>
      </c>
      <c r="L350" s="89" t="s">
        <v>394</v>
      </c>
      <c r="M350" s="89" t="s">
        <v>395</v>
      </c>
      <c r="N350" s="89">
        <v>35</v>
      </c>
      <c r="O350" s="91">
        <v>9.18</v>
      </c>
      <c r="P350" s="89" t="s">
        <v>400</v>
      </c>
      <c r="Q350" s="89">
        <v>10</v>
      </c>
      <c r="R350" s="89" t="s">
        <v>691</v>
      </c>
      <c r="S350" s="89">
        <v>9</v>
      </c>
      <c r="T350" s="90">
        <v>0</v>
      </c>
      <c r="U350" s="90">
        <v>18.32</v>
      </c>
      <c r="V350" s="90">
        <v>24.04</v>
      </c>
      <c r="W350" s="90">
        <v>7.11</v>
      </c>
      <c r="X350" s="90">
        <v>0</v>
      </c>
      <c r="Y350" s="90">
        <v>49.47</v>
      </c>
      <c r="Z350" s="90">
        <v>15.91</v>
      </c>
      <c r="AA350" s="90">
        <v>0.02</v>
      </c>
      <c r="AB350" s="90">
        <v>65.400000000000006</v>
      </c>
      <c r="AC350" s="90">
        <v>52.94</v>
      </c>
      <c r="AD350" s="90">
        <v>134.85</v>
      </c>
      <c r="AE350" s="381">
        <f t="shared" si="6"/>
        <v>8.484041710028924</v>
      </c>
      <c r="AF350" s="105"/>
      <c r="AG350" s="381"/>
      <c r="AH350" s="381"/>
      <c r="AI350" s="381"/>
      <c r="AJ350" s="381"/>
      <c r="AK350" s="381"/>
      <c r="AL350" s="381"/>
      <c r="AM350" s="381"/>
    </row>
    <row r="351" spans="1:39" x14ac:dyDescent="0.35">
      <c r="A351" s="89" t="s">
        <v>698</v>
      </c>
      <c r="B351" s="89" t="s">
        <v>391</v>
      </c>
      <c r="C351" s="89" t="s">
        <v>392</v>
      </c>
      <c r="D351" s="89" t="s">
        <v>393</v>
      </c>
      <c r="E351" s="89" t="s">
        <v>487</v>
      </c>
      <c r="F351" s="89" t="s">
        <v>465</v>
      </c>
      <c r="G351" s="89" t="s">
        <v>465</v>
      </c>
      <c r="H351" s="89" t="s">
        <v>465</v>
      </c>
      <c r="I351" s="89" t="s">
        <v>506</v>
      </c>
      <c r="J351" s="89" t="s">
        <v>465</v>
      </c>
      <c r="K351" s="89" t="s">
        <v>466</v>
      </c>
      <c r="L351" s="89" t="s">
        <v>498</v>
      </c>
      <c r="M351" s="89" t="s">
        <v>395</v>
      </c>
      <c r="N351" s="89">
        <v>24</v>
      </c>
      <c r="O351" s="91">
        <v>9.0500000000000007</v>
      </c>
      <c r="P351" s="89" t="s">
        <v>400</v>
      </c>
      <c r="Q351" s="89">
        <v>10</v>
      </c>
      <c r="R351" s="89" t="s">
        <v>691</v>
      </c>
      <c r="S351" s="89">
        <v>9</v>
      </c>
      <c r="T351" s="90">
        <v>0</v>
      </c>
      <c r="U351" s="90">
        <v>22.73</v>
      </c>
      <c r="V351" s="90">
        <v>66.930000000000007</v>
      </c>
      <c r="W351" s="90">
        <v>6.75</v>
      </c>
      <c r="X351" s="90">
        <v>0</v>
      </c>
      <c r="Y351" s="90">
        <v>96.41</v>
      </c>
      <c r="Z351" s="90">
        <v>0</v>
      </c>
      <c r="AA351" s="90">
        <v>0</v>
      </c>
      <c r="AB351" s="90">
        <v>96.41</v>
      </c>
      <c r="AC351" s="90">
        <v>98.35</v>
      </c>
      <c r="AD351" s="90">
        <v>168.32</v>
      </c>
      <c r="AE351" s="381">
        <f t="shared" si="6"/>
        <v>10.350363988283258</v>
      </c>
      <c r="AF351" s="105"/>
      <c r="AG351" s="381"/>
      <c r="AH351" s="381"/>
      <c r="AI351" s="381"/>
      <c r="AJ351" s="381"/>
      <c r="AK351" s="381"/>
      <c r="AL351" s="381"/>
      <c r="AM351" s="381"/>
    </row>
    <row r="352" spans="1:39" x14ac:dyDescent="0.35">
      <c r="A352" s="89" t="s">
        <v>699</v>
      </c>
      <c r="B352" s="89" t="s">
        <v>391</v>
      </c>
      <c r="C352" s="89" t="s">
        <v>392</v>
      </c>
      <c r="D352" s="89" t="s">
        <v>393</v>
      </c>
      <c r="E352" s="89" t="s">
        <v>535</v>
      </c>
      <c r="F352" s="89" t="s">
        <v>465</v>
      </c>
      <c r="G352" s="89" t="s">
        <v>465</v>
      </c>
      <c r="H352" s="89" t="s">
        <v>465</v>
      </c>
      <c r="I352" s="89" t="s">
        <v>503</v>
      </c>
      <c r="J352" s="89" t="s">
        <v>465</v>
      </c>
      <c r="K352" s="89" t="s">
        <v>466</v>
      </c>
      <c r="L352" s="89" t="s">
        <v>498</v>
      </c>
      <c r="M352" s="89" t="s">
        <v>395</v>
      </c>
      <c r="N352" s="89">
        <v>29</v>
      </c>
      <c r="O352" s="91">
        <v>131.13999999999999</v>
      </c>
      <c r="P352" s="89" t="s">
        <v>400</v>
      </c>
      <c r="Q352" s="89">
        <v>10</v>
      </c>
      <c r="R352" s="89" t="s">
        <v>691</v>
      </c>
      <c r="S352" s="89">
        <v>9</v>
      </c>
      <c r="T352" s="90">
        <v>0</v>
      </c>
      <c r="U352" s="90">
        <v>25.06</v>
      </c>
      <c r="V352" s="90">
        <v>64.02</v>
      </c>
      <c r="W352" s="90">
        <v>4.4400000000000004</v>
      </c>
      <c r="X352" s="90">
        <v>0</v>
      </c>
      <c r="Y352" s="90">
        <v>93.52</v>
      </c>
      <c r="Z352" s="90">
        <v>0</v>
      </c>
      <c r="AA352" s="90">
        <v>0</v>
      </c>
      <c r="AB352" s="90">
        <v>93.52</v>
      </c>
      <c r="AC352" s="90">
        <v>95.49</v>
      </c>
      <c r="AD352" s="90">
        <v>175.09</v>
      </c>
      <c r="AE352" s="381">
        <f t="shared" si="6"/>
        <v>9.9996448829866456</v>
      </c>
      <c r="AF352" s="105"/>
      <c r="AG352" s="381"/>
      <c r="AH352" s="381"/>
      <c r="AI352" s="381"/>
      <c r="AJ352" s="381"/>
      <c r="AK352" s="381"/>
      <c r="AL352" s="381"/>
      <c r="AM352" s="381"/>
    </row>
    <row r="353" spans="1:39" x14ac:dyDescent="0.35">
      <c r="A353" s="89" t="s">
        <v>700</v>
      </c>
      <c r="B353" s="89" t="s">
        <v>391</v>
      </c>
      <c r="C353" s="89" t="s">
        <v>392</v>
      </c>
      <c r="D353" s="89" t="s">
        <v>393</v>
      </c>
      <c r="E353" s="89" t="s">
        <v>487</v>
      </c>
      <c r="F353" s="89" t="s">
        <v>465</v>
      </c>
      <c r="G353" s="89" t="s">
        <v>465</v>
      </c>
      <c r="H353" s="89" t="s">
        <v>465</v>
      </c>
      <c r="I353" s="89" t="s">
        <v>506</v>
      </c>
      <c r="J353" s="89" t="s">
        <v>465</v>
      </c>
      <c r="K353" s="89" t="s">
        <v>466</v>
      </c>
      <c r="L353" s="89" t="s">
        <v>498</v>
      </c>
      <c r="M353" s="89" t="s">
        <v>395</v>
      </c>
      <c r="N353" s="89">
        <v>24</v>
      </c>
      <c r="O353" s="91">
        <v>12.44</v>
      </c>
      <c r="P353" s="89" t="s">
        <v>400</v>
      </c>
      <c r="Q353" s="89">
        <v>10</v>
      </c>
      <c r="R353" s="89" t="s">
        <v>691</v>
      </c>
      <c r="S353" s="89">
        <v>9</v>
      </c>
      <c r="T353" s="90">
        <v>0</v>
      </c>
      <c r="U353" s="90">
        <v>22.73</v>
      </c>
      <c r="V353" s="90">
        <v>66.930000000000007</v>
      </c>
      <c r="W353" s="90">
        <v>6.75</v>
      </c>
      <c r="X353" s="90">
        <v>0</v>
      </c>
      <c r="Y353" s="90">
        <v>96.41</v>
      </c>
      <c r="Z353" s="90">
        <v>0</v>
      </c>
      <c r="AA353" s="90">
        <v>0</v>
      </c>
      <c r="AB353" s="90">
        <v>96.41</v>
      </c>
      <c r="AC353" s="90">
        <v>98.35</v>
      </c>
      <c r="AD353" s="90">
        <v>168.32</v>
      </c>
      <c r="AE353" s="381">
        <f t="shared" si="6"/>
        <v>10.350363988283258</v>
      </c>
      <c r="AF353" s="105"/>
      <c r="AG353" s="381"/>
      <c r="AH353" s="381"/>
      <c r="AI353" s="381"/>
      <c r="AJ353" s="381"/>
      <c r="AK353" s="381"/>
      <c r="AL353" s="381"/>
      <c r="AM353" s="381"/>
    </row>
    <row r="354" spans="1:39" x14ac:dyDescent="0.35">
      <c r="A354" s="89" t="s">
        <v>701</v>
      </c>
      <c r="B354" s="89" t="s">
        <v>391</v>
      </c>
      <c r="C354" s="89" t="s">
        <v>392</v>
      </c>
      <c r="D354" s="89" t="s">
        <v>393</v>
      </c>
      <c r="E354" s="89" t="s">
        <v>535</v>
      </c>
      <c r="F354" s="89" t="s">
        <v>465</v>
      </c>
      <c r="G354" s="89" t="s">
        <v>465</v>
      </c>
      <c r="H354" s="89" t="s">
        <v>465</v>
      </c>
      <c r="I354" s="89" t="s">
        <v>503</v>
      </c>
      <c r="J354" s="89" t="s">
        <v>465</v>
      </c>
      <c r="K354" s="89" t="s">
        <v>466</v>
      </c>
      <c r="L354" s="89" t="s">
        <v>498</v>
      </c>
      <c r="M354" s="89" t="s">
        <v>395</v>
      </c>
      <c r="N354" s="89">
        <v>29</v>
      </c>
      <c r="O354" s="91">
        <v>144.78</v>
      </c>
      <c r="P354" s="89" t="s">
        <v>400</v>
      </c>
      <c r="Q354" s="89">
        <v>10</v>
      </c>
      <c r="R354" s="89" t="s">
        <v>691</v>
      </c>
      <c r="S354" s="89">
        <v>9</v>
      </c>
      <c r="T354" s="90">
        <v>0</v>
      </c>
      <c r="U354" s="90">
        <v>24.43</v>
      </c>
      <c r="V354" s="90">
        <v>67.319999999999993</v>
      </c>
      <c r="W354" s="90">
        <v>6.26</v>
      </c>
      <c r="X354" s="90">
        <v>0</v>
      </c>
      <c r="Y354" s="90">
        <v>98.02</v>
      </c>
      <c r="Z354" s="90">
        <v>0</v>
      </c>
      <c r="AA354" s="90">
        <v>0</v>
      </c>
      <c r="AB354" s="90">
        <v>98.02</v>
      </c>
      <c r="AC354" s="90">
        <v>100.4</v>
      </c>
      <c r="AD354" s="90">
        <v>175.06</v>
      </c>
      <c r="AE354" s="381">
        <f t="shared" si="6"/>
        <v>10.25438682422276</v>
      </c>
      <c r="AF354" s="105"/>
      <c r="AG354" s="381"/>
      <c r="AH354" s="381"/>
      <c r="AI354" s="381"/>
      <c r="AJ354" s="381"/>
      <c r="AK354" s="381"/>
      <c r="AL354" s="381"/>
      <c r="AM354" s="381"/>
    </row>
    <row r="355" spans="1:39" x14ac:dyDescent="0.35">
      <c r="A355" s="89" t="s">
        <v>702</v>
      </c>
      <c r="B355" s="89" t="s">
        <v>391</v>
      </c>
      <c r="C355" s="89" t="s">
        <v>392</v>
      </c>
      <c r="D355" s="89" t="s">
        <v>393</v>
      </c>
      <c r="E355" s="89" t="s">
        <v>487</v>
      </c>
      <c r="F355" s="89" t="s">
        <v>465</v>
      </c>
      <c r="G355" s="89" t="s">
        <v>465</v>
      </c>
      <c r="H355" s="89" t="s">
        <v>465</v>
      </c>
      <c r="I355" s="89" t="s">
        <v>607</v>
      </c>
      <c r="J355" s="89" t="s">
        <v>465</v>
      </c>
      <c r="K355" s="89" t="s">
        <v>466</v>
      </c>
      <c r="L355" s="89" t="s">
        <v>498</v>
      </c>
      <c r="M355" s="89" t="s">
        <v>395</v>
      </c>
      <c r="N355" s="89">
        <v>24</v>
      </c>
      <c r="O355" s="91">
        <v>79.400000000000006</v>
      </c>
      <c r="P355" s="89" t="s">
        <v>400</v>
      </c>
      <c r="Q355" s="89">
        <v>10</v>
      </c>
      <c r="R355" s="89" t="s">
        <v>691</v>
      </c>
      <c r="S355" s="89">
        <v>9</v>
      </c>
      <c r="T355" s="90">
        <v>0</v>
      </c>
      <c r="U355" s="90">
        <v>20.05</v>
      </c>
      <c r="V355" s="90">
        <v>71</v>
      </c>
      <c r="W355" s="90">
        <v>2.37</v>
      </c>
      <c r="X355" s="90">
        <v>0</v>
      </c>
      <c r="Y355" s="90">
        <v>93.41</v>
      </c>
      <c r="Z355" s="90">
        <v>1.02</v>
      </c>
      <c r="AA355" s="90">
        <v>0.23</v>
      </c>
      <c r="AB355" s="90">
        <v>94.66</v>
      </c>
      <c r="AC355" s="90">
        <v>110.82</v>
      </c>
      <c r="AD355" s="90">
        <v>189.77</v>
      </c>
      <c r="AE355" s="381">
        <f t="shared" si="6"/>
        <v>10.347408530533635</v>
      </c>
      <c r="AF355" s="105"/>
      <c r="AG355" s="381"/>
      <c r="AH355" s="381"/>
      <c r="AI355" s="381"/>
      <c r="AJ355" s="381"/>
      <c r="AK355" s="381"/>
      <c r="AL355" s="381"/>
      <c r="AM355" s="381"/>
    </row>
    <row r="356" spans="1:39" x14ac:dyDescent="0.35">
      <c r="A356" s="89" t="s">
        <v>689</v>
      </c>
      <c r="B356" s="89" t="s">
        <v>518</v>
      </c>
      <c r="C356" s="89" t="s">
        <v>690</v>
      </c>
      <c r="D356" s="89" t="s">
        <v>393</v>
      </c>
      <c r="E356" s="89" t="s">
        <v>495</v>
      </c>
      <c r="F356" s="89" t="s">
        <v>465</v>
      </c>
      <c r="G356" s="89" t="s">
        <v>465</v>
      </c>
      <c r="H356" s="89" t="s">
        <v>465</v>
      </c>
      <c r="I356" s="89" t="s">
        <v>465</v>
      </c>
      <c r="J356" s="89" t="s">
        <v>465</v>
      </c>
      <c r="K356" s="89" t="s">
        <v>466</v>
      </c>
      <c r="L356" s="89" t="s">
        <v>394</v>
      </c>
      <c r="M356" s="89" t="s">
        <v>395</v>
      </c>
      <c r="N356" s="89">
        <v>28</v>
      </c>
      <c r="O356" s="91">
        <v>0.43740000000000001</v>
      </c>
      <c r="P356" s="89" t="s">
        <v>400</v>
      </c>
      <c r="Q356" s="89">
        <v>10</v>
      </c>
      <c r="R356" s="89" t="s">
        <v>691</v>
      </c>
      <c r="S356" s="89">
        <v>9</v>
      </c>
      <c r="T356" s="90">
        <v>0</v>
      </c>
      <c r="U356" s="90">
        <v>55.93</v>
      </c>
      <c r="V356" s="90">
        <v>25.87</v>
      </c>
      <c r="W356" s="90">
        <v>1.58</v>
      </c>
      <c r="X356" s="90">
        <v>0</v>
      </c>
      <c r="Y356" s="90">
        <v>83.38</v>
      </c>
      <c r="Z356" s="90">
        <v>4.3600000000000003</v>
      </c>
      <c r="AA356" s="90">
        <v>0.95</v>
      </c>
      <c r="AB356" s="90">
        <v>88.7</v>
      </c>
      <c r="AC356" s="90">
        <v>96.17</v>
      </c>
      <c r="AD356" s="90">
        <v>312.32</v>
      </c>
      <c r="AE356" s="381">
        <f t="shared" si="6"/>
        <v>7.5137408465960984</v>
      </c>
      <c r="AF356" s="105"/>
      <c r="AG356" s="381"/>
      <c r="AH356" s="381"/>
      <c r="AI356" s="381"/>
      <c r="AJ356" s="381"/>
      <c r="AK356" s="381"/>
      <c r="AL356" s="381"/>
      <c r="AM356" s="381"/>
    </row>
    <row r="357" spans="1:39" x14ac:dyDescent="0.35">
      <c r="A357" s="89" t="s">
        <v>702</v>
      </c>
      <c r="B357" s="89" t="s">
        <v>545</v>
      </c>
      <c r="C357" s="89" t="s">
        <v>462</v>
      </c>
      <c r="D357" s="89" t="s">
        <v>463</v>
      </c>
      <c r="E357" s="89" t="s">
        <v>487</v>
      </c>
      <c r="F357" s="89" t="s">
        <v>465</v>
      </c>
      <c r="G357" s="89" t="s">
        <v>465</v>
      </c>
      <c r="H357" s="89" t="s">
        <v>465</v>
      </c>
      <c r="I357" s="89" t="s">
        <v>465</v>
      </c>
      <c r="J357" s="89" t="s">
        <v>465</v>
      </c>
      <c r="K357" s="89" t="s">
        <v>466</v>
      </c>
      <c r="L357" s="89" t="s">
        <v>394</v>
      </c>
      <c r="M357" s="89" t="s">
        <v>395</v>
      </c>
      <c r="N357" s="89">
        <v>1</v>
      </c>
      <c r="O357" s="91">
        <v>79.400000000000006</v>
      </c>
      <c r="P357" s="89" t="s">
        <v>467</v>
      </c>
      <c r="Q357" s="89">
        <v>11</v>
      </c>
      <c r="R357" s="89" t="s">
        <v>703</v>
      </c>
      <c r="S357" s="89">
        <v>2</v>
      </c>
      <c r="T357" s="90">
        <v>0</v>
      </c>
      <c r="U357" s="90">
        <v>0</v>
      </c>
      <c r="V357" s="90">
        <v>0</v>
      </c>
      <c r="W357" s="90">
        <v>0</v>
      </c>
      <c r="X357" s="90">
        <v>0</v>
      </c>
      <c r="Y357" s="90">
        <v>0</v>
      </c>
      <c r="Z357" s="90">
        <v>0</v>
      </c>
      <c r="AA357" s="90">
        <v>0</v>
      </c>
      <c r="AB357" s="90">
        <v>0</v>
      </c>
      <c r="AC357" s="90"/>
      <c r="AD357" s="90"/>
      <c r="AE357" s="381" t="str">
        <f t="shared" si="6"/>
        <v>-</v>
      </c>
      <c r="AF357" s="105"/>
      <c r="AG357" s="381"/>
      <c r="AH357" s="381"/>
      <c r="AI357" s="381"/>
      <c r="AJ357" s="381"/>
      <c r="AK357" s="381"/>
      <c r="AL357" s="381"/>
      <c r="AM357" s="381"/>
    </row>
    <row r="358" spans="1:39" x14ac:dyDescent="0.35">
      <c r="A358" s="89" t="s">
        <v>700</v>
      </c>
      <c r="B358" s="89" t="s">
        <v>545</v>
      </c>
      <c r="C358" s="89" t="s">
        <v>462</v>
      </c>
      <c r="D358" s="89" t="s">
        <v>463</v>
      </c>
      <c r="E358" s="89" t="s">
        <v>487</v>
      </c>
      <c r="F358" s="89" t="s">
        <v>465</v>
      </c>
      <c r="G358" s="89" t="s">
        <v>465</v>
      </c>
      <c r="H358" s="89" t="s">
        <v>465</v>
      </c>
      <c r="I358" s="89" t="s">
        <v>465</v>
      </c>
      <c r="J358" s="89" t="s">
        <v>465</v>
      </c>
      <c r="K358" s="89" t="s">
        <v>466</v>
      </c>
      <c r="L358" s="89" t="s">
        <v>394</v>
      </c>
      <c r="M358" s="89" t="s">
        <v>395</v>
      </c>
      <c r="N358" s="89">
        <v>1</v>
      </c>
      <c r="O358" s="91">
        <v>12.44</v>
      </c>
      <c r="P358" s="89" t="s">
        <v>467</v>
      </c>
      <c r="Q358" s="89">
        <v>11</v>
      </c>
      <c r="R358" s="89" t="s">
        <v>703</v>
      </c>
      <c r="S358" s="89">
        <v>2</v>
      </c>
      <c r="T358" s="90">
        <v>0</v>
      </c>
      <c r="U358" s="90">
        <v>0</v>
      </c>
      <c r="V358" s="90">
        <v>0</v>
      </c>
      <c r="W358" s="90">
        <v>0</v>
      </c>
      <c r="X358" s="90">
        <v>0</v>
      </c>
      <c r="Y358" s="90">
        <v>0</v>
      </c>
      <c r="Z358" s="90">
        <v>0</v>
      </c>
      <c r="AA358" s="90">
        <v>0</v>
      </c>
      <c r="AB358" s="90">
        <v>0</v>
      </c>
      <c r="AC358" s="90"/>
      <c r="AD358" s="90"/>
      <c r="AE358" s="381" t="str">
        <f t="shared" si="6"/>
        <v>-</v>
      </c>
      <c r="AF358" s="105"/>
      <c r="AG358" s="381"/>
      <c r="AH358" s="381"/>
      <c r="AI358" s="381"/>
      <c r="AJ358" s="381"/>
      <c r="AK358" s="381"/>
      <c r="AL358" s="381"/>
      <c r="AM358" s="381"/>
    </row>
    <row r="359" spans="1:39" x14ac:dyDescent="0.35">
      <c r="A359" s="89" t="s">
        <v>698</v>
      </c>
      <c r="B359" s="89" t="s">
        <v>545</v>
      </c>
      <c r="C359" s="89" t="s">
        <v>462</v>
      </c>
      <c r="D359" s="89" t="s">
        <v>463</v>
      </c>
      <c r="E359" s="89" t="s">
        <v>487</v>
      </c>
      <c r="F359" s="89" t="s">
        <v>465</v>
      </c>
      <c r="G359" s="89" t="s">
        <v>465</v>
      </c>
      <c r="H359" s="89" t="s">
        <v>465</v>
      </c>
      <c r="I359" s="89" t="s">
        <v>465</v>
      </c>
      <c r="J359" s="89" t="s">
        <v>465</v>
      </c>
      <c r="K359" s="89" t="s">
        <v>466</v>
      </c>
      <c r="L359" s="89" t="s">
        <v>394</v>
      </c>
      <c r="M359" s="89" t="s">
        <v>395</v>
      </c>
      <c r="N359" s="89">
        <v>1</v>
      </c>
      <c r="O359" s="91">
        <v>9.0500000000000007</v>
      </c>
      <c r="P359" s="89" t="s">
        <v>467</v>
      </c>
      <c r="Q359" s="89">
        <v>11</v>
      </c>
      <c r="R359" s="89" t="s">
        <v>703</v>
      </c>
      <c r="S359" s="89">
        <v>2</v>
      </c>
      <c r="T359" s="90">
        <v>0</v>
      </c>
      <c r="U359" s="90">
        <v>0</v>
      </c>
      <c r="V359" s="90">
        <v>0</v>
      </c>
      <c r="W359" s="90">
        <v>0</v>
      </c>
      <c r="X359" s="90">
        <v>0</v>
      </c>
      <c r="Y359" s="90">
        <v>0</v>
      </c>
      <c r="Z359" s="90">
        <v>0</v>
      </c>
      <c r="AA359" s="90">
        <v>0</v>
      </c>
      <c r="AB359" s="90">
        <v>0</v>
      </c>
      <c r="AC359" s="90"/>
      <c r="AD359" s="90"/>
      <c r="AE359" s="381" t="str">
        <f t="shared" si="6"/>
        <v>-</v>
      </c>
      <c r="AF359" s="105"/>
      <c r="AG359" s="381"/>
      <c r="AH359" s="381"/>
      <c r="AI359" s="381"/>
      <c r="AJ359" s="381"/>
      <c r="AK359" s="381"/>
      <c r="AL359" s="381"/>
      <c r="AM359" s="381"/>
    </row>
    <row r="360" spans="1:39" x14ac:dyDescent="0.35">
      <c r="A360" s="89" t="s">
        <v>553</v>
      </c>
      <c r="B360" s="89" t="s">
        <v>545</v>
      </c>
      <c r="C360" s="89" t="s">
        <v>462</v>
      </c>
      <c r="D360" s="89" t="s">
        <v>463</v>
      </c>
      <c r="E360" s="89" t="s">
        <v>487</v>
      </c>
      <c r="F360" s="89" t="s">
        <v>465</v>
      </c>
      <c r="G360" s="89" t="s">
        <v>465</v>
      </c>
      <c r="H360" s="89" t="s">
        <v>465</v>
      </c>
      <c r="I360" s="89" t="s">
        <v>465</v>
      </c>
      <c r="J360" s="89" t="s">
        <v>465</v>
      </c>
      <c r="K360" s="89" t="s">
        <v>466</v>
      </c>
      <c r="L360" s="89" t="s">
        <v>394</v>
      </c>
      <c r="M360" s="89" t="s">
        <v>395</v>
      </c>
      <c r="N360" s="89">
        <v>1</v>
      </c>
      <c r="O360" s="91">
        <v>78.5</v>
      </c>
      <c r="P360" s="89" t="s">
        <v>467</v>
      </c>
      <c r="Q360" s="89">
        <v>11</v>
      </c>
      <c r="R360" s="89" t="s">
        <v>703</v>
      </c>
      <c r="S360" s="89">
        <v>2</v>
      </c>
      <c r="T360" s="90">
        <v>0</v>
      </c>
      <c r="U360" s="90">
        <v>0</v>
      </c>
      <c r="V360" s="90">
        <v>0</v>
      </c>
      <c r="W360" s="90">
        <v>0</v>
      </c>
      <c r="X360" s="90">
        <v>0</v>
      </c>
      <c r="Y360" s="90">
        <v>0</v>
      </c>
      <c r="Z360" s="90">
        <v>0</v>
      </c>
      <c r="AA360" s="90">
        <v>0</v>
      </c>
      <c r="AB360" s="90">
        <v>0</v>
      </c>
      <c r="AC360" s="90"/>
      <c r="AD360" s="90"/>
      <c r="AE360" s="381" t="str">
        <f t="shared" si="6"/>
        <v>-</v>
      </c>
      <c r="AF360" s="105"/>
      <c r="AG360" s="381"/>
      <c r="AH360" s="381"/>
      <c r="AI360" s="381"/>
      <c r="AJ360" s="381"/>
      <c r="AK360" s="381"/>
      <c r="AL360" s="381"/>
      <c r="AM360" s="381"/>
    </row>
    <row r="361" spans="1:39" x14ac:dyDescent="0.35">
      <c r="A361" s="89" t="s">
        <v>695</v>
      </c>
      <c r="B361" s="89" t="s">
        <v>545</v>
      </c>
      <c r="C361" s="89" t="s">
        <v>462</v>
      </c>
      <c r="D361" s="89" t="s">
        <v>463</v>
      </c>
      <c r="E361" s="89" t="s">
        <v>485</v>
      </c>
      <c r="F361" s="89" t="s">
        <v>465</v>
      </c>
      <c r="G361" s="89" t="s">
        <v>465</v>
      </c>
      <c r="H361" s="89" t="s">
        <v>465</v>
      </c>
      <c r="I361" s="89" t="s">
        <v>465</v>
      </c>
      <c r="J361" s="89" t="s">
        <v>465</v>
      </c>
      <c r="K361" s="89" t="s">
        <v>466</v>
      </c>
      <c r="L361" s="89" t="s">
        <v>394</v>
      </c>
      <c r="M361" s="89" t="s">
        <v>395</v>
      </c>
      <c r="N361" s="89">
        <v>1</v>
      </c>
      <c r="O361" s="91">
        <v>25.56</v>
      </c>
      <c r="P361" s="89" t="s">
        <v>467</v>
      </c>
      <c r="Q361" s="89">
        <v>11</v>
      </c>
      <c r="R361" s="89" t="s">
        <v>703</v>
      </c>
      <c r="S361" s="89">
        <v>2</v>
      </c>
      <c r="T361" s="90">
        <v>0</v>
      </c>
      <c r="U361" s="90">
        <v>0</v>
      </c>
      <c r="V361" s="90">
        <v>0</v>
      </c>
      <c r="W361" s="90">
        <v>0</v>
      </c>
      <c r="X361" s="90">
        <v>0</v>
      </c>
      <c r="Y361" s="90">
        <v>0</v>
      </c>
      <c r="Z361" s="90">
        <v>0</v>
      </c>
      <c r="AA361" s="90">
        <v>0</v>
      </c>
      <c r="AB361" s="90">
        <v>0</v>
      </c>
      <c r="AC361" s="90"/>
      <c r="AD361" s="90"/>
      <c r="AE361" s="381" t="str">
        <f t="shared" si="6"/>
        <v>-</v>
      </c>
      <c r="AF361" s="105"/>
      <c r="AG361" s="381"/>
      <c r="AH361" s="381"/>
      <c r="AI361" s="381"/>
      <c r="AJ361" s="381"/>
      <c r="AK361" s="381"/>
      <c r="AL361" s="381"/>
      <c r="AM361" s="381"/>
    </row>
    <row r="362" spans="1:39" x14ac:dyDescent="0.35">
      <c r="A362" s="89" t="s">
        <v>701</v>
      </c>
      <c r="B362" s="89" t="s">
        <v>545</v>
      </c>
      <c r="C362" s="89" t="s">
        <v>462</v>
      </c>
      <c r="D362" s="89" t="s">
        <v>463</v>
      </c>
      <c r="E362" s="89" t="s">
        <v>535</v>
      </c>
      <c r="F362" s="89" t="s">
        <v>465</v>
      </c>
      <c r="G362" s="89" t="s">
        <v>465</v>
      </c>
      <c r="H362" s="89" t="s">
        <v>465</v>
      </c>
      <c r="I362" s="89" t="s">
        <v>465</v>
      </c>
      <c r="J362" s="89" t="s">
        <v>465</v>
      </c>
      <c r="K362" s="89" t="s">
        <v>466</v>
      </c>
      <c r="L362" s="89" t="s">
        <v>394</v>
      </c>
      <c r="M362" s="89" t="s">
        <v>395</v>
      </c>
      <c r="N362" s="89">
        <v>1</v>
      </c>
      <c r="O362" s="91">
        <v>144.78</v>
      </c>
      <c r="P362" s="89" t="s">
        <v>467</v>
      </c>
      <c r="Q362" s="89">
        <v>11</v>
      </c>
      <c r="R362" s="89" t="s">
        <v>703</v>
      </c>
      <c r="S362" s="89">
        <v>2</v>
      </c>
      <c r="T362" s="90">
        <v>0</v>
      </c>
      <c r="U362" s="90">
        <v>0</v>
      </c>
      <c r="V362" s="90">
        <v>0</v>
      </c>
      <c r="W362" s="90">
        <v>0</v>
      </c>
      <c r="X362" s="90">
        <v>0</v>
      </c>
      <c r="Y362" s="90">
        <v>0</v>
      </c>
      <c r="Z362" s="90">
        <v>0</v>
      </c>
      <c r="AA362" s="90">
        <v>0</v>
      </c>
      <c r="AB362" s="90">
        <v>0</v>
      </c>
      <c r="AC362" s="90"/>
      <c r="AD362" s="90"/>
      <c r="AE362" s="381" t="str">
        <f t="shared" si="6"/>
        <v>-</v>
      </c>
      <c r="AF362" s="105"/>
      <c r="AG362" s="381"/>
      <c r="AH362" s="381"/>
      <c r="AI362" s="381"/>
      <c r="AJ362" s="381"/>
      <c r="AK362" s="381"/>
      <c r="AL362" s="381"/>
      <c r="AM362" s="381"/>
    </row>
    <row r="363" spans="1:39" x14ac:dyDescent="0.35">
      <c r="A363" s="89" t="s">
        <v>699</v>
      </c>
      <c r="B363" s="89" t="s">
        <v>545</v>
      </c>
      <c r="C363" s="89" t="s">
        <v>462</v>
      </c>
      <c r="D363" s="89" t="s">
        <v>463</v>
      </c>
      <c r="E363" s="89" t="s">
        <v>535</v>
      </c>
      <c r="F363" s="89" t="s">
        <v>465</v>
      </c>
      <c r="G363" s="89" t="s">
        <v>465</v>
      </c>
      <c r="H363" s="89" t="s">
        <v>465</v>
      </c>
      <c r="I363" s="89" t="s">
        <v>465</v>
      </c>
      <c r="J363" s="89" t="s">
        <v>465</v>
      </c>
      <c r="K363" s="89" t="s">
        <v>466</v>
      </c>
      <c r="L363" s="89" t="s">
        <v>394</v>
      </c>
      <c r="M363" s="89" t="s">
        <v>395</v>
      </c>
      <c r="N363" s="89">
        <v>1</v>
      </c>
      <c r="O363" s="91">
        <v>131.13999999999999</v>
      </c>
      <c r="P363" s="89" t="s">
        <v>467</v>
      </c>
      <c r="Q363" s="89">
        <v>11</v>
      </c>
      <c r="R363" s="89" t="s">
        <v>703</v>
      </c>
      <c r="S363" s="89">
        <v>2</v>
      </c>
      <c r="T363" s="90">
        <v>0</v>
      </c>
      <c r="U363" s="90">
        <v>0</v>
      </c>
      <c r="V363" s="90">
        <v>0</v>
      </c>
      <c r="W363" s="90">
        <v>0</v>
      </c>
      <c r="X363" s="90">
        <v>0</v>
      </c>
      <c r="Y363" s="90">
        <v>0</v>
      </c>
      <c r="Z363" s="90">
        <v>0</v>
      </c>
      <c r="AA363" s="90">
        <v>0</v>
      </c>
      <c r="AB363" s="90">
        <v>0</v>
      </c>
      <c r="AC363" s="90"/>
      <c r="AD363" s="90"/>
      <c r="AE363" s="381" t="str">
        <f t="shared" si="6"/>
        <v>-</v>
      </c>
      <c r="AF363" s="105"/>
      <c r="AG363" s="381"/>
      <c r="AH363" s="381"/>
      <c r="AI363" s="381"/>
      <c r="AJ363" s="381"/>
      <c r="AK363" s="381"/>
      <c r="AL363" s="381"/>
      <c r="AM363" s="381"/>
    </row>
    <row r="364" spans="1:39" x14ac:dyDescent="0.35">
      <c r="A364" s="89" t="s">
        <v>688</v>
      </c>
      <c r="B364" s="89" t="s">
        <v>558</v>
      </c>
      <c r="C364" s="89" t="s">
        <v>462</v>
      </c>
      <c r="D364" s="89" t="s">
        <v>463</v>
      </c>
      <c r="E364" s="89" t="s">
        <v>513</v>
      </c>
      <c r="F364" s="89" t="s">
        <v>465</v>
      </c>
      <c r="G364" s="89" t="s">
        <v>465</v>
      </c>
      <c r="H364" s="89" t="s">
        <v>465</v>
      </c>
      <c r="I364" s="89" t="s">
        <v>465</v>
      </c>
      <c r="J364" s="89" t="s">
        <v>465</v>
      </c>
      <c r="K364" s="89" t="s">
        <v>466</v>
      </c>
      <c r="L364" s="89" t="s">
        <v>394</v>
      </c>
      <c r="M364" s="89" t="s">
        <v>395</v>
      </c>
      <c r="N364" s="89">
        <v>1</v>
      </c>
      <c r="O364" s="91">
        <v>29.47</v>
      </c>
      <c r="P364" s="89" t="s">
        <v>548</v>
      </c>
      <c r="Q364" s="89">
        <v>11</v>
      </c>
      <c r="R364" s="89" t="s">
        <v>703</v>
      </c>
      <c r="S364" s="89">
        <v>3</v>
      </c>
      <c r="T364" s="90">
        <v>0</v>
      </c>
      <c r="U364" s="90">
        <v>0</v>
      </c>
      <c r="V364" s="90">
        <v>0</v>
      </c>
      <c r="W364" s="90">
        <v>0</v>
      </c>
      <c r="X364" s="90">
        <v>0</v>
      </c>
      <c r="Y364" s="90">
        <v>0</v>
      </c>
      <c r="Z364" s="90">
        <v>0</v>
      </c>
      <c r="AA364" s="90">
        <v>0</v>
      </c>
      <c r="AB364" s="90">
        <v>0</v>
      </c>
      <c r="AC364" s="90"/>
      <c r="AD364" s="90"/>
      <c r="AE364" s="381" t="str">
        <f t="shared" si="6"/>
        <v>-</v>
      </c>
      <c r="AF364" s="105"/>
      <c r="AG364" s="381"/>
      <c r="AH364" s="381"/>
      <c r="AI364" s="381"/>
      <c r="AJ364" s="381"/>
      <c r="AK364" s="381"/>
      <c r="AL364" s="381"/>
      <c r="AM364" s="381"/>
    </row>
    <row r="365" spans="1:39" x14ac:dyDescent="0.35">
      <c r="A365" s="89" t="s">
        <v>694</v>
      </c>
      <c r="B365" s="89" t="s">
        <v>391</v>
      </c>
      <c r="C365" s="89" t="s">
        <v>392</v>
      </c>
      <c r="D365" s="89" t="s">
        <v>393</v>
      </c>
      <c r="E365" s="89" t="s">
        <v>480</v>
      </c>
      <c r="F365" s="89" t="s">
        <v>465</v>
      </c>
      <c r="G365" s="89" t="s">
        <v>465</v>
      </c>
      <c r="H365" s="89" t="s">
        <v>465</v>
      </c>
      <c r="I365" s="89" t="s">
        <v>506</v>
      </c>
      <c r="J365" s="89" t="s">
        <v>465</v>
      </c>
      <c r="K365" s="89" t="s">
        <v>476</v>
      </c>
      <c r="L365" s="89" t="s">
        <v>549</v>
      </c>
      <c r="M365" s="89" t="s">
        <v>395</v>
      </c>
      <c r="N365" s="89">
        <v>15</v>
      </c>
      <c r="O365" s="91">
        <v>70.08</v>
      </c>
      <c r="P365" s="89" t="s">
        <v>550</v>
      </c>
      <c r="Q365" s="89">
        <v>11</v>
      </c>
      <c r="R365" s="89" t="s">
        <v>703</v>
      </c>
      <c r="S365" s="89">
        <v>5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  <c r="AA365" s="90">
        <v>0</v>
      </c>
      <c r="AB365" s="90">
        <v>0</v>
      </c>
      <c r="AC365" s="90">
        <v>91.67</v>
      </c>
      <c r="AD365" s="90">
        <v>191.66</v>
      </c>
      <c r="AE365" s="381">
        <f t="shared" si="6"/>
        <v>9.364490979569883</v>
      </c>
      <c r="AF365" s="105"/>
      <c r="AG365" s="381"/>
      <c r="AH365" s="381"/>
      <c r="AI365" s="381"/>
      <c r="AJ365" s="381"/>
      <c r="AK365" s="381"/>
      <c r="AL365" s="381"/>
      <c r="AM365" s="381"/>
    </row>
    <row r="366" spans="1:39" x14ac:dyDescent="0.35">
      <c r="A366" s="89" t="s">
        <v>601</v>
      </c>
      <c r="B366" s="89" t="s">
        <v>391</v>
      </c>
      <c r="C366" s="89" t="s">
        <v>392</v>
      </c>
      <c r="D366" s="89" t="s">
        <v>393</v>
      </c>
      <c r="E366" s="89" t="s">
        <v>521</v>
      </c>
      <c r="F366" s="89" t="s">
        <v>465</v>
      </c>
      <c r="G366" s="89" t="s">
        <v>511</v>
      </c>
      <c r="H366" s="89" t="s">
        <v>465</v>
      </c>
      <c r="I366" s="89" t="s">
        <v>506</v>
      </c>
      <c r="J366" s="89" t="s">
        <v>465</v>
      </c>
      <c r="K366" s="89" t="s">
        <v>476</v>
      </c>
      <c r="L366" s="89" t="s">
        <v>549</v>
      </c>
      <c r="M366" s="89" t="s">
        <v>395</v>
      </c>
      <c r="N366" s="89">
        <v>21</v>
      </c>
      <c r="O366" s="91">
        <v>86.12</v>
      </c>
      <c r="P366" s="89" t="s">
        <v>566</v>
      </c>
      <c r="Q366" s="89">
        <v>11</v>
      </c>
      <c r="R366" s="89" t="s">
        <v>703</v>
      </c>
      <c r="S366" s="89">
        <v>8</v>
      </c>
      <c r="T366" s="90">
        <v>0</v>
      </c>
      <c r="U366" s="90">
        <v>8.24</v>
      </c>
      <c r="V366" s="90">
        <v>13.06</v>
      </c>
      <c r="W366" s="90">
        <v>0</v>
      </c>
      <c r="X366" s="90">
        <v>0.24</v>
      </c>
      <c r="Y366" s="90">
        <v>21.54</v>
      </c>
      <c r="Z366" s="90">
        <v>0</v>
      </c>
      <c r="AA366" s="90">
        <v>0</v>
      </c>
      <c r="AB366" s="90">
        <v>21.54</v>
      </c>
      <c r="AC366" s="90">
        <v>101.43</v>
      </c>
      <c r="AD366" s="90">
        <v>190.16</v>
      </c>
      <c r="AE366" s="381">
        <f t="shared" si="6"/>
        <v>9.889171993755971</v>
      </c>
      <c r="AF366" s="105"/>
      <c r="AG366" s="381"/>
      <c r="AH366" s="381"/>
      <c r="AI366" s="381"/>
      <c r="AJ366" s="381"/>
      <c r="AK366" s="381"/>
      <c r="AL366" s="381"/>
      <c r="AM366" s="381"/>
    </row>
    <row r="367" spans="1:39" x14ac:dyDescent="0.35">
      <c r="A367" s="89" t="s">
        <v>603</v>
      </c>
      <c r="B367" s="89" t="s">
        <v>391</v>
      </c>
      <c r="C367" s="89" t="s">
        <v>392</v>
      </c>
      <c r="D367" s="89" t="s">
        <v>393</v>
      </c>
      <c r="E367" s="89" t="s">
        <v>526</v>
      </c>
      <c r="F367" s="89" t="s">
        <v>465</v>
      </c>
      <c r="G367" s="89" t="s">
        <v>511</v>
      </c>
      <c r="H367" s="89" t="s">
        <v>465</v>
      </c>
      <c r="I367" s="89" t="s">
        <v>506</v>
      </c>
      <c r="J367" s="89" t="s">
        <v>465</v>
      </c>
      <c r="K367" s="89" t="s">
        <v>476</v>
      </c>
      <c r="L367" s="89" t="s">
        <v>549</v>
      </c>
      <c r="M367" s="89" t="s">
        <v>395</v>
      </c>
      <c r="N367" s="89">
        <v>21</v>
      </c>
      <c r="O367" s="91">
        <v>17.53</v>
      </c>
      <c r="P367" s="89" t="s">
        <v>566</v>
      </c>
      <c r="Q367" s="89">
        <v>11</v>
      </c>
      <c r="R367" s="89" t="s">
        <v>703</v>
      </c>
      <c r="S367" s="89">
        <v>8</v>
      </c>
      <c r="T367" s="90">
        <v>0</v>
      </c>
      <c r="U367" s="90">
        <v>8.7200000000000006</v>
      </c>
      <c r="V367" s="90">
        <v>11.39</v>
      </c>
      <c r="W367" s="90">
        <v>0</v>
      </c>
      <c r="X367" s="90">
        <v>0.18</v>
      </c>
      <c r="Y367" s="90">
        <v>20.29</v>
      </c>
      <c r="Z367" s="90">
        <v>0</v>
      </c>
      <c r="AA367" s="90">
        <v>0</v>
      </c>
      <c r="AB367" s="90">
        <v>20.29</v>
      </c>
      <c r="AC367" s="90">
        <v>98.58</v>
      </c>
      <c r="AD367" s="90">
        <v>184.26</v>
      </c>
      <c r="AE367" s="381">
        <f t="shared" si="6"/>
        <v>9.9041036187273921</v>
      </c>
      <c r="AF367" s="105"/>
      <c r="AG367" s="381"/>
      <c r="AH367" s="381"/>
      <c r="AI367" s="381"/>
      <c r="AJ367" s="381"/>
      <c r="AK367" s="381"/>
      <c r="AL367" s="381"/>
      <c r="AM367" s="381"/>
    </row>
    <row r="368" spans="1:39" x14ac:dyDescent="0.35">
      <c r="A368" s="89" t="s">
        <v>596</v>
      </c>
      <c r="B368" s="89" t="s">
        <v>391</v>
      </c>
      <c r="C368" s="89" t="s">
        <v>392</v>
      </c>
      <c r="D368" s="89" t="s">
        <v>393</v>
      </c>
      <c r="E368" s="89" t="s">
        <v>597</v>
      </c>
      <c r="F368" s="89" t="s">
        <v>465</v>
      </c>
      <c r="G368" s="89" t="s">
        <v>465</v>
      </c>
      <c r="H368" s="89" t="s">
        <v>465</v>
      </c>
      <c r="I368" s="89" t="s">
        <v>506</v>
      </c>
      <c r="J368" s="89" t="s">
        <v>465</v>
      </c>
      <c r="K368" s="89" t="s">
        <v>466</v>
      </c>
      <c r="L368" s="89" t="s">
        <v>549</v>
      </c>
      <c r="M368" s="89" t="s">
        <v>395</v>
      </c>
      <c r="N368" s="89">
        <v>21</v>
      </c>
      <c r="O368" s="91">
        <v>1.29</v>
      </c>
      <c r="P368" s="89" t="s">
        <v>566</v>
      </c>
      <c r="Q368" s="89">
        <v>11</v>
      </c>
      <c r="R368" s="89" t="s">
        <v>703</v>
      </c>
      <c r="S368" s="89">
        <v>8</v>
      </c>
      <c r="T368" s="90">
        <v>0</v>
      </c>
      <c r="U368" s="90">
        <v>8.48</v>
      </c>
      <c r="V368" s="90">
        <v>12.83</v>
      </c>
      <c r="W368" s="90">
        <v>0</v>
      </c>
      <c r="X368" s="90">
        <v>0</v>
      </c>
      <c r="Y368" s="90">
        <v>21.31</v>
      </c>
      <c r="Z368" s="90">
        <v>0</v>
      </c>
      <c r="AA368" s="90">
        <v>0</v>
      </c>
      <c r="AB368" s="90">
        <v>21.31</v>
      </c>
      <c r="AC368" s="90">
        <v>94.71</v>
      </c>
      <c r="AD368" s="90">
        <v>189.14</v>
      </c>
      <c r="AE368" s="381">
        <f t="shared" si="6"/>
        <v>9.5816990893413898</v>
      </c>
      <c r="AF368" s="105"/>
      <c r="AG368" s="381"/>
      <c r="AH368" s="381"/>
      <c r="AI368" s="381"/>
      <c r="AJ368" s="381"/>
      <c r="AK368" s="381"/>
      <c r="AL368" s="381"/>
      <c r="AM368" s="381"/>
    </row>
    <row r="369" spans="1:39" x14ac:dyDescent="0.35">
      <c r="A369" s="89" t="s">
        <v>594</v>
      </c>
      <c r="B369" s="89" t="s">
        <v>391</v>
      </c>
      <c r="C369" s="89" t="s">
        <v>392</v>
      </c>
      <c r="D369" s="89" t="s">
        <v>393</v>
      </c>
      <c r="E369" s="89" t="s">
        <v>595</v>
      </c>
      <c r="F369" s="89" t="s">
        <v>465</v>
      </c>
      <c r="G369" s="89" t="s">
        <v>465</v>
      </c>
      <c r="H369" s="89" t="s">
        <v>465</v>
      </c>
      <c r="I369" s="89" t="s">
        <v>506</v>
      </c>
      <c r="J369" s="89" t="s">
        <v>465</v>
      </c>
      <c r="K369" s="89" t="s">
        <v>466</v>
      </c>
      <c r="L369" s="89" t="s">
        <v>549</v>
      </c>
      <c r="M369" s="89" t="s">
        <v>395</v>
      </c>
      <c r="N369" s="89">
        <v>21</v>
      </c>
      <c r="O369" s="91">
        <v>2.1800000000000002</v>
      </c>
      <c r="P369" s="89" t="s">
        <v>566</v>
      </c>
      <c r="Q369" s="89">
        <v>11</v>
      </c>
      <c r="R369" s="89" t="s">
        <v>703</v>
      </c>
      <c r="S369" s="89">
        <v>8</v>
      </c>
      <c r="T369" s="90">
        <v>0</v>
      </c>
      <c r="U369" s="90">
        <v>7.26</v>
      </c>
      <c r="V369" s="90">
        <v>13.3</v>
      </c>
      <c r="W369" s="90">
        <v>0.1</v>
      </c>
      <c r="X369" s="90">
        <v>0</v>
      </c>
      <c r="Y369" s="90">
        <v>20.66</v>
      </c>
      <c r="Z369" s="90">
        <v>0</v>
      </c>
      <c r="AA369" s="90">
        <v>0</v>
      </c>
      <c r="AB369" s="90">
        <v>20.66</v>
      </c>
      <c r="AC369" s="90">
        <v>100.1</v>
      </c>
      <c r="AD369" s="90">
        <v>189.47</v>
      </c>
      <c r="AE369" s="381">
        <f t="shared" si="6"/>
        <v>9.8419943880427851</v>
      </c>
      <c r="AF369" s="105"/>
      <c r="AG369" s="381"/>
      <c r="AH369" s="381"/>
      <c r="AI369" s="381"/>
      <c r="AJ369" s="381"/>
      <c r="AK369" s="381"/>
      <c r="AL369" s="381"/>
      <c r="AM369" s="381"/>
    </row>
    <row r="370" spans="1:39" x14ac:dyDescent="0.35">
      <c r="A370" s="89" t="s">
        <v>555</v>
      </c>
      <c r="B370" s="89" t="s">
        <v>391</v>
      </c>
      <c r="C370" s="89" t="s">
        <v>392</v>
      </c>
      <c r="D370" s="89" t="s">
        <v>393</v>
      </c>
      <c r="E370" s="89" t="s">
        <v>487</v>
      </c>
      <c r="F370" s="89" t="s">
        <v>465</v>
      </c>
      <c r="G370" s="89" t="s">
        <v>465</v>
      </c>
      <c r="H370" s="89" t="s">
        <v>465</v>
      </c>
      <c r="I370" s="89" t="s">
        <v>511</v>
      </c>
      <c r="J370" s="89" t="s">
        <v>465</v>
      </c>
      <c r="K370" s="89" t="s">
        <v>466</v>
      </c>
      <c r="L370" s="89" t="s">
        <v>549</v>
      </c>
      <c r="M370" s="89" t="s">
        <v>395</v>
      </c>
      <c r="N370" s="89">
        <v>24</v>
      </c>
      <c r="O370" s="91">
        <v>22.17</v>
      </c>
      <c r="P370" s="89" t="s">
        <v>400</v>
      </c>
      <c r="Q370" s="89">
        <v>11</v>
      </c>
      <c r="R370" s="89" t="s">
        <v>703</v>
      </c>
      <c r="S370" s="89">
        <v>9</v>
      </c>
      <c r="T370" s="90">
        <v>0</v>
      </c>
      <c r="U370" s="90">
        <v>21.95</v>
      </c>
      <c r="V370" s="90">
        <v>32.409999999999997</v>
      </c>
      <c r="W370" s="90">
        <v>1.48</v>
      </c>
      <c r="X370" s="90">
        <v>0</v>
      </c>
      <c r="Y370" s="90">
        <v>55.84</v>
      </c>
      <c r="Z370" s="90">
        <v>0</v>
      </c>
      <c r="AA370" s="90">
        <v>0</v>
      </c>
      <c r="AB370" s="90">
        <v>55.84</v>
      </c>
      <c r="AC370" s="90">
        <v>84.44</v>
      </c>
      <c r="AD370" s="90">
        <v>187.67</v>
      </c>
      <c r="AE370" s="381">
        <f t="shared" si="6"/>
        <v>9.0826585375606452</v>
      </c>
      <c r="AF370" s="105"/>
      <c r="AG370" s="381"/>
      <c r="AH370" s="381"/>
      <c r="AI370" s="381"/>
      <c r="AJ370" s="381"/>
      <c r="AK370" s="381"/>
      <c r="AL370" s="381"/>
      <c r="AM370" s="381"/>
    </row>
    <row r="371" spans="1:39" x14ac:dyDescent="0.35">
      <c r="A371" s="89" t="s">
        <v>490</v>
      </c>
      <c r="B371" s="89" t="s">
        <v>391</v>
      </c>
      <c r="C371" s="89" t="s">
        <v>392</v>
      </c>
      <c r="D371" s="89" t="s">
        <v>393</v>
      </c>
      <c r="E371" s="89" t="s">
        <v>491</v>
      </c>
      <c r="F371" s="89" t="s">
        <v>465</v>
      </c>
      <c r="G371" s="89" t="s">
        <v>628</v>
      </c>
      <c r="H371" s="89" t="s">
        <v>465</v>
      </c>
      <c r="I371" s="89" t="s">
        <v>516</v>
      </c>
      <c r="J371" s="89" t="s">
        <v>465</v>
      </c>
      <c r="K371" s="89" t="s">
        <v>466</v>
      </c>
      <c r="L371" s="89" t="s">
        <v>549</v>
      </c>
      <c r="M371" s="89" t="s">
        <v>395</v>
      </c>
      <c r="N371" s="89">
        <v>27</v>
      </c>
      <c r="O371" s="91">
        <v>140.19</v>
      </c>
      <c r="P371" s="89" t="s">
        <v>400</v>
      </c>
      <c r="Q371" s="89">
        <v>11</v>
      </c>
      <c r="R371" s="89" t="s">
        <v>703</v>
      </c>
      <c r="S371" s="89">
        <v>9</v>
      </c>
      <c r="T371" s="90">
        <v>0</v>
      </c>
      <c r="U371" s="90">
        <v>27.67</v>
      </c>
      <c r="V371" s="90">
        <v>99.47</v>
      </c>
      <c r="W371" s="90">
        <v>36.47</v>
      </c>
      <c r="X371" s="90">
        <v>0</v>
      </c>
      <c r="Y371" s="90">
        <v>163.61000000000001</v>
      </c>
      <c r="Z371" s="90">
        <v>0</v>
      </c>
      <c r="AA371" s="90">
        <v>0</v>
      </c>
      <c r="AB371" s="90">
        <v>163.61000000000001</v>
      </c>
      <c r="AC371" s="90">
        <v>136.85</v>
      </c>
      <c r="AD371" s="90">
        <v>173.1</v>
      </c>
      <c r="AE371" s="381">
        <f t="shared" si="6"/>
        <v>12.039547619607347</v>
      </c>
      <c r="AF371" s="105"/>
      <c r="AG371" s="381"/>
      <c r="AH371" s="381"/>
      <c r="AI371" s="381"/>
      <c r="AJ371" s="381"/>
      <c r="AK371" s="381"/>
      <c r="AL371" s="381"/>
      <c r="AM371" s="381"/>
    </row>
    <row r="372" spans="1:39" x14ac:dyDescent="0.35">
      <c r="A372" s="89" t="s">
        <v>704</v>
      </c>
      <c r="B372" s="89" t="s">
        <v>391</v>
      </c>
      <c r="C372" s="89" t="s">
        <v>392</v>
      </c>
      <c r="D372" s="89" t="s">
        <v>393</v>
      </c>
      <c r="E372" s="89" t="s">
        <v>464</v>
      </c>
      <c r="F372" s="89" t="s">
        <v>465</v>
      </c>
      <c r="G372" s="89" t="s">
        <v>465</v>
      </c>
      <c r="H372" s="89" t="s">
        <v>465</v>
      </c>
      <c r="I372" s="89" t="s">
        <v>628</v>
      </c>
      <c r="J372" s="89" t="s">
        <v>465</v>
      </c>
      <c r="K372" s="89" t="s">
        <v>466</v>
      </c>
      <c r="L372" s="89" t="s">
        <v>498</v>
      </c>
      <c r="M372" s="89" t="s">
        <v>395</v>
      </c>
      <c r="N372" s="89">
        <v>29</v>
      </c>
      <c r="O372" s="91">
        <v>18.260000000000002</v>
      </c>
      <c r="P372" s="89" t="s">
        <v>400</v>
      </c>
      <c r="Q372" s="89">
        <v>11</v>
      </c>
      <c r="R372" s="89" t="s">
        <v>703</v>
      </c>
      <c r="S372" s="89">
        <v>9</v>
      </c>
      <c r="T372" s="90">
        <v>0</v>
      </c>
      <c r="U372" s="90">
        <v>22.57</v>
      </c>
      <c r="V372" s="90">
        <v>64.88</v>
      </c>
      <c r="W372" s="90">
        <v>5.82</v>
      </c>
      <c r="X372" s="90">
        <v>0</v>
      </c>
      <c r="Y372" s="90">
        <v>93.27</v>
      </c>
      <c r="Z372" s="90">
        <v>0</v>
      </c>
      <c r="AA372" s="90">
        <v>0</v>
      </c>
      <c r="AB372" s="90">
        <v>93.27</v>
      </c>
      <c r="AC372" s="90">
        <v>96.07</v>
      </c>
      <c r="AD372" s="90">
        <v>166.91</v>
      </c>
      <c r="AE372" s="381">
        <f t="shared" si="6"/>
        <v>10.272804392454475</v>
      </c>
      <c r="AF372" s="105"/>
      <c r="AG372" s="381"/>
      <c r="AH372" s="381"/>
      <c r="AI372" s="381"/>
      <c r="AJ372" s="381"/>
      <c r="AK372" s="381"/>
      <c r="AL372" s="381"/>
      <c r="AM372" s="381"/>
    </row>
    <row r="373" spans="1:39" x14ac:dyDescent="0.35">
      <c r="A373" s="89" t="s">
        <v>430</v>
      </c>
      <c r="B373" s="89" t="s">
        <v>391</v>
      </c>
      <c r="C373" s="89" t="s">
        <v>392</v>
      </c>
      <c r="D373" s="89" t="s">
        <v>393</v>
      </c>
      <c r="E373" s="89" t="s">
        <v>464</v>
      </c>
      <c r="F373" s="89" t="s">
        <v>465</v>
      </c>
      <c r="G373" s="89" t="s">
        <v>465</v>
      </c>
      <c r="H373" s="89" t="s">
        <v>465</v>
      </c>
      <c r="I373" s="89" t="s">
        <v>465</v>
      </c>
      <c r="J373" s="89" t="s">
        <v>465</v>
      </c>
      <c r="K373" s="89" t="s">
        <v>466</v>
      </c>
      <c r="L373" s="89" t="s">
        <v>394</v>
      </c>
      <c r="M373" s="89" t="s">
        <v>395</v>
      </c>
      <c r="N373" s="89">
        <v>29</v>
      </c>
      <c r="O373" s="91">
        <v>9.06</v>
      </c>
      <c r="P373" s="89" t="s">
        <v>400</v>
      </c>
      <c r="Q373" s="89">
        <v>11</v>
      </c>
      <c r="R373" s="89" t="s">
        <v>703</v>
      </c>
      <c r="S373" s="89">
        <v>9</v>
      </c>
      <c r="T373" s="90">
        <v>0</v>
      </c>
      <c r="U373" s="90">
        <v>30.48</v>
      </c>
      <c r="V373" s="90">
        <v>109.98</v>
      </c>
      <c r="W373" s="90">
        <v>3.45</v>
      </c>
      <c r="X373" s="90">
        <v>0</v>
      </c>
      <c r="Y373" s="90">
        <v>143.91</v>
      </c>
      <c r="Z373" s="90">
        <v>1.26</v>
      </c>
      <c r="AA373" s="90">
        <v>0.01</v>
      </c>
      <c r="AB373" s="90">
        <v>145.18</v>
      </c>
      <c r="AC373" s="90">
        <v>155.15</v>
      </c>
      <c r="AD373" s="90">
        <v>257.05</v>
      </c>
      <c r="AE373" s="381">
        <f t="shared" si="6"/>
        <v>10.519700797435082</v>
      </c>
      <c r="AF373" s="105"/>
      <c r="AG373" s="381"/>
      <c r="AH373" s="381"/>
      <c r="AI373" s="381"/>
      <c r="AJ373" s="381"/>
      <c r="AK373" s="381"/>
      <c r="AL373" s="381"/>
      <c r="AM373" s="381"/>
    </row>
    <row r="374" spans="1:39" x14ac:dyDescent="0.35">
      <c r="A374" s="89" t="s">
        <v>429</v>
      </c>
      <c r="B374" s="89" t="s">
        <v>391</v>
      </c>
      <c r="C374" s="89" t="s">
        <v>392</v>
      </c>
      <c r="D374" s="89" t="s">
        <v>393</v>
      </c>
      <c r="E374" s="89" t="s">
        <v>705</v>
      </c>
      <c r="F374" s="89" t="s">
        <v>465</v>
      </c>
      <c r="G374" s="89" t="s">
        <v>465</v>
      </c>
      <c r="H374" s="89" t="s">
        <v>465</v>
      </c>
      <c r="I374" s="89" t="s">
        <v>465</v>
      </c>
      <c r="J374" s="89" t="s">
        <v>465</v>
      </c>
      <c r="K374" s="89" t="s">
        <v>466</v>
      </c>
      <c r="L374" s="89" t="s">
        <v>394</v>
      </c>
      <c r="M374" s="89" t="s">
        <v>395</v>
      </c>
      <c r="N374" s="89">
        <v>29</v>
      </c>
      <c r="O374" s="91">
        <v>26.96</v>
      </c>
      <c r="P374" s="89" t="s">
        <v>400</v>
      </c>
      <c r="Q374" s="89">
        <v>11</v>
      </c>
      <c r="R374" s="89" t="s">
        <v>703</v>
      </c>
      <c r="S374" s="89">
        <v>9</v>
      </c>
      <c r="T374" s="90">
        <v>0</v>
      </c>
      <c r="U374" s="90">
        <v>28.14</v>
      </c>
      <c r="V374" s="90">
        <v>66.45</v>
      </c>
      <c r="W374" s="90">
        <v>3.19</v>
      </c>
      <c r="X374" s="90">
        <v>0</v>
      </c>
      <c r="Y374" s="90">
        <v>97.78</v>
      </c>
      <c r="Z374" s="90">
        <v>4.3099999999999996</v>
      </c>
      <c r="AA374" s="90">
        <v>0.13</v>
      </c>
      <c r="AB374" s="90">
        <v>102.22</v>
      </c>
      <c r="AC374" s="90">
        <v>115.89</v>
      </c>
      <c r="AD374" s="90">
        <v>227.71</v>
      </c>
      <c r="AE374" s="381">
        <f t="shared" si="6"/>
        <v>9.6598021563257603</v>
      </c>
      <c r="AF374" s="105"/>
      <c r="AG374" s="381"/>
      <c r="AH374" s="381"/>
      <c r="AI374" s="381"/>
      <c r="AJ374" s="381"/>
      <c r="AK374" s="381"/>
      <c r="AL374" s="381"/>
      <c r="AM374" s="381"/>
    </row>
    <row r="375" spans="1:39" x14ac:dyDescent="0.35">
      <c r="A375" s="89" t="s">
        <v>428</v>
      </c>
      <c r="B375" s="89" t="s">
        <v>391</v>
      </c>
      <c r="C375" s="89" t="s">
        <v>392</v>
      </c>
      <c r="D375" s="89" t="s">
        <v>393</v>
      </c>
      <c r="E375" s="89" t="s">
        <v>493</v>
      </c>
      <c r="F375" s="89" t="s">
        <v>465</v>
      </c>
      <c r="G375" s="89" t="s">
        <v>465</v>
      </c>
      <c r="H375" s="89" t="s">
        <v>465</v>
      </c>
      <c r="I375" s="89" t="s">
        <v>465</v>
      </c>
      <c r="J375" s="89" t="s">
        <v>465</v>
      </c>
      <c r="K375" s="89" t="s">
        <v>466</v>
      </c>
      <c r="L375" s="89" t="s">
        <v>394</v>
      </c>
      <c r="M375" s="89" t="s">
        <v>395</v>
      </c>
      <c r="N375" s="89">
        <v>29</v>
      </c>
      <c r="O375" s="91">
        <v>0.34</v>
      </c>
      <c r="P375" s="89" t="s">
        <v>400</v>
      </c>
      <c r="Q375" s="89">
        <v>11</v>
      </c>
      <c r="R375" s="89" t="s">
        <v>703</v>
      </c>
      <c r="S375" s="89">
        <v>9</v>
      </c>
      <c r="T375" s="90">
        <v>0</v>
      </c>
      <c r="U375" s="90">
        <v>28.75</v>
      </c>
      <c r="V375" s="90">
        <v>74.599999999999994</v>
      </c>
      <c r="W375" s="90">
        <v>2.64</v>
      </c>
      <c r="X375" s="90">
        <v>0</v>
      </c>
      <c r="Y375" s="90">
        <v>105.99</v>
      </c>
      <c r="Z375" s="90">
        <v>7.96</v>
      </c>
      <c r="AA375" s="90">
        <v>0</v>
      </c>
      <c r="AB375" s="90">
        <v>113.96</v>
      </c>
      <c r="AC375" s="90">
        <v>122</v>
      </c>
      <c r="AD375" s="90">
        <v>233.16</v>
      </c>
      <c r="AE375" s="381">
        <f t="shared" si="6"/>
        <v>9.7946561406272128</v>
      </c>
      <c r="AF375" s="105"/>
      <c r="AG375" s="381"/>
      <c r="AH375" s="381"/>
      <c r="AI375" s="381"/>
      <c r="AJ375" s="381"/>
      <c r="AK375" s="381"/>
      <c r="AL375" s="381"/>
      <c r="AM375" s="381"/>
    </row>
    <row r="376" spans="1:39" x14ac:dyDescent="0.35">
      <c r="A376" s="89" t="s">
        <v>706</v>
      </c>
      <c r="B376" s="89" t="s">
        <v>391</v>
      </c>
      <c r="C376" s="89" t="s">
        <v>392</v>
      </c>
      <c r="D376" s="89" t="s">
        <v>393</v>
      </c>
      <c r="E376" s="89" t="s">
        <v>487</v>
      </c>
      <c r="F376" s="89" t="s">
        <v>465</v>
      </c>
      <c r="G376" s="89" t="s">
        <v>465</v>
      </c>
      <c r="H376" s="89" t="s">
        <v>465</v>
      </c>
      <c r="I376" s="89" t="s">
        <v>497</v>
      </c>
      <c r="J376" s="89" t="s">
        <v>465</v>
      </c>
      <c r="K376" s="89" t="s">
        <v>466</v>
      </c>
      <c r="L376" s="89" t="s">
        <v>498</v>
      </c>
      <c r="M376" s="89" t="s">
        <v>395</v>
      </c>
      <c r="N376" s="89">
        <v>24</v>
      </c>
      <c r="O376" s="91">
        <v>3.67</v>
      </c>
      <c r="P376" s="89" t="s">
        <v>400</v>
      </c>
      <c r="Q376" s="89">
        <v>11</v>
      </c>
      <c r="R376" s="89" t="s">
        <v>703</v>
      </c>
      <c r="S376" s="89">
        <v>9</v>
      </c>
      <c r="T376" s="90">
        <v>0</v>
      </c>
      <c r="U376" s="90">
        <v>24.54</v>
      </c>
      <c r="V376" s="90">
        <v>77.13</v>
      </c>
      <c r="W376" s="90">
        <v>0.34</v>
      </c>
      <c r="X376" s="90">
        <v>0</v>
      </c>
      <c r="Y376" s="90">
        <v>102.01</v>
      </c>
      <c r="Z376" s="90">
        <v>0.43</v>
      </c>
      <c r="AA376" s="90">
        <v>0</v>
      </c>
      <c r="AB376" s="90">
        <v>102.44</v>
      </c>
      <c r="AC376" s="90">
        <v>119.26</v>
      </c>
      <c r="AD376" s="90">
        <v>211.56</v>
      </c>
      <c r="AE376" s="381">
        <f t="shared" si="6"/>
        <v>10.166393727899834</v>
      </c>
      <c r="AF376" s="105"/>
      <c r="AG376" s="381"/>
      <c r="AH376" s="381"/>
      <c r="AI376" s="381"/>
      <c r="AJ376" s="381"/>
      <c r="AK376" s="381"/>
      <c r="AL376" s="381"/>
      <c r="AM376" s="381"/>
    </row>
    <row r="377" spans="1:39" x14ac:dyDescent="0.35">
      <c r="A377" s="89" t="s">
        <v>707</v>
      </c>
      <c r="B377" s="89" t="s">
        <v>391</v>
      </c>
      <c r="C377" s="89" t="s">
        <v>392</v>
      </c>
      <c r="D377" s="89" t="s">
        <v>393</v>
      </c>
      <c r="E377" s="89" t="s">
        <v>487</v>
      </c>
      <c r="F377" s="89" t="s">
        <v>465</v>
      </c>
      <c r="G377" s="89" t="s">
        <v>465</v>
      </c>
      <c r="H377" s="89" t="s">
        <v>465</v>
      </c>
      <c r="I377" s="89" t="s">
        <v>497</v>
      </c>
      <c r="J377" s="89" t="s">
        <v>465</v>
      </c>
      <c r="K377" s="89" t="s">
        <v>466</v>
      </c>
      <c r="L377" s="89" t="s">
        <v>498</v>
      </c>
      <c r="M377" s="89" t="s">
        <v>395</v>
      </c>
      <c r="N377" s="89">
        <v>24</v>
      </c>
      <c r="O377" s="91">
        <v>6.39</v>
      </c>
      <c r="P377" s="89" t="s">
        <v>400</v>
      </c>
      <c r="Q377" s="89">
        <v>11</v>
      </c>
      <c r="R377" s="89" t="s">
        <v>703</v>
      </c>
      <c r="S377" s="89">
        <v>9</v>
      </c>
      <c r="T377" s="90">
        <v>0</v>
      </c>
      <c r="U377" s="90">
        <v>22.33</v>
      </c>
      <c r="V377" s="90">
        <v>64.86</v>
      </c>
      <c r="W377" s="90">
        <v>0.27</v>
      </c>
      <c r="X377" s="90">
        <v>0</v>
      </c>
      <c r="Y377" s="90">
        <v>87.45</v>
      </c>
      <c r="Z377" s="90">
        <v>1.07</v>
      </c>
      <c r="AA377" s="90">
        <v>0.9</v>
      </c>
      <c r="AB377" s="90">
        <v>89.42</v>
      </c>
      <c r="AC377" s="90">
        <v>110.67</v>
      </c>
      <c r="AD377" s="90">
        <v>201.34</v>
      </c>
      <c r="AE377" s="381">
        <f t="shared" si="6"/>
        <v>10.038902232447342</v>
      </c>
      <c r="AF377" s="105"/>
      <c r="AG377" s="381"/>
      <c r="AH377" s="381"/>
      <c r="AI377" s="381"/>
      <c r="AJ377" s="381"/>
      <c r="AK377" s="381"/>
      <c r="AL377" s="381"/>
      <c r="AM377" s="381"/>
    </row>
    <row r="378" spans="1:39" x14ac:dyDescent="0.35">
      <c r="A378" s="89" t="s">
        <v>708</v>
      </c>
      <c r="B378" s="89" t="s">
        <v>391</v>
      </c>
      <c r="C378" s="89" t="s">
        <v>392</v>
      </c>
      <c r="D378" s="89" t="s">
        <v>393</v>
      </c>
      <c r="E378" s="89" t="s">
        <v>480</v>
      </c>
      <c r="F378" s="89" t="s">
        <v>465</v>
      </c>
      <c r="G378" s="89" t="s">
        <v>465</v>
      </c>
      <c r="H378" s="89" t="s">
        <v>465</v>
      </c>
      <c r="I378" s="89" t="s">
        <v>511</v>
      </c>
      <c r="J378" s="89" t="s">
        <v>465</v>
      </c>
      <c r="K378" s="89" t="s">
        <v>466</v>
      </c>
      <c r="L378" s="89" t="s">
        <v>498</v>
      </c>
      <c r="M378" s="89" t="s">
        <v>395</v>
      </c>
      <c r="N378" s="89">
        <v>27</v>
      </c>
      <c r="O378" s="91">
        <v>43.48</v>
      </c>
      <c r="P378" s="89" t="s">
        <v>400</v>
      </c>
      <c r="Q378" s="89">
        <v>11</v>
      </c>
      <c r="R378" s="89" t="s">
        <v>703</v>
      </c>
      <c r="S378" s="89">
        <v>9</v>
      </c>
      <c r="T378" s="90">
        <v>0</v>
      </c>
      <c r="U378" s="90">
        <v>26.84</v>
      </c>
      <c r="V378" s="90">
        <v>52.67</v>
      </c>
      <c r="W378" s="90">
        <v>19.559999999999999</v>
      </c>
      <c r="X378" s="90">
        <v>0</v>
      </c>
      <c r="Y378" s="90">
        <v>99.08</v>
      </c>
      <c r="Z378" s="90">
        <v>0</v>
      </c>
      <c r="AA378" s="90">
        <v>0</v>
      </c>
      <c r="AB378" s="90">
        <v>99.08</v>
      </c>
      <c r="AC378" s="90">
        <v>99.08</v>
      </c>
      <c r="AD378" s="90">
        <v>178.63</v>
      </c>
      <c r="AE378" s="381">
        <f t="shared" si="6"/>
        <v>10.084447322595452</v>
      </c>
      <c r="AF378" s="105"/>
      <c r="AG378" s="381"/>
      <c r="AH378" s="381"/>
      <c r="AI378" s="381"/>
      <c r="AJ378" s="381"/>
      <c r="AK378" s="381"/>
      <c r="AL378" s="381"/>
      <c r="AM378" s="381"/>
    </row>
    <row r="379" spans="1:39" x14ac:dyDescent="0.35">
      <c r="A379" s="89" t="s">
        <v>709</v>
      </c>
      <c r="B379" s="89" t="s">
        <v>391</v>
      </c>
      <c r="C379" s="89" t="s">
        <v>392</v>
      </c>
      <c r="D379" s="89" t="s">
        <v>393</v>
      </c>
      <c r="E379" s="89" t="s">
        <v>493</v>
      </c>
      <c r="F379" s="89" t="s">
        <v>465</v>
      </c>
      <c r="G379" s="89" t="s">
        <v>465</v>
      </c>
      <c r="H379" s="89" t="s">
        <v>465</v>
      </c>
      <c r="I379" s="89" t="s">
        <v>607</v>
      </c>
      <c r="J379" s="89" t="s">
        <v>465</v>
      </c>
      <c r="K379" s="89" t="s">
        <v>466</v>
      </c>
      <c r="L379" s="89" t="s">
        <v>498</v>
      </c>
      <c r="M379" s="89" t="s">
        <v>395</v>
      </c>
      <c r="N379" s="89">
        <v>25</v>
      </c>
      <c r="O379" s="91">
        <v>75.099999999999994</v>
      </c>
      <c r="P379" s="89" t="s">
        <v>400</v>
      </c>
      <c r="Q379" s="89">
        <v>11</v>
      </c>
      <c r="R379" s="89" t="s">
        <v>703</v>
      </c>
      <c r="S379" s="89">
        <v>9</v>
      </c>
      <c r="T379" s="90">
        <v>0</v>
      </c>
      <c r="U379" s="90">
        <v>19.14</v>
      </c>
      <c r="V379" s="90">
        <v>76.150000000000006</v>
      </c>
      <c r="W379" s="90">
        <v>2.46</v>
      </c>
      <c r="X379" s="90">
        <v>0</v>
      </c>
      <c r="Y379" s="90">
        <v>97.74</v>
      </c>
      <c r="Z379" s="90">
        <v>0.74</v>
      </c>
      <c r="AA379" s="90">
        <v>0.21</v>
      </c>
      <c r="AB379" s="90">
        <v>98.69</v>
      </c>
      <c r="AC379" s="90">
        <v>117.21</v>
      </c>
      <c r="AD379" s="90">
        <v>195.62</v>
      </c>
      <c r="AE379" s="381">
        <f t="shared" si="6"/>
        <v>10.481224119176055</v>
      </c>
      <c r="AF379" s="105"/>
      <c r="AG379" s="381"/>
      <c r="AH379" s="381"/>
      <c r="AI379" s="381"/>
      <c r="AJ379" s="381"/>
      <c r="AK379" s="381"/>
      <c r="AL379" s="381"/>
      <c r="AM379" s="381"/>
    </row>
    <row r="380" spans="1:39" x14ac:dyDescent="0.35">
      <c r="A380" s="89" t="s">
        <v>710</v>
      </c>
      <c r="B380" s="89" t="s">
        <v>397</v>
      </c>
      <c r="C380" s="89" t="s">
        <v>398</v>
      </c>
      <c r="D380" s="89" t="s">
        <v>393</v>
      </c>
      <c r="E380" s="89" t="s">
        <v>711</v>
      </c>
      <c r="F380" s="89" t="s">
        <v>465</v>
      </c>
      <c r="G380" s="89" t="s">
        <v>465</v>
      </c>
      <c r="H380" s="89" t="s">
        <v>465</v>
      </c>
      <c r="I380" s="89" t="s">
        <v>465</v>
      </c>
      <c r="J380" s="89" t="s">
        <v>465</v>
      </c>
      <c r="K380" s="89" t="s">
        <v>476</v>
      </c>
      <c r="L380" s="89" t="s">
        <v>394</v>
      </c>
      <c r="M380" s="89" t="s">
        <v>399</v>
      </c>
      <c r="N380" s="89">
        <v>37</v>
      </c>
      <c r="O380" s="91">
        <v>6.9123999999999999</v>
      </c>
      <c r="P380" s="89" t="s">
        <v>400</v>
      </c>
      <c r="Q380" s="89">
        <v>11</v>
      </c>
      <c r="R380" s="89" t="s">
        <v>703</v>
      </c>
      <c r="S380" s="89">
        <v>9</v>
      </c>
      <c r="T380" s="90">
        <v>0</v>
      </c>
      <c r="U380" s="90">
        <v>17.13</v>
      </c>
      <c r="V380" s="90">
        <v>11.58</v>
      </c>
      <c r="W380" s="90">
        <v>0</v>
      </c>
      <c r="X380" s="90">
        <v>22.17</v>
      </c>
      <c r="Y380" s="90">
        <v>50.88</v>
      </c>
      <c r="Z380" s="90">
        <v>40.340000000000003</v>
      </c>
      <c r="AA380" s="90">
        <v>25.88</v>
      </c>
      <c r="AB380" s="90">
        <v>117.11</v>
      </c>
      <c r="AC380" s="90">
        <v>42.14</v>
      </c>
      <c r="AD380" s="90">
        <v>49.29</v>
      </c>
      <c r="AE380" s="381">
        <f t="shared" si="6"/>
        <v>12.51999508662259</v>
      </c>
      <c r="AF380" s="105"/>
      <c r="AG380" s="381"/>
      <c r="AH380" s="381"/>
      <c r="AI380" s="381"/>
      <c r="AJ380" s="381"/>
      <c r="AK380" s="381"/>
      <c r="AL380" s="381"/>
      <c r="AM380" s="381"/>
    </row>
    <row r="381" spans="1:39" x14ac:dyDescent="0.35">
      <c r="A381" s="89" t="s">
        <v>707</v>
      </c>
      <c r="B381" s="89" t="s">
        <v>545</v>
      </c>
      <c r="C381" s="89" t="s">
        <v>462</v>
      </c>
      <c r="D381" s="89" t="s">
        <v>463</v>
      </c>
      <c r="E381" s="89" t="s">
        <v>487</v>
      </c>
      <c r="F381" s="89" t="s">
        <v>465</v>
      </c>
      <c r="G381" s="89" t="s">
        <v>465</v>
      </c>
      <c r="H381" s="89" t="s">
        <v>465</v>
      </c>
      <c r="I381" s="89" t="s">
        <v>465</v>
      </c>
      <c r="J381" s="89" t="s">
        <v>465</v>
      </c>
      <c r="K381" s="89" t="s">
        <v>466</v>
      </c>
      <c r="L381" s="89" t="s">
        <v>394</v>
      </c>
      <c r="M381" s="89" t="s">
        <v>395</v>
      </c>
      <c r="N381" s="89">
        <v>1</v>
      </c>
      <c r="O381" s="91">
        <v>6.39</v>
      </c>
      <c r="P381" s="89" t="s">
        <v>467</v>
      </c>
      <c r="Q381" s="89">
        <v>12</v>
      </c>
      <c r="R381" s="89" t="s">
        <v>712</v>
      </c>
      <c r="S381" s="89">
        <v>2</v>
      </c>
      <c r="T381" s="90">
        <v>0</v>
      </c>
      <c r="U381" s="90">
        <v>0</v>
      </c>
      <c r="V381" s="90">
        <v>0</v>
      </c>
      <c r="W381" s="90">
        <v>0</v>
      </c>
      <c r="X381" s="90">
        <v>0</v>
      </c>
      <c r="Y381" s="90">
        <v>0</v>
      </c>
      <c r="Z381" s="90">
        <v>0</v>
      </c>
      <c r="AA381" s="90">
        <v>0</v>
      </c>
      <c r="AB381" s="90">
        <v>0</v>
      </c>
      <c r="AC381" s="90"/>
      <c r="AD381" s="90"/>
      <c r="AE381" s="381" t="str">
        <f t="shared" si="6"/>
        <v>-</v>
      </c>
      <c r="AF381" s="105"/>
      <c r="AG381" s="381"/>
      <c r="AH381" s="381"/>
      <c r="AI381" s="381"/>
      <c r="AJ381" s="381"/>
      <c r="AK381" s="381"/>
      <c r="AL381" s="381"/>
      <c r="AM381" s="381"/>
    </row>
    <row r="382" spans="1:39" x14ac:dyDescent="0.35">
      <c r="A382" s="89" t="s">
        <v>555</v>
      </c>
      <c r="B382" s="89" t="s">
        <v>545</v>
      </c>
      <c r="C382" s="89" t="s">
        <v>462</v>
      </c>
      <c r="D382" s="89" t="s">
        <v>463</v>
      </c>
      <c r="E382" s="89" t="s">
        <v>487</v>
      </c>
      <c r="F382" s="89" t="s">
        <v>465</v>
      </c>
      <c r="G382" s="89" t="s">
        <v>465</v>
      </c>
      <c r="H382" s="89" t="s">
        <v>465</v>
      </c>
      <c r="I382" s="89" t="s">
        <v>465</v>
      </c>
      <c r="J382" s="89" t="s">
        <v>465</v>
      </c>
      <c r="K382" s="89" t="s">
        <v>466</v>
      </c>
      <c r="L382" s="89" t="s">
        <v>394</v>
      </c>
      <c r="M382" s="89" t="s">
        <v>395</v>
      </c>
      <c r="N382" s="89">
        <v>1</v>
      </c>
      <c r="O382" s="91">
        <v>22.17</v>
      </c>
      <c r="P382" s="89" t="s">
        <v>467</v>
      </c>
      <c r="Q382" s="89">
        <v>12</v>
      </c>
      <c r="R382" s="89" t="s">
        <v>712</v>
      </c>
      <c r="S382" s="89">
        <v>2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  <c r="AA382" s="90">
        <v>0</v>
      </c>
      <c r="AB382" s="90">
        <v>0</v>
      </c>
      <c r="AC382" s="90"/>
      <c r="AD382" s="90"/>
      <c r="AE382" s="381" t="str">
        <f t="shared" si="6"/>
        <v>-</v>
      </c>
      <c r="AF382" s="105"/>
      <c r="AG382" s="381"/>
      <c r="AH382" s="381"/>
      <c r="AI382" s="381"/>
      <c r="AJ382" s="381"/>
      <c r="AK382" s="381"/>
      <c r="AL382" s="381"/>
      <c r="AM382" s="381"/>
    </row>
    <row r="383" spans="1:39" x14ac:dyDescent="0.35">
      <c r="A383" s="89" t="s">
        <v>706</v>
      </c>
      <c r="B383" s="89" t="s">
        <v>545</v>
      </c>
      <c r="C383" s="89" t="s">
        <v>462</v>
      </c>
      <c r="D383" s="89" t="s">
        <v>463</v>
      </c>
      <c r="E383" s="89" t="s">
        <v>487</v>
      </c>
      <c r="F383" s="89" t="s">
        <v>465</v>
      </c>
      <c r="G383" s="89" t="s">
        <v>465</v>
      </c>
      <c r="H383" s="89" t="s">
        <v>465</v>
      </c>
      <c r="I383" s="89" t="s">
        <v>465</v>
      </c>
      <c r="J383" s="89" t="s">
        <v>465</v>
      </c>
      <c r="K383" s="89" t="s">
        <v>466</v>
      </c>
      <c r="L383" s="89" t="s">
        <v>394</v>
      </c>
      <c r="M383" s="89" t="s">
        <v>395</v>
      </c>
      <c r="N383" s="89">
        <v>1</v>
      </c>
      <c r="O383" s="91">
        <v>3.67</v>
      </c>
      <c r="P383" s="89" t="s">
        <v>467</v>
      </c>
      <c r="Q383" s="89">
        <v>12</v>
      </c>
      <c r="R383" s="89" t="s">
        <v>712</v>
      </c>
      <c r="S383" s="89">
        <v>2</v>
      </c>
      <c r="T383" s="90">
        <v>0</v>
      </c>
      <c r="U383" s="90">
        <v>0</v>
      </c>
      <c r="V383" s="90">
        <v>0</v>
      </c>
      <c r="W383" s="90">
        <v>0</v>
      </c>
      <c r="X383" s="90">
        <v>0</v>
      </c>
      <c r="Y383" s="90">
        <v>0</v>
      </c>
      <c r="Z383" s="90">
        <v>0</v>
      </c>
      <c r="AA383" s="90">
        <v>0</v>
      </c>
      <c r="AB383" s="90">
        <v>0</v>
      </c>
      <c r="AC383" s="90"/>
      <c r="AD383" s="90"/>
      <c r="AE383" s="381" t="str">
        <f t="shared" si="6"/>
        <v>-</v>
      </c>
      <c r="AF383" s="105"/>
      <c r="AG383" s="381"/>
      <c r="AH383" s="381"/>
      <c r="AI383" s="381"/>
      <c r="AJ383" s="381"/>
      <c r="AK383" s="381"/>
      <c r="AL383" s="381"/>
      <c r="AM383" s="381"/>
    </row>
    <row r="384" spans="1:39" x14ac:dyDescent="0.35">
      <c r="A384" s="89" t="s">
        <v>709</v>
      </c>
      <c r="B384" s="89" t="s">
        <v>545</v>
      </c>
      <c r="C384" s="89" t="s">
        <v>462</v>
      </c>
      <c r="D384" s="89" t="s">
        <v>463</v>
      </c>
      <c r="E384" s="89" t="s">
        <v>493</v>
      </c>
      <c r="F384" s="89" t="s">
        <v>465</v>
      </c>
      <c r="G384" s="89" t="s">
        <v>465</v>
      </c>
      <c r="H384" s="89" t="s">
        <v>465</v>
      </c>
      <c r="I384" s="89" t="s">
        <v>465</v>
      </c>
      <c r="J384" s="89" t="s">
        <v>465</v>
      </c>
      <c r="K384" s="89" t="s">
        <v>466</v>
      </c>
      <c r="L384" s="89" t="s">
        <v>394</v>
      </c>
      <c r="M384" s="89" t="s">
        <v>395</v>
      </c>
      <c r="N384" s="89">
        <v>1</v>
      </c>
      <c r="O384" s="91">
        <v>75.099999999999994</v>
      </c>
      <c r="P384" s="89" t="s">
        <v>467</v>
      </c>
      <c r="Q384" s="89">
        <v>12</v>
      </c>
      <c r="R384" s="89" t="s">
        <v>712</v>
      </c>
      <c r="S384" s="89">
        <v>2</v>
      </c>
      <c r="T384" s="90">
        <v>0</v>
      </c>
      <c r="U384" s="90">
        <v>0</v>
      </c>
      <c r="V384" s="90">
        <v>0</v>
      </c>
      <c r="W384" s="90">
        <v>0</v>
      </c>
      <c r="X384" s="90">
        <v>0</v>
      </c>
      <c r="Y384" s="90">
        <v>0</v>
      </c>
      <c r="Z384" s="90">
        <v>0</v>
      </c>
      <c r="AA384" s="90">
        <v>0</v>
      </c>
      <c r="AB384" s="90">
        <v>0</v>
      </c>
      <c r="AC384" s="90"/>
      <c r="AD384" s="90"/>
      <c r="AE384" s="381" t="str">
        <f t="shared" si="6"/>
        <v>-</v>
      </c>
      <c r="AF384" s="105"/>
      <c r="AG384" s="381"/>
      <c r="AH384" s="381"/>
      <c r="AI384" s="381"/>
      <c r="AJ384" s="381"/>
      <c r="AK384" s="381"/>
      <c r="AL384" s="381"/>
      <c r="AM384" s="381"/>
    </row>
    <row r="385" spans="1:39" x14ac:dyDescent="0.35">
      <c r="A385" s="89" t="s">
        <v>708</v>
      </c>
      <c r="B385" s="89" t="s">
        <v>545</v>
      </c>
      <c r="C385" s="89" t="s">
        <v>462</v>
      </c>
      <c r="D385" s="89" t="s">
        <v>463</v>
      </c>
      <c r="E385" s="89" t="s">
        <v>480</v>
      </c>
      <c r="F385" s="89" t="s">
        <v>465</v>
      </c>
      <c r="G385" s="89" t="s">
        <v>465</v>
      </c>
      <c r="H385" s="89" t="s">
        <v>465</v>
      </c>
      <c r="I385" s="89" t="s">
        <v>465</v>
      </c>
      <c r="J385" s="89" t="s">
        <v>465</v>
      </c>
      <c r="K385" s="89" t="s">
        <v>466</v>
      </c>
      <c r="L385" s="89" t="s">
        <v>394</v>
      </c>
      <c r="M385" s="89" t="s">
        <v>395</v>
      </c>
      <c r="N385" s="89">
        <v>1</v>
      </c>
      <c r="O385" s="91">
        <v>43.48</v>
      </c>
      <c r="P385" s="89" t="s">
        <v>467</v>
      </c>
      <c r="Q385" s="89">
        <v>12</v>
      </c>
      <c r="R385" s="89" t="s">
        <v>712</v>
      </c>
      <c r="S385" s="89">
        <v>2</v>
      </c>
      <c r="T385" s="90">
        <v>0</v>
      </c>
      <c r="U385" s="90">
        <v>0</v>
      </c>
      <c r="V385" s="90">
        <v>0</v>
      </c>
      <c r="W385" s="90">
        <v>0</v>
      </c>
      <c r="X385" s="90">
        <v>0</v>
      </c>
      <c r="Y385" s="90">
        <v>0</v>
      </c>
      <c r="Z385" s="90">
        <v>0</v>
      </c>
      <c r="AA385" s="90">
        <v>0</v>
      </c>
      <c r="AB385" s="90">
        <v>0</v>
      </c>
      <c r="AC385" s="90"/>
      <c r="AD385" s="90"/>
      <c r="AE385" s="381" t="str">
        <f t="shared" si="6"/>
        <v>-</v>
      </c>
      <c r="AF385" s="105"/>
      <c r="AG385" s="381"/>
      <c r="AH385" s="381"/>
      <c r="AI385" s="381"/>
      <c r="AJ385" s="381"/>
      <c r="AK385" s="381"/>
      <c r="AL385" s="381"/>
      <c r="AM385" s="381"/>
    </row>
    <row r="386" spans="1:39" x14ac:dyDescent="0.35">
      <c r="A386" s="89" t="s">
        <v>490</v>
      </c>
      <c r="B386" s="89" t="s">
        <v>545</v>
      </c>
      <c r="C386" s="89" t="s">
        <v>462</v>
      </c>
      <c r="D386" s="89" t="s">
        <v>463</v>
      </c>
      <c r="E386" s="89" t="s">
        <v>491</v>
      </c>
      <c r="F386" s="89" t="s">
        <v>465</v>
      </c>
      <c r="G386" s="89" t="s">
        <v>465</v>
      </c>
      <c r="H386" s="89" t="s">
        <v>465</v>
      </c>
      <c r="I386" s="89" t="s">
        <v>465</v>
      </c>
      <c r="J386" s="89" t="s">
        <v>465</v>
      </c>
      <c r="K386" s="89" t="s">
        <v>466</v>
      </c>
      <c r="L386" s="89" t="s">
        <v>394</v>
      </c>
      <c r="M386" s="89" t="s">
        <v>395</v>
      </c>
      <c r="N386" s="89">
        <v>1</v>
      </c>
      <c r="O386" s="91">
        <v>140.19</v>
      </c>
      <c r="P386" s="89" t="s">
        <v>467</v>
      </c>
      <c r="Q386" s="89">
        <v>12</v>
      </c>
      <c r="R386" s="89" t="s">
        <v>712</v>
      </c>
      <c r="S386" s="89">
        <v>2</v>
      </c>
      <c r="T386" s="90">
        <v>0</v>
      </c>
      <c r="U386" s="90">
        <v>0</v>
      </c>
      <c r="V386" s="90">
        <v>0</v>
      </c>
      <c r="W386" s="90">
        <v>0</v>
      </c>
      <c r="X386" s="90">
        <v>0</v>
      </c>
      <c r="Y386" s="90">
        <v>0</v>
      </c>
      <c r="Z386" s="90">
        <v>0</v>
      </c>
      <c r="AA386" s="90">
        <v>0</v>
      </c>
      <c r="AB386" s="90">
        <v>0</v>
      </c>
      <c r="AC386" s="90"/>
      <c r="AD386" s="90"/>
      <c r="AE386" s="381" t="str">
        <f t="shared" si="6"/>
        <v>-</v>
      </c>
      <c r="AF386" s="105"/>
      <c r="AG386" s="381"/>
      <c r="AH386" s="381"/>
      <c r="AI386" s="381"/>
      <c r="AJ386" s="381"/>
      <c r="AK386" s="381"/>
      <c r="AL386" s="381"/>
      <c r="AM386" s="381"/>
    </row>
    <row r="387" spans="1:39" x14ac:dyDescent="0.35">
      <c r="A387" s="89" t="s">
        <v>428</v>
      </c>
      <c r="B387" s="89" t="s">
        <v>545</v>
      </c>
      <c r="C387" s="89" t="s">
        <v>462</v>
      </c>
      <c r="D387" s="89" t="s">
        <v>463</v>
      </c>
      <c r="E387" s="89" t="s">
        <v>493</v>
      </c>
      <c r="F387" s="89" t="s">
        <v>465</v>
      </c>
      <c r="G387" s="89" t="s">
        <v>465</v>
      </c>
      <c r="H387" s="89" t="s">
        <v>465</v>
      </c>
      <c r="I387" s="89" t="s">
        <v>465</v>
      </c>
      <c r="J387" s="89" t="s">
        <v>465</v>
      </c>
      <c r="K387" s="89" t="s">
        <v>466</v>
      </c>
      <c r="L387" s="89" t="s">
        <v>394</v>
      </c>
      <c r="M387" s="89" t="s">
        <v>395</v>
      </c>
      <c r="N387" s="89">
        <v>1</v>
      </c>
      <c r="O387" s="91">
        <v>0.34</v>
      </c>
      <c r="P387" s="89" t="s">
        <v>467</v>
      </c>
      <c r="Q387" s="89">
        <v>12</v>
      </c>
      <c r="R387" s="89" t="s">
        <v>712</v>
      </c>
      <c r="S387" s="89">
        <v>2</v>
      </c>
      <c r="T387" s="90">
        <v>0</v>
      </c>
      <c r="U387" s="90">
        <v>0</v>
      </c>
      <c r="V387" s="90">
        <v>0</v>
      </c>
      <c r="W387" s="90">
        <v>0</v>
      </c>
      <c r="X387" s="90">
        <v>0</v>
      </c>
      <c r="Y387" s="90">
        <v>0</v>
      </c>
      <c r="Z387" s="90">
        <v>0</v>
      </c>
      <c r="AA387" s="90">
        <v>0</v>
      </c>
      <c r="AB387" s="90">
        <v>0</v>
      </c>
      <c r="AC387" s="90"/>
      <c r="AD387" s="90"/>
      <c r="AE387" s="381" t="str">
        <f t="shared" si="6"/>
        <v>-</v>
      </c>
      <c r="AF387" s="105"/>
      <c r="AG387" s="381"/>
      <c r="AH387" s="381"/>
      <c r="AI387" s="381"/>
      <c r="AJ387" s="381"/>
      <c r="AK387" s="381"/>
      <c r="AL387" s="381"/>
      <c r="AM387" s="381"/>
    </row>
    <row r="388" spans="1:39" x14ac:dyDescent="0.35">
      <c r="A388" s="89" t="s">
        <v>429</v>
      </c>
      <c r="B388" s="89" t="s">
        <v>545</v>
      </c>
      <c r="C388" s="89" t="s">
        <v>462</v>
      </c>
      <c r="D388" s="89" t="s">
        <v>463</v>
      </c>
      <c r="E388" s="89" t="s">
        <v>705</v>
      </c>
      <c r="F388" s="89" t="s">
        <v>465</v>
      </c>
      <c r="G388" s="89" t="s">
        <v>465</v>
      </c>
      <c r="H388" s="89" t="s">
        <v>465</v>
      </c>
      <c r="I388" s="89" t="s">
        <v>465</v>
      </c>
      <c r="J388" s="89" t="s">
        <v>465</v>
      </c>
      <c r="K388" s="89" t="s">
        <v>466</v>
      </c>
      <c r="L388" s="89" t="s">
        <v>394</v>
      </c>
      <c r="M388" s="89" t="s">
        <v>395</v>
      </c>
      <c r="N388" s="89">
        <v>1</v>
      </c>
      <c r="O388" s="91">
        <v>26.96</v>
      </c>
      <c r="P388" s="89" t="s">
        <v>467</v>
      </c>
      <c r="Q388" s="89">
        <v>12</v>
      </c>
      <c r="R388" s="89" t="s">
        <v>712</v>
      </c>
      <c r="S388" s="89">
        <v>2</v>
      </c>
      <c r="T388" s="90">
        <v>0</v>
      </c>
      <c r="U388" s="90">
        <v>0</v>
      </c>
      <c r="V388" s="90">
        <v>0</v>
      </c>
      <c r="W388" s="90">
        <v>0</v>
      </c>
      <c r="X388" s="90">
        <v>0</v>
      </c>
      <c r="Y388" s="90">
        <v>0</v>
      </c>
      <c r="Z388" s="90">
        <v>0</v>
      </c>
      <c r="AA388" s="90">
        <v>0</v>
      </c>
      <c r="AB388" s="90">
        <v>0</v>
      </c>
      <c r="AC388" s="90"/>
      <c r="AD388" s="90"/>
      <c r="AE388" s="381" t="str">
        <f t="shared" si="6"/>
        <v>-</v>
      </c>
      <c r="AF388" s="105"/>
      <c r="AG388" s="381"/>
      <c r="AH388" s="381"/>
      <c r="AI388" s="381"/>
      <c r="AJ388" s="381"/>
      <c r="AK388" s="381"/>
      <c r="AL388" s="381"/>
      <c r="AM388" s="381"/>
    </row>
    <row r="389" spans="1:39" x14ac:dyDescent="0.35">
      <c r="A389" s="89" t="s">
        <v>430</v>
      </c>
      <c r="B389" s="89" t="s">
        <v>545</v>
      </c>
      <c r="C389" s="89" t="s">
        <v>462</v>
      </c>
      <c r="D389" s="89" t="s">
        <v>463</v>
      </c>
      <c r="E389" s="89" t="s">
        <v>464</v>
      </c>
      <c r="F389" s="89" t="s">
        <v>465</v>
      </c>
      <c r="G389" s="89" t="s">
        <v>465</v>
      </c>
      <c r="H389" s="89" t="s">
        <v>465</v>
      </c>
      <c r="I389" s="89" t="s">
        <v>465</v>
      </c>
      <c r="J389" s="89" t="s">
        <v>465</v>
      </c>
      <c r="K389" s="89" t="s">
        <v>466</v>
      </c>
      <c r="L389" s="89" t="s">
        <v>394</v>
      </c>
      <c r="M389" s="89" t="s">
        <v>395</v>
      </c>
      <c r="N389" s="89">
        <v>1</v>
      </c>
      <c r="O389" s="91">
        <v>9.06</v>
      </c>
      <c r="P389" s="89" t="s">
        <v>467</v>
      </c>
      <c r="Q389" s="89">
        <v>12</v>
      </c>
      <c r="R389" s="89" t="s">
        <v>712</v>
      </c>
      <c r="S389" s="89">
        <v>2</v>
      </c>
      <c r="T389" s="90">
        <v>0</v>
      </c>
      <c r="U389" s="90">
        <v>0</v>
      </c>
      <c r="V389" s="90">
        <v>0</v>
      </c>
      <c r="W389" s="90">
        <v>0</v>
      </c>
      <c r="X389" s="90">
        <v>0</v>
      </c>
      <c r="Y389" s="90">
        <v>0</v>
      </c>
      <c r="Z389" s="90">
        <v>0</v>
      </c>
      <c r="AA389" s="90">
        <v>0</v>
      </c>
      <c r="AB389" s="90">
        <v>0</v>
      </c>
      <c r="AC389" s="90"/>
      <c r="AD389" s="90"/>
      <c r="AE389" s="381" t="str">
        <f t="shared" si="6"/>
        <v>-</v>
      </c>
      <c r="AF389" s="105"/>
      <c r="AG389" s="381"/>
      <c r="AH389" s="381"/>
      <c r="AI389" s="381"/>
      <c r="AJ389" s="381"/>
      <c r="AK389" s="381"/>
      <c r="AL389" s="381"/>
      <c r="AM389" s="381"/>
    </row>
    <row r="390" spans="1:39" x14ac:dyDescent="0.35">
      <c r="A390" s="89" t="s">
        <v>704</v>
      </c>
      <c r="B390" s="89" t="s">
        <v>545</v>
      </c>
      <c r="C390" s="89" t="s">
        <v>462</v>
      </c>
      <c r="D390" s="89" t="s">
        <v>463</v>
      </c>
      <c r="E390" s="89" t="s">
        <v>464</v>
      </c>
      <c r="F390" s="89" t="s">
        <v>465</v>
      </c>
      <c r="G390" s="89" t="s">
        <v>465</v>
      </c>
      <c r="H390" s="89" t="s">
        <v>465</v>
      </c>
      <c r="I390" s="89" t="s">
        <v>465</v>
      </c>
      <c r="J390" s="89" t="s">
        <v>465</v>
      </c>
      <c r="K390" s="89" t="s">
        <v>466</v>
      </c>
      <c r="L390" s="89" t="s">
        <v>394</v>
      </c>
      <c r="M390" s="89" t="s">
        <v>395</v>
      </c>
      <c r="N390" s="89">
        <v>1</v>
      </c>
      <c r="O390" s="91">
        <v>18.260000000000002</v>
      </c>
      <c r="P390" s="89" t="s">
        <v>467</v>
      </c>
      <c r="Q390" s="89">
        <v>12</v>
      </c>
      <c r="R390" s="89" t="s">
        <v>712</v>
      </c>
      <c r="S390" s="89">
        <v>2</v>
      </c>
      <c r="T390" s="90">
        <v>0</v>
      </c>
      <c r="U390" s="90">
        <v>0</v>
      </c>
      <c r="V390" s="90">
        <v>0</v>
      </c>
      <c r="W390" s="90">
        <v>0</v>
      </c>
      <c r="X390" s="90">
        <v>0</v>
      </c>
      <c r="Y390" s="90">
        <v>0</v>
      </c>
      <c r="Z390" s="90">
        <v>0</v>
      </c>
      <c r="AA390" s="90">
        <v>0</v>
      </c>
      <c r="AB390" s="90">
        <v>0</v>
      </c>
      <c r="AC390" s="90"/>
      <c r="AD390" s="90"/>
      <c r="AE390" s="381" t="str">
        <f t="shared" si="6"/>
        <v>-</v>
      </c>
      <c r="AF390" s="105"/>
      <c r="AG390" s="381"/>
      <c r="AH390" s="381"/>
      <c r="AI390" s="381"/>
      <c r="AJ390" s="381"/>
      <c r="AK390" s="381"/>
      <c r="AL390" s="381"/>
      <c r="AM390" s="381"/>
    </row>
    <row r="391" spans="1:39" x14ac:dyDescent="0.35">
      <c r="A391" s="89" t="s">
        <v>553</v>
      </c>
      <c r="B391" s="89" t="s">
        <v>558</v>
      </c>
      <c r="C391" s="89" t="s">
        <v>462</v>
      </c>
      <c r="D391" s="89" t="s">
        <v>463</v>
      </c>
      <c r="E391" s="89" t="s">
        <v>487</v>
      </c>
      <c r="F391" s="89" t="s">
        <v>465</v>
      </c>
      <c r="G391" s="89" t="s">
        <v>465</v>
      </c>
      <c r="H391" s="89" t="s">
        <v>465</v>
      </c>
      <c r="I391" s="89" t="s">
        <v>465</v>
      </c>
      <c r="J391" s="89" t="s">
        <v>465</v>
      </c>
      <c r="K391" s="89" t="s">
        <v>466</v>
      </c>
      <c r="L391" s="89" t="s">
        <v>394</v>
      </c>
      <c r="M391" s="89" t="s">
        <v>395</v>
      </c>
      <c r="N391" s="89">
        <v>1</v>
      </c>
      <c r="O391" s="91">
        <v>78.5</v>
      </c>
      <c r="P391" s="89" t="s">
        <v>548</v>
      </c>
      <c r="Q391" s="89">
        <v>12</v>
      </c>
      <c r="R391" s="89" t="s">
        <v>712</v>
      </c>
      <c r="S391" s="89">
        <v>3</v>
      </c>
      <c r="T391" s="90">
        <v>0</v>
      </c>
      <c r="U391" s="90">
        <v>0</v>
      </c>
      <c r="V391" s="90">
        <v>0</v>
      </c>
      <c r="W391" s="90">
        <v>0</v>
      </c>
      <c r="X391" s="90">
        <v>0</v>
      </c>
      <c r="Y391" s="90">
        <v>0</v>
      </c>
      <c r="Z391" s="90">
        <v>0</v>
      </c>
      <c r="AA391" s="90">
        <v>0</v>
      </c>
      <c r="AB391" s="90">
        <v>0</v>
      </c>
      <c r="AC391" s="90"/>
      <c r="AD391" s="90"/>
      <c r="AE391" s="381" t="str">
        <f t="shared" si="6"/>
        <v>-</v>
      </c>
      <c r="AF391" s="105"/>
      <c r="AG391" s="381"/>
      <c r="AH391" s="381"/>
      <c r="AI391" s="381"/>
      <c r="AJ391" s="381"/>
      <c r="AK391" s="381"/>
      <c r="AL391" s="381"/>
      <c r="AM391" s="381"/>
    </row>
    <row r="392" spans="1:39" x14ac:dyDescent="0.35">
      <c r="A392" s="89" t="s">
        <v>698</v>
      </c>
      <c r="B392" s="89" t="s">
        <v>558</v>
      </c>
      <c r="C392" s="89" t="s">
        <v>462</v>
      </c>
      <c r="D392" s="89" t="s">
        <v>463</v>
      </c>
      <c r="E392" s="89" t="s">
        <v>487</v>
      </c>
      <c r="F392" s="89" t="s">
        <v>465</v>
      </c>
      <c r="G392" s="89" t="s">
        <v>465</v>
      </c>
      <c r="H392" s="89" t="s">
        <v>465</v>
      </c>
      <c r="I392" s="89" t="s">
        <v>465</v>
      </c>
      <c r="J392" s="89" t="s">
        <v>465</v>
      </c>
      <c r="K392" s="89" t="s">
        <v>466</v>
      </c>
      <c r="L392" s="89" t="s">
        <v>394</v>
      </c>
      <c r="M392" s="89" t="s">
        <v>395</v>
      </c>
      <c r="N392" s="89">
        <v>1</v>
      </c>
      <c r="O392" s="91">
        <v>9.0500000000000007</v>
      </c>
      <c r="P392" s="89" t="s">
        <v>548</v>
      </c>
      <c r="Q392" s="89">
        <v>12</v>
      </c>
      <c r="R392" s="89" t="s">
        <v>712</v>
      </c>
      <c r="S392" s="89">
        <v>3</v>
      </c>
      <c r="T392" s="90">
        <v>0</v>
      </c>
      <c r="U392" s="90">
        <v>0</v>
      </c>
      <c r="V392" s="90">
        <v>0</v>
      </c>
      <c r="W392" s="90">
        <v>0</v>
      </c>
      <c r="X392" s="90">
        <v>0</v>
      </c>
      <c r="Y392" s="90">
        <v>0</v>
      </c>
      <c r="Z392" s="90">
        <v>0</v>
      </c>
      <c r="AA392" s="90">
        <v>0</v>
      </c>
      <c r="AB392" s="90">
        <v>0</v>
      </c>
      <c r="AC392" s="90"/>
      <c r="AD392" s="90"/>
      <c r="AE392" s="381" t="str">
        <f t="shared" si="6"/>
        <v>-</v>
      </c>
      <c r="AF392" s="105"/>
      <c r="AG392" s="381"/>
      <c r="AH392" s="381"/>
      <c r="AI392" s="381"/>
      <c r="AJ392" s="381"/>
      <c r="AK392" s="381"/>
      <c r="AL392" s="381"/>
      <c r="AM392" s="381"/>
    </row>
    <row r="393" spans="1:39" x14ac:dyDescent="0.35">
      <c r="A393" s="89" t="s">
        <v>700</v>
      </c>
      <c r="B393" s="89" t="s">
        <v>558</v>
      </c>
      <c r="C393" s="89" t="s">
        <v>462</v>
      </c>
      <c r="D393" s="89" t="s">
        <v>463</v>
      </c>
      <c r="E393" s="89" t="s">
        <v>487</v>
      </c>
      <c r="F393" s="89" t="s">
        <v>465</v>
      </c>
      <c r="G393" s="89" t="s">
        <v>465</v>
      </c>
      <c r="H393" s="89" t="s">
        <v>465</v>
      </c>
      <c r="I393" s="89" t="s">
        <v>465</v>
      </c>
      <c r="J393" s="89" t="s">
        <v>465</v>
      </c>
      <c r="K393" s="89" t="s">
        <v>466</v>
      </c>
      <c r="L393" s="89" t="s">
        <v>394</v>
      </c>
      <c r="M393" s="89" t="s">
        <v>395</v>
      </c>
      <c r="N393" s="89">
        <v>1</v>
      </c>
      <c r="O393" s="91">
        <v>12.44</v>
      </c>
      <c r="P393" s="89" t="s">
        <v>548</v>
      </c>
      <c r="Q393" s="89">
        <v>12</v>
      </c>
      <c r="R393" s="89" t="s">
        <v>712</v>
      </c>
      <c r="S393" s="89">
        <v>3</v>
      </c>
      <c r="T393" s="90">
        <v>0</v>
      </c>
      <c r="U393" s="90">
        <v>0</v>
      </c>
      <c r="V393" s="90">
        <v>0</v>
      </c>
      <c r="W393" s="90">
        <v>0</v>
      </c>
      <c r="X393" s="90">
        <v>0</v>
      </c>
      <c r="Y393" s="90">
        <v>0</v>
      </c>
      <c r="Z393" s="90">
        <v>0</v>
      </c>
      <c r="AA393" s="90">
        <v>0</v>
      </c>
      <c r="AB393" s="90">
        <v>0</v>
      </c>
      <c r="AC393" s="90"/>
      <c r="AD393" s="90"/>
      <c r="AE393" s="381" t="str">
        <f t="shared" si="6"/>
        <v>-</v>
      </c>
      <c r="AF393" s="105"/>
      <c r="AG393" s="381"/>
      <c r="AH393" s="381"/>
      <c r="AI393" s="381"/>
      <c r="AJ393" s="381"/>
      <c r="AK393" s="381"/>
      <c r="AL393" s="381"/>
      <c r="AM393" s="381"/>
    </row>
    <row r="394" spans="1:39" x14ac:dyDescent="0.35">
      <c r="A394" s="89" t="s">
        <v>702</v>
      </c>
      <c r="B394" s="89" t="s">
        <v>558</v>
      </c>
      <c r="C394" s="89" t="s">
        <v>462</v>
      </c>
      <c r="D394" s="89" t="s">
        <v>463</v>
      </c>
      <c r="E394" s="89" t="s">
        <v>487</v>
      </c>
      <c r="F394" s="89" t="s">
        <v>465</v>
      </c>
      <c r="G394" s="89" t="s">
        <v>465</v>
      </c>
      <c r="H394" s="89" t="s">
        <v>465</v>
      </c>
      <c r="I394" s="89" t="s">
        <v>465</v>
      </c>
      <c r="J394" s="89" t="s">
        <v>465</v>
      </c>
      <c r="K394" s="89" t="s">
        <v>466</v>
      </c>
      <c r="L394" s="89" t="s">
        <v>394</v>
      </c>
      <c r="M394" s="89" t="s">
        <v>395</v>
      </c>
      <c r="N394" s="89">
        <v>1</v>
      </c>
      <c r="O394" s="91">
        <v>79.400000000000006</v>
      </c>
      <c r="P394" s="89" t="s">
        <v>548</v>
      </c>
      <c r="Q394" s="89">
        <v>12</v>
      </c>
      <c r="R394" s="89" t="s">
        <v>712</v>
      </c>
      <c r="S394" s="89">
        <v>3</v>
      </c>
      <c r="T394" s="90">
        <v>0</v>
      </c>
      <c r="U394" s="90">
        <v>0</v>
      </c>
      <c r="V394" s="90">
        <v>0</v>
      </c>
      <c r="W394" s="90">
        <v>0</v>
      </c>
      <c r="X394" s="90">
        <v>0</v>
      </c>
      <c r="Y394" s="90">
        <v>0</v>
      </c>
      <c r="Z394" s="90">
        <v>0</v>
      </c>
      <c r="AA394" s="90">
        <v>0</v>
      </c>
      <c r="AB394" s="90">
        <v>0</v>
      </c>
      <c r="AC394" s="90"/>
      <c r="AD394" s="90"/>
      <c r="AE394" s="381" t="str">
        <f t="shared" si="6"/>
        <v>-</v>
      </c>
      <c r="AF394" s="105"/>
      <c r="AG394" s="381"/>
      <c r="AH394" s="381"/>
      <c r="AI394" s="381"/>
      <c r="AJ394" s="381"/>
      <c r="AK394" s="381"/>
      <c r="AL394" s="381"/>
      <c r="AM394" s="381"/>
    </row>
    <row r="395" spans="1:39" x14ac:dyDescent="0.35">
      <c r="A395" s="89" t="s">
        <v>695</v>
      </c>
      <c r="B395" s="89" t="s">
        <v>558</v>
      </c>
      <c r="C395" s="89" t="s">
        <v>462</v>
      </c>
      <c r="D395" s="89" t="s">
        <v>463</v>
      </c>
      <c r="E395" s="89" t="s">
        <v>485</v>
      </c>
      <c r="F395" s="89" t="s">
        <v>465</v>
      </c>
      <c r="G395" s="89" t="s">
        <v>465</v>
      </c>
      <c r="H395" s="89" t="s">
        <v>465</v>
      </c>
      <c r="I395" s="89" t="s">
        <v>465</v>
      </c>
      <c r="J395" s="89" t="s">
        <v>465</v>
      </c>
      <c r="K395" s="89" t="s">
        <v>466</v>
      </c>
      <c r="L395" s="89" t="s">
        <v>394</v>
      </c>
      <c r="M395" s="89" t="s">
        <v>395</v>
      </c>
      <c r="N395" s="89">
        <v>1</v>
      </c>
      <c r="O395" s="91">
        <v>25.56</v>
      </c>
      <c r="P395" s="89" t="s">
        <v>548</v>
      </c>
      <c r="Q395" s="89">
        <v>12</v>
      </c>
      <c r="R395" s="89" t="s">
        <v>712</v>
      </c>
      <c r="S395" s="89">
        <v>3</v>
      </c>
      <c r="T395" s="90">
        <v>0</v>
      </c>
      <c r="U395" s="90">
        <v>0</v>
      </c>
      <c r="V395" s="90">
        <v>0</v>
      </c>
      <c r="W395" s="90">
        <v>0</v>
      </c>
      <c r="X395" s="90">
        <v>0</v>
      </c>
      <c r="Y395" s="90">
        <v>0</v>
      </c>
      <c r="Z395" s="90">
        <v>0</v>
      </c>
      <c r="AA395" s="90">
        <v>0</v>
      </c>
      <c r="AB395" s="90">
        <v>0</v>
      </c>
      <c r="AC395" s="90"/>
      <c r="AD395" s="90"/>
      <c r="AE395" s="381" t="str">
        <f t="shared" si="6"/>
        <v>-</v>
      </c>
      <c r="AF395" s="105"/>
      <c r="AG395" s="381"/>
      <c r="AH395" s="381"/>
      <c r="AI395" s="381"/>
      <c r="AJ395" s="381"/>
      <c r="AK395" s="381"/>
      <c r="AL395" s="381"/>
      <c r="AM395" s="381"/>
    </row>
    <row r="396" spans="1:39" x14ac:dyDescent="0.35">
      <c r="A396" s="89" t="s">
        <v>699</v>
      </c>
      <c r="B396" s="89" t="s">
        <v>558</v>
      </c>
      <c r="C396" s="89" t="s">
        <v>462</v>
      </c>
      <c r="D396" s="89" t="s">
        <v>463</v>
      </c>
      <c r="E396" s="89" t="s">
        <v>535</v>
      </c>
      <c r="F396" s="89" t="s">
        <v>465</v>
      </c>
      <c r="G396" s="89" t="s">
        <v>465</v>
      </c>
      <c r="H396" s="89" t="s">
        <v>465</v>
      </c>
      <c r="I396" s="89" t="s">
        <v>465</v>
      </c>
      <c r="J396" s="89" t="s">
        <v>465</v>
      </c>
      <c r="K396" s="89" t="s">
        <v>466</v>
      </c>
      <c r="L396" s="89" t="s">
        <v>394</v>
      </c>
      <c r="M396" s="89" t="s">
        <v>395</v>
      </c>
      <c r="N396" s="89">
        <v>1</v>
      </c>
      <c r="O396" s="91">
        <v>131.13999999999999</v>
      </c>
      <c r="P396" s="89" t="s">
        <v>548</v>
      </c>
      <c r="Q396" s="89">
        <v>12</v>
      </c>
      <c r="R396" s="89" t="s">
        <v>712</v>
      </c>
      <c r="S396" s="89">
        <v>3</v>
      </c>
      <c r="T396" s="90">
        <v>0</v>
      </c>
      <c r="U396" s="90">
        <v>0</v>
      </c>
      <c r="V396" s="90">
        <v>0</v>
      </c>
      <c r="W396" s="90">
        <v>0</v>
      </c>
      <c r="X396" s="90">
        <v>0</v>
      </c>
      <c r="Y396" s="90">
        <v>0</v>
      </c>
      <c r="Z396" s="90">
        <v>0</v>
      </c>
      <c r="AA396" s="90">
        <v>0</v>
      </c>
      <c r="AB396" s="90">
        <v>0</v>
      </c>
      <c r="AC396" s="90"/>
      <c r="AD396" s="90"/>
      <c r="AE396" s="381" t="str">
        <f t="shared" si="6"/>
        <v>-</v>
      </c>
      <c r="AF396" s="105"/>
      <c r="AG396" s="381"/>
      <c r="AH396" s="381"/>
      <c r="AI396" s="381"/>
      <c r="AJ396" s="381"/>
      <c r="AK396" s="381"/>
      <c r="AL396" s="381"/>
      <c r="AM396" s="381"/>
    </row>
    <row r="397" spans="1:39" x14ac:dyDescent="0.35">
      <c r="A397" s="89" t="s">
        <v>701</v>
      </c>
      <c r="B397" s="89" t="s">
        <v>558</v>
      </c>
      <c r="C397" s="89" t="s">
        <v>462</v>
      </c>
      <c r="D397" s="89" t="s">
        <v>463</v>
      </c>
      <c r="E397" s="89" t="s">
        <v>535</v>
      </c>
      <c r="F397" s="89" t="s">
        <v>465</v>
      </c>
      <c r="G397" s="89" t="s">
        <v>465</v>
      </c>
      <c r="H397" s="89" t="s">
        <v>465</v>
      </c>
      <c r="I397" s="89" t="s">
        <v>465</v>
      </c>
      <c r="J397" s="89" t="s">
        <v>465</v>
      </c>
      <c r="K397" s="89" t="s">
        <v>466</v>
      </c>
      <c r="L397" s="89" t="s">
        <v>394</v>
      </c>
      <c r="M397" s="89" t="s">
        <v>395</v>
      </c>
      <c r="N397" s="89">
        <v>1</v>
      </c>
      <c r="O397" s="91">
        <v>144.78</v>
      </c>
      <c r="P397" s="89" t="s">
        <v>548</v>
      </c>
      <c r="Q397" s="89">
        <v>12</v>
      </c>
      <c r="R397" s="89" t="s">
        <v>712</v>
      </c>
      <c r="S397" s="89">
        <v>3</v>
      </c>
      <c r="T397" s="90">
        <v>0</v>
      </c>
      <c r="U397" s="90">
        <v>0</v>
      </c>
      <c r="V397" s="90">
        <v>0</v>
      </c>
      <c r="W397" s="90">
        <v>0</v>
      </c>
      <c r="X397" s="90">
        <v>0</v>
      </c>
      <c r="Y397" s="90">
        <v>0</v>
      </c>
      <c r="Z397" s="90">
        <v>0</v>
      </c>
      <c r="AA397" s="90">
        <v>0</v>
      </c>
      <c r="AB397" s="90">
        <v>0</v>
      </c>
      <c r="AC397" s="90"/>
      <c r="AD397" s="90"/>
      <c r="AE397" s="381" t="str">
        <f t="shared" ref="AE397:AE460" si="7">IFERROR(SQRT(((AC397/AD397)/0.005454154)),"-")</f>
        <v>-</v>
      </c>
      <c r="AF397" s="105"/>
      <c r="AG397" s="381"/>
      <c r="AH397" s="381"/>
      <c r="AI397" s="381"/>
      <c r="AJ397" s="381"/>
      <c r="AK397" s="381"/>
      <c r="AL397" s="381"/>
      <c r="AM397" s="381"/>
    </row>
    <row r="398" spans="1:39" x14ac:dyDescent="0.35">
      <c r="A398" s="89" t="s">
        <v>594</v>
      </c>
      <c r="B398" s="89" t="s">
        <v>391</v>
      </c>
      <c r="C398" s="89" t="s">
        <v>392</v>
      </c>
      <c r="D398" s="89" t="s">
        <v>393</v>
      </c>
      <c r="E398" s="89" t="s">
        <v>595</v>
      </c>
      <c r="F398" s="89" t="s">
        <v>465</v>
      </c>
      <c r="G398" s="89" t="s">
        <v>465</v>
      </c>
      <c r="H398" s="89" t="s">
        <v>465</v>
      </c>
      <c r="I398" s="89" t="s">
        <v>506</v>
      </c>
      <c r="J398" s="89" t="s">
        <v>501</v>
      </c>
      <c r="K398" s="89" t="s">
        <v>466</v>
      </c>
      <c r="L398" s="89" t="s">
        <v>587</v>
      </c>
      <c r="M398" s="89" t="s">
        <v>395</v>
      </c>
      <c r="N398" s="89">
        <v>22</v>
      </c>
      <c r="O398" s="91">
        <v>2.1800000000000002</v>
      </c>
      <c r="P398" s="89" t="s">
        <v>588</v>
      </c>
      <c r="Q398" s="89">
        <v>12</v>
      </c>
      <c r="R398" s="89" t="s">
        <v>712</v>
      </c>
      <c r="S398" s="89">
        <v>6</v>
      </c>
      <c r="T398" s="90">
        <v>0</v>
      </c>
      <c r="U398" s="90">
        <v>0</v>
      </c>
      <c r="V398" s="90">
        <v>0</v>
      </c>
      <c r="W398" s="90">
        <v>0</v>
      </c>
      <c r="X398" s="90">
        <v>0</v>
      </c>
      <c r="Y398" s="90">
        <v>0</v>
      </c>
      <c r="Z398" s="90">
        <v>0</v>
      </c>
      <c r="AA398" s="90">
        <v>0</v>
      </c>
      <c r="AB398" s="90">
        <v>0</v>
      </c>
      <c r="AC398" s="90">
        <v>75.58</v>
      </c>
      <c r="AD398" s="90">
        <v>123.91</v>
      </c>
      <c r="AE398" s="381">
        <f t="shared" si="7"/>
        <v>10.5751507541962</v>
      </c>
      <c r="AF398" s="105"/>
      <c r="AG398" s="381"/>
      <c r="AH398" s="381"/>
      <c r="AI398" s="381"/>
      <c r="AJ398" s="381"/>
      <c r="AK398" s="381"/>
      <c r="AL398" s="381"/>
      <c r="AM398" s="381"/>
    </row>
    <row r="399" spans="1:39" x14ac:dyDescent="0.35">
      <c r="A399" s="89" t="s">
        <v>596</v>
      </c>
      <c r="B399" s="89" t="s">
        <v>391</v>
      </c>
      <c r="C399" s="89" t="s">
        <v>392</v>
      </c>
      <c r="D399" s="89" t="s">
        <v>393</v>
      </c>
      <c r="E399" s="89" t="s">
        <v>597</v>
      </c>
      <c r="F399" s="89" t="s">
        <v>465</v>
      </c>
      <c r="G399" s="89" t="s">
        <v>465</v>
      </c>
      <c r="H399" s="89" t="s">
        <v>465</v>
      </c>
      <c r="I399" s="89" t="s">
        <v>506</v>
      </c>
      <c r="J399" s="89" t="s">
        <v>501</v>
      </c>
      <c r="K399" s="89" t="s">
        <v>466</v>
      </c>
      <c r="L399" s="89" t="s">
        <v>587</v>
      </c>
      <c r="M399" s="89" t="s">
        <v>395</v>
      </c>
      <c r="N399" s="89">
        <v>22</v>
      </c>
      <c r="O399" s="91">
        <v>1.29</v>
      </c>
      <c r="P399" s="89" t="s">
        <v>588</v>
      </c>
      <c r="Q399" s="89">
        <v>12</v>
      </c>
      <c r="R399" s="89" t="s">
        <v>712</v>
      </c>
      <c r="S399" s="89">
        <v>6</v>
      </c>
      <c r="T399" s="90">
        <v>0</v>
      </c>
      <c r="U399" s="90">
        <v>0</v>
      </c>
      <c r="V399" s="90">
        <v>0</v>
      </c>
      <c r="W399" s="90">
        <v>0</v>
      </c>
      <c r="X399" s="90">
        <v>0</v>
      </c>
      <c r="Y399" s="90">
        <v>0</v>
      </c>
      <c r="Z399" s="90">
        <v>0</v>
      </c>
      <c r="AA399" s="90">
        <v>0</v>
      </c>
      <c r="AB399" s="90">
        <v>0</v>
      </c>
      <c r="AC399" s="90">
        <v>72.31</v>
      </c>
      <c r="AD399" s="90">
        <v>126.81</v>
      </c>
      <c r="AE399" s="381">
        <f t="shared" si="7"/>
        <v>10.224892044420438</v>
      </c>
      <c r="AF399" s="105"/>
      <c r="AG399" s="381"/>
      <c r="AH399" s="381"/>
      <c r="AI399" s="381"/>
      <c r="AJ399" s="381"/>
      <c r="AK399" s="381"/>
      <c r="AL399" s="381"/>
      <c r="AM399" s="381"/>
    </row>
    <row r="400" spans="1:39" x14ac:dyDescent="0.35">
      <c r="A400" s="89" t="s">
        <v>603</v>
      </c>
      <c r="B400" s="89" t="s">
        <v>391</v>
      </c>
      <c r="C400" s="89" t="s">
        <v>392</v>
      </c>
      <c r="D400" s="89" t="s">
        <v>393</v>
      </c>
      <c r="E400" s="89" t="s">
        <v>526</v>
      </c>
      <c r="F400" s="89" t="s">
        <v>465</v>
      </c>
      <c r="G400" s="89" t="s">
        <v>511</v>
      </c>
      <c r="H400" s="89" t="s">
        <v>465</v>
      </c>
      <c r="I400" s="89" t="s">
        <v>506</v>
      </c>
      <c r="J400" s="89" t="s">
        <v>501</v>
      </c>
      <c r="K400" s="89" t="s">
        <v>476</v>
      </c>
      <c r="L400" s="89" t="s">
        <v>587</v>
      </c>
      <c r="M400" s="89" t="s">
        <v>395</v>
      </c>
      <c r="N400" s="89">
        <v>22</v>
      </c>
      <c r="O400" s="91">
        <v>17.53</v>
      </c>
      <c r="P400" s="89" t="s">
        <v>588</v>
      </c>
      <c r="Q400" s="89">
        <v>12</v>
      </c>
      <c r="R400" s="89" t="s">
        <v>712</v>
      </c>
      <c r="S400" s="89">
        <v>6</v>
      </c>
      <c r="T400" s="90">
        <v>0</v>
      </c>
      <c r="U400" s="90">
        <v>0</v>
      </c>
      <c r="V400" s="90">
        <v>0</v>
      </c>
      <c r="W400" s="90">
        <v>0</v>
      </c>
      <c r="X400" s="90">
        <v>0</v>
      </c>
      <c r="Y400" s="90">
        <v>0</v>
      </c>
      <c r="Z400" s="90">
        <v>0</v>
      </c>
      <c r="AA400" s="90">
        <v>0</v>
      </c>
      <c r="AB400" s="90">
        <v>0</v>
      </c>
      <c r="AC400" s="90">
        <v>73.48</v>
      </c>
      <c r="AD400" s="90">
        <v>112.63</v>
      </c>
      <c r="AE400" s="381">
        <f t="shared" si="7"/>
        <v>10.936889735808428</v>
      </c>
      <c r="AF400" s="105"/>
      <c r="AG400" s="381"/>
      <c r="AH400" s="381"/>
      <c r="AI400" s="381"/>
      <c r="AJ400" s="381"/>
      <c r="AK400" s="381"/>
      <c r="AL400" s="381"/>
      <c r="AM400" s="381"/>
    </row>
    <row r="401" spans="1:39" x14ac:dyDescent="0.35">
      <c r="A401" s="89" t="s">
        <v>601</v>
      </c>
      <c r="B401" s="89" t="s">
        <v>391</v>
      </c>
      <c r="C401" s="89" t="s">
        <v>392</v>
      </c>
      <c r="D401" s="89" t="s">
        <v>393</v>
      </c>
      <c r="E401" s="89" t="s">
        <v>521</v>
      </c>
      <c r="F401" s="89" t="s">
        <v>465</v>
      </c>
      <c r="G401" s="89" t="s">
        <v>511</v>
      </c>
      <c r="H401" s="89" t="s">
        <v>465</v>
      </c>
      <c r="I401" s="89" t="s">
        <v>506</v>
      </c>
      <c r="J401" s="89" t="s">
        <v>501</v>
      </c>
      <c r="K401" s="89" t="s">
        <v>476</v>
      </c>
      <c r="L401" s="89" t="s">
        <v>587</v>
      </c>
      <c r="M401" s="89" t="s">
        <v>395</v>
      </c>
      <c r="N401" s="89">
        <v>22</v>
      </c>
      <c r="O401" s="91">
        <v>86.12</v>
      </c>
      <c r="P401" s="89" t="s">
        <v>588</v>
      </c>
      <c r="Q401" s="89">
        <v>12</v>
      </c>
      <c r="R401" s="89" t="s">
        <v>712</v>
      </c>
      <c r="S401" s="89">
        <v>6</v>
      </c>
      <c r="T401" s="90">
        <v>0</v>
      </c>
      <c r="U401" s="90">
        <v>0</v>
      </c>
      <c r="V401" s="90">
        <v>0</v>
      </c>
      <c r="W401" s="90">
        <v>0</v>
      </c>
      <c r="X401" s="90">
        <v>0</v>
      </c>
      <c r="Y401" s="90">
        <v>0</v>
      </c>
      <c r="Z401" s="90">
        <v>0</v>
      </c>
      <c r="AA401" s="90">
        <v>0</v>
      </c>
      <c r="AB401" s="90">
        <v>0</v>
      </c>
      <c r="AC401" s="90">
        <v>71.790000000000006</v>
      </c>
      <c r="AD401" s="90">
        <v>112.23</v>
      </c>
      <c r="AE401" s="381">
        <f t="shared" si="7"/>
        <v>10.829634441332948</v>
      </c>
      <c r="AF401" s="105"/>
      <c r="AG401" s="381"/>
      <c r="AH401" s="381"/>
      <c r="AI401" s="381"/>
      <c r="AJ401" s="381"/>
      <c r="AK401" s="381"/>
      <c r="AL401" s="381"/>
      <c r="AM401" s="381"/>
    </row>
    <row r="402" spans="1:39" x14ac:dyDescent="0.35">
      <c r="A402" s="89" t="s">
        <v>713</v>
      </c>
      <c r="B402" s="89" t="s">
        <v>391</v>
      </c>
      <c r="C402" s="89" t="s">
        <v>392</v>
      </c>
      <c r="D402" s="89" t="s">
        <v>393</v>
      </c>
      <c r="E402" s="89" t="s">
        <v>493</v>
      </c>
      <c r="F402" s="89" t="s">
        <v>465</v>
      </c>
      <c r="G402" s="89" t="s">
        <v>465</v>
      </c>
      <c r="H402" s="89" t="s">
        <v>465</v>
      </c>
      <c r="I402" s="89" t="s">
        <v>465</v>
      </c>
      <c r="J402" s="89" t="s">
        <v>465</v>
      </c>
      <c r="K402" s="89" t="s">
        <v>466</v>
      </c>
      <c r="L402" s="89" t="s">
        <v>394</v>
      </c>
      <c r="M402" s="89" t="s">
        <v>395</v>
      </c>
      <c r="N402" s="89">
        <v>14</v>
      </c>
      <c r="O402" s="91">
        <v>6.5</v>
      </c>
      <c r="P402" s="89" t="s">
        <v>396</v>
      </c>
      <c r="Q402" s="89">
        <v>12</v>
      </c>
      <c r="R402" s="89" t="s">
        <v>712</v>
      </c>
      <c r="S402" s="89">
        <v>7</v>
      </c>
      <c r="T402" s="90">
        <v>0</v>
      </c>
      <c r="U402" s="90">
        <v>36.96</v>
      </c>
      <c r="V402" s="90">
        <v>8.5399999999999991</v>
      </c>
      <c r="W402" s="90">
        <v>0</v>
      </c>
      <c r="X402" s="90">
        <v>0</v>
      </c>
      <c r="Y402" s="90">
        <v>45.5</v>
      </c>
      <c r="Z402" s="90">
        <v>0</v>
      </c>
      <c r="AA402" s="90">
        <v>0</v>
      </c>
      <c r="AB402" s="90">
        <v>45.5</v>
      </c>
      <c r="AC402" s="90">
        <v>147.54</v>
      </c>
      <c r="AD402" s="90">
        <v>446.44</v>
      </c>
      <c r="AE402" s="381">
        <f t="shared" si="7"/>
        <v>7.7841221385410799</v>
      </c>
      <c r="AF402" s="105"/>
      <c r="AG402" s="381"/>
      <c r="AH402" s="381"/>
      <c r="AI402" s="381"/>
      <c r="AJ402" s="381"/>
      <c r="AK402" s="381"/>
      <c r="AL402" s="381"/>
      <c r="AM402" s="381"/>
    </row>
    <row r="403" spans="1:39" x14ac:dyDescent="0.35">
      <c r="A403" s="89" t="s">
        <v>714</v>
      </c>
      <c r="B403" s="89" t="s">
        <v>391</v>
      </c>
      <c r="C403" s="89" t="s">
        <v>392</v>
      </c>
      <c r="D403" s="89" t="s">
        <v>393</v>
      </c>
      <c r="E403" s="89" t="s">
        <v>484</v>
      </c>
      <c r="F403" s="89" t="s">
        <v>465</v>
      </c>
      <c r="G403" s="89" t="s">
        <v>465</v>
      </c>
      <c r="H403" s="89" t="s">
        <v>465</v>
      </c>
      <c r="I403" s="89" t="s">
        <v>465</v>
      </c>
      <c r="J403" s="89" t="s">
        <v>465</v>
      </c>
      <c r="K403" s="89" t="s">
        <v>466</v>
      </c>
      <c r="L403" s="89" t="s">
        <v>394</v>
      </c>
      <c r="M403" s="89" t="s">
        <v>395</v>
      </c>
      <c r="N403" s="89">
        <v>14</v>
      </c>
      <c r="O403" s="91">
        <v>47.44</v>
      </c>
      <c r="P403" s="89" t="s">
        <v>396</v>
      </c>
      <c r="Q403" s="89">
        <v>12</v>
      </c>
      <c r="R403" s="89" t="s">
        <v>712</v>
      </c>
      <c r="S403" s="89">
        <v>7</v>
      </c>
      <c r="T403" s="90">
        <v>0</v>
      </c>
      <c r="U403" s="90">
        <v>33.07</v>
      </c>
      <c r="V403" s="90">
        <v>3.13</v>
      </c>
      <c r="W403" s="90">
        <v>0</v>
      </c>
      <c r="X403" s="90">
        <v>0</v>
      </c>
      <c r="Y403" s="90">
        <v>36.200000000000003</v>
      </c>
      <c r="Z403" s="90">
        <v>0</v>
      </c>
      <c r="AA403" s="90">
        <v>0</v>
      </c>
      <c r="AB403" s="90">
        <v>36.200000000000003</v>
      </c>
      <c r="AC403" s="90">
        <v>130.06</v>
      </c>
      <c r="AD403" s="90">
        <v>451.3</v>
      </c>
      <c r="AE403" s="381">
        <f t="shared" si="7"/>
        <v>7.2690140778985715</v>
      </c>
      <c r="AF403" s="105"/>
      <c r="AG403" s="381"/>
      <c r="AH403" s="381"/>
      <c r="AI403" s="381"/>
      <c r="AJ403" s="381"/>
      <c r="AK403" s="381"/>
      <c r="AL403" s="381"/>
      <c r="AM403" s="381"/>
    </row>
    <row r="404" spans="1:39" x14ac:dyDescent="0.35">
      <c r="A404" s="89" t="s">
        <v>715</v>
      </c>
      <c r="B404" s="89" t="s">
        <v>391</v>
      </c>
      <c r="C404" s="89" t="s">
        <v>392</v>
      </c>
      <c r="D404" s="89" t="s">
        <v>393</v>
      </c>
      <c r="E404" s="89" t="s">
        <v>484</v>
      </c>
      <c r="F404" s="89" t="s">
        <v>465</v>
      </c>
      <c r="G404" s="89" t="s">
        <v>465</v>
      </c>
      <c r="H404" s="89" t="s">
        <v>465</v>
      </c>
      <c r="I404" s="89" t="s">
        <v>465</v>
      </c>
      <c r="J404" s="89" t="s">
        <v>465</v>
      </c>
      <c r="K404" s="89" t="s">
        <v>466</v>
      </c>
      <c r="L404" s="89" t="s">
        <v>394</v>
      </c>
      <c r="M404" s="89" t="s">
        <v>395</v>
      </c>
      <c r="N404" s="89">
        <v>14</v>
      </c>
      <c r="O404" s="91">
        <v>45.29</v>
      </c>
      <c r="P404" s="89" t="s">
        <v>396</v>
      </c>
      <c r="Q404" s="89">
        <v>12</v>
      </c>
      <c r="R404" s="89" t="s">
        <v>712</v>
      </c>
      <c r="S404" s="89">
        <v>7</v>
      </c>
      <c r="T404" s="90">
        <v>0</v>
      </c>
      <c r="U404" s="90">
        <v>33.07</v>
      </c>
      <c r="V404" s="90">
        <v>3.13</v>
      </c>
      <c r="W404" s="90">
        <v>0</v>
      </c>
      <c r="X404" s="90">
        <v>0</v>
      </c>
      <c r="Y404" s="90">
        <v>36.200000000000003</v>
      </c>
      <c r="Z404" s="90">
        <v>0</v>
      </c>
      <c r="AA404" s="90">
        <v>0</v>
      </c>
      <c r="AB404" s="90">
        <v>36.200000000000003</v>
      </c>
      <c r="AC404" s="90">
        <v>130.06</v>
      </c>
      <c r="AD404" s="90">
        <v>451.3</v>
      </c>
      <c r="AE404" s="381">
        <f t="shared" si="7"/>
        <v>7.2690140778985715</v>
      </c>
      <c r="AF404" s="105"/>
      <c r="AG404" s="381"/>
      <c r="AH404" s="381"/>
      <c r="AI404" s="381"/>
      <c r="AJ404" s="381"/>
      <c r="AK404" s="381"/>
      <c r="AL404" s="381"/>
      <c r="AM404" s="381"/>
    </row>
    <row r="405" spans="1:39" x14ac:dyDescent="0.35">
      <c r="A405" s="89" t="s">
        <v>716</v>
      </c>
      <c r="B405" s="89" t="s">
        <v>391</v>
      </c>
      <c r="C405" s="89" t="s">
        <v>392</v>
      </c>
      <c r="D405" s="89" t="s">
        <v>393</v>
      </c>
      <c r="E405" s="89" t="s">
        <v>471</v>
      </c>
      <c r="F405" s="89" t="s">
        <v>465</v>
      </c>
      <c r="G405" s="89" t="s">
        <v>465</v>
      </c>
      <c r="H405" s="89" t="s">
        <v>465</v>
      </c>
      <c r="I405" s="89" t="s">
        <v>465</v>
      </c>
      <c r="J405" s="89" t="s">
        <v>465</v>
      </c>
      <c r="K405" s="89" t="s">
        <v>466</v>
      </c>
      <c r="L405" s="89" t="s">
        <v>394</v>
      </c>
      <c r="M405" s="89" t="s">
        <v>395</v>
      </c>
      <c r="N405" s="89">
        <v>14</v>
      </c>
      <c r="O405" s="91">
        <v>122.14</v>
      </c>
      <c r="P405" s="89" t="s">
        <v>396</v>
      </c>
      <c r="Q405" s="89">
        <v>12</v>
      </c>
      <c r="R405" s="89" t="s">
        <v>712</v>
      </c>
      <c r="S405" s="89">
        <v>7</v>
      </c>
      <c r="T405" s="90">
        <v>0</v>
      </c>
      <c r="U405" s="90">
        <v>33.78</v>
      </c>
      <c r="V405" s="90">
        <v>0.08</v>
      </c>
      <c r="W405" s="90">
        <v>0</v>
      </c>
      <c r="X405" s="90">
        <v>0</v>
      </c>
      <c r="Y405" s="90">
        <v>33.86</v>
      </c>
      <c r="Z405" s="90">
        <v>0</v>
      </c>
      <c r="AA405" s="90">
        <v>0</v>
      </c>
      <c r="AB405" s="90">
        <v>33.86</v>
      </c>
      <c r="AC405" s="90">
        <v>123.33</v>
      </c>
      <c r="AD405" s="90">
        <v>453.19</v>
      </c>
      <c r="AE405" s="381">
        <f t="shared" si="7"/>
        <v>7.0636717371118163</v>
      </c>
      <c r="AF405" s="105"/>
      <c r="AG405" s="381"/>
      <c r="AH405" s="381"/>
      <c r="AI405" s="381"/>
      <c r="AJ405" s="381"/>
      <c r="AK405" s="381"/>
      <c r="AL405" s="381"/>
      <c r="AM405" s="381"/>
    </row>
    <row r="406" spans="1:39" x14ac:dyDescent="0.35">
      <c r="A406" s="89" t="s">
        <v>717</v>
      </c>
      <c r="B406" s="89" t="s">
        <v>391</v>
      </c>
      <c r="C406" s="89" t="s">
        <v>392</v>
      </c>
      <c r="D406" s="89" t="s">
        <v>393</v>
      </c>
      <c r="E406" s="89" t="s">
        <v>485</v>
      </c>
      <c r="F406" s="89" t="s">
        <v>465</v>
      </c>
      <c r="G406" s="89" t="s">
        <v>465</v>
      </c>
      <c r="H406" s="89" t="s">
        <v>465</v>
      </c>
      <c r="I406" s="89" t="s">
        <v>465</v>
      </c>
      <c r="J406" s="89" t="s">
        <v>465</v>
      </c>
      <c r="K406" s="89" t="s">
        <v>466</v>
      </c>
      <c r="L406" s="89" t="s">
        <v>394</v>
      </c>
      <c r="M406" s="89" t="s">
        <v>395</v>
      </c>
      <c r="N406" s="89">
        <v>14</v>
      </c>
      <c r="O406" s="91">
        <v>29.25</v>
      </c>
      <c r="P406" s="89" t="s">
        <v>396</v>
      </c>
      <c r="Q406" s="89">
        <v>12</v>
      </c>
      <c r="R406" s="89" t="s">
        <v>712</v>
      </c>
      <c r="S406" s="89">
        <v>7</v>
      </c>
      <c r="T406" s="90">
        <v>0</v>
      </c>
      <c r="U406" s="90">
        <v>33.61</v>
      </c>
      <c r="V406" s="90">
        <v>24.5</v>
      </c>
      <c r="W406" s="90">
        <v>0</v>
      </c>
      <c r="X406" s="90">
        <v>0</v>
      </c>
      <c r="Y406" s="90">
        <v>58.11</v>
      </c>
      <c r="Z406" s="90">
        <v>0</v>
      </c>
      <c r="AA406" s="90">
        <v>0</v>
      </c>
      <c r="AB406" s="90">
        <v>58.11</v>
      </c>
      <c r="AC406" s="90">
        <v>173.46</v>
      </c>
      <c r="AD406" s="90">
        <v>439.12</v>
      </c>
      <c r="AE406" s="381">
        <f t="shared" si="7"/>
        <v>8.5102900880566281</v>
      </c>
      <c r="AF406" s="105"/>
      <c r="AG406" s="381"/>
      <c r="AH406" s="381"/>
      <c r="AI406" s="381"/>
      <c r="AJ406" s="381"/>
      <c r="AK406" s="381"/>
      <c r="AL406" s="381"/>
      <c r="AM406" s="381"/>
    </row>
    <row r="407" spans="1:39" x14ac:dyDescent="0.35">
      <c r="A407" s="89" t="s">
        <v>718</v>
      </c>
      <c r="B407" s="89" t="s">
        <v>391</v>
      </c>
      <c r="C407" s="89" t="s">
        <v>392</v>
      </c>
      <c r="D407" s="89" t="s">
        <v>393</v>
      </c>
      <c r="E407" s="89" t="s">
        <v>526</v>
      </c>
      <c r="F407" s="89" t="s">
        <v>465</v>
      </c>
      <c r="G407" s="89" t="s">
        <v>465</v>
      </c>
      <c r="H407" s="89" t="s">
        <v>465</v>
      </c>
      <c r="I407" s="89" t="s">
        <v>465</v>
      </c>
      <c r="J407" s="89" t="s">
        <v>465</v>
      </c>
      <c r="K407" s="89" t="s">
        <v>466</v>
      </c>
      <c r="L407" s="89" t="s">
        <v>394</v>
      </c>
      <c r="M407" s="89" t="s">
        <v>395</v>
      </c>
      <c r="N407" s="89">
        <v>14</v>
      </c>
      <c r="O407" s="91">
        <v>17.350000000000001</v>
      </c>
      <c r="P407" s="89" t="s">
        <v>396</v>
      </c>
      <c r="Q407" s="89">
        <v>12</v>
      </c>
      <c r="R407" s="89" t="s">
        <v>712</v>
      </c>
      <c r="S407" s="89">
        <v>7</v>
      </c>
      <c r="T407" s="90">
        <v>0</v>
      </c>
      <c r="U407" s="90">
        <v>35.869999999999997</v>
      </c>
      <c r="V407" s="90">
        <v>17.89</v>
      </c>
      <c r="W407" s="90">
        <v>0</v>
      </c>
      <c r="X407" s="90">
        <v>0</v>
      </c>
      <c r="Y407" s="90">
        <v>53.77</v>
      </c>
      <c r="Z407" s="90">
        <v>0</v>
      </c>
      <c r="AA407" s="90">
        <v>0</v>
      </c>
      <c r="AB407" s="90">
        <v>53.77</v>
      </c>
      <c r="AC407" s="90">
        <v>162.16</v>
      </c>
      <c r="AD407" s="90">
        <v>442.35</v>
      </c>
      <c r="AE407" s="381">
        <f t="shared" si="7"/>
        <v>8.1983254377534411</v>
      </c>
      <c r="AF407" s="105"/>
      <c r="AG407" s="381"/>
      <c r="AH407" s="381"/>
      <c r="AI407" s="381"/>
      <c r="AJ407" s="381"/>
      <c r="AK407" s="381"/>
      <c r="AL407" s="381"/>
      <c r="AM407" s="381"/>
    </row>
    <row r="408" spans="1:39" x14ac:dyDescent="0.35">
      <c r="A408" s="89" t="s">
        <v>605</v>
      </c>
      <c r="B408" s="89" t="s">
        <v>391</v>
      </c>
      <c r="C408" s="89" t="s">
        <v>392</v>
      </c>
      <c r="D408" s="89" t="s">
        <v>393</v>
      </c>
      <c r="E408" s="89" t="s">
        <v>606</v>
      </c>
      <c r="F408" s="89" t="s">
        <v>465</v>
      </c>
      <c r="G408" s="89" t="s">
        <v>465</v>
      </c>
      <c r="H408" s="89" t="s">
        <v>719</v>
      </c>
      <c r="I408" s="89" t="s">
        <v>607</v>
      </c>
      <c r="J408" s="89" t="s">
        <v>501</v>
      </c>
      <c r="K408" s="89" t="s">
        <v>476</v>
      </c>
      <c r="L408" s="89" t="s">
        <v>587</v>
      </c>
      <c r="M408" s="89" t="s">
        <v>395</v>
      </c>
      <c r="N408" s="89">
        <v>29</v>
      </c>
      <c r="O408" s="91">
        <v>63.77</v>
      </c>
      <c r="P408" s="89" t="s">
        <v>400</v>
      </c>
      <c r="Q408" s="89">
        <v>12</v>
      </c>
      <c r="R408" s="89" t="s">
        <v>712</v>
      </c>
      <c r="S408" s="89">
        <v>9</v>
      </c>
      <c r="T408" s="90">
        <v>0</v>
      </c>
      <c r="U408" s="90">
        <v>46.65</v>
      </c>
      <c r="V408" s="90">
        <v>51.72</v>
      </c>
      <c r="W408" s="90">
        <v>0</v>
      </c>
      <c r="X408" s="90">
        <v>34.6</v>
      </c>
      <c r="Y408" s="90">
        <v>132.97</v>
      </c>
      <c r="Z408" s="90">
        <v>0</v>
      </c>
      <c r="AA408" s="90">
        <v>0</v>
      </c>
      <c r="AB408" s="90">
        <v>132.97</v>
      </c>
      <c r="AC408" s="90">
        <v>98.65</v>
      </c>
      <c r="AD408" s="90">
        <v>105.32</v>
      </c>
      <c r="AE408" s="381">
        <f t="shared" si="7"/>
        <v>13.104770553707171</v>
      </c>
      <c r="AF408" s="105"/>
      <c r="AG408" s="381"/>
      <c r="AH408" s="381"/>
      <c r="AI408" s="381"/>
      <c r="AJ408" s="381"/>
      <c r="AK408" s="381"/>
      <c r="AL408" s="381"/>
      <c r="AM408" s="381"/>
    </row>
    <row r="409" spans="1:39" x14ac:dyDescent="0.35">
      <c r="A409" s="89" t="s">
        <v>608</v>
      </c>
      <c r="B409" s="89" t="s">
        <v>391</v>
      </c>
      <c r="C409" s="89" t="s">
        <v>392</v>
      </c>
      <c r="D409" s="89" t="s">
        <v>393</v>
      </c>
      <c r="E409" s="89" t="s">
        <v>489</v>
      </c>
      <c r="F409" s="89" t="s">
        <v>465</v>
      </c>
      <c r="G409" s="89" t="s">
        <v>465</v>
      </c>
      <c r="H409" s="89" t="s">
        <v>719</v>
      </c>
      <c r="I409" s="89" t="s">
        <v>506</v>
      </c>
      <c r="J409" s="89" t="s">
        <v>501</v>
      </c>
      <c r="K409" s="89" t="s">
        <v>476</v>
      </c>
      <c r="L409" s="89" t="s">
        <v>587</v>
      </c>
      <c r="M409" s="89" t="s">
        <v>395</v>
      </c>
      <c r="N409" s="89">
        <v>29</v>
      </c>
      <c r="O409" s="91">
        <v>82.28</v>
      </c>
      <c r="P409" s="89" t="s">
        <v>400</v>
      </c>
      <c r="Q409" s="89">
        <v>12</v>
      </c>
      <c r="R409" s="89" t="s">
        <v>712</v>
      </c>
      <c r="S409" s="89">
        <v>9</v>
      </c>
      <c r="T409" s="90">
        <v>0</v>
      </c>
      <c r="U409" s="90">
        <v>48.29</v>
      </c>
      <c r="V409" s="90">
        <v>41.47</v>
      </c>
      <c r="W409" s="90">
        <v>0.15</v>
      </c>
      <c r="X409" s="90">
        <v>36.01</v>
      </c>
      <c r="Y409" s="90">
        <v>125.91</v>
      </c>
      <c r="Z409" s="90">
        <v>0</v>
      </c>
      <c r="AA409" s="90">
        <v>0</v>
      </c>
      <c r="AB409" s="90">
        <v>125.91</v>
      </c>
      <c r="AC409" s="90">
        <v>98.22</v>
      </c>
      <c r="AD409" s="90">
        <v>111.15</v>
      </c>
      <c r="AE409" s="381">
        <f t="shared" si="7"/>
        <v>12.728626213468964</v>
      </c>
      <c r="AF409" s="105"/>
      <c r="AG409" s="381"/>
      <c r="AH409" s="381"/>
      <c r="AI409" s="381"/>
      <c r="AJ409" s="381"/>
      <c r="AK409" s="381"/>
      <c r="AL409" s="381"/>
      <c r="AM409" s="381"/>
    </row>
    <row r="410" spans="1:39" x14ac:dyDescent="0.35">
      <c r="A410" s="89" t="s">
        <v>564</v>
      </c>
      <c r="B410" s="89" t="s">
        <v>391</v>
      </c>
      <c r="C410" s="89" t="s">
        <v>392</v>
      </c>
      <c r="D410" s="89" t="s">
        <v>393</v>
      </c>
      <c r="E410" s="89" t="s">
        <v>565</v>
      </c>
      <c r="F410" s="89" t="s">
        <v>465</v>
      </c>
      <c r="G410" s="89" t="s">
        <v>465</v>
      </c>
      <c r="H410" s="89" t="s">
        <v>501</v>
      </c>
      <c r="I410" s="89" t="s">
        <v>497</v>
      </c>
      <c r="J410" s="89" t="s">
        <v>508</v>
      </c>
      <c r="K410" s="89" t="s">
        <v>466</v>
      </c>
      <c r="L410" s="89" t="s">
        <v>587</v>
      </c>
      <c r="M410" s="89" t="s">
        <v>395</v>
      </c>
      <c r="N410" s="89">
        <v>29</v>
      </c>
      <c r="O410" s="91">
        <v>49.27</v>
      </c>
      <c r="P410" s="89" t="s">
        <v>400</v>
      </c>
      <c r="Q410" s="89">
        <v>12</v>
      </c>
      <c r="R410" s="89" t="s">
        <v>712</v>
      </c>
      <c r="S410" s="89">
        <v>9</v>
      </c>
      <c r="T410" s="90">
        <v>0</v>
      </c>
      <c r="U410" s="90">
        <v>20.45</v>
      </c>
      <c r="V410" s="90">
        <v>63.09</v>
      </c>
      <c r="W410" s="90">
        <v>20.69</v>
      </c>
      <c r="X410" s="90">
        <v>0</v>
      </c>
      <c r="Y410" s="90">
        <v>104.23</v>
      </c>
      <c r="Z410" s="90">
        <v>0</v>
      </c>
      <c r="AA410" s="90">
        <v>0</v>
      </c>
      <c r="AB410" s="90">
        <v>104.23</v>
      </c>
      <c r="AC410" s="90">
        <v>104.8</v>
      </c>
      <c r="AD410" s="90">
        <v>146.43</v>
      </c>
      <c r="AE410" s="381">
        <f t="shared" si="7"/>
        <v>11.455179846683221</v>
      </c>
      <c r="AF410" s="105"/>
      <c r="AG410" s="381"/>
      <c r="AH410" s="381"/>
      <c r="AI410" s="381"/>
      <c r="AJ410" s="381"/>
      <c r="AK410" s="381"/>
      <c r="AL410" s="381"/>
      <c r="AM410" s="381"/>
    </row>
    <row r="411" spans="1:39" x14ac:dyDescent="0.35">
      <c r="A411" s="89" t="s">
        <v>567</v>
      </c>
      <c r="B411" s="89" t="s">
        <v>391</v>
      </c>
      <c r="C411" s="89" t="s">
        <v>392</v>
      </c>
      <c r="D411" s="89" t="s">
        <v>393</v>
      </c>
      <c r="E411" s="89" t="s">
        <v>500</v>
      </c>
      <c r="F411" s="89" t="s">
        <v>465</v>
      </c>
      <c r="G411" s="89" t="s">
        <v>568</v>
      </c>
      <c r="H411" s="89" t="s">
        <v>501</v>
      </c>
      <c r="I411" s="89" t="s">
        <v>568</v>
      </c>
      <c r="J411" s="89" t="s">
        <v>508</v>
      </c>
      <c r="K411" s="89" t="s">
        <v>466</v>
      </c>
      <c r="L411" s="89" t="s">
        <v>587</v>
      </c>
      <c r="M411" s="89" t="s">
        <v>395</v>
      </c>
      <c r="N411" s="89">
        <v>29</v>
      </c>
      <c r="O411" s="91">
        <v>38.520000000000003</v>
      </c>
      <c r="P411" s="89" t="s">
        <v>400</v>
      </c>
      <c r="Q411" s="89">
        <v>12</v>
      </c>
      <c r="R411" s="89" t="s">
        <v>712</v>
      </c>
      <c r="S411" s="89">
        <v>9</v>
      </c>
      <c r="T411" s="90">
        <v>0</v>
      </c>
      <c r="U411" s="90">
        <v>19.73</v>
      </c>
      <c r="V411" s="90">
        <v>69.5</v>
      </c>
      <c r="W411" s="90">
        <v>18.78</v>
      </c>
      <c r="X411" s="90">
        <v>0</v>
      </c>
      <c r="Y411" s="90">
        <v>108.02</v>
      </c>
      <c r="Z411" s="90">
        <v>0</v>
      </c>
      <c r="AA411" s="90">
        <v>0</v>
      </c>
      <c r="AB411" s="90">
        <v>108.02</v>
      </c>
      <c r="AC411" s="90">
        <v>102.5</v>
      </c>
      <c r="AD411" s="90">
        <v>140.96</v>
      </c>
      <c r="AE411" s="381">
        <f t="shared" si="7"/>
        <v>11.546498116231358</v>
      </c>
      <c r="AF411" s="105"/>
      <c r="AG411" s="381"/>
      <c r="AH411" s="381"/>
      <c r="AI411" s="381"/>
      <c r="AJ411" s="381"/>
      <c r="AK411" s="381"/>
      <c r="AL411" s="381"/>
      <c r="AM411" s="381"/>
    </row>
    <row r="412" spans="1:39" x14ac:dyDescent="0.35">
      <c r="A412" s="89" t="s">
        <v>569</v>
      </c>
      <c r="B412" s="89" t="s">
        <v>391</v>
      </c>
      <c r="C412" s="89" t="s">
        <v>392</v>
      </c>
      <c r="D412" s="89" t="s">
        <v>393</v>
      </c>
      <c r="E412" s="89" t="s">
        <v>489</v>
      </c>
      <c r="F412" s="89" t="s">
        <v>465</v>
      </c>
      <c r="G412" s="89" t="s">
        <v>465</v>
      </c>
      <c r="H412" s="89" t="s">
        <v>501</v>
      </c>
      <c r="I412" s="89" t="s">
        <v>506</v>
      </c>
      <c r="J412" s="89" t="s">
        <v>508</v>
      </c>
      <c r="K412" s="89" t="s">
        <v>476</v>
      </c>
      <c r="L412" s="89" t="s">
        <v>587</v>
      </c>
      <c r="M412" s="89" t="s">
        <v>395</v>
      </c>
      <c r="N412" s="89">
        <v>29</v>
      </c>
      <c r="O412" s="91">
        <v>61.56</v>
      </c>
      <c r="P412" s="89" t="s">
        <v>400</v>
      </c>
      <c r="Q412" s="89">
        <v>12</v>
      </c>
      <c r="R412" s="89" t="s">
        <v>712</v>
      </c>
      <c r="S412" s="89">
        <v>9</v>
      </c>
      <c r="T412" s="90">
        <v>0</v>
      </c>
      <c r="U412" s="90">
        <v>43.09</v>
      </c>
      <c r="V412" s="90">
        <v>52.42</v>
      </c>
      <c r="W412" s="90">
        <v>0.11</v>
      </c>
      <c r="X412" s="90">
        <v>29.76</v>
      </c>
      <c r="Y412" s="90">
        <v>125.38</v>
      </c>
      <c r="Z412" s="90">
        <v>0</v>
      </c>
      <c r="AA412" s="90">
        <v>0</v>
      </c>
      <c r="AB412" s="90">
        <v>125.38</v>
      </c>
      <c r="AC412" s="90">
        <v>98.61</v>
      </c>
      <c r="AD412" s="90">
        <v>113.45</v>
      </c>
      <c r="AE412" s="381">
        <f t="shared" si="7"/>
        <v>12.623928647534365</v>
      </c>
      <c r="AF412" s="105"/>
      <c r="AG412" s="381"/>
      <c r="AH412" s="381"/>
      <c r="AI412" s="381"/>
      <c r="AJ412" s="381"/>
      <c r="AK412" s="381"/>
      <c r="AL412" s="381"/>
      <c r="AM412" s="381"/>
    </row>
    <row r="413" spans="1:39" x14ac:dyDescent="0.35">
      <c r="A413" s="89" t="s">
        <v>720</v>
      </c>
      <c r="B413" s="89" t="s">
        <v>391</v>
      </c>
      <c r="C413" s="89" t="s">
        <v>392</v>
      </c>
      <c r="D413" s="89" t="s">
        <v>393</v>
      </c>
      <c r="E413" s="89" t="s">
        <v>493</v>
      </c>
      <c r="F413" s="89" t="s">
        <v>465</v>
      </c>
      <c r="G413" s="89" t="s">
        <v>465</v>
      </c>
      <c r="H413" s="89" t="s">
        <v>465</v>
      </c>
      <c r="I413" s="89" t="s">
        <v>607</v>
      </c>
      <c r="J413" s="89" t="s">
        <v>465</v>
      </c>
      <c r="K413" s="89" t="s">
        <v>466</v>
      </c>
      <c r="L413" s="89" t="s">
        <v>498</v>
      </c>
      <c r="M413" s="89" t="s">
        <v>395</v>
      </c>
      <c r="N413" s="89">
        <v>27</v>
      </c>
      <c r="O413" s="91">
        <v>61.85</v>
      </c>
      <c r="P413" s="89" t="s">
        <v>400</v>
      </c>
      <c r="Q413" s="89">
        <v>12</v>
      </c>
      <c r="R413" s="89" t="s">
        <v>712</v>
      </c>
      <c r="S413" s="89">
        <v>9</v>
      </c>
      <c r="T413" s="90">
        <v>0</v>
      </c>
      <c r="U413" s="90">
        <v>21.49</v>
      </c>
      <c r="V413" s="90">
        <v>72.680000000000007</v>
      </c>
      <c r="W413" s="90">
        <v>5</v>
      </c>
      <c r="X413" s="90">
        <v>0</v>
      </c>
      <c r="Y413" s="90">
        <v>99.17</v>
      </c>
      <c r="Z413" s="90">
        <v>1.08</v>
      </c>
      <c r="AA413" s="90">
        <v>0.2</v>
      </c>
      <c r="AB413" s="90">
        <v>100.45</v>
      </c>
      <c r="AC413" s="90">
        <v>103.59</v>
      </c>
      <c r="AD413" s="90">
        <v>174.31</v>
      </c>
      <c r="AE413" s="381">
        <f t="shared" si="7"/>
        <v>10.438403171367272</v>
      </c>
      <c r="AF413" s="105"/>
      <c r="AG413" s="381"/>
      <c r="AH413" s="381"/>
      <c r="AI413" s="381"/>
      <c r="AJ413" s="381"/>
      <c r="AK413" s="381"/>
      <c r="AL413" s="381"/>
      <c r="AM413" s="381"/>
    </row>
    <row r="414" spans="1:39" x14ac:dyDescent="0.35">
      <c r="A414" s="89" t="s">
        <v>721</v>
      </c>
      <c r="B414" s="89" t="s">
        <v>391</v>
      </c>
      <c r="C414" s="89" t="s">
        <v>392</v>
      </c>
      <c r="D414" s="89" t="s">
        <v>393</v>
      </c>
      <c r="E414" s="89" t="s">
        <v>489</v>
      </c>
      <c r="F414" s="89" t="s">
        <v>465</v>
      </c>
      <c r="G414" s="89" t="s">
        <v>465</v>
      </c>
      <c r="H414" s="89" t="s">
        <v>465</v>
      </c>
      <c r="I414" s="89" t="s">
        <v>497</v>
      </c>
      <c r="J414" s="89" t="s">
        <v>465</v>
      </c>
      <c r="K414" s="89" t="s">
        <v>466</v>
      </c>
      <c r="L414" s="89" t="s">
        <v>498</v>
      </c>
      <c r="M414" s="89" t="s">
        <v>395</v>
      </c>
      <c r="N414" s="89">
        <v>25</v>
      </c>
      <c r="O414" s="91">
        <v>60.22</v>
      </c>
      <c r="P414" s="89" t="s">
        <v>400</v>
      </c>
      <c r="Q414" s="89">
        <v>12</v>
      </c>
      <c r="R414" s="89" t="s">
        <v>712</v>
      </c>
      <c r="S414" s="89">
        <v>9</v>
      </c>
      <c r="T414" s="90">
        <v>0</v>
      </c>
      <c r="U414" s="90">
        <v>19.11</v>
      </c>
      <c r="V414" s="90">
        <v>72.37</v>
      </c>
      <c r="W414" s="90">
        <v>11.11</v>
      </c>
      <c r="X414" s="90">
        <v>0</v>
      </c>
      <c r="Y414" s="90">
        <v>102.6</v>
      </c>
      <c r="Z414" s="90">
        <v>1.1299999999999999</v>
      </c>
      <c r="AA414" s="90">
        <v>0.2</v>
      </c>
      <c r="AB414" s="90">
        <v>103.93</v>
      </c>
      <c r="AC414" s="90">
        <v>105.24</v>
      </c>
      <c r="AD414" s="90">
        <v>160.93</v>
      </c>
      <c r="AE414" s="381">
        <f t="shared" si="7"/>
        <v>10.949851161040145</v>
      </c>
      <c r="AF414" s="105"/>
      <c r="AG414" s="381"/>
      <c r="AH414" s="381"/>
      <c r="AI414" s="381"/>
      <c r="AJ414" s="381"/>
      <c r="AK414" s="381"/>
      <c r="AL414" s="381"/>
      <c r="AM414" s="381"/>
    </row>
    <row r="415" spans="1:39" x14ac:dyDescent="0.35">
      <c r="A415" s="89" t="s">
        <v>722</v>
      </c>
      <c r="B415" s="89" t="s">
        <v>391</v>
      </c>
      <c r="C415" s="89" t="s">
        <v>392</v>
      </c>
      <c r="D415" s="89" t="s">
        <v>393</v>
      </c>
      <c r="E415" s="89" t="s">
        <v>524</v>
      </c>
      <c r="F415" s="89" t="s">
        <v>465</v>
      </c>
      <c r="G415" s="89" t="s">
        <v>465</v>
      </c>
      <c r="H415" s="89" t="s">
        <v>465</v>
      </c>
      <c r="I415" s="89" t="s">
        <v>516</v>
      </c>
      <c r="J415" s="89" t="s">
        <v>465</v>
      </c>
      <c r="K415" s="89" t="s">
        <v>466</v>
      </c>
      <c r="L415" s="89" t="s">
        <v>498</v>
      </c>
      <c r="M415" s="89" t="s">
        <v>395</v>
      </c>
      <c r="N415" s="89">
        <v>29</v>
      </c>
      <c r="O415" s="91">
        <v>13.74</v>
      </c>
      <c r="P415" s="89" t="s">
        <v>400</v>
      </c>
      <c r="Q415" s="89">
        <v>12</v>
      </c>
      <c r="R415" s="89" t="s">
        <v>712</v>
      </c>
      <c r="S415" s="89">
        <v>9</v>
      </c>
      <c r="T415" s="90">
        <v>0</v>
      </c>
      <c r="U415" s="90">
        <v>22.36</v>
      </c>
      <c r="V415" s="90">
        <v>68.260000000000005</v>
      </c>
      <c r="W415" s="90">
        <v>8.58</v>
      </c>
      <c r="X415" s="90">
        <v>0</v>
      </c>
      <c r="Y415" s="90">
        <v>99.2</v>
      </c>
      <c r="Z415" s="90">
        <v>0</v>
      </c>
      <c r="AA415" s="90">
        <v>0</v>
      </c>
      <c r="AB415" s="90">
        <v>99.2</v>
      </c>
      <c r="AC415" s="90">
        <v>98.92</v>
      </c>
      <c r="AD415" s="90">
        <v>164.55</v>
      </c>
      <c r="AE415" s="381">
        <f t="shared" si="7"/>
        <v>10.498552211444077</v>
      </c>
      <c r="AF415" s="105"/>
      <c r="AG415" s="381"/>
      <c r="AH415" s="381"/>
      <c r="AI415" s="381"/>
      <c r="AJ415" s="381"/>
      <c r="AK415" s="381"/>
      <c r="AL415" s="381"/>
      <c r="AM415" s="381"/>
    </row>
    <row r="416" spans="1:39" x14ac:dyDescent="0.35">
      <c r="A416" s="89" t="s">
        <v>723</v>
      </c>
      <c r="B416" s="89" t="s">
        <v>391</v>
      </c>
      <c r="C416" s="89" t="s">
        <v>392</v>
      </c>
      <c r="D416" s="89" t="s">
        <v>393</v>
      </c>
      <c r="E416" s="89" t="s">
        <v>565</v>
      </c>
      <c r="F416" s="89" t="s">
        <v>465</v>
      </c>
      <c r="G416" s="89" t="s">
        <v>465</v>
      </c>
      <c r="H416" s="89" t="s">
        <v>465</v>
      </c>
      <c r="I416" s="89" t="s">
        <v>516</v>
      </c>
      <c r="J416" s="89" t="s">
        <v>465</v>
      </c>
      <c r="K416" s="89" t="s">
        <v>466</v>
      </c>
      <c r="L416" s="89" t="s">
        <v>498</v>
      </c>
      <c r="M416" s="89" t="s">
        <v>395</v>
      </c>
      <c r="N416" s="89">
        <v>29</v>
      </c>
      <c r="O416" s="91">
        <v>90.34</v>
      </c>
      <c r="P416" s="89" t="s">
        <v>400</v>
      </c>
      <c r="Q416" s="89">
        <v>12</v>
      </c>
      <c r="R416" s="89" t="s">
        <v>712</v>
      </c>
      <c r="S416" s="89">
        <v>9</v>
      </c>
      <c r="T416" s="90">
        <v>0</v>
      </c>
      <c r="U416" s="90">
        <v>23.77</v>
      </c>
      <c r="V416" s="90">
        <v>71.739999999999995</v>
      </c>
      <c r="W416" s="90">
        <v>12.12</v>
      </c>
      <c r="X416" s="90">
        <v>0</v>
      </c>
      <c r="Y416" s="90">
        <v>107.63</v>
      </c>
      <c r="Z416" s="90">
        <v>0</v>
      </c>
      <c r="AA416" s="90">
        <v>0</v>
      </c>
      <c r="AB416" s="90">
        <v>107.63</v>
      </c>
      <c r="AC416" s="90">
        <v>105.2</v>
      </c>
      <c r="AD416" s="90">
        <v>167.84</v>
      </c>
      <c r="AE416" s="381">
        <f t="shared" si="7"/>
        <v>10.720040753072601</v>
      </c>
      <c r="AF416" s="105"/>
      <c r="AG416" s="381"/>
      <c r="AH416" s="381"/>
      <c r="AI416" s="381"/>
      <c r="AJ416" s="381"/>
      <c r="AK416" s="381"/>
      <c r="AL416" s="381"/>
      <c r="AM416" s="381"/>
    </row>
    <row r="417" spans="1:39" x14ac:dyDescent="0.35">
      <c r="A417" s="89" t="s">
        <v>724</v>
      </c>
      <c r="B417" s="89" t="s">
        <v>391</v>
      </c>
      <c r="C417" s="89" t="s">
        <v>392</v>
      </c>
      <c r="D417" s="89" t="s">
        <v>393</v>
      </c>
      <c r="E417" s="89" t="s">
        <v>524</v>
      </c>
      <c r="F417" s="89" t="s">
        <v>465</v>
      </c>
      <c r="G417" s="89" t="s">
        <v>465</v>
      </c>
      <c r="H417" s="89" t="s">
        <v>465</v>
      </c>
      <c r="I417" s="89" t="s">
        <v>511</v>
      </c>
      <c r="J417" s="89" t="s">
        <v>465</v>
      </c>
      <c r="K417" s="89" t="s">
        <v>466</v>
      </c>
      <c r="L417" s="89" t="s">
        <v>498</v>
      </c>
      <c r="M417" s="89" t="s">
        <v>395</v>
      </c>
      <c r="N417" s="89">
        <v>29</v>
      </c>
      <c r="O417" s="91">
        <v>51.79</v>
      </c>
      <c r="P417" s="89" t="s">
        <v>400</v>
      </c>
      <c r="Q417" s="89">
        <v>12</v>
      </c>
      <c r="R417" s="89" t="s">
        <v>712</v>
      </c>
      <c r="S417" s="89">
        <v>9</v>
      </c>
      <c r="T417" s="90">
        <v>0</v>
      </c>
      <c r="U417" s="90">
        <v>21.77</v>
      </c>
      <c r="V417" s="90">
        <v>95.33</v>
      </c>
      <c r="W417" s="90">
        <v>4.16</v>
      </c>
      <c r="X417" s="90">
        <v>0</v>
      </c>
      <c r="Y417" s="90">
        <v>121.26</v>
      </c>
      <c r="Z417" s="90">
        <v>0.53</v>
      </c>
      <c r="AA417" s="90">
        <v>0.2</v>
      </c>
      <c r="AB417" s="90">
        <v>121.99</v>
      </c>
      <c r="AC417" s="90">
        <v>121.42</v>
      </c>
      <c r="AD417" s="90">
        <v>186.36</v>
      </c>
      <c r="AE417" s="381">
        <f t="shared" si="7"/>
        <v>10.929620064377103</v>
      </c>
      <c r="AF417" s="105"/>
      <c r="AG417" s="381"/>
      <c r="AH417" s="381"/>
      <c r="AI417" s="381"/>
      <c r="AJ417" s="381"/>
      <c r="AK417" s="381"/>
      <c r="AL417" s="381"/>
      <c r="AM417" s="381"/>
    </row>
    <row r="418" spans="1:39" x14ac:dyDescent="0.35">
      <c r="A418" s="89" t="s">
        <v>725</v>
      </c>
      <c r="B418" s="89" t="s">
        <v>391</v>
      </c>
      <c r="C418" s="89" t="s">
        <v>392</v>
      </c>
      <c r="D418" s="89" t="s">
        <v>393</v>
      </c>
      <c r="E418" s="89" t="s">
        <v>526</v>
      </c>
      <c r="F418" s="89" t="s">
        <v>465</v>
      </c>
      <c r="G418" s="89" t="s">
        <v>465</v>
      </c>
      <c r="H418" s="89" t="s">
        <v>465</v>
      </c>
      <c r="I418" s="89" t="s">
        <v>465</v>
      </c>
      <c r="J418" s="89" t="s">
        <v>465</v>
      </c>
      <c r="K418" s="89" t="s">
        <v>466</v>
      </c>
      <c r="L418" s="89" t="s">
        <v>394</v>
      </c>
      <c r="M418" s="89" t="s">
        <v>395</v>
      </c>
      <c r="N418" s="89">
        <v>28</v>
      </c>
      <c r="O418" s="91">
        <v>10.25</v>
      </c>
      <c r="P418" s="89" t="s">
        <v>400</v>
      </c>
      <c r="Q418" s="89">
        <v>12</v>
      </c>
      <c r="R418" s="89" t="s">
        <v>712</v>
      </c>
      <c r="S418" s="89">
        <v>9</v>
      </c>
      <c r="T418" s="90">
        <v>0</v>
      </c>
      <c r="U418" s="90">
        <v>30.42</v>
      </c>
      <c r="V418" s="90">
        <v>94.92</v>
      </c>
      <c r="W418" s="90">
        <v>3.54</v>
      </c>
      <c r="X418" s="90">
        <v>0</v>
      </c>
      <c r="Y418" s="90">
        <v>128.88</v>
      </c>
      <c r="Z418" s="90">
        <v>4.72</v>
      </c>
      <c r="AA418" s="90">
        <v>0.32</v>
      </c>
      <c r="AB418" s="90">
        <v>133.93</v>
      </c>
      <c r="AC418" s="90">
        <v>141.72</v>
      </c>
      <c r="AD418" s="90">
        <v>249.8</v>
      </c>
      <c r="AE418" s="381">
        <f t="shared" si="7"/>
        <v>10.198954556261182</v>
      </c>
      <c r="AF418" s="105"/>
      <c r="AG418" s="381"/>
      <c r="AH418" s="381"/>
      <c r="AI418" s="381"/>
      <c r="AJ418" s="381"/>
      <c r="AK418" s="381"/>
      <c r="AL418" s="381"/>
      <c r="AM418" s="381"/>
    </row>
    <row r="419" spans="1:39" x14ac:dyDescent="0.35">
      <c r="A419" s="89" t="s">
        <v>444</v>
      </c>
      <c r="B419" s="89" t="s">
        <v>391</v>
      </c>
      <c r="C419" s="89" t="s">
        <v>392</v>
      </c>
      <c r="D419" s="89" t="s">
        <v>393</v>
      </c>
      <c r="E419" s="89" t="s">
        <v>565</v>
      </c>
      <c r="F419" s="89" t="s">
        <v>465</v>
      </c>
      <c r="G419" s="89" t="s">
        <v>465</v>
      </c>
      <c r="H419" s="89" t="s">
        <v>465</v>
      </c>
      <c r="I419" s="89" t="s">
        <v>465</v>
      </c>
      <c r="J419" s="89" t="s">
        <v>465</v>
      </c>
      <c r="K419" s="89" t="s">
        <v>466</v>
      </c>
      <c r="L419" s="89" t="s">
        <v>394</v>
      </c>
      <c r="M419" s="89" t="s">
        <v>395</v>
      </c>
      <c r="N419" s="89">
        <v>29</v>
      </c>
      <c r="O419" s="91">
        <v>82.63</v>
      </c>
      <c r="P419" s="89" t="s">
        <v>400</v>
      </c>
      <c r="Q419" s="89">
        <v>12</v>
      </c>
      <c r="R419" s="89" t="s">
        <v>712</v>
      </c>
      <c r="S419" s="89">
        <v>9</v>
      </c>
      <c r="T419" s="90">
        <v>0</v>
      </c>
      <c r="U419" s="90">
        <v>21.13</v>
      </c>
      <c r="V419" s="90">
        <v>54.08</v>
      </c>
      <c r="W419" s="90">
        <v>15.02</v>
      </c>
      <c r="X419" s="90">
        <v>0</v>
      </c>
      <c r="Y419" s="90">
        <v>90.23</v>
      </c>
      <c r="Z419" s="90">
        <v>12.94</v>
      </c>
      <c r="AA419" s="90">
        <v>0.16</v>
      </c>
      <c r="AB419" s="90">
        <v>103.33</v>
      </c>
      <c r="AC419" s="90">
        <v>104.62</v>
      </c>
      <c r="AD419" s="90">
        <v>172.18</v>
      </c>
      <c r="AE419" s="381">
        <f t="shared" si="7"/>
        <v>10.554855887829609</v>
      </c>
      <c r="AF419" s="105"/>
      <c r="AG419" s="381"/>
      <c r="AH419" s="381"/>
      <c r="AI419" s="381"/>
      <c r="AJ419" s="381"/>
      <c r="AK419" s="381"/>
      <c r="AL419" s="381"/>
      <c r="AM419" s="381"/>
    </row>
    <row r="420" spans="1:39" x14ac:dyDescent="0.35">
      <c r="A420" s="89" t="s">
        <v>441</v>
      </c>
      <c r="B420" s="89" t="s">
        <v>391</v>
      </c>
      <c r="C420" s="89" t="s">
        <v>392</v>
      </c>
      <c r="D420" s="89" t="s">
        <v>393</v>
      </c>
      <c r="E420" s="89" t="s">
        <v>484</v>
      </c>
      <c r="F420" s="89" t="s">
        <v>465</v>
      </c>
      <c r="G420" s="89" t="s">
        <v>465</v>
      </c>
      <c r="H420" s="89" t="s">
        <v>465</v>
      </c>
      <c r="I420" s="89" t="s">
        <v>465</v>
      </c>
      <c r="J420" s="89" t="s">
        <v>465</v>
      </c>
      <c r="K420" s="89" t="s">
        <v>466</v>
      </c>
      <c r="L420" s="89" t="s">
        <v>394</v>
      </c>
      <c r="M420" s="89" t="s">
        <v>395</v>
      </c>
      <c r="N420" s="89">
        <v>29</v>
      </c>
      <c r="O420" s="91">
        <v>29.57</v>
      </c>
      <c r="P420" s="89" t="s">
        <v>400</v>
      </c>
      <c r="Q420" s="89">
        <v>12</v>
      </c>
      <c r="R420" s="89" t="s">
        <v>712</v>
      </c>
      <c r="S420" s="89">
        <v>9</v>
      </c>
      <c r="T420" s="90">
        <v>0</v>
      </c>
      <c r="U420" s="90">
        <v>19.53</v>
      </c>
      <c r="V420" s="90">
        <v>70.17</v>
      </c>
      <c r="W420" s="90">
        <v>6.34</v>
      </c>
      <c r="X420" s="90">
        <v>0</v>
      </c>
      <c r="Y420" s="90">
        <v>96.04</v>
      </c>
      <c r="Z420" s="90">
        <v>15.66</v>
      </c>
      <c r="AA420" s="90">
        <v>0.65</v>
      </c>
      <c r="AB420" s="90">
        <v>112.36</v>
      </c>
      <c r="AC420" s="90">
        <v>100.23</v>
      </c>
      <c r="AD420" s="90">
        <v>160.88</v>
      </c>
      <c r="AE420" s="381">
        <f t="shared" si="7"/>
        <v>10.687697131938183</v>
      </c>
      <c r="AF420" s="105"/>
      <c r="AG420" s="381"/>
      <c r="AH420" s="381"/>
      <c r="AI420" s="381"/>
      <c r="AJ420" s="381"/>
      <c r="AK420" s="381"/>
      <c r="AL420" s="381"/>
      <c r="AM420" s="381"/>
    </row>
    <row r="421" spans="1:39" x14ac:dyDescent="0.35">
      <c r="A421" s="89" t="s">
        <v>436</v>
      </c>
      <c r="B421" s="89" t="s">
        <v>391</v>
      </c>
      <c r="C421" s="89" t="s">
        <v>392</v>
      </c>
      <c r="D421" s="89" t="s">
        <v>393</v>
      </c>
      <c r="E421" s="89" t="s">
        <v>524</v>
      </c>
      <c r="F421" s="89" t="s">
        <v>465</v>
      </c>
      <c r="G421" s="89" t="s">
        <v>465</v>
      </c>
      <c r="H421" s="89" t="s">
        <v>465</v>
      </c>
      <c r="I421" s="89" t="s">
        <v>465</v>
      </c>
      <c r="J421" s="89" t="s">
        <v>465</v>
      </c>
      <c r="K421" s="89" t="s">
        <v>466</v>
      </c>
      <c r="L421" s="89" t="s">
        <v>394</v>
      </c>
      <c r="M421" s="89" t="s">
        <v>395</v>
      </c>
      <c r="N421" s="89">
        <v>29</v>
      </c>
      <c r="O421" s="91">
        <v>16.399999999999999</v>
      </c>
      <c r="P421" s="89" t="s">
        <v>400</v>
      </c>
      <c r="Q421" s="89">
        <v>12</v>
      </c>
      <c r="R421" s="89" t="s">
        <v>712</v>
      </c>
      <c r="S421" s="89">
        <v>9</v>
      </c>
      <c r="T421" s="90">
        <v>0</v>
      </c>
      <c r="U421" s="90">
        <v>41.13</v>
      </c>
      <c r="V421" s="90">
        <v>70.489999999999995</v>
      </c>
      <c r="W421" s="90">
        <v>2.08</v>
      </c>
      <c r="X421" s="90">
        <v>0</v>
      </c>
      <c r="Y421" s="90">
        <v>113.7</v>
      </c>
      <c r="Z421" s="90">
        <v>1.1399999999999999</v>
      </c>
      <c r="AA421" s="90">
        <v>0.06</v>
      </c>
      <c r="AB421" s="90">
        <v>114.9</v>
      </c>
      <c r="AC421" s="90">
        <v>154.33000000000001</v>
      </c>
      <c r="AD421" s="90">
        <v>326.20999999999998</v>
      </c>
      <c r="AE421" s="381">
        <f t="shared" si="7"/>
        <v>9.313498411932235</v>
      </c>
      <c r="AF421" s="105"/>
      <c r="AG421" s="381"/>
      <c r="AH421" s="381"/>
      <c r="AI421" s="381"/>
      <c r="AJ421" s="381"/>
      <c r="AK421" s="381"/>
      <c r="AL421" s="381"/>
      <c r="AM421" s="381"/>
    </row>
    <row r="422" spans="1:39" x14ac:dyDescent="0.35">
      <c r="A422" s="89" t="s">
        <v>726</v>
      </c>
      <c r="B422" s="89" t="s">
        <v>391</v>
      </c>
      <c r="C422" s="89" t="s">
        <v>392</v>
      </c>
      <c r="D422" s="89" t="s">
        <v>393</v>
      </c>
      <c r="E422" s="89" t="s">
        <v>524</v>
      </c>
      <c r="F422" s="89" t="s">
        <v>465</v>
      </c>
      <c r="G422" s="89" t="s">
        <v>465</v>
      </c>
      <c r="H422" s="89" t="s">
        <v>465</v>
      </c>
      <c r="I422" s="89" t="s">
        <v>511</v>
      </c>
      <c r="J422" s="89" t="s">
        <v>465</v>
      </c>
      <c r="K422" s="89" t="s">
        <v>466</v>
      </c>
      <c r="L422" s="89" t="s">
        <v>498</v>
      </c>
      <c r="M422" s="89" t="s">
        <v>395</v>
      </c>
      <c r="N422" s="89">
        <v>29</v>
      </c>
      <c r="O422" s="91">
        <v>5.53</v>
      </c>
      <c r="P422" s="89" t="s">
        <v>400</v>
      </c>
      <c r="Q422" s="89">
        <v>12</v>
      </c>
      <c r="R422" s="89" t="s">
        <v>712</v>
      </c>
      <c r="S422" s="89">
        <v>9</v>
      </c>
      <c r="T422" s="90">
        <v>0</v>
      </c>
      <c r="U422" s="90">
        <v>22.67</v>
      </c>
      <c r="V422" s="90">
        <v>69.08</v>
      </c>
      <c r="W422" s="90">
        <v>12.01</v>
      </c>
      <c r="X422" s="90">
        <v>0</v>
      </c>
      <c r="Y422" s="90">
        <v>103.77</v>
      </c>
      <c r="Z422" s="90">
        <v>0</v>
      </c>
      <c r="AA422" s="90">
        <v>0</v>
      </c>
      <c r="AB422" s="90">
        <v>103.77</v>
      </c>
      <c r="AC422" s="90">
        <v>103.75</v>
      </c>
      <c r="AD422" s="90">
        <v>164.52</v>
      </c>
      <c r="AE422" s="381">
        <f t="shared" si="7"/>
        <v>10.752786037495069</v>
      </c>
      <c r="AF422" s="105"/>
      <c r="AG422" s="381"/>
      <c r="AH422" s="381"/>
      <c r="AI422" s="381"/>
      <c r="AJ422" s="381"/>
      <c r="AK422" s="381"/>
      <c r="AL422" s="381"/>
      <c r="AM422" s="381"/>
    </row>
    <row r="423" spans="1:39" x14ac:dyDescent="0.35">
      <c r="A423" s="89" t="s">
        <v>727</v>
      </c>
      <c r="B423" s="89" t="s">
        <v>391</v>
      </c>
      <c r="C423" s="89" t="s">
        <v>392</v>
      </c>
      <c r="D423" s="89" t="s">
        <v>393</v>
      </c>
      <c r="E423" s="89" t="s">
        <v>728</v>
      </c>
      <c r="F423" s="89" t="s">
        <v>465</v>
      </c>
      <c r="G423" s="89" t="s">
        <v>465</v>
      </c>
      <c r="H423" s="89" t="s">
        <v>465</v>
      </c>
      <c r="I423" s="89" t="s">
        <v>497</v>
      </c>
      <c r="J423" s="89" t="s">
        <v>465</v>
      </c>
      <c r="K423" s="89" t="s">
        <v>466</v>
      </c>
      <c r="L423" s="89" t="s">
        <v>498</v>
      </c>
      <c r="M423" s="89" t="s">
        <v>395</v>
      </c>
      <c r="N423" s="89">
        <v>29</v>
      </c>
      <c r="O423" s="91">
        <v>24.8</v>
      </c>
      <c r="P423" s="89" t="s">
        <v>400</v>
      </c>
      <c r="Q423" s="89">
        <v>12</v>
      </c>
      <c r="R423" s="89" t="s">
        <v>712</v>
      </c>
      <c r="S423" s="89">
        <v>9</v>
      </c>
      <c r="T423" s="90">
        <v>0</v>
      </c>
      <c r="U423" s="90">
        <v>31.05</v>
      </c>
      <c r="V423" s="90">
        <v>126.16</v>
      </c>
      <c r="W423" s="90">
        <v>11.89</v>
      </c>
      <c r="X423" s="90">
        <v>0</v>
      </c>
      <c r="Y423" s="90">
        <v>169.1</v>
      </c>
      <c r="Z423" s="90">
        <v>0.72</v>
      </c>
      <c r="AA423" s="90">
        <v>0.03</v>
      </c>
      <c r="AB423" s="90">
        <v>169.85</v>
      </c>
      <c r="AC423" s="90">
        <v>171.24</v>
      </c>
      <c r="AD423" s="90">
        <v>250.4</v>
      </c>
      <c r="AE423" s="381">
        <f t="shared" si="7"/>
        <v>11.197517482964836</v>
      </c>
      <c r="AF423" s="105"/>
      <c r="AG423" s="381"/>
      <c r="AH423" s="381"/>
      <c r="AI423" s="381"/>
      <c r="AJ423" s="381"/>
      <c r="AK423" s="381"/>
      <c r="AL423" s="381"/>
      <c r="AM423" s="381"/>
    </row>
    <row r="424" spans="1:39" x14ac:dyDescent="0.35">
      <c r="A424" s="89" t="s">
        <v>434</v>
      </c>
      <c r="B424" s="89" t="s">
        <v>391</v>
      </c>
      <c r="C424" s="89" t="s">
        <v>392</v>
      </c>
      <c r="D424" s="89" t="s">
        <v>393</v>
      </c>
      <c r="E424" s="89" t="s">
        <v>473</v>
      </c>
      <c r="F424" s="89" t="s">
        <v>465</v>
      </c>
      <c r="G424" s="89" t="s">
        <v>465</v>
      </c>
      <c r="H424" s="89" t="s">
        <v>465</v>
      </c>
      <c r="I424" s="89" t="s">
        <v>465</v>
      </c>
      <c r="J424" s="89" t="s">
        <v>465</v>
      </c>
      <c r="K424" s="89" t="s">
        <v>466</v>
      </c>
      <c r="L424" s="89" t="s">
        <v>394</v>
      </c>
      <c r="M424" s="89" t="s">
        <v>395</v>
      </c>
      <c r="N424" s="89">
        <v>29</v>
      </c>
      <c r="O424" s="91">
        <v>0.88</v>
      </c>
      <c r="P424" s="89" t="s">
        <v>400</v>
      </c>
      <c r="Q424" s="89">
        <v>12</v>
      </c>
      <c r="R424" s="89" t="s">
        <v>712</v>
      </c>
      <c r="S424" s="89">
        <v>9</v>
      </c>
      <c r="T424" s="90">
        <v>0</v>
      </c>
      <c r="U424" s="90">
        <v>38.14</v>
      </c>
      <c r="V424" s="90">
        <v>139.82</v>
      </c>
      <c r="W424" s="90">
        <v>55.96</v>
      </c>
      <c r="X424" s="90">
        <v>0</v>
      </c>
      <c r="Y424" s="90">
        <v>233.92</v>
      </c>
      <c r="Z424" s="90">
        <v>5.95</v>
      </c>
      <c r="AA424" s="90">
        <v>0.28999999999999998</v>
      </c>
      <c r="AB424" s="90">
        <v>240.16</v>
      </c>
      <c r="AC424" s="90">
        <v>190.07</v>
      </c>
      <c r="AD424" s="90">
        <v>227.57</v>
      </c>
      <c r="AE424" s="381">
        <f t="shared" si="7"/>
        <v>12.3747257970611</v>
      </c>
      <c r="AF424" s="105"/>
      <c r="AG424" s="381"/>
      <c r="AH424" s="381"/>
      <c r="AI424" s="381"/>
      <c r="AJ424" s="381"/>
      <c r="AK424" s="381"/>
      <c r="AL424" s="381"/>
      <c r="AM424" s="381"/>
    </row>
    <row r="425" spans="1:39" x14ac:dyDescent="0.35">
      <c r="A425" s="89" t="s">
        <v>729</v>
      </c>
      <c r="B425" s="89" t="s">
        <v>391</v>
      </c>
      <c r="C425" s="89" t="s">
        <v>392</v>
      </c>
      <c r="D425" s="89" t="s">
        <v>393</v>
      </c>
      <c r="E425" s="89" t="s">
        <v>493</v>
      </c>
      <c r="F425" s="89" t="s">
        <v>465</v>
      </c>
      <c r="G425" s="89" t="s">
        <v>516</v>
      </c>
      <c r="H425" s="89" t="s">
        <v>465</v>
      </c>
      <c r="I425" s="89" t="s">
        <v>506</v>
      </c>
      <c r="J425" s="89" t="s">
        <v>465</v>
      </c>
      <c r="K425" s="89" t="s">
        <v>466</v>
      </c>
      <c r="L425" s="89" t="s">
        <v>498</v>
      </c>
      <c r="M425" s="89" t="s">
        <v>395</v>
      </c>
      <c r="N425" s="89">
        <v>29</v>
      </c>
      <c r="O425" s="91">
        <v>165.11</v>
      </c>
      <c r="P425" s="89" t="s">
        <v>400</v>
      </c>
      <c r="Q425" s="89">
        <v>12</v>
      </c>
      <c r="R425" s="89" t="s">
        <v>712</v>
      </c>
      <c r="S425" s="89">
        <v>9</v>
      </c>
      <c r="T425" s="90">
        <v>0</v>
      </c>
      <c r="U425" s="90">
        <v>26.01</v>
      </c>
      <c r="V425" s="90">
        <v>91.84</v>
      </c>
      <c r="W425" s="90">
        <v>16.989999999999998</v>
      </c>
      <c r="X425" s="90">
        <v>0</v>
      </c>
      <c r="Y425" s="90">
        <v>134.84</v>
      </c>
      <c r="Z425" s="90">
        <v>6.32</v>
      </c>
      <c r="AA425" s="90">
        <v>0.27</v>
      </c>
      <c r="AB425" s="90">
        <v>141.43</v>
      </c>
      <c r="AC425" s="90">
        <v>128.5</v>
      </c>
      <c r="AD425" s="90">
        <v>189.01</v>
      </c>
      <c r="AE425" s="381">
        <f t="shared" si="7"/>
        <v>11.16465929873981</v>
      </c>
      <c r="AF425" s="105"/>
      <c r="AG425" s="381"/>
      <c r="AH425" s="381"/>
      <c r="AI425" s="381"/>
      <c r="AJ425" s="381"/>
      <c r="AK425" s="381"/>
      <c r="AL425" s="381"/>
      <c r="AM425" s="381"/>
    </row>
    <row r="426" spans="1:39" x14ac:dyDescent="0.35">
      <c r="A426" s="89" t="s">
        <v>689</v>
      </c>
      <c r="B426" s="89" t="s">
        <v>518</v>
      </c>
      <c r="C426" s="89" t="s">
        <v>690</v>
      </c>
      <c r="D426" s="89" t="s">
        <v>393</v>
      </c>
      <c r="E426" s="89" t="s">
        <v>495</v>
      </c>
      <c r="F426" s="89" t="s">
        <v>465</v>
      </c>
      <c r="G426" s="89" t="s">
        <v>465</v>
      </c>
      <c r="H426" s="89" t="s">
        <v>465</v>
      </c>
      <c r="I426" s="89" t="s">
        <v>465</v>
      </c>
      <c r="J426" s="89" t="s">
        <v>465</v>
      </c>
      <c r="K426" s="89" t="s">
        <v>466</v>
      </c>
      <c r="L426" s="89" t="s">
        <v>394</v>
      </c>
      <c r="M426" s="89" t="s">
        <v>395</v>
      </c>
      <c r="N426" s="89">
        <v>30</v>
      </c>
      <c r="O426" s="91">
        <v>3.8732000000000002</v>
      </c>
      <c r="P426" s="89" t="s">
        <v>400</v>
      </c>
      <c r="Q426" s="89">
        <v>12</v>
      </c>
      <c r="R426" s="89" t="s">
        <v>712</v>
      </c>
      <c r="S426" s="89">
        <v>9</v>
      </c>
      <c r="T426" s="90">
        <v>0</v>
      </c>
      <c r="U426" s="90">
        <v>55.93</v>
      </c>
      <c r="V426" s="90">
        <v>25.87</v>
      </c>
      <c r="W426" s="90">
        <v>1.58</v>
      </c>
      <c r="X426" s="90">
        <v>0</v>
      </c>
      <c r="Y426" s="90">
        <v>83.38</v>
      </c>
      <c r="Z426" s="90">
        <v>4.3600000000000003</v>
      </c>
      <c r="AA426" s="90">
        <v>0.95</v>
      </c>
      <c r="AB426" s="90">
        <v>88.7</v>
      </c>
      <c r="AC426" s="90">
        <v>96.17</v>
      </c>
      <c r="AD426" s="90">
        <v>312.32</v>
      </c>
      <c r="AE426" s="381">
        <f t="shared" si="7"/>
        <v>7.5137408465960984</v>
      </c>
      <c r="AF426" s="105"/>
      <c r="AG426" s="381"/>
      <c r="AH426" s="381"/>
      <c r="AI426" s="381"/>
      <c r="AJ426" s="381"/>
      <c r="AK426" s="381"/>
      <c r="AL426" s="381"/>
      <c r="AM426" s="381"/>
    </row>
    <row r="427" spans="1:39" x14ac:dyDescent="0.35">
      <c r="A427" s="89" t="s">
        <v>710</v>
      </c>
      <c r="B427" s="89" t="s">
        <v>397</v>
      </c>
      <c r="C427" s="89" t="s">
        <v>398</v>
      </c>
      <c r="D427" s="89" t="s">
        <v>393</v>
      </c>
      <c r="E427" s="89" t="s">
        <v>711</v>
      </c>
      <c r="F427" s="89" t="s">
        <v>465</v>
      </c>
      <c r="G427" s="89" t="s">
        <v>465</v>
      </c>
      <c r="H427" s="89" t="s">
        <v>465</v>
      </c>
      <c r="I427" s="89" t="s">
        <v>465</v>
      </c>
      <c r="J427" s="89" t="s">
        <v>465</v>
      </c>
      <c r="K427" s="89" t="s">
        <v>476</v>
      </c>
      <c r="L427" s="89" t="s">
        <v>394</v>
      </c>
      <c r="M427" s="89" t="s">
        <v>399</v>
      </c>
      <c r="N427" s="89">
        <v>38</v>
      </c>
      <c r="O427" s="91">
        <v>15.2372</v>
      </c>
      <c r="P427" s="89" t="s">
        <v>400</v>
      </c>
      <c r="Q427" s="89">
        <v>12</v>
      </c>
      <c r="R427" s="89" t="s">
        <v>712</v>
      </c>
      <c r="S427" s="89">
        <v>9</v>
      </c>
      <c r="T427" s="90">
        <v>0</v>
      </c>
      <c r="U427" s="90">
        <v>17.260000000000002</v>
      </c>
      <c r="V427" s="90">
        <v>11.42</v>
      </c>
      <c r="W427" s="90">
        <v>0</v>
      </c>
      <c r="X427" s="90">
        <v>23.18</v>
      </c>
      <c r="Y427" s="90">
        <v>51.86</v>
      </c>
      <c r="Z427" s="90">
        <v>40.22</v>
      </c>
      <c r="AA427" s="90">
        <v>27.2</v>
      </c>
      <c r="AB427" s="90">
        <v>119.27</v>
      </c>
      <c r="AC427" s="90">
        <v>42.76</v>
      </c>
      <c r="AD427" s="90">
        <v>49.05</v>
      </c>
      <c r="AE427" s="381">
        <f t="shared" si="7"/>
        <v>12.642578074011798</v>
      </c>
      <c r="AF427" s="105"/>
      <c r="AG427" s="381"/>
      <c r="AH427" s="381"/>
      <c r="AI427" s="381"/>
      <c r="AJ427" s="381"/>
      <c r="AK427" s="381"/>
      <c r="AL427" s="381"/>
      <c r="AM427" s="381"/>
    </row>
    <row r="428" spans="1:39" x14ac:dyDescent="0.35">
      <c r="A428" s="89" t="s">
        <v>431</v>
      </c>
      <c r="B428" s="89" t="s">
        <v>391</v>
      </c>
      <c r="C428" s="89" t="s">
        <v>392</v>
      </c>
      <c r="D428" s="89" t="s">
        <v>393</v>
      </c>
      <c r="E428" s="89" t="s">
        <v>489</v>
      </c>
      <c r="F428" s="89" t="s">
        <v>465</v>
      </c>
      <c r="G428" s="89" t="s">
        <v>465</v>
      </c>
      <c r="H428" s="89" t="s">
        <v>465</v>
      </c>
      <c r="I428" s="89" t="s">
        <v>465</v>
      </c>
      <c r="J428" s="89" t="s">
        <v>465</v>
      </c>
      <c r="K428" s="89" t="s">
        <v>476</v>
      </c>
      <c r="L428" s="89" t="s">
        <v>394</v>
      </c>
      <c r="M428" s="89" t="s">
        <v>395</v>
      </c>
      <c r="N428" s="89">
        <v>29</v>
      </c>
      <c r="O428" s="91">
        <v>47.01</v>
      </c>
      <c r="P428" s="89" t="s">
        <v>400</v>
      </c>
      <c r="Q428" s="89">
        <v>12</v>
      </c>
      <c r="R428" s="89" t="s">
        <v>712</v>
      </c>
      <c r="S428" s="89">
        <v>9</v>
      </c>
      <c r="T428" s="90">
        <v>0</v>
      </c>
      <c r="U428" s="90">
        <v>69.34</v>
      </c>
      <c r="V428" s="90">
        <v>131.88</v>
      </c>
      <c r="W428" s="90">
        <v>0.01</v>
      </c>
      <c r="X428" s="90">
        <v>33.799999999999997</v>
      </c>
      <c r="Y428" s="90">
        <v>235.03</v>
      </c>
      <c r="Z428" s="90">
        <v>2.54</v>
      </c>
      <c r="AA428" s="90">
        <v>0.09</v>
      </c>
      <c r="AB428" s="90">
        <v>237.65</v>
      </c>
      <c r="AC428" s="90">
        <v>181.88</v>
      </c>
      <c r="AD428" s="90">
        <v>216.29</v>
      </c>
      <c r="AE428" s="381">
        <f t="shared" si="7"/>
        <v>12.416824828921017</v>
      </c>
      <c r="AF428" s="105"/>
      <c r="AG428" s="381"/>
      <c r="AH428" s="381"/>
      <c r="AI428" s="381"/>
      <c r="AJ428" s="381"/>
      <c r="AK428" s="381"/>
      <c r="AL428" s="381"/>
      <c r="AM428" s="381"/>
    </row>
    <row r="429" spans="1:39" x14ac:dyDescent="0.35">
      <c r="A429" s="89" t="s">
        <v>721</v>
      </c>
      <c r="B429" s="89" t="s">
        <v>545</v>
      </c>
      <c r="C429" s="89" t="s">
        <v>462</v>
      </c>
      <c r="D429" s="89" t="s">
        <v>463</v>
      </c>
      <c r="E429" s="89" t="s">
        <v>489</v>
      </c>
      <c r="F429" s="89" t="s">
        <v>465</v>
      </c>
      <c r="G429" s="89" t="s">
        <v>465</v>
      </c>
      <c r="H429" s="89" t="s">
        <v>465</v>
      </c>
      <c r="I429" s="89" t="s">
        <v>465</v>
      </c>
      <c r="J429" s="89" t="s">
        <v>465</v>
      </c>
      <c r="K429" s="89" t="s">
        <v>466</v>
      </c>
      <c r="L429" s="89" t="s">
        <v>394</v>
      </c>
      <c r="M429" s="89" t="s">
        <v>395</v>
      </c>
      <c r="N429" s="89">
        <v>1</v>
      </c>
      <c r="O429" s="91">
        <v>60.22</v>
      </c>
      <c r="P429" s="89" t="s">
        <v>467</v>
      </c>
      <c r="Q429" s="89">
        <v>13</v>
      </c>
      <c r="R429" s="89" t="s">
        <v>730</v>
      </c>
      <c r="S429" s="89">
        <v>2</v>
      </c>
      <c r="T429" s="90">
        <v>0</v>
      </c>
      <c r="U429" s="90">
        <v>0</v>
      </c>
      <c r="V429" s="90">
        <v>0</v>
      </c>
      <c r="W429" s="90">
        <v>0</v>
      </c>
      <c r="X429" s="90">
        <v>0</v>
      </c>
      <c r="Y429" s="90">
        <v>0</v>
      </c>
      <c r="Z429" s="90">
        <v>0</v>
      </c>
      <c r="AA429" s="90">
        <v>0</v>
      </c>
      <c r="AB429" s="90">
        <v>0</v>
      </c>
      <c r="AC429" s="90"/>
      <c r="AD429" s="90"/>
      <c r="AE429" s="381" t="str">
        <f t="shared" si="7"/>
        <v>-</v>
      </c>
      <c r="AF429" s="105"/>
      <c r="AG429" s="381"/>
      <c r="AH429" s="381"/>
      <c r="AI429" s="381"/>
      <c r="AJ429" s="381"/>
      <c r="AK429" s="381"/>
      <c r="AL429" s="381"/>
      <c r="AM429" s="381"/>
    </row>
    <row r="430" spans="1:39" x14ac:dyDescent="0.35">
      <c r="A430" s="89" t="s">
        <v>720</v>
      </c>
      <c r="B430" s="89" t="s">
        <v>545</v>
      </c>
      <c r="C430" s="89" t="s">
        <v>462</v>
      </c>
      <c r="D430" s="89" t="s">
        <v>463</v>
      </c>
      <c r="E430" s="89" t="s">
        <v>493</v>
      </c>
      <c r="F430" s="89" t="s">
        <v>465</v>
      </c>
      <c r="G430" s="89" t="s">
        <v>465</v>
      </c>
      <c r="H430" s="89" t="s">
        <v>465</v>
      </c>
      <c r="I430" s="89" t="s">
        <v>465</v>
      </c>
      <c r="J430" s="89" t="s">
        <v>465</v>
      </c>
      <c r="K430" s="89" t="s">
        <v>466</v>
      </c>
      <c r="L430" s="89" t="s">
        <v>394</v>
      </c>
      <c r="M430" s="89" t="s">
        <v>395</v>
      </c>
      <c r="N430" s="89">
        <v>1</v>
      </c>
      <c r="O430" s="91">
        <v>61.85</v>
      </c>
      <c r="P430" s="89" t="s">
        <v>467</v>
      </c>
      <c r="Q430" s="89">
        <v>13</v>
      </c>
      <c r="R430" s="89" t="s">
        <v>730</v>
      </c>
      <c r="S430" s="89">
        <v>2</v>
      </c>
      <c r="T430" s="90">
        <v>0</v>
      </c>
      <c r="U430" s="90">
        <v>0</v>
      </c>
      <c r="V430" s="90">
        <v>0</v>
      </c>
      <c r="W430" s="90">
        <v>0</v>
      </c>
      <c r="X430" s="90">
        <v>0</v>
      </c>
      <c r="Y430" s="90">
        <v>0</v>
      </c>
      <c r="Z430" s="90">
        <v>0</v>
      </c>
      <c r="AA430" s="90">
        <v>0</v>
      </c>
      <c r="AB430" s="90">
        <v>0</v>
      </c>
      <c r="AC430" s="90"/>
      <c r="AD430" s="90"/>
      <c r="AE430" s="381" t="str">
        <f t="shared" si="7"/>
        <v>-</v>
      </c>
      <c r="AF430" s="105"/>
      <c r="AG430" s="381"/>
      <c r="AH430" s="381"/>
      <c r="AI430" s="381"/>
      <c r="AJ430" s="381"/>
      <c r="AK430" s="381"/>
      <c r="AL430" s="381"/>
      <c r="AM430" s="381"/>
    </row>
    <row r="431" spans="1:39" x14ac:dyDescent="0.35">
      <c r="A431" s="89" t="s">
        <v>725</v>
      </c>
      <c r="B431" s="89" t="s">
        <v>545</v>
      </c>
      <c r="C431" s="89" t="s">
        <v>462</v>
      </c>
      <c r="D431" s="89" t="s">
        <v>463</v>
      </c>
      <c r="E431" s="89" t="s">
        <v>526</v>
      </c>
      <c r="F431" s="89" t="s">
        <v>465</v>
      </c>
      <c r="G431" s="89" t="s">
        <v>465</v>
      </c>
      <c r="H431" s="89" t="s">
        <v>465</v>
      </c>
      <c r="I431" s="89" t="s">
        <v>465</v>
      </c>
      <c r="J431" s="89" t="s">
        <v>465</v>
      </c>
      <c r="K431" s="89" t="s">
        <v>466</v>
      </c>
      <c r="L431" s="89" t="s">
        <v>394</v>
      </c>
      <c r="M431" s="89" t="s">
        <v>395</v>
      </c>
      <c r="N431" s="89">
        <v>1</v>
      </c>
      <c r="O431" s="91">
        <v>10.25</v>
      </c>
      <c r="P431" s="89" t="s">
        <v>467</v>
      </c>
      <c r="Q431" s="89">
        <v>13</v>
      </c>
      <c r="R431" s="89" t="s">
        <v>730</v>
      </c>
      <c r="S431" s="89">
        <v>2</v>
      </c>
      <c r="T431" s="90">
        <v>0</v>
      </c>
      <c r="U431" s="90">
        <v>0</v>
      </c>
      <c r="V431" s="90">
        <v>0</v>
      </c>
      <c r="W431" s="90">
        <v>0</v>
      </c>
      <c r="X431" s="90">
        <v>0</v>
      </c>
      <c r="Y431" s="90">
        <v>0</v>
      </c>
      <c r="Z431" s="90">
        <v>0</v>
      </c>
      <c r="AA431" s="90">
        <v>0</v>
      </c>
      <c r="AB431" s="90">
        <v>0</v>
      </c>
      <c r="AC431" s="90"/>
      <c r="AD431" s="90"/>
      <c r="AE431" s="381" t="str">
        <f t="shared" si="7"/>
        <v>-</v>
      </c>
      <c r="AF431" s="105"/>
      <c r="AG431" s="381"/>
      <c r="AH431" s="381"/>
      <c r="AI431" s="381"/>
      <c r="AJ431" s="381"/>
      <c r="AK431" s="381"/>
      <c r="AL431" s="381"/>
      <c r="AM431" s="381"/>
    </row>
    <row r="432" spans="1:39" x14ac:dyDescent="0.35">
      <c r="A432" s="89" t="s">
        <v>608</v>
      </c>
      <c r="B432" s="89" t="s">
        <v>545</v>
      </c>
      <c r="C432" s="89" t="s">
        <v>462</v>
      </c>
      <c r="D432" s="89" t="s">
        <v>463</v>
      </c>
      <c r="E432" s="89" t="s">
        <v>489</v>
      </c>
      <c r="F432" s="89" t="s">
        <v>465</v>
      </c>
      <c r="G432" s="89" t="s">
        <v>465</v>
      </c>
      <c r="H432" s="89" t="s">
        <v>465</v>
      </c>
      <c r="I432" s="89" t="s">
        <v>465</v>
      </c>
      <c r="J432" s="89" t="s">
        <v>465</v>
      </c>
      <c r="K432" s="89" t="s">
        <v>476</v>
      </c>
      <c r="L432" s="89" t="s">
        <v>394</v>
      </c>
      <c r="M432" s="89" t="s">
        <v>395</v>
      </c>
      <c r="N432" s="89">
        <v>1</v>
      </c>
      <c r="O432" s="91">
        <v>82.28</v>
      </c>
      <c r="P432" s="89" t="s">
        <v>467</v>
      </c>
      <c r="Q432" s="89">
        <v>13</v>
      </c>
      <c r="R432" s="89" t="s">
        <v>730</v>
      </c>
      <c r="S432" s="89">
        <v>2</v>
      </c>
      <c r="T432" s="90">
        <v>0</v>
      </c>
      <c r="U432" s="90">
        <v>0</v>
      </c>
      <c r="V432" s="90">
        <v>0</v>
      </c>
      <c r="W432" s="90">
        <v>0</v>
      </c>
      <c r="X432" s="90">
        <v>0</v>
      </c>
      <c r="Y432" s="90">
        <v>0</v>
      </c>
      <c r="Z432" s="90">
        <v>0</v>
      </c>
      <c r="AA432" s="90">
        <v>0</v>
      </c>
      <c r="AB432" s="90">
        <v>0</v>
      </c>
      <c r="AC432" s="90"/>
      <c r="AD432" s="90"/>
      <c r="AE432" s="381" t="str">
        <f t="shared" si="7"/>
        <v>-</v>
      </c>
      <c r="AF432" s="105"/>
      <c r="AG432" s="381"/>
      <c r="AH432" s="381"/>
      <c r="AI432" s="381"/>
      <c r="AJ432" s="381"/>
      <c r="AK432" s="381"/>
      <c r="AL432" s="381"/>
      <c r="AM432" s="381"/>
    </row>
    <row r="433" spans="1:39" x14ac:dyDescent="0.35">
      <c r="A433" s="89" t="s">
        <v>431</v>
      </c>
      <c r="B433" s="89" t="s">
        <v>545</v>
      </c>
      <c r="C433" s="89" t="s">
        <v>462</v>
      </c>
      <c r="D433" s="89" t="s">
        <v>463</v>
      </c>
      <c r="E433" s="89" t="s">
        <v>489</v>
      </c>
      <c r="F433" s="89" t="s">
        <v>465</v>
      </c>
      <c r="G433" s="89" t="s">
        <v>465</v>
      </c>
      <c r="H433" s="89" t="s">
        <v>465</v>
      </c>
      <c r="I433" s="89" t="s">
        <v>465</v>
      </c>
      <c r="J433" s="89" t="s">
        <v>465</v>
      </c>
      <c r="K433" s="89" t="s">
        <v>476</v>
      </c>
      <c r="L433" s="89" t="s">
        <v>394</v>
      </c>
      <c r="M433" s="89" t="s">
        <v>395</v>
      </c>
      <c r="N433" s="89">
        <v>1</v>
      </c>
      <c r="O433" s="91">
        <v>47.01</v>
      </c>
      <c r="P433" s="89" t="s">
        <v>467</v>
      </c>
      <c r="Q433" s="89">
        <v>13</v>
      </c>
      <c r="R433" s="89" t="s">
        <v>730</v>
      </c>
      <c r="S433" s="89">
        <v>2</v>
      </c>
      <c r="T433" s="90">
        <v>0</v>
      </c>
      <c r="U433" s="90">
        <v>0</v>
      </c>
      <c r="V433" s="90">
        <v>0</v>
      </c>
      <c r="W433" s="90">
        <v>0</v>
      </c>
      <c r="X433" s="90">
        <v>0</v>
      </c>
      <c r="Y433" s="90">
        <v>0</v>
      </c>
      <c r="Z433" s="90">
        <v>0</v>
      </c>
      <c r="AA433" s="90">
        <v>0</v>
      </c>
      <c r="AB433" s="90">
        <v>0</v>
      </c>
      <c r="AC433" s="90"/>
      <c r="AD433" s="90"/>
      <c r="AE433" s="381" t="str">
        <f t="shared" si="7"/>
        <v>-</v>
      </c>
      <c r="AF433" s="105"/>
      <c r="AG433" s="381"/>
      <c r="AH433" s="381"/>
      <c r="AI433" s="381"/>
      <c r="AJ433" s="381"/>
      <c r="AK433" s="381"/>
      <c r="AL433" s="381"/>
      <c r="AM433" s="381"/>
    </row>
    <row r="434" spans="1:39" x14ac:dyDescent="0.35">
      <c r="A434" s="89" t="s">
        <v>569</v>
      </c>
      <c r="B434" s="89" t="s">
        <v>545</v>
      </c>
      <c r="C434" s="89" t="s">
        <v>462</v>
      </c>
      <c r="D434" s="89" t="s">
        <v>463</v>
      </c>
      <c r="E434" s="89" t="s">
        <v>489</v>
      </c>
      <c r="F434" s="89" t="s">
        <v>465</v>
      </c>
      <c r="G434" s="89" t="s">
        <v>465</v>
      </c>
      <c r="H434" s="89" t="s">
        <v>465</v>
      </c>
      <c r="I434" s="89" t="s">
        <v>465</v>
      </c>
      <c r="J434" s="89" t="s">
        <v>465</v>
      </c>
      <c r="K434" s="89" t="s">
        <v>476</v>
      </c>
      <c r="L434" s="89" t="s">
        <v>394</v>
      </c>
      <c r="M434" s="89" t="s">
        <v>395</v>
      </c>
      <c r="N434" s="89">
        <v>1</v>
      </c>
      <c r="O434" s="91">
        <v>61.56</v>
      </c>
      <c r="P434" s="89" t="s">
        <v>467</v>
      </c>
      <c r="Q434" s="89">
        <v>13</v>
      </c>
      <c r="R434" s="89" t="s">
        <v>730</v>
      </c>
      <c r="S434" s="89">
        <v>2</v>
      </c>
      <c r="T434" s="90">
        <v>0</v>
      </c>
      <c r="U434" s="90">
        <v>0</v>
      </c>
      <c r="V434" s="90">
        <v>0</v>
      </c>
      <c r="W434" s="90">
        <v>0</v>
      </c>
      <c r="X434" s="90">
        <v>0</v>
      </c>
      <c r="Y434" s="90">
        <v>0</v>
      </c>
      <c r="Z434" s="90">
        <v>0</v>
      </c>
      <c r="AA434" s="90">
        <v>0</v>
      </c>
      <c r="AB434" s="90">
        <v>0</v>
      </c>
      <c r="AC434" s="90"/>
      <c r="AD434" s="90"/>
      <c r="AE434" s="381" t="str">
        <f t="shared" si="7"/>
        <v>-</v>
      </c>
      <c r="AF434" s="105"/>
      <c r="AG434" s="381"/>
      <c r="AH434" s="381"/>
      <c r="AI434" s="381"/>
      <c r="AJ434" s="381"/>
      <c r="AK434" s="381"/>
      <c r="AL434" s="381"/>
      <c r="AM434" s="381"/>
    </row>
    <row r="435" spans="1:39" x14ac:dyDescent="0.35">
      <c r="A435" s="89" t="s">
        <v>434</v>
      </c>
      <c r="B435" s="89" t="s">
        <v>545</v>
      </c>
      <c r="C435" s="89" t="s">
        <v>462</v>
      </c>
      <c r="D435" s="89" t="s">
        <v>463</v>
      </c>
      <c r="E435" s="89" t="s">
        <v>473</v>
      </c>
      <c r="F435" s="89" t="s">
        <v>465</v>
      </c>
      <c r="G435" s="89" t="s">
        <v>465</v>
      </c>
      <c r="H435" s="89" t="s">
        <v>465</v>
      </c>
      <c r="I435" s="89" t="s">
        <v>465</v>
      </c>
      <c r="J435" s="89" t="s">
        <v>465</v>
      </c>
      <c r="K435" s="89" t="s">
        <v>466</v>
      </c>
      <c r="L435" s="89" t="s">
        <v>394</v>
      </c>
      <c r="M435" s="89" t="s">
        <v>395</v>
      </c>
      <c r="N435" s="89">
        <v>1</v>
      </c>
      <c r="O435" s="91">
        <v>0.88</v>
      </c>
      <c r="P435" s="89" t="s">
        <v>467</v>
      </c>
      <c r="Q435" s="89">
        <v>13</v>
      </c>
      <c r="R435" s="89" t="s">
        <v>730</v>
      </c>
      <c r="S435" s="89">
        <v>2</v>
      </c>
      <c r="T435" s="90">
        <v>0</v>
      </c>
      <c r="U435" s="90">
        <v>0</v>
      </c>
      <c r="V435" s="90">
        <v>0</v>
      </c>
      <c r="W435" s="90">
        <v>0</v>
      </c>
      <c r="X435" s="90">
        <v>0</v>
      </c>
      <c r="Y435" s="90">
        <v>0</v>
      </c>
      <c r="Z435" s="90">
        <v>0</v>
      </c>
      <c r="AA435" s="90">
        <v>0</v>
      </c>
      <c r="AB435" s="90">
        <v>0</v>
      </c>
      <c r="AC435" s="90"/>
      <c r="AD435" s="90"/>
      <c r="AE435" s="381" t="str">
        <f t="shared" si="7"/>
        <v>-</v>
      </c>
      <c r="AF435" s="105"/>
      <c r="AG435" s="381"/>
      <c r="AH435" s="381"/>
      <c r="AI435" s="381"/>
      <c r="AJ435" s="381"/>
      <c r="AK435" s="381"/>
      <c r="AL435" s="381"/>
      <c r="AM435" s="381"/>
    </row>
    <row r="436" spans="1:39" x14ac:dyDescent="0.35">
      <c r="A436" s="89" t="s">
        <v>726</v>
      </c>
      <c r="B436" s="89" t="s">
        <v>545</v>
      </c>
      <c r="C436" s="89" t="s">
        <v>462</v>
      </c>
      <c r="D436" s="89" t="s">
        <v>463</v>
      </c>
      <c r="E436" s="89" t="s">
        <v>524</v>
      </c>
      <c r="F436" s="89" t="s">
        <v>465</v>
      </c>
      <c r="G436" s="89" t="s">
        <v>465</v>
      </c>
      <c r="H436" s="89" t="s">
        <v>465</v>
      </c>
      <c r="I436" s="89" t="s">
        <v>465</v>
      </c>
      <c r="J436" s="89" t="s">
        <v>465</v>
      </c>
      <c r="K436" s="89" t="s">
        <v>466</v>
      </c>
      <c r="L436" s="89" t="s">
        <v>394</v>
      </c>
      <c r="M436" s="89" t="s">
        <v>395</v>
      </c>
      <c r="N436" s="89">
        <v>1</v>
      </c>
      <c r="O436" s="91">
        <v>5.53</v>
      </c>
      <c r="P436" s="89" t="s">
        <v>467</v>
      </c>
      <c r="Q436" s="89">
        <v>13</v>
      </c>
      <c r="R436" s="89" t="s">
        <v>730</v>
      </c>
      <c r="S436" s="89">
        <v>2</v>
      </c>
      <c r="T436" s="90">
        <v>0</v>
      </c>
      <c r="U436" s="90">
        <v>0</v>
      </c>
      <c r="V436" s="90">
        <v>0</v>
      </c>
      <c r="W436" s="90">
        <v>0</v>
      </c>
      <c r="X436" s="90">
        <v>0</v>
      </c>
      <c r="Y436" s="90">
        <v>0</v>
      </c>
      <c r="Z436" s="90">
        <v>0</v>
      </c>
      <c r="AA436" s="90">
        <v>0</v>
      </c>
      <c r="AB436" s="90">
        <v>0</v>
      </c>
      <c r="AC436" s="90"/>
      <c r="AD436" s="90"/>
      <c r="AE436" s="381" t="str">
        <f t="shared" si="7"/>
        <v>-</v>
      </c>
      <c r="AF436" s="105"/>
      <c r="AG436" s="381"/>
      <c r="AH436" s="381"/>
      <c r="AI436" s="381"/>
      <c r="AJ436" s="381"/>
      <c r="AK436" s="381"/>
      <c r="AL436" s="381"/>
      <c r="AM436" s="381"/>
    </row>
    <row r="437" spans="1:39" x14ac:dyDescent="0.35">
      <c r="A437" s="89" t="s">
        <v>436</v>
      </c>
      <c r="B437" s="89" t="s">
        <v>545</v>
      </c>
      <c r="C437" s="89" t="s">
        <v>462</v>
      </c>
      <c r="D437" s="89" t="s">
        <v>463</v>
      </c>
      <c r="E437" s="89" t="s">
        <v>524</v>
      </c>
      <c r="F437" s="89" t="s">
        <v>465</v>
      </c>
      <c r="G437" s="89" t="s">
        <v>465</v>
      </c>
      <c r="H437" s="89" t="s">
        <v>465</v>
      </c>
      <c r="I437" s="89" t="s">
        <v>465</v>
      </c>
      <c r="J437" s="89" t="s">
        <v>465</v>
      </c>
      <c r="K437" s="89" t="s">
        <v>466</v>
      </c>
      <c r="L437" s="89" t="s">
        <v>394</v>
      </c>
      <c r="M437" s="89" t="s">
        <v>395</v>
      </c>
      <c r="N437" s="89">
        <v>1</v>
      </c>
      <c r="O437" s="91">
        <v>16.399999999999999</v>
      </c>
      <c r="P437" s="89" t="s">
        <v>467</v>
      </c>
      <c r="Q437" s="89">
        <v>13</v>
      </c>
      <c r="R437" s="89" t="s">
        <v>730</v>
      </c>
      <c r="S437" s="89">
        <v>2</v>
      </c>
      <c r="T437" s="90">
        <v>0</v>
      </c>
      <c r="U437" s="90">
        <v>0</v>
      </c>
      <c r="V437" s="90">
        <v>0</v>
      </c>
      <c r="W437" s="90">
        <v>0</v>
      </c>
      <c r="X437" s="90">
        <v>0</v>
      </c>
      <c r="Y437" s="90">
        <v>0</v>
      </c>
      <c r="Z437" s="90">
        <v>0</v>
      </c>
      <c r="AA437" s="90">
        <v>0</v>
      </c>
      <c r="AB437" s="90">
        <v>0</v>
      </c>
      <c r="AC437" s="90"/>
      <c r="AD437" s="90"/>
      <c r="AE437" s="381" t="str">
        <f t="shared" si="7"/>
        <v>-</v>
      </c>
      <c r="AF437" s="105"/>
      <c r="AG437" s="381"/>
      <c r="AH437" s="381"/>
      <c r="AI437" s="381"/>
      <c r="AJ437" s="381"/>
      <c r="AK437" s="381"/>
      <c r="AL437" s="381"/>
      <c r="AM437" s="381"/>
    </row>
    <row r="438" spans="1:39" x14ac:dyDescent="0.35">
      <c r="A438" s="89" t="s">
        <v>441</v>
      </c>
      <c r="B438" s="89" t="s">
        <v>545</v>
      </c>
      <c r="C438" s="89" t="s">
        <v>462</v>
      </c>
      <c r="D438" s="89" t="s">
        <v>463</v>
      </c>
      <c r="E438" s="89" t="s">
        <v>484</v>
      </c>
      <c r="F438" s="89" t="s">
        <v>465</v>
      </c>
      <c r="G438" s="89" t="s">
        <v>465</v>
      </c>
      <c r="H438" s="89" t="s">
        <v>465</v>
      </c>
      <c r="I438" s="89" t="s">
        <v>465</v>
      </c>
      <c r="J438" s="89" t="s">
        <v>465</v>
      </c>
      <c r="K438" s="89" t="s">
        <v>466</v>
      </c>
      <c r="L438" s="89" t="s">
        <v>394</v>
      </c>
      <c r="M438" s="89" t="s">
        <v>395</v>
      </c>
      <c r="N438" s="89">
        <v>1</v>
      </c>
      <c r="O438" s="91">
        <v>29.57</v>
      </c>
      <c r="P438" s="89" t="s">
        <v>467</v>
      </c>
      <c r="Q438" s="89">
        <v>13</v>
      </c>
      <c r="R438" s="89" t="s">
        <v>730</v>
      </c>
      <c r="S438" s="89">
        <v>2</v>
      </c>
      <c r="T438" s="90">
        <v>0</v>
      </c>
      <c r="U438" s="90">
        <v>0</v>
      </c>
      <c r="V438" s="90">
        <v>0</v>
      </c>
      <c r="W438" s="90">
        <v>0</v>
      </c>
      <c r="X438" s="90">
        <v>0</v>
      </c>
      <c r="Y438" s="90">
        <v>0</v>
      </c>
      <c r="Z438" s="90">
        <v>0</v>
      </c>
      <c r="AA438" s="90">
        <v>0</v>
      </c>
      <c r="AB438" s="90">
        <v>0</v>
      </c>
      <c r="AC438" s="90"/>
      <c r="AD438" s="90"/>
      <c r="AE438" s="381" t="str">
        <f t="shared" si="7"/>
        <v>-</v>
      </c>
      <c r="AF438" s="105"/>
      <c r="AG438" s="381"/>
      <c r="AH438" s="381"/>
      <c r="AI438" s="381"/>
      <c r="AJ438" s="381"/>
      <c r="AK438" s="381"/>
      <c r="AL438" s="381"/>
      <c r="AM438" s="381"/>
    </row>
    <row r="439" spans="1:39" x14ac:dyDescent="0.35">
      <c r="A439" s="89" t="s">
        <v>444</v>
      </c>
      <c r="B439" s="89" t="s">
        <v>545</v>
      </c>
      <c r="C439" s="89" t="s">
        <v>462</v>
      </c>
      <c r="D439" s="89" t="s">
        <v>463</v>
      </c>
      <c r="E439" s="89" t="s">
        <v>565</v>
      </c>
      <c r="F439" s="89" t="s">
        <v>465</v>
      </c>
      <c r="G439" s="89" t="s">
        <v>465</v>
      </c>
      <c r="H439" s="89" t="s">
        <v>465</v>
      </c>
      <c r="I439" s="89" t="s">
        <v>465</v>
      </c>
      <c r="J439" s="89" t="s">
        <v>465</v>
      </c>
      <c r="K439" s="89" t="s">
        <v>466</v>
      </c>
      <c r="L439" s="89" t="s">
        <v>394</v>
      </c>
      <c r="M439" s="89" t="s">
        <v>395</v>
      </c>
      <c r="N439" s="89">
        <v>1</v>
      </c>
      <c r="O439" s="91">
        <v>82.63</v>
      </c>
      <c r="P439" s="89" t="s">
        <v>467</v>
      </c>
      <c r="Q439" s="89">
        <v>13</v>
      </c>
      <c r="R439" s="89" t="s">
        <v>730</v>
      </c>
      <c r="S439" s="89">
        <v>2</v>
      </c>
      <c r="T439" s="90">
        <v>0</v>
      </c>
      <c r="U439" s="90">
        <v>0</v>
      </c>
      <c r="V439" s="90">
        <v>0</v>
      </c>
      <c r="W439" s="90">
        <v>0</v>
      </c>
      <c r="X439" s="90">
        <v>0</v>
      </c>
      <c r="Y439" s="90">
        <v>0</v>
      </c>
      <c r="Z439" s="90">
        <v>0</v>
      </c>
      <c r="AA439" s="90">
        <v>0</v>
      </c>
      <c r="AB439" s="90">
        <v>0</v>
      </c>
      <c r="AC439" s="90"/>
      <c r="AD439" s="90"/>
      <c r="AE439" s="381" t="str">
        <f t="shared" si="7"/>
        <v>-</v>
      </c>
      <c r="AF439" s="105"/>
      <c r="AG439" s="381"/>
      <c r="AH439" s="381"/>
      <c r="AI439" s="381"/>
      <c r="AJ439" s="381"/>
      <c r="AK439" s="381"/>
      <c r="AL439" s="381"/>
      <c r="AM439" s="381"/>
    </row>
    <row r="440" spans="1:39" x14ac:dyDescent="0.35">
      <c r="A440" s="89" t="s">
        <v>724</v>
      </c>
      <c r="B440" s="89" t="s">
        <v>545</v>
      </c>
      <c r="C440" s="89" t="s">
        <v>462</v>
      </c>
      <c r="D440" s="89" t="s">
        <v>463</v>
      </c>
      <c r="E440" s="89" t="s">
        <v>524</v>
      </c>
      <c r="F440" s="89" t="s">
        <v>465</v>
      </c>
      <c r="G440" s="89" t="s">
        <v>465</v>
      </c>
      <c r="H440" s="89" t="s">
        <v>465</v>
      </c>
      <c r="I440" s="89" t="s">
        <v>465</v>
      </c>
      <c r="J440" s="89" t="s">
        <v>465</v>
      </c>
      <c r="K440" s="89" t="s">
        <v>466</v>
      </c>
      <c r="L440" s="89" t="s">
        <v>394</v>
      </c>
      <c r="M440" s="89" t="s">
        <v>395</v>
      </c>
      <c r="N440" s="89">
        <v>1</v>
      </c>
      <c r="O440" s="91">
        <v>51.79</v>
      </c>
      <c r="P440" s="89" t="s">
        <v>467</v>
      </c>
      <c r="Q440" s="89">
        <v>13</v>
      </c>
      <c r="R440" s="89" t="s">
        <v>730</v>
      </c>
      <c r="S440" s="89">
        <v>2</v>
      </c>
      <c r="T440" s="90">
        <v>0</v>
      </c>
      <c r="U440" s="90">
        <v>0</v>
      </c>
      <c r="V440" s="90">
        <v>0</v>
      </c>
      <c r="W440" s="90">
        <v>0</v>
      </c>
      <c r="X440" s="90">
        <v>0</v>
      </c>
      <c r="Y440" s="90">
        <v>0</v>
      </c>
      <c r="Z440" s="90">
        <v>0</v>
      </c>
      <c r="AA440" s="90">
        <v>0</v>
      </c>
      <c r="AB440" s="90">
        <v>0</v>
      </c>
      <c r="AC440" s="90"/>
      <c r="AD440" s="90"/>
      <c r="AE440" s="381" t="str">
        <f t="shared" si="7"/>
        <v>-</v>
      </c>
      <c r="AF440" s="105"/>
      <c r="AG440" s="381"/>
      <c r="AH440" s="381"/>
      <c r="AI440" s="381"/>
      <c r="AJ440" s="381"/>
      <c r="AK440" s="381"/>
      <c r="AL440" s="381"/>
      <c r="AM440" s="381"/>
    </row>
    <row r="441" spans="1:39" x14ac:dyDescent="0.35">
      <c r="A441" s="89" t="s">
        <v>723</v>
      </c>
      <c r="B441" s="89" t="s">
        <v>545</v>
      </c>
      <c r="C441" s="89" t="s">
        <v>462</v>
      </c>
      <c r="D441" s="89" t="s">
        <v>463</v>
      </c>
      <c r="E441" s="89" t="s">
        <v>565</v>
      </c>
      <c r="F441" s="89" t="s">
        <v>465</v>
      </c>
      <c r="G441" s="89" t="s">
        <v>465</v>
      </c>
      <c r="H441" s="89" t="s">
        <v>465</v>
      </c>
      <c r="I441" s="89" t="s">
        <v>465</v>
      </c>
      <c r="J441" s="89" t="s">
        <v>465</v>
      </c>
      <c r="K441" s="89" t="s">
        <v>466</v>
      </c>
      <c r="L441" s="89" t="s">
        <v>394</v>
      </c>
      <c r="M441" s="89" t="s">
        <v>395</v>
      </c>
      <c r="N441" s="89">
        <v>1</v>
      </c>
      <c r="O441" s="91">
        <v>90.34</v>
      </c>
      <c r="P441" s="89" t="s">
        <v>467</v>
      </c>
      <c r="Q441" s="89">
        <v>13</v>
      </c>
      <c r="R441" s="89" t="s">
        <v>730</v>
      </c>
      <c r="S441" s="89">
        <v>2</v>
      </c>
      <c r="T441" s="90">
        <v>0</v>
      </c>
      <c r="U441" s="90">
        <v>0</v>
      </c>
      <c r="V441" s="90">
        <v>0</v>
      </c>
      <c r="W441" s="90">
        <v>0</v>
      </c>
      <c r="X441" s="90">
        <v>0</v>
      </c>
      <c r="Y441" s="90">
        <v>0</v>
      </c>
      <c r="Z441" s="90">
        <v>0</v>
      </c>
      <c r="AA441" s="90">
        <v>0</v>
      </c>
      <c r="AB441" s="90">
        <v>0</v>
      </c>
      <c r="AC441" s="90"/>
      <c r="AD441" s="90"/>
      <c r="AE441" s="381" t="str">
        <f t="shared" si="7"/>
        <v>-</v>
      </c>
      <c r="AF441" s="105"/>
      <c r="AG441" s="381"/>
      <c r="AH441" s="381"/>
      <c r="AI441" s="381"/>
      <c r="AJ441" s="381"/>
      <c r="AK441" s="381"/>
      <c r="AL441" s="381"/>
      <c r="AM441" s="381"/>
    </row>
    <row r="442" spans="1:39" x14ac:dyDescent="0.35">
      <c r="A442" s="89" t="s">
        <v>722</v>
      </c>
      <c r="B442" s="89" t="s">
        <v>545</v>
      </c>
      <c r="C442" s="89" t="s">
        <v>462</v>
      </c>
      <c r="D442" s="89" t="s">
        <v>463</v>
      </c>
      <c r="E442" s="89" t="s">
        <v>524</v>
      </c>
      <c r="F442" s="89" t="s">
        <v>465</v>
      </c>
      <c r="G442" s="89" t="s">
        <v>465</v>
      </c>
      <c r="H442" s="89" t="s">
        <v>465</v>
      </c>
      <c r="I442" s="89" t="s">
        <v>465</v>
      </c>
      <c r="J442" s="89" t="s">
        <v>465</v>
      </c>
      <c r="K442" s="89" t="s">
        <v>466</v>
      </c>
      <c r="L442" s="89" t="s">
        <v>394</v>
      </c>
      <c r="M442" s="89" t="s">
        <v>395</v>
      </c>
      <c r="N442" s="89">
        <v>1</v>
      </c>
      <c r="O442" s="91">
        <v>13.74</v>
      </c>
      <c r="P442" s="89" t="s">
        <v>467</v>
      </c>
      <c r="Q442" s="89">
        <v>13</v>
      </c>
      <c r="R442" s="89" t="s">
        <v>730</v>
      </c>
      <c r="S442" s="89">
        <v>2</v>
      </c>
      <c r="T442" s="90">
        <v>0</v>
      </c>
      <c r="U442" s="90">
        <v>0</v>
      </c>
      <c r="V442" s="90">
        <v>0</v>
      </c>
      <c r="W442" s="90">
        <v>0</v>
      </c>
      <c r="X442" s="90">
        <v>0</v>
      </c>
      <c r="Y442" s="90">
        <v>0</v>
      </c>
      <c r="Z442" s="90">
        <v>0</v>
      </c>
      <c r="AA442" s="90">
        <v>0</v>
      </c>
      <c r="AB442" s="90">
        <v>0</v>
      </c>
      <c r="AC442" s="90"/>
      <c r="AD442" s="90"/>
      <c r="AE442" s="381" t="str">
        <f t="shared" si="7"/>
        <v>-</v>
      </c>
      <c r="AF442" s="105"/>
      <c r="AG442" s="381"/>
      <c r="AH442" s="381"/>
      <c r="AI442" s="381"/>
      <c r="AJ442" s="381"/>
      <c r="AK442" s="381"/>
      <c r="AL442" s="381"/>
      <c r="AM442" s="381"/>
    </row>
    <row r="443" spans="1:39" x14ac:dyDescent="0.35">
      <c r="A443" s="89" t="s">
        <v>564</v>
      </c>
      <c r="B443" s="89" t="s">
        <v>545</v>
      </c>
      <c r="C443" s="89" t="s">
        <v>462</v>
      </c>
      <c r="D443" s="89" t="s">
        <v>463</v>
      </c>
      <c r="E443" s="89" t="s">
        <v>565</v>
      </c>
      <c r="F443" s="89" t="s">
        <v>465</v>
      </c>
      <c r="G443" s="89" t="s">
        <v>465</v>
      </c>
      <c r="H443" s="89" t="s">
        <v>465</v>
      </c>
      <c r="I443" s="89" t="s">
        <v>465</v>
      </c>
      <c r="J443" s="89" t="s">
        <v>465</v>
      </c>
      <c r="K443" s="89" t="s">
        <v>466</v>
      </c>
      <c r="L443" s="89" t="s">
        <v>394</v>
      </c>
      <c r="M443" s="89" t="s">
        <v>395</v>
      </c>
      <c r="N443" s="89">
        <v>1</v>
      </c>
      <c r="O443" s="91">
        <v>49.27</v>
      </c>
      <c r="P443" s="89" t="s">
        <v>467</v>
      </c>
      <c r="Q443" s="89">
        <v>13</v>
      </c>
      <c r="R443" s="89" t="s">
        <v>730</v>
      </c>
      <c r="S443" s="89">
        <v>2</v>
      </c>
      <c r="T443" s="90">
        <v>0</v>
      </c>
      <c r="U443" s="90">
        <v>0</v>
      </c>
      <c r="V443" s="90">
        <v>0</v>
      </c>
      <c r="W443" s="90">
        <v>0</v>
      </c>
      <c r="X443" s="90">
        <v>0</v>
      </c>
      <c r="Y443" s="90">
        <v>0</v>
      </c>
      <c r="Z443" s="90">
        <v>0</v>
      </c>
      <c r="AA443" s="90">
        <v>0</v>
      </c>
      <c r="AB443" s="90">
        <v>0</v>
      </c>
      <c r="AC443" s="90"/>
      <c r="AD443" s="90"/>
      <c r="AE443" s="381" t="str">
        <f t="shared" si="7"/>
        <v>-</v>
      </c>
      <c r="AF443" s="105"/>
      <c r="AG443" s="381"/>
      <c r="AH443" s="381"/>
      <c r="AI443" s="381"/>
      <c r="AJ443" s="381"/>
      <c r="AK443" s="381"/>
      <c r="AL443" s="381"/>
      <c r="AM443" s="381"/>
    </row>
    <row r="444" spans="1:39" x14ac:dyDescent="0.35">
      <c r="A444" s="89" t="s">
        <v>567</v>
      </c>
      <c r="B444" s="89" t="s">
        <v>545</v>
      </c>
      <c r="C444" s="89" t="s">
        <v>462</v>
      </c>
      <c r="D444" s="89" t="s">
        <v>463</v>
      </c>
      <c r="E444" s="89" t="s">
        <v>500</v>
      </c>
      <c r="F444" s="89" t="s">
        <v>465</v>
      </c>
      <c r="G444" s="89" t="s">
        <v>465</v>
      </c>
      <c r="H444" s="89" t="s">
        <v>465</v>
      </c>
      <c r="I444" s="89" t="s">
        <v>465</v>
      </c>
      <c r="J444" s="89" t="s">
        <v>465</v>
      </c>
      <c r="K444" s="89" t="s">
        <v>466</v>
      </c>
      <c r="L444" s="89" t="s">
        <v>394</v>
      </c>
      <c r="M444" s="89" t="s">
        <v>395</v>
      </c>
      <c r="N444" s="89">
        <v>1</v>
      </c>
      <c r="O444" s="91">
        <v>38.520000000000003</v>
      </c>
      <c r="P444" s="89" t="s">
        <v>467</v>
      </c>
      <c r="Q444" s="89">
        <v>13</v>
      </c>
      <c r="R444" s="89" t="s">
        <v>730</v>
      </c>
      <c r="S444" s="89">
        <v>2</v>
      </c>
      <c r="T444" s="90">
        <v>0</v>
      </c>
      <c r="U444" s="90">
        <v>0</v>
      </c>
      <c r="V444" s="90">
        <v>0</v>
      </c>
      <c r="W444" s="90">
        <v>0</v>
      </c>
      <c r="X444" s="90">
        <v>0</v>
      </c>
      <c r="Y444" s="90">
        <v>0</v>
      </c>
      <c r="Z444" s="90">
        <v>0</v>
      </c>
      <c r="AA444" s="90">
        <v>0</v>
      </c>
      <c r="AB444" s="90">
        <v>0</v>
      </c>
      <c r="AC444" s="90"/>
      <c r="AD444" s="90"/>
      <c r="AE444" s="381" t="str">
        <f t="shared" si="7"/>
        <v>-</v>
      </c>
      <c r="AF444" s="105"/>
      <c r="AG444" s="381"/>
      <c r="AH444" s="381"/>
      <c r="AI444" s="381"/>
      <c r="AJ444" s="381"/>
      <c r="AK444" s="381"/>
      <c r="AL444" s="381"/>
      <c r="AM444" s="381"/>
    </row>
    <row r="445" spans="1:39" x14ac:dyDescent="0.35">
      <c r="A445" s="89" t="s">
        <v>727</v>
      </c>
      <c r="B445" s="89" t="s">
        <v>545</v>
      </c>
      <c r="C445" s="89" t="s">
        <v>462</v>
      </c>
      <c r="D445" s="89" t="s">
        <v>463</v>
      </c>
      <c r="E445" s="89" t="s">
        <v>728</v>
      </c>
      <c r="F445" s="89" t="s">
        <v>465</v>
      </c>
      <c r="G445" s="89" t="s">
        <v>465</v>
      </c>
      <c r="H445" s="89" t="s">
        <v>465</v>
      </c>
      <c r="I445" s="89" t="s">
        <v>465</v>
      </c>
      <c r="J445" s="89" t="s">
        <v>465</v>
      </c>
      <c r="K445" s="89" t="s">
        <v>466</v>
      </c>
      <c r="L445" s="89" t="s">
        <v>394</v>
      </c>
      <c r="M445" s="89" t="s">
        <v>395</v>
      </c>
      <c r="N445" s="89">
        <v>1</v>
      </c>
      <c r="O445" s="91">
        <v>24.8</v>
      </c>
      <c r="P445" s="89" t="s">
        <v>467</v>
      </c>
      <c r="Q445" s="89">
        <v>13</v>
      </c>
      <c r="R445" s="89" t="s">
        <v>730</v>
      </c>
      <c r="S445" s="89">
        <v>2</v>
      </c>
      <c r="T445" s="90">
        <v>0</v>
      </c>
      <c r="U445" s="90">
        <v>0</v>
      </c>
      <c r="V445" s="90">
        <v>0</v>
      </c>
      <c r="W445" s="90">
        <v>0</v>
      </c>
      <c r="X445" s="90">
        <v>0</v>
      </c>
      <c r="Y445" s="90">
        <v>0</v>
      </c>
      <c r="Z445" s="90">
        <v>0</v>
      </c>
      <c r="AA445" s="90">
        <v>0</v>
      </c>
      <c r="AB445" s="90">
        <v>0</v>
      </c>
      <c r="AC445" s="90"/>
      <c r="AD445" s="90"/>
      <c r="AE445" s="381" t="str">
        <f t="shared" si="7"/>
        <v>-</v>
      </c>
      <c r="AF445" s="105"/>
      <c r="AG445" s="381"/>
      <c r="AH445" s="381"/>
      <c r="AI445" s="381"/>
      <c r="AJ445" s="381"/>
      <c r="AK445" s="381"/>
      <c r="AL445" s="381"/>
      <c r="AM445" s="381"/>
    </row>
    <row r="446" spans="1:39" x14ac:dyDescent="0.35">
      <c r="A446" s="89" t="s">
        <v>729</v>
      </c>
      <c r="B446" s="89" t="s">
        <v>545</v>
      </c>
      <c r="C446" s="89" t="s">
        <v>462</v>
      </c>
      <c r="D446" s="89" t="s">
        <v>463</v>
      </c>
      <c r="E446" s="89" t="s">
        <v>493</v>
      </c>
      <c r="F446" s="89" t="s">
        <v>465</v>
      </c>
      <c r="G446" s="89" t="s">
        <v>465</v>
      </c>
      <c r="H446" s="89" t="s">
        <v>465</v>
      </c>
      <c r="I446" s="89" t="s">
        <v>465</v>
      </c>
      <c r="J446" s="89" t="s">
        <v>465</v>
      </c>
      <c r="K446" s="89" t="s">
        <v>466</v>
      </c>
      <c r="L446" s="89" t="s">
        <v>394</v>
      </c>
      <c r="M446" s="89" t="s">
        <v>395</v>
      </c>
      <c r="N446" s="89">
        <v>1</v>
      </c>
      <c r="O446" s="91">
        <v>165.11</v>
      </c>
      <c r="P446" s="89" t="s">
        <v>467</v>
      </c>
      <c r="Q446" s="89">
        <v>13</v>
      </c>
      <c r="R446" s="89" t="s">
        <v>730</v>
      </c>
      <c r="S446" s="89">
        <v>2</v>
      </c>
      <c r="T446" s="90">
        <v>0</v>
      </c>
      <c r="U446" s="90">
        <v>0</v>
      </c>
      <c r="V446" s="90">
        <v>0</v>
      </c>
      <c r="W446" s="90">
        <v>0</v>
      </c>
      <c r="X446" s="90">
        <v>0</v>
      </c>
      <c r="Y446" s="90">
        <v>0</v>
      </c>
      <c r="Z446" s="90">
        <v>0</v>
      </c>
      <c r="AA446" s="90">
        <v>0</v>
      </c>
      <c r="AB446" s="90">
        <v>0</v>
      </c>
      <c r="AC446" s="90"/>
      <c r="AD446" s="90"/>
      <c r="AE446" s="381" t="str">
        <f t="shared" si="7"/>
        <v>-</v>
      </c>
      <c r="AF446" s="105"/>
      <c r="AG446" s="381"/>
      <c r="AH446" s="381"/>
      <c r="AI446" s="381"/>
      <c r="AJ446" s="381"/>
      <c r="AK446" s="381"/>
      <c r="AL446" s="381"/>
      <c r="AM446" s="381"/>
    </row>
    <row r="447" spans="1:39" x14ac:dyDescent="0.35">
      <c r="A447" s="89" t="s">
        <v>605</v>
      </c>
      <c r="B447" s="89" t="s">
        <v>545</v>
      </c>
      <c r="C447" s="89" t="s">
        <v>462</v>
      </c>
      <c r="D447" s="89" t="s">
        <v>463</v>
      </c>
      <c r="E447" s="89" t="s">
        <v>606</v>
      </c>
      <c r="F447" s="89" t="s">
        <v>465</v>
      </c>
      <c r="G447" s="89" t="s">
        <v>465</v>
      </c>
      <c r="H447" s="89" t="s">
        <v>465</v>
      </c>
      <c r="I447" s="89" t="s">
        <v>465</v>
      </c>
      <c r="J447" s="89" t="s">
        <v>465</v>
      </c>
      <c r="K447" s="89" t="s">
        <v>476</v>
      </c>
      <c r="L447" s="89" t="s">
        <v>394</v>
      </c>
      <c r="M447" s="89" t="s">
        <v>395</v>
      </c>
      <c r="N447" s="89">
        <v>1</v>
      </c>
      <c r="O447" s="91">
        <v>63.77</v>
      </c>
      <c r="P447" s="89" t="s">
        <v>467</v>
      </c>
      <c r="Q447" s="89">
        <v>13</v>
      </c>
      <c r="R447" s="89" t="s">
        <v>730</v>
      </c>
      <c r="S447" s="89">
        <v>2</v>
      </c>
      <c r="T447" s="90">
        <v>0</v>
      </c>
      <c r="U447" s="90">
        <v>0</v>
      </c>
      <c r="V447" s="90">
        <v>0</v>
      </c>
      <c r="W447" s="90">
        <v>0</v>
      </c>
      <c r="X447" s="90">
        <v>0</v>
      </c>
      <c r="Y447" s="90">
        <v>0</v>
      </c>
      <c r="Z447" s="90">
        <v>0</v>
      </c>
      <c r="AA447" s="90">
        <v>0</v>
      </c>
      <c r="AB447" s="90">
        <v>0</v>
      </c>
      <c r="AC447" s="90"/>
      <c r="AD447" s="90"/>
      <c r="AE447" s="381" t="str">
        <f t="shared" si="7"/>
        <v>-</v>
      </c>
      <c r="AF447" s="105"/>
      <c r="AG447" s="381"/>
      <c r="AH447" s="381"/>
      <c r="AI447" s="381"/>
      <c r="AJ447" s="381"/>
      <c r="AK447" s="381"/>
      <c r="AL447" s="381"/>
      <c r="AM447" s="381"/>
    </row>
    <row r="448" spans="1:39" x14ac:dyDescent="0.35">
      <c r="A448" s="89" t="s">
        <v>706</v>
      </c>
      <c r="B448" s="89" t="s">
        <v>558</v>
      </c>
      <c r="C448" s="89" t="s">
        <v>462</v>
      </c>
      <c r="D448" s="89" t="s">
        <v>463</v>
      </c>
      <c r="E448" s="89" t="s">
        <v>487</v>
      </c>
      <c r="F448" s="89" t="s">
        <v>465</v>
      </c>
      <c r="G448" s="89" t="s">
        <v>465</v>
      </c>
      <c r="H448" s="89" t="s">
        <v>465</v>
      </c>
      <c r="I448" s="89" t="s">
        <v>465</v>
      </c>
      <c r="J448" s="89" t="s">
        <v>465</v>
      </c>
      <c r="K448" s="89" t="s">
        <v>466</v>
      </c>
      <c r="L448" s="89" t="s">
        <v>394</v>
      </c>
      <c r="M448" s="89" t="s">
        <v>395</v>
      </c>
      <c r="N448" s="89">
        <v>1</v>
      </c>
      <c r="O448" s="91">
        <v>3.67</v>
      </c>
      <c r="P448" s="89" t="s">
        <v>548</v>
      </c>
      <c r="Q448" s="89">
        <v>13</v>
      </c>
      <c r="R448" s="89" t="s">
        <v>730</v>
      </c>
      <c r="S448" s="89">
        <v>3</v>
      </c>
      <c r="T448" s="90">
        <v>0</v>
      </c>
      <c r="U448" s="90">
        <v>0</v>
      </c>
      <c r="V448" s="90">
        <v>0</v>
      </c>
      <c r="W448" s="90">
        <v>0</v>
      </c>
      <c r="X448" s="90">
        <v>0</v>
      </c>
      <c r="Y448" s="90">
        <v>0</v>
      </c>
      <c r="Z448" s="90">
        <v>0</v>
      </c>
      <c r="AA448" s="90">
        <v>0</v>
      </c>
      <c r="AB448" s="90">
        <v>0</v>
      </c>
      <c r="AC448" s="90"/>
      <c r="AD448" s="90"/>
      <c r="AE448" s="381" t="str">
        <f t="shared" si="7"/>
        <v>-</v>
      </c>
      <c r="AF448" s="105"/>
      <c r="AG448" s="381"/>
      <c r="AH448" s="381"/>
      <c r="AI448" s="381"/>
      <c r="AJ448" s="381"/>
      <c r="AK448" s="381"/>
      <c r="AL448" s="381"/>
      <c r="AM448" s="381"/>
    </row>
    <row r="449" spans="1:39" x14ac:dyDescent="0.35">
      <c r="A449" s="89" t="s">
        <v>555</v>
      </c>
      <c r="B449" s="89" t="s">
        <v>558</v>
      </c>
      <c r="C449" s="89" t="s">
        <v>462</v>
      </c>
      <c r="D449" s="89" t="s">
        <v>463</v>
      </c>
      <c r="E449" s="89" t="s">
        <v>487</v>
      </c>
      <c r="F449" s="89" t="s">
        <v>465</v>
      </c>
      <c r="G449" s="89" t="s">
        <v>465</v>
      </c>
      <c r="H449" s="89" t="s">
        <v>465</v>
      </c>
      <c r="I449" s="89" t="s">
        <v>465</v>
      </c>
      <c r="J449" s="89" t="s">
        <v>465</v>
      </c>
      <c r="K449" s="89" t="s">
        <v>466</v>
      </c>
      <c r="L449" s="89" t="s">
        <v>394</v>
      </c>
      <c r="M449" s="89" t="s">
        <v>395</v>
      </c>
      <c r="N449" s="89">
        <v>1</v>
      </c>
      <c r="O449" s="91">
        <v>22.17</v>
      </c>
      <c r="P449" s="89" t="s">
        <v>548</v>
      </c>
      <c r="Q449" s="89">
        <v>13</v>
      </c>
      <c r="R449" s="89" t="s">
        <v>730</v>
      </c>
      <c r="S449" s="89">
        <v>3</v>
      </c>
      <c r="T449" s="90">
        <v>0</v>
      </c>
      <c r="U449" s="90">
        <v>0</v>
      </c>
      <c r="V449" s="90">
        <v>0</v>
      </c>
      <c r="W449" s="90">
        <v>0</v>
      </c>
      <c r="X449" s="90">
        <v>0</v>
      </c>
      <c r="Y449" s="90">
        <v>0</v>
      </c>
      <c r="Z449" s="90">
        <v>0</v>
      </c>
      <c r="AA449" s="90">
        <v>0</v>
      </c>
      <c r="AB449" s="90">
        <v>0</v>
      </c>
      <c r="AC449" s="90"/>
      <c r="AD449" s="90"/>
      <c r="AE449" s="381" t="str">
        <f t="shared" si="7"/>
        <v>-</v>
      </c>
      <c r="AF449" s="105"/>
      <c r="AG449" s="381"/>
      <c r="AH449" s="381"/>
      <c r="AI449" s="381"/>
      <c r="AJ449" s="381"/>
      <c r="AK449" s="381"/>
      <c r="AL449" s="381"/>
      <c r="AM449" s="381"/>
    </row>
    <row r="450" spans="1:39" x14ac:dyDescent="0.35">
      <c r="A450" s="89" t="s">
        <v>707</v>
      </c>
      <c r="B450" s="89" t="s">
        <v>558</v>
      </c>
      <c r="C450" s="89" t="s">
        <v>462</v>
      </c>
      <c r="D450" s="89" t="s">
        <v>463</v>
      </c>
      <c r="E450" s="89" t="s">
        <v>487</v>
      </c>
      <c r="F450" s="89" t="s">
        <v>465</v>
      </c>
      <c r="G450" s="89" t="s">
        <v>465</v>
      </c>
      <c r="H450" s="89" t="s">
        <v>465</v>
      </c>
      <c r="I450" s="89" t="s">
        <v>465</v>
      </c>
      <c r="J450" s="89" t="s">
        <v>465</v>
      </c>
      <c r="K450" s="89" t="s">
        <v>466</v>
      </c>
      <c r="L450" s="89" t="s">
        <v>394</v>
      </c>
      <c r="M450" s="89" t="s">
        <v>395</v>
      </c>
      <c r="N450" s="89">
        <v>1</v>
      </c>
      <c r="O450" s="91">
        <v>6.39</v>
      </c>
      <c r="P450" s="89" t="s">
        <v>548</v>
      </c>
      <c r="Q450" s="89">
        <v>13</v>
      </c>
      <c r="R450" s="89" t="s">
        <v>730</v>
      </c>
      <c r="S450" s="89">
        <v>3</v>
      </c>
      <c r="T450" s="90">
        <v>0</v>
      </c>
      <c r="U450" s="90">
        <v>0</v>
      </c>
      <c r="V450" s="90">
        <v>0</v>
      </c>
      <c r="W450" s="90">
        <v>0</v>
      </c>
      <c r="X450" s="90">
        <v>0</v>
      </c>
      <c r="Y450" s="90">
        <v>0</v>
      </c>
      <c r="Z450" s="90">
        <v>0</v>
      </c>
      <c r="AA450" s="90">
        <v>0</v>
      </c>
      <c r="AB450" s="90">
        <v>0</v>
      </c>
      <c r="AC450" s="90"/>
      <c r="AD450" s="90"/>
      <c r="AE450" s="381" t="str">
        <f t="shared" si="7"/>
        <v>-</v>
      </c>
      <c r="AF450" s="105"/>
      <c r="AG450" s="381"/>
      <c r="AH450" s="381"/>
      <c r="AI450" s="381"/>
      <c r="AJ450" s="381"/>
      <c r="AK450" s="381"/>
      <c r="AL450" s="381"/>
      <c r="AM450" s="381"/>
    </row>
    <row r="451" spans="1:39" x14ac:dyDescent="0.35">
      <c r="A451" s="89" t="s">
        <v>709</v>
      </c>
      <c r="B451" s="89" t="s">
        <v>558</v>
      </c>
      <c r="C451" s="89" t="s">
        <v>462</v>
      </c>
      <c r="D451" s="89" t="s">
        <v>463</v>
      </c>
      <c r="E451" s="89" t="s">
        <v>493</v>
      </c>
      <c r="F451" s="89" t="s">
        <v>465</v>
      </c>
      <c r="G451" s="89" t="s">
        <v>465</v>
      </c>
      <c r="H451" s="89" t="s">
        <v>465</v>
      </c>
      <c r="I451" s="89" t="s">
        <v>465</v>
      </c>
      <c r="J451" s="89" t="s">
        <v>465</v>
      </c>
      <c r="K451" s="89" t="s">
        <v>466</v>
      </c>
      <c r="L451" s="89" t="s">
        <v>394</v>
      </c>
      <c r="M451" s="89" t="s">
        <v>395</v>
      </c>
      <c r="N451" s="89">
        <v>1</v>
      </c>
      <c r="O451" s="91">
        <v>75.099999999999994</v>
      </c>
      <c r="P451" s="89" t="s">
        <v>548</v>
      </c>
      <c r="Q451" s="89">
        <v>13</v>
      </c>
      <c r="R451" s="89" t="s">
        <v>730</v>
      </c>
      <c r="S451" s="89">
        <v>3</v>
      </c>
      <c r="T451" s="90">
        <v>0</v>
      </c>
      <c r="U451" s="90">
        <v>0</v>
      </c>
      <c r="V451" s="90">
        <v>0</v>
      </c>
      <c r="W451" s="90">
        <v>0</v>
      </c>
      <c r="X451" s="90">
        <v>0</v>
      </c>
      <c r="Y451" s="90">
        <v>0</v>
      </c>
      <c r="Z451" s="90">
        <v>0</v>
      </c>
      <c r="AA451" s="90">
        <v>0</v>
      </c>
      <c r="AB451" s="90">
        <v>0</v>
      </c>
      <c r="AC451" s="90"/>
      <c r="AD451" s="90"/>
      <c r="AE451" s="381" t="str">
        <f t="shared" si="7"/>
        <v>-</v>
      </c>
      <c r="AF451" s="105"/>
      <c r="AG451" s="381"/>
      <c r="AH451" s="381"/>
      <c r="AI451" s="381"/>
      <c r="AJ451" s="381"/>
      <c r="AK451" s="381"/>
      <c r="AL451" s="381"/>
      <c r="AM451" s="381"/>
    </row>
    <row r="452" spans="1:39" x14ac:dyDescent="0.35">
      <c r="A452" s="89" t="s">
        <v>490</v>
      </c>
      <c r="B452" s="89" t="s">
        <v>558</v>
      </c>
      <c r="C452" s="89" t="s">
        <v>462</v>
      </c>
      <c r="D452" s="89" t="s">
        <v>463</v>
      </c>
      <c r="E452" s="89" t="s">
        <v>491</v>
      </c>
      <c r="F452" s="89" t="s">
        <v>465</v>
      </c>
      <c r="G452" s="89" t="s">
        <v>465</v>
      </c>
      <c r="H452" s="89" t="s">
        <v>465</v>
      </c>
      <c r="I452" s="89" t="s">
        <v>465</v>
      </c>
      <c r="J452" s="89" t="s">
        <v>465</v>
      </c>
      <c r="K452" s="89" t="s">
        <v>466</v>
      </c>
      <c r="L452" s="89" t="s">
        <v>394</v>
      </c>
      <c r="M452" s="89" t="s">
        <v>395</v>
      </c>
      <c r="N452" s="89">
        <v>1</v>
      </c>
      <c r="O452" s="91">
        <v>140.19</v>
      </c>
      <c r="P452" s="89" t="s">
        <v>548</v>
      </c>
      <c r="Q452" s="89">
        <v>13</v>
      </c>
      <c r="R452" s="89" t="s">
        <v>730</v>
      </c>
      <c r="S452" s="89">
        <v>3</v>
      </c>
      <c r="T452" s="90">
        <v>0</v>
      </c>
      <c r="U452" s="90">
        <v>0</v>
      </c>
      <c r="V452" s="90">
        <v>0</v>
      </c>
      <c r="W452" s="90">
        <v>0</v>
      </c>
      <c r="X452" s="90">
        <v>0</v>
      </c>
      <c r="Y452" s="90">
        <v>0</v>
      </c>
      <c r="Z452" s="90">
        <v>0</v>
      </c>
      <c r="AA452" s="90">
        <v>0</v>
      </c>
      <c r="AB452" s="90">
        <v>0</v>
      </c>
      <c r="AC452" s="90"/>
      <c r="AD452" s="90"/>
      <c r="AE452" s="381" t="str">
        <f t="shared" si="7"/>
        <v>-</v>
      </c>
      <c r="AF452" s="105"/>
      <c r="AG452" s="381"/>
      <c r="AH452" s="381"/>
      <c r="AI452" s="381"/>
      <c r="AJ452" s="381"/>
      <c r="AK452" s="381"/>
      <c r="AL452" s="381"/>
      <c r="AM452" s="381"/>
    </row>
    <row r="453" spans="1:39" x14ac:dyDescent="0.35">
      <c r="A453" s="89" t="s">
        <v>708</v>
      </c>
      <c r="B453" s="89" t="s">
        <v>558</v>
      </c>
      <c r="C453" s="89" t="s">
        <v>462</v>
      </c>
      <c r="D453" s="89" t="s">
        <v>463</v>
      </c>
      <c r="E453" s="89" t="s">
        <v>480</v>
      </c>
      <c r="F453" s="89" t="s">
        <v>465</v>
      </c>
      <c r="G453" s="89" t="s">
        <v>465</v>
      </c>
      <c r="H453" s="89" t="s">
        <v>465</v>
      </c>
      <c r="I453" s="89" t="s">
        <v>465</v>
      </c>
      <c r="J453" s="89" t="s">
        <v>465</v>
      </c>
      <c r="K453" s="89" t="s">
        <v>466</v>
      </c>
      <c r="L453" s="89" t="s">
        <v>394</v>
      </c>
      <c r="M453" s="89" t="s">
        <v>395</v>
      </c>
      <c r="N453" s="89">
        <v>1</v>
      </c>
      <c r="O453" s="91">
        <v>43.48</v>
      </c>
      <c r="P453" s="89" t="s">
        <v>548</v>
      </c>
      <c r="Q453" s="89">
        <v>13</v>
      </c>
      <c r="R453" s="89" t="s">
        <v>730</v>
      </c>
      <c r="S453" s="89">
        <v>3</v>
      </c>
      <c r="T453" s="90">
        <v>0</v>
      </c>
      <c r="U453" s="90">
        <v>0</v>
      </c>
      <c r="V453" s="90">
        <v>0</v>
      </c>
      <c r="W453" s="90">
        <v>0</v>
      </c>
      <c r="X453" s="90">
        <v>0</v>
      </c>
      <c r="Y453" s="90">
        <v>0</v>
      </c>
      <c r="Z453" s="90">
        <v>0</v>
      </c>
      <c r="AA453" s="90">
        <v>0</v>
      </c>
      <c r="AB453" s="90">
        <v>0</v>
      </c>
      <c r="AC453" s="90"/>
      <c r="AD453" s="90"/>
      <c r="AE453" s="381" t="str">
        <f t="shared" si="7"/>
        <v>-</v>
      </c>
      <c r="AF453" s="105"/>
      <c r="AG453" s="381"/>
      <c r="AH453" s="381"/>
      <c r="AI453" s="381"/>
      <c r="AJ453" s="381"/>
      <c r="AK453" s="381"/>
      <c r="AL453" s="381"/>
      <c r="AM453" s="381"/>
    </row>
    <row r="454" spans="1:39" x14ac:dyDescent="0.35">
      <c r="A454" s="89" t="s">
        <v>704</v>
      </c>
      <c r="B454" s="89" t="s">
        <v>558</v>
      </c>
      <c r="C454" s="89" t="s">
        <v>462</v>
      </c>
      <c r="D454" s="89" t="s">
        <v>463</v>
      </c>
      <c r="E454" s="89" t="s">
        <v>464</v>
      </c>
      <c r="F454" s="89" t="s">
        <v>465</v>
      </c>
      <c r="G454" s="89" t="s">
        <v>465</v>
      </c>
      <c r="H454" s="89" t="s">
        <v>465</v>
      </c>
      <c r="I454" s="89" t="s">
        <v>465</v>
      </c>
      <c r="J454" s="89" t="s">
        <v>465</v>
      </c>
      <c r="K454" s="89" t="s">
        <v>466</v>
      </c>
      <c r="L454" s="89" t="s">
        <v>394</v>
      </c>
      <c r="M454" s="89" t="s">
        <v>395</v>
      </c>
      <c r="N454" s="89">
        <v>1</v>
      </c>
      <c r="O454" s="91">
        <v>18.260000000000002</v>
      </c>
      <c r="P454" s="89" t="s">
        <v>548</v>
      </c>
      <c r="Q454" s="89">
        <v>13</v>
      </c>
      <c r="R454" s="89" t="s">
        <v>730</v>
      </c>
      <c r="S454" s="89">
        <v>3</v>
      </c>
      <c r="T454" s="90">
        <v>0</v>
      </c>
      <c r="U454" s="90">
        <v>0</v>
      </c>
      <c r="V454" s="90">
        <v>0</v>
      </c>
      <c r="W454" s="90">
        <v>0</v>
      </c>
      <c r="X454" s="90">
        <v>0</v>
      </c>
      <c r="Y454" s="90">
        <v>0</v>
      </c>
      <c r="Z454" s="90">
        <v>0</v>
      </c>
      <c r="AA454" s="90">
        <v>0</v>
      </c>
      <c r="AB454" s="90">
        <v>0</v>
      </c>
      <c r="AC454" s="90"/>
      <c r="AD454" s="90"/>
      <c r="AE454" s="381" t="str">
        <f t="shared" si="7"/>
        <v>-</v>
      </c>
      <c r="AF454" s="105"/>
      <c r="AG454" s="381"/>
      <c r="AH454" s="381"/>
      <c r="AI454" s="381"/>
      <c r="AJ454" s="381"/>
      <c r="AK454" s="381"/>
      <c r="AL454" s="381"/>
      <c r="AM454" s="381"/>
    </row>
    <row r="455" spans="1:39" x14ac:dyDescent="0.35">
      <c r="A455" s="89" t="s">
        <v>430</v>
      </c>
      <c r="B455" s="89" t="s">
        <v>558</v>
      </c>
      <c r="C455" s="89" t="s">
        <v>462</v>
      </c>
      <c r="D455" s="89" t="s">
        <v>463</v>
      </c>
      <c r="E455" s="89" t="s">
        <v>464</v>
      </c>
      <c r="F455" s="89" t="s">
        <v>465</v>
      </c>
      <c r="G455" s="89" t="s">
        <v>465</v>
      </c>
      <c r="H455" s="89" t="s">
        <v>465</v>
      </c>
      <c r="I455" s="89" t="s">
        <v>465</v>
      </c>
      <c r="J455" s="89" t="s">
        <v>465</v>
      </c>
      <c r="K455" s="89" t="s">
        <v>466</v>
      </c>
      <c r="L455" s="89" t="s">
        <v>394</v>
      </c>
      <c r="M455" s="89" t="s">
        <v>395</v>
      </c>
      <c r="N455" s="89">
        <v>1</v>
      </c>
      <c r="O455" s="91">
        <v>9.06</v>
      </c>
      <c r="P455" s="89" t="s">
        <v>548</v>
      </c>
      <c r="Q455" s="89">
        <v>13</v>
      </c>
      <c r="R455" s="89" t="s">
        <v>730</v>
      </c>
      <c r="S455" s="89">
        <v>3</v>
      </c>
      <c r="T455" s="90">
        <v>0</v>
      </c>
      <c r="U455" s="90">
        <v>0</v>
      </c>
      <c r="V455" s="90">
        <v>0</v>
      </c>
      <c r="W455" s="90">
        <v>0</v>
      </c>
      <c r="X455" s="90">
        <v>0</v>
      </c>
      <c r="Y455" s="90">
        <v>0</v>
      </c>
      <c r="Z455" s="90">
        <v>0</v>
      </c>
      <c r="AA455" s="90">
        <v>0</v>
      </c>
      <c r="AB455" s="90">
        <v>0</v>
      </c>
      <c r="AC455" s="90"/>
      <c r="AD455" s="90"/>
      <c r="AE455" s="381" t="str">
        <f t="shared" si="7"/>
        <v>-</v>
      </c>
      <c r="AF455" s="105"/>
      <c r="AG455" s="381"/>
      <c r="AH455" s="381"/>
      <c r="AI455" s="381"/>
      <c r="AJ455" s="381"/>
      <c r="AK455" s="381"/>
      <c r="AL455" s="381"/>
      <c r="AM455" s="381"/>
    </row>
    <row r="456" spans="1:39" x14ac:dyDescent="0.35">
      <c r="A456" s="89" t="s">
        <v>429</v>
      </c>
      <c r="B456" s="89" t="s">
        <v>558</v>
      </c>
      <c r="C456" s="89" t="s">
        <v>462</v>
      </c>
      <c r="D456" s="89" t="s">
        <v>463</v>
      </c>
      <c r="E456" s="89" t="s">
        <v>705</v>
      </c>
      <c r="F456" s="89" t="s">
        <v>465</v>
      </c>
      <c r="G456" s="89" t="s">
        <v>465</v>
      </c>
      <c r="H456" s="89" t="s">
        <v>465</v>
      </c>
      <c r="I456" s="89" t="s">
        <v>465</v>
      </c>
      <c r="J456" s="89" t="s">
        <v>465</v>
      </c>
      <c r="K456" s="89" t="s">
        <v>466</v>
      </c>
      <c r="L456" s="89" t="s">
        <v>394</v>
      </c>
      <c r="M456" s="89" t="s">
        <v>395</v>
      </c>
      <c r="N456" s="89">
        <v>1</v>
      </c>
      <c r="O456" s="91">
        <v>26.96</v>
      </c>
      <c r="P456" s="89" t="s">
        <v>548</v>
      </c>
      <c r="Q456" s="89">
        <v>13</v>
      </c>
      <c r="R456" s="89" t="s">
        <v>730</v>
      </c>
      <c r="S456" s="89">
        <v>3</v>
      </c>
      <c r="T456" s="90">
        <v>0</v>
      </c>
      <c r="U456" s="90">
        <v>0</v>
      </c>
      <c r="V456" s="90">
        <v>0</v>
      </c>
      <c r="W456" s="90">
        <v>0</v>
      </c>
      <c r="X456" s="90">
        <v>0</v>
      </c>
      <c r="Y456" s="90">
        <v>0</v>
      </c>
      <c r="Z456" s="90">
        <v>0</v>
      </c>
      <c r="AA456" s="90">
        <v>0</v>
      </c>
      <c r="AB456" s="90">
        <v>0</v>
      </c>
      <c r="AC456" s="90"/>
      <c r="AD456" s="90"/>
      <c r="AE456" s="381" t="str">
        <f t="shared" si="7"/>
        <v>-</v>
      </c>
      <c r="AF456" s="105"/>
      <c r="AG456" s="381"/>
      <c r="AH456" s="381"/>
      <c r="AI456" s="381"/>
      <c r="AJ456" s="381"/>
      <c r="AK456" s="381"/>
      <c r="AL456" s="381"/>
      <c r="AM456" s="381"/>
    </row>
    <row r="457" spans="1:39" x14ac:dyDescent="0.35">
      <c r="A457" s="89" t="s">
        <v>428</v>
      </c>
      <c r="B457" s="89" t="s">
        <v>558</v>
      </c>
      <c r="C457" s="89" t="s">
        <v>462</v>
      </c>
      <c r="D457" s="89" t="s">
        <v>463</v>
      </c>
      <c r="E457" s="89" t="s">
        <v>493</v>
      </c>
      <c r="F457" s="89" t="s">
        <v>465</v>
      </c>
      <c r="G457" s="89" t="s">
        <v>465</v>
      </c>
      <c r="H457" s="89" t="s">
        <v>465</v>
      </c>
      <c r="I457" s="89" t="s">
        <v>465</v>
      </c>
      <c r="J457" s="89" t="s">
        <v>465</v>
      </c>
      <c r="K457" s="89" t="s">
        <v>466</v>
      </c>
      <c r="L457" s="89" t="s">
        <v>394</v>
      </c>
      <c r="M457" s="89" t="s">
        <v>395</v>
      </c>
      <c r="N457" s="89">
        <v>1</v>
      </c>
      <c r="O457" s="91">
        <v>0.34</v>
      </c>
      <c r="P457" s="89" t="s">
        <v>548</v>
      </c>
      <c r="Q457" s="89">
        <v>13</v>
      </c>
      <c r="R457" s="89" t="s">
        <v>730</v>
      </c>
      <c r="S457" s="89">
        <v>3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  <c r="AA457" s="90">
        <v>0</v>
      </c>
      <c r="AB457" s="90">
        <v>0</v>
      </c>
      <c r="AC457" s="90"/>
      <c r="AD457" s="90"/>
      <c r="AE457" s="381" t="str">
        <f t="shared" si="7"/>
        <v>-</v>
      </c>
      <c r="AF457" s="105"/>
      <c r="AG457" s="381"/>
      <c r="AH457" s="381"/>
      <c r="AI457" s="381"/>
      <c r="AJ457" s="381"/>
      <c r="AK457" s="381"/>
      <c r="AL457" s="381"/>
      <c r="AM457" s="381"/>
    </row>
    <row r="458" spans="1:39" x14ac:dyDescent="0.35">
      <c r="A458" s="89" t="s">
        <v>731</v>
      </c>
      <c r="B458" s="89" t="s">
        <v>391</v>
      </c>
      <c r="C458" s="89" t="s">
        <v>392</v>
      </c>
      <c r="D458" s="89" t="s">
        <v>393</v>
      </c>
      <c r="E458" s="89" t="s">
        <v>484</v>
      </c>
      <c r="F458" s="89" t="s">
        <v>465</v>
      </c>
      <c r="G458" s="89" t="s">
        <v>465</v>
      </c>
      <c r="H458" s="89" t="s">
        <v>465</v>
      </c>
      <c r="I458" s="89" t="s">
        <v>465</v>
      </c>
      <c r="J458" s="89" t="s">
        <v>465</v>
      </c>
      <c r="K458" s="89" t="s">
        <v>466</v>
      </c>
      <c r="L458" s="89" t="s">
        <v>394</v>
      </c>
      <c r="M458" s="89" t="s">
        <v>395</v>
      </c>
      <c r="N458" s="89">
        <v>14</v>
      </c>
      <c r="O458" s="91">
        <v>24.08</v>
      </c>
      <c r="P458" s="89" t="s">
        <v>396</v>
      </c>
      <c r="Q458" s="89">
        <v>13</v>
      </c>
      <c r="R458" s="89" t="s">
        <v>730</v>
      </c>
      <c r="S458" s="89">
        <v>7</v>
      </c>
      <c r="T458" s="90">
        <v>0</v>
      </c>
      <c r="U458" s="90">
        <v>33.06</v>
      </c>
      <c r="V458" s="90">
        <v>3.13</v>
      </c>
      <c r="W458" s="90">
        <v>0</v>
      </c>
      <c r="X458" s="90">
        <v>0</v>
      </c>
      <c r="Y458" s="90">
        <v>36.19</v>
      </c>
      <c r="Z458" s="90">
        <v>0</v>
      </c>
      <c r="AA458" s="90">
        <v>0</v>
      </c>
      <c r="AB458" s="90">
        <v>36.19</v>
      </c>
      <c r="AC458" s="90">
        <v>130.01</v>
      </c>
      <c r="AD458" s="90">
        <v>451.04</v>
      </c>
      <c r="AE458" s="381">
        <f t="shared" si="7"/>
        <v>7.2697110920070767</v>
      </c>
      <c r="AF458" s="105"/>
      <c r="AG458" s="381"/>
      <c r="AH458" s="381"/>
      <c r="AI458" s="381"/>
      <c r="AJ458" s="381"/>
      <c r="AK458" s="381"/>
      <c r="AL458" s="381"/>
      <c r="AM458" s="381"/>
    </row>
    <row r="459" spans="1:39" x14ac:dyDescent="0.35">
      <c r="A459" s="89" t="s">
        <v>732</v>
      </c>
      <c r="B459" s="89" t="s">
        <v>391</v>
      </c>
      <c r="C459" s="89" t="s">
        <v>392</v>
      </c>
      <c r="D459" s="89" t="s">
        <v>393</v>
      </c>
      <c r="E459" s="89" t="s">
        <v>480</v>
      </c>
      <c r="F459" s="89" t="s">
        <v>465</v>
      </c>
      <c r="G459" s="89" t="s">
        <v>465</v>
      </c>
      <c r="H459" s="89" t="s">
        <v>465</v>
      </c>
      <c r="I459" s="89" t="s">
        <v>465</v>
      </c>
      <c r="J459" s="89" t="s">
        <v>465</v>
      </c>
      <c r="K459" s="89" t="s">
        <v>466</v>
      </c>
      <c r="L459" s="89" t="s">
        <v>394</v>
      </c>
      <c r="M459" s="89" t="s">
        <v>395</v>
      </c>
      <c r="N459" s="89">
        <v>14</v>
      </c>
      <c r="O459" s="91">
        <v>109.57</v>
      </c>
      <c r="P459" s="89" t="s">
        <v>396</v>
      </c>
      <c r="Q459" s="89">
        <v>13</v>
      </c>
      <c r="R459" s="89" t="s">
        <v>730</v>
      </c>
      <c r="S459" s="89">
        <v>7</v>
      </c>
      <c r="T459" s="90">
        <v>0</v>
      </c>
      <c r="U459" s="90">
        <v>35.57</v>
      </c>
      <c r="V459" s="90">
        <v>7.09</v>
      </c>
      <c r="W459" s="90">
        <v>0</v>
      </c>
      <c r="X459" s="90">
        <v>0</v>
      </c>
      <c r="Y459" s="90">
        <v>42.66</v>
      </c>
      <c r="Z459" s="90">
        <v>0</v>
      </c>
      <c r="AA459" s="90">
        <v>0</v>
      </c>
      <c r="AB459" s="90">
        <v>42.66</v>
      </c>
      <c r="AC459" s="90">
        <v>143.91</v>
      </c>
      <c r="AD459" s="90">
        <v>447.17</v>
      </c>
      <c r="AE459" s="381">
        <f t="shared" si="7"/>
        <v>7.6814898077831799</v>
      </c>
      <c r="AF459" s="105"/>
      <c r="AG459" s="381"/>
      <c r="AH459" s="381"/>
      <c r="AI459" s="381"/>
      <c r="AJ459" s="381"/>
      <c r="AK459" s="381"/>
      <c r="AL459" s="381"/>
      <c r="AM459" s="381"/>
    </row>
    <row r="460" spans="1:39" x14ac:dyDescent="0.35">
      <c r="A460" s="89" t="s">
        <v>733</v>
      </c>
      <c r="B460" s="89" t="s">
        <v>391</v>
      </c>
      <c r="C460" s="89" t="s">
        <v>392</v>
      </c>
      <c r="D460" s="89" t="s">
        <v>393</v>
      </c>
      <c r="E460" s="89" t="s">
        <v>493</v>
      </c>
      <c r="F460" s="89" t="s">
        <v>465</v>
      </c>
      <c r="G460" s="89" t="s">
        <v>465</v>
      </c>
      <c r="H460" s="89" t="s">
        <v>465</v>
      </c>
      <c r="I460" s="89" t="s">
        <v>465</v>
      </c>
      <c r="J460" s="89" t="s">
        <v>465</v>
      </c>
      <c r="K460" s="89" t="s">
        <v>466</v>
      </c>
      <c r="L460" s="89" t="s">
        <v>394</v>
      </c>
      <c r="M460" s="89" t="s">
        <v>395</v>
      </c>
      <c r="N460" s="89">
        <v>14</v>
      </c>
      <c r="O460" s="91">
        <v>18.27</v>
      </c>
      <c r="P460" s="89" t="s">
        <v>396</v>
      </c>
      <c r="Q460" s="89">
        <v>13</v>
      </c>
      <c r="R460" s="89" t="s">
        <v>730</v>
      </c>
      <c r="S460" s="89">
        <v>7</v>
      </c>
      <c r="T460" s="90">
        <v>0</v>
      </c>
      <c r="U460" s="90">
        <v>36.96</v>
      </c>
      <c r="V460" s="90">
        <v>8.57</v>
      </c>
      <c r="W460" s="90">
        <v>0</v>
      </c>
      <c r="X460" s="90">
        <v>0</v>
      </c>
      <c r="Y460" s="90">
        <v>45.53</v>
      </c>
      <c r="Z460" s="90">
        <v>0</v>
      </c>
      <c r="AA460" s="90">
        <v>0</v>
      </c>
      <c r="AB460" s="90">
        <v>45.53</v>
      </c>
      <c r="AC460" s="90">
        <v>147.47</v>
      </c>
      <c r="AD460" s="90">
        <v>446.14</v>
      </c>
      <c r="AE460" s="381">
        <f t="shared" si="7"/>
        <v>7.7848914365291932</v>
      </c>
      <c r="AF460" s="105"/>
      <c r="AG460" s="381"/>
      <c r="AH460" s="381"/>
      <c r="AI460" s="381"/>
      <c r="AJ460" s="381"/>
      <c r="AK460" s="381"/>
      <c r="AL460" s="381"/>
      <c r="AM460" s="381"/>
    </row>
    <row r="461" spans="1:39" x14ac:dyDescent="0.35">
      <c r="A461" s="89" t="s">
        <v>734</v>
      </c>
      <c r="B461" s="89" t="s">
        <v>391</v>
      </c>
      <c r="C461" s="89" t="s">
        <v>392</v>
      </c>
      <c r="D461" s="89" t="s">
        <v>393</v>
      </c>
      <c r="E461" s="89" t="s">
        <v>565</v>
      </c>
      <c r="F461" s="89" t="s">
        <v>465</v>
      </c>
      <c r="G461" s="89" t="s">
        <v>465</v>
      </c>
      <c r="H461" s="89" t="s">
        <v>465</v>
      </c>
      <c r="I461" s="89" t="s">
        <v>465</v>
      </c>
      <c r="J461" s="89" t="s">
        <v>465</v>
      </c>
      <c r="K461" s="89" t="s">
        <v>466</v>
      </c>
      <c r="L461" s="89" t="s">
        <v>394</v>
      </c>
      <c r="M461" s="89" t="s">
        <v>395</v>
      </c>
      <c r="N461" s="89">
        <v>14</v>
      </c>
      <c r="O461" s="91">
        <v>129.1</v>
      </c>
      <c r="P461" s="89" t="s">
        <v>396</v>
      </c>
      <c r="Q461" s="89">
        <v>13</v>
      </c>
      <c r="R461" s="89" t="s">
        <v>730</v>
      </c>
      <c r="S461" s="89">
        <v>7</v>
      </c>
      <c r="T461" s="90">
        <v>0</v>
      </c>
      <c r="U461" s="90">
        <v>32.85</v>
      </c>
      <c r="V461" s="90">
        <v>2.52</v>
      </c>
      <c r="W461" s="90">
        <v>0</v>
      </c>
      <c r="X461" s="90">
        <v>0</v>
      </c>
      <c r="Y461" s="90">
        <v>35.369999999999997</v>
      </c>
      <c r="Z461" s="90">
        <v>0</v>
      </c>
      <c r="AA461" s="90">
        <v>0</v>
      </c>
      <c r="AB461" s="90">
        <v>35.369999999999997</v>
      </c>
      <c r="AC461" s="90">
        <v>126.63</v>
      </c>
      <c r="AD461" s="90">
        <v>451.99</v>
      </c>
      <c r="AE461" s="381">
        <f t="shared" ref="AE461:AE524" si="8">IFERROR(SQRT(((AC461/AD461)/0.005454154)),"-")</f>
        <v>7.1670460034926151</v>
      </c>
      <c r="AF461" s="105"/>
      <c r="AG461" s="381"/>
      <c r="AH461" s="381"/>
      <c r="AI461" s="381"/>
      <c r="AJ461" s="381"/>
      <c r="AK461" s="381"/>
      <c r="AL461" s="381"/>
      <c r="AM461" s="381"/>
    </row>
    <row r="462" spans="1:39" x14ac:dyDescent="0.35">
      <c r="A462" s="89" t="s">
        <v>735</v>
      </c>
      <c r="B462" s="89" t="s">
        <v>391</v>
      </c>
      <c r="C462" s="89" t="s">
        <v>392</v>
      </c>
      <c r="D462" s="89" t="s">
        <v>393</v>
      </c>
      <c r="E462" s="89" t="s">
        <v>728</v>
      </c>
      <c r="F462" s="89" t="s">
        <v>465</v>
      </c>
      <c r="G462" s="89" t="s">
        <v>465</v>
      </c>
      <c r="H462" s="89" t="s">
        <v>465</v>
      </c>
      <c r="I462" s="89" t="s">
        <v>465</v>
      </c>
      <c r="J462" s="89" t="s">
        <v>465</v>
      </c>
      <c r="K462" s="89" t="s">
        <v>466</v>
      </c>
      <c r="L462" s="89" t="s">
        <v>394</v>
      </c>
      <c r="M462" s="89" t="s">
        <v>395</v>
      </c>
      <c r="N462" s="89">
        <v>14</v>
      </c>
      <c r="O462" s="91">
        <v>235.4</v>
      </c>
      <c r="P462" s="89" t="s">
        <v>396</v>
      </c>
      <c r="Q462" s="89">
        <v>13</v>
      </c>
      <c r="R462" s="89" t="s">
        <v>730</v>
      </c>
      <c r="S462" s="89">
        <v>7</v>
      </c>
      <c r="T462" s="90">
        <v>0</v>
      </c>
      <c r="U462" s="90">
        <v>28.92</v>
      </c>
      <c r="V462" s="90">
        <v>0</v>
      </c>
      <c r="W462" s="90">
        <v>0</v>
      </c>
      <c r="X462" s="90">
        <v>0</v>
      </c>
      <c r="Y462" s="90">
        <v>28.92</v>
      </c>
      <c r="Z462" s="90">
        <v>0</v>
      </c>
      <c r="AA462" s="90">
        <v>0</v>
      </c>
      <c r="AB462" s="90">
        <v>28.92</v>
      </c>
      <c r="AC462" s="90">
        <v>116.7</v>
      </c>
      <c r="AD462" s="90">
        <v>454.75</v>
      </c>
      <c r="AE462" s="381">
        <f t="shared" si="8"/>
        <v>6.8593881057528785</v>
      </c>
      <c r="AF462" s="105"/>
      <c r="AG462" s="381"/>
      <c r="AH462" s="381"/>
      <c r="AI462" s="381"/>
      <c r="AJ462" s="381"/>
      <c r="AK462" s="381"/>
      <c r="AL462" s="381"/>
      <c r="AM462" s="381"/>
    </row>
    <row r="463" spans="1:39" x14ac:dyDescent="0.35">
      <c r="A463" s="89" t="s">
        <v>736</v>
      </c>
      <c r="B463" s="89" t="s">
        <v>391</v>
      </c>
      <c r="C463" s="89" t="s">
        <v>392</v>
      </c>
      <c r="D463" s="89" t="s">
        <v>393</v>
      </c>
      <c r="E463" s="89" t="s">
        <v>639</v>
      </c>
      <c r="F463" s="89" t="s">
        <v>465</v>
      </c>
      <c r="G463" s="89" t="s">
        <v>465</v>
      </c>
      <c r="H463" s="89" t="s">
        <v>465</v>
      </c>
      <c r="I463" s="89" t="s">
        <v>465</v>
      </c>
      <c r="J463" s="89" t="s">
        <v>465</v>
      </c>
      <c r="K463" s="89" t="s">
        <v>466</v>
      </c>
      <c r="L463" s="89" t="s">
        <v>394</v>
      </c>
      <c r="M463" s="89" t="s">
        <v>395</v>
      </c>
      <c r="N463" s="89">
        <v>14</v>
      </c>
      <c r="O463" s="91">
        <v>5.15</v>
      </c>
      <c r="P463" s="89" t="s">
        <v>396</v>
      </c>
      <c r="Q463" s="89">
        <v>13</v>
      </c>
      <c r="R463" s="89" t="s">
        <v>730</v>
      </c>
      <c r="S463" s="89">
        <v>7</v>
      </c>
      <c r="T463" s="90">
        <v>0</v>
      </c>
      <c r="U463" s="90">
        <v>32.770000000000003</v>
      </c>
      <c r="V463" s="90">
        <v>0.05</v>
      </c>
      <c r="W463" s="90">
        <v>0</v>
      </c>
      <c r="X463" s="90">
        <v>0</v>
      </c>
      <c r="Y463" s="90">
        <v>32.82</v>
      </c>
      <c r="Z463" s="90">
        <v>0</v>
      </c>
      <c r="AA463" s="90">
        <v>0</v>
      </c>
      <c r="AB463" s="90">
        <v>32.82</v>
      </c>
      <c r="AC463" s="90">
        <v>119.98</v>
      </c>
      <c r="AD463" s="90">
        <v>453.86</v>
      </c>
      <c r="AE463" s="381">
        <f t="shared" si="8"/>
        <v>6.9619319878768078</v>
      </c>
      <c r="AF463" s="105"/>
      <c r="AG463" s="381"/>
      <c r="AH463" s="381"/>
      <c r="AI463" s="381"/>
      <c r="AJ463" s="381"/>
      <c r="AK463" s="381"/>
      <c r="AL463" s="381"/>
      <c r="AM463" s="381"/>
    </row>
    <row r="464" spans="1:39" x14ac:dyDescent="0.35">
      <c r="A464" s="89" t="s">
        <v>737</v>
      </c>
      <c r="B464" s="89" t="s">
        <v>391</v>
      </c>
      <c r="C464" s="89" t="s">
        <v>392</v>
      </c>
      <c r="D464" s="89" t="s">
        <v>393</v>
      </c>
      <c r="E464" s="89" t="s">
        <v>471</v>
      </c>
      <c r="F464" s="89" t="s">
        <v>465</v>
      </c>
      <c r="G464" s="89" t="s">
        <v>465</v>
      </c>
      <c r="H464" s="89" t="s">
        <v>465</v>
      </c>
      <c r="I464" s="89" t="s">
        <v>465</v>
      </c>
      <c r="J464" s="89" t="s">
        <v>465</v>
      </c>
      <c r="K464" s="89" t="s">
        <v>466</v>
      </c>
      <c r="L464" s="89" t="s">
        <v>394</v>
      </c>
      <c r="M464" s="89" t="s">
        <v>395</v>
      </c>
      <c r="N464" s="89">
        <v>14</v>
      </c>
      <c r="O464" s="91">
        <v>45.46</v>
      </c>
      <c r="P464" s="89" t="s">
        <v>396</v>
      </c>
      <c r="Q464" s="89">
        <v>13</v>
      </c>
      <c r="R464" s="89" t="s">
        <v>730</v>
      </c>
      <c r="S464" s="89">
        <v>7</v>
      </c>
      <c r="T464" s="90">
        <v>0</v>
      </c>
      <c r="U464" s="90">
        <v>33.74</v>
      </c>
      <c r="V464" s="90">
        <v>0.08</v>
      </c>
      <c r="W464" s="90">
        <v>0</v>
      </c>
      <c r="X464" s="90">
        <v>0</v>
      </c>
      <c r="Y464" s="90">
        <v>33.82</v>
      </c>
      <c r="Z464" s="90">
        <v>0</v>
      </c>
      <c r="AA464" s="90">
        <v>0</v>
      </c>
      <c r="AB464" s="90">
        <v>33.82</v>
      </c>
      <c r="AC464" s="90">
        <v>123.28</v>
      </c>
      <c r="AD464" s="90">
        <v>452.92</v>
      </c>
      <c r="AE464" s="381">
        <f t="shared" si="8"/>
        <v>7.0643444270078923</v>
      </c>
      <c r="AF464" s="105"/>
      <c r="AG464" s="381"/>
      <c r="AH464" s="381"/>
      <c r="AI464" s="381"/>
      <c r="AJ464" s="381"/>
      <c r="AK464" s="381"/>
      <c r="AL464" s="381"/>
      <c r="AM464" s="381"/>
    </row>
    <row r="465" spans="1:39" x14ac:dyDescent="0.35">
      <c r="A465" s="89" t="s">
        <v>738</v>
      </c>
      <c r="B465" s="89" t="s">
        <v>391</v>
      </c>
      <c r="C465" s="89" t="s">
        <v>392</v>
      </c>
      <c r="D465" s="89" t="s">
        <v>393</v>
      </c>
      <c r="E465" s="89" t="s">
        <v>526</v>
      </c>
      <c r="F465" s="89" t="s">
        <v>465</v>
      </c>
      <c r="G465" s="89" t="s">
        <v>465</v>
      </c>
      <c r="H465" s="89" t="s">
        <v>465</v>
      </c>
      <c r="I465" s="89" t="s">
        <v>465</v>
      </c>
      <c r="J465" s="89" t="s">
        <v>465</v>
      </c>
      <c r="K465" s="89" t="s">
        <v>476</v>
      </c>
      <c r="L465" s="89" t="s">
        <v>394</v>
      </c>
      <c r="M465" s="89" t="s">
        <v>395</v>
      </c>
      <c r="N465" s="89">
        <v>14</v>
      </c>
      <c r="O465" s="91">
        <v>59.25</v>
      </c>
      <c r="P465" s="89" t="s">
        <v>396</v>
      </c>
      <c r="Q465" s="89">
        <v>13</v>
      </c>
      <c r="R465" s="89" t="s">
        <v>730</v>
      </c>
      <c r="S465" s="89">
        <v>7</v>
      </c>
      <c r="T465" s="90">
        <v>0</v>
      </c>
      <c r="U465" s="90">
        <v>35.83</v>
      </c>
      <c r="V465" s="90">
        <v>17.95</v>
      </c>
      <c r="W465" s="90">
        <v>0</v>
      </c>
      <c r="X465" s="90">
        <v>0</v>
      </c>
      <c r="Y465" s="90">
        <v>53.78</v>
      </c>
      <c r="Z465" s="90">
        <v>0</v>
      </c>
      <c r="AA465" s="90">
        <v>0</v>
      </c>
      <c r="AB465" s="90">
        <v>53.78</v>
      </c>
      <c r="AC465" s="90">
        <v>162.08000000000001</v>
      </c>
      <c r="AD465" s="90">
        <v>442.03</v>
      </c>
      <c r="AE465" s="381">
        <f t="shared" si="8"/>
        <v>8.1992691570704235</v>
      </c>
      <c r="AF465" s="105"/>
      <c r="AG465" s="381"/>
      <c r="AH465" s="381"/>
      <c r="AI465" s="381"/>
      <c r="AJ465" s="381"/>
      <c r="AK465" s="381"/>
      <c r="AL465" s="381"/>
      <c r="AM465" s="381"/>
    </row>
    <row r="466" spans="1:39" x14ac:dyDescent="0.35">
      <c r="A466" s="89" t="s">
        <v>614</v>
      </c>
      <c r="B466" s="89" t="s">
        <v>391</v>
      </c>
      <c r="C466" s="89" t="s">
        <v>392</v>
      </c>
      <c r="D466" s="89" t="s">
        <v>463</v>
      </c>
      <c r="E466" s="89" t="s">
        <v>505</v>
      </c>
      <c r="F466" s="89" t="s">
        <v>465</v>
      </c>
      <c r="G466" s="89" t="s">
        <v>465</v>
      </c>
      <c r="H466" s="89" t="s">
        <v>719</v>
      </c>
      <c r="I466" s="89" t="s">
        <v>511</v>
      </c>
      <c r="J466" s="89" t="s">
        <v>501</v>
      </c>
      <c r="K466" s="89" t="s">
        <v>466</v>
      </c>
      <c r="L466" s="89" t="s">
        <v>587</v>
      </c>
      <c r="M466" s="89" t="s">
        <v>395</v>
      </c>
      <c r="N466" s="89">
        <v>29</v>
      </c>
      <c r="O466" s="91">
        <v>5.27</v>
      </c>
      <c r="P466" s="89" t="s">
        <v>400</v>
      </c>
      <c r="Q466" s="89">
        <v>13</v>
      </c>
      <c r="R466" s="89" t="s">
        <v>730</v>
      </c>
      <c r="S466" s="89">
        <v>9</v>
      </c>
      <c r="T466" s="90">
        <v>0</v>
      </c>
      <c r="U466" s="90">
        <v>15.9</v>
      </c>
      <c r="V466" s="90">
        <v>57.49</v>
      </c>
      <c r="W466" s="90">
        <v>46.15</v>
      </c>
      <c r="X466" s="90">
        <v>0</v>
      </c>
      <c r="Y466" s="90">
        <v>119.54</v>
      </c>
      <c r="Z466" s="90">
        <v>0</v>
      </c>
      <c r="AA466" s="90">
        <v>0</v>
      </c>
      <c r="AB466" s="90">
        <v>119.54</v>
      </c>
      <c r="AC466" s="90">
        <v>98.48</v>
      </c>
      <c r="AD466" s="90">
        <v>106.51</v>
      </c>
      <c r="AE466" s="381">
        <f t="shared" si="8"/>
        <v>13.020124274284253</v>
      </c>
      <c r="AF466" s="105"/>
      <c r="AG466" s="381"/>
      <c r="AH466" s="381"/>
      <c r="AI466" s="381"/>
      <c r="AJ466" s="381"/>
      <c r="AK466" s="381"/>
      <c r="AL466" s="381"/>
      <c r="AM466" s="381"/>
    </row>
    <row r="467" spans="1:39" x14ac:dyDescent="0.35">
      <c r="A467" s="89" t="s">
        <v>562</v>
      </c>
      <c r="B467" s="89" t="s">
        <v>391</v>
      </c>
      <c r="C467" s="89" t="s">
        <v>392</v>
      </c>
      <c r="D467" s="89" t="s">
        <v>393</v>
      </c>
      <c r="E467" s="89" t="s">
        <v>521</v>
      </c>
      <c r="F467" s="89" t="s">
        <v>465</v>
      </c>
      <c r="G467" s="89" t="s">
        <v>465</v>
      </c>
      <c r="H467" s="89" t="s">
        <v>465</v>
      </c>
      <c r="I467" s="89" t="s">
        <v>506</v>
      </c>
      <c r="J467" s="89" t="s">
        <v>465</v>
      </c>
      <c r="K467" s="89" t="s">
        <v>466</v>
      </c>
      <c r="L467" s="89" t="s">
        <v>549</v>
      </c>
      <c r="M467" s="89" t="s">
        <v>395</v>
      </c>
      <c r="N467" s="89">
        <v>24</v>
      </c>
      <c r="O467" s="91">
        <v>21.97</v>
      </c>
      <c r="P467" s="89" t="s">
        <v>400</v>
      </c>
      <c r="Q467" s="89">
        <v>13</v>
      </c>
      <c r="R467" s="89" t="s">
        <v>730</v>
      </c>
      <c r="S467" s="89">
        <v>9</v>
      </c>
      <c r="T467" s="90">
        <v>0</v>
      </c>
      <c r="U467" s="90">
        <v>22.89</v>
      </c>
      <c r="V467" s="90">
        <v>66.239999999999995</v>
      </c>
      <c r="W467" s="90">
        <v>1.4</v>
      </c>
      <c r="X467" s="90">
        <v>0</v>
      </c>
      <c r="Y467" s="90">
        <v>90.53</v>
      </c>
      <c r="Z467" s="90">
        <v>0</v>
      </c>
      <c r="AA467" s="90">
        <v>0</v>
      </c>
      <c r="AB467" s="90">
        <v>90.53</v>
      </c>
      <c r="AC467" s="90">
        <v>105.5</v>
      </c>
      <c r="AD467" s="90">
        <v>189.08</v>
      </c>
      <c r="AE467" s="381">
        <f t="shared" si="8"/>
        <v>10.114390916061213</v>
      </c>
      <c r="AF467" s="105"/>
      <c r="AG467" s="381"/>
      <c r="AH467" s="381"/>
      <c r="AI467" s="381"/>
      <c r="AJ467" s="381"/>
      <c r="AK467" s="381"/>
      <c r="AL467" s="381"/>
      <c r="AM467" s="381"/>
    </row>
    <row r="468" spans="1:39" x14ac:dyDescent="0.35">
      <c r="A468" s="89" t="s">
        <v>739</v>
      </c>
      <c r="B468" s="89" t="s">
        <v>391</v>
      </c>
      <c r="C468" s="89" t="s">
        <v>392</v>
      </c>
      <c r="D468" s="89" t="s">
        <v>393</v>
      </c>
      <c r="E468" s="89" t="s">
        <v>493</v>
      </c>
      <c r="F468" s="89" t="s">
        <v>465</v>
      </c>
      <c r="G468" s="89" t="s">
        <v>465</v>
      </c>
      <c r="H468" s="89" t="s">
        <v>465</v>
      </c>
      <c r="I468" s="89" t="s">
        <v>607</v>
      </c>
      <c r="J468" s="89" t="s">
        <v>465</v>
      </c>
      <c r="K468" s="89" t="s">
        <v>466</v>
      </c>
      <c r="L468" s="89" t="s">
        <v>498</v>
      </c>
      <c r="M468" s="89" t="s">
        <v>395</v>
      </c>
      <c r="N468" s="89">
        <v>28</v>
      </c>
      <c r="O468" s="91">
        <v>8.2899999999999991</v>
      </c>
      <c r="P468" s="89" t="s">
        <v>400</v>
      </c>
      <c r="Q468" s="89">
        <v>13</v>
      </c>
      <c r="R468" s="89" t="s">
        <v>730</v>
      </c>
      <c r="S468" s="89">
        <v>9</v>
      </c>
      <c r="T468" s="90">
        <v>0</v>
      </c>
      <c r="U468" s="90">
        <v>25.12</v>
      </c>
      <c r="V468" s="90">
        <v>74.91</v>
      </c>
      <c r="W468" s="90">
        <v>18.350000000000001</v>
      </c>
      <c r="X468" s="90">
        <v>0</v>
      </c>
      <c r="Y468" s="90">
        <v>118.38</v>
      </c>
      <c r="Z468" s="90">
        <v>0</v>
      </c>
      <c r="AA468" s="90">
        <v>0</v>
      </c>
      <c r="AB468" s="90">
        <v>118.38</v>
      </c>
      <c r="AC468" s="90">
        <v>110.07</v>
      </c>
      <c r="AD468" s="90">
        <v>165.54</v>
      </c>
      <c r="AE468" s="381">
        <f t="shared" si="8"/>
        <v>11.041277107539004</v>
      </c>
      <c r="AF468" s="105"/>
      <c r="AG468" s="381"/>
      <c r="AH468" s="381"/>
      <c r="AI468" s="381"/>
      <c r="AJ468" s="381"/>
      <c r="AK468" s="381"/>
      <c r="AL468" s="381"/>
      <c r="AM468" s="381"/>
    </row>
    <row r="469" spans="1:39" x14ac:dyDescent="0.35">
      <c r="A469" s="89" t="s">
        <v>710</v>
      </c>
      <c r="B469" s="89" t="s">
        <v>397</v>
      </c>
      <c r="C469" s="89" t="s">
        <v>398</v>
      </c>
      <c r="D469" s="89" t="s">
        <v>393</v>
      </c>
      <c r="E469" s="89" t="s">
        <v>711</v>
      </c>
      <c r="F469" s="89" t="s">
        <v>465</v>
      </c>
      <c r="G469" s="89" t="s">
        <v>465</v>
      </c>
      <c r="H469" s="89" t="s">
        <v>465</v>
      </c>
      <c r="I469" s="89" t="s">
        <v>465</v>
      </c>
      <c r="J469" s="89" t="s">
        <v>465</v>
      </c>
      <c r="K469" s="89" t="s">
        <v>476</v>
      </c>
      <c r="L469" s="89" t="s">
        <v>394</v>
      </c>
      <c r="M469" s="89" t="s">
        <v>399</v>
      </c>
      <c r="N469" s="89">
        <v>39</v>
      </c>
      <c r="O469" s="91">
        <v>0.71060000000000001</v>
      </c>
      <c r="P469" s="89" t="s">
        <v>400</v>
      </c>
      <c r="Q469" s="89">
        <v>13</v>
      </c>
      <c r="R469" s="89" t="s">
        <v>730</v>
      </c>
      <c r="S469" s="89">
        <v>9</v>
      </c>
      <c r="T469" s="90">
        <v>0</v>
      </c>
      <c r="U469" s="90">
        <v>17.39</v>
      </c>
      <c r="V469" s="90">
        <v>11.27</v>
      </c>
      <c r="W469" s="90">
        <v>0</v>
      </c>
      <c r="X469" s="90">
        <v>24.18</v>
      </c>
      <c r="Y469" s="90">
        <v>52.84</v>
      </c>
      <c r="Z469" s="90">
        <v>40.11</v>
      </c>
      <c r="AA469" s="90">
        <v>28.49</v>
      </c>
      <c r="AB469" s="90">
        <v>121.43</v>
      </c>
      <c r="AC469" s="90">
        <v>43.38</v>
      </c>
      <c r="AD469" s="90">
        <v>48.82</v>
      </c>
      <c r="AE469" s="381">
        <f t="shared" si="8"/>
        <v>12.763864590010032</v>
      </c>
      <c r="AF469" s="105"/>
      <c r="AG469" s="381"/>
      <c r="AH469" s="381"/>
      <c r="AI469" s="381"/>
      <c r="AJ469" s="381"/>
      <c r="AK469" s="381"/>
      <c r="AL469" s="381"/>
      <c r="AM469" s="381"/>
    </row>
    <row r="470" spans="1:39" x14ac:dyDescent="0.35">
      <c r="A470" s="89" t="s">
        <v>562</v>
      </c>
      <c r="B470" s="89" t="s">
        <v>545</v>
      </c>
      <c r="C470" s="89" t="s">
        <v>462</v>
      </c>
      <c r="D470" s="89" t="s">
        <v>463</v>
      </c>
      <c r="E470" s="89" t="s">
        <v>521</v>
      </c>
      <c r="F470" s="89" t="s">
        <v>465</v>
      </c>
      <c r="G470" s="89" t="s">
        <v>465</v>
      </c>
      <c r="H470" s="89" t="s">
        <v>465</v>
      </c>
      <c r="I470" s="89" t="s">
        <v>465</v>
      </c>
      <c r="J470" s="89" t="s">
        <v>465</v>
      </c>
      <c r="K470" s="89" t="s">
        <v>466</v>
      </c>
      <c r="L470" s="89" t="s">
        <v>394</v>
      </c>
      <c r="M470" s="89" t="s">
        <v>395</v>
      </c>
      <c r="N470" s="89">
        <v>1</v>
      </c>
      <c r="O470" s="91">
        <v>21.97</v>
      </c>
      <c r="P470" s="89" t="s">
        <v>467</v>
      </c>
      <c r="Q470" s="89">
        <v>14</v>
      </c>
      <c r="R470" s="89" t="s">
        <v>740</v>
      </c>
      <c r="S470" s="89">
        <v>2</v>
      </c>
      <c r="T470" s="90">
        <v>0</v>
      </c>
      <c r="U470" s="90">
        <v>0</v>
      </c>
      <c r="V470" s="90">
        <v>0</v>
      </c>
      <c r="W470" s="90">
        <v>0</v>
      </c>
      <c r="X470" s="90">
        <v>0</v>
      </c>
      <c r="Y470" s="90">
        <v>0</v>
      </c>
      <c r="Z470" s="90">
        <v>0</v>
      </c>
      <c r="AA470" s="90">
        <v>0</v>
      </c>
      <c r="AB470" s="90">
        <v>0</v>
      </c>
      <c r="AC470" s="90"/>
      <c r="AD470" s="90"/>
      <c r="AE470" s="381" t="str">
        <f t="shared" si="8"/>
        <v>-</v>
      </c>
      <c r="AF470" s="105"/>
      <c r="AG470" s="381"/>
      <c r="AH470" s="381"/>
      <c r="AI470" s="381"/>
      <c r="AJ470" s="381"/>
      <c r="AK470" s="381"/>
      <c r="AL470" s="381"/>
      <c r="AM470" s="381"/>
    </row>
    <row r="471" spans="1:39" x14ac:dyDescent="0.35">
      <c r="A471" s="89" t="s">
        <v>739</v>
      </c>
      <c r="B471" s="89" t="s">
        <v>545</v>
      </c>
      <c r="C471" s="89" t="s">
        <v>462</v>
      </c>
      <c r="D471" s="89" t="s">
        <v>463</v>
      </c>
      <c r="E471" s="89" t="s">
        <v>493</v>
      </c>
      <c r="F471" s="89" t="s">
        <v>465</v>
      </c>
      <c r="G471" s="89" t="s">
        <v>465</v>
      </c>
      <c r="H471" s="89" t="s">
        <v>465</v>
      </c>
      <c r="I471" s="89" t="s">
        <v>465</v>
      </c>
      <c r="J471" s="89" t="s">
        <v>465</v>
      </c>
      <c r="K471" s="89" t="s">
        <v>466</v>
      </c>
      <c r="L471" s="89" t="s">
        <v>394</v>
      </c>
      <c r="M471" s="89" t="s">
        <v>395</v>
      </c>
      <c r="N471" s="89">
        <v>1</v>
      </c>
      <c r="O471" s="91">
        <v>8.2899999999999991</v>
      </c>
      <c r="P471" s="89" t="s">
        <v>467</v>
      </c>
      <c r="Q471" s="89">
        <v>14</v>
      </c>
      <c r="R471" s="89" t="s">
        <v>740</v>
      </c>
      <c r="S471" s="89">
        <v>2</v>
      </c>
      <c r="T471" s="90">
        <v>0</v>
      </c>
      <c r="U471" s="90">
        <v>0</v>
      </c>
      <c r="V471" s="90">
        <v>0</v>
      </c>
      <c r="W471" s="90">
        <v>0</v>
      </c>
      <c r="X471" s="90">
        <v>0</v>
      </c>
      <c r="Y471" s="90">
        <v>0</v>
      </c>
      <c r="Z471" s="90">
        <v>0</v>
      </c>
      <c r="AA471" s="90">
        <v>0</v>
      </c>
      <c r="AB471" s="90">
        <v>0</v>
      </c>
      <c r="AC471" s="90"/>
      <c r="AD471" s="90"/>
      <c r="AE471" s="381" t="str">
        <f t="shared" si="8"/>
        <v>-</v>
      </c>
      <c r="AF471" s="105"/>
      <c r="AG471" s="381"/>
      <c r="AH471" s="381"/>
      <c r="AI471" s="381"/>
      <c r="AJ471" s="381"/>
      <c r="AK471" s="381"/>
      <c r="AL471" s="381"/>
      <c r="AM471" s="381"/>
    </row>
    <row r="472" spans="1:39" x14ac:dyDescent="0.35">
      <c r="A472" s="89" t="s">
        <v>614</v>
      </c>
      <c r="B472" s="89" t="s">
        <v>545</v>
      </c>
      <c r="C472" s="89" t="s">
        <v>462</v>
      </c>
      <c r="D472" s="89" t="s">
        <v>637</v>
      </c>
      <c r="E472" s="89" t="s">
        <v>505</v>
      </c>
      <c r="F472" s="89" t="s">
        <v>465</v>
      </c>
      <c r="G472" s="89" t="s">
        <v>465</v>
      </c>
      <c r="H472" s="89" t="s">
        <v>465</v>
      </c>
      <c r="I472" s="89" t="s">
        <v>465</v>
      </c>
      <c r="J472" s="89" t="s">
        <v>465</v>
      </c>
      <c r="K472" s="89" t="s">
        <v>466</v>
      </c>
      <c r="L472" s="89" t="s">
        <v>394</v>
      </c>
      <c r="M472" s="89" t="s">
        <v>395</v>
      </c>
      <c r="N472" s="89">
        <v>1</v>
      </c>
      <c r="O472" s="91">
        <v>5.27</v>
      </c>
      <c r="P472" s="89" t="s">
        <v>467</v>
      </c>
      <c r="Q472" s="89">
        <v>14</v>
      </c>
      <c r="R472" s="89" t="s">
        <v>740</v>
      </c>
      <c r="S472" s="89">
        <v>2</v>
      </c>
      <c r="T472" s="90">
        <v>0</v>
      </c>
      <c r="U472" s="90">
        <v>0</v>
      </c>
      <c r="V472" s="90">
        <v>0</v>
      </c>
      <c r="W472" s="90">
        <v>0</v>
      </c>
      <c r="X472" s="90">
        <v>0</v>
      </c>
      <c r="Y472" s="90">
        <v>0</v>
      </c>
      <c r="Z472" s="90">
        <v>0</v>
      </c>
      <c r="AA472" s="90">
        <v>0</v>
      </c>
      <c r="AB472" s="90">
        <v>0</v>
      </c>
      <c r="AC472" s="90"/>
      <c r="AD472" s="90"/>
      <c r="AE472" s="381" t="str">
        <f t="shared" si="8"/>
        <v>-</v>
      </c>
      <c r="AF472" s="105"/>
      <c r="AG472" s="381"/>
      <c r="AH472" s="381"/>
      <c r="AI472" s="381"/>
      <c r="AJ472" s="381"/>
      <c r="AK472" s="381"/>
      <c r="AL472" s="381"/>
      <c r="AM472" s="381"/>
    </row>
    <row r="473" spans="1:39" x14ac:dyDescent="0.35">
      <c r="A473" s="89" t="s">
        <v>721</v>
      </c>
      <c r="B473" s="89" t="s">
        <v>558</v>
      </c>
      <c r="C473" s="89" t="s">
        <v>462</v>
      </c>
      <c r="D473" s="89" t="s">
        <v>463</v>
      </c>
      <c r="E473" s="89" t="s">
        <v>489</v>
      </c>
      <c r="F473" s="89" t="s">
        <v>465</v>
      </c>
      <c r="G473" s="89" t="s">
        <v>465</v>
      </c>
      <c r="H473" s="89" t="s">
        <v>465</v>
      </c>
      <c r="I473" s="89" t="s">
        <v>465</v>
      </c>
      <c r="J473" s="89" t="s">
        <v>465</v>
      </c>
      <c r="K473" s="89" t="s">
        <v>466</v>
      </c>
      <c r="L473" s="89" t="s">
        <v>394</v>
      </c>
      <c r="M473" s="89" t="s">
        <v>395</v>
      </c>
      <c r="N473" s="89">
        <v>1</v>
      </c>
      <c r="O473" s="91">
        <v>60.22</v>
      </c>
      <c r="P473" s="89" t="s">
        <v>548</v>
      </c>
      <c r="Q473" s="89">
        <v>14</v>
      </c>
      <c r="R473" s="89" t="s">
        <v>740</v>
      </c>
      <c r="S473" s="89">
        <v>3</v>
      </c>
      <c r="T473" s="90">
        <v>0</v>
      </c>
      <c r="U473" s="90">
        <v>0</v>
      </c>
      <c r="V473" s="90">
        <v>0</v>
      </c>
      <c r="W473" s="90">
        <v>0</v>
      </c>
      <c r="X473" s="90">
        <v>0</v>
      </c>
      <c r="Y473" s="90">
        <v>0</v>
      </c>
      <c r="Z473" s="90">
        <v>0</v>
      </c>
      <c r="AA473" s="90">
        <v>0</v>
      </c>
      <c r="AB473" s="90">
        <v>0</v>
      </c>
      <c r="AC473" s="90"/>
      <c r="AD473" s="90"/>
      <c r="AE473" s="381" t="str">
        <f t="shared" si="8"/>
        <v>-</v>
      </c>
      <c r="AF473" s="105"/>
      <c r="AG473" s="381"/>
      <c r="AH473" s="381"/>
      <c r="AI473" s="381"/>
      <c r="AJ473" s="381"/>
      <c r="AK473" s="381"/>
      <c r="AL473" s="381"/>
      <c r="AM473" s="381"/>
    </row>
    <row r="474" spans="1:39" x14ac:dyDescent="0.35">
      <c r="A474" s="89" t="s">
        <v>720</v>
      </c>
      <c r="B474" s="89" t="s">
        <v>558</v>
      </c>
      <c r="C474" s="89" t="s">
        <v>462</v>
      </c>
      <c r="D474" s="89" t="s">
        <v>463</v>
      </c>
      <c r="E474" s="89" t="s">
        <v>493</v>
      </c>
      <c r="F474" s="89" t="s">
        <v>465</v>
      </c>
      <c r="G474" s="89" t="s">
        <v>465</v>
      </c>
      <c r="H474" s="89" t="s">
        <v>465</v>
      </c>
      <c r="I474" s="89" t="s">
        <v>465</v>
      </c>
      <c r="J474" s="89" t="s">
        <v>465</v>
      </c>
      <c r="K474" s="89" t="s">
        <v>466</v>
      </c>
      <c r="L474" s="89" t="s">
        <v>394</v>
      </c>
      <c r="M474" s="89" t="s">
        <v>395</v>
      </c>
      <c r="N474" s="89">
        <v>1</v>
      </c>
      <c r="O474" s="91">
        <v>61.85</v>
      </c>
      <c r="P474" s="89" t="s">
        <v>548</v>
      </c>
      <c r="Q474" s="89">
        <v>14</v>
      </c>
      <c r="R474" s="89" t="s">
        <v>740</v>
      </c>
      <c r="S474" s="89">
        <v>3</v>
      </c>
      <c r="T474" s="90">
        <v>0</v>
      </c>
      <c r="U474" s="90">
        <v>0</v>
      </c>
      <c r="V474" s="90">
        <v>0</v>
      </c>
      <c r="W474" s="90">
        <v>0</v>
      </c>
      <c r="X474" s="90">
        <v>0</v>
      </c>
      <c r="Y474" s="90">
        <v>0</v>
      </c>
      <c r="Z474" s="90">
        <v>0</v>
      </c>
      <c r="AA474" s="90">
        <v>0</v>
      </c>
      <c r="AB474" s="90">
        <v>0</v>
      </c>
      <c r="AC474" s="90"/>
      <c r="AD474" s="90"/>
      <c r="AE474" s="381" t="str">
        <f t="shared" si="8"/>
        <v>-</v>
      </c>
      <c r="AF474" s="105"/>
      <c r="AG474" s="381"/>
      <c r="AH474" s="381"/>
      <c r="AI474" s="381"/>
      <c r="AJ474" s="381"/>
      <c r="AK474" s="381"/>
      <c r="AL474" s="381"/>
      <c r="AM474" s="381"/>
    </row>
    <row r="475" spans="1:39" x14ac:dyDescent="0.35">
      <c r="A475" s="89" t="s">
        <v>725</v>
      </c>
      <c r="B475" s="89" t="s">
        <v>558</v>
      </c>
      <c r="C475" s="89" t="s">
        <v>462</v>
      </c>
      <c r="D475" s="89" t="s">
        <v>463</v>
      </c>
      <c r="E475" s="89" t="s">
        <v>526</v>
      </c>
      <c r="F475" s="89" t="s">
        <v>465</v>
      </c>
      <c r="G475" s="89" t="s">
        <v>465</v>
      </c>
      <c r="H475" s="89" t="s">
        <v>465</v>
      </c>
      <c r="I475" s="89" t="s">
        <v>465</v>
      </c>
      <c r="J475" s="89" t="s">
        <v>465</v>
      </c>
      <c r="K475" s="89" t="s">
        <v>466</v>
      </c>
      <c r="L475" s="89" t="s">
        <v>394</v>
      </c>
      <c r="M475" s="89" t="s">
        <v>395</v>
      </c>
      <c r="N475" s="89">
        <v>1</v>
      </c>
      <c r="O475" s="91">
        <v>10.25</v>
      </c>
      <c r="P475" s="89" t="s">
        <v>548</v>
      </c>
      <c r="Q475" s="89">
        <v>14</v>
      </c>
      <c r="R475" s="89" t="s">
        <v>740</v>
      </c>
      <c r="S475" s="89">
        <v>3</v>
      </c>
      <c r="T475" s="90">
        <v>0</v>
      </c>
      <c r="U475" s="90">
        <v>0</v>
      </c>
      <c r="V475" s="90">
        <v>0</v>
      </c>
      <c r="W475" s="90">
        <v>0</v>
      </c>
      <c r="X475" s="90">
        <v>0</v>
      </c>
      <c r="Y475" s="90">
        <v>0</v>
      </c>
      <c r="Z475" s="90">
        <v>0</v>
      </c>
      <c r="AA475" s="90">
        <v>0</v>
      </c>
      <c r="AB475" s="90">
        <v>0</v>
      </c>
      <c r="AC475" s="90"/>
      <c r="AD475" s="90"/>
      <c r="AE475" s="381" t="str">
        <f t="shared" si="8"/>
        <v>-</v>
      </c>
      <c r="AF475" s="105"/>
      <c r="AG475" s="381"/>
      <c r="AH475" s="381"/>
      <c r="AI475" s="381"/>
      <c r="AJ475" s="381"/>
      <c r="AK475" s="381"/>
      <c r="AL475" s="381"/>
      <c r="AM475" s="381"/>
    </row>
    <row r="476" spans="1:39" x14ac:dyDescent="0.35">
      <c r="A476" s="89" t="s">
        <v>605</v>
      </c>
      <c r="B476" s="89" t="s">
        <v>558</v>
      </c>
      <c r="C476" s="89" t="s">
        <v>462</v>
      </c>
      <c r="D476" s="89" t="s">
        <v>463</v>
      </c>
      <c r="E476" s="89" t="s">
        <v>606</v>
      </c>
      <c r="F476" s="89" t="s">
        <v>465</v>
      </c>
      <c r="G476" s="89" t="s">
        <v>465</v>
      </c>
      <c r="H476" s="89" t="s">
        <v>465</v>
      </c>
      <c r="I476" s="89" t="s">
        <v>465</v>
      </c>
      <c r="J476" s="89" t="s">
        <v>465</v>
      </c>
      <c r="K476" s="89" t="s">
        <v>476</v>
      </c>
      <c r="L476" s="89" t="s">
        <v>394</v>
      </c>
      <c r="M476" s="89" t="s">
        <v>395</v>
      </c>
      <c r="N476" s="89">
        <v>1</v>
      </c>
      <c r="O476" s="91">
        <v>63.77</v>
      </c>
      <c r="P476" s="89" t="s">
        <v>548</v>
      </c>
      <c r="Q476" s="89">
        <v>14</v>
      </c>
      <c r="R476" s="89" t="s">
        <v>740</v>
      </c>
      <c r="S476" s="89">
        <v>3</v>
      </c>
      <c r="T476" s="90">
        <v>0</v>
      </c>
      <c r="U476" s="90">
        <v>0</v>
      </c>
      <c r="V476" s="90">
        <v>0</v>
      </c>
      <c r="W476" s="90">
        <v>0</v>
      </c>
      <c r="X476" s="90">
        <v>0</v>
      </c>
      <c r="Y476" s="90">
        <v>0</v>
      </c>
      <c r="Z476" s="90">
        <v>0</v>
      </c>
      <c r="AA476" s="90">
        <v>0</v>
      </c>
      <c r="AB476" s="90">
        <v>0</v>
      </c>
      <c r="AC476" s="90"/>
      <c r="AD476" s="90"/>
      <c r="AE476" s="381" t="str">
        <f t="shared" si="8"/>
        <v>-</v>
      </c>
      <c r="AF476" s="105"/>
      <c r="AG476" s="381"/>
      <c r="AH476" s="381"/>
      <c r="AI476" s="381"/>
      <c r="AJ476" s="381"/>
      <c r="AK476" s="381"/>
      <c r="AL476" s="381"/>
      <c r="AM476" s="381"/>
    </row>
    <row r="477" spans="1:39" x14ac:dyDescent="0.35">
      <c r="A477" s="89" t="s">
        <v>729</v>
      </c>
      <c r="B477" s="89" t="s">
        <v>558</v>
      </c>
      <c r="C477" s="89" t="s">
        <v>462</v>
      </c>
      <c r="D477" s="89" t="s">
        <v>463</v>
      </c>
      <c r="E477" s="89" t="s">
        <v>493</v>
      </c>
      <c r="F477" s="89" t="s">
        <v>465</v>
      </c>
      <c r="G477" s="89" t="s">
        <v>465</v>
      </c>
      <c r="H477" s="89" t="s">
        <v>465</v>
      </c>
      <c r="I477" s="89" t="s">
        <v>465</v>
      </c>
      <c r="J477" s="89" t="s">
        <v>465</v>
      </c>
      <c r="K477" s="89" t="s">
        <v>466</v>
      </c>
      <c r="L477" s="89" t="s">
        <v>394</v>
      </c>
      <c r="M477" s="89" t="s">
        <v>395</v>
      </c>
      <c r="N477" s="89">
        <v>1</v>
      </c>
      <c r="O477" s="91">
        <v>165.11</v>
      </c>
      <c r="P477" s="89" t="s">
        <v>548</v>
      </c>
      <c r="Q477" s="89">
        <v>14</v>
      </c>
      <c r="R477" s="89" t="s">
        <v>740</v>
      </c>
      <c r="S477" s="89">
        <v>3</v>
      </c>
      <c r="T477" s="90">
        <v>0</v>
      </c>
      <c r="U477" s="90">
        <v>0</v>
      </c>
      <c r="V477" s="90">
        <v>0</v>
      </c>
      <c r="W477" s="90">
        <v>0</v>
      </c>
      <c r="X477" s="90">
        <v>0</v>
      </c>
      <c r="Y477" s="90">
        <v>0</v>
      </c>
      <c r="Z477" s="90">
        <v>0</v>
      </c>
      <c r="AA477" s="90">
        <v>0</v>
      </c>
      <c r="AB477" s="90">
        <v>0</v>
      </c>
      <c r="AC477" s="90"/>
      <c r="AD477" s="90"/>
      <c r="AE477" s="381" t="str">
        <f t="shared" si="8"/>
        <v>-</v>
      </c>
      <c r="AF477" s="105"/>
      <c r="AG477" s="381"/>
      <c r="AH477" s="381"/>
      <c r="AI477" s="381"/>
      <c r="AJ477" s="381"/>
      <c r="AK477" s="381"/>
      <c r="AL477" s="381"/>
      <c r="AM477" s="381"/>
    </row>
    <row r="478" spans="1:39" x14ac:dyDescent="0.35">
      <c r="A478" s="89" t="s">
        <v>727</v>
      </c>
      <c r="B478" s="89" t="s">
        <v>558</v>
      </c>
      <c r="C478" s="89" t="s">
        <v>462</v>
      </c>
      <c r="D478" s="89" t="s">
        <v>463</v>
      </c>
      <c r="E478" s="89" t="s">
        <v>728</v>
      </c>
      <c r="F478" s="89" t="s">
        <v>465</v>
      </c>
      <c r="G478" s="89" t="s">
        <v>465</v>
      </c>
      <c r="H478" s="89" t="s">
        <v>465</v>
      </c>
      <c r="I478" s="89" t="s">
        <v>465</v>
      </c>
      <c r="J478" s="89" t="s">
        <v>465</v>
      </c>
      <c r="K478" s="89" t="s">
        <v>466</v>
      </c>
      <c r="L478" s="89" t="s">
        <v>394</v>
      </c>
      <c r="M478" s="89" t="s">
        <v>395</v>
      </c>
      <c r="N478" s="89">
        <v>1</v>
      </c>
      <c r="O478" s="91">
        <v>24.8</v>
      </c>
      <c r="P478" s="89" t="s">
        <v>548</v>
      </c>
      <c r="Q478" s="89">
        <v>14</v>
      </c>
      <c r="R478" s="89" t="s">
        <v>740</v>
      </c>
      <c r="S478" s="89">
        <v>3</v>
      </c>
      <c r="T478" s="90">
        <v>0</v>
      </c>
      <c r="U478" s="90">
        <v>0</v>
      </c>
      <c r="V478" s="90">
        <v>0</v>
      </c>
      <c r="W478" s="90">
        <v>0</v>
      </c>
      <c r="X478" s="90">
        <v>0</v>
      </c>
      <c r="Y478" s="90">
        <v>0</v>
      </c>
      <c r="Z478" s="90">
        <v>0</v>
      </c>
      <c r="AA478" s="90">
        <v>0</v>
      </c>
      <c r="AB478" s="90">
        <v>0</v>
      </c>
      <c r="AC478" s="90"/>
      <c r="AD478" s="90"/>
      <c r="AE478" s="381" t="str">
        <f t="shared" si="8"/>
        <v>-</v>
      </c>
      <c r="AF478" s="105"/>
      <c r="AG478" s="381"/>
      <c r="AH478" s="381"/>
      <c r="AI478" s="381"/>
      <c r="AJ478" s="381"/>
      <c r="AK478" s="381"/>
      <c r="AL478" s="381"/>
      <c r="AM478" s="381"/>
    </row>
    <row r="479" spans="1:39" x14ac:dyDescent="0.35">
      <c r="A479" s="89" t="s">
        <v>567</v>
      </c>
      <c r="B479" s="89" t="s">
        <v>558</v>
      </c>
      <c r="C479" s="89" t="s">
        <v>462</v>
      </c>
      <c r="D479" s="89" t="s">
        <v>463</v>
      </c>
      <c r="E479" s="89" t="s">
        <v>500</v>
      </c>
      <c r="F479" s="89" t="s">
        <v>465</v>
      </c>
      <c r="G479" s="89" t="s">
        <v>465</v>
      </c>
      <c r="H479" s="89" t="s">
        <v>465</v>
      </c>
      <c r="I479" s="89" t="s">
        <v>465</v>
      </c>
      <c r="J479" s="89" t="s">
        <v>465</v>
      </c>
      <c r="K479" s="89" t="s">
        <v>466</v>
      </c>
      <c r="L479" s="89" t="s">
        <v>394</v>
      </c>
      <c r="M479" s="89" t="s">
        <v>395</v>
      </c>
      <c r="N479" s="89">
        <v>1</v>
      </c>
      <c r="O479" s="91">
        <v>38.520000000000003</v>
      </c>
      <c r="P479" s="89" t="s">
        <v>548</v>
      </c>
      <c r="Q479" s="89">
        <v>14</v>
      </c>
      <c r="R479" s="89" t="s">
        <v>740</v>
      </c>
      <c r="S479" s="89">
        <v>3</v>
      </c>
      <c r="T479" s="90">
        <v>0</v>
      </c>
      <c r="U479" s="90">
        <v>0</v>
      </c>
      <c r="V479" s="90">
        <v>0</v>
      </c>
      <c r="W479" s="90">
        <v>0</v>
      </c>
      <c r="X479" s="90">
        <v>0</v>
      </c>
      <c r="Y479" s="90">
        <v>0</v>
      </c>
      <c r="Z479" s="90">
        <v>0</v>
      </c>
      <c r="AA479" s="90">
        <v>0</v>
      </c>
      <c r="AB479" s="90">
        <v>0</v>
      </c>
      <c r="AC479" s="90"/>
      <c r="AD479" s="90"/>
      <c r="AE479" s="381" t="str">
        <f t="shared" si="8"/>
        <v>-</v>
      </c>
      <c r="AF479" s="105"/>
      <c r="AG479" s="381"/>
      <c r="AH479" s="381"/>
      <c r="AI479" s="381"/>
      <c r="AJ479" s="381"/>
      <c r="AK479" s="381"/>
      <c r="AL479" s="381"/>
      <c r="AM479" s="381"/>
    </row>
    <row r="480" spans="1:39" x14ac:dyDescent="0.35">
      <c r="A480" s="89" t="s">
        <v>564</v>
      </c>
      <c r="B480" s="89" t="s">
        <v>558</v>
      </c>
      <c r="C480" s="89" t="s">
        <v>462</v>
      </c>
      <c r="D480" s="89" t="s">
        <v>463</v>
      </c>
      <c r="E480" s="89" t="s">
        <v>565</v>
      </c>
      <c r="F480" s="89" t="s">
        <v>465</v>
      </c>
      <c r="G480" s="89" t="s">
        <v>465</v>
      </c>
      <c r="H480" s="89" t="s">
        <v>465</v>
      </c>
      <c r="I480" s="89" t="s">
        <v>465</v>
      </c>
      <c r="J480" s="89" t="s">
        <v>465</v>
      </c>
      <c r="K480" s="89" t="s">
        <v>466</v>
      </c>
      <c r="L480" s="89" t="s">
        <v>394</v>
      </c>
      <c r="M480" s="89" t="s">
        <v>395</v>
      </c>
      <c r="N480" s="89">
        <v>1</v>
      </c>
      <c r="O480" s="91">
        <v>49.27</v>
      </c>
      <c r="P480" s="89" t="s">
        <v>548</v>
      </c>
      <c r="Q480" s="89">
        <v>14</v>
      </c>
      <c r="R480" s="89" t="s">
        <v>740</v>
      </c>
      <c r="S480" s="89">
        <v>3</v>
      </c>
      <c r="T480" s="90">
        <v>0</v>
      </c>
      <c r="U480" s="90">
        <v>0</v>
      </c>
      <c r="V480" s="90">
        <v>0</v>
      </c>
      <c r="W480" s="90">
        <v>0</v>
      </c>
      <c r="X480" s="90">
        <v>0</v>
      </c>
      <c r="Y480" s="90">
        <v>0</v>
      </c>
      <c r="Z480" s="90">
        <v>0</v>
      </c>
      <c r="AA480" s="90">
        <v>0</v>
      </c>
      <c r="AB480" s="90">
        <v>0</v>
      </c>
      <c r="AC480" s="90"/>
      <c r="AD480" s="90"/>
      <c r="AE480" s="381" t="str">
        <f t="shared" si="8"/>
        <v>-</v>
      </c>
      <c r="AF480" s="105"/>
      <c r="AG480" s="381"/>
      <c r="AH480" s="381"/>
      <c r="AI480" s="381"/>
      <c r="AJ480" s="381"/>
      <c r="AK480" s="381"/>
      <c r="AL480" s="381"/>
      <c r="AM480" s="381"/>
    </row>
    <row r="481" spans="1:39" x14ac:dyDescent="0.35">
      <c r="A481" s="89" t="s">
        <v>722</v>
      </c>
      <c r="B481" s="89" t="s">
        <v>558</v>
      </c>
      <c r="C481" s="89" t="s">
        <v>462</v>
      </c>
      <c r="D481" s="89" t="s">
        <v>463</v>
      </c>
      <c r="E481" s="89" t="s">
        <v>524</v>
      </c>
      <c r="F481" s="89" t="s">
        <v>465</v>
      </c>
      <c r="G481" s="89" t="s">
        <v>465</v>
      </c>
      <c r="H481" s="89" t="s">
        <v>465</v>
      </c>
      <c r="I481" s="89" t="s">
        <v>465</v>
      </c>
      <c r="J481" s="89" t="s">
        <v>465</v>
      </c>
      <c r="K481" s="89" t="s">
        <v>466</v>
      </c>
      <c r="L481" s="89" t="s">
        <v>394</v>
      </c>
      <c r="M481" s="89" t="s">
        <v>395</v>
      </c>
      <c r="N481" s="89">
        <v>1</v>
      </c>
      <c r="O481" s="91">
        <v>13.74</v>
      </c>
      <c r="P481" s="89" t="s">
        <v>548</v>
      </c>
      <c r="Q481" s="89">
        <v>14</v>
      </c>
      <c r="R481" s="89" t="s">
        <v>740</v>
      </c>
      <c r="S481" s="89">
        <v>3</v>
      </c>
      <c r="T481" s="90">
        <v>0</v>
      </c>
      <c r="U481" s="90">
        <v>0</v>
      </c>
      <c r="V481" s="90">
        <v>0</v>
      </c>
      <c r="W481" s="90">
        <v>0</v>
      </c>
      <c r="X481" s="90">
        <v>0</v>
      </c>
      <c r="Y481" s="90">
        <v>0</v>
      </c>
      <c r="Z481" s="90">
        <v>0</v>
      </c>
      <c r="AA481" s="90">
        <v>0</v>
      </c>
      <c r="AB481" s="90">
        <v>0</v>
      </c>
      <c r="AC481" s="90"/>
      <c r="AD481" s="90"/>
      <c r="AE481" s="381" t="str">
        <f t="shared" si="8"/>
        <v>-</v>
      </c>
      <c r="AF481" s="105"/>
      <c r="AG481" s="381"/>
      <c r="AH481" s="381"/>
      <c r="AI481" s="381"/>
      <c r="AJ481" s="381"/>
      <c r="AK481" s="381"/>
      <c r="AL481" s="381"/>
      <c r="AM481" s="381"/>
    </row>
    <row r="482" spans="1:39" x14ac:dyDescent="0.35">
      <c r="A482" s="89" t="s">
        <v>723</v>
      </c>
      <c r="B482" s="89" t="s">
        <v>558</v>
      </c>
      <c r="C482" s="89" t="s">
        <v>462</v>
      </c>
      <c r="D482" s="89" t="s">
        <v>463</v>
      </c>
      <c r="E482" s="89" t="s">
        <v>565</v>
      </c>
      <c r="F482" s="89" t="s">
        <v>465</v>
      </c>
      <c r="G482" s="89" t="s">
        <v>465</v>
      </c>
      <c r="H482" s="89" t="s">
        <v>465</v>
      </c>
      <c r="I482" s="89" t="s">
        <v>465</v>
      </c>
      <c r="J482" s="89" t="s">
        <v>465</v>
      </c>
      <c r="K482" s="89" t="s">
        <v>466</v>
      </c>
      <c r="L482" s="89" t="s">
        <v>394</v>
      </c>
      <c r="M482" s="89" t="s">
        <v>395</v>
      </c>
      <c r="N482" s="89">
        <v>1</v>
      </c>
      <c r="O482" s="91">
        <v>90.34</v>
      </c>
      <c r="P482" s="89" t="s">
        <v>548</v>
      </c>
      <c r="Q482" s="89">
        <v>14</v>
      </c>
      <c r="R482" s="89" t="s">
        <v>740</v>
      </c>
      <c r="S482" s="89">
        <v>3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  <c r="AA482" s="90">
        <v>0</v>
      </c>
      <c r="AB482" s="90">
        <v>0</v>
      </c>
      <c r="AC482" s="90"/>
      <c r="AD482" s="90"/>
      <c r="AE482" s="381" t="str">
        <f t="shared" si="8"/>
        <v>-</v>
      </c>
      <c r="AF482" s="105"/>
      <c r="AG482" s="381"/>
      <c r="AH482" s="381"/>
      <c r="AI482" s="381"/>
      <c r="AJ482" s="381"/>
      <c r="AK482" s="381"/>
      <c r="AL482" s="381"/>
      <c r="AM482" s="381"/>
    </row>
    <row r="483" spans="1:39" x14ac:dyDescent="0.35">
      <c r="A483" s="89" t="s">
        <v>724</v>
      </c>
      <c r="B483" s="89" t="s">
        <v>558</v>
      </c>
      <c r="C483" s="89" t="s">
        <v>462</v>
      </c>
      <c r="D483" s="89" t="s">
        <v>463</v>
      </c>
      <c r="E483" s="89" t="s">
        <v>524</v>
      </c>
      <c r="F483" s="89" t="s">
        <v>465</v>
      </c>
      <c r="G483" s="89" t="s">
        <v>465</v>
      </c>
      <c r="H483" s="89" t="s">
        <v>465</v>
      </c>
      <c r="I483" s="89" t="s">
        <v>465</v>
      </c>
      <c r="J483" s="89" t="s">
        <v>465</v>
      </c>
      <c r="K483" s="89" t="s">
        <v>466</v>
      </c>
      <c r="L483" s="89" t="s">
        <v>394</v>
      </c>
      <c r="M483" s="89" t="s">
        <v>395</v>
      </c>
      <c r="N483" s="89">
        <v>1</v>
      </c>
      <c r="O483" s="91">
        <v>51.79</v>
      </c>
      <c r="P483" s="89" t="s">
        <v>548</v>
      </c>
      <c r="Q483" s="89">
        <v>14</v>
      </c>
      <c r="R483" s="89" t="s">
        <v>740</v>
      </c>
      <c r="S483" s="89">
        <v>3</v>
      </c>
      <c r="T483" s="90">
        <v>0</v>
      </c>
      <c r="U483" s="90">
        <v>0</v>
      </c>
      <c r="V483" s="90">
        <v>0</v>
      </c>
      <c r="W483" s="90">
        <v>0</v>
      </c>
      <c r="X483" s="90">
        <v>0</v>
      </c>
      <c r="Y483" s="90">
        <v>0</v>
      </c>
      <c r="Z483" s="90">
        <v>0</v>
      </c>
      <c r="AA483" s="90">
        <v>0</v>
      </c>
      <c r="AB483" s="90">
        <v>0</v>
      </c>
      <c r="AC483" s="90"/>
      <c r="AD483" s="90"/>
      <c r="AE483" s="381" t="str">
        <f t="shared" si="8"/>
        <v>-</v>
      </c>
      <c r="AF483" s="105"/>
      <c r="AG483" s="381"/>
      <c r="AH483" s="381"/>
      <c r="AI483" s="381"/>
      <c r="AJ483" s="381"/>
      <c r="AK483" s="381"/>
      <c r="AL483" s="381"/>
      <c r="AM483" s="381"/>
    </row>
    <row r="484" spans="1:39" x14ac:dyDescent="0.35">
      <c r="A484" s="89" t="s">
        <v>444</v>
      </c>
      <c r="B484" s="89" t="s">
        <v>558</v>
      </c>
      <c r="C484" s="89" t="s">
        <v>462</v>
      </c>
      <c r="D484" s="89" t="s">
        <v>463</v>
      </c>
      <c r="E484" s="89" t="s">
        <v>565</v>
      </c>
      <c r="F484" s="89" t="s">
        <v>465</v>
      </c>
      <c r="G484" s="89" t="s">
        <v>465</v>
      </c>
      <c r="H484" s="89" t="s">
        <v>465</v>
      </c>
      <c r="I484" s="89" t="s">
        <v>465</v>
      </c>
      <c r="J484" s="89" t="s">
        <v>465</v>
      </c>
      <c r="K484" s="89" t="s">
        <v>466</v>
      </c>
      <c r="L484" s="89" t="s">
        <v>394</v>
      </c>
      <c r="M484" s="89" t="s">
        <v>395</v>
      </c>
      <c r="N484" s="89">
        <v>1</v>
      </c>
      <c r="O484" s="91">
        <v>82.63</v>
      </c>
      <c r="P484" s="89" t="s">
        <v>548</v>
      </c>
      <c r="Q484" s="89">
        <v>14</v>
      </c>
      <c r="R484" s="89" t="s">
        <v>740</v>
      </c>
      <c r="S484" s="89">
        <v>3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  <c r="AA484" s="90">
        <v>0</v>
      </c>
      <c r="AB484" s="90">
        <v>0</v>
      </c>
      <c r="AC484" s="90"/>
      <c r="AD484" s="90"/>
      <c r="AE484" s="381" t="str">
        <f t="shared" si="8"/>
        <v>-</v>
      </c>
      <c r="AF484" s="105"/>
      <c r="AG484" s="381"/>
      <c r="AH484" s="381"/>
      <c r="AI484" s="381"/>
      <c r="AJ484" s="381"/>
      <c r="AK484" s="381"/>
      <c r="AL484" s="381"/>
      <c r="AM484" s="381"/>
    </row>
    <row r="485" spans="1:39" x14ac:dyDescent="0.35">
      <c r="A485" s="89" t="s">
        <v>441</v>
      </c>
      <c r="B485" s="89" t="s">
        <v>558</v>
      </c>
      <c r="C485" s="89" t="s">
        <v>462</v>
      </c>
      <c r="D485" s="89" t="s">
        <v>463</v>
      </c>
      <c r="E485" s="89" t="s">
        <v>484</v>
      </c>
      <c r="F485" s="89" t="s">
        <v>465</v>
      </c>
      <c r="G485" s="89" t="s">
        <v>465</v>
      </c>
      <c r="H485" s="89" t="s">
        <v>465</v>
      </c>
      <c r="I485" s="89" t="s">
        <v>465</v>
      </c>
      <c r="J485" s="89" t="s">
        <v>465</v>
      </c>
      <c r="K485" s="89" t="s">
        <v>466</v>
      </c>
      <c r="L485" s="89" t="s">
        <v>394</v>
      </c>
      <c r="M485" s="89" t="s">
        <v>395</v>
      </c>
      <c r="N485" s="89">
        <v>1</v>
      </c>
      <c r="O485" s="91">
        <v>29.57</v>
      </c>
      <c r="P485" s="89" t="s">
        <v>548</v>
      </c>
      <c r="Q485" s="89">
        <v>14</v>
      </c>
      <c r="R485" s="89" t="s">
        <v>740</v>
      </c>
      <c r="S485" s="89">
        <v>3</v>
      </c>
      <c r="T485" s="90">
        <v>0</v>
      </c>
      <c r="U485" s="90">
        <v>0</v>
      </c>
      <c r="V485" s="90">
        <v>0</v>
      </c>
      <c r="W485" s="90">
        <v>0</v>
      </c>
      <c r="X485" s="90">
        <v>0</v>
      </c>
      <c r="Y485" s="90">
        <v>0</v>
      </c>
      <c r="Z485" s="90">
        <v>0</v>
      </c>
      <c r="AA485" s="90">
        <v>0</v>
      </c>
      <c r="AB485" s="90">
        <v>0</v>
      </c>
      <c r="AC485" s="90"/>
      <c r="AD485" s="90"/>
      <c r="AE485" s="381" t="str">
        <f t="shared" si="8"/>
        <v>-</v>
      </c>
      <c r="AF485" s="105"/>
      <c r="AG485" s="381"/>
      <c r="AH485" s="381"/>
      <c r="AI485" s="381"/>
      <c r="AJ485" s="381"/>
      <c r="AK485" s="381"/>
      <c r="AL485" s="381"/>
      <c r="AM485" s="381"/>
    </row>
    <row r="486" spans="1:39" x14ac:dyDescent="0.35">
      <c r="A486" s="89" t="s">
        <v>436</v>
      </c>
      <c r="B486" s="89" t="s">
        <v>558</v>
      </c>
      <c r="C486" s="89" t="s">
        <v>462</v>
      </c>
      <c r="D486" s="89" t="s">
        <v>463</v>
      </c>
      <c r="E486" s="89" t="s">
        <v>524</v>
      </c>
      <c r="F486" s="89" t="s">
        <v>465</v>
      </c>
      <c r="G486" s="89" t="s">
        <v>465</v>
      </c>
      <c r="H486" s="89" t="s">
        <v>465</v>
      </c>
      <c r="I486" s="89" t="s">
        <v>465</v>
      </c>
      <c r="J486" s="89" t="s">
        <v>465</v>
      </c>
      <c r="K486" s="89" t="s">
        <v>466</v>
      </c>
      <c r="L486" s="89" t="s">
        <v>394</v>
      </c>
      <c r="M486" s="89" t="s">
        <v>395</v>
      </c>
      <c r="N486" s="89">
        <v>1</v>
      </c>
      <c r="O486" s="91">
        <v>16.399999999999999</v>
      </c>
      <c r="P486" s="89" t="s">
        <v>548</v>
      </c>
      <c r="Q486" s="89">
        <v>14</v>
      </c>
      <c r="R486" s="89" t="s">
        <v>740</v>
      </c>
      <c r="S486" s="89">
        <v>3</v>
      </c>
      <c r="T486" s="90">
        <v>0</v>
      </c>
      <c r="U486" s="90">
        <v>0</v>
      </c>
      <c r="V486" s="90">
        <v>0</v>
      </c>
      <c r="W486" s="90">
        <v>0</v>
      </c>
      <c r="X486" s="90">
        <v>0</v>
      </c>
      <c r="Y486" s="90">
        <v>0</v>
      </c>
      <c r="Z486" s="90">
        <v>0</v>
      </c>
      <c r="AA486" s="90">
        <v>0</v>
      </c>
      <c r="AB486" s="90">
        <v>0</v>
      </c>
      <c r="AC486" s="90"/>
      <c r="AD486" s="90"/>
      <c r="AE486" s="381" t="str">
        <f t="shared" si="8"/>
        <v>-</v>
      </c>
      <c r="AF486" s="105"/>
      <c r="AG486" s="381"/>
      <c r="AH486" s="381"/>
      <c r="AI486" s="381"/>
      <c r="AJ486" s="381"/>
      <c r="AK486" s="381"/>
      <c r="AL486" s="381"/>
      <c r="AM486" s="381"/>
    </row>
    <row r="487" spans="1:39" x14ac:dyDescent="0.35">
      <c r="A487" s="89" t="s">
        <v>726</v>
      </c>
      <c r="B487" s="89" t="s">
        <v>558</v>
      </c>
      <c r="C487" s="89" t="s">
        <v>462</v>
      </c>
      <c r="D487" s="89" t="s">
        <v>463</v>
      </c>
      <c r="E487" s="89" t="s">
        <v>524</v>
      </c>
      <c r="F487" s="89" t="s">
        <v>465</v>
      </c>
      <c r="G487" s="89" t="s">
        <v>465</v>
      </c>
      <c r="H487" s="89" t="s">
        <v>465</v>
      </c>
      <c r="I487" s="89" t="s">
        <v>465</v>
      </c>
      <c r="J487" s="89" t="s">
        <v>465</v>
      </c>
      <c r="K487" s="89" t="s">
        <v>466</v>
      </c>
      <c r="L487" s="89" t="s">
        <v>394</v>
      </c>
      <c r="M487" s="89" t="s">
        <v>395</v>
      </c>
      <c r="N487" s="89">
        <v>1</v>
      </c>
      <c r="O487" s="91">
        <v>5.53</v>
      </c>
      <c r="P487" s="89" t="s">
        <v>548</v>
      </c>
      <c r="Q487" s="89">
        <v>14</v>
      </c>
      <c r="R487" s="89" t="s">
        <v>740</v>
      </c>
      <c r="S487" s="89">
        <v>3</v>
      </c>
      <c r="T487" s="90">
        <v>0</v>
      </c>
      <c r="U487" s="90">
        <v>0</v>
      </c>
      <c r="V487" s="90">
        <v>0</v>
      </c>
      <c r="W487" s="90">
        <v>0</v>
      </c>
      <c r="X487" s="90">
        <v>0</v>
      </c>
      <c r="Y487" s="90">
        <v>0</v>
      </c>
      <c r="Z487" s="90">
        <v>0</v>
      </c>
      <c r="AA487" s="90">
        <v>0</v>
      </c>
      <c r="AB487" s="90">
        <v>0</v>
      </c>
      <c r="AC487" s="90"/>
      <c r="AD487" s="90"/>
      <c r="AE487" s="381" t="str">
        <f t="shared" si="8"/>
        <v>-</v>
      </c>
      <c r="AF487" s="105"/>
      <c r="AG487" s="381"/>
      <c r="AH487" s="381"/>
      <c r="AI487" s="381"/>
      <c r="AJ487" s="381"/>
      <c r="AK487" s="381"/>
      <c r="AL487" s="381"/>
      <c r="AM487" s="381"/>
    </row>
    <row r="488" spans="1:39" x14ac:dyDescent="0.35">
      <c r="A488" s="89" t="s">
        <v>434</v>
      </c>
      <c r="B488" s="89" t="s">
        <v>558</v>
      </c>
      <c r="C488" s="89" t="s">
        <v>462</v>
      </c>
      <c r="D488" s="89" t="s">
        <v>463</v>
      </c>
      <c r="E488" s="89" t="s">
        <v>473</v>
      </c>
      <c r="F488" s="89" t="s">
        <v>465</v>
      </c>
      <c r="G488" s="89" t="s">
        <v>465</v>
      </c>
      <c r="H488" s="89" t="s">
        <v>465</v>
      </c>
      <c r="I488" s="89" t="s">
        <v>465</v>
      </c>
      <c r="J488" s="89" t="s">
        <v>465</v>
      </c>
      <c r="K488" s="89" t="s">
        <v>466</v>
      </c>
      <c r="L488" s="89" t="s">
        <v>394</v>
      </c>
      <c r="M488" s="89" t="s">
        <v>395</v>
      </c>
      <c r="N488" s="89">
        <v>1</v>
      </c>
      <c r="O488" s="91">
        <v>0.88</v>
      </c>
      <c r="P488" s="89" t="s">
        <v>548</v>
      </c>
      <c r="Q488" s="89">
        <v>14</v>
      </c>
      <c r="R488" s="89" t="s">
        <v>740</v>
      </c>
      <c r="S488" s="89">
        <v>3</v>
      </c>
      <c r="T488" s="90">
        <v>0</v>
      </c>
      <c r="U488" s="90">
        <v>0</v>
      </c>
      <c r="V488" s="90">
        <v>0</v>
      </c>
      <c r="W488" s="90">
        <v>0</v>
      </c>
      <c r="X488" s="90">
        <v>0</v>
      </c>
      <c r="Y488" s="90">
        <v>0</v>
      </c>
      <c r="Z488" s="90">
        <v>0</v>
      </c>
      <c r="AA488" s="90">
        <v>0</v>
      </c>
      <c r="AB488" s="90">
        <v>0</v>
      </c>
      <c r="AC488" s="90"/>
      <c r="AD488" s="90"/>
      <c r="AE488" s="381" t="str">
        <f t="shared" si="8"/>
        <v>-</v>
      </c>
      <c r="AF488" s="105"/>
      <c r="AG488" s="381"/>
      <c r="AH488" s="381"/>
      <c r="AI488" s="381"/>
      <c r="AJ488" s="381"/>
      <c r="AK488" s="381"/>
      <c r="AL488" s="381"/>
      <c r="AM488" s="381"/>
    </row>
    <row r="489" spans="1:39" x14ac:dyDescent="0.35">
      <c r="A489" s="89" t="s">
        <v>569</v>
      </c>
      <c r="B489" s="89" t="s">
        <v>558</v>
      </c>
      <c r="C489" s="89" t="s">
        <v>462</v>
      </c>
      <c r="D489" s="89" t="s">
        <v>463</v>
      </c>
      <c r="E489" s="89" t="s">
        <v>489</v>
      </c>
      <c r="F489" s="89" t="s">
        <v>465</v>
      </c>
      <c r="G489" s="89" t="s">
        <v>465</v>
      </c>
      <c r="H489" s="89" t="s">
        <v>465</v>
      </c>
      <c r="I489" s="89" t="s">
        <v>465</v>
      </c>
      <c r="J489" s="89" t="s">
        <v>465</v>
      </c>
      <c r="K489" s="89" t="s">
        <v>476</v>
      </c>
      <c r="L489" s="89" t="s">
        <v>394</v>
      </c>
      <c r="M489" s="89" t="s">
        <v>395</v>
      </c>
      <c r="N489" s="89">
        <v>1</v>
      </c>
      <c r="O489" s="91">
        <v>61.56</v>
      </c>
      <c r="P489" s="89" t="s">
        <v>548</v>
      </c>
      <c r="Q489" s="89">
        <v>14</v>
      </c>
      <c r="R489" s="89" t="s">
        <v>740</v>
      </c>
      <c r="S489" s="89">
        <v>3</v>
      </c>
      <c r="T489" s="90">
        <v>0</v>
      </c>
      <c r="U489" s="90">
        <v>0</v>
      </c>
      <c r="V489" s="90">
        <v>0</v>
      </c>
      <c r="W489" s="90">
        <v>0</v>
      </c>
      <c r="X489" s="90">
        <v>0</v>
      </c>
      <c r="Y489" s="90">
        <v>0</v>
      </c>
      <c r="Z489" s="90">
        <v>0</v>
      </c>
      <c r="AA489" s="90">
        <v>0</v>
      </c>
      <c r="AB489" s="90">
        <v>0</v>
      </c>
      <c r="AC489" s="90"/>
      <c r="AD489" s="90"/>
      <c r="AE489" s="381" t="str">
        <f t="shared" si="8"/>
        <v>-</v>
      </c>
      <c r="AF489" s="105"/>
      <c r="AG489" s="381"/>
      <c r="AH489" s="381"/>
      <c r="AI489" s="381"/>
      <c r="AJ489" s="381"/>
      <c r="AK489" s="381"/>
      <c r="AL489" s="381"/>
      <c r="AM489" s="381"/>
    </row>
    <row r="490" spans="1:39" x14ac:dyDescent="0.35">
      <c r="A490" s="89" t="s">
        <v>431</v>
      </c>
      <c r="B490" s="89" t="s">
        <v>558</v>
      </c>
      <c r="C490" s="89" t="s">
        <v>462</v>
      </c>
      <c r="D490" s="89" t="s">
        <v>463</v>
      </c>
      <c r="E490" s="89" t="s">
        <v>489</v>
      </c>
      <c r="F490" s="89" t="s">
        <v>465</v>
      </c>
      <c r="G490" s="89" t="s">
        <v>465</v>
      </c>
      <c r="H490" s="89" t="s">
        <v>465</v>
      </c>
      <c r="I490" s="89" t="s">
        <v>465</v>
      </c>
      <c r="J490" s="89" t="s">
        <v>465</v>
      </c>
      <c r="K490" s="89" t="s">
        <v>476</v>
      </c>
      <c r="L490" s="89" t="s">
        <v>394</v>
      </c>
      <c r="M490" s="89" t="s">
        <v>395</v>
      </c>
      <c r="N490" s="89">
        <v>1</v>
      </c>
      <c r="O490" s="91">
        <v>47.01</v>
      </c>
      <c r="P490" s="89" t="s">
        <v>548</v>
      </c>
      <c r="Q490" s="89">
        <v>14</v>
      </c>
      <c r="R490" s="89" t="s">
        <v>740</v>
      </c>
      <c r="S490" s="89">
        <v>3</v>
      </c>
      <c r="T490" s="90">
        <v>0</v>
      </c>
      <c r="U490" s="90">
        <v>0</v>
      </c>
      <c r="V490" s="90">
        <v>0</v>
      </c>
      <c r="W490" s="90">
        <v>0</v>
      </c>
      <c r="X490" s="90">
        <v>0</v>
      </c>
      <c r="Y490" s="90">
        <v>0</v>
      </c>
      <c r="Z490" s="90">
        <v>0</v>
      </c>
      <c r="AA490" s="90">
        <v>0</v>
      </c>
      <c r="AB490" s="90">
        <v>0</v>
      </c>
      <c r="AC490" s="90"/>
      <c r="AD490" s="90"/>
      <c r="AE490" s="381" t="str">
        <f t="shared" si="8"/>
        <v>-</v>
      </c>
      <c r="AF490" s="105"/>
      <c r="AG490" s="381"/>
      <c r="AH490" s="381"/>
      <c r="AI490" s="381"/>
      <c r="AJ490" s="381"/>
      <c r="AK490" s="381"/>
      <c r="AL490" s="381"/>
      <c r="AM490" s="381"/>
    </row>
    <row r="491" spans="1:39" x14ac:dyDescent="0.35">
      <c r="A491" s="89" t="s">
        <v>608</v>
      </c>
      <c r="B491" s="89" t="s">
        <v>558</v>
      </c>
      <c r="C491" s="89" t="s">
        <v>462</v>
      </c>
      <c r="D491" s="89" t="s">
        <v>463</v>
      </c>
      <c r="E491" s="89" t="s">
        <v>489</v>
      </c>
      <c r="F491" s="89" t="s">
        <v>465</v>
      </c>
      <c r="G491" s="89" t="s">
        <v>465</v>
      </c>
      <c r="H491" s="89" t="s">
        <v>465</v>
      </c>
      <c r="I491" s="89" t="s">
        <v>465</v>
      </c>
      <c r="J491" s="89" t="s">
        <v>465</v>
      </c>
      <c r="K491" s="89" t="s">
        <v>476</v>
      </c>
      <c r="L491" s="89" t="s">
        <v>394</v>
      </c>
      <c r="M491" s="89" t="s">
        <v>395</v>
      </c>
      <c r="N491" s="89">
        <v>1</v>
      </c>
      <c r="O491" s="91">
        <v>82.28</v>
      </c>
      <c r="P491" s="89" t="s">
        <v>548</v>
      </c>
      <c r="Q491" s="89">
        <v>14</v>
      </c>
      <c r="R491" s="89" t="s">
        <v>740</v>
      </c>
      <c r="S491" s="89">
        <v>3</v>
      </c>
      <c r="T491" s="90">
        <v>0</v>
      </c>
      <c r="U491" s="90">
        <v>0</v>
      </c>
      <c r="V491" s="90">
        <v>0</v>
      </c>
      <c r="W491" s="90">
        <v>0</v>
      </c>
      <c r="X491" s="90">
        <v>0</v>
      </c>
      <c r="Y491" s="90">
        <v>0</v>
      </c>
      <c r="Z491" s="90">
        <v>0</v>
      </c>
      <c r="AA491" s="90">
        <v>0</v>
      </c>
      <c r="AB491" s="90">
        <v>0</v>
      </c>
      <c r="AC491" s="90"/>
      <c r="AD491" s="90"/>
      <c r="AE491" s="381" t="str">
        <f t="shared" si="8"/>
        <v>-</v>
      </c>
      <c r="AF491" s="105"/>
      <c r="AG491" s="381"/>
      <c r="AH491" s="381"/>
      <c r="AI491" s="381"/>
      <c r="AJ491" s="381"/>
      <c r="AK491" s="381"/>
      <c r="AL491" s="381"/>
      <c r="AM491" s="381"/>
    </row>
    <row r="492" spans="1:39" x14ac:dyDescent="0.35">
      <c r="A492" s="89" t="s">
        <v>738</v>
      </c>
      <c r="B492" s="89" t="s">
        <v>391</v>
      </c>
      <c r="C492" s="89" t="s">
        <v>392</v>
      </c>
      <c r="D492" s="89" t="s">
        <v>393</v>
      </c>
      <c r="E492" s="89" t="s">
        <v>526</v>
      </c>
      <c r="F492" s="89" t="s">
        <v>465</v>
      </c>
      <c r="G492" s="89" t="s">
        <v>465</v>
      </c>
      <c r="H492" s="89" t="s">
        <v>465</v>
      </c>
      <c r="I492" s="89" t="s">
        <v>506</v>
      </c>
      <c r="J492" s="89" t="s">
        <v>465</v>
      </c>
      <c r="K492" s="89" t="s">
        <v>476</v>
      </c>
      <c r="L492" s="89" t="s">
        <v>549</v>
      </c>
      <c r="M492" s="89" t="s">
        <v>395</v>
      </c>
      <c r="N492" s="89">
        <v>15</v>
      </c>
      <c r="O492" s="91">
        <v>59.25</v>
      </c>
      <c r="P492" s="89" t="s">
        <v>550</v>
      </c>
      <c r="Q492" s="89">
        <v>14</v>
      </c>
      <c r="R492" s="89" t="s">
        <v>740</v>
      </c>
      <c r="S492" s="89">
        <v>5</v>
      </c>
      <c r="T492" s="90">
        <v>0</v>
      </c>
      <c r="U492" s="90">
        <v>0</v>
      </c>
      <c r="V492" s="90">
        <v>0</v>
      </c>
      <c r="W492" s="90">
        <v>0</v>
      </c>
      <c r="X492" s="90">
        <v>0</v>
      </c>
      <c r="Y492" s="90">
        <v>0</v>
      </c>
      <c r="Z492" s="90">
        <v>0</v>
      </c>
      <c r="AA492" s="90">
        <v>0</v>
      </c>
      <c r="AB492" s="90">
        <v>0</v>
      </c>
      <c r="AC492" s="90">
        <v>82.05</v>
      </c>
      <c r="AD492" s="90">
        <v>184.84</v>
      </c>
      <c r="AE492" s="381">
        <f t="shared" si="8"/>
        <v>9.0214763438628545</v>
      </c>
      <c r="AF492" s="105"/>
      <c r="AG492" s="381"/>
      <c r="AH492" s="381"/>
      <c r="AI492" s="381"/>
      <c r="AJ492" s="381"/>
      <c r="AK492" s="381"/>
      <c r="AL492" s="381"/>
      <c r="AM492" s="381"/>
    </row>
    <row r="493" spans="1:39" x14ac:dyDescent="0.35">
      <c r="A493" s="89" t="s">
        <v>741</v>
      </c>
      <c r="B493" s="89" t="s">
        <v>391</v>
      </c>
      <c r="C493" s="89" t="s">
        <v>392</v>
      </c>
      <c r="D493" s="89" t="s">
        <v>393</v>
      </c>
      <c r="E493" s="89" t="s">
        <v>526</v>
      </c>
      <c r="F493" s="89" t="s">
        <v>465</v>
      </c>
      <c r="G493" s="89" t="s">
        <v>465</v>
      </c>
      <c r="H493" s="89" t="s">
        <v>465</v>
      </c>
      <c r="I493" s="89" t="s">
        <v>465</v>
      </c>
      <c r="J493" s="89" t="s">
        <v>465</v>
      </c>
      <c r="K493" s="89" t="s">
        <v>466</v>
      </c>
      <c r="L493" s="89" t="s">
        <v>394</v>
      </c>
      <c r="M493" s="89" t="s">
        <v>395</v>
      </c>
      <c r="N493" s="89">
        <v>14</v>
      </c>
      <c r="O493" s="91">
        <v>15.35</v>
      </c>
      <c r="P493" s="89" t="s">
        <v>396</v>
      </c>
      <c r="Q493" s="89">
        <v>14</v>
      </c>
      <c r="R493" s="89" t="s">
        <v>740</v>
      </c>
      <c r="S493" s="89">
        <v>7</v>
      </c>
      <c r="T493" s="90">
        <v>0</v>
      </c>
      <c r="U493" s="90">
        <v>34.229999999999997</v>
      </c>
      <c r="V493" s="90">
        <v>16.98</v>
      </c>
      <c r="W493" s="90">
        <v>0</v>
      </c>
      <c r="X493" s="90">
        <v>0</v>
      </c>
      <c r="Y493" s="90">
        <v>51.21</v>
      </c>
      <c r="Z493" s="90">
        <v>0</v>
      </c>
      <c r="AA493" s="90">
        <v>0</v>
      </c>
      <c r="AB493" s="90">
        <v>51.21</v>
      </c>
      <c r="AC493" s="90">
        <v>162.04</v>
      </c>
      <c r="AD493" s="90">
        <v>441.91</v>
      </c>
      <c r="AE493" s="381">
        <f t="shared" si="8"/>
        <v>8.1993703755281846</v>
      </c>
      <c r="AF493" s="105"/>
      <c r="AG493" s="381"/>
      <c r="AH493" s="381"/>
      <c r="AI493" s="381"/>
      <c r="AJ493" s="381"/>
      <c r="AK493" s="381"/>
      <c r="AL493" s="381"/>
      <c r="AM493" s="381"/>
    </row>
    <row r="494" spans="1:39" x14ac:dyDescent="0.35">
      <c r="A494" s="89" t="s">
        <v>742</v>
      </c>
      <c r="B494" s="89" t="s">
        <v>391</v>
      </c>
      <c r="C494" s="89" t="s">
        <v>392</v>
      </c>
      <c r="D494" s="89" t="s">
        <v>393</v>
      </c>
      <c r="E494" s="89" t="s">
        <v>524</v>
      </c>
      <c r="F494" s="89" t="s">
        <v>465</v>
      </c>
      <c r="G494" s="89" t="s">
        <v>465</v>
      </c>
      <c r="H494" s="89" t="s">
        <v>465</v>
      </c>
      <c r="I494" s="89" t="s">
        <v>465</v>
      </c>
      <c r="J494" s="89" t="s">
        <v>465</v>
      </c>
      <c r="K494" s="89" t="s">
        <v>466</v>
      </c>
      <c r="L494" s="89" t="s">
        <v>394</v>
      </c>
      <c r="M494" s="89" t="s">
        <v>395</v>
      </c>
      <c r="N494" s="89">
        <v>14</v>
      </c>
      <c r="O494" s="91">
        <v>68.75</v>
      </c>
      <c r="P494" s="89" t="s">
        <v>396</v>
      </c>
      <c r="Q494" s="89">
        <v>14</v>
      </c>
      <c r="R494" s="89" t="s">
        <v>740</v>
      </c>
      <c r="S494" s="89">
        <v>7</v>
      </c>
      <c r="T494" s="90">
        <v>0</v>
      </c>
      <c r="U494" s="90">
        <v>35.770000000000003</v>
      </c>
      <c r="V494" s="90">
        <v>11.56</v>
      </c>
      <c r="W494" s="90">
        <v>0</v>
      </c>
      <c r="X494" s="90">
        <v>0</v>
      </c>
      <c r="Y494" s="90">
        <v>47.34</v>
      </c>
      <c r="Z494" s="90">
        <v>0</v>
      </c>
      <c r="AA494" s="90">
        <v>0</v>
      </c>
      <c r="AB494" s="90">
        <v>47.34</v>
      </c>
      <c r="AC494" s="90">
        <v>151.05000000000001</v>
      </c>
      <c r="AD494" s="90">
        <v>445.04</v>
      </c>
      <c r="AE494" s="381">
        <f t="shared" si="8"/>
        <v>7.8885492852747374</v>
      </c>
      <c r="AF494" s="105"/>
      <c r="AG494" s="381"/>
      <c r="AH494" s="381"/>
      <c r="AI494" s="381"/>
      <c r="AJ494" s="381"/>
      <c r="AK494" s="381"/>
      <c r="AL494" s="381"/>
      <c r="AM494" s="381"/>
    </row>
    <row r="495" spans="1:39" x14ac:dyDescent="0.35">
      <c r="A495" s="89" t="s">
        <v>743</v>
      </c>
      <c r="B495" s="89" t="s">
        <v>391</v>
      </c>
      <c r="C495" s="89" t="s">
        <v>392</v>
      </c>
      <c r="D495" s="89" t="s">
        <v>393</v>
      </c>
      <c r="E495" s="89" t="s">
        <v>489</v>
      </c>
      <c r="F495" s="89" t="s">
        <v>465</v>
      </c>
      <c r="G495" s="89" t="s">
        <v>465</v>
      </c>
      <c r="H495" s="89" t="s">
        <v>465</v>
      </c>
      <c r="I495" s="89" t="s">
        <v>465</v>
      </c>
      <c r="J495" s="89" t="s">
        <v>465</v>
      </c>
      <c r="K495" s="89" t="s">
        <v>476</v>
      </c>
      <c r="L495" s="89" t="s">
        <v>394</v>
      </c>
      <c r="M495" s="89" t="s">
        <v>395</v>
      </c>
      <c r="N495" s="89">
        <v>14</v>
      </c>
      <c r="O495" s="91">
        <v>56.45</v>
      </c>
      <c r="P495" s="89" t="s">
        <v>396</v>
      </c>
      <c r="Q495" s="89">
        <v>14</v>
      </c>
      <c r="R495" s="89" t="s">
        <v>740</v>
      </c>
      <c r="S495" s="89">
        <v>7</v>
      </c>
      <c r="T495" s="90">
        <v>0</v>
      </c>
      <c r="U495" s="90">
        <v>30.66</v>
      </c>
      <c r="V495" s="90">
        <v>37.25</v>
      </c>
      <c r="W495" s="90">
        <v>0</v>
      </c>
      <c r="X495" s="90">
        <v>0</v>
      </c>
      <c r="Y495" s="90">
        <v>67.91</v>
      </c>
      <c r="Z495" s="90">
        <v>0</v>
      </c>
      <c r="AA495" s="90">
        <v>0</v>
      </c>
      <c r="AB495" s="90">
        <v>67.91</v>
      </c>
      <c r="AC495" s="90">
        <v>184.93</v>
      </c>
      <c r="AD495" s="90">
        <v>435.35</v>
      </c>
      <c r="AE495" s="381">
        <f t="shared" si="8"/>
        <v>8.8251218872580193</v>
      </c>
      <c r="AF495" s="105"/>
      <c r="AG495" s="381"/>
      <c r="AH495" s="381"/>
      <c r="AI495" s="381"/>
      <c r="AJ495" s="381"/>
      <c r="AK495" s="381"/>
      <c r="AL495" s="381"/>
      <c r="AM495" s="381"/>
    </row>
    <row r="496" spans="1:39" x14ac:dyDescent="0.35">
      <c r="A496" s="89" t="s">
        <v>744</v>
      </c>
      <c r="B496" s="89" t="s">
        <v>391</v>
      </c>
      <c r="C496" s="89" t="s">
        <v>392</v>
      </c>
      <c r="D496" s="89" t="s">
        <v>393</v>
      </c>
      <c r="E496" s="89" t="s">
        <v>660</v>
      </c>
      <c r="F496" s="89" t="s">
        <v>465</v>
      </c>
      <c r="G496" s="89" t="s">
        <v>465</v>
      </c>
      <c r="H496" s="89" t="s">
        <v>465</v>
      </c>
      <c r="I496" s="89" t="s">
        <v>465</v>
      </c>
      <c r="J496" s="89" t="s">
        <v>465</v>
      </c>
      <c r="K496" s="89" t="s">
        <v>476</v>
      </c>
      <c r="L496" s="89" t="s">
        <v>394</v>
      </c>
      <c r="M496" s="89" t="s">
        <v>395</v>
      </c>
      <c r="N496" s="89">
        <v>14</v>
      </c>
      <c r="O496" s="91">
        <v>72.86</v>
      </c>
      <c r="P496" s="89" t="s">
        <v>396</v>
      </c>
      <c r="Q496" s="89">
        <v>14</v>
      </c>
      <c r="R496" s="89" t="s">
        <v>740</v>
      </c>
      <c r="S496" s="89">
        <v>7</v>
      </c>
      <c r="T496" s="90">
        <v>0</v>
      </c>
      <c r="U496" s="90">
        <v>31.92</v>
      </c>
      <c r="V496" s="90">
        <v>47.92</v>
      </c>
      <c r="W496" s="90">
        <v>0</v>
      </c>
      <c r="X496" s="90">
        <v>0</v>
      </c>
      <c r="Y496" s="90">
        <v>79.84</v>
      </c>
      <c r="Z496" s="90">
        <v>0</v>
      </c>
      <c r="AA496" s="90">
        <v>0</v>
      </c>
      <c r="AB496" s="90">
        <v>79.84</v>
      </c>
      <c r="AC496" s="90">
        <v>200.8</v>
      </c>
      <c r="AD496" s="90">
        <v>430.76</v>
      </c>
      <c r="AE496" s="381">
        <f t="shared" si="8"/>
        <v>9.2448628351673747</v>
      </c>
      <c r="AF496" s="105"/>
      <c r="AG496" s="381"/>
      <c r="AH496" s="381"/>
      <c r="AI496" s="381"/>
      <c r="AJ496" s="381"/>
      <c r="AK496" s="381"/>
      <c r="AL496" s="381"/>
      <c r="AM496" s="381"/>
    </row>
    <row r="497" spans="1:39" x14ac:dyDescent="0.35">
      <c r="A497" s="89" t="s">
        <v>745</v>
      </c>
      <c r="B497" s="89" t="s">
        <v>391</v>
      </c>
      <c r="C497" s="89" t="s">
        <v>392</v>
      </c>
      <c r="D497" s="89" t="s">
        <v>393</v>
      </c>
      <c r="E497" s="89" t="s">
        <v>464</v>
      </c>
      <c r="F497" s="89" t="s">
        <v>465</v>
      </c>
      <c r="G497" s="89" t="s">
        <v>465</v>
      </c>
      <c r="H497" s="89" t="s">
        <v>465</v>
      </c>
      <c r="I497" s="89" t="s">
        <v>465</v>
      </c>
      <c r="J497" s="89" t="s">
        <v>465</v>
      </c>
      <c r="K497" s="89" t="s">
        <v>476</v>
      </c>
      <c r="L497" s="89" t="s">
        <v>394</v>
      </c>
      <c r="M497" s="89" t="s">
        <v>395</v>
      </c>
      <c r="N497" s="89">
        <v>14</v>
      </c>
      <c r="O497" s="91">
        <v>74.47</v>
      </c>
      <c r="P497" s="89" t="s">
        <v>396</v>
      </c>
      <c r="Q497" s="89">
        <v>14</v>
      </c>
      <c r="R497" s="89" t="s">
        <v>740</v>
      </c>
      <c r="S497" s="89">
        <v>7</v>
      </c>
      <c r="T497" s="90">
        <v>0</v>
      </c>
      <c r="U497" s="90">
        <v>35.67</v>
      </c>
      <c r="V497" s="90">
        <v>5.84</v>
      </c>
      <c r="W497" s="90">
        <v>0</v>
      </c>
      <c r="X497" s="90">
        <v>0</v>
      </c>
      <c r="Y497" s="90">
        <v>41.51</v>
      </c>
      <c r="Z497" s="90">
        <v>0</v>
      </c>
      <c r="AA497" s="90">
        <v>0</v>
      </c>
      <c r="AB497" s="90">
        <v>41.51</v>
      </c>
      <c r="AC497" s="90">
        <v>140.36000000000001</v>
      </c>
      <c r="AD497" s="90">
        <v>448.06</v>
      </c>
      <c r="AE497" s="381">
        <f t="shared" si="8"/>
        <v>7.5786158599231834</v>
      </c>
      <c r="AF497" s="105"/>
      <c r="AG497" s="381"/>
      <c r="AH497" s="381"/>
      <c r="AI497" s="381"/>
      <c r="AJ497" s="381"/>
      <c r="AK497" s="381"/>
      <c r="AL497" s="381"/>
      <c r="AM497" s="381"/>
    </row>
    <row r="498" spans="1:39" x14ac:dyDescent="0.35">
      <c r="A498" s="89" t="s">
        <v>746</v>
      </c>
      <c r="B498" s="89" t="s">
        <v>391</v>
      </c>
      <c r="C498" s="89" t="s">
        <v>392</v>
      </c>
      <c r="D498" s="89" t="s">
        <v>393</v>
      </c>
      <c r="E498" s="89" t="s">
        <v>505</v>
      </c>
      <c r="F498" s="89" t="s">
        <v>465</v>
      </c>
      <c r="G498" s="89" t="s">
        <v>465</v>
      </c>
      <c r="H498" s="89" t="s">
        <v>465</v>
      </c>
      <c r="I498" s="89" t="s">
        <v>465</v>
      </c>
      <c r="J498" s="89" t="s">
        <v>465</v>
      </c>
      <c r="K498" s="89" t="s">
        <v>476</v>
      </c>
      <c r="L498" s="89" t="s">
        <v>394</v>
      </c>
      <c r="M498" s="89" t="s">
        <v>395</v>
      </c>
      <c r="N498" s="89">
        <v>14</v>
      </c>
      <c r="O498" s="91">
        <v>157.06</v>
      </c>
      <c r="P498" s="89" t="s">
        <v>396</v>
      </c>
      <c r="Q498" s="89">
        <v>14</v>
      </c>
      <c r="R498" s="89" t="s">
        <v>740</v>
      </c>
      <c r="S498" s="89">
        <v>7</v>
      </c>
      <c r="T498" s="90">
        <v>0</v>
      </c>
      <c r="U498" s="90">
        <v>31.78</v>
      </c>
      <c r="V498" s="90">
        <v>29.36</v>
      </c>
      <c r="W498" s="90">
        <v>0</v>
      </c>
      <c r="X498" s="90">
        <v>0</v>
      </c>
      <c r="Y498" s="90">
        <v>61.14</v>
      </c>
      <c r="Z498" s="90">
        <v>0</v>
      </c>
      <c r="AA498" s="90">
        <v>0</v>
      </c>
      <c r="AB498" s="90">
        <v>61.14</v>
      </c>
      <c r="AC498" s="90">
        <v>181.03</v>
      </c>
      <c r="AD498" s="90">
        <v>436.46</v>
      </c>
      <c r="AE498" s="381">
        <f t="shared" si="8"/>
        <v>8.7204591780583005</v>
      </c>
      <c r="AF498" s="105"/>
      <c r="AG498" s="381"/>
      <c r="AH498" s="381"/>
      <c r="AI498" s="381"/>
      <c r="AJ498" s="381"/>
      <c r="AK498" s="381"/>
      <c r="AL498" s="381"/>
      <c r="AM498" s="381"/>
    </row>
    <row r="499" spans="1:39" x14ac:dyDescent="0.35">
      <c r="A499" s="89" t="s">
        <v>651</v>
      </c>
      <c r="B499" s="89" t="s">
        <v>391</v>
      </c>
      <c r="C499" s="89" t="s">
        <v>392</v>
      </c>
      <c r="D499" s="89" t="s">
        <v>393</v>
      </c>
      <c r="E499" s="89" t="s">
        <v>475</v>
      </c>
      <c r="F499" s="89" t="s">
        <v>465</v>
      </c>
      <c r="G499" s="89" t="s">
        <v>465</v>
      </c>
      <c r="H499" s="89" t="s">
        <v>465</v>
      </c>
      <c r="I499" s="89" t="s">
        <v>506</v>
      </c>
      <c r="J499" s="89" t="s">
        <v>465</v>
      </c>
      <c r="K499" s="89" t="s">
        <v>466</v>
      </c>
      <c r="L499" s="89" t="s">
        <v>549</v>
      </c>
      <c r="M499" s="89" t="s">
        <v>395</v>
      </c>
      <c r="N499" s="89">
        <v>20</v>
      </c>
      <c r="O499" s="91">
        <v>5.34</v>
      </c>
      <c r="P499" s="89" t="s">
        <v>566</v>
      </c>
      <c r="Q499" s="89">
        <v>14</v>
      </c>
      <c r="R499" s="89" t="s">
        <v>740</v>
      </c>
      <c r="S499" s="89">
        <v>8</v>
      </c>
      <c r="T499" s="90">
        <v>0</v>
      </c>
      <c r="U499" s="90">
        <v>15.97</v>
      </c>
      <c r="V499" s="90">
        <v>27.76</v>
      </c>
      <c r="W499" s="90">
        <v>1.38</v>
      </c>
      <c r="X499" s="90">
        <v>0</v>
      </c>
      <c r="Y499" s="90">
        <v>45.12</v>
      </c>
      <c r="Z499" s="90">
        <v>0</v>
      </c>
      <c r="AA499" s="90">
        <v>0</v>
      </c>
      <c r="AB499" s="90">
        <v>45.12</v>
      </c>
      <c r="AC499" s="90">
        <v>108.7</v>
      </c>
      <c r="AD499" s="90">
        <v>187.28</v>
      </c>
      <c r="AE499" s="381">
        <f t="shared" si="8"/>
        <v>10.315858432990717</v>
      </c>
      <c r="AF499" s="105"/>
      <c r="AG499" s="381"/>
      <c r="AH499" s="381"/>
      <c r="AI499" s="381"/>
      <c r="AJ499" s="381"/>
      <c r="AK499" s="381"/>
      <c r="AL499" s="381"/>
      <c r="AM499" s="381"/>
    </row>
    <row r="500" spans="1:39" x14ac:dyDescent="0.35">
      <c r="A500" s="89" t="s">
        <v>649</v>
      </c>
      <c r="B500" s="89" t="s">
        <v>391</v>
      </c>
      <c r="C500" s="89" t="s">
        <v>392</v>
      </c>
      <c r="D500" s="89" t="s">
        <v>393</v>
      </c>
      <c r="E500" s="89" t="s">
        <v>475</v>
      </c>
      <c r="F500" s="89" t="s">
        <v>465</v>
      </c>
      <c r="G500" s="89" t="s">
        <v>465</v>
      </c>
      <c r="H500" s="89" t="s">
        <v>465</v>
      </c>
      <c r="I500" s="89" t="s">
        <v>506</v>
      </c>
      <c r="J500" s="89" t="s">
        <v>465</v>
      </c>
      <c r="K500" s="89" t="s">
        <v>466</v>
      </c>
      <c r="L500" s="89" t="s">
        <v>549</v>
      </c>
      <c r="M500" s="89" t="s">
        <v>395</v>
      </c>
      <c r="N500" s="89">
        <v>20</v>
      </c>
      <c r="O500" s="91">
        <v>20.010000000000002</v>
      </c>
      <c r="P500" s="89" t="s">
        <v>566</v>
      </c>
      <c r="Q500" s="89">
        <v>14</v>
      </c>
      <c r="R500" s="89" t="s">
        <v>740</v>
      </c>
      <c r="S500" s="89">
        <v>8</v>
      </c>
      <c r="T500" s="90">
        <v>0</v>
      </c>
      <c r="U500" s="90">
        <v>15.97</v>
      </c>
      <c r="V500" s="90">
        <v>27.76</v>
      </c>
      <c r="W500" s="90">
        <v>1.38</v>
      </c>
      <c r="X500" s="90">
        <v>0</v>
      </c>
      <c r="Y500" s="90">
        <v>45.12</v>
      </c>
      <c r="Z500" s="90">
        <v>0</v>
      </c>
      <c r="AA500" s="90">
        <v>0</v>
      </c>
      <c r="AB500" s="90">
        <v>45.12</v>
      </c>
      <c r="AC500" s="90">
        <v>108.7</v>
      </c>
      <c r="AD500" s="90">
        <v>187.28</v>
      </c>
      <c r="AE500" s="381">
        <f t="shared" si="8"/>
        <v>10.315858432990717</v>
      </c>
      <c r="AF500" s="105"/>
      <c r="AG500" s="381"/>
      <c r="AH500" s="381"/>
      <c r="AI500" s="381"/>
      <c r="AJ500" s="381"/>
      <c r="AK500" s="381"/>
      <c r="AL500" s="381"/>
      <c r="AM500" s="381"/>
    </row>
    <row r="501" spans="1:39" x14ac:dyDescent="0.35">
      <c r="A501" s="89" t="s">
        <v>648</v>
      </c>
      <c r="B501" s="89" t="s">
        <v>391</v>
      </c>
      <c r="C501" s="89" t="s">
        <v>392</v>
      </c>
      <c r="D501" s="89" t="s">
        <v>393</v>
      </c>
      <c r="E501" s="89" t="s">
        <v>475</v>
      </c>
      <c r="F501" s="89" t="s">
        <v>465</v>
      </c>
      <c r="G501" s="89" t="s">
        <v>465</v>
      </c>
      <c r="H501" s="89" t="s">
        <v>465</v>
      </c>
      <c r="I501" s="89" t="s">
        <v>506</v>
      </c>
      <c r="J501" s="89" t="s">
        <v>465</v>
      </c>
      <c r="K501" s="89" t="s">
        <v>466</v>
      </c>
      <c r="L501" s="89" t="s">
        <v>549</v>
      </c>
      <c r="M501" s="89" t="s">
        <v>395</v>
      </c>
      <c r="N501" s="89">
        <v>20</v>
      </c>
      <c r="O501" s="91">
        <v>19.07</v>
      </c>
      <c r="P501" s="89" t="s">
        <v>566</v>
      </c>
      <c r="Q501" s="89">
        <v>14</v>
      </c>
      <c r="R501" s="89" t="s">
        <v>740</v>
      </c>
      <c r="S501" s="89">
        <v>8</v>
      </c>
      <c r="T501" s="90">
        <v>0</v>
      </c>
      <c r="U501" s="90">
        <v>15.97</v>
      </c>
      <c r="V501" s="90">
        <v>27.76</v>
      </c>
      <c r="W501" s="90">
        <v>1.38</v>
      </c>
      <c r="X501" s="90">
        <v>0</v>
      </c>
      <c r="Y501" s="90">
        <v>45.12</v>
      </c>
      <c r="Z501" s="90">
        <v>0</v>
      </c>
      <c r="AA501" s="90">
        <v>0</v>
      </c>
      <c r="AB501" s="90">
        <v>45.12</v>
      </c>
      <c r="AC501" s="90">
        <v>108.7</v>
      </c>
      <c r="AD501" s="90">
        <v>187.28</v>
      </c>
      <c r="AE501" s="381">
        <f t="shared" si="8"/>
        <v>10.315858432990717</v>
      </c>
      <c r="AF501" s="105"/>
      <c r="AG501" s="381"/>
      <c r="AH501" s="381"/>
      <c r="AI501" s="381"/>
      <c r="AJ501" s="381"/>
      <c r="AK501" s="381"/>
      <c r="AL501" s="381"/>
      <c r="AM501" s="381"/>
    </row>
    <row r="502" spans="1:39" x14ac:dyDescent="0.35">
      <c r="A502" s="89" t="s">
        <v>647</v>
      </c>
      <c r="B502" s="89" t="s">
        <v>391</v>
      </c>
      <c r="C502" s="89" t="s">
        <v>392</v>
      </c>
      <c r="D502" s="89" t="s">
        <v>393</v>
      </c>
      <c r="E502" s="89" t="s">
        <v>539</v>
      </c>
      <c r="F502" s="89" t="s">
        <v>465</v>
      </c>
      <c r="G502" s="89" t="s">
        <v>465</v>
      </c>
      <c r="H502" s="89" t="s">
        <v>465</v>
      </c>
      <c r="I502" s="89" t="s">
        <v>506</v>
      </c>
      <c r="J502" s="89" t="s">
        <v>465</v>
      </c>
      <c r="K502" s="89" t="s">
        <v>466</v>
      </c>
      <c r="L502" s="89" t="s">
        <v>549</v>
      </c>
      <c r="M502" s="89" t="s">
        <v>395</v>
      </c>
      <c r="N502" s="89">
        <v>20</v>
      </c>
      <c r="O502" s="91">
        <v>61.36</v>
      </c>
      <c r="P502" s="89" t="s">
        <v>566</v>
      </c>
      <c r="Q502" s="89">
        <v>14</v>
      </c>
      <c r="R502" s="89" t="s">
        <v>740</v>
      </c>
      <c r="S502" s="89">
        <v>8</v>
      </c>
      <c r="T502" s="90">
        <v>0</v>
      </c>
      <c r="U502" s="90">
        <v>14.26</v>
      </c>
      <c r="V502" s="90">
        <v>20.91</v>
      </c>
      <c r="W502" s="90">
        <v>0.7</v>
      </c>
      <c r="X502" s="90">
        <v>0</v>
      </c>
      <c r="Y502" s="90">
        <v>35.880000000000003</v>
      </c>
      <c r="Z502" s="90">
        <v>0</v>
      </c>
      <c r="AA502" s="90">
        <v>0</v>
      </c>
      <c r="AB502" s="90">
        <v>35.880000000000003</v>
      </c>
      <c r="AC502" s="90">
        <v>102.54</v>
      </c>
      <c r="AD502" s="90">
        <v>189</v>
      </c>
      <c r="AE502" s="381">
        <f t="shared" si="8"/>
        <v>9.9736025233165311</v>
      </c>
      <c r="AF502" s="105"/>
      <c r="AG502" s="381"/>
      <c r="AH502" s="381"/>
      <c r="AI502" s="381"/>
      <c r="AJ502" s="381"/>
      <c r="AK502" s="381"/>
      <c r="AL502" s="381"/>
      <c r="AM502" s="381"/>
    </row>
    <row r="503" spans="1:39" x14ac:dyDescent="0.35">
      <c r="A503" s="89" t="s">
        <v>646</v>
      </c>
      <c r="B503" s="89" t="s">
        <v>391</v>
      </c>
      <c r="C503" s="89" t="s">
        <v>392</v>
      </c>
      <c r="D503" s="89" t="s">
        <v>393</v>
      </c>
      <c r="E503" s="89" t="s">
        <v>552</v>
      </c>
      <c r="F503" s="89" t="s">
        <v>465</v>
      </c>
      <c r="G503" s="89" t="s">
        <v>465</v>
      </c>
      <c r="H503" s="89" t="s">
        <v>465</v>
      </c>
      <c r="I503" s="89" t="s">
        <v>506</v>
      </c>
      <c r="J503" s="89" t="s">
        <v>465</v>
      </c>
      <c r="K503" s="89" t="s">
        <v>466</v>
      </c>
      <c r="L503" s="89" t="s">
        <v>549</v>
      </c>
      <c r="M503" s="89" t="s">
        <v>395</v>
      </c>
      <c r="N503" s="89">
        <v>20</v>
      </c>
      <c r="O503" s="91">
        <v>2.4500000000000002</v>
      </c>
      <c r="P503" s="89" t="s">
        <v>566</v>
      </c>
      <c r="Q503" s="89">
        <v>14</v>
      </c>
      <c r="R503" s="89" t="s">
        <v>740</v>
      </c>
      <c r="S503" s="89">
        <v>8</v>
      </c>
      <c r="T503" s="90">
        <v>0</v>
      </c>
      <c r="U503" s="90">
        <v>16.52</v>
      </c>
      <c r="V503" s="90">
        <v>24.59</v>
      </c>
      <c r="W503" s="90">
        <v>0.56000000000000005</v>
      </c>
      <c r="X503" s="90">
        <v>0</v>
      </c>
      <c r="Y503" s="90">
        <v>41.68</v>
      </c>
      <c r="Z503" s="90">
        <v>0</v>
      </c>
      <c r="AA503" s="90">
        <v>0</v>
      </c>
      <c r="AB503" s="90">
        <v>41.68</v>
      </c>
      <c r="AC503" s="90">
        <v>107.57</v>
      </c>
      <c r="AD503" s="90">
        <v>187.64</v>
      </c>
      <c r="AE503" s="381">
        <f t="shared" si="8"/>
        <v>10.252249673996683</v>
      </c>
      <c r="AF503" s="105"/>
      <c r="AG503" s="381"/>
      <c r="AH503" s="381"/>
      <c r="AI503" s="381"/>
      <c r="AJ503" s="381"/>
      <c r="AK503" s="381"/>
      <c r="AL503" s="381"/>
      <c r="AM503" s="381"/>
    </row>
    <row r="504" spans="1:39" x14ac:dyDescent="0.35">
      <c r="A504" s="89" t="s">
        <v>644</v>
      </c>
      <c r="B504" s="89" t="s">
        <v>391</v>
      </c>
      <c r="C504" s="89" t="s">
        <v>392</v>
      </c>
      <c r="D504" s="89" t="s">
        <v>393</v>
      </c>
      <c r="E504" s="89" t="s">
        <v>524</v>
      </c>
      <c r="F504" s="89" t="s">
        <v>465</v>
      </c>
      <c r="G504" s="89" t="s">
        <v>465</v>
      </c>
      <c r="H504" s="89" t="s">
        <v>465</v>
      </c>
      <c r="I504" s="89" t="s">
        <v>506</v>
      </c>
      <c r="J504" s="89" t="s">
        <v>465</v>
      </c>
      <c r="K504" s="89" t="s">
        <v>466</v>
      </c>
      <c r="L504" s="89" t="s">
        <v>549</v>
      </c>
      <c r="M504" s="89" t="s">
        <v>395</v>
      </c>
      <c r="N504" s="89">
        <v>20</v>
      </c>
      <c r="O504" s="91">
        <v>42.96</v>
      </c>
      <c r="P504" s="89" t="s">
        <v>566</v>
      </c>
      <c r="Q504" s="89">
        <v>14</v>
      </c>
      <c r="R504" s="89" t="s">
        <v>740</v>
      </c>
      <c r="S504" s="89">
        <v>8</v>
      </c>
      <c r="T504" s="90">
        <v>0</v>
      </c>
      <c r="U504" s="90">
        <v>17.28</v>
      </c>
      <c r="V504" s="90">
        <v>28.72</v>
      </c>
      <c r="W504" s="90">
        <v>1.41</v>
      </c>
      <c r="X504" s="90">
        <v>0</v>
      </c>
      <c r="Y504" s="90">
        <v>47.41</v>
      </c>
      <c r="Z504" s="90">
        <v>0</v>
      </c>
      <c r="AA504" s="90">
        <v>0</v>
      </c>
      <c r="AB504" s="90">
        <v>47.41</v>
      </c>
      <c r="AC504" s="90">
        <v>109.97</v>
      </c>
      <c r="AD504" s="90">
        <v>188.56</v>
      </c>
      <c r="AE504" s="381">
        <f t="shared" si="8"/>
        <v>10.340668830071335</v>
      </c>
      <c r="AF504" s="105"/>
      <c r="AG504" s="381"/>
      <c r="AH504" s="381"/>
      <c r="AI504" s="381"/>
      <c r="AJ504" s="381"/>
      <c r="AK504" s="381"/>
      <c r="AL504" s="381"/>
      <c r="AM504" s="381"/>
    </row>
    <row r="505" spans="1:39" x14ac:dyDescent="0.35">
      <c r="A505" s="89" t="s">
        <v>643</v>
      </c>
      <c r="B505" s="89" t="s">
        <v>391</v>
      </c>
      <c r="C505" s="89" t="s">
        <v>392</v>
      </c>
      <c r="D505" s="89" t="s">
        <v>393</v>
      </c>
      <c r="E505" s="89" t="s">
        <v>500</v>
      </c>
      <c r="F505" s="89" t="s">
        <v>465</v>
      </c>
      <c r="G505" s="89" t="s">
        <v>465</v>
      </c>
      <c r="H505" s="89" t="s">
        <v>465</v>
      </c>
      <c r="I505" s="89" t="s">
        <v>506</v>
      </c>
      <c r="J505" s="89" t="s">
        <v>465</v>
      </c>
      <c r="K505" s="89" t="s">
        <v>466</v>
      </c>
      <c r="L505" s="89" t="s">
        <v>549</v>
      </c>
      <c r="M505" s="89" t="s">
        <v>395</v>
      </c>
      <c r="N505" s="89">
        <v>20</v>
      </c>
      <c r="O505" s="91">
        <v>31.68</v>
      </c>
      <c r="P505" s="89" t="s">
        <v>566</v>
      </c>
      <c r="Q505" s="89">
        <v>14</v>
      </c>
      <c r="R505" s="89" t="s">
        <v>740</v>
      </c>
      <c r="S505" s="89">
        <v>8</v>
      </c>
      <c r="T505" s="90">
        <v>0</v>
      </c>
      <c r="U505" s="90">
        <v>16.41</v>
      </c>
      <c r="V505" s="90">
        <v>28.65</v>
      </c>
      <c r="W505" s="90">
        <v>1.31</v>
      </c>
      <c r="X505" s="90">
        <v>0</v>
      </c>
      <c r="Y505" s="90">
        <v>46.37</v>
      </c>
      <c r="Z505" s="90">
        <v>0</v>
      </c>
      <c r="AA505" s="90">
        <v>0</v>
      </c>
      <c r="AB505" s="90">
        <v>46.37</v>
      </c>
      <c r="AC505" s="90">
        <v>110.24</v>
      </c>
      <c r="AD505" s="90">
        <v>188.65</v>
      </c>
      <c r="AE505" s="381">
        <f t="shared" si="8"/>
        <v>10.350885378071338</v>
      </c>
      <c r="AF505" s="105"/>
      <c r="AG505" s="381"/>
      <c r="AH505" s="381"/>
      <c r="AI505" s="381"/>
      <c r="AJ505" s="381"/>
      <c r="AK505" s="381"/>
      <c r="AL505" s="381"/>
      <c r="AM505" s="381"/>
    </row>
    <row r="506" spans="1:39" x14ac:dyDescent="0.35">
      <c r="A506" s="89" t="s">
        <v>642</v>
      </c>
      <c r="B506" s="89" t="s">
        <v>391</v>
      </c>
      <c r="C506" s="89" t="s">
        <v>392</v>
      </c>
      <c r="D506" s="89" t="s">
        <v>393</v>
      </c>
      <c r="E506" s="89" t="s">
        <v>639</v>
      </c>
      <c r="F506" s="89" t="s">
        <v>465</v>
      </c>
      <c r="G506" s="89" t="s">
        <v>465</v>
      </c>
      <c r="H506" s="89" t="s">
        <v>465</v>
      </c>
      <c r="I506" s="89" t="s">
        <v>506</v>
      </c>
      <c r="J506" s="89" t="s">
        <v>465</v>
      </c>
      <c r="K506" s="89" t="s">
        <v>466</v>
      </c>
      <c r="L506" s="89" t="s">
        <v>549</v>
      </c>
      <c r="M506" s="89" t="s">
        <v>395</v>
      </c>
      <c r="N506" s="89">
        <v>20</v>
      </c>
      <c r="O506" s="91">
        <v>3.98</v>
      </c>
      <c r="P506" s="89" t="s">
        <v>566</v>
      </c>
      <c r="Q506" s="89">
        <v>14</v>
      </c>
      <c r="R506" s="89" t="s">
        <v>740</v>
      </c>
      <c r="S506" s="89">
        <v>8</v>
      </c>
      <c r="T506" s="90">
        <v>0</v>
      </c>
      <c r="U506" s="90">
        <v>17.059999999999999</v>
      </c>
      <c r="V506" s="90">
        <v>27.71</v>
      </c>
      <c r="W506" s="90">
        <v>0.56999999999999995</v>
      </c>
      <c r="X506" s="90">
        <v>0</v>
      </c>
      <c r="Y506" s="90">
        <v>45.35</v>
      </c>
      <c r="Z506" s="90">
        <v>0</v>
      </c>
      <c r="AA506" s="90">
        <v>0</v>
      </c>
      <c r="AB506" s="90">
        <v>45.35</v>
      </c>
      <c r="AC506" s="90">
        <v>108.12</v>
      </c>
      <c r="AD506" s="90">
        <v>190.19</v>
      </c>
      <c r="AE506" s="381">
        <f t="shared" si="8"/>
        <v>10.209288609147317</v>
      </c>
      <c r="AF506" s="105"/>
      <c r="AG506" s="381"/>
      <c r="AH506" s="381"/>
      <c r="AI506" s="381"/>
      <c r="AJ506" s="381"/>
      <c r="AK506" s="381"/>
      <c r="AL506" s="381"/>
      <c r="AM506" s="381"/>
    </row>
    <row r="507" spans="1:39" x14ac:dyDescent="0.35">
      <c r="A507" s="89" t="s">
        <v>641</v>
      </c>
      <c r="B507" s="89" t="s">
        <v>391</v>
      </c>
      <c r="C507" s="89" t="s">
        <v>392</v>
      </c>
      <c r="D507" s="89" t="s">
        <v>393</v>
      </c>
      <c r="E507" s="89" t="s">
        <v>524</v>
      </c>
      <c r="F507" s="89" t="s">
        <v>465</v>
      </c>
      <c r="G507" s="89" t="s">
        <v>465</v>
      </c>
      <c r="H507" s="89" t="s">
        <v>465</v>
      </c>
      <c r="I507" s="89" t="s">
        <v>506</v>
      </c>
      <c r="J507" s="89" t="s">
        <v>465</v>
      </c>
      <c r="K507" s="89" t="s">
        <v>466</v>
      </c>
      <c r="L507" s="89" t="s">
        <v>549</v>
      </c>
      <c r="M507" s="89" t="s">
        <v>395</v>
      </c>
      <c r="N507" s="89">
        <v>20</v>
      </c>
      <c r="O507" s="91">
        <v>31.55</v>
      </c>
      <c r="P507" s="89" t="s">
        <v>566</v>
      </c>
      <c r="Q507" s="89">
        <v>14</v>
      </c>
      <c r="R507" s="89" t="s">
        <v>740</v>
      </c>
      <c r="S507" s="89">
        <v>8</v>
      </c>
      <c r="T507" s="90">
        <v>0</v>
      </c>
      <c r="U507" s="90">
        <v>17.28</v>
      </c>
      <c r="V507" s="90">
        <v>28.72</v>
      </c>
      <c r="W507" s="90">
        <v>1.41</v>
      </c>
      <c r="X507" s="90">
        <v>0</v>
      </c>
      <c r="Y507" s="90">
        <v>47.41</v>
      </c>
      <c r="Z507" s="90">
        <v>0</v>
      </c>
      <c r="AA507" s="90">
        <v>0</v>
      </c>
      <c r="AB507" s="90">
        <v>47.41</v>
      </c>
      <c r="AC507" s="90">
        <v>109.97</v>
      </c>
      <c r="AD507" s="90">
        <v>188.56</v>
      </c>
      <c r="AE507" s="381">
        <f t="shared" si="8"/>
        <v>10.340668830071335</v>
      </c>
      <c r="AF507" s="105"/>
      <c r="AG507" s="381"/>
      <c r="AH507" s="381"/>
      <c r="AI507" s="381"/>
      <c r="AJ507" s="381"/>
      <c r="AK507" s="381"/>
      <c r="AL507" s="381"/>
      <c r="AM507" s="381"/>
    </row>
    <row r="508" spans="1:39" x14ac:dyDescent="0.35">
      <c r="A508" s="89" t="s">
        <v>640</v>
      </c>
      <c r="B508" s="89" t="s">
        <v>391</v>
      </c>
      <c r="C508" s="89" t="s">
        <v>392</v>
      </c>
      <c r="D508" s="89" t="s">
        <v>393</v>
      </c>
      <c r="E508" s="89" t="s">
        <v>524</v>
      </c>
      <c r="F508" s="89" t="s">
        <v>465</v>
      </c>
      <c r="G508" s="89" t="s">
        <v>465</v>
      </c>
      <c r="H508" s="89" t="s">
        <v>465</v>
      </c>
      <c r="I508" s="89" t="s">
        <v>506</v>
      </c>
      <c r="J508" s="89" t="s">
        <v>465</v>
      </c>
      <c r="K508" s="89" t="s">
        <v>466</v>
      </c>
      <c r="L508" s="89" t="s">
        <v>549</v>
      </c>
      <c r="M508" s="89" t="s">
        <v>395</v>
      </c>
      <c r="N508" s="89">
        <v>20</v>
      </c>
      <c r="O508" s="91">
        <v>95.6</v>
      </c>
      <c r="P508" s="89" t="s">
        <v>566</v>
      </c>
      <c r="Q508" s="89">
        <v>14</v>
      </c>
      <c r="R508" s="89" t="s">
        <v>740</v>
      </c>
      <c r="S508" s="89">
        <v>8</v>
      </c>
      <c r="T508" s="90">
        <v>0</v>
      </c>
      <c r="U508" s="90">
        <v>17.28</v>
      </c>
      <c r="V508" s="90">
        <v>28.72</v>
      </c>
      <c r="W508" s="90">
        <v>1.41</v>
      </c>
      <c r="X508" s="90">
        <v>0</v>
      </c>
      <c r="Y508" s="90">
        <v>47.41</v>
      </c>
      <c r="Z508" s="90">
        <v>0</v>
      </c>
      <c r="AA508" s="90">
        <v>0</v>
      </c>
      <c r="AB508" s="90">
        <v>47.41</v>
      </c>
      <c r="AC508" s="90">
        <v>109.97</v>
      </c>
      <c r="AD508" s="90">
        <v>188.56</v>
      </c>
      <c r="AE508" s="381">
        <f t="shared" si="8"/>
        <v>10.340668830071335</v>
      </c>
      <c r="AF508" s="105"/>
      <c r="AG508" s="381"/>
      <c r="AH508" s="381"/>
      <c r="AI508" s="381"/>
      <c r="AJ508" s="381"/>
      <c r="AK508" s="381"/>
      <c r="AL508" s="381"/>
      <c r="AM508" s="381"/>
    </row>
    <row r="509" spans="1:39" x14ac:dyDescent="0.35">
      <c r="A509" s="89" t="s">
        <v>638</v>
      </c>
      <c r="B509" s="89" t="s">
        <v>391</v>
      </c>
      <c r="C509" s="89" t="s">
        <v>392</v>
      </c>
      <c r="D509" s="89" t="s">
        <v>393</v>
      </c>
      <c r="E509" s="89" t="s">
        <v>639</v>
      </c>
      <c r="F509" s="89" t="s">
        <v>465</v>
      </c>
      <c r="G509" s="89" t="s">
        <v>465</v>
      </c>
      <c r="H509" s="89" t="s">
        <v>465</v>
      </c>
      <c r="I509" s="89" t="s">
        <v>506</v>
      </c>
      <c r="J509" s="89" t="s">
        <v>465</v>
      </c>
      <c r="K509" s="89" t="s">
        <v>466</v>
      </c>
      <c r="L509" s="89" t="s">
        <v>549</v>
      </c>
      <c r="M509" s="89" t="s">
        <v>395</v>
      </c>
      <c r="N509" s="89">
        <v>20</v>
      </c>
      <c r="O509" s="91">
        <v>32.64</v>
      </c>
      <c r="P509" s="89" t="s">
        <v>566</v>
      </c>
      <c r="Q509" s="89">
        <v>14</v>
      </c>
      <c r="R509" s="89" t="s">
        <v>740</v>
      </c>
      <c r="S509" s="89">
        <v>8</v>
      </c>
      <c r="T509" s="90">
        <v>0</v>
      </c>
      <c r="U509" s="90">
        <v>17.059999999999999</v>
      </c>
      <c r="V509" s="90">
        <v>27.71</v>
      </c>
      <c r="W509" s="90">
        <v>0.56999999999999995</v>
      </c>
      <c r="X509" s="90">
        <v>0</v>
      </c>
      <c r="Y509" s="90">
        <v>45.35</v>
      </c>
      <c r="Z509" s="90">
        <v>0</v>
      </c>
      <c r="AA509" s="90">
        <v>0</v>
      </c>
      <c r="AB509" s="90">
        <v>45.35</v>
      </c>
      <c r="AC509" s="90">
        <v>108.12</v>
      </c>
      <c r="AD509" s="90">
        <v>190.19</v>
      </c>
      <c r="AE509" s="381">
        <f t="shared" si="8"/>
        <v>10.209288609147317</v>
      </c>
      <c r="AF509" s="105"/>
      <c r="AG509" s="381"/>
      <c r="AH509" s="381"/>
      <c r="AI509" s="381"/>
      <c r="AJ509" s="381"/>
      <c r="AK509" s="381"/>
      <c r="AL509" s="381"/>
      <c r="AM509" s="381"/>
    </row>
    <row r="510" spans="1:39" x14ac:dyDescent="0.35">
      <c r="A510" s="89" t="s">
        <v>492</v>
      </c>
      <c r="B510" s="89" t="s">
        <v>391</v>
      </c>
      <c r="C510" s="89" t="s">
        <v>392</v>
      </c>
      <c r="D510" s="89" t="s">
        <v>393</v>
      </c>
      <c r="E510" s="89" t="s">
        <v>493</v>
      </c>
      <c r="F510" s="89" t="s">
        <v>465</v>
      </c>
      <c r="G510" s="89" t="s">
        <v>516</v>
      </c>
      <c r="H510" s="89" t="s">
        <v>719</v>
      </c>
      <c r="I510" s="89" t="s">
        <v>514</v>
      </c>
      <c r="J510" s="89" t="s">
        <v>501</v>
      </c>
      <c r="K510" s="89" t="s">
        <v>466</v>
      </c>
      <c r="L510" s="89" t="s">
        <v>587</v>
      </c>
      <c r="M510" s="89" t="s">
        <v>395</v>
      </c>
      <c r="N510" s="89">
        <v>29</v>
      </c>
      <c r="O510" s="91">
        <v>119.68</v>
      </c>
      <c r="P510" s="89" t="s">
        <v>400</v>
      </c>
      <c r="Q510" s="89">
        <v>14</v>
      </c>
      <c r="R510" s="89" t="s">
        <v>740</v>
      </c>
      <c r="S510" s="89">
        <v>9</v>
      </c>
      <c r="T510" s="90">
        <v>0</v>
      </c>
      <c r="U510" s="90">
        <v>17.04</v>
      </c>
      <c r="V510" s="90">
        <v>60.04</v>
      </c>
      <c r="W510" s="90">
        <v>27.98</v>
      </c>
      <c r="X510" s="90">
        <v>0</v>
      </c>
      <c r="Y510" s="90">
        <v>105.05</v>
      </c>
      <c r="Z510" s="90">
        <v>0</v>
      </c>
      <c r="AA510" s="90">
        <v>0</v>
      </c>
      <c r="AB510" s="90">
        <v>105.05</v>
      </c>
      <c r="AC510" s="90">
        <v>100.35</v>
      </c>
      <c r="AD510" s="90">
        <v>119.25</v>
      </c>
      <c r="AE510" s="381">
        <f t="shared" si="8"/>
        <v>12.421264117674394</v>
      </c>
      <c r="AF510" s="105"/>
      <c r="AG510" s="381"/>
      <c r="AH510" s="381"/>
      <c r="AI510" s="381"/>
      <c r="AJ510" s="381"/>
      <c r="AK510" s="381"/>
      <c r="AL510" s="381"/>
      <c r="AM510" s="381"/>
    </row>
    <row r="511" spans="1:39" x14ac:dyDescent="0.35">
      <c r="A511" s="89" t="s">
        <v>613</v>
      </c>
      <c r="B511" s="89" t="s">
        <v>391</v>
      </c>
      <c r="C511" s="89" t="s">
        <v>392</v>
      </c>
      <c r="D511" s="89" t="s">
        <v>393</v>
      </c>
      <c r="E511" s="89" t="s">
        <v>493</v>
      </c>
      <c r="F511" s="89" t="s">
        <v>465</v>
      </c>
      <c r="G511" s="89" t="s">
        <v>465</v>
      </c>
      <c r="H511" s="89" t="s">
        <v>501</v>
      </c>
      <c r="I511" s="89" t="s">
        <v>607</v>
      </c>
      <c r="J511" s="89" t="s">
        <v>508</v>
      </c>
      <c r="K511" s="89" t="s">
        <v>466</v>
      </c>
      <c r="L511" s="89" t="s">
        <v>587</v>
      </c>
      <c r="M511" s="89" t="s">
        <v>395</v>
      </c>
      <c r="N511" s="89">
        <v>29</v>
      </c>
      <c r="O511" s="91">
        <v>2.57</v>
      </c>
      <c r="P511" s="89" t="s">
        <v>400</v>
      </c>
      <c r="Q511" s="89">
        <v>14</v>
      </c>
      <c r="R511" s="89" t="s">
        <v>740</v>
      </c>
      <c r="S511" s="89">
        <v>9</v>
      </c>
      <c r="T511" s="90">
        <v>0</v>
      </c>
      <c r="U511" s="90">
        <v>21.77</v>
      </c>
      <c r="V511" s="90">
        <v>71.44</v>
      </c>
      <c r="W511" s="90">
        <v>11.47</v>
      </c>
      <c r="X511" s="90">
        <v>0</v>
      </c>
      <c r="Y511" s="90">
        <v>104.67</v>
      </c>
      <c r="Z511" s="90">
        <v>0</v>
      </c>
      <c r="AA511" s="90">
        <v>0</v>
      </c>
      <c r="AB511" s="90">
        <v>104.67</v>
      </c>
      <c r="AC511" s="90">
        <v>103.96</v>
      </c>
      <c r="AD511" s="90">
        <v>156.69</v>
      </c>
      <c r="AE511" s="381">
        <f t="shared" si="8"/>
        <v>11.029321515528599</v>
      </c>
      <c r="AF511" s="105"/>
      <c r="AG511" s="381"/>
      <c r="AH511" s="381"/>
      <c r="AI511" s="381"/>
      <c r="AJ511" s="381"/>
      <c r="AK511" s="381"/>
      <c r="AL511" s="381"/>
      <c r="AM511" s="381"/>
    </row>
    <row r="512" spans="1:39" x14ac:dyDescent="0.35">
      <c r="A512" s="89" t="s">
        <v>604</v>
      </c>
      <c r="B512" s="89" t="s">
        <v>391</v>
      </c>
      <c r="C512" s="89" t="s">
        <v>392</v>
      </c>
      <c r="D512" s="89" t="s">
        <v>393</v>
      </c>
      <c r="E512" s="89" t="s">
        <v>526</v>
      </c>
      <c r="F512" s="89" t="s">
        <v>465</v>
      </c>
      <c r="G512" s="89" t="s">
        <v>465</v>
      </c>
      <c r="H512" s="89" t="s">
        <v>465</v>
      </c>
      <c r="I512" s="89" t="s">
        <v>506</v>
      </c>
      <c r="J512" s="89" t="s">
        <v>465</v>
      </c>
      <c r="K512" s="89" t="s">
        <v>476</v>
      </c>
      <c r="L512" s="89" t="s">
        <v>549</v>
      </c>
      <c r="M512" s="89" t="s">
        <v>395</v>
      </c>
      <c r="N512" s="89">
        <v>24</v>
      </c>
      <c r="O512" s="91">
        <v>37.869999999999997</v>
      </c>
      <c r="P512" s="89" t="s">
        <v>400</v>
      </c>
      <c r="Q512" s="89">
        <v>14</v>
      </c>
      <c r="R512" s="89" t="s">
        <v>740</v>
      </c>
      <c r="S512" s="89">
        <v>9</v>
      </c>
      <c r="T512" s="90">
        <v>0</v>
      </c>
      <c r="U512" s="90">
        <v>25.1</v>
      </c>
      <c r="V512" s="90">
        <v>65.39</v>
      </c>
      <c r="W512" s="90">
        <v>0</v>
      </c>
      <c r="X512" s="90">
        <v>0.11</v>
      </c>
      <c r="Y512" s="90">
        <v>90.59</v>
      </c>
      <c r="Z512" s="90">
        <v>0</v>
      </c>
      <c r="AA512" s="90">
        <v>0</v>
      </c>
      <c r="AB512" s="90">
        <v>90.59</v>
      </c>
      <c r="AC512" s="90">
        <v>100.47</v>
      </c>
      <c r="AD512" s="90">
        <v>190.49</v>
      </c>
      <c r="AE512" s="381">
        <f t="shared" si="8"/>
        <v>9.8337329935343867</v>
      </c>
      <c r="AF512" s="105"/>
      <c r="AG512" s="381"/>
      <c r="AH512" s="381"/>
      <c r="AI512" s="381"/>
      <c r="AJ512" s="381"/>
      <c r="AK512" s="381"/>
      <c r="AL512" s="381"/>
      <c r="AM512" s="381"/>
    </row>
    <row r="513" spans="1:39" x14ac:dyDescent="0.35">
      <c r="A513" s="89" t="s">
        <v>598</v>
      </c>
      <c r="B513" s="89" t="s">
        <v>391</v>
      </c>
      <c r="C513" s="89" t="s">
        <v>392</v>
      </c>
      <c r="D513" s="89" t="s">
        <v>393</v>
      </c>
      <c r="E513" s="89" t="s">
        <v>524</v>
      </c>
      <c r="F513" s="89" t="s">
        <v>465</v>
      </c>
      <c r="G513" s="89" t="s">
        <v>465</v>
      </c>
      <c r="H513" s="89" t="s">
        <v>465</v>
      </c>
      <c r="I513" s="89" t="s">
        <v>506</v>
      </c>
      <c r="J513" s="89" t="s">
        <v>465</v>
      </c>
      <c r="K513" s="89" t="s">
        <v>466</v>
      </c>
      <c r="L513" s="89" t="s">
        <v>549</v>
      </c>
      <c r="M513" s="89" t="s">
        <v>395</v>
      </c>
      <c r="N513" s="89">
        <v>24</v>
      </c>
      <c r="O513" s="91">
        <v>64.349999999999994</v>
      </c>
      <c r="P513" s="89" t="s">
        <v>400</v>
      </c>
      <c r="Q513" s="89">
        <v>14</v>
      </c>
      <c r="R513" s="89" t="s">
        <v>740</v>
      </c>
      <c r="S513" s="89">
        <v>9</v>
      </c>
      <c r="T513" s="90">
        <v>0</v>
      </c>
      <c r="U513" s="90">
        <v>24.71</v>
      </c>
      <c r="V513" s="90">
        <v>69.8</v>
      </c>
      <c r="W513" s="90">
        <v>1.73</v>
      </c>
      <c r="X513" s="90">
        <v>0</v>
      </c>
      <c r="Y513" s="90">
        <v>96.24</v>
      </c>
      <c r="Z513" s="90">
        <v>0</v>
      </c>
      <c r="AA513" s="90">
        <v>0</v>
      </c>
      <c r="AB513" s="90">
        <v>96.24</v>
      </c>
      <c r="AC513" s="90">
        <v>104.9</v>
      </c>
      <c r="AD513" s="90">
        <v>189.53</v>
      </c>
      <c r="AE513" s="381">
        <f t="shared" si="8"/>
        <v>10.073608412178723</v>
      </c>
      <c r="AF513" s="105"/>
      <c r="AG513" s="381"/>
      <c r="AH513" s="381"/>
      <c r="AI513" s="381"/>
      <c r="AJ513" s="381"/>
      <c r="AK513" s="381"/>
      <c r="AL513" s="381"/>
      <c r="AM513" s="381"/>
    </row>
    <row r="514" spans="1:39" x14ac:dyDescent="0.35">
      <c r="A514" s="89" t="s">
        <v>592</v>
      </c>
      <c r="B514" s="89" t="s">
        <v>391</v>
      </c>
      <c r="C514" s="89" t="s">
        <v>392</v>
      </c>
      <c r="D514" s="89" t="s">
        <v>393</v>
      </c>
      <c r="E514" s="89" t="s">
        <v>500</v>
      </c>
      <c r="F514" s="89" t="s">
        <v>465</v>
      </c>
      <c r="G514" s="89" t="s">
        <v>465</v>
      </c>
      <c r="H514" s="89" t="s">
        <v>465</v>
      </c>
      <c r="I514" s="89" t="s">
        <v>506</v>
      </c>
      <c r="J514" s="89" t="s">
        <v>465</v>
      </c>
      <c r="K514" s="89" t="s">
        <v>466</v>
      </c>
      <c r="L514" s="89" t="s">
        <v>549</v>
      </c>
      <c r="M514" s="89" t="s">
        <v>395</v>
      </c>
      <c r="N514" s="89">
        <v>24</v>
      </c>
      <c r="O514" s="91">
        <v>17.57</v>
      </c>
      <c r="P514" s="89" t="s">
        <v>400</v>
      </c>
      <c r="Q514" s="89">
        <v>14</v>
      </c>
      <c r="R514" s="89" t="s">
        <v>740</v>
      </c>
      <c r="S514" s="89">
        <v>9</v>
      </c>
      <c r="T514" s="90">
        <v>0</v>
      </c>
      <c r="U514" s="90">
        <v>23.18</v>
      </c>
      <c r="V514" s="90">
        <v>68.5</v>
      </c>
      <c r="W514" s="90">
        <v>0.7</v>
      </c>
      <c r="X514" s="90">
        <v>0</v>
      </c>
      <c r="Y514" s="90">
        <v>92.37</v>
      </c>
      <c r="Z514" s="90">
        <v>0</v>
      </c>
      <c r="AA514" s="90">
        <v>0</v>
      </c>
      <c r="AB514" s="90">
        <v>92.37</v>
      </c>
      <c r="AC514" s="90">
        <v>103.01</v>
      </c>
      <c r="AD514" s="90">
        <v>183.13</v>
      </c>
      <c r="AE514" s="381">
        <f t="shared" si="8"/>
        <v>10.155381614189595</v>
      </c>
      <c r="AF514" s="105"/>
      <c r="AG514" s="381"/>
      <c r="AH514" s="381"/>
      <c r="AI514" s="381"/>
      <c r="AJ514" s="381"/>
      <c r="AK514" s="381"/>
      <c r="AL514" s="381"/>
      <c r="AM514" s="381"/>
    </row>
    <row r="515" spans="1:39" x14ac:dyDescent="0.35">
      <c r="A515" s="89" t="s">
        <v>591</v>
      </c>
      <c r="B515" s="89" t="s">
        <v>391</v>
      </c>
      <c r="C515" s="89" t="s">
        <v>392</v>
      </c>
      <c r="D515" s="89" t="s">
        <v>393</v>
      </c>
      <c r="E515" s="89" t="s">
        <v>500</v>
      </c>
      <c r="F515" s="89" t="s">
        <v>465</v>
      </c>
      <c r="G515" s="89" t="s">
        <v>465</v>
      </c>
      <c r="H515" s="89" t="s">
        <v>465</v>
      </c>
      <c r="I515" s="89" t="s">
        <v>506</v>
      </c>
      <c r="J515" s="89" t="s">
        <v>465</v>
      </c>
      <c r="K515" s="89" t="s">
        <v>466</v>
      </c>
      <c r="L515" s="89" t="s">
        <v>549</v>
      </c>
      <c r="M515" s="89" t="s">
        <v>395</v>
      </c>
      <c r="N515" s="89">
        <v>24</v>
      </c>
      <c r="O515" s="91">
        <v>10.95</v>
      </c>
      <c r="P515" s="89" t="s">
        <v>400</v>
      </c>
      <c r="Q515" s="89">
        <v>14</v>
      </c>
      <c r="R515" s="89" t="s">
        <v>740</v>
      </c>
      <c r="S515" s="89">
        <v>9</v>
      </c>
      <c r="T515" s="90">
        <v>0</v>
      </c>
      <c r="U515" s="90">
        <v>23.38</v>
      </c>
      <c r="V515" s="90">
        <v>44.66</v>
      </c>
      <c r="W515" s="90">
        <v>1.43</v>
      </c>
      <c r="X515" s="90">
        <v>0</v>
      </c>
      <c r="Y515" s="90">
        <v>69.47</v>
      </c>
      <c r="Z515" s="90">
        <v>0</v>
      </c>
      <c r="AA515" s="90">
        <v>0</v>
      </c>
      <c r="AB515" s="90">
        <v>69.47</v>
      </c>
      <c r="AC515" s="90">
        <v>93.42</v>
      </c>
      <c r="AD515" s="90">
        <v>188.91</v>
      </c>
      <c r="AE515" s="381">
        <f t="shared" si="8"/>
        <v>9.5220127650159387</v>
      </c>
      <c r="AF515" s="105"/>
      <c r="AG515" s="381"/>
      <c r="AH515" s="381"/>
      <c r="AI515" s="381"/>
      <c r="AJ515" s="381"/>
      <c r="AK515" s="381"/>
      <c r="AL515" s="381"/>
      <c r="AM515" s="381"/>
    </row>
    <row r="516" spans="1:39" x14ac:dyDescent="0.35">
      <c r="A516" s="89" t="s">
        <v>554</v>
      </c>
      <c r="B516" s="89" t="s">
        <v>391</v>
      </c>
      <c r="C516" s="89" t="s">
        <v>392</v>
      </c>
      <c r="D516" s="89" t="s">
        <v>393</v>
      </c>
      <c r="E516" s="89" t="s">
        <v>552</v>
      </c>
      <c r="F516" s="89" t="s">
        <v>465</v>
      </c>
      <c r="G516" s="89" t="s">
        <v>628</v>
      </c>
      <c r="H516" s="89" t="s">
        <v>465</v>
      </c>
      <c r="I516" s="89" t="s">
        <v>516</v>
      </c>
      <c r="J516" s="89" t="s">
        <v>465</v>
      </c>
      <c r="K516" s="89" t="s">
        <v>466</v>
      </c>
      <c r="L516" s="89" t="s">
        <v>549</v>
      </c>
      <c r="M516" s="89" t="s">
        <v>395</v>
      </c>
      <c r="N516" s="89">
        <v>29</v>
      </c>
      <c r="O516" s="91">
        <v>20.29</v>
      </c>
      <c r="P516" s="89" t="s">
        <v>400</v>
      </c>
      <c r="Q516" s="89">
        <v>14</v>
      </c>
      <c r="R516" s="89" t="s">
        <v>740</v>
      </c>
      <c r="S516" s="89">
        <v>9</v>
      </c>
      <c r="T516" s="90">
        <v>0</v>
      </c>
      <c r="U516" s="90">
        <v>23.46</v>
      </c>
      <c r="V516" s="90">
        <v>70.069999999999993</v>
      </c>
      <c r="W516" s="90">
        <v>14.12</v>
      </c>
      <c r="X516" s="90">
        <v>0</v>
      </c>
      <c r="Y516" s="90">
        <v>107.66</v>
      </c>
      <c r="Z516" s="90">
        <v>0</v>
      </c>
      <c r="AA516" s="90">
        <v>0</v>
      </c>
      <c r="AB516" s="90">
        <v>107.66</v>
      </c>
      <c r="AC516" s="90">
        <v>115.17</v>
      </c>
      <c r="AD516" s="90">
        <v>183.94</v>
      </c>
      <c r="AE516" s="381">
        <f t="shared" si="8"/>
        <v>10.714400947287672</v>
      </c>
      <c r="AF516" s="105"/>
      <c r="AG516" s="381"/>
      <c r="AH516" s="381"/>
      <c r="AI516" s="381"/>
      <c r="AJ516" s="381"/>
      <c r="AK516" s="381"/>
      <c r="AL516" s="381"/>
      <c r="AM516" s="381"/>
    </row>
    <row r="517" spans="1:39" x14ac:dyDescent="0.35">
      <c r="A517" s="89" t="s">
        <v>483</v>
      </c>
      <c r="B517" s="89" t="s">
        <v>391</v>
      </c>
      <c r="C517" s="89" t="s">
        <v>392</v>
      </c>
      <c r="D517" s="89" t="s">
        <v>393</v>
      </c>
      <c r="E517" s="89" t="s">
        <v>484</v>
      </c>
      <c r="F517" s="89" t="s">
        <v>465</v>
      </c>
      <c r="G517" s="89" t="s">
        <v>516</v>
      </c>
      <c r="H517" s="89" t="s">
        <v>465</v>
      </c>
      <c r="I517" s="89" t="s">
        <v>514</v>
      </c>
      <c r="J517" s="89" t="s">
        <v>465</v>
      </c>
      <c r="K517" s="89" t="s">
        <v>466</v>
      </c>
      <c r="L517" s="89" t="s">
        <v>549</v>
      </c>
      <c r="M517" s="89" t="s">
        <v>395</v>
      </c>
      <c r="N517" s="89">
        <v>29</v>
      </c>
      <c r="O517" s="91">
        <v>201.8</v>
      </c>
      <c r="P517" s="89" t="s">
        <v>400</v>
      </c>
      <c r="Q517" s="89">
        <v>14</v>
      </c>
      <c r="R517" s="89" t="s">
        <v>740</v>
      </c>
      <c r="S517" s="89">
        <v>9</v>
      </c>
      <c r="T517" s="90">
        <v>0</v>
      </c>
      <c r="U517" s="90">
        <v>23.19</v>
      </c>
      <c r="V517" s="90">
        <v>59.07</v>
      </c>
      <c r="W517" s="90">
        <v>13.88</v>
      </c>
      <c r="X517" s="90">
        <v>0</v>
      </c>
      <c r="Y517" s="90">
        <v>96.14</v>
      </c>
      <c r="Z517" s="90">
        <v>0</v>
      </c>
      <c r="AA517" s="90">
        <v>0</v>
      </c>
      <c r="AB517" s="90">
        <v>96.14</v>
      </c>
      <c r="AC517" s="90">
        <v>108.14</v>
      </c>
      <c r="AD517" s="90">
        <v>185.34</v>
      </c>
      <c r="AE517" s="381">
        <f t="shared" si="8"/>
        <v>10.342961430013393</v>
      </c>
      <c r="AF517" s="105"/>
      <c r="AG517" s="381"/>
      <c r="AH517" s="381"/>
      <c r="AI517" s="381"/>
      <c r="AJ517" s="381"/>
      <c r="AK517" s="381"/>
      <c r="AL517" s="381"/>
      <c r="AM517" s="381"/>
    </row>
    <row r="518" spans="1:39" x14ac:dyDescent="0.35">
      <c r="A518" s="89" t="s">
        <v>494</v>
      </c>
      <c r="B518" s="89" t="s">
        <v>391</v>
      </c>
      <c r="C518" s="89" t="s">
        <v>392</v>
      </c>
      <c r="D518" s="89" t="s">
        <v>393</v>
      </c>
      <c r="E518" s="89" t="s">
        <v>495</v>
      </c>
      <c r="F518" s="89" t="s">
        <v>465</v>
      </c>
      <c r="G518" s="89" t="s">
        <v>516</v>
      </c>
      <c r="H518" s="89" t="s">
        <v>465</v>
      </c>
      <c r="I518" s="89" t="s">
        <v>514</v>
      </c>
      <c r="J518" s="89" t="s">
        <v>465</v>
      </c>
      <c r="K518" s="89" t="s">
        <v>466</v>
      </c>
      <c r="L518" s="89" t="s">
        <v>549</v>
      </c>
      <c r="M518" s="89" t="s">
        <v>395</v>
      </c>
      <c r="N518" s="89">
        <v>29</v>
      </c>
      <c r="O518" s="91">
        <v>26.06</v>
      </c>
      <c r="P518" s="89" t="s">
        <v>400</v>
      </c>
      <c r="Q518" s="89">
        <v>14</v>
      </c>
      <c r="R518" s="89" t="s">
        <v>740</v>
      </c>
      <c r="S518" s="89">
        <v>9</v>
      </c>
      <c r="T518" s="90">
        <v>0</v>
      </c>
      <c r="U518" s="90">
        <v>24.03</v>
      </c>
      <c r="V518" s="90">
        <v>76.239999999999995</v>
      </c>
      <c r="W518" s="90">
        <v>16.7</v>
      </c>
      <c r="X518" s="90">
        <v>0</v>
      </c>
      <c r="Y518" s="90">
        <v>116.97</v>
      </c>
      <c r="Z518" s="90">
        <v>0</v>
      </c>
      <c r="AA518" s="90">
        <v>0</v>
      </c>
      <c r="AB518" s="90">
        <v>116.97</v>
      </c>
      <c r="AC518" s="90">
        <v>122.1</v>
      </c>
      <c r="AD518" s="90">
        <v>188.2</v>
      </c>
      <c r="AE518" s="381">
        <f t="shared" si="8"/>
        <v>10.906472893092943</v>
      </c>
      <c r="AF518" s="105"/>
      <c r="AG518" s="381"/>
      <c r="AH518" s="381"/>
      <c r="AI518" s="381"/>
      <c r="AJ518" s="381"/>
      <c r="AK518" s="381"/>
      <c r="AL518" s="381"/>
      <c r="AM518" s="381"/>
    </row>
    <row r="519" spans="1:39" x14ac:dyDescent="0.35">
      <c r="A519" s="89" t="s">
        <v>747</v>
      </c>
      <c r="B519" s="89" t="s">
        <v>391</v>
      </c>
      <c r="C519" s="89" t="s">
        <v>392</v>
      </c>
      <c r="D519" s="89" t="s">
        <v>393</v>
      </c>
      <c r="E519" s="89" t="s">
        <v>552</v>
      </c>
      <c r="F519" s="89" t="s">
        <v>465</v>
      </c>
      <c r="G519" s="89" t="s">
        <v>465</v>
      </c>
      <c r="H519" s="89" t="s">
        <v>465</v>
      </c>
      <c r="I519" s="89" t="s">
        <v>607</v>
      </c>
      <c r="J519" s="89" t="s">
        <v>465</v>
      </c>
      <c r="K519" s="89" t="s">
        <v>466</v>
      </c>
      <c r="L519" s="89" t="s">
        <v>498</v>
      </c>
      <c r="M519" s="89" t="s">
        <v>395</v>
      </c>
      <c r="N519" s="89">
        <v>29</v>
      </c>
      <c r="O519" s="91">
        <v>34.85</v>
      </c>
      <c r="P519" s="89" t="s">
        <v>400</v>
      </c>
      <c r="Q519" s="89">
        <v>14</v>
      </c>
      <c r="R519" s="89" t="s">
        <v>740</v>
      </c>
      <c r="S519" s="89">
        <v>9</v>
      </c>
      <c r="T519" s="90">
        <v>0</v>
      </c>
      <c r="U519" s="90">
        <v>23.03</v>
      </c>
      <c r="V519" s="90">
        <v>67.06</v>
      </c>
      <c r="W519" s="90">
        <v>4.17</v>
      </c>
      <c r="X519" s="90">
        <v>0</v>
      </c>
      <c r="Y519" s="90">
        <v>94.27</v>
      </c>
      <c r="Z519" s="90">
        <v>1.68</v>
      </c>
      <c r="AA519" s="90">
        <v>0.48</v>
      </c>
      <c r="AB519" s="90">
        <v>96.43</v>
      </c>
      <c r="AC519" s="90">
        <v>106.29</v>
      </c>
      <c r="AD519" s="90">
        <v>187.69</v>
      </c>
      <c r="AE519" s="381">
        <f t="shared" si="8"/>
        <v>10.189712677683069</v>
      </c>
      <c r="AF519" s="105"/>
      <c r="AG519" s="381"/>
      <c r="AH519" s="381"/>
      <c r="AI519" s="381"/>
      <c r="AJ519" s="381"/>
      <c r="AK519" s="381"/>
      <c r="AL519" s="381"/>
      <c r="AM519" s="381"/>
    </row>
    <row r="520" spans="1:39" x14ac:dyDescent="0.35">
      <c r="A520" s="89" t="s">
        <v>710</v>
      </c>
      <c r="B520" s="89" t="s">
        <v>397</v>
      </c>
      <c r="C520" s="89" t="s">
        <v>398</v>
      </c>
      <c r="D520" s="89" t="s">
        <v>393</v>
      </c>
      <c r="E520" s="89" t="s">
        <v>711</v>
      </c>
      <c r="F520" s="89" t="s">
        <v>465</v>
      </c>
      <c r="G520" s="89" t="s">
        <v>465</v>
      </c>
      <c r="H520" s="89" t="s">
        <v>465</v>
      </c>
      <c r="I520" s="89" t="s">
        <v>465</v>
      </c>
      <c r="J520" s="89" t="s">
        <v>465</v>
      </c>
      <c r="K520" s="89" t="s">
        <v>476</v>
      </c>
      <c r="L520" s="89" t="s">
        <v>394</v>
      </c>
      <c r="M520" s="89" t="s">
        <v>399</v>
      </c>
      <c r="N520" s="89">
        <v>40</v>
      </c>
      <c r="O520" s="91">
        <v>10.719799999999999</v>
      </c>
      <c r="P520" s="89" t="s">
        <v>400</v>
      </c>
      <c r="Q520" s="89">
        <v>14</v>
      </c>
      <c r="R520" s="89" t="s">
        <v>740</v>
      </c>
      <c r="S520" s="89">
        <v>9</v>
      </c>
      <c r="T520" s="90">
        <v>0</v>
      </c>
      <c r="U520" s="90">
        <v>17.52</v>
      </c>
      <c r="V520" s="90">
        <v>11.14</v>
      </c>
      <c r="W520" s="90">
        <v>0</v>
      </c>
      <c r="X520" s="90">
        <v>25.17</v>
      </c>
      <c r="Y520" s="90">
        <v>53.82</v>
      </c>
      <c r="Z520" s="90">
        <v>40.04</v>
      </c>
      <c r="AA520" s="90">
        <v>29.76</v>
      </c>
      <c r="AB520" s="90">
        <v>123.63</v>
      </c>
      <c r="AC520" s="90">
        <v>44</v>
      </c>
      <c r="AD520" s="90">
        <v>48.6</v>
      </c>
      <c r="AE520" s="381">
        <f t="shared" si="8"/>
        <v>12.883815752865871</v>
      </c>
      <c r="AF520" s="105"/>
      <c r="AG520" s="381"/>
      <c r="AH520" s="381"/>
      <c r="AI520" s="381"/>
      <c r="AJ520" s="381"/>
      <c r="AK520" s="381"/>
      <c r="AL520" s="381"/>
      <c r="AM520" s="381"/>
    </row>
    <row r="521" spans="1:39" x14ac:dyDescent="0.35">
      <c r="A521" s="89" t="s">
        <v>604</v>
      </c>
      <c r="B521" s="89" t="s">
        <v>545</v>
      </c>
      <c r="C521" s="89" t="s">
        <v>462</v>
      </c>
      <c r="D521" s="89" t="s">
        <v>463</v>
      </c>
      <c r="E521" s="89" t="s">
        <v>526</v>
      </c>
      <c r="F521" s="89" t="s">
        <v>465</v>
      </c>
      <c r="G521" s="89" t="s">
        <v>465</v>
      </c>
      <c r="H521" s="89" t="s">
        <v>465</v>
      </c>
      <c r="I521" s="89" t="s">
        <v>465</v>
      </c>
      <c r="J521" s="89" t="s">
        <v>465</v>
      </c>
      <c r="K521" s="89" t="s">
        <v>476</v>
      </c>
      <c r="L521" s="89" t="s">
        <v>394</v>
      </c>
      <c r="M521" s="89" t="s">
        <v>395</v>
      </c>
      <c r="N521" s="89">
        <v>1</v>
      </c>
      <c r="O521" s="91">
        <v>37.869999999999997</v>
      </c>
      <c r="P521" s="89" t="s">
        <v>467</v>
      </c>
      <c r="Q521" s="89">
        <v>15</v>
      </c>
      <c r="R521" s="89" t="s">
        <v>748</v>
      </c>
      <c r="S521" s="89">
        <v>2</v>
      </c>
      <c r="T521" s="90">
        <v>0</v>
      </c>
      <c r="U521" s="90">
        <v>0</v>
      </c>
      <c r="V521" s="90">
        <v>0</v>
      </c>
      <c r="W521" s="90">
        <v>0</v>
      </c>
      <c r="X521" s="90">
        <v>0</v>
      </c>
      <c r="Y521" s="90">
        <v>0</v>
      </c>
      <c r="Z521" s="90">
        <v>0</v>
      </c>
      <c r="AA521" s="90">
        <v>0</v>
      </c>
      <c r="AB521" s="90">
        <v>0</v>
      </c>
      <c r="AC521" s="90"/>
      <c r="AD521" s="90"/>
      <c r="AE521" s="381" t="str">
        <f t="shared" si="8"/>
        <v>-</v>
      </c>
      <c r="AF521" s="105"/>
      <c r="AG521" s="381"/>
      <c r="AH521" s="381"/>
      <c r="AI521" s="381"/>
      <c r="AJ521" s="381"/>
      <c r="AK521" s="381"/>
      <c r="AL521" s="381"/>
      <c r="AM521" s="381"/>
    </row>
    <row r="522" spans="1:39" x14ac:dyDescent="0.35">
      <c r="A522" s="89" t="s">
        <v>598</v>
      </c>
      <c r="B522" s="89" t="s">
        <v>545</v>
      </c>
      <c r="C522" s="89" t="s">
        <v>462</v>
      </c>
      <c r="D522" s="89" t="s">
        <v>463</v>
      </c>
      <c r="E522" s="89" t="s">
        <v>524</v>
      </c>
      <c r="F522" s="89" t="s">
        <v>465</v>
      </c>
      <c r="G522" s="89" t="s">
        <v>465</v>
      </c>
      <c r="H522" s="89" t="s">
        <v>465</v>
      </c>
      <c r="I522" s="89" t="s">
        <v>465</v>
      </c>
      <c r="J522" s="89" t="s">
        <v>465</v>
      </c>
      <c r="K522" s="89" t="s">
        <v>466</v>
      </c>
      <c r="L522" s="89" t="s">
        <v>394</v>
      </c>
      <c r="M522" s="89" t="s">
        <v>395</v>
      </c>
      <c r="N522" s="89">
        <v>1</v>
      </c>
      <c r="O522" s="91">
        <v>64.349999999999994</v>
      </c>
      <c r="P522" s="89" t="s">
        <v>467</v>
      </c>
      <c r="Q522" s="89">
        <v>15</v>
      </c>
      <c r="R522" s="89" t="s">
        <v>748</v>
      </c>
      <c r="S522" s="89">
        <v>2</v>
      </c>
      <c r="T522" s="90">
        <v>0</v>
      </c>
      <c r="U522" s="90">
        <v>0</v>
      </c>
      <c r="V522" s="90">
        <v>0</v>
      </c>
      <c r="W522" s="90">
        <v>0</v>
      </c>
      <c r="X522" s="90">
        <v>0</v>
      </c>
      <c r="Y522" s="90">
        <v>0</v>
      </c>
      <c r="Z522" s="90">
        <v>0</v>
      </c>
      <c r="AA522" s="90">
        <v>0</v>
      </c>
      <c r="AB522" s="90">
        <v>0</v>
      </c>
      <c r="AC522" s="90"/>
      <c r="AD522" s="90"/>
      <c r="AE522" s="381" t="str">
        <f t="shared" si="8"/>
        <v>-</v>
      </c>
      <c r="AF522" s="105"/>
      <c r="AG522" s="381"/>
      <c r="AH522" s="381"/>
      <c r="AI522" s="381"/>
      <c r="AJ522" s="381"/>
      <c r="AK522" s="381"/>
      <c r="AL522" s="381"/>
      <c r="AM522" s="381"/>
    </row>
    <row r="523" spans="1:39" x14ac:dyDescent="0.35">
      <c r="A523" s="89" t="s">
        <v>592</v>
      </c>
      <c r="B523" s="89" t="s">
        <v>545</v>
      </c>
      <c r="C523" s="89" t="s">
        <v>462</v>
      </c>
      <c r="D523" s="89" t="s">
        <v>463</v>
      </c>
      <c r="E523" s="89" t="s">
        <v>500</v>
      </c>
      <c r="F523" s="89" t="s">
        <v>465</v>
      </c>
      <c r="G523" s="89" t="s">
        <v>465</v>
      </c>
      <c r="H523" s="89" t="s">
        <v>465</v>
      </c>
      <c r="I523" s="89" t="s">
        <v>465</v>
      </c>
      <c r="J523" s="89" t="s">
        <v>465</v>
      </c>
      <c r="K523" s="89" t="s">
        <v>466</v>
      </c>
      <c r="L523" s="89" t="s">
        <v>394</v>
      </c>
      <c r="M523" s="89" t="s">
        <v>395</v>
      </c>
      <c r="N523" s="89">
        <v>1</v>
      </c>
      <c r="O523" s="91">
        <v>17.57</v>
      </c>
      <c r="P523" s="89" t="s">
        <v>467</v>
      </c>
      <c r="Q523" s="89">
        <v>15</v>
      </c>
      <c r="R523" s="89" t="s">
        <v>748</v>
      </c>
      <c r="S523" s="89">
        <v>2</v>
      </c>
      <c r="T523" s="90">
        <v>0</v>
      </c>
      <c r="U523" s="90">
        <v>0</v>
      </c>
      <c r="V523" s="90">
        <v>0</v>
      </c>
      <c r="W523" s="90">
        <v>0</v>
      </c>
      <c r="X523" s="90">
        <v>0</v>
      </c>
      <c r="Y523" s="90">
        <v>0</v>
      </c>
      <c r="Z523" s="90">
        <v>0</v>
      </c>
      <c r="AA523" s="90">
        <v>0</v>
      </c>
      <c r="AB523" s="90">
        <v>0</v>
      </c>
      <c r="AC523" s="90"/>
      <c r="AD523" s="90"/>
      <c r="AE523" s="381" t="str">
        <f t="shared" si="8"/>
        <v>-</v>
      </c>
      <c r="AF523" s="105"/>
      <c r="AG523" s="381"/>
      <c r="AH523" s="381"/>
      <c r="AI523" s="381"/>
      <c r="AJ523" s="381"/>
      <c r="AK523" s="381"/>
      <c r="AL523" s="381"/>
      <c r="AM523" s="381"/>
    </row>
    <row r="524" spans="1:39" x14ac:dyDescent="0.35">
      <c r="A524" s="89" t="s">
        <v>591</v>
      </c>
      <c r="B524" s="89" t="s">
        <v>545</v>
      </c>
      <c r="C524" s="89" t="s">
        <v>462</v>
      </c>
      <c r="D524" s="89" t="s">
        <v>463</v>
      </c>
      <c r="E524" s="89" t="s">
        <v>500</v>
      </c>
      <c r="F524" s="89" t="s">
        <v>465</v>
      </c>
      <c r="G524" s="89" t="s">
        <v>465</v>
      </c>
      <c r="H524" s="89" t="s">
        <v>465</v>
      </c>
      <c r="I524" s="89" t="s">
        <v>465</v>
      </c>
      <c r="J524" s="89" t="s">
        <v>465</v>
      </c>
      <c r="K524" s="89" t="s">
        <v>466</v>
      </c>
      <c r="L524" s="89" t="s">
        <v>394</v>
      </c>
      <c r="M524" s="89" t="s">
        <v>395</v>
      </c>
      <c r="N524" s="89">
        <v>1</v>
      </c>
      <c r="O524" s="91">
        <v>10.95</v>
      </c>
      <c r="P524" s="89" t="s">
        <v>467</v>
      </c>
      <c r="Q524" s="89">
        <v>15</v>
      </c>
      <c r="R524" s="89" t="s">
        <v>748</v>
      </c>
      <c r="S524" s="89">
        <v>2</v>
      </c>
      <c r="T524" s="90">
        <v>0</v>
      </c>
      <c r="U524" s="90">
        <v>0</v>
      </c>
      <c r="V524" s="90">
        <v>0</v>
      </c>
      <c r="W524" s="90">
        <v>0</v>
      </c>
      <c r="X524" s="90">
        <v>0</v>
      </c>
      <c r="Y524" s="90">
        <v>0</v>
      </c>
      <c r="Z524" s="90">
        <v>0</v>
      </c>
      <c r="AA524" s="90">
        <v>0</v>
      </c>
      <c r="AB524" s="90">
        <v>0</v>
      </c>
      <c r="AC524" s="90"/>
      <c r="AD524" s="90"/>
      <c r="AE524" s="381" t="str">
        <f t="shared" si="8"/>
        <v>-</v>
      </c>
      <c r="AF524" s="105"/>
      <c r="AG524" s="381"/>
      <c r="AH524" s="381"/>
      <c r="AI524" s="381"/>
      <c r="AJ524" s="381"/>
      <c r="AK524" s="381"/>
      <c r="AL524" s="381"/>
      <c r="AM524" s="381"/>
    </row>
    <row r="525" spans="1:39" x14ac:dyDescent="0.35">
      <c r="A525" s="89" t="s">
        <v>747</v>
      </c>
      <c r="B525" s="89" t="s">
        <v>545</v>
      </c>
      <c r="C525" s="89" t="s">
        <v>462</v>
      </c>
      <c r="D525" s="89" t="s">
        <v>463</v>
      </c>
      <c r="E525" s="89" t="s">
        <v>552</v>
      </c>
      <c r="F525" s="89" t="s">
        <v>465</v>
      </c>
      <c r="G525" s="89" t="s">
        <v>465</v>
      </c>
      <c r="H525" s="89" t="s">
        <v>465</v>
      </c>
      <c r="I525" s="89" t="s">
        <v>465</v>
      </c>
      <c r="J525" s="89" t="s">
        <v>465</v>
      </c>
      <c r="K525" s="89" t="s">
        <v>466</v>
      </c>
      <c r="L525" s="89" t="s">
        <v>394</v>
      </c>
      <c r="M525" s="89" t="s">
        <v>395</v>
      </c>
      <c r="N525" s="89">
        <v>1</v>
      </c>
      <c r="O525" s="91">
        <v>34.85</v>
      </c>
      <c r="P525" s="89" t="s">
        <v>467</v>
      </c>
      <c r="Q525" s="89">
        <v>15</v>
      </c>
      <c r="R525" s="89" t="s">
        <v>748</v>
      </c>
      <c r="S525" s="89">
        <v>2</v>
      </c>
      <c r="T525" s="90">
        <v>0</v>
      </c>
      <c r="U525" s="90">
        <v>0</v>
      </c>
      <c r="V525" s="90">
        <v>0</v>
      </c>
      <c r="W525" s="90">
        <v>0</v>
      </c>
      <c r="X525" s="90">
        <v>0</v>
      </c>
      <c r="Y525" s="90">
        <v>0</v>
      </c>
      <c r="Z525" s="90">
        <v>0</v>
      </c>
      <c r="AA525" s="90">
        <v>0</v>
      </c>
      <c r="AB525" s="90">
        <v>0</v>
      </c>
      <c r="AC525" s="90"/>
      <c r="AD525" s="90"/>
      <c r="AE525" s="381" t="str">
        <f t="shared" ref="AE525:AE588" si="9">IFERROR(SQRT(((AC525/AD525)/0.005454154)),"-")</f>
        <v>-</v>
      </c>
      <c r="AF525" s="105"/>
      <c r="AG525" s="381"/>
      <c r="AH525" s="381"/>
      <c r="AI525" s="381"/>
      <c r="AJ525" s="381"/>
      <c r="AK525" s="381"/>
      <c r="AL525" s="381"/>
      <c r="AM525" s="381"/>
    </row>
    <row r="526" spans="1:39" x14ac:dyDescent="0.35">
      <c r="A526" s="89" t="s">
        <v>494</v>
      </c>
      <c r="B526" s="89" t="s">
        <v>545</v>
      </c>
      <c r="C526" s="89" t="s">
        <v>462</v>
      </c>
      <c r="D526" s="89" t="s">
        <v>463</v>
      </c>
      <c r="E526" s="89" t="s">
        <v>495</v>
      </c>
      <c r="F526" s="89" t="s">
        <v>465</v>
      </c>
      <c r="G526" s="89" t="s">
        <v>465</v>
      </c>
      <c r="H526" s="89" t="s">
        <v>465</v>
      </c>
      <c r="I526" s="89" t="s">
        <v>465</v>
      </c>
      <c r="J526" s="89" t="s">
        <v>465</v>
      </c>
      <c r="K526" s="89" t="s">
        <v>466</v>
      </c>
      <c r="L526" s="89" t="s">
        <v>394</v>
      </c>
      <c r="M526" s="89" t="s">
        <v>395</v>
      </c>
      <c r="N526" s="89">
        <v>1</v>
      </c>
      <c r="O526" s="91">
        <v>26.06</v>
      </c>
      <c r="P526" s="89" t="s">
        <v>467</v>
      </c>
      <c r="Q526" s="89">
        <v>15</v>
      </c>
      <c r="R526" s="89" t="s">
        <v>748</v>
      </c>
      <c r="S526" s="89">
        <v>2</v>
      </c>
      <c r="T526" s="90">
        <v>0</v>
      </c>
      <c r="U526" s="90">
        <v>0</v>
      </c>
      <c r="V526" s="90">
        <v>0</v>
      </c>
      <c r="W526" s="90">
        <v>0</v>
      </c>
      <c r="X526" s="90">
        <v>0</v>
      </c>
      <c r="Y526" s="90">
        <v>0</v>
      </c>
      <c r="Z526" s="90">
        <v>0</v>
      </c>
      <c r="AA526" s="90">
        <v>0</v>
      </c>
      <c r="AB526" s="90">
        <v>0</v>
      </c>
      <c r="AC526" s="90"/>
      <c r="AD526" s="90"/>
      <c r="AE526" s="381" t="str">
        <f t="shared" si="9"/>
        <v>-</v>
      </c>
      <c r="AF526" s="105"/>
      <c r="AG526" s="381"/>
      <c r="AH526" s="381"/>
      <c r="AI526" s="381"/>
      <c r="AJ526" s="381"/>
      <c r="AK526" s="381"/>
      <c r="AL526" s="381"/>
      <c r="AM526" s="381"/>
    </row>
    <row r="527" spans="1:39" x14ac:dyDescent="0.35">
      <c r="A527" s="89" t="s">
        <v>492</v>
      </c>
      <c r="B527" s="89" t="s">
        <v>545</v>
      </c>
      <c r="C527" s="89" t="s">
        <v>462</v>
      </c>
      <c r="D527" s="89" t="s">
        <v>463</v>
      </c>
      <c r="E527" s="89" t="s">
        <v>493</v>
      </c>
      <c r="F527" s="89" t="s">
        <v>465</v>
      </c>
      <c r="G527" s="89" t="s">
        <v>465</v>
      </c>
      <c r="H527" s="89" t="s">
        <v>465</v>
      </c>
      <c r="I527" s="89" t="s">
        <v>465</v>
      </c>
      <c r="J527" s="89" t="s">
        <v>465</v>
      </c>
      <c r="K527" s="89" t="s">
        <v>466</v>
      </c>
      <c r="L527" s="89" t="s">
        <v>394</v>
      </c>
      <c r="M527" s="89" t="s">
        <v>395</v>
      </c>
      <c r="N527" s="89">
        <v>1</v>
      </c>
      <c r="O527" s="91">
        <v>119.68</v>
      </c>
      <c r="P527" s="89" t="s">
        <v>467</v>
      </c>
      <c r="Q527" s="89">
        <v>15</v>
      </c>
      <c r="R527" s="89" t="s">
        <v>748</v>
      </c>
      <c r="S527" s="89">
        <v>2</v>
      </c>
      <c r="T527" s="90">
        <v>0</v>
      </c>
      <c r="U527" s="90">
        <v>0</v>
      </c>
      <c r="V527" s="90">
        <v>0</v>
      </c>
      <c r="W527" s="90">
        <v>0</v>
      </c>
      <c r="X527" s="90">
        <v>0</v>
      </c>
      <c r="Y527" s="90">
        <v>0</v>
      </c>
      <c r="Z527" s="90">
        <v>0</v>
      </c>
      <c r="AA527" s="90">
        <v>0</v>
      </c>
      <c r="AB527" s="90">
        <v>0</v>
      </c>
      <c r="AC527" s="90"/>
      <c r="AD527" s="90"/>
      <c r="AE527" s="381" t="str">
        <f t="shared" si="9"/>
        <v>-</v>
      </c>
      <c r="AF527" s="105"/>
      <c r="AG527" s="381"/>
      <c r="AH527" s="381"/>
      <c r="AI527" s="381"/>
      <c r="AJ527" s="381"/>
      <c r="AK527" s="381"/>
      <c r="AL527" s="381"/>
      <c r="AM527" s="381"/>
    </row>
    <row r="528" spans="1:39" x14ac:dyDescent="0.35">
      <c r="A528" s="89" t="s">
        <v>483</v>
      </c>
      <c r="B528" s="89" t="s">
        <v>545</v>
      </c>
      <c r="C528" s="89" t="s">
        <v>462</v>
      </c>
      <c r="D528" s="89" t="s">
        <v>463</v>
      </c>
      <c r="E528" s="89" t="s">
        <v>484</v>
      </c>
      <c r="F528" s="89" t="s">
        <v>465</v>
      </c>
      <c r="G528" s="89" t="s">
        <v>465</v>
      </c>
      <c r="H528" s="89" t="s">
        <v>465</v>
      </c>
      <c r="I528" s="89" t="s">
        <v>465</v>
      </c>
      <c r="J528" s="89" t="s">
        <v>465</v>
      </c>
      <c r="K528" s="89" t="s">
        <v>466</v>
      </c>
      <c r="L528" s="89" t="s">
        <v>394</v>
      </c>
      <c r="M528" s="89" t="s">
        <v>395</v>
      </c>
      <c r="N528" s="89">
        <v>1</v>
      </c>
      <c r="O528" s="91">
        <v>201.8</v>
      </c>
      <c r="P528" s="89" t="s">
        <v>467</v>
      </c>
      <c r="Q528" s="89">
        <v>15</v>
      </c>
      <c r="R528" s="89" t="s">
        <v>748</v>
      </c>
      <c r="S528" s="89">
        <v>2</v>
      </c>
      <c r="T528" s="90">
        <v>0</v>
      </c>
      <c r="U528" s="90">
        <v>0</v>
      </c>
      <c r="V528" s="90">
        <v>0</v>
      </c>
      <c r="W528" s="90">
        <v>0</v>
      </c>
      <c r="X528" s="90">
        <v>0</v>
      </c>
      <c r="Y528" s="90">
        <v>0</v>
      </c>
      <c r="Z528" s="90">
        <v>0</v>
      </c>
      <c r="AA528" s="90">
        <v>0</v>
      </c>
      <c r="AB528" s="90">
        <v>0</v>
      </c>
      <c r="AC528" s="90"/>
      <c r="AD528" s="90"/>
      <c r="AE528" s="381" t="str">
        <f t="shared" si="9"/>
        <v>-</v>
      </c>
      <c r="AF528" s="105"/>
      <c r="AG528" s="381"/>
      <c r="AH528" s="381"/>
      <c r="AI528" s="381"/>
      <c r="AJ528" s="381"/>
      <c r="AK528" s="381"/>
      <c r="AL528" s="381"/>
      <c r="AM528" s="381"/>
    </row>
    <row r="529" spans="1:39" x14ac:dyDescent="0.35">
      <c r="A529" s="89" t="s">
        <v>554</v>
      </c>
      <c r="B529" s="89" t="s">
        <v>545</v>
      </c>
      <c r="C529" s="89" t="s">
        <v>462</v>
      </c>
      <c r="D529" s="89" t="s">
        <v>463</v>
      </c>
      <c r="E529" s="89" t="s">
        <v>552</v>
      </c>
      <c r="F529" s="89" t="s">
        <v>465</v>
      </c>
      <c r="G529" s="89" t="s">
        <v>465</v>
      </c>
      <c r="H529" s="89" t="s">
        <v>465</v>
      </c>
      <c r="I529" s="89" t="s">
        <v>465</v>
      </c>
      <c r="J529" s="89" t="s">
        <v>465</v>
      </c>
      <c r="K529" s="89" t="s">
        <v>466</v>
      </c>
      <c r="L529" s="89" t="s">
        <v>394</v>
      </c>
      <c r="M529" s="89" t="s">
        <v>395</v>
      </c>
      <c r="N529" s="89">
        <v>1</v>
      </c>
      <c r="O529" s="91">
        <v>20.29</v>
      </c>
      <c r="P529" s="89" t="s">
        <v>467</v>
      </c>
      <c r="Q529" s="89">
        <v>15</v>
      </c>
      <c r="R529" s="89" t="s">
        <v>748</v>
      </c>
      <c r="S529" s="89">
        <v>2</v>
      </c>
      <c r="T529" s="90">
        <v>0</v>
      </c>
      <c r="U529" s="90">
        <v>0</v>
      </c>
      <c r="V529" s="90">
        <v>0</v>
      </c>
      <c r="W529" s="90">
        <v>0</v>
      </c>
      <c r="X529" s="90">
        <v>0</v>
      </c>
      <c r="Y529" s="90">
        <v>0</v>
      </c>
      <c r="Z529" s="90">
        <v>0</v>
      </c>
      <c r="AA529" s="90">
        <v>0</v>
      </c>
      <c r="AB529" s="90">
        <v>0</v>
      </c>
      <c r="AC529" s="90"/>
      <c r="AD529" s="90"/>
      <c r="AE529" s="381" t="str">
        <f t="shared" si="9"/>
        <v>-</v>
      </c>
      <c r="AF529" s="105"/>
      <c r="AG529" s="381"/>
      <c r="AH529" s="381"/>
      <c r="AI529" s="381"/>
      <c r="AJ529" s="381"/>
      <c r="AK529" s="381"/>
      <c r="AL529" s="381"/>
      <c r="AM529" s="381"/>
    </row>
    <row r="530" spans="1:39" x14ac:dyDescent="0.35">
      <c r="A530" s="89" t="s">
        <v>613</v>
      </c>
      <c r="B530" s="89" t="s">
        <v>545</v>
      </c>
      <c r="C530" s="89" t="s">
        <v>462</v>
      </c>
      <c r="D530" s="89" t="s">
        <v>463</v>
      </c>
      <c r="E530" s="89" t="s">
        <v>493</v>
      </c>
      <c r="F530" s="89" t="s">
        <v>465</v>
      </c>
      <c r="G530" s="89" t="s">
        <v>465</v>
      </c>
      <c r="H530" s="89" t="s">
        <v>465</v>
      </c>
      <c r="I530" s="89" t="s">
        <v>465</v>
      </c>
      <c r="J530" s="89" t="s">
        <v>465</v>
      </c>
      <c r="K530" s="89" t="s">
        <v>466</v>
      </c>
      <c r="L530" s="89" t="s">
        <v>394</v>
      </c>
      <c r="M530" s="89" t="s">
        <v>395</v>
      </c>
      <c r="N530" s="89">
        <v>1</v>
      </c>
      <c r="O530" s="91">
        <v>2.57</v>
      </c>
      <c r="P530" s="89" t="s">
        <v>467</v>
      </c>
      <c r="Q530" s="89">
        <v>15</v>
      </c>
      <c r="R530" s="89" t="s">
        <v>748</v>
      </c>
      <c r="S530" s="89">
        <v>2</v>
      </c>
      <c r="T530" s="90">
        <v>0</v>
      </c>
      <c r="U530" s="90">
        <v>0</v>
      </c>
      <c r="V530" s="90">
        <v>0</v>
      </c>
      <c r="W530" s="90">
        <v>0</v>
      </c>
      <c r="X530" s="90">
        <v>0</v>
      </c>
      <c r="Y530" s="90">
        <v>0</v>
      </c>
      <c r="Z530" s="90">
        <v>0</v>
      </c>
      <c r="AA530" s="90">
        <v>0</v>
      </c>
      <c r="AB530" s="90">
        <v>0</v>
      </c>
      <c r="AC530" s="90"/>
      <c r="AD530" s="90"/>
      <c r="AE530" s="381" t="str">
        <f t="shared" si="9"/>
        <v>-</v>
      </c>
      <c r="AF530" s="105"/>
      <c r="AG530" s="381"/>
      <c r="AH530" s="381"/>
      <c r="AI530" s="381"/>
      <c r="AJ530" s="381"/>
      <c r="AK530" s="381"/>
      <c r="AL530" s="381"/>
      <c r="AM530" s="381"/>
    </row>
    <row r="531" spans="1:39" x14ac:dyDescent="0.35">
      <c r="A531" s="89" t="s">
        <v>562</v>
      </c>
      <c r="B531" s="89" t="s">
        <v>558</v>
      </c>
      <c r="C531" s="89" t="s">
        <v>462</v>
      </c>
      <c r="D531" s="89" t="s">
        <v>463</v>
      </c>
      <c r="E531" s="89" t="s">
        <v>521</v>
      </c>
      <c r="F531" s="89" t="s">
        <v>465</v>
      </c>
      <c r="G531" s="89" t="s">
        <v>465</v>
      </c>
      <c r="H531" s="89" t="s">
        <v>465</v>
      </c>
      <c r="I531" s="89" t="s">
        <v>465</v>
      </c>
      <c r="J531" s="89" t="s">
        <v>465</v>
      </c>
      <c r="K531" s="89" t="s">
        <v>466</v>
      </c>
      <c r="L531" s="89" t="s">
        <v>394</v>
      </c>
      <c r="M531" s="89" t="s">
        <v>395</v>
      </c>
      <c r="N531" s="89">
        <v>1</v>
      </c>
      <c r="O531" s="91">
        <v>21.97</v>
      </c>
      <c r="P531" s="89" t="s">
        <v>548</v>
      </c>
      <c r="Q531" s="89">
        <v>15</v>
      </c>
      <c r="R531" s="89" t="s">
        <v>748</v>
      </c>
      <c r="S531" s="89">
        <v>3</v>
      </c>
      <c r="T531" s="90">
        <v>0</v>
      </c>
      <c r="U531" s="90">
        <v>0</v>
      </c>
      <c r="V531" s="90">
        <v>0</v>
      </c>
      <c r="W531" s="90">
        <v>0</v>
      </c>
      <c r="X531" s="90">
        <v>0</v>
      </c>
      <c r="Y531" s="90">
        <v>0</v>
      </c>
      <c r="Z531" s="90">
        <v>0</v>
      </c>
      <c r="AA531" s="90">
        <v>0</v>
      </c>
      <c r="AB531" s="90">
        <v>0</v>
      </c>
      <c r="AC531" s="90"/>
      <c r="AD531" s="90"/>
      <c r="AE531" s="381" t="str">
        <f t="shared" si="9"/>
        <v>-</v>
      </c>
      <c r="AF531" s="105"/>
      <c r="AG531" s="381"/>
      <c r="AH531" s="381"/>
      <c r="AI531" s="381"/>
      <c r="AJ531" s="381"/>
      <c r="AK531" s="381"/>
      <c r="AL531" s="381"/>
      <c r="AM531" s="381"/>
    </row>
    <row r="532" spans="1:39" x14ac:dyDescent="0.35">
      <c r="A532" s="89" t="s">
        <v>739</v>
      </c>
      <c r="B532" s="89" t="s">
        <v>558</v>
      </c>
      <c r="C532" s="89" t="s">
        <v>462</v>
      </c>
      <c r="D532" s="89" t="s">
        <v>463</v>
      </c>
      <c r="E532" s="89" t="s">
        <v>493</v>
      </c>
      <c r="F532" s="89" t="s">
        <v>465</v>
      </c>
      <c r="G532" s="89" t="s">
        <v>465</v>
      </c>
      <c r="H532" s="89" t="s">
        <v>465</v>
      </c>
      <c r="I532" s="89" t="s">
        <v>465</v>
      </c>
      <c r="J532" s="89" t="s">
        <v>465</v>
      </c>
      <c r="K532" s="89" t="s">
        <v>466</v>
      </c>
      <c r="L532" s="89" t="s">
        <v>394</v>
      </c>
      <c r="M532" s="89" t="s">
        <v>395</v>
      </c>
      <c r="N532" s="89">
        <v>1</v>
      </c>
      <c r="O532" s="91">
        <v>8.2899999999999991</v>
      </c>
      <c r="P532" s="89" t="s">
        <v>548</v>
      </c>
      <c r="Q532" s="89">
        <v>15</v>
      </c>
      <c r="R532" s="89" t="s">
        <v>748</v>
      </c>
      <c r="S532" s="89">
        <v>3</v>
      </c>
      <c r="T532" s="90">
        <v>0</v>
      </c>
      <c r="U532" s="90">
        <v>0</v>
      </c>
      <c r="V532" s="90">
        <v>0</v>
      </c>
      <c r="W532" s="90">
        <v>0</v>
      </c>
      <c r="X532" s="90">
        <v>0</v>
      </c>
      <c r="Y532" s="90">
        <v>0</v>
      </c>
      <c r="Z532" s="90">
        <v>0</v>
      </c>
      <c r="AA532" s="90">
        <v>0</v>
      </c>
      <c r="AB532" s="90">
        <v>0</v>
      </c>
      <c r="AC532" s="90"/>
      <c r="AD532" s="90"/>
      <c r="AE532" s="381" t="str">
        <f t="shared" si="9"/>
        <v>-</v>
      </c>
      <c r="AF532" s="105"/>
      <c r="AG532" s="381"/>
      <c r="AH532" s="381"/>
      <c r="AI532" s="381"/>
      <c r="AJ532" s="381"/>
      <c r="AK532" s="381"/>
      <c r="AL532" s="381"/>
      <c r="AM532" s="381"/>
    </row>
    <row r="533" spans="1:39" x14ac:dyDescent="0.35">
      <c r="A533" s="89" t="s">
        <v>614</v>
      </c>
      <c r="B533" s="89" t="s">
        <v>558</v>
      </c>
      <c r="C533" s="89" t="s">
        <v>462</v>
      </c>
      <c r="D533" s="89" t="s">
        <v>637</v>
      </c>
      <c r="E533" s="89" t="s">
        <v>505</v>
      </c>
      <c r="F533" s="89" t="s">
        <v>465</v>
      </c>
      <c r="G533" s="89" t="s">
        <v>465</v>
      </c>
      <c r="H533" s="89" t="s">
        <v>465</v>
      </c>
      <c r="I533" s="89" t="s">
        <v>465</v>
      </c>
      <c r="J533" s="89" t="s">
        <v>465</v>
      </c>
      <c r="K533" s="89" t="s">
        <v>466</v>
      </c>
      <c r="L533" s="89" t="s">
        <v>394</v>
      </c>
      <c r="M533" s="89" t="s">
        <v>395</v>
      </c>
      <c r="N533" s="89">
        <v>1</v>
      </c>
      <c r="O533" s="91">
        <v>5.27</v>
      </c>
      <c r="P533" s="89" t="s">
        <v>548</v>
      </c>
      <c r="Q533" s="89">
        <v>15</v>
      </c>
      <c r="R533" s="89" t="s">
        <v>748</v>
      </c>
      <c r="S533" s="89">
        <v>3</v>
      </c>
      <c r="T533" s="90">
        <v>0</v>
      </c>
      <c r="U533" s="90">
        <v>0</v>
      </c>
      <c r="V533" s="90">
        <v>0</v>
      </c>
      <c r="W533" s="90">
        <v>0</v>
      </c>
      <c r="X533" s="90">
        <v>0</v>
      </c>
      <c r="Y533" s="90">
        <v>0</v>
      </c>
      <c r="Z533" s="90">
        <v>0</v>
      </c>
      <c r="AA533" s="90">
        <v>0</v>
      </c>
      <c r="AB533" s="90">
        <v>0</v>
      </c>
      <c r="AC533" s="90"/>
      <c r="AD533" s="90"/>
      <c r="AE533" s="381" t="str">
        <f t="shared" si="9"/>
        <v>-</v>
      </c>
      <c r="AF533" s="105"/>
      <c r="AG533" s="381"/>
      <c r="AH533" s="381"/>
      <c r="AI533" s="381"/>
      <c r="AJ533" s="381"/>
      <c r="AK533" s="381"/>
      <c r="AL533" s="381"/>
      <c r="AM533" s="381"/>
    </row>
    <row r="534" spans="1:39" x14ac:dyDescent="0.35">
      <c r="A534" s="89" t="s">
        <v>746</v>
      </c>
      <c r="B534" s="89" t="s">
        <v>391</v>
      </c>
      <c r="C534" s="89" t="s">
        <v>392</v>
      </c>
      <c r="D534" s="89" t="s">
        <v>393</v>
      </c>
      <c r="E534" s="89" t="s">
        <v>505</v>
      </c>
      <c r="F534" s="89" t="s">
        <v>465</v>
      </c>
      <c r="G534" s="89" t="s">
        <v>465</v>
      </c>
      <c r="H534" s="89" t="s">
        <v>465</v>
      </c>
      <c r="I534" s="89" t="s">
        <v>506</v>
      </c>
      <c r="J534" s="89" t="s">
        <v>465</v>
      </c>
      <c r="K534" s="89" t="s">
        <v>476</v>
      </c>
      <c r="L534" s="89" t="s">
        <v>549</v>
      </c>
      <c r="M534" s="89" t="s">
        <v>395</v>
      </c>
      <c r="N534" s="89">
        <v>15</v>
      </c>
      <c r="O534" s="91">
        <v>27.2636</v>
      </c>
      <c r="P534" s="89" t="s">
        <v>550</v>
      </c>
      <c r="Q534" s="89">
        <v>15</v>
      </c>
      <c r="R534" s="89" t="s">
        <v>748</v>
      </c>
      <c r="S534" s="89">
        <v>5</v>
      </c>
      <c r="T534" s="90">
        <v>0</v>
      </c>
      <c r="U534" s="90">
        <v>0</v>
      </c>
      <c r="V534" s="90">
        <v>0</v>
      </c>
      <c r="W534" s="90">
        <v>0</v>
      </c>
      <c r="X534" s="90">
        <v>0</v>
      </c>
      <c r="Y534" s="90">
        <v>0</v>
      </c>
      <c r="Z534" s="90">
        <v>0</v>
      </c>
      <c r="AA534" s="90">
        <v>0</v>
      </c>
      <c r="AB534" s="90">
        <v>0</v>
      </c>
      <c r="AC534" s="90">
        <v>96.81</v>
      </c>
      <c r="AD534" s="90">
        <v>192.31</v>
      </c>
      <c r="AE534" s="381">
        <f t="shared" si="9"/>
        <v>9.6071700519110905</v>
      </c>
      <c r="AF534" s="105"/>
      <c r="AG534" s="381"/>
      <c r="AH534" s="381"/>
      <c r="AI534" s="381"/>
      <c r="AJ534" s="381"/>
      <c r="AK534" s="381"/>
      <c r="AL534" s="381"/>
      <c r="AM534" s="381"/>
    </row>
    <row r="535" spans="1:39" x14ac:dyDescent="0.35">
      <c r="A535" s="89" t="s">
        <v>744</v>
      </c>
      <c r="B535" s="89" t="s">
        <v>391</v>
      </c>
      <c r="C535" s="89" t="s">
        <v>392</v>
      </c>
      <c r="D535" s="89" t="s">
        <v>393</v>
      </c>
      <c r="E535" s="89" t="s">
        <v>660</v>
      </c>
      <c r="F535" s="89" t="s">
        <v>465</v>
      </c>
      <c r="G535" s="89" t="s">
        <v>465</v>
      </c>
      <c r="H535" s="89" t="s">
        <v>465</v>
      </c>
      <c r="I535" s="89" t="s">
        <v>506</v>
      </c>
      <c r="J535" s="89" t="s">
        <v>465</v>
      </c>
      <c r="K535" s="89" t="s">
        <v>476</v>
      </c>
      <c r="L535" s="89" t="s">
        <v>549</v>
      </c>
      <c r="M535" s="89" t="s">
        <v>395</v>
      </c>
      <c r="N535" s="89">
        <v>15</v>
      </c>
      <c r="O535" s="91">
        <v>72.86</v>
      </c>
      <c r="P535" s="89" t="s">
        <v>550</v>
      </c>
      <c r="Q535" s="89">
        <v>15</v>
      </c>
      <c r="R535" s="89" t="s">
        <v>748</v>
      </c>
      <c r="S535" s="89">
        <v>5</v>
      </c>
      <c r="T535" s="90">
        <v>0</v>
      </c>
      <c r="U535" s="90">
        <v>0</v>
      </c>
      <c r="V535" s="90">
        <v>0</v>
      </c>
      <c r="W535" s="90">
        <v>0</v>
      </c>
      <c r="X535" s="90">
        <v>0</v>
      </c>
      <c r="Y535" s="90">
        <v>0</v>
      </c>
      <c r="Z535" s="90">
        <v>0</v>
      </c>
      <c r="AA535" s="90">
        <v>0</v>
      </c>
      <c r="AB535" s="90">
        <v>0</v>
      </c>
      <c r="AC535" s="90">
        <v>106.24</v>
      </c>
      <c r="AD535" s="90">
        <v>193.05</v>
      </c>
      <c r="AE535" s="381">
        <f t="shared" si="9"/>
        <v>10.044895659533347</v>
      </c>
      <c r="AF535" s="105"/>
      <c r="AG535" s="381"/>
      <c r="AH535" s="381"/>
      <c r="AI535" s="381"/>
      <c r="AJ535" s="381"/>
      <c r="AK535" s="381"/>
      <c r="AL535" s="381"/>
      <c r="AM535" s="381"/>
    </row>
    <row r="536" spans="1:39" x14ac:dyDescent="0.35">
      <c r="A536" s="89" t="s">
        <v>743</v>
      </c>
      <c r="B536" s="89" t="s">
        <v>391</v>
      </c>
      <c r="C536" s="89" t="s">
        <v>392</v>
      </c>
      <c r="D536" s="89" t="s">
        <v>393</v>
      </c>
      <c r="E536" s="89" t="s">
        <v>489</v>
      </c>
      <c r="F536" s="89" t="s">
        <v>465</v>
      </c>
      <c r="G536" s="89" t="s">
        <v>465</v>
      </c>
      <c r="H536" s="89" t="s">
        <v>465</v>
      </c>
      <c r="I536" s="89" t="s">
        <v>506</v>
      </c>
      <c r="J536" s="89" t="s">
        <v>465</v>
      </c>
      <c r="K536" s="89" t="s">
        <v>476</v>
      </c>
      <c r="L536" s="89" t="s">
        <v>549</v>
      </c>
      <c r="M536" s="89" t="s">
        <v>395</v>
      </c>
      <c r="N536" s="89">
        <v>15</v>
      </c>
      <c r="O536" s="91">
        <v>56.45</v>
      </c>
      <c r="P536" s="89" t="s">
        <v>550</v>
      </c>
      <c r="Q536" s="89">
        <v>15</v>
      </c>
      <c r="R536" s="89" t="s">
        <v>748</v>
      </c>
      <c r="S536" s="89">
        <v>5</v>
      </c>
      <c r="T536" s="90">
        <v>0</v>
      </c>
      <c r="U536" s="90">
        <v>0</v>
      </c>
      <c r="V536" s="90">
        <v>0</v>
      </c>
      <c r="W536" s="90">
        <v>0</v>
      </c>
      <c r="X536" s="90">
        <v>0</v>
      </c>
      <c r="Y536" s="90">
        <v>0</v>
      </c>
      <c r="Z536" s="90">
        <v>0</v>
      </c>
      <c r="AA536" s="90">
        <v>0</v>
      </c>
      <c r="AB536" s="90">
        <v>0</v>
      </c>
      <c r="AC536" s="90">
        <v>92.87</v>
      </c>
      <c r="AD536" s="90">
        <v>184.69</v>
      </c>
      <c r="AE536" s="381">
        <f t="shared" si="9"/>
        <v>9.6017928894126676</v>
      </c>
      <c r="AF536" s="105"/>
      <c r="AG536" s="381"/>
      <c r="AH536" s="381"/>
      <c r="AI536" s="381"/>
      <c r="AJ536" s="381"/>
      <c r="AK536" s="381"/>
      <c r="AL536" s="381"/>
      <c r="AM536" s="381"/>
    </row>
    <row r="537" spans="1:39" x14ac:dyDescent="0.35">
      <c r="A537" s="89" t="s">
        <v>638</v>
      </c>
      <c r="B537" s="89" t="s">
        <v>391</v>
      </c>
      <c r="C537" s="89" t="s">
        <v>392</v>
      </c>
      <c r="D537" s="89" t="s">
        <v>393</v>
      </c>
      <c r="E537" s="89" t="s">
        <v>639</v>
      </c>
      <c r="F537" s="89" t="s">
        <v>465</v>
      </c>
      <c r="G537" s="89" t="s">
        <v>465</v>
      </c>
      <c r="H537" s="89" t="s">
        <v>465</v>
      </c>
      <c r="I537" s="89" t="s">
        <v>506</v>
      </c>
      <c r="J537" s="89" t="s">
        <v>508</v>
      </c>
      <c r="K537" s="89" t="s">
        <v>466</v>
      </c>
      <c r="L537" s="89" t="s">
        <v>587</v>
      </c>
      <c r="M537" s="89" t="s">
        <v>395</v>
      </c>
      <c r="N537" s="89">
        <v>21</v>
      </c>
      <c r="O537" s="91">
        <v>32.64</v>
      </c>
      <c r="P537" s="89" t="s">
        <v>588</v>
      </c>
      <c r="Q537" s="89">
        <v>15</v>
      </c>
      <c r="R537" s="89" t="s">
        <v>748</v>
      </c>
      <c r="S537" s="89">
        <v>6</v>
      </c>
      <c r="T537" s="90">
        <v>0</v>
      </c>
      <c r="U537" s="90">
        <v>0</v>
      </c>
      <c r="V537" s="90">
        <v>0</v>
      </c>
      <c r="W537" s="90">
        <v>0</v>
      </c>
      <c r="X537" s="90">
        <v>0</v>
      </c>
      <c r="Y537" s="90">
        <v>0</v>
      </c>
      <c r="Z537" s="90">
        <v>0</v>
      </c>
      <c r="AA537" s="90">
        <v>0</v>
      </c>
      <c r="AB537" s="90">
        <v>0</v>
      </c>
      <c r="AC537" s="90">
        <v>74.67</v>
      </c>
      <c r="AD537" s="90">
        <v>109.74</v>
      </c>
      <c r="AE537" s="381">
        <f t="shared" si="9"/>
        <v>11.169324269257137</v>
      </c>
      <c r="AF537" s="105"/>
      <c r="AG537" s="381"/>
      <c r="AH537" s="381"/>
      <c r="AI537" s="381"/>
      <c r="AJ537" s="381"/>
      <c r="AK537" s="381"/>
      <c r="AL537" s="381"/>
      <c r="AM537" s="381"/>
    </row>
    <row r="538" spans="1:39" x14ac:dyDescent="0.35">
      <c r="A538" s="89" t="s">
        <v>640</v>
      </c>
      <c r="B538" s="89" t="s">
        <v>391</v>
      </c>
      <c r="C538" s="89" t="s">
        <v>392</v>
      </c>
      <c r="D538" s="89" t="s">
        <v>393</v>
      </c>
      <c r="E538" s="89" t="s">
        <v>524</v>
      </c>
      <c r="F538" s="89" t="s">
        <v>465</v>
      </c>
      <c r="G538" s="89" t="s">
        <v>465</v>
      </c>
      <c r="H538" s="89" t="s">
        <v>465</v>
      </c>
      <c r="I538" s="89" t="s">
        <v>506</v>
      </c>
      <c r="J538" s="89" t="s">
        <v>508</v>
      </c>
      <c r="K538" s="89" t="s">
        <v>466</v>
      </c>
      <c r="L538" s="89" t="s">
        <v>587</v>
      </c>
      <c r="M538" s="89" t="s">
        <v>395</v>
      </c>
      <c r="N538" s="89">
        <v>21</v>
      </c>
      <c r="O538" s="91">
        <v>95.6</v>
      </c>
      <c r="P538" s="89" t="s">
        <v>588</v>
      </c>
      <c r="Q538" s="89">
        <v>15</v>
      </c>
      <c r="R538" s="89" t="s">
        <v>748</v>
      </c>
      <c r="S538" s="89">
        <v>6</v>
      </c>
      <c r="T538" s="90">
        <v>0</v>
      </c>
      <c r="U538" s="90">
        <v>0</v>
      </c>
      <c r="V538" s="90">
        <v>0</v>
      </c>
      <c r="W538" s="90">
        <v>0</v>
      </c>
      <c r="X538" s="90">
        <v>0</v>
      </c>
      <c r="Y538" s="90">
        <v>0</v>
      </c>
      <c r="Z538" s="90">
        <v>0</v>
      </c>
      <c r="AA538" s="90">
        <v>0</v>
      </c>
      <c r="AB538" s="90">
        <v>0</v>
      </c>
      <c r="AC538" s="90">
        <v>74.430000000000007</v>
      </c>
      <c r="AD538" s="90">
        <v>107.04</v>
      </c>
      <c r="AE538" s="381">
        <f t="shared" si="9"/>
        <v>11.291126191154273</v>
      </c>
      <c r="AF538" s="105"/>
      <c r="AG538" s="381"/>
      <c r="AH538" s="381"/>
      <c r="AI538" s="381"/>
      <c r="AJ538" s="381"/>
      <c r="AK538" s="381"/>
      <c r="AL538" s="381"/>
      <c r="AM538" s="381"/>
    </row>
    <row r="539" spans="1:39" x14ac:dyDescent="0.35">
      <c r="A539" s="89" t="s">
        <v>641</v>
      </c>
      <c r="B539" s="89" t="s">
        <v>391</v>
      </c>
      <c r="C539" s="89" t="s">
        <v>392</v>
      </c>
      <c r="D539" s="89" t="s">
        <v>393</v>
      </c>
      <c r="E539" s="89" t="s">
        <v>524</v>
      </c>
      <c r="F539" s="89" t="s">
        <v>465</v>
      </c>
      <c r="G539" s="89" t="s">
        <v>465</v>
      </c>
      <c r="H539" s="89" t="s">
        <v>465</v>
      </c>
      <c r="I539" s="89" t="s">
        <v>506</v>
      </c>
      <c r="J539" s="89" t="s">
        <v>508</v>
      </c>
      <c r="K539" s="89" t="s">
        <v>466</v>
      </c>
      <c r="L539" s="89" t="s">
        <v>587</v>
      </c>
      <c r="M539" s="89" t="s">
        <v>395</v>
      </c>
      <c r="N539" s="89">
        <v>21</v>
      </c>
      <c r="O539" s="91">
        <v>31.55</v>
      </c>
      <c r="P539" s="89" t="s">
        <v>588</v>
      </c>
      <c r="Q539" s="89">
        <v>15</v>
      </c>
      <c r="R539" s="89" t="s">
        <v>748</v>
      </c>
      <c r="S539" s="89">
        <v>6</v>
      </c>
      <c r="T539" s="90">
        <v>0</v>
      </c>
      <c r="U539" s="90">
        <v>0</v>
      </c>
      <c r="V539" s="90">
        <v>0</v>
      </c>
      <c r="W539" s="90">
        <v>0</v>
      </c>
      <c r="X539" s="90">
        <v>0</v>
      </c>
      <c r="Y539" s="90">
        <v>0</v>
      </c>
      <c r="Z539" s="90">
        <v>0</v>
      </c>
      <c r="AA539" s="90">
        <v>0</v>
      </c>
      <c r="AB539" s="90">
        <v>0</v>
      </c>
      <c r="AC539" s="90">
        <v>74.430000000000007</v>
      </c>
      <c r="AD539" s="90">
        <v>107.04</v>
      </c>
      <c r="AE539" s="381">
        <f t="shared" si="9"/>
        <v>11.291126191154273</v>
      </c>
      <c r="AF539" s="105"/>
      <c r="AG539" s="381"/>
      <c r="AH539" s="381"/>
      <c r="AI539" s="381"/>
      <c r="AJ539" s="381"/>
      <c r="AK539" s="381"/>
      <c r="AL539" s="381"/>
      <c r="AM539" s="381"/>
    </row>
    <row r="540" spans="1:39" x14ac:dyDescent="0.35">
      <c r="A540" s="89" t="s">
        <v>642</v>
      </c>
      <c r="B540" s="89" t="s">
        <v>391</v>
      </c>
      <c r="C540" s="89" t="s">
        <v>392</v>
      </c>
      <c r="D540" s="89" t="s">
        <v>393</v>
      </c>
      <c r="E540" s="89" t="s">
        <v>639</v>
      </c>
      <c r="F540" s="89" t="s">
        <v>465</v>
      </c>
      <c r="G540" s="89" t="s">
        <v>465</v>
      </c>
      <c r="H540" s="89" t="s">
        <v>465</v>
      </c>
      <c r="I540" s="89" t="s">
        <v>506</v>
      </c>
      <c r="J540" s="89" t="s">
        <v>508</v>
      </c>
      <c r="K540" s="89" t="s">
        <v>466</v>
      </c>
      <c r="L540" s="89" t="s">
        <v>587</v>
      </c>
      <c r="M540" s="89" t="s">
        <v>395</v>
      </c>
      <c r="N540" s="89">
        <v>21</v>
      </c>
      <c r="O540" s="91">
        <v>3.98</v>
      </c>
      <c r="P540" s="89" t="s">
        <v>588</v>
      </c>
      <c r="Q540" s="89">
        <v>15</v>
      </c>
      <c r="R540" s="89" t="s">
        <v>748</v>
      </c>
      <c r="S540" s="89">
        <v>6</v>
      </c>
      <c r="T540" s="90">
        <v>0</v>
      </c>
      <c r="U540" s="90">
        <v>0</v>
      </c>
      <c r="V540" s="90">
        <v>0</v>
      </c>
      <c r="W540" s="90">
        <v>0</v>
      </c>
      <c r="X540" s="90">
        <v>0</v>
      </c>
      <c r="Y540" s="90">
        <v>0</v>
      </c>
      <c r="Z540" s="90">
        <v>0</v>
      </c>
      <c r="AA540" s="90">
        <v>0</v>
      </c>
      <c r="AB540" s="90">
        <v>0</v>
      </c>
      <c r="AC540" s="90">
        <v>74.67</v>
      </c>
      <c r="AD540" s="90">
        <v>109.74</v>
      </c>
      <c r="AE540" s="381">
        <f t="shared" si="9"/>
        <v>11.169324269257137</v>
      </c>
      <c r="AF540" s="105"/>
      <c r="AG540" s="381"/>
      <c r="AH540" s="381"/>
      <c r="AI540" s="381"/>
      <c r="AJ540" s="381"/>
      <c r="AK540" s="381"/>
      <c r="AL540" s="381"/>
      <c r="AM540" s="381"/>
    </row>
    <row r="541" spans="1:39" x14ac:dyDescent="0.35">
      <c r="A541" s="89" t="s">
        <v>643</v>
      </c>
      <c r="B541" s="89" t="s">
        <v>391</v>
      </c>
      <c r="C541" s="89" t="s">
        <v>392</v>
      </c>
      <c r="D541" s="89" t="s">
        <v>393</v>
      </c>
      <c r="E541" s="89" t="s">
        <v>500</v>
      </c>
      <c r="F541" s="89" t="s">
        <v>465</v>
      </c>
      <c r="G541" s="89" t="s">
        <v>465</v>
      </c>
      <c r="H541" s="89" t="s">
        <v>465</v>
      </c>
      <c r="I541" s="89" t="s">
        <v>506</v>
      </c>
      <c r="J541" s="89" t="s">
        <v>508</v>
      </c>
      <c r="K541" s="89" t="s">
        <v>466</v>
      </c>
      <c r="L541" s="89" t="s">
        <v>587</v>
      </c>
      <c r="M541" s="89" t="s">
        <v>395</v>
      </c>
      <c r="N541" s="89">
        <v>21</v>
      </c>
      <c r="O541" s="91">
        <v>31.68</v>
      </c>
      <c r="P541" s="89" t="s">
        <v>588</v>
      </c>
      <c r="Q541" s="89">
        <v>15</v>
      </c>
      <c r="R541" s="89" t="s">
        <v>748</v>
      </c>
      <c r="S541" s="89">
        <v>6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  <c r="AA541" s="90">
        <v>0</v>
      </c>
      <c r="AB541" s="90">
        <v>0</v>
      </c>
      <c r="AC541" s="90">
        <v>75.48</v>
      </c>
      <c r="AD541" s="90">
        <v>109.84</v>
      </c>
      <c r="AE541" s="381">
        <f t="shared" si="9"/>
        <v>11.224628742544718</v>
      </c>
      <c r="AF541" s="105"/>
      <c r="AG541" s="381"/>
      <c r="AH541" s="381"/>
      <c r="AI541" s="381"/>
      <c r="AJ541" s="381"/>
      <c r="AK541" s="381"/>
      <c r="AL541" s="381"/>
      <c r="AM541" s="381"/>
    </row>
    <row r="542" spans="1:39" x14ac:dyDescent="0.35">
      <c r="A542" s="89" t="s">
        <v>644</v>
      </c>
      <c r="B542" s="89" t="s">
        <v>391</v>
      </c>
      <c r="C542" s="89" t="s">
        <v>392</v>
      </c>
      <c r="D542" s="89" t="s">
        <v>393</v>
      </c>
      <c r="E542" s="89" t="s">
        <v>524</v>
      </c>
      <c r="F542" s="89" t="s">
        <v>465</v>
      </c>
      <c r="G542" s="89" t="s">
        <v>465</v>
      </c>
      <c r="H542" s="89" t="s">
        <v>465</v>
      </c>
      <c r="I542" s="89" t="s">
        <v>506</v>
      </c>
      <c r="J542" s="89" t="s">
        <v>508</v>
      </c>
      <c r="K542" s="89" t="s">
        <v>466</v>
      </c>
      <c r="L542" s="89" t="s">
        <v>587</v>
      </c>
      <c r="M542" s="89" t="s">
        <v>395</v>
      </c>
      <c r="N542" s="89">
        <v>21</v>
      </c>
      <c r="O542" s="91">
        <v>42.96</v>
      </c>
      <c r="P542" s="89" t="s">
        <v>588</v>
      </c>
      <c r="Q542" s="89">
        <v>15</v>
      </c>
      <c r="R542" s="89" t="s">
        <v>748</v>
      </c>
      <c r="S542" s="89">
        <v>6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  <c r="AA542" s="90">
        <v>0</v>
      </c>
      <c r="AB542" s="90">
        <v>0</v>
      </c>
      <c r="AC542" s="90">
        <v>74.430000000000007</v>
      </c>
      <c r="AD542" s="90">
        <v>107.04</v>
      </c>
      <c r="AE542" s="381">
        <f t="shared" si="9"/>
        <v>11.291126191154273</v>
      </c>
      <c r="AF542" s="105"/>
      <c r="AG542" s="381"/>
      <c r="AH542" s="381"/>
      <c r="AI542" s="381"/>
      <c r="AJ542" s="381"/>
      <c r="AK542" s="381"/>
      <c r="AL542" s="381"/>
      <c r="AM542" s="381"/>
    </row>
    <row r="543" spans="1:39" x14ac:dyDescent="0.35">
      <c r="A543" s="89" t="s">
        <v>646</v>
      </c>
      <c r="B543" s="89" t="s">
        <v>391</v>
      </c>
      <c r="C543" s="89" t="s">
        <v>392</v>
      </c>
      <c r="D543" s="89" t="s">
        <v>393</v>
      </c>
      <c r="E543" s="89" t="s">
        <v>552</v>
      </c>
      <c r="F543" s="89" t="s">
        <v>465</v>
      </c>
      <c r="G543" s="89" t="s">
        <v>465</v>
      </c>
      <c r="H543" s="89" t="s">
        <v>465</v>
      </c>
      <c r="I543" s="89" t="s">
        <v>506</v>
      </c>
      <c r="J543" s="89" t="s">
        <v>508</v>
      </c>
      <c r="K543" s="89" t="s">
        <v>466</v>
      </c>
      <c r="L543" s="89" t="s">
        <v>587</v>
      </c>
      <c r="M543" s="89" t="s">
        <v>395</v>
      </c>
      <c r="N543" s="89">
        <v>21</v>
      </c>
      <c r="O543" s="91">
        <v>2.4500000000000002</v>
      </c>
      <c r="P543" s="89" t="s">
        <v>588</v>
      </c>
      <c r="Q543" s="89">
        <v>15</v>
      </c>
      <c r="R543" s="89" t="s">
        <v>748</v>
      </c>
      <c r="S543" s="89">
        <v>6</v>
      </c>
      <c r="T543" s="90">
        <v>0</v>
      </c>
      <c r="U543" s="90">
        <v>0</v>
      </c>
      <c r="V543" s="90">
        <v>0</v>
      </c>
      <c r="W543" s="90">
        <v>0</v>
      </c>
      <c r="X543" s="90">
        <v>0</v>
      </c>
      <c r="Y543" s="90">
        <v>0</v>
      </c>
      <c r="Z543" s="90">
        <v>0</v>
      </c>
      <c r="AA543" s="90">
        <v>0</v>
      </c>
      <c r="AB543" s="90">
        <v>0</v>
      </c>
      <c r="AC543" s="90">
        <v>75.63</v>
      </c>
      <c r="AD543" s="90">
        <v>110.23</v>
      </c>
      <c r="AE543" s="381">
        <f t="shared" si="9"/>
        <v>11.215882435113574</v>
      </c>
      <c r="AF543" s="105"/>
      <c r="AG543" s="381"/>
      <c r="AH543" s="381"/>
      <c r="AI543" s="381"/>
      <c r="AJ543" s="381"/>
      <c r="AK543" s="381"/>
      <c r="AL543" s="381"/>
      <c r="AM543" s="381"/>
    </row>
    <row r="544" spans="1:39" x14ac:dyDescent="0.35">
      <c r="A544" s="89" t="s">
        <v>647</v>
      </c>
      <c r="B544" s="89" t="s">
        <v>391</v>
      </c>
      <c r="C544" s="89" t="s">
        <v>392</v>
      </c>
      <c r="D544" s="89" t="s">
        <v>393</v>
      </c>
      <c r="E544" s="89" t="s">
        <v>539</v>
      </c>
      <c r="F544" s="89" t="s">
        <v>465</v>
      </c>
      <c r="G544" s="89" t="s">
        <v>465</v>
      </c>
      <c r="H544" s="89" t="s">
        <v>465</v>
      </c>
      <c r="I544" s="89" t="s">
        <v>506</v>
      </c>
      <c r="J544" s="89" t="s">
        <v>508</v>
      </c>
      <c r="K544" s="89" t="s">
        <v>466</v>
      </c>
      <c r="L544" s="89" t="s">
        <v>587</v>
      </c>
      <c r="M544" s="89" t="s">
        <v>395</v>
      </c>
      <c r="N544" s="89">
        <v>21</v>
      </c>
      <c r="O544" s="91">
        <v>61.36</v>
      </c>
      <c r="P544" s="89" t="s">
        <v>588</v>
      </c>
      <c r="Q544" s="89">
        <v>15</v>
      </c>
      <c r="R544" s="89" t="s">
        <v>748</v>
      </c>
      <c r="S544" s="89">
        <v>6</v>
      </c>
      <c r="T544" s="90">
        <v>0</v>
      </c>
      <c r="U544" s="90">
        <v>0</v>
      </c>
      <c r="V544" s="90">
        <v>0</v>
      </c>
      <c r="W544" s="90">
        <v>0</v>
      </c>
      <c r="X544" s="90">
        <v>0</v>
      </c>
      <c r="Y544" s="90">
        <v>0</v>
      </c>
      <c r="Z544" s="90">
        <v>0</v>
      </c>
      <c r="AA544" s="90">
        <v>0</v>
      </c>
      <c r="AB544" s="90">
        <v>0</v>
      </c>
      <c r="AC544" s="90">
        <v>75.66</v>
      </c>
      <c r="AD544" s="90">
        <v>119.82</v>
      </c>
      <c r="AE544" s="381">
        <f t="shared" si="9"/>
        <v>10.759815208713327</v>
      </c>
      <c r="AF544" s="105"/>
      <c r="AG544" s="381"/>
      <c r="AH544" s="381"/>
      <c r="AI544" s="381"/>
      <c r="AJ544" s="381"/>
      <c r="AK544" s="381"/>
      <c r="AL544" s="381"/>
      <c r="AM544" s="381"/>
    </row>
    <row r="545" spans="1:39" x14ac:dyDescent="0.35">
      <c r="A545" s="89" t="s">
        <v>648</v>
      </c>
      <c r="B545" s="89" t="s">
        <v>391</v>
      </c>
      <c r="C545" s="89" t="s">
        <v>392</v>
      </c>
      <c r="D545" s="89" t="s">
        <v>393</v>
      </c>
      <c r="E545" s="89" t="s">
        <v>475</v>
      </c>
      <c r="F545" s="89" t="s">
        <v>465</v>
      </c>
      <c r="G545" s="89" t="s">
        <v>465</v>
      </c>
      <c r="H545" s="89" t="s">
        <v>465</v>
      </c>
      <c r="I545" s="89" t="s">
        <v>506</v>
      </c>
      <c r="J545" s="89" t="s">
        <v>508</v>
      </c>
      <c r="K545" s="89" t="s">
        <v>466</v>
      </c>
      <c r="L545" s="89" t="s">
        <v>587</v>
      </c>
      <c r="M545" s="89" t="s">
        <v>395</v>
      </c>
      <c r="N545" s="89">
        <v>21</v>
      </c>
      <c r="O545" s="91">
        <v>19.07</v>
      </c>
      <c r="P545" s="89" t="s">
        <v>588</v>
      </c>
      <c r="Q545" s="89">
        <v>15</v>
      </c>
      <c r="R545" s="89" t="s">
        <v>748</v>
      </c>
      <c r="S545" s="89">
        <v>6</v>
      </c>
      <c r="T545" s="90">
        <v>0</v>
      </c>
      <c r="U545" s="90">
        <v>0</v>
      </c>
      <c r="V545" s="90">
        <v>0</v>
      </c>
      <c r="W545" s="90">
        <v>0</v>
      </c>
      <c r="X545" s="90">
        <v>0</v>
      </c>
      <c r="Y545" s="90">
        <v>0</v>
      </c>
      <c r="Z545" s="90">
        <v>0</v>
      </c>
      <c r="AA545" s="90">
        <v>0</v>
      </c>
      <c r="AB545" s="90">
        <v>0</v>
      </c>
      <c r="AC545" s="90">
        <v>74.11</v>
      </c>
      <c r="AD545" s="90">
        <v>108.74</v>
      </c>
      <c r="AE545" s="381">
        <f t="shared" si="9"/>
        <v>11.178410247678341</v>
      </c>
      <c r="AF545" s="105"/>
      <c r="AG545" s="381"/>
      <c r="AH545" s="381"/>
      <c r="AI545" s="381"/>
      <c r="AJ545" s="381"/>
      <c r="AK545" s="381"/>
      <c r="AL545" s="381"/>
      <c r="AM545" s="381"/>
    </row>
    <row r="546" spans="1:39" x14ac:dyDescent="0.35">
      <c r="A546" s="89" t="s">
        <v>649</v>
      </c>
      <c r="B546" s="89" t="s">
        <v>391</v>
      </c>
      <c r="C546" s="89" t="s">
        <v>392</v>
      </c>
      <c r="D546" s="89" t="s">
        <v>393</v>
      </c>
      <c r="E546" s="89" t="s">
        <v>475</v>
      </c>
      <c r="F546" s="89" t="s">
        <v>465</v>
      </c>
      <c r="G546" s="89" t="s">
        <v>465</v>
      </c>
      <c r="H546" s="89" t="s">
        <v>465</v>
      </c>
      <c r="I546" s="89" t="s">
        <v>506</v>
      </c>
      <c r="J546" s="89" t="s">
        <v>508</v>
      </c>
      <c r="K546" s="89" t="s">
        <v>466</v>
      </c>
      <c r="L546" s="89" t="s">
        <v>587</v>
      </c>
      <c r="M546" s="89" t="s">
        <v>395</v>
      </c>
      <c r="N546" s="89">
        <v>21</v>
      </c>
      <c r="O546" s="91">
        <v>20.010000000000002</v>
      </c>
      <c r="P546" s="89" t="s">
        <v>588</v>
      </c>
      <c r="Q546" s="89">
        <v>15</v>
      </c>
      <c r="R546" s="89" t="s">
        <v>748</v>
      </c>
      <c r="S546" s="89">
        <v>6</v>
      </c>
      <c r="T546" s="90">
        <v>0</v>
      </c>
      <c r="U546" s="90">
        <v>0</v>
      </c>
      <c r="V546" s="90">
        <v>0</v>
      </c>
      <c r="W546" s="90">
        <v>0</v>
      </c>
      <c r="X546" s="90">
        <v>0</v>
      </c>
      <c r="Y546" s="90">
        <v>0</v>
      </c>
      <c r="Z546" s="90">
        <v>0</v>
      </c>
      <c r="AA546" s="90">
        <v>0</v>
      </c>
      <c r="AB546" s="90">
        <v>0</v>
      </c>
      <c r="AC546" s="90">
        <v>74.11</v>
      </c>
      <c r="AD546" s="90">
        <v>108.74</v>
      </c>
      <c r="AE546" s="381">
        <f t="shared" si="9"/>
        <v>11.178410247678341</v>
      </c>
      <c r="AF546" s="105"/>
      <c r="AG546" s="381"/>
      <c r="AH546" s="381"/>
      <c r="AI546" s="381"/>
      <c r="AJ546" s="381"/>
      <c r="AK546" s="381"/>
      <c r="AL546" s="381"/>
      <c r="AM546" s="381"/>
    </row>
    <row r="547" spans="1:39" x14ac:dyDescent="0.35">
      <c r="A547" s="89" t="s">
        <v>651</v>
      </c>
      <c r="B547" s="89" t="s">
        <v>391</v>
      </c>
      <c r="C547" s="89" t="s">
        <v>392</v>
      </c>
      <c r="D547" s="89" t="s">
        <v>393</v>
      </c>
      <c r="E547" s="89" t="s">
        <v>475</v>
      </c>
      <c r="F547" s="89" t="s">
        <v>465</v>
      </c>
      <c r="G547" s="89" t="s">
        <v>465</v>
      </c>
      <c r="H547" s="89" t="s">
        <v>465</v>
      </c>
      <c r="I547" s="89" t="s">
        <v>506</v>
      </c>
      <c r="J547" s="89" t="s">
        <v>508</v>
      </c>
      <c r="K547" s="89" t="s">
        <v>466</v>
      </c>
      <c r="L547" s="89" t="s">
        <v>587</v>
      </c>
      <c r="M547" s="89" t="s">
        <v>395</v>
      </c>
      <c r="N547" s="89">
        <v>21</v>
      </c>
      <c r="O547" s="91">
        <v>5.34</v>
      </c>
      <c r="P547" s="89" t="s">
        <v>588</v>
      </c>
      <c r="Q547" s="89">
        <v>15</v>
      </c>
      <c r="R547" s="89" t="s">
        <v>748</v>
      </c>
      <c r="S547" s="89">
        <v>6</v>
      </c>
      <c r="T547" s="90">
        <v>0</v>
      </c>
      <c r="U547" s="90">
        <v>0</v>
      </c>
      <c r="V547" s="90">
        <v>0</v>
      </c>
      <c r="W547" s="90">
        <v>0</v>
      </c>
      <c r="X547" s="90">
        <v>0</v>
      </c>
      <c r="Y547" s="90">
        <v>0</v>
      </c>
      <c r="Z547" s="90">
        <v>0</v>
      </c>
      <c r="AA547" s="90">
        <v>0</v>
      </c>
      <c r="AB547" s="90">
        <v>0</v>
      </c>
      <c r="AC547" s="90">
        <v>74.11</v>
      </c>
      <c r="AD547" s="90">
        <v>108.74</v>
      </c>
      <c r="AE547" s="381">
        <f t="shared" si="9"/>
        <v>11.178410247678341</v>
      </c>
      <c r="AF547" s="105"/>
      <c r="AG547" s="381"/>
      <c r="AH547" s="381"/>
      <c r="AI547" s="381"/>
      <c r="AJ547" s="381"/>
      <c r="AK547" s="381"/>
      <c r="AL547" s="381"/>
      <c r="AM547" s="381"/>
    </row>
    <row r="548" spans="1:39" x14ac:dyDescent="0.35">
      <c r="A548" s="89" t="s">
        <v>684</v>
      </c>
      <c r="B548" s="89" t="s">
        <v>391</v>
      </c>
      <c r="C548" s="89" t="s">
        <v>392</v>
      </c>
      <c r="D548" s="89" t="s">
        <v>393</v>
      </c>
      <c r="E548" s="89" t="s">
        <v>493</v>
      </c>
      <c r="F548" s="89" t="s">
        <v>465</v>
      </c>
      <c r="G548" s="89" t="s">
        <v>465</v>
      </c>
      <c r="H548" s="89" t="s">
        <v>465</v>
      </c>
      <c r="I548" s="89" t="s">
        <v>506</v>
      </c>
      <c r="J548" s="89" t="s">
        <v>465</v>
      </c>
      <c r="K548" s="89" t="s">
        <v>466</v>
      </c>
      <c r="L548" s="89" t="s">
        <v>549</v>
      </c>
      <c r="M548" s="89" t="s">
        <v>395</v>
      </c>
      <c r="N548" s="89">
        <v>20</v>
      </c>
      <c r="O548" s="91">
        <v>87.28</v>
      </c>
      <c r="P548" s="89" t="s">
        <v>566</v>
      </c>
      <c r="Q548" s="89">
        <v>15</v>
      </c>
      <c r="R548" s="89" t="s">
        <v>748</v>
      </c>
      <c r="S548" s="89">
        <v>8</v>
      </c>
      <c r="T548" s="90">
        <v>0</v>
      </c>
      <c r="U548" s="90">
        <v>18.53</v>
      </c>
      <c r="V548" s="90">
        <v>35.380000000000003</v>
      </c>
      <c r="W548" s="90">
        <v>1.61</v>
      </c>
      <c r="X548" s="90">
        <v>0</v>
      </c>
      <c r="Y548" s="90">
        <v>55.52</v>
      </c>
      <c r="Z548" s="90">
        <v>0</v>
      </c>
      <c r="AA548" s="90">
        <v>0</v>
      </c>
      <c r="AB548" s="90">
        <v>55.52</v>
      </c>
      <c r="AC548" s="90">
        <v>114.02</v>
      </c>
      <c r="AD548" s="90">
        <v>190.54</v>
      </c>
      <c r="AE548" s="381">
        <f t="shared" si="9"/>
        <v>10.474510580198816</v>
      </c>
      <c r="AF548" s="105"/>
      <c r="AG548" s="381"/>
      <c r="AH548" s="381"/>
      <c r="AI548" s="381"/>
      <c r="AJ548" s="381"/>
      <c r="AK548" s="381"/>
      <c r="AL548" s="381"/>
      <c r="AM548" s="381"/>
    </row>
    <row r="549" spans="1:39" x14ac:dyDescent="0.35">
      <c r="A549" s="89" t="s">
        <v>683</v>
      </c>
      <c r="B549" s="89" t="s">
        <v>391</v>
      </c>
      <c r="C549" s="89" t="s">
        <v>392</v>
      </c>
      <c r="D549" s="89" t="s">
        <v>393</v>
      </c>
      <c r="E549" s="89" t="s">
        <v>475</v>
      </c>
      <c r="F549" s="89" t="s">
        <v>465</v>
      </c>
      <c r="G549" s="89" t="s">
        <v>465</v>
      </c>
      <c r="H549" s="89" t="s">
        <v>465</v>
      </c>
      <c r="I549" s="89" t="s">
        <v>506</v>
      </c>
      <c r="J549" s="89" t="s">
        <v>465</v>
      </c>
      <c r="K549" s="89" t="s">
        <v>466</v>
      </c>
      <c r="L549" s="89" t="s">
        <v>549</v>
      </c>
      <c r="M549" s="89" t="s">
        <v>395</v>
      </c>
      <c r="N549" s="89">
        <v>20</v>
      </c>
      <c r="O549" s="91">
        <v>82.73</v>
      </c>
      <c r="P549" s="89" t="s">
        <v>566</v>
      </c>
      <c r="Q549" s="89">
        <v>15</v>
      </c>
      <c r="R549" s="89" t="s">
        <v>748</v>
      </c>
      <c r="S549" s="89">
        <v>8</v>
      </c>
      <c r="T549" s="90">
        <v>0</v>
      </c>
      <c r="U549" s="90">
        <v>17.97</v>
      </c>
      <c r="V549" s="90">
        <v>33.97</v>
      </c>
      <c r="W549" s="90">
        <v>1.58</v>
      </c>
      <c r="X549" s="90">
        <v>0</v>
      </c>
      <c r="Y549" s="90">
        <v>53.53</v>
      </c>
      <c r="Z549" s="90">
        <v>0</v>
      </c>
      <c r="AA549" s="90">
        <v>0</v>
      </c>
      <c r="AB549" s="90">
        <v>53.53</v>
      </c>
      <c r="AC549" s="90">
        <v>112.11</v>
      </c>
      <c r="AD549" s="90">
        <v>186.35</v>
      </c>
      <c r="AE549" s="381">
        <f t="shared" si="9"/>
        <v>10.502526345122948</v>
      </c>
      <c r="AF549" s="105"/>
      <c r="AG549" s="381"/>
      <c r="AH549" s="381"/>
      <c r="AI549" s="381"/>
      <c r="AJ549" s="381"/>
      <c r="AK549" s="381"/>
      <c r="AL549" s="381"/>
      <c r="AM549" s="381"/>
    </row>
    <row r="550" spans="1:39" x14ac:dyDescent="0.35">
      <c r="A550" s="89" t="s">
        <v>682</v>
      </c>
      <c r="B550" s="89" t="s">
        <v>391</v>
      </c>
      <c r="C550" s="89" t="s">
        <v>392</v>
      </c>
      <c r="D550" s="89" t="s">
        <v>393</v>
      </c>
      <c r="E550" s="89" t="s">
        <v>485</v>
      </c>
      <c r="F550" s="89" t="s">
        <v>465</v>
      </c>
      <c r="G550" s="89" t="s">
        <v>465</v>
      </c>
      <c r="H550" s="89" t="s">
        <v>465</v>
      </c>
      <c r="I550" s="89" t="s">
        <v>506</v>
      </c>
      <c r="J550" s="89" t="s">
        <v>465</v>
      </c>
      <c r="K550" s="89" t="s">
        <v>466</v>
      </c>
      <c r="L550" s="89" t="s">
        <v>549</v>
      </c>
      <c r="M550" s="89" t="s">
        <v>395</v>
      </c>
      <c r="N550" s="89">
        <v>20</v>
      </c>
      <c r="O550" s="91">
        <v>10.71</v>
      </c>
      <c r="P550" s="89" t="s">
        <v>566</v>
      </c>
      <c r="Q550" s="89">
        <v>15</v>
      </c>
      <c r="R550" s="89" t="s">
        <v>748</v>
      </c>
      <c r="S550" s="89">
        <v>8</v>
      </c>
      <c r="T550" s="90">
        <v>0</v>
      </c>
      <c r="U550" s="90">
        <v>18.47</v>
      </c>
      <c r="V550" s="90">
        <v>34.700000000000003</v>
      </c>
      <c r="W550" s="90">
        <v>1.59</v>
      </c>
      <c r="X550" s="90">
        <v>0</v>
      </c>
      <c r="Y550" s="90">
        <v>54.76</v>
      </c>
      <c r="Z550" s="90">
        <v>0</v>
      </c>
      <c r="AA550" s="90">
        <v>0</v>
      </c>
      <c r="AB550" s="90">
        <v>54.76</v>
      </c>
      <c r="AC550" s="90">
        <v>114.87</v>
      </c>
      <c r="AD550" s="90">
        <v>190.67</v>
      </c>
      <c r="AE550" s="381">
        <f t="shared" si="9"/>
        <v>10.509896256846778</v>
      </c>
      <c r="AF550" s="105"/>
      <c r="AG550" s="381"/>
      <c r="AH550" s="381"/>
      <c r="AI550" s="381"/>
      <c r="AJ550" s="381"/>
      <c r="AK550" s="381"/>
      <c r="AL550" s="381"/>
      <c r="AM550" s="381"/>
    </row>
    <row r="551" spans="1:39" x14ac:dyDescent="0.35">
      <c r="A551" s="89" t="s">
        <v>681</v>
      </c>
      <c r="B551" s="89" t="s">
        <v>391</v>
      </c>
      <c r="C551" s="89" t="s">
        <v>392</v>
      </c>
      <c r="D551" s="89" t="s">
        <v>393</v>
      </c>
      <c r="E551" s="89" t="s">
        <v>680</v>
      </c>
      <c r="F551" s="89" t="s">
        <v>465</v>
      </c>
      <c r="G551" s="89" t="s">
        <v>465</v>
      </c>
      <c r="H551" s="89" t="s">
        <v>465</v>
      </c>
      <c r="I551" s="89" t="s">
        <v>506</v>
      </c>
      <c r="J551" s="89" t="s">
        <v>465</v>
      </c>
      <c r="K551" s="89" t="s">
        <v>466</v>
      </c>
      <c r="L551" s="89" t="s">
        <v>549</v>
      </c>
      <c r="M551" s="89" t="s">
        <v>395</v>
      </c>
      <c r="N551" s="89">
        <v>20</v>
      </c>
      <c r="O551" s="91">
        <v>7.07</v>
      </c>
      <c r="P551" s="89" t="s">
        <v>566</v>
      </c>
      <c r="Q551" s="89">
        <v>15</v>
      </c>
      <c r="R551" s="89" t="s">
        <v>748</v>
      </c>
      <c r="S551" s="89">
        <v>8</v>
      </c>
      <c r="T551" s="90">
        <v>0</v>
      </c>
      <c r="U551" s="90">
        <v>14.56</v>
      </c>
      <c r="V551" s="90">
        <v>25.1</v>
      </c>
      <c r="W551" s="90">
        <v>0.34</v>
      </c>
      <c r="X551" s="90">
        <v>0</v>
      </c>
      <c r="Y551" s="90">
        <v>40</v>
      </c>
      <c r="Z551" s="90">
        <v>0</v>
      </c>
      <c r="AA551" s="90">
        <v>0</v>
      </c>
      <c r="AB551" s="90">
        <v>40</v>
      </c>
      <c r="AC551" s="90">
        <v>104.29</v>
      </c>
      <c r="AD551" s="90">
        <v>186.93</v>
      </c>
      <c r="AE551" s="381">
        <f t="shared" si="9"/>
        <v>10.113887828239093</v>
      </c>
      <c r="AF551" s="105"/>
      <c r="AG551" s="381"/>
      <c r="AH551" s="381"/>
      <c r="AI551" s="381"/>
      <c r="AJ551" s="381"/>
      <c r="AK551" s="381"/>
      <c r="AL551" s="381"/>
      <c r="AM551" s="381"/>
    </row>
    <row r="552" spans="1:39" x14ac:dyDescent="0.35">
      <c r="A552" s="89" t="s">
        <v>679</v>
      </c>
      <c r="B552" s="89" t="s">
        <v>391</v>
      </c>
      <c r="C552" s="89" t="s">
        <v>392</v>
      </c>
      <c r="D552" s="89" t="s">
        <v>393</v>
      </c>
      <c r="E552" s="89" t="s">
        <v>680</v>
      </c>
      <c r="F552" s="89" t="s">
        <v>465</v>
      </c>
      <c r="G552" s="89" t="s">
        <v>465</v>
      </c>
      <c r="H552" s="89" t="s">
        <v>465</v>
      </c>
      <c r="I552" s="89" t="s">
        <v>506</v>
      </c>
      <c r="J552" s="89" t="s">
        <v>465</v>
      </c>
      <c r="K552" s="89" t="s">
        <v>466</v>
      </c>
      <c r="L552" s="89" t="s">
        <v>549</v>
      </c>
      <c r="M552" s="89" t="s">
        <v>395</v>
      </c>
      <c r="N552" s="89">
        <v>20</v>
      </c>
      <c r="O552" s="91">
        <v>79.319999999999993</v>
      </c>
      <c r="P552" s="89" t="s">
        <v>566</v>
      </c>
      <c r="Q552" s="89">
        <v>15</v>
      </c>
      <c r="R552" s="89" t="s">
        <v>748</v>
      </c>
      <c r="S552" s="89">
        <v>8</v>
      </c>
      <c r="T552" s="90">
        <v>0</v>
      </c>
      <c r="U552" s="90">
        <v>18.149999999999999</v>
      </c>
      <c r="V552" s="90">
        <v>33.07</v>
      </c>
      <c r="W552" s="90">
        <v>2.0299999999999998</v>
      </c>
      <c r="X552" s="90">
        <v>0</v>
      </c>
      <c r="Y552" s="90">
        <v>53.25</v>
      </c>
      <c r="Z552" s="90">
        <v>0</v>
      </c>
      <c r="AA552" s="90">
        <v>0</v>
      </c>
      <c r="AB552" s="90">
        <v>53.25</v>
      </c>
      <c r="AC552" s="90">
        <v>110.73</v>
      </c>
      <c r="AD552" s="90">
        <v>187.49</v>
      </c>
      <c r="AE552" s="381">
        <f t="shared" si="9"/>
        <v>10.405905972429835</v>
      </c>
      <c r="AF552" s="105"/>
      <c r="AG552" s="381"/>
      <c r="AH552" s="381"/>
      <c r="AI552" s="381"/>
      <c r="AJ552" s="381"/>
      <c r="AK552" s="381"/>
      <c r="AL552" s="381"/>
      <c r="AM552" s="381"/>
    </row>
    <row r="553" spans="1:39" x14ac:dyDescent="0.35">
      <c r="A553" s="89" t="s">
        <v>653</v>
      </c>
      <c r="B553" s="89" t="s">
        <v>391</v>
      </c>
      <c r="C553" s="89" t="s">
        <v>392</v>
      </c>
      <c r="D553" s="89" t="s">
        <v>393</v>
      </c>
      <c r="E553" s="89" t="s">
        <v>500</v>
      </c>
      <c r="F553" s="89" t="s">
        <v>465</v>
      </c>
      <c r="G553" s="89" t="s">
        <v>465</v>
      </c>
      <c r="H553" s="89" t="s">
        <v>465</v>
      </c>
      <c r="I553" s="89" t="s">
        <v>506</v>
      </c>
      <c r="J553" s="89" t="s">
        <v>465</v>
      </c>
      <c r="K553" s="89" t="s">
        <v>466</v>
      </c>
      <c r="L553" s="89" t="s">
        <v>549</v>
      </c>
      <c r="M553" s="89" t="s">
        <v>395</v>
      </c>
      <c r="N553" s="89">
        <v>21</v>
      </c>
      <c r="O553" s="91">
        <v>42.11</v>
      </c>
      <c r="P553" s="89" t="s">
        <v>566</v>
      </c>
      <c r="Q553" s="89">
        <v>15</v>
      </c>
      <c r="R553" s="89" t="s">
        <v>748</v>
      </c>
      <c r="S553" s="89">
        <v>8</v>
      </c>
      <c r="T553" s="90">
        <v>0</v>
      </c>
      <c r="U553" s="90">
        <v>16.54</v>
      </c>
      <c r="V553" s="90">
        <v>29.16</v>
      </c>
      <c r="W553" s="90">
        <v>1.79</v>
      </c>
      <c r="X553" s="90">
        <v>0</v>
      </c>
      <c r="Y553" s="90">
        <v>47.5</v>
      </c>
      <c r="Z553" s="90">
        <v>0</v>
      </c>
      <c r="AA553" s="90">
        <v>0</v>
      </c>
      <c r="AB553" s="90">
        <v>47.5</v>
      </c>
      <c r="AC553" s="90">
        <v>110.8</v>
      </c>
      <c r="AD553" s="90">
        <v>185.6</v>
      </c>
      <c r="AE553" s="381">
        <f t="shared" si="9"/>
        <v>10.462059753175719</v>
      </c>
      <c r="AF553" s="105"/>
      <c r="AG553" s="381"/>
      <c r="AH553" s="381"/>
      <c r="AI553" s="381"/>
      <c r="AJ553" s="381"/>
      <c r="AK553" s="381"/>
      <c r="AL553" s="381"/>
      <c r="AM553" s="381"/>
    </row>
    <row r="554" spans="1:39" x14ac:dyDescent="0.35">
      <c r="A554" s="89" t="s">
        <v>652</v>
      </c>
      <c r="B554" s="89" t="s">
        <v>391</v>
      </c>
      <c r="C554" s="89" t="s">
        <v>392</v>
      </c>
      <c r="D554" s="89" t="s">
        <v>393</v>
      </c>
      <c r="E554" s="89" t="s">
        <v>500</v>
      </c>
      <c r="F554" s="89" t="s">
        <v>465</v>
      </c>
      <c r="G554" s="89" t="s">
        <v>465</v>
      </c>
      <c r="H554" s="89" t="s">
        <v>465</v>
      </c>
      <c r="I554" s="89" t="s">
        <v>506</v>
      </c>
      <c r="J554" s="89" t="s">
        <v>465</v>
      </c>
      <c r="K554" s="89" t="s">
        <v>466</v>
      </c>
      <c r="L554" s="89" t="s">
        <v>549</v>
      </c>
      <c r="M554" s="89" t="s">
        <v>395</v>
      </c>
      <c r="N554" s="89">
        <v>21</v>
      </c>
      <c r="O554" s="91">
        <v>16.78</v>
      </c>
      <c r="P554" s="89" t="s">
        <v>566</v>
      </c>
      <c r="Q554" s="89">
        <v>15</v>
      </c>
      <c r="R554" s="89" t="s">
        <v>748</v>
      </c>
      <c r="S554" s="89">
        <v>8</v>
      </c>
      <c r="T554" s="90">
        <v>0</v>
      </c>
      <c r="U554" s="90">
        <v>16.54</v>
      </c>
      <c r="V554" s="90">
        <v>29.16</v>
      </c>
      <c r="W554" s="90">
        <v>1.79</v>
      </c>
      <c r="X554" s="90">
        <v>0</v>
      </c>
      <c r="Y554" s="90">
        <v>47.5</v>
      </c>
      <c r="Z554" s="90">
        <v>0</v>
      </c>
      <c r="AA554" s="90">
        <v>0</v>
      </c>
      <c r="AB554" s="90">
        <v>47.5</v>
      </c>
      <c r="AC554" s="90">
        <v>110.8</v>
      </c>
      <c r="AD554" s="90">
        <v>185.6</v>
      </c>
      <c r="AE554" s="381">
        <f t="shared" si="9"/>
        <v>10.462059753175719</v>
      </c>
      <c r="AF554" s="105"/>
      <c r="AG554" s="381"/>
      <c r="AH554" s="381"/>
      <c r="AI554" s="381"/>
      <c r="AJ554" s="381"/>
      <c r="AK554" s="381"/>
      <c r="AL554" s="381"/>
      <c r="AM554" s="381"/>
    </row>
    <row r="555" spans="1:39" x14ac:dyDescent="0.35">
      <c r="A555" s="89" t="s">
        <v>650</v>
      </c>
      <c r="B555" s="89" t="s">
        <v>391</v>
      </c>
      <c r="C555" s="89" t="s">
        <v>392</v>
      </c>
      <c r="D555" s="89" t="s">
        <v>393</v>
      </c>
      <c r="E555" s="89" t="s">
        <v>500</v>
      </c>
      <c r="F555" s="89" t="s">
        <v>465</v>
      </c>
      <c r="G555" s="89" t="s">
        <v>465</v>
      </c>
      <c r="H555" s="89" t="s">
        <v>465</v>
      </c>
      <c r="I555" s="89" t="s">
        <v>506</v>
      </c>
      <c r="J555" s="89" t="s">
        <v>465</v>
      </c>
      <c r="K555" s="89" t="s">
        <v>466</v>
      </c>
      <c r="L555" s="89" t="s">
        <v>549</v>
      </c>
      <c r="M555" s="89" t="s">
        <v>395</v>
      </c>
      <c r="N555" s="89">
        <v>21</v>
      </c>
      <c r="O555" s="91">
        <v>11.75</v>
      </c>
      <c r="P555" s="89" t="s">
        <v>566</v>
      </c>
      <c r="Q555" s="89">
        <v>15</v>
      </c>
      <c r="R555" s="89" t="s">
        <v>748</v>
      </c>
      <c r="S555" s="89">
        <v>8</v>
      </c>
      <c r="T555" s="90">
        <v>0</v>
      </c>
      <c r="U555" s="90">
        <v>16.54</v>
      </c>
      <c r="V555" s="90">
        <v>29.16</v>
      </c>
      <c r="W555" s="90">
        <v>1.79</v>
      </c>
      <c r="X555" s="90">
        <v>0</v>
      </c>
      <c r="Y555" s="90">
        <v>47.5</v>
      </c>
      <c r="Z555" s="90">
        <v>0</v>
      </c>
      <c r="AA555" s="90">
        <v>0</v>
      </c>
      <c r="AB555" s="90">
        <v>47.5</v>
      </c>
      <c r="AC555" s="90">
        <v>110.8</v>
      </c>
      <c r="AD555" s="90">
        <v>185.6</v>
      </c>
      <c r="AE555" s="381">
        <f t="shared" si="9"/>
        <v>10.462059753175719</v>
      </c>
      <c r="AF555" s="105"/>
      <c r="AG555" s="381"/>
      <c r="AH555" s="381"/>
      <c r="AI555" s="381"/>
      <c r="AJ555" s="381"/>
      <c r="AK555" s="381"/>
      <c r="AL555" s="381"/>
      <c r="AM555" s="381"/>
    </row>
    <row r="556" spans="1:39" x14ac:dyDescent="0.35">
      <c r="A556" s="89" t="s">
        <v>645</v>
      </c>
      <c r="B556" s="89" t="s">
        <v>391</v>
      </c>
      <c r="C556" s="89" t="s">
        <v>392</v>
      </c>
      <c r="D556" s="89" t="s">
        <v>393</v>
      </c>
      <c r="E556" s="89" t="s">
        <v>639</v>
      </c>
      <c r="F556" s="89" t="s">
        <v>465</v>
      </c>
      <c r="G556" s="89" t="s">
        <v>465</v>
      </c>
      <c r="H556" s="89" t="s">
        <v>465</v>
      </c>
      <c r="I556" s="89" t="s">
        <v>506</v>
      </c>
      <c r="J556" s="89" t="s">
        <v>465</v>
      </c>
      <c r="K556" s="89" t="s">
        <v>466</v>
      </c>
      <c r="L556" s="89" t="s">
        <v>549</v>
      </c>
      <c r="M556" s="89" t="s">
        <v>395</v>
      </c>
      <c r="N556" s="89">
        <v>21</v>
      </c>
      <c r="O556" s="91">
        <v>18.059999999999999</v>
      </c>
      <c r="P556" s="89" t="s">
        <v>566</v>
      </c>
      <c r="Q556" s="89">
        <v>15</v>
      </c>
      <c r="R556" s="89" t="s">
        <v>748</v>
      </c>
      <c r="S556" s="89">
        <v>8</v>
      </c>
      <c r="T556" s="90">
        <v>0</v>
      </c>
      <c r="U556" s="90">
        <v>16.21</v>
      </c>
      <c r="V556" s="90">
        <v>28.24</v>
      </c>
      <c r="W556" s="90">
        <v>1.19</v>
      </c>
      <c r="X556" s="90">
        <v>0</v>
      </c>
      <c r="Y556" s="90">
        <v>45.64</v>
      </c>
      <c r="Z556" s="90">
        <v>0</v>
      </c>
      <c r="AA556" s="90">
        <v>0</v>
      </c>
      <c r="AB556" s="90">
        <v>45.64</v>
      </c>
      <c r="AC556" s="90">
        <v>108.41</v>
      </c>
      <c r="AD556" s="90">
        <v>186.42</v>
      </c>
      <c r="AE556" s="381">
        <f t="shared" si="9"/>
        <v>10.325824092541726</v>
      </c>
      <c r="AF556" s="105"/>
      <c r="AG556" s="381"/>
      <c r="AH556" s="381"/>
      <c r="AI556" s="381"/>
      <c r="AJ556" s="381"/>
      <c r="AK556" s="381"/>
      <c r="AL556" s="381"/>
      <c r="AM556" s="381"/>
    </row>
    <row r="557" spans="1:39" x14ac:dyDescent="0.35">
      <c r="A557" s="89" t="s">
        <v>556</v>
      </c>
      <c r="B557" s="89" t="s">
        <v>391</v>
      </c>
      <c r="C557" s="89" t="s">
        <v>392</v>
      </c>
      <c r="D557" s="89" t="s">
        <v>393</v>
      </c>
      <c r="E557" s="89" t="s">
        <v>487</v>
      </c>
      <c r="F557" s="89" t="s">
        <v>465</v>
      </c>
      <c r="G557" s="89" t="s">
        <v>514</v>
      </c>
      <c r="H557" s="89" t="s">
        <v>719</v>
      </c>
      <c r="I557" s="89" t="s">
        <v>511</v>
      </c>
      <c r="J557" s="89" t="s">
        <v>501</v>
      </c>
      <c r="K557" s="89" t="s">
        <v>466</v>
      </c>
      <c r="L557" s="89" t="s">
        <v>587</v>
      </c>
      <c r="M557" s="89" t="s">
        <v>395</v>
      </c>
      <c r="N557" s="89">
        <v>28</v>
      </c>
      <c r="O557" s="91">
        <v>21.16</v>
      </c>
      <c r="P557" s="89" t="s">
        <v>400</v>
      </c>
      <c r="Q557" s="89">
        <v>15</v>
      </c>
      <c r="R557" s="89" t="s">
        <v>748</v>
      </c>
      <c r="S557" s="89">
        <v>9</v>
      </c>
      <c r="T557" s="90">
        <v>0</v>
      </c>
      <c r="U557" s="90">
        <v>17.64</v>
      </c>
      <c r="V557" s="90">
        <v>59.52</v>
      </c>
      <c r="W557" s="90">
        <v>31.61</v>
      </c>
      <c r="X557" s="90">
        <v>0</v>
      </c>
      <c r="Y557" s="90">
        <v>108.76</v>
      </c>
      <c r="Z557" s="90">
        <v>0</v>
      </c>
      <c r="AA557" s="90">
        <v>0</v>
      </c>
      <c r="AB557" s="90">
        <v>108.76</v>
      </c>
      <c r="AC557" s="90">
        <v>94.31</v>
      </c>
      <c r="AD557" s="90">
        <v>109.83</v>
      </c>
      <c r="AE557" s="381">
        <f t="shared" si="9"/>
        <v>12.547427139777888</v>
      </c>
      <c r="AF557" s="105"/>
      <c r="AG557" s="381"/>
      <c r="AH557" s="381"/>
      <c r="AI557" s="381"/>
      <c r="AJ557" s="381"/>
      <c r="AK557" s="381"/>
      <c r="AL557" s="381"/>
      <c r="AM557" s="381"/>
    </row>
    <row r="558" spans="1:39" x14ac:dyDescent="0.35">
      <c r="A558" s="89" t="s">
        <v>557</v>
      </c>
      <c r="B558" s="89" t="s">
        <v>391</v>
      </c>
      <c r="C558" s="89" t="s">
        <v>392</v>
      </c>
      <c r="D558" s="89" t="s">
        <v>393</v>
      </c>
      <c r="E558" s="89" t="s">
        <v>487</v>
      </c>
      <c r="F558" s="89" t="s">
        <v>465</v>
      </c>
      <c r="G558" s="89" t="s">
        <v>514</v>
      </c>
      <c r="H558" s="89" t="s">
        <v>719</v>
      </c>
      <c r="I558" s="89" t="s">
        <v>511</v>
      </c>
      <c r="J558" s="89" t="s">
        <v>501</v>
      </c>
      <c r="K558" s="89" t="s">
        <v>466</v>
      </c>
      <c r="L558" s="89" t="s">
        <v>587</v>
      </c>
      <c r="M558" s="89" t="s">
        <v>395</v>
      </c>
      <c r="N558" s="89">
        <v>28</v>
      </c>
      <c r="O558" s="91">
        <v>43.21</v>
      </c>
      <c r="P558" s="89" t="s">
        <v>400</v>
      </c>
      <c r="Q558" s="89">
        <v>15</v>
      </c>
      <c r="R558" s="89" t="s">
        <v>748</v>
      </c>
      <c r="S558" s="89">
        <v>9</v>
      </c>
      <c r="T558" s="90">
        <v>0</v>
      </c>
      <c r="U558" s="90">
        <v>17.52</v>
      </c>
      <c r="V558" s="90">
        <v>48.37</v>
      </c>
      <c r="W558" s="90">
        <v>41.83</v>
      </c>
      <c r="X558" s="90">
        <v>0</v>
      </c>
      <c r="Y558" s="90">
        <v>107.72</v>
      </c>
      <c r="Z558" s="90">
        <v>0</v>
      </c>
      <c r="AA558" s="90">
        <v>0</v>
      </c>
      <c r="AB558" s="90">
        <v>107.72</v>
      </c>
      <c r="AC558" s="90">
        <v>93.94</v>
      </c>
      <c r="AD558" s="90">
        <v>104.89</v>
      </c>
      <c r="AE558" s="381">
        <f t="shared" si="9"/>
        <v>12.814289670100445</v>
      </c>
      <c r="AF558" s="105"/>
      <c r="AG558" s="381"/>
      <c r="AH558" s="381"/>
      <c r="AI558" s="381"/>
      <c r="AJ558" s="381"/>
      <c r="AK558" s="381"/>
      <c r="AL558" s="381"/>
      <c r="AM558" s="381"/>
    </row>
    <row r="559" spans="1:39" x14ac:dyDescent="0.35">
      <c r="A559" s="89" t="s">
        <v>488</v>
      </c>
      <c r="B559" s="89" t="s">
        <v>391</v>
      </c>
      <c r="C559" s="89" t="s">
        <v>392</v>
      </c>
      <c r="D559" s="89" t="s">
        <v>463</v>
      </c>
      <c r="E559" s="89" t="s">
        <v>489</v>
      </c>
      <c r="F559" s="89" t="s">
        <v>465</v>
      </c>
      <c r="G559" s="89" t="s">
        <v>465</v>
      </c>
      <c r="H559" s="89" t="s">
        <v>719</v>
      </c>
      <c r="I559" s="89" t="s">
        <v>506</v>
      </c>
      <c r="J559" s="89" t="s">
        <v>501</v>
      </c>
      <c r="K559" s="89" t="s">
        <v>466</v>
      </c>
      <c r="L559" s="89" t="s">
        <v>587</v>
      </c>
      <c r="M559" s="89" t="s">
        <v>395</v>
      </c>
      <c r="N559" s="89">
        <v>28</v>
      </c>
      <c r="O559" s="91">
        <v>33.85</v>
      </c>
      <c r="P559" s="89" t="s">
        <v>400</v>
      </c>
      <c r="Q559" s="89">
        <v>15</v>
      </c>
      <c r="R559" s="89" t="s">
        <v>748</v>
      </c>
      <c r="S559" s="89">
        <v>9</v>
      </c>
      <c r="T559" s="90">
        <v>0</v>
      </c>
      <c r="U559" s="90">
        <v>14.97</v>
      </c>
      <c r="V559" s="90">
        <v>49.39</v>
      </c>
      <c r="W559" s="90">
        <v>48.35</v>
      </c>
      <c r="X559" s="90">
        <v>0</v>
      </c>
      <c r="Y559" s="90">
        <v>112.7</v>
      </c>
      <c r="Z559" s="90">
        <v>0</v>
      </c>
      <c r="AA559" s="90">
        <v>0</v>
      </c>
      <c r="AB559" s="90">
        <v>112.7</v>
      </c>
      <c r="AC559" s="90">
        <v>95.55</v>
      </c>
      <c r="AD559" s="90">
        <v>101.72</v>
      </c>
      <c r="AE559" s="381">
        <f t="shared" si="9"/>
        <v>13.123463624780646</v>
      </c>
      <c r="AF559" s="105"/>
      <c r="AG559" s="381"/>
      <c r="AH559" s="381"/>
      <c r="AI559" s="381"/>
      <c r="AJ559" s="381"/>
      <c r="AK559" s="381"/>
      <c r="AL559" s="381"/>
      <c r="AM559" s="381"/>
    </row>
    <row r="560" spans="1:39" x14ac:dyDescent="0.35">
      <c r="A560" s="89" t="s">
        <v>486</v>
      </c>
      <c r="B560" s="89" t="s">
        <v>391</v>
      </c>
      <c r="C560" s="89" t="s">
        <v>392</v>
      </c>
      <c r="D560" s="89" t="s">
        <v>463</v>
      </c>
      <c r="E560" s="89" t="s">
        <v>487</v>
      </c>
      <c r="F560" s="89" t="s">
        <v>465</v>
      </c>
      <c r="G560" s="89" t="s">
        <v>465</v>
      </c>
      <c r="H560" s="89" t="s">
        <v>719</v>
      </c>
      <c r="I560" s="89" t="s">
        <v>506</v>
      </c>
      <c r="J560" s="89" t="s">
        <v>501</v>
      </c>
      <c r="K560" s="89" t="s">
        <v>466</v>
      </c>
      <c r="L560" s="89" t="s">
        <v>587</v>
      </c>
      <c r="M560" s="89" t="s">
        <v>395</v>
      </c>
      <c r="N560" s="89">
        <v>28</v>
      </c>
      <c r="O560" s="91">
        <v>8.33</v>
      </c>
      <c r="P560" s="89" t="s">
        <v>400</v>
      </c>
      <c r="Q560" s="89">
        <v>15</v>
      </c>
      <c r="R560" s="89" t="s">
        <v>748</v>
      </c>
      <c r="S560" s="89">
        <v>9</v>
      </c>
      <c r="T560" s="90">
        <v>0</v>
      </c>
      <c r="U560" s="90">
        <v>17.79</v>
      </c>
      <c r="V560" s="90">
        <v>37.200000000000003</v>
      </c>
      <c r="W560" s="90">
        <v>64.05</v>
      </c>
      <c r="X560" s="90">
        <v>0</v>
      </c>
      <c r="Y560" s="90">
        <v>119.05</v>
      </c>
      <c r="Z560" s="90">
        <v>0</v>
      </c>
      <c r="AA560" s="90">
        <v>0</v>
      </c>
      <c r="AB560" s="90">
        <v>119.05</v>
      </c>
      <c r="AC560" s="90">
        <v>93.21</v>
      </c>
      <c r="AD560" s="90">
        <v>92.32</v>
      </c>
      <c r="AE560" s="381">
        <f t="shared" si="9"/>
        <v>13.60566137990873</v>
      </c>
      <c r="AF560" s="105"/>
      <c r="AG560" s="381"/>
      <c r="AH560" s="381"/>
      <c r="AI560" s="381"/>
      <c r="AJ560" s="381"/>
      <c r="AK560" s="381"/>
      <c r="AL560" s="381"/>
      <c r="AM560" s="381"/>
    </row>
    <row r="561" spans="1:39" x14ac:dyDescent="0.35">
      <c r="A561" s="89" t="s">
        <v>654</v>
      </c>
      <c r="B561" s="89" t="s">
        <v>391</v>
      </c>
      <c r="C561" s="89" t="s">
        <v>392</v>
      </c>
      <c r="D561" s="89" t="s">
        <v>393</v>
      </c>
      <c r="E561" s="89" t="s">
        <v>487</v>
      </c>
      <c r="F561" s="89" t="s">
        <v>465</v>
      </c>
      <c r="G561" s="89" t="s">
        <v>465</v>
      </c>
      <c r="H561" s="89" t="s">
        <v>719</v>
      </c>
      <c r="I561" s="89" t="s">
        <v>497</v>
      </c>
      <c r="J561" s="89" t="s">
        <v>501</v>
      </c>
      <c r="K561" s="89" t="s">
        <v>466</v>
      </c>
      <c r="L561" s="89" t="s">
        <v>587</v>
      </c>
      <c r="M561" s="89" t="s">
        <v>395</v>
      </c>
      <c r="N561" s="89">
        <v>28</v>
      </c>
      <c r="O561" s="91">
        <v>4.54</v>
      </c>
      <c r="P561" s="89" t="s">
        <v>400</v>
      </c>
      <c r="Q561" s="89">
        <v>15</v>
      </c>
      <c r="R561" s="89" t="s">
        <v>748</v>
      </c>
      <c r="S561" s="89">
        <v>9</v>
      </c>
      <c r="T561" s="90">
        <v>0</v>
      </c>
      <c r="U561" s="90">
        <v>17.93</v>
      </c>
      <c r="V561" s="90">
        <v>46.49</v>
      </c>
      <c r="W561" s="90">
        <v>44.02</v>
      </c>
      <c r="X561" s="90">
        <v>0</v>
      </c>
      <c r="Y561" s="90">
        <v>108.44</v>
      </c>
      <c r="Z561" s="90">
        <v>0</v>
      </c>
      <c r="AA561" s="90">
        <v>0</v>
      </c>
      <c r="AB561" s="90">
        <v>108.44</v>
      </c>
      <c r="AC561" s="90">
        <v>92.38</v>
      </c>
      <c r="AD561" s="90">
        <v>102.81</v>
      </c>
      <c r="AE561" s="381">
        <f t="shared" si="9"/>
        <v>12.835346617718884</v>
      </c>
      <c r="AF561" s="105"/>
      <c r="AG561" s="381"/>
      <c r="AH561" s="381"/>
      <c r="AI561" s="381"/>
      <c r="AJ561" s="381"/>
      <c r="AK561" s="381"/>
      <c r="AL561" s="381"/>
      <c r="AM561" s="381"/>
    </row>
    <row r="562" spans="1:39" x14ac:dyDescent="0.35">
      <c r="A562" s="89" t="s">
        <v>655</v>
      </c>
      <c r="B562" s="89" t="s">
        <v>391</v>
      </c>
      <c r="C562" s="89" t="s">
        <v>392</v>
      </c>
      <c r="D562" s="89" t="s">
        <v>393</v>
      </c>
      <c r="E562" s="89" t="s">
        <v>487</v>
      </c>
      <c r="F562" s="89" t="s">
        <v>465</v>
      </c>
      <c r="G562" s="89" t="s">
        <v>465</v>
      </c>
      <c r="H562" s="89" t="s">
        <v>719</v>
      </c>
      <c r="I562" s="89" t="s">
        <v>607</v>
      </c>
      <c r="J562" s="89" t="s">
        <v>501</v>
      </c>
      <c r="K562" s="89" t="s">
        <v>466</v>
      </c>
      <c r="L562" s="89" t="s">
        <v>587</v>
      </c>
      <c r="M562" s="89" t="s">
        <v>395</v>
      </c>
      <c r="N562" s="89">
        <v>28</v>
      </c>
      <c r="O562" s="91">
        <v>34.5</v>
      </c>
      <c r="P562" s="89" t="s">
        <v>400</v>
      </c>
      <c r="Q562" s="89">
        <v>15</v>
      </c>
      <c r="R562" s="89" t="s">
        <v>748</v>
      </c>
      <c r="S562" s="89">
        <v>9</v>
      </c>
      <c r="T562" s="90">
        <v>0</v>
      </c>
      <c r="U562" s="90">
        <v>18.170000000000002</v>
      </c>
      <c r="V562" s="90">
        <v>54.21</v>
      </c>
      <c r="W562" s="90">
        <v>35.479999999999997</v>
      </c>
      <c r="X562" s="90">
        <v>0</v>
      </c>
      <c r="Y562" s="90">
        <v>107.86</v>
      </c>
      <c r="Z562" s="90">
        <v>0</v>
      </c>
      <c r="AA562" s="90">
        <v>0</v>
      </c>
      <c r="AB562" s="90">
        <v>107.86</v>
      </c>
      <c r="AC562" s="90">
        <v>91.32</v>
      </c>
      <c r="AD562" s="90">
        <v>108.35</v>
      </c>
      <c r="AE562" s="381">
        <f t="shared" si="9"/>
        <v>12.430963619864634</v>
      </c>
      <c r="AF562" s="105"/>
      <c r="AG562" s="381"/>
      <c r="AH562" s="381"/>
      <c r="AI562" s="381"/>
      <c r="AJ562" s="381"/>
      <c r="AK562" s="381"/>
      <c r="AL562" s="381"/>
      <c r="AM562" s="381"/>
    </row>
    <row r="563" spans="1:39" x14ac:dyDescent="0.35">
      <c r="A563" s="89" t="s">
        <v>657</v>
      </c>
      <c r="B563" s="89" t="s">
        <v>391</v>
      </c>
      <c r="C563" s="89" t="s">
        <v>392</v>
      </c>
      <c r="D563" s="89" t="s">
        <v>393</v>
      </c>
      <c r="E563" s="89" t="s">
        <v>487</v>
      </c>
      <c r="F563" s="89" t="s">
        <v>465</v>
      </c>
      <c r="G563" s="89" t="s">
        <v>465</v>
      </c>
      <c r="H563" s="89" t="s">
        <v>719</v>
      </c>
      <c r="I563" s="89" t="s">
        <v>607</v>
      </c>
      <c r="J563" s="89" t="s">
        <v>501</v>
      </c>
      <c r="K563" s="89" t="s">
        <v>466</v>
      </c>
      <c r="L563" s="89" t="s">
        <v>587</v>
      </c>
      <c r="M563" s="89" t="s">
        <v>395</v>
      </c>
      <c r="N563" s="89">
        <v>28</v>
      </c>
      <c r="O563" s="91">
        <v>109.07</v>
      </c>
      <c r="P563" s="89" t="s">
        <v>400</v>
      </c>
      <c r="Q563" s="89">
        <v>15</v>
      </c>
      <c r="R563" s="89" t="s">
        <v>748</v>
      </c>
      <c r="S563" s="89">
        <v>9</v>
      </c>
      <c r="T563" s="90">
        <v>0</v>
      </c>
      <c r="U563" s="90">
        <v>18.170000000000002</v>
      </c>
      <c r="V563" s="90">
        <v>54.21</v>
      </c>
      <c r="W563" s="90">
        <v>35.479999999999997</v>
      </c>
      <c r="X563" s="90">
        <v>0</v>
      </c>
      <c r="Y563" s="90">
        <v>107.86</v>
      </c>
      <c r="Z563" s="90">
        <v>0</v>
      </c>
      <c r="AA563" s="90">
        <v>0</v>
      </c>
      <c r="AB563" s="90">
        <v>107.86</v>
      </c>
      <c r="AC563" s="90">
        <v>91.32</v>
      </c>
      <c r="AD563" s="90">
        <v>108.35</v>
      </c>
      <c r="AE563" s="381">
        <f t="shared" si="9"/>
        <v>12.430963619864634</v>
      </c>
      <c r="AF563" s="105"/>
      <c r="AG563" s="381"/>
      <c r="AH563" s="381"/>
      <c r="AI563" s="381"/>
      <c r="AJ563" s="381"/>
      <c r="AK563" s="381"/>
      <c r="AL563" s="381"/>
      <c r="AM563" s="381"/>
    </row>
    <row r="564" spans="1:39" x14ac:dyDescent="0.35">
      <c r="A564" s="89" t="s">
        <v>658</v>
      </c>
      <c r="B564" s="89" t="s">
        <v>391</v>
      </c>
      <c r="C564" s="89" t="s">
        <v>392</v>
      </c>
      <c r="D564" s="89" t="s">
        <v>393</v>
      </c>
      <c r="E564" s="89" t="s">
        <v>487</v>
      </c>
      <c r="F564" s="89" t="s">
        <v>465</v>
      </c>
      <c r="G564" s="89" t="s">
        <v>465</v>
      </c>
      <c r="H564" s="89" t="s">
        <v>719</v>
      </c>
      <c r="I564" s="89" t="s">
        <v>607</v>
      </c>
      <c r="J564" s="89" t="s">
        <v>501</v>
      </c>
      <c r="K564" s="89" t="s">
        <v>466</v>
      </c>
      <c r="L564" s="89" t="s">
        <v>587</v>
      </c>
      <c r="M564" s="89" t="s">
        <v>395</v>
      </c>
      <c r="N564" s="89">
        <v>28</v>
      </c>
      <c r="O564" s="91">
        <v>76.7</v>
      </c>
      <c r="P564" s="89" t="s">
        <v>400</v>
      </c>
      <c r="Q564" s="89">
        <v>15</v>
      </c>
      <c r="R564" s="89" t="s">
        <v>748</v>
      </c>
      <c r="S564" s="89">
        <v>9</v>
      </c>
      <c r="T564" s="90">
        <v>0</v>
      </c>
      <c r="U564" s="90">
        <v>18.170000000000002</v>
      </c>
      <c r="V564" s="90">
        <v>54.21</v>
      </c>
      <c r="W564" s="90">
        <v>35.479999999999997</v>
      </c>
      <c r="X564" s="90">
        <v>0</v>
      </c>
      <c r="Y564" s="90">
        <v>107.86</v>
      </c>
      <c r="Z564" s="90">
        <v>0</v>
      </c>
      <c r="AA564" s="90">
        <v>0</v>
      </c>
      <c r="AB564" s="90">
        <v>107.86</v>
      </c>
      <c r="AC564" s="90">
        <v>91.32</v>
      </c>
      <c r="AD564" s="90">
        <v>108.35</v>
      </c>
      <c r="AE564" s="381">
        <f t="shared" si="9"/>
        <v>12.430963619864634</v>
      </c>
      <c r="AF564" s="105"/>
      <c r="AG564" s="381"/>
      <c r="AH564" s="381"/>
      <c r="AI564" s="381"/>
      <c r="AJ564" s="381"/>
      <c r="AK564" s="381"/>
      <c r="AL564" s="381"/>
      <c r="AM564" s="381"/>
    </row>
    <row r="565" spans="1:39" x14ac:dyDescent="0.35">
      <c r="A565" s="89" t="s">
        <v>622</v>
      </c>
      <c r="B565" s="89" t="s">
        <v>391</v>
      </c>
      <c r="C565" s="89" t="s">
        <v>392</v>
      </c>
      <c r="D565" s="89" t="s">
        <v>393</v>
      </c>
      <c r="E565" s="89" t="s">
        <v>487</v>
      </c>
      <c r="F565" s="89" t="s">
        <v>465</v>
      </c>
      <c r="G565" s="89" t="s">
        <v>465</v>
      </c>
      <c r="H565" s="89" t="s">
        <v>501</v>
      </c>
      <c r="I565" s="89" t="s">
        <v>497</v>
      </c>
      <c r="J565" s="89" t="s">
        <v>508</v>
      </c>
      <c r="K565" s="89" t="s">
        <v>466</v>
      </c>
      <c r="L565" s="89" t="s">
        <v>587</v>
      </c>
      <c r="M565" s="89" t="s">
        <v>395</v>
      </c>
      <c r="N565" s="89">
        <v>28</v>
      </c>
      <c r="O565" s="91">
        <v>20.9</v>
      </c>
      <c r="P565" s="89" t="s">
        <v>400</v>
      </c>
      <c r="Q565" s="89">
        <v>15</v>
      </c>
      <c r="R565" s="89" t="s">
        <v>748</v>
      </c>
      <c r="S565" s="89">
        <v>9</v>
      </c>
      <c r="T565" s="90">
        <v>0</v>
      </c>
      <c r="U565" s="90">
        <v>21.21</v>
      </c>
      <c r="V565" s="90">
        <v>46.2</v>
      </c>
      <c r="W565" s="90">
        <v>53.88</v>
      </c>
      <c r="X565" s="90">
        <v>0</v>
      </c>
      <c r="Y565" s="90">
        <v>121.29</v>
      </c>
      <c r="Z565" s="90">
        <v>0</v>
      </c>
      <c r="AA565" s="90">
        <v>0</v>
      </c>
      <c r="AB565" s="90">
        <v>121.29</v>
      </c>
      <c r="AC565" s="90">
        <v>98.47</v>
      </c>
      <c r="AD565" s="90">
        <v>110.16</v>
      </c>
      <c r="AE565" s="381">
        <f t="shared" si="9"/>
        <v>12.801955322378877</v>
      </c>
      <c r="AF565" s="105"/>
      <c r="AG565" s="381"/>
      <c r="AH565" s="381"/>
      <c r="AI565" s="381"/>
      <c r="AJ565" s="381"/>
      <c r="AK565" s="381"/>
      <c r="AL565" s="381"/>
      <c r="AM565" s="381"/>
    </row>
    <row r="566" spans="1:39" x14ac:dyDescent="0.35">
      <c r="A566" s="89" t="s">
        <v>623</v>
      </c>
      <c r="B566" s="89" t="s">
        <v>391</v>
      </c>
      <c r="C566" s="89" t="s">
        <v>392</v>
      </c>
      <c r="D566" s="89" t="s">
        <v>393</v>
      </c>
      <c r="E566" s="89" t="s">
        <v>487</v>
      </c>
      <c r="F566" s="89" t="s">
        <v>465</v>
      </c>
      <c r="G566" s="89" t="s">
        <v>465</v>
      </c>
      <c r="H566" s="89" t="s">
        <v>501</v>
      </c>
      <c r="I566" s="89" t="s">
        <v>497</v>
      </c>
      <c r="J566" s="89" t="s">
        <v>508</v>
      </c>
      <c r="K566" s="89" t="s">
        <v>466</v>
      </c>
      <c r="L566" s="89" t="s">
        <v>587</v>
      </c>
      <c r="M566" s="89" t="s">
        <v>395</v>
      </c>
      <c r="N566" s="89">
        <v>28</v>
      </c>
      <c r="O566" s="91">
        <v>4.42</v>
      </c>
      <c r="P566" s="89" t="s">
        <v>400</v>
      </c>
      <c r="Q566" s="89">
        <v>15</v>
      </c>
      <c r="R566" s="89" t="s">
        <v>748</v>
      </c>
      <c r="S566" s="89">
        <v>9</v>
      </c>
      <c r="T566" s="90">
        <v>0</v>
      </c>
      <c r="U566" s="90">
        <v>21.21</v>
      </c>
      <c r="V566" s="90">
        <v>46.2</v>
      </c>
      <c r="W566" s="90">
        <v>53.88</v>
      </c>
      <c r="X566" s="90">
        <v>0</v>
      </c>
      <c r="Y566" s="90">
        <v>121.29</v>
      </c>
      <c r="Z566" s="90">
        <v>0</v>
      </c>
      <c r="AA566" s="90">
        <v>0</v>
      </c>
      <c r="AB566" s="90">
        <v>121.29</v>
      </c>
      <c r="AC566" s="90">
        <v>98.47</v>
      </c>
      <c r="AD566" s="90">
        <v>110.16</v>
      </c>
      <c r="AE566" s="381">
        <f t="shared" si="9"/>
        <v>12.801955322378877</v>
      </c>
      <c r="AF566" s="105"/>
      <c r="AG566" s="381"/>
      <c r="AH566" s="381"/>
      <c r="AI566" s="381"/>
      <c r="AJ566" s="381"/>
      <c r="AK566" s="381"/>
      <c r="AL566" s="381"/>
      <c r="AM566" s="381"/>
    </row>
    <row r="567" spans="1:39" x14ac:dyDescent="0.35">
      <c r="A567" s="89" t="s">
        <v>624</v>
      </c>
      <c r="B567" s="89" t="s">
        <v>391</v>
      </c>
      <c r="C567" s="89" t="s">
        <v>392</v>
      </c>
      <c r="D567" s="89" t="s">
        <v>393</v>
      </c>
      <c r="E567" s="89" t="s">
        <v>487</v>
      </c>
      <c r="F567" s="89" t="s">
        <v>465</v>
      </c>
      <c r="G567" s="89" t="s">
        <v>465</v>
      </c>
      <c r="H567" s="89" t="s">
        <v>501</v>
      </c>
      <c r="I567" s="89" t="s">
        <v>497</v>
      </c>
      <c r="J567" s="89" t="s">
        <v>508</v>
      </c>
      <c r="K567" s="89" t="s">
        <v>466</v>
      </c>
      <c r="L567" s="89" t="s">
        <v>587</v>
      </c>
      <c r="M567" s="89" t="s">
        <v>395</v>
      </c>
      <c r="N567" s="89">
        <v>28</v>
      </c>
      <c r="O567" s="91">
        <v>7.27</v>
      </c>
      <c r="P567" s="89" t="s">
        <v>400</v>
      </c>
      <c r="Q567" s="89">
        <v>15</v>
      </c>
      <c r="R567" s="89" t="s">
        <v>748</v>
      </c>
      <c r="S567" s="89">
        <v>9</v>
      </c>
      <c r="T567" s="90">
        <v>0</v>
      </c>
      <c r="U567" s="90">
        <v>21.21</v>
      </c>
      <c r="V567" s="90">
        <v>46.2</v>
      </c>
      <c r="W567" s="90">
        <v>53.88</v>
      </c>
      <c r="X567" s="90">
        <v>0</v>
      </c>
      <c r="Y567" s="90">
        <v>121.29</v>
      </c>
      <c r="Z567" s="90">
        <v>0</v>
      </c>
      <c r="AA567" s="90">
        <v>0</v>
      </c>
      <c r="AB567" s="90">
        <v>121.29</v>
      </c>
      <c r="AC567" s="90">
        <v>98.47</v>
      </c>
      <c r="AD567" s="90">
        <v>110.16</v>
      </c>
      <c r="AE567" s="381">
        <f t="shared" si="9"/>
        <v>12.801955322378877</v>
      </c>
      <c r="AF567" s="105"/>
      <c r="AG567" s="381"/>
      <c r="AH567" s="381"/>
      <c r="AI567" s="381"/>
      <c r="AJ567" s="381"/>
      <c r="AK567" s="381"/>
      <c r="AL567" s="381"/>
      <c r="AM567" s="381"/>
    </row>
    <row r="568" spans="1:39" x14ac:dyDescent="0.35">
      <c r="A568" s="89" t="s">
        <v>625</v>
      </c>
      <c r="B568" s="89" t="s">
        <v>391</v>
      </c>
      <c r="C568" s="89" t="s">
        <v>392</v>
      </c>
      <c r="D568" s="89" t="s">
        <v>393</v>
      </c>
      <c r="E568" s="89" t="s">
        <v>487</v>
      </c>
      <c r="F568" s="89" t="s">
        <v>465</v>
      </c>
      <c r="G568" s="89" t="s">
        <v>465</v>
      </c>
      <c r="H568" s="89" t="s">
        <v>501</v>
      </c>
      <c r="I568" s="89" t="s">
        <v>497</v>
      </c>
      <c r="J568" s="89" t="s">
        <v>508</v>
      </c>
      <c r="K568" s="89" t="s">
        <v>466</v>
      </c>
      <c r="L568" s="89" t="s">
        <v>587</v>
      </c>
      <c r="M568" s="89" t="s">
        <v>395</v>
      </c>
      <c r="N568" s="89">
        <v>28</v>
      </c>
      <c r="O568" s="91">
        <v>23.16</v>
      </c>
      <c r="P568" s="89" t="s">
        <v>400</v>
      </c>
      <c r="Q568" s="89">
        <v>15</v>
      </c>
      <c r="R568" s="89" t="s">
        <v>748</v>
      </c>
      <c r="S568" s="89">
        <v>9</v>
      </c>
      <c r="T568" s="90">
        <v>0</v>
      </c>
      <c r="U568" s="90">
        <v>21.21</v>
      </c>
      <c r="V568" s="90">
        <v>46.2</v>
      </c>
      <c r="W568" s="90">
        <v>53.88</v>
      </c>
      <c r="X568" s="90">
        <v>0</v>
      </c>
      <c r="Y568" s="90">
        <v>121.29</v>
      </c>
      <c r="Z568" s="90">
        <v>0</v>
      </c>
      <c r="AA568" s="90">
        <v>0</v>
      </c>
      <c r="AB568" s="90">
        <v>121.29</v>
      </c>
      <c r="AC568" s="90">
        <v>98.47</v>
      </c>
      <c r="AD568" s="90">
        <v>110.16</v>
      </c>
      <c r="AE568" s="381">
        <f t="shared" si="9"/>
        <v>12.801955322378877</v>
      </c>
      <c r="AF568" s="105"/>
      <c r="AG568" s="381"/>
      <c r="AH568" s="381"/>
      <c r="AI568" s="381"/>
      <c r="AJ568" s="381"/>
      <c r="AK568" s="381"/>
      <c r="AL568" s="381"/>
      <c r="AM568" s="381"/>
    </row>
    <row r="569" spans="1:39" x14ac:dyDescent="0.35">
      <c r="A569" s="89" t="s">
        <v>626</v>
      </c>
      <c r="B569" s="89" t="s">
        <v>391</v>
      </c>
      <c r="C569" s="89" t="s">
        <v>392</v>
      </c>
      <c r="D569" s="89" t="s">
        <v>393</v>
      </c>
      <c r="E569" s="89" t="s">
        <v>487</v>
      </c>
      <c r="F569" s="89" t="s">
        <v>465</v>
      </c>
      <c r="G569" s="89" t="s">
        <v>465</v>
      </c>
      <c r="H569" s="89" t="s">
        <v>719</v>
      </c>
      <c r="I569" s="89" t="s">
        <v>607</v>
      </c>
      <c r="J569" s="89" t="s">
        <v>501</v>
      </c>
      <c r="K569" s="89" t="s">
        <v>466</v>
      </c>
      <c r="L569" s="89" t="s">
        <v>587</v>
      </c>
      <c r="M569" s="89" t="s">
        <v>395</v>
      </c>
      <c r="N569" s="89">
        <v>29</v>
      </c>
      <c r="O569" s="91">
        <v>8.0299999999999994</v>
      </c>
      <c r="P569" s="89" t="s">
        <v>400</v>
      </c>
      <c r="Q569" s="89">
        <v>15</v>
      </c>
      <c r="R569" s="89" t="s">
        <v>748</v>
      </c>
      <c r="S569" s="89">
        <v>9</v>
      </c>
      <c r="T569" s="90">
        <v>0</v>
      </c>
      <c r="U569" s="90">
        <v>17.96</v>
      </c>
      <c r="V569" s="90">
        <v>49.28</v>
      </c>
      <c r="W569" s="90">
        <v>39.86</v>
      </c>
      <c r="X569" s="90">
        <v>0</v>
      </c>
      <c r="Y569" s="90">
        <v>107.1</v>
      </c>
      <c r="Z569" s="90">
        <v>0</v>
      </c>
      <c r="AA569" s="90">
        <v>0</v>
      </c>
      <c r="AB569" s="90">
        <v>107.1</v>
      </c>
      <c r="AC569" s="90">
        <v>93.62</v>
      </c>
      <c r="AD569" s="90">
        <v>107.69</v>
      </c>
      <c r="AE569" s="381">
        <f t="shared" si="9"/>
        <v>12.625044913572385</v>
      </c>
      <c r="AF569" s="105"/>
      <c r="AG569" s="381"/>
      <c r="AH569" s="381"/>
      <c r="AI569" s="381"/>
      <c r="AJ569" s="381"/>
      <c r="AK569" s="381"/>
      <c r="AL569" s="381"/>
      <c r="AM569" s="381"/>
    </row>
    <row r="570" spans="1:39" x14ac:dyDescent="0.35">
      <c r="A570" s="89" t="s">
        <v>627</v>
      </c>
      <c r="B570" s="89" t="s">
        <v>391</v>
      </c>
      <c r="C570" s="89" t="s">
        <v>392</v>
      </c>
      <c r="D570" s="89" t="s">
        <v>393</v>
      </c>
      <c r="E570" s="89" t="s">
        <v>487</v>
      </c>
      <c r="F570" s="89" t="s">
        <v>465</v>
      </c>
      <c r="G570" s="89" t="s">
        <v>465</v>
      </c>
      <c r="H570" s="89" t="s">
        <v>719</v>
      </c>
      <c r="I570" s="89" t="s">
        <v>607</v>
      </c>
      <c r="J570" s="89" t="s">
        <v>501</v>
      </c>
      <c r="K570" s="89" t="s">
        <v>466</v>
      </c>
      <c r="L570" s="89" t="s">
        <v>587</v>
      </c>
      <c r="M570" s="89" t="s">
        <v>395</v>
      </c>
      <c r="N570" s="89">
        <v>29</v>
      </c>
      <c r="O570" s="91">
        <v>20.37</v>
      </c>
      <c r="P570" s="89" t="s">
        <v>400</v>
      </c>
      <c r="Q570" s="89">
        <v>15</v>
      </c>
      <c r="R570" s="89" t="s">
        <v>748</v>
      </c>
      <c r="S570" s="89">
        <v>9</v>
      </c>
      <c r="T570" s="90">
        <v>0</v>
      </c>
      <c r="U570" s="90">
        <v>17.96</v>
      </c>
      <c r="V570" s="90">
        <v>49.28</v>
      </c>
      <c r="W570" s="90">
        <v>39.86</v>
      </c>
      <c r="X570" s="90">
        <v>0</v>
      </c>
      <c r="Y570" s="90">
        <v>107.1</v>
      </c>
      <c r="Z570" s="90">
        <v>0</v>
      </c>
      <c r="AA570" s="90">
        <v>0</v>
      </c>
      <c r="AB570" s="90">
        <v>107.1</v>
      </c>
      <c r="AC570" s="90">
        <v>93.62</v>
      </c>
      <c r="AD570" s="90">
        <v>107.69</v>
      </c>
      <c r="AE570" s="381">
        <f t="shared" si="9"/>
        <v>12.625044913572385</v>
      </c>
      <c r="AF570" s="105"/>
      <c r="AG570" s="381"/>
      <c r="AH570" s="381"/>
      <c r="AI570" s="381"/>
      <c r="AJ570" s="381"/>
      <c r="AK570" s="381"/>
      <c r="AL570" s="381"/>
      <c r="AM570" s="381"/>
    </row>
    <row r="571" spans="1:39" x14ac:dyDescent="0.35">
      <c r="A571" s="89" t="s">
        <v>598</v>
      </c>
      <c r="B571" s="89" t="s">
        <v>391</v>
      </c>
      <c r="C571" s="89" t="s">
        <v>392</v>
      </c>
      <c r="D571" s="89" t="s">
        <v>393</v>
      </c>
      <c r="E571" s="89" t="s">
        <v>524</v>
      </c>
      <c r="F571" s="89" t="s">
        <v>465</v>
      </c>
      <c r="G571" s="89" t="s">
        <v>465</v>
      </c>
      <c r="H571" s="89" t="s">
        <v>465</v>
      </c>
      <c r="I571" s="89" t="s">
        <v>506</v>
      </c>
      <c r="J571" s="89" t="s">
        <v>465</v>
      </c>
      <c r="K571" s="89" t="s">
        <v>466</v>
      </c>
      <c r="L571" s="89" t="s">
        <v>549</v>
      </c>
      <c r="M571" s="89" t="s">
        <v>395</v>
      </c>
      <c r="N571" s="89">
        <v>25</v>
      </c>
      <c r="O571" s="91">
        <v>61.08</v>
      </c>
      <c r="P571" s="89" t="s">
        <v>400</v>
      </c>
      <c r="Q571" s="89">
        <v>15</v>
      </c>
      <c r="R571" s="89" t="s">
        <v>748</v>
      </c>
      <c r="S571" s="89">
        <v>9</v>
      </c>
      <c r="T571" s="90">
        <v>0</v>
      </c>
      <c r="U571" s="90">
        <v>24.79</v>
      </c>
      <c r="V571" s="90">
        <v>74.19</v>
      </c>
      <c r="W571" s="90">
        <v>1.82</v>
      </c>
      <c r="X571" s="90">
        <v>0</v>
      </c>
      <c r="Y571" s="90">
        <v>100.8</v>
      </c>
      <c r="Z571" s="90">
        <v>0</v>
      </c>
      <c r="AA571" s="90">
        <v>0</v>
      </c>
      <c r="AB571" s="90">
        <v>100.8</v>
      </c>
      <c r="AC571" s="90">
        <v>107.54</v>
      </c>
      <c r="AD571" s="90">
        <v>188.87</v>
      </c>
      <c r="AE571" s="381">
        <f t="shared" si="9"/>
        <v>10.217386635226783</v>
      </c>
      <c r="AF571" s="105"/>
      <c r="AG571" s="381"/>
      <c r="AH571" s="381"/>
      <c r="AI571" s="381"/>
      <c r="AJ571" s="381"/>
      <c r="AK571" s="381"/>
      <c r="AL571" s="381"/>
      <c r="AM571" s="381"/>
    </row>
    <row r="572" spans="1:39" x14ac:dyDescent="0.35">
      <c r="A572" s="89" t="s">
        <v>563</v>
      </c>
      <c r="B572" s="89" t="s">
        <v>391</v>
      </c>
      <c r="C572" s="89" t="s">
        <v>392</v>
      </c>
      <c r="D572" s="89" t="s">
        <v>393</v>
      </c>
      <c r="E572" s="89" t="s">
        <v>521</v>
      </c>
      <c r="F572" s="89" t="s">
        <v>465</v>
      </c>
      <c r="G572" s="89" t="s">
        <v>465</v>
      </c>
      <c r="H572" s="89" t="s">
        <v>465</v>
      </c>
      <c r="I572" s="89" t="s">
        <v>506</v>
      </c>
      <c r="J572" s="89" t="s">
        <v>465</v>
      </c>
      <c r="K572" s="89" t="s">
        <v>466</v>
      </c>
      <c r="L572" s="89" t="s">
        <v>549</v>
      </c>
      <c r="M572" s="89" t="s">
        <v>395</v>
      </c>
      <c r="N572" s="89">
        <v>26</v>
      </c>
      <c r="O572" s="91">
        <v>68.400000000000006</v>
      </c>
      <c r="P572" s="89" t="s">
        <v>400</v>
      </c>
      <c r="Q572" s="89">
        <v>15</v>
      </c>
      <c r="R572" s="89" t="s">
        <v>748</v>
      </c>
      <c r="S572" s="89">
        <v>9</v>
      </c>
      <c r="T572" s="90">
        <v>0</v>
      </c>
      <c r="U572" s="90">
        <v>24.4</v>
      </c>
      <c r="V572" s="90">
        <v>72.14</v>
      </c>
      <c r="W572" s="90">
        <v>7.09</v>
      </c>
      <c r="X572" s="90">
        <v>0</v>
      </c>
      <c r="Y572" s="90">
        <v>103.63</v>
      </c>
      <c r="Z572" s="90">
        <v>0</v>
      </c>
      <c r="AA572" s="90">
        <v>0</v>
      </c>
      <c r="AB572" s="90">
        <v>103.63</v>
      </c>
      <c r="AC572" s="90">
        <v>110.02</v>
      </c>
      <c r="AD572" s="90">
        <v>186.71</v>
      </c>
      <c r="AE572" s="381">
        <f t="shared" si="9"/>
        <v>10.394134510133611</v>
      </c>
      <c r="AF572" s="105"/>
      <c r="AG572" s="381"/>
      <c r="AH572" s="381"/>
      <c r="AI572" s="381"/>
      <c r="AJ572" s="381"/>
      <c r="AK572" s="381"/>
      <c r="AL572" s="381"/>
      <c r="AM572" s="381"/>
    </row>
    <row r="573" spans="1:39" x14ac:dyDescent="0.35">
      <c r="A573" s="89" t="s">
        <v>749</v>
      </c>
      <c r="B573" s="89" t="s">
        <v>391</v>
      </c>
      <c r="C573" s="89" t="s">
        <v>392</v>
      </c>
      <c r="D573" s="89" t="s">
        <v>393</v>
      </c>
      <c r="E573" s="89" t="s">
        <v>487</v>
      </c>
      <c r="F573" s="89" t="s">
        <v>465</v>
      </c>
      <c r="G573" s="89" t="s">
        <v>465</v>
      </c>
      <c r="H573" s="89" t="s">
        <v>465</v>
      </c>
      <c r="I573" s="89" t="s">
        <v>465</v>
      </c>
      <c r="J573" s="89" t="s">
        <v>465</v>
      </c>
      <c r="K573" s="89" t="s">
        <v>466</v>
      </c>
      <c r="L573" s="89" t="s">
        <v>394</v>
      </c>
      <c r="M573" s="89" t="s">
        <v>395</v>
      </c>
      <c r="N573" s="89">
        <v>28</v>
      </c>
      <c r="O573" s="91">
        <v>0.11</v>
      </c>
      <c r="P573" s="89" t="s">
        <v>400</v>
      </c>
      <c r="Q573" s="89">
        <v>15</v>
      </c>
      <c r="R573" s="89" t="s">
        <v>748</v>
      </c>
      <c r="S573" s="89">
        <v>9</v>
      </c>
      <c r="T573" s="90">
        <v>0</v>
      </c>
      <c r="U573" s="90">
        <v>33.4</v>
      </c>
      <c r="V573" s="90">
        <v>43.33</v>
      </c>
      <c r="W573" s="90">
        <v>102.24</v>
      </c>
      <c r="X573" s="90">
        <v>0</v>
      </c>
      <c r="Y573" s="90">
        <v>178.97</v>
      </c>
      <c r="Z573" s="90">
        <v>38.200000000000003</v>
      </c>
      <c r="AA573" s="90">
        <v>5.34</v>
      </c>
      <c r="AB573" s="90">
        <v>222.51</v>
      </c>
      <c r="AC573" s="90">
        <v>144.46</v>
      </c>
      <c r="AD573" s="90">
        <v>172.1</v>
      </c>
      <c r="AE573" s="381">
        <f t="shared" si="9"/>
        <v>12.405654219227644</v>
      </c>
      <c r="AF573" s="105"/>
      <c r="AG573" s="381"/>
      <c r="AH573" s="381"/>
      <c r="AI573" s="381"/>
      <c r="AJ573" s="381"/>
      <c r="AK573" s="381"/>
      <c r="AL573" s="381"/>
      <c r="AM573" s="381"/>
    </row>
    <row r="574" spans="1:39" x14ac:dyDescent="0.35">
      <c r="A574" s="89" t="s">
        <v>750</v>
      </c>
      <c r="B574" s="89" t="s">
        <v>391</v>
      </c>
      <c r="C574" s="89" t="s">
        <v>392</v>
      </c>
      <c r="D574" s="89" t="s">
        <v>393</v>
      </c>
      <c r="E574" s="89" t="s">
        <v>505</v>
      </c>
      <c r="F574" s="89" t="s">
        <v>465</v>
      </c>
      <c r="G574" s="89" t="s">
        <v>465</v>
      </c>
      <c r="H574" s="89" t="s">
        <v>465</v>
      </c>
      <c r="I574" s="89" t="s">
        <v>497</v>
      </c>
      <c r="J574" s="89" t="s">
        <v>465</v>
      </c>
      <c r="K574" s="89" t="s">
        <v>466</v>
      </c>
      <c r="L574" s="89" t="s">
        <v>498</v>
      </c>
      <c r="M574" s="89" t="s">
        <v>395</v>
      </c>
      <c r="N574" s="89">
        <v>28</v>
      </c>
      <c r="O574" s="91">
        <v>25.29</v>
      </c>
      <c r="P574" s="89" t="s">
        <v>400</v>
      </c>
      <c r="Q574" s="89">
        <v>15</v>
      </c>
      <c r="R574" s="89" t="s">
        <v>748</v>
      </c>
      <c r="S574" s="89">
        <v>9</v>
      </c>
      <c r="T574" s="90">
        <v>0</v>
      </c>
      <c r="U574" s="90">
        <v>23.3</v>
      </c>
      <c r="V574" s="90">
        <v>77.92</v>
      </c>
      <c r="W574" s="90">
        <v>31.99</v>
      </c>
      <c r="X574" s="90">
        <v>0</v>
      </c>
      <c r="Y574" s="90">
        <v>133.22</v>
      </c>
      <c r="Z574" s="90">
        <v>2.71</v>
      </c>
      <c r="AA574" s="90">
        <v>0.64</v>
      </c>
      <c r="AB574" s="90">
        <v>136.57</v>
      </c>
      <c r="AC574" s="90">
        <v>125.83</v>
      </c>
      <c r="AD574" s="90">
        <v>168.9</v>
      </c>
      <c r="AE574" s="381">
        <f t="shared" si="9"/>
        <v>11.687283405522471</v>
      </c>
      <c r="AF574" s="105"/>
      <c r="AG574" s="381"/>
      <c r="AH574" s="381"/>
      <c r="AI574" s="381"/>
      <c r="AJ574" s="381"/>
      <c r="AK574" s="381"/>
      <c r="AL574" s="381"/>
      <c r="AM574" s="381"/>
    </row>
    <row r="575" spans="1:39" x14ac:dyDescent="0.35">
      <c r="A575" s="89" t="s">
        <v>751</v>
      </c>
      <c r="B575" s="89" t="s">
        <v>391</v>
      </c>
      <c r="C575" s="89" t="s">
        <v>398</v>
      </c>
      <c r="D575" s="89" t="s">
        <v>393</v>
      </c>
      <c r="E575" s="89" t="s">
        <v>505</v>
      </c>
      <c r="F575" s="89" t="s">
        <v>465</v>
      </c>
      <c r="G575" s="89" t="s">
        <v>465</v>
      </c>
      <c r="H575" s="89" t="s">
        <v>465</v>
      </c>
      <c r="I575" s="89" t="s">
        <v>506</v>
      </c>
      <c r="J575" s="89" t="s">
        <v>465</v>
      </c>
      <c r="K575" s="89" t="s">
        <v>476</v>
      </c>
      <c r="L575" s="89" t="s">
        <v>498</v>
      </c>
      <c r="M575" s="89" t="s">
        <v>395</v>
      </c>
      <c r="N575" s="89">
        <v>40</v>
      </c>
      <c r="O575" s="91">
        <v>3.08</v>
      </c>
      <c r="P575" s="89" t="s">
        <v>400</v>
      </c>
      <c r="Q575" s="89">
        <v>15</v>
      </c>
      <c r="R575" s="89" t="s">
        <v>748</v>
      </c>
      <c r="S575" s="89">
        <v>9</v>
      </c>
      <c r="T575" s="90">
        <v>0</v>
      </c>
      <c r="U575" s="90">
        <v>75.790000000000006</v>
      </c>
      <c r="V575" s="90">
        <v>42.15</v>
      </c>
      <c r="W575" s="90">
        <v>0</v>
      </c>
      <c r="X575" s="90">
        <v>69.63</v>
      </c>
      <c r="Y575" s="90">
        <v>187.58</v>
      </c>
      <c r="Z575" s="90">
        <v>9.0299999999999994</v>
      </c>
      <c r="AA575" s="90">
        <v>5.22</v>
      </c>
      <c r="AB575" s="90">
        <v>201.82</v>
      </c>
      <c r="AC575" s="90">
        <v>135.74</v>
      </c>
      <c r="AD575" s="90">
        <v>137.63</v>
      </c>
      <c r="AE575" s="381">
        <f t="shared" si="9"/>
        <v>13.447255894818287</v>
      </c>
      <c r="AF575" s="105"/>
      <c r="AG575" s="381"/>
      <c r="AH575" s="381"/>
      <c r="AI575" s="381"/>
      <c r="AJ575" s="381"/>
      <c r="AK575" s="381"/>
      <c r="AL575" s="381"/>
      <c r="AM575" s="381"/>
    </row>
    <row r="576" spans="1:39" x14ac:dyDescent="0.35">
      <c r="A576" s="89" t="s">
        <v>598</v>
      </c>
      <c r="B576" s="89" t="s">
        <v>545</v>
      </c>
      <c r="C576" s="89" t="s">
        <v>462</v>
      </c>
      <c r="D576" s="89" t="s">
        <v>463</v>
      </c>
      <c r="E576" s="89" t="s">
        <v>524</v>
      </c>
      <c r="F576" s="89" t="s">
        <v>465</v>
      </c>
      <c r="G576" s="89" t="s">
        <v>465</v>
      </c>
      <c r="H576" s="89" t="s">
        <v>465</v>
      </c>
      <c r="I576" s="89" t="s">
        <v>465</v>
      </c>
      <c r="J576" s="89" t="s">
        <v>465</v>
      </c>
      <c r="K576" s="89" t="s">
        <v>466</v>
      </c>
      <c r="L576" s="89" t="s">
        <v>394</v>
      </c>
      <c r="M576" s="89" t="s">
        <v>395</v>
      </c>
      <c r="N576" s="89">
        <v>1</v>
      </c>
      <c r="O576" s="91">
        <v>61.08</v>
      </c>
      <c r="P576" s="89" t="s">
        <v>467</v>
      </c>
      <c r="Q576" s="89">
        <v>16</v>
      </c>
      <c r="R576" s="89" t="s">
        <v>752</v>
      </c>
      <c r="S576" s="89">
        <v>2</v>
      </c>
      <c r="T576" s="90">
        <v>0</v>
      </c>
      <c r="U576" s="90">
        <v>0</v>
      </c>
      <c r="V576" s="90">
        <v>0</v>
      </c>
      <c r="W576" s="90">
        <v>0</v>
      </c>
      <c r="X576" s="90">
        <v>0</v>
      </c>
      <c r="Y576" s="90">
        <v>0</v>
      </c>
      <c r="Z576" s="90">
        <v>0</v>
      </c>
      <c r="AA576" s="90">
        <v>0</v>
      </c>
      <c r="AB576" s="90">
        <v>0</v>
      </c>
      <c r="AC576" s="90"/>
      <c r="AD576" s="90"/>
      <c r="AE576" s="381" t="str">
        <f t="shared" si="9"/>
        <v>-</v>
      </c>
      <c r="AF576" s="105"/>
      <c r="AG576" s="381"/>
      <c r="AH576" s="381"/>
      <c r="AI576" s="381"/>
      <c r="AJ576" s="381"/>
      <c r="AK576" s="381"/>
      <c r="AL576" s="381"/>
      <c r="AM576" s="381"/>
    </row>
    <row r="577" spans="1:39" x14ac:dyDescent="0.35">
      <c r="A577" s="89" t="s">
        <v>563</v>
      </c>
      <c r="B577" s="89" t="s">
        <v>545</v>
      </c>
      <c r="C577" s="89" t="s">
        <v>462</v>
      </c>
      <c r="D577" s="89" t="s">
        <v>463</v>
      </c>
      <c r="E577" s="89" t="s">
        <v>521</v>
      </c>
      <c r="F577" s="89" t="s">
        <v>465</v>
      </c>
      <c r="G577" s="89" t="s">
        <v>465</v>
      </c>
      <c r="H577" s="89" t="s">
        <v>465</v>
      </c>
      <c r="I577" s="89" t="s">
        <v>465</v>
      </c>
      <c r="J577" s="89" t="s">
        <v>465</v>
      </c>
      <c r="K577" s="89" t="s">
        <v>466</v>
      </c>
      <c r="L577" s="89" t="s">
        <v>394</v>
      </c>
      <c r="M577" s="89" t="s">
        <v>395</v>
      </c>
      <c r="N577" s="89">
        <v>1</v>
      </c>
      <c r="O577" s="91">
        <v>68.400000000000006</v>
      </c>
      <c r="P577" s="89" t="s">
        <v>467</v>
      </c>
      <c r="Q577" s="89">
        <v>16</v>
      </c>
      <c r="R577" s="89" t="s">
        <v>752</v>
      </c>
      <c r="S577" s="89">
        <v>2</v>
      </c>
      <c r="T577" s="90">
        <v>0</v>
      </c>
      <c r="U577" s="90">
        <v>0</v>
      </c>
      <c r="V577" s="90">
        <v>0</v>
      </c>
      <c r="W577" s="90">
        <v>0</v>
      </c>
      <c r="X577" s="90">
        <v>0</v>
      </c>
      <c r="Y577" s="90">
        <v>0</v>
      </c>
      <c r="Z577" s="90">
        <v>0</v>
      </c>
      <c r="AA577" s="90">
        <v>0</v>
      </c>
      <c r="AB577" s="90">
        <v>0</v>
      </c>
      <c r="AC577" s="90"/>
      <c r="AD577" s="90"/>
      <c r="AE577" s="381" t="str">
        <f t="shared" si="9"/>
        <v>-</v>
      </c>
      <c r="AF577" s="105"/>
      <c r="AG577" s="381"/>
      <c r="AH577" s="381"/>
      <c r="AI577" s="381"/>
      <c r="AJ577" s="381"/>
      <c r="AK577" s="381"/>
      <c r="AL577" s="381"/>
      <c r="AM577" s="381"/>
    </row>
    <row r="578" spans="1:39" x14ac:dyDescent="0.35">
      <c r="A578" s="89" t="s">
        <v>658</v>
      </c>
      <c r="B578" s="89" t="s">
        <v>545</v>
      </c>
      <c r="C578" s="89" t="s">
        <v>462</v>
      </c>
      <c r="D578" s="89" t="s">
        <v>463</v>
      </c>
      <c r="E578" s="89" t="s">
        <v>487</v>
      </c>
      <c r="F578" s="89" t="s">
        <v>465</v>
      </c>
      <c r="G578" s="89" t="s">
        <v>465</v>
      </c>
      <c r="H578" s="89" t="s">
        <v>465</v>
      </c>
      <c r="I578" s="89" t="s">
        <v>465</v>
      </c>
      <c r="J578" s="89" t="s">
        <v>465</v>
      </c>
      <c r="K578" s="89" t="s">
        <v>466</v>
      </c>
      <c r="L578" s="89" t="s">
        <v>394</v>
      </c>
      <c r="M578" s="89" t="s">
        <v>395</v>
      </c>
      <c r="N578" s="89">
        <v>1</v>
      </c>
      <c r="O578" s="91">
        <v>76.7</v>
      </c>
      <c r="P578" s="89" t="s">
        <v>467</v>
      </c>
      <c r="Q578" s="89">
        <v>16</v>
      </c>
      <c r="R578" s="89" t="s">
        <v>752</v>
      </c>
      <c r="S578" s="89">
        <v>2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  <c r="AA578" s="90">
        <v>0</v>
      </c>
      <c r="AB578" s="90">
        <v>0</v>
      </c>
      <c r="AC578" s="90"/>
      <c r="AD578" s="90"/>
      <c r="AE578" s="381" t="str">
        <f t="shared" si="9"/>
        <v>-</v>
      </c>
      <c r="AF578" s="105"/>
      <c r="AG578" s="381"/>
      <c r="AH578" s="381"/>
      <c r="AI578" s="381"/>
      <c r="AJ578" s="381"/>
      <c r="AK578" s="381"/>
      <c r="AL578" s="381"/>
      <c r="AM578" s="381"/>
    </row>
    <row r="579" spans="1:39" x14ac:dyDescent="0.35">
      <c r="A579" s="89" t="s">
        <v>657</v>
      </c>
      <c r="B579" s="89" t="s">
        <v>545</v>
      </c>
      <c r="C579" s="89" t="s">
        <v>462</v>
      </c>
      <c r="D579" s="89" t="s">
        <v>463</v>
      </c>
      <c r="E579" s="89" t="s">
        <v>487</v>
      </c>
      <c r="F579" s="89" t="s">
        <v>465</v>
      </c>
      <c r="G579" s="89" t="s">
        <v>465</v>
      </c>
      <c r="H579" s="89" t="s">
        <v>465</v>
      </c>
      <c r="I579" s="89" t="s">
        <v>465</v>
      </c>
      <c r="J579" s="89" t="s">
        <v>465</v>
      </c>
      <c r="K579" s="89" t="s">
        <v>466</v>
      </c>
      <c r="L579" s="89" t="s">
        <v>394</v>
      </c>
      <c r="M579" s="89" t="s">
        <v>395</v>
      </c>
      <c r="N579" s="89">
        <v>1</v>
      </c>
      <c r="O579" s="91">
        <v>109.07</v>
      </c>
      <c r="P579" s="89" t="s">
        <v>467</v>
      </c>
      <c r="Q579" s="89">
        <v>16</v>
      </c>
      <c r="R579" s="89" t="s">
        <v>752</v>
      </c>
      <c r="S579" s="89">
        <v>2</v>
      </c>
      <c r="T579" s="90">
        <v>0</v>
      </c>
      <c r="U579" s="90">
        <v>0</v>
      </c>
      <c r="V579" s="90">
        <v>0</v>
      </c>
      <c r="W579" s="90">
        <v>0</v>
      </c>
      <c r="X579" s="90">
        <v>0</v>
      </c>
      <c r="Y579" s="90">
        <v>0</v>
      </c>
      <c r="Z579" s="90">
        <v>0</v>
      </c>
      <c r="AA579" s="90">
        <v>0</v>
      </c>
      <c r="AB579" s="90">
        <v>0</v>
      </c>
      <c r="AC579" s="90"/>
      <c r="AD579" s="90"/>
      <c r="AE579" s="381" t="str">
        <f t="shared" si="9"/>
        <v>-</v>
      </c>
      <c r="AF579" s="105"/>
      <c r="AG579" s="381"/>
      <c r="AH579" s="381"/>
      <c r="AI579" s="381"/>
      <c r="AJ579" s="381"/>
      <c r="AK579" s="381"/>
      <c r="AL579" s="381"/>
      <c r="AM579" s="381"/>
    </row>
    <row r="580" spans="1:39" x14ac:dyDescent="0.35">
      <c r="A580" s="89" t="s">
        <v>749</v>
      </c>
      <c r="B580" s="89" t="s">
        <v>545</v>
      </c>
      <c r="C580" s="89" t="s">
        <v>462</v>
      </c>
      <c r="D580" s="89" t="s">
        <v>463</v>
      </c>
      <c r="E580" s="89" t="s">
        <v>487</v>
      </c>
      <c r="F580" s="89" t="s">
        <v>465</v>
      </c>
      <c r="G580" s="89" t="s">
        <v>465</v>
      </c>
      <c r="H580" s="89" t="s">
        <v>465</v>
      </c>
      <c r="I580" s="89" t="s">
        <v>465</v>
      </c>
      <c r="J580" s="89" t="s">
        <v>465</v>
      </c>
      <c r="K580" s="89" t="s">
        <v>466</v>
      </c>
      <c r="L580" s="89" t="s">
        <v>394</v>
      </c>
      <c r="M580" s="89" t="s">
        <v>395</v>
      </c>
      <c r="N580" s="89">
        <v>1</v>
      </c>
      <c r="O580" s="91">
        <v>0.11</v>
      </c>
      <c r="P580" s="89" t="s">
        <v>467</v>
      </c>
      <c r="Q580" s="89">
        <v>16</v>
      </c>
      <c r="R580" s="89" t="s">
        <v>752</v>
      </c>
      <c r="S580" s="89">
        <v>2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  <c r="AA580" s="90">
        <v>0</v>
      </c>
      <c r="AB580" s="90">
        <v>0</v>
      </c>
      <c r="AC580" s="90"/>
      <c r="AD580" s="90"/>
      <c r="AE580" s="381" t="str">
        <f t="shared" si="9"/>
        <v>-</v>
      </c>
      <c r="AF580" s="105"/>
      <c r="AG580" s="381"/>
      <c r="AH580" s="381"/>
      <c r="AI580" s="381"/>
      <c r="AJ580" s="381"/>
      <c r="AK580" s="381"/>
      <c r="AL580" s="381"/>
      <c r="AM580" s="381"/>
    </row>
    <row r="581" spans="1:39" x14ac:dyDescent="0.35">
      <c r="A581" s="89" t="s">
        <v>655</v>
      </c>
      <c r="B581" s="89" t="s">
        <v>545</v>
      </c>
      <c r="C581" s="89" t="s">
        <v>462</v>
      </c>
      <c r="D581" s="89" t="s">
        <v>463</v>
      </c>
      <c r="E581" s="89" t="s">
        <v>487</v>
      </c>
      <c r="F581" s="89" t="s">
        <v>465</v>
      </c>
      <c r="G581" s="89" t="s">
        <v>465</v>
      </c>
      <c r="H581" s="89" t="s">
        <v>465</v>
      </c>
      <c r="I581" s="89" t="s">
        <v>465</v>
      </c>
      <c r="J581" s="89" t="s">
        <v>465</v>
      </c>
      <c r="K581" s="89" t="s">
        <v>466</v>
      </c>
      <c r="L581" s="89" t="s">
        <v>394</v>
      </c>
      <c r="M581" s="89" t="s">
        <v>395</v>
      </c>
      <c r="N581" s="89">
        <v>1</v>
      </c>
      <c r="O581" s="91">
        <v>34.5</v>
      </c>
      <c r="P581" s="89" t="s">
        <v>467</v>
      </c>
      <c r="Q581" s="89">
        <v>16</v>
      </c>
      <c r="R581" s="89" t="s">
        <v>752</v>
      </c>
      <c r="S581" s="89">
        <v>2</v>
      </c>
      <c r="T581" s="90">
        <v>0</v>
      </c>
      <c r="U581" s="90">
        <v>0</v>
      </c>
      <c r="V581" s="90">
        <v>0</v>
      </c>
      <c r="W581" s="90">
        <v>0</v>
      </c>
      <c r="X581" s="90">
        <v>0</v>
      </c>
      <c r="Y581" s="90">
        <v>0</v>
      </c>
      <c r="Z581" s="90">
        <v>0</v>
      </c>
      <c r="AA581" s="90">
        <v>0</v>
      </c>
      <c r="AB581" s="90">
        <v>0</v>
      </c>
      <c r="AC581" s="90"/>
      <c r="AD581" s="90"/>
      <c r="AE581" s="381" t="str">
        <f t="shared" si="9"/>
        <v>-</v>
      </c>
      <c r="AF581" s="105"/>
      <c r="AG581" s="381"/>
      <c r="AH581" s="381"/>
      <c r="AI581" s="381"/>
      <c r="AJ581" s="381"/>
      <c r="AK581" s="381"/>
      <c r="AL581" s="381"/>
      <c r="AM581" s="381"/>
    </row>
    <row r="582" spans="1:39" x14ac:dyDescent="0.35">
      <c r="A582" s="89" t="s">
        <v>654</v>
      </c>
      <c r="B582" s="89" t="s">
        <v>545</v>
      </c>
      <c r="C582" s="89" t="s">
        <v>462</v>
      </c>
      <c r="D582" s="89" t="s">
        <v>463</v>
      </c>
      <c r="E582" s="89" t="s">
        <v>487</v>
      </c>
      <c r="F582" s="89" t="s">
        <v>465</v>
      </c>
      <c r="G582" s="89" t="s">
        <v>465</v>
      </c>
      <c r="H582" s="89" t="s">
        <v>465</v>
      </c>
      <c r="I582" s="89" t="s">
        <v>465</v>
      </c>
      <c r="J582" s="89" t="s">
        <v>465</v>
      </c>
      <c r="K582" s="89" t="s">
        <v>466</v>
      </c>
      <c r="L582" s="89" t="s">
        <v>394</v>
      </c>
      <c r="M582" s="89" t="s">
        <v>395</v>
      </c>
      <c r="N582" s="89">
        <v>1</v>
      </c>
      <c r="O582" s="91">
        <v>4.54</v>
      </c>
      <c r="P582" s="89" t="s">
        <v>467</v>
      </c>
      <c r="Q582" s="89">
        <v>16</v>
      </c>
      <c r="R582" s="89" t="s">
        <v>752</v>
      </c>
      <c r="S582" s="89">
        <v>2</v>
      </c>
      <c r="T582" s="90">
        <v>0</v>
      </c>
      <c r="U582" s="90">
        <v>0</v>
      </c>
      <c r="V582" s="90">
        <v>0</v>
      </c>
      <c r="W582" s="90">
        <v>0</v>
      </c>
      <c r="X582" s="90">
        <v>0</v>
      </c>
      <c r="Y582" s="90">
        <v>0</v>
      </c>
      <c r="Z582" s="90">
        <v>0</v>
      </c>
      <c r="AA582" s="90">
        <v>0</v>
      </c>
      <c r="AB582" s="90">
        <v>0</v>
      </c>
      <c r="AC582" s="90"/>
      <c r="AD582" s="90"/>
      <c r="AE582" s="381" t="str">
        <f t="shared" si="9"/>
        <v>-</v>
      </c>
      <c r="AF582" s="105"/>
      <c r="AG582" s="381"/>
      <c r="AH582" s="381"/>
      <c r="AI582" s="381"/>
      <c r="AJ582" s="381"/>
      <c r="AK582" s="381"/>
      <c r="AL582" s="381"/>
      <c r="AM582" s="381"/>
    </row>
    <row r="583" spans="1:39" x14ac:dyDescent="0.35">
      <c r="A583" s="89" t="s">
        <v>557</v>
      </c>
      <c r="B583" s="89" t="s">
        <v>545</v>
      </c>
      <c r="C583" s="89" t="s">
        <v>462</v>
      </c>
      <c r="D583" s="89" t="s">
        <v>463</v>
      </c>
      <c r="E583" s="89" t="s">
        <v>487</v>
      </c>
      <c r="F583" s="89" t="s">
        <v>465</v>
      </c>
      <c r="G583" s="89" t="s">
        <v>465</v>
      </c>
      <c r="H583" s="89" t="s">
        <v>465</v>
      </c>
      <c r="I583" s="89" t="s">
        <v>465</v>
      </c>
      <c r="J583" s="89" t="s">
        <v>465</v>
      </c>
      <c r="K583" s="89" t="s">
        <v>466</v>
      </c>
      <c r="L583" s="89" t="s">
        <v>394</v>
      </c>
      <c r="M583" s="89" t="s">
        <v>395</v>
      </c>
      <c r="N583" s="89">
        <v>1</v>
      </c>
      <c r="O583" s="91">
        <v>43.21</v>
      </c>
      <c r="P583" s="89" t="s">
        <v>467</v>
      </c>
      <c r="Q583" s="89">
        <v>16</v>
      </c>
      <c r="R583" s="89" t="s">
        <v>752</v>
      </c>
      <c r="S583" s="89">
        <v>2</v>
      </c>
      <c r="T583" s="90">
        <v>0</v>
      </c>
      <c r="U583" s="90">
        <v>0</v>
      </c>
      <c r="V583" s="90">
        <v>0</v>
      </c>
      <c r="W583" s="90">
        <v>0</v>
      </c>
      <c r="X583" s="90">
        <v>0</v>
      </c>
      <c r="Y583" s="90">
        <v>0</v>
      </c>
      <c r="Z583" s="90">
        <v>0</v>
      </c>
      <c r="AA583" s="90">
        <v>0</v>
      </c>
      <c r="AB583" s="90">
        <v>0</v>
      </c>
      <c r="AC583" s="90"/>
      <c r="AD583" s="90"/>
      <c r="AE583" s="381" t="str">
        <f t="shared" si="9"/>
        <v>-</v>
      </c>
      <c r="AF583" s="105"/>
      <c r="AG583" s="381"/>
      <c r="AH583" s="381"/>
      <c r="AI583" s="381"/>
      <c r="AJ583" s="381"/>
      <c r="AK583" s="381"/>
      <c r="AL583" s="381"/>
      <c r="AM583" s="381"/>
    </row>
    <row r="584" spans="1:39" x14ac:dyDescent="0.35">
      <c r="A584" s="89" t="s">
        <v>556</v>
      </c>
      <c r="B584" s="89" t="s">
        <v>545</v>
      </c>
      <c r="C584" s="89" t="s">
        <v>462</v>
      </c>
      <c r="D584" s="89" t="s">
        <v>463</v>
      </c>
      <c r="E584" s="89" t="s">
        <v>487</v>
      </c>
      <c r="F584" s="89" t="s">
        <v>465</v>
      </c>
      <c r="G584" s="89" t="s">
        <v>465</v>
      </c>
      <c r="H584" s="89" t="s">
        <v>465</v>
      </c>
      <c r="I584" s="89" t="s">
        <v>465</v>
      </c>
      <c r="J584" s="89" t="s">
        <v>465</v>
      </c>
      <c r="K584" s="89" t="s">
        <v>466</v>
      </c>
      <c r="L584" s="89" t="s">
        <v>394</v>
      </c>
      <c r="M584" s="89" t="s">
        <v>395</v>
      </c>
      <c r="N584" s="89">
        <v>1</v>
      </c>
      <c r="O584" s="91">
        <v>21.16</v>
      </c>
      <c r="P584" s="89" t="s">
        <v>467</v>
      </c>
      <c r="Q584" s="89">
        <v>16</v>
      </c>
      <c r="R584" s="89" t="s">
        <v>752</v>
      </c>
      <c r="S584" s="89">
        <v>2</v>
      </c>
      <c r="T584" s="90">
        <v>0</v>
      </c>
      <c r="U584" s="90">
        <v>0</v>
      </c>
      <c r="V584" s="90">
        <v>0</v>
      </c>
      <c r="W584" s="90">
        <v>0</v>
      </c>
      <c r="X584" s="90">
        <v>0</v>
      </c>
      <c r="Y584" s="90">
        <v>0</v>
      </c>
      <c r="Z584" s="90">
        <v>0</v>
      </c>
      <c r="AA584" s="90">
        <v>0</v>
      </c>
      <c r="AB584" s="90">
        <v>0</v>
      </c>
      <c r="AC584" s="90"/>
      <c r="AD584" s="90"/>
      <c r="AE584" s="381" t="str">
        <f t="shared" si="9"/>
        <v>-</v>
      </c>
      <c r="AF584" s="105"/>
      <c r="AG584" s="381"/>
      <c r="AH584" s="381"/>
      <c r="AI584" s="381"/>
      <c r="AJ584" s="381"/>
      <c r="AK584" s="381"/>
      <c r="AL584" s="381"/>
      <c r="AM584" s="381"/>
    </row>
    <row r="585" spans="1:39" x14ac:dyDescent="0.35">
      <c r="A585" s="89" t="s">
        <v>488</v>
      </c>
      <c r="B585" s="89" t="s">
        <v>545</v>
      </c>
      <c r="C585" s="89" t="s">
        <v>462</v>
      </c>
      <c r="D585" s="89" t="s">
        <v>637</v>
      </c>
      <c r="E585" s="89" t="s">
        <v>489</v>
      </c>
      <c r="F585" s="89" t="s">
        <v>465</v>
      </c>
      <c r="G585" s="89" t="s">
        <v>465</v>
      </c>
      <c r="H585" s="89" t="s">
        <v>465</v>
      </c>
      <c r="I585" s="89" t="s">
        <v>465</v>
      </c>
      <c r="J585" s="89" t="s">
        <v>465</v>
      </c>
      <c r="K585" s="89" t="s">
        <v>466</v>
      </c>
      <c r="L585" s="89" t="s">
        <v>394</v>
      </c>
      <c r="M585" s="89" t="s">
        <v>395</v>
      </c>
      <c r="N585" s="89">
        <v>1</v>
      </c>
      <c r="O585" s="91">
        <v>33.85</v>
      </c>
      <c r="P585" s="89" t="s">
        <v>467</v>
      </c>
      <c r="Q585" s="89">
        <v>16</v>
      </c>
      <c r="R585" s="89" t="s">
        <v>752</v>
      </c>
      <c r="S585" s="89">
        <v>2</v>
      </c>
      <c r="T585" s="90">
        <v>0</v>
      </c>
      <c r="U585" s="90">
        <v>0</v>
      </c>
      <c r="V585" s="90">
        <v>0</v>
      </c>
      <c r="W585" s="90">
        <v>0</v>
      </c>
      <c r="X585" s="90">
        <v>0</v>
      </c>
      <c r="Y585" s="90">
        <v>0</v>
      </c>
      <c r="Z585" s="90">
        <v>0</v>
      </c>
      <c r="AA585" s="90">
        <v>0</v>
      </c>
      <c r="AB585" s="90">
        <v>0</v>
      </c>
      <c r="AC585" s="90"/>
      <c r="AD585" s="90"/>
      <c r="AE585" s="381" t="str">
        <f t="shared" si="9"/>
        <v>-</v>
      </c>
      <c r="AF585" s="105"/>
      <c r="AG585" s="381"/>
      <c r="AH585" s="381"/>
      <c r="AI585" s="381"/>
      <c r="AJ585" s="381"/>
      <c r="AK585" s="381"/>
      <c r="AL585" s="381"/>
      <c r="AM585" s="381"/>
    </row>
    <row r="586" spans="1:39" x14ac:dyDescent="0.35">
      <c r="A586" s="89" t="s">
        <v>486</v>
      </c>
      <c r="B586" s="89" t="s">
        <v>545</v>
      </c>
      <c r="C586" s="89" t="s">
        <v>462</v>
      </c>
      <c r="D586" s="89" t="s">
        <v>637</v>
      </c>
      <c r="E586" s="89" t="s">
        <v>487</v>
      </c>
      <c r="F586" s="89" t="s">
        <v>465</v>
      </c>
      <c r="G586" s="89" t="s">
        <v>465</v>
      </c>
      <c r="H586" s="89" t="s">
        <v>465</v>
      </c>
      <c r="I586" s="89" t="s">
        <v>465</v>
      </c>
      <c r="J586" s="89" t="s">
        <v>465</v>
      </c>
      <c r="K586" s="89" t="s">
        <v>466</v>
      </c>
      <c r="L586" s="89" t="s">
        <v>394</v>
      </c>
      <c r="M586" s="89" t="s">
        <v>395</v>
      </c>
      <c r="N586" s="89">
        <v>1</v>
      </c>
      <c r="O586" s="91">
        <v>8.33</v>
      </c>
      <c r="P586" s="89" t="s">
        <v>467</v>
      </c>
      <c r="Q586" s="89">
        <v>16</v>
      </c>
      <c r="R586" s="89" t="s">
        <v>752</v>
      </c>
      <c r="S586" s="89">
        <v>2</v>
      </c>
      <c r="T586" s="90">
        <v>0</v>
      </c>
      <c r="U586" s="90">
        <v>0</v>
      </c>
      <c r="V586" s="90">
        <v>0</v>
      </c>
      <c r="W586" s="90">
        <v>0</v>
      </c>
      <c r="X586" s="90">
        <v>0</v>
      </c>
      <c r="Y586" s="90">
        <v>0</v>
      </c>
      <c r="Z586" s="90">
        <v>0</v>
      </c>
      <c r="AA586" s="90">
        <v>0</v>
      </c>
      <c r="AB586" s="90">
        <v>0</v>
      </c>
      <c r="AC586" s="90"/>
      <c r="AD586" s="90"/>
      <c r="AE586" s="381" t="str">
        <f t="shared" si="9"/>
        <v>-</v>
      </c>
      <c r="AF586" s="105"/>
      <c r="AG586" s="381"/>
      <c r="AH586" s="381"/>
      <c r="AI586" s="381"/>
      <c r="AJ586" s="381"/>
      <c r="AK586" s="381"/>
      <c r="AL586" s="381"/>
      <c r="AM586" s="381"/>
    </row>
    <row r="587" spans="1:39" x14ac:dyDescent="0.35">
      <c r="A587" s="89" t="s">
        <v>750</v>
      </c>
      <c r="B587" s="89" t="s">
        <v>545</v>
      </c>
      <c r="C587" s="89" t="s">
        <v>462</v>
      </c>
      <c r="D587" s="89" t="s">
        <v>463</v>
      </c>
      <c r="E587" s="89" t="s">
        <v>505</v>
      </c>
      <c r="F587" s="89" t="s">
        <v>465</v>
      </c>
      <c r="G587" s="89" t="s">
        <v>465</v>
      </c>
      <c r="H587" s="89" t="s">
        <v>465</v>
      </c>
      <c r="I587" s="89" t="s">
        <v>465</v>
      </c>
      <c r="J587" s="89" t="s">
        <v>465</v>
      </c>
      <c r="K587" s="89" t="s">
        <v>466</v>
      </c>
      <c r="L587" s="89" t="s">
        <v>394</v>
      </c>
      <c r="M587" s="89" t="s">
        <v>395</v>
      </c>
      <c r="N587" s="89">
        <v>1</v>
      </c>
      <c r="O587" s="91">
        <v>25.29</v>
      </c>
      <c r="P587" s="89" t="s">
        <v>467</v>
      </c>
      <c r="Q587" s="89">
        <v>16</v>
      </c>
      <c r="R587" s="89" t="s">
        <v>752</v>
      </c>
      <c r="S587" s="89">
        <v>2</v>
      </c>
      <c r="T587" s="90">
        <v>0</v>
      </c>
      <c r="U587" s="90">
        <v>0</v>
      </c>
      <c r="V587" s="90">
        <v>0</v>
      </c>
      <c r="W587" s="90">
        <v>0</v>
      </c>
      <c r="X587" s="90">
        <v>0</v>
      </c>
      <c r="Y587" s="90">
        <v>0</v>
      </c>
      <c r="Z587" s="90">
        <v>0</v>
      </c>
      <c r="AA587" s="90">
        <v>0</v>
      </c>
      <c r="AB587" s="90">
        <v>0</v>
      </c>
      <c r="AC587" s="90"/>
      <c r="AD587" s="90"/>
      <c r="AE587" s="381" t="str">
        <f t="shared" si="9"/>
        <v>-</v>
      </c>
      <c r="AF587" s="105"/>
      <c r="AG587" s="381"/>
      <c r="AH587" s="381"/>
      <c r="AI587" s="381"/>
      <c r="AJ587" s="381"/>
      <c r="AK587" s="381"/>
      <c r="AL587" s="381"/>
      <c r="AM587" s="381"/>
    </row>
    <row r="588" spans="1:39" x14ac:dyDescent="0.35">
      <c r="A588" s="89" t="s">
        <v>622</v>
      </c>
      <c r="B588" s="89" t="s">
        <v>545</v>
      </c>
      <c r="C588" s="89" t="s">
        <v>462</v>
      </c>
      <c r="D588" s="89" t="s">
        <v>463</v>
      </c>
      <c r="E588" s="89" t="s">
        <v>487</v>
      </c>
      <c r="F588" s="89" t="s">
        <v>465</v>
      </c>
      <c r="G588" s="89" t="s">
        <v>465</v>
      </c>
      <c r="H588" s="89" t="s">
        <v>465</v>
      </c>
      <c r="I588" s="89" t="s">
        <v>465</v>
      </c>
      <c r="J588" s="89" t="s">
        <v>465</v>
      </c>
      <c r="K588" s="89" t="s">
        <v>466</v>
      </c>
      <c r="L588" s="89" t="s">
        <v>394</v>
      </c>
      <c r="M588" s="89" t="s">
        <v>395</v>
      </c>
      <c r="N588" s="89">
        <v>1</v>
      </c>
      <c r="O588" s="91">
        <v>20.9</v>
      </c>
      <c r="P588" s="89" t="s">
        <v>467</v>
      </c>
      <c r="Q588" s="89">
        <v>16</v>
      </c>
      <c r="R588" s="89" t="s">
        <v>752</v>
      </c>
      <c r="S588" s="89">
        <v>2</v>
      </c>
      <c r="T588" s="90">
        <v>0</v>
      </c>
      <c r="U588" s="90">
        <v>0</v>
      </c>
      <c r="V588" s="90">
        <v>0</v>
      </c>
      <c r="W588" s="90">
        <v>0</v>
      </c>
      <c r="X588" s="90">
        <v>0</v>
      </c>
      <c r="Y588" s="90">
        <v>0</v>
      </c>
      <c r="Z588" s="90">
        <v>0</v>
      </c>
      <c r="AA588" s="90">
        <v>0</v>
      </c>
      <c r="AB588" s="90">
        <v>0</v>
      </c>
      <c r="AC588" s="90"/>
      <c r="AD588" s="90"/>
      <c r="AE588" s="381" t="str">
        <f t="shared" si="9"/>
        <v>-</v>
      </c>
      <c r="AF588" s="105"/>
      <c r="AG588" s="381"/>
      <c r="AH588" s="381"/>
      <c r="AI588" s="381"/>
      <c r="AJ588" s="381"/>
      <c r="AK588" s="381"/>
      <c r="AL588" s="381"/>
      <c r="AM588" s="381"/>
    </row>
    <row r="589" spans="1:39" x14ac:dyDescent="0.35">
      <c r="A589" s="89" t="s">
        <v>623</v>
      </c>
      <c r="B589" s="89" t="s">
        <v>545</v>
      </c>
      <c r="C589" s="89" t="s">
        <v>462</v>
      </c>
      <c r="D589" s="89" t="s">
        <v>463</v>
      </c>
      <c r="E589" s="89" t="s">
        <v>487</v>
      </c>
      <c r="F589" s="89" t="s">
        <v>465</v>
      </c>
      <c r="G589" s="89" t="s">
        <v>465</v>
      </c>
      <c r="H589" s="89" t="s">
        <v>465</v>
      </c>
      <c r="I589" s="89" t="s">
        <v>465</v>
      </c>
      <c r="J589" s="89" t="s">
        <v>465</v>
      </c>
      <c r="K589" s="89" t="s">
        <v>466</v>
      </c>
      <c r="L589" s="89" t="s">
        <v>394</v>
      </c>
      <c r="M589" s="89" t="s">
        <v>395</v>
      </c>
      <c r="N589" s="89">
        <v>1</v>
      </c>
      <c r="O589" s="91">
        <v>4.42</v>
      </c>
      <c r="P589" s="89" t="s">
        <v>467</v>
      </c>
      <c r="Q589" s="89">
        <v>16</v>
      </c>
      <c r="R589" s="89" t="s">
        <v>752</v>
      </c>
      <c r="S589" s="89">
        <v>2</v>
      </c>
      <c r="T589" s="90">
        <v>0</v>
      </c>
      <c r="U589" s="90">
        <v>0</v>
      </c>
      <c r="V589" s="90">
        <v>0</v>
      </c>
      <c r="W589" s="90">
        <v>0</v>
      </c>
      <c r="X589" s="90">
        <v>0</v>
      </c>
      <c r="Y589" s="90">
        <v>0</v>
      </c>
      <c r="Z589" s="90">
        <v>0</v>
      </c>
      <c r="AA589" s="90">
        <v>0</v>
      </c>
      <c r="AB589" s="90">
        <v>0</v>
      </c>
      <c r="AC589" s="90"/>
      <c r="AD589" s="90"/>
      <c r="AE589" s="381" t="str">
        <f t="shared" ref="AE589:AE652" si="10">IFERROR(SQRT(((AC589/AD589)/0.005454154)),"-")</f>
        <v>-</v>
      </c>
      <c r="AF589" s="105"/>
      <c r="AG589" s="381"/>
      <c r="AH589" s="381"/>
      <c r="AI589" s="381"/>
      <c r="AJ589" s="381"/>
      <c r="AK589" s="381"/>
      <c r="AL589" s="381"/>
      <c r="AM589" s="381"/>
    </row>
    <row r="590" spans="1:39" x14ac:dyDescent="0.35">
      <c r="A590" s="89" t="s">
        <v>624</v>
      </c>
      <c r="B590" s="89" t="s">
        <v>545</v>
      </c>
      <c r="C590" s="89" t="s">
        <v>462</v>
      </c>
      <c r="D590" s="89" t="s">
        <v>463</v>
      </c>
      <c r="E590" s="89" t="s">
        <v>487</v>
      </c>
      <c r="F590" s="89" t="s">
        <v>465</v>
      </c>
      <c r="G590" s="89" t="s">
        <v>465</v>
      </c>
      <c r="H590" s="89" t="s">
        <v>465</v>
      </c>
      <c r="I590" s="89" t="s">
        <v>465</v>
      </c>
      <c r="J590" s="89" t="s">
        <v>465</v>
      </c>
      <c r="K590" s="89" t="s">
        <v>466</v>
      </c>
      <c r="L590" s="89" t="s">
        <v>394</v>
      </c>
      <c r="M590" s="89" t="s">
        <v>395</v>
      </c>
      <c r="N590" s="89">
        <v>1</v>
      </c>
      <c r="O590" s="91">
        <v>7.27</v>
      </c>
      <c r="P590" s="89" t="s">
        <v>467</v>
      </c>
      <c r="Q590" s="89">
        <v>16</v>
      </c>
      <c r="R590" s="89" t="s">
        <v>752</v>
      </c>
      <c r="S590" s="89">
        <v>2</v>
      </c>
      <c r="T590" s="90">
        <v>0</v>
      </c>
      <c r="U590" s="90">
        <v>0</v>
      </c>
      <c r="V590" s="90">
        <v>0</v>
      </c>
      <c r="W590" s="90">
        <v>0</v>
      </c>
      <c r="X590" s="90">
        <v>0</v>
      </c>
      <c r="Y590" s="90">
        <v>0</v>
      </c>
      <c r="Z590" s="90">
        <v>0</v>
      </c>
      <c r="AA590" s="90">
        <v>0</v>
      </c>
      <c r="AB590" s="90">
        <v>0</v>
      </c>
      <c r="AC590" s="90"/>
      <c r="AD590" s="90"/>
      <c r="AE590" s="381" t="str">
        <f t="shared" si="10"/>
        <v>-</v>
      </c>
      <c r="AF590" s="105"/>
      <c r="AG590" s="381"/>
      <c r="AH590" s="381"/>
      <c r="AI590" s="381"/>
      <c r="AJ590" s="381"/>
      <c r="AK590" s="381"/>
      <c r="AL590" s="381"/>
      <c r="AM590" s="381"/>
    </row>
    <row r="591" spans="1:39" x14ac:dyDescent="0.35">
      <c r="A591" s="89" t="s">
        <v>625</v>
      </c>
      <c r="B591" s="89" t="s">
        <v>545</v>
      </c>
      <c r="C591" s="89" t="s">
        <v>462</v>
      </c>
      <c r="D591" s="89" t="s">
        <v>463</v>
      </c>
      <c r="E591" s="89" t="s">
        <v>487</v>
      </c>
      <c r="F591" s="89" t="s">
        <v>465</v>
      </c>
      <c r="G591" s="89" t="s">
        <v>465</v>
      </c>
      <c r="H591" s="89" t="s">
        <v>465</v>
      </c>
      <c r="I591" s="89" t="s">
        <v>465</v>
      </c>
      <c r="J591" s="89" t="s">
        <v>465</v>
      </c>
      <c r="K591" s="89" t="s">
        <v>466</v>
      </c>
      <c r="L591" s="89" t="s">
        <v>394</v>
      </c>
      <c r="M591" s="89" t="s">
        <v>395</v>
      </c>
      <c r="N591" s="89">
        <v>1</v>
      </c>
      <c r="O591" s="91">
        <v>23.16</v>
      </c>
      <c r="P591" s="89" t="s">
        <v>467</v>
      </c>
      <c r="Q591" s="89">
        <v>16</v>
      </c>
      <c r="R591" s="89" t="s">
        <v>752</v>
      </c>
      <c r="S591" s="89">
        <v>2</v>
      </c>
      <c r="T591" s="90">
        <v>0</v>
      </c>
      <c r="U591" s="90">
        <v>0</v>
      </c>
      <c r="V591" s="90">
        <v>0</v>
      </c>
      <c r="W591" s="90">
        <v>0</v>
      </c>
      <c r="X591" s="90">
        <v>0</v>
      </c>
      <c r="Y591" s="90">
        <v>0</v>
      </c>
      <c r="Z591" s="90">
        <v>0</v>
      </c>
      <c r="AA591" s="90">
        <v>0</v>
      </c>
      <c r="AB591" s="90">
        <v>0</v>
      </c>
      <c r="AC591" s="90"/>
      <c r="AD591" s="90"/>
      <c r="AE591" s="381" t="str">
        <f t="shared" si="10"/>
        <v>-</v>
      </c>
      <c r="AF591" s="105"/>
      <c r="AG591" s="381"/>
      <c r="AH591" s="381"/>
      <c r="AI591" s="381"/>
      <c r="AJ591" s="381"/>
      <c r="AK591" s="381"/>
      <c r="AL591" s="381"/>
      <c r="AM591" s="381"/>
    </row>
    <row r="592" spans="1:39" x14ac:dyDescent="0.35">
      <c r="A592" s="89" t="s">
        <v>627</v>
      </c>
      <c r="B592" s="89" t="s">
        <v>545</v>
      </c>
      <c r="C592" s="89" t="s">
        <v>462</v>
      </c>
      <c r="D592" s="89" t="s">
        <v>463</v>
      </c>
      <c r="E592" s="89" t="s">
        <v>487</v>
      </c>
      <c r="F592" s="89" t="s">
        <v>465</v>
      </c>
      <c r="G592" s="89" t="s">
        <v>465</v>
      </c>
      <c r="H592" s="89" t="s">
        <v>465</v>
      </c>
      <c r="I592" s="89" t="s">
        <v>465</v>
      </c>
      <c r="J592" s="89" t="s">
        <v>465</v>
      </c>
      <c r="K592" s="89" t="s">
        <v>466</v>
      </c>
      <c r="L592" s="89" t="s">
        <v>394</v>
      </c>
      <c r="M592" s="89" t="s">
        <v>395</v>
      </c>
      <c r="N592" s="89">
        <v>1</v>
      </c>
      <c r="O592" s="91">
        <v>20.37</v>
      </c>
      <c r="P592" s="89" t="s">
        <v>467</v>
      </c>
      <c r="Q592" s="89">
        <v>16</v>
      </c>
      <c r="R592" s="89" t="s">
        <v>752</v>
      </c>
      <c r="S592" s="89">
        <v>2</v>
      </c>
      <c r="T592" s="90">
        <v>0</v>
      </c>
      <c r="U592" s="90">
        <v>0</v>
      </c>
      <c r="V592" s="90">
        <v>0</v>
      </c>
      <c r="W592" s="90">
        <v>0</v>
      </c>
      <c r="X592" s="90">
        <v>0</v>
      </c>
      <c r="Y592" s="90">
        <v>0</v>
      </c>
      <c r="Z592" s="90">
        <v>0</v>
      </c>
      <c r="AA592" s="90">
        <v>0</v>
      </c>
      <c r="AB592" s="90">
        <v>0</v>
      </c>
      <c r="AC592" s="90"/>
      <c r="AD592" s="90"/>
      <c r="AE592" s="381" t="str">
        <f t="shared" si="10"/>
        <v>-</v>
      </c>
      <c r="AF592" s="105"/>
      <c r="AG592" s="381"/>
      <c r="AH592" s="381"/>
      <c r="AI592" s="381"/>
      <c r="AJ592" s="381"/>
      <c r="AK592" s="381"/>
      <c r="AL592" s="381"/>
      <c r="AM592" s="381"/>
    </row>
    <row r="593" spans="1:39" x14ac:dyDescent="0.35">
      <c r="A593" s="89" t="s">
        <v>626</v>
      </c>
      <c r="B593" s="89" t="s">
        <v>545</v>
      </c>
      <c r="C593" s="89" t="s">
        <v>462</v>
      </c>
      <c r="D593" s="89" t="s">
        <v>463</v>
      </c>
      <c r="E593" s="89" t="s">
        <v>487</v>
      </c>
      <c r="F593" s="89" t="s">
        <v>465</v>
      </c>
      <c r="G593" s="89" t="s">
        <v>465</v>
      </c>
      <c r="H593" s="89" t="s">
        <v>465</v>
      </c>
      <c r="I593" s="89" t="s">
        <v>465</v>
      </c>
      <c r="J593" s="89" t="s">
        <v>465</v>
      </c>
      <c r="K593" s="89" t="s">
        <v>466</v>
      </c>
      <c r="L593" s="89" t="s">
        <v>394</v>
      </c>
      <c r="M593" s="89" t="s">
        <v>395</v>
      </c>
      <c r="N593" s="89">
        <v>1</v>
      </c>
      <c r="O593" s="91">
        <v>8.0299999999999994</v>
      </c>
      <c r="P593" s="89" t="s">
        <v>467</v>
      </c>
      <c r="Q593" s="89">
        <v>16</v>
      </c>
      <c r="R593" s="89" t="s">
        <v>752</v>
      </c>
      <c r="S593" s="89">
        <v>2</v>
      </c>
      <c r="T593" s="90">
        <v>0</v>
      </c>
      <c r="U593" s="90">
        <v>0</v>
      </c>
      <c r="V593" s="90">
        <v>0</v>
      </c>
      <c r="W593" s="90">
        <v>0</v>
      </c>
      <c r="X593" s="90">
        <v>0</v>
      </c>
      <c r="Y593" s="90">
        <v>0</v>
      </c>
      <c r="Z593" s="90">
        <v>0</v>
      </c>
      <c r="AA593" s="90">
        <v>0</v>
      </c>
      <c r="AB593" s="90">
        <v>0</v>
      </c>
      <c r="AC593" s="90"/>
      <c r="AD593" s="90"/>
      <c r="AE593" s="381" t="str">
        <f t="shared" si="10"/>
        <v>-</v>
      </c>
      <c r="AF593" s="105"/>
      <c r="AG593" s="381"/>
      <c r="AH593" s="381"/>
      <c r="AI593" s="381"/>
      <c r="AJ593" s="381"/>
      <c r="AK593" s="381"/>
      <c r="AL593" s="381"/>
      <c r="AM593" s="381"/>
    </row>
    <row r="594" spans="1:39" x14ac:dyDescent="0.35">
      <c r="A594" s="89" t="s">
        <v>591</v>
      </c>
      <c r="B594" s="89" t="s">
        <v>558</v>
      </c>
      <c r="C594" s="89" t="s">
        <v>462</v>
      </c>
      <c r="D594" s="89" t="s">
        <v>463</v>
      </c>
      <c r="E594" s="89" t="s">
        <v>500</v>
      </c>
      <c r="F594" s="89" t="s">
        <v>465</v>
      </c>
      <c r="G594" s="89" t="s">
        <v>465</v>
      </c>
      <c r="H594" s="89" t="s">
        <v>465</v>
      </c>
      <c r="I594" s="89" t="s">
        <v>465</v>
      </c>
      <c r="J594" s="89" t="s">
        <v>465</v>
      </c>
      <c r="K594" s="89" t="s">
        <v>466</v>
      </c>
      <c r="L594" s="89" t="s">
        <v>394</v>
      </c>
      <c r="M594" s="89" t="s">
        <v>395</v>
      </c>
      <c r="N594" s="89">
        <v>1</v>
      </c>
      <c r="O594" s="91">
        <v>10.95</v>
      </c>
      <c r="P594" s="89" t="s">
        <v>548</v>
      </c>
      <c r="Q594" s="89">
        <v>16</v>
      </c>
      <c r="R594" s="89" t="s">
        <v>752</v>
      </c>
      <c r="S594" s="89">
        <v>3</v>
      </c>
      <c r="T594" s="90">
        <v>0</v>
      </c>
      <c r="U594" s="90">
        <v>0</v>
      </c>
      <c r="V594" s="90">
        <v>0</v>
      </c>
      <c r="W594" s="90">
        <v>0</v>
      </c>
      <c r="X594" s="90">
        <v>0</v>
      </c>
      <c r="Y594" s="90">
        <v>0</v>
      </c>
      <c r="Z594" s="90">
        <v>0</v>
      </c>
      <c r="AA594" s="90">
        <v>0</v>
      </c>
      <c r="AB594" s="90">
        <v>0</v>
      </c>
      <c r="AC594" s="90"/>
      <c r="AD594" s="90"/>
      <c r="AE594" s="381" t="str">
        <f t="shared" si="10"/>
        <v>-</v>
      </c>
      <c r="AF594" s="105"/>
      <c r="AG594" s="381"/>
      <c r="AH594" s="381"/>
      <c r="AI594" s="381"/>
      <c r="AJ594" s="381"/>
      <c r="AK594" s="381"/>
      <c r="AL594" s="381"/>
      <c r="AM594" s="381"/>
    </row>
    <row r="595" spans="1:39" x14ac:dyDescent="0.35">
      <c r="A595" s="89" t="s">
        <v>592</v>
      </c>
      <c r="B595" s="89" t="s">
        <v>558</v>
      </c>
      <c r="C595" s="89" t="s">
        <v>462</v>
      </c>
      <c r="D595" s="89" t="s">
        <v>463</v>
      </c>
      <c r="E595" s="89" t="s">
        <v>500</v>
      </c>
      <c r="F595" s="89" t="s">
        <v>465</v>
      </c>
      <c r="G595" s="89" t="s">
        <v>465</v>
      </c>
      <c r="H595" s="89" t="s">
        <v>465</v>
      </c>
      <c r="I595" s="89" t="s">
        <v>465</v>
      </c>
      <c r="J595" s="89" t="s">
        <v>465</v>
      </c>
      <c r="K595" s="89" t="s">
        <v>466</v>
      </c>
      <c r="L595" s="89" t="s">
        <v>394</v>
      </c>
      <c r="M595" s="89" t="s">
        <v>395</v>
      </c>
      <c r="N595" s="89">
        <v>1</v>
      </c>
      <c r="O595" s="91">
        <v>17.57</v>
      </c>
      <c r="P595" s="89" t="s">
        <v>548</v>
      </c>
      <c r="Q595" s="89">
        <v>16</v>
      </c>
      <c r="R595" s="89" t="s">
        <v>752</v>
      </c>
      <c r="S595" s="89">
        <v>3</v>
      </c>
      <c r="T595" s="90">
        <v>0</v>
      </c>
      <c r="U595" s="90">
        <v>0</v>
      </c>
      <c r="V595" s="90">
        <v>0</v>
      </c>
      <c r="W595" s="90">
        <v>0</v>
      </c>
      <c r="X595" s="90">
        <v>0</v>
      </c>
      <c r="Y595" s="90">
        <v>0</v>
      </c>
      <c r="Z595" s="90">
        <v>0</v>
      </c>
      <c r="AA595" s="90">
        <v>0</v>
      </c>
      <c r="AB595" s="90">
        <v>0</v>
      </c>
      <c r="AC595" s="90"/>
      <c r="AD595" s="90"/>
      <c r="AE595" s="381" t="str">
        <f t="shared" si="10"/>
        <v>-</v>
      </c>
      <c r="AF595" s="105"/>
      <c r="AG595" s="381"/>
      <c r="AH595" s="381"/>
      <c r="AI595" s="381"/>
      <c r="AJ595" s="381"/>
      <c r="AK595" s="381"/>
      <c r="AL595" s="381"/>
      <c r="AM595" s="381"/>
    </row>
    <row r="596" spans="1:39" x14ac:dyDescent="0.35">
      <c r="A596" s="89" t="s">
        <v>598</v>
      </c>
      <c r="B596" s="89" t="s">
        <v>558</v>
      </c>
      <c r="C596" s="89" t="s">
        <v>462</v>
      </c>
      <c r="D596" s="89" t="s">
        <v>463</v>
      </c>
      <c r="E596" s="89" t="s">
        <v>524</v>
      </c>
      <c r="F596" s="89" t="s">
        <v>465</v>
      </c>
      <c r="G596" s="89" t="s">
        <v>465</v>
      </c>
      <c r="H596" s="89" t="s">
        <v>465</v>
      </c>
      <c r="I596" s="89" t="s">
        <v>465</v>
      </c>
      <c r="J596" s="89" t="s">
        <v>465</v>
      </c>
      <c r="K596" s="89" t="s">
        <v>466</v>
      </c>
      <c r="L596" s="89" t="s">
        <v>394</v>
      </c>
      <c r="M596" s="89" t="s">
        <v>395</v>
      </c>
      <c r="N596" s="89">
        <v>1</v>
      </c>
      <c r="O596" s="91">
        <v>64.349999999999994</v>
      </c>
      <c r="P596" s="89" t="s">
        <v>548</v>
      </c>
      <c r="Q596" s="89">
        <v>16</v>
      </c>
      <c r="R596" s="89" t="s">
        <v>752</v>
      </c>
      <c r="S596" s="89">
        <v>3</v>
      </c>
      <c r="T596" s="90">
        <v>0</v>
      </c>
      <c r="U596" s="90">
        <v>0</v>
      </c>
      <c r="V596" s="90">
        <v>0</v>
      </c>
      <c r="W596" s="90">
        <v>0</v>
      </c>
      <c r="X596" s="90">
        <v>0</v>
      </c>
      <c r="Y596" s="90">
        <v>0</v>
      </c>
      <c r="Z596" s="90">
        <v>0</v>
      </c>
      <c r="AA596" s="90">
        <v>0</v>
      </c>
      <c r="AB596" s="90">
        <v>0</v>
      </c>
      <c r="AC596" s="90"/>
      <c r="AD596" s="90"/>
      <c r="AE596" s="381" t="str">
        <f t="shared" si="10"/>
        <v>-</v>
      </c>
      <c r="AF596" s="105"/>
      <c r="AG596" s="381"/>
      <c r="AH596" s="381"/>
      <c r="AI596" s="381"/>
      <c r="AJ596" s="381"/>
      <c r="AK596" s="381"/>
      <c r="AL596" s="381"/>
      <c r="AM596" s="381"/>
    </row>
    <row r="597" spans="1:39" x14ac:dyDescent="0.35">
      <c r="A597" s="89" t="s">
        <v>604</v>
      </c>
      <c r="B597" s="89" t="s">
        <v>558</v>
      </c>
      <c r="C597" s="89" t="s">
        <v>462</v>
      </c>
      <c r="D597" s="89" t="s">
        <v>463</v>
      </c>
      <c r="E597" s="89" t="s">
        <v>526</v>
      </c>
      <c r="F597" s="89" t="s">
        <v>465</v>
      </c>
      <c r="G597" s="89" t="s">
        <v>465</v>
      </c>
      <c r="H597" s="89" t="s">
        <v>465</v>
      </c>
      <c r="I597" s="89" t="s">
        <v>465</v>
      </c>
      <c r="J597" s="89" t="s">
        <v>465</v>
      </c>
      <c r="K597" s="89" t="s">
        <v>476</v>
      </c>
      <c r="L597" s="89" t="s">
        <v>394</v>
      </c>
      <c r="M597" s="89" t="s">
        <v>395</v>
      </c>
      <c r="N597" s="89">
        <v>1</v>
      </c>
      <c r="O597" s="91">
        <v>37.869999999999997</v>
      </c>
      <c r="P597" s="89" t="s">
        <v>548</v>
      </c>
      <c r="Q597" s="89">
        <v>16</v>
      </c>
      <c r="R597" s="89" t="s">
        <v>752</v>
      </c>
      <c r="S597" s="89">
        <v>3</v>
      </c>
      <c r="T597" s="90">
        <v>0</v>
      </c>
      <c r="U597" s="90">
        <v>0</v>
      </c>
      <c r="V597" s="90">
        <v>0</v>
      </c>
      <c r="W597" s="90">
        <v>0</v>
      </c>
      <c r="X597" s="90">
        <v>0</v>
      </c>
      <c r="Y597" s="90">
        <v>0</v>
      </c>
      <c r="Z597" s="90">
        <v>0</v>
      </c>
      <c r="AA597" s="90">
        <v>0</v>
      </c>
      <c r="AB597" s="90">
        <v>0</v>
      </c>
      <c r="AC597" s="90"/>
      <c r="AD597" s="90"/>
      <c r="AE597" s="381" t="str">
        <f t="shared" si="10"/>
        <v>-</v>
      </c>
      <c r="AF597" s="105"/>
      <c r="AG597" s="381"/>
      <c r="AH597" s="381"/>
      <c r="AI597" s="381"/>
      <c r="AJ597" s="381"/>
      <c r="AK597" s="381"/>
      <c r="AL597" s="381"/>
      <c r="AM597" s="381"/>
    </row>
    <row r="598" spans="1:39" x14ac:dyDescent="0.35">
      <c r="A598" s="89" t="s">
        <v>613</v>
      </c>
      <c r="B598" s="89" t="s">
        <v>558</v>
      </c>
      <c r="C598" s="89" t="s">
        <v>462</v>
      </c>
      <c r="D598" s="89" t="s">
        <v>463</v>
      </c>
      <c r="E598" s="89" t="s">
        <v>493</v>
      </c>
      <c r="F598" s="89" t="s">
        <v>465</v>
      </c>
      <c r="G598" s="89" t="s">
        <v>465</v>
      </c>
      <c r="H598" s="89" t="s">
        <v>465</v>
      </c>
      <c r="I598" s="89" t="s">
        <v>465</v>
      </c>
      <c r="J598" s="89" t="s">
        <v>465</v>
      </c>
      <c r="K598" s="89" t="s">
        <v>466</v>
      </c>
      <c r="L598" s="89" t="s">
        <v>394</v>
      </c>
      <c r="M598" s="89" t="s">
        <v>395</v>
      </c>
      <c r="N598" s="89">
        <v>1</v>
      </c>
      <c r="O598" s="91">
        <v>2.57</v>
      </c>
      <c r="P598" s="89" t="s">
        <v>548</v>
      </c>
      <c r="Q598" s="89">
        <v>16</v>
      </c>
      <c r="R598" s="89" t="s">
        <v>752</v>
      </c>
      <c r="S598" s="89">
        <v>3</v>
      </c>
      <c r="T598" s="90">
        <v>0</v>
      </c>
      <c r="U598" s="90">
        <v>0</v>
      </c>
      <c r="V598" s="90">
        <v>0</v>
      </c>
      <c r="W598" s="90">
        <v>0</v>
      </c>
      <c r="X598" s="90">
        <v>0</v>
      </c>
      <c r="Y598" s="90">
        <v>0</v>
      </c>
      <c r="Z598" s="90">
        <v>0</v>
      </c>
      <c r="AA598" s="90">
        <v>0</v>
      </c>
      <c r="AB598" s="90">
        <v>0</v>
      </c>
      <c r="AC598" s="90"/>
      <c r="AD598" s="90"/>
      <c r="AE598" s="381" t="str">
        <f t="shared" si="10"/>
        <v>-</v>
      </c>
      <c r="AF598" s="105"/>
      <c r="AG598" s="381"/>
      <c r="AH598" s="381"/>
      <c r="AI598" s="381"/>
      <c r="AJ598" s="381"/>
      <c r="AK598" s="381"/>
      <c r="AL598" s="381"/>
      <c r="AM598" s="381"/>
    </row>
    <row r="599" spans="1:39" x14ac:dyDescent="0.35">
      <c r="A599" s="89" t="s">
        <v>554</v>
      </c>
      <c r="B599" s="89" t="s">
        <v>558</v>
      </c>
      <c r="C599" s="89" t="s">
        <v>462</v>
      </c>
      <c r="D599" s="89" t="s">
        <v>463</v>
      </c>
      <c r="E599" s="89" t="s">
        <v>552</v>
      </c>
      <c r="F599" s="89" t="s">
        <v>465</v>
      </c>
      <c r="G599" s="89" t="s">
        <v>465</v>
      </c>
      <c r="H599" s="89" t="s">
        <v>465</v>
      </c>
      <c r="I599" s="89" t="s">
        <v>465</v>
      </c>
      <c r="J599" s="89" t="s">
        <v>465</v>
      </c>
      <c r="K599" s="89" t="s">
        <v>466</v>
      </c>
      <c r="L599" s="89" t="s">
        <v>394</v>
      </c>
      <c r="M599" s="89" t="s">
        <v>395</v>
      </c>
      <c r="N599" s="89">
        <v>1</v>
      </c>
      <c r="O599" s="91">
        <v>20.29</v>
      </c>
      <c r="P599" s="89" t="s">
        <v>548</v>
      </c>
      <c r="Q599" s="89">
        <v>16</v>
      </c>
      <c r="R599" s="89" t="s">
        <v>752</v>
      </c>
      <c r="S599" s="89">
        <v>3</v>
      </c>
      <c r="T599" s="90">
        <v>0</v>
      </c>
      <c r="U599" s="90">
        <v>0</v>
      </c>
      <c r="V599" s="90">
        <v>0</v>
      </c>
      <c r="W599" s="90">
        <v>0</v>
      </c>
      <c r="X599" s="90">
        <v>0</v>
      </c>
      <c r="Y599" s="90">
        <v>0</v>
      </c>
      <c r="Z599" s="90">
        <v>0</v>
      </c>
      <c r="AA599" s="90">
        <v>0</v>
      </c>
      <c r="AB599" s="90">
        <v>0</v>
      </c>
      <c r="AC599" s="90"/>
      <c r="AD599" s="90"/>
      <c r="AE599" s="381" t="str">
        <f t="shared" si="10"/>
        <v>-</v>
      </c>
      <c r="AF599" s="105"/>
      <c r="AG599" s="381"/>
      <c r="AH599" s="381"/>
      <c r="AI599" s="381"/>
      <c r="AJ599" s="381"/>
      <c r="AK599" s="381"/>
      <c r="AL599" s="381"/>
      <c r="AM599" s="381"/>
    </row>
    <row r="600" spans="1:39" x14ac:dyDescent="0.35">
      <c r="A600" s="89" t="s">
        <v>483</v>
      </c>
      <c r="B600" s="89" t="s">
        <v>558</v>
      </c>
      <c r="C600" s="89" t="s">
        <v>462</v>
      </c>
      <c r="D600" s="89" t="s">
        <v>463</v>
      </c>
      <c r="E600" s="89" t="s">
        <v>484</v>
      </c>
      <c r="F600" s="89" t="s">
        <v>465</v>
      </c>
      <c r="G600" s="89" t="s">
        <v>465</v>
      </c>
      <c r="H600" s="89" t="s">
        <v>465</v>
      </c>
      <c r="I600" s="89" t="s">
        <v>465</v>
      </c>
      <c r="J600" s="89" t="s">
        <v>465</v>
      </c>
      <c r="K600" s="89" t="s">
        <v>466</v>
      </c>
      <c r="L600" s="89" t="s">
        <v>394</v>
      </c>
      <c r="M600" s="89" t="s">
        <v>395</v>
      </c>
      <c r="N600" s="89">
        <v>1</v>
      </c>
      <c r="O600" s="91">
        <v>201.8</v>
      </c>
      <c r="P600" s="89" t="s">
        <v>548</v>
      </c>
      <c r="Q600" s="89">
        <v>16</v>
      </c>
      <c r="R600" s="89" t="s">
        <v>752</v>
      </c>
      <c r="S600" s="89">
        <v>3</v>
      </c>
      <c r="T600" s="90">
        <v>0</v>
      </c>
      <c r="U600" s="90">
        <v>0</v>
      </c>
      <c r="V600" s="90">
        <v>0</v>
      </c>
      <c r="W600" s="90">
        <v>0</v>
      </c>
      <c r="X600" s="90">
        <v>0</v>
      </c>
      <c r="Y600" s="90">
        <v>0</v>
      </c>
      <c r="Z600" s="90">
        <v>0</v>
      </c>
      <c r="AA600" s="90">
        <v>0</v>
      </c>
      <c r="AB600" s="90">
        <v>0</v>
      </c>
      <c r="AC600" s="90"/>
      <c r="AD600" s="90"/>
      <c r="AE600" s="381" t="str">
        <f t="shared" si="10"/>
        <v>-</v>
      </c>
      <c r="AF600" s="105"/>
      <c r="AG600" s="381"/>
      <c r="AH600" s="381"/>
      <c r="AI600" s="381"/>
      <c r="AJ600" s="381"/>
      <c r="AK600" s="381"/>
      <c r="AL600" s="381"/>
      <c r="AM600" s="381"/>
    </row>
    <row r="601" spans="1:39" x14ac:dyDescent="0.35">
      <c r="A601" s="89" t="s">
        <v>492</v>
      </c>
      <c r="B601" s="89" t="s">
        <v>558</v>
      </c>
      <c r="C601" s="89" t="s">
        <v>462</v>
      </c>
      <c r="D601" s="89" t="s">
        <v>463</v>
      </c>
      <c r="E601" s="89" t="s">
        <v>493</v>
      </c>
      <c r="F601" s="89" t="s">
        <v>465</v>
      </c>
      <c r="G601" s="89" t="s">
        <v>465</v>
      </c>
      <c r="H601" s="89" t="s">
        <v>465</v>
      </c>
      <c r="I601" s="89" t="s">
        <v>465</v>
      </c>
      <c r="J601" s="89" t="s">
        <v>465</v>
      </c>
      <c r="K601" s="89" t="s">
        <v>466</v>
      </c>
      <c r="L601" s="89" t="s">
        <v>394</v>
      </c>
      <c r="M601" s="89" t="s">
        <v>395</v>
      </c>
      <c r="N601" s="89">
        <v>1</v>
      </c>
      <c r="O601" s="91">
        <v>119.68</v>
      </c>
      <c r="P601" s="89" t="s">
        <v>548</v>
      </c>
      <c r="Q601" s="89">
        <v>16</v>
      </c>
      <c r="R601" s="89" t="s">
        <v>752</v>
      </c>
      <c r="S601" s="89">
        <v>3</v>
      </c>
      <c r="T601" s="90">
        <v>0</v>
      </c>
      <c r="U601" s="90">
        <v>0</v>
      </c>
      <c r="V601" s="90">
        <v>0</v>
      </c>
      <c r="W601" s="90">
        <v>0</v>
      </c>
      <c r="X601" s="90">
        <v>0</v>
      </c>
      <c r="Y601" s="90">
        <v>0</v>
      </c>
      <c r="Z601" s="90">
        <v>0</v>
      </c>
      <c r="AA601" s="90">
        <v>0</v>
      </c>
      <c r="AB601" s="90">
        <v>0</v>
      </c>
      <c r="AC601" s="90"/>
      <c r="AD601" s="90"/>
      <c r="AE601" s="381" t="str">
        <f t="shared" si="10"/>
        <v>-</v>
      </c>
      <c r="AF601" s="105"/>
      <c r="AG601" s="381"/>
      <c r="AH601" s="381"/>
      <c r="AI601" s="381"/>
      <c r="AJ601" s="381"/>
      <c r="AK601" s="381"/>
      <c r="AL601" s="381"/>
      <c r="AM601" s="381"/>
    </row>
    <row r="602" spans="1:39" x14ac:dyDescent="0.35">
      <c r="A602" s="89" t="s">
        <v>494</v>
      </c>
      <c r="B602" s="89" t="s">
        <v>558</v>
      </c>
      <c r="C602" s="89" t="s">
        <v>462</v>
      </c>
      <c r="D602" s="89" t="s">
        <v>463</v>
      </c>
      <c r="E602" s="89" t="s">
        <v>495</v>
      </c>
      <c r="F602" s="89" t="s">
        <v>465</v>
      </c>
      <c r="G602" s="89" t="s">
        <v>465</v>
      </c>
      <c r="H602" s="89" t="s">
        <v>465</v>
      </c>
      <c r="I602" s="89" t="s">
        <v>465</v>
      </c>
      <c r="J602" s="89" t="s">
        <v>465</v>
      </c>
      <c r="K602" s="89" t="s">
        <v>466</v>
      </c>
      <c r="L602" s="89" t="s">
        <v>394</v>
      </c>
      <c r="M602" s="89" t="s">
        <v>395</v>
      </c>
      <c r="N602" s="89">
        <v>1</v>
      </c>
      <c r="O602" s="91">
        <v>26.06</v>
      </c>
      <c r="P602" s="89" t="s">
        <v>548</v>
      </c>
      <c r="Q602" s="89">
        <v>16</v>
      </c>
      <c r="R602" s="89" t="s">
        <v>752</v>
      </c>
      <c r="S602" s="89">
        <v>3</v>
      </c>
      <c r="T602" s="90">
        <v>0</v>
      </c>
      <c r="U602" s="90">
        <v>0</v>
      </c>
      <c r="V602" s="90">
        <v>0</v>
      </c>
      <c r="W602" s="90">
        <v>0</v>
      </c>
      <c r="X602" s="90">
        <v>0</v>
      </c>
      <c r="Y602" s="90">
        <v>0</v>
      </c>
      <c r="Z602" s="90">
        <v>0</v>
      </c>
      <c r="AA602" s="90">
        <v>0</v>
      </c>
      <c r="AB602" s="90">
        <v>0</v>
      </c>
      <c r="AC602" s="90"/>
      <c r="AD602" s="90"/>
      <c r="AE602" s="381" t="str">
        <f t="shared" si="10"/>
        <v>-</v>
      </c>
      <c r="AF602" s="105"/>
      <c r="AG602" s="381"/>
      <c r="AH602" s="381"/>
      <c r="AI602" s="381"/>
      <c r="AJ602" s="381"/>
      <c r="AK602" s="381"/>
      <c r="AL602" s="381"/>
      <c r="AM602" s="381"/>
    </row>
    <row r="603" spans="1:39" x14ac:dyDescent="0.35">
      <c r="A603" s="89" t="s">
        <v>747</v>
      </c>
      <c r="B603" s="89" t="s">
        <v>558</v>
      </c>
      <c r="C603" s="89" t="s">
        <v>462</v>
      </c>
      <c r="D603" s="89" t="s">
        <v>463</v>
      </c>
      <c r="E603" s="89" t="s">
        <v>552</v>
      </c>
      <c r="F603" s="89" t="s">
        <v>465</v>
      </c>
      <c r="G603" s="89" t="s">
        <v>465</v>
      </c>
      <c r="H603" s="89" t="s">
        <v>465</v>
      </c>
      <c r="I603" s="89" t="s">
        <v>465</v>
      </c>
      <c r="J603" s="89" t="s">
        <v>465</v>
      </c>
      <c r="K603" s="89" t="s">
        <v>466</v>
      </c>
      <c r="L603" s="89" t="s">
        <v>394</v>
      </c>
      <c r="M603" s="89" t="s">
        <v>395</v>
      </c>
      <c r="N603" s="89">
        <v>1</v>
      </c>
      <c r="O603" s="91">
        <v>34.85</v>
      </c>
      <c r="P603" s="89" t="s">
        <v>548</v>
      </c>
      <c r="Q603" s="89">
        <v>16</v>
      </c>
      <c r="R603" s="89" t="s">
        <v>752</v>
      </c>
      <c r="S603" s="89">
        <v>3</v>
      </c>
      <c r="T603" s="90">
        <v>0</v>
      </c>
      <c r="U603" s="90">
        <v>0</v>
      </c>
      <c r="V603" s="90">
        <v>0</v>
      </c>
      <c r="W603" s="90">
        <v>0</v>
      </c>
      <c r="X603" s="90">
        <v>0</v>
      </c>
      <c r="Y603" s="90">
        <v>0</v>
      </c>
      <c r="Z603" s="90">
        <v>0</v>
      </c>
      <c r="AA603" s="90">
        <v>0</v>
      </c>
      <c r="AB603" s="90">
        <v>0</v>
      </c>
      <c r="AC603" s="90"/>
      <c r="AD603" s="90"/>
      <c r="AE603" s="381" t="str">
        <f t="shared" si="10"/>
        <v>-</v>
      </c>
      <c r="AF603" s="105"/>
      <c r="AG603" s="381"/>
      <c r="AH603" s="381"/>
      <c r="AI603" s="381"/>
      <c r="AJ603" s="381"/>
      <c r="AK603" s="381"/>
      <c r="AL603" s="381"/>
      <c r="AM603" s="381"/>
    </row>
    <row r="604" spans="1:39" x14ac:dyDescent="0.35">
      <c r="A604" s="89" t="s">
        <v>645</v>
      </c>
      <c r="B604" s="89" t="s">
        <v>391</v>
      </c>
      <c r="C604" s="89" t="s">
        <v>392</v>
      </c>
      <c r="D604" s="89" t="s">
        <v>393</v>
      </c>
      <c r="E604" s="89" t="s">
        <v>639</v>
      </c>
      <c r="F604" s="89" t="s">
        <v>465</v>
      </c>
      <c r="G604" s="89" t="s">
        <v>465</v>
      </c>
      <c r="H604" s="89" t="s">
        <v>465</v>
      </c>
      <c r="I604" s="89" t="s">
        <v>506</v>
      </c>
      <c r="J604" s="89" t="s">
        <v>501</v>
      </c>
      <c r="K604" s="89" t="s">
        <v>466</v>
      </c>
      <c r="L604" s="89" t="s">
        <v>587</v>
      </c>
      <c r="M604" s="89" t="s">
        <v>395</v>
      </c>
      <c r="N604" s="89">
        <v>22</v>
      </c>
      <c r="O604" s="91">
        <v>18.059999999999999</v>
      </c>
      <c r="P604" s="89" t="s">
        <v>588</v>
      </c>
      <c r="Q604" s="89">
        <v>16</v>
      </c>
      <c r="R604" s="89" t="s">
        <v>752</v>
      </c>
      <c r="S604" s="89">
        <v>6</v>
      </c>
      <c r="T604" s="90">
        <v>0</v>
      </c>
      <c r="U604" s="90">
        <v>0</v>
      </c>
      <c r="V604" s="90">
        <v>0</v>
      </c>
      <c r="W604" s="90">
        <v>0</v>
      </c>
      <c r="X604" s="90">
        <v>0</v>
      </c>
      <c r="Y604" s="90">
        <v>0</v>
      </c>
      <c r="Z604" s="90">
        <v>0</v>
      </c>
      <c r="AA604" s="90">
        <v>0</v>
      </c>
      <c r="AB604" s="90">
        <v>0</v>
      </c>
      <c r="AC604" s="90">
        <v>74.349999999999994</v>
      </c>
      <c r="AD604" s="90">
        <v>107.64</v>
      </c>
      <c r="AE604" s="381">
        <f t="shared" si="10"/>
        <v>11.253560336335726</v>
      </c>
      <c r="AF604" s="105"/>
      <c r="AG604" s="381"/>
      <c r="AH604" s="381"/>
      <c r="AI604" s="381"/>
      <c r="AJ604" s="381"/>
      <c r="AK604" s="381"/>
      <c r="AL604" s="381"/>
      <c r="AM604" s="381"/>
    </row>
    <row r="605" spans="1:39" x14ac:dyDescent="0.35">
      <c r="A605" s="89" t="s">
        <v>650</v>
      </c>
      <c r="B605" s="89" t="s">
        <v>391</v>
      </c>
      <c r="C605" s="89" t="s">
        <v>392</v>
      </c>
      <c r="D605" s="89" t="s">
        <v>393</v>
      </c>
      <c r="E605" s="89" t="s">
        <v>500</v>
      </c>
      <c r="F605" s="89" t="s">
        <v>465</v>
      </c>
      <c r="G605" s="89" t="s">
        <v>465</v>
      </c>
      <c r="H605" s="89" t="s">
        <v>465</v>
      </c>
      <c r="I605" s="89" t="s">
        <v>506</v>
      </c>
      <c r="J605" s="89" t="s">
        <v>501</v>
      </c>
      <c r="K605" s="89" t="s">
        <v>466</v>
      </c>
      <c r="L605" s="89" t="s">
        <v>587</v>
      </c>
      <c r="M605" s="89" t="s">
        <v>395</v>
      </c>
      <c r="N605" s="89">
        <v>22</v>
      </c>
      <c r="O605" s="91">
        <v>11.75</v>
      </c>
      <c r="P605" s="89" t="s">
        <v>588</v>
      </c>
      <c r="Q605" s="89">
        <v>16</v>
      </c>
      <c r="R605" s="89" t="s">
        <v>752</v>
      </c>
      <c r="S605" s="89">
        <v>6</v>
      </c>
      <c r="T605" s="90">
        <v>0</v>
      </c>
      <c r="U605" s="90">
        <v>0</v>
      </c>
      <c r="V605" s="90">
        <v>0</v>
      </c>
      <c r="W605" s="90">
        <v>0</v>
      </c>
      <c r="X605" s="90">
        <v>0</v>
      </c>
      <c r="Y605" s="90">
        <v>0</v>
      </c>
      <c r="Z605" s="90">
        <v>0</v>
      </c>
      <c r="AA605" s="90">
        <v>0</v>
      </c>
      <c r="AB605" s="90">
        <v>0</v>
      </c>
      <c r="AC605" s="90">
        <v>75.17</v>
      </c>
      <c r="AD605" s="90">
        <v>106.14</v>
      </c>
      <c r="AE605" s="381">
        <f t="shared" si="10"/>
        <v>11.395123472301076</v>
      </c>
      <c r="AF605" s="105"/>
      <c r="AG605" s="381"/>
      <c r="AH605" s="381"/>
      <c r="AI605" s="381"/>
      <c r="AJ605" s="381"/>
      <c r="AK605" s="381"/>
      <c r="AL605" s="381"/>
      <c r="AM605" s="381"/>
    </row>
    <row r="606" spans="1:39" x14ac:dyDescent="0.35">
      <c r="A606" s="89" t="s">
        <v>652</v>
      </c>
      <c r="B606" s="89" t="s">
        <v>391</v>
      </c>
      <c r="C606" s="89" t="s">
        <v>392</v>
      </c>
      <c r="D606" s="89" t="s">
        <v>393</v>
      </c>
      <c r="E606" s="89" t="s">
        <v>500</v>
      </c>
      <c r="F606" s="89" t="s">
        <v>465</v>
      </c>
      <c r="G606" s="89" t="s">
        <v>465</v>
      </c>
      <c r="H606" s="89" t="s">
        <v>465</v>
      </c>
      <c r="I606" s="89" t="s">
        <v>506</v>
      </c>
      <c r="J606" s="89" t="s">
        <v>501</v>
      </c>
      <c r="K606" s="89" t="s">
        <v>466</v>
      </c>
      <c r="L606" s="89" t="s">
        <v>587</v>
      </c>
      <c r="M606" s="89" t="s">
        <v>395</v>
      </c>
      <c r="N606" s="89">
        <v>22</v>
      </c>
      <c r="O606" s="91">
        <v>16.78</v>
      </c>
      <c r="P606" s="89" t="s">
        <v>588</v>
      </c>
      <c r="Q606" s="89">
        <v>16</v>
      </c>
      <c r="R606" s="89" t="s">
        <v>752</v>
      </c>
      <c r="S606" s="89">
        <v>6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  <c r="AA606" s="90">
        <v>0</v>
      </c>
      <c r="AB606" s="90">
        <v>0</v>
      </c>
      <c r="AC606" s="90">
        <v>75.17</v>
      </c>
      <c r="AD606" s="90">
        <v>106.14</v>
      </c>
      <c r="AE606" s="381">
        <f t="shared" si="10"/>
        <v>11.395123472301076</v>
      </c>
      <c r="AF606" s="105"/>
      <c r="AG606" s="381"/>
      <c r="AH606" s="381"/>
      <c r="AI606" s="381"/>
      <c r="AJ606" s="381"/>
      <c r="AK606" s="381"/>
      <c r="AL606" s="381"/>
      <c r="AM606" s="381"/>
    </row>
    <row r="607" spans="1:39" x14ac:dyDescent="0.35">
      <c r="A607" s="89" t="s">
        <v>653</v>
      </c>
      <c r="B607" s="89" t="s">
        <v>391</v>
      </c>
      <c r="C607" s="89" t="s">
        <v>392</v>
      </c>
      <c r="D607" s="89" t="s">
        <v>393</v>
      </c>
      <c r="E607" s="89" t="s">
        <v>500</v>
      </c>
      <c r="F607" s="89" t="s">
        <v>465</v>
      </c>
      <c r="G607" s="89" t="s">
        <v>465</v>
      </c>
      <c r="H607" s="89" t="s">
        <v>465</v>
      </c>
      <c r="I607" s="89" t="s">
        <v>506</v>
      </c>
      <c r="J607" s="89" t="s">
        <v>501</v>
      </c>
      <c r="K607" s="89" t="s">
        <v>466</v>
      </c>
      <c r="L607" s="89" t="s">
        <v>587</v>
      </c>
      <c r="M607" s="89" t="s">
        <v>395</v>
      </c>
      <c r="N607" s="89">
        <v>22</v>
      </c>
      <c r="O607" s="91">
        <v>42.11</v>
      </c>
      <c r="P607" s="89" t="s">
        <v>588</v>
      </c>
      <c r="Q607" s="89">
        <v>16</v>
      </c>
      <c r="R607" s="89" t="s">
        <v>752</v>
      </c>
      <c r="S607" s="89">
        <v>6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  <c r="AA607" s="90">
        <v>0</v>
      </c>
      <c r="AB607" s="90">
        <v>0</v>
      </c>
      <c r="AC607" s="90">
        <v>75.17</v>
      </c>
      <c r="AD607" s="90">
        <v>106.14</v>
      </c>
      <c r="AE607" s="381">
        <f t="shared" si="10"/>
        <v>11.395123472301076</v>
      </c>
      <c r="AF607" s="105"/>
      <c r="AG607" s="381"/>
      <c r="AH607" s="381"/>
      <c r="AI607" s="381"/>
      <c r="AJ607" s="381"/>
      <c r="AK607" s="381"/>
      <c r="AL607" s="381"/>
      <c r="AM607" s="381"/>
    </row>
    <row r="608" spans="1:39" x14ac:dyDescent="0.35">
      <c r="A608" s="89" t="s">
        <v>679</v>
      </c>
      <c r="B608" s="89" t="s">
        <v>391</v>
      </c>
      <c r="C608" s="89" t="s">
        <v>392</v>
      </c>
      <c r="D608" s="89" t="s">
        <v>393</v>
      </c>
      <c r="E608" s="89" t="s">
        <v>680</v>
      </c>
      <c r="F608" s="89" t="s">
        <v>465</v>
      </c>
      <c r="G608" s="89" t="s">
        <v>465</v>
      </c>
      <c r="H608" s="89" t="s">
        <v>465</v>
      </c>
      <c r="I608" s="89" t="s">
        <v>506</v>
      </c>
      <c r="J608" s="89" t="s">
        <v>508</v>
      </c>
      <c r="K608" s="89" t="s">
        <v>466</v>
      </c>
      <c r="L608" s="89" t="s">
        <v>587</v>
      </c>
      <c r="M608" s="89" t="s">
        <v>395</v>
      </c>
      <c r="N608" s="89">
        <v>21</v>
      </c>
      <c r="O608" s="91">
        <v>79.319999999999993</v>
      </c>
      <c r="P608" s="89" t="s">
        <v>588</v>
      </c>
      <c r="Q608" s="89">
        <v>16</v>
      </c>
      <c r="R608" s="89" t="s">
        <v>752</v>
      </c>
      <c r="S608" s="89">
        <v>6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  <c r="AA608" s="90">
        <v>0</v>
      </c>
      <c r="AB608" s="90">
        <v>0</v>
      </c>
      <c r="AC608" s="90">
        <v>75.849999999999994</v>
      </c>
      <c r="AD608" s="90">
        <v>110.53</v>
      </c>
      <c r="AE608" s="381">
        <f t="shared" si="10"/>
        <v>11.216929994618193</v>
      </c>
      <c r="AF608" s="105"/>
      <c r="AG608" s="381"/>
      <c r="AH608" s="381"/>
      <c r="AI608" s="381"/>
      <c r="AJ608" s="381"/>
      <c r="AK608" s="381"/>
      <c r="AL608" s="381"/>
      <c r="AM608" s="381"/>
    </row>
    <row r="609" spans="1:39" x14ac:dyDescent="0.35">
      <c r="A609" s="89" t="s">
        <v>681</v>
      </c>
      <c r="B609" s="89" t="s">
        <v>391</v>
      </c>
      <c r="C609" s="89" t="s">
        <v>392</v>
      </c>
      <c r="D609" s="89" t="s">
        <v>393</v>
      </c>
      <c r="E609" s="89" t="s">
        <v>680</v>
      </c>
      <c r="F609" s="89" t="s">
        <v>465</v>
      </c>
      <c r="G609" s="89" t="s">
        <v>465</v>
      </c>
      <c r="H609" s="89" t="s">
        <v>465</v>
      </c>
      <c r="I609" s="89" t="s">
        <v>506</v>
      </c>
      <c r="J609" s="89" t="s">
        <v>508</v>
      </c>
      <c r="K609" s="89" t="s">
        <v>466</v>
      </c>
      <c r="L609" s="89" t="s">
        <v>587</v>
      </c>
      <c r="M609" s="89" t="s">
        <v>395</v>
      </c>
      <c r="N609" s="89">
        <v>21</v>
      </c>
      <c r="O609" s="91">
        <v>7.07</v>
      </c>
      <c r="P609" s="89" t="s">
        <v>588</v>
      </c>
      <c r="Q609" s="89">
        <v>16</v>
      </c>
      <c r="R609" s="89" t="s">
        <v>752</v>
      </c>
      <c r="S609" s="89">
        <v>6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  <c r="AA609" s="90">
        <v>0</v>
      </c>
      <c r="AB609" s="90">
        <v>0</v>
      </c>
      <c r="AC609" s="90">
        <v>75.900000000000006</v>
      </c>
      <c r="AD609" s="90">
        <v>118.42</v>
      </c>
      <c r="AE609" s="381">
        <f t="shared" si="10"/>
        <v>10.840383873285376</v>
      </c>
      <c r="AF609" s="105"/>
      <c r="AG609" s="381"/>
      <c r="AH609" s="381"/>
      <c r="AI609" s="381"/>
      <c r="AJ609" s="381"/>
      <c r="AK609" s="381"/>
      <c r="AL609" s="381"/>
      <c r="AM609" s="381"/>
    </row>
    <row r="610" spans="1:39" x14ac:dyDescent="0.35">
      <c r="A610" s="89" t="s">
        <v>682</v>
      </c>
      <c r="B610" s="89" t="s">
        <v>391</v>
      </c>
      <c r="C610" s="89" t="s">
        <v>392</v>
      </c>
      <c r="D610" s="89" t="s">
        <v>393</v>
      </c>
      <c r="E610" s="89" t="s">
        <v>485</v>
      </c>
      <c r="F610" s="89" t="s">
        <v>465</v>
      </c>
      <c r="G610" s="89" t="s">
        <v>465</v>
      </c>
      <c r="H610" s="89" t="s">
        <v>465</v>
      </c>
      <c r="I610" s="89" t="s">
        <v>506</v>
      </c>
      <c r="J610" s="89" t="s">
        <v>508</v>
      </c>
      <c r="K610" s="89" t="s">
        <v>466</v>
      </c>
      <c r="L610" s="89" t="s">
        <v>587</v>
      </c>
      <c r="M610" s="89" t="s">
        <v>395</v>
      </c>
      <c r="N610" s="89">
        <v>21</v>
      </c>
      <c r="O610" s="91">
        <v>10.71</v>
      </c>
      <c r="P610" s="89" t="s">
        <v>588</v>
      </c>
      <c r="Q610" s="89">
        <v>16</v>
      </c>
      <c r="R610" s="89" t="s">
        <v>752</v>
      </c>
      <c r="S610" s="89">
        <v>6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  <c r="AA610" s="90">
        <v>0</v>
      </c>
      <c r="AB610" s="90">
        <v>0</v>
      </c>
      <c r="AC610" s="90">
        <v>75.75</v>
      </c>
      <c r="AD610" s="90">
        <v>106.64</v>
      </c>
      <c r="AE610" s="381">
        <f t="shared" si="10"/>
        <v>11.412152126494215</v>
      </c>
      <c r="AF610" s="105"/>
      <c r="AG610" s="381"/>
      <c r="AH610" s="381"/>
      <c r="AI610" s="381"/>
      <c r="AJ610" s="381"/>
      <c r="AK610" s="381"/>
      <c r="AL610" s="381"/>
      <c r="AM610" s="381"/>
    </row>
    <row r="611" spans="1:39" x14ac:dyDescent="0.35">
      <c r="A611" s="89" t="s">
        <v>683</v>
      </c>
      <c r="B611" s="89" t="s">
        <v>391</v>
      </c>
      <c r="C611" s="89" t="s">
        <v>392</v>
      </c>
      <c r="D611" s="89" t="s">
        <v>393</v>
      </c>
      <c r="E611" s="89" t="s">
        <v>475</v>
      </c>
      <c r="F611" s="89" t="s">
        <v>465</v>
      </c>
      <c r="G611" s="89" t="s">
        <v>465</v>
      </c>
      <c r="H611" s="89" t="s">
        <v>465</v>
      </c>
      <c r="I611" s="89" t="s">
        <v>506</v>
      </c>
      <c r="J611" s="89" t="s">
        <v>508</v>
      </c>
      <c r="K611" s="89" t="s">
        <v>466</v>
      </c>
      <c r="L611" s="89" t="s">
        <v>587</v>
      </c>
      <c r="M611" s="89" t="s">
        <v>395</v>
      </c>
      <c r="N611" s="89">
        <v>21</v>
      </c>
      <c r="O611" s="91">
        <v>82.73</v>
      </c>
      <c r="P611" s="89" t="s">
        <v>588</v>
      </c>
      <c r="Q611" s="89">
        <v>16</v>
      </c>
      <c r="R611" s="89" t="s">
        <v>752</v>
      </c>
      <c r="S611" s="89">
        <v>6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  <c r="AA611" s="90">
        <v>0</v>
      </c>
      <c r="AB611" s="90">
        <v>0</v>
      </c>
      <c r="AC611" s="90">
        <v>74.040000000000006</v>
      </c>
      <c r="AD611" s="90">
        <v>104.34</v>
      </c>
      <c r="AE611" s="381">
        <f t="shared" si="10"/>
        <v>11.406281637251213</v>
      </c>
      <c r="AF611" s="105"/>
      <c r="AG611" s="381"/>
      <c r="AH611" s="381"/>
      <c r="AI611" s="381"/>
      <c r="AJ611" s="381"/>
      <c r="AK611" s="381"/>
      <c r="AL611" s="381"/>
      <c r="AM611" s="381"/>
    </row>
    <row r="612" spans="1:39" x14ac:dyDescent="0.35">
      <c r="A612" s="89" t="s">
        <v>684</v>
      </c>
      <c r="B612" s="89" t="s">
        <v>391</v>
      </c>
      <c r="C612" s="89" t="s">
        <v>392</v>
      </c>
      <c r="D612" s="89" t="s">
        <v>393</v>
      </c>
      <c r="E612" s="89" t="s">
        <v>493</v>
      </c>
      <c r="F612" s="89" t="s">
        <v>465</v>
      </c>
      <c r="G612" s="89" t="s">
        <v>465</v>
      </c>
      <c r="H612" s="89" t="s">
        <v>465</v>
      </c>
      <c r="I612" s="89" t="s">
        <v>506</v>
      </c>
      <c r="J612" s="89" t="s">
        <v>508</v>
      </c>
      <c r="K612" s="89" t="s">
        <v>466</v>
      </c>
      <c r="L612" s="89" t="s">
        <v>587</v>
      </c>
      <c r="M612" s="89" t="s">
        <v>395</v>
      </c>
      <c r="N612" s="89">
        <v>21</v>
      </c>
      <c r="O612" s="91">
        <v>87.28</v>
      </c>
      <c r="P612" s="89" t="s">
        <v>588</v>
      </c>
      <c r="Q612" s="89">
        <v>16</v>
      </c>
      <c r="R612" s="89" t="s">
        <v>752</v>
      </c>
      <c r="S612" s="89">
        <v>6</v>
      </c>
      <c r="T612" s="90">
        <v>0</v>
      </c>
      <c r="U612" s="90">
        <v>0</v>
      </c>
      <c r="V612" s="90">
        <v>0</v>
      </c>
      <c r="W612" s="90">
        <v>0</v>
      </c>
      <c r="X612" s="90">
        <v>0</v>
      </c>
      <c r="Y612" s="90">
        <v>0</v>
      </c>
      <c r="Z612" s="90">
        <v>0</v>
      </c>
      <c r="AA612" s="90">
        <v>0</v>
      </c>
      <c r="AB612" s="90">
        <v>0</v>
      </c>
      <c r="AC612" s="90">
        <v>74.8</v>
      </c>
      <c r="AD612" s="90">
        <v>106.04</v>
      </c>
      <c r="AE612" s="381">
        <f t="shared" si="10"/>
        <v>11.372403001154044</v>
      </c>
      <c r="AF612" s="105"/>
      <c r="AG612" s="381"/>
      <c r="AH612" s="381"/>
      <c r="AI612" s="381"/>
      <c r="AJ612" s="381"/>
      <c r="AK612" s="381"/>
      <c r="AL612" s="381"/>
      <c r="AM612" s="381"/>
    </row>
    <row r="613" spans="1:39" x14ac:dyDescent="0.35">
      <c r="A613" s="89" t="s">
        <v>460</v>
      </c>
      <c r="B613" s="89" t="s">
        <v>534</v>
      </c>
      <c r="C613" s="89" t="s">
        <v>392</v>
      </c>
      <c r="D613" s="89" t="s">
        <v>463</v>
      </c>
      <c r="E613" s="89" t="s">
        <v>464</v>
      </c>
      <c r="F613" s="89" t="s">
        <v>465</v>
      </c>
      <c r="G613" s="89" t="s">
        <v>465</v>
      </c>
      <c r="H613" s="89" t="s">
        <v>465</v>
      </c>
      <c r="I613" s="89" t="s">
        <v>465</v>
      </c>
      <c r="J613" s="89" t="s">
        <v>465</v>
      </c>
      <c r="K613" s="89" t="s">
        <v>466</v>
      </c>
      <c r="L613" s="89" t="s">
        <v>394</v>
      </c>
      <c r="M613" s="89" t="s">
        <v>395</v>
      </c>
      <c r="N613" s="89">
        <v>14</v>
      </c>
      <c r="O613" s="91">
        <v>2.21</v>
      </c>
      <c r="P613" s="89" t="s">
        <v>396</v>
      </c>
      <c r="Q613" s="89">
        <v>16</v>
      </c>
      <c r="R613" s="89" t="s">
        <v>752</v>
      </c>
      <c r="S613" s="89">
        <v>7</v>
      </c>
      <c r="T613" s="90">
        <v>0</v>
      </c>
      <c r="U613" s="90">
        <v>19.420000000000002</v>
      </c>
      <c r="V613" s="90">
        <v>1.76</v>
      </c>
      <c r="W613" s="90">
        <v>0</v>
      </c>
      <c r="X613" s="90">
        <v>0</v>
      </c>
      <c r="Y613" s="90">
        <v>21.19</v>
      </c>
      <c r="Z613" s="90">
        <v>0</v>
      </c>
      <c r="AA613" s="90">
        <v>0</v>
      </c>
      <c r="AB613" s="90">
        <v>21.19</v>
      </c>
      <c r="AC613" s="90">
        <v>90.01</v>
      </c>
      <c r="AD613" s="90">
        <v>356.97</v>
      </c>
      <c r="AE613" s="381">
        <f t="shared" si="10"/>
        <v>6.799325354707273</v>
      </c>
      <c r="AF613" s="105"/>
      <c r="AG613" s="381"/>
      <c r="AH613" s="381"/>
      <c r="AI613" s="381"/>
      <c r="AJ613" s="381"/>
      <c r="AK613" s="381"/>
      <c r="AL613" s="381"/>
      <c r="AM613" s="381"/>
    </row>
    <row r="614" spans="1:39" x14ac:dyDescent="0.35">
      <c r="A614" s="89" t="s">
        <v>469</v>
      </c>
      <c r="B614" s="89" t="s">
        <v>534</v>
      </c>
      <c r="C614" s="89" t="s">
        <v>392</v>
      </c>
      <c r="D614" s="89" t="s">
        <v>463</v>
      </c>
      <c r="E614" s="89" t="s">
        <v>464</v>
      </c>
      <c r="F614" s="89" t="s">
        <v>465</v>
      </c>
      <c r="G614" s="89" t="s">
        <v>465</v>
      </c>
      <c r="H614" s="89" t="s">
        <v>465</v>
      </c>
      <c r="I614" s="89" t="s">
        <v>465</v>
      </c>
      <c r="J614" s="89" t="s">
        <v>465</v>
      </c>
      <c r="K614" s="89" t="s">
        <v>466</v>
      </c>
      <c r="L614" s="89" t="s">
        <v>394</v>
      </c>
      <c r="M614" s="89" t="s">
        <v>395</v>
      </c>
      <c r="N614" s="89">
        <v>14</v>
      </c>
      <c r="O614" s="91">
        <v>11.9</v>
      </c>
      <c r="P614" s="89" t="s">
        <v>396</v>
      </c>
      <c r="Q614" s="89">
        <v>16</v>
      </c>
      <c r="R614" s="89" t="s">
        <v>752</v>
      </c>
      <c r="S614" s="89">
        <v>7</v>
      </c>
      <c r="T614" s="90">
        <v>0</v>
      </c>
      <c r="U614" s="90">
        <v>19.420000000000002</v>
      </c>
      <c r="V614" s="90">
        <v>1.76</v>
      </c>
      <c r="W614" s="90">
        <v>0</v>
      </c>
      <c r="X614" s="90">
        <v>0</v>
      </c>
      <c r="Y614" s="90">
        <v>21.19</v>
      </c>
      <c r="Z614" s="90">
        <v>0</v>
      </c>
      <c r="AA614" s="90">
        <v>0</v>
      </c>
      <c r="AB614" s="90">
        <v>21.19</v>
      </c>
      <c r="AC614" s="90">
        <v>90.01</v>
      </c>
      <c r="AD614" s="90">
        <v>356.97</v>
      </c>
      <c r="AE614" s="381">
        <f t="shared" si="10"/>
        <v>6.799325354707273</v>
      </c>
      <c r="AF614" s="105"/>
      <c r="AG614" s="381"/>
      <c r="AH614" s="381"/>
      <c r="AI614" s="381"/>
      <c r="AJ614" s="381"/>
      <c r="AK614" s="381"/>
      <c r="AL614" s="381"/>
      <c r="AM614" s="381"/>
    </row>
    <row r="615" spans="1:39" x14ac:dyDescent="0.35">
      <c r="A615" s="89" t="s">
        <v>470</v>
      </c>
      <c r="B615" s="89" t="s">
        <v>534</v>
      </c>
      <c r="C615" s="89" t="s">
        <v>392</v>
      </c>
      <c r="D615" s="89" t="s">
        <v>463</v>
      </c>
      <c r="E615" s="89" t="s">
        <v>471</v>
      </c>
      <c r="F615" s="89" t="s">
        <v>465</v>
      </c>
      <c r="G615" s="89" t="s">
        <v>465</v>
      </c>
      <c r="H615" s="89" t="s">
        <v>465</v>
      </c>
      <c r="I615" s="89" t="s">
        <v>465</v>
      </c>
      <c r="J615" s="89" t="s">
        <v>465</v>
      </c>
      <c r="K615" s="89" t="s">
        <v>466</v>
      </c>
      <c r="L615" s="89" t="s">
        <v>394</v>
      </c>
      <c r="M615" s="89" t="s">
        <v>395</v>
      </c>
      <c r="N615" s="89">
        <v>14</v>
      </c>
      <c r="O615" s="91">
        <v>23.1</v>
      </c>
      <c r="P615" s="89" t="s">
        <v>396</v>
      </c>
      <c r="Q615" s="89">
        <v>16</v>
      </c>
      <c r="R615" s="89" t="s">
        <v>752</v>
      </c>
      <c r="S615" s="89">
        <v>7</v>
      </c>
      <c r="T615" s="90">
        <v>0</v>
      </c>
      <c r="U615" s="90">
        <v>15.58</v>
      </c>
      <c r="V615" s="90">
        <v>0.42</v>
      </c>
      <c r="W615" s="90">
        <v>0</v>
      </c>
      <c r="X615" s="90">
        <v>0</v>
      </c>
      <c r="Y615" s="90">
        <v>16</v>
      </c>
      <c r="Z615" s="90">
        <v>0</v>
      </c>
      <c r="AA615" s="90">
        <v>0</v>
      </c>
      <c r="AB615" s="90">
        <v>16</v>
      </c>
      <c r="AC615" s="90">
        <v>78.930000000000007</v>
      </c>
      <c r="AD615" s="90">
        <v>359.85</v>
      </c>
      <c r="AE615" s="381">
        <f t="shared" si="10"/>
        <v>6.3415672123807614</v>
      </c>
      <c r="AF615" s="105"/>
      <c r="AG615" s="381"/>
      <c r="AH615" s="381"/>
      <c r="AI615" s="381"/>
      <c r="AJ615" s="381"/>
      <c r="AK615" s="381"/>
      <c r="AL615" s="381"/>
      <c r="AM615" s="381"/>
    </row>
    <row r="616" spans="1:39" x14ac:dyDescent="0.35">
      <c r="A616" s="89" t="s">
        <v>472</v>
      </c>
      <c r="B616" s="89" t="s">
        <v>534</v>
      </c>
      <c r="C616" s="89" t="s">
        <v>392</v>
      </c>
      <c r="D616" s="89" t="s">
        <v>463</v>
      </c>
      <c r="E616" s="89" t="s">
        <v>473</v>
      </c>
      <c r="F616" s="89" t="s">
        <v>465</v>
      </c>
      <c r="G616" s="89" t="s">
        <v>465</v>
      </c>
      <c r="H616" s="89" t="s">
        <v>465</v>
      </c>
      <c r="I616" s="89" t="s">
        <v>465</v>
      </c>
      <c r="J616" s="89" t="s">
        <v>465</v>
      </c>
      <c r="K616" s="89" t="s">
        <v>466</v>
      </c>
      <c r="L616" s="89" t="s">
        <v>394</v>
      </c>
      <c r="M616" s="89" t="s">
        <v>395</v>
      </c>
      <c r="N616" s="89">
        <v>14</v>
      </c>
      <c r="O616" s="91">
        <v>55.21</v>
      </c>
      <c r="P616" s="89" t="s">
        <v>396</v>
      </c>
      <c r="Q616" s="89">
        <v>16</v>
      </c>
      <c r="R616" s="89" t="s">
        <v>752</v>
      </c>
      <c r="S616" s="89">
        <v>7</v>
      </c>
      <c r="T616" s="90">
        <v>0</v>
      </c>
      <c r="U616" s="90">
        <v>22.4</v>
      </c>
      <c r="V616" s="90">
        <v>11.35</v>
      </c>
      <c r="W616" s="90">
        <v>0</v>
      </c>
      <c r="X616" s="90">
        <v>0</v>
      </c>
      <c r="Y616" s="90">
        <v>33.75</v>
      </c>
      <c r="Z616" s="90">
        <v>0</v>
      </c>
      <c r="AA616" s="90">
        <v>0</v>
      </c>
      <c r="AB616" s="90">
        <v>33.75</v>
      </c>
      <c r="AC616" s="90">
        <v>127.23</v>
      </c>
      <c r="AD616" s="90">
        <v>348.24</v>
      </c>
      <c r="AE616" s="381">
        <f t="shared" si="10"/>
        <v>8.1844921858787352</v>
      </c>
      <c r="AF616" s="105"/>
      <c r="AG616" s="381"/>
      <c r="AH616" s="381"/>
      <c r="AI616" s="381"/>
      <c r="AJ616" s="381"/>
      <c r="AK616" s="381"/>
      <c r="AL616" s="381"/>
      <c r="AM616" s="381"/>
    </row>
    <row r="617" spans="1:39" x14ac:dyDescent="0.35">
      <c r="A617" s="89" t="s">
        <v>474</v>
      </c>
      <c r="B617" s="89" t="s">
        <v>534</v>
      </c>
      <c r="C617" s="89" t="s">
        <v>392</v>
      </c>
      <c r="D617" s="89" t="s">
        <v>463</v>
      </c>
      <c r="E617" s="89" t="s">
        <v>475</v>
      </c>
      <c r="F617" s="89" t="s">
        <v>465</v>
      </c>
      <c r="G617" s="89" t="s">
        <v>465</v>
      </c>
      <c r="H617" s="89" t="s">
        <v>465</v>
      </c>
      <c r="I617" s="89" t="s">
        <v>465</v>
      </c>
      <c r="J617" s="89" t="s">
        <v>465</v>
      </c>
      <c r="K617" s="89" t="s">
        <v>476</v>
      </c>
      <c r="L617" s="89" t="s">
        <v>394</v>
      </c>
      <c r="M617" s="89" t="s">
        <v>395</v>
      </c>
      <c r="N617" s="89">
        <v>14</v>
      </c>
      <c r="O617" s="91">
        <v>64.489999999999995</v>
      </c>
      <c r="P617" s="89" t="s">
        <v>396</v>
      </c>
      <c r="Q617" s="89">
        <v>16</v>
      </c>
      <c r="R617" s="89" t="s">
        <v>752</v>
      </c>
      <c r="S617" s="89">
        <v>7</v>
      </c>
      <c r="T617" s="90">
        <v>0</v>
      </c>
      <c r="U617" s="90">
        <v>21.43</v>
      </c>
      <c r="V617" s="90">
        <v>3.39</v>
      </c>
      <c r="W617" s="90">
        <v>0</v>
      </c>
      <c r="X617" s="90">
        <v>0</v>
      </c>
      <c r="Y617" s="90">
        <v>24.82</v>
      </c>
      <c r="Z617" s="90">
        <v>0</v>
      </c>
      <c r="AA617" s="90">
        <v>0</v>
      </c>
      <c r="AB617" s="90">
        <v>24.82</v>
      </c>
      <c r="AC617" s="90">
        <v>101.71</v>
      </c>
      <c r="AD617" s="90">
        <v>354</v>
      </c>
      <c r="AE617" s="381">
        <f t="shared" si="10"/>
        <v>7.2579922147917539</v>
      </c>
      <c r="AF617" s="105"/>
      <c r="AG617" s="381"/>
      <c r="AH617" s="381"/>
      <c r="AI617" s="381"/>
      <c r="AJ617" s="381"/>
      <c r="AK617" s="381"/>
      <c r="AL617" s="381"/>
      <c r="AM617" s="381"/>
    </row>
    <row r="618" spans="1:39" x14ac:dyDescent="0.35">
      <c r="A618" s="89" t="s">
        <v>477</v>
      </c>
      <c r="B618" s="89" t="s">
        <v>534</v>
      </c>
      <c r="C618" s="89" t="s">
        <v>392</v>
      </c>
      <c r="D618" s="89" t="s">
        <v>463</v>
      </c>
      <c r="E618" s="89" t="s">
        <v>478</v>
      </c>
      <c r="F618" s="89" t="s">
        <v>465</v>
      </c>
      <c r="G618" s="89" t="s">
        <v>465</v>
      </c>
      <c r="H618" s="89" t="s">
        <v>465</v>
      </c>
      <c r="I618" s="89" t="s">
        <v>465</v>
      </c>
      <c r="J618" s="89" t="s">
        <v>465</v>
      </c>
      <c r="K618" s="89" t="s">
        <v>476</v>
      </c>
      <c r="L618" s="89" t="s">
        <v>394</v>
      </c>
      <c r="M618" s="89" t="s">
        <v>395</v>
      </c>
      <c r="N618" s="89">
        <v>14</v>
      </c>
      <c r="O618" s="91">
        <v>24.3</v>
      </c>
      <c r="P618" s="89" t="s">
        <v>396</v>
      </c>
      <c r="Q618" s="89">
        <v>16</v>
      </c>
      <c r="R618" s="89" t="s">
        <v>752</v>
      </c>
      <c r="S618" s="89">
        <v>7</v>
      </c>
      <c r="T618" s="90">
        <v>0</v>
      </c>
      <c r="U618" s="90">
        <v>9.35</v>
      </c>
      <c r="V618" s="90">
        <v>0</v>
      </c>
      <c r="W618" s="90">
        <v>0</v>
      </c>
      <c r="X618" s="90">
        <v>0</v>
      </c>
      <c r="Y618" s="90">
        <v>9.35</v>
      </c>
      <c r="Z618" s="90">
        <v>0</v>
      </c>
      <c r="AA618" s="90">
        <v>0</v>
      </c>
      <c r="AB618" s="90">
        <v>9.35</v>
      </c>
      <c r="AC618" s="90">
        <v>58.92</v>
      </c>
      <c r="AD618" s="90">
        <v>365.8</v>
      </c>
      <c r="AE618" s="381">
        <f t="shared" si="10"/>
        <v>5.4343276595099166</v>
      </c>
      <c r="AF618" s="105"/>
      <c r="AG618" s="381"/>
      <c r="AH618" s="381"/>
      <c r="AI618" s="381"/>
      <c r="AJ618" s="381"/>
      <c r="AK618" s="381"/>
      <c r="AL618" s="381"/>
      <c r="AM618" s="381"/>
    </row>
    <row r="619" spans="1:39" x14ac:dyDescent="0.35">
      <c r="A619" s="89" t="s">
        <v>479</v>
      </c>
      <c r="B619" s="89" t="s">
        <v>534</v>
      </c>
      <c r="C619" s="89" t="s">
        <v>392</v>
      </c>
      <c r="D619" s="89" t="s">
        <v>463</v>
      </c>
      <c r="E619" s="89" t="s">
        <v>480</v>
      </c>
      <c r="F619" s="89" t="s">
        <v>465</v>
      </c>
      <c r="G619" s="89" t="s">
        <v>465</v>
      </c>
      <c r="H619" s="89" t="s">
        <v>465</v>
      </c>
      <c r="I619" s="89" t="s">
        <v>465</v>
      </c>
      <c r="J619" s="89" t="s">
        <v>465</v>
      </c>
      <c r="K619" s="89" t="s">
        <v>476</v>
      </c>
      <c r="L619" s="89" t="s">
        <v>394</v>
      </c>
      <c r="M619" s="89" t="s">
        <v>395</v>
      </c>
      <c r="N619" s="89">
        <v>14</v>
      </c>
      <c r="O619" s="91">
        <v>11.92</v>
      </c>
      <c r="P619" s="89" t="s">
        <v>396</v>
      </c>
      <c r="Q619" s="89">
        <v>16</v>
      </c>
      <c r="R619" s="89" t="s">
        <v>752</v>
      </c>
      <c r="S619" s="89">
        <v>7</v>
      </c>
      <c r="T619" s="90">
        <v>0</v>
      </c>
      <c r="U619" s="90">
        <v>19.420000000000002</v>
      </c>
      <c r="V619" s="90">
        <v>1.76</v>
      </c>
      <c r="W619" s="90">
        <v>0</v>
      </c>
      <c r="X619" s="90">
        <v>0</v>
      </c>
      <c r="Y619" s="90">
        <v>21.19</v>
      </c>
      <c r="Z619" s="90">
        <v>0</v>
      </c>
      <c r="AA619" s="90">
        <v>0</v>
      </c>
      <c r="AB619" s="90">
        <v>21.19</v>
      </c>
      <c r="AC619" s="90">
        <v>90.01</v>
      </c>
      <c r="AD619" s="90">
        <v>356.97</v>
      </c>
      <c r="AE619" s="381">
        <f t="shared" si="10"/>
        <v>6.799325354707273</v>
      </c>
      <c r="AF619" s="105"/>
      <c r="AG619" s="381"/>
      <c r="AH619" s="381"/>
      <c r="AI619" s="381"/>
      <c r="AJ619" s="381"/>
      <c r="AK619" s="381"/>
      <c r="AL619" s="381"/>
      <c r="AM619" s="381"/>
    </row>
    <row r="620" spans="1:39" x14ac:dyDescent="0.35">
      <c r="A620" s="89" t="s">
        <v>481</v>
      </c>
      <c r="B620" s="89" t="s">
        <v>534</v>
      </c>
      <c r="C620" s="89" t="s">
        <v>392</v>
      </c>
      <c r="D620" s="89" t="s">
        <v>463</v>
      </c>
      <c r="E620" s="89" t="s">
        <v>480</v>
      </c>
      <c r="F620" s="89" t="s">
        <v>465</v>
      </c>
      <c r="G620" s="89" t="s">
        <v>465</v>
      </c>
      <c r="H620" s="89" t="s">
        <v>465</v>
      </c>
      <c r="I620" s="89" t="s">
        <v>465</v>
      </c>
      <c r="J620" s="89" t="s">
        <v>465</v>
      </c>
      <c r="K620" s="89" t="s">
        <v>476</v>
      </c>
      <c r="L620" s="89" t="s">
        <v>394</v>
      </c>
      <c r="M620" s="89" t="s">
        <v>395</v>
      </c>
      <c r="N620" s="89">
        <v>14</v>
      </c>
      <c r="O620" s="91">
        <v>18.649999999999999</v>
      </c>
      <c r="P620" s="89" t="s">
        <v>396</v>
      </c>
      <c r="Q620" s="89">
        <v>16</v>
      </c>
      <c r="R620" s="89" t="s">
        <v>752</v>
      </c>
      <c r="S620" s="89">
        <v>7</v>
      </c>
      <c r="T620" s="90">
        <v>0</v>
      </c>
      <c r="U620" s="90">
        <v>19.420000000000002</v>
      </c>
      <c r="V620" s="90">
        <v>1.76</v>
      </c>
      <c r="W620" s="90">
        <v>0</v>
      </c>
      <c r="X620" s="90">
        <v>0</v>
      </c>
      <c r="Y620" s="90">
        <v>21.19</v>
      </c>
      <c r="Z620" s="90">
        <v>0</v>
      </c>
      <c r="AA620" s="90">
        <v>0</v>
      </c>
      <c r="AB620" s="90">
        <v>21.19</v>
      </c>
      <c r="AC620" s="90">
        <v>90.01</v>
      </c>
      <c r="AD620" s="90">
        <v>356.97</v>
      </c>
      <c r="AE620" s="381">
        <f t="shared" si="10"/>
        <v>6.799325354707273</v>
      </c>
      <c r="AF620" s="105"/>
      <c r="AG620" s="381"/>
      <c r="AH620" s="381"/>
      <c r="AI620" s="381"/>
      <c r="AJ620" s="381"/>
      <c r="AK620" s="381"/>
      <c r="AL620" s="381"/>
      <c r="AM620" s="381"/>
    </row>
    <row r="621" spans="1:39" x14ac:dyDescent="0.35">
      <c r="A621" s="89" t="s">
        <v>482</v>
      </c>
      <c r="B621" s="89" t="s">
        <v>534</v>
      </c>
      <c r="C621" s="89" t="s">
        <v>392</v>
      </c>
      <c r="D621" s="89" t="s">
        <v>463</v>
      </c>
      <c r="E621" s="89" t="s">
        <v>471</v>
      </c>
      <c r="F621" s="89" t="s">
        <v>465</v>
      </c>
      <c r="G621" s="89" t="s">
        <v>465</v>
      </c>
      <c r="H621" s="89" t="s">
        <v>465</v>
      </c>
      <c r="I621" s="89" t="s">
        <v>465</v>
      </c>
      <c r="J621" s="89" t="s">
        <v>465</v>
      </c>
      <c r="K621" s="89" t="s">
        <v>476</v>
      </c>
      <c r="L621" s="89" t="s">
        <v>394</v>
      </c>
      <c r="M621" s="89" t="s">
        <v>395</v>
      </c>
      <c r="N621" s="89">
        <v>14</v>
      </c>
      <c r="O621" s="91">
        <v>4.01</v>
      </c>
      <c r="P621" s="89" t="s">
        <v>396</v>
      </c>
      <c r="Q621" s="89">
        <v>16</v>
      </c>
      <c r="R621" s="89" t="s">
        <v>752</v>
      </c>
      <c r="S621" s="89">
        <v>7</v>
      </c>
      <c r="T621" s="90">
        <v>0</v>
      </c>
      <c r="U621" s="90">
        <v>15.58</v>
      </c>
      <c r="V621" s="90">
        <v>0.42</v>
      </c>
      <c r="W621" s="90">
        <v>0</v>
      </c>
      <c r="X621" s="90">
        <v>0</v>
      </c>
      <c r="Y621" s="90">
        <v>16</v>
      </c>
      <c r="Z621" s="90">
        <v>0</v>
      </c>
      <c r="AA621" s="90">
        <v>0</v>
      </c>
      <c r="AB621" s="90">
        <v>16</v>
      </c>
      <c r="AC621" s="90">
        <v>78.930000000000007</v>
      </c>
      <c r="AD621" s="90">
        <v>359.85</v>
      </c>
      <c r="AE621" s="381">
        <f t="shared" si="10"/>
        <v>6.3415672123807614</v>
      </c>
      <c r="AF621" s="105"/>
      <c r="AG621" s="381"/>
      <c r="AH621" s="381"/>
      <c r="AI621" s="381"/>
      <c r="AJ621" s="381"/>
      <c r="AK621" s="381"/>
      <c r="AL621" s="381"/>
      <c r="AM621" s="381"/>
    </row>
    <row r="622" spans="1:39" x14ac:dyDescent="0.35">
      <c r="A622" s="89" t="s">
        <v>692</v>
      </c>
      <c r="B622" s="89" t="s">
        <v>391</v>
      </c>
      <c r="C622" s="89" t="s">
        <v>392</v>
      </c>
      <c r="D622" s="89" t="s">
        <v>393</v>
      </c>
      <c r="E622" s="89" t="s">
        <v>495</v>
      </c>
      <c r="F622" s="89" t="s">
        <v>465</v>
      </c>
      <c r="G622" s="89" t="s">
        <v>465</v>
      </c>
      <c r="H622" s="89" t="s">
        <v>465</v>
      </c>
      <c r="I622" s="89" t="s">
        <v>506</v>
      </c>
      <c r="J622" s="89" t="s">
        <v>465</v>
      </c>
      <c r="K622" s="89" t="s">
        <v>466</v>
      </c>
      <c r="L622" s="89" t="s">
        <v>549</v>
      </c>
      <c r="M622" s="89" t="s">
        <v>395</v>
      </c>
      <c r="N622" s="89">
        <v>20</v>
      </c>
      <c r="O622" s="91">
        <v>53.84</v>
      </c>
      <c r="P622" s="89" t="s">
        <v>566</v>
      </c>
      <c r="Q622" s="89">
        <v>16</v>
      </c>
      <c r="R622" s="89" t="s">
        <v>752</v>
      </c>
      <c r="S622" s="89">
        <v>8</v>
      </c>
      <c r="T622" s="90">
        <v>0</v>
      </c>
      <c r="U622" s="90">
        <v>23.43</v>
      </c>
      <c r="V622" s="90">
        <v>45.93</v>
      </c>
      <c r="W622" s="90">
        <v>3.23</v>
      </c>
      <c r="X622" s="90">
        <v>0</v>
      </c>
      <c r="Y622" s="90">
        <v>72.599999999999994</v>
      </c>
      <c r="Z622" s="90">
        <v>0</v>
      </c>
      <c r="AA622" s="90">
        <v>0</v>
      </c>
      <c r="AB622" s="90">
        <v>72.599999999999994</v>
      </c>
      <c r="AC622" s="90">
        <v>115.7</v>
      </c>
      <c r="AD622" s="90">
        <v>185.97</v>
      </c>
      <c r="AE622" s="381">
        <f t="shared" si="10"/>
        <v>10.68025288165229</v>
      </c>
      <c r="AF622" s="105"/>
      <c r="AG622" s="381"/>
      <c r="AH622" s="381"/>
      <c r="AI622" s="381"/>
      <c r="AJ622" s="381"/>
      <c r="AK622" s="381"/>
      <c r="AL622" s="381"/>
      <c r="AM622" s="381"/>
    </row>
    <row r="623" spans="1:39" x14ac:dyDescent="0.35">
      <c r="A623" s="89" t="s">
        <v>685</v>
      </c>
      <c r="B623" s="89" t="s">
        <v>391</v>
      </c>
      <c r="C623" s="89" t="s">
        <v>392</v>
      </c>
      <c r="D623" s="89" t="s">
        <v>393</v>
      </c>
      <c r="E623" s="89" t="s">
        <v>471</v>
      </c>
      <c r="F623" s="89" t="s">
        <v>465</v>
      </c>
      <c r="G623" s="89" t="s">
        <v>511</v>
      </c>
      <c r="H623" s="89" t="s">
        <v>465</v>
      </c>
      <c r="I623" s="89" t="s">
        <v>506</v>
      </c>
      <c r="J623" s="89" t="s">
        <v>465</v>
      </c>
      <c r="K623" s="89" t="s">
        <v>476</v>
      </c>
      <c r="L623" s="89" t="s">
        <v>549</v>
      </c>
      <c r="M623" s="89" t="s">
        <v>395</v>
      </c>
      <c r="N623" s="89">
        <v>21</v>
      </c>
      <c r="O623" s="91">
        <v>101.07</v>
      </c>
      <c r="P623" s="89" t="s">
        <v>566</v>
      </c>
      <c r="Q623" s="89">
        <v>16</v>
      </c>
      <c r="R623" s="89" t="s">
        <v>752</v>
      </c>
      <c r="S623" s="89">
        <v>8</v>
      </c>
      <c r="T623" s="90">
        <v>0</v>
      </c>
      <c r="U623" s="90">
        <v>25.05</v>
      </c>
      <c r="V623" s="90">
        <v>50.99</v>
      </c>
      <c r="W623" s="90">
        <v>0</v>
      </c>
      <c r="X623" s="90">
        <v>3.02</v>
      </c>
      <c r="Y623" s="90">
        <v>79.06</v>
      </c>
      <c r="Z623" s="90">
        <v>0</v>
      </c>
      <c r="AA623" s="90">
        <v>0</v>
      </c>
      <c r="AB623" s="90">
        <v>79.06</v>
      </c>
      <c r="AC623" s="90">
        <v>125.09</v>
      </c>
      <c r="AD623" s="90">
        <v>186.77</v>
      </c>
      <c r="AE623" s="381">
        <f t="shared" si="10"/>
        <v>11.08138487082973</v>
      </c>
      <c r="AF623" s="105"/>
      <c r="AG623" s="381"/>
      <c r="AH623" s="381"/>
      <c r="AI623" s="381"/>
      <c r="AJ623" s="381"/>
      <c r="AK623" s="381"/>
      <c r="AL623" s="381"/>
      <c r="AM623" s="381"/>
    </row>
    <row r="624" spans="1:39" x14ac:dyDescent="0.35">
      <c r="A624" s="89" t="s">
        <v>686</v>
      </c>
      <c r="B624" s="89" t="s">
        <v>391</v>
      </c>
      <c r="C624" s="89" t="s">
        <v>392</v>
      </c>
      <c r="D624" s="89" t="s">
        <v>393</v>
      </c>
      <c r="E624" s="89" t="s">
        <v>519</v>
      </c>
      <c r="F624" s="89" t="s">
        <v>465</v>
      </c>
      <c r="G624" s="89" t="s">
        <v>511</v>
      </c>
      <c r="H624" s="89" t="s">
        <v>465</v>
      </c>
      <c r="I624" s="89" t="s">
        <v>506</v>
      </c>
      <c r="J624" s="89" t="s">
        <v>465</v>
      </c>
      <c r="K624" s="89" t="s">
        <v>476</v>
      </c>
      <c r="L624" s="89" t="s">
        <v>549</v>
      </c>
      <c r="M624" s="89" t="s">
        <v>395</v>
      </c>
      <c r="N624" s="89">
        <v>21</v>
      </c>
      <c r="O624" s="91">
        <v>170.51</v>
      </c>
      <c r="P624" s="89" t="s">
        <v>566</v>
      </c>
      <c r="Q624" s="89">
        <v>16</v>
      </c>
      <c r="R624" s="89" t="s">
        <v>752</v>
      </c>
      <c r="S624" s="89">
        <v>8</v>
      </c>
      <c r="T624" s="90">
        <v>0</v>
      </c>
      <c r="U624" s="90">
        <v>26.77</v>
      </c>
      <c r="V624" s="90">
        <v>59.7</v>
      </c>
      <c r="W624" s="90">
        <v>0</v>
      </c>
      <c r="X624" s="90">
        <v>2</v>
      </c>
      <c r="Y624" s="90">
        <v>88.47</v>
      </c>
      <c r="Z624" s="90">
        <v>0</v>
      </c>
      <c r="AA624" s="90">
        <v>0</v>
      </c>
      <c r="AB624" s="90">
        <v>88.47</v>
      </c>
      <c r="AC624" s="90">
        <v>125.61</v>
      </c>
      <c r="AD624" s="90">
        <v>186.23</v>
      </c>
      <c r="AE624" s="381">
        <f t="shared" si="10"/>
        <v>11.120481400286764</v>
      </c>
      <c r="AF624" s="105"/>
      <c r="AG624" s="381"/>
      <c r="AH624" s="381"/>
      <c r="AI624" s="381"/>
      <c r="AJ624" s="381"/>
      <c r="AK624" s="381"/>
      <c r="AL624" s="381"/>
      <c r="AM624" s="381"/>
    </row>
    <row r="625" spans="1:39" x14ac:dyDescent="0.35">
      <c r="A625" s="89" t="s">
        <v>687</v>
      </c>
      <c r="B625" s="89" t="s">
        <v>391</v>
      </c>
      <c r="C625" s="89" t="s">
        <v>392</v>
      </c>
      <c r="D625" s="89" t="s">
        <v>393</v>
      </c>
      <c r="E625" s="89" t="s">
        <v>480</v>
      </c>
      <c r="F625" s="89" t="s">
        <v>465</v>
      </c>
      <c r="G625" s="89" t="s">
        <v>511</v>
      </c>
      <c r="H625" s="89" t="s">
        <v>465</v>
      </c>
      <c r="I625" s="89" t="s">
        <v>506</v>
      </c>
      <c r="J625" s="89" t="s">
        <v>465</v>
      </c>
      <c r="K625" s="89" t="s">
        <v>476</v>
      </c>
      <c r="L625" s="89" t="s">
        <v>549</v>
      </c>
      <c r="M625" s="89" t="s">
        <v>395</v>
      </c>
      <c r="N625" s="89">
        <v>21</v>
      </c>
      <c r="O625" s="91">
        <v>172.42</v>
      </c>
      <c r="P625" s="89" t="s">
        <v>566</v>
      </c>
      <c r="Q625" s="89">
        <v>16</v>
      </c>
      <c r="R625" s="89" t="s">
        <v>752</v>
      </c>
      <c r="S625" s="89">
        <v>8</v>
      </c>
      <c r="T625" s="90">
        <v>0</v>
      </c>
      <c r="U625" s="90">
        <v>13.46</v>
      </c>
      <c r="V625" s="90">
        <v>22.18</v>
      </c>
      <c r="W625" s="90">
        <v>0</v>
      </c>
      <c r="X625" s="90">
        <v>0.27</v>
      </c>
      <c r="Y625" s="90">
        <v>35.909999999999997</v>
      </c>
      <c r="Z625" s="90">
        <v>0</v>
      </c>
      <c r="AA625" s="90">
        <v>0</v>
      </c>
      <c r="AB625" s="90">
        <v>35.909999999999997</v>
      </c>
      <c r="AC625" s="90">
        <v>106.22</v>
      </c>
      <c r="AD625" s="90">
        <v>187.38</v>
      </c>
      <c r="AE625" s="381">
        <f t="shared" si="10"/>
        <v>10.194779409189335</v>
      </c>
      <c r="AF625" s="105"/>
      <c r="AG625" s="381"/>
      <c r="AH625" s="381"/>
      <c r="AI625" s="381"/>
      <c r="AJ625" s="381"/>
      <c r="AK625" s="381"/>
      <c r="AL625" s="381"/>
      <c r="AM625" s="381"/>
    </row>
    <row r="626" spans="1:39" x14ac:dyDescent="0.35">
      <c r="A626" s="89" t="s">
        <v>678</v>
      </c>
      <c r="B626" s="89" t="s">
        <v>391</v>
      </c>
      <c r="C626" s="89" t="s">
        <v>392</v>
      </c>
      <c r="D626" s="89" t="s">
        <v>393</v>
      </c>
      <c r="E626" s="89" t="s">
        <v>478</v>
      </c>
      <c r="F626" s="89" t="s">
        <v>465</v>
      </c>
      <c r="G626" s="89" t="s">
        <v>465</v>
      </c>
      <c r="H626" s="89" t="s">
        <v>465</v>
      </c>
      <c r="I626" s="89" t="s">
        <v>506</v>
      </c>
      <c r="J626" s="89" t="s">
        <v>465</v>
      </c>
      <c r="K626" s="89" t="s">
        <v>466</v>
      </c>
      <c r="L626" s="89" t="s">
        <v>549</v>
      </c>
      <c r="M626" s="89" t="s">
        <v>395</v>
      </c>
      <c r="N626" s="89">
        <v>21</v>
      </c>
      <c r="O626" s="91">
        <v>20.010000000000002</v>
      </c>
      <c r="P626" s="89" t="s">
        <v>566</v>
      </c>
      <c r="Q626" s="89">
        <v>16</v>
      </c>
      <c r="R626" s="89" t="s">
        <v>752</v>
      </c>
      <c r="S626" s="89">
        <v>8</v>
      </c>
      <c r="T626" s="90">
        <v>0</v>
      </c>
      <c r="U626" s="90">
        <v>20.14</v>
      </c>
      <c r="V626" s="90">
        <v>40</v>
      </c>
      <c r="W626" s="90">
        <v>2.4700000000000002</v>
      </c>
      <c r="X626" s="90">
        <v>0</v>
      </c>
      <c r="Y626" s="90">
        <v>62.61</v>
      </c>
      <c r="Z626" s="90">
        <v>0</v>
      </c>
      <c r="AA626" s="90">
        <v>0</v>
      </c>
      <c r="AB626" s="90">
        <v>62.61</v>
      </c>
      <c r="AC626" s="90">
        <v>114.3</v>
      </c>
      <c r="AD626" s="90">
        <v>187.13</v>
      </c>
      <c r="AE626" s="381">
        <f t="shared" si="10"/>
        <v>10.582486138445304</v>
      </c>
      <c r="AF626" s="105"/>
      <c r="AG626" s="381"/>
      <c r="AH626" s="381"/>
      <c r="AI626" s="381"/>
      <c r="AJ626" s="381"/>
      <c r="AK626" s="381"/>
      <c r="AL626" s="381"/>
      <c r="AM626" s="381"/>
    </row>
    <row r="627" spans="1:39" x14ac:dyDescent="0.35">
      <c r="A627" s="89" t="s">
        <v>677</v>
      </c>
      <c r="B627" s="89" t="s">
        <v>391</v>
      </c>
      <c r="C627" s="89" t="s">
        <v>392</v>
      </c>
      <c r="D627" s="89" t="s">
        <v>393</v>
      </c>
      <c r="E627" s="89" t="s">
        <v>571</v>
      </c>
      <c r="F627" s="89" t="s">
        <v>465</v>
      </c>
      <c r="G627" s="89" t="s">
        <v>465</v>
      </c>
      <c r="H627" s="89" t="s">
        <v>465</v>
      </c>
      <c r="I627" s="89" t="s">
        <v>506</v>
      </c>
      <c r="J627" s="89" t="s">
        <v>465</v>
      </c>
      <c r="K627" s="89" t="s">
        <v>466</v>
      </c>
      <c r="L627" s="89" t="s">
        <v>549</v>
      </c>
      <c r="M627" s="89" t="s">
        <v>395</v>
      </c>
      <c r="N627" s="89">
        <v>21</v>
      </c>
      <c r="O627" s="91">
        <v>50.34</v>
      </c>
      <c r="P627" s="89" t="s">
        <v>566</v>
      </c>
      <c r="Q627" s="89">
        <v>16</v>
      </c>
      <c r="R627" s="89" t="s">
        <v>752</v>
      </c>
      <c r="S627" s="89">
        <v>8</v>
      </c>
      <c r="T627" s="90">
        <v>0</v>
      </c>
      <c r="U627" s="90">
        <v>19.920000000000002</v>
      </c>
      <c r="V627" s="90">
        <v>39.5</v>
      </c>
      <c r="W627" s="90">
        <v>2.78</v>
      </c>
      <c r="X627" s="90">
        <v>0</v>
      </c>
      <c r="Y627" s="90">
        <v>62.19</v>
      </c>
      <c r="Z627" s="90">
        <v>0</v>
      </c>
      <c r="AA627" s="90">
        <v>0</v>
      </c>
      <c r="AB627" s="90">
        <v>62.19</v>
      </c>
      <c r="AC627" s="90">
        <v>114.39</v>
      </c>
      <c r="AD627" s="90">
        <v>186.98</v>
      </c>
      <c r="AE627" s="381">
        <f t="shared" si="10"/>
        <v>10.590897237888351</v>
      </c>
      <c r="AF627" s="105"/>
      <c r="AG627" s="381"/>
      <c r="AH627" s="381"/>
      <c r="AI627" s="381"/>
      <c r="AJ627" s="381"/>
      <c r="AK627" s="381"/>
      <c r="AL627" s="381"/>
      <c r="AM627" s="381"/>
    </row>
    <row r="628" spans="1:39" x14ac:dyDescent="0.35">
      <c r="A628" s="89" t="s">
        <v>656</v>
      </c>
      <c r="B628" s="89" t="s">
        <v>391</v>
      </c>
      <c r="C628" s="89" t="s">
        <v>392</v>
      </c>
      <c r="D628" s="89" t="s">
        <v>393</v>
      </c>
      <c r="E628" s="89" t="s">
        <v>478</v>
      </c>
      <c r="F628" s="89" t="s">
        <v>465</v>
      </c>
      <c r="G628" s="89" t="s">
        <v>465</v>
      </c>
      <c r="H628" s="89" t="s">
        <v>719</v>
      </c>
      <c r="I628" s="89" t="s">
        <v>607</v>
      </c>
      <c r="J628" s="89" t="s">
        <v>501</v>
      </c>
      <c r="K628" s="89" t="s">
        <v>466</v>
      </c>
      <c r="L628" s="89" t="s">
        <v>587</v>
      </c>
      <c r="M628" s="89" t="s">
        <v>395</v>
      </c>
      <c r="N628" s="89">
        <v>29</v>
      </c>
      <c r="O628" s="91">
        <v>22.28</v>
      </c>
      <c r="P628" s="89" t="s">
        <v>400</v>
      </c>
      <c r="Q628" s="89">
        <v>16</v>
      </c>
      <c r="R628" s="89" t="s">
        <v>752</v>
      </c>
      <c r="S628" s="89">
        <v>9</v>
      </c>
      <c r="T628" s="90">
        <v>0</v>
      </c>
      <c r="U628" s="90">
        <v>18.88</v>
      </c>
      <c r="V628" s="90">
        <v>53.89</v>
      </c>
      <c r="W628" s="90">
        <v>39.880000000000003</v>
      </c>
      <c r="X628" s="90">
        <v>0</v>
      </c>
      <c r="Y628" s="90">
        <v>112.65</v>
      </c>
      <c r="Z628" s="90">
        <v>0</v>
      </c>
      <c r="AA628" s="90">
        <v>0</v>
      </c>
      <c r="AB628" s="90">
        <v>112.65</v>
      </c>
      <c r="AC628" s="90">
        <v>93.36</v>
      </c>
      <c r="AD628" s="90">
        <v>108.19</v>
      </c>
      <c r="AE628" s="381">
        <f t="shared" si="10"/>
        <v>12.578335169404095</v>
      </c>
      <c r="AF628" s="105"/>
      <c r="AG628" s="381"/>
      <c r="AH628" s="381"/>
      <c r="AI628" s="381"/>
      <c r="AJ628" s="381"/>
      <c r="AK628" s="381"/>
      <c r="AL628" s="381"/>
      <c r="AM628" s="381"/>
    </row>
    <row r="629" spans="1:39" x14ac:dyDescent="0.35">
      <c r="A629" s="89" t="s">
        <v>753</v>
      </c>
      <c r="B629" s="89" t="s">
        <v>401</v>
      </c>
      <c r="C629" s="89" t="s">
        <v>392</v>
      </c>
      <c r="D629" s="89" t="s">
        <v>393</v>
      </c>
      <c r="E629" s="89" t="s">
        <v>480</v>
      </c>
      <c r="F629" s="89" t="s">
        <v>465</v>
      </c>
      <c r="G629" s="89" t="s">
        <v>465</v>
      </c>
      <c r="H629" s="89" t="s">
        <v>465</v>
      </c>
      <c r="I629" s="89" t="s">
        <v>465</v>
      </c>
      <c r="J629" s="89" t="s">
        <v>465</v>
      </c>
      <c r="K629" s="89" t="s">
        <v>466</v>
      </c>
      <c r="L629" s="89" t="s">
        <v>394</v>
      </c>
      <c r="M629" s="89" t="s">
        <v>395</v>
      </c>
      <c r="N629" s="89">
        <v>24</v>
      </c>
      <c r="O629" s="91">
        <v>3.23</v>
      </c>
      <c r="P629" s="89" t="s">
        <v>400</v>
      </c>
      <c r="Q629" s="89">
        <v>16</v>
      </c>
      <c r="R629" s="89" t="s">
        <v>752</v>
      </c>
      <c r="S629" s="89">
        <v>9</v>
      </c>
      <c r="T629" s="90">
        <v>0</v>
      </c>
      <c r="U629" s="90">
        <v>29.26</v>
      </c>
      <c r="V629" s="90">
        <v>8.07</v>
      </c>
      <c r="W629" s="90">
        <v>3.33</v>
      </c>
      <c r="X629" s="90">
        <v>0</v>
      </c>
      <c r="Y629" s="90">
        <v>40.65</v>
      </c>
      <c r="Z629" s="90">
        <v>13.46</v>
      </c>
      <c r="AA629" s="90">
        <v>0.77</v>
      </c>
      <c r="AB629" s="90">
        <v>54.89</v>
      </c>
      <c r="AC629" s="90">
        <v>90.02</v>
      </c>
      <c r="AD629" s="90">
        <v>176.88</v>
      </c>
      <c r="AE629" s="381">
        <f t="shared" si="10"/>
        <v>9.6597623363360654</v>
      </c>
      <c r="AF629" s="105"/>
      <c r="AG629" s="381"/>
      <c r="AH629" s="381"/>
      <c r="AI629" s="381"/>
      <c r="AJ629" s="381"/>
      <c r="AK629" s="381"/>
      <c r="AL629" s="381"/>
      <c r="AM629" s="381"/>
    </row>
    <row r="630" spans="1:39" x14ac:dyDescent="0.35">
      <c r="A630" s="89" t="s">
        <v>753</v>
      </c>
      <c r="B630" s="89" t="s">
        <v>545</v>
      </c>
      <c r="C630" s="89" t="s">
        <v>462</v>
      </c>
      <c r="D630" s="89" t="s">
        <v>463</v>
      </c>
      <c r="E630" s="89" t="s">
        <v>480</v>
      </c>
      <c r="F630" s="89" t="s">
        <v>465</v>
      </c>
      <c r="G630" s="89" t="s">
        <v>465</v>
      </c>
      <c r="H630" s="89" t="s">
        <v>465</v>
      </c>
      <c r="I630" s="89" t="s">
        <v>465</v>
      </c>
      <c r="J630" s="89" t="s">
        <v>465</v>
      </c>
      <c r="K630" s="89" t="s">
        <v>466</v>
      </c>
      <c r="L630" s="89" t="s">
        <v>394</v>
      </c>
      <c r="M630" s="89" t="s">
        <v>395</v>
      </c>
      <c r="N630" s="89">
        <v>1</v>
      </c>
      <c r="O630" s="91">
        <v>3.23</v>
      </c>
      <c r="P630" s="89" t="s">
        <v>467</v>
      </c>
      <c r="Q630" s="89">
        <v>17</v>
      </c>
      <c r="R630" s="89" t="s">
        <v>754</v>
      </c>
      <c r="S630" s="89">
        <v>2</v>
      </c>
      <c r="T630" s="90">
        <v>0</v>
      </c>
      <c r="U630" s="90">
        <v>0</v>
      </c>
      <c r="V630" s="90">
        <v>0</v>
      </c>
      <c r="W630" s="90">
        <v>0</v>
      </c>
      <c r="X630" s="90">
        <v>0</v>
      </c>
      <c r="Y630" s="90">
        <v>0</v>
      </c>
      <c r="Z630" s="90">
        <v>0</v>
      </c>
      <c r="AA630" s="90">
        <v>0</v>
      </c>
      <c r="AB630" s="90">
        <v>0</v>
      </c>
      <c r="AC630" s="90"/>
      <c r="AD630" s="90"/>
      <c r="AE630" s="381" t="str">
        <f t="shared" si="10"/>
        <v>-</v>
      </c>
      <c r="AF630" s="105"/>
      <c r="AG630" s="381"/>
      <c r="AH630" s="381"/>
      <c r="AI630" s="381"/>
      <c r="AJ630" s="381"/>
      <c r="AK630" s="381"/>
      <c r="AL630" s="381"/>
      <c r="AM630" s="381"/>
    </row>
    <row r="631" spans="1:39" x14ac:dyDescent="0.35">
      <c r="A631" s="89" t="s">
        <v>656</v>
      </c>
      <c r="B631" s="89" t="s">
        <v>545</v>
      </c>
      <c r="C631" s="89" t="s">
        <v>462</v>
      </c>
      <c r="D631" s="89" t="s">
        <v>463</v>
      </c>
      <c r="E631" s="89" t="s">
        <v>478</v>
      </c>
      <c r="F631" s="89" t="s">
        <v>465</v>
      </c>
      <c r="G631" s="89" t="s">
        <v>465</v>
      </c>
      <c r="H631" s="89" t="s">
        <v>465</v>
      </c>
      <c r="I631" s="89" t="s">
        <v>465</v>
      </c>
      <c r="J631" s="89" t="s">
        <v>465</v>
      </c>
      <c r="K631" s="89" t="s">
        <v>466</v>
      </c>
      <c r="L631" s="89" t="s">
        <v>394</v>
      </c>
      <c r="M631" s="89" t="s">
        <v>395</v>
      </c>
      <c r="N631" s="89">
        <v>1</v>
      </c>
      <c r="O631" s="91">
        <v>22.28</v>
      </c>
      <c r="P631" s="89" t="s">
        <v>467</v>
      </c>
      <c r="Q631" s="89">
        <v>17</v>
      </c>
      <c r="R631" s="89" t="s">
        <v>754</v>
      </c>
      <c r="S631" s="89">
        <v>2</v>
      </c>
      <c r="T631" s="90">
        <v>0</v>
      </c>
      <c r="U631" s="90">
        <v>0</v>
      </c>
      <c r="V631" s="90">
        <v>0</v>
      </c>
      <c r="W631" s="90">
        <v>0</v>
      </c>
      <c r="X631" s="90">
        <v>0</v>
      </c>
      <c r="Y631" s="90">
        <v>0</v>
      </c>
      <c r="Z631" s="90">
        <v>0</v>
      </c>
      <c r="AA631" s="90">
        <v>0</v>
      </c>
      <c r="AB631" s="90">
        <v>0</v>
      </c>
      <c r="AC631" s="90"/>
      <c r="AD631" s="90"/>
      <c r="AE631" s="381" t="str">
        <f t="shared" si="10"/>
        <v>-</v>
      </c>
      <c r="AF631" s="105"/>
      <c r="AG631" s="381"/>
      <c r="AH631" s="381"/>
      <c r="AI631" s="381"/>
      <c r="AJ631" s="381"/>
      <c r="AK631" s="381"/>
      <c r="AL631" s="381"/>
      <c r="AM631" s="381"/>
    </row>
    <row r="632" spans="1:39" x14ac:dyDescent="0.35">
      <c r="A632" s="89" t="s">
        <v>598</v>
      </c>
      <c r="B632" s="89" t="s">
        <v>558</v>
      </c>
      <c r="C632" s="89" t="s">
        <v>462</v>
      </c>
      <c r="D632" s="89" t="s">
        <v>463</v>
      </c>
      <c r="E632" s="89" t="s">
        <v>524</v>
      </c>
      <c r="F632" s="89" t="s">
        <v>465</v>
      </c>
      <c r="G632" s="89" t="s">
        <v>465</v>
      </c>
      <c r="H632" s="89" t="s">
        <v>465</v>
      </c>
      <c r="I632" s="89" t="s">
        <v>465</v>
      </c>
      <c r="J632" s="89" t="s">
        <v>465</v>
      </c>
      <c r="K632" s="89" t="s">
        <v>466</v>
      </c>
      <c r="L632" s="89" t="s">
        <v>394</v>
      </c>
      <c r="M632" s="89" t="s">
        <v>395</v>
      </c>
      <c r="N632" s="89">
        <v>1</v>
      </c>
      <c r="O632" s="91">
        <v>61.08</v>
      </c>
      <c r="P632" s="89" t="s">
        <v>548</v>
      </c>
      <c r="Q632" s="89">
        <v>17</v>
      </c>
      <c r="R632" s="89" t="s">
        <v>754</v>
      </c>
      <c r="S632" s="89">
        <v>3</v>
      </c>
      <c r="T632" s="90">
        <v>0</v>
      </c>
      <c r="U632" s="90">
        <v>0</v>
      </c>
      <c r="V632" s="90">
        <v>0</v>
      </c>
      <c r="W632" s="90">
        <v>0</v>
      </c>
      <c r="X632" s="90">
        <v>0</v>
      </c>
      <c r="Y632" s="90">
        <v>0</v>
      </c>
      <c r="Z632" s="90">
        <v>0</v>
      </c>
      <c r="AA632" s="90">
        <v>0</v>
      </c>
      <c r="AB632" s="90">
        <v>0</v>
      </c>
      <c r="AC632" s="90"/>
      <c r="AD632" s="90"/>
      <c r="AE632" s="381" t="str">
        <f t="shared" si="10"/>
        <v>-</v>
      </c>
      <c r="AF632" s="105"/>
      <c r="AG632" s="381"/>
      <c r="AH632" s="381"/>
      <c r="AI632" s="381"/>
      <c r="AJ632" s="381"/>
      <c r="AK632" s="381"/>
      <c r="AL632" s="381"/>
      <c r="AM632" s="381"/>
    </row>
    <row r="633" spans="1:39" x14ac:dyDescent="0.35">
      <c r="A633" s="89" t="s">
        <v>563</v>
      </c>
      <c r="B633" s="89" t="s">
        <v>558</v>
      </c>
      <c r="C633" s="89" t="s">
        <v>462</v>
      </c>
      <c r="D633" s="89" t="s">
        <v>463</v>
      </c>
      <c r="E633" s="89" t="s">
        <v>521</v>
      </c>
      <c r="F633" s="89" t="s">
        <v>465</v>
      </c>
      <c r="G633" s="89" t="s">
        <v>465</v>
      </c>
      <c r="H633" s="89" t="s">
        <v>465</v>
      </c>
      <c r="I633" s="89" t="s">
        <v>465</v>
      </c>
      <c r="J633" s="89" t="s">
        <v>465</v>
      </c>
      <c r="K633" s="89" t="s">
        <v>466</v>
      </c>
      <c r="L633" s="89" t="s">
        <v>394</v>
      </c>
      <c r="M633" s="89" t="s">
        <v>395</v>
      </c>
      <c r="N633" s="89">
        <v>1</v>
      </c>
      <c r="O633" s="91">
        <v>68.400000000000006</v>
      </c>
      <c r="P633" s="89" t="s">
        <v>548</v>
      </c>
      <c r="Q633" s="89">
        <v>17</v>
      </c>
      <c r="R633" s="89" t="s">
        <v>754</v>
      </c>
      <c r="S633" s="89">
        <v>3</v>
      </c>
      <c r="T633" s="90">
        <v>0</v>
      </c>
      <c r="U633" s="90">
        <v>0</v>
      </c>
      <c r="V633" s="90">
        <v>0</v>
      </c>
      <c r="W633" s="90">
        <v>0</v>
      </c>
      <c r="X633" s="90">
        <v>0</v>
      </c>
      <c r="Y633" s="90">
        <v>0</v>
      </c>
      <c r="Z633" s="90">
        <v>0</v>
      </c>
      <c r="AA633" s="90">
        <v>0</v>
      </c>
      <c r="AB633" s="90">
        <v>0</v>
      </c>
      <c r="AC633" s="90"/>
      <c r="AD633" s="90"/>
      <c r="AE633" s="381" t="str">
        <f t="shared" si="10"/>
        <v>-</v>
      </c>
      <c r="AF633" s="105"/>
      <c r="AG633" s="381"/>
      <c r="AH633" s="381"/>
      <c r="AI633" s="381"/>
      <c r="AJ633" s="381"/>
      <c r="AK633" s="381"/>
      <c r="AL633" s="381"/>
      <c r="AM633" s="381"/>
    </row>
    <row r="634" spans="1:39" x14ac:dyDescent="0.35">
      <c r="A634" s="89" t="s">
        <v>625</v>
      </c>
      <c r="B634" s="89" t="s">
        <v>558</v>
      </c>
      <c r="C634" s="89" t="s">
        <v>462</v>
      </c>
      <c r="D634" s="89" t="s">
        <v>463</v>
      </c>
      <c r="E634" s="89" t="s">
        <v>487</v>
      </c>
      <c r="F634" s="89" t="s">
        <v>465</v>
      </c>
      <c r="G634" s="89" t="s">
        <v>465</v>
      </c>
      <c r="H634" s="89" t="s">
        <v>465</v>
      </c>
      <c r="I634" s="89" t="s">
        <v>465</v>
      </c>
      <c r="J634" s="89" t="s">
        <v>465</v>
      </c>
      <c r="K634" s="89" t="s">
        <v>466</v>
      </c>
      <c r="L634" s="89" t="s">
        <v>394</v>
      </c>
      <c r="M634" s="89" t="s">
        <v>395</v>
      </c>
      <c r="N634" s="89">
        <v>1</v>
      </c>
      <c r="O634" s="91">
        <v>23.16</v>
      </c>
      <c r="P634" s="89" t="s">
        <v>548</v>
      </c>
      <c r="Q634" s="89">
        <v>17</v>
      </c>
      <c r="R634" s="89" t="s">
        <v>754</v>
      </c>
      <c r="S634" s="89">
        <v>3</v>
      </c>
      <c r="T634" s="90">
        <v>0</v>
      </c>
      <c r="U634" s="90">
        <v>0</v>
      </c>
      <c r="V634" s="90">
        <v>0</v>
      </c>
      <c r="W634" s="90">
        <v>0</v>
      </c>
      <c r="X634" s="90">
        <v>0</v>
      </c>
      <c r="Y634" s="90">
        <v>0</v>
      </c>
      <c r="Z634" s="90">
        <v>0</v>
      </c>
      <c r="AA634" s="90">
        <v>0</v>
      </c>
      <c r="AB634" s="90">
        <v>0</v>
      </c>
      <c r="AC634" s="90"/>
      <c r="AD634" s="90"/>
      <c r="AE634" s="381" t="str">
        <f t="shared" si="10"/>
        <v>-</v>
      </c>
      <c r="AF634" s="105"/>
      <c r="AG634" s="381"/>
      <c r="AH634" s="381"/>
      <c r="AI634" s="381"/>
      <c r="AJ634" s="381"/>
      <c r="AK634" s="381"/>
      <c r="AL634" s="381"/>
      <c r="AM634" s="381"/>
    </row>
    <row r="635" spans="1:39" x14ac:dyDescent="0.35">
      <c r="A635" s="89" t="s">
        <v>624</v>
      </c>
      <c r="B635" s="89" t="s">
        <v>558</v>
      </c>
      <c r="C635" s="89" t="s">
        <v>462</v>
      </c>
      <c r="D635" s="89" t="s">
        <v>463</v>
      </c>
      <c r="E635" s="89" t="s">
        <v>487</v>
      </c>
      <c r="F635" s="89" t="s">
        <v>465</v>
      </c>
      <c r="G635" s="89" t="s">
        <v>465</v>
      </c>
      <c r="H635" s="89" t="s">
        <v>465</v>
      </c>
      <c r="I635" s="89" t="s">
        <v>465</v>
      </c>
      <c r="J635" s="89" t="s">
        <v>465</v>
      </c>
      <c r="K635" s="89" t="s">
        <v>466</v>
      </c>
      <c r="L635" s="89" t="s">
        <v>394</v>
      </c>
      <c r="M635" s="89" t="s">
        <v>395</v>
      </c>
      <c r="N635" s="89">
        <v>1</v>
      </c>
      <c r="O635" s="91">
        <v>7.27</v>
      </c>
      <c r="P635" s="89" t="s">
        <v>548</v>
      </c>
      <c r="Q635" s="89">
        <v>17</v>
      </c>
      <c r="R635" s="89" t="s">
        <v>754</v>
      </c>
      <c r="S635" s="89">
        <v>3</v>
      </c>
      <c r="T635" s="90">
        <v>0</v>
      </c>
      <c r="U635" s="90">
        <v>0</v>
      </c>
      <c r="V635" s="90">
        <v>0</v>
      </c>
      <c r="W635" s="90">
        <v>0</v>
      </c>
      <c r="X635" s="90">
        <v>0</v>
      </c>
      <c r="Y635" s="90">
        <v>0</v>
      </c>
      <c r="Z635" s="90">
        <v>0</v>
      </c>
      <c r="AA635" s="90">
        <v>0</v>
      </c>
      <c r="AB635" s="90">
        <v>0</v>
      </c>
      <c r="AC635" s="90"/>
      <c r="AD635" s="90"/>
      <c r="AE635" s="381" t="str">
        <f t="shared" si="10"/>
        <v>-</v>
      </c>
      <c r="AF635" s="105"/>
      <c r="AG635" s="381"/>
      <c r="AH635" s="381"/>
      <c r="AI635" s="381"/>
      <c r="AJ635" s="381"/>
      <c r="AK635" s="381"/>
      <c r="AL635" s="381"/>
      <c r="AM635" s="381"/>
    </row>
    <row r="636" spans="1:39" x14ac:dyDescent="0.35">
      <c r="A636" s="89" t="s">
        <v>623</v>
      </c>
      <c r="B636" s="89" t="s">
        <v>558</v>
      </c>
      <c r="C636" s="89" t="s">
        <v>462</v>
      </c>
      <c r="D636" s="89" t="s">
        <v>463</v>
      </c>
      <c r="E636" s="89" t="s">
        <v>487</v>
      </c>
      <c r="F636" s="89" t="s">
        <v>465</v>
      </c>
      <c r="G636" s="89" t="s">
        <v>465</v>
      </c>
      <c r="H636" s="89" t="s">
        <v>465</v>
      </c>
      <c r="I636" s="89" t="s">
        <v>465</v>
      </c>
      <c r="J636" s="89" t="s">
        <v>465</v>
      </c>
      <c r="K636" s="89" t="s">
        <v>466</v>
      </c>
      <c r="L636" s="89" t="s">
        <v>394</v>
      </c>
      <c r="M636" s="89" t="s">
        <v>395</v>
      </c>
      <c r="N636" s="89">
        <v>1</v>
      </c>
      <c r="O636" s="91">
        <v>4.42</v>
      </c>
      <c r="P636" s="89" t="s">
        <v>548</v>
      </c>
      <c r="Q636" s="89">
        <v>17</v>
      </c>
      <c r="R636" s="89" t="s">
        <v>754</v>
      </c>
      <c r="S636" s="89">
        <v>3</v>
      </c>
      <c r="T636" s="90">
        <v>0</v>
      </c>
      <c r="U636" s="90">
        <v>0</v>
      </c>
      <c r="V636" s="90">
        <v>0</v>
      </c>
      <c r="W636" s="90">
        <v>0</v>
      </c>
      <c r="X636" s="90">
        <v>0</v>
      </c>
      <c r="Y636" s="90">
        <v>0</v>
      </c>
      <c r="Z636" s="90">
        <v>0</v>
      </c>
      <c r="AA636" s="90">
        <v>0</v>
      </c>
      <c r="AB636" s="90">
        <v>0</v>
      </c>
      <c r="AC636" s="90"/>
      <c r="AD636" s="90"/>
      <c r="AE636" s="381" t="str">
        <f t="shared" si="10"/>
        <v>-</v>
      </c>
      <c r="AF636" s="105"/>
      <c r="AG636" s="381"/>
      <c r="AH636" s="381"/>
      <c r="AI636" s="381"/>
      <c r="AJ636" s="381"/>
      <c r="AK636" s="381"/>
      <c r="AL636" s="381"/>
      <c r="AM636" s="381"/>
    </row>
    <row r="637" spans="1:39" x14ac:dyDescent="0.35">
      <c r="A637" s="89" t="s">
        <v>622</v>
      </c>
      <c r="B637" s="89" t="s">
        <v>558</v>
      </c>
      <c r="C637" s="89" t="s">
        <v>462</v>
      </c>
      <c r="D637" s="89" t="s">
        <v>463</v>
      </c>
      <c r="E637" s="89" t="s">
        <v>487</v>
      </c>
      <c r="F637" s="89" t="s">
        <v>465</v>
      </c>
      <c r="G637" s="89" t="s">
        <v>465</v>
      </c>
      <c r="H637" s="89" t="s">
        <v>465</v>
      </c>
      <c r="I637" s="89" t="s">
        <v>465</v>
      </c>
      <c r="J637" s="89" t="s">
        <v>465</v>
      </c>
      <c r="K637" s="89" t="s">
        <v>466</v>
      </c>
      <c r="L637" s="89" t="s">
        <v>394</v>
      </c>
      <c r="M637" s="89" t="s">
        <v>395</v>
      </c>
      <c r="N637" s="89">
        <v>1</v>
      </c>
      <c r="O637" s="91">
        <v>20.9</v>
      </c>
      <c r="P637" s="89" t="s">
        <v>548</v>
      </c>
      <c r="Q637" s="89">
        <v>17</v>
      </c>
      <c r="R637" s="89" t="s">
        <v>754</v>
      </c>
      <c r="S637" s="89">
        <v>3</v>
      </c>
      <c r="T637" s="90">
        <v>0</v>
      </c>
      <c r="U637" s="90">
        <v>0</v>
      </c>
      <c r="V637" s="90">
        <v>0</v>
      </c>
      <c r="W637" s="90">
        <v>0</v>
      </c>
      <c r="X637" s="90">
        <v>0</v>
      </c>
      <c r="Y637" s="90">
        <v>0</v>
      </c>
      <c r="Z637" s="90">
        <v>0</v>
      </c>
      <c r="AA637" s="90">
        <v>0</v>
      </c>
      <c r="AB637" s="90">
        <v>0</v>
      </c>
      <c r="AC637" s="90"/>
      <c r="AD637" s="90"/>
      <c r="AE637" s="381" t="str">
        <f t="shared" si="10"/>
        <v>-</v>
      </c>
      <c r="AF637" s="105"/>
      <c r="AG637" s="381"/>
      <c r="AH637" s="381"/>
      <c r="AI637" s="381"/>
      <c r="AJ637" s="381"/>
      <c r="AK637" s="381"/>
      <c r="AL637" s="381"/>
      <c r="AM637" s="381"/>
    </row>
    <row r="638" spans="1:39" x14ac:dyDescent="0.35">
      <c r="A638" s="89" t="s">
        <v>750</v>
      </c>
      <c r="B638" s="89" t="s">
        <v>558</v>
      </c>
      <c r="C638" s="89" t="s">
        <v>462</v>
      </c>
      <c r="D638" s="89" t="s">
        <v>463</v>
      </c>
      <c r="E638" s="89" t="s">
        <v>505</v>
      </c>
      <c r="F638" s="89" t="s">
        <v>465</v>
      </c>
      <c r="G638" s="89" t="s">
        <v>465</v>
      </c>
      <c r="H638" s="89" t="s">
        <v>465</v>
      </c>
      <c r="I638" s="89" t="s">
        <v>465</v>
      </c>
      <c r="J638" s="89" t="s">
        <v>465</v>
      </c>
      <c r="K638" s="89" t="s">
        <v>466</v>
      </c>
      <c r="L638" s="89" t="s">
        <v>394</v>
      </c>
      <c r="M638" s="89" t="s">
        <v>395</v>
      </c>
      <c r="N638" s="89">
        <v>1</v>
      </c>
      <c r="O638" s="91">
        <v>25.29</v>
      </c>
      <c r="P638" s="89" t="s">
        <v>548</v>
      </c>
      <c r="Q638" s="89">
        <v>17</v>
      </c>
      <c r="R638" s="89" t="s">
        <v>754</v>
      </c>
      <c r="S638" s="89">
        <v>3</v>
      </c>
      <c r="T638" s="90">
        <v>0</v>
      </c>
      <c r="U638" s="90">
        <v>0</v>
      </c>
      <c r="V638" s="90">
        <v>0</v>
      </c>
      <c r="W638" s="90">
        <v>0</v>
      </c>
      <c r="X638" s="90">
        <v>0</v>
      </c>
      <c r="Y638" s="90">
        <v>0</v>
      </c>
      <c r="Z638" s="90">
        <v>0</v>
      </c>
      <c r="AA638" s="90">
        <v>0</v>
      </c>
      <c r="AB638" s="90">
        <v>0</v>
      </c>
      <c r="AC638" s="90"/>
      <c r="AD638" s="90"/>
      <c r="AE638" s="381" t="str">
        <f t="shared" si="10"/>
        <v>-</v>
      </c>
      <c r="AF638" s="105"/>
      <c r="AG638" s="381"/>
      <c r="AH638" s="381"/>
      <c r="AI638" s="381"/>
      <c r="AJ638" s="381"/>
      <c r="AK638" s="381"/>
      <c r="AL638" s="381"/>
      <c r="AM638" s="381"/>
    </row>
    <row r="639" spans="1:39" x14ac:dyDescent="0.35">
      <c r="A639" s="89" t="s">
        <v>486</v>
      </c>
      <c r="B639" s="89" t="s">
        <v>558</v>
      </c>
      <c r="C639" s="89" t="s">
        <v>462</v>
      </c>
      <c r="D639" s="89" t="s">
        <v>637</v>
      </c>
      <c r="E639" s="89" t="s">
        <v>487</v>
      </c>
      <c r="F639" s="89" t="s">
        <v>465</v>
      </c>
      <c r="G639" s="89" t="s">
        <v>465</v>
      </c>
      <c r="H639" s="89" t="s">
        <v>465</v>
      </c>
      <c r="I639" s="89" t="s">
        <v>465</v>
      </c>
      <c r="J639" s="89" t="s">
        <v>465</v>
      </c>
      <c r="K639" s="89" t="s">
        <v>466</v>
      </c>
      <c r="L639" s="89" t="s">
        <v>394</v>
      </c>
      <c r="M639" s="89" t="s">
        <v>395</v>
      </c>
      <c r="N639" s="89">
        <v>1</v>
      </c>
      <c r="O639" s="91">
        <v>8.33</v>
      </c>
      <c r="P639" s="89" t="s">
        <v>548</v>
      </c>
      <c r="Q639" s="89">
        <v>17</v>
      </c>
      <c r="R639" s="89" t="s">
        <v>754</v>
      </c>
      <c r="S639" s="89">
        <v>3</v>
      </c>
      <c r="T639" s="90">
        <v>0</v>
      </c>
      <c r="U639" s="90">
        <v>0</v>
      </c>
      <c r="V639" s="90">
        <v>0</v>
      </c>
      <c r="W639" s="90">
        <v>0</v>
      </c>
      <c r="X639" s="90">
        <v>0</v>
      </c>
      <c r="Y639" s="90">
        <v>0</v>
      </c>
      <c r="Z639" s="90">
        <v>0</v>
      </c>
      <c r="AA639" s="90">
        <v>0</v>
      </c>
      <c r="AB639" s="90">
        <v>0</v>
      </c>
      <c r="AC639" s="90"/>
      <c r="AD639" s="90"/>
      <c r="AE639" s="381" t="str">
        <f t="shared" si="10"/>
        <v>-</v>
      </c>
      <c r="AF639" s="105"/>
      <c r="AG639" s="381"/>
      <c r="AH639" s="381"/>
      <c r="AI639" s="381"/>
      <c r="AJ639" s="381"/>
      <c r="AK639" s="381"/>
      <c r="AL639" s="381"/>
      <c r="AM639" s="381"/>
    </row>
    <row r="640" spans="1:39" x14ac:dyDescent="0.35">
      <c r="A640" s="89" t="s">
        <v>488</v>
      </c>
      <c r="B640" s="89" t="s">
        <v>558</v>
      </c>
      <c r="C640" s="89" t="s">
        <v>462</v>
      </c>
      <c r="D640" s="89" t="s">
        <v>637</v>
      </c>
      <c r="E640" s="89" t="s">
        <v>489</v>
      </c>
      <c r="F640" s="89" t="s">
        <v>465</v>
      </c>
      <c r="G640" s="89" t="s">
        <v>465</v>
      </c>
      <c r="H640" s="89" t="s">
        <v>465</v>
      </c>
      <c r="I640" s="89" t="s">
        <v>465</v>
      </c>
      <c r="J640" s="89" t="s">
        <v>465</v>
      </c>
      <c r="K640" s="89" t="s">
        <v>466</v>
      </c>
      <c r="L640" s="89" t="s">
        <v>394</v>
      </c>
      <c r="M640" s="89" t="s">
        <v>395</v>
      </c>
      <c r="N640" s="89">
        <v>1</v>
      </c>
      <c r="O640" s="91">
        <v>33.85</v>
      </c>
      <c r="P640" s="89" t="s">
        <v>548</v>
      </c>
      <c r="Q640" s="89">
        <v>17</v>
      </c>
      <c r="R640" s="89" t="s">
        <v>754</v>
      </c>
      <c r="S640" s="89">
        <v>3</v>
      </c>
      <c r="T640" s="90">
        <v>0</v>
      </c>
      <c r="U640" s="90">
        <v>0</v>
      </c>
      <c r="V640" s="90">
        <v>0</v>
      </c>
      <c r="W640" s="90">
        <v>0</v>
      </c>
      <c r="X640" s="90">
        <v>0</v>
      </c>
      <c r="Y640" s="90">
        <v>0</v>
      </c>
      <c r="Z640" s="90">
        <v>0</v>
      </c>
      <c r="AA640" s="90">
        <v>0</v>
      </c>
      <c r="AB640" s="90">
        <v>0</v>
      </c>
      <c r="AC640" s="90"/>
      <c r="AD640" s="90"/>
      <c r="AE640" s="381" t="str">
        <f t="shared" si="10"/>
        <v>-</v>
      </c>
      <c r="AF640" s="105"/>
      <c r="AG640" s="381"/>
      <c r="AH640" s="381"/>
      <c r="AI640" s="381"/>
      <c r="AJ640" s="381"/>
      <c r="AK640" s="381"/>
      <c r="AL640" s="381"/>
      <c r="AM640" s="381"/>
    </row>
    <row r="641" spans="1:39" x14ac:dyDescent="0.35">
      <c r="A641" s="89" t="s">
        <v>556</v>
      </c>
      <c r="B641" s="89" t="s">
        <v>558</v>
      </c>
      <c r="C641" s="89" t="s">
        <v>462</v>
      </c>
      <c r="D641" s="89" t="s">
        <v>463</v>
      </c>
      <c r="E641" s="89" t="s">
        <v>487</v>
      </c>
      <c r="F641" s="89" t="s">
        <v>465</v>
      </c>
      <c r="G641" s="89" t="s">
        <v>465</v>
      </c>
      <c r="H641" s="89" t="s">
        <v>465</v>
      </c>
      <c r="I641" s="89" t="s">
        <v>465</v>
      </c>
      <c r="J641" s="89" t="s">
        <v>465</v>
      </c>
      <c r="K641" s="89" t="s">
        <v>466</v>
      </c>
      <c r="L641" s="89" t="s">
        <v>394</v>
      </c>
      <c r="M641" s="89" t="s">
        <v>395</v>
      </c>
      <c r="N641" s="89">
        <v>1</v>
      </c>
      <c r="O641" s="91">
        <v>21.16</v>
      </c>
      <c r="P641" s="89" t="s">
        <v>548</v>
      </c>
      <c r="Q641" s="89">
        <v>17</v>
      </c>
      <c r="R641" s="89" t="s">
        <v>754</v>
      </c>
      <c r="S641" s="89">
        <v>3</v>
      </c>
      <c r="T641" s="90">
        <v>0</v>
      </c>
      <c r="U641" s="90">
        <v>0</v>
      </c>
      <c r="V641" s="90">
        <v>0</v>
      </c>
      <c r="W641" s="90">
        <v>0</v>
      </c>
      <c r="X641" s="90">
        <v>0</v>
      </c>
      <c r="Y641" s="90">
        <v>0</v>
      </c>
      <c r="Z641" s="90">
        <v>0</v>
      </c>
      <c r="AA641" s="90">
        <v>0</v>
      </c>
      <c r="AB641" s="90">
        <v>0</v>
      </c>
      <c r="AC641" s="90"/>
      <c r="AD641" s="90"/>
      <c r="AE641" s="381" t="str">
        <f t="shared" si="10"/>
        <v>-</v>
      </c>
      <c r="AF641" s="105"/>
      <c r="AG641" s="381"/>
      <c r="AH641" s="381"/>
      <c r="AI641" s="381"/>
      <c r="AJ641" s="381"/>
      <c r="AK641" s="381"/>
      <c r="AL641" s="381"/>
      <c r="AM641" s="381"/>
    </row>
    <row r="642" spans="1:39" x14ac:dyDescent="0.35">
      <c r="A642" s="89" t="s">
        <v>557</v>
      </c>
      <c r="B642" s="89" t="s">
        <v>558</v>
      </c>
      <c r="C642" s="89" t="s">
        <v>462</v>
      </c>
      <c r="D642" s="89" t="s">
        <v>463</v>
      </c>
      <c r="E642" s="89" t="s">
        <v>487</v>
      </c>
      <c r="F642" s="89" t="s">
        <v>465</v>
      </c>
      <c r="G642" s="89" t="s">
        <v>465</v>
      </c>
      <c r="H642" s="89" t="s">
        <v>465</v>
      </c>
      <c r="I642" s="89" t="s">
        <v>465</v>
      </c>
      <c r="J642" s="89" t="s">
        <v>465</v>
      </c>
      <c r="K642" s="89" t="s">
        <v>466</v>
      </c>
      <c r="L642" s="89" t="s">
        <v>394</v>
      </c>
      <c r="M642" s="89" t="s">
        <v>395</v>
      </c>
      <c r="N642" s="89">
        <v>1</v>
      </c>
      <c r="O642" s="91">
        <v>43.21</v>
      </c>
      <c r="P642" s="89" t="s">
        <v>548</v>
      </c>
      <c r="Q642" s="89">
        <v>17</v>
      </c>
      <c r="R642" s="89" t="s">
        <v>754</v>
      </c>
      <c r="S642" s="89">
        <v>3</v>
      </c>
      <c r="T642" s="90">
        <v>0</v>
      </c>
      <c r="U642" s="90">
        <v>0</v>
      </c>
      <c r="V642" s="90">
        <v>0</v>
      </c>
      <c r="W642" s="90">
        <v>0</v>
      </c>
      <c r="X642" s="90">
        <v>0</v>
      </c>
      <c r="Y642" s="90">
        <v>0</v>
      </c>
      <c r="Z642" s="90">
        <v>0</v>
      </c>
      <c r="AA642" s="90">
        <v>0</v>
      </c>
      <c r="AB642" s="90">
        <v>0</v>
      </c>
      <c r="AC642" s="90"/>
      <c r="AD642" s="90"/>
      <c r="AE642" s="381" t="str">
        <f t="shared" si="10"/>
        <v>-</v>
      </c>
      <c r="AF642" s="105"/>
      <c r="AG642" s="381"/>
      <c r="AH642" s="381"/>
      <c r="AI642" s="381"/>
      <c r="AJ642" s="381"/>
      <c r="AK642" s="381"/>
      <c r="AL642" s="381"/>
      <c r="AM642" s="381"/>
    </row>
    <row r="643" spans="1:39" x14ac:dyDescent="0.35">
      <c r="A643" s="89" t="s">
        <v>654</v>
      </c>
      <c r="B643" s="89" t="s">
        <v>558</v>
      </c>
      <c r="C643" s="89" t="s">
        <v>462</v>
      </c>
      <c r="D643" s="89" t="s">
        <v>463</v>
      </c>
      <c r="E643" s="89" t="s">
        <v>487</v>
      </c>
      <c r="F643" s="89" t="s">
        <v>465</v>
      </c>
      <c r="G643" s="89" t="s">
        <v>465</v>
      </c>
      <c r="H643" s="89" t="s">
        <v>465</v>
      </c>
      <c r="I643" s="89" t="s">
        <v>465</v>
      </c>
      <c r="J643" s="89" t="s">
        <v>465</v>
      </c>
      <c r="K643" s="89" t="s">
        <v>466</v>
      </c>
      <c r="L643" s="89" t="s">
        <v>394</v>
      </c>
      <c r="M643" s="89" t="s">
        <v>395</v>
      </c>
      <c r="N643" s="89">
        <v>1</v>
      </c>
      <c r="O643" s="91">
        <v>4.54</v>
      </c>
      <c r="P643" s="89" t="s">
        <v>548</v>
      </c>
      <c r="Q643" s="89">
        <v>17</v>
      </c>
      <c r="R643" s="89" t="s">
        <v>754</v>
      </c>
      <c r="S643" s="89">
        <v>3</v>
      </c>
      <c r="T643" s="90">
        <v>0</v>
      </c>
      <c r="U643" s="90">
        <v>0</v>
      </c>
      <c r="V643" s="90">
        <v>0</v>
      </c>
      <c r="W643" s="90">
        <v>0</v>
      </c>
      <c r="X643" s="90">
        <v>0</v>
      </c>
      <c r="Y643" s="90">
        <v>0</v>
      </c>
      <c r="Z643" s="90">
        <v>0</v>
      </c>
      <c r="AA643" s="90">
        <v>0</v>
      </c>
      <c r="AB643" s="90">
        <v>0</v>
      </c>
      <c r="AC643" s="90"/>
      <c r="AD643" s="90"/>
      <c r="AE643" s="381" t="str">
        <f t="shared" si="10"/>
        <v>-</v>
      </c>
      <c r="AF643" s="105"/>
      <c r="AG643" s="381"/>
      <c r="AH643" s="381"/>
      <c r="AI643" s="381"/>
      <c r="AJ643" s="381"/>
      <c r="AK643" s="381"/>
      <c r="AL643" s="381"/>
      <c r="AM643" s="381"/>
    </row>
    <row r="644" spans="1:39" x14ac:dyDescent="0.35">
      <c r="A644" s="89" t="s">
        <v>655</v>
      </c>
      <c r="B644" s="89" t="s">
        <v>558</v>
      </c>
      <c r="C644" s="89" t="s">
        <v>462</v>
      </c>
      <c r="D644" s="89" t="s">
        <v>463</v>
      </c>
      <c r="E644" s="89" t="s">
        <v>487</v>
      </c>
      <c r="F644" s="89" t="s">
        <v>465</v>
      </c>
      <c r="G644" s="89" t="s">
        <v>465</v>
      </c>
      <c r="H644" s="89" t="s">
        <v>465</v>
      </c>
      <c r="I644" s="89" t="s">
        <v>465</v>
      </c>
      <c r="J644" s="89" t="s">
        <v>465</v>
      </c>
      <c r="K644" s="89" t="s">
        <v>466</v>
      </c>
      <c r="L644" s="89" t="s">
        <v>394</v>
      </c>
      <c r="M644" s="89" t="s">
        <v>395</v>
      </c>
      <c r="N644" s="89">
        <v>1</v>
      </c>
      <c r="O644" s="91">
        <v>34.5</v>
      </c>
      <c r="P644" s="89" t="s">
        <v>548</v>
      </c>
      <c r="Q644" s="89">
        <v>17</v>
      </c>
      <c r="R644" s="89" t="s">
        <v>754</v>
      </c>
      <c r="S644" s="89">
        <v>3</v>
      </c>
      <c r="T644" s="90">
        <v>0</v>
      </c>
      <c r="U644" s="90">
        <v>0</v>
      </c>
      <c r="V644" s="90">
        <v>0</v>
      </c>
      <c r="W644" s="90">
        <v>0</v>
      </c>
      <c r="X644" s="90">
        <v>0</v>
      </c>
      <c r="Y644" s="90">
        <v>0</v>
      </c>
      <c r="Z644" s="90">
        <v>0</v>
      </c>
      <c r="AA644" s="90">
        <v>0</v>
      </c>
      <c r="AB644" s="90">
        <v>0</v>
      </c>
      <c r="AC644" s="90"/>
      <c r="AD644" s="90"/>
      <c r="AE644" s="381" t="str">
        <f t="shared" si="10"/>
        <v>-</v>
      </c>
      <c r="AF644" s="105"/>
      <c r="AG644" s="381"/>
      <c r="AH644" s="381"/>
      <c r="AI644" s="381"/>
      <c r="AJ644" s="381"/>
      <c r="AK644" s="381"/>
      <c r="AL644" s="381"/>
      <c r="AM644" s="381"/>
    </row>
    <row r="645" spans="1:39" x14ac:dyDescent="0.35">
      <c r="A645" s="89" t="s">
        <v>749</v>
      </c>
      <c r="B645" s="89" t="s">
        <v>558</v>
      </c>
      <c r="C645" s="89" t="s">
        <v>462</v>
      </c>
      <c r="D645" s="89" t="s">
        <v>463</v>
      </c>
      <c r="E645" s="89" t="s">
        <v>487</v>
      </c>
      <c r="F645" s="89" t="s">
        <v>465</v>
      </c>
      <c r="G645" s="89" t="s">
        <v>465</v>
      </c>
      <c r="H645" s="89" t="s">
        <v>465</v>
      </c>
      <c r="I645" s="89" t="s">
        <v>465</v>
      </c>
      <c r="J645" s="89" t="s">
        <v>465</v>
      </c>
      <c r="K645" s="89" t="s">
        <v>466</v>
      </c>
      <c r="L645" s="89" t="s">
        <v>394</v>
      </c>
      <c r="M645" s="89" t="s">
        <v>395</v>
      </c>
      <c r="N645" s="89">
        <v>1</v>
      </c>
      <c r="O645" s="91">
        <v>0.11</v>
      </c>
      <c r="P645" s="89" t="s">
        <v>548</v>
      </c>
      <c r="Q645" s="89">
        <v>17</v>
      </c>
      <c r="R645" s="89" t="s">
        <v>754</v>
      </c>
      <c r="S645" s="89">
        <v>3</v>
      </c>
      <c r="T645" s="90">
        <v>0</v>
      </c>
      <c r="U645" s="90">
        <v>0</v>
      </c>
      <c r="V645" s="90">
        <v>0</v>
      </c>
      <c r="W645" s="90">
        <v>0</v>
      </c>
      <c r="X645" s="90">
        <v>0</v>
      </c>
      <c r="Y645" s="90">
        <v>0</v>
      </c>
      <c r="Z645" s="90">
        <v>0</v>
      </c>
      <c r="AA645" s="90">
        <v>0</v>
      </c>
      <c r="AB645" s="90">
        <v>0</v>
      </c>
      <c r="AC645" s="90"/>
      <c r="AD645" s="90"/>
      <c r="AE645" s="381" t="str">
        <f t="shared" si="10"/>
        <v>-</v>
      </c>
      <c r="AF645" s="105"/>
      <c r="AG645" s="381"/>
      <c r="AH645" s="381"/>
      <c r="AI645" s="381"/>
      <c r="AJ645" s="381"/>
      <c r="AK645" s="381"/>
      <c r="AL645" s="381"/>
      <c r="AM645" s="381"/>
    </row>
    <row r="646" spans="1:39" x14ac:dyDescent="0.35">
      <c r="A646" s="89" t="s">
        <v>657</v>
      </c>
      <c r="B646" s="89" t="s">
        <v>558</v>
      </c>
      <c r="C646" s="89" t="s">
        <v>462</v>
      </c>
      <c r="D646" s="89" t="s">
        <v>463</v>
      </c>
      <c r="E646" s="89" t="s">
        <v>487</v>
      </c>
      <c r="F646" s="89" t="s">
        <v>465</v>
      </c>
      <c r="G646" s="89" t="s">
        <v>465</v>
      </c>
      <c r="H646" s="89" t="s">
        <v>465</v>
      </c>
      <c r="I646" s="89" t="s">
        <v>465</v>
      </c>
      <c r="J646" s="89" t="s">
        <v>465</v>
      </c>
      <c r="K646" s="89" t="s">
        <v>466</v>
      </c>
      <c r="L646" s="89" t="s">
        <v>394</v>
      </c>
      <c r="M646" s="89" t="s">
        <v>395</v>
      </c>
      <c r="N646" s="89">
        <v>1</v>
      </c>
      <c r="O646" s="91">
        <v>109.07</v>
      </c>
      <c r="P646" s="89" t="s">
        <v>548</v>
      </c>
      <c r="Q646" s="89">
        <v>17</v>
      </c>
      <c r="R646" s="89" t="s">
        <v>754</v>
      </c>
      <c r="S646" s="89">
        <v>3</v>
      </c>
      <c r="T646" s="90">
        <v>0</v>
      </c>
      <c r="U646" s="90">
        <v>0</v>
      </c>
      <c r="V646" s="90">
        <v>0</v>
      </c>
      <c r="W646" s="90">
        <v>0</v>
      </c>
      <c r="X646" s="90">
        <v>0</v>
      </c>
      <c r="Y646" s="90">
        <v>0</v>
      </c>
      <c r="Z646" s="90">
        <v>0</v>
      </c>
      <c r="AA646" s="90">
        <v>0</v>
      </c>
      <c r="AB646" s="90">
        <v>0</v>
      </c>
      <c r="AC646" s="90"/>
      <c r="AD646" s="90"/>
      <c r="AE646" s="381" t="str">
        <f t="shared" si="10"/>
        <v>-</v>
      </c>
      <c r="AF646" s="105"/>
      <c r="AG646" s="381"/>
      <c r="AH646" s="381"/>
      <c r="AI646" s="381"/>
      <c r="AJ646" s="381"/>
      <c r="AK646" s="381"/>
      <c r="AL646" s="381"/>
      <c r="AM646" s="381"/>
    </row>
    <row r="647" spans="1:39" x14ac:dyDescent="0.35">
      <c r="A647" s="89" t="s">
        <v>658</v>
      </c>
      <c r="B647" s="89" t="s">
        <v>558</v>
      </c>
      <c r="C647" s="89" t="s">
        <v>462</v>
      </c>
      <c r="D647" s="89" t="s">
        <v>463</v>
      </c>
      <c r="E647" s="89" t="s">
        <v>487</v>
      </c>
      <c r="F647" s="89" t="s">
        <v>465</v>
      </c>
      <c r="G647" s="89" t="s">
        <v>465</v>
      </c>
      <c r="H647" s="89" t="s">
        <v>465</v>
      </c>
      <c r="I647" s="89" t="s">
        <v>465</v>
      </c>
      <c r="J647" s="89" t="s">
        <v>465</v>
      </c>
      <c r="K647" s="89" t="s">
        <v>466</v>
      </c>
      <c r="L647" s="89" t="s">
        <v>394</v>
      </c>
      <c r="M647" s="89" t="s">
        <v>395</v>
      </c>
      <c r="N647" s="89">
        <v>1</v>
      </c>
      <c r="O647" s="91">
        <v>76.7</v>
      </c>
      <c r="P647" s="89" t="s">
        <v>548</v>
      </c>
      <c r="Q647" s="89">
        <v>17</v>
      </c>
      <c r="R647" s="89" t="s">
        <v>754</v>
      </c>
      <c r="S647" s="89">
        <v>3</v>
      </c>
      <c r="T647" s="90">
        <v>0</v>
      </c>
      <c r="U647" s="90">
        <v>0</v>
      </c>
      <c r="V647" s="90">
        <v>0</v>
      </c>
      <c r="W647" s="90">
        <v>0</v>
      </c>
      <c r="X647" s="90">
        <v>0</v>
      </c>
      <c r="Y647" s="90">
        <v>0</v>
      </c>
      <c r="Z647" s="90">
        <v>0</v>
      </c>
      <c r="AA647" s="90">
        <v>0</v>
      </c>
      <c r="AB647" s="90">
        <v>0</v>
      </c>
      <c r="AC647" s="90"/>
      <c r="AD647" s="90"/>
      <c r="AE647" s="381" t="str">
        <f t="shared" si="10"/>
        <v>-</v>
      </c>
      <c r="AF647" s="105"/>
      <c r="AG647" s="381"/>
      <c r="AH647" s="381"/>
      <c r="AI647" s="381"/>
      <c r="AJ647" s="381"/>
      <c r="AK647" s="381"/>
      <c r="AL647" s="381"/>
      <c r="AM647" s="381"/>
    </row>
    <row r="648" spans="1:39" x14ac:dyDescent="0.35">
      <c r="A648" s="89" t="s">
        <v>626</v>
      </c>
      <c r="B648" s="89" t="s">
        <v>558</v>
      </c>
      <c r="C648" s="89" t="s">
        <v>462</v>
      </c>
      <c r="D648" s="89" t="s">
        <v>463</v>
      </c>
      <c r="E648" s="89" t="s">
        <v>487</v>
      </c>
      <c r="F648" s="89" t="s">
        <v>465</v>
      </c>
      <c r="G648" s="89" t="s">
        <v>465</v>
      </c>
      <c r="H648" s="89" t="s">
        <v>465</v>
      </c>
      <c r="I648" s="89" t="s">
        <v>465</v>
      </c>
      <c r="J648" s="89" t="s">
        <v>465</v>
      </c>
      <c r="K648" s="89" t="s">
        <v>466</v>
      </c>
      <c r="L648" s="89" t="s">
        <v>394</v>
      </c>
      <c r="M648" s="89" t="s">
        <v>395</v>
      </c>
      <c r="N648" s="89">
        <v>1</v>
      </c>
      <c r="O648" s="91">
        <v>8.0299999999999994</v>
      </c>
      <c r="P648" s="89" t="s">
        <v>548</v>
      </c>
      <c r="Q648" s="89">
        <v>17</v>
      </c>
      <c r="R648" s="89" t="s">
        <v>754</v>
      </c>
      <c r="S648" s="89">
        <v>3</v>
      </c>
      <c r="T648" s="90">
        <v>0</v>
      </c>
      <c r="U648" s="90">
        <v>0</v>
      </c>
      <c r="V648" s="90">
        <v>0</v>
      </c>
      <c r="W648" s="90">
        <v>0</v>
      </c>
      <c r="X648" s="90">
        <v>0</v>
      </c>
      <c r="Y648" s="90">
        <v>0</v>
      </c>
      <c r="Z648" s="90">
        <v>0</v>
      </c>
      <c r="AA648" s="90">
        <v>0</v>
      </c>
      <c r="AB648" s="90">
        <v>0</v>
      </c>
      <c r="AC648" s="90"/>
      <c r="AD648" s="90"/>
      <c r="AE648" s="381" t="str">
        <f t="shared" si="10"/>
        <v>-</v>
      </c>
      <c r="AF648" s="105"/>
      <c r="AG648" s="381"/>
      <c r="AH648" s="381"/>
      <c r="AI648" s="381"/>
      <c r="AJ648" s="381"/>
      <c r="AK648" s="381"/>
      <c r="AL648" s="381"/>
      <c r="AM648" s="381"/>
    </row>
    <row r="649" spans="1:39" x14ac:dyDescent="0.35">
      <c r="A649" s="89" t="s">
        <v>627</v>
      </c>
      <c r="B649" s="89" t="s">
        <v>558</v>
      </c>
      <c r="C649" s="89" t="s">
        <v>462</v>
      </c>
      <c r="D649" s="89" t="s">
        <v>463</v>
      </c>
      <c r="E649" s="89" t="s">
        <v>487</v>
      </c>
      <c r="F649" s="89" t="s">
        <v>465</v>
      </c>
      <c r="G649" s="89" t="s">
        <v>465</v>
      </c>
      <c r="H649" s="89" t="s">
        <v>465</v>
      </c>
      <c r="I649" s="89" t="s">
        <v>465</v>
      </c>
      <c r="J649" s="89" t="s">
        <v>465</v>
      </c>
      <c r="K649" s="89" t="s">
        <v>466</v>
      </c>
      <c r="L649" s="89" t="s">
        <v>394</v>
      </c>
      <c r="M649" s="89" t="s">
        <v>395</v>
      </c>
      <c r="N649" s="89">
        <v>1</v>
      </c>
      <c r="O649" s="91">
        <v>20.37</v>
      </c>
      <c r="P649" s="89" t="s">
        <v>548</v>
      </c>
      <c r="Q649" s="89">
        <v>17</v>
      </c>
      <c r="R649" s="89" t="s">
        <v>754</v>
      </c>
      <c r="S649" s="89">
        <v>3</v>
      </c>
      <c r="T649" s="90">
        <v>0</v>
      </c>
      <c r="U649" s="90">
        <v>0</v>
      </c>
      <c r="V649" s="90">
        <v>0</v>
      </c>
      <c r="W649" s="90">
        <v>0</v>
      </c>
      <c r="X649" s="90">
        <v>0</v>
      </c>
      <c r="Y649" s="90">
        <v>0</v>
      </c>
      <c r="Z649" s="90">
        <v>0</v>
      </c>
      <c r="AA649" s="90">
        <v>0</v>
      </c>
      <c r="AB649" s="90">
        <v>0</v>
      </c>
      <c r="AC649" s="90"/>
      <c r="AD649" s="90"/>
      <c r="AE649" s="381" t="str">
        <f t="shared" si="10"/>
        <v>-</v>
      </c>
      <c r="AF649" s="105"/>
      <c r="AG649" s="381"/>
      <c r="AH649" s="381"/>
      <c r="AI649" s="381"/>
      <c r="AJ649" s="381"/>
      <c r="AK649" s="381"/>
      <c r="AL649" s="381"/>
      <c r="AM649" s="381"/>
    </row>
    <row r="650" spans="1:39" x14ac:dyDescent="0.35">
      <c r="A650" s="89" t="s">
        <v>677</v>
      </c>
      <c r="B650" s="89" t="s">
        <v>391</v>
      </c>
      <c r="C650" s="89" t="s">
        <v>392</v>
      </c>
      <c r="D650" s="89" t="s">
        <v>393</v>
      </c>
      <c r="E650" s="89" t="s">
        <v>571</v>
      </c>
      <c r="F650" s="89" t="s">
        <v>465</v>
      </c>
      <c r="G650" s="89" t="s">
        <v>465</v>
      </c>
      <c r="H650" s="89" t="s">
        <v>465</v>
      </c>
      <c r="I650" s="89" t="s">
        <v>506</v>
      </c>
      <c r="J650" s="89" t="s">
        <v>501</v>
      </c>
      <c r="K650" s="89" t="s">
        <v>466</v>
      </c>
      <c r="L650" s="89" t="s">
        <v>587</v>
      </c>
      <c r="M650" s="89" t="s">
        <v>395</v>
      </c>
      <c r="N650" s="89">
        <v>22</v>
      </c>
      <c r="O650" s="91">
        <v>50.34</v>
      </c>
      <c r="P650" s="89" t="s">
        <v>588</v>
      </c>
      <c r="Q650" s="89">
        <v>17</v>
      </c>
      <c r="R650" s="89" t="s">
        <v>754</v>
      </c>
      <c r="S650" s="89">
        <v>6</v>
      </c>
      <c r="T650" s="90">
        <v>0</v>
      </c>
      <c r="U650" s="90">
        <v>0</v>
      </c>
      <c r="V650" s="90">
        <v>0</v>
      </c>
      <c r="W650" s="90">
        <v>0</v>
      </c>
      <c r="X650" s="90">
        <v>0</v>
      </c>
      <c r="Y650" s="90">
        <v>0</v>
      </c>
      <c r="Z650" s="90">
        <v>0</v>
      </c>
      <c r="AA650" s="90">
        <v>0</v>
      </c>
      <c r="AB650" s="90">
        <v>0</v>
      </c>
      <c r="AC650" s="90">
        <v>74.34</v>
      </c>
      <c r="AD650" s="90">
        <v>103.64</v>
      </c>
      <c r="AE650" s="381">
        <f t="shared" si="10"/>
        <v>11.467899494506385</v>
      </c>
      <c r="AF650" s="105"/>
      <c r="AG650" s="381"/>
      <c r="AH650" s="381"/>
      <c r="AI650" s="381"/>
      <c r="AJ650" s="381"/>
      <c r="AK650" s="381"/>
      <c r="AL650" s="381"/>
      <c r="AM650" s="381"/>
    </row>
    <row r="651" spans="1:39" x14ac:dyDescent="0.35">
      <c r="A651" s="89" t="s">
        <v>678</v>
      </c>
      <c r="B651" s="89" t="s">
        <v>391</v>
      </c>
      <c r="C651" s="89" t="s">
        <v>392</v>
      </c>
      <c r="D651" s="89" t="s">
        <v>393</v>
      </c>
      <c r="E651" s="89" t="s">
        <v>478</v>
      </c>
      <c r="F651" s="89" t="s">
        <v>465</v>
      </c>
      <c r="G651" s="89" t="s">
        <v>465</v>
      </c>
      <c r="H651" s="89" t="s">
        <v>465</v>
      </c>
      <c r="I651" s="89" t="s">
        <v>506</v>
      </c>
      <c r="J651" s="89" t="s">
        <v>501</v>
      </c>
      <c r="K651" s="89" t="s">
        <v>466</v>
      </c>
      <c r="L651" s="89" t="s">
        <v>587</v>
      </c>
      <c r="M651" s="89" t="s">
        <v>395</v>
      </c>
      <c r="N651" s="89">
        <v>22</v>
      </c>
      <c r="O651" s="91">
        <v>20.010000000000002</v>
      </c>
      <c r="P651" s="89" t="s">
        <v>588</v>
      </c>
      <c r="Q651" s="89">
        <v>17</v>
      </c>
      <c r="R651" s="89" t="s">
        <v>754</v>
      </c>
      <c r="S651" s="89">
        <v>6</v>
      </c>
      <c r="T651" s="90">
        <v>0</v>
      </c>
      <c r="U651" s="90">
        <v>0</v>
      </c>
      <c r="V651" s="90">
        <v>0</v>
      </c>
      <c r="W651" s="90">
        <v>0</v>
      </c>
      <c r="X651" s="90">
        <v>0</v>
      </c>
      <c r="Y651" s="90">
        <v>0</v>
      </c>
      <c r="Z651" s="90">
        <v>0</v>
      </c>
      <c r="AA651" s="90">
        <v>0</v>
      </c>
      <c r="AB651" s="90">
        <v>0</v>
      </c>
      <c r="AC651" s="90">
        <v>74.349999999999994</v>
      </c>
      <c r="AD651" s="90">
        <v>103.74</v>
      </c>
      <c r="AE651" s="381">
        <f t="shared" si="10"/>
        <v>11.463141847006185</v>
      </c>
      <c r="AF651" s="105"/>
      <c r="AG651" s="381"/>
      <c r="AH651" s="381"/>
      <c r="AI651" s="381"/>
      <c r="AJ651" s="381"/>
      <c r="AK651" s="381"/>
      <c r="AL651" s="381"/>
      <c r="AM651" s="381"/>
    </row>
    <row r="652" spans="1:39" x14ac:dyDescent="0.35">
      <c r="A652" s="89" t="s">
        <v>687</v>
      </c>
      <c r="B652" s="89" t="s">
        <v>391</v>
      </c>
      <c r="C652" s="89" t="s">
        <v>392</v>
      </c>
      <c r="D652" s="89" t="s">
        <v>393</v>
      </c>
      <c r="E652" s="89" t="s">
        <v>480</v>
      </c>
      <c r="F652" s="89" t="s">
        <v>465</v>
      </c>
      <c r="G652" s="89" t="s">
        <v>511</v>
      </c>
      <c r="H652" s="89" t="s">
        <v>465</v>
      </c>
      <c r="I652" s="89" t="s">
        <v>506</v>
      </c>
      <c r="J652" s="89" t="s">
        <v>501</v>
      </c>
      <c r="K652" s="89" t="s">
        <v>476</v>
      </c>
      <c r="L652" s="89" t="s">
        <v>587</v>
      </c>
      <c r="M652" s="89" t="s">
        <v>395</v>
      </c>
      <c r="N652" s="89">
        <v>22</v>
      </c>
      <c r="O652" s="91">
        <v>172.42</v>
      </c>
      <c r="P652" s="89" t="s">
        <v>588</v>
      </c>
      <c r="Q652" s="89">
        <v>17</v>
      </c>
      <c r="R652" s="89" t="s">
        <v>754</v>
      </c>
      <c r="S652" s="89">
        <v>6</v>
      </c>
      <c r="T652" s="90">
        <v>0</v>
      </c>
      <c r="U652" s="90">
        <v>0</v>
      </c>
      <c r="V652" s="90">
        <v>0</v>
      </c>
      <c r="W652" s="90">
        <v>0</v>
      </c>
      <c r="X652" s="90">
        <v>0</v>
      </c>
      <c r="Y652" s="90">
        <v>0</v>
      </c>
      <c r="Z652" s="90">
        <v>0</v>
      </c>
      <c r="AA652" s="90">
        <v>0</v>
      </c>
      <c r="AB652" s="90">
        <v>0</v>
      </c>
      <c r="AC652" s="90">
        <v>75.86</v>
      </c>
      <c r="AD652" s="90">
        <v>114.03</v>
      </c>
      <c r="AE652" s="381">
        <f t="shared" si="10"/>
        <v>11.044171930222419</v>
      </c>
      <c r="AF652" s="105"/>
      <c r="AG652" s="381"/>
      <c r="AH652" s="381"/>
      <c r="AI652" s="381"/>
      <c r="AJ652" s="381"/>
      <c r="AK652" s="381"/>
      <c r="AL652" s="381"/>
      <c r="AM652" s="381"/>
    </row>
    <row r="653" spans="1:39" x14ac:dyDescent="0.35">
      <c r="A653" s="89" t="s">
        <v>686</v>
      </c>
      <c r="B653" s="89" t="s">
        <v>391</v>
      </c>
      <c r="C653" s="89" t="s">
        <v>392</v>
      </c>
      <c r="D653" s="89" t="s">
        <v>393</v>
      </c>
      <c r="E653" s="89" t="s">
        <v>519</v>
      </c>
      <c r="F653" s="89" t="s">
        <v>465</v>
      </c>
      <c r="G653" s="89" t="s">
        <v>511</v>
      </c>
      <c r="H653" s="89" t="s">
        <v>465</v>
      </c>
      <c r="I653" s="89" t="s">
        <v>506</v>
      </c>
      <c r="J653" s="89" t="s">
        <v>501</v>
      </c>
      <c r="K653" s="89" t="s">
        <v>476</v>
      </c>
      <c r="L653" s="89" t="s">
        <v>587</v>
      </c>
      <c r="M653" s="89" t="s">
        <v>395</v>
      </c>
      <c r="N653" s="89">
        <v>22</v>
      </c>
      <c r="O653" s="91">
        <v>170.51</v>
      </c>
      <c r="P653" s="89" t="s">
        <v>588</v>
      </c>
      <c r="Q653" s="89">
        <v>17</v>
      </c>
      <c r="R653" s="89" t="s">
        <v>754</v>
      </c>
      <c r="S653" s="89">
        <v>6</v>
      </c>
      <c r="T653" s="90">
        <v>0</v>
      </c>
      <c r="U653" s="90">
        <v>0</v>
      </c>
      <c r="V653" s="90">
        <v>0</v>
      </c>
      <c r="W653" s="90">
        <v>0</v>
      </c>
      <c r="X653" s="90">
        <v>0</v>
      </c>
      <c r="Y653" s="90">
        <v>0</v>
      </c>
      <c r="Z653" s="90">
        <v>0</v>
      </c>
      <c r="AA653" s="90">
        <v>0</v>
      </c>
      <c r="AB653" s="90">
        <v>0</v>
      </c>
      <c r="AC653" s="90">
        <v>74.06</v>
      </c>
      <c r="AD653" s="90">
        <v>90.76</v>
      </c>
      <c r="AE653" s="381">
        <f t="shared" ref="AE653:AE716" si="11">IFERROR(SQRT(((AC653/AD653)/0.005454154)),"-")</f>
        <v>12.231533585122961</v>
      </c>
      <c r="AF653" s="105"/>
      <c r="AG653" s="381"/>
      <c r="AH653" s="381"/>
      <c r="AI653" s="381"/>
      <c r="AJ653" s="381"/>
      <c r="AK653" s="381"/>
      <c r="AL653" s="381"/>
      <c r="AM653" s="381"/>
    </row>
    <row r="654" spans="1:39" x14ac:dyDescent="0.35">
      <c r="A654" s="89" t="s">
        <v>685</v>
      </c>
      <c r="B654" s="89" t="s">
        <v>391</v>
      </c>
      <c r="C654" s="89" t="s">
        <v>392</v>
      </c>
      <c r="D654" s="89" t="s">
        <v>393</v>
      </c>
      <c r="E654" s="89" t="s">
        <v>471</v>
      </c>
      <c r="F654" s="89" t="s">
        <v>465</v>
      </c>
      <c r="G654" s="89" t="s">
        <v>511</v>
      </c>
      <c r="H654" s="89" t="s">
        <v>465</v>
      </c>
      <c r="I654" s="89" t="s">
        <v>506</v>
      </c>
      <c r="J654" s="89" t="s">
        <v>501</v>
      </c>
      <c r="K654" s="89" t="s">
        <v>476</v>
      </c>
      <c r="L654" s="89" t="s">
        <v>587</v>
      </c>
      <c r="M654" s="89" t="s">
        <v>395</v>
      </c>
      <c r="N654" s="89">
        <v>22</v>
      </c>
      <c r="O654" s="91">
        <v>101.07</v>
      </c>
      <c r="P654" s="89" t="s">
        <v>588</v>
      </c>
      <c r="Q654" s="89">
        <v>17</v>
      </c>
      <c r="R654" s="89" t="s">
        <v>754</v>
      </c>
      <c r="S654" s="89">
        <v>6</v>
      </c>
      <c r="T654" s="90">
        <v>0</v>
      </c>
      <c r="U654" s="90">
        <v>0</v>
      </c>
      <c r="V654" s="90">
        <v>0</v>
      </c>
      <c r="W654" s="90">
        <v>0</v>
      </c>
      <c r="X654" s="90">
        <v>0</v>
      </c>
      <c r="Y654" s="90">
        <v>0</v>
      </c>
      <c r="Z654" s="90">
        <v>0</v>
      </c>
      <c r="AA654" s="90">
        <v>0</v>
      </c>
      <c r="AB654" s="90">
        <v>0</v>
      </c>
      <c r="AC654" s="90">
        <v>73.12</v>
      </c>
      <c r="AD654" s="90">
        <v>90.56</v>
      </c>
      <c r="AE654" s="381">
        <f t="shared" si="11"/>
        <v>12.167075033395342</v>
      </c>
      <c r="AF654" s="105"/>
      <c r="AG654" s="381"/>
      <c r="AH654" s="381"/>
      <c r="AI654" s="381"/>
      <c r="AJ654" s="381"/>
      <c r="AK654" s="381"/>
      <c r="AL654" s="381"/>
      <c r="AM654" s="381"/>
    </row>
    <row r="655" spans="1:39" x14ac:dyDescent="0.35">
      <c r="A655" s="89" t="s">
        <v>692</v>
      </c>
      <c r="B655" s="89" t="s">
        <v>391</v>
      </c>
      <c r="C655" s="89" t="s">
        <v>392</v>
      </c>
      <c r="D655" s="89" t="s">
        <v>393</v>
      </c>
      <c r="E655" s="89" t="s">
        <v>495</v>
      </c>
      <c r="F655" s="89" t="s">
        <v>465</v>
      </c>
      <c r="G655" s="89" t="s">
        <v>465</v>
      </c>
      <c r="H655" s="89" t="s">
        <v>465</v>
      </c>
      <c r="I655" s="89" t="s">
        <v>506</v>
      </c>
      <c r="J655" s="89" t="s">
        <v>508</v>
      </c>
      <c r="K655" s="89" t="s">
        <v>466</v>
      </c>
      <c r="L655" s="89" t="s">
        <v>587</v>
      </c>
      <c r="M655" s="89" t="s">
        <v>395</v>
      </c>
      <c r="N655" s="89">
        <v>21</v>
      </c>
      <c r="O655" s="91">
        <v>53.84</v>
      </c>
      <c r="P655" s="89" t="s">
        <v>588</v>
      </c>
      <c r="Q655" s="89">
        <v>17</v>
      </c>
      <c r="R655" s="89" t="s">
        <v>754</v>
      </c>
      <c r="S655" s="89">
        <v>6</v>
      </c>
      <c r="T655" s="90">
        <v>0</v>
      </c>
      <c r="U655" s="90">
        <v>0</v>
      </c>
      <c r="V655" s="90">
        <v>0</v>
      </c>
      <c r="W655" s="90">
        <v>0</v>
      </c>
      <c r="X655" s="90">
        <v>0</v>
      </c>
      <c r="Y655" s="90">
        <v>0</v>
      </c>
      <c r="Z655" s="90">
        <v>0</v>
      </c>
      <c r="AA655" s="90">
        <v>0</v>
      </c>
      <c r="AB655" s="90">
        <v>0</v>
      </c>
      <c r="AC655" s="90">
        <v>74.760000000000005</v>
      </c>
      <c r="AD655" s="90">
        <v>102.15</v>
      </c>
      <c r="AE655" s="381">
        <f t="shared" si="11"/>
        <v>11.583818994680579</v>
      </c>
      <c r="AF655" s="105"/>
      <c r="AG655" s="381"/>
      <c r="AH655" s="381"/>
      <c r="AI655" s="381"/>
      <c r="AJ655" s="381"/>
      <c r="AK655" s="381"/>
      <c r="AL655" s="381"/>
      <c r="AM655" s="381"/>
    </row>
    <row r="656" spans="1:39" x14ac:dyDescent="0.35">
      <c r="A656" s="89" t="s">
        <v>543</v>
      </c>
      <c r="B656" s="89" t="s">
        <v>534</v>
      </c>
      <c r="C656" s="89" t="s">
        <v>392</v>
      </c>
      <c r="D656" s="89" t="s">
        <v>463</v>
      </c>
      <c r="E656" s="89" t="s">
        <v>535</v>
      </c>
      <c r="F656" s="89" t="s">
        <v>465</v>
      </c>
      <c r="G656" s="89" t="s">
        <v>465</v>
      </c>
      <c r="H656" s="89" t="s">
        <v>465</v>
      </c>
      <c r="I656" s="89" t="s">
        <v>465</v>
      </c>
      <c r="J656" s="89" t="s">
        <v>465</v>
      </c>
      <c r="K656" s="89" t="s">
        <v>466</v>
      </c>
      <c r="L656" s="89" t="s">
        <v>394</v>
      </c>
      <c r="M656" s="89" t="s">
        <v>395</v>
      </c>
      <c r="N656" s="89">
        <v>14</v>
      </c>
      <c r="O656" s="91">
        <v>40.51</v>
      </c>
      <c r="P656" s="89" t="s">
        <v>396</v>
      </c>
      <c r="Q656" s="89">
        <v>17</v>
      </c>
      <c r="R656" s="89" t="s">
        <v>754</v>
      </c>
      <c r="S656" s="89">
        <v>7</v>
      </c>
      <c r="T656" s="90">
        <v>0</v>
      </c>
      <c r="U656" s="90">
        <v>6.61</v>
      </c>
      <c r="V656" s="90">
        <v>0</v>
      </c>
      <c r="W656" s="90">
        <v>0</v>
      </c>
      <c r="X656" s="90">
        <v>0</v>
      </c>
      <c r="Y656" s="90">
        <v>6.61</v>
      </c>
      <c r="Z656" s="90">
        <v>0</v>
      </c>
      <c r="AA656" s="90">
        <v>0</v>
      </c>
      <c r="AB656" s="90">
        <v>6.61</v>
      </c>
      <c r="AC656" s="90">
        <v>50.01</v>
      </c>
      <c r="AD656" s="90">
        <v>368.86</v>
      </c>
      <c r="AE656" s="381">
        <f t="shared" si="11"/>
        <v>4.9857896096331578</v>
      </c>
      <c r="AF656" s="105"/>
      <c r="AG656" s="381"/>
      <c r="AH656" s="381"/>
      <c r="AI656" s="381"/>
      <c r="AJ656" s="381"/>
      <c r="AK656" s="381"/>
      <c r="AL656" s="381"/>
      <c r="AM656" s="381"/>
    </row>
    <row r="657" spans="1:39" x14ac:dyDescent="0.35">
      <c r="A657" s="89" t="s">
        <v>542</v>
      </c>
      <c r="B657" s="89" t="s">
        <v>534</v>
      </c>
      <c r="C657" s="89" t="s">
        <v>392</v>
      </c>
      <c r="D657" s="89" t="s">
        <v>463</v>
      </c>
      <c r="E657" s="89" t="s">
        <v>535</v>
      </c>
      <c r="F657" s="89" t="s">
        <v>465</v>
      </c>
      <c r="G657" s="89" t="s">
        <v>465</v>
      </c>
      <c r="H657" s="89" t="s">
        <v>465</v>
      </c>
      <c r="I657" s="89" t="s">
        <v>465</v>
      </c>
      <c r="J657" s="89" t="s">
        <v>465</v>
      </c>
      <c r="K657" s="89" t="s">
        <v>466</v>
      </c>
      <c r="L657" s="89" t="s">
        <v>394</v>
      </c>
      <c r="M657" s="89" t="s">
        <v>395</v>
      </c>
      <c r="N657" s="89">
        <v>14</v>
      </c>
      <c r="O657" s="91">
        <v>6.94</v>
      </c>
      <c r="P657" s="89" t="s">
        <v>396</v>
      </c>
      <c r="Q657" s="89">
        <v>17</v>
      </c>
      <c r="R657" s="89" t="s">
        <v>754</v>
      </c>
      <c r="S657" s="89">
        <v>7</v>
      </c>
      <c r="T657" s="90">
        <v>0</v>
      </c>
      <c r="U657" s="90">
        <v>6.61</v>
      </c>
      <c r="V657" s="90">
        <v>0</v>
      </c>
      <c r="W657" s="90">
        <v>0</v>
      </c>
      <c r="X657" s="90">
        <v>0</v>
      </c>
      <c r="Y657" s="90">
        <v>6.61</v>
      </c>
      <c r="Z657" s="90">
        <v>0</v>
      </c>
      <c r="AA657" s="90">
        <v>0</v>
      </c>
      <c r="AB657" s="90">
        <v>6.61</v>
      </c>
      <c r="AC657" s="90">
        <v>50.01</v>
      </c>
      <c r="AD657" s="90">
        <v>368.86</v>
      </c>
      <c r="AE657" s="381">
        <f t="shared" si="11"/>
        <v>4.9857896096331578</v>
      </c>
      <c r="AF657" s="105"/>
      <c r="AG657" s="381"/>
      <c r="AH657" s="381"/>
      <c r="AI657" s="381"/>
      <c r="AJ657" s="381"/>
      <c r="AK657" s="381"/>
      <c r="AL657" s="381"/>
      <c r="AM657" s="381"/>
    </row>
    <row r="658" spans="1:39" x14ac:dyDescent="0.35">
      <c r="A658" s="89" t="s">
        <v>540</v>
      </c>
      <c r="B658" s="89" t="s">
        <v>534</v>
      </c>
      <c r="C658" s="89" t="s">
        <v>392</v>
      </c>
      <c r="D658" s="89" t="s">
        <v>463</v>
      </c>
      <c r="E658" s="89" t="s">
        <v>539</v>
      </c>
      <c r="F658" s="89" t="s">
        <v>465</v>
      </c>
      <c r="G658" s="89" t="s">
        <v>465</v>
      </c>
      <c r="H658" s="89" t="s">
        <v>465</v>
      </c>
      <c r="I658" s="89" t="s">
        <v>465</v>
      </c>
      <c r="J658" s="89" t="s">
        <v>465</v>
      </c>
      <c r="K658" s="89" t="s">
        <v>466</v>
      </c>
      <c r="L658" s="89" t="s">
        <v>394</v>
      </c>
      <c r="M658" s="89" t="s">
        <v>395</v>
      </c>
      <c r="N658" s="89">
        <v>14</v>
      </c>
      <c r="O658" s="91">
        <v>5.73</v>
      </c>
      <c r="P658" s="89" t="s">
        <v>396</v>
      </c>
      <c r="Q658" s="89">
        <v>17</v>
      </c>
      <c r="R658" s="89" t="s">
        <v>754</v>
      </c>
      <c r="S658" s="89">
        <v>7</v>
      </c>
      <c r="T658" s="90">
        <v>0</v>
      </c>
      <c r="U658" s="90">
        <v>9.35</v>
      </c>
      <c r="V658" s="90">
        <v>0</v>
      </c>
      <c r="W658" s="90">
        <v>0</v>
      </c>
      <c r="X658" s="90">
        <v>0</v>
      </c>
      <c r="Y658" s="90">
        <v>9.35</v>
      </c>
      <c r="Z658" s="90">
        <v>0</v>
      </c>
      <c r="AA658" s="90">
        <v>0</v>
      </c>
      <c r="AB658" s="90">
        <v>9.35</v>
      </c>
      <c r="AC658" s="90">
        <v>58.92</v>
      </c>
      <c r="AD658" s="90">
        <v>365.8</v>
      </c>
      <c r="AE658" s="381">
        <f t="shared" si="11"/>
        <v>5.4343276595099166</v>
      </c>
      <c r="AF658" s="105"/>
      <c r="AG658" s="381"/>
      <c r="AH658" s="381"/>
      <c r="AI658" s="381"/>
      <c r="AJ658" s="381"/>
      <c r="AK658" s="381"/>
      <c r="AL658" s="381"/>
      <c r="AM658" s="381"/>
    </row>
    <row r="659" spans="1:39" x14ac:dyDescent="0.35">
      <c r="A659" s="89" t="s">
        <v>538</v>
      </c>
      <c r="B659" s="89" t="s">
        <v>534</v>
      </c>
      <c r="C659" s="89" t="s">
        <v>392</v>
      </c>
      <c r="D659" s="89" t="s">
        <v>463</v>
      </c>
      <c r="E659" s="89" t="s">
        <v>539</v>
      </c>
      <c r="F659" s="89" t="s">
        <v>465</v>
      </c>
      <c r="G659" s="89" t="s">
        <v>465</v>
      </c>
      <c r="H659" s="89" t="s">
        <v>465</v>
      </c>
      <c r="I659" s="89" t="s">
        <v>465</v>
      </c>
      <c r="J659" s="89" t="s">
        <v>465</v>
      </c>
      <c r="K659" s="89" t="s">
        <v>466</v>
      </c>
      <c r="L659" s="89" t="s">
        <v>394</v>
      </c>
      <c r="M659" s="89" t="s">
        <v>395</v>
      </c>
      <c r="N659" s="89">
        <v>14</v>
      </c>
      <c r="O659" s="91">
        <v>52.13</v>
      </c>
      <c r="P659" s="89" t="s">
        <v>396</v>
      </c>
      <c r="Q659" s="89">
        <v>17</v>
      </c>
      <c r="R659" s="89" t="s">
        <v>754</v>
      </c>
      <c r="S659" s="89">
        <v>7</v>
      </c>
      <c r="T659" s="90">
        <v>0</v>
      </c>
      <c r="U659" s="90">
        <v>9.35</v>
      </c>
      <c r="V659" s="90">
        <v>0</v>
      </c>
      <c r="W659" s="90">
        <v>0</v>
      </c>
      <c r="X659" s="90">
        <v>0</v>
      </c>
      <c r="Y659" s="90">
        <v>9.35</v>
      </c>
      <c r="Z659" s="90">
        <v>0</v>
      </c>
      <c r="AA659" s="90">
        <v>0</v>
      </c>
      <c r="AB659" s="90">
        <v>9.35</v>
      </c>
      <c r="AC659" s="90">
        <v>58.92</v>
      </c>
      <c r="AD659" s="90">
        <v>365.8</v>
      </c>
      <c r="AE659" s="381">
        <f t="shared" si="11"/>
        <v>5.4343276595099166</v>
      </c>
      <c r="AF659" s="105"/>
      <c r="AG659" s="381"/>
      <c r="AH659" s="381"/>
      <c r="AI659" s="381"/>
      <c r="AJ659" s="381"/>
      <c r="AK659" s="381"/>
      <c r="AL659" s="381"/>
      <c r="AM659" s="381"/>
    </row>
    <row r="660" spans="1:39" x14ac:dyDescent="0.35">
      <c r="A660" s="89" t="s">
        <v>537</v>
      </c>
      <c r="B660" s="89" t="s">
        <v>534</v>
      </c>
      <c r="C660" s="89" t="s">
        <v>392</v>
      </c>
      <c r="D660" s="89" t="s">
        <v>463</v>
      </c>
      <c r="E660" s="89" t="s">
        <v>535</v>
      </c>
      <c r="F660" s="89" t="s">
        <v>465</v>
      </c>
      <c r="G660" s="89" t="s">
        <v>465</v>
      </c>
      <c r="H660" s="89" t="s">
        <v>465</v>
      </c>
      <c r="I660" s="89" t="s">
        <v>465</v>
      </c>
      <c r="J660" s="89" t="s">
        <v>465</v>
      </c>
      <c r="K660" s="89" t="s">
        <v>466</v>
      </c>
      <c r="L660" s="89" t="s">
        <v>394</v>
      </c>
      <c r="M660" s="89" t="s">
        <v>395</v>
      </c>
      <c r="N660" s="89">
        <v>14</v>
      </c>
      <c r="O660" s="91">
        <v>32.53</v>
      </c>
      <c r="P660" s="89" t="s">
        <v>396</v>
      </c>
      <c r="Q660" s="89">
        <v>17</v>
      </c>
      <c r="R660" s="89" t="s">
        <v>754</v>
      </c>
      <c r="S660" s="89">
        <v>7</v>
      </c>
      <c r="T660" s="90">
        <v>0</v>
      </c>
      <c r="U660" s="90">
        <v>6.61</v>
      </c>
      <c r="V660" s="90">
        <v>0</v>
      </c>
      <c r="W660" s="90">
        <v>0</v>
      </c>
      <c r="X660" s="90">
        <v>0</v>
      </c>
      <c r="Y660" s="90">
        <v>6.61</v>
      </c>
      <c r="Z660" s="90">
        <v>0</v>
      </c>
      <c r="AA660" s="90">
        <v>0</v>
      </c>
      <c r="AB660" s="90">
        <v>6.61</v>
      </c>
      <c r="AC660" s="90">
        <v>50.01</v>
      </c>
      <c r="AD660" s="90">
        <v>368.86</v>
      </c>
      <c r="AE660" s="381">
        <f t="shared" si="11"/>
        <v>4.9857896096331578</v>
      </c>
      <c r="AF660" s="105"/>
      <c r="AG660" s="381"/>
      <c r="AH660" s="381"/>
      <c r="AI660" s="381"/>
      <c r="AJ660" s="381"/>
      <c r="AK660" s="381"/>
      <c r="AL660" s="381"/>
      <c r="AM660" s="381"/>
    </row>
    <row r="661" spans="1:39" x14ac:dyDescent="0.35">
      <c r="A661" s="89" t="s">
        <v>533</v>
      </c>
      <c r="B661" s="89" t="s">
        <v>534</v>
      </c>
      <c r="C661" s="89" t="s">
        <v>392</v>
      </c>
      <c r="D661" s="89" t="s">
        <v>463</v>
      </c>
      <c r="E661" s="89" t="s">
        <v>535</v>
      </c>
      <c r="F661" s="89" t="s">
        <v>465</v>
      </c>
      <c r="G661" s="89" t="s">
        <v>465</v>
      </c>
      <c r="H661" s="89" t="s">
        <v>465</v>
      </c>
      <c r="I661" s="89" t="s">
        <v>465</v>
      </c>
      <c r="J661" s="89" t="s">
        <v>465</v>
      </c>
      <c r="K661" s="89" t="s">
        <v>466</v>
      </c>
      <c r="L661" s="89" t="s">
        <v>394</v>
      </c>
      <c r="M661" s="89" t="s">
        <v>395</v>
      </c>
      <c r="N661" s="89">
        <v>14</v>
      </c>
      <c r="O661" s="91">
        <v>34.909999999999997</v>
      </c>
      <c r="P661" s="89" t="s">
        <v>396</v>
      </c>
      <c r="Q661" s="89">
        <v>17</v>
      </c>
      <c r="R661" s="89" t="s">
        <v>754</v>
      </c>
      <c r="S661" s="89">
        <v>7</v>
      </c>
      <c r="T661" s="90">
        <v>0</v>
      </c>
      <c r="U661" s="90">
        <v>6.61</v>
      </c>
      <c r="V661" s="90">
        <v>0</v>
      </c>
      <c r="W661" s="90">
        <v>0</v>
      </c>
      <c r="X661" s="90">
        <v>0</v>
      </c>
      <c r="Y661" s="90">
        <v>6.61</v>
      </c>
      <c r="Z661" s="90">
        <v>0</v>
      </c>
      <c r="AA661" s="90">
        <v>0</v>
      </c>
      <c r="AB661" s="90">
        <v>6.61</v>
      </c>
      <c r="AC661" s="90">
        <v>50.01</v>
      </c>
      <c r="AD661" s="90">
        <v>368.86</v>
      </c>
      <c r="AE661" s="381">
        <f t="shared" si="11"/>
        <v>4.9857896096331578</v>
      </c>
      <c r="AF661" s="105"/>
      <c r="AG661" s="381"/>
      <c r="AH661" s="381"/>
      <c r="AI661" s="381"/>
      <c r="AJ661" s="381"/>
      <c r="AK661" s="381"/>
      <c r="AL661" s="381"/>
      <c r="AM661" s="381"/>
    </row>
    <row r="662" spans="1:39" x14ac:dyDescent="0.35">
      <c r="A662" s="89" t="s">
        <v>531</v>
      </c>
      <c r="B662" s="89" t="s">
        <v>391</v>
      </c>
      <c r="C662" s="89" t="s">
        <v>392</v>
      </c>
      <c r="D662" s="89" t="s">
        <v>463</v>
      </c>
      <c r="E662" s="89" t="s">
        <v>475</v>
      </c>
      <c r="F662" s="89" t="s">
        <v>465</v>
      </c>
      <c r="G662" s="89" t="s">
        <v>465</v>
      </c>
      <c r="H662" s="89" t="s">
        <v>465</v>
      </c>
      <c r="I662" s="89" t="s">
        <v>465</v>
      </c>
      <c r="J662" s="89" t="s">
        <v>465</v>
      </c>
      <c r="K662" s="89" t="s">
        <v>466</v>
      </c>
      <c r="L662" s="89" t="s">
        <v>394</v>
      </c>
      <c r="M662" s="89" t="s">
        <v>395</v>
      </c>
      <c r="N662" s="89">
        <v>14</v>
      </c>
      <c r="O662" s="91">
        <v>10.199999999999999</v>
      </c>
      <c r="P662" s="89" t="s">
        <v>396</v>
      </c>
      <c r="Q662" s="89">
        <v>17</v>
      </c>
      <c r="R662" s="89" t="s">
        <v>754</v>
      </c>
      <c r="S662" s="89">
        <v>7</v>
      </c>
      <c r="T662" s="90">
        <v>0</v>
      </c>
      <c r="U662" s="90">
        <v>24.78</v>
      </c>
      <c r="V662" s="90">
        <v>13.56</v>
      </c>
      <c r="W662" s="90">
        <v>0</v>
      </c>
      <c r="X662" s="90">
        <v>0</v>
      </c>
      <c r="Y662" s="90">
        <v>38.340000000000003</v>
      </c>
      <c r="Z662" s="90">
        <v>0</v>
      </c>
      <c r="AA662" s="90">
        <v>0</v>
      </c>
      <c r="AB662" s="90">
        <v>38.340000000000003</v>
      </c>
      <c r="AC662" s="90">
        <v>141.22</v>
      </c>
      <c r="AD662" s="90">
        <v>375.73</v>
      </c>
      <c r="AE662" s="381">
        <f t="shared" si="11"/>
        <v>8.3013068837058928</v>
      </c>
      <c r="AF662" s="105"/>
      <c r="AG662" s="381"/>
      <c r="AH662" s="381"/>
      <c r="AI662" s="381"/>
      <c r="AJ662" s="381"/>
      <c r="AK662" s="381"/>
      <c r="AL662" s="381"/>
      <c r="AM662" s="381"/>
    </row>
    <row r="663" spans="1:39" x14ac:dyDescent="0.35">
      <c r="A663" s="89" t="s">
        <v>530</v>
      </c>
      <c r="B663" s="89" t="s">
        <v>528</v>
      </c>
      <c r="C663" s="89" t="s">
        <v>392</v>
      </c>
      <c r="D663" s="89" t="s">
        <v>463</v>
      </c>
      <c r="E663" s="89" t="s">
        <v>471</v>
      </c>
      <c r="F663" s="89" t="s">
        <v>465</v>
      </c>
      <c r="G663" s="89" t="s">
        <v>465</v>
      </c>
      <c r="H663" s="89" t="s">
        <v>465</v>
      </c>
      <c r="I663" s="89" t="s">
        <v>465</v>
      </c>
      <c r="J663" s="89" t="s">
        <v>465</v>
      </c>
      <c r="K663" s="89" t="s">
        <v>466</v>
      </c>
      <c r="L663" s="89" t="s">
        <v>394</v>
      </c>
      <c r="M663" s="89" t="s">
        <v>395</v>
      </c>
      <c r="N663" s="89">
        <v>14</v>
      </c>
      <c r="O663" s="91">
        <v>5.14</v>
      </c>
      <c r="P663" s="89" t="s">
        <v>396</v>
      </c>
      <c r="Q663" s="89">
        <v>17</v>
      </c>
      <c r="R663" s="89" t="s">
        <v>754</v>
      </c>
      <c r="S663" s="89">
        <v>7</v>
      </c>
      <c r="T663" s="90">
        <v>0</v>
      </c>
      <c r="U663" s="90">
        <v>14.44</v>
      </c>
      <c r="V663" s="90">
        <v>0.36</v>
      </c>
      <c r="W663" s="90">
        <v>0</v>
      </c>
      <c r="X663" s="90">
        <v>0</v>
      </c>
      <c r="Y663" s="90">
        <v>14.8</v>
      </c>
      <c r="Z663" s="90">
        <v>0</v>
      </c>
      <c r="AA663" s="90">
        <v>0</v>
      </c>
      <c r="AB663" s="90">
        <v>14.8</v>
      </c>
      <c r="AC663" s="90">
        <v>78.930000000000007</v>
      </c>
      <c r="AD663" s="90">
        <v>359.85</v>
      </c>
      <c r="AE663" s="381">
        <f t="shared" si="11"/>
        <v>6.3415672123807614</v>
      </c>
      <c r="AF663" s="105"/>
      <c r="AG663" s="381"/>
      <c r="AH663" s="381"/>
      <c r="AI663" s="381"/>
      <c r="AJ663" s="381"/>
      <c r="AK663" s="381"/>
      <c r="AL663" s="381"/>
      <c r="AM663" s="381"/>
    </row>
    <row r="664" spans="1:39" x14ac:dyDescent="0.35">
      <c r="A664" s="89" t="s">
        <v>527</v>
      </c>
      <c r="B664" s="89" t="s">
        <v>528</v>
      </c>
      <c r="C664" s="89" t="s">
        <v>392</v>
      </c>
      <c r="D664" s="89" t="s">
        <v>463</v>
      </c>
      <c r="E664" s="89" t="s">
        <v>529</v>
      </c>
      <c r="F664" s="89" t="s">
        <v>465</v>
      </c>
      <c r="G664" s="89" t="s">
        <v>465</v>
      </c>
      <c r="H664" s="89" t="s">
        <v>465</v>
      </c>
      <c r="I664" s="89" t="s">
        <v>465</v>
      </c>
      <c r="J664" s="89" t="s">
        <v>465</v>
      </c>
      <c r="K664" s="89" t="s">
        <v>466</v>
      </c>
      <c r="L664" s="89" t="s">
        <v>394</v>
      </c>
      <c r="M664" s="89" t="s">
        <v>395</v>
      </c>
      <c r="N664" s="89">
        <v>14</v>
      </c>
      <c r="O664" s="91">
        <v>4.3499999999999996</v>
      </c>
      <c r="P664" s="89" t="s">
        <v>396</v>
      </c>
      <c r="Q664" s="89">
        <v>17</v>
      </c>
      <c r="R664" s="89" t="s">
        <v>754</v>
      </c>
      <c r="S664" s="89">
        <v>7</v>
      </c>
      <c r="T664" s="90">
        <v>0</v>
      </c>
      <c r="U664" s="90">
        <v>8.75</v>
      </c>
      <c r="V664" s="90">
        <v>0</v>
      </c>
      <c r="W664" s="90">
        <v>0</v>
      </c>
      <c r="X664" s="90">
        <v>0</v>
      </c>
      <c r="Y664" s="90">
        <v>8.75</v>
      </c>
      <c r="Z664" s="90">
        <v>0</v>
      </c>
      <c r="AA664" s="90">
        <v>0</v>
      </c>
      <c r="AB664" s="90">
        <v>8.75</v>
      </c>
      <c r="AC664" s="90">
        <v>58.92</v>
      </c>
      <c r="AD664" s="90">
        <v>365.8</v>
      </c>
      <c r="AE664" s="381">
        <f t="shared" si="11"/>
        <v>5.4343276595099166</v>
      </c>
      <c r="AF664" s="105"/>
      <c r="AG664" s="381"/>
      <c r="AH664" s="381"/>
      <c r="AI664" s="381"/>
      <c r="AJ664" s="381"/>
      <c r="AK664" s="381"/>
      <c r="AL664" s="381"/>
      <c r="AM664" s="381"/>
    </row>
    <row r="665" spans="1:39" x14ac:dyDescent="0.35">
      <c r="A665" s="89" t="s">
        <v>525</v>
      </c>
      <c r="B665" s="89" t="s">
        <v>391</v>
      </c>
      <c r="C665" s="89" t="s">
        <v>392</v>
      </c>
      <c r="D665" s="89" t="s">
        <v>463</v>
      </c>
      <c r="E665" s="89" t="s">
        <v>526</v>
      </c>
      <c r="F665" s="89" t="s">
        <v>465</v>
      </c>
      <c r="G665" s="89" t="s">
        <v>465</v>
      </c>
      <c r="H665" s="89" t="s">
        <v>465</v>
      </c>
      <c r="I665" s="89" t="s">
        <v>465</v>
      </c>
      <c r="J665" s="89" t="s">
        <v>465</v>
      </c>
      <c r="K665" s="89" t="s">
        <v>466</v>
      </c>
      <c r="L665" s="89" t="s">
        <v>394</v>
      </c>
      <c r="M665" s="89" t="s">
        <v>395</v>
      </c>
      <c r="N665" s="89">
        <v>14</v>
      </c>
      <c r="O665" s="91">
        <v>0.83</v>
      </c>
      <c r="P665" s="89" t="s">
        <v>396</v>
      </c>
      <c r="Q665" s="89">
        <v>17</v>
      </c>
      <c r="R665" s="89" t="s">
        <v>754</v>
      </c>
      <c r="S665" s="89">
        <v>7</v>
      </c>
      <c r="T665" s="90">
        <v>0</v>
      </c>
      <c r="U665" s="90">
        <v>24.78</v>
      </c>
      <c r="V665" s="90">
        <v>13.56</v>
      </c>
      <c r="W665" s="90">
        <v>0</v>
      </c>
      <c r="X665" s="90">
        <v>0</v>
      </c>
      <c r="Y665" s="90">
        <v>38.340000000000003</v>
      </c>
      <c r="Z665" s="90">
        <v>0</v>
      </c>
      <c r="AA665" s="90">
        <v>0</v>
      </c>
      <c r="AB665" s="90">
        <v>38.340000000000003</v>
      </c>
      <c r="AC665" s="90">
        <v>141.22</v>
      </c>
      <c r="AD665" s="90">
        <v>375.73</v>
      </c>
      <c r="AE665" s="381">
        <f t="shared" si="11"/>
        <v>8.3013068837058928</v>
      </c>
      <c r="AF665" s="105"/>
      <c r="AG665" s="381"/>
      <c r="AH665" s="381"/>
      <c r="AI665" s="381"/>
      <c r="AJ665" s="381"/>
      <c r="AK665" s="381"/>
      <c r="AL665" s="381"/>
      <c r="AM665" s="381"/>
    </row>
    <row r="666" spans="1:39" x14ac:dyDescent="0.35">
      <c r="A666" s="89" t="s">
        <v>523</v>
      </c>
      <c r="B666" s="89" t="s">
        <v>391</v>
      </c>
      <c r="C666" s="89" t="s">
        <v>392</v>
      </c>
      <c r="D666" s="89" t="s">
        <v>463</v>
      </c>
      <c r="E666" s="89" t="s">
        <v>524</v>
      </c>
      <c r="F666" s="89" t="s">
        <v>465</v>
      </c>
      <c r="G666" s="89" t="s">
        <v>465</v>
      </c>
      <c r="H666" s="89" t="s">
        <v>465</v>
      </c>
      <c r="I666" s="89" t="s">
        <v>465</v>
      </c>
      <c r="J666" s="89" t="s">
        <v>465</v>
      </c>
      <c r="K666" s="89" t="s">
        <v>466</v>
      </c>
      <c r="L666" s="89" t="s">
        <v>394</v>
      </c>
      <c r="M666" s="89" t="s">
        <v>395</v>
      </c>
      <c r="N666" s="89">
        <v>14</v>
      </c>
      <c r="O666" s="91">
        <v>1.61</v>
      </c>
      <c r="P666" s="89" t="s">
        <v>396</v>
      </c>
      <c r="Q666" s="89">
        <v>17</v>
      </c>
      <c r="R666" s="89" t="s">
        <v>754</v>
      </c>
      <c r="S666" s="89">
        <v>7</v>
      </c>
      <c r="T666" s="90">
        <v>0</v>
      </c>
      <c r="U666" s="90">
        <v>24.83</v>
      </c>
      <c r="V666" s="90">
        <v>7.63</v>
      </c>
      <c r="W666" s="90">
        <v>0</v>
      </c>
      <c r="X666" s="90">
        <v>0</v>
      </c>
      <c r="Y666" s="90">
        <v>32.47</v>
      </c>
      <c r="Z666" s="90">
        <v>0</v>
      </c>
      <c r="AA666" s="90">
        <v>0</v>
      </c>
      <c r="AB666" s="90">
        <v>32.47</v>
      </c>
      <c r="AC666" s="90">
        <v>125.83</v>
      </c>
      <c r="AD666" s="90">
        <v>379.35</v>
      </c>
      <c r="AE666" s="381">
        <f t="shared" si="11"/>
        <v>7.7984511487921546</v>
      </c>
      <c r="AF666" s="105"/>
      <c r="AG666" s="381"/>
      <c r="AH666" s="381"/>
      <c r="AI666" s="381"/>
      <c r="AJ666" s="381"/>
      <c r="AK666" s="381"/>
      <c r="AL666" s="381"/>
      <c r="AM666" s="381"/>
    </row>
    <row r="667" spans="1:39" x14ac:dyDescent="0.35">
      <c r="A667" s="89" t="s">
        <v>522</v>
      </c>
      <c r="B667" s="89" t="s">
        <v>391</v>
      </c>
      <c r="C667" s="89" t="s">
        <v>392</v>
      </c>
      <c r="D667" s="89" t="s">
        <v>463</v>
      </c>
      <c r="E667" s="89" t="s">
        <v>475</v>
      </c>
      <c r="F667" s="89" t="s">
        <v>465</v>
      </c>
      <c r="G667" s="89" t="s">
        <v>465</v>
      </c>
      <c r="H667" s="89" t="s">
        <v>465</v>
      </c>
      <c r="I667" s="89" t="s">
        <v>465</v>
      </c>
      <c r="J667" s="89" t="s">
        <v>465</v>
      </c>
      <c r="K667" s="89" t="s">
        <v>466</v>
      </c>
      <c r="L667" s="89" t="s">
        <v>394</v>
      </c>
      <c r="M667" s="89" t="s">
        <v>395</v>
      </c>
      <c r="N667" s="89">
        <v>14</v>
      </c>
      <c r="O667" s="91">
        <v>26.86</v>
      </c>
      <c r="P667" s="89" t="s">
        <v>396</v>
      </c>
      <c r="Q667" s="89">
        <v>17</v>
      </c>
      <c r="R667" s="89" t="s">
        <v>754</v>
      </c>
      <c r="S667" s="89">
        <v>7</v>
      </c>
      <c r="T667" s="90">
        <v>0</v>
      </c>
      <c r="U667" s="90">
        <v>24.78</v>
      </c>
      <c r="V667" s="90">
        <v>13.56</v>
      </c>
      <c r="W667" s="90">
        <v>0</v>
      </c>
      <c r="X667" s="90">
        <v>0</v>
      </c>
      <c r="Y667" s="90">
        <v>38.340000000000003</v>
      </c>
      <c r="Z667" s="90">
        <v>0</v>
      </c>
      <c r="AA667" s="90">
        <v>0</v>
      </c>
      <c r="AB667" s="90">
        <v>38.340000000000003</v>
      </c>
      <c r="AC667" s="90">
        <v>141.22</v>
      </c>
      <c r="AD667" s="90">
        <v>375.73</v>
      </c>
      <c r="AE667" s="381">
        <f t="shared" si="11"/>
        <v>8.3013068837058928</v>
      </c>
      <c r="AF667" s="105"/>
      <c r="AG667" s="381"/>
      <c r="AH667" s="381"/>
      <c r="AI667" s="381"/>
      <c r="AJ667" s="381"/>
      <c r="AK667" s="381"/>
      <c r="AL667" s="381"/>
      <c r="AM667" s="381"/>
    </row>
    <row r="668" spans="1:39" x14ac:dyDescent="0.35">
      <c r="A668" s="89" t="s">
        <v>520</v>
      </c>
      <c r="B668" s="89" t="s">
        <v>391</v>
      </c>
      <c r="C668" s="89" t="s">
        <v>392</v>
      </c>
      <c r="D668" s="89" t="s">
        <v>463</v>
      </c>
      <c r="E668" s="89" t="s">
        <v>521</v>
      </c>
      <c r="F668" s="89" t="s">
        <v>465</v>
      </c>
      <c r="G668" s="89" t="s">
        <v>465</v>
      </c>
      <c r="H668" s="89" t="s">
        <v>465</v>
      </c>
      <c r="I668" s="89" t="s">
        <v>465</v>
      </c>
      <c r="J668" s="89" t="s">
        <v>465</v>
      </c>
      <c r="K668" s="89" t="s">
        <v>476</v>
      </c>
      <c r="L668" s="89" t="s">
        <v>394</v>
      </c>
      <c r="M668" s="89" t="s">
        <v>395</v>
      </c>
      <c r="N668" s="89">
        <v>14</v>
      </c>
      <c r="O668" s="91">
        <v>16.98</v>
      </c>
      <c r="P668" s="89" t="s">
        <v>396</v>
      </c>
      <c r="Q668" s="89">
        <v>17</v>
      </c>
      <c r="R668" s="89" t="s">
        <v>754</v>
      </c>
      <c r="S668" s="89">
        <v>7</v>
      </c>
      <c r="T668" s="90">
        <v>0</v>
      </c>
      <c r="U668" s="90">
        <v>24.78</v>
      </c>
      <c r="V668" s="90">
        <v>13.56</v>
      </c>
      <c r="W668" s="90">
        <v>0</v>
      </c>
      <c r="X668" s="90">
        <v>0</v>
      </c>
      <c r="Y668" s="90">
        <v>38.340000000000003</v>
      </c>
      <c r="Z668" s="90">
        <v>0</v>
      </c>
      <c r="AA668" s="90">
        <v>0</v>
      </c>
      <c r="AB668" s="90">
        <v>38.340000000000003</v>
      </c>
      <c r="AC668" s="90">
        <v>141.22</v>
      </c>
      <c r="AD668" s="90">
        <v>375.73</v>
      </c>
      <c r="AE668" s="381">
        <f t="shared" si="11"/>
        <v>8.3013068837058928</v>
      </c>
      <c r="AF668" s="105"/>
      <c r="AG668" s="381"/>
      <c r="AH668" s="381"/>
      <c r="AI668" s="381"/>
      <c r="AJ668" s="381"/>
      <c r="AK668" s="381"/>
      <c r="AL668" s="381"/>
      <c r="AM668" s="381"/>
    </row>
    <row r="669" spans="1:39" x14ac:dyDescent="0.35">
      <c r="A669" s="89" t="s">
        <v>512</v>
      </c>
      <c r="B669" s="89" t="s">
        <v>391</v>
      </c>
      <c r="C669" s="89" t="s">
        <v>392</v>
      </c>
      <c r="D669" s="89" t="s">
        <v>463</v>
      </c>
      <c r="E669" s="89" t="s">
        <v>513</v>
      </c>
      <c r="F669" s="89" t="s">
        <v>465</v>
      </c>
      <c r="G669" s="89" t="s">
        <v>465</v>
      </c>
      <c r="H669" s="89" t="s">
        <v>465</v>
      </c>
      <c r="I669" s="89" t="s">
        <v>465</v>
      </c>
      <c r="J669" s="89" t="s">
        <v>465</v>
      </c>
      <c r="K669" s="89" t="s">
        <v>476</v>
      </c>
      <c r="L669" s="89" t="s">
        <v>394</v>
      </c>
      <c r="M669" s="89" t="s">
        <v>395</v>
      </c>
      <c r="N669" s="89">
        <v>14</v>
      </c>
      <c r="O669" s="91">
        <v>16.89</v>
      </c>
      <c r="P669" s="89" t="s">
        <v>396</v>
      </c>
      <c r="Q669" s="89">
        <v>17</v>
      </c>
      <c r="R669" s="89" t="s">
        <v>754</v>
      </c>
      <c r="S669" s="89">
        <v>7</v>
      </c>
      <c r="T669" s="90">
        <v>0</v>
      </c>
      <c r="U669" s="90">
        <v>20.58</v>
      </c>
      <c r="V669" s="90">
        <v>0.05</v>
      </c>
      <c r="W669" s="90">
        <v>0</v>
      </c>
      <c r="X669" s="90">
        <v>0</v>
      </c>
      <c r="Y669" s="90">
        <v>20.63</v>
      </c>
      <c r="Z669" s="90">
        <v>0</v>
      </c>
      <c r="AA669" s="90">
        <v>0</v>
      </c>
      <c r="AB669" s="90">
        <v>20.63</v>
      </c>
      <c r="AC669" s="90">
        <v>97.77</v>
      </c>
      <c r="AD669" s="90">
        <v>385.89</v>
      </c>
      <c r="AE669" s="381">
        <f t="shared" si="11"/>
        <v>6.8156510519024405</v>
      </c>
      <c r="AF669" s="105"/>
      <c r="AG669" s="381"/>
      <c r="AH669" s="381"/>
      <c r="AI669" s="381"/>
      <c r="AJ669" s="381"/>
      <c r="AK669" s="381"/>
      <c r="AL669" s="381"/>
      <c r="AM669" s="381"/>
    </row>
    <row r="670" spans="1:39" x14ac:dyDescent="0.35">
      <c r="A670" s="89" t="s">
        <v>510</v>
      </c>
      <c r="B670" s="89" t="s">
        <v>391</v>
      </c>
      <c r="C670" s="89" t="s">
        <v>392</v>
      </c>
      <c r="D670" s="89" t="s">
        <v>463</v>
      </c>
      <c r="E670" s="89" t="s">
        <v>464</v>
      </c>
      <c r="F670" s="89" t="s">
        <v>465</v>
      </c>
      <c r="G670" s="89" t="s">
        <v>465</v>
      </c>
      <c r="H670" s="89" t="s">
        <v>465</v>
      </c>
      <c r="I670" s="89" t="s">
        <v>465</v>
      </c>
      <c r="J670" s="89" t="s">
        <v>465</v>
      </c>
      <c r="K670" s="89" t="s">
        <v>476</v>
      </c>
      <c r="L670" s="89" t="s">
        <v>394</v>
      </c>
      <c r="M670" s="89" t="s">
        <v>395</v>
      </c>
      <c r="N670" s="89">
        <v>14</v>
      </c>
      <c r="O670" s="91">
        <v>13.07</v>
      </c>
      <c r="P670" s="89" t="s">
        <v>396</v>
      </c>
      <c r="Q670" s="89">
        <v>17</v>
      </c>
      <c r="R670" s="89" t="s">
        <v>754</v>
      </c>
      <c r="S670" s="89">
        <v>7</v>
      </c>
      <c r="T670" s="90">
        <v>0</v>
      </c>
      <c r="U670" s="90">
        <v>24.83</v>
      </c>
      <c r="V670" s="90">
        <v>7.63</v>
      </c>
      <c r="W670" s="90">
        <v>0</v>
      </c>
      <c r="X670" s="90">
        <v>0</v>
      </c>
      <c r="Y670" s="90">
        <v>32.47</v>
      </c>
      <c r="Z670" s="90">
        <v>0</v>
      </c>
      <c r="AA670" s="90">
        <v>0</v>
      </c>
      <c r="AB670" s="90">
        <v>32.47</v>
      </c>
      <c r="AC670" s="90">
        <v>125.83</v>
      </c>
      <c r="AD670" s="90">
        <v>379.35</v>
      </c>
      <c r="AE670" s="381">
        <f t="shared" si="11"/>
        <v>7.7984511487921546</v>
      </c>
      <c r="AF670" s="105"/>
      <c r="AG670" s="381"/>
      <c r="AH670" s="381"/>
      <c r="AI670" s="381"/>
      <c r="AJ670" s="381"/>
      <c r="AK670" s="381"/>
      <c r="AL670" s="381"/>
      <c r="AM670" s="381"/>
    </row>
    <row r="671" spans="1:39" x14ac:dyDescent="0.35">
      <c r="A671" s="89" t="s">
        <v>509</v>
      </c>
      <c r="B671" s="89" t="s">
        <v>391</v>
      </c>
      <c r="C671" s="89" t="s">
        <v>392</v>
      </c>
      <c r="D671" s="89" t="s">
        <v>463</v>
      </c>
      <c r="E671" s="89" t="s">
        <v>475</v>
      </c>
      <c r="F671" s="89" t="s">
        <v>465</v>
      </c>
      <c r="G671" s="89" t="s">
        <v>465</v>
      </c>
      <c r="H671" s="89" t="s">
        <v>465</v>
      </c>
      <c r="I671" s="89" t="s">
        <v>465</v>
      </c>
      <c r="J671" s="89" t="s">
        <v>465</v>
      </c>
      <c r="K671" s="89" t="s">
        <v>476</v>
      </c>
      <c r="L671" s="89" t="s">
        <v>394</v>
      </c>
      <c r="M671" s="89" t="s">
        <v>395</v>
      </c>
      <c r="N671" s="89">
        <v>14</v>
      </c>
      <c r="O671" s="91">
        <v>7.95</v>
      </c>
      <c r="P671" s="89" t="s">
        <v>396</v>
      </c>
      <c r="Q671" s="89">
        <v>17</v>
      </c>
      <c r="R671" s="89" t="s">
        <v>754</v>
      </c>
      <c r="S671" s="89">
        <v>7</v>
      </c>
      <c r="T671" s="90">
        <v>0</v>
      </c>
      <c r="U671" s="90">
        <v>24.78</v>
      </c>
      <c r="V671" s="90">
        <v>13.56</v>
      </c>
      <c r="W671" s="90">
        <v>0</v>
      </c>
      <c r="X671" s="90">
        <v>0</v>
      </c>
      <c r="Y671" s="90">
        <v>38.340000000000003</v>
      </c>
      <c r="Z671" s="90">
        <v>0</v>
      </c>
      <c r="AA671" s="90">
        <v>0</v>
      </c>
      <c r="AB671" s="90">
        <v>38.340000000000003</v>
      </c>
      <c r="AC671" s="90">
        <v>141.22</v>
      </c>
      <c r="AD671" s="90">
        <v>375.73</v>
      </c>
      <c r="AE671" s="381">
        <f t="shared" si="11"/>
        <v>8.3013068837058928</v>
      </c>
      <c r="AF671" s="105"/>
      <c r="AG671" s="381"/>
      <c r="AH671" s="381"/>
      <c r="AI671" s="381"/>
      <c r="AJ671" s="381"/>
      <c r="AK671" s="381"/>
      <c r="AL671" s="381"/>
      <c r="AM671" s="381"/>
    </row>
    <row r="672" spans="1:39" x14ac:dyDescent="0.35">
      <c r="A672" s="89" t="s">
        <v>507</v>
      </c>
      <c r="B672" s="89" t="s">
        <v>391</v>
      </c>
      <c r="C672" s="89" t="s">
        <v>392</v>
      </c>
      <c r="D672" s="89" t="s">
        <v>463</v>
      </c>
      <c r="E672" s="89" t="s">
        <v>475</v>
      </c>
      <c r="F672" s="89" t="s">
        <v>465</v>
      </c>
      <c r="G672" s="89" t="s">
        <v>465</v>
      </c>
      <c r="H672" s="89" t="s">
        <v>465</v>
      </c>
      <c r="I672" s="89" t="s">
        <v>465</v>
      </c>
      <c r="J672" s="89" t="s">
        <v>465</v>
      </c>
      <c r="K672" s="89" t="s">
        <v>476</v>
      </c>
      <c r="L672" s="89" t="s">
        <v>394</v>
      </c>
      <c r="M672" s="89" t="s">
        <v>395</v>
      </c>
      <c r="N672" s="89">
        <v>14</v>
      </c>
      <c r="O672" s="91">
        <v>8.2100000000000009</v>
      </c>
      <c r="P672" s="89" t="s">
        <v>396</v>
      </c>
      <c r="Q672" s="89">
        <v>17</v>
      </c>
      <c r="R672" s="89" t="s">
        <v>754</v>
      </c>
      <c r="S672" s="89">
        <v>7</v>
      </c>
      <c r="T672" s="90">
        <v>0</v>
      </c>
      <c r="U672" s="90">
        <v>24.78</v>
      </c>
      <c r="V672" s="90">
        <v>13.56</v>
      </c>
      <c r="W672" s="90">
        <v>0</v>
      </c>
      <c r="X672" s="90">
        <v>0</v>
      </c>
      <c r="Y672" s="90">
        <v>38.340000000000003</v>
      </c>
      <c r="Z672" s="90">
        <v>0</v>
      </c>
      <c r="AA672" s="90">
        <v>0</v>
      </c>
      <c r="AB672" s="90">
        <v>38.340000000000003</v>
      </c>
      <c r="AC672" s="90">
        <v>141.22</v>
      </c>
      <c r="AD672" s="90">
        <v>375.73</v>
      </c>
      <c r="AE672" s="381">
        <f t="shared" si="11"/>
        <v>8.3013068837058928</v>
      </c>
      <c r="AF672" s="105"/>
      <c r="AG672" s="381"/>
      <c r="AH672" s="381"/>
      <c r="AI672" s="381"/>
      <c r="AJ672" s="381"/>
      <c r="AK672" s="381"/>
      <c r="AL672" s="381"/>
      <c r="AM672" s="381"/>
    </row>
    <row r="673" spans="1:39" x14ac:dyDescent="0.35">
      <c r="A673" s="89" t="s">
        <v>504</v>
      </c>
      <c r="B673" s="89" t="s">
        <v>391</v>
      </c>
      <c r="C673" s="89" t="s">
        <v>392</v>
      </c>
      <c r="D673" s="89" t="s">
        <v>463</v>
      </c>
      <c r="E673" s="89" t="s">
        <v>505</v>
      </c>
      <c r="F673" s="89" t="s">
        <v>465</v>
      </c>
      <c r="G673" s="89" t="s">
        <v>465</v>
      </c>
      <c r="H673" s="89" t="s">
        <v>465</v>
      </c>
      <c r="I673" s="89" t="s">
        <v>465</v>
      </c>
      <c r="J673" s="89" t="s">
        <v>465</v>
      </c>
      <c r="K673" s="89" t="s">
        <v>476</v>
      </c>
      <c r="L673" s="89" t="s">
        <v>394</v>
      </c>
      <c r="M673" s="89" t="s">
        <v>395</v>
      </c>
      <c r="N673" s="89">
        <v>14</v>
      </c>
      <c r="O673" s="91">
        <v>3.56</v>
      </c>
      <c r="P673" s="89" t="s">
        <v>396</v>
      </c>
      <c r="Q673" s="89">
        <v>17</v>
      </c>
      <c r="R673" s="89" t="s">
        <v>754</v>
      </c>
      <c r="S673" s="89">
        <v>7</v>
      </c>
      <c r="T673" s="90">
        <v>0</v>
      </c>
      <c r="U673" s="90">
        <v>21.79</v>
      </c>
      <c r="V673" s="90">
        <v>23.91</v>
      </c>
      <c r="W673" s="90">
        <v>0</v>
      </c>
      <c r="X673" s="90">
        <v>0</v>
      </c>
      <c r="Y673" s="90">
        <v>45.7</v>
      </c>
      <c r="Z673" s="90">
        <v>0</v>
      </c>
      <c r="AA673" s="90">
        <v>0</v>
      </c>
      <c r="AB673" s="90">
        <v>45.7</v>
      </c>
      <c r="AC673" s="90">
        <v>157.53</v>
      </c>
      <c r="AD673" s="90">
        <v>371.9</v>
      </c>
      <c r="AE673" s="381">
        <f t="shared" si="11"/>
        <v>8.812616052182296</v>
      </c>
      <c r="AF673" s="105"/>
      <c r="AG673" s="381"/>
      <c r="AH673" s="381"/>
      <c r="AI673" s="381"/>
      <c r="AJ673" s="381"/>
      <c r="AK673" s="381"/>
      <c r="AL673" s="381"/>
      <c r="AM673" s="381"/>
    </row>
    <row r="674" spans="1:39" x14ac:dyDescent="0.35">
      <c r="A674" s="89" t="s">
        <v>502</v>
      </c>
      <c r="B674" s="89" t="s">
        <v>391</v>
      </c>
      <c r="C674" s="89" t="s">
        <v>392</v>
      </c>
      <c r="D674" s="89" t="s">
        <v>463</v>
      </c>
      <c r="E674" s="89" t="s">
        <v>487</v>
      </c>
      <c r="F674" s="89" t="s">
        <v>465</v>
      </c>
      <c r="G674" s="89" t="s">
        <v>465</v>
      </c>
      <c r="H674" s="89" t="s">
        <v>465</v>
      </c>
      <c r="I674" s="89" t="s">
        <v>465</v>
      </c>
      <c r="J674" s="89" t="s">
        <v>465</v>
      </c>
      <c r="K674" s="89" t="s">
        <v>476</v>
      </c>
      <c r="L674" s="89" t="s">
        <v>394</v>
      </c>
      <c r="M674" s="89" t="s">
        <v>395</v>
      </c>
      <c r="N674" s="89">
        <v>14</v>
      </c>
      <c r="O674" s="91">
        <v>50.29</v>
      </c>
      <c r="P674" s="89" t="s">
        <v>396</v>
      </c>
      <c r="Q674" s="89">
        <v>17</v>
      </c>
      <c r="R674" s="89" t="s">
        <v>754</v>
      </c>
      <c r="S674" s="89">
        <v>7</v>
      </c>
      <c r="T674" s="90">
        <v>0</v>
      </c>
      <c r="U674" s="90">
        <v>20.85</v>
      </c>
      <c r="V674" s="90">
        <v>36.49</v>
      </c>
      <c r="W674" s="90">
        <v>0</v>
      </c>
      <c r="X674" s="90">
        <v>0</v>
      </c>
      <c r="Y674" s="90">
        <v>57.33</v>
      </c>
      <c r="Z674" s="90">
        <v>0</v>
      </c>
      <c r="AA674" s="90">
        <v>0</v>
      </c>
      <c r="AB674" s="90">
        <v>57.33</v>
      </c>
      <c r="AC674" s="90">
        <v>174.76</v>
      </c>
      <c r="AD674" s="90">
        <v>367.89</v>
      </c>
      <c r="AE674" s="381">
        <f t="shared" si="11"/>
        <v>9.3325070872357632</v>
      </c>
      <c r="AF674" s="105"/>
      <c r="AG674" s="381"/>
      <c r="AH674" s="381"/>
      <c r="AI674" s="381"/>
      <c r="AJ674" s="381"/>
      <c r="AK674" s="381"/>
      <c r="AL674" s="381"/>
      <c r="AM674" s="381"/>
    </row>
    <row r="675" spans="1:39" x14ac:dyDescent="0.35">
      <c r="A675" s="89" t="s">
        <v>499</v>
      </c>
      <c r="B675" s="89" t="s">
        <v>391</v>
      </c>
      <c r="C675" s="89" t="s">
        <v>392</v>
      </c>
      <c r="D675" s="89" t="s">
        <v>463</v>
      </c>
      <c r="E675" s="89" t="s">
        <v>500</v>
      </c>
      <c r="F675" s="89" t="s">
        <v>465</v>
      </c>
      <c r="G675" s="89" t="s">
        <v>465</v>
      </c>
      <c r="H675" s="89" t="s">
        <v>465</v>
      </c>
      <c r="I675" s="89" t="s">
        <v>465</v>
      </c>
      <c r="J675" s="89" t="s">
        <v>465</v>
      </c>
      <c r="K675" s="89" t="s">
        <v>476</v>
      </c>
      <c r="L675" s="89" t="s">
        <v>394</v>
      </c>
      <c r="M675" s="89" t="s">
        <v>395</v>
      </c>
      <c r="N675" s="89">
        <v>14</v>
      </c>
      <c r="O675" s="91">
        <v>31.89</v>
      </c>
      <c r="P675" s="89" t="s">
        <v>396</v>
      </c>
      <c r="Q675" s="89">
        <v>17</v>
      </c>
      <c r="R675" s="89" t="s">
        <v>754</v>
      </c>
      <c r="S675" s="89">
        <v>7</v>
      </c>
      <c r="T675" s="90">
        <v>0</v>
      </c>
      <c r="U675" s="90">
        <v>24.78</v>
      </c>
      <c r="V675" s="90">
        <v>13.56</v>
      </c>
      <c r="W675" s="90">
        <v>0</v>
      </c>
      <c r="X675" s="90">
        <v>0</v>
      </c>
      <c r="Y675" s="90">
        <v>38.340000000000003</v>
      </c>
      <c r="Z675" s="90">
        <v>0</v>
      </c>
      <c r="AA675" s="90">
        <v>0</v>
      </c>
      <c r="AB675" s="90">
        <v>38.340000000000003</v>
      </c>
      <c r="AC675" s="90">
        <v>141.22</v>
      </c>
      <c r="AD675" s="90">
        <v>375.73</v>
      </c>
      <c r="AE675" s="381">
        <f t="shared" si="11"/>
        <v>8.3013068837058928</v>
      </c>
      <c r="AF675" s="105"/>
      <c r="AG675" s="381"/>
      <c r="AH675" s="381"/>
      <c r="AI675" s="381"/>
      <c r="AJ675" s="381"/>
      <c r="AK675" s="381"/>
      <c r="AL675" s="381"/>
      <c r="AM675" s="381"/>
    </row>
    <row r="676" spans="1:39" x14ac:dyDescent="0.35">
      <c r="A676" s="89" t="s">
        <v>496</v>
      </c>
      <c r="B676" s="89" t="s">
        <v>391</v>
      </c>
      <c r="C676" s="89" t="s">
        <v>392</v>
      </c>
      <c r="D676" s="89" t="s">
        <v>463</v>
      </c>
      <c r="E676" s="89" t="s">
        <v>473</v>
      </c>
      <c r="F676" s="89" t="s">
        <v>465</v>
      </c>
      <c r="G676" s="89" t="s">
        <v>465</v>
      </c>
      <c r="H676" s="89" t="s">
        <v>465</v>
      </c>
      <c r="I676" s="89" t="s">
        <v>465</v>
      </c>
      <c r="J676" s="89" t="s">
        <v>465</v>
      </c>
      <c r="K676" s="89" t="s">
        <v>476</v>
      </c>
      <c r="L676" s="89" t="s">
        <v>394</v>
      </c>
      <c r="M676" s="89" t="s">
        <v>395</v>
      </c>
      <c r="N676" s="89">
        <v>14</v>
      </c>
      <c r="O676" s="91">
        <v>2.37</v>
      </c>
      <c r="P676" s="89" t="s">
        <v>396</v>
      </c>
      <c r="Q676" s="89">
        <v>17</v>
      </c>
      <c r="R676" s="89" t="s">
        <v>754</v>
      </c>
      <c r="S676" s="89">
        <v>7</v>
      </c>
      <c r="T676" s="90">
        <v>0</v>
      </c>
      <c r="U676" s="90">
        <v>20.85</v>
      </c>
      <c r="V676" s="90">
        <v>36.49</v>
      </c>
      <c r="W676" s="90">
        <v>0</v>
      </c>
      <c r="X676" s="90">
        <v>0</v>
      </c>
      <c r="Y676" s="90">
        <v>57.33</v>
      </c>
      <c r="Z676" s="90">
        <v>0</v>
      </c>
      <c r="AA676" s="90">
        <v>0</v>
      </c>
      <c r="AB676" s="90">
        <v>57.33</v>
      </c>
      <c r="AC676" s="90">
        <v>174.76</v>
      </c>
      <c r="AD676" s="90">
        <v>367.89</v>
      </c>
      <c r="AE676" s="381">
        <f t="shared" si="11"/>
        <v>9.3325070872357632</v>
      </c>
      <c r="AF676" s="105"/>
      <c r="AG676" s="381"/>
      <c r="AH676" s="381"/>
      <c r="AI676" s="381"/>
      <c r="AJ676" s="381"/>
      <c r="AK676" s="381"/>
      <c r="AL676" s="381"/>
      <c r="AM676" s="381"/>
    </row>
    <row r="677" spans="1:39" x14ac:dyDescent="0.35">
      <c r="A677" s="89" t="s">
        <v>694</v>
      </c>
      <c r="B677" s="89" t="s">
        <v>391</v>
      </c>
      <c r="C677" s="89" t="s">
        <v>392</v>
      </c>
      <c r="D677" s="89" t="s">
        <v>393</v>
      </c>
      <c r="E677" s="89" t="s">
        <v>480</v>
      </c>
      <c r="F677" s="89" t="s">
        <v>465</v>
      </c>
      <c r="G677" s="89" t="s">
        <v>511</v>
      </c>
      <c r="H677" s="89" t="s">
        <v>465</v>
      </c>
      <c r="I677" s="89" t="s">
        <v>506</v>
      </c>
      <c r="J677" s="89" t="s">
        <v>465</v>
      </c>
      <c r="K677" s="89" t="s">
        <v>476</v>
      </c>
      <c r="L677" s="89" t="s">
        <v>549</v>
      </c>
      <c r="M677" s="89" t="s">
        <v>395</v>
      </c>
      <c r="N677" s="89">
        <v>21</v>
      </c>
      <c r="O677" s="91">
        <v>70.08</v>
      </c>
      <c r="P677" s="89" t="s">
        <v>566</v>
      </c>
      <c r="Q677" s="89">
        <v>17</v>
      </c>
      <c r="R677" s="89" t="s">
        <v>754</v>
      </c>
      <c r="S677" s="89">
        <v>8</v>
      </c>
      <c r="T677" s="90">
        <v>0</v>
      </c>
      <c r="U677" s="90">
        <v>26.94</v>
      </c>
      <c r="V677" s="90">
        <v>53.47</v>
      </c>
      <c r="W677" s="90">
        <v>0</v>
      </c>
      <c r="X677" s="90">
        <v>3.78</v>
      </c>
      <c r="Y677" s="90">
        <v>84.19</v>
      </c>
      <c r="Z677" s="90">
        <v>0</v>
      </c>
      <c r="AA677" s="90">
        <v>0</v>
      </c>
      <c r="AB677" s="90">
        <v>84.19</v>
      </c>
      <c r="AC677" s="90">
        <v>127.75</v>
      </c>
      <c r="AD677" s="90">
        <v>188.67</v>
      </c>
      <c r="AE677" s="381">
        <f t="shared" si="11"/>
        <v>11.142055863139024</v>
      </c>
      <c r="AF677" s="105"/>
      <c r="AG677" s="381"/>
      <c r="AH677" s="381"/>
      <c r="AI677" s="381"/>
      <c r="AJ677" s="381"/>
      <c r="AK677" s="381"/>
      <c r="AL677" s="381"/>
      <c r="AM677" s="381"/>
    </row>
    <row r="678" spans="1:39" x14ac:dyDescent="0.35">
      <c r="A678" s="89" t="s">
        <v>594</v>
      </c>
      <c r="B678" s="89" t="s">
        <v>391</v>
      </c>
      <c r="C678" s="89" t="s">
        <v>392</v>
      </c>
      <c r="D678" s="89" t="s">
        <v>393</v>
      </c>
      <c r="E678" s="89" t="s">
        <v>595</v>
      </c>
      <c r="F678" s="89" t="s">
        <v>465</v>
      </c>
      <c r="G678" s="89" t="s">
        <v>465</v>
      </c>
      <c r="H678" s="89" t="s">
        <v>719</v>
      </c>
      <c r="I678" s="89" t="s">
        <v>506</v>
      </c>
      <c r="J678" s="89" t="s">
        <v>501</v>
      </c>
      <c r="K678" s="89" t="s">
        <v>466</v>
      </c>
      <c r="L678" s="89" t="s">
        <v>587</v>
      </c>
      <c r="M678" s="89" t="s">
        <v>395</v>
      </c>
      <c r="N678" s="89">
        <v>27</v>
      </c>
      <c r="O678" s="91">
        <v>2.1800000000000002</v>
      </c>
      <c r="P678" s="89" t="s">
        <v>400</v>
      </c>
      <c r="Q678" s="89">
        <v>17</v>
      </c>
      <c r="R678" s="89" t="s">
        <v>754</v>
      </c>
      <c r="S678" s="89">
        <v>9</v>
      </c>
      <c r="T678" s="90">
        <v>0</v>
      </c>
      <c r="U678" s="90">
        <v>16.8</v>
      </c>
      <c r="V678" s="90">
        <v>66.349999999999994</v>
      </c>
      <c r="W678" s="90">
        <v>17</v>
      </c>
      <c r="X678" s="90">
        <v>0</v>
      </c>
      <c r="Y678" s="90">
        <v>100.15</v>
      </c>
      <c r="Z678" s="90">
        <v>0</v>
      </c>
      <c r="AA678" s="90">
        <v>0</v>
      </c>
      <c r="AB678" s="90">
        <v>100.15</v>
      </c>
      <c r="AC678" s="90">
        <v>93.71</v>
      </c>
      <c r="AD678" s="90">
        <v>122.98</v>
      </c>
      <c r="AE678" s="381">
        <f t="shared" si="11"/>
        <v>11.819851668529354</v>
      </c>
      <c r="AF678" s="105"/>
      <c r="AG678" s="381"/>
      <c r="AH678" s="381"/>
      <c r="AI678" s="381"/>
      <c r="AJ678" s="381"/>
      <c r="AK678" s="381"/>
      <c r="AL678" s="381"/>
      <c r="AM678" s="381"/>
    </row>
    <row r="679" spans="1:39" x14ac:dyDescent="0.35">
      <c r="A679" s="89" t="s">
        <v>551</v>
      </c>
      <c r="B679" s="89" t="s">
        <v>391</v>
      </c>
      <c r="C679" s="89" t="s">
        <v>392</v>
      </c>
      <c r="D679" s="89" t="s">
        <v>393</v>
      </c>
      <c r="E679" s="89" t="s">
        <v>552</v>
      </c>
      <c r="F679" s="89" t="s">
        <v>465</v>
      </c>
      <c r="G679" s="89" t="s">
        <v>465</v>
      </c>
      <c r="H679" s="89" t="s">
        <v>465</v>
      </c>
      <c r="I679" s="89" t="s">
        <v>506</v>
      </c>
      <c r="J679" s="89" t="s">
        <v>465</v>
      </c>
      <c r="K679" s="89" t="s">
        <v>466</v>
      </c>
      <c r="L679" s="89" t="s">
        <v>549</v>
      </c>
      <c r="M679" s="89" t="s">
        <v>395</v>
      </c>
      <c r="N679" s="89">
        <v>29</v>
      </c>
      <c r="O679" s="91">
        <v>8.01</v>
      </c>
      <c r="P679" s="89" t="s">
        <v>400</v>
      </c>
      <c r="Q679" s="89">
        <v>17</v>
      </c>
      <c r="R679" s="89" t="s">
        <v>754</v>
      </c>
      <c r="S679" s="89">
        <v>9</v>
      </c>
      <c r="T679" s="90">
        <v>0</v>
      </c>
      <c r="U679" s="90">
        <v>25.19</v>
      </c>
      <c r="V679" s="90">
        <v>72.62</v>
      </c>
      <c r="W679" s="90">
        <v>11.17</v>
      </c>
      <c r="X679" s="90">
        <v>0</v>
      </c>
      <c r="Y679" s="90">
        <v>108.98</v>
      </c>
      <c r="Z679" s="90">
        <v>0</v>
      </c>
      <c r="AA679" s="90">
        <v>0</v>
      </c>
      <c r="AB679" s="90">
        <v>108.98</v>
      </c>
      <c r="AC679" s="90">
        <v>113.34</v>
      </c>
      <c r="AD679" s="90">
        <v>185.4</v>
      </c>
      <c r="AE679" s="381">
        <f t="shared" si="11"/>
        <v>10.587003121512073</v>
      </c>
      <c r="AF679" s="105"/>
      <c r="AG679" s="381"/>
      <c r="AH679" s="381"/>
      <c r="AI679" s="381"/>
      <c r="AJ679" s="381"/>
      <c r="AK679" s="381"/>
      <c r="AL679" s="381"/>
      <c r="AM679" s="381"/>
    </row>
    <row r="680" spans="1:39" x14ac:dyDescent="0.35">
      <c r="A680" s="89" t="s">
        <v>594</v>
      </c>
      <c r="B680" s="89" t="s">
        <v>545</v>
      </c>
      <c r="C680" s="89" t="s">
        <v>462</v>
      </c>
      <c r="D680" s="89" t="s">
        <v>463</v>
      </c>
      <c r="E680" s="89" t="s">
        <v>595</v>
      </c>
      <c r="F680" s="89" t="s">
        <v>465</v>
      </c>
      <c r="G680" s="89" t="s">
        <v>465</v>
      </c>
      <c r="H680" s="89" t="s">
        <v>465</v>
      </c>
      <c r="I680" s="89" t="s">
        <v>465</v>
      </c>
      <c r="J680" s="89" t="s">
        <v>465</v>
      </c>
      <c r="K680" s="89" t="s">
        <v>466</v>
      </c>
      <c r="L680" s="89" t="s">
        <v>394</v>
      </c>
      <c r="M680" s="89" t="s">
        <v>395</v>
      </c>
      <c r="N680" s="89">
        <v>1</v>
      </c>
      <c r="O680" s="91">
        <v>2.1800000000000002</v>
      </c>
      <c r="P680" s="89" t="s">
        <v>467</v>
      </c>
      <c r="Q680" s="89">
        <v>18</v>
      </c>
      <c r="R680" s="89" t="s">
        <v>755</v>
      </c>
      <c r="S680" s="89">
        <v>2</v>
      </c>
      <c r="T680" s="90">
        <v>0</v>
      </c>
      <c r="U680" s="90">
        <v>0</v>
      </c>
      <c r="V680" s="90">
        <v>0</v>
      </c>
      <c r="W680" s="90">
        <v>0</v>
      </c>
      <c r="X680" s="90">
        <v>0</v>
      </c>
      <c r="Y680" s="90">
        <v>0</v>
      </c>
      <c r="Z680" s="90">
        <v>0</v>
      </c>
      <c r="AA680" s="90">
        <v>0</v>
      </c>
      <c r="AB680" s="90">
        <v>0</v>
      </c>
      <c r="AC680" s="90"/>
      <c r="AD680" s="90"/>
      <c r="AE680" s="381" t="str">
        <f t="shared" si="11"/>
        <v>-</v>
      </c>
      <c r="AF680" s="105"/>
      <c r="AG680" s="381"/>
      <c r="AH680" s="381"/>
      <c r="AI680" s="381"/>
      <c r="AJ680" s="381"/>
      <c r="AK680" s="381"/>
      <c r="AL680" s="381"/>
      <c r="AM680" s="381"/>
    </row>
    <row r="681" spans="1:39" x14ac:dyDescent="0.35">
      <c r="A681" s="89" t="s">
        <v>551</v>
      </c>
      <c r="B681" s="89" t="s">
        <v>545</v>
      </c>
      <c r="C681" s="89" t="s">
        <v>462</v>
      </c>
      <c r="D681" s="89" t="s">
        <v>463</v>
      </c>
      <c r="E681" s="89" t="s">
        <v>552</v>
      </c>
      <c r="F681" s="89" t="s">
        <v>465</v>
      </c>
      <c r="G681" s="89" t="s">
        <v>465</v>
      </c>
      <c r="H681" s="89" t="s">
        <v>465</v>
      </c>
      <c r="I681" s="89" t="s">
        <v>465</v>
      </c>
      <c r="J681" s="89" t="s">
        <v>465</v>
      </c>
      <c r="K681" s="89" t="s">
        <v>466</v>
      </c>
      <c r="L681" s="89" t="s">
        <v>394</v>
      </c>
      <c r="M681" s="89" t="s">
        <v>395</v>
      </c>
      <c r="N681" s="89">
        <v>1</v>
      </c>
      <c r="O681" s="91">
        <v>8.01</v>
      </c>
      <c r="P681" s="89" t="s">
        <v>467</v>
      </c>
      <c r="Q681" s="89">
        <v>18</v>
      </c>
      <c r="R681" s="89" t="s">
        <v>755</v>
      </c>
      <c r="S681" s="89">
        <v>2</v>
      </c>
      <c r="T681" s="90">
        <v>0</v>
      </c>
      <c r="U681" s="90">
        <v>0</v>
      </c>
      <c r="V681" s="90">
        <v>0</v>
      </c>
      <c r="W681" s="90">
        <v>0</v>
      </c>
      <c r="X681" s="90">
        <v>0</v>
      </c>
      <c r="Y681" s="90">
        <v>0</v>
      </c>
      <c r="Z681" s="90">
        <v>0</v>
      </c>
      <c r="AA681" s="90">
        <v>0</v>
      </c>
      <c r="AB681" s="90">
        <v>0</v>
      </c>
      <c r="AC681" s="90"/>
      <c r="AD681" s="90"/>
      <c r="AE681" s="381" t="str">
        <f t="shared" si="11"/>
        <v>-</v>
      </c>
      <c r="AF681" s="105"/>
      <c r="AG681" s="381"/>
      <c r="AH681" s="381"/>
      <c r="AI681" s="381"/>
      <c r="AJ681" s="381"/>
      <c r="AK681" s="381"/>
      <c r="AL681" s="381"/>
      <c r="AM681" s="381"/>
    </row>
    <row r="682" spans="1:39" x14ac:dyDescent="0.35">
      <c r="A682" s="89" t="s">
        <v>753</v>
      </c>
      <c r="B682" s="89" t="s">
        <v>558</v>
      </c>
      <c r="C682" s="89" t="s">
        <v>462</v>
      </c>
      <c r="D682" s="89" t="s">
        <v>463</v>
      </c>
      <c r="E682" s="89" t="s">
        <v>480</v>
      </c>
      <c r="F682" s="89" t="s">
        <v>465</v>
      </c>
      <c r="G682" s="89" t="s">
        <v>465</v>
      </c>
      <c r="H682" s="89" t="s">
        <v>465</v>
      </c>
      <c r="I682" s="89" t="s">
        <v>465</v>
      </c>
      <c r="J682" s="89" t="s">
        <v>465</v>
      </c>
      <c r="K682" s="89" t="s">
        <v>466</v>
      </c>
      <c r="L682" s="89" t="s">
        <v>394</v>
      </c>
      <c r="M682" s="89" t="s">
        <v>395</v>
      </c>
      <c r="N682" s="89">
        <v>1</v>
      </c>
      <c r="O682" s="91">
        <v>3.23</v>
      </c>
      <c r="P682" s="89" t="s">
        <v>548</v>
      </c>
      <c r="Q682" s="89">
        <v>18</v>
      </c>
      <c r="R682" s="89" t="s">
        <v>755</v>
      </c>
      <c r="S682" s="89">
        <v>3</v>
      </c>
      <c r="T682" s="90">
        <v>0</v>
      </c>
      <c r="U682" s="90">
        <v>0</v>
      </c>
      <c r="V682" s="90">
        <v>0</v>
      </c>
      <c r="W682" s="90">
        <v>0</v>
      </c>
      <c r="X682" s="90">
        <v>0</v>
      </c>
      <c r="Y682" s="90">
        <v>0</v>
      </c>
      <c r="Z682" s="90">
        <v>0</v>
      </c>
      <c r="AA682" s="90">
        <v>0</v>
      </c>
      <c r="AB682" s="90">
        <v>0</v>
      </c>
      <c r="AC682" s="90"/>
      <c r="AD682" s="90"/>
      <c r="AE682" s="381" t="str">
        <f t="shared" si="11"/>
        <v>-</v>
      </c>
      <c r="AF682" s="105"/>
      <c r="AG682" s="381"/>
      <c r="AH682" s="381"/>
      <c r="AI682" s="381"/>
      <c r="AJ682" s="381"/>
      <c r="AK682" s="381"/>
      <c r="AL682" s="381"/>
      <c r="AM682" s="381"/>
    </row>
    <row r="683" spans="1:39" x14ac:dyDescent="0.35">
      <c r="A683" s="89" t="s">
        <v>656</v>
      </c>
      <c r="B683" s="89" t="s">
        <v>558</v>
      </c>
      <c r="C683" s="89" t="s">
        <v>462</v>
      </c>
      <c r="D683" s="89" t="s">
        <v>463</v>
      </c>
      <c r="E683" s="89" t="s">
        <v>478</v>
      </c>
      <c r="F683" s="89" t="s">
        <v>465</v>
      </c>
      <c r="G683" s="89" t="s">
        <v>465</v>
      </c>
      <c r="H683" s="89" t="s">
        <v>465</v>
      </c>
      <c r="I683" s="89" t="s">
        <v>465</v>
      </c>
      <c r="J683" s="89" t="s">
        <v>465</v>
      </c>
      <c r="K683" s="89" t="s">
        <v>466</v>
      </c>
      <c r="L683" s="89" t="s">
        <v>394</v>
      </c>
      <c r="M683" s="89" t="s">
        <v>395</v>
      </c>
      <c r="N683" s="89">
        <v>1</v>
      </c>
      <c r="O683" s="91">
        <v>22.28</v>
      </c>
      <c r="P683" s="89" t="s">
        <v>548</v>
      </c>
      <c r="Q683" s="89">
        <v>18</v>
      </c>
      <c r="R683" s="89" t="s">
        <v>755</v>
      </c>
      <c r="S683" s="89">
        <v>3</v>
      </c>
      <c r="T683" s="90">
        <v>0</v>
      </c>
      <c r="U683" s="90">
        <v>0</v>
      </c>
      <c r="V683" s="90">
        <v>0</v>
      </c>
      <c r="W683" s="90">
        <v>0</v>
      </c>
      <c r="X683" s="90">
        <v>0</v>
      </c>
      <c r="Y683" s="90">
        <v>0</v>
      </c>
      <c r="Z683" s="90">
        <v>0</v>
      </c>
      <c r="AA683" s="90">
        <v>0</v>
      </c>
      <c r="AB683" s="90">
        <v>0</v>
      </c>
      <c r="AC683" s="90"/>
      <c r="AD683" s="90"/>
      <c r="AE683" s="381" t="str">
        <f t="shared" si="11"/>
        <v>-</v>
      </c>
      <c r="AF683" s="105"/>
      <c r="AG683" s="381"/>
      <c r="AH683" s="381"/>
      <c r="AI683" s="381"/>
      <c r="AJ683" s="381"/>
      <c r="AK683" s="381"/>
      <c r="AL683" s="381"/>
      <c r="AM683" s="381"/>
    </row>
    <row r="684" spans="1:39" x14ac:dyDescent="0.35">
      <c r="A684" s="89" t="s">
        <v>496</v>
      </c>
      <c r="B684" s="89" t="s">
        <v>391</v>
      </c>
      <c r="C684" s="89" t="s">
        <v>392</v>
      </c>
      <c r="D684" s="89" t="s">
        <v>463</v>
      </c>
      <c r="E684" s="89" t="s">
        <v>473</v>
      </c>
      <c r="F684" s="89" t="s">
        <v>465</v>
      </c>
      <c r="G684" s="89" t="s">
        <v>465</v>
      </c>
      <c r="H684" s="89" t="s">
        <v>465</v>
      </c>
      <c r="I684" s="89" t="s">
        <v>506</v>
      </c>
      <c r="J684" s="89" t="s">
        <v>465</v>
      </c>
      <c r="K684" s="89" t="s">
        <v>476</v>
      </c>
      <c r="L684" s="89" t="s">
        <v>549</v>
      </c>
      <c r="M684" s="89" t="s">
        <v>395</v>
      </c>
      <c r="N684" s="89">
        <v>15</v>
      </c>
      <c r="O684" s="91">
        <v>2.37</v>
      </c>
      <c r="P684" s="89" t="s">
        <v>550</v>
      </c>
      <c r="Q684" s="89">
        <v>18</v>
      </c>
      <c r="R684" s="89" t="s">
        <v>755</v>
      </c>
      <c r="S684" s="89">
        <v>5</v>
      </c>
      <c r="T684" s="90">
        <v>0</v>
      </c>
      <c r="U684" s="90">
        <v>0</v>
      </c>
      <c r="V684" s="90">
        <v>0</v>
      </c>
      <c r="W684" s="90">
        <v>0</v>
      </c>
      <c r="X684" s="90">
        <v>0</v>
      </c>
      <c r="Y684" s="90">
        <v>0</v>
      </c>
      <c r="Z684" s="90">
        <v>0</v>
      </c>
      <c r="AA684" s="90">
        <v>0</v>
      </c>
      <c r="AB684" s="90">
        <v>0</v>
      </c>
      <c r="AC684" s="90">
        <v>105.97</v>
      </c>
      <c r="AD684" s="90">
        <v>193.82</v>
      </c>
      <c r="AE684" s="381">
        <f t="shared" si="11"/>
        <v>10.012175980176373</v>
      </c>
      <c r="AF684" s="105"/>
      <c r="AG684" s="381"/>
      <c r="AH684" s="381"/>
      <c r="AI684" s="381"/>
      <c r="AJ684" s="381"/>
      <c r="AK684" s="381"/>
      <c r="AL684" s="381"/>
      <c r="AM684" s="381"/>
    </row>
    <row r="685" spans="1:39" x14ac:dyDescent="0.35">
      <c r="A685" s="89" t="s">
        <v>499</v>
      </c>
      <c r="B685" s="89" t="s">
        <v>391</v>
      </c>
      <c r="C685" s="89" t="s">
        <v>392</v>
      </c>
      <c r="D685" s="89" t="s">
        <v>463</v>
      </c>
      <c r="E685" s="89" t="s">
        <v>500</v>
      </c>
      <c r="F685" s="89" t="s">
        <v>465</v>
      </c>
      <c r="G685" s="89" t="s">
        <v>465</v>
      </c>
      <c r="H685" s="89" t="s">
        <v>465</v>
      </c>
      <c r="I685" s="89" t="s">
        <v>506</v>
      </c>
      <c r="J685" s="89" t="s">
        <v>465</v>
      </c>
      <c r="K685" s="89" t="s">
        <v>476</v>
      </c>
      <c r="L685" s="89" t="s">
        <v>549</v>
      </c>
      <c r="M685" s="89" t="s">
        <v>395</v>
      </c>
      <c r="N685" s="89">
        <v>15</v>
      </c>
      <c r="O685" s="91">
        <v>31.89</v>
      </c>
      <c r="P685" s="89" t="s">
        <v>550</v>
      </c>
      <c r="Q685" s="89">
        <v>18</v>
      </c>
      <c r="R685" s="89" t="s">
        <v>755</v>
      </c>
      <c r="S685" s="89">
        <v>5</v>
      </c>
      <c r="T685" s="90">
        <v>0</v>
      </c>
      <c r="U685" s="90">
        <v>0</v>
      </c>
      <c r="V685" s="90">
        <v>0</v>
      </c>
      <c r="W685" s="90">
        <v>0</v>
      </c>
      <c r="X685" s="90">
        <v>0</v>
      </c>
      <c r="Y685" s="90">
        <v>0</v>
      </c>
      <c r="Z685" s="90">
        <v>0</v>
      </c>
      <c r="AA685" s="90">
        <v>0</v>
      </c>
      <c r="AB685" s="90">
        <v>0</v>
      </c>
      <c r="AC685" s="90">
        <v>85.36</v>
      </c>
      <c r="AD685" s="90">
        <v>188.7</v>
      </c>
      <c r="AE685" s="381">
        <f t="shared" si="11"/>
        <v>9.1070465198043298</v>
      </c>
      <c r="AF685" s="105"/>
      <c r="AG685" s="381"/>
      <c r="AH685" s="381"/>
      <c r="AI685" s="381"/>
      <c r="AJ685" s="381"/>
      <c r="AK685" s="381"/>
      <c r="AL685" s="381"/>
      <c r="AM685" s="381"/>
    </row>
    <row r="686" spans="1:39" x14ac:dyDescent="0.35">
      <c r="A686" s="89" t="s">
        <v>502</v>
      </c>
      <c r="B686" s="89" t="s">
        <v>391</v>
      </c>
      <c r="C686" s="89" t="s">
        <v>392</v>
      </c>
      <c r="D686" s="89" t="s">
        <v>463</v>
      </c>
      <c r="E686" s="89" t="s">
        <v>487</v>
      </c>
      <c r="F686" s="89" t="s">
        <v>465</v>
      </c>
      <c r="G686" s="89" t="s">
        <v>465</v>
      </c>
      <c r="H686" s="89" t="s">
        <v>465</v>
      </c>
      <c r="I686" s="89" t="s">
        <v>506</v>
      </c>
      <c r="J686" s="89" t="s">
        <v>465</v>
      </c>
      <c r="K686" s="89" t="s">
        <v>476</v>
      </c>
      <c r="L686" s="89" t="s">
        <v>549</v>
      </c>
      <c r="M686" s="89" t="s">
        <v>395</v>
      </c>
      <c r="N686" s="89">
        <v>15</v>
      </c>
      <c r="O686" s="91">
        <v>50.29</v>
      </c>
      <c r="P686" s="89" t="s">
        <v>550</v>
      </c>
      <c r="Q686" s="89">
        <v>18</v>
      </c>
      <c r="R686" s="89" t="s">
        <v>755</v>
      </c>
      <c r="S686" s="89">
        <v>5</v>
      </c>
      <c r="T686" s="90">
        <v>0</v>
      </c>
      <c r="U686" s="90">
        <v>0</v>
      </c>
      <c r="V686" s="90">
        <v>0</v>
      </c>
      <c r="W686" s="90">
        <v>0</v>
      </c>
      <c r="X686" s="90">
        <v>0</v>
      </c>
      <c r="Y686" s="90">
        <v>0</v>
      </c>
      <c r="Z686" s="90">
        <v>0</v>
      </c>
      <c r="AA686" s="90">
        <v>0</v>
      </c>
      <c r="AB686" s="90">
        <v>0</v>
      </c>
      <c r="AC686" s="90">
        <v>105.97</v>
      </c>
      <c r="AD686" s="90">
        <v>193.82</v>
      </c>
      <c r="AE686" s="381">
        <f t="shared" si="11"/>
        <v>10.012175980176373</v>
      </c>
      <c r="AF686" s="105"/>
      <c r="AG686" s="381"/>
      <c r="AH686" s="381"/>
      <c r="AI686" s="381"/>
      <c r="AJ686" s="381"/>
      <c r="AK686" s="381"/>
      <c r="AL686" s="381"/>
      <c r="AM686" s="381"/>
    </row>
    <row r="687" spans="1:39" x14ac:dyDescent="0.35">
      <c r="A687" s="89" t="s">
        <v>504</v>
      </c>
      <c r="B687" s="89" t="s">
        <v>391</v>
      </c>
      <c r="C687" s="89" t="s">
        <v>392</v>
      </c>
      <c r="D687" s="89" t="s">
        <v>463</v>
      </c>
      <c r="E687" s="89" t="s">
        <v>505</v>
      </c>
      <c r="F687" s="89" t="s">
        <v>465</v>
      </c>
      <c r="G687" s="89" t="s">
        <v>465</v>
      </c>
      <c r="H687" s="89" t="s">
        <v>465</v>
      </c>
      <c r="I687" s="89" t="s">
        <v>506</v>
      </c>
      <c r="J687" s="89" t="s">
        <v>465</v>
      </c>
      <c r="K687" s="89" t="s">
        <v>476</v>
      </c>
      <c r="L687" s="89" t="s">
        <v>549</v>
      </c>
      <c r="M687" s="89" t="s">
        <v>395</v>
      </c>
      <c r="N687" s="89">
        <v>15</v>
      </c>
      <c r="O687" s="91">
        <v>3.56</v>
      </c>
      <c r="P687" s="89" t="s">
        <v>550</v>
      </c>
      <c r="Q687" s="89">
        <v>18</v>
      </c>
      <c r="R687" s="89" t="s">
        <v>755</v>
      </c>
      <c r="S687" s="89">
        <v>5</v>
      </c>
      <c r="T687" s="90">
        <v>0</v>
      </c>
      <c r="U687" s="90">
        <v>0</v>
      </c>
      <c r="V687" s="90">
        <v>0</v>
      </c>
      <c r="W687" s="90">
        <v>0</v>
      </c>
      <c r="X687" s="90">
        <v>0</v>
      </c>
      <c r="Y687" s="90">
        <v>0</v>
      </c>
      <c r="Z687" s="90">
        <v>0</v>
      </c>
      <c r="AA687" s="90">
        <v>0</v>
      </c>
      <c r="AB687" s="90">
        <v>0</v>
      </c>
      <c r="AC687" s="90">
        <v>95.89</v>
      </c>
      <c r="AD687" s="90">
        <v>193.49</v>
      </c>
      <c r="AE687" s="381">
        <f t="shared" si="11"/>
        <v>9.5322121367592914</v>
      </c>
      <c r="AF687" s="105"/>
      <c r="AG687" s="381"/>
      <c r="AH687" s="381"/>
      <c r="AI687" s="381"/>
      <c r="AJ687" s="381"/>
      <c r="AK687" s="381"/>
      <c r="AL687" s="381"/>
      <c r="AM687" s="381"/>
    </row>
    <row r="688" spans="1:39" x14ac:dyDescent="0.35">
      <c r="A688" s="89" t="s">
        <v>507</v>
      </c>
      <c r="B688" s="89" t="s">
        <v>391</v>
      </c>
      <c r="C688" s="89" t="s">
        <v>392</v>
      </c>
      <c r="D688" s="89" t="s">
        <v>463</v>
      </c>
      <c r="E688" s="89" t="s">
        <v>475</v>
      </c>
      <c r="F688" s="89" t="s">
        <v>465</v>
      </c>
      <c r="G688" s="89" t="s">
        <v>465</v>
      </c>
      <c r="H688" s="89" t="s">
        <v>465</v>
      </c>
      <c r="I688" s="89" t="s">
        <v>506</v>
      </c>
      <c r="J688" s="89" t="s">
        <v>465</v>
      </c>
      <c r="K688" s="89" t="s">
        <v>476</v>
      </c>
      <c r="L688" s="89" t="s">
        <v>549</v>
      </c>
      <c r="M688" s="89" t="s">
        <v>395</v>
      </c>
      <c r="N688" s="89">
        <v>15</v>
      </c>
      <c r="O688" s="91">
        <v>8.2100000000000009</v>
      </c>
      <c r="P688" s="89" t="s">
        <v>550</v>
      </c>
      <c r="Q688" s="89">
        <v>18</v>
      </c>
      <c r="R688" s="89" t="s">
        <v>755</v>
      </c>
      <c r="S688" s="89">
        <v>5</v>
      </c>
      <c r="T688" s="90">
        <v>0</v>
      </c>
      <c r="U688" s="90">
        <v>0</v>
      </c>
      <c r="V688" s="90">
        <v>0</v>
      </c>
      <c r="W688" s="90">
        <v>0</v>
      </c>
      <c r="X688" s="90">
        <v>0</v>
      </c>
      <c r="Y688" s="90">
        <v>0</v>
      </c>
      <c r="Z688" s="90">
        <v>0</v>
      </c>
      <c r="AA688" s="90">
        <v>0</v>
      </c>
      <c r="AB688" s="90">
        <v>0</v>
      </c>
      <c r="AC688" s="90">
        <v>85.36</v>
      </c>
      <c r="AD688" s="90">
        <v>188.7</v>
      </c>
      <c r="AE688" s="381">
        <f t="shared" si="11"/>
        <v>9.1070465198043298</v>
      </c>
      <c r="AF688" s="105"/>
      <c r="AG688" s="381"/>
      <c r="AH688" s="381"/>
      <c r="AI688" s="381"/>
      <c r="AJ688" s="381"/>
      <c r="AK688" s="381"/>
      <c r="AL688" s="381"/>
      <c r="AM688" s="381"/>
    </row>
    <row r="689" spans="1:39" x14ac:dyDescent="0.35">
      <c r="A689" s="89" t="s">
        <v>509</v>
      </c>
      <c r="B689" s="89" t="s">
        <v>391</v>
      </c>
      <c r="C689" s="89" t="s">
        <v>392</v>
      </c>
      <c r="D689" s="89" t="s">
        <v>463</v>
      </c>
      <c r="E689" s="89" t="s">
        <v>475</v>
      </c>
      <c r="F689" s="89" t="s">
        <v>465</v>
      </c>
      <c r="G689" s="89" t="s">
        <v>465</v>
      </c>
      <c r="H689" s="89" t="s">
        <v>465</v>
      </c>
      <c r="I689" s="89" t="s">
        <v>506</v>
      </c>
      <c r="J689" s="89" t="s">
        <v>465</v>
      </c>
      <c r="K689" s="89" t="s">
        <v>476</v>
      </c>
      <c r="L689" s="89" t="s">
        <v>549</v>
      </c>
      <c r="M689" s="89" t="s">
        <v>395</v>
      </c>
      <c r="N689" s="89">
        <v>15</v>
      </c>
      <c r="O689" s="91">
        <v>7.95</v>
      </c>
      <c r="P689" s="89" t="s">
        <v>550</v>
      </c>
      <c r="Q689" s="89">
        <v>18</v>
      </c>
      <c r="R689" s="89" t="s">
        <v>755</v>
      </c>
      <c r="S689" s="89">
        <v>5</v>
      </c>
      <c r="T689" s="90">
        <v>0</v>
      </c>
      <c r="U689" s="90">
        <v>0</v>
      </c>
      <c r="V689" s="90">
        <v>0</v>
      </c>
      <c r="W689" s="90">
        <v>0</v>
      </c>
      <c r="X689" s="90">
        <v>0</v>
      </c>
      <c r="Y689" s="90">
        <v>0</v>
      </c>
      <c r="Z689" s="90">
        <v>0</v>
      </c>
      <c r="AA689" s="90">
        <v>0</v>
      </c>
      <c r="AB689" s="90">
        <v>0</v>
      </c>
      <c r="AC689" s="90">
        <v>85.36</v>
      </c>
      <c r="AD689" s="90">
        <v>188.7</v>
      </c>
      <c r="AE689" s="381">
        <f t="shared" si="11"/>
        <v>9.1070465198043298</v>
      </c>
      <c r="AF689" s="105"/>
      <c r="AG689" s="381"/>
      <c r="AH689" s="381"/>
      <c r="AI689" s="381"/>
      <c r="AJ689" s="381"/>
      <c r="AK689" s="381"/>
      <c r="AL689" s="381"/>
      <c r="AM689" s="381"/>
    </row>
    <row r="690" spans="1:39" x14ac:dyDescent="0.35">
      <c r="A690" s="89" t="s">
        <v>510</v>
      </c>
      <c r="B690" s="89" t="s">
        <v>391</v>
      </c>
      <c r="C690" s="89" t="s">
        <v>392</v>
      </c>
      <c r="D690" s="89" t="s">
        <v>463</v>
      </c>
      <c r="E690" s="89" t="s">
        <v>464</v>
      </c>
      <c r="F690" s="89" t="s">
        <v>465</v>
      </c>
      <c r="G690" s="89" t="s">
        <v>465</v>
      </c>
      <c r="H690" s="89" t="s">
        <v>465</v>
      </c>
      <c r="I690" s="89" t="s">
        <v>506</v>
      </c>
      <c r="J690" s="89" t="s">
        <v>465</v>
      </c>
      <c r="K690" s="89" t="s">
        <v>476</v>
      </c>
      <c r="L690" s="89" t="s">
        <v>549</v>
      </c>
      <c r="M690" s="89" t="s">
        <v>395</v>
      </c>
      <c r="N690" s="89">
        <v>15</v>
      </c>
      <c r="O690" s="91">
        <v>13.07</v>
      </c>
      <c r="P690" s="89" t="s">
        <v>550</v>
      </c>
      <c r="Q690" s="89">
        <v>18</v>
      </c>
      <c r="R690" s="89" t="s">
        <v>755</v>
      </c>
      <c r="S690" s="89">
        <v>5</v>
      </c>
      <c r="T690" s="90">
        <v>0</v>
      </c>
      <c r="U690" s="90">
        <v>0</v>
      </c>
      <c r="V690" s="90">
        <v>0</v>
      </c>
      <c r="W690" s="90">
        <v>0</v>
      </c>
      <c r="X690" s="90">
        <v>0</v>
      </c>
      <c r="Y690" s="90">
        <v>0</v>
      </c>
      <c r="Z690" s="90">
        <v>0</v>
      </c>
      <c r="AA690" s="90">
        <v>0</v>
      </c>
      <c r="AB690" s="90">
        <v>0</v>
      </c>
      <c r="AC690" s="90">
        <v>74.98</v>
      </c>
      <c r="AD690" s="90">
        <v>187.38</v>
      </c>
      <c r="AE690" s="381">
        <f t="shared" si="11"/>
        <v>8.5653951384006355</v>
      </c>
      <c r="AF690" s="105"/>
      <c r="AG690" s="381"/>
      <c r="AH690" s="381"/>
      <c r="AI690" s="381"/>
      <c r="AJ690" s="381"/>
      <c r="AK690" s="381"/>
      <c r="AL690" s="381"/>
      <c r="AM690" s="381"/>
    </row>
    <row r="691" spans="1:39" x14ac:dyDescent="0.35">
      <c r="A691" s="89" t="s">
        <v>520</v>
      </c>
      <c r="B691" s="89" t="s">
        <v>391</v>
      </c>
      <c r="C691" s="89" t="s">
        <v>392</v>
      </c>
      <c r="D691" s="89" t="s">
        <v>463</v>
      </c>
      <c r="E691" s="89" t="s">
        <v>521</v>
      </c>
      <c r="F691" s="89" t="s">
        <v>465</v>
      </c>
      <c r="G691" s="89" t="s">
        <v>465</v>
      </c>
      <c r="H691" s="89" t="s">
        <v>465</v>
      </c>
      <c r="I691" s="89" t="s">
        <v>506</v>
      </c>
      <c r="J691" s="89" t="s">
        <v>465</v>
      </c>
      <c r="K691" s="89" t="s">
        <v>476</v>
      </c>
      <c r="L691" s="89" t="s">
        <v>549</v>
      </c>
      <c r="M691" s="89" t="s">
        <v>395</v>
      </c>
      <c r="N691" s="89">
        <v>15</v>
      </c>
      <c r="O691" s="91">
        <v>16.98</v>
      </c>
      <c r="P691" s="89" t="s">
        <v>550</v>
      </c>
      <c r="Q691" s="89">
        <v>18</v>
      </c>
      <c r="R691" s="89" t="s">
        <v>755</v>
      </c>
      <c r="S691" s="89">
        <v>5</v>
      </c>
      <c r="T691" s="90">
        <v>0</v>
      </c>
      <c r="U691" s="90">
        <v>0</v>
      </c>
      <c r="V691" s="90">
        <v>0</v>
      </c>
      <c r="W691" s="90">
        <v>0</v>
      </c>
      <c r="X691" s="90">
        <v>0</v>
      </c>
      <c r="Y691" s="90">
        <v>0</v>
      </c>
      <c r="Z691" s="90">
        <v>0</v>
      </c>
      <c r="AA691" s="90">
        <v>0</v>
      </c>
      <c r="AB691" s="90">
        <v>0</v>
      </c>
      <c r="AC691" s="90">
        <v>85.36</v>
      </c>
      <c r="AD691" s="90">
        <v>188.7</v>
      </c>
      <c r="AE691" s="381">
        <f t="shared" si="11"/>
        <v>9.1070465198043298</v>
      </c>
      <c r="AF691" s="105"/>
      <c r="AG691" s="381"/>
      <c r="AH691" s="381"/>
      <c r="AI691" s="381"/>
      <c r="AJ691" s="381"/>
      <c r="AK691" s="381"/>
      <c r="AL691" s="381"/>
      <c r="AM691" s="381"/>
    </row>
    <row r="692" spans="1:39" x14ac:dyDescent="0.35">
      <c r="A692" s="89" t="s">
        <v>694</v>
      </c>
      <c r="B692" s="89" t="s">
        <v>391</v>
      </c>
      <c r="C692" s="89" t="s">
        <v>392</v>
      </c>
      <c r="D692" s="89" t="s">
        <v>393</v>
      </c>
      <c r="E692" s="89" t="s">
        <v>480</v>
      </c>
      <c r="F692" s="89" t="s">
        <v>465</v>
      </c>
      <c r="G692" s="89" t="s">
        <v>511</v>
      </c>
      <c r="H692" s="89" t="s">
        <v>465</v>
      </c>
      <c r="I692" s="89" t="s">
        <v>506</v>
      </c>
      <c r="J692" s="89" t="s">
        <v>501</v>
      </c>
      <c r="K692" s="89" t="s">
        <v>476</v>
      </c>
      <c r="L692" s="89" t="s">
        <v>587</v>
      </c>
      <c r="M692" s="89" t="s">
        <v>395</v>
      </c>
      <c r="N692" s="89">
        <v>22</v>
      </c>
      <c r="O692" s="91">
        <v>70.08</v>
      </c>
      <c r="P692" s="89" t="s">
        <v>588</v>
      </c>
      <c r="Q692" s="89">
        <v>18</v>
      </c>
      <c r="R692" s="89" t="s">
        <v>755</v>
      </c>
      <c r="S692" s="89">
        <v>6</v>
      </c>
      <c r="T692" s="90">
        <v>0</v>
      </c>
      <c r="U692" s="90">
        <v>0</v>
      </c>
      <c r="V692" s="90">
        <v>0</v>
      </c>
      <c r="W692" s="90">
        <v>0</v>
      </c>
      <c r="X692" s="90">
        <v>0</v>
      </c>
      <c r="Y692" s="90">
        <v>0</v>
      </c>
      <c r="Z692" s="90">
        <v>0</v>
      </c>
      <c r="AA692" s="90">
        <v>0</v>
      </c>
      <c r="AB692" s="90">
        <v>0</v>
      </c>
      <c r="AC692" s="90">
        <v>75.38</v>
      </c>
      <c r="AD692" s="90">
        <v>91.96</v>
      </c>
      <c r="AE692" s="381">
        <f t="shared" si="11"/>
        <v>12.259277819785483</v>
      </c>
      <c r="AF692" s="105"/>
      <c r="AG692" s="381"/>
      <c r="AH692" s="381"/>
      <c r="AI692" s="381"/>
      <c r="AJ692" s="381"/>
      <c r="AK692" s="381"/>
      <c r="AL692" s="381"/>
      <c r="AM692" s="381"/>
    </row>
    <row r="693" spans="1:39" x14ac:dyDescent="0.35">
      <c r="A693" s="89" t="s">
        <v>517</v>
      </c>
      <c r="B693" s="89" t="s">
        <v>391</v>
      </c>
      <c r="C693" s="89" t="s">
        <v>392</v>
      </c>
      <c r="D693" s="89" t="s">
        <v>463</v>
      </c>
      <c r="E693" s="89" t="s">
        <v>519</v>
      </c>
      <c r="F693" s="89" t="s">
        <v>465</v>
      </c>
      <c r="G693" s="89" t="s">
        <v>465</v>
      </c>
      <c r="H693" s="89" t="s">
        <v>465</v>
      </c>
      <c r="I693" s="89" t="s">
        <v>465</v>
      </c>
      <c r="J693" s="89" t="s">
        <v>465</v>
      </c>
      <c r="K693" s="89" t="s">
        <v>476</v>
      </c>
      <c r="L693" s="89" t="s">
        <v>394</v>
      </c>
      <c r="M693" s="89" t="s">
        <v>395</v>
      </c>
      <c r="N693" s="89">
        <v>15</v>
      </c>
      <c r="O693" s="91">
        <v>1.39</v>
      </c>
      <c r="P693" s="89" t="s">
        <v>396</v>
      </c>
      <c r="Q693" s="89">
        <v>18</v>
      </c>
      <c r="R693" s="89" t="s">
        <v>755</v>
      </c>
      <c r="S693" s="89">
        <v>7</v>
      </c>
      <c r="T693" s="90">
        <v>0</v>
      </c>
      <c r="U693" s="90">
        <v>6.9</v>
      </c>
      <c r="V693" s="90">
        <v>0</v>
      </c>
      <c r="W693" s="90">
        <v>0</v>
      </c>
      <c r="X693" s="90">
        <v>0</v>
      </c>
      <c r="Y693" s="90">
        <v>6.9</v>
      </c>
      <c r="Z693" s="90">
        <v>0</v>
      </c>
      <c r="AA693" s="90">
        <v>0</v>
      </c>
      <c r="AB693" s="90">
        <v>6.9</v>
      </c>
      <c r="AC693" s="90">
        <v>67.89</v>
      </c>
      <c r="AD693" s="90">
        <v>391.46</v>
      </c>
      <c r="AE693" s="381">
        <f t="shared" si="11"/>
        <v>5.6389145088672876</v>
      </c>
      <c r="AF693" s="105"/>
      <c r="AG693" s="381"/>
      <c r="AH693" s="381"/>
      <c r="AI693" s="381"/>
      <c r="AJ693" s="381"/>
      <c r="AK693" s="381"/>
      <c r="AL693" s="381"/>
      <c r="AM693" s="381"/>
    </row>
    <row r="694" spans="1:39" x14ac:dyDescent="0.35">
      <c r="A694" s="89" t="s">
        <v>718</v>
      </c>
      <c r="B694" s="89" t="s">
        <v>391</v>
      </c>
      <c r="C694" s="89" t="s">
        <v>392</v>
      </c>
      <c r="D694" s="89" t="s">
        <v>393</v>
      </c>
      <c r="E694" s="89" t="s">
        <v>526</v>
      </c>
      <c r="F694" s="89" t="s">
        <v>465</v>
      </c>
      <c r="G694" s="89" t="s">
        <v>465</v>
      </c>
      <c r="H694" s="89" t="s">
        <v>465</v>
      </c>
      <c r="I694" s="89" t="s">
        <v>506</v>
      </c>
      <c r="J694" s="89" t="s">
        <v>465</v>
      </c>
      <c r="K694" s="89" t="s">
        <v>466</v>
      </c>
      <c r="L694" s="89" t="s">
        <v>549</v>
      </c>
      <c r="M694" s="89" t="s">
        <v>395</v>
      </c>
      <c r="N694" s="89">
        <v>20</v>
      </c>
      <c r="O694" s="91">
        <v>17.350000000000001</v>
      </c>
      <c r="P694" s="89" t="s">
        <v>566</v>
      </c>
      <c r="Q694" s="89">
        <v>18</v>
      </c>
      <c r="R694" s="89" t="s">
        <v>755</v>
      </c>
      <c r="S694" s="89">
        <v>8</v>
      </c>
      <c r="T694" s="90">
        <v>0</v>
      </c>
      <c r="U694" s="90">
        <v>6.72</v>
      </c>
      <c r="V694" s="90">
        <v>21.44</v>
      </c>
      <c r="W694" s="90">
        <v>0</v>
      </c>
      <c r="X694" s="90">
        <v>0</v>
      </c>
      <c r="Y694" s="90">
        <v>28.16</v>
      </c>
      <c r="Z694" s="90">
        <v>0</v>
      </c>
      <c r="AA694" s="90">
        <v>0</v>
      </c>
      <c r="AB694" s="90">
        <v>28.16</v>
      </c>
      <c r="AC694" s="90">
        <v>104.06</v>
      </c>
      <c r="AD694" s="90">
        <v>182.89</v>
      </c>
      <c r="AE694" s="381">
        <f t="shared" si="11"/>
        <v>10.213703180341335</v>
      </c>
      <c r="AF694" s="105"/>
      <c r="AG694" s="381"/>
      <c r="AH694" s="381"/>
      <c r="AI694" s="381"/>
      <c r="AJ694" s="381"/>
      <c r="AK694" s="381"/>
      <c r="AL694" s="381"/>
      <c r="AM694" s="381"/>
    </row>
    <row r="695" spans="1:39" x14ac:dyDescent="0.35">
      <c r="A695" s="89" t="s">
        <v>717</v>
      </c>
      <c r="B695" s="89" t="s">
        <v>391</v>
      </c>
      <c r="C695" s="89" t="s">
        <v>392</v>
      </c>
      <c r="D695" s="89" t="s">
        <v>393</v>
      </c>
      <c r="E695" s="89" t="s">
        <v>485</v>
      </c>
      <c r="F695" s="89" t="s">
        <v>465</v>
      </c>
      <c r="G695" s="89" t="s">
        <v>465</v>
      </c>
      <c r="H695" s="89" t="s">
        <v>465</v>
      </c>
      <c r="I695" s="89" t="s">
        <v>506</v>
      </c>
      <c r="J695" s="89" t="s">
        <v>465</v>
      </c>
      <c r="K695" s="89" t="s">
        <v>466</v>
      </c>
      <c r="L695" s="89" t="s">
        <v>549</v>
      </c>
      <c r="M695" s="89" t="s">
        <v>395</v>
      </c>
      <c r="N695" s="89">
        <v>20</v>
      </c>
      <c r="O695" s="91">
        <v>29.25</v>
      </c>
      <c r="P695" s="89" t="s">
        <v>566</v>
      </c>
      <c r="Q695" s="89">
        <v>18</v>
      </c>
      <c r="R695" s="89" t="s">
        <v>755</v>
      </c>
      <c r="S695" s="89">
        <v>8</v>
      </c>
      <c r="T695" s="90">
        <v>0</v>
      </c>
      <c r="U695" s="90">
        <v>7.26</v>
      </c>
      <c r="V695" s="90">
        <v>29.87</v>
      </c>
      <c r="W695" s="90">
        <v>0</v>
      </c>
      <c r="X695" s="90">
        <v>0</v>
      </c>
      <c r="Y695" s="90">
        <v>37.130000000000003</v>
      </c>
      <c r="Z695" s="90">
        <v>0</v>
      </c>
      <c r="AA695" s="90">
        <v>0</v>
      </c>
      <c r="AB695" s="90">
        <v>37.130000000000003</v>
      </c>
      <c r="AC695" s="90">
        <v>112.97</v>
      </c>
      <c r="AD695" s="90">
        <v>187.84</v>
      </c>
      <c r="AE695" s="381">
        <f t="shared" si="11"/>
        <v>10.500834807190115</v>
      </c>
      <c r="AF695" s="105"/>
      <c r="AG695" s="381"/>
      <c r="AH695" s="381"/>
      <c r="AI695" s="381"/>
      <c r="AJ695" s="381"/>
      <c r="AK695" s="381"/>
      <c r="AL695" s="381"/>
      <c r="AM695" s="381"/>
    </row>
    <row r="696" spans="1:39" x14ac:dyDescent="0.35">
      <c r="A696" s="89" t="s">
        <v>713</v>
      </c>
      <c r="B696" s="89" t="s">
        <v>391</v>
      </c>
      <c r="C696" s="89" t="s">
        <v>392</v>
      </c>
      <c r="D696" s="89" t="s">
        <v>393</v>
      </c>
      <c r="E696" s="89" t="s">
        <v>493</v>
      </c>
      <c r="F696" s="89" t="s">
        <v>465</v>
      </c>
      <c r="G696" s="89" t="s">
        <v>465</v>
      </c>
      <c r="H696" s="89" t="s">
        <v>465</v>
      </c>
      <c r="I696" s="89" t="s">
        <v>506</v>
      </c>
      <c r="J696" s="89" t="s">
        <v>465</v>
      </c>
      <c r="K696" s="89" t="s">
        <v>466</v>
      </c>
      <c r="L696" s="89" t="s">
        <v>549</v>
      </c>
      <c r="M696" s="89" t="s">
        <v>395</v>
      </c>
      <c r="N696" s="89">
        <v>20</v>
      </c>
      <c r="O696" s="91">
        <v>6.5</v>
      </c>
      <c r="P696" s="89" t="s">
        <v>566</v>
      </c>
      <c r="Q696" s="89">
        <v>18</v>
      </c>
      <c r="R696" s="89" t="s">
        <v>755</v>
      </c>
      <c r="S696" s="89">
        <v>8</v>
      </c>
      <c r="T696" s="90">
        <v>0</v>
      </c>
      <c r="U696" s="90">
        <v>6.73</v>
      </c>
      <c r="V696" s="90">
        <v>15.08</v>
      </c>
      <c r="W696" s="90">
        <v>0</v>
      </c>
      <c r="X696" s="90">
        <v>0</v>
      </c>
      <c r="Y696" s="90">
        <v>21.81</v>
      </c>
      <c r="Z696" s="90">
        <v>0</v>
      </c>
      <c r="AA696" s="90">
        <v>0</v>
      </c>
      <c r="AB696" s="90">
        <v>21.81</v>
      </c>
      <c r="AC696" s="90">
        <v>99.07</v>
      </c>
      <c r="AD696" s="90">
        <v>185.33</v>
      </c>
      <c r="AE696" s="381">
        <f t="shared" si="11"/>
        <v>9.8999846337024504</v>
      </c>
      <c r="AF696" s="105"/>
      <c r="AG696" s="381"/>
      <c r="AH696" s="381"/>
      <c r="AI696" s="381"/>
      <c r="AJ696" s="381"/>
      <c r="AK696" s="381"/>
      <c r="AL696" s="381"/>
      <c r="AM696" s="381"/>
    </row>
    <row r="697" spans="1:39" x14ac:dyDescent="0.35">
      <c r="A697" s="89" t="s">
        <v>561</v>
      </c>
      <c r="B697" s="89" t="s">
        <v>391</v>
      </c>
      <c r="C697" s="89" t="s">
        <v>392</v>
      </c>
      <c r="D697" s="89" t="s">
        <v>393</v>
      </c>
      <c r="E697" s="89" t="s">
        <v>500</v>
      </c>
      <c r="F697" s="89" t="s">
        <v>465</v>
      </c>
      <c r="G697" s="89" t="s">
        <v>465</v>
      </c>
      <c r="H697" s="89" t="s">
        <v>501</v>
      </c>
      <c r="I697" s="89" t="s">
        <v>506</v>
      </c>
      <c r="J697" s="89" t="s">
        <v>508</v>
      </c>
      <c r="K697" s="89" t="s">
        <v>466</v>
      </c>
      <c r="L697" s="89" t="s">
        <v>587</v>
      </c>
      <c r="M697" s="89" t="s">
        <v>395</v>
      </c>
      <c r="N697" s="89">
        <v>29</v>
      </c>
      <c r="O697" s="91">
        <v>5.54</v>
      </c>
      <c r="P697" s="89" t="s">
        <v>400</v>
      </c>
      <c r="Q697" s="89">
        <v>18</v>
      </c>
      <c r="R697" s="89" t="s">
        <v>755</v>
      </c>
      <c r="S697" s="89">
        <v>9</v>
      </c>
      <c r="T697" s="90">
        <v>0</v>
      </c>
      <c r="U697" s="90">
        <v>18.809999999999999</v>
      </c>
      <c r="V697" s="90">
        <v>49.77</v>
      </c>
      <c r="W697" s="90">
        <v>50.05</v>
      </c>
      <c r="X697" s="90">
        <v>0</v>
      </c>
      <c r="Y697" s="90">
        <v>118.63</v>
      </c>
      <c r="Z697" s="90">
        <v>0</v>
      </c>
      <c r="AA697" s="90">
        <v>0</v>
      </c>
      <c r="AB697" s="90">
        <v>118.63</v>
      </c>
      <c r="AC697" s="90">
        <v>99.7</v>
      </c>
      <c r="AD697" s="90">
        <v>109.7</v>
      </c>
      <c r="AE697" s="381">
        <f t="shared" si="11"/>
        <v>12.908642318755234</v>
      </c>
      <c r="AF697" s="105"/>
      <c r="AG697" s="381"/>
      <c r="AH697" s="381"/>
      <c r="AI697" s="381"/>
      <c r="AJ697" s="381"/>
      <c r="AK697" s="381"/>
      <c r="AL697" s="381"/>
      <c r="AM697" s="381"/>
    </row>
    <row r="698" spans="1:39" x14ac:dyDescent="0.35">
      <c r="A698" s="89" t="s">
        <v>611</v>
      </c>
      <c r="B698" s="89" t="s">
        <v>391</v>
      </c>
      <c r="C698" s="89" t="s">
        <v>392</v>
      </c>
      <c r="D698" s="89" t="s">
        <v>393</v>
      </c>
      <c r="E698" s="89" t="s">
        <v>521</v>
      </c>
      <c r="F698" s="89" t="s">
        <v>465</v>
      </c>
      <c r="G698" s="89" t="s">
        <v>465</v>
      </c>
      <c r="H698" s="89" t="s">
        <v>465</v>
      </c>
      <c r="I698" s="89" t="s">
        <v>506</v>
      </c>
      <c r="J698" s="89" t="s">
        <v>465</v>
      </c>
      <c r="K698" s="89" t="s">
        <v>466</v>
      </c>
      <c r="L698" s="89" t="s">
        <v>549</v>
      </c>
      <c r="M698" s="89" t="s">
        <v>395</v>
      </c>
      <c r="N698" s="89">
        <v>27</v>
      </c>
      <c r="O698" s="91">
        <v>72.11</v>
      </c>
      <c r="P698" s="89" t="s">
        <v>400</v>
      </c>
      <c r="Q698" s="89">
        <v>18</v>
      </c>
      <c r="R698" s="89" t="s">
        <v>755</v>
      </c>
      <c r="S698" s="89">
        <v>9</v>
      </c>
      <c r="T698" s="90">
        <v>0</v>
      </c>
      <c r="U698" s="90">
        <v>24.27</v>
      </c>
      <c r="V698" s="90">
        <v>66.349999999999994</v>
      </c>
      <c r="W698" s="90">
        <v>9.81</v>
      </c>
      <c r="X698" s="90">
        <v>0</v>
      </c>
      <c r="Y698" s="90">
        <v>100.43</v>
      </c>
      <c r="Z698" s="90">
        <v>0</v>
      </c>
      <c r="AA698" s="90">
        <v>0</v>
      </c>
      <c r="AB698" s="90">
        <v>100.43</v>
      </c>
      <c r="AC698" s="90">
        <v>108.8</v>
      </c>
      <c r="AD698" s="90">
        <v>190.34</v>
      </c>
      <c r="AE698" s="381">
        <f t="shared" si="11"/>
        <v>10.237306759898351</v>
      </c>
      <c r="AF698" s="105"/>
      <c r="AG698" s="381"/>
      <c r="AH698" s="381"/>
      <c r="AI698" s="381"/>
      <c r="AJ698" s="381"/>
      <c r="AK698" s="381"/>
      <c r="AL698" s="381"/>
      <c r="AM698" s="381"/>
    </row>
    <row r="699" spans="1:39" x14ac:dyDescent="0.35">
      <c r="A699" s="89" t="s">
        <v>602</v>
      </c>
      <c r="B699" s="89" t="s">
        <v>391</v>
      </c>
      <c r="C699" s="89" t="s">
        <v>392</v>
      </c>
      <c r="D699" s="89" t="s">
        <v>393</v>
      </c>
      <c r="E699" s="89" t="s">
        <v>500</v>
      </c>
      <c r="F699" s="89" t="s">
        <v>465</v>
      </c>
      <c r="G699" s="89" t="s">
        <v>465</v>
      </c>
      <c r="H699" s="89" t="s">
        <v>465</v>
      </c>
      <c r="I699" s="89" t="s">
        <v>506</v>
      </c>
      <c r="J699" s="89" t="s">
        <v>465</v>
      </c>
      <c r="K699" s="89" t="s">
        <v>476</v>
      </c>
      <c r="L699" s="89" t="s">
        <v>549</v>
      </c>
      <c r="M699" s="89" t="s">
        <v>395</v>
      </c>
      <c r="N699" s="89">
        <v>28</v>
      </c>
      <c r="O699" s="91">
        <v>24.51</v>
      </c>
      <c r="P699" s="89" t="s">
        <v>400</v>
      </c>
      <c r="Q699" s="89">
        <v>18</v>
      </c>
      <c r="R699" s="89" t="s">
        <v>755</v>
      </c>
      <c r="S699" s="89">
        <v>9</v>
      </c>
      <c r="T699" s="90">
        <v>0</v>
      </c>
      <c r="U699" s="90">
        <v>24.88</v>
      </c>
      <c r="V699" s="90">
        <v>69.45</v>
      </c>
      <c r="W699" s="90">
        <v>0</v>
      </c>
      <c r="X699" s="90">
        <v>1.65</v>
      </c>
      <c r="Y699" s="90">
        <v>95.98</v>
      </c>
      <c r="Z699" s="90">
        <v>0</v>
      </c>
      <c r="AA699" s="90">
        <v>0</v>
      </c>
      <c r="AB699" s="90">
        <v>95.98</v>
      </c>
      <c r="AC699" s="90">
        <v>103.48</v>
      </c>
      <c r="AD699" s="90">
        <v>185.95</v>
      </c>
      <c r="AE699" s="381">
        <f t="shared" si="11"/>
        <v>10.101047666999547</v>
      </c>
      <c r="AF699" s="105"/>
      <c r="AG699" s="381"/>
      <c r="AH699" s="381"/>
      <c r="AI699" s="381"/>
      <c r="AJ699" s="381"/>
      <c r="AK699" s="381"/>
      <c r="AL699" s="381"/>
      <c r="AM699" s="381"/>
    </row>
    <row r="700" spans="1:39" x14ac:dyDescent="0.35">
      <c r="A700" s="89" t="s">
        <v>593</v>
      </c>
      <c r="B700" s="89" t="s">
        <v>391</v>
      </c>
      <c r="C700" s="89" t="s">
        <v>392</v>
      </c>
      <c r="D700" s="89" t="s">
        <v>393</v>
      </c>
      <c r="E700" s="89" t="s">
        <v>524</v>
      </c>
      <c r="F700" s="89" t="s">
        <v>465</v>
      </c>
      <c r="G700" s="89" t="s">
        <v>465</v>
      </c>
      <c r="H700" s="89" t="s">
        <v>465</v>
      </c>
      <c r="I700" s="89" t="s">
        <v>506</v>
      </c>
      <c r="J700" s="89" t="s">
        <v>465</v>
      </c>
      <c r="K700" s="89" t="s">
        <v>466</v>
      </c>
      <c r="L700" s="89" t="s">
        <v>549</v>
      </c>
      <c r="M700" s="89" t="s">
        <v>395</v>
      </c>
      <c r="N700" s="89">
        <v>28</v>
      </c>
      <c r="O700" s="91">
        <v>5.8</v>
      </c>
      <c r="P700" s="89" t="s">
        <v>400</v>
      </c>
      <c r="Q700" s="89">
        <v>18</v>
      </c>
      <c r="R700" s="89" t="s">
        <v>755</v>
      </c>
      <c r="S700" s="89">
        <v>9</v>
      </c>
      <c r="T700" s="90">
        <v>0</v>
      </c>
      <c r="U700" s="90">
        <v>23.61</v>
      </c>
      <c r="V700" s="90">
        <v>78.510000000000005</v>
      </c>
      <c r="W700" s="90">
        <v>1.38</v>
      </c>
      <c r="X700" s="90">
        <v>0</v>
      </c>
      <c r="Y700" s="90">
        <v>103.5</v>
      </c>
      <c r="Z700" s="90">
        <v>0</v>
      </c>
      <c r="AA700" s="90">
        <v>0</v>
      </c>
      <c r="AB700" s="90">
        <v>103.5</v>
      </c>
      <c r="AC700" s="90">
        <v>108.19</v>
      </c>
      <c r="AD700" s="90">
        <v>183.75</v>
      </c>
      <c r="AE700" s="381">
        <f t="shared" si="11"/>
        <v>10.390015331415766</v>
      </c>
      <c r="AF700" s="105"/>
      <c r="AG700" s="381"/>
      <c r="AH700" s="381"/>
      <c r="AI700" s="381"/>
      <c r="AJ700" s="381"/>
      <c r="AK700" s="381"/>
      <c r="AL700" s="381"/>
      <c r="AM700" s="381"/>
    </row>
    <row r="701" spans="1:39" x14ac:dyDescent="0.35">
      <c r="A701" s="89" t="s">
        <v>756</v>
      </c>
      <c r="B701" s="89" t="s">
        <v>391</v>
      </c>
      <c r="C701" s="89" t="s">
        <v>392</v>
      </c>
      <c r="D701" s="89" t="s">
        <v>393</v>
      </c>
      <c r="E701" s="89" t="s">
        <v>521</v>
      </c>
      <c r="F701" s="89" t="s">
        <v>465</v>
      </c>
      <c r="G701" s="89" t="s">
        <v>465</v>
      </c>
      <c r="H701" s="89" t="s">
        <v>465</v>
      </c>
      <c r="I701" s="89" t="s">
        <v>465</v>
      </c>
      <c r="J701" s="89" t="s">
        <v>465</v>
      </c>
      <c r="K701" s="89" t="s">
        <v>466</v>
      </c>
      <c r="L701" s="89" t="s">
        <v>394</v>
      </c>
      <c r="M701" s="89" t="s">
        <v>395</v>
      </c>
      <c r="N701" s="89">
        <v>26</v>
      </c>
      <c r="O701" s="91">
        <v>51.29</v>
      </c>
      <c r="P701" s="89" t="s">
        <v>400</v>
      </c>
      <c r="Q701" s="89">
        <v>18</v>
      </c>
      <c r="R701" s="89" t="s">
        <v>755</v>
      </c>
      <c r="S701" s="89">
        <v>9</v>
      </c>
      <c r="T701" s="90">
        <v>0</v>
      </c>
      <c r="U701" s="90">
        <v>19.91</v>
      </c>
      <c r="V701" s="90">
        <v>62.25</v>
      </c>
      <c r="W701" s="90">
        <v>18.079999999999998</v>
      </c>
      <c r="X701" s="90">
        <v>0</v>
      </c>
      <c r="Y701" s="90">
        <v>100.23</v>
      </c>
      <c r="Z701" s="90">
        <v>2.2200000000000002</v>
      </c>
      <c r="AA701" s="90">
        <v>1.1399999999999999</v>
      </c>
      <c r="AB701" s="90">
        <v>103.59</v>
      </c>
      <c r="AC701" s="90">
        <v>126.04</v>
      </c>
      <c r="AD701" s="90">
        <v>189.33</v>
      </c>
      <c r="AE701" s="381">
        <f t="shared" si="11"/>
        <v>11.047926637166569</v>
      </c>
      <c r="AF701" s="105"/>
      <c r="AG701" s="381"/>
      <c r="AH701" s="381"/>
      <c r="AI701" s="381"/>
      <c r="AJ701" s="381"/>
      <c r="AK701" s="381"/>
      <c r="AL701" s="381"/>
      <c r="AM701" s="381"/>
    </row>
    <row r="702" spans="1:39" x14ac:dyDescent="0.35">
      <c r="A702" s="89" t="s">
        <v>756</v>
      </c>
      <c r="B702" s="89" t="s">
        <v>545</v>
      </c>
      <c r="C702" s="89" t="s">
        <v>462</v>
      </c>
      <c r="D702" s="89" t="s">
        <v>463</v>
      </c>
      <c r="E702" s="89" t="s">
        <v>521</v>
      </c>
      <c r="F702" s="89" t="s">
        <v>465</v>
      </c>
      <c r="G702" s="89" t="s">
        <v>465</v>
      </c>
      <c r="H702" s="89" t="s">
        <v>465</v>
      </c>
      <c r="I702" s="89" t="s">
        <v>465</v>
      </c>
      <c r="J702" s="89" t="s">
        <v>465</v>
      </c>
      <c r="K702" s="89" t="s">
        <v>466</v>
      </c>
      <c r="L702" s="89" t="s">
        <v>394</v>
      </c>
      <c r="M702" s="89" t="s">
        <v>395</v>
      </c>
      <c r="N702" s="89">
        <v>1</v>
      </c>
      <c r="O702" s="91">
        <v>51.29</v>
      </c>
      <c r="P702" s="89" t="s">
        <v>467</v>
      </c>
      <c r="Q702" s="89">
        <v>19</v>
      </c>
      <c r="R702" s="89" t="s">
        <v>757</v>
      </c>
      <c r="S702" s="89">
        <v>2</v>
      </c>
      <c r="T702" s="90">
        <v>0</v>
      </c>
      <c r="U702" s="90">
        <v>0</v>
      </c>
      <c r="V702" s="90">
        <v>0</v>
      </c>
      <c r="W702" s="90">
        <v>0</v>
      </c>
      <c r="X702" s="90">
        <v>0</v>
      </c>
      <c r="Y702" s="90">
        <v>0</v>
      </c>
      <c r="Z702" s="90">
        <v>0</v>
      </c>
      <c r="AA702" s="90">
        <v>0</v>
      </c>
      <c r="AB702" s="90">
        <v>0</v>
      </c>
      <c r="AC702" s="90"/>
      <c r="AD702" s="90"/>
      <c r="AE702" s="381" t="str">
        <f t="shared" si="11"/>
        <v>-</v>
      </c>
      <c r="AF702" s="105"/>
      <c r="AG702" s="381"/>
      <c r="AH702" s="381"/>
      <c r="AI702" s="381"/>
      <c r="AJ702" s="381"/>
      <c r="AK702" s="381"/>
      <c r="AL702" s="381"/>
      <c r="AM702" s="381"/>
    </row>
    <row r="703" spans="1:39" x14ac:dyDescent="0.35">
      <c r="A703" s="89" t="s">
        <v>611</v>
      </c>
      <c r="B703" s="89" t="s">
        <v>545</v>
      </c>
      <c r="C703" s="89" t="s">
        <v>462</v>
      </c>
      <c r="D703" s="89" t="s">
        <v>463</v>
      </c>
      <c r="E703" s="89" t="s">
        <v>521</v>
      </c>
      <c r="F703" s="89" t="s">
        <v>465</v>
      </c>
      <c r="G703" s="89" t="s">
        <v>465</v>
      </c>
      <c r="H703" s="89" t="s">
        <v>465</v>
      </c>
      <c r="I703" s="89" t="s">
        <v>465</v>
      </c>
      <c r="J703" s="89" t="s">
        <v>465</v>
      </c>
      <c r="K703" s="89" t="s">
        <v>466</v>
      </c>
      <c r="L703" s="89" t="s">
        <v>394</v>
      </c>
      <c r="M703" s="89" t="s">
        <v>395</v>
      </c>
      <c r="N703" s="89">
        <v>1</v>
      </c>
      <c r="O703" s="91">
        <v>72.11</v>
      </c>
      <c r="P703" s="89" t="s">
        <v>467</v>
      </c>
      <c r="Q703" s="89">
        <v>19</v>
      </c>
      <c r="R703" s="89" t="s">
        <v>757</v>
      </c>
      <c r="S703" s="89">
        <v>2</v>
      </c>
      <c r="T703" s="90">
        <v>0</v>
      </c>
      <c r="U703" s="90">
        <v>0</v>
      </c>
      <c r="V703" s="90">
        <v>0</v>
      </c>
      <c r="W703" s="90">
        <v>0</v>
      </c>
      <c r="X703" s="90">
        <v>0</v>
      </c>
      <c r="Y703" s="90">
        <v>0</v>
      </c>
      <c r="Z703" s="90">
        <v>0</v>
      </c>
      <c r="AA703" s="90">
        <v>0</v>
      </c>
      <c r="AB703" s="90">
        <v>0</v>
      </c>
      <c r="AC703" s="90"/>
      <c r="AD703" s="90"/>
      <c r="AE703" s="381" t="str">
        <f t="shared" si="11"/>
        <v>-</v>
      </c>
      <c r="AF703" s="105"/>
      <c r="AG703" s="381"/>
      <c r="AH703" s="381"/>
      <c r="AI703" s="381"/>
      <c r="AJ703" s="381"/>
      <c r="AK703" s="381"/>
      <c r="AL703" s="381"/>
      <c r="AM703" s="381"/>
    </row>
    <row r="704" spans="1:39" x14ac:dyDescent="0.35">
      <c r="A704" s="89" t="s">
        <v>602</v>
      </c>
      <c r="B704" s="89" t="s">
        <v>545</v>
      </c>
      <c r="C704" s="89" t="s">
        <v>462</v>
      </c>
      <c r="D704" s="89" t="s">
        <v>463</v>
      </c>
      <c r="E704" s="89" t="s">
        <v>500</v>
      </c>
      <c r="F704" s="89" t="s">
        <v>465</v>
      </c>
      <c r="G704" s="89" t="s">
        <v>465</v>
      </c>
      <c r="H704" s="89" t="s">
        <v>465</v>
      </c>
      <c r="I704" s="89" t="s">
        <v>465</v>
      </c>
      <c r="J704" s="89" t="s">
        <v>465</v>
      </c>
      <c r="K704" s="89" t="s">
        <v>476</v>
      </c>
      <c r="L704" s="89" t="s">
        <v>394</v>
      </c>
      <c r="M704" s="89" t="s">
        <v>395</v>
      </c>
      <c r="N704" s="89">
        <v>1</v>
      </c>
      <c r="O704" s="91">
        <v>24.51</v>
      </c>
      <c r="P704" s="89" t="s">
        <v>467</v>
      </c>
      <c r="Q704" s="89">
        <v>19</v>
      </c>
      <c r="R704" s="89" t="s">
        <v>757</v>
      </c>
      <c r="S704" s="89">
        <v>2</v>
      </c>
      <c r="T704" s="90">
        <v>0</v>
      </c>
      <c r="U704" s="90">
        <v>0</v>
      </c>
      <c r="V704" s="90">
        <v>0</v>
      </c>
      <c r="W704" s="90">
        <v>0</v>
      </c>
      <c r="X704" s="90">
        <v>0</v>
      </c>
      <c r="Y704" s="90">
        <v>0</v>
      </c>
      <c r="Z704" s="90">
        <v>0</v>
      </c>
      <c r="AA704" s="90">
        <v>0</v>
      </c>
      <c r="AB704" s="90">
        <v>0</v>
      </c>
      <c r="AC704" s="90"/>
      <c r="AD704" s="90"/>
      <c r="AE704" s="381" t="str">
        <f t="shared" si="11"/>
        <v>-</v>
      </c>
      <c r="AF704" s="105"/>
      <c r="AG704" s="381"/>
      <c r="AH704" s="381"/>
      <c r="AI704" s="381"/>
      <c r="AJ704" s="381"/>
      <c r="AK704" s="381"/>
      <c r="AL704" s="381"/>
      <c r="AM704" s="381"/>
    </row>
    <row r="705" spans="1:39" x14ac:dyDescent="0.35">
      <c r="A705" s="89" t="s">
        <v>593</v>
      </c>
      <c r="B705" s="89" t="s">
        <v>545</v>
      </c>
      <c r="C705" s="89" t="s">
        <v>462</v>
      </c>
      <c r="D705" s="89" t="s">
        <v>463</v>
      </c>
      <c r="E705" s="89" t="s">
        <v>524</v>
      </c>
      <c r="F705" s="89" t="s">
        <v>465</v>
      </c>
      <c r="G705" s="89" t="s">
        <v>465</v>
      </c>
      <c r="H705" s="89" t="s">
        <v>465</v>
      </c>
      <c r="I705" s="89" t="s">
        <v>465</v>
      </c>
      <c r="J705" s="89" t="s">
        <v>465</v>
      </c>
      <c r="K705" s="89" t="s">
        <v>466</v>
      </c>
      <c r="L705" s="89" t="s">
        <v>394</v>
      </c>
      <c r="M705" s="89" t="s">
        <v>395</v>
      </c>
      <c r="N705" s="89">
        <v>1</v>
      </c>
      <c r="O705" s="91">
        <v>5.8</v>
      </c>
      <c r="P705" s="89" t="s">
        <v>467</v>
      </c>
      <c r="Q705" s="89">
        <v>19</v>
      </c>
      <c r="R705" s="89" t="s">
        <v>757</v>
      </c>
      <c r="S705" s="89">
        <v>2</v>
      </c>
      <c r="T705" s="90">
        <v>0</v>
      </c>
      <c r="U705" s="90">
        <v>0</v>
      </c>
      <c r="V705" s="90">
        <v>0</v>
      </c>
      <c r="W705" s="90">
        <v>0</v>
      </c>
      <c r="X705" s="90">
        <v>0</v>
      </c>
      <c r="Y705" s="90">
        <v>0</v>
      </c>
      <c r="Z705" s="90">
        <v>0</v>
      </c>
      <c r="AA705" s="90">
        <v>0</v>
      </c>
      <c r="AB705" s="90">
        <v>0</v>
      </c>
      <c r="AC705" s="90"/>
      <c r="AD705" s="90"/>
      <c r="AE705" s="381" t="str">
        <f t="shared" si="11"/>
        <v>-</v>
      </c>
      <c r="AF705" s="105"/>
      <c r="AG705" s="381"/>
      <c r="AH705" s="381"/>
      <c r="AI705" s="381"/>
      <c r="AJ705" s="381"/>
      <c r="AK705" s="381"/>
      <c r="AL705" s="381"/>
      <c r="AM705" s="381"/>
    </row>
    <row r="706" spans="1:39" x14ac:dyDescent="0.35">
      <c r="A706" s="89" t="s">
        <v>561</v>
      </c>
      <c r="B706" s="89" t="s">
        <v>545</v>
      </c>
      <c r="C706" s="89" t="s">
        <v>462</v>
      </c>
      <c r="D706" s="89" t="s">
        <v>463</v>
      </c>
      <c r="E706" s="89" t="s">
        <v>500</v>
      </c>
      <c r="F706" s="89" t="s">
        <v>465</v>
      </c>
      <c r="G706" s="89" t="s">
        <v>465</v>
      </c>
      <c r="H706" s="89" t="s">
        <v>465</v>
      </c>
      <c r="I706" s="89" t="s">
        <v>465</v>
      </c>
      <c r="J706" s="89" t="s">
        <v>465</v>
      </c>
      <c r="K706" s="89" t="s">
        <v>466</v>
      </c>
      <c r="L706" s="89" t="s">
        <v>394</v>
      </c>
      <c r="M706" s="89" t="s">
        <v>395</v>
      </c>
      <c r="N706" s="89">
        <v>1</v>
      </c>
      <c r="O706" s="91">
        <v>5.54</v>
      </c>
      <c r="P706" s="89" t="s">
        <v>467</v>
      </c>
      <c r="Q706" s="89">
        <v>19</v>
      </c>
      <c r="R706" s="89" t="s">
        <v>757</v>
      </c>
      <c r="S706" s="89">
        <v>2</v>
      </c>
      <c r="T706" s="90">
        <v>0</v>
      </c>
      <c r="U706" s="90">
        <v>0</v>
      </c>
      <c r="V706" s="90">
        <v>0</v>
      </c>
      <c r="W706" s="90">
        <v>0</v>
      </c>
      <c r="X706" s="90">
        <v>0</v>
      </c>
      <c r="Y706" s="90">
        <v>0</v>
      </c>
      <c r="Z706" s="90">
        <v>0</v>
      </c>
      <c r="AA706" s="90">
        <v>0</v>
      </c>
      <c r="AB706" s="90">
        <v>0</v>
      </c>
      <c r="AC706" s="90"/>
      <c r="AD706" s="90"/>
      <c r="AE706" s="381" t="str">
        <f t="shared" si="11"/>
        <v>-</v>
      </c>
      <c r="AF706" s="105"/>
      <c r="AG706" s="381"/>
      <c r="AH706" s="381"/>
      <c r="AI706" s="381"/>
      <c r="AJ706" s="381"/>
      <c r="AK706" s="381"/>
      <c r="AL706" s="381"/>
      <c r="AM706" s="381"/>
    </row>
    <row r="707" spans="1:39" x14ac:dyDescent="0.35">
      <c r="A707" s="89" t="s">
        <v>594</v>
      </c>
      <c r="B707" s="89" t="s">
        <v>558</v>
      </c>
      <c r="C707" s="89" t="s">
        <v>462</v>
      </c>
      <c r="D707" s="89" t="s">
        <v>463</v>
      </c>
      <c r="E707" s="89" t="s">
        <v>595</v>
      </c>
      <c r="F707" s="89" t="s">
        <v>465</v>
      </c>
      <c r="G707" s="89" t="s">
        <v>465</v>
      </c>
      <c r="H707" s="89" t="s">
        <v>465</v>
      </c>
      <c r="I707" s="89" t="s">
        <v>465</v>
      </c>
      <c r="J707" s="89" t="s">
        <v>465</v>
      </c>
      <c r="K707" s="89" t="s">
        <v>466</v>
      </c>
      <c r="L707" s="89" t="s">
        <v>394</v>
      </c>
      <c r="M707" s="89" t="s">
        <v>395</v>
      </c>
      <c r="N707" s="89">
        <v>1</v>
      </c>
      <c r="O707" s="91">
        <v>2.1800000000000002</v>
      </c>
      <c r="P707" s="89" t="s">
        <v>548</v>
      </c>
      <c r="Q707" s="89">
        <v>19</v>
      </c>
      <c r="R707" s="89" t="s">
        <v>757</v>
      </c>
      <c r="S707" s="89">
        <v>3</v>
      </c>
      <c r="T707" s="90">
        <v>0</v>
      </c>
      <c r="U707" s="90">
        <v>0</v>
      </c>
      <c r="V707" s="90">
        <v>0</v>
      </c>
      <c r="W707" s="90">
        <v>0</v>
      </c>
      <c r="X707" s="90">
        <v>0</v>
      </c>
      <c r="Y707" s="90">
        <v>0</v>
      </c>
      <c r="Z707" s="90">
        <v>0</v>
      </c>
      <c r="AA707" s="90">
        <v>0</v>
      </c>
      <c r="AB707" s="90">
        <v>0</v>
      </c>
      <c r="AC707" s="90"/>
      <c r="AD707" s="90"/>
      <c r="AE707" s="381" t="str">
        <f t="shared" si="11"/>
        <v>-</v>
      </c>
      <c r="AF707" s="105"/>
      <c r="AG707" s="381"/>
      <c r="AH707" s="381"/>
      <c r="AI707" s="381"/>
      <c r="AJ707" s="381"/>
      <c r="AK707" s="381"/>
      <c r="AL707" s="381"/>
      <c r="AM707" s="381"/>
    </row>
    <row r="708" spans="1:39" x14ac:dyDescent="0.35">
      <c r="A708" s="89" t="s">
        <v>551</v>
      </c>
      <c r="B708" s="89" t="s">
        <v>558</v>
      </c>
      <c r="C708" s="89" t="s">
        <v>462</v>
      </c>
      <c r="D708" s="89" t="s">
        <v>463</v>
      </c>
      <c r="E708" s="89" t="s">
        <v>552</v>
      </c>
      <c r="F708" s="89" t="s">
        <v>465</v>
      </c>
      <c r="G708" s="89" t="s">
        <v>465</v>
      </c>
      <c r="H708" s="89" t="s">
        <v>465</v>
      </c>
      <c r="I708" s="89" t="s">
        <v>465</v>
      </c>
      <c r="J708" s="89" t="s">
        <v>465</v>
      </c>
      <c r="K708" s="89" t="s">
        <v>466</v>
      </c>
      <c r="L708" s="89" t="s">
        <v>394</v>
      </c>
      <c r="M708" s="89" t="s">
        <v>395</v>
      </c>
      <c r="N708" s="89">
        <v>1</v>
      </c>
      <c r="O708" s="91">
        <v>8.01</v>
      </c>
      <c r="P708" s="89" t="s">
        <v>548</v>
      </c>
      <c r="Q708" s="89">
        <v>19</v>
      </c>
      <c r="R708" s="89" t="s">
        <v>757</v>
      </c>
      <c r="S708" s="89">
        <v>3</v>
      </c>
      <c r="T708" s="90">
        <v>0</v>
      </c>
      <c r="U708" s="90">
        <v>0</v>
      </c>
      <c r="V708" s="90">
        <v>0</v>
      </c>
      <c r="W708" s="90">
        <v>0</v>
      </c>
      <c r="X708" s="90">
        <v>0</v>
      </c>
      <c r="Y708" s="90">
        <v>0</v>
      </c>
      <c r="Z708" s="90">
        <v>0</v>
      </c>
      <c r="AA708" s="90">
        <v>0</v>
      </c>
      <c r="AB708" s="90">
        <v>0</v>
      </c>
      <c r="AC708" s="90"/>
      <c r="AD708" s="90"/>
      <c r="AE708" s="381" t="str">
        <f t="shared" si="11"/>
        <v>-</v>
      </c>
      <c r="AF708" s="105"/>
      <c r="AG708" s="381"/>
      <c r="AH708" s="381"/>
      <c r="AI708" s="381"/>
      <c r="AJ708" s="381"/>
      <c r="AK708" s="381"/>
      <c r="AL708" s="381"/>
      <c r="AM708" s="381"/>
    </row>
    <row r="709" spans="1:39" x14ac:dyDescent="0.35">
      <c r="A709" s="89" t="s">
        <v>713</v>
      </c>
      <c r="B709" s="89" t="s">
        <v>391</v>
      </c>
      <c r="C709" s="89" t="s">
        <v>392</v>
      </c>
      <c r="D709" s="89" t="s">
        <v>393</v>
      </c>
      <c r="E709" s="89" t="s">
        <v>493</v>
      </c>
      <c r="F709" s="89" t="s">
        <v>465</v>
      </c>
      <c r="G709" s="89" t="s">
        <v>465</v>
      </c>
      <c r="H709" s="89" t="s">
        <v>465</v>
      </c>
      <c r="I709" s="89" t="s">
        <v>506</v>
      </c>
      <c r="J709" s="89" t="s">
        <v>508</v>
      </c>
      <c r="K709" s="89" t="s">
        <v>466</v>
      </c>
      <c r="L709" s="89" t="s">
        <v>587</v>
      </c>
      <c r="M709" s="89" t="s">
        <v>395</v>
      </c>
      <c r="N709" s="89">
        <v>21</v>
      </c>
      <c r="O709" s="91">
        <v>6.5</v>
      </c>
      <c r="P709" s="89" t="s">
        <v>588</v>
      </c>
      <c r="Q709" s="89">
        <v>19</v>
      </c>
      <c r="R709" s="89" t="s">
        <v>757</v>
      </c>
      <c r="S709" s="89">
        <v>6</v>
      </c>
      <c r="T709" s="90">
        <v>0</v>
      </c>
      <c r="U709" s="90">
        <v>0</v>
      </c>
      <c r="V709" s="90">
        <v>0</v>
      </c>
      <c r="W709" s="90">
        <v>0</v>
      </c>
      <c r="X709" s="90">
        <v>0</v>
      </c>
      <c r="Y709" s="90">
        <v>0</v>
      </c>
      <c r="Z709" s="90">
        <v>0</v>
      </c>
      <c r="AA709" s="90">
        <v>0</v>
      </c>
      <c r="AB709" s="90">
        <v>0</v>
      </c>
      <c r="AC709" s="90">
        <v>75.55</v>
      </c>
      <c r="AD709" s="90">
        <v>127.3</v>
      </c>
      <c r="AE709" s="381">
        <f t="shared" si="11"/>
        <v>10.431321585219248</v>
      </c>
      <c r="AF709" s="105"/>
      <c r="AG709" s="381"/>
      <c r="AH709" s="381"/>
      <c r="AI709" s="381"/>
      <c r="AJ709" s="381"/>
      <c r="AK709" s="381"/>
      <c r="AL709" s="381"/>
      <c r="AM709" s="381"/>
    </row>
    <row r="710" spans="1:39" x14ac:dyDescent="0.35">
      <c r="A710" s="89" t="s">
        <v>717</v>
      </c>
      <c r="B710" s="89" t="s">
        <v>391</v>
      </c>
      <c r="C710" s="89" t="s">
        <v>392</v>
      </c>
      <c r="D710" s="89" t="s">
        <v>393</v>
      </c>
      <c r="E710" s="89" t="s">
        <v>485</v>
      </c>
      <c r="F710" s="89" t="s">
        <v>465</v>
      </c>
      <c r="G710" s="89" t="s">
        <v>465</v>
      </c>
      <c r="H710" s="89" t="s">
        <v>465</v>
      </c>
      <c r="I710" s="89" t="s">
        <v>506</v>
      </c>
      <c r="J710" s="89" t="s">
        <v>508</v>
      </c>
      <c r="K710" s="89" t="s">
        <v>466</v>
      </c>
      <c r="L710" s="89" t="s">
        <v>587</v>
      </c>
      <c r="M710" s="89" t="s">
        <v>395</v>
      </c>
      <c r="N710" s="89">
        <v>21</v>
      </c>
      <c r="O710" s="91">
        <v>29.25</v>
      </c>
      <c r="P710" s="89" t="s">
        <v>588</v>
      </c>
      <c r="Q710" s="89">
        <v>19</v>
      </c>
      <c r="R710" s="89" t="s">
        <v>757</v>
      </c>
      <c r="S710" s="89">
        <v>6</v>
      </c>
      <c r="T710" s="90">
        <v>0</v>
      </c>
      <c r="U710" s="90">
        <v>0</v>
      </c>
      <c r="V710" s="90">
        <v>0</v>
      </c>
      <c r="W710" s="90">
        <v>0</v>
      </c>
      <c r="X710" s="90">
        <v>0</v>
      </c>
      <c r="Y710" s="90">
        <v>0</v>
      </c>
      <c r="Z710" s="90">
        <v>0</v>
      </c>
      <c r="AA710" s="90">
        <v>0</v>
      </c>
      <c r="AB710" s="90">
        <v>0</v>
      </c>
      <c r="AC710" s="90">
        <v>74.55</v>
      </c>
      <c r="AD710" s="90">
        <v>110.63</v>
      </c>
      <c r="AE710" s="381">
        <f t="shared" si="11"/>
        <v>11.115363494964845</v>
      </c>
      <c r="AF710" s="105"/>
      <c r="AG710" s="381"/>
      <c r="AH710" s="381"/>
      <c r="AI710" s="381"/>
      <c r="AJ710" s="381"/>
      <c r="AK710" s="381"/>
      <c r="AL710" s="381"/>
      <c r="AM710" s="381"/>
    </row>
    <row r="711" spans="1:39" x14ac:dyDescent="0.35">
      <c r="A711" s="89" t="s">
        <v>718</v>
      </c>
      <c r="B711" s="89" t="s">
        <v>391</v>
      </c>
      <c r="C711" s="89" t="s">
        <v>392</v>
      </c>
      <c r="D711" s="89" t="s">
        <v>393</v>
      </c>
      <c r="E711" s="89" t="s">
        <v>526</v>
      </c>
      <c r="F711" s="89" t="s">
        <v>465</v>
      </c>
      <c r="G711" s="89" t="s">
        <v>465</v>
      </c>
      <c r="H711" s="89" t="s">
        <v>465</v>
      </c>
      <c r="I711" s="89" t="s">
        <v>506</v>
      </c>
      <c r="J711" s="89" t="s">
        <v>508</v>
      </c>
      <c r="K711" s="89" t="s">
        <v>466</v>
      </c>
      <c r="L711" s="89" t="s">
        <v>587</v>
      </c>
      <c r="M711" s="89" t="s">
        <v>395</v>
      </c>
      <c r="N711" s="89">
        <v>21</v>
      </c>
      <c r="O711" s="91">
        <v>17.350000000000001</v>
      </c>
      <c r="P711" s="89" t="s">
        <v>588</v>
      </c>
      <c r="Q711" s="89">
        <v>19</v>
      </c>
      <c r="R711" s="89" t="s">
        <v>757</v>
      </c>
      <c r="S711" s="89">
        <v>6</v>
      </c>
      <c r="T711" s="90">
        <v>0</v>
      </c>
      <c r="U711" s="90">
        <v>0</v>
      </c>
      <c r="V711" s="90">
        <v>0</v>
      </c>
      <c r="W711" s="90">
        <v>0</v>
      </c>
      <c r="X711" s="90">
        <v>0</v>
      </c>
      <c r="Y711" s="90">
        <v>0</v>
      </c>
      <c r="Z711" s="90">
        <v>0</v>
      </c>
      <c r="AA711" s="90">
        <v>0</v>
      </c>
      <c r="AB711" s="90">
        <v>0</v>
      </c>
      <c r="AC711" s="90">
        <v>74.25</v>
      </c>
      <c r="AD711" s="90">
        <v>117.32</v>
      </c>
      <c r="AE711" s="381">
        <f t="shared" si="11"/>
        <v>10.772053550304951</v>
      </c>
      <c r="AF711" s="105"/>
      <c r="AG711" s="381"/>
      <c r="AH711" s="381"/>
      <c r="AI711" s="381"/>
      <c r="AJ711" s="381"/>
      <c r="AK711" s="381"/>
      <c r="AL711" s="381"/>
      <c r="AM711" s="381"/>
    </row>
    <row r="712" spans="1:39" x14ac:dyDescent="0.35">
      <c r="A712" s="89" t="s">
        <v>573</v>
      </c>
      <c r="B712" s="89" t="s">
        <v>391</v>
      </c>
      <c r="C712" s="89" t="s">
        <v>392</v>
      </c>
      <c r="D712" s="89" t="s">
        <v>463</v>
      </c>
      <c r="E712" s="89" t="s">
        <v>471</v>
      </c>
      <c r="F712" s="89" t="s">
        <v>465</v>
      </c>
      <c r="G712" s="89" t="s">
        <v>465</v>
      </c>
      <c r="H712" s="89" t="s">
        <v>465</v>
      </c>
      <c r="I712" s="89" t="s">
        <v>465</v>
      </c>
      <c r="J712" s="89" t="s">
        <v>465</v>
      </c>
      <c r="K712" s="89" t="s">
        <v>466</v>
      </c>
      <c r="L712" s="89" t="s">
        <v>394</v>
      </c>
      <c r="M712" s="89" t="s">
        <v>395</v>
      </c>
      <c r="N712" s="89">
        <v>14</v>
      </c>
      <c r="O712" s="91">
        <v>5.75</v>
      </c>
      <c r="P712" s="89" t="s">
        <v>396</v>
      </c>
      <c r="Q712" s="89">
        <v>19</v>
      </c>
      <c r="R712" s="89" t="s">
        <v>757</v>
      </c>
      <c r="S712" s="89">
        <v>7</v>
      </c>
      <c r="T712" s="90">
        <v>0</v>
      </c>
      <c r="U712" s="90">
        <v>25.45</v>
      </c>
      <c r="V712" s="90">
        <v>0.28999999999999998</v>
      </c>
      <c r="W712" s="90">
        <v>0</v>
      </c>
      <c r="X712" s="90">
        <v>0</v>
      </c>
      <c r="Y712" s="90">
        <v>25.74</v>
      </c>
      <c r="Z712" s="90">
        <v>0</v>
      </c>
      <c r="AA712" s="90">
        <v>0</v>
      </c>
      <c r="AB712" s="90">
        <v>25.74</v>
      </c>
      <c r="AC712" s="90">
        <v>111.34</v>
      </c>
      <c r="AD712" s="90">
        <v>382.74</v>
      </c>
      <c r="AE712" s="381">
        <f t="shared" si="11"/>
        <v>7.3031460205554017</v>
      </c>
      <c r="AF712" s="105"/>
      <c r="AG712" s="381"/>
      <c r="AH712" s="381"/>
      <c r="AI712" s="381"/>
      <c r="AJ712" s="381"/>
      <c r="AK712" s="381"/>
      <c r="AL712" s="381"/>
      <c r="AM712" s="381"/>
    </row>
    <row r="713" spans="1:39" x14ac:dyDescent="0.35">
      <c r="A713" s="89" t="s">
        <v>585</v>
      </c>
      <c r="B713" s="89" t="s">
        <v>391</v>
      </c>
      <c r="C713" s="89" t="s">
        <v>392</v>
      </c>
      <c r="D713" s="89" t="s">
        <v>463</v>
      </c>
      <c r="E713" s="89" t="s">
        <v>475</v>
      </c>
      <c r="F713" s="89" t="s">
        <v>465</v>
      </c>
      <c r="G713" s="89" t="s">
        <v>465</v>
      </c>
      <c r="H713" s="89" t="s">
        <v>465</v>
      </c>
      <c r="I713" s="89" t="s">
        <v>465</v>
      </c>
      <c r="J713" s="89" t="s">
        <v>465</v>
      </c>
      <c r="K713" s="89" t="s">
        <v>476</v>
      </c>
      <c r="L713" s="89" t="s">
        <v>394</v>
      </c>
      <c r="M713" s="89" t="s">
        <v>395</v>
      </c>
      <c r="N713" s="89">
        <v>14</v>
      </c>
      <c r="O713" s="91">
        <v>175.55</v>
      </c>
      <c r="P713" s="89" t="s">
        <v>396</v>
      </c>
      <c r="Q713" s="89">
        <v>19</v>
      </c>
      <c r="R713" s="89" t="s">
        <v>757</v>
      </c>
      <c r="S713" s="89">
        <v>7</v>
      </c>
      <c r="T713" s="90">
        <v>0</v>
      </c>
      <c r="U713" s="90">
        <v>24.78</v>
      </c>
      <c r="V713" s="90">
        <v>13.56</v>
      </c>
      <c r="W713" s="90">
        <v>0</v>
      </c>
      <c r="X713" s="90">
        <v>0</v>
      </c>
      <c r="Y713" s="90">
        <v>38.340000000000003</v>
      </c>
      <c r="Z713" s="90">
        <v>0</v>
      </c>
      <c r="AA713" s="90">
        <v>0</v>
      </c>
      <c r="AB713" s="90">
        <v>38.340000000000003</v>
      </c>
      <c r="AC713" s="90">
        <v>141.22</v>
      </c>
      <c r="AD713" s="90">
        <v>375.73</v>
      </c>
      <c r="AE713" s="381">
        <f t="shared" si="11"/>
        <v>8.3013068837058928</v>
      </c>
      <c r="AF713" s="105"/>
      <c r="AG713" s="381"/>
      <c r="AH713" s="381"/>
      <c r="AI713" s="381"/>
      <c r="AJ713" s="381"/>
      <c r="AK713" s="381"/>
      <c r="AL713" s="381"/>
      <c r="AM713" s="381"/>
    </row>
    <row r="714" spans="1:39" x14ac:dyDescent="0.35">
      <c r="A714" s="89" t="s">
        <v>584</v>
      </c>
      <c r="B714" s="89" t="s">
        <v>391</v>
      </c>
      <c r="C714" s="89" t="s">
        <v>392</v>
      </c>
      <c r="D714" s="89" t="s">
        <v>463</v>
      </c>
      <c r="E714" s="89" t="s">
        <v>583</v>
      </c>
      <c r="F714" s="89" t="s">
        <v>465</v>
      </c>
      <c r="G714" s="89" t="s">
        <v>465</v>
      </c>
      <c r="H714" s="89" t="s">
        <v>465</v>
      </c>
      <c r="I714" s="89" t="s">
        <v>465</v>
      </c>
      <c r="J714" s="89" t="s">
        <v>465</v>
      </c>
      <c r="K714" s="89" t="s">
        <v>476</v>
      </c>
      <c r="L714" s="89" t="s">
        <v>394</v>
      </c>
      <c r="M714" s="89" t="s">
        <v>395</v>
      </c>
      <c r="N714" s="89">
        <v>14</v>
      </c>
      <c r="O714" s="91">
        <v>178.91</v>
      </c>
      <c r="P714" s="89" t="s">
        <v>396</v>
      </c>
      <c r="Q714" s="89">
        <v>19</v>
      </c>
      <c r="R714" s="89" t="s">
        <v>757</v>
      </c>
      <c r="S714" s="89">
        <v>7</v>
      </c>
      <c r="T714" s="90">
        <v>0</v>
      </c>
      <c r="U714" s="90">
        <v>20.85</v>
      </c>
      <c r="V714" s="90">
        <v>36.49</v>
      </c>
      <c r="W714" s="90">
        <v>0</v>
      </c>
      <c r="X714" s="90">
        <v>0</v>
      </c>
      <c r="Y714" s="90">
        <v>57.33</v>
      </c>
      <c r="Z714" s="90">
        <v>0</v>
      </c>
      <c r="AA714" s="90">
        <v>0</v>
      </c>
      <c r="AB714" s="90">
        <v>57.33</v>
      </c>
      <c r="AC714" s="90">
        <v>174.76</v>
      </c>
      <c r="AD714" s="90">
        <v>367.89</v>
      </c>
      <c r="AE714" s="381">
        <f t="shared" si="11"/>
        <v>9.3325070872357632</v>
      </c>
      <c r="AF714" s="105"/>
      <c r="AG714" s="381"/>
      <c r="AH714" s="381"/>
      <c r="AI714" s="381"/>
      <c r="AJ714" s="381"/>
      <c r="AK714" s="381"/>
      <c r="AL714" s="381"/>
      <c r="AM714" s="381"/>
    </row>
    <row r="715" spans="1:39" x14ac:dyDescent="0.35">
      <c r="A715" s="89" t="s">
        <v>582</v>
      </c>
      <c r="B715" s="89" t="s">
        <v>391</v>
      </c>
      <c r="C715" s="89" t="s">
        <v>392</v>
      </c>
      <c r="D715" s="89" t="s">
        <v>463</v>
      </c>
      <c r="E715" s="89" t="s">
        <v>583</v>
      </c>
      <c r="F715" s="89" t="s">
        <v>465</v>
      </c>
      <c r="G715" s="89" t="s">
        <v>465</v>
      </c>
      <c r="H715" s="89" t="s">
        <v>465</v>
      </c>
      <c r="I715" s="89" t="s">
        <v>465</v>
      </c>
      <c r="J715" s="89" t="s">
        <v>465</v>
      </c>
      <c r="K715" s="89" t="s">
        <v>476</v>
      </c>
      <c r="L715" s="89" t="s">
        <v>394</v>
      </c>
      <c r="M715" s="89" t="s">
        <v>395</v>
      </c>
      <c r="N715" s="89">
        <v>14</v>
      </c>
      <c r="O715" s="91">
        <v>41.62</v>
      </c>
      <c r="P715" s="89" t="s">
        <v>396</v>
      </c>
      <c r="Q715" s="89">
        <v>19</v>
      </c>
      <c r="R715" s="89" t="s">
        <v>757</v>
      </c>
      <c r="S715" s="89">
        <v>7</v>
      </c>
      <c r="T715" s="90">
        <v>0</v>
      </c>
      <c r="U715" s="90">
        <v>20.85</v>
      </c>
      <c r="V715" s="90">
        <v>36.49</v>
      </c>
      <c r="W715" s="90">
        <v>0</v>
      </c>
      <c r="X715" s="90">
        <v>0</v>
      </c>
      <c r="Y715" s="90">
        <v>57.33</v>
      </c>
      <c r="Z715" s="90">
        <v>0</v>
      </c>
      <c r="AA715" s="90">
        <v>0</v>
      </c>
      <c r="AB715" s="90">
        <v>57.33</v>
      </c>
      <c r="AC715" s="90">
        <v>174.76</v>
      </c>
      <c r="AD715" s="90">
        <v>367.89</v>
      </c>
      <c r="AE715" s="381">
        <f t="shared" si="11"/>
        <v>9.3325070872357632</v>
      </c>
      <c r="AF715" s="105"/>
      <c r="AG715" s="381"/>
      <c r="AH715" s="381"/>
      <c r="AI715" s="381"/>
      <c r="AJ715" s="381"/>
      <c r="AK715" s="381"/>
      <c r="AL715" s="381"/>
      <c r="AM715" s="381"/>
    </row>
    <row r="716" spans="1:39" x14ac:dyDescent="0.35">
      <c r="A716" s="89" t="s">
        <v>581</v>
      </c>
      <c r="B716" s="89" t="s">
        <v>391</v>
      </c>
      <c r="C716" s="89" t="s">
        <v>392</v>
      </c>
      <c r="D716" s="89" t="s">
        <v>463</v>
      </c>
      <c r="E716" s="89" t="s">
        <v>580</v>
      </c>
      <c r="F716" s="89" t="s">
        <v>465</v>
      </c>
      <c r="G716" s="89" t="s">
        <v>465</v>
      </c>
      <c r="H716" s="89" t="s">
        <v>465</v>
      </c>
      <c r="I716" s="89" t="s">
        <v>465</v>
      </c>
      <c r="J716" s="89" t="s">
        <v>465</v>
      </c>
      <c r="K716" s="89" t="s">
        <v>466</v>
      </c>
      <c r="L716" s="89" t="s">
        <v>394</v>
      </c>
      <c r="M716" s="89" t="s">
        <v>395</v>
      </c>
      <c r="N716" s="89">
        <v>14</v>
      </c>
      <c r="O716" s="91">
        <v>7.77</v>
      </c>
      <c r="P716" s="89" t="s">
        <v>396</v>
      </c>
      <c r="Q716" s="89">
        <v>19</v>
      </c>
      <c r="R716" s="89" t="s">
        <v>757</v>
      </c>
      <c r="S716" s="89">
        <v>7</v>
      </c>
      <c r="T716" s="90">
        <v>0</v>
      </c>
      <c r="U716" s="90">
        <v>8.0399999999999991</v>
      </c>
      <c r="V716" s="90">
        <v>0</v>
      </c>
      <c r="W716" s="90">
        <v>0</v>
      </c>
      <c r="X716" s="90">
        <v>0</v>
      </c>
      <c r="Y716" s="90">
        <v>8.0399999999999991</v>
      </c>
      <c r="Z716" s="90">
        <v>0</v>
      </c>
      <c r="AA716" s="90">
        <v>0</v>
      </c>
      <c r="AB716" s="90">
        <v>8.0399999999999991</v>
      </c>
      <c r="AC716" s="90">
        <v>73.349999999999994</v>
      </c>
      <c r="AD716" s="90">
        <v>391.52</v>
      </c>
      <c r="AE716" s="381">
        <f t="shared" si="11"/>
        <v>5.8608335168688486</v>
      </c>
      <c r="AF716" s="105"/>
      <c r="AG716" s="381"/>
      <c r="AH716" s="381"/>
      <c r="AI716" s="381"/>
      <c r="AJ716" s="381"/>
      <c r="AK716" s="381"/>
      <c r="AL716" s="381"/>
      <c r="AM716" s="381"/>
    </row>
    <row r="717" spans="1:39" x14ac:dyDescent="0.35">
      <c r="A717" s="89" t="s">
        <v>579</v>
      </c>
      <c r="B717" s="89" t="s">
        <v>391</v>
      </c>
      <c r="C717" s="89" t="s">
        <v>392</v>
      </c>
      <c r="D717" s="89" t="s">
        <v>463</v>
      </c>
      <c r="E717" s="89" t="s">
        <v>580</v>
      </c>
      <c r="F717" s="89" t="s">
        <v>465</v>
      </c>
      <c r="G717" s="89" t="s">
        <v>465</v>
      </c>
      <c r="H717" s="89" t="s">
        <v>465</v>
      </c>
      <c r="I717" s="89" t="s">
        <v>465</v>
      </c>
      <c r="J717" s="89" t="s">
        <v>465</v>
      </c>
      <c r="K717" s="89" t="s">
        <v>466</v>
      </c>
      <c r="L717" s="89" t="s">
        <v>394</v>
      </c>
      <c r="M717" s="89" t="s">
        <v>395</v>
      </c>
      <c r="N717" s="89">
        <v>14</v>
      </c>
      <c r="O717" s="91">
        <v>17.84</v>
      </c>
      <c r="P717" s="89" t="s">
        <v>396</v>
      </c>
      <c r="Q717" s="89">
        <v>19</v>
      </c>
      <c r="R717" s="89" t="s">
        <v>757</v>
      </c>
      <c r="S717" s="89">
        <v>7</v>
      </c>
      <c r="T717" s="90">
        <v>0</v>
      </c>
      <c r="U717" s="90">
        <v>8.0399999999999991</v>
      </c>
      <c r="V717" s="90">
        <v>0</v>
      </c>
      <c r="W717" s="90">
        <v>0</v>
      </c>
      <c r="X717" s="90">
        <v>0</v>
      </c>
      <c r="Y717" s="90">
        <v>8.0399999999999991</v>
      </c>
      <c r="Z717" s="90">
        <v>0</v>
      </c>
      <c r="AA717" s="90">
        <v>0</v>
      </c>
      <c r="AB717" s="90">
        <v>8.0399999999999991</v>
      </c>
      <c r="AC717" s="90">
        <v>73.349999999999994</v>
      </c>
      <c r="AD717" s="90">
        <v>391.52</v>
      </c>
      <c r="AE717" s="381">
        <f t="shared" ref="AE717:AE780" si="12">IFERROR(SQRT(((AC717/AD717)/0.005454154)),"-")</f>
        <v>5.8608335168688486</v>
      </c>
      <c r="AF717" s="105"/>
      <c r="AG717" s="381"/>
      <c r="AH717" s="381"/>
      <c r="AI717" s="381"/>
      <c r="AJ717" s="381"/>
      <c r="AK717" s="381"/>
      <c r="AL717" s="381"/>
      <c r="AM717" s="381"/>
    </row>
    <row r="718" spans="1:39" x14ac:dyDescent="0.35">
      <c r="A718" s="89" t="s">
        <v>578</v>
      </c>
      <c r="B718" s="89" t="s">
        <v>391</v>
      </c>
      <c r="C718" s="89" t="s">
        <v>392</v>
      </c>
      <c r="D718" s="89" t="s">
        <v>463</v>
      </c>
      <c r="E718" s="89" t="s">
        <v>480</v>
      </c>
      <c r="F718" s="89" t="s">
        <v>465</v>
      </c>
      <c r="G718" s="89" t="s">
        <v>465</v>
      </c>
      <c r="H718" s="89" t="s">
        <v>465</v>
      </c>
      <c r="I718" s="89" t="s">
        <v>465</v>
      </c>
      <c r="J718" s="89" t="s">
        <v>465</v>
      </c>
      <c r="K718" s="89" t="s">
        <v>466</v>
      </c>
      <c r="L718" s="89" t="s">
        <v>394</v>
      </c>
      <c r="M718" s="89" t="s">
        <v>395</v>
      </c>
      <c r="N718" s="89">
        <v>14</v>
      </c>
      <c r="O718" s="91">
        <v>7.73</v>
      </c>
      <c r="P718" s="89" t="s">
        <v>396</v>
      </c>
      <c r="Q718" s="89">
        <v>19</v>
      </c>
      <c r="R718" s="89" t="s">
        <v>757</v>
      </c>
      <c r="S718" s="89">
        <v>7</v>
      </c>
      <c r="T718" s="90">
        <v>0</v>
      </c>
      <c r="U718" s="90">
        <v>24.83</v>
      </c>
      <c r="V718" s="90">
        <v>7.63</v>
      </c>
      <c r="W718" s="90">
        <v>0</v>
      </c>
      <c r="X718" s="90">
        <v>0</v>
      </c>
      <c r="Y718" s="90">
        <v>32.47</v>
      </c>
      <c r="Z718" s="90">
        <v>0</v>
      </c>
      <c r="AA718" s="90">
        <v>0</v>
      </c>
      <c r="AB718" s="90">
        <v>32.47</v>
      </c>
      <c r="AC718" s="90">
        <v>125.83</v>
      </c>
      <c r="AD718" s="90">
        <v>379.35</v>
      </c>
      <c r="AE718" s="381">
        <f t="shared" si="12"/>
        <v>7.7984511487921546</v>
      </c>
      <c r="AF718" s="105"/>
      <c r="AG718" s="381"/>
      <c r="AH718" s="381"/>
      <c r="AI718" s="381"/>
      <c r="AJ718" s="381"/>
      <c r="AK718" s="381"/>
      <c r="AL718" s="381"/>
      <c r="AM718" s="381"/>
    </row>
    <row r="719" spans="1:39" x14ac:dyDescent="0.35">
      <c r="A719" s="89" t="s">
        <v>577</v>
      </c>
      <c r="B719" s="89" t="s">
        <v>391</v>
      </c>
      <c r="C719" s="89" t="s">
        <v>392</v>
      </c>
      <c r="D719" s="89" t="s">
        <v>463</v>
      </c>
      <c r="E719" s="89" t="s">
        <v>526</v>
      </c>
      <c r="F719" s="89" t="s">
        <v>465</v>
      </c>
      <c r="G719" s="89" t="s">
        <v>465</v>
      </c>
      <c r="H719" s="89" t="s">
        <v>465</v>
      </c>
      <c r="I719" s="89" t="s">
        <v>465</v>
      </c>
      <c r="J719" s="89" t="s">
        <v>465</v>
      </c>
      <c r="K719" s="89" t="s">
        <v>466</v>
      </c>
      <c r="L719" s="89" t="s">
        <v>394</v>
      </c>
      <c r="M719" s="89" t="s">
        <v>395</v>
      </c>
      <c r="N719" s="89">
        <v>14</v>
      </c>
      <c r="O719" s="91">
        <v>1.34</v>
      </c>
      <c r="P719" s="89" t="s">
        <v>396</v>
      </c>
      <c r="Q719" s="89">
        <v>19</v>
      </c>
      <c r="R719" s="89" t="s">
        <v>757</v>
      </c>
      <c r="S719" s="89">
        <v>7</v>
      </c>
      <c r="T719" s="90">
        <v>0</v>
      </c>
      <c r="U719" s="90">
        <v>24.78</v>
      </c>
      <c r="V719" s="90">
        <v>13.56</v>
      </c>
      <c r="W719" s="90">
        <v>0</v>
      </c>
      <c r="X719" s="90">
        <v>0</v>
      </c>
      <c r="Y719" s="90">
        <v>38.340000000000003</v>
      </c>
      <c r="Z719" s="90">
        <v>0</v>
      </c>
      <c r="AA719" s="90">
        <v>0</v>
      </c>
      <c r="AB719" s="90">
        <v>38.340000000000003</v>
      </c>
      <c r="AC719" s="90">
        <v>141.22</v>
      </c>
      <c r="AD719" s="90">
        <v>375.73</v>
      </c>
      <c r="AE719" s="381">
        <f t="shared" si="12"/>
        <v>8.3013068837058928</v>
      </c>
      <c r="AF719" s="105"/>
      <c r="AG719" s="381"/>
      <c r="AH719" s="381"/>
      <c r="AI719" s="381"/>
      <c r="AJ719" s="381"/>
      <c r="AK719" s="381"/>
      <c r="AL719" s="381"/>
      <c r="AM719" s="381"/>
    </row>
    <row r="720" spans="1:39" x14ac:dyDescent="0.35">
      <c r="A720" s="89" t="s">
        <v>576</v>
      </c>
      <c r="B720" s="89" t="s">
        <v>391</v>
      </c>
      <c r="C720" s="89" t="s">
        <v>392</v>
      </c>
      <c r="D720" s="89" t="s">
        <v>463</v>
      </c>
      <c r="E720" s="89" t="s">
        <v>552</v>
      </c>
      <c r="F720" s="89" t="s">
        <v>465</v>
      </c>
      <c r="G720" s="89" t="s">
        <v>465</v>
      </c>
      <c r="H720" s="89" t="s">
        <v>465</v>
      </c>
      <c r="I720" s="89" t="s">
        <v>465</v>
      </c>
      <c r="J720" s="89" t="s">
        <v>465</v>
      </c>
      <c r="K720" s="89" t="s">
        <v>466</v>
      </c>
      <c r="L720" s="89" t="s">
        <v>394</v>
      </c>
      <c r="M720" s="89" t="s">
        <v>395</v>
      </c>
      <c r="N720" s="89">
        <v>14</v>
      </c>
      <c r="O720" s="91">
        <v>2.31</v>
      </c>
      <c r="P720" s="89" t="s">
        <v>396</v>
      </c>
      <c r="Q720" s="89">
        <v>19</v>
      </c>
      <c r="R720" s="89" t="s">
        <v>757</v>
      </c>
      <c r="S720" s="89">
        <v>7</v>
      </c>
      <c r="T720" s="90">
        <v>0</v>
      </c>
      <c r="U720" s="90">
        <v>25.45</v>
      </c>
      <c r="V720" s="90">
        <v>0.28999999999999998</v>
      </c>
      <c r="W720" s="90">
        <v>0</v>
      </c>
      <c r="X720" s="90">
        <v>0</v>
      </c>
      <c r="Y720" s="90">
        <v>25.74</v>
      </c>
      <c r="Z720" s="90">
        <v>0</v>
      </c>
      <c r="AA720" s="90">
        <v>0</v>
      </c>
      <c r="AB720" s="90">
        <v>25.74</v>
      </c>
      <c r="AC720" s="90">
        <v>111.34</v>
      </c>
      <c r="AD720" s="90">
        <v>382.74</v>
      </c>
      <c r="AE720" s="381">
        <f t="shared" si="12"/>
        <v>7.3031460205554017</v>
      </c>
      <c r="AF720" s="105"/>
      <c r="AG720" s="381"/>
      <c r="AH720" s="381"/>
      <c r="AI720" s="381"/>
      <c r="AJ720" s="381"/>
      <c r="AK720" s="381"/>
      <c r="AL720" s="381"/>
      <c r="AM720" s="381"/>
    </row>
    <row r="721" spans="1:39" x14ac:dyDescent="0.35">
      <c r="A721" s="89" t="s">
        <v>572</v>
      </c>
      <c r="B721" s="89" t="s">
        <v>391</v>
      </c>
      <c r="C721" s="89" t="s">
        <v>392</v>
      </c>
      <c r="D721" s="89" t="s">
        <v>463</v>
      </c>
      <c r="E721" s="89" t="s">
        <v>471</v>
      </c>
      <c r="F721" s="89" t="s">
        <v>465</v>
      </c>
      <c r="G721" s="89" t="s">
        <v>465</v>
      </c>
      <c r="H721" s="89" t="s">
        <v>465</v>
      </c>
      <c r="I721" s="89" t="s">
        <v>465</v>
      </c>
      <c r="J721" s="89" t="s">
        <v>465</v>
      </c>
      <c r="K721" s="89" t="s">
        <v>466</v>
      </c>
      <c r="L721" s="89" t="s">
        <v>394</v>
      </c>
      <c r="M721" s="89" t="s">
        <v>395</v>
      </c>
      <c r="N721" s="89">
        <v>14</v>
      </c>
      <c r="O721" s="91">
        <v>3.15</v>
      </c>
      <c r="P721" s="89" t="s">
        <v>396</v>
      </c>
      <c r="Q721" s="89">
        <v>19</v>
      </c>
      <c r="R721" s="89" t="s">
        <v>757</v>
      </c>
      <c r="S721" s="89">
        <v>7</v>
      </c>
      <c r="T721" s="90">
        <v>0</v>
      </c>
      <c r="U721" s="90">
        <v>25.45</v>
      </c>
      <c r="V721" s="90">
        <v>0.28999999999999998</v>
      </c>
      <c r="W721" s="90">
        <v>0</v>
      </c>
      <c r="X721" s="90">
        <v>0</v>
      </c>
      <c r="Y721" s="90">
        <v>25.74</v>
      </c>
      <c r="Z721" s="90">
        <v>0</v>
      </c>
      <c r="AA721" s="90">
        <v>0</v>
      </c>
      <c r="AB721" s="90">
        <v>25.74</v>
      </c>
      <c r="AC721" s="90">
        <v>111.34</v>
      </c>
      <c r="AD721" s="90">
        <v>382.74</v>
      </c>
      <c r="AE721" s="381">
        <f t="shared" si="12"/>
        <v>7.3031460205554017</v>
      </c>
      <c r="AF721" s="105"/>
      <c r="AG721" s="381"/>
      <c r="AH721" s="381"/>
      <c r="AI721" s="381"/>
      <c r="AJ721" s="381"/>
      <c r="AK721" s="381"/>
      <c r="AL721" s="381"/>
      <c r="AM721" s="381"/>
    </row>
    <row r="722" spans="1:39" x14ac:dyDescent="0.35">
      <c r="A722" s="89" t="s">
        <v>570</v>
      </c>
      <c r="B722" s="89" t="s">
        <v>391</v>
      </c>
      <c r="C722" s="89" t="s">
        <v>392</v>
      </c>
      <c r="D722" s="89" t="s">
        <v>463</v>
      </c>
      <c r="E722" s="89" t="s">
        <v>571</v>
      </c>
      <c r="F722" s="89" t="s">
        <v>465</v>
      </c>
      <c r="G722" s="89" t="s">
        <v>465</v>
      </c>
      <c r="H722" s="89" t="s">
        <v>465</v>
      </c>
      <c r="I722" s="89" t="s">
        <v>465</v>
      </c>
      <c r="J722" s="89" t="s">
        <v>465</v>
      </c>
      <c r="K722" s="89" t="s">
        <v>466</v>
      </c>
      <c r="L722" s="89" t="s">
        <v>394</v>
      </c>
      <c r="M722" s="89" t="s">
        <v>395</v>
      </c>
      <c r="N722" s="89">
        <v>14</v>
      </c>
      <c r="O722" s="91">
        <v>3.05</v>
      </c>
      <c r="P722" s="89" t="s">
        <v>396</v>
      </c>
      <c r="Q722" s="89">
        <v>19</v>
      </c>
      <c r="R722" s="89" t="s">
        <v>757</v>
      </c>
      <c r="S722" s="89">
        <v>7</v>
      </c>
      <c r="T722" s="90">
        <v>0</v>
      </c>
      <c r="U722" s="90">
        <v>20.58</v>
      </c>
      <c r="V722" s="90">
        <v>0.05</v>
      </c>
      <c r="W722" s="90">
        <v>0</v>
      </c>
      <c r="X722" s="90">
        <v>0</v>
      </c>
      <c r="Y722" s="90">
        <v>20.63</v>
      </c>
      <c r="Z722" s="90">
        <v>0</v>
      </c>
      <c r="AA722" s="90">
        <v>0</v>
      </c>
      <c r="AB722" s="90">
        <v>20.63</v>
      </c>
      <c r="AC722" s="90">
        <v>97.77</v>
      </c>
      <c r="AD722" s="90">
        <v>385.89</v>
      </c>
      <c r="AE722" s="381">
        <f t="shared" si="12"/>
        <v>6.8156510519024405</v>
      </c>
      <c r="AF722" s="105"/>
      <c r="AG722" s="381"/>
      <c r="AH722" s="381"/>
      <c r="AI722" s="381"/>
      <c r="AJ722" s="381"/>
      <c r="AK722" s="381"/>
      <c r="AL722" s="381"/>
      <c r="AM722" s="381"/>
    </row>
    <row r="723" spans="1:39" x14ac:dyDescent="0.35">
      <c r="A723" s="89" t="s">
        <v>744</v>
      </c>
      <c r="B723" s="89" t="s">
        <v>391</v>
      </c>
      <c r="C723" s="89" t="s">
        <v>392</v>
      </c>
      <c r="D723" s="89" t="s">
        <v>393</v>
      </c>
      <c r="E723" s="89" t="s">
        <v>660</v>
      </c>
      <c r="F723" s="89" t="s">
        <v>465</v>
      </c>
      <c r="G723" s="89" t="s">
        <v>511</v>
      </c>
      <c r="H723" s="89" t="s">
        <v>465</v>
      </c>
      <c r="I723" s="89" t="s">
        <v>506</v>
      </c>
      <c r="J723" s="89" t="s">
        <v>465</v>
      </c>
      <c r="K723" s="89" t="s">
        <v>476</v>
      </c>
      <c r="L723" s="89" t="s">
        <v>549</v>
      </c>
      <c r="M723" s="89" t="s">
        <v>395</v>
      </c>
      <c r="N723" s="89">
        <v>19</v>
      </c>
      <c r="O723" s="91">
        <v>72.86</v>
      </c>
      <c r="P723" s="89" t="s">
        <v>566</v>
      </c>
      <c r="Q723" s="89">
        <v>19</v>
      </c>
      <c r="R723" s="89" t="s">
        <v>757</v>
      </c>
      <c r="S723" s="89">
        <v>8</v>
      </c>
      <c r="T723" s="90">
        <v>0</v>
      </c>
      <c r="U723" s="90">
        <v>8.07</v>
      </c>
      <c r="V723" s="90">
        <v>48.57</v>
      </c>
      <c r="W723" s="90">
        <v>0</v>
      </c>
      <c r="X723" s="90">
        <v>0.13</v>
      </c>
      <c r="Y723" s="90">
        <v>56.78</v>
      </c>
      <c r="Z723" s="90">
        <v>0</v>
      </c>
      <c r="AA723" s="90">
        <v>0</v>
      </c>
      <c r="AB723" s="90">
        <v>56.78</v>
      </c>
      <c r="AC723" s="90">
        <v>129.47</v>
      </c>
      <c r="AD723" s="90">
        <v>190.69</v>
      </c>
      <c r="AE723" s="381">
        <f t="shared" si="12"/>
        <v>11.157243631387967</v>
      </c>
      <c r="AF723" s="105"/>
      <c r="AG723" s="381"/>
      <c r="AH723" s="381"/>
      <c r="AI723" s="381"/>
      <c r="AJ723" s="381"/>
      <c r="AK723" s="381"/>
      <c r="AL723" s="381"/>
      <c r="AM723" s="381"/>
    </row>
    <row r="724" spans="1:39" x14ac:dyDescent="0.35">
      <c r="A724" s="89" t="s">
        <v>746</v>
      </c>
      <c r="B724" s="89" t="s">
        <v>391</v>
      </c>
      <c r="C724" s="89" t="s">
        <v>392</v>
      </c>
      <c r="D724" s="89" t="s">
        <v>393</v>
      </c>
      <c r="E724" s="89" t="s">
        <v>505</v>
      </c>
      <c r="F724" s="89" t="s">
        <v>465</v>
      </c>
      <c r="G724" s="89" t="s">
        <v>465</v>
      </c>
      <c r="H724" s="89" t="s">
        <v>465</v>
      </c>
      <c r="I724" s="89" t="s">
        <v>506</v>
      </c>
      <c r="J724" s="89" t="s">
        <v>465</v>
      </c>
      <c r="K724" s="89" t="s">
        <v>476</v>
      </c>
      <c r="L724" s="89" t="s">
        <v>549</v>
      </c>
      <c r="M724" s="89" t="s">
        <v>395</v>
      </c>
      <c r="N724" s="89">
        <v>19</v>
      </c>
      <c r="O724" s="91">
        <v>129.79640000000001</v>
      </c>
      <c r="P724" s="89" t="s">
        <v>566</v>
      </c>
      <c r="Q724" s="89">
        <v>19</v>
      </c>
      <c r="R724" s="89" t="s">
        <v>757</v>
      </c>
      <c r="S724" s="89">
        <v>8</v>
      </c>
      <c r="T724" s="90">
        <v>0</v>
      </c>
      <c r="U724" s="90">
        <v>6.66</v>
      </c>
      <c r="V724" s="90">
        <v>30.86</v>
      </c>
      <c r="W724" s="90">
        <v>0</v>
      </c>
      <c r="X724" s="90">
        <v>0</v>
      </c>
      <c r="Y724" s="90">
        <v>37.520000000000003</v>
      </c>
      <c r="Z724" s="90">
        <v>0</v>
      </c>
      <c r="AA724" s="90">
        <v>0</v>
      </c>
      <c r="AB724" s="90">
        <v>37.520000000000003</v>
      </c>
      <c r="AC724" s="90">
        <v>114.65</v>
      </c>
      <c r="AD724" s="90">
        <v>190.23</v>
      </c>
      <c r="AE724" s="381">
        <f t="shared" si="12"/>
        <v>10.511963093693062</v>
      </c>
      <c r="AF724" s="105"/>
      <c r="AG724" s="381"/>
      <c r="AH724" s="381"/>
      <c r="AI724" s="381"/>
      <c r="AJ724" s="381"/>
      <c r="AK724" s="381"/>
      <c r="AL724" s="381"/>
      <c r="AM724" s="381"/>
    </row>
    <row r="725" spans="1:39" x14ac:dyDescent="0.35">
      <c r="A725" s="89" t="s">
        <v>733</v>
      </c>
      <c r="B725" s="89" t="s">
        <v>391</v>
      </c>
      <c r="C725" s="89" t="s">
        <v>392</v>
      </c>
      <c r="D725" s="89" t="s">
        <v>393</v>
      </c>
      <c r="E725" s="89" t="s">
        <v>493</v>
      </c>
      <c r="F725" s="89" t="s">
        <v>465</v>
      </c>
      <c r="G725" s="89" t="s">
        <v>465</v>
      </c>
      <c r="H725" s="89" t="s">
        <v>465</v>
      </c>
      <c r="I725" s="89" t="s">
        <v>506</v>
      </c>
      <c r="J725" s="89" t="s">
        <v>465</v>
      </c>
      <c r="K725" s="89" t="s">
        <v>466</v>
      </c>
      <c r="L725" s="89" t="s">
        <v>549</v>
      </c>
      <c r="M725" s="89" t="s">
        <v>395</v>
      </c>
      <c r="N725" s="89">
        <v>20</v>
      </c>
      <c r="O725" s="91">
        <v>18.27</v>
      </c>
      <c r="P725" s="89" t="s">
        <v>566</v>
      </c>
      <c r="Q725" s="89">
        <v>19</v>
      </c>
      <c r="R725" s="89" t="s">
        <v>757</v>
      </c>
      <c r="S725" s="89">
        <v>8</v>
      </c>
      <c r="T725" s="90">
        <v>0</v>
      </c>
      <c r="U725" s="90">
        <v>6.72</v>
      </c>
      <c r="V725" s="90">
        <v>15.05</v>
      </c>
      <c r="W725" s="90">
        <v>0</v>
      </c>
      <c r="X725" s="90">
        <v>0</v>
      </c>
      <c r="Y725" s="90">
        <v>21.77</v>
      </c>
      <c r="Z725" s="90">
        <v>0</v>
      </c>
      <c r="AA725" s="90">
        <v>0</v>
      </c>
      <c r="AB725" s="90">
        <v>21.77</v>
      </c>
      <c r="AC725" s="90">
        <v>99</v>
      </c>
      <c r="AD725" s="90">
        <v>185.14</v>
      </c>
      <c r="AE725" s="381">
        <f t="shared" si="12"/>
        <v>9.9015633285447144</v>
      </c>
      <c r="AF725" s="105"/>
      <c r="AG725" s="381"/>
      <c r="AH725" s="381"/>
      <c r="AI725" s="381"/>
      <c r="AJ725" s="381"/>
      <c r="AK725" s="381"/>
      <c r="AL725" s="381"/>
      <c r="AM725" s="381"/>
    </row>
    <row r="726" spans="1:39" x14ac:dyDescent="0.35">
      <c r="A726" s="89" t="s">
        <v>732</v>
      </c>
      <c r="B726" s="89" t="s">
        <v>391</v>
      </c>
      <c r="C726" s="89" t="s">
        <v>392</v>
      </c>
      <c r="D726" s="89" t="s">
        <v>393</v>
      </c>
      <c r="E726" s="89" t="s">
        <v>480</v>
      </c>
      <c r="F726" s="89" t="s">
        <v>465</v>
      </c>
      <c r="G726" s="89" t="s">
        <v>465</v>
      </c>
      <c r="H726" s="89" t="s">
        <v>465</v>
      </c>
      <c r="I726" s="89" t="s">
        <v>506</v>
      </c>
      <c r="J726" s="89" t="s">
        <v>465</v>
      </c>
      <c r="K726" s="89" t="s">
        <v>466</v>
      </c>
      <c r="L726" s="89" t="s">
        <v>549</v>
      </c>
      <c r="M726" s="89" t="s">
        <v>395</v>
      </c>
      <c r="N726" s="89">
        <v>20</v>
      </c>
      <c r="O726" s="91">
        <v>109.57</v>
      </c>
      <c r="P726" s="89" t="s">
        <v>566</v>
      </c>
      <c r="Q726" s="89">
        <v>19</v>
      </c>
      <c r="R726" s="89" t="s">
        <v>757</v>
      </c>
      <c r="S726" s="89">
        <v>8</v>
      </c>
      <c r="T726" s="90">
        <v>0</v>
      </c>
      <c r="U726" s="90">
        <v>6.72</v>
      </c>
      <c r="V726" s="90">
        <v>13.89</v>
      </c>
      <c r="W726" s="90">
        <v>0</v>
      </c>
      <c r="X726" s="90">
        <v>0</v>
      </c>
      <c r="Y726" s="90">
        <v>20.61</v>
      </c>
      <c r="Z726" s="90">
        <v>0</v>
      </c>
      <c r="AA726" s="90">
        <v>0</v>
      </c>
      <c r="AB726" s="90">
        <v>20.61</v>
      </c>
      <c r="AC726" s="90">
        <v>98.48</v>
      </c>
      <c r="AD726" s="90">
        <v>189.75</v>
      </c>
      <c r="AE726" s="381">
        <f t="shared" si="12"/>
        <v>9.7548238080041383</v>
      </c>
      <c r="AF726" s="105"/>
      <c r="AG726" s="381"/>
      <c r="AH726" s="381"/>
      <c r="AI726" s="381"/>
      <c r="AJ726" s="381"/>
      <c r="AK726" s="381"/>
      <c r="AL726" s="381"/>
      <c r="AM726" s="381"/>
    </row>
    <row r="727" spans="1:39" x14ac:dyDescent="0.35">
      <c r="A727" s="89" t="s">
        <v>601</v>
      </c>
      <c r="B727" s="89" t="s">
        <v>391</v>
      </c>
      <c r="C727" s="89" t="s">
        <v>392</v>
      </c>
      <c r="D727" s="89" t="s">
        <v>393</v>
      </c>
      <c r="E727" s="89" t="s">
        <v>521</v>
      </c>
      <c r="F727" s="89" t="s">
        <v>465</v>
      </c>
      <c r="G727" s="89" t="s">
        <v>511</v>
      </c>
      <c r="H727" s="89" t="s">
        <v>719</v>
      </c>
      <c r="I727" s="89" t="s">
        <v>506</v>
      </c>
      <c r="J727" s="89" t="s">
        <v>501</v>
      </c>
      <c r="K727" s="89" t="s">
        <v>476</v>
      </c>
      <c r="L727" s="89" t="s">
        <v>587</v>
      </c>
      <c r="M727" s="89" t="s">
        <v>395</v>
      </c>
      <c r="N727" s="89">
        <v>29</v>
      </c>
      <c r="O727" s="91">
        <v>86.12</v>
      </c>
      <c r="P727" s="89" t="s">
        <v>400</v>
      </c>
      <c r="Q727" s="89">
        <v>19</v>
      </c>
      <c r="R727" s="89" t="s">
        <v>757</v>
      </c>
      <c r="S727" s="89">
        <v>9</v>
      </c>
      <c r="T727" s="90">
        <v>0</v>
      </c>
      <c r="U727" s="90">
        <v>30.05</v>
      </c>
      <c r="V727" s="90">
        <v>46.65</v>
      </c>
      <c r="W727" s="90">
        <v>0</v>
      </c>
      <c r="X727" s="90">
        <v>26.62</v>
      </c>
      <c r="Y727" s="90">
        <v>103.32</v>
      </c>
      <c r="Z727" s="90">
        <v>0</v>
      </c>
      <c r="AA727" s="90">
        <v>0</v>
      </c>
      <c r="AB727" s="90">
        <v>103.32</v>
      </c>
      <c r="AC727" s="90">
        <v>95.72</v>
      </c>
      <c r="AD727" s="90">
        <v>111.05</v>
      </c>
      <c r="AE727" s="381">
        <f t="shared" si="12"/>
        <v>12.571247171136269</v>
      </c>
      <c r="AF727" s="105"/>
      <c r="AG727" s="381"/>
      <c r="AH727" s="381"/>
      <c r="AI727" s="381"/>
      <c r="AJ727" s="381"/>
      <c r="AK727" s="381"/>
      <c r="AL727" s="381"/>
      <c r="AM727" s="381"/>
    </row>
    <row r="728" spans="1:39" x14ac:dyDescent="0.35">
      <c r="A728" s="89" t="s">
        <v>603</v>
      </c>
      <c r="B728" s="89" t="s">
        <v>391</v>
      </c>
      <c r="C728" s="89" t="s">
        <v>392</v>
      </c>
      <c r="D728" s="89" t="s">
        <v>393</v>
      </c>
      <c r="E728" s="89" t="s">
        <v>526</v>
      </c>
      <c r="F728" s="89" t="s">
        <v>465</v>
      </c>
      <c r="G728" s="89" t="s">
        <v>511</v>
      </c>
      <c r="H728" s="89" t="s">
        <v>719</v>
      </c>
      <c r="I728" s="89" t="s">
        <v>506</v>
      </c>
      <c r="J728" s="89" t="s">
        <v>501</v>
      </c>
      <c r="K728" s="89" t="s">
        <v>476</v>
      </c>
      <c r="L728" s="89" t="s">
        <v>587</v>
      </c>
      <c r="M728" s="89" t="s">
        <v>395</v>
      </c>
      <c r="N728" s="89">
        <v>29</v>
      </c>
      <c r="O728" s="91">
        <v>17.53</v>
      </c>
      <c r="P728" s="89" t="s">
        <v>400</v>
      </c>
      <c r="Q728" s="89">
        <v>19</v>
      </c>
      <c r="R728" s="89" t="s">
        <v>757</v>
      </c>
      <c r="S728" s="89">
        <v>9</v>
      </c>
      <c r="T728" s="90">
        <v>0</v>
      </c>
      <c r="U728" s="90">
        <v>35.6</v>
      </c>
      <c r="V728" s="90">
        <v>44.46</v>
      </c>
      <c r="W728" s="90">
        <v>0</v>
      </c>
      <c r="X728" s="90">
        <v>29.53</v>
      </c>
      <c r="Y728" s="90">
        <v>109.58</v>
      </c>
      <c r="Z728" s="90">
        <v>0</v>
      </c>
      <c r="AA728" s="90">
        <v>0</v>
      </c>
      <c r="AB728" s="90">
        <v>109.58</v>
      </c>
      <c r="AC728" s="90">
        <v>97.06</v>
      </c>
      <c r="AD728" s="90">
        <v>111.45</v>
      </c>
      <c r="AE728" s="381">
        <f t="shared" si="12"/>
        <v>12.636197610047763</v>
      </c>
      <c r="AF728" s="105"/>
      <c r="AG728" s="381"/>
      <c r="AH728" s="381"/>
      <c r="AI728" s="381"/>
      <c r="AJ728" s="381"/>
      <c r="AK728" s="381"/>
      <c r="AL728" s="381"/>
      <c r="AM728" s="381"/>
    </row>
    <row r="729" spans="1:39" x14ac:dyDescent="0.35">
      <c r="A729" s="89" t="s">
        <v>596</v>
      </c>
      <c r="B729" s="89" t="s">
        <v>391</v>
      </c>
      <c r="C729" s="89" t="s">
        <v>392</v>
      </c>
      <c r="D729" s="89" t="s">
        <v>393</v>
      </c>
      <c r="E729" s="89" t="s">
        <v>597</v>
      </c>
      <c r="F729" s="89" t="s">
        <v>465</v>
      </c>
      <c r="G729" s="89" t="s">
        <v>465</v>
      </c>
      <c r="H729" s="89" t="s">
        <v>719</v>
      </c>
      <c r="I729" s="89" t="s">
        <v>506</v>
      </c>
      <c r="J729" s="89" t="s">
        <v>501</v>
      </c>
      <c r="K729" s="89" t="s">
        <v>466</v>
      </c>
      <c r="L729" s="89" t="s">
        <v>587</v>
      </c>
      <c r="M729" s="89" t="s">
        <v>395</v>
      </c>
      <c r="N729" s="89">
        <v>29</v>
      </c>
      <c r="O729" s="91">
        <v>1.29</v>
      </c>
      <c r="P729" s="89" t="s">
        <v>400</v>
      </c>
      <c r="Q729" s="89">
        <v>19</v>
      </c>
      <c r="R729" s="89" t="s">
        <v>757</v>
      </c>
      <c r="S729" s="89">
        <v>9</v>
      </c>
      <c r="T729" s="90">
        <v>0</v>
      </c>
      <c r="U729" s="90">
        <v>19.440000000000001</v>
      </c>
      <c r="V729" s="90">
        <v>84.65</v>
      </c>
      <c r="W729" s="90">
        <v>13.5</v>
      </c>
      <c r="X729" s="90">
        <v>0</v>
      </c>
      <c r="Y729" s="90">
        <v>117.59</v>
      </c>
      <c r="Z729" s="90">
        <v>0</v>
      </c>
      <c r="AA729" s="90">
        <v>0</v>
      </c>
      <c r="AB729" s="90">
        <v>117.59</v>
      </c>
      <c r="AC729" s="90">
        <v>97.28</v>
      </c>
      <c r="AD729" s="90">
        <v>125.48</v>
      </c>
      <c r="AE729" s="381">
        <f t="shared" si="12"/>
        <v>11.922321469740135</v>
      </c>
      <c r="AF729" s="105"/>
      <c r="AG729" s="381"/>
      <c r="AH729" s="381"/>
      <c r="AI729" s="381"/>
      <c r="AJ729" s="381"/>
      <c r="AK729" s="381"/>
      <c r="AL729" s="381"/>
      <c r="AM729" s="381"/>
    </row>
    <row r="730" spans="1:39" x14ac:dyDescent="0.35">
      <c r="A730" s="89" t="s">
        <v>600</v>
      </c>
      <c r="B730" s="89" t="s">
        <v>391</v>
      </c>
      <c r="C730" s="89" t="s">
        <v>392</v>
      </c>
      <c r="D730" s="89" t="s">
        <v>393</v>
      </c>
      <c r="E730" s="89" t="s">
        <v>526</v>
      </c>
      <c r="F730" s="89" t="s">
        <v>465</v>
      </c>
      <c r="G730" s="89" t="s">
        <v>465</v>
      </c>
      <c r="H730" s="89" t="s">
        <v>465</v>
      </c>
      <c r="I730" s="89" t="s">
        <v>506</v>
      </c>
      <c r="J730" s="89" t="s">
        <v>465</v>
      </c>
      <c r="K730" s="89" t="s">
        <v>466</v>
      </c>
      <c r="L730" s="89" t="s">
        <v>549</v>
      </c>
      <c r="M730" s="89" t="s">
        <v>395</v>
      </c>
      <c r="N730" s="89">
        <v>29</v>
      </c>
      <c r="O730" s="91">
        <v>12.98</v>
      </c>
      <c r="P730" s="89" t="s">
        <v>400</v>
      </c>
      <c r="Q730" s="89">
        <v>19</v>
      </c>
      <c r="R730" s="89" t="s">
        <v>757</v>
      </c>
      <c r="S730" s="89">
        <v>9</v>
      </c>
      <c r="T730" s="90">
        <v>0</v>
      </c>
      <c r="U730" s="90">
        <v>24.04</v>
      </c>
      <c r="V730" s="90">
        <v>70.09</v>
      </c>
      <c r="W730" s="90">
        <v>12.65</v>
      </c>
      <c r="X730" s="90">
        <v>0</v>
      </c>
      <c r="Y730" s="90">
        <v>106.79</v>
      </c>
      <c r="Z730" s="90">
        <v>0</v>
      </c>
      <c r="AA730" s="90">
        <v>0</v>
      </c>
      <c r="AB730" s="90">
        <v>106.79</v>
      </c>
      <c r="AC730" s="90">
        <v>113.3</v>
      </c>
      <c r="AD730" s="90">
        <v>182.56</v>
      </c>
      <c r="AE730" s="381">
        <f t="shared" si="12"/>
        <v>10.667151010768759</v>
      </c>
      <c r="AF730" s="105"/>
      <c r="AG730" s="381"/>
      <c r="AH730" s="381"/>
      <c r="AI730" s="381"/>
      <c r="AJ730" s="381"/>
      <c r="AK730" s="381"/>
      <c r="AL730" s="381"/>
      <c r="AM730" s="381"/>
    </row>
    <row r="731" spans="1:39" x14ac:dyDescent="0.35">
      <c r="A731" s="89" t="s">
        <v>599</v>
      </c>
      <c r="B731" s="89" t="s">
        <v>391</v>
      </c>
      <c r="C731" s="89" t="s">
        <v>392</v>
      </c>
      <c r="D731" s="89" t="s">
        <v>393</v>
      </c>
      <c r="E731" s="89" t="s">
        <v>500</v>
      </c>
      <c r="F731" s="89" t="s">
        <v>465</v>
      </c>
      <c r="G731" s="89" t="s">
        <v>465</v>
      </c>
      <c r="H731" s="89" t="s">
        <v>465</v>
      </c>
      <c r="I731" s="89" t="s">
        <v>506</v>
      </c>
      <c r="J731" s="89" t="s">
        <v>465</v>
      </c>
      <c r="K731" s="89" t="s">
        <v>466</v>
      </c>
      <c r="L731" s="89" t="s">
        <v>549</v>
      </c>
      <c r="M731" s="89" t="s">
        <v>395</v>
      </c>
      <c r="N731" s="89">
        <v>29</v>
      </c>
      <c r="O731" s="91">
        <v>22.74</v>
      </c>
      <c r="P731" s="89" t="s">
        <v>400</v>
      </c>
      <c r="Q731" s="89">
        <v>19</v>
      </c>
      <c r="R731" s="89" t="s">
        <v>757</v>
      </c>
      <c r="S731" s="89">
        <v>9</v>
      </c>
      <c r="T731" s="90">
        <v>0</v>
      </c>
      <c r="U731" s="90">
        <v>23.28</v>
      </c>
      <c r="V731" s="90">
        <v>67.489999999999995</v>
      </c>
      <c r="W731" s="90">
        <v>12.69</v>
      </c>
      <c r="X731" s="90">
        <v>0</v>
      </c>
      <c r="Y731" s="90">
        <v>103.45</v>
      </c>
      <c r="Z731" s="90">
        <v>0</v>
      </c>
      <c r="AA731" s="90">
        <v>0</v>
      </c>
      <c r="AB731" s="90">
        <v>103.45</v>
      </c>
      <c r="AC731" s="90">
        <v>113.41</v>
      </c>
      <c r="AD731" s="90">
        <v>183.6</v>
      </c>
      <c r="AE731" s="381">
        <f t="shared" si="12"/>
        <v>10.642058419913765</v>
      </c>
      <c r="AF731" s="105"/>
      <c r="AG731" s="381"/>
      <c r="AH731" s="381"/>
      <c r="AI731" s="381"/>
      <c r="AJ731" s="381"/>
      <c r="AK731" s="381"/>
      <c r="AL731" s="381"/>
      <c r="AM731" s="381"/>
    </row>
    <row r="732" spans="1:39" x14ac:dyDescent="0.35">
      <c r="A732" s="89" t="s">
        <v>590</v>
      </c>
      <c r="B732" s="89" t="s">
        <v>391</v>
      </c>
      <c r="C732" s="89" t="s">
        <v>392</v>
      </c>
      <c r="D732" s="89" t="s">
        <v>393</v>
      </c>
      <c r="E732" s="89" t="s">
        <v>500</v>
      </c>
      <c r="F732" s="89" t="s">
        <v>465</v>
      </c>
      <c r="G732" s="89" t="s">
        <v>465</v>
      </c>
      <c r="H732" s="89" t="s">
        <v>465</v>
      </c>
      <c r="I732" s="89" t="s">
        <v>506</v>
      </c>
      <c r="J732" s="89" t="s">
        <v>465</v>
      </c>
      <c r="K732" s="89" t="s">
        <v>466</v>
      </c>
      <c r="L732" s="89" t="s">
        <v>549</v>
      </c>
      <c r="M732" s="89" t="s">
        <v>395</v>
      </c>
      <c r="N732" s="89">
        <v>29</v>
      </c>
      <c r="O732" s="91">
        <v>52.66</v>
      </c>
      <c r="P732" s="89" t="s">
        <v>400</v>
      </c>
      <c r="Q732" s="89">
        <v>19</v>
      </c>
      <c r="R732" s="89" t="s">
        <v>757</v>
      </c>
      <c r="S732" s="89">
        <v>9</v>
      </c>
      <c r="T732" s="90">
        <v>0</v>
      </c>
      <c r="U732" s="90">
        <v>23.76</v>
      </c>
      <c r="V732" s="90">
        <v>64.14</v>
      </c>
      <c r="W732" s="90">
        <v>13.14</v>
      </c>
      <c r="X732" s="90">
        <v>0</v>
      </c>
      <c r="Y732" s="90">
        <v>101.04</v>
      </c>
      <c r="Z732" s="90">
        <v>0</v>
      </c>
      <c r="AA732" s="90">
        <v>0</v>
      </c>
      <c r="AB732" s="90">
        <v>101.04</v>
      </c>
      <c r="AC732" s="90">
        <v>111</v>
      </c>
      <c r="AD732" s="90">
        <v>184.52</v>
      </c>
      <c r="AE732" s="381">
        <f t="shared" si="12"/>
        <v>10.502098041835593</v>
      </c>
      <c r="AF732" s="105"/>
      <c r="AG732" s="381"/>
      <c r="AH732" s="381"/>
      <c r="AI732" s="381"/>
      <c r="AJ732" s="381"/>
      <c r="AK732" s="381"/>
      <c r="AL732" s="381"/>
      <c r="AM732" s="381"/>
    </row>
    <row r="733" spans="1:39" x14ac:dyDescent="0.35">
      <c r="A733" s="89" t="s">
        <v>589</v>
      </c>
      <c r="B733" s="89" t="s">
        <v>391</v>
      </c>
      <c r="C733" s="89" t="s">
        <v>392</v>
      </c>
      <c r="D733" s="89" t="s">
        <v>393</v>
      </c>
      <c r="E733" s="89" t="s">
        <v>480</v>
      </c>
      <c r="F733" s="89" t="s">
        <v>465</v>
      </c>
      <c r="G733" s="89" t="s">
        <v>465</v>
      </c>
      <c r="H733" s="89" t="s">
        <v>465</v>
      </c>
      <c r="I733" s="89" t="s">
        <v>506</v>
      </c>
      <c r="J733" s="89" t="s">
        <v>465</v>
      </c>
      <c r="K733" s="89" t="s">
        <v>466</v>
      </c>
      <c r="L733" s="89" t="s">
        <v>549</v>
      </c>
      <c r="M733" s="89" t="s">
        <v>395</v>
      </c>
      <c r="N733" s="89">
        <v>29</v>
      </c>
      <c r="O733" s="91">
        <v>13.12</v>
      </c>
      <c r="P733" s="89" t="s">
        <v>400</v>
      </c>
      <c r="Q733" s="89">
        <v>19</v>
      </c>
      <c r="R733" s="89" t="s">
        <v>757</v>
      </c>
      <c r="S733" s="89">
        <v>9</v>
      </c>
      <c r="T733" s="90">
        <v>0</v>
      </c>
      <c r="U733" s="90">
        <v>22.19</v>
      </c>
      <c r="V733" s="90">
        <v>64.17</v>
      </c>
      <c r="W733" s="90">
        <v>10.029999999999999</v>
      </c>
      <c r="X733" s="90">
        <v>0</v>
      </c>
      <c r="Y733" s="90">
        <v>96.39</v>
      </c>
      <c r="Z733" s="90">
        <v>0</v>
      </c>
      <c r="AA733" s="90">
        <v>0</v>
      </c>
      <c r="AB733" s="90">
        <v>96.39</v>
      </c>
      <c r="AC733" s="90">
        <v>112.9</v>
      </c>
      <c r="AD733" s="90">
        <v>185.82</v>
      </c>
      <c r="AE733" s="381">
        <f t="shared" si="12"/>
        <v>10.554484950427799</v>
      </c>
      <c r="AF733" s="105"/>
      <c r="AG733" s="381"/>
      <c r="AH733" s="381"/>
      <c r="AI733" s="381"/>
      <c r="AJ733" s="381"/>
      <c r="AK733" s="381"/>
      <c r="AL733" s="381"/>
      <c r="AM733" s="381"/>
    </row>
    <row r="734" spans="1:39" x14ac:dyDescent="0.35">
      <c r="A734" s="89" t="s">
        <v>603</v>
      </c>
      <c r="B734" s="89" t="s">
        <v>545</v>
      </c>
      <c r="C734" s="89" t="s">
        <v>462</v>
      </c>
      <c r="D734" s="89" t="s">
        <v>463</v>
      </c>
      <c r="E734" s="89" t="s">
        <v>526</v>
      </c>
      <c r="F734" s="89" t="s">
        <v>465</v>
      </c>
      <c r="G734" s="89" t="s">
        <v>465</v>
      </c>
      <c r="H734" s="89" t="s">
        <v>465</v>
      </c>
      <c r="I734" s="89" t="s">
        <v>465</v>
      </c>
      <c r="J734" s="89" t="s">
        <v>465</v>
      </c>
      <c r="K734" s="89" t="s">
        <v>476</v>
      </c>
      <c r="L734" s="89" t="s">
        <v>394</v>
      </c>
      <c r="M734" s="89" t="s">
        <v>395</v>
      </c>
      <c r="N734" s="89">
        <v>1</v>
      </c>
      <c r="O734" s="91">
        <v>17.53</v>
      </c>
      <c r="P734" s="89" t="s">
        <v>467</v>
      </c>
      <c r="Q734" s="89">
        <v>20</v>
      </c>
      <c r="R734" s="89" t="s">
        <v>758</v>
      </c>
      <c r="S734" s="89">
        <v>2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  <c r="AA734" s="90">
        <v>0</v>
      </c>
      <c r="AB734" s="90">
        <v>0</v>
      </c>
      <c r="AC734" s="90"/>
      <c r="AD734" s="90"/>
      <c r="AE734" s="381" t="str">
        <f t="shared" si="12"/>
        <v>-</v>
      </c>
      <c r="AF734" s="105"/>
      <c r="AG734" s="381"/>
      <c r="AH734" s="381"/>
      <c r="AI734" s="381"/>
      <c r="AJ734" s="381"/>
      <c r="AK734" s="381"/>
      <c r="AL734" s="381"/>
      <c r="AM734" s="381"/>
    </row>
    <row r="735" spans="1:39" x14ac:dyDescent="0.35">
      <c r="A735" s="89" t="s">
        <v>601</v>
      </c>
      <c r="B735" s="89" t="s">
        <v>545</v>
      </c>
      <c r="C735" s="89" t="s">
        <v>462</v>
      </c>
      <c r="D735" s="89" t="s">
        <v>463</v>
      </c>
      <c r="E735" s="89" t="s">
        <v>521</v>
      </c>
      <c r="F735" s="89" t="s">
        <v>465</v>
      </c>
      <c r="G735" s="89" t="s">
        <v>465</v>
      </c>
      <c r="H735" s="89" t="s">
        <v>465</v>
      </c>
      <c r="I735" s="89" t="s">
        <v>465</v>
      </c>
      <c r="J735" s="89" t="s">
        <v>465</v>
      </c>
      <c r="K735" s="89" t="s">
        <v>476</v>
      </c>
      <c r="L735" s="89" t="s">
        <v>394</v>
      </c>
      <c r="M735" s="89" t="s">
        <v>395</v>
      </c>
      <c r="N735" s="89">
        <v>1</v>
      </c>
      <c r="O735" s="91">
        <v>86.12</v>
      </c>
      <c r="P735" s="89" t="s">
        <v>467</v>
      </c>
      <c r="Q735" s="89">
        <v>20</v>
      </c>
      <c r="R735" s="89" t="s">
        <v>758</v>
      </c>
      <c r="S735" s="89">
        <v>2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  <c r="AA735" s="90">
        <v>0</v>
      </c>
      <c r="AB735" s="90">
        <v>0</v>
      </c>
      <c r="AC735" s="90"/>
      <c r="AD735" s="90"/>
      <c r="AE735" s="381" t="str">
        <f t="shared" si="12"/>
        <v>-</v>
      </c>
      <c r="AF735" s="105"/>
      <c r="AG735" s="381"/>
      <c r="AH735" s="381"/>
      <c r="AI735" s="381"/>
      <c r="AJ735" s="381"/>
      <c r="AK735" s="381"/>
      <c r="AL735" s="381"/>
      <c r="AM735" s="381"/>
    </row>
    <row r="736" spans="1:39" x14ac:dyDescent="0.35">
      <c r="A736" s="89" t="s">
        <v>600</v>
      </c>
      <c r="B736" s="89" t="s">
        <v>545</v>
      </c>
      <c r="C736" s="89" t="s">
        <v>462</v>
      </c>
      <c r="D736" s="89" t="s">
        <v>463</v>
      </c>
      <c r="E736" s="89" t="s">
        <v>526</v>
      </c>
      <c r="F736" s="89" t="s">
        <v>465</v>
      </c>
      <c r="G736" s="89" t="s">
        <v>465</v>
      </c>
      <c r="H736" s="89" t="s">
        <v>465</v>
      </c>
      <c r="I736" s="89" t="s">
        <v>465</v>
      </c>
      <c r="J736" s="89" t="s">
        <v>465</v>
      </c>
      <c r="K736" s="89" t="s">
        <v>466</v>
      </c>
      <c r="L736" s="89" t="s">
        <v>394</v>
      </c>
      <c r="M736" s="89" t="s">
        <v>395</v>
      </c>
      <c r="N736" s="89">
        <v>1</v>
      </c>
      <c r="O736" s="91">
        <v>12.98</v>
      </c>
      <c r="P736" s="89" t="s">
        <v>467</v>
      </c>
      <c r="Q736" s="89">
        <v>20</v>
      </c>
      <c r="R736" s="89" t="s">
        <v>758</v>
      </c>
      <c r="S736" s="89">
        <v>2</v>
      </c>
      <c r="T736" s="90">
        <v>0</v>
      </c>
      <c r="U736" s="90">
        <v>0</v>
      </c>
      <c r="V736" s="90">
        <v>0</v>
      </c>
      <c r="W736" s="90">
        <v>0</v>
      </c>
      <c r="X736" s="90">
        <v>0</v>
      </c>
      <c r="Y736" s="90">
        <v>0</v>
      </c>
      <c r="Z736" s="90">
        <v>0</v>
      </c>
      <c r="AA736" s="90">
        <v>0</v>
      </c>
      <c r="AB736" s="90">
        <v>0</v>
      </c>
      <c r="AC736" s="90"/>
      <c r="AD736" s="90"/>
      <c r="AE736" s="381" t="str">
        <f t="shared" si="12"/>
        <v>-</v>
      </c>
      <c r="AF736" s="105"/>
      <c r="AG736" s="381"/>
      <c r="AH736" s="381"/>
      <c r="AI736" s="381"/>
      <c r="AJ736" s="381"/>
      <c r="AK736" s="381"/>
      <c r="AL736" s="381"/>
      <c r="AM736" s="381"/>
    </row>
    <row r="737" spans="1:39" x14ac:dyDescent="0.35">
      <c r="A737" s="89" t="s">
        <v>599</v>
      </c>
      <c r="B737" s="89" t="s">
        <v>545</v>
      </c>
      <c r="C737" s="89" t="s">
        <v>462</v>
      </c>
      <c r="D737" s="89" t="s">
        <v>463</v>
      </c>
      <c r="E737" s="89" t="s">
        <v>500</v>
      </c>
      <c r="F737" s="89" t="s">
        <v>465</v>
      </c>
      <c r="G737" s="89" t="s">
        <v>465</v>
      </c>
      <c r="H737" s="89" t="s">
        <v>465</v>
      </c>
      <c r="I737" s="89" t="s">
        <v>465</v>
      </c>
      <c r="J737" s="89" t="s">
        <v>465</v>
      </c>
      <c r="K737" s="89" t="s">
        <v>466</v>
      </c>
      <c r="L737" s="89" t="s">
        <v>394</v>
      </c>
      <c r="M737" s="89" t="s">
        <v>395</v>
      </c>
      <c r="N737" s="89">
        <v>1</v>
      </c>
      <c r="O737" s="91">
        <v>22.74</v>
      </c>
      <c r="P737" s="89" t="s">
        <v>467</v>
      </c>
      <c r="Q737" s="89">
        <v>20</v>
      </c>
      <c r="R737" s="89" t="s">
        <v>758</v>
      </c>
      <c r="S737" s="89">
        <v>2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  <c r="AA737" s="90">
        <v>0</v>
      </c>
      <c r="AB737" s="90">
        <v>0</v>
      </c>
      <c r="AC737" s="90"/>
      <c r="AD737" s="90"/>
      <c r="AE737" s="381" t="str">
        <f t="shared" si="12"/>
        <v>-</v>
      </c>
      <c r="AF737" s="105"/>
      <c r="AG737" s="381"/>
      <c r="AH737" s="381"/>
      <c r="AI737" s="381"/>
      <c r="AJ737" s="381"/>
      <c r="AK737" s="381"/>
      <c r="AL737" s="381"/>
      <c r="AM737" s="381"/>
    </row>
    <row r="738" spans="1:39" x14ac:dyDescent="0.35">
      <c r="A738" s="89" t="s">
        <v>596</v>
      </c>
      <c r="B738" s="89" t="s">
        <v>545</v>
      </c>
      <c r="C738" s="89" t="s">
        <v>462</v>
      </c>
      <c r="D738" s="89" t="s">
        <v>463</v>
      </c>
      <c r="E738" s="89" t="s">
        <v>597</v>
      </c>
      <c r="F738" s="89" t="s">
        <v>465</v>
      </c>
      <c r="G738" s="89" t="s">
        <v>465</v>
      </c>
      <c r="H738" s="89" t="s">
        <v>465</v>
      </c>
      <c r="I738" s="89" t="s">
        <v>465</v>
      </c>
      <c r="J738" s="89" t="s">
        <v>465</v>
      </c>
      <c r="K738" s="89" t="s">
        <v>466</v>
      </c>
      <c r="L738" s="89" t="s">
        <v>394</v>
      </c>
      <c r="M738" s="89" t="s">
        <v>395</v>
      </c>
      <c r="N738" s="89">
        <v>1</v>
      </c>
      <c r="O738" s="91">
        <v>1.29</v>
      </c>
      <c r="P738" s="89" t="s">
        <v>467</v>
      </c>
      <c r="Q738" s="89">
        <v>20</v>
      </c>
      <c r="R738" s="89" t="s">
        <v>758</v>
      </c>
      <c r="S738" s="89">
        <v>2</v>
      </c>
      <c r="T738" s="90">
        <v>0</v>
      </c>
      <c r="U738" s="90">
        <v>0</v>
      </c>
      <c r="V738" s="90">
        <v>0</v>
      </c>
      <c r="W738" s="90">
        <v>0</v>
      </c>
      <c r="X738" s="90">
        <v>0</v>
      </c>
      <c r="Y738" s="90">
        <v>0</v>
      </c>
      <c r="Z738" s="90">
        <v>0</v>
      </c>
      <c r="AA738" s="90">
        <v>0</v>
      </c>
      <c r="AB738" s="90">
        <v>0</v>
      </c>
      <c r="AC738" s="90"/>
      <c r="AD738" s="90"/>
      <c r="AE738" s="381" t="str">
        <f t="shared" si="12"/>
        <v>-</v>
      </c>
      <c r="AF738" s="105"/>
      <c r="AG738" s="381"/>
      <c r="AH738" s="381"/>
      <c r="AI738" s="381"/>
      <c r="AJ738" s="381"/>
      <c r="AK738" s="381"/>
      <c r="AL738" s="381"/>
      <c r="AM738" s="381"/>
    </row>
    <row r="739" spans="1:39" x14ac:dyDescent="0.35">
      <c r="A739" s="89" t="s">
        <v>590</v>
      </c>
      <c r="B739" s="89" t="s">
        <v>545</v>
      </c>
      <c r="C739" s="89" t="s">
        <v>462</v>
      </c>
      <c r="D739" s="89" t="s">
        <v>463</v>
      </c>
      <c r="E739" s="89" t="s">
        <v>500</v>
      </c>
      <c r="F739" s="89" t="s">
        <v>465</v>
      </c>
      <c r="G739" s="89" t="s">
        <v>465</v>
      </c>
      <c r="H739" s="89" t="s">
        <v>465</v>
      </c>
      <c r="I739" s="89" t="s">
        <v>465</v>
      </c>
      <c r="J739" s="89" t="s">
        <v>465</v>
      </c>
      <c r="K739" s="89" t="s">
        <v>466</v>
      </c>
      <c r="L739" s="89" t="s">
        <v>394</v>
      </c>
      <c r="M739" s="89" t="s">
        <v>395</v>
      </c>
      <c r="N739" s="89">
        <v>1</v>
      </c>
      <c r="O739" s="91">
        <v>52.66</v>
      </c>
      <c r="P739" s="89" t="s">
        <v>467</v>
      </c>
      <c r="Q739" s="89">
        <v>20</v>
      </c>
      <c r="R739" s="89" t="s">
        <v>758</v>
      </c>
      <c r="S739" s="89">
        <v>2</v>
      </c>
      <c r="T739" s="90">
        <v>0</v>
      </c>
      <c r="U739" s="90">
        <v>0</v>
      </c>
      <c r="V739" s="90">
        <v>0</v>
      </c>
      <c r="W739" s="90">
        <v>0</v>
      </c>
      <c r="X739" s="90">
        <v>0</v>
      </c>
      <c r="Y739" s="90">
        <v>0</v>
      </c>
      <c r="Z739" s="90">
        <v>0</v>
      </c>
      <c r="AA739" s="90">
        <v>0</v>
      </c>
      <c r="AB739" s="90">
        <v>0</v>
      </c>
      <c r="AC739" s="90"/>
      <c r="AD739" s="90"/>
      <c r="AE739" s="381" t="str">
        <f t="shared" si="12"/>
        <v>-</v>
      </c>
      <c r="AF739" s="105"/>
      <c r="AG739" s="381"/>
      <c r="AH739" s="381"/>
      <c r="AI739" s="381"/>
      <c r="AJ739" s="381"/>
      <c r="AK739" s="381"/>
      <c r="AL739" s="381"/>
      <c r="AM739" s="381"/>
    </row>
    <row r="740" spans="1:39" x14ac:dyDescent="0.35">
      <c r="A740" s="89" t="s">
        <v>589</v>
      </c>
      <c r="B740" s="89" t="s">
        <v>545</v>
      </c>
      <c r="C740" s="89" t="s">
        <v>462</v>
      </c>
      <c r="D740" s="89" t="s">
        <v>463</v>
      </c>
      <c r="E740" s="89" t="s">
        <v>480</v>
      </c>
      <c r="F740" s="89" t="s">
        <v>465</v>
      </c>
      <c r="G740" s="89" t="s">
        <v>465</v>
      </c>
      <c r="H740" s="89" t="s">
        <v>465</v>
      </c>
      <c r="I740" s="89" t="s">
        <v>465</v>
      </c>
      <c r="J740" s="89" t="s">
        <v>465</v>
      </c>
      <c r="K740" s="89" t="s">
        <v>466</v>
      </c>
      <c r="L740" s="89" t="s">
        <v>394</v>
      </c>
      <c r="M740" s="89" t="s">
        <v>395</v>
      </c>
      <c r="N740" s="89">
        <v>1</v>
      </c>
      <c r="O740" s="91">
        <v>13.12</v>
      </c>
      <c r="P740" s="89" t="s">
        <v>467</v>
      </c>
      <c r="Q740" s="89">
        <v>20</v>
      </c>
      <c r="R740" s="89" t="s">
        <v>758</v>
      </c>
      <c r="S740" s="89">
        <v>2</v>
      </c>
      <c r="T740" s="90">
        <v>0</v>
      </c>
      <c r="U740" s="90">
        <v>0</v>
      </c>
      <c r="V740" s="90">
        <v>0</v>
      </c>
      <c r="W740" s="90">
        <v>0</v>
      </c>
      <c r="X740" s="90">
        <v>0</v>
      </c>
      <c r="Y740" s="90">
        <v>0</v>
      </c>
      <c r="Z740" s="90">
        <v>0</v>
      </c>
      <c r="AA740" s="90">
        <v>0</v>
      </c>
      <c r="AB740" s="90">
        <v>0</v>
      </c>
      <c r="AC740" s="90"/>
      <c r="AD740" s="90"/>
      <c r="AE740" s="381" t="str">
        <f t="shared" si="12"/>
        <v>-</v>
      </c>
      <c r="AF740" s="105"/>
      <c r="AG740" s="381"/>
      <c r="AH740" s="381"/>
      <c r="AI740" s="381"/>
      <c r="AJ740" s="381"/>
      <c r="AK740" s="381"/>
      <c r="AL740" s="381"/>
      <c r="AM740" s="381"/>
    </row>
    <row r="741" spans="1:39" x14ac:dyDescent="0.35">
      <c r="A741" s="89" t="s">
        <v>756</v>
      </c>
      <c r="B741" s="89" t="s">
        <v>558</v>
      </c>
      <c r="C741" s="89" t="s">
        <v>462</v>
      </c>
      <c r="D741" s="89" t="s">
        <v>463</v>
      </c>
      <c r="E741" s="89" t="s">
        <v>521</v>
      </c>
      <c r="F741" s="89" t="s">
        <v>465</v>
      </c>
      <c r="G741" s="89" t="s">
        <v>465</v>
      </c>
      <c r="H741" s="89" t="s">
        <v>465</v>
      </c>
      <c r="I741" s="89" t="s">
        <v>465</v>
      </c>
      <c r="J741" s="89" t="s">
        <v>465</v>
      </c>
      <c r="K741" s="89" t="s">
        <v>466</v>
      </c>
      <c r="L741" s="89" t="s">
        <v>394</v>
      </c>
      <c r="M741" s="89" t="s">
        <v>395</v>
      </c>
      <c r="N741" s="89">
        <v>1</v>
      </c>
      <c r="O741" s="91">
        <v>51.29</v>
      </c>
      <c r="P741" s="89" t="s">
        <v>548</v>
      </c>
      <c r="Q741" s="89">
        <v>20</v>
      </c>
      <c r="R741" s="89" t="s">
        <v>758</v>
      </c>
      <c r="S741" s="89">
        <v>3</v>
      </c>
      <c r="T741" s="90">
        <v>0</v>
      </c>
      <c r="U741" s="90">
        <v>0</v>
      </c>
      <c r="V741" s="90">
        <v>0</v>
      </c>
      <c r="W741" s="90">
        <v>0</v>
      </c>
      <c r="X741" s="90">
        <v>0</v>
      </c>
      <c r="Y741" s="90">
        <v>0</v>
      </c>
      <c r="Z741" s="90">
        <v>0</v>
      </c>
      <c r="AA741" s="90">
        <v>0</v>
      </c>
      <c r="AB741" s="90">
        <v>0</v>
      </c>
      <c r="AC741" s="90"/>
      <c r="AD741" s="90"/>
      <c r="AE741" s="381" t="str">
        <f t="shared" si="12"/>
        <v>-</v>
      </c>
      <c r="AF741" s="105"/>
      <c r="AG741" s="381"/>
      <c r="AH741" s="381"/>
      <c r="AI741" s="381"/>
      <c r="AJ741" s="381"/>
      <c r="AK741" s="381"/>
      <c r="AL741" s="381"/>
      <c r="AM741" s="381"/>
    </row>
    <row r="742" spans="1:39" x14ac:dyDescent="0.35">
      <c r="A742" s="89" t="s">
        <v>611</v>
      </c>
      <c r="B742" s="89" t="s">
        <v>558</v>
      </c>
      <c r="C742" s="89" t="s">
        <v>462</v>
      </c>
      <c r="D742" s="89" t="s">
        <v>463</v>
      </c>
      <c r="E742" s="89" t="s">
        <v>521</v>
      </c>
      <c r="F742" s="89" t="s">
        <v>465</v>
      </c>
      <c r="G742" s="89" t="s">
        <v>465</v>
      </c>
      <c r="H742" s="89" t="s">
        <v>465</v>
      </c>
      <c r="I742" s="89" t="s">
        <v>465</v>
      </c>
      <c r="J742" s="89" t="s">
        <v>465</v>
      </c>
      <c r="K742" s="89" t="s">
        <v>466</v>
      </c>
      <c r="L742" s="89" t="s">
        <v>394</v>
      </c>
      <c r="M742" s="89" t="s">
        <v>395</v>
      </c>
      <c r="N742" s="89">
        <v>1</v>
      </c>
      <c r="O742" s="91">
        <v>72.11</v>
      </c>
      <c r="P742" s="89" t="s">
        <v>548</v>
      </c>
      <c r="Q742" s="89">
        <v>20</v>
      </c>
      <c r="R742" s="89" t="s">
        <v>758</v>
      </c>
      <c r="S742" s="89">
        <v>3</v>
      </c>
      <c r="T742" s="90">
        <v>0</v>
      </c>
      <c r="U742" s="90">
        <v>0</v>
      </c>
      <c r="V742" s="90">
        <v>0</v>
      </c>
      <c r="W742" s="90">
        <v>0</v>
      </c>
      <c r="X742" s="90">
        <v>0</v>
      </c>
      <c r="Y742" s="90">
        <v>0</v>
      </c>
      <c r="Z742" s="90">
        <v>0</v>
      </c>
      <c r="AA742" s="90">
        <v>0</v>
      </c>
      <c r="AB742" s="90">
        <v>0</v>
      </c>
      <c r="AC742" s="90"/>
      <c r="AD742" s="90"/>
      <c r="AE742" s="381" t="str">
        <f t="shared" si="12"/>
        <v>-</v>
      </c>
      <c r="AF742" s="105"/>
      <c r="AG742" s="381"/>
      <c r="AH742" s="381"/>
      <c r="AI742" s="381"/>
      <c r="AJ742" s="381"/>
      <c r="AK742" s="381"/>
      <c r="AL742" s="381"/>
      <c r="AM742" s="381"/>
    </row>
    <row r="743" spans="1:39" x14ac:dyDescent="0.35">
      <c r="A743" s="89" t="s">
        <v>593</v>
      </c>
      <c r="B743" s="89" t="s">
        <v>558</v>
      </c>
      <c r="C743" s="89" t="s">
        <v>462</v>
      </c>
      <c r="D743" s="89" t="s">
        <v>463</v>
      </c>
      <c r="E743" s="89" t="s">
        <v>524</v>
      </c>
      <c r="F743" s="89" t="s">
        <v>465</v>
      </c>
      <c r="G743" s="89" t="s">
        <v>465</v>
      </c>
      <c r="H743" s="89" t="s">
        <v>465</v>
      </c>
      <c r="I743" s="89" t="s">
        <v>465</v>
      </c>
      <c r="J743" s="89" t="s">
        <v>465</v>
      </c>
      <c r="K743" s="89" t="s">
        <v>466</v>
      </c>
      <c r="L743" s="89" t="s">
        <v>394</v>
      </c>
      <c r="M743" s="89" t="s">
        <v>395</v>
      </c>
      <c r="N743" s="89">
        <v>1</v>
      </c>
      <c r="O743" s="91">
        <v>5.8</v>
      </c>
      <c r="P743" s="89" t="s">
        <v>548</v>
      </c>
      <c r="Q743" s="89">
        <v>20</v>
      </c>
      <c r="R743" s="89" t="s">
        <v>758</v>
      </c>
      <c r="S743" s="89">
        <v>3</v>
      </c>
      <c r="T743" s="90">
        <v>0</v>
      </c>
      <c r="U743" s="90">
        <v>0</v>
      </c>
      <c r="V743" s="90">
        <v>0</v>
      </c>
      <c r="W743" s="90">
        <v>0</v>
      </c>
      <c r="X743" s="90">
        <v>0</v>
      </c>
      <c r="Y743" s="90">
        <v>0</v>
      </c>
      <c r="Z743" s="90">
        <v>0</v>
      </c>
      <c r="AA743" s="90">
        <v>0</v>
      </c>
      <c r="AB743" s="90">
        <v>0</v>
      </c>
      <c r="AC743" s="90"/>
      <c r="AD743" s="90"/>
      <c r="AE743" s="381" t="str">
        <f t="shared" si="12"/>
        <v>-</v>
      </c>
      <c r="AF743" s="105"/>
      <c r="AG743" s="381"/>
      <c r="AH743" s="381"/>
      <c r="AI743" s="381"/>
      <c r="AJ743" s="381"/>
      <c r="AK743" s="381"/>
      <c r="AL743" s="381"/>
      <c r="AM743" s="381"/>
    </row>
    <row r="744" spans="1:39" x14ac:dyDescent="0.35">
      <c r="A744" s="89" t="s">
        <v>602</v>
      </c>
      <c r="B744" s="89" t="s">
        <v>558</v>
      </c>
      <c r="C744" s="89" t="s">
        <v>462</v>
      </c>
      <c r="D744" s="89" t="s">
        <v>463</v>
      </c>
      <c r="E744" s="89" t="s">
        <v>500</v>
      </c>
      <c r="F744" s="89" t="s">
        <v>465</v>
      </c>
      <c r="G744" s="89" t="s">
        <v>465</v>
      </c>
      <c r="H744" s="89" t="s">
        <v>465</v>
      </c>
      <c r="I744" s="89" t="s">
        <v>465</v>
      </c>
      <c r="J744" s="89" t="s">
        <v>465</v>
      </c>
      <c r="K744" s="89" t="s">
        <v>476</v>
      </c>
      <c r="L744" s="89" t="s">
        <v>394</v>
      </c>
      <c r="M744" s="89" t="s">
        <v>395</v>
      </c>
      <c r="N744" s="89">
        <v>1</v>
      </c>
      <c r="O744" s="91">
        <v>24.51</v>
      </c>
      <c r="P744" s="89" t="s">
        <v>548</v>
      </c>
      <c r="Q744" s="89">
        <v>20</v>
      </c>
      <c r="R744" s="89" t="s">
        <v>758</v>
      </c>
      <c r="S744" s="89">
        <v>3</v>
      </c>
      <c r="T744" s="90">
        <v>0</v>
      </c>
      <c r="U744" s="90">
        <v>0</v>
      </c>
      <c r="V744" s="90">
        <v>0</v>
      </c>
      <c r="W744" s="90">
        <v>0</v>
      </c>
      <c r="X744" s="90">
        <v>0</v>
      </c>
      <c r="Y744" s="90">
        <v>0</v>
      </c>
      <c r="Z744" s="90">
        <v>0</v>
      </c>
      <c r="AA744" s="90">
        <v>0</v>
      </c>
      <c r="AB744" s="90">
        <v>0</v>
      </c>
      <c r="AC744" s="90"/>
      <c r="AD744" s="90"/>
      <c r="AE744" s="381" t="str">
        <f t="shared" si="12"/>
        <v>-</v>
      </c>
      <c r="AF744" s="105"/>
      <c r="AG744" s="381"/>
      <c r="AH744" s="381"/>
      <c r="AI744" s="381"/>
      <c r="AJ744" s="381"/>
      <c r="AK744" s="381"/>
      <c r="AL744" s="381"/>
      <c r="AM744" s="381"/>
    </row>
    <row r="745" spans="1:39" x14ac:dyDescent="0.35">
      <c r="A745" s="89" t="s">
        <v>561</v>
      </c>
      <c r="B745" s="89" t="s">
        <v>558</v>
      </c>
      <c r="C745" s="89" t="s">
        <v>462</v>
      </c>
      <c r="D745" s="89" t="s">
        <v>463</v>
      </c>
      <c r="E745" s="89" t="s">
        <v>500</v>
      </c>
      <c r="F745" s="89" t="s">
        <v>465</v>
      </c>
      <c r="G745" s="89" t="s">
        <v>465</v>
      </c>
      <c r="H745" s="89" t="s">
        <v>465</v>
      </c>
      <c r="I745" s="89" t="s">
        <v>465</v>
      </c>
      <c r="J745" s="89" t="s">
        <v>465</v>
      </c>
      <c r="K745" s="89" t="s">
        <v>466</v>
      </c>
      <c r="L745" s="89" t="s">
        <v>394</v>
      </c>
      <c r="M745" s="89" t="s">
        <v>395</v>
      </c>
      <c r="N745" s="89">
        <v>1</v>
      </c>
      <c r="O745" s="91">
        <v>5.54</v>
      </c>
      <c r="P745" s="89" t="s">
        <v>548</v>
      </c>
      <c r="Q745" s="89">
        <v>20</v>
      </c>
      <c r="R745" s="89" t="s">
        <v>758</v>
      </c>
      <c r="S745" s="89">
        <v>3</v>
      </c>
      <c r="T745" s="90">
        <v>0</v>
      </c>
      <c r="U745" s="90">
        <v>0</v>
      </c>
      <c r="V745" s="90">
        <v>0</v>
      </c>
      <c r="W745" s="90">
        <v>0</v>
      </c>
      <c r="X745" s="90">
        <v>0</v>
      </c>
      <c r="Y745" s="90">
        <v>0</v>
      </c>
      <c r="Z745" s="90">
        <v>0</v>
      </c>
      <c r="AA745" s="90">
        <v>0</v>
      </c>
      <c r="AB745" s="90">
        <v>0</v>
      </c>
      <c r="AC745" s="90"/>
      <c r="AD745" s="90"/>
      <c r="AE745" s="381" t="str">
        <f t="shared" si="12"/>
        <v>-</v>
      </c>
      <c r="AF745" s="105"/>
      <c r="AG745" s="381"/>
      <c r="AH745" s="381"/>
      <c r="AI745" s="381"/>
      <c r="AJ745" s="381"/>
      <c r="AK745" s="381"/>
      <c r="AL745" s="381"/>
      <c r="AM745" s="381"/>
    </row>
    <row r="746" spans="1:39" x14ac:dyDescent="0.35">
      <c r="A746" s="89" t="s">
        <v>582</v>
      </c>
      <c r="B746" s="89" t="s">
        <v>391</v>
      </c>
      <c r="C746" s="89" t="s">
        <v>392</v>
      </c>
      <c r="D746" s="89" t="s">
        <v>463</v>
      </c>
      <c r="E746" s="89" t="s">
        <v>583</v>
      </c>
      <c r="F746" s="89" t="s">
        <v>465</v>
      </c>
      <c r="G746" s="89" t="s">
        <v>465</v>
      </c>
      <c r="H746" s="89" t="s">
        <v>465</v>
      </c>
      <c r="I746" s="89" t="s">
        <v>506</v>
      </c>
      <c r="J746" s="89" t="s">
        <v>465</v>
      </c>
      <c r="K746" s="89" t="s">
        <v>476</v>
      </c>
      <c r="L746" s="89" t="s">
        <v>549</v>
      </c>
      <c r="M746" s="89" t="s">
        <v>395</v>
      </c>
      <c r="N746" s="89">
        <v>15</v>
      </c>
      <c r="O746" s="91">
        <v>41.62</v>
      </c>
      <c r="P746" s="89" t="s">
        <v>550</v>
      </c>
      <c r="Q746" s="89">
        <v>20</v>
      </c>
      <c r="R746" s="89" t="s">
        <v>758</v>
      </c>
      <c r="S746" s="89">
        <v>5</v>
      </c>
      <c r="T746" s="90">
        <v>0</v>
      </c>
      <c r="U746" s="90">
        <v>0</v>
      </c>
      <c r="V746" s="90">
        <v>0</v>
      </c>
      <c r="W746" s="90">
        <v>0</v>
      </c>
      <c r="X746" s="90">
        <v>0</v>
      </c>
      <c r="Y746" s="90">
        <v>0</v>
      </c>
      <c r="Z746" s="90">
        <v>0</v>
      </c>
      <c r="AA746" s="90">
        <v>0</v>
      </c>
      <c r="AB746" s="90">
        <v>0</v>
      </c>
      <c r="AC746" s="90">
        <v>105.97</v>
      </c>
      <c r="AD746" s="90">
        <v>193.82</v>
      </c>
      <c r="AE746" s="381">
        <f t="shared" si="12"/>
        <v>10.012175980176373</v>
      </c>
      <c r="AF746" s="105"/>
      <c r="AG746" s="381"/>
      <c r="AH746" s="381"/>
      <c r="AI746" s="381"/>
      <c r="AJ746" s="381"/>
      <c r="AK746" s="381"/>
      <c r="AL746" s="381"/>
      <c r="AM746" s="381"/>
    </row>
    <row r="747" spans="1:39" x14ac:dyDescent="0.35">
      <c r="A747" s="89" t="s">
        <v>584</v>
      </c>
      <c r="B747" s="89" t="s">
        <v>391</v>
      </c>
      <c r="C747" s="89" t="s">
        <v>392</v>
      </c>
      <c r="D747" s="89" t="s">
        <v>463</v>
      </c>
      <c r="E747" s="89" t="s">
        <v>583</v>
      </c>
      <c r="F747" s="89" t="s">
        <v>465</v>
      </c>
      <c r="G747" s="89" t="s">
        <v>465</v>
      </c>
      <c r="H747" s="89" t="s">
        <v>465</v>
      </c>
      <c r="I747" s="89" t="s">
        <v>506</v>
      </c>
      <c r="J747" s="89" t="s">
        <v>465</v>
      </c>
      <c r="K747" s="89" t="s">
        <v>476</v>
      </c>
      <c r="L747" s="89" t="s">
        <v>549</v>
      </c>
      <c r="M747" s="89" t="s">
        <v>395</v>
      </c>
      <c r="N747" s="89">
        <v>15</v>
      </c>
      <c r="O747" s="91">
        <v>178.91</v>
      </c>
      <c r="P747" s="89" t="s">
        <v>550</v>
      </c>
      <c r="Q747" s="89">
        <v>20</v>
      </c>
      <c r="R747" s="89" t="s">
        <v>758</v>
      </c>
      <c r="S747" s="89">
        <v>5</v>
      </c>
      <c r="T747" s="90">
        <v>0</v>
      </c>
      <c r="U747" s="90">
        <v>0</v>
      </c>
      <c r="V747" s="90">
        <v>0</v>
      </c>
      <c r="W747" s="90">
        <v>0</v>
      </c>
      <c r="X747" s="90">
        <v>0</v>
      </c>
      <c r="Y747" s="90">
        <v>0</v>
      </c>
      <c r="Z747" s="90">
        <v>0</v>
      </c>
      <c r="AA747" s="90">
        <v>0</v>
      </c>
      <c r="AB747" s="90">
        <v>0</v>
      </c>
      <c r="AC747" s="90">
        <v>105.97</v>
      </c>
      <c r="AD747" s="90">
        <v>193.82</v>
      </c>
      <c r="AE747" s="381">
        <f t="shared" si="12"/>
        <v>10.012175980176373</v>
      </c>
      <c r="AF747" s="105"/>
      <c r="AG747" s="381"/>
      <c r="AH747" s="381"/>
      <c r="AI747" s="381"/>
      <c r="AJ747" s="381"/>
      <c r="AK747" s="381"/>
      <c r="AL747" s="381"/>
      <c r="AM747" s="381"/>
    </row>
    <row r="748" spans="1:39" x14ac:dyDescent="0.35">
      <c r="A748" s="89" t="s">
        <v>585</v>
      </c>
      <c r="B748" s="89" t="s">
        <v>391</v>
      </c>
      <c r="C748" s="89" t="s">
        <v>392</v>
      </c>
      <c r="D748" s="89" t="s">
        <v>463</v>
      </c>
      <c r="E748" s="89" t="s">
        <v>475</v>
      </c>
      <c r="F748" s="89" t="s">
        <v>465</v>
      </c>
      <c r="G748" s="89" t="s">
        <v>465</v>
      </c>
      <c r="H748" s="89" t="s">
        <v>465</v>
      </c>
      <c r="I748" s="89" t="s">
        <v>506</v>
      </c>
      <c r="J748" s="89" t="s">
        <v>465</v>
      </c>
      <c r="K748" s="89" t="s">
        <v>476</v>
      </c>
      <c r="L748" s="89" t="s">
        <v>549</v>
      </c>
      <c r="M748" s="89" t="s">
        <v>395</v>
      </c>
      <c r="N748" s="89">
        <v>15</v>
      </c>
      <c r="O748" s="91">
        <v>175.55</v>
      </c>
      <c r="P748" s="89" t="s">
        <v>550</v>
      </c>
      <c r="Q748" s="89">
        <v>20</v>
      </c>
      <c r="R748" s="89" t="s">
        <v>758</v>
      </c>
      <c r="S748" s="89">
        <v>5</v>
      </c>
      <c r="T748" s="90">
        <v>0</v>
      </c>
      <c r="U748" s="90">
        <v>0</v>
      </c>
      <c r="V748" s="90">
        <v>0</v>
      </c>
      <c r="W748" s="90">
        <v>0</v>
      </c>
      <c r="X748" s="90">
        <v>0</v>
      </c>
      <c r="Y748" s="90">
        <v>0</v>
      </c>
      <c r="Z748" s="90">
        <v>0</v>
      </c>
      <c r="AA748" s="90">
        <v>0</v>
      </c>
      <c r="AB748" s="90">
        <v>0</v>
      </c>
      <c r="AC748" s="90">
        <v>85.36</v>
      </c>
      <c r="AD748" s="90">
        <v>188.7</v>
      </c>
      <c r="AE748" s="381">
        <f t="shared" si="12"/>
        <v>9.1070465198043298</v>
      </c>
      <c r="AF748" s="105"/>
      <c r="AG748" s="381"/>
      <c r="AH748" s="381"/>
      <c r="AI748" s="381"/>
      <c r="AJ748" s="381"/>
      <c r="AK748" s="381"/>
      <c r="AL748" s="381"/>
      <c r="AM748" s="381"/>
    </row>
    <row r="749" spans="1:39" x14ac:dyDescent="0.35">
      <c r="A749" s="89" t="s">
        <v>732</v>
      </c>
      <c r="B749" s="89" t="s">
        <v>391</v>
      </c>
      <c r="C749" s="89" t="s">
        <v>392</v>
      </c>
      <c r="D749" s="89" t="s">
        <v>393</v>
      </c>
      <c r="E749" s="89" t="s">
        <v>480</v>
      </c>
      <c r="F749" s="89" t="s">
        <v>465</v>
      </c>
      <c r="G749" s="89" t="s">
        <v>465</v>
      </c>
      <c r="H749" s="89" t="s">
        <v>465</v>
      </c>
      <c r="I749" s="89" t="s">
        <v>506</v>
      </c>
      <c r="J749" s="89" t="s">
        <v>508</v>
      </c>
      <c r="K749" s="89" t="s">
        <v>466</v>
      </c>
      <c r="L749" s="89" t="s">
        <v>587</v>
      </c>
      <c r="M749" s="89" t="s">
        <v>395</v>
      </c>
      <c r="N749" s="89">
        <v>21</v>
      </c>
      <c r="O749" s="91">
        <v>109.57</v>
      </c>
      <c r="P749" s="89" t="s">
        <v>588</v>
      </c>
      <c r="Q749" s="89">
        <v>20</v>
      </c>
      <c r="R749" s="89" t="s">
        <v>758</v>
      </c>
      <c r="S749" s="89">
        <v>6</v>
      </c>
      <c r="T749" s="90">
        <v>0</v>
      </c>
      <c r="U749" s="90">
        <v>0</v>
      </c>
      <c r="V749" s="90">
        <v>0</v>
      </c>
      <c r="W749" s="90">
        <v>0</v>
      </c>
      <c r="X749" s="90">
        <v>0</v>
      </c>
      <c r="Y749" s="90">
        <v>0</v>
      </c>
      <c r="Z749" s="90">
        <v>0</v>
      </c>
      <c r="AA749" s="90">
        <v>0</v>
      </c>
      <c r="AB749" s="90">
        <v>0</v>
      </c>
      <c r="AC749" s="90">
        <v>75.31</v>
      </c>
      <c r="AD749" s="90">
        <v>130.34</v>
      </c>
      <c r="AE749" s="381">
        <f t="shared" si="12"/>
        <v>10.292568531221445</v>
      </c>
      <c r="AF749" s="105"/>
      <c r="AG749" s="381"/>
      <c r="AH749" s="381"/>
      <c r="AI749" s="381"/>
      <c r="AJ749" s="381"/>
      <c r="AK749" s="381"/>
      <c r="AL749" s="381"/>
      <c r="AM749" s="381"/>
    </row>
    <row r="750" spans="1:39" x14ac:dyDescent="0.35">
      <c r="A750" s="89" t="s">
        <v>733</v>
      </c>
      <c r="B750" s="89" t="s">
        <v>391</v>
      </c>
      <c r="C750" s="89" t="s">
        <v>392</v>
      </c>
      <c r="D750" s="89" t="s">
        <v>393</v>
      </c>
      <c r="E750" s="89" t="s">
        <v>493</v>
      </c>
      <c r="F750" s="89" t="s">
        <v>465</v>
      </c>
      <c r="G750" s="89" t="s">
        <v>465</v>
      </c>
      <c r="H750" s="89" t="s">
        <v>465</v>
      </c>
      <c r="I750" s="89" t="s">
        <v>506</v>
      </c>
      <c r="J750" s="89" t="s">
        <v>508</v>
      </c>
      <c r="K750" s="89" t="s">
        <v>466</v>
      </c>
      <c r="L750" s="89" t="s">
        <v>587</v>
      </c>
      <c r="M750" s="89" t="s">
        <v>395</v>
      </c>
      <c r="N750" s="89">
        <v>21</v>
      </c>
      <c r="O750" s="91">
        <v>18.27</v>
      </c>
      <c r="P750" s="89" t="s">
        <v>588</v>
      </c>
      <c r="Q750" s="89">
        <v>20</v>
      </c>
      <c r="R750" s="89" t="s">
        <v>758</v>
      </c>
      <c r="S750" s="89">
        <v>6</v>
      </c>
      <c r="T750" s="90">
        <v>0</v>
      </c>
      <c r="U750" s="90">
        <v>0</v>
      </c>
      <c r="V750" s="90">
        <v>0</v>
      </c>
      <c r="W750" s="90">
        <v>0</v>
      </c>
      <c r="X750" s="90">
        <v>0</v>
      </c>
      <c r="Y750" s="90">
        <v>0</v>
      </c>
      <c r="Z750" s="90">
        <v>0</v>
      </c>
      <c r="AA750" s="90">
        <v>0</v>
      </c>
      <c r="AB750" s="90">
        <v>0</v>
      </c>
      <c r="AC750" s="90">
        <v>75.459999999999994</v>
      </c>
      <c r="AD750" s="90">
        <v>126.91</v>
      </c>
      <c r="AE750" s="381">
        <f t="shared" si="12"/>
        <v>10.441112621924372</v>
      </c>
      <c r="AF750" s="105"/>
      <c r="AG750" s="381"/>
      <c r="AH750" s="381"/>
      <c r="AI750" s="381"/>
      <c r="AJ750" s="381"/>
      <c r="AK750" s="381"/>
      <c r="AL750" s="381"/>
      <c r="AM750" s="381"/>
    </row>
    <row r="751" spans="1:39" x14ac:dyDescent="0.35">
      <c r="A751" s="89" t="s">
        <v>746</v>
      </c>
      <c r="B751" s="89" t="s">
        <v>391</v>
      </c>
      <c r="C751" s="89" t="s">
        <v>392</v>
      </c>
      <c r="D751" s="89" t="s">
        <v>393</v>
      </c>
      <c r="E751" s="89" t="s">
        <v>505</v>
      </c>
      <c r="F751" s="89" t="s">
        <v>465</v>
      </c>
      <c r="G751" s="89" t="s">
        <v>465</v>
      </c>
      <c r="H751" s="89" t="s">
        <v>465</v>
      </c>
      <c r="I751" s="89" t="s">
        <v>506</v>
      </c>
      <c r="J751" s="89" t="s">
        <v>503</v>
      </c>
      <c r="K751" s="89" t="s">
        <v>476</v>
      </c>
      <c r="L751" s="89" t="s">
        <v>587</v>
      </c>
      <c r="M751" s="89" t="s">
        <v>395</v>
      </c>
      <c r="N751" s="89">
        <v>20</v>
      </c>
      <c r="O751" s="91">
        <v>129.79640000000001</v>
      </c>
      <c r="P751" s="89" t="s">
        <v>588</v>
      </c>
      <c r="Q751" s="89">
        <v>20</v>
      </c>
      <c r="R751" s="89" t="s">
        <v>758</v>
      </c>
      <c r="S751" s="89">
        <v>6</v>
      </c>
      <c r="T751" s="90">
        <v>0</v>
      </c>
      <c r="U751" s="90">
        <v>0</v>
      </c>
      <c r="V751" s="90">
        <v>0</v>
      </c>
      <c r="W751" s="90">
        <v>0</v>
      </c>
      <c r="X751" s="90">
        <v>0</v>
      </c>
      <c r="Y751" s="90">
        <v>0</v>
      </c>
      <c r="Z751" s="90">
        <v>0</v>
      </c>
      <c r="AA751" s="90">
        <v>0</v>
      </c>
      <c r="AB751" s="90">
        <v>0</v>
      </c>
      <c r="AC751" s="90">
        <v>75.95</v>
      </c>
      <c r="AD751" s="90">
        <v>113.33</v>
      </c>
      <c r="AE751" s="381">
        <f t="shared" si="12"/>
        <v>11.084797063002872</v>
      </c>
      <c r="AF751" s="105"/>
      <c r="AG751" s="381"/>
      <c r="AH751" s="381"/>
      <c r="AI751" s="381"/>
      <c r="AJ751" s="381"/>
      <c r="AK751" s="381"/>
      <c r="AL751" s="381"/>
      <c r="AM751" s="381"/>
    </row>
    <row r="752" spans="1:39" x14ac:dyDescent="0.35">
      <c r="A752" s="89" t="s">
        <v>744</v>
      </c>
      <c r="B752" s="89" t="s">
        <v>391</v>
      </c>
      <c r="C752" s="89" t="s">
        <v>392</v>
      </c>
      <c r="D752" s="89" t="s">
        <v>393</v>
      </c>
      <c r="E752" s="89" t="s">
        <v>660</v>
      </c>
      <c r="F752" s="89" t="s">
        <v>465</v>
      </c>
      <c r="G752" s="89" t="s">
        <v>511</v>
      </c>
      <c r="H752" s="89" t="s">
        <v>465</v>
      </c>
      <c r="I752" s="89" t="s">
        <v>506</v>
      </c>
      <c r="J752" s="89" t="s">
        <v>503</v>
      </c>
      <c r="K752" s="89" t="s">
        <v>476</v>
      </c>
      <c r="L752" s="89" t="s">
        <v>587</v>
      </c>
      <c r="M752" s="89" t="s">
        <v>395</v>
      </c>
      <c r="N752" s="89">
        <v>20</v>
      </c>
      <c r="O752" s="91">
        <v>72.86</v>
      </c>
      <c r="P752" s="89" t="s">
        <v>588</v>
      </c>
      <c r="Q752" s="89">
        <v>20</v>
      </c>
      <c r="R752" s="89" t="s">
        <v>758</v>
      </c>
      <c r="S752" s="89">
        <v>6</v>
      </c>
      <c r="T752" s="90">
        <v>0</v>
      </c>
      <c r="U752" s="90">
        <v>0</v>
      </c>
      <c r="V752" s="90">
        <v>0</v>
      </c>
      <c r="W752" s="90">
        <v>0</v>
      </c>
      <c r="X752" s="90">
        <v>0</v>
      </c>
      <c r="Y752" s="90">
        <v>0</v>
      </c>
      <c r="Z752" s="90">
        <v>0</v>
      </c>
      <c r="AA752" s="90">
        <v>0</v>
      </c>
      <c r="AB752" s="90">
        <v>0</v>
      </c>
      <c r="AC752" s="90">
        <v>74.91</v>
      </c>
      <c r="AD752" s="90">
        <v>97.65</v>
      </c>
      <c r="AE752" s="381">
        <f t="shared" si="12"/>
        <v>11.859600960992468</v>
      </c>
      <c r="AF752" s="105"/>
      <c r="AG752" s="381"/>
      <c r="AH752" s="381"/>
      <c r="AI752" s="381"/>
      <c r="AJ752" s="381"/>
      <c r="AK752" s="381"/>
      <c r="AL752" s="381"/>
      <c r="AM752" s="381"/>
    </row>
    <row r="753" spans="1:39" x14ac:dyDescent="0.35">
      <c r="A753" s="89" t="s">
        <v>746</v>
      </c>
      <c r="B753" s="89" t="s">
        <v>391</v>
      </c>
      <c r="C753" s="89" t="s">
        <v>392</v>
      </c>
      <c r="D753" s="89" t="s">
        <v>393</v>
      </c>
      <c r="E753" s="89" t="s">
        <v>505</v>
      </c>
      <c r="F753" s="89" t="s">
        <v>465</v>
      </c>
      <c r="G753" s="89" t="s">
        <v>511</v>
      </c>
      <c r="H753" s="89" t="s">
        <v>465</v>
      </c>
      <c r="I753" s="89" t="s">
        <v>506</v>
      </c>
      <c r="J753" s="89" t="s">
        <v>465</v>
      </c>
      <c r="K753" s="89" t="s">
        <v>476</v>
      </c>
      <c r="L753" s="89" t="s">
        <v>549</v>
      </c>
      <c r="M753" s="89" t="s">
        <v>395</v>
      </c>
      <c r="N753" s="89">
        <v>20</v>
      </c>
      <c r="O753" s="91">
        <v>27.2636</v>
      </c>
      <c r="P753" s="89" t="s">
        <v>566</v>
      </c>
      <c r="Q753" s="89">
        <v>20</v>
      </c>
      <c r="R753" s="89" t="s">
        <v>758</v>
      </c>
      <c r="S753" s="89">
        <v>8</v>
      </c>
      <c r="T753" s="90">
        <v>0</v>
      </c>
      <c r="U753" s="90">
        <v>7.39</v>
      </c>
      <c r="V753" s="90">
        <v>45.03</v>
      </c>
      <c r="W753" s="90">
        <v>0</v>
      </c>
      <c r="X753" s="90">
        <v>0</v>
      </c>
      <c r="Y753" s="90">
        <v>52.42</v>
      </c>
      <c r="Z753" s="90">
        <v>0</v>
      </c>
      <c r="AA753" s="90">
        <v>0</v>
      </c>
      <c r="AB753" s="90">
        <v>52.42</v>
      </c>
      <c r="AC753" s="90">
        <v>126</v>
      </c>
      <c r="AD753" s="90">
        <v>189.58</v>
      </c>
      <c r="AE753" s="381">
        <f t="shared" si="12"/>
        <v>11.038887693398225</v>
      </c>
      <c r="AF753" s="105"/>
      <c r="AG753" s="381"/>
      <c r="AH753" s="381"/>
      <c r="AI753" s="381"/>
      <c r="AJ753" s="381"/>
      <c r="AK753" s="381"/>
      <c r="AL753" s="381"/>
      <c r="AM753" s="381"/>
    </row>
    <row r="754" spans="1:39" x14ac:dyDescent="0.35">
      <c r="A754" s="89" t="s">
        <v>741</v>
      </c>
      <c r="B754" s="89" t="s">
        <v>391</v>
      </c>
      <c r="C754" s="89" t="s">
        <v>392</v>
      </c>
      <c r="D754" s="89" t="s">
        <v>393</v>
      </c>
      <c r="E754" s="89" t="s">
        <v>526</v>
      </c>
      <c r="F754" s="89" t="s">
        <v>465</v>
      </c>
      <c r="G754" s="89" t="s">
        <v>465</v>
      </c>
      <c r="H754" s="89" t="s">
        <v>465</v>
      </c>
      <c r="I754" s="89" t="s">
        <v>506</v>
      </c>
      <c r="J754" s="89" t="s">
        <v>465</v>
      </c>
      <c r="K754" s="89" t="s">
        <v>466</v>
      </c>
      <c r="L754" s="89" t="s">
        <v>549</v>
      </c>
      <c r="M754" s="89" t="s">
        <v>395</v>
      </c>
      <c r="N754" s="89">
        <v>20</v>
      </c>
      <c r="O754" s="91">
        <v>15.35</v>
      </c>
      <c r="P754" s="89" t="s">
        <v>566</v>
      </c>
      <c r="Q754" s="89">
        <v>20</v>
      </c>
      <c r="R754" s="89" t="s">
        <v>758</v>
      </c>
      <c r="S754" s="89">
        <v>8</v>
      </c>
      <c r="T754" s="90">
        <v>0</v>
      </c>
      <c r="U754" s="90">
        <v>8.01</v>
      </c>
      <c r="V754" s="90">
        <v>23.46</v>
      </c>
      <c r="W754" s="90">
        <v>0</v>
      </c>
      <c r="X754" s="90">
        <v>0</v>
      </c>
      <c r="Y754" s="90">
        <v>31.47</v>
      </c>
      <c r="Z754" s="90">
        <v>0</v>
      </c>
      <c r="AA754" s="90">
        <v>0</v>
      </c>
      <c r="AB754" s="90">
        <v>31.47</v>
      </c>
      <c r="AC754" s="90">
        <v>108.07</v>
      </c>
      <c r="AD754" s="90">
        <v>192.21</v>
      </c>
      <c r="AE754" s="381">
        <f t="shared" si="12"/>
        <v>10.153152007580939</v>
      </c>
      <c r="AF754" s="105"/>
      <c r="AG754" s="381"/>
      <c r="AH754" s="381"/>
      <c r="AI754" s="381"/>
      <c r="AJ754" s="381"/>
      <c r="AK754" s="381"/>
      <c r="AL754" s="381"/>
      <c r="AM754" s="381"/>
    </row>
    <row r="755" spans="1:39" x14ac:dyDescent="0.35">
      <c r="A755" s="89" t="s">
        <v>738</v>
      </c>
      <c r="B755" s="89" t="s">
        <v>391</v>
      </c>
      <c r="C755" s="89" t="s">
        <v>392</v>
      </c>
      <c r="D755" s="89" t="s">
        <v>393</v>
      </c>
      <c r="E755" s="89" t="s">
        <v>526</v>
      </c>
      <c r="F755" s="89" t="s">
        <v>465</v>
      </c>
      <c r="G755" s="89" t="s">
        <v>511</v>
      </c>
      <c r="H755" s="89" t="s">
        <v>465</v>
      </c>
      <c r="I755" s="89" t="s">
        <v>506</v>
      </c>
      <c r="J755" s="89" t="s">
        <v>465</v>
      </c>
      <c r="K755" s="89" t="s">
        <v>476</v>
      </c>
      <c r="L755" s="89" t="s">
        <v>549</v>
      </c>
      <c r="M755" s="89" t="s">
        <v>395</v>
      </c>
      <c r="N755" s="89">
        <v>21</v>
      </c>
      <c r="O755" s="91">
        <v>59.25</v>
      </c>
      <c r="P755" s="89" t="s">
        <v>566</v>
      </c>
      <c r="Q755" s="89">
        <v>20</v>
      </c>
      <c r="R755" s="89" t="s">
        <v>758</v>
      </c>
      <c r="S755" s="89">
        <v>8</v>
      </c>
      <c r="T755" s="90">
        <v>0</v>
      </c>
      <c r="U755" s="90">
        <v>6.89</v>
      </c>
      <c r="V755" s="90">
        <v>34.4</v>
      </c>
      <c r="W755" s="90">
        <v>0</v>
      </c>
      <c r="X755" s="90">
        <v>0</v>
      </c>
      <c r="Y755" s="90">
        <v>41.29</v>
      </c>
      <c r="Z755" s="90">
        <v>0</v>
      </c>
      <c r="AA755" s="90">
        <v>0</v>
      </c>
      <c r="AB755" s="90">
        <v>41.29</v>
      </c>
      <c r="AC755" s="90">
        <v>117</v>
      </c>
      <c r="AD755" s="90">
        <v>182.5</v>
      </c>
      <c r="AE755" s="381">
        <f t="shared" si="12"/>
        <v>10.841710299663822</v>
      </c>
      <c r="AF755" s="105"/>
      <c r="AG755" s="381"/>
      <c r="AH755" s="381"/>
      <c r="AI755" s="381"/>
      <c r="AJ755" s="381"/>
      <c r="AK755" s="381"/>
      <c r="AL755" s="381"/>
      <c r="AM755" s="381"/>
    </row>
    <row r="756" spans="1:39" x14ac:dyDescent="0.35">
      <c r="A756" s="89" t="s">
        <v>612</v>
      </c>
      <c r="B756" s="89" t="s">
        <v>391</v>
      </c>
      <c r="C756" s="89" t="s">
        <v>392</v>
      </c>
      <c r="D756" s="89" t="s">
        <v>393</v>
      </c>
      <c r="E756" s="89" t="s">
        <v>484</v>
      </c>
      <c r="F756" s="89" t="s">
        <v>465</v>
      </c>
      <c r="G756" s="89" t="s">
        <v>465</v>
      </c>
      <c r="H756" s="89" t="s">
        <v>465</v>
      </c>
      <c r="I756" s="89" t="s">
        <v>506</v>
      </c>
      <c r="J756" s="89" t="s">
        <v>465</v>
      </c>
      <c r="K756" s="89" t="s">
        <v>466</v>
      </c>
      <c r="L756" s="89" t="s">
        <v>549</v>
      </c>
      <c r="M756" s="89" t="s">
        <v>395</v>
      </c>
      <c r="N756" s="89">
        <v>29</v>
      </c>
      <c r="O756" s="91">
        <v>61</v>
      </c>
      <c r="P756" s="89" t="s">
        <v>400</v>
      </c>
      <c r="Q756" s="89">
        <v>20</v>
      </c>
      <c r="R756" s="89" t="s">
        <v>758</v>
      </c>
      <c r="S756" s="89">
        <v>9</v>
      </c>
      <c r="T756" s="90">
        <v>0</v>
      </c>
      <c r="U756" s="90">
        <v>25.71</v>
      </c>
      <c r="V756" s="90">
        <v>68.349999999999994</v>
      </c>
      <c r="W756" s="90">
        <v>19.010000000000002</v>
      </c>
      <c r="X756" s="90">
        <v>0</v>
      </c>
      <c r="Y756" s="90">
        <v>113.06</v>
      </c>
      <c r="Z756" s="90">
        <v>0</v>
      </c>
      <c r="AA756" s="90">
        <v>0</v>
      </c>
      <c r="AB756" s="90">
        <v>113.06</v>
      </c>
      <c r="AC756" s="90">
        <v>114.56</v>
      </c>
      <c r="AD756" s="90">
        <v>187.06</v>
      </c>
      <c r="AE756" s="381">
        <f t="shared" si="12"/>
        <v>10.596497484271305</v>
      </c>
      <c r="AF756" s="105"/>
      <c r="AG756" s="381"/>
      <c r="AH756" s="381"/>
      <c r="AI756" s="381"/>
      <c r="AJ756" s="381"/>
      <c r="AK756" s="381"/>
      <c r="AL756" s="381"/>
      <c r="AM756" s="381"/>
    </row>
    <row r="757" spans="1:39" x14ac:dyDescent="0.35">
      <c r="A757" s="89" t="s">
        <v>610</v>
      </c>
      <c r="B757" s="89" t="s">
        <v>391</v>
      </c>
      <c r="C757" s="89" t="s">
        <v>392</v>
      </c>
      <c r="D757" s="89" t="s">
        <v>393</v>
      </c>
      <c r="E757" s="89" t="s">
        <v>480</v>
      </c>
      <c r="F757" s="89" t="s">
        <v>465</v>
      </c>
      <c r="G757" s="89" t="s">
        <v>465</v>
      </c>
      <c r="H757" s="89" t="s">
        <v>465</v>
      </c>
      <c r="I757" s="89" t="s">
        <v>506</v>
      </c>
      <c r="J757" s="89" t="s">
        <v>465</v>
      </c>
      <c r="K757" s="89" t="s">
        <v>466</v>
      </c>
      <c r="L757" s="89" t="s">
        <v>549</v>
      </c>
      <c r="M757" s="89" t="s">
        <v>395</v>
      </c>
      <c r="N757" s="89">
        <v>29</v>
      </c>
      <c r="O757" s="91">
        <v>67.58</v>
      </c>
      <c r="P757" s="89" t="s">
        <v>400</v>
      </c>
      <c r="Q757" s="89">
        <v>20</v>
      </c>
      <c r="R757" s="89" t="s">
        <v>758</v>
      </c>
      <c r="S757" s="89">
        <v>9</v>
      </c>
      <c r="T757" s="90">
        <v>0</v>
      </c>
      <c r="U757" s="90">
        <v>21.99</v>
      </c>
      <c r="V757" s="90">
        <v>64.989999999999995</v>
      </c>
      <c r="W757" s="90">
        <v>7.79</v>
      </c>
      <c r="X757" s="90">
        <v>0</v>
      </c>
      <c r="Y757" s="90">
        <v>94.77</v>
      </c>
      <c r="Z757" s="90">
        <v>0</v>
      </c>
      <c r="AA757" s="90">
        <v>0</v>
      </c>
      <c r="AB757" s="90">
        <v>94.77</v>
      </c>
      <c r="AC757" s="90">
        <v>111.15</v>
      </c>
      <c r="AD757" s="90">
        <v>184.05</v>
      </c>
      <c r="AE757" s="381">
        <f t="shared" si="12"/>
        <v>10.522601521887639</v>
      </c>
      <c r="AF757" s="105"/>
      <c r="AG757" s="381"/>
      <c r="AH757" s="381"/>
      <c r="AI757" s="381"/>
      <c r="AJ757" s="381"/>
      <c r="AK757" s="381"/>
      <c r="AL757" s="381"/>
      <c r="AM757" s="381"/>
    </row>
    <row r="758" spans="1:39" x14ac:dyDescent="0.35">
      <c r="A758" s="89" t="s">
        <v>759</v>
      </c>
      <c r="B758" s="89" t="s">
        <v>518</v>
      </c>
      <c r="C758" s="89" t="s">
        <v>398</v>
      </c>
      <c r="D758" s="89" t="s">
        <v>393</v>
      </c>
      <c r="E758" s="89" t="s">
        <v>760</v>
      </c>
      <c r="F758" s="89" t="s">
        <v>465</v>
      </c>
      <c r="G758" s="89" t="s">
        <v>465</v>
      </c>
      <c r="H758" s="89" t="s">
        <v>465</v>
      </c>
      <c r="I758" s="89" t="s">
        <v>465</v>
      </c>
      <c r="J758" s="89" t="s">
        <v>465</v>
      </c>
      <c r="K758" s="89" t="s">
        <v>466</v>
      </c>
      <c r="L758" s="89" t="s">
        <v>394</v>
      </c>
      <c r="M758" s="89" t="s">
        <v>395</v>
      </c>
      <c r="N758" s="89">
        <v>35</v>
      </c>
      <c r="O758" s="91">
        <v>3.3692000000000002</v>
      </c>
      <c r="P758" s="89" t="s">
        <v>400</v>
      </c>
      <c r="Q758" s="89">
        <v>20</v>
      </c>
      <c r="R758" s="89" t="s">
        <v>758</v>
      </c>
      <c r="S758" s="89">
        <v>9</v>
      </c>
      <c r="T758" s="90">
        <v>0</v>
      </c>
      <c r="U758" s="90">
        <v>20.21</v>
      </c>
      <c r="V758" s="90">
        <v>32.520000000000003</v>
      </c>
      <c r="W758" s="90">
        <v>10.19</v>
      </c>
      <c r="X758" s="90">
        <v>0</v>
      </c>
      <c r="Y758" s="90">
        <v>62.92</v>
      </c>
      <c r="Z758" s="90">
        <v>14.6</v>
      </c>
      <c r="AA758" s="90">
        <v>0.65</v>
      </c>
      <c r="AB758" s="90">
        <v>78.17</v>
      </c>
      <c r="AC758" s="90">
        <v>69.48</v>
      </c>
      <c r="AD758" s="90">
        <v>158.51</v>
      </c>
      <c r="AE758" s="381">
        <f t="shared" si="12"/>
        <v>8.9647436192311964</v>
      </c>
      <c r="AF758" s="105"/>
      <c r="AG758" s="381"/>
      <c r="AH758" s="381"/>
      <c r="AI758" s="381"/>
      <c r="AJ758" s="381"/>
      <c r="AK758" s="381"/>
      <c r="AL758" s="381"/>
      <c r="AM758" s="381"/>
    </row>
    <row r="759" spans="1:39" x14ac:dyDescent="0.35">
      <c r="A759" s="89" t="s">
        <v>761</v>
      </c>
      <c r="B759" s="89" t="s">
        <v>391</v>
      </c>
      <c r="C759" s="89" t="s">
        <v>392</v>
      </c>
      <c r="D759" s="89" t="s">
        <v>393</v>
      </c>
      <c r="E759" s="89" t="s">
        <v>480</v>
      </c>
      <c r="F759" s="89" t="s">
        <v>465</v>
      </c>
      <c r="G759" s="89" t="s">
        <v>465</v>
      </c>
      <c r="H759" s="89" t="s">
        <v>465</v>
      </c>
      <c r="I759" s="89" t="s">
        <v>465</v>
      </c>
      <c r="J759" s="89" t="s">
        <v>465</v>
      </c>
      <c r="K759" s="89" t="s">
        <v>476</v>
      </c>
      <c r="L759" s="89" t="s">
        <v>394</v>
      </c>
      <c r="M759" s="89" t="s">
        <v>395</v>
      </c>
      <c r="N759" s="89">
        <v>28</v>
      </c>
      <c r="O759" s="91">
        <v>6</v>
      </c>
      <c r="P759" s="89" t="s">
        <v>400</v>
      </c>
      <c r="Q759" s="89">
        <v>20</v>
      </c>
      <c r="R759" s="89" t="s">
        <v>758</v>
      </c>
      <c r="S759" s="89">
        <v>9</v>
      </c>
      <c r="T759" s="90">
        <v>0</v>
      </c>
      <c r="U759" s="90">
        <v>68.11</v>
      </c>
      <c r="V759" s="90">
        <v>73.959999999999994</v>
      </c>
      <c r="W759" s="90">
        <v>1.44</v>
      </c>
      <c r="X759" s="90">
        <v>47.11</v>
      </c>
      <c r="Y759" s="90">
        <v>190.62</v>
      </c>
      <c r="Z759" s="90">
        <v>68.88</v>
      </c>
      <c r="AA759" s="90">
        <v>7.63</v>
      </c>
      <c r="AB759" s="90">
        <v>267.13</v>
      </c>
      <c r="AC759" s="90">
        <v>156.84</v>
      </c>
      <c r="AD759" s="90">
        <v>183.69</v>
      </c>
      <c r="AE759" s="381">
        <f t="shared" si="12"/>
        <v>12.511862459221941</v>
      </c>
      <c r="AF759" s="105"/>
      <c r="AG759" s="381"/>
      <c r="AH759" s="381"/>
      <c r="AI759" s="381"/>
      <c r="AJ759" s="381"/>
      <c r="AK759" s="381"/>
      <c r="AL759" s="381"/>
      <c r="AM759" s="381"/>
    </row>
    <row r="760" spans="1:39" x14ac:dyDescent="0.35">
      <c r="A760" s="89" t="s">
        <v>762</v>
      </c>
      <c r="B760" s="89" t="s">
        <v>391</v>
      </c>
      <c r="C760" s="89" t="s">
        <v>392</v>
      </c>
      <c r="D760" s="89" t="s">
        <v>393</v>
      </c>
      <c r="E760" s="89" t="s">
        <v>464</v>
      </c>
      <c r="F760" s="89" t="s">
        <v>465</v>
      </c>
      <c r="G760" s="89" t="s">
        <v>465</v>
      </c>
      <c r="H760" s="89" t="s">
        <v>465</v>
      </c>
      <c r="I760" s="89" t="s">
        <v>465</v>
      </c>
      <c r="J760" s="89" t="s">
        <v>465</v>
      </c>
      <c r="K760" s="89" t="s">
        <v>476</v>
      </c>
      <c r="L760" s="89" t="s">
        <v>394</v>
      </c>
      <c r="M760" s="89" t="s">
        <v>395</v>
      </c>
      <c r="N760" s="89">
        <v>28</v>
      </c>
      <c r="O760" s="91">
        <v>33.880000000000003</v>
      </c>
      <c r="P760" s="89" t="s">
        <v>400</v>
      </c>
      <c r="Q760" s="89">
        <v>20</v>
      </c>
      <c r="R760" s="89" t="s">
        <v>758</v>
      </c>
      <c r="S760" s="89">
        <v>9</v>
      </c>
      <c r="T760" s="90">
        <v>0</v>
      </c>
      <c r="U760" s="90">
        <v>31.73</v>
      </c>
      <c r="V760" s="90">
        <v>80.290000000000006</v>
      </c>
      <c r="W760" s="90">
        <v>1.1200000000000001</v>
      </c>
      <c r="X760" s="90">
        <v>10.119999999999999</v>
      </c>
      <c r="Y760" s="90">
        <v>123.27</v>
      </c>
      <c r="Z760" s="90">
        <v>4.01</v>
      </c>
      <c r="AA760" s="90">
        <v>0</v>
      </c>
      <c r="AB760" s="90">
        <v>127.28</v>
      </c>
      <c r="AC760" s="90">
        <v>136.32</v>
      </c>
      <c r="AD760" s="90">
        <v>200.23</v>
      </c>
      <c r="AE760" s="381">
        <f t="shared" si="12"/>
        <v>11.172529676578778</v>
      </c>
      <c r="AF760" s="105"/>
      <c r="AG760" s="381"/>
      <c r="AH760" s="381"/>
      <c r="AI760" s="381"/>
      <c r="AJ760" s="381"/>
      <c r="AK760" s="381"/>
      <c r="AL760" s="381"/>
      <c r="AM760" s="381"/>
    </row>
    <row r="761" spans="1:39" x14ac:dyDescent="0.35">
      <c r="A761" s="89" t="s">
        <v>762</v>
      </c>
      <c r="B761" s="89" t="s">
        <v>545</v>
      </c>
      <c r="C761" s="89" t="s">
        <v>462</v>
      </c>
      <c r="D761" s="89" t="s">
        <v>463</v>
      </c>
      <c r="E761" s="89" t="s">
        <v>464</v>
      </c>
      <c r="F761" s="89" t="s">
        <v>465</v>
      </c>
      <c r="G761" s="89" t="s">
        <v>465</v>
      </c>
      <c r="H761" s="89" t="s">
        <v>465</v>
      </c>
      <c r="I761" s="89" t="s">
        <v>465</v>
      </c>
      <c r="J761" s="89" t="s">
        <v>465</v>
      </c>
      <c r="K761" s="89" t="s">
        <v>476</v>
      </c>
      <c r="L761" s="89" t="s">
        <v>394</v>
      </c>
      <c r="M761" s="89" t="s">
        <v>395</v>
      </c>
      <c r="N761" s="89">
        <v>1</v>
      </c>
      <c r="O761" s="91">
        <v>33.880000000000003</v>
      </c>
      <c r="P761" s="89" t="s">
        <v>467</v>
      </c>
      <c r="Q761" s="89">
        <v>21</v>
      </c>
      <c r="R761" s="89" t="s">
        <v>763</v>
      </c>
      <c r="S761" s="89">
        <v>2</v>
      </c>
      <c r="T761" s="90">
        <v>0</v>
      </c>
      <c r="U761" s="90">
        <v>0</v>
      </c>
      <c r="V761" s="90">
        <v>0</v>
      </c>
      <c r="W761" s="90">
        <v>0</v>
      </c>
      <c r="X761" s="90">
        <v>0</v>
      </c>
      <c r="Y761" s="90">
        <v>0</v>
      </c>
      <c r="Z761" s="90">
        <v>0</v>
      </c>
      <c r="AA761" s="90">
        <v>0</v>
      </c>
      <c r="AB761" s="90">
        <v>0</v>
      </c>
      <c r="AC761" s="90"/>
      <c r="AD761" s="90"/>
      <c r="AE761" s="381" t="str">
        <f t="shared" si="12"/>
        <v>-</v>
      </c>
      <c r="AF761" s="105"/>
      <c r="AG761" s="381"/>
      <c r="AH761" s="381"/>
      <c r="AI761" s="381"/>
      <c r="AJ761" s="381"/>
      <c r="AK761" s="381"/>
      <c r="AL761" s="381"/>
      <c r="AM761" s="381"/>
    </row>
    <row r="762" spans="1:39" x14ac:dyDescent="0.35">
      <c r="A762" s="89" t="s">
        <v>761</v>
      </c>
      <c r="B762" s="89" t="s">
        <v>545</v>
      </c>
      <c r="C762" s="89" t="s">
        <v>462</v>
      </c>
      <c r="D762" s="89" t="s">
        <v>463</v>
      </c>
      <c r="E762" s="89" t="s">
        <v>480</v>
      </c>
      <c r="F762" s="89" t="s">
        <v>465</v>
      </c>
      <c r="G762" s="89" t="s">
        <v>465</v>
      </c>
      <c r="H762" s="89" t="s">
        <v>465</v>
      </c>
      <c r="I762" s="89" t="s">
        <v>465</v>
      </c>
      <c r="J762" s="89" t="s">
        <v>465</v>
      </c>
      <c r="K762" s="89" t="s">
        <v>476</v>
      </c>
      <c r="L762" s="89" t="s">
        <v>394</v>
      </c>
      <c r="M762" s="89" t="s">
        <v>395</v>
      </c>
      <c r="N762" s="89">
        <v>1</v>
      </c>
      <c r="O762" s="91">
        <v>6</v>
      </c>
      <c r="P762" s="89" t="s">
        <v>467</v>
      </c>
      <c r="Q762" s="89">
        <v>21</v>
      </c>
      <c r="R762" s="89" t="s">
        <v>763</v>
      </c>
      <c r="S762" s="89">
        <v>2</v>
      </c>
      <c r="T762" s="90">
        <v>0</v>
      </c>
      <c r="U762" s="90">
        <v>0</v>
      </c>
      <c r="V762" s="90">
        <v>0</v>
      </c>
      <c r="W762" s="90">
        <v>0</v>
      </c>
      <c r="X762" s="90">
        <v>0</v>
      </c>
      <c r="Y762" s="90">
        <v>0</v>
      </c>
      <c r="Z762" s="90">
        <v>0</v>
      </c>
      <c r="AA762" s="90">
        <v>0</v>
      </c>
      <c r="AB762" s="90">
        <v>0</v>
      </c>
      <c r="AC762" s="90"/>
      <c r="AD762" s="90"/>
      <c r="AE762" s="381" t="str">
        <f t="shared" si="12"/>
        <v>-</v>
      </c>
      <c r="AF762" s="105"/>
      <c r="AG762" s="381"/>
      <c r="AH762" s="381"/>
      <c r="AI762" s="381"/>
      <c r="AJ762" s="381"/>
      <c r="AK762" s="381"/>
      <c r="AL762" s="381"/>
      <c r="AM762" s="381"/>
    </row>
    <row r="763" spans="1:39" x14ac:dyDescent="0.35">
      <c r="A763" s="89" t="s">
        <v>612</v>
      </c>
      <c r="B763" s="89" t="s">
        <v>545</v>
      </c>
      <c r="C763" s="89" t="s">
        <v>462</v>
      </c>
      <c r="D763" s="89" t="s">
        <v>463</v>
      </c>
      <c r="E763" s="89" t="s">
        <v>484</v>
      </c>
      <c r="F763" s="89" t="s">
        <v>465</v>
      </c>
      <c r="G763" s="89" t="s">
        <v>465</v>
      </c>
      <c r="H763" s="89" t="s">
        <v>465</v>
      </c>
      <c r="I763" s="89" t="s">
        <v>465</v>
      </c>
      <c r="J763" s="89" t="s">
        <v>465</v>
      </c>
      <c r="K763" s="89" t="s">
        <v>466</v>
      </c>
      <c r="L763" s="89" t="s">
        <v>394</v>
      </c>
      <c r="M763" s="89" t="s">
        <v>395</v>
      </c>
      <c r="N763" s="89">
        <v>1</v>
      </c>
      <c r="O763" s="91">
        <v>61</v>
      </c>
      <c r="P763" s="89" t="s">
        <v>467</v>
      </c>
      <c r="Q763" s="89">
        <v>21</v>
      </c>
      <c r="R763" s="89" t="s">
        <v>763</v>
      </c>
      <c r="S763" s="89">
        <v>2</v>
      </c>
      <c r="T763" s="90">
        <v>0</v>
      </c>
      <c r="U763" s="90">
        <v>0</v>
      </c>
      <c r="V763" s="90">
        <v>0</v>
      </c>
      <c r="W763" s="90">
        <v>0</v>
      </c>
      <c r="X763" s="90">
        <v>0</v>
      </c>
      <c r="Y763" s="90">
        <v>0</v>
      </c>
      <c r="Z763" s="90">
        <v>0</v>
      </c>
      <c r="AA763" s="90">
        <v>0</v>
      </c>
      <c r="AB763" s="90">
        <v>0</v>
      </c>
      <c r="AC763" s="90"/>
      <c r="AD763" s="90"/>
      <c r="AE763" s="381" t="str">
        <f t="shared" si="12"/>
        <v>-</v>
      </c>
      <c r="AF763" s="105"/>
      <c r="AG763" s="381"/>
      <c r="AH763" s="381"/>
      <c r="AI763" s="381"/>
      <c r="AJ763" s="381"/>
      <c r="AK763" s="381"/>
      <c r="AL763" s="381"/>
      <c r="AM763" s="381"/>
    </row>
    <row r="764" spans="1:39" x14ac:dyDescent="0.35">
      <c r="A764" s="89" t="s">
        <v>610</v>
      </c>
      <c r="B764" s="89" t="s">
        <v>545</v>
      </c>
      <c r="C764" s="89" t="s">
        <v>462</v>
      </c>
      <c r="D764" s="89" t="s">
        <v>463</v>
      </c>
      <c r="E764" s="89" t="s">
        <v>480</v>
      </c>
      <c r="F764" s="89" t="s">
        <v>465</v>
      </c>
      <c r="G764" s="89" t="s">
        <v>465</v>
      </c>
      <c r="H764" s="89" t="s">
        <v>465</v>
      </c>
      <c r="I764" s="89" t="s">
        <v>465</v>
      </c>
      <c r="J764" s="89" t="s">
        <v>465</v>
      </c>
      <c r="K764" s="89" t="s">
        <v>466</v>
      </c>
      <c r="L764" s="89" t="s">
        <v>394</v>
      </c>
      <c r="M764" s="89" t="s">
        <v>395</v>
      </c>
      <c r="N764" s="89">
        <v>1</v>
      </c>
      <c r="O764" s="91">
        <v>67.58</v>
      </c>
      <c r="P764" s="89" t="s">
        <v>467</v>
      </c>
      <c r="Q764" s="89">
        <v>21</v>
      </c>
      <c r="R764" s="89" t="s">
        <v>763</v>
      </c>
      <c r="S764" s="89">
        <v>2</v>
      </c>
      <c r="T764" s="90">
        <v>0</v>
      </c>
      <c r="U764" s="90">
        <v>0</v>
      </c>
      <c r="V764" s="90">
        <v>0</v>
      </c>
      <c r="W764" s="90">
        <v>0</v>
      </c>
      <c r="X764" s="90">
        <v>0</v>
      </c>
      <c r="Y764" s="90">
        <v>0</v>
      </c>
      <c r="Z764" s="90">
        <v>0</v>
      </c>
      <c r="AA764" s="90">
        <v>0</v>
      </c>
      <c r="AB764" s="90">
        <v>0</v>
      </c>
      <c r="AC764" s="90"/>
      <c r="AD764" s="90"/>
      <c r="AE764" s="381" t="str">
        <f t="shared" si="12"/>
        <v>-</v>
      </c>
      <c r="AF764" s="105"/>
      <c r="AG764" s="381"/>
      <c r="AH764" s="381"/>
      <c r="AI764" s="381"/>
      <c r="AJ764" s="381"/>
      <c r="AK764" s="381"/>
      <c r="AL764" s="381"/>
      <c r="AM764" s="381"/>
    </row>
    <row r="765" spans="1:39" x14ac:dyDescent="0.35">
      <c r="A765" s="89" t="s">
        <v>589</v>
      </c>
      <c r="B765" s="89" t="s">
        <v>558</v>
      </c>
      <c r="C765" s="89" t="s">
        <v>462</v>
      </c>
      <c r="D765" s="89" t="s">
        <v>463</v>
      </c>
      <c r="E765" s="89" t="s">
        <v>480</v>
      </c>
      <c r="F765" s="89" t="s">
        <v>465</v>
      </c>
      <c r="G765" s="89" t="s">
        <v>465</v>
      </c>
      <c r="H765" s="89" t="s">
        <v>465</v>
      </c>
      <c r="I765" s="89" t="s">
        <v>465</v>
      </c>
      <c r="J765" s="89" t="s">
        <v>465</v>
      </c>
      <c r="K765" s="89" t="s">
        <v>466</v>
      </c>
      <c r="L765" s="89" t="s">
        <v>394</v>
      </c>
      <c r="M765" s="89" t="s">
        <v>395</v>
      </c>
      <c r="N765" s="89">
        <v>1</v>
      </c>
      <c r="O765" s="91">
        <v>13.12</v>
      </c>
      <c r="P765" s="89" t="s">
        <v>548</v>
      </c>
      <c r="Q765" s="89">
        <v>21</v>
      </c>
      <c r="R765" s="89" t="s">
        <v>763</v>
      </c>
      <c r="S765" s="89">
        <v>3</v>
      </c>
      <c r="T765" s="90">
        <v>0</v>
      </c>
      <c r="U765" s="90">
        <v>0</v>
      </c>
      <c r="V765" s="90">
        <v>0</v>
      </c>
      <c r="W765" s="90">
        <v>0</v>
      </c>
      <c r="X765" s="90">
        <v>0</v>
      </c>
      <c r="Y765" s="90">
        <v>0</v>
      </c>
      <c r="Z765" s="90">
        <v>0</v>
      </c>
      <c r="AA765" s="90">
        <v>0</v>
      </c>
      <c r="AB765" s="90">
        <v>0</v>
      </c>
      <c r="AC765" s="90"/>
      <c r="AD765" s="90"/>
      <c r="AE765" s="381" t="str">
        <f t="shared" si="12"/>
        <v>-</v>
      </c>
      <c r="AF765" s="105"/>
      <c r="AG765" s="381"/>
      <c r="AH765" s="381"/>
      <c r="AI765" s="381"/>
      <c r="AJ765" s="381"/>
      <c r="AK765" s="381"/>
      <c r="AL765" s="381"/>
      <c r="AM765" s="381"/>
    </row>
    <row r="766" spans="1:39" x14ac:dyDescent="0.35">
      <c r="A766" s="89" t="s">
        <v>590</v>
      </c>
      <c r="B766" s="89" t="s">
        <v>558</v>
      </c>
      <c r="C766" s="89" t="s">
        <v>462</v>
      </c>
      <c r="D766" s="89" t="s">
        <v>463</v>
      </c>
      <c r="E766" s="89" t="s">
        <v>500</v>
      </c>
      <c r="F766" s="89" t="s">
        <v>465</v>
      </c>
      <c r="G766" s="89" t="s">
        <v>465</v>
      </c>
      <c r="H766" s="89" t="s">
        <v>465</v>
      </c>
      <c r="I766" s="89" t="s">
        <v>465</v>
      </c>
      <c r="J766" s="89" t="s">
        <v>465</v>
      </c>
      <c r="K766" s="89" t="s">
        <v>466</v>
      </c>
      <c r="L766" s="89" t="s">
        <v>394</v>
      </c>
      <c r="M766" s="89" t="s">
        <v>395</v>
      </c>
      <c r="N766" s="89">
        <v>1</v>
      </c>
      <c r="O766" s="91">
        <v>52.66</v>
      </c>
      <c r="P766" s="89" t="s">
        <v>548</v>
      </c>
      <c r="Q766" s="89">
        <v>21</v>
      </c>
      <c r="R766" s="89" t="s">
        <v>763</v>
      </c>
      <c r="S766" s="89">
        <v>3</v>
      </c>
      <c r="T766" s="90">
        <v>0</v>
      </c>
      <c r="U766" s="90">
        <v>0</v>
      </c>
      <c r="V766" s="90">
        <v>0</v>
      </c>
      <c r="W766" s="90">
        <v>0</v>
      </c>
      <c r="X766" s="90">
        <v>0</v>
      </c>
      <c r="Y766" s="90">
        <v>0</v>
      </c>
      <c r="Z766" s="90">
        <v>0</v>
      </c>
      <c r="AA766" s="90">
        <v>0</v>
      </c>
      <c r="AB766" s="90">
        <v>0</v>
      </c>
      <c r="AC766" s="90"/>
      <c r="AD766" s="90"/>
      <c r="AE766" s="381" t="str">
        <f t="shared" si="12"/>
        <v>-</v>
      </c>
      <c r="AF766" s="105"/>
      <c r="AG766" s="381"/>
      <c r="AH766" s="381"/>
      <c r="AI766" s="381"/>
      <c r="AJ766" s="381"/>
      <c r="AK766" s="381"/>
      <c r="AL766" s="381"/>
      <c r="AM766" s="381"/>
    </row>
    <row r="767" spans="1:39" x14ac:dyDescent="0.35">
      <c r="A767" s="89" t="s">
        <v>596</v>
      </c>
      <c r="B767" s="89" t="s">
        <v>558</v>
      </c>
      <c r="C767" s="89" t="s">
        <v>462</v>
      </c>
      <c r="D767" s="89" t="s">
        <v>463</v>
      </c>
      <c r="E767" s="89" t="s">
        <v>597</v>
      </c>
      <c r="F767" s="89" t="s">
        <v>465</v>
      </c>
      <c r="G767" s="89" t="s">
        <v>465</v>
      </c>
      <c r="H767" s="89" t="s">
        <v>465</v>
      </c>
      <c r="I767" s="89" t="s">
        <v>465</v>
      </c>
      <c r="J767" s="89" t="s">
        <v>465</v>
      </c>
      <c r="K767" s="89" t="s">
        <v>466</v>
      </c>
      <c r="L767" s="89" t="s">
        <v>394</v>
      </c>
      <c r="M767" s="89" t="s">
        <v>395</v>
      </c>
      <c r="N767" s="89">
        <v>1</v>
      </c>
      <c r="O767" s="91">
        <v>1.29</v>
      </c>
      <c r="P767" s="89" t="s">
        <v>548</v>
      </c>
      <c r="Q767" s="89">
        <v>21</v>
      </c>
      <c r="R767" s="89" t="s">
        <v>763</v>
      </c>
      <c r="S767" s="89">
        <v>3</v>
      </c>
      <c r="T767" s="90">
        <v>0</v>
      </c>
      <c r="U767" s="90">
        <v>0</v>
      </c>
      <c r="V767" s="90">
        <v>0</v>
      </c>
      <c r="W767" s="90">
        <v>0</v>
      </c>
      <c r="X767" s="90">
        <v>0</v>
      </c>
      <c r="Y767" s="90">
        <v>0</v>
      </c>
      <c r="Z767" s="90">
        <v>0</v>
      </c>
      <c r="AA767" s="90">
        <v>0</v>
      </c>
      <c r="AB767" s="90">
        <v>0</v>
      </c>
      <c r="AC767" s="90"/>
      <c r="AD767" s="90"/>
      <c r="AE767" s="381" t="str">
        <f t="shared" si="12"/>
        <v>-</v>
      </c>
      <c r="AF767" s="105"/>
      <c r="AG767" s="381"/>
      <c r="AH767" s="381"/>
      <c r="AI767" s="381"/>
      <c r="AJ767" s="381"/>
      <c r="AK767" s="381"/>
      <c r="AL767" s="381"/>
      <c r="AM767" s="381"/>
    </row>
    <row r="768" spans="1:39" x14ac:dyDescent="0.35">
      <c r="A768" s="89" t="s">
        <v>599</v>
      </c>
      <c r="B768" s="89" t="s">
        <v>558</v>
      </c>
      <c r="C768" s="89" t="s">
        <v>462</v>
      </c>
      <c r="D768" s="89" t="s">
        <v>463</v>
      </c>
      <c r="E768" s="89" t="s">
        <v>500</v>
      </c>
      <c r="F768" s="89" t="s">
        <v>465</v>
      </c>
      <c r="G768" s="89" t="s">
        <v>465</v>
      </c>
      <c r="H768" s="89" t="s">
        <v>465</v>
      </c>
      <c r="I768" s="89" t="s">
        <v>465</v>
      </c>
      <c r="J768" s="89" t="s">
        <v>465</v>
      </c>
      <c r="K768" s="89" t="s">
        <v>466</v>
      </c>
      <c r="L768" s="89" t="s">
        <v>394</v>
      </c>
      <c r="M768" s="89" t="s">
        <v>395</v>
      </c>
      <c r="N768" s="89">
        <v>1</v>
      </c>
      <c r="O768" s="91">
        <v>22.74</v>
      </c>
      <c r="P768" s="89" t="s">
        <v>548</v>
      </c>
      <c r="Q768" s="89">
        <v>21</v>
      </c>
      <c r="R768" s="89" t="s">
        <v>763</v>
      </c>
      <c r="S768" s="89">
        <v>3</v>
      </c>
      <c r="T768" s="90">
        <v>0</v>
      </c>
      <c r="U768" s="90">
        <v>0</v>
      </c>
      <c r="V768" s="90">
        <v>0</v>
      </c>
      <c r="W768" s="90">
        <v>0</v>
      </c>
      <c r="X768" s="90">
        <v>0</v>
      </c>
      <c r="Y768" s="90">
        <v>0</v>
      </c>
      <c r="Z768" s="90">
        <v>0</v>
      </c>
      <c r="AA768" s="90">
        <v>0</v>
      </c>
      <c r="AB768" s="90">
        <v>0</v>
      </c>
      <c r="AC768" s="90"/>
      <c r="AD768" s="90"/>
      <c r="AE768" s="381" t="str">
        <f t="shared" si="12"/>
        <v>-</v>
      </c>
      <c r="AF768" s="105"/>
      <c r="AG768" s="381"/>
      <c r="AH768" s="381"/>
      <c r="AI768" s="381"/>
      <c r="AJ768" s="381"/>
      <c r="AK768" s="381"/>
      <c r="AL768" s="381"/>
      <c r="AM768" s="381"/>
    </row>
    <row r="769" spans="1:39" x14ac:dyDescent="0.35">
      <c r="A769" s="89" t="s">
        <v>600</v>
      </c>
      <c r="B769" s="89" t="s">
        <v>558</v>
      </c>
      <c r="C769" s="89" t="s">
        <v>462</v>
      </c>
      <c r="D769" s="89" t="s">
        <v>463</v>
      </c>
      <c r="E769" s="89" t="s">
        <v>526</v>
      </c>
      <c r="F769" s="89" t="s">
        <v>465</v>
      </c>
      <c r="G769" s="89" t="s">
        <v>465</v>
      </c>
      <c r="H769" s="89" t="s">
        <v>465</v>
      </c>
      <c r="I769" s="89" t="s">
        <v>465</v>
      </c>
      <c r="J769" s="89" t="s">
        <v>465</v>
      </c>
      <c r="K769" s="89" t="s">
        <v>466</v>
      </c>
      <c r="L769" s="89" t="s">
        <v>394</v>
      </c>
      <c r="M769" s="89" t="s">
        <v>395</v>
      </c>
      <c r="N769" s="89">
        <v>1</v>
      </c>
      <c r="O769" s="91">
        <v>12.98</v>
      </c>
      <c r="P769" s="89" t="s">
        <v>548</v>
      </c>
      <c r="Q769" s="89">
        <v>21</v>
      </c>
      <c r="R769" s="89" t="s">
        <v>763</v>
      </c>
      <c r="S769" s="89">
        <v>3</v>
      </c>
      <c r="T769" s="90">
        <v>0</v>
      </c>
      <c r="U769" s="90">
        <v>0</v>
      </c>
      <c r="V769" s="90">
        <v>0</v>
      </c>
      <c r="W769" s="90">
        <v>0</v>
      </c>
      <c r="X769" s="90">
        <v>0</v>
      </c>
      <c r="Y769" s="90">
        <v>0</v>
      </c>
      <c r="Z769" s="90">
        <v>0</v>
      </c>
      <c r="AA769" s="90">
        <v>0</v>
      </c>
      <c r="AB769" s="90">
        <v>0</v>
      </c>
      <c r="AC769" s="90"/>
      <c r="AD769" s="90"/>
      <c r="AE769" s="381" t="str">
        <f t="shared" si="12"/>
        <v>-</v>
      </c>
      <c r="AF769" s="105"/>
      <c r="AG769" s="381"/>
      <c r="AH769" s="381"/>
      <c r="AI769" s="381"/>
      <c r="AJ769" s="381"/>
      <c r="AK769" s="381"/>
      <c r="AL769" s="381"/>
      <c r="AM769" s="381"/>
    </row>
    <row r="770" spans="1:39" x14ac:dyDescent="0.35">
      <c r="A770" s="89" t="s">
        <v>601</v>
      </c>
      <c r="B770" s="89" t="s">
        <v>558</v>
      </c>
      <c r="C770" s="89" t="s">
        <v>462</v>
      </c>
      <c r="D770" s="89" t="s">
        <v>463</v>
      </c>
      <c r="E770" s="89" t="s">
        <v>521</v>
      </c>
      <c r="F770" s="89" t="s">
        <v>465</v>
      </c>
      <c r="G770" s="89" t="s">
        <v>465</v>
      </c>
      <c r="H770" s="89" t="s">
        <v>465</v>
      </c>
      <c r="I770" s="89" t="s">
        <v>465</v>
      </c>
      <c r="J770" s="89" t="s">
        <v>465</v>
      </c>
      <c r="K770" s="89" t="s">
        <v>476</v>
      </c>
      <c r="L770" s="89" t="s">
        <v>394</v>
      </c>
      <c r="M770" s="89" t="s">
        <v>395</v>
      </c>
      <c r="N770" s="89">
        <v>1</v>
      </c>
      <c r="O770" s="91">
        <v>86.12</v>
      </c>
      <c r="P770" s="89" t="s">
        <v>548</v>
      </c>
      <c r="Q770" s="89">
        <v>21</v>
      </c>
      <c r="R770" s="89" t="s">
        <v>763</v>
      </c>
      <c r="S770" s="89">
        <v>3</v>
      </c>
      <c r="T770" s="90">
        <v>0</v>
      </c>
      <c r="U770" s="90">
        <v>0</v>
      </c>
      <c r="V770" s="90">
        <v>0</v>
      </c>
      <c r="W770" s="90">
        <v>0</v>
      </c>
      <c r="X770" s="90">
        <v>0</v>
      </c>
      <c r="Y770" s="90">
        <v>0</v>
      </c>
      <c r="Z770" s="90">
        <v>0</v>
      </c>
      <c r="AA770" s="90">
        <v>0</v>
      </c>
      <c r="AB770" s="90">
        <v>0</v>
      </c>
      <c r="AC770" s="90"/>
      <c r="AD770" s="90"/>
      <c r="AE770" s="381" t="str">
        <f t="shared" si="12"/>
        <v>-</v>
      </c>
      <c r="AF770" s="105"/>
      <c r="AG770" s="381"/>
      <c r="AH770" s="381"/>
      <c r="AI770" s="381"/>
      <c r="AJ770" s="381"/>
      <c r="AK770" s="381"/>
      <c r="AL770" s="381"/>
      <c r="AM770" s="381"/>
    </row>
    <row r="771" spans="1:39" x14ac:dyDescent="0.35">
      <c r="A771" s="89" t="s">
        <v>603</v>
      </c>
      <c r="B771" s="89" t="s">
        <v>558</v>
      </c>
      <c r="C771" s="89" t="s">
        <v>462</v>
      </c>
      <c r="D771" s="89" t="s">
        <v>463</v>
      </c>
      <c r="E771" s="89" t="s">
        <v>526</v>
      </c>
      <c r="F771" s="89" t="s">
        <v>465</v>
      </c>
      <c r="G771" s="89" t="s">
        <v>465</v>
      </c>
      <c r="H771" s="89" t="s">
        <v>465</v>
      </c>
      <c r="I771" s="89" t="s">
        <v>465</v>
      </c>
      <c r="J771" s="89" t="s">
        <v>465</v>
      </c>
      <c r="K771" s="89" t="s">
        <v>476</v>
      </c>
      <c r="L771" s="89" t="s">
        <v>394</v>
      </c>
      <c r="M771" s="89" t="s">
        <v>395</v>
      </c>
      <c r="N771" s="89">
        <v>1</v>
      </c>
      <c r="O771" s="91">
        <v>17.53</v>
      </c>
      <c r="P771" s="89" t="s">
        <v>548</v>
      </c>
      <c r="Q771" s="89">
        <v>21</v>
      </c>
      <c r="R771" s="89" t="s">
        <v>763</v>
      </c>
      <c r="S771" s="89">
        <v>3</v>
      </c>
      <c r="T771" s="90">
        <v>0</v>
      </c>
      <c r="U771" s="90">
        <v>0</v>
      </c>
      <c r="V771" s="90">
        <v>0</v>
      </c>
      <c r="W771" s="90">
        <v>0</v>
      </c>
      <c r="X771" s="90">
        <v>0</v>
      </c>
      <c r="Y771" s="90">
        <v>0</v>
      </c>
      <c r="Z771" s="90">
        <v>0</v>
      </c>
      <c r="AA771" s="90">
        <v>0</v>
      </c>
      <c r="AB771" s="90">
        <v>0</v>
      </c>
      <c r="AC771" s="90"/>
      <c r="AD771" s="90"/>
      <c r="AE771" s="381" t="str">
        <f t="shared" si="12"/>
        <v>-</v>
      </c>
      <c r="AF771" s="105"/>
      <c r="AG771" s="381"/>
      <c r="AH771" s="381"/>
      <c r="AI771" s="381"/>
      <c r="AJ771" s="381"/>
      <c r="AK771" s="381"/>
      <c r="AL771" s="381"/>
      <c r="AM771" s="381"/>
    </row>
    <row r="772" spans="1:39" x14ac:dyDescent="0.35">
      <c r="A772" s="89" t="s">
        <v>738</v>
      </c>
      <c r="B772" s="89" t="s">
        <v>391</v>
      </c>
      <c r="C772" s="89" t="s">
        <v>392</v>
      </c>
      <c r="D772" s="89" t="s">
        <v>393</v>
      </c>
      <c r="E772" s="89" t="s">
        <v>526</v>
      </c>
      <c r="F772" s="89" t="s">
        <v>465</v>
      </c>
      <c r="G772" s="89" t="s">
        <v>511</v>
      </c>
      <c r="H772" s="89" t="s">
        <v>465</v>
      </c>
      <c r="I772" s="89" t="s">
        <v>506</v>
      </c>
      <c r="J772" s="89" t="s">
        <v>501</v>
      </c>
      <c r="K772" s="89" t="s">
        <v>476</v>
      </c>
      <c r="L772" s="89" t="s">
        <v>587</v>
      </c>
      <c r="M772" s="89" t="s">
        <v>395</v>
      </c>
      <c r="N772" s="89">
        <v>22</v>
      </c>
      <c r="O772" s="91">
        <v>59.25</v>
      </c>
      <c r="P772" s="89" t="s">
        <v>588</v>
      </c>
      <c r="Q772" s="89">
        <v>21</v>
      </c>
      <c r="R772" s="89" t="s">
        <v>763</v>
      </c>
      <c r="S772" s="89">
        <v>6</v>
      </c>
      <c r="T772" s="90">
        <v>0</v>
      </c>
      <c r="U772" s="90">
        <v>0</v>
      </c>
      <c r="V772" s="90">
        <v>0</v>
      </c>
      <c r="W772" s="90">
        <v>0</v>
      </c>
      <c r="X772" s="90">
        <v>0</v>
      </c>
      <c r="Y772" s="90">
        <v>0</v>
      </c>
      <c r="Z772" s="90">
        <v>0</v>
      </c>
      <c r="AA772" s="90">
        <v>0</v>
      </c>
      <c r="AB772" s="90">
        <v>0</v>
      </c>
      <c r="AC772" s="90">
        <v>73.75</v>
      </c>
      <c r="AD772" s="90">
        <v>100.95</v>
      </c>
      <c r="AE772" s="381">
        <f t="shared" si="12"/>
        <v>11.573484985577952</v>
      </c>
      <c r="AF772" s="105"/>
      <c r="AG772" s="381"/>
      <c r="AH772" s="381"/>
      <c r="AI772" s="381"/>
      <c r="AJ772" s="381"/>
      <c r="AK772" s="381"/>
      <c r="AL772" s="381"/>
      <c r="AM772" s="381"/>
    </row>
    <row r="773" spans="1:39" x14ac:dyDescent="0.35">
      <c r="A773" s="89" t="s">
        <v>741</v>
      </c>
      <c r="B773" s="89" t="s">
        <v>391</v>
      </c>
      <c r="C773" s="89" t="s">
        <v>392</v>
      </c>
      <c r="D773" s="89" t="s">
        <v>393</v>
      </c>
      <c r="E773" s="89" t="s">
        <v>526</v>
      </c>
      <c r="F773" s="89" t="s">
        <v>465</v>
      </c>
      <c r="G773" s="89" t="s">
        <v>465</v>
      </c>
      <c r="H773" s="89" t="s">
        <v>465</v>
      </c>
      <c r="I773" s="89" t="s">
        <v>506</v>
      </c>
      <c r="J773" s="89" t="s">
        <v>508</v>
      </c>
      <c r="K773" s="89" t="s">
        <v>466</v>
      </c>
      <c r="L773" s="89" t="s">
        <v>587</v>
      </c>
      <c r="M773" s="89" t="s">
        <v>395</v>
      </c>
      <c r="N773" s="89">
        <v>21</v>
      </c>
      <c r="O773" s="91">
        <v>15.35</v>
      </c>
      <c r="P773" s="89" t="s">
        <v>588</v>
      </c>
      <c r="Q773" s="89">
        <v>21</v>
      </c>
      <c r="R773" s="89" t="s">
        <v>763</v>
      </c>
      <c r="S773" s="89">
        <v>6</v>
      </c>
      <c r="T773" s="90">
        <v>0</v>
      </c>
      <c r="U773" s="90">
        <v>0</v>
      </c>
      <c r="V773" s="90">
        <v>0</v>
      </c>
      <c r="W773" s="90">
        <v>0</v>
      </c>
      <c r="X773" s="90">
        <v>0</v>
      </c>
      <c r="Y773" s="90">
        <v>0</v>
      </c>
      <c r="Z773" s="90">
        <v>0</v>
      </c>
      <c r="AA773" s="90">
        <v>0</v>
      </c>
      <c r="AB773" s="90">
        <v>0</v>
      </c>
      <c r="AC773" s="90">
        <v>74.33</v>
      </c>
      <c r="AD773" s="90">
        <v>117.12</v>
      </c>
      <c r="AE773" s="381">
        <f t="shared" si="12"/>
        <v>10.787053592851054</v>
      </c>
      <c r="AF773" s="105"/>
      <c r="AG773" s="381"/>
      <c r="AH773" s="381"/>
      <c r="AI773" s="381"/>
      <c r="AJ773" s="381"/>
      <c r="AK773" s="381"/>
      <c r="AL773" s="381"/>
      <c r="AM773" s="381"/>
    </row>
    <row r="774" spans="1:39" x14ac:dyDescent="0.35">
      <c r="A774" s="89" t="s">
        <v>746</v>
      </c>
      <c r="B774" s="89" t="s">
        <v>391</v>
      </c>
      <c r="C774" s="89" t="s">
        <v>392</v>
      </c>
      <c r="D774" s="89" t="s">
        <v>393</v>
      </c>
      <c r="E774" s="89" t="s">
        <v>505</v>
      </c>
      <c r="F774" s="89" t="s">
        <v>465</v>
      </c>
      <c r="G774" s="89" t="s">
        <v>511</v>
      </c>
      <c r="H774" s="89" t="s">
        <v>465</v>
      </c>
      <c r="I774" s="89" t="s">
        <v>506</v>
      </c>
      <c r="J774" s="89" t="s">
        <v>508</v>
      </c>
      <c r="K774" s="89" t="s">
        <v>476</v>
      </c>
      <c r="L774" s="89" t="s">
        <v>587</v>
      </c>
      <c r="M774" s="89" t="s">
        <v>395</v>
      </c>
      <c r="N774" s="89">
        <v>21</v>
      </c>
      <c r="O774" s="91">
        <v>27.2636</v>
      </c>
      <c r="P774" s="89" t="s">
        <v>588</v>
      </c>
      <c r="Q774" s="89">
        <v>21</v>
      </c>
      <c r="R774" s="89" t="s">
        <v>763</v>
      </c>
      <c r="S774" s="89">
        <v>6</v>
      </c>
      <c r="T774" s="90">
        <v>0</v>
      </c>
      <c r="U774" s="90">
        <v>0</v>
      </c>
      <c r="V774" s="90">
        <v>0</v>
      </c>
      <c r="W774" s="90">
        <v>0</v>
      </c>
      <c r="X774" s="90">
        <v>0</v>
      </c>
      <c r="Y774" s="90">
        <v>0</v>
      </c>
      <c r="Z774" s="90">
        <v>0</v>
      </c>
      <c r="AA774" s="90">
        <v>0</v>
      </c>
      <c r="AB774" s="90">
        <v>0</v>
      </c>
      <c r="AC774" s="90">
        <v>73.650000000000006</v>
      </c>
      <c r="AD774" s="90">
        <v>99.05</v>
      </c>
      <c r="AE774" s="381">
        <f t="shared" si="12"/>
        <v>11.676036327483029</v>
      </c>
      <c r="AF774" s="105"/>
      <c r="AG774" s="381"/>
      <c r="AH774" s="381"/>
      <c r="AI774" s="381"/>
      <c r="AJ774" s="381"/>
      <c r="AK774" s="381"/>
      <c r="AL774" s="381"/>
      <c r="AM774" s="381"/>
    </row>
    <row r="775" spans="1:39" x14ac:dyDescent="0.35">
      <c r="A775" s="89" t="s">
        <v>423</v>
      </c>
      <c r="B775" s="89" t="s">
        <v>391</v>
      </c>
      <c r="C775" s="89" t="s">
        <v>392</v>
      </c>
      <c r="D775" s="89" t="s">
        <v>463</v>
      </c>
      <c r="E775" s="89" t="s">
        <v>535</v>
      </c>
      <c r="F775" s="89" t="s">
        <v>465</v>
      </c>
      <c r="G775" s="89" t="s">
        <v>465</v>
      </c>
      <c r="H775" s="89" t="s">
        <v>465</v>
      </c>
      <c r="I775" s="89" t="s">
        <v>465</v>
      </c>
      <c r="J775" s="89" t="s">
        <v>465</v>
      </c>
      <c r="K775" s="89" t="s">
        <v>466</v>
      </c>
      <c r="L775" s="89" t="s">
        <v>394</v>
      </c>
      <c r="M775" s="89" t="s">
        <v>395</v>
      </c>
      <c r="N775" s="89">
        <v>14</v>
      </c>
      <c r="O775" s="91">
        <v>65.06</v>
      </c>
      <c r="P775" s="89" t="s">
        <v>396</v>
      </c>
      <c r="Q775" s="89">
        <v>21</v>
      </c>
      <c r="R775" s="89" t="s">
        <v>763</v>
      </c>
      <c r="S775" s="89">
        <v>7</v>
      </c>
      <c r="T775" s="90">
        <v>0</v>
      </c>
      <c r="U775" s="90">
        <v>8.0399999999999991</v>
      </c>
      <c r="V775" s="90">
        <v>0</v>
      </c>
      <c r="W775" s="90">
        <v>0</v>
      </c>
      <c r="X775" s="90">
        <v>0</v>
      </c>
      <c r="Y775" s="90">
        <v>8.0399999999999991</v>
      </c>
      <c r="Z775" s="90">
        <v>0</v>
      </c>
      <c r="AA775" s="90">
        <v>0</v>
      </c>
      <c r="AB775" s="90">
        <v>8.0399999999999991</v>
      </c>
      <c r="AC775" s="90">
        <v>73.349999999999994</v>
      </c>
      <c r="AD775" s="90">
        <v>391.52</v>
      </c>
      <c r="AE775" s="381">
        <f t="shared" si="12"/>
        <v>5.8608335168688486</v>
      </c>
      <c r="AF775" s="105"/>
      <c r="AG775" s="381"/>
      <c r="AH775" s="381"/>
      <c r="AI775" s="381"/>
      <c r="AJ775" s="381"/>
      <c r="AK775" s="381"/>
      <c r="AL775" s="381"/>
      <c r="AM775" s="381"/>
    </row>
    <row r="776" spans="1:39" x14ac:dyDescent="0.35">
      <c r="A776" s="89" t="s">
        <v>424</v>
      </c>
      <c r="B776" s="89" t="s">
        <v>391</v>
      </c>
      <c r="C776" s="89" t="s">
        <v>392</v>
      </c>
      <c r="D776" s="89" t="s">
        <v>463</v>
      </c>
      <c r="E776" s="89" t="s">
        <v>535</v>
      </c>
      <c r="F776" s="89" t="s">
        <v>465</v>
      </c>
      <c r="G776" s="89" t="s">
        <v>465</v>
      </c>
      <c r="H776" s="89" t="s">
        <v>465</v>
      </c>
      <c r="I776" s="89" t="s">
        <v>465</v>
      </c>
      <c r="J776" s="89" t="s">
        <v>465</v>
      </c>
      <c r="K776" s="89" t="s">
        <v>466</v>
      </c>
      <c r="L776" s="89" t="s">
        <v>394</v>
      </c>
      <c r="M776" s="89" t="s">
        <v>395</v>
      </c>
      <c r="N776" s="89">
        <v>14</v>
      </c>
      <c r="O776" s="91">
        <v>64.16</v>
      </c>
      <c r="P776" s="89" t="s">
        <v>396</v>
      </c>
      <c r="Q776" s="89">
        <v>21</v>
      </c>
      <c r="R776" s="89" t="s">
        <v>763</v>
      </c>
      <c r="S776" s="89">
        <v>7</v>
      </c>
      <c r="T776" s="90">
        <v>0</v>
      </c>
      <c r="U776" s="90">
        <v>8.0399999999999991</v>
      </c>
      <c r="V776" s="90">
        <v>0</v>
      </c>
      <c r="W776" s="90">
        <v>0</v>
      </c>
      <c r="X776" s="90">
        <v>0</v>
      </c>
      <c r="Y776" s="90">
        <v>8.0399999999999991</v>
      </c>
      <c r="Z776" s="90">
        <v>0</v>
      </c>
      <c r="AA776" s="90">
        <v>0</v>
      </c>
      <c r="AB776" s="90">
        <v>8.0399999999999991</v>
      </c>
      <c r="AC776" s="90">
        <v>73.349999999999994</v>
      </c>
      <c r="AD776" s="90">
        <v>391.52</v>
      </c>
      <c r="AE776" s="381">
        <f t="shared" si="12"/>
        <v>5.8608335168688486</v>
      </c>
      <c r="AF776" s="105"/>
      <c r="AG776" s="381"/>
      <c r="AH776" s="381"/>
      <c r="AI776" s="381"/>
      <c r="AJ776" s="381"/>
      <c r="AK776" s="381"/>
      <c r="AL776" s="381"/>
      <c r="AM776" s="381"/>
    </row>
    <row r="777" spans="1:39" x14ac:dyDescent="0.35">
      <c r="A777" s="89" t="s">
        <v>425</v>
      </c>
      <c r="B777" s="89" t="s">
        <v>391</v>
      </c>
      <c r="C777" s="89" t="s">
        <v>392</v>
      </c>
      <c r="D777" s="89" t="s">
        <v>463</v>
      </c>
      <c r="E777" s="89" t="s">
        <v>616</v>
      </c>
      <c r="F777" s="89" t="s">
        <v>465</v>
      </c>
      <c r="G777" s="89" t="s">
        <v>465</v>
      </c>
      <c r="H777" s="89" t="s">
        <v>465</v>
      </c>
      <c r="I777" s="89" t="s">
        <v>465</v>
      </c>
      <c r="J777" s="89" t="s">
        <v>465</v>
      </c>
      <c r="K777" s="89" t="s">
        <v>466</v>
      </c>
      <c r="L777" s="89" t="s">
        <v>394</v>
      </c>
      <c r="M777" s="89" t="s">
        <v>395</v>
      </c>
      <c r="N777" s="89">
        <v>14</v>
      </c>
      <c r="O777" s="91">
        <v>36.54</v>
      </c>
      <c r="P777" s="89" t="s">
        <v>396</v>
      </c>
      <c r="Q777" s="89">
        <v>21</v>
      </c>
      <c r="R777" s="89" t="s">
        <v>763</v>
      </c>
      <c r="S777" s="89">
        <v>7</v>
      </c>
      <c r="T777" s="90">
        <v>0</v>
      </c>
      <c r="U777" s="90">
        <v>8.0399999999999991</v>
      </c>
      <c r="V777" s="90">
        <v>0</v>
      </c>
      <c r="W777" s="90">
        <v>0</v>
      </c>
      <c r="X777" s="90">
        <v>0</v>
      </c>
      <c r="Y777" s="90">
        <v>8.0399999999999991</v>
      </c>
      <c r="Z777" s="90">
        <v>0</v>
      </c>
      <c r="AA777" s="90">
        <v>0</v>
      </c>
      <c r="AB777" s="90">
        <v>8.0399999999999991</v>
      </c>
      <c r="AC777" s="90">
        <v>73.349999999999994</v>
      </c>
      <c r="AD777" s="90">
        <v>391.52</v>
      </c>
      <c r="AE777" s="381">
        <f t="shared" si="12"/>
        <v>5.8608335168688486</v>
      </c>
      <c r="AF777" s="105"/>
      <c r="AG777" s="381"/>
      <c r="AH777" s="381"/>
      <c r="AI777" s="381"/>
      <c r="AJ777" s="381"/>
      <c r="AK777" s="381"/>
      <c r="AL777" s="381"/>
      <c r="AM777" s="381"/>
    </row>
    <row r="778" spans="1:39" x14ac:dyDescent="0.35">
      <c r="A778" s="89" t="s">
        <v>426</v>
      </c>
      <c r="B778" s="89" t="s">
        <v>391</v>
      </c>
      <c r="C778" s="89" t="s">
        <v>392</v>
      </c>
      <c r="D778" s="89" t="s">
        <v>463</v>
      </c>
      <c r="E778" s="89" t="s">
        <v>524</v>
      </c>
      <c r="F778" s="89" t="s">
        <v>465</v>
      </c>
      <c r="G778" s="89" t="s">
        <v>465</v>
      </c>
      <c r="H778" s="89" t="s">
        <v>465</v>
      </c>
      <c r="I778" s="89" t="s">
        <v>465</v>
      </c>
      <c r="J778" s="89" t="s">
        <v>465</v>
      </c>
      <c r="K778" s="89" t="s">
        <v>466</v>
      </c>
      <c r="L778" s="89" t="s">
        <v>394</v>
      </c>
      <c r="M778" s="89" t="s">
        <v>395</v>
      </c>
      <c r="N778" s="89">
        <v>14</v>
      </c>
      <c r="O778" s="91">
        <v>10.58</v>
      </c>
      <c r="P778" s="89" t="s">
        <v>396</v>
      </c>
      <c r="Q778" s="89">
        <v>21</v>
      </c>
      <c r="R778" s="89" t="s">
        <v>763</v>
      </c>
      <c r="S778" s="89">
        <v>7</v>
      </c>
      <c r="T778" s="90">
        <v>0</v>
      </c>
      <c r="U778" s="90">
        <v>24.83</v>
      </c>
      <c r="V778" s="90">
        <v>7.63</v>
      </c>
      <c r="W778" s="90">
        <v>0</v>
      </c>
      <c r="X778" s="90">
        <v>0</v>
      </c>
      <c r="Y778" s="90">
        <v>32.47</v>
      </c>
      <c r="Z778" s="90">
        <v>0</v>
      </c>
      <c r="AA778" s="90">
        <v>0</v>
      </c>
      <c r="AB778" s="90">
        <v>32.47</v>
      </c>
      <c r="AC778" s="90">
        <v>125.83</v>
      </c>
      <c r="AD778" s="90">
        <v>379.35</v>
      </c>
      <c r="AE778" s="381">
        <f t="shared" si="12"/>
        <v>7.7984511487921546</v>
      </c>
      <c r="AF778" s="105"/>
      <c r="AG778" s="381"/>
      <c r="AH778" s="381"/>
      <c r="AI778" s="381"/>
      <c r="AJ778" s="381"/>
      <c r="AK778" s="381"/>
      <c r="AL778" s="381"/>
      <c r="AM778" s="381"/>
    </row>
    <row r="779" spans="1:39" x14ac:dyDescent="0.35">
      <c r="A779" s="89" t="s">
        <v>619</v>
      </c>
      <c r="B779" s="89" t="s">
        <v>391</v>
      </c>
      <c r="C779" s="89" t="s">
        <v>392</v>
      </c>
      <c r="D779" s="89" t="s">
        <v>463</v>
      </c>
      <c r="E779" s="89" t="s">
        <v>475</v>
      </c>
      <c r="F779" s="89" t="s">
        <v>465</v>
      </c>
      <c r="G779" s="89" t="s">
        <v>465</v>
      </c>
      <c r="H779" s="89" t="s">
        <v>465</v>
      </c>
      <c r="I779" s="89" t="s">
        <v>465</v>
      </c>
      <c r="J779" s="89" t="s">
        <v>465</v>
      </c>
      <c r="K779" s="89" t="s">
        <v>476</v>
      </c>
      <c r="L779" s="89" t="s">
        <v>394</v>
      </c>
      <c r="M779" s="89" t="s">
        <v>395</v>
      </c>
      <c r="N779" s="89">
        <v>14</v>
      </c>
      <c r="O779" s="91">
        <v>25.45</v>
      </c>
      <c r="P779" s="89" t="s">
        <v>396</v>
      </c>
      <c r="Q779" s="89">
        <v>21</v>
      </c>
      <c r="R779" s="89" t="s">
        <v>763</v>
      </c>
      <c r="S779" s="89">
        <v>7</v>
      </c>
      <c r="T779" s="90">
        <v>0</v>
      </c>
      <c r="U779" s="90">
        <v>24.78</v>
      </c>
      <c r="V779" s="90">
        <v>13.56</v>
      </c>
      <c r="W779" s="90">
        <v>0</v>
      </c>
      <c r="X779" s="90">
        <v>0</v>
      </c>
      <c r="Y779" s="90">
        <v>38.340000000000003</v>
      </c>
      <c r="Z779" s="90">
        <v>0</v>
      </c>
      <c r="AA779" s="90">
        <v>0</v>
      </c>
      <c r="AB779" s="90">
        <v>38.340000000000003</v>
      </c>
      <c r="AC779" s="90">
        <v>141.22</v>
      </c>
      <c r="AD779" s="90">
        <v>375.73</v>
      </c>
      <c r="AE779" s="381">
        <f t="shared" si="12"/>
        <v>8.3013068837058928</v>
      </c>
      <c r="AF779" s="105"/>
      <c r="AG779" s="381"/>
      <c r="AH779" s="381"/>
      <c r="AI779" s="381"/>
      <c r="AJ779" s="381"/>
      <c r="AK779" s="381"/>
      <c r="AL779" s="381"/>
      <c r="AM779" s="381"/>
    </row>
    <row r="780" spans="1:39" x14ac:dyDescent="0.35">
      <c r="A780" s="89" t="s">
        <v>617</v>
      </c>
      <c r="B780" s="89" t="s">
        <v>391</v>
      </c>
      <c r="C780" s="89" t="s">
        <v>392</v>
      </c>
      <c r="D780" s="89" t="s">
        <v>463</v>
      </c>
      <c r="E780" s="89" t="s">
        <v>475</v>
      </c>
      <c r="F780" s="89" t="s">
        <v>465</v>
      </c>
      <c r="G780" s="89" t="s">
        <v>465</v>
      </c>
      <c r="H780" s="89" t="s">
        <v>465</v>
      </c>
      <c r="I780" s="89" t="s">
        <v>465</v>
      </c>
      <c r="J780" s="89" t="s">
        <v>465</v>
      </c>
      <c r="K780" s="89" t="s">
        <v>476</v>
      </c>
      <c r="L780" s="89" t="s">
        <v>394</v>
      </c>
      <c r="M780" s="89" t="s">
        <v>395</v>
      </c>
      <c r="N780" s="89">
        <v>14</v>
      </c>
      <c r="O780" s="91">
        <v>6.43</v>
      </c>
      <c r="P780" s="89" t="s">
        <v>396</v>
      </c>
      <c r="Q780" s="89">
        <v>21</v>
      </c>
      <c r="R780" s="89" t="s">
        <v>763</v>
      </c>
      <c r="S780" s="89">
        <v>7</v>
      </c>
      <c r="T780" s="90">
        <v>0</v>
      </c>
      <c r="U780" s="90">
        <v>24.78</v>
      </c>
      <c r="V780" s="90">
        <v>13.56</v>
      </c>
      <c r="W780" s="90">
        <v>0</v>
      </c>
      <c r="X780" s="90">
        <v>0</v>
      </c>
      <c r="Y780" s="90">
        <v>38.340000000000003</v>
      </c>
      <c r="Z780" s="90">
        <v>0</v>
      </c>
      <c r="AA780" s="90">
        <v>0</v>
      </c>
      <c r="AB780" s="90">
        <v>38.340000000000003</v>
      </c>
      <c r="AC780" s="90">
        <v>141.22</v>
      </c>
      <c r="AD780" s="90">
        <v>375.73</v>
      </c>
      <c r="AE780" s="381">
        <f t="shared" si="12"/>
        <v>8.3013068837058928</v>
      </c>
      <c r="AF780" s="105"/>
      <c r="AG780" s="381"/>
      <c r="AH780" s="381"/>
      <c r="AI780" s="381"/>
      <c r="AJ780" s="381"/>
      <c r="AK780" s="381"/>
      <c r="AL780" s="381"/>
      <c r="AM780" s="381"/>
    </row>
    <row r="781" spans="1:39" x14ac:dyDescent="0.35">
      <c r="A781" s="89" t="s">
        <v>615</v>
      </c>
      <c r="B781" s="89" t="s">
        <v>391</v>
      </c>
      <c r="C781" s="89" t="s">
        <v>392</v>
      </c>
      <c r="D781" s="89" t="s">
        <v>463</v>
      </c>
      <c r="E781" s="89" t="s">
        <v>487</v>
      </c>
      <c r="F781" s="89" t="s">
        <v>465</v>
      </c>
      <c r="G781" s="89" t="s">
        <v>465</v>
      </c>
      <c r="H781" s="89" t="s">
        <v>465</v>
      </c>
      <c r="I781" s="89" t="s">
        <v>465</v>
      </c>
      <c r="J781" s="89" t="s">
        <v>465</v>
      </c>
      <c r="K781" s="89" t="s">
        <v>466</v>
      </c>
      <c r="L781" s="89" t="s">
        <v>394</v>
      </c>
      <c r="M781" s="89" t="s">
        <v>395</v>
      </c>
      <c r="N781" s="89">
        <v>14</v>
      </c>
      <c r="O781" s="91">
        <v>0.78</v>
      </c>
      <c r="P781" s="89" t="s">
        <v>396</v>
      </c>
      <c r="Q781" s="89">
        <v>21</v>
      </c>
      <c r="R781" s="89" t="s">
        <v>763</v>
      </c>
      <c r="S781" s="89">
        <v>7</v>
      </c>
      <c r="T781" s="90">
        <v>0</v>
      </c>
      <c r="U781" s="90">
        <v>20.85</v>
      </c>
      <c r="V781" s="90">
        <v>36.49</v>
      </c>
      <c r="W781" s="90">
        <v>0</v>
      </c>
      <c r="X781" s="90">
        <v>0</v>
      </c>
      <c r="Y781" s="90">
        <v>57.33</v>
      </c>
      <c r="Z781" s="90">
        <v>0</v>
      </c>
      <c r="AA781" s="90">
        <v>0</v>
      </c>
      <c r="AB781" s="90">
        <v>57.33</v>
      </c>
      <c r="AC781" s="90">
        <v>174.76</v>
      </c>
      <c r="AD781" s="90">
        <v>367.89</v>
      </c>
      <c r="AE781" s="381">
        <f t="shared" ref="AE781:AE844" si="13">IFERROR(SQRT(((AC781/AD781)/0.005454154)),"-")</f>
        <v>9.3325070872357632</v>
      </c>
      <c r="AF781" s="105"/>
      <c r="AG781" s="381"/>
      <c r="AH781" s="381"/>
      <c r="AI781" s="381"/>
      <c r="AJ781" s="381"/>
      <c r="AK781" s="381"/>
      <c r="AL781" s="381"/>
      <c r="AM781" s="381"/>
    </row>
    <row r="782" spans="1:39" x14ac:dyDescent="0.35">
      <c r="A782" s="89" t="s">
        <v>472</v>
      </c>
      <c r="B782" s="89" t="s">
        <v>534</v>
      </c>
      <c r="C782" s="89" t="s">
        <v>392</v>
      </c>
      <c r="D782" s="89" t="s">
        <v>463</v>
      </c>
      <c r="E782" s="89" t="s">
        <v>473</v>
      </c>
      <c r="F782" s="89" t="s">
        <v>465</v>
      </c>
      <c r="G782" s="89" t="s">
        <v>465</v>
      </c>
      <c r="H782" s="89" t="s">
        <v>465</v>
      </c>
      <c r="I782" s="89" t="s">
        <v>506</v>
      </c>
      <c r="J782" s="89" t="s">
        <v>465</v>
      </c>
      <c r="K782" s="89" t="s">
        <v>466</v>
      </c>
      <c r="L782" s="89" t="s">
        <v>549</v>
      </c>
      <c r="M782" s="89" t="s">
        <v>395</v>
      </c>
      <c r="N782" s="89">
        <v>19</v>
      </c>
      <c r="O782" s="91">
        <v>55.21</v>
      </c>
      <c r="P782" s="89" t="s">
        <v>566</v>
      </c>
      <c r="Q782" s="89">
        <v>21</v>
      </c>
      <c r="R782" s="89" t="s">
        <v>763</v>
      </c>
      <c r="S782" s="89">
        <v>8</v>
      </c>
      <c r="T782" s="90">
        <v>0</v>
      </c>
      <c r="U782" s="90">
        <v>6.72</v>
      </c>
      <c r="V782" s="90">
        <v>18.309999999999999</v>
      </c>
      <c r="W782" s="90">
        <v>0.08</v>
      </c>
      <c r="X782" s="90">
        <v>0</v>
      </c>
      <c r="Y782" s="90">
        <v>25.11</v>
      </c>
      <c r="Z782" s="90">
        <v>0</v>
      </c>
      <c r="AA782" s="90">
        <v>0</v>
      </c>
      <c r="AB782" s="90">
        <v>25.11</v>
      </c>
      <c r="AC782" s="90">
        <v>101.17</v>
      </c>
      <c r="AD782" s="90">
        <v>177.3</v>
      </c>
      <c r="AE782" s="381">
        <f t="shared" si="13"/>
        <v>10.228402485242997</v>
      </c>
      <c r="AF782" s="105"/>
      <c r="AG782" s="381"/>
      <c r="AH782" s="381"/>
      <c r="AI782" s="381"/>
      <c r="AJ782" s="381"/>
      <c r="AK782" s="381"/>
      <c r="AL782" s="381"/>
      <c r="AM782" s="381"/>
    </row>
    <row r="783" spans="1:39" x14ac:dyDescent="0.35">
      <c r="A783" s="89" t="s">
        <v>743</v>
      </c>
      <c r="B783" s="89" t="s">
        <v>391</v>
      </c>
      <c r="C783" s="89" t="s">
        <v>392</v>
      </c>
      <c r="D783" s="89" t="s">
        <v>393</v>
      </c>
      <c r="E783" s="89" t="s">
        <v>489</v>
      </c>
      <c r="F783" s="89" t="s">
        <v>465</v>
      </c>
      <c r="G783" s="89" t="s">
        <v>511</v>
      </c>
      <c r="H783" s="89" t="s">
        <v>465</v>
      </c>
      <c r="I783" s="89" t="s">
        <v>506</v>
      </c>
      <c r="J783" s="89" t="s">
        <v>465</v>
      </c>
      <c r="K783" s="89" t="s">
        <v>476</v>
      </c>
      <c r="L783" s="89" t="s">
        <v>549</v>
      </c>
      <c r="M783" s="89" t="s">
        <v>395</v>
      </c>
      <c r="N783" s="89">
        <v>21</v>
      </c>
      <c r="O783" s="91">
        <v>56.45</v>
      </c>
      <c r="P783" s="89" t="s">
        <v>566</v>
      </c>
      <c r="Q783" s="89">
        <v>21</v>
      </c>
      <c r="R783" s="89" t="s">
        <v>763</v>
      </c>
      <c r="S783" s="89">
        <v>8</v>
      </c>
      <c r="T783" s="90">
        <v>0</v>
      </c>
      <c r="U783" s="90">
        <v>7.8</v>
      </c>
      <c r="V783" s="90">
        <v>45.64</v>
      </c>
      <c r="W783" s="90">
        <v>0</v>
      </c>
      <c r="X783" s="90">
        <v>0.26</v>
      </c>
      <c r="Y783" s="90">
        <v>53.71</v>
      </c>
      <c r="Z783" s="90">
        <v>0</v>
      </c>
      <c r="AA783" s="90">
        <v>0</v>
      </c>
      <c r="AB783" s="90">
        <v>53.71</v>
      </c>
      <c r="AC783" s="90">
        <v>126.25</v>
      </c>
      <c r="AD783" s="90">
        <v>181.97</v>
      </c>
      <c r="AE783" s="381">
        <f t="shared" si="13"/>
        <v>11.278519577364927</v>
      </c>
      <c r="AF783" s="105"/>
      <c r="AG783" s="381"/>
      <c r="AH783" s="381"/>
      <c r="AI783" s="381"/>
      <c r="AJ783" s="381"/>
      <c r="AK783" s="381"/>
      <c r="AL783" s="381"/>
      <c r="AM783" s="381"/>
    </row>
    <row r="784" spans="1:39" x14ac:dyDescent="0.35">
      <c r="A784" s="89" t="s">
        <v>651</v>
      </c>
      <c r="B784" s="89" t="s">
        <v>391</v>
      </c>
      <c r="C784" s="89" t="s">
        <v>392</v>
      </c>
      <c r="D784" s="89" t="s">
        <v>393</v>
      </c>
      <c r="E784" s="89" t="s">
        <v>475</v>
      </c>
      <c r="F784" s="89" t="s">
        <v>465</v>
      </c>
      <c r="G784" s="89" t="s">
        <v>465</v>
      </c>
      <c r="H784" s="89" t="s">
        <v>501</v>
      </c>
      <c r="I784" s="89" t="s">
        <v>506</v>
      </c>
      <c r="J784" s="89" t="s">
        <v>508</v>
      </c>
      <c r="K784" s="89" t="s">
        <v>466</v>
      </c>
      <c r="L784" s="89" t="s">
        <v>587</v>
      </c>
      <c r="M784" s="89" t="s">
        <v>395</v>
      </c>
      <c r="N784" s="89">
        <v>27</v>
      </c>
      <c r="O784" s="91">
        <v>5.34</v>
      </c>
      <c r="P784" s="89" t="s">
        <v>400</v>
      </c>
      <c r="Q784" s="89">
        <v>21</v>
      </c>
      <c r="R784" s="89" t="s">
        <v>763</v>
      </c>
      <c r="S784" s="89">
        <v>9</v>
      </c>
      <c r="T784" s="90">
        <v>0</v>
      </c>
      <c r="U784" s="90">
        <v>26.7</v>
      </c>
      <c r="V784" s="90">
        <v>59.41</v>
      </c>
      <c r="W784" s="90">
        <v>57.48</v>
      </c>
      <c r="X784" s="90">
        <v>0</v>
      </c>
      <c r="Y784" s="90">
        <v>143.58000000000001</v>
      </c>
      <c r="Z784" s="90">
        <v>0</v>
      </c>
      <c r="AA784" s="90">
        <v>0</v>
      </c>
      <c r="AB784" s="90">
        <v>143.58000000000001</v>
      </c>
      <c r="AC784" s="90">
        <v>96.26</v>
      </c>
      <c r="AD784" s="90">
        <v>107.76</v>
      </c>
      <c r="AE784" s="381">
        <f t="shared" si="13"/>
        <v>12.797656206432567</v>
      </c>
      <c r="AF784" s="105"/>
      <c r="AG784" s="381"/>
      <c r="AH784" s="381"/>
      <c r="AI784" s="381"/>
      <c r="AJ784" s="381"/>
      <c r="AK784" s="381"/>
      <c r="AL784" s="381"/>
      <c r="AM784" s="381"/>
    </row>
    <row r="785" spans="1:39" x14ac:dyDescent="0.35">
      <c r="A785" s="89" t="s">
        <v>649</v>
      </c>
      <c r="B785" s="89" t="s">
        <v>391</v>
      </c>
      <c r="C785" s="89" t="s">
        <v>392</v>
      </c>
      <c r="D785" s="89" t="s">
        <v>393</v>
      </c>
      <c r="E785" s="89" t="s">
        <v>475</v>
      </c>
      <c r="F785" s="89" t="s">
        <v>465</v>
      </c>
      <c r="G785" s="89" t="s">
        <v>465</v>
      </c>
      <c r="H785" s="89" t="s">
        <v>501</v>
      </c>
      <c r="I785" s="89" t="s">
        <v>506</v>
      </c>
      <c r="J785" s="89" t="s">
        <v>508</v>
      </c>
      <c r="K785" s="89" t="s">
        <v>466</v>
      </c>
      <c r="L785" s="89" t="s">
        <v>587</v>
      </c>
      <c r="M785" s="89" t="s">
        <v>395</v>
      </c>
      <c r="N785" s="89">
        <v>27</v>
      </c>
      <c r="O785" s="91">
        <v>20.010000000000002</v>
      </c>
      <c r="P785" s="89" t="s">
        <v>400</v>
      </c>
      <c r="Q785" s="89">
        <v>21</v>
      </c>
      <c r="R785" s="89" t="s">
        <v>763</v>
      </c>
      <c r="S785" s="89">
        <v>9</v>
      </c>
      <c r="T785" s="90">
        <v>0</v>
      </c>
      <c r="U785" s="90">
        <v>26.7</v>
      </c>
      <c r="V785" s="90">
        <v>59.41</v>
      </c>
      <c r="W785" s="90">
        <v>57.48</v>
      </c>
      <c r="X785" s="90">
        <v>0</v>
      </c>
      <c r="Y785" s="90">
        <v>143.58000000000001</v>
      </c>
      <c r="Z785" s="90">
        <v>0</v>
      </c>
      <c r="AA785" s="90">
        <v>0</v>
      </c>
      <c r="AB785" s="90">
        <v>143.58000000000001</v>
      </c>
      <c r="AC785" s="90">
        <v>96.26</v>
      </c>
      <c r="AD785" s="90">
        <v>107.76</v>
      </c>
      <c r="AE785" s="381">
        <f t="shared" si="13"/>
        <v>12.797656206432567</v>
      </c>
      <c r="AF785" s="105"/>
      <c r="AG785" s="381"/>
      <c r="AH785" s="381"/>
      <c r="AI785" s="381"/>
      <c r="AJ785" s="381"/>
      <c r="AK785" s="381"/>
      <c r="AL785" s="381"/>
      <c r="AM785" s="381"/>
    </row>
    <row r="786" spans="1:39" x14ac:dyDescent="0.35">
      <c r="A786" s="89" t="s">
        <v>648</v>
      </c>
      <c r="B786" s="89" t="s">
        <v>391</v>
      </c>
      <c r="C786" s="89" t="s">
        <v>392</v>
      </c>
      <c r="D786" s="89" t="s">
        <v>393</v>
      </c>
      <c r="E786" s="89" t="s">
        <v>475</v>
      </c>
      <c r="F786" s="89" t="s">
        <v>465</v>
      </c>
      <c r="G786" s="89" t="s">
        <v>465</v>
      </c>
      <c r="H786" s="89" t="s">
        <v>501</v>
      </c>
      <c r="I786" s="89" t="s">
        <v>506</v>
      </c>
      <c r="J786" s="89" t="s">
        <v>508</v>
      </c>
      <c r="K786" s="89" t="s">
        <v>466</v>
      </c>
      <c r="L786" s="89" t="s">
        <v>587</v>
      </c>
      <c r="M786" s="89" t="s">
        <v>395</v>
      </c>
      <c r="N786" s="89">
        <v>27</v>
      </c>
      <c r="O786" s="91">
        <v>19.07</v>
      </c>
      <c r="P786" s="89" t="s">
        <v>400</v>
      </c>
      <c r="Q786" s="89">
        <v>21</v>
      </c>
      <c r="R786" s="89" t="s">
        <v>763</v>
      </c>
      <c r="S786" s="89">
        <v>9</v>
      </c>
      <c r="T786" s="90">
        <v>0</v>
      </c>
      <c r="U786" s="90">
        <v>26.7</v>
      </c>
      <c r="V786" s="90">
        <v>59.41</v>
      </c>
      <c r="W786" s="90">
        <v>57.48</v>
      </c>
      <c r="X786" s="90">
        <v>0</v>
      </c>
      <c r="Y786" s="90">
        <v>143.58000000000001</v>
      </c>
      <c r="Z786" s="90">
        <v>0</v>
      </c>
      <c r="AA786" s="90">
        <v>0</v>
      </c>
      <c r="AB786" s="90">
        <v>143.58000000000001</v>
      </c>
      <c r="AC786" s="90">
        <v>96.26</v>
      </c>
      <c r="AD786" s="90">
        <v>107.76</v>
      </c>
      <c r="AE786" s="381">
        <f t="shared" si="13"/>
        <v>12.797656206432567</v>
      </c>
      <c r="AF786" s="105"/>
      <c r="AG786" s="381"/>
      <c r="AH786" s="381"/>
      <c r="AI786" s="381"/>
      <c r="AJ786" s="381"/>
      <c r="AK786" s="381"/>
      <c r="AL786" s="381"/>
      <c r="AM786" s="381"/>
    </row>
    <row r="787" spans="1:39" x14ac:dyDescent="0.35">
      <c r="A787" s="89" t="s">
        <v>759</v>
      </c>
      <c r="B787" s="89" t="s">
        <v>518</v>
      </c>
      <c r="C787" s="89" t="s">
        <v>398</v>
      </c>
      <c r="D787" s="89" t="s">
        <v>393</v>
      </c>
      <c r="E787" s="89" t="s">
        <v>760</v>
      </c>
      <c r="F787" s="89" t="s">
        <v>465</v>
      </c>
      <c r="G787" s="89" t="s">
        <v>465</v>
      </c>
      <c r="H787" s="89" t="s">
        <v>465</v>
      </c>
      <c r="I787" s="89" t="s">
        <v>465</v>
      </c>
      <c r="J787" s="89" t="s">
        <v>465</v>
      </c>
      <c r="K787" s="89" t="s">
        <v>466</v>
      </c>
      <c r="L787" s="89" t="s">
        <v>394</v>
      </c>
      <c r="M787" s="89" t="s">
        <v>395</v>
      </c>
      <c r="N787" s="89">
        <v>36</v>
      </c>
      <c r="O787" s="91">
        <v>0.88839999999999997</v>
      </c>
      <c r="P787" s="89" t="s">
        <v>400</v>
      </c>
      <c r="Q787" s="89">
        <v>21</v>
      </c>
      <c r="R787" s="89" t="s">
        <v>763</v>
      </c>
      <c r="S787" s="89">
        <v>9</v>
      </c>
      <c r="T787" s="90">
        <v>0</v>
      </c>
      <c r="U787" s="90">
        <v>20.21</v>
      </c>
      <c r="V787" s="90">
        <v>32.520000000000003</v>
      </c>
      <c r="W787" s="90">
        <v>10.19</v>
      </c>
      <c r="X787" s="90">
        <v>0</v>
      </c>
      <c r="Y787" s="90">
        <v>62.92</v>
      </c>
      <c r="Z787" s="90">
        <v>14.6</v>
      </c>
      <c r="AA787" s="90">
        <v>0.65</v>
      </c>
      <c r="AB787" s="90">
        <v>78.17</v>
      </c>
      <c r="AC787" s="90">
        <v>69.48</v>
      </c>
      <c r="AD787" s="90">
        <v>158.51</v>
      </c>
      <c r="AE787" s="381">
        <f t="shared" si="13"/>
        <v>8.9647436192311964</v>
      </c>
      <c r="AF787" s="105"/>
      <c r="AG787" s="381"/>
      <c r="AH787" s="381"/>
      <c r="AI787" s="381"/>
      <c r="AJ787" s="381"/>
      <c r="AK787" s="381"/>
      <c r="AL787" s="381"/>
      <c r="AM787" s="381"/>
    </row>
    <row r="788" spans="1:39" x14ac:dyDescent="0.35">
      <c r="A788" s="89" t="s">
        <v>651</v>
      </c>
      <c r="B788" s="89" t="s">
        <v>545</v>
      </c>
      <c r="C788" s="89" t="s">
        <v>462</v>
      </c>
      <c r="D788" s="89" t="s">
        <v>463</v>
      </c>
      <c r="E788" s="89" t="s">
        <v>475</v>
      </c>
      <c r="F788" s="89" t="s">
        <v>465</v>
      </c>
      <c r="G788" s="89" t="s">
        <v>465</v>
      </c>
      <c r="H788" s="89" t="s">
        <v>465</v>
      </c>
      <c r="I788" s="89" t="s">
        <v>465</v>
      </c>
      <c r="J788" s="89" t="s">
        <v>465</v>
      </c>
      <c r="K788" s="89" t="s">
        <v>466</v>
      </c>
      <c r="L788" s="89" t="s">
        <v>394</v>
      </c>
      <c r="M788" s="89" t="s">
        <v>395</v>
      </c>
      <c r="N788" s="89">
        <v>1</v>
      </c>
      <c r="O788" s="91">
        <v>5.34</v>
      </c>
      <c r="P788" s="89" t="s">
        <v>467</v>
      </c>
      <c r="Q788" s="89">
        <v>22</v>
      </c>
      <c r="R788" s="89" t="s">
        <v>764</v>
      </c>
      <c r="S788" s="89">
        <v>2</v>
      </c>
      <c r="T788" s="90">
        <v>0</v>
      </c>
      <c r="U788" s="90">
        <v>0</v>
      </c>
      <c r="V788" s="90">
        <v>0</v>
      </c>
      <c r="W788" s="90">
        <v>0</v>
      </c>
      <c r="X788" s="90">
        <v>0</v>
      </c>
      <c r="Y788" s="90">
        <v>0</v>
      </c>
      <c r="Z788" s="90">
        <v>0</v>
      </c>
      <c r="AA788" s="90">
        <v>0</v>
      </c>
      <c r="AB788" s="90">
        <v>0</v>
      </c>
      <c r="AC788" s="90"/>
      <c r="AD788" s="90"/>
      <c r="AE788" s="381" t="str">
        <f t="shared" si="13"/>
        <v>-</v>
      </c>
      <c r="AF788" s="105"/>
      <c r="AG788" s="381"/>
      <c r="AH788" s="381"/>
      <c r="AI788" s="381"/>
      <c r="AJ788" s="381"/>
      <c r="AK788" s="381"/>
      <c r="AL788" s="381"/>
      <c r="AM788" s="381"/>
    </row>
    <row r="789" spans="1:39" x14ac:dyDescent="0.35">
      <c r="A789" s="89" t="s">
        <v>649</v>
      </c>
      <c r="B789" s="89" t="s">
        <v>545</v>
      </c>
      <c r="C789" s="89" t="s">
        <v>462</v>
      </c>
      <c r="D789" s="89" t="s">
        <v>463</v>
      </c>
      <c r="E789" s="89" t="s">
        <v>475</v>
      </c>
      <c r="F789" s="89" t="s">
        <v>465</v>
      </c>
      <c r="G789" s="89" t="s">
        <v>465</v>
      </c>
      <c r="H789" s="89" t="s">
        <v>465</v>
      </c>
      <c r="I789" s="89" t="s">
        <v>465</v>
      </c>
      <c r="J789" s="89" t="s">
        <v>465</v>
      </c>
      <c r="K789" s="89" t="s">
        <v>466</v>
      </c>
      <c r="L789" s="89" t="s">
        <v>394</v>
      </c>
      <c r="M789" s="89" t="s">
        <v>395</v>
      </c>
      <c r="N789" s="89">
        <v>1</v>
      </c>
      <c r="O789" s="91">
        <v>20.010000000000002</v>
      </c>
      <c r="P789" s="89" t="s">
        <v>467</v>
      </c>
      <c r="Q789" s="89">
        <v>22</v>
      </c>
      <c r="R789" s="89" t="s">
        <v>764</v>
      </c>
      <c r="S789" s="89">
        <v>2</v>
      </c>
      <c r="T789" s="90">
        <v>0</v>
      </c>
      <c r="U789" s="90">
        <v>0</v>
      </c>
      <c r="V789" s="90">
        <v>0</v>
      </c>
      <c r="W789" s="90">
        <v>0</v>
      </c>
      <c r="X789" s="90">
        <v>0</v>
      </c>
      <c r="Y789" s="90">
        <v>0</v>
      </c>
      <c r="Z789" s="90">
        <v>0</v>
      </c>
      <c r="AA789" s="90">
        <v>0</v>
      </c>
      <c r="AB789" s="90">
        <v>0</v>
      </c>
      <c r="AC789" s="90"/>
      <c r="AD789" s="90"/>
      <c r="AE789" s="381" t="str">
        <f t="shared" si="13"/>
        <v>-</v>
      </c>
      <c r="AF789" s="105"/>
      <c r="AG789" s="381"/>
      <c r="AH789" s="381"/>
      <c r="AI789" s="381"/>
      <c r="AJ789" s="381"/>
      <c r="AK789" s="381"/>
      <c r="AL789" s="381"/>
      <c r="AM789" s="381"/>
    </row>
    <row r="790" spans="1:39" x14ac:dyDescent="0.35">
      <c r="A790" s="89" t="s">
        <v>648</v>
      </c>
      <c r="B790" s="89" t="s">
        <v>545</v>
      </c>
      <c r="C790" s="89" t="s">
        <v>462</v>
      </c>
      <c r="D790" s="89" t="s">
        <v>463</v>
      </c>
      <c r="E790" s="89" t="s">
        <v>475</v>
      </c>
      <c r="F790" s="89" t="s">
        <v>465</v>
      </c>
      <c r="G790" s="89" t="s">
        <v>465</v>
      </c>
      <c r="H790" s="89" t="s">
        <v>465</v>
      </c>
      <c r="I790" s="89" t="s">
        <v>465</v>
      </c>
      <c r="J790" s="89" t="s">
        <v>465</v>
      </c>
      <c r="K790" s="89" t="s">
        <v>466</v>
      </c>
      <c r="L790" s="89" t="s">
        <v>394</v>
      </c>
      <c r="M790" s="89" t="s">
        <v>395</v>
      </c>
      <c r="N790" s="89">
        <v>1</v>
      </c>
      <c r="O790" s="91">
        <v>19.07</v>
      </c>
      <c r="P790" s="89" t="s">
        <v>467</v>
      </c>
      <c r="Q790" s="89">
        <v>22</v>
      </c>
      <c r="R790" s="89" t="s">
        <v>764</v>
      </c>
      <c r="S790" s="89">
        <v>2</v>
      </c>
      <c r="T790" s="90">
        <v>0</v>
      </c>
      <c r="U790" s="90">
        <v>0</v>
      </c>
      <c r="V790" s="90">
        <v>0</v>
      </c>
      <c r="W790" s="90">
        <v>0</v>
      </c>
      <c r="X790" s="90">
        <v>0</v>
      </c>
      <c r="Y790" s="90">
        <v>0</v>
      </c>
      <c r="Z790" s="90">
        <v>0</v>
      </c>
      <c r="AA790" s="90">
        <v>0</v>
      </c>
      <c r="AB790" s="90">
        <v>0</v>
      </c>
      <c r="AC790" s="90"/>
      <c r="AD790" s="90"/>
      <c r="AE790" s="381" t="str">
        <f t="shared" si="13"/>
        <v>-</v>
      </c>
      <c r="AF790" s="105"/>
      <c r="AG790" s="381"/>
      <c r="AH790" s="381"/>
      <c r="AI790" s="381"/>
      <c r="AJ790" s="381"/>
      <c r="AK790" s="381"/>
      <c r="AL790" s="381"/>
      <c r="AM790" s="381"/>
    </row>
    <row r="791" spans="1:39" x14ac:dyDescent="0.35">
      <c r="A791" s="89" t="s">
        <v>761</v>
      </c>
      <c r="B791" s="89" t="s">
        <v>558</v>
      </c>
      <c r="C791" s="89" t="s">
        <v>462</v>
      </c>
      <c r="D791" s="89" t="s">
        <v>463</v>
      </c>
      <c r="E791" s="89" t="s">
        <v>480</v>
      </c>
      <c r="F791" s="89" t="s">
        <v>465</v>
      </c>
      <c r="G791" s="89" t="s">
        <v>465</v>
      </c>
      <c r="H791" s="89" t="s">
        <v>465</v>
      </c>
      <c r="I791" s="89" t="s">
        <v>465</v>
      </c>
      <c r="J791" s="89" t="s">
        <v>465</v>
      </c>
      <c r="K791" s="89" t="s">
        <v>476</v>
      </c>
      <c r="L791" s="89" t="s">
        <v>394</v>
      </c>
      <c r="M791" s="89" t="s">
        <v>395</v>
      </c>
      <c r="N791" s="89">
        <v>1</v>
      </c>
      <c r="O791" s="91">
        <v>6</v>
      </c>
      <c r="P791" s="89" t="s">
        <v>548</v>
      </c>
      <c r="Q791" s="89">
        <v>22</v>
      </c>
      <c r="R791" s="89" t="s">
        <v>764</v>
      </c>
      <c r="S791" s="89">
        <v>3</v>
      </c>
      <c r="T791" s="90">
        <v>0</v>
      </c>
      <c r="U791" s="90">
        <v>0</v>
      </c>
      <c r="V791" s="90">
        <v>0</v>
      </c>
      <c r="W791" s="90">
        <v>0</v>
      </c>
      <c r="X791" s="90">
        <v>0</v>
      </c>
      <c r="Y791" s="90">
        <v>0</v>
      </c>
      <c r="Z791" s="90">
        <v>0</v>
      </c>
      <c r="AA791" s="90">
        <v>0</v>
      </c>
      <c r="AB791" s="90">
        <v>0</v>
      </c>
      <c r="AC791" s="90"/>
      <c r="AD791" s="90"/>
      <c r="AE791" s="381" t="str">
        <f t="shared" si="13"/>
        <v>-</v>
      </c>
      <c r="AF791" s="105"/>
      <c r="AG791" s="381"/>
      <c r="AH791" s="381"/>
      <c r="AI791" s="381"/>
      <c r="AJ791" s="381"/>
      <c r="AK791" s="381"/>
      <c r="AL791" s="381"/>
      <c r="AM791" s="381"/>
    </row>
    <row r="792" spans="1:39" x14ac:dyDescent="0.35">
      <c r="A792" s="89" t="s">
        <v>762</v>
      </c>
      <c r="B792" s="89" t="s">
        <v>558</v>
      </c>
      <c r="C792" s="89" t="s">
        <v>462</v>
      </c>
      <c r="D792" s="89" t="s">
        <v>463</v>
      </c>
      <c r="E792" s="89" t="s">
        <v>464</v>
      </c>
      <c r="F792" s="89" t="s">
        <v>465</v>
      </c>
      <c r="G792" s="89" t="s">
        <v>465</v>
      </c>
      <c r="H792" s="89" t="s">
        <v>465</v>
      </c>
      <c r="I792" s="89" t="s">
        <v>465</v>
      </c>
      <c r="J792" s="89" t="s">
        <v>465</v>
      </c>
      <c r="K792" s="89" t="s">
        <v>476</v>
      </c>
      <c r="L792" s="89" t="s">
        <v>394</v>
      </c>
      <c r="M792" s="89" t="s">
        <v>395</v>
      </c>
      <c r="N792" s="89">
        <v>1</v>
      </c>
      <c r="O792" s="91">
        <v>33.880000000000003</v>
      </c>
      <c r="P792" s="89" t="s">
        <v>548</v>
      </c>
      <c r="Q792" s="89">
        <v>22</v>
      </c>
      <c r="R792" s="89" t="s">
        <v>764</v>
      </c>
      <c r="S792" s="89">
        <v>3</v>
      </c>
      <c r="T792" s="90">
        <v>0</v>
      </c>
      <c r="U792" s="90">
        <v>0</v>
      </c>
      <c r="V792" s="90">
        <v>0</v>
      </c>
      <c r="W792" s="90">
        <v>0</v>
      </c>
      <c r="X792" s="90">
        <v>0</v>
      </c>
      <c r="Y792" s="90">
        <v>0</v>
      </c>
      <c r="Z792" s="90">
        <v>0</v>
      </c>
      <c r="AA792" s="90">
        <v>0</v>
      </c>
      <c r="AB792" s="90">
        <v>0</v>
      </c>
      <c r="AC792" s="90"/>
      <c r="AD792" s="90"/>
      <c r="AE792" s="381" t="str">
        <f t="shared" si="13"/>
        <v>-</v>
      </c>
      <c r="AF792" s="105"/>
      <c r="AG792" s="381"/>
      <c r="AH792" s="381"/>
      <c r="AI792" s="381"/>
      <c r="AJ792" s="381"/>
      <c r="AK792" s="381"/>
      <c r="AL792" s="381"/>
      <c r="AM792" s="381"/>
    </row>
    <row r="793" spans="1:39" x14ac:dyDescent="0.35">
      <c r="A793" s="89" t="s">
        <v>610</v>
      </c>
      <c r="B793" s="89" t="s">
        <v>558</v>
      </c>
      <c r="C793" s="89" t="s">
        <v>462</v>
      </c>
      <c r="D793" s="89" t="s">
        <v>463</v>
      </c>
      <c r="E793" s="89" t="s">
        <v>480</v>
      </c>
      <c r="F793" s="89" t="s">
        <v>465</v>
      </c>
      <c r="G793" s="89" t="s">
        <v>465</v>
      </c>
      <c r="H793" s="89" t="s">
        <v>465</v>
      </c>
      <c r="I793" s="89" t="s">
        <v>465</v>
      </c>
      <c r="J793" s="89" t="s">
        <v>465</v>
      </c>
      <c r="K793" s="89" t="s">
        <v>466</v>
      </c>
      <c r="L793" s="89" t="s">
        <v>394</v>
      </c>
      <c r="M793" s="89" t="s">
        <v>395</v>
      </c>
      <c r="N793" s="89">
        <v>1</v>
      </c>
      <c r="O793" s="91">
        <v>67.58</v>
      </c>
      <c r="P793" s="89" t="s">
        <v>548</v>
      </c>
      <c r="Q793" s="89">
        <v>22</v>
      </c>
      <c r="R793" s="89" t="s">
        <v>764</v>
      </c>
      <c r="S793" s="89">
        <v>3</v>
      </c>
      <c r="T793" s="90">
        <v>0</v>
      </c>
      <c r="U793" s="90">
        <v>0</v>
      </c>
      <c r="V793" s="90">
        <v>0</v>
      </c>
      <c r="W793" s="90">
        <v>0</v>
      </c>
      <c r="X793" s="90">
        <v>0</v>
      </c>
      <c r="Y793" s="90">
        <v>0</v>
      </c>
      <c r="Z793" s="90">
        <v>0</v>
      </c>
      <c r="AA793" s="90">
        <v>0</v>
      </c>
      <c r="AB793" s="90">
        <v>0</v>
      </c>
      <c r="AC793" s="90"/>
      <c r="AD793" s="90"/>
      <c r="AE793" s="381" t="str">
        <f t="shared" si="13"/>
        <v>-</v>
      </c>
      <c r="AF793" s="105"/>
      <c r="AG793" s="381"/>
      <c r="AH793" s="381"/>
      <c r="AI793" s="381"/>
      <c r="AJ793" s="381"/>
      <c r="AK793" s="381"/>
      <c r="AL793" s="381"/>
      <c r="AM793" s="381"/>
    </row>
    <row r="794" spans="1:39" x14ac:dyDescent="0.35">
      <c r="A794" s="89" t="s">
        <v>612</v>
      </c>
      <c r="B794" s="89" t="s">
        <v>558</v>
      </c>
      <c r="C794" s="89" t="s">
        <v>462</v>
      </c>
      <c r="D794" s="89" t="s">
        <v>463</v>
      </c>
      <c r="E794" s="89" t="s">
        <v>484</v>
      </c>
      <c r="F794" s="89" t="s">
        <v>465</v>
      </c>
      <c r="G794" s="89" t="s">
        <v>465</v>
      </c>
      <c r="H794" s="89" t="s">
        <v>465</v>
      </c>
      <c r="I794" s="89" t="s">
        <v>465</v>
      </c>
      <c r="J794" s="89" t="s">
        <v>465</v>
      </c>
      <c r="K794" s="89" t="s">
        <v>466</v>
      </c>
      <c r="L794" s="89" t="s">
        <v>394</v>
      </c>
      <c r="M794" s="89" t="s">
        <v>395</v>
      </c>
      <c r="N794" s="89">
        <v>1</v>
      </c>
      <c r="O794" s="91">
        <v>61</v>
      </c>
      <c r="P794" s="89" t="s">
        <v>548</v>
      </c>
      <c r="Q794" s="89">
        <v>22</v>
      </c>
      <c r="R794" s="89" t="s">
        <v>764</v>
      </c>
      <c r="S794" s="89">
        <v>3</v>
      </c>
      <c r="T794" s="90">
        <v>0</v>
      </c>
      <c r="U794" s="90">
        <v>0</v>
      </c>
      <c r="V794" s="90">
        <v>0</v>
      </c>
      <c r="W794" s="90">
        <v>0</v>
      </c>
      <c r="X794" s="90">
        <v>0</v>
      </c>
      <c r="Y794" s="90">
        <v>0</v>
      </c>
      <c r="Z794" s="90">
        <v>0</v>
      </c>
      <c r="AA794" s="90">
        <v>0</v>
      </c>
      <c r="AB794" s="90">
        <v>0</v>
      </c>
      <c r="AC794" s="90"/>
      <c r="AD794" s="90"/>
      <c r="AE794" s="381" t="str">
        <f t="shared" si="13"/>
        <v>-</v>
      </c>
      <c r="AF794" s="105"/>
      <c r="AG794" s="381"/>
      <c r="AH794" s="381"/>
      <c r="AI794" s="381"/>
      <c r="AJ794" s="381"/>
      <c r="AK794" s="381"/>
      <c r="AL794" s="381"/>
      <c r="AM794" s="381"/>
    </row>
    <row r="795" spans="1:39" x14ac:dyDescent="0.35">
      <c r="A795" s="89" t="s">
        <v>617</v>
      </c>
      <c r="B795" s="89" t="s">
        <v>391</v>
      </c>
      <c r="C795" s="89" t="s">
        <v>392</v>
      </c>
      <c r="D795" s="89" t="s">
        <v>463</v>
      </c>
      <c r="E795" s="89" t="s">
        <v>475</v>
      </c>
      <c r="F795" s="89" t="s">
        <v>465</v>
      </c>
      <c r="G795" s="89" t="s">
        <v>465</v>
      </c>
      <c r="H795" s="89" t="s">
        <v>465</v>
      </c>
      <c r="I795" s="89" t="s">
        <v>506</v>
      </c>
      <c r="J795" s="89" t="s">
        <v>465</v>
      </c>
      <c r="K795" s="89" t="s">
        <v>476</v>
      </c>
      <c r="L795" s="89" t="s">
        <v>549</v>
      </c>
      <c r="M795" s="89" t="s">
        <v>395</v>
      </c>
      <c r="N795" s="89">
        <v>15</v>
      </c>
      <c r="O795" s="91">
        <v>6.43</v>
      </c>
      <c r="P795" s="89" t="s">
        <v>550</v>
      </c>
      <c r="Q795" s="89">
        <v>22</v>
      </c>
      <c r="R795" s="89" t="s">
        <v>764</v>
      </c>
      <c r="S795" s="89">
        <v>5</v>
      </c>
      <c r="T795" s="90">
        <v>0</v>
      </c>
      <c r="U795" s="90">
        <v>0</v>
      </c>
      <c r="V795" s="90">
        <v>0</v>
      </c>
      <c r="W795" s="90">
        <v>0</v>
      </c>
      <c r="X795" s="90">
        <v>0</v>
      </c>
      <c r="Y795" s="90">
        <v>0</v>
      </c>
      <c r="Z795" s="90">
        <v>0</v>
      </c>
      <c r="AA795" s="90">
        <v>0</v>
      </c>
      <c r="AB795" s="90">
        <v>0</v>
      </c>
      <c r="AC795" s="90">
        <v>85.36</v>
      </c>
      <c r="AD795" s="90">
        <v>188.7</v>
      </c>
      <c r="AE795" s="381">
        <f t="shared" si="13"/>
        <v>9.1070465198043298</v>
      </c>
      <c r="AF795" s="105"/>
      <c r="AG795" s="381"/>
      <c r="AH795" s="381"/>
      <c r="AI795" s="381"/>
      <c r="AJ795" s="381"/>
      <c r="AK795" s="381"/>
      <c r="AL795" s="381"/>
      <c r="AM795" s="381"/>
    </row>
    <row r="796" spans="1:39" x14ac:dyDescent="0.35">
      <c r="A796" s="89" t="s">
        <v>619</v>
      </c>
      <c r="B796" s="89" t="s">
        <v>391</v>
      </c>
      <c r="C796" s="89" t="s">
        <v>392</v>
      </c>
      <c r="D796" s="89" t="s">
        <v>463</v>
      </c>
      <c r="E796" s="89" t="s">
        <v>475</v>
      </c>
      <c r="F796" s="89" t="s">
        <v>465</v>
      </c>
      <c r="G796" s="89" t="s">
        <v>465</v>
      </c>
      <c r="H796" s="89" t="s">
        <v>465</v>
      </c>
      <c r="I796" s="89" t="s">
        <v>506</v>
      </c>
      <c r="J796" s="89" t="s">
        <v>465</v>
      </c>
      <c r="K796" s="89" t="s">
        <v>476</v>
      </c>
      <c r="L796" s="89" t="s">
        <v>549</v>
      </c>
      <c r="M796" s="89" t="s">
        <v>395</v>
      </c>
      <c r="N796" s="89">
        <v>15</v>
      </c>
      <c r="O796" s="91">
        <v>25.45</v>
      </c>
      <c r="P796" s="89" t="s">
        <v>550</v>
      </c>
      <c r="Q796" s="89">
        <v>22</v>
      </c>
      <c r="R796" s="89" t="s">
        <v>764</v>
      </c>
      <c r="S796" s="89">
        <v>5</v>
      </c>
      <c r="T796" s="90">
        <v>0</v>
      </c>
      <c r="U796" s="90">
        <v>0</v>
      </c>
      <c r="V796" s="90">
        <v>0</v>
      </c>
      <c r="W796" s="90">
        <v>0</v>
      </c>
      <c r="X796" s="90">
        <v>0</v>
      </c>
      <c r="Y796" s="90">
        <v>0</v>
      </c>
      <c r="Z796" s="90">
        <v>0</v>
      </c>
      <c r="AA796" s="90">
        <v>0</v>
      </c>
      <c r="AB796" s="90">
        <v>0</v>
      </c>
      <c r="AC796" s="90">
        <v>85.36</v>
      </c>
      <c r="AD796" s="90">
        <v>188.7</v>
      </c>
      <c r="AE796" s="381">
        <f t="shared" si="13"/>
        <v>9.1070465198043298</v>
      </c>
      <c r="AF796" s="105"/>
      <c r="AG796" s="381"/>
      <c r="AH796" s="381"/>
      <c r="AI796" s="381"/>
      <c r="AJ796" s="381"/>
      <c r="AK796" s="381"/>
      <c r="AL796" s="381"/>
      <c r="AM796" s="381"/>
    </row>
    <row r="797" spans="1:39" x14ac:dyDescent="0.35">
      <c r="A797" s="89" t="s">
        <v>743</v>
      </c>
      <c r="B797" s="89" t="s">
        <v>391</v>
      </c>
      <c r="C797" s="89" t="s">
        <v>392</v>
      </c>
      <c r="D797" s="89" t="s">
        <v>393</v>
      </c>
      <c r="E797" s="89" t="s">
        <v>489</v>
      </c>
      <c r="F797" s="89" t="s">
        <v>465</v>
      </c>
      <c r="G797" s="89" t="s">
        <v>511</v>
      </c>
      <c r="H797" s="89" t="s">
        <v>465</v>
      </c>
      <c r="I797" s="89" t="s">
        <v>506</v>
      </c>
      <c r="J797" s="89" t="s">
        <v>501</v>
      </c>
      <c r="K797" s="89" t="s">
        <v>476</v>
      </c>
      <c r="L797" s="89" t="s">
        <v>587</v>
      </c>
      <c r="M797" s="89" t="s">
        <v>395</v>
      </c>
      <c r="N797" s="89">
        <v>22</v>
      </c>
      <c r="O797" s="91">
        <v>56.45</v>
      </c>
      <c r="P797" s="89" t="s">
        <v>588</v>
      </c>
      <c r="Q797" s="89">
        <v>22</v>
      </c>
      <c r="R797" s="89" t="s">
        <v>764</v>
      </c>
      <c r="S797" s="89">
        <v>6</v>
      </c>
      <c r="T797" s="90">
        <v>0</v>
      </c>
      <c r="U797" s="90">
        <v>0</v>
      </c>
      <c r="V797" s="90">
        <v>0</v>
      </c>
      <c r="W797" s="90">
        <v>0</v>
      </c>
      <c r="X797" s="90">
        <v>0</v>
      </c>
      <c r="Y797" s="90">
        <v>0</v>
      </c>
      <c r="Z797" s="90">
        <v>0</v>
      </c>
      <c r="AA797" s="90">
        <v>0</v>
      </c>
      <c r="AB797" s="90">
        <v>0</v>
      </c>
      <c r="AC797" s="90">
        <v>74.89</v>
      </c>
      <c r="AD797" s="90">
        <v>95.86</v>
      </c>
      <c r="AE797" s="381">
        <f t="shared" si="13"/>
        <v>11.968218375302254</v>
      </c>
      <c r="AF797" s="105"/>
      <c r="AG797" s="381"/>
      <c r="AH797" s="381"/>
      <c r="AI797" s="381"/>
      <c r="AJ797" s="381"/>
      <c r="AK797" s="381"/>
      <c r="AL797" s="381"/>
      <c r="AM797" s="381"/>
    </row>
    <row r="798" spans="1:39" x14ac:dyDescent="0.35">
      <c r="A798" s="89" t="s">
        <v>682</v>
      </c>
      <c r="B798" s="89" t="s">
        <v>391</v>
      </c>
      <c r="C798" s="89" t="s">
        <v>392</v>
      </c>
      <c r="D798" s="89" t="s">
        <v>393</v>
      </c>
      <c r="E798" s="89" t="s">
        <v>485</v>
      </c>
      <c r="F798" s="89" t="s">
        <v>465</v>
      </c>
      <c r="G798" s="89" t="s">
        <v>465</v>
      </c>
      <c r="H798" s="89" t="s">
        <v>501</v>
      </c>
      <c r="I798" s="89" t="s">
        <v>506</v>
      </c>
      <c r="J798" s="89" t="s">
        <v>508</v>
      </c>
      <c r="K798" s="89" t="s">
        <v>466</v>
      </c>
      <c r="L798" s="89" t="s">
        <v>587</v>
      </c>
      <c r="M798" s="89" t="s">
        <v>395</v>
      </c>
      <c r="N798" s="89">
        <v>27</v>
      </c>
      <c r="O798" s="91">
        <v>10.71</v>
      </c>
      <c r="P798" s="89" t="s">
        <v>400</v>
      </c>
      <c r="Q798" s="89">
        <v>22</v>
      </c>
      <c r="R798" s="89" t="s">
        <v>764</v>
      </c>
      <c r="S798" s="89">
        <v>9</v>
      </c>
      <c r="T798" s="90">
        <v>0</v>
      </c>
      <c r="U798" s="90">
        <v>29.59</v>
      </c>
      <c r="V798" s="90">
        <v>57.38</v>
      </c>
      <c r="W798" s="90">
        <v>70.08</v>
      </c>
      <c r="X798" s="90">
        <v>0</v>
      </c>
      <c r="Y798" s="90">
        <v>157.06</v>
      </c>
      <c r="Z798" s="90">
        <v>0</v>
      </c>
      <c r="AA798" s="90">
        <v>0</v>
      </c>
      <c r="AB798" s="90">
        <v>157.06</v>
      </c>
      <c r="AC798" s="90">
        <v>97.66</v>
      </c>
      <c r="AD798" s="90">
        <v>105.68</v>
      </c>
      <c r="AE798" s="381">
        <f t="shared" si="13"/>
        <v>13.016620991163878</v>
      </c>
      <c r="AF798" s="105"/>
      <c r="AG798" s="381"/>
      <c r="AH798" s="381"/>
      <c r="AI798" s="381"/>
      <c r="AJ798" s="381"/>
      <c r="AK798" s="381"/>
      <c r="AL798" s="381"/>
      <c r="AM798" s="381"/>
    </row>
    <row r="799" spans="1:39" x14ac:dyDescent="0.35">
      <c r="A799" s="89" t="s">
        <v>653</v>
      </c>
      <c r="B799" s="89" t="s">
        <v>391</v>
      </c>
      <c r="C799" s="89" t="s">
        <v>392</v>
      </c>
      <c r="D799" s="89" t="s">
        <v>393</v>
      </c>
      <c r="E799" s="89" t="s">
        <v>500</v>
      </c>
      <c r="F799" s="89" t="s">
        <v>465</v>
      </c>
      <c r="G799" s="89" t="s">
        <v>465</v>
      </c>
      <c r="H799" s="89" t="s">
        <v>719</v>
      </c>
      <c r="I799" s="89" t="s">
        <v>506</v>
      </c>
      <c r="J799" s="89" t="s">
        <v>501</v>
      </c>
      <c r="K799" s="89" t="s">
        <v>466</v>
      </c>
      <c r="L799" s="89" t="s">
        <v>587</v>
      </c>
      <c r="M799" s="89" t="s">
        <v>395</v>
      </c>
      <c r="N799" s="89">
        <v>28</v>
      </c>
      <c r="O799" s="91">
        <v>42.11</v>
      </c>
      <c r="P799" s="89" t="s">
        <v>400</v>
      </c>
      <c r="Q799" s="89">
        <v>22</v>
      </c>
      <c r="R799" s="89" t="s">
        <v>764</v>
      </c>
      <c r="S799" s="89">
        <v>9</v>
      </c>
      <c r="T799" s="90">
        <v>0</v>
      </c>
      <c r="U799" s="90">
        <v>27.26</v>
      </c>
      <c r="V799" s="90">
        <v>57.43</v>
      </c>
      <c r="W799" s="90">
        <v>63.93</v>
      </c>
      <c r="X799" s="90">
        <v>0</v>
      </c>
      <c r="Y799" s="90">
        <v>148.62</v>
      </c>
      <c r="Z799" s="90">
        <v>0</v>
      </c>
      <c r="AA799" s="90">
        <v>0</v>
      </c>
      <c r="AB799" s="90">
        <v>148.62</v>
      </c>
      <c r="AC799" s="90">
        <v>97.13</v>
      </c>
      <c r="AD799" s="90">
        <v>105.18</v>
      </c>
      <c r="AE799" s="381">
        <f t="shared" si="13"/>
        <v>13.012070660760003</v>
      </c>
      <c r="AF799" s="105"/>
      <c r="AG799" s="381"/>
      <c r="AH799" s="381"/>
      <c r="AI799" s="381"/>
      <c r="AJ799" s="381"/>
      <c r="AK799" s="381"/>
      <c r="AL799" s="381"/>
      <c r="AM799" s="381"/>
    </row>
    <row r="800" spans="1:39" x14ac:dyDescent="0.35">
      <c r="A800" s="89" t="s">
        <v>652</v>
      </c>
      <c r="B800" s="89" t="s">
        <v>391</v>
      </c>
      <c r="C800" s="89" t="s">
        <v>392</v>
      </c>
      <c r="D800" s="89" t="s">
        <v>393</v>
      </c>
      <c r="E800" s="89" t="s">
        <v>500</v>
      </c>
      <c r="F800" s="89" t="s">
        <v>465</v>
      </c>
      <c r="G800" s="89" t="s">
        <v>465</v>
      </c>
      <c r="H800" s="89" t="s">
        <v>719</v>
      </c>
      <c r="I800" s="89" t="s">
        <v>506</v>
      </c>
      <c r="J800" s="89" t="s">
        <v>501</v>
      </c>
      <c r="K800" s="89" t="s">
        <v>466</v>
      </c>
      <c r="L800" s="89" t="s">
        <v>587</v>
      </c>
      <c r="M800" s="89" t="s">
        <v>395</v>
      </c>
      <c r="N800" s="89">
        <v>28</v>
      </c>
      <c r="O800" s="91">
        <v>16.78</v>
      </c>
      <c r="P800" s="89" t="s">
        <v>400</v>
      </c>
      <c r="Q800" s="89">
        <v>22</v>
      </c>
      <c r="R800" s="89" t="s">
        <v>764</v>
      </c>
      <c r="S800" s="89">
        <v>9</v>
      </c>
      <c r="T800" s="90">
        <v>0</v>
      </c>
      <c r="U800" s="90">
        <v>27.26</v>
      </c>
      <c r="V800" s="90">
        <v>57.43</v>
      </c>
      <c r="W800" s="90">
        <v>63.93</v>
      </c>
      <c r="X800" s="90">
        <v>0</v>
      </c>
      <c r="Y800" s="90">
        <v>148.62</v>
      </c>
      <c r="Z800" s="90">
        <v>0</v>
      </c>
      <c r="AA800" s="90">
        <v>0</v>
      </c>
      <c r="AB800" s="90">
        <v>148.62</v>
      </c>
      <c r="AC800" s="90">
        <v>97.13</v>
      </c>
      <c r="AD800" s="90">
        <v>105.18</v>
      </c>
      <c r="AE800" s="381">
        <f t="shared" si="13"/>
        <v>13.012070660760003</v>
      </c>
      <c r="AF800" s="105"/>
      <c r="AG800" s="381"/>
      <c r="AH800" s="381"/>
      <c r="AI800" s="381"/>
      <c r="AJ800" s="381"/>
      <c r="AK800" s="381"/>
      <c r="AL800" s="381"/>
      <c r="AM800" s="381"/>
    </row>
    <row r="801" spans="1:39" x14ac:dyDescent="0.35">
      <c r="A801" s="89" t="s">
        <v>650</v>
      </c>
      <c r="B801" s="89" t="s">
        <v>391</v>
      </c>
      <c r="C801" s="89" t="s">
        <v>392</v>
      </c>
      <c r="D801" s="89" t="s">
        <v>393</v>
      </c>
      <c r="E801" s="89" t="s">
        <v>500</v>
      </c>
      <c r="F801" s="89" t="s">
        <v>465</v>
      </c>
      <c r="G801" s="89" t="s">
        <v>465</v>
      </c>
      <c r="H801" s="89" t="s">
        <v>719</v>
      </c>
      <c r="I801" s="89" t="s">
        <v>506</v>
      </c>
      <c r="J801" s="89" t="s">
        <v>501</v>
      </c>
      <c r="K801" s="89" t="s">
        <v>466</v>
      </c>
      <c r="L801" s="89" t="s">
        <v>587</v>
      </c>
      <c r="M801" s="89" t="s">
        <v>395</v>
      </c>
      <c r="N801" s="89">
        <v>28</v>
      </c>
      <c r="O801" s="91">
        <v>11.75</v>
      </c>
      <c r="P801" s="89" t="s">
        <v>400</v>
      </c>
      <c r="Q801" s="89">
        <v>22</v>
      </c>
      <c r="R801" s="89" t="s">
        <v>764</v>
      </c>
      <c r="S801" s="89">
        <v>9</v>
      </c>
      <c r="T801" s="90">
        <v>0</v>
      </c>
      <c r="U801" s="90">
        <v>27.26</v>
      </c>
      <c r="V801" s="90">
        <v>57.43</v>
      </c>
      <c r="W801" s="90">
        <v>63.93</v>
      </c>
      <c r="X801" s="90">
        <v>0</v>
      </c>
      <c r="Y801" s="90">
        <v>148.62</v>
      </c>
      <c r="Z801" s="90">
        <v>0</v>
      </c>
      <c r="AA801" s="90">
        <v>0</v>
      </c>
      <c r="AB801" s="90">
        <v>148.62</v>
      </c>
      <c r="AC801" s="90">
        <v>97.13</v>
      </c>
      <c r="AD801" s="90">
        <v>105.18</v>
      </c>
      <c r="AE801" s="381">
        <f t="shared" si="13"/>
        <v>13.012070660760003</v>
      </c>
      <c r="AF801" s="105"/>
      <c r="AG801" s="381"/>
      <c r="AH801" s="381"/>
      <c r="AI801" s="381"/>
      <c r="AJ801" s="381"/>
      <c r="AK801" s="381"/>
      <c r="AL801" s="381"/>
      <c r="AM801" s="381"/>
    </row>
    <row r="802" spans="1:39" x14ac:dyDescent="0.35">
      <c r="A802" s="89" t="s">
        <v>644</v>
      </c>
      <c r="B802" s="89" t="s">
        <v>391</v>
      </c>
      <c r="C802" s="89" t="s">
        <v>392</v>
      </c>
      <c r="D802" s="89" t="s">
        <v>393</v>
      </c>
      <c r="E802" s="89" t="s">
        <v>524</v>
      </c>
      <c r="F802" s="89" t="s">
        <v>465</v>
      </c>
      <c r="G802" s="89" t="s">
        <v>465</v>
      </c>
      <c r="H802" s="89" t="s">
        <v>501</v>
      </c>
      <c r="I802" s="89" t="s">
        <v>506</v>
      </c>
      <c r="J802" s="89" t="s">
        <v>508</v>
      </c>
      <c r="K802" s="89" t="s">
        <v>466</v>
      </c>
      <c r="L802" s="89" t="s">
        <v>587</v>
      </c>
      <c r="M802" s="89" t="s">
        <v>395</v>
      </c>
      <c r="N802" s="89">
        <v>28</v>
      </c>
      <c r="O802" s="91">
        <v>42.96</v>
      </c>
      <c r="P802" s="89" t="s">
        <v>400</v>
      </c>
      <c r="Q802" s="89">
        <v>22</v>
      </c>
      <c r="R802" s="89" t="s">
        <v>764</v>
      </c>
      <c r="S802" s="89">
        <v>9</v>
      </c>
      <c r="T802" s="90">
        <v>0</v>
      </c>
      <c r="U802" s="90">
        <v>28.45</v>
      </c>
      <c r="V802" s="90">
        <v>58.78</v>
      </c>
      <c r="W802" s="90">
        <v>69.98</v>
      </c>
      <c r="X802" s="90">
        <v>0</v>
      </c>
      <c r="Y802" s="90">
        <v>157.21</v>
      </c>
      <c r="Z802" s="90">
        <v>0</v>
      </c>
      <c r="AA802" s="90">
        <v>0</v>
      </c>
      <c r="AB802" s="90">
        <v>157.21</v>
      </c>
      <c r="AC802" s="90">
        <v>99.77</v>
      </c>
      <c r="AD802" s="90">
        <v>105.91</v>
      </c>
      <c r="AE802" s="381">
        <f t="shared" si="13"/>
        <v>13.142191887210021</v>
      </c>
      <c r="AF802" s="105"/>
      <c r="AG802" s="381"/>
      <c r="AH802" s="381"/>
      <c r="AI802" s="381"/>
      <c r="AJ802" s="381"/>
      <c r="AK802" s="381"/>
      <c r="AL802" s="381"/>
      <c r="AM802" s="381"/>
    </row>
    <row r="803" spans="1:39" x14ac:dyDescent="0.35">
      <c r="A803" s="89" t="s">
        <v>643</v>
      </c>
      <c r="B803" s="89" t="s">
        <v>391</v>
      </c>
      <c r="C803" s="89" t="s">
        <v>392</v>
      </c>
      <c r="D803" s="89" t="s">
        <v>393</v>
      </c>
      <c r="E803" s="89" t="s">
        <v>500</v>
      </c>
      <c r="F803" s="89" t="s">
        <v>465</v>
      </c>
      <c r="G803" s="89" t="s">
        <v>465</v>
      </c>
      <c r="H803" s="89" t="s">
        <v>501</v>
      </c>
      <c r="I803" s="89" t="s">
        <v>506</v>
      </c>
      <c r="J803" s="89" t="s">
        <v>508</v>
      </c>
      <c r="K803" s="89" t="s">
        <v>466</v>
      </c>
      <c r="L803" s="89" t="s">
        <v>587</v>
      </c>
      <c r="M803" s="89" t="s">
        <v>395</v>
      </c>
      <c r="N803" s="89">
        <v>28</v>
      </c>
      <c r="O803" s="91">
        <v>31.68</v>
      </c>
      <c r="P803" s="89" t="s">
        <v>400</v>
      </c>
      <c r="Q803" s="89">
        <v>22</v>
      </c>
      <c r="R803" s="89" t="s">
        <v>764</v>
      </c>
      <c r="S803" s="89">
        <v>9</v>
      </c>
      <c r="T803" s="90">
        <v>0</v>
      </c>
      <c r="U803" s="90">
        <v>28.92</v>
      </c>
      <c r="V803" s="90">
        <v>60.53</v>
      </c>
      <c r="W803" s="90">
        <v>68.400000000000006</v>
      </c>
      <c r="X803" s="90">
        <v>0</v>
      </c>
      <c r="Y803" s="90">
        <v>157.85</v>
      </c>
      <c r="Z803" s="90">
        <v>0</v>
      </c>
      <c r="AA803" s="90">
        <v>0</v>
      </c>
      <c r="AB803" s="90">
        <v>157.85</v>
      </c>
      <c r="AC803" s="90">
        <v>100.66</v>
      </c>
      <c r="AD803" s="90">
        <v>108.68</v>
      </c>
      <c r="AE803" s="381">
        <f t="shared" si="13"/>
        <v>13.031366223580884</v>
      </c>
      <c r="AF803" s="105"/>
      <c r="AG803" s="381"/>
      <c r="AH803" s="381"/>
      <c r="AI803" s="381"/>
      <c r="AJ803" s="381"/>
      <c r="AK803" s="381"/>
      <c r="AL803" s="381"/>
      <c r="AM803" s="381"/>
    </row>
    <row r="804" spans="1:39" x14ac:dyDescent="0.35">
      <c r="A804" s="89" t="s">
        <v>641</v>
      </c>
      <c r="B804" s="89" t="s">
        <v>391</v>
      </c>
      <c r="C804" s="89" t="s">
        <v>392</v>
      </c>
      <c r="D804" s="89" t="s">
        <v>393</v>
      </c>
      <c r="E804" s="89" t="s">
        <v>524</v>
      </c>
      <c r="F804" s="89" t="s">
        <v>465</v>
      </c>
      <c r="G804" s="89" t="s">
        <v>465</v>
      </c>
      <c r="H804" s="89" t="s">
        <v>501</v>
      </c>
      <c r="I804" s="89" t="s">
        <v>506</v>
      </c>
      <c r="J804" s="89" t="s">
        <v>508</v>
      </c>
      <c r="K804" s="89" t="s">
        <v>466</v>
      </c>
      <c r="L804" s="89" t="s">
        <v>587</v>
      </c>
      <c r="M804" s="89" t="s">
        <v>395</v>
      </c>
      <c r="N804" s="89">
        <v>28</v>
      </c>
      <c r="O804" s="91">
        <v>31.55</v>
      </c>
      <c r="P804" s="89" t="s">
        <v>400</v>
      </c>
      <c r="Q804" s="89">
        <v>22</v>
      </c>
      <c r="R804" s="89" t="s">
        <v>764</v>
      </c>
      <c r="S804" s="89">
        <v>9</v>
      </c>
      <c r="T804" s="90">
        <v>0</v>
      </c>
      <c r="U804" s="90">
        <v>28.45</v>
      </c>
      <c r="V804" s="90">
        <v>58.78</v>
      </c>
      <c r="W804" s="90">
        <v>69.98</v>
      </c>
      <c r="X804" s="90">
        <v>0</v>
      </c>
      <c r="Y804" s="90">
        <v>157.21</v>
      </c>
      <c r="Z804" s="90">
        <v>0</v>
      </c>
      <c r="AA804" s="90">
        <v>0</v>
      </c>
      <c r="AB804" s="90">
        <v>157.21</v>
      </c>
      <c r="AC804" s="90">
        <v>99.77</v>
      </c>
      <c r="AD804" s="90">
        <v>105.91</v>
      </c>
      <c r="AE804" s="381">
        <f t="shared" si="13"/>
        <v>13.142191887210021</v>
      </c>
      <c r="AF804" s="105"/>
      <c r="AG804" s="381"/>
      <c r="AH804" s="381"/>
      <c r="AI804" s="381"/>
      <c r="AJ804" s="381"/>
      <c r="AK804" s="381"/>
      <c r="AL804" s="381"/>
      <c r="AM804" s="381"/>
    </row>
    <row r="805" spans="1:39" x14ac:dyDescent="0.35">
      <c r="A805" s="89" t="s">
        <v>640</v>
      </c>
      <c r="B805" s="89" t="s">
        <v>391</v>
      </c>
      <c r="C805" s="89" t="s">
        <v>392</v>
      </c>
      <c r="D805" s="89" t="s">
        <v>393</v>
      </c>
      <c r="E805" s="89" t="s">
        <v>524</v>
      </c>
      <c r="F805" s="89" t="s">
        <v>465</v>
      </c>
      <c r="G805" s="89" t="s">
        <v>465</v>
      </c>
      <c r="H805" s="89" t="s">
        <v>501</v>
      </c>
      <c r="I805" s="89" t="s">
        <v>506</v>
      </c>
      <c r="J805" s="89" t="s">
        <v>508</v>
      </c>
      <c r="K805" s="89" t="s">
        <v>466</v>
      </c>
      <c r="L805" s="89" t="s">
        <v>587</v>
      </c>
      <c r="M805" s="89" t="s">
        <v>395</v>
      </c>
      <c r="N805" s="89">
        <v>28</v>
      </c>
      <c r="O805" s="91">
        <v>61.483600000000003</v>
      </c>
      <c r="P805" s="89" t="s">
        <v>400</v>
      </c>
      <c r="Q805" s="89">
        <v>22</v>
      </c>
      <c r="R805" s="89" t="s">
        <v>764</v>
      </c>
      <c r="S805" s="89">
        <v>9</v>
      </c>
      <c r="T805" s="90">
        <v>0</v>
      </c>
      <c r="U805" s="90">
        <v>28.45</v>
      </c>
      <c r="V805" s="90">
        <v>58.78</v>
      </c>
      <c r="W805" s="90">
        <v>69.98</v>
      </c>
      <c r="X805" s="90">
        <v>0</v>
      </c>
      <c r="Y805" s="90">
        <v>157.21</v>
      </c>
      <c r="Z805" s="90">
        <v>0</v>
      </c>
      <c r="AA805" s="90">
        <v>0</v>
      </c>
      <c r="AB805" s="90">
        <v>157.21</v>
      </c>
      <c r="AC805" s="90">
        <v>99.77</v>
      </c>
      <c r="AD805" s="90">
        <v>105.91</v>
      </c>
      <c r="AE805" s="381">
        <f t="shared" si="13"/>
        <v>13.142191887210021</v>
      </c>
      <c r="AF805" s="105"/>
      <c r="AG805" s="381"/>
      <c r="AH805" s="381"/>
      <c r="AI805" s="381"/>
      <c r="AJ805" s="381"/>
      <c r="AK805" s="381"/>
      <c r="AL805" s="381"/>
      <c r="AM805" s="381"/>
    </row>
    <row r="806" spans="1:39" x14ac:dyDescent="0.35">
      <c r="A806" s="89" t="s">
        <v>759</v>
      </c>
      <c r="B806" s="89" t="s">
        <v>518</v>
      </c>
      <c r="C806" s="89" t="s">
        <v>398</v>
      </c>
      <c r="D806" s="89" t="s">
        <v>393</v>
      </c>
      <c r="E806" s="89" t="s">
        <v>760</v>
      </c>
      <c r="F806" s="89" t="s">
        <v>465</v>
      </c>
      <c r="G806" s="89" t="s">
        <v>465</v>
      </c>
      <c r="H806" s="89" t="s">
        <v>465</v>
      </c>
      <c r="I806" s="89" t="s">
        <v>465</v>
      </c>
      <c r="J806" s="89" t="s">
        <v>465</v>
      </c>
      <c r="K806" s="89" t="s">
        <v>466</v>
      </c>
      <c r="L806" s="89" t="s">
        <v>394</v>
      </c>
      <c r="M806" s="89" t="s">
        <v>395</v>
      </c>
      <c r="N806" s="89">
        <v>37</v>
      </c>
      <c r="O806" s="91">
        <v>4.9804719999999998</v>
      </c>
      <c r="P806" s="89" t="s">
        <v>400</v>
      </c>
      <c r="Q806" s="89">
        <v>22</v>
      </c>
      <c r="R806" s="89" t="s">
        <v>764</v>
      </c>
      <c r="S806" s="89">
        <v>9</v>
      </c>
      <c r="T806" s="90">
        <v>0</v>
      </c>
      <c r="U806" s="90">
        <v>20.21</v>
      </c>
      <c r="V806" s="90">
        <v>32.520000000000003</v>
      </c>
      <c r="W806" s="90">
        <v>10.19</v>
      </c>
      <c r="X806" s="90">
        <v>0</v>
      </c>
      <c r="Y806" s="90">
        <v>62.92</v>
      </c>
      <c r="Z806" s="90">
        <v>14.6</v>
      </c>
      <c r="AA806" s="90">
        <v>0.65</v>
      </c>
      <c r="AB806" s="90">
        <v>78.17</v>
      </c>
      <c r="AC806" s="90">
        <v>69.48</v>
      </c>
      <c r="AD806" s="90">
        <v>158.51</v>
      </c>
      <c r="AE806" s="381">
        <f t="shared" si="13"/>
        <v>8.9647436192311964</v>
      </c>
      <c r="AF806" s="105"/>
      <c r="AG806" s="381"/>
      <c r="AH806" s="381"/>
      <c r="AI806" s="381"/>
      <c r="AJ806" s="381"/>
      <c r="AK806" s="381"/>
      <c r="AL806" s="381"/>
      <c r="AM806" s="381"/>
    </row>
    <row r="807" spans="1:39" x14ac:dyDescent="0.35">
      <c r="A807" s="89" t="s">
        <v>682</v>
      </c>
      <c r="B807" s="89" t="s">
        <v>545</v>
      </c>
      <c r="C807" s="89" t="s">
        <v>462</v>
      </c>
      <c r="D807" s="89" t="s">
        <v>463</v>
      </c>
      <c r="E807" s="89" t="s">
        <v>485</v>
      </c>
      <c r="F807" s="89" t="s">
        <v>465</v>
      </c>
      <c r="G807" s="89" t="s">
        <v>465</v>
      </c>
      <c r="H807" s="89" t="s">
        <v>465</v>
      </c>
      <c r="I807" s="89" t="s">
        <v>465</v>
      </c>
      <c r="J807" s="89" t="s">
        <v>465</v>
      </c>
      <c r="K807" s="89" t="s">
        <v>466</v>
      </c>
      <c r="L807" s="89" t="s">
        <v>394</v>
      </c>
      <c r="M807" s="89" t="s">
        <v>395</v>
      </c>
      <c r="N807" s="89">
        <v>1</v>
      </c>
      <c r="O807" s="91">
        <v>10.71</v>
      </c>
      <c r="P807" s="89" t="s">
        <v>467</v>
      </c>
      <c r="Q807" s="89">
        <v>23</v>
      </c>
      <c r="R807" s="89" t="s">
        <v>765</v>
      </c>
      <c r="S807" s="89">
        <v>2</v>
      </c>
      <c r="T807" s="90">
        <v>0</v>
      </c>
      <c r="U807" s="90">
        <v>0</v>
      </c>
      <c r="V807" s="90">
        <v>0</v>
      </c>
      <c r="W807" s="90">
        <v>0</v>
      </c>
      <c r="X807" s="90">
        <v>0</v>
      </c>
      <c r="Y807" s="90">
        <v>0</v>
      </c>
      <c r="Z807" s="90">
        <v>0</v>
      </c>
      <c r="AA807" s="90">
        <v>0</v>
      </c>
      <c r="AB807" s="90">
        <v>0</v>
      </c>
      <c r="AC807" s="90"/>
      <c r="AD807" s="90"/>
      <c r="AE807" s="381" t="str">
        <f t="shared" si="13"/>
        <v>-</v>
      </c>
      <c r="AF807" s="105"/>
      <c r="AG807" s="381"/>
      <c r="AH807" s="381"/>
      <c r="AI807" s="381"/>
      <c r="AJ807" s="381"/>
      <c r="AK807" s="381"/>
      <c r="AL807" s="381"/>
      <c r="AM807" s="381"/>
    </row>
    <row r="808" spans="1:39" x14ac:dyDescent="0.35">
      <c r="A808" s="89" t="s">
        <v>653</v>
      </c>
      <c r="B808" s="89" t="s">
        <v>545</v>
      </c>
      <c r="C808" s="89" t="s">
        <v>462</v>
      </c>
      <c r="D808" s="89" t="s">
        <v>463</v>
      </c>
      <c r="E808" s="89" t="s">
        <v>500</v>
      </c>
      <c r="F808" s="89" t="s">
        <v>465</v>
      </c>
      <c r="G808" s="89" t="s">
        <v>465</v>
      </c>
      <c r="H808" s="89" t="s">
        <v>465</v>
      </c>
      <c r="I808" s="89" t="s">
        <v>465</v>
      </c>
      <c r="J808" s="89" t="s">
        <v>465</v>
      </c>
      <c r="K808" s="89" t="s">
        <v>466</v>
      </c>
      <c r="L808" s="89" t="s">
        <v>394</v>
      </c>
      <c r="M808" s="89" t="s">
        <v>395</v>
      </c>
      <c r="N808" s="89">
        <v>1</v>
      </c>
      <c r="O808" s="91">
        <v>42.11</v>
      </c>
      <c r="P808" s="89" t="s">
        <v>467</v>
      </c>
      <c r="Q808" s="89">
        <v>23</v>
      </c>
      <c r="R808" s="89" t="s">
        <v>765</v>
      </c>
      <c r="S808" s="89">
        <v>2</v>
      </c>
      <c r="T808" s="90">
        <v>0</v>
      </c>
      <c r="U808" s="90">
        <v>0</v>
      </c>
      <c r="V808" s="90">
        <v>0</v>
      </c>
      <c r="W808" s="90">
        <v>0</v>
      </c>
      <c r="X808" s="90">
        <v>0</v>
      </c>
      <c r="Y808" s="90">
        <v>0</v>
      </c>
      <c r="Z808" s="90">
        <v>0</v>
      </c>
      <c r="AA808" s="90">
        <v>0</v>
      </c>
      <c r="AB808" s="90">
        <v>0</v>
      </c>
      <c r="AC808" s="90"/>
      <c r="AD808" s="90"/>
      <c r="AE808" s="381" t="str">
        <f t="shared" si="13"/>
        <v>-</v>
      </c>
      <c r="AF808" s="105"/>
      <c r="AG808" s="381"/>
      <c r="AH808" s="381"/>
      <c r="AI808" s="381"/>
      <c r="AJ808" s="381"/>
      <c r="AK808" s="381"/>
      <c r="AL808" s="381"/>
      <c r="AM808" s="381"/>
    </row>
    <row r="809" spans="1:39" x14ac:dyDescent="0.35">
      <c r="A809" s="89" t="s">
        <v>652</v>
      </c>
      <c r="B809" s="89" t="s">
        <v>545</v>
      </c>
      <c r="C809" s="89" t="s">
        <v>462</v>
      </c>
      <c r="D809" s="89" t="s">
        <v>463</v>
      </c>
      <c r="E809" s="89" t="s">
        <v>500</v>
      </c>
      <c r="F809" s="89" t="s">
        <v>465</v>
      </c>
      <c r="G809" s="89" t="s">
        <v>465</v>
      </c>
      <c r="H809" s="89" t="s">
        <v>465</v>
      </c>
      <c r="I809" s="89" t="s">
        <v>465</v>
      </c>
      <c r="J809" s="89" t="s">
        <v>465</v>
      </c>
      <c r="K809" s="89" t="s">
        <v>466</v>
      </c>
      <c r="L809" s="89" t="s">
        <v>394</v>
      </c>
      <c r="M809" s="89" t="s">
        <v>395</v>
      </c>
      <c r="N809" s="89">
        <v>1</v>
      </c>
      <c r="O809" s="91">
        <v>16.78</v>
      </c>
      <c r="P809" s="89" t="s">
        <v>467</v>
      </c>
      <c r="Q809" s="89">
        <v>23</v>
      </c>
      <c r="R809" s="89" t="s">
        <v>765</v>
      </c>
      <c r="S809" s="89">
        <v>2</v>
      </c>
      <c r="T809" s="90">
        <v>0</v>
      </c>
      <c r="U809" s="90">
        <v>0</v>
      </c>
      <c r="V809" s="90">
        <v>0</v>
      </c>
      <c r="W809" s="90">
        <v>0</v>
      </c>
      <c r="X809" s="90">
        <v>0</v>
      </c>
      <c r="Y809" s="90">
        <v>0</v>
      </c>
      <c r="Z809" s="90">
        <v>0</v>
      </c>
      <c r="AA809" s="90">
        <v>0</v>
      </c>
      <c r="AB809" s="90">
        <v>0</v>
      </c>
      <c r="AC809" s="90"/>
      <c r="AD809" s="90"/>
      <c r="AE809" s="381" t="str">
        <f t="shared" si="13"/>
        <v>-</v>
      </c>
      <c r="AF809" s="105"/>
      <c r="AG809" s="381"/>
      <c r="AH809" s="381"/>
      <c r="AI809" s="381"/>
      <c r="AJ809" s="381"/>
      <c r="AK809" s="381"/>
      <c r="AL809" s="381"/>
      <c r="AM809" s="381"/>
    </row>
    <row r="810" spans="1:39" x14ac:dyDescent="0.35">
      <c r="A810" s="89" t="s">
        <v>650</v>
      </c>
      <c r="B810" s="89" t="s">
        <v>545</v>
      </c>
      <c r="C810" s="89" t="s">
        <v>462</v>
      </c>
      <c r="D810" s="89" t="s">
        <v>463</v>
      </c>
      <c r="E810" s="89" t="s">
        <v>500</v>
      </c>
      <c r="F810" s="89" t="s">
        <v>465</v>
      </c>
      <c r="G810" s="89" t="s">
        <v>465</v>
      </c>
      <c r="H810" s="89" t="s">
        <v>465</v>
      </c>
      <c r="I810" s="89" t="s">
        <v>465</v>
      </c>
      <c r="J810" s="89" t="s">
        <v>465</v>
      </c>
      <c r="K810" s="89" t="s">
        <v>466</v>
      </c>
      <c r="L810" s="89" t="s">
        <v>394</v>
      </c>
      <c r="M810" s="89" t="s">
        <v>395</v>
      </c>
      <c r="N810" s="89">
        <v>1</v>
      </c>
      <c r="O810" s="91">
        <v>11.75</v>
      </c>
      <c r="P810" s="89" t="s">
        <v>467</v>
      </c>
      <c r="Q810" s="89">
        <v>23</v>
      </c>
      <c r="R810" s="89" t="s">
        <v>765</v>
      </c>
      <c r="S810" s="89">
        <v>2</v>
      </c>
      <c r="T810" s="90">
        <v>0</v>
      </c>
      <c r="U810" s="90">
        <v>0</v>
      </c>
      <c r="V810" s="90">
        <v>0</v>
      </c>
      <c r="W810" s="90">
        <v>0</v>
      </c>
      <c r="X810" s="90">
        <v>0</v>
      </c>
      <c r="Y810" s="90">
        <v>0</v>
      </c>
      <c r="Z810" s="90">
        <v>0</v>
      </c>
      <c r="AA810" s="90">
        <v>0</v>
      </c>
      <c r="AB810" s="90">
        <v>0</v>
      </c>
      <c r="AC810" s="90"/>
      <c r="AD810" s="90"/>
      <c r="AE810" s="381" t="str">
        <f t="shared" si="13"/>
        <v>-</v>
      </c>
      <c r="AF810" s="105"/>
      <c r="AG810" s="381"/>
      <c r="AH810" s="381"/>
      <c r="AI810" s="381"/>
      <c r="AJ810" s="381"/>
      <c r="AK810" s="381"/>
      <c r="AL810" s="381"/>
      <c r="AM810" s="381"/>
    </row>
    <row r="811" spans="1:39" x14ac:dyDescent="0.35">
      <c r="A811" s="89" t="s">
        <v>644</v>
      </c>
      <c r="B811" s="89" t="s">
        <v>545</v>
      </c>
      <c r="C811" s="89" t="s">
        <v>462</v>
      </c>
      <c r="D811" s="89" t="s">
        <v>463</v>
      </c>
      <c r="E811" s="89" t="s">
        <v>524</v>
      </c>
      <c r="F811" s="89" t="s">
        <v>465</v>
      </c>
      <c r="G811" s="89" t="s">
        <v>465</v>
      </c>
      <c r="H811" s="89" t="s">
        <v>465</v>
      </c>
      <c r="I811" s="89" t="s">
        <v>465</v>
      </c>
      <c r="J811" s="89" t="s">
        <v>465</v>
      </c>
      <c r="K811" s="89" t="s">
        <v>466</v>
      </c>
      <c r="L811" s="89" t="s">
        <v>394</v>
      </c>
      <c r="M811" s="89" t="s">
        <v>395</v>
      </c>
      <c r="N811" s="89">
        <v>1</v>
      </c>
      <c r="O811" s="91">
        <v>42.96</v>
      </c>
      <c r="P811" s="89" t="s">
        <v>467</v>
      </c>
      <c r="Q811" s="89">
        <v>23</v>
      </c>
      <c r="R811" s="89" t="s">
        <v>765</v>
      </c>
      <c r="S811" s="89">
        <v>2</v>
      </c>
      <c r="T811" s="90">
        <v>0</v>
      </c>
      <c r="U811" s="90">
        <v>0</v>
      </c>
      <c r="V811" s="90">
        <v>0</v>
      </c>
      <c r="W811" s="90">
        <v>0</v>
      </c>
      <c r="X811" s="90">
        <v>0</v>
      </c>
      <c r="Y811" s="90">
        <v>0</v>
      </c>
      <c r="Z811" s="90">
        <v>0</v>
      </c>
      <c r="AA811" s="90">
        <v>0</v>
      </c>
      <c r="AB811" s="90">
        <v>0</v>
      </c>
      <c r="AC811" s="90"/>
      <c r="AD811" s="90"/>
      <c r="AE811" s="381" t="str">
        <f t="shared" si="13"/>
        <v>-</v>
      </c>
      <c r="AF811" s="105"/>
      <c r="AG811" s="381"/>
      <c r="AH811" s="381"/>
      <c r="AI811" s="381"/>
      <c r="AJ811" s="381"/>
      <c r="AK811" s="381"/>
      <c r="AL811" s="381"/>
      <c r="AM811" s="381"/>
    </row>
    <row r="812" spans="1:39" x14ac:dyDescent="0.35">
      <c r="A812" s="89" t="s">
        <v>643</v>
      </c>
      <c r="B812" s="89" t="s">
        <v>545</v>
      </c>
      <c r="C812" s="89" t="s">
        <v>462</v>
      </c>
      <c r="D812" s="89" t="s">
        <v>463</v>
      </c>
      <c r="E812" s="89" t="s">
        <v>500</v>
      </c>
      <c r="F812" s="89" t="s">
        <v>465</v>
      </c>
      <c r="G812" s="89" t="s">
        <v>465</v>
      </c>
      <c r="H812" s="89" t="s">
        <v>465</v>
      </c>
      <c r="I812" s="89" t="s">
        <v>465</v>
      </c>
      <c r="J812" s="89" t="s">
        <v>465</v>
      </c>
      <c r="K812" s="89" t="s">
        <v>466</v>
      </c>
      <c r="L812" s="89" t="s">
        <v>394</v>
      </c>
      <c r="M812" s="89" t="s">
        <v>395</v>
      </c>
      <c r="N812" s="89">
        <v>1</v>
      </c>
      <c r="O812" s="91">
        <v>31.68</v>
      </c>
      <c r="P812" s="89" t="s">
        <v>467</v>
      </c>
      <c r="Q812" s="89">
        <v>23</v>
      </c>
      <c r="R812" s="89" t="s">
        <v>765</v>
      </c>
      <c r="S812" s="89">
        <v>2</v>
      </c>
      <c r="T812" s="90">
        <v>0</v>
      </c>
      <c r="U812" s="90">
        <v>0</v>
      </c>
      <c r="V812" s="90">
        <v>0</v>
      </c>
      <c r="W812" s="90">
        <v>0</v>
      </c>
      <c r="X812" s="90">
        <v>0</v>
      </c>
      <c r="Y812" s="90">
        <v>0</v>
      </c>
      <c r="Z812" s="90">
        <v>0</v>
      </c>
      <c r="AA812" s="90">
        <v>0</v>
      </c>
      <c r="AB812" s="90">
        <v>0</v>
      </c>
      <c r="AC812" s="90"/>
      <c r="AD812" s="90"/>
      <c r="AE812" s="381" t="str">
        <f t="shared" si="13"/>
        <v>-</v>
      </c>
      <c r="AF812" s="105"/>
      <c r="AG812" s="381"/>
      <c r="AH812" s="381"/>
      <c r="AI812" s="381"/>
      <c r="AJ812" s="381"/>
      <c r="AK812" s="381"/>
      <c r="AL812" s="381"/>
      <c r="AM812" s="381"/>
    </row>
    <row r="813" spans="1:39" x14ac:dyDescent="0.35">
      <c r="A813" s="89" t="s">
        <v>641</v>
      </c>
      <c r="B813" s="89" t="s">
        <v>545</v>
      </c>
      <c r="C813" s="89" t="s">
        <v>462</v>
      </c>
      <c r="D813" s="89" t="s">
        <v>463</v>
      </c>
      <c r="E813" s="89" t="s">
        <v>524</v>
      </c>
      <c r="F813" s="89" t="s">
        <v>465</v>
      </c>
      <c r="G813" s="89" t="s">
        <v>465</v>
      </c>
      <c r="H813" s="89" t="s">
        <v>465</v>
      </c>
      <c r="I813" s="89" t="s">
        <v>465</v>
      </c>
      <c r="J813" s="89" t="s">
        <v>465</v>
      </c>
      <c r="K813" s="89" t="s">
        <v>466</v>
      </c>
      <c r="L813" s="89" t="s">
        <v>394</v>
      </c>
      <c r="M813" s="89" t="s">
        <v>395</v>
      </c>
      <c r="N813" s="89">
        <v>1</v>
      </c>
      <c r="O813" s="91">
        <v>31.55</v>
      </c>
      <c r="P813" s="89" t="s">
        <v>467</v>
      </c>
      <c r="Q813" s="89">
        <v>23</v>
      </c>
      <c r="R813" s="89" t="s">
        <v>765</v>
      </c>
      <c r="S813" s="89">
        <v>2</v>
      </c>
      <c r="T813" s="90">
        <v>0</v>
      </c>
      <c r="U813" s="90">
        <v>0</v>
      </c>
      <c r="V813" s="90">
        <v>0</v>
      </c>
      <c r="W813" s="90">
        <v>0</v>
      </c>
      <c r="X813" s="90">
        <v>0</v>
      </c>
      <c r="Y813" s="90">
        <v>0</v>
      </c>
      <c r="Z813" s="90">
        <v>0</v>
      </c>
      <c r="AA813" s="90">
        <v>0</v>
      </c>
      <c r="AB813" s="90">
        <v>0</v>
      </c>
      <c r="AC813" s="90"/>
      <c r="AD813" s="90"/>
      <c r="AE813" s="381" t="str">
        <f t="shared" si="13"/>
        <v>-</v>
      </c>
      <c r="AF813" s="105"/>
      <c r="AG813" s="381"/>
      <c r="AH813" s="381"/>
      <c r="AI813" s="381"/>
      <c r="AJ813" s="381"/>
      <c r="AK813" s="381"/>
      <c r="AL813" s="381"/>
      <c r="AM813" s="381"/>
    </row>
    <row r="814" spans="1:39" x14ac:dyDescent="0.35">
      <c r="A814" s="89" t="s">
        <v>640</v>
      </c>
      <c r="B814" s="89" t="s">
        <v>545</v>
      </c>
      <c r="C814" s="89" t="s">
        <v>462</v>
      </c>
      <c r="D814" s="89" t="s">
        <v>463</v>
      </c>
      <c r="E814" s="89" t="s">
        <v>524</v>
      </c>
      <c r="F814" s="89" t="s">
        <v>465</v>
      </c>
      <c r="G814" s="89" t="s">
        <v>465</v>
      </c>
      <c r="H814" s="89" t="s">
        <v>465</v>
      </c>
      <c r="I814" s="89" t="s">
        <v>465</v>
      </c>
      <c r="J814" s="89" t="s">
        <v>465</v>
      </c>
      <c r="K814" s="89" t="s">
        <v>466</v>
      </c>
      <c r="L814" s="89" t="s">
        <v>394</v>
      </c>
      <c r="M814" s="89" t="s">
        <v>395</v>
      </c>
      <c r="N814" s="89">
        <v>1</v>
      </c>
      <c r="O814" s="91">
        <v>61.483600000000003</v>
      </c>
      <c r="P814" s="89" t="s">
        <v>467</v>
      </c>
      <c r="Q814" s="89">
        <v>23</v>
      </c>
      <c r="R814" s="89" t="s">
        <v>765</v>
      </c>
      <c r="S814" s="89">
        <v>2</v>
      </c>
      <c r="T814" s="90">
        <v>0</v>
      </c>
      <c r="U814" s="90">
        <v>0</v>
      </c>
      <c r="V814" s="90">
        <v>0</v>
      </c>
      <c r="W814" s="90">
        <v>0</v>
      </c>
      <c r="X814" s="90">
        <v>0</v>
      </c>
      <c r="Y814" s="90">
        <v>0</v>
      </c>
      <c r="Z814" s="90">
        <v>0</v>
      </c>
      <c r="AA814" s="90">
        <v>0</v>
      </c>
      <c r="AB814" s="90">
        <v>0</v>
      </c>
      <c r="AC814" s="90"/>
      <c r="AD814" s="90"/>
      <c r="AE814" s="381" t="str">
        <f t="shared" si="13"/>
        <v>-</v>
      </c>
      <c r="AF814" s="105"/>
      <c r="AG814" s="381"/>
      <c r="AH814" s="381"/>
      <c r="AI814" s="381"/>
      <c r="AJ814" s="381"/>
      <c r="AK814" s="381"/>
      <c r="AL814" s="381"/>
      <c r="AM814" s="381"/>
    </row>
    <row r="815" spans="1:39" x14ac:dyDescent="0.35">
      <c r="A815" s="89" t="s">
        <v>648</v>
      </c>
      <c r="B815" s="89" t="s">
        <v>558</v>
      </c>
      <c r="C815" s="89" t="s">
        <v>462</v>
      </c>
      <c r="D815" s="89" t="s">
        <v>463</v>
      </c>
      <c r="E815" s="89" t="s">
        <v>475</v>
      </c>
      <c r="F815" s="89" t="s">
        <v>465</v>
      </c>
      <c r="G815" s="89" t="s">
        <v>465</v>
      </c>
      <c r="H815" s="89" t="s">
        <v>465</v>
      </c>
      <c r="I815" s="89" t="s">
        <v>465</v>
      </c>
      <c r="J815" s="89" t="s">
        <v>465</v>
      </c>
      <c r="K815" s="89" t="s">
        <v>466</v>
      </c>
      <c r="L815" s="89" t="s">
        <v>394</v>
      </c>
      <c r="M815" s="89" t="s">
        <v>395</v>
      </c>
      <c r="N815" s="89">
        <v>1</v>
      </c>
      <c r="O815" s="91">
        <v>19.07</v>
      </c>
      <c r="P815" s="89" t="s">
        <v>548</v>
      </c>
      <c r="Q815" s="89">
        <v>23</v>
      </c>
      <c r="R815" s="89" t="s">
        <v>765</v>
      </c>
      <c r="S815" s="89">
        <v>3</v>
      </c>
      <c r="T815" s="90">
        <v>0</v>
      </c>
      <c r="U815" s="90">
        <v>0</v>
      </c>
      <c r="V815" s="90">
        <v>0</v>
      </c>
      <c r="W815" s="90">
        <v>0</v>
      </c>
      <c r="X815" s="90">
        <v>0</v>
      </c>
      <c r="Y815" s="90">
        <v>0</v>
      </c>
      <c r="Z815" s="90">
        <v>0</v>
      </c>
      <c r="AA815" s="90">
        <v>0</v>
      </c>
      <c r="AB815" s="90">
        <v>0</v>
      </c>
      <c r="AC815" s="90"/>
      <c r="AD815" s="90"/>
      <c r="AE815" s="381" t="str">
        <f t="shared" si="13"/>
        <v>-</v>
      </c>
      <c r="AF815" s="105"/>
      <c r="AG815" s="381"/>
      <c r="AH815" s="381"/>
      <c r="AI815" s="381"/>
      <c r="AJ815" s="381"/>
      <c r="AK815" s="381"/>
      <c r="AL815" s="381"/>
      <c r="AM815" s="381"/>
    </row>
    <row r="816" spans="1:39" x14ac:dyDescent="0.35">
      <c r="A816" s="89" t="s">
        <v>649</v>
      </c>
      <c r="B816" s="89" t="s">
        <v>558</v>
      </c>
      <c r="C816" s="89" t="s">
        <v>462</v>
      </c>
      <c r="D816" s="89" t="s">
        <v>463</v>
      </c>
      <c r="E816" s="89" t="s">
        <v>475</v>
      </c>
      <c r="F816" s="89" t="s">
        <v>465</v>
      </c>
      <c r="G816" s="89" t="s">
        <v>465</v>
      </c>
      <c r="H816" s="89" t="s">
        <v>465</v>
      </c>
      <c r="I816" s="89" t="s">
        <v>465</v>
      </c>
      <c r="J816" s="89" t="s">
        <v>465</v>
      </c>
      <c r="K816" s="89" t="s">
        <v>466</v>
      </c>
      <c r="L816" s="89" t="s">
        <v>394</v>
      </c>
      <c r="M816" s="89" t="s">
        <v>395</v>
      </c>
      <c r="N816" s="89">
        <v>1</v>
      </c>
      <c r="O816" s="91">
        <v>20.010000000000002</v>
      </c>
      <c r="P816" s="89" t="s">
        <v>548</v>
      </c>
      <c r="Q816" s="89">
        <v>23</v>
      </c>
      <c r="R816" s="89" t="s">
        <v>765</v>
      </c>
      <c r="S816" s="89">
        <v>3</v>
      </c>
      <c r="T816" s="90">
        <v>0</v>
      </c>
      <c r="U816" s="90">
        <v>0</v>
      </c>
      <c r="V816" s="90">
        <v>0</v>
      </c>
      <c r="W816" s="90">
        <v>0</v>
      </c>
      <c r="X816" s="90">
        <v>0</v>
      </c>
      <c r="Y816" s="90">
        <v>0</v>
      </c>
      <c r="Z816" s="90">
        <v>0</v>
      </c>
      <c r="AA816" s="90">
        <v>0</v>
      </c>
      <c r="AB816" s="90">
        <v>0</v>
      </c>
      <c r="AC816" s="90"/>
      <c r="AD816" s="90"/>
      <c r="AE816" s="381" t="str">
        <f t="shared" si="13"/>
        <v>-</v>
      </c>
      <c r="AF816" s="105"/>
      <c r="AG816" s="381"/>
      <c r="AH816" s="381"/>
      <c r="AI816" s="381"/>
      <c r="AJ816" s="381"/>
      <c r="AK816" s="381"/>
      <c r="AL816" s="381"/>
      <c r="AM816" s="381"/>
    </row>
    <row r="817" spans="1:39" x14ac:dyDescent="0.35">
      <c r="A817" s="89" t="s">
        <v>651</v>
      </c>
      <c r="B817" s="89" t="s">
        <v>558</v>
      </c>
      <c r="C817" s="89" t="s">
        <v>462</v>
      </c>
      <c r="D817" s="89" t="s">
        <v>463</v>
      </c>
      <c r="E817" s="89" t="s">
        <v>475</v>
      </c>
      <c r="F817" s="89" t="s">
        <v>465</v>
      </c>
      <c r="G817" s="89" t="s">
        <v>465</v>
      </c>
      <c r="H817" s="89" t="s">
        <v>465</v>
      </c>
      <c r="I817" s="89" t="s">
        <v>465</v>
      </c>
      <c r="J817" s="89" t="s">
        <v>465</v>
      </c>
      <c r="K817" s="89" t="s">
        <v>466</v>
      </c>
      <c r="L817" s="89" t="s">
        <v>394</v>
      </c>
      <c r="M817" s="89" t="s">
        <v>395</v>
      </c>
      <c r="N817" s="89">
        <v>1</v>
      </c>
      <c r="O817" s="91">
        <v>5.34</v>
      </c>
      <c r="P817" s="89" t="s">
        <v>548</v>
      </c>
      <c r="Q817" s="89">
        <v>23</v>
      </c>
      <c r="R817" s="89" t="s">
        <v>765</v>
      </c>
      <c r="S817" s="89">
        <v>3</v>
      </c>
      <c r="T817" s="90">
        <v>0</v>
      </c>
      <c r="U817" s="90">
        <v>0</v>
      </c>
      <c r="V817" s="90">
        <v>0</v>
      </c>
      <c r="W817" s="90">
        <v>0</v>
      </c>
      <c r="X817" s="90">
        <v>0</v>
      </c>
      <c r="Y817" s="90">
        <v>0</v>
      </c>
      <c r="Z817" s="90">
        <v>0</v>
      </c>
      <c r="AA817" s="90">
        <v>0</v>
      </c>
      <c r="AB817" s="90">
        <v>0</v>
      </c>
      <c r="AC817" s="90"/>
      <c r="AD817" s="90"/>
      <c r="AE817" s="381" t="str">
        <f t="shared" si="13"/>
        <v>-</v>
      </c>
      <c r="AF817" s="105"/>
      <c r="AG817" s="381"/>
      <c r="AH817" s="381"/>
      <c r="AI817" s="381"/>
      <c r="AJ817" s="381"/>
      <c r="AK817" s="381"/>
      <c r="AL817" s="381"/>
      <c r="AM817" s="381"/>
    </row>
    <row r="818" spans="1:39" x14ac:dyDescent="0.35">
      <c r="A818" s="89" t="s">
        <v>634</v>
      </c>
      <c r="B818" s="89" t="s">
        <v>391</v>
      </c>
      <c r="C818" s="89" t="s">
        <v>392</v>
      </c>
      <c r="D818" s="89" t="s">
        <v>463</v>
      </c>
      <c r="E818" s="89" t="s">
        <v>473</v>
      </c>
      <c r="F818" s="89" t="s">
        <v>465</v>
      </c>
      <c r="G818" s="89" t="s">
        <v>465</v>
      </c>
      <c r="H818" s="89" t="s">
        <v>465</v>
      </c>
      <c r="I818" s="89" t="s">
        <v>465</v>
      </c>
      <c r="J818" s="89" t="s">
        <v>465</v>
      </c>
      <c r="K818" s="89" t="s">
        <v>476</v>
      </c>
      <c r="L818" s="89" t="s">
        <v>394</v>
      </c>
      <c r="M818" s="89" t="s">
        <v>395</v>
      </c>
      <c r="N818" s="89">
        <v>14</v>
      </c>
      <c r="O818" s="91">
        <v>9.51</v>
      </c>
      <c r="P818" s="89" t="s">
        <v>396</v>
      </c>
      <c r="Q818" s="89">
        <v>23</v>
      </c>
      <c r="R818" s="89" t="s">
        <v>765</v>
      </c>
      <c r="S818" s="89">
        <v>7</v>
      </c>
      <c r="T818" s="90">
        <v>0</v>
      </c>
      <c r="U818" s="90">
        <v>20.85</v>
      </c>
      <c r="V818" s="90">
        <v>36.49</v>
      </c>
      <c r="W818" s="90">
        <v>0</v>
      </c>
      <c r="X818" s="90">
        <v>0</v>
      </c>
      <c r="Y818" s="90">
        <v>57.33</v>
      </c>
      <c r="Z818" s="90">
        <v>0</v>
      </c>
      <c r="AA818" s="90">
        <v>0</v>
      </c>
      <c r="AB818" s="90">
        <v>57.33</v>
      </c>
      <c r="AC818" s="90">
        <v>174.76</v>
      </c>
      <c r="AD818" s="90">
        <v>367.89</v>
      </c>
      <c r="AE818" s="381">
        <f t="shared" si="13"/>
        <v>9.3325070872357632</v>
      </c>
      <c r="AF818" s="105"/>
      <c r="AG818" s="381"/>
      <c r="AH818" s="381"/>
      <c r="AI818" s="381"/>
      <c r="AJ818" s="381"/>
      <c r="AK818" s="381"/>
      <c r="AL818" s="381"/>
      <c r="AM818" s="381"/>
    </row>
    <row r="819" spans="1:39" x14ac:dyDescent="0.35">
      <c r="A819" s="89" t="s">
        <v>632</v>
      </c>
      <c r="B819" s="89" t="s">
        <v>391</v>
      </c>
      <c r="C819" s="89" t="s">
        <v>392</v>
      </c>
      <c r="D819" s="89" t="s">
        <v>463</v>
      </c>
      <c r="E819" s="89" t="s">
        <v>489</v>
      </c>
      <c r="F819" s="89" t="s">
        <v>465</v>
      </c>
      <c r="G819" s="89" t="s">
        <v>465</v>
      </c>
      <c r="H819" s="89" t="s">
        <v>465</v>
      </c>
      <c r="I819" s="89" t="s">
        <v>465</v>
      </c>
      <c r="J819" s="89" t="s">
        <v>465</v>
      </c>
      <c r="K819" s="89" t="s">
        <v>466</v>
      </c>
      <c r="L819" s="89" t="s">
        <v>394</v>
      </c>
      <c r="M819" s="89" t="s">
        <v>395</v>
      </c>
      <c r="N819" s="89">
        <v>14</v>
      </c>
      <c r="O819" s="91">
        <v>14.13</v>
      </c>
      <c r="P819" s="89" t="s">
        <v>396</v>
      </c>
      <c r="Q819" s="89">
        <v>23</v>
      </c>
      <c r="R819" s="89" t="s">
        <v>765</v>
      </c>
      <c r="S819" s="89">
        <v>7</v>
      </c>
      <c r="T819" s="90">
        <v>0</v>
      </c>
      <c r="U819" s="90">
        <v>21.79</v>
      </c>
      <c r="V819" s="90">
        <v>23.91</v>
      </c>
      <c r="W819" s="90">
        <v>0</v>
      </c>
      <c r="X819" s="90">
        <v>0</v>
      </c>
      <c r="Y819" s="90">
        <v>45.7</v>
      </c>
      <c r="Z819" s="90">
        <v>0</v>
      </c>
      <c r="AA819" s="90">
        <v>0</v>
      </c>
      <c r="AB819" s="90">
        <v>45.7</v>
      </c>
      <c r="AC819" s="90">
        <v>157.53</v>
      </c>
      <c r="AD819" s="90">
        <v>371.9</v>
      </c>
      <c r="AE819" s="381">
        <f t="shared" si="13"/>
        <v>8.812616052182296</v>
      </c>
      <c r="AF819" s="105"/>
      <c r="AG819" s="381"/>
      <c r="AH819" s="381"/>
      <c r="AI819" s="381"/>
      <c r="AJ819" s="381"/>
      <c r="AK819" s="381"/>
      <c r="AL819" s="381"/>
      <c r="AM819" s="381"/>
    </row>
    <row r="820" spans="1:39" x14ac:dyDescent="0.35">
      <c r="A820" s="89" t="s">
        <v>432</v>
      </c>
      <c r="B820" s="89" t="s">
        <v>391</v>
      </c>
      <c r="C820" s="89" t="s">
        <v>392</v>
      </c>
      <c r="D820" s="89" t="s">
        <v>463</v>
      </c>
      <c r="E820" s="89" t="s">
        <v>489</v>
      </c>
      <c r="F820" s="89" t="s">
        <v>465</v>
      </c>
      <c r="G820" s="89" t="s">
        <v>465</v>
      </c>
      <c r="H820" s="89" t="s">
        <v>465</v>
      </c>
      <c r="I820" s="89" t="s">
        <v>465</v>
      </c>
      <c r="J820" s="89" t="s">
        <v>465</v>
      </c>
      <c r="K820" s="89" t="s">
        <v>466</v>
      </c>
      <c r="L820" s="89" t="s">
        <v>394</v>
      </c>
      <c r="M820" s="89" t="s">
        <v>395</v>
      </c>
      <c r="N820" s="89">
        <v>14</v>
      </c>
      <c r="O820" s="91">
        <v>23.36</v>
      </c>
      <c r="P820" s="89" t="s">
        <v>396</v>
      </c>
      <c r="Q820" s="89">
        <v>23</v>
      </c>
      <c r="R820" s="89" t="s">
        <v>765</v>
      </c>
      <c r="S820" s="89">
        <v>7</v>
      </c>
      <c r="T820" s="90">
        <v>0</v>
      </c>
      <c r="U820" s="90">
        <v>21.79</v>
      </c>
      <c r="V820" s="90">
        <v>23.91</v>
      </c>
      <c r="W820" s="90">
        <v>0</v>
      </c>
      <c r="X820" s="90">
        <v>0</v>
      </c>
      <c r="Y820" s="90">
        <v>45.7</v>
      </c>
      <c r="Z820" s="90">
        <v>0</v>
      </c>
      <c r="AA820" s="90">
        <v>0</v>
      </c>
      <c r="AB820" s="90">
        <v>45.7</v>
      </c>
      <c r="AC820" s="90">
        <v>157.53</v>
      </c>
      <c r="AD820" s="90">
        <v>371.9</v>
      </c>
      <c r="AE820" s="381">
        <f t="shared" si="13"/>
        <v>8.812616052182296</v>
      </c>
      <c r="AF820" s="105"/>
      <c r="AG820" s="381"/>
      <c r="AH820" s="381"/>
      <c r="AI820" s="381"/>
      <c r="AJ820" s="381"/>
      <c r="AK820" s="381"/>
      <c r="AL820" s="381"/>
      <c r="AM820" s="381"/>
    </row>
    <row r="821" spans="1:39" x14ac:dyDescent="0.35">
      <c r="A821" s="89" t="s">
        <v>631</v>
      </c>
      <c r="B821" s="89" t="s">
        <v>391</v>
      </c>
      <c r="C821" s="89" t="s">
        <v>392</v>
      </c>
      <c r="D821" s="89" t="s">
        <v>463</v>
      </c>
      <c r="E821" s="89" t="s">
        <v>489</v>
      </c>
      <c r="F821" s="89" t="s">
        <v>465</v>
      </c>
      <c r="G821" s="89" t="s">
        <v>465</v>
      </c>
      <c r="H821" s="89" t="s">
        <v>465</v>
      </c>
      <c r="I821" s="89" t="s">
        <v>465</v>
      </c>
      <c r="J821" s="89" t="s">
        <v>465</v>
      </c>
      <c r="K821" s="89" t="s">
        <v>466</v>
      </c>
      <c r="L821" s="89" t="s">
        <v>394</v>
      </c>
      <c r="M821" s="89" t="s">
        <v>395</v>
      </c>
      <c r="N821" s="89">
        <v>14</v>
      </c>
      <c r="O821" s="91">
        <v>92.02</v>
      </c>
      <c r="P821" s="89" t="s">
        <v>396</v>
      </c>
      <c r="Q821" s="89">
        <v>23</v>
      </c>
      <c r="R821" s="89" t="s">
        <v>765</v>
      </c>
      <c r="S821" s="89">
        <v>7</v>
      </c>
      <c r="T821" s="90">
        <v>0</v>
      </c>
      <c r="U821" s="90">
        <v>21.79</v>
      </c>
      <c r="V821" s="90">
        <v>23.91</v>
      </c>
      <c r="W821" s="90">
        <v>0</v>
      </c>
      <c r="X821" s="90">
        <v>0</v>
      </c>
      <c r="Y821" s="90">
        <v>45.7</v>
      </c>
      <c r="Z821" s="90">
        <v>0</v>
      </c>
      <c r="AA821" s="90">
        <v>0</v>
      </c>
      <c r="AB821" s="90">
        <v>45.7</v>
      </c>
      <c r="AC821" s="90">
        <v>157.53</v>
      </c>
      <c r="AD821" s="90">
        <v>371.9</v>
      </c>
      <c r="AE821" s="381">
        <f t="shared" si="13"/>
        <v>8.812616052182296</v>
      </c>
      <c r="AF821" s="105"/>
      <c r="AG821" s="381"/>
      <c r="AH821" s="381"/>
      <c r="AI821" s="381"/>
      <c r="AJ821" s="381"/>
      <c r="AK821" s="381"/>
      <c r="AL821" s="381"/>
      <c r="AM821" s="381"/>
    </row>
    <row r="822" spans="1:39" x14ac:dyDescent="0.35">
      <c r="A822" s="89" t="s">
        <v>433</v>
      </c>
      <c r="B822" s="89" t="s">
        <v>391</v>
      </c>
      <c r="C822" s="89" t="s">
        <v>392</v>
      </c>
      <c r="D822" s="89" t="s">
        <v>463</v>
      </c>
      <c r="E822" s="89" t="s">
        <v>485</v>
      </c>
      <c r="F822" s="89" t="s">
        <v>465</v>
      </c>
      <c r="G822" s="89" t="s">
        <v>465</v>
      </c>
      <c r="H822" s="89" t="s">
        <v>465</v>
      </c>
      <c r="I822" s="89" t="s">
        <v>465</v>
      </c>
      <c r="J822" s="89" t="s">
        <v>465</v>
      </c>
      <c r="K822" s="89" t="s">
        <v>466</v>
      </c>
      <c r="L822" s="89" t="s">
        <v>394</v>
      </c>
      <c r="M822" s="89" t="s">
        <v>395</v>
      </c>
      <c r="N822" s="89">
        <v>14</v>
      </c>
      <c r="O822" s="91">
        <v>10.119999999999999</v>
      </c>
      <c r="P822" s="89" t="s">
        <v>396</v>
      </c>
      <c r="Q822" s="89">
        <v>23</v>
      </c>
      <c r="R822" s="89" t="s">
        <v>765</v>
      </c>
      <c r="S822" s="89">
        <v>7</v>
      </c>
      <c r="T822" s="90">
        <v>0</v>
      </c>
      <c r="U822" s="90">
        <v>21.79</v>
      </c>
      <c r="V822" s="90">
        <v>23.91</v>
      </c>
      <c r="W822" s="90">
        <v>0</v>
      </c>
      <c r="X822" s="90">
        <v>0</v>
      </c>
      <c r="Y822" s="90">
        <v>45.7</v>
      </c>
      <c r="Z822" s="90">
        <v>0</v>
      </c>
      <c r="AA822" s="90">
        <v>0</v>
      </c>
      <c r="AB822" s="90">
        <v>45.7</v>
      </c>
      <c r="AC822" s="90">
        <v>157.53</v>
      </c>
      <c r="AD822" s="90">
        <v>371.9</v>
      </c>
      <c r="AE822" s="381">
        <f t="shared" si="13"/>
        <v>8.812616052182296</v>
      </c>
      <c r="AF822" s="105"/>
      <c r="AG822" s="381"/>
      <c r="AH822" s="381"/>
      <c r="AI822" s="381"/>
      <c r="AJ822" s="381"/>
      <c r="AK822" s="381"/>
      <c r="AL822" s="381"/>
      <c r="AM822" s="381"/>
    </row>
    <row r="823" spans="1:39" x14ac:dyDescent="0.35">
      <c r="A823" s="89" t="s">
        <v>635</v>
      </c>
      <c r="B823" s="89" t="s">
        <v>391</v>
      </c>
      <c r="C823" s="89" t="s">
        <v>392</v>
      </c>
      <c r="D823" s="89" t="s">
        <v>637</v>
      </c>
      <c r="E823" s="89" t="s">
        <v>489</v>
      </c>
      <c r="F823" s="89" t="s">
        <v>465</v>
      </c>
      <c r="G823" s="89" t="s">
        <v>465</v>
      </c>
      <c r="H823" s="89" t="s">
        <v>465</v>
      </c>
      <c r="I823" s="89" t="s">
        <v>465</v>
      </c>
      <c r="J823" s="89" t="s">
        <v>465</v>
      </c>
      <c r="K823" s="89" t="s">
        <v>476</v>
      </c>
      <c r="L823" s="89" t="s">
        <v>394</v>
      </c>
      <c r="M823" s="89" t="s">
        <v>395</v>
      </c>
      <c r="N823" s="89">
        <v>14</v>
      </c>
      <c r="O823" s="91">
        <v>209.62</v>
      </c>
      <c r="P823" s="89" t="s">
        <v>396</v>
      </c>
      <c r="Q823" s="89">
        <v>23</v>
      </c>
      <c r="R823" s="89" t="s">
        <v>765</v>
      </c>
      <c r="S823" s="89">
        <v>7</v>
      </c>
      <c r="T823" s="90">
        <v>0</v>
      </c>
      <c r="U823" s="90">
        <v>21.79</v>
      </c>
      <c r="V823" s="90">
        <v>23.91</v>
      </c>
      <c r="W823" s="90">
        <v>0</v>
      </c>
      <c r="X823" s="90">
        <v>0</v>
      </c>
      <c r="Y823" s="90">
        <v>45.7</v>
      </c>
      <c r="Z823" s="90">
        <v>0</v>
      </c>
      <c r="AA823" s="90">
        <v>0</v>
      </c>
      <c r="AB823" s="90">
        <v>45.7</v>
      </c>
      <c r="AC823" s="90">
        <v>157.53</v>
      </c>
      <c r="AD823" s="90">
        <v>371.9</v>
      </c>
      <c r="AE823" s="381">
        <f t="shared" si="13"/>
        <v>8.812616052182296</v>
      </c>
      <c r="AF823" s="105"/>
      <c r="AG823" s="381"/>
      <c r="AH823" s="381"/>
      <c r="AI823" s="381"/>
      <c r="AJ823" s="381"/>
      <c r="AK823" s="381"/>
      <c r="AL823" s="381"/>
      <c r="AM823" s="381"/>
    </row>
    <row r="824" spans="1:39" x14ac:dyDescent="0.35">
      <c r="A824" s="89" t="s">
        <v>633</v>
      </c>
      <c r="B824" s="89" t="s">
        <v>391</v>
      </c>
      <c r="C824" s="89" t="s">
        <v>392</v>
      </c>
      <c r="D824" s="89" t="s">
        <v>463</v>
      </c>
      <c r="E824" s="89" t="s">
        <v>464</v>
      </c>
      <c r="F824" s="89" t="s">
        <v>465</v>
      </c>
      <c r="G824" s="89" t="s">
        <v>465</v>
      </c>
      <c r="H824" s="89" t="s">
        <v>465</v>
      </c>
      <c r="I824" s="89" t="s">
        <v>465</v>
      </c>
      <c r="J824" s="89" t="s">
        <v>465</v>
      </c>
      <c r="K824" s="89" t="s">
        <v>476</v>
      </c>
      <c r="L824" s="89" t="s">
        <v>394</v>
      </c>
      <c r="M824" s="89" t="s">
        <v>395</v>
      </c>
      <c r="N824" s="89">
        <v>14</v>
      </c>
      <c r="O824" s="91">
        <v>26.9</v>
      </c>
      <c r="P824" s="89" t="s">
        <v>396</v>
      </c>
      <c r="Q824" s="89">
        <v>23</v>
      </c>
      <c r="R824" s="89" t="s">
        <v>765</v>
      </c>
      <c r="S824" s="89">
        <v>7</v>
      </c>
      <c r="T824" s="90">
        <v>0</v>
      </c>
      <c r="U824" s="90">
        <v>24.83</v>
      </c>
      <c r="V824" s="90">
        <v>7.63</v>
      </c>
      <c r="W824" s="90">
        <v>0</v>
      </c>
      <c r="X824" s="90">
        <v>0</v>
      </c>
      <c r="Y824" s="90">
        <v>32.47</v>
      </c>
      <c r="Z824" s="90">
        <v>0</v>
      </c>
      <c r="AA824" s="90">
        <v>0</v>
      </c>
      <c r="AB824" s="90">
        <v>32.47</v>
      </c>
      <c r="AC824" s="90">
        <v>125.83</v>
      </c>
      <c r="AD824" s="90">
        <v>379.35</v>
      </c>
      <c r="AE824" s="381">
        <f t="shared" si="13"/>
        <v>7.7984511487921546</v>
      </c>
      <c r="AF824" s="105"/>
      <c r="AG824" s="381"/>
      <c r="AH824" s="381"/>
      <c r="AI824" s="381"/>
      <c r="AJ824" s="381"/>
      <c r="AK824" s="381"/>
      <c r="AL824" s="381"/>
      <c r="AM824" s="381"/>
    </row>
    <row r="825" spans="1:39" x14ac:dyDescent="0.35">
      <c r="A825" s="89" t="s">
        <v>630</v>
      </c>
      <c r="B825" s="89" t="s">
        <v>391</v>
      </c>
      <c r="C825" s="89" t="s">
        <v>392</v>
      </c>
      <c r="D825" s="89" t="s">
        <v>463</v>
      </c>
      <c r="E825" s="89" t="s">
        <v>464</v>
      </c>
      <c r="F825" s="89" t="s">
        <v>465</v>
      </c>
      <c r="G825" s="89" t="s">
        <v>465</v>
      </c>
      <c r="H825" s="89" t="s">
        <v>465</v>
      </c>
      <c r="I825" s="89" t="s">
        <v>465</v>
      </c>
      <c r="J825" s="89" t="s">
        <v>465</v>
      </c>
      <c r="K825" s="89" t="s">
        <v>466</v>
      </c>
      <c r="L825" s="89" t="s">
        <v>394</v>
      </c>
      <c r="M825" s="89" t="s">
        <v>395</v>
      </c>
      <c r="N825" s="89">
        <v>14</v>
      </c>
      <c r="O825" s="91">
        <v>9.59</v>
      </c>
      <c r="P825" s="89" t="s">
        <v>396</v>
      </c>
      <c r="Q825" s="89">
        <v>23</v>
      </c>
      <c r="R825" s="89" t="s">
        <v>765</v>
      </c>
      <c r="S825" s="89">
        <v>7</v>
      </c>
      <c r="T825" s="90">
        <v>0</v>
      </c>
      <c r="U825" s="90">
        <v>24.83</v>
      </c>
      <c r="V825" s="90">
        <v>7.63</v>
      </c>
      <c r="W825" s="90">
        <v>0</v>
      </c>
      <c r="X825" s="90">
        <v>0</v>
      </c>
      <c r="Y825" s="90">
        <v>32.47</v>
      </c>
      <c r="Z825" s="90">
        <v>0</v>
      </c>
      <c r="AA825" s="90">
        <v>0</v>
      </c>
      <c r="AB825" s="90">
        <v>32.47</v>
      </c>
      <c r="AC825" s="90">
        <v>125.83</v>
      </c>
      <c r="AD825" s="90">
        <v>379.35</v>
      </c>
      <c r="AE825" s="381">
        <f t="shared" si="13"/>
        <v>7.7984511487921546</v>
      </c>
      <c r="AF825" s="105"/>
      <c r="AG825" s="381"/>
      <c r="AH825" s="381"/>
      <c r="AI825" s="381"/>
      <c r="AJ825" s="381"/>
      <c r="AK825" s="381"/>
      <c r="AL825" s="381"/>
      <c r="AM825" s="381"/>
    </row>
    <row r="826" spans="1:39" x14ac:dyDescent="0.35">
      <c r="A826" s="89" t="s">
        <v>629</v>
      </c>
      <c r="B826" s="89" t="s">
        <v>391</v>
      </c>
      <c r="C826" s="89" t="s">
        <v>392</v>
      </c>
      <c r="D826" s="89" t="s">
        <v>463</v>
      </c>
      <c r="E826" s="89" t="s">
        <v>464</v>
      </c>
      <c r="F826" s="89" t="s">
        <v>465</v>
      </c>
      <c r="G826" s="89" t="s">
        <v>465</v>
      </c>
      <c r="H826" s="89" t="s">
        <v>465</v>
      </c>
      <c r="I826" s="89" t="s">
        <v>465</v>
      </c>
      <c r="J826" s="89" t="s">
        <v>465</v>
      </c>
      <c r="K826" s="89" t="s">
        <v>466</v>
      </c>
      <c r="L826" s="89" t="s">
        <v>394</v>
      </c>
      <c r="M826" s="89" t="s">
        <v>395</v>
      </c>
      <c r="N826" s="89">
        <v>14</v>
      </c>
      <c r="O826" s="91">
        <v>32.85</v>
      </c>
      <c r="P826" s="89" t="s">
        <v>396</v>
      </c>
      <c r="Q826" s="89">
        <v>23</v>
      </c>
      <c r="R826" s="89" t="s">
        <v>765</v>
      </c>
      <c r="S826" s="89">
        <v>7</v>
      </c>
      <c r="T826" s="90">
        <v>0</v>
      </c>
      <c r="U826" s="90">
        <v>24.83</v>
      </c>
      <c r="V826" s="90">
        <v>7.63</v>
      </c>
      <c r="W826" s="90">
        <v>0</v>
      </c>
      <c r="X826" s="90">
        <v>0</v>
      </c>
      <c r="Y826" s="90">
        <v>32.47</v>
      </c>
      <c r="Z826" s="90">
        <v>0</v>
      </c>
      <c r="AA826" s="90">
        <v>0</v>
      </c>
      <c r="AB826" s="90">
        <v>32.47</v>
      </c>
      <c r="AC826" s="90">
        <v>125.83</v>
      </c>
      <c r="AD826" s="90">
        <v>379.35</v>
      </c>
      <c r="AE826" s="381">
        <f t="shared" si="13"/>
        <v>7.7984511487921546</v>
      </c>
      <c r="AF826" s="105"/>
      <c r="AG826" s="381"/>
      <c r="AH826" s="381"/>
      <c r="AI826" s="381"/>
      <c r="AJ826" s="381"/>
      <c r="AK826" s="381"/>
      <c r="AL826" s="381"/>
      <c r="AM826" s="381"/>
    </row>
    <row r="827" spans="1:39" x14ac:dyDescent="0.35">
      <c r="A827" s="89" t="s">
        <v>619</v>
      </c>
      <c r="B827" s="89" t="s">
        <v>391</v>
      </c>
      <c r="C827" s="89" t="s">
        <v>392</v>
      </c>
      <c r="D827" s="89" t="s">
        <v>463</v>
      </c>
      <c r="E827" s="89" t="s">
        <v>475</v>
      </c>
      <c r="F827" s="89" t="s">
        <v>465</v>
      </c>
      <c r="G827" s="89" t="s">
        <v>465</v>
      </c>
      <c r="H827" s="89" t="s">
        <v>465</v>
      </c>
      <c r="I827" s="89" t="s">
        <v>465</v>
      </c>
      <c r="J827" s="89" t="s">
        <v>465</v>
      </c>
      <c r="K827" s="89" t="s">
        <v>476</v>
      </c>
      <c r="L827" s="89" t="s">
        <v>394</v>
      </c>
      <c r="M827" s="89" t="s">
        <v>395</v>
      </c>
      <c r="N827" s="89">
        <v>14</v>
      </c>
      <c r="O827" s="91">
        <v>121.97</v>
      </c>
      <c r="P827" s="89" t="s">
        <v>396</v>
      </c>
      <c r="Q827" s="89">
        <v>23</v>
      </c>
      <c r="R827" s="89" t="s">
        <v>765</v>
      </c>
      <c r="S827" s="89">
        <v>7</v>
      </c>
      <c r="T827" s="90">
        <v>0</v>
      </c>
      <c r="U827" s="90">
        <v>24.78</v>
      </c>
      <c r="V827" s="90">
        <v>13.56</v>
      </c>
      <c r="W827" s="90">
        <v>0</v>
      </c>
      <c r="X827" s="90">
        <v>0</v>
      </c>
      <c r="Y827" s="90">
        <v>38.340000000000003</v>
      </c>
      <c r="Z827" s="90">
        <v>0</v>
      </c>
      <c r="AA827" s="90">
        <v>0</v>
      </c>
      <c r="AB827" s="90">
        <v>38.340000000000003</v>
      </c>
      <c r="AC827" s="90">
        <v>141.22</v>
      </c>
      <c r="AD827" s="90">
        <v>375.73</v>
      </c>
      <c r="AE827" s="381">
        <f t="shared" si="13"/>
        <v>8.3013068837058928</v>
      </c>
      <c r="AF827" s="105"/>
      <c r="AG827" s="381"/>
      <c r="AH827" s="381"/>
      <c r="AI827" s="381"/>
      <c r="AJ827" s="381"/>
      <c r="AK827" s="381"/>
      <c r="AL827" s="381"/>
      <c r="AM827" s="381"/>
    </row>
    <row r="828" spans="1:39" x14ac:dyDescent="0.35">
      <c r="A828" s="89" t="s">
        <v>502</v>
      </c>
      <c r="B828" s="89" t="s">
        <v>391</v>
      </c>
      <c r="C828" s="89" t="s">
        <v>392</v>
      </c>
      <c r="D828" s="89" t="s">
        <v>463</v>
      </c>
      <c r="E828" s="89" t="s">
        <v>487</v>
      </c>
      <c r="F828" s="89" t="s">
        <v>465</v>
      </c>
      <c r="G828" s="89" t="s">
        <v>511</v>
      </c>
      <c r="H828" s="89" t="s">
        <v>465</v>
      </c>
      <c r="I828" s="89" t="s">
        <v>506</v>
      </c>
      <c r="J828" s="89" t="s">
        <v>465</v>
      </c>
      <c r="K828" s="89" t="s">
        <v>476</v>
      </c>
      <c r="L828" s="89" t="s">
        <v>549</v>
      </c>
      <c r="M828" s="89" t="s">
        <v>395</v>
      </c>
      <c r="N828" s="89">
        <v>20</v>
      </c>
      <c r="O828" s="91">
        <v>50.29</v>
      </c>
      <c r="P828" s="89" t="s">
        <v>566</v>
      </c>
      <c r="Q828" s="89">
        <v>23</v>
      </c>
      <c r="R828" s="89" t="s">
        <v>765</v>
      </c>
      <c r="S828" s="89">
        <v>8</v>
      </c>
      <c r="T828" s="90">
        <v>0</v>
      </c>
      <c r="U828" s="90">
        <v>10.14</v>
      </c>
      <c r="V828" s="90">
        <v>52.03</v>
      </c>
      <c r="W828" s="90">
        <v>0</v>
      </c>
      <c r="X828" s="90">
        <v>0.45</v>
      </c>
      <c r="Y828" s="90">
        <v>62.62</v>
      </c>
      <c r="Z828" s="90">
        <v>0</v>
      </c>
      <c r="AA828" s="90">
        <v>0</v>
      </c>
      <c r="AB828" s="90">
        <v>62.62</v>
      </c>
      <c r="AC828" s="90">
        <v>133.01</v>
      </c>
      <c r="AD828" s="90">
        <v>189.8</v>
      </c>
      <c r="AE828" s="381">
        <f t="shared" si="13"/>
        <v>11.335230205253968</v>
      </c>
      <c r="AF828" s="105"/>
      <c r="AG828" s="381"/>
      <c r="AH828" s="381"/>
      <c r="AI828" s="381"/>
      <c r="AJ828" s="381"/>
      <c r="AK828" s="381"/>
      <c r="AL828" s="381"/>
      <c r="AM828" s="381"/>
    </row>
    <row r="829" spans="1:39" x14ac:dyDescent="0.35">
      <c r="A829" s="89" t="s">
        <v>496</v>
      </c>
      <c r="B829" s="89" t="s">
        <v>391</v>
      </c>
      <c r="C829" s="89" t="s">
        <v>392</v>
      </c>
      <c r="D829" s="89" t="s">
        <v>463</v>
      </c>
      <c r="E829" s="89" t="s">
        <v>473</v>
      </c>
      <c r="F829" s="89" t="s">
        <v>465</v>
      </c>
      <c r="G829" s="89" t="s">
        <v>511</v>
      </c>
      <c r="H829" s="89" t="s">
        <v>465</v>
      </c>
      <c r="I829" s="89" t="s">
        <v>506</v>
      </c>
      <c r="J829" s="89" t="s">
        <v>465</v>
      </c>
      <c r="K829" s="89" t="s">
        <v>476</v>
      </c>
      <c r="L829" s="89" t="s">
        <v>549</v>
      </c>
      <c r="M829" s="89" t="s">
        <v>395</v>
      </c>
      <c r="N829" s="89">
        <v>20</v>
      </c>
      <c r="O829" s="91">
        <v>2.37</v>
      </c>
      <c r="P829" s="89" t="s">
        <v>566</v>
      </c>
      <c r="Q829" s="89">
        <v>23</v>
      </c>
      <c r="R829" s="89" t="s">
        <v>765</v>
      </c>
      <c r="S829" s="89">
        <v>8</v>
      </c>
      <c r="T829" s="90">
        <v>0</v>
      </c>
      <c r="U829" s="90">
        <v>10.14</v>
      </c>
      <c r="V829" s="90">
        <v>52.03</v>
      </c>
      <c r="W829" s="90">
        <v>0</v>
      </c>
      <c r="X829" s="90">
        <v>0.45</v>
      </c>
      <c r="Y829" s="90">
        <v>62.62</v>
      </c>
      <c r="Z829" s="90">
        <v>0</v>
      </c>
      <c r="AA829" s="90">
        <v>0</v>
      </c>
      <c r="AB829" s="90">
        <v>62.62</v>
      </c>
      <c r="AC829" s="90">
        <v>133.01</v>
      </c>
      <c r="AD829" s="90">
        <v>189.8</v>
      </c>
      <c r="AE829" s="381">
        <f t="shared" si="13"/>
        <v>11.335230205253968</v>
      </c>
      <c r="AF829" s="105"/>
      <c r="AG829" s="381"/>
      <c r="AH829" s="381"/>
      <c r="AI829" s="381"/>
      <c r="AJ829" s="381"/>
      <c r="AK829" s="381"/>
      <c r="AL829" s="381"/>
      <c r="AM829" s="381"/>
    </row>
    <row r="830" spans="1:39" x14ac:dyDescent="0.35">
      <c r="A830" s="89" t="s">
        <v>522</v>
      </c>
      <c r="B830" s="89" t="s">
        <v>391</v>
      </c>
      <c r="C830" s="89" t="s">
        <v>392</v>
      </c>
      <c r="D830" s="89" t="s">
        <v>463</v>
      </c>
      <c r="E830" s="89" t="s">
        <v>475</v>
      </c>
      <c r="F830" s="89" t="s">
        <v>465</v>
      </c>
      <c r="G830" s="89" t="s">
        <v>465</v>
      </c>
      <c r="H830" s="89" t="s">
        <v>465</v>
      </c>
      <c r="I830" s="89" t="s">
        <v>506</v>
      </c>
      <c r="J830" s="89" t="s">
        <v>465</v>
      </c>
      <c r="K830" s="89" t="s">
        <v>466</v>
      </c>
      <c r="L830" s="89" t="s">
        <v>549</v>
      </c>
      <c r="M830" s="89" t="s">
        <v>395</v>
      </c>
      <c r="N830" s="89">
        <v>20</v>
      </c>
      <c r="O830" s="91">
        <v>26.86</v>
      </c>
      <c r="P830" s="89" t="s">
        <v>566</v>
      </c>
      <c r="Q830" s="89">
        <v>23</v>
      </c>
      <c r="R830" s="89" t="s">
        <v>765</v>
      </c>
      <c r="S830" s="89">
        <v>8</v>
      </c>
      <c r="T830" s="90">
        <v>0</v>
      </c>
      <c r="U830" s="90">
        <v>7.53</v>
      </c>
      <c r="V830" s="90">
        <v>22.16</v>
      </c>
      <c r="W830" s="90">
        <v>0</v>
      </c>
      <c r="X830" s="90">
        <v>0</v>
      </c>
      <c r="Y830" s="90">
        <v>29.69</v>
      </c>
      <c r="Z830" s="90">
        <v>0</v>
      </c>
      <c r="AA830" s="90">
        <v>0</v>
      </c>
      <c r="AB830" s="90">
        <v>29.69</v>
      </c>
      <c r="AC830" s="90">
        <v>106.56</v>
      </c>
      <c r="AD830" s="90">
        <v>185.94</v>
      </c>
      <c r="AE830" s="381">
        <f t="shared" si="13"/>
        <v>10.25054589569045</v>
      </c>
      <c r="AF830" s="105"/>
      <c r="AG830" s="381"/>
      <c r="AH830" s="381"/>
      <c r="AI830" s="381"/>
      <c r="AJ830" s="381"/>
      <c r="AK830" s="381"/>
      <c r="AL830" s="381"/>
      <c r="AM830" s="381"/>
    </row>
    <row r="831" spans="1:39" x14ac:dyDescent="0.35">
      <c r="A831" s="89" t="s">
        <v>525</v>
      </c>
      <c r="B831" s="89" t="s">
        <v>391</v>
      </c>
      <c r="C831" s="89" t="s">
        <v>392</v>
      </c>
      <c r="D831" s="89" t="s">
        <v>463</v>
      </c>
      <c r="E831" s="89" t="s">
        <v>526</v>
      </c>
      <c r="F831" s="89" t="s">
        <v>465</v>
      </c>
      <c r="G831" s="89" t="s">
        <v>465</v>
      </c>
      <c r="H831" s="89" t="s">
        <v>465</v>
      </c>
      <c r="I831" s="89" t="s">
        <v>506</v>
      </c>
      <c r="J831" s="89" t="s">
        <v>465</v>
      </c>
      <c r="K831" s="89" t="s">
        <v>466</v>
      </c>
      <c r="L831" s="89" t="s">
        <v>549</v>
      </c>
      <c r="M831" s="89" t="s">
        <v>395</v>
      </c>
      <c r="N831" s="89">
        <v>20</v>
      </c>
      <c r="O831" s="91">
        <v>0.83</v>
      </c>
      <c r="P831" s="89" t="s">
        <v>566</v>
      </c>
      <c r="Q831" s="89">
        <v>23</v>
      </c>
      <c r="R831" s="89" t="s">
        <v>765</v>
      </c>
      <c r="S831" s="89">
        <v>8</v>
      </c>
      <c r="T831" s="90">
        <v>0</v>
      </c>
      <c r="U831" s="90">
        <v>7.53</v>
      </c>
      <c r="V831" s="90">
        <v>22.16</v>
      </c>
      <c r="W831" s="90">
        <v>0</v>
      </c>
      <c r="X831" s="90">
        <v>0</v>
      </c>
      <c r="Y831" s="90">
        <v>29.69</v>
      </c>
      <c r="Z831" s="90">
        <v>0</v>
      </c>
      <c r="AA831" s="90">
        <v>0</v>
      </c>
      <c r="AB831" s="90">
        <v>29.69</v>
      </c>
      <c r="AC831" s="90">
        <v>106.56</v>
      </c>
      <c r="AD831" s="90">
        <v>185.94</v>
      </c>
      <c r="AE831" s="381">
        <f t="shared" si="13"/>
        <v>10.25054589569045</v>
      </c>
      <c r="AF831" s="105"/>
      <c r="AG831" s="381"/>
      <c r="AH831" s="381"/>
      <c r="AI831" s="381"/>
      <c r="AJ831" s="381"/>
      <c r="AK831" s="381"/>
      <c r="AL831" s="381"/>
      <c r="AM831" s="381"/>
    </row>
    <row r="832" spans="1:39" x14ac:dyDescent="0.35">
      <c r="A832" s="89" t="s">
        <v>531</v>
      </c>
      <c r="B832" s="89" t="s">
        <v>391</v>
      </c>
      <c r="C832" s="89" t="s">
        <v>392</v>
      </c>
      <c r="D832" s="89" t="s">
        <v>463</v>
      </c>
      <c r="E832" s="89" t="s">
        <v>475</v>
      </c>
      <c r="F832" s="89" t="s">
        <v>465</v>
      </c>
      <c r="G832" s="89" t="s">
        <v>465</v>
      </c>
      <c r="H832" s="89" t="s">
        <v>465</v>
      </c>
      <c r="I832" s="89" t="s">
        <v>506</v>
      </c>
      <c r="J832" s="89" t="s">
        <v>465</v>
      </c>
      <c r="K832" s="89" t="s">
        <v>466</v>
      </c>
      <c r="L832" s="89" t="s">
        <v>549</v>
      </c>
      <c r="M832" s="89" t="s">
        <v>395</v>
      </c>
      <c r="N832" s="89">
        <v>20</v>
      </c>
      <c r="O832" s="91">
        <v>10.199999999999999</v>
      </c>
      <c r="P832" s="89" t="s">
        <v>566</v>
      </c>
      <c r="Q832" s="89">
        <v>23</v>
      </c>
      <c r="R832" s="89" t="s">
        <v>765</v>
      </c>
      <c r="S832" s="89">
        <v>8</v>
      </c>
      <c r="T832" s="90">
        <v>0</v>
      </c>
      <c r="U832" s="90">
        <v>7.53</v>
      </c>
      <c r="V832" s="90">
        <v>22.16</v>
      </c>
      <c r="W832" s="90">
        <v>0</v>
      </c>
      <c r="X832" s="90">
        <v>0</v>
      </c>
      <c r="Y832" s="90">
        <v>29.69</v>
      </c>
      <c r="Z832" s="90">
        <v>0</v>
      </c>
      <c r="AA832" s="90">
        <v>0</v>
      </c>
      <c r="AB832" s="90">
        <v>29.69</v>
      </c>
      <c r="AC832" s="90">
        <v>106.56</v>
      </c>
      <c r="AD832" s="90">
        <v>185.94</v>
      </c>
      <c r="AE832" s="381">
        <f t="shared" si="13"/>
        <v>10.25054589569045</v>
      </c>
      <c r="AF832" s="105"/>
      <c r="AG832" s="381"/>
      <c r="AH832" s="381"/>
      <c r="AI832" s="381"/>
      <c r="AJ832" s="381"/>
      <c r="AK832" s="381"/>
      <c r="AL832" s="381"/>
      <c r="AM832" s="381"/>
    </row>
    <row r="833" spans="1:39" x14ac:dyDescent="0.35">
      <c r="A833" s="89" t="s">
        <v>683</v>
      </c>
      <c r="B833" s="89" t="s">
        <v>391</v>
      </c>
      <c r="C833" s="89" t="s">
        <v>392</v>
      </c>
      <c r="D833" s="89" t="s">
        <v>393</v>
      </c>
      <c r="E833" s="89" t="s">
        <v>475</v>
      </c>
      <c r="F833" s="89" t="s">
        <v>465</v>
      </c>
      <c r="G833" s="89" t="s">
        <v>465</v>
      </c>
      <c r="H833" s="89" t="s">
        <v>501</v>
      </c>
      <c r="I833" s="89" t="s">
        <v>506</v>
      </c>
      <c r="J833" s="89" t="s">
        <v>508</v>
      </c>
      <c r="K833" s="89" t="s">
        <v>466</v>
      </c>
      <c r="L833" s="89" t="s">
        <v>587</v>
      </c>
      <c r="M833" s="89" t="s">
        <v>395</v>
      </c>
      <c r="N833" s="89">
        <v>28</v>
      </c>
      <c r="O833" s="91">
        <v>82.73</v>
      </c>
      <c r="P833" s="89" t="s">
        <v>400</v>
      </c>
      <c r="Q833" s="89">
        <v>23</v>
      </c>
      <c r="R833" s="89" t="s">
        <v>765</v>
      </c>
      <c r="S833" s="89">
        <v>9</v>
      </c>
      <c r="T833" s="90">
        <v>0</v>
      </c>
      <c r="U833" s="90">
        <v>30.03</v>
      </c>
      <c r="V833" s="90">
        <v>56.12</v>
      </c>
      <c r="W833" s="90">
        <v>77</v>
      </c>
      <c r="X833" s="90">
        <v>0</v>
      </c>
      <c r="Y833" s="90">
        <v>163.16</v>
      </c>
      <c r="Z833" s="90">
        <v>0</v>
      </c>
      <c r="AA833" s="90">
        <v>0</v>
      </c>
      <c r="AB833" s="90">
        <v>163.16</v>
      </c>
      <c r="AC833" s="90">
        <v>98.69</v>
      </c>
      <c r="AD833" s="90">
        <v>103.25</v>
      </c>
      <c r="AE833" s="381">
        <f t="shared" si="13"/>
        <v>13.238166718765315</v>
      </c>
      <c r="AF833" s="105"/>
      <c r="AG833" s="381"/>
      <c r="AH833" s="381"/>
      <c r="AI833" s="381"/>
      <c r="AJ833" s="381"/>
      <c r="AK833" s="381"/>
      <c r="AL833" s="381"/>
      <c r="AM833" s="381"/>
    </row>
    <row r="834" spans="1:39" x14ac:dyDescent="0.35">
      <c r="A834" s="89" t="s">
        <v>645</v>
      </c>
      <c r="B834" s="89" t="s">
        <v>391</v>
      </c>
      <c r="C834" s="89" t="s">
        <v>392</v>
      </c>
      <c r="D834" s="89" t="s">
        <v>393</v>
      </c>
      <c r="E834" s="89" t="s">
        <v>639</v>
      </c>
      <c r="F834" s="89" t="s">
        <v>465</v>
      </c>
      <c r="G834" s="89" t="s">
        <v>465</v>
      </c>
      <c r="H834" s="89" t="s">
        <v>719</v>
      </c>
      <c r="I834" s="89" t="s">
        <v>506</v>
      </c>
      <c r="J834" s="89" t="s">
        <v>501</v>
      </c>
      <c r="K834" s="89" t="s">
        <v>466</v>
      </c>
      <c r="L834" s="89" t="s">
        <v>587</v>
      </c>
      <c r="M834" s="89" t="s">
        <v>395</v>
      </c>
      <c r="N834" s="89">
        <v>29</v>
      </c>
      <c r="O834" s="91">
        <v>18.059999999999999</v>
      </c>
      <c r="P834" s="89" t="s">
        <v>400</v>
      </c>
      <c r="Q834" s="89">
        <v>23</v>
      </c>
      <c r="R834" s="89" t="s">
        <v>765</v>
      </c>
      <c r="S834" s="89">
        <v>9</v>
      </c>
      <c r="T834" s="90">
        <v>0</v>
      </c>
      <c r="U834" s="90">
        <v>29.57</v>
      </c>
      <c r="V834" s="90">
        <v>56.93</v>
      </c>
      <c r="W834" s="90">
        <v>73.489999999999995</v>
      </c>
      <c r="X834" s="90">
        <v>0</v>
      </c>
      <c r="Y834" s="90">
        <v>159.99</v>
      </c>
      <c r="Z834" s="90">
        <v>0</v>
      </c>
      <c r="AA834" s="90">
        <v>0</v>
      </c>
      <c r="AB834" s="90">
        <v>159.99</v>
      </c>
      <c r="AC834" s="90">
        <v>100.15</v>
      </c>
      <c r="AD834" s="90">
        <v>106.51</v>
      </c>
      <c r="AE834" s="381">
        <f t="shared" si="13"/>
        <v>13.130056241344745</v>
      </c>
      <c r="AF834" s="105"/>
      <c r="AG834" s="381"/>
      <c r="AH834" s="381"/>
      <c r="AI834" s="381"/>
      <c r="AJ834" s="381"/>
      <c r="AK834" s="381"/>
      <c r="AL834" s="381"/>
      <c r="AM834" s="381"/>
    </row>
    <row r="835" spans="1:39" x14ac:dyDescent="0.35">
      <c r="A835" s="89" t="s">
        <v>647</v>
      </c>
      <c r="B835" s="89" t="s">
        <v>391</v>
      </c>
      <c r="C835" s="89" t="s">
        <v>392</v>
      </c>
      <c r="D835" s="89" t="s">
        <v>393</v>
      </c>
      <c r="E835" s="89" t="s">
        <v>539</v>
      </c>
      <c r="F835" s="89" t="s">
        <v>465</v>
      </c>
      <c r="G835" s="89" t="s">
        <v>465</v>
      </c>
      <c r="H835" s="89" t="s">
        <v>501</v>
      </c>
      <c r="I835" s="89" t="s">
        <v>506</v>
      </c>
      <c r="J835" s="89" t="s">
        <v>508</v>
      </c>
      <c r="K835" s="89" t="s">
        <v>466</v>
      </c>
      <c r="L835" s="89" t="s">
        <v>587</v>
      </c>
      <c r="M835" s="89" t="s">
        <v>395</v>
      </c>
      <c r="N835" s="89">
        <v>29</v>
      </c>
      <c r="O835" s="91">
        <v>61.36</v>
      </c>
      <c r="P835" s="89" t="s">
        <v>400</v>
      </c>
      <c r="Q835" s="89">
        <v>23</v>
      </c>
      <c r="R835" s="89" t="s">
        <v>765</v>
      </c>
      <c r="S835" s="89">
        <v>9</v>
      </c>
      <c r="T835" s="90">
        <v>0</v>
      </c>
      <c r="U835" s="90">
        <v>32.630000000000003</v>
      </c>
      <c r="V835" s="90">
        <v>66.099999999999994</v>
      </c>
      <c r="W835" s="90">
        <v>70.760000000000005</v>
      </c>
      <c r="X835" s="90">
        <v>0</v>
      </c>
      <c r="Y835" s="90">
        <v>169.49</v>
      </c>
      <c r="Z835" s="90">
        <v>0</v>
      </c>
      <c r="AA835" s="90">
        <v>0</v>
      </c>
      <c r="AB835" s="90">
        <v>169.49</v>
      </c>
      <c r="AC835" s="90">
        <v>105.06</v>
      </c>
      <c r="AD835" s="90">
        <v>118.38</v>
      </c>
      <c r="AE835" s="381">
        <f t="shared" si="13"/>
        <v>12.756038821465623</v>
      </c>
      <c r="AF835" s="105"/>
      <c r="AG835" s="381"/>
      <c r="AH835" s="381"/>
      <c r="AI835" s="381"/>
      <c r="AJ835" s="381"/>
      <c r="AK835" s="381"/>
      <c r="AL835" s="381"/>
      <c r="AM835" s="381"/>
    </row>
    <row r="836" spans="1:39" x14ac:dyDescent="0.35">
      <c r="A836" s="89" t="s">
        <v>646</v>
      </c>
      <c r="B836" s="89" t="s">
        <v>391</v>
      </c>
      <c r="C836" s="89" t="s">
        <v>392</v>
      </c>
      <c r="D836" s="89" t="s">
        <v>393</v>
      </c>
      <c r="E836" s="89" t="s">
        <v>552</v>
      </c>
      <c r="F836" s="89" t="s">
        <v>465</v>
      </c>
      <c r="G836" s="89" t="s">
        <v>465</v>
      </c>
      <c r="H836" s="89" t="s">
        <v>501</v>
      </c>
      <c r="I836" s="89" t="s">
        <v>506</v>
      </c>
      <c r="J836" s="89" t="s">
        <v>508</v>
      </c>
      <c r="K836" s="89" t="s">
        <v>466</v>
      </c>
      <c r="L836" s="89" t="s">
        <v>587</v>
      </c>
      <c r="M836" s="89" t="s">
        <v>395</v>
      </c>
      <c r="N836" s="89">
        <v>29</v>
      </c>
      <c r="O836" s="91">
        <v>2.4500000000000002</v>
      </c>
      <c r="P836" s="89" t="s">
        <v>400</v>
      </c>
      <c r="Q836" s="89">
        <v>23</v>
      </c>
      <c r="R836" s="89" t="s">
        <v>765</v>
      </c>
      <c r="S836" s="89">
        <v>9</v>
      </c>
      <c r="T836" s="90">
        <v>0</v>
      </c>
      <c r="U836" s="90">
        <v>29.92</v>
      </c>
      <c r="V836" s="90">
        <v>57.86</v>
      </c>
      <c r="W836" s="90">
        <v>77.23</v>
      </c>
      <c r="X836" s="90">
        <v>0</v>
      </c>
      <c r="Y836" s="90">
        <v>165</v>
      </c>
      <c r="Z836" s="90">
        <v>0</v>
      </c>
      <c r="AA836" s="90">
        <v>0</v>
      </c>
      <c r="AB836" s="90">
        <v>165</v>
      </c>
      <c r="AC836" s="90">
        <v>103.84</v>
      </c>
      <c r="AD836" s="90">
        <v>108.91</v>
      </c>
      <c r="AE836" s="381">
        <f t="shared" si="13"/>
        <v>13.221622787312707</v>
      </c>
      <c r="AF836" s="105"/>
      <c r="AG836" s="381"/>
      <c r="AH836" s="381"/>
      <c r="AI836" s="381"/>
      <c r="AJ836" s="381"/>
      <c r="AK836" s="381"/>
      <c r="AL836" s="381"/>
      <c r="AM836" s="381"/>
    </row>
    <row r="837" spans="1:39" x14ac:dyDescent="0.35">
      <c r="A837" s="89" t="s">
        <v>642</v>
      </c>
      <c r="B837" s="89" t="s">
        <v>391</v>
      </c>
      <c r="C837" s="89" t="s">
        <v>392</v>
      </c>
      <c r="D837" s="89" t="s">
        <v>393</v>
      </c>
      <c r="E837" s="89" t="s">
        <v>639</v>
      </c>
      <c r="F837" s="89" t="s">
        <v>465</v>
      </c>
      <c r="G837" s="89" t="s">
        <v>465</v>
      </c>
      <c r="H837" s="89" t="s">
        <v>501</v>
      </c>
      <c r="I837" s="89" t="s">
        <v>506</v>
      </c>
      <c r="J837" s="89" t="s">
        <v>508</v>
      </c>
      <c r="K837" s="89" t="s">
        <v>466</v>
      </c>
      <c r="L837" s="89" t="s">
        <v>587</v>
      </c>
      <c r="M837" s="89" t="s">
        <v>395</v>
      </c>
      <c r="N837" s="89">
        <v>29</v>
      </c>
      <c r="O837" s="91">
        <v>3.98</v>
      </c>
      <c r="P837" s="89" t="s">
        <v>400</v>
      </c>
      <c r="Q837" s="89">
        <v>23</v>
      </c>
      <c r="R837" s="89" t="s">
        <v>765</v>
      </c>
      <c r="S837" s="89">
        <v>9</v>
      </c>
      <c r="T837" s="90">
        <v>0</v>
      </c>
      <c r="U837" s="90">
        <v>31.58</v>
      </c>
      <c r="V837" s="90">
        <v>55.63</v>
      </c>
      <c r="W837" s="90">
        <v>83.17</v>
      </c>
      <c r="X837" s="90">
        <v>0</v>
      </c>
      <c r="Y837" s="90">
        <v>170.39</v>
      </c>
      <c r="Z837" s="90">
        <v>0</v>
      </c>
      <c r="AA837" s="90">
        <v>0</v>
      </c>
      <c r="AB837" s="90">
        <v>170.39</v>
      </c>
      <c r="AC837" s="90">
        <v>103.42</v>
      </c>
      <c r="AD837" s="90">
        <v>108.42</v>
      </c>
      <c r="AE837" s="381">
        <f t="shared" si="13"/>
        <v>13.224640261402417</v>
      </c>
      <c r="AF837" s="105"/>
      <c r="AG837" s="381"/>
      <c r="AH837" s="381"/>
      <c r="AI837" s="381"/>
      <c r="AJ837" s="381"/>
      <c r="AK837" s="381"/>
      <c r="AL837" s="381"/>
      <c r="AM837" s="381"/>
    </row>
    <row r="838" spans="1:39" x14ac:dyDescent="0.35">
      <c r="A838" s="89" t="s">
        <v>640</v>
      </c>
      <c r="B838" s="89" t="s">
        <v>391</v>
      </c>
      <c r="C838" s="89" t="s">
        <v>392</v>
      </c>
      <c r="D838" s="89" t="s">
        <v>393</v>
      </c>
      <c r="E838" s="89" t="s">
        <v>524</v>
      </c>
      <c r="F838" s="89" t="s">
        <v>465</v>
      </c>
      <c r="G838" s="89" t="s">
        <v>465</v>
      </c>
      <c r="H838" s="89" t="s">
        <v>501</v>
      </c>
      <c r="I838" s="89" t="s">
        <v>506</v>
      </c>
      <c r="J838" s="89" t="s">
        <v>508</v>
      </c>
      <c r="K838" s="89" t="s">
        <v>466</v>
      </c>
      <c r="L838" s="89" t="s">
        <v>587</v>
      </c>
      <c r="M838" s="89" t="s">
        <v>395</v>
      </c>
      <c r="N838" s="89">
        <v>29</v>
      </c>
      <c r="O838" s="91">
        <v>34.116399999999999</v>
      </c>
      <c r="P838" s="89" t="s">
        <v>400</v>
      </c>
      <c r="Q838" s="89">
        <v>23</v>
      </c>
      <c r="R838" s="89" t="s">
        <v>765</v>
      </c>
      <c r="S838" s="89">
        <v>9</v>
      </c>
      <c r="T838" s="90">
        <v>0</v>
      </c>
      <c r="U838" s="90">
        <v>29.41</v>
      </c>
      <c r="V838" s="90">
        <v>57.34</v>
      </c>
      <c r="W838" s="90">
        <v>76.95</v>
      </c>
      <c r="X838" s="90">
        <v>0</v>
      </c>
      <c r="Y838" s="90">
        <v>163.69</v>
      </c>
      <c r="Z838" s="90">
        <v>0</v>
      </c>
      <c r="AA838" s="90">
        <v>0</v>
      </c>
      <c r="AB838" s="90">
        <v>163.69</v>
      </c>
      <c r="AC838" s="90">
        <v>101.84</v>
      </c>
      <c r="AD838" s="90">
        <v>105.75</v>
      </c>
      <c r="AE838" s="381">
        <f t="shared" si="13"/>
        <v>13.28786812058441</v>
      </c>
      <c r="AF838" s="105"/>
      <c r="AG838" s="381"/>
      <c r="AH838" s="381"/>
      <c r="AI838" s="381"/>
      <c r="AJ838" s="381"/>
      <c r="AK838" s="381"/>
      <c r="AL838" s="381"/>
      <c r="AM838" s="381"/>
    </row>
    <row r="839" spans="1:39" x14ac:dyDescent="0.35">
      <c r="A839" s="89" t="s">
        <v>638</v>
      </c>
      <c r="B839" s="89" t="s">
        <v>391</v>
      </c>
      <c r="C839" s="89" t="s">
        <v>392</v>
      </c>
      <c r="D839" s="89" t="s">
        <v>393</v>
      </c>
      <c r="E839" s="89" t="s">
        <v>639</v>
      </c>
      <c r="F839" s="89" t="s">
        <v>465</v>
      </c>
      <c r="G839" s="89" t="s">
        <v>465</v>
      </c>
      <c r="H839" s="89" t="s">
        <v>501</v>
      </c>
      <c r="I839" s="89" t="s">
        <v>506</v>
      </c>
      <c r="J839" s="89" t="s">
        <v>508</v>
      </c>
      <c r="K839" s="89" t="s">
        <v>466</v>
      </c>
      <c r="L839" s="89" t="s">
        <v>587</v>
      </c>
      <c r="M839" s="89" t="s">
        <v>395</v>
      </c>
      <c r="N839" s="89">
        <v>29</v>
      </c>
      <c r="O839" s="91">
        <v>32.64</v>
      </c>
      <c r="P839" s="89" t="s">
        <v>400</v>
      </c>
      <c r="Q839" s="89">
        <v>23</v>
      </c>
      <c r="R839" s="89" t="s">
        <v>765</v>
      </c>
      <c r="S839" s="89">
        <v>9</v>
      </c>
      <c r="T839" s="90">
        <v>0</v>
      </c>
      <c r="U839" s="90">
        <v>31.58</v>
      </c>
      <c r="V839" s="90">
        <v>55.63</v>
      </c>
      <c r="W839" s="90">
        <v>83.17</v>
      </c>
      <c r="X839" s="90">
        <v>0</v>
      </c>
      <c r="Y839" s="90">
        <v>170.39</v>
      </c>
      <c r="Z839" s="90">
        <v>0</v>
      </c>
      <c r="AA839" s="90">
        <v>0</v>
      </c>
      <c r="AB839" s="90">
        <v>170.39</v>
      </c>
      <c r="AC839" s="90">
        <v>103.42</v>
      </c>
      <c r="AD839" s="90">
        <v>108.42</v>
      </c>
      <c r="AE839" s="381">
        <f t="shared" si="13"/>
        <v>13.224640261402417</v>
      </c>
      <c r="AF839" s="105"/>
      <c r="AG839" s="381"/>
      <c r="AH839" s="381"/>
      <c r="AI839" s="381"/>
      <c r="AJ839" s="381"/>
      <c r="AK839" s="381"/>
      <c r="AL839" s="381"/>
      <c r="AM839" s="381"/>
    </row>
    <row r="840" spans="1:39" x14ac:dyDescent="0.35">
      <c r="A840" s="89" t="s">
        <v>737</v>
      </c>
      <c r="B840" s="89" t="s">
        <v>391</v>
      </c>
      <c r="C840" s="89" t="s">
        <v>392</v>
      </c>
      <c r="D840" s="89" t="s">
        <v>393</v>
      </c>
      <c r="E840" s="89" t="s">
        <v>471</v>
      </c>
      <c r="F840" s="89" t="s">
        <v>465</v>
      </c>
      <c r="G840" s="89" t="s">
        <v>465</v>
      </c>
      <c r="H840" s="89" t="s">
        <v>465</v>
      </c>
      <c r="I840" s="89" t="s">
        <v>506</v>
      </c>
      <c r="J840" s="89" t="s">
        <v>465</v>
      </c>
      <c r="K840" s="89" t="s">
        <v>466</v>
      </c>
      <c r="L840" s="89" t="s">
        <v>549</v>
      </c>
      <c r="M840" s="89" t="s">
        <v>395</v>
      </c>
      <c r="N840" s="89">
        <v>24</v>
      </c>
      <c r="O840" s="91">
        <v>45.46</v>
      </c>
      <c r="P840" s="89" t="s">
        <v>400</v>
      </c>
      <c r="Q840" s="89">
        <v>23</v>
      </c>
      <c r="R840" s="89" t="s">
        <v>765</v>
      </c>
      <c r="S840" s="89">
        <v>9</v>
      </c>
      <c r="T840" s="90">
        <v>0</v>
      </c>
      <c r="U840" s="90">
        <v>23.51</v>
      </c>
      <c r="V840" s="90">
        <v>63.18</v>
      </c>
      <c r="W840" s="90">
        <v>0</v>
      </c>
      <c r="X840" s="90">
        <v>0</v>
      </c>
      <c r="Y840" s="90">
        <v>86.7</v>
      </c>
      <c r="Z840" s="90">
        <v>0</v>
      </c>
      <c r="AA840" s="90">
        <v>0</v>
      </c>
      <c r="AB840" s="90">
        <v>86.7</v>
      </c>
      <c r="AC840" s="90">
        <v>99.92</v>
      </c>
      <c r="AD840" s="90">
        <v>187.28</v>
      </c>
      <c r="AE840" s="381">
        <f t="shared" si="13"/>
        <v>9.8904673638126965</v>
      </c>
      <c r="AF840" s="105"/>
      <c r="AG840" s="381"/>
      <c r="AH840" s="381"/>
      <c r="AI840" s="381"/>
      <c r="AJ840" s="381"/>
      <c r="AK840" s="381"/>
      <c r="AL840" s="381"/>
      <c r="AM840" s="381"/>
    </row>
    <row r="841" spans="1:39" x14ac:dyDescent="0.35">
      <c r="A841" s="89" t="s">
        <v>736</v>
      </c>
      <c r="B841" s="89" t="s">
        <v>391</v>
      </c>
      <c r="C841" s="89" t="s">
        <v>392</v>
      </c>
      <c r="D841" s="89" t="s">
        <v>393</v>
      </c>
      <c r="E841" s="89" t="s">
        <v>639</v>
      </c>
      <c r="F841" s="89" t="s">
        <v>465</v>
      </c>
      <c r="G841" s="89" t="s">
        <v>465</v>
      </c>
      <c r="H841" s="89" t="s">
        <v>465</v>
      </c>
      <c r="I841" s="89" t="s">
        <v>506</v>
      </c>
      <c r="J841" s="89" t="s">
        <v>465</v>
      </c>
      <c r="K841" s="89" t="s">
        <v>466</v>
      </c>
      <c r="L841" s="89" t="s">
        <v>549</v>
      </c>
      <c r="M841" s="89" t="s">
        <v>395</v>
      </c>
      <c r="N841" s="89">
        <v>24</v>
      </c>
      <c r="O841" s="91">
        <v>5.15</v>
      </c>
      <c r="P841" s="89" t="s">
        <v>400</v>
      </c>
      <c r="Q841" s="89">
        <v>23</v>
      </c>
      <c r="R841" s="89" t="s">
        <v>765</v>
      </c>
      <c r="S841" s="89">
        <v>9</v>
      </c>
      <c r="T841" s="90">
        <v>0</v>
      </c>
      <c r="U841" s="90">
        <v>22.89</v>
      </c>
      <c r="V841" s="90">
        <v>59.7</v>
      </c>
      <c r="W841" s="90">
        <v>0</v>
      </c>
      <c r="X841" s="90">
        <v>0</v>
      </c>
      <c r="Y841" s="90">
        <v>82.59</v>
      </c>
      <c r="Z841" s="90">
        <v>0</v>
      </c>
      <c r="AA841" s="90">
        <v>0</v>
      </c>
      <c r="AB841" s="90">
        <v>82.59</v>
      </c>
      <c r="AC841" s="90">
        <v>96.63</v>
      </c>
      <c r="AD841" s="90">
        <v>182.3</v>
      </c>
      <c r="AE841" s="381">
        <f t="shared" si="13"/>
        <v>9.8582302489003197</v>
      </c>
      <c r="AF841" s="105"/>
      <c r="AG841" s="381"/>
      <c r="AH841" s="381"/>
      <c r="AI841" s="381"/>
      <c r="AJ841" s="381"/>
      <c r="AK841" s="381"/>
      <c r="AL841" s="381"/>
      <c r="AM841" s="381"/>
    </row>
    <row r="842" spans="1:39" x14ac:dyDescent="0.35">
      <c r="A842" s="89" t="s">
        <v>735</v>
      </c>
      <c r="B842" s="89" t="s">
        <v>391</v>
      </c>
      <c r="C842" s="89" t="s">
        <v>392</v>
      </c>
      <c r="D842" s="89" t="s">
        <v>393</v>
      </c>
      <c r="E842" s="89" t="s">
        <v>728</v>
      </c>
      <c r="F842" s="89" t="s">
        <v>465</v>
      </c>
      <c r="G842" s="89" t="s">
        <v>465</v>
      </c>
      <c r="H842" s="89" t="s">
        <v>465</v>
      </c>
      <c r="I842" s="89" t="s">
        <v>506</v>
      </c>
      <c r="J842" s="89" t="s">
        <v>465</v>
      </c>
      <c r="K842" s="89" t="s">
        <v>466</v>
      </c>
      <c r="L842" s="89" t="s">
        <v>549</v>
      </c>
      <c r="M842" s="89" t="s">
        <v>395</v>
      </c>
      <c r="N842" s="89">
        <v>24</v>
      </c>
      <c r="O842" s="91">
        <v>235.4</v>
      </c>
      <c r="P842" s="89" t="s">
        <v>400</v>
      </c>
      <c r="Q842" s="89">
        <v>23</v>
      </c>
      <c r="R842" s="89" t="s">
        <v>765</v>
      </c>
      <c r="S842" s="89">
        <v>9</v>
      </c>
      <c r="T842" s="90">
        <v>0</v>
      </c>
      <c r="U842" s="90">
        <v>23.63</v>
      </c>
      <c r="V842" s="90">
        <v>58.48</v>
      </c>
      <c r="W842" s="90">
        <v>0</v>
      </c>
      <c r="X842" s="90">
        <v>0</v>
      </c>
      <c r="Y842" s="90">
        <v>82.11</v>
      </c>
      <c r="Z842" s="90">
        <v>0</v>
      </c>
      <c r="AA842" s="90">
        <v>0</v>
      </c>
      <c r="AB842" s="90">
        <v>82.11</v>
      </c>
      <c r="AC842" s="90">
        <v>98.96</v>
      </c>
      <c r="AD842" s="90">
        <v>191.11</v>
      </c>
      <c r="AE842" s="381">
        <f t="shared" si="13"/>
        <v>9.7437120030341404</v>
      </c>
      <c r="AF842" s="105"/>
      <c r="AG842" s="381"/>
      <c r="AH842" s="381"/>
      <c r="AI842" s="381"/>
      <c r="AJ842" s="381"/>
      <c r="AK842" s="381"/>
      <c r="AL842" s="381"/>
      <c r="AM842" s="381"/>
    </row>
    <row r="843" spans="1:39" x14ac:dyDescent="0.35">
      <c r="A843" s="89" t="s">
        <v>734</v>
      </c>
      <c r="B843" s="89" t="s">
        <v>391</v>
      </c>
      <c r="C843" s="89" t="s">
        <v>392</v>
      </c>
      <c r="D843" s="89" t="s">
        <v>393</v>
      </c>
      <c r="E843" s="89" t="s">
        <v>565</v>
      </c>
      <c r="F843" s="89" t="s">
        <v>465</v>
      </c>
      <c r="G843" s="89" t="s">
        <v>465</v>
      </c>
      <c r="H843" s="89" t="s">
        <v>465</v>
      </c>
      <c r="I843" s="89" t="s">
        <v>506</v>
      </c>
      <c r="J843" s="89" t="s">
        <v>465</v>
      </c>
      <c r="K843" s="89" t="s">
        <v>466</v>
      </c>
      <c r="L843" s="89" t="s">
        <v>549</v>
      </c>
      <c r="M843" s="89" t="s">
        <v>395</v>
      </c>
      <c r="N843" s="89">
        <v>24</v>
      </c>
      <c r="O843" s="91">
        <v>129.1</v>
      </c>
      <c r="P843" s="89" t="s">
        <v>400</v>
      </c>
      <c r="Q843" s="89">
        <v>23</v>
      </c>
      <c r="R843" s="89" t="s">
        <v>765</v>
      </c>
      <c r="S843" s="89">
        <v>9</v>
      </c>
      <c r="T843" s="90">
        <v>0</v>
      </c>
      <c r="U843" s="90">
        <v>22.34</v>
      </c>
      <c r="V843" s="90">
        <v>65.45</v>
      </c>
      <c r="W843" s="90">
        <v>0</v>
      </c>
      <c r="X843" s="90">
        <v>0</v>
      </c>
      <c r="Y843" s="90">
        <v>87.79</v>
      </c>
      <c r="Z843" s="90">
        <v>0</v>
      </c>
      <c r="AA843" s="90">
        <v>0</v>
      </c>
      <c r="AB843" s="90">
        <v>87.79</v>
      </c>
      <c r="AC843" s="90">
        <v>100.04</v>
      </c>
      <c r="AD843" s="90">
        <v>181.79</v>
      </c>
      <c r="AE843" s="381">
        <f t="shared" si="13"/>
        <v>10.044727249538214</v>
      </c>
      <c r="AF843" s="105"/>
      <c r="AG843" s="381"/>
      <c r="AH843" s="381"/>
      <c r="AI843" s="381"/>
      <c r="AJ843" s="381"/>
      <c r="AK843" s="381"/>
      <c r="AL843" s="381"/>
      <c r="AM843" s="381"/>
    </row>
    <row r="844" spans="1:39" x14ac:dyDescent="0.35">
      <c r="A844" s="89" t="s">
        <v>731</v>
      </c>
      <c r="B844" s="89" t="s">
        <v>391</v>
      </c>
      <c r="C844" s="89" t="s">
        <v>392</v>
      </c>
      <c r="D844" s="89" t="s">
        <v>393</v>
      </c>
      <c r="E844" s="89" t="s">
        <v>484</v>
      </c>
      <c r="F844" s="89" t="s">
        <v>465</v>
      </c>
      <c r="G844" s="89" t="s">
        <v>465</v>
      </c>
      <c r="H844" s="89" t="s">
        <v>465</v>
      </c>
      <c r="I844" s="89" t="s">
        <v>506</v>
      </c>
      <c r="J844" s="89" t="s">
        <v>465</v>
      </c>
      <c r="K844" s="89" t="s">
        <v>466</v>
      </c>
      <c r="L844" s="89" t="s">
        <v>549</v>
      </c>
      <c r="M844" s="89" t="s">
        <v>395</v>
      </c>
      <c r="N844" s="89">
        <v>24</v>
      </c>
      <c r="O844" s="91">
        <v>24.08</v>
      </c>
      <c r="P844" s="89" t="s">
        <v>400</v>
      </c>
      <c r="Q844" s="89">
        <v>23</v>
      </c>
      <c r="R844" s="89" t="s">
        <v>765</v>
      </c>
      <c r="S844" s="89">
        <v>9</v>
      </c>
      <c r="T844" s="90">
        <v>0</v>
      </c>
      <c r="U844" s="90">
        <v>23.04</v>
      </c>
      <c r="V844" s="90">
        <v>69.569999999999993</v>
      </c>
      <c r="W844" s="90">
        <v>0</v>
      </c>
      <c r="X844" s="90">
        <v>0</v>
      </c>
      <c r="Y844" s="90">
        <v>92.61</v>
      </c>
      <c r="Z844" s="90">
        <v>0</v>
      </c>
      <c r="AA844" s="90">
        <v>0</v>
      </c>
      <c r="AB844" s="90">
        <v>92.61</v>
      </c>
      <c r="AC844" s="90">
        <v>103.6</v>
      </c>
      <c r="AD844" s="90">
        <v>186.99</v>
      </c>
      <c r="AE844" s="381">
        <f t="shared" si="13"/>
        <v>10.07875733281108</v>
      </c>
      <c r="AF844" s="105"/>
      <c r="AG844" s="381"/>
      <c r="AH844" s="381"/>
      <c r="AI844" s="381"/>
      <c r="AJ844" s="381"/>
      <c r="AK844" s="381"/>
      <c r="AL844" s="381"/>
      <c r="AM844" s="381"/>
    </row>
    <row r="845" spans="1:39" x14ac:dyDescent="0.35">
      <c r="A845" s="89" t="s">
        <v>716</v>
      </c>
      <c r="B845" s="89" t="s">
        <v>391</v>
      </c>
      <c r="C845" s="89" t="s">
        <v>392</v>
      </c>
      <c r="D845" s="89" t="s">
        <v>393</v>
      </c>
      <c r="E845" s="89" t="s">
        <v>471</v>
      </c>
      <c r="F845" s="89" t="s">
        <v>465</v>
      </c>
      <c r="G845" s="89" t="s">
        <v>465</v>
      </c>
      <c r="H845" s="89" t="s">
        <v>465</v>
      </c>
      <c r="I845" s="89" t="s">
        <v>506</v>
      </c>
      <c r="J845" s="89" t="s">
        <v>465</v>
      </c>
      <c r="K845" s="89" t="s">
        <v>466</v>
      </c>
      <c r="L845" s="89" t="s">
        <v>549</v>
      </c>
      <c r="M845" s="89" t="s">
        <v>395</v>
      </c>
      <c r="N845" s="89">
        <v>25</v>
      </c>
      <c r="O845" s="91">
        <v>122.14</v>
      </c>
      <c r="P845" s="89" t="s">
        <v>400</v>
      </c>
      <c r="Q845" s="89">
        <v>23</v>
      </c>
      <c r="R845" s="89" t="s">
        <v>765</v>
      </c>
      <c r="S845" s="89">
        <v>9</v>
      </c>
      <c r="T845" s="90">
        <v>0</v>
      </c>
      <c r="U845" s="90">
        <v>23.48</v>
      </c>
      <c r="V845" s="90">
        <v>67.81</v>
      </c>
      <c r="W845" s="90">
        <v>0</v>
      </c>
      <c r="X845" s="90">
        <v>0</v>
      </c>
      <c r="Y845" s="90">
        <v>91.29</v>
      </c>
      <c r="Z845" s="90">
        <v>0</v>
      </c>
      <c r="AA845" s="90">
        <v>0</v>
      </c>
      <c r="AB845" s="90">
        <v>91.29</v>
      </c>
      <c r="AC845" s="90">
        <v>102.61</v>
      </c>
      <c r="AD845" s="90">
        <v>186.73</v>
      </c>
      <c r="AE845" s="381">
        <f t="shared" ref="AE845:AE908" si="14">IFERROR(SQRT(((AC845/AD845)/0.005454154)),"-")</f>
        <v>10.037466228375113</v>
      </c>
      <c r="AF845" s="105"/>
      <c r="AG845" s="381"/>
      <c r="AH845" s="381"/>
      <c r="AI845" s="381"/>
      <c r="AJ845" s="381"/>
      <c r="AK845" s="381"/>
      <c r="AL845" s="381"/>
      <c r="AM845" s="381"/>
    </row>
    <row r="846" spans="1:39" x14ac:dyDescent="0.35">
      <c r="A846" s="89" t="s">
        <v>715</v>
      </c>
      <c r="B846" s="89" t="s">
        <v>391</v>
      </c>
      <c r="C846" s="89" t="s">
        <v>392</v>
      </c>
      <c r="D846" s="89" t="s">
        <v>393</v>
      </c>
      <c r="E846" s="89" t="s">
        <v>484</v>
      </c>
      <c r="F846" s="89" t="s">
        <v>465</v>
      </c>
      <c r="G846" s="89" t="s">
        <v>465</v>
      </c>
      <c r="H846" s="89" t="s">
        <v>465</v>
      </c>
      <c r="I846" s="89" t="s">
        <v>506</v>
      </c>
      <c r="J846" s="89" t="s">
        <v>465</v>
      </c>
      <c r="K846" s="89" t="s">
        <v>466</v>
      </c>
      <c r="L846" s="89" t="s">
        <v>549</v>
      </c>
      <c r="M846" s="89" t="s">
        <v>395</v>
      </c>
      <c r="N846" s="89">
        <v>25</v>
      </c>
      <c r="O846" s="91">
        <v>45.29</v>
      </c>
      <c r="P846" s="89" t="s">
        <v>400</v>
      </c>
      <c r="Q846" s="89">
        <v>23</v>
      </c>
      <c r="R846" s="89" t="s">
        <v>765</v>
      </c>
      <c r="S846" s="89">
        <v>9</v>
      </c>
      <c r="T846" s="90">
        <v>0</v>
      </c>
      <c r="U846" s="90">
        <v>23.11</v>
      </c>
      <c r="V846" s="90">
        <v>74.430000000000007</v>
      </c>
      <c r="W846" s="90">
        <v>0</v>
      </c>
      <c r="X846" s="90">
        <v>0</v>
      </c>
      <c r="Y846" s="90">
        <v>97.54</v>
      </c>
      <c r="Z846" s="90">
        <v>0</v>
      </c>
      <c r="AA846" s="90">
        <v>0</v>
      </c>
      <c r="AB846" s="90">
        <v>97.54</v>
      </c>
      <c r="AC846" s="90">
        <v>106.33</v>
      </c>
      <c r="AD846" s="90">
        <v>186.49</v>
      </c>
      <c r="AE846" s="381">
        <f t="shared" si="14"/>
        <v>10.224367103654162</v>
      </c>
      <c r="AF846" s="105"/>
      <c r="AG846" s="381"/>
      <c r="AH846" s="381"/>
      <c r="AI846" s="381"/>
      <c r="AJ846" s="381"/>
      <c r="AK846" s="381"/>
      <c r="AL846" s="381"/>
      <c r="AM846" s="381"/>
    </row>
    <row r="847" spans="1:39" x14ac:dyDescent="0.35">
      <c r="A847" s="89" t="s">
        <v>714</v>
      </c>
      <c r="B847" s="89" t="s">
        <v>391</v>
      </c>
      <c r="C847" s="89" t="s">
        <v>392</v>
      </c>
      <c r="D847" s="89" t="s">
        <v>393</v>
      </c>
      <c r="E847" s="89" t="s">
        <v>484</v>
      </c>
      <c r="F847" s="89" t="s">
        <v>465</v>
      </c>
      <c r="G847" s="89" t="s">
        <v>465</v>
      </c>
      <c r="H847" s="89" t="s">
        <v>465</v>
      </c>
      <c r="I847" s="89" t="s">
        <v>506</v>
      </c>
      <c r="J847" s="89" t="s">
        <v>465</v>
      </c>
      <c r="K847" s="89" t="s">
        <v>466</v>
      </c>
      <c r="L847" s="89" t="s">
        <v>549</v>
      </c>
      <c r="M847" s="89" t="s">
        <v>395</v>
      </c>
      <c r="N847" s="89">
        <v>25</v>
      </c>
      <c r="O847" s="91">
        <v>47.44</v>
      </c>
      <c r="P847" s="89" t="s">
        <v>400</v>
      </c>
      <c r="Q847" s="89">
        <v>23</v>
      </c>
      <c r="R847" s="89" t="s">
        <v>765</v>
      </c>
      <c r="S847" s="89">
        <v>9</v>
      </c>
      <c r="T847" s="90">
        <v>0</v>
      </c>
      <c r="U847" s="90">
        <v>23.11</v>
      </c>
      <c r="V847" s="90">
        <v>74.430000000000007</v>
      </c>
      <c r="W847" s="90">
        <v>0</v>
      </c>
      <c r="X847" s="90">
        <v>0</v>
      </c>
      <c r="Y847" s="90">
        <v>97.54</v>
      </c>
      <c r="Z847" s="90">
        <v>0</v>
      </c>
      <c r="AA847" s="90">
        <v>0</v>
      </c>
      <c r="AB847" s="90">
        <v>97.54</v>
      </c>
      <c r="AC847" s="90">
        <v>106.33</v>
      </c>
      <c r="AD847" s="90">
        <v>186.49</v>
      </c>
      <c r="AE847" s="381">
        <f t="shared" si="14"/>
        <v>10.224367103654162</v>
      </c>
      <c r="AF847" s="105"/>
      <c r="AG847" s="381"/>
      <c r="AH847" s="381"/>
      <c r="AI847" s="381"/>
      <c r="AJ847" s="381"/>
      <c r="AK847" s="381"/>
      <c r="AL847" s="381"/>
      <c r="AM847" s="381"/>
    </row>
    <row r="848" spans="1:39" x14ac:dyDescent="0.35">
      <c r="A848" s="89" t="s">
        <v>693</v>
      </c>
      <c r="B848" s="89" t="s">
        <v>391</v>
      </c>
      <c r="C848" s="89" t="s">
        <v>392</v>
      </c>
      <c r="D848" s="89" t="s">
        <v>393</v>
      </c>
      <c r="E848" s="89" t="s">
        <v>513</v>
      </c>
      <c r="F848" s="89" t="s">
        <v>465</v>
      </c>
      <c r="G848" s="89" t="s">
        <v>465</v>
      </c>
      <c r="H848" s="89" t="s">
        <v>465</v>
      </c>
      <c r="I848" s="89" t="s">
        <v>506</v>
      </c>
      <c r="J848" s="89" t="s">
        <v>465</v>
      </c>
      <c r="K848" s="89" t="s">
        <v>476</v>
      </c>
      <c r="L848" s="89" t="s">
        <v>549</v>
      </c>
      <c r="M848" s="89" t="s">
        <v>395</v>
      </c>
      <c r="N848" s="89">
        <v>27</v>
      </c>
      <c r="O848" s="91">
        <v>88.81</v>
      </c>
      <c r="P848" s="89" t="s">
        <v>400</v>
      </c>
      <c r="Q848" s="89">
        <v>23</v>
      </c>
      <c r="R848" s="89" t="s">
        <v>765</v>
      </c>
      <c r="S848" s="89">
        <v>9</v>
      </c>
      <c r="T848" s="90">
        <v>0</v>
      </c>
      <c r="U848" s="90">
        <v>22.48</v>
      </c>
      <c r="V848" s="90">
        <v>69.900000000000006</v>
      </c>
      <c r="W848" s="90">
        <v>0.15</v>
      </c>
      <c r="X848" s="90">
        <v>0</v>
      </c>
      <c r="Y848" s="90">
        <v>92.53</v>
      </c>
      <c r="Z848" s="90">
        <v>0</v>
      </c>
      <c r="AA848" s="90">
        <v>0</v>
      </c>
      <c r="AB848" s="90">
        <v>92.53</v>
      </c>
      <c r="AC848" s="90">
        <v>103.04</v>
      </c>
      <c r="AD848" s="90">
        <v>183.63</v>
      </c>
      <c r="AE848" s="381">
        <f t="shared" si="14"/>
        <v>10.143022988312255</v>
      </c>
      <c r="AF848" s="105"/>
      <c r="AG848" s="381"/>
      <c r="AH848" s="381"/>
      <c r="AI848" s="381"/>
      <c r="AJ848" s="381"/>
      <c r="AK848" s="381"/>
      <c r="AL848" s="381"/>
      <c r="AM848" s="381"/>
    </row>
    <row r="849" spans="1:39" x14ac:dyDescent="0.35">
      <c r="A849" s="89" t="s">
        <v>759</v>
      </c>
      <c r="B849" s="89" t="s">
        <v>518</v>
      </c>
      <c r="C849" s="89" t="s">
        <v>398</v>
      </c>
      <c r="D849" s="89" t="s">
        <v>393</v>
      </c>
      <c r="E849" s="89" t="s">
        <v>760</v>
      </c>
      <c r="F849" s="89" t="s">
        <v>465</v>
      </c>
      <c r="G849" s="89" t="s">
        <v>465</v>
      </c>
      <c r="H849" s="89" t="s">
        <v>465</v>
      </c>
      <c r="I849" s="89" t="s">
        <v>465</v>
      </c>
      <c r="J849" s="89" t="s">
        <v>465</v>
      </c>
      <c r="K849" s="89" t="s">
        <v>466</v>
      </c>
      <c r="L849" s="89" t="s">
        <v>394</v>
      </c>
      <c r="M849" s="89" t="s">
        <v>395</v>
      </c>
      <c r="N849" s="89">
        <v>38</v>
      </c>
      <c r="O849" s="91">
        <v>7.3719279999999996</v>
      </c>
      <c r="P849" s="89" t="s">
        <v>400</v>
      </c>
      <c r="Q849" s="89">
        <v>23</v>
      </c>
      <c r="R849" s="89" t="s">
        <v>765</v>
      </c>
      <c r="S849" s="89">
        <v>9</v>
      </c>
      <c r="T849" s="90">
        <v>0</v>
      </c>
      <c r="U849" s="90">
        <v>20.21</v>
      </c>
      <c r="V849" s="90">
        <v>32.520000000000003</v>
      </c>
      <c r="W849" s="90">
        <v>10.19</v>
      </c>
      <c r="X849" s="90">
        <v>0</v>
      </c>
      <c r="Y849" s="90">
        <v>62.92</v>
      </c>
      <c r="Z849" s="90">
        <v>14.6</v>
      </c>
      <c r="AA849" s="90">
        <v>0.65</v>
      </c>
      <c r="AB849" s="90">
        <v>78.17</v>
      </c>
      <c r="AC849" s="90">
        <v>69.48</v>
      </c>
      <c r="AD849" s="90">
        <v>158.51</v>
      </c>
      <c r="AE849" s="381">
        <f t="shared" si="14"/>
        <v>8.9647436192311964</v>
      </c>
      <c r="AF849" s="105"/>
      <c r="AG849" s="381"/>
      <c r="AH849" s="381"/>
      <c r="AI849" s="381"/>
      <c r="AJ849" s="381"/>
      <c r="AK849" s="381"/>
      <c r="AL849" s="381"/>
      <c r="AM849" s="381"/>
    </row>
    <row r="850" spans="1:39" x14ac:dyDescent="0.35">
      <c r="A850" s="89" t="s">
        <v>737</v>
      </c>
      <c r="B850" s="89" t="s">
        <v>545</v>
      </c>
      <c r="C850" s="89" t="s">
        <v>462</v>
      </c>
      <c r="D850" s="89" t="s">
        <v>463</v>
      </c>
      <c r="E850" s="89" t="s">
        <v>471</v>
      </c>
      <c r="F850" s="89" t="s">
        <v>465</v>
      </c>
      <c r="G850" s="89" t="s">
        <v>465</v>
      </c>
      <c r="H850" s="89" t="s">
        <v>465</v>
      </c>
      <c r="I850" s="89" t="s">
        <v>465</v>
      </c>
      <c r="J850" s="89" t="s">
        <v>465</v>
      </c>
      <c r="K850" s="89" t="s">
        <v>466</v>
      </c>
      <c r="L850" s="89" t="s">
        <v>394</v>
      </c>
      <c r="M850" s="89" t="s">
        <v>395</v>
      </c>
      <c r="N850" s="89">
        <v>1</v>
      </c>
      <c r="O850" s="91">
        <v>45.46</v>
      </c>
      <c r="P850" s="89" t="s">
        <v>467</v>
      </c>
      <c r="Q850" s="89">
        <v>24</v>
      </c>
      <c r="R850" s="89" t="s">
        <v>766</v>
      </c>
      <c r="S850" s="89">
        <v>2</v>
      </c>
      <c r="T850" s="90">
        <v>0</v>
      </c>
      <c r="U850" s="90">
        <v>0</v>
      </c>
      <c r="V850" s="90">
        <v>0</v>
      </c>
      <c r="W850" s="90">
        <v>0</v>
      </c>
      <c r="X850" s="90">
        <v>0</v>
      </c>
      <c r="Y850" s="90">
        <v>0</v>
      </c>
      <c r="Z850" s="90">
        <v>0</v>
      </c>
      <c r="AA850" s="90">
        <v>0</v>
      </c>
      <c r="AB850" s="90">
        <v>0</v>
      </c>
      <c r="AC850" s="90"/>
      <c r="AD850" s="90"/>
      <c r="AE850" s="381" t="str">
        <f t="shared" si="14"/>
        <v>-</v>
      </c>
      <c r="AF850" s="105"/>
      <c r="AG850" s="381"/>
      <c r="AH850" s="381"/>
      <c r="AI850" s="381"/>
      <c r="AJ850" s="381"/>
      <c r="AK850" s="381"/>
      <c r="AL850" s="381"/>
      <c r="AM850" s="381"/>
    </row>
    <row r="851" spans="1:39" x14ac:dyDescent="0.35">
      <c r="A851" s="89" t="s">
        <v>736</v>
      </c>
      <c r="B851" s="89" t="s">
        <v>545</v>
      </c>
      <c r="C851" s="89" t="s">
        <v>462</v>
      </c>
      <c r="D851" s="89" t="s">
        <v>463</v>
      </c>
      <c r="E851" s="89" t="s">
        <v>639</v>
      </c>
      <c r="F851" s="89" t="s">
        <v>465</v>
      </c>
      <c r="G851" s="89" t="s">
        <v>465</v>
      </c>
      <c r="H851" s="89" t="s">
        <v>465</v>
      </c>
      <c r="I851" s="89" t="s">
        <v>465</v>
      </c>
      <c r="J851" s="89" t="s">
        <v>465</v>
      </c>
      <c r="K851" s="89" t="s">
        <v>466</v>
      </c>
      <c r="L851" s="89" t="s">
        <v>394</v>
      </c>
      <c r="M851" s="89" t="s">
        <v>395</v>
      </c>
      <c r="N851" s="89">
        <v>1</v>
      </c>
      <c r="O851" s="91">
        <v>5.15</v>
      </c>
      <c r="P851" s="89" t="s">
        <v>467</v>
      </c>
      <c r="Q851" s="89">
        <v>24</v>
      </c>
      <c r="R851" s="89" t="s">
        <v>766</v>
      </c>
      <c r="S851" s="89">
        <v>2</v>
      </c>
      <c r="T851" s="90">
        <v>0</v>
      </c>
      <c r="U851" s="90">
        <v>0</v>
      </c>
      <c r="V851" s="90">
        <v>0</v>
      </c>
      <c r="W851" s="90">
        <v>0</v>
      </c>
      <c r="X851" s="90">
        <v>0</v>
      </c>
      <c r="Y851" s="90">
        <v>0</v>
      </c>
      <c r="Z851" s="90">
        <v>0</v>
      </c>
      <c r="AA851" s="90">
        <v>0</v>
      </c>
      <c r="AB851" s="90">
        <v>0</v>
      </c>
      <c r="AC851" s="90"/>
      <c r="AD851" s="90"/>
      <c r="AE851" s="381" t="str">
        <f t="shared" si="14"/>
        <v>-</v>
      </c>
      <c r="AF851" s="105"/>
      <c r="AG851" s="381"/>
      <c r="AH851" s="381"/>
      <c r="AI851" s="381"/>
      <c r="AJ851" s="381"/>
      <c r="AK851" s="381"/>
      <c r="AL851" s="381"/>
      <c r="AM851" s="381"/>
    </row>
    <row r="852" spans="1:39" x14ac:dyDescent="0.35">
      <c r="A852" s="89" t="s">
        <v>735</v>
      </c>
      <c r="B852" s="89" t="s">
        <v>545</v>
      </c>
      <c r="C852" s="89" t="s">
        <v>462</v>
      </c>
      <c r="D852" s="89" t="s">
        <v>463</v>
      </c>
      <c r="E852" s="89" t="s">
        <v>728</v>
      </c>
      <c r="F852" s="89" t="s">
        <v>465</v>
      </c>
      <c r="G852" s="89" t="s">
        <v>465</v>
      </c>
      <c r="H852" s="89" t="s">
        <v>465</v>
      </c>
      <c r="I852" s="89" t="s">
        <v>465</v>
      </c>
      <c r="J852" s="89" t="s">
        <v>465</v>
      </c>
      <c r="K852" s="89" t="s">
        <v>466</v>
      </c>
      <c r="L852" s="89" t="s">
        <v>394</v>
      </c>
      <c r="M852" s="89" t="s">
        <v>395</v>
      </c>
      <c r="N852" s="89">
        <v>1</v>
      </c>
      <c r="O852" s="91">
        <v>235.4</v>
      </c>
      <c r="P852" s="89" t="s">
        <v>467</v>
      </c>
      <c r="Q852" s="89">
        <v>24</v>
      </c>
      <c r="R852" s="89" t="s">
        <v>766</v>
      </c>
      <c r="S852" s="89">
        <v>2</v>
      </c>
      <c r="T852" s="90">
        <v>0</v>
      </c>
      <c r="U852" s="90">
        <v>0</v>
      </c>
      <c r="V852" s="90">
        <v>0</v>
      </c>
      <c r="W852" s="90">
        <v>0</v>
      </c>
      <c r="X852" s="90">
        <v>0</v>
      </c>
      <c r="Y852" s="90">
        <v>0</v>
      </c>
      <c r="Z852" s="90">
        <v>0</v>
      </c>
      <c r="AA852" s="90">
        <v>0</v>
      </c>
      <c r="AB852" s="90">
        <v>0</v>
      </c>
      <c r="AC852" s="90"/>
      <c r="AD852" s="90"/>
      <c r="AE852" s="381" t="str">
        <f t="shared" si="14"/>
        <v>-</v>
      </c>
      <c r="AF852" s="105"/>
      <c r="AG852" s="381"/>
      <c r="AH852" s="381"/>
      <c r="AI852" s="381"/>
      <c r="AJ852" s="381"/>
      <c r="AK852" s="381"/>
      <c r="AL852" s="381"/>
      <c r="AM852" s="381"/>
    </row>
    <row r="853" spans="1:39" x14ac:dyDescent="0.35">
      <c r="A853" s="89" t="s">
        <v>734</v>
      </c>
      <c r="B853" s="89" t="s">
        <v>545</v>
      </c>
      <c r="C853" s="89" t="s">
        <v>462</v>
      </c>
      <c r="D853" s="89" t="s">
        <v>463</v>
      </c>
      <c r="E853" s="89" t="s">
        <v>565</v>
      </c>
      <c r="F853" s="89" t="s">
        <v>465</v>
      </c>
      <c r="G853" s="89" t="s">
        <v>465</v>
      </c>
      <c r="H853" s="89" t="s">
        <v>465</v>
      </c>
      <c r="I853" s="89" t="s">
        <v>465</v>
      </c>
      <c r="J853" s="89" t="s">
        <v>465</v>
      </c>
      <c r="K853" s="89" t="s">
        <v>466</v>
      </c>
      <c r="L853" s="89" t="s">
        <v>394</v>
      </c>
      <c r="M853" s="89" t="s">
        <v>395</v>
      </c>
      <c r="N853" s="89">
        <v>1</v>
      </c>
      <c r="O853" s="91">
        <v>129.1</v>
      </c>
      <c r="P853" s="89" t="s">
        <v>467</v>
      </c>
      <c r="Q853" s="89">
        <v>24</v>
      </c>
      <c r="R853" s="89" t="s">
        <v>766</v>
      </c>
      <c r="S853" s="89">
        <v>2</v>
      </c>
      <c r="T853" s="90">
        <v>0</v>
      </c>
      <c r="U853" s="90">
        <v>0</v>
      </c>
      <c r="V853" s="90">
        <v>0</v>
      </c>
      <c r="W853" s="90">
        <v>0</v>
      </c>
      <c r="X853" s="90">
        <v>0</v>
      </c>
      <c r="Y853" s="90">
        <v>0</v>
      </c>
      <c r="Z853" s="90">
        <v>0</v>
      </c>
      <c r="AA853" s="90">
        <v>0</v>
      </c>
      <c r="AB853" s="90">
        <v>0</v>
      </c>
      <c r="AC853" s="90"/>
      <c r="AD853" s="90"/>
      <c r="AE853" s="381" t="str">
        <f t="shared" si="14"/>
        <v>-</v>
      </c>
      <c r="AF853" s="105"/>
      <c r="AG853" s="381"/>
      <c r="AH853" s="381"/>
      <c r="AI853" s="381"/>
      <c r="AJ853" s="381"/>
      <c r="AK853" s="381"/>
      <c r="AL853" s="381"/>
      <c r="AM853" s="381"/>
    </row>
    <row r="854" spans="1:39" x14ac:dyDescent="0.35">
      <c r="A854" s="89" t="s">
        <v>731</v>
      </c>
      <c r="B854" s="89" t="s">
        <v>545</v>
      </c>
      <c r="C854" s="89" t="s">
        <v>462</v>
      </c>
      <c r="D854" s="89" t="s">
        <v>463</v>
      </c>
      <c r="E854" s="89" t="s">
        <v>484</v>
      </c>
      <c r="F854" s="89" t="s">
        <v>465</v>
      </c>
      <c r="G854" s="89" t="s">
        <v>465</v>
      </c>
      <c r="H854" s="89" t="s">
        <v>465</v>
      </c>
      <c r="I854" s="89" t="s">
        <v>465</v>
      </c>
      <c r="J854" s="89" t="s">
        <v>465</v>
      </c>
      <c r="K854" s="89" t="s">
        <v>466</v>
      </c>
      <c r="L854" s="89" t="s">
        <v>394</v>
      </c>
      <c r="M854" s="89" t="s">
        <v>395</v>
      </c>
      <c r="N854" s="89">
        <v>1</v>
      </c>
      <c r="O854" s="91">
        <v>24.08</v>
      </c>
      <c r="P854" s="89" t="s">
        <v>467</v>
      </c>
      <c r="Q854" s="89">
        <v>24</v>
      </c>
      <c r="R854" s="89" t="s">
        <v>766</v>
      </c>
      <c r="S854" s="89">
        <v>2</v>
      </c>
      <c r="T854" s="90">
        <v>0</v>
      </c>
      <c r="U854" s="90">
        <v>0</v>
      </c>
      <c r="V854" s="90">
        <v>0</v>
      </c>
      <c r="W854" s="90">
        <v>0</v>
      </c>
      <c r="X854" s="90">
        <v>0</v>
      </c>
      <c r="Y854" s="90">
        <v>0</v>
      </c>
      <c r="Z854" s="90">
        <v>0</v>
      </c>
      <c r="AA854" s="90">
        <v>0</v>
      </c>
      <c r="AB854" s="90">
        <v>0</v>
      </c>
      <c r="AC854" s="90"/>
      <c r="AD854" s="90"/>
      <c r="AE854" s="381" t="str">
        <f t="shared" si="14"/>
        <v>-</v>
      </c>
      <c r="AF854" s="105"/>
      <c r="AG854" s="381"/>
      <c r="AH854" s="381"/>
      <c r="AI854" s="381"/>
      <c r="AJ854" s="381"/>
      <c r="AK854" s="381"/>
      <c r="AL854" s="381"/>
      <c r="AM854" s="381"/>
    </row>
    <row r="855" spans="1:39" x14ac:dyDescent="0.35">
      <c r="A855" s="89" t="s">
        <v>716</v>
      </c>
      <c r="B855" s="89" t="s">
        <v>545</v>
      </c>
      <c r="C855" s="89" t="s">
        <v>462</v>
      </c>
      <c r="D855" s="89" t="s">
        <v>463</v>
      </c>
      <c r="E855" s="89" t="s">
        <v>471</v>
      </c>
      <c r="F855" s="89" t="s">
        <v>465</v>
      </c>
      <c r="G855" s="89" t="s">
        <v>465</v>
      </c>
      <c r="H855" s="89" t="s">
        <v>465</v>
      </c>
      <c r="I855" s="89" t="s">
        <v>465</v>
      </c>
      <c r="J855" s="89" t="s">
        <v>465</v>
      </c>
      <c r="K855" s="89" t="s">
        <v>466</v>
      </c>
      <c r="L855" s="89" t="s">
        <v>394</v>
      </c>
      <c r="M855" s="89" t="s">
        <v>395</v>
      </c>
      <c r="N855" s="89">
        <v>1</v>
      </c>
      <c r="O855" s="91">
        <v>122.14</v>
      </c>
      <c r="P855" s="89" t="s">
        <v>467</v>
      </c>
      <c r="Q855" s="89">
        <v>24</v>
      </c>
      <c r="R855" s="89" t="s">
        <v>766</v>
      </c>
      <c r="S855" s="89">
        <v>2</v>
      </c>
      <c r="T855" s="90">
        <v>0</v>
      </c>
      <c r="U855" s="90">
        <v>0</v>
      </c>
      <c r="V855" s="90">
        <v>0</v>
      </c>
      <c r="W855" s="90">
        <v>0</v>
      </c>
      <c r="X855" s="90">
        <v>0</v>
      </c>
      <c r="Y855" s="90">
        <v>0</v>
      </c>
      <c r="Z855" s="90">
        <v>0</v>
      </c>
      <c r="AA855" s="90">
        <v>0</v>
      </c>
      <c r="AB855" s="90">
        <v>0</v>
      </c>
      <c r="AC855" s="90"/>
      <c r="AD855" s="90"/>
      <c r="AE855" s="381" t="str">
        <f t="shared" si="14"/>
        <v>-</v>
      </c>
      <c r="AF855" s="105"/>
      <c r="AG855" s="381"/>
      <c r="AH855" s="381"/>
      <c r="AI855" s="381"/>
      <c r="AJ855" s="381"/>
      <c r="AK855" s="381"/>
      <c r="AL855" s="381"/>
      <c r="AM855" s="381"/>
    </row>
    <row r="856" spans="1:39" x14ac:dyDescent="0.35">
      <c r="A856" s="89" t="s">
        <v>715</v>
      </c>
      <c r="B856" s="89" t="s">
        <v>545</v>
      </c>
      <c r="C856" s="89" t="s">
        <v>462</v>
      </c>
      <c r="D856" s="89" t="s">
        <v>463</v>
      </c>
      <c r="E856" s="89" t="s">
        <v>484</v>
      </c>
      <c r="F856" s="89" t="s">
        <v>465</v>
      </c>
      <c r="G856" s="89" t="s">
        <v>465</v>
      </c>
      <c r="H856" s="89" t="s">
        <v>465</v>
      </c>
      <c r="I856" s="89" t="s">
        <v>465</v>
      </c>
      <c r="J856" s="89" t="s">
        <v>465</v>
      </c>
      <c r="K856" s="89" t="s">
        <v>466</v>
      </c>
      <c r="L856" s="89" t="s">
        <v>394</v>
      </c>
      <c r="M856" s="89" t="s">
        <v>395</v>
      </c>
      <c r="N856" s="89">
        <v>1</v>
      </c>
      <c r="O856" s="91">
        <v>45.29</v>
      </c>
      <c r="P856" s="89" t="s">
        <v>467</v>
      </c>
      <c r="Q856" s="89">
        <v>24</v>
      </c>
      <c r="R856" s="89" t="s">
        <v>766</v>
      </c>
      <c r="S856" s="89">
        <v>2</v>
      </c>
      <c r="T856" s="90">
        <v>0</v>
      </c>
      <c r="U856" s="90">
        <v>0</v>
      </c>
      <c r="V856" s="90">
        <v>0</v>
      </c>
      <c r="W856" s="90">
        <v>0</v>
      </c>
      <c r="X856" s="90">
        <v>0</v>
      </c>
      <c r="Y856" s="90">
        <v>0</v>
      </c>
      <c r="Z856" s="90">
        <v>0</v>
      </c>
      <c r="AA856" s="90">
        <v>0</v>
      </c>
      <c r="AB856" s="90">
        <v>0</v>
      </c>
      <c r="AC856" s="90"/>
      <c r="AD856" s="90"/>
      <c r="AE856" s="381" t="str">
        <f t="shared" si="14"/>
        <v>-</v>
      </c>
      <c r="AF856" s="105"/>
      <c r="AG856" s="381"/>
      <c r="AH856" s="381"/>
      <c r="AI856" s="381"/>
      <c r="AJ856" s="381"/>
      <c r="AK856" s="381"/>
      <c r="AL856" s="381"/>
      <c r="AM856" s="381"/>
    </row>
    <row r="857" spans="1:39" x14ac:dyDescent="0.35">
      <c r="A857" s="89" t="s">
        <v>714</v>
      </c>
      <c r="B857" s="89" t="s">
        <v>545</v>
      </c>
      <c r="C857" s="89" t="s">
        <v>462</v>
      </c>
      <c r="D857" s="89" t="s">
        <v>463</v>
      </c>
      <c r="E857" s="89" t="s">
        <v>484</v>
      </c>
      <c r="F857" s="89" t="s">
        <v>465</v>
      </c>
      <c r="G857" s="89" t="s">
        <v>465</v>
      </c>
      <c r="H857" s="89" t="s">
        <v>465</v>
      </c>
      <c r="I857" s="89" t="s">
        <v>465</v>
      </c>
      <c r="J857" s="89" t="s">
        <v>465</v>
      </c>
      <c r="K857" s="89" t="s">
        <v>466</v>
      </c>
      <c r="L857" s="89" t="s">
        <v>394</v>
      </c>
      <c r="M857" s="89" t="s">
        <v>395</v>
      </c>
      <c r="N857" s="89">
        <v>1</v>
      </c>
      <c r="O857" s="91">
        <v>47.44</v>
      </c>
      <c r="P857" s="89" t="s">
        <v>467</v>
      </c>
      <c r="Q857" s="89">
        <v>24</v>
      </c>
      <c r="R857" s="89" t="s">
        <v>766</v>
      </c>
      <c r="S857" s="89">
        <v>2</v>
      </c>
      <c r="T857" s="90">
        <v>0</v>
      </c>
      <c r="U857" s="90">
        <v>0</v>
      </c>
      <c r="V857" s="90">
        <v>0</v>
      </c>
      <c r="W857" s="90">
        <v>0</v>
      </c>
      <c r="X857" s="90">
        <v>0</v>
      </c>
      <c r="Y857" s="90">
        <v>0</v>
      </c>
      <c r="Z857" s="90">
        <v>0</v>
      </c>
      <c r="AA857" s="90">
        <v>0</v>
      </c>
      <c r="AB857" s="90">
        <v>0</v>
      </c>
      <c r="AC857" s="90"/>
      <c r="AD857" s="90"/>
      <c r="AE857" s="381" t="str">
        <f t="shared" si="14"/>
        <v>-</v>
      </c>
      <c r="AF857" s="105"/>
      <c r="AG857" s="381"/>
      <c r="AH857" s="381"/>
      <c r="AI857" s="381"/>
      <c r="AJ857" s="381"/>
      <c r="AK857" s="381"/>
      <c r="AL857" s="381"/>
      <c r="AM857" s="381"/>
    </row>
    <row r="858" spans="1:39" x14ac:dyDescent="0.35">
      <c r="A858" s="89" t="s">
        <v>693</v>
      </c>
      <c r="B858" s="89" t="s">
        <v>545</v>
      </c>
      <c r="C858" s="89" t="s">
        <v>462</v>
      </c>
      <c r="D858" s="89" t="s">
        <v>463</v>
      </c>
      <c r="E858" s="89" t="s">
        <v>513</v>
      </c>
      <c r="F858" s="89" t="s">
        <v>465</v>
      </c>
      <c r="G858" s="89" t="s">
        <v>465</v>
      </c>
      <c r="H858" s="89" t="s">
        <v>465</v>
      </c>
      <c r="I858" s="89" t="s">
        <v>465</v>
      </c>
      <c r="J858" s="89" t="s">
        <v>465</v>
      </c>
      <c r="K858" s="89" t="s">
        <v>476</v>
      </c>
      <c r="L858" s="89" t="s">
        <v>394</v>
      </c>
      <c r="M858" s="89" t="s">
        <v>395</v>
      </c>
      <c r="N858" s="89">
        <v>1</v>
      </c>
      <c r="O858" s="91">
        <v>88.81</v>
      </c>
      <c r="P858" s="89" t="s">
        <v>467</v>
      </c>
      <c r="Q858" s="89">
        <v>24</v>
      </c>
      <c r="R858" s="89" t="s">
        <v>766</v>
      </c>
      <c r="S858" s="89">
        <v>2</v>
      </c>
      <c r="T858" s="90">
        <v>0</v>
      </c>
      <c r="U858" s="90">
        <v>0</v>
      </c>
      <c r="V858" s="90">
        <v>0</v>
      </c>
      <c r="W858" s="90">
        <v>0</v>
      </c>
      <c r="X858" s="90">
        <v>0</v>
      </c>
      <c r="Y858" s="90">
        <v>0</v>
      </c>
      <c r="Z858" s="90">
        <v>0</v>
      </c>
      <c r="AA858" s="90">
        <v>0</v>
      </c>
      <c r="AB858" s="90">
        <v>0</v>
      </c>
      <c r="AC858" s="90"/>
      <c r="AD858" s="90"/>
      <c r="AE858" s="381" t="str">
        <f t="shared" si="14"/>
        <v>-</v>
      </c>
      <c r="AF858" s="105"/>
      <c r="AG858" s="381"/>
      <c r="AH858" s="381"/>
      <c r="AI858" s="381"/>
      <c r="AJ858" s="381"/>
      <c r="AK858" s="381"/>
      <c r="AL858" s="381"/>
      <c r="AM858" s="381"/>
    </row>
    <row r="859" spans="1:39" x14ac:dyDescent="0.35">
      <c r="A859" s="89" t="s">
        <v>683</v>
      </c>
      <c r="B859" s="89" t="s">
        <v>545</v>
      </c>
      <c r="C859" s="89" t="s">
        <v>462</v>
      </c>
      <c r="D859" s="89" t="s">
        <v>463</v>
      </c>
      <c r="E859" s="89" t="s">
        <v>475</v>
      </c>
      <c r="F859" s="89" t="s">
        <v>465</v>
      </c>
      <c r="G859" s="89" t="s">
        <v>465</v>
      </c>
      <c r="H859" s="89" t="s">
        <v>465</v>
      </c>
      <c r="I859" s="89" t="s">
        <v>465</v>
      </c>
      <c r="J859" s="89" t="s">
        <v>465</v>
      </c>
      <c r="K859" s="89" t="s">
        <v>466</v>
      </c>
      <c r="L859" s="89" t="s">
        <v>394</v>
      </c>
      <c r="M859" s="89" t="s">
        <v>395</v>
      </c>
      <c r="N859" s="89">
        <v>1</v>
      </c>
      <c r="O859" s="91">
        <v>82.73</v>
      </c>
      <c r="P859" s="89" t="s">
        <v>467</v>
      </c>
      <c r="Q859" s="89">
        <v>24</v>
      </c>
      <c r="R859" s="89" t="s">
        <v>766</v>
      </c>
      <c r="S859" s="89">
        <v>2</v>
      </c>
      <c r="T859" s="90">
        <v>0</v>
      </c>
      <c r="U859" s="90">
        <v>0</v>
      </c>
      <c r="V859" s="90">
        <v>0</v>
      </c>
      <c r="W859" s="90">
        <v>0</v>
      </c>
      <c r="X859" s="90">
        <v>0</v>
      </c>
      <c r="Y859" s="90">
        <v>0</v>
      </c>
      <c r="Z859" s="90">
        <v>0</v>
      </c>
      <c r="AA859" s="90">
        <v>0</v>
      </c>
      <c r="AB859" s="90">
        <v>0</v>
      </c>
      <c r="AC859" s="90"/>
      <c r="AD859" s="90"/>
      <c r="AE859" s="381" t="str">
        <f t="shared" si="14"/>
        <v>-</v>
      </c>
      <c r="AF859" s="105"/>
      <c r="AG859" s="381"/>
      <c r="AH859" s="381"/>
      <c r="AI859" s="381"/>
      <c r="AJ859" s="381"/>
      <c r="AK859" s="381"/>
      <c r="AL859" s="381"/>
      <c r="AM859" s="381"/>
    </row>
    <row r="860" spans="1:39" x14ac:dyDescent="0.35">
      <c r="A860" s="89" t="s">
        <v>647</v>
      </c>
      <c r="B860" s="89" t="s">
        <v>545</v>
      </c>
      <c r="C860" s="89" t="s">
        <v>462</v>
      </c>
      <c r="D860" s="89" t="s">
        <v>463</v>
      </c>
      <c r="E860" s="89" t="s">
        <v>539</v>
      </c>
      <c r="F860" s="89" t="s">
        <v>465</v>
      </c>
      <c r="G860" s="89" t="s">
        <v>465</v>
      </c>
      <c r="H860" s="89" t="s">
        <v>465</v>
      </c>
      <c r="I860" s="89" t="s">
        <v>465</v>
      </c>
      <c r="J860" s="89" t="s">
        <v>465</v>
      </c>
      <c r="K860" s="89" t="s">
        <v>466</v>
      </c>
      <c r="L860" s="89" t="s">
        <v>394</v>
      </c>
      <c r="M860" s="89" t="s">
        <v>395</v>
      </c>
      <c r="N860" s="89">
        <v>1</v>
      </c>
      <c r="O860" s="91">
        <v>61.36</v>
      </c>
      <c r="P860" s="89" t="s">
        <v>467</v>
      </c>
      <c r="Q860" s="89">
        <v>24</v>
      </c>
      <c r="R860" s="89" t="s">
        <v>766</v>
      </c>
      <c r="S860" s="89">
        <v>2</v>
      </c>
      <c r="T860" s="90">
        <v>0</v>
      </c>
      <c r="U860" s="90">
        <v>0</v>
      </c>
      <c r="V860" s="90">
        <v>0</v>
      </c>
      <c r="W860" s="90">
        <v>0</v>
      </c>
      <c r="X860" s="90">
        <v>0</v>
      </c>
      <c r="Y860" s="90">
        <v>0</v>
      </c>
      <c r="Z860" s="90">
        <v>0</v>
      </c>
      <c r="AA860" s="90">
        <v>0</v>
      </c>
      <c r="AB860" s="90">
        <v>0</v>
      </c>
      <c r="AC860" s="90"/>
      <c r="AD860" s="90"/>
      <c r="AE860" s="381" t="str">
        <f t="shared" si="14"/>
        <v>-</v>
      </c>
      <c r="AF860" s="105"/>
      <c r="AG860" s="381"/>
      <c r="AH860" s="381"/>
      <c r="AI860" s="381"/>
      <c r="AJ860" s="381"/>
      <c r="AK860" s="381"/>
      <c r="AL860" s="381"/>
      <c r="AM860" s="381"/>
    </row>
    <row r="861" spans="1:39" x14ac:dyDescent="0.35">
      <c r="A861" s="89" t="s">
        <v>646</v>
      </c>
      <c r="B861" s="89" t="s">
        <v>545</v>
      </c>
      <c r="C861" s="89" t="s">
        <v>462</v>
      </c>
      <c r="D861" s="89" t="s">
        <v>463</v>
      </c>
      <c r="E861" s="89" t="s">
        <v>552</v>
      </c>
      <c r="F861" s="89" t="s">
        <v>465</v>
      </c>
      <c r="G861" s="89" t="s">
        <v>465</v>
      </c>
      <c r="H861" s="89" t="s">
        <v>465</v>
      </c>
      <c r="I861" s="89" t="s">
        <v>465</v>
      </c>
      <c r="J861" s="89" t="s">
        <v>465</v>
      </c>
      <c r="K861" s="89" t="s">
        <v>466</v>
      </c>
      <c r="L861" s="89" t="s">
        <v>394</v>
      </c>
      <c r="M861" s="89" t="s">
        <v>395</v>
      </c>
      <c r="N861" s="89">
        <v>1</v>
      </c>
      <c r="O861" s="91">
        <v>2.4500000000000002</v>
      </c>
      <c r="P861" s="89" t="s">
        <v>467</v>
      </c>
      <c r="Q861" s="89">
        <v>24</v>
      </c>
      <c r="R861" s="89" t="s">
        <v>766</v>
      </c>
      <c r="S861" s="89">
        <v>2</v>
      </c>
      <c r="T861" s="90">
        <v>0</v>
      </c>
      <c r="U861" s="90">
        <v>0</v>
      </c>
      <c r="V861" s="90">
        <v>0</v>
      </c>
      <c r="W861" s="90">
        <v>0</v>
      </c>
      <c r="X861" s="90">
        <v>0</v>
      </c>
      <c r="Y861" s="90">
        <v>0</v>
      </c>
      <c r="Z861" s="90">
        <v>0</v>
      </c>
      <c r="AA861" s="90">
        <v>0</v>
      </c>
      <c r="AB861" s="90">
        <v>0</v>
      </c>
      <c r="AC861" s="90"/>
      <c r="AD861" s="90"/>
      <c r="AE861" s="381" t="str">
        <f t="shared" si="14"/>
        <v>-</v>
      </c>
      <c r="AF861" s="105"/>
      <c r="AG861" s="381"/>
      <c r="AH861" s="381"/>
      <c r="AI861" s="381"/>
      <c r="AJ861" s="381"/>
      <c r="AK861" s="381"/>
      <c r="AL861" s="381"/>
      <c r="AM861" s="381"/>
    </row>
    <row r="862" spans="1:39" x14ac:dyDescent="0.35">
      <c r="A862" s="89" t="s">
        <v>645</v>
      </c>
      <c r="B862" s="89" t="s">
        <v>545</v>
      </c>
      <c r="C862" s="89" t="s">
        <v>462</v>
      </c>
      <c r="D862" s="89" t="s">
        <v>463</v>
      </c>
      <c r="E862" s="89" t="s">
        <v>639</v>
      </c>
      <c r="F862" s="89" t="s">
        <v>465</v>
      </c>
      <c r="G862" s="89" t="s">
        <v>465</v>
      </c>
      <c r="H862" s="89" t="s">
        <v>465</v>
      </c>
      <c r="I862" s="89" t="s">
        <v>465</v>
      </c>
      <c r="J862" s="89" t="s">
        <v>465</v>
      </c>
      <c r="K862" s="89" t="s">
        <v>466</v>
      </c>
      <c r="L862" s="89" t="s">
        <v>394</v>
      </c>
      <c r="M862" s="89" t="s">
        <v>395</v>
      </c>
      <c r="N862" s="89">
        <v>1</v>
      </c>
      <c r="O862" s="91">
        <v>18.059999999999999</v>
      </c>
      <c r="P862" s="89" t="s">
        <v>467</v>
      </c>
      <c r="Q862" s="89">
        <v>24</v>
      </c>
      <c r="R862" s="89" t="s">
        <v>766</v>
      </c>
      <c r="S862" s="89">
        <v>2</v>
      </c>
      <c r="T862" s="90">
        <v>0</v>
      </c>
      <c r="U862" s="90">
        <v>0</v>
      </c>
      <c r="V862" s="90">
        <v>0</v>
      </c>
      <c r="W862" s="90">
        <v>0</v>
      </c>
      <c r="X862" s="90">
        <v>0</v>
      </c>
      <c r="Y862" s="90">
        <v>0</v>
      </c>
      <c r="Z862" s="90">
        <v>0</v>
      </c>
      <c r="AA862" s="90">
        <v>0</v>
      </c>
      <c r="AB862" s="90">
        <v>0</v>
      </c>
      <c r="AC862" s="90"/>
      <c r="AD862" s="90"/>
      <c r="AE862" s="381" t="str">
        <f t="shared" si="14"/>
        <v>-</v>
      </c>
      <c r="AF862" s="105"/>
      <c r="AG862" s="381"/>
      <c r="AH862" s="381"/>
      <c r="AI862" s="381"/>
      <c r="AJ862" s="381"/>
      <c r="AK862" s="381"/>
      <c r="AL862" s="381"/>
      <c r="AM862" s="381"/>
    </row>
    <row r="863" spans="1:39" x14ac:dyDescent="0.35">
      <c r="A863" s="89" t="s">
        <v>642</v>
      </c>
      <c r="B863" s="89" t="s">
        <v>545</v>
      </c>
      <c r="C863" s="89" t="s">
        <v>462</v>
      </c>
      <c r="D863" s="89" t="s">
        <v>463</v>
      </c>
      <c r="E863" s="89" t="s">
        <v>639</v>
      </c>
      <c r="F863" s="89" t="s">
        <v>465</v>
      </c>
      <c r="G863" s="89" t="s">
        <v>465</v>
      </c>
      <c r="H863" s="89" t="s">
        <v>465</v>
      </c>
      <c r="I863" s="89" t="s">
        <v>465</v>
      </c>
      <c r="J863" s="89" t="s">
        <v>465</v>
      </c>
      <c r="K863" s="89" t="s">
        <v>466</v>
      </c>
      <c r="L863" s="89" t="s">
        <v>394</v>
      </c>
      <c r="M863" s="89" t="s">
        <v>395</v>
      </c>
      <c r="N863" s="89">
        <v>1</v>
      </c>
      <c r="O863" s="91">
        <v>3.98</v>
      </c>
      <c r="P863" s="89" t="s">
        <v>467</v>
      </c>
      <c r="Q863" s="89">
        <v>24</v>
      </c>
      <c r="R863" s="89" t="s">
        <v>766</v>
      </c>
      <c r="S863" s="89">
        <v>2</v>
      </c>
      <c r="T863" s="90">
        <v>0</v>
      </c>
      <c r="U863" s="90">
        <v>0</v>
      </c>
      <c r="V863" s="90">
        <v>0</v>
      </c>
      <c r="W863" s="90">
        <v>0</v>
      </c>
      <c r="X863" s="90">
        <v>0</v>
      </c>
      <c r="Y863" s="90">
        <v>0</v>
      </c>
      <c r="Z863" s="90">
        <v>0</v>
      </c>
      <c r="AA863" s="90">
        <v>0</v>
      </c>
      <c r="AB863" s="90">
        <v>0</v>
      </c>
      <c r="AC863" s="90"/>
      <c r="AD863" s="90"/>
      <c r="AE863" s="381" t="str">
        <f t="shared" si="14"/>
        <v>-</v>
      </c>
      <c r="AF863" s="105"/>
      <c r="AG863" s="381"/>
      <c r="AH863" s="381"/>
      <c r="AI863" s="381"/>
      <c r="AJ863" s="381"/>
      <c r="AK863" s="381"/>
      <c r="AL863" s="381"/>
      <c r="AM863" s="381"/>
    </row>
    <row r="864" spans="1:39" x14ac:dyDescent="0.35">
      <c r="A864" s="89" t="s">
        <v>640</v>
      </c>
      <c r="B864" s="89" t="s">
        <v>545</v>
      </c>
      <c r="C864" s="89" t="s">
        <v>462</v>
      </c>
      <c r="D864" s="89" t="s">
        <v>463</v>
      </c>
      <c r="E864" s="89" t="s">
        <v>524</v>
      </c>
      <c r="F864" s="89" t="s">
        <v>465</v>
      </c>
      <c r="G864" s="89" t="s">
        <v>465</v>
      </c>
      <c r="H864" s="89" t="s">
        <v>465</v>
      </c>
      <c r="I864" s="89" t="s">
        <v>465</v>
      </c>
      <c r="J864" s="89" t="s">
        <v>465</v>
      </c>
      <c r="K864" s="89" t="s">
        <v>466</v>
      </c>
      <c r="L864" s="89" t="s">
        <v>394</v>
      </c>
      <c r="M864" s="89" t="s">
        <v>395</v>
      </c>
      <c r="N864" s="89">
        <v>1</v>
      </c>
      <c r="O864" s="91">
        <v>34.116399999999999</v>
      </c>
      <c r="P864" s="89" t="s">
        <v>467</v>
      </c>
      <c r="Q864" s="89">
        <v>24</v>
      </c>
      <c r="R864" s="89" t="s">
        <v>766</v>
      </c>
      <c r="S864" s="89">
        <v>2</v>
      </c>
      <c r="T864" s="90">
        <v>0</v>
      </c>
      <c r="U864" s="90">
        <v>0</v>
      </c>
      <c r="V864" s="90">
        <v>0</v>
      </c>
      <c r="W864" s="90">
        <v>0</v>
      </c>
      <c r="X864" s="90">
        <v>0</v>
      </c>
      <c r="Y864" s="90">
        <v>0</v>
      </c>
      <c r="Z864" s="90">
        <v>0</v>
      </c>
      <c r="AA864" s="90">
        <v>0</v>
      </c>
      <c r="AB864" s="90">
        <v>0</v>
      </c>
      <c r="AC864" s="90"/>
      <c r="AD864" s="90"/>
      <c r="AE864" s="381" t="str">
        <f t="shared" si="14"/>
        <v>-</v>
      </c>
      <c r="AF864" s="105"/>
      <c r="AG864" s="381"/>
      <c r="AH864" s="381"/>
      <c r="AI864" s="381"/>
      <c r="AJ864" s="381"/>
      <c r="AK864" s="381"/>
      <c r="AL864" s="381"/>
      <c r="AM864" s="381"/>
    </row>
    <row r="865" spans="1:39" x14ac:dyDescent="0.35">
      <c r="A865" s="89" t="s">
        <v>638</v>
      </c>
      <c r="B865" s="89" t="s">
        <v>545</v>
      </c>
      <c r="C865" s="89" t="s">
        <v>462</v>
      </c>
      <c r="D865" s="89" t="s">
        <v>463</v>
      </c>
      <c r="E865" s="89" t="s">
        <v>639</v>
      </c>
      <c r="F865" s="89" t="s">
        <v>465</v>
      </c>
      <c r="G865" s="89" t="s">
        <v>465</v>
      </c>
      <c r="H865" s="89" t="s">
        <v>465</v>
      </c>
      <c r="I865" s="89" t="s">
        <v>465</v>
      </c>
      <c r="J865" s="89" t="s">
        <v>465</v>
      </c>
      <c r="K865" s="89" t="s">
        <v>466</v>
      </c>
      <c r="L865" s="89" t="s">
        <v>394</v>
      </c>
      <c r="M865" s="89" t="s">
        <v>395</v>
      </c>
      <c r="N865" s="89">
        <v>1</v>
      </c>
      <c r="O865" s="91">
        <v>32.64</v>
      </c>
      <c r="P865" s="89" t="s">
        <v>467</v>
      </c>
      <c r="Q865" s="89">
        <v>24</v>
      </c>
      <c r="R865" s="89" t="s">
        <v>766</v>
      </c>
      <c r="S865" s="89">
        <v>2</v>
      </c>
      <c r="T865" s="90">
        <v>0</v>
      </c>
      <c r="U865" s="90">
        <v>0</v>
      </c>
      <c r="V865" s="90">
        <v>0</v>
      </c>
      <c r="W865" s="90">
        <v>0</v>
      </c>
      <c r="X865" s="90">
        <v>0</v>
      </c>
      <c r="Y865" s="90">
        <v>0</v>
      </c>
      <c r="Z865" s="90">
        <v>0</v>
      </c>
      <c r="AA865" s="90">
        <v>0</v>
      </c>
      <c r="AB865" s="90">
        <v>0</v>
      </c>
      <c r="AC865" s="90"/>
      <c r="AD865" s="90"/>
      <c r="AE865" s="381" t="str">
        <f t="shared" si="14"/>
        <v>-</v>
      </c>
      <c r="AF865" s="105"/>
      <c r="AG865" s="381"/>
      <c r="AH865" s="381"/>
      <c r="AI865" s="381"/>
      <c r="AJ865" s="381"/>
      <c r="AK865" s="381"/>
      <c r="AL865" s="381"/>
      <c r="AM865" s="381"/>
    </row>
    <row r="866" spans="1:39" x14ac:dyDescent="0.35">
      <c r="A866" s="89" t="s">
        <v>682</v>
      </c>
      <c r="B866" s="89" t="s">
        <v>558</v>
      </c>
      <c r="C866" s="89" t="s">
        <v>462</v>
      </c>
      <c r="D866" s="89" t="s">
        <v>463</v>
      </c>
      <c r="E866" s="89" t="s">
        <v>485</v>
      </c>
      <c r="F866" s="89" t="s">
        <v>465</v>
      </c>
      <c r="G866" s="89" t="s">
        <v>465</v>
      </c>
      <c r="H866" s="89" t="s">
        <v>465</v>
      </c>
      <c r="I866" s="89" t="s">
        <v>465</v>
      </c>
      <c r="J866" s="89" t="s">
        <v>465</v>
      </c>
      <c r="K866" s="89" t="s">
        <v>466</v>
      </c>
      <c r="L866" s="89" t="s">
        <v>394</v>
      </c>
      <c r="M866" s="89" t="s">
        <v>395</v>
      </c>
      <c r="N866" s="89">
        <v>1</v>
      </c>
      <c r="O866" s="91">
        <v>10.71</v>
      </c>
      <c r="P866" s="89" t="s">
        <v>548</v>
      </c>
      <c r="Q866" s="89">
        <v>24</v>
      </c>
      <c r="R866" s="89" t="s">
        <v>766</v>
      </c>
      <c r="S866" s="89">
        <v>3</v>
      </c>
      <c r="T866" s="90">
        <v>0</v>
      </c>
      <c r="U866" s="90">
        <v>0</v>
      </c>
      <c r="V866" s="90">
        <v>0</v>
      </c>
      <c r="W866" s="90">
        <v>0</v>
      </c>
      <c r="X866" s="90">
        <v>0</v>
      </c>
      <c r="Y866" s="90">
        <v>0</v>
      </c>
      <c r="Z866" s="90">
        <v>0</v>
      </c>
      <c r="AA866" s="90">
        <v>0</v>
      </c>
      <c r="AB866" s="90">
        <v>0</v>
      </c>
      <c r="AC866" s="90"/>
      <c r="AD866" s="90"/>
      <c r="AE866" s="381" t="str">
        <f t="shared" si="14"/>
        <v>-</v>
      </c>
      <c r="AF866" s="105"/>
      <c r="AG866" s="381"/>
      <c r="AH866" s="381"/>
      <c r="AI866" s="381"/>
      <c r="AJ866" s="381"/>
      <c r="AK866" s="381"/>
      <c r="AL866" s="381"/>
      <c r="AM866" s="381"/>
    </row>
    <row r="867" spans="1:39" x14ac:dyDescent="0.35">
      <c r="A867" s="89" t="s">
        <v>640</v>
      </c>
      <c r="B867" s="89" t="s">
        <v>558</v>
      </c>
      <c r="C867" s="89" t="s">
        <v>462</v>
      </c>
      <c r="D867" s="89" t="s">
        <v>463</v>
      </c>
      <c r="E867" s="89" t="s">
        <v>524</v>
      </c>
      <c r="F867" s="89" t="s">
        <v>465</v>
      </c>
      <c r="G867" s="89" t="s">
        <v>465</v>
      </c>
      <c r="H867" s="89" t="s">
        <v>465</v>
      </c>
      <c r="I867" s="89" t="s">
        <v>465</v>
      </c>
      <c r="J867" s="89" t="s">
        <v>465</v>
      </c>
      <c r="K867" s="89" t="s">
        <v>466</v>
      </c>
      <c r="L867" s="89" t="s">
        <v>394</v>
      </c>
      <c r="M867" s="89" t="s">
        <v>395</v>
      </c>
      <c r="N867" s="89">
        <v>1</v>
      </c>
      <c r="O867" s="91">
        <v>61.483600000000003</v>
      </c>
      <c r="P867" s="89" t="s">
        <v>548</v>
      </c>
      <c r="Q867" s="89">
        <v>24</v>
      </c>
      <c r="R867" s="89" t="s">
        <v>766</v>
      </c>
      <c r="S867" s="89">
        <v>3</v>
      </c>
      <c r="T867" s="90">
        <v>0</v>
      </c>
      <c r="U867" s="90">
        <v>0</v>
      </c>
      <c r="V867" s="90">
        <v>0</v>
      </c>
      <c r="W867" s="90">
        <v>0</v>
      </c>
      <c r="X867" s="90">
        <v>0</v>
      </c>
      <c r="Y867" s="90">
        <v>0</v>
      </c>
      <c r="Z867" s="90">
        <v>0</v>
      </c>
      <c r="AA867" s="90">
        <v>0</v>
      </c>
      <c r="AB867" s="90">
        <v>0</v>
      </c>
      <c r="AC867" s="90"/>
      <c r="AD867" s="90"/>
      <c r="AE867" s="381" t="str">
        <f t="shared" si="14"/>
        <v>-</v>
      </c>
      <c r="AF867" s="105"/>
      <c r="AG867" s="381"/>
      <c r="AH867" s="381"/>
      <c r="AI867" s="381"/>
      <c r="AJ867" s="381"/>
      <c r="AK867" s="381"/>
      <c r="AL867" s="381"/>
      <c r="AM867" s="381"/>
    </row>
    <row r="868" spans="1:39" x14ac:dyDescent="0.35">
      <c r="A868" s="89" t="s">
        <v>641</v>
      </c>
      <c r="B868" s="89" t="s">
        <v>558</v>
      </c>
      <c r="C868" s="89" t="s">
        <v>462</v>
      </c>
      <c r="D868" s="89" t="s">
        <v>463</v>
      </c>
      <c r="E868" s="89" t="s">
        <v>524</v>
      </c>
      <c r="F868" s="89" t="s">
        <v>465</v>
      </c>
      <c r="G868" s="89" t="s">
        <v>465</v>
      </c>
      <c r="H868" s="89" t="s">
        <v>465</v>
      </c>
      <c r="I868" s="89" t="s">
        <v>465</v>
      </c>
      <c r="J868" s="89" t="s">
        <v>465</v>
      </c>
      <c r="K868" s="89" t="s">
        <v>466</v>
      </c>
      <c r="L868" s="89" t="s">
        <v>394</v>
      </c>
      <c r="M868" s="89" t="s">
        <v>395</v>
      </c>
      <c r="N868" s="89">
        <v>1</v>
      </c>
      <c r="O868" s="91">
        <v>31.55</v>
      </c>
      <c r="P868" s="89" t="s">
        <v>548</v>
      </c>
      <c r="Q868" s="89">
        <v>24</v>
      </c>
      <c r="R868" s="89" t="s">
        <v>766</v>
      </c>
      <c r="S868" s="89">
        <v>3</v>
      </c>
      <c r="T868" s="90">
        <v>0</v>
      </c>
      <c r="U868" s="90">
        <v>0</v>
      </c>
      <c r="V868" s="90">
        <v>0</v>
      </c>
      <c r="W868" s="90">
        <v>0</v>
      </c>
      <c r="X868" s="90">
        <v>0</v>
      </c>
      <c r="Y868" s="90">
        <v>0</v>
      </c>
      <c r="Z868" s="90">
        <v>0</v>
      </c>
      <c r="AA868" s="90">
        <v>0</v>
      </c>
      <c r="AB868" s="90">
        <v>0</v>
      </c>
      <c r="AC868" s="90"/>
      <c r="AD868" s="90"/>
      <c r="AE868" s="381" t="str">
        <f t="shared" si="14"/>
        <v>-</v>
      </c>
      <c r="AF868" s="105"/>
      <c r="AG868" s="381"/>
      <c r="AH868" s="381"/>
      <c r="AI868" s="381"/>
      <c r="AJ868" s="381"/>
      <c r="AK868" s="381"/>
      <c r="AL868" s="381"/>
      <c r="AM868" s="381"/>
    </row>
    <row r="869" spans="1:39" x14ac:dyDescent="0.35">
      <c r="A869" s="89" t="s">
        <v>643</v>
      </c>
      <c r="B869" s="89" t="s">
        <v>558</v>
      </c>
      <c r="C869" s="89" t="s">
        <v>462</v>
      </c>
      <c r="D869" s="89" t="s">
        <v>463</v>
      </c>
      <c r="E869" s="89" t="s">
        <v>500</v>
      </c>
      <c r="F869" s="89" t="s">
        <v>465</v>
      </c>
      <c r="G869" s="89" t="s">
        <v>465</v>
      </c>
      <c r="H869" s="89" t="s">
        <v>465</v>
      </c>
      <c r="I869" s="89" t="s">
        <v>465</v>
      </c>
      <c r="J869" s="89" t="s">
        <v>465</v>
      </c>
      <c r="K869" s="89" t="s">
        <v>466</v>
      </c>
      <c r="L869" s="89" t="s">
        <v>394</v>
      </c>
      <c r="M869" s="89" t="s">
        <v>395</v>
      </c>
      <c r="N869" s="89">
        <v>1</v>
      </c>
      <c r="O869" s="91">
        <v>31.68</v>
      </c>
      <c r="P869" s="89" t="s">
        <v>548</v>
      </c>
      <c r="Q869" s="89">
        <v>24</v>
      </c>
      <c r="R869" s="89" t="s">
        <v>766</v>
      </c>
      <c r="S869" s="89">
        <v>3</v>
      </c>
      <c r="T869" s="90">
        <v>0</v>
      </c>
      <c r="U869" s="90">
        <v>0</v>
      </c>
      <c r="V869" s="90">
        <v>0</v>
      </c>
      <c r="W869" s="90">
        <v>0</v>
      </c>
      <c r="X869" s="90">
        <v>0</v>
      </c>
      <c r="Y869" s="90">
        <v>0</v>
      </c>
      <c r="Z869" s="90">
        <v>0</v>
      </c>
      <c r="AA869" s="90">
        <v>0</v>
      </c>
      <c r="AB869" s="90">
        <v>0</v>
      </c>
      <c r="AC869" s="90"/>
      <c r="AD869" s="90"/>
      <c r="AE869" s="381" t="str">
        <f t="shared" si="14"/>
        <v>-</v>
      </c>
      <c r="AF869" s="105"/>
      <c r="AG869" s="381"/>
      <c r="AH869" s="381"/>
      <c r="AI869" s="381"/>
      <c r="AJ869" s="381"/>
      <c r="AK869" s="381"/>
      <c r="AL869" s="381"/>
      <c r="AM869" s="381"/>
    </row>
    <row r="870" spans="1:39" x14ac:dyDescent="0.35">
      <c r="A870" s="89" t="s">
        <v>644</v>
      </c>
      <c r="B870" s="89" t="s">
        <v>558</v>
      </c>
      <c r="C870" s="89" t="s">
        <v>462</v>
      </c>
      <c r="D870" s="89" t="s">
        <v>463</v>
      </c>
      <c r="E870" s="89" t="s">
        <v>524</v>
      </c>
      <c r="F870" s="89" t="s">
        <v>465</v>
      </c>
      <c r="G870" s="89" t="s">
        <v>465</v>
      </c>
      <c r="H870" s="89" t="s">
        <v>465</v>
      </c>
      <c r="I870" s="89" t="s">
        <v>465</v>
      </c>
      <c r="J870" s="89" t="s">
        <v>465</v>
      </c>
      <c r="K870" s="89" t="s">
        <v>466</v>
      </c>
      <c r="L870" s="89" t="s">
        <v>394</v>
      </c>
      <c r="M870" s="89" t="s">
        <v>395</v>
      </c>
      <c r="N870" s="89">
        <v>1</v>
      </c>
      <c r="O870" s="91">
        <v>42.96</v>
      </c>
      <c r="P870" s="89" t="s">
        <v>548</v>
      </c>
      <c r="Q870" s="89">
        <v>24</v>
      </c>
      <c r="R870" s="89" t="s">
        <v>766</v>
      </c>
      <c r="S870" s="89">
        <v>3</v>
      </c>
      <c r="T870" s="90">
        <v>0</v>
      </c>
      <c r="U870" s="90">
        <v>0</v>
      </c>
      <c r="V870" s="90">
        <v>0</v>
      </c>
      <c r="W870" s="90">
        <v>0</v>
      </c>
      <c r="X870" s="90">
        <v>0</v>
      </c>
      <c r="Y870" s="90">
        <v>0</v>
      </c>
      <c r="Z870" s="90">
        <v>0</v>
      </c>
      <c r="AA870" s="90">
        <v>0</v>
      </c>
      <c r="AB870" s="90">
        <v>0</v>
      </c>
      <c r="AC870" s="90"/>
      <c r="AD870" s="90"/>
      <c r="AE870" s="381" t="str">
        <f t="shared" si="14"/>
        <v>-</v>
      </c>
      <c r="AF870" s="105"/>
      <c r="AG870" s="381"/>
      <c r="AH870" s="381"/>
      <c r="AI870" s="381"/>
      <c r="AJ870" s="381"/>
      <c r="AK870" s="381"/>
      <c r="AL870" s="381"/>
      <c r="AM870" s="381"/>
    </row>
    <row r="871" spans="1:39" x14ac:dyDescent="0.35">
      <c r="A871" s="89" t="s">
        <v>650</v>
      </c>
      <c r="B871" s="89" t="s">
        <v>558</v>
      </c>
      <c r="C871" s="89" t="s">
        <v>462</v>
      </c>
      <c r="D871" s="89" t="s">
        <v>463</v>
      </c>
      <c r="E871" s="89" t="s">
        <v>500</v>
      </c>
      <c r="F871" s="89" t="s">
        <v>465</v>
      </c>
      <c r="G871" s="89" t="s">
        <v>465</v>
      </c>
      <c r="H871" s="89" t="s">
        <v>465</v>
      </c>
      <c r="I871" s="89" t="s">
        <v>465</v>
      </c>
      <c r="J871" s="89" t="s">
        <v>465</v>
      </c>
      <c r="K871" s="89" t="s">
        <v>466</v>
      </c>
      <c r="L871" s="89" t="s">
        <v>394</v>
      </c>
      <c r="M871" s="89" t="s">
        <v>395</v>
      </c>
      <c r="N871" s="89">
        <v>1</v>
      </c>
      <c r="O871" s="91">
        <v>11.75</v>
      </c>
      <c r="P871" s="89" t="s">
        <v>548</v>
      </c>
      <c r="Q871" s="89">
        <v>24</v>
      </c>
      <c r="R871" s="89" t="s">
        <v>766</v>
      </c>
      <c r="S871" s="89">
        <v>3</v>
      </c>
      <c r="T871" s="90">
        <v>0</v>
      </c>
      <c r="U871" s="90">
        <v>0</v>
      </c>
      <c r="V871" s="90">
        <v>0</v>
      </c>
      <c r="W871" s="90">
        <v>0</v>
      </c>
      <c r="X871" s="90">
        <v>0</v>
      </c>
      <c r="Y871" s="90">
        <v>0</v>
      </c>
      <c r="Z871" s="90">
        <v>0</v>
      </c>
      <c r="AA871" s="90">
        <v>0</v>
      </c>
      <c r="AB871" s="90">
        <v>0</v>
      </c>
      <c r="AC871" s="90"/>
      <c r="AD871" s="90"/>
      <c r="AE871" s="381" t="str">
        <f t="shared" si="14"/>
        <v>-</v>
      </c>
      <c r="AF871" s="105"/>
      <c r="AG871" s="381"/>
      <c r="AH871" s="381"/>
      <c r="AI871" s="381"/>
      <c r="AJ871" s="381"/>
      <c r="AK871" s="381"/>
      <c r="AL871" s="381"/>
      <c r="AM871" s="381"/>
    </row>
    <row r="872" spans="1:39" x14ac:dyDescent="0.35">
      <c r="A872" s="89" t="s">
        <v>652</v>
      </c>
      <c r="B872" s="89" t="s">
        <v>558</v>
      </c>
      <c r="C872" s="89" t="s">
        <v>462</v>
      </c>
      <c r="D872" s="89" t="s">
        <v>463</v>
      </c>
      <c r="E872" s="89" t="s">
        <v>500</v>
      </c>
      <c r="F872" s="89" t="s">
        <v>465</v>
      </c>
      <c r="G872" s="89" t="s">
        <v>465</v>
      </c>
      <c r="H872" s="89" t="s">
        <v>465</v>
      </c>
      <c r="I872" s="89" t="s">
        <v>465</v>
      </c>
      <c r="J872" s="89" t="s">
        <v>465</v>
      </c>
      <c r="K872" s="89" t="s">
        <v>466</v>
      </c>
      <c r="L872" s="89" t="s">
        <v>394</v>
      </c>
      <c r="M872" s="89" t="s">
        <v>395</v>
      </c>
      <c r="N872" s="89">
        <v>1</v>
      </c>
      <c r="O872" s="91">
        <v>16.78</v>
      </c>
      <c r="P872" s="89" t="s">
        <v>548</v>
      </c>
      <c r="Q872" s="89">
        <v>24</v>
      </c>
      <c r="R872" s="89" t="s">
        <v>766</v>
      </c>
      <c r="S872" s="89">
        <v>3</v>
      </c>
      <c r="T872" s="90">
        <v>0</v>
      </c>
      <c r="U872" s="90">
        <v>0</v>
      </c>
      <c r="V872" s="90">
        <v>0</v>
      </c>
      <c r="W872" s="90">
        <v>0</v>
      </c>
      <c r="X872" s="90">
        <v>0</v>
      </c>
      <c r="Y872" s="90">
        <v>0</v>
      </c>
      <c r="Z872" s="90">
        <v>0</v>
      </c>
      <c r="AA872" s="90">
        <v>0</v>
      </c>
      <c r="AB872" s="90">
        <v>0</v>
      </c>
      <c r="AC872" s="90"/>
      <c r="AD872" s="90"/>
      <c r="AE872" s="381" t="str">
        <f t="shared" si="14"/>
        <v>-</v>
      </c>
      <c r="AF872" s="105"/>
      <c r="AG872" s="381"/>
      <c r="AH872" s="381"/>
      <c r="AI872" s="381"/>
      <c r="AJ872" s="381"/>
      <c r="AK872" s="381"/>
      <c r="AL872" s="381"/>
      <c r="AM872" s="381"/>
    </row>
    <row r="873" spans="1:39" x14ac:dyDescent="0.35">
      <c r="A873" s="89" t="s">
        <v>653</v>
      </c>
      <c r="B873" s="89" t="s">
        <v>558</v>
      </c>
      <c r="C873" s="89" t="s">
        <v>462</v>
      </c>
      <c r="D873" s="89" t="s">
        <v>463</v>
      </c>
      <c r="E873" s="89" t="s">
        <v>500</v>
      </c>
      <c r="F873" s="89" t="s">
        <v>465</v>
      </c>
      <c r="G873" s="89" t="s">
        <v>465</v>
      </c>
      <c r="H873" s="89" t="s">
        <v>465</v>
      </c>
      <c r="I873" s="89" t="s">
        <v>465</v>
      </c>
      <c r="J873" s="89" t="s">
        <v>465</v>
      </c>
      <c r="K873" s="89" t="s">
        <v>466</v>
      </c>
      <c r="L873" s="89" t="s">
        <v>394</v>
      </c>
      <c r="M873" s="89" t="s">
        <v>395</v>
      </c>
      <c r="N873" s="89">
        <v>1</v>
      </c>
      <c r="O873" s="91">
        <v>42.11</v>
      </c>
      <c r="P873" s="89" t="s">
        <v>548</v>
      </c>
      <c r="Q873" s="89">
        <v>24</v>
      </c>
      <c r="R873" s="89" t="s">
        <v>766</v>
      </c>
      <c r="S873" s="89">
        <v>3</v>
      </c>
      <c r="T873" s="90">
        <v>0</v>
      </c>
      <c r="U873" s="90">
        <v>0</v>
      </c>
      <c r="V873" s="90">
        <v>0</v>
      </c>
      <c r="W873" s="90">
        <v>0</v>
      </c>
      <c r="X873" s="90">
        <v>0</v>
      </c>
      <c r="Y873" s="90">
        <v>0</v>
      </c>
      <c r="Z873" s="90">
        <v>0</v>
      </c>
      <c r="AA873" s="90">
        <v>0</v>
      </c>
      <c r="AB873" s="90">
        <v>0</v>
      </c>
      <c r="AC873" s="90"/>
      <c r="AD873" s="90"/>
      <c r="AE873" s="381" t="str">
        <f t="shared" si="14"/>
        <v>-</v>
      </c>
      <c r="AF873" s="105"/>
      <c r="AG873" s="381"/>
      <c r="AH873" s="381"/>
      <c r="AI873" s="381"/>
      <c r="AJ873" s="381"/>
      <c r="AK873" s="381"/>
      <c r="AL873" s="381"/>
      <c r="AM873" s="381"/>
    </row>
    <row r="874" spans="1:39" x14ac:dyDescent="0.35">
      <c r="A874" s="89" t="s">
        <v>635</v>
      </c>
      <c r="B874" s="89" t="s">
        <v>391</v>
      </c>
      <c r="C874" s="89" t="s">
        <v>392</v>
      </c>
      <c r="D874" s="89" t="s">
        <v>637</v>
      </c>
      <c r="E874" s="89" t="s">
        <v>489</v>
      </c>
      <c r="F874" s="89" t="s">
        <v>465</v>
      </c>
      <c r="G874" s="89" t="s">
        <v>465</v>
      </c>
      <c r="H874" s="89" t="s">
        <v>465</v>
      </c>
      <c r="I874" s="89" t="s">
        <v>506</v>
      </c>
      <c r="J874" s="89" t="s">
        <v>465</v>
      </c>
      <c r="K874" s="89" t="s">
        <v>476</v>
      </c>
      <c r="L874" s="89" t="s">
        <v>549</v>
      </c>
      <c r="M874" s="89" t="s">
        <v>395</v>
      </c>
      <c r="N874" s="89">
        <v>15</v>
      </c>
      <c r="O874" s="91">
        <v>209.62</v>
      </c>
      <c r="P874" s="89" t="s">
        <v>550</v>
      </c>
      <c r="Q874" s="89">
        <v>24</v>
      </c>
      <c r="R874" s="89" t="s">
        <v>766</v>
      </c>
      <c r="S874" s="89">
        <v>5</v>
      </c>
      <c r="T874" s="90">
        <v>0</v>
      </c>
      <c r="U874" s="90">
        <v>0</v>
      </c>
      <c r="V874" s="90">
        <v>0</v>
      </c>
      <c r="W874" s="90">
        <v>0</v>
      </c>
      <c r="X874" s="90">
        <v>0</v>
      </c>
      <c r="Y874" s="90">
        <v>0</v>
      </c>
      <c r="Z874" s="90">
        <v>0</v>
      </c>
      <c r="AA874" s="90">
        <v>0</v>
      </c>
      <c r="AB874" s="90">
        <v>0</v>
      </c>
      <c r="AC874" s="90">
        <v>95.89</v>
      </c>
      <c r="AD874" s="90">
        <v>193.49</v>
      </c>
      <c r="AE874" s="381">
        <f t="shared" si="14"/>
        <v>9.5322121367592914</v>
      </c>
      <c r="AF874" s="105"/>
      <c r="AG874" s="381"/>
      <c r="AH874" s="381"/>
      <c r="AI874" s="381"/>
      <c r="AJ874" s="381"/>
      <c r="AK874" s="381"/>
      <c r="AL874" s="381"/>
      <c r="AM874" s="381"/>
    </row>
    <row r="875" spans="1:39" x14ac:dyDescent="0.35">
      <c r="A875" s="89" t="s">
        <v>634</v>
      </c>
      <c r="B875" s="89" t="s">
        <v>391</v>
      </c>
      <c r="C875" s="89" t="s">
        <v>392</v>
      </c>
      <c r="D875" s="89" t="s">
        <v>463</v>
      </c>
      <c r="E875" s="89" t="s">
        <v>473</v>
      </c>
      <c r="F875" s="89" t="s">
        <v>465</v>
      </c>
      <c r="G875" s="89" t="s">
        <v>465</v>
      </c>
      <c r="H875" s="89" t="s">
        <v>465</v>
      </c>
      <c r="I875" s="89" t="s">
        <v>506</v>
      </c>
      <c r="J875" s="89" t="s">
        <v>465</v>
      </c>
      <c r="K875" s="89" t="s">
        <v>476</v>
      </c>
      <c r="L875" s="89" t="s">
        <v>549</v>
      </c>
      <c r="M875" s="89" t="s">
        <v>395</v>
      </c>
      <c r="N875" s="89">
        <v>15</v>
      </c>
      <c r="O875" s="91">
        <v>9.51</v>
      </c>
      <c r="P875" s="89" t="s">
        <v>550</v>
      </c>
      <c r="Q875" s="89">
        <v>24</v>
      </c>
      <c r="R875" s="89" t="s">
        <v>766</v>
      </c>
      <c r="S875" s="89">
        <v>5</v>
      </c>
      <c r="T875" s="90">
        <v>0</v>
      </c>
      <c r="U875" s="90">
        <v>0</v>
      </c>
      <c r="V875" s="90">
        <v>0</v>
      </c>
      <c r="W875" s="90">
        <v>0</v>
      </c>
      <c r="X875" s="90">
        <v>0</v>
      </c>
      <c r="Y875" s="90">
        <v>0</v>
      </c>
      <c r="Z875" s="90">
        <v>0</v>
      </c>
      <c r="AA875" s="90">
        <v>0</v>
      </c>
      <c r="AB875" s="90">
        <v>0</v>
      </c>
      <c r="AC875" s="90">
        <v>105.97</v>
      </c>
      <c r="AD875" s="90">
        <v>193.82</v>
      </c>
      <c r="AE875" s="381">
        <f t="shared" si="14"/>
        <v>10.012175980176373</v>
      </c>
      <c r="AF875" s="105"/>
      <c r="AG875" s="381"/>
      <c r="AH875" s="381"/>
      <c r="AI875" s="381"/>
      <c r="AJ875" s="381"/>
      <c r="AK875" s="381"/>
      <c r="AL875" s="381"/>
      <c r="AM875" s="381"/>
    </row>
    <row r="876" spans="1:39" x14ac:dyDescent="0.35">
      <c r="A876" s="89" t="s">
        <v>633</v>
      </c>
      <c r="B876" s="89" t="s">
        <v>391</v>
      </c>
      <c r="C876" s="89" t="s">
        <v>392</v>
      </c>
      <c r="D876" s="89" t="s">
        <v>463</v>
      </c>
      <c r="E876" s="89" t="s">
        <v>464</v>
      </c>
      <c r="F876" s="89" t="s">
        <v>465</v>
      </c>
      <c r="G876" s="89" t="s">
        <v>465</v>
      </c>
      <c r="H876" s="89" t="s">
        <v>465</v>
      </c>
      <c r="I876" s="89" t="s">
        <v>506</v>
      </c>
      <c r="J876" s="89" t="s">
        <v>465</v>
      </c>
      <c r="K876" s="89" t="s">
        <v>476</v>
      </c>
      <c r="L876" s="89" t="s">
        <v>549</v>
      </c>
      <c r="M876" s="89" t="s">
        <v>395</v>
      </c>
      <c r="N876" s="89">
        <v>15</v>
      </c>
      <c r="O876" s="91">
        <v>26.9</v>
      </c>
      <c r="P876" s="89" t="s">
        <v>550</v>
      </c>
      <c r="Q876" s="89">
        <v>24</v>
      </c>
      <c r="R876" s="89" t="s">
        <v>766</v>
      </c>
      <c r="S876" s="89">
        <v>5</v>
      </c>
      <c r="T876" s="90">
        <v>0</v>
      </c>
      <c r="U876" s="90">
        <v>0</v>
      </c>
      <c r="V876" s="90">
        <v>0</v>
      </c>
      <c r="W876" s="90">
        <v>0</v>
      </c>
      <c r="X876" s="90">
        <v>0</v>
      </c>
      <c r="Y876" s="90">
        <v>0</v>
      </c>
      <c r="Z876" s="90">
        <v>0</v>
      </c>
      <c r="AA876" s="90">
        <v>0</v>
      </c>
      <c r="AB876" s="90">
        <v>0</v>
      </c>
      <c r="AC876" s="90">
        <v>74.98</v>
      </c>
      <c r="AD876" s="90">
        <v>187.38</v>
      </c>
      <c r="AE876" s="381">
        <f t="shared" si="14"/>
        <v>8.5653951384006355</v>
      </c>
      <c r="AF876" s="105"/>
      <c r="AG876" s="381"/>
      <c r="AH876" s="381"/>
      <c r="AI876" s="381"/>
      <c r="AJ876" s="381"/>
      <c r="AK876" s="381"/>
      <c r="AL876" s="381"/>
      <c r="AM876" s="381"/>
    </row>
    <row r="877" spans="1:39" x14ac:dyDescent="0.35">
      <c r="A877" s="89" t="s">
        <v>619</v>
      </c>
      <c r="B877" s="89" t="s">
        <v>391</v>
      </c>
      <c r="C877" s="89" t="s">
        <v>392</v>
      </c>
      <c r="D877" s="89" t="s">
        <v>463</v>
      </c>
      <c r="E877" s="89" t="s">
        <v>475</v>
      </c>
      <c r="F877" s="89" t="s">
        <v>465</v>
      </c>
      <c r="G877" s="89" t="s">
        <v>465</v>
      </c>
      <c r="H877" s="89" t="s">
        <v>465</v>
      </c>
      <c r="I877" s="89" t="s">
        <v>506</v>
      </c>
      <c r="J877" s="89" t="s">
        <v>465</v>
      </c>
      <c r="K877" s="89" t="s">
        <v>476</v>
      </c>
      <c r="L877" s="89" t="s">
        <v>549</v>
      </c>
      <c r="M877" s="89" t="s">
        <v>395</v>
      </c>
      <c r="N877" s="89">
        <v>15</v>
      </c>
      <c r="O877" s="91">
        <v>121.97</v>
      </c>
      <c r="P877" s="89" t="s">
        <v>550</v>
      </c>
      <c r="Q877" s="89">
        <v>24</v>
      </c>
      <c r="R877" s="89" t="s">
        <v>766</v>
      </c>
      <c r="S877" s="89">
        <v>5</v>
      </c>
      <c r="T877" s="90">
        <v>0</v>
      </c>
      <c r="U877" s="90">
        <v>0</v>
      </c>
      <c r="V877" s="90">
        <v>0</v>
      </c>
      <c r="W877" s="90">
        <v>0</v>
      </c>
      <c r="X877" s="90">
        <v>0</v>
      </c>
      <c r="Y877" s="90">
        <v>0</v>
      </c>
      <c r="Z877" s="90">
        <v>0</v>
      </c>
      <c r="AA877" s="90">
        <v>0</v>
      </c>
      <c r="AB877" s="90">
        <v>0</v>
      </c>
      <c r="AC877" s="90">
        <v>85.36</v>
      </c>
      <c r="AD877" s="90">
        <v>188.7</v>
      </c>
      <c r="AE877" s="381">
        <f t="shared" si="14"/>
        <v>9.1070465198043298</v>
      </c>
      <c r="AF877" s="105"/>
      <c r="AG877" s="381"/>
      <c r="AH877" s="381"/>
      <c r="AI877" s="381"/>
      <c r="AJ877" s="381"/>
      <c r="AK877" s="381"/>
      <c r="AL877" s="381"/>
      <c r="AM877" s="381"/>
    </row>
    <row r="878" spans="1:39" x14ac:dyDescent="0.35">
      <c r="A878" s="89" t="s">
        <v>531</v>
      </c>
      <c r="B878" s="89" t="s">
        <v>391</v>
      </c>
      <c r="C878" s="89" t="s">
        <v>392</v>
      </c>
      <c r="D878" s="89" t="s">
        <v>463</v>
      </c>
      <c r="E878" s="89" t="s">
        <v>475</v>
      </c>
      <c r="F878" s="89" t="s">
        <v>465</v>
      </c>
      <c r="G878" s="89" t="s">
        <v>465</v>
      </c>
      <c r="H878" s="89" t="s">
        <v>465</v>
      </c>
      <c r="I878" s="89" t="s">
        <v>506</v>
      </c>
      <c r="J878" s="89" t="s">
        <v>508</v>
      </c>
      <c r="K878" s="89" t="s">
        <v>466</v>
      </c>
      <c r="L878" s="89" t="s">
        <v>587</v>
      </c>
      <c r="M878" s="89" t="s">
        <v>395</v>
      </c>
      <c r="N878" s="89">
        <v>21</v>
      </c>
      <c r="O878" s="91">
        <v>10.199999999999999</v>
      </c>
      <c r="P878" s="89" t="s">
        <v>588</v>
      </c>
      <c r="Q878" s="89">
        <v>24</v>
      </c>
      <c r="R878" s="89" t="s">
        <v>766</v>
      </c>
      <c r="S878" s="89">
        <v>6</v>
      </c>
      <c r="T878" s="90">
        <v>0</v>
      </c>
      <c r="U878" s="90">
        <v>0</v>
      </c>
      <c r="V878" s="90">
        <v>0</v>
      </c>
      <c r="W878" s="90">
        <v>0</v>
      </c>
      <c r="X878" s="90">
        <v>0</v>
      </c>
      <c r="Y878" s="90">
        <v>0</v>
      </c>
      <c r="Z878" s="90">
        <v>0</v>
      </c>
      <c r="AA878" s="90">
        <v>0</v>
      </c>
      <c r="AB878" s="90">
        <v>0</v>
      </c>
      <c r="AC878" s="90">
        <v>74.72</v>
      </c>
      <c r="AD878" s="90">
        <v>116.13</v>
      </c>
      <c r="AE878" s="381">
        <f t="shared" si="14"/>
        <v>10.861317780498069</v>
      </c>
      <c r="AF878" s="105"/>
      <c r="AG878" s="381"/>
      <c r="AH878" s="381"/>
      <c r="AI878" s="381"/>
      <c r="AJ878" s="381"/>
      <c r="AK878" s="381"/>
      <c r="AL878" s="381"/>
      <c r="AM878" s="381"/>
    </row>
    <row r="879" spans="1:39" x14ac:dyDescent="0.35">
      <c r="A879" s="89" t="s">
        <v>525</v>
      </c>
      <c r="B879" s="89" t="s">
        <v>391</v>
      </c>
      <c r="C879" s="89" t="s">
        <v>392</v>
      </c>
      <c r="D879" s="89" t="s">
        <v>463</v>
      </c>
      <c r="E879" s="89" t="s">
        <v>526</v>
      </c>
      <c r="F879" s="89" t="s">
        <v>465</v>
      </c>
      <c r="G879" s="89" t="s">
        <v>465</v>
      </c>
      <c r="H879" s="89" t="s">
        <v>465</v>
      </c>
      <c r="I879" s="89" t="s">
        <v>506</v>
      </c>
      <c r="J879" s="89" t="s">
        <v>508</v>
      </c>
      <c r="K879" s="89" t="s">
        <v>466</v>
      </c>
      <c r="L879" s="89" t="s">
        <v>587</v>
      </c>
      <c r="M879" s="89" t="s">
        <v>395</v>
      </c>
      <c r="N879" s="89">
        <v>21</v>
      </c>
      <c r="O879" s="91">
        <v>0.83</v>
      </c>
      <c r="P879" s="89" t="s">
        <v>588</v>
      </c>
      <c r="Q879" s="89">
        <v>24</v>
      </c>
      <c r="R879" s="89" t="s">
        <v>766</v>
      </c>
      <c r="S879" s="89">
        <v>6</v>
      </c>
      <c r="T879" s="90">
        <v>0</v>
      </c>
      <c r="U879" s="90">
        <v>0</v>
      </c>
      <c r="V879" s="90">
        <v>0</v>
      </c>
      <c r="W879" s="90">
        <v>0</v>
      </c>
      <c r="X879" s="90">
        <v>0</v>
      </c>
      <c r="Y879" s="90">
        <v>0</v>
      </c>
      <c r="Z879" s="90">
        <v>0</v>
      </c>
      <c r="AA879" s="90">
        <v>0</v>
      </c>
      <c r="AB879" s="90">
        <v>0</v>
      </c>
      <c r="AC879" s="90">
        <v>74.72</v>
      </c>
      <c r="AD879" s="90">
        <v>116.13</v>
      </c>
      <c r="AE879" s="381">
        <f t="shared" si="14"/>
        <v>10.861317780498069</v>
      </c>
      <c r="AF879" s="105"/>
      <c r="AG879" s="381"/>
      <c r="AH879" s="381"/>
      <c r="AI879" s="381"/>
      <c r="AJ879" s="381"/>
      <c r="AK879" s="381"/>
      <c r="AL879" s="381"/>
      <c r="AM879" s="381"/>
    </row>
    <row r="880" spans="1:39" x14ac:dyDescent="0.35">
      <c r="A880" s="89" t="s">
        <v>522</v>
      </c>
      <c r="B880" s="89" t="s">
        <v>391</v>
      </c>
      <c r="C880" s="89" t="s">
        <v>392</v>
      </c>
      <c r="D880" s="89" t="s">
        <v>463</v>
      </c>
      <c r="E880" s="89" t="s">
        <v>475</v>
      </c>
      <c r="F880" s="89" t="s">
        <v>465</v>
      </c>
      <c r="G880" s="89" t="s">
        <v>465</v>
      </c>
      <c r="H880" s="89" t="s">
        <v>465</v>
      </c>
      <c r="I880" s="89" t="s">
        <v>506</v>
      </c>
      <c r="J880" s="89" t="s">
        <v>508</v>
      </c>
      <c r="K880" s="89" t="s">
        <v>466</v>
      </c>
      <c r="L880" s="89" t="s">
        <v>587</v>
      </c>
      <c r="M880" s="89" t="s">
        <v>395</v>
      </c>
      <c r="N880" s="89">
        <v>21</v>
      </c>
      <c r="O880" s="91">
        <v>26.86</v>
      </c>
      <c r="P880" s="89" t="s">
        <v>588</v>
      </c>
      <c r="Q880" s="89">
        <v>24</v>
      </c>
      <c r="R880" s="89" t="s">
        <v>766</v>
      </c>
      <c r="S880" s="89">
        <v>6</v>
      </c>
      <c r="T880" s="90">
        <v>0</v>
      </c>
      <c r="U880" s="90">
        <v>0</v>
      </c>
      <c r="V880" s="90">
        <v>0</v>
      </c>
      <c r="W880" s="90">
        <v>0</v>
      </c>
      <c r="X880" s="90">
        <v>0</v>
      </c>
      <c r="Y880" s="90">
        <v>0</v>
      </c>
      <c r="Z880" s="90">
        <v>0</v>
      </c>
      <c r="AA880" s="90">
        <v>0</v>
      </c>
      <c r="AB880" s="90">
        <v>0</v>
      </c>
      <c r="AC880" s="90">
        <v>74.72</v>
      </c>
      <c r="AD880" s="90">
        <v>116.13</v>
      </c>
      <c r="AE880" s="381">
        <f t="shared" si="14"/>
        <v>10.861317780498069</v>
      </c>
      <c r="AF880" s="105"/>
      <c r="AG880" s="381"/>
      <c r="AH880" s="381"/>
      <c r="AI880" s="381"/>
      <c r="AJ880" s="381"/>
      <c r="AK880" s="381"/>
      <c r="AL880" s="381"/>
      <c r="AM880" s="381"/>
    </row>
    <row r="881" spans="1:39" x14ac:dyDescent="0.35">
      <c r="A881" s="89" t="s">
        <v>496</v>
      </c>
      <c r="B881" s="89" t="s">
        <v>391</v>
      </c>
      <c r="C881" s="89" t="s">
        <v>392</v>
      </c>
      <c r="D881" s="89" t="s">
        <v>463</v>
      </c>
      <c r="E881" s="89" t="s">
        <v>473</v>
      </c>
      <c r="F881" s="89" t="s">
        <v>465</v>
      </c>
      <c r="G881" s="89" t="s">
        <v>511</v>
      </c>
      <c r="H881" s="89" t="s">
        <v>465</v>
      </c>
      <c r="I881" s="89" t="s">
        <v>506</v>
      </c>
      <c r="J881" s="89" t="s">
        <v>508</v>
      </c>
      <c r="K881" s="89" t="s">
        <v>476</v>
      </c>
      <c r="L881" s="89" t="s">
        <v>587</v>
      </c>
      <c r="M881" s="89" t="s">
        <v>395</v>
      </c>
      <c r="N881" s="89">
        <v>21</v>
      </c>
      <c r="O881" s="91">
        <v>2.37</v>
      </c>
      <c r="P881" s="89" t="s">
        <v>588</v>
      </c>
      <c r="Q881" s="89">
        <v>24</v>
      </c>
      <c r="R881" s="89" t="s">
        <v>766</v>
      </c>
      <c r="S881" s="89">
        <v>6</v>
      </c>
      <c r="T881" s="90">
        <v>0</v>
      </c>
      <c r="U881" s="90">
        <v>0</v>
      </c>
      <c r="V881" s="90">
        <v>0</v>
      </c>
      <c r="W881" s="90">
        <v>0</v>
      </c>
      <c r="X881" s="90">
        <v>0</v>
      </c>
      <c r="Y881" s="90">
        <v>0</v>
      </c>
      <c r="Z881" s="90">
        <v>0</v>
      </c>
      <c r="AA881" s="90">
        <v>0</v>
      </c>
      <c r="AB881" s="90">
        <v>0</v>
      </c>
      <c r="AC881" s="90">
        <v>74.58</v>
      </c>
      <c r="AD881" s="90">
        <v>92.26</v>
      </c>
      <c r="AE881" s="381">
        <f t="shared" si="14"/>
        <v>12.174209365857228</v>
      </c>
      <c r="AF881" s="105"/>
      <c r="AG881" s="381"/>
      <c r="AH881" s="381"/>
      <c r="AI881" s="381"/>
      <c r="AJ881" s="381"/>
      <c r="AK881" s="381"/>
      <c r="AL881" s="381"/>
      <c r="AM881" s="381"/>
    </row>
    <row r="882" spans="1:39" x14ac:dyDescent="0.35">
      <c r="A882" s="89" t="s">
        <v>502</v>
      </c>
      <c r="B882" s="89" t="s">
        <v>391</v>
      </c>
      <c r="C882" s="89" t="s">
        <v>392</v>
      </c>
      <c r="D882" s="89" t="s">
        <v>463</v>
      </c>
      <c r="E882" s="89" t="s">
        <v>487</v>
      </c>
      <c r="F882" s="89" t="s">
        <v>465</v>
      </c>
      <c r="G882" s="89" t="s">
        <v>511</v>
      </c>
      <c r="H882" s="89" t="s">
        <v>465</v>
      </c>
      <c r="I882" s="89" t="s">
        <v>506</v>
      </c>
      <c r="J882" s="89" t="s">
        <v>508</v>
      </c>
      <c r="K882" s="89" t="s">
        <v>476</v>
      </c>
      <c r="L882" s="89" t="s">
        <v>587</v>
      </c>
      <c r="M882" s="89" t="s">
        <v>395</v>
      </c>
      <c r="N882" s="89">
        <v>21</v>
      </c>
      <c r="O882" s="91">
        <v>50.29</v>
      </c>
      <c r="P882" s="89" t="s">
        <v>588</v>
      </c>
      <c r="Q882" s="89">
        <v>24</v>
      </c>
      <c r="R882" s="89" t="s">
        <v>766</v>
      </c>
      <c r="S882" s="89">
        <v>6</v>
      </c>
      <c r="T882" s="90">
        <v>0</v>
      </c>
      <c r="U882" s="90">
        <v>0</v>
      </c>
      <c r="V882" s="90">
        <v>0</v>
      </c>
      <c r="W882" s="90">
        <v>0</v>
      </c>
      <c r="X882" s="90">
        <v>0</v>
      </c>
      <c r="Y882" s="90">
        <v>0</v>
      </c>
      <c r="Z882" s="90">
        <v>0</v>
      </c>
      <c r="AA882" s="90">
        <v>0</v>
      </c>
      <c r="AB882" s="90">
        <v>0</v>
      </c>
      <c r="AC882" s="90">
        <v>74.58</v>
      </c>
      <c r="AD882" s="90">
        <v>92.26</v>
      </c>
      <c r="AE882" s="381">
        <f t="shared" si="14"/>
        <v>12.174209365857228</v>
      </c>
      <c r="AF882" s="105"/>
      <c r="AG882" s="381"/>
      <c r="AH882" s="381"/>
      <c r="AI882" s="381"/>
      <c r="AJ882" s="381"/>
      <c r="AK882" s="381"/>
      <c r="AL882" s="381"/>
      <c r="AM882" s="381"/>
    </row>
    <row r="883" spans="1:39" x14ac:dyDescent="0.35">
      <c r="A883" s="89" t="s">
        <v>675</v>
      </c>
      <c r="B883" s="89" t="s">
        <v>391</v>
      </c>
      <c r="C883" s="89" t="s">
        <v>392</v>
      </c>
      <c r="D883" s="89" t="s">
        <v>463</v>
      </c>
      <c r="E883" s="89" t="s">
        <v>485</v>
      </c>
      <c r="F883" s="89" t="s">
        <v>465</v>
      </c>
      <c r="G883" s="89" t="s">
        <v>465</v>
      </c>
      <c r="H883" s="89" t="s">
        <v>465</v>
      </c>
      <c r="I883" s="89" t="s">
        <v>465</v>
      </c>
      <c r="J883" s="89" t="s">
        <v>465</v>
      </c>
      <c r="K883" s="89" t="s">
        <v>476</v>
      </c>
      <c r="L883" s="89" t="s">
        <v>394</v>
      </c>
      <c r="M883" s="89" t="s">
        <v>395</v>
      </c>
      <c r="N883" s="89">
        <v>14</v>
      </c>
      <c r="O883" s="91">
        <v>54.15</v>
      </c>
      <c r="P883" s="89" t="s">
        <v>396</v>
      </c>
      <c r="Q883" s="89">
        <v>24</v>
      </c>
      <c r="R883" s="89" t="s">
        <v>766</v>
      </c>
      <c r="S883" s="89">
        <v>7</v>
      </c>
      <c r="T883" s="90">
        <v>0</v>
      </c>
      <c r="U883" s="90">
        <v>21.79</v>
      </c>
      <c r="V883" s="90">
        <v>23.91</v>
      </c>
      <c r="W883" s="90">
        <v>0</v>
      </c>
      <c r="X883" s="90">
        <v>0</v>
      </c>
      <c r="Y883" s="90">
        <v>45.7</v>
      </c>
      <c r="Z883" s="90">
        <v>0</v>
      </c>
      <c r="AA883" s="90">
        <v>0</v>
      </c>
      <c r="AB883" s="90">
        <v>45.7</v>
      </c>
      <c r="AC883" s="90">
        <v>157.53</v>
      </c>
      <c r="AD883" s="90">
        <v>371.9</v>
      </c>
      <c r="AE883" s="381">
        <f t="shared" si="14"/>
        <v>8.812616052182296</v>
      </c>
      <c r="AF883" s="105"/>
      <c r="AG883" s="381"/>
      <c r="AH883" s="381"/>
      <c r="AI883" s="381"/>
      <c r="AJ883" s="381"/>
      <c r="AK883" s="381"/>
      <c r="AL883" s="381"/>
      <c r="AM883" s="381"/>
    </row>
    <row r="884" spans="1:39" x14ac:dyDescent="0.35">
      <c r="A884" s="89" t="s">
        <v>674</v>
      </c>
      <c r="B884" s="89" t="s">
        <v>391</v>
      </c>
      <c r="C884" s="89" t="s">
        <v>392</v>
      </c>
      <c r="D884" s="89" t="s">
        <v>463</v>
      </c>
      <c r="E884" s="89" t="s">
        <v>489</v>
      </c>
      <c r="F884" s="89" t="s">
        <v>465</v>
      </c>
      <c r="G884" s="89" t="s">
        <v>465</v>
      </c>
      <c r="H884" s="89" t="s">
        <v>465</v>
      </c>
      <c r="I884" s="89" t="s">
        <v>465</v>
      </c>
      <c r="J884" s="89" t="s">
        <v>465</v>
      </c>
      <c r="K884" s="89" t="s">
        <v>476</v>
      </c>
      <c r="L884" s="89" t="s">
        <v>394</v>
      </c>
      <c r="M884" s="89" t="s">
        <v>395</v>
      </c>
      <c r="N884" s="89">
        <v>14</v>
      </c>
      <c r="O884" s="91">
        <v>103.49</v>
      </c>
      <c r="P884" s="89" t="s">
        <v>396</v>
      </c>
      <c r="Q884" s="89">
        <v>24</v>
      </c>
      <c r="R884" s="89" t="s">
        <v>766</v>
      </c>
      <c r="S884" s="89">
        <v>7</v>
      </c>
      <c r="T884" s="90">
        <v>0</v>
      </c>
      <c r="U884" s="90">
        <v>21.79</v>
      </c>
      <c r="V884" s="90">
        <v>23.91</v>
      </c>
      <c r="W884" s="90">
        <v>0</v>
      </c>
      <c r="X884" s="90">
        <v>0</v>
      </c>
      <c r="Y884" s="90">
        <v>45.7</v>
      </c>
      <c r="Z884" s="90">
        <v>0</v>
      </c>
      <c r="AA884" s="90">
        <v>0</v>
      </c>
      <c r="AB884" s="90">
        <v>45.7</v>
      </c>
      <c r="AC884" s="90">
        <v>157.53</v>
      </c>
      <c r="AD884" s="90">
        <v>371.9</v>
      </c>
      <c r="AE884" s="381">
        <f t="shared" si="14"/>
        <v>8.812616052182296</v>
      </c>
      <c r="AF884" s="105"/>
      <c r="AG884" s="381"/>
      <c r="AH884" s="381"/>
      <c r="AI884" s="381"/>
      <c r="AJ884" s="381"/>
      <c r="AK884" s="381"/>
      <c r="AL884" s="381"/>
      <c r="AM884" s="381"/>
    </row>
    <row r="885" spans="1:39" x14ac:dyDescent="0.35">
      <c r="A885" s="89" t="s">
        <v>673</v>
      </c>
      <c r="B885" s="89" t="s">
        <v>391</v>
      </c>
      <c r="C885" s="89" t="s">
        <v>392</v>
      </c>
      <c r="D885" s="89" t="s">
        <v>463</v>
      </c>
      <c r="E885" s="89" t="s">
        <v>660</v>
      </c>
      <c r="F885" s="89" t="s">
        <v>465</v>
      </c>
      <c r="G885" s="89" t="s">
        <v>465</v>
      </c>
      <c r="H885" s="89" t="s">
        <v>465</v>
      </c>
      <c r="I885" s="89" t="s">
        <v>465</v>
      </c>
      <c r="J885" s="89" t="s">
        <v>465</v>
      </c>
      <c r="K885" s="89" t="s">
        <v>476</v>
      </c>
      <c r="L885" s="89" t="s">
        <v>394</v>
      </c>
      <c r="M885" s="89" t="s">
        <v>395</v>
      </c>
      <c r="N885" s="89">
        <v>14</v>
      </c>
      <c r="O885" s="91">
        <v>4.78</v>
      </c>
      <c r="P885" s="89" t="s">
        <v>396</v>
      </c>
      <c r="Q885" s="89">
        <v>24</v>
      </c>
      <c r="R885" s="89" t="s">
        <v>766</v>
      </c>
      <c r="S885" s="89">
        <v>7</v>
      </c>
      <c r="T885" s="90">
        <v>0</v>
      </c>
      <c r="U885" s="90">
        <v>20.85</v>
      </c>
      <c r="V885" s="90">
        <v>36.49</v>
      </c>
      <c r="W885" s="90">
        <v>0</v>
      </c>
      <c r="X885" s="90">
        <v>0</v>
      </c>
      <c r="Y885" s="90">
        <v>57.33</v>
      </c>
      <c r="Z885" s="90">
        <v>0</v>
      </c>
      <c r="AA885" s="90">
        <v>0</v>
      </c>
      <c r="AB885" s="90">
        <v>57.33</v>
      </c>
      <c r="AC885" s="90">
        <v>174.76</v>
      </c>
      <c r="AD885" s="90">
        <v>367.89</v>
      </c>
      <c r="AE885" s="381">
        <f t="shared" si="14"/>
        <v>9.3325070872357632</v>
      </c>
      <c r="AF885" s="105"/>
      <c r="AG885" s="381"/>
      <c r="AH885" s="381"/>
      <c r="AI885" s="381"/>
      <c r="AJ885" s="381"/>
      <c r="AK885" s="381"/>
      <c r="AL885" s="381"/>
      <c r="AM885" s="381"/>
    </row>
    <row r="886" spans="1:39" x14ac:dyDescent="0.35">
      <c r="A886" s="89" t="s">
        <v>672</v>
      </c>
      <c r="B886" s="89" t="s">
        <v>391</v>
      </c>
      <c r="C886" s="89" t="s">
        <v>392</v>
      </c>
      <c r="D886" s="89" t="s">
        <v>463</v>
      </c>
      <c r="E886" s="89" t="s">
        <v>485</v>
      </c>
      <c r="F886" s="89" t="s">
        <v>465</v>
      </c>
      <c r="G886" s="89" t="s">
        <v>465</v>
      </c>
      <c r="H886" s="89" t="s">
        <v>465</v>
      </c>
      <c r="I886" s="89" t="s">
        <v>465</v>
      </c>
      <c r="J886" s="89" t="s">
        <v>465</v>
      </c>
      <c r="K886" s="89" t="s">
        <v>466</v>
      </c>
      <c r="L886" s="89" t="s">
        <v>394</v>
      </c>
      <c r="M886" s="89" t="s">
        <v>395</v>
      </c>
      <c r="N886" s="89">
        <v>14</v>
      </c>
      <c r="O886" s="91">
        <v>17.13</v>
      </c>
      <c r="P886" s="89" t="s">
        <v>396</v>
      </c>
      <c r="Q886" s="89">
        <v>24</v>
      </c>
      <c r="R886" s="89" t="s">
        <v>766</v>
      </c>
      <c r="S886" s="89">
        <v>7</v>
      </c>
      <c r="T886" s="90">
        <v>0</v>
      </c>
      <c r="U886" s="90">
        <v>21.79</v>
      </c>
      <c r="V886" s="90">
        <v>23.91</v>
      </c>
      <c r="W886" s="90">
        <v>0</v>
      </c>
      <c r="X886" s="90">
        <v>0</v>
      </c>
      <c r="Y886" s="90">
        <v>45.7</v>
      </c>
      <c r="Z886" s="90">
        <v>0</v>
      </c>
      <c r="AA886" s="90">
        <v>0</v>
      </c>
      <c r="AB886" s="90">
        <v>45.7</v>
      </c>
      <c r="AC886" s="90">
        <v>157.53</v>
      </c>
      <c r="AD886" s="90">
        <v>371.9</v>
      </c>
      <c r="AE886" s="381">
        <f t="shared" si="14"/>
        <v>8.812616052182296</v>
      </c>
      <c r="AF886" s="105"/>
      <c r="AG886" s="381"/>
      <c r="AH886" s="381"/>
      <c r="AI886" s="381"/>
      <c r="AJ886" s="381"/>
      <c r="AK886" s="381"/>
      <c r="AL886" s="381"/>
      <c r="AM886" s="381"/>
    </row>
    <row r="887" spans="1:39" x14ac:dyDescent="0.35">
      <c r="A887" s="89" t="s">
        <v>671</v>
      </c>
      <c r="B887" s="89" t="s">
        <v>391</v>
      </c>
      <c r="C887" s="89" t="s">
        <v>392</v>
      </c>
      <c r="D887" s="89" t="s">
        <v>463</v>
      </c>
      <c r="E887" s="89" t="s">
        <v>485</v>
      </c>
      <c r="F887" s="89" t="s">
        <v>465</v>
      </c>
      <c r="G887" s="89" t="s">
        <v>465</v>
      </c>
      <c r="H887" s="89" t="s">
        <v>465</v>
      </c>
      <c r="I887" s="89" t="s">
        <v>465</v>
      </c>
      <c r="J887" s="89" t="s">
        <v>465</v>
      </c>
      <c r="K887" s="89" t="s">
        <v>466</v>
      </c>
      <c r="L887" s="89" t="s">
        <v>394</v>
      </c>
      <c r="M887" s="89" t="s">
        <v>395</v>
      </c>
      <c r="N887" s="89">
        <v>14</v>
      </c>
      <c r="O887" s="91">
        <v>101.81</v>
      </c>
      <c r="P887" s="89" t="s">
        <v>396</v>
      </c>
      <c r="Q887" s="89">
        <v>24</v>
      </c>
      <c r="R887" s="89" t="s">
        <v>766</v>
      </c>
      <c r="S887" s="89">
        <v>7</v>
      </c>
      <c r="T887" s="90">
        <v>0</v>
      </c>
      <c r="U887" s="90">
        <v>21.79</v>
      </c>
      <c r="V887" s="90">
        <v>23.91</v>
      </c>
      <c r="W887" s="90">
        <v>0</v>
      </c>
      <c r="X887" s="90">
        <v>0</v>
      </c>
      <c r="Y887" s="90">
        <v>45.7</v>
      </c>
      <c r="Z887" s="90">
        <v>0</v>
      </c>
      <c r="AA887" s="90">
        <v>0</v>
      </c>
      <c r="AB887" s="90">
        <v>45.7</v>
      </c>
      <c r="AC887" s="90">
        <v>157.53</v>
      </c>
      <c r="AD887" s="90">
        <v>371.9</v>
      </c>
      <c r="AE887" s="381">
        <f t="shared" si="14"/>
        <v>8.812616052182296</v>
      </c>
      <c r="AF887" s="105"/>
      <c r="AG887" s="381"/>
      <c r="AH887" s="381"/>
      <c r="AI887" s="381"/>
      <c r="AJ887" s="381"/>
      <c r="AK887" s="381"/>
      <c r="AL887" s="381"/>
      <c r="AM887" s="381"/>
    </row>
    <row r="888" spans="1:39" x14ac:dyDescent="0.35">
      <c r="A888" s="89" t="s">
        <v>669</v>
      </c>
      <c r="B888" s="89" t="s">
        <v>391</v>
      </c>
      <c r="C888" s="89" t="s">
        <v>392</v>
      </c>
      <c r="D888" s="89" t="s">
        <v>463</v>
      </c>
      <c r="E888" s="89" t="s">
        <v>487</v>
      </c>
      <c r="F888" s="89" t="s">
        <v>465</v>
      </c>
      <c r="G888" s="89" t="s">
        <v>465</v>
      </c>
      <c r="H888" s="89" t="s">
        <v>465</v>
      </c>
      <c r="I888" s="89" t="s">
        <v>465</v>
      </c>
      <c r="J888" s="89" t="s">
        <v>465</v>
      </c>
      <c r="K888" s="89" t="s">
        <v>466</v>
      </c>
      <c r="L888" s="89" t="s">
        <v>394</v>
      </c>
      <c r="M888" s="89" t="s">
        <v>395</v>
      </c>
      <c r="N888" s="89">
        <v>14</v>
      </c>
      <c r="O888" s="91">
        <v>22.48</v>
      </c>
      <c r="P888" s="89" t="s">
        <v>396</v>
      </c>
      <c r="Q888" s="89">
        <v>24</v>
      </c>
      <c r="R888" s="89" t="s">
        <v>766</v>
      </c>
      <c r="S888" s="89">
        <v>7</v>
      </c>
      <c r="T888" s="90">
        <v>0</v>
      </c>
      <c r="U888" s="90">
        <v>20.85</v>
      </c>
      <c r="V888" s="90">
        <v>36.49</v>
      </c>
      <c r="W888" s="90">
        <v>0</v>
      </c>
      <c r="X888" s="90">
        <v>0</v>
      </c>
      <c r="Y888" s="90">
        <v>57.33</v>
      </c>
      <c r="Z888" s="90">
        <v>0</v>
      </c>
      <c r="AA888" s="90">
        <v>0</v>
      </c>
      <c r="AB888" s="90">
        <v>57.33</v>
      </c>
      <c r="AC888" s="90">
        <v>174.76</v>
      </c>
      <c r="AD888" s="90">
        <v>367.89</v>
      </c>
      <c r="AE888" s="381">
        <f t="shared" si="14"/>
        <v>9.3325070872357632</v>
      </c>
      <c r="AF888" s="105"/>
      <c r="AG888" s="381"/>
      <c r="AH888" s="381"/>
      <c r="AI888" s="381"/>
      <c r="AJ888" s="381"/>
      <c r="AK888" s="381"/>
      <c r="AL888" s="381"/>
      <c r="AM888" s="381"/>
    </row>
    <row r="889" spans="1:39" x14ac:dyDescent="0.35">
      <c r="A889" s="89" t="s">
        <v>668</v>
      </c>
      <c r="B889" s="89" t="s">
        <v>391</v>
      </c>
      <c r="C889" s="89" t="s">
        <v>392</v>
      </c>
      <c r="D889" s="89" t="s">
        <v>463</v>
      </c>
      <c r="E889" s="89" t="s">
        <v>505</v>
      </c>
      <c r="F889" s="89" t="s">
        <v>465</v>
      </c>
      <c r="G889" s="89" t="s">
        <v>465</v>
      </c>
      <c r="H889" s="89" t="s">
        <v>465</v>
      </c>
      <c r="I889" s="89" t="s">
        <v>465</v>
      </c>
      <c r="J889" s="89" t="s">
        <v>465</v>
      </c>
      <c r="K889" s="89" t="s">
        <v>466</v>
      </c>
      <c r="L889" s="89" t="s">
        <v>394</v>
      </c>
      <c r="M889" s="89" t="s">
        <v>395</v>
      </c>
      <c r="N889" s="89">
        <v>14</v>
      </c>
      <c r="O889" s="91">
        <v>34.590000000000003</v>
      </c>
      <c r="P889" s="89" t="s">
        <v>396</v>
      </c>
      <c r="Q889" s="89">
        <v>24</v>
      </c>
      <c r="R889" s="89" t="s">
        <v>766</v>
      </c>
      <c r="S889" s="89">
        <v>7</v>
      </c>
      <c r="T889" s="90">
        <v>0</v>
      </c>
      <c r="U889" s="90">
        <v>21.79</v>
      </c>
      <c r="V889" s="90">
        <v>23.91</v>
      </c>
      <c r="W889" s="90">
        <v>0</v>
      </c>
      <c r="X889" s="90">
        <v>0</v>
      </c>
      <c r="Y889" s="90">
        <v>45.7</v>
      </c>
      <c r="Z889" s="90">
        <v>0</v>
      </c>
      <c r="AA889" s="90">
        <v>0</v>
      </c>
      <c r="AB889" s="90">
        <v>45.7</v>
      </c>
      <c r="AC889" s="90">
        <v>157.53</v>
      </c>
      <c r="AD889" s="90">
        <v>371.9</v>
      </c>
      <c r="AE889" s="381">
        <f t="shared" si="14"/>
        <v>8.812616052182296</v>
      </c>
      <c r="AF889" s="105"/>
      <c r="AG889" s="381"/>
      <c r="AH889" s="381"/>
      <c r="AI889" s="381"/>
      <c r="AJ889" s="381"/>
      <c r="AK889" s="381"/>
      <c r="AL889" s="381"/>
      <c r="AM889" s="381"/>
    </row>
    <row r="890" spans="1:39" x14ac:dyDescent="0.35">
      <c r="A890" s="89" t="s">
        <v>667</v>
      </c>
      <c r="B890" s="89" t="s">
        <v>391</v>
      </c>
      <c r="C890" s="89" t="s">
        <v>392</v>
      </c>
      <c r="D890" s="89" t="s">
        <v>463</v>
      </c>
      <c r="E890" s="89" t="s">
        <v>487</v>
      </c>
      <c r="F890" s="89" t="s">
        <v>465</v>
      </c>
      <c r="G890" s="89" t="s">
        <v>465</v>
      </c>
      <c r="H890" s="89" t="s">
        <v>465</v>
      </c>
      <c r="I890" s="89" t="s">
        <v>465</v>
      </c>
      <c r="J890" s="89" t="s">
        <v>465</v>
      </c>
      <c r="K890" s="89" t="s">
        <v>466</v>
      </c>
      <c r="L890" s="89" t="s">
        <v>394</v>
      </c>
      <c r="M890" s="89" t="s">
        <v>395</v>
      </c>
      <c r="N890" s="89">
        <v>14</v>
      </c>
      <c r="O890" s="91">
        <v>1.37</v>
      </c>
      <c r="P890" s="89" t="s">
        <v>396</v>
      </c>
      <c r="Q890" s="89">
        <v>24</v>
      </c>
      <c r="R890" s="89" t="s">
        <v>766</v>
      </c>
      <c r="S890" s="89">
        <v>7</v>
      </c>
      <c r="T890" s="90">
        <v>0</v>
      </c>
      <c r="U890" s="90">
        <v>20.85</v>
      </c>
      <c r="V890" s="90">
        <v>36.49</v>
      </c>
      <c r="W890" s="90">
        <v>0</v>
      </c>
      <c r="X890" s="90">
        <v>0</v>
      </c>
      <c r="Y890" s="90">
        <v>57.33</v>
      </c>
      <c r="Z890" s="90">
        <v>0</v>
      </c>
      <c r="AA890" s="90">
        <v>0</v>
      </c>
      <c r="AB890" s="90">
        <v>57.33</v>
      </c>
      <c r="AC890" s="90">
        <v>174.76</v>
      </c>
      <c r="AD890" s="90">
        <v>367.89</v>
      </c>
      <c r="AE890" s="381">
        <f t="shared" si="14"/>
        <v>9.3325070872357632</v>
      </c>
      <c r="AF890" s="105"/>
      <c r="AG890" s="381"/>
      <c r="AH890" s="381"/>
      <c r="AI890" s="381"/>
      <c r="AJ890" s="381"/>
      <c r="AK890" s="381"/>
      <c r="AL890" s="381"/>
      <c r="AM890" s="381"/>
    </row>
    <row r="891" spans="1:39" x14ac:dyDescent="0.35">
      <c r="A891" s="89" t="s">
        <v>666</v>
      </c>
      <c r="B891" s="89" t="s">
        <v>391</v>
      </c>
      <c r="C891" s="89" t="s">
        <v>392</v>
      </c>
      <c r="D891" s="89" t="s">
        <v>463</v>
      </c>
      <c r="E891" s="89" t="s">
        <v>487</v>
      </c>
      <c r="F891" s="89" t="s">
        <v>465</v>
      </c>
      <c r="G891" s="89" t="s">
        <v>465</v>
      </c>
      <c r="H891" s="89" t="s">
        <v>465</v>
      </c>
      <c r="I891" s="89" t="s">
        <v>465</v>
      </c>
      <c r="J891" s="89" t="s">
        <v>465</v>
      </c>
      <c r="K891" s="89" t="s">
        <v>466</v>
      </c>
      <c r="L891" s="89" t="s">
        <v>394</v>
      </c>
      <c r="M891" s="89" t="s">
        <v>395</v>
      </c>
      <c r="N891" s="89">
        <v>14</v>
      </c>
      <c r="O891" s="91">
        <v>74.19</v>
      </c>
      <c r="P891" s="89" t="s">
        <v>396</v>
      </c>
      <c r="Q891" s="89">
        <v>24</v>
      </c>
      <c r="R891" s="89" t="s">
        <v>766</v>
      </c>
      <c r="S891" s="89">
        <v>7</v>
      </c>
      <c r="T891" s="90">
        <v>0</v>
      </c>
      <c r="U891" s="90">
        <v>20.85</v>
      </c>
      <c r="V891" s="90">
        <v>36.49</v>
      </c>
      <c r="W891" s="90">
        <v>0</v>
      </c>
      <c r="X891" s="90">
        <v>0</v>
      </c>
      <c r="Y891" s="90">
        <v>57.33</v>
      </c>
      <c r="Z891" s="90">
        <v>0</v>
      </c>
      <c r="AA891" s="90">
        <v>0</v>
      </c>
      <c r="AB891" s="90">
        <v>57.33</v>
      </c>
      <c r="AC891" s="90">
        <v>174.76</v>
      </c>
      <c r="AD891" s="90">
        <v>367.89</v>
      </c>
      <c r="AE891" s="381">
        <f t="shared" si="14"/>
        <v>9.3325070872357632</v>
      </c>
      <c r="AF891" s="105"/>
      <c r="AG891" s="381"/>
      <c r="AH891" s="381"/>
      <c r="AI891" s="381"/>
      <c r="AJ891" s="381"/>
      <c r="AK891" s="381"/>
      <c r="AL891" s="381"/>
      <c r="AM891" s="381"/>
    </row>
    <row r="892" spans="1:39" x14ac:dyDescent="0.35">
      <c r="A892" s="89" t="s">
        <v>665</v>
      </c>
      <c r="B892" s="89" t="s">
        <v>391</v>
      </c>
      <c r="C892" s="89" t="s">
        <v>392</v>
      </c>
      <c r="D892" s="89" t="s">
        <v>463</v>
      </c>
      <c r="E892" s="89" t="s">
        <v>505</v>
      </c>
      <c r="F892" s="89" t="s">
        <v>465</v>
      </c>
      <c r="G892" s="89" t="s">
        <v>465</v>
      </c>
      <c r="H892" s="89" t="s">
        <v>465</v>
      </c>
      <c r="I892" s="89" t="s">
        <v>465</v>
      </c>
      <c r="J892" s="89" t="s">
        <v>465</v>
      </c>
      <c r="K892" s="89" t="s">
        <v>466</v>
      </c>
      <c r="L892" s="89" t="s">
        <v>394</v>
      </c>
      <c r="M892" s="89" t="s">
        <v>395</v>
      </c>
      <c r="N892" s="89">
        <v>14</v>
      </c>
      <c r="O892" s="91">
        <v>141.01</v>
      </c>
      <c r="P892" s="89" t="s">
        <v>396</v>
      </c>
      <c r="Q892" s="89">
        <v>24</v>
      </c>
      <c r="R892" s="89" t="s">
        <v>766</v>
      </c>
      <c r="S892" s="89">
        <v>7</v>
      </c>
      <c r="T892" s="90">
        <v>0</v>
      </c>
      <c r="U892" s="90">
        <v>21.79</v>
      </c>
      <c r="V892" s="90">
        <v>23.91</v>
      </c>
      <c r="W892" s="90">
        <v>0</v>
      </c>
      <c r="X892" s="90">
        <v>0</v>
      </c>
      <c r="Y892" s="90">
        <v>45.7</v>
      </c>
      <c r="Z892" s="90">
        <v>0</v>
      </c>
      <c r="AA892" s="90">
        <v>0</v>
      </c>
      <c r="AB892" s="90">
        <v>45.7</v>
      </c>
      <c r="AC892" s="90">
        <v>157.53</v>
      </c>
      <c r="AD892" s="90">
        <v>371.9</v>
      </c>
      <c r="AE892" s="381">
        <f t="shared" si="14"/>
        <v>8.812616052182296</v>
      </c>
      <c r="AF892" s="105"/>
      <c r="AG892" s="381"/>
      <c r="AH892" s="381"/>
      <c r="AI892" s="381"/>
      <c r="AJ892" s="381"/>
      <c r="AK892" s="381"/>
      <c r="AL892" s="381"/>
      <c r="AM892" s="381"/>
    </row>
    <row r="893" spans="1:39" x14ac:dyDescent="0.35">
      <c r="A893" s="89" t="s">
        <v>664</v>
      </c>
      <c r="B893" s="89" t="s">
        <v>391</v>
      </c>
      <c r="C893" s="89" t="s">
        <v>392</v>
      </c>
      <c r="D893" s="89" t="s">
        <v>463</v>
      </c>
      <c r="E893" s="89" t="s">
        <v>660</v>
      </c>
      <c r="F893" s="89" t="s">
        <v>465</v>
      </c>
      <c r="G893" s="89" t="s">
        <v>465</v>
      </c>
      <c r="H893" s="89" t="s">
        <v>465</v>
      </c>
      <c r="I893" s="89" t="s">
        <v>465</v>
      </c>
      <c r="J893" s="89" t="s">
        <v>465</v>
      </c>
      <c r="K893" s="89" t="s">
        <v>466</v>
      </c>
      <c r="L893" s="89" t="s">
        <v>394</v>
      </c>
      <c r="M893" s="89" t="s">
        <v>395</v>
      </c>
      <c r="N893" s="89">
        <v>14</v>
      </c>
      <c r="O893" s="91">
        <v>63.61</v>
      </c>
      <c r="P893" s="89" t="s">
        <v>396</v>
      </c>
      <c r="Q893" s="89">
        <v>24</v>
      </c>
      <c r="R893" s="89" t="s">
        <v>766</v>
      </c>
      <c r="S893" s="89">
        <v>7</v>
      </c>
      <c r="T893" s="90">
        <v>0</v>
      </c>
      <c r="U893" s="90">
        <v>20.85</v>
      </c>
      <c r="V893" s="90">
        <v>36.49</v>
      </c>
      <c r="W893" s="90">
        <v>0</v>
      </c>
      <c r="X893" s="90">
        <v>0</v>
      </c>
      <c r="Y893" s="90">
        <v>57.33</v>
      </c>
      <c r="Z893" s="90">
        <v>0</v>
      </c>
      <c r="AA893" s="90">
        <v>0</v>
      </c>
      <c r="AB893" s="90">
        <v>57.33</v>
      </c>
      <c r="AC893" s="90">
        <v>174.76</v>
      </c>
      <c r="AD893" s="90">
        <v>367.89</v>
      </c>
      <c r="AE893" s="381">
        <f t="shared" si="14"/>
        <v>9.3325070872357632</v>
      </c>
      <c r="AF893" s="105"/>
      <c r="AG893" s="381"/>
      <c r="AH893" s="381"/>
      <c r="AI893" s="381"/>
      <c r="AJ893" s="381"/>
      <c r="AK893" s="381"/>
      <c r="AL893" s="381"/>
      <c r="AM893" s="381"/>
    </row>
    <row r="894" spans="1:39" x14ac:dyDescent="0.35">
      <c r="A894" s="89" t="s">
        <v>663</v>
      </c>
      <c r="B894" s="89" t="s">
        <v>391</v>
      </c>
      <c r="C894" s="89" t="s">
        <v>392</v>
      </c>
      <c r="D894" s="89" t="s">
        <v>463</v>
      </c>
      <c r="E894" s="89" t="s">
        <v>491</v>
      </c>
      <c r="F894" s="89" t="s">
        <v>465</v>
      </c>
      <c r="G894" s="89" t="s">
        <v>465</v>
      </c>
      <c r="H894" s="89" t="s">
        <v>465</v>
      </c>
      <c r="I894" s="89" t="s">
        <v>465</v>
      </c>
      <c r="J894" s="89" t="s">
        <v>465</v>
      </c>
      <c r="K894" s="89" t="s">
        <v>466</v>
      </c>
      <c r="L894" s="89" t="s">
        <v>394</v>
      </c>
      <c r="M894" s="89" t="s">
        <v>395</v>
      </c>
      <c r="N894" s="89">
        <v>14</v>
      </c>
      <c r="O894" s="91">
        <v>9.17</v>
      </c>
      <c r="P894" s="89" t="s">
        <v>396</v>
      </c>
      <c r="Q894" s="89">
        <v>24</v>
      </c>
      <c r="R894" s="89" t="s">
        <v>766</v>
      </c>
      <c r="S894" s="89">
        <v>7</v>
      </c>
      <c r="T894" s="90">
        <v>0</v>
      </c>
      <c r="U894" s="90">
        <v>21.79</v>
      </c>
      <c r="V894" s="90">
        <v>23.91</v>
      </c>
      <c r="W894" s="90">
        <v>0</v>
      </c>
      <c r="X894" s="90">
        <v>0</v>
      </c>
      <c r="Y894" s="90">
        <v>45.7</v>
      </c>
      <c r="Z894" s="90">
        <v>0</v>
      </c>
      <c r="AA894" s="90">
        <v>0</v>
      </c>
      <c r="AB894" s="90">
        <v>45.7</v>
      </c>
      <c r="AC894" s="90">
        <v>157.53</v>
      </c>
      <c r="AD894" s="90">
        <v>371.9</v>
      </c>
      <c r="AE894" s="381">
        <f t="shared" si="14"/>
        <v>8.812616052182296</v>
      </c>
      <c r="AF894" s="105"/>
      <c r="AG894" s="381"/>
      <c r="AH894" s="381"/>
      <c r="AI894" s="381"/>
      <c r="AJ894" s="381"/>
      <c r="AK894" s="381"/>
      <c r="AL894" s="381"/>
      <c r="AM894" s="381"/>
    </row>
    <row r="895" spans="1:39" x14ac:dyDescent="0.35">
      <c r="A895" s="89" t="s">
        <v>662</v>
      </c>
      <c r="B895" s="89" t="s">
        <v>391</v>
      </c>
      <c r="C895" s="89" t="s">
        <v>392</v>
      </c>
      <c r="D895" s="89" t="s">
        <v>463</v>
      </c>
      <c r="E895" s="89" t="s">
        <v>660</v>
      </c>
      <c r="F895" s="89" t="s">
        <v>465</v>
      </c>
      <c r="G895" s="89" t="s">
        <v>465</v>
      </c>
      <c r="H895" s="89" t="s">
        <v>465</v>
      </c>
      <c r="I895" s="89" t="s">
        <v>465</v>
      </c>
      <c r="J895" s="89" t="s">
        <v>465</v>
      </c>
      <c r="K895" s="89" t="s">
        <v>466</v>
      </c>
      <c r="L895" s="89" t="s">
        <v>394</v>
      </c>
      <c r="M895" s="89" t="s">
        <v>395</v>
      </c>
      <c r="N895" s="89">
        <v>14</v>
      </c>
      <c r="O895" s="91">
        <v>2.2799999999999998</v>
      </c>
      <c r="P895" s="89" t="s">
        <v>396</v>
      </c>
      <c r="Q895" s="89">
        <v>24</v>
      </c>
      <c r="R895" s="89" t="s">
        <v>766</v>
      </c>
      <c r="S895" s="89">
        <v>7</v>
      </c>
      <c r="T895" s="90">
        <v>0</v>
      </c>
      <c r="U895" s="90">
        <v>20.85</v>
      </c>
      <c r="V895" s="90">
        <v>36.49</v>
      </c>
      <c r="W895" s="90">
        <v>0</v>
      </c>
      <c r="X895" s="90">
        <v>0</v>
      </c>
      <c r="Y895" s="90">
        <v>57.33</v>
      </c>
      <c r="Z895" s="90">
        <v>0</v>
      </c>
      <c r="AA895" s="90">
        <v>0</v>
      </c>
      <c r="AB895" s="90">
        <v>57.33</v>
      </c>
      <c r="AC895" s="90">
        <v>174.76</v>
      </c>
      <c r="AD895" s="90">
        <v>367.89</v>
      </c>
      <c r="AE895" s="381">
        <f t="shared" si="14"/>
        <v>9.3325070872357632</v>
      </c>
      <c r="AF895" s="105"/>
      <c r="AG895" s="381"/>
      <c r="AH895" s="381"/>
      <c r="AI895" s="381"/>
      <c r="AJ895" s="381"/>
      <c r="AK895" s="381"/>
      <c r="AL895" s="381"/>
      <c r="AM895" s="381"/>
    </row>
    <row r="896" spans="1:39" x14ac:dyDescent="0.35">
      <c r="A896" s="89" t="s">
        <v>661</v>
      </c>
      <c r="B896" s="89" t="s">
        <v>391</v>
      </c>
      <c r="C896" s="89" t="s">
        <v>392</v>
      </c>
      <c r="D896" s="89" t="s">
        <v>463</v>
      </c>
      <c r="E896" s="89" t="s">
        <v>660</v>
      </c>
      <c r="F896" s="89" t="s">
        <v>465</v>
      </c>
      <c r="G896" s="89" t="s">
        <v>465</v>
      </c>
      <c r="H896" s="89" t="s">
        <v>465</v>
      </c>
      <c r="I896" s="89" t="s">
        <v>465</v>
      </c>
      <c r="J896" s="89" t="s">
        <v>465</v>
      </c>
      <c r="K896" s="89" t="s">
        <v>466</v>
      </c>
      <c r="L896" s="89" t="s">
        <v>394</v>
      </c>
      <c r="M896" s="89" t="s">
        <v>395</v>
      </c>
      <c r="N896" s="89">
        <v>14</v>
      </c>
      <c r="O896" s="91">
        <v>19.37</v>
      </c>
      <c r="P896" s="89" t="s">
        <v>396</v>
      </c>
      <c r="Q896" s="89">
        <v>24</v>
      </c>
      <c r="R896" s="89" t="s">
        <v>766</v>
      </c>
      <c r="S896" s="89">
        <v>7</v>
      </c>
      <c r="T896" s="90">
        <v>0</v>
      </c>
      <c r="U896" s="90">
        <v>20.85</v>
      </c>
      <c r="V896" s="90">
        <v>36.49</v>
      </c>
      <c r="W896" s="90">
        <v>0</v>
      </c>
      <c r="X896" s="90">
        <v>0</v>
      </c>
      <c r="Y896" s="90">
        <v>57.33</v>
      </c>
      <c r="Z896" s="90">
        <v>0</v>
      </c>
      <c r="AA896" s="90">
        <v>0</v>
      </c>
      <c r="AB896" s="90">
        <v>57.33</v>
      </c>
      <c r="AC896" s="90">
        <v>174.76</v>
      </c>
      <c r="AD896" s="90">
        <v>367.89</v>
      </c>
      <c r="AE896" s="381">
        <f t="shared" si="14"/>
        <v>9.3325070872357632</v>
      </c>
      <c r="AF896" s="105"/>
      <c r="AG896" s="381"/>
      <c r="AH896" s="381"/>
      <c r="AI896" s="381"/>
      <c r="AJ896" s="381"/>
      <c r="AK896" s="381"/>
      <c r="AL896" s="381"/>
      <c r="AM896" s="381"/>
    </row>
    <row r="897" spans="1:39" x14ac:dyDescent="0.35">
      <c r="A897" s="89" t="s">
        <v>659</v>
      </c>
      <c r="B897" s="89" t="s">
        <v>391</v>
      </c>
      <c r="C897" s="89" t="s">
        <v>392</v>
      </c>
      <c r="D897" s="89" t="s">
        <v>463</v>
      </c>
      <c r="E897" s="89" t="s">
        <v>660</v>
      </c>
      <c r="F897" s="89" t="s">
        <v>465</v>
      </c>
      <c r="G897" s="89" t="s">
        <v>465</v>
      </c>
      <c r="H897" s="89" t="s">
        <v>465</v>
      </c>
      <c r="I897" s="89" t="s">
        <v>465</v>
      </c>
      <c r="J897" s="89" t="s">
        <v>465</v>
      </c>
      <c r="K897" s="89" t="s">
        <v>466</v>
      </c>
      <c r="L897" s="89" t="s">
        <v>394</v>
      </c>
      <c r="M897" s="89" t="s">
        <v>395</v>
      </c>
      <c r="N897" s="89">
        <v>14</v>
      </c>
      <c r="O897" s="91">
        <v>24.06</v>
      </c>
      <c r="P897" s="89" t="s">
        <v>396</v>
      </c>
      <c r="Q897" s="89">
        <v>24</v>
      </c>
      <c r="R897" s="89" t="s">
        <v>766</v>
      </c>
      <c r="S897" s="89">
        <v>7</v>
      </c>
      <c r="T897" s="90">
        <v>0</v>
      </c>
      <c r="U897" s="90">
        <v>20.85</v>
      </c>
      <c r="V897" s="90">
        <v>36.49</v>
      </c>
      <c r="W897" s="90">
        <v>0</v>
      </c>
      <c r="X897" s="90">
        <v>0</v>
      </c>
      <c r="Y897" s="90">
        <v>57.33</v>
      </c>
      <c r="Z897" s="90">
        <v>0</v>
      </c>
      <c r="AA897" s="90">
        <v>0</v>
      </c>
      <c r="AB897" s="90">
        <v>57.33</v>
      </c>
      <c r="AC897" s="90">
        <v>174.76</v>
      </c>
      <c r="AD897" s="90">
        <v>367.89</v>
      </c>
      <c r="AE897" s="381">
        <f t="shared" si="14"/>
        <v>9.3325070872357632</v>
      </c>
      <c r="AF897" s="105"/>
      <c r="AG897" s="381"/>
      <c r="AH897" s="381"/>
      <c r="AI897" s="381"/>
      <c r="AJ897" s="381"/>
      <c r="AK897" s="381"/>
      <c r="AL897" s="381"/>
      <c r="AM897" s="381"/>
    </row>
    <row r="898" spans="1:39" x14ac:dyDescent="0.35">
      <c r="A898" s="89" t="s">
        <v>427</v>
      </c>
      <c r="B898" s="89" t="s">
        <v>391</v>
      </c>
      <c r="C898" s="89" t="s">
        <v>392</v>
      </c>
      <c r="D898" s="89" t="s">
        <v>463</v>
      </c>
      <c r="E898" s="89" t="s">
        <v>491</v>
      </c>
      <c r="F898" s="89" t="s">
        <v>465</v>
      </c>
      <c r="G898" s="89" t="s">
        <v>465</v>
      </c>
      <c r="H898" s="89" t="s">
        <v>465</v>
      </c>
      <c r="I898" s="89" t="s">
        <v>465</v>
      </c>
      <c r="J898" s="89" t="s">
        <v>465</v>
      </c>
      <c r="K898" s="89" t="s">
        <v>466</v>
      </c>
      <c r="L898" s="89" t="s">
        <v>394</v>
      </c>
      <c r="M898" s="89" t="s">
        <v>395</v>
      </c>
      <c r="N898" s="89">
        <v>14</v>
      </c>
      <c r="O898" s="91">
        <v>3.31</v>
      </c>
      <c r="P898" s="89" t="s">
        <v>396</v>
      </c>
      <c r="Q898" s="89">
        <v>24</v>
      </c>
      <c r="R898" s="89" t="s">
        <v>766</v>
      </c>
      <c r="S898" s="89">
        <v>7</v>
      </c>
      <c r="T898" s="90">
        <v>0</v>
      </c>
      <c r="U898" s="90">
        <v>21.79</v>
      </c>
      <c r="V898" s="90">
        <v>23.91</v>
      </c>
      <c r="W898" s="90">
        <v>0</v>
      </c>
      <c r="X898" s="90">
        <v>0</v>
      </c>
      <c r="Y898" s="90">
        <v>45.7</v>
      </c>
      <c r="Z898" s="90">
        <v>0</v>
      </c>
      <c r="AA898" s="90">
        <v>0</v>
      </c>
      <c r="AB898" s="90">
        <v>45.7</v>
      </c>
      <c r="AC898" s="90">
        <v>157.53</v>
      </c>
      <c r="AD898" s="90">
        <v>371.9</v>
      </c>
      <c r="AE898" s="381">
        <f t="shared" si="14"/>
        <v>8.812616052182296</v>
      </c>
      <c r="AF898" s="105"/>
      <c r="AG898" s="381"/>
      <c r="AH898" s="381"/>
      <c r="AI898" s="381"/>
      <c r="AJ898" s="381"/>
      <c r="AK898" s="381"/>
      <c r="AL898" s="381"/>
      <c r="AM898" s="381"/>
    </row>
    <row r="899" spans="1:39" x14ac:dyDescent="0.35">
      <c r="A899" s="89" t="s">
        <v>520</v>
      </c>
      <c r="B899" s="89" t="s">
        <v>391</v>
      </c>
      <c r="C899" s="89" t="s">
        <v>392</v>
      </c>
      <c r="D899" s="89" t="s">
        <v>463</v>
      </c>
      <c r="E899" s="89" t="s">
        <v>521</v>
      </c>
      <c r="F899" s="89" t="s">
        <v>465</v>
      </c>
      <c r="G899" s="89" t="s">
        <v>511</v>
      </c>
      <c r="H899" s="89" t="s">
        <v>465</v>
      </c>
      <c r="I899" s="89" t="s">
        <v>506</v>
      </c>
      <c r="J899" s="89" t="s">
        <v>465</v>
      </c>
      <c r="K899" s="89" t="s">
        <v>476</v>
      </c>
      <c r="L899" s="89" t="s">
        <v>549</v>
      </c>
      <c r="M899" s="89" t="s">
        <v>395</v>
      </c>
      <c r="N899" s="89">
        <v>21</v>
      </c>
      <c r="O899" s="91">
        <v>16.98</v>
      </c>
      <c r="P899" s="89" t="s">
        <v>566</v>
      </c>
      <c r="Q899" s="89">
        <v>24</v>
      </c>
      <c r="R899" s="89" t="s">
        <v>766</v>
      </c>
      <c r="S899" s="89">
        <v>8</v>
      </c>
      <c r="T899" s="90">
        <v>0</v>
      </c>
      <c r="U899" s="90">
        <v>7.33</v>
      </c>
      <c r="V899" s="90">
        <v>35.700000000000003</v>
      </c>
      <c r="W899" s="90">
        <v>0</v>
      </c>
      <c r="X899" s="90">
        <v>0.16</v>
      </c>
      <c r="Y899" s="90">
        <v>43.19</v>
      </c>
      <c r="Z899" s="90">
        <v>0</v>
      </c>
      <c r="AA899" s="90">
        <v>0</v>
      </c>
      <c r="AB899" s="90">
        <v>43.19</v>
      </c>
      <c r="AC899" s="90">
        <v>119.43</v>
      </c>
      <c r="AD899" s="90">
        <v>185.23</v>
      </c>
      <c r="AE899" s="381">
        <f t="shared" si="14"/>
        <v>10.872698736801667</v>
      </c>
      <c r="AF899" s="105"/>
      <c r="AG899" s="381"/>
      <c r="AH899" s="381"/>
      <c r="AI899" s="381"/>
      <c r="AJ899" s="381"/>
      <c r="AK899" s="381"/>
      <c r="AL899" s="381"/>
      <c r="AM899" s="381"/>
    </row>
    <row r="900" spans="1:39" x14ac:dyDescent="0.35">
      <c r="A900" s="89" t="s">
        <v>510</v>
      </c>
      <c r="B900" s="89" t="s">
        <v>391</v>
      </c>
      <c r="C900" s="89" t="s">
        <v>392</v>
      </c>
      <c r="D900" s="89" t="s">
        <v>463</v>
      </c>
      <c r="E900" s="89" t="s">
        <v>464</v>
      </c>
      <c r="F900" s="89" t="s">
        <v>465</v>
      </c>
      <c r="G900" s="89" t="s">
        <v>511</v>
      </c>
      <c r="H900" s="89" t="s">
        <v>465</v>
      </c>
      <c r="I900" s="89" t="s">
        <v>506</v>
      </c>
      <c r="J900" s="89" t="s">
        <v>465</v>
      </c>
      <c r="K900" s="89" t="s">
        <v>476</v>
      </c>
      <c r="L900" s="89" t="s">
        <v>549</v>
      </c>
      <c r="M900" s="89" t="s">
        <v>395</v>
      </c>
      <c r="N900" s="89">
        <v>21</v>
      </c>
      <c r="O900" s="91">
        <v>13.07</v>
      </c>
      <c r="P900" s="89" t="s">
        <v>566</v>
      </c>
      <c r="Q900" s="89">
        <v>24</v>
      </c>
      <c r="R900" s="89" t="s">
        <v>766</v>
      </c>
      <c r="S900" s="89">
        <v>8</v>
      </c>
      <c r="T900" s="90">
        <v>0</v>
      </c>
      <c r="U900" s="90">
        <v>7.5</v>
      </c>
      <c r="V900" s="90">
        <v>25.29</v>
      </c>
      <c r="W900" s="90">
        <v>0</v>
      </c>
      <c r="X900" s="90">
        <v>0</v>
      </c>
      <c r="Y900" s="90">
        <v>32.79</v>
      </c>
      <c r="Z900" s="90">
        <v>0</v>
      </c>
      <c r="AA900" s="90">
        <v>0</v>
      </c>
      <c r="AB900" s="90">
        <v>32.79</v>
      </c>
      <c r="AC900" s="90">
        <v>110.09</v>
      </c>
      <c r="AD900" s="90">
        <v>184.55</v>
      </c>
      <c r="AE900" s="381">
        <f t="shared" si="14"/>
        <v>10.45811018018499</v>
      </c>
      <c r="AF900" s="105"/>
      <c r="AG900" s="381"/>
      <c r="AH900" s="381"/>
      <c r="AI900" s="381"/>
      <c r="AJ900" s="381"/>
      <c r="AK900" s="381"/>
      <c r="AL900" s="381"/>
      <c r="AM900" s="381"/>
    </row>
    <row r="901" spans="1:39" x14ac:dyDescent="0.35">
      <c r="A901" s="89" t="s">
        <v>509</v>
      </c>
      <c r="B901" s="89" t="s">
        <v>391</v>
      </c>
      <c r="C901" s="89" t="s">
        <v>392</v>
      </c>
      <c r="D901" s="89" t="s">
        <v>463</v>
      </c>
      <c r="E901" s="89" t="s">
        <v>475</v>
      </c>
      <c r="F901" s="89" t="s">
        <v>465</v>
      </c>
      <c r="G901" s="89" t="s">
        <v>511</v>
      </c>
      <c r="H901" s="89" t="s">
        <v>465</v>
      </c>
      <c r="I901" s="89" t="s">
        <v>506</v>
      </c>
      <c r="J901" s="89" t="s">
        <v>465</v>
      </c>
      <c r="K901" s="89" t="s">
        <v>476</v>
      </c>
      <c r="L901" s="89" t="s">
        <v>549</v>
      </c>
      <c r="M901" s="89" t="s">
        <v>395</v>
      </c>
      <c r="N901" s="89">
        <v>21</v>
      </c>
      <c r="O901" s="91">
        <v>7.95</v>
      </c>
      <c r="P901" s="89" t="s">
        <v>566</v>
      </c>
      <c r="Q901" s="89">
        <v>24</v>
      </c>
      <c r="R901" s="89" t="s">
        <v>766</v>
      </c>
      <c r="S901" s="89">
        <v>8</v>
      </c>
      <c r="T901" s="90">
        <v>0</v>
      </c>
      <c r="U901" s="90">
        <v>7.33</v>
      </c>
      <c r="V901" s="90">
        <v>35.700000000000003</v>
      </c>
      <c r="W901" s="90">
        <v>0</v>
      </c>
      <c r="X901" s="90">
        <v>0.16</v>
      </c>
      <c r="Y901" s="90">
        <v>43.19</v>
      </c>
      <c r="Z901" s="90">
        <v>0</v>
      </c>
      <c r="AA901" s="90">
        <v>0</v>
      </c>
      <c r="AB901" s="90">
        <v>43.19</v>
      </c>
      <c r="AC901" s="90">
        <v>119.43</v>
      </c>
      <c r="AD901" s="90">
        <v>185.23</v>
      </c>
      <c r="AE901" s="381">
        <f t="shared" si="14"/>
        <v>10.872698736801667</v>
      </c>
      <c r="AF901" s="105"/>
      <c r="AG901" s="381"/>
      <c r="AH901" s="381"/>
      <c r="AI901" s="381"/>
      <c r="AJ901" s="381"/>
      <c r="AK901" s="381"/>
      <c r="AL901" s="381"/>
      <c r="AM901" s="381"/>
    </row>
    <row r="902" spans="1:39" x14ac:dyDescent="0.35">
      <c r="A902" s="89" t="s">
        <v>507</v>
      </c>
      <c r="B902" s="89" t="s">
        <v>391</v>
      </c>
      <c r="C902" s="89" t="s">
        <v>392</v>
      </c>
      <c r="D902" s="89" t="s">
        <v>463</v>
      </c>
      <c r="E902" s="89" t="s">
        <v>475</v>
      </c>
      <c r="F902" s="89" t="s">
        <v>465</v>
      </c>
      <c r="G902" s="89" t="s">
        <v>511</v>
      </c>
      <c r="H902" s="89" t="s">
        <v>465</v>
      </c>
      <c r="I902" s="89" t="s">
        <v>506</v>
      </c>
      <c r="J902" s="89" t="s">
        <v>465</v>
      </c>
      <c r="K902" s="89" t="s">
        <v>476</v>
      </c>
      <c r="L902" s="89" t="s">
        <v>549</v>
      </c>
      <c r="M902" s="89" t="s">
        <v>395</v>
      </c>
      <c r="N902" s="89">
        <v>21</v>
      </c>
      <c r="O902" s="91">
        <v>8.2100000000000009</v>
      </c>
      <c r="P902" s="89" t="s">
        <v>566</v>
      </c>
      <c r="Q902" s="89">
        <v>24</v>
      </c>
      <c r="R902" s="89" t="s">
        <v>766</v>
      </c>
      <c r="S902" s="89">
        <v>8</v>
      </c>
      <c r="T902" s="90">
        <v>0</v>
      </c>
      <c r="U902" s="90">
        <v>7.33</v>
      </c>
      <c r="V902" s="90">
        <v>35.700000000000003</v>
      </c>
      <c r="W902" s="90">
        <v>0</v>
      </c>
      <c r="X902" s="90">
        <v>0.16</v>
      </c>
      <c r="Y902" s="90">
        <v>43.19</v>
      </c>
      <c r="Z902" s="90">
        <v>0</v>
      </c>
      <c r="AA902" s="90">
        <v>0</v>
      </c>
      <c r="AB902" s="90">
        <v>43.19</v>
      </c>
      <c r="AC902" s="90">
        <v>119.43</v>
      </c>
      <c r="AD902" s="90">
        <v>185.23</v>
      </c>
      <c r="AE902" s="381">
        <f t="shared" si="14"/>
        <v>10.872698736801667</v>
      </c>
      <c r="AF902" s="105"/>
      <c r="AG902" s="381"/>
      <c r="AH902" s="381"/>
      <c r="AI902" s="381"/>
      <c r="AJ902" s="381"/>
      <c r="AK902" s="381"/>
      <c r="AL902" s="381"/>
      <c r="AM902" s="381"/>
    </row>
    <row r="903" spans="1:39" x14ac:dyDescent="0.35">
      <c r="A903" s="89" t="s">
        <v>504</v>
      </c>
      <c r="B903" s="89" t="s">
        <v>391</v>
      </c>
      <c r="C903" s="89" t="s">
        <v>392</v>
      </c>
      <c r="D903" s="89" t="s">
        <v>463</v>
      </c>
      <c r="E903" s="89" t="s">
        <v>505</v>
      </c>
      <c r="F903" s="89" t="s">
        <v>465</v>
      </c>
      <c r="G903" s="89" t="s">
        <v>511</v>
      </c>
      <c r="H903" s="89" t="s">
        <v>465</v>
      </c>
      <c r="I903" s="89" t="s">
        <v>506</v>
      </c>
      <c r="J903" s="89" t="s">
        <v>465</v>
      </c>
      <c r="K903" s="89" t="s">
        <v>476</v>
      </c>
      <c r="L903" s="89" t="s">
        <v>549</v>
      </c>
      <c r="M903" s="89" t="s">
        <v>395</v>
      </c>
      <c r="N903" s="89">
        <v>21</v>
      </c>
      <c r="O903" s="91">
        <v>3.56</v>
      </c>
      <c r="P903" s="89" t="s">
        <v>566</v>
      </c>
      <c r="Q903" s="89">
        <v>24</v>
      </c>
      <c r="R903" s="89" t="s">
        <v>766</v>
      </c>
      <c r="S903" s="89">
        <v>8</v>
      </c>
      <c r="T903" s="90">
        <v>0</v>
      </c>
      <c r="U903" s="90">
        <v>8.5500000000000007</v>
      </c>
      <c r="V903" s="90">
        <v>45.33</v>
      </c>
      <c r="W903" s="90">
        <v>0</v>
      </c>
      <c r="X903" s="90">
        <v>0.3</v>
      </c>
      <c r="Y903" s="90">
        <v>54.19</v>
      </c>
      <c r="Z903" s="90">
        <v>0</v>
      </c>
      <c r="AA903" s="90">
        <v>0</v>
      </c>
      <c r="AB903" s="90">
        <v>54.19</v>
      </c>
      <c r="AC903" s="90">
        <v>128.43</v>
      </c>
      <c r="AD903" s="90">
        <v>189.06</v>
      </c>
      <c r="AE903" s="381">
        <f t="shared" si="14"/>
        <v>11.160141893169797</v>
      </c>
      <c r="AF903" s="105"/>
      <c r="AG903" s="381"/>
      <c r="AH903" s="381"/>
      <c r="AI903" s="381"/>
      <c r="AJ903" s="381"/>
      <c r="AK903" s="381"/>
      <c r="AL903" s="381"/>
      <c r="AM903" s="381"/>
    </row>
    <row r="904" spans="1:39" x14ac:dyDescent="0.35">
      <c r="A904" s="89" t="s">
        <v>499</v>
      </c>
      <c r="B904" s="89" t="s">
        <v>391</v>
      </c>
      <c r="C904" s="89" t="s">
        <v>392</v>
      </c>
      <c r="D904" s="89" t="s">
        <v>463</v>
      </c>
      <c r="E904" s="89" t="s">
        <v>500</v>
      </c>
      <c r="F904" s="89" t="s">
        <v>465</v>
      </c>
      <c r="G904" s="89" t="s">
        <v>511</v>
      </c>
      <c r="H904" s="89" t="s">
        <v>465</v>
      </c>
      <c r="I904" s="89" t="s">
        <v>506</v>
      </c>
      <c r="J904" s="89" t="s">
        <v>465</v>
      </c>
      <c r="K904" s="89" t="s">
        <v>476</v>
      </c>
      <c r="L904" s="89" t="s">
        <v>549</v>
      </c>
      <c r="M904" s="89" t="s">
        <v>395</v>
      </c>
      <c r="N904" s="89">
        <v>21</v>
      </c>
      <c r="O904" s="91">
        <v>31.89</v>
      </c>
      <c r="P904" s="89" t="s">
        <v>566</v>
      </c>
      <c r="Q904" s="89">
        <v>24</v>
      </c>
      <c r="R904" s="89" t="s">
        <v>766</v>
      </c>
      <c r="S904" s="89">
        <v>8</v>
      </c>
      <c r="T904" s="90">
        <v>0</v>
      </c>
      <c r="U904" s="90">
        <v>7.33</v>
      </c>
      <c r="V904" s="90">
        <v>35.700000000000003</v>
      </c>
      <c r="W904" s="90">
        <v>0</v>
      </c>
      <c r="X904" s="90">
        <v>0.16</v>
      </c>
      <c r="Y904" s="90">
        <v>43.19</v>
      </c>
      <c r="Z904" s="90">
        <v>0</v>
      </c>
      <c r="AA904" s="90">
        <v>0</v>
      </c>
      <c r="AB904" s="90">
        <v>43.19</v>
      </c>
      <c r="AC904" s="90">
        <v>119.43</v>
      </c>
      <c r="AD904" s="90">
        <v>185.23</v>
      </c>
      <c r="AE904" s="381">
        <f t="shared" si="14"/>
        <v>10.872698736801667</v>
      </c>
      <c r="AF904" s="105"/>
      <c r="AG904" s="381"/>
      <c r="AH904" s="381"/>
      <c r="AI904" s="381"/>
      <c r="AJ904" s="381"/>
      <c r="AK904" s="381"/>
      <c r="AL904" s="381"/>
      <c r="AM904" s="381"/>
    </row>
    <row r="905" spans="1:39" x14ac:dyDescent="0.35">
      <c r="A905" s="89" t="s">
        <v>523</v>
      </c>
      <c r="B905" s="89" t="s">
        <v>391</v>
      </c>
      <c r="C905" s="89" t="s">
        <v>392</v>
      </c>
      <c r="D905" s="89" t="s">
        <v>463</v>
      </c>
      <c r="E905" s="89" t="s">
        <v>524</v>
      </c>
      <c r="F905" s="89" t="s">
        <v>465</v>
      </c>
      <c r="G905" s="89" t="s">
        <v>465</v>
      </c>
      <c r="H905" s="89" t="s">
        <v>465</v>
      </c>
      <c r="I905" s="89" t="s">
        <v>506</v>
      </c>
      <c r="J905" s="89" t="s">
        <v>465</v>
      </c>
      <c r="K905" s="89" t="s">
        <v>466</v>
      </c>
      <c r="L905" s="89" t="s">
        <v>549</v>
      </c>
      <c r="M905" s="89" t="s">
        <v>395</v>
      </c>
      <c r="N905" s="89">
        <v>21</v>
      </c>
      <c r="O905" s="91">
        <v>1.61</v>
      </c>
      <c r="P905" s="89" t="s">
        <v>566</v>
      </c>
      <c r="Q905" s="89">
        <v>24</v>
      </c>
      <c r="R905" s="89" t="s">
        <v>766</v>
      </c>
      <c r="S905" s="89">
        <v>8</v>
      </c>
      <c r="T905" s="90">
        <v>0</v>
      </c>
      <c r="U905" s="90">
        <v>7.06</v>
      </c>
      <c r="V905" s="90">
        <v>15.84</v>
      </c>
      <c r="W905" s="90">
        <v>0</v>
      </c>
      <c r="X905" s="90">
        <v>0</v>
      </c>
      <c r="Y905" s="90">
        <v>22.91</v>
      </c>
      <c r="Z905" s="90">
        <v>0</v>
      </c>
      <c r="AA905" s="90">
        <v>0</v>
      </c>
      <c r="AB905" s="90">
        <v>22.91</v>
      </c>
      <c r="AC905" s="90">
        <v>99.82</v>
      </c>
      <c r="AD905" s="90">
        <v>184.55</v>
      </c>
      <c r="AE905" s="381">
        <f t="shared" si="14"/>
        <v>9.9583654499997287</v>
      </c>
      <c r="AF905" s="105"/>
      <c r="AG905" s="381"/>
      <c r="AH905" s="381"/>
      <c r="AI905" s="381"/>
      <c r="AJ905" s="381"/>
      <c r="AK905" s="381"/>
      <c r="AL905" s="381"/>
      <c r="AM905" s="381"/>
    </row>
    <row r="906" spans="1:39" x14ac:dyDescent="0.35">
      <c r="A906" s="89" t="s">
        <v>744</v>
      </c>
      <c r="B906" s="89" t="s">
        <v>391</v>
      </c>
      <c r="C906" s="89" t="s">
        <v>392</v>
      </c>
      <c r="D906" s="89" t="s">
        <v>393</v>
      </c>
      <c r="E906" s="89" t="s">
        <v>660</v>
      </c>
      <c r="F906" s="89" t="s">
        <v>465</v>
      </c>
      <c r="G906" s="89" t="s">
        <v>511</v>
      </c>
      <c r="H906" s="89" t="s">
        <v>508</v>
      </c>
      <c r="I906" s="89" t="s">
        <v>506</v>
      </c>
      <c r="J906" s="89" t="s">
        <v>503</v>
      </c>
      <c r="K906" s="89" t="s">
        <v>476</v>
      </c>
      <c r="L906" s="89" t="s">
        <v>587</v>
      </c>
      <c r="M906" s="89" t="s">
        <v>395</v>
      </c>
      <c r="N906" s="89">
        <v>24</v>
      </c>
      <c r="O906" s="91">
        <v>72.86</v>
      </c>
      <c r="P906" s="89" t="s">
        <v>400</v>
      </c>
      <c r="Q906" s="89">
        <v>24</v>
      </c>
      <c r="R906" s="89" t="s">
        <v>766</v>
      </c>
      <c r="S906" s="89">
        <v>9</v>
      </c>
      <c r="T906" s="90">
        <v>0</v>
      </c>
      <c r="U906" s="90">
        <v>39</v>
      </c>
      <c r="V906" s="90">
        <v>50.49</v>
      </c>
      <c r="W906" s="90">
        <v>0</v>
      </c>
      <c r="X906" s="90">
        <v>22.91</v>
      </c>
      <c r="Y906" s="90">
        <v>112.41</v>
      </c>
      <c r="Z906" s="90">
        <v>0</v>
      </c>
      <c r="AA906" s="90">
        <v>0</v>
      </c>
      <c r="AB906" s="90">
        <v>112.41</v>
      </c>
      <c r="AC906" s="90">
        <v>90.63</v>
      </c>
      <c r="AD906" s="90">
        <v>97.07</v>
      </c>
      <c r="AE906" s="381">
        <f t="shared" si="14"/>
        <v>13.0836758857973</v>
      </c>
      <c r="AF906" s="105"/>
      <c r="AG906" s="381"/>
      <c r="AH906" s="381"/>
      <c r="AI906" s="381"/>
      <c r="AJ906" s="381"/>
      <c r="AK906" s="381"/>
      <c r="AL906" s="381"/>
      <c r="AM906" s="381"/>
    </row>
    <row r="907" spans="1:39" x14ac:dyDescent="0.35">
      <c r="A907" s="89" t="s">
        <v>746</v>
      </c>
      <c r="B907" s="89" t="s">
        <v>391</v>
      </c>
      <c r="C907" s="89" t="s">
        <v>392</v>
      </c>
      <c r="D907" s="89" t="s">
        <v>393</v>
      </c>
      <c r="E907" s="89" t="s">
        <v>505</v>
      </c>
      <c r="F907" s="89" t="s">
        <v>465</v>
      </c>
      <c r="G907" s="89" t="s">
        <v>465</v>
      </c>
      <c r="H907" s="89" t="s">
        <v>508</v>
      </c>
      <c r="I907" s="89" t="s">
        <v>506</v>
      </c>
      <c r="J907" s="89" t="s">
        <v>503</v>
      </c>
      <c r="K907" s="89" t="s">
        <v>476</v>
      </c>
      <c r="L907" s="89" t="s">
        <v>587</v>
      </c>
      <c r="M907" s="89" t="s">
        <v>395</v>
      </c>
      <c r="N907" s="89">
        <v>24</v>
      </c>
      <c r="O907" s="91">
        <v>129.79640000000001</v>
      </c>
      <c r="P907" s="89" t="s">
        <v>400</v>
      </c>
      <c r="Q907" s="89">
        <v>24</v>
      </c>
      <c r="R907" s="89" t="s">
        <v>766</v>
      </c>
      <c r="S907" s="89">
        <v>9</v>
      </c>
      <c r="T907" s="90">
        <v>0</v>
      </c>
      <c r="U907" s="90">
        <v>26.3</v>
      </c>
      <c r="V907" s="90">
        <v>68.72</v>
      </c>
      <c r="W907" s="90">
        <v>0</v>
      </c>
      <c r="X907" s="90">
        <v>9.42</v>
      </c>
      <c r="Y907" s="90">
        <v>104.43</v>
      </c>
      <c r="Z907" s="90">
        <v>0</v>
      </c>
      <c r="AA907" s="90">
        <v>0</v>
      </c>
      <c r="AB907" s="90">
        <v>104.43</v>
      </c>
      <c r="AC907" s="90">
        <v>92.07</v>
      </c>
      <c r="AD907" s="90">
        <v>112.65</v>
      </c>
      <c r="AE907" s="381">
        <f t="shared" si="14"/>
        <v>12.241362969608057</v>
      </c>
      <c r="AF907" s="105"/>
      <c r="AG907" s="381"/>
      <c r="AH907" s="381"/>
      <c r="AI907" s="381"/>
      <c r="AJ907" s="381"/>
      <c r="AK907" s="381"/>
      <c r="AL907" s="381"/>
      <c r="AM907" s="381"/>
    </row>
    <row r="908" spans="1:39" x14ac:dyDescent="0.35">
      <c r="A908" s="89" t="s">
        <v>733</v>
      </c>
      <c r="B908" s="89" t="s">
        <v>391</v>
      </c>
      <c r="C908" s="89" t="s">
        <v>392</v>
      </c>
      <c r="D908" s="89" t="s">
        <v>393</v>
      </c>
      <c r="E908" s="89" t="s">
        <v>493</v>
      </c>
      <c r="F908" s="89" t="s">
        <v>465</v>
      </c>
      <c r="G908" s="89" t="s">
        <v>465</v>
      </c>
      <c r="H908" s="89" t="s">
        <v>501</v>
      </c>
      <c r="I908" s="89" t="s">
        <v>506</v>
      </c>
      <c r="J908" s="89" t="s">
        <v>508</v>
      </c>
      <c r="K908" s="89" t="s">
        <v>466</v>
      </c>
      <c r="L908" s="89" t="s">
        <v>587</v>
      </c>
      <c r="M908" s="89" t="s">
        <v>395</v>
      </c>
      <c r="N908" s="89">
        <v>25</v>
      </c>
      <c r="O908" s="91">
        <v>18.27</v>
      </c>
      <c r="P908" s="89" t="s">
        <v>400</v>
      </c>
      <c r="Q908" s="89">
        <v>24</v>
      </c>
      <c r="R908" s="89" t="s">
        <v>766</v>
      </c>
      <c r="S908" s="89">
        <v>9</v>
      </c>
      <c r="T908" s="90">
        <v>0</v>
      </c>
      <c r="U908" s="90">
        <v>16.03</v>
      </c>
      <c r="V908" s="90">
        <v>72.08</v>
      </c>
      <c r="W908" s="90">
        <v>6.55</v>
      </c>
      <c r="X908" s="90">
        <v>0</v>
      </c>
      <c r="Y908" s="90">
        <v>94.65</v>
      </c>
      <c r="Z908" s="90">
        <v>0</v>
      </c>
      <c r="AA908" s="90">
        <v>0</v>
      </c>
      <c r="AB908" s="90">
        <v>94.65</v>
      </c>
      <c r="AC908" s="90">
        <v>91.96</v>
      </c>
      <c r="AD908" s="90">
        <v>126.15</v>
      </c>
      <c r="AE908" s="381">
        <f t="shared" si="14"/>
        <v>11.560913606252896</v>
      </c>
      <c r="AF908" s="105"/>
      <c r="AG908" s="381"/>
      <c r="AH908" s="381"/>
      <c r="AI908" s="381"/>
      <c r="AJ908" s="381"/>
      <c r="AK908" s="381"/>
      <c r="AL908" s="381"/>
      <c r="AM908" s="381"/>
    </row>
    <row r="909" spans="1:39" x14ac:dyDescent="0.35">
      <c r="A909" s="89" t="s">
        <v>732</v>
      </c>
      <c r="B909" s="89" t="s">
        <v>391</v>
      </c>
      <c r="C909" s="89" t="s">
        <v>392</v>
      </c>
      <c r="D909" s="89" t="s">
        <v>393</v>
      </c>
      <c r="E909" s="89" t="s">
        <v>480</v>
      </c>
      <c r="F909" s="89" t="s">
        <v>465</v>
      </c>
      <c r="G909" s="89" t="s">
        <v>465</v>
      </c>
      <c r="H909" s="89" t="s">
        <v>501</v>
      </c>
      <c r="I909" s="89" t="s">
        <v>506</v>
      </c>
      <c r="J909" s="89" t="s">
        <v>508</v>
      </c>
      <c r="K909" s="89" t="s">
        <v>466</v>
      </c>
      <c r="L909" s="89" t="s">
        <v>587</v>
      </c>
      <c r="M909" s="89" t="s">
        <v>395</v>
      </c>
      <c r="N909" s="89">
        <v>25</v>
      </c>
      <c r="O909" s="91">
        <v>109.57</v>
      </c>
      <c r="P909" s="89" t="s">
        <v>400</v>
      </c>
      <c r="Q909" s="89">
        <v>24</v>
      </c>
      <c r="R909" s="89" t="s">
        <v>766</v>
      </c>
      <c r="S909" s="89">
        <v>9</v>
      </c>
      <c r="T909" s="90">
        <v>0</v>
      </c>
      <c r="U909" s="90">
        <v>16.12</v>
      </c>
      <c r="V909" s="90">
        <v>71.72</v>
      </c>
      <c r="W909" s="90">
        <v>4.9800000000000004</v>
      </c>
      <c r="X909" s="90">
        <v>0</v>
      </c>
      <c r="Y909" s="90">
        <v>92.82</v>
      </c>
      <c r="Z909" s="90">
        <v>0</v>
      </c>
      <c r="AA909" s="90">
        <v>0</v>
      </c>
      <c r="AB909" s="90">
        <v>92.82</v>
      </c>
      <c r="AC909" s="90">
        <v>91.94</v>
      </c>
      <c r="AD909" s="90">
        <v>129.65</v>
      </c>
      <c r="AE909" s="381">
        <f t="shared" ref="AE909:AE972" si="15">IFERROR(SQRT(((AC909/AD909)/0.005454154)),"-")</f>
        <v>11.402558027392589</v>
      </c>
      <c r="AF909" s="105"/>
      <c r="AG909" s="381"/>
      <c r="AH909" s="381"/>
      <c r="AI909" s="381"/>
      <c r="AJ909" s="381"/>
      <c r="AK909" s="381"/>
      <c r="AL909" s="381"/>
      <c r="AM909" s="381"/>
    </row>
    <row r="910" spans="1:39" x14ac:dyDescent="0.35">
      <c r="A910" s="89" t="s">
        <v>718</v>
      </c>
      <c r="B910" s="89" t="s">
        <v>391</v>
      </c>
      <c r="C910" s="89" t="s">
        <v>392</v>
      </c>
      <c r="D910" s="89" t="s">
        <v>393</v>
      </c>
      <c r="E910" s="89" t="s">
        <v>526</v>
      </c>
      <c r="F910" s="89" t="s">
        <v>465</v>
      </c>
      <c r="G910" s="89" t="s">
        <v>465</v>
      </c>
      <c r="H910" s="89" t="s">
        <v>501</v>
      </c>
      <c r="I910" s="89" t="s">
        <v>506</v>
      </c>
      <c r="J910" s="89" t="s">
        <v>508</v>
      </c>
      <c r="K910" s="89" t="s">
        <v>466</v>
      </c>
      <c r="L910" s="89" t="s">
        <v>587</v>
      </c>
      <c r="M910" s="89" t="s">
        <v>395</v>
      </c>
      <c r="N910" s="89">
        <v>26</v>
      </c>
      <c r="O910" s="91">
        <v>17.350000000000001</v>
      </c>
      <c r="P910" s="89" t="s">
        <v>400</v>
      </c>
      <c r="Q910" s="89">
        <v>24</v>
      </c>
      <c r="R910" s="89" t="s">
        <v>766</v>
      </c>
      <c r="S910" s="89">
        <v>9</v>
      </c>
      <c r="T910" s="90">
        <v>0</v>
      </c>
      <c r="U910" s="90">
        <v>16.93</v>
      </c>
      <c r="V910" s="90">
        <v>69.47</v>
      </c>
      <c r="W910" s="90">
        <v>17.8</v>
      </c>
      <c r="X910" s="90">
        <v>0</v>
      </c>
      <c r="Y910" s="90">
        <v>104.21</v>
      </c>
      <c r="Z910" s="90">
        <v>0</v>
      </c>
      <c r="AA910" s="90">
        <v>0</v>
      </c>
      <c r="AB910" s="90">
        <v>104.21</v>
      </c>
      <c r="AC910" s="90">
        <v>93.65</v>
      </c>
      <c r="AD910" s="90">
        <v>116.44</v>
      </c>
      <c r="AE910" s="381">
        <f t="shared" si="15"/>
        <v>12.143366266756001</v>
      </c>
      <c r="AF910" s="105"/>
      <c r="AG910" s="381"/>
      <c r="AH910" s="381"/>
      <c r="AI910" s="381"/>
      <c r="AJ910" s="381"/>
      <c r="AK910" s="381"/>
      <c r="AL910" s="381"/>
      <c r="AM910" s="381"/>
    </row>
    <row r="911" spans="1:39" x14ac:dyDescent="0.35">
      <c r="A911" s="89" t="s">
        <v>717</v>
      </c>
      <c r="B911" s="89" t="s">
        <v>391</v>
      </c>
      <c r="C911" s="89" t="s">
        <v>392</v>
      </c>
      <c r="D911" s="89" t="s">
        <v>393</v>
      </c>
      <c r="E911" s="89" t="s">
        <v>485</v>
      </c>
      <c r="F911" s="89" t="s">
        <v>465</v>
      </c>
      <c r="G911" s="89" t="s">
        <v>465</v>
      </c>
      <c r="H911" s="89" t="s">
        <v>501</v>
      </c>
      <c r="I911" s="89" t="s">
        <v>506</v>
      </c>
      <c r="J911" s="89" t="s">
        <v>508</v>
      </c>
      <c r="K911" s="89" t="s">
        <v>466</v>
      </c>
      <c r="L911" s="89" t="s">
        <v>587</v>
      </c>
      <c r="M911" s="89" t="s">
        <v>395</v>
      </c>
      <c r="N911" s="89">
        <v>26</v>
      </c>
      <c r="O911" s="91">
        <v>29.25</v>
      </c>
      <c r="P911" s="89" t="s">
        <v>400</v>
      </c>
      <c r="Q911" s="89">
        <v>24</v>
      </c>
      <c r="R911" s="89" t="s">
        <v>766</v>
      </c>
      <c r="S911" s="89">
        <v>9</v>
      </c>
      <c r="T911" s="90">
        <v>0</v>
      </c>
      <c r="U911" s="90">
        <v>17.28</v>
      </c>
      <c r="V911" s="90">
        <v>65.48</v>
      </c>
      <c r="W911" s="90">
        <v>25.94</v>
      </c>
      <c r="X911" s="90">
        <v>0</v>
      </c>
      <c r="Y911" s="90">
        <v>108.7</v>
      </c>
      <c r="Z911" s="90">
        <v>0</v>
      </c>
      <c r="AA911" s="90">
        <v>0</v>
      </c>
      <c r="AB911" s="90">
        <v>108.7</v>
      </c>
      <c r="AC911" s="90">
        <v>93.64</v>
      </c>
      <c r="AD911" s="90">
        <v>109.8</v>
      </c>
      <c r="AE911" s="381">
        <f t="shared" si="15"/>
        <v>12.504485702988708</v>
      </c>
      <c r="AF911" s="105"/>
      <c r="AG911" s="381"/>
      <c r="AH911" s="381"/>
      <c r="AI911" s="381"/>
      <c r="AJ911" s="381"/>
      <c r="AK911" s="381"/>
      <c r="AL911" s="381"/>
      <c r="AM911" s="381"/>
    </row>
    <row r="912" spans="1:39" x14ac:dyDescent="0.35">
      <c r="A912" s="89" t="s">
        <v>713</v>
      </c>
      <c r="B912" s="89" t="s">
        <v>391</v>
      </c>
      <c r="C912" s="89" t="s">
        <v>392</v>
      </c>
      <c r="D912" s="89" t="s">
        <v>393</v>
      </c>
      <c r="E912" s="89" t="s">
        <v>493</v>
      </c>
      <c r="F912" s="89" t="s">
        <v>465</v>
      </c>
      <c r="G912" s="89" t="s">
        <v>465</v>
      </c>
      <c r="H912" s="89" t="s">
        <v>501</v>
      </c>
      <c r="I912" s="89" t="s">
        <v>506</v>
      </c>
      <c r="J912" s="89" t="s">
        <v>508</v>
      </c>
      <c r="K912" s="89" t="s">
        <v>466</v>
      </c>
      <c r="L912" s="89" t="s">
        <v>587</v>
      </c>
      <c r="M912" s="89" t="s">
        <v>395</v>
      </c>
      <c r="N912" s="89">
        <v>26</v>
      </c>
      <c r="O912" s="91">
        <v>6.5</v>
      </c>
      <c r="P912" s="89" t="s">
        <v>400</v>
      </c>
      <c r="Q912" s="89">
        <v>24</v>
      </c>
      <c r="R912" s="89" t="s">
        <v>766</v>
      </c>
      <c r="S912" s="89">
        <v>9</v>
      </c>
      <c r="T912" s="90">
        <v>0</v>
      </c>
      <c r="U912" s="90">
        <v>16.809999999999999</v>
      </c>
      <c r="V912" s="90">
        <v>75.58</v>
      </c>
      <c r="W912" s="90">
        <v>8.8800000000000008</v>
      </c>
      <c r="X912" s="90">
        <v>0</v>
      </c>
      <c r="Y912" s="90">
        <v>101.28</v>
      </c>
      <c r="Z912" s="90">
        <v>0</v>
      </c>
      <c r="AA912" s="90">
        <v>0</v>
      </c>
      <c r="AB912" s="90">
        <v>101.28</v>
      </c>
      <c r="AC912" s="90">
        <v>95.52</v>
      </c>
      <c r="AD912" s="90">
        <v>127.3</v>
      </c>
      <c r="AE912" s="381">
        <f t="shared" si="15"/>
        <v>11.729223368045352</v>
      </c>
      <c r="AF912" s="105"/>
      <c r="AG912" s="381"/>
      <c r="AH912" s="381"/>
      <c r="AI912" s="381"/>
      <c r="AJ912" s="381"/>
      <c r="AK912" s="381"/>
      <c r="AL912" s="381"/>
      <c r="AM912" s="381"/>
    </row>
    <row r="913" spans="1:39" x14ac:dyDescent="0.35">
      <c r="A913" s="89" t="s">
        <v>694</v>
      </c>
      <c r="B913" s="89" t="s">
        <v>391</v>
      </c>
      <c r="C913" s="89" t="s">
        <v>392</v>
      </c>
      <c r="D913" s="89" t="s">
        <v>393</v>
      </c>
      <c r="E913" s="89" t="s">
        <v>480</v>
      </c>
      <c r="F913" s="89" t="s">
        <v>465</v>
      </c>
      <c r="G913" s="89" t="s">
        <v>511</v>
      </c>
      <c r="H913" s="89" t="s">
        <v>719</v>
      </c>
      <c r="I913" s="89" t="s">
        <v>506</v>
      </c>
      <c r="J913" s="89" t="s">
        <v>501</v>
      </c>
      <c r="K913" s="89" t="s">
        <v>476</v>
      </c>
      <c r="L913" s="89" t="s">
        <v>587</v>
      </c>
      <c r="M913" s="89" t="s">
        <v>395</v>
      </c>
      <c r="N913" s="89">
        <v>28</v>
      </c>
      <c r="O913" s="91">
        <v>70.08</v>
      </c>
      <c r="P913" s="89" t="s">
        <v>400</v>
      </c>
      <c r="Q913" s="89">
        <v>24</v>
      </c>
      <c r="R913" s="89" t="s">
        <v>766</v>
      </c>
      <c r="S913" s="89">
        <v>9</v>
      </c>
      <c r="T913" s="90">
        <v>0</v>
      </c>
      <c r="U913" s="90">
        <v>72.13</v>
      </c>
      <c r="V913" s="90">
        <v>43.62</v>
      </c>
      <c r="W913" s="90">
        <v>0</v>
      </c>
      <c r="X913" s="90">
        <v>67.84</v>
      </c>
      <c r="Y913" s="90">
        <v>183.6</v>
      </c>
      <c r="Z913" s="90">
        <v>0</v>
      </c>
      <c r="AA913" s="90">
        <v>0</v>
      </c>
      <c r="AB913" s="90">
        <v>183.6</v>
      </c>
      <c r="AC913" s="90">
        <v>97.93</v>
      </c>
      <c r="AD913" s="90">
        <v>91.13</v>
      </c>
      <c r="AE913" s="381">
        <f t="shared" si="15"/>
        <v>14.036650742173086</v>
      </c>
      <c r="AF913" s="105"/>
      <c r="AG913" s="381"/>
      <c r="AH913" s="381"/>
      <c r="AI913" s="381"/>
      <c r="AJ913" s="381"/>
      <c r="AK913" s="381"/>
      <c r="AL913" s="381"/>
      <c r="AM913" s="381"/>
    </row>
    <row r="914" spans="1:39" x14ac:dyDescent="0.35">
      <c r="A914" s="89" t="s">
        <v>692</v>
      </c>
      <c r="B914" s="89" t="s">
        <v>391</v>
      </c>
      <c r="C914" s="89" t="s">
        <v>392</v>
      </c>
      <c r="D914" s="89" t="s">
        <v>393</v>
      </c>
      <c r="E914" s="89" t="s">
        <v>495</v>
      </c>
      <c r="F914" s="89" t="s">
        <v>465</v>
      </c>
      <c r="G914" s="89" t="s">
        <v>465</v>
      </c>
      <c r="H914" s="89" t="s">
        <v>501</v>
      </c>
      <c r="I914" s="89" t="s">
        <v>506</v>
      </c>
      <c r="J914" s="89" t="s">
        <v>508</v>
      </c>
      <c r="K914" s="89" t="s">
        <v>466</v>
      </c>
      <c r="L914" s="89" t="s">
        <v>587</v>
      </c>
      <c r="M914" s="89" t="s">
        <v>395</v>
      </c>
      <c r="N914" s="89">
        <v>28</v>
      </c>
      <c r="O914" s="91">
        <v>53.84</v>
      </c>
      <c r="P914" s="89" t="s">
        <v>400</v>
      </c>
      <c r="Q914" s="89">
        <v>24</v>
      </c>
      <c r="R914" s="89" t="s">
        <v>766</v>
      </c>
      <c r="S914" s="89">
        <v>9</v>
      </c>
      <c r="T914" s="90">
        <v>0</v>
      </c>
      <c r="U914" s="90">
        <v>40.9</v>
      </c>
      <c r="V914" s="90">
        <v>57.63</v>
      </c>
      <c r="W914" s="90">
        <v>115.02</v>
      </c>
      <c r="X914" s="90">
        <v>0</v>
      </c>
      <c r="Y914" s="90">
        <v>213.55</v>
      </c>
      <c r="Z914" s="90">
        <v>0</v>
      </c>
      <c r="AA914" s="90">
        <v>0</v>
      </c>
      <c r="AB914" s="90">
        <v>213.55</v>
      </c>
      <c r="AC914" s="90">
        <v>101.52</v>
      </c>
      <c r="AD914" s="90">
        <v>101.07</v>
      </c>
      <c r="AE914" s="381">
        <f t="shared" si="15"/>
        <v>13.570660118028654</v>
      </c>
      <c r="AF914" s="105"/>
      <c r="AG914" s="381"/>
      <c r="AH914" s="381"/>
      <c r="AI914" s="381"/>
      <c r="AJ914" s="381"/>
      <c r="AK914" s="381"/>
      <c r="AL914" s="381"/>
      <c r="AM914" s="381"/>
    </row>
    <row r="915" spans="1:39" x14ac:dyDescent="0.35">
      <c r="A915" s="89" t="s">
        <v>685</v>
      </c>
      <c r="B915" s="89" t="s">
        <v>391</v>
      </c>
      <c r="C915" s="89" t="s">
        <v>392</v>
      </c>
      <c r="D915" s="89" t="s">
        <v>393</v>
      </c>
      <c r="E915" s="89" t="s">
        <v>471</v>
      </c>
      <c r="F915" s="89" t="s">
        <v>465</v>
      </c>
      <c r="G915" s="89" t="s">
        <v>511</v>
      </c>
      <c r="H915" s="89" t="s">
        <v>719</v>
      </c>
      <c r="I915" s="89" t="s">
        <v>506</v>
      </c>
      <c r="J915" s="89" t="s">
        <v>501</v>
      </c>
      <c r="K915" s="89" t="s">
        <v>476</v>
      </c>
      <c r="L915" s="89" t="s">
        <v>587</v>
      </c>
      <c r="M915" s="89" t="s">
        <v>395</v>
      </c>
      <c r="N915" s="89">
        <v>29</v>
      </c>
      <c r="O915" s="91">
        <v>101.07</v>
      </c>
      <c r="P915" s="89" t="s">
        <v>400</v>
      </c>
      <c r="Q915" s="89">
        <v>24</v>
      </c>
      <c r="R915" s="89" t="s">
        <v>766</v>
      </c>
      <c r="S915" s="89">
        <v>9</v>
      </c>
      <c r="T915" s="90">
        <v>0</v>
      </c>
      <c r="U915" s="90">
        <v>71.83</v>
      </c>
      <c r="V915" s="90">
        <v>38.130000000000003</v>
      </c>
      <c r="W915" s="90">
        <v>0</v>
      </c>
      <c r="X915" s="90">
        <v>71.790000000000006</v>
      </c>
      <c r="Y915" s="90">
        <v>181.76</v>
      </c>
      <c r="Z915" s="90">
        <v>0</v>
      </c>
      <c r="AA915" s="90">
        <v>0</v>
      </c>
      <c r="AB915" s="90">
        <v>181.76</v>
      </c>
      <c r="AC915" s="90">
        <v>98.62</v>
      </c>
      <c r="AD915" s="90">
        <v>89.61</v>
      </c>
      <c r="AE915" s="381">
        <f t="shared" si="15"/>
        <v>14.204977897662028</v>
      </c>
      <c r="AF915" s="105"/>
      <c r="AG915" s="381"/>
      <c r="AH915" s="381"/>
      <c r="AI915" s="381"/>
      <c r="AJ915" s="381"/>
      <c r="AK915" s="381"/>
      <c r="AL915" s="381"/>
      <c r="AM915" s="381"/>
    </row>
    <row r="916" spans="1:39" x14ac:dyDescent="0.35">
      <c r="A916" s="89" t="s">
        <v>686</v>
      </c>
      <c r="B916" s="89" t="s">
        <v>391</v>
      </c>
      <c r="C916" s="89" t="s">
        <v>392</v>
      </c>
      <c r="D916" s="89" t="s">
        <v>393</v>
      </c>
      <c r="E916" s="89" t="s">
        <v>519</v>
      </c>
      <c r="F916" s="89" t="s">
        <v>465</v>
      </c>
      <c r="G916" s="89" t="s">
        <v>511</v>
      </c>
      <c r="H916" s="89" t="s">
        <v>719</v>
      </c>
      <c r="I916" s="89" t="s">
        <v>506</v>
      </c>
      <c r="J916" s="89" t="s">
        <v>501</v>
      </c>
      <c r="K916" s="89" t="s">
        <v>476</v>
      </c>
      <c r="L916" s="89" t="s">
        <v>587</v>
      </c>
      <c r="M916" s="89" t="s">
        <v>395</v>
      </c>
      <c r="N916" s="89">
        <v>29</v>
      </c>
      <c r="O916" s="91">
        <v>170.51</v>
      </c>
      <c r="P916" s="89" t="s">
        <v>400</v>
      </c>
      <c r="Q916" s="89">
        <v>24</v>
      </c>
      <c r="R916" s="89" t="s">
        <v>766</v>
      </c>
      <c r="S916" s="89">
        <v>9</v>
      </c>
      <c r="T916" s="90">
        <v>0</v>
      </c>
      <c r="U916" s="90">
        <v>89.34</v>
      </c>
      <c r="V916" s="90">
        <v>44.13</v>
      </c>
      <c r="W916" s="90">
        <v>0</v>
      </c>
      <c r="X916" s="90">
        <v>77.08</v>
      </c>
      <c r="Y916" s="90">
        <v>210.54</v>
      </c>
      <c r="Z916" s="90">
        <v>0</v>
      </c>
      <c r="AA916" s="90">
        <v>0</v>
      </c>
      <c r="AB916" s="90">
        <v>210.54</v>
      </c>
      <c r="AC916" s="90">
        <v>99.3</v>
      </c>
      <c r="AD916" s="90">
        <v>89.81</v>
      </c>
      <c r="AE916" s="381">
        <f t="shared" si="15"/>
        <v>14.237986536591507</v>
      </c>
      <c r="AF916" s="105"/>
      <c r="AG916" s="381"/>
      <c r="AH916" s="381"/>
      <c r="AI916" s="381"/>
      <c r="AJ916" s="381"/>
      <c r="AK916" s="381"/>
      <c r="AL916" s="381"/>
      <c r="AM916" s="381"/>
    </row>
    <row r="917" spans="1:39" x14ac:dyDescent="0.35">
      <c r="A917" s="89" t="s">
        <v>687</v>
      </c>
      <c r="B917" s="89" t="s">
        <v>391</v>
      </c>
      <c r="C917" s="89" t="s">
        <v>392</v>
      </c>
      <c r="D917" s="89" t="s">
        <v>393</v>
      </c>
      <c r="E917" s="89" t="s">
        <v>480</v>
      </c>
      <c r="F917" s="89" t="s">
        <v>465</v>
      </c>
      <c r="G917" s="89" t="s">
        <v>511</v>
      </c>
      <c r="H917" s="89" t="s">
        <v>719</v>
      </c>
      <c r="I917" s="89" t="s">
        <v>506</v>
      </c>
      <c r="J917" s="89" t="s">
        <v>501</v>
      </c>
      <c r="K917" s="89" t="s">
        <v>476</v>
      </c>
      <c r="L917" s="89" t="s">
        <v>587</v>
      </c>
      <c r="M917" s="89" t="s">
        <v>395</v>
      </c>
      <c r="N917" s="89">
        <v>29</v>
      </c>
      <c r="O917" s="91">
        <v>172.42</v>
      </c>
      <c r="P917" s="89" t="s">
        <v>400</v>
      </c>
      <c r="Q917" s="89">
        <v>24</v>
      </c>
      <c r="R917" s="89" t="s">
        <v>766</v>
      </c>
      <c r="S917" s="89">
        <v>9</v>
      </c>
      <c r="T917" s="90">
        <v>0</v>
      </c>
      <c r="U917" s="90">
        <v>44.68</v>
      </c>
      <c r="V917" s="90">
        <v>62.3</v>
      </c>
      <c r="W917" s="90">
        <v>0</v>
      </c>
      <c r="X917" s="90">
        <v>31.21</v>
      </c>
      <c r="Y917" s="90">
        <v>138.19</v>
      </c>
      <c r="Z917" s="90">
        <v>0</v>
      </c>
      <c r="AA917" s="90">
        <v>0</v>
      </c>
      <c r="AB917" s="90">
        <v>138.19</v>
      </c>
      <c r="AC917" s="90">
        <v>100.66</v>
      </c>
      <c r="AD917" s="90">
        <v>112.83</v>
      </c>
      <c r="AE917" s="381">
        <f t="shared" si="15"/>
        <v>12.789467741263653</v>
      </c>
      <c r="AF917" s="105"/>
      <c r="AG917" s="381"/>
      <c r="AH917" s="381"/>
      <c r="AI917" s="381"/>
      <c r="AJ917" s="381"/>
      <c r="AK917" s="381"/>
      <c r="AL917" s="381"/>
      <c r="AM917" s="381"/>
    </row>
    <row r="918" spans="1:39" x14ac:dyDescent="0.35">
      <c r="A918" s="89" t="s">
        <v>678</v>
      </c>
      <c r="B918" s="89" t="s">
        <v>391</v>
      </c>
      <c r="C918" s="89" t="s">
        <v>392</v>
      </c>
      <c r="D918" s="89" t="s">
        <v>393</v>
      </c>
      <c r="E918" s="89" t="s">
        <v>478</v>
      </c>
      <c r="F918" s="89" t="s">
        <v>465</v>
      </c>
      <c r="G918" s="89" t="s">
        <v>465</v>
      </c>
      <c r="H918" s="89" t="s">
        <v>719</v>
      </c>
      <c r="I918" s="89" t="s">
        <v>506</v>
      </c>
      <c r="J918" s="89" t="s">
        <v>501</v>
      </c>
      <c r="K918" s="89" t="s">
        <v>466</v>
      </c>
      <c r="L918" s="89" t="s">
        <v>587</v>
      </c>
      <c r="M918" s="89" t="s">
        <v>395</v>
      </c>
      <c r="N918" s="89">
        <v>29</v>
      </c>
      <c r="O918" s="91">
        <v>20.010000000000002</v>
      </c>
      <c r="P918" s="89" t="s">
        <v>400</v>
      </c>
      <c r="Q918" s="89">
        <v>24</v>
      </c>
      <c r="R918" s="89" t="s">
        <v>766</v>
      </c>
      <c r="S918" s="89">
        <v>9</v>
      </c>
      <c r="T918" s="90">
        <v>0</v>
      </c>
      <c r="U918" s="90">
        <v>34.79</v>
      </c>
      <c r="V918" s="90">
        <v>62.19</v>
      </c>
      <c r="W918" s="90">
        <v>90.68</v>
      </c>
      <c r="X918" s="90">
        <v>0</v>
      </c>
      <c r="Y918" s="90">
        <v>187.67</v>
      </c>
      <c r="Z918" s="90">
        <v>0</v>
      </c>
      <c r="AA918" s="90">
        <v>0</v>
      </c>
      <c r="AB918" s="90">
        <v>187.67</v>
      </c>
      <c r="AC918" s="90">
        <v>100.55</v>
      </c>
      <c r="AD918" s="90">
        <v>102.65</v>
      </c>
      <c r="AE918" s="381">
        <f t="shared" si="15"/>
        <v>13.401328794070492</v>
      </c>
      <c r="AF918" s="105"/>
      <c r="AG918" s="381"/>
      <c r="AH918" s="381"/>
      <c r="AI918" s="381"/>
      <c r="AJ918" s="381"/>
      <c r="AK918" s="381"/>
      <c r="AL918" s="381"/>
      <c r="AM918" s="381"/>
    </row>
    <row r="919" spans="1:39" x14ac:dyDescent="0.35">
      <c r="A919" s="89" t="s">
        <v>677</v>
      </c>
      <c r="B919" s="89" t="s">
        <v>391</v>
      </c>
      <c r="C919" s="89" t="s">
        <v>392</v>
      </c>
      <c r="D919" s="89" t="s">
        <v>393</v>
      </c>
      <c r="E919" s="89" t="s">
        <v>571</v>
      </c>
      <c r="F919" s="89" t="s">
        <v>465</v>
      </c>
      <c r="G919" s="89" t="s">
        <v>465</v>
      </c>
      <c r="H919" s="89" t="s">
        <v>719</v>
      </c>
      <c r="I919" s="89" t="s">
        <v>506</v>
      </c>
      <c r="J919" s="89" t="s">
        <v>501</v>
      </c>
      <c r="K919" s="89" t="s">
        <v>466</v>
      </c>
      <c r="L919" s="89" t="s">
        <v>587</v>
      </c>
      <c r="M919" s="89" t="s">
        <v>395</v>
      </c>
      <c r="N919" s="89">
        <v>29</v>
      </c>
      <c r="O919" s="91">
        <v>50.34</v>
      </c>
      <c r="P919" s="89" t="s">
        <v>400</v>
      </c>
      <c r="Q919" s="89">
        <v>24</v>
      </c>
      <c r="R919" s="89" t="s">
        <v>766</v>
      </c>
      <c r="S919" s="89">
        <v>9</v>
      </c>
      <c r="T919" s="90">
        <v>0</v>
      </c>
      <c r="U919" s="90">
        <v>34.39</v>
      </c>
      <c r="V919" s="90">
        <v>59.61</v>
      </c>
      <c r="W919" s="90">
        <v>91.18</v>
      </c>
      <c r="X919" s="90">
        <v>0</v>
      </c>
      <c r="Y919" s="90">
        <v>185.18</v>
      </c>
      <c r="Z919" s="90">
        <v>0</v>
      </c>
      <c r="AA919" s="90">
        <v>0</v>
      </c>
      <c r="AB919" s="90">
        <v>185.18</v>
      </c>
      <c r="AC919" s="90">
        <v>100.49</v>
      </c>
      <c r="AD919" s="90">
        <v>102.55</v>
      </c>
      <c r="AE919" s="381">
        <f t="shared" si="15"/>
        <v>13.403860294808824</v>
      </c>
      <c r="AF919" s="105"/>
      <c r="AG919" s="381"/>
      <c r="AH919" s="381"/>
      <c r="AI919" s="381"/>
      <c r="AJ919" s="381"/>
      <c r="AK919" s="381"/>
      <c r="AL919" s="381"/>
      <c r="AM919" s="381"/>
    </row>
    <row r="920" spans="1:39" x14ac:dyDescent="0.35">
      <c r="A920" s="89" t="s">
        <v>684</v>
      </c>
      <c r="B920" s="89" t="s">
        <v>391</v>
      </c>
      <c r="C920" s="89" t="s">
        <v>392</v>
      </c>
      <c r="D920" s="89" t="s">
        <v>393</v>
      </c>
      <c r="E920" s="89" t="s">
        <v>493</v>
      </c>
      <c r="F920" s="89" t="s">
        <v>465</v>
      </c>
      <c r="G920" s="89" t="s">
        <v>465</v>
      </c>
      <c r="H920" s="89" t="s">
        <v>501</v>
      </c>
      <c r="I920" s="89" t="s">
        <v>506</v>
      </c>
      <c r="J920" s="89" t="s">
        <v>508</v>
      </c>
      <c r="K920" s="89" t="s">
        <v>466</v>
      </c>
      <c r="L920" s="89" t="s">
        <v>587</v>
      </c>
      <c r="M920" s="89" t="s">
        <v>395</v>
      </c>
      <c r="N920" s="89">
        <v>29</v>
      </c>
      <c r="O920" s="91">
        <v>87.28</v>
      </c>
      <c r="P920" s="89" t="s">
        <v>400</v>
      </c>
      <c r="Q920" s="89">
        <v>24</v>
      </c>
      <c r="R920" s="89" t="s">
        <v>766</v>
      </c>
      <c r="S920" s="89">
        <v>9</v>
      </c>
      <c r="T920" s="90">
        <v>0</v>
      </c>
      <c r="U920" s="90">
        <v>32.130000000000003</v>
      </c>
      <c r="V920" s="90">
        <v>55.6</v>
      </c>
      <c r="W920" s="90">
        <v>87.7</v>
      </c>
      <c r="X920" s="90">
        <v>0</v>
      </c>
      <c r="Y920" s="90">
        <v>175.43</v>
      </c>
      <c r="Z920" s="90">
        <v>0</v>
      </c>
      <c r="AA920" s="90">
        <v>0</v>
      </c>
      <c r="AB920" s="90">
        <v>175.43</v>
      </c>
      <c r="AC920" s="90">
        <v>102.53</v>
      </c>
      <c r="AD920" s="90">
        <v>104.77</v>
      </c>
      <c r="AE920" s="381">
        <f t="shared" si="15"/>
        <v>13.3950182180456</v>
      </c>
      <c r="AF920" s="105"/>
      <c r="AG920" s="381"/>
      <c r="AH920" s="381"/>
      <c r="AI920" s="381"/>
      <c r="AJ920" s="381"/>
      <c r="AK920" s="381"/>
      <c r="AL920" s="381"/>
      <c r="AM920" s="381"/>
    </row>
    <row r="921" spans="1:39" x14ac:dyDescent="0.35">
      <c r="A921" s="89" t="s">
        <v>681</v>
      </c>
      <c r="B921" s="89" t="s">
        <v>391</v>
      </c>
      <c r="C921" s="89" t="s">
        <v>392</v>
      </c>
      <c r="D921" s="89" t="s">
        <v>393</v>
      </c>
      <c r="E921" s="89" t="s">
        <v>680</v>
      </c>
      <c r="F921" s="89" t="s">
        <v>465</v>
      </c>
      <c r="G921" s="89" t="s">
        <v>465</v>
      </c>
      <c r="H921" s="89" t="s">
        <v>501</v>
      </c>
      <c r="I921" s="89" t="s">
        <v>506</v>
      </c>
      <c r="J921" s="89" t="s">
        <v>508</v>
      </c>
      <c r="K921" s="89" t="s">
        <v>466</v>
      </c>
      <c r="L921" s="89" t="s">
        <v>587</v>
      </c>
      <c r="M921" s="89" t="s">
        <v>395</v>
      </c>
      <c r="N921" s="89">
        <v>29</v>
      </c>
      <c r="O921" s="91">
        <v>7.07</v>
      </c>
      <c r="P921" s="89" t="s">
        <v>400</v>
      </c>
      <c r="Q921" s="89">
        <v>24</v>
      </c>
      <c r="R921" s="89" t="s">
        <v>766</v>
      </c>
      <c r="S921" s="89">
        <v>9</v>
      </c>
      <c r="T921" s="90">
        <v>0</v>
      </c>
      <c r="U921" s="90">
        <v>33.33</v>
      </c>
      <c r="V921" s="90">
        <v>73.62</v>
      </c>
      <c r="W921" s="90">
        <v>68.31</v>
      </c>
      <c r="X921" s="90">
        <v>0</v>
      </c>
      <c r="Y921" s="90">
        <v>175.26</v>
      </c>
      <c r="Z921" s="90">
        <v>0</v>
      </c>
      <c r="AA921" s="90">
        <v>0</v>
      </c>
      <c r="AB921" s="90">
        <v>175.26</v>
      </c>
      <c r="AC921" s="90">
        <v>105.17</v>
      </c>
      <c r="AD921" s="90">
        <v>117</v>
      </c>
      <c r="AE921" s="381">
        <f t="shared" si="15"/>
        <v>12.83776164391586</v>
      </c>
      <c r="AF921" s="105"/>
      <c r="AG921" s="381"/>
      <c r="AH921" s="381"/>
      <c r="AI921" s="381"/>
      <c r="AJ921" s="381"/>
      <c r="AK921" s="381"/>
      <c r="AL921" s="381"/>
      <c r="AM921" s="381"/>
    </row>
    <row r="922" spans="1:39" x14ac:dyDescent="0.35">
      <c r="A922" s="89" t="s">
        <v>679</v>
      </c>
      <c r="B922" s="89" t="s">
        <v>391</v>
      </c>
      <c r="C922" s="89" t="s">
        <v>392</v>
      </c>
      <c r="D922" s="89" t="s">
        <v>393</v>
      </c>
      <c r="E922" s="89" t="s">
        <v>680</v>
      </c>
      <c r="F922" s="89" t="s">
        <v>465</v>
      </c>
      <c r="G922" s="89" t="s">
        <v>465</v>
      </c>
      <c r="H922" s="89" t="s">
        <v>501</v>
      </c>
      <c r="I922" s="89" t="s">
        <v>506</v>
      </c>
      <c r="J922" s="89" t="s">
        <v>508</v>
      </c>
      <c r="K922" s="89" t="s">
        <v>466</v>
      </c>
      <c r="L922" s="89" t="s">
        <v>587</v>
      </c>
      <c r="M922" s="89" t="s">
        <v>395</v>
      </c>
      <c r="N922" s="89">
        <v>29</v>
      </c>
      <c r="O922" s="91">
        <v>79.319999999999993</v>
      </c>
      <c r="P922" s="89" t="s">
        <v>400</v>
      </c>
      <c r="Q922" s="89">
        <v>24</v>
      </c>
      <c r="R922" s="89" t="s">
        <v>766</v>
      </c>
      <c r="S922" s="89">
        <v>9</v>
      </c>
      <c r="T922" s="90">
        <v>0</v>
      </c>
      <c r="U922" s="90">
        <v>36.159999999999997</v>
      </c>
      <c r="V922" s="90">
        <v>62.38</v>
      </c>
      <c r="W922" s="90">
        <v>93.4</v>
      </c>
      <c r="X922" s="90">
        <v>0</v>
      </c>
      <c r="Y922" s="90">
        <v>191.94</v>
      </c>
      <c r="Z922" s="90">
        <v>0</v>
      </c>
      <c r="AA922" s="90">
        <v>0</v>
      </c>
      <c r="AB922" s="90">
        <v>191.94</v>
      </c>
      <c r="AC922" s="90">
        <v>105.02</v>
      </c>
      <c r="AD922" s="90">
        <v>109.21</v>
      </c>
      <c r="AE922" s="381">
        <f t="shared" si="15"/>
        <v>13.278258075087363</v>
      </c>
      <c r="AF922" s="105"/>
      <c r="AG922" s="381"/>
      <c r="AH922" s="381"/>
      <c r="AI922" s="381"/>
      <c r="AJ922" s="381"/>
      <c r="AK922" s="381"/>
      <c r="AL922" s="381"/>
      <c r="AM922" s="381"/>
    </row>
    <row r="923" spans="1:39" x14ac:dyDescent="0.35">
      <c r="A923" s="89" t="s">
        <v>745</v>
      </c>
      <c r="B923" s="89" t="s">
        <v>391</v>
      </c>
      <c r="C923" s="89" t="s">
        <v>392</v>
      </c>
      <c r="D923" s="89" t="s">
        <v>393</v>
      </c>
      <c r="E923" s="89" t="s">
        <v>464</v>
      </c>
      <c r="F923" s="89" t="s">
        <v>465</v>
      </c>
      <c r="G923" s="89" t="s">
        <v>465</v>
      </c>
      <c r="H923" s="89" t="s">
        <v>465</v>
      </c>
      <c r="I923" s="89" t="s">
        <v>506</v>
      </c>
      <c r="J923" s="89" t="s">
        <v>465</v>
      </c>
      <c r="K923" s="89" t="s">
        <v>476</v>
      </c>
      <c r="L923" s="89" t="s">
        <v>549</v>
      </c>
      <c r="M923" s="89" t="s">
        <v>395</v>
      </c>
      <c r="N923" s="89">
        <v>24</v>
      </c>
      <c r="O923" s="91">
        <v>74.47</v>
      </c>
      <c r="P923" s="89" t="s">
        <v>400</v>
      </c>
      <c r="Q923" s="89">
        <v>24</v>
      </c>
      <c r="R923" s="89" t="s">
        <v>766</v>
      </c>
      <c r="S923" s="89">
        <v>9</v>
      </c>
      <c r="T923" s="90">
        <v>0</v>
      </c>
      <c r="U923" s="90">
        <v>22.13</v>
      </c>
      <c r="V923" s="90">
        <v>79.75</v>
      </c>
      <c r="W923" s="90">
        <v>0</v>
      </c>
      <c r="X923" s="90">
        <v>0.08</v>
      </c>
      <c r="Y923" s="90">
        <v>101.96</v>
      </c>
      <c r="Z923" s="90">
        <v>0</v>
      </c>
      <c r="AA923" s="90">
        <v>0</v>
      </c>
      <c r="AB923" s="90">
        <v>101.96</v>
      </c>
      <c r="AC923" s="90">
        <v>108.16</v>
      </c>
      <c r="AD923" s="90">
        <v>182.87</v>
      </c>
      <c r="AE923" s="381">
        <f t="shared" si="15"/>
        <v>10.413540459726525</v>
      </c>
      <c r="AF923" s="105"/>
      <c r="AG923" s="381"/>
      <c r="AH923" s="381"/>
      <c r="AI923" s="381"/>
      <c r="AJ923" s="381"/>
      <c r="AK923" s="381"/>
      <c r="AL923" s="381"/>
      <c r="AM923" s="381"/>
    </row>
    <row r="924" spans="1:39" x14ac:dyDescent="0.35">
      <c r="A924" s="89" t="s">
        <v>742</v>
      </c>
      <c r="B924" s="89" t="s">
        <v>391</v>
      </c>
      <c r="C924" s="89" t="s">
        <v>392</v>
      </c>
      <c r="D924" s="89" t="s">
        <v>393</v>
      </c>
      <c r="E924" s="89" t="s">
        <v>524</v>
      </c>
      <c r="F924" s="89" t="s">
        <v>465</v>
      </c>
      <c r="G924" s="89" t="s">
        <v>465</v>
      </c>
      <c r="H924" s="89" t="s">
        <v>465</v>
      </c>
      <c r="I924" s="89" t="s">
        <v>506</v>
      </c>
      <c r="J924" s="89" t="s">
        <v>465</v>
      </c>
      <c r="K924" s="89" t="s">
        <v>466</v>
      </c>
      <c r="L924" s="89" t="s">
        <v>549</v>
      </c>
      <c r="M924" s="89" t="s">
        <v>395</v>
      </c>
      <c r="N924" s="89">
        <v>24</v>
      </c>
      <c r="O924" s="91">
        <v>68.75</v>
      </c>
      <c r="P924" s="89" t="s">
        <v>400</v>
      </c>
      <c r="Q924" s="89">
        <v>24</v>
      </c>
      <c r="R924" s="89" t="s">
        <v>766</v>
      </c>
      <c r="S924" s="89">
        <v>9</v>
      </c>
      <c r="T924" s="90">
        <v>0</v>
      </c>
      <c r="U924" s="90">
        <v>23.19</v>
      </c>
      <c r="V924" s="90">
        <v>86.32</v>
      </c>
      <c r="W924" s="90">
        <v>0.56000000000000005</v>
      </c>
      <c r="X924" s="90">
        <v>0</v>
      </c>
      <c r="Y924" s="90">
        <v>110.07</v>
      </c>
      <c r="Z924" s="90">
        <v>0</v>
      </c>
      <c r="AA924" s="90">
        <v>0</v>
      </c>
      <c r="AB924" s="90">
        <v>110.07</v>
      </c>
      <c r="AC924" s="90">
        <v>112.61</v>
      </c>
      <c r="AD924" s="90">
        <v>185.51</v>
      </c>
      <c r="AE924" s="381">
        <f t="shared" si="15"/>
        <v>10.549724499393479</v>
      </c>
      <c r="AF924" s="105"/>
      <c r="AG924" s="381"/>
      <c r="AH924" s="381"/>
      <c r="AI924" s="381"/>
      <c r="AJ924" s="381"/>
      <c r="AK924" s="381"/>
      <c r="AL924" s="381"/>
      <c r="AM924" s="381"/>
    </row>
    <row r="925" spans="1:39" x14ac:dyDescent="0.35">
      <c r="A925" s="89" t="s">
        <v>742</v>
      </c>
      <c r="B925" s="89" t="s">
        <v>545</v>
      </c>
      <c r="C925" s="89" t="s">
        <v>462</v>
      </c>
      <c r="D925" s="89" t="s">
        <v>463</v>
      </c>
      <c r="E925" s="89" t="s">
        <v>524</v>
      </c>
      <c r="F925" s="89" t="s">
        <v>465</v>
      </c>
      <c r="G925" s="89" t="s">
        <v>465</v>
      </c>
      <c r="H925" s="89" t="s">
        <v>465</v>
      </c>
      <c r="I925" s="89" t="s">
        <v>465</v>
      </c>
      <c r="J925" s="89" t="s">
        <v>465</v>
      </c>
      <c r="K925" s="89" t="s">
        <v>466</v>
      </c>
      <c r="L925" s="89" t="s">
        <v>394</v>
      </c>
      <c r="M925" s="89" t="s">
        <v>395</v>
      </c>
      <c r="N925" s="89">
        <v>1</v>
      </c>
      <c r="O925" s="91">
        <v>68.75</v>
      </c>
      <c r="P925" s="89" t="s">
        <v>467</v>
      </c>
      <c r="Q925" s="89">
        <v>25</v>
      </c>
      <c r="R925" s="89" t="s">
        <v>767</v>
      </c>
      <c r="S925" s="89">
        <v>2</v>
      </c>
      <c r="T925" s="90">
        <v>0</v>
      </c>
      <c r="U925" s="90">
        <v>0</v>
      </c>
      <c r="V925" s="90">
        <v>0</v>
      </c>
      <c r="W925" s="90">
        <v>0</v>
      </c>
      <c r="X925" s="90">
        <v>0</v>
      </c>
      <c r="Y925" s="90">
        <v>0</v>
      </c>
      <c r="Z925" s="90">
        <v>0</v>
      </c>
      <c r="AA925" s="90">
        <v>0</v>
      </c>
      <c r="AB925" s="90">
        <v>0</v>
      </c>
      <c r="AC925" s="90"/>
      <c r="AD925" s="90"/>
      <c r="AE925" s="381" t="str">
        <f t="shared" si="15"/>
        <v>-</v>
      </c>
      <c r="AF925" s="105"/>
      <c r="AG925" s="381"/>
      <c r="AH925" s="381"/>
      <c r="AI925" s="381"/>
      <c r="AJ925" s="381"/>
      <c r="AK925" s="381"/>
      <c r="AL925" s="381"/>
      <c r="AM925" s="381"/>
    </row>
    <row r="926" spans="1:39" x14ac:dyDescent="0.35">
      <c r="A926" s="89" t="s">
        <v>746</v>
      </c>
      <c r="B926" s="89" t="s">
        <v>545</v>
      </c>
      <c r="C926" s="89" t="s">
        <v>462</v>
      </c>
      <c r="D926" s="89" t="s">
        <v>463</v>
      </c>
      <c r="E926" s="89" t="s">
        <v>505</v>
      </c>
      <c r="F926" s="89" t="s">
        <v>465</v>
      </c>
      <c r="G926" s="89" t="s">
        <v>465</v>
      </c>
      <c r="H926" s="89" t="s">
        <v>465</v>
      </c>
      <c r="I926" s="89" t="s">
        <v>465</v>
      </c>
      <c r="J926" s="89" t="s">
        <v>465</v>
      </c>
      <c r="K926" s="89" t="s">
        <v>476</v>
      </c>
      <c r="L926" s="89" t="s">
        <v>394</v>
      </c>
      <c r="M926" s="89" t="s">
        <v>395</v>
      </c>
      <c r="N926" s="89">
        <v>1</v>
      </c>
      <c r="O926" s="91">
        <v>129.79640000000001</v>
      </c>
      <c r="P926" s="89" t="s">
        <v>467</v>
      </c>
      <c r="Q926" s="89">
        <v>25</v>
      </c>
      <c r="R926" s="89" t="s">
        <v>767</v>
      </c>
      <c r="S926" s="89">
        <v>2</v>
      </c>
      <c r="T926" s="90">
        <v>0</v>
      </c>
      <c r="U926" s="90">
        <v>0</v>
      </c>
      <c r="V926" s="90">
        <v>0</v>
      </c>
      <c r="W926" s="90">
        <v>0</v>
      </c>
      <c r="X926" s="90">
        <v>0</v>
      </c>
      <c r="Y926" s="90">
        <v>0</v>
      </c>
      <c r="Z926" s="90">
        <v>0</v>
      </c>
      <c r="AA926" s="90">
        <v>0</v>
      </c>
      <c r="AB926" s="90">
        <v>0</v>
      </c>
      <c r="AC926" s="90"/>
      <c r="AD926" s="90"/>
      <c r="AE926" s="381" t="str">
        <f t="shared" si="15"/>
        <v>-</v>
      </c>
      <c r="AF926" s="105"/>
      <c r="AG926" s="381"/>
      <c r="AH926" s="381"/>
      <c r="AI926" s="381"/>
      <c r="AJ926" s="381"/>
      <c r="AK926" s="381"/>
      <c r="AL926" s="381"/>
      <c r="AM926" s="381"/>
    </row>
    <row r="927" spans="1:39" x14ac:dyDescent="0.35">
      <c r="A927" s="89" t="s">
        <v>745</v>
      </c>
      <c r="B927" s="89" t="s">
        <v>545</v>
      </c>
      <c r="C927" s="89" t="s">
        <v>462</v>
      </c>
      <c r="D927" s="89" t="s">
        <v>463</v>
      </c>
      <c r="E927" s="89" t="s">
        <v>464</v>
      </c>
      <c r="F927" s="89" t="s">
        <v>465</v>
      </c>
      <c r="G927" s="89" t="s">
        <v>465</v>
      </c>
      <c r="H927" s="89" t="s">
        <v>465</v>
      </c>
      <c r="I927" s="89" t="s">
        <v>465</v>
      </c>
      <c r="J927" s="89" t="s">
        <v>465</v>
      </c>
      <c r="K927" s="89" t="s">
        <v>476</v>
      </c>
      <c r="L927" s="89" t="s">
        <v>394</v>
      </c>
      <c r="M927" s="89" t="s">
        <v>395</v>
      </c>
      <c r="N927" s="89">
        <v>1</v>
      </c>
      <c r="O927" s="91">
        <v>74.47</v>
      </c>
      <c r="P927" s="89" t="s">
        <v>467</v>
      </c>
      <c r="Q927" s="89">
        <v>25</v>
      </c>
      <c r="R927" s="89" t="s">
        <v>767</v>
      </c>
      <c r="S927" s="89">
        <v>2</v>
      </c>
      <c r="T927" s="90">
        <v>0</v>
      </c>
      <c r="U927" s="90">
        <v>0</v>
      </c>
      <c r="V927" s="90">
        <v>0</v>
      </c>
      <c r="W927" s="90">
        <v>0</v>
      </c>
      <c r="X927" s="90">
        <v>0</v>
      </c>
      <c r="Y927" s="90">
        <v>0</v>
      </c>
      <c r="Z927" s="90">
        <v>0</v>
      </c>
      <c r="AA927" s="90">
        <v>0</v>
      </c>
      <c r="AB927" s="90">
        <v>0</v>
      </c>
      <c r="AC927" s="90"/>
      <c r="AD927" s="90"/>
      <c r="AE927" s="381" t="str">
        <f t="shared" si="15"/>
        <v>-</v>
      </c>
      <c r="AF927" s="105"/>
      <c r="AG927" s="381"/>
      <c r="AH927" s="381"/>
      <c r="AI927" s="381"/>
      <c r="AJ927" s="381"/>
      <c r="AK927" s="381"/>
      <c r="AL927" s="381"/>
      <c r="AM927" s="381"/>
    </row>
    <row r="928" spans="1:39" x14ac:dyDescent="0.35">
      <c r="A928" s="89" t="s">
        <v>744</v>
      </c>
      <c r="B928" s="89" t="s">
        <v>545</v>
      </c>
      <c r="C928" s="89" t="s">
        <v>462</v>
      </c>
      <c r="D928" s="89" t="s">
        <v>463</v>
      </c>
      <c r="E928" s="89" t="s">
        <v>660</v>
      </c>
      <c r="F928" s="89" t="s">
        <v>465</v>
      </c>
      <c r="G928" s="89" t="s">
        <v>465</v>
      </c>
      <c r="H928" s="89" t="s">
        <v>465</v>
      </c>
      <c r="I928" s="89" t="s">
        <v>465</v>
      </c>
      <c r="J928" s="89" t="s">
        <v>465</v>
      </c>
      <c r="K928" s="89" t="s">
        <v>476</v>
      </c>
      <c r="L928" s="89" t="s">
        <v>394</v>
      </c>
      <c r="M928" s="89" t="s">
        <v>395</v>
      </c>
      <c r="N928" s="89">
        <v>1</v>
      </c>
      <c r="O928" s="91">
        <v>72.86</v>
      </c>
      <c r="P928" s="89" t="s">
        <v>467</v>
      </c>
      <c r="Q928" s="89">
        <v>25</v>
      </c>
      <c r="R928" s="89" t="s">
        <v>767</v>
      </c>
      <c r="S928" s="89">
        <v>2</v>
      </c>
      <c r="T928" s="90">
        <v>0</v>
      </c>
      <c r="U928" s="90">
        <v>0</v>
      </c>
      <c r="V928" s="90">
        <v>0</v>
      </c>
      <c r="W928" s="90">
        <v>0</v>
      </c>
      <c r="X928" s="90">
        <v>0</v>
      </c>
      <c r="Y928" s="90">
        <v>0</v>
      </c>
      <c r="Z928" s="90">
        <v>0</v>
      </c>
      <c r="AA928" s="90">
        <v>0</v>
      </c>
      <c r="AB928" s="90">
        <v>0</v>
      </c>
      <c r="AC928" s="90"/>
      <c r="AD928" s="90"/>
      <c r="AE928" s="381" t="str">
        <f t="shared" si="15"/>
        <v>-</v>
      </c>
      <c r="AF928" s="105"/>
      <c r="AG928" s="381"/>
      <c r="AH928" s="381"/>
      <c r="AI928" s="381"/>
      <c r="AJ928" s="381"/>
      <c r="AK928" s="381"/>
      <c r="AL928" s="381"/>
      <c r="AM928" s="381"/>
    </row>
    <row r="929" spans="1:39" x14ac:dyDescent="0.35">
      <c r="A929" s="89" t="s">
        <v>733</v>
      </c>
      <c r="B929" s="89" t="s">
        <v>545</v>
      </c>
      <c r="C929" s="89" t="s">
        <v>462</v>
      </c>
      <c r="D929" s="89" t="s">
        <v>463</v>
      </c>
      <c r="E929" s="89" t="s">
        <v>493</v>
      </c>
      <c r="F929" s="89" t="s">
        <v>465</v>
      </c>
      <c r="G929" s="89" t="s">
        <v>465</v>
      </c>
      <c r="H929" s="89" t="s">
        <v>465</v>
      </c>
      <c r="I929" s="89" t="s">
        <v>465</v>
      </c>
      <c r="J929" s="89" t="s">
        <v>465</v>
      </c>
      <c r="K929" s="89" t="s">
        <v>466</v>
      </c>
      <c r="L929" s="89" t="s">
        <v>394</v>
      </c>
      <c r="M929" s="89" t="s">
        <v>395</v>
      </c>
      <c r="N929" s="89">
        <v>1</v>
      </c>
      <c r="O929" s="91">
        <v>18.27</v>
      </c>
      <c r="P929" s="89" t="s">
        <v>467</v>
      </c>
      <c r="Q929" s="89">
        <v>25</v>
      </c>
      <c r="R929" s="89" t="s">
        <v>767</v>
      </c>
      <c r="S929" s="89">
        <v>2</v>
      </c>
      <c r="T929" s="90">
        <v>0</v>
      </c>
      <c r="U929" s="90">
        <v>0</v>
      </c>
      <c r="V929" s="90">
        <v>0</v>
      </c>
      <c r="W929" s="90">
        <v>0</v>
      </c>
      <c r="X929" s="90">
        <v>0</v>
      </c>
      <c r="Y929" s="90">
        <v>0</v>
      </c>
      <c r="Z929" s="90">
        <v>0</v>
      </c>
      <c r="AA929" s="90">
        <v>0</v>
      </c>
      <c r="AB929" s="90">
        <v>0</v>
      </c>
      <c r="AC929" s="90"/>
      <c r="AD929" s="90"/>
      <c r="AE929" s="381" t="str">
        <f t="shared" si="15"/>
        <v>-</v>
      </c>
      <c r="AF929" s="105"/>
      <c r="AG929" s="381"/>
      <c r="AH929" s="381"/>
      <c r="AI929" s="381"/>
      <c r="AJ929" s="381"/>
      <c r="AK929" s="381"/>
      <c r="AL929" s="381"/>
      <c r="AM929" s="381"/>
    </row>
    <row r="930" spans="1:39" x14ac:dyDescent="0.35">
      <c r="A930" s="89" t="s">
        <v>732</v>
      </c>
      <c r="B930" s="89" t="s">
        <v>545</v>
      </c>
      <c r="C930" s="89" t="s">
        <v>462</v>
      </c>
      <c r="D930" s="89" t="s">
        <v>463</v>
      </c>
      <c r="E930" s="89" t="s">
        <v>480</v>
      </c>
      <c r="F930" s="89" t="s">
        <v>465</v>
      </c>
      <c r="G930" s="89" t="s">
        <v>465</v>
      </c>
      <c r="H930" s="89" t="s">
        <v>465</v>
      </c>
      <c r="I930" s="89" t="s">
        <v>465</v>
      </c>
      <c r="J930" s="89" t="s">
        <v>465</v>
      </c>
      <c r="K930" s="89" t="s">
        <v>466</v>
      </c>
      <c r="L930" s="89" t="s">
        <v>394</v>
      </c>
      <c r="M930" s="89" t="s">
        <v>395</v>
      </c>
      <c r="N930" s="89">
        <v>1</v>
      </c>
      <c r="O930" s="91">
        <v>109.57</v>
      </c>
      <c r="P930" s="89" t="s">
        <v>467</v>
      </c>
      <c r="Q930" s="89">
        <v>25</v>
      </c>
      <c r="R930" s="89" t="s">
        <v>767</v>
      </c>
      <c r="S930" s="89">
        <v>2</v>
      </c>
      <c r="T930" s="90">
        <v>0</v>
      </c>
      <c r="U930" s="90">
        <v>0</v>
      </c>
      <c r="V930" s="90">
        <v>0</v>
      </c>
      <c r="W930" s="90">
        <v>0</v>
      </c>
      <c r="X930" s="90">
        <v>0</v>
      </c>
      <c r="Y930" s="90">
        <v>0</v>
      </c>
      <c r="Z930" s="90">
        <v>0</v>
      </c>
      <c r="AA930" s="90">
        <v>0</v>
      </c>
      <c r="AB930" s="90">
        <v>0</v>
      </c>
      <c r="AC930" s="90"/>
      <c r="AD930" s="90"/>
      <c r="AE930" s="381" t="str">
        <f t="shared" si="15"/>
        <v>-</v>
      </c>
      <c r="AF930" s="105"/>
      <c r="AG930" s="381"/>
      <c r="AH930" s="381"/>
      <c r="AI930" s="381"/>
      <c r="AJ930" s="381"/>
      <c r="AK930" s="381"/>
      <c r="AL930" s="381"/>
      <c r="AM930" s="381"/>
    </row>
    <row r="931" spans="1:39" x14ac:dyDescent="0.35">
      <c r="A931" s="89" t="s">
        <v>713</v>
      </c>
      <c r="B931" s="89" t="s">
        <v>545</v>
      </c>
      <c r="C931" s="89" t="s">
        <v>462</v>
      </c>
      <c r="D931" s="89" t="s">
        <v>463</v>
      </c>
      <c r="E931" s="89" t="s">
        <v>493</v>
      </c>
      <c r="F931" s="89" t="s">
        <v>465</v>
      </c>
      <c r="G931" s="89" t="s">
        <v>465</v>
      </c>
      <c r="H931" s="89" t="s">
        <v>465</v>
      </c>
      <c r="I931" s="89" t="s">
        <v>465</v>
      </c>
      <c r="J931" s="89" t="s">
        <v>465</v>
      </c>
      <c r="K931" s="89" t="s">
        <v>466</v>
      </c>
      <c r="L931" s="89" t="s">
        <v>394</v>
      </c>
      <c r="M931" s="89" t="s">
        <v>395</v>
      </c>
      <c r="N931" s="89">
        <v>1</v>
      </c>
      <c r="O931" s="91">
        <v>6.5</v>
      </c>
      <c r="P931" s="89" t="s">
        <v>467</v>
      </c>
      <c r="Q931" s="89">
        <v>25</v>
      </c>
      <c r="R931" s="89" t="s">
        <v>767</v>
      </c>
      <c r="S931" s="89">
        <v>2</v>
      </c>
      <c r="T931" s="90">
        <v>0</v>
      </c>
      <c r="U931" s="90">
        <v>0</v>
      </c>
      <c r="V931" s="90">
        <v>0</v>
      </c>
      <c r="W931" s="90">
        <v>0</v>
      </c>
      <c r="X931" s="90">
        <v>0</v>
      </c>
      <c r="Y931" s="90">
        <v>0</v>
      </c>
      <c r="Z931" s="90">
        <v>0</v>
      </c>
      <c r="AA931" s="90">
        <v>0</v>
      </c>
      <c r="AB931" s="90">
        <v>0</v>
      </c>
      <c r="AC931" s="90"/>
      <c r="AD931" s="90"/>
      <c r="AE931" s="381" t="str">
        <f t="shared" si="15"/>
        <v>-</v>
      </c>
      <c r="AF931" s="105"/>
      <c r="AG931" s="381"/>
      <c r="AH931" s="381"/>
      <c r="AI931" s="381"/>
      <c r="AJ931" s="381"/>
      <c r="AK931" s="381"/>
      <c r="AL931" s="381"/>
      <c r="AM931" s="381"/>
    </row>
    <row r="932" spans="1:39" x14ac:dyDescent="0.35">
      <c r="A932" s="89" t="s">
        <v>718</v>
      </c>
      <c r="B932" s="89" t="s">
        <v>545</v>
      </c>
      <c r="C932" s="89" t="s">
        <v>462</v>
      </c>
      <c r="D932" s="89" t="s">
        <v>463</v>
      </c>
      <c r="E932" s="89" t="s">
        <v>526</v>
      </c>
      <c r="F932" s="89" t="s">
        <v>465</v>
      </c>
      <c r="G932" s="89" t="s">
        <v>465</v>
      </c>
      <c r="H932" s="89" t="s">
        <v>465</v>
      </c>
      <c r="I932" s="89" t="s">
        <v>465</v>
      </c>
      <c r="J932" s="89" t="s">
        <v>465</v>
      </c>
      <c r="K932" s="89" t="s">
        <v>466</v>
      </c>
      <c r="L932" s="89" t="s">
        <v>394</v>
      </c>
      <c r="M932" s="89" t="s">
        <v>395</v>
      </c>
      <c r="N932" s="89">
        <v>1</v>
      </c>
      <c r="O932" s="91">
        <v>17.350000000000001</v>
      </c>
      <c r="P932" s="89" t="s">
        <v>467</v>
      </c>
      <c r="Q932" s="89">
        <v>25</v>
      </c>
      <c r="R932" s="89" t="s">
        <v>767</v>
      </c>
      <c r="S932" s="89">
        <v>2</v>
      </c>
      <c r="T932" s="90">
        <v>0</v>
      </c>
      <c r="U932" s="90">
        <v>0</v>
      </c>
      <c r="V932" s="90">
        <v>0</v>
      </c>
      <c r="W932" s="90">
        <v>0</v>
      </c>
      <c r="X932" s="90">
        <v>0</v>
      </c>
      <c r="Y932" s="90">
        <v>0</v>
      </c>
      <c r="Z932" s="90">
        <v>0</v>
      </c>
      <c r="AA932" s="90">
        <v>0</v>
      </c>
      <c r="AB932" s="90">
        <v>0</v>
      </c>
      <c r="AC932" s="90"/>
      <c r="AD932" s="90"/>
      <c r="AE932" s="381" t="str">
        <f t="shared" si="15"/>
        <v>-</v>
      </c>
      <c r="AF932" s="105"/>
      <c r="AG932" s="381"/>
      <c r="AH932" s="381"/>
      <c r="AI932" s="381"/>
      <c r="AJ932" s="381"/>
      <c r="AK932" s="381"/>
      <c r="AL932" s="381"/>
      <c r="AM932" s="381"/>
    </row>
    <row r="933" spans="1:39" x14ac:dyDescent="0.35">
      <c r="A933" s="89" t="s">
        <v>717</v>
      </c>
      <c r="B933" s="89" t="s">
        <v>545</v>
      </c>
      <c r="C933" s="89" t="s">
        <v>462</v>
      </c>
      <c r="D933" s="89" t="s">
        <v>463</v>
      </c>
      <c r="E933" s="89" t="s">
        <v>485</v>
      </c>
      <c r="F933" s="89" t="s">
        <v>465</v>
      </c>
      <c r="G933" s="89" t="s">
        <v>465</v>
      </c>
      <c r="H933" s="89" t="s">
        <v>465</v>
      </c>
      <c r="I933" s="89" t="s">
        <v>465</v>
      </c>
      <c r="J933" s="89" t="s">
        <v>465</v>
      </c>
      <c r="K933" s="89" t="s">
        <v>466</v>
      </c>
      <c r="L933" s="89" t="s">
        <v>394</v>
      </c>
      <c r="M933" s="89" t="s">
        <v>395</v>
      </c>
      <c r="N933" s="89">
        <v>1</v>
      </c>
      <c r="O933" s="91">
        <v>29.25</v>
      </c>
      <c r="P933" s="89" t="s">
        <v>467</v>
      </c>
      <c r="Q933" s="89">
        <v>25</v>
      </c>
      <c r="R933" s="89" t="s">
        <v>767</v>
      </c>
      <c r="S933" s="89">
        <v>2</v>
      </c>
      <c r="T933" s="90">
        <v>0</v>
      </c>
      <c r="U933" s="90">
        <v>0</v>
      </c>
      <c r="V933" s="90">
        <v>0</v>
      </c>
      <c r="W933" s="90">
        <v>0</v>
      </c>
      <c r="X933" s="90">
        <v>0</v>
      </c>
      <c r="Y933" s="90">
        <v>0</v>
      </c>
      <c r="Z933" s="90">
        <v>0</v>
      </c>
      <c r="AA933" s="90">
        <v>0</v>
      </c>
      <c r="AB933" s="90">
        <v>0</v>
      </c>
      <c r="AC933" s="90"/>
      <c r="AD933" s="90"/>
      <c r="AE933" s="381" t="str">
        <f t="shared" si="15"/>
        <v>-</v>
      </c>
      <c r="AF933" s="105"/>
      <c r="AG933" s="381"/>
      <c r="AH933" s="381"/>
      <c r="AI933" s="381"/>
      <c r="AJ933" s="381"/>
      <c r="AK933" s="381"/>
      <c r="AL933" s="381"/>
      <c r="AM933" s="381"/>
    </row>
    <row r="934" spans="1:39" x14ac:dyDescent="0.35">
      <c r="A934" s="89" t="s">
        <v>692</v>
      </c>
      <c r="B934" s="89" t="s">
        <v>545</v>
      </c>
      <c r="C934" s="89" t="s">
        <v>462</v>
      </c>
      <c r="D934" s="89" t="s">
        <v>463</v>
      </c>
      <c r="E934" s="89" t="s">
        <v>495</v>
      </c>
      <c r="F934" s="89" t="s">
        <v>465</v>
      </c>
      <c r="G934" s="89" t="s">
        <v>465</v>
      </c>
      <c r="H934" s="89" t="s">
        <v>465</v>
      </c>
      <c r="I934" s="89" t="s">
        <v>465</v>
      </c>
      <c r="J934" s="89" t="s">
        <v>465</v>
      </c>
      <c r="K934" s="89" t="s">
        <v>466</v>
      </c>
      <c r="L934" s="89" t="s">
        <v>394</v>
      </c>
      <c r="M934" s="89" t="s">
        <v>395</v>
      </c>
      <c r="N934" s="89">
        <v>1</v>
      </c>
      <c r="O934" s="91">
        <v>53.84</v>
      </c>
      <c r="P934" s="89" t="s">
        <v>467</v>
      </c>
      <c r="Q934" s="89">
        <v>25</v>
      </c>
      <c r="R934" s="89" t="s">
        <v>767</v>
      </c>
      <c r="S934" s="89">
        <v>2</v>
      </c>
      <c r="T934" s="90">
        <v>0</v>
      </c>
      <c r="U934" s="90">
        <v>0</v>
      </c>
      <c r="V934" s="90">
        <v>0</v>
      </c>
      <c r="W934" s="90">
        <v>0</v>
      </c>
      <c r="X934" s="90">
        <v>0</v>
      </c>
      <c r="Y934" s="90">
        <v>0</v>
      </c>
      <c r="Z934" s="90">
        <v>0</v>
      </c>
      <c r="AA934" s="90">
        <v>0</v>
      </c>
      <c r="AB934" s="90">
        <v>0</v>
      </c>
      <c r="AC934" s="90"/>
      <c r="AD934" s="90"/>
      <c r="AE934" s="381" t="str">
        <f t="shared" si="15"/>
        <v>-</v>
      </c>
      <c r="AF934" s="105"/>
      <c r="AG934" s="381"/>
      <c r="AH934" s="381"/>
      <c r="AI934" s="381"/>
      <c r="AJ934" s="381"/>
      <c r="AK934" s="381"/>
      <c r="AL934" s="381"/>
      <c r="AM934" s="381"/>
    </row>
    <row r="935" spans="1:39" x14ac:dyDescent="0.35">
      <c r="A935" s="89" t="s">
        <v>694</v>
      </c>
      <c r="B935" s="89" t="s">
        <v>545</v>
      </c>
      <c r="C935" s="89" t="s">
        <v>462</v>
      </c>
      <c r="D935" s="89" t="s">
        <v>463</v>
      </c>
      <c r="E935" s="89" t="s">
        <v>480</v>
      </c>
      <c r="F935" s="89" t="s">
        <v>465</v>
      </c>
      <c r="G935" s="89" t="s">
        <v>465</v>
      </c>
      <c r="H935" s="89" t="s">
        <v>465</v>
      </c>
      <c r="I935" s="89" t="s">
        <v>465</v>
      </c>
      <c r="J935" s="89" t="s">
        <v>465</v>
      </c>
      <c r="K935" s="89" t="s">
        <v>476</v>
      </c>
      <c r="L935" s="89" t="s">
        <v>394</v>
      </c>
      <c r="M935" s="89" t="s">
        <v>395</v>
      </c>
      <c r="N935" s="89">
        <v>1</v>
      </c>
      <c r="O935" s="91">
        <v>70.08</v>
      </c>
      <c r="P935" s="89" t="s">
        <v>467</v>
      </c>
      <c r="Q935" s="89">
        <v>25</v>
      </c>
      <c r="R935" s="89" t="s">
        <v>767</v>
      </c>
      <c r="S935" s="89">
        <v>2</v>
      </c>
      <c r="T935" s="90">
        <v>0</v>
      </c>
      <c r="U935" s="90">
        <v>0</v>
      </c>
      <c r="V935" s="90">
        <v>0</v>
      </c>
      <c r="W935" s="90">
        <v>0</v>
      </c>
      <c r="X935" s="90">
        <v>0</v>
      </c>
      <c r="Y935" s="90">
        <v>0</v>
      </c>
      <c r="Z935" s="90">
        <v>0</v>
      </c>
      <c r="AA935" s="90">
        <v>0</v>
      </c>
      <c r="AB935" s="90">
        <v>0</v>
      </c>
      <c r="AC935" s="90"/>
      <c r="AD935" s="90"/>
      <c r="AE935" s="381" t="str">
        <f t="shared" si="15"/>
        <v>-</v>
      </c>
      <c r="AF935" s="105"/>
      <c r="AG935" s="381"/>
      <c r="AH935" s="381"/>
      <c r="AI935" s="381"/>
      <c r="AJ935" s="381"/>
      <c r="AK935" s="381"/>
      <c r="AL935" s="381"/>
      <c r="AM935" s="381"/>
    </row>
    <row r="936" spans="1:39" x14ac:dyDescent="0.35">
      <c r="A936" s="89" t="s">
        <v>684</v>
      </c>
      <c r="B936" s="89" t="s">
        <v>545</v>
      </c>
      <c r="C936" s="89" t="s">
        <v>462</v>
      </c>
      <c r="D936" s="89" t="s">
        <v>463</v>
      </c>
      <c r="E936" s="89" t="s">
        <v>493</v>
      </c>
      <c r="F936" s="89" t="s">
        <v>465</v>
      </c>
      <c r="G936" s="89" t="s">
        <v>465</v>
      </c>
      <c r="H936" s="89" t="s">
        <v>465</v>
      </c>
      <c r="I936" s="89" t="s">
        <v>465</v>
      </c>
      <c r="J936" s="89" t="s">
        <v>465</v>
      </c>
      <c r="K936" s="89" t="s">
        <v>466</v>
      </c>
      <c r="L936" s="89" t="s">
        <v>394</v>
      </c>
      <c r="M936" s="89" t="s">
        <v>395</v>
      </c>
      <c r="N936" s="89">
        <v>1</v>
      </c>
      <c r="O936" s="91">
        <v>87.28</v>
      </c>
      <c r="P936" s="89" t="s">
        <v>467</v>
      </c>
      <c r="Q936" s="89">
        <v>25</v>
      </c>
      <c r="R936" s="89" t="s">
        <v>767</v>
      </c>
      <c r="S936" s="89">
        <v>2</v>
      </c>
      <c r="T936" s="90">
        <v>0</v>
      </c>
      <c r="U936" s="90">
        <v>0</v>
      </c>
      <c r="V936" s="90">
        <v>0</v>
      </c>
      <c r="W936" s="90">
        <v>0</v>
      </c>
      <c r="X936" s="90">
        <v>0</v>
      </c>
      <c r="Y936" s="90">
        <v>0</v>
      </c>
      <c r="Z936" s="90">
        <v>0</v>
      </c>
      <c r="AA936" s="90">
        <v>0</v>
      </c>
      <c r="AB936" s="90">
        <v>0</v>
      </c>
      <c r="AC936" s="90"/>
      <c r="AD936" s="90"/>
      <c r="AE936" s="381" t="str">
        <f t="shared" si="15"/>
        <v>-</v>
      </c>
      <c r="AF936" s="105"/>
      <c r="AG936" s="381"/>
      <c r="AH936" s="381"/>
      <c r="AI936" s="381"/>
      <c r="AJ936" s="381"/>
      <c r="AK936" s="381"/>
      <c r="AL936" s="381"/>
      <c r="AM936" s="381"/>
    </row>
    <row r="937" spans="1:39" x14ac:dyDescent="0.35">
      <c r="A937" s="89" t="s">
        <v>681</v>
      </c>
      <c r="B937" s="89" t="s">
        <v>545</v>
      </c>
      <c r="C937" s="89" t="s">
        <v>462</v>
      </c>
      <c r="D937" s="89" t="s">
        <v>463</v>
      </c>
      <c r="E937" s="89" t="s">
        <v>680</v>
      </c>
      <c r="F937" s="89" t="s">
        <v>465</v>
      </c>
      <c r="G937" s="89" t="s">
        <v>465</v>
      </c>
      <c r="H937" s="89" t="s">
        <v>465</v>
      </c>
      <c r="I937" s="89" t="s">
        <v>465</v>
      </c>
      <c r="J937" s="89" t="s">
        <v>465</v>
      </c>
      <c r="K937" s="89" t="s">
        <v>466</v>
      </c>
      <c r="L937" s="89" t="s">
        <v>394</v>
      </c>
      <c r="M937" s="89" t="s">
        <v>395</v>
      </c>
      <c r="N937" s="89">
        <v>1</v>
      </c>
      <c r="O937" s="91">
        <v>7.07</v>
      </c>
      <c r="P937" s="89" t="s">
        <v>467</v>
      </c>
      <c r="Q937" s="89">
        <v>25</v>
      </c>
      <c r="R937" s="89" t="s">
        <v>767</v>
      </c>
      <c r="S937" s="89">
        <v>2</v>
      </c>
      <c r="T937" s="90">
        <v>0</v>
      </c>
      <c r="U937" s="90">
        <v>0</v>
      </c>
      <c r="V937" s="90">
        <v>0</v>
      </c>
      <c r="W937" s="90">
        <v>0</v>
      </c>
      <c r="X937" s="90">
        <v>0</v>
      </c>
      <c r="Y937" s="90">
        <v>0</v>
      </c>
      <c r="Z937" s="90">
        <v>0</v>
      </c>
      <c r="AA937" s="90">
        <v>0</v>
      </c>
      <c r="AB937" s="90">
        <v>0</v>
      </c>
      <c r="AC937" s="90"/>
      <c r="AD937" s="90"/>
      <c r="AE937" s="381" t="str">
        <f t="shared" si="15"/>
        <v>-</v>
      </c>
      <c r="AF937" s="105"/>
      <c r="AG937" s="381"/>
      <c r="AH937" s="381"/>
      <c r="AI937" s="381"/>
      <c r="AJ937" s="381"/>
      <c r="AK937" s="381"/>
      <c r="AL937" s="381"/>
      <c r="AM937" s="381"/>
    </row>
    <row r="938" spans="1:39" x14ac:dyDescent="0.35">
      <c r="A938" s="89" t="s">
        <v>679</v>
      </c>
      <c r="B938" s="89" t="s">
        <v>545</v>
      </c>
      <c r="C938" s="89" t="s">
        <v>462</v>
      </c>
      <c r="D938" s="89" t="s">
        <v>463</v>
      </c>
      <c r="E938" s="89" t="s">
        <v>680</v>
      </c>
      <c r="F938" s="89" t="s">
        <v>465</v>
      </c>
      <c r="G938" s="89" t="s">
        <v>465</v>
      </c>
      <c r="H938" s="89" t="s">
        <v>465</v>
      </c>
      <c r="I938" s="89" t="s">
        <v>465</v>
      </c>
      <c r="J938" s="89" t="s">
        <v>465</v>
      </c>
      <c r="K938" s="89" t="s">
        <v>466</v>
      </c>
      <c r="L938" s="89" t="s">
        <v>394</v>
      </c>
      <c r="M938" s="89" t="s">
        <v>395</v>
      </c>
      <c r="N938" s="89">
        <v>1</v>
      </c>
      <c r="O938" s="91">
        <v>79.319999999999993</v>
      </c>
      <c r="P938" s="89" t="s">
        <v>467</v>
      </c>
      <c r="Q938" s="89">
        <v>25</v>
      </c>
      <c r="R938" s="89" t="s">
        <v>767</v>
      </c>
      <c r="S938" s="89">
        <v>2</v>
      </c>
      <c r="T938" s="90">
        <v>0</v>
      </c>
      <c r="U938" s="90">
        <v>0</v>
      </c>
      <c r="V938" s="90">
        <v>0</v>
      </c>
      <c r="W938" s="90">
        <v>0</v>
      </c>
      <c r="X938" s="90">
        <v>0</v>
      </c>
      <c r="Y938" s="90">
        <v>0</v>
      </c>
      <c r="Z938" s="90">
        <v>0</v>
      </c>
      <c r="AA938" s="90">
        <v>0</v>
      </c>
      <c r="AB938" s="90">
        <v>0</v>
      </c>
      <c r="AC938" s="90"/>
      <c r="AD938" s="90"/>
      <c r="AE938" s="381" t="str">
        <f t="shared" si="15"/>
        <v>-</v>
      </c>
      <c r="AF938" s="105"/>
      <c r="AG938" s="381"/>
      <c r="AH938" s="381"/>
      <c r="AI938" s="381"/>
      <c r="AJ938" s="381"/>
      <c r="AK938" s="381"/>
      <c r="AL938" s="381"/>
      <c r="AM938" s="381"/>
    </row>
    <row r="939" spans="1:39" x14ac:dyDescent="0.35">
      <c r="A939" s="89" t="s">
        <v>678</v>
      </c>
      <c r="B939" s="89" t="s">
        <v>545</v>
      </c>
      <c r="C939" s="89" t="s">
        <v>462</v>
      </c>
      <c r="D939" s="89" t="s">
        <v>463</v>
      </c>
      <c r="E939" s="89" t="s">
        <v>478</v>
      </c>
      <c r="F939" s="89" t="s">
        <v>465</v>
      </c>
      <c r="G939" s="89" t="s">
        <v>465</v>
      </c>
      <c r="H939" s="89" t="s">
        <v>465</v>
      </c>
      <c r="I939" s="89" t="s">
        <v>465</v>
      </c>
      <c r="J939" s="89" t="s">
        <v>465</v>
      </c>
      <c r="K939" s="89" t="s">
        <v>466</v>
      </c>
      <c r="L939" s="89" t="s">
        <v>394</v>
      </c>
      <c r="M939" s="89" t="s">
        <v>395</v>
      </c>
      <c r="N939" s="89">
        <v>1</v>
      </c>
      <c r="O939" s="91">
        <v>20.010000000000002</v>
      </c>
      <c r="P939" s="89" t="s">
        <v>467</v>
      </c>
      <c r="Q939" s="89">
        <v>25</v>
      </c>
      <c r="R939" s="89" t="s">
        <v>767</v>
      </c>
      <c r="S939" s="89">
        <v>2</v>
      </c>
      <c r="T939" s="90">
        <v>0</v>
      </c>
      <c r="U939" s="90">
        <v>0</v>
      </c>
      <c r="V939" s="90">
        <v>0</v>
      </c>
      <c r="W939" s="90">
        <v>0</v>
      </c>
      <c r="X939" s="90">
        <v>0</v>
      </c>
      <c r="Y939" s="90">
        <v>0</v>
      </c>
      <c r="Z939" s="90">
        <v>0</v>
      </c>
      <c r="AA939" s="90">
        <v>0</v>
      </c>
      <c r="AB939" s="90">
        <v>0</v>
      </c>
      <c r="AC939" s="90"/>
      <c r="AD939" s="90"/>
      <c r="AE939" s="381" t="str">
        <f t="shared" si="15"/>
        <v>-</v>
      </c>
      <c r="AF939" s="105"/>
      <c r="AG939" s="381"/>
      <c r="AH939" s="381"/>
      <c r="AI939" s="381"/>
      <c r="AJ939" s="381"/>
      <c r="AK939" s="381"/>
      <c r="AL939" s="381"/>
      <c r="AM939" s="381"/>
    </row>
    <row r="940" spans="1:39" x14ac:dyDescent="0.35">
      <c r="A940" s="89" t="s">
        <v>677</v>
      </c>
      <c r="B940" s="89" t="s">
        <v>545</v>
      </c>
      <c r="C940" s="89" t="s">
        <v>462</v>
      </c>
      <c r="D940" s="89" t="s">
        <v>463</v>
      </c>
      <c r="E940" s="89" t="s">
        <v>571</v>
      </c>
      <c r="F940" s="89" t="s">
        <v>465</v>
      </c>
      <c r="G940" s="89" t="s">
        <v>465</v>
      </c>
      <c r="H940" s="89" t="s">
        <v>465</v>
      </c>
      <c r="I940" s="89" t="s">
        <v>465</v>
      </c>
      <c r="J940" s="89" t="s">
        <v>465</v>
      </c>
      <c r="K940" s="89" t="s">
        <v>466</v>
      </c>
      <c r="L940" s="89" t="s">
        <v>394</v>
      </c>
      <c r="M940" s="89" t="s">
        <v>395</v>
      </c>
      <c r="N940" s="89">
        <v>1</v>
      </c>
      <c r="O940" s="91">
        <v>50.34</v>
      </c>
      <c r="P940" s="89" t="s">
        <v>467</v>
      </c>
      <c r="Q940" s="89">
        <v>25</v>
      </c>
      <c r="R940" s="89" t="s">
        <v>767</v>
      </c>
      <c r="S940" s="89">
        <v>2</v>
      </c>
      <c r="T940" s="90">
        <v>0</v>
      </c>
      <c r="U940" s="90">
        <v>0</v>
      </c>
      <c r="V940" s="90">
        <v>0</v>
      </c>
      <c r="W940" s="90">
        <v>0</v>
      </c>
      <c r="X940" s="90">
        <v>0</v>
      </c>
      <c r="Y940" s="90">
        <v>0</v>
      </c>
      <c r="Z940" s="90">
        <v>0</v>
      </c>
      <c r="AA940" s="90">
        <v>0</v>
      </c>
      <c r="AB940" s="90">
        <v>0</v>
      </c>
      <c r="AC940" s="90"/>
      <c r="AD940" s="90"/>
      <c r="AE940" s="381" t="str">
        <f t="shared" si="15"/>
        <v>-</v>
      </c>
      <c r="AF940" s="105"/>
      <c r="AG940" s="381"/>
      <c r="AH940" s="381"/>
      <c r="AI940" s="381"/>
      <c r="AJ940" s="381"/>
      <c r="AK940" s="381"/>
      <c r="AL940" s="381"/>
      <c r="AM940" s="381"/>
    </row>
    <row r="941" spans="1:39" x14ac:dyDescent="0.35">
      <c r="A941" s="89" t="s">
        <v>687</v>
      </c>
      <c r="B941" s="89" t="s">
        <v>545</v>
      </c>
      <c r="C941" s="89" t="s">
        <v>462</v>
      </c>
      <c r="D941" s="89" t="s">
        <v>463</v>
      </c>
      <c r="E941" s="89" t="s">
        <v>480</v>
      </c>
      <c r="F941" s="89" t="s">
        <v>465</v>
      </c>
      <c r="G941" s="89" t="s">
        <v>465</v>
      </c>
      <c r="H941" s="89" t="s">
        <v>465</v>
      </c>
      <c r="I941" s="89" t="s">
        <v>465</v>
      </c>
      <c r="J941" s="89" t="s">
        <v>465</v>
      </c>
      <c r="K941" s="89" t="s">
        <v>476</v>
      </c>
      <c r="L941" s="89" t="s">
        <v>394</v>
      </c>
      <c r="M941" s="89" t="s">
        <v>395</v>
      </c>
      <c r="N941" s="89">
        <v>1</v>
      </c>
      <c r="O941" s="91">
        <v>172.42</v>
      </c>
      <c r="P941" s="89" t="s">
        <v>467</v>
      </c>
      <c r="Q941" s="89">
        <v>25</v>
      </c>
      <c r="R941" s="89" t="s">
        <v>767</v>
      </c>
      <c r="S941" s="89">
        <v>2</v>
      </c>
      <c r="T941" s="90">
        <v>0</v>
      </c>
      <c r="U941" s="90">
        <v>0</v>
      </c>
      <c r="V941" s="90">
        <v>0</v>
      </c>
      <c r="W941" s="90">
        <v>0</v>
      </c>
      <c r="X941" s="90">
        <v>0</v>
      </c>
      <c r="Y941" s="90">
        <v>0</v>
      </c>
      <c r="Z941" s="90">
        <v>0</v>
      </c>
      <c r="AA941" s="90">
        <v>0</v>
      </c>
      <c r="AB941" s="90">
        <v>0</v>
      </c>
      <c r="AC941" s="90"/>
      <c r="AD941" s="90"/>
      <c r="AE941" s="381" t="str">
        <f t="shared" si="15"/>
        <v>-</v>
      </c>
      <c r="AF941" s="105"/>
      <c r="AG941" s="381"/>
      <c r="AH941" s="381"/>
      <c r="AI941" s="381"/>
      <c r="AJ941" s="381"/>
      <c r="AK941" s="381"/>
      <c r="AL941" s="381"/>
      <c r="AM941" s="381"/>
    </row>
    <row r="942" spans="1:39" x14ac:dyDescent="0.35">
      <c r="A942" s="89" t="s">
        <v>686</v>
      </c>
      <c r="B942" s="89" t="s">
        <v>545</v>
      </c>
      <c r="C942" s="89" t="s">
        <v>462</v>
      </c>
      <c r="D942" s="89" t="s">
        <v>463</v>
      </c>
      <c r="E942" s="89" t="s">
        <v>519</v>
      </c>
      <c r="F942" s="89" t="s">
        <v>465</v>
      </c>
      <c r="G942" s="89" t="s">
        <v>465</v>
      </c>
      <c r="H942" s="89" t="s">
        <v>465</v>
      </c>
      <c r="I942" s="89" t="s">
        <v>465</v>
      </c>
      <c r="J942" s="89" t="s">
        <v>465</v>
      </c>
      <c r="K942" s="89" t="s">
        <v>476</v>
      </c>
      <c r="L942" s="89" t="s">
        <v>394</v>
      </c>
      <c r="M942" s="89" t="s">
        <v>395</v>
      </c>
      <c r="N942" s="89">
        <v>1</v>
      </c>
      <c r="O942" s="91">
        <v>170.51</v>
      </c>
      <c r="P942" s="89" t="s">
        <v>467</v>
      </c>
      <c r="Q942" s="89">
        <v>25</v>
      </c>
      <c r="R942" s="89" t="s">
        <v>767</v>
      </c>
      <c r="S942" s="89">
        <v>2</v>
      </c>
      <c r="T942" s="90">
        <v>0</v>
      </c>
      <c r="U942" s="90">
        <v>0</v>
      </c>
      <c r="V942" s="90">
        <v>0</v>
      </c>
      <c r="W942" s="90">
        <v>0</v>
      </c>
      <c r="X942" s="90">
        <v>0</v>
      </c>
      <c r="Y942" s="90">
        <v>0</v>
      </c>
      <c r="Z942" s="90">
        <v>0</v>
      </c>
      <c r="AA942" s="90">
        <v>0</v>
      </c>
      <c r="AB942" s="90">
        <v>0</v>
      </c>
      <c r="AC942" s="90"/>
      <c r="AD942" s="90"/>
      <c r="AE942" s="381" t="str">
        <f t="shared" si="15"/>
        <v>-</v>
      </c>
      <c r="AF942" s="105"/>
      <c r="AG942" s="381"/>
      <c r="AH942" s="381"/>
      <c r="AI942" s="381"/>
      <c r="AJ942" s="381"/>
      <c r="AK942" s="381"/>
      <c r="AL942" s="381"/>
      <c r="AM942" s="381"/>
    </row>
    <row r="943" spans="1:39" x14ac:dyDescent="0.35">
      <c r="A943" s="89" t="s">
        <v>685</v>
      </c>
      <c r="B943" s="89" t="s">
        <v>545</v>
      </c>
      <c r="C943" s="89" t="s">
        <v>462</v>
      </c>
      <c r="D943" s="89" t="s">
        <v>463</v>
      </c>
      <c r="E943" s="89" t="s">
        <v>471</v>
      </c>
      <c r="F943" s="89" t="s">
        <v>465</v>
      </c>
      <c r="G943" s="89" t="s">
        <v>465</v>
      </c>
      <c r="H943" s="89" t="s">
        <v>465</v>
      </c>
      <c r="I943" s="89" t="s">
        <v>465</v>
      </c>
      <c r="J943" s="89" t="s">
        <v>465</v>
      </c>
      <c r="K943" s="89" t="s">
        <v>476</v>
      </c>
      <c r="L943" s="89" t="s">
        <v>394</v>
      </c>
      <c r="M943" s="89" t="s">
        <v>395</v>
      </c>
      <c r="N943" s="89">
        <v>1</v>
      </c>
      <c r="O943" s="91">
        <v>101.07</v>
      </c>
      <c r="P943" s="89" t="s">
        <v>467</v>
      </c>
      <c r="Q943" s="89">
        <v>25</v>
      </c>
      <c r="R943" s="89" t="s">
        <v>767</v>
      </c>
      <c r="S943" s="89">
        <v>2</v>
      </c>
      <c r="T943" s="90">
        <v>0</v>
      </c>
      <c r="U943" s="90">
        <v>0</v>
      </c>
      <c r="V943" s="90">
        <v>0</v>
      </c>
      <c r="W943" s="90">
        <v>0</v>
      </c>
      <c r="X943" s="90">
        <v>0</v>
      </c>
      <c r="Y943" s="90">
        <v>0</v>
      </c>
      <c r="Z943" s="90">
        <v>0</v>
      </c>
      <c r="AA943" s="90">
        <v>0</v>
      </c>
      <c r="AB943" s="90">
        <v>0</v>
      </c>
      <c r="AC943" s="90"/>
      <c r="AD943" s="90"/>
      <c r="AE943" s="381" t="str">
        <f t="shared" si="15"/>
        <v>-</v>
      </c>
      <c r="AF943" s="105"/>
      <c r="AG943" s="381"/>
      <c r="AH943" s="381"/>
      <c r="AI943" s="381"/>
      <c r="AJ943" s="381"/>
      <c r="AK943" s="381"/>
      <c r="AL943" s="381"/>
      <c r="AM943" s="381"/>
    </row>
    <row r="944" spans="1:39" x14ac:dyDescent="0.35">
      <c r="A944" s="89" t="s">
        <v>731</v>
      </c>
      <c r="B944" s="89" t="s">
        <v>558</v>
      </c>
      <c r="C944" s="89" t="s">
        <v>462</v>
      </c>
      <c r="D944" s="89" t="s">
        <v>463</v>
      </c>
      <c r="E944" s="89" t="s">
        <v>484</v>
      </c>
      <c r="F944" s="89" t="s">
        <v>465</v>
      </c>
      <c r="G944" s="89" t="s">
        <v>465</v>
      </c>
      <c r="H944" s="89" t="s">
        <v>465</v>
      </c>
      <c r="I944" s="89" t="s">
        <v>465</v>
      </c>
      <c r="J944" s="89" t="s">
        <v>465</v>
      </c>
      <c r="K944" s="89" t="s">
        <v>466</v>
      </c>
      <c r="L944" s="89" t="s">
        <v>394</v>
      </c>
      <c r="M944" s="89" t="s">
        <v>395</v>
      </c>
      <c r="N944" s="89">
        <v>1</v>
      </c>
      <c r="O944" s="91">
        <v>24.08</v>
      </c>
      <c r="P944" s="89" t="s">
        <v>548</v>
      </c>
      <c r="Q944" s="89">
        <v>25</v>
      </c>
      <c r="R944" s="89" t="s">
        <v>767</v>
      </c>
      <c r="S944" s="89">
        <v>3</v>
      </c>
      <c r="T944" s="90">
        <v>0</v>
      </c>
      <c r="U944" s="90">
        <v>0</v>
      </c>
      <c r="V944" s="90">
        <v>0</v>
      </c>
      <c r="W944" s="90">
        <v>0</v>
      </c>
      <c r="X944" s="90">
        <v>0</v>
      </c>
      <c r="Y944" s="90">
        <v>0</v>
      </c>
      <c r="Z944" s="90">
        <v>0</v>
      </c>
      <c r="AA944" s="90">
        <v>0</v>
      </c>
      <c r="AB944" s="90">
        <v>0</v>
      </c>
      <c r="AC944" s="90"/>
      <c r="AD944" s="90"/>
      <c r="AE944" s="381" t="str">
        <f t="shared" si="15"/>
        <v>-</v>
      </c>
      <c r="AF944" s="105"/>
      <c r="AG944" s="381"/>
      <c r="AH944" s="381"/>
      <c r="AI944" s="381"/>
      <c r="AJ944" s="381"/>
      <c r="AK944" s="381"/>
      <c r="AL944" s="381"/>
      <c r="AM944" s="381"/>
    </row>
    <row r="945" spans="1:39" x14ac:dyDescent="0.35">
      <c r="A945" s="89" t="s">
        <v>734</v>
      </c>
      <c r="B945" s="89" t="s">
        <v>558</v>
      </c>
      <c r="C945" s="89" t="s">
        <v>462</v>
      </c>
      <c r="D945" s="89" t="s">
        <v>463</v>
      </c>
      <c r="E945" s="89" t="s">
        <v>565</v>
      </c>
      <c r="F945" s="89" t="s">
        <v>465</v>
      </c>
      <c r="G945" s="89" t="s">
        <v>465</v>
      </c>
      <c r="H945" s="89" t="s">
        <v>465</v>
      </c>
      <c r="I945" s="89" t="s">
        <v>465</v>
      </c>
      <c r="J945" s="89" t="s">
        <v>465</v>
      </c>
      <c r="K945" s="89" t="s">
        <v>466</v>
      </c>
      <c r="L945" s="89" t="s">
        <v>394</v>
      </c>
      <c r="M945" s="89" t="s">
        <v>395</v>
      </c>
      <c r="N945" s="89">
        <v>1</v>
      </c>
      <c r="O945" s="91">
        <v>129.1</v>
      </c>
      <c r="P945" s="89" t="s">
        <v>548</v>
      </c>
      <c r="Q945" s="89">
        <v>25</v>
      </c>
      <c r="R945" s="89" t="s">
        <v>767</v>
      </c>
      <c r="S945" s="89">
        <v>3</v>
      </c>
      <c r="T945" s="90">
        <v>0</v>
      </c>
      <c r="U945" s="90">
        <v>0</v>
      </c>
      <c r="V945" s="90">
        <v>0</v>
      </c>
      <c r="W945" s="90">
        <v>0</v>
      </c>
      <c r="X945" s="90">
        <v>0</v>
      </c>
      <c r="Y945" s="90">
        <v>0</v>
      </c>
      <c r="Z945" s="90">
        <v>0</v>
      </c>
      <c r="AA945" s="90">
        <v>0</v>
      </c>
      <c r="AB945" s="90">
        <v>0</v>
      </c>
      <c r="AC945" s="90"/>
      <c r="AD945" s="90"/>
      <c r="AE945" s="381" t="str">
        <f t="shared" si="15"/>
        <v>-</v>
      </c>
      <c r="AF945" s="105"/>
      <c r="AG945" s="381"/>
      <c r="AH945" s="381"/>
      <c r="AI945" s="381"/>
      <c r="AJ945" s="381"/>
      <c r="AK945" s="381"/>
      <c r="AL945" s="381"/>
      <c r="AM945" s="381"/>
    </row>
    <row r="946" spans="1:39" x14ac:dyDescent="0.35">
      <c r="A946" s="89" t="s">
        <v>735</v>
      </c>
      <c r="B946" s="89" t="s">
        <v>558</v>
      </c>
      <c r="C946" s="89" t="s">
        <v>462</v>
      </c>
      <c r="D946" s="89" t="s">
        <v>463</v>
      </c>
      <c r="E946" s="89" t="s">
        <v>728</v>
      </c>
      <c r="F946" s="89" t="s">
        <v>465</v>
      </c>
      <c r="G946" s="89" t="s">
        <v>465</v>
      </c>
      <c r="H946" s="89" t="s">
        <v>465</v>
      </c>
      <c r="I946" s="89" t="s">
        <v>465</v>
      </c>
      <c r="J946" s="89" t="s">
        <v>465</v>
      </c>
      <c r="K946" s="89" t="s">
        <v>466</v>
      </c>
      <c r="L946" s="89" t="s">
        <v>394</v>
      </c>
      <c r="M946" s="89" t="s">
        <v>395</v>
      </c>
      <c r="N946" s="89">
        <v>1</v>
      </c>
      <c r="O946" s="91">
        <v>235.4</v>
      </c>
      <c r="P946" s="89" t="s">
        <v>548</v>
      </c>
      <c r="Q946" s="89">
        <v>25</v>
      </c>
      <c r="R946" s="89" t="s">
        <v>767</v>
      </c>
      <c r="S946" s="89">
        <v>3</v>
      </c>
      <c r="T946" s="90">
        <v>0</v>
      </c>
      <c r="U946" s="90">
        <v>0</v>
      </c>
      <c r="V946" s="90">
        <v>0</v>
      </c>
      <c r="W946" s="90">
        <v>0</v>
      </c>
      <c r="X946" s="90">
        <v>0</v>
      </c>
      <c r="Y946" s="90">
        <v>0</v>
      </c>
      <c r="Z946" s="90">
        <v>0</v>
      </c>
      <c r="AA946" s="90">
        <v>0</v>
      </c>
      <c r="AB946" s="90">
        <v>0</v>
      </c>
      <c r="AC946" s="90"/>
      <c r="AD946" s="90"/>
      <c r="AE946" s="381" t="str">
        <f t="shared" si="15"/>
        <v>-</v>
      </c>
      <c r="AF946" s="105"/>
      <c r="AG946" s="381"/>
      <c r="AH946" s="381"/>
      <c r="AI946" s="381"/>
      <c r="AJ946" s="381"/>
      <c r="AK946" s="381"/>
      <c r="AL946" s="381"/>
      <c r="AM946" s="381"/>
    </row>
    <row r="947" spans="1:39" x14ac:dyDescent="0.35">
      <c r="A947" s="89" t="s">
        <v>736</v>
      </c>
      <c r="B947" s="89" t="s">
        <v>558</v>
      </c>
      <c r="C947" s="89" t="s">
        <v>462</v>
      </c>
      <c r="D947" s="89" t="s">
        <v>463</v>
      </c>
      <c r="E947" s="89" t="s">
        <v>639</v>
      </c>
      <c r="F947" s="89" t="s">
        <v>465</v>
      </c>
      <c r="G947" s="89" t="s">
        <v>465</v>
      </c>
      <c r="H947" s="89" t="s">
        <v>465</v>
      </c>
      <c r="I947" s="89" t="s">
        <v>465</v>
      </c>
      <c r="J947" s="89" t="s">
        <v>465</v>
      </c>
      <c r="K947" s="89" t="s">
        <v>466</v>
      </c>
      <c r="L947" s="89" t="s">
        <v>394</v>
      </c>
      <c r="M947" s="89" t="s">
        <v>395</v>
      </c>
      <c r="N947" s="89">
        <v>1</v>
      </c>
      <c r="O947" s="91">
        <v>5.15</v>
      </c>
      <c r="P947" s="89" t="s">
        <v>548</v>
      </c>
      <c r="Q947" s="89">
        <v>25</v>
      </c>
      <c r="R947" s="89" t="s">
        <v>767</v>
      </c>
      <c r="S947" s="89">
        <v>3</v>
      </c>
      <c r="T947" s="90">
        <v>0</v>
      </c>
      <c r="U947" s="90">
        <v>0</v>
      </c>
      <c r="V947" s="90">
        <v>0</v>
      </c>
      <c r="W947" s="90">
        <v>0</v>
      </c>
      <c r="X947" s="90">
        <v>0</v>
      </c>
      <c r="Y947" s="90">
        <v>0</v>
      </c>
      <c r="Z947" s="90">
        <v>0</v>
      </c>
      <c r="AA947" s="90">
        <v>0</v>
      </c>
      <c r="AB947" s="90">
        <v>0</v>
      </c>
      <c r="AC947" s="90"/>
      <c r="AD947" s="90"/>
      <c r="AE947" s="381" t="str">
        <f t="shared" si="15"/>
        <v>-</v>
      </c>
      <c r="AF947" s="105"/>
      <c r="AG947" s="381"/>
      <c r="AH947" s="381"/>
      <c r="AI947" s="381"/>
      <c r="AJ947" s="381"/>
      <c r="AK947" s="381"/>
      <c r="AL947" s="381"/>
      <c r="AM947" s="381"/>
    </row>
    <row r="948" spans="1:39" x14ac:dyDescent="0.35">
      <c r="A948" s="89" t="s">
        <v>737</v>
      </c>
      <c r="B948" s="89" t="s">
        <v>558</v>
      </c>
      <c r="C948" s="89" t="s">
        <v>462</v>
      </c>
      <c r="D948" s="89" t="s">
        <v>463</v>
      </c>
      <c r="E948" s="89" t="s">
        <v>471</v>
      </c>
      <c r="F948" s="89" t="s">
        <v>465</v>
      </c>
      <c r="G948" s="89" t="s">
        <v>465</v>
      </c>
      <c r="H948" s="89" t="s">
        <v>465</v>
      </c>
      <c r="I948" s="89" t="s">
        <v>465</v>
      </c>
      <c r="J948" s="89" t="s">
        <v>465</v>
      </c>
      <c r="K948" s="89" t="s">
        <v>466</v>
      </c>
      <c r="L948" s="89" t="s">
        <v>394</v>
      </c>
      <c r="M948" s="89" t="s">
        <v>395</v>
      </c>
      <c r="N948" s="89">
        <v>1</v>
      </c>
      <c r="O948" s="91">
        <v>45.46</v>
      </c>
      <c r="P948" s="89" t="s">
        <v>548</v>
      </c>
      <c r="Q948" s="89">
        <v>25</v>
      </c>
      <c r="R948" s="89" t="s">
        <v>767</v>
      </c>
      <c r="S948" s="89">
        <v>3</v>
      </c>
      <c r="T948" s="90">
        <v>0</v>
      </c>
      <c r="U948" s="90">
        <v>0</v>
      </c>
      <c r="V948" s="90">
        <v>0</v>
      </c>
      <c r="W948" s="90">
        <v>0</v>
      </c>
      <c r="X948" s="90">
        <v>0</v>
      </c>
      <c r="Y948" s="90">
        <v>0</v>
      </c>
      <c r="Z948" s="90">
        <v>0</v>
      </c>
      <c r="AA948" s="90">
        <v>0</v>
      </c>
      <c r="AB948" s="90">
        <v>0</v>
      </c>
      <c r="AC948" s="90"/>
      <c r="AD948" s="90"/>
      <c r="AE948" s="381" t="str">
        <f t="shared" si="15"/>
        <v>-</v>
      </c>
      <c r="AF948" s="105"/>
      <c r="AG948" s="381"/>
      <c r="AH948" s="381"/>
      <c r="AI948" s="381"/>
      <c r="AJ948" s="381"/>
      <c r="AK948" s="381"/>
      <c r="AL948" s="381"/>
      <c r="AM948" s="381"/>
    </row>
    <row r="949" spans="1:39" x14ac:dyDescent="0.35">
      <c r="A949" s="89" t="s">
        <v>714</v>
      </c>
      <c r="B949" s="89" t="s">
        <v>558</v>
      </c>
      <c r="C949" s="89" t="s">
        <v>462</v>
      </c>
      <c r="D949" s="89" t="s">
        <v>463</v>
      </c>
      <c r="E949" s="89" t="s">
        <v>484</v>
      </c>
      <c r="F949" s="89" t="s">
        <v>465</v>
      </c>
      <c r="G949" s="89" t="s">
        <v>465</v>
      </c>
      <c r="H949" s="89" t="s">
        <v>465</v>
      </c>
      <c r="I949" s="89" t="s">
        <v>465</v>
      </c>
      <c r="J949" s="89" t="s">
        <v>465</v>
      </c>
      <c r="K949" s="89" t="s">
        <v>466</v>
      </c>
      <c r="L949" s="89" t="s">
        <v>394</v>
      </c>
      <c r="M949" s="89" t="s">
        <v>395</v>
      </c>
      <c r="N949" s="89">
        <v>1</v>
      </c>
      <c r="O949" s="91">
        <v>47.44</v>
      </c>
      <c r="P949" s="89" t="s">
        <v>548</v>
      </c>
      <c r="Q949" s="89">
        <v>25</v>
      </c>
      <c r="R949" s="89" t="s">
        <v>767</v>
      </c>
      <c r="S949" s="89">
        <v>3</v>
      </c>
      <c r="T949" s="90">
        <v>0</v>
      </c>
      <c r="U949" s="90">
        <v>0</v>
      </c>
      <c r="V949" s="90">
        <v>0</v>
      </c>
      <c r="W949" s="90">
        <v>0</v>
      </c>
      <c r="X949" s="90">
        <v>0</v>
      </c>
      <c r="Y949" s="90">
        <v>0</v>
      </c>
      <c r="Z949" s="90">
        <v>0</v>
      </c>
      <c r="AA949" s="90">
        <v>0</v>
      </c>
      <c r="AB949" s="90">
        <v>0</v>
      </c>
      <c r="AC949" s="90"/>
      <c r="AD949" s="90"/>
      <c r="AE949" s="381" t="str">
        <f t="shared" si="15"/>
        <v>-</v>
      </c>
      <c r="AF949" s="105"/>
      <c r="AG949" s="381"/>
      <c r="AH949" s="381"/>
      <c r="AI949" s="381"/>
      <c r="AJ949" s="381"/>
      <c r="AK949" s="381"/>
      <c r="AL949" s="381"/>
      <c r="AM949" s="381"/>
    </row>
    <row r="950" spans="1:39" x14ac:dyDescent="0.35">
      <c r="A950" s="89" t="s">
        <v>715</v>
      </c>
      <c r="B950" s="89" t="s">
        <v>558</v>
      </c>
      <c r="C950" s="89" t="s">
        <v>462</v>
      </c>
      <c r="D950" s="89" t="s">
        <v>463</v>
      </c>
      <c r="E950" s="89" t="s">
        <v>484</v>
      </c>
      <c r="F950" s="89" t="s">
        <v>465</v>
      </c>
      <c r="G950" s="89" t="s">
        <v>465</v>
      </c>
      <c r="H950" s="89" t="s">
        <v>465</v>
      </c>
      <c r="I950" s="89" t="s">
        <v>465</v>
      </c>
      <c r="J950" s="89" t="s">
        <v>465</v>
      </c>
      <c r="K950" s="89" t="s">
        <v>466</v>
      </c>
      <c r="L950" s="89" t="s">
        <v>394</v>
      </c>
      <c r="M950" s="89" t="s">
        <v>395</v>
      </c>
      <c r="N950" s="89">
        <v>1</v>
      </c>
      <c r="O950" s="91">
        <v>45.29</v>
      </c>
      <c r="P950" s="89" t="s">
        <v>548</v>
      </c>
      <c r="Q950" s="89">
        <v>25</v>
      </c>
      <c r="R950" s="89" t="s">
        <v>767</v>
      </c>
      <c r="S950" s="89">
        <v>3</v>
      </c>
      <c r="T950" s="90">
        <v>0</v>
      </c>
      <c r="U950" s="90">
        <v>0</v>
      </c>
      <c r="V950" s="90">
        <v>0</v>
      </c>
      <c r="W950" s="90">
        <v>0</v>
      </c>
      <c r="X950" s="90">
        <v>0</v>
      </c>
      <c r="Y950" s="90">
        <v>0</v>
      </c>
      <c r="Z950" s="90">
        <v>0</v>
      </c>
      <c r="AA950" s="90">
        <v>0</v>
      </c>
      <c r="AB950" s="90">
        <v>0</v>
      </c>
      <c r="AC950" s="90"/>
      <c r="AD950" s="90"/>
      <c r="AE950" s="381" t="str">
        <f t="shared" si="15"/>
        <v>-</v>
      </c>
      <c r="AF950" s="105"/>
      <c r="AG950" s="381"/>
      <c r="AH950" s="381"/>
      <c r="AI950" s="381"/>
      <c r="AJ950" s="381"/>
      <c r="AK950" s="381"/>
      <c r="AL950" s="381"/>
      <c r="AM950" s="381"/>
    </row>
    <row r="951" spans="1:39" x14ac:dyDescent="0.35">
      <c r="A951" s="89" t="s">
        <v>716</v>
      </c>
      <c r="B951" s="89" t="s">
        <v>558</v>
      </c>
      <c r="C951" s="89" t="s">
        <v>462</v>
      </c>
      <c r="D951" s="89" t="s">
        <v>463</v>
      </c>
      <c r="E951" s="89" t="s">
        <v>471</v>
      </c>
      <c r="F951" s="89" t="s">
        <v>465</v>
      </c>
      <c r="G951" s="89" t="s">
        <v>465</v>
      </c>
      <c r="H951" s="89" t="s">
        <v>465</v>
      </c>
      <c r="I951" s="89" t="s">
        <v>465</v>
      </c>
      <c r="J951" s="89" t="s">
        <v>465</v>
      </c>
      <c r="K951" s="89" t="s">
        <v>466</v>
      </c>
      <c r="L951" s="89" t="s">
        <v>394</v>
      </c>
      <c r="M951" s="89" t="s">
        <v>395</v>
      </c>
      <c r="N951" s="89">
        <v>1</v>
      </c>
      <c r="O951" s="91">
        <v>122.14</v>
      </c>
      <c r="P951" s="89" t="s">
        <v>548</v>
      </c>
      <c r="Q951" s="89">
        <v>25</v>
      </c>
      <c r="R951" s="89" t="s">
        <v>767</v>
      </c>
      <c r="S951" s="89">
        <v>3</v>
      </c>
      <c r="T951" s="90">
        <v>0</v>
      </c>
      <c r="U951" s="90">
        <v>0</v>
      </c>
      <c r="V951" s="90">
        <v>0</v>
      </c>
      <c r="W951" s="90">
        <v>0</v>
      </c>
      <c r="X951" s="90">
        <v>0</v>
      </c>
      <c r="Y951" s="90">
        <v>0</v>
      </c>
      <c r="Z951" s="90">
        <v>0</v>
      </c>
      <c r="AA951" s="90">
        <v>0</v>
      </c>
      <c r="AB951" s="90">
        <v>0</v>
      </c>
      <c r="AC951" s="90"/>
      <c r="AD951" s="90"/>
      <c r="AE951" s="381" t="str">
        <f t="shared" si="15"/>
        <v>-</v>
      </c>
      <c r="AF951" s="105"/>
      <c r="AG951" s="381"/>
      <c r="AH951" s="381"/>
      <c r="AI951" s="381"/>
      <c r="AJ951" s="381"/>
      <c r="AK951" s="381"/>
      <c r="AL951" s="381"/>
      <c r="AM951" s="381"/>
    </row>
    <row r="952" spans="1:39" x14ac:dyDescent="0.35">
      <c r="A952" s="89" t="s">
        <v>693</v>
      </c>
      <c r="B952" s="89" t="s">
        <v>558</v>
      </c>
      <c r="C952" s="89" t="s">
        <v>462</v>
      </c>
      <c r="D952" s="89" t="s">
        <v>463</v>
      </c>
      <c r="E952" s="89" t="s">
        <v>513</v>
      </c>
      <c r="F952" s="89" t="s">
        <v>465</v>
      </c>
      <c r="G952" s="89" t="s">
        <v>465</v>
      </c>
      <c r="H952" s="89" t="s">
        <v>465</v>
      </c>
      <c r="I952" s="89" t="s">
        <v>465</v>
      </c>
      <c r="J952" s="89" t="s">
        <v>465</v>
      </c>
      <c r="K952" s="89" t="s">
        <v>476</v>
      </c>
      <c r="L952" s="89" t="s">
        <v>394</v>
      </c>
      <c r="M952" s="89" t="s">
        <v>395</v>
      </c>
      <c r="N952" s="89">
        <v>1</v>
      </c>
      <c r="O952" s="91">
        <v>88.81</v>
      </c>
      <c r="P952" s="89" t="s">
        <v>548</v>
      </c>
      <c r="Q952" s="89">
        <v>25</v>
      </c>
      <c r="R952" s="89" t="s">
        <v>767</v>
      </c>
      <c r="S952" s="89">
        <v>3</v>
      </c>
      <c r="T952" s="90">
        <v>0</v>
      </c>
      <c r="U952" s="90">
        <v>0</v>
      </c>
      <c r="V952" s="90">
        <v>0</v>
      </c>
      <c r="W952" s="90">
        <v>0</v>
      </c>
      <c r="X952" s="90">
        <v>0</v>
      </c>
      <c r="Y952" s="90">
        <v>0</v>
      </c>
      <c r="Z952" s="90">
        <v>0</v>
      </c>
      <c r="AA952" s="90">
        <v>0</v>
      </c>
      <c r="AB952" s="90">
        <v>0</v>
      </c>
      <c r="AC952" s="90"/>
      <c r="AD952" s="90"/>
      <c r="AE952" s="381" t="str">
        <f t="shared" si="15"/>
        <v>-</v>
      </c>
      <c r="AF952" s="105"/>
      <c r="AG952" s="381"/>
      <c r="AH952" s="381"/>
      <c r="AI952" s="381"/>
      <c r="AJ952" s="381"/>
      <c r="AK952" s="381"/>
      <c r="AL952" s="381"/>
      <c r="AM952" s="381"/>
    </row>
    <row r="953" spans="1:39" x14ac:dyDescent="0.35">
      <c r="A953" s="89" t="s">
        <v>683</v>
      </c>
      <c r="B953" s="89" t="s">
        <v>558</v>
      </c>
      <c r="C953" s="89" t="s">
        <v>462</v>
      </c>
      <c r="D953" s="89" t="s">
        <v>463</v>
      </c>
      <c r="E953" s="89" t="s">
        <v>475</v>
      </c>
      <c r="F953" s="89" t="s">
        <v>465</v>
      </c>
      <c r="G953" s="89" t="s">
        <v>465</v>
      </c>
      <c r="H953" s="89" t="s">
        <v>465</v>
      </c>
      <c r="I953" s="89" t="s">
        <v>465</v>
      </c>
      <c r="J953" s="89" t="s">
        <v>465</v>
      </c>
      <c r="K953" s="89" t="s">
        <v>466</v>
      </c>
      <c r="L953" s="89" t="s">
        <v>394</v>
      </c>
      <c r="M953" s="89" t="s">
        <v>395</v>
      </c>
      <c r="N953" s="89">
        <v>1</v>
      </c>
      <c r="O953" s="91">
        <v>82.73</v>
      </c>
      <c r="P953" s="89" t="s">
        <v>548</v>
      </c>
      <c r="Q953" s="89">
        <v>25</v>
      </c>
      <c r="R953" s="89" t="s">
        <v>767</v>
      </c>
      <c r="S953" s="89">
        <v>3</v>
      </c>
      <c r="T953" s="90">
        <v>0</v>
      </c>
      <c r="U953" s="90">
        <v>0</v>
      </c>
      <c r="V953" s="90">
        <v>0</v>
      </c>
      <c r="W953" s="90">
        <v>0</v>
      </c>
      <c r="X953" s="90">
        <v>0</v>
      </c>
      <c r="Y953" s="90">
        <v>0</v>
      </c>
      <c r="Z953" s="90">
        <v>0</v>
      </c>
      <c r="AA953" s="90">
        <v>0</v>
      </c>
      <c r="AB953" s="90">
        <v>0</v>
      </c>
      <c r="AC953" s="90"/>
      <c r="AD953" s="90"/>
      <c r="AE953" s="381" t="str">
        <f t="shared" si="15"/>
        <v>-</v>
      </c>
      <c r="AF953" s="105"/>
      <c r="AG953" s="381"/>
      <c r="AH953" s="381"/>
      <c r="AI953" s="381"/>
      <c r="AJ953" s="381"/>
      <c r="AK953" s="381"/>
      <c r="AL953" s="381"/>
      <c r="AM953" s="381"/>
    </row>
    <row r="954" spans="1:39" x14ac:dyDescent="0.35">
      <c r="A954" s="89" t="s">
        <v>638</v>
      </c>
      <c r="B954" s="89" t="s">
        <v>558</v>
      </c>
      <c r="C954" s="89" t="s">
        <v>462</v>
      </c>
      <c r="D954" s="89" t="s">
        <v>463</v>
      </c>
      <c r="E954" s="89" t="s">
        <v>639</v>
      </c>
      <c r="F954" s="89" t="s">
        <v>465</v>
      </c>
      <c r="G954" s="89" t="s">
        <v>465</v>
      </c>
      <c r="H954" s="89" t="s">
        <v>465</v>
      </c>
      <c r="I954" s="89" t="s">
        <v>465</v>
      </c>
      <c r="J954" s="89" t="s">
        <v>465</v>
      </c>
      <c r="K954" s="89" t="s">
        <v>466</v>
      </c>
      <c r="L954" s="89" t="s">
        <v>394</v>
      </c>
      <c r="M954" s="89" t="s">
        <v>395</v>
      </c>
      <c r="N954" s="89">
        <v>1</v>
      </c>
      <c r="O954" s="91">
        <v>32.64</v>
      </c>
      <c r="P954" s="89" t="s">
        <v>548</v>
      </c>
      <c r="Q954" s="89">
        <v>25</v>
      </c>
      <c r="R954" s="89" t="s">
        <v>767</v>
      </c>
      <c r="S954" s="89">
        <v>3</v>
      </c>
      <c r="T954" s="90">
        <v>0</v>
      </c>
      <c r="U954" s="90">
        <v>0</v>
      </c>
      <c r="V954" s="90">
        <v>0</v>
      </c>
      <c r="W954" s="90">
        <v>0</v>
      </c>
      <c r="X954" s="90">
        <v>0</v>
      </c>
      <c r="Y954" s="90">
        <v>0</v>
      </c>
      <c r="Z954" s="90">
        <v>0</v>
      </c>
      <c r="AA954" s="90">
        <v>0</v>
      </c>
      <c r="AB954" s="90">
        <v>0</v>
      </c>
      <c r="AC954" s="90"/>
      <c r="AD954" s="90"/>
      <c r="AE954" s="381" t="str">
        <f t="shared" si="15"/>
        <v>-</v>
      </c>
      <c r="AF954" s="105"/>
      <c r="AG954" s="381"/>
      <c r="AH954" s="381"/>
      <c r="AI954" s="381"/>
      <c r="AJ954" s="381"/>
      <c r="AK954" s="381"/>
      <c r="AL954" s="381"/>
      <c r="AM954" s="381"/>
    </row>
    <row r="955" spans="1:39" x14ac:dyDescent="0.35">
      <c r="A955" s="89" t="s">
        <v>640</v>
      </c>
      <c r="B955" s="89" t="s">
        <v>558</v>
      </c>
      <c r="C955" s="89" t="s">
        <v>462</v>
      </c>
      <c r="D955" s="89" t="s">
        <v>463</v>
      </c>
      <c r="E955" s="89" t="s">
        <v>524</v>
      </c>
      <c r="F955" s="89" t="s">
        <v>465</v>
      </c>
      <c r="G955" s="89" t="s">
        <v>465</v>
      </c>
      <c r="H955" s="89" t="s">
        <v>465</v>
      </c>
      <c r="I955" s="89" t="s">
        <v>465</v>
      </c>
      <c r="J955" s="89" t="s">
        <v>465</v>
      </c>
      <c r="K955" s="89" t="s">
        <v>466</v>
      </c>
      <c r="L955" s="89" t="s">
        <v>394</v>
      </c>
      <c r="M955" s="89" t="s">
        <v>395</v>
      </c>
      <c r="N955" s="89">
        <v>1</v>
      </c>
      <c r="O955" s="91">
        <v>34.116399999999999</v>
      </c>
      <c r="P955" s="89" t="s">
        <v>548</v>
      </c>
      <c r="Q955" s="89">
        <v>25</v>
      </c>
      <c r="R955" s="89" t="s">
        <v>767</v>
      </c>
      <c r="S955" s="89">
        <v>3</v>
      </c>
      <c r="T955" s="90">
        <v>0</v>
      </c>
      <c r="U955" s="90">
        <v>0</v>
      </c>
      <c r="V955" s="90">
        <v>0</v>
      </c>
      <c r="W955" s="90">
        <v>0</v>
      </c>
      <c r="X955" s="90">
        <v>0</v>
      </c>
      <c r="Y955" s="90">
        <v>0</v>
      </c>
      <c r="Z955" s="90">
        <v>0</v>
      </c>
      <c r="AA955" s="90">
        <v>0</v>
      </c>
      <c r="AB955" s="90">
        <v>0</v>
      </c>
      <c r="AC955" s="90"/>
      <c r="AD955" s="90"/>
      <c r="AE955" s="381" t="str">
        <f t="shared" si="15"/>
        <v>-</v>
      </c>
      <c r="AF955" s="105"/>
      <c r="AG955" s="381"/>
      <c r="AH955" s="381"/>
      <c r="AI955" s="381"/>
      <c r="AJ955" s="381"/>
      <c r="AK955" s="381"/>
      <c r="AL955" s="381"/>
      <c r="AM955" s="381"/>
    </row>
    <row r="956" spans="1:39" x14ac:dyDescent="0.35">
      <c r="A956" s="89" t="s">
        <v>642</v>
      </c>
      <c r="B956" s="89" t="s">
        <v>558</v>
      </c>
      <c r="C956" s="89" t="s">
        <v>462</v>
      </c>
      <c r="D956" s="89" t="s">
        <v>463</v>
      </c>
      <c r="E956" s="89" t="s">
        <v>639</v>
      </c>
      <c r="F956" s="89" t="s">
        <v>465</v>
      </c>
      <c r="G956" s="89" t="s">
        <v>465</v>
      </c>
      <c r="H956" s="89" t="s">
        <v>465</v>
      </c>
      <c r="I956" s="89" t="s">
        <v>465</v>
      </c>
      <c r="J956" s="89" t="s">
        <v>465</v>
      </c>
      <c r="K956" s="89" t="s">
        <v>466</v>
      </c>
      <c r="L956" s="89" t="s">
        <v>394</v>
      </c>
      <c r="M956" s="89" t="s">
        <v>395</v>
      </c>
      <c r="N956" s="89">
        <v>1</v>
      </c>
      <c r="O956" s="91">
        <v>3.98</v>
      </c>
      <c r="P956" s="89" t="s">
        <v>548</v>
      </c>
      <c r="Q956" s="89">
        <v>25</v>
      </c>
      <c r="R956" s="89" t="s">
        <v>767</v>
      </c>
      <c r="S956" s="89">
        <v>3</v>
      </c>
      <c r="T956" s="90">
        <v>0</v>
      </c>
      <c r="U956" s="90">
        <v>0</v>
      </c>
      <c r="V956" s="90">
        <v>0</v>
      </c>
      <c r="W956" s="90">
        <v>0</v>
      </c>
      <c r="X956" s="90">
        <v>0</v>
      </c>
      <c r="Y956" s="90">
        <v>0</v>
      </c>
      <c r="Z956" s="90">
        <v>0</v>
      </c>
      <c r="AA956" s="90">
        <v>0</v>
      </c>
      <c r="AB956" s="90">
        <v>0</v>
      </c>
      <c r="AC956" s="90"/>
      <c r="AD956" s="90"/>
      <c r="AE956" s="381" t="str">
        <f t="shared" si="15"/>
        <v>-</v>
      </c>
      <c r="AF956" s="105"/>
      <c r="AG956" s="381"/>
      <c r="AH956" s="381"/>
      <c r="AI956" s="381"/>
      <c r="AJ956" s="381"/>
      <c r="AK956" s="381"/>
      <c r="AL956" s="381"/>
      <c r="AM956" s="381"/>
    </row>
    <row r="957" spans="1:39" x14ac:dyDescent="0.35">
      <c r="A957" s="89" t="s">
        <v>645</v>
      </c>
      <c r="B957" s="89" t="s">
        <v>558</v>
      </c>
      <c r="C957" s="89" t="s">
        <v>462</v>
      </c>
      <c r="D957" s="89" t="s">
        <v>463</v>
      </c>
      <c r="E957" s="89" t="s">
        <v>639</v>
      </c>
      <c r="F957" s="89" t="s">
        <v>465</v>
      </c>
      <c r="G957" s="89" t="s">
        <v>465</v>
      </c>
      <c r="H957" s="89" t="s">
        <v>465</v>
      </c>
      <c r="I957" s="89" t="s">
        <v>465</v>
      </c>
      <c r="J957" s="89" t="s">
        <v>465</v>
      </c>
      <c r="K957" s="89" t="s">
        <v>466</v>
      </c>
      <c r="L957" s="89" t="s">
        <v>394</v>
      </c>
      <c r="M957" s="89" t="s">
        <v>395</v>
      </c>
      <c r="N957" s="89">
        <v>1</v>
      </c>
      <c r="O957" s="91">
        <v>18.059999999999999</v>
      </c>
      <c r="P957" s="89" t="s">
        <v>548</v>
      </c>
      <c r="Q957" s="89">
        <v>25</v>
      </c>
      <c r="R957" s="89" t="s">
        <v>767</v>
      </c>
      <c r="S957" s="89">
        <v>3</v>
      </c>
      <c r="T957" s="90">
        <v>0</v>
      </c>
      <c r="U957" s="90">
        <v>0</v>
      </c>
      <c r="V957" s="90">
        <v>0</v>
      </c>
      <c r="W957" s="90">
        <v>0</v>
      </c>
      <c r="X957" s="90">
        <v>0</v>
      </c>
      <c r="Y957" s="90">
        <v>0</v>
      </c>
      <c r="Z957" s="90">
        <v>0</v>
      </c>
      <c r="AA957" s="90">
        <v>0</v>
      </c>
      <c r="AB957" s="90">
        <v>0</v>
      </c>
      <c r="AC957" s="90"/>
      <c r="AD957" s="90"/>
      <c r="AE957" s="381" t="str">
        <f t="shared" si="15"/>
        <v>-</v>
      </c>
      <c r="AF957" s="105"/>
      <c r="AG957" s="381"/>
      <c r="AH957" s="381"/>
      <c r="AI957" s="381"/>
      <c r="AJ957" s="381"/>
      <c r="AK957" s="381"/>
      <c r="AL957" s="381"/>
      <c r="AM957" s="381"/>
    </row>
    <row r="958" spans="1:39" x14ac:dyDescent="0.35">
      <c r="A958" s="89" t="s">
        <v>646</v>
      </c>
      <c r="B958" s="89" t="s">
        <v>558</v>
      </c>
      <c r="C958" s="89" t="s">
        <v>462</v>
      </c>
      <c r="D958" s="89" t="s">
        <v>463</v>
      </c>
      <c r="E958" s="89" t="s">
        <v>552</v>
      </c>
      <c r="F958" s="89" t="s">
        <v>465</v>
      </c>
      <c r="G958" s="89" t="s">
        <v>465</v>
      </c>
      <c r="H958" s="89" t="s">
        <v>465</v>
      </c>
      <c r="I958" s="89" t="s">
        <v>465</v>
      </c>
      <c r="J958" s="89" t="s">
        <v>465</v>
      </c>
      <c r="K958" s="89" t="s">
        <v>466</v>
      </c>
      <c r="L958" s="89" t="s">
        <v>394</v>
      </c>
      <c r="M958" s="89" t="s">
        <v>395</v>
      </c>
      <c r="N958" s="89">
        <v>1</v>
      </c>
      <c r="O958" s="91">
        <v>2.4500000000000002</v>
      </c>
      <c r="P958" s="89" t="s">
        <v>548</v>
      </c>
      <c r="Q958" s="89">
        <v>25</v>
      </c>
      <c r="R958" s="89" t="s">
        <v>767</v>
      </c>
      <c r="S958" s="89">
        <v>3</v>
      </c>
      <c r="T958" s="90">
        <v>0</v>
      </c>
      <c r="U958" s="90">
        <v>0</v>
      </c>
      <c r="V958" s="90">
        <v>0</v>
      </c>
      <c r="W958" s="90">
        <v>0</v>
      </c>
      <c r="X958" s="90">
        <v>0</v>
      </c>
      <c r="Y958" s="90">
        <v>0</v>
      </c>
      <c r="Z958" s="90">
        <v>0</v>
      </c>
      <c r="AA958" s="90">
        <v>0</v>
      </c>
      <c r="AB958" s="90">
        <v>0</v>
      </c>
      <c r="AC958" s="90"/>
      <c r="AD958" s="90"/>
      <c r="AE958" s="381" t="str">
        <f t="shared" si="15"/>
        <v>-</v>
      </c>
      <c r="AF958" s="105"/>
      <c r="AG958" s="381"/>
      <c r="AH958" s="381"/>
      <c r="AI958" s="381"/>
      <c r="AJ958" s="381"/>
      <c r="AK958" s="381"/>
      <c r="AL958" s="381"/>
      <c r="AM958" s="381"/>
    </row>
    <row r="959" spans="1:39" x14ac:dyDescent="0.35">
      <c r="A959" s="89" t="s">
        <v>647</v>
      </c>
      <c r="B959" s="89" t="s">
        <v>558</v>
      </c>
      <c r="C959" s="89" t="s">
        <v>462</v>
      </c>
      <c r="D959" s="89" t="s">
        <v>463</v>
      </c>
      <c r="E959" s="89" t="s">
        <v>539</v>
      </c>
      <c r="F959" s="89" t="s">
        <v>465</v>
      </c>
      <c r="G959" s="89" t="s">
        <v>465</v>
      </c>
      <c r="H959" s="89" t="s">
        <v>465</v>
      </c>
      <c r="I959" s="89" t="s">
        <v>465</v>
      </c>
      <c r="J959" s="89" t="s">
        <v>465</v>
      </c>
      <c r="K959" s="89" t="s">
        <v>466</v>
      </c>
      <c r="L959" s="89" t="s">
        <v>394</v>
      </c>
      <c r="M959" s="89" t="s">
        <v>395</v>
      </c>
      <c r="N959" s="89">
        <v>1</v>
      </c>
      <c r="O959" s="91">
        <v>61.36</v>
      </c>
      <c r="P959" s="89" t="s">
        <v>548</v>
      </c>
      <c r="Q959" s="89">
        <v>25</v>
      </c>
      <c r="R959" s="89" t="s">
        <v>767</v>
      </c>
      <c r="S959" s="89">
        <v>3</v>
      </c>
      <c r="T959" s="90">
        <v>0</v>
      </c>
      <c r="U959" s="90">
        <v>0</v>
      </c>
      <c r="V959" s="90">
        <v>0</v>
      </c>
      <c r="W959" s="90">
        <v>0</v>
      </c>
      <c r="X959" s="90">
        <v>0</v>
      </c>
      <c r="Y959" s="90">
        <v>0</v>
      </c>
      <c r="Z959" s="90">
        <v>0</v>
      </c>
      <c r="AA959" s="90">
        <v>0</v>
      </c>
      <c r="AB959" s="90">
        <v>0</v>
      </c>
      <c r="AC959" s="90"/>
      <c r="AD959" s="90"/>
      <c r="AE959" s="381" t="str">
        <f t="shared" si="15"/>
        <v>-</v>
      </c>
      <c r="AF959" s="105"/>
      <c r="AG959" s="381"/>
      <c r="AH959" s="381"/>
      <c r="AI959" s="381"/>
      <c r="AJ959" s="381"/>
      <c r="AK959" s="381"/>
      <c r="AL959" s="381"/>
      <c r="AM959" s="381"/>
    </row>
    <row r="960" spans="1:39" x14ac:dyDescent="0.35">
      <c r="A960" s="89" t="s">
        <v>673</v>
      </c>
      <c r="B960" s="89" t="s">
        <v>391</v>
      </c>
      <c r="C960" s="89" t="s">
        <v>392</v>
      </c>
      <c r="D960" s="89" t="s">
        <v>463</v>
      </c>
      <c r="E960" s="89" t="s">
        <v>660</v>
      </c>
      <c r="F960" s="89" t="s">
        <v>465</v>
      </c>
      <c r="G960" s="89" t="s">
        <v>465</v>
      </c>
      <c r="H960" s="89" t="s">
        <v>465</v>
      </c>
      <c r="I960" s="89" t="s">
        <v>506</v>
      </c>
      <c r="J960" s="89" t="s">
        <v>465</v>
      </c>
      <c r="K960" s="89" t="s">
        <v>476</v>
      </c>
      <c r="L960" s="89" t="s">
        <v>549</v>
      </c>
      <c r="M960" s="89" t="s">
        <v>395</v>
      </c>
      <c r="N960" s="89">
        <v>15</v>
      </c>
      <c r="O960" s="91">
        <v>4.78</v>
      </c>
      <c r="P960" s="89" t="s">
        <v>550</v>
      </c>
      <c r="Q960" s="89">
        <v>25</v>
      </c>
      <c r="R960" s="89" t="s">
        <v>767</v>
      </c>
      <c r="S960" s="89">
        <v>5</v>
      </c>
      <c r="T960" s="90">
        <v>0</v>
      </c>
      <c r="U960" s="90">
        <v>0</v>
      </c>
      <c r="V960" s="90">
        <v>0</v>
      </c>
      <c r="W960" s="90">
        <v>0</v>
      </c>
      <c r="X960" s="90">
        <v>0</v>
      </c>
      <c r="Y960" s="90">
        <v>0</v>
      </c>
      <c r="Z960" s="90">
        <v>0</v>
      </c>
      <c r="AA960" s="90">
        <v>0</v>
      </c>
      <c r="AB960" s="90">
        <v>0</v>
      </c>
      <c r="AC960" s="90">
        <v>105.97</v>
      </c>
      <c r="AD960" s="90">
        <v>193.82</v>
      </c>
      <c r="AE960" s="381">
        <f t="shared" si="15"/>
        <v>10.012175980176373</v>
      </c>
      <c r="AF960" s="105"/>
      <c r="AG960" s="381"/>
      <c r="AH960" s="381"/>
      <c r="AI960" s="381"/>
      <c r="AJ960" s="381"/>
      <c r="AK960" s="381"/>
      <c r="AL960" s="381"/>
      <c r="AM960" s="381"/>
    </row>
    <row r="961" spans="1:39" x14ac:dyDescent="0.35">
      <c r="A961" s="89" t="s">
        <v>674</v>
      </c>
      <c r="B961" s="89" t="s">
        <v>391</v>
      </c>
      <c r="C961" s="89" t="s">
        <v>392</v>
      </c>
      <c r="D961" s="89" t="s">
        <v>463</v>
      </c>
      <c r="E961" s="89" t="s">
        <v>489</v>
      </c>
      <c r="F961" s="89" t="s">
        <v>465</v>
      </c>
      <c r="G961" s="89" t="s">
        <v>465</v>
      </c>
      <c r="H961" s="89" t="s">
        <v>465</v>
      </c>
      <c r="I961" s="89" t="s">
        <v>506</v>
      </c>
      <c r="J961" s="89" t="s">
        <v>465</v>
      </c>
      <c r="K961" s="89" t="s">
        <v>476</v>
      </c>
      <c r="L961" s="89" t="s">
        <v>549</v>
      </c>
      <c r="M961" s="89" t="s">
        <v>395</v>
      </c>
      <c r="N961" s="89">
        <v>15</v>
      </c>
      <c r="O961" s="91">
        <v>103.49</v>
      </c>
      <c r="P961" s="89" t="s">
        <v>550</v>
      </c>
      <c r="Q961" s="89">
        <v>25</v>
      </c>
      <c r="R961" s="89" t="s">
        <v>767</v>
      </c>
      <c r="S961" s="89">
        <v>5</v>
      </c>
      <c r="T961" s="90">
        <v>0</v>
      </c>
      <c r="U961" s="90">
        <v>0</v>
      </c>
      <c r="V961" s="90">
        <v>0</v>
      </c>
      <c r="W961" s="90">
        <v>0</v>
      </c>
      <c r="X961" s="90">
        <v>0</v>
      </c>
      <c r="Y961" s="90">
        <v>0</v>
      </c>
      <c r="Z961" s="90">
        <v>0</v>
      </c>
      <c r="AA961" s="90">
        <v>0</v>
      </c>
      <c r="AB961" s="90">
        <v>0</v>
      </c>
      <c r="AC961" s="90">
        <v>95.89</v>
      </c>
      <c r="AD961" s="90">
        <v>193.49</v>
      </c>
      <c r="AE961" s="381">
        <f t="shared" si="15"/>
        <v>9.5322121367592914</v>
      </c>
      <c r="AF961" s="105"/>
      <c r="AG961" s="381"/>
      <c r="AH961" s="381"/>
      <c r="AI961" s="381"/>
      <c r="AJ961" s="381"/>
      <c r="AK961" s="381"/>
      <c r="AL961" s="381"/>
      <c r="AM961" s="381"/>
    </row>
    <row r="962" spans="1:39" x14ac:dyDescent="0.35">
      <c r="A962" s="89" t="s">
        <v>675</v>
      </c>
      <c r="B962" s="89" t="s">
        <v>391</v>
      </c>
      <c r="C962" s="89" t="s">
        <v>392</v>
      </c>
      <c r="D962" s="89" t="s">
        <v>463</v>
      </c>
      <c r="E962" s="89" t="s">
        <v>485</v>
      </c>
      <c r="F962" s="89" t="s">
        <v>465</v>
      </c>
      <c r="G962" s="89" t="s">
        <v>465</v>
      </c>
      <c r="H962" s="89" t="s">
        <v>465</v>
      </c>
      <c r="I962" s="89" t="s">
        <v>506</v>
      </c>
      <c r="J962" s="89" t="s">
        <v>465</v>
      </c>
      <c r="K962" s="89" t="s">
        <v>476</v>
      </c>
      <c r="L962" s="89" t="s">
        <v>549</v>
      </c>
      <c r="M962" s="89" t="s">
        <v>395</v>
      </c>
      <c r="N962" s="89">
        <v>15</v>
      </c>
      <c r="O962" s="91">
        <v>54.15</v>
      </c>
      <c r="P962" s="89" t="s">
        <v>550</v>
      </c>
      <c r="Q962" s="89">
        <v>25</v>
      </c>
      <c r="R962" s="89" t="s">
        <v>767</v>
      </c>
      <c r="S962" s="89">
        <v>5</v>
      </c>
      <c r="T962" s="90">
        <v>0</v>
      </c>
      <c r="U962" s="90">
        <v>0</v>
      </c>
      <c r="V962" s="90">
        <v>0</v>
      </c>
      <c r="W962" s="90">
        <v>0</v>
      </c>
      <c r="X962" s="90">
        <v>0</v>
      </c>
      <c r="Y962" s="90">
        <v>0</v>
      </c>
      <c r="Z962" s="90">
        <v>0</v>
      </c>
      <c r="AA962" s="90">
        <v>0</v>
      </c>
      <c r="AB962" s="90">
        <v>0</v>
      </c>
      <c r="AC962" s="90">
        <v>95.89</v>
      </c>
      <c r="AD962" s="90">
        <v>193.49</v>
      </c>
      <c r="AE962" s="381">
        <f t="shared" si="15"/>
        <v>9.5322121367592914</v>
      </c>
      <c r="AF962" s="105"/>
      <c r="AG962" s="381"/>
      <c r="AH962" s="381"/>
      <c r="AI962" s="381"/>
      <c r="AJ962" s="381"/>
      <c r="AK962" s="381"/>
      <c r="AL962" s="381"/>
      <c r="AM962" s="381"/>
    </row>
    <row r="963" spans="1:39" x14ac:dyDescent="0.35">
      <c r="A963" s="89" t="s">
        <v>523</v>
      </c>
      <c r="B963" s="89" t="s">
        <v>391</v>
      </c>
      <c r="C963" s="89" t="s">
        <v>392</v>
      </c>
      <c r="D963" s="89" t="s">
        <v>463</v>
      </c>
      <c r="E963" s="89" t="s">
        <v>524</v>
      </c>
      <c r="F963" s="89" t="s">
        <v>465</v>
      </c>
      <c r="G963" s="89" t="s">
        <v>465</v>
      </c>
      <c r="H963" s="89" t="s">
        <v>465</v>
      </c>
      <c r="I963" s="89" t="s">
        <v>506</v>
      </c>
      <c r="J963" s="89" t="s">
        <v>501</v>
      </c>
      <c r="K963" s="89" t="s">
        <v>466</v>
      </c>
      <c r="L963" s="89" t="s">
        <v>587</v>
      </c>
      <c r="M963" s="89" t="s">
        <v>395</v>
      </c>
      <c r="N963" s="89">
        <v>22</v>
      </c>
      <c r="O963" s="91">
        <v>1.61</v>
      </c>
      <c r="P963" s="89" t="s">
        <v>588</v>
      </c>
      <c r="Q963" s="89">
        <v>25</v>
      </c>
      <c r="R963" s="89" t="s">
        <v>767</v>
      </c>
      <c r="S963" s="89">
        <v>6</v>
      </c>
      <c r="T963" s="90">
        <v>0</v>
      </c>
      <c r="U963" s="90">
        <v>0</v>
      </c>
      <c r="V963" s="90">
        <v>0</v>
      </c>
      <c r="W963" s="90">
        <v>0</v>
      </c>
      <c r="X963" s="90">
        <v>0</v>
      </c>
      <c r="Y963" s="90">
        <v>0</v>
      </c>
      <c r="Z963" s="90">
        <v>0</v>
      </c>
      <c r="AA963" s="90">
        <v>0</v>
      </c>
      <c r="AB963" s="90">
        <v>0</v>
      </c>
      <c r="AC963" s="90">
        <v>74.430000000000007</v>
      </c>
      <c r="AD963" s="90">
        <v>123.31</v>
      </c>
      <c r="AE963" s="381">
        <f t="shared" si="15"/>
        <v>10.519889123312062</v>
      </c>
      <c r="AF963" s="105"/>
      <c r="AG963" s="381"/>
      <c r="AH963" s="381"/>
      <c r="AI963" s="381"/>
      <c r="AJ963" s="381"/>
      <c r="AK963" s="381"/>
      <c r="AL963" s="381"/>
      <c r="AM963" s="381"/>
    </row>
    <row r="964" spans="1:39" x14ac:dyDescent="0.35">
      <c r="A964" s="89" t="s">
        <v>499</v>
      </c>
      <c r="B964" s="89" t="s">
        <v>391</v>
      </c>
      <c r="C964" s="89" t="s">
        <v>392</v>
      </c>
      <c r="D964" s="89" t="s">
        <v>463</v>
      </c>
      <c r="E964" s="89" t="s">
        <v>500</v>
      </c>
      <c r="F964" s="89" t="s">
        <v>465</v>
      </c>
      <c r="G964" s="89" t="s">
        <v>511</v>
      </c>
      <c r="H964" s="89" t="s">
        <v>465</v>
      </c>
      <c r="I964" s="89" t="s">
        <v>506</v>
      </c>
      <c r="J964" s="89" t="s">
        <v>501</v>
      </c>
      <c r="K964" s="89" t="s">
        <v>476</v>
      </c>
      <c r="L964" s="89" t="s">
        <v>587</v>
      </c>
      <c r="M964" s="89" t="s">
        <v>395</v>
      </c>
      <c r="N964" s="89">
        <v>22</v>
      </c>
      <c r="O964" s="91">
        <v>31.89</v>
      </c>
      <c r="P964" s="89" t="s">
        <v>588</v>
      </c>
      <c r="Q964" s="89">
        <v>25</v>
      </c>
      <c r="R964" s="89" t="s">
        <v>767</v>
      </c>
      <c r="S964" s="89">
        <v>6</v>
      </c>
      <c r="T964" s="90">
        <v>0</v>
      </c>
      <c r="U964" s="90">
        <v>0</v>
      </c>
      <c r="V964" s="90">
        <v>0</v>
      </c>
      <c r="W964" s="90">
        <v>0</v>
      </c>
      <c r="X964" s="90">
        <v>0</v>
      </c>
      <c r="Y964" s="90">
        <v>0</v>
      </c>
      <c r="Z964" s="90">
        <v>0</v>
      </c>
      <c r="AA964" s="90">
        <v>0</v>
      </c>
      <c r="AB964" s="90">
        <v>0</v>
      </c>
      <c r="AC964" s="90">
        <v>74.27</v>
      </c>
      <c r="AD964" s="90">
        <v>102.15</v>
      </c>
      <c r="AE964" s="381">
        <f t="shared" si="15"/>
        <v>11.545794632781032</v>
      </c>
      <c r="AF964" s="105"/>
      <c r="AG964" s="381"/>
      <c r="AH964" s="381"/>
      <c r="AI964" s="381"/>
      <c r="AJ964" s="381"/>
      <c r="AK964" s="381"/>
      <c r="AL964" s="381"/>
      <c r="AM964" s="381"/>
    </row>
    <row r="965" spans="1:39" x14ac:dyDescent="0.35">
      <c r="A965" s="89" t="s">
        <v>504</v>
      </c>
      <c r="B965" s="89" t="s">
        <v>391</v>
      </c>
      <c r="C965" s="89" t="s">
        <v>392</v>
      </c>
      <c r="D965" s="89" t="s">
        <v>463</v>
      </c>
      <c r="E965" s="89" t="s">
        <v>505</v>
      </c>
      <c r="F965" s="89" t="s">
        <v>465</v>
      </c>
      <c r="G965" s="89" t="s">
        <v>511</v>
      </c>
      <c r="H965" s="89" t="s">
        <v>465</v>
      </c>
      <c r="I965" s="89" t="s">
        <v>506</v>
      </c>
      <c r="J965" s="89" t="s">
        <v>501</v>
      </c>
      <c r="K965" s="89" t="s">
        <v>476</v>
      </c>
      <c r="L965" s="89" t="s">
        <v>587</v>
      </c>
      <c r="M965" s="89" t="s">
        <v>395</v>
      </c>
      <c r="N965" s="89">
        <v>22</v>
      </c>
      <c r="O965" s="91">
        <v>3.56</v>
      </c>
      <c r="P965" s="89" t="s">
        <v>588</v>
      </c>
      <c r="Q965" s="89">
        <v>25</v>
      </c>
      <c r="R965" s="89" t="s">
        <v>767</v>
      </c>
      <c r="S965" s="89">
        <v>6</v>
      </c>
      <c r="T965" s="90">
        <v>0</v>
      </c>
      <c r="U965" s="90">
        <v>0</v>
      </c>
      <c r="V965" s="90">
        <v>0</v>
      </c>
      <c r="W965" s="90">
        <v>0</v>
      </c>
      <c r="X965" s="90">
        <v>0</v>
      </c>
      <c r="Y965" s="90">
        <v>0</v>
      </c>
      <c r="Z965" s="90">
        <v>0</v>
      </c>
      <c r="AA965" s="90">
        <v>0</v>
      </c>
      <c r="AB965" s="90">
        <v>0</v>
      </c>
      <c r="AC965" s="90">
        <v>75.09</v>
      </c>
      <c r="AD965" s="90">
        <v>97.25</v>
      </c>
      <c r="AE965" s="381">
        <f t="shared" si="15"/>
        <v>11.898235183440766</v>
      </c>
      <c r="AF965" s="105"/>
      <c r="AG965" s="381"/>
      <c r="AH965" s="381"/>
      <c r="AI965" s="381"/>
      <c r="AJ965" s="381"/>
      <c r="AK965" s="381"/>
      <c r="AL965" s="381"/>
      <c r="AM965" s="381"/>
    </row>
    <row r="966" spans="1:39" x14ac:dyDescent="0.35">
      <c r="A966" s="89" t="s">
        <v>507</v>
      </c>
      <c r="B966" s="89" t="s">
        <v>391</v>
      </c>
      <c r="C966" s="89" t="s">
        <v>392</v>
      </c>
      <c r="D966" s="89" t="s">
        <v>463</v>
      </c>
      <c r="E966" s="89" t="s">
        <v>475</v>
      </c>
      <c r="F966" s="89" t="s">
        <v>465</v>
      </c>
      <c r="G966" s="89" t="s">
        <v>511</v>
      </c>
      <c r="H966" s="89" t="s">
        <v>465</v>
      </c>
      <c r="I966" s="89" t="s">
        <v>506</v>
      </c>
      <c r="J966" s="89" t="s">
        <v>501</v>
      </c>
      <c r="K966" s="89" t="s">
        <v>476</v>
      </c>
      <c r="L966" s="89" t="s">
        <v>587</v>
      </c>
      <c r="M966" s="89" t="s">
        <v>395</v>
      </c>
      <c r="N966" s="89">
        <v>22</v>
      </c>
      <c r="O966" s="91">
        <v>8.2100000000000009</v>
      </c>
      <c r="P966" s="89" t="s">
        <v>588</v>
      </c>
      <c r="Q966" s="89">
        <v>25</v>
      </c>
      <c r="R966" s="89" t="s">
        <v>767</v>
      </c>
      <c r="S966" s="89">
        <v>6</v>
      </c>
      <c r="T966" s="90">
        <v>0</v>
      </c>
      <c r="U966" s="90">
        <v>0</v>
      </c>
      <c r="V966" s="90">
        <v>0</v>
      </c>
      <c r="W966" s="90">
        <v>0</v>
      </c>
      <c r="X966" s="90">
        <v>0</v>
      </c>
      <c r="Y966" s="90">
        <v>0</v>
      </c>
      <c r="Z966" s="90">
        <v>0</v>
      </c>
      <c r="AA966" s="90">
        <v>0</v>
      </c>
      <c r="AB966" s="90">
        <v>0</v>
      </c>
      <c r="AC966" s="90">
        <v>74.27</v>
      </c>
      <c r="AD966" s="90">
        <v>102.15</v>
      </c>
      <c r="AE966" s="381">
        <f t="shared" si="15"/>
        <v>11.545794632781032</v>
      </c>
      <c r="AF966" s="105"/>
      <c r="AG966" s="381"/>
      <c r="AH966" s="381"/>
      <c r="AI966" s="381"/>
      <c r="AJ966" s="381"/>
      <c r="AK966" s="381"/>
      <c r="AL966" s="381"/>
      <c r="AM966" s="381"/>
    </row>
    <row r="967" spans="1:39" x14ac:dyDescent="0.35">
      <c r="A967" s="89" t="s">
        <v>509</v>
      </c>
      <c r="B967" s="89" t="s">
        <v>391</v>
      </c>
      <c r="C967" s="89" t="s">
        <v>392</v>
      </c>
      <c r="D967" s="89" t="s">
        <v>463</v>
      </c>
      <c r="E967" s="89" t="s">
        <v>475</v>
      </c>
      <c r="F967" s="89" t="s">
        <v>465</v>
      </c>
      <c r="G967" s="89" t="s">
        <v>511</v>
      </c>
      <c r="H967" s="89" t="s">
        <v>465</v>
      </c>
      <c r="I967" s="89" t="s">
        <v>506</v>
      </c>
      <c r="J967" s="89" t="s">
        <v>501</v>
      </c>
      <c r="K967" s="89" t="s">
        <v>476</v>
      </c>
      <c r="L967" s="89" t="s">
        <v>587</v>
      </c>
      <c r="M967" s="89" t="s">
        <v>395</v>
      </c>
      <c r="N967" s="89">
        <v>22</v>
      </c>
      <c r="O967" s="91">
        <v>7.95</v>
      </c>
      <c r="P967" s="89" t="s">
        <v>588</v>
      </c>
      <c r="Q967" s="89">
        <v>25</v>
      </c>
      <c r="R967" s="89" t="s">
        <v>767</v>
      </c>
      <c r="S967" s="89">
        <v>6</v>
      </c>
      <c r="T967" s="90">
        <v>0</v>
      </c>
      <c r="U967" s="90">
        <v>0</v>
      </c>
      <c r="V967" s="90">
        <v>0</v>
      </c>
      <c r="W967" s="90">
        <v>0</v>
      </c>
      <c r="X967" s="90">
        <v>0</v>
      </c>
      <c r="Y967" s="90">
        <v>0</v>
      </c>
      <c r="Z967" s="90">
        <v>0</v>
      </c>
      <c r="AA967" s="90">
        <v>0</v>
      </c>
      <c r="AB967" s="90">
        <v>0</v>
      </c>
      <c r="AC967" s="90">
        <v>74.27</v>
      </c>
      <c r="AD967" s="90">
        <v>102.15</v>
      </c>
      <c r="AE967" s="381">
        <f t="shared" si="15"/>
        <v>11.545794632781032</v>
      </c>
      <c r="AF967" s="105"/>
      <c r="AG967" s="381"/>
      <c r="AH967" s="381"/>
      <c r="AI967" s="381"/>
      <c r="AJ967" s="381"/>
      <c r="AK967" s="381"/>
      <c r="AL967" s="381"/>
      <c r="AM967" s="381"/>
    </row>
    <row r="968" spans="1:39" x14ac:dyDescent="0.35">
      <c r="A968" s="89" t="s">
        <v>510</v>
      </c>
      <c r="B968" s="89" t="s">
        <v>391</v>
      </c>
      <c r="C968" s="89" t="s">
        <v>392</v>
      </c>
      <c r="D968" s="89" t="s">
        <v>463</v>
      </c>
      <c r="E968" s="89" t="s">
        <v>464</v>
      </c>
      <c r="F968" s="89" t="s">
        <v>465</v>
      </c>
      <c r="G968" s="89" t="s">
        <v>511</v>
      </c>
      <c r="H968" s="89" t="s">
        <v>465</v>
      </c>
      <c r="I968" s="89" t="s">
        <v>506</v>
      </c>
      <c r="J968" s="89" t="s">
        <v>501</v>
      </c>
      <c r="K968" s="89" t="s">
        <v>476</v>
      </c>
      <c r="L968" s="89" t="s">
        <v>587</v>
      </c>
      <c r="M968" s="89" t="s">
        <v>395</v>
      </c>
      <c r="N968" s="89">
        <v>22</v>
      </c>
      <c r="O968" s="91">
        <v>13.07</v>
      </c>
      <c r="P968" s="89" t="s">
        <v>588</v>
      </c>
      <c r="Q968" s="89">
        <v>25</v>
      </c>
      <c r="R968" s="89" t="s">
        <v>767</v>
      </c>
      <c r="S968" s="89">
        <v>6</v>
      </c>
      <c r="T968" s="90">
        <v>0</v>
      </c>
      <c r="U968" s="90">
        <v>0</v>
      </c>
      <c r="V968" s="90">
        <v>0</v>
      </c>
      <c r="W968" s="90">
        <v>0</v>
      </c>
      <c r="X968" s="90">
        <v>0</v>
      </c>
      <c r="Y968" s="90">
        <v>0</v>
      </c>
      <c r="Z968" s="90">
        <v>0</v>
      </c>
      <c r="AA968" s="90">
        <v>0</v>
      </c>
      <c r="AB968" s="90">
        <v>0</v>
      </c>
      <c r="AC968" s="90">
        <v>73.69</v>
      </c>
      <c r="AD968" s="90">
        <v>108.24</v>
      </c>
      <c r="AE968" s="381">
        <f t="shared" si="15"/>
        <v>11.172405459072912</v>
      </c>
      <c r="AF968" s="105"/>
      <c r="AG968" s="381"/>
      <c r="AH968" s="381"/>
      <c r="AI968" s="381"/>
      <c r="AJ968" s="381"/>
      <c r="AK968" s="381"/>
      <c r="AL968" s="381"/>
      <c r="AM968" s="381"/>
    </row>
    <row r="969" spans="1:39" x14ac:dyDescent="0.35">
      <c r="A969" s="89" t="s">
        <v>520</v>
      </c>
      <c r="B969" s="89" t="s">
        <v>391</v>
      </c>
      <c r="C969" s="89" t="s">
        <v>392</v>
      </c>
      <c r="D969" s="89" t="s">
        <v>463</v>
      </c>
      <c r="E969" s="89" t="s">
        <v>521</v>
      </c>
      <c r="F969" s="89" t="s">
        <v>465</v>
      </c>
      <c r="G969" s="89" t="s">
        <v>511</v>
      </c>
      <c r="H969" s="89" t="s">
        <v>465</v>
      </c>
      <c r="I969" s="89" t="s">
        <v>506</v>
      </c>
      <c r="J969" s="89" t="s">
        <v>501</v>
      </c>
      <c r="K969" s="89" t="s">
        <v>476</v>
      </c>
      <c r="L969" s="89" t="s">
        <v>587</v>
      </c>
      <c r="M969" s="89" t="s">
        <v>395</v>
      </c>
      <c r="N969" s="89">
        <v>22</v>
      </c>
      <c r="O969" s="91">
        <v>16.98</v>
      </c>
      <c r="P969" s="89" t="s">
        <v>588</v>
      </c>
      <c r="Q969" s="89">
        <v>25</v>
      </c>
      <c r="R969" s="89" t="s">
        <v>767</v>
      </c>
      <c r="S969" s="89">
        <v>6</v>
      </c>
      <c r="T969" s="90">
        <v>0</v>
      </c>
      <c r="U969" s="90">
        <v>0</v>
      </c>
      <c r="V969" s="90">
        <v>0</v>
      </c>
      <c r="W969" s="90">
        <v>0</v>
      </c>
      <c r="X969" s="90">
        <v>0</v>
      </c>
      <c r="Y969" s="90">
        <v>0</v>
      </c>
      <c r="Z969" s="90">
        <v>0</v>
      </c>
      <c r="AA969" s="90">
        <v>0</v>
      </c>
      <c r="AB969" s="90">
        <v>0</v>
      </c>
      <c r="AC969" s="90">
        <v>74.27</v>
      </c>
      <c r="AD969" s="90">
        <v>102.15</v>
      </c>
      <c r="AE969" s="381">
        <f t="shared" si="15"/>
        <v>11.545794632781032</v>
      </c>
      <c r="AF969" s="105"/>
      <c r="AG969" s="381"/>
      <c r="AH969" s="381"/>
      <c r="AI969" s="381"/>
      <c r="AJ969" s="381"/>
      <c r="AK969" s="381"/>
      <c r="AL969" s="381"/>
      <c r="AM969" s="381"/>
    </row>
    <row r="970" spans="1:39" x14ac:dyDescent="0.35">
      <c r="A970" s="89" t="s">
        <v>688</v>
      </c>
      <c r="B970" s="89" t="s">
        <v>391</v>
      </c>
      <c r="C970" s="89" t="s">
        <v>392</v>
      </c>
      <c r="D970" s="89" t="s">
        <v>463</v>
      </c>
      <c r="E970" s="89" t="s">
        <v>513</v>
      </c>
      <c r="F970" s="89" t="s">
        <v>465</v>
      </c>
      <c r="G970" s="89" t="s">
        <v>465</v>
      </c>
      <c r="H970" s="89" t="s">
        <v>465</v>
      </c>
      <c r="I970" s="89" t="s">
        <v>465</v>
      </c>
      <c r="J970" s="89" t="s">
        <v>465</v>
      </c>
      <c r="K970" s="89" t="s">
        <v>466</v>
      </c>
      <c r="L970" s="89" t="s">
        <v>394</v>
      </c>
      <c r="M970" s="89" t="s">
        <v>395</v>
      </c>
      <c r="N970" s="89">
        <v>14</v>
      </c>
      <c r="O970" s="91">
        <v>29.47</v>
      </c>
      <c r="P970" s="89" t="s">
        <v>396</v>
      </c>
      <c r="Q970" s="89">
        <v>25</v>
      </c>
      <c r="R970" s="89" t="s">
        <v>767</v>
      </c>
      <c r="S970" s="89">
        <v>7</v>
      </c>
      <c r="T970" s="90">
        <v>0</v>
      </c>
      <c r="U970" s="90">
        <v>20.58</v>
      </c>
      <c r="V970" s="90">
        <v>0.05</v>
      </c>
      <c r="W970" s="90">
        <v>0</v>
      </c>
      <c r="X970" s="90">
        <v>0</v>
      </c>
      <c r="Y970" s="90">
        <v>20.63</v>
      </c>
      <c r="Z970" s="90">
        <v>0</v>
      </c>
      <c r="AA970" s="90">
        <v>0</v>
      </c>
      <c r="AB970" s="90">
        <v>20.63</v>
      </c>
      <c r="AC970" s="90">
        <v>97.77</v>
      </c>
      <c r="AD970" s="90">
        <v>385.89</v>
      </c>
      <c r="AE970" s="381">
        <f t="shared" si="15"/>
        <v>6.8156510519024405</v>
      </c>
      <c r="AF970" s="105"/>
      <c r="AG970" s="381"/>
      <c r="AH970" s="381"/>
      <c r="AI970" s="381"/>
      <c r="AJ970" s="381"/>
      <c r="AK970" s="381"/>
      <c r="AL970" s="381"/>
      <c r="AM970" s="381"/>
    </row>
    <row r="971" spans="1:39" x14ac:dyDescent="0.35">
      <c r="A971" s="89" t="s">
        <v>584</v>
      </c>
      <c r="B971" s="89" t="s">
        <v>391</v>
      </c>
      <c r="C971" s="89" t="s">
        <v>392</v>
      </c>
      <c r="D971" s="89" t="s">
        <v>463</v>
      </c>
      <c r="E971" s="89" t="s">
        <v>583</v>
      </c>
      <c r="F971" s="89" t="s">
        <v>465</v>
      </c>
      <c r="G971" s="89" t="s">
        <v>511</v>
      </c>
      <c r="H971" s="89" t="s">
        <v>465</v>
      </c>
      <c r="I971" s="89" t="s">
        <v>506</v>
      </c>
      <c r="J971" s="89" t="s">
        <v>465</v>
      </c>
      <c r="K971" s="89" t="s">
        <v>476</v>
      </c>
      <c r="L971" s="89" t="s">
        <v>549</v>
      </c>
      <c r="M971" s="89" t="s">
        <v>395</v>
      </c>
      <c r="N971" s="89">
        <v>20</v>
      </c>
      <c r="O971" s="91">
        <v>178.91</v>
      </c>
      <c r="P971" s="89" t="s">
        <v>566</v>
      </c>
      <c r="Q971" s="89">
        <v>25</v>
      </c>
      <c r="R971" s="89" t="s">
        <v>767</v>
      </c>
      <c r="S971" s="89">
        <v>8</v>
      </c>
      <c r="T971" s="90">
        <v>0</v>
      </c>
      <c r="U971" s="90">
        <v>10.14</v>
      </c>
      <c r="V971" s="90">
        <v>52.03</v>
      </c>
      <c r="W971" s="90">
        <v>0</v>
      </c>
      <c r="X971" s="90">
        <v>0.45</v>
      </c>
      <c r="Y971" s="90">
        <v>62.62</v>
      </c>
      <c r="Z971" s="90">
        <v>0</v>
      </c>
      <c r="AA971" s="90">
        <v>0</v>
      </c>
      <c r="AB971" s="90">
        <v>62.62</v>
      </c>
      <c r="AC971" s="90">
        <v>133.01</v>
      </c>
      <c r="AD971" s="90">
        <v>189.8</v>
      </c>
      <c r="AE971" s="381">
        <f t="shared" si="15"/>
        <v>11.335230205253968</v>
      </c>
      <c r="AF971" s="105"/>
      <c r="AG971" s="381"/>
      <c r="AH971" s="381"/>
      <c r="AI971" s="381"/>
      <c r="AJ971" s="381"/>
      <c r="AK971" s="381"/>
      <c r="AL971" s="381"/>
      <c r="AM971" s="381"/>
    </row>
    <row r="972" spans="1:39" x14ac:dyDescent="0.35">
      <c r="A972" s="89" t="s">
        <v>582</v>
      </c>
      <c r="B972" s="89" t="s">
        <v>391</v>
      </c>
      <c r="C972" s="89" t="s">
        <v>392</v>
      </c>
      <c r="D972" s="89" t="s">
        <v>463</v>
      </c>
      <c r="E972" s="89" t="s">
        <v>583</v>
      </c>
      <c r="F972" s="89" t="s">
        <v>465</v>
      </c>
      <c r="G972" s="89" t="s">
        <v>511</v>
      </c>
      <c r="H972" s="89" t="s">
        <v>465</v>
      </c>
      <c r="I972" s="89" t="s">
        <v>506</v>
      </c>
      <c r="J972" s="89" t="s">
        <v>465</v>
      </c>
      <c r="K972" s="89" t="s">
        <v>476</v>
      </c>
      <c r="L972" s="89" t="s">
        <v>549</v>
      </c>
      <c r="M972" s="89" t="s">
        <v>395</v>
      </c>
      <c r="N972" s="89">
        <v>20</v>
      </c>
      <c r="O972" s="91">
        <v>41.62</v>
      </c>
      <c r="P972" s="89" t="s">
        <v>566</v>
      </c>
      <c r="Q972" s="89">
        <v>25</v>
      </c>
      <c r="R972" s="89" t="s">
        <v>767</v>
      </c>
      <c r="S972" s="89">
        <v>8</v>
      </c>
      <c r="T972" s="90">
        <v>0</v>
      </c>
      <c r="U972" s="90">
        <v>10.14</v>
      </c>
      <c r="V972" s="90">
        <v>52.03</v>
      </c>
      <c r="W972" s="90">
        <v>0</v>
      </c>
      <c r="X972" s="90">
        <v>0.45</v>
      </c>
      <c r="Y972" s="90">
        <v>62.62</v>
      </c>
      <c r="Z972" s="90">
        <v>0</v>
      </c>
      <c r="AA972" s="90">
        <v>0</v>
      </c>
      <c r="AB972" s="90">
        <v>62.62</v>
      </c>
      <c r="AC972" s="90">
        <v>133.01</v>
      </c>
      <c r="AD972" s="90">
        <v>189.8</v>
      </c>
      <c r="AE972" s="381">
        <f t="shared" si="15"/>
        <v>11.335230205253968</v>
      </c>
      <c r="AF972" s="105"/>
      <c r="AG972" s="381"/>
      <c r="AH972" s="381"/>
      <c r="AI972" s="381"/>
      <c r="AJ972" s="381"/>
      <c r="AK972" s="381"/>
      <c r="AL972" s="381"/>
      <c r="AM972" s="381"/>
    </row>
    <row r="973" spans="1:39" x14ac:dyDescent="0.35">
      <c r="A973" s="89" t="s">
        <v>577</v>
      </c>
      <c r="B973" s="89" t="s">
        <v>391</v>
      </c>
      <c r="C973" s="89" t="s">
        <v>392</v>
      </c>
      <c r="D973" s="89" t="s">
        <v>463</v>
      </c>
      <c r="E973" s="89" t="s">
        <v>526</v>
      </c>
      <c r="F973" s="89" t="s">
        <v>465</v>
      </c>
      <c r="G973" s="89" t="s">
        <v>465</v>
      </c>
      <c r="H973" s="89" t="s">
        <v>465</v>
      </c>
      <c r="I973" s="89" t="s">
        <v>506</v>
      </c>
      <c r="J973" s="89" t="s">
        <v>465</v>
      </c>
      <c r="K973" s="89" t="s">
        <v>466</v>
      </c>
      <c r="L973" s="89" t="s">
        <v>549</v>
      </c>
      <c r="M973" s="89" t="s">
        <v>395</v>
      </c>
      <c r="N973" s="89">
        <v>20</v>
      </c>
      <c r="O973" s="91">
        <v>1.34</v>
      </c>
      <c r="P973" s="89" t="s">
        <v>566</v>
      </c>
      <c r="Q973" s="89">
        <v>25</v>
      </c>
      <c r="R973" s="89" t="s">
        <v>767</v>
      </c>
      <c r="S973" s="89">
        <v>8</v>
      </c>
      <c r="T973" s="90">
        <v>0</v>
      </c>
      <c r="U973" s="90">
        <v>7.53</v>
      </c>
      <c r="V973" s="90">
        <v>22.16</v>
      </c>
      <c r="W973" s="90">
        <v>0</v>
      </c>
      <c r="X973" s="90">
        <v>0</v>
      </c>
      <c r="Y973" s="90">
        <v>29.69</v>
      </c>
      <c r="Z973" s="90">
        <v>0</v>
      </c>
      <c r="AA973" s="90">
        <v>0</v>
      </c>
      <c r="AB973" s="90">
        <v>29.69</v>
      </c>
      <c r="AC973" s="90">
        <v>106.56</v>
      </c>
      <c r="AD973" s="90">
        <v>185.94</v>
      </c>
      <c r="AE973" s="381">
        <f t="shared" ref="AE973:AE1036" si="16">IFERROR(SQRT(((AC973/AD973)/0.005454154)),"-")</f>
        <v>10.25054589569045</v>
      </c>
      <c r="AF973" s="105"/>
      <c r="AG973" s="381"/>
      <c r="AH973" s="381"/>
      <c r="AI973" s="381"/>
      <c r="AJ973" s="381"/>
      <c r="AK973" s="381"/>
      <c r="AL973" s="381"/>
      <c r="AM973" s="381"/>
    </row>
    <row r="974" spans="1:39" x14ac:dyDescent="0.35">
      <c r="A974" s="89" t="s">
        <v>744</v>
      </c>
      <c r="B974" s="89" t="s">
        <v>558</v>
      </c>
      <c r="C974" s="89" t="s">
        <v>462</v>
      </c>
      <c r="D974" s="89" t="s">
        <v>463</v>
      </c>
      <c r="E974" s="89" t="s">
        <v>660</v>
      </c>
      <c r="F974" s="89" t="s">
        <v>465</v>
      </c>
      <c r="G974" s="89" t="s">
        <v>465</v>
      </c>
      <c r="H974" s="89" t="s">
        <v>465</v>
      </c>
      <c r="I974" s="89" t="s">
        <v>465</v>
      </c>
      <c r="J974" s="89" t="s">
        <v>465</v>
      </c>
      <c r="K974" s="89" t="s">
        <v>476</v>
      </c>
      <c r="L974" s="89" t="s">
        <v>394</v>
      </c>
      <c r="M974" s="89" t="s">
        <v>395</v>
      </c>
      <c r="N974" s="89">
        <v>1</v>
      </c>
      <c r="O974" s="91">
        <v>72.86</v>
      </c>
      <c r="P974" s="89" t="s">
        <v>548</v>
      </c>
      <c r="Q974" s="89">
        <v>26</v>
      </c>
      <c r="R974" s="89" t="s">
        <v>768</v>
      </c>
      <c r="S974" s="89">
        <v>3</v>
      </c>
      <c r="T974" s="90">
        <v>0</v>
      </c>
      <c r="U974" s="90">
        <v>0</v>
      </c>
      <c r="V974" s="90">
        <v>0</v>
      </c>
      <c r="W974" s="90">
        <v>0</v>
      </c>
      <c r="X974" s="90">
        <v>0</v>
      </c>
      <c r="Y974" s="90">
        <v>0</v>
      </c>
      <c r="Z974" s="90">
        <v>0</v>
      </c>
      <c r="AA974" s="90">
        <v>0</v>
      </c>
      <c r="AB974" s="90">
        <v>0</v>
      </c>
      <c r="AC974" s="90"/>
      <c r="AD974" s="90"/>
      <c r="AE974" s="381" t="str">
        <f t="shared" si="16"/>
        <v>-</v>
      </c>
      <c r="AF974" s="105"/>
      <c r="AG974" s="381"/>
      <c r="AH974" s="381"/>
      <c r="AI974" s="381"/>
      <c r="AJ974" s="381"/>
      <c r="AK974" s="381"/>
      <c r="AL974" s="381"/>
      <c r="AM974" s="381"/>
    </row>
    <row r="975" spans="1:39" x14ac:dyDescent="0.35">
      <c r="A975" s="89" t="s">
        <v>745</v>
      </c>
      <c r="B975" s="89" t="s">
        <v>558</v>
      </c>
      <c r="C975" s="89" t="s">
        <v>462</v>
      </c>
      <c r="D975" s="89" t="s">
        <v>463</v>
      </c>
      <c r="E975" s="89" t="s">
        <v>464</v>
      </c>
      <c r="F975" s="89" t="s">
        <v>465</v>
      </c>
      <c r="G975" s="89" t="s">
        <v>465</v>
      </c>
      <c r="H975" s="89" t="s">
        <v>465</v>
      </c>
      <c r="I975" s="89" t="s">
        <v>465</v>
      </c>
      <c r="J975" s="89" t="s">
        <v>465</v>
      </c>
      <c r="K975" s="89" t="s">
        <v>476</v>
      </c>
      <c r="L975" s="89" t="s">
        <v>394</v>
      </c>
      <c r="M975" s="89" t="s">
        <v>395</v>
      </c>
      <c r="N975" s="89">
        <v>1</v>
      </c>
      <c r="O975" s="91">
        <v>74.47</v>
      </c>
      <c r="P975" s="89" t="s">
        <v>548</v>
      </c>
      <c r="Q975" s="89">
        <v>26</v>
      </c>
      <c r="R975" s="89" t="s">
        <v>768</v>
      </c>
      <c r="S975" s="89">
        <v>3</v>
      </c>
      <c r="T975" s="90">
        <v>0</v>
      </c>
      <c r="U975" s="90">
        <v>0</v>
      </c>
      <c r="V975" s="90">
        <v>0</v>
      </c>
      <c r="W975" s="90">
        <v>0</v>
      </c>
      <c r="X975" s="90">
        <v>0</v>
      </c>
      <c r="Y975" s="90">
        <v>0</v>
      </c>
      <c r="Z975" s="90">
        <v>0</v>
      </c>
      <c r="AA975" s="90">
        <v>0</v>
      </c>
      <c r="AB975" s="90">
        <v>0</v>
      </c>
      <c r="AC975" s="90"/>
      <c r="AD975" s="90"/>
      <c r="AE975" s="381" t="str">
        <f t="shared" si="16"/>
        <v>-</v>
      </c>
      <c r="AF975" s="105"/>
      <c r="AG975" s="381"/>
      <c r="AH975" s="381"/>
      <c r="AI975" s="381"/>
      <c r="AJ975" s="381"/>
      <c r="AK975" s="381"/>
      <c r="AL975" s="381"/>
      <c r="AM975" s="381"/>
    </row>
    <row r="976" spans="1:39" x14ac:dyDescent="0.35">
      <c r="A976" s="89" t="s">
        <v>746</v>
      </c>
      <c r="B976" s="89" t="s">
        <v>558</v>
      </c>
      <c r="C976" s="89" t="s">
        <v>462</v>
      </c>
      <c r="D976" s="89" t="s">
        <v>463</v>
      </c>
      <c r="E976" s="89" t="s">
        <v>505</v>
      </c>
      <c r="F976" s="89" t="s">
        <v>465</v>
      </c>
      <c r="G976" s="89" t="s">
        <v>465</v>
      </c>
      <c r="H976" s="89" t="s">
        <v>465</v>
      </c>
      <c r="I976" s="89" t="s">
        <v>465</v>
      </c>
      <c r="J976" s="89" t="s">
        <v>465</v>
      </c>
      <c r="K976" s="89" t="s">
        <v>476</v>
      </c>
      <c r="L976" s="89" t="s">
        <v>394</v>
      </c>
      <c r="M976" s="89" t="s">
        <v>395</v>
      </c>
      <c r="N976" s="89">
        <v>1</v>
      </c>
      <c r="O976" s="91">
        <v>129.79640000000001</v>
      </c>
      <c r="P976" s="89" t="s">
        <v>548</v>
      </c>
      <c r="Q976" s="89">
        <v>26</v>
      </c>
      <c r="R976" s="89" t="s">
        <v>768</v>
      </c>
      <c r="S976" s="89">
        <v>3</v>
      </c>
      <c r="T976" s="90">
        <v>0</v>
      </c>
      <c r="U976" s="90">
        <v>0</v>
      </c>
      <c r="V976" s="90">
        <v>0</v>
      </c>
      <c r="W976" s="90">
        <v>0</v>
      </c>
      <c r="X976" s="90">
        <v>0</v>
      </c>
      <c r="Y976" s="90">
        <v>0</v>
      </c>
      <c r="Z976" s="90">
        <v>0</v>
      </c>
      <c r="AA976" s="90">
        <v>0</v>
      </c>
      <c r="AB976" s="90">
        <v>0</v>
      </c>
      <c r="AC976" s="90"/>
      <c r="AD976" s="90"/>
      <c r="AE976" s="381" t="str">
        <f t="shared" si="16"/>
        <v>-</v>
      </c>
      <c r="AF976" s="105"/>
      <c r="AG976" s="381"/>
      <c r="AH976" s="381"/>
      <c r="AI976" s="381"/>
      <c r="AJ976" s="381"/>
      <c r="AK976" s="381"/>
      <c r="AL976" s="381"/>
      <c r="AM976" s="381"/>
    </row>
    <row r="977" spans="1:39" x14ac:dyDescent="0.35">
      <c r="A977" s="89" t="s">
        <v>742</v>
      </c>
      <c r="B977" s="89" t="s">
        <v>558</v>
      </c>
      <c r="C977" s="89" t="s">
        <v>462</v>
      </c>
      <c r="D977" s="89" t="s">
        <v>463</v>
      </c>
      <c r="E977" s="89" t="s">
        <v>524</v>
      </c>
      <c r="F977" s="89" t="s">
        <v>465</v>
      </c>
      <c r="G977" s="89" t="s">
        <v>465</v>
      </c>
      <c r="H977" s="89" t="s">
        <v>465</v>
      </c>
      <c r="I977" s="89" t="s">
        <v>465</v>
      </c>
      <c r="J977" s="89" t="s">
        <v>465</v>
      </c>
      <c r="K977" s="89" t="s">
        <v>466</v>
      </c>
      <c r="L977" s="89" t="s">
        <v>394</v>
      </c>
      <c r="M977" s="89" t="s">
        <v>395</v>
      </c>
      <c r="N977" s="89">
        <v>1</v>
      </c>
      <c r="O977" s="91">
        <v>68.75</v>
      </c>
      <c r="P977" s="89" t="s">
        <v>548</v>
      </c>
      <c r="Q977" s="89">
        <v>26</v>
      </c>
      <c r="R977" s="89" t="s">
        <v>768</v>
      </c>
      <c r="S977" s="89">
        <v>3</v>
      </c>
      <c r="T977" s="90">
        <v>0</v>
      </c>
      <c r="U977" s="90">
        <v>0</v>
      </c>
      <c r="V977" s="90">
        <v>0</v>
      </c>
      <c r="W977" s="90">
        <v>0</v>
      </c>
      <c r="X977" s="90">
        <v>0</v>
      </c>
      <c r="Y977" s="90">
        <v>0</v>
      </c>
      <c r="Z977" s="90">
        <v>0</v>
      </c>
      <c r="AA977" s="90">
        <v>0</v>
      </c>
      <c r="AB977" s="90">
        <v>0</v>
      </c>
      <c r="AC977" s="90"/>
      <c r="AD977" s="90"/>
      <c r="AE977" s="381" t="str">
        <f t="shared" si="16"/>
        <v>-</v>
      </c>
      <c r="AF977" s="105"/>
      <c r="AG977" s="381"/>
      <c r="AH977" s="381"/>
      <c r="AI977" s="381"/>
      <c r="AJ977" s="381"/>
      <c r="AK977" s="381"/>
      <c r="AL977" s="381"/>
      <c r="AM977" s="381"/>
    </row>
    <row r="978" spans="1:39" x14ac:dyDescent="0.35">
      <c r="A978" s="89" t="s">
        <v>732</v>
      </c>
      <c r="B978" s="89" t="s">
        <v>558</v>
      </c>
      <c r="C978" s="89" t="s">
        <v>462</v>
      </c>
      <c r="D978" s="89" t="s">
        <v>463</v>
      </c>
      <c r="E978" s="89" t="s">
        <v>480</v>
      </c>
      <c r="F978" s="89" t="s">
        <v>465</v>
      </c>
      <c r="G978" s="89" t="s">
        <v>465</v>
      </c>
      <c r="H978" s="89" t="s">
        <v>465</v>
      </c>
      <c r="I978" s="89" t="s">
        <v>465</v>
      </c>
      <c r="J978" s="89" t="s">
        <v>465</v>
      </c>
      <c r="K978" s="89" t="s">
        <v>466</v>
      </c>
      <c r="L978" s="89" t="s">
        <v>394</v>
      </c>
      <c r="M978" s="89" t="s">
        <v>395</v>
      </c>
      <c r="N978" s="89">
        <v>1</v>
      </c>
      <c r="O978" s="91">
        <v>109.57</v>
      </c>
      <c r="P978" s="89" t="s">
        <v>548</v>
      </c>
      <c r="Q978" s="89">
        <v>26</v>
      </c>
      <c r="R978" s="89" t="s">
        <v>768</v>
      </c>
      <c r="S978" s="89">
        <v>3</v>
      </c>
      <c r="T978" s="90">
        <v>0</v>
      </c>
      <c r="U978" s="90">
        <v>0</v>
      </c>
      <c r="V978" s="90">
        <v>0</v>
      </c>
      <c r="W978" s="90">
        <v>0</v>
      </c>
      <c r="X978" s="90">
        <v>0</v>
      </c>
      <c r="Y978" s="90">
        <v>0</v>
      </c>
      <c r="Z978" s="90">
        <v>0</v>
      </c>
      <c r="AA978" s="90">
        <v>0</v>
      </c>
      <c r="AB978" s="90">
        <v>0</v>
      </c>
      <c r="AC978" s="90"/>
      <c r="AD978" s="90"/>
      <c r="AE978" s="381" t="str">
        <f t="shared" si="16"/>
        <v>-</v>
      </c>
      <c r="AF978" s="105"/>
      <c r="AG978" s="381"/>
      <c r="AH978" s="381"/>
      <c r="AI978" s="381"/>
      <c r="AJ978" s="381"/>
      <c r="AK978" s="381"/>
      <c r="AL978" s="381"/>
      <c r="AM978" s="381"/>
    </row>
    <row r="979" spans="1:39" x14ac:dyDescent="0.35">
      <c r="A979" s="89" t="s">
        <v>733</v>
      </c>
      <c r="B979" s="89" t="s">
        <v>558</v>
      </c>
      <c r="C979" s="89" t="s">
        <v>462</v>
      </c>
      <c r="D979" s="89" t="s">
        <v>463</v>
      </c>
      <c r="E979" s="89" t="s">
        <v>493</v>
      </c>
      <c r="F979" s="89" t="s">
        <v>465</v>
      </c>
      <c r="G979" s="89" t="s">
        <v>465</v>
      </c>
      <c r="H979" s="89" t="s">
        <v>465</v>
      </c>
      <c r="I979" s="89" t="s">
        <v>465</v>
      </c>
      <c r="J979" s="89" t="s">
        <v>465</v>
      </c>
      <c r="K979" s="89" t="s">
        <v>466</v>
      </c>
      <c r="L979" s="89" t="s">
        <v>394</v>
      </c>
      <c r="M979" s="89" t="s">
        <v>395</v>
      </c>
      <c r="N979" s="89">
        <v>1</v>
      </c>
      <c r="O979" s="91">
        <v>18.27</v>
      </c>
      <c r="P979" s="89" t="s">
        <v>548</v>
      </c>
      <c r="Q979" s="89">
        <v>26</v>
      </c>
      <c r="R979" s="89" t="s">
        <v>768</v>
      </c>
      <c r="S979" s="89">
        <v>3</v>
      </c>
      <c r="T979" s="90">
        <v>0</v>
      </c>
      <c r="U979" s="90">
        <v>0</v>
      </c>
      <c r="V979" s="90">
        <v>0</v>
      </c>
      <c r="W979" s="90">
        <v>0</v>
      </c>
      <c r="X979" s="90">
        <v>0</v>
      </c>
      <c r="Y979" s="90">
        <v>0</v>
      </c>
      <c r="Z979" s="90">
        <v>0</v>
      </c>
      <c r="AA979" s="90">
        <v>0</v>
      </c>
      <c r="AB979" s="90">
        <v>0</v>
      </c>
      <c r="AC979" s="90"/>
      <c r="AD979" s="90"/>
      <c r="AE979" s="381" t="str">
        <f t="shared" si="16"/>
        <v>-</v>
      </c>
      <c r="AF979" s="105"/>
      <c r="AG979" s="381"/>
      <c r="AH979" s="381"/>
      <c r="AI979" s="381"/>
      <c r="AJ979" s="381"/>
      <c r="AK979" s="381"/>
      <c r="AL979" s="381"/>
      <c r="AM979" s="381"/>
    </row>
    <row r="980" spans="1:39" x14ac:dyDescent="0.35">
      <c r="A980" s="89" t="s">
        <v>717</v>
      </c>
      <c r="B980" s="89" t="s">
        <v>558</v>
      </c>
      <c r="C980" s="89" t="s">
        <v>462</v>
      </c>
      <c r="D980" s="89" t="s">
        <v>463</v>
      </c>
      <c r="E980" s="89" t="s">
        <v>485</v>
      </c>
      <c r="F980" s="89" t="s">
        <v>465</v>
      </c>
      <c r="G980" s="89" t="s">
        <v>465</v>
      </c>
      <c r="H980" s="89" t="s">
        <v>465</v>
      </c>
      <c r="I980" s="89" t="s">
        <v>465</v>
      </c>
      <c r="J980" s="89" t="s">
        <v>465</v>
      </c>
      <c r="K980" s="89" t="s">
        <v>466</v>
      </c>
      <c r="L980" s="89" t="s">
        <v>394</v>
      </c>
      <c r="M980" s="89" t="s">
        <v>395</v>
      </c>
      <c r="N980" s="89">
        <v>1</v>
      </c>
      <c r="O980" s="91">
        <v>29.25</v>
      </c>
      <c r="P980" s="89" t="s">
        <v>548</v>
      </c>
      <c r="Q980" s="89">
        <v>26</v>
      </c>
      <c r="R980" s="89" t="s">
        <v>768</v>
      </c>
      <c r="S980" s="89">
        <v>3</v>
      </c>
      <c r="T980" s="90">
        <v>0</v>
      </c>
      <c r="U980" s="90">
        <v>0</v>
      </c>
      <c r="V980" s="90">
        <v>0</v>
      </c>
      <c r="W980" s="90">
        <v>0</v>
      </c>
      <c r="X980" s="90">
        <v>0</v>
      </c>
      <c r="Y980" s="90">
        <v>0</v>
      </c>
      <c r="Z980" s="90">
        <v>0</v>
      </c>
      <c r="AA980" s="90">
        <v>0</v>
      </c>
      <c r="AB980" s="90">
        <v>0</v>
      </c>
      <c r="AC980" s="90"/>
      <c r="AD980" s="90"/>
      <c r="AE980" s="381" t="str">
        <f t="shared" si="16"/>
        <v>-</v>
      </c>
      <c r="AF980" s="105"/>
      <c r="AG980" s="381"/>
      <c r="AH980" s="381"/>
      <c r="AI980" s="381"/>
      <c r="AJ980" s="381"/>
      <c r="AK980" s="381"/>
      <c r="AL980" s="381"/>
      <c r="AM980" s="381"/>
    </row>
    <row r="981" spans="1:39" x14ac:dyDescent="0.35">
      <c r="A981" s="89" t="s">
        <v>718</v>
      </c>
      <c r="B981" s="89" t="s">
        <v>558</v>
      </c>
      <c r="C981" s="89" t="s">
        <v>462</v>
      </c>
      <c r="D981" s="89" t="s">
        <v>463</v>
      </c>
      <c r="E981" s="89" t="s">
        <v>526</v>
      </c>
      <c r="F981" s="89" t="s">
        <v>465</v>
      </c>
      <c r="G981" s="89" t="s">
        <v>465</v>
      </c>
      <c r="H981" s="89" t="s">
        <v>465</v>
      </c>
      <c r="I981" s="89" t="s">
        <v>465</v>
      </c>
      <c r="J981" s="89" t="s">
        <v>465</v>
      </c>
      <c r="K981" s="89" t="s">
        <v>466</v>
      </c>
      <c r="L981" s="89" t="s">
        <v>394</v>
      </c>
      <c r="M981" s="89" t="s">
        <v>395</v>
      </c>
      <c r="N981" s="89">
        <v>1</v>
      </c>
      <c r="O981" s="91">
        <v>17.350000000000001</v>
      </c>
      <c r="P981" s="89" t="s">
        <v>548</v>
      </c>
      <c r="Q981" s="89">
        <v>26</v>
      </c>
      <c r="R981" s="89" t="s">
        <v>768</v>
      </c>
      <c r="S981" s="89">
        <v>3</v>
      </c>
      <c r="T981" s="90">
        <v>0</v>
      </c>
      <c r="U981" s="90">
        <v>0</v>
      </c>
      <c r="V981" s="90">
        <v>0</v>
      </c>
      <c r="W981" s="90">
        <v>0</v>
      </c>
      <c r="X981" s="90">
        <v>0</v>
      </c>
      <c r="Y981" s="90">
        <v>0</v>
      </c>
      <c r="Z981" s="90">
        <v>0</v>
      </c>
      <c r="AA981" s="90">
        <v>0</v>
      </c>
      <c r="AB981" s="90">
        <v>0</v>
      </c>
      <c r="AC981" s="90"/>
      <c r="AD981" s="90"/>
      <c r="AE981" s="381" t="str">
        <f t="shared" si="16"/>
        <v>-</v>
      </c>
      <c r="AF981" s="105"/>
      <c r="AG981" s="381"/>
      <c r="AH981" s="381"/>
      <c r="AI981" s="381"/>
      <c r="AJ981" s="381"/>
      <c r="AK981" s="381"/>
      <c r="AL981" s="381"/>
      <c r="AM981" s="381"/>
    </row>
    <row r="982" spans="1:39" x14ac:dyDescent="0.35">
      <c r="A982" s="89" t="s">
        <v>713</v>
      </c>
      <c r="B982" s="89" t="s">
        <v>558</v>
      </c>
      <c r="C982" s="89" t="s">
        <v>462</v>
      </c>
      <c r="D982" s="89" t="s">
        <v>463</v>
      </c>
      <c r="E982" s="89" t="s">
        <v>493</v>
      </c>
      <c r="F982" s="89" t="s">
        <v>465</v>
      </c>
      <c r="G982" s="89" t="s">
        <v>465</v>
      </c>
      <c r="H982" s="89" t="s">
        <v>465</v>
      </c>
      <c r="I982" s="89" t="s">
        <v>465</v>
      </c>
      <c r="J982" s="89" t="s">
        <v>465</v>
      </c>
      <c r="K982" s="89" t="s">
        <v>466</v>
      </c>
      <c r="L982" s="89" t="s">
        <v>394</v>
      </c>
      <c r="M982" s="89" t="s">
        <v>395</v>
      </c>
      <c r="N982" s="89">
        <v>1</v>
      </c>
      <c r="O982" s="91">
        <v>6.5</v>
      </c>
      <c r="P982" s="89" t="s">
        <v>548</v>
      </c>
      <c r="Q982" s="89">
        <v>26</v>
      </c>
      <c r="R982" s="89" t="s">
        <v>768</v>
      </c>
      <c r="S982" s="89">
        <v>3</v>
      </c>
      <c r="T982" s="90">
        <v>0</v>
      </c>
      <c r="U982" s="90">
        <v>0</v>
      </c>
      <c r="V982" s="90">
        <v>0</v>
      </c>
      <c r="W982" s="90">
        <v>0</v>
      </c>
      <c r="X982" s="90">
        <v>0</v>
      </c>
      <c r="Y982" s="90">
        <v>0</v>
      </c>
      <c r="Z982" s="90">
        <v>0</v>
      </c>
      <c r="AA982" s="90">
        <v>0</v>
      </c>
      <c r="AB982" s="90">
        <v>0</v>
      </c>
      <c r="AC982" s="90"/>
      <c r="AD982" s="90"/>
      <c r="AE982" s="381" t="str">
        <f t="shared" si="16"/>
        <v>-</v>
      </c>
      <c r="AF982" s="105"/>
      <c r="AG982" s="381"/>
      <c r="AH982" s="381"/>
      <c r="AI982" s="381"/>
      <c r="AJ982" s="381"/>
      <c r="AK982" s="381"/>
      <c r="AL982" s="381"/>
      <c r="AM982" s="381"/>
    </row>
    <row r="983" spans="1:39" x14ac:dyDescent="0.35">
      <c r="A983" s="89" t="s">
        <v>694</v>
      </c>
      <c r="B983" s="89" t="s">
        <v>558</v>
      </c>
      <c r="C983" s="89" t="s">
        <v>462</v>
      </c>
      <c r="D983" s="89" t="s">
        <v>463</v>
      </c>
      <c r="E983" s="89" t="s">
        <v>480</v>
      </c>
      <c r="F983" s="89" t="s">
        <v>465</v>
      </c>
      <c r="G983" s="89" t="s">
        <v>465</v>
      </c>
      <c r="H983" s="89" t="s">
        <v>465</v>
      </c>
      <c r="I983" s="89" t="s">
        <v>465</v>
      </c>
      <c r="J983" s="89" t="s">
        <v>465</v>
      </c>
      <c r="K983" s="89" t="s">
        <v>476</v>
      </c>
      <c r="L983" s="89" t="s">
        <v>394</v>
      </c>
      <c r="M983" s="89" t="s">
        <v>395</v>
      </c>
      <c r="N983" s="89">
        <v>1</v>
      </c>
      <c r="O983" s="91">
        <v>70.08</v>
      </c>
      <c r="P983" s="89" t="s">
        <v>548</v>
      </c>
      <c r="Q983" s="89">
        <v>26</v>
      </c>
      <c r="R983" s="89" t="s">
        <v>768</v>
      </c>
      <c r="S983" s="89">
        <v>3</v>
      </c>
      <c r="T983" s="90">
        <v>0</v>
      </c>
      <c r="U983" s="90">
        <v>0</v>
      </c>
      <c r="V983" s="90">
        <v>0</v>
      </c>
      <c r="W983" s="90">
        <v>0</v>
      </c>
      <c r="X983" s="90">
        <v>0</v>
      </c>
      <c r="Y983" s="90">
        <v>0</v>
      </c>
      <c r="Z983" s="90">
        <v>0</v>
      </c>
      <c r="AA983" s="90">
        <v>0</v>
      </c>
      <c r="AB983" s="90">
        <v>0</v>
      </c>
      <c r="AC983" s="90"/>
      <c r="AD983" s="90"/>
      <c r="AE983" s="381" t="str">
        <f t="shared" si="16"/>
        <v>-</v>
      </c>
      <c r="AF983" s="105"/>
      <c r="AG983" s="381"/>
      <c r="AH983" s="381"/>
      <c r="AI983" s="381"/>
      <c r="AJ983" s="381"/>
      <c r="AK983" s="381"/>
      <c r="AL983" s="381"/>
      <c r="AM983" s="381"/>
    </row>
    <row r="984" spans="1:39" x14ac:dyDescent="0.35">
      <c r="A984" s="89" t="s">
        <v>692</v>
      </c>
      <c r="B984" s="89" t="s">
        <v>558</v>
      </c>
      <c r="C984" s="89" t="s">
        <v>462</v>
      </c>
      <c r="D984" s="89" t="s">
        <v>463</v>
      </c>
      <c r="E984" s="89" t="s">
        <v>495</v>
      </c>
      <c r="F984" s="89" t="s">
        <v>465</v>
      </c>
      <c r="G984" s="89" t="s">
        <v>465</v>
      </c>
      <c r="H984" s="89" t="s">
        <v>465</v>
      </c>
      <c r="I984" s="89" t="s">
        <v>465</v>
      </c>
      <c r="J984" s="89" t="s">
        <v>465</v>
      </c>
      <c r="K984" s="89" t="s">
        <v>466</v>
      </c>
      <c r="L984" s="89" t="s">
        <v>394</v>
      </c>
      <c r="M984" s="89" t="s">
        <v>395</v>
      </c>
      <c r="N984" s="89">
        <v>1</v>
      </c>
      <c r="O984" s="91">
        <v>53.84</v>
      </c>
      <c r="P984" s="89" t="s">
        <v>548</v>
      </c>
      <c r="Q984" s="89">
        <v>26</v>
      </c>
      <c r="R984" s="89" t="s">
        <v>768</v>
      </c>
      <c r="S984" s="89">
        <v>3</v>
      </c>
      <c r="T984" s="90">
        <v>0</v>
      </c>
      <c r="U984" s="90">
        <v>0</v>
      </c>
      <c r="V984" s="90">
        <v>0</v>
      </c>
      <c r="W984" s="90">
        <v>0</v>
      </c>
      <c r="X984" s="90">
        <v>0</v>
      </c>
      <c r="Y984" s="90">
        <v>0</v>
      </c>
      <c r="Z984" s="90">
        <v>0</v>
      </c>
      <c r="AA984" s="90">
        <v>0</v>
      </c>
      <c r="AB984" s="90">
        <v>0</v>
      </c>
      <c r="AC984" s="90"/>
      <c r="AD984" s="90"/>
      <c r="AE984" s="381" t="str">
        <f t="shared" si="16"/>
        <v>-</v>
      </c>
      <c r="AF984" s="105"/>
      <c r="AG984" s="381"/>
      <c r="AH984" s="381"/>
      <c r="AI984" s="381"/>
      <c r="AJ984" s="381"/>
      <c r="AK984" s="381"/>
      <c r="AL984" s="381"/>
      <c r="AM984" s="381"/>
    </row>
    <row r="985" spans="1:39" x14ac:dyDescent="0.35">
      <c r="A985" s="89" t="s">
        <v>685</v>
      </c>
      <c r="B985" s="89" t="s">
        <v>558</v>
      </c>
      <c r="C985" s="89" t="s">
        <v>462</v>
      </c>
      <c r="D985" s="89" t="s">
        <v>463</v>
      </c>
      <c r="E985" s="89" t="s">
        <v>471</v>
      </c>
      <c r="F985" s="89" t="s">
        <v>465</v>
      </c>
      <c r="G985" s="89" t="s">
        <v>465</v>
      </c>
      <c r="H985" s="89" t="s">
        <v>465</v>
      </c>
      <c r="I985" s="89" t="s">
        <v>465</v>
      </c>
      <c r="J985" s="89" t="s">
        <v>465</v>
      </c>
      <c r="K985" s="89" t="s">
        <v>476</v>
      </c>
      <c r="L985" s="89" t="s">
        <v>394</v>
      </c>
      <c r="M985" s="89" t="s">
        <v>395</v>
      </c>
      <c r="N985" s="89">
        <v>1</v>
      </c>
      <c r="O985" s="91">
        <v>101.07</v>
      </c>
      <c r="P985" s="89" t="s">
        <v>548</v>
      </c>
      <c r="Q985" s="89">
        <v>26</v>
      </c>
      <c r="R985" s="89" t="s">
        <v>768</v>
      </c>
      <c r="S985" s="89">
        <v>3</v>
      </c>
      <c r="T985" s="90">
        <v>0</v>
      </c>
      <c r="U985" s="90">
        <v>0</v>
      </c>
      <c r="V985" s="90">
        <v>0</v>
      </c>
      <c r="W985" s="90">
        <v>0</v>
      </c>
      <c r="X985" s="90">
        <v>0</v>
      </c>
      <c r="Y985" s="90">
        <v>0</v>
      </c>
      <c r="Z985" s="90">
        <v>0</v>
      </c>
      <c r="AA985" s="90">
        <v>0</v>
      </c>
      <c r="AB985" s="90">
        <v>0</v>
      </c>
      <c r="AC985" s="90"/>
      <c r="AD985" s="90"/>
      <c r="AE985" s="381" t="str">
        <f t="shared" si="16"/>
        <v>-</v>
      </c>
      <c r="AF985" s="105"/>
      <c r="AG985" s="381"/>
      <c r="AH985" s="381"/>
      <c r="AI985" s="381"/>
      <c r="AJ985" s="381"/>
      <c r="AK985" s="381"/>
      <c r="AL985" s="381"/>
      <c r="AM985" s="381"/>
    </row>
    <row r="986" spans="1:39" x14ac:dyDescent="0.35">
      <c r="A986" s="89" t="s">
        <v>686</v>
      </c>
      <c r="B986" s="89" t="s">
        <v>558</v>
      </c>
      <c r="C986" s="89" t="s">
        <v>462</v>
      </c>
      <c r="D986" s="89" t="s">
        <v>463</v>
      </c>
      <c r="E986" s="89" t="s">
        <v>519</v>
      </c>
      <c r="F986" s="89" t="s">
        <v>465</v>
      </c>
      <c r="G986" s="89" t="s">
        <v>465</v>
      </c>
      <c r="H986" s="89" t="s">
        <v>465</v>
      </c>
      <c r="I986" s="89" t="s">
        <v>465</v>
      </c>
      <c r="J986" s="89" t="s">
        <v>465</v>
      </c>
      <c r="K986" s="89" t="s">
        <v>476</v>
      </c>
      <c r="L986" s="89" t="s">
        <v>394</v>
      </c>
      <c r="M986" s="89" t="s">
        <v>395</v>
      </c>
      <c r="N986" s="89">
        <v>1</v>
      </c>
      <c r="O986" s="91">
        <v>170.51</v>
      </c>
      <c r="P986" s="89" t="s">
        <v>548</v>
      </c>
      <c r="Q986" s="89">
        <v>26</v>
      </c>
      <c r="R986" s="89" t="s">
        <v>768</v>
      </c>
      <c r="S986" s="89">
        <v>3</v>
      </c>
      <c r="T986" s="90">
        <v>0</v>
      </c>
      <c r="U986" s="90">
        <v>0</v>
      </c>
      <c r="V986" s="90">
        <v>0</v>
      </c>
      <c r="W986" s="90">
        <v>0</v>
      </c>
      <c r="X986" s="90">
        <v>0</v>
      </c>
      <c r="Y986" s="90">
        <v>0</v>
      </c>
      <c r="Z986" s="90">
        <v>0</v>
      </c>
      <c r="AA986" s="90">
        <v>0</v>
      </c>
      <c r="AB986" s="90">
        <v>0</v>
      </c>
      <c r="AC986" s="90"/>
      <c r="AD986" s="90"/>
      <c r="AE986" s="381" t="str">
        <f t="shared" si="16"/>
        <v>-</v>
      </c>
      <c r="AF986" s="105"/>
      <c r="AG986" s="381"/>
      <c r="AH986" s="381"/>
      <c r="AI986" s="381"/>
      <c r="AJ986" s="381"/>
      <c r="AK986" s="381"/>
      <c r="AL986" s="381"/>
      <c r="AM986" s="381"/>
    </row>
    <row r="987" spans="1:39" x14ac:dyDescent="0.35">
      <c r="A987" s="89" t="s">
        <v>687</v>
      </c>
      <c r="B987" s="89" t="s">
        <v>558</v>
      </c>
      <c r="C987" s="89" t="s">
        <v>462</v>
      </c>
      <c r="D987" s="89" t="s">
        <v>463</v>
      </c>
      <c r="E987" s="89" t="s">
        <v>480</v>
      </c>
      <c r="F987" s="89" t="s">
        <v>465</v>
      </c>
      <c r="G987" s="89" t="s">
        <v>465</v>
      </c>
      <c r="H987" s="89" t="s">
        <v>465</v>
      </c>
      <c r="I987" s="89" t="s">
        <v>465</v>
      </c>
      <c r="J987" s="89" t="s">
        <v>465</v>
      </c>
      <c r="K987" s="89" t="s">
        <v>476</v>
      </c>
      <c r="L987" s="89" t="s">
        <v>394</v>
      </c>
      <c r="M987" s="89" t="s">
        <v>395</v>
      </c>
      <c r="N987" s="89">
        <v>1</v>
      </c>
      <c r="O987" s="91">
        <v>172.42</v>
      </c>
      <c r="P987" s="89" t="s">
        <v>548</v>
      </c>
      <c r="Q987" s="89">
        <v>26</v>
      </c>
      <c r="R987" s="89" t="s">
        <v>768</v>
      </c>
      <c r="S987" s="89">
        <v>3</v>
      </c>
      <c r="T987" s="90">
        <v>0</v>
      </c>
      <c r="U987" s="90">
        <v>0</v>
      </c>
      <c r="V987" s="90">
        <v>0</v>
      </c>
      <c r="W987" s="90">
        <v>0</v>
      </c>
      <c r="X987" s="90">
        <v>0</v>
      </c>
      <c r="Y987" s="90">
        <v>0</v>
      </c>
      <c r="Z987" s="90">
        <v>0</v>
      </c>
      <c r="AA987" s="90">
        <v>0</v>
      </c>
      <c r="AB987" s="90">
        <v>0</v>
      </c>
      <c r="AC987" s="90"/>
      <c r="AD987" s="90"/>
      <c r="AE987" s="381" t="str">
        <f t="shared" si="16"/>
        <v>-</v>
      </c>
      <c r="AF987" s="105"/>
      <c r="AG987" s="381"/>
      <c r="AH987" s="381"/>
      <c r="AI987" s="381"/>
      <c r="AJ987" s="381"/>
      <c r="AK987" s="381"/>
      <c r="AL987" s="381"/>
      <c r="AM987" s="381"/>
    </row>
    <row r="988" spans="1:39" x14ac:dyDescent="0.35">
      <c r="A988" s="89" t="s">
        <v>677</v>
      </c>
      <c r="B988" s="89" t="s">
        <v>558</v>
      </c>
      <c r="C988" s="89" t="s">
        <v>462</v>
      </c>
      <c r="D988" s="89" t="s">
        <v>463</v>
      </c>
      <c r="E988" s="89" t="s">
        <v>571</v>
      </c>
      <c r="F988" s="89" t="s">
        <v>465</v>
      </c>
      <c r="G988" s="89" t="s">
        <v>465</v>
      </c>
      <c r="H988" s="89" t="s">
        <v>465</v>
      </c>
      <c r="I988" s="89" t="s">
        <v>465</v>
      </c>
      <c r="J988" s="89" t="s">
        <v>465</v>
      </c>
      <c r="K988" s="89" t="s">
        <v>466</v>
      </c>
      <c r="L988" s="89" t="s">
        <v>394</v>
      </c>
      <c r="M988" s="89" t="s">
        <v>395</v>
      </c>
      <c r="N988" s="89">
        <v>1</v>
      </c>
      <c r="O988" s="91">
        <v>50.34</v>
      </c>
      <c r="P988" s="89" t="s">
        <v>548</v>
      </c>
      <c r="Q988" s="89">
        <v>26</v>
      </c>
      <c r="R988" s="89" t="s">
        <v>768</v>
      </c>
      <c r="S988" s="89">
        <v>3</v>
      </c>
      <c r="T988" s="90">
        <v>0</v>
      </c>
      <c r="U988" s="90">
        <v>0</v>
      </c>
      <c r="V988" s="90">
        <v>0</v>
      </c>
      <c r="W988" s="90">
        <v>0</v>
      </c>
      <c r="X988" s="90">
        <v>0</v>
      </c>
      <c r="Y988" s="90">
        <v>0</v>
      </c>
      <c r="Z988" s="90">
        <v>0</v>
      </c>
      <c r="AA988" s="90">
        <v>0</v>
      </c>
      <c r="AB988" s="90">
        <v>0</v>
      </c>
      <c r="AC988" s="90"/>
      <c r="AD988" s="90"/>
      <c r="AE988" s="381" t="str">
        <f t="shared" si="16"/>
        <v>-</v>
      </c>
      <c r="AF988" s="105"/>
      <c r="AG988" s="381"/>
      <c r="AH988" s="381"/>
      <c r="AI988" s="381"/>
      <c r="AJ988" s="381"/>
      <c r="AK988" s="381"/>
      <c r="AL988" s="381"/>
      <c r="AM988" s="381"/>
    </row>
    <row r="989" spans="1:39" x14ac:dyDescent="0.35">
      <c r="A989" s="89" t="s">
        <v>678</v>
      </c>
      <c r="B989" s="89" t="s">
        <v>558</v>
      </c>
      <c r="C989" s="89" t="s">
        <v>462</v>
      </c>
      <c r="D989" s="89" t="s">
        <v>463</v>
      </c>
      <c r="E989" s="89" t="s">
        <v>478</v>
      </c>
      <c r="F989" s="89" t="s">
        <v>465</v>
      </c>
      <c r="G989" s="89" t="s">
        <v>465</v>
      </c>
      <c r="H989" s="89" t="s">
        <v>465</v>
      </c>
      <c r="I989" s="89" t="s">
        <v>465</v>
      </c>
      <c r="J989" s="89" t="s">
        <v>465</v>
      </c>
      <c r="K989" s="89" t="s">
        <v>466</v>
      </c>
      <c r="L989" s="89" t="s">
        <v>394</v>
      </c>
      <c r="M989" s="89" t="s">
        <v>395</v>
      </c>
      <c r="N989" s="89">
        <v>1</v>
      </c>
      <c r="O989" s="91">
        <v>20.010000000000002</v>
      </c>
      <c r="P989" s="89" t="s">
        <v>548</v>
      </c>
      <c r="Q989" s="89">
        <v>26</v>
      </c>
      <c r="R989" s="89" t="s">
        <v>768</v>
      </c>
      <c r="S989" s="89">
        <v>3</v>
      </c>
      <c r="T989" s="90">
        <v>0</v>
      </c>
      <c r="U989" s="90">
        <v>0</v>
      </c>
      <c r="V989" s="90">
        <v>0</v>
      </c>
      <c r="W989" s="90">
        <v>0</v>
      </c>
      <c r="X989" s="90">
        <v>0</v>
      </c>
      <c r="Y989" s="90">
        <v>0</v>
      </c>
      <c r="Z989" s="90">
        <v>0</v>
      </c>
      <c r="AA989" s="90">
        <v>0</v>
      </c>
      <c r="AB989" s="90">
        <v>0</v>
      </c>
      <c r="AC989" s="90"/>
      <c r="AD989" s="90"/>
      <c r="AE989" s="381" t="str">
        <f t="shared" si="16"/>
        <v>-</v>
      </c>
      <c r="AF989" s="105"/>
      <c r="AG989" s="381"/>
      <c r="AH989" s="381"/>
      <c r="AI989" s="381"/>
      <c r="AJ989" s="381"/>
      <c r="AK989" s="381"/>
      <c r="AL989" s="381"/>
      <c r="AM989" s="381"/>
    </row>
    <row r="990" spans="1:39" x14ac:dyDescent="0.35">
      <c r="A990" s="89" t="s">
        <v>679</v>
      </c>
      <c r="B990" s="89" t="s">
        <v>558</v>
      </c>
      <c r="C990" s="89" t="s">
        <v>462</v>
      </c>
      <c r="D990" s="89" t="s">
        <v>463</v>
      </c>
      <c r="E990" s="89" t="s">
        <v>680</v>
      </c>
      <c r="F990" s="89" t="s">
        <v>465</v>
      </c>
      <c r="G990" s="89" t="s">
        <v>465</v>
      </c>
      <c r="H990" s="89" t="s">
        <v>465</v>
      </c>
      <c r="I990" s="89" t="s">
        <v>465</v>
      </c>
      <c r="J990" s="89" t="s">
        <v>465</v>
      </c>
      <c r="K990" s="89" t="s">
        <v>466</v>
      </c>
      <c r="L990" s="89" t="s">
        <v>394</v>
      </c>
      <c r="M990" s="89" t="s">
        <v>395</v>
      </c>
      <c r="N990" s="89">
        <v>1</v>
      </c>
      <c r="O990" s="91">
        <v>79.319999999999993</v>
      </c>
      <c r="P990" s="89" t="s">
        <v>548</v>
      </c>
      <c r="Q990" s="89">
        <v>26</v>
      </c>
      <c r="R990" s="89" t="s">
        <v>768</v>
      </c>
      <c r="S990" s="89">
        <v>3</v>
      </c>
      <c r="T990" s="90">
        <v>0</v>
      </c>
      <c r="U990" s="90">
        <v>0</v>
      </c>
      <c r="V990" s="90">
        <v>0</v>
      </c>
      <c r="W990" s="90">
        <v>0</v>
      </c>
      <c r="X990" s="90">
        <v>0</v>
      </c>
      <c r="Y990" s="90">
        <v>0</v>
      </c>
      <c r="Z990" s="90">
        <v>0</v>
      </c>
      <c r="AA990" s="90">
        <v>0</v>
      </c>
      <c r="AB990" s="90">
        <v>0</v>
      </c>
      <c r="AC990" s="90"/>
      <c r="AD990" s="90"/>
      <c r="AE990" s="381" t="str">
        <f t="shared" si="16"/>
        <v>-</v>
      </c>
      <c r="AF990" s="105"/>
      <c r="AG990" s="381"/>
      <c r="AH990" s="381"/>
      <c r="AI990" s="381"/>
      <c r="AJ990" s="381"/>
      <c r="AK990" s="381"/>
      <c r="AL990" s="381"/>
      <c r="AM990" s="381"/>
    </row>
    <row r="991" spans="1:39" x14ac:dyDescent="0.35">
      <c r="A991" s="89" t="s">
        <v>681</v>
      </c>
      <c r="B991" s="89" t="s">
        <v>558</v>
      </c>
      <c r="C991" s="89" t="s">
        <v>462</v>
      </c>
      <c r="D991" s="89" t="s">
        <v>463</v>
      </c>
      <c r="E991" s="89" t="s">
        <v>680</v>
      </c>
      <c r="F991" s="89" t="s">
        <v>465</v>
      </c>
      <c r="G991" s="89" t="s">
        <v>465</v>
      </c>
      <c r="H991" s="89" t="s">
        <v>465</v>
      </c>
      <c r="I991" s="89" t="s">
        <v>465</v>
      </c>
      <c r="J991" s="89" t="s">
        <v>465</v>
      </c>
      <c r="K991" s="89" t="s">
        <v>466</v>
      </c>
      <c r="L991" s="89" t="s">
        <v>394</v>
      </c>
      <c r="M991" s="89" t="s">
        <v>395</v>
      </c>
      <c r="N991" s="89">
        <v>1</v>
      </c>
      <c r="O991" s="91">
        <v>7.07</v>
      </c>
      <c r="P991" s="89" t="s">
        <v>548</v>
      </c>
      <c r="Q991" s="89">
        <v>26</v>
      </c>
      <c r="R991" s="89" t="s">
        <v>768</v>
      </c>
      <c r="S991" s="89">
        <v>3</v>
      </c>
      <c r="T991" s="90">
        <v>0</v>
      </c>
      <c r="U991" s="90">
        <v>0</v>
      </c>
      <c r="V991" s="90">
        <v>0</v>
      </c>
      <c r="W991" s="90">
        <v>0</v>
      </c>
      <c r="X991" s="90">
        <v>0</v>
      </c>
      <c r="Y991" s="90">
        <v>0</v>
      </c>
      <c r="Z991" s="90">
        <v>0</v>
      </c>
      <c r="AA991" s="90">
        <v>0</v>
      </c>
      <c r="AB991" s="90">
        <v>0</v>
      </c>
      <c r="AC991" s="90"/>
      <c r="AD991" s="90"/>
      <c r="AE991" s="381" t="str">
        <f t="shared" si="16"/>
        <v>-</v>
      </c>
      <c r="AF991" s="105"/>
      <c r="AG991" s="381"/>
      <c r="AH991" s="381"/>
      <c r="AI991" s="381"/>
      <c r="AJ991" s="381"/>
      <c r="AK991" s="381"/>
      <c r="AL991" s="381"/>
      <c r="AM991" s="381"/>
    </row>
    <row r="992" spans="1:39" x14ac:dyDescent="0.35">
      <c r="A992" s="89" t="s">
        <v>684</v>
      </c>
      <c r="B992" s="89" t="s">
        <v>558</v>
      </c>
      <c r="C992" s="89" t="s">
        <v>462</v>
      </c>
      <c r="D992" s="89" t="s">
        <v>463</v>
      </c>
      <c r="E992" s="89" t="s">
        <v>493</v>
      </c>
      <c r="F992" s="89" t="s">
        <v>465</v>
      </c>
      <c r="G992" s="89" t="s">
        <v>465</v>
      </c>
      <c r="H992" s="89" t="s">
        <v>465</v>
      </c>
      <c r="I992" s="89" t="s">
        <v>465</v>
      </c>
      <c r="J992" s="89" t="s">
        <v>465</v>
      </c>
      <c r="K992" s="89" t="s">
        <v>466</v>
      </c>
      <c r="L992" s="89" t="s">
        <v>394</v>
      </c>
      <c r="M992" s="89" t="s">
        <v>395</v>
      </c>
      <c r="N992" s="89">
        <v>1</v>
      </c>
      <c r="O992" s="91">
        <v>87.28</v>
      </c>
      <c r="P992" s="89" t="s">
        <v>548</v>
      </c>
      <c r="Q992" s="89">
        <v>26</v>
      </c>
      <c r="R992" s="89" t="s">
        <v>768</v>
      </c>
      <c r="S992" s="89">
        <v>3</v>
      </c>
      <c r="T992" s="90">
        <v>0</v>
      </c>
      <c r="U992" s="90">
        <v>0</v>
      </c>
      <c r="V992" s="90">
        <v>0</v>
      </c>
      <c r="W992" s="90">
        <v>0</v>
      </c>
      <c r="X992" s="90">
        <v>0</v>
      </c>
      <c r="Y992" s="90">
        <v>0</v>
      </c>
      <c r="Z992" s="90">
        <v>0</v>
      </c>
      <c r="AA992" s="90">
        <v>0</v>
      </c>
      <c r="AB992" s="90">
        <v>0</v>
      </c>
      <c r="AC992" s="90"/>
      <c r="AD992" s="90"/>
      <c r="AE992" s="381" t="str">
        <f t="shared" si="16"/>
        <v>-</v>
      </c>
      <c r="AF992" s="105"/>
      <c r="AG992" s="381"/>
      <c r="AH992" s="381"/>
      <c r="AI992" s="381"/>
      <c r="AJ992" s="381"/>
      <c r="AK992" s="381"/>
      <c r="AL992" s="381"/>
      <c r="AM992" s="381"/>
    </row>
    <row r="993" spans="1:39" x14ac:dyDescent="0.35">
      <c r="A993" s="89" t="s">
        <v>577</v>
      </c>
      <c r="B993" s="89" t="s">
        <v>391</v>
      </c>
      <c r="C993" s="89" t="s">
        <v>392</v>
      </c>
      <c r="D993" s="89" t="s">
        <v>463</v>
      </c>
      <c r="E993" s="89" t="s">
        <v>526</v>
      </c>
      <c r="F993" s="89" t="s">
        <v>465</v>
      </c>
      <c r="G993" s="89" t="s">
        <v>465</v>
      </c>
      <c r="H993" s="89" t="s">
        <v>465</v>
      </c>
      <c r="I993" s="89" t="s">
        <v>506</v>
      </c>
      <c r="J993" s="89" t="s">
        <v>508</v>
      </c>
      <c r="K993" s="89" t="s">
        <v>466</v>
      </c>
      <c r="L993" s="89" t="s">
        <v>587</v>
      </c>
      <c r="M993" s="89" t="s">
        <v>395</v>
      </c>
      <c r="N993" s="89">
        <v>21</v>
      </c>
      <c r="O993" s="91">
        <v>1.34</v>
      </c>
      <c r="P993" s="89" t="s">
        <v>588</v>
      </c>
      <c r="Q993" s="89">
        <v>26</v>
      </c>
      <c r="R993" s="89" t="s">
        <v>768</v>
      </c>
      <c r="S993" s="89">
        <v>6</v>
      </c>
      <c r="T993" s="90">
        <v>0</v>
      </c>
      <c r="U993" s="90">
        <v>0</v>
      </c>
      <c r="V993" s="90">
        <v>0</v>
      </c>
      <c r="W993" s="90">
        <v>0</v>
      </c>
      <c r="X993" s="90">
        <v>0</v>
      </c>
      <c r="Y993" s="90">
        <v>0</v>
      </c>
      <c r="Z993" s="90">
        <v>0</v>
      </c>
      <c r="AA993" s="90">
        <v>0</v>
      </c>
      <c r="AB993" s="90">
        <v>0</v>
      </c>
      <c r="AC993" s="90">
        <v>74.72</v>
      </c>
      <c r="AD993" s="90">
        <v>116.13</v>
      </c>
      <c r="AE993" s="381">
        <f t="shared" si="16"/>
        <v>10.861317780498069</v>
      </c>
      <c r="AF993" s="105"/>
      <c r="AG993" s="381"/>
      <c r="AH993" s="381"/>
      <c r="AI993" s="381"/>
      <c r="AJ993" s="381"/>
      <c r="AK993" s="381"/>
      <c r="AL993" s="381"/>
      <c r="AM993" s="381"/>
    </row>
    <row r="994" spans="1:39" x14ac:dyDescent="0.35">
      <c r="A994" s="89" t="s">
        <v>582</v>
      </c>
      <c r="B994" s="89" t="s">
        <v>391</v>
      </c>
      <c r="C994" s="89" t="s">
        <v>392</v>
      </c>
      <c r="D994" s="89" t="s">
        <v>463</v>
      </c>
      <c r="E994" s="89" t="s">
        <v>583</v>
      </c>
      <c r="F994" s="89" t="s">
        <v>465</v>
      </c>
      <c r="G994" s="89" t="s">
        <v>511</v>
      </c>
      <c r="H994" s="89" t="s">
        <v>465</v>
      </c>
      <c r="I994" s="89" t="s">
        <v>506</v>
      </c>
      <c r="J994" s="89" t="s">
        <v>508</v>
      </c>
      <c r="K994" s="89" t="s">
        <v>476</v>
      </c>
      <c r="L994" s="89" t="s">
        <v>587</v>
      </c>
      <c r="M994" s="89" t="s">
        <v>395</v>
      </c>
      <c r="N994" s="89">
        <v>21</v>
      </c>
      <c r="O994" s="91">
        <v>41.62</v>
      </c>
      <c r="P994" s="89" t="s">
        <v>588</v>
      </c>
      <c r="Q994" s="89">
        <v>26</v>
      </c>
      <c r="R994" s="89" t="s">
        <v>768</v>
      </c>
      <c r="S994" s="89">
        <v>6</v>
      </c>
      <c r="T994" s="90">
        <v>0</v>
      </c>
      <c r="U994" s="90">
        <v>0</v>
      </c>
      <c r="V994" s="90">
        <v>0</v>
      </c>
      <c r="W994" s="90">
        <v>0</v>
      </c>
      <c r="X994" s="90">
        <v>0</v>
      </c>
      <c r="Y994" s="90">
        <v>0</v>
      </c>
      <c r="Z994" s="90">
        <v>0</v>
      </c>
      <c r="AA994" s="90">
        <v>0</v>
      </c>
      <c r="AB994" s="90">
        <v>0</v>
      </c>
      <c r="AC994" s="90">
        <v>74.58</v>
      </c>
      <c r="AD994" s="90">
        <v>92.26</v>
      </c>
      <c r="AE994" s="381">
        <f t="shared" si="16"/>
        <v>12.174209365857228</v>
      </c>
      <c r="AF994" s="105"/>
      <c r="AG994" s="381"/>
      <c r="AH994" s="381"/>
      <c r="AI994" s="381"/>
      <c r="AJ994" s="381"/>
      <c r="AK994" s="381"/>
      <c r="AL994" s="381"/>
      <c r="AM994" s="381"/>
    </row>
    <row r="995" spans="1:39" x14ac:dyDescent="0.35">
      <c r="A995" s="89" t="s">
        <v>584</v>
      </c>
      <c r="B995" s="89" t="s">
        <v>391</v>
      </c>
      <c r="C995" s="89" t="s">
        <v>392</v>
      </c>
      <c r="D995" s="89" t="s">
        <v>463</v>
      </c>
      <c r="E995" s="89" t="s">
        <v>583</v>
      </c>
      <c r="F995" s="89" t="s">
        <v>465</v>
      </c>
      <c r="G995" s="89" t="s">
        <v>511</v>
      </c>
      <c r="H995" s="89" t="s">
        <v>465</v>
      </c>
      <c r="I995" s="89" t="s">
        <v>506</v>
      </c>
      <c r="J995" s="89" t="s">
        <v>508</v>
      </c>
      <c r="K995" s="89" t="s">
        <v>476</v>
      </c>
      <c r="L995" s="89" t="s">
        <v>587</v>
      </c>
      <c r="M995" s="89" t="s">
        <v>395</v>
      </c>
      <c r="N995" s="89">
        <v>21</v>
      </c>
      <c r="O995" s="91">
        <v>178.91</v>
      </c>
      <c r="P995" s="89" t="s">
        <v>588</v>
      </c>
      <c r="Q995" s="89">
        <v>26</v>
      </c>
      <c r="R995" s="89" t="s">
        <v>768</v>
      </c>
      <c r="S995" s="89">
        <v>6</v>
      </c>
      <c r="T995" s="90">
        <v>0</v>
      </c>
      <c r="U995" s="90">
        <v>0</v>
      </c>
      <c r="V995" s="90">
        <v>0</v>
      </c>
      <c r="W995" s="90">
        <v>0</v>
      </c>
      <c r="X995" s="90">
        <v>0</v>
      </c>
      <c r="Y995" s="90">
        <v>0</v>
      </c>
      <c r="Z995" s="90">
        <v>0</v>
      </c>
      <c r="AA995" s="90">
        <v>0</v>
      </c>
      <c r="AB995" s="90">
        <v>0</v>
      </c>
      <c r="AC995" s="90">
        <v>74.58</v>
      </c>
      <c r="AD995" s="90">
        <v>92.26</v>
      </c>
      <c r="AE995" s="381">
        <f t="shared" si="16"/>
        <v>12.174209365857228</v>
      </c>
      <c r="AF995" s="105"/>
      <c r="AG995" s="381"/>
      <c r="AH995" s="381"/>
      <c r="AI995" s="381"/>
      <c r="AJ995" s="381"/>
      <c r="AK995" s="381"/>
      <c r="AL995" s="381"/>
      <c r="AM995" s="381"/>
    </row>
    <row r="996" spans="1:39" x14ac:dyDescent="0.35">
      <c r="A996" s="89" t="s">
        <v>702</v>
      </c>
      <c r="B996" s="89" t="s">
        <v>391</v>
      </c>
      <c r="C996" s="89" t="s">
        <v>392</v>
      </c>
      <c r="D996" s="89" t="s">
        <v>463</v>
      </c>
      <c r="E996" s="89" t="s">
        <v>487</v>
      </c>
      <c r="F996" s="89" t="s">
        <v>465</v>
      </c>
      <c r="G996" s="89" t="s">
        <v>465</v>
      </c>
      <c r="H996" s="89" t="s">
        <v>465</v>
      </c>
      <c r="I996" s="89" t="s">
        <v>465</v>
      </c>
      <c r="J996" s="89" t="s">
        <v>465</v>
      </c>
      <c r="K996" s="89" t="s">
        <v>466</v>
      </c>
      <c r="L996" s="89" t="s">
        <v>394</v>
      </c>
      <c r="M996" s="89" t="s">
        <v>395</v>
      </c>
      <c r="N996" s="89">
        <v>14</v>
      </c>
      <c r="O996" s="91">
        <v>79.400000000000006</v>
      </c>
      <c r="P996" s="89" t="s">
        <v>396</v>
      </c>
      <c r="Q996" s="89">
        <v>26</v>
      </c>
      <c r="R996" s="89" t="s">
        <v>768</v>
      </c>
      <c r="S996" s="89">
        <v>7</v>
      </c>
      <c r="T996" s="90">
        <v>0</v>
      </c>
      <c r="U996" s="90">
        <v>20.85</v>
      </c>
      <c r="V996" s="90">
        <v>36.49</v>
      </c>
      <c r="W996" s="90">
        <v>0</v>
      </c>
      <c r="X996" s="90">
        <v>0</v>
      </c>
      <c r="Y996" s="90">
        <v>57.33</v>
      </c>
      <c r="Z996" s="90">
        <v>0</v>
      </c>
      <c r="AA996" s="90">
        <v>0</v>
      </c>
      <c r="AB996" s="90">
        <v>57.33</v>
      </c>
      <c r="AC996" s="90">
        <v>174.76</v>
      </c>
      <c r="AD996" s="90">
        <v>367.89</v>
      </c>
      <c r="AE996" s="381">
        <f t="shared" si="16"/>
        <v>9.3325070872357632</v>
      </c>
      <c r="AF996" s="105"/>
      <c r="AG996" s="381"/>
      <c r="AH996" s="381"/>
      <c r="AI996" s="381"/>
      <c r="AJ996" s="381"/>
      <c r="AK996" s="381"/>
      <c r="AL996" s="381"/>
      <c r="AM996" s="381"/>
    </row>
    <row r="997" spans="1:39" x14ac:dyDescent="0.35">
      <c r="A997" s="89" t="s">
        <v>700</v>
      </c>
      <c r="B997" s="89" t="s">
        <v>391</v>
      </c>
      <c r="C997" s="89" t="s">
        <v>392</v>
      </c>
      <c r="D997" s="89" t="s">
        <v>463</v>
      </c>
      <c r="E997" s="89" t="s">
        <v>487</v>
      </c>
      <c r="F997" s="89" t="s">
        <v>465</v>
      </c>
      <c r="G997" s="89" t="s">
        <v>465</v>
      </c>
      <c r="H997" s="89" t="s">
        <v>465</v>
      </c>
      <c r="I997" s="89" t="s">
        <v>465</v>
      </c>
      <c r="J997" s="89" t="s">
        <v>465</v>
      </c>
      <c r="K997" s="89" t="s">
        <v>466</v>
      </c>
      <c r="L997" s="89" t="s">
        <v>394</v>
      </c>
      <c r="M997" s="89" t="s">
        <v>395</v>
      </c>
      <c r="N997" s="89">
        <v>14</v>
      </c>
      <c r="O997" s="91">
        <v>12.44</v>
      </c>
      <c r="P997" s="89" t="s">
        <v>396</v>
      </c>
      <c r="Q997" s="89">
        <v>26</v>
      </c>
      <c r="R997" s="89" t="s">
        <v>768</v>
      </c>
      <c r="S997" s="89">
        <v>7</v>
      </c>
      <c r="T997" s="90">
        <v>0</v>
      </c>
      <c r="U997" s="90">
        <v>20.85</v>
      </c>
      <c r="V997" s="90">
        <v>36.49</v>
      </c>
      <c r="W997" s="90">
        <v>0</v>
      </c>
      <c r="X997" s="90">
        <v>0</v>
      </c>
      <c r="Y997" s="90">
        <v>57.33</v>
      </c>
      <c r="Z997" s="90">
        <v>0</v>
      </c>
      <c r="AA997" s="90">
        <v>0</v>
      </c>
      <c r="AB997" s="90">
        <v>57.33</v>
      </c>
      <c r="AC997" s="90">
        <v>174.76</v>
      </c>
      <c r="AD997" s="90">
        <v>367.89</v>
      </c>
      <c r="AE997" s="381">
        <f t="shared" si="16"/>
        <v>9.3325070872357632</v>
      </c>
      <c r="AF997" s="105"/>
      <c r="AG997" s="381"/>
      <c r="AH997" s="381"/>
      <c r="AI997" s="381"/>
      <c r="AJ997" s="381"/>
      <c r="AK997" s="381"/>
      <c r="AL997" s="381"/>
      <c r="AM997" s="381"/>
    </row>
    <row r="998" spans="1:39" x14ac:dyDescent="0.35">
      <c r="A998" s="89" t="s">
        <v>698</v>
      </c>
      <c r="B998" s="89" t="s">
        <v>391</v>
      </c>
      <c r="C998" s="89" t="s">
        <v>392</v>
      </c>
      <c r="D998" s="89" t="s">
        <v>463</v>
      </c>
      <c r="E998" s="89" t="s">
        <v>487</v>
      </c>
      <c r="F998" s="89" t="s">
        <v>465</v>
      </c>
      <c r="G998" s="89" t="s">
        <v>465</v>
      </c>
      <c r="H998" s="89" t="s">
        <v>465</v>
      </c>
      <c r="I998" s="89" t="s">
        <v>465</v>
      </c>
      <c r="J998" s="89" t="s">
        <v>465</v>
      </c>
      <c r="K998" s="89" t="s">
        <v>466</v>
      </c>
      <c r="L998" s="89" t="s">
        <v>394</v>
      </c>
      <c r="M998" s="89" t="s">
        <v>395</v>
      </c>
      <c r="N998" s="89">
        <v>14</v>
      </c>
      <c r="O998" s="91">
        <v>9.0500000000000007</v>
      </c>
      <c r="P998" s="89" t="s">
        <v>396</v>
      </c>
      <c r="Q998" s="89">
        <v>26</v>
      </c>
      <c r="R998" s="89" t="s">
        <v>768</v>
      </c>
      <c r="S998" s="89">
        <v>7</v>
      </c>
      <c r="T998" s="90">
        <v>0</v>
      </c>
      <c r="U998" s="90">
        <v>20.85</v>
      </c>
      <c r="V998" s="90">
        <v>36.49</v>
      </c>
      <c r="W998" s="90">
        <v>0</v>
      </c>
      <c r="X998" s="90">
        <v>0</v>
      </c>
      <c r="Y998" s="90">
        <v>57.33</v>
      </c>
      <c r="Z998" s="90">
        <v>0</v>
      </c>
      <c r="AA998" s="90">
        <v>0</v>
      </c>
      <c r="AB998" s="90">
        <v>57.33</v>
      </c>
      <c r="AC998" s="90">
        <v>174.76</v>
      </c>
      <c r="AD998" s="90">
        <v>367.89</v>
      </c>
      <c r="AE998" s="381">
        <f t="shared" si="16"/>
        <v>9.3325070872357632</v>
      </c>
      <c r="AF998" s="105"/>
      <c r="AG998" s="381"/>
      <c r="AH998" s="381"/>
      <c r="AI998" s="381"/>
      <c r="AJ998" s="381"/>
      <c r="AK998" s="381"/>
      <c r="AL998" s="381"/>
      <c r="AM998" s="381"/>
    </row>
    <row r="999" spans="1:39" x14ac:dyDescent="0.35">
      <c r="A999" s="89" t="s">
        <v>553</v>
      </c>
      <c r="B999" s="89" t="s">
        <v>391</v>
      </c>
      <c r="C999" s="89" t="s">
        <v>392</v>
      </c>
      <c r="D999" s="89" t="s">
        <v>463</v>
      </c>
      <c r="E999" s="89" t="s">
        <v>487</v>
      </c>
      <c r="F999" s="89" t="s">
        <v>465</v>
      </c>
      <c r="G999" s="89" t="s">
        <v>465</v>
      </c>
      <c r="H999" s="89" t="s">
        <v>465</v>
      </c>
      <c r="I999" s="89" t="s">
        <v>465</v>
      </c>
      <c r="J999" s="89" t="s">
        <v>465</v>
      </c>
      <c r="K999" s="89" t="s">
        <v>466</v>
      </c>
      <c r="L999" s="89" t="s">
        <v>394</v>
      </c>
      <c r="M999" s="89" t="s">
        <v>395</v>
      </c>
      <c r="N999" s="89">
        <v>14</v>
      </c>
      <c r="O999" s="91">
        <v>78.5</v>
      </c>
      <c r="P999" s="89" t="s">
        <v>396</v>
      </c>
      <c r="Q999" s="89">
        <v>26</v>
      </c>
      <c r="R999" s="89" t="s">
        <v>768</v>
      </c>
      <c r="S999" s="89">
        <v>7</v>
      </c>
      <c r="T999" s="90">
        <v>0</v>
      </c>
      <c r="U999" s="90">
        <v>20.85</v>
      </c>
      <c r="V999" s="90">
        <v>36.49</v>
      </c>
      <c r="W999" s="90">
        <v>0</v>
      </c>
      <c r="X999" s="90">
        <v>0</v>
      </c>
      <c r="Y999" s="90">
        <v>57.33</v>
      </c>
      <c r="Z999" s="90">
        <v>0</v>
      </c>
      <c r="AA999" s="90">
        <v>0</v>
      </c>
      <c r="AB999" s="90">
        <v>57.33</v>
      </c>
      <c r="AC999" s="90">
        <v>174.76</v>
      </c>
      <c r="AD999" s="90">
        <v>367.89</v>
      </c>
      <c r="AE999" s="381">
        <f t="shared" si="16"/>
        <v>9.3325070872357632</v>
      </c>
      <c r="AF999" s="105"/>
      <c r="AG999" s="381"/>
      <c r="AH999" s="381"/>
      <c r="AI999" s="381"/>
      <c r="AJ999" s="381"/>
      <c r="AK999" s="381"/>
      <c r="AL999" s="381"/>
      <c r="AM999" s="381"/>
    </row>
    <row r="1000" spans="1:39" x14ac:dyDescent="0.35">
      <c r="A1000" s="89" t="s">
        <v>695</v>
      </c>
      <c r="B1000" s="89" t="s">
        <v>391</v>
      </c>
      <c r="C1000" s="89" t="s">
        <v>392</v>
      </c>
      <c r="D1000" s="89" t="s">
        <v>463</v>
      </c>
      <c r="E1000" s="89" t="s">
        <v>485</v>
      </c>
      <c r="F1000" s="89" t="s">
        <v>465</v>
      </c>
      <c r="G1000" s="89" t="s">
        <v>465</v>
      </c>
      <c r="H1000" s="89" t="s">
        <v>465</v>
      </c>
      <c r="I1000" s="89" t="s">
        <v>465</v>
      </c>
      <c r="J1000" s="89" t="s">
        <v>465</v>
      </c>
      <c r="K1000" s="89" t="s">
        <v>466</v>
      </c>
      <c r="L1000" s="89" t="s">
        <v>394</v>
      </c>
      <c r="M1000" s="89" t="s">
        <v>395</v>
      </c>
      <c r="N1000" s="89">
        <v>14</v>
      </c>
      <c r="O1000" s="91">
        <v>25.56</v>
      </c>
      <c r="P1000" s="89" t="s">
        <v>396</v>
      </c>
      <c r="Q1000" s="89">
        <v>26</v>
      </c>
      <c r="R1000" s="89" t="s">
        <v>768</v>
      </c>
      <c r="S1000" s="89">
        <v>7</v>
      </c>
      <c r="T1000" s="90">
        <v>0</v>
      </c>
      <c r="U1000" s="90">
        <v>21.79</v>
      </c>
      <c r="V1000" s="90">
        <v>23.91</v>
      </c>
      <c r="W1000" s="90">
        <v>0</v>
      </c>
      <c r="X1000" s="90">
        <v>0</v>
      </c>
      <c r="Y1000" s="90">
        <v>45.7</v>
      </c>
      <c r="Z1000" s="90">
        <v>0</v>
      </c>
      <c r="AA1000" s="90">
        <v>0</v>
      </c>
      <c r="AB1000" s="90">
        <v>45.7</v>
      </c>
      <c r="AC1000" s="90">
        <v>157.53</v>
      </c>
      <c r="AD1000" s="90">
        <v>371.9</v>
      </c>
      <c r="AE1000" s="381">
        <f t="shared" si="16"/>
        <v>8.812616052182296</v>
      </c>
      <c r="AF1000" s="105"/>
      <c r="AG1000" s="381"/>
      <c r="AH1000" s="381"/>
      <c r="AI1000" s="381"/>
      <c r="AJ1000" s="381"/>
      <c r="AK1000" s="381"/>
      <c r="AL1000" s="381"/>
      <c r="AM1000" s="381"/>
    </row>
    <row r="1001" spans="1:39" x14ac:dyDescent="0.35">
      <c r="A1001" s="89" t="s">
        <v>701</v>
      </c>
      <c r="B1001" s="89" t="s">
        <v>391</v>
      </c>
      <c r="C1001" s="89" t="s">
        <v>392</v>
      </c>
      <c r="D1001" s="89" t="s">
        <v>463</v>
      </c>
      <c r="E1001" s="89" t="s">
        <v>535</v>
      </c>
      <c r="F1001" s="89" t="s">
        <v>465</v>
      </c>
      <c r="G1001" s="89" t="s">
        <v>465</v>
      </c>
      <c r="H1001" s="89" t="s">
        <v>465</v>
      </c>
      <c r="I1001" s="89" t="s">
        <v>465</v>
      </c>
      <c r="J1001" s="89" t="s">
        <v>465</v>
      </c>
      <c r="K1001" s="89" t="s">
        <v>466</v>
      </c>
      <c r="L1001" s="89" t="s">
        <v>394</v>
      </c>
      <c r="M1001" s="89" t="s">
        <v>395</v>
      </c>
      <c r="N1001" s="89">
        <v>14</v>
      </c>
      <c r="O1001" s="91">
        <v>144.78</v>
      </c>
      <c r="P1001" s="89" t="s">
        <v>396</v>
      </c>
      <c r="Q1001" s="89">
        <v>26</v>
      </c>
      <c r="R1001" s="89" t="s">
        <v>768</v>
      </c>
      <c r="S1001" s="89">
        <v>7</v>
      </c>
      <c r="T1001" s="90">
        <v>0</v>
      </c>
      <c r="U1001" s="90">
        <v>8.0399999999999991</v>
      </c>
      <c r="V1001" s="90">
        <v>0</v>
      </c>
      <c r="W1001" s="90">
        <v>0</v>
      </c>
      <c r="X1001" s="90">
        <v>0</v>
      </c>
      <c r="Y1001" s="90">
        <v>8.0399999999999991</v>
      </c>
      <c r="Z1001" s="90">
        <v>0</v>
      </c>
      <c r="AA1001" s="90">
        <v>0</v>
      </c>
      <c r="AB1001" s="90">
        <v>8.0399999999999991</v>
      </c>
      <c r="AC1001" s="90">
        <v>73.349999999999994</v>
      </c>
      <c r="AD1001" s="90">
        <v>391.52</v>
      </c>
      <c r="AE1001" s="381">
        <f t="shared" si="16"/>
        <v>5.8608335168688486</v>
      </c>
      <c r="AF1001" s="105"/>
      <c r="AG1001" s="381"/>
      <c r="AH1001" s="381"/>
      <c r="AI1001" s="381"/>
      <c r="AJ1001" s="381"/>
      <c r="AK1001" s="381"/>
      <c r="AL1001" s="381"/>
      <c r="AM1001" s="381"/>
    </row>
    <row r="1002" spans="1:39" x14ac:dyDescent="0.35">
      <c r="A1002" s="89" t="s">
        <v>699</v>
      </c>
      <c r="B1002" s="89" t="s">
        <v>391</v>
      </c>
      <c r="C1002" s="89" t="s">
        <v>392</v>
      </c>
      <c r="D1002" s="89" t="s">
        <v>463</v>
      </c>
      <c r="E1002" s="89" t="s">
        <v>535</v>
      </c>
      <c r="F1002" s="89" t="s">
        <v>465</v>
      </c>
      <c r="G1002" s="89" t="s">
        <v>465</v>
      </c>
      <c r="H1002" s="89" t="s">
        <v>465</v>
      </c>
      <c r="I1002" s="89" t="s">
        <v>465</v>
      </c>
      <c r="J1002" s="89" t="s">
        <v>465</v>
      </c>
      <c r="K1002" s="89" t="s">
        <v>466</v>
      </c>
      <c r="L1002" s="89" t="s">
        <v>394</v>
      </c>
      <c r="M1002" s="89" t="s">
        <v>395</v>
      </c>
      <c r="N1002" s="89">
        <v>14</v>
      </c>
      <c r="O1002" s="91">
        <v>131.13999999999999</v>
      </c>
      <c r="P1002" s="89" t="s">
        <v>396</v>
      </c>
      <c r="Q1002" s="89">
        <v>26</v>
      </c>
      <c r="R1002" s="89" t="s">
        <v>768</v>
      </c>
      <c r="S1002" s="89">
        <v>7</v>
      </c>
      <c r="T1002" s="90">
        <v>0</v>
      </c>
      <c r="U1002" s="90">
        <v>8.0399999999999991</v>
      </c>
      <c r="V1002" s="90">
        <v>0</v>
      </c>
      <c r="W1002" s="90">
        <v>0</v>
      </c>
      <c r="X1002" s="90">
        <v>0</v>
      </c>
      <c r="Y1002" s="90">
        <v>8.0399999999999991</v>
      </c>
      <c r="Z1002" s="90">
        <v>0</v>
      </c>
      <c r="AA1002" s="90">
        <v>0</v>
      </c>
      <c r="AB1002" s="90">
        <v>8.0399999999999991</v>
      </c>
      <c r="AC1002" s="90">
        <v>73.349999999999994</v>
      </c>
      <c r="AD1002" s="90">
        <v>391.52</v>
      </c>
      <c r="AE1002" s="381">
        <f t="shared" si="16"/>
        <v>5.8608335168688486</v>
      </c>
      <c r="AF1002" s="105"/>
      <c r="AG1002" s="381"/>
      <c r="AH1002" s="381"/>
      <c r="AI1002" s="381"/>
      <c r="AJ1002" s="381"/>
      <c r="AK1002" s="381"/>
      <c r="AL1002" s="381"/>
      <c r="AM1002" s="381"/>
    </row>
    <row r="1003" spans="1:39" x14ac:dyDescent="0.35">
      <c r="A1003" s="89" t="s">
        <v>585</v>
      </c>
      <c r="B1003" s="89" t="s">
        <v>391</v>
      </c>
      <c r="C1003" s="89" t="s">
        <v>392</v>
      </c>
      <c r="D1003" s="89" t="s">
        <v>463</v>
      </c>
      <c r="E1003" s="89" t="s">
        <v>475</v>
      </c>
      <c r="F1003" s="89" t="s">
        <v>465</v>
      </c>
      <c r="G1003" s="89" t="s">
        <v>511</v>
      </c>
      <c r="H1003" s="89" t="s">
        <v>465</v>
      </c>
      <c r="I1003" s="89" t="s">
        <v>506</v>
      </c>
      <c r="J1003" s="89" t="s">
        <v>465</v>
      </c>
      <c r="K1003" s="89" t="s">
        <v>476</v>
      </c>
      <c r="L1003" s="89" t="s">
        <v>549</v>
      </c>
      <c r="M1003" s="89" t="s">
        <v>395</v>
      </c>
      <c r="N1003" s="89">
        <v>21</v>
      </c>
      <c r="O1003" s="91">
        <v>175.55</v>
      </c>
      <c r="P1003" s="89" t="s">
        <v>566</v>
      </c>
      <c r="Q1003" s="89">
        <v>26</v>
      </c>
      <c r="R1003" s="89" t="s">
        <v>768</v>
      </c>
      <c r="S1003" s="89">
        <v>8</v>
      </c>
      <c r="T1003" s="90">
        <v>0</v>
      </c>
      <c r="U1003" s="90">
        <v>7.33</v>
      </c>
      <c r="V1003" s="90">
        <v>35.700000000000003</v>
      </c>
      <c r="W1003" s="90">
        <v>0</v>
      </c>
      <c r="X1003" s="90">
        <v>0.16</v>
      </c>
      <c r="Y1003" s="90">
        <v>43.19</v>
      </c>
      <c r="Z1003" s="90">
        <v>0</v>
      </c>
      <c r="AA1003" s="90">
        <v>0</v>
      </c>
      <c r="AB1003" s="90">
        <v>43.19</v>
      </c>
      <c r="AC1003" s="90">
        <v>119.43</v>
      </c>
      <c r="AD1003" s="90">
        <v>185.23</v>
      </c>
      <c r="AE1003" s="381">
        <f t="shared" si="16"/>
        <v>10.872698736801667</v>
      </c>
      <c r="AF1003" s="105"/>
      <c r="AG1003" s="381"/>
      <c r="AH1003" s="381"/>
      <c r="AI1003" s="381"/>
      <c r="AJ1003" s="381"/>
      <c r="AK1003" s="381"/>
      <c r="AL1003" s="381"/>
      <c r="AM1003" s="381"/>
    </row>
    <row r="1004" spans="1:39" x14ac:dyDescent="0.35">
      <c r="A1004" s="89" t="s">
        <v>578</v>
      </c>
      <c r="B1004" s="89" t="s">
        <v>391</v>
      </c>
      <c r="C1004" s="89" t="s">
        <v>392</v>
      </c>
      <c r="D1004" s="89" t="s">
        <v>463</v>
      </c>
      <c r="E1004" s="89" t="s">
        <v>480</v>
      </c>
      <c r="F1004" s="89" t="s">
        <v>465</v>
      </c>
      <c r="G1004" s="89" t="s">
        <v>465</v>
      </c>
      <c r="H1004" s="89" t="s">
        <v>465</v>
      </c>
      <c r="I1004" s="89" t="s">
        <v>506</v>
      </c>
      <c r="J1004" s="89" t="s">
        <v>465</v>
      </c>
      <c r="K1004" s="89" t="s">
        <v>466</v>
      </c>
      <c r="L1004" s="89" t="s">
        <v>549</v>
      </c>
      <c r="M1004" s="89" t="s">
        <v>395</v>
      </c>
      <c r="N1004" s="89">
        <v>21</v>
      </c>
      <c r="O1004" s="91">
        <v>7.73</v>
      </c>
      <c r="P1004" s="89" t="s">
        <v>566</v>
      </c>
      <c r="Q1004" s="89">
        <v>26</v>
      </c>
      <c r="R1004" s="89" t="s">
        <v>768</v>
      </c>
      <c r="S1004" s="89">
        <v>8</v>
      </c>
      <c r="T1004" s="90">
        <v>0</v>
      </c>
      <c r="U1004" s="90">
        <v>7.06</v>
      </c>
      <c r="V1004" s="90">
        <v>15.84</v>
      </c>
      <c r="W1004" s="90">
        <v>0</v>
      </c>
      <c r="X1004" s="90">
        <v>0</v>
      </c>
      <c r="Y1004" s="90">
        <v>22.91</v>
      </c>
      <c r="Z1004" s="90">
        <v>0</v>
      </c>
      <c r="AA1004" s="90">
        <v>0</v>
      </c>
      <c r="AB1004" s="90">
        <v>22.91</v>
      </c>
      <c r="AC1004" s="90">
        <v>99.82</v>
      </c>
      <c r="AD1004" s="90">
        <v>184.55</v>
      </c>
      <c r="AE1004" s="381">
        <f t="shared" si="16"/>
        <v>9.9583654499997287</v>
      </c>
      <c r="AF1004" s="105"/>
      <c r="AG1004" s="381"/>
      <c r="AH1004" s="381"/>
      <c r="AI1004" s="381"/>
      <c r="AJ1004" s="381"/>
      <c r="AK1004" s="381"/>
      <c r="AL1004" s="381"/>
      <c r="AM1004" s="381"/>
    </row>
    <row r="1005" spans="1:39" x14ac:dyDescent="0.35">
      <c r="A1005" s="89" t="s">
        <v>578</v>
      </c>
      <c r="B1005" s="89" t="s">
        <v>391</v>
      </c>
      <c r="C1005" s="89" t="s">
        <v>392</v>
      </c>
      <c r="D1005" s="89" t="s">
        <v>463</v>
      </c>
      <c r="E1005" s="89" t="s">
        <v>480</v>
      </c>
      <c r="F1005" s="89" t="s">
        <v>465</v>
      </c>
      <c r="G1005" s="89" t="s">
        <v>465</v>
      </c>
      <c r="H1005" s="89" t="s">
        <v>465</v>
      </c>
      <c r="I1005" s="89" t="s">
        <v>506</v>
      </c>
      <c r="J1005" s="89" t="s">
        <v>501</v>
      </c>
      <c r="K1005" s="89" t="s">
        <v>466</v>
      </c>
      <c r="L1005" s="89" t="s">
        <v>587</v>
      </c>
      <c r="M1005" s="89" t="s">
        <v>395</v>
      </c>
      <c r="N1005" s="89">
        <v>22</v>
      </c>
      <c r="O1005" s="91">
        <v>7.73</v>
      </c>
      <c r="P1005" s="89" t="s">
        <v>588</v>
      </c>
      <c r="Q1005" s="89">
        <v>27</v>
      </c>
      <c r="R1005" s="89" t="s">
        <v>769</v>
      </c>
      <c r="S1005" s="89">
        <v>6</v>
      </c>
      <c r="T1005" s="90">
        <v>0</v>
      </c>
      <c r="U1005" s="90">
        <v>0</v>
      </c>
      <c r="V1005" s="90">
        <v>0</v>
      </c>
      <c r="W1005" s="90">
        <v>0</v>
      </c>
      <c r="X1005" s="90">
        <v>0</v>
      </c>
      <c r="Y1005" s="90">
        <v>0</v>
      </c>
      <c r="Z1005" s="90">
        <v>0</v>
      </c>
      <c r="AA1005" s="90">
        <v>0</v>
      </c>
      <c r="AB1005" s="90">
        <v>0</v>
      </c>
      <c r="AC1005" s="90">
        <v>74.430000000000007</v>
      </c>
      <c r="AD1005" s="90">
        <v>123.31</v>
      </c>
      <c r="AE1005" s="381">
        <f t="shared" si="16"/>
        <v>10.519889123312062</v>
      </c>
      <c r="AF1005" s="105"/>
      <c r="AG1005" s="381"/>
      <c r="AH1005" s="381"/>
      <c r="AI1005" s="381"/>
      <c r="AJ1005" s="381"/>
      <c r="AK1005" s="381"/>
      <c r="AL1005" s="381"/>
      <c r="AM1005" s="381"/>
    </row>
    <row r="1006" spans="1:39" x14ac:dyDescent="0.35">
      <c r="A1006" s="89" t="s">
        <v>585</v>
      </c>
      <c r="B1006" s="89" t="s">
        <v>391</v>
      </c>
      <c r="C1006" s="89" t="s">
        <v>392</v>
      </c>
      <c r="D1006" s="89" t="s">
        <v>463</v>
      </c>
      <c r="E1006" s="89" t="s">
        <v>475</v>
      </c>
      <c r="F1006" s="89" t="s">
        <v>465</v>
      </c>
      <c r="G1006" s="89" t="s">
        <v>511</v>
      </c>
      <c r="H1006" s="89" t="s">
        <v>465</v>
      </c>
      <c r="I1006" s="89" t="s">
        <v>506</v>
      </c>
      <c r="J1006" s="89" t="s">
        <v>501</v>
      </c>
      <c r="K1006" s="89" t="s">
        <v>476</v>
      </c>
      <c r="L1006" s="89" t="s">
        <v>587</v>
      </c>
      <c r="M1006" s="89" t="s">
        <v>395</v>
      </c>
      <c r="N1006" s="89">
        <v>22</v>
      </c>
      <c r="O1006" s="91">
        <v>175.55</v>
      </c>
      <c r="P1006" s="89" t="s">
        <v>588</v>
      </c>
      <c r="Q1006" s="89">
        <v>27</v>
      </c>
      <c r="R1006" s="89" t="s">
        <v>769</v>
      </c>
      <c r="S1006" s="89">
        <v>6</v>
      </c>
      <c r="T1006" s="90">
        <v>0</v>
      </c>
      <c r="U1006" s="90">
        <v>0</v>
      </c>
      <c r="V1006" s="90">
        <v>0</v>
      </c>
      <c r="W1006" s="90">
        <v>0</v>
      </c>
      <c r="X1006" s="90">
        <v>0</v>
      </c>
      <c r="Y1006" s="90">
        <v>0</v>
      </c>
      <c r="Z1006" s="90">
        <v>0</v>
      </c>
      <c r="AA1006" s="90">
        <v>0</v>
      </c>
      <c r="AB1006" s="90">
        <v>0</v>
      </c>
      <c r="AC1006" s="90">
        <v>74.27</v>
      </c>
      <c r="AD1006" s="90">
        <v>102.15</v>
      </c>
      <c r="AE1006" s="381">
        <f t="shared" si="16"/>
        <v>11.545794632781032</v>
      </c>
      <c r="AF1006" s="105"/>
      <c r="AG1006" s="381"/>
      <c r="AH1006" s="381"/>
      <c r="AI1006" s="381"/>
      <c r="AJ1006" s="381"/>
      <c r="AK1006" s="381"/>
      <c r="AL1006" s="381"/>
      <c r="AM1006" s="381"/>
    </row>
    <row r="1007" spans="1:39" x14ac:dyDescent="0.35">
      <c r="A1007" s="89" t="s">
        <v>707</v>
      </c>
      <c r="B1007" s="89" t="s">
        <v>391</v>
      </c>
      <c r="C1007" s="89" t="s">
        <v>392</v>
      </c>
      <c r="D1007" s="89" t="s">
        <v>463</v>
      </c>
      <c r="E1007" s="89" t="s">
        <v>487</v>
      </c>
      <c r="F1007" s="89" t="s">
        <v>465</v>
      </c>
      <c r="G1007" s="89" t="s">
        <v>465</v>
      </c>
      <c r="H1007" s="89" t="s">
        <v>465</v>
      </c>
      <c r="I1007" s="89" t="s">
        <v>465</v>
      </c>
      <c r="J1007" s="89" t="s">
        <v>465</v>
      </c>
      <c r="K1007" s="89" t="s">
        <v>466</v>
      </c>
      <c r="L1007" s="89" t="s">
        <v>394</v>
      </c>
      <c r="M1007" s="89" t="s">
        <v>395</v>
      </c>
      <c r="N1007" s="89">
        <v>14</v>
      </c>
      <c r="O1007" s="91">
        <v>6.39</v>
      </c>
      <c r="P1007" s="89" t="s">
        <v>396</v>
      </c>
      <c r="Q1007" s="89">
        <v>27</v>
      </c>
      <c r="R1007" s="89" t="s">
        <v>769</v>
      </c>
      <c r="S1007" s="89">
        <v>7</v>
      </c>
      <c r="T1007" s="90">
        <v>0</v>
      </c>
      <c r="U1007" s="90">
        <v>20.85</v>
      </c>
      <c r="V1007" s="90">
        <v>36.49</v>
      </c>
      <c r="W1007" s="90">
        <v>0</v>
      </c>
      <c r="X1007" s="90">
        <v>0</v>
      </c>
      <c r="Y1007" s="90">
        <v>57.33</v>
      </c>
      <c r="Z1007" s="90">
        <v>0</v>
      </c>
      <c r="AA1007" s="90">
        <v>0</v>
      </c>
      <c r="AB1007" s="90">
        <v>57.33</v>
      </c>
      <c r="AC1007" s="90">
        <v>174.76</v>
      </c>
      <c r="AD1007" s="90">
        <v>367.89</v>
      </c>
      <c r="AE1007" s="381">
        <f t="shared" si="16"/>
        <v>9.3325070872357632</v>
      </c>
      <c r="AF1007" s="105"/>
      <c r="AG1007" s="381"/>
      <c r="AH1007" s="381"/>
      <c r="AI1007" s="381"/>
      <c r="AJ1007" s="381"/>
      <c r="AK1007" s="381"/>
      <c r="AL1007" s="381"/>
      <c r="AM1007" s="381"/>
    </row>
    <row r="1008" spans="1:39" x14ac:dyDescent="0.35">
      <c r="A1008" s="89" t="s">
        <v>555</v>
      </c>
      <c r="B1008" s="89" t="s">
        <v>391</v>
      </c>
      <c r="C1008" s="89" t="s">
        <v>392</v>
      </c>
      <c r="D1008" s="89" t="s">
        <v>463</v>
      </c>
      <c r="E1008" s="89" t="s">
        <v>487</v>
      </c>
      <c r="F1008" s="89" t="s">
        <v>465</v>
      </c>
      <c r="G1008" s="89" t="s">
        <v>465</v>
      </c>
      <c r="H1008" s="89" t="s">
        <v>465</v>
      </c>
      <c r="I1008" s="89" t="s">
        <v>465</v>
      </c>
      <c r="J1008" s="89" t="s">
        <v>465</v>
      </c>
      <c r="K1008" s="89" t="s">
        <v>466</v>
      </c>
      <c r="L1008" s="89" t="s">
        <v>394</v>
      </c>
      <c r="M1008" s="89" t="s">
        <v>395</v>
      </c>
      <c r="N1008" s="89">
        <v>14</v>
      </c>
      <c r="O1008" s="91">
        <v>22.17</v>
      </c>
      <c r="P1008" s="89" t="s">
        <v>396</v>
      </c>
      <c r="Q1008" s="89">
        <v>27</v>
      </c>
      <c r="R1008" s="89" t="s">
        <v>769</v>
      </c>
      <c r="S1008" s="89">
        <v>7</v>
      </c>
      <c r="T1008" s="90">
        <v>0</v>
      </c>
      <c r="U1008" s="90">
        <v>20.85</v>
      </c>
      <c r="V1008" s="90">
        <v>36.49</v>
      </c>
      <c r="W1008" s="90">
        <v>0</v>
      </c>
      <c r="X1008" s="90">
        <v>0</v>
      </c>
      <c r="Y1008" s="90">
        <v>57.33</v>
      </c>
      <c r="Z1008" s="90">
        <v>0</v>
      </c>
      <c r="AA1008" s="90">
        <v>0</v>
      </c>
      <c r="AB1008" s="90">
        <v>57.33</v>
      </c>
      <c r="AC1008" s="90">
        <v>174.76</v>
      </c>
      <c r="AD1008" s="90">
        <v>367.89</v>
      </c>
      <c r="AE1008" s="381">
        <f t="shared" si="16"/>
        <v>9.3325070872357632</v>
      </c>
      <c r="AF1008" s="105"/>
      <c r="AG1008" s="381"/>
      <c r="AH1008" s="381"/>
      <c r="AI1008" s="381"/>
      <c r="AJ1008" s="381"/>
      <c r="AK1008" s="381"/>
      <c r="AL1008" s="381"/>
      <c r="AM1008" s="381"/>
    </row>
    <row r="1009" spans="1:39" x14ac:dyDescent="0.35">
      <c r="A1009" s="89" t="s">
        <v>706</v>
      </c>
      <c r="B1009" s="89" t="s">
        <v>391</v>
      </c>
      <c r="C1009" s="89" t="s">
        <v>392</v>
      </c>
      <c r="D1009" s="89" t="s">
        <v>463</v>
      </c>
      <c r="E1009" s="89" t="s">
        <v>487</v>
      </c>
      <c r="F1009" s="89" t="s">
        <v>465</v>
      </c>
      <c r="G1009" s="89" t="s">
        <v>465</v>
      </c>
      <c r="H1009" s="89" t="s">
        <v>465</v>
      </c>
      <c r="I1009" s="89" t="s">
        <v>465</v>
      </c>
      <c r="J1009" s="89" t="s">
        <v>465</v>
      </c>
      <c r="K1009" s="89" t="s">
        <v>466</v>
      </c>
      <c r="L1009" s="89" t="s">
        <v>394</v>
      </c>
      <c r="M1009" s="89" t="s">
        <v>395</v>
      </c>
      <c r="N1009" s="89">
        <v>14</v>
      </c>
      <c r="O1009" s="91">
        <v>3.67</v>
      </c>
      <c r="P1009" s="89" t="s">
        <v>396</v>
      </c>
      <c r="Q1009" s="89">
        <v>27</v>
      </c>
      <c r="R1009" s="89" t="s">
        <v>769</v>
      </c>
      <c r="S1009" s="89">
        <v>7</v>
      </c>
      <c r="T1009" s="90">
        <v>0</v>
      </c>
      <c r="U1009" s="90">
        <v>20.85</v>
      </c>
      <c r="V1009" s="90">
        <v>36.49</v>
      </c>
      <c r="W1009" s="90">
        <v>0</v>
      </c>
      <c r="X1009" s="90">
        <v>0</v>
      </c>
      <c r="Y1009" s="90">
        <v>57.33</v>
      </c>
      <c r="Z1009" s="90">
        <v>0</v>
      </c>
      <c r="AA1009" s="90">
        <v>0</v>
      </c>
      <c r="AB1009" s="90">
        <v>57.33</v>
      </c>
      <c r="AC1009" s="90">
        <v>174.76</v>
      </c>
      <c r="AD1009" s="90">
        <v>367.89</v>
      </c>
      <c r="AE1009" s="381">
        <f t="shared" si="16"/>
        <v>9.3325070872357632</v>
      </c>
      <c r="AF1009" s="105"/>
      <c r="AG1009" s="381"/>
      <c r="AH1009" s="381"/>
      <c r="AI1009" s="381"/>
      <c r="AJ1009" s="381"/>
      <c r="AK1009" s="381"/>
      <c r="AL1009" s="381"/>
      <c r="AM1009" s="381"/>
    </row>
    <row r="1010" spans="1:39" x14ac:dyDescent="0.35">
      <c r="A1010" s="89" t="s">
        <v>709</v>
      </c>
      <c r="B1010" s="89" t="s">
        <v>391</v>
      </c>
      <c r="C1010" s="89" t="s">
        <v>392</v>
      </c>
      <c r="D1010" s="89" t="s">
        <v>463</v>
      </c>
      <c r="E1010" s="89" t="s">
        <v>493</v>
      </c>
      <c r="F1010" s="89" t="s">
        <v>465</v>
      </c>
      <c r="G1010" s="89" t="s">
        <v>465</v>
      </c>
      <c r="H1010" s="89" t="s">
        <v>465</v>
      </c>
      <c r="I1010" s="89" t="s">
        <v>465</v>
      </c>
      <c r="J1010" s="89" t="s">
        <v>465</v>
      </c>
      <c r="K1010" s="89" t="s">
        <v>466</v>
      </c>
      <c r="L1010" s="89" t="s">
        <v>394</v>
      </c>
      <c r="M1010" s="89" t="s">
        <v>395</v>
      </c>
      <c r="N1010" s="89">
        <v>14</v>
      </c>
      <c r="O1010" s="91">
        <v>75.099999999999994</v>
      </c>
      <c r="P1010" s="89" t="s">
        <v>396</v>
      </c>
      <c r="Q1010" s="89">
        <v>27</v>
      </c>
      <c r="R1010" s="89" t="s">
        <v>769</v>
      </c>
      <c r="S1010" s="89">
        <v>7</v>
      </c>
      <c r="T1010" s="90">
        <v>0</v>
      </c>
      <c r="U1010" s="90">
        <v>24.83</v>
      </c>
      <c r="V1010" s="90">
        <v>7.63</v>
      </c>
      <c r="W1010" s="90">
        <v>0</v>
      </c>
      <c r="X1010" s="90">
        <v>0</v>
      </c>
      <c r="Y1010" s="90">
        <v>32.47</v>
      </c>
      <c r="Z1010" s="90">
        <v>0</v>
      </c>
      <c r="AA1010" s="90">
        <v>0</v>
      </c>
      <c r="AB1010" s="90">
        <v>32.47</v>
      </c>
      <c r="AC1010" s="90">
        <v>125.83</v>
      </c>
      <c r="AD1010" s="90">
        <v>379.35</v>
      </c>
      <c r="AE1010" s="381">
        <f t="shared" si="16"/>
        <v>7.7984511487921546</v>
      </c>
      <c r="AF1010" s="105"/>
      <c r="AG1010" s="381"/>
      <c r="AH1010" s="381"/>
      <c r="AI1010" s="381"/>
      <c r="AJ1010" s="381"/>
      <c r="AK1010" s="381"/>
      <c r="AL1010" s="381"/>
      <c r="AM1010" s="381"/>
    </row>
    <row r="1011" spans="1:39" x14ac:dyDescent="0.35">
      <c r="A1011" s="89" t="s">
        <v>708</v>
      </c>
      <c r="B1011" s="89" t="s">
        <v>391</v>
      </c>
      <c r="C1011" s="89" t="s">
        <v>392</v>
      </c>
      <c r="D1011" s="89" t="s">
        <v>463</v>
      </c>
      <c r="E1011" s="89" t="s">
        <v>480</v>
      </c>
      <c r="F1011" s="89" t="s">
        <v>465</v>
      </c>
      <c r="G1011" s="89" t="s">
        <v>465</v>
      </c>
      <c r="H1011" s="89" t="s">
        <v>465</v>
      </c>
      <c r="I1011" s="89" t="s">
        <v>465</v>
      </c>
      <c r="J1011" s="89" t="s">
        <v>465</v>
      </c>
      <c r="K1011" s="89" t="s">
        <v>466</v>
      </c>
      <c r="L1011" s="89" t="s">
        <v>394</v>
      </c>
      <c r="M1011" s="89" t="s">
        <v>395</v>
      </c>
      <c r="N1011" s="89">
        <v>14</v>
      </c>
      <c r="O1011" s="91">
        <v>43.48</v>
      </c>
      <c r="P1011" s="89" t="s">
        <v>396</v>
      </c>
      <c r="Q1011" s="89">
        <v>27</v>
      </c>
      <c r="R1011" s="89" t="s">
        <v>769</v>
      </c>
      <c r="S1011" s="89">
        <v>7</v>
      </c>
      <c r="T1011" s="90">
        <v>0</v>
      </c>
      <c r="U1011" s="90">
        <v>24.83</v>
      </c>
      <c r="V1011" s="90">
        <v>7.63</v>
      </c>
      <c r="W1011" s="90">
        <v>0</v>
      </c>
      <c r="X1011" s="90">
        <v>0</v>
      </c>
      <c r="Y1011" s="90">
        <v>32.47</v>
      </c>
      <c r="Z1011" s="90">
        <v>0</v>
      </c>
      <c r="AA1011" s="90">
        <v>0</v>
      </c>
      <c r="AB1011" s="90">
        <v>32.47</v>
      </c>
      <c r="AC1011" s="90">
        <v>125.83</v>
      </c>
      <c r="AD1011" s="90">
        <v>379.35</v>
      </c>
      <c r="AE1011" s="381">
        <f t="shared" si="16"/>
        <v>7.7984511487921546</v>
      </c>
      <c r="AF1011" s="105"/>
      <c r="AG1011" s="381"/>
      <c r="AH1011" s="381"/>
      <c r="AI1011" s="381"/>
      <c r="AJ1011" s="381"/>
      <c r="AK1011" s="381"/>
      <c r="AL1011" s="381"/>
      <c r="AM1011" s="381"/>
    </row>
    <row r="1012" spans="1:39" x14ac:dyDescent="0.35">
      <c r="A1012" s="89" t="s">
        <v>490</v>
      </c>
      <c r="B1012" s="89" t="s">
        <v>391</v>
      </c>
      <c r="C1012" s="89" t="s">
        <v>392</v>
      </c>
      <c r="D1012" s="89" t="s">
        <v>463</v>
      </c>
      <c r="E1012" s="89" t="s">
        <v>491</v>
      </c>
      <c r="F1012" s="89" t="s">
        <v>465</v>
      </c>
      <c r="G1012" s="89" t="s">
        <v>465</v>
      </c>
      <c r="H1012" s="89" t="s">
        <v>465</v>
      </c>
      <c r="I1012" s="89" t="s">
        <v>465</v>
      </c>
      <c r="J1012" s="89" t="s">
        <v>465</v>
      </c>
      <c r="K1012" s="89" t="s">
        <v>466</v>
      </c>
      <c r="L1012" s="89" t="s">
        <v>394</v>
      </c>
      <c r="M1012" s="89" t="s">
        <v>395</v>
      </c>
      <c r="N1012" s="89">
        <v>14</v>
      </c>
      <c r="O1012" s="91">
        <v>140.19</v>
      </c>
      <c r="P1012" s="89" t="s">
        <v>396</v>
      </c>
      <c r="Q1012" s="89">
        <v>27</v>
      </c>
      <c r="R1012" s="89" t="s">
        <v>769</v>
      </c>
      <c r="S1012" s="89">
        <v>7</v>
      </c>
      <c r="T1012" s="90">
        <v>0</v>
      </c>
      <c r="U1012" s="90">
        <v>21.79</v>
      </c>
      <c r="V1012" s="90">
        <v>23.91</v>
      </c>
      <c r="W1012" s="90">
        <v>0</v>
      </c>
      <c r="X1012" s="90">
        <v>0</v>
      </c>
      <c r="Y1012" s="90">
        <v>45.7</v>
      </c>
      <c r="Z1012" s="90">
        <v>0</v>
      </c>
      <c r="AA1012" s="90">
        <v>0</v>
      </c>
      <c r="AB1012" s="90">
        <v>45.7</v>
      </c>
      <c r="AC1012" s="90">
        <v>157.53</v>
      </c>
      <c r="AD1012" s="90">
        <v>371.9</v>
      </c>
      <c r="AE1012" s="381">
        <f t="shared" si="16"/>
        <v>8.812616052182296</v>
      </c>
      <c r="AF1012" s="105"/>
      <c r="AG1012" s="381"/>
      <c r="AH1012" s="381"/>
      <c r="AI1012" s="381"/>
      <c r="AJ1012" s="381"/>
      <c r="AK1012" s="381"/>
      <c r="AL1012" s="381"/>
      <c r="AM1012" s="381"/>
    </row>
    <row r="1013" spans="1:39" x14ac:dyDescent="0.35">
      <c r="A1013" s="89" t="s">
        <v>428</v>
      </c>
      <c r="B1013" s="89" t="s">
        <v>391</v>
      </c>
      <c r="C1013" s="89" t="s">
        <v>392</v>
      </c>
      <c r="D1013" s="89" t="s">
        <v>463</v>
      </c>
      <c r="E1013" s="89" t="s">
        <v>493</v>
      </c>
      <c r="F1013" s="89" t="s">
        <v>465</v>
      </c>
      <c r="G1013" s="89" t="s">
        <v>465</v>
      </c>
      <c r="H1013" s="89" t="s">
        <v>465</v>
      </c>
      <c r="I1013" s="89" t="s">
        <v>465</v>
      </c>
      <c r="J1013" s="89" t="s">
        <v>465</v>
      </c>
      <c r="K1013" s="89" t="s">
        <v>466</v>
      </c>
      <c r="L1013" s="89" t="s">
        <v>394</v>
      </c>
      <c r="M1013" s="89" t="s">
        <v>395</v>
      </c>
      <c r="N1013" s="89">
        <v>14</v>
      </c>
      <c r="O1013" s="91">
        <v>0.34</v>
      </c>
      <c r="P1013" s="89" t="s">
        <v>396</v>
      </c>
      <c r="Q1013" s="89">
        <v>27</v>
      </c>
      <c r="R1013" s="89" t="s">
        <v>769</v>
      </c>
      <c r="S1013" s="89">
        <v>7</v>
      </c>
      <c r="T1013" s="90">
        <v>0</v>
      </c>
      <c r="U1013" s="90">
        <v>24.83</v>
      </c>
      <c r="V1013" s="90">
        <v>7.63</v>
      </c>
      <c r="W1013" s="90">
        <v>0</v>
      </c>
      <c r="X1013" s="90">
        <v>0</v>
      </c>
      <c r="Y1013" s="90">
        <v>32.47</v>
      </c>
      <c r="Z1013" s="90">
        <v>0</v>
      </c>
      <c r="AA1013" s="90">
        <v>0</v>
      </c>
      <c r="AB1013" s="90">
        <v>32.47</v>
      </c>
      <c r="AC1013" s="90">
        <v>125.83</v>
      </c>
      <c r="AD1013" s="90">
        <v>379.35</v>
      </c>
      <c r="AE1013" s="381">
        <f t="shared" si="16"/>
        <v>7.7984511487921546</v>
      </c>
      <c r="AF1013" s="105"/>
      <c r="AG1013" s="381"/>
      <c r="AH1013" s="381"/>
      <c r="AI1013" s="381"/>
      <c r="AJ1013" s="381"/>
      <c r="AK1013" s="381"/>
      <c r="AL1013" s="381"/>
      <c r="AM1013" s="381"/>
    </row>
    <row r="1014" spans="1:39" x14ac:dyDescent="0.35">
      <c r="A1014" s="89" t="s">
        <v>429</v>
      </c>
      <c r="B1014" s="89" t="s">
        <v>391</v>
      </c>
      <c r="C1014" s="89" t="s">
        <v>392</v>
      </c>
      <c r="D1014" s="89" t="s">
        <v>463</v>
      </c>
      <c r="E1014" s="89" t="s">
        <v>705</v>
      </c>
      <c r="F1014" s="89" t="s">
        <v>465</v>
      </c>
      <c r="G1014" s="89" t="s">
        <v>465</v>
      </c>
      <c r="H1014" s="89" t="s">
        <v>465</v>
      </c>
      <c r="I1014" s="89" t="s">
        <v>465</v>
      </c>
      <c r="J1014" s="89" t="s">
        <v>465</v>
      </c>
      <c r="K1014" s="89" t="s">
        <v>466</v>
      </c>
      <c r="L1014" s="89" t="s">
        <v>394</v>
      </c>
      <c r="M1014" s="89" t="s">
        <v>395</v>
      </c>
      <c r="N1014" s="89">
        <v>14</v>
      </c>
      <c r="O1014" s="91">
        <v>26.96</v>
      </c>
      <c r="P1014" s="89" t="s">
        <v>396</v>
      </c>
      <c r="Q1014" s="89">
        <v>27</v>
      </c>
      <c r="R1014" s="89" t="s">
        <v>769</v>
      </c>
      <c r="S1014" s="89">
        <v>7</v>
      </c>
      <c r="T1014" s="90">
        <v>0</v>
      </c>
      <c r="U1014" s="90">
        <v>15.32</v>
      </c>
      <c r="V1014" s="90">
        <v>0</v>
      </c>
      <c r="W1014" s="90">
        <v>0</v>
      </c>
      <c r="X1014" s="90">
        <v>0</v>
      </c>
      <c r="Y1014" s="90">
        <v>15.32</v>
      </c>
      <c r="Z1014" s="90">
        <v>0</v>
      </c>
      <c r="AA1014" s="90">
        <v>0</v>
      </c>
      <c r="AB1014" s="90">
        <v>15.32</v>
      </c>
      <c r="AC1014" s="90">
        <v>85.11</v>
      </c>
      <c r="AD1014" s="90">
        <v>388.85</v>
      </c>
      <c r="AE1014" s="381">
        <f t="shared" si="16"/>
        <v>6.3348384709691263</v>
      </c>
      <c r="AF1014" s="105"/>
      <c r="AG1014" s="381"/>
      <c r="AH1014" s="381"/>
      <c r="AI1014" s="381"/>
      <c r="AJ1014" s="381"/>
      <c r="AK1014" s="381"/>
      <c r="AL1014" s="381"/>
      <c r="AM1014" s="381"/>
    </row>
    <row r="1015" spans="1:39" x14ac:dyDescent="0.35">
      <c r="A1015" s="89" t="s">
        <v>430</v>
      </c>
      <c r="B1015" s="89" t="s">
        <v>391</v>
      </c>
      <c r="C1015" s="89" t="s">
        <v>392</v>
      </c>
      <c r="D1015" s="89" t="s">
        <v>463</v>
      </c>
      <c r="E1015" s="89" t="s">
        <v>464</v>
      </c>
      <c r="F1015" s="89" t="s">
        <v>465</v>
      </c>
      <c r="G1015" s="89" t="s">
        <v>465</v>
      </c>
      <c r="H1015" s="89" t="s">
        <v>465</v>
      </c>
      <c r="I1015" s="89" t="s">
        <v>465</v>
      </c>
      <c r="J1015" s="89" t="s">
        <v>465</v>
      </c>
      <c r="K1015" s="89" t="s">
        <v>466</v>
      </c>
      <c r="L1015" s="89" t="s">
        <v>394</v>
      </c>
      <c r="M1015" s="89" t="s">
        <v>395</v>
      </c>
      <c r="N1015" s="89">
        <v>14</v>
      </c>
      <c r="O1015" s="91">
        <v>9.06</v>
      </c>
      <c r="P1015" s="89" t="s">
        <v>396</v>
      </c>
      <c r="Q1015" s="89">
        <v>27</v>
      </c>
      <c r="R1015" s="89" t="s">
        <v>769</v>
      </c>
      <c r="S1015" s="89">
        <v>7</v>
      </c>
      <c r="T1015" s="90">
        <v>0</v>
      </c>
      <c r="U1015" s="90">
        <v>24.83</v>
      </c>
      <c r="V1015" s="90">
        <v>7.63</v>
      </c>
      <c r="W1015" s="90">
        <v>0</v>
      </c>
      <c r="X1015" s="90">
        <v>0</v>
      </c>
      <c r="Y1015" s="90">
        <v>32.47</v>
      </c>
      <c r="Z1015" s="90">
        <v>0</v>
      </c>
      <c r="AA1015" s="90">
        <v>0</v>
      </c>
      <c r="AB1015" s="90">
        <v>32.47</v>
      </c>
      <c r="AC1015" s="90">
        <v>125.83</v>
      </c>
      <c r="AD1015" s="90">
        <v>379.35</v>
      </c>
      <c r="AE1015" s="381">
        <f t="shared" si="16"/>
        <v>7.7984511487921546</v>
      </c>
      <c r="AF1015" s="105"/>
      <c r="AG1015" s="381"/>
      <c r="AH1015" s="381"/>
      <c r="AI1015" s="381"/>
      <c r="AJ1015" s="381"/>
      <c r="AK1015" s="381"/>
      <c r="AL1015" s="381"/>
      <c r="AM1015" s="381"/>
    </row>
    <row r="1016" spans="1:39" x14ac:dyDescent="0.35">
      <c r="A1016" s="89" t="s">
        <v>704</v>
      </c>
      <c r="B1016" s="89" t="s">
        <v>391</v>
      </c>
      <c r="C1016" s="89" t="s">
        <v>392</v>
      </c>
      <c r="D1016" s="89" t="s">
        <v>463</v>
      </c>
      <c r="E1016" s="89" t="s">
        <v>464</v>
      </c>
      <c r="F1016" s="89" t="s">
        <v>465</v>
      </c>
      <c r="G1016" s="89" t="s">
        <v>465</v>
      </c>
      <c r="H1016" s="89" t="s">
        <v>465</v>
      </c>
      <c r="I1016" s="89" t="s">
        <v>465</v>
      </c>
      <c r="J1016" s="89" t="s">
        <v>465</v>
      </c>
      <c r="K1016" s="89" t="s">
        <v>466</v>
      </c>
      <c r="L1016" s="89" t="s">
        <v>394</v>
      </c>
      <c r="M1016" s="89" t="s">
        <v>395</v>
      </c>
      <c r="N1016" s="89">
        <v>14</v>
      </c>
      <c r="O1016" s="91">
        <v>18.260000000000002</v>
      </c>
      <c r="P1016" s="89" t="s">
        <v>396</v>
      </c>
      <c r="Q1016" s="89">
        <v>27</v>
      </c>
      <c r="R1016" s="89" t="s">
        <v>769</v>
      </c>
      <c r="S1016" s="89">
        <v>7</v>
      </c>
      <c r="T1016" s="90">
        <v>0</v>
      </c>
      <c r="U1016" s="90">
        <v>24.83</v>
      </c>
      <c r="V1016" s="90">
        <v>7.63</v>
      </c>
      <c r="W1016" s="90">
        <v>0</v>
      </c>
      <c r="X1016" s="90">
        <v>0</v>
      </c>
      <c r="Y1016" s="90">
        <v>32.47</v>
      </c>
      <c r="Z1016" s="90">
        <v>0</v>
      </c>
      <c r="AA1016" s="90">
        <v>0</v>
      </c>
      <c r="AB1016" s="90">
        <v>32.47</v>
      </c>
      <c r="AC1016" s="90">
        <v>125.83</v>
      </c>
      <c r="AD1016" s="90">
        <v>379.35</v>
      </c>
      <c r="AE1016" s="381">
        <f t="shared" si="16"/>
        <v>7.7984511487921546</v>
      </c>
      <c r="AF1016" s="105"/>
      <c r="AG1016" s="381"/>
      <c r="AH1016" s="381"/>
      <c r="AI1016" s="381"/>
      <c r="AJ1016" s="381"/>
      <c r="AK1016" s="381"/>
      <c r="AL1016" s="381"/>
      <c r="AM1016" s="381"/>
    </row>
    <row r="1017" spans="1:39" x14ac:dyDescent="0.35">
      <c r="A1017" s="89" t="s">
        <v>721</v>
      </c>
      <c r="B1017" s="89" t="s">
        <v>391</v>
      </c>
      <c r="C1017" s="89" t="s">
        <v>392</v>
      </c>
      <c r="D1017" s="89" t="s">
        <v>463</v>
      </c>
      <c r="E1017" s="89" t="s">
        <v>489</v>
      </c>
      <c r="F1017" s="89" t="s">
        <v>465</v>
      </c>
      <c r="G1017" s="89" t="s">
        <v>465</v>
      </c>
      <c r="H1017" s="89" t="s">
        <v>465</v>
      </c>
      <c r="I1017" s="89" t="s">
        <v>465</v>
      </c>
      <c r="J1017" s="89" t="s">
        <v>465</v>
      </c>
      <c r="K1017" s="89" t="s">
        <v>466</v>
      </c>
      <c r="L1017" s="89" t="s">
        <v>394</v>
      </c>
      <c r="M1017" s="89" t="s">
        <v>395</v>
      </c>
      <c r="N1017" s="89">
        <v>14</v>
      </c>
      <c r="O1017" s="91">
        <v>60.22</v>
      </c>
      <c r="P1017" s="89" t="s">
        <v>396</v>
      </c>
      <c r="Q1017" s="89">
        <v>28</v>
      </c>
      <c r="R1017" s="89" t="s">
        <v>770</v>
      </c>
      <c r="S1017" s="89">
        <v>7</v>
      </c>
      <c r="T1017" s="90">
        <v>0</v>
      </c>
      <c r="U1017" s="90">
        <v>21.79</v>
      </c>
      <c r="V1017" s="90">
        <v>23.91</v>
      </c>
      <c r="W1017" s="90">
        <v>0</v>
      </c>
      <c r="X1017" s="90">
        <v>0</v>
      </c>
      <c r="Y1017" s="90">
        <v>45.7</v>
      </c>
      <c r="Z1017" s="90">
        <v>0</v>
      </c>
      <c r="AA1017" s="90">
        <v>0</v>
      </c>
      <c r="AB1017" s="90">
        <v>45.7</v>
      </c>
      <c r="AC1017" s="90">
        <v>157.53</v>
      </c>
      <c r="AD1017" s="90">
        <v>371.9</v>
      </c>
      <c r="AE1017" s="381">
        <f t="shared" si="16"/>
        <v>8.812616052182296</v>
      </c>
      <c r="AF1017" s="105"/>
      <c r="AG1017" s="381"/>
      <c r="AH1017" s="381"/>
      <c r="AI1017" s="381"/>
      <c r="AJ1017" s="381"/>
      <c r="AK1017" s="381"/>
      <c r="AL1017" s="381"/>
      <c r="AM1017" s="381"/>
    </row>
    <row r="1018" spans="1:39" x14ac:dyDescent="0.35">
      <c r="A1018" s="89" t="s">
        <v>720</v>
      </c>
      <c r="B1018" s="89" t="s">
        <v>391</v>
      </c>
      <c r="C1018" s="89" t="s">
        <v>392</v>
      </c>
      <c r="D1018" s="89" t="s">
        <v>463</v>
      </c>
      <c r="E1018" s="89" t="s">
        <v>493</v>
      </c>
      <c r="F1018" s="89" t="s">
        <v>465</v>
      </c>
      <c r="G1018" s="89" t="s">
        <v>465</v>
      </c>
      <c r="H1018" s="89" t="s">
        <v>465</v>
      </c>
      <c r="I1018" s="89" t="s">
        <v>465</v>
      </c>
      <c r="J1018" s="89" t="s">
        <v>465</v>
      </c>
      <c r="K1018" s="89" t="s">
        <v>466</v>
      </c>
      <c r="L1018" s="89" t="s">
        <v>394</v>
      </c>
      <c r="M1018" s="89" t="s">
        <v>395</v>
      </c>
      <c r="N1018" s="89">
        <v>14</v>
      </c>
      <c r="O1018" s="91">
        <v>61.85</v>
      </c>
      <c r="P1018" s="89" t="s">
        <v>396</v>
      </c>
      <c r="Q1018" s="89">
        <v>28</v>
      </c>
      <c r="R1018" s="89" t="s">
        <v>770</v>
      </c>
      <c r="S1018" s="89">
        <v>7</v>
      </c>
      <c r="T1018" s="90">
        <v>0</v>
      </c>
      <c r="U1018" s="90">
        <v>24.83</v>
      </c>
      <c r="V1018" s="90">
        <v>7.63</v>
      </c>
      <c r="W1018" s="90">
        <v>0</v>
      </c>
      <c r="X1018" s="90">
        <v>0</v>
      </c>
      <c r="Y1018" s="90">
        <v>32.47</v>
      </c>
      <c r="Z1018" s="90">
        <v>0</v>
      </c>
      <c r="AA1018" s="90">
        <v>0</v>
      </c>
      <c r="AB1018" s="90">
        <v>32.47</v>
      </c>
      <c r="AC1018" s="90">
        <v>125.83</v>
      </c>
      <c r="AD1018" s="90">
        <v>379.35</v>
      </c>
      <c r="AE1018" s="381">
        <f t="shared" si="16"/>
        <v>7.7984511487921546</v>
      </c>
      <c r="AF1018" s="105"/>
      <c r="AG1018" s="381"/>
      <c r="AH1018" s="381"/>
      <c r="AI1018" s="381"/>
      <c r="AJ1018" s="381"/>
      <c r="AK1018" s="381"/>
      <c r="AL1018" s="381"/>
      <c r="AM1018" s="381"/>
    </row>
    <row r="1019" spans="1:39" x14ac:dyDescent="0.35">
      <c r="A1019" s="89" t="s">
        <v>725</v>
      </c>
      <c r="B1019" s="89" t="s">
        <v>391</v>
      </c>
      <c r="C1019" s="89" t="s">
        <v>392</v>
      </c>
      <c r="D1019" s="89" t="s">
        <v>463</v>
      </c>
      <c r="E1019" s="89" t="s">
        <v>526</v>
      </c>
      <c r="F1019" s="89" t="s">
        <v>465</v>
      </c>
      <c r="G1019" s="89" t="s">
        <v>465</v>
      </c>
      <c r="H1019" s="89" t="s">
        <v>465</v>
      </c>
      <c r="I1019" s="89" t="s">
        <v>465</v>
      </c>
      <c r="J1019" s="89" t="s">
        <v>465</v>
      </c>
      <c r="K1019" s="89" t="s">
        <v>466</v>
      </c>
      <c r="L1019" s="89" t="s">
        <v>394</v>
      </c>
      <c r="M1019" s="89" t="s">
        <v>395</v>
      </c>
      <c r="N1019" s="89">
        <v>14</v>
      </c>
      <c r="O1019" s="91">
        <v>10.25</v>
      </c>
      <c r="P1019" s="89" t="s">
        <v>396</v>
      </c>
      <c r="Q1019" s="89">
        <v>28</v>
      </c>
      <c r="R1019" s="89" t="s">
        <v>770</v>
      </c>
      <c r="S1019" s="89">
        <v>7</v>
      </c>
      <c r="T1019" s="90">
        <v>0</v>
      </c>
      <c r="U1019" s="90">
        <v>24.78</v>
      </c>
      <c r="V1019" s="90">
        <v>13.56</v>
      </c>
      <c r="W1019" s="90">
        <v>0</v>
      </c>
      <c r="X1019" s="90">
        <v>0</v>
      </c>
      <c r="Y1019" s="90">
        <v>38.340000000000003</v>
      </c>
      <c r="Z1019" s="90">
        <v>0</v>
      </c>
      <c r="AA1019" s="90">
        <v>0</v>
      </c>
      <c r="AB1019" s="90">
        <v>38.340000000000003</v>
      </c>
      <c r="AC1019" s="90">
        <v>141.22</v>
      </c>
      <c r="AD1019" s="90">
        <v>375.73</v>
      </c>
      <c r="AE1019" s="381">
        <f t="shared" si="16"/>
        <v>8.3013068837058928</v>
      </c>
      <c r="AF1019" s="105"/>
      <c r="AG1019" s="381"/>
      <c r="AH1019" s="381"/>
      <c r="AI1019" s="381"/>
      <c r="AJ1019" s="381"/>
      <c r="AK1019" s="381"/>
      <c r="AL1019" s="381"/>
      <c r="AM1019" s="381"/>
    </row>
    <row r="1020" spans="1:39" x14ac:dyDescent="0.35">
      <c r="A1020" s="89" t="s">
        <v>608</v>
      </c>
      <c r="B1020" s="89" t="s">
        <v>391</v>
      </c>
      <c r="C1020" s="89" t="s">
        <v>392</v>
      </c>
      <c r="D1020" s="89" t="s">
        <v>463</v>
      </c>
      <c r="E1020" s="89" t="s">
        <v>489</v>
      </c>
      <c r="F1020" s="89" t="s">
        <v>465</v>
      </c>
      <c r="G1020" s="89" t="s">
        <v>465</v>
      </c>
      <c r="H1020" s="89" t="s">
        <v>465</v>
      </c>
      <c r="I1020" s="89" t="s">
        <v>465</v>
      </c>
      <c r="J1020" s="89" t="s">
        <v>465</v>
      </c>
      <c r="K1020" s="89" t="s">
        <v>476</v>
      </c>
      <c r="L1020" s="89" t="s">
        <v>394</v>
      </c>
      <c r="M1020" s="89" t="s">
        <v>395</v>
      </c>
      <c r="N1020" s="89">
        <v>14</v>
      </c>
      <c r="O1020" s="91">
        <v>82.28</v>
      </c>
      <c r="P1020" s="89" t="s">
        <v>396</v>
      </c>
      <c r="Q1020" s="89">
        <v>28</v>
      </c>
      <c r="R1020" s="89" t="s">
        <v>770</v>
      </c>
      <c r="S1020" s="89">
        <v>7</v>
      </c>
      <c r="T1020" s="90">
        <v>0</v>
      </c>
      <c r="U1020" s="90">
        <v>21.79</v>
      </c>
      <c r="V1020" s="90">
        <v>23.91</v>
      </c>
      <c r="W1020" s="90">
        <v>0</v>
      </c>
      <c r="X1020" s="90">
        <v>0</v>
      </c>
      <c r="Y1020" s="90">
        <v>45.7</v>
      </c>
      <c r="Z1020" s="90">
        <v>0</v>
      </c>
      <c r="AA1020" s="90">
        <v>0</v>
      </c>
      <c r="AB1020" s="90">
        <v>45.7</v>
      </c>
      <c r="AC1020" s="90">
        <v>157.53</v>
      </c>
      <c r="AD1020" s="90">
        <v>371.9</v>
      </c>
      <c r="AE1020" s="381">
        <f t="shared" si="16"/>
        <v>8.812616052182296</v>
      </c>
      <c r="AF1020" s="105"/>
      <c r="AG1020" s="381"/>
      <c r="AH1020" s="381"/>
      <c r="AI1020" s="381"/>
      <c r="AJ1020" s="381"/>
      <c r="AK1020" s="381"/>
      <c r="AL1020" s="381"/>
      <c r="AM1020" s="381"/>
    </row>
    <row r="1021" spans="1:39" x14ac:dyDescent="0.35">
      <c r="A1021" s="89" t="s">
        <v>431</v>
      </c>
      <c r="B1021" s="89" t="s">
        <v>391</v>
      </c>
      <c r="C1021" s="89" t="s">
        <v>392</v>
      </c>
      <c r="D1021" s="89" t="s">
        <v>463</v>
      </c>
      <c r="E1021" s="89" t="s">
        <v>489</v>
      </c>
      <c r="F1021" s="89" t="s">
        <v>465</v>
      </c>
      <c r="G1021" s="89" t="s">
        <v>465</v>
      </c>
      <c r="H1021" s="89" t="s">
        <v>465</v>
      </c>
      <c r="I1021" s="89" t="s">
        <v>465</v>
      </c>
      <c r="J1021" s="89" t="s">
        <v>465</v>
      </c>
      <c r="K1021" s="89" t="s">
        <v>476</v>
      </c>
      <c r="L1021" s="89" t="s">
        <v>394</v>
      </c>
      <c r="M1021" s="89" t="s">
        <v>395</v>
      </c>
      <c r="N1021" s="89">
        <v>14</v>
      </c>
      <c r="O1021" s="91">
        <v>47.01</v>
      </c>
      <c r="P1021" s="89" t="s">
        <v>396</v>
      </c>
      <c r="Q1021" s="89">
        <v>28</v>
      </c>
      <c r="R1021" s="89" t="s">
        <v>770</v>
      </c>
      <c r="S1021" s="89">
        <v>7</v>
      </c>
      <c r="T1021" s="90">
        <v>0</v>
      </c>
      <c r="U1021" s="90">
        <v>21.79</v>
      </c>
      <c r="V1021" s="90">
        <v>23.91</v>
      </c>
      <c r="W1021" s="90">
        <v>0</v>
      </c>
      <c r="X1021" s="90">
        <v>0</v>
      </c>
      <c r="Y1021" s="90">
        <v>45.7</v>
      </c>
      <c r="Z1021" s="90">
        <v>0</v>
      </c>
      <c r="AA1021" s="90">
        <v>0</v>
      </c>
      <c r="AB1021" s="90">
        <v>45.7</v>
      </c>
      <c r="AC1021" s="90">
        <v>157.53</v>
      </c>
      <c r="AD1021" s="90">
        <v>371.9</v>
      </c>
      <c r="AE1021" s="381">
        <f t="shared" si="16"/>
        <v>8.812616052182296</v>
      </c>
      <c r="AF1021" s="105"/>
      <c r="AG1021" s="381"/>
      <c r="AH1021" s="381"/>
      <c r="AI1021" s="381"/>
      <c r="AJ1021" s="381"/>
      <c r="AK1021" s="381"/>
      <c r="AL1021" s="381"/>
      <c r="AM1021" s="381"/>
    </row>
    <row r="1022" spans="1:39" x14ac:dyDescent="0.35">
      <c r="A1022" s="89" t="s">
        <v>569</v>
      </c>
      <c r="B1022" s="89" t="s">
        <v>391</v>
      </c>
      <c r="C1022" s="89" t="s">
        <v>392</v>
      </c>
      <c r="D1022" s="89" t="s">
        <v>463</v>
      </c>
      <c r="E1022" s="89" t="s">
        <v>489</v>
      </c>
      <c r="F1022" s="89" t="s">
        <v>465</v>
      </c>
      <c r="G1022" s="89" t="s">
        <v>465</v>
      </c>
      <c r="H1022" s="89" t="s">
        <v>465</v>
      </c>
      <c r="I1022" s="89" t="s">
        <v>465</v>
      </c>
      <c r="J1022" s="89" t="s">
        <v>465</v>
      </c>
      <c r="K1022" s="89" t="s">
        <v>476</v>
      </c>
      <c r="L1022" s="89" t="s">
        <v>394</v>
      </c>
      <c r="M1022" s="89" t="s">
        <v>395</v>
      </c>
      <c r="N1022" s="89">
        <v>14</v>
      </c>
      <c r="O1022" s="91">
        <v>61.56</v>
      </c>
      <c r="P1022" s="89" t="s">
        <v>396</v>
      </c>
      <c r="Q1022" s="89">
        <v>28</v>
      </c>
      <c r="R1022" s="89" t="s">
        <v>770</v>
      </c>
      <c r="S1022" s="89">
        <v>7</v>
      </c>
      <c r="T1022" s="90">
        <v>0</v>
      </c>
      <c r="U1022" s="90">
        <v>21.79</v>
      </c>
      <c r="V1022" s="90">
        <v>23.91</v>
      </c>
      <c r="W1022" s="90">
        <v>0</v>
      </c>
      <c r="X1022" s="90">
        <v>0</v>
      </c>
      <c r="Y1022" s="90">
        <v>45.7</v>
      </c>
      <c r="Z1022" s="90">
        <v>0</v>
      </c>
      <c r="AA1022" s="90">
        <v>0</v>
      </c>
      <c r="AB1022" s="90">
        <v>45.7</v>
      </c>
      <c r="AC1022" s="90">
        <v>157.53</v>
      </c>
      <c r="AD1022" s="90">
        <v>371.9</v>
      </c>
      <c r="AE1022" s="381">
        <f t="shared" si="16"/>
        <v>8.812616052182296</v>
      </c>
      <c r="AF1022" s="105"/>
      <c r="AG1022" s="381"/>
      <c r="AH1022" s="381"/>
      <c r="AI1022" s="381"/>
      <c r="AJ1022" s="381"/>
      <c r="AK1022" s="381"/>
      <c r="AL1022" s="381"/>
      <c r="AM1022" s="381"/>
    </row>
    <row r="1023" spans="1:39" x14ac:dyDescent="0.35">
      <c r="A1023" s="89" t="s">
        <v>434</v>
      </c>
      <c r="B1023" s="89" t="s">
        <v>391</v>
      </c>
      <c r="C1023" s="89" t="s">
        <v>392</v>
      </c>
      <c r="D1023" s="89" t="s">
        <v>463</v>
      </c>
      <c r="E1023" s="89" t="s">
        <v>473</v>
      </c>
      <c r="F1023" s="89" t="s">
        <v>465</v>
      </c>
      <c r="G1023" s="89" t="s">
        <v>465</v>
      </c>
      <c r="H1023" s="89" t="s">
        <v>465</v>
      </c>
      <c r="I1023" s="89" t="s">
        <v>465</v>
      </c>
      <c r="J1023" s="89" t="s">
        <v>465</v>
      </c>
      <c r="K1023" s="89" t="s">
        <v>466</v>
      </c>
      <c r="L1023" s="89" t="s">
        <v>394</v>
      </c>
      <c r="M1023" s="89" t="s">
        <v>395</v>
      </c>
      <c r="N1023" s="89">
        <v>14</v>
      </c>
      <c r="O1023" s="91">
        <v>0.88</v>
      </c>
      <c r="P1023" s="89" t="s">
        <v>396</v>
      </c>
      <c r="Q1023" s="89">
        <v>28</v>
      </c>
      <c r="R1023" s="89" t="s">
        <v>770</v>
      </c>
      <c r="S1023" s="89">
        <v>7</v>
      </c>
      <c r="T1023" s="90">
        <v>0</v>
      </c>
      <c r="U1023" s="90">
        <v>20.85</v>
      </c>
      <c r="V1023" s="90">
        <v>36.49</v>
      </c>
      <c r="W1023" s="90">
        <v>0</v>
      </c>
      <c r="X1023" s="90">
        <v>0</v>
      </c>
      <c r="Y1023" s="90">
        <v>57.33</v>
      </c>
      <c r="Z1023" s="90">
        <v>0</v>
      </c>
      <c r="AA1023" s="90">
        <v>0</v>
      </c>
      <c r="AB1023" s="90">
        <v>57.33</v>
      </c>
      <c r="AC1023" s="90">
        <v>174.76</v>
      </c>
      <c r="AD1023" s="90">
        <v>367.89</v>
      </c>
      <c r="AE1023" s="381">
        <f t="shared" si="16"/>
        <v>9.3325070872357632</v>
      </c>
      <c r="AF1023" s="105"/>
      <c r="AG1023" s="381"/>
      <c r="AH1023" s="381"/>
      <c r="AI1023" s="381"/>
      <c r="AJ1023" s="381"/>
      <c r="AK1023" s="381"/>
      <c r="AL1023" s="381"/>
      <c r="AM1023" s="381"/>
    </row>
    <row r="1024" spans="1:39" x14ac:dyDescent="0.35">
      <c r="A1024" s="89" t="s">
        <v>726</v>
      </c>
      <c r="B1024" s="89" t="s">
        <v>391</v>
      </c>
      <c r="C1024" s="89" t="s">
        <v>392</v>
      </c>
      <c r="D1024" s="89" t="s">
        <v>463</v>
      </c>
      <c r="E1024" s="89" t="s">
        <v>524</v>
      </c>
      <c r="F1024" s="89" t="s">
        <v>465</v>
      </c>
      <c r="G1024" s="89" t="s">
        <v>465</v>
      </c>
      <c r="H1024" s="89" t="s">
        <v>465</v>
      </c>
      <c r="I1024" s="89" t="s">
        <v>465</v>
      </c>
      <c r="J1024" s="89" t="s">
        <v>465</v>
      </c>
      <c r="K1024" s="89" t="s">
        <v>466</v>
      </c>
      <c r="L1024" s="89" t="s">
        <v>394</v>
      </c>
      <c r="M1024" s="89" t="s">
        <v>395</v>
      </c>
      <c r="N1024" s="89">
        <v>14</v>
      </c>
      <c r="O1024" s="91">
        <v>5.53</v>
      </c>
      <c r="P1024" s="89" t="s">
        <v>396</v>
      </c>
      <c r="Q1024" s="89">
        <v>28</v>
      </c>
      <c r="R1024" s="89" t="s">
        <v>770</v>
      </c>
      <c r="S1024" s="89">
        <v>7</v>
      </c>
      <c r="T1024" s="90">
        <v>0</v>
      </c>
      <c r="U1024" s="90">
        <v>24.83</v>
      </c>
      <c r="V1024" s="90">
        <v>7.63</v>
      </c>
      <c r="W1024" s="90">
        <v>0</v>
      </c>
      <c r="X1024" s="90">
        <v>0</v>
      </c>
      <c r="Y1024" s="90">
        <v>32.47</v>
      </c>
      <c r="Z1024" s="90">
        <v>0</v>
      </c>
      <c r="AA1024" s="90">
        <v>0</v>
      </c>
      <c r="AB1024" s="90">
        <v>32.47</v>
      </c>
      <c r="AC1024" s="90">
        <v>125.83</v>
      </c>
      <c r="AD1024" s="90">
        <v>379.35</v>
      </c>
      <c r="AE1024" s="381">
        <f t="shared" si="16"/>
        <v>7.7984511487921546</v>
      </c>
      <c r="AF1024" s="105"/>
      <c r="AG1024" s="381"/>
      <c r="AH1024" s="381"/>
      <c r="AI1024" s="381"/>
      <c r="AJ1024" s="381"/>
      <c r="AK1024" s="381"/>
      <c r="AL1024" s="381"/>
      <c r="AM1024" s="381"/>
    </row>
    <row r="1025" spans="1:39" x14ac:dyDescent="0.35">
      <c r="A1025" s="89" t="s">
        <v>436</v>
      </c>
      <c r="B1025" s="89" t="s">
        <v>391</v>
      </c>
      <c r="C1025" s="89" t="s">
        <v>392</v>
      </c>
      <c r="D1025" s="89" t="s">
        <v>463</v>
      </c>
      <c r="E1025" s="89" t="s">
        <v>524</v>
      </c>
      <c r="F1025" s="89" t="s">
        <v>465</v>
      </c>
      <c r="G1025" s="89" t="s">
        <v>465</v>
      </c>
      <c r="H1025" s="89" t="s">
        <v>465</v>
      </c>
      <c r="I1025" s="89" t="s">
        <v>465</v>
      </c>
      <c r="J1025" s="89" t="s">
        <v>465</v>
      </c>
      <c r="K1025" s="89" t="s">
        <v>466</v>
      </c>
      <c r="L1025" s="89" t="s">
        <v>394</v>
      </c>
      <c r="M1025" s="89" t="s">
        <v>395</v>
      </c>
      <c r="N1025" s="89">
        <v>14</v>
      </c>
      <c r="O1025" s="91">
        <v>16.399999999999999</v>
      </c>
      <c r="P1025" s="89" t="s">
        <v>396</v>
      </c>
      <c r="Q1025" s="89">
        <v>28</v>
      </c>
      <c r="R1025" s="89" t="s">
        <v>770</v>
      </c>
      <c r="S1025" s="89">
        <v>7</v>
      </c>
      <c r="T1025" s="90">
        <v>0</v>
      </c>
      <c r="U1025" s="90">
        <v>24.83</v>
      </c>
      <c r="V1025" s="90">
        <v>7.63</v>
      </c>
      <c r="W1025" s="90">
        <v>0</v>
      </c>
      <c r="X1025" s="90">
        <v>0</v>
      </c>
      <c r="Y1025" s="90">
        <v>32.47</v>
      </c>
      <c r="Z1025" s="90">
        <v>0</v>
      </c>
      <c r="AA1025" s="90">
        <v>0</v>
      </c>
      <c r="AB1025" s="90">
        <v>32.47</v>
      </c>
      <c r="AC1025" s="90">
        <v>125.83</v>
      </c>
      <c r="AD1025" s="90">
        <v>379.35</v>
      </c>
      <c r="AE1025" s="381">
        <f t="shared" si="16"/>
        <v>7.7984511487921546</v>
      </c>
      <c r="AF1025" s="105"/>
      <c r="AG1025" s="381"/>
      <c r="AH1025" s="381"/>
      <c r="AI1025" s="381"/>
      <c r="AJ1025" s="381"/>
      <c r="AK1025" s="381"/>
      <c r="AL1025" s="381"/>
      <c r="AM1025" s="381"/>
    </row>
    <row r="1026" spans="1:39" x14ac:dyDescent="0.35">
      <c r="A1026" s="89" t="s">
        <v>441</v>
      </c>
      <c r="B1026" s="89" t="s">
        <v>391</v>
      </c>
      <c r="C1026" s="89" t="s">
        <v>392</v>
      </c>
      <c r="D1026" s="89" t="s">
        <v>463</v>
      </c>
      <c r="E1026" s="89" t="s">
        <v>484</v>
      </c>
      <c r="F1026" s="89" t="s">
        <v>465</v>
      </c>
      <c r="G1026" s="89" t="s">
        <v>465</v>
      </c>
      <c r="H1026" s="89" t="s">
        <v>465</v>
      </c>
      <c r="I1026" s="89" t="s">
        <v>465</v>
      </c>
      <c r="J1026" s="89" t="s">
        <v>465</v>
      </c>
      <c r="K1026" s="89" t="s">
        <v>466</v>
      </c>
      <c r="L1026" s="89" t="s">
        <v>394</v>
      </c>
      <c r="M1026" s="89" t="s">
        <v>395</v>
      </c>
      <c r="N1026" s="89">
        <v>14</v>
      </c>
      <c r="O1026" s="91">
        <v>29.57</v>
      </c>
      <c r="P1026" s="89" t="s">
        <v>396</v>
      </c>
      <c r="Q1026" s="89">
        <v>28</v>
      </c>
      <c r="R1026" s="89" t="s">
        <v>770</v>
      </c>
      <c r="S1026" s="89">
        <v>7</v>
      </c>
      <c r="T1026" s="90">
        <v>0</v>
      </c>
      <c r="U1026" s="90">
        <v>25.45</v>
      </c>
      <c r="V1026" s="90">
        <v>0.28999999999999998</v>
      </c>
      <c r="W1026" s="90">
        <v>0</v>
      </c>
      <c r="X1026" s="90">
        <v>0</v>
      </c>
      <c r="Y1026" s="90">
        <v>25.74</v>
      </c>
      <c r="Z1026" s="90">
        <v>0</v>
      </c>
      <c r="AA1026" s="90">
        <v>0</v>
      </c>
      <c r="AB1026" s="90">
        <v>25.74</v>
      </c>
      <c r="AC1026" s="90">
        <v>111.34</v>
      </c>
      <c r="AD1026" s="90">
        <v>382.74</v>
      </c>
      <c r="AE1026" s="381">
        <f t="shared" si="16"/>
        <v>7.3031460205554017</v>
      </c>
      <c r="AF1026" s="105"/>
      <c r="AG1026" s="381"/>
      <c r="AH1026" s="381"/>
      <c r="AI1026" s="381"/>
      <c r="AJ1026" s="381"/>
      <c r="AK1026" s="381"/>
      <c r="AL1026" s="381"/>
      <c r="AM1026" s="381"/>
    </row>
    <row r="1027" spans="1:39" x14ac:dyDescent="0.35">
      <c r="A1027" s="89" t="s">
        <v>444</v>
      </c>
      <c r="B1027" s="89" t="s">
        <v>391</v>
      </c>
      <c r="C1027" s="89" t="s">
        <v>392</v>
      </c>
      <c r="D1027" s="89" t="s">
        <v>463</v>
      </c>
      <c r="E1027" s="89" t="s">
        <v>565</v>
      </c>
      <c r="F1027" s="89" t="s">
        <v>465</v>
      </c>
      <c r="G1027" s="89" t="s">
        <v>465</v>
      </c>
      <c r="H1027" s="89" t="s">
        <v>465</v>
      </c>
      <c r="I1027" s="89" t="s">
        <v>465</v>
      </c>
      <c r="J1027" s="89" t="s">
        <v>465</v>
      </c>
      <c r="K1027" s="89" t="s">
        <v>466</v>
      </c>
      <c r="L1027" s="89" t="s">
        <v>394</v>
      </c>
      <c r="M1027" s="89" t="s">
        <v>395</v>
      </c>
      <c r="N1027" s="89">
        <v>14</v>
      </c>
      <c r="O1027" s="91">
        <v>82.63</v>
      </c>
      <c r="P1027" s="89" t="s">
        <v>396</v>
      </c>
      <c r="Q1027" s="89">
        <v>28</v>
      </c>
      <c r="R1027" s="89" t="s">
        <v>770</v>
      </c>
      <c r="S1027" s="89">
        <v>7</v>
      </c>
      <c r="T1027" s="90">
        <v>0</v>
      </c>
      <c r="U1027" s="90">
        <v>25.45</v>
      </c>
      <c r="V1027" s="90">
        <v>0.28999999999999998</v>
      </c>
      <c r="W1027" s="90">
        <v>0</v>
      </c>
      <c r="X1027" s="90">
        <v>0</v>
      </c>
      <c r="Y1027" s="90">
        <v>25.74</v>
      </c>
      <c r="Z1027" s="90">
        <v>0</v>
      </c>
      <c r="AA1027" s="90">
        <v>0</v>
      </c>
      <c r="AB1027" s="90">
        <v>25.74</v>
      </c>
      <c r="AC1027" s="90">
        <v>111.34</v>
      </c>
      <c r="AD1027" s="90">
        <v>382.74</v>
      </c>
      <c r="AE1027" s="381">
        <f t="shared" si="16"/>
        <v>7.3031460205554017</v>
      </c>
      <c r="AF1027" s="105"/>
      <c r="AG1027" s="381"/>
      <c r="AH1027" s="381"/>
      <c r="AI1027" s="381"/>
      <c r="AJ1027" s="381"/>
      <c r="AK1027" s="381"/>
      <c r="AL1027" s="381"/>
      <c r="AM1027" s="381"/>
    </row>
    <row r="1028" spans="1:39" x14ac:dyDescent="0.35">
      <c r="A1028" s="89" t="s">
        <v>724</v>
      </c>
      <c r="B1028" s="89" t="s">
        <v>391</v>
      </c>
      <c r="C1028" s="89" t="s">
        <v>392</v>
      </c>
      <c r="D1028" s="89" t="s">
        <v>463</v>
      </c>
      <c r="E1028" s="89" t="s">
        <v>524</v>
      </c>
      <c r="F1028" s="89" t="s">
        <v>465</v>
      </c>
      <c r="G1028" s="89" t="s">
        <v>465</v>
      </c>
      <c r="H1028" s="89" t="s">
        <v>465</v>
      </c>
      <c r="I1028" s="89" t="s">
        <v>465</v>
      </c>
      <c r="J1028" s="89" t="s">
        <v>465</v>
      </c>
      <c r="K1028" s="89" t="s">
        <v>466</v>
      </c>
      <c r="L1028" s="89" t="s">
        <v>394</v>
      </c>
      <c r="M1028" s="89" t="s">
        <v>395</v>
      </c>
      <c r="N1028" s="89">
        <v>14</v>
      </c>
      <c r="O1028" s="91">
        <v>51.79</v>
      </c>
      <c r="P1028" s="89" t="s">
        <v>396</v>
      </c>
      <c r="Q1028" s="89">
        <v>28</v>
      </c>
      <c r="R1028" s="89" t="s">
        <v>770</v>
      </c>
      <c r="S1028" s="89">
        <v>7</v>
      </c>
      <c r="T1028" s="90">
        <v>0</v>
      </c>
      <c r="U1028" s="90">
        <v>24.83</v>
      </c>
      <c r="V1028" s="90">
        <v>7.63</v>
      </c>
      <c r="W1028" s="90">
        <v>0</v>
      </c>
      <c r="X1028" s="90">
        <v>0</v>
      </c>
      <c r="Y1028" s="90">
        <v>32.47</v>
      </c>
      <c r="Z1028" s="90">
        <v>0</v>
      </c>
      <c r="AA1028" s="90">
        <v>0</v>
      </c>
      <c r="AB1028" s="90">
        <v>32.47</v>
      </c>
      <c r="AC1028" s="90">
        <v>125.83</v>
      </c>
      <c r="AD1028" s="90">
        <v>379.35</v>
      </c>
      <c r="AE1028" s="381">
        <f t="shared" si="16"/>
        <v>7.7984511487921546</v>
      </c>
      <c r="AF1028" s="105"/>
      <c r="AG1028" s="381"/>
      <c r="AH1028" s="381"/>
      <c r="AI1028" s="381"/>
      <c r="AJ1028" s="381"/>
      <c r="AK1028" s="381"/>
      <c r="AL1028" s="381"/>
      <c r="AM1028" s="381"/>
    </row>
    <row r="1029" spans="1:39" x14ac:dyDescent="0.35">
      <c r="A1029" s="89" t="s">
        <v>723</v>
      </c>
      <c r="B1029" s="89" t="s">
        <v>391</v>
      </c>
      <c r="C1029" s="89" t="s">
        <v>392</v>
      </c>
      <c r="D1029" s="89" t="s">
        <v>463</v>
      </c>
      <c r="E1029" s="89" t="s">
        <v>565</v>
      </c>
      <c r="F1029" s="89" t="s">
        <v>465</v>
      </c>
      <c r="G1029" s="89" t="s">
        <v>465</v>
      </c>
      <c r="H1029" s="89" t="s">
        <v>465</v>
      </c>
      <c r="I1029" s="89" t="s">
        <v>465</v>
      </c>
      <c r="J1029" s="89" t="s">
        <v>465</v>
      </c>
      <c r="K1029" s="89" t="s">
        <v>466</v>
      </c>
      <c r="L1029" s="89" t="s">
        <v>394</v>
      </c>
      <c r="M1029" s="89" t="s">
        <v>395</v>
      </c>
      <c r="N1029" s="89">
        <v>14</v>
      </c>
      <c r="O1029" s="91">
        <v>90.34</v>
      </c>
      <c r="P1029" s="89" t="s">
        <v>396</v>
      </c>
      <c r="Q1029" s="89">
        <v>28</v>
      </c>
      <c r="R1029" s="89" t="s">
        <v>770</v>
      </c>
      <c r="S1029" s="89">
        <v>7</v>
      </c>
      <c r="T1029" s="90">
        <v>0</v>
      </c>
      <c r="U1029" s="90">
        <v>25.45</v>
      </c>
      <c r="V1029" s="90">
        <v>0.28999999999999998</v>
      </c>
      <c r="W1029" s="90">
        <v>0</v>
      </c>
      <c r="X1029" s="90">
        <v>0</v>
      </c>
      <c r="Y1029" s="90">
        <v>25.74</v>
      </c>
      <c r="Z1029" s="90">
        <v>0</v>
      </c>
      <c r="AA1029" s="90">
        <v>0</v>
      </c>
      <c r="AB1029" s="90">
        <v>25.74</v>
      </c>
      <c r="AC1029" s="90">
        <v>111.34</v>
      </c>
      <c r="AD1029" s="90">
        <v>382.74</v>
      </c>
      <c r="AE1029" s="381">
        <f t="shared" si="16"/>
        <v>7.3031460205554017</v>
      </c>
      <c r="AF1029" s="105"/>
      <c r="AG1029" s="381"/>
      <c r="AH1029" s="381"/>
      <c r="AI1029" s="381"/>
      <c r="AJ1029" s="381"/>
      <c r="AK1029" s="381"/>
      <c r="AL1029" s="381"/>
      <c r="AM1029" s="381"/>
    </row>
    <row r="1030" spans="1:39" x14ac:dyDescent="0.35">
      <c r="A1030" s="89" t="s">
        <v>722</v>
      </c>
      <c r="B1030" s="89" t="s">
        <v>391</v>
      </c>
      <c r="C1030" s="89" t="s">
        <v>392</v>
      </c>
      <c r="D1030" s="89" t="s">
        <v>463</v>
      </c>
      <c r="E1030" s="89" t="s">
        <v>524</v>
      </c>
      <c r="F1030" s="89" t="s">
        <v>465</v>
      </c>
      <c r="G1030" s="89" t="s">
        <v>465</v>
      </c>
      <c r="H1030" s="89" t="s">
        <v>465</v>
      </c>
      <c r="I1030" s="89" t="s">
        <v>465</v>
      </c>
      <c r="J1030" s="89" t="s">
        <v>465</v>
      </c>
      <c r="K1030" s="89" t="s">
        <v>466</v>
      </c>
      <c r="L1030" s="89" t="s">
        <v>394</v>
      </c>
      <c r="M1030" s="89" t="s">
        <v>395</v>
      </c>
      <c r="N1030" s="89">
        <v>14</v>
      </c>
      <c r="O1030" s="91">
        <v>13.74</v>
      </c>
      <c r="P1030" s="89" t="s">
        <v>396</v>
      </c>
      <c r="Q1030" s="89">
        <v>28</v>
      </c>
      <c r="R1030" s="89" t="s">
        <v>770</v>
      </c>
      <c r="S1030" s="89">
        <v>7</v>
      </c>
      <c r="T1030" s="90">
        <v>0</v>
      </c>
      <c r="U1030" s="90">
        <v>24.83</v>
      </c>
      <c r="V1030" s="90">
        <v>7.63</v>
      </c>
      <c r="W1030" s="90">
        <v>0</v>
      </c>
      <c r="X1030" s="90">
        <v>0</v>
      </c>
      <c r="Y1030" s="90">
        <v>32.47</v>
      </c>
      <c r="Z1030" s="90">
        <v>0</v>
      </c>
      <c r="AA1030" s="90">
        <v>0</v>
      </c>
      <c r="AB1030" s="90">
        <v>32.47</v>
      </c>
      <c r="AC1030" s="90">
        <v>125.83</v>
      </c>
      <c r="AD1030" s="90">
        <v>379.35</v>
      </c>
      <c r="AE1030" s="381">
        <f t="shared" si="16"/>
        <v>7.7984511487921546</v>
      </c>
      <c r="AF1030" s="105"/>
      <c r="AG1030" s="381"/>
      <c r="AH1030" s="381"/>
      <c r="AI1030" s="381"/>
      <c r="AJ1030" s="381"/>
      <c r="AK1030" s="381"/>
      <c r="AL1030" s="381"/>
      <c r="AM1030" s="381"/>
    </row>
    <row r="1031" spans="1:39" x14ac:dyDescent="0.35">
      <c r="A1031" s="89" t="s">
        <v>564</v>
      </c>
      <c r="B1031" s="89" t="s">
        <v>391</v>
      </c>
      <c r="C1031" s="89" t="s">
        <v>392</v>
      </c>
      <c r="D1031" s="89" t="s">
        <v>463</v>
      </c>
      <c r="E1031" s="89" t="s">
        <v>565</v>
      </c>
      <c r="F1031" s="89" t="s">
        <v>465</v>
      </c>
      <c r="G1031" s="89" t="s">
        <v>465</v>
      </c>
      <c r="H1031" s="89" t="s">
        <v>465</v>
      </c>
      <c r="I1031" s="89" t="s">
        <v>465</v>
      </c>
      <c r="J1031" s="89" t="s">
        <v>465</v>
      </c>
      <c r="K1031" s="89" t="s">
        <v>466</v>
      </c>
      <c r="L1031" s="89" t="s">
        <v>394</v>
      </c>
      <c r="M1031" s="89" t="s">
        <v>395</v>
      </c>
      <c r="N1031" s="89">
        <v>14</v>
      </c>
      <c r="O1031" s="91">
        <v>49.27</v>
      </c>
      <c r="P1031" s="89" t="s">
        <v>396</v>
      </c>
      <c r="Q1031" s="89">
        <v>28</v>
      </c>
      <c r="R1031" s="89" t="s">
        <v>770</v>
      </c>
      <c r="S1031" s="89">
        <v>7</v>
      </c>
      <c r="T1031" s="90">
        <v>0</v>
      </c>
      <c r="U1031" s="90">
        <v>25.45</v>
      </c>
      <c r="V1031" s="90">
        <v>0.28999999999999998</v>
      </c>
      <c r="W1031" s="90">
        <v>0</v>
      </c>
      <c r="X1031" s="90">
        <v>0</v>
      </c>
      <c r="Y1031" s="90">
        <v>25.74</v>
      </c>
      <c r="Z1031" s="90">
        <v>0</v>
      </c>
      <c r="AA1031" s="90">
        <v>0</v>
      </c>
      <c r="AB1031" s="90">
        <v>25.74</v>
      </c>
      <c r="AC1031" s="90">
        <v>111.34</v>
      </c>
      <c r="AD1031" s="90">
        <v>382.74</v>
      </c>
      <c r="AE1031" s="381">
        <f t="shared" si="16"/>
        <v>7.3031460205554017</v>
      </c>
      <c r="AF1031" s="105"/>
      <c r="AG1031" s="381"/>
      <c r="AH1031" s="381"/>
      <c r="AI1031" s="381"/>
      <c r="AJ1031" s="381"/>
      <c r="AK1031" s="381"/>
      <c r="AL1031" s="381"/>
      <c r="AM1031" s="381"/>
    </row>
    <row r="1032" spans="1:39" x14ac:dyDescent="0.35">
      <c r="A1032" s="89" t="s">
        <v>567</v>
      </c>
      <c r="B1032" s="89" t="s">
        <v>391</v>
      </c>
      <c r="C1032" s="89" t="s">
        <v>392</v>
      </c>
      <c r="D1032" s="89" t="s">
        <v>463</v>
      </c>
      <c r="E1032" s="89" t="s">
        <v>500</v>
      </c>
      <c r="F1032" s="89" t="s">
        <v>465</v>
      </c>
      <c r="G1032" s="89" t="s">
        <v>465</v>
      </c>
      <c r="H1032" s="89" t="s">
        <v>465</v>
      </c>
      <c r="I1032" s="89" t="s">
        <v>465</v>
      </c>
      <c r="J1032" s="89" t="s">
        <v>465</v>
      </c>
      <c r="K1032" s="89" t="s">
        <v>466</v>
      </c>
      <c r="L1032" s="89" t="s">
        <v>394</v>
      </c>
      <c r="M1032" s="89" t="s">
        <v>395</v>
      </c>
      <c r="N1032" s="89">
        <v>14</v>
      </c>
      <c r="O1032" s="91">
        <v>38.520000000000003</v>
      </c>
      <c r="P1032" s="89" t="s">
        <v>396</v>
      </c>
      <c r="Q1032" s="89">
        <v>28</v>
      </c>
      <c r="R1032" s="89" t="s">
        <v>770</v>
      </c>
      <c r="S1032" s="89">
        <v>7</v>
      </c>
      <c r="T1032" s="90">
        <v>0</v>
      </c>
      <c r="U1032" s="90">
        <v>24.78</v>
      </c>
      <c r="V1032" s="90">
        <v>13.56</v>
      </c>
      <c r="W1032" s="90">
        <v>0</v>
      </c>
      <c r="X1032" s="90">
        <v>0</v>
      </c>
      <c r="Y1032" s="90">
        <v>38.340000000000003</v>
      </c>
      <c r="Z1032" s="90">
        <v>0</v>
      </c>
      <c r="AA1032" s="90">
        <v>0</v>
      </c>
      <c r="AB1032" s="90">
        <v>38.340000000000003</v>
      </c>
      <c r="AC1032" s="90">
        <v>141.22</v>
      </c>
      <c r="AD1032" s="90">
        <v>375.73</v>
      </c>
      <c r="AE1032" s="381">
        <f t="shared" si="16"/>
        <v>8.3013068837058928</v>
      </c>
      <c r="AF1032" s="105"/>
      <c r="AG1032" s="381"/>
      <c r="AH1032" s="381"/>
      <c r="AI1032" s="381"/>
      <c r="AJ1032" s="381"/>
      <c r="AK1032" s="381"/>
      <c r="AL1032" s="381"/>
      <c r="AM1032" s="381"/>
    </row>
    <row r="1033" spans="1:39" x14ac:dyDescent="0.35">
      <c r="A1033" s="89" t="s">
        <v>727</v>
      </c>
      <c r="B1033" s="89" t="s">
        <v>391</v>
      </c>
      <c r="C1033" s="89" t="s">
        <v>392</v>
      </c>
      <c r="D1033" s="89" t="s">
        <v>463</v>
      </c>
      <c r="E1033" s="89" t="s">
        <v>728</v>
      </c>
      <c r="F1033" s="89" t="s">
        <v>465</v>
      </c>
      <c r="G1033" s="89" t="s">
        <v>465</v>
      </c>
      <c r="H1033" s="89" t="s">
        <v>465</v>
      </c>
      <c r="I1033" s="89" t="s">
        <v>465</v>
      </c>
      <c r="J1033" s="89" t="s">
        <v>465</v>
      </c>
      <c r="K1033" s="89" t="s">
        <v>466</v>
      </c>
      <c r="L1033" s="89" t="s">
        <v>394</v>
      </c>
      <c r="M1033" s="89" t="s">
        <v>395</v>
      </c>
      <c r="N1033" s="89">
        <v>14</v>
      </c>
      <c r="O1033" s="91">
        <v>24.8</v>
      </c>
      <c r="P1033" s="89" t="s">
        <v>396</v>
      </c>
      <c r="Q1033" s="89">
        <v>28</v>
      </c>
      <c r="R1033" s="89" t="s">
        <v>770</v>
      </c>
      <c r="S1033" s="89">
        <v>7</v>
      </c>
      <c r="T1033" s="90">
        <v>0</v>
      </c>
      <c r="U1033" s="90">
        <v>20.58</v>
      </c>
      <c r="V1033" s="90">
        <v>0.05</v>
      </c>
      <c r="W1033" s="90">
        <v>0</v>
      </c>
      <c r="X1033" s="90">
        <v>0</v>
      </c>
      <c r="Y1033" s="90">
        <v>20.63</v>
      </c>
      <c r="Z1033" s="90">
        <v>0</v>
      </c>
      <c r="AA1033" s="90">
        <v>0</v>
      </c>
      <c r="AB1033" s="90">
        <v>20.63</v>
      </c>
      <c r="AC1033" s="90">
        <v>97.77</v>
      </c>
      <c r="AD1033" s="90">
        <v>385.89</v>
      </c>
      <c r="AE1033" s="381">
        <f t="shared" si="16"/>
        <v>6.8156510519024405</v>
      </c>
      <c r="AF1033" s="105"/>
      <c r="AG1033" s="381"/>
      <c r="AH1033" s="381"/>
      <c r="AI1033" s="381"/>
      <c r="AJ1033" s="381"/>
      <c r="AK1033" s="381"/>
      <c r="AL1033" s="381"/>
      <c r="AM1033" s="381"/>
    </row>
    <row r="1034" spans="1:39" x14ac:dyDescent="0.35">
      <c r="A1034" s="89" t="s">
        <v>729</v>
      </c>
      <c r="B1034" s="89" t="s">
        <v>391</v>
      </c>
      <c r="C1034" s="89" t="s">
        <v>392</v>
      </c>
      <c r="D1034" s="89" t="s">
        <v>463</v>
      </c>
      <c r="E1034" s="89" t="s">
        <v>493</v>
      </c>
      <c r="F1034" s="89" t="s">
        <v>465</v>
      </c>
      <c r="G1034" s="89" t="s">
        <v>465</v>
      </c>
      <c r="H1034" s="89" t="s">
        <v>465</v>
      </c>
      <c r="I1034" s="89" t="s">
        <v>465</v>
      </c>
      <c r="J1034" s="89" t="s">
        <v>465</v>
      </c>
      <c r="K1034" s="89" t="s">
        <v>466</v>
      </c>
      <c r="L1034" s="89" t="s">
        <v>394</v>
      </c>
      <c r="M1034" s="89" t="s">
        <v>395</v>
      </c>
      <c r="N1034" s="89">
        <v>14</v>
      </c>
      <c r="O1034" s="91">
        <v>165.11</v>
      </c>
      <c r="P1034" s="89" t="s">
        <v>396</v>
      </c>
      <c r="Q1034" s="89">
        <v>28</v>
      </c>
      <c r="R1034" s="89" t="s">
        <v>770</v>
      </c>
      <c r="S1034" s="89">
        <v>7</v>
      </c>
      <c r="T1034" s="90">
        <v>0</v>
      </c>
      <c r="U1034" s="90">
        <v>24.83</v>
      </c>
      <c r="V1034" s="90">
        <v>7.63</v>
      </c>
      <c r="W1034" s="90">
        <v>0</v>
      </c>
      <c r="X1034" s="90">
        <v>0</v>
      </c>
      <c r="Y1034" s="90">
        <v>32.47</v>
      </c>
      <c r="Z1034" s="90">
        <v>0</v>
      </c>
      <c r="AA1034" s="90">
        <v>0</v>
      </c>
      <c r="AB1034" s="90">
        <v>32.47</v>
      </c>
      <c r="AC1034" s="90">
        <v>125.83</v>
      </c>
      <c r="AD1034" s="90">
        <v>379.35</v>
      </c>
      <c r="AE1034" s="381">
        <f t="shared" si="16"/>
        <v>7.7984511487921546</v>
      </c>
      <c r="AF1034" s="105"/>
      <c r="AG1034" s="381"/>
      <c r="AH1034" s="381"/>
      <c r="AI1034" s="381"/>
      <c r="AJ1034" s="381"/>
      <c r="AK1034" s="381"/>
      <c r="AL1034" s="381"/>
      <c r="AM1034" s="381"/>
    </row>
    <row r="1035" spans="1:39" x14ac:dyDescent="0.35">
      <c r="A1035" s="89" t="s">
        <v>605</v>
      </c>
      <c r="B1035" s="89" t="s">
        <v>391</v>
      </c>
      <c r="C1035" s="89" t="s">
        <v>392</v>
      </c>
      <c r="D1035" s="89" t="s">
        <v>463</v>
      </c>
      <c r="E1035" s="89" t="s">
        <v>606</v>
      </c>
      <c r="F1035" s="89" t="s">
        <v>465</v>
      </c>
      <c r="G1035" s="89" t="s">
        <v>465</v>
      </c>
      <c r="H1035" s="89" t="s">
        <v>465</v>
      </c>
      <c r="I1035" s="89" t="s">
        <v>465</v>
      </c>
      <c r="J1035" s="89" t="s">
        <v>465</v>
      </c>
      <c r="K1035" s="89" t="s">
        <v>476</v>
      </c>
      <c r="L1035" s="89" t="s">
        <v>394</v>
      </c>
      <c r="M1035" s="89" t="s">
        <v>395</v>
      </c>
      <c r="N1035" s="89">
        <v>14</v>
      </c>
      <c r="O1035" s="91">
        <v>63.77</v>
      </c>
      <c r="P1035" s="89" t="s">
        <v>396</v>
      </c>
      <c r="Q1035" s="89">
        <v>28</v>
      </c>
      <c r="R1035" s="89" t="s">
        <v>770</v>
      </c>
      <c r="S1035" s="89">
        <v>7</v>
      </c>
      <c r="T1035" s="90">
        <v>0</v>
      </c>
      <c r="U1035" s="90">
        <v>21.79</v>
      </c>
      <c r="V1035" s="90">
        <v>23.91</v>
      </c>
      <c r="W1035" s="90">
        <v>0</v>
      </c>
      <c r="X1035" s="90">
        <v>0</v>
      </c>
      <c r="Y1035" s="90">
        <v>45.7</v>
      </c>
      <c r="Z1035" s="90">
        <v>0</v>
      </c>
      <c r="AA1035" s="90">
        <v>0</v>
      </c>
      <c r="AB1035" s="90">
        <v>45.7</v>
      </c>
      <c r="AC1035" s="90">
        <v>157.53</v>
      </c>
      <c r="AD1035" s="90">
        <v>371.9</v>
      </c>
      <c r="AE1035" s="381">
        <f t="shared" si="16"/>
        <v>8.812616052182296</v>
      </c>
      <c r="AF1035" s="105"/>
      <c r="AG1035" s="381"/>
      <c r="AH1035" s="381"/>
      <c r="AI1035" s="381"/>
      <c r="AJ1035" s="381"/>
      <c r="AK1035" s="381"/>
      <c r="AL1035" s="381"/>
      <c r="AM1035" s="381"/>
    </row>
    <row r="1036" spans="1:39" x14ac:dyDescent="0.35">
      <c r="A1036" s="89" t="s">
        <v>426</v>
      </c>
      <c r="B1036" s="89" t="s">
        <v>391</v>
      </c>
      <c r="C1036" s="89" t="s">
        <v>392</v>
      </c>
      <c r="D1036" s="89" t="s">
        <v>463</v>
      </c>
      <c r="E1036" s="89" t="s">
        <v>524</v>
      </c>
      <c r="F1036" s="89" t="s">
        <v>465</v>
      </c>
      <c r="G1036" s="89" t="s">
        <v>465</v>
      </c>
      <c r="H1036" s="89" t="s">
        <v>465</v>
      </c>
      <c r="I1036" s="89" t="s">
        <v>506</v>
      </c>
      <c r="J1036" s="89" t="s">
        <v>465</v>
      </c>
      <c r="K1036" s="89" t="s">
        <v>466</v>
      </c>
      <c r="L1036" s="89" t="s">
        <v>549</v>
      </c>
      <c r="M1036" s="89" t="s">
        <v>395</v>
      </c>
      <c r="N1036" s="89">
        <v>21</v>
      </c>
      <c r="O1036" s="91">
        <v>10.58</v>
      </c>
      <c r="P1036" s="89" t="s">
        <v>566</v>
      </c>
      <c r="Q1036" s="89">
        <v>28</v>
      </c>
      <c r="R1036" s="89" t="s">
        <v>770</v>
      </c>
      <c r="S1036" s="89">
        <v>8</v>
      </c>
      <c r="T1036" s="90">
        <v>0</v>
      </c>
      <c r="U1036" s="90">
        <v>7.06</v>
      </c>
      <c r="V1036" s="90">
        <v>15.84</v>
      </c>
      <c r="W1036" s="90">
        <v>0</v>
      </c>
      <c r="X1036" s="90">
        <v>0</v>
      </c>
      <c r="Y1036" s="90">
        <v>22.91</v>
      </c>
      <c r="Z1036" s="90">
        <v>0</v>
      </c>
      <c r="AA1036" s="90">
        <v>0</v>
      </c>
      <c r="AB1036" s="90">
        <v>22.91</v>
      </c>
      <c r="AC1036" s="90">
        <v>99.82</v>
      </c>
      <c r="AD1036" s="90">
        <v>184.55</v>
      </c>
      <c r="AE1036" s="381">
        <f t="shared" si="16"/>
        <v>9.9583654499997287</v>
      </c>
      <c r="AF1036" s="105"/>
      <c r="AG1036" s="381"/>
      <c r="AH1036" s="381"/>
      <c r="AI1036" s="381"/>
      <c r="AJ1036" s="381"/>
      <c r="AK1036" s="381"/>
      <c r="AL1036" s="381"/>
      <c r="AM1036" s="381"/>
    </row>
    <row r="1037" spans="1:39" x14ac:dyDescent="0.35">
      <c r="A1037" s="89" t="s">
        <v>619</v>
      </c>
      <c r="B1037" s="89" t="s">
        <v>391</v>
      </c>
      <c r="C1037" s="89" t="s">
        <v>392</v>
      </c>
      <c r="D1037" s="89" t="s">
        <v>463</v>
      </c>
      <c r="E1037" s="89" t="s">
        <v>475</v>
      </c>
      <c r="F1037" s="89" t="s">
        <v>465</v>
      </c>
      <c r="G1037" s="89" t="s">
        <v>511</v>
      </c>
      <c r="H1037" s="89" t="s">
        <v>465</v>
      </c>
      <c r="I1037" s="89" t="s">
        <v>506</v>
      </c>
      <c r="J1037" s="89" t="s">
        <v>465</v>
      </c>
      <c r="K1037" s="89" t="s">
        <v>476</v>
      </c>
      <c r="L1037" s="89" t="s">
        <v>549</v>
      </c>
      <c r="M1037" s="89" t="s">
        <v>395</v>
      </c>
      <c r="N1037" s="89">
        <v>21</v>
      </c>
      <c r="O1037" s="91">
        <v>25.45</v>
      </c>
      <c r="P1037" s="89" t="s">
        <v>566</v>
      </c>
      <c r="Q1037" s="89">
        <v>28</v>
      </c>
      <c r="R1037" s="89" t="s">
        <v>770</v>
      </c>
      <c r="S1037" s="89">
        <v>8</v>
      </c>
      <c r="T1037" s="90">
        <v>0</v>
      </c>
      <c r="U1037" s="90">
        <v>7.33</v>
      </c>
      <c r="V1037" s="90">
        <v>35.700000000000003</v>
      </c>
      <c r="W1037" s="90">
        <v>0</v>
      </c>
      <c r="X1037" s="90">
        <v>0.16</v>
      </c>
      <c r="Y1037" s="90">
        <v>43.19</v>
      </c>
      <c r="Z1037" s="90">
        <v>0</v>
      </c>
      <c r="AA1037" s="90">
        <v>0</v>
      </c>
      <c r="AB1037" s="90">
        <v>43.19</v>
      </c>
      <c r="AC1037" s="90">
        <v>119.43</v>
      </c>
      <c r="AD1037" s="90">
        <v>185.23</v>
      </c>
      <c r="AE1037" s="381">
        <f t="shared" ref="AE1037:AE1100" si="17">IFERROR(SQRT(((AC1037/AD1037)/0.005454154)),"-")</f>
        <v>10.872698736801667</v>
      </c>
      <c r="AF1037" s="105"/>
      <c r="AG1037" s="381"/>
      <c r="AH1037" s="381"/>
      <c r="AI1037" s="381"/>
      <c r="AJ1037" s="381"/>
      <c r="AK1037" s="381"/>
      <c r="AL1037" s="381"/>
      <c r="AM1037" s="381"/>
    </row>
    <row r="1038" spans="1:39" x14ac:dyDescent="0.35">
      <c r="A1038" s="89" t="s">
        <v>617</v>
      </c>
      <c r="B1038" s="89" t="s">
        <v>391</v>
      </c>
      <c r="C1038" s="89" t="s">
        <v>392</v>
      </c>
      <c r="D1038" s="89" t="s">
        <v>463</v>
      </c>
      <c r="E1038" s="89" t="s">
        <v>475</v>
      </c>
      <c r="F1038" s="89" t="s">
        <v>465</v>
      </c>
      <c r="G1038" s="89" t="s">
        <v>511</v>
      </c>
      <c r="H1038" s="89" t="s">
        <v>465</v>
      </c>
      <c r="I1038" s="89" t="s">
        <v>506</v>
      </c>
      <c r="J1038" s="89" t="s">
        <v>465</v>
      </c>
      <c r="K1038" s="89" t="s">
        <v>476</v>
      </c>
      <c r="L1038" s="89" t="s">
        <v>549</v>
      </c>
      <c r="M1038" s="89" t="s">
        <v>395</v>
      </c>
      <c r="N1038" s="89">
        <v>21</v>
      </c>
      <c r="O1038" s="91">
        <v>6.43</v>
      </c>
      <c r="P1038" s="89" t="s">
        <v>566</v>
      </c>
      <c r="Q1038" s="89">
        <v>28</v>
      </c>
      <c r="R1038" s="89" t="s">
        <v>770</v>
      </c>
      <c r="S1038" s="89">
        <v>8</v>
      </c>
      <c r="T1038" s="90">
        <v>0</v>
      </c>
      <c r="U1038" s="90">
        <v>7.33</v>
      </c>
      <c r="V1038" s="90">
        <v>35.700000000000003</v>
      </c>
      <c r="W1038" s="90">
        <v>0</v>
      </c>
      <c r="X1038" s="90">
        <v>0.16</v>
      </c>
      <c r="Y1038" s="90">
        <v>43.19</v>
      </c>
      <c r="Z1038" s="90">
        <v>0</v>
      </c>
      <c r="AA1038" s="90">
        <v>0</v>
      </c>
      <c r="AB1038" s="90">
        <v>43.19</v>
      </c>
      <c r="AC1038" s="90">
        <v>119.43</v>
      </c>
      <c r="AD1038" s="90">
        <v>185.23</v>
      </c>
      <c r="AE1038" s="381">
        <f t="shared" si="17"/>
        <v>10.872698736801667</v>
      </c>
      <c r="AF1038" s="105"/>
      <c r="AG1038" s="381"/>
      <c r="AH1038" s="381"/>
      <c r="AI1038" s="381"/>
      <c r="AJ1038" s="381"/>
      <c r="AK1038" s="381"/>
      <c r="AL1038" s="381"/>
      <c r="AM1038" s="381"/>
    </row>
    <row r="1039" spans="1:39" x14ac:dyDescent="0.35">
      <c r="A1039" s="89" t="s">
        <v>615</v>
      </c>
      <c r="B1039" s="89" t="s">
        <v>391</v>
      </c>
      <c r="C1039" s="89" t="s">
        <v>392</v>
      </c>
      <c r="D1039" s="89" t="s">
        <v>463</v>
      </c>
      <c r="E1039" s="89" t="s">
        <v>487</v>
      </c>
      <c r="F1039" s="89" t="s">
        <v>465</v>
      </c>
      <c r="G1039" s="89" t="s">
        <v>465</v>
      </c>
      <c r="H1039" s="89" t="s">
        <v>465</v>
      </c>
      <c r="I1039" s="89" t="s">
        <v>506</v>
      </c>
      <c r="J1039" s="89" t="s">
        <v>465</v>
      </c>
      <c r="K1039" s="89" t="s">
        <v>466</v>
      </c>
      <c r="L1039" s="89" t="s">
        <v>549</v>
      </c>
      <c r="M1039" s="89" t="s">
        <v>395</v>
      </c>
      <c r="N1039" s="89">
        <v>21</v>
      </c>
      <c r="O1039" s="91">
        <v>0.78</v>
      </c>
      <c r="P1039" s="89" t="s">
        <v>566</v>
      </c>
      <c r="Q1039" s="89">
        <v>28</v>
      </c>
      <c r="R1039" s="89" t="s">
        <v>770</v>
      </c>
      <c r="S1039" s="89">
        <v>8</v>
      </c>
      <c r="T1039" s="90">
        <v>0</v>
      </c>
      <c r="U1039" s="90">
        <v>9.56</v>
      </c>
      <c r="V1039" s="90">
        <v>49.85</v>
      </c>
      <c r="W1039" s="90">
        <v>0.7</v>
      </c>
      <c r="X1039" s="90">
        <v>0</v>
      </c>
      <c r="Y1039" s="90">
        <v>60.1</v>
      </c>
      <c r="Z1039" s="90">
        <v>0</v>
      </c>
      <c r="AA1039" s="90">
        <v>0</v>
      </c>
      <c r="AB1039" s="90">
        <v>60.1</v>
      </c>
      <c r="AC1039" s="90">
        <v>129.26</v>
      </c>
      <c r="AD1039" s="90">
        <v>188.77</v>
      </c>
      <c r="AE1039" s="381">
        <f t="shared" si="17"/>
        <v>11.2047427437096</v>
      </c>
      <c r="AF1039" s="105"/>
      <c r="AG1039" s="381"/>
      <c r="AH1039" s="381"/>
      <c r="AI1039" s="381"/>
      <c r="AJ1039" s="381"/>
      <c r="AK1039" s="381"/>
      <c r="AL1039" s="381"/>
      <c r="AM1039" s="381"/>
    </row>
    <row r="1040" spans="1:39" x14ac:dyDescent="0.35">
      <c r="A1040" s="89" t="s">
        <v>738</v>
      </c>
      <c r="B1040" s="89" t="s">
        <v>391</v>
      </c>
      <c r="C1040" s="89" t="s">
        <v>392</v>
      </c>
      <c r="D1040" s="89" t="s">
        <v>393</v>
      </c>
      <c r="E1040" s="89" t="s">
        <v>526</v>
      </c>
      <c r="F1040" s="89" t="s">
        <v>465</v>
      </c>
      <c r="G1040" s="89" t="s">
        <v>511</v>
      </c>
      <c r="H1040" s="89" t="s">
        <v>719</v>
      </c>
      <c r="I1040" s="89" t="s">
        <v>506</v>
      </c>
      <c r="J1040" s="89" t="s">
        <v>501</v>
      </c>
      <c r="K1040" s="89" t="s">
        <v>476</v>
      </c>
      <c r="L1040" s="89" t="s">
        <v>587</v>
      </c>
      <c r="M1040" s="89" t="s">
        <v>395</v>
      </c>
      <c r="N1040" s="89">
        <v>29</v>
      </c>
      <c r="O1040" s="91">
        <v>59.25</v>
      </c>
      <c r="P1040" s="89" t="s">
        <v>400</v>
      </c>
      <c r="Q1040" s="89">
        <v>28</v>
      </c>
      <c r="R1040" s="89" t="s">
        <v>770</v>
      </c>
      <c r="S1040" s="89">
        <v>9</v>
      </c>
      <c r="T1040" s="90">
        <v>0</v>
      </c>
      <c r="U1040" s="90">
        <v>42.62</v>
      </c>
      <c r="V1040" s="90">
        <v>46.71</v>
      </c>
      <c r="W1040" s="90">
        <v>0</v>
      </c>
      <c r="X1040" s="90">
        <v>29.29</v>
      </c>
      <c r="Y1040" s="90">
        <v>118.61</v>
      </c>
      <c r="Z1040" s="90">
        <v>0</v>
      </c>
      <c r="AA1040" s="90">
        <v>0</v>
      </c>
      <c r="AB1040" s="90">
        <v>118.61</v>
      </c>
      <c r="AC1040" s="90">
        <v>97.87</v>
      </c>
      <c r="AD1040" s="90">
        <v>99.89</v>
      </c>
      <c r="AE1040" s="381">
        <f t="shared" si="17"/>
        <v>13.402940495512352</v>
      </c>
      <c r="AF1040" s="105"/>
      <c r="AG1040" s="381"/>
      <c r="AH1040" s="381"/>
      <c r="AI1040" s="381"/>
      <c r="AJ1040" s="381"/>
      <c r="AK1040" s="381"/>
      <c r="AL1040" s="381"/>
      <c r="AM1040" s="381"/>
    </row>
    <row r="1041" spans="1:39" x14ac:dyDescent="0.35">
      <c r="A1041" s="89" t="s">
        <v>738</v>
      </c>
      <c r="B1041" s="89" t="s">
        <v>545</v>
      </c>
      <c r="C1041" s="89" t="s">
        <v>462</v>
      </c>
      <c r="D1041" s="89" t="s">
        <v>463</v>
      </c>
      <c r="E1041" s="89" t="s">
        <v>526</v>
      </c>
      <c r="F1041" s="89" t="s">
        <v>465</v>
      </c>
      <c r="G1041" s="89" t="s">
        <v>465</v>
      </c>
      <c r="H1041" s="89" t="s">
        <v>465</v>
      </c>
      <c r="I1041" s="89" t="s">
        <v>465</v>
      </c>
      <c r="J1041" s="89" t="s">
        <v>465</v>
      </c>
      <c r="K1041" s="89" t="s">
        <v>476</v>
      </c>
      <c r="L1041" s="89" t="s">
        <v>394</v>
      </c>
      <c r="M1041" s="89" t="s">
        <v>395</v>
      </c>
      <c r="N1041" s="89">
        <v>1</v>
      </c>
      <c r="O1041" s="91">
        <v>59.25</v>
      </c>
      <c r="P1041" s="89" t="s">
        <v>467</v>
      </c>
      <c r="Q1041" s="89">
        <v>29</v>
      </c>
      <c r="R1041" s="89" t="s">
        <v>771</v>
      </c>
      <c r="S1041" s="89">
        <v>2</v>
      </c>
      <c r="T1041" s="90">
        <v>0</v>
      </c>
      <c r="U1041" s="90">
        <v>0</v>
      </c>
      <c r="V1041" s="90">
        <v>0</v>
      </c>
      <c r="W1041" s="90">
        <v>0</v>
      </c>
      <c r="X1041" s="90">
        <v>0</v>
      </c>
      <c r="Y1041" s="90">
        <v>0</v>
      </c>
      <c r="Z1041" s="90">
        <v>0</v>
      </c>
      <c r="AA1041" s="90">
        <v>0</v>
      </c>
      <c r="AB1041" s="90">
        <v>0</v>
      </c>
      <c r="AC1041" s="90"/>
      <c r="AD1041" s="90"/>
      <c r="AE1041" s="381" t="str">
        <f t="shared" si="17"/>
        <v>-</v>
      </c>
      <c r="AF1041" s="105"/>
      <c r="AG1041" s="381"/>
      <c r="AH1041" s="381"/>
      <c r="AI1041" s="381"/>
      <c r="AJ1041" s="381"/>
      <c r="AK1041" s="381"/>
      <c r="AL1041" s="381"/>
      <c r="AM1041" s="381"/>
    </row>
    <row r="1042" spans="1:39" x14ac:dyDescent="0.35">
      <c r="A1042" s="89" t="s">
        <v>605</v>
      </c>
      <c r="B1042" s="89" t="s">
        <v>391</v>
      </c>
      <c r="C1042" s="89" t="s">
        <v>392</v>
      </c>
      <c r="D1042" s="89" t="s">
        <v>463</v>
      </c>
      <c r="E1042" s="89" t="s">
        <v>606</v>
      </c>
      <c r="F1042" s="89" t="s">
        <v>465</v>
      </c>
      <c r="G1042" s="89" t="s">
        <v>465</v>
      </c>
      <c r="H1042" s="89" t="s">
        <v>465</v>
      </c>
      <c r="I1042" s="89" t="s">
        <v>506</v>
      </c>
      <c r="J1042" s="89" t="s">
        <v>465</v>
      </c>
      <c r="K1042" s="89" t="s">
        <v>476</v>
      </c>
      <c r="L1042" s="89" t="s">
        <v>549</v>
      </c>
      <c r="M1042" s="89" t="s">
        <v>395</v>
      </c>
      <c r="N1042" s="89">
        <v>15</v>
      </c>
      <c r="O1042" s="91">
        <v>63.77</v>
      </c>
      <c r="P1042" s="89" t="s">
        <v>550</v>
      </c>
      <c r="Q1042" s="89">
        <v>29</v>
      </c>
      <c r="R1042" s="89" t="s">
        <v>771</v>
      </c>
      <c r="S1042" s="89">
        <v>5</v>
      </c>
      <c r="T1042" s="90">
        <v>0</v>
      </c>
      <c r="U1042" s="90">
        <v>0</v>
      </c>
      <c r="V1042" s="90">
        <v>0</v>
      </c>
      <c r="W1042" s="90">
        <v>0</v>
      </c>
      <c r="X1042" s="90">
        <v>0</v>
      </c>
      <c r="Y1042" s="90">
        <v>0</v>
      </c>
      <c r="Z1042" s="90">
        <v>0</v>
      </c>
      <c r="AA1042" s="90">
        <v>0</v>
      </c>
      <c r="AB1042" s="90">
        <v>0</v>
      </c>
      <c r="AC1042" s="90">
        <v>95.89</v>
      </c>
      <c r="AD1042" s="90">
        <v>193.49</v>
      </c>
      <c r="AE1042" s="381">
        <f t="shared" si="17"/>
        <v>9.5322121367592914</v>
      </c>
      <c r="AF1042" s="105"/>
      <c r="AG1042" s="381"/>
      <c r="AH1042" s="381"/>
      <c r="AI1042" s="381"/>
      <c r="AJ1042" s="381"/>
      <c r="AK1042" s="381"/>
      <c r="AL1042" s="381"/>
      <c r="AM1042" s="381"/>
    </row>
    <row r="1043" spans="1:39" x14ac:dyDescent="0.35">
      <c r="A1043" s="89" t="s">
        <v>569</v>
      </c>
      <c r="B1043" s="89" t="s">
        <v>391</v>
      </c>
      <c r="C1043" s="89" t="s">
        <v>392</v>
      </c>
      <c r="D1043" s="89" t="s">
        <v>463</v>
      </c>
      <c r="E1043" s="89" t="s">
        <v>489</v>
      </c>
      <c r="F1043" s="89" t="s">
        <v>465</v>
      </c>
      <c r="G1043" s="89" t="s">
        <v>465</v>
      </c>
      <c r="H1043" s="89" t="s">
        <v>465</v>
      </c>
      <c r="I1043" s="89" t="s">
        <v>506</v>
      </c>
      <c r="J1043" s="89" t="s">
        <v>465</v>
      </c>
      <c r="K1043" s="89" t="s">
        <v>476</v>
      </c>
      <c r="L1043" s="89" t="s">
        <v>549</v>
      </c>
      <c r="M1043" s="89" t="s">
        <v>395</v>
      </c>
      <c r="N1043" s="89">
        <v>15</v>
      </c>
      <c r="O1043" s="91">
        <v>61.56</v>
      </c>
      <c r="P1043" s="89" t="s">
        <v>550</v>
      </c>
      <c r="Q1043" s="89">
        <v>29</v>
      </c>
      <c r="R1043" s="89" t="s">
        <v>771</v>
      </c>
      <c r="S1043" s="89">
        <v>5</v>
      </c>
      <c r="T1043" s="90">
        <v>0</v>
      </c>
      <c r="U1043" s="90">
        <v>0</v>
      </c>
      <c r="V1043" s="90">
        <v>0</v>
      </c>
      <c r="W1043" s="90">
        <v>0</v>
      </c>
      <c r="X1043" s="90">
        <v>0</v>
      </c>
      <c r="Y1043" s="90">
        <v>0</v>
      </c>
      <c r="Z1043" s="90">
        <v>0</v>
      </c>
      <c r="AA1043" s="90">
        <v>0</v>
      </c>
      <c r="AB1043" s="90">
        <v>0</v>
      </c>
      <c r="AC1043" s="90">
        <v>95.89</v>
      </c>
      <c r="AD1043" s="90">
        <v>193.49</v>
      </c>
      <c r="AE1043" s="381">
        <f t="shared" si="17"/>
        <v>9.5322121367592914</v>
      </c>
      <c r="AF1043" s="105"/>
      <c r="AG1043" s="381"/>
      <c r="AH1043" s="381"/>
      <c r="AI1043" s="381"/>
      <c r="AJ1043" s="381"/>
      <c r="AK1043" s="381"/>
      <c r="AL1043" s="381"/>
      <c r="AM1043" s="381"/>
    </row>
    <row r="1044" spans="1:39" x14ac:dyDescent="0.35">
      <c r="A1044" s="89" t="s">
        <v>431</v>
      </c>
      <c r="B1044" s="89" t="s">
        <v>391</v>
      </c>
      <c r="C1044" s="89" t="s">
        <v>392</v>
      </c>
      <c r="D1044" s="89" t="s">
        <v>463</v>
      </c>
      <c r="E1044" s="89" t="s">
        <v>489</v>
      </c>
      <c r="F1044" s="89" t="s">
        <v>465</v>
      </c>
      <c r="G1044" s="89" t="s">
        <v>465</v>
      </c>
      <c r="H1044" s="89" t="s">
        <v>465</v>
      </c>
      <c r="I1044" s="89" t="s">
        <v>506</v>
      </c>
      <c r="J1044" s="89" t="s">
        <v>465</v>
      </c>
      <c r="K1044" s="89" t="s">
        <v>476</v>
      </c>
      <c r="L1044" s="89" t="s">
        <v>549</v>
      </c>
      <c r="M1044" s="89" t="s">
        <v>395</v>
      </c>
      <c r="N1044" s="89">
        <v>15</v>
      </c>
      <c r="O1044" s="91">
        <v>47.01</v>
      </c>
      <c r="P1044" s="89" t="s">
        <v>550</v>
      </c>
      <c r="Q1044" s="89">
        <v>29</v>
      </c>
      <c r="R1044" s="89" t="s">
        <v>771</v>
      </c>
      <c r="S1044" s="89">
        <v>5</v>
      </c>
      <c r="T1044" s="90">
        <v>0</v>
      </c>
      <c r="U1044" s="90">
        <v>0</v>
      </c>
      <c r="V1044" s="90">
        <v>0</v>
      </c>
      <c r="W1044" s="90">
        <v>0</v>
      </c>
      <c r="X1044" s="90">
        <v>0</v>
      </c>
      <c r="Y1044" s="90">
        <v>0</v>
      </c>
      <c r="Z1044" s="90">
        <v>0</v>
      </c>
      <c r="AA1044" s="90">
        <v>0</v>
      </c>
      <c r="AB1044" s="90">
        <v>0</v>
      </c>
      <c r="AC1044" s="90">
        <v>95.89</v>
      </c>
      <c r="AD1044" s="90">
        <v>193.49</v>
      </c>
      <c r="AE1044" s="381">
        <f t="shared" si="17"/>
        <v>9.5322121367592914</v>
      </c>
      <c r="AF1044" s="105"/>
      <c r="AG1044" s="381"/>
      <c r="AH1044" s="381"/>
      <c r="AI1044" s="381"/>
      <c r="AJ1044" s="381"/>
      <c r="AK1044" s="381"/>
      <c r="AL1044" s="381"/>
      <c r="AM1044" s="381"/>
    </row>
    <row r="1045" spans="1:39" x14ac:dyDescent="0.35">
      <c r="A1045" s="89" t="s">
        <v>608</v>
      </c>
      <c r="B1045" s="89" t="s">
        <v>391</v>
      </c>
      <c r="C1045" s="89" t="s">
        <v>392</v>
      </c>
      <c r="D1045" s="89" t="s">
        <v>463</v>
      </c>
      <c r="E1045" s="89" t="s">
        <v>489</v>
      </c>
      <c r="F1045" s="89" t="s">
        <v>465</v>
      </c>
      <c r="G1045" s="89" t="s">
        <v>465</v>
      </c>
      <c r="H1045" s="89" t="s">
        <v>465</v>
      </c>
      <c r="I1045" s="89" t="s">
        <v>506</v>
      </c>
      <c r="J1045" s="89" t="s">
        <v>465</v>
      </c>
      <c r="K1045" s="89" t="s">
        <v>476</v>
      </c>
      <c r="L1045" s="89" t="s">
        <v>549</v>
      </c>
      <c r="M1045" s="89" t="s">
        <v>395</v>
      </c>
      <c r="N1045" s="89">
        <v>15</v>
      </c>
      <c r="O1045" s="91">
        <v>82.28</v>
      </c>
      <c r="P1045" s="89" t="s">
        <v>550</v>
      </c>
      <c r="Q1045" s="89">
        <v>29</v>
      </c>
      <c r="R1045" s="89" t="s">
        <v>771</v>
      </c>
      <c r="S1045" s="89">
        <v>5</v>
      </c>
      <c r="T1045" s="90">
        <v>0</v>
      </c>
      <c r="U1045" s="90">
        <v>0</v>
      </c>
      <c r="V1045" s="90">
        <v>0</v>
      </c>
      <c r="W1045" s="90">
        <v>0</v>
      </c>
      <c r="X1045" s="90">
        <v>0</v>
      </c>
      <c r="Y1045" s="90">
        <v>0</v>
      </c>
      <c r="Z1045" s="90">
        <v>0</v>
      </c>
      <c r="AA1045" s="90">
        <v>0</v>
      </c>
      <c r="AB1045" s="90">
        <v>0</v>
      </c>
      <c r="AC1045" s="90">
        <v>95.89</v>
      </c>
      <c r="AD1045" s="90">
        <v>193.49</v>
      </c>
      <c r="AE1045" s="381">
        <f t="shared" si="17"/>
        <v>9.5322121367592914</v>
      </c>
      <c r="AF1045" s="105"/>
      <c r="AG1045" s="381"/>
      <c r="AH1045" s="381"/>
      <c r="AI1045" s="381"/>
      <c r="AJ1045" s="381"/>
      <c r="AK1045" s="381"/>
      <c r="AL1045" s="381"/>
      <c r="AM1045" s="381"/>
    </row>
    <row r="1046" spans="1:39" x14ac:dyDescent="0.35">
      <c r="A1046" s="89" t="s">
        <v>426</v>
      </c>
      <c r="B1046" s="89" t="s">
        <v>391</v>
      </c>
      <c r="C1046" s="89" t="s">
        <v>392</v>
      </c>
      <c r="D1046" s="89" t="s">
        <v>463</v>
      </c>
      <c r="E1046" s="89" t="s">
        <v>524</v>
      </c>
      <c r="F1046" s="89" t="s">
        <v>465</v>
      </c>
      <c r="G1046" s="89" t="s">
        <v>465</v>
      </c>
      <c r="H1046" s="89" t="s">
        <v>465</v>
      </c>
      <c r="I1046" s="89" t="s">
        <v>506</v>
      </c>
      <c r="J1046" s="89" t="s">
        <v>501</v>
      </c>
      <c r="K1046" s="89" t="s">
        <v>466</v>
      </c>
      <c r="L1046" s="89" t="s">
        <v>587</v>
      </c>
      <c r="M1046" s="89" t="s">
        <v>395</v>
      </c>
      <c r="N1046" s="89">
        <v>22</v>
      </c>
      <c r="O1046" s="91">
        <v>10.58</v>
      </c>
      <c r="P1046" s="89" t="s">
        <v>588</v>
      </c>
      <c r="Q1046" s="89">
        <v>29</v>
      </c>
      <c r="R1046" s="89" t="s">
        <v>771</v>
      </c>
      <c r="S1046" s="89">
        <v>6</v>
      </c>
      <c r="T1046" s="90">
        <v>0</v>
      </c>
      <c r="U1046" s="90">
        <v>0</v>
      </c>
      <c r="V1046" s="90">
        <v>0</v>
      </c>
      <c r="W1046" s="90">
        <v>0</v>
      </c>
      <c r="X1046" s="90">
        <v>0</v>
      </c>
      <c r="Y1046" s="90">
        <v>0</v>
      </c>
      <c r="Z1046" s="90">
        <v>0</v>
      </c>
      <c r="AA1046" s="90">
        <v>0</v>
      </c>
      <c r="AB1046" s="90">
        <v>0</v>
      </c>
      <c r="AC1046" s="90">
        <v>74.430000000000007</v>
      </c>
      <c r="AD1046" s="90">
        <v>123.31</v>
      </c>
      <c r="AE1046" s="381">
        <f t="shared" si="17"/>
        <v>10.519889123312062</v>
      </c>
      <c r="AF1046" s="105"/>
      <c r="AG1046" s="381"/>
      <c r="AH1046" s="381"/>
      <c r="AI1046" s="381"/>
      <c r="AJ1046" s="381"/>
      <c r="AK1046" s="381"/>
      <c r="AL1046" s="381"/>
      <c r="AM1046" s="381"/>
    </row>
    <row r="1047" spans="1:39" x14ac:dyDescent="0.35">
      <c r="A1047" s="89" t="s">
        <v>615</v>
      </c>
      <c r="B1047" s="89" t="s">
        <v>391</v>
      </c>
      <c r="C1047" s="89" t="s">
        <v>392</v>
      </c>
      <c r="D1047" s="89" t="s">
        <v>463</v>
      </c>
      <c r="E1047" s="89" t="s">
        <v>487</v>
      </c>
      <c r="F1047" s="89" t="s">
        <v>465</v>
      </c>
      <c r="G1047" s="89" t="s">
        <v>465</v>
      </c>
      <c r="H1047" s="89" t="s">
        <v>465</v>
      </c>
      <c r="I1047" s="89" t="s">
        <v>506</v>
      </c>
      <c r="J1047" s="89" t="s">
        <v>501</v>
      </c>
      <c r="K1047" s="89" t="s">
        <v>466</v>
      </c>
      <c r="L1047" s="89" t="s">
        <v>587</v>
      </c>
      <c r="M1047" s="89" t="s">
        <v>395</v>
      </c>
      <c r="N1047" s="89">
        <v>22</v>
      </c>
      <c r="O1047" s="91">
        <v>0.78</v>
      </c>
      <c r="P1047" s="89" t="s">
        <v>588</v>
      </c>
      <c r="Q1047" s="89">
        <v>29</v>
      </c>
      <c r="R1047" s="89" t="s">
        <v>771</v>
      </c>
      <c r="S1047" s="89">
        <v>6</v>
      </c>
      <c r="T1047" s="90">
        <v>0</v>
      </c>
      <c r="U1047" s="90">
        <v>0</v>
      </c>
      <c r="V1047" s="90">
        <v>0</v>
      </c>
      <c r="W1047" s="90">
        <v>0</v>
      </c>
      <c r="X1047" s="90">
        <v>0</v>
      </c>
      <c r="Y1047" s="90">
        <v>0</v>
      </c>
      <c r="Z1047" s="90">
        <v>0</v>
      </c>
      <c r="AA1047" s="90">
        <v>0</v>
      </c>
      <c r="AB1047" s="90">
        <v>0</v>
      </c>
      <c r="AC1047" s="90">
        <v>73.06</v>
      </c>
      <c r="AD1047" s="90">
        <v>93.16</v>
      </c>
      <c r="AE1047" s="381">
        <f t="shared" si="17"/>
        <v>11.991165467090013</v>
      </c>
      <c r="AF1047" s="105"/>
      <c r="AG1047" s="381"/>
      <c r="AH1047" s="381"/>
      <c r="AI1047" s="381"/>
      <c r="AJ1047" s="381"/>
      <c r="AK1047" s="381"/>
      <c r="AL1047" s="381"/>
      <c r="AM1047" s="381"/>
    </row>
    <row r="1048" spans="1:39" x14ac:dyDescent="0.35">
      <c r="A1048" s="89" t="s">
        <v>617</v>
      </c>
      <c r="B1048" s="89" t="s">
        <v>391</v>
      </c>
      <c r="C1048" s="89" t="s">
        <v>392</v>
      </c>
      <c r="D1048" s="89" t="s">
        <v>463</v>
      </c>
      <c r="E1048" s="89" t="s">
        <v>475</v>
      </c>
      <c r="F1048" s="89" t="s">
        <v>465</v>
      </c>
      <c r="G1048" s="89" t="s">
        <v>511</v>
      </c>
      <c r="H1048" s="89" t="s">
        <v>465</v>
      </c>
      <c r="I1048" s="89" t="s">
        <v>506</v>
      </c>
      <c r="J1048" s="89" t="s">
        <v>501</v>
      </c>
      <c r="K1048" s="89" t="s">
        <v>476</v>
      </c>
      <c r="L1048" s="89" t="s">
        <v>587</v>
      </c>
      <c r="M1048" s="89" t="s">
        <v>395</v>
      </c>
      <c r="N1048" s="89">
        <v>22</v>
      </c>
      <c r="O1048" s="91">
        <v>6.43</v>
      </c>
      <c r="P1048" s="89" t="s">
        <v>588</v>
      </c>
      <c r="Q1048" s="89">
        <v>29</v>
      </c>
      <c r="R1048" s="89" t="s">
        <v>771</v>
      </c>
      <c r="S1048" s="89">
        <v>6</v>
      </c>
      <c r="T1048" s="90">
        <v>0</v>
      </c>
      <c r="U1048" s="90">
        <v>0</v>
      </c>
      <c r="V1048" s="90">
        <v>0</v>
      </c>
      <c r="W1048" s="90">
        <v>0</v>
      </c>
      <c r="X1048" s="90">
        <v>0</v>
      </c>
      <c r="Y1048" s="90">
        <v>0</v>
      </c>
      <c r="Z1048" s="90">
        <v>0</v>
      </c>
      <c r="AA1048" s="90">
        <v>0</v>
      </c>
      <c r="AB1048" s="90">
        <v>0</v>
      </c>
      <c r="AC1048" s="90">
        <v>74.27</v>
      </c>
      <c r="AD1048" s="90">
        <v>102.15</v>
      </c>
      <c r="AE1048" s="381">
        <f t="shared" si="17"/>
        <v>11.545794632781032</v>
      </c>
      <c r="AF1048" s="105"/>
      <c r="AG1048" s="381"/>
      <c r="AH1048" s="381"/>
      <c r="AI1048" s="381"/>
      <c r="AJ1048" s="381"/>
      <c r="AK1048" s="381"/>
      <c r="AL1048" s="381"/>
      <c r="AM1048" s="381"/>
    </row>
    <row r="1049" spans="1:39" x14ac:dyDescent="0.35">
      <c r="A1049" s="89" t="s">
        <v>619</v>
      </c>
      <c r="B1049" s="89" t="s">
        <v>391</v>
      </c>
      <c r="C1049" s="89" t="s">
        <v>392</v>
      </c>
      <c r="D1049" s="89" t="s">
        <v>463</v>
      </c>
      <c r="E1049" s="89" t="s">
        <v>475</v>
      </c>
      <c r="F1049" s="89" t="s">
        <v>465</v>
      </c>
      <c r="G1049" s="89" t="s">
        <v>511</v>
      </c>
      <c r="H1049" s="89" t="s">
        <v>465</v>
      </c>
      <c r="I1049" s="89" t="s">
        <v>506</v>
      </c>
      <c r="J1049" s="89" t="s">
        <v>501</v>
      </c>
      <c r="K1049" s="89" t="s">
        <v>476</v>
      </c>
      <c r="L1049" s="89" t="s">
        <v>587</v>
      </c>
      <c r="M1049" s="89" t="s">
        <v>395</v>
      </c>
      <c r="N1049" s="89">
        <v>22</v>
      </c>
      <c r="O1049" s="91">
        <v>25.45</v>
      </c>
      <c r="P1049" s="89" t="s">
        <v>588</v>
      </c>
      <c r="Q1049" s="89">
        <v>29</v>
      </c>
      <c r="R1049" s="89" t="s">
        <v>771</v>
      </c>
      <c r="S1049" s="89">
        <v>6</v>
      </c>
      <c r="T1049" s="90">
        <v>0</v>
      </c>
      <c r="U1049" s="90">
        <v>0</v>
      </c>
      <c r="V1049" s="90">
        <v>0</v>
      </c>
      <c r="W1049" s="90">
        <v>0</v>
      </c>
      <c r="X1049" s="90">
        <v>0</v>
      </c>
      <c r="Y1049" s="90">
        <v>0</v>
      </c>
      <c r="Z1049" s="90">
        <v>0</v>
      </c>
      <c r="AA1049" s="90">
        <v>0</v>
      </c>
      <c r="AB1049" s="90">
        <v>0</v>
      </c>
      <c r="AC1049" s="90">
        <v>74.27</v>
      </c>
      <c r="AD1049" s="90">
        <v>102.15</v>
      </c>
      <c r="AE1049" s="381">
        <f t="shared" si="17"/>
        <v>11.545794632781032</v>
      </c>
      <c r="AF1049" s="105"/>
      <c r="AG1049" s="381"/>
      <c r="AH1049" s="381"/>
      <c r="AI1049" s="381"/>
      <c r="AJ1049" s="381"/>
      <c r="AK1049" s="381"/>
      <c r="AL1049" s="381"/>
      <c r="AM1049" s="381"/>
    </row>
    <row r="1050" spans="1:39" x14ac:dyDescent="0.35">
      <c r="A1050" s="89" t="s">
        <v>562</v>
      </c>
      <c r="B1050" s="89" t="s">
        <v>391</v>
      </c>
      <c r="C1050" s="89" t="s">
        <v>392</v>
      </c>
      <c r="D1050" s="89" t="s">
        <v>463</v>
      </c>
      <c r="E1050" s="89" t="s">
        <v>521</v>
      </c>
      <c r="F1050" s="89" t="s">
        <v>465</v>
      </c>
      <c r="G1050" s="89" t="s">
        <v>465</v>
      </c>
      <c r="H1050" s="89" t="s">
        <v>465</v>
      </c>
      <c r="I1050" s="89" t="s">
        <v>465</v>
      </c>
      <c r="J1050" s="89" t="s">
        <v>465</v>
      </c>
      <c r="K1050" s="89" t="s">
        <v>466</v>
      </c>
      <c r="L1050" s="89" t="s">
        <v>394</v>
      </c>
      <c r="M1050" s="89" t="s">
        <v>395</v>
      </c>
      <c r="N1050" s="89">
        <v>14</v>
      </c>
      <c r="O1050" s="91">
        <v>21.97</v>
      </c>
      <c r="P1050" s="89" t="s">
        <v>396</v>
      </c>
      <c r="Q1050" s="89">
        <v>29</v>
      </c>
      <c r="R1050" s="89" t="s">
        <v>771</v>
      </c>
      <c r="S1050" s="89">
        <v>7</v>
      </c>
      <c r="T1050" s="90">
        <v>0</v>
      </c>
      <c r="U1050" s="90">
        <v>24.78</v>
      </c>
      <c r="V1050" s="90">
        <v>13.56</v>
      </c>
      <c r="W1050" s="90">
        <v>0</v>
      </c>
      <c r="X1050" s="90">
        <v>0</v>
      </c>
      <c r="Y1050" s="90">
        <v>38.340000000000003</v>
      </c>
      <c r="Z1050" s="90">
        <v>0</v>
      </c>
      <c r="AA1050" s="90">
        <v>0</v>
      </c>
      <c r="AB1050" s="90">
        <v>38.340000000000003</v>
      </c>
      <c r="AC1050" s="90">
        <v>141.22</v>
      </c>
      <c r="AD1050" s="90">
        <v>375.73</v>
      </c>
      <c r="AE1050" s="381">
        <f t="shared" si="17"/>
        <v>8.3013068837058928</v>
      </c>
      <c r="AF1050" s="105"/>
      <c r="AG1050" s="381"/>
      <c r="AH1050" s="381"/>
      <c r="AI1050" s="381"/>
      <c r="AJ1050" s="381"/>
      <c r="AK1050" s="381"/>
      <c r="AL1050" s="381"/>
      <c r="AM1050" s="381"/>
    </row>
    <row r="1051" spans="1:39" x14ac:dyDescent="0.35">
      <c r="A1051" s="89" t="s">
        <v>739</v>
      </c>
      <c r="B1051" s="89" t="s">
        <v>391</v>
      </c>
      <c r="C1051" s="89" t="s">
        <v>392</v>
      </c>
      <c r="D1051" s="89" t="s">
        <v>463</v>
      </c>
      <c r="E1051" s="89" t="s">
        <v>493</v>
      </c>
      <c r="F1051" s="89" t="s">
        <v>465</v>
      </c>
      <c r="G1051" s="89" t="s">
        <v>465</v>
      </c>
      <c r="H1051" s="89" t="s">
        <v>465</v>
      </c>
      <c r="I1051" s="89" t="s">
        <v>465</v>
      </c>
      <c r="J1051" s="89" t="s">
        <v>465</v>
      </c>
      <c r="K1051" s="89" t="s">
        <v>466</v>
      </c>
      <c r="L1051" s="89" t="s">
        <v>394</v>
      </c>
      <c r="M1051" s="89" t="s">
        <v>395</v>
      </c>
      <c r="N1051" s="89">
        <v>14</v>
      </c>
      <c r="O1051" s="91">
        <v>8.2899999999999991</v>
      </c>
      <c r="P1051" s="89" t="s">
        <v>396</v>
      </c>
      <c r="Q1051" s="89">
        <v>29</v>
      </c>
      <c r="R1051" s="89" t="s">
        <v>771</v>
      </c>
      <c r="S1051" s="89">
        <v>7</v>
      </c>
      <c r="T1051" s="90">
        <v>0</v>
      </c>
      <c r="U1051" s="90">
        <v>24.83</v>
      </c>
      <c r="V1051" s="90">
        <v>7.63</v>
      </c>
      <c r="W1051" s="90">
        <v>0</v>
      </c>
      <c r="X1051" s="90">
        <v>0</v>
      </c>
      <c r="Y1051" s="90">
        <v>32.47</v>
      </c>
      <c r="Z1051" s="90">
        <v>0</v>
      </c>
      <c r="AA1051" s="90">
        <v>0</v>
      </c>
      <c r="AB1051" s="90">
        <v>32.47</v>
      </c>
      <c r="AC1051" s="90">
        <v>125.83</v>
      </c>
      <c r="AD1051" s="90">
        <v>379.35</v>
      </c>
      <c r="AE1051" s="381">
        <f t="shared" si="17"/>
        <v>7.7984511487921546</v>
      </c>
      <c r="AF1051" s="105"/>
      <c r="AG1051" s="381"/>
      <c r="AH1051" s="381"/>
      <c r="AI1051" s="381"/>
      <c r="AJ1051" s="381"/>
      <c r="AK1051" s="381"/>
      <c r="AL1051" s="381"/>
      <c r="AM1051" s="381"/>
    </row>
    <row r="1052" spans="1:39" x14ac:dyDescent="0.35">
      <c r="A1052" s="89" t="s">
        <v>614</v>
      </c>
      <c r="B1052" s="89" t="s">
        <v>391</v>
      </c>
      <c r="C1052" s="89" t="s">
        <v>392</v>
      </c>
      <c r="D1052" s="89" t="s">
        <v>637</v>
      </c>
      <c r="E1052" s="89" t="s">
        <v>505</v>
      </c>
      <c r="F1052" s="89" t="s">
        <v>465</v>
      </c>
      <c r="G1052" s="89" t="s">
        <v>465</v>
      </c>
      <c r="H1052" s="89" t="s">
        <v>465</v>
      </c>
      <c r="I1052" s="89" t="s">
        <v>465</v>
      </c>
      <c r="J1052" s="89" t="s">
        <v>465</v>
      </c>
      <c r="K1052" s="89" t="s">
        <v>466</v>
      </c>
      <c r="L1052" s="89" t="s">
        <v>394</v>
      </c>
      <c r="M1052" s="89" t="s">
        <v>395</v>
      </c>
      <c r="N1052" s="89">
        <v>14</v>
      </c>
      <c r="O1052" s="91">
        <v>5.27</v>
      </c>
      <c r="P1052" s="89" t="s">
        <v>396</v>
      </c>
      <c r="Q1052" s="89">
        <v>29</v>
      </c>
      <c r="R1052" s="89" t="s">
        <v>771</v>
      </c>
      <c r="S1052" s="89">
        <v>7</v>
      </c>
      <c r="T1052" s="90">
        <v>0</v>
      </c>
      <c r="U1052" s="90">
        <v>21.79</v>
      </c>
      <c r="V1052" s="90">
        <v>23.91</v>
      </c>
      <c r="W1052" s="90">
        <v>0</v>
      </c>
      <c r="X1052" s="90">
        <v>0</v>
      </c>
      <c r="Y1052" s="90">
        <v>45.7</v>
      </c>
      <c r="Z1052" s="90">
        <v>0</v>
      </c>
      <c r="AA1052" s="90">
        <v>0</v>
      </c>
      <c r="AB1052" s="90">
        <v>45.7</v>
      </c>
      <c r="AC1052" s="90">
        <v>157.53</v>
      </c>
      <c r="AD1052" s="90">
        <v>371.9</v>
      </c>
      <c r="AE1052" s="381">
        <f t="shared" si="17"/>
        <v>8.812616052182296</v>
      </c>
      <c r="AF1052" s="105"/>
      <c r="AG1052" s="381"/>
      <c r="AH1052" s="381"/>
      <c r="AI1052" s="381"/>
      <c r="AJ1052" s="381"/>
      <c r="AK1052" s="381"/>
      <c r="AL1052" s="381"/>
      <c r="AM1052" s="381"/>
    </row>
    <row r="1053" spans="1:39" x14ac:dyDescent="0.35">
      <c r="A1053" s="89" t="s">
        <v>634</v>
      </c>
      <c r="B1053" s="89" t="s">
        <v>391</v>
      </c>
      <c r="C1053" s="89" t="s">
        <v>392</v>
      </c>
      <c r="D1053" s="89" t="s">
        <v>463</v>
      </c>
      <c r="E1053" s="89" t="s">
        <v>473</v>
      </c>
      <c r="F1053" s="89" t="s">
        <v>465</v>
      </c>
      <c r="G1053" s="89" t="s">
        <v>511</v>
      </c>
      <c r="H1053" s="89" t="s">
        <v>465</v>
      </c>
      <c r="I1053" s="89" t="s">
        <v>506</v>
      </c>
      <c r="J1053" s="89" t="s">
        <v>465</v>
      </c>
      <c r="K1053" s="89" t="s">
        <v>476</v>
      </c>
      <c r="L1053" s="89" t="s">
        <v>549</v>
      </c>
      <c r="M1053" s="89" t="s">
        <v>395</v>
      </c>
      <c r="N1053" s="89">
        <v>20</v>
      </c>
      <c r="O1053" s="91">
        <v>9.51</v>
      </c>
      <c r="P1053" s="89" t="s">
        <v>566</v>
      </c>
      <c r="Q1053" s="89">
        <v>29</v>
      </c>
      <c r="R1053" s="89" t="s">
        <v>771</v>
      </c>
      <c r="S1053" s="89">
        <v>8</v>
      </c>
      <c r="T1053" s="90">
        <v>0</v>
      </c>
      <c r="U1053" s="90">
        <v>10.14</v>
      </c>
      <c r="V1053" s="90">
        <v>52.03</v>
      </c>
      <c r="W1053" s="90">
        <v>0</v>
      </c>
      <c r="X1053" s="90">
        <v>0.45</v>
      </c>
      <c r="Y1053" s="90">
        <v>62.62</v>
      </c>
      <c r="Z1053" s="90">
        <v>0</v>
      </c>
      <c r="AA1053" s="90">
        <v>0</v>
      </c>
      <c r="AB1053" s="90">
        <v>62.62</v>
      </c>
      <c r="AC1053" s="90">
        <v>133.01</v>
      </c>
      <c r="AD1053" s="90">
        <v>189.8</v>
      </c>
      <c r="AE1053" s="381">
        <f t="shared" si="17"/>
        <v>11.335230205253968</v>
      </c>
      <c r="AF1053" s="105"/>
      <c r="AG1053" s="381"/>
      <c r="AH1053" s="381"/>
      <c r="AI1053" s="381"/>
      <c r="AJ1053" s="381"/>
      <c r="AK1053" s="381"/>
      <c r="AL1053" s="381"/>
      <c r="AM1053" s="381"/>
    </row>
    <row r="1054" spans="1:39" x14ac:dyDescent="0.35">
      <c r="A1054" s="89" t="s">
        <v>502</v>
      </c>
      <c r="B1054" s="89" t="s">
        <v>391</v>
      </c>
      <c r="C1054" s="89" t="s">
        <v>392</v>
      </c>
      <c r="D1054" s="89" t="s">
        <v>463</v>
      </c>
      <c r="E1054" s="89" t="s">
        <v>487</v>
      </c>
      <c r="F1054" s="89" t="s">
        <v>465</v>
      </c>
      <c r="G1054" s="89" t="s">
        <v>511</v>
      </c>
      <c r="H1054" s="89" t="s">
        <v>501</v>
      </c>
      <c r="I1054" s="89" t="s">
        <v>506</v>
      </c>
      <c r="J1054" s="89" t="s">
        <v>508</v>
      </c>
      <c r="K1054" s="89" t="s">
        <v>476</v>
      </c>
      <c r="L1054" s="89" t="s">
        <v>587</v>
      </c>
      <c r="M1054" s="89" t="s">
        <v>395</v>
      </c>
      <c r="N1054" s="89">
        <v>26</v>
      </c>
      <c r="O1054" s="91">
        <v>50.29</v>
      </c>
      <c r="P1054" s="89" t="s">
        <v>400</v>
      </c>
      <c r="Q1054" s="89">
        <v>29</v>
      </c>
      <c r="R1054" s="89" t="s">
        <v>771</v>
      </c>
      <c r="S1054" s="89">
        <v>9</v>
      </c>
      <c r="T1054" s="90">
        <v>0</v>
      </c>
      <c r="U1054" s="90">
        <v>46.37</v>
      </c>
      <c r="V1054" s="90">
        <v>35.64</v>
      </c>
      <c r="W1054" s="90">
        <v>0</v>
      </c>
      <c r="X1054" s="90">
        <v>35.65</v>
      </c>
      <c r="Y1054" s="90">
        <v>117.66</v>
      </c>
      <c r="Z1054" s="90">
        <v>0</v>
      </c>
      <c r="AA1054" s="90">
        <v>0</v>
      </c>
      <c r="AB1054" s="90">
        <v>117.66</v>
      </c>
      <c r="AC1054" s="90">
        <v>92.91</v>
      </c>
      <c r="AD1054" s="90">
        <v>91.57</v>
      </c>
      <c r="AE1054" s="381">
        <f t="shared" si="17"/>
        <v>13.639263661088897</v>
      </c>
      <c r="AF1054" s="105"/>
      <c r="AG1054" s="381"/>
      <c r="AH1054" s="381"/>
      <c r="AI1054" s="381"/>
      <c r="AJ1054" s="381"/>
      <c r="AK1054" s="381"/>
      <c r="AL1054" s="381"/>
      <c r="AM1054" s="381"/>
    </row>
    <row r="1055" spans="1:39" x14ac:dyDescent="0.35">
      <c r="A1055" s="89" t="s">
        <v>496</v>
      </c>
      <c r="B1055" s="89" t="s">
        <v>391</v>
      </c>
      <c r="C1055" s="89" t="s">
        <v>392</v>
      </c>
      <c r="D1055" s="89" t="s">
        <v>463</v>
      </c>
      <c r="E1055" s="89" t="s">
        <v>473</v>
      </c>
      <c r="F1055" s="89" t="s">
        <v>465</v>
      </c>
      <c r="G1055" s="89" t="s">
        <v>511</v>
      </c>
      <c r="H1055" s="89" t="s">
        <v>501</v>
      </c>
      <c r="I1055" s="89" t="s">
        <v>506</v>
      </c>
      <c r="J1055" s="89" t="s">
        <v>508</v>
      </c>
      <c r="K1055" s="89" t="s">
        <v>476</v>
      </c>
      <c r="L1055" s="89" t="s">
        <v>587</v>
      </c>
      <c r="M1055" s="89" t="s">
        <v>395</v>
      </c>
      <c r="N1055" s="89">
        <v>26</v>
      </c>
      <c r="O1055" s="91">
        <v>2.37</v>
      </c>
      <c r="P1055" s="89" t="s">
        <v>400</v>
      </c>
      <c r="Q1055" s="89">
        <v>29</v>
      </c>
      <c r="R1055" s="89" t="s">
        <v>771</v>
      </c>
      <c r="S1055" s="89">
        <v>9</v>
      </c>
      <c r="T1055" s="90">
        <v>0</v>
      </c>
      <c r="U1055" s="90">
        <v>46.37</v>
      </c>
      <c r="V1055" s="90">
        <v>35.64</v>
      </c>
      <c r="W1055" s="90">
        <v>0</v>
      </c>
      <c r="X1055" s="90">
        <v>35.65</v>
      </c>
      <c r="Y1055" s="90">
        <v>117.66</v>
      </c>
      <c r="Z1055" s="90">
        <v>0</v>
      </c>
      <c r="AA1055" s="90">
        <v>0</v>
      </c>
      <c r="AB1055" s="90">
        <v>117.66</v>
      </c>
      <c r="AC1055" s="90">
        <v>92.91</v>
      </c>
      <c r="AD1055" s="90">
        <v>91.57</v>
      </c>
      <c r="AE1055" s="381">
        <f t="shared" si="17"/>
        <v>13.639263661088897</v>
      </c>
      <c r="AF1055" s="105"/>
      <c r="AG1055" s="381"/>
      <c r="AH1055" s="381"/>
      <c r="AI1055" s="381"/>
      <c r="AJ1055" s="381"/>
      <c r="AK1055" s="381"/>
      <c r="AL1055" s="381"/>
      <c r="AM1055" s="381"/>
    </row>
    <row r="1056" spans="1:39" x14ac:dyDescent="0.35">
      <c r="A1056" s="89" t="s">
        <v>743</v>
      </c>
      <c r="B1056" s="89" t="s">
        <v>391</v>
      </c>
      <c r="C1056" s="89" t="s">
        <v>392</v>
      </c>
      <c r="D1056" s="89" t="s">
        <v>393</v>
      </c>
      <c r="E1056" s="89" t="s">
        <v>489</v>
      </c>
      <c r="F1056" s="89" t="s">
        <v>465</v>
      </c>
      <c r="G1056" s="89" t="s">
        <v>511</v>
      </c>
      <c r="H1056" s="89" t="s">
        <v>719</v>
      </c>
      <c r="I1056" s="89" t="s">
        <v>506</v>
      </c>
      <c r="J1056" s="89" t="s">
        <v>501</v>
      </c>
      <c r="K1056" s="89" t="s">
        <v>476</v>
      </c>
      <c r="L1056" s="89" t="s">
        <v>587</v>
      </c>
      <c r="M1056" s="89" t="s">
        <v>395</v>
      </c>
      <c r="N1056" s="89">
        <v>29</v>
      </c>
      <c r="O1056" s="91">
        <v>56.45</v>
      </c>
      <c r="P1056" s="89" t="s">
        <v>400</v>
      </c>
      <c r="Q1056" s="89">
        <v>29</v>
      </c>
      <c r="R1056" s="89" t="s">
        <v>771</v>
      </c>
      <c r="S1056" s="89">
        <v>9</v>
      </c>
      <c r="T1056" s="90">
        <v>0</v>
      </c>
      <c r="U1056" s="90">
        <v>50.76</v>
      </c>
      <c r="V1056" s="90">
        <v>39.49</v>
      </c>
      <c r="W1056" s="90">
        <v>0</v>
      </c>
      <c r="X1056" s="90">
        <v>37.99</v>
      </c>
      <c r="Y1056" s="90">
        <v>128.24</v>
      </c>
      <c r="Z1056" s="90">
        <v>0</v>
      </c>
      <c r="AA1056" s="90">
        <v>0</v>
      </c>
      <c r="AB1056" s="90">
        <v>128.24</v>
      </c>
      <c r="AC1056" s="90">
        <v>98.01</v>
      </c>
      <c r="AD1056" s="90">
        <v>94.85</v>
      </c>
      <c r="AE1056" s="381">
        <f t="shared" si="17"/>
        <v>13.764258771344705</v>
      </c>
      <c r="AF1056" s="105"/>
      <c r="AG1056" s="381"/>
      <c r="AH1056" s="381"/>
      <c r="AI1056" s="381"/>
      <c r="AJ1056" s="381"/>
      <c r="AK1056" s="381"/>
      <c r="AL1056" s="381"/>
      <c r="AM1056" s="381"/>
    </row>
    <row r="1057" spans="1:39" x14ac:dyDescent="0.35">
      <c r="A1057" s="89" t="s">
        <v>472</v>
      </c>
      <c r="B1057" s="89" t="s">
        <v>534</v>
      </c>
      <c r="C1057" s="89" t="s">
        <v>392</v>
      </c>
      <c r="D1057" s="89" t="s">
        <v>463</v>
      </c>
      <c r="E1057" s="89" t="s">
        <v>473</v>
      </c>
      <c r="F1057" s="89" t="s">
        <v>465</v>
      </c>
      <c r="G1057" s="89" t="s">
        <v>465</v>
      </c>
      <c r="H1057" s="89" t="s">
        <v>465</v>
      </c>
      <c r="I1057" s="89" t="s">
        <v>506</v>
      </c>
      <c r="J1057" s="89" t="s">
        <v>503</v>
      </c>
      <c r="K1057" s="89" t="s">
        <v>466</v>
      </c>
      <c r="L1057" s="89" t="s">
        <v>587</v>
      </c>
      <c r="M1057" s="89" t="s">
        <v>395</v>
      </c>
      <c r="N1057" s="89">
        <v>27</v>
      </c>
      <c r="O1057" s="91">
        <v>55.21</v>
      </c>
      <c r="P1057" s="89" t="s">
        <v>400</v>
      </c>
      <c r="Q1057" s="89">
        <v>29</v>
      </c>
      <c r="R1057" s="89" t="s">
        <v>771</v>
      </c>
      <c r="S1057" s="89">
        <v>9</v>
      </c>
      <c r="T1057" s="90">
        <v>0</v>
      </c>
      <c r="U1057" s="90">
        <v>10.1</v>
      </c>
      <c r="V1057" s="90">
        <v>38.479999999999997</v>
      </c>
      <c r="W1057" s="90">
        <v>48.36</v>
      </c>
      <c r="X1057" s="90">
        <v>0</v>
      </c>
      <c r="Y1057" s="90">
        <v>96.94</v>
      </c>
      <c r="Z1057" s="90">
        <v>0</v>
      </c>
      <c r="AA1057" s="90">
        <v>0</v>
      </c>
      <c r="AB1057" s="90">
        <v>96.94</v>
      </c>
      <c r="AC1057" s="90">
        <v>95.6</v>
      </c>
      <c r="AD1057" s="90">
        <v>101.71</v>
      </c>
      <c r="AE1057" s="381">
        <f t="shared" si="17"/>
        <v>13.127542133832481</v>
      </c>
      <c r="AF1057" s="105"/>
      <c r="AG1057" s="381"/>
      <c r="AH1057" s="381"/>
      <c r="AI1057" s="381"/>
      <c r="AJ1057" s="381"/>
      <c r="AK1057" s="381"/>
      <c r="AL1057" s="381"/>
      <c r="AM1057" s="381"/>
    </row>
    <row r="1058" spans="1:39" x14ac:dyDescent="0.35">
      <c r="A1058" s="89" t="s">
        <v>746</v>
      </c>
      <c r="B1058" s="89" t="s">
        <v>391</v>
      </c>
      <c r="C1058" s="89" t="s">
        <v>392</v>
      </c>
      <c r="D1058" s="89" t="s">
        <v>393</v>
      </c>
      <c r="E1058" s="89" t="s">
        <v>505</v>
      </c>
      <c r="F1058" s="89" t="s">
        <v>465</v>
      </c>
      <c r="G1058" s="89" t="s">
        <v>511</v>
      </c>
      <c r="H1058" s="89" t="s">
        <v>501</v>
      </c>
      <c r="I1058" s="89" t="s">
        <v>506</v>
      </c>
      <c r="J1058" s="89" t="s">
        <v>508</v>
      </c>
      <c r="K1058" s="89" t="s">
        <v>476</v>
      </c>
      <c r="L1058" s="89" t="s">
        <v>587</v>
      </c>
      <c r="M1058" s="89" t="s">
        <v>395</v>
      </c>
      <c r="N1058" s="89">
        <v>29</v>
      </c>
      <c r="O1058" s="91">
        <v>27.2636</v>
      </c>
      <c r="P1058" s="89" t="s">
        <v>400</v>
      </c>
      <c r="Q1058" s="89">
        <v>29</v>
      </c>
      <c r="R1058" s="89" t="s">
        <v>771</v>
      </c>
      <c r="S1058" s="89">
        <v>9</v>
      </c>
      <c r="T1058" s="90">
        <v>0</v>
      </c>
      <c r="U1058" s="90">
        <v>52</v>
      </c>
      <c r="V1058" s="90">
        <v>39.86</v>
      </c>
      <c r="W1058" s="90">
        <v>0</v>
      </c>
      <c r="X1058" s="90">
        <v>37.450000000000003</v>
      </c>
      <c r="Y1058" s="90">
        <v>129.32</v>
      </c>
      <c r="Z1058" s="90">
        <v>0</v>
      </c>
      <c r="AA1058" s="90">
        <v>0</v>
      </c>
      <c r="AB1058" s="90">
        <v>129.32</v>
      </c>
      <c r="AC1058" s="90">
        <v>99.87</v>
      </c>
      <c r="AD1058" s="90">
        <v>97.86</v>
      </c>
      <c r="AE1058" s="381">
        <f t="shared" si="17"/>
        <v>13.678901463540761</v>
      </c>
      <c r="AF1058" s="105"/>
      <c r="AG1058" s="381"/>
      <c r="AH1058" s="381"/>
      <c r="AI1058" s="381"/>
      <c r="AJ1058" s="381"/>
      <c r="AK1058" s="381"/>
      <c r="AL1058" s="381"/>
      <c r="AM1058" s="381"/>
    </row>
    <row r="1059" spans="1:39" x14ac:dyDescent="0.35">
      <c r="A1059" s="89" t="s">
        <v>741</v>
      </c>
      <c r="B1059" s="89" t="s">
        <v>391</v>
      </c>
      <c r="C1059" s="89" t="s">
        <v>392</v>
      </c>
      <c r="D1059" s="89" t="s">
        <v>393</v>
      </c>
      <c r="E1059" s="89" t="s">
        <v>526</v>
      </c>
      <c r="F1059" s="89" t="s">
        <v>465</v>
      </c>
      <c r="G1059" s="89" t="s">
        <v>465</v>
      </c>
      <c r="H1059" s="89" t="s">
        <v>501</v>
      </c>
      <c r="I1059" s="89" t="s">
        <v>506</v>
      </c>
      <c r="J1059" s="89" t="s">
        <v>508</v>
      </c>
      <c r="K1059" s="89" t="s">
        <v>466</v>
      </c>
      <c r="L1059" s="89" t="s">
        <v>587</v>
      </c>
      <c r="M1059" s="89" t="s">
        <v>395</v>
      </c>
      <c r="N1059" s="89">
        <v>29</v>
      </c>
      <c r="O1059" s="91">
        <v>15.35</v>
      </c>
      <c r="P1059" s="89" t="s">
        <v>400</v>
      </c>
      <c r="Q1059" s="89">
        <v>29</v>
      </c>
      <c r="R1059" s="89" t="s">
        <v>771</v>
      </c>
      <c r="S1059" s="89">
        <v>9</v>
      </c>
      <c r="T1059" s="90">
        <v>0</v>
      </c>
      <c r="U1059" s="90">
        <v>18.91</v>
      </c>
      <c r="V1059" s="90">
        <v>67.59</v>
      </c>
      <c r="W1059" s="90">
        <v>32.479999999999997</v>
      </c>
      <c r="X1059" s="90">
        <v>0</v>
      </c>
      <c r="Y1059" s="90">
        <v>118.98</v>
      </c>
      <c r="Z1059" s="90">
        <v>0</v>
      </c>
      <c r="AA1059" s="90">
        <v>0</v>
      </c>
      <c r="AB1059" s="90">
        <v>118.98</v>
      </c>
      <c r="AC1059" s="90">
        <v>101.06</v>
      </c>
      <c r="AD1059" s="90">
        <v>115.72</v>
      </c>
      <c r="AE1059" s="381">
        <f t="shared" si="17"/>
        <v>12.653822447320811</v>
      </c>
      <c r="AF1059" s="105"/>
      <c r="AG1059" s="381"/>
      <c r="AH1059" s="381"/>
      <c r="AI1059" s="381"/>
      <c r="AJ1059" s="381"/>
      <c r="AK1059" s="381"/>
      <c r="AL1059" s="381"/>
      <c r="AM1059" s="381"/>
    </row>
    <row r="1060" spans="1:39" x14ac:dyDescent="0.35">
      <c r="A1060" s="89" t="s">
        <v>496</v>
      </c>
      <c r="B1060" s="89" t="s">
        <v>545</v>
      </c>
      <c r="C1060" s="89" t="s">
        <v>462</v>
      </c>
      <c r="D1060" s="89" t="s">
        <v>637</v>
      </c>
      <c r="E1060" s="89" t="s">
        <v>473</v>
      </c>
      <c r="F1060" s="89" t="s">
        <v>465</v>
      </c>
      <c r="G1060" s="89" t="s">
        <v>465</v>
      </c>
      <c r="H1060" s="89" t="s">
        <v>465</v>
      </c>
      <c r="I1060" s="89" t="s">
        <v>465</v>
      </c>
      <c r="J1060" s="89" t="s">
        <v>465</v>
      </c>
      <c r="K1060" s="89" t="s">
        <v>476</v>
      </c>
      <c r="L1060" s="89" t="s">
        <v>394</v>
      </c>
      <c r="M1060" s="89" t="s">
        <v>395</v>
      </c>
      <c r="N1060" s="89">
        <v>1</v>
      </c>
      <c r="O1060" s="91">
        <v>2.37</v>
      </c>
      <c r="P1060" s="89" t="s">
        <v>467</v>
      </c>
      <c r="Q1060" s="89">
        <v>30</v>
      </c>
      <c r="R1060" s="89" t="s">
        <v>772</v>
      </c>
      <c r="S1060" s="89">
        <v>2</v>
      </c>
      <c r="T1060" s="90">
        <v>0</v>
      </c>
      <c r="U1060" s="90">
        <v>0</v>
      </c>
      <c r="V1060" s="90">
        <v>0</v>
      </c>
      <c r="W1060" s="90">
        <v>0</v>
      </c>
      <c r="X1060" s="90">
        <v>0</v>
      </c>
      <c r="Y1060" s="90">
        <v>0</v>
      </c>
      <c r="Z1060" s="90">
        <v>0</v>
      </c>
      <c r="AA1060" s="90">
        <v>0</v>
      </c>
      <c r="AB1060" s="90">
        <v>0</v>
      </c>
      <c r="AC1060" s="90"/>
      <c r="AD1060" s="90"/>
      <c r="AE1060" s="381" t="str">
        <f t="shared" si="17"/>
        <v>-</v>
      </c>
      <c r="AF1060" s="105"/>
      <c r="AG1060" s="381"/>
      <c r="AH1060" s="381"/>
      <c r="AI1060" s="381"/>
      <c r="AJ1060" s="381"/>
      <c r="AK1060" s="381"/>
      <c r="AL1060" s="381"/>
      <c r="AM1060" s="381"/>
    </row>
    <row r="1061" spans="1:39" x14ac:dyDescent="0.35">
      <c r="A1061" s="89" t="s">
        <v>502</v>
      </c>
      <c r="B1061" s="89" t="s">
        <v>545</v>
      </c>
      <c r="C1061" s="89" t="s">
        <v>462</v>
      </c>
      <c r="D1061" s="89" t="s">
        <v>637</v>
      </c>
      <c r="E1061" s="89" t="s">
        <v>487</v>
      </c>
      <c r="F1061" s="89" t="s">
        <v>465</v>
      </c>
      <c r="G1061" s="89" t="s">
        <v>465</v>
      </c>
      <c r="H1061" s="89" t="s">
        <v>465</v>
      </c>
      <c r="I1061" s="89" t="s">
        <v>465</v>
      </c>
      <c r="J1061" s="89" t="s">
        <v>465</v>
      </c>
      <c r="K1061" s="89" t="s">
        <v>476</v>
      </c>
      <c r="L1061" s="89" t="s">
        <v>394</v>
      </c>
      <c r="M1061" s="89" t="s">
        <v>395</v>
      </c>
      <c r="N1061" s="89">
        <v>1</v>
      </c>
      <c r="O1061" s="91">
        <v>50.29</v>
      </c>
      <c r="P1061" s="89" t="s">
        <v>467</v>
      </c>
      <c r="Q1061" s="89">
        <v>30</v>
      </c>
      <c r="R1061" s="89" t="s">
        <v>772</v>
      </c>
      <c r="S1061" s="89">
        <v>2</v>
      </c>
      <c r="T1061" s="90">
        <v>0</v>
      </c>
      <c r="U1061" s="90">
        <v>0</v>
      </c>
      <c r="V1061" s="90">
        <v>0</v>
      </c>
      <c r="W1061" s="90">
        <v>0</v>
      </c>
      <c r="X1061" s="90">
        <v>0</v>
      </c>
      <c r="Y1061" s="90">
        <v>0</v>
      </c>
      <c r="Z1061" s="90">
        <v>0</v>
      </c>
      <c r="AA1061" s="90">
        <v>0</v>
      </c>
      <c r="AB1061" s="90">
        <v>0</v>
      </c>
      <c r="AC1061" s="90"/>
      <c r="AD1061" s="90"/>
      <c r="AE1061" s="381" t="str">
        <f t="shared" si="17"/>
        <v>-</v>
      </c>
      <c r="AF1061" s="105"/>
      <c r="AG1061" s="381"/>
      <c r="AH1061" s="381"/>
      <c r="AI1061" s="381"/>
      <c r="AJ1061" s="381"/>
      <c r="AK1061" s="381"/>
      <c r="AL1061" s="381"/>
      <c r="AM1061" s="381"/>
    </row>
    <row r="1062" spans="1:39" x14ac:dyDescent="0.35">
      <c r="A1062" s="89" t="s">
        <v>472</v>
      </c>
      <c r="B1062" s="89" t="s">
        <v>461</v>
      </c>
      <c r="C1062" s="89" t="s">
        <v>462</v>
      </c>
      <c r="D1062" s="89" t="s">
        <v>637</v>
      </c>
      <c r="E1062" s="89" t="s">
        <v>473</v>
      </c>
      <c r="F1062" s="89" t="s">
        <v>465</v>
      </c>
      <c r="G1062" s="89" t="s">
        <v>465</v>
      </c>
      <c r="H1062" s="89" t="s">
        <v>465</v>
      </c>
      <c r="I1062" s="89" t="s">
        <v>465</v>
      </c>
      <c r="J1062" s="89" t="s">
        <v>465</v>
      </c>
      <c r="K1062" s="89" t="s">
        <v>466</v>
      </c>
      <c r="L1062" s="89" t="s">
        <v>394</v>
      </c>
      <c r="M1062" s="89" t="s">
        <v>395</v>
      </c>
      <c r="N1062" s="89">
        <v>1</v>
      </c>
      <c r="O1062" s="91">
        <v>55.21</v>
      </c>
      <c r="P1062" s="89" t="s">
        <v>467</v>
      </c>
      <c r="Q1062" s="89">
        <v>30</v>
      </c>
      <c r="R1062" s="89" t="s">
        <v>772</v>
      </c>
      <c r="S1062" s="89">
        <v>2</v>
      </c>
      <c r="T1062" s="90">
        <v>0</v>
      </c>
      <c r="U1062" s="90">
        <v>0</v>
      </c>
      <c r="V1062" s="90">
        <v>0</v>
      </c>
      <c r="W1062" s="90">
        <v>0</v>
      </c>
      <c r="X1062" s="90">
        <v>0</v>
      </c>
      <c r="Y1062" s="90">
        <v>0</v>
      </c>
      <c r="Z1062" s="90">
        <v>0</v>
      </c>
      <c r="AA1062" s="90">
        <v>0</v>
      </c>
      <c r="AB1062" s="90">
        <v>0</v>
      </c>
      <c r="AC1062" s="90"/>
      <c r="AD1062" s="90"/>
      <c r="AE1062" s="381" t="str">
        <f t="shared" si="17"/>
        <v>-</v>
      </c>
      <c r="AF1062" s="105"/>
      <c r="AG1062" s="381"/>
      <c r="AH1062" s="381"/>
      <c r="AI1062" s="381"/>
      <c r="AJ1062" s="381"/>
      <c r="AK1062" s="381"/>
      <c r="AL1062" s="381"/>
      <c r="AM1062" s="381"/>
    </row>
    <row r="1063" spans="1:39" x14ac:dyDescent="0.35">
      <c r="A1063" s="89" t="s">
        <v>741</v>
      </c>
      <c r="B1063" s="89" t="s">
        <v>545</v>
      </c>
      <c r="C1063" s="89" t="s">
        <v>462</v>
      </c>
      <c r="D1063" s="89" t="s">
        <v>463</v>
      </c>
      <c r="E1063" s="89" t="s">
        <v>526</v>
      </c>
      <c r="F1063" s="89" t="s">
        <v>465</v>
      </c>
      <c r="G1063" s="89" t="s">
        <v>465</v>
      </c>
      <c r="H1063" s="89" t="s">
        <v>465</v>
      </c>
      <c r="I1063" s="89" t="s">
        <v>465</v>
      </c>
      <c r="J1063" s="89" t="s">
        <v>465</v>
      </c>
      <c r="K1063" s="89" t="s">
        <v>466</v>
      </c>
      <c r="L1063" s="89" t="s">
        <v>394</v>
      </c>
      <c r="M1063" s="89" t="s">
        <v>395</v>
      </c>
      <c r="N1063" s="89">
        <v>1</v>
      </c>
      <c r="O1063" s="91">
        <v>15.35</v>
      </c>
      <c r="P1063" s="89" t="s">
        <v>467</v>
      </c>
      <c r="Q1063" s="89">
        <v>30</v>
      </c>
      <c r="R1063" s="89" t="s">
        <v>772</v>
      </c>
      <c r="S1063" s="89">
        <v>2</v>
      </c>
      <c r="T1063" s="90">
        <v>0</v>
      </c>
      <c r="U1063" s="90">
        <v>0</v>
      </c>
      <c r="V1063" s="90">
        <v>0</v>
      </c>
      <c r="W1063" s="90">
        <v>0</v>
      </c>
      <c r="X1063" s="90">
        <v>0</v>
      </c>
      <c r="Y1063" s="90">
        <v>0</v>
      </c>
      <c r="Z1063" s="90">
        <v>0</v>
      </c>
      <c r="AA1063" s="90">
        <v>0</v>
      </c>
      <c r="AB1063" s="90">
        <v>0</v>
      </c>
      <c r="AC1063" s="90"/>
      <c r="AD1063" s="90"/>
      <c r="AE1063" s="381" t="str">
        <f t="shared" si="17"/>
        <v>-</v>
      </c>
      <c r="AF1063" s="105"/>
      <c r="AG1063" s="381"/>
      <c r="AH1063" s="381"/>
      <c r="AI1063" s="381"/>
      <c r="AJ1063" s="381"/>
      <c r="AK1063" s="381"/>
      <c r="AL1063" s="381"/>
      <c r="AM1063" s="381"/>
    </row>
    <row r="1064" spans="1:39" x14ac:dyDescent="0.35">
      <c r="A1064" s="89" t="s">
        <v>746</v>
      </c>
      <c r="B1064" s="89" t="s">
        <v>545</v>
      </c>
      <c r="C1064" s="89" t="s">
        <v>462</v>
      </c>
      <c r="D1064" s="89" t="s">
        <v>463</v>
      </c>
      <c r="E1064" s="89" t="s">
        <v>505</v>
      </c>
      <c r="F1064" s="89" t="s">
        <v>465</v>
      </c>
      <c r="G1064" s="89" t="s">
        <v>465</v>
      </c>
      <c r="H1064" s="89" t="s">
        <v>465</v>
      </c>
      <c r="I1064" s="89" t="s">
        <v>465</v>
      </c>
      <c r="J1064" s="89" t="s">
        <v>465</v>
      </c>
      <c r="K1064" s="89" t="s">
        <v>476</v>
      </c>
      <c r="L1064" s="89" t="s">
        <v>394</v>
      </c>
      <c r="M1064" s="89" t="s">
        <v>395</v>
      </c>
      <c r="N1064" s="89">
        <v>1</v>
      </c>
      <c r="O1064" s="91">
        <v>27.2636</v>
      </c>
      <c r="P1064" s="89" t="s">
        <v>467</v>
      </c>
      <c r="Q1064" s="89">
        <v>30</v>
      </c>
      <c r="R1064" s="89" t="s">
        <v>772</v>
      </c>
      <c r="S1064" s="89">
        <v>2</v>
      </c>
      <c r="T1064" s="90">
        <v>0</v>
      </c>
      <c r="U1064" s="90">
        <v>0</v>
      </c>
      <c r="V1064" s="90">
        <v>0</v>
      </c>
      <c r="W1064" s="90">
        <v>0</v>
      </c>
      <c r="X1064" s="90">
        <v>0</v>
      </c>
      <c r="Y1064" s="90">
        <v>0</v>
      </c>
      <c r="Z1064" s="90">
        <v>0</v>
      </c>
      <c r="AA1064" s="90">
        <v>0</v>
      </c>
      <c r="AB1064" s="90">
        <v>0</v>
      </c>
      <c r="AC1064" s="90"/>
      <c r="AD1064" s="90"/>
      <c r="AE1064" s="381" t="str">
        <f t="shared" si="17"/>
        <v>-</v>
      </c>
      <c r="AF1064" s="105"/>
      <c r="AG1064" s="381"/>
      <c r="AH1064" s="381"/>
      <c r="AI1064" s="381"/>
      <c r="AJ1064" s="381"/>
      <c r="AK1064" s="381"/>
      <c r="AL1064" s="381"/>
      <c r="AM1064" s="381"/>
    </row>
    <row r="1065" spans="1:39" x14ac:dyDescent="0.35">
      <c r="A1065" s="89" t="s">
        <v>743</v>
      </c>
      <c r="B1065" s="89" t="s">
        <v>545</v>
      </c>
      <c r="C1065" s="89" t="s">
        <v>462</v>
      </c>
      <c r="D1065" s="89" t="s">
        <v>463</v>
      </c>
      <c r="E1065" s="89" t="s">
        <v>489</v>
      </c>
      <c r="F1065" s="89" t="s">
        <v>465</v>
      </c>
      <c r="G1065" s="89" t="s">
        <v>465</v>
      </c>
      <c r="H1065" s="89" t="s">
        <v>465</v>
      </c>
      <c r="I1065" s="89" t="s">
        <v>465</v>
      </c>
      <c r="J1065" s="89" t="s">
        <v>465</v>
      </c>
      <c r="K1065" s="89" t="s">
        <v>476</v>
      </c>
      <c r="L1065" s="89" t="s">
        <v>394</v>
      </c>
      <c r="M1065" s="89" t="s">
        <v>395</v>
      </c>
      <c r="N1065" s="89">
        <v>1</v>
      </c>
      <c r="O1065" s="91">
        <v>56.45</v>
      </c>
      <c r="P1065" s="89" t="s">
        <v>467</v>
      </c>
      <c r="Q1065" s="89">
        <v>30</v>
      </c>
      <c r="R1065" s="89" t="s">
        <v>772</v>
      </c>
      <c r="S1065" s="89">
        <v>2</v>
      </c>
      <c r="T1065" s="90">
        <v>0</v>
      </c>
      <c r="U1065" s="90">
        <v>0</v>
      </c>
      <c r="V1065" s="90">
        <v>0</v>
      </c>
      <c r="W1065" s="90">
        <v>0</v>
      </c>
      <c r="X1065" s="90">
        <v>0</v>
      </c>
      <c r="Y1065" s="90">
        <v>0</v>
      </c>
      <c r="Z1065" s="90">
        <v>0</v>
      </c>
      <c r="AA1065" s="90">
        <v>0</v>
      </c>
      <c r="AB1065" s="90">
        <v>0</v>
      </c>
      <c r="AC1065" s="90"/>
      <c r="AD1065" s="90"/>
      <c r="AE1065" s="381" t="str">
        <f t="shared" si="17"/>
        <v>-</v>
      </c>
      <c r="AF1065" s="105"/>
      <c r="AG1065" s="381"/>
      <c r="AH1065" s="381"/>
      <c r="AI1065" s="381"/>
      <c r="AJ1065" s="381"/>
      <c r="AK1065" s="381"/>
      <c r="AL1065" s="381"/>
      <c r="AM1065" s="381"/>
    </row>
    <row r="1066" spans="1:39" x14ac:dyDescent="0.35">
      <c r="A1066" s="89" t="s">
        <v>738</v>
      </c>
      <c r="B1066" s="89" t="s">
        <v>558</v>
      </c>
      <c r="C1066" s="89" t="s">
        <v>462</v>
      </c>
      <c r="D1066" s="89" t="s">
        <v>463</v>
      </c>
      <c r="E1066" s="89" t="s">
        <v>526</v>
      </c>
      <c r="F1066" s="89" t="s">
        <v>465</v>
      </c>
      <c r="G1066" s="89" t="s">
        <v>465</v>
      </c>
      <c r="H1066" s="89" t="s">
        <v>465</v>
      </c>
      <c r="I1066" s="89" t="s">
        <v>465</v>
      </c>
      <c r="J1066" s="89" t="s">
        <v>465</v>
      </c>
      <c r="K1066" s="89" t="s">
        <v>476</v>
      </c>
      <c r="L1066" s="89" t="s">
        <v>394</v>
      </c>
      <c r="M1066" s="89" t="s">
        <v>395</v>
      </c>
      <c r="N1066" s="89">
        <v>1</v>
      </c>
      <c r="O1066" s="91">
        <v>59.25</v>
      </c>
      <c r="P1066" s="89" t="s">
        <v>548</v>
      </c>
      <c r="Q1066" s="89">
        <v>30</v>
      </c>
      <c r="R1066" s="89" t="s">
        <v>772</v>
      </c>
      <c r="S1066" s="89">
        <v>3</v>
      </c>
      <c r="T1066" s="90">
        <v>0</v>
      </c>
      <c r="U1066" s="90">
        <v>0</v>
      </c>
      <c r="V1066" s="90">
        <v>0</v>
      </c>
      <c r="W1066" s="90">
        <v>0</v>
      </c>
      <c r="X1066" s="90">
        <v>0</v>
      </c>
      <c r="Y1066" s="90">
        <v>0</v>
      </c>
      <c r="Z1066" s="90">
        <v>0</v>
      </c>
      <c r="AA1066" s="90">
        <v>0</v>
      </c>
      <c r="AB1066" s="90">
        <v>0</v>
      </c>
      <c r="AC1066" s="90"/>
      <c r="AD1066" s="90"/>
      <c r="AE1066" s="381" t="str">
        <f t="shared" si="17"/>
        <v>-</v>
      </c>
      <c r="AF1066" s="105"/>
      <c r="AG1066" s="381"/>
      <c r="AH1066" s="381"/>
      <c r="AI1066" s="381"/>
      <c r="AJ1066" s="381"/>
      <c r="AK1066" s="381"/>
      <c r="AL1066" s="381"/>
      <c r="AM1066" s="381"/>
    </row>
    <row r="1067" spans="1:39" x14ac:dyDescent="0.35">
      <c r="A1067" s="89" t="s">
        <v>634</v>
      </c>
      <c r="B1067" s="89" t="s">
        <v>391</v>
      </c>
      <c r="C1067" s="89" t="s">
        <v>392</v>
      </c>
      <c r="D1067" s="89" t="s">
        <v>463</v>
      </c>
      <c r="E1067" s="89" t="s">
        <v>473</v>
      </c>
      <c r="F1067" s="89" t="s">
        <v>465</v>
      </c>
      <c r="G1067" s="89" t="s">
        <v>511</v>
      </c>
      <c r="H1067" s="89" t="s">
        <v>465</v>
      </c>
      <c r="I1067" s="89" t="s">
        <v>506</v>
      </c>
      <c r="J1067" s="89" t="s">
        <v>508</v>
      </c>
      <c r="K1067" s="89" t="s">
        <v>476</v>
      </c>
      <c r="L1067" s="89" t="s">
        <v>587</v>
      </c>
      <c r="M1067" s="89" t="s">
        <v>395</v>
      </c>
      <c r="N1067" s="89">
        <v>21</v>
      </c>
      <c r="O1067" s="91">
        <v>9.51</v>
      </c>
      <c r="P1067" s="89" t="s">
        <v>588</v>
      </c>
      <c r="Q1067" s="89">
        <v>30</v>
      </c>
      <c r="R1067" s="89" t="s">
        <v>772</v>
      </c>
      <c r="S1067" s="89">
        <v>6</v>
      </c>
      <c r="T1067" s="90">
        <v>0</v>
      </c>
      <c r="U1067" s="90">
        <v>0</v>
      </c>
      <c r="V1067" s="90">
        <v>0</v>
      </c>
      <c r="W1067" s="90">
        <v>0</v>
      </c>
      <c r="X1067" s="90">
        <v>0</v>
      </c>
      <c r="Y1067" s="90">
        <v>0</v>
      </c>
      <c r="Z1067" s="90">
        <v>0</v>
      </c>
      <c r="AA1067" s="90">
        <v>0</v>
      </c>
      <c r="AB1067" s="90">
        <v>0</v>
      </c>
      <c r="AC1067" s="90">
        <v>74.58</v>
      </c>
      <c r="AD1067" s="90">
        <v>92.26</v>
      </c>
      <c r="AE1067" s="381">
        <f t="shared" si="17"/>
        <v>12.174209365857228</v>
      </c>
      <c r="AF1067" s="105"/>
      <c r="AG1067" s="381"/>
      <c r="AH1067" s="381"/>
      <c r="AI1067" s="381"/>
      <c r="AJ1067" s="381"/>
      <c r="AK1067" s="381"/>
      <c r="AL1067" s="381"/>
      <c r="AM1067" s="381"/>
    </row>
    <row r="1068" spans="1:39" x14ac:dyDescent="0.35">
      <c r="A1068" s="89" t="s">
        <v>604</v>
      </c>
      <c r="B1068" s="89" t="s">
        <v>391</v>
      </c>
      <c r="C1068" s="89" t="s">
        <v>392</v>
      </c>
      <c r="D1068" s="89" t="s">
        <v>463</v>
      </c>
      <c r="E1068" s="89" t="s">
        <v>526</v>
      </c>
      <c r="F1068" s="89" t="s">
        <v>465</v>
      </c>
      <c r="G1068" s="89" t="s">
        <v>465</v>
      </c>
      <c r="H1068" s="89" t="s">
        <v>465</v>
      </c>
      <c r="I1068" s="89" t="s">
        <v>465</v>
      </c>
      <c r="J1068" s="89" t="s">
        <v>465</v>
      </c>
      <c r="K1068" s="89" t="s">
        <v>476</v>
      </c>
      <c r="L1068" s="89" t="s">
        <v>394</v>
      </c>
      <c r="M1068" s="89" t="s">
        <v>395</v>
      </c>
      <c r="N1068" s="89">
        <v>14</v>
      </c>
      <c r="O1068" s="91">
        <v>37.869999999999997</v>
      </c>
      <c r="P1068" s="89" t="s">
        <v>396</v>
      </c>
      <c r="Q1068" s="89">
        <v>30</v>
      </c>
      <c r="R1068" s="89" t="s">
        <v>772</v>
      </c>
      <c r="S1068" s="89">
        <v>7</v>
      </c>
      <c r="T1068" s="90">
        <v>0</v>
      </c>
      <c r="U1068" s="90">
        <v>24.78</v>
      </c>
      <c r="V1068" s="90">
        <v>13.56</v>
      </c>
      <c r="W1068" s="90">
        <v>0</v>
      </c>
      <c r="X1068" s="90">
        <v>0</v>
      </c>
      <c r="Y1068" s="90">
        <v>38.340000000000003</v>
      </c>
      <c r="Z1068" s="90">
        <v>0</v>
      </c>
      <c r="AA1068" s="90">
        <v>0</v>
      </c>
      <c r="AB1068" s="90">
        <v>38.340000000000003</v>
      </c>
      <c r="AC1068" s="90">
        <v>141.22</v>
      </c>
      <c r="AD1068" s="90">
        <v>375.73</v>
      </c>
      <c r="AE1068" s="381">
        <f t="shared" si="17"/>
        <v>8.3013068837058928</v>
      </c>
      <c r="AF1068" s="105"/>
      <c r="AG1068" s="381"/>
      <c r="AH1068" s="381"/>
      <c r="AI1068" s="381"/>
      <c r="AJ1068" s="381"/>
      <c r="AK1068" s="381"/>
      <c r="AL1068" s="381"/>
      <c r="AM1068" s="381"/>
    </row>
    <row r="1069" spans="1:39" x14ac:dyDescent="0.35">
      <c r="A1069" s="89" t="s">
        <v>598</v>
      </c>
      <c r="B1069" s="89" t="s">
        <v>391</v>
      </c>
      <c r="C1069" s="89" t="s">
        <v>392</v>
      </c>
      <c r="D1069" s="89" t="s">
        <v>463</v>
      </c>
      <c r="E1069" s="89" t="s">
        <v>524</v>
      </c>
      <c r="F1069" s="89" t="s">
        <v>465</v>
      </c>
      <c r="G1069" s="89" t="s">
        <v>465</v>
      </c>
      <c r="H1069" s="89" t="s">
        <v>465</v>
      </c>
      <c r="I1069" s="89" t="s">
        <v>465</v>
      </c>
      <c r="J1069" s="89" t="s">
        <v>465</v>
      </c>
      <c r="K1069" s="89" t="s">
        <v>466</v>
      </c>
      <c r="L1069" s="89" t="s">
        <v>394</v>
      </c>
      <c r="M1069" s="89" t="s">
        <v>395</v>
      </c>
      <c r="N1069" s="89">
        <v>14</v>
      </c>
      <c r="O1069" s="91">
        <v>64.349999999999994</v>
      </c>
      <c r="P1069" s="89" t="s">
        <v>396</v>
      </c>
      <c r="Q1069" s="89">
        <v>30</v>
      </c>
      <c r="R1069" s="89" t="s">
        <v>772</v>
      </c>
      <c r="S1069" s="89">
        <v>7</v>
      </c>
      <c r="T1069" s="90">
        <v>0</v>
      </c>
      <c r="U1069" s="90">
        <v>24.83</v>
      </c>
      <c r="V1069" s="90">
        <v>7.63</v>
      </c>
      <c r="W1069" s="90">
        <v>0</v>
      </c>
      <c r="X1069" s="90">
        <v>0</v>
      </c>
      <c r="Y1069" s="90">
        <v>32.47</v>
      </c>
      <c r="Z1069" s="90">
        <v>0</v>
      </c>
      <c r="AA1069" s="90">
        <v>0</v>
      </c>
      <c r="AB1069" s="90">
        <v>32.47</v>
      </c>
      <c r="AC1069" s="90">
        <v>125.83</v>
      </c>
      <c r="AD1069" s="90">
        <v>379.35</v>
      </c>
      <c r="AE1069" s="381">
        <f t="shared" si="17"/>
        <v>7.7984511487921546</v>
      </c>
      <c r="AF1069" s="105"/>
      <c r="AG1069" s="381"/>
      <c r="AH1069" s="381"/>
      <c r="AI1069" s="381"/>
      <c r="AJ1069" s="381"/>
      <c r="AK1069" s="381"/>
      <c r="AL1069" s="381"/>
      <c r="AM1069" s="381"/>
    </row>
    <row r="1070" spans="1:39" x14ac:dyDescent="0.35">
      <c r="A1070" s="89" t="s">
        <v>592</v>
      </c>
      <c r="B1070" s="89" t="s">
        <v>391</v>
      </c>
      <c r="C1070" s="89" t="s">
        <v>392</v>
      </c>
      <c r="D1070" s="89" t="s">
        <v>463</v>
      </c>
      <c r="E1070" s="89" t="s">
        <v>500</v>
      </c>
      <c r="F1070" s="89" t="s">
        <v>465</v>
      </c>
      <c r="G1070" s="89" t="s">
        <v>465</v>
      </c>
      <c r="H1070" s="89" t="s">
        <v>465</v>
      </c>
      <c r="I1070" s="89" t="s">
        <v>465</v>
      </c>
      <c r="J1070" s="89" t="s">
        <v>465</v>
      </c>
      <c r="K1070" s="89" t="s">
        <v>466</v>
      </c>
      <c r="L1070" s="89" t="s">
        <v>394</v>
      </c>
      <c r="M1070" s="89" t="s">
        <v>395</v>
      </c>
      <c r="N1070" s="89">
        <v>14</v>
      </c>
      <c r="O1070" s="91">
        <v>17.57</v>
      </c>
      <c r="P1070" s="89" t="s">
        <v>396</v>
      </c>
      <c r="Q1070" s="89">
        <v>30</v>
      </c>
      <c r="R1070" s="89" t="s">
        <v>772</v>
      </c>
      <c r="S1070" s="89">
        <v>7</v>
      </c>
      <c r="T1070" s="90">
        <v>0</v>
      </c>
      <c r="U1070" s="90">
        <v>24.78</v>
      </c>
      <c r="V1070" s="90">
        <v>13.56</v>
      </c>
      <c r="W1070" s="90">
        <v>0</v>
      </c>
      <c r="X1070" s="90">
        <v>0</v>
      </c>
      <c r="Y1070" s="90">
        <v>38.340000000000003</v>
      </c>
      <c r="Z1070" s="90">
        <v>0</v>
      </c>
      <c r="AA1070" s="90">
        <v>0</v>
      </c>
      <c r="AB1070" s="90">
        <v>38.340000000000003</v>
      </c>
      <c r="AC1070" s="90">
        <v>141.22</v>
      </c>
      <c r="AD1070" s="90">
        <v>375.73</v>
      </c>
      <c r="AE1070" s="381">
        <f t="shared" si="17"/>
        <v>8.3013068837058928</v>
      </c>
      <c r="AF1070" s="105"/>
      <c r="AG1070" s="381"/>
      <c r="AH1070" s="381"/>
      <c r="AI1070" s="381"/>
      <c r="AJ1070" s="381"/>
      <c r="AK1070" s="381"/>
      <c r="AL1070" s="381"/>
      <c r="AM1070" s="381"/>
    </row>
    <row r="1071" spans="1:39" x14ac:dyDescent="0.35">
      <c r="A1071" s="89" t="s">
        <v>591</v>
      </c>
      <c r="B1071" s="89" t="s">
        <v>391</v>
      </c>
      <c r="C1071" s="89" t="s">
        <v>392</v>
      </c>
      <c r="D1071" s="89" t="s">
        <v>463</v>
      </c>
      <c r="E1071" s="89" t="s">
        <v>500</v>
      </c>
      <c r="F1071" s="89" t="s">
        <v>465</v>
      </c>
      <c r="G1071" s="89" t="s">
        <v>465</v>
      </c>
      <c r="H1071" s="89" t="s">
        <v>465</v>
      </c>
      <c r="I1071" s="89" t="s">
        <v>465</v>
      </c>
      <c r="J1071" s="89" t="s">
        <v>465</v>
      </c>
      <c r="K1071" s="89" t="s">
        <v>466</v>
      </c>
      <c r="L1071" s="89" t="s">
        <v>394</v>
      </c>
      <c r="M1071" s="89" t="s">
        <v>395</v>
      </c>
      <c r="N1071" s="89">
        <v>14</v>
      </c>
      <c r="O1071" s="91">
        <v>10.95</v>
      </c>
      <c r="P1071" s="89" t="s">
        <v>396</v>
      </c>
      <c r="Q1071" s="89">
        <v>30</v>
      </c>
      <c r="R1071" s="89" t="s">
        <v>772</v>
      </c>
      <c r="S1071" s="89">
        <v>7</v>
      </c>
      <c r="T1071" s="90">
        <v>0</v>
      </c>
      <c r="U1071" s="90">
        <v>24.78</v>
      </c>
      <c r="V1071" s="90">
        <v>13.56</v>
      </c>
      <c r="W1071" s="90">
        <v>0</v>
      </c>
      <c r="X1071" s="90">
        <v>0</v>
      </c>
      <c r="Y1071" s="90">
        <v>38.340000000000003</v>
      </c>
      <c r="Z1071" s="90">
        <v>0</v>
      </c>
      <c r="AA1071" s="90">
        <v>0</v>
      </c>
      <c r="AB1071" s="90">
        <v>38.340000000000003</v>
      </c>
      <c r="AC1071" s="90">
        <v>141.22</v>
      </c>
      <c r="AD1071" s="90">
        <v>375.73</v>
      </c>
      <c r="AE1071" s="381">
        <f t="shared" si="17"/>
        <v>8.3013068837058928</v>
      </c>
      <c r="AF1071" s="105"/>
      <c r="AG1071" s="381"/>
      <c r="AH1071" s="381"/>
      <c r="AI1071" s="381"/>
      <c r="AJ1071" s="381"/>
      <c r="AK1071" s="381"/>
      <c r="AL1071" s="381"/>
      <c r="AM1071" s="381"/>
    </row>
    <row r="1072" spans="1:39" x14ac:dyDescent="0.35">
      <c r="A1072" s="89" t="s">
        <v>747</v>
      </c>
      <c r="B1072" s="89" t="s">
        <v>391</v>
      </c>
      <c r="C1072" s="89" t="s">
        <v>392</v>
      </c>
      <c r="D1072" s="89" t="s">
        <v>463</v>
      </c>
      <c r="E1072" s="89" t="s">
        <v>552</v>
      </c>
      <c r="F1072" s="89" t="s">
        <v>465</v>
      </c>
      <c r="G1072" s="89" t="s">
        <v>465</v>
      </c>
      <c r="H1072" s="89" t="s">
        <v>465</v>
      </c>
      <c r="I1072" s="89" t="s">
        <v>465</v>
      </c>
      <c r="J1072" s="89" t="s">
        <v>465</v>
      </c>
      <c r="K1072" s="89" t="s">
        <v>466</v>
      </c>
      <c r="L1072" s="89" t="s">
        <v>394</v>
      </c>
      <c r="M1072" s="89" t="s">
        <v>395</v>
      </c>
      <c r="N1072" s="89">
        <v>14</v>
      </c>
      <c r="O1072" s="91">
        <v>34.85</v>
      </c>
      <c r="P1072" s="89" t="s">
        <v>396</v>
      </c>
      <c r="Q1072" s="89">
        <v>30</v>
      </c>
      <c r="R1072" s="89" t="s">
        <v>772</v>
      </c>
      <c r="S1072" s="89">
        <v>7</v>
      </c>
      <c r="T1072" s="90">
        <v>0</v>
      </c>
      <c r="U1072" s="90">
        <v>25.45</v>
      </c>
      <c r="V1072" s="90">
        <v>0.28999999999999998</v>
      </c>
      <c r="W1072" s="90">
        <v>0</v>
      </c>
      <c r="X1072" s="90">
        <v>0</v>
      </c>
      <c r="Y1072" s="90">
        <v>25.74</v>
      </c>
      <c r="Z1072" s="90">
        <v>0</v>
      </c>
      <c r="AA1072" s="90">
        <v>0</v>
      </c>
      <c r="AB1072" s="90">
        <v>25.74</v>
      </c>
      <c r="AC1072" s="90">
        <v>111.34</v>
      </c>
      <c r="AD1072" s="90">
        <v>382.74</v>
      </c>
      <c r="AE1072" s="381">
        <f t="shared" si="17"/>
        <v>7.3031460205554017</v>
      </c>
      <c r="AF1072" s="105"/>
      <c r="AG1072" s="381"/>
      <c r="AH1072" s="381"/>
      <c r="AI1072" s="381"/>
      <c r="AJ1072" s="381"/>
      <c r="AK1072" s="381"/>
      <c r="AL1072" s="381"/>
      <c r="AM1072" s="381"/>
    </row>
    <row r="1073" spans="1:39" x14ac:dyDescent="0.35">
      <c r="A1073" s="89" t="s">
        <v>494</v>
      </c>
      <c r="B1073" s="89" t="s">
        <v>391</v>
      </c>
      <c r="C1073" s="89" t="s">
        <v>392</v>
      </c>
      <c r="D1073" s="89" t="s">
        <v>463</v>
      </c>
      <c r="E1073" s="89" t="s">
        <v>495</v>
      </c>
      <c r="F1073" s="89" t="s">
        <v>465</v>
      </c>
      <c r="G1073" s="89" t="s">
        <v>465</v>
      </c>
      <c r="H1073" s="89" t="s">
        <v>465</v>
      </c>
      <c r="I1073" s="89" t="s">
        <v>465</v>
      </c>
      <c r="J1073" s="89" t="s">
        <v>465</v>
      </c>
      <c r="K1073" s="89" t="s">
        <v>466</v>
      </c>
      <c r="L1073" s="89" t="s">
        <v>394</v>
      </c>
      <c r="M1073" s="89" t="s">
        <v>395</v>
      </c>
      <c r="N1073" s="89">
        <v>14</v>
      </c>
      <c r="O1073" s="91">
        <v>26.06</v>
      </c>
      <c r="P1073" s="89" t="s">
        <v>396</v>
      </c>
      <c r="Q1073" s="89">
        <v>30</v>
      </c>
      <c r="R1073" s="89" t="s">
        <v>772</v>
      </c>
      <c r="S1073" s="89">
        <v>7</v>
      </c>
      <c r="T1073" s="90">
        <v>0</v>
      </c>
      <c r="U1073" s="90">
        <v>15.32</v>
      </c>
      <c r="V1073" s="90">
        <v>0</v>
      </c>
      <c r="W1073" s="90">
        <v>0</v>
      </c>
      <c r="X1073" s="90">
        <v>0</v>
      </c>
      <c r="Y1073" s="90">
        <v>15.32</v>
      </c>
      <c r="Z1073" s="90">
        <v>0</v>
      </c>
      <c r="AA1073" s="90">
        <v>0</v>
      </c>
      <c r="AB1073" s="90">
        <v>15.32</v>
      </c>
      <c r="AC1073" s="90">
        <v>85.11</v>
      </c>
      <c r="AD1073" s="90">
        <v>388.85</v>
      </c>
      <c r="AE1073" s="381">
        <f t="shared" si="17"/>
        <v>6.3348384709691263</v>
      </c>
      <c r="AF1073" s="105"/>
      <c r="AG1073" s="381"/>
      <c r="AH1073" s="381"/>
      <c r="AI1073" s="381"/>
      <c r="AJ1073" s="381"/>
      <c r="AK1073" s="381"/>
      <c r="AL1073" s="381"/>
      <c r="AM1073" s="381"/>
    </row>
    <row r="1074" spans="1:39" x14ac:dyDescent="0.35">
      <c r="A1074" s="89" t="s">
        <v>492</v>
      </c>
      <c r="B1074" s="89" t="s">
        <v>391</v>
      </c>
      <c r="C1074" s="89" t="s">
        <v>392</v>
      </c>
      <c r="D1074" s="89" t="s">
        <v>463</v>
      </c>
      <c r="E1074" s="89" t="s">
        <v>493</v>
      </c>
      <c r="F1074" s="89" t="s">
        <v>465</v>
      </c>
      <c r="G1074" s="89" t="s">
        <v>465</v>
      </c>
      <c r="H1074" s="89" t="s">
        <v>465</v>
      </c>
      <c r="I1074" s="89" t="s">
        <v>465</v>
      </c>
      <c r="J1074" s="89" t="s">
        <v>465</v>
      </c>
      <c r="K1074" s="89" t="s">
        <v>466</v>
      </c>
      <c r="L1074" s="89" t="s">
        <v>394</v>
      </c>
      <c r="M1074" s="89" t="s">
        <v>395</v>
      </c>
      <c r="N1074" s="89">
        <v>14</v>
      </c>
      <c r="O1074" s="91">
        <v>119.68</v>
      </c>
      <c r="P1074" s="89" t="s">
        <v>396</v>
      </c>
      <c r="Q1074" s="89">
        <v>30</v>
      </c>
      <c r="R1074" s="89" t="s">
        <v>772</v>
      </c>
      <c r="S1074" s="89">
        <v>7</v>
      </c>
      <c r="T1074" s="90">
        <v>0</v>
      </c>
      <c r="U1074" s="90">
        <v>24.83</v>
      </c>
      <c r="V1074" s="90">
        <v>7.63</v>
      </c>
      <c r="W1074" s="90">
        <v>0</v>
      </c>
      <c r="X1074" s="90">
        <v>0</v>
      </c>
      <c r="Y1074" s="90">
        <v>32.47</v>
      </c>
      <c r="Z1074" s="90">
        <v>0</v>
      </c>
      <c r="AA1074" s="90">
        <v>0</v>
      </c>
      <c r="AB1074" s="90">
        <v>32.47</v>
      </c>
      <c r="AC1074" s="90">
        <v>125.83</v>
      </c>
      <c r="AD1074" s="90">
        <v>379.35</v>
      </c>
      <c r="AE1074" s="381">
        <f t="shared" si="17"/>
        <v>7.7984511487921546</v>
      </c>
      <c r="AF1074" s="105"/>
      <c r="AG1074" s="381"/>
      <c r="AH1074" s="381"/>
      <c r="AI1074" s="381"/>
      <c r="AJ1074" s="381"/>
      <c r="AK1074" s="381"/>
      <c r="AL1074" s="381"/>
      <c r="AM1074" s="381"/>
    </row>
    <row r="1075" spans="1:39" x14ac:dyDescent="0.35">
      <c r="A1075" s="89" t="s">
        <v>483</v>
      </c>
      <c r="B1075" s="89" t="s">
        <v>391</v>
      </c>
      <c r="C1075" s="89" t="s">
        <v>392</v>
      </c>
      <c r="D1075" s="89" t="s">
        <v>463</v>
      </c>
      <c r="E1075" s="89" t="s">
        <v>484</v>
      </c>
      <c r="F1075" s="89" t="s">
        <v>465</v>
      </c>
      <c r="G1075" s="89" t="s">
        <v>465</v>
      </c>
      <c r="H1075" s="89" t="s">
        <v>465</v>
      </c>
      <c r="I1075" s="89" t="s">
        <v>465</v>
      </c>
      <c r="J1075" s="89" t="s">
        <v>465</v>
      </c>
      <c r="K1075" s="89" t="s">
        <v>466</v>
      </c>
      <c r="L1075" s="89" t="s">
        <v>394</v>
      </c>
      <c r="M1075" s="89" t="s">
        <v>395</v>
      </c>
      <c r="N1075" s="89">
        <v>14</v>
      </c>
      <c r="O1075" s="91">
        <v>201.8</v>
      </c>
      <c r="P1075" s="89" t="s">
        <v>396</v>
      </c>
      <c r="Q1075" s="89">
        <v>30</v>
      </c>
      <c r="R1075" s="89" t="s">
        <v>772</v>
      </c>
      <c r="S1075" s="89">
        <v>7</v>
      </c>
      <c r="T1075" s="90">
        <v>0</v>
      </c>
      <c r="U1075" s="90">
        <v>25.45</v>
      </c>
      <c r="V1075" s="90">
        <v>0.28999999999999998</v>
      </c>
      <c r="W1075" s="90">
        <v>0</v>
      </c>
      <c r="X1075" s="90">
        <v>0</v>
      </c>
      <c r="Y1075" s="90">
        <v>25.74</v>
      </c>
      <c r="Z1075" s="90">
        <v>0</v>
      </c>
      <c r="AA1075" s="90">
        <v>0</v>
      </c>
      <c r="AB1075" s="90">
        <v>25.74</v>
      </c>
      <c r="AC1075" s="90">
        <v>111.34</v>
      </c>
      <c r="AD1075" s="90">
        <v>382.74</v>
      </c>
      <c r="AE1075" s="381">
        <f t="shared" si="17"/>
        <v>7.3031460205554017</v>
      </c>
      <c r="AF1075" s="105"/>
      <c r="AG1075" s="381"/>
      <c r="AH1075" s="381"/>
      <c r="AI1075" s="381"/>
      <c r="AJ1075" s="381"/>
      <c r="AK1075" s="381"/>
      <c r="AL1075" s="381"/>
      <c r="AM1075" s="381"/>
    </row>
    <row r="1076" spans="1:39" x14ac:dyDescent="0.35">
      <c r="A1076" s="89" t="s">
        <v>554</v>
      </c>
      <c r="B1076" s="89" t="s">
        <v>391</v>
      </c>
      <c r="C1076" s="89" t="s">
        <v>392</v>
      </c>
      <c r="D1076" s="89" t="s">
        <v>463</v>
      </c>
      <c r="E1076" s="89" t="s">
        <v>552</v>
      </c>
      <c r="F1076" s="89" t="s">
        <v>465</v>
      </c>
      <c r="G1076" s="89" t="s">
        <v>465</v>
      </c>
      <c r="H1076" s="89" t="s">
        <v>465</v>
      </c>
      <c r="I1076" s="89" t="s">
        <v>465</v>
      </c>
      <c r="J1076" s="89" t="s">
        <v>465</v>
      </c>
      <c r="K1076" s="89" t="s">
        <v>466</v>
      </c>
      <c r="L1076" s="89" t="s">
        <v>394</v>
      </c>
      <c r="M1076" s="89" t="s">
        <v>395</v>
      </c>
      <c r="N1076" s="89">
        <v>14</v>
      </c>
      <c r="O1076" s="91">
        <v>20.29</v>
      </c>
      <c r="P1076" s="89" t="s">
        <v>396</v>
      </c>
      <c r="Q1076" s="89">
        <v>30</v>
      </c>
      <c r="R1076" s="89" t="s">
        <v>772</v>
      </c>
      <c r="S1076" s="89">
        <v>7</v>
      </c>
      <c r="T1076" s="90">
        <v>0</v>
      </c>
      <c r="U1076" s="90">
        <v>25.45</v>
      </c>
      <c r="V1076" s="90">
        <v>0.28999999999999998</v>
      </c>
      <c r="W1076" s="90">
        <v>0</v>
      </c>
      <c r="X1076" s="90">
        <v>0</v>
      </c>
      <c r="Y1076" s="90">
        <v>25.74</v>
      </c>
      <c r="Z1076" s="90">
        <v>0</v>
      </c>
      <c r="AA1076" s="90">
        <v>0</v>
      </c>
      <c r="AB1076" s="90">
        <v>25.74</v>
      </c>
      <c r="AC1076" s="90">
        <v>111.34</v>
      </c>
      <c r="AD1076" s="90">
        <v>382.74</v>
      </c>
      <c r="AE1076" s="381">
        <f t="shared" si="17"/>
        <v>7.3031460205554017</v>
      </c>
      <c r="AF1076" s="105"/>
      <c r="AG1076" s="381"/>
      <c r="AH1076" s="381"/>
      <c r="AI1076" s="381"/>
      <c r="AJ1076" s="381"/>
      <c r="AK1076" s="381"/>
      <c r="AL1076" s="381"/>
      <c r="AM1076" s="381"/>
    </row>
    <row r="1077" spans="1:39" x14ac:dyDescent="0.35">
      <c r="A1077" s="89" t="s">
        <v>613</v>
      </c>
      <c r="B1077" s="89" t="s">
        <v>391</v>
      </c>
      <c r="C1077" s="89" t="s">
        <v>392</v>
      </c>
      <c r="D1077" s="89" t="s">
        <v>463</v>
      </c>
      <c r="E1077" s="89" t="s">
        <v>493</v>
      </c>
      <c r="F1077" s="89" t="s">
        <v>465</v>
      </c>
      <c r="G1077" s="89" t="s">
        <v>465</v>
      </c>
      <c r="H1077" s="89" t="s">
        <v>465</v>
      </c>
      <c r="I1077" s="89" t="s">
        <v>465</v>
      </c>
      <c r="J1077" s="89" t="s">
        <v>465</v>
      </c>
      <c r="K1077" s="89" t="s">
        <v>466</v>
      </c>
      <c r="L1077" s="89" t="s">
        <v>394</v>
      </c>
      <c r="M1077" s="89" t="s">
        <v>395</v>
      </c>
      <c r="N1077" s="89">
        <v>14</v>
      </c>
      <c r="O1077" s="91">
        <v>2.57</v>
      </c>
      <c r="P1077" s="89" t="s">
        <v>396</v>
      </c>
      <c r="Q1077" s="89">
        <v>30</v>
      </c>
      <c r="R1077" s="89" t="s">
        <v>772</v>
      </c>
      <c r="S1077" s="89">
        <v>7</v>
      </c>
      <c r="T1077" s="90">
        <v>0</v>
      </c>
      <c r="U1077" s="90">
        <v>24.83</v>
      </c>
      <c r="V1077" s="90">
        <v>7.63</v>
      </c>
      <c r="W1077" s="90">
        <v>0</v>
      </c>
      <c r="X1077" s="90">
        <v>0</v>
      </c>
      <c r="Y1077" s="90">
        <v>32.47</v>
      </c>
      <c r="Z1077" s="90">
        <v>0</v>
      </c>
      <c r="AA1077" s="90">
        <v>0</v>
      </c>
      <c r="AB1077" s="90">
        <v>32.47</v>
      </c>
      <c r="AC1077" s="90">
        <v>125.83</v>
      </c>
      <c r="AD1077" s="90">
        <v>379.35</v>
      </c>
      <c r="AE1077" s="381">
        <f t="shared" si="17"/>
        <v>7.7984511487921546</v>
      </c>
      <c r="AF1077" s="105"/>
      <c r="AG1077" s="381"/>
      <c r="AH1077" s="381"/>
      <c r="AI1077" s="381"/>
      <c r="AJ1077" s="381"/>
      <c r="AK1077" s="381"/>
      <c r="AL1077" s="381"/>
      <c r="AM1077" s="381"/>
    </row>
    <row r="1078" spans="1:39" x14ac:dyDescent="0.35">
      <c r="A1078" s="89" t="s">
        <v>673</v>
      </c>
      <c r="B1078" s="89" t="s">
        <v>391</v>
      </c>
      <c r="C1078" s="89" t="s">
        <v>392</v>
      </c>
      <c r="D1078" s="89" t="s">
        <v>463</v>
      </c>
      <c r="E1078" s="89" t="s">
        <v>660</v>
      </c>
      <c r="F1078" s="89" t="s">
        <v>465</v>
      </c>
      <c r="G1078" s="89" t="s">
        <v>511</v>
      </c>
      <c r="H1078" s="89" t="s">
        <v>465</v>
      </c>
      <c r="I1078" s="89" t="s">
        <v>506</v>
      </c>
      <c r="J1078" s="89" t="s">
        <v>465</v>
      </c>
      <c r="K1078" s="89" t="s">
        <v>476</v>
      </c>
      <c r="L1078" s="89" t="s">
        <v>549</v>
      </c>
      <c r="M1078" s="89" t="s">
        <v>395</v>
      </c>
      <c r="N1078" s="89">
        <v>20</v>
      </c>
      <c r="O1078" s="91">
        <v>4.78</v>
      </c>
      <c r="P1078" s="89" t="s">
        <v>566</v>
      </c>
      <c r="Q1078" s="89">
        <v>30</v>
      </c>
      <c r="R1078" s="89" t="s">
        <v>772</v>
      </c>
      <c r="S1078" s="89">
        <v>8</v>
      </c>
      <c r="T1078" s="90">
        <v>0</v>
      </c>
      <c r="U1078" s="90">
        <v>10.14</v>
      </c>
      <c r="V1078" s="90">
        <v>52.03</v>
      </c>
      <c r="W1078" s="90">
        <v>0</v>
      </c>
      <c r="X1078" s="90">
        <v>0.45</v>
      </c>
      <c r="Y1078" s="90">
        <v>62.62</v>
      </c>
      <c r="Z1078" s="90">
        <v>0</v>
      </c>
      <c r="AA1078" s="90">
        <v>0</v>
      </c>
      <c r="AB1078" s="90">
        <v>62.62</v>
      </c>
      <c r="AC1078" s="90">
        <v>133.01</v>
      </c>
      <c r="AD1078" s="90">
        <v>189.8</v>
      </c>
      <c r="AE1078" s="381">
        <f t="shared" si="17"/>
        <v>11.335230205253968</v>
      </c>
      <c r="AF1078" s="105"/>
      <c r="AG1078" s="381"/>
      <c r="AH1078" s="381"/>
      <c r="AI1078" s="381"/>
      <c r="AJ1078" s="381"/>
      <c r="AK1078" s="381"/>
      <c r="AL1078" s="381"/>
      <c r="AM1078" s="381"/>
    </row>
    <row r="1079" spans="1:39" x14ac:dyDescent="0.35">
      <c r="A1079" s="89" t="s">
        <v>635</v>
      </c>
      <c r="B1079" s="89" t="s">
        <v>391</v>
      </c>
      <c r="C1079" s="89" t="s">
        <v>392</v>
      </c>
      <c r="D1079" s="89" t="s">
        <v>637</v>
      </c>
      <c r="E1079" s="89" t="s">
        <v>489</v>
      </c>
      <c r="F1079" s="89" t="s">
        <v>465</v>
      </c>
      <c r="G1079" s="89" t="s">
        <v>511</v>
      </c>
      <c r="H1079" s="89" t="s">
        <v>465</v>
      </c>
      <c r="I1079" s="89" t="s">
        <v>506</v>
      </c>
      <c r="J1079" s="89" t="s">
        <v>465</v>
      </c>
      <c r="K1079" s="89" t="s">
        <v>476</v>
      </c>
      <c r="L1079" s="89" t="s">
        <v>549</v>
      </c>
      <c r="M1079" s="89" t="s">
        <v>395</v>
      </c>
      <c r="N1079" s="89">
        <v>21</v>
      </c>
      <c r="O1079" s="91">
        <v>209.62</v>
      </c>
      <c r="P1079" s="89" t="s">
        <v>566</v>
      </c>
      <c r="Q1079" s="89">
        <v>30</v>
      </c>
      <c r="R1079" s="89" t="s">
        <v>772</v>
      </c>
      <c r="S1079" s="89">
        <v>8</v>
      </c>
      <c r="T1079" s="90">
        <v>0</v>
      </c>
      <c r="U1079" s="90">
        <v>8.5500000000000007</v>
      </c>
      <c r="V1079" s="90">
        <v>45.33</v>
      </c>
      <c r="W1079" s="90">
        <v>0</v>
      </c>
      <c r="X1079" s="90">
        <v>0.3</v>
      </c>
      <c r="Y1079" s="90">
        <v>54.19</v>
      </c>
      <c r="Z1079" s="90">
        <v>0</v>
      </c>
      <c r="AA1079" s="90">
        <v>0</v>
      </c>
      <c r="AB1079" s="90">
        <v>54.19</v>
      </c>
      <c r="AC1079" s="90">
        <v>128.43</v>
      </c>
      <c r="AD1079" s="90">
        <v>189.06</v>
      </c>
      <c r="AE1079" s="381">
        <f t="shared" si="17"/>
        <v>11.160141893169797</v>
      </c>
      <c r="AF1079" s="105"/>
      <c r="AG1079" s="381"/>
      <c r="AH1079" s="381"/>
      <c r="AI1079" s="381"/>
      <c r="AJ1079" s="381"/>
      <c r="AK1079" s="381"/>
      <c r="AL1079" s="381"/>
      <c r="AM1079" s="381"/>
    </row>
    <row r="1080" spans="1:39" x14ac:dyDescent="0.35">
      <c r="A1080" s="89" t="s">
        <v>433</v>
      </c>
      <c r="B1080" s="89" t="s">
        <v>391</v>
      </c>
      <c r="C1080" s="89" t="s">
        <v>392</v>
      </c>
      <c r="D1080" s="89" t="s">
        <v>463</v>
      </c>
      <c r="E1080" s="89" t="s">
        <v>485</v>
      </c>
      <c r="F1080" s="89" t="s">
        <v>465</v>
      </c>
      <c r="G1080" s="89" t="s">
        <v>465</v>
      </c>
      <c r="H1080" s="89" t="s">
        <v>465</v>
      </c>
      <c r="I1080" s="89" t="s">
        <v>506</v>
      </c>
      <c r="J1080" s="89" t="s">
        <v>465</v>
      </c>
      <c r="K1080" s="89" t="s">
        <v>466</v>
      </c>
      <c r="L1080" s="89" t="s">
        <v>549</v>
      </c>
      <c r="M1080" s="89" t="s">
        <v>395</v>
      </c>
      <c r="N1080" s="89">
        <v>21</v>
      </c>
      <c r="O1080" s="91">
        <v>10.119999999999999</v>
      </c>
      <c r="P1080" s="89" t="s">
        <v>566</v>
      </c>
      <c r="Q1080" s="89">
        <v>30</v>
      </c>
      <c r="R1080" s="89" t="s">
        <v>772</v>
      </c>
      <c r="S1080" s="89">
        <v>8</v>
      </c>
      <c r="T1080" s="90">
        <v>0</v>
      </c>
      <c r="U1080" s="90">
        <v>8.5399999999999991</v>
      </c>
      <c r="V1080" s="90">
        <v>36.520000000000003</v>
      </c>
      <c r="W1080" s="90">
        <v>0</v>
      </c>
      <c r="X1080" s="90">
        <v>0</v>
      </c>
      <c r="Y1080" s="90">
        <v>45.06</v>
      </c>
      <c r="Z1080" s="90">
        <v>0</v>
      </c>
      <c r="AA1080" s="90">
        <v>0</v>
      </c>
      <c r="AB1080" s="90">
        <v>45.06</v>
      </c>
      <c r="AC1080" s="90">
        <v>119.81</v>
      </c>
      <c r="AD1080" s="90">
        <v>189.06</v>
      </c>
      <c r="AE1080" s="381">
        <f t="shared" si="17"/>
        <v>10.779112613414728</v>
      </c>
      <c r="AF1080" s="105"/>
      <c r="AG1080" s="381"/>
      <c r="AH1080" s="381"/>
      <c r="AI1080" s="381"/>
      <c r="AJ1080" s="381"/>
      <c r="AK1080" s="381"/>
      <c r="AL1080" s="381"/>
      <c r="AM1080" s="381"/>
    </row>
    <row r="1081" spans="1:39" x14ac:dyDescent="0.35">
      <c r="A1081" s="89" t="s">
        <v>631</v>
      </c>
      <c r="B1081" s="89" t="s">
        <v>391</v>
      </c>
      <c r="C1081" s="89" t="s">
        <v>392</v>
      </c>
      <c r="D1081" s="89" t="s">
        <v>463</v>
      </c>
      <c r="E1081" s="89" t="s">
        <v>489</v>
      </c>
      <c r="F1081" s="89" t="s">
        <v>465</v>
      </c>
      <c r="G1081" s="89" t="s">
        <v>465</v>
      </c>
      <c r="H1081" s="89" t="s">
        <v>465</v>
      </c>
      <c r="I1081" s="89" t="s">
        <v>506</v>
      </c>
      <c r="J1081" s="89" t="s">
        <v>465</v>
      </c>
      <c r="K1081" s="89" t="s">
        <v>466</v>
      </c>
      <c r="L1081" s="89" t="s">
        <v>549</v>
      </c>
      <c r="M1081" s="89" t="s">
        <v>395</v>
      </c>
      <c r="N1081" s="89">
        <v>21</v>
      </c>
      <c r="O1081" s="91">
        <v>92.02</v>
      </c>
      <c r="P1081" s="89" t="s">
        <v>566</v>
      </c>
      <c r="Q1081" s="89">
        <v>30</v>
      </c>
      <c r="R1081" s="89" t="s">
        <v>772</v>
      </c>
      <c r="S1081" s="89">
        <v>8</v>
      </c>
      <c r="T1081" s="90">
        <v>0</v>
      </c>
      <c r="U1081" s="90">
        <v>8.5399999999999991</v>
      </c>
      <c r="V1081" s="90">
        <v>36.520000000000003</v>
      </c>
      <c r="W1081" s="90">
        <v>0</v>
      </c>
      <c r="X1081" s="90">
        <v>0</v>
      </c>
      <c r="Y1081" s="90">
        <v>45.06</v>
      </c>
      <c r="Z1081" s="90">
        <v>0</v>
      </c>
      <c r="AA1081" s="90">
        <v>0</v>
      </c>
      <c r="AB1081" s="90">
        <v>45.06</v>
      </c>
      <c r="AC1081" s="90">
        <v>119.81</v>
      </c>
      <c r="AD1081" s="90">
        <v>189.06</v>
      </c>
      <c r="AE1081" s="381">
        <f t="shared" si="17"/>
        <v>10.779112613414728</v>
      </c>
      <c r="AF1081" s="105"/>
      <c r="AG1081" s="381"/>
      <c r="AH1081" s="381"/>
      <c r="AI1081" s="381"/>
      <c r="AJ1081" s="381"/>
      <c r="AK1081" s="381"/>
      <c r="AL1081" s="381"/>
      <c r="AM1081" s="381"/>
    </row>
    <row r="1082" spans="1:39" x14ac:dyDescent="0.35">
      <c r="A1082" s="89" t="s">
        <v>432</v>
      </c>
      <c r="B1082" s="89" t="s">
        <v>391</v>
      </c>
      <c r="C1082" s="89" t="s">
        <v>392</v>
      </c>
      <c r="D1082" s="89" t="s">
        <v>463</v>
      </c>
      <c r="E1082" s="89" t="s">
        <v>489</v>
      </c>
      <c r="F1082" s="89" t="s">
        <v>465</v>
      </c>
      <c r="G1082" s="89" t="s">
        <v>465</v>
      </c>
      <c r="H1082" s="89" t="s">
        <v>465</v>
      </c>
      <c r="I1082" s="89" t="s">
        <v>506</v>
      </c>
      <c r="J1082" s="89" t="s">
        <v>465</v>
      </c>
      <c r="K1082" s="89" t="s">
        <v>466</v>
      </c>
      <c r="L1082" s="89" t="s">
        <v>549</v>
      </c>
      <c r="M1082" s="89" t="s">
        <v>395</v>
      </c>
      <c r="N1082" s="89">
        <v>21</v>
      </c>
      <c r="O1082" s="91">
        <v>23.36</v>
      </c>
      <c r="P1082" s="89" t="s">
        <v>566</v>
      </c>
      <c r="Q1082" s="89">
        <v>30</v>
      </c>
      <c r="R1082" s="89" t="s">
        <v>772</v>
      </c>
      <c r="S1082" s="89">
        <v>8</v>
      </c>
      <c r="T1082" s="90">
        <v>0</v>
      </c>
      <c r="U1082" s="90">
        <v>8.5399999999999991</v>
      </c>
      <c r="V1082" s="90">
        <v>36.520000000000003</v>
      </c>
      <c r="W1082" s="90">
        <v>0</v>
      </c>
      <c r="X1082" s="90">
        <v>0</v>
      </c>
      <c r="Y1082" s="90">
        <v>45.06</v>
      </c>
      <c r="Z1082" s="90">
        <v>0</v>
      </c>
      <c r="AA1082" s="90">
        <v>0</v>
      </c>
      <c r="AB1082" s="90">
        <v>45.06</v>
      </c>
      <c r="AC1082" s="90">
        <v>119.81</v>
      </c>
      <c r="AD1082" s="90">
        <v>189.06</v>
      </c>
      <c r="AE1082" s="381">
        <f t="shared" si="17"/>
        <v>10.779112613414728</v>
      </c>
      <c r="AF1082" s="105"/>
      <c r="AG1082" s="381"/>
      <c r="AH1082" s="381"/>
      <c r="AI1082" s="381"/>
      <c r="AJ1082" s="381"/>
      <c r="AK1082" s="381"/>
      <c r="AL1082" s="381"/>
      <c r="AM1082" s="381"/>
    </row>
    <row r="1083" spans="1:39" x14ac:dyDescent="0.35">
      <c r="A1083" s="89" t="s">
        <v>632</v>
      </c>
      <c r="B1083" s="89" t="s">
        <v>391</v>
      </c>
      <c r="C1083" s="89" t="s">
        <v>392</v>
      </c>
      <c r="D1083" s="89" t="s">
        <v>463</v>
      </c>
      <c r="E1083" s="89" t="s">
        <v>489</v>
      </c>
      <c r="F1083" s="89" t="s">
        <v>465</v>
      </c>
      <c r="G1083" s="89" t="s">
        <v>465</v>
      </c>
      <c r="H1083" s="89" t="s">
        <v>465</v>
      </c>
      <c r="I1083" s="89" t="s">
        <v>506</v>
      </c>
      <c r="J1083" s="89" t="s">
        <v>465</v>
      </c>
      <c r="K1083" s="89" t="s">
        <v>466</v>
      </c>
      <c r="L1083" s="89" t="s">
        <v>549</v>
      </c>
      <c r="M1083" s="89" t="s">
        <v>395</v>
      </c>
      <c r="N1083" s="89">
        <v>21</v>
      </c>
      <c r="O1083" s="91">
        <v>14.13</v>
      </c>
      <c r="P1083" s="89" t="s">
        <v>566</v>
      </c>
      <c r="Q1083" s="89">
        <v>30</v>
      </c>
      <c r="R1083" s="89" t="s">
        <v>772</v>
      </c>
      <c r="S1083" s="89">
        <v>8</v>
      </c>
      <c r="T1083" s="90">
        <v>0</v>
      </c>
      <c r="U1083" s="90">
        <v>8.5399999999999991</v>
      </c>
      <c r="V1083" s="90">
        <v>36.520000000000003</v>
      </c>
      <c r="W1083" s="90">
        <v>0</v>
      </c>
      <c r="X1083" s="90">
        <v>0</v>
      </c>
      <c r="Y1083" s="90">
        <v>45.06</v>
      </c>
      <c r="Z1083" s="90">
        <v>0</v>
      </c>
      <c r="AA1083" s="90">
        <v>0</v>
      </c>
      <c r="AB1083" s="90">
        <v>45.06</v>
      </c>
      <c r="AC1083" s="90">
        <v>119.81</v>
      </c>
      <c r="AD1083" s="90">
        <v>189.06</v>
      </c>
      <c r="AE1083" s="381">
        <f t="shared" si="17"/>
        <v>10.779112613414728</v>
      </c>
      <c r="AF1083" s="105"/>
      <c r="AG1083" s="381"/>
      <c r="AH1083" s="381"/>
      <c r="AI1083" s="381"/>
      <c r="AJ1083" s="381"/>
      <c r="AK1083" s="381"/>
      <c r="AL1083" s="381"/>
      <c r="AM1083" s="381"/>
    </row>
    <row r="1084" spans="1:39" x14ac:dyDescent="0.35">
      <c r="A1084" s="89" t="s">
        <v>633</v>
      </c>
      <c r="B1084" s="89" t="s">
        <v>391</v>
      </c>
      <c r="C1084" s="89" t="s">
        <v>392</v>
      </c>
      <c r="D1084" s="89" t="s">
        <v>463</v>
      </c>
      <c r="E1084" s="89" t="s">
        <v>464</v>
      </c>
      <c r="F1084" s="89" t="s">
        <v>465</v>
      </c>
      <c r="G1084" s="89" t="s">
        <v>511</v>
      </c>
      <c r="H1084" s="89" t="s">
        <v>465</v>
      </c>
      <c r="I1084" s="89" t="s">
        <v>506</v>
      </c>
      <c r="J1084" s="89" t="s">
        <v>465</v>
      </c>
      <c r="K1084" s="89" t="s">
        <v>476</v>
      </c>
      <c r="L1084" s="89" t="s">
        <v>549</v>
      </c>
      <c r="M1084" s="89" t="s">
        <v>395</v>
      </c>
      <c r="N1084" s="89">
        <v>21</v>
      </c>
      <c r="O1084" s="91">
        <v>26.9</v>
      </c>
      <c r="P1084" s="89" t="s">
        <v>566</v>
      </c>
      <c r="Q1084" s="89">
        <v>30</v>
      </c>
      <c r="R1084" s="89" t="s">
        <v>772</v>
      </c>
      <c r="S1084" s="89">
        <v>8</v>
      </c>
      <c r="T1084" s="90">
        <v>0</v>
      </c>
      <c r="U1084" s="90">
        <v>7.5</v>
      </c>
      <c r="V1084" s="90">
        <v>25.29</v>
      </c>
      <c r="W1084" s="90">
        <v>0</v>
      </c>
      <c r="X1084" s="90">
        <v>0</v>
      </c>
      <c r="Y1084" s="90">
        <v>32.79</v>
      </c>
      <c r="Z1084" s="90">
        <v>0</v>
      </c>
      <c r="AA1084" s="90">
        <v>0</v>
      </c>
      <c r="AB1084" s="90">
        <v>32.79</v>
      </c>
      <c r="AC1084" s="90">
        <v>110.09</v>
      </c>
      <c r="AD1084" s="90">
        <v>184.55</v>
      </c>
      <c r="AE1084" s="381">
        <f t="shared" si="17"/>
        <v>10.45811018018499</v>
      </c>
      <c r="AF1084" s="105"/>
      <c r="AG1084" s="381"/>
      <c r="AH1084" s="381"/>
      <c r="AI1084" s="381"/>
      <c r="AJ1084" s="381"/>
      <c r="AK1084" s="381"/>
      <c r="AL1084" s="381"/>
      <c r="AM1084" s="381"/>
    </row>
    <row r="1085" spans="1:39" x14ac:dyDescent="0.35">
      <c r="A1085" s="89" t="s">
        <v>629</v>
      </c>
      <c r="B1085" s="89" t="s">
        <v>391</v>
      </c>
      <c r="C1085" s="89" t="s">
        <v>392</v>
      </c>
      <c r="D1085" s="89" t="s">
        <v>463</v>
      </c>
      <c r="E1085" s="89" t="s">
        <v>464</v>
      </c>
      <c r="F1085" s="89" t="s">
        <v>465</v>
      </c>
      <c r="G1085" s="89" t="s">
        <v>465</v>
      </c>
      <c r="H1085" s="89" t="s">
        <v>465</v>
      </c>
      <c r="I1085" s="89" t="s">
        <v>506</v>
      </c>
      <c r="J1085" s="89" t="s">
        <v>465</v>
      </c>
      <c r="K1085" s="89" t="s">
        <v>466</v>
      </c>
      <c r="L1085" s="89" t="s">
        <v>549</v>
      </c>
      <c r="M1085" s="89" t="s">
        <v>395</v>
      </c>
      <c r="N1085" s="89">
        <v>21</v>
      </c>
      <c r="O1085" s="91">
        <v>32.85</v>
      </c>
      <c r="P1085" s="89" t="s">
        <v>566</v>
      </c>
      <c r="Q1085" s="89">
        <v>30</v>
      </c>
      <c r="R1085" s="89" t="s">
        <v>772</v>
      </c>
      <c r="S1085" s="89">
        <v>8</v>
      </c>
      <c r="T1085" s="90">
        <v>0</v>
      </c>
      <c r="U1085" s="90">
        <v>7.06</v>
      </c>
      <c r="V1085" s="90">
        <v>15.84</v>
      </c>
      <c r="W1085" s="90">
        <v>0</v>
      </c>
      <c r="X1085" s="90">
        <v>0</v>
      </c>
      <c r="Y1085" s="90">
        <v>22.91</v>
      </c>
      <c r="Z1085" s="90">
        <v>0</v>
      </c>
      <c r="AA1085" s="90">
        <v>0</v>
      </c>
      <c r="AB1085" s="90">
        <v>22.91</v>
      </c>
      <c r="AC1085" s="90">
        <v>99.82</v>
      </c>
      <c r="AD1085" s="90">
        <v>184.55</v>
      </c>
      <c r="AE1085" s="381">
        <f t="shared" si="17"/>
        <v>9.9583654499997287</v>
      </c>
      <c r="AF1085" s="105"/>
      <c r="AG1085" s="381"/>
      <c r="AH1085" s="381"/>
      <c r="AI1085" s="381"/>
      <c r="AJ1085" s="381"/>
      <c r="AK1085" s="381"/>
      <c r="AL1085" s="381"/>
      <c r="AM1085" s="381"/>
    </row>
    <row r="1086" spans="1:39" x14ac:dyDescent="0.35">
      <c r="A1086" s="89" t="s">
        <v>630</v>
      </c>
      <c r="B1086" s="89" t="s">
        <v>391</v>
      </c>
      <c r="C1086" s="89" t="s">
        <v>392</v>
      </c>
      <c r="D1086" s="89" t="s">
        <v>463</v>
      </c>
      <c r="E1086" s="89" t="s">
        <v>464</v>
      </c>
      <c r="F1086" s="89" t="s">
        <v>465</v>
      </c>
      <c r="G1086" s="89" t="s">
        <v>465</v>
      </c>
      <c r="H1086" s="89" t="s">
        <v>465</v>
      </c>
      <c r="I1086" s="89" t="s">
        <v>506</v>
      </c>
      <c r="J1086" s="89" t="s">
        <v>465</v>
      </c>
      <c r="K1086" s="89" t="s">
        <v>466</v>
      </c>
      <c r="L1086" s="89" t="s">
        <v>549</v>
      </c>
      <c r="M1086" s="89" t="s">
        <v>395</v>
      </c>
      <c r="N1086" s="89">
        <v>21</v>
      </c>
      <c r="O1086" s="91">
        <v>9.59</v>
      </c>
      <c r="P1086" s="89" t="s">
        <v>566</v>
      </c>
      <c r="Q1086" s="89">
        <v>30</v>
      </c>
      <c r="R1086" s="89" t="s">
        <v>772</v>
      </c>
      <c r="S1086" s="89">
        <v>8</v>
      </c>
      <c r="T1086" s="90">
        <v>0</v>
      </c>
      <c r="U1086" s="90">
        <v>7.06</v>
      </c>
      <c r="V1086" s="90">
        <v>15.84</v>
      </c>
      <c r="W1086" s="90">
        <v>0</v>
      </c>
      <c r="X1086" s="90">
        <v>0</v>
      </c>
      <c r="Y1086" s="90">
        <v>22.91</v>
      </c>
      <c r="Z1086" s="90">
        <v>0</v>
      </c>
      <c r="AA1086" s="90">
        <v>0</v>
      </c>
      <c r="AB1086" s="90">
        <v>22.91</v>
      </c>
      <c r="AC1086" s="90">
        <v>99.82</v>
      </c>
      <c r="AD1086" s="90">
        <v>184.55</v>
      </c>
      <c r="AE1086" s="381">
        <f t="shared" si="17"/>
        <v>9.9583654499997287</v>
      </c>
      <c r="AF1086" s="105"/>
      <c r="AG1086" s="381"/>
      <c r="AH1086" s="381"/>
      <c r="AI1086" s="381"/>
      <c r="AJ1086" s="381"/>
      <c r="AK1086" s="381"/>
      <c r="AL1086" s="381"/>
      <c r="AM1086" s="381"/>
    </row>
    <row r="1087" spans="1:39" x14ac:dyDescent="0.35">
      <c r="A1087" s="89" t="s">
        <v>619</v>
      </c>
      <c r="B1087" s="89" t="s">
        <v>391</v>
      </c>
      <c r="C1087" s="89" t="s">
        <v>392</v>
      </c>
      <c r="D1087" s="89" t="s">
        <v>463</v>
      </c>
      <c r="E1087" s="89" t="s">
        <v>475</v>
      </c>
      <c r="F1087" s="89" t="s">
        <v>465</v>
      </c>
      <c r="G1087" s="89" t="s">
        <v>511</v>
      </c>
      <c r="H1087" s="89" t="s">
        <v>465</v>
      </c>
      <c r="I1087" s="89" t="s">
        <v>506</v>
      </c>
      <c r="J1087" s="89" t="s">
        <v>465</v>
      </c>
      <c r="K1087" s="89" t="s">
        <v>476</v>
      </c>
      <c r="L1087" s="89" t="s">
        <v>549</v>
      </c>
      <c r="M1087" s="89" t="s">
        <v>395</v>
      </c>
      <c r="N1087" s="89">
        <v>21</v>
      </c>
      <c r="O1087" s="91">
        <v>121.97</v>
      </c>
      <c r="P1087" s="89" t="s">
        <v>566</v>
      </c>
      <c r="Q1087" s="89">
        <v>30</v>
      </c>
      <c r="R1087" s="89" t="s">
        <v>772</v>
      </c>
      <c r="S1087" s="89">
        <v>8</v>
      </c>
      <c r="T1087" s="90">
        <v>0</v>
      </c>
      <c r="U1087" s="90">
        <v>7.33</v>
      </c>
      <c r="V1087" s="90">
        <v>35.700000000000003</v>
      </c>
      <c r="W1087" s="90">
        <v>0</v>
      </c>
      <c r="X1087" s="90">
        <v>0.16</v>
      </c>
      <c r="Y1087" s="90">
        <v>43.19</v>
      </c>
      <c r="Z1087" s="90">
        <v>0</v>
      </c>
      <c r="AA1087" s="90">
        <v>0</v>
      </c>
      <c r="AB1087" s="90">
        <v>43.19</v>
      </c>
      <c r="AC1087" s="90">
        <v>119.43</v>
      </c>
      <c r="AD1087" s="90">
        <v>185.23</v>
      </c>
      <c r="AE1087" s="381">
        <f t="shared" si="17"/>
        <v>10.872698736801667</v>
      </c>
      <c r="AF1087" s="105"/>
      <c r="AG1087" s="381"/>
      <c r="AH1087" s="381"/>
      <c r="AI1087" s="381"/>
      <c r="AJ1087" s="381"/>
      <c r="AK1087" s="381"/>
      <c r="AL1087" s="381"/>
      <c r="AM1087" s="381"/>
    </row>
    <row r="1088" spans="1:39" x14ac:dyDescent="0.35">
      <c r="A1088" s="89" t="s">
        <v>502</v>
      </c>
      <c r="B1088" s="89" t="s">
        <v>558</v>
      </c>
      <c r="C1088" s="89" t="s">
        <v>462</v>
      </c>
      <c r="D1088" s="89" t="s">
        <v>637</v>
      </c>
      <c r="E1088" s="89" t="s">
        <v>487</v>
      </c>
      <c r="F1088" s="89" t="s">
        <v>465</v>
      </c>
      <c r="G1088" s="89" t="s">
        <v>465</v>
      </c>
      <c r="H1088" s="89" t="s">
        <v>465</v>
      </c>
      <c r="I1088" s="89" t="s">
        <v>465</v>
      </c>
      <c r="J1088" s="89" t="s">
        <v>465</v>
      </c>
      <c r="K1088" s="89" t="s">
        <v>476</v>
      </c>
      <c r="L1088" s="89" t="s">
        <v>394</v>
      </c>
      <c r="M1088" s="89" t="s">
        <v>395</v>
      </c>
      <c r="N1088" s="89">
        <v>1</v>
      </c>
      <c r="O1088" s="91">
        <v>50.29</v>
      </c>
      <c r="P1088" s="89" t="s">
        <v>548</v>
      </c>
      <c r="Q1088" s="89">
        <v>31</v>
      </c>
      <c r="R1088" s="89" t="s">
        <v>773</v>
      </c>
      <c r="S1088" s="89">
        <v>3</v>
      </c>
      <c r="T1088" s="90">
        <v>0</v>
      </c>
      <c r="U1088" s="90">
        <v>0</v>
      </c>
      <c r="V1088" s="90">
        <v>0</v>
      </c>
      <c r="W1088" s="90">
        <v>0</v>
      </c>
      <c r="X1088" s="90">
        <v>0</v>
      </c>
      <c r="Y1088" s="90">
        <v>0</v>
      </c>
      <c r="Z1088" s="90">
        <v>0</v>
      </c>
      <c r="AA1088" s="90">
        <v>0</v>
      </c>
      <c r="AB1088" s="90">
        <v>0</v>
      </c>
      <c r="AC1088" s="90"/>
      <c r="AD1088" s="90"/>
      <c r="AE1088" s="381" t="str">
        <f t="shared" si="17"/>
        <v>-</v>
      </c>
      <c r="AF1088" s="105"/>
      <c r="AG1088" s="381"/>
      <c r="AH1088" s="381"/>
      <c r="AI1088" s="381"/>
      <c r="AJ1088" s="381"/>
      <c r="AK1088" s="381"/>
      <c r="AL1088" s="381"/>
      <c r="AM1088" s="381"/>
    </row>
    <row r="1089" spans="1:39" x14ac:dyDescent="0.35">
      <c r="A1089" s="89" t="s">
        <v>496</v>
      </c>
      <c r="B1089" s="89" t="s">
        <v>558</v>
      </c>
      <c r="C1089" s="89" t="s">
        <v>462</v>
      </c>
      <c r="D1089" s="89" t="s">
        <v>637</v>
      </c>
      <c r="E1089" s="89" t="s">
        <v>473</v>
      </c>
      <c r="F1089" s="89" t="s">
        <v>465</v>
      </c>
      <c r="G1089" s="89" t="s">
        <v>465</v>
      </c>
      <c r="H1089" s="89" t="s">
        <v>465</v>
      </c>
      <c r="I1089" s="89" t="s">
        <v>465</v>
      </c>
      <c r="J1089" s="89" t="s">
        <v>465</v>
      </c>
      <c r="K1089" s="89" t="s">
        <v>476</v>
      </c>
      <c r="L1089" s="89" t="s">
        <v>394</v>
      </c>
      <c r="M1089" s="89" t="s">
        <v>395</v>
      </c>
      <c r="N1089" s="89">
        <v>1</v>
      </c>
      <c r="O1089" s="91">
        <v>2.37</v>
      </c>
      <c r="P1089" s="89" t="s">
        <v>548</v>
      </c>
      <c r="Q1089" s="89">
        <v>31</v>
      </c>
      <c r="R1089" s="89" t="s">
        <v>773</v>
      </c>
      <c r="S1089" s="89">
        <v>3</v>
      </c>
      <c r="T1089" s="90">
        <v>0</v>
      </c>
      <c r="U1089" s="90">
        <v>0</v>
      </c>
      <c r="V1089" s="90">
        <v>0</v>
      </c>
      <c r="W1089" s="90">
        <v>0</v>
      </c>
      <c r="X1089" s="90">
        <v>0</v>
      </c>
      <c r="Y1089" s="90">
        <v>0</v>
      </c>
      <c r="Z1089" s="90">
        <v>0</v>
      </c>
      <c r="AA1089" s="90">
        <v>0</v>
      </c>
      <c r="AB1089" s="90">
        <v>0</v>
      </c>
      <c r="AC1089" s="90"/>
      <c r="AD1089" s="90"/>
      <c r="AE1089" s="381" t="str">
        <f t="shared" si="17"/>
        <v>-</v>
      </c>
      <c r="AF1089" s="105"/>
      <c r="AG1089" s="381"/>
      <c r="AH1089" s="381"/>
      <c r="AI1089" s="381"/>
      <c r="AJ1089" s="381"/>
      <c r="AK1089" s="381"/>
      <c r="AL1089" s="381"/>
      <c r="AM1089" s="381"/>
    </row>
    <row r="1090" spans="1:39" x14ac:dyDescent="0.35">
      <c r="A1090" s="89" t="s">
        <v>472</v>
      </c>
      <c r="B1090" s="89" t="s">
        <v>547</v>
      </c>
      <c r="C1090" s="89" t="s">
        <v>462</v>
      </c>
      <c r="D1090" s="89" t="s">
        <v>637</v>
      </c>
      <c r="E1090" s="89" t="s">
        <v>473</v>
      </c>
      <c r="F1090" s="89" t="s">
        <v>465</v>
      </c>
      <c r="G1090" s="89" t="s">
        <v>465</v>
      </c>
      <c r="H1090" s="89" t="s">
        <v>465</v>
      </c>
      <c r="I1090" s="89" t="s">
        <v>465</v>
      </c>
      <c r="J1090" s="89" t="s">
        <v>465</v>
      </c>
      <c r="K1090" s="89" t="s">
        <v>466</v>
      </c>
      <c r="L1090" s="89" t="s">
        <v>394</v>
      </c>
      <c r="M1090" s="89" t="s">
        <v>395</v>
      </c>
      <c r="N1090" s="89">
        <v>1</v>
      </c>
      <c r="O1090" s="91">
        <v>55.21</v>
      </c>
      <c r="P1090" s="89" t="s">
        <v>548</v>
      </c>
      <c r="Q1090" s="89">
        <v>31</v>
      </c>
      <c r="R1090" s="89" t="s">
        <v>773</v>
      </c>
      <c r="S1090" s="89">
        <v>3</v>
      </c>
      <c r="T1090" s="90">
        <v>0</v>
      </c>
      <c r="U1090" s="90">
        <v>0</v>
      </c>
      <c r="V1090" s="90">
        <v>0</v>
      </c>
      <c r="W1090" s="90">
        <v>0</v>
      </c>
      <c r="X1090" s="90">
        <v>0</v>
      </c>
      <c r="Y1090" s="90">
        <v>0</v>
      </c>
      <c r="Z1090" s="90">
        <v>0</v>
      </c>
      <c r="AA1090" s="90">
        <v>0</v>
      </c>
      <c r="AB1090" s="90">
        <v>0</v>
      </c>
      <c r="AC1090" s="90"/>
      <c r="AD1090" s="90"/>
      <c r="AE1090" s="381" t="str">
        <f t="shared" si="17"/>
        <v>-</v>
      </c>
      <c r="AF1090" s="105"/>
      <c r="AG1090" s="381"/>
      <c r="AH1090" s="381"/>
      <c r="AI1090" s="381"/>
      <c r="AJ1090" s="381"/>
      <c r="AK1090" s="381"/>
      <c r="AL1090" s="381"/>
      <c r="AM1090" s="381"/>
    </row>
    <row r="1091" spans="1:39" x14ac:dyDescent="0.35">
      <c r="A1091" s="89" t="s">
        <v>743</v>
      </c>
      <c r="B1091" s="89" t="s">
        <v>558</v>
      </c>
      <c r="C1091" s="89" t="s">
        <v>462</v>
      </c>
      <c r="D1091" s="89" t="s">
        <v>463</v>
      </c>
      <c r="E1091" s="89" t="s">
        <v>489</v>
      </c>
      <c r="F1091" s="89" t="s">
        <v>465</v>
      </c>
      <c r="G1091" s="89" t="s">
        <v>465</v>
      </c>
      <c r="H1091" s="89" t="s">
        <v>465</v>
      </c>
      <c r="I1091" s="89" t="s">
        <v>465</v>
      </c>
      <c r="J1091" s="89" t="s">
        <v>465</v>
      </c>
      <c r="K1091" s="89" t="s">
        <v>476</v>
      </c>
      <c r="L1091" s="89" t="s">
        <v>394</v>
      </c>
      <c r="M1091" s="89" t="s">
        <v>395</v>
      </c>
      <c r="N1091" s="89">
        <v>1</v>
      </c>
      <c r="O1091" s="91">
        <v>56.45</v>
      </c>
      <c r="P1091" s="89" t="s">
        <v>548</v>
      </c>
      <c r="Q1091" s="89">
        <v>31</v>
      </c>
      <c r="R1091" s="89" t="s">
        <v>773</v>
      </c>
      <c r="S1091" s="89">
        <v>3</v>
      </c>
      <c r="T1091" s="90">
        <v>0</v>
      </c>
      <c r="U1091" s="90">
        <v>0</v>
      </c>
      <c r="V1091" s="90">
        <v>0</v>
      </c>
      <c r="W1091" s="90">
        <v>0</v>
      </c>
      <c r="X1091" s="90">
        <v>0</v>
      </c>
      <c r="Y1091" s="90">
        <v>0</v>
      </c>
      <c r="Z1091" s="90">
        <v>0</v>
      </c>
      <c r="AA1091" s="90">
        <v>0</v>
      </c>
      <c r="AB1091" s="90">
        <v>0</v>
      </c>
      <c r="AC1091" s="90"/>
      <c r="AD1091" s="90"/>
      <c r="AE1091" s="381" t="str">
        <f t="shared" si="17"/>
        <v>-</v>
      </c>
      <c r="AF1091" s="105"/>
      <c r="AG1091" s="381"/>
      <c r="AH1091" s="381"/>
      <c r="AI1091" s="381"/>
      <c r="AJ1091" s="381"/>
      <c r="AK1091" s="381"/>
      <c r="AL1091" s="381"/>
      <c r="AM1091" s="381"/>
    </row>
    <row r="1092" spans="1:39" x14ac:dyDescent="0.35">
      <c r="A1092" s="89" t="s">
        <v>746</v>
      </c>
      <c r="B1092" s="89" t="s">
        <v>558</v>
      </c>
      <c r="C1092" s="89" t="s">
        <v>462</v>
      </c>
      <c r="D1092" s="89" t="s">
        <v>463</v>
      </c>
      <c r="E1092" s="89" t="s">
        <v>505</v>
      </c>
      <c r="F1092" s="89" t="s">
        <v>465</v>
      </c>
      <c r="G1092" s="89" t="s">
        <v>465</v>
      </c>
      <c r="H1092" s="89" t="s">
        <v>465</v>
      </c>
      <c r="I1092" s="89" t="s">
        <v>465</v>
      </c>
      <c r="J1092" s="89" t="s">
        <v>465</v>
      </c>
      <c r="K1092" s="89" t="s">
        <v>476</v>
      </c>
      <c r="L1092" s="89" t="s">
        <v>394</v>
      </c>
      <c r="M1092" s="89" t="s">
        <v>395</v>
      </c>
      <c r="N1092" s="89">
        <v>1</v>
      </c>
      <c r="O1092" s="91">
        <v>27.2636</v>
      </c>
      <c r="P1092" s="89" t="s">
        <v>548</v>
      </c>
      <c r="Q1092" s="89">
        <v>31</v>
      </c>
      <c r="R1092" s="89" t="s">
        <v>773</v>
      </c>
      <c r="S1092" s="89">
        <v>3</v>
      </c>
      <c r="T1092" s="90">
        <v>0</v>
      </c>
      <c r="U1092" s="90">
        <v>0</v>
      </c>
      <c r="V1092" s="90">
        <v>0</v>
      </c>
      <c r="W1092" s="90">
        <v>0</v>
      </c>
      <c r="X1092" s="90">
        <v>0</v>
      </c>
      <c r="Y1092" s="90">
        <v>0</v>
      </c>
      <c r="Z1092" s="90">
        <v>0</v>
      </c>
      <c r="AA1092" s="90">
        <v>0</v>
      </c>
      <c r="AB1092" s="90">
        <v>0</v>
      </c>
      <c r="AC1092" s="90"/>
      <c r="AD1092" s="90"/>
      <c r="AE1092" s="381" t="str">
        <f t="shared" si="17"/>
        <v>-</v>
      </c>
      <c r="AF1092" s="105"/>
      <c r="AG1092" s="381"/>
      <c r="AH1092" s="381"/>
      <c r="AI1092" s="381"/>
      <c r="AJ1092" s="381"/>
      <c r="AK1092" s="381"/>
      <c r="AL1092" s="381"/>
      <c r="AM1092" s="381"/>
    </row>
    <row r="1093" spans="1:39" x14ac:dyDescent="0.35">
      <c r="A1093" s="89" t="s">
        <v>741</v>
      </c>
      <c r="B1093" s="89" t="s">
        <v>558</v>
      </c>
      <c r="C1093" s="89" t="s">
        <v>462</v>
      </c>
      <c r="D1093" s="89" t="s">
        <v>463</v>
      </c>
      <c r="E1093" s="89" t="s">
        <v>526</v>
      </c>
      <c r="F1093" s="89" t="s">
        <v>465</v>
      </c>
      <c r="G1093" s="89" t="s">
        <v>465</v>
      </c>
      <c r="H1093" s="89" t="s">
        <v>465</v>
      </c>
      <c r="I1093" s="89" t="s">
        <v>465</v>
      </c>
      <c r="J1093" s="89" t="s">
        <v>465</v>
      </c>
      <c r="K1093" s="89" t="s">
        <v>466</v>
      </c>
      <c r="L1093" s="89" t="s">
        <v>394</v>
      </c>
      <c r="M1093" s="89" t="s">
        <v>395</v>
      </c>
      <c r="N1093" s="89">
        <v>1</v>
      </c>
      <c r="O1093" s="91">
        <v>15.35</v>
      </c>
      <c r="P1093" s="89" t="s">
        <v>548</v>
      </c>
      <c r="Q1093" s="89">
        <v>31</v>
      </c>
      <c r="R1093" s="89" t="s">
        <v>773</v>
      </c>
      <c r="S1093" s="89">
        <v>3</v>
      </c>
      <c r="T1093" s="90">
        <v>0</v>
      </c>
      <c r="U1093" s="90">
        <v>0</v>
      </c>
      <c r="V1093" s="90">
        <v>0</v>
      </c>
      <c r="W1093" s="90">
        <v>0</v>
      </c>
      <c r="X1093" s="90">
        <v>0</v>
      </c>
      <c r="Y1093" s="90">
        <v>0</v>
      </c>
      <c r="Z1093" s="90">
        <v>0</v>
      </c>
      <c r="AA1093" s="90">
        <v>0</v>
      </c>
      <c r="AB1093" s="90">
        <v>0</v>
      </c>
      <c r="AC1093" s="90"/>
      <c r="AD1093" s="90"/>
      <c r="AE1093" s="381" t="str">
        <f t="shared" si="17"/>
        <v>-</v>
      </c>
      <c r="AF1093" s="105"/>
      <c r="AG1093" s="381"/>
      <c r="AH1093" s="381"/>
      <c r="AI1093" s="381"/>
      <c r="AJ1093" s="381"/>
      <c r="AK1093" s="381"/>
      <c r="AL1093" s="381"/>
      <c r="AM1093" s="381"/>
    </row>
    <row r="1094" spans="1:39" x14ac:dyDescent="0.35">
      <c r="A1094" s="89" t="s">
        <v>604</v>
      </c>
      <c r="B1094" s="89" t="s">
        <v>391</v>
      </c>
      <c r="C1094" s="89" t="s">
        <v>392</v>
      </c>
      <c r="D1094" s="89" t="s">
        <v>463</v>
      </c>
      <c r="E1094" s="89" t="s">
        <v>526</v>
      </c>
      <c r="F1094" s="89" t="s">
        <v>465</v>
      </c>
      <c r="G1094" s="89" t="s">
        <v>465</v>
      </c>
      <c r="H1094" s="89" t="s">
        <v>465</v>
      </c>
      <c r="I1094" s="89" t="s">
        <v>506</v>
      </c>
      <c r="J1094" s="89" t="s">
        <v>465</v>
      </c>
      <c r="K1094" s="89" t="s">
        <v>476</v>
      </c>
      <c r="L1094" s="89" t="s">
        <v>549</v>
      </c>
      <c r="M1094" s="89" t="s">
        <v>395</v>
      </c>
      <c r="N1094" s="89">
        <v>15</v>
      </c>
      <c r="O1094" s="91">
        <v>37.869999999999997</v>
      </c>
      <c r="P1094" s="89" t="s">
        <v>550</v>
      </c>
      <c r="Q1094" s="89">
        <v>31</v>
      </c>
      <c r="R1094" s="89" t="s">
        <v>773</v>
      </c>
      <c r="S1094" s="89">
        <v>5</v>
      </c>
      <c r="T1094" s="90">
        <v>0</v>
      </c>
      <c r="U1094" s="90">
        <v>0</v>
      </c>
      <c r="V1094" s="90">
        <v>0</v>
      </c>
      <c r="W1094" s="90">
        <v>0</v>
      </c>
      <c r="X1094" s="90">
        <v>0</v>
      </c>
      <c r="Y1094" s="90">
        <v>0</v>
      </c>
      <c r="Z1094" s="90">
        <v>0</v>
      </c>
      <c r="AA1094" s="90">
        <v>0</v>
      </c>
      <c r="AB1094" s="90">
        <v>0</v>
      </c>
      <c r="AC1094" s="90">
        <v>85.36</v>
      </c>
      <c r="AD1094" s="90">
        <v>188.7</v>
      </c>
      <c r="AE1094" s="381">
        <f t="shared" si="17"/>
        <v>9.1070465198043298</v>
      </c>
      <c r="AF1094" s="105"/>
      <c r="AG1094" s="381"/>
      <c r="AH1094" s="381"/>
      <c r="AI1094" s="381"/>
      <c r="AJ1094" s="381"/>
      <c r="AK1094" s="381"/>
      <c r="AL1094" s="381"/>
      <c r="AM1094" s="381"/>
    </row>
    <row r="1095" spans="1:39" x14ac:dyDescent="0.35">
      <c r="A1095" s="89" t="s">
        <v>632</v>
      </c>
      <c r="B1095" s="89" t="s">
        <v>391</v>
      </c>
      <c r="C1095" s="89" t="s">
        <v>392</v>
      </c>
      <c r="D1095" s="89" t="s">
        <v>463</v>
      </c>
      <c r="E1095" s="89" t="s">
        <v>489</v>
      </c>
      <c r="F1095" s="89" t="s">
        <v>465</v>
      </c>
      <c r="G1095" s="89" t="s">
        <v>465</v>
      </c>
      <c r="H1095" s="89" t="s">
        <v>465</v>
      </c>
      <c r="I1095" s="89" t="s">
        <v>506</v>
      </c>
      <c r="J1095" s="89" t="s">
        <v>501</v>
      </c>
      <c r="K1095" s="89" t="s">
        <v>466</v>
      </c>
      <c r="L1095" s="89" t="s">
        <v>587</v>
      </c>
      <c r="M1095" s="89" t="s">
        <v>395</v>
      </c>
      <c r="N1095" s="89">
        <v>22</v>
      </c>
      <c r="O1095" s="91">
        <v>14.13</v>
      </c>
      <c r="P1095" s="89" t="s">
        <v>588</v>
      </c>
      <c r="Q1095" s="89">
        <v>31</v>
      </c>
      <c r="R1095" s="89" t="s">
        <v>773</v>
      </c>
      <c r="S1095" s="89">
        <v>6</v>
      </c>
      <c r="T1095" s="90">
        <v>0</v>
      </c>
      <c r="U1095" s="90">
        <v>0</v>
      </c>
      <c r="V1095" s="90">
        <v>0</v>
      </c>
      <c r="W1095" s="90">
        <v>0</v>
      </c>
      <c r="X1095" s="90">
        <v>0</v>
      </c>
      <c r="Y1095" s="90">
        <v>0</v>
      </c>
      <c r="Z1095" s="90">
        <v>0</v>
      </c>
      <c r="AA1095" s="90">
        <v>0</v>
      </c>
      <c r="AB1095" s="90">
        <v>0</v>
      </c>
      <c r="AC1095" s="90">
        <v>74.680000000000007</v>
      </c>
      <c r="AD1095" s="90">
        <v>102.65</v>
      </c>
      <c r="AE1095" s="381">
        <f t="shared" si="17"/>
        <v>11.549388213127182</v>
      </c>
      <c r="AF1095" s="105"/>
      <c r="AG1095" s="381"/>
      <c r="AH1095" s="381"/>
      <c r="AI1095" s="381"/>
      <c r="AJ1095" s="381"/>
      <c r="AK1095" s="381"/>
      <c r="AL1095" s="381"/>
      <c r="AM1095" s="381"/>
    </row>
    <row r="1096" spans="1:39" x14ac:dyDescent="0.35">
      <c r="A1096" s="89" t="s">
        <v>432</v>
      </c>
      <c r="B1096" s="89" t="s">
        <v>391</v>
      </c>
      <c r="C1096" s="89" t="s">
        <v>392</v>
      </c>
      <c r="D1096" s="89" t="s">
        <v>463</v>
      </c>
      <c r="E1096" s="89" t="s">
        <v>489</v>
      </c>
      <c r="F1096" s="89" t="s">
        <v>465</v>
      </c>
      <c r="G1096" s="89" t="s">
        <v>465</v>
      </c>
      <c r="H1096" s="89" t="s">
        <v>465</v>
      </c>
      <c r="I1096" s="89" t="s">
        <v>506</v>
      </c>
      <c r="J1096" s="89" t="s">
        <v>501</v>
      </c>
      <c r="K1096" s="89" t="s">
        <v>466</v>
      </c>
      <c r="L1096" s="89" t="s">
        <v>587</v>
      </c>
      <c r="M1096" s="89" t="s">
        <v>395</v>
      </c>
      <c r="N1096" s="89">
        <v>22</v>
      </c>
      <c r="O1096" s="91">
        <v>23.36</v>
      </c>
      <c r="P1096" s="89" t="s">
        <v>588</v>
      </c>
      <c r="Q1096" s="89">
        <v>31</v>
      </c>
      <c r="R1096" s="89" t="s">
        <v>773</v>
      </c>
      <c r="S1096" s="89">
        <v>6</v>
      </c>
      <c r="T1096" s="90">
        <v>0</v>
      </c>
      <c r="U1096" s="90">
        <v>0</v>
      </c>
      <c r="V1096" s="90">
        <v>0</v>
      </c>
      <c r="W1096" s="90">
        <v>0</v>
      </c>
      <c r="X1096" s="90">
        <v>0</v>
      </c>
      <c r="Y1096" s="90">
        <v>0</v>
      </c>
      <c r="Z1096" s="90">
        <v>0</v>
      </c>
      <c r="AA1096" s="90">
        <v>0</v>
      </c>
      <c r="AB1096" s="90">
        <v>0</v>
      </c>
      <c r="AC1096" s="90">
        <v>74.680000000000007</v>
      </c>
      <c r="AD1096" s="90">
        <v>102.65</v>
      </c>
      <c r="AE1096" s="381">
        <f t="shared" si="17"/>
        <v>11.549388213127182</v>
      </c>
      <c r="AF1096" s="105"/>
      <c r="AG1096" s="381"/>
      <c r="AH1096" s="381"/>
      <c r="AI1096" s="381"/>
      <c r="AJ1096" s="381"/>
      <c r="AK1096" s="381"/>
      <c r="AL1096" s="381"/>
      <c r="AM1096" s="381"/>
    </row>
    <row r="1097" spans="1:39" x14ac:dyDescent="0.35">
      <c r="A1097" s="89" t="s">
        <v>631</v>
      </c>
      <c r="B1097" s="89" t="s">
        <v>391</v>
      </c>
      <c r="C1097" s="89" t="s">
        <v>392</v>
      </c>
      <c r="D1097" s="89" t="s">
        <v>463</v>
      </c>
      <c r="E1097" s="89" t="s">
        <v>489</v>
      </c>
      <c r="F1097" s="89" t="s">
        <v>465</v>
      </c>
      <c r="G1097" s="89" t="s">
        <v>465</v>
      </c>
      <c r="H1097" s="89" t="s">
        <v>465</v>
      </c>
      <c r="I1097" s="89" t="s">
        <v>506</v>
      </c>
      <c r="J1097" s="89" t="s">
        <v>501</v>
      </c>
      <c r="K1097" s="89" t="s">
        <v>466</v>
      </c>
      <c r="L1097" s="89" t="s">
        <v>587</v>
      </c>
      <c r="M1097" s="89" t="s">
        <v>395</v>
      </c>
      <c r="N1097" s="89">
        <v>22</v>
      </c>
      <c r="O1097" s="91">
        <v>92.02</v>
      </c>
      <c r="P1097" s="89" t="s">
        <v>588</v>
      </c>
      <c r="Q1097" s="89">
        <v>31</v>
      </c>
      <c r="R1097" s="89" t="s">
        <v>773</v>
      </c>
      <c r="S1097" s="89">
        <v>6</v>
      </c>
      <c r="T1097" s="90">
        <v>0</v>
      </c>
      <c r="U1097" s="90">
        <v>0</v>
      </c>
      <c r="V1097" s="90">
        <v>0</v>
      </c>
      <c r="W1097" s="90">
        <v>0</v>
      </c>
      <c r="X1097" s="90">
        <v>0</v>
      </c>
      <c r="Y1097" s="90">
        <v>0</v>
      </c>
      <c r="Z1097" s="90">
        <v>0</v>
      </c>
      <c r="AA1097" s="90">
        <v>0</v>
      </c>
      <c r="AB1097" s="90">
        <v>0</v>
      </c>
      <c r="AC1097" s="90">
        <v>74.680000000000007</v>
      </c>
      <c r="AD1097" s="90">
        <v>102.65</v>
      </c>
      <c r="AE1097" s="381">
        <f t="shared" si="17"/>
        <v>11.549388213127182</v>
      </c>
      <c r="AF1097" s="105"/>
      <c r="AG1097" s="381"/>
      <c r="AH1097" s="381"/>
      <c r="AI1097" s="381"/>
      <c r="AJ1097" s="381"/>
      <c r="AK1097" s="381"/>
      <c r="AL1097" s="381"/>
      <c r="AM1097" s="381"/>
    </row>
    <row r="1098" spans="1:39" x14ac:dyDescent="0.35">
      <c r="A1098" s="89" t="s">
        <v>433</v>
      </c>
      <c r="B1098" s="89" t="s">
        <v>391</v>
      </c>
      <c r="C1098" s="89" t="s">
        <v>392</v>
      </c>
      <c r="D1098" s="89" t="s">
        <v>463</v>
      </c>
      <c r="E1098" s="89" t="s">
        <v>485</v>
      </c>
      <c r="F1098" s="89" t="s">
        <v>465</v>
      </c>
      <c r="G1098" s="89" t="s">
        <v>465</v>
      </c>
      <c r="H1098" s="89" t="s">
        <v>465</v>
      </c>
      <c r="I1098" s="89" t="s">
        <v>506</v>
      </c>
      <c r="J1098" s="89" t="s">
        <v>501</v>
      </c>
      <c r="K1098" s="89" t="s">
        <v>466</v>
      </c>
      <c r="L1098" s="89" t="s">
        <v>587</v>
      </c>
      <c r="M1098" s="89" t="s">
        <v>395</v>
      </c>
      <c r="N1098" s="89">
        <v>22</v>
      </c>
      <c r="O1098" s="91">
        <v>10.119999999999999</v>
      </c>
      <c r="P1098" s="89" t="s">
        <v>588</v>
      </c>
      <c r="Q1098" s="89">
        <v>31</v>
      </c>
      <c r="R1098" s="89" t="s">
        <v>773</v>
      </c>
      <c r="S1098" s="89">
        <v>6</v>
      </c>
      <c r="T1098" s="90">
        <v>0</v>
      </c>
      <c r="U1098" s="90">
        <v>0</v>
      </c>
      <c r="V1098" s="90">
        <v>0</v>
      </c>
      <c r="W1098" s="90">
        <v>0</v>
      </c>
      <c r="X1098" s="90">
        <v>0</v>
      </c>
      <c r="Y1098" s="90">
        <v>0</v>
      </c>
      <c r="Z1098" s="90">
        <v>0</v>
      </c>
      <c r="AA1098" s="90">
        <v>0</v>
      </c>
      <c r="AB1098" s="90">
        <v>0</v>
      </c>
      <c r="AC1098" s="90">
        <v>74.680000000000007</v>
      </c>
      <c r="AD1098" s="90">
        <v>102.65</v>
      </c>
      <c r="AE1098" s="381">
        <f t="shared" si="17"/>
        <v>11.549388213127182</v>
      </c>
      <c r="AF1098" s="105"/>
      <c r="AG1098" s="381"/>
      <c r="AH1098" s="381"/>
      <c r="AI1098" s="381"/>
      <c r="AJ1098" s="381"/>
      <c r="AK1098" s="381"/>
      <c r="AL1098" s="381"/>
      <c r="AM1098" s="381"/>
    </row>
    <row r="1099" spans="1:39" x14ac:dyDescent="0.35">
      <c r="A1099" s="89" t="s">
        <v>635</v>
      </c>
      <c r="B1099" s="89" t="s">
        <v>391</v>
      </c>
      <c r="C1099" s="89" t="s">
        <v>392</v>
      </c>
      <c r="D1099" s="89" t="s">
        <v>637</v>
      </c>
      <c r="E1099" s="89" t="s">
        <v>489</v>
      </c>
      <c r="F1099" s="89" t="s">
        <v>465</v>
      </c>
      <c r="G1099" s="89" t="s">
        <v>511</v>
      </c>
      <c r="H1099" s="89" t="s">
        <v>465</v>
      </c>
      <c r="I1099" s="89" t="s">
        <v>506</v>
      </c>
      <c r="J1099" s="89" t="s">
        <v>501</v>
      </c>
      <c r="K1099" s="89" t="s">
        <v>476</v>
      </c>
      <c r="L1099" s="89" t="s">
        <v>587</v>
      </c>
      <c r="M1099" s="89" t="s">
        <v>395</v>
      </c>
      <c r="N1099" s="89">
        <v>22</v>
      </c>
      <c r="O1099" s="91">
        <v>209.62</v>
      </c>
      <c r="P1099" s="89" t="s">
        <v>588</v>
      </c>
      <c r="Q1099" s="89">
        <v>31</v>
      </c>
      <c r="R1099" s="89" t="s">
        <v>773</v>
      </c>
      <c r="S1099" s="89">
        <v>6</v>
      </c>
      <c r="T1099" s="90">
        <v>0</v>
      </c>
      <c r="U1099" s="90">
        <v>0</v>
      </c>
      <c r="V1099" s="90">
        <v>0</v>
      </c>
      <c r="W1099" s="90">
        <v>0</v>
      </c>
      <c r="X1099" s="90">
        <v>0</v>
      </c>
      <c r="Y1099" s="90">
        <v>0</v>
      </c>
      <c r="Z1099" s="90">
        <v>0</v>
      </c>
      <c r="AA1099" s="90">
        <v>0</v>
      </c>
      <c r="AB1099" s="90">
        <v>0</v>
      </c>
      <c r="AC1099" s="90">
        <v>75.09</v>
      </c>
      <c r="AD1099" s="90">
        <v>97.25</v>
      </c>
      <c r="AE1099" s="381">
        <f t="shared" si="17"/>
        <v>11.898235183440766</v>
      </c>
      <c r="AF1099" s="105"/>
      <c r="AG1099" s="381"/>
      <c r="AH1099" s="381"/>
      <c r="AI1099" s="381"/>
      <c r="AJ1099" s="381"/>
      <c r="AK1099" s="381"/>
      <c r="AL1099" s="381"/>
      <c r="AM1099" s="381"/>
    </row>
    <row r="1100" spans="1:39" x14ac:dyDescent="0.35">
      <c r="A1100" s="89" t="s">
        <v>673</v>
      </c>
      <c r="B1100" s="89" t="s">
        <v>391</v>
      </c>
      <c r="C1100" s="89" t="s">
        <v>392</v>
      </c>
      <c r="D1100" s="89" t="s">
        <v>463</v>
      </c>
      <c r="E1100" s="89" t="s">
        <v>660</v>
      </c>
      <c r="F1100" s="89" t="s">
        <v>465</v>
      </c>
      <c r="G1100" s="89" t="s">
        <v>511</v>
      </c>
      <c r="H1100" s="89" t="s">
        <v>465</v>
      </c>
      <c r="I1100" s="89" t="s">
        <v>506</v>
      </c>
      <c r="J1100" s="89" t="s">
        <v>508</v>
      </c>
      <c r="K1100" s="89" t="s">
        <v>476</v>
      </c>
      <c r="L1100" s="89" t="s">
        <v>587</v>
      </c>
      <c r="M1100" s="89" t="s">
        <v>395</v>
      </c>
      <c r="N1100" s="89">
        <v>21</v>
      </c>
      <c r="O1100" s="91">
        <v>4.78</v>
      </c>
      <c r="P1100" s="89" t="s">
        <v>588</v>
      </c>
      <c r="Q1100" s="89">
        <v>31</v>
      </c>
      <c r="R1100" s="89" t="s">
        <v>773</v>
      </c>
      <c r="S1100" s="89">
        <v>6</v>
      </c>
      <c r="T1100" s="90">
        <v>0</v>
      </c>
      <c r="U1100" s="90">
        <v>0</v>
      </c>
      <c r="V1100" s="90">
        <v>0</v>
      </c>
      <c r="W1100" s="90">
        <v>0</v>
      </c>
      <c r="X1100" s="90">
        <v>0</v>
      </c>
      <c r="Y1100" s="90">
        <v>0</v>
      </c>
      <c r="Z1100" s="90">
        <v>0</v>
      </c>
      <c r="AA1100" s="90">
        <v>0</v>
      </c>
      <c r="AB1100" s="90">
        <v>0</v>
      </c>
      <c r="AC1100" s="90">
        <v>74.58</v>
      </c>
      <c r="AD1100" s="90">
        <v>92.26</v>
      </c>
      <c r="AE1100" s="381">
        <f t="shared" si="17"/>
        <v>12.174209365857228</v>
      </c>
      <c r="AF1100" s="105"/>
      <c r="AG1100" s="381"/>
      <c r="AH1100" s="381"/>
      <c r="AI1100" s="381"/>
      <c r="AJ1100" s="381"/>
      <c r="AK1100" s="381"/>
      <c r="AL1100" s="381"/>
      <c r="AM1100" s="381"/>
    </row>
    <row r="1101" spans="1:39" x14ac:dyDescent="0.35">
      <c r="A1101" s="89" t="s">
        <v>633</v>
      </c>
      <c r="B1101" s="89" t="s">
        <v>391</v>
      </c>
      <c r="C1101" s="89" t="s">
        <v>392</v>
      </c>
      <c r="D1101" s="89" t="s">
        <v>463</v>
      </c>
      <c r="E1101" s="89" t="s">
        <v>464</v>
      </c>
      <c r="F1101" s="89" t="s">
        <v>465</v>
      </c>
      <c r="G1101" s="89" t="s">
        <v>511</v>
      </c>
      <c r="H1101" s="89" t="s">
        <v>465</v>
      </c>
      <c r="I1101" s="89" t="s">
        <v>506</v>
      </c>
      <c r="J1101" s="89" t="s">
        <v>501</v>
      </c>
      <c r="K1101" s="89" t="s">
        <v>476</v>
      </c>
      <c r="L1101" s="89" t="s">
        <v>587</v>
      </c>
      <c r="M1101" s="89" t="s">
        <v>395</v>
      </c>
      <c r="N1101" s="89">
        <v>22</v>
      </c>
      <c r="O1101" s="91">
        <v>26.9</v>
      </c>
      <c r="P1101" s="89" t="s">
        <v>588</v>
      </c>
      <c r="Q1101" s="89">
        <v>31</v>
      </c>
      <c r="R1101" s="89" t="s">
        <v>773</v>
      </c>
      <c r="S1101" s="89">
        <v>6</v>
      </c>
      <c r="T1101" s="90">
        <v>0</v>
      </c>
      <c r="U1101" s="90">
        <v>0</v>
      </c>
      <c r="V1101" s="90">
        <v>0</v>
      </c>
      <c r="W1101" s="90">
        <v>0</v>
      </c>
      <c r="X1101" s="90">
        <v>0</v>
      </c>
      <c r="Y1101" s="90">
        <v>0</v>
      </c>
      <c r="Z1101" s="90">
        <v>0</v>
      </c>
      <c r="AA1101" s="90">
        <v>0</v>
      </c>
      <c r="AB1101" s="90">
        <v>0</v>
      </c>
      <c r="AC1101" s="90">
        <v>73.69</v>
      </c>
      <c r="AD1101" s="90">
        <v>108.24</v>
      </c>
      <c r="AE1101" s="381">
        <f t="shared" ref="AE1101:AE1164" si="18">IFERROR(SQRT(((AC1101/AD1101)/0.005454154)),"-")</f>
        <v>11.172405459072912</v>
      </c>
      <c r="AF1101" s="105"/>
      <c r="AG1101" s="381"/>
      <c r="AH1101" s="381"/>
      <c r="AI1101" s="381"/>
      <c r="AJ1101" s="381"/>
      <c r="AK1101" s="381"/>
      <c r="AL1101" s="381"/>
      <c r="AM1101" s="381"/>
    </row>
    <row r="1102" spans="1:39" x14ac:dyDescent="0.35">
      <c r="A1102" s="89" t="s">
        <v>630</v>
      </c>
      <c r="B1102" s="89" t="s">
        <v>391</v>
      </c>
      <c r="C1102" s="89" t="s">
        <v>392</v>
      </c>
      <c r="D1102" s="89" t="s">
        <v>463</v>
      </c>
      <c r="E1102" s="89" t="s">
        <v>464</v>
      </c>
      <c r="F1102" s="89" t="s">
        <v>465</v>
      </c>
      <c r="G1102" s="89" t="s">
        <v>465</v>
      </c>
      <c r="H1102" s="89" t="s">
        <v>465</v>
      </c>
      <c r="I1102" s="89" t="s">
        <v>506</v>
      </c>
      <c r="J1102" s="89" t="s">
        <v>501</v>
      </c>
      <c r="K1102" s="89" t="s">
        <v>466</v>
      </c>
      <c r="L1102" s="89" t="s">
        <v>587</v>
      </c>
      <c r="M1102" s="89" t="s">
        <v>395</v>
      </c>
      <c r="N1102" s="89">
        <v>22</v>
      </c>
      <c r="O1102" s="91">
        <v>9.59</v>
      </c>
      <c r="P1102" s="89" t="s">
        <v>588</v>
      </c>
      <c r="Q1102" s="89">
        <v>31</v>
      </c>
      <c r="R1102" s="89" t="s">
        <v>773</v>
      </c>
      <c r="S1102" s="89">
        <v>6</v>
      </c>
      <c r="T1102" s="90">
        <v>0</v>
      </c>
      <c r="U1102" s="90">
        <v>0</v>
      </c>
      <c r="V1102" s="90">
        <v>0</v>
      </c>
      <c r="W1102" s="90">
        <v>0</v>
      </c>
      <c r="X1102" s="90">
        <v>0</v>
      </c>
      <c r="Y1102" s="90">
        <v>0</v>
      </c>
      <c r="Z1102" s="90">
        <v>0</v>
      </c>
      <c r="AA1102" s="90">
        <v>0</v>
      </c>
      <c r="AB1102" s="90">
        <v>0</v>
      </c>
      <c r="AC1102" s="90">
        <v>74.430000000000007</v>
      </c>
      <c r="AD1102" s="90">
        <v>123.31</v>
      </c>
      <c r="AE1102" s="381">
        <f t="shared" si="18"/>
        <v>10.519889123312062</v>
      </c>
      <c r="AF1102" s="105"/>
      <c r="AG1102" s="381"/>
      <c r="AH1102" s="381"/>
      <c r="AI1102" s="381"/>
      <c r="AJ1102" s="381"/>
      <c r="AK1102" s="381"/>
      <c r="AL1102" s="381"/>
      <c r="AM1102" s="381"/>
    </row>
    <row r="1103" spans="1:39" x14ac:dyDescent="0.35">
      <c r="A1103" s="89" t="s">
        <v>629</v>
      </c>
      <c r="B1103" s="89" t="s">
        <v>391</v>
      </c>
      <c r="C1103" s="89" t="s">
        <v>392</v>
      </c>
      <c r="D1103" s="89" t="s">
        <v>463</v>
      </c>
      <c r="E1103" s="89" t="s">
        <v>464</v>
      </c>
      <c r="F1103" s="89" t="s">
        <v>465</v>
      </c>
      <c r="G1103" s="89" t="s">
        <v>465</v>
      </c>
      <c r="H1103" s="89" t="s">
        <v>465</v>
      </c>
      <c r="I1103" s="89" t="s">
        <v>506</v>
      </c>
      <c r="J1103" s="89" t="s">
        <v>501</v>
      </c>
      <c r="K1103" s="89" t="s">
        <v>466</v>
      </c>
      <c r="L1103" s="89" t="s">
        <v>587</v>
      </c>
      <c r="M1103" s="89" t="s">
        <v>395</v>
      </c>
      <c r="N1103" s="89">
        <v>22</v>
      </c>
      <c r="O1103" s="91">
        <v>32.85</v>
      </c>
      <c r="P1103" s="89" t="s">
        <v>588</v>
      </c>
      <c r="Q1103" s="89">
        <v>31</v>
      </c>
      <c r="R1103" s="89" t="s">
        <v>773</v>
      </c>
      <c r="S1103" s="89">
        <v>6</v>
      </c>
      <c r="T1103" s="90">
        <v>0</v>
      </c>
      <c r="U1103" s="90">
        <v>0</v>
      </c>
      <c r="V1103" s="90">
        <v>0</v>
      </c>
      <c r="W1103" s="90">
        <v>0</v>
      </c>
      <c r="X1103" s="90">
        <v>0</v>
      </c>
      <c r="Y1103" s="90">
        <v>0</v>
      </c>
      <c r="Z1103" s="90">
        <v>0</v>
      </c>
      <c r="AA1103" s="90">
        <v>0</v>
      </c>
      <c r="AB1103" s="90">
        <v>0</v>
      </c>
      <c r="AC1103" s="90">
        <v>74.430000000000007</v>
      </c>
      <c r="AD1103" s="90">
        <v>123.31</v>
      </c>
      <c r="AE1103" s="381">
        <f t="shared" si="18"/>
        <v>10.519889123312062</v>
      </c>
      <c r="AF1103" s="105"/>
      <c r="AG1103" s="381"/>
      <c r="AH1103" s="381"/>
      <c r="AI1103" s="381"/>
      <c r="AJ1103" s="381"/>
      <c r="AK1103" s="381"/>
      <c r="AL1103" s="381"/>
      <c r="AM1103" s="381"/>
    </row>
    <row r="1104" spans="1:39" x14ac:dyDescent="0.35">
      <c r="A1104" s="89" t="s">
        <v>619</v>
      </c>
      <c r="B1104" s="89" t="s">
        <v>391</v>
      </c>
      <c r="C1104" s="89" t="s">
        <v>392</v>
      </c>
      <c r="D1104" s="89" t="s">
        <v>463</v>
      </c>
      <c r="E1104" s="89" t="s">
        <v>475</v>
      </c>
      <c r="F1104" s="89" t="s">
        <v>465</v>
      </c>
      <c r="G1104" s="89" t="s">
        <v>511</v>
      </c>
      <c r="H1104" s="89" t="s">
        <v>465</v>
      </c>
      <c r="I1104" s="89" t="s">
        <v>506</v>
      </c>
      <c r="J1104" s="89" t="s">
        <v>501</v>
      </c>
      <c r="K1104" s="89" t="s">
        <v>476</v>
      </c>
      <c r="L1104" s="89" t="s">
        <v>587</v>
      </c>
      <c r="M1104" s="89" t="s">
        <v>395</v>
      </c>
      <c r="N1104" s="89">
        <v>22</v>
      </c>
      <c r="O1104" s="91">
        <v>121.97</v>
      </c>
      <c r="P1104" s="89" t="s">
        <v>588</v>
      </c>
      <c r="Q1104" s="89">
        <v>31</v>
      </c>
      <c r="R1104" s="89" t="s">
        <v>773</v>
      </c>
      <c r="S1104" s="89">
        <v>6</v>
      </c>
      <c r="T1104" s="90">
        <v>0</v>
      </c>
      <c r="U1104" s="90">
        <v>0</v>
      </c>
      <c r="V1104" s="90">
        <v>0</v>
      </c>
      <c r="W1104" s="90">
        <v>0</v>
      </c>
      <c r="X1104" s="90">
        <v>0</v>
      </c>
      <c r="Y1104" s="90">
        <v>0</v>
      </c>
      <c r="Z1104" s="90">
        <v>0</v>
      </c>
      <c r="AA1104" s="90">
        <v>0</v>
      </c>
      <c r="AB1104" s="90">
        <v>0</v>
      </c>
      <c r="AC1104" s="90">
        <v>74.27</v>
      </c>
      <c r="AD1104" s="90">
        <v>102.15</v>
      </c>
      <c r="AE1104" s="381">
        <f t="shared" si="18"/>
        <v>11.545794632781032</v>
      </c>
      <c r="AF1104" s="105"/>
      <c r="AG1104" s="381"/>
      <c r="AH1104" s="381"/>
      <c r="AI1104" s="381"/>
      <c r="AJ1104" s="381"/>
      <c r="AK1104" s="381"/>
      <c r="AL1104" s="381"/>
      <c r="AM1104" s="381"/>
    </row>
    <row r="1105" spans="1:39" x14ac:dyDescent="0.35">
      <c r="A1105" s="89" t="s">
        <v>598</v>
      </c>
      <c r="B1105" s="89" t="s">
        <v>391</v>
      </c>
      <c r="C1105" s="89" t="s">
        <v>392</v>
      </c>
      <c r="D1105" s="89" t="s">
        <v>463</v>
      </c>
      <c r="E1105" s="89" t="s">
        <v>524</v>
      </c>
      <c r="F1105" s="89" t="s">
        <v>465</v>
      </c>
      <c r="G1105" s="89" t="s">
        <v>465</v>
      </c>
      <c r="H1105" s="89" t="s">
        <v>465</v>
      </c>
      <c r="I1105" s="89" t="s">
        <v>465</v>
      </c>
      <c r="J1105" s="89" t="s">
        <v>465</v>
      </c>
      <c r="K1105" s="89" t="s">
        <v>466</v>
      </c>
      <c r="L1105" s="89" t="s">
        <v>394</v>
      </c>
      <c r="M1105" s="89" t="s">
        <v>395</v>
      </c>
      <c r="N1105" s="89">
        <v>14</v>
      </c>
      <c r="O1105" s="91">
        <v>61.08</v>
      </c>
      <c r="P1105" s="89" t="s">
        <v>396</v>
      </c>
      <c r="Q1105" s="89">
        <v>31</v>
      </c>
      <c r="R1105" s="89" t="s">
        <v>773</v>
      </c>
      <c r="S1105" s="89">
        <v>7</v>
      </c>
      <c r="T1105" s="90">
        <v>0</v>
      </c>
      <c r="U1105" s="90">
        <v>24.83</v>
      </c>
      <c r="V1105" s="90">
        <v>7.63</v>
      </c>
      <c r="W1105" s="90">
        <v>0</v>
      </c>
      <c r="X1105" s="90">
        <v>0</v>
      </c>
      <c r="Y1105" s="90">
        <v>32.47</v>
      </c>
      <c r="Z1105" s="90">
        <v>0</v>
      </c>
      <c r="AA1105" s="90">
        <v>0</v>
      </c>
      <c r="AB1105" s="90">
        <v>32.47</v>
      </c>
      <c r="AC1105" s="90">
        <v>125.83</v>
      </c>
      <c r="AD1105" s="90">
        <v>379.35</v>
      </c>
      <c r="AE1105" s="381">
        <f t="shared" si="18"/>
        <v>7.7984511487921546</v>
      </c>
      <c r="AF1105" s="105"/>
      <c r="AG1105" s="381"/>
      <c r="AH1105" s="381"/>
      <c r="AI1105" s="381"/>
      <c r="AJ1105" s="381"/>
      <c r="AK1105" s="381"/>
      <c r="AL1105" s="381"/>
      <c r="AM1105" s="381"/>
    </row>
    <row r="1106" spans="1:39" x14ac:dyDescent="0.35">
      <c r="A1106" s="89" t="s">
        <v>563</v>
      </c>
      <c r="B1106" s="89" t="s">
        <v>391</v>
      </c>
      <c r="C1106" s="89" t="s">
        <v>392</v>
      </c>
      <c r="D1106" s="89" t="s">
        <v>463</v>
      </c>
      <c r="E1106" s="89" t="s">
        <v>521</v>
      </c>
      <c r="F1106" s="89" t="s">
        <v>465</v>
      </c>
      <c r="G1106" s="89" t="s">
        <v>465</v>
      </c>
      <c r="H1106" s="89" t="s">
        <v>465</v>
      </c>
      <c r="I1106" s="89" t="s">
        <v>465</v>
      </c>
      <c r="J1106" s="89" t="s">
        <v>465</v>
      </c>
      <c r="K1106" s="89" t="s">
        <v>466</v>
      </c>
      <c r="L1106" s="89" t="s">
        <v>394</v>
      </c>
      <c r="M1106" s="89" t="s">
        <v>395</v>
      </c>
      <c r="N1106" s="89">
        <v>14</v>
      </c>
      <c r="O1106" s="91">
        <v>68.400000000000006</v>
      </c>
      <c r="P1106" s="89" t="s">
        <v>396</v>
      </c>
      <c r="Q1106" s="89">
        <v>31</v>
      </c>
      <c r="R1106" s="89" t="s">
        <v>773</v>
      </c>
      <c r="S1106" s="89">
        <v>7</v>
      </c>
      <c r="T1106" s="90">
        <v>0</v>
      </c>
      <c r="U1106" s="90">
        <v>24.78</v>
      </c>
      <c r="V1106" s="90">
        <v>13.56</v>
      </c>
      <c r="W1106" s="90">
        <v>0</v>
      </c>
      <c r="X1106" s="90">
        <v>0</v>
      </c>
      <c r="Y1106" s="90">
        <v>38.340000000000003</v>
      </c>
      <c r="Z1106" s="90">
        <v>0</v>
      </c>
      <c r="AA1106" s="90">
        <v>0</v>
      </c>
      <c r="AB1106" s="90">
        <v>38.340000000000003</v>
      </c>
      <c r="AC1106" s="90">
        <v>141.22</v>
      </c>
      <c r="AD1106" s="90">
        <v>375.73</v>
      </c>
      <c r="AE1106" s="381">
        <f t="shared" si="18"/>
        <v>8.3013068837058928</v>
      </c>
      <c r="AF1106" s="105"/>
      <c r="AG1106" s="381"/>
      <c r="AH1106" s="381"/>
      <c r="AI1106" s="381"/>
      <c r="AJ1106" s="381"/>
      <c r="AK1106" s="381"/>
      <c r="AL1106" s="381"/>
      <c r="AM1106" s="381"/>
    </row>
    <row r="1107" spans="1:39" x14ac:dyDescent="0.35">
      <c r="A1107" s="89" t="s">
        <v>658</v>
      </c>
      <c r="B1107" s="89" t="s">
        <v>391</v>
      </c>
      <c r="C1107" s="89" t="s">
        <v>392</v>
      </c>
      <c r="D1107" s="89" t="s">
        <v>463</v>
      </c>
      <c r="E1107" s="89" t="s">
        <v>487</v>
      </c>
      <c r="F1107" s="89" t="s">
        <v>465</v>
      </c>
      <c r="G1107" s="89" t="s">
        <v>465</v>
      </c>
      <c r="H1107" s="89" t="s">
        <v>465</v>
      </c>
      <c r="I1107" s="89" t="s">
        <v>465</v>
      </c>
      <c r="J1107" s="89" t="s">
        <v>465</v>
      </c>
      <c r="K1107" s="89" t="s">
        <v>466</v>
      </c>
      <c r="L1107" s="89" t="s">
        <v>394</v>
      </c>
      <c r="M1107" s="89" t="s">
        <v>395</v>
      </c>
      <c r="N1107" s="89">
        <v>14</v>
      </c>
      <c r="O1107" s="91">
        <v>76.7</v>
      </c>
      <c r="P1107" s="89" t="s">
        <v>396</v>
      </c>
      <c r="Q1107" s="89">
        <v>31</v>
      </c>
      <c r="R1107" s="89" t="s">
        <v>773</v>
      </c>
      <c r="S1107" s="89">
        <v>7</v>
      </c>
      <c r="T1107" s="90">
        <v>0</v>
      </c>
      <c r="U1107" s="90">
        <v>20.85</v>
      </c>
      <c r="V1107" s="90">
        <v>36.49</v>
      </c>
      <c r="W1107" s="90">
        <v>0</v>
      </c>
      <c r="X1107" s="90">
        <v>0</v>
      </c>
      <c r="Y1107" s="90">
        <v>57.33</v>
      </c>
      <c r="Z1107" s="90">
        <v>0</v>
      </c>
      <c r="AA1107" s="90">
        <v>0</v>
      </c>
      <c r="AB1107" s="90">
        <v>57.33</v>
      </c>
      <c r="AC1107" s="90">
        <v>174.76</v>
      </c>
      <c r="AD1107" s="90">
        <v>367.89</v>
      </c>
      <c r="AE1107" s="381">
        <f t="shared" si="18"/>
        <v>9.3325070872357632</v>
      </c>
      <c r="AF1107" s="105"/>
      <c r="AG1107" s="381"/>
      <c r="AH1107" s="381"/>
      <c r="AI1107" s="381"/>
      <c r="AJ1107" s="381"/>
      <c r="AK1107" s="381"/>
      <c r="AL1107" s="381"/>
      <c r="AM1107" s="381"/>
    </row>
    <row r="1108" spans="1:39" x14ac:dyDescent="0.35">
      <c r="A1108" s="89" t="s">
        <v>657</v>
      </c>
      <c r="B1108" s="89" t="s">
        <v>391</v>
      </c>
      <c r="C1108" s="89" t="s">
        <v>392</v>
      </c>
      <c r="D1108" s="89" t="s">
        <v>463</v>
      </c>
      <c r="E1108" s="89" t="s">
        <v>487</v>
      </c>
      <c r="F1108" s="89" t="s">
        <v>465</v>
      </c>
      <c r="G1108" s="89" t="s">
        <v>465</v>
      </c>
      <c r="H1108" s="89" t="s">
        <v>465</v>
      </c>
      <c r="I1108" s="89" t="s">
        <v>465</v>
      </c>
      <c r="J1108" s="89" t="s">
        <v>465</v>
      </c>
      <c r="K1108" s="89" t="s">
        <v>466</v>
      </c>
      <c r="L1108" s="89" t="s">
        <v>394</v>
      </c>
      <c r="M1108" s="89" t="s">
        <v>395</v>
      </c>
      <c r="N1108" s="89">
        <v>14</v>
      </c>
      <c r="O1108" s="91">
        <v>109.07</v>
      </c>
      <c r="P1108" s="89" t="s">
        <v>396</v>
      </c>
      <c r="Q1108" s="89">
        <v>31</v>
      </c>
      <c r="R1108" s="89" t="s">
        <v>773</v>
      </c>
      <c r="S1108" s="89">
        <v>7</v>
      </c>
      <c r="T1108" s="90">
        <v>0</v>
      </c>
      <c r="U1108" s="90">
        <v>20.85</v>
      </c>
      <c r="V1108" s="90">
        <v>36.49</v>
      </c>
      <c r="W1108" s="90">
        <v>0</v>
      </c>
      <c r="X1108" s="90">
        <v>0</v>
      </c>
      <c r="Y1108" s="90">
        <v>57.33</v>
      </c>
      <c r="Z1108" s="90">
        <v>0</v>
      </c>
      <c r="AA1108" s="90">
        <v>0</v>
      </c>
      <c r="AB1108" s="90">
        <v>57.33</v>
      </c>
      <c r="AC1108" s="90">
        <v>174.76</v>
      </c>
      <c r="AD1108" s="90">
        <v>367.89</v>
      </c>
      <c r="AE1108" s="381">
        <f t="shared" si="18"/>
        <v>9.3325070872357632</v>
      </c>
      <c r="AF1108" s="105"/>
      <c r="AG1108" s="381"/>
      <c r="AH1108" s="381"/>
      <c r="AI1108" s="381"/>
      <c r="AJ1108" s="381"/>
      <c r="AK1108" s="381"/>
      <c r="AL1108" s="381"/>
      <c r="AM1108" s="381"/>
    </row>
    <row r="1109" spans="1:39" x14ac:dyDescent="0.35">
      <c r="A1109" s="89" t="s">
        <v>749</v>
      </c>
      <c r="B1109" s="89" t="s">
        <v>391</v>
      </c>
      <c r="C1109" s="89" t="s">
        <v>392</v>
      </c>
      <c r="D1109" s="89" t="s">
        <v>463</v>
      </c>
      <c r="E1109" s="89" t="s">
        <v>487</v>
      </c>
      <c r="F1109" s="89" t="s">
        <v>465</v>
      </c>
      <c r="G1109" s="89" t="s">
        <v>465</v>
      </c>
      <c r="H1109" s="89" t="s">
        <v>465</v>
      </c>
      <c r="I1109" s="89" t="s">
        <v>465</v>
      </c>
      <c r="J1109" s="89" t="s">
        <v>465</v>
      </c>
      <c r="K1109" s="89" t="s">
        <v>466</v>
      </c>
      <c r="L1109" s="89" t="s">
        <v>394</v>
      </c>
      <c r="M1109" s="89" t="s">
        <v>395</v>
      </c>
      <c r="N1109" s="89">
        <v>14</v>
      </c>
      <c r="O1109" s="91">
        <v>0.11</v>
      </c>
      <c r="P1109" s="89" t="s">
        <v>396</v>
      </c>
      <c r="Q1109" s="89">
        <v>31</v>
      </c>
      <c r="R1109" s="89" t="s">
        <v>773</v>
      </c>
      <c r="S1109" s="89">
        <v>7</v>
      </c>
      <c r="T1109" s="90">
        <v>0</v>
      </c>
      <c r="U1109" s="90">
        <v>20.85</v>
      </c>
      <c r="V1109" s="90">
        <v>36.49</v>
      </c>
      <c r="W1109" s="90">
        <v>0</v>
      </c>
      <c r="X1109" s="90">
        <v>0</v>
      </c>
      <c r="Y1109" s="90">
        <v>57.33</v>
      </c>
      <c r="Z1109" s="90">
        <v>0</v>
      </c>
      <c r="AA1109" s="90">
        <v>0</v>
      </c>
      <c r="AB1109" s="90">
        <v>57.33</v>
      </c>
      <c r="AC1109" s="90">
        <v>174.76</v>
      </c>
      <c r="AD1109" s="90">
        <v>367.89</v>
      </c>
      <c r="AE1109" s="381">
        <f t="shared" si="18"/>
        <v>9.3325070872357632</v>
      </c>
      <c r="AF1109" s="105"/>
      <c r="AG1109" s="381"/>
      <c r="AH1109" s="381"/>
      <c r="AI1109" s="381"/>
      <c r="AJ1109" s="381"/>
      <c r="AK1109" s="381"/>
      <c r="AL1109" s="381"/>
      <c r="AM1109" s="381"/>
    </row>
    <row r="1110" spans="1:39" x14ac:dyDescent="0.35">
      <c r="A1110" s="89" t="s">
        <v>655</v>
      </c>
      <c r="B1110" s="89" t="s">
        <v>391</v>
      </c>
      <c r="C1110" s="89" t="s">
        <v>392</v>
      </c>
      <c r="D1110" s="89" t="s">
        <v>463</v>
      </c>
      <c r="E1110" s="89" t="s">
        <v>487</v>
      </c>
      <c r="F1110" s="89" t="s">
        <v>465</v>
      </c>
      <c r="G1110" s="89" t="s">
        <v>465</v>
      </c>
      <c r="H1110" s="89" t="s">
        <v>465</v>
      </c>
      <c r="I1110" s="89" t="s">
        <v>465</v>
      </c>
      <c r="J1110" s="89" t="s">
        <v>465</v>
      </c>
      <c r="K1110" s="89" t="s">
        <v>466</v>
      </c>
      <c r="L1110" s="89" t="s">
        <v>394</v>
      </c>
      <c r="M1110" s="89" t="s">
        <v>395</v>
      </c>
      <c r="N1110" s="89">
        <v>14</v>
      </c>
      <c r="O1110" s="91">
        <v>34.5</v>
      </c>
      <c r="P1110" s="89" t="s">
        <v>396</v>
      </c>
      <c r="Q1110" s="89">
        <v>31</v>
      </c>
      <c r="R1110" s="89" t="s">
        <v>773</v>
      </c>
      <c r="S1110" s="89">
        <v>7</v>
      </c>
      <c r="T1110" s="90">
        <v>0</v>
      </c>
      <c r="U1110" s="90">
        <v>20.85</v>
      </c>
      <c r="V1110" s="90">
        <v>36.49</v>
      </c>
      <c r="W1110" s="90">
        <v>0</v>
      </c>
      <c r="X1110" s="90">
        <v>0</v>
      </c>
      <c r="Y1110" s="90">
        <v>57.33</v>
      </c>
      <c r="Z1110" s="90">
        <v>0</v>
      </c>
      <c r="AA1110" s="90">
        <v>0</v>
      </c>
      <c r="AB1110" s="90">
        <v>57.33</v>
      </c>
      <c r="AC1110" s="90">
        <v>174.76</v>
      </c>
      <c r="AD1110" s="90">
        <v>367.89</v>
      </c>
      <c r="AE1110" s="381">
        <f t="shared" si="18"/>
        <v>9.3325070872357632</v>
      </c>
      <c r="AF1110" s="105"/>
      <c r="AG1110" s="381"/>
      <c r="AH1110" s="381"/>
      <c r="AI1110" s="381"/>
      <c r="AJ1110" s="381"/>
      <c r="AK1110" s="381"/>
      <c r="AL1110" s="381"/>
      <c r="AM1110" s="381"/>
    </row>
    <row r="1111" spans="1:39" x14ac:dyDescent="0.35">
      <c r="A1111" s="89" t="s">
        <v>654</v>
      </c>
      <c r="B1111" s="89" t="s">
        <v>391</v>
      </c>
      <c r="C1111" s="89" t="s">
        <v>392</v>
      </c>
      <c r="D1111" s="89" t="s">
        <v>463</v>
      </c>
      <c r="E1111" s="89" t="s">
        <v>487</v>
      </c>
      <c r="F1111" s="89" t="s">
        <v>465</v>
      </c>
      <c r="G1111" s="89" t="s">
        <v>465</v>
      </c>
      <c r="H1111" s="89" t="s">
        <v>465</v>
      </c>
      <c r="I1111" s="89" t="s">
        <v>465</v>
      </c>
      <c r="J1111" s="89" t="s">
        <v>465</v>
      </c>
      <c r="K1111" s="89" t="s">
        <v>466</v>
      </c>
      <c r="L1111" s="89" t="s">
        <v>394</v>
      </c>
      <c r="M1111" s="89" t="s">
        <v>395</v>
      </c>
      <c r="N1111" s="89">
        <v>14</v>
      </c>
      <c r="O1111" s="91">
        <v>4.54</v>
      </c>
      <c r="P1111" s="89" t="s">
        <v>396</v>
      </c>
      <c r="Q1111" s="89">
        <v>31</v>
      </c>
      <c r="R1111" s="89" t="s">
        <v>773</v>
      </c>
      <c r="S1111" s="89">
        <v>7</v>
      </c>
      <c r="T1111" s="90">
        <v>0</v>
      </c>
      <c r="U1111" s="90">
        <v>20.85</v>
      </c>
      <c r="V1111" s="90">
        <v>36.49</v>
      </c>
      <c r="W1111" s="90">
        <v>0</v>
      </c>
      <c r="X1111" s="90">
        <v>0</v>
      </c>
      <c r="Y1111" s="90">
        <v>57.33</v>
      </c>
      <c r="Z1111" s="90">
        <v>0</v>
      </c>
      <c r="AA1111" s="90">
        <v>0</v>
      </c>
      <c r="AB1111" s="90">
        <v>57.33</v>
      </c>
      <c r="AC1111" s="90">
        <v>174.76</v>
      </c>
      <c r="AD1111" s="90">
        <v>367.89</v>
      </c>
      <c r="AE1111" s="381">
        <f t="shared" si="18"/>
        <v>9.3325070872357632</v>
      </c>
      <c r="AF1111" s="105"/>
      <c r="AG1111" s="381"/>
      <c r="AH1111" s="381"/>
      <c r="AI1111" s="381"/>
      <c r="AJ1111" s="381"/>
      <c r="AK1111" s="381"/>
      <c r="AL1111" s="381"/>
      <c r="AM1111" s="381"/>
    </row>
    <row r="1112" spans="1:39" x14ac:dyDescent="0.35">
      <c r="A1112" s="89" t="s">
        <v>557</v>
      </c>
      <c r="B1112" s="89" t="s">
        <v>391</v>
      </c>
      <c r="C1112" s="89" t="s">
        <v>392</v>
      </c>
      <c r="D1112" s="89" t="s">
        <v>463</v>
      </c>
      <c r="E1112" s="89" t="s">
        <v>487</v>
      </c>
      <c r="F1112" s="89" t="s">
        <v>465</v>
      </c>
      <c r="G1112" s="89" t="s">
        <v>465</v>
      </c>
      <c r="H1112" s="89" t="s">
        <v>465</v>
      </c>
      <c r="I1112" s="89" t="s">
        <v>465</v>
      </c>
      <c r="J1112" s="89" t="s">
        <v>465</v>
      </c>
      <c r="K1112" s="89" t="s">
        <v>466</v>
      </c>
      <c r="L1112" s="89" t="s">
        <v>394</v>
      </c>
      <c r="M1112" s="89" t="s">
        <v>395</v>
      </c>
      <c r="N1112" s="89">
        <v>14</v>
      </c>
      <c r="O1112" s="91">
        <v>43.21</v>
      </c>
      <c r="P1112" s="89" t="s">
        <v>396</v>
      </c>
      <c r="Q1112" s="89">
        <v>31</v>
      </c>
      <c r="R1112" s="89" t="s">
        <v>773</v>
      </c>
      <c r="S1112" s="89">
        <v>7</v>
      </c>
      <c r="T1112" s="90">
        <v>0</v>
      </c>
      <c r="U1112" s="90">
        <v>20.85</v>
      </c>
      <c r="V1112" s="90">
        <v>36.49</v>
      </c>
      <c r="W1112" s="90">
        <v>0</v>
      </c>
      <c r="X1112" s="90">
        <v>0</v>
      </c>
      <c r="Y1112" s="90">
        <v>57.33</v>
      </c>
      <c r="Z1112" s="90">
        <v>0</v>
      </c>
      <c r="AA1112" s="90">
        <v>0</v>
      </c>
      <c r="AB1112" s="90">
        <v>57.33</v>
      </c>
      <c r="AC1112" s="90">
        <v>174.76</v>
      </c>
      <c r="AD1112" s="90">
        <v>367.89</v>
      </c>
      <c r="AE1112" s="381">
        <f t="shared" si="18"/>
        <v>9.3325070872357632</v>
      </c>
      <c r="AF1112" s="105"/>
      <c r="AG1112" s="381"/>
      <c r="AH1112" s="381"/>
      <c r="AI1112" s="381"/>
      <c r="AJ1112" s="381"/>
      <c r="AK1112" s="381"/>
      <c r="AL1112" s="381"/>
      <c r="AM1112" s="381"/>
    </row>
    <row r="1113" spans="1:39" x14ac:dyDescent="0.35">
      <c r="A1113" s="89" t="s">
        <v>556</v>
      </c>
      <c r="B1113" s="89" t="s">
        <v>391</v>
      </c>
      <c r="C1113" s="89" t="s">
        <v>392</v>
      </c>
      <c r="D1113" s="89" t="s">
        <v>463</v>
      </c>
      <c r="E1113" s="89" t="s">
        <v>487</v>
      </c>
      <c r="F1113" s="89" t="s">
        <v>465</v>
      </c>
      <c r="G1113" s="89" t="s">
        <v>465</v>
      </c>
      <c r="H1113" s="89" t="s">
        <v>465</v>
      </c>
      <c r="I1113" s="89" t="s">
        <v>465</v>
      </c>
      <c r="J1113" s="89" t="s">
        <v>465</v>
      </c>
      <c r="K1113" s="89" t="s">
        <v>466</v>
      </c>
      <c r="L1113" s="89" t="s">
        <v>394</v>
      </c>
      <c r="M1113" s="89" t="s">
        <v>395</v>
      </c>
      <c r="N1113" s="89">
        <v>14</v>
      </c>
      <c r="O1113" s="91">
        <v>21.16</v>
      </c>
      <c r="P1113" s="89" t="s">
        <v>396</v>
      </c>
      <c r="Q1113" s="89">
        <v>31</v>
      </c>
      <c r="R1113" s="89" t="s">
        <v>773</v>
      </c>
      <c r="S1113" s="89">
        <v>7</v>
      </c>
      <c r="T1113" s="90">
        <v>0</v>
      </c>
      <c r="U1113" s="90">
        <v>20.85</v>
      </c>
      <c r="V1113" s="90">
        <v>36.49</v>
      </c>
      <c r="W1113" s="90">
        <v>0</v>
      </c>
      <c r="X1113" s="90">
        <v>0</v>
      </c>
      <c r="Y1113" s="90">
        <v>57.33</v>
      </c>
      <c r="Z1113" s="90">
        <v>0</v>
      </c>
      <c r="AA1113" s="90">
        <v>0</v>
      </c>
      <c r="AB1113" s="90">
        <v>57.33</v>
      </c>
      <c r="AC1113" s="90">
        <v>174.76</v>
      </c>
      <c r="AD1113" s="90">
        <v>367.89</v>
      </c>
      <c r="AE1113" s="381">
        <f t="shared" si="18"/>
        <v>9.3325070872357632</v>
      </c>
      <c r="AF1113" s="105"/>
      <c r="AG1113" s="381"/>
      <c r="AH1113" s="381"/>
      <c r="AI1113" s="381"/>
      <c r="AJ1113" s="381"/>
      <c r="AK1113" s="381"/>
      <c r="AL1113" s="381"/>
      <c r="AM1113" s="381"/>
    </row>
    <row r="1114" spans="1:39" x14ac:dyDescent="0.35">
      <c r="A1114" s="89" t="s">
        <v>488</v>
      </c>
      <c r="B1114" s="89" t="s">
        <v>391</v>
      </c>
      <c r="C1114" s="89" t="s">
        <v>392</v>
      </c>
      <c r="D1114" s="89" t="s">
        <v>637</v>
      </c>
      <c r="E1114" s="89" t="s">
        <v>489</v>
      </c>
      <c r="F1114" s="89" t="s">
        <v>465</v>
      </c>
      <c r="G1114" s="89" t="s">
        <v>465</v>
      </c>
      <c r="H1114" s="89" t="s">
        <v>465</v>
      </c>
      <c r="I1114" s="89" t="s">
        <v>465</v>
      </c>
      <c r="J1114" s="89" t="s">
        <v>465</v>
      </c>
      <c r="K1114" s="89" t="s">
        <v>466</v>
      </c>
      <c r="L1114" s="89" t="s">
        <v>394</v>
      </c>
      <c r="M1114" s="89" t="s">
        <v>395</v>
      </c>
      <c r="N1114" s="89">
        <v>14</v>
      </c>
      <c r="O1114" s="91">
        <v>33.85</v>
      </c>
      <c r="P1114" s="89" t="s">
        <v>396</v>
      </c>
      <c r="Q1114" s="89">
        <v>31</v>
      </c>
      <c r="R1114" s="89" t="s">
        <v>773</v>
      </c>
      <c r="S1114" s="89">
        <v>7</v>
      </c>
      <c r="T1114" s="90">
        <v>0</v>
      </c>
      <c r="U1114" s="90">
        <v>21.79</v>
      </c>
      <c r="V1114" s="90">
        <v>23.91</v>
      </c>
      <c r="W1114" s="90">
        <v>0</v>
      </c>
      <c r="X1114" s="90">
        <v>0</v>
      </c>
      <c r="Y1114" s="90">
        <v>45.7</v>
      </c>
      <c r="Z1114" s="90">
        <v>0</v>
      </c>
      <c r="AA1114" s="90">
        <v>0</v>
      </c>
      <c r="AB1114" s="90">
        <v>45.7</v>
      </c>
      <c r="AC1114" s="90">
        <v>157.53</v>
      </c>
      <c r="AD1114" s="90">
        <v>371.9</v>
      </c>
      <c r="AE1114" s="381">
        <f t="shared" si="18"/>
        <v>8.812616052182296</v>
      </c>
      <c r="AF1114" s="105"/>
      <c r="AG1114" s="381"/>
      <c r="AH1114" s="381"/>
      <c r="AI1114" s="381"/>
      <c r="AJ1114" s="381"/>
      <c r="AK1114" s="381"/>
      <c r="AL1114" s="381"/>
      <c r="AM1114" s="381"/>
    </row>
    <row r="1115" spans="1:39" x14ac:dyDescent="0.35">
      <c r="A1115" s="89" t="s">
        <v>486</v>
      </c>
      <c r="B1115" s="89" t="s">
        <v>391</v>
      </c>
      <c r="C1115" s="89" t="s">
        <v>392</v>
      </c>
      <c r="D1115" s="89" t="s">
        <v>637</v>
      </c>
      <c r="E1115" s="89" t="s">
        <v>487</v>
      </c>
      <c r="F1115" s="89" t="s">
        <v>465</v>
      </c>
      <c r="G1115" s="89" t="s">
        <v>465</v>
      </c>
      <c r="H1115" s="89" t="s">
        <v>465</v>
      </c>
      <c r="I1115" s="89" t="s">
        <v>465</v>
      </c>
      <c r="J1115" s="89" t="s">
        <v>465</v>
      </c>
      <c r="K1115" s="89" t="s">
        <v>466</v>
      </c>
      <c r="L1115" s="89" t="s">
        <v>394</v>
      </c>
      <c r="M1115" s="89" t="s">
        <v>395</v>
      </c>
      <c r="N1115" s="89">
        <v>14</v>
      </c>
      <c r="O1115" s="91">
        <v>8.33</v>
      </c>
      <c r="P1115" s="89" t="s">
        <v>396</v>
      </c>
      <c r="Q1115" s="89">
        <v>31</v>
      </c>
      <c r="R1115" s="89" t="s">
        <v>773</v>
      </c>
      <c r="S1115" s="89">
        <v>7</v>
      </c>
      <c r="T1115" s="90">
        <v>0</v>
      </c>
      <c r="U1115" s="90">
        <v>20.85</v>
      </c>
      <c r="V1115" s="90">
        <v>36.49</v>
      </c>
      <c r="W1115" s="90">
        <v>0</v>
      </c>
      <c r="X1115" s="90">
        <v>0</v>
      </c>
      <c r="Y1115" s="90">
        <v>57.33</v>
      </c>
      <c r="Z1115" s="90">
        <v>0</v>
      </c>
      <c r="AA1115" s="90">
        <v>0</v>
      </c>
      <c r="AB1115" s="90">
        <v>57.33</v>
      </c>
      <c r="AC1115" s="90">
        <v>174.76</v>
      </c>
      <c r="AD1115" s="90">
        <v>367.89</v>
      </c>
      <c r="AE1115" s="381">
        <f t="shared" si="18"/>
        <v>9.3325070872357632</v>
      </c>
      <c r="AF1115" s="105"/>
      <c r="AG1115" s="381"/>
      <c r="AH1115" s="381"/>
      <c r="AI1115" s="381"/>
      <c r="AJ1115" s="381"/>
      <c r="AK1115" s="381"/>
      <c r="AL1115" s="381"/>
      <c r="AM1115" s="381"/>
    </row>
    <row r="1116" spans="1:39" x14ac:dyDescent="0.35">
      <c r="A1116" s="89" t="s">
        <v>750</v>
      </c>
      <c r="B1116" s="89" t="s">
        <v>391</v>
      </c>
      <c r="C1116" s="89" t="s">
        <v>392</v>
      </c>
      <c r="D1116" s="89" t="s">
        <v>463</v>
      </c>
      <c r="E1116" s="89" t="s">
        <v>505</v>
      </c>
      <c r="F1116" s="89" t="s">
        <v>465</v>
      </c>
      <c r="G1116" s="89" t="s">
        <v>465</v>
      </c>
      <c r="H1116" s="89" t="s">
        <v>465</v>
      </c>
      <c r="I1116" s="89" t="s">
        <v>465</v>
      </c>
      <c r="J1116" s="89" t="s">
        <v>465</v>
      </c>
      <c r="K1116" s="89" t="s">
        <v>466</v>
      </c>
      <c r="L1116" s="89" t="s">
        <v>394</v>
      </c>
      <c r="M1116" s="89" t="s">
        <v>395</v>
      </c>
      <c r="N1116" s="89">
        <v>14</v>
      </c>
      <c r="O1116" s="91">
        <v>25.29</v>
      </c>
      <c r="P1116" s="89" t="s">
        <v>396</v>
      </c>
      <c r="Q1116" s="89">
        <v>31</v>
      </c>
      <c r="R1116" s="89" t="s">
        <v>773</v>
      </c>
      <c r="S1116" s="89">
        <v>7</v>
      </c>
      <c r="T1116" s="90">
        <v>0</v>
      </c>
      <c r="U1116" s="90">
        <v>21.79</v>
      </c>
      <c r="V1116" s="90">
        <v>23.91</v>
      </c>
      <c r="W1116" s="90">
        <v>0</v>
      </c>
      <c r="X1116" s="90">
        <v>0</v>
      </c>
      <c r="Y1116" s="90">
        <v>45.7</v>
      </c>
      <c r="Z1116" s="90">
        <v>0</v>
      </c>
      <c r="AA1116" s="90">
        <v>0</v>
      </c>
      <c r="AB1116" s="90">
        <v>45.7</v>
      </c>
      <c r="AC1116" s="90">
        <v>157.53</v>
      </c>
      <c r="AD1116" s="90">
        <v>371.9</v>
      </c>
      <c r="AE1116" s="381">
        <f t="shared" si="18"/>
        <v>8.812616052182296</v>
      </c>
      <c r="AF1116" s="105"/>
      <c r="AG1116" s="381"/>
      <c r="AH1116" s="381"/>
      <c r="AI1116" s="381"/>
      <c r="AJ1116" s="381"/>
      <c r="AK1116" s="381"/>
      <c r="AL1116" s="381"/>
      <c r="AM1116" s="381"/>
    </row>
    <row r="1117" spans="1:39" x14ac:dyDescent="0.35">
      <c r="A1117" s="89" t="s">
        <v>622</v>
      </c>
      <c r="B1117" s="89" t="s">
        <v>391</v>
      </c>
      <c r="C1117" s="89" t="s">
        <v>392</v>
      </c>
      <c r="D1117" s="89" t="s">
        <v>463</v>
      </c>
      <c r="E1117" s="89" t="s">
        <v>487</v>
      </c>
      <c r="F1117" s="89" t="s">
        <v>465</v>
      </c>
      <c r="G1117" s="89" t="s">
        <v>465</v>
      </c>
      <c r="H1117" s="89" t="s">
        <v>465</v>
      </c>
      <c r="I1117" s="89" t="s">
        <v>465</v>
      </c>
      <c r="J1117" s="89" t="s">
        <v>465</v>
      </c>
      <c r="K1117" s="89" t="s">
        <v>466</v>
      </c>
      <c r="L1117" s="89" t="s">
        <v>394</v>
      </c>
      <c r="M1117" s="89" t="s">
        <v>395</v>
      </c>
      <c r="N1117" s="89">
        <v>14</v>
      </c>
      <c r="O1117" s="91">
        <v>20.9</v>
      </c>
      <c r="P1117" s="89" t="s">
        <v>396</v>
      </c>
      <c r="Q1117" s="89">
        <v>31</v>
      </c>
      <c r="R1117" s="89" t="s">
        <v>773</v>
      </c>
      <c r="S1117" s="89">
        <v>7</v>
      </c>
      <c r="T1117" s="90">
        <v>0</v>
      </c>
      <c r="U1117" s="90">
        <v>20.85</v>
      </c>
      <c r="V1117" s="90">
        <v>36.49</v>
      </c>
      <c r="W1117" s="90">
        <v>0</v>
      </c>
      <c r="X1117" s="90">
        <v>0</v>
      </c>
      <c r="Y1117" s="90">
        <v>57.33</v>
      </c>
      <c r="Z1117" s="90">
        <v>0</v>
      </c>
      <c r="AA1117" s="90">
        <v>0</v>
      </c>
      <c r="AB1117" s="90">
        <v>57.33</v>
      </c>
      <c r="AC1117" s="90">
        <v>174.76</v>
      </c>
      <c r="AD1117" s="90">
        <v>367.89</v>
      </c>
      <c r="AE1117" s="381">
        <f t="shared" si="18"/>
        <v>9.3325070872357632</v>
      </c>
      <c r="AF1117" s="105"/>
      <c r="AG1117" s="381"/>
      <c r="AH1117" s="381"/>
      <c r="AI1117" s="381"/>
      <c r="AJ1117" s="381"/>
      <c r="AK1117" s="381"/>
      <c r="AL1117" s="381"/>
      <c r="AM1117" s="381"/>
    </row>
    <row r="1118" spans="1:39" x14ac:dyDescent="0.35">
      <c r="A1118" s="89" t="s">
        <v>623</v>
      </c>
      <c r="B1118" s="89" t="s">
        <v>391</v>
      </c>
      <c r="C1118" s="89" t="s">
        <v>392</v>
      </c>
      <c r="D1118" s="89" t="s">
        <v>463</v>
      </c>
      <c r="E1118" s="89" t="s">
        <v>487</v>
      </c>
      <c r="F1118" s="89" t="s">
        <v>465</v>
      </c>
      <c r="G1118" s="89" t="s">
        <v>465</v>
      </c>
      <c r="H1118" s="89" t="s">
        <v>465</v>
      </c>
      <c r="I1118" s="89" t="s">
        <v>465</v>
      </c>
      <c r="J1118" s="89" t="s">
        <v>465</v>
      </c>
      <c r="K1118" s="89" t="s">
        <v>466</v>
      </c>
      <c r="L1118" s="89" t="s">
        <v>394</v>
      </c>
      <c r="M1118" s="89" t="s">
        <v>395</v>
      </c>
      <c r="N1118" s="89">
        <v>14</v>
      </c>
      <c r="O1118" s="91">
        <v>4.42</v>
      </c>
      <c r="P1118" s="89" t="s">
        <v>396</v>
      </c>
      <c r="Q1118" s="89">
        <v>31</v>
      </c>
      <c r="R1118" s="89" t="s">
        <v>773</v>
      </c>
      <c r="S1118" s="89">
        <v>7</v>
      </c>
      <c r="T1118" s="90">
        <v>0</v>
      </c>
      <c r="U1118" s="90">
        <v>20.85</v>
      </c>
      <c r="V1118" s="90">
        <v>36.49</v>
      </c>
      <c r="W1118" s="90">
        <v>0</v>
      </c>
      <c r="X1118" s="90">
        <v>0</v>
      </c>
      <c r="Y1118" s="90">
        <v>57.33</v>
      </c>
      <c r="Z1118" s="90">
        <v>0</v>
      </c>
      <c r="AA1118" s="90">
        <v>0</v>
      </c>
      <c r="AB1118" s="90">
        <v>57.33</v>
      </c>
      <c r="AC1118" s="90">
        <v>174.76</v>
      </c>
      <c r="AD1118" s="90">
        <v>367.89</v>
      </c>
      <c r="AE1118" s="381">
        <f t="shared" si="18"/>
        <v>9.3325070872357632</v>
      </c>
      <c r="AF1118" s="105"/>
      <c r="AG1118" s="381"/>
      <c r="AH1118" s="381"/>
      <c r="AI1118" s="381"/>
      <c r="AJ1118" s="381"/>
      <c r="AK1118" s="381"/>
      <c r="AL1118" s="381"/>
      <c r="AM1118" s="381"/>
    </row>
    <row r="1119" spans="1:39" x14ac:dyDescent="0.35">
      <c r="A1119" s="89" t="s">
        <v>624</v>
      </c>
      <c r="B1119" s="89" t="s">
        <v>391</v>
      </c>
      <c r="C1119" s="89" t="s">
        <v>392</v>
      </c>
      <c r="D1119" s="89" t="s">
        <v>463</v>
      </c>
      <c r="E1119" s="89" t="s">
        <v>487</v>
      </c>
      <c r="F1119" s="89" t="s">
        <v>465</v>
      </c>
      <c r="G1119" s="89" t="s">
        <v>465</v>
      </c>
      <c r="H1119" s="89" t="s">
        <v>465</v>
      </c>
      <c r="I1119" s="89" t="s">
        <v>465</v>
      </c>
      <c r="J1119" s="89" t="s">
        <v>465</v>
      </c>
      <c r="K1119" s="89" t="s">
        <v>466</v>
      </c>
      <c r="L1119" s="89" t="s">
        <v>394</v>
      </c>
      <c r="M1119" s="89" t="s">
        <v>395</v>
      </c>
      <c r="N1119" s="89">
        <v>14</v>
      </c>
      <c r="O1119" s="91">
        <v>7.27</v>
      </c>
      <c r="P1119" s="89" t="s">
        <v>396</v>
      </c>
      <c r="Q1119" s="89">
        <v>31</v>
      </c>
      <c r="R1119" s="89" t="s">
        <v>773</v>
      </c>
      <c r="S1119" s="89">
        <v>7</v>
      </c>
      <c r="T1119" s="90">
        <v>0</v>
      </c>
      <c r="U1119" s="90">
        <v>20.85</v>
      </c>
      <c r="V1119" s="90">
        <v>36.49</v>
      </c>
      <c r="W1119" s="90">
        <v>0</v>
      </c>
      <c r="X1119" s="90">
        <v>0</v>
      </c>
      <c r="Y1119" s="90">
        <v>57.33</v>
      </c>
      <c r="Z1119" s="90">
        <v>0</v>
      </c>
      <c r="AA1119" s="90">
        <v>0</v>
      </c>
      <c r="AB1119" s="90">
        <v>57.33</v>
      </c>
      <c r="AC1119" s="90">
        <v>174.76</v>
      </c>
      <c r="AD1119" s="90">
        <v>367.89</v>
      </c>
      <c r="AE1119" s="381">
        <f t="shared" si="18"/>
        <v>9.3325070872357632</v>
      </c>
      <c r="AF1119" s="105"/>
      <c r="AG1119" s="381"/>
      <c r="AH1119" s="381"/>
      <c r="AI1119" s="381"/>
      <c r="AJ1119" s="381"/>
      <c r="AK1119" s="381"/>
      <c r="AL1119" s="381"/>
      <c r="AM1119" s="381"/>
    </row>
    <row r="1120" spans="1:39" x14ac:dyDescent="0.35">
      <c r="A1120" s="89" t="s">
        <v>625</v>
      </c>
      <c r="B1120" s="89" t="s">
        <v>391</v>
      </c>
      <c r="C1120" s="89" t="s">
        <v>392</v>
      </c>
      <c r="D1120" s="89" t="s">
        <v>463</v>
      </c>
      <c r="E1120" s="89" t="s">
        <v>487</v>
      </c>
      <c r="F1120" s="89" t="s">
        <v>465</v>
      </c>
      <c r="G1120" s="89" t="s">
        <v>465</v>
      </c>
      <c r="H1120" s="89" t="s">
        <v>465</v>
      </c>
      <c r="I1120" s="89" t="s">
        <v>465</v>
      </c>
      <c r="J1120" s="89" t="s">
        <v>465</v>
      </c>
      <c r="K1120" s="89" t="s">
        <v>466</v>
      </c>
      <c r="L1120" s="89" t="s">
        <v>394</v>
      </c>
      <c r="M1120" s="89" t="s">
        <v>395</v>
      </c>
      <c r="N1120" s="89">
        <v>14</v>
      </c>
      <c r="O1120" s="91">
        <v>23.16</v>
      </c>
      <c r="P1120" s="89" t="s">
        <v>396</v>
      </c>
      <c r="Q1120" s="89">
        <v>31</v>
      </c>
      <c r="R1120" s="89" t="s">
        <v>773</v>
      </c>
      <c r="S1120" s="89">
        <v>7</v>
      </c>
      <c r="T1120" s="90">
        <v>0</v>
      </c>
      <c r="U1120" s="90">
        <v>20.85</v>
      </c>
      <c r="V1120" s="90">
        <v>36.49</v>
      </c>
      <c r="W1120" s="90">
        <v>0</v>
      </c>
      <c r="X1120" s="90">
        <v>0</v>
      </c>
      <c r="Y1120" s="90">
        <v>57.33</v>
      </c>
      <c r="Z1120" s="90">
        <v>0</v>
      </c>
      <c r="AA1120" s="90">
        <v>0</v>
      </c>
      <c r="AB1120" s="90">
        <v>57.33</v>
      </c>
      <c r="AC1120" s="90">
        <v>174.76</v>
      </c>
      <c r="AD1120" s="90">
        <v>367.89</v>
      </c>
      <c r="AE1120" s="381">
        <f t="shared" si="18"/>
        <v>9.3325070872357632</v>
      </c>
      <c r="AF1120" s="105"/>
      <c r="AG1120" s="381"/>
      <c r="AH1120" s="381"/>
      <c r="AI1120" s="381"/>
      <c r="AJ1120" s="381"/>
      <c r="AK1120" s="381"/>
      <c r="AL1120" s="381"/>
      <c r="AM1120" s="381"/>
    </row>
    <row r="1121" spans="1:39" x14ac:dyDescent="0.35">
      <c r="A1121" s="89" t="s">
        <v>627</v>
      </c>
      <c r="B1121" s="89" t="s">
        <v>391</v>
      </c>
      <c r="C1121" s="89" t="s">
        <v>392</v>
      </c>
      <c r="D1121" s="89" t="s">
        <v>463</v>
      </c>
      <c r="E1121" s="89" t="s">
        <v>487</v>
      </c>
      <c r="F1121" s="89" t="s">
        <v>465</v>
      </c>
      <c r="G1121" s="89" t="s">
        <v>465</v>
      </c>
      <c r="H1121" s="89" t="s">
        <v>465</v>
      </c>
      <c r="I1121" s="89" t="s">
        <v>465</v>
      </c>
      <c r="J1121" s="89" t="s">
        <v>465</v>
      </c>
      <c r="K1121" s="89" t="s">
        <v>466</v>
      </c>
      <c r="L1121" s="89" t="s">
        <v>394</v>
      </c>
      <c r="M1121" s="89" t="s">
        <v>395</v>
      </c>
      <c r="N1121" s="89">
        <v>14</v>
      </c>
      <c r="O1121" s="91">
        <v>20.37</v>
      </c>
      <c r="P1121" s="89" t="s">
        <v>396</v>
      </c>
      <c r="Q1121" s="89">
        <v>31</v>
      </c>
      <c r="R1121" s="89" t="s">
        <v>773</v>
      </c>
      <c r="S1121" s="89">
        <v>7</v>
      </c>
      <c r="T1121" s="90">
        <v>0</v>
      </c>
      <c r="U1121" s="90">
        <v>20.85</v>
      </c>
      <c r="V1121" s="90">
        <v>36.49</v>
      </c>
      <c r="W1121" s="90">
        <v>0</v>
      </c>
      <c r="X1121" s="90">
        <v>0</v>
      </c>
      <c r="Y1121" s="90">
        <v>57.33</v>
      </c>
      <c r="Z1121" s="90">
        <v>0</v>
      </c>
      <c r="AA1121" s="90">
        <v>0</v>
      </c>
      <c r="AB1121" s="90">
        <v>57.33</v>
      </c>
      <c r="AC1121" s="90">
        <v>174.76</v>
      </c>
      <c r="AD1121" s="90">
        <v>367.89</v>
      </c>
      <c r="AE1121" s="381">
        <f t="shared" si="18"/>
        <v>9.3325070872357632</v>
      </c>
      <c r="AF1121" s="105"/>
      <c r="AG1121" s="381"/>
      <c r="AH1121" s="381"/>
      <c r="AI1121" s="381"/>
      <c r="AJ1121" s="381"/>
      <c r="AK1121" s="381"/>
      <c r="AL1121" s="381"/>
      <c r="AM1121" s="381"/>
    </row>
    <row r="1122" spans="1:39" x14ac:dyDescent="0.35">
      <c r="A1122" s="89" t="s">
        <v>626</v>
      </c>
      <c r="B1122" s="89" t="s">
        <v>391</v>
      </c>
      <c r="C1122" s="89" t="s">
        <v>392</v>
      </c>
      <c r="D1122" s="89" t="s">
        <v>463</v>
      </c>
      <c r="E1122" s="89" t="s">
        <v>487</v>
      </c>
      <c r="F1122" s="89" t="s">
        <v>465</v>
      </c>
      <c r="G1122" s="89" t="s">
        <v>465</v>
      </c>
      <c r="H1122" s="89" t="s">
        <v>465</v>
      </c>
      <c r="I1122" s="89" t="s">
        <v>465</v>
      </c>
      <c r="J1122" s="89" t="s">
        <v>465</v>
      </c>
      <c r="K1122" s="89" t="s">
        <v>466</v>
      </c>
      <c r="L1122" s="89" t="s">
        <v>394</v>
      </c>
      <c r="M1122" s="89" t="s">
        <v>395</v>
      </c>
      <c r="N1122" s="89">
        <v>14</v>
      </c>
      <c r="O1122" s="91">
        <v>8.0299999999999994</v>
      </c>
      <c r="P1122" s="89" t="s">
        <v>396</v>
      </c>
      <c r="Q1122" s="89">
        <v>31</v>
      </c>
      <c r="R1122" s="89" t="s">
        <v>773</v>
      </c>
      <c r="S1122" s="89">
        <v>7</v>
      </c>
      <c r="T1122" s="90">
        <v>0</v>
      </c>
      <c r="U1122" s="90">
        <v>20.85</v>
      </c>
      <c r="V1122" s="90">
        <v>36.49</v>
      </c>
      <c r="W1122" s="90">
        <v>0</v>
      </c>
      <c r="X1122" s="90">
        <v>0</v>
      </c>
      <c r="Y1122" s="90">
        <v>57.33</v>
      </c>
      <c r="Z1122" s="90">
        <v>0</v>
      </c>
      <c r="AA1122" s="90">
        <v>0</v>
      </c>
      <c r="AB1122" s="90">
        <v>57.33</v>
      </c>
      <c r="AC1122" s="90">
        <v>174.76</v>
      </c>
      <c r="AD1122" s="90">
        <v>367.89</v>
      </c>
      <c r="AE1122" s="381">
        <f t="shared" si="18"/>
        <v>9.3325070872357632</v>
      </c>
      <c r="AF1122" s="105"/>
      <c r="AG1122" s="381"/>
      <c r="AH1122" s="381"/>
      <c r="AI1122" s="381"/>
      <c r="AJ1122" s="381"/>
      <c r="AK1122" s="381"/>
      <c r="AL1122" s="381"/>
      <c r="AM1122" s="381"/>
    </row>
    <row r="1123" spans="1:39" x14ac:dyDescent="0.35">
      <c r="A1123" s="89" t="s">
        <v>675</v>
      </c>
      <c r="B1123" s="89" t="s">
        <v>391</v>
      </c>
      <c r="C1123" s="89" t="s">
        <v>392</v>
      </c>
      <c r="D1123" s="89" t="s">
        <v>463</v>
      </c>
      <c r="E1123" s="89" t="s">
        <v>485</v>
      </c>
      <c r="F1123" s="89" t="s">
        <v>465</v>
      </c>
      <c r="G1123" s="89" t="s">
        <v>511</v>
      </c>
      <c r="H1123" s="89" t="s">
        <v>465</v>
      </c>
      <c r="I1123" s="89" t="s">
        <v>506</v>
      </c>
      <c r="J1123" s="89" t="s">
        <v>465</v>
      </c>
      <c r="K1123" s="89" t="s">
        <v>476</v>
      </c>
      <c r="L1123" s="89" t="s">
        <v>549</v>
      </c>
      <c r="M1123" s="89" t="s">
        <v>395</v>
      </c>
      <c r="N1123" s="89">
        <v>21</v>
      </c>
      <c r="O1123" s="91">
        <v>54.15</v>
      </c>
      <c r="P1123" s="89" t="s">
        <v>566</v>
      </c>
      <c r="Q1123" s="89">
        <v>31</v>
      </c>
      <c r="R1123" s="89" t="s">
        <v>773</v>
      </c>
      <c r="S1123" s="89">
        <v>8</v>
      </c>
      <c r="T1123" s="90">
        <v>0</v>
      </c>
      <c r="U1123" s="90">
        <v>8.5500000000000007</v>
      </c>
      <c r="V1123" s="90">
        <v>45.33</v>
      </c>
      <c r="W1123" s="90">
        <v>0</v>
      </c>
      <c r="X1123" s="90">
        <v>0.3</v>
      </c>
      <c r="Y1123" s="90">
        <v>54.19</v>
      </c>
      <c r="Z1123" s="90">
        <v>0</v>
      </c>
      <c r="AA1123" s="90">
        <v>0</v>
      </c>
      <c r="AB1123" s="90">
        <v>54.19</v>
      </c>
      <c r="AC1123" s="90">
        <v>128.43</v>
      </c>
      <c r="AD1123" s="90">
        <v>189.06</v>
      </c>
      <c r="AE1123" s="381">
        <f t="shared" si="18"/>
        <v>11.160141893169797</v>
      </c>
      <c r="AF1123" s="105"/>
      <c r="AG1123" s="381"/>
      <c r="AH1123" s="381"/>
      <c r="AI1123" s="381"/>
      <c r="AJ1123" s="381"/>
      <c r="AK1123" s="381"/>
      <c r="AL1123" s="381"/>
      <c r="AM1123" s="381"/>
    </row>
    <row r="1124" spans="1:39" x14ac:dyDescent="0.35">
      <c r="A1124" s="89" t="s">
        <v>674</v>
      </c>
      <c r="B1124" s="89" t="s">
        <v>391</v>
      </c>
      <c r="C1124" s="89" t="s">
        <v>392</v>
      </c>
      <c r="D1124" s="89" t="s">
        <v>463</v>
      </c>
      <c r="E1124" s="89" t="s">
        <v>489</v>
      </c>
      <c r="F1124" s="89" t="s">
        <v>465</v>
      </c>
      <c r="G1124" s="89" t="s">
        <v>511</v>
      </c>
      <c r="H1124" s="89" t="s">
        <v>465</v>
      </c>
      <c r="I1124" s="89" t="s">
        <v>506</v>
      </c>
      <c r="J1124" s="89" t="s">
        <v>465</v>
      </c>
      <c r="K1124" s="89" t="s">
        <v>476</v>
      </c>
      <c r="L1124" s="89" t="s">
        <v>549</v>
      </c>
      <c r="M1124" s="89" t="s">
        <v>395</v>
      </c>
      <c r="N1124" s="89">
        <v>21</v>
      </c>
      <c r="O1124" s="91">
        <v>103.49</v>
      </c>
      <c r="P1124" s="89" t="s">
        <v>566</v>
      </c>
      <c r="Q1124" s="89">
        <v>31</v>
      </c>
      <c r="R1124" s="89" t="s">
        <v>773</v>
      </c>
      <c r="S1124" s="89">
        <v>8</v>
      </c>
      <c r="T1124" s="90">
        <v>0</v>
      </c>
      <c r="U1124" s="90">
        <v>8.5500000000000007</v>
      </c>
      <c r="V1124" s="90">
        <v>45.33</v>
      </c>
      <c r="W1124" s="90">
        <v>0</v>
      </c>
      <c r="X1124" s="90">
        <v>0.3</v>
      </c>
      <c r="Y1124" s="90">
        <v>54.19</v>
      </c>
      <c r="Z1124" s="90">
        <v>0</v>
      </c>
      <c r="AA1124" s="90">
        <v>0</v>
      </c>
      <c r="AB1124" s="90">
        <v>54.19</v>
      </c>
      <c r="AC1124" s="90">
        <v>128.43</v>
      </c>
      <c r="AD1124" s="90">
        <v>189.06</v>
      </c>
      <c r="AE1124" s="381">
        <f t="shared" si="18"/>
        <v>11.160141893169797</v>
      </c>
      <c r="AF1124" s="105"/>
      <c r="AG1124" s="381"/>
      <c r="AH1124" s="381"/>
      <c r="AI1124" s="381"/>
      <c r="AJ1124" s="381"/>
      <c r="AK1124" s="381"/>
      <c r="AL1124" s="381"/>
      <c r="AM1124" s="381"/>
    </row>
    <row r="1125" spans="1:39" x14ac:dyDescent="0.35">
      <c r="A1125" s="89" t="s">
        <v>427</v>
      </c>
      <c r="B1125" s="89" t="s">
        <v>391</v>
      </c>
      <c r="C1125" s="89" t="s">
        <v>392</v>
      </c>
      <c r="D1125" s="89" t="s">
        <v>463</v>
      </c>
      <c r="E1125" s="89" t="s">
        <v>491</v>
      </c>
      <c r="F1125" s="89" t="s">
        <v>465</v>
      </c>
      <c r="G1125" s="89" t="s">
        <v>465</v>
      </c>
      <c r="H1125" s="89" t="s">
        <v>465</v>
      </c>
      <c r="I1125" s="89" t="s">
        <v>506</v>
      </c>
      <c r="J1125" s="89" t="s">
        <v>465</v>
      </c>
      <c r="K1125" s="89" t="s">
        <v>466</v>
      </c>
      <c r="L1125" s="89" t="s">
        <v>549</v>
      </c>
      <c r="M1125" s="89" t="s">
        <v>395</v>
      </c>
      <c r="N1125" s="89">
        <v>21</v>
      </c>
      <c r="O1125" s="91">
        <v>3.31</v>
      </c>
      <c r="P1125" s="89" t="s">
        <v>566</v>
      </c>
      <c r="Q1125" s="89">
        <v>31</v>
      </c>
      <c r="R1125" s="89" t="s">
        <v>773</v>
      </c>
      <c r="S1125" s="89">
        <v>8</v>
      </c>
      <c r="T1125" s="90">
        <v>0</v>
      </c>
      <c r="U1125" s="90">
        <v>8.5399999999999991</v>
      </c>
      <c r="V1125" s="90">
        <v>36.520000000000003</v>
      </c>
      <c r="W1125" s="90">
        <v>0</v>
      </c>
      <c r="X1125" s="90">
        <v>0</v>
      </c>
      <c r="Y1125" s="90">
        <v>45.06</v>
      </c>
      <c r="Z1125" s="90">
        <v>0</v>
      </c>
      <c r="AA1125" s="90">
        <v>0</v>
      </c>
      <c r="AB1125" s="90">
        <v>45.06</v>
      </c>
      <c r="AC1125" s="90">
        <v>119.81</v>
      </c>
      <c r="AD1125" s="90">
        <v>189.06</v>
      </c>
      <c r="AE1125" s="381">
        <f t="shared" si="18"/>
        <v>10.779112613414728</v>
      </c>
      <c r="AF1125" s="105"/>
      <c r="AG1125" s="381"/>
      <c r="AH1125" s="381"/>
      <c r="AI1125" s="381"/>
      <c r="AJ1125" s="381"/>
      <c r="AK1125" s="381"/>
      <c r="AL1125" s="381"/>
      <c r="AM1125" s="381"/>
    </row>
    <row r="1126" spans="1:39" x14ac:dyDescent="0.35">
      <c r="A1126" s="89" t="s">
        <v>659</v>
      </c>
      <c r="B1126" s="89" t="s">
        <v>391</v>
      </c>
      <c r="C1126" s="89" t="s">
        <v>392</v>
      </c>
      <c r="D1126" s="89" t="s">
        <v>463</v>
      </c>
      <c r="E1126" s="89" t="s">
        <v>660</v>
      </c>
      <c r="F1126" s="89" t="s">
        <v>465</v>
      </c>
      <c r="G1126" s="89" t="s">
        <v>465</v>
      </c>
      <c r="H1126" s="89" t="s">
        <v>465</v>
      </c>
      <c r="I1126" s="89" t="s">
        <v>506</v>
      </c>
      <c r="J1126" s="89" t="s">
        <v>465</v>
      </c>
      <c r="K1126" s="89" t="s">
        <v>466</v>
      </c>
      <c r="L1126" s="89" t="s">
        <v>549</v>
      </c>
      <c r="M1126" s="89" t="s">
        <v>395</v>
      </c>
      <c r="N1126" s="89">
        <v>21</v>
      </c>
      <c r="O1126" s="91">
        <v>24.06</v>
      </c>
      <c r="P1126" s="89" t="s">
        <v>566</v>
      </c>
      <c r="Q1126" s="89">
        <v>31</v>
      </c>
      <c r="R1126" s="89" t="s">
        <v>773</v>
      </c>
      <c r="S1126" s="89">
        <v>8</v>
      </c>
      <c r="T1126" s="90">
        <v>0</v>
      </c>
      <c r="U1126" s="90">
        <v>9.56</v>
      </c>
      <c r="V1126" s="90">
        <v>49.85</v>
      </c>
      <c r="W1126" s="90">
        <v>0.7</v>
      </c>
      <c r="X1126" s="90">
        <v>0</v>
      </c>
      <c r="Y1126" s="90">
        <v>60.1</v>
      </c>
      <c r="Z1126" s="90">
        <v>0</v>
      </c>
      <c r="AA1126" s="90">
        <v>0</v>
      </c>
      <c r="AB1126" s="90">
        <v>60.1</v>
      </c>
      <c r="AC1126" s="90">
        <v>129.26</v>
      </c>
      <c r="AD1126" s="90">
        <v>188.77</v>
      </c>
      <c r="AE1126" s="381">
        <f t="shared" si="18"/>
        <v>11.2047427437096</v>
      </c>
      <c r="AF1126" s="105"/>
      <c r="AG1126" s="381"/>
      <c r="AH1126" s="381"/>
      <c r="AI1126" s="381"/>
      <c r="AJ1126" s="381"/>
      <c r="AK1126" s="381"/>
      <c r="AL1126" s="381"/>
      <c r="AM1126" s="381"/>
    </row>
    <row r="1127" spans="1:39" x14ac:dyDescent="0.35">
      <c r="A1127" s="89" t="s">
        <v>661</v>
      </c>
      <c r="B1127" s="89" t="s">
        <v>391</v>
      </c>
      <c r="C1127" s="89" t="s">
        <v>392</v>
      </c>
      <c r="D1127" s="89" t="s">
        <v>463</v>
      </c>
      <c r="E1127" s="89" t="s">
        <v>660</v>
      </c>
      <c r="F1127" s="89" t="s">
        <v>465</v>
      </c>
      <c r="G1127" s="89" t="s">
        <v>465</v>
      </c>
      <c r="H1127" s="89" t="s">
        <v>465</v>
      </c>
      <c r="I1127" s="89" t="s">
        <v>506</v>
      </c>
      <c r="J1127" s="89" t="s">
        <v>465</v>
      </c>
      <c r="K1127" s="89" t="s">
        <v>466</v>
      </c>
      <c r="L1127" s="89" t="s">
        <v>549</v>
      </c>
      <c r="M1127" s="89" t="s">
        <v>395</v>
      </c>
      <c r="N1127" s="89">
        <v>21</v>
      </c>
      <c r="O1127" s="91">
        <v>19.37</v>
      </c>
      <c r="P1127" s="89" t="s">
        <v>566</v>
      </c>
      <c r="Q1127" s="89">
        <v>31</v>
      </c>
      <c r="R1127" s="89" t="s">
        <v>773</v>
      </c>
      <c r="S1127" s="89">
        <v>8</v>
      </c>
      <c r="T1127" s="90">
        <v>0</v>
      </c>
      <c r="U1127" s="90">
        <v>9.56</v>
      </c>
      <c r="V1127" s="90">
        <v>49.85</v>
      </c>
      <c r="W1127" s="90">
        <v>0.7</v>
      </c>
      <c r="X1127" s="90">
        <v>0</v>
      </c>
      <c r="Y1127" s="90">
        <v>60.1</v>
      </c>
      <c r="Z1127" s="90">
        <v>0</v>
      </c>
      <c r="AA1127" s="90">
        <v>0</v>
      </c>
      <c r="AB1127" s="90">
        <v>60.1</v>
      </c>
      <c r="AC1127" s="90">
        <v>129.26</v>
      </c>
      <c r="AD1127" s="90">
        <v>188.77</v>
      </c>
      <c r="AE1127" s="381">
        <f t="shared" si="18"/>
        <v>11.2047427437096</v>
      </c>
      <c r="AF1127" s="105"/>
      <c r="AG1127" s="381"/>
      <c r="AH1127" s="381"/>
      <c r="AI1127" s="381"/>
      <c r="AJ1127" s="381"/>
      <c r="AK1127" s="381"/>
      <c r="AL1127" s="381"/>
      <c r="AM1127" s="381"/>
    </row>
    <row r="1128" spans="1:39" x14ac:dyDescent="0.35">
      <c r="A1128" s="89" t="s">
        <v>662</v>
      </c>
      <c r="B1128" s="89" t="s">
        <v>391</v>
      </c>
      <c r="C1128" s="89" t="s">
        <v>392</v>
      </c>
      <c r="D1128" s="89" t="s">
        <v>463</v>
      </c>
      <c r="E1128" s="89" t="s">
        <v>660</v>
      </c>
      <c r="F1128" s="89" t="s">
        <v>465</v>
      </c>
      <c r="G1128" s="89" t="s">
        <v>465</v>
      </c>
      <c r="H1128" s="89" t="s">
        <v>465</v>
      </c>
      <c r="I1128" s="89" t="s">
        <v>506</v>
      </c>
      <c r="J1128" s="89" t="s">
        <v>465</v>
      </c>
      <c r="K1128" s="89" t="s">
        <v>466</v>
      </c>
      <c r="L1128" s="89" t="s">
        <v>549</v>
      </c>
      <c r="M1128" s="89" t="s">
        <v>395</v>
      </c>
      <c r="N1128" s="89">
        <v>21</v>
      </c>
      <c r="O1128" s="91">
        <v>2.2799999999999998</v>
      </c>
      <c r="P1128" s="89" t="s">
        <v>566</v>
      </c>
      <c r="Q1128" s="89">
        <v>31</v>
      </c>
      <c r="R1128" s="89" t="s">
        <v>773</v>
      </c>
      <c r="S1128" s="89">
        <v>8</v>
      </c>
      <c r="T1128" s="90">
        <v>0</v>
      </c>
      <c r="U1128" s="90">
        <v>9.56</v>
      </c>
      <c r="V1128" s="90">
        <v>49.85</v>
      </c>
      <c r="W1128" s="90">
        <v>0.7</v>
      </c>
      <c r="X1128" s="90">
        <v>0</v>
      </c>
      <c r="Y1128" s="90">
        <v>60.1</v>
      </c>
      <c r="Z1128" s="90">
        <v>0</v>
      </c>
      <c r="AA1128" s="90">
        <v>0</v>
      </c>
      <c r="AB1128" s="90">
        <v>60.1</v>
      </c>
      <c r="AC1128" s="90">
        <v>129.26</v>
      </c>
      <c r="AD1128" s="90">
        <v>188.77</v>
      </c>
      <c r="AE1128" s="381">
        <f t="shared" si="18"/>
        <v>11.2047427437096</v>
      </c>
      <c r="AF1128" s="105"/>
      <c r="AG1128" s="381"/>
      <c r="AH1128" s="381"/>
      <c r="AI1128" s="381"/>
      <c r="AJ1128" s="381"/>
      <c r="AK1128" s="381"/>
      <c r="AL1128" s="381"/>
      <c r="AM1128" s="381"/>
    </row>
    <row r="1129" spans="1:39" x14ac:dyDescent="0.35">
      <c r="A1129" s="89" t="s">
        <v>663</v>
      </c>
      <c r="B1129" s="89" t="s">
        <v>391</v>
      </c>
      <c r="C1129" s="89" t="s">
        <v>392</v>
      </c>
      <c r="D1129" s="89" t="s">
        <v>463</v>
      </c>
      <c r="E1129" s="89" t="s">
        <v>491</v>
      </c>
      <c r="F1129" s="89" t="s">
        <v>465</v>
      </c>
      <c r="G1129" s="89" t="s">
        <v>465</v>
      </c>
      <c r="H1129" s="89" t="s">
        <v>465</v>
      </c>
      <c r="I1129" s="89" t="s">
        <v>506</v>
      </c>
      <c r="J1129" s="89" t="s">
        <v>465</v>
      </c>
      <c r="K1129" s="89" t="s">
        <v>466</v>
      </c>
      <c r="L1129" s="89" t="s">
        <v>549</v>
      </c>
      <c r="M1129" s="89" t="s">
        <v>395</v>
      </c>
      <c r="N1129" s="89">
        <v>21</v>
      </c>
      <c r="O1129" s="91">
        <v>9.17</v>
      </c>
      <c r="P1129" s="89" t="s">
        <v>566</v>
      </c>
      <c r="Q1129" s="89">
        <v>31</v>
      </c>
      <c r="R1129" s="89" t="s">
        <v>773</v>
      </c>
      <c r="S1129" s="89">
        <v>8</v>
      </c>
      <c r="T1129" s="90">
        <v>0</v>
      </c>
      <c r="U1129" s="90">
        <v>8.5399999999999991</v>
      </c>
      <c r="V1129" s="90">
        <v>36.520000000000003</v>
      </c>
      <c r="W1129" s="90">
        <v>0</v>
      </c>
      <c r="X1129" s="90">
        <v>0</v>
      </c>
      <c r="Y1129" s="90">
        <v>45.06</v>
      </c>
      <c r="Z1129" s="90">
        <v>0</v>
      </c>
      <c r="AA1129" s="90">
        <v>0</v>
      </c>
      <c r="AB1129" s="90">
        <v>45.06</v>
      </c>
      <c r="AC1129" s="90">
        <v>119.81</v>
      </c>
      <c r="AD1129" s="90">
        <v>189.06</v>
      </c>
      <c r="AE1129" s="381">
        <f t="shared" si="18"/>
        <v>10.779112613414728</v>
      </c>
      <c r="AF1129" s="105"/>
      <c r="AG1129" s="381"/>
      <c r="AH1129" s="381"/>
      <c r="AI1129" s="381"/>
      <c r="AJ1129" s="381"/>
      <c r="AK1129" s="381"/>
      <c r="AL1129" s="381"/>
      <c r="AM1129" s="381"/>
    </row>
    <row r="1130" spans="1:39" x14ac:dyDescent="0.35">
      <c r="A1130" s="89" t="s">
        <v>664</v>
      </c>
      <c r="B1130" s="89" t="s">
        <v>391</v>
      </c>
      <c r="C1130" s="89" t="s">
        <v>392</v>
      </c>
      <c r="D1130" s="89" t="s">
        <v>463</v>
      </c>
      <c r="E1130" s="89" t="s">
        <v>660</v>
      </c>
      <c r="F1130" s="89" t="s">
        <v>465</v>
      </c>
      <c r="G1130" s="89" t="s">
        <v>465</v>
      </c>
      <c r="H1130" s="89" t="s">
        <v>465</v>
      </c>
      <c r="I1130" s="89" t="s">
        <v>506</v>
      </c>
      <c r="J1130" s="89" t="s">
        <v>465</v>
      </c>
      <c r="K1130" s="89" t="s">
        <v>466</v>
      </c>
      <c r="L1130" s="89" t="s">
        <v>549</v>
      </c>
      <c r="M1130" s="89" t="s">
        <v>395</v>
      </c>
      <c r="N1130" s="89">
        <v>21</v>
      </c>
      <c r="O1130" s="91">
        <v>63.61</v>
      </c>
      <c r="P1130" s="89" t="s">
        <v>566</v>
      </c>
      <c r="Q1130" s="89">
        <v>31</v>
      </c>
      <c r="R1130" s="89" t="s">
        <v>773</v>
      </c>
      <c r="S1130" s="89">
        <v>8</v>
      </c>
      <c r="T1130" s="90">
        <v>0</v>
      </c>
      <c r="U1130" s="90">
        <v>9.56</v>
      </c>
      <c r="V1130" s="90">
        <v>49.85</v>
      </c>
      <c r="W1130" s="90">
        <v>0.7</v>
      </c>
      <c r="X1130" s="90">
        <v>0</v>
      </c>
      <c r="Y1130" s="90">
        <v>60.1</v>
      </c>
      <c r="Z1130" s="90">
        <v>0</v>
      </c>
      <c r="AA1130" s="90">
        <v>0</v>
      </c>
      <c r="AB1130" s="90">
        <v>60.1</v>
      </c>
      <c r="AC1130" s="90">
        <v>129.26</v>
      </c>
      <c r="AD1130" s="90">
        <v>188.77</v>
      </c>
      <c r="AE1130" s="381">
        <f t="shared" si="18"/>
        <v>11.2047427437096</v>
      </c>
      <c r="AF1130" s="105"/>
      <c r="AG1130" s="381"/>
      <c r="AH1130" s="381"/>
      <c r="AI1130" s="381"/>
      <c r="AJ1130" s="381"/>
      <c r="AK1130" s="381"/>
      <c r="AL1130" s="381"/>
      <c r="AM1130" s="381"/>
    </row>
    <row r="1131" spans="1:39" x14ac:dyDescent="0.35">
      <c r="A1131" s="89" t="s">
        <v>665</v>
      </c>
      <c r="B1131" s="89" t="s">
        <v>391</v>
      </c>
      <c r="C1131" s="89" t="s">
        <v>392</v>
      </c>
      <c r="D1131" s="89" t="s">
        <v>463</v>
      </c>
      <c r="E1131" s="89" t="s">
        <v>505</v>
      </c>
      <c r="F1131" s="89" t="s">
        <v>465</v>
      </c>
      <c r="G1131" s="89" t="s">
        <v>465</v>
      </c>
      <c r="H1131" s="89" t="s">
        <v>465</v>
      </c>
      <c r="I1131" s="89" t="s">
        <v>506</v>
      </c>
      <c r="J1131" s="89" t="s">
        <v>465</v>
      </c>
      <c r="K1131" s="89" t="s">
        <v>466</v>
      </c>
      <c r="L1131" s="89" t="s">
        <v>549</v>
      </c>
      <c r="M1131" s="89" t="s">
        <v>395</v>
      </c>
      <c r="N1131" s="89">
        <v>21</v>
      </c>
      <c r="O1131" s="91">
        <v>141.01</v>
      </c>
      <c r="P1131" s="89" t="s">
        <v>566</v>
      </c>
      <c r="Q1131" s="89">
        <v>31</v>
      </c>
      <c r="R1131" s="89" t="s">
        <v>773</v>
      </c>
      <c r="S1131" s="89">
        <v>8</v>
      </c>
      <c r="T1131" s="90">
        <v>0</v>
      </c>
      <c r="U1131" s="90">
        <v>8.5399999999999991</v>
      </c>
      <c r="V1131" s="90">
        <v>36.520000000000003</v>
      </c>
      <c r="W1131" s="90">
        <v>0</v>
      </c>
      <c r="X1131" s="90">
        <v>0</v>
      </c>
      <c r="Y1131" s="90">
        <v>45.06</v>
      </c>
      <c r="Z1131" s="90">
        <v>0</v>
      </c>
      <c r="AA1131" s="90">
        <v>0</v>
      </c>
      <c r="AB1131" s="90">
        <v>45.06</v>
      </c>
      <c r="AC1131" s="90">
        <v>119.81</v>
      </c>
      <c r="AD1131" s="90">
        <v>189.06</v>
      </c>
      <c r="AE1131" s="381">
        <f t="shared" si="18"/>
        <v>10.779112613414728</v>
      </c>
      <c r="AF1131" s="105"/>
      <c r="AG1131" s="381"/>
      <c r="AH1131" s="381"/>
      <c r="AI1131" s="381"/>
      <c r="AJ1131" s="381"/>
      <c r="AK1131" s="381"/>
      <c r="AL1131" s="381"/>
      <c r="AM1131" s="381"/>
    </row>
    <row r="1132" spans="1:39" x14ac:dyDescent="0.35">
      <c r="A1132" s="89" t="s">
        <v>666</v>
      </c>
      <c r="B1132" s="89" t="s">
        <v>391</v>
      </c>
      <c r="C1132" s="89" t="s">
        <v>392</v>
      </c>
      <c r="D1132" s="89" t="s">
        <v>463</v>
      </c>
      <c r="E1132" s="89" t="s">
        <v>487</v>
      </c>
      <c r="F1132" s="89" t="s">
        <v>465</v>
      </c>
      <c r="G1132" s="89" t="s">
        <v>465</v>
      </c>
      <c r="H1132" s="89" t="s">
        <v>465</v>
      </c>
      <c r="I1132" s="89" t="s">
        <v>506</v>
      </c>
      <c r="J1132" s="89" t="s">
        <v>465</v>
      </c>
      <c r="K1132" s="89" t="s">
        <v>466</v>
      </c>
      <c r="L1132" s="89" t="s">
        <v>549</v>
      </c>
      <c r="M1132" s="89" t="s">
        <v>395</v>
      </c>
      <c r="N1132" s="89">
        <v>21</v>
      </c>
      <c r="O1132" s="91">
        <v>74.19</v>
      </c>
      <c r="P1132" s="89" t="s">
        <v>566</v>
      </c>
      <c r="Q1132" s="89">
        <v>31</v>
      </c>
      <c r="R1132" s="89" t="s">
        <v>773</v>
      </c>
      <c r="S1132" s="89">
        <v>8</v>
      </c>
      <c r="T1132" s="90">
        <v>0</v>
      </c>
      <c r="U1132" s="90">
        <v>9.56</v>
      </c>
      <c r="V1132" s="90">
        <v>49.85</v>
      </c>
      <c r="W1132" s="90">
        <v>0.7</v>
      </c>
      <c r="X1132" s="90">
        <v>0</v>
      </c>
      <c r="Y1132" s="90">
        <v>60.1</v>
      </c>
      <c r="Z1132" s="90">
        <v>0</v>
      </c>
      <c r="AA1132" s="90">
        <v>0</v>
      </c>
      <c r="AB1132" s="90">
        <v>60.1</v>
      </c>
      <c r="AC1132" s="90">
        <v>129.26</v>
      </c>
      <c r="AD1132" s="90">
        <v>188.77</v>
      </c>
      <c r="AE1132" s="381">
        <f t="shared" si="18"/>
        <v>11.2047427437096</v>
      </c>
      <c r="AF1132" s="105"/>
      <c r="AG1132" s="381"/>
      <c r="AH1132" s="381"/>
      <c r="AI1132" s="381"/>
      <c r="AJ1132" s="381"/>
      <c r="AK1132" s="381"/>
      <c r="AL1132" s="381"/>
      <c r="AM1132" s="381"/>
    </row>
    <row r="1133" spans="1:39" x14ac:dyDescent="0.35">
      <c r="A1133" s="89" t="s">
        <v>667</v>
      </c>
      <c r="B1133" s="89" t="s">
        <v>391</v>
      </c>
      <c r="C1133" s="89" t="s">
        <v>392</v>
      </c>
      <c r="D1133" s="89" t="s">
        <v>463</v>
      </c>
      <c r="E1133" s="89" t="s">
        <v>487</v>
      </c>
      <c r="F1133" s="89" t="s">
        <v>465</v>
      </c>
      <c r="G1133" s="89" t="s">
        <v>465</v>
      </c>
      <c r="H1133" s="89" t="s">
        <v>465</v>
      </c>
      <c r="I1133" s="89" t="s">
        <v>506</v>
      </c>
      <c r="J1133" s="89" t="s">
        <v>465</v>
      </c>
      <c r="K1133" s="89" t="s">
        <v>466</v>
      </c>
      <c r="L1133" s="89" t="s">
        <v>549</v>
      </c>
      <c r="M1133" s="89" t="s">
        <v>395</v>
      </c>
      <c r="N1133" s="89">
        <v>21</v>
      </c>
      <c r="O1133" s="91">
        <v>1.37</v>
      </c>
      <c r="P1133" s="89" t="s">
        <v>566</v>
      </c>
      <c r="Q1133" s="89">
        <v>31</v>
      </c>
      <c r="R1133" s="89" t="s">
        <v>773</v>
      </c>
      <c r="S1133" s="89">
        <v>8</v>
      </c>
      <c r="T1133" s="90">
        <v>0</v>
      </c>
      <c r="U1133" s="90">
        <v>9.56</v>
      </c>
      <c r="V1133" s="90">
        <v>49.85</v>
      </c>
      <c r="W1133" s="90">
        <v>0.7</v>
      </c>
      <c r="X1133" s="90">
        <v>0</v>
      </c>
      <c r="Y1133" s="90">
        <v>60.1</v>
      </c>
      <c r="Z1133" s="90">
        <v>0</v>
      </c>
      <c r="AA1133" s="90">
        <v>0</v>
      </c>
      <c r="AB1133" s="90">
        <v>60.1</v>
      </c>
      <c r="AC1133" s="90">
        <v>129.26</v>
      </c>
      <c r="AD1133" s="90">
        <v>188.77</v>
      </c>
      <c r="AE1133" s="381">
        <f t="shared" si="18"/>
        <v>11.2047427437096</v>
      </c>
      <c r="AF1133" s="105"/>
      <c r="AG1133" s="381"/>
      <c r="AH1133" s="381"/>
      <c r="AI1133" s="381"/>
      <c r="AJ1133" s="381"/>
      <c r="AK1133" s="381"/>
      <c r="AL1133" s="381"/>
      <c r="AM1133" s="381"/>
    </row>
    <row r="1134" spans="1:39" x14ac:dyDescent="0.35">
      <c r="A1134" s="89" t="s">
        <v>668</v>
      </c>
      <c r="B1134" s="89" t="s">
        <v>391</v>
      </c>
      <c r="C1134" s="89" t="s">
        <v>392</v>
      </c>
      <c r="D1134" s="89" t="s">
        <v>463</v>
      </c>
      <c r="E1134" s="89" t="s">
        <v>505</v>
      </c>
      <c r="F1134" s="89" t="s">
        <v>465</v>
      </c>
      <c r="G1134" s="89" t="s">
        <v>465</v>
      </c>
      <c r="H1134" s="89" t="s">
        <v>465</v>
      </c>
      <c r="I1134" s="89" t="s">
        <v>506</v>
      </c>
      <c r="J1134" s="89" t="s">
        <v>465</v>
      </c>
      <c r="K1134" s="89" t="s">
        <v>466</v>
      </c>
      <c r="L1134" s="89" t="s">
        <v>549</v>
      </c>
      <c r="M1134" s="89" t="s">
        <v>395</v>
      </c>
      <c r="N1134" s="89">
        <v>21</v>
      </c>
      <c r="O1134" s="91">
        <v>34.590000000000003</v>
      </c>
      <c r="P1134" s="89" t="s">
        <v>566</v>
      </c>
      <c r="Q1134" s="89">
        <v>31</v>
      </c>
      <c r="R1134" s="89" t="s">
        <v>773</v>
      </c>
      <c r="S1134" s="89">
        <v>8</v>
      </c>
      <c r="T1134" s="90">
        <v>0</v>
      </c>
      <c r="U1134" s="90">
        <v>8.5399999999999991</v>
      </c>
      <c r="V1134" s="90">
        <v>36.520000000000003</v>
      </c>
      <c r="W1134" s="90">
        <v>0</v>
      </c>
      <c r="X1134" s="90">
        <v>0</v>
      </c>
      <c r="Y1134" s="90">
        <v>45.06</v>
      </c>
      <c r="Z1134" s="90">
        <v>0</v>
      </c>
      <c r="AA1134" s="90">
        <v>0</v>
      </c>
      <c r="AB1134" s="90">
        <v>45.06</v>
      </c>
      <c r="AC1134" s="90">
        <v>119.81</v>
      </c>
      <c r="AD1134" s="90">
        <v>189.06</v>
      </c>
      <c r="AE1134" s="381">
        <f t="shared" si="18"/>
        <v>10.779112613414728</v>
      </c>
      <c r="AF1134" s="105"/>
      <c r="AG1134" s="381"/>
      <c r="AH1134" s="381"/>
      <c r="AI1134" s="381"/>
      <c r="AJ1134" s="381"/>
      <c r="AK1134" s="381"/>
      <c r="AL1134" s="381"/>
      <c r="AM1134" s="381"/>
    </row>
    <row r="1135" spans="1:39" x14ac:dyDescent="0.35">
      <c r="A1135" s="89" t="s">
        <v>669</v>
      </c>
      <c r="B1135" s="89" t="s">
        <v>391</v>
      </c>
      <c r="C1135" s="89" t="s">
        <v>392</v>
      </c>
      <c r="D1135" s="89" t="s">
        <v>463</v>
      </c>
      <c r="E1135" s="89" t="s">
        <v>487</v>
      </c>
      <c r="F1135" s="89" t="s">
        <v>465</v>
      </c>
      <c r="G1135" s="89" t="s">
        <v>465</v>
      </c>
      <c r="H1135" s="89" t="s">
        <v>465</v>
      </c>
      <c r="I1135" s="89" t="s">
        <v>506</v>
      </c>
      <c r="J1135" s="89" t="s">
        <v>465</v>
      </c>
      <c r="K1135" s="89" t="s">
        <v>466</v>
      </c>
      <c r="L1135" s="89" t="s">
        <v>549</v>
      </c>
      <c r="M1135" s="89" t="s">
        <v>395</v>
      </c>
      <c r="N1135" s="89">
        <v>21</v>
      </c>
      <c r="O1135" s="91">
        <v>22.48</v>
      </c>
      <c r="P1135" s="89" t="s">
        <v>566</v>
      </c>
      <c r="Q1135" s="89">
        <v>31</v>
      </c>
      <c r="R1135" s="89" t="s">
        <v>773</v>
      </c>
      <c r="S1135" s="89">
        <v>8</v>
      </c>
      <c r="T1135" s="90">
        <v>0</v>
      </c>
      <c r="U1135" s="90">
        <v>9.56</v>
      </c>
      <c r="V1135" s="90">
        <v>49.85</v>
      </c>
      <c r="W1135" s="90">
        <v>0.7</v>
      </c>
      <c r="X1135" s="90">
        <v>0</v>
      </c>
      <c r="Y1135" s="90">
        <v>60.1</v>
      </c>
      <c r="Z1135" s="90">
        <v>0</v>
      </c>
      <c r="AA1135" s="90">
        <v>0</v>
      </c>
      <c r="AB1135" s="90">
        <v>60.1</v>
      </c>
      <c r="AC1135" s="90">
        <v>129.26</v>
      </c>
      <c r="AD1135" s="90">
        <v>188.77</v>
      </c>
      <c r="AE1135" s="381">
        <f t="shared" si="18"/>
        <v>11.2047427437096</v>
      </c>
      <c r="AF1135" s="105"/>
      <c r="AG1135" s="381"/>
      <c r="AH1135" s="381"/>
      <c r="AI1135" s="381"/>
      <c r="AJ1135" s="381"/>
      <c r="AK1135" s="381"/>
      <c r="AL1135" s="381"/>
      <c r="AM1135" s="381"/>
    </row>
    <row r="1136" spans="1:39" x14ac:dyDescent="0.35">
      <c r="A1136" s="89" t="s">
        <v>671</v>
      </c>
      <c r="B1136" s="89" t="s">
        <v>391</v>
      </c>
      <c r="C1136" s="89" t="s">
        <v>392</v>
      </c>
      <c r="D1136" s="89" t="s">
        <v>463</v>
      </c>
      <c r="E1136" s="89" t="s">
        <v>485</v>
      </c>
      <c r="F1136" s="89" t="s">
        <v>465</v>
      </c>
      <c r="G1136" s="89" t="s">
        <v>465</v>
      </c>
      <c r="H1136" s="89" t="s">
        <v>465</v>
      </c>
      <c r="I1136" s="89" t="s">
        <v>506</v>
      </c>
      <c r="J1136" s="89" t="s">
        <v>465</v>
      </c>
      <c r="K1136" s="89" t="s">
        <v>466</v>
      </c>
      <c r="L1136" s="89" t="s">
        <v>549</v>
      </c>
      <c r="M1136" s="89" t="s">
        <v>395</v>
      </c>
      <c r="N1136" s="89">
        <v>21</v>
      </c>
      <c r="O1136" s="91">
        <v>101.81</v>
      </c>
      <c r="P1136" s="89" t="s">
        <v>566</v>
      </c>
      <c r="Q1136" s="89">
        <v>31</v>
      </c>
      <c r="R1136" s="89" t="s">
        <v>773</v>
      </c>
      <c r="S1136" s="89">
        <v>8</v>
      </c>
      <c r="T1136" s="90">
        <v>0</v>
      </c>
      <c r="U1136" s="90">
        <v>8.5399999999999991</v>
      </c>
      <c r="V1136" s="90">
        <v>36.520000000000003</v>
      </c>
      <c r="W1136" s="90">
        <v>0</v>
      </c>
      <c r="X1136" s="90">
        <v>0</v>
      </c>
      <c r="Y1136" s="90">
        <v>45.06</v>
      </c>
      <c r="Z1136" s="90">
        <v>0</v>
      </c>
      <c r="AA1136" s="90">
        <v>0</v>
      </c>
      <c r="AB1136" s="90">
        <v>45.06</v>
      </c>
      <c r="AC1136" s="90">
        <v>119.81</v>
      </c>
      <c r="AD1136" s="90">
        <v>189.06</v>
      </c>
      <c r="AE1136" s="381">
        <f t="shared" si="18"/>
        <v>10.779112613414728</v>
      </c>
      <c r="AF1136" s="105"/>
      <c r="AG1136" s="381"/>
      <c r="AH1136" s="381"/>
      <c r="AI1136" s="381"/>
      <c r="AJ1136" s="381"/>
      <c r="AK1136" s="381"/>
      <c r="AL1136" s="381"/>
      <c r="AM1136" s="381"/>
    </row>
    <row r="1137" spans="1:39" x14ac:dyDescent="0.35">
      <c r="A1137" s="89" t="s">
        <v>672</v>
      </c>
      <c r="B1137" s="89" t="s">
        <v>391</v>
      </c>
      <c r="C1137" s="89" t="s">
        <v>392</v>
      </c>
      <c r="D1137" s="89" t="s">
        <v>463</v>
      </c>
      <c r="E1137" s="89" t="s">
        <v>485</v>
      </c>
      <c r="F1137" s="89" t="s">
        <v>465</v>
      </c>
      <c r="G1137" s="89" t="s">
        <v>465</v>
      </c>
      <c r="H1137" s="89" t="s">
        <v>465</v>
      </c>
      <c r="I1137" s="89" t="s">
        <v>506</v>
      </c>
      <c r="J1137" s="89" t="s">
        <v>465</v>
      </c>
      <c r="K1137" s="89" t="s">
        <v>466</v>
      </c>
      <c r="L1137" s="89" t="s">
        <v>549</v>
      </c>
      <c r="M1137" s="89" t="s">
        <v>395</v>
      </c>
      <c r="N1137" s="89">
        <v>21</v>
      </c>
      <c r="O1137" s="91">
        <v>17.13</v>
      </c>
      <c r="P1137" s="89" t="s">
        <v>566</v>
      </c>
      <c r="Q1137" s="89">
        <v>31</v>
      </c>
      <c r="R1137" s="89" t="s">
        <v>773</v>
      </c>
      <c r="S1137" s="89">
        <v>8</v>
      </c>
      <c r="T1137" s="90">
        <v>0</v>
      </c>
      <c r="U1137" s="90">
        <v>8.5399999999999991</v>
      </c>
      <c r="V1137" s="90">
        <v>36.520000000000003</v>
      </c>
      <c r="W1137" s="90">
        <v>0</v>
      </c>
      <c r="X1137" s="90">
        <v>0</v>
      </c>
      <c r="Y1137" s="90">
        <v>45.06</v>
      </c>
      <c r="Z1137" s="90">
        <v>0</v>
      </c>
      <c r="AA1137" s="90">
        <v>0</v>
      </c>
      <c r="AB1137" s="90">
        <v>45.06</v>
      </c>
      <c r="AC1137" s="90">
        <v>119.81</v>
      </c>
      <c r="AD1137" s="90">
        <v>189.06</v>
      </c>
      <c r="AE1137" s="381">
        <f t="shared" si="18"/>
        <v>10.779112613414728</v>
      </c>
      <c r="AF1137" s="105"/>
      <c r="AG1137" s="381"/>
      <c r="AH1137" s="381"/>
      <c r="AI1137" s="381"/>
      <c r="AJ1137" s="381"/>
      <c r="AK1137" s="381"/>
      <c r="AL1137" s="381"/>
      <c r="AM1137" s="381"/>
    </row>
    <row r="1138" spans="1:39" x14ac:dyDescent="0.35">
      <c r="A1138" s="89" t="s">
        <v>482</v>
      </c>
      <c r="B1138" s="89" t="s">
        <v>534</v>
      </c>
      <c r="C1138" s="89" t="s">
        <v>392</v>
      </c>
      <c r="D1138" s="89" t="s">
        <v>463</v>
      </c>
      <c r="E1138" s="89" t="s">
        <v>471</v>
      </c>
      <c r="F1138" s="89" t="s">
        <v>465</v>
      </c>
      <c r="G1138" s="89" t="s">
        <v>465</v>
      </c>
      <c r="H1138" s="89" t="s">
        <v>465</v>
      </c>
      <c r="I1138" s="89" t="s">
        <v>506</v>
      </c>
      <c r="J1138" s="89" t="s">
        <v>465</v>
      </c>
      <c r="K1138" s="89" t="s">
        <v>476</v>
      </c>
      <c r="L1138" s="89" t="s">
        <v>549</v>
      </c>
      <c r="M1138" s="89" t="s">
        <v>395</v>
      </c>
      <c r="N1138" s="89">
        <v>29</v>
      </c>
      <c r="O1138" s="91">
        <v>4.01</v>
      </c>
      <c r="P1138" s="89" t="s">
        <v>400</v>
      </c>
      <c r="Q1138" s="89">
        <v>31</v>
      </c>
      <c r="R1138" s="89" t="s">
        <v>773</v>
      </c>
      <c r="S1138" s="89">
        <v>9</v>
      </c>
      <c r="T1138" s="90">
        <v>0</v>
      </c>
      <c r="U1138" s="90">
        <v>19.78</v>
      </c>
      <c r="V1138" s="90">
        <v>63.99</v>
      </c>
      <c r="W1138" s="90">
        <v>0</v>
      </c>
      <c r="X1138" s="90">
        <v>5.67</v>
      </c>
      <c r="Y1138" s="90">
        <v>89.44</v>
      </c>
      <c r="Z1138" s="90">
        <v>0</v>
      </c>
      <c r="AA1138" s="90">
        <v>0</v>
      </c>
      <c r="AB1138" s="90">
        <v>89.44</v>
      </c>
      <c r="AC1138" s="90">
        <v>94.37</v>
      </c>
      <c r="AD1138" s="90">
        <v>158.78</v>
      </c>
      <c r="AE1138" s="381">
        <f t="shared" si="18"/>
        <v>10.438915463672894</v>
      </c>
      <c r="AF1138" s="105"/>
      <c r="AG1138" s="381"/>
      <c r="AH1138" s="381"/>
      <c r="AI1138" s="381"/>
      <c r="AJ1138" s="381"/>
      <c r="AK1138" s="381"/>
      <c r="AL1138" s="381"/>
      <c r="AM1138" s="381"/>
    </row>
    <row r="1139" spans="1:39" x14ac:dyDescent="0.35">
      <c r="A1139" s="89" t="s">
        <v>481</v>
      </c>
      <c r="B1139" s="89" t="s">
        <v>534</v>
      </c>
      <c r="C1139" s="89" t="s">
        <v>392</v>
      </c>
      <c r="D1139" s="89" t="s">
        <v>463</v>
      </c>
      <c r="E1139" s="89" t="s">
        <v>480</v>
      </c>
      <c r="F1139" s="89" t="s">
        <v>465</v>
      </c>
      <c r="G1139" s="89" t="s">
        <v>465</v>
      </c>
      <c r="H1139" s="89" t="s">
        <v>465</v>
      </c>
      <c r="I1139" s="89" t="s">
        <v>506</v>
      </c>
      <c r="J1139" s="89" t="s">
        <v>465</v>
      </c>
      <c r="K1139" s="89" t="s">
        <v>476</v>
      </c>
      <c r="L1139" s="89" t="s">
        <v>549</v>
      </c>
      <c r="M1139" s="89" t="s">
        <v>395</v>
      </c>
      <c r="N1139" s="89">
        <v>29</v>
      </c>
      <c r="O1139" s="91">
        <v>18.649999999999999</v>
      </c>
      <c r="P1139" s="89" t="s">
        <v>400</v>
      </c>
      <c r="Q1139" s="89">
        <v>31</v>
      </c>
      <c r="R1139" s="89" t="s">
        <v>773</v>
      </c>
      <c r="S1139" s="89">
        <v>9</v>
      </c>
      <c r="T1139" s="90">
        <v>0</v>
      </c>
      <c r="U1139" s="90">
        <v>23.29</v>
      </c>
      <c r="V1139" s="90">
        <v>67.56</v>
      </c>
      <c r="W1139" s="90">
        <v>0</v>
      </c>
      <c r="X1139" s="90">
        <v>10.199999999999999</v>
      </c>
      <c r="Y1139" s="90">
        <v>101.06</v>
      </c>
      <c r="Z1139" s="90">
        <v>0</v>
      </c>
      <c r="AA1139" s="90">
        <v>0</v>
      </c>
      <c r="AB1139" s="90">
        <v>101.06</v>
      </c>
      <c r="AC1139" s="90">
        <v>101.1</v>
      </c>
      <c r="AD1139" s="90">
        <v>153.22</v>
      </c>
      <c r="AE1139" s="381">
        <f t="shared" si="18"/>
        <v>10.99902402507713</v>
      </c>
      <c r="AF1139" s="105"/>
      <c r="AG1139" s="381"/>
      <c r="AH1139" s="381"/>
      <c r="AI1139" s="381"/>
      <c r="AJ1139" s="381"/>
      <c r="AK1139" s="381"/>
      <c r="AL1139" s="381"/>
      <c r="AM1139" s="381"/>
    </row>
    <row r="1140" spans="1:39" x14ac:dyDescent="0.35">
      <c r="A1140" s="89" t="s">
        <v>479</v>
      </c>
      <c r="B1140" s="89" t="s">
        <v>534</v>
      </c>
      <c r="C1140" s="89" t="s">
        <v>392</v>
      </c>
      <c r="D1140" s="89" t="s">
        <v>463</v>
      </c>
      <c r="E1140" s="89" t="s">
        <v>480</v>
      </c>
      <c r="F1140" s="89" t="s">
        <v>465</v>
      </c>
      <c r="G1140" s="89" t="s">
        <v>465</v>
      </c>
      <c r="H1140" s="89" t="s">
        <v>465</v>
      </c>
      <c r="I1140" s="89" t="s">
        <v>506</v>
      </c>
      <c r="J1140" s="89" t="s">
        <v>465</v>
      </c>
      <c r="K1140" s="89" t="s">
        <v>476</v>
      </c>
      <c r="L1140" s="89" t="s">
        <v>549</v>
      </c>
      <c r="M1140" s="89" t="s">
        <v>395</v>
      </c>
      <c r="N1140" s="89">
        <v>29</v>
      </c>
      <c r="O1140" s="91">
        <v>11.92</v>
      </c>
      <c r="P1140" s="89" t="s">
        <v>400</v>
      </c>
      <c r="Q1140" s="89">
        <v>31</v>
      </c>
      <c r="R1140" s="89" t="s">
        <v>773</v>
      </c>
      <c r="S1140" s="89">
        <v>9</v>
      </c>
      <c r="T1140" s="90">
        <v>0</v>
      </c>
      <c r="U1140" s="90">
        <v>23.29</v>
      </c>
      <c r="V1140" s="90">
        <v>67.56</v>
      </c>
      <c r="W1140" s="90">
        <v>0</v>
      </c>
      <c r="X1140" s="90">
        <v>10.199999999999999</v>
      </c>
      <c r="Y1140" s="90">
        <v>101.06</v>
      </c>
      <c r="Z1140" s="90">
        <v>0</v>
      </c>
      <c r="AA1140" s="90">
        <v>0</v>
      </c>
      <c r="AB1140" s="90">
        <v>101.06</v>
      </c>
      <c r="AC1140" s="90">
        <v>101.1</v>
      </c>
      <c r="AD1140" s="90">
        <v>153.22</v>
      </c>
      <c r="AE1140" s="381">
        <f t="shared" si="18"/>
        <v>10.99902402507713</v>
      </c>
      <c r="AF1140" s="105"/>
      <c r="AG1140" s="381"/>
      <c r="AH1140" s="381"/>
      <c r="AI1140" s="381"/>
      <c r="AJ1140" s="381"/>
      <c r="AK1140" s="381"/>
      <c r="AL1140" s="381"/>
      <c r="AM1140" s="381"/>
    </row>
    <row r="1141" spans="1:39" x14ac:dyDescent="0.35">
      <c r="A1141" s="89" t="s">
        <v>477</v>
      </c>
      <c r="B1141" s="89" t="s">
        <v>534</v>
      </c>
      <c r="C1141" s="89" t="s">
        <v>392</v>
      </c>
      <c r="D1141" s="89" t="s">
        <v>463</v>
      </c>
      <c r="E1141" s="89" t="s">
        <v>478</v>
      </c>
      <c r="F1141" s="89" t="s">
        <v>465</v>
      </c>
      <c r="G1141" s="89" t="s">
        <v>465</v>
      </c>
      <c r="H1141" s="89" t="s">
        <v>465</v>
      </c>
      <c r="I1141" s="89" t="s">
        <v>506</v>
      </c>
      <c r="J1141" s="89" t="s">
        <v>465</v>
      </c>
      <c r="K1141" s="89" t="s">
        <v>476</v>
      </c>
      <c r="L1141" s="89" t="s">
        <v>549</v>
      </c>
      <c r="M1141" s="89" t="s">
        <v>395</v>
      </c>
      <c r="N1141" s="89">
        <v>29</v>
      </c>
      <c r="O1141" s="91">
        <v>24.3</v>
      </c>
      <c r="P1141" s="89" t="s">
        <v>400</v>
      </c>
      <c r="Q1141" s="89">
        <v>31</v>
      </c>
      <c r="R1141" s="89" t="s">
        <v>773</v>
      </c>
      <c r="S1141" s="89">
        <v>9</v>
      </c>
      <c r="T1141" s="90">
        <v>0</v>
      </c>
      <c r="U1141" s="90">
        <v>21.79</v>
      </c>
      <c r="V1141" s="90">
        <v>45.34</v>
      </c>
      <c r="W1141" s="90">
        <v>0</v>
      </c>
      <c r="X1141" s="90">
        <v>0.83</v>
      </c>
      <c r="Y1141" s="90">
        <v>67.959999999999994</v>
      </c>
      <c r="Z1141" s="90">
        <v>0</v>
      </c>
      <c r="AA1141" s="90">
        <v>0</v>
      </c>
      <c r="AB1141" s="90">
        <v>67.959999999999994</v>
      </c>
      <c r="AC1141" s="90">
        <v>78.03</v>
      </c>
      <c r="AD1141" s="90">
        <v>163.87</v>
      </c>
      <c r="AE1141" s="381">
        <f t="shared" si="18"/>
        <v>9.3436675660124369</v>
      </c>
      <c r="AF1141" s="105"/>
      <c r="AG1141" s="381"/>
      <c r="AH1141" s="381"/>
      <c r="AI1141" s="381"/>
      <c r="AJ1141" s="381"/>
      <c r="AK1141" s="381"/>
      <c r="AL1141" s="381"/>
      <c r="AM1141" s="381"/>
    </row>
    <row r="1142" spans="1:39" x14ac:dyDescent="0.35">
      <c r="A1142" s="89" t="s">
        <v>474</v>
      </c>
      <c r="B1142" s="89" t="s">
        <v>534</v>
      </c>
      <c r="C1142" s="89" t="s">
        <v>392</v>
      </c>
      <c r="D1142" s="89" t="s">
        <v>463</v>
      </c>
      <c r="E1142" s="89" t="s">
        <v>475</v>
      </c>
      <c r="F1142" s="89" t="s">
        <v>465</v>
      </c>
      <c r="G1142" s="89" t="s">
        <v>465</v>
      </c>
      <c r="H1142" s="89" t="s">
        <v>465</v>
      </c>
      <c r="I1142" s="89" t="s">
        <v>506</v>
      </c>
      <c r="J1142" s="89" t="s">
        <v>465</v>
      </c>
      <c r="K1142" s="89" t="s">
        <v>476</v>
      </c>
      <c r="L1142" s="89" t="s">
        <v>549</v>
      </c>
      <c r="M1142" s="89" t="s">
        <v>395</v>
      </c>
      <c r="N1142" s="89">
        <v>29</v>
      </c>
      <c r="O1142" s="91">
        <v>64.489999999999995</v>
      </c>
      <c r="P1142" s="89" t="s">
        <v>400</v>
      </c>
      <c r="Q1142" s="89">
        <v>31</v>
      </c>
      <c r="R1142" s="89" t="s">
        <v>773</v>
      </c>
      <c r="S1142" s="89">
        <v>9</v>
      </c>
      <c r="T1142" s="90">
        <v>0</v>
      </c>
      <c r="U1142" s="90">
        <v>24.5</v>
      </c>
      <c r="V1142" s="90">
        <v>72.599999999999994</v>
      </c>
      <c r="W1142" s="90">
        <v>0</v>
      </c>
      <c r="X1142" s="90">
        <v>13.98</v>
      </c>
      <c r="Y1142" s="90">
        <v>111.08</v>
      </c>
      <c r="Z1142" s="90">
        <v>0</v>
      </c>
      <c r="AA1142" s="90">
        <v>0</v>
      </c>
      <c r="AB1142" s="90">
        <v>111.08</v>
      </c>
      <c r="AC1142" s="90">
        <v>110</v>
      </c>
      <c r="AD1142" s="90">
        <v>152.44999999999999</v>
      </c>
      <c r="AE1142" s="381">
        <f t="shared" si="18"/>
        <v>11.501882591492659</v>
      </c>
      <c r="AF1142" s="105"/>
      <c r="AG1142" s="381"/>
      <c r="AH1142" s="381"/>
      <c r="AI1142" s="381"/>
      <c r="AJ1142" s="381"/>
      <c r="AK1142" s="381"/>
      <c r="AL1142" s="381"/>
      <c r="AM1142" s="381"/>
    </row>
    <row r="1143" spans="1:39" x14ac:dyDescent="0.35">
      <c r="A1143" s="89" t="s">
        <v>470</v>
      </c>
      <c r="B1143" s="89" t="s">
        <v>534</v>
      </c>
      <c r="C1143" s="89" t="s">
        <v>392</v>
      </c>
      <c r="D1143" s="89" t="s">
        <v>463</v>
      </c>
      <c r="E1143" s="89" t="s">
        <v>471</v>
      </c>
      <c r="F1143" s="89" t="s">
        <v>465</v>
      </c>
      <c r="G1143" s="89" t="s">
        <v>465</v>
      </c>
      <c r="H1143" s="89" t="s">
        <v>465</v>
      </c>
      <c r="I1143" s="89" t="s">
        <v>506</v>
      </c>
      <c r="J1143" s="89" t="s">
        <v>465</v>
      </c>
      <c r="K1143" s="89" t="s">
        <v>466</v>
      </c>
      <c r="L1143" s="89" t="s">
        <v>549</v>
      </c>
      <c r="M1143" s="89" t="s">
        <v>395</v>
      </c>
      <c r="N1143" s="89">
        <v>29</v>
      </c>
      <c r="O1143" s="91">
        <v>23.1</v>
      </c>
      <c r="P1143" s="89" t="s">
        <v>400</v>
      </c>
      <c r="Q1143" s="89">
        <v>31</v>
      </c>
      <c r="R1143" s="89" t="s">
        <v>773</v>
      </c>
      <c r="S1143" s="89">
        <v>9</v>
      </c>
      <c r="T1143" s="90">
        <v>0</v>
      </c>
      <c r="U1143" s="90">
        <v>14.78</v>
      </c>
      <c r="V1143" s="90">
        <v>63.99</v>
      </c>
      <c r="W1143" s="90">
        <v>9.73</v>
      </c>
      <c r="X1143" s="90">
        <v>0</v>
      </c>
      <c r="Y1143" s="90">
        <v>88.49</v>
      </c>
      <c r="Z1143" s="90">
        <v>0</v>
      </c>
      <c r="AA1143" s="90">
        <v>0</v>
      </c>
      <c r="AB1143" s="90">
        <v>88.49</v>
      </c>
      <c r="AC1143" s="90">
        <v>94.37</v>
      </c>
      <c r="AD1143" s="90">
        <v>158.78</v>
      </c>
      <c r="AE1143" s="381">
        <f t="shared" si="18"/>
        <v>10.438915463672894</v>
      </c>
      <c r="AF1143" s="105"/>
      <c r="AG1143" s="381"/>
      <c r="AH1143" s="381"/>
      <c r="AI1143" s="381"/>
      <c r="AJ1143" s="381"/>
      <c r="AK1143" s="381"/>
      <c r="AL1143" s="381"/>
      <c r="AM1143" s="381"/>
    </row>
    <row r="1144" spans="1:39" x14ac:dyDescent="0.35">
      <c r="A1144" s="89" t="s">
        <v>469</v>
      </c>
      <c r="B1144" s="89" t="s">
        <v>534</v>
      </c>
      <c r="C1144" s="89" t="s">
        <v>392</v>
      </c>
      <c r="D1144" s="89" t="s">
        <v>463</v>
      </c>
      <c r="E1144" s="89" t="s">
        <v>464</v>
      </c>
      <c r="F1144" s="89" t="s">
        <v>465</v>
      </c>
      <c r="G1144" s="89" t="s">
        <v>465</v>
      </c>
      <c r="H1144" s="89" t="s">
        <v>465</v>
      </c>
      <c r="I1144" s="89" t="s">
        <v>506</v>
      </c>
      <c r="J1144" s="89" t="s">
        <v>465</v>
      </c>
      <c r="K1144" s="89" t="s">
        <v>466</v>
      </c>
      <c r="L1144" s="89" t="s">
        <v>549</v>
      </c>
      <c r="M1144" s="89" t="s">
        <v>395</v>
      </c>
      <c r="N1144" s="89">
        <v>29</v>
      </c>
      <c r="O1144" s="91">
        <v>11.9</v>
      </c>
      <c r="P1144" s="89" t="s">
        <v>400</v>
      </c>
      <c r="Q1144" s="89">
        <v>31</v>
      </c>
      <c r="R1144" s="89" t="s">
        <v>773</v>
      </c>
      <c r="S1144" s="89">
        <v>9</v>
      </c>
      <c r="T1144" s="90">
        <v>0</v>
      </c>
      <c r="U1144" s="90">
        <v>15.02</v>
      </c>
      <c r="V1144" s="90">
        <v>67.56</v>
      </c>
      <c r="W1144" s="90">
        <v>16.920000000000002</v>
      </c>
      <c r="X1144" s="90">
        <v>0</v>
      </c>
      <c r="Y1144" s="90">
        <v>99.51</v>
      </c>
      <c r="Z1144" s="90">
        <v>0</v>
      </c>
      <c r="AA1144" s="90">
        <v>0</v>
      </c>
      <c r="AB1144" s="90">
        <v>99.51</v>
      </c>
      <c r="AC1144" s="90">
        <v>101.1</v>
      </c>
      <c r="AD1144" s="90">
        <v>153.22</v>
      </c>
      <c r="AE1144" s="381">
        <f t="shared" si="18"/>
        <v>10.99902402507713</v>
      </c>
      <c r="AF1144" s="105"/>
      <c r="AG1144" s="381"/>
      <c r="AH1144" s="381"/>
      <c r="AI1144" s="381"/>
      <c r="AJ1144" s="381"/>
      <c r="AK1144" s="381"/>
      <c r="AL1144" s="381"/>
      <c r="AM1144" s="381"/>
    </row>
    <row r="1145" spans="1:39" x14ac:dyDescent="0.35">
      <c r="A1145" s="89" t="s">
        <v>460</v>
      </c>
      <c r="B1145" s="89" t="s">
        <v>534</v>
      </c>
      <c r="C1145" s="89" t="s">
        <v>392</v>
      </c>
      <c r="D1145" s="89" t="s">
        <v>463</v>
      </c>
      <c r="E1145" s="89" t="s">
        <v>464</v>
      </c>
      <c r="F1145" s="89" t="s">
        <v>465</v>
      </c>
      <c r="G1145" s="89" t="s">
        <v>465</v>
      </c>
      <c r="H1145" s="89" t="s">
        <v>465</v>
      </c>
      <c r="I1145" s="89" t="s">
        <v>506</v>
      </c>
      <c r="J1145" s="89" t="s">
        <v>465</v>
      </c>
      <c r="K1145" s="89" t="s">
        <v>466</v>
      </c>
      <c r="L1145" s="89" t="s">
        <v>549</v>
      </c>
      <c r="M1145" s="89" t="s">
        <v>395</v>
      </c>
      <c r="N1145" s="89">
        <v>29</v>
      </c>
      <c r="O1145" s="91">
        <v>2.21</v>
      </c>
      <c r="P1145" s="89" t="s">
        <v>400</v>
      </c>
      <c r="Q1145" s="89">
        <v>31</v>
      </c>
      <c r="R1145" s="89" t="s">
        <v>773</v>
      </c>
      <c r="S1145" s="89">
        <v>9</v>
      </c>
      <c r="T1145" s="90">
        <v>0</v>
      </c>
      <c r="U1145" s="90">
        <v>15.02</v>
      </c>
      <c r="V1145" s="90">
        <v>67.56</v>
      </c>
      <c r="W1145" s="90">
        <v>16.920000000000002</v>
      </c>
      <c r="X1145" s="90">
        <v>0</v>
      </c>
      <c r="Y1145" s="90">
        <v>99.51</v>
      </c>
      <c r="Z1145" s="90">
        <v>0</v>
      </c>
      <c r="AA1145" s="90">
        <v>0</v>
      </c>
      <c r="AB1145" s="90">
        <v>99.51</v>
      </c>
      <c r="AC1145" s="90">
        <v>101.1</v>
      </c>
      <c r="AD1145" s="90">
        <v>153.22</v>
      </c>
      <c r="AE1145" s="381">
        <f t="shared" si="18"/>
        <v>10.99902402507713</v>
      </c>
      <c r="AF1145" s="105"/>
      <c r="AG1145" s="381"/>
      <c r="AH1145" s="381"/>
      <c r="AI1145" s="381"/>
      <c r="AJ1145" s="381"/>
      <c r="AK1145" s="381"/>
      <c r="AL1145" s="381"/>
      <c r="AM1145" s="381"/>
    </row>
    <row r="1146" spans="1:39" x14ac:dyDescent="0.35">
      <c r="A1146" s="89" t="s">
        <v>482</v>
      </c>
      <c r="B1146" s="89" t="s">
        <v>461</v>
      </c>
      <c r="C1146" s="89" t="s">
        <v>462</v>
      </c>
      <c r="D1146" s="89" t="s">
        <v>637</v>
      </c>
      <c r="E1146" s="89" t="s">
        <v>471</v>
      </c>
      <c r="F1146" s="89" t="s">
        <v>465</v>
      </c>
      <c r="G1146" s="89" t="s">
        <v>465</v>
      </c>
      <c r="H1146" s="89" t="s">
        <v>465</v>
      </c>
      <c r="I1146" s="89" t="s">
        <v>465</v>
      </c>
      <c r="J1146" s="89" t="s">
        <v>465</v>
      </c>
      <c r="K1146" s="89" t="s">
        <v>476</v>
      </c>
      <c r="L1146" s="89" t="s">
        <v>394</v>
      </c>
      <c r="M1146" s="89" t="s">
        <v>395</v>
      </c>
      <c r="N1146" s="89">
        <v>1</v>
      </c>
      <c r="O1146" s="91">
        <v>4.01</v>
      </c>
      <c r="P1146" s="89" t="s">
        <v>467</v>
      </c>
      <c r="Q1146" s="89">
        <v>32</v>
      </c>
      <c r="R1146" s="89" t="s">
        <v>774</v>
      </c>
      <c r="S1146" s="89">
        <v>2</v>
      </c>
      <c r="T1146" s="90">
        <v>0</v>
      </c>
      <c r="U1146" s="90">
        <v>0</v>
      </c>
      <c r="V1146" s="90">
        <v>0</v>
      </c>
      <c r="W1146" s="90">
        <v>0</v>
      </c>
      <c r="X1146" s="90">
        <v>0</v>
      </c>
      <c r="Y1146" s="90">
        <v>0</v>
      </c>
      <c r="Z1146" s="90">
        <v>0</v>
      </c>
      <c r="AA1146" s="90">
        <v>0</v>
      </c>
      <c r="AB1146" s="90">
        <v>0</v>
      </c>
      <c r="AC1146" s="90"/>
      <c r="AD1146" s="90"/>
      <c r="AE1146" s="381" t="str">
        <f t="shared" si="18"/>
        <v>-</v>
      </c>
      <c r="AF1146" s="105"/>
      <c r="AG1146" s="381"/>
      <c r="AH1146" s="381"/>
      <c r="AI1146" s="381"/>
      <c r="AJ1146" s="381"/>
      <c r="AK1146" s="381"/>
      <c r="AL1146" s="381"/>
      <c r="AM1146" s="381"/>
    </row>
    <row r="1147" spans="1:39" x14ac:dyDescent="0.35">
      <c r="A1147" s="89" t="s">
        <v>481</v>
      </c>
      <c r="B1147" s="89" t="s">
        <v>461</v>
      </c>
      <c r="C1147" s="89" t="s">
        <v>462</v>
      </c>
      <c r="D1147" s="89" t="s">
        <v>637</v>
      </c>
      <c r="E1147" s="89" t="s">
        <v>480</v>
      </c>
      <c r="F1147" s="89" t="s">
        <v>465</v>
      </c>
      <c r="G1147" s="89" t="s">
        <v>465</v>
      </c>
      <c r="H1147" s="89" t="s">
        <v>465</v>
      </c>
      <c r="I1147" s="89" t="s">
        <v>465</v>
      </c>
      <c r="J1147" s="89" t="s">
        <v>465</v>
      </c>
      <c r="K1147" s="89" t="s">
        <v>476</v>
      </c>
      <c r="L1147" s="89" t="s">
        <v>394</v>
      </c>
      <c r="M1147" s="89" t="s">
        <v>395</v>
      </c>
      <c r="N1147" s="89">
        <v>1</v>
      </c>
      <c r="O1147" s="91">
        <v>18.649999999999999</v>
      </c>
      <c r="P1147" s="89" t="s">
        <v>467</v>
      </c>
      <c r="Q1147" s="89">
        <v>32</v>
      </c>
      <c r="R1147" s="89" t="s">
        <v>774</v>
      </c>
      <c r="S1147" s="89">
        <v>2</v>
      </c>
      <c r="T1147" s="90">
        <v>0</v>
      </c>
      <c r="U1147" s="90">
        <v>0</v>
      </c>
      <c r="V1147" s="90">
        <v>0</v>
      </c>
      <c r="W1147" s="90">
        <v>0</v>
      </c>
      <c r="X1147" s="90">
        <v>0</v>
      </c>
      <c r="Y1147" s="90">
        <v>0</v>
      </c>
      <c r="Z1147" s="90">
        <v>0</v>
      </c>
      <c r="AA1147" s="90">
        <v>0</v>
      </c>
      <c r="AB1147" s="90">
        <v>0</v>
      </c>
      <c r="AC1147" s="90"/>
      <c r="AD1147" s="90"/>
      <c r="AE1147" s="381" t="str">
        <f t="shared" si="18"/>
        <v>-</v>
      </c>
      <c r="AF1147" s="105"/>
      <c r="AG1147" s="381"/>
      <c r="AH1147" s="381"/>
      <c r="AI1147" s="381"/>
      <c r="AJ1147" s="381"/>
      <c r="AK1147" s="381"/>
      <c r="AL1147" s="381"/>
      <c r="AM1147" s="381"/>
    </row>
    <row r="1148" spans="1:39" x14ac:dyDescent="0.35">
      <c r="A1148" s="89" t="s">
        <v>479</v>
      </c>
      <c r="B1148" s="89" t="s">
        <v>461</v>
      </c>
      <c r="C1148" s="89" t="s">
        <v>462</v>
      </c>
      <c r="D1148" s="89" t="s">
        <v>637</v>
      </c>
      <c r="E1148" s="89" t="s">
        <v>480</v>
      </c>
      <c r="F1148" s="89" t="s">
        <v>465</v>
      </c>
      <c r="G1148" s="89" t="s">
        <v>465</v>
      </c>
      <c r="H1148" s="89" t="s">
        <v>465</v>
      </c>
      <c r="I1148" s="89" t="s">
        <v>465</v>
      </c>
      <c r="J1148" s="89" t="s">
        <v>465</v>
      </c>
      <c r="K1148" s="89" t="s">
        <v>476</v>
      </c>
      <c r="L1148" s="89" t="s">
        <v>394</v>
      </c>
      <c r="M1148" s="89" t="s">
        <v>395</v>
      </c>
      <c r="N1148" s="89">
        <v>1</v>
      </c>
      <c r="O1148" s="91">
        <v>11.92</v>
      </c>
      <c r="P1148" s="89" t="s">
        <v>467</v>
      </c>
      <c r="Q1148" s="89">
        <v>32</v>
      </c>
      <c r="R1148" s="89" t="s">
        <v>774</v>
      </c>
      <c r="S1148" s="89">
        <v>2</v>
      </c>
      <c r="T1148" s="90">
        <v>0</v>
      </c>
      <c r="U1148" s="90">
        <v>0</v>
      </c>
      <c r="V1148" s="90">
        <v>0</v>
      </c>
      <c r="W1148" s="90">
        <v>0</v>
      </c>
      <c r="X1148" s="90">
        <v>0</v>
      </c>
      <c r="Y1148" s="90">
        <v>0</v>
      </c>
      <c r="Z1148" s="90">
        <v>0</v>
      </c>
      <c r="AA1148" s="90">
        <v>0</v>
      </c>
      <c r="AB1148" s="90">
        <v>0</v>
      </c>
      <c r="AC1148" s="90"/>
      <c r="AD1148" s="90"/>
      <c r="AE1148" s="381" t="str">
        <f t="shared" si="18"/>
        <v>-</v>
      </c>
      <c r="AF1148" s="105"/>
      <c r="AG1148" s="381"/>
      <c r="AH1148" s="381"/>
      <c r="AI1148" s="381"/>
      <c r="AJ1148" s="381"/>
      <c r="AK1148" s="381"/>
      <c r="AL1148" s="381"/>
      <c r="AM1148" s="381"/>
    </row>
    <row r="1149" spans="1:39" x14ac:dyDescent="0.35">
      <c r="A1149" s="89" t="s">
        <v>477</v>
      </c>
      <c r="B1149" s="89" t="s">
        <v>461</v>
      </c>
      <c r="C1149" s="89" t="s">
        <v>462</v>
      </c>
      <c r="D1149" s="89" t="s">
        <v>637</v>
      </c>
      <c r="E1149" s="89" t="s">
        <v>478</v>
      </c>
      <c r="F1149" s="89" t="s">
        <v>465</v>
      </c>
      <c r="G1149" s="89" t="s">
        <v>465</v>
      </c>
      <c r="H1149" s="89" t="s">
        <v>465</v>
      </c>
      <c r="I1149" s="89" t="s">
        <v>465</v>
      </c>
      <c r="J1149" s="89" t="s">
        <v>465</v>
      </c>
      <c r="K1149" s="89" t="s">
        <v>476</v>
      </c>
      <c r="L1149" s="89" t="s">
        <v>394</v>
      </c>
      <c r="M1149" s="89" t="s">
        <v>395</v>
      </c>
      <c r="N1149" s="89">
        <v>1</v>
      </c>
      <c r="O1149" s="91">
        <v>24.3</v>
      </c>
      <c r="P1149" s="89" t="s">
        <v>467</v>
      </c>
      <c r="Q1149" s="89">
        <v>32</v>
      </c>
      <c r="R1149" s="89" t="s">
        <v>774</v>
      </c>
      <c r="S1149" s="89">
        <v>2</v>
      </c>
      <c r="T1149" s="90">
        <v>0</v>
      </c>
      <c r="U1149" s="90">
        <v>0</v>
      </c>
      <c r="V1149" s="90">
        <v>0</v>
      </c>
      <c r="W1149" s="90">
        <v>0</v>
      </c>
      <c r="X1149" s="90">
        <v>0</v>
      </c>
      <c r="Y1149" s="90">
        <v>0</v>
      </c>
      <c r="Z1149" s="90">
        <v>0</v>
      </c>
      <c r="AA1149" s="90">
        <v>0</v>
      </c>
      <c r="AB1149" s="90">
        <v>0</v>
      </c>
      <c r="AC1149" s="90"/>
      <c r="AD1149" s="90"/>
      <c r="AE1149" s="381" t="str">
        <f t="shared" si="18"/>
        <v>-</v>
      </c>
      <c r="AF1149" s="105"/>
      <c r="AG1149" s="381"/>
      <c r="AH1149" s="381"/>
      <c r="AI1149" s="381"/>
      <c r="AJ1149" s="381"/>
      <c r="AK1149" s="381"/>
      <c r="AL1149" s="381"/>
      <c r="AM1149" s="381"/>
    </row>
    <row r="1150" spans="1:39" x14ac:dyDescent="0.35">
      <c r="A1150" s="89" t="s">
        <v>474</v>
      </c>
      <c r="B1150" s="89" t="s">
        <v>461</v>
      </c>
      <c r="C1150" s="89" t="s">
        <v>462</v>
      </c>
      <c r="D1150" s="89" t="s">
        <v>637</v>
      </c>
      <c r="E1150" s="89" t="s">
        <v>475</v>
      </c>
      <c r="F1150" s="89" t="s">
        <v>465</v>
      </c>
      <c r="G1150" s="89" t="s">
        <v>465</v>
      </c>
      <c r="H1150" s="89" t="s">
        <v>465</v>
      </c>
      <c r="I1150" s="89" t="s">
        <v>465</v>
      </c>
      <c r="J1150" s="89" t="s">
        <v>465</v>
      </c>
      <c r="K1150" s="89" t="s">
        <v>476</v>
      </c>
      <c r="L1150" s="89" t="s">
        <v>394</v>
      </c>
      <c r="M1150" s="89" t="s">
        <v>395</v>
      </c>
      <c r="N1150" s="89">
        <v>1</v>
      </c>
      <c r="O1150" s="91">
        <v>64.489999999999995</v>
      </c>
      <c r="P1150" s="89" t="s">
        <v>467</v>
      </c>
      <c r="Q1150" s="89">
        <v>32</v>
      </c>
      <c r="R1150" s="89" t="s">
        <v>774</v>
      </c>
      <c r="S1150" s="89">
        <v>2</v>
      </c>
      <c r="T1150" s="90">
        <v>0</v>
      </c>
      <c r="U1150" s="90">
        <v>0</v>
      </c>
      <c r="V1150" s="90">
        <v>0</v>
      </c>
      <c r="W1150" s="90">
        <v>0</v>
      </c>
      <c r="X1150" s="90">
        <v>0</v>
      </c>
      <c r="Y1150" s="90">
        <v>0</v>
      </c>
      <c r="Z1150" s="90">
        <v>0</v>
      </c>
      <c r="AA1150" s="90">
        <v>0</v>
      </c>
      <c r="AB1150" s="90">
        <v>0</v>
      </c>
      <c r="AC1150" s="90"/>
      <c r="AD1150" s="90"/>
      <c r="AE1150" s="381" t="str">
        <f t="shared" si="18"/>
        <v>-</v>
      </c>
      <c r="AF1150" s="105"/>
      <c r="AG1150" s="381"/>
      <c r="AH1150" s="381"/>
      <c r="AI1150" s="381"/>
      <c r="AJ1150" s="381"/>
      <c r="AK1150" s="381"/>
      <c r="AL1150" s="381"/>
      <c r="AM1150" s="381"/>
    </row>
    <row r="1151" spans="1:39" x14ac:dyDescent="0.35">
      <c r="A1151" s="89" t="s">
        <v>470</v>
      </c>
      <c r="B1151" s="89" t="s">
        <v>461</v>
      </c>
      <c r="C1151" s="89" t="s">
        <v>462</v>
      </c>
      <c r="D1151" s="89" t="s">
        <v>637</v>
      </c>
      <c r="E1151" s="89" t="s">
        <v>471</v>
      </c>
      <c r="F1151" s="89" t="s">
        <v>465</v>
      </c>
      <c r="G1151" s="89" t="s">
        <v>465</v>
      </c>
      <c r="H1151" s="89" t="s">
        <v>465</v>
      </c>
      <c r="I1151" s="89" t="s">
        <v>465</v>
      </c>
      <c r="J1151" s="89" t="s">
        <v>465</v>
      </c>
      <c r="K1151" s="89" t="s">
        <v>466</v>
      </c>
      <c r="L1151" s="89" t="s">
        <v>394</v>
      </c>
      <c r="M1151" s="89" t="s">
        <v>395</v>
      </c>
      <c r="N1151" s="89">
        <v>1</v>
      </c>
      <c r="O1151" s="91">
        <v>23.1</v>
      </c>
      <c r="P1151" s="89" t="s">
        <v>467</v>
      </c>
      <c r="Q1151" s="89">
        <v>32</v>
      </c>
      <c r="R1151" s="89" t="s">
        <v>774</v>
      </c>
      <c r="S1151" s="89">
        <v>2</v>
      </c>
      <c r="T1151" s="90">
        <v>0</v>
      </c>
      <c r="U1151" s="90">
        <v>0</v>
      </c>
      <c r="V1151" s="90">
        <v>0</v>
      </c>
      <c r="W1151" s="90">
        <v>0</v>
      </c>
      <c r="X1151" s="90">
        <v>0</v>
      </c>
      <c r="Y1151" s="90">
        <v>0</v>
      </c>
      <c r="Z1151" s="90">
        <v>0</v>
      </c>
      <c r="AA1151" s="90">
        <v>0</v>
      </c>
      <c r="AB1151" s="90">
        <v>0</v>
      </c>
      <c r="AC1151" s="90"/>
      <c r="AD1151" s="90"/>
      <c r="AE1151" s="381" t="str">
        <f t="shared" si="18"/>
        <v>-</v>
      </c>
      <c r="AF1151" s="105"/>
      <c r="AG1151" s="381"/>
      <c r="AH1151" s="381"/>
      <c r="AI1151" s="381"/>
      <c r="AJ1151" s="381"/>
      <c r="AK1151" s="381"/>
      <c r="AL1151" s="381"/>
      <c r="AM1151" s="381"/>
    </row>
    <row r="1152" spans="1:39" x14ac:dyDescent="0.35">
      <c r="A1152" s="89" t="s">
        <v>469</v>
      </c>
      <c r="B1152" s="89" t="s">
        <v>461</v>
      </c>
      <c r="C1152" s="89" t="s">
        <v>462</v>
      </c>
      <c r="D1152" s="89" t="s">
        <v>637</v>
      </c>
      <c r="E1152" s="89" t="s">
        <v>464</v>
      </c>
      <c r="F1152" s="89" t="s">
        <v>465</v>
      </c>
      <c r="G1152" s="89" t="s">
        <v>465</v>
      </c>
      <c r="H1152" s="89" t="s">
        <v>465</v>
      </c>
      <c r="I1152" s="89" t="s">
        <v>465</v>
      </c>
      <c r="J1152" s="89" t="s">
        <v>465</v>
      </c>
      <c r="K1152" s="89" t="s">
        <v>466</v>
      </c>
      <c r="L1152" s="89" t="s">
        <v>394</v>
      </c>
      <c r="M1152" s="89" t="s">
        <v>395</v>
      </c>
      <c r="N1152" s="89">
        <v>1</v>
      </c>
      <c r="O1152" s="91">
        <v>11.9</v>
      </c>
      <c r="P1152" s="89" t="s">
        <v>467</v>
      </c>
      <c r="Q1152" s="89">
        <v>32</v>
      </c>
      <c r="R1152" s="89" t="s">
        <v>774</v>
      </c>
      <c r="S1152" s="89">
        <v>2</v>
      </c>
      <c r="T1152" s="90">
        <v>0</v>
      </c>
      <c r="U1152" s="90">
        <v>0</v>
      </c>
      <c r="V1152" s="90">
        <v>0</v>
      </c>
      <c r="W1152" s="90">
        <v>0</v>
      </c>
      <c r="X1152" s="90">
        <v>0</v>
      </c>
      <c r="Y1152" s="90">
        <v>0</v>
      </c>
      <c r="Z1152" s="90">
        <v>0</v>
      </c>
      <c r="AA1152" s="90">
        <v>0</v>
      </c>
      <c r="AB1152" s="90">
        <v>0</v>
      </c>
      <c r="AC1152" s="90"/>
      <c r="AD1152" s="90"/>
      <c r="AE1152" s="381" t="str">
        <f t="shared" si="18"/>
        <v>-</v>
      </c>
      <c r="AF1152" s="105"/>
      <c r="AG1152" s="381"/>
      <c r="AH1152" s="381"/>
      <c r="AI1152" s="381"/>
      <c r="AJ1152" s="381"/>
      <c r="AK1152" s="381"/>
      <c r="AL1152" s="381"/>
      <c r="AM1152" s="381"/>
    </row>
    <row r="1153" spans="1:39" x14ac:dyDescent="0.35">
      <c r="A1153" s="89" t="s">
        <v>460</v>
      </c>
      <c r="B1153" s="89" t="s">
        <v>461</v>
      </c>
      <c r="C1153" s="89" t="s">
        <v>462</v>
      </c>
      <c r="D1153" s="89" t="s">
        <v>637</v>
      </c>
      <c r="E1153" s="89" t="s">
        <v>464</v>
      </c>
      <c r="F1153" s="89" t="s">
        <v>465</v>
      </c>
      <c r="G1153" s="89" t="s">
        <v>465</v>
      </c>
      <c r="H1153" s="89" t="s">
        <v>465</v>
      </c>
      <c r="I1153" s="89" t="s">
        <v>465</v>
      </c>
      <c r="J1153" s="89" t="s">
        <v>465</v>
      </c>
      <c r="K1153" s="89" t="s">
        <v>466</v>
      </c>
      <c r="L1153" s="89" t="s">
        <v>394</v>
      </c>
      <c r="M1153" s="89" t="s">
        <v>395</v>
      </c>
      <c r="N1153" s="89">
        <v>1</v>
      </c>
      <c r="O1153" s="91">
        <v>2.21</v>
      </c>
      <c r="P1153" s="89" t="s">
        <v>467</v>
      </c>
      <c r="Q1153" s="89">
        <v>32</v>
      </c>
      <c r="R1153" s="89" t="s">
        <v>774</v>
      </c>
      <c r="S1153" s="89">
        <v>2</v>
      </c>
      <c r="T1153" s="90">
        <v>0</v>
      </c>
      <c r="U1153" s="90">
        <v>0</v>
      </c>
      <c r="V1153" s="90">
        <v>0</v>
      </c>
      <c r="W1153" s="90">
        <v>0</v>
      </c>
      <c r="X1153" s="90">
        <v>0</v>
      </c>
      <c r="Y1153" s="90">
        <v>0</v>
      </c>
      <c r="Z1153" s="90">
        <v>0</v>
      </c>
      <c r="AA1153" s="90">
        <v>0</v>
      </c>
      <c r="AB1153" s="90">
        <v>0</v>
      </c>
      <c r="AC1153" s="90"/>
      <c r="AD1153" s="90"/>
      <c r="AE1153" s="381" t="str">
        <f t="shared" si="18"/>
        <v>-</v>
      </c>
      <c r="AF1153" s="105"/>
      <c r="AG1153" s="381"/>
      <c r="AH1153" s="381"/>
      <c r="AI1153" s="381"/>
      <c r="AJ1153" s="381"/>
      <c r="AK1153" s="381"/>
      <c r="AL1153" s="381"/>
      <c r="AM1153" s="381"/>
    </row>
    <row r="1154" spans="1:39" x14ac:dyDescent="0.35">
      <c r="A1154" s="89" t="s">
        <v>672</v>
      </c>
      <c r="B1154" s="89" t="s">
        <v>391</v>
      </c>
      <c r="C1154" s="89" t="s">
        <v>392</v>
      </c>
      <c r="D1154" s="89" t="s">
        <v>463</v>
      </c>
      <c r="E1154" s="89" t="s">
        <v>485</v>
      </c>
      <c r="F1154" s="89" t="s">
        <v>465</v>
      </c>
      <c r="G1154" s="89" t="s">
        <v>465</v>
      </c>
      <c r="H1154" s="89" t="s">
        <v>465</v>
      </c>
      <c r="I1154" s="89" t="s">
        <v>506</v>
      </c>
      <c r="J1154" s="89" t="s">
        <v>501</v>
      </c>
      <c r="K1154" s="89" t="s">
        <v>466</v>
      </c>
      <c r="L1154" s="89" t="s">
        <v>587</v>
      </c>
      <c r="M1154" s="89" t="s">
        <v>395</v>
      </c>
      <c r="N1154" s="89">
        <v>22</v>
      </c>
      <c r="O1154" s="91">
        <v>17.13</v>
      </c>
      <c r="P1154" s="89" t="s">
        <v>588</v>
      </c>
      <c r="Q1154" s="89">
        <v>32</v>
      </c>
      <c r="R1154" s="89" t="s">
        <v>774</v>
      </c>
      <c r="S1154" s="89">
        <v>6</v>
      </c>
      <c r="T1154" s="90">
        <v>0</v>
      </c>
      <c r="U1154" s="90">
        <v>0</v>
      </c>
      <c r="V1154" s="90">
        <v>0</v>
      </c>
      <c r="W1154" s="90">
        <v>0</v>
      </c>
      <c r="X1154" s="90">
        <v>0</v>
      </c>
      <c r="Y1154" s="90">
        <v>0</v>
      </c>
      <c r="Z1154" s="90">
        <v>0</v>
      </c>
      <c r="AA1154" s="90">
        <v>0</v>
      </c>
      <c r="AB1154" s="90">
        <v>0</v>
      </c>
      <c r="AC1154" s="90">
        <v>74.680000000000007</v>
      </c>
      <c r="AD1154" s="90">
        <v>102.65</v>
      </c>
      <c r="AE1154" s="381">
        <f t="shared" si="18"/>
        <v>11.549388213127182</v>
      </c>
      <c r="AF1154" s="105"/>
      <c r="AG1154" s="381"/>
      <c r="AH1154" s="381"/>
      <c r="AI1154" s="381"/>
      <c r="AJ1154" s="381"/>
      <c r="AK1154" s="381"/>
      <c r="AL1154" s="381"/>
      <c r="AM1154" s="381"/>
    </row>
    <row r="1155" spans="1:39" x14ac:dyDescent="0.35">
      <c r="A1155" s="89" t="s">
        <v>671</v>
      </c>
      <c r="B1155" s="89" t="s">
        <v>391</v>
      </c>
      <c r="C1155" s="89" t="s">
        <v>392</v>
      </c>
      <c r="D1155" s="89" t="s">
        <v>463</v>
      </c>
      <c r="E1155" s="89" t="s">
        <v>485</v>
      </c>
      <c r="F1155" s="89" t="s">
        <v>465</v>
      </c>
      <c r="G1155" s="89" t="s">
        <v>465</v>
      </c>
      <c r="H1155" s="89" t="s">
        <v>465</v>
      </c>
      <c r="I1155" s="89" t="s">
        <v>506</v>
      </c>
      <c r="J1155" s="89" t="s">
        <v>501</v>
      </c>
      <c r="K1155" s="89" t="s">
        <v>466</v>
      </c>
      <c r="L1155" s="89" t="s">
        <v>587</v>
      </c>
      <c r="M1155" s="89" t="s">
        <v>395</v>
      </c>
      <c r="N1155" s="89">
        <v>22</v>
      </c>
      <c r="O1155" s="91">
        <v>101.81</v>
      </c>
      <c r="P1155" s="89" t="s">
        <v>588</v>
      </c>
      <c r="Q1155" s="89">
        <v>32</v>
      </c>
      <c r="R1155" s="89" t="s">
        <v>774</v>
      </c>
      <c r="S1155" s="89">
        <v>6</v>
      </c>
      <c r="T1155" s="90">
        <v>0</v>
      </c>
      <c r="U1155" s="90">
        <v>0</v>
      </c>
      <c r="V1155" s="90">
        <v>0</v>
      </c>
      <c r="W1155" s="90">
        <v>0</v>
      </c>
      <c r="X1155" s="90">
        <v>0</v>
      </c>
      <c r="Y1155" s="90">
        <v>0</v>
      </c>
      <c r="Z1155" s="90">
        <v>0</v>
      </c>
      <c r="AA1155" s="90">
        <v>0</v>
      </c>
      <c r="AB1155" s="90">
        <v>0</v>
      </c>
      <c r="AC1155" s="90">
        <v>74.680000000000007</v>
      </c>
      <c r="AD1155" s="90">
        <v>102.65</v>
      </c>
      <c r="AE1155" s="381">
        <f t="shared" si="18"/>
        <v>11.549388213127182</v>
      </c>
      <c r="AF1155" s="105"/>
      <c r="AG1155" s="381"/>
      <c r="AH1155" s="381"/>
      <c r="AI1155" s="381"/>
      <c r="AJ1155" s="381"/>
      <c r="AK1155" s="381"/>
      <c r="AL1155" s="381"/>
      <c r="AM1155" s="381"/>
    </row>
    <row r="1156" spans="1:39" x14ac:dyDescent="0.35">
      <c r="A1156" s="89" t="s">
        <v>669</v>
      </c>
      <c r="B1156" s="89" t="s">
        <v>391</v>
      </c>
      <c r="C1156" s="89" t="s">
        <v>392</v>
      </c>
      <c r="D1156" s="89" t="s">
        <v>463</v>
      </c>
      <c r="E1156" s="89" t="s">
        <v>487</v>
      </c>
      <c r="F1156" s="89" t="s">
        <v>465</v>
      </c>
      <c r="G1156" s="89" t="s">
        <v>465</v>
      </c>
      <c r="H1156" s="89" t="s">
        <v>465</v>
      </c>
      <c r="I1156" s="89" t="s">
        <v>506</v>
      </c>
      <c r="J1156" s="89" t="s">
        <v>501</v>
      </c>
      <c r="K1156" s="89" t="s">
        <v>466</v>
      </c>
      <c r="L1156" s="89" t="s">
        <v>587</v>
      </c>
      <c r="M1156" s="89" t="s">
        <v>395</v>
      </c>
      <c r="N1156" s="89">
        <v>22</v>
      </c>
      <c r="O1156" s="91">
        <v>22.48</v>
      </c>
      <c r="P1156" s="89" t="s">
        <v>588</v>
      </c>
      <c r="Q1156" s="89">
        <v>32</v>
      </c>
      <c r="R1156" s="89" t="s">
        <v>774</v>
      </c>
      <c r="S1156" s="89">
        <v>6</v>
      </c>
      <c r="T1156" s="90">
        <v>0</v>
      </c>
      <c r="U1156" s="90">
        <v>0</v>
      </c>
      <c r="V1156" s="90">
        <v>0</v>
      </c>
      <c r="W1156" s="90">
        <v>0</v>
      </c>
      <c r="X1156" s="90">
        <v>0</v>
      </c>
      <c r="Y1156" s="90">
        <v>0</v>
      </c>
      <c r="Z1156" s="90">
        <v>0</v>
      </c>
      <c r="AA1156" s="90">
        <v>0</v>
      </c>
      <c r="AB1156" s="90">
        <v>0</v>
      </c>
      <c r="AC1156" s="90">
        <v>73.06</v>
      </c>
      <c r="AD1156" s="90">
        <v>93.16</v>
      </c>
      <c r="AE1156" s="381">
        <f t="shared" si="18"/>
        <v>11.991165467090013</v>
      </c>
      <c r="AF1156" s="105"/>
      <c r="AG1156" s="381"/>
      <c r="AH1156" s="381"/>
      <c r="AI1156" s="381"/>
      <c r="AJ1156" s="381"/>
      <c r="AK1156" s="381"/>
      <c r="AL1156" s="381"/>
      <c r="AM1156" s="381"/>
    </row>
    <row r="1157" spans="1:39" x14ac:dyDescent="0.35">
      <c r="A1157" s="89" t="s">
        <v>668</v>
      </c>
      <c r="B1157" s="89" t="s">
        <v>391</v>
      </c>
      <c r="C1157" s="89" t="s">
        <v>392</v>
      </c>
      <c r="D1157" s="89" t="s">
        <v>463</v>
      </c>
      <c r="E1157" s="89" t="s">
        <v>505</v>
      </c>
      <c r="F1157" s="89" t="s">
        <v>465</v>
      </c>
      <c r="G1157" s="89" t="s">
        <v>465</v>
      </c>
      <c r="H1157" s="89" t="s">
        <v>465</v>
      </c>
      <c r="I1157" s="89" t="s">
        <v>506</v>
      </c>
      <c r="J1157" s="89" t="s">
        <v>501</v>
      </c>
      <c r="K1157" s="89" t="s">
        <v>466</v>
      </c>
      <c r="L1157" s="89" t="s">
        <v>587</v>
      </c>
      <c r="M1157" s="89" t="s">
        <v>395</v>
      </c>
      <c r="N1157" s="89">
        <v>22</v>
      </c>
      <c r="O1157" s="91">
        <v>34.590000000000003</v>
      </c>
      <c r="P1157" s="89" t="s">
        <v>588</v>
      </c>
      <c r="Q1157" s="89">
        <v>32</v>
      </c>
      <c r="R1157" s="89" t="s">
        <v>774</v>
      </c>
      <c r="S1157" s="89">
        <v>6</v>
      </c>
      <c r="T1157" s="90">
        <v>0</v>
      </c>
      <c r="U1157" s="90">
        <v>0</v>
      </c>
      <c r="V1157" s="90">
        <v>0</v>
      </c>
      <c r="W1157" s="90">
        <v>0</v>
      </c>
      <c r="X1157" s="90">
        <v>0</v>
      </c>
      <c r="Y1157" s="90">
        <v>0</v>
      </c>
      <c r="Z1157" s="90">
        <v>0</v>
      </c>
      <c r="AA1157" s="90">
        <v>0</v>
      </c>
      <c r="AB1157" s="90">
        <v>0</v>
      </c>
      <c r="AC1157" s="90">
        <v>74.680000000000007</v>
      </c>
      <c r="AD1157" s="90">
        <v>102.65</v>
      </c>
      <c r="AE1157" s="381">
        <f t="shared" si="18"/>
        <v>11.549388213127182</v>
      </c>
      <c r="AF1157" s="105"/>
      <c r="AG1157" s="381"/>
      <c r="AH1157" s="381"/>
      <c r="AI1157" s="381"/>
      <c r="AJ1157" s="381"/>
      <c r="AK1157" s="381"/>
      <c r="AL1157" s="381"/>
      <c r="AM1157" s="381"/>
    </row>
    <row r="1158" spans="1:39" x14ac:dyDescent="0.35">
      <c r="A1158" s="89" t="s">
        <v>667</v>
      </c>
      <c r="B1158" s="89" t="s">
        <v>391</v>
      </c>
      <c r="C1158" s="89" t="s">
        <v>392</v>
      </c>
      <c r="D1158" s="89" t="s">
        <v>463</v>
      </c>
      <c r="E1158" s="89" t="s">
        <v>487</v>
      </c>
      <c r="F1158" s="89" t="s">
        <v>465</v>
      </c>
      <c r="G1158" s="89" t="s">
        <v>465</v>
      </c>
      <c r="H1158" s="89" t="s">
        <v>465</v>
      </c>
      <c r="I1158" s="89" t="s">
        <v>506</v>
      </c>
      <c r="J1158" s="89" t="s">
        <v>501</v>
      </c>
      <c r="K1158" s="89" t="s">
        <v>466</v>
      </c>
      <c r="L1158" s="89" t="s">
        <v>587</v>
      </c>
      <c r="M1158" s="89" t="s">
        <v>395</v>
      </c>
      <c r="N1158" s="89">
        <v>22</v>
      </c>
      <c r="O1158" s="91">
        <v>1.37</v>
      </c>
      <c r="P1158" s="89" t="s">
        <v>588</v>
      </c>
      <c r="Q1158" s="89">
        <v>32</v>
      </c>
      <c r="R1158" s="89" t="s">
        <v>774</v>
      </c>
      <c r="S1158" s="89">
        <v>6</v>
      </c>
      <c r="T1158" s="90">
        <v>0</v>
      </c>
      <c r="U1158" s="90">
        <v>0</v>
      </c>
      <c r="V1158" s="90">
        <v>0</v>
      </c>
      <c r="W1158" s="90">
        <v>0</v>
      </c>
      <c r="X1158" s="90">
        <v>0</v>
      </c>
      <c r="Y1158" s="90">
        <v>0</v>
      </c>
      <c r="Z1158" s="90">
        <v>0</v>
      </c>
      <c r="AA1158" s="90">
        <v>0</v>
      </c>
      <c r="AB1158" s="90">
        <v>0</v>
      </c>
      <c r="AC1158" s="90">
        <v>73.06</v>
      </c>
      <c r="AD1158" s="90">
        <v>93.16</v>
      </c>
      <c r="AE1158" s="381">
        <f t="shared" si="18"/>
        <v>11.991165467090013</v>
      </c>
      <c r="AF1158" s="105"/>
      <c r="AG1158" s="381"/>
      <c r="AH1158" s="381"/>
      <c r="AI1158" s="381"/>
      <c r="AJ1158" s="381"/>
      <c r="AK1158" s="381"/>
      <c r="AL1158" s="381"/>
      <c r="AM1158" s="381"/>
    </row>
    <row r="1159" spans="1:39" x14ac:dyDescent="0.35">
      <c r="A1159" s="89" t="s">
        <v>666</v>
      </c>
      <c r="B1159" s="89" t="s">
        <v>391</v>
      </c>
      <c r="C1159" s="89" t="s">
        <v>392</v>
      </c>
      <c r="D1159" s="89" t="s">
        <v>463</v>
      </c>
      <c r="E1159" s="89" t="s">
        <v>487</v>
      </c>
      <c r="F1159" s="89" t="s">
        <v>465</v>
      </c>
      <c r="G1159" s="89" t="s">
        <v>465</v>
      </c>
      <c r="H1159" s="89" t="s">
        <v>465</v>
      </c>
      <c r="I1159" s="89" t="s">
        <v>506</v>
      </c>
      <c r="J1159" s="89" t="s">
        <v>501</v>
      </c>
      <c r="K1159" s="89" t="s">
        <v>466</v>
      </c>
      <c r="L1159" s="89" t="s">
        <v>587</v>
      </c>
      <c r="M1159" s="89" t="s">
        <v>395</v>
      </c>
      <c r="N1159" s="89">
        <v>22</v>
      </c>
      <c r="O1159" s="91">
        <v>74.19</v>
      </c>
      <c r="P1159" s="89" t="s">
        <v>588</v>
      </c>
      <c r="Q1159" s="89">
        <v>32</v>
      </c>
      <c r="R1159" s="89" t="s">
        <v>774</v>
      </c>
      <c r="S1159" s="89">
        <v>6</v>
      </c>
      <c r="T1159" s="90">
        <v>0</v>
      </c>
      <c r="U1159" s="90">
        <v>0</v>
      </c>
      <c r="V1159" s="90">
        <v>0</v>
      </c>
      <c r="W1159" s="90">
        <v>0</v>
      </c>
      <c r="X1159" s="90">
        <v>0</v>
      </c>
      <c r="Y1159" s="90">
        <v>0</v>
      </c>
      <c r="Z1159" s="90">
        <v>0</v>
      </c>
      <c r="AA1159" s="90">
        <v>0</v>
      </c>
      <c r="AB1159" s="90">
        <v>0</v>
      </c>
      <c r="AC1159" s="90">
        <v>73.06</v>
      </c>
      <c r="AD1159" s="90">
        <v>93.16</v>
      </c>
      <c r="AE1159" s="381">
        <f t="shared" si="18"/>
        <v>11.991165467090013</v>
      </c>
      <c r="AF1159" s="105"/>
      <c r="AG1159" s="381"/>
      <c r="AH1159" s="381"/>
      <c r="AI1159" s="381"/>
      <c r="AJ1159" s="381"/>
      <c r="AK1159" s="381"/>
      <c r="AL1159" s="381"/>
      <c r="AM1159" s="381"/>
    </row>
    <row r="1160" spans="1:39" x14ac:dyDescent="0.35">
      <c r="A1160" s="89" t="s">
        <v>665</v>
      </c>
      <c r="B1160" s="89" t="s">
        <v>391</v>
      </c>
      <c r="C1160" s="89" t="s">
        <v>392</v>
      </c>
      <c r="D1160" s="89" t="s">
        <v>463</v>
      </c>
      <c r="E1160" s="89" t="s">
        <v>505</v>
      </c>
      <c r="F1160" s="89" t="s">
        <v>465</v>
      </c>
      <c r="G1160" s="89" t="s">
        <v>465</v>
      </c>
      <c r="H1160" s="89" t="s">
        <v>465</v>
      </c>
      <c r="I1160" s="89" t="s">
        <v>506</v>
      </c>
      <c r="J1160" s="89" t="s">
        <v>501</v>
      </c>
      <c r="K1160" s="89" t="s">
        <v>466</v>
      </c>
      <c r="L1160" s="89" t="s">
        <v>587</v>
      </c>
      <c r="M1160" s="89" t="s">
        <v>395</v>
      </c>
      <c r="N1160" s="89">
        <v>22</v>
      </c>
      <c r="O1160" s="91">
        <v>141.01</v>
      </c>
      <c r="P1160" s="89" t="s">
        <v>588</v>
      </c>
      <c r="Q1160" s="89">
        <v>32</v>
      </c>
      <c r="R1160" s="89" t="s">
        <v>774</v>
      </c>
      <c r="S1160" s="89">
        <v>6</v>
      </c>
      <c r="T1160" s="90">
        <v>0</v>
      </c>
      <c r="U1160" s="90">
        <v>0</v>
      </c>
      <c r="V1160" s="90">
        <v>0</v>
      </c>
      <c r="W1160" s="90">
        <v>0</v>
      </c>
      <c r="X1160" s="90">
        <v>0</v>
      </c>
      <c r="Y1160" s="90">
        <v>0</v>
      </c>
      <c r="Z1160" s="90">
        <v>0</v>
      </c>
      <c r="AA1160" s="90">
        <v>0</v>
      </c>
      <c r="AB1160" s="90">
        <v>0</v>
      </c>
      <c r="AC1160" s="90">
        <v>74.680000000000007</v>
      </c>
      <c r="AD1160" s="90">
        <v>102.65</v>
      </c>
      <c r="AE1160" s="381">
        <f t="shared" si="18"/>
        <v>11.549388213127182</v>
      </c>
      <c r="AF1160" s="105"/>
      <c r="AG1160" s="381"/>
      <c r="AH1160" s="381"/>
      <c r="AI1160" s="381"/>
      <c r="AJ1160" s="381"/>
      <c r="AK1160" s="381"/>
      <c r="AL1160" s="381"/>
      <c r="AM1160" s="381"/>
    </row>
    <row r="1161" spans="1:39" x14ac:dyDescent="0.35">
      <c r="A1161" s="89" t="s">
        <v>664</v>
      </c>
      <c r="B1161" s="89" t="s">
        <v>391</v>
      </c>
      <c r="C1161" s="89" t="s">
        <v>392</v>
      </c>
      <c r="D1161" s="89" t="s">
        <v>463</v>
      </c>
      <c r="E1161" s="89" t="s">
        <v>660</v>
      </c>
      <c r="F1161" s="89" t="s">
        <v>465</v>
      </c>
      <c r="G1161" s="89" t="s">
        <v>465</v>
      </c>
      <c r="H1161" s="89" t="s">
        <v>465</v>
      </c>
      <c r="I1161" s="89" t="s">
        <v>506</v>
      </c>
      <c r="J1161" s="89" t="s">
        <v>501</v>
      </c>
      <c r="K1161" s="89" t="s">
        <v>466</v>
      </c>
      <c r="L1161" s="89" t="s">
        <v>587</v>
      </c>
      <c r="M1161" s="89" t="s">
        <v>395</v>
      </c>
      <c r="N1161" s="89">
        <v>22</v>
      </c>
      <c r="O1161" s="91">
        <v>63.61</v>
      </c>
      <c r="P1161" s="89" t="s">
        <v>588</v>
      </c>
      <c r="Q1161" s="89">
        <v>32</v>
      </c>
      <c r="R1161" s="89" t="s">
        <v>774</v>
      </c>
      <c r="S1161" s="89">
        <v>6</v>
      </c>
      <c r="T1161" s="90">
        <v>0</v>
      </c>
      <c r="U1161" s="90">
        <v>0</v>
      </c>
      <c r="V1161" s="90">
        <v>0</v>
      </c>
      <c r="W1161" s="90">
        <v>0</v>
      </c>
      <c r="X1161" s="90">
        <v>0</v>
      </c>
      <c r="Y1161" s="90">
        <v>0</v>
      </c>
      <c r="Z1161" s="90">
        <v>0</v>
      </c>
      <c r="AA1161" s="90">
        <v>0</v>
      </c>
      <c r="AB1161" s="90">
        <v>0</v>
      </c>
      <c r="AC1161" s="90">
        <v>73.06</v>
      </c>
      <c r="AD1161" s="90">
        <v>93.16</v>
      </c>
      <c r="AE1161" s="381">
        <f t="shared" si="18"/>
        <v>11.991165467090013</v>
      </c>
      <c r="AF1161" s="105"/>
      <c r="AG1161" s="381"/>
      <c r="AH1161" s="381"/>
      <c r="AI1161" s="381"/>
      <c r="AJ1161" s="381"/>
      <c r="AK1161" s="381"/>
      <c r="AL1161" s="381"/>
      <c r="AM1161" s="381"/>
    </row>
    <row r="1162" spans="1:39" x14ac:dyDescent="0.35">
      <c r="A1162" s="89" t="s">
        <v>663</v>
      </c>
      <c r="B1162" s="89" t="s">
        <v>391</v>
      </c>
      <c r="C1162" s="89" t="s">
        <v>392</v>
      </c>
      <c r="D1162" s="89" t="s">
        <v>463</v>
      </c>
      <c r="E1162" s="89" t="s">
        <v>491</v>
      </c>
      <c r="F1162" s="89" t="s">
        <v>465</v>
      </c>
      <c r="G1162" s="89" t="s">
        <v>465</v>
      </c>
      <c r="H1162" s="89" t="s">
        <v>465</v>
      </c>
      <c r="I1162" s="89" t="s">
        <v>506</v>
      </c>
      <c r="J1162" s="89" t="s">
        <v>501</v>
      </c>
      <c r="K1162" s="89" t="s">
        <v>466</v>
      </c>
      <c r="L1162" s="89" t="s">
        <v>587</v>
      </c>
      <c r="M1162" s="89" t="s">
        <v>395</v>
      </c>
      <c r="N1162" s="89">
        <v>22</v>
      </c>
      <c r="O1162" s="91">
        <v>9.17</v>
      </c>
      <c r="P1162" s="89" t="s">
        <v>588</v>
      </c>
      <c r="Q1162" s="89">
        <v>32</v>
      </c>
      <c r="R1162" s="89" t="s">
        <v>774</v>
      </c>
      <c r="S1162" s="89">
        <v>6</v>
      </c>
      <c r="T1162" s="90">
        <v>0</v>
      </c>
      <c r="U1162" s="90">
        <v>0</v>
      </c>
      <c r="V1162" s="90">
        <v>0</v>
      </c>
      <c r="W1162" s="90">
        <v>0</v>
      </c>
      <c r="X1162" s="90">
        <v>0</v>
      </c>
      <c r="Y1162" s="90">
        <v>0</v>
      </c>
      <c r="Z1162" s="90">
        <v>0</v>
      </c>
      <c r="AA1162" s="90">
        <v>0</v>
      </c>
      <c r="AB1162" s="90">
        <v>0</v>
      </c>
      <c r="AC1162" s="90">
        <v>74.680000000000007</v>
      </c>
      <c r="AD1162" s="90">
        <v>102.65</v>
      </c>
      <c r="AE1162" s="381">
        <f t="shared" si="18"/>
        <v>11.549388213127182</v>
      </c>
      <c r="AF1162" s="105"/>
      <c r="AG1162" s="381"/>
      <c r="AH1162" s="381"/>
      <c r="AI1162" s="381"/>
      <c r="AJ1162" s="381"/>
      <c r="AK1162" s="381"/>
      <c r="AL1162" s="381"/>
      <c r="AM1162" s="381"/>
    </row>
    <row r="1163" spans="1:39" x14ac:dyDescent="0.35">
      <c r="A1163" s="89" t="s">
        <v>662</v>
      </c>
      <c r="B1163" s="89" t="s">
        <v>391</v>
      </c>
      <c r="C1163" s="89" t="s">
        <v>392</v>
      </c>
      <c r="D1163" s="89" t="s">
        <v>463</v>
      </c>
      <c r="E1163" s="89" t="s">
        <v>660</v>
      </c>
      <c r="F1163" s="89" t="s">
        <v>465</v>
      </c>
      <c r="G1163" s="89" t="s">
        <v>465</v>
      </c>
      <c r="H1163" s="89" t="s">
        <v>465</v>
      </c>
      <c r="I1163" s="89" t="s">
        <v>506</v>
      </c>
      <c r="J1163" s="89" t="s">
        <v>501</v>
      </c>
      <c r="K1163" s="89" t="s">
        <v>466</v>
      </c>
      <c r="L1163" s="89" t="s">
        <v>587</v>
      </c>
      <c r="M1163" s="89" t="s">
        <v>395</v>
      </c>
      <c r="N1163" s="89">
        <v>22</v>
      </c>
      <c r="O1163" s="91">
        <v>2.2799999999999998</v>
      </c>
      <c r="P1163" s="89" t="s">
        <v>588</v>
      </c>
      <c r="Q1163" s="89">
        <v>32</v>
      </c>
      <c r="R1163" s="89" t="s">
        <v>774</v>
      </c>
      <c r="S1163" s="89">
        <v>6</v>
      </c>
      <c r="T1163" s="90">
        <v>0</v>
      </c>
      <c r="U1163" s="90">
        <v>0</v>
      </c>
      <c r="V1163" s="90">
        <v>0</v>
      </c>
      <c r="W1163" s="90">
        <v>0</v>
      </c>
      <c r="X1163" s="90">
        <v>0</v>
      </c>
      <c r="Y1163" s="90">
        <v>0</v>
      </c>
      <c r="Z1163" s="90">
        <v>0</v>
      </c>
      <c r="AA1163" s="90">
        <v>0</v>
      </c>
      <c r="AB1163" s="90">
        <v>0</v>
      </c>
      <c r="AC1163" s="90">
        <v>73.06</v>
      </c>
      <c r="AD1163" s="90">
        <v>93.16</v>
      </c>
      <c r="AE1163" s="381">
        <f t="shared" si="18"/>
        <v>11.991165467090013</v>
      </c>
      <c r="AF1163" s="105"/>
      <c r="AG1163" s="381"/>
      <c r="AH1163" s="381"/>
      <c r="AI1163" s="381"/>
      <c r="AJ1163" s="381"/>
      <c r="AK1163" s="381"/>
      <c r="AL1163" s="381"/>
      <c r="AM1163" s="381"/>
    </row>
    <row r="1164" spans="1:39" x14ac:dyDescent="0.35">
      <c r="A1164" s="89" t="s">
        <v>661</v>
      </c>
      <c r="B1164" s="89" t="s">
        <v>391</v>
      </c>
      <c r="C1164" s="89" t="s">
        <v>392</v>
      </c>
      <c r="D1164" s="89" t="s">
        <v>463</v>
      </c>
      <c r="E1164" s="89" t="s">
        <v>660</v>
      </c>
      <c r="F1164" s="89" t="s">
        <v>465</v>
      </c>
      <c r="G1164" s="89" t="s">
        <v>465</v>
      </c>
      <c r="H1164" s="89" t="s">
        <v>465</v>
      </c>
      <c r="I1164" s="89" t="s">
        <v>506</v>
      </c>
      <c r="J1164" s="89" t="s">
        <v>501</v>
      </c>
      <c r="K1164" s="89" t="s">
        <v>466</v>
      </c>
      <c r="L1164" s="89" t="s">
        <v>587</v>
      </c>
      <c r="M1164" s="89" t="s">
        <v>395</v>
      </c>
      <c r="N1164" s="89">
        <v>22</v>
      </c>
      <c r="O1164" s="91">
        <v>19.37</v>
      </c>
      <c r="P1164" s="89" t="s">
        <v>588</v>
      </c>
      <c r="Q1164" s="89">
        <v>32</v>
      </c>
      <c r="R1164" s="89" t="s">
        <v>774</v>
      </c>
      <c r="S1164" s="89">
        <v>6</v>
      </c>
      <c r="T1164" s="90">
        <v>0</v>
      </c>
      <c r="U1164" s="90">
        <v>0</v>
      </c>
      <c r="V1164" s="90">
        <v>0</v>
      </c>
      <c r="W1164" s="90">
        <v>0</v>
      </c>
      <c r="X1164" s="90">
        <v>0</v>
      </c>
      <c r="Y1164" s="90">
        <v>0</v>
      </c>
      <c r="Z1164" s="90">
        <v>0</v>
      </c>
      <c r="AA1164" s="90">
        <v>0</v>
      </c>
      <c r="AB1164" s="90">
        <v>0</v>
      </c>
      <c r="AC1164" s="90">
        <v>73.06</v>
      </c>
      <c r="AD1164" s="90">
        <v>93.16</v>
      </c>
      <c r="AE1164" s="381">
        <f t="shared" si="18"/>
        <v>11.991165467090013</v>
      </c>
      <c r="AF1164" s="105"/>
      <c r="AG1164" s="381"/>
      <c r="AH1164" s="381"/>
      <c r="AI1164" s="381"/>
      <c r="AJ1164" s="381"/>
      <c r="AK1164" s="381"/>
      <c r="AL1164" s="381"/>
      <c r="AM1164" s="381"/>
    </row>
    <row r="1165" spans="1:39" x14ac:dyDescent="0.35">
      <c r="A1165" s="89" t="s">
        <v>659</v>
      </c>
      <c r="B1165" s="89" t="s">
        <v>391</v>
      </c>
      <c r="C1165" s="89" t="s">
        <v>392</v>
      </c>
      <c r="D1165" s="89" t="s">
        <v>463</v>
      </c>
      <c r="E1165" s="89" t="s">
        <v>660</v>
      </c>
      <c r="F1165" s="89" t="s">
        <v>465</v>
      </c>
      <c r="G1165" s="89" t="s">
        <v>465</v>
      </c>
      <c r="H1165" s="89" t="s">
        <v>465</v>
      </c>
      <c r="I1165" s="89" t="s">
        <v>506</v>
      </c>
      <c r="J1165" s="89" t="s">
        <v>501</v>
      </c>
      <c r="K1165" s="89" t="s">
        <v>466</v>
      </c>
      <c r="L1165" s="89" t="s">
        <v>587</v>
      </c>
      <c r="M1165" s="89" t="s">
        <v>395</v>
      </c>
      <c r="N1165" s="89">
        <v>22</v>
      </c>
      <c r="O1165" s="91">
        <v>24.06</v>
      </c>
      <c r="P1165" s="89" t="s">
        <v>588</v>
      </c>
      <c r="Q1165" s="89">
        <v>32</v>
      </c>
      <c r="R1165" s="89" t="s">
        <v>774</v>
      </c>
      <c r="S1165" s="89">
        <v>6</v>
      </c>
      <c r="T1165" s="90">
        <v>0</v>
      </c>
      <c r="U1165" s="90">
        <v>0</v>
      </c>
      <c r="V1165" s="90">
        <v>0</v>
      </c>
      <c r="W1165" s="90">
        <v>0</v>
      </c>
      <c r="X1165" s="90">
        <v>0</v>
      </c>
      <c r="Y1165" s="90">
        <v>0</v>
      </c>
      <c r="Z1165" s="90">
        <v>0</v>
      </c>
      <c r="AA1165" s="90">
        <v>0</v>
      </c>
      <c r="AB1165" s="90">
        <v>0</v>
      </c>
      <c r="AC1165" s="90">
        <v>73.06</v>
      </c>
      <c r="AD1165" s="90">
        <v>93.16</v>
      </c>
      <c r="AE1165" s="381">
        <f t="shared" ref="AE1165:AE1228" si="19">IFERROR(SQRT(((AC1165/AD1165)/0.005454154)),"-")</f>
        <v>11.991165467090013</v>
      </c>
      <c r="AF1165" s="105"/>
      <c r="AG1165" s="381"/>
      <c r="AH1165" s="381"/>
      <c r="AI1165" s="381"/>
      <c r="AJ1165" s="381"/>
      <c r="AK1165" s="381"/>
      <c r="AL1165" s="381"/>
      <c r="AM1165" s="381"/>
    </row>
    <row r="1166" spans="1:39" x14ac:dyDescent="0.35">
      <c r="A1166" s="89" t="s">
        <v>427</v>
      </c>
      <c r="B1166" s="89" t="s">
        <v>391</v>
      </c>
      <c r="C1166" s="89" t="s">
        <v>392</v>
      </c>
      <c r="D1166" s="89" t="s">
        <v>463</v>
      </c>
      <c r="E1166" s="89" t="s">
        <v>491</v>
      </c>
      <c r="F1166" s="89" t="s">
        <v>465</v>
      </c>
      <c r="G1166" s="89" t="s">
        <v>465</v>
      </c>
      <c r="H1166" s="89" t="s">
        <v>465</v>
      </c>
      <c r="I1166" s="89" t="s">
        <v>506</v>
      </c>
      <c r="J1166" s="89" t="s">
        <v>501</v>
      </c>
      <c r="K1166" s="89" t="s">
        <v>466</v>
      </c>
      <c r="L1166" s="89" t="s">
        <v>587</v>
      </c>
      <c r="M1166" s="89" t="s">
        <v>395</v>
      </c>
      <c r="N1166" s="89">
        <v>22</v>
      </c>
      <c r="O1166" s="91">
        <v>3.31</v>
      </c>
      <c r="P1166" s="89" t="s">
        <v>588</v>
      </c>
      <c r="Q1166" s="89">
        <v>32</v>
      </c>
      <c r="R1166" s="89" t="s">
        <v>774</v>
      </c>
      <c r="S1166" s="89">
        <v>6</v>
      </c>
      <c r="T1166" s="90">
        <v>0</v>
      </c>
      <c r="U1166" s="90">
        <v>0</v>
      </c>
      <c r="V1166" s="90">
        <v>0</v>
      </c>
      <c r="W1166" s="90">
        <v>0</v>
      </c>
      <c r="X1166" s="90">
        <v>0</v>
      </c>
      <c r="Y1166" s="90">
        <v>0</v>
      </c>
      <c r="Z1166" s="90">
        <v>0</v>
      </c>
      <c r="AA1166" s="90">
        <v>0</v>
      </c>
      <c r="AB1166" s="90">
        <v>0</v>
      </c>
      <c r="AC1166" s="90">
        <v>74.680000000000007</v>
      </c>
      <c r="AD1166" s="90">
        <v>102.65</v>
      </c>
      <c r="AE1166" s="381">
        <f t="shared" si="19"/>
        <v>11.549388213127182</v>
      </c>
      <c r="AF1166" s="105"/>
      <c r="AG1166" s="381"/>
      <c r="AH1166" s="381"/>
      <c r="AI1166" s="381"/>
      <c r="AJ1166" s="381"/>
      <c r="AK1166" s="381"/>
      <c r="AL1166" s="381"/>
      <c r="AM1166" s="381"/>
    </row>
    <row r="1167" spans="1:39" x14ac:dyDescent="0.35">
      <c r="A1167" s="89" t="s">
        <v>674</v>
      </c>
      <c r="B1167" s="89" t="s">
        <v>391</v>
      </c>
      <c r="C1167" s="89" t="s">
        <v>392</v>
      </c>
      <c r="D1167" s="89" t="s">
        <v>463</v>
      </c>
      <c r="E1167" s="89" t="s">
        <v>489</v>
      </c>
      <c r="F1167" s="89" t="s">
        <v>465</v>
      </c>
      <c r="G1167" s="89" t="s">
        <v>511</v>
      </c>
      <c r="H1167" s="89" t="s">
        <v>465</v>
      </c>
      <c r="I1167" s="89" t="s">
        <v>506</v>
      </c>
      <c r="J1167" s="89" t="s">
        <v>501</v>
      </c>
      <c r="K1167" s="89" t="s">
        <v>476</v>
      </c>
      <c r="L1167" s="89" t="s">
        <v>587</v>
      </c>
      <c r="M1167" s="89" t="s">
        <v>395</v>
      </c>
      <c r="N1167" s="89">
        <v>22</v>
      </c>
      <c r="O1167" s="91">
        <v>103.49</v>
      </c>
      <c r="P1167" s="89" t="s">
        <v>588</v>
      </c>
      <c r="Q1167" s="89">
        <v>32</v>
      </c>
      <c r="R1167" s="89" t="s">
        <v>774</v>
      </c>
      <c r="S1167" s="89">
        <v>6</v>
      </c>
      <c r="T1167" s="90">
        <v>0</v>
      </c>
      <c r="U1167" s="90">
        <v>0</v>
      </c>
      <c r="V1167" s="90">
        <v>0</v>
      </c>
      <c r="W1167" s="90">
        <v>0</v>
      </c>
      <c r="X1167" s="90">
        <v>0</v>
      </c>
      <c r="Y1167" s="90">
        <v>0</v>
      </c>
      <c r="Z1167" s="90">
        <v>0</v>
      </c>
      <c r="AA1167" s="90">
        <v>0</v>
      </c>
      <c r="AB1167" s="90">
        <v>0</v>
      </c>
      <c r="AC1167" s="90">
        <v>75.09</v>
      </c>
      <c r="AD1167" s="90">
        <v>97.25</v>
      </c>
      <c r="AE1167" s="381">
        <f t="shared" si="19"/>
        <v>11.898235183440766</v>
      </c>
      <c r="AF1167" s="105"/>
      <c r="AG1167" s="381"/>
      <c r="AH1167" s="381"/>
      <c r="AI1167" s="381"/>
      <c r="AJ1167" s="381"/>
      <c r="AK1167" s="381"/>
      <c r="AL1167" s="381"/>
      <c r="AM1167" s="381"/>
    </row>
    <row r="1168" spans="1:39" x14ac:dyDescent="0.35">
      <c r="A1168" s="89" t="s">
        <v>675</v>
      </c>
      <c r="B1168" s="89" t="s">
        <v>391</v>
      </c>
      <c r="C1168" s="89" t="s">
        <v>392</v>
      </c>
      <c r="D1168" s="89" t="s">
        <v>463</v>
      </c>
      <c r="E1168" s="89" t="s">
        <v>485</v>
      </c>
      <c r="F1168" s="89" t="s">
        <v>465</v>
      </c>
      <c r="G1168" s="89" t="s">
        <v>511</v>
      </c>
      <c r="H1168" s="89" t="s">
        <v>465</v>
      </c>
      <c r="I1168" s="89" t="s">
        <v>506</v>
      </c>
      <c r="J1168" s="89" t="s">
        <v>501</v>
      </c>
      <c r="K1168" s="89" t="s">
        <v>476</v>
      </c>
      <c r="L1168" s="89" t="s">
        <v>587</v>
      </c>
      <c r="M1168" s="89" t="s">
        <v>395</v>
      </c>
      <c r="N1168" s="89">
        <v>22</v>
      </c>
      <c r="O1168" s="91">
        <v>54.15</v>
      </c>
      <c r="P1168" s="89" t="s">
        <v>588</v>
      </c>
      <c r="Q1168" s="89">
        <v>32</v>
      </c>
      <c r="R1168" s="89" t="s">
        <v>774</v>
      </c>
      <c r="S1168" s="89">
        <v>6</v>
      </c>
      <c r="T1168" s="90">
        <v>0</v>
      </c>
      <c r="U1168" s="90">
        <v>0</v>
      </c>
      <c r="V1168" s="90">
        <v>0</v>
      </c>
      <c r="W1168" s="90">
        <v>0</v>
      </c>
      <c r="X1168" s="90">
        <v>0</v>
      </c>
      <c r="Y1168" s="90">
        <v>0</v>
      </c>
      <c r="Z1168" s="90">
        <v>0</v>
      </c>
      <c r="AA1168" s="90">
        <v>0</v>
      </c>
      <c r="AB1168" s="90">
        <v>0</v>
      </c>
      <c r="AC1168" s="90">
        <v>75.09</v>
      </c>
      <c r="AD1168" s="90">
        <v>97.25</v>
      </c>
      <c r="AE1168" s="381">
        <f t="shared" si="19"/>
        <v>11.898235183440766</v>
      </c>
      <c r="AF1168" s="105"/>
      <c r="AG1168" s="381"/>
      <c r="AH1168" s="381"/>
      <c r="AI1168" s="381"/>
      <c r="AJ1168" s="381"/>
      <c r="AK1168" s="381"/>
      <c r="AL1168" s="381"/>
      <c r="AM1168" s="381"/>
    </row>
    <row r="1169" spans="1:39" x14ac:dyDescent="0.35">
      <c r="A1169" s="89" t="s">
        <v>753</v>
      </c>
      <c r="B1169" s="89" t="s">
        <v>391</v>
      </c>
      <c r="C1169" s="89" t="s">
        <v>392</v>
      </c>
      <c r="D1169" s="89" t="s">
        <v>463</v>
      </c>
      <c r="E1169" s="89" t="s">
        <v>480</v>
      </c>
      <c r="F1169" s="89" t="s">
        <v>465</v>
      </c>
      <c r="G1169" s="89" t="s">
        <v>465</v>
      </c>
      <c r="H1169" s="89" t="s">
        <v>465</v>
      </c>
      <c r="I1169" s="89" t="s">
        <v>465</v>
      </c>
      <c r="J1169" s="89" t="s">
        <v>465</v>
      </c>
      <c r="K1169" s="89" t="s">
        <v>466</v>
      </c>
      <c r="L1169" s="89" t="s">
        <v>394</v>
      </c>
      <c r="M1169" s="89" t="s">
        <v>395</v>
      </c>
      <c r="N1169" s="89">
        <v>14</v>
      </c>
      <c r="O1169" s="91">
        <v>3.23</v>
      </c>
      <c r="P1169" s="89" t="s">
        <v>396</v>
      </c>
      <c r="Q1169" s="89">
        <v>32</v>
      </c>
      <c r="R1169" s="89" t="s">
        <v>774</v>
      </c>
      <c r="S1169" s="89">
        <v>7</v>
      </c>
      <c r="T1169" s="90">
        <v>0</v>
      </c>
      <c r="U1169" s="90">
        <v>24.83</v>
      </c>
      <c r="V1169" s="90">
        <v>7.63</v>
      </c>
      <c r="W1169" s="90">
        <v>0</v>
      </c>
      <c r="X1169" s="90">
        <v>0</v>
      </c>
      <c r="Y1169" s="90">
        <v>32.47</v>
      </c>
      <c r="Z1169" s="90">
        <v>0</v>
      </c>
      <c r="AA1169" s="90">
        <v>0</v>
      </c>
      <c r="AB1169" s="90">
        <v>32.47</v>
      </c>
      <c r="AC1169" s="90">
        <v>125.83</v>
      </c>
      <c r="AD1169" s="90">
        <v>379.35</v>
      </c>
      <c r="AE1169" s="381">
        <f t="shared" si="19"/>
        <v>7.7984511487921546</v>
      </c>
      <c r="AF1169" s="105"/>
      <c r="AG1169" s="381"/>
      <c r="AH1169" s="381"/>
      <c r="AI1169" s="381"/>
      <c r="AJ1169" s="381"/>
      <c r="AK1169" s="381"/>
      <c r="AL1169" s="381"/>
      <c r="AM1169" s="381"/>
    </row>
    <row r="1170" spans="1:39" x14ac:dyDescent="0.35">
      <c r="A1170" s="89" t="s">
        <v>656</v>
      </c>
      <c r="B1170" s="89" t="s">
        <v>391</v>
      </c>
      <c r="C1170" s="89" t="s">
        <v>392</v>
      </c>
      <c r="D1170" s="89" t="s">
        <v>463</v>
      </c>
      <c r="E1170" s="89" t="s">
        <v>478</v>
      </c>
      <c r="F1170" s="89" t="s">
        <v>465</v>
      </c>
      <c r="G1170" s="89" t="s">
        <v>465</v>
      </c>
      <c r="H1170" s="89" t="s">
        <v>465</v>
      </c>
      <c r="I1170" s="89" t="s">
        <v>465</v>
      </c>
      <c r="J1170" s="89" t="s">
        <v>465</v>
      </c>
      <c r="K1170" s="89" t="s">
        <v>466</v>
      </c>
      <c r="L1170" s="89" t="s">
        <v>394</v>
      </c>
      <c r="M1170" s="89" t="s">
        <v>395</v>
      </c>
      <c r="N1170" s="89">
        <v>14</v>
      </c>
      <c r="O1170" s="91">
        <v>22.28</v>
      </c>
      <c r="P1170" s="89" t="s">
        <v>396</v>
      </c>
      <c r="Q1170" s="89">
        <v>32</v>
      </c>
      <c r="R1170" s="89" t="s">
        <v>774</v>
      </c>
      <c r="S1170" s="89">
        <v>7</v>
      </c>
      <c r="T1170" s="90">
        <v>0</v>
      </c>
      <c r="U1170" s="90">
        <v>15.32</v>
      </c>
      <c r="V1170" s="90">
        <v>0</v>
      </c>
      <c r="W1170" s="90">
        <v>0</v>
      </c>
      <c r="X1170" s="90">
        <v>0</v>
      </c>
      <c r="Y1170" s="90">
        <v>15.32</v>
      </c>
      <c r="Z1170" s="90">
        <v>0</v>
      </c>
      <c r="AA1170" s="90">
        <v>0</v>
      </c>
      <c r="AB1170" s="90">
        <v>15.32</v>
      </c>
      <c r="AC1170" s="90">
        <v>85.11</v>
      </c>
      <c r="AD1170" s="90">
        <v>388.85</v>
      </c>
      <c r="AE1170" s="381">
        <f t="shared" si="19"/>
        <v>6.3348384709691263</v>
      </c>
      <c r="AF1170" s="105"/>
      <c r="AG1170" s="381"/>
      <c r="AH1170" s="381"/>
      <c r="AI1170" s="381"/>
      <c r="AJ1170" s="381"/>
      <c r="AK1170" s="381"/>
      <c r="AL1170" s="381"/>
      <c r="AM1170" s="381"/>
    </row>
    <row r="1171" spans="1:39" x14ac:dyDescent="0.35">
      <c r="A1171" s="89" t="s">
        <v>520</v>
      </c>
      <c r="B1171" s="89" t="s">
        <v>391</v>
      </c>
      <c r="C1171" s="89" t="s">
        <v>392</v>
      </c>
      <c r="D1171" s="89" t="s">
        <v>463</v>
      </c>
      <c r="E1171" s="89" t="s">
        <v>521</v>
      </c>
      <c r="F1171" s="89" t="s">
        <v>465</v>
      </c>
      <c r="G1171" s="89" t="s">
        <v>511</v>
      </c>
      <c r="H1171" s="89" t="s">
        <v>719</v>
      </c>
      <c r="I1171" s="89" t="s">
        <v>506</v>
      </c>
      <c r="J1171" s="89" t="s">
        <v>501</v>
      </c>
      <c r="K1171" s="89" t="s">
        <v>476</v>
      </c>
      <c r="L1171" s="89" t="s">
        <v>587</v>
      </c>
      <c r="M1171" s="89" t="s">
        <v>395</v>
      </c>
      <c r="N1171" s="89">
        <v>29</v>
      </c>
      <c r="O1171" s="91">
        <v>16.98</v>
      </c>
      <c r="P1171" s="89" t="s">
        <v>400</v>
      </c>
      <c r="Q1171" s="89">
        <v>32</v>
      </c>
      <c r="R1171" s="89" t="s">
        <v>774</v>
      </c>
      <c r="S1171" s="89">
        <v>9</v>
      </c>
      <c r="T1171" s="90">
        <v>0</v>
      </c>
      <c r="U1171" s="90">
        <v>39.840000000000003</v>
      </c>
      <c r="V1171" s="90">
        <v>46.92</v>
      </c>
      <c r="W1171" s="90">
        <v>0</v>
      </c>
      <c r="X1171" s="90">
        <v>30.15</v>
      </c>
      <c r="Y1171" s="90">
        <v>116.91</v>
      </c>
      <c r="Z1171" s="90">
        <v>0</v>
      </c>
      <c r="AA1171" s="90">
        <v>0</v>
      </c>
      <c r="AB1171" s="90">
        <v>116.91</v>
      </c>
      <c r="AC1171" s="90">
        <v>98.46</v>
      </c>
      <c r="AD1171" s="90">
        <v>101.07</v>
      </c>
      <c r="AE1171" s="381">
        <f t="shared" si="19"/>
        <v>13.364572913962801</v>
      </c>
      <c r="AF1171" s="105"/>
      <c r="AG1171" s="381"/>
      <c r="AH1171" s="381"/>
      <c r="AI1171" s="381"/>
      <c r="AJ1171" s="381"/>
      <c r="AK1171" s="381"/>
      <c r="AL1171" s="381"/>
      <c r="AM1171" s="381"/>
    </row>
    <row r="1172" spans="1:39" x14ac:dyDescent="0.35">
      <c r="A1172" s="89" t="s">
        <v>510</v>
      </c>
      <c r="B1172" s="89" t="s">
        <v>391</v>
      </c>
      <c r="C1172" s="89" t="s">
        <v>392</v>
      </c>
      <c r="D1172" s="89" t="s">
        <v>463</v>
      </c>
      <c r="E1172" s="89" t="s">
        <v>464</v>
      </c>
      <c r="F1172" s="89" t="s">
        <v>465</v>
      </c>
      <c r="G1172" s="89" t="s">
        <v>511</v>
      </c>
      <c r="H1172" s="89" t="s">
        <v>719</v>
      </c>
      <c r="I1172" s="89" t="s">
        <v>506</v>
      </c>
      <c r="J1172" s="89" t="s">
        <v>501</v>
      </c>
      <c r="K1172" s="89" t="s">
        <v>476</v>
      </c>
      <c r="L1172" s="89" t="s">
        <v>587</v>
      </c>
      <c r="M1172" s="89" t="s">
        <v>395</v>
      </c>
      <c r="N1172" s="89">
        <v>29</v>
      </c>
      <c r="O1172" s="91">
        <v>13.07</v>
      </c>
      <c r="P1172" s="89" t="s">
        <v>400</v>
      </c>
      <c r="Q1172" s="89">
        <v>32</v>
      </c>
      <c r="R1172" s="89" t="s">
        <v>774</v>
      </c>
      <c r="S1172" s="89">
        <v>9</v>
      </c>
      <c r="T1172" s="90">
        <v>0</v>
      </c>
      <c r="U1172" s="90">
        <v>34.159999999999997</v>
      </c>
      <c r="V1172" s="90">
        <v>51.23</v>
      </c>
      <c r="W1172" s="90">
        <v>0</v>
      </c>
      <c r="X1172" s="90">
        <v>23.66</v>
      </c>
      <c r="Y1172" s="90">
        <v>109.05</v>
      </c>
      <c r="Z1172" s="90">
        <v>0</v>
      </c>
      <c r="AA1172" s="90">
        <v>0</v>
      </c>
      <c r="AB1172" s="90">
        <v>109.05</v>
      </c>
      <c r="AC1172" s="90">
        <v>98.6</v>
      </c>
      <c r="AD1172" s="90">
        <v>107.1</v>
      </c>
      <c r="AE1172" s="381">
        <f t="shared" si="19"/>
        <v>12.992120021408246</v>
      </c>
      <c r="AF1172" s="105"/>
      <c r="AG1172" s="381"/>
      <c r="AH1172" s="381"/>
      <c r="AI1172" s="381"/>
      <c r="AJ1172" s="381"/>
      <c r="AK1172" s="381"/>
      <c r="AL1172" s="381"/>
      <c r="AM1172" s="381"/>
    </row>
    <row r="1173" spans="1:39" x14ac:dyDescent="0.35">
      <c r="A1173" s="89" t="s">
        <v>509</v>
      </c>
      <c r="B1173" s="89" t="s">
        <v>391</v>
      </c>
      <c r="C1173" s="89" t="s">
        <v>392</v>
      </c>
      <c r="D1173" s="89" t="s">
        <v>463</v>
      </c>
      <c r="E1173" s="89" t="s">
        <v>475</v>
      </c>
      <c r="F1173" s="89" t="s">
        <v>465</v>
      </c>
      <c r="G1173" s="89" t="s">
        <v>511</v>
      </c>
      <c r="H1173" s="89" t="s">
        <v>719</v>
      </c>
      <c r="I1173" s="89" t="s">
        <v>506</v>
      </c>
      <c r="J1173" s="89" t="s">
        <v>501</v>
      </c>
      <c r="K1173" s="89" t="s">
        <v>476</v>
      </c>
      <c r="L1173" s="89" t="s">
        <v>587</v>
      </c>
      <c r="M1173" s="89" t="s">
        <v>395</v>
      </c>
      <c r="N1173" s="89">
        <v>29</v>
      </c>
      <c r="O1173" s="91">
        <v>7.95</v>
      </c>
      <c r="P1173" s="89" t="s">
        <v>400</v>
      </c>
      <c r="Q1173" s="89">
        <v>32</v>
      </c>
      <c r="R1173" s="89" t="s">
        <v>774</v>
      </c>
      <c r="S1173" s="89">
        <v>9</v>
      </c>
      <c r="T1173" s="90">
        <v>0</v>
      </c>
      <c r="U1173" s="90">
        <v>39.840000000000003</v>
      </c>
      <c r="V1173" s="90">
        <v>46.92</v>
      </c>
      <c r="W1173" s="90">
        <v>0</v>
      </c>
      <c r="X1173" s="90">
        <v>30.15</v>
      </c>
      <c r="Y1173" s="90">
        <v>116.91</v>
      </c>
      <c r="Z1173" s="90">
        <v>0</v>
      </c>
      <c r="AA1173" s="90">
        <v>0</v>
      </c>
      <c r="AB1173" s="90">
        <v>116.91</v>
      </c>
      <c r="AC1173" s="90">
        <v>98.46</v>
      </c>
      <c r="AD1173" s="90">
        <v>101.07</v>
      </c>
      <c r="AE1173" s="381">
        <f t="shared" si="19"/>
        <v>13.364572913962801</v>
      </c>
      <c r="AF1173" s="105"/>
      <c r="AG1173" s="381"/>
      <c r="AH1173" s="381"/>
      <c r="AI1173" s="381"/>
      <c r="AJ1173" s="381"/>
      <c r="AK1173" s="381"/>
      <c r="AL1173" s="381"/>
      <c r="AM1173" s="381"/>
    </row>
    <row r="1174" spans="1:39" x14ac:dyDescent="0.35">
      <c r="A1174" s="89" t="s">
        <v>507</v>
      </c>
      <c r="B1174" s="89" t="s">
        <v>391</v>
      </c>
      <c r="C1174" s="89" t="s">
        <v>392</v>
      </c>
      <c r="D1174" s="89" t="s">
        <v>463</v>
      </c>
      <c r="E1174" s="89" t="s">
        <v>475</v>
      </c>
      <c r="F1174" s="89" t="s">
        <v>465</v>
      </c>
      <c r="G1174" s="89" t="s">
        <v>511</v>
      </c>
      <c r="H1174" s="89" t="s">
        <v>719</v>
      </c>
      <c r="I1174" s="89" t="s">
        <v>506</v>
      </c>
      <c r="J1174" s="89" t="s">
        <v>501</v>
      </c>
      <c r="K1174" s="89" t="s">
        <v>476</v>
      </c>
      <c r="L1174" s="89" t="s">
        <v>587</v>
      </c>
      <c r="M1174" s="89" t="s">
        <v>395</v>
      </c>
      <c r="N1174" s="89">
        <v>29</v>
      </c>
      <c r="O1174" s="91">
        <v>8.2100000000000009</v>
      </c>
      <c r="P1174" s="89" t="s">
        <v>400</v>
      </c>
      <c r="Q1174" s="89">
        <v>32</v>
      </c>
      <c r="R1174" s="89" t="s">
        <v>774</v>
      </c>
      <c r="S1174" s="89">
        <v>9</v>
      </c>
      <c r="T1174" s="90">
        <v>0</v>
      </c>
      <c r="U1174" s="90">
        <v>39.840000000000003</v>
      </c>
      <c r="V1174" s="90">
        <v>46.92</v>
      </c>
      <c r="W1174" s="90">
        <v>0</v>
      </c>
      <c r="X1174" s="90">
        <v>30.15</v>
      </c>
      <c r="Y1174" s="90">
        <v>116.91</v>
      </c>
      <c r="Z1174" s="90">
        <v>0</v>
      </c>
      <c r="AA1174" s="90">
        <v>0</v>
      </c>
      <c r="AB1174" s="90">
        <v>116.91</v>
      </c>
      <c r="AC1174" s="90">
        <v>98.46</v>
      </c>
      <c r="AD1174" s="90">
        <v>101.07</v>
      </c>
      <c r="AE1174" s="381">
        <f t="shared" si="19"/>
        <v>13.364572913962801</v>
      </c>
      <c r="AF1174" s="105"/>
      <c r="AG1174" s="381"/>
      <c r="AH1174" s="381"/>
      <c r="AI1174" s="381"/>
      <c r="AJ1174" s="381"/>
      <c r="AK1174" s="381"/>
      <c r="AL1174" s="381"/>
      <c r="AM1174" s="381"/>
    </row>
    <row r="1175" spans="1:39" x14ac:dyDescent="0.35">
      <c r="A1175" s="89" t="s">
        <v>504</v>
      </c>
      <c r="B1175" s="89" t="s">
        <v>391</v>
      </c>
      <c r="C1175" s="89" t="s">
        <v>392</v>
      </c>
      <c r="D1175" s="89" t="s">
        <v>463</v>
      </c>
      <c r="E1175" s="89" t="s">
        <v>505</v>
      </c>
      <c r="F1175" s="89" t="s">
        <v>465</v>
      </c>
      <c r="G1175" s="89" t="s">
        <v>511</v>
      </c>
      <c r="H1175" s="89" t="s">
        <v>719</v>
      </c>
      <c r="I1175" s="89" t="s">
        <v>506</v>
      </c>
      <c r="J1175" s="89" t="s">
        <v>501</v>
      </c>
      <c r="K1175" s="89" t="s">
        <v>476</v>
      </c>
      <c r="L1175" s="89" t="s">
        <v>587</v>
      </c>
      <c r="M1175" s="89" t="s">
        <v>395</v>
      </c>
      <c r="N1175" s="89">
        <v>29</v>
      </c>
      <c r="O1175" s="91">
        <v>3.56</v>
      </c>
      <c r="P1175" s="89" t="s">
        <v>400</v>
      </c>
      <c r="Q1175" s="89">
        <v>32</v>
      </c>
      <c r="R1175" s="89" t="s">
        <v>774</v>
      </c>
      <c r="S1175" s="89">
        <v>9</v>
      </c>
      <c r="T1175" s="90">
        <v>0</v>
      </c>
      <c r="U1175" s="90">
        <v>46.73</v>
      </c>
      <c r="V1175" s="90">
        <v>40.65</v>
      </c>
      <c r="W1175" s="90">
        <v>0</v>
      </c>
      <c r="X1175" s="90">
        <v>37.15</v>
      </c>
      <c r="Y1175" s="90">
        <v>124.53</v>
      </c>
      <c r="Z1175" s="90">
        <v>0</v>
      </c>
      <c r="AA1175" s="90">
        <v>0</v>
      </c>
      <c r="AB1175" s="90">
        <v>124.53</v>
      </c>
      <c r="AC1175" s="90">
        <v>98.48</v>
      </c>
      <c r="AD1175" s="90">
        <v>96.23</v>
      </c>
      <c r="AE1175" s="381">
        <f t="shared" si="19"/>
        <v>13.697934302884455</v>
      </c>
      <c r="AF1175" s="105"/>
      <c r="AG1175" s="381"/>
      <c r="AH1175" s="381"/>
      <c r="AI1175" s="381"/>
      <c r="AJ1175" s="381"/>
      <c r="AK1175" s="381"/>
      <c r="AL1175" s="381"/>
      <c r="AM1175" s="381"/>
    </row>
    <row r="1176" spans="1:39" x14ac:dyDescent="0.35">
      <c r="A1176" s="89" t="s">
        <v>499</v>
      </c>
      <c r="B1176" s="89" t="s">
        <v>391</v>
      </c>
      <c r="C1176" s="89" t="s">
        <v>392</v>
      </c>
      <c r="D1176" s="89" t="s">
        <v>463</v>
      </c>
      <c r="E1176" s="89" t="s">
        <v>500</v>
      </c>
      <c r="F1176" s="89" t="s">
        <v>465</v>
      </c>
      <c r="G1176" s="89" t="s">
        <v>511</v>
      </c>
      <c r="H1176" s="89" t="s">
        <v>719</v>
      </c>
      <c r="I1176" s="89" t="s">
        <v>506</v>
      </c>
      <c r="J1176" s="89" t="s">
        <v>501</v>
      </c>
      <c r="K1176" s="89" t="s">
        <v>476</v>
      </c>
      <c r="L1176" s="89" t="s">
        <v>587</v>
      </c>
      <c r="M1176" s="89" t="s">
        <v>395</v>
      </c>
      <c r="N1176" s="89">
        <v>29</v>
      </c>
      <c r="O1176" s="91">
        <v>31.89</v>
      </c>
      <c r="P1176" s="89" t="s">
        <v>400</v>
      </c>
      <c r="Q1176" s="89">
        <v>32</v>
      </c>
      <c r="R1176" s="89" t="s">
        <v>774</v>
      </c>
      <c r="S1176" s="89">
        <v>9</v>
      </c>
      <c r="T1176" s="90">
        <v>0</v>
      </c>
      <c r="U1176" s="90">
        <v>39.840000000000003</v>
      </c>
      <c r="V1176" s="90">
        <v>46.92</v>
      </c>
      <c r="W1176" s="90">
        <v>0</v>
      </c>
      <c r="X1176" s="90">
        <v>30.15</v>
      </c>
      <c r="Y1176" s="90">
        <v>116.91</v>
      </c>
      <c r="Z1176" s="90">
        <v>0</v>
      </c>
      <c r="AA1176" s="90">
        <v>0</v>
      </c>
      <c r="AB1176" s="90">
        <v>116.91</v>
      </c>
      <c r="AC1176" s="90">
        <v>98.46</v>
      </c>
      <c r="AD1176" s="90">
        <v>101.07</v>
      </c>
      <c r="AE1176" s="381">
        <f t="shared" si="19"/>
        <v>13.364572913962801</v>
      </c>
      <c r="AF1176" s="105"/>
      <c r="AG1176" s="381"/>
      <c r="AH1176" s="381"/>
      <c r="AI1176" s="381"/>
      <c r="AJ1176" s="381"/>
      <c r="AK1176" s="381"/>
      <c r="AL1176" s="381"/>
      <c r="AM1176" s="381"/>
    </row>
    <row r="1177" spans="1:39" x14ac:dyDescent="0.35">
      <c r="A1177" s="89" t="s">
        <v>523</v>
      </c>
      <c r="B1177" s="89" t="s">
        <v>391</v>
      </c>
      <c r="C1177" s="89" t="s">
        <v>392</v>
      </c>
      <c r="D1177" s="89" t="s">
        <v>463</v>
      </c>
      <c r="E1177" s="89" t="s">
        <v>524</v>
      </c>
      <c r="F1177" s="89" t="s">
        <v>465</v>
      </c>
      <c r="G1177" s="89" t="s">
        <v>465</v>
      </c>
      <c r="H1177" s="89" t="s">
        <v>719</v>
      </c>
      <c r="I1177" s="89" t="s">
        <v>506</v>
      </c>
      <c r="J1177" s="89" t="s">
        <v>501</v>
      </c>
      <c r="K1177" s="89" t="s">
        <v>466</v>
      </c>
      <c r="L1177" s="89" t="s">
        <v>587</v>
      </c>
      <c r="M1177" s="89" t="s">
        <v>395</v>
      </c>
      <c r="N1177" s="89">
        <v>29</v>
      </c>
      <c r="O1177" s="91">
        <v>1.61</v>
      </c>
      <c r="P1177" s="89" t="s">
        <v>400</v>
      </c>
      <c r="Q1177" s="89">
        <v>32</v>
      </c>
      <c r="R1177" s="89" t="s">
        <v>774</v>
      </c>
      <c r="S1177" s="89">
        <v>9</v>
      </c>
      <c r="T1177" s="90">
        <v>0</v>
      </c>
      <c r="U1177" s="90">
        <v>13.03</v>
      </c>
      <c r="V1177" s="90">
        <v>71.23</v>
      </c>
      <c r="W1177" s="90">
        <v>19.41</v>
      </c>
      <c r="X1177" s="90">
        <v>0</v>
      </c>
      <c r="Y1177" s="90">
        <v>103.68</v>
      </c>
      <c r="Z1177" s="90">
        <v>0</v>
      </c>
      <c r="AA1177" s="90">
        <v>0</v>
      </c>
      <c r="AB1177" s="90">
        <v>103.68</v>
      </c>
      <c r="AC1177" s="90">
        <v>99.1</v>
      </c>
      <c r="AD1177" s="90">
        <v>122.02</v>
      </c>
      <c r="AE1177" s="381">
        <f t="shared" si="19"/>
        <v>12.20274732798894</v>
      </c>
      <c r="AF1177" s="105"/>
      <c r="AG1177" s="381"/>
      <c r="AH1177" s="381"/>
      <c r="AI1177" s="381"/>
      <c r="AJ1177" s="381"/>
      <c r="AK1177" s="381"/>
      <c r="AL1177" s="381"/>
      <c r="AM1177" s="381"/>
    </row>
    <row r="1178" spans="1:39" x14ac:dyDescent="0.35">
      <c r="A1178" s="89" t="s">
        <v>522</v>
      </c>
      <c r="B1178" s="89" t="s">
        <v>391</v>
      </c>
      <c r="C1178" s="89" t="s">
        <v>392</v>
      </c>
      <c r="D1178" s="89" t="s">
        <v>463</v>
      </c>
      <c r="E1178" s="89" t="s">
        <v>475</v>
      </c>
      <c r="F1178" s="89" t="s">
        <v>465</v>
      </c>
      <c r="G1178" s="89" t="s">
        <v>465</v>
      </c>
      <c r="H1178" s="89" t="s">
        <v>501</v>
      </c>
      <c r="I1178" s="89" t="s">
        <v>506</v>
      </c>
      <c r="J1178" s="89" t="s">
        <v>508</v>
      </c>
      <c r="K1178" s="89" t="s">
        <v>466</v>
      </c>
      <c r="L1178" s="89" t="s">
        <v>587</v>
      </c>
      <c r="M1178" s="89" t="s">
        <v>395</v>
      </c>
      <c r="N1178" s="89">
        <v>29</v>
      </c>
      <c r="O1178" s="91">
        <v>26.86</v>
      </c>
      <c r="P1178" s="89" t="s">
        <v>400</v>
      </c>
      <c r="Q1178" s="89">
        <v>32</v>
      </c>
      <c r="R1178" s="89" t="s">
        <v>774</v>
      </c>
      <c r="S1178" s="89">
        <v>9</v>
      </c>
      <c r="T1178" s="90">
        <v>0</v>
      </c>
      <c r="U1178" s="90">
        <v>14.6</v>
      </c>
      <c r="V1178" s="90">
        <v>62.63</v>
      </c>
      <c r="W1178" s="90">
        <v>37.49</v>
      </c>
      <c r="X1178" s="90">
        <v>0</v>
      </c>
      <c r="Y1178" s="90">
        <v>114.72</v>
      </c>
      <c r="Z1178" s="90">
        <v>0</v>
      </c>
      <c r="AA1178" s="90">
        <v>0</v>
      </c>
      <c r="AB1178" s="90">
        <v>114.72</v>
      </c>
      <c r="AC1178" s="90">
        <v>101.4</v>
      </c>
      <c r="AD1178" s="90">
        <v>114.73</v>
      </c>
      <c r="AE1178" s="381">
        <f t="shared" si="19"/>
        <v>12.729659368902214</v>
      </c>
      <c r="AF1178" s="105"/>
      <c r="AG1178" s="381"/>
      <c r="AH1178" s="381"/>
      <c r="AI1178" s="381"/>
      <c r="AJ1178" s="381"/>
      <c r="AK1178" s="381"/>
      <c r="AL1178" s="381"/>
      <c r="AM1178" s="381"/>
    </row>
    <row r="1179" spans="1:39" x14ac:dyDescent="0.35">
      <c r="A1179" s="89" t="s">
        <v>525</v>
      </c>
      <c r="B1179" s="89" t="s">
        <v>391</v>
      </c>
      <c r="C1179" s="89" t="s">
        <v>392</v>
      </c>
      <c r="D1179" s="89" t="s">
        <v>463</v>
      </c>
      <c r="E1179" s="89" t="s">
        <v>526</v>
      </c>
      <c r="F1179" s="89" t="s">
        <v>465</v>
      </c>
      <c r="G1179" s="89" t="s">
        <v>465</v>
      </c>
      <c r="H1179" s="89" t="s">
        <v>501</v>
      </c>
      <c r="I1179" s="89" t="s">
        <v>506</v>
      </c>
      <c r="J1179" s="89" t="s">
        <v>508</v>
      </c>
      <c r="K1179" s="89" t="s">
        <v>466</v>
      </c>
      <c r="L1179" s="89" t="s">
        <v>587</v>
      </c>
      <c r="M1179" s="89" t="s">
        <v>395</v>
      </c>
      <c r="N1179" s="89">
        <v>29</v>
      </c>
      <c r="O1179" s="91">
        <v>0.83</v>
      </c>
      <c r="P1179" s="89" t="s">
        <v>400</v>
      </c>
      <c r="Q1179" s="89">
        <v>32</v>
      </c>
      <c r="R1179" s="89" t="s">
        <v>774</v>
      </c>
      <c r="S1179" s="89">
        <v>9</v>
      </c>
      <c r="T1179" s="90">
        <v>0</v>
      </c>
      <c r="U1179" s="90">
        <v>14.6</v>
      </c>
      <c r="V1179" s="90">
        <v>62.63</v>
      </c>
      <c r="W1179" s="90">
        <v>37.49</v>
      </c>
      <c r="X1179" s="90">
        <v>0</v>
      </c>
      <c r="Y1179" s="90">
        <v>114.72</v>
      </c>
      <c r="Z1179" s="90">
        <v>0</v>
      </c>
      <c r="AA1179" s="90">
        <v>0</v>
      </c>
      <c r="AB1179" s="90">
        <v>114.72</v>
      </c>
      <c r="AC1179" s="90">
        <v>101.4</v>
      </c>
      <c r="AD1179" s="90">
        <v>114.73</v>
      </c>
      <c r="AE1179" s="381">
        <f t="shared" si="19"/>
        <v>12.729659368902214</v>
      </c>
      <c r="AF1179" s="105"/>
      <c r="AG1179" s="381"/>
      <c r="AH1179" s="381"/>
      <c r="AI1179" s="381"/>
      <c r="AJ1179" s="381"/>
      <c r="AK1179" s="381"/>
      <c r="AL1179" s="381"/>
      <c r="AM1179" s="381"/>
    </row>
    <row r="1180" spans="1:39" x14ac:dyDescent="0.35">
      <c r="A1180" s="89" t="s">
        <v>531</v>
      </c>
      <c r="B1180" s="89" t="s">
        <v>391</v>
      </c>
      <c r="C1180" s="89" t="s">
        <v>392</v>
      </c>
      <c r="D1180" s="89" t="s">
        <v>463</v>
      </c>
      <c r="E1180" s="89" t="s">
        <v>475</v>
      </c>
      <c r="F1180" s="89" t="s">
        <v>465</v>
      </c>
      <c r="G1180" s="89" t="s">
        <v>465</v>
      </c>
      <c r="H1180" s="89" t="s">
        <v>501</v>
      </c>
      <c r="I1180" s="89" t="s">
        <v>506</v>
      </c>
      <c r="J1180" s="89" t="s">
        <v>508</v>
      </c>
      <c r="K1180" s="89" t="s">
        <v>466</v>
      </c>
      <c r="L1180" s="89" t="s">
        <v>587</v>
      </c>
      <c r="M1180" s="89" t="s">
        <v>395</v>
      </c>
      <c r="N1180" s="89">
        <v>29</v>
      </c>
      <c r="O1180" s="91">
        <v>10.199999999999999</v>
      </c>
      <c r="P1180" s="89" t="s">
        <v>400</v>
      </c>
      <c r="Q1180" s="89">
        <v>32</v>
      </c>
      <c r="R1180" s="89" t="s">
        <v>774</v>
      </c>
      <c r="S1180" s="89">
        <v>9</v>
      </c>
      <c r="T1180" s="90">
        <v>0</v>
      </c>
      <c r="U1180" s="90">
        <v>14.6</v>
      </c>
      <c r="V1180" s="90">
        <v>62.63</v>
      </c>
      <c r="W1180" s="90">
        <v>37.49</v>
      </c>
      <c r="X1180" s="90">
        <v>0</v>
      </c>
      <c r="Y1180" s="90">
        <v>114.72</v>
      </c>
      <c r="Z1180" s="90">
        <v>0</v>
      </c>
      <c r="AA1180" s="90">
        <v>0</v>
      </c>
      <c r="AB1180" s="90">
        <v>114.72</v>
      </c>
      <c r="AC1180" s="90">
        <v>101.4</v>
      </c>
      <c r="AD1180" s="90">
        <v>114.73</v>
      </c>
      <c r="AE1180" s="381">
        <f t="shared" si="19"/>
        <v>12.729659368902214</v>
      </c>
      <c r="AF1180" s="105"/>
      <c r="AG1180" s="381"/>
      <c r="AH1180" s="381"/>
      <c r="AI1180" s="381"/>
      <c r="AJ1180" s="381"/>
      <c r="AK1180" s="381"/>
      <c r="AL1180" s="381"/>
      <c r="AM1180" s="381"/>
    </row>
    <row r="1181" spans="1:39" x14ac:dyDescent="0.35">
      <c r="A1181" s="89" t="s">
        <v>517</v>
      </c>
      <c r="B1181" s="89" t="s">
        <v>391</v>
      </c>
      <c r="C1181" s="89" t="s">
        <v>392</v>
      </c>
      <c r="D1181" s="89" t="s">
        <v>463</v>
      </c>
      <c r="E1181" s="89" t="s">
        <v>519</v>
      </c>
      <c r="F1181" s="89" t="s">
        <v>465</v>
      </c>
      <c r="G1181" s="89" t="s">
        <v>465</v>
      </c>
      <c r="H1181" s="89" t="s">
        <v>465</v>
      </c>
      <c r="I1181" s="89" t="s">
        <v>511</v>
      </c>
      <c r="J1181" s="89" t="s">
        <v>465</v>
      </c>
      <c r="K1181" s="89" t="s">
        <v>476</v>
      </c>
      <c r="L1181" s="89" t="s">
        <v>549</v>
      </c>
      <c r="M1181" s="89" t="s">
        <v>395</v>
      </c>
      <c r="N1181" s="89">
        <v>29</v>
      </c>
      <c r="O1181" s="91">
        <v>1.39</v>
      </c>
      <c r="P1181" s="89" t="s">
        <v>400</v>
      </c>
      <c r="Q1181" s="89">
        <v>32</v>
      </c>
      <c r="R1181" s="89" t="s">
        <v>774</v>
      </c>
      <c r="S1181" s="89">
        <v>9</v>
      </c>
      <c r="T1181" s="90">
        <v>0</v>
      </c>
      <c r="U1181" s="90">
        <v>16.23</v>
      </c>
      <c r="V1181" s="90">
        <v>35.93</v>
      </c>
      <c r="W1181" s="90">
        <v>0.04</v>
      </c>
      <c r="X1181" s="90">
        <v>0</v>
      </c>
      <c r="Y1181" s="90">
        <v>52.19</v>
      </c>
      <c r="Z1181" s="90">
        <v>0</v>
      </c>
      <c r="AA1181" s="90">
        <v>0</v>
      </c>
      <c r="AB1181" s="90">
        <v>52.19</v>
      </c>
      <c r="AC1181" s="90">
        <v>85.68</v>
      </c>
      <c r="AD1181" s="90">
        <v>188.9</v>
      </c>
      <c r="AE1181" s="381">
        <f t="shared" si="19"/>
        <v>9.1192695275608777</v>
      </c>
      <c r="AF1181" s="105"/>
      <c r="AG1181" s="381"/>
      <c r="AH1181" s="381"/>
      <c r="AI1181" s="381"/>
      <c r="AJ1181" s="381"/>
      <c r="AK1181" s="381"/>
      <c r="AL1181" s="381"/>
      <c r="AM1181" s="381"/>
    </row>
    <row r="1182" spans="1:39" x14ac:dyDescent="0.35">
      <c r="A1182" s="89" t="s">
        <v>512</v>
      </c>
      <c r="B1182" s="89" t="s">
        <v>391</v>
      </c>
      <c r="C1182" s="89" t="s">
        <v>392</v>
      </c>
      <c r="D1182" s="89" t="s">
        <v>463</v>
      </c>
      <c r="E1182" s="89" t="s">
        <v>513</v>
      </c>
      <c r="F1182" s="89" t="s">
        <v>465</v>
      </c>
      <c r="G1182" s="89" t="s">
        <v>465</v>
      </c>
      <c r="H1182" s="89" t="s">
        <v>465</v>
      </c>
      <c r="I1182" s="89" t="s">
        <v>506</v>
      </c>
      <c r="J1182" s="89" t="s">
        <v>465</v>
      </c>
      <c r="K1182" s="89" t="s">
        <v>476</v>
      </c>
      <c r="L1182" s="89" t="s">
        <v>549</v>
      </c>
      <c r="M1182" s="89" t="s">
        <v>395</v>
      </c>
      <c r="N1182" s="89">
        <v>29</v>
      </c>
      <c r="O1182" s="91">
        <v>16.89</v>
      </c>
      <c r="P1182" s="89" t="s">
        <v>400</v>
      </c>
      <c r="Q1182" s="89">
        <v>32</v>
      </c>
      <c r="R1182" s="89" t="s">
        <v>774</v>
      </c>
      <c r="S1182" s="89">
        <v>9</v>
      </c>
      <c r="T1182" s="90">
        <v>0</v>
      </c>
      <c r="U1182" s="90">
        <v>16.260000000000002</v>
      </c>
      <c r="V1182" s="90">
        <v>74.08</v>
      </c>
      <c r="W1182" s="90">
        <v>0.7</v>
      </c>
      <c r="X1182" s="90">
        <v>0</v>
      </c>
      <c r="Y1182" s="90">
        <v>91.04</v>
      </c>
      <c r="Z1182" s="90">
        <v>0</v>
      </c>
      <c r="AA1182" s="90">
        <v>0</v>
      </c>
      <c r="AB1182" s="90">
        <v>91.04</v>
      </c>
      <c r="AC1182" s="90">
        <v>106.3</v>
      </c>
      <c r="AD1182" s="90">
        <v>181.86</v>
      </c>
      <c r="AE1182" s="381">
        <f t="shared" si="19"/>
        <v>10.352240212320993</v>
      </c>
      <c r="AF1182" s="105"/>
      <c r="AG1182" s="381"/>
      <c r="AH1182" s="381"/>
      <c r="AI1182" s="381"/>
      <c r="AJ1182" s="381"/>
      <c r="AK1182" s="381"/>
      <c r="AL1182" s="381"/>
      <c r="AM1182" s="381"/>
    </row>
    <row r="1183" spans="1:39" x14ac:dyDescent="0.35">
      <c r="A1183" s="89" t="s">
        <v>527</v>
      </c>
      <c r="B1183" s="89" t="s">
        <v>528</v>
      </c>
      <c r="C1183" s="89" t="s">
        <v>392</v>
      </c>
      <c r="D1183" s="89" t="s">
        <v>463</v>
      </c>
      <c r="E1183" s="89" t="s">
        <v>529</v>
      </c>
      <c r="F1183" s="89" t="s">
        <v>465</v>
      </c>
      <c r="G1183" s="89" t="s">
        <v>465</v>
      </c>
      <c r="H1183" s="89" t="s">
        <v>465</v>
      </c>
      <c r="I1183" s="89" t="s">
        <v>506</v>
      </c>
      <c r="J1183" s="89" t="s">
        <v>465</v>
      </c>
      <c r="K1183" s="89" t="s">
        <v>466</v>
      </c>
      <c r="L1183" s="89" t="s">
        <v>549</v>
      </c>
      <c r="M1183" s="89" t="s">
        <v>395</v>
      </c>
      <c r="N1183" s="89">
        <v>29</v>
      </c>
      <c r="O1183" s="91">
        <v>4.3499999999999996</v>
      </c>
      <c r="P1183" s="89" t="s">
        <v>400</v>
      </c>
      <c r="Q1183" s="89">
        <v>32</v>
      </c>
      <c r="R1183" s="89" t="s">
        <v>774</v>
      </c>
      <c r="S1183" s="89">
        <v>9</v>
      </c>
      <c r="T1183" s="90">
        <v>0</v>
      </c>
      <c r="U1183" s="90">
        <v>20.37</v>
      </c>
      <c r="V1183" s="90">
        <v>39.36</v>
      </c>
      <c r="W1183" s="90">
        <v>1.18</v>
      </c>
      <c r="X1183" s="90">
        <v>0</v>
      </c>
      <c r="Y1183" s="90">
        <v>60.9</v>
      </c>
      <c r="Z1183" s="90">
        <v>0</v>
      </c>
      <c r="AA1183" s="90">
        <v>0</v>
      </c>
      <c r="AB1183" s="90">
        <v>60.9</v>
      </c>
      <c r="AC1183" s="90">
        <v>78.03</v>
      </c>
      <c r="AD1183" s="90">
        <v>163.87</v>
      </c>
      <c r="AE1183" s="381">
        <f t="shared" si="19"/>
        <v>9.3436675660124369</v>
      </c>
      <c r="AF1183" s="105"/>
      <c r="AG1183" s="381"/>
      <c r="AH1183" s="381"/>
      <c r="AI1183" s="381"/>
      <c r="AJ1183" s="381"/>
      <c r="AK1183" s="381"/>
      <c r="AL1183" s="381"/>
      <c r="AM1183" s="381"/>
    </row>
    <row r="1184" spans="1:39" x14ac:dyDescent="0.35">
      <c r="A1184" s="89" t="s">
        <v>530</v>
      </c>
      <c r="B1184" s="89" t="s">
        <v>528</v>
      </c>
      <c r="C1184" s="89" t="s">
        <v>392</v>
      </c>
      <c r="D1184" s="89" t="s">
        <v>463</v>
      </c>
      <c r="E1184" s="89" t="s">
        <v>471</v>
      </c>
      <c r="F1184" s="89" t="s">
        <v>465</v>
      </c>
      <c r="G1184" s="89" t="s">
        <v>465</v>
      </c>
      <c r="H1184" s="89" t="s">
        <v>465</v>
      </c>
      <c r="I1184" s="89" t="s">
        <v>506</v>
      </c>
      <c r="J1184" s="89" t="s">
        <v>465</v>
      </c>
      <c r="K1184" s="89" t="s">
        <v>466</v>
      </c>
      <c r="L1184" s="89" t="s">
        <v>549</v>
      </c>
      <c r="M1184" s="89" t="s">
        <v>395</v>
      </c>
      <c r="N1184" s="89">
        <v>29</v>
      </c>
      <c r="O1184" s="91">
        <v>5.14</v>
      </c>
      <c r="P1184" s="89" t="s">
        <v>400</v>
      </c>
      <c r="Q1184" s="89">
        <v>32</v>
      </c>
      <c r="R1184" s="89" t="s">
        <v>774</v>
      </c>
      <c r="S1184" s="89">
        <v>9</v>
      </c>
      <c r="T1184" s="90">
        <v>0</v>
      </c>
      <c r="U1184" s="90">
        <v>15.71</v>
      </c>
      <c r="V1184" s="90">
        <v>55.52</v>
      </c>
      <c r="W1184" s="90">
        <v>8.6</v>
      </c>
      <c r="X1184" s="90">
        <v>0</v>
      </c>
      <c r="Y1184" s="90">
        <v>79.819999999999993</v>
      </c>
      <c r="Z1184" s="90">
        <v>0</v>
      </c>
      <c r="AA1184" s="90">
        <v>0</v>
      </c>
      <c r="AB1184" s="90">
        <v>79.819999999999993</v>
      </c>
      <c r="AC1184" s="90">
        <v>94.37</v>
      </c>
      <c r="AD1184" s="90">
        <v>158.78</v>
      </c>
      <c r="AE1184" s="381">
        <f t="shared" si="19"/>
        <v>10.438915463672894</v>
      </c>
      <c r="AF1184" s="105"/>
      <c r="AG1184" s="381"/>
      <c r="AH1184" s="381"/>
      <c r="AI1184" s="381"/>
      <c r="AJ1184" s="381"/>
      <c r="AK1184" s="381"/>
      <c r="AL1184" s="381"/>
      <c r="AM1184" s="381"/>
    </row>
    <row r="1185" spans="1:39" x14ac:dyDescent="0.35">
      <c r="A1185" s="89" t="s">
        <v>533</v>
      </c>
      <c r="B1185" s="89" t="s">
        <v>534</v>
      </c>
      <c r="C1185" s="89" t="s">
        <v>392</v>
      </c>
      <c r="D1185" s="89" t="s">
        <v>463</v>
      </c>
      <c r="E1185" s="89" t="s">
        <v>535</v>
      </c>
      <c r="F1185" s="89" t="s">
        <v>465</v>
      </c>
      <c r="G1185" s="89" t="s">
        <v>465</v>
      </c>
      <c r="H1185" s="89" t="s">
        <v>465</v>
      </c>
      <c r="I1185" s="89" t="s">
        <v>506</v>
      </c>
      <c r="J1185" s="89" t="s">
        <v>465</v>
      </c>
      <c r="K1185" s="89" t="s">
        <v>466</v>
      </c>
      <c r="L1185" s="89" t="s">
        <v>549</v>
      </c>
      <c r="M1185" s="89" t="s">
        <v>395</v>
      </c>
      <c r="N1185" s="89">
        <v>29</v>
      </c>
      <c r="O1185" s="91">
        <v>34.909999999999997</v>
      </c>
      <c r="P1185" s="89" t="s">
        <v>400</v>
      </c>
      <c r="Q1185" s="89">
        <v>32</v>
      </c>
      <c r="R1185" s="89" t="s">
        <v>774</v>
      </c>
      <c r="S1185" s="89">
        <v>9</v>
      </c>
      <c r="T1185" s="90">
        <v>0</v>
      </c>
      <c r="U1185" s="90">
        <v>25.97</v>
      </c>
      <c r="V1185" s="90">
        <v>34.090000000000003</v>
      </c>
      <c r="W1185" s="90">
        <v>0.45</v>
      </c>
      <c r="X1185" s="90">
        <v>0</v>
      </c>
      <c r="Y1185" s="90">
        <v>60.51</v>
      </c>
      <c r="Z1185" s="90">
        <v>0</v>
      </c>
      <c r="AA1185" s="90">
        <v>0</v>
      </c>
      <c r="AB1185" s="90">
        <v>60.51</v>
      </c>
      <c r="AC1185" s="90">
        <v>69.73</v>
      </c>
      <c r="AD1185" s="90">
        <v>164.05</v>
      </c>
      <c r="AE1185" s="381">
        <f t="shared" si="19"/>
        <v>8.8279124436118295</v>
      </c>
      <c r="AF1185" s="105"/>
      <c r="AG1185" s="381"/>
      <c r="AH1185" s="381"/>
      <c r="AI1185" s="381"/>
      <c r="AJ1185" s="381"/>
      <c r="AK1185" s="381"/>
      <c r="AL1185" s="381"/>
      <c r="AM1185" s="381"/>
    </row>
    <row r="1186" spans="1:39" x14ac:dyDescent="0.35">
      <c r="A1186" s="89" t="s">
        <v>537</v>
      </c>
      <c r="B1186" s="89" t="s">
        <v>534</v>
      </c>
      <c r="C1186" s="89" t="s">
        <v>392</v>
      </c>
      <c r="D1186" s="89" t="s">
        <v>463</v>
      </c>
      <c r="E1186" s="89" t="s">
        <v>535</v>
      </c>
      <c r="F1186" s="89" t="s">
        <v>465</v>
      </c>
      <c r="G1186" s="89" t="s">
        <v>465</v>
      </c>
      <c r="H1186" s="89" t="s">
        <v>465</v>
      </c>
      <c r="I1186" s="89" t="s">
        <v>506</v>
      </c>
      <c r="J1186" s="89" t="s">
        <v>465</v>
      </c>
      <c r="K1186" s="89" t="s">
        <v>466</v>
      </c>
      <c r="L1186" s="89" t="s">
        <v>549</v>
      </c>
      <c r="M1186" s="89" t="s">
        <v>395</v>
      </c>
      <c r="N1186" s="89">
        <v>29</v>
      </c>
      <c r="O1186" s="91">
        <v>32.53</v>
      </c>
      <c r="P1186" s="89" t="s">
        <v>400</v>
      </c>
      <c r="Q1186" s="89">
        <v>32</v>
      </c>
      <c r="R1186" s="89" t="s">
        <v>774</v>
      </c>
      <c r="S1186" s="89">
        <v>9</v>
      </c>
      <c r="T1186" s="90">
        <v>0</v>
      </c>
      <c r="U1186" s="90">
        <v>25.97</v>
      </c>
      <c r="V1186" s="90">
        <v>34.090000000000003</v>
      </c>
      <c r="W1186" s="90">
        <v>0.45</v>
      </c>
      <c r="X1186" s="90">
        <v>0</v>
      </c>
      <c r="Y1186" s="90">
        <v>60.51</v>
      </c>
      <c r="Z1186" s="90">
        <v>0</v>
      </c>
      <c r="AA1186" s="90">
        <v>0</v>
      </c>
      <c r="AB1186" s="90">
        <v>60.51</v>
      </c>
      <c r="AC1186" s="90">
        <v>69.73</v>
      </c>
      <c r="AD1186" s="90">
        <v>164.05</v>
      </c>
      <c r="AE1186" s="381">
        <f t="shared" si="19"/>
        <v>8.8279124436118295</v>
      </c>
      <c r="AF1186" s="105"/>
      <c r="AG1186" s="381"/>
      <c r="AH1186" s="381"/>
      <c r="AI1186" s="381"/>
      <c r="AJ1186" s="381"/>
      <c r="AK1186" s="381"/>
      <c r="AL1186" s="381"/>
      <c r="AM1186" s="381"/>
    </row>
    <row r="1187" spans="1:39" x14ac:dyDescent="0.35">
      <c r="A1187" s="89" t="s">
        <v>538</v>
      </c>
      <c r="B1187" s="89" t="s">
        <v>534</v>
      </c>
      <c r="C1187" s="89" t="s">
        <v>392</v>
      </c>
      <c r="D1187" s="89" t="s">
        <v>463</v>
      </c>
      <c r="E1187" s="89" t="s">
        <v>539</v>
      </c>
      <c r="F1187" s="89" t="s">
        <v>465</v>
      </c>
      <c r="G1187" s="89" t="s">
        <v>465</v>
      </c>
      <c r="H1187" s="89" t="s">
        <v>465</v>
      </c>
      <c r="I1187" s="89" t="s">
        <v>506</v>
      </c>
      <c r="J1187" s="89" t="s">
        <v>465</v>
      </c>
      <c r="K1187" s="89" t="s">
        <v>466</v>
      </c>
      <c r="L1187" s="89" t="s">
        <v>549</v>
      </c>
      <c r="M1187" s="89" t="s">
        <v>395</v>
      </c>
      <c r="N1187" s="89">
        <v>29</v>
      </c>
      <c r="O1187" s="91">
        <v>52.13</v>
      </c>
      <c r="P1187" s="89" t="s">
        <v>400</v>
      </c>
      <c r="Q1187" s="89">
        <v>32</v>
      </c>
      <c r="R1187" s="89" t="s">
        <v>774</v>
      </c>
      <c r="S1187" s="89">
        <v>9</v>
      </c>
      <c r="T1187" s="90">
        <v>0</v>
      </c>
      <c r="U1187" s="90">
        <v>21.15</v>
      </c>
      <c r="V1187" s="90">
        <v>45.34</v>
      </c>
      <c r="W1187" s="90">
        <v>1.34</v>
      </c>
      <c r="X1187" s="90">
        <v>0</v>
      </c>
      <c r="Y1187" s="90">
        <v>67.83</v>
      </c>
      <c r="Z1187" s="90">
        <v>0</v>
      </c>
      <c r="AA1187" s="90">
        <v>0</v>
      </c>
      <c r="AB1187" s="90">
        <v>67.83</v>
      </c>
      <c r="AC1187" s="90">
        <v>78.03</v>
      </c>
      <c r="AD1187" s="90">
        <v>163.87</v>
      </c>
      <c r="AE1187" s="381">
        <f t="shared" si="19"/>
        <v>9.3436675660124369</v>
      </c>
      <c r="AF1187" s="105"/>
      <c r="AG1187" s="381"/>
      <c r="AH1187" s="381"/>
      <c r="AI1187" s="381"/>
      <c r="AJ1187" s="381"/>
      <c r="AK1187" s="381"/>
      <c r="AL1187" s="381"/>
      <c r="AM1187" s="381"/>
    </row>
    <row r="1188" spans="1:39" x14ac:dyDescent="0.35">
      <c r="A1188" s="89" t="s">
        <v>540</v>
      </c>
      <c r="B1188" s="89" t="s">
        <v>534</v>
      </c>
      <c r="C1188" s="89" t="s">
        <v>392</v>
      </c>
      <c r="D1188" s="89" t="s">
        <v>463</v>
      </c>
      <c r="E1188" s="89" t="s">
        <v>539</v>
      </c>
      <c r="F1188" s="89" t="s">
        <v>465</v>
      </c>
      <c r="G1188" s="89" t="s">
        <v>465</v>
      </c>
      <c r="H1188" s="89" t="s">
        <v>465</v>
      </c>
      <c r="I1188" s="89" t="s">
        <v>506</v>
      </c>
      <c r="J1188" s="89" t="s">
        <v>465</v>
      </c>
      <c r="K1188" s="89" t="s">
        <v>466</v>
      </c>
      <c r="L1188" s="89" t="s">
        <v>549</v>
      </c>
      <c r="M1188" s="89" t="s">
        <v>395</v>
      </c>
      <c r="N1188" s="89">
        <v>29</v>
      </c>
      <c r="O1188" s="91">
        <v>5.73</v>
      </c>
      <c r="P1188" s="89" t="s">
        <v>400</v>
      </c>
      <c r="Q1188" s="89">
        <v>32</v>
      </c>
      <c r="R1188" s="89" t="s">
        <v>774</v>
      </c>
      <c r="S1188" s="89">
        <v>9</v>
      </c>
      <c r="T1188" s="90">
        <v>0</v>
      </c>
      <c r="U1188" s="90">
        <v>21.15</v>
      </c>
      <c r="V1188" s="90">
        <v>45.34</v>
      </c>
      <c r="W1188" s="90">
        <v>1.34</v>
      </c>
      <c r="X1188" s="90">
        <v>0</v>
      </c>
      <c r="Y1188" s="90">
        <v>67.83</v>
      </c>
      <c r="Z1188" s="90">
        <v>0</v>
      </c>
      <c r="AA1188" s="90">
        <v>0</v>
      </c>
      <c r="AB1188" s="90">
        <v>67.83</v>
      </c>
      <c r="AC1188" s="90">
        <v>78.03</v>
      </c>
      <c r="AD1188" s="90">
        <v>163.87</v>
      </c>
      <c r="AE1188" s="381">
        <f t="shared" si="19"/>
        <v>9.3436675660124369</v>
      </c>
      <c r="AF1188" s="105"/>
      <c r="AG1188" s="381"/>
      <c r="AH1188" s="381"/>
      <c r="AI1188" s="381"/>
      <c r="AJ1188" s="381"/>
      <c r="AK1188" s="381"/>
      <c r="AL1188" s="381"/>
      <c r="AM1188" s="381"/>
    </row>
    <row r="1189" spans="1:39" x14ac:dyDescent="0.35">
      <c r="A1189" s="89" t="s">
        <v>542</v>
      </c>
      <c r="B1189" s="89" t="s">
        <v>534</v>
      </c>
      <c r="C1189" s="89" t="s">
        <v>392</v>
      </c>
      <c r="D1189" s="89" t="s">
        <v>463</v>
      </c>
      <c r="E1189" s="89" t="s">
        <v>535</v>
      </c>
      <c r="F1189" s="89" t="s">
        <v>465</v>
      </c>
      <c r="G1189" s="89" t="s">
        <v>465</v>
      </c>
      <c r="H1189" s="89" t="s">
        <v>465</v>
      </c>
      <c r="I1189" s="89" t="s">
        <v>506</v>
      </c>
      <c r="J1189" s="89" t="s">
        <v>465</v>
      </c>
      <c r="K1189" s="89" t="s">
        <v>466</v>
      </c>
      <c r="L1189" s="89" t="s">
        <v>549</v>
      </c>
      <c r="M1189" s="89" t="s">
        <v>395</v>
      </c>
      <c r="N1189" s="89">
        <v>29</v>
      </c>
      <c r="O1189" s="91">
        <v>6.94</v>
      </c>
      <c r="P1189" s="89" t="s">
        <v>400</v>
      </c>
      <c r="Q1189" s="89">
        <v>32</v>
      </c>
      <c r="R1189" s="89" t="s">
        <v>774</v>
      </c>
      <c r="S1189" s="89">
        <v>9</v>
      </c>
      <c r="T1189" s="90">
        <v>0</v>
      </c>
      <c r="U1189" s="90">
        <v>25.97</v>
      </c>
      <c r="V1189" s="90">
        <v>34.090000000000003</v>
      </c>
      <c r="W1189" s="90">
        <v>0.45</v>
      </c>
      <c r="X1189" s="90">
        <v>0</v>
      </c>
      <c r="Y1189" s="90">
        <v>60.51</v>
      </c>
      <c r="Z1189" s="90">
        <v>0</v>
      </c>
      <c r="AA1189" s="90">
        <v>0</v>
      </c>
      <c r="AB1189" s="90">
        <v>60.51</v>
      </c>
      <c r="AC1189" s="90">
        <v>69.73</v>
      </c>
      <c r="AD1189" s="90">
        <v>164.05</v>
      </c>
      <c r="AE1189" s="381">
        <f t="shared" si="19"/>
        <v>8.8279124436118295</v>
      </c>
      <c r="AF1189" s="105"/>
      <c r="AG1189" s="381"/>
      <c r="AH1189" s="381"/>
      <c r="AI1189" s="381"/>
      <c r="AJ1189" s="381"/>
      <c r="AK1189" s="381"/>
      <c r="AL1189" s="381"/>
      <c r="AM1189" s="381"/>
    </row>
    <row r="1190" spans="1:39" x14ac:dyDescent="0.35">
      <c r="A1190" s="89" t="s">
        <v>543</v>
      </c>
      <c r="B1190" s="89" t="s">
        <v>534</v>
      </c>
      <c r="C1190" s="89" t="s">
        <v>392</v>
      </c>
      <c r="D1190" s="89" t="s">
        <v>463</v>
      </c>
      <c r="E1190" s="89" t="s">
        <v>535</v>
      </c>
      <c r="F1190" s="89" t="s">
        <v>465</v>
      </c>
      <c r="G1190" s="89" t="s">
        <v>465</v>
      </c>
      <c r="H1190" s="89" t="s">
        <v>465</v>
      </c>
      <c r="I1190" s="89" t="s">
        <v>506</v>
      </c>
      <c r="J1190" s="89" t="s">
        <v>465</v>
      </c>
      <c r="K1190" s="89" t="s">
        <v>466</v>
      </c>
      <c r="L1190" s="89" t="s">
        <v>549</v>
      </c>
      <c r="M1190" s="89" t="s">
        <v>395</v>
      </c>
      <c r="N1190" s="89">
        <v>29</v>
      </c>
      <c r="O1190" s="91">
        <v>40.51</v>
      </c>
      <c r="P1190" s="89" t="s">
        <v>400</v>
      </c>
      <c r="Q1190" s="89">
        <v>32</v>
      </c>
      <c r="R1190" s="89" t="s">
        <v>774</v>
      </c>
      <c r="S1190" s="89">
        <v>9</v>
      </c>
      <c r="T1190" s="90">
        <v>0</v>
      </c>
      <c r="U1190" s="90">
        <v>25.97</v>
      </c>
      <c r="V1190" s="90">
        <v>34.090000000000003</v>
      </c>
      <c r="W1190" s="90">
        <v>0.45</v>
      </c>
      <c r="X1190" s="90">
        <v>0</v>
      </c>
      <c r="Y1190" s="90">
        <v>60.51</v>
      </c>
      <c r="Z1190" s="90">
        <v>0</v>
      </c>
      <c r="AA1190" s="90">
        <v>0</v>
      </c>
      <c r="AB1190" s="90">
        <v>60.51</v>
      </c>
      <c r="AC1190" s="90">
        <v>69.73</v>
      </c>
      <c r="AD1190" s="90">
        <v>164.05</v>
      </c>
      <c r="AE1190" s="381">
        <f t="shared" si="19"/>
        <v>8.8279124436118295</v>
      </c>
      <c r="AF1190" s="105"/>
      <c r="AG1190" s="381"/>
      <c r="AH1190" s="381"/>
      <c r="AI1190" s="381"/>
      <c r="AJ1190" s="381"/>
      <c r="AK1190" s="381"/>
      <c r="AL1190" s="381"/>
      <c r="AM1190" s="381"/>
    </row>
    <row r="1191" spans="1:39" x14ac:dyDescent="0.35">
      <c r="A1191" s="89" t="s">
        <v>512</v>
      </c>
      <c r="B1191" s="89" t="s">
        <v>545</v>
      </c>
      <c r="C1191" s="89" t="s">
        <v>462</v>
      </c>
      <c r="D1191" s="89" t="s">
        <v>637</v>
      </c>
      <c r="E1191" s="89" t="s">
        <v>513</v>
      </c>
      <c r="F1191" s="89" t="s">
        <v>465</v>
      </c>
      <c r="G1191" s="89" t="s">
        <v>465</v>
      </c>
      <c r="H1191" s="89" t="s">
        <v>465</v>
      </c>
      <c r="I1191" s="89" t="s">
        <v>465</v>
      </c>
      <c r="J1191" s="89" t="s">
        <v>465</v>
      </c>
      <c r="K1191" s="89" t="s">
        <v>476</v>
      </c>
      <c r="L1191" s="89" t="s">
        <v>394</v>
      </c>
      <c r="M1191" s="89" t="s">
        <v>395</v>
      </c>
      <c r="N1191" s="89">
        <v>1</v>
      </c>
      <c r="O1191" s="91">
        <v>16.89</v>
      </c>
      <c r="P1191" s="89" t="s">
        <v>467</v>
      </c>
      <c r="Q1191" s="89">
        <v>33</v>
      </c>
      <c r="R1191" s="89" t="s">
        <v>775</v>
      </c>
      <c r="S1191" s="89">
        <v>2</v>
      </c>
      <c r="T1191" s="90">
        <v>0</v>
      </c>
      <c r="U1191" s="90">
        <v>0</v>
      </c>
      <c r="V1191" s="90">
        <v>0</v>
      </c>
      <c r="W1191" s="90">
        <v>0</v>
      </c>
      <c r="X1191" s="90">
        <v>0</v>
      </c>
      <c r="Y1191" s="90">
        <v>0</v>
      </c>
      <c r="Z1191" s="90">
        <v>0</v>
      </c>
      <c r="AA1191" s="90">
        <v>0</v>
      </c>
      <c r="AB1191" s="90">
        <v>0</v>
      </c>
      <c r="AC1191" s="90"/>
      <c r="AD1191" s="90"/>
      <c r="AE1191" s="381" t="str">
        <f t="shared" si="19"/>
        <v>-</v>
      </c>
      <c r="AF1191" s="105"/>
      <c r="AG1191" s="381"/>
      <c r="AH1191" s="381"/>
      <c r="AI1191" s="381"/>
      <c r="AJ1191" s="381"/>
      <c r="AK1191" s="381"/>
      <c r="AL1191" s="381"/>
      <c r="AM1191" s="381"/>
    </row>
    <row r="1192" spans="1:39" x14ac:dyDescent="0.35">
      <c r="A1192" s="89" t="s">
        <v>517</v>
      </c>
      <c r="B1192" s="89" t="s">
        <v>545</v>
      </c>
      <c r="C1192" s="89" t="s">
        <v>462</v>
      </c>
      <c r="D1192" s="89" t="s">
        <v>637</v>
      </c>
      <c r="E1192" s="89" t="s">
        <v>519</v>
      </c>
      <c r="F1192" s="89" t="s">
        <v>465</v>
      </c>
      <c r="G1192" s="89" t="s">
        <v>465</v>
      </c>
      <c r="H1192" s="89" t="s">
        <v>465</v>
      </c>
      <c r="I1192" s="89" t="s">
        <v>465</v>
      </c>
      <c r="J1192" s="89" t="s">
        <v>465</v>
      </c>
      <c r="K1192" s="89" t="s">
        <v>476</v>
      </c>
      <c r="L1192" s="89" t="s">
        <v>394</v>
      </c>
      <c r="M1192" s="89" t="s">
        <v>395</v>
      </c>
      <c r="N1192" s="89">
        <v>1</v>
      </c>
      <c r="O1192" s="91">
        <v>1.39</v>
      </c>
      <c r="P1192" s="89" t="s">
        <v>467</v>
      </c>
      <c r="Q1192" s="89">
        <v>33</v>
      </c>
      <c r="R1192" s="89" t="s">
        <v>775</v>
      </c>
      <c r="S1192" s="89">
        <v>2</v>
      </c>
      <c r="T1192" s="90">
        <v>0</v>
      </c>
      <c r="U1192" s="90">
        <v>0</v>
      </c>
      <c r="V1192" s="90">
        <v>0</v>
      </c>
      <c r="W1192" s="90">
        <v>0</v>
      </c>
      <c r="X1192" s="90">
        <v>0</v>
      </c>
      <c r="Y1192" s="90">
        <v>0</v>
      </c>
      <c r="Z1192" s="90">
        <v>0</v>
      </c>
      <c r="AA1192" s="90">
        <v>0</v>
      </c>
      <c r="AB1192" s="90">
        <v>0</v>
      </c>
      <c r="AC1192" s="90"/>
      <c r="AD1192" s="90"/>
      <c r="AE1192" s="381" t="str">
        <f t="shared" si="19"/>
        <v>-</v>
      </c>
      <c r="AF1192" s="105"/>
      <c r="AG1192" s="381"/>
      <c r="AH1192" s="381"/>
      <c r="AI1192" s="381"/>
      <c r="AJ1192" s="381"/>
      <c r="AK1192" s="381"/>
      <c r="AL1192" s="381"/>
      <c r="AM1192" s="381"/>
    </row>
    <row r="1193" spans="1:39" x14ac:dyDescent="0.35">
      <c r="A1193" s="89" t="s">
        <v>523</v>
      </c>
      <c r="B1193" s="89" t="s">
        <v>545</v>
      </c>
      <c r="C1193" s="89" t="s">
        <v>462</v>
      </c>
      <c r="D1193" s="89" t="s">
        <v>637</v>
      </c>
      <c r="E1193" s="89" t="s">
        <v>524</v>
      </c>
      <c r="F1193" s="89" t="s">
        <v>465</v>
      </c>
      <c r="G1193" s="89" t="s">
        <v>465</v>
      </c>
      <c r="H1193" s="89" t="s">
        <v>465</v>
      </c>
      <c r="I1193" s="89" t="s">
        <v>465</v>
      </c>
      <c r="J1193" s="89" t="s">
        <v>465</v>
      </c>
      <c r="K1193" s="89" t="s">
        <v>466</v>
      </c>
      <c r="L1193" s="89" t="s">
        <v>394</v>
      </c>
      <c r="M1193" s="89" t="s">
        <v>395</v>
      </c>
      <c r="N1193" s="89">
        <v>1</v>
      </c>
      <c r="O1193" s="91">
        <v>1.61</v>
      </c>
      <c r="P1193" s="89" t="s">
        <v>467</v>
      </c>
      <c r="Q1193" s="89">
        <v>33</v>
      </c>
      <c r="R1193" s="89" t="s">
        <v>775</v>
      </c>
      <c r="S1193" s="89">
        <v>2</v>
      </c>
      <c r="T1193" s="90">
        <v>0</v>
      </c>
      <c r="U1193" s="90">
        <v>0</v>
      </c>
      <c r="V1193" s="90">
        <v>0</v>
      </c>
      <c r="W1193" s="90">
        <v>0</v>
      </c>
      <c r="X1193" s="90">
        <v>0</v>
      </c>
      <c r="Y1193" s="90">
        <v>0</v>
      </c>
      <c r="Z1193" s="90">
        <v>0</v>
      </c>
      <c r="AA1193" s="90">
        <v>0</v>
      </c>
      <c r="AB1193" s="90">
        <v>0</v>
      </c>
      <c r="AC1193" s="90"/>
      <c r="AD1193" s="90"/>
      <c r="AE1193" s="381" t="str">
        <f t="shared" si="19"/>
        <v>-</v>
      </c>
      <c r="AF1193" s="105"/>
      <c r="AG1193" s="381"/>
      <c r="AH1193" s="381"/>
      <c r="AI1193" s="381"/>
      <c r="AJ1193" s="381"/>
      <c r="AK1193" s="381"/>
      <c r="AL1193" s="381"/>
      <c r="AM1193" s="381"/>
    </row>
    <row r="1194" spans="1:39" x14ac:dyDescent="0.35">
      <c r="A1194" s="89" t="s">
        <v>527</v>
      </c>
      <c r="B1194" s="89" t="s">
        <v>546</v>
      </c>
      <c r="C1194" s="89" t="s">
        <v>462</v>
      </c>
      <c r="D1194" s="89" t="s">
        <v>637</v>
      </c>
      <c r="E1194" s="89" t="s">
        <v>529</v>
      </c>
      <c r="F1194" s="89" t="s">
        <v>465</v>
      </c>
      <c r="G1194" s="89" t="s">
        <v>465</v>
      </c>
      <c r="H1194" s="89" t="s">
        <v>465</v>
      </c>
      <c r="I1194" s="89" t="s">
        <v>465</v>
      </c>
      <c r="J1194" s="89" t="s">
        <v>465</v>
      </c>
      <c r="K1194" s="89" t="s">
        <v>466</v>
      </c>
      <c r="L1194" s="89" t="s">
        <v>394</v>
      </c>
      <c r="M1194" s="89" t="s">
        <v>395</v>
      </c>
      <c r="N1194" s="89">
        <v>1</v>
      </c>
      <c r="O1194" s="91">
        <v>4.3499999999999996</v>
      </c>
      <c r="P1194" s="89" t="s">
        <v>467</v>
      </c>
      <c r="Q1194" s="89">
        <v>33</v>
      </c>
      <c r="R1194" s="89" t="s">
        <v>775</v>
      </c>
      <c r="S1194" s="89">
        <v>2</v>
      </c>
      <c r="T1194" s="90">
        <v>0</v>
      </c>
      <c r="U1194" s="90">
        <v>0</v>
      </c>
      <c r="V1194" s="90">
        <v>0</v>
      </c>
      <c r="W1194" s="90">
        <v>0</v>
      </c>
      <c r="X1194" s="90">
        <v>0</v>
      </c>
      <c r="Y1194" s="90">
        <v>0</v>
      </c>
      <c r="Z1194" s="90">
        <v>0</v>
      </c>
      <c r="AA1194" s="90">
        <v>0</v>
      </c>
      <c r="AB1194" s="90">
        <v>0</v>
      </c>
      <c r="AC1194" s="90"/>
      <c r="AD1194" s="90"/>
      <c r="AE1194" s="381" t="str">
        <f t="shared" si="19"/>
        <v>-</v>
      </c>
      <c r="AF1194" s="105"/>
      <c r="AG1194" s="381"/>
      <c r="AH1194" s="381"/>
      <c r="AI1194" s="381"/>
      <c r="AJ1194" s="381"/>
      <c r="AK1194" s="381"/>
      <c r="AL1194" s="381"/>
      <c r="AM1194" s="381"/>
    </row>
    <row r="1195" spans="1:39" x14ac:dyDescent="0.35">
      <c r="A1195" s="89" t="s">
        <v>530</v>
      </c>
      <c r="B1195" s="89" t="s">
        <v>546</v>
      </c>
      <c r="C1195" s="89" t="s">
        <v>462</v>
      </c>
      <c r="D1195" s="89" t="s">
        <v>637</v>
      </c>
      <c r="E1195" s="89" t="s">
        <v>471</v>
      </c>
      <c r="F1195" s="89" t="s">
        <v>465</v>
      </c>
      <c r="G1195" s="89" t="s">
        <v>465</v>
      </c>
      <c r="H1195" s="89" t="s">
        <v>465</v>
      </c>
      <c r="I1195" s="89" t="s">
        <v>465</v>
      </c>
      <c r="J1195" s="89" t="s">
        <v>465</v>
      </c>
      <c r="K1195" s="89" t="s">
        <v>466</v>
      </c>
      <c r="L1195" s="89" t="s">
        <v>394</v>
      </c>
      <c r="M1195" s="89" t="s">
        <v>395</v>
      </c>
      <c r="N1195" s="89">
        <v>1</v>
      </c>
      <c r="O1195" s="91">
        <v>5.14</v>
      </c>
      <c r="P1195" s="89" t="s">
        <v>467</v>
      </c>
      <c r="Q1195" s="89">
        <v>33</v>
      </c>
      <c r="R1195" s="89" t="s">
        <v>775</v>
      </c>
      <c r="S1195" s="89">
        <v>2</v>
      </c>
      <c r="T1195" s="90">
        <v>0</v>
      </c>
      <c r="U1195" s="90">
        <v>0</v>
      </c>
      <c r="V1195" s="90">
        <v>0</v>
      </c>
      <c r="W1195" s="90">
        <v>0</v>
      </c>
      <c r="X1195" s="90">
        <v>0</v>
      </c>
      <c r="Y1195" s="90">
        <v>0</v>
      </c>
      <c r="Z1195" s="90">
        <v>0</v>
      </c>
      <c r="AA1195" s="90">
        <v>0</v>
      </c>
      <c r="AB1195" s="90">
        <v>0</v>
      </c>
      <c r="AC1195" s="90"/>
      <c r="AD1195" s="90"/>
      <c r="AE1195" s="381" t="str">
        <f t="shared" si="19"/>
        <v>-</v>
      </c>
      <c r="AF1195" s="105"/>
      <c r="AG1195" s="381"/>
      <c r="AH1195" s="381"/>
      <c r="AI1195" s="381"/>
      <c r="AJ1195" s="381"/>
      <c r="AK1195" s="381"/>
      <c r="AL1195" s="381"/>
      <c r="AM1195" s="381"/>
    </row>
    <row r="1196" spans="1:39" x14ac:dyDescent="0.35">
      <c r="A1196" s="89" t="s">
        <v>533</v>
      </c>
      <c r="B1196" s="89" t="s">
        <v>461</v>
      </c>
      <c r="C1196" s="89" t="s">
        <v>462</v>
      </c>
      <c r="D1196" s="89" t="s">
        <v>637</v>
      </c>
      <c r="E1196" s="89" t="s">
        <v>535</v>
      </c>
      <c r="F1196" s="89" t="s">
        <v>465</v>
      </c>
      <c r="G1196" s="89" t="s">
        <v>465</v>
      </c>
      <c r="H1196" s="89" t="s">
        <v>465</v>
      </c>
      <c r="I1196" s="89" t="s">
        <v>465</v>
      </c>
      <c r="J1196" s="89" t="s">
        <v>465</v>
      </c>
      <c r="K1196" s="89" t="s">
        <v>466</v>
      </c>
      <c r="L1196" s="89" t="s">
        <v>394</v>
      </c>
      <c r="M1196" s="89" t="s">
        <v>395</v>
      </c>
      <c r="N1196" s="89">
        <v>1</v>
      </c>
      <c r="O1196" s="91">
        <v>34.909999999999997</v>
      </c>
      <c r="P1196" s="89" t="s">
        <v>467</v>
      </c>
      <c r="Q1196" s="89">
        <v>33</v>
      </c>
      <c r="R1196" s="89" t="s">
        <v>775</v>
      </c>
      <c r="S1196" s="89">
        <v>2</v>
      </c>
      <c r="T1196" s="90">
        <v>0</v>
      </c>
      <c r="U1196" s="90">
        <v>0</v>
      </c>
      <c r="V1196" s="90">
        <v>0</v>
      </c>
      <c r="W1196" s="90">
        <v>0</v>
      </c>
      <c r="X1196" s="90">
        <v>0</v>
      </c>
      <c r="Y1196" s="90">
        <v>0</v>
      </c>
      <c r="Z1196" s="90">
        <v>0</v>
      </c>
      <c r="AA1196" s="90">
        <v>0</v>
      </c>
      <c r="AB1196" s="90">
        <v>0</v>
      </c>
      <c r="AC1196" s="90"/>
      <c r="AD1196" s="90"/>
      <c r="AE1196" s="381" t="str">
        <f t="shared" si="19"/>
        <v>-</v>
      </c>
      <c r="AF1196" s="105"/>
      <c r="AG1196" s="381"/>
      <c r="AH1196" s="381"/>
      <c r="AI1196" s="381"/>
      <c r="AJ1196" s="381"/>
      <c r="AK1196" s="381"/>
      <c r="AL1196" s="381"/>
      <c r="AM1196" s="381"/>
    </row>
    <row r="1197" spans="1:39" x14ac:dyDescent="0.35">
      <c r="A1197" s="89" t="s">
        <v>537</v>
      </c>
      <c r="B1197" s="89" t="s">
        <v>461</v>
      </c>
      <c r="C1197" s="89" t="s">
        <v>462</v>
      </c>
      <c r="D1197" s="89" t="s">
        <v>637</v>
      </c>
      <c r="E1197" s="89" t="s">
        <v>535</v>
      </c>
      <c r="F1197" s="89" t="s">
        <v>465</v>
      </c>
      <c r="G1197" s="89" t="s">
        <v>465</v>
      </c>
      <c r="H1197" s="89" t="s">
        <v>465</v>
      </c>
      <c r="I1197" s="89" t="s">
        <v>465</v>
      </c>
      <c r="J1197" s="89" t="s">
        <v>465</v>
      </c>
      <c r="K1197" s="89" t="s">
        <v>466</v>
      </c>
      <c r="L1197" s="89" t="s">
        <v>394</v>
      </c>
      <c r="M1197" s="89" t="s">
        <v>395</v>
      </c>
      <c r="N1197" s="89">
        <v>1</v>
      </c>
      <c r="O1197" s="91">
        <v>32.53</v>
      </c>
      <c r="P1197" s="89" t="s">
        <v>467</v>
      </c>
      <c r="Q1197" s="89">
        <v>33</v>
      </c>
      <c r="R1197" s="89" t="s">
        <v>775</v>
      </c>
      <c r="S1197" s="89">
        <v>2</v>
      </c>
      <c r="T1197" s="90">
        <v>0</v>
      </c>
      <c r="U1197" s="90">
        <v>0</v>
      </c>
      <c r="V1197" s="90">
        <v>0</v>
      </c>
      <c r="W1197" s="90">
        <v>0</v>
      </c>
      <c r="X1197" s="90">
        <v>0</v>
      </c>
      <c r="Y1197" s="90">
        <v>0</v>
      </c>
      <c r="Z1197" s="90">
        <v>0</v>
      </c>
      <c r="AA1197" s="90">
        <v>0</v>
      </c>
      <c r="AB1197" s="90">
        <v>0</v>
      </c>
      <c r="AC1197" s="90"/>
      <c r="AD1197" s="90"/>
      <c r="AE1197" s="381" t="str">
        <f t="shared" si="19"/>
        <v>-</v>
      </c>
      <c r="AF1197" s="105"/>
      <c r="AG1197" s="381"/>
      <c r="AH1197" s="381"/>
      <c r="AI1197" s="381"/>
      <c r="AJ1197" s="381"/>
      <c r="AK1197" s="381"/>
      <c r="AL1197" s="381"/>
      <c r="AM1197" s="381"/>
    </row>
    <row r="1198" spans="1:39" x14ac:dyDescent="0.35">
      <c r="A1198" s="89" t="s">
        <v>538</v>
      </c>
      <c r="B1198" s="89" t="s">
        <v>461</v>
      </c>
      <c r="C1198" s="89" t="s">
        <v>462</v>
      </c>
      <c r="D1198" s="89" t="s">
        <v>637</v>
      </c>
      <c r="E1198" s="89" t="s">
        <v>539</v>
      </c>
      <c r="F1198" s="89" t="s">
        <v>465</v>
      </c>
      <c r="G1198" s="89" t="s">
        <v>465</v>
      </c>
      <c r="H1198" s="89" t="s">
        <v>465</v>
      </c>
      <c r="I1198" s="89" t="s">
        <v>465</v>
      </c>
      <c r="J1198" s="89" t="s">
        <v>465</v>
      </c>
      <c r="K1198" s="89" t="s">
        <v>466</v>
      </c>
      <c r="L1198" s="89" t="s">
        <v>394</v>
      </c>
      <c r="M1198" s="89" t="s">
        <v>395</v>
      </c>
      <c r="N1198" s="89">
        <v>1</v>
      </c>
      <c r="O1198" s="91">
        <v>52.13</v>
      </c>
      <c r="P1198" s="89" t="s">
        <v>467</v>
      </c>
      <c r="Q1198" s="89">
        <v>33</v>
      </c>
      <c r="R1198" s="89" t="s">
        <v>775</v>
      </c>
      <c r="S1198" s="89">
        <v>2</v>
      </c>
      <c r="T1198" s="90">
        <v>0</v>
      </c>
      <c r="U1198" s="90">
        <v>0</v>
      </c>
      <c r="V1198" s="90">
        <v>0</v>
      </c>
      <c r="W1198" s="90">
        <v>0</v>
      </c>
      <c r="X1198" s="90">
        <v>0</v>
      </c>
      <c r="Y1198" s="90">
        <v>0</v>
      </c>
      <c r="Z1198" s="90">
        <v>0</v>
      </c>
      <c r="AA1198" s="90">
        <v>0</v>
      </c>
      <c r="AB1198" s="90">
        <v>0</v>
      </c>
      <c r="AC1198" s="90"/>
      <c r="AD1198" s="90"/>
      <c r="AE1198" s="381" t="str">
        <f t="shared" si="19"/>
        <v>-</v>
      </c>
      <c r="AF1198" s="105"/>
      <c r="AG1198" s="381"/>
      <c r="AH1198" s="381"/>
      <c r="AI1198" s="381"/>
      <c r="AJ1198" s="381"/>
      <c r="AK1198" s="381"/>
      <c r="AL1198" s="381"/>
      <c r="AM1198" s="381"/>
    </row>
    <row r="1199" spans="1:39" x14ac:dyDescent="0.35">
      <c r="A1199" s="89" t="s">
        <v>540</v>
      </c>
      <c r="B1199" s="89" t="s">
        <v>461</v>
      </c>
      <c r="C1199" s="89" t="s">
        <v>462</v>
      </c>
      <c r="D1199" s="89" t="s">
        <v>637</v>
      </c>
      <c r="E1199" s="89" t="s">
        <v>539</v>
      </c>
      <c r="F1199" s="89" t="s">
        <v>465</v>
      </c>
      <c r="G1199" s="89" t="s">
        <v>465</v>
      </c>
      <c r="H1199" s="89" t="s">
        <v>465</v>
      </c>
      <c r="I1199" s="89" t="s">
        <v>465</v>
      </c>
      <c r="J1199" s="89" t="s">
        <v>465</v>
      </c>
      <c r="K1199" s="89" t="s">
        <v>466</v>
      </c>
      <c r="L1199" s="89" t="s">
        <v>394</v>
      </c>
      <c r="M1199" s="89" t="s">
        <v>395</v>
      </c>
      <c r="N1199" s="89">
        <v>1</v>
      </c>
      <c r="O1199" s="91">
        <v>5.73</v>
      </c>
      <c r="P1199" s="89" t="s">
        <v>467</v>
      </c>
      <c r="Q1199" s="89">
        <v>33</v>
      </c>
      <c r="R1199" s="89" t="s">
        <v>775</v>
      </c>
      <c r="S1199" s="89">
        <v>2</v>
      </c>
      <c r="T1199" s="90">
        <v>0</v>
      </c>
      <c r="U1199" s="90">
        <v>0</v>
      </c>
      <c r="V1199" s="90">
        <v>0</v>
      </c>
      <c r="W1199" s="90">
        <v>0</v>
      </c>
      <c r="X1199" s="90">
        <v>0</v>
      </c>
      <c r="Y1199" s="90">
        <v>0</v>
      </c>
      <c r="Z1199" s="90">
        <v>0</v>
      </c>
      <c r="AA1199" s="90">
        <v>0</v>
      </c>
      <c r="AB1199" s="90">
        <v>0</v>
      </c>
      <c r="AC1199" s="90"/>
      <c r="AD1199" s="90"/>
      <c r="AE1199" s="381" t="str">
        <f t="shared" si="19"/>
        <v>-</v>
      </c>
      <c r="AF1199" s="105"/>
      <c r="AG1199" s="381"/>
      <c r="AH1199" s="381"/>
      <c r="AI1199" s="381"/>
      <c r="AJ1199" s="381"/>
      <c r="AK1199" s="381"/>
      <c r="AL1199" s="381"/>
      <c r="AM1199" s="381"/>
    </row>
    <row r="1200" spans="1:39" x14ac:dyDescent="0.35">
      <c r="A1200" s="89" t="s">
        <v>542</v>
      </c>
      <c r="B1200" s="89" t="s">
        <v>461</v>
      </c>
      <c r="C1200" s="89" t="s">
        <v>462</v>
      </c>
      <c r="D1200" s="89" t="s">
        <v>637</v>
      </c>
      <c r="E1200" s="89" t="s">
        <v>535</v>
      </c>
      <c r="F1200" s="89" t="s">
        <v>465</v>
      </c>
      <c r="G1200" s="89" t="s">
        <v>465</v>
      </c>
      <c r="H1200" s="89" t="s">
        <v>465</v>
      </c>
      <c r="I1200" s="89" t="s">
        <v>465</v>
      </c>
      <c r="J1200" s="89" t="s">
        <v>465</v>
      </c>
      <c r="K1200" s="89" t="s">
        <v>466</v>
      </c>
      <c r="L1200" s="89" t="s">
        <v>394</v>
      </c>
      <c r="M1200" s="89" t="s">
        <v>395</v>
      </c>
      <c r="N1200" s="89">
        <v>1</v>
      </c>
      <c r="O1200" s="91">
        <v>6.94</v>
      </c>
      <c r="P1200" s="89" t="s">
        <v>467</v>
      </c>
      <c r="Q1200" s="89">
        <v>33</v>
      </c>
      <c r="R1200" s="89" t="s">
        <v>775</v>
      </c>
      <c r="S1200" s="89">
        <v>2</v>
      </c>
      <c r="T1200" s="90">
        <v>0</v>
      </c>
      <c r="U1200" s="90">
        <v>0</v>
      </c>
      <c r="V1200" s="90">
        <v>0</v>
      </c>
      <c r="W1200" s="90">
        <v>0</v>
      </c>
      <c r="X1200" s="90">
        <v>0</v>
      </c>
      <c r="Y1200" s="90">
        <v>0</v>
      </c>
      <c r="Z1200" s="90">
        <v>0</v>
      </c>
      <c r="AA1200" s="90">
        <v>0</v>
      </c>
      <c r="AB1200" s="90">
        <v>0</v>
      </c>
      <c r="AC1200" s="90"/>
      <c r="AD1200" s="90"/>
      <c r="AE1200" s="381" t="str">
        <f t="shared" si="19"/>
        <v>-</v>
      </c>
      <c r="AF1200" s="105"/>
      <c r="AG1200" s="381"/>
      <c r="AH1200" s="381"/>
      <c r="AI1200" s="381"/>
      <c r="AJ1200" s="381"/>
      <c r="AK1200" s="381"/>
      <c r="AL1200" s="381"/>
      <c r="AM1200" s="381"/>
    </row>
    <row r="1201" spans="1:39" x14ac:dyDescent="0.35">
      <c r="A1201" s="89" t="s">
        <v>543</v>
      </c>
      <c r="B1201" s="89" t="s">
        <v>461</v>
      </c>
      <c r="C1201" s="89" t="s">
        <v>462</v>
      </c>
      <c r="D1201" s="89" t="s">
        <v>637</v>
      </c>
      <c r="E1201" s="89" t="s">
        <v>535</v>
      </c>
      <c r="F1201" s="89" t="s">
        <v>465</v>
      </c>
      <c r="G1201" s="89" t="s">
        <v>465</v>
      </c>
      <c r="H1201" s="89" t="s">
        <v>465</v>
      </c>
      <c r="I1201" s="89" t="s">
        <v>465</v>
      </c>
      <c r="J1201" s="89" t="s">
        <v>465</v>
      </c>
      <c r="K1201" s="89" t="s">
        <v>466</v>
      </c>
      <c r="L1201" s="89" t="s">
        <v>394</v>
      </c>
      <c r="M1201" s="89" t="s">
        <v>395</v>
      </c>
      <c r="N1201" s="89">
        <v>1</v>
      </c>
      <c r="O1201" s="91">
        <v>40.51</v>
      </c>
      <c r="P1201" s="89" t="s">
        <v>467</v>
      </c>
      <c r="Q1201" s="89">
        <v>33</v>
      </c>
      <c r="R1201" s="89" t="s">
        <v>775</v>
      </c>
      <c r="S1201" s="89">
        <v>2</v>
      </c>
      <c r="T1201" s="90">
        <v>0</v>
      </c>
      <c r="U1201" s="90">
        <v>0</v>
      </c>
      <c r="V1201" s="90">
        <v>0</v>
      </c>
      <c r="W1201" s="90">
        <v>0</v>
      </c>
      <c r="X1201" s="90">
        <v>0</v>
      </c>
      <c r="Y1201" s="90">
        <v>0</v>
      </c>
      <c r="Z1201" s="90">
        <v>0</v>
      </c>
      <c r="AA1201" s="90">
        <v>0</v>
      </c>
      <c r="AB1201" s="90">
        <v>0</v>
      </c>
      <c r="AC1201" s="90"/>
      <c r="AD1201" s="90"/>
      <c r="AE1201" s="381" t="str">
        <f t="shared" si="19"/>
        <v>-</v>
      </c>
      <c r="AF1201" s="105"/>
      <c r="AG1201" s="381"/>
      <c r="AH1201" s="381"/>
      <c r="AI1201" s="381"/>
      <c r="AJ1201" s="381"/>
      <c r="AK1201" s="381"/>
      <c r="AL1201" s="381"/>
      <c r="AM1201" s="381"/>
    </row>
    <row r="1202" spans="1:39" x14ac:dyDescent="0.35">
      <c r="A1202" s="89" t="s">
        <v>522</v>
      </c>
      <c r="B1202" s="89" t="s">
        <v>545</v>
      </c>
      <c r="C1202" s="89" t="s">
        <v>462</v>
      </c>
      <c r="D1202" s="89" t="s">
        <v>637</v>
      </c>
      <c r="E1202" s="89" t="s">
        <v>475</v>
      </c>
      <c r="F1202" s="89" t="s">
        <v>465</v>
      </c>
      <c r="G1202" s="89" t="s">
        <v>465</v>
      </c>
      <c r="H1202" s="89" t="s">
        <v>465</v>
      </c>
      <c r="I1202" s="89" t="s">
        <v>465</v>
      </c>
      <c r="J1202" s="89" t="s">
        <v>465</v>
      </c>
      <c r="K1202" s="89" t="s">
        <v>466</v>
      </c>
      <c r="L1202" s="89" t="s">
        <v>394</v>
      </c>
      <c r="M1202" s="89" t="s">
        <v>395</v>
      </c>
      <c r="N1202" s="89">
        <v>1</v>
      </c>
      <c r="O1202" s="91">
        <v>26.86</v>
      </c>
      <c r="P1202" s="89" t="s">
        <v>467</v>
      </c>
      <c r="Q1202" s="89">
        <v>33</v>
      </c>
      <c r="R1202" s="89" t="s">
        <v>775</v>
      </c>
      <c r="S1202" s="89">
        <v>2</v>
      </c>
      <c r="T1202" s="90">
        <v>0</v>
      </c>
      <c r="U1202" s="90">
        <v>0</v>
      </c>
      <c r="V1202" s="90">
        <v>0</v>
      </c>
      <c r="W1202" s="90">
        <v>0</v>
      </c>
      <c r="X1202" s="90">
        <v>0</v>
      </c>
      <c r="Y1202" s="90">
        <v>0</v>
      </c>
      <c r="Z1202" s="90">
        <v>0</v>
      </c>
      <c r="AA1202" s="90">
        <v>0</v>
      </c>
      <c r="AB1202" s="90">
        <v>0</v>
      </c>
      <c r="AC1202" s="90"/>
      <c r="AD1202" s="90"/>
      <c r="AE1202" s="381" t="str">
        <f t="shared" si="19"/>
        <v>-</v>
      </c>
      <c r="AF1202" s="105"/>
      <c r="AG1202" s="381"/>
      <c r="AH1202" s="381"/>
      <c r="AI1202" s="381"/>
      <c r="AJ1202" s="381"/>
      <c r="AK1202" s="381"/>
      <c r="AL1202" s="381"/>
      <c r="AM1202" s="381"/>
    </row>
    <row r="1203" spans="1:39" x14ac:dyDescent="0.35">
      <c r="A1203" s="89" t="s">
        <v>525</v>
      </c>
      <c r="B1203" s="89" t="s">
        <v>545</v>
      </c>
      <c r="C1203" s="89" t="s">
        <v>462</v>
      </c>
      <c r="D1203" s="89" t="s">
        <v>637</v>
      </c>
      <c r="E1203" s="89" t="s">
        <v>526</v>
      </c>
      <c r="F1203" s="89" t="s">
        <v>465</v>
      </c>
      <c r="G1203" s="89" t="s">
        <v>465</v>
      </c>
      <c r="H1203" s="89" t="s">
        <v>465</v>
      </c>
      <c r="I1203" s="89" t="s">
        <v>465</v>
      </c>
      <c r="J1203" s="89" t="s">
        <v>465</v>
      </c>
      <c r="K1203" s="89" t="s">
        <v>466</v>
      </c>
      <c r="L1203" s="89" t="s">
        <v>394</v>
      </c>
      <c r="M1203" s="89" t="s">
        <v>395</v>
      </c>
      <c r="N1203" s="89">
        <v>1</v>
      </c>
      <c r="O1203" s="91">
        <v>0.83</v>
      </c>
      <c r="P1203" s="89" t="s">
        <v>467</v>
      </c>
      <c r="Q1203" s="89">
        <v>33</v>
      </c>
      <c r="R1203" s="89" t="s">
        <v>775</v>
      </c>
      <c r="S1203" s="89">
        <v>2</v>
      </c>
      <c r="T1203" s="90">
        <v>0</v>
      </c>
      <c r="U1203" s="90">
        <v>0</v>
      </c>
      <c r="V1203" s="90">
        <v>0</v>
      </c>
      <c r="W1203" s="90">
        <v>0</v>
      </c>
      <c r="X1203" s="90">
        <v>0</v>
      </c>
      <c r="Y1203" s="90">
        <v>0</v>
      </c>
      <c r="Z1203" s="90">
        <v>0</v>
      </c>
      <c r="AA1203" s="90">
        <v>0</v>
      </c>
      <c r="AB1203" s="90">
        <v>0</v>
      </c>
      <c r="AC1203" s="90"/>
      <c r="AD1203" s="90"/>
      <c r="AE1203" s="381" t="str">
        <f t="shared" si="19"/>
        <v>-</v>
      </c>
      <c r="AF1203" s="105"/>
      <c r="AG1203" s="381"/>
      <c r="AH1203" s="381"/>
      <c r="AI1203" s="381"/>
      <c r="AJ1203" s="381"/>
      <c r="AK1203" s="381"/>
      <c r="AL1203" s="381"/>
      <c r="AM1203" s="381"/>
    </row>
    <row r="1204" spans="1:39" x14ac:dyDescent="0.35">
      <c r="A1204" s="89" t="s">
        <v>531</v>
      </c>
      <c r="B1204" s="89" t="s">
        <v>545</v>
      </c>
      <c r="C1204" s="89" t="s">
        <v>462</v>
      </c>
      <c r="D1204" s="89" t="s">
        <v>637</v>
      </c>
      <c r="E1204" s="89" t="s">
        <v>475</v>
      </c>
      <c r="F1204" s="89" t="s">
        <v>465</v>
      </c>
      <c r="G1204" s="89" t="s">
        <v>465</v>
      </c>
      <c r="H1204" s="89" t="s">
        <v>465</v>
      </c>
      <c r="I1204" s="89" t="s">
        <v>465</v>
      </c>
      <c r="J1204" s="89" t="s">
        <v>465</v>
      </c>
      <c r="K1204" s="89" t="s">
        <v>466</v>
      </c>
      <c r="L1204" s="89" t="s">
        <v>394</v>
      </c>
      <c r="M1204" s="89" t="s">
        <v>395</v>
      </c>
      <c r="N1204" s="89">
        <v>1</v>
      </c>
      <c r="O1204" s="91">
        <v>10.199999999999999</v>
      </c>
      <c r="P1204" s="89" t="s">
        <v>467</v>
      </c>
      <c r="Q1204" s="89">
        <v>33</v>
      </c>
      <c r="R1204" s="89" t="s">
        <v>775</v>
      </c>
      <c r="S1204" s="89">
        <v>2</v>
      </c>
      <c r="T1204" s="90">
        <v>0</v>
      </c>
      <c r="U1204" s="90">
        <v>0</v>
      </c>
      <c r="V1204" s="90">
        <v>0</v>
      </c>
      <c r="W1204" s="90">
        <v>0</v>
      </c>
      <c r="X1204" s="90">
        <v>0</v>
      </c>
      <c r="Y1204" s="90">
        <v>0</v>
      </c>
      <c r="Z1204" s="90">
        <v>0</v>
      </c>
      <c r="AA1204" s="90">
        <v>0</v>
      </c>
      <c r="AB1204" s="90">
        <v>0</v>
      </c>
      <c r="AC1204" s="90"/>
      <c r="AD1204" s="90"/>
      <c r="AE1204" s="381" t="str">
        <f t="shared" si="19"/>
        <v>-</v>
      </c>
      <c r="AF1204" s="105"/>
      <c r="AG1204" s="381"/>
      <c r="AH1204" s="381"/>
      <c r="AI1204" s="381"/>
      <c r="AJ1204" s="381"/>
      <c r="AK1204" s="381"/>
      <c r="AL1204" s="381"/>
      <c r="AM1204" s="381"/>
    </row>
    <row r="1205" spans="1:39" x14ac:dyDescent="0.35">
      <c r="A1205" s="89" t="s">
        <v>499</v>
      </c>
      <c r="B1205" s="89" t="s">
        <v>545</v>
      </c>
      <c r="C1205" s="89" t="s">
        <v>462</v>
      </c>
      <c r="D1205" s="89" t="s">
        <v>637</v>
      </c>
      <c r="E1205" s="89" t="s">
        <v>500</v>
      </c>
      <c r="F1205" s="89" t="s">
        <v>465</v>
      </c>
      <c r="G1205" s="89" t="s">
        <v>465</v>
      </c>
      <c r="H1205" s="89" t="s">
        <v>465</v>
      </c>
      <c r="I1205" s="89" t="s">
        <v>465</v>
      </c>
      <c r="J1205" s="89" t="s">
        <v>465</v>
      </c>
      <c r="K1205" s="89" t="s">
        <v>476</v>
      </c>
      <c r="L1205" s="89" t="s">
        <v>394</v>
      </c>
      <c r="M1205" s="89" t="s">
        <v>395</v>
      </c>
      <c r="N1205" s="89">
        <v>1</v>
      </c>
      <c r="O1205" s="91">
        <v>31.89</v>
      </c>
      <c r="P1205" s="89" t="s">
        <v>467</v>
      </c>
      <c r="Q1205" s="89">
        <v>33</v>
      </c>
      <c r="R1205" s="89" t="s">
        <v>775</v>
      </c>
      <c r="S1205" s="89">
        <v>2</v>
      </c>
      <c r="T1205" s="90">
        <v>0</v>
      </c>
      <c r="U1205" s="90">
        <v>0</v>
      </c>
      <c r="V1205" s="90">
        <v>0</v>
      </c>
      <c r="W1205" s="90">
        <v>0</v>
      </c>
      <c r="X1205" s="90">
        <v>0</v>
      </c>
      <c r="Y1205" s="90">
        <v>0</v>
      </c>
      <c r="Z1205" s="90">
        <v>0</v>
      </c>
      <c r="AA1205" s="90">
        <v>0</v>
      </c>
      <c r="AB1205" s="90">
        <v>0</v>
      </c>
      <c r="AC1205" s="90"/>
      <c r="AD1205" s="90"/>
      <c r="AE1205" s="381" t="str">
        <f t="shared" si="19"/>
        <v>-</v>
      </c>
      <c r="AF1205" s="105"/>
      <c r="AG1205" s="381"/>
      <c r="AH1205" s="381"/>
      <c r="AI1205" s="381"/>
      <c r="AJ1205" s="381"/>
      <c r="AK1205" s="381"/>
      <c r="AL1205" s="381"/>
      <c r="AM1205" s="381"/>
    </row>
    <row r="1206" spans="1:39" x14ac:dyDescent="0.35">
      <c r="A1206" s="89" t="s">
        <v>504</v>
      </c>
      <c r="B1206" s="89" t="s">
        <v>545</v>
      </c>
      <c r="C1206" s="89" t="s">
        <v>462</v>
      </c>
      <c r="D1206" s="89" t="s">
        <v>637</v>
      </c>
      <c r="E1206" s="89" t="s">
        <v>505</v>
      </c>
      <c r="F1206" s="89" t="s">
        <v>465</v>
      </c>
      <c r="G1206" s="89" t="s">
        <v>465</v>
      </c>
      <c r="H1206" s="89" t="s">
        <v>465</v>
      </c>
      <c r="I1206" s="89" t="s">
        <v>465</v>
      </c>
      <c r="J1206" s="89" t="s">
        <v>465</v>
      </c>
      <c r="K1206" s="89" t="s">
        <v>476</v>
      </c>
      <c r="L1206" s="89" t="s">
        <v>394</v>
      </c>
      <c r="M1206" s="89" t="s">
        <v>395</v>
      </c>
      <c r="N1206" s="89">
        <v>1</v>
      </c>
      <c r="O1206" s="91">
        <v>3.56</v>
      </c>
      <c r="P1206" s="89" t="s">
        <v>467</v>
      </c>
      <c r="Q1206" s="89">
        <v>33</v>
      </c>
      <c r="R1206" s="89" t="s">
        <v>775</v>
      </c>
      <c r="S1206" s="89">
        <v>2</v>
      </c>
      <c r="T1206" s="90">
        <v>0</v>
      </c>
      <c r="U1206" s="90">
        <v>0</v>
      </c>
      <c r="V1206" s="90">
        <v>0</v>
      </c>
      <c r="W1206" s="90">
        <v>0</v>
      </c>
      <c r="X1206" s="90">
        <v>0</v>
      </c>
      <c r="Y1206" s="90">
        <v>0</v>
      </c>
      <c r="Z1206" s="90">
        <v>0</v>
      </c>
      <c r="AA1206" s="90">
        <v>0</v>
      </c>
      <c r="AB1206" s="90">
        <v>0</v>
      </c>
      <c r="AC1206" s="90"/>
      <c r="AD1206" s="90"/>
      <c r="AE1206" s="381" t="str">
        <f t="shared" si="19"/>
        <v>-</v>
      </c>
      <c r="AF1206" s="105"/>
      <c r="AG1206" s="381"/>
      <c r="AH1206" s="381"/>
      <c r="AI1206" s="381"/>
      <c r="AJ1206" s="381"/>
      <c r="AK1206" s="381"/>
      <c r="AL1206" s="381"/>
      <c r="AM1206" s="381"/>
    </row>
    <row r="1207" spans="1:39" x14ac:dyDescent="0.35">
      <c r="A1207" s="89" t="s">
        <v>507</v>
      </c>
      <c r="B1207" s="89" t="s">
        <v>545</v>
      </c>
      <c r="C1207" s="89" t="s">
        <v>462</v>
      </c>
      <c r="D1207" s="89" t="s">
        <v>637</v>
      </c>
      <c r="E1207" s="89" t="s">
        <v>475</v>
      </c>
      <c r="F1207" s="89" t="s">
        <v>465</v>
      </c>
      <c r="G1207" s="89" t="s">
        <v>465</v>
      </c>
      <c r="H1207" s="89" t="s">
        <v>465</v>
      </c>
      <c r="I1207" s="89" t="s">
        <v>465</v>
      </c>
      <c r="J1207" s="89" t="s">
        <v>465</v>
      </c>
      <c r="K1207" s="89" t="s">
        <v>476</v>
      </c>
      <c r="L1207" s="89" t="s">
        <v>394</v>
      </c>
      <c r="M1207" s="89" t="s">
        <v>395</v>
      </c>
      <c r="N1207" s="89">
        <v>1</v>
      </c>
      <c r="O1207" s="91">
        <v>8.2100000000000009</v>
      </c>
      <c r="P1207" s="89" t="s">
        <v>467</v>
      </c>
      <c r="Q1207" s="89">
        <v>33</v>
      </c>
      <c r="R1207" s="89" t="s">
        <v>775</v>
      </c>
      <c r="S1207" s="89">
        <v>2</v>
      </c>
      <c r="T1207" s="90">
        <v>0</v>
      </c>
      <c r="U1207" s="90">
        <v>0</v>
      </c>
      <c r="V1207" s="90">
        <v>0</v>
      </c>
      <c r="W1207" s="90">
        <v>0</v>
      </c>
      <c r="X1207" s="90">
        <v>0</v>
      </c>
      <c r="Y1207" s="90">
        <v>0</v>
      </c>
      <c r="Z1207" s="90">
        <v>0</v>
      </c>
      <c r="AA1207" s="90">
        <v>0</v>
      </c>
      <c r="AB1207" s="90">
        <v>0</v>
      </c>
      <c r="AC1207" s="90"/>
      <c r="AD1207" s="90"/>
      <c r="AE1207" s="381" t="str">
        <f t="shared" si="19"/>
        <v>-</v>
      </c>
      <c r="AF1207" s="105"/>
      <c r="AG1207" s="381"/>
      <c r="AH1207" s="381"/>
      <c r="AI1207" s="381"/>
      <c r="AJ1207" s="381"/>
      <c r="AK1207" s="381"/>
      <c r="AL1207" s="381"/>
      <c r="AM1207" s="381"/>
    </row>
    <row r="1208" spans="1:39" x14ac:dyDescent="0.35">
      <c r="A1208" s="89" t="s">
        <v>509</v>
      </c>
      <c r="B1208" s="89" t="s">
        <v>545</v>
      </c>
      <c r="C1208" s="89" t="s">
        <v>462</v>
      </c>
      <c r="D1208" s="89" t="s">
        <v>637</v>
      </c>
      <c r="E1208" s="89" t="s">
        <v>475</v>
      </c>
      <c r="F1208" s="89" t="s">
        <v>465</v>
      </c>
      <c r="G1208" s="89" t="s">
        <v>465</v>
      </c>
      <c r="H1208" s="89" t="s">
        <v>465</v>
      </c>
      <c r="I1208" s="89" t="s">
        <v>465</v>
      </c>
      <c r="J1208" s="89" t="s">
        <v>465</v>
      </c>
      <c r="K1208" s="89" t="s">
        <v>476</v>
      </c>
      <c r="L1208" s="89" t="s">
        <v>394</v>
      </c>
      <c r="M1208" s="89" t="s">
        <v>395</v>
      </c>
      <c r="N1208" s="89">
        <v>1</v>
      </c>
      <c r="O1208" s="91">
        <v>7.95</v>
      </c>
      <c r="P1208" s="89" t="s">
        <v>467</v>
      </c>
      <c r="Q1208" s="89">
        <v>33</v>
      </c>
      <c r="R1208" s="89" t="s">
        <v>775</v>
      </c>
      <c r="S1208" s="89">
        <v>2</v>
      </c>
      <c r="T1208" s="90">
        <v>0</v>
      </c>
      <c r="U1208" s="90">
        <v>0</v>
      </c>
      <c r="V1208" s="90">
        <v>0</v>
      </c>
      <c r="W1208" s="90">
        <v>0</v>
      </c>
      <c r="X1208" s="90">
        <v>0</v>
      </c>
      <c r="Y1208" s="90">
        <v>0</v>
      </c>
      <c r="Z1208" s="90">
        <v>0</v>
      </c>
      <c r="AA1208" s="90">
        <v>0</v>
      </c>
      <c r="AB1208" s="90">
        <v>0</v>
      </c>
      <c r="AC1208" s="90"/>
      <c r="AD1208" s="90"/>
      <c r="AE1208" s="381" t="str">
        <f t="shared" si="19"/>
        <v>-</v>
      </c>
      <c r="AF1208" s="105"/>
      <c r="AG1208" s="381"/>
      <c r="AH1208" s="381"/>
      <c r="AI1208" s="381"/>
      <c r="AJ1208" s="381"/>
      <c r="AK1208" s="381"/>
      <c r="AL1208" s="381"/>
      <c r="AM1208" s="381"/>
    </row>
    <row r="1209" spans="1:39" x14ac:dyDescent="0.35">
      <c r="A1209" s="89" t="s">
        <v>510</v>
      </c>
      <c r="B1209" s="89" t="s">
        <v>545</v>
      </c>
      <c r="C1209" s="89" t="s">
        <v>462</v>
      </c>
      <c r="D1209" s="89" t="s">
        <v>637</v>
      </c>
      <c r="E1209" s="89" t="s">
        <v>464</v>
      </c>
      <c r="F1209" s="89" t="s">
        <v>465</v>
      </c>
      <c r="G1209" s="89" t="s">
        <v>465</v>
      </c>
      <c r="H1209" s="89" t="s">
        <v>465</v>
      </c>
      <c r="I1209" s="89" t="s">
        <v>465</v>
      </c>
      <c r="J1209" s="89" t="s">
        <v>465</v>
      </c>
      <c r="K1209" s="89" t="s">
        <v>476</v>
      </c>
      <c r="L1209" s="89" t="s">
        <v>394</v>
      </c>
      <c r="M1209" s="89" t="s">
        <v>395</v>
      </c>
      <c r="N1209" s="89">
        <v>1</v>
      </c>
      <c r="O1209" s="91">
        <v>13.07</v>
      </c>
      <c r="P1209" s="89" t="s">
        <v>467</v>
      </c>
      <c r="Q1209" s="89">
        <v>33</v>
      </c>
      <c r="R1209" s="89" t="s">
        <v>775</v>
      </c>
      <c r="S1209" s="89">
        <v>2</v>
      </c>
      <c r="T1209" s="90">
        <v>0</v>
      </c>
      <c r="U1209" s="90">
        <v>0</v>
      </c>
      <c r="V1209" s="90">
        <v>0</v>
      </c>
      <c r="W1209" s="90">
        <v>0</v>
      </c>
      <c r="X1209" s="90">
        <v>0</v>
      </c>
      <c r="Y1209" s="90">
        <v>0</v>
      </c>
      <c r="Z1209" s="90">
        <v>0</v>
      </c>
      <c r="AA1209" s="90">
        <v>0</v>
      </c>
      <c r="AB1209" s="90">
        <v>0</v>
      </c>
      <c r="AC1209" s="90"/>
      <c r="AD1209" s="90"/>
      <c r="AE1209" s="381" t="str">
        <f t="shared" si="19"/>
        <v>-</v>
      </c>
      <c r="AF1209" s="105"/>
      <c r="AG1209" s="381"/>
      <c r="AH1209" s="381"/>
      <c r="AI1209" s="381"/>
      <c r="AJ1209" s="381"/>
      <c r="AK1209" s="381"/>
      <c r="AL1209" s="381"/>
      <c r="AM1209" s="381"/>
    </row>
    <row r="1210" spans="1:39" x14ac:dyDescent="0.35">
      <c r="A1210" s="89" t="s">
        <v>520</v>
      </c>
      <c r="B1210" s="89" t="s">
        <v>545</v>
      </c>
      <c r="C1210" s="89" t="s">
        <v>462</v>
      </c>
      <c r="D1210" s="89" t="s">
        <v>637</v>
      </c>
      <c r="E1210" s="89" t="s">
        <v>521</v>
      </c>
      <c r="F1210" s="89" t="s">
        <v>465</v>
      </c>
      <c r="G1210" s="89" t="s">
        <v>465</v>
      </c>
      <c r="H1210" s="89" t="s">
        <v>465</v>
      </c>
      <c r="I1210" s="89" t="s">
        <v>465</v>
      </c>
      <c r="J1210" s="89" t="s">
        <v>465</v>
      </c>
      <c r="K1210" s="89" t="s">
        <v>476</v>
      </c>
      <c r="L1210" s="89" t="s">
        <v>394</v>
      </c>
      <c r="M1210" s="89" t="s">
        <v>395</v>
      </c>
      <c r="N1210" s="89">
        <v>1</v>
      </c>
      <c r="O1210" s="91">
        <v>16.98</v>
      </c>
      <c r="P1210" s="89" t="s">
        <v>467</v>
      </c>
      <c r="Q1210" s="89">
        <v>33</v>
      </c>
      <c r="R1210" s="89" t="s">
        <v>775</v>
      </c>
      <c r="S1210" s="89">
        <v>2</v>
      </c>
      <c r="T1210" s="90">
        <v>0</v>
      </c>
      <c r="U1210" s="90">
        <v>0</v>
      </c>
      <c r="V1210" s="90">
        <v>0</v>
      </c>
      <c r="W1210" s="90">
        <v>0</v>
      </c>
      <c r="X1210" s="90">
        <v>0</v>
      </c>
      <c r="Y1210" s="90">
        <v>0</v>
      </c>
      <c r="Z1210" s="90">
        <v>0</v>
      </c>
      <c r="AA1210" s="90">
        <v>0</v>
      </c>
      <c r="AB1210" s="90">
        <v>0</v>
      </c>
      <c r="AC1210" s="90"/>
      <c r="AD1210" s="90"/>
      <c r="AE1210" s="381" t="str">
        <f t="shared" si="19"/>
        <v>-</v>
      </c>
      <c r="AF1210" s="105"/>
      <c r="AG1210" s="381"/>
      <c r="AH1210" s="381"/>
      <c r="AI1210" s="381"/>
      <c r="AJ1210" s="381"/>
      <c r="AK1210" s="381"/>
      <c r="AL1210" s="381"/>
      <c r="AM1210" s="381"/>
    </row>
    <row r="1211" spans="1:39" x14ac:dyDescent="0.35">
      <c r="A1211" s="89" t="s">
        <v>460</v>
      </c>
      <c r="B1211" s="89" t="s">
        <v>547</v>
      </c>
      <c r="C1211" s="89" t="s">
        <v>462</v>
      </c>
      <c r="D1211" s="89" t="s">
        <v>637</v>
      </c>
      <c r="E1211" s="89" t="s">
        <v>464</v>
      </c>
      <c r="F1211" s="89" t="s">
        <v>465</v>
      </c>
      <c r="G1211" s="89" t="s">
        <v>465</v>
      </c>
      <c r="H1211" s="89" t="s">
        <v>465</v>
      </c>
      <c r="I1211" s="89" t="s">
        <v>465</v>
      </c>
      <c r="J1211" s="89" t="s">
        <v>465</v>
      </c>
      <c r="K1211" s="89" t="s">
        <v>466</v>
      </c>
      <c r="L1211" s="89" t="s">
        <v>394</v>
      </c>
      <c r="M1211" s="89" t="s">
        <v>395</v>
      </c>
      <c r="N1211" s="89">
        <v>1</v>
      </c>
      <c r="O1211" s="91">
        <v>2.21</v>
      </c>
      <c r="P1211" s="89" t="s">
        <v>548</v>
      </c>
      <c r="Q1211" s="89">
        <v>33</v>
      </c>
      <c r="R1211" s="89" t="s">
        <v>775</v>
      </c>
      <c r="S1211" s="89">
        <v>3</v>
      </c>
      <c r="T1211" s="90">
        <v>0</v>
      </c>
      <c r="U1211" s="90">
        <v>0</v>
      </c>
      <c r="V1211" s="90">
        <v>0</v>
      </c>
      <c r="W1211" s="90">
        <v>0</v>
      </c>
      <c r="X1211" s="90">
        <v>0</v>
      </c>
      <c r="Y1211" s="90">
        <v>0</v>
      </c>
      <c r="Z1211" s="90">
        <v>0</v>
      </c>
      <c r="AA1211" s="90">
        <v>0</v>
      </c>
      <c r="AB1211" s="90">
        <v>0</v>
      </c>
      <c r="AC1211" s="90"/>
      <c r="AD1211" s="90"/>
      <c r="AE1211" s="381" t="str">
        <f t="shared" si="19"/>
        <v>-</v>
      </c>
      <c r="AF1211" s="105"/>
      <c r="AG1211" s="381"/>
      <c r="AH1211" s="381"/>
      <c r="AI1211" s="381"/>
      <c r="AJ1211" s="381"/>
      <c r="AK1211" s="381"/>
      <c r="AL1211" s="381"/>
      <c r="AM1211" s="381"/>
    </row>
    <row r="1212" spans="1:39" x14ac:dyDescent="0.35">
      <c r="A1212" s="89" t="s">
        <v>469</v>
      </c>
      <c r="B1212" s="89" t="s">
        <v>547</v>
      </c>
      <c r="C1212" s="89" t="s">
        <v>462</v>
      </c>
      <c r="D1212" s="89" t="s">
        <v>637</v>
      </c>
      <c r="E1212" s="89" t="s">
        <v>464</v>
      </c>
      <c r="F1212" s="89" t="s">
        <v>465</v>
      </c>
      <c r="G1212" s="89" t="s">
        <v>465</v>
      </c>
      <c r="H1212" s="89" t="s">
        <v>465</v>
      </c>
      <c r="I1212" s="89" t="s">
        <v>465</v>
      </c>
      <c r="J1212" s="89" t="s">
        <v>465</v>
      </c>
      <c r="K1212" s="89" t="s">
        <v>466</v>
      </c>
      <c r="L1212" s="89" t="s">
        <v>394</v>
      </c>
      <c r="M1212" s="89" t="s">
        <v>395</v>
      </c>
      <c r="N1212" s="89">
        <v>1</v>
      </c>
      <c r="O1212" s="91">
        <v>11.9</v>
      </c>
      <c r="P1212" s="89" t="s">
        <v>548</v>
      </c>
      <c r="Q1212" s="89">
        <v>33</v>
      </c>
      <c r="R1212" s="89" t="s">
        <v>775</v>
      </c>
      <c r="S1212" s="89">
        <v>3</v>
      </c>
      <c r="T1212" s="90">
        <v>0</v>
      </c>
      <c r="U1212" s="90">
        <v>0</v>
      </c>
      <c r="V1212" s="90">
        <v>0</v>
      </c>
      <c r="W1212" s="90">
        <v>0</v>
      </c>
      <c r="X1212" s="90">
        <v>0</v>
      </c>
      <c r="Y1212" s="90">
        <v>0</v>
      </c>
      <c r="Z1212" s="90">
        <v>0</v>
      </c>
      <c r="AA1212" s="90">
        <v>0</v>
      </c>
      <c r="AB1212" s="90">
        <v>0</v>
      </c>
      <c r="AC1212" s="90"/>
      <c r="AD1212" s="90"/>
      <c r="AE1212" s="381" t="str">
        <f t="shared" si="19"/>
        <v>-</v>
      </c>
      <c r="AF1212" s="105"/>
      <c r="AG1212" s="381"/>
      <c r="AH1212" s="381"/>
      <c r="AI1212" s="381"/>
      <c r="AJ1212" s="381"/>
      <c r="AK1212" s="381"/>
      <c r="AL1212" s="381"/>
      <c r="AM1212" s="381"/>
    </row>
    <row r="1213" spans="1:39" x14ac:dyDescent="0.35">
      <c r="A1213" s="89" t="s">
        <v>470</v>
      </c>
      <c r="B1213" s="89" t="s">
        <v>547</v>
      </c>
      <c r="C1213" s="89" t="s">
        <v>462</v>
      </c>
      <c r="D1213" s="89" t="s">
        <v>637</v>
      </c>
      <c r="E1213" s="89" t="s">
        <v>471</v>
      </c>
      <c r="F1213" s="89" t="s">
        <v>465</v>
      </c>
      <c r="G1213" s="89" t="s">
        <v>465</v>
      </c>
      <c r="H1213" s="89" t="s">
        <v>465</v>
      </c>
      <c r="I1213" s="89" t="s">
        <v>465</v>
      </c>
      <c r="J1213" s="89" t="s">
        <v>465</v>
      </c>
      <c r="K1213" s="89" t="s">
        <v>466</v>
      </c>
      <c r="L1213" s="89" t="s">
        <v>394</v>
      </c>
      <c r="M1213" s="89" t="s">
        <v>395</v>
      </c>
      <c r="N1213" s="89">
        <v>1</v>
      </c>
      <c r="O1213" s="91">
        <v>23.1</v>
      </c>
      <c r="P1213" s="89" t="s">
        <v>548</v>
      </c>
      <c r="Q1213" s="89">
        <v>33</v>
      </c>
      <c r="R1213" s="89" t="s">
        <v>775</v>
      </c>
      <c r="S1213" s="89">
        <v>3</v>
      </c>
      <c r="T1213" s="90">
        <v>0</v>
      </c>
      <c r="U1213" s="90">
        <v>0</v>
      </c>
      <c r="V1213" s="90">
        <v>0</v>
      </c>
      <c r="W1213" s="90">
        <v>0</v>
      </c>
      <c r="X1213" s="90">
        <v>0</v>
      </c>
      <c r="Y1213" s="90">
        <v>0</v>
      </c>
      <c r="Z1213" s="90">
        <v>0</v>
      </c>
      <c r="AA1213" s="90">
        <v>0</v>
      </c>
      <c r="AB1213" s="90">
        <v>0</v>
      </c>
      <c r="AC1213" s="90"/>
      <c r="AD1213" s="90"/>
      <c r="AE1213" s="381" t="str">
        <f t="shared" si="19"/>
        <v>-</v>
      </c>
      <c r="AF1213" s="105"/>
      <c r="AG1213" s="381"/>
      <c r="AH1213" s="381"/>
      <c r="AI1213" s="381"/>
      <c r="AJ1213" s="381"/>
      <c r="AK1213" s="381"/>
      <c r="AL1213" s="381"/>
      <c r="AM1213" s="381"/>
    </row>
    <row r="1214" spans="1:39" x14ac:dyDescent="0.35">
      <c r="A1214" s="89" t="s">
        <v>474</v>
      </c>
      <c r="B1214" s="89" t="s">
        <v>547</v>
      </c>
      <c r="C1214" s="89" t="s">
        <v>462</v>
      </c>
      <c r="D1214" s="89" t="s">
        <v>637</v>
      </c>
      <c r="E1214" s="89" t="s">
        <v>475</v>
      </c>
      <c r="F1214" s="89" t="s">
        <v>465</v>
      </c>
      <c r="G1214" s="89" t="s">
        <v>465</v>
      </c>
      <c r="H1214" s="89" t="s">
        <v>465</v>
      </c>
      <c r="I1214" s="89" t="s">
        <v>465</v>
      </c>
      <c r="J1214" s="89" t="s">
        <v>465</v>
      </c>
      <c r="K1214" s="89" t="s">
        <v>476</v>
      </c>
      <c r="L1214" s="89" t="s">
        <v>394</v>
      </c>
      <c r="M1214" s="89" t="s">
        <v>395</v>
      </c>
      <c r="N1214" s="89">
        <v>1</v>
      </c>
      <c r="O1214" s="91">
        <v>64.489999999999995</v>
      </c>
      <c r="P1214" s="89" t="s">
        <v>548</v>
      </c>
      <c r="Q1214" s="89">
        <v>33</v>
      </c>
      <c r="R1214" s="89" t="s">
        <v>775</v>
      </c>
      <c r="S1214" s="89">
        <v>3</v>
      </c>
      <c r="T1214" s="90">
        <v>0</v>
      </c>
      <c r="U1214" s="90">
        <v>0</v>
      </c>
      <c r="V1214" s="90">
        <v>0</v>
      </c>
      <c r="W1214" s="90">
        <v>0</v>
      </c>
      <c r="X1214" s="90">
        <v>0</v>
      </c>
      <c r="Y1214" s="90">
        <v>0</v>
      </c>
      <c r="Z1214" s="90">
        <v>0</v>
      </c>
      <c r="AA1214" s="90">
        <v>0</v>
      </c>
      <c r="AB1214" s="90">
        <v>0</v>
      </c>
      <c r="AC1214" s="90"/>
      <c r="AD1214" s="90"/>
      <c r="AE1214" s="381" t="str">
        <f t="shared" si="19"/>
        <v>-</v>
      </c>
      <c r="AF1214" s="105"/>
      <c r="AG1214" s="381"/>
      <c r="AH1214" s="381"/>
      <c r="AI1214" s="381"/>
      <c r="AJ1214" s="381"/>
      <c r="AK1214" s="381"/>
      <c r="AL1214" s="381"/>
      <c r="AM1214" s="381"/>
    </row>
    <row r="1215" spans="1:39" x14ac:dyDescent="0.35">
      <c r="A1215" s="89" t="s">
        <v>477</v>
      </c>
      <c r="B1215" s="89" t="s">
        <v>547</v>
      </c>
      <c r="C1215" s="89" t="s">
        <v>462</v>
      </c>
      <c r="D1215" s="89" t="s">
        <v>637</v>
      </c>
      <c r="E1215" s="89" t="s">
        <v>478</v>
      </c>
      <c r="F1215" s="89" t="s">
        <v>465</v>
      </c>
      <c r="G1215" s="89" t="s">
        <v>465</v>
      </c>
      <c r="H1215" s="89" t="s">
        <v>465</v>
      </c>
      <c r="I1215" s="89" t="s">
        <v>465</v>
      </c>
      <c r="J1215" s="89" t="s">
        <v>465</v>
      </c>
      <c r="K1215" s="89" t="s">
        <v>476</v>
      </c>
      <c r="L1215" s="89" t="s">
        <v>394</v>
      </c>
      <c r="M1215" s="89" t="s">
        <v>395</v>
      </c>
      <c r="N1215" s="89">
        <v>1</v>
      </c>
      <c r="O1215" s="91">
        <v>24.3</v>
      </c>
      <c r="P1215" s="89" t="s">
        <v>548</v>
      </c>
      <c r="Q1215" s="89">
        <v>33</v>
      </c>
      <c r="R1215" s="89" t="s">
        <v>775</v>
      </c>
      <c r="S1215" s="89">
        <v>3</v>
      </c>
      <c r="T1215" s="90">
        <v>0</v>
      </c>
      <c r="U1215" s="90">
        <v>0</v>
      </c>
      <c r="V1215" s="90">
        <v>0</v>
      </c>
      <c r="W1215" s="90">
        <v>0</v>
      </c>
      <c r="X1215" s="90">
        <v>0</v>
      </c>
      <c r="Y1215" s="90">
        <v>0</v>
      </c>
      <c r="Z1215" s="90">
        <v>0</v>
      </c>
      <c r="AA1215" s="90">
        <v>0</v>
      </c>
      <c r="AB1215" s="90">
        <v>0</v>
      </c>
      <c r="AC1215" s="90"/>
      <c r="AD1215" s="90"/>
      <c r="AE1215" s="381" t="str">
        <f t="shared" si="19"/>
        <v>-</v>
      </c>
      <c r="AF1215" s="105"/>
      <c r="AG1215" s="381"/>
      <c r="AH1215" s="381"/>
      <c r="AI1215" s="381"/>
      <c r="AJ1215" s="381"/>
      <c r="AK1215" s="381"/>
      <c r="AL1215" s="381"/>
      <c r="AM1215" s="381"/>
    </row>
    <row r="1216" spans="1:39" x14ac:dyDescent="0.35">
      <c r="A1216" s="89" t="s">
        <v>479</v>
      </c>
      <c r="B1216" s="89" t="s">
        <v>547</v>
      </c>
      <c r="C1216" s="89" t="s">
        <v>462</v>
      </c>
      <c r="D1216" s="89" t="s">
        <v>637</v>
      </c>
      <c r="E1216" s="89" t="s">
        <v>480</v>
      </c>
      <c r="F1216" s="89" t="s">
        <v>465</v>
      </c>
      <c r="G1216" s="89" t="s">
        <v>465</v>
      </c>
      <c r="H1216" s="89" t="s">
        <v>465</v>
      </c>
      <c r="I1216" s="89" t="s">
        <v>465</v>
      </c>
      <c r="J1216" s="89" t="s">
        <v>465</v>
      </c>
      <c r="K1216" s="89" t="s">
        <v>476</v>
      </c>
      <c r="L1216" s="89" t="s">
        <v>394</v>
      </c>
      <c r="M1216" s="89" t="s">
        <v>395</v>
      </c>
      <c r="N1216" s="89">
        <v>1</v>
      </c>
      <c r="O1216" s="91">
        <v>11.92</v>
      </c>
      <c r="P1216" s="89" t="s">
        <v>548</v>
      </c>
      <c r="Q1216" s="89">
        <v>33</v>
      </c>
      <c r="R1216" s="89" t="s">
        <v>775</v>
      </c>
      <c r="S1216" s="89">
        <v>3</v>
      </c>
      <c r="T1216" s="90">
        <v>0</v>
      </c>
      <c r="U1216" s="90">
        <v>0</v>
      </c>
      <c r="V1216" s="90">
        <v>0</v>
      </c>
      <c r="W1216" s="90">
        <v>0</v>
      </c>
      <c r="X1216" s="90">
        <v>0</v>
      </c>
      <c r="Y1216" s="90">
        <v>0</v>
      </c>
      <c r="Z1216" s="90">
        <v>0</v>
      </c>
      <c r="AA1216" s="90">
        <v>0</v>
      </c>
      <c r="AB1216" s="90">
        <v>0</v>
      </c>
      <c r="AC1216" s="90"/>
      <c r="AD1216" s="90"/>
      <c r="AE1216" s="381" t="str">
        <f t="shared" si="19"/>
        <v>-</v>
      </c>
      <c r="AF1216" s="105"/>
      <c r="AG1216" s="381"/>
      <c r="AH1216" s="381"/>
      <c r="AI1216" s="381"/>
      <c r="AJ1216" s="381"/>
      <c r="AK1216" s="381"/>
      <c r="AL1216" s="381"/>
      <c r="AM1216" s="381"/>
    </row>
    <row r="1217" spans="1:39" x14ac:dyDescent="0.35">
      <c r="A1217" s="89" t="s">
        <v>481</v>
      </c>
      <c r="B1217" s="89" t="s">
        <v>547</v>
      </c>
      <c r="C1217" s="89" t="s">
        <v>462</v>
      </c>
      <c r="D1217" s="89" t="s">
        <v>637</v>
      </c>
      <c r="E1217" s="89" t="s">
        <v>480</v>
      </c>
      <c r="F1217" s="89" t="s">
        <v>465</v>
      </c>
      <c r="G1217" s="89" t="s">
        <v>465</v>
      </c>
      <c r="H1217" s="89" t="s">
        <v>465</v>
      </c>
      <c r="I1217" s="89" t="s">
        <v>465</v>
      </c>
      <c r="J1217" s="89" t="s">
        <v>465</v>
      </c>
      <c r="K1217" s="89" t="s">
        <v>476</v>
      </c>
      <c r="L1217" s="89" t="s">
        <v>394</v>
      </c>
      <c r="M1217" s="89" t="s">
        <v>395</v>
      </c>
      <c r="N1217" s="89">
        <v>1</v>
      </c>
      <c r="O1217" s="91">
        <v>18.649999999999999</v>
      </c>
      <c r="P1217" s="89" t="s">
        <v>548</v>
      </c>
      <c r="Q1217" s="89">
        <v>33</v>
      </c>
      <c r="R1217" s="89" t="s">
        <v>775</v>
      </c>
      <c r="S1217" s="89">
        <v>3</v>
      </c>
      <c r="T1217" s="90">
        <v>0</v>
      </c>
      <c r="U1217" s="90">
        <v>0</v>
      </c>
      <c r="V1217" s="90">
        <v>0</v>
      </c>
      <c r="W1217" s="90">
        <v>0</v>
      </c>
      <c r="X1217" s="90">
        <v>0</v>
      </c>
      <c r="Y1217" s="90">
        <v>0</v>
      </c>
      <c r="Z1217" s="90">
        <v>0</v>
      </c>
      <c r="AA1217" s="90">
        <v>0</v>
      </c>
      <c r="AB1217" s="90">
        <v>0</v>
      </c>
      <c r="AC1217" s="90"/>
      <c r="AD1217" s="90"/>
      <c r="AE1217" s="381" t="str">
        <f t="shared" si="19"/>
        <v>-</v>
      </c>
      <c r="AF1217" s="105"/>
      <c r="AG1217" s="381"/>
      <c r="AH1217" s="381"/>
      <c r="AI1217" s="381"/>
      <c r="AJ1217" s="381"/>
      <c r="AK1217" s="381"/>
      <c r="AL1217" s="381"/>
      <c r="AM1217" s="381"/>
    </row>
    <row r="1218" spans="1:39" x14ac:dyDescent="0.35">
      <c r="A1218" s="89" t="s">
        <v>482</v>
      </c>
      <c r="B1218" s="89" t="s">
        <v>547</v>
      </c>
      <c r="C1218" s="89" t="s">
        <v>462</v>
      </c>
      <c r="D1218" s="89" t="s">
        <v>637</v>
      </c>
      <c r="E1218" s="89" t="s">
        <v>471</v>
      </c>
      <c r="F1218" s="89" t="s">
        <v>465</v>
      </c>
      <c r="G1218" s="89" t="s">
        <v>465</v>
      </c>
      <c r="H1218" s="89" t="s">
        <v>465</v>
      </c>
      <c r="I1218" s="89" t="s">
        <v>465</v>
      </c>
      <c r="J1218" s="89" t="s">
        <v>465</v>
      </c>
      <c r="K1218" s="89" t="s">
        <v>476</v>
      </c>
      <c r="L1218" s="89" t="s">
        <v>394</v>
      </c>
      <c r="M1218" s="89" t="s">
        <v>395</v>
      </c>
      <c r="N1218" s="89">
        <v>1</v>
      </c>
      <c r="O1218" s="91">
        <v>4.01</v>
      </c>
      <c r="P1218" s="89" t="s">
        <v>548</v>
      </c>
      <c r="Q1218" s="89">
        <v>33</v>
      </c>
      <c r="R1218" s="89" t="s">
        <v>775</v>
      </c>
      <c r="S1218" s="89">
        <v>3</v>
      </c>
      <c r="T1218" s="90">
        <v>0</v>
      </c>
      <c r="U1218" s="90">
        <v>0</v>
      </c>
      <c r="V1218" s="90">
        <v>0</v>
      </c>
      <c r="W1218" s="90">
        <v>0</v>
      </c>
      <c r="X1218" s="90">
        <v>0</v>
      </c>
      <c r="Y1218" s="90">
        <v>0</v>
      </c>
      <c r="Z1218" s="90">
        <v>0</v>
      </c>
      <c r="AA1218" s="90">
        <v>0</v>
      </c>
      <c r="AB1218" s="90">
        <v>0</v>
      </c>
      <c r="AC1218" s="90"/>
      <c r="AD1218" s="90"/>
      <c r="AE1218" s="381" t="str">
        <f t="shared" si="19"/>
        <v>-</v>
      </c>
      <c r="AF1218" s="105"/>
      <c r="AG1218" s="381"/>
      <c r="AH1218" s="381"/>
      <c r="AI1218" s="381"/>
      <c r="AJ1218" s="381"/>
      <c r="AK1218" s="381"/>
      <c r="AL1218" s="381"/>
      <c r="AM1218" s="381"/>
    </row>
    <row r="1219" spans="1:39" x14ac:dyDescent="0.35">
      <c r="A1219" s="89" t="s">
        <v>594</v>
      </c>
      <c r="B1219" s="89" t="s">
        <v>391</v>
      </c>
      <c r="C1219" s="89" t="s">
        <v>392</v>
      </c>
      <c r="D1219" s="89" t="s">
        <v>463</v>
      </c>
      <c r="E1219" s="89" t="s">
        <v>595</v>
      </c>
      <c r="F1219" s="89" t="s">
        <v>465</v>
      </c>
      <c r="G1219" s="89" t="s">
        <v>465</v>
      </c>
      <c r="H1219" s="89" t="s">
        <v>465</v>
      </c>
      <c r="I1219" s="89" t="s">
        <v>465</v>
      </c>
      <c r="J1219" s="89" t="s">
        <v>465</v>
      </c>
      <c r="K1219" s="89" t="s">
        <v>466</v>
      </c>
      <c r="L1219" s="89" t="s">
        <v>394</v>
      </c>
      <c r="M1219" s="89" t="s">
        <v>395</v>
      </c>
      <c r="N1219" s="89">
        <v>14</v>
      </c>
      <c r="O1219" s="91">
        <v>2.1800000000000002</v>
      </c>
      <c r="P1219" s="89" t="s">
        <v>396</v>
      </c>
      <c r="Q1219" s="89">
        <v>33</v>
      </c>
      <c r="R1219" s="89" t="s">
        <v>775</v>
      </c>
      <c r="S1219" s="89">
        <v>7</v>
      </c>
      <c r="T1219" s="90">
        <v>0</v>
      </c>
      <c r="U1219" s="90">
        <v>24.78</v>
      </c>
      <c r="V1219" s="90">
        <v>13.56</v>
      </c>
      <c r="W1219" s="90">
        <v>0</v>
      </c>
      <c r="X1219" s="90">
        <v>0</v>
      </c>
      <c r="Y1219" s="90">
        <v>38.340000000000003</v>
      </c>
      <c r="Z1219" s="90">
        <v>0</v>
      </c>
      <c r="AA1219" s="90">
        <v>0</v>
      </c>
      <c r="AB1219" s="90">
        <v>38.340000000000003</v>
      </c>
      <c r="AC1219" s="90">
        <v>141.22</v>
      </c>
      <c r="AD1219" s="90">
        <v>375.73</v>
      </c>
      <c r="AE1219" s="381">
        <f t="shared" si="19"/>
        <v>8.3013068837058928</v>
      </c>
      <c r="AF1219" s="105"/>
      <c r="AG1219" s="381"/>
      <c r="AH1219" s="381"/>
      <c r="AI1219" s="381"/>
      <c r="AJ1219" s="381"/>
      <c r="AK1219" s="381"/>
      <c r="AL1219" s="381"/>
      <c r="AM1219" s="381"/>
    </row>
    <row r="1220" spans="1:39" x14ac:dyDescent="0.35">
      <c r="A1220" s="89" t="s">
        <v>551</v>
      </c>
      <c r="B1220" s="89" t="s">
        <v>391</v>
      </c>
      <c r="C1220" s="89" t="s">
        <v>392</v>
      </c>
      <c r="D1220" s="89" t="s">
        <v>463</v>
      </c>
      <c r="E1220" s="89" t="s">
        <v>552</v>
      </c>
      <c r="F1220" s="89" t="s">
        <v>465</v>
      </c>
      <c r="G1220" s="89" t="s">
        <v>465</v>
      </c>
      <c r="H1220" s="89" t="s">
        <v>465</v>
      </c>
      <c r="I1220" s="89" t="s">
        <v>465</v>
      </c>
      <c r="J1220" s="89" t="s">
        <v>465</v>
      </c>
      <c r="K1220" s="89" t="s">
        <v>466</v>
      </c>
      <c r="L1220" s="89" t="s">
        <v>394</v>
      </c>
      <c r="M1220" s="89" t="s">
        <v>395</v>
      </c>
      <c r="N1220" s="89">
        <v>14</v>
      </c>
      <c r="O1220" s="91">
        <v>8.01</v>
      </c>
      <c r="P1220" s="89" t="s">
        <v>396</v>
      </c>
      <c r="Q1220" s="89">
        <v>33</v>
      </c>
      <c r="R1220" s="89" t="s">
        <v>775</v>
      </c>
      <c r="S1220" s="89">
        <v>7</v>
      </c>
      <c r="T1220" s="90">
        <v>0</v>
      </c>
      <c r="U1220" s="90">
        <v>25.45</v>
      </c>
      <c r="V1220" s="90">
        <v>0.28999999999999998</v>
      </c>
      <c r="W1220" s="90">
        <v>0</v>
      </c>
      <c r="X1220" s="90">
        <v>0</v>
      </c>
      <c r="Y1220" s="90">
        <v>25.74</v>
      </c>
      <c r="Z1220" s="90">
        <v>0</v>
      </c>
      <c r="AA1220" s="90">
        <v>0</v>
      </c>
      <c r="AB1220" s="90">
        <v>25.74</v>
      </c>
      <c r="AC1220" s="90">
        <v>111.34</v>
      </c>
      <c r="AD1220" s="90">
        <v>382.74</v>
      </c>
      <c r="AE1220" s="381">
        <f t="shared" si="19"/>
        <v>7.3031460205554017</v>
      </c>
      <c r="AF1220" s="105"/>
      <c r="AG1220" s="381"/>
      <c r="AH1220" s="381"/>
      <c r="AI1220" s="381"/>
      <c r="AJ1220" s="381"/>
      <c r="AK1220" s="381"/>
      <c r="AL1220" s="381"/>
      <c r="AM1220" s="381"/>
    </row>
    <row r="1221" spans="1:39" x14ac:dyDescent="0.35">
      <c r="A1221" s="89" t="s">
        <v>553</v>
      </c>
      <c r="B1221" s="89" t="s">
        <v>391</v>
      </c>
      <c r="C1221" s="89" t="s">
        <v>392</v>
      </c>
      <c r="D1221" s="89" t="s">
        <v>463</v>
      </c>
      <c r="E1221" s="89" t="s">
        <v>487</v>
      </c>
      <c r="F1221" s="89" t="s">
        <v>465</v>
      </c>
      <c r="G1221" s="89" t="s">
        <v>465</v>
      </c>
      <c r="H1221" s="89" t="s">
        <v>465</v>
      </c>
      <c r="I1221" s="89" t="s">
        <v>506</v>
      </c>
      <c r="J1221" s="89" t="s">
        <v>465</v>
      </c>
      <c r="K1221" s="89" t="s">
        <v>466</v>
      </c>
      <c r="L1221" s="89" t="s">
        <v>549</v>
      </c>
      <c r="M1221" s="89" t="s">
        <v>395</v>
      </c>
      <c r="N1221" s="89">
        <v>21</v>
      </c>
      <c r="O1221" s="91">
        <v>78.5</v>
      </c>
      <c r="P1221" s="89" t="s">
        <v>566</v>
      </c>
      <c r="Q1221" s="89">
        <v>33</v>
      </c>
      <c r="R1221" s="89" t="s">
        <v>775</v>
      </c>
      <c r="S1221" s="89">
        <v>8</v>
      </c>
      <c r="T1221" s="90">
        <v>0</v>
      </c>
      <c r="U1221" s="90">
        <v>9.56</v>
      </c>
      <c r="V1221" s="90">
        <v>49.85</v>
      </c>
      <c r="W1221" s="90">
        <v>0.7</v>
      </c>
      <c r="X1221" s="90">
        <v>0</v>
      </c>
      <c r="Y1221" s="90">
        <v>60.1</v>
      </c>
      <c r="Z1221" s="90">
        <v>0</v>
      </c>
      <c r="AA1221" s="90">
        <v>0</v>
      </c>
      <c r="AB1221" s="90">
        <v>60.1</v>
      </c>
      <c r="AC1221" s="90">
        <v>129.26</v>
      </c>
      <c r="AD1221" s="90">
        <v>188.77</v>
      </c>
      <c r="AE1221" s="381">
        <f t="shared" si="19"/>
        <v>11.2047427437096</v>
      </c>
      <c r="AF1221" s="105"/>
      <c r="AG1221" s="381"/>
      <c r="AH1221" s="381"/>
      <c r="AI1221" s="381"/>
      <c r="AJ1221" s="381"/>
      <c r="AK1221" s="381"/>
      <c r="AL1221" s="381"/>
      <c r="AM1221" s="381"/>
    </row>
    <row r="1222" spans="1:39" x14ac:dyDescent="0.35">
      <c r="A1222" s="89" t="s">
        <v>698</v>
      </c>
      <c r="B1222" s="89" t="s">
        <v>391</v>
      </c>
      <c r="C1222" s="89" t="s">
        <v>392</v>
      </c>
      <c r="D1222" s="89" t="s">
        <v>463</v>
      </c>
      <c r="E1222" s="89" t="s">
        <v>487</v>
      </c>
      <c r="F1222" s="89" t="s">
        <v>465</v>
      </c>
      <c r="G1222" s="89" t="s">
        <v>465</v>
      </c>
      <c r="H1222" s="89" t="s">
        <v>465</v>
      </c>
      <c r="I1222" s="89" t="s">
        <v>506</v>
      </c>
      <c r="J1222" s="89" t="s">
        <v>465</v>
      </c>
      <c r="K1222" s="89" t="s">
        <v>466</v>
      </c>
      <c r="L1222" s="89" t="s">
        <v>549</v>
      </c>
      <c r="M1222" s="89" t="s">
        <v>395</v>
      </c>
      <c r="N1222" s="89">
        <v>21</v>
      </c>
      <c r="O1222" s="91">
        <v>9.0500000000000007</v>
      </c>
      <c r="P1222" s="89" t="s">
        <v>566</v>
      </c>
      <c r="Q1222" s="89">
        <v>33</v>
      </c>
      <c r="R1222" s="89" t="s">
        <v>775</v>
      </c>
      <c r="S1222" s="89">
        <v>8</v>
      </c>
      <c r="T1222" s="90">
        <v>0</v>
      </c>
      <c r="U1222" s="90">
        <v>9.56</v>
      </c>
      <c r="V1222" s="90">
        <v>49.85</v>
      </c>
      <c r="W1222" s="90">
        <v>0.7</v>
      </c>
      <c r="X1222" s="90">
        <v>0</v>
      </c>
      <c r="Y1222" s="90">
        <v>60.1</v>
      </c>
      <c r="Z1222" s="90">
        <v>0</v>
      </c>
      <c r="AA1222" s="90">
        <v>0</v>
      </c>
      <c r="AB1222" s="90">
        <v>60.1</v>
      </c>
      <c r="AC1222" s="90">
        <v>129.26</v>
      </c>
      <c r="AD1222" s="90">
        <v>188.77</v>
      </c>
      <c r="AE1222" s="381">
        <f t="shared" si="19"/>
        <v>11.2047427437096</v>
      </c>
      <c r="AF1222" s="105"/>
      <c r="AG1222" s="381"/>
      <c r="AH1222" s="381"/>
      <c r="AI1222" s="381"/>
      <c r="AJ1222" s="381"/>
      <c r="AK1222" s="381"/>
      <c r="AL1222" s="381"/>
      <c r="AM1222" s="381"/>
    </row>
    <row r="1223" spans="1:39" x14ac:dyDescent="0.35">
      <c r="A1223" s="89" t="s">
        <v>700</v>
      </c>
      <c r="B1223" s="89" t="s">
        <v>391</v>
      </c>
      <c r="C1223" s="89" t="s">
        <v>392</v>
      </c>
      <c r="D1223" s="89" t="s">
        <v>463</v>
      </c>
      <c r="E1223" s="89" t="s">
        <v>487</v>
      </c>
      <c r="F1223" s="89" t="s">
        <v>465</v>
      </c>
      <c r="G1223" s="89" t="s">
        <v>465</v>
      </c>
      <c r="H1223" s="89" t="s">
        <v>465</v>
      </c>
      <c r="I1223" s="89" t="s">
        <v>506</v>
      </c>
      <c r="J1223" s="89" t="s">
        <v>465</v>
      </c>
      <c r="K1223" s="89" t="s">
        <v>466</v>
      </c>
      <c r="L1223" s="89" t="s">
        <v>549</v>
      </c>
      <c r="M1223" s="89" t="s">
        <v>395</v>
      </c>
      <c r="N1223" s="89">
        <v>21</v>
      </c>
      <c r="O1223" s="91">
        <v>12.44</v>
      </c>
      <c r="P1223" s="89" t="s">
        <v>566</v>
      </c>
      <c r="Q1223" s="89">
        <v>33</v>
      </c>
      <c r="R1223" s="89" t="s">
        <v>775</v>
      </c>
      <c r="S1223" s="89">
        <v>8</v>
      </c>
      <c r="T1223" s="90">
        <v>0</v>
      </c>
      <c r="U1223" s="90">
        <v>9.56</v>
      </c>
      <c r="V1223" s="90">
        <v>49.85</v>
      </c>
      <c r="W1223" s="90">
        <v>0.7</v>
      </c>
      <c r="X1223" s="90">
        <v>0</v>
      </c>
      <c r="Y1223" s="90">
        <v>60.1</v>
      </c>
      <c r="Z1223" s="90">
        <v>0</v>
      </c>
      <c r="AA1223" s="90">
        <v>0</v>
      </c>
      <c r="AB1223" s="90">
        <v>60.1</v>
      </c>
      <c r="AC1223" s="90">
        <v>129.26</v>
      </c>
      <c r="AD1223" s="90">
        <v>188.77</v>
      </c>
      <c r="AE1223" s="381">
        <f t="shared" si="19"/>
        <v>11.2047427437096</v>
      </c>
      <c r="AF1223" s="105"/>
      <c r="AG1223" s="381"/>
      <c r="AH1223" s="381"/>
      <c r="AI1223" s="381"/>
      <c r="AJ1223" s="381"/>
      <c r="AK1223" s="381"/>
      <c r="AL1223" s="381"/>
      <c r="AM1223" s="381"/>
    </row>
    <row r="1224" spans="1:39" x14ac:dyDescent="0.35">
      <c r="A1224" s="89" t="s">
        <v>702</v>
      </c>
      <c r="B1224" s="89" t="s">
        <v>391</v>
      </c>
      <c r="C1224" s="89" t="s">
        <v>392</v>
      </c>
      <c r="D1224" s="89" t="s">
        <v>463</v>
      </c>
      <c r="E1224" s="89" t="s">
        <v>487</v>
      </c>
      <c r="F1224" s="89" t="s">
        <v>465</v>
      </c>
      <c r="G1224" s="89" t="s">
        <v>465</v>
      </c>
      <c r="H1224" s="89" t="s">
        <v>465</v>
      </c>
      <c r="I1224" s="89" t="s">
        <v>506</v>
      </c>
      <c r="J1224" s="89" t="s">
        <v>465</v>
      </c>
      <c r="K1224" s="89" t="s">
        <v>466</v>
      </c>
      <c r="L1224" s="89" t="s">
        <v>549</v>
      </c>
      <c r="M1224" s="89" t="s">
        <v>395</v>
      </c>
      <c r="N1224" s="89">
        <v>21</v>
      </c>
      <c r="O1224" s="91">
        <v>79.400000000000006</v>
      </c>
      <c r="P1224" s="89" t="s">
        <v>566</v>
      </c>
      <c r="Q1224" s="89">
        <v>33</v>
      </c>
      <c r="R1224" s="89" t="s">
        <v>775</v>
      </c>
      <c r="S1224" s="89">
        <v>8</v>
      </c>
      <c r="T1224" s="90">
        <v>0</v>
      </c>
      <c r="U1224" s="90">
        <v>9.56</v>
      </c>
      <c r="V1224" s="90">
        <v>49.85</v>
      </c>
      <c r="W1224" s="90">
        <v>0.7</v>
      </c>
      <c r="X1224" s="90">
        <v>0</v>
      </c>
      <c r="Y1224" s="90">
        <v>60.1</v>
      </c>
      <c r="Z1224" s="90">
        <v>0</v>
      </c>
      <c r="AA1224" s="90">
        <v>0</v>
      </c>
      <c r="AB1224" s="90">
        <v>60.1</v>
      </c>
      <c r="AC1224" s="90">
        <v>129.26</v>
      </c>
      <c r="AD1224" s="90">
        <v>188.77</v>
      </c>
      <c r="AE1224" s="381">
        <f t="shared" si="19"/>
        <v>11.2047427437096</v>
      </c>
      <c r="AF1224" s="105"/>
      <c r="AG1224" s="381"/>
      <c r="AH1224" s="381"/>
      <c r="AI1224" s="381"/>
      <c r="AJ1224" s="381"/>
      <c r="AK1224" s="381"/>
      <c r="AL1224" s="381"/>
      <c r="AM1224" s="381"/>
    </row>
    <row r="1225" spans="1:39" x14ac:dyDescent="0.35">
      <c r="A1225" s="89" t="s">
        <v>695</v>
      </c>
      <c r="B1225" s="89" t="s">
        <v>391</v>
      </c>
      <c r="C1225" s="89" t="s">
        <v>392</v>
      </c>
      <c r="D1225" s="89" t="s">
        <v>463</v>
      </c>
      <c r="E1225" s="89" t="s">
        <v>485</v>
      </c>
      <c r="F1225" s="89" t="s">
        <v>465</v>
      </c>
      <c r="G1225" s="89" t="s">
        <v>465</v>
      </c>
      <c r="H1225" s="89" t="s">
        <v>465</v>
      </c>
      <c r="I1225" s="89" t="s">
        <v>506</v>
      </c>
      <c r="J1225" s="89" t="s">
        <v>465</v>
      </c>
      <c r="K1225" s="89" t="s">
        <v>466</v>
      </c>
      <c r="L1225" s="89" t="s">
        <v>549</v>
      </c>
      <c r="M1225" s="89" t="s">
        <v>395</v>
      </c>
      <c r="N1225" s="89">
        <v>21</v>
      </c>
      <c r="O1225" s="91">
        <v>25.56</v>
      </c>
      <c r="P1225" s="89" t="s">
        <v>566</v>
      </c>
      <c r="Q1225" s="89">
        <v>33</v>
      </c>
      <c r="R1225" s="89" t="s">
        <v>775</v>
      </c>
      <c r="S1225" s="89">
        <v>8</v>
      </c>
      <c r="T1225" s="90">
        <v>0</v>
      </c>
      <c r="U1225" s="90">
        <v>8.5399999999999991</v>
      </c>
      <c r="V1225" s="90">
        <v>36.520000000000003</v>
      </c>
      <c r="W1225" s="90">
        <v>0</v>
      </c>
      <c r="X1225" s="90">
        <v>0</v>
      </c>
      <c r="Y1225" s="90">
        <v>45.06</v>
      </c>
      <c r="Z1225" s="90">
        <v>0</v>
      </c>
      <c r="AA1225" s="90">
        <v>0</v>
      </c>
      <c r="AB1225" s="90">
        <v>45.06</v>
      </c>
      <c r="AC1225" s="90">
        <v>119.81</v>
      </c>
      <c r="AD1225" s="90">
        <v>189.06</v>
      </c>
      <c r="AE1225" s="381">
        <f t="shared" si="19"/>
        <v>10.779112613414728</v>
      </c>
      <c r="AF1225" s="105"/>
      <c r="AG1225" s="381"/>
      <c r="AH1225" s="381"/>
      <c r="AI1225" s="381"/>
      <c r="AJ1225" s="381"/>
      <c r="AK1225" s="381"/>
      <c r="AL1225" s="381"/>
      <c r="AM1225" s="381"/>
    </row>
    <row r="1226" spans="1:39" x14ac:dyDescent="0.35">
      <c r="A1226" s="89" t="s">
        <v>520</v>
      </c>
      <c r="B1226" s="89" t="s">
        <v>558</v>
      </c>
      <c r="C1226" s="89" t="s">
        <v>462</v>
      </c>
      <c r="D1226" s="89" t="s">
        <v>637</v>
      </c>
      <c r="E1226" s="89" t="s">
        <v>521</v>
      </c>
      <c r="F1226" s="89" t="s">
        <v>465</v>
      </c>
      <c r="G1226" s="89" t="s">
        <v>465</v>
      </c>
      <c r="H1226" s="89" t="s">
        <v>465</v>
      </c>
      <c r="I1226" s="89" t="s">
        <v>465</v>
      </c>
      <c r="J1226" s="89" t="s">
        <v>465</v>
      </c>
      <c r="K1226" s="89" t="s">
        <v>476</v>
      </c>
      <c r="L1226" s="89" t="s">
        <v>394</v>
      </c>
      <c r="M1226" s="89" t="s">
        <v>395</v>
      </c>
      <c r="N1226" s="89">
        <v>1</v>
      </c>
      <c r="O1226" s="91">
        <v>16.98</v>
      </c>
      <c r="P1226" s="89" t="s">
        <v>548</v>
      </c>
      <c r="Q1226" s="89">
        <v>34</v>
      </c>
      <c r="R1226" s="89" t="s">
        <v>776</v>
      </c>
      <c r="S1226" s="89">
        <v>3</v>
      </c>
      <c r="T1226" s="90">
        <v>0</v>
      </c>
      <c r="U1226" s="90">
        <v>0</v>
      </c>
      <c r="V1226" s="90">
        <v>0</v>
      </c>
      <c r="W1226" s="90">
        <v>0</v>
      </c>
      <c r="X1226" s="90">
        <v>0</v>
      </c>
      <c r="Y1226" s="90">
        <v>0</v>
      </c>
      <c r="Z1226" s="90">
        <v>0</v>
      </c>
      <c r="AA1226" s="90">
        <v>0</v>
      </c>
      <c r="AB1226" s="90">
        <v>0</v>
      </c>
      <c r="AC1226" s="90"/>
      <c r="AD1226" s="90"/>
      <c r="AE1226" s="381" t="str">
        <f t="shared" si="19"/>
        <v>-</v>
      </c>
      <c r="AF1226" s="105"/>
      <c r="AG1226" s="381"/>
      <c r="AH1226" s="381"/>
      <c r="AI1226" s="381"/>
      <c r="AJ1226" s="381"/>
      <c r="AK1226" s="381"/>
      <c r="AL1226" s="381"/>
      <c r="AM1226" s="381"/>
    </row>
    <row r="1227" spans="1:39" x14ac:dyDescent="0.35">
      <c r="A1227" s="89" t="s">
        <v>510</v>
      </c>
      <c r="B1227" s="89" t="s">
        <v>558</v>
      </c>
      <c r="C1227" s="89" t="s">
        <v>462</v>
      </c>
      <c r="D1227" s="89" t="s">
        <v>637</v>
      </c>
      <c r="E1227" s="89" t="s">
        <v>464</v>
      </c>
      <c r="F1227" s="89" t="s">
        <v>465</v>
      </c>
      <c r="G1227" s="89" t="s">
        <v>465</v>
      </c>
      <c r="H1227" s="89" t="s">
        <v>465</v>
      </c>
      <c r="I1227" s="89" t="s">
        <v>465</v>
      </c>
      <c r="J1227" s="89" t="s">
        <v>465</v>
      </c>
      <c r="K1227" s="89" t="s">
        <v>476</v>
      </c>
      <c r="L1227" s="89" t="s">
        <v>394</v>
      </c>
      <c r="M1227" s="89" t="s">
        <v>395</v>
      </c>
      <c r="N1227" s="89">
        <v>1</v>
      </c>
      <c r="O1227" s="91">
        <v>13.07</v>
      </c>
      <c r="P1227" s="89" t="s">
        <v>548</v>
      </c>
      <c r="Q1227" s="89">
        <v>34</v>
      </c>
      <c r="R1227" s="89" t="s">
        <v>776</v>
      </c>
      <c r="S1227" s="89">
        <v>3</v>
      </c>
      <c r="T1227" s="90">
        <v>0</v>
      </c>
      <c r="U1227" s="90">
        <v>0</v>
      </c>
      <c r="V1227" s="90">
        <v>0</v>
      </c>
      <c r="W1227" s="90">
        <v>0</v>
      </c>
      <c r="X1227" s="90">
        <v>0</v>
      </c>
      <c r="Y1227" s="90">
        <v>0</v>
      </c>
      <c r="Z1227" s="90">
        <v>0</v>
      </c>
      <c r="AA1227" s="90">
        <v>0</v>
      </c>
      <c r="AB1227" s="90">
        <v>0</v>
      </c>
      <c r="AC1227" s="90"/>
      <c r="AD1227" s="90"/>
      <c r="AE1227" s="381" t="str">
        <f t="shared" si="19"/>
        <v>-</v>
      </c>
      <c r="AF1227" s="105"/>
      <c r="AG1227" s="381"/>
      <c r="AH1227" s="381"/>
      <c r="AI1227" s="381"/>
      <c r="AJ1227" s="381"/>
      <c r="AK1227" s="381"/>
      <c r="AL1227" s="381"/>
      <c r="AM1227" s="381"/>
    </row>
    <row r="1228" spans="1:39" x14ac:dyDescent="0.35">
      <c r="A1228" s="89" t="s">
        <v>509</v>
      </c>
      <c r="B1228" s="89" t="s">
        <v>558</v>
      </c>
      <c r="C1228" s="89" t="s">
        <v>462</v>
      </c>
      <c r="D1228" s="89" t="s">
        <v>637</v>
      </c>
      <c r="E1228" s="89" t="s">
        <v>475</v>
      </c>
      <c r="F1228" s="89" t="s">
        <v>465</v>
      </c>
      <c r="G1228" s="89" t="s">
        <v>465</v>
      </c>
      <c r="H1228" s="89" t="s">
        <v>465</v>
      </c>
      <c r="I1228" s="89" t="s">
        <v>465</v>
      </c>
      <c r="J1228" s="89" t="s">
        <v>465</v>
      </c>
      <c r="K1228" s="89" t="s">
        <v>476</v>
      </c>
      <c r="L1228" s="89" t="s">
        <v>394</v>
      </c>
      <c r="M1228" s="89" t="s">
        <v>395</v>
      </c>
      <c r="N1228" s="89">
        <v>1</v>
      </c>
      <c r="O1228" s="91">
        <v>7.95</v>
      </c>
      <c r="P1228" s="89" t="s">
        <v>548</v>
      </c>
      <c r="Q1228" s="89">
        <v>34</v>
      </c>
      <c r="R1228" s="89" t="s">
        <v>776</v>
      </c>
      <c r="S1228" s="89">
        <v>3</v>
      </c>
      <c r="T1228" s="90">
        <v>0</v>
      </c>
      <c r="U1228" s="90">
        <v>0</v>
      </c>
      <c r="V1228" s="90">
        <v>0</v>
      </c>
      <c r="W1228" s="90">
        <v>0</v>
      </c>
      <c r="X1228" s="90">
        <v>0</v>
      </c>
      <c r="Y1228" s="90">
        <v>0</v>
      </c>
      <c r="Z1228" s="90">
        <v>0</v>
      </c>
      <c r="AA1228" s="90">
        <v>0</v>
      </c>
      <c r="AB1228" s="90">
        <v>0</v>
      </c>
      <c r="AC1228" s="90"/>
      <c r="AD1228" s="90"/>
      <c r="AE1228" s="381" t="str">
        <f t="shared" si="19"/>
        <v>-</v>
      </c>
      <c r="AF1228" s="105"/>
      <c r="AG1228" s="381"/>
      <c r="AH1228" s="381"/>
      <c r="AI1228" s="381"/>
      <c r="AJ1228" s="381"/>
      <c r="AK1228" s="381"/>
      <c r="AL1228" s="381"/>
      <c r="AM1228" s="381"/>
    </row>
    <row r="1229" spans="1:39" x14ac:dyDescent="0.35">
      <c r="A1229" s="89" t="s">
        <v>507</v>
      </c>
      <c r="B1229" s="89" t="s">
        <v>558</v>
      </c>
      <c r="C1229" s="89" t="s">
        <v>462</v>
      </c>
      <c r="D1229" s="89" t="s">
        <v>637</v>
      </c>
      <c r="E1229" s="89" t="s">
        <v>475</v>
      </c>
      <c r="F1229" s="89" t="s">
        <v>465</v>
      </c>
      <c r="G1229" s="89" t="s">
        <v>465</v>
      </c>
      <c r="H1229" s="89" t="s">
        <v>465</v>
      </c>
      <c r="I1229" s="89" t="s">
        <v>465</v>
      </c>
      <c r="J1229" s="89" t="s">
        <v>465</v>
      </c>
      <c r="K1229" s="89" t="s">
        <v>476</v>
      </c>
      <c r="L1229" s="89" t="s">
        <v>394</v>
      </c>
      <c r="M1229" s="89" t="s">
        <v>395</v>
      </c>
      <c r="N1229" s="89">
        <v>1</v>
      </c>
      <c r="O1229" s="91">
        <v>8.2100000000000009</v>
      </c>
      <c r="P1229" s="89" t="s">
        <v>548</v>
      </c>
      <c r="Q1229" s="89">
        <v>34</v>
      </c>
      <c r="R1229" s="89" t="s">
        <v>776</v>
      </c>
      <c r="S1229" s="89">
        <v>3</v>
      </c>
      <c r="T1229" s="90">
        <v>0</v>
      </c>
      <c r="U1229" s="90">
        <v>0</v>
      </c>
      <c r="V1229" s="90">
        <v>0</v>
      </c>
      <c r="W1229" s="90">
        <v>0</v>
      </c>
      <c r="X1229" s="90">
        <v>0</v>
      </c>
      <c r="Y1229" s="90">
        <v>0</v>
      </c>
      <c r="Z1229" s="90">
        <v>0</v>
      </c>
      <c r="AA1229" s="90">
        <v>0</v>
      </c>
      <c r="AB1229" s="90">
        <v>0</v>
      </c>
      <c r="AC1229" s="90"/>
      <c r="AD1229" s="90"/>
      <c r="AE1229" s="381" t="str">
        <f t="shared" ref="AE1229:AE1292" si="20">IFERROR(SQRT(((AC1229/AD1229)/0.005454154)),"-")</f>
        <v>-</v>
      </c>
      <c r="AF1229" s="105"/>
      <c r="AG1229" s="381"/>
      <c r="AH1229" s="381"/>
      <c r="AI1229" s="381"/>
      <c r="AJ1229" s="381"/>
      <c r="AK1229" s="381"/>
      <c r="AL1229" s="381"/>
      <c r="AM1229" s="381"/>
    </row>
    <row r="1230" spans="1:39" x14ac:dyDescent="0.35">
      <c r="A1230" s="89" t="s">
        <v>504</v>
      </c>
      <c r="B1230" s="89" t="s">
        <v>558</v>
      </c>
      <c r="C1230" s="89" t="s">
        <v>462</v>
      </c>
      <c r="D1230" s="89" t="s">
        <v>637</v>
      </c>
      <c r="E1230" s="89" t="s">
        <v>505</v>
      </c>
      <c r="F1230" s="89" t="s">
        <v>465</v>
      </c>
      <c r="G1230" s="89" t="s">
        <v>465</v>
      </c>
      <c r="H1230" s="89" t="s">
        <v>465</v>
      </c>
      <c r="I1230" s="89" t="s">
        <v>465</v>
      </c>
      <c r="J1230" s="89" t="s">
        <v>465</v>
      </c>
      <c r="K1230" s="89" t="s">
        <v>476</v>
      </c>
      <c r="L1230" s="89" t="s">
        <v>394</v>
      </c>
      <c r="M1230" s="89" t="s">
        <v>395</v>
      </c>
      <c r="N1230" s="89">
        <v>1</v>
      </c>
      <c r="O1230" s="91">
        <v>3.56</v>
      </c>
      <c r="P1230" s="89" t="s">
        <v>548</v>
      </c>
      <c r="Q1230" s="89">
        <v>34</v>
      </c>
      <c r="R1230" s="89" t="s">
        <v>776</v>
      </c>
      <c r="S1230" s="89">
        <v>3</v>
      </c>
      <c r="T1230" s="90">
        <v>0</v>
      </c>
      <c r="U1230" s="90">
        <v>0</v>
      </c>
      <c r="V1230" s="90">
        <v>0</v>
      </c>
      <c r="W1230" s="90">
        <v>0</v>
      </c>
      <c r="X1230" s="90">
        <v>0</v>
      </c>
      <c r="Y1230" s="90">
        <v>0</v>
      </c>
      <c r="Z1230" s="90">
        <v>0</v>
      </c>
      <c r="AA1230" s="90">
        <v>0</v>
      </c>
      <c r="AB1230" s="90">
        <v>0</v>
      </c>
      <c r="AC1230" s="90"/>
      <c r="AD1230" s="90"/>
      <c r="AE1230" s="381" t="str">
        <f t="shared" si="20"/>
        <v>-</v>
      </c>
      <c r="AF1230" s="105"/>
      <c r="AG1230" s="381"/>
      <c r="AH1230" s="381"/>
      <c r="AI1230" s="381"/>
      <c r="AJ1230" s="381"/>
      <c r="AK1230" s="381"/>
      <c r="AL1230" s="381"/>
      <c r="AM1230" s="381"/>
    </row>
    <row r="1231" spans="1:39" x14ac:dyDescent="0.35">
      <c r="A1231" s="89" t="s">
        <v>499</v>
      </c>
      <c r="B1231" s="89" t="s">
        <v>558</v>
      </c>
      <c r="C1231" s="89" t="s">
        <v>462</v>
      </c>
      <c r="D1231" s="89" t="s">
        <v>637</v>
      </c>
      <c r="E1231" s="89" t="s">
        <v>500</v>
      </c>
      <c r="F1231" s="89" t="s">
        <v>465</v>
      </c>
      <c r="G1231" s="89" t="s">
        <v>465</v>
      </c>
      <c r="H1231" s="89" t="s">
        <v>465</v>
      </c>
      <c r="I1231" s="89" t="s">
        <v>465</v>
      </c>
      <c r="J1231" s="89" t="s">
        <v>465</v>
      </c>
      <c r="K1231" s="89" t="s">
        <v>476</v>
      </c>
      <c r="L1231" s="89" t="s">
        <v>394</v>
      </c>
      <c r="M1231" s="89" t="s">
        <v>395</v>
      </c>
      <c r="N1231" s="89">
        <v>1</v>
      </c>
      <c r="O1231" s="91">
        <v>31.89</v>
      </c>
      <c r="P1231" s="89" t="s">
        <v>548</v>
      </c>
      <c r="Q1231" s="89">
        <v>34</v>
      </c>
      <c r="R1231" s="89" t="s">
        <v>776</v>
      </c>
      <c r="S1231" s="89">
        <v>3</v>
      </c>
      <c r="T1231" s="90">
        <v>0</v>
      </c>
      <c r="U1231" s="90">
        <v>0</v>
      </c>
      <c r="V1231" s="90">
        <v>0</v>
      </c>
      <c r="W1231" s="90">
        <v>0</v>
      </c>
      <c r="X1231" s="90">
        <v>0</v>
      </c>
      <c r="Y1231" s="90">
        <v>0</v>
      </c>
      <c r="Z1231" s="90">
        <v>0</v>
      </c>
      <c r="AA1231" s="90">
        <v>0</v>
      </c>
      <c r="AB1231" s="90">
        <v>0</v>
      </c>
      <c r="AC1231" s="90"/>
      <c r="AD1231" s="90"/>
      <c r="AE1231" s="381" t="str">
        <f t="shared" si="20"/>
        <v>-</v>
      </c>
      <c r="AF1231" s="105"/>
      <c r="AG1231" s="381"/>
      <c r="AH1231" s="381"/>
      <c r="AI1231" s="381"/>
      <c r="AJ1231" s="381"/>
      <c r="AK1231" s="381"/>
      <c r="AL1231" s="381"/>
      <c r="AM1231" s="381"/>
    </row>
    <row r="1232" spans="1:39" x14ac:dyDescent="0.35">
      <c r="A1232" s="89" t="s">
        <v>531</v>
      </c>
      <c r="B1232" s="89" t="s">
        <v>558</v>
      </c>
      <c r="C1232" s="89" t="s">
        <v>462</v>
      </c>
      <c r="D1232" s="89" t="s">
        <v>637</v>
      </c>
      <c r="E1232" s="89" t="s">
        <v>475</v>
      </c>
      <c r="F1232" s="89" t="s">
        <v>465</v>
      </c>
      <c r="G1232" s="89" t="s">
        <v>465</v>
      </c>
      <c r="H1232" s="89" t="s">
        <v>465</v>
      </c>
      <c r="I1232" s="89" t="s">
        <v>465</v>
      </c>
      <c r="J1232" s="89" t="s">
        <v>465</v>
      </c>
      <c r="K1232" s="89" t="s">
        <v>466</v>
      </c>
      <c r="L1232" s="89" t="s">
        <v>394</v>
      </c>
      <c r="M1232" s="89" t="s">
        <v>395</v>
      </c>
      <c r="N1232" s="89">
        <v>1</v>
      </c>
      <c r="O1232" s="91">
        <v>10.199999999999999</v>
      </c>
      <c r="P1232" s="89" t="s">
        <v>548</v>
      </c>
      <c r="Q1232" s="89">
        <v>34</v>
      </c>
      <c r="R1232" s="89" t="s">
        <v>776</v>
      </c>
      <c r="S1232" s="89">
        <v>3</v>
      </c>
      <c r="T1232" s="90">
        <v>0</v>
      </c>
      <c r="U1232" s="90">
        <v>0</v>
      </c>
      <c r="V1232" s="90">
        <v>0</v>
      </c>
      <c r="W1232" s="90">
        <v>0</v>
      </c>
      <c r="X1232" s="90">
        <v>0</v>
      </c>
      <c r="Y1232" s="90">
        <v>0</v>
      </c>
      <c r="Z1232" s="90">
        <v>0</v>
      </c>
      <c r="AA1232" s="90">
        <v>0</v>
      </c>
      <c r="AB1232" s="90">
        <v>0</v>
      </c>
      <c r="AC1232" s="90"/>
      <c r="AD1232" s="90"/>
      <c r="AE1232" s="381" t="str">
        <f t="shared" si="20"/>
        <v>-</v>
      </c>
      <c r="AF1232" s="105"/>
      <c r="AG1232" s="381"/>
      <c r="AH1232" s="381"/>
      <c r="AI1232" s="381"/>
      <c r="AJ1232" s="381"/>
      <c r="AK1232" s="381"/>
      <c r="AL1232" s="381"/>
      <c r="AM1232" s="381"/>
    </row>
    <row r="1233" spans="1:39" x14ac:dyDescent="0.35">
      <c r="A1233" s="89" t="s">
        <v>525</v>
      </c>
      <c r="B1233" s="89" t="s">
        <v>558</v>
      </c>
      <c r="C1233" s="89" t="s">
        <v>462</v>
      </c>
      <c r="D1233" s="89" t="s">
        <v>637</v>
      </c>
      <c r="E1233" s="89" t="s">
        <v>526</v>
      </c>
      <c r="F1233" s="89" t="s">
        <v>465</v>
      </c>
      <c r="G1233" s="89" t="s">
        <v>465</v>
      </c>
      <c r="H1233" s="89" t="s">
        <v>465</v>
      </c>
      <c r="I1233" s="89" t="s">
        <v>465</v>
      </c>
      <c r="J1233" s="89" t="s">
        <v>465</v>
      </c>
      <c r="K1233" s="89" t="s">
        <v>466</v>
      </c>
      <c r="L1233" s="89" t="s">
        <v>394</v>
      </c>
      <c r="M1233" s="89" t="s">
        <v>395</v>
      </c>
      <c r="N1233" s="89">
        <v>1</v>
      </c>
      <c r="O1233" s="91">
        <v>0.83</v>
      </c>
      <c r="P1233" s="89" t="s">
        <v>548</v>
      </c>
      <c r="Q1233" s="89">
        <v>34</v>
      </c>
      <c r="R1233" s="89" t="s">
        <v>776</v>
      </c>
      <c r="S1233" s="89">
        <v>3</v>
      </c>
      <c r="T1233" s="90">
        <v>0</v>
      </c>
      <c r="U1233" s="90">
        <v>0</v>
      </c>
      <c r="V1233" s="90">
        <v>0</v>
      </c>
      <c r="W1233" s="90">
        <v>0</v>
      </c>
      <c r="X1233" s="90">
        <v>0</v>
      </c>
      <c r="Y1233" s="90">
        <v>0</v>
      </c>
      <c r="Z1233" s="90">
        <v>0</v>
      </c>
      <c r="AA1233" s="90">
        <v>0</v>
      </c>
      <c r="AB1233" s="90">
        <v>0</v>
      </c>
      <c r="AC1233" s="90"/>
      <c r="AD1233" s="90"/>
      <c r="AE1233" s="381" t="str">
        <f t="shared" si="20"/>
        <v>-</v>
      </c>
      <c r="AF1233" s="105"/>
      <c r="AG1233" s="381"/>
      <c r="AH1233" s="381"/>
      <c r="AI1233" s="381"/>
      <c r="AJ1233" s="381"/>
      <c r="AK1233" s="381"/>
      <c r="AL1233" s="381"/>
      <c r="AM1233" s="381"/>
    </row>
    <row r="1234" spans="1:39" x14ac:dyDescent="0.35">
      <c r="A1234" s="89" t="s">
        <v>522</v>
      </c>
      <c r="B1234" s="89" t="s">
        <v>558</v>
      </c>
      <c r="C1234" s="89" t="s">
        <v>462</v>
      </c>
      <c r="D1234" s="89" t="s">
        <v>637</v>
      </c>
      <c r="E1234" s="89" t="s">
        <v>475</v>
      </c>
      <c r="F1234" s="89" t="s">
        <v>465</v>
      </c>
      <c r="G1234" s="89" t="s">
        <v>465</v>
      </c>
      <c r="H1234" s="89" t="s">
        <v>465</v>
      </c>
      <c r="I1234" s="89" t="s">
        <v>465</v>
      </c>
      <c r="J1234" s="89" t="s">
        <v>465</v>
      </c>
      <c r="K1234" s="89" t="s">
        <v>466</v>
      </c>
      <c r="L1234" s="89" t="s">
        <v>394</v>
      </c>
      <c r="M1234" s="89" t="s">
        <v>395</v>
      </c>
      <c r="N1234" s="89">
        <v>1</v>
      </c>
      <c r="O1234" s="91">
        <v>26.86</v>
      </c>
      <c r="P1234" s="89" t="s">
        <v>548</v>
      </c>
      <c r="Q1234" s="89">
        <v>34</v>
      </c>
      <c r="R1234" s="89" t="s">
        <v>776</v>
      </c>
      <c r="S1234" s="89">
        <v>3</v>
      </c>
      <c r="T1234" s="90">
        <v>0</v>
      </c>
      <c r="U1234" s="90">
        <v>0</v>
      </c>
      <c r="V1234" s="90">
        <v>0</v>
      </c>
      <c r="W1234" s="90">
        <v>0</v>
      </c>
      <c r="X1234" s="90">
        <v>0</v>
      </c>
      <c r="Y1234" s="90">
        <v>0</v>
      </c>
      <c r="Z1234" s="90">
        <v>0</v>
      </c>
      <c r="AA1234" s="90">
        <v>0</v>
      </c>
      <c r="AB1234" s="90">
        <v>0</v>
      </c>
      <c r="AC1234" s="90"/>
      <c r="AD1234" s="90"/>
      <c r="AE1234" s="381" t="str">
        <f t="shared" si="20"/>
        <v>-</v>
      </c>
      <c r="AF1234" s="105"/>
      <c r="AG1234" s="381"/>
      <c r="AH1234" s="381"/>
      <c r="AI1234" s="381"/>
      <c r="AJ1234" s="381"/>
      <c r="AK1234" s="381"/>
      <c r="AL1234" s="381"/>
      <c r="AM1234" s="381"/>
    </row>
    <row r="1235" spans="1:39" x14ac:dyDescent="0.35">
      <c r="A1235" s="89" t="s">
        <v>543</v>
      </c>
      <c r="B1235" s="89" t="s">
        <v>547</v>
      </c>
      <c r="C1235" s="89" t="s">
        <v>462</v>
      </c>
      <c r="D1235" s="89" t="s">
        <v>637</v>
      </c>
      <c r="E1235" s="89" t="s">
        <v>535</v>
      </c>
      <c r="F1235" s="89" t="s">
        <v>465</v>
      </c>
      <c r="G1235" s="89" t="s">
        <v>465</v>
      </c>
      <c r="H1235" s="89" t="s">
        <v>465</v>
      </c>
      <c r="I1235" s="89" t="s">
        <v>465</v>
      </c>
      <c r="J1235" s="89" t="s">
        <v>465</v>
      </c>
      <c r="K1235" s="89" t="s">
        <v>466</v>
      </c>
      <c r="L1235" s="89" t="s">
        <v>394</v>
      </c>
      <c r="M1235" s="89" t="s">
        <v>395</v>
      </c>
      <c r="N1235" s="89">
        <v>1</v>
      </c>
      <c r="O1235" s="91">
        <v>40.51</v>
      </c>
      <c r="P1235" s="89" t="s">
        <v>548</v>
      </c>
      <c r="Q1235" s="89">
        <v>34</v>
      </c>
      <c r="R1235" s="89" t="s">
        <v>776</v>
      </c>
      <c r="S1235" s="89">
        <v>3</v>
      </c>
      <c r="T1235" s="90">
        <v>0</v>
      </c>
      <c r="U1235" s="90">
        <v>0</v>
      </c>
      <c r="V1235" s="90">
        <v>0</v>
      </c>
      <c r="W1235" s="90">
        <v>0</v>
      </c>
      <c r="X1235" s="90">
        <v>0</v>
      </c>
      <c r="Y1235" s="90">
        <v>0</v>
      </c>
      <c r="Z1235" s="90">
        <v>0</v>
      </c>
      <c r="AA1235" s="90">
        <v>0</v>
      </c>
      <c r="AB1235" s="90">
        <v>0</v>
      </c>
      <c r="AC1235" s="90"/>
      <c r="AD1235" s="90"/>
      <c r="AE1235" s="381" t="str">
        <f t="shared" si="20"/>
        <v>-</v>
      </c>
      <c r="AF1235" s="105"/>
      <c r="AG1235" s="381"/>
      <c r="AH1235" s="381"/>
      <c r="AI1235" s="381"/>
      <c r="AJ1235" s="381"/>
      <c r="AK1235" s="381"/>
      <c r="AL1235" s="381"/>
      <c r="AM1235" s="381"/>
    </row>
    <row r="1236" spans="1:39" x14ac:dyDescent="0.35">
      <c r="A1236" s="89" t="s">
        <v>542</v>
      </c>
      <c r="B1236" s="89" t="s">
        <v>547</v>
      </c>
      <c r="C1236" s="89" t="s">
        <v>462</v>
      </c>
      <c r="D1236" s="89" t="s">
        <v>637</v>
      </c>
      <c r="E1236" s="89" t="s">
        <v>535</v>
      </c>
      <c r="F1236" s="89" t="s">
        <v>465</v>
      </c>
      <c r="G1236" s="89" t="s">
        <v>465</v>
      </c>
      <c r="H1236" s="89" t="s">
        <v>465</v>
      </c>
      <c r="I1236" s="89" t="s">
        <v>465</v>
      </c>
      <c r="J1236" s="89" t="s">
        <v>465</v>
      </c>
      <c r="K1236" s="89" t="s">
        <v>466</v>
      </c>
      <c r="L1236" s="89" t="s">
        <v>394</v>
      </c>
      <c r="M1236" s="89" t="s">
        <v>395</v>
      </c>
      <c r="N1236" s="89">
        <v>1</v>
      </c>
      <c r="O1236" s="91">
        <v>6.94</v>
      </c>
      <c r="P1236" s="89" t="s">
        <v>548</v>
      </c>
      <c r="Q1236" s="89">
        <v>34</v>
      </c>
      <c r="R1236" s="89" t="s">
        <v>776</v>
      </c>
      <c r="S1236" s="89">
        <v>3</v>
      </c>
      <c r="T1236" s="90">
        <v>0</v>
      </c>
      <c r="U1236" s="90">
        <v>0</v>
      </c>
      <c r="V1236" s="90">
        <v>0</v>
      </c>
      <c r="W1236" s="90">
        <v>0</v>
      </c>
      <c r="X1236" s="90">
        <v>0</v>
      </c>
      <c r="Y1236" s="90">
        <v>0</v>
      </c>
      <c r="Z1236" s="90">
        <v>0</v>
      </c>
      <c r="AA1236" s="90">
        <v>0</v>
      </c>
      <c r="AB1236" s="90">
        <v>0</v>
      </c>
      <c r="AC1236" s="90"/>
      <c r="AD1236" s="90"/>
      <c r="AE1236" s="381" t="str">
        <f t="shared" si="20"/>
        <v>-</v>
      </c>
      <c r="AF1236" s="105"/>
      <c r="AG1236" s="381"/>
      <c r="AH1236" s="381"/>
      <c r="AI1236" s="381"/>
      <c r="AJ1236" s="381"/>
      <c r="AK1236" s="381"/>
      <c r="AL1236" s="381"/>
      <c r="AM1236" s="381"/>
    </row>
    <row r="1237" spans="1:39" x14ac:dyDescent="0.35">
      <c r="A1237" s="89" t="s">
        <v>540</v>
      </c>
      <c r="B1237" s="89" t="s">
        <v>547</v>
      </c>
      <c r="C1237" s="89" t="s">
        <v>462</v>
      </c>
      <c r="D1237" s="89" t="s">
        <v>637</v>
      </c>
      <c r="E1237" s="89" t="s">
        <v>539</v>
      </c>
      <c r="F1237" s="89" t="s">
        <v>465</v>
      </c>
      <c r="G1237" s="89" t="s">
        <v>465</v>
      </c>
      <c r="H1237" s="89" t="s">
        <v>465</v>
      </c>
      <c r="I1237" s="89" t="s">
        <v>465</v>
      </c>
      <c r="J1237" s="89" t="s">
        <v>465</v>
      </c>
      <c r="K1237" s="89" t="s">
        <v>466</v>
      </c>
      <c r="L1237" s="89" t="s">
        <v>394</v>
      </c>
      <c r="M1237" s="89" t="s">
        <v>395</v>
      </c>
      <c r="N1237" s="89">
        <v>1</v>
      </c>
      <c r="O1237" s="91">
        <v>5.73</v>
      </c>
      <c r="P1237" s="89" t="s">
        <v>548</v>
      </c>
      <c r="Q1237" s="89">
        <v>34</v>
      </c>
      <c r="R1237" s="89" t="s">
        <v>776</v>
      </c>
      <c r="S1237" s="89">
        <v>3</v>
      </c>
      <c r="T1237" s="90">
        <v>0</v>
      </c>
      <c r="U1237" s="90">
        <v>0</v>
      </c>
      <c r="V1237" s="90">
        <v>0</v>
      </c>
      <c r="W1237" s="90">
        <v>0</v>
      </c>
      <c r="X1237" s="90">
        <v>0</v>
      </c>
      <c r="Y1237" s="90">
        <v>0</v>
      </c>
      <c r="Z1237" s="90">
        <v>0</v>
      </c>
      <c r="AA1237" s="90">
        <v>0</v>
      </c>
      <c r="AB1237" s="90">
        <v>0</v>
      </c>
      <c r="AC1237" s="90"/>
      <c r="AD1237" s="90"/>
      <c r="AE1237" s="381" t="str">
        <f t="shared" si="20"/>
        <v>-</v>
      </c>
      <c r="AF1237" s="105"/>
      <c r="AG1237" s="381"/>
      <c r="AH1237" s="381"/>
      <c r="AI1237" s="381"/>
      <c r="AJ1237" s="381"/>
      <c r="AK1237" s="381"/>
      <c r="AL1237" s="381"/>
      <c r="AM1237" s="381"/>
    </row>
    <row r="1238" spans="1:39" x14ac:dyDescent="0.35">
      <c r="A1238" s="89" t="s">
        <v>538</v>
      </c>
      <c r="B1238" s="89" t="s">
        <v>547</v>
      </c>
      <c r="C1238" s="89" t="s">
        <v>462</v>
      </c>
      <c r="D1238" s="89" t="s">
        <v>637</v>
      </c>
      <c r="E1238" s="89" t="s">
        <v>539</v>
      </c>
      <c r="F1238" s="89" t="s">
        <v>465</v>
      </c>
      <c r="G1238" s="89" t="s">
        <v>465</v>
      </c>
      <c r="H1238" s="89" t="s">
        <v>465</v>
      </c>
      <c r="I1238" s="89" t="s">
        <v>465</v>
      </c>
      <c r="J1238" s="89" t="s">
        <v>465</v>
      </c>
      <c r="K1238" s="89" t="s">
        <v>466</v>
      </c>
      <c r="L1238" s="89" t="s">
        <v>394</v>
      </c>
      <c r="M1238" s="89" t="s">
        <v>395</v>
      </c>
      <c r="N1238" s="89">
        <v>1</v>
      </c>
      <c r="O1238" s="91">
        <v>52.13</v>
      </c>
      <c r="P1238" s="89" t="s">
        <v>548</v>
      </c>
      <c r="Q1238" s="89">
        <v>34</v>
      </c>
      <c r="R1238" s="89" t="s">
        <v>776</v>
      </c>
      <c r="S1238" s="89">
        <v>3</v>
      </c>
      <c r="T1238" s="90">
        <v>0</v>
      </c>
      <c r="U1238" s="90">
        <v>0</v>
      </c>
      <c r="V1238" s="90">
        <v>0</v>
      </c>
      <c r="W1238" s="90">
        <v>0</v>
      </c>
      <c r="X1238" s="90">
        <v>0</v>
      </c>
      <c r="Y1238" s="90">
        <v>0</v>
      </c>
      <c r="Z1238" s="90">
        <v>0</v>
      </c>
      <c r="AA1238" s="90">
        <v>0</v>
      </c>
      <c r="AB1238" s="90">
        <v>0</v>
      </c>
      <c r="AC1238" s="90"/>
      <c r="AD1238" s="90"/>
      <c r="AE1238" s="381" t="str">
        <f t="shared" si="20"/>
        <v>-</v>
      </c>
      <c r="AF1238" s="105"/>
      <c r="AG1238" s="381"/>
      <c r="AH1238" s="381"/>
      <c r="AI1238" s="381"/>
      <c r="AJ1238" s="381"/>
      <c r="AK1238" s="381"/>
      <c r="AL1238" s="381"/>
      <c r="AM1238" s="381"/>
    </row>
    <row r="1239" spans="1:39" x14ac:dyDescent="0.35">
      <c r="A1239" s="89" t="s">
        <v>537</v>
      </c>
      <c r="B1239" s="89" t="s">
        <v>547</v>
      </c>
      <c r="C1239" s="89" t="s">
        <v>462</v>
      </c>
      <c r="D1239" s="89" t="s">
        <v>637</v>
      </c>
      <c r="E1239" s="89" t="s">
        <v>535</v>
      </c>
      <c r="F1239" s="89" t="s">
        <v>465</v>
      </c>
      <c r="G1239" s="89" t="s">
        <v>465</v>
      </c>
      <c r="H1239" s="89" t="s">
        <v>465</v>
      </c>
      <c r="I1239" s="89" t="s">
        <v>465</v>
      </c>
      <c r="J1239" s="89" t="s">
        <v>465</v>
      </c>
      <c r="K1239" s="89" t="s">
        <v>466</v>
      </c>
      <c r="L1239" s="89" t="s">
        <v>394</v>
      </c>
      <c r="M1239" s="89" t="s">
        <v>395</v>
      </c>
      <c r="N1239" s="89">
        <v>1</v>
      </c>
      <c r="O1239" s="91">
        <v>32.53</v>
      </c>
      <c r="P1239" s="89" t="s">
        <v>548</v>
      </c>
      <c r="Q1239" s="89">
        <v>34</v>
      </c>
      <c r="R1239" s="89" t="s">
        <v>776</v>
      </c>
      <c r="S1239" s="89">
        <v>3</v>
      </c>
      <c r="T1239" s="90">
        <v>0</v>
      </c>
      <c r="U1239" s="90">
        <v>0</v>
      </c>
      <c r="V1239" s="90">
        <v>0</v>
      </c>
      <c r="W1239" s="90">
        <v>0</v>
      </c>
      <c r="X1239" s="90">
        <v>0</v>
      </c>
      <c r="Y1239" s="90">
        <v>0</v>
      </c>
      <c r="Z1239" s="90">
        <v>0</v>
      </c>
      <c r="AA1239" s="90">
        <v>0</v>
      </c>
      <c r="AB1239" s="90">
        <v>0</v>
      </c>
      <c r="AC1239" s="90"/>
      <c r="AD1239" s="90"/>
      <c r="AE1239" s="381" t="str">
        <f t="shared" si="20"/>
        <v>-</v>
      </c>
      <c r="AF1239" s="105"/>
      <c r="AG1239" s="381"/>
      <c r="AH1239" s="381"/>
      <c r="AI1239" s="381"/>
      <c r="AJ1239" s="381"/>
      <c r="AK1239" s="381"/>
      <c r="AL1239" s="381"/>
      <c r="AM1239" s="381"/>
    </row>
    <row r="1240" spans="1:39" x14ac:dyDescent="0.35">
      <c r="A1240" s="89" t="s">
        <v>533</v>
      </c>
      <c r="B1240" s="89" t="s">
        <v>547</v>
      </c>
      <c r="C1240" s="89" t="s">
        <v>462</v>
      </c>
      <c r="D1240" s="89" t="s">
        <v>637</v>
      </c>
      <c r="E1240" s="89" t="s">
        <v>535</v>
      </c>
      <c r="F1240" s="89" t="s">
        <v>465</v>
      </c>
      <c r="G1240" s="89" t="s">
        <v>465</v>
      </c>
      <c r="H1240" s="89" t="s">
        <v>465</v>
      </c>
      <c r="I1240" s="89" t="s">
        <v>465</v>
      </c>
      <c r="J1240" s="89" t="s">
        <v>465</v>
      </c>
      <c r="K1240" s="89" t="s">
        <v>466</v>
      </c>
      <c r="L1240" s="89" t="s">
        <v>394</v>
      </c>
      <c r="M1240" s="89" t="s">
        <v>395</v>
      </c>
      <c r="N1240" s="89">
        <v>1</v>
      </c>
      <c r="O1240" s="91">
        <v>34.909999999999997</v>
      </c>
      <c r="P1240" s="89" t="s">
        <v>548</v>
      </c>
      <c r="Q1240" s="89">
        <v>34</v>
      </c>
      <c r="R1240" s="89" t="s">
        <v>776</v>
      </c>
      <c r="S1240" s="89">
        <v>3</v>
      </c>
      <c r="T1240" s="90">
        <v>0</v>
      </c>
      <c r="U1240" s="90">
        <v>0</v>
      </c>
      <c r="V1240" s="90">
        <v>0</v>
      </c>
      <c r="W1240" s="90">
        <v>0</v>
      </c>
      <c r="X1240" s="90">
        <v>0</v>
      </c>
      <c r="Y1240" s="90">
        <v>0</v>
      </c>
      <c r="Z1240" s="90">
        <v>0</v>
      </c>
      <c r="AA1240" s="90">
        <v>0</v>
      </c>
      <c r="AB1240" s="90">
        <v>0</v>
      </c>
      <c r="AC1240" s="90"/>
      <c r="AD1240" s="90"/>
      <c r="AE1240" s="381" t="str">
        <f t="shared" si="20"/>
        <v>-</v>
      </c>
      <c r="AF1240" s="105"/>
      <c r="AG1240" s="381"/>
      <c r="AH1240" s="381"/>
      <c r="AI1240" s="381"/>
      <c r="AJ1240" s="381"/>
      <c r="AK1240" s="381"/>
      <c r="AL1240" s="381"/>
      <c r="AM1240" s="381"/>
    </row>
    <row r="1241" spans="1:39" x14ac:dyDescent="0.35">
      <c r="A1241" s="89" t="s">
        <v>530</v>
      </c>
      <c r="B1241" s="89" t="s">
        <v>560</v>
      </c>
      <c r="C1241" s="89" t="s">
        <v>462</v>
      </c>
      <c r="D1241" s="89" t="s">
        <v>637</v>
      </c>
      <c r="E1241" s="89" t="s">
        <v>471</v>
      </c>
      <c r="F1241" s="89" t="s">
        <v>465</v>
      </c>
      <c r="G1241" s="89" t="s">
        <v>465</v>
      </c>
      <c r="H1241" s="89" t="s">
        <v>465</v>
      </c>
      <c r="I1241" s="89" t="s">
        <v>465</v>
      </c>
      <c r="J1241" s="89" t="s">
        <v>465</v>
      </c>
      <c r="K1241" s="89" t="s">
        <v>466</v>
      </c>
      <c r="L1241" s="89" t="s">
        <v>394</v>
      </c>
      <c r="M1241" s="89" t="s">
        <v>395</v>
      </c>
      <c r="N1241" s="89">
        <v>1</v>
      </c>
      <c r="O1241" s="91">
        <v>5.14</v>
      </c>
      <c r="P1241" s="89" t="s">
        <v>548</v>
      </c>
      <c r="Q1241" s="89">
        <v>34</v>
      </c>
      <c r="R1241" s="89" t="s">
        <v>776</v>
      </c>
      <c r="S1241" s="89">
        <v>3</v>
      </c>
      <c r="T1241" s="90">
        <v>0</v>
      </c>
      <c r="U1241" s="90">
        <v>0</v>
      </c>
      <c r="V1241" s="90">
        <v>0</v>
      </c>
      <c r="W1241" s="90">
        <v>0</v>
      </c>
      <c r="X1241" s="90">
        <v>0</v>
      </c>
      <c r="Y1241" s="90">
        <v>0</v>
      </c>
      <c r="Z1241" s="90">
        <v>0</v>
      </c>
      <c r="AA1241" s="90">
        <v>0</v>
      </c>
      <c r="AB1241" s="90">
        <v>0</v>
      </c>
      <c r="AC1241" s="90"/>
      <c r="AD1241" s="90"/>
      <c r="AE1241" s="381" t="str">
        <f t="shared" si="20"/>
        <v>-</v>
      </c>
      <c r="AF1241" s="105"/>
      <c r="AG1241" s="381"/>
      <c r="AH1241" s="381"/>
      <c r="AI1241" s="381"/>
      <c r="AJ1241" s="381"/>
      <c r="AK1241" s="381"/>
      <c r="AL1241" s="381"/>
      <c r="AM1241" s="381"/>
    </row>
    <row r="1242" spans="1:39" x14ac:dyDescent="0.35">
      <c r="A1242" s="89" t="s">
        <v>527</v>
      </c>
      <c r="B1242" s="89" t="s">
        <v>560</v>
      </c>
      <c r="C1242" s="89" t="s">
        <v>462</v>
      </c>
      <c r="D1242" s="89" t="s">
        <v>637</v>
      </c>
      <c r="E1242" s="89" t="s">
        <v>529</v>
      </c>
      <c r="F1242" s="89" t="s">
        <v>465</v>
      </c>
      <c r="G1242" s="89" t="s">
        <v>465</v>
      </c>
      <c r="H1242" s="89" t="s">
        <v>465</v>
      </c>
      <c r="I1242" s="89" t="s">
        <v>465</v>
      </c>
      <c r="J1242" s="89" t="s">
        <v>465</v>
      </c>
      <c r="K1242" s="89" t="s">
        <v>466</v>
      </c>
      <c r="L1242" s="89" t="s">
        <v>394</v>
      </c>
      <c r="M1242" s="89" t="s">
        <v>395</v>
      </c>
      <c r="N1242" s="89">
        <v>1</v>
      </c>
      <c r="O1242" s="91">
        <v>4.3499999999999996</v>
      </c>
      <c r="P1242" s="89" t="s">
        <v>548</v>
      </c>
      <c r="Q1242" s="89">
        <v>34</v>
      </c>
      <c r="R1242" s="89" t="s">
        <v>776</v>
      </c>
      <c r="S1242" s="89">
        <v>3</v>
      </c>
      <c r="T1242" s="90">
        <v>0</v>
      </c>
      <c r="U1242" s="90">
        <v>0</v>
      </c>
      <c r="V1242" s="90">
        <v>0</v>
      </c>
      <c r="W1242" s="90">
        <v>0</v>
      </c>
      <c r="X1242" s="90">
        <v>0</v>
      </c>
      <c r="Y1242" s="90">
        <v>0</v>
      </c>
      <c r="Z1242" s="90">
        <v>0</v>
      </c>
      <c r="AA1242" s="90">
        <v>0</v>
      </c>
      <c r="AB1242" s="90">
        <v>0</v>
      </c>
      <c r="AC1242" s="90"/>
      <c r="AD1242" s="90"/>
      <c r="AE1242" s="381" t="str">
        <f t="shared" si="20"/>
        <v>-</v>
      </c>
      <c r="AF1242" s="105"/>
      <c r="AG1242" s="381"/>
      <c r="AH1242" s="381"/>
      <c r="AI1242" s="381"/>
      <c r="AJ1242" s="381"/>
      <c r="AK1242" s="381"/>
      <c r="AL1242" s="381"/>
      <c r="AM1242" s="381"/>
    </row>
    <row r="1243" spans="1:39" x14ac:dyDescent="0.35">
      <c r="A1243" s="89" t="s">
        <v>523</v>
      </c>
      <c r="B1243" s="89" t="s">
        <v>558</v>
      </c>
      <c r="C1243" s="89" t="s">
        <v>462</v>
      </c>
      <c r="D1243" s="89" t="s">
        <v>637</v>
      </c>
      <c r="E1243" s="89" t="s">
        <v>524</v>
      </c>
      <c r="F1243" s="89" t="s">
        <v>465</v>
      </c>
      <c r="G1243" s="89" t="s">
        <v>465</v>
      </c>
      <c r="H1243" s="89" t="s">
        <v>465</v>
      </c>
      <c r="I1243" s="89" t="s">
        <v>465</v>
      </c>
      <c r="J1243" s="89" t="s">
        <v>465</v>
      </c>
      <c r="K1243" s="89" t="s">
        <v>466</v>
      </c>
      <c r="L1243" s="89" t="s">
        <v>394</v>
      </c>
      <c r="M1243" s="89" t="s">
        <v>395</v>
      </c>
      <c r="N1243" s="89">
        <v>1</v>
      </c>
      <c r="O1243" s="91">
        <v>1.61</v>
      </c>
      <c r="P1243" s="89" t="s">
        <v>548</v>
      </c>
      <c r="Q1243" s="89">
        <v>34</v>
      </c>
      <c r="R1243" s="89" t="s">
        <v>776</v>
      </c>
      <c r="S1243" s="89">
        <v>3</v>
      </c>
      <c r="T1243" s="90">
        <v>0</v>
      </c>
      <c r="U1243" s="90">
        <v>0</v>
      </c>
      <c r="V1243" s="90">
        <v>0</v>
      </c>
      <c r="W1243" s="90">
        <v>0</v>
      </c>
      <c r="X1243" s="90">
        <v>0</v>
      </c>
      <c r="Y1243" s="90">
        <v>0</v>
      </c>
      <c r="Z1243" s="90">
        <v>0</v>
      </c>
      <c r="AA1243" s="90">
        <v>0</v>
      </c>
      <c r="AB1243" s="90">
        <v>0</v>
      </c>
      <c r="AC1243" s="90"/>
      <c r="AD1243" s="90"/>
      <c r="AE1243" s="381" t="str">
        <f t="shared" si="20"/>
        <v>-</v>
      </c>
      <c r="AF1243" s="105"/>
      <c r="AG1243" s="381"/>
      <c r="AH1243" s="381"/>
      <c r="AI1243" s="381"/>
      <c r="AJ1243" s="381"/>
      <c r="AK1243" s="381"/>
      <c r="AL1243" s="381"/>
      <c r="AM1243" s="381"/>
    </row>
    <row r="1244" spans="1:39" x14ac:dyDescent="0.35">
      <c r="A1244" s="89" t="s">
        <v>517</v>
      </c>
      <c r="B1244" s="89" t="s">
        <v>558</v>
      </c>
      <c r="C1244" s="89" t="s">
        <v>462</v>
      </c>
      <c r="D1244" s="89" t="s">
        <v>637</v>
      </c>
      <c r="E1244" s="89" t="s">
        <v>519</v>
      </c>
      <c r="F1244" s="89" t="s">
        <v>465</v>
      </c>
      <c r="G1244" s="89" t="s">
        <v>465</v>
      </c>
      <c r="H1244" s="89" t="s">
        <v>465</v>
      </c>
      <c r="I1244" s="89" t="s">
        <v>465</v>
      </c>
      <c r="J1244" s="89" t="s">
        <v>465</v>
      </c>
      <c r="K1244" s="89" t="s">
        <v>476</v>
      </c>
      <c r="L1244" s="89" t="s">
        <v>394</v>
      </c>
      <c r="M1244" s="89" t="s">
        <v>395</v>
      </c>
      <c r="N1244" s="89">
        <v>1</v>
      </c>
      <c r="O1244" s="91">
        <v>1.39</v>
      </c>
      <c r="P1244" s="89" t="s">
        <v>548</v>
      </c>
      <c r="Q1244" s="89">
        <v>34</v>
      </c>
      <c r="R1244" s="89" t="s">
        <v>776</v>
      </c>
      <c r="S1244" s="89">
        <v>3</v>
      </c>
      <c r="T1244" s="90">
        <v>0</v>
      </c>
      <c r="U1244" s="90">
        <v>0</v>
      </c>
      <c r="V1244" s="90">
        <v>0</v>
      </c>
      <c r="W1244" s="90">
        <v>0</v>
      </c>
      <c r="X1244" s="90">
        <v>0</v>
      </c>
      <c r="Y1244" s="90">
        <v>0</v>
      </c>
      <c r="Z1244" s="90">
        <v>0</v>
      </c>
      <c r="AA1244" s="90">
        <v>0</v>
      </c>
      <c r="AB1244" s="90">
        <v>0</v>
      </c>
      <c r="AC1244" s="90"/>
      <c r="AD1244" s="90"/>
      <c r="AE1244" s="381" t="str">
        <f t="shared" si="20"/>
        <v>-</v>
      </c>
      <c r="AF1244" s="105"/>
      <c r="AG1244" s="381"/>
      <c r="AH1244" s="381"/>
      <c r="AI1244" s="381"/>
      <c r="AJ1244" s="381"/>
      <c r="AK1244" s="381"/>
      <c r="AL1244" s="381"/>
      <c r="AM1244" s="381"/>
    </row>
    <row r="1245" spans="1:39" x14ac:dyDescent="0.35">
      <c r="A1245" s="89" t="s">
        <v>512</v>
      </c>
      <c r="B1245" s="89" t="s">
        <v>558</v>
      </c>
      <c r="C1245" s="89" t="s">
        <v>462</v>
      </c>
      <c r="D1245" s="89" t="s">
        <v>637</v>
      </c>
      <c r="E1245" s="89" t="s">
        <v>513</v>
      </c>
      <c r="F1245" s="89" t="s">
        <v>465</v>
      </c>
      <c r="G1245" s="89" t="s">
        <v>465</v>
      </c>
      <c r="H1245" s="89" t="s">
        <v>465</v>
      </c>
      <c r="I1245" s="89" t="s">
        <v>465</v>
      </c>
      <c r="J1245" s="89" t="s">
        <v>465</v>
      </c>
      <c r="K1245" s="89" t="s">
        <v>476</v>
      </c>
      <c r="L1245" s="89" t="s">
        <v>394</v>
      </c>
      <c r="M1245" s="89" t="s">
        <v>395</v>
      </c>
      <c r="N1245" s="89">
        <v>1</v>
      </c>
      <c r="O1245" s="91">
        <v>16.89</v>
      </c>
      <c r="P1245" s="89" t="s">
        <v>548</v>
      </c>
      <c r="Q1245" s="89">
        <v>34</v>
      </c>
      <c r="R1245" s="89" t="s">
        <v>776</v>
      </c>
      <c r="S1245" s="89">
        <v>3</v>
      </c>
      <c r="T1245" s="90">
        <v>0</v>
      </c>
      <c r="U1245" s="90">
        <v>0</v>
      </c>
      <c r="V1245" s="90">
        <v>0</v>
      </c>
      <c r="W1245" s="90">
        <v>0</v>
      </c>
      <c r="X1245" s="90">
        <v>0</v>
      </c>
      <c r="Y1245" s="90">
        <v>0</v>
      </c>
      <c r="Z1245" s="90">
        <v>0</v>
      </c>
      <c r="AA1245" s="90">
        <v>0</v>
      </c>
      <c r="AB1245" s="90">
        <v>0</v>
      </c>
      <c r="AC1245" s="90"/>
      <c r="AD1245" s="90"/>
      <c r="AE1245" s="381" t="str">
        <f t="shared" si="20"/>
        <v>-</v>
      </c>
      <c r="AF1245" s="105"/>
      <c r="AG1245" s="381"/>
      <c r="AH1245" s="381"/>
      <c r="AI1245" s="381"/>
      <c r="AJ1245" s="381"/>
      <c r="AK1245" s="381"/>
      <c r="AL1245" s="381"/>
      <c r="AM1245" s="381"/>
    </row>
    <row r="1246" spans="1:39" x14ac:dyDescent="0.35">
      <c r="A1246" s="89" t="s">
        <v>702</v>
      </c>
      <c r="B1246" s="89" t="s">
        <v>391</v>
      </c>
      <c r="C1246" s="89" t="s">
        <v>392</v>
      </c>
      <c r="D1246" s="89" t="s">
        <v>463</v>
      </c>
      <c r="E1246" s="89" t="s">
        <v>487</v>
      </c>
      <c r="F1246" s="89" t="s">
        <v>465</v>
      </c>
      <c r="G1246" s="89" t="s">
        <v>465</v>
      </c>
      <c r="H1246" s="89" t="s">
        <v>465</v>
      </c>
      <c r="I1246" s="89" t="s">
        <v>506</v>
      </c>
      <c r="J1246" s="89" t="s">
        <v>501</v>
      </c>
      <c r="K1246" s="89" t="s">
        <v>466</v>
      </c>
      <c r="L1246" s="89" t="s">
        <v>587</v>
      </c>
      <c r="M1246" s="89" t="s">
        <v>395</v>
      </c>
      <c r="N1246" s="89">
        <v>22</v>
      </c>
      <c r="O1246" s="91">
        <v>79.400000000000006</v>
      </c>
      <c r="P1246" s="89" t="s">
        <v>588</v>
      </c>
      <c r="Q1246" s="89">
        <v>34</v>
      </c>
      <c r="R1246" s="89" t="s">
        <v>776</v>
      </c>
      <c r="S1246" s="89">
        <v>6</v>
      </c>
      <c r="T1246" s="90">
        <v>0</v>
      </c>
      <c r="U1246" s="90">
        <v>0</v>
      </c>
      <c r="V1246" s="90">
        <v>0</v>
      </c>
      <c r="W1246" s="90">
        <v>0</v>
      </c>
      <c r="X1246" s="90">
        <v>0</v>
      </c>
      <c r="Y1246" s="90">
        <v>0</v>
      </c>
      <c r="Z1246" s="90">
        <v>0</v>
      </c>
      <c r="AA1246" s="90">
        <v>0</v>
      </c>
      <c r="AB1246" s="90">
        <v>0</v>
      </c>
      <c r="AC1246" s="90">
        <v>73.06</v>
      </c>
      <c r="AD1246" s="90">
        <v>93.16</v>
      </c>
      <c r="AE1246" s="381">
        <f t="shared" si="20"/>
        <v>11.991165467090013</v>
      </c>
      <c r="AF1246" s="105"/>
      <c r="AG1246" s="381"/>
      <c r="AH1246" s="381"/>
      <c r="AI1246" s="381"/>
      <c r="AJ1246" s="381"/>
      <c r="AK1246" s="381"/>
      <c r="AL1246" s="381"/>
      <c r="AM1246" s="381"/>
    </row>
    <row r="1247" spans="1:39" x14ac:dyDescent="0.35">
      <c r="A1247" s="89" t="s">
        <v>700</v>
      </c>
      <c r="B1247" s="89" t="s">
        <v>391</v>
      </c>
      <c r="C1247" s="89" t="s">
        <v>392</v>
      </c>
      <c r="D1247" s="89" t="s">
        <v>463</v>
      </c>
      <c r="E1247" s="89" t="s">
        <v>487</v>
      </c>
      <c r="F1247" s="89" t="s">
        <v>465</v>
      </c>
      <c r="G1247" s="89" t="s">
        <v>465</v>
      </c>
      <c r="H1247" s="89" t="s">
        <v>465</v>
      </c>
      <c r="I1247" s="89" t="s">
        <v>506</v>
      </c>
      <c r="J1247" s="89" t="s">
        <v>501</v>
      </c>
      <c r="K1247" s="89" t="s">
        <v>466</v>
      </c>
      <c r="L1247" s="89" t="s">
        <v>587</v>
      </c>
      <c r="M1247" s="89" t="s">
        <v>395</v>
      </c>
      <c r="N1247" s="89">
        <v>22</v>
      </c>
      <c r="O1247" s="91">
        <v>12.44</v>
      </c>
      <c r="P1247" s="89" t="s">
        <v>588</v>
      </c>
      <c r="Q1247" s="89">
        <v>34</v>
      </c>
      <c r="R1247" s="89" t="s">
        <v>776</v>
      </c>
      <c r="S1247" s="89">
        <v>6</v>
      </c>
      <c r="T1247" s="90">
        <v>0</v>
      </c>
      <c r="U1247" s="90">
        <v>0</v>
      </c>
      <c r="V1247" s="90">
        <v>0</v>
      </c>
      <c r="W1247" s="90">
        <v>0</v>
      </c>
      <c r="X1247" s="90">
        <v>0</v>
      </c>
      <c r="Y1247" s="90">
        <v>0</v>
      </c>
      <c r="Z1247" s="90">
        <v>0</v>
      </c>
      <c r="AA1247" s="90">
        <v>0</v>
      </c>
      <c r="AB1247" s="90">
        <v>0</v>
      </c>
      <c r="AC1247" s="90">
        <v>73.06</v>
      </c>
      <c r="AD1247" s="90">
        <v>93.16</v>
      </c>
      <c r="AE1247" s="381">
        <f t="shared" si="20"/>
        <v>11.991165467090013</v>
      </c>
      <c r="AF1247" s="105"/>
      <c r="AG1247" s="381"/>
      <c r="AH1247" s="381"/>
      <c r="AI1247" s="381"/>
      <c r="AJ1247" s="381"/>
      <c r="AK1247" s="381"/>
      <c r="AL1247" s="381"/>
      <c r="AM1247" s="381"/>
    </row>
    <row r="1248" spans="1:39" x14ac:dyDescent="0.35">
      <c r="A1248" s="89" t="s">
        <v>698</v>
      </c>
      <c r="B1248" s="89" t="s">
        <v>391</v>
      </c>
      <c r="C1248" s="89" t="s">
        <v>392</v>
      </c>
      <c r="D1248" s="89" t="s">
        <v>463</v>
      </c>
      <c r="E1248" s="89" t="s">
        <v>487</v>
      </c>
      <c r="F1248" s="89" t="s">
        <v>465</v>
      </c>
      <c r="G1248" s="89" t="s">
        <v>465</v>
      </c>
      <c r="H1248" s="89" t="s">
        <v>465</v>
      </c>
      <c r="I1248" s="89" t="s">
        <v>506</v>
      </c>
      <c r="J1248" s="89" t="s">
        <v>501</v>
      </c>
      <c r="K1248" s="89" t="s">
        <v>466</v>
      </c>
      <c r="L1248" s="89" t="s">
        <v>587</v>
      </c>
      <c r="M1248" s="89" t="s">
        <v>395</v>
      </c>
      <c r="N1248" s="89">
        <v>22</v>
      </c>
      <c r="O1248" s="91">
        <v>9.0500000000000007</v>
      </c>
      <c r="P1248" s="89" t="s">
        <v>588</v>
      </c>
      <c r="Q1248" s="89">
        <v>34</v>
      </c>
      <c r="R1248" s="89" t="s">
        <v>776</v>
      </c>
      <c r="S1248" s="89">
        <v>6</v>
      </c>
      <c r="T1248" s="90">
        <v>0</v>
      </c>
      <c r="U1248" s="90">
        <v>0</v>
      </c>
      <c r="V1248" s="90">
        <v>0</v>
      </c>
      <c r="W1248" s="90">
        <v>0</v>
      </c>
      <c r="X1248" s="90">
        <v>0</v>
      </c>
      <c r="Y1248" s="90">
        <v>0</v>
      </c>
      <c r="Z1248" s="90">
        <v>0</v>
      </c>
      <c r="AA1248" s="90">
        <v>0</v>
      </c>
      <c r="AB1248" s="90">
        <v>0</v>
      </c>
      <c r="AC1248" s="90">
        <v>73.06</v>
      </c>
      <c r="AD1248" s="90">
        <v>93.16</v>
      </c>
      <c r="AE1248" s="381">
        <f t="shared" si="20"/>
        <v>11.991165467090013</v>
      </c>
      <c r="AF1248" s="105"/>
      <c r="AG1248" s="381"/>
      <c r="AH1248" s="381"/>
      <c r="AI1248" s="381"/>
      <c r="AJ1248" s="381"/>
      <c r="AK1248" s="381"/>
      <c r="AL1248" s="381"/>
      <c r="AM1248" s="381"/>
    </row>
    <row r="1249" spans="1:39" x14ac:dyDescent="0.35">
      <c r="A1249" s="89" t="s">
        <v>553</v>
      </c>
      <c r="B1249" s="89" t="s">
        <v>391</v>
      </c>
      <c r="C1249" s="89" t="s">
        <v>392</v>
      </c>
      <c r="D1249" s="89" t="s">
        <v>463</v>
      </c>
      <c r="E1249" s="89" t="s">
        <v>487</v>
      </c>
      <c r="F1249" s="89" t="s">
        <v>465</v>
      </c>
      <c r="G1249" s="89" t="s">
        <v>465</v>
      </c>
      <c r="H1249" s="89" t="s">
        <v>465</v>
      </c>
      <c r="I1249" s="89" t="s">
        <v>506</v>
      </c>
      <c r="J1249" s="89" t="s">
        <v>501</v>
      </c>
      <c r="K1249" s="89" t="s">
        <v>466</v>
      </c>
      <c r="L1249" s="89" t="s">
        <v>587</v>
      </c>
      <c r="M1249" s="89" t="s">
        <v>395</v>
      </c>
      <c r="N1249" s="89">
        <v>22</v>
      </c>
      <c r="O1249" s="91">
        <v>78.5</v>
      </c>
      <c r="P1249" s="89" t="s">
        <v>588</v>
      </c>
      <c r="Q1249" s="89">
        <v>34</v>
      </c>
      <c r="R1249" s="89" t="s">
        <v>776</v>
      </c>
      <c r="S1249" s="89">
        <v>6</v>
      </c>
      <c r="T1249" s="90">
        <v>0</v>
      </c>
      <c r="U1249" s="90">
        <v>0</v>
      </c>
      <c r="V1249" s="90">
        <v>0</v>
      </c>
      <c r="W1249" s="90">
        <v>0</v>
      </c>
      <c r="X1249" s="90">
        <v>0</v>
      </c>
      <c r="Y1249" s="90">
        <v>0</v>
      </c>
      <c r="Z1249" s="90">
        <v>0</v>
      </c>
      <c r="AA1249" s="90">
        <v>0</v>
      </c>
      <c r="AB1249" s="90">
        <v>0</v>
      </c>
      <c r="AC1249" s="90">
        <v>73.06</v>
      </c>
      <c r="AD1249" s="90">
        <v>93.16</v>
      </c>
      <c r="AE1249" s="381">
        <f t="shared" si="20"/>
        <v>11.991165467090013</v>
      </c>
      <c r="AF1249" s="105"/>
      <c r="AG1249" s="381"/>
      <c r="AH1249" s="381"/>
      <c r="AI1249" s="381"/>
      <c r="AJ1249" s="381"/>
      <c r="AK1249" s="381"/>
      <c r="AL1249" s="381"/>
      <c r="AM1249" s="381"/>
    </row>
    <row r="1250" spans="1:39" x14ac:dyDescent="0.35">
      <c r="A1250" s="89" t="s">
        <v>695</v>
      </c>
      <c r="B1250" s="89" t="s">
        <v>391</v>
      </c>
      <c r="C1250" s="89" t="s">
        <v>392</v>
      </c>
      <c r="D1250" s="89" t="s">
        <v>463</v>
      </c>
      <c r="E1250" s="89" t="s">
        <v>485</v>
      </c>
      <c r="F1250" s="89" t="s">
        <v>465</v>
      </c>
      <c r="G1250" s="89" t="s">
        <v>465</v>
      </c>
      <c r="H1250" s="89" t="s">
        <v>465</v>
      </c>
      <c r="I1250" s="89" t="s">
        <v>506</v>
      </c>
      <c r="J1250" s="89" t="s">
        <v>501</v>
      </c>
      <c r="K1250" s="89" t="s">
        <v>466</v>
      </c>
      <c r="L1250" s="89" t="s">
        <v>587</v>
      </c>
      <c r="M1250" s="89" t="s">
        <v>395</v>
      </c>
      <c r="N1250" s="89">
        <v>22</v>
      </c>
      <c r="O1250" s="91">
        <v>25.56</v>
      </c>
      <c r="P1250" s="89" t="s">
        <v>588</v>
      </c>
      <c r="Q1250" s="89">
        <v>34</v>
      </c>
      <c r="R1250" s="89" t="s">
        <v>776</v>
      </c>
      <c r="S1250" s="89">
        <v>6</v>
      </c>
      <c r="T1250" s="90">
        <v>0</v>
      </c>
      <c r="U1250" s="90">
        <v>0</v>
      </c>
      <c r="V1250" s="90">
        <v>0</v>
      </c>
      <c r="W1250" s="90">
        <v>0</v>
      </c>
      <c r="X1250" s="90">
        <v>0</v>
      </c>
      <c r="Y1250" s="90">
        <v>0</v>
      </c>
      <c r="Z1250" s="90">
        <v>0</v>
      </c>
      <c r="AA1250" s="90">
        <v>0</v>
      </c>
      <c r="AB1250" s="90">
        <v>0</v>
      </c>
      <c r="AC1250" s="90">
        <v>74.680000000000007</v>
      </c>
      <c r="AD1250" s="90">
        <v>102.65</v>
      </c>
      <c r="AE1250" s="381">
        <f t="shared" si="20"/>
        <v>11.549388213127182</v>
      </c>
      <c r="AF1250" s="105"/>
      <c r="AG1250" s="381"/>
      <c r="AH1250" s="381"/>
      <c r="AI1250" s="381"/>
      <c r="AJ1250" s="381"/>
      <c r="AK1250" s="381"/>
      <c r="AL1250" s="381"/>
      <c r="AM1250" s="381"/>
    </row>
    <row r="1251" spans="1:39" x14ac:dyDescent="0.35">
      <c r="A1251" s="89" t="s">
        <v>756</v>
      </c>
      <c r="B1251" s="89" t="s">
        <v>391</v>
      </c>
      <c r="C1251" s="89" t="s">
        <v>392</v>
      </c>
      <c r="D1251" s="89" t="s">
        <v>463</v>
      </c>
      <c r="E1251" s="89" t="s">
        <v>521</v>
      </c>
      <c r="F1251" s="89" t="s">
        <v>465</v>
      </c>
      <c r="G1251" s="89" t="s">
        <v>465</v>
      </c>
      <c r="H1251" s="89" t="s">
        <v>465</v>
      </c>
      <c r="I1251" s="89" t="s">
        <v>465</v>
      </c>
      <c r="J1251" s="89" t="s">
        <v>465</v>
      </c>
      <c r="K1251" s="89" t="s">
        <v>466</v>
      </c>
      <c r="L1251" s="89" t="s">
        <v>394</v>
      </c>
      <c r="M1251" s="89" t="s">
        <v>395</v>
      </c>
      <c r="N1251" s="89">
        <v>14</v>
      </c>
      <c r="O1251" s="91">
        <v>51.29</v>
      </c>
      <c r="P1251" s="89" t="s">
        <v>396</v>
      </c>
      <c r="Q1251" s="89">
        <v>34</v>
      </c>
      <c r="R1251" s="89" t="s">
        <v>776</v>
      </c>
      <c r="S1251" s="89">
        <v>7</v>
      </c>
      <c r="T1251" s="90">
        <v>0</v>
      </c>
      <c r="U1251" s="90">
        <v>24.78</v>
      </c>
      <c r="V1251" s="90">
        <v>13.56</v>
      </c>
      <c r="W1251" s="90">
        <v>0</v>
      </c>
      <c r="X1251" s="90">
        <v>0</v>
      </c>
      <c r="Y1251" s="90">
        <v>38.340000000000003</v>
      </c>
      <c r="Z1251" s="90">
        <v>0</v>
      </c>
      <c r="AA1251" s="90">
        <v>0</v>
      </c>
      <c r="AB1251" s="90">
        <v>38.340000000000003</v>
      </c>
      <c r="AC1251" s="90">
        <v>141.22</v>
      </c>
      <c r="AD1251" s="90">
        <v>375.73</v>
      </c>
      <c r="AE1251" s="381">
        <f t="shared" si="20"/>
        <v>8.3013068837058928</v>
      </c>
      <c r="AF1251" s="105"/>
      <c r="AG1251" s="381"/>
      <c r="AH1251" s="381"/>
      <c r="AI1251" s="381"/>
      <c r="AJ1251" s="381"/>
      <c r="AK1251" s="381"/>
      <c r="AL1251" s="381"/>
      <c r="AM1251" s="381"/>
    </row>
    <row r="1252" spans="1:39" x14ac:dyDescent="0.35">
      <c r="A1252" s="89" t="s">
        <v>611</v>
      </c>
      <c r="B1252" s="89" t="s">
        <v>391</v>
      </c>
      <c r="C1252" s="89" t="s">
        <v>392</v>
      </c>
      <c r="D1252" s="89" t="s">
        <v>463</v>
      </c>
      <c r="E1252" s="89" t="s">
        <v>521</v>
      </c>
      <c r="F1252" s="89" t="s">
        <v>465</v>
      </c>
      <c r="G1252" s="89" t="s">
        <v>465</v>
      </c>
      <c r="H1252" s="89" t="s">
        <v>465</v>
      </c>
      <c r="I1252" s="89" t="s">
        <v>465</v>
      </c>
      <c r="J1252" s="89" t="s">
        <v>465</v>
      </c>
      <c r="K1252" s="89" t="s">
        <v>466</v>
      </c>
      <c r="L1252" s="89" t="s">
        <v>394</v>
      </c>
      <c r="M1252" s="89" t="s">
        <v>395</v>
      </c>
      <c r="N1252" s="89">
        <v>14</v>
      </c>
      <c r="O1252" s="91">
        <v>72.11</v>
      </c>
      <c r="P1252" s="89" t="s">
        <v>396</v>
      </c>
      <c r="Q1252" s="89">
        <v>34</v>
      </c>
      <c r="R1252" s="89" t="s">
        <v>776</v>
      </c>
      <c r="S1252" s="89">
        <v>7</v>
      </c>
      <c r="T1252" s="90">
        <v>0</v>
      </c>
      <c r="U1252" s="90">
        <v>24.78</v>
      </c>
      <c r="V1252" s="90">
        <v>13.56</v>
      </c>
      <c r="W1252" s="90">
        <v>0</v>
      </c>
      <c r="X1252" s="90">
        <v>0</v>
      </c>
      <c r="Y1252" s="90">
        <v>38.340000000000003</v>
      </c>
      <c r="Z1252" s="90">
        <v>0</v>
      </c>
      <c r="AA1252" s="90">
        <v>0</v>
      </c>
      <c r="AB1252" s="90">
        <v>38.340000000000003</v>
      </c>
      <c r="AC1252" s="90">
        <v>141.22</v>
      </c>
      <c r="AD1252" s="90">
        <v>375.73</v>
      </c>
      <c r="AE1252" s="381">
        <f t="shared" si="20"/>
        <v>8.3013068837058928</v>
      </c>
      <c r="AF1252" s="105"/>
      <c r="AG1252" s="381"/>
      <c r="AH1252" s="381"/>
      <c r="AI1252" s="381"/>
      <c r="AJ1252" s="381"/>
      <c r="AK1252" s="381"/>
      <c r="AL1252" s="381"/>
      <c r="AM1252" s="381"/>
    </row>
    <row r="1253" spans="1:39" x14ac:dyDescent="0.35">
      <c r="A1253" s="89" t="s">
        <v>602</v>
      </c>
      <c r="B1253" s="89" t="s">
        <v>391</v>
      </c>
      <c r="C1253" s="89" t="s">
        <v>392</v>
      </c>
      <c r="D1253" s="89" t="s">
        <v>463</v>
      </c>
      <c r="E1253" s="89" t="s">
        <v>500</v>
      </c>
      <c r="F1253" s="89" t="s">
        <v>465</v>
      </c>
      <c r="G1253" s="89" t="s">
        <v>465</v>
      </c>
      <c r="H1253" s="89" t="s">
        <v>465</v>
      </c>
      <c r="I1253" s="89" t="s">
        <v>465</v>
      </c>
      <c r="J1253" s="89" t="s">
        <v>465</v>
      </c>
      <c r="K1253" s="89" t="s">
        <v>476</v>
      </c>
      <c r="L1253" s="89" t="s">
        <v>394</v>
      </c>
      <c r="M1253" s="89" t="s">
        <v>395</v>
      </c>
      <c r="N1253" s="89">
        <v>14</v>
      </c>
      <c r="O1253" s="91">
        <v>24.51</v>
      </c>
      <c r="P1253" s="89" t="s">
        <v>396</v>
      </c>
      <c r="Q1253" s="89">
        <v>34</v>
      </c>
      <c r="R1253" s="89" t="s">
        <v>776</v>
      </c>
      <c r="S1253" s="89">
        <v>7</v>
      </c>
      <c r="T1253" s="90">
        <v>0</v>
      </c>
      <c r="U1253" s="90">
        <v>24.78</v>
      </c>
      <c r="V1253" s="90">
        <v>13.56</v>
      </c>
      <c r="W1253" s="90">
        <v>0</v>
      </c>
      <c r="X1253" s="90">
        <v>0</v>
      </c>
      <c r="Y1253" s="90">
        <v>38.340000000000003</v>
      </c>
      <c r="Z1253" s="90">
        <v>0</v>
      </c>
      <c r="AA1253" s="90">
        <v>0</v>
      </c>
      <c r="AB1253" s="90">
        <v>38.340000000000003</v>
      </c>
      <c r="AC1253" s="90">
        <v>141.22</v>
      </c>
      <c r="AD1253" s="90">
        <v>375.73</v>
      </c>
      <c r="AE1253" s="381">
        <f t="shared" si="20"/>
        <v>8.3013068837058928</v>
      </c>
      <c r="AF1253" s="105"/>
      <c r="AG1253" s="381"/>
      <c r="AH1253" s="381"/>
      <c r="AI1253" s="381"/>
      <c r="AJ1253" s="381"/>
      <c r="AK1253" s="381"/>
      <c r="AL1253" s="381"/>
      <c r="AM1253" s="381"/>
    </row>
    <row r="1254" spans="1:39" x14ac:dyDescent="0.35">
      <c r="A1254" s="89" t="s">
        <v>593</v>
      </c>
      <c r="B1254" s="89" t="s">
        <v>391</v>
      </c>
      <c r="C1254" s="89" t="s">
        <v>392</v>
      </c>
      <c r="D1254" s="89" t="s">
        <v>463</v>
      </c>
      <c r="E1254" s="89" t="s">
        <v>524</v>
      </c>
      <c r="F1254" s="89" t="s">
        <v>465</v>
      </c>
      <c r="G1254" s="89" t="s">
        <v>465</v>
      </c>
      <c r="H1254" s="89" t="s">
        <v>465</v>
      </c>
      <c r="I1254" s="89" t="s">
        <v>465</v>
      </c>
      <c r="J1254" s="89" t="s">
        <v>465</v>
      </c>
      <c r="K1254" s="89" t="s">
        <v>466</v>
      </c>
      <c r="L1254" s="89" t="s">
        <v>394</v>
      </c>
      <c r="M1254" s="89" t="s">
        <v>395</v>
      </c>
      <c r="N1254" s="89">
        <v>14</v>
      </c>
      <c r="O1254" s="91">
        <v>5.8</v>
      </c>
      <c r="P1254" s="89" t="s">
        <v>396</v>
      </c>
      <c r="Q1254" s="89">
        <v>34</v>
      </c>
      <c r="R1254" s="89" t="s">
        <v>776</v>
      </c>
      <c r="S1254" s="89">
        <v>7</v>
      </c>
      <c r="T1254" s="90">
        <v>0</v>
      </c>
      <c r="U1254" s="90">
        <v>24.83</v>
      </c>
      <c r="V1254" s="90">
        <v>7.63</v>
      </c>
      <c r="W1254" s="90">
        <v>0</v>
      </c>
      <c r="X1254" s="90">
        <v>0</v>
      </c>
      <c r="Y1254" s="90">
        <v>32.47</v>
      </c>
      <c r="Z1254" s="90">
        <v>0</v>
      </c>
      <c r="AA1254" s="90">
        <v>0</v>
      </c>
      <c r="AB1254" s="90">
        <v>32.47</v>
      </c>
      <c r="AC1254" s="90">
        <v>125.83</v>
      </c>
      <c r="AD1254" s="90">
        <v>379.35</v>
      </c>
      <c r="AE1254" s="381">
        <f t="shared" si="20"/>
        <v>7.7984511487921546</v>
      </c>
      <c r="AF1254" s="105"/>
      <c r="AG1254" s="381"/>
      <c r="AH1254" s="381"/>
      <c r="AI1254" s="381"/>
      <c r="AJ1254" s="381"/>
      <c r="AK1254" s="381"/>
      <c r="AL1254" s="381"/>
      <c r="AM1254" s="381"/>
    </row>
    <row r="1255" spans="1:39" x14ac:dyDescent="0.35">
      <c r="A1255" s="89" t="s">
        <v>561</v>
      </c>
      <c r="B1255" s="89" t="s">
        <v>391</v>
      </c>
      <c r="C1255" s="89" t="s">
        <v>392</v>
      </c>
      <c r="D1255" s="89" t="s">
        <v>463</v>
      </c>
      <c r="E1255" s="89" t="s">
        <v>500</v>
      </c>
      <c r="F1255" s="89" t="s">
        <v>465</v>
      </c>
      <c r="G1255" s="89" t="s">
        <v>465</v>
      </c>
      <c r="H1255" s="89" t="s">
        <v>465</v>
      </c>
      <c r="I1255" s="89" t="s">
        <v>465</v>
      </c>
      <c r="J1255" s="89" t="s">
        <v>465</v>
      </c>
      <c r="K1255" s="89" t="s">
        <v>466</v>
      </c>
      <c r="L1255" s="89" t="s">
        <v>394</v>
      </c>
      <c r="M1255" s="89" t="s">
        <v>395</v>
      </c>
      <c r="N1255" s="89">
        <v>14</v>
      </c>
      <c r="O1255" s="91">
        <v>5.54</v>
      </c>
      <c r="P1255" s="89" t="s">
        <v>396</v>
      </c>
      <c r="Q1255" s="89">
        <v>34</v>
      </c>
      <c r="R1255" s="89" t="s">
        <v>776</v>
      </c>
      <c r="S1255" s="89">
        <v>7</v>
      </c>
      <c r="T1255" s="90">
        <v>0</v>
      </c>
      <c r="U1255" s="90">
        <v>24.78</v>
      </c>
      <c r="V1255" s="90">
        <v>13.56</v>
      </c>
      <c r="W1255" s="90">
        <v>0</v>
      </c>
      <c r="X1255" s="90">
        <v>0</v>
      </c>
      <c r="Y1255" s="90">
        <v>38.340000000000003</v>
      </c>
      <c r="Z1255" s="90">
        <v>0</v>
      </c>
      <c r="AA1255" s="90">
        <v>0</v>
      </c>
      <c r="AB1255" s="90">
        <v>38.340000000000003</v>
      </c>
      <c r="AC1255" s="90">
        <v>141.22</v>
      </c>
      <c r="AD1255" s="90">
        <v>375.73</v>
      </c>
      <c r="AE1255" s="381">
        <f t="shared" si="20"/>
        <v>8.3013068837058928</v>
      </c>
      <c r="AF1255" s="105"/>
      <c r="AG1255" s="381"/>
      <c r="AH1255" s="381"/>
      <c r="AI1255" s="381"/>
      <c r="AJ1255" s="381"/>
      <c r="AK1255" s="381"/>
      <c r="AL1255" s="381"/>
      <c r="AM1255" s="381"/>
    </row>
    <row r="1256" spans="1:39" x14ac:dyDescent="0.35">
      <c r="A1256" s="89" t="s">
        <v>706</v>
      </c>
      <c r="B1256" s="89" t="s">
        <v>391</v>
      </c>
      <c r="C1256" s="89" t="s">
        <v>392</v>
      </c>
      <c r="D1256" s="89" t="s">
        <v>463</v>
      </c>
      <c r="E1256" s="89" t="s">
        <v>487</v>
      </c>
      <c r="F1256" s="89" t="s">
        <v>465</v>
      </c>
      <c r="G1256" s="89" t="s">
        <v>465</v>
      </c>
      <c r="H1256" s="89" t="s">
        <v>465</v>
      </c>
      <c r="I1256" s="89" t="s">
        <v>506</v>
      </c>
      <c r="J1256" s="89" t="s">
        <v>465</v>
      </c>
      <c r="K1256" s="89" t="s">
        <v>466</v>
      </c>
      <c r="L1256" s="89" t="s">
        <v>549</v>
      </c>
      <c r="M1256" s="89" t="s">
        <v>395</v>
      </c>
      <c r="N1256" s="89">
        <v>21</v>
      </c>
      <c r="O1256" s="91">
        <v>3.67</v>
      </c>
      <c r="P1256" s="89" t="s">
        <v>566</v>
      </c>
      <c r="Q1256" s="89">
        <v>34</v>
      </c>
      <c r="R1256" s="89" t="s">
        <v>776</v>
      </c>
      <c r="S1256" s="89">
        <v>8</v>
      </c>
      <c r="T1256" s="90">
        <v>0</v>
      </c>
      <c r="U1256" s="90">
        <v>9.56</v>
      </c>
      <c r="V1256" s="90">
        <v>49.85</v>
      </c>
      <c r="W1256" s="90">
        <v>0.7</v>
      </c>
      <c r="X1256" s="90">
        <v>0</v>
      </c>
      <c r="Y1256" s="90">
        <v>60.1</v>
      </c>
      <c r="Z1256" s="90">
        <v>0</v>
      </c>
      <c r="AA1256" s="90">
        <v>0</v>
      </c>
      <c r="AB1256" s="90">
        <v>60.1</v>
      </c>
      <c r="AC1256" s="90">
        <v>129.26</v>
      </c>
      <c r="AD1256" s="90">
        <v>188.77</v>
      </c>
      <c r="AE1256" s="381">
        <f t="shared" si="20"/>
        <v>11.2047427437096</v>
      </c>
      <c r="AF1256" s="105"/>
      <c r="AG1256" s="381"/>
      <c r="AH1256" s="381"/>
      <c r="AI1256" s="381"/>
      <c r="AJ1256" s="381"/>
      <c r="AK1256" s="381"/>
      <c r="AL1256" s="381"/>
      <c r="AM1256" s="381"/>
    </row>
    <row r="1257" spans="1:39" x14ac:dyDescent="0.35">
      <c r="A1257" s="89" t="s">
        <v>555</v>
      </c>
      <c r="B1257" s="89" t="s">
        <v>391</v>
      </c>
      <c r="C1257" s="89" t="s">
        <v>392</v>
      </c>
      <c r="D1257" s="89" t="s">
        <v>463</v>
      </c>
      <c r="E1257" s="89" t="s">
        <v>487</v>
      </c>
      <c r="F1257" s="89" t="s">
        <v>465</v>
      </c>
      <c r="G1257" s="89" t="s">
        <v>465</v>
      </c>
      <c r="H1257" s="89" t="s">
        <v>465</v>
      </c>
      <c r="I1257" s="89" t="s">
        <v>506</v>
      </c>
      <c r="J1257" s="89" t="s">
        <v>465</v>
      </c>
      <c r="K1257" s="89" t="s">
        <v>466</v>
      </c>
      <c r="L1257" s="89" t="s">
        <v>549</v>
      </c>
      <c r="M1257" s="89" t="s">
        <v>395</v>
      </c>
      <c r="N1257" s="89">
        <v>21</v>
      </c>
      <c r="O1257" s="91">
        <v>22.17</v>
      </c>
      <c r="P1257" s="89" t="s">
        <v>566</v>
      </c>
      <c r="Q1257" s="89">
        <v>34</v>
      </c>
      <c r="R1257" s="89" t="s">
        <v>776</v>
      </c>
      <c r="S1257" s="89">
        <v>8</v>
      </c>
      <c r="T1257" s="90">
        <v>0</v>
      </c>
      <c r="U1257" s="90">
        <v>9.56</v>
      </c>
      <c r="V1257" s="90">
        <v>49.85</v>
      </c>
      <c r="W1257" s="90">
        <v>0.7</v>
      </c>
      <c r="X1257" s="90">
        <v>0</v>
      </c>
      <c r="Y1257" s="90">
        <v>60.1</v>
      </c>
      <c r="Z1257" s="90">
        <v>0</v>
      </c>
      <c r="AA1257" s="90">
        <v>0</v>
      </c>
      <c r="AB1257" s="90">
        <v>60.1</v>
      </c>
      <c r="AC1257" s="90">
        <v>129.26</v>
      </c>
      <c r="AD1257" s="90">
        <v>188.77</v>
      </c>
      <c r="AE1257" s="381">
        <f t="shared" si="20"/>
        <v>11.2047427437096</v>
      </c>
      <c r="AF1257" s="105"/>
      <c r="AG1257" s="381"/>
      <c r="AH1257" s="381"/>
      <c r="AI1257" s="381"/>
      <c r="AJ1257" s="381"/>
      <c r="AK1257" s="381"/>
      <c r="AL1257" s="381"/>
      <c r="AM1257" s="381"/>
    </row>
    <row r="1258" spans="1:39" x14ac:dyDescent="0.35">
      <c r="A1258" s="89" t="s">
        <v>707</v>
      </c>
      <c r="B1258" s="89" t="s">
        <v>391</v>
      </c>
      <c r="C1258" s="89" t="s">
        <v>392</v>
      </c>
      <c r="D1258" s="89" t="s">
        <v>463</v>
      </c>
      <c r="E1258" s="89" t="s">
        <v>487</v>
      </c>
      <c r="F1258" s="89" t="s">
        <v>465</v>
      </c>
      <c r="G1258" s="89" t="s">
        <v>465</v>
      </c>
      <c r="H1258" s="89" t="s">
        <v>465</v>
      </c>
      <c r="I1258" s="89" t="s">
        <v>506</v>
      </c>
      <c r="J1258" s="89" t="s">
        <v>465</v>
      </c>
      <c r="K1258" s="89" t="s">
        <v>466</v>
      </c>
      <c r="L1258" s="89" t="s">
        <v>549</v>
      </c>
      <c r="M1258" s="89" t="s">
        <v>395</v>
      </c>
      <c r="N1258" s="89">
        <v>21</v>
      </c>
      <c r="O1258" s="91">
        <v>6.39</v>
      </c>
      <c r="P1258" s="89" t="s">
        <v>566</v>
      </c>
      <c r="Q1258" s="89">
        <v>34</v>
      </c>
      <c r="R1258" s="89" t="s">
        <v>776</v>
      </c>
      <c r="S1258" s="89">
        <v>8</v>
      </c>
      <c r="T1258" s="90">
        <v>0</v>
      </c>
      <c r="U1258" s="90">
        <v>9.56</v>
      </c>
      <c r="V1258" s="90">
        <v>49.85</v>
      </c>
      <c r="W1258" s="90">
        <v>0.7</v>
      </c>
      <c r="X1258" s="90">
        <v>0</v>
      </c>
      <c r="Y1258" s="90">
        <v>60.1</v>
      </c>
      <c r="Z1258" s="90">
        <v>0</v>
      </c>
      <c r="AA1258" s="90">
        <v>0</v>
      </c>
      <c r="AB1258" s="90">
        <v>60.1</v>
      </c>
      <c r="AC1258" s="90">
        <v>129.26</v>
      </c>
      <c r="AD1258" s="90">
        <v>188.77</v>
      </c>
      <c r="AE1258" s="381">
        <f t="shared" si="20"/>
        <v>11.2047427437096</v>
      </c>
      <c r="AF1258" s="105"/>
      <c r="AG1258" s="381"/>
      <c r="AH1258" s="381"/>
      <c r="AI1258" s="381"/>
      <c r="AJ1258" s="381"/>
      <c r="AK1258" s="381"/>
      <c r="AL1258" s="381"/>
      <c r="AM1258" s="381"/>
    </row>
    <row r="1259" spans="1:39" x14ac:dyDescent="0.35">
      <c r="A1259" s="89" t="s">
        <v>709</v>
      </c>
      <c r="B1259" s="89" t="s">
        <v>391</v>
      </c>
      <c r="C1259" s="89" t="s">
        <v>392</v>
      </c>
      <c r="D1259" s="89" t="s">
        <v>463</v>
      </c>
      <c r="E1259" s="89" t="s">
        <v>493</v>
      </c>
      <c r="F1259" s="89" t="s">
        <v>465</v>
      </c>
      <c r="G1259" s="89" t="s">
        <v>465</v>
      </c>
      <c r="H1259" s="89" t="s">
        <v>465</v>
      </c>
      <c r="I1259" s="89" t="s">
        <v>506</v>
      </c>
      <c r="J1259" s="89" t="s">
        <v>465</v>
      </c>
      <c r="K1259" s="89" t="s">
        <v>466</v>
      </c>
      <c r="L1259" s="89" t="s">
        <v>549</v>
      </c>
      <c r="M1259" s="89" t="s">
        <v>395</v>
      </c>
      <c r="N1259" s="89">
        <v>21</v>
      </c>
      <c r="O1259" s="91">
        <v>75.099999999999994</v>
      </c>
      <c r="P1259" s="89" t="s">
        <v>566</v>
      </c>
      <c r="Q1259" s="89">
        <v>34</v>
      </c>
      <c r="R1259" s="89" t="s">
        <v>776</v>
      </c>
      <c r="S1259" s="89">
        <v>8</v>
      </c>
      <c r="T1259" s="90">
        <v>0</v>
      </c>
      <c r="U1259" s="90">
        <v>7.06</v>
      </c>
      <c r="V1259" s="90">
        <v>15.84</v>
      </c>
      <c r="W1259" s="90">
        <v>0</v>
      </c>
      <c r="X1259" s="90">
        <v>0</v>
      </c>
      <c r="Y1259" s="90">
        <v>22.91</v>
      </c>
      <c r="Z1259" s="90">
        <v>0</v>
      </c>
      <c r="AA1259" s="90">
        <v>0</v>
      </c>
      <c r="AB1259" s="90">
        <v>22.91</v>
      </c>
      <c r="AC1259" s="90">
        <v>99.82</v>
      </c>
      <c r="AD1259" s="90">
        <v>184.55</v>
      </c>
      <c r="AE1259" s="381">
        <f t="shared" si="20"/>
        <v>9.9583654499997287</v>
      </c>
      <c r="AF1259" s="105"/>
      <c r="AG1259" s="381"/>
      <c r="AH1259" s="381"/>
      <c r="AI1259" s="381"/>
      <c r="AJ1259" s="381"/>
      <c r="AK1259" s="381"/>
      <c r="AL1259" s="381"/>
      <c r="AM1259" s="381"/>
    </row>
    <row r="1260" spans="1:39" x14ac:dyDescent="0.35">
      <c r="A1260" s="89" t="s">
        <v>490</v>
      </c>
      <c r="B1260" s="89" t="s">
        <v>391</v>
      </c>
      <c r="C1260" s="89" t="s">
        <v>392</v>
      </c>
      <c r="D1260" s="89" t="s">
        <v>463</v>
      </c>
      <c r="E1260" s="89" t="s">
        <v>491</v>
      </c>
      <c r="F1260" s="89" t="s">
        <v>465</v>
      </c>
      <c r="G1260" s="89" t="s">
        <v>465</v>
      </c>
      <c r="H1260" s="89" t="s">
        <v>465</v>
      </c>
      <c r="I1260" s="89" t="s">
        <v>506</v>
      </c>
      <c r="J1260" s="89" t="s">
        <v>465</v>
      </c>
      <c r="K1260" s="89" t="s">
        <v>466</v>
      </c>
      <c r="L1260" s="89" t="s">
        <v>549</v>
      </c>
      <c r="M1260" s="89" t="s">
        <v>395</v>
      </c>
      <c r="N1260" s="89">
        <v>21</v>
      </c>
      <c r="O1260" s="91">
        <v>140.19</v>
      </c>
      <c r="P1260" s="89" t="s">
        <v>566</v>
      </c>
      <c r="Q1260" s="89">
        <v>34</v>
      </c>
      <c r="R1260" s="89" t="s">
        <v>776</v>
      </c>
      <c r="S1260" s="89">
        <v>8</v>
      </c>
      <c r="T1260" s="90">
        <v>0</v>
      </c>
      <c r="U1260" s="90">
        <v>8.5399999999999991</v>
      </c>
      <c r="V1260" s="90">
        <v>36.520000000000003</v>
      </c>
      <c r="W1260" s="90">
        <v>0</v>
      </c>
      <c r="X1260" s="90">
        <v>0</v>
      </c>
      <c r="Y1260" s="90">
        <v>45.06</v>
      </c>
      <c r="Z1260" s="90">
        <v>0</v>
      </c>
      <c r="AA1260" s="90">
        <v>0</v>
      </c>
      <c r="AB1260" s="90">
        <v>45.06</v>
      </c>
      <c r="AC1260" s="90">
        <v>119.81</v>
      </c>
      <c r="AD1260" s="90">
        <v>189.06</v>
      </c>
      <c r="AE1260" s="381">
        <f t="shared" si="20"/>
        <v>10.779112613414728</v>
      </c>
      <c r="AF1260" s="105"/>
      <c r="AG1260" s="381"/>
      <c r="AH1260" s="381"/>
      <c r="AI1260" s="381"/>
      <c r="AJ1260" s="381"/>
      <c r="AK1260" s="381"/>
      <c r="AL1260" s="381"/>
      <c r="AM1260" s="381"/>
    </row>
    <row r="1261" spans="1:39" x14ac:dyDescent="0.35">
      <c r="A1261" s="89" t="s">
        <v>725</v>
      </c>
      <c r="B1261" s="89" t="s">
        <v>391</v>
      </c>
      <c r="C1261" s="89" t="s">
        <v>392</v>
      </c>
      <c r="D1261" s="89" t="s">
        <v>463</v>
      </c>
      <c r="E1261" s="89" t="s">
        <v>526</v>
      </c>
      <c r="F1261" s="89" t="s">
        <v>465</v>
      </c>
      <c r="G1261" s="89" t="s">
        <v>465</v>
      </c>
      <c r="H1261" s="89" t="s">
        <v>465</v>
      </c>
      <c r="I1261" s="89" t="s">
        <v>506</v>
      </c>
      <c r="J1261" s="89" t="s">
        <v>465</v>
      </c>
      <c r="K1261" s="89" t="s">
        <v>466</v>
      </c>
      <c r="L1261" s="89" t="s">
        <v>549</v>
      </c>
      <c r="M1261" s="89" t="s">
        <v>395</v>
      </c>
      <c r="N1261" s="89">
        <v>20</v>
      </c>
      <c r="O1261" s="91">
        <v>10.25</v>
      </c>
      <c r="P1261" s="89" t="s">
        <v>566</v>
      </c>
      <c r="Q1261" s="89">
        <v>34</v>
      </c>
      <c r="R1261" s="89" t="s">
        <v>776</v>
      </c>
      <c r="S1261" s="89">
        <v>8</v>
      </c>
      <c r="T1261" s="90">
        <v>0</v>
      </c>
      <c r="U1261" s="90">
        <v>7.53</v>
      </c>
      <c r="V1261" s="90">
        <v>22.16</v>
      </c>
      <c r="W1261" s="90">
        <v>0</v>
      </c>
      <c r="X1261" s="90">
        <v>0</v>
      </c>
      <c r="Y1261" s="90">
        <v>29.69</v>
      </c>
      <c r="Z1261" s="90">
        <v>0</v>
      </c>
      <c r="AA1261" s="90">
        <v>0</v>
      </c>
      <c r="AB1261" s="90">
        <v>29.69</v>
      </c>
      <c r="AC1261" s="90">
        <v>106.56</v>
      </c>
      <c r="AD1261" s="90">
        <v>185.94</v>
      </c>
      <c r="AE1261" s="381">
        <f t="shared" si="20"/>
        <v>10.25054589569045</v>
      </c>
      <c r="AF1261" s="105"/>
      <c r="AG1261" s="381"/>
      <c r="AH1261" s="381"/>
      <c r="AI1261" s="381"/>
      <c r="AJ1261" s="381"/>
      <c r="AK1261" s="381"/>
      <c r="AL1261" s="381"/>
      <c r="AM1261" s="381"/>
    </row>
    <row r="1262" spans="1:39" x14ac:dyDescent="0.35">
      <c r="A1262" s="89" t="s">
        <v>708</v>
      </c>
      <c r="B1262" s="89" t="s">
        <v>391</v>
      </c>
      <c r="C1262" s="89" t="s">
        <v>392</v>
      </c>
      <c r="D1262" s="89" t="s">
        <v>463</v>
      </c>
      <c r="E1262" s="89" t="s">
        <v>480</v>
      </c>
      <c r="F1262" s="89" t="s">
        <v>465</v>
      </c>
      <c r="G1262" s="89" t="s">
        <v>465</v>
      </c>
      <c r="H1262" s="89" t="s">
        <v>465</v>
      </c>
      <c r="I1262" s="89" t="s">
        <v>506</v>
      </c>
      <c r="J1262" s="89" t="s">
        <v>465</v>
      </c>
      <c r="K1262" s="89" t="s">
        <v>466</v>
      </c>
      <c r="L1262" s="89" t="s">
        <v>549</v>
      </c>
      <c r="M1262" s="89" t="s">
        <v>395</v>
      </c>
      <c r="N1262" s="89">
        <v>21</v>
      </c>
      <c r="O1262" s="91">
        <v>43.48</v>
      </c>
      <c r="P1262" s="89" t="s">
        <v>566</v>
      </c>
      <c r="Q1262" s="89">
        <v>34</v>
      </c>
      <c r="R1262" s="89" t="s">
        <v>776</v>
      </c>
      <c r="S1262" s="89">
        <v>8</v>
      </c>
      <c r="T1262" s="90">
        <v>0</v>
      </c>
      <c r="U1262" s="90">
        <v>7.06</v>
      </c>
      <c r="V1262" s="90">
        <v>15.84</v>
      </c>
      <c r="W1262" s="90">
        <v>0</v>
      </c>
      <c r="X1262" s="90">
        <v>0</v>
      </c>
      <c r="Y1262" s="90">
        <v>22.91</v>
      </c>
      <c r="Z1262" s="90">
        <v>0</v>
      </c>
      <c r="AA1262" s="90">
        <v>0</v>
      </c>
      <c r="AB1262" s="90">
        <v>22.91</v>
      </c>
      <c r="AC1262" s="90">
        <v>99.82</v>
      </c>
      <c r="AD1262" s="90">
        <v>184.55</v>
      </c>
      <c r="AE1262" s="381">
        <f t="shared" si="20"/>
        <v>9.9583654499997287</v>
      </c>
      <c r="AF1262" s="105"/>
      <c r="AG1262" s="381"/>
      <c r="AH1262" s="381"/>
      <c r="AI1262" s="381"/>
      <c r="AJ1262" s="381"/>
      <c r="AK1262" s="381"/>
      <c r="AL1262" s="381"/>
      <c r="AM1262" s="381"/>
    </row>
    <row r="1263" spans="1:39" x14ac:dyDescent="0.35">
      <c r="A1263" s="89" t="s">
        <v>567</v>
      </c>
      <c r="B1263" s="89" t="s">
        <v>391</v>
      </c>
      <c r="C1263" s="89" t="s">
        <v>392</v>
      </c>
      <c r="D1263" s="89" t="s">
        <v>463</v>
      </c>
      <c r="E1263" s="89" t="s">
        <v>500</v>
      </c>
      <c r="F1263" s="89" t="s">
        <v>465</v>
      </c>
      <c r="G1263" s="89" t="s">
        <v>465</v>
      </c>
      <c r="H1263" s="89" t="s">
        <v>465</v>
      </c>
      <c r="I1263" s="89" t="s">
        <v>506</v>
      </c>
      <c r="J1263" s="89" t="s">
        <v>465</v>
      </c>
      <c r="K1263" s="89" t="s">
        <v>466</v>
      </c>
      <c r="L1263" s="89" t="s">
        <v>549</v>
      </c>
      <c r="M1263" s="89" t="s">
        <v>395</v>
      </c>
      <c r="N1263" s="89">
        <v>20</v>
      </c>
      <c r="O1263" s="91">
        <v>38.520000000000003</v>
      </c>
      <c r="P1263" s="89" t="s">
        <v>566</v>
      </c>
      <c r="Q1263" s="89">
        <v>34</v>
      </c>
      <c r="R1263" s="89" t="s">
        <v>776</v>
      </c>
      <c r="S1263" s="89">
        <v>8</v>
      </c>
      <c r="T1263" s="90">
        <v>0</v>
      </c>
      <c r="U1263" s="90">
        <v>7.53</v>
      </c>
      <c r="V1263" s="90">
        <v>22.16</v>
      </c>
      <c r="W1263" s="90">
        <v>0</v>
      </c>
      <c r="X1263" s="90">
        <v>0</v>
      </c>
      <c r="Y1263" s="90">
        <v>29.69</v>
      </c>
      <c r="Z1263" s="90">
        <v>0</v>
      </c>
      <c r="AA1263" s="90">
        <v>0</v>
      </c>
      <c r="AB1263" s="90">
        <v>29.69</v>
      </c>
      <c r="AC1263" s="90">
        <v>106.56</v>
      </c>
      <c r="AD1263" s="90">
        <v>185.94</v>
      </c>
      <c r="AE1263" s="381">
        <f t="shared" si="20"/>
        <v>10.25054589569045</v>
      </c>
      <c r="AF1263" s="105"/>
      <c r="AG1263" s="381"/>
      <c r="AH1263" s="381"/>
      <c r="AI1263" s="381"/>
      <c r="AJ1263" s="381"/>
      <c r="AK1263" s="381"/>
      <c r="AL1263" s="381"/>
      <c r="AM1263" s="381"/>
    </row>
    <row r="1264" spans="1:39" x14ac:dyDescent="0.35">
      <c r="A1264" s="89" t="s">
        <v>704</v>
      </c>
      <c r="B1264" s="89" t="s">
        <v>391</v>
      </c>
      <c r="C1264" s="89" t="s">
        <v>392</v>
      </c>
      <c r="D1264" s="89" t="s">
        <v>463</v>
      </c>
      <c r="E1264" s="89" t="s">
        <v>464</v>
      </c>
      <c r="F1264" s="89" t="s">
        <v>465</v>
      </c>
      <c r="G1264" s="89" t="s">
        <v>465</v>
      </c>
      <c r="H1264" s="89" t="s">
        <v>465</v>
      </c>
      <c r="I1264" s="89" t="s">
        <v>506</v>
      </c>
      <c r="J1264" s="89" t="s">
        <v>465</v>
      </c>
      <c r="K1264" s="89" t="s">
        <v>466</v>
      </c>
      <c r="L1264" s="89" t="s">
        <v>549</v>
      </c>
      <c r="M1264" s="89" t="s">
        <v>395</v>
      </c>
      <c r="N1264" s="89">
        <v>21</v>
      </c>
      <c r="O1264" s="91">
        <v>18.260000000000002</v>
      </c>
      <c r="P1264" s="89" t="s">
        <v>566</v>
      </c>
      <c r="Q1264" s="89">
        <v>34</v>
      </c>
      <c r="R1264" s="89" t="s">
        <v>776</v>
      </c>
      <c r="S1264" s="89">
        <v>8</v>
      </c>
      <c r="T1264" s="90">
        <v>0</v>
      </c>
      <c r="U1264" s="90">
        <v>7.06</v>
      </c>
      <c r="V1264" s="90">
        <v>15.84</v>
      </c>
      <c r="W1264" s="90">
        <v>0</v>
      </c>
      <c r="X1264" s="90">
        <v>0</v>
      </c>
      <c r="Y1264" s="90">
        <v>22.91</v>
      </c>
      <c r="Z1264" s="90">
        <v>0</v>
      </c>
      <c r="AA1264" s="90">
        <v>0</v>
      </c>
      <c r="AB1264" s="90">
        <v>22.91</v>
      </c>
      <c r="AC1264" s="90">
        <v>99.82</v>
      </c>
      <c r="AD1264" s="90">
        <v>184.55</v>
      </c>
      <c r="AE1264" s="381">
        <f t="shared" si="20"/>
        <v>9.9583654499997287</v>
      </c>
      <c r="AF1264" s="105"/>
      <c r="AG1264" s="381"/>
      <c r="AH1264" s="381"/>
      <c r="AI1264" s="381"/>
      <c r="AJ1264" s="381"/>
      <c r="AK1264" s="381"/>
      <c r="AL1264" s="381"/>
      <c r="AM1264" s="381"/>
    </row>
    <row r="1265" spans="1:39" x14ac:dyDescent="0.35">
      <c r="A1265" s="89" t="s">
        <v>430</v>
      </c>
      <c r="B1265" s="89" t="s">
        <v>391</v>
      </c>
      <c r="C1265" s="89" t="s">
        <v>392</v>
      </c>
      <c r="D1265" s="89" t="s">
        <v>463</v>
      </c>
      <c r="E1265" s="89" t="s">
        <v>464</v>
      </c>
      <c r="F1265" s="89" t="s">
        <v>465</v>
      </c>
      <c r="G1265" s="89" t="s">
        <v>465</v>
      </c>
      <c r="H1265" s="89" t="s">
        <v>465</v>
      </c>
      <c r="I1265" s="89" t="s">
        <v>506</v>
      </c>
      <c r="J1265" s="89" t="s">
        <v>465</v>
      </c>
      <c r="K1265" s="89" t="s">
        <v>466</v>
      </c>
      <c r="L1265" s="89" t="s">
        <v>549</v>
      </c>
      <c r="M1265" s="89" t="s">
        <v>395</v>
      </c>
      <c r="N1265" s="89">
        <v>21</v>
      </c>
      <c r="O1265" s="91">
        <v>9.06</v>
      </c>
      <c r="P1265" s="89" t="s">
        <v>566</v>
      </c>
      <c r="Q1265" s="89">
        <v>34</v>
      </c>
      <c r="R1265" s="89" t="s">
        <v>776</v>
      </c>
      <c r="S1265" s="89">
        <v>8</v>
      </c>
      <c r="T1265" s="90">
        <v>0</v>
      </c>
      <c r="U1265" s="90">
        <v>7.06</v>
      </c>
      <c r="V1265" s="90">
        <v>15.84</v>
      </c>
      <c r="W1265" s="90">
        <v>0</v>
      </c>
      <c r="X1265" s="90">
        <v>0</v>
      </c>
      <c r="Y1265" s="90">
        <v>22.91</v>
      </c>
      <c r="Z1265" s="90">
        <v>0</v>
      </c>
      <c r="AA1265" s="90">
        <v>0</v>
      </c>
      <c r="AB1265" s="90">
        <v>22.91</v>
      </c>
      <c r="AC1265" s="90">
        <v>99.82</v>
      </c>
      <c r="AD1265" s="90">
        <v>184.55</v>
      </c>
      <c r="AE1265" s="381">
        <f t="shared" si="20"/>
        <v>9.9583654499997287</v>
      </c>
      <c r="AF1265" s="105"/>
      <c r="AG1265" s="381"/>
      <c r="AH1265" s="381"/>
      <c r="AI1265" s="381"/>
      <c r="AJ1265" s="381"/>
      <c r="AK1265" s="381"/>
      <c r="AL1265" s="381"/>
      <c r="AM1265" s="381"/>
    </row>
    <row r="1266" spans="1:39" x14ac:dyDescent="0.35">
      <c r="A1266" s="89" t="s">
        <v>428</v>
      </c>
      <c r="B1266" s="89" t="s">
        <v>391</v>
      </c>
      <c r="C1266" s="89" t="s">
        <v>392</v>
      </c>
      <c r="D1266" s="89" t="s">
        <v>463</v>
      </c>
      <c r="E1266" s="89" t="s">
        <v>493</v>
      </c>
      <c r="F1266" s="89" t="s">
        <v>465</v>
      </c>
      <c r="G1266" s="89" t="s">
        <v>465</v>
      </c>
      <c r="H1266" s="89" t="s">
        <v>465</v>
      </c>
      <c r="I1266" s="89" t="s">
        <v>506</v>
      </c>
      <c r="J1266" s="89" t="s">
        <v>465</v>
      </c>
      <c r="K1266" s="89" t="s">
        <v>466</v>
      </c>
      <c r="L1266" s="89" t="s">
        <v>549</v>
      </c>
      <c r="M1266" s="89" t="s">
        <v>395</v>
      </c>
      <c r="N1266" s="89">
        <v>21</v>
      </c>
      <c r="O1266" s="91">
        <v>0.34</v>
      </c>
      <c r="P1266" s="89" t="s">
        <v>566</v>
      </c>
      <c r="Q1266" s="89">
        <v>34</v>
      </c>
      <c r="R1266" s="89" t="s">
        <v>776</v>
      </c>
      <c r="S1266" s="89">
        <v>8</v>
      </c>
      <c r="T1266" s="90">
        <v>0</v>
      </c>
      <c r="U1266" s="90">
        <v>7.06</v>
      </c>
      <c r="V1266" s="90">
        <v>15.84</v>
      </c>
      <c r="W1266" s="90">
        <v>0</v>
      </c>
      <c r="X1266" s="90">
        <v>0</v>
      </c>
      <c r="Y1266" s="90">
        <v>22.91</v>
      </c>
      <c r="Z1266" s="90">
        <v>0</v>
      </c>
      <c r="AA1266" s="90">
        <v>0</v>
      </c>
      <c r="AB1266" s="90">
        <v>22.91</v>
      </c>
      <c r="AC1266" s="90">
        <v>99.82</v>
      </c>
      <c r="AD1266" s="90">
        <v>184.55</v>
      </c>
      <c r="AE1266" s="381">
        <f t="shared" si="20"/>
        <v>9.9583654499997287</v>
      </c>
      <c r="AF1266" s="105"/>
      <c r="AG1266" s="381"/>
      <c r="AH1266" s="381"/>
      <c r="AI1266" s="381"/>
      <c r="AJ1266" s="381"/>
      <c r="AK1266" s="381"/>
      <c r="AL1266" s="381"/>
      <c r="AM1266" s="381"/>
    </row>
    <row r="1267" spans="1:39" x14ac:dyDescent="0.35">
      <c r="A1267" s="89" t="s">
        <v>426</v>
      </c>
      <c r="B1267" s="89" t="s">
        <v>391</v>
      </c>
      <c r="C1267" s="89" t="s">
        <v>392</v>
      </c>
      <c r="D1267" s="89" t="s">
        <v>463</v>
      </c>
      <c r="E1267" s="89" t="s">
        <v>524</v>
      </c>
      <c r="F1267" s="89" t="s">
        <v>465</v>
      </c>
      <c r="G1267" s="89" t="s">
        <v>465</v>
      </c>
      <c r="H1267" s="89" t="s">
        <v>719</v>
      </c>
      <c r="I1267" s="89" t="s">
        <v>506</v>
      </c>
      <c r="J1267" s="89" t="s">
        <v>501</v>
      </c>
      <c r="K1267" s="89" t="s">
        <v>466</v>
      </c>
      <c r="L1267" s="89" t="s">
        <v>587</v>
      </c>
      <c r="M1267" s="89" t="s">
        <v>395</v>
      </c>
      <c r="N1267" s="89">
        <v>27</v>
      </c>
      <c r="O1267" s="91">
        <v>10.58</v>
      </c>
      <c r="P1267" s="89" t="s">
        <v>400</v>
      </c>
      <c r="Q1267" s="89">
        <v>34</v>
      </c>
      <c r="R1267" s="89" t="s">
        <v>776</v>
      </c>
      <c r="S1267" s="89">
        <v>9</v>
      </c>
      <c r="T1267" s="90">
        <v>0</v>
      </c>
      <c r="U1267" s="90">
        <v>11.76</v>
      </c>
      <c r="V1267" s="90">
        <v>68.39</v>
      </c>
      <c r="W1267" s="90">
        <v>13.57</v>
      </c>
      <c r="X1267" s="90">
        <v>0</v>
      </c>
      <c r="Y1267" s="90">
        <v>93.72</v>
      </c>
      <c r="Z1267" s="90">
        <v>0</v>
      </c>
      <c r="AA1267" s="90">
        <v>0</v>
      </c>
      <c r="AB1267" s="90">
        <v>93.72</v>
      </c>
      <c r="AC1267" s="90">
        <v>93.93</v>
      </c>
      <c r="AD1267" s="90">
        <v>122.39</v>
      </c>
      <c r="AE1267" s="381">
        <f t="shared" si="20"/>
        <v>11.862206925970034</v>
      </c>
      <c r="AF1267" s="105"/>
      <c r="AG1267" s="381"/>
      <c r="AH1267" s="381"/>
      <c r="AI1267" s="381"/>
      <c r="AJ1267" s="381"/>
      <c r="AK1267" s="381"/>
      <c r="AL1267" s="381"/>
      <c r="AM1267" s="381"/>
    </row>
    <row r="1268" spans="1:39" x14ac:dyDescent="0.35">
      <c r="A1268" s="89" t="s">
        <v>585</v>
      </c>
      <c r="B1268" s="89" t="s">
        <v>391</v>
      </c>
      <c r="C1268" s="89" t="s">
        <v>392</v>
      </c>
      <c r="D1268" s="89" t="s">
        <v>463</v>
      </c>
      <c r="E1268" s="89" t="s">
        <v>475</v>
      </c>
      <c r="F1268" s="89" t="s">
        <v>465</v>
      </c>
      <c r="G1268" s="89" t="s">
        <v>511</v>
      </c>
      <c r="H1268" s="89" t="s">
        <v>719</v>
      </c>
      <c r="I1268" s="89" t="s">
        <v>506</v>
      </c>
      <c r="J1268" s="89" t="s">
        <v>501</v>
      </c>
      <c r="K1268" s="89" t="s">
        <v>476</v>
      </c>
      <c r="L1268" s="89" t="s">
        <v>587</v>
      </c>
      <c r="M1268" s="89" t="s">
        <v>395</v>
      </c>
      <c r="N1268" s="89">
        <v>29</v>
      </c>
      <c r="O1268" s="91">
        <v>175.55</v>
      </c>
      <c r="P1268" s="89" t="s">
        <v>400</v>
      </c>
      <c r="Q1268" s="89">
        <v>34</v>
      </c>
      <c r="R1268" s="89" t="s">
        <v>776</v>
      </c>
      <c r="S1268" s="89">
        <v>9</v>
      </c>
      <c r="T1268" s="90">
        <v>0</v>
      </c>
      <c r="U1268" s="90">
        <v>39.840000000000003</v>
      </c>
      <c r="V1268" s="90">
        <v>46.92</v>
      </c>
      <c r="W1268" s="90">
        <v>0</v>
      </c>
      <c r="X1268" s="90">
        <v>30.15</v>
      </c>
      <c r="Y1268" s="90">
        <v>116.91</v>
      </c>
      <c r="Z1268" s="90">
        <v>0</v>
      </c>
      <c r="AA1268" s="90">
        <v>0</v>
      </c>
      <c r="AB1268" s="90">
        <v>116.91</v>
      </c>
      <c r="AC1268" s="90">
        <v>98.46</v>
      </c>
      <c r="AD1268" s="90">
        <v>101.07</v>
      </c>
      <c r="AE1268" s="381">
        <f t="shared" si="20"/>
        <v>13.364572913962801</v>
      </c>
      <c r="AF1268" s="105"/>
      <c r="AG1268" s="381"/>
      <c r="AH1268" s="381"/>
      <c r="AI1268" s="381"/>
      <c r="AJ1268" s="381"/>
      <c r="AK1268" s="381"/>
      <c r="AL1268" s="381"/>
      <c r="AM1268" s="381"/>
    </row>
    <row r="1269" spans="1:39" x14ac:dyDescent="0.35">
      <c r="A1269" s="89" t="s">
        <v>615</v>
      </c>
      <c r="B1269" s="89" t="s">
        <v>391</v>
      </c>
      <c r="C1269" s="89" t="s">
        <v>392</v>
      </c>
      <c r="D1269" s="89" t="s">
        <v>463</v>
      </c>
      <c r="E1269" s="89" t="s">
        <v>487</v>
      </c>
      <c r="F1269" s="89" t="s">
        <v>465</v>
      </c>
      <c r="G1269" s="89" t="s">
        <v>465</v>
      </c>
      <c r="H1269" s="89" t="s">
        <v>719</v>
      </c>
      <c r="I1269" s="89" t="s">
        <v>506</v>
      </c>
      <c r="J1269" s="89" t="s">
        <v>501</v>
      </c>
      <c r="K1269" s="89" t="s">
        <v>466</v>
      </c>
      <c r="L1269" s="89" t="s">
        <v>587</v>
      </c>
      <c r="M1269" s="89" t="s">
        <v>395</v>
      </c>
      <c r="N1269" s="89">
        <v>27</v>
      </c>
      <c r="O1269" s="91">
        <v>0.78</v>
      </c>
      <c r="P1269" s="89" t="s">
        <v>400</v>
      </c>
      <c r="Q1269" s="89">
        <v>34</v>
      </c>
      <c r="R1269" s="89" t="s">
        <v>776</v>
      </c>
      <c r="S1269" s="89">
        <v>9</v>
      </c>
      <c r="T1269" s="90">
        <v>0</v>
      </c>
      <c r="U1269" s="90">
        <v>16.57</v>
      </c>
      <c r="V1269" s="90">
        <v>41.4</v>
      </c>
      <c r="W1269" s="90">
        <v>55.9</v>
      </c>
      <c r="X1269" s="90">
        <v>0</v>
      </c>
      <c r="Y1269" s="90">
        <v>113.87</v>
      </c>
      <c r="Z1269" s="90">
        <v>0</v>
      </c>
      <c r="AA1269" s="90">
        <v>0</v>
      </c>
      <c r="AB1269" s="90">
        <v>113.87</v>
      </c>
      <c r="AC1269" s="90">
        <v>90.65</v>
      </c>
      <c r="AD1269" s="90">
        <v>92.46</v>
      </c>
      <c r="AE1269" s="381">
        <f t="shared" si="20"/>
        <v>13.407359715992083</v>
      </c>
      <c r="AF1269" s="105"/>
      <c r="AG1269" s="381"/>
      <c r="AH1269" s="381"/>
      <c r="AI1269" s="381"/>
      <c r="AJ1269" s="381"/>
      <c r="AK1269" s="381"/>
      <c r="AL1269" s="381"/>
      <c r="AM1269" s="381"/>
    </row>
    <row r="1270" spans="1:39" x14ac:dyDescent="0.35">
      <c r="A1270" s="89" t="s">
        <v>578</v>
      </c>
      <c r="B1270" s="89" t="s">
        <v>391</v>
      </c>
      <c r="C1270" s="89" t="s">
        <v>392</v>
      </c>
      <c r="D1270" s="89" t="s">
        <v>463</v>
      </c>
      <c r="E1270" s="89" t="s">
        <v>480</v>
      </c>
      <c r="F1270" s="89" t="s">
        <v>465</v>
      </c>
      <c r="G1270" s="89" t="s">
        <v>465</v>
      </c>
      <c r="H1270" s="89" t="s">
        <v>719</v>
      </c>
      <c r="I1270" s="89" t="s">
        <v>506</v>
      </c>
      <c r="J1270" s="89" t="s">
        <v>501</v>
      </c>
      <c r="K1270" s="89" t="s">
        <v>466</v>
      </c>
      <c r="L1270" s="89" t="s">
        <v>587</v>
      </c>
      <c r="M1270" s="89" t="s">
        <v>395</v>
      </c>
      <c r="N1270" s="89">
        <v>29</v>
      </c>
      <c r="O1270" s="91">
        <v>7.73</v>
      </c>
      <c r="P1270" s="89" t="s">
        <v>400</v>
      </c>
      <c r="Q1270" s="89">
        <v>34</v>
      </c>
      <c r="R1270" s="89" t="s">
        <v>776</v>
      </c>
      <c r="S1270" s="89">
        <v>9</v>
      </c>
      <c r="T1270" s="90">
        <v>0</v>
      </c>
      <c r="U1270" s="90">
        <v>13.03</v>
      </c>
      <c r="V1270" s="90">
        <v>71.23</v>
      </c>
      <c r="W1270" s="90">
        <v>19.41</v>
      </c>
      <c r="X1270" s="90">
        <v>0</v>
      </c>
      <c r="Y1270" s="90">
        <v>103.68</v>
      </c>
      <c r="Z1270" s="90">
        <v>0</v>
      </c>
      <c r="AA1270" s="90">
        <v>0</v>
      </c>
      <c r="AB1270" s="90">
        <v>103.68</v>
      </c>
      <c r="AC1270" s="90">
        <v>99.1</v>
      </c>
      <c r="AD1270" s="90">
        <v>122.02</v>
      </c>
      <c r="AE1270" s="381">
        <f t="shared" si="20"/>
        <v>12.20274732798894</v>
      </c>
      <c r="AF1270" s="105"/>
      <c r="AG1270" s="381"/>
      <c r="AH1270" s="381"/>
      <c r="AI1270" s="381"/>
      <c r="AJ1270" s="381"/>
      <c r="AK1270" s="381"/>
      <c r="AL1270" s="381"/>
      <c r="AM1270" s="381"/>
    </row>
    <row r="1271" spans="1:39" x14ac:dyDescent="0.35">
      <c r="A1271" s="89" t="s">
        <v>584</v>
      </c>
      <c r="B1271" s="89" t="s">
        <v>391</v>
      </c>
      <c r="C1271" s="89" t="s">
        <v>392</v>
      </c>
      <c r="D1271" s="89" t="s">
        <v>463</v>
      </c>
      <c r="E1271" s="89" t="s">
        <v>583</v>
      </c>
      <c r="F1271" s="89" t="s">
        <v>465</v>
      </c>
      <c r="G1271" s="89" t="s">
        <v>511</v>
      </c>
      <c r="H1271" s="89" t="s">
        <v>501</v>
      </c>
      <c r="I1271" s="89" t="s">
        <v>506</v>
      </c>
      <c r="J1271" s="89" t="s">
        <v>508</v>
      </c>
      <c r="K1271" s="89" t="s">
        <v>476</v>
      </c>
      <c r="L1271" s="89" t="s">
        <v>587</v>
      </c>
      <c r="M1271" s="89" t="s">
        <v>395</v>
      </c>
      <c r="N1271" s="89">
        <v>29</v>
      </c>
      <c r="O1271" s="91">
        <v>178.91</v>
      </c>
      <c r="P1271" s="89" t="s">
        <v>400</v>
      </c>
      <c r="Q1271" s="89">
        <v>34</v>
      </c>
      <c r="R1271" s="89" t="s">
        <v>776</v>
      </c>
      <c r="S1271" s="89">
        <v>9</v>
      </c>
      <c r="T1271" s="90">
        <v>0</v>
      </c>
      <c r="U1271" s="90">
        <v>56.29</v>
      </c>
      <c r="V1271" s="90">
        <v>28.35</v>
      </c>
      <c r="W1271" s="90">
        <v>0</v>
      </c>
      <c r="X1271" s="90">
        <v>51.03</v>
      </c>
      <c r="Y1271" s="90">
        <v>135.66999999999999</v>
      </c>
      <c r="Z1271" s="90">
        <v>0</v>
      </c>
      <c r="AA1271" s="90">
        <v>0</v>
      </c>
      <c r="AB1271" s="90">
        <v>135.66999999999999</v>
      </c>
      <c r="AC1271" s="90">
        <v>99.84</v>
      </c>
      <c r="AD1271" s="90">
        <v>91.15</v>
      </c>
      <c r="AE1271" s="381">
        <f t="shared" si="20"/>
        <v>14.171318260223872</v>
      </c>
      <c r="AF1271" s="105"/>
      <c r="AG1271" s="381"/>
      <c r="AH1271" s="381"/>
      <c r="AI1271" s="381"/>
      <c r="AJ1271" s="381"/>
      <c r="AK1271" s="381"/>
      <c r="AL1271" s="381"/>
      <c r="AM1271" s="381"/>
    </row>
    <row r="1272" spans="1:39" x14ac:dyDescent="0.35">
      <c r="A1272" s="89" t="s">
        <v>582</v>
      </c>
      <c r="B1272" s="89" t="s">
        <v>391</v>
      </c>
      <c r="C1272" s="89" t="s">
        <v>392</v>
      </c>
      <c r="D1272" s="89" t="s">
        <v>463</v>
      </c>
      <c r="E1272" s="89" t="s">
        <v>583</v>
      </c>
      <c r="F1272" s="89" t="s">
        <v>465</v>
      </c>
      <c r="G1272" s="89" t="s">
        <v>511</v>
      </c>
      <c r="H1272" s="89" t="s">
        <v>501</v>
      </c>
      <c r="I1272" s="89" t="s">
        <v>506</v>
      </c>
      <c r="J1272" s="89" t="s">
        <v>508</v>
      </c>
      <c r="K1272" s="89" t="s">
        <v>476</v>
      </c>
      <c r="L1272" s="89" t="s">
        <v>587</v>
      </c>
      <c r="M1272" s="89" t="s">
        <v>395</v>
      </c>
      <c r="N1272" s="89">
        <v>29</v>
      </c>
      <c r="O1272" s="91">
        <v>41.62</v>
      </c>
      <c r="P1272" s="89" t="s">
        <v>400</v>
      </c>
      <c r="Q1272" s="89">
        <v>34</v>
      </c>
      <c r="R1272" s="89" t="s">
        <v>776</v>
      </c>
      <c r="S1272" s="89">
        <v>9</v>
      </c>
      <c r="T1272" s="90">
        <v>0</v>
      </c>
      <c r="U1272" s="90">
        <v>56.29</v>
      </c>
      <c r="V1272" s="90">
        <v>28.35</v>
      </c>
      <c r="W1272" s="90">
        <v>0</v>
      </c>
      <c r="X1272" s="90">
        <v>51.03</v>
      </c>
      <c r="Y1272" s="90">
        <v>135.66999999999999</v>
      </c>
      <c r="Z1272" s="90">
        <v>0</v>
      </c>
      <c r="AA1272" s="90">
        <v>0</v>
      </c>
      <c r="AB1272" s="90">
        <v>135.66999999999999</v>
      </c>
      <c r="AC1272" s="90">
        <v>99.84</v>
      </c>
      <c r="AD1272" s="90">
        <v>91.15</v>
      </c>
      <c r="AE1272" s="381">
        <f t="shared" si="20"/>
        <v>14.171318260223872</v>
      </c>
      <c r="AF1272" s="105"/>
      <c r="AG1272" s="381"/>
      <c r="AH1272" s="381"/>
      <c r="AI1272" s="381"/>
      <c r="AJ1272" s="381"/>
      <c r="AK1272" s="381"/>
      <c r="AL1272" s="381"/>
      <c r="AM1272" s="381"/>
    </row>
    <row r="1273" spans="1:39" x14ac:dyDescent="0.35">
      <c r="A1273" s="89" t="s">
        <v>577</v>
      </c>
      <c r="B1273" s="89" t="s">
        <v>391</v>
      </c>
      <c r="C1273" s="89" t="s">
        <v>392</v>
      </c>
      <c r="D1273" s="89" t="s">
        <v>463</v>
      </c>
      <c r="E1273" s="89" t="s">
        <v>526</v>
      </c>
      <c r="F1273" s="89" t="s">
        <v>465</v>
      </c>
      <c r="G1273" s="89" t="s">
        <v>465</v>
      </c>
      <c r="H1273" s="89" t="s">
        <v>501</v>
      </c>
      <c r="I1273" s="89" t="s">
        <v>506</v>
      </c>
      <c r="J1273" s="89" t="s">
        <v>508</v>
      </c>
      <c r="K1273" s="89" t="s">
        <v>466</v>
      </c>
      <c r="L1273" s="89" t="s">
        <v>587</v>
      </c>
      <c r="M1273" s="89" t="s">
        <v>395</v>
      </c>
      <c r="N1273" s="89">
        <v>29</v>
      </c>
      <c r="O1273" s="91">
        <v>1.34</v>
      </c>
      <c r="P1273" s="89" t="s">
        <v>400</v>
      </c>
      <c r="Q1273" s="89">
        <v>34</v>
      </c>
      <c r="R1273" s="89" t="s">
        <v>776</v>
      </c>
      <c r="S1273" s="89">
        <v>9</v>
      </c>
      <c r="T1273" s="90">
        <v>0</v>
      </c>
      <c r="U1273" s="90">
        <v>14.6</v>
      </c>
      <c r="V1273" s="90">
        <v>62.63</v>
      </c>
      <c r="W1273" s="90">
        <v>37.49</v>
      </c>
      <c r="X1273" s="90">
        <v>0</v>
      </c>
      <c r="Y1273" s="90">
        <v>114.72</v>
      </c>
      <c r="Z1273" s="90">
        <v>0</v>
      </c>
      <c r="AA1273" s="90">
        <v>0</v>
      </c>
      <c r="AB1273" s="90">
        <v>114.72</v>
      </c>
      <c r="AC1273" s="90">
        <v>101.4</v>
      </c>
      <c r="AD1273" s="90">
        <v>114.73</v>
      </c>
      <c r="AE1273" s="381">
        <f t="shared" si="20"/>
        <v>12.729659368902214</v>
      </c>
      <c r="AF1273" s="105"/>
      <c r="AG1273" s="381"/>
      <c r="AH1273" s="381"/>
      <c r="AI1273" s="381"/>
      <c r="AJ1273" s="381"/>
      <c r="AK1273" s="381"/>
      <c r="AL1273" s="381"/>
      <c r="AM1273" s="381"/>
    </row>
    <row r="1274" spans="1:39" x14ac:dyDescent="0.35">
      <c r="A1274" s="89" t="s">
        <v>573</v>
      </c>
      <c r="B1274" s="89" t="s">
        <v>391</v>
      </c>
      <c r="C1274" s="89" t="s">
        <v>392</v>
      </c>
      <c r="D1274" s="89" t="s">
        <v>463</v>
      </c>
      <c r="E1274" s="89" t="s">
        <v>471</v>
      </c>
      <c r="F1274" s="89" t="s">
        <v>465</v>
      </c>
      <c r="G1274" s="89" t="s">
        <v>465</v>
      </c>
      <c r="H1274" s="89" t="s">
        <v>465</v>
      </c>
      <c r="I1274" s="89" t="s">
        <v>506</v>
      </c>
      <c r="J1274" s="89" t="s">
        <v>465</v>
      </c>
      <c r="K1274" s="89" t="s">
        <v>466</v>
      </c>
      <c r="L1274" s="89" t="s">
        <v>549</v>
      </c>
      <c r="M1274" s="89" t="s">
        <v>395</v>
      </c>
      <c r="N1274" s="89">
        <v>29</v>
      </c>
      <c r="O1274" s="91">
        <v>5.75</v>
      </c>
      <c r="P1274" s="89" t="s">
        <v>400</v>
      </c>
      <c r="Q1274" s="89">
        <v>34</v>
      </c>
      <c r="R1274" s="89" t="s">
        <v>776</v>
      </c>
      <c r="S1274" s="89">
        <v>9</v>
      </c>
      <c r="T1274" s="90">
        <v>0</v>
      </c>
      <c r="U1274" s="90">
        <v>15.79</v>
      </c>
      <c r="V1274" s="90">
        <v>87.4</v>
      </c>
      <c r="W1274" s="90">
        <v>2.91</v>
      </c>
      <c r="X1274" s="90">
        <v>0</v>
      </c>
      <c r="Y1274" s="90">
        <v>106.1</v>
      </c>
      <c r="Z1274" s="90">
        <v>0</v>
      </c>
      <c r="AA1274" s="90">
        <v>0</v>
      </c>
      <c r="AB1274" s="90">
        <v>106.1</v>
      </c>
      <c r="AC1274" s="90">
        <v>114.73</v>
      </c>
      <c r="AD1274" s="90">
        <v>182.7</v>
      </c>
      <c r="AE1274" s="381">
        <f t="shared" si="20"/>
        <v>10.730143374908327</v>
      </c>
      <c r="AF1274" s="105"/>
      <c r="AG1274" s="381"/>
      <c r="AH1274" s="381"/>
      <c r="AI1274" s="381"/>
      <c r="AJ1274" s="381"/>
      <c r="AK1274" s="381"/>
      <c r="AL1274" s="381"/>
      <c r="AM1274" s="381"/>
    </row>
    <row r="1275" spans="1:39" x14ac:dyDescent="0.35">
      <c r="A1275" s="89" t="s">
        <v>570</v>
      </c>
      <c r="B1275" s="89" t="s">
        <v>391</v>
      </c>
      <c r="C1275" s="89" t="s">
        <v>392</v>
      </c>
      <c r="D1275" s="89" t="s">
        <v>463</v>
      </c>
      <c r="E1275" s="89" t="s">
        <v>571</v>
      </c>
      <c r="F1275" s="89" t="s">
        <v>465</v>
      </c>
      <c r="G1275" s="89" t="s">
        <v>465</v>
      </c>
      <c r="H1275" s="89" t="s">
        <v>465</v>
      </c>
      <c r="I1275" s="89" t="s">
        <v>506</v>
      </c>
      <c r="J1275" s="89" t="s">
        <v>465</v>
      </c>
      <c r="K1275" s="89" t="s">
        <v>466</v>
      </c>
      <c r="L1275" s="89" t="s">
        <v>549</v>
      </c>
      <c r="M1275" s="89" t="s">
        <v>395</v>
      </c>
      <c r="N1275" s="89">
        <v>29</v>
      </c>
      <c r="O1275" s="91">
        <v>3.05</v>
      </c>
      <c r="P1275" s="89" t="s">
        <v>400</v>
      </c>
      <c r="Q1275" s="89">
        <v>34</v>
      </c>
      <c r="R1275" s="89" t="s">
        <v>776</v>
      </c>
      <c r="S1275" s="89">
        <v>9</v>
      </c>
      <c r="T1275" s="90">
        <v>0</v>
      </c>
      <c r="U1275" s="90">
        <v>16</v>
      </c>
      <c r="V1275" s="90">
        <v>74.08</v>
      </c>
      <c r="W1275" s="90">
        <v>0.85</v>
      </c>
      <c r="X1275" s="90">
        <v>0</v>
      </c>
      <c r="Y1275" s="90">
        <v>90.94</v>
      </c>
      <c r="Z1275" s="90">
        <v>0</v>
      </c>
      <c r="AA1275" s="90">
        <v>0</v>
      </c>
      <c r="AB1275" s="90">
        <v>90.94</v>
      </c>
      <c r="AC1275" s="90">
        <v>106.3</v>
      </c>
      <c r="AD1275" s="90">
        <v>181.86</v>
      </c>
      <c r="AE1275" s="381">
        <f t="shared" si="20"/>
        <v>10.352240212320993</v>
      </c>
      <c r="AF1275" s="105"/>
      <c r="AG1275" s="381"/>
      <c r="AH1275" s="381"/>
      <c r="AI1275" s="381"/>
      <c r="AJ1275" s="381"/>
      <c r="AK1275" s="381"/>
      <c r="AL1275" s="381"/>
      <c r="AM1275" s="381"/>
    </row>
    <row r="1276" spans="1:39" x14ac:dyDescent="0.35">
      <c r="A1276" s="89" t="s">
        <v>572</v>
      </c>
      <c r="B1276" s="89" t="s">
        <v>391</v>
      </c>
      <c r="C1276" s="89" t="s">
        <v>392</v>
      </c>
      <c r="D1276" s="89" t="s">
        <v>463</v>
      </c>
      <c r="E1276" s="89" t="s">
        <v>471</v>
      </c>
      <c r="F1276" s="89" t="s">
        <v>465</v>
      </c>
      <c r="G1276" s="89" t="s">
        <v>465</v>
      </c>
      <c r="H1276" s="89" t="s">
        <v>465</v>
      </c>
      <c r="I1276" s="89" t="s">
        <v>506</v>
      </c>
      <c r="J1276" s="89" t="s">
        <v>465</v>
      </c>
      <c r="K1276" s="89" t="s">
        <v>466</v>
      </c>
      <c r="L1276" s="89" t="s">
        <v>549</v>
      </c>
      <c r="M1276" s="89" t="s">
        <v>395</v>
      </c>
      <c r="N1276" s="89">
        <v>29</v>
      </c>
      <c r="O1276" s="91">
        <v>3.15</v>
      </c>
      <c r="P1276" s="89" t="s">
        <v>400</v>
      </c>
      <c r="Q1276" s="89">
        <v>34</v>
      </c>
      <c r="R1276" s="89" t="s">
        <v>776</v>
      </c>
      <c r="S1276" s="89">
        <v>9</v>
      </c>
      <c r="T1276" s="90">
        <v>0</v>
      </c>
      <c r="U1276" s="90">
        <v>15.79</v>
      </c>
      <c r="V1276" s="90">
        <v>87.4</v>
      </c>
      <c r="W1276" s="90">
        <v>2.91</v>
      </c>
      <c r="X1276" s="90">
        <v>0</v>
      </c>
      <c r="Y1276" s="90">
        <v>106.1</v>
      </c>
      <c r="Z1276" s="90">
        <v>0</v>
      </c>
      <c r="AA1276" s="90">
        <v>0</v>
      </c>
      <c r="AB1276" s="90">
        <v>106.1</v>
      </c>
      <c r="AC1276" s="90">
        <v>114.73</v>
      </c>
      <c r="AD1276" s="90">
        <v>182.7</v>
      </c>
      <c r="AE1276" s="381">
        <f t="shared" si="20"/>
        <v>10.730143374908327</v>
      </c>
      <c r="AF1276" s="105"/>
      <c r="AG1276" s="381"/>
      <c r="AH1276" s="381"/>
      <c r="AI1276" s="381"/>
      <c r="AJ1276" s="381"/>
      <c r="AK1276" s="381"/>
      <c r="AL1276" s="381"/>
      <c r="AM1276" s="381"/>
    </row>
    <row r="1277" spans="1:39" x14ac:dyDescent="0.35">
      <c r="A1277" s="89" t="s">
        <v>576</v>
      </c>
      <c r="B1277" s="89" t="s">
        <v>391</v>
      </c>
      <c r="C1277" s="89" t="s">
        <v>392</v>
      </c>
      <c r="D1277" s="89" t="s">
        <v>463</v>
      </c>
      <c r="E1277" s="89" t="s">
        <v>552</v>
      </c>
      <c r="F1277" s="89" t="s">
        <v>465</v>
      </c>
      <c r="G1277" s="89" t="s">
        <v>465</v>
      </c>
      <c r="H1277" s="89" t="s">
        <v>465</v>
      </c>
      <c r="I1277" s="89" t="s">
        <v>506</v>
      </c>
      <c r="J1277" s="89" t="s">
        <v>465</v>
      </c>
      <c r="K1277" s="89" t="s">
        <v>466</v>
      </c>
      <c r="L1277" s="89" t="s">
        <v>549</v>
      </c>
      <c r="M1277" s="89" t="s">
        <v>395</v>
      </c>
      <c r="N1277" s="89">
        <v>29</v>
      </c>
      <c r="O1277" s="91">
        <v>2.31</v>
      </c>
      <c r="P1277" s="89" t="s">
        <v>400</v>
      </c>
      <c r="Q1277" s="89">
        <v>34</v>
      </c>
      <c r="R1277" s="89" t="s">
        <v>776</v>
      </c>
      <c r="S1277" s="89">
        <v>9</v>
      </c>
      <c r="T1277" s="90">
        <v>0</v>
      </c>
      <c r="U1277" s="90">
        <v>15.79</v>
      </c>
      <c r="V1277" s="90">
        <v>87.4</v>
      </c>
      <c r="W1277" s="90">
        <v>2.91</v>
      </c>
      <c r="X1277" s="90">
        <v>0</v>
      </c>
      <c r="Y1277" s="90">
        <v>106.1</v>
      </c>
      <c r="Z1277" s="90">
        <v>0</v>
      </c>
      <c r="AA1277" s="90">
        <v>0</v>
      </c>
      <c r="AB1277" s="90">
        <v>106.1</v>
      </c>
      <c r="AC1277" s="90">
        <v>114.73</v>
      </c>
      <c r="AD1277" s="90">
        <v>182.7</v>
      </c>
      <c r="AE1277" s="381">
        <f t="shared" si="20"/>
        <v>10.730143374908327</v>
      </c>
      <c r="AF1277" s="105"/>
      <c r="AG1277" s="381"/>
      <c r="AH1277" s="381"/>
      <c r="AI1277" s="381"/>
      <c r="AJ1277" s="381"/>
      <c r="AK1277" s="381"/>
      <c r="AL1277" s="381"/>
      <c r="AM1277" s="381"/>
    </row>
    <row r="1278" spans="1:39" x14ac:dyDescent="0.35">
      <c r="A1278" s="89" t="s">
        <v>579</v>
      </c>
      <c r="B1278" s="89" t="s">
        <v>391</v>
      </c>
      <c r="C1278" s="89" t="s">
        <v>392</v>
      </c>
      <c r="D1278" s="89" t="s">
        <v>463</v>
      </c>
      <c r="E1278" s="89" t="s">
        <v>580</v>
      </c>
      <c r="F1278" s="89" t="s">
        <v>465</v>
      </c>
      <c r="G1278" s="89" t="s">
        <v>465</v>
      </c>
      <c r="H1278" s="89" t="s">
        <v>465</v>
      </c>
      <c r="I1278" s="89" t="s">
        <v>506</v>
      </c>
      <c r="J1278" s="89" t="s">
        <v>465</v>
      </c>
      <c r="K1278" s="89" t="s">
        <v>466</v>
      </c>
      <c r="L1278" s="89" t="s">
        <v>549</v>
      </c>
      <c r="M1278" s="89" t="s">
        <v>395</v>
      </c>
      <c r="N1278" s="89">
        <v>29</v>
      </c>
      <c r="O1278" s="91">
        <v>17.84</v>
      </c>
      <c r="P1278" s="89" t="s">
        <v>400</v>
      </c>
      <c r="Q1278" s="89">
        <v>34</v>
      </c>
      <c r="R1278" s="89" t="s">
        <v>776</v>
      </c>
      <c r="S1278" s="89">
        <v>9</v>
      </c>
      <c r="T1278" s="90">
        <v>0</v>
      </c>
      <c r="U1278" s="90">
        <v>15.04</v>
      </c>
      <c r="V1278" s="90">
        <v>49.49</v>
      </c>
      <c r="W1278" s="90">
        <v>0.16</v>
      </c>
      <c r="X1278" s="90">
        <v>0</v>
      </c>
      <c r="Y1278" s="90">
        <v>64.69</v>
      </c>
      <c r="Z1278" s="90">
        <v>0</v>
      </c>
      <c r="AA1278" s="90">
        <v>0</v>
      </c>
      <c r="AB1278" s="90">
        <v>64.69</v>
      </c>
      <c r="AC1278" s="90">
        <v>93.85</v>
      </c>
      <c r="AD1278" s="90">
        <v>181.33</v>
      </c>
      <c r="AE1278" s="381">
        <f t="shared" si="20"/>
        <v>9.7413379337631731</v>
      </c>
      <c r="AF1278" s="105"/>
      <c r="AG1278" s="381"/>
      <c r="AH1278" s="381"/>
      <c r="AI1278" s="381"/>
      <c r="AJ1278" s="381"/>
      <c r="AK1278" s="381"/>
      <c r="AL1278" s="381"/>
      <c r="AM1278" s="381"/>
    </row>
    <row r="1279" spans="1:39" x14ac:dyDescent="0.35">
      <c r="A1279" s="89" t="s">
        <v>581</v>
      </c>
      <c r="B1279" s="89" t="s">
        <v>391</v>
      </c>
      <c r="C1279" s="89" t="s">
        <v>392</v>
      </c>
      <c r="D1279" s="89" t="s">
        <v>463</v>
      </c>
      <c r="E1279" s="89" t="s">
        <v>580</v>
      </c>
      <c r="F1279" s="89" t="s">
        <v>465</v>
      </c>
      <c r="G1279" s="89" t="s">
        <v>465</v>
      </c>
      <c r="H1279" s="89" t="s">
        <v>465</v>
      </c>
      <c r="I1279" s="89" t="s">
        <v>506</v>
      </c>
      <c r="J1279" s="89" t="s">
        <v>465</v>
      </c>
      <c r="K1279" s="89" t="s">
        <v>466</v>
      </c>
      <c r="L1279" s="89" t="s">
        <v>549</v>
      </c>
      <c r="M1279" s="89" t="s">
        <v>395</v>
      </c>
      <c r="N1279" s="89">
        <v>29</v>
      </c>
      <c r="O1279" s="91">
        <v>7.77</v>
      </c>
      <c r="P1279" s="89" t="s">
        <v>400</v>
      </c>
      <c r="Q1279" s="89">
        <v>34</v>
      </c>
      <c r="R1279" s="89" t="s">
        <v>776</v>
      </c>
      <c r="S1279" s="89">
        <v>9</v>
      </c>
      <c r="T1279" s="90">
        <v>0</v>
      </c>
      <c r="U1279" s="90">
        <v>15.04</v>
      </c>
      <c r="V1279" s="90">
        <v>49.49</v>
      </c>
      <c r="W1279" s="90">
        <v>0.16</v>
      </c>
      <c r="X1279" s="90">
        <v>0</v>
      </c>
      <c r="Y1279" s="90">
        <v>64.69</v>
      </c>
      <c r="Z1279" s="90">
        <v>0</v>
      </c>
      <c r="AA1279" s="90">
        <v>0</v>
      </c>
      <c r="AB1279" s="90">
        <v>64.69</v>
      </c>
      <c r="AC1279" s="90">
        <v>93.85</v>
      </c>
      <c r="AD1279" s="90">
        <v>181.33</v>
      </c>
      <c r="AE1279" s="381">
        <f t="shared" si="20"/>
        <v>9.7413379337631731</v>
      </c>
      <c r="AF1279" s="105"/>
      <c r="AG1279" s="381"/>
      <c r="AH1279" s="381"/>
      <c r="AI1279" s="381"/>
      <c r="AJ1279" s="381"/>
      <c r="AK1279" s="381"/>
      <c r="AL1279" s="381"/>
      <c r="AM1279" s="381"/>
    </row>
    <row r="1280" spans="1:39" x14ac:dyDescent="0.35">
      <c r="A1280" s="89" t="s">
        <v>689</v>
      </c>
      <c r="B1280" s="89" t="s">
        <v>518</v>
      </c>
      <c r="C1280" s="89" t="s">
        <v>690</v>
      </c>
      <c r="D1280" s="89" t="s">
        <v>393</v>
      </c>
      <c r="E1280" s="89" t="s">
        <v>495</v>
      </c>
      <c r="F1280" s="89" t="s">
        <v>465</v>
      </c>
      <c r="G1280" s="89" t="s">
        <v>465</v>
      </c>
      <c r="H1280" s="89" t="s">
        <v>465</v>
      </c>
      <c r="I1280" s="89" t="s">
        <v>465</v>
      </c>
      <c r="J1280" s="89" t="s">
        <v>465</v>
      </c>
      <c r="K1280" s="89" t="s">
        <v>466</v>
      </c>
      <c r="L1280" s="89" t="s">
        <v>394</v>
      </c>
      <c r="M1280" s="89" t="s">
        <v>395</v>
      </c>
      <c r="N1280" s="89">
        <v>25</v>
      </c>
      <c r="O1280" s="91">
        <v>0.58940000000000003</v>
      </c>
      <c r="P1280" s="89" t="s">
        <v>400</v>
      </c>
      <c r="Q1280" s="89">
        <v>34</v>
      </c>
      <c r="R1280" s="89" t="s">
        <v>776</v>
      </c>
      <c r="S1280" s="89">
        <v>9</v>
      </c>
      <c r="T1280" s="90">
        <v>0</v>
      </c>
      <c r="U1280" s="90">
        <v>55.93</v>
      </c>
      <c r="V1280" s="90">
        <v>25.87</v>
      </c>
      <c r="W1280" s="90">
        <v>1.58</v>
      </c>
      <c r="X1280" s="90">
        <v>0</v>
      </c>
      <c r="Y1280" s="90">
        <v>83.38</v>
      </c>
      <c r="Z1280" s="90">
        <v>4.3600000000000003</v>
      </c>
      <c r="AA1280" s="90">
        <v>0.95</v>
      </c>
      <c r="AB1280" s="90">
        <v>88.7</v>
      </c>
      <c r="AC1280" s="90">
        <v>96.17</v>
      </c>
      <c r="AD1280" s="90">
        <v>312.32</v>
      </c>
      <c r="AE1280" s="381">
        <f t="shared" si="20"/>
        <v>7.5137408465960984</v>
      </c>
      <c r="AF1280" s="105"/>
      <c r="AG1280" s="381"/>
      <c r="AH1280" s="381"/>
      <c r="AI1280" s="381"/>
      <c r="AJ1280" s="381"/>
      <c r="AK1280" s="381"/>
      <c r="AL1280" s="381"/>
      <c r="AM1280" s="381"/>
    </row>
    <row r="1281" spans="1:39" x14ac:dyDescent="0.35">
      <c r="A1281" s="89" t="s">
        <v>689</v>
      </c>
      <c r="B1281" s="89" t="s">
        <v>518</v>
      </c>
      <c r="C1281" s="89" t="s">
        <v>690</v>
      </c>
      <c r="D1281" s="89" t="s">
        <v>393</v>
      </c>
      <c r="E1281" s="89" t="s">
        <v>495</v>
      </c>
      <c r="F1281" s="89" t="s">
        <v>465</v>
      </c>
      <c r="G1281" s="89" t="s">
        <v>465</v>
      </c>
      <c r="H1281" s="89" t="s">
        <v>465</v>
      </c>
      <c r="I1281" s="89" t="s">
        <v>465</v>
      </c>
      <c r="J1281" s="89" t="s">
        <v>465</v>
      </c>
      <c r="K1281" s="89" t="s">
        <v>466</v>
      </c>
      <c r="L1281" s="89" t="s">
        <v>394</v>
      </c>
      <c r="M1281" s="89" t="s">
        <v>395</v>
      </c>
      <c r="N1281" s="89">
        <v>24</v>
      </c>
      <c r="O1281" s="91">
        <v>0.43740000000000001</v>
      </c>
      <c r="P1281" s="89" t="s">
        <v>400</v>
      </c>
      <c r="Q1281" s="89">
        <v>34</v>
      </c>
      <c r="R1281" s="89" t="s">
        <v>776</v>
      </c>
      <c r="S1281" s="89">
        <v>9</v>
      </c>
      <c r="T1281" s="90">
        <v>0</v>
      </c>
      <c r="U1281" s="90">
        <v>56.04</v>
      </c>
      <c r="V1281" s="90">
        <v>24.34</v>
      </c>
      <c r="W1281" s="90">
        <v>1.32</v>
      </c>
      <c r="X1281" s="90">
        <v>0</v>
      </c>
      <c r="Y1281" s="90">
        <v>81.69</v>
      </c>
      <c r="Z1281" s="90">
        <v>4.09</v>
      </c>
      <c r="AA1281" s="90">
        <v>0.93</v>
      </c>
      <c r="AB1281" s="90">
        <v>86.71</v>
      </c>
      <c r="AC1281" s="90">
        <v>94.8</v>
      </c>
      <c r="AD1281" s="90">
        <v>315.77</v>
      </c>
      <c r="AE1281" s="381">
        <f t="shared" si="20"/>
        <v>7.4191651234453762</v>
      </c>
      <c r="AF1281" s="105"/>
      <c r="AG1281" s="381"/>
      <c r="AH1281" s="381"/>
      <c r="AI1281" s="381"/>
      <c r="AJ1281" s="381"/>
      <c r="AK1281" s="381"/>
      <c r="AL1281" s="381"/>
      <c r="AM1281" s="381"/>
    </row>
    <row r="1282" spans="1:39" x14ac:dyDescent="0.35">
      <c r="A1282" s="89" t="s">
        <v>426</v>
      </c>
      <c r="B1282" s="89" t="s">
        <v>545</v>
      </c>
      <c r="C1282" s="89" t="s">
        <v>462</v>
      </c>
      <c r="D1282" s="89" t="s">
        <v>637</v>
      </c>
      <c r="E1282" s="89" t="s">
        <v>524</v>
      </c>
      <c r="F1282" s="89" t="s">
        <v>465</v>
      </c>
      <c r="G1282" s="89" t="s">
        <v>465</v>
      </c>
      <c r="H1282" s="89" t="s">
        <v>465</v>
      </c>
      <c r="I1282" s="89" t="s">
        <v>465</v>
      </c>
      <c r="J1282" s="89" t="s">
        <v>465</v>
      </c>
      <c r="K1282" s="89" t="s">
        <v>466</v>
      </c>
      <c r="L1282" s="89" t="s">
        <v>394</v>
      </c>
      <c r="M1282" s="89" t="s">
        <v>395</v>
      </c>
      <c r="N1282" s="89">
        <v>1</v>
      </c>
      <c r="O1282" s="91">
        <v>10.58</v>
      </c>
      <c r="P1282" s="89" t="s">
        <v>467</v>
      </c>
      <c r="Q1282" s="89">
        <v>35</v>
      </c>
      <c r="R1282" s="89" t="s">
        <v>777</v>
      </c>
      <c r="S1282" s="89">
        <v>2</v>
      </c>
      <c r="T1282" s="90">
        <v>0</v>
      </c>
      <c r="U1282" s="90">
        <v>0</v>
      </c>
      <c r="V1282" s="90">
        <v>0</v>
      </c>
      <c r="W1282" s="90">
        <v>0</v>
      </c>
      <c r="X1282" s="90">
        <v>0</v>
      </c>
      <c r="Y1282" s="90">
        <v>0</v>
      </c>
      <c r="Z1282" s="90">
        <v>0</v>
      </c>
      <c r="AA1282" s="90">
        <v>0</v>
      </c>
      <c r="AB1282" s="90">
        <v>0</v>
      </c>
      <c r="AC1282" s="90"/>
      <c r="AD1282" s="90"/>
      <c r="AE1282" s="381" t="str">
        <f t="shared" si="20"/>
        <v>-</v>
      </c>
      <c r="AF1282" s="105"/>
      <c r="AG1282" s="381"/>
      <c r="AH1282" s="381"/>
      <c r="AI1282" s="381"/>
      <c r="AJ1282" s="381"/>
      <c r="AK1282" s="381"/>
      <c r="AL1282" s="381"/>
      <c r="AM1282" s="381"/>
    </row>
    <row r="1283" spans="1:39" x14ac:dyDescent="0.35">
      <c r="A1283" s="89" t="s">
        <v>573</v>
      </c>
      <c r="B1283" s="89" t="s">
        <v>545</v>
      </c>
      <c r="C1283" s="89" t="s">
        <v>462</v>
      </c>
      <c r="D1283" s="89" t="s">
        <v>637</v>
      </c>
      <c r="E1283" s="89" t="s">
        <v>471</v>
      </c>
      <c r="F1283" s="89" t="s">
        <v>465</v>
      </c>
      <c r="G1283" s="89" t="s">
        <v>465</v>
      </c>
      <c r="H1283" s="89" t="s">
        <v>465</v>
      </c>
      <c r="I1283" s="89" t="s">
        <v>465</v>
      </c>
      <c r="J1283" s="89" t="s">
        <v>465</v>
      </c>
      <c r="K1283" s="89" t="s">
        <v>466</v>
      </c>
      <c r="L1283" s="89" t="s">
        <v>394</v>
      </c>
      <c r="M1283" s="89" t="s">
        <v>395</v>
      </c>
      <c r="N1283" s="89">
        <v>1</v>
      </c>
      <c r="O1283" s="91">
        <v>5.75</v>
      </c>
      <c r="P1283" s="89" t="s">
        <v>467</v>
      </c>
      <c r="Q1283" s="89">
        <v>35</v>
      </c>
      <c r="R1283" s="89" t="s">
        <v>777</v>
      </c>
      <c r="S1283" s="89">
        <v>2</v>
      </c>
      <c r="T1283" s="90">
        <v>0</v>
      </c>
      <c r="U1283" s="90">
        <v>0</v>
      </c>
      <c r="V1283" s="90">
        <v>0</v>
      </c>
      <c r="W1283" s="90">
        <v>0</v>
      </c>
      <c r="X1283" s="90">
        <v>0</v>
      </c>
      <c r="Y1283" s="90">
        <v>0</v>
      </c>
      <c r="Z1283" s="90">
        <v>0</v>
      </c>
      <c r="AA1283" s="90">
        <v>0</v>
      </c>
      <c r="AB1283" s="90">
        <v>0</v>
      </c>
      <c r="AC1283" s="90"/>
      <c r="AD1283" s="90"/>
      <c r="AE1283" s="381" t="str">
        <f t="shared" si="20"/>
        <v>-</v>
      </c>
      <c r="AF1283" s="105"/>
      <c r="AG1283" s="381"/>
      <c r="AH1283" s="381"/>
      <c r="AI1283" s="381"/>
      <c r="AJ1283" s="381"/>
      <c r="AK1283" s="381"/>
      <c r="AL1283" s="381"/>
      <c r="AM1283" s="381"/>
    </row>
    <row r="1284" spans="1:39" x14ac:dyDescent="0.35">
      <c r="A1284" s="89" t="s">
        <v>570</v>
      </c>
      <c r="B1284" s="89" t="s">
        <v>545</v>
      </c>
      <c r="C1284" s="89" t="s">
        <v>462</v>
      </c>
      <c r="D1284" s="89" t="s">
        <v>637</v>
      </c>
      <c r="E1284" s="89" t="s">
        <v>571</v>
      </c>
      <c r="F1284" s="89" t="s">
        <v>465</v>
      </c>
      <c r="G1284" s="89" t="s">
        <v>465</v>
      </c>
      <c r="H1284" s="89" t="s">
        <v>465</v>
      </c>
      <c r="I1284" s="89" t="s">
        <v>465</v>
      </c>
      <c r="J1284" s="89" t="s">
        <v>465</v>
      </c>
      <c r="K1284" s="89" t="s">
        <v>466</v>
      </c>
      <c r="L1284" s="89" t="s">
        <v>394</v>
      </c>
      <c r="M1284" s="89" t="s">
        <v>395</v>
      </c>
      <c r="N1284" s="89">
        <v>1</v>
      </c>
      <c r="O1284" s="91">
        <v>3.05</v>
      </c>
      <c r="P1284" s="89" t="s">
        <v>467</v>
      </c>
      <c r="Q1284" s="89">
        <v>35</v>
      </c>
      <c r="R1284" s="89" t="s">
        <v>777</v>
      </c>
      <c r="S1284" s="89">
        <v>2</v>
      </c>
      <c r="T1284" s="90">
        <v>0</v>
      </c>
      <c r="U1284" s="90">
        <v>0</v>
      </c>
      <c r="V1284" s="90">
        <v>0</v>
      </c>
      <c r="W1284" s="90">
        <v>0</v>
      </c>
      <c r="X1284" s="90">
        <v>0</v>
      </c>
      <c r="Y1284" s="90">
        <v>0</v>
      </c>
      <c r="Z1284" s="90">
        <v>0</v>
      </c>
      <c r="AA1284" s="90">
        <v>0</v>
      </c>
      <c r="AB1284" s="90">
        <v>0</v>
      </c>
      <c r="AC1284" s="90"/>
      <c r="AD1284" s="90"/>
      <c r="AE1284" s="381" t="str">
        <f t="shared" si="20"/>
        <v>-</v>
      </c>
      <c r="AF1284" s="105"/>
      <c r="AG1284" s="381"/>
      <c r="AH1284" s="381"/>
      <c r="AI1284" s="381"/>
      <c r="AJ1284" s="381"/>
      <c r="AK1284" s="381"/>
      <c r="AL1284" s="381"/>
      <c r="AM1284" s="381"/>
    </row>
    <row r="1285" spans="1:39" x14ac:dyDescent="0.35">
      <c r="A1285" s="89" t="s">
        <v>572</v>
      </c>
      <c r="B1285" s="89" t="s">
        <v>545</v>
      </c>
      <c r="C1285" s="89" t="s">
        <v>462</v>
      </c>
      <c r="D1285" s="89" t="s">
        <v>637</v>
      </c>
      <c r="E1285" s="89" t="s">
        <v>471</v>
      </c>
      <c r="F1285" s="89" t="s">
        <v>465</v>
      </c>
      <c r="G1285" s="89" t="s">
        <v>465</v>
      </c>
      <c r="H1285" s="89" t="s">
        <v>465</v>
      </c>
      <c r="I1285" s="89" t="s">
        <v>465</v>
      </c>
      <c r="J1285" s="89" t="s">
        <v>465</v>
      </c>
      <c r="K1285" s="89" t="s">
        <v>466</v>
      </c>
      <c r="L1285" s="89" t="s">
        <v>394</v>
      </c>
      <c r="M1285" s="89" t="s">
        <v>395</v>
      </c>
      <c r="N1285" s="89">
        <v>1</v>
      </c>
      <c r="O1285" s="91">
        <v>3.15</v>
      </c>
      <c r="P1285" s="89" t="s">
        <v>467</v>
      </c>
      <c r="Q1285" s="89">
        <v>35</v>
      </c>
      <c r="R1285" s="89" t="s">
        <v>777</v>
      </c>
      <c r="S1285" s="89">
        <v>2</v>
      </c>
      <c r="T1285" s="90">
        <v>0</v>
      </c>
      <c r="U1285" s="90">
        <v>0</v>
      </c>
      <c r="V1285" s="90">
        <v>0</v>
      </c>
      <c r="W1285" s="90">
        <v>0</v>
      </c>
      <c r="X1285" s="90">
        <v>0</v>
      </c>
      <c r="Y1285" s="90">
        <v>0</v>
      </c>
      <c r="Z1285" s="90">
        <v>0</v>
      </c>
      <c r="AA1285" s="90">
        <v>0</v>
      </c>
      <c r="AB1285" s="90">
        <v>0</v>
      </c>
      <c r="AC1285" s="90"/>
      <c r="AD1285" s="90"/>
      <c r="AE1285" s="381" t="str">
        <f t="shared" si="20"/>
        <v>-</v>
      </c>
      <c r="AF1285" s="105"/>
      <c r="AG1285" s="381"/>
      <c r="AH1285" s="381"/>
      <c r="AI1285" s="381"/>
      <c r="AJ1285" s="381"/>
      <c r="AK1285" s="381"/>
      <c r="AL1285" s="381"/>
      <c r="AM1285" s="381"/>
    </row>
    <row r="1286" spans="1:39" x14ac:dyDescent="0.35">
      <c r="A1286" s="89" t="s">
        <v>576</v>
      </c>
      <c r="B1286" s="89" t="s">
        <v>545</v>
      </c>
      <c r="C1286" s="89" t="s">
        <v>462</v>
      </c>
      <c r="D1286" s="89" t="s">
        <v>637</v>
      </c>
      <c r="E1286" s="89" t="s">
        <v>552</v>
      </c>
      <c r="F1286" s="89" t="s">
        <v>465</v>
      </c>
      <c r="G1286" s="89" t="s">
        <v>465</v>
      </c>
      <c r="H1286" s="89" t="s">
        <v>465</v>
      </c>
      <c r="I1286" s="89" t="s">
        <v>465</v>
      </c>
      <c r="J1286" s="89" t="s">
        <v>465</v>
      </c>
      <c r="K1286" s="89" t="s">
        <v>466</v>
      </c>
      <c r="L1286" s="89" t="s">
        <v>394</v>
      </c>
      <c r="M1286" s="89" t="s">
        <v>395</v>
      </c>
      <c r="N1286" s="89">
        <v>1</v>
      </c>
      <c r="O1286" s="91">
        <v>2.31</v>
      </c>
      <c r="P1286" s="89" t="s">
        <v>467</v>
      </c>
      <c r="Q1286" s="89">
        <v>35</v>
      </c>
      <c r="R1286" s="89" t="s">
        <v>777</v>
      </c>
      <c r="S1286" s="89">
        <v>2</v>
      </c>
      <c r="T1286" s="90">
        <v>0</v>
      </c>
      <c r="U1286" s="90">
        <v>0</v>
      </c>
      <c r="V1286" s="90">
        <v>0</v>
      </c>
      <c r="W1286" s="90">
        <v>0</v>
      </c>
      <c r="X1286" s="90">
        <v>0</v>
      </c>
      <c r="Y1286" s="90">
        <v>0</v>
      </c>
      <c r="Z1286" s="90">
        <v>0</v>
      </c>
      <c r="AA1286" s="90">
        <v>0</v>
      </c>
      <c r="AB1286" s="90">
        <v>0</v>
      </c>
      <c r="AC1286" s="90"/>
      <c r="AD1286" s="90"/>
      <c r="AE1286" s="381" t="str">
        <f t="shared" si="20"/>
        <v>-</v>
      </c>
      <c r="AF1286" s="105"/>
      <c r="AG1286" s="381"/>
      <c r="AH1286" s="381"/>
      <c r="AI1286" s="381"/>
      <c r="AJ1286" s="381"/>
      <c r="AK1286" s="381"/>
      <c r="AL1286" s="381"/>
      <c r="AM1286" s="381"/>
    </row>
    <row r="1287" spans="1:39" x14ac:dyDescent="0.35">
      <c r="A1287" s="89" t="s">
        <v>578</v>
      </c>
      <c r="B1287" s="89" t="s">
        <v>545</v>
      </c>
      <c r="C1287" s="89" t="s">
        <v>462</v>
      </c>
      <c r="D1287" s="89" t="s">
        <v>637</v>
      </c>
      <c r="E1287" s="89" t="s">
        <v>480</v>
      </c>
      <c r="F1287" s="89" t="s">
        <v>465</v>
      </c>
      <c r="G1287" s="89" t="s">
        <v>465</v>
      </c>
      <c r="H1287" s="89" t="s">
        <v>465</v>
      </c>
      <c r="I1287" s="89" t="s">
        <v>465</v>
      </c>
      <c r="J1287" s="89" t="s">
        <v>465</v>
      </c>
      <c r="K1287" s="89" t="s">
        <v>466</v>
      </c>
      <c r="L1287" s="89" t="s">
        <v>394</v>
      </c>
      <c r="M1287" s="89" t="s">
        <v>395</v>
      </c>
      <c r="N1287" s="89">
        <v>1</v>
      </c>
      <c r="O1287" s="91">
        <v>7.73</v>
      </c>
      <c r="P1287" s="89" t="s">
        <v>467</v>
      </c>
      <c r="Q1287" s="89">
        <v>35</v>
      </c>
      <c r="R1287" s="89" t="s">
        <v>777</v>
      </c>
      <c r="S1287" s="89">
        <v>2</v>
      </c>
      <c r="T1287" s="90">
        <v>0</v>
      </c>
      <c r="U1287" s="90">
        <v>0</v>
      </c>
      <c r="V1287" s="90">
        <v>0</v>
      </c>
      <c r="W1287" s="90">
        <v>0</v>
      </c>
      <c r="X1287" s="90">
        <v>0</v>
      </c>
      <c r="Y1287" s="90">
        <v>0</v>
      </c>
      <c r="Z1287" s="90">
        <v>0</v>
      </c>
      <c r="AA1287" s="90">
        <v>0</v>
      </c>
      <c r="AB1287" s="90">
        <v>0</v>
      </c>
      <c r="AC1287" s="90"/>
      <c r="AD1287" s="90"/>
      <c r="AE1287" s="381" t="str">
        <f t="shared" si="20"/>
        <v>-</v>
      </c>
      <c r="AF1287" s="105"/>
      <c r="AG1287" s="381"/>
      <c r="AH1287" s="381"/>
      <c r="AI1287" s="381"/>
      <c r="AJ1287" s="381"/>
      <c r="AK1287" s="381"/>
      <c r="AL1287" s="381"/>
      <c r="AM1287" s="381"/>
    </row>
    <row r="1288" spans="1:39" x14ac:dyDescent="0.35">
      <c r="A1288" s="89" t="s">
        <v>579</v>
      </c>
      <c r="B1288" s="89" t="s">
        <v>545</v>
      </c>
      <c r="C1288" s="89" t="s">
        <v>462</v>
      </c>
      <c r="D1288" s="89" t="s">
        <v>637</v>
      </c>
      <c r="E1288" s="89" t="s">
        <v>580</v>
      </c>
      <c r="F1288" s="89" t="s">
        <v>465</v>
      </c>
      <c r="G1288" s="89" t="s">
        <v>465</v>
      </c>
      <c r="H1288" s="89" t="s">
        <v>465</v>
      </c>
      <c r="I1288" s="89" t="s">
        <v>465</v>
      </c>
      <c r="J1288" s="89" t="s">
        <v>465</v>
      </c>
      <c r="K1288" s="89" t="s">
        <v>466</v>
      </c>
      <c r="L1288" s="89" t="s">
        <v>394</v>
      </c>
      <c r="M1288" s="89" t="s">
        <v>395</v>
      </c>
      <c r="N1288" s="89">
        <v>1</v>
      </c>
      <c r="O1288" s="91">
        <v>17.84</v>
      </c>
      <c r="P1288" s="89" t="s">
        <v>467</v>
      </c>
      <c r="Q1288" s="89">
        <v>35</v>
      </c>
      <c r="R1288" s="89" t="s">
        <v>777</v>
      </c>
      <c r="S1288" s="89">
        <v>2</v>
      </c>
      <c r="T1288" s="90">
        <v>0</v>
      </c>
      <c r="U1288" s="90">
        <v>0</v>
      </c>
      <c r="V1288" s="90">
        <v>0</v>
      </c>
      <c r="W1288" s="90">
        <v>0</v>
      </c>
      <c r="X1288" s="90">
        <v>0</v>
      </c>
      <c r="Y1288" s="90">
        <v>0</v>
      </c>
      <c r="Z1288" s="90">
        <v>0</v>
      </c>
      <c r="AA1288" s="90">
        <v>0</v>
      </c>
      <c r="AB1288" s="90">
        <v>0</v>
      </c>
      <c r="AC1288" s="90"/>
      <c r="AD1288" s="90"/>
      <c r="AE1288" s="381" t="str">
        <f t="shared" si="20"/>
        <v>-</v>
      </c>
      <c r="AF1288" s="105"/>
      <c r="AG1288" s="381"/>
      <c r="AH1288" s="381"/>
      <c r="AI1288" s="381"/>
      <c r="AJ1288" s="381"/>
      <c r="AK1288" s="381"/>
      <c r="AL1288" s="381"/>
      <c r="AM1288" s="381"/>
    </row>
    <row r="1289" spans="1:39" x14ac:dyDescent="0.35">
      <c r="A1289" s="89" t="s">
        <v>581</v>
      </c>
      <c r="B1289" s="89" t="s">
        <v>545</v>
      </c>
      <c r="C1289" s="89" t="s">
        <v>462</v>
      </c>
      <c r="D1289" s="89" t="s">
        <v>637</v>
      </c>
      <c r="E1289" s="89" t="s">
        <v>580</v>
      </c>
      <c r="F1289" s="89" t="s">
        <v>465</v>
      </c>
      <c r="G1289" s="89" t="s">
        <v>465</v>
      </c>
      <c r="H1289" s="89" t="s">
        <v>465</v>
      </c>
      <c r="I1289" s="89" t="s">
        <v>465</v>
      </c>
      <c r="J1289" s="89" t="s">
        <v>465</v>
      </c>
      <c r="K1289" s="89" t="s">
        <v>466</v>
      </c>
      <c r="L1289" s="89" t="s">
        <v>394</v>
      </c>
      <c r="M1289" s="89" t="s">
        <v>395</v>
      </c>
      <c r="N1289" s="89">
        <v>1</v>
      </c>
      <c r="O1289" s="91">
        <v>7.77</v>
      </c>
      <c r="P1289" s="89" t="s">
        <v>467</v>
      </c>
      <c r="Q1289" s="89">
        <v>35</v>
      </c>
      <c r="R1289" s="89" t="s">
        <v>777</v>
      </c>
      <c r="S1289" s="89">
        <v>2</v>
      </c>
      <c r="T1289" s="90">
        <v>0</v>
      </c>
      <c r="U1289" s="90">
        <v>0</v>
      </c>
      <c r="V1289" s="90">
        <v>0</v>
      </c>
      <c r="W1289" s="90">
        <v>0</v>
      </c>
      <c r="X1289" s="90">
        <v>0</v>
      </c>
      <c r="Y1289" s="90">
        <v>0</v>
      </c>
      <c r="Z1289" s="90">
        <v>0</v>
      </c>
      <c r="AA1289" s="90">
        <v>0</v>
      </c>
      <c r="AB1289" s="90">
        <v>0</v>
      </c>
      <c r="AC1289" s="90"/>
      <c r="AD1289" s="90"/>
      <c r="AE1289" s="381" t="str">
        <f t="shared" si="20"/>
        <v>-</v>
      </c>
      <c r="AF1289" s="105"/>
      <c r="AG1289" s="381"/>
      <c r="AH1289" s="381"/>
      <c r="AI1289" s="381"/>
      <c r="AJ1289" s="381"/>
      <c r="AK1289" s="381"/>
      <c r="AL1289" s="381"/>
      <c r="AM1289" s="381"/>
    </row>
    <row r="1290" spans="1:39" x14ac:dyDescent="0.35">
      <c r="A1290" s="89" t="s">
        <v>615</v>
      </c>
      <c r="B1290" s="89" t="s">
        <v>545</v>
      </c>
      <c r="C1290" s="89" t="s">
        <v>462</v>
      </c>
      <c r="D1290" s="89" t="s">
        <v>637</v>
      </c>
      <c r="E1290" s="89" t="s">
        <v>487</v>
      </c>
      <c r="F1290" s="89" t="s">
        <v>465</v>
      </c>
      <c r="G1290" s="89" t="s">
        <v>465</v>
      </c>
      <c r="H1290" s="89" t="s">
        <v>465</v>
      </c>
      <c r="I1290" s="89" t="s">
        <v>465</v>
      </c>
      <c r="J1290" s="89" t="s">
        <v>465</v>
      </c>
      <c r="K1290" s="89" t="s">
        <v>466</v>
      </c>
      <c r="L1290" s="89" t="s">
        <v>394</v>
      </c>
      <c r="M1290" s="89" t="s">
        <v>395</v>
      </c>
      <c r="N1290" s="89">
        <v>1</v>
      </c>
      <c r="O1290" s="91">
        <v>0.78</v>
      </c>
      <c r="P1290" s="89" t="s">
        <v>467</v>
      </c>
      <c r="Q1290" s="89">
        <v>35</v>
      </c>
      <c r="R1290" s="89" t="s">
        <v>777</v>
      </c>
      <c r="S1290" s="89">
        <v>2</v>
      </c>
      <c r="T1290" s="90">
        <v>0</v>
      </c>
      <c r="U1290" s="90">
        <v>0</v>
      </c>
      <c r="V1290" s="90">
        <v>0</v>
      </c>
      <c r="W1290" s="90">
        <v>0</v>
      </c>
      <c r="X1290" s="90">
        <v>0</v>
      </c>
      <c r="Y1290" s="90">
        <v>0</v>
      </c>
      <c r="Z1290" s="90">
        <v>0</v>
      </c>
      <c r="AA1290" s="90">
        <v>0</v>
      </c>
      <c r="AB1290" s="90">
        <v>0</v>
      </c>
      <c r="AC1290" s="90"/>
      <c r="AD1290" s="90"/>
      <c r="AE1290" s="381" t="str">
        <f t="shared" si="20"/>
        <v>-</v>
      </c>
      <c r="AF1290" s="105"/>
      <c r="AG1290" s="381"/>
      <c r="AH1290" s="381"/>
      <c r="AI1290" s="381"/>
      <c r="AJ1290" s="381"/>
      <c r="AK1290" s="381"/>
      <c r="AL1290" s="381"/>
      <c r="AM1290" s="381"/>
    </row>
    <row r="1291" spans="1:39" x14ac:dyDescent="0.35">
      <c r="A1291" s="89" t="s">
        <v>577</v>
      </c>
      <c r="B1291" s="89" t="s">
        <v>545</v>
      </c>
      <c r="C1291" s="89" t="s">
        <v>462</v>
      </c>
      <c r="D1291" s="89" t="s">
        <v>637</v>
      </c>
      <c r="E1291" s="89" t="s">
        <v>526</v>
      </c>
      <c r="F1291" s="89" t="s">
        <v>465</v>
      </c>
      <c r="G1291" s="89" t="s">
        <v>465</v>
      </c>
      <c r="H1291" s="89" t="s">
        <v>465</v>
      </c>
      <c r="I1291" s="89" t="s">
        <v>465</v>
      </c>
      <c r="J1291" s="89" t="s">
        <v>465</v>
      </c>
      <c r="K1291" s="89" t="s">
        <v>466</v>
      </c>
      <c r="L1291" s="89" t="s">
        <v>394</v>
      </c>
      <c r="M1291" s="89" t="s">
        <v>395</v>
      </c>
      <c r="N1291" s="89">
        <v>1</v>
      </c>
      <c r="O1291" s="91">
        <v>1.34</v>
      </c>
      <c r="P1291" s="89" t="s">
        <v>467</v>
      </c>
      <c r="Q1291" s="89">
        <v>35</v>
      </c>
      <c r="R1291" s="89" t="s">
        <v>777</v>
      </c>
      <c r="S1291" s="89">
        <v>2</v>
      </c>
      <c r="T1291" s="90">
        <v>0</v>
      </c>
      <c r="U1291" s="90">
        <v>0</v>
      </c>
      <c r="V1291" s="90">
        <v>0</v>
      </c>
      <c r="W1291" s="90">
        <v>0</v>
      </c>
      <c r="X1291" s="90">
        <v>0</v>
      </c>
      <c r="Y1291" s="90">
        <v>0</v>
      </c>
      <c r="Z1291" s="90">
        <v>0</v>
      </c>
      <c r="AA1291" s="90">
        <v>0</v>
      </c>
      <c r="AB1291" s="90">
        <v>0</v>
      </c>
      <c r="AC1291" s="90"/>
      <c r="AD1291" s="90"/>
      <c r="AE1291" s="381" t="str">
        <f t="shared" si="20"/>
        <v>-</v>
      </c>
      <c r="AF1291" s="105"/>
      <c r="AG1291" s="381"/>
      <c r="AH1291" s="381"/>
      <c r="AI1291" s="381"/>
      <c r="AJ1291" s="381"/>
      <c r="AK1291" s="381"/>
      <c r="AL1291" s="381"/>
      <c r="AM1291" s="381"/>
    </row>
    <row r="1292" spans="1:39" x14ac:dyDescent="0.35">
      <c r="A1292" s="89" t="s">
        <v>582</v>
      </c>
      <c r="B1292" s="89" t="s">
        <v>545</v>
      </c>
      <c r="C1292" s="89" t="s">
        <v>462</v>
      </c>
      <c r="D1292" s="89" t="s">
        <v>637</v>
      </c>
      <c r="E1292" s="89" t="s">
        <v>583</v>
      </c>
      <c r="F1292" s="89" t="s">
        <v>465</v>
      </c>
      <c r="G1292" s="89" t="s">
        <v>465</v>
      </c>
      <c r="H1292" s="89" t="s">
        <v>465</v>
      </c>
      <c r="I1292" s="89" t="s">
        <v>465</v>
      </c>
      <c r="J1292" s="89" t="s">
        <v>465</v>
      </c>
      <c r="K1292" s="89" t="s">
        <v>476</v>
      </c>
      <c r="L1292" s="89" t="s">
        <v>394</v>
      </c>
      <c r="M1292" s="89" t="s">
        <v>395</v>
      </c>
      <c r="N1292" s="89">
        <v>1</v>
      </c>
      <c r="O1292" s="91">
        <v>41.62</v>
      </c>
      <c r="P1292" s="89" t="s">
        <v>467</v>
      </c>
      <c r="Q1292" s="89">
        <v>35</v>
      </c>
      <c r="R1292" s="89" t="s">
        <v>777</v>
      </c>
      <c r="S1292" s="89">
        <v>2</v>
      </c>
      <c r="T1292" s="90">
        <v>0</v>
      </c>
      <c r="U1292" s="90">
        <v>0</v>
      </c>
      <c r="V1292" s="90">
        <v>0</v>
      </c>
      <c r="W1292" s="90">
        <v>0</v>
      </c>
      <c r="X1292" s="90">
        <v>0</v>
      </c>
      <c r="Y1292" s="90">
        <v>0</v>
      </c>
      <c r="Z1292" s="90">
        <v>0</v>
      </c>
      <c r="AA1292" s="90">
        <v>0</v>
      </c>
      <c r="AB1292" s="90">
        <v>0</v>
      </c>
      <c r="AC1292" s="90"/>
      <c r="AD1292" s="90"/>
      <c r="AE1292" s="381" t="str">
        <f t="shared" si="20"/>
        <v>-</v>
      </c>
      <c r="AF1292" s="105"/>
      <c r="AG1292" s="381"/>
      <c r="AH1292" s="381"/>
      <c r="AI1292" s="381"/>
      <c r="AJ1292" s="381"/>
      <c r="AK1292" s="381"/>
      <c r="AL1292" s="381"/>
      <c r="AM1292" s="381"/>
    </row>
    <row r="1293" spans="1:39" x14ac:dyDescent="0.35">
      <c r="A1293" s="89" t="s">
        <v>584</v>
      </c>
      <c r="B1293" s="89" t="s">
        <v>545</v>
      </c>
      <c r="C1293" s="89" t="s">
        <v>462</v>
      </c>
      <c r="D1293" s="89" t="s">
        <v>637</v>
      </c>
      <c r="E1293" s="89" t="s">
        <v>583</v>
      </c>
      <c r="F1293" s="89" t="s">
        <v>465</v>
      </c>
      <c r="G1293" s="89" t="s">
        <v>465</v>
      </c>
      <c r="H1293" s="89" t="s">
        <v>465</v>
      </c>
      <c r="I1293" s="89" t="s">
        <v>465</v>
      </c>
      <c r="J1293" s="89" t="s">
        <v>465</v>
      </c>
      <c r="K1293" s="89" t="s">
        <v>476</v>
      </c>
      <c r="L1293" s="89" t="s">
        <v>394</v>
      </c>
      <c r="M1293" s="89" t="s">
        <v>395</v>
      </c>
      <c r="N1293" s="89">
        <v>1</v>
      </c>
      <c r="O1293" s="91">
        <v>178.91</v>
      </c>
      <c r="P1293" s="89" t="s">
        <v>467</v>
      </c>
      <c r="Q1293" s="89">
        <v>35</v>
      </c>
      <c r="R1293" s="89" t="s">
        <v>777</v>
      </c>
      <c r="S1293" s="89">
        <v>2</v>
      </c>
      <c r="T1293" s="90">
        <v>0</v>
      </c>
      <c r="U1293" s="90">
        <v>0</v>
      </c>
      <c r="V1293" s="90">
        <v>0</v>
      </c>
      <c r="W1293" s="90">
        <v>0</v>
      </c>
      <c r="X1293" s="90">
        <v>0</v>
      </c>
      <c r="Y1293" s="90">
        <v>0</v>
      </c>
      <c r="Z1293" s="90">
        <v>0</v>
      </c>
      <c r="AA1293" s="90">
        <v>0</v>
      </c>
      <c r="AB1293" s="90">
        <v>0</v>
      </c>
      <c r="AC1293" s="90"/>
      <c r="AD1293" s="90"/>
      <c r="AE1293" s="381" t="str">
        <f t="shared" ref="AE1293:AE1356" si="21">IFERROR(SQRT(((AC1293/AD1293)/0.005454154)),"-")</f>
        <v>-</v>
      </c>
      <c r="AF1293" s="105"/>
      <c r="AG1293" s="381"/>
      <c r="AH1293" s="381"/>
      <c r="AI1293" s="381"/>
      <c r="AJ1293" s="381"/>
      <c r="AK1293" s="381"/>
      <c r="AL1293" s="381"/>
      <c r="AM1293" s="381"/>
    </row>
    <row r="1294" spans="1:39" x14ac:dyDescent="0.35">
      <c r="A1294" s="89" t="s">
        <v>585</v>
      </c>
      <c r="B1294" s="89" t="s">
        <v>545</v>
      </c>
      <c r="C1294" s="89" t="s">
        <v>462</v>
      </c>
      <c r="D1294" s="89" t="s">
        <v>637</v>
      </c>
      <c r="E1294" s="89" t="s">
        <v>475</v>
      </c>
      <c r="F1294" s="89" t="s">
        <v>465</v>
      </c>
      <c r="G1294" s="89" t="s">
        <v>465</v>
      </c>
      <c r="H1294" s="89" t="s">
        <v>465</v>
      </c>
      <c r="I1294" s="89" t="s">
        <v>465</v>
      </c>
      <c r="J1294" s="89" t="s">
        <v>465</v>
      </c>
      <c r="K1294" s="89" t="s">
        <v>476</v>
      </c>
      <c r="L1294" s="89" t="s">
        <v>394</v>
      </c>
      <c r="M1294" s="89" t="s">
        <v>395</v>
      </c>
      <c r="N1294" s="89">
        <v>1</v>
      </c>
      <c r="O1294" s="91">
        <v>175.55</v>
      </c>
      <c r="P1294" s="89" t="s">
        <v>467</v>
      </c>
      <c r="Q1294" s="89">
        <v>35</v>
      </c>
      <c r="R1294" s="89" t="s">
        <v>777</v>
      </c>
      <c r="S1294" s="89">
        <v>2</v>
      </c>
      <c r="T1294" s="90">
        <v>0</v>
      </c>
      <c r="U1294" s="90">
        <v>0</v>
      </c>
      <c r="V1294" s="90">
        <v>0</v>
      </c>
      <c r="W1294" s="90">
        <v>0</v>
      </c>
      <c r="X1294" s="90">
        <v>0</v>
      </c>
      <c r="Y1294" s="90">
        <v>0</v>
      </c>
      <c r="Z1294" s="90">
        <v>0</v>
      </c>
      <c r="AA1294" s="90">
        <v>0</v>
      </c>
      <c r="AB1294" s="90">
        <v>0</v>
      </c>
      <c r="AC1294" s="90"/>
      <c r="AD1294" s="90"/>
      <c r="AE1294" s="381" t="str">
        <f t="shared" si="21"/>
        <v>-</v>
      </c>
      <c r="AF1294" s="105"/>
      <c r="AG1294" s="381"/>
      <c r="AH1294" s="381"/>
      <c r="AI1294" s="381"/>
      <c r="AJ1294" s="381"/>
      <c r="AK1294" s="381"/>
      <c r="AL1294" s="381"/>
      <c r="AM1294" s="381"/>
    </row>
    <row r="1295" spans="1:39" x14ac:dyDescent="0.35">
      <c r="A1295" s="89" t="s">
        <v>602</v>
      </c>
      <c r="B1295" s="89" t="s">
        <v>391</v>
      </c>
      <c r="C1295" s="89" t="s">
        <v>392</v>
      </c>
      <c r="D1295" s="89" t="s">
        <v>463</v>
      </c>
      <c r="E1295" s="89" t="s">
        <v>500</v>
      </c>
      <c r="F1295" s="89" t="s">
        <v>465</v>
      </c>
      <c r="G1295" s="89" t="s">
        <v>465</v>
      </c>
      <c r="H1295" s="89" t="s">
        <v>465</v>
      </c>
      <c r="I1295" s="89" t="s">
        <v>506</v>
      </c>
      <c r="J1295" s="89" t="s">
        <v>465</v>
      </c>
      <c r="K1295" s="89" t="s">
        <v>476</v>
      </c>
      <c r="L1295" s="89" t="s">
        <v>549</v>
      </c>
      <c r="M1295" s="89" t="s">
        <v>395</v>
      </c>
      <c r="N1295" s="89">
        <v>15</v>
      </c>
      <c r="O1295" s="91">
        <v>24.51</v>
      </c>
      <c r="P1295" s="89" t="s">
        <v>550</v>
      </c>
      <c r="Q1295" s="89">
        <v>35</v>
      </c>
      <c r="R1295" s="89" t="s">
        <v>777</v>
      </c>
      <c r="S1295" s="89">
        <v>5</v>
      </c>
      <c r="T1295" s="90">
        <v>0</v>
      </c>
      <c r="U1295" s="90">
        <v>0</v>
      </c>
      <c r="V1295" s="90">
        <v>0</v>
      </c>
      <c r="W1295" s="90">
        <v>0</v>
      </c>
      <c r="X1295" s="90">
        <v>0</v>
      </c>
      <c r="Y1295" s="90">
        <v>0</v>
      </c>
      <c r="Z1295" s="90">
        <v>0</v>
      </c>
      <c r="AA1295" s="90">
        <v>0</v>
      </c>
      <c r="AB1295" s="90">
        <v>0</v>
      </c>
      <c r="AC1295" s="90">
        <v>85.36</v>
      </c>
      <c r="AD1295" s="90">
        <v>188.7</v>
      </c>
      <c r="AE1295" s="381">
        <f t="shared" si="21"/>
        <v>9.1070465198043298</v>
      </c>
      <c r="AF1295" s="105"/>
      <c r="AG1295" s="381"/>
      <c r="AH1295" s="381"/>
      <c r="AI1295" s="381"/>
      <c r="AJ1295" s="381"/>
      <c r="AK1295" s="381"/>
      <c r="AL1295" s="381"/>
      <c r="AM1295" s="381"/>
    </row>
    <row r="1296" spans="1:39" x14ac:dyDescent="0.35">
      <c r="A1296" s="89" t="s">
        <v>707</v>
      </c>
      <c r="B1296" s="89" t="s">
        <v>391</v>
      </c>
      <c r="C1296" s="89" t="s">
        <v>392</v>
      </c>
      <c r="D1296" s="89" t="s">
        <v>463</v>
      </c>
      <c r="E1296" s="89" t="s">
        <v>487</v>
      </c>
      <c r="F1296" s="89" t="s">
        <v>465</v>
      </c>
      <c r="G1296" s="89" t="s">
        <v>465</v>
      </c>
      <c r="H1296" s="89" t="s">
        <v>465</v>
      </c>
      <c r="I1296" s="89" t="s">
        <v>506</v>
      </c>
      <c r="J1296" s="89" t="s">
        <v>501</v>
      </c>
      <c r="K1296" s="89" t="s">
        <v>466</v>
      </c>
      <c r="L1296" s="89" t="s">
        <v>587</v>
      </c>
      <c r="M1296" s="89" t="s">
        <v>395</v>
      </c>
      <c r="N1296" s="89">
        <v>22</v>
      </c>
      <c r="O1296" s="91">
        <v>6.39</v>
      </c>
      <c r="P1296" s="89" t="s">
        <v>588</v>
      </c>
      <c r="Q1296" s="89">
        <v>35</v>
      </c>
      <c r="R1296" s="89" t="s">
        <v>777</v>
      </c>
      <c r="S1296" s="89">
        <v>6</v>
      </c>
      <c r="T1296" s="90">
        <v>0</v>
      </c>
      <c r="U1296" s="90">
        <v>0</v>
      </c>
      <c r="V1296" s="90">
        <v>0</v>
      </c>
      <c r="W1296" s="90">
        <v>0</v>
      </c>
      <c r="X1296" s="90">
        <v>0</v>
      </c>
      <c r="Y1296" s="90">
        <v>0</v>
      </c>
      <c r="Z1296" s="90">
        <v>0</v>
      </c>
      <c r="AA1296" s="90">
        <v>0</v>
      </c>
      <c r="AB1296" s="90">
        <v>0</v>
      </c>
      <c r="AC1296" s="90">
        <v>73.06</v>
      </c>
      <c r="AD1296" s="90">
        <v>93.16</v>
      </c>
      <c r="AE1296" s="381">
        <f t="shared" si="21"/>
        <v>11.991165467090013</v>
      </c>
      <c r="AF1296" s="105"/>
      <c r="AG1296" s="381"/>
      <c r="AH1296" s="381"/>
      <c r="AI1296" s="381"/>
      <c r="AJ1296" s="381"/>
      <c r="AK1296" s="381"/>
      <c r="AL1296" s="381"/>
      <c r="AM1296" s="381"/>
    </row>
    <row r="1297" spans="1:39" x14ac:dyDescent="0.35">
      <c r="A1297" s="89" t="s">
        <v>555</v>
      </c>
      <c r="B1297" s="89" t="s">
        <v>391</v>
      </c>
      <c r="C1297" s="89" t="s">
        <v>392</v>
      </c>
      <c r="D1297" s="89" t="s">
        <v>463</v>
      </c>
      <c r="E1297" s="89" t="s">
        <v>487</v>
      </c>
      <c r="F1297" s="89" t="s">
        <v>465</v>
      </c>
      <c r="G1297" s="89" t="s">
        <v>465</v>
      </c>
      <c r="H1297" s="89" t="s">
        <v>465</v>
      </c>
      <c r="I1297" s="89" t="s">
        <v>506</v>
      </c>
      <c r="J1297" s="89" t="s">
        <v>501</v>
      </c>
      <c r="K1297" s="89" t="s">
        <v>466</v>
      </c>
      <c r="L1297" s="89" t="s">
        <v>587</v>
      </c>
      <c r="M1297" s="89" t="s">
        <v>395</v>
      </c>
      <c r="N1297" s="89">
        <v>22</v>
      </c>
      <c r="O1297" s="91">
        <v>22.17</v>
      </c>
      <c r="P1297" s="89" t="s">
        <v>588</v>
      </c>
      <c r="Q1297" s="89">
        <v>35</v>
      </c>
      <c r="R1297" s="89" t="s">
        <v>777</v>
      </c>
      <c r="S1297" s="89">
        <v>6</v>
      </c>
      <c r="T1297" s="90">
        <v>0</v>
      </c>
      <c r="U1297" s="90">
        <v>0</v>
      </c>
      <c r="V1297" s="90">
        <v>0</v>
      </c>
      <c r="W1297" s="90">
        <v>0</v>
      </c>
      <c r="X1297" s="90">
        <v>0</v>
      </c>
      <c r="Y1297" s="90">
        <v>0</v>
      </c>
      <c r="Z1297" s="90">
        <v>0</v>
      </c>
      <c r="AA1297" s="90">
        <v>0</v>
      </c>
      <c r="AB1297" s="90">
        <v>0</v>
      </c>
      <c r="AC1297" s="90">
        <v>73.06</v>
      </c>
      <c r="AD1297" s="90">
        <v>93.16</v>
      </c>
      <c r="AE1297" s="381">
        <f t="shared" si="21"/>
        <v>11.991165467090013</v>
      </c>
      <c r="AF1297" s="105"/>
      <c r="AG1297" s="381"/>
      <c r="AH1297" s="381"/>
      <c r="AI1297" s="381"/>
      <c r="AJ1297" s="381"/>
      <c r="AK1297" s="381"/>
      <c r="AL1297" s="381"/>
      <c r="AM1297" s="381"/>
    </row>
    <row r="1298" spans="1:39" x14ac:dyDescent="0.35">
      <c r="A1298" s="89" t="s">
        <v>706</v>
      </c>
      <c r="B1298" s="89" t="s">
        <v>391</v>
      </c>
      <c r="C1298" s="89" t="s">
        <v>392</v>
      </c>
      <c r="D1298" s="89" t="s">
        <v>463</v>
      </c>
      <c r="E1298" s="89" t="s">
        <v>487</v>
      </c>
      <c r="F1298" s="89" t="s">
        <v>465</v>
      </c>
      <c r="G1298" s="89" t="s">
        <v>465</v>
      </c>
      <c r="H1298" s="89" t="s">
        <v>465</v>
      </c>
      <c r="I1298" s="89" t="s">
        <v>506</v>
      </c>
      <c r="J1298" s="89" t="s">
        <v>501</v>
      </c>
      <c r="K1298" s="89" t="s">
        <v>466</v>
      </c>
      <c r="L1298" s="89" t="s">
        <v>587</v>
      </c>
      <c r="M1298" s="89" t="s">
        <v>395</v>
      </c>
      <c r="N1298" s="89">
        <v>22</v>
      </c>
      <c r="O1298" s="91">
        <v>3.67</v>
      </c>
      <c r="P1298" s="89" t="s">
        <v>588</v>
      </c>
      <c r="Q1298" s="89">
        <v>35</v>
      </c>
      <c r="R1298" s="89" t="s">
        <v>777</v>
      </c>
      <c r="S1298" s="89">
        <v>6</v>
      </c>
      <c r="T1298" s="90">
        <v>0</v>
      </c>
      <c r="U1298" s="90">
        <v>0</v>
      </c>
      <c r="V1298" s="90">
        <v>0</v>
      </c>
      <c r="W1298" s="90">
        <v>0</v>
      </c>
      <c r="X1298" s="90">
        <v>0</v>
      </c>
      <c r="Y1298" s="90">
        <v>0</v>
      </c>
      <c r="Z1298" s="90">
        <v>0</v>
      </c>
      <c r="AA1298" s="90">
        <v>0</v>
      </c>
      <c r="AB1298" s="90">
        <v>0</v>
      </c>
      <c r="AC1298" s="90">
        <v>73.06</v>
      </c>
      <c r="AD1298" s="90">
        <v>93.16</v>
      </c>
      <c r="AE1298" s="381">
        <f t="shared" si="21"/>
        <v>11.991165467090013</v>
      </c>
      <c r="AF1298" s="105"/>
      <c r="AG1298" s="381"/>
      <c r="AH1298" s="381"/>
      <c r="AI1298" s="381"/>
      <c r="AJ1298" s="381"/>
      <c r="AK1298" s="381"/>
      <c r="AL1298" s="381"/>
      <c r="AM1298" s="381"/>
    </row>
    <row r="1299" spans="1:39" x14ac:dyDescent="0.35">
      <c r="A1299" s="89" t="s">
        <v>709</v>
      </c>
      <c r="B1299" s="89" t="s">
        <v>391</v>
      </c>
      <c r="C1299" s="89" t="s">
        <v>392</v>
      </c>
      <c r="D1299" s="89" t="s">
        <v>463</v>
      </c>
      <c r="E1299" s="89" t="s">
        <v>493</v>
      </c>
      <c r="F1299" s="89" t="s">
        <v>465</v>
      </c>
      <c r="G1299" s="89" t="s">
        <v>465</v>
      </c>
      <c r="H1299" s="89" t="s">
        <v>465</v>
      </c>
      <c r="I1299" s="89" t="s">
        <v>506</v>
      </c>
      <c r="J1299" s="89" t="s">
        <v>501</v>
      </c>
      <c r="K1299" s="89" t="s">
        <v>466</v>
      </c>
      <c r="L1299" s="89" t="s">
        <v>587</v>
      </c>
      <c r="M1299" s="89" t="s">
        <v>395</v>
      </c>
      <c r="N1299" s="89">
        <v>22</v>
      </c>
      <c r="O1299" s="91">
        <v>75.099999999999994</v>
      </c>
      <c r="P1299" s="89" t="s">
        <v>588</v>
      </c>
      <c r="Q1299" s="89">
        <v>35</v>
      </c>
      <c r="R1299" s="89" t="s">
        <v>777</v>
      </c>
      <c r="S1299" s="89">
        <v>6</v>
      </c>
      <c r="T1299" s="90">
        <v>0</v>
      </c>
      <c r="U1299" s="90">
        <v>0</v>
      </c>
      <c r="V1299" s="90">
        <v>0</v>
      </c>
      <c r="W1299" s="90">
        <v>0</v>
      </c>
      <c r="X1299" s="90">
        <v>0</v>
      </c>
      <c r="Y1299" s="90">
        <v>0</v>
      </c>
      <c r="Z1299" s="90">
        <v>0</v>
      </c>
      <c r="AA1299" s="90">
        <v>0</v>
      </c>
      <c r="AB1299" s="90">
        <v>0</v>
      </c>
      <c r="AC1299" s="90">
        <v>74.430000000000007</v>
      </c>
      <c r="AD1299" s="90">
        <v>123.31</v>
      </c>
      <c r="AE1299" s="381">
        <f t="shared" si="21"/>
        <v>10.519889123312062</v>
      </c>
      <c r="AF1299" s="105"/>
      <c r="AG1299" s="381"/>
      <c r="AH1299" s="381"/>
      <c r="AI1299" s="381"/>
      <c r="AJ1299" s="381"/>
      <c r="AK1299" s="381"/>
      <c r="AL1299" s="381"/>
      <c r="AM1299" s="381"/>
    </row>
    <row r="1300" spans="1:39" x14ac:dyDescent="0.35">
      <c r="A1300" s="89" t="s">
        <v>708</v>
      </c>
      <c r="B1300" s="89" t="s">
        <v>391</v>
      </c>
      <c r="C1300" s="89" t="s">
        <v>392</v>
      </c>
      <c r="D1300" s="89" t="s">
        <v>463</v>
      </c>
      <c r="E1300" s="89" t="s">
        <v>480</v>
      </c>
      <c r="F1300" s="89" t="s">
        <v>465</v>
      </c>
      <c r="G1300" s="89" t="s">
        <v>465</v>
      </c>
      <c r="H1300" s="89" t="s">
        <v>465</v>
      </c>
      <c r="I1300" s="89" t="s">
        <v>506</v>
      </c>
      <c r="J1300" s="89" t="s">
        <v>501</v>
      </c>
      <c r="K1300" s="89" t="s">
        <v>466</v>
      </c>
      <c r="L1300" s="89" t="s">
        <v>587</v>
      </c>
      <c r="M1300" s="89" t="s">
        <v>395</v>
      </c>
      <c r="N1300" s="89">
        <v>22</v>
      </c>
      <c r="O1300" s="91">
        <v>43.48</v>
      </c>
      <c r="P1300" s="89" t="s">
        <v>588</v>
      </c>
      <c r="Q1300" s="89">
        <v>35</v>
      </c>
      <c r="R1300" s="89" t="s">
        <v>777</v>
      </c>
      <c r="S1300" s="89">
        <v>6</v>
      </c>
      <c r="T1300" s="90">
        <v>0</v>
      </c>
      <c r="U1300" s="90">
        <v>0</v>
      </c>
      <c r="V1300" s="90">
        <v>0</v>
      </c>
      <c r="W1300" s="90">
        <v>0</v>
      </c>
      <c r="X1300" s="90">
        <v>0</v>
      </c>
      <c r="Y1300" s="90">
        <v>0</v>
      </c>
      <c r="Z1300" s="90">
        <v>0</v>
      </c>
      <c r="AA1300" s="90">
        <v>0</v>
      </c>
      <c r="AB1300" s="90">
        <v>0</v>
      </c>
      <c r="AC1300" s="90">
        <v>74.430000000000007</v>
      </c>
      <c r="AD1300" s="90">
        <v>123.31</v>
      </c>
      <c r="AE1300" s="381">
        <f t="shared" si="21"/>
        <v>10.519889123312062</v>
      </c>
      <c r="AF1300" s="105"/>
      <c r="AG1300" s="381"/>
      <c r="AH1300" s="381"/>
      <c r="AI1300" s="381"/>
      <c r="AJ1300" s="381"/>
      <c r="AK1300" s="381"/>
      <c r="AL1300" s="381"/>
      <c r="AM1300" s="381"/>
    </row>
    <row r="1301" spans="1:39" x14ac:dyDescent="0.35">
      <c r="A1301" s="89" t="s">
        <v>490</v>
      </c>
      <c r="B1301" s="89" t="s">
        <v>391</v>
      </c>
      <c r="C1301" s="89" t="s">
        <v>392</v>
      </c>
      <c r="D1301" s="89" t="s">
        <v>463</v>
      </c>
      <c r="E1301" s="89" t="s">
        <v>491</v>
      </c>
      <c r="F1301" s="89" t="s">
        <v>465</v>
      </c>
      <c r="G1301" s="89" t="s">
        <v>465</v>
      </c>
      <c r="H1301" s="89" t="s">
        <v>465</v>
      </c>
      <c r="I1301" s="89" t="s">
        <v>506</v>
      </c>
      <c r="J1301" s="89" t="s">
        <v>501</v>
      </c>
      <c r="K1301" s="89" t="s">
        <v>466</v>
      </c>
      <c r="L1301" s="89" t="s">
        <v>587</v>
      </c>
      <c r="M1301" s="89" t="s">
        <v>395</v>
      </c>
      <c r="N1301" s="89">
        <v>22</v>
      </c>
      <c r="O1301" s="91">
        <v>140.19</v>
      </c>
      <c r="P1301" s="89" t="s">
        <v>588</v>
      </c>
      <c r="Q1301" s="89">
        <v>35</v>
      </c>
      <c r="R1301" s="89" t="s">
        <v>777</v>
      </c>
      <c r="S1301" s="89">
        <v>6</v>
      </c>
      <c r="T1301" s="90">
        <v>0</v>
      </c>
      <c r="U1301" s="90">
        <v>0</v>
      </c>
      <c r="V1301" s="90">
        <v>0</v>
      </c>
      <c r="W1301" s="90">
        <v>0</v>
      </c>
      <c r="X1301" s="90">
        <v>0</v>
      </c>
      <c r="Y1301" s="90">
        <v>0</v>
      </c>
      <c r="Z1301" s="90">
        <v>0</v>
      </c>
      <c r="AA1301" s="90">
        <v>0</v>
      </c>
      <c r="AB1301" s="90">
        <v>0</v>
      </c>
      <c r="AC1301" s="90">
        <v>74.680000000000007</v>
      </c>
      <c r="AD1301" s="90">
        <v>102.65</v>
      </c>
      <c r="AE1301" s="381">
        <f t="shared" si="21"/>
        <v>11.549388213127182</v>
      </c>
      <c r="AF1301" s="105"/>
      <c r="AG1301" s="381"/>
      <c r="AH1301" s="381"/>
      <c r="AI1301" s="381"/>
      <c r="AJ1301" s="381"/>
      <c r="AK1301" s="381"/>
      <c r="AL1301" s="381"/>
      <c r="AM1301" s="381"/>
    </row>
    <row r="1302" spans="1:39" x14ac:dyDescent="0.35">
      <c r="A1302" s="89" t="s">
        <v>725</v>
      </c>
      <c r="B1302" s="89" t="s">
        <v>391</v>
      </c>
      <c r="C1302" s="89" t="s">
        <v>392</v>
      </c>
      <c r="D1302" s="89" t="s">
        <v>463</v>
      </c>
      <c r="E1302" s="89" t="s">
        <v>526</v>
      </c>
      <c r="F1302" s="89" t="s">
        <v>465</v>
      </c>
      <c r="G1302" s="89" t="s">
        <v>465</v>
      </c>
      <c r="H1302" s="89" t="s">
        <v>465</v>
      </c>
      <c r="I1302" s="89" t="s">
        <v>506</v>
      </c>
      <c r="J1302" s="89" t="s">
        <v>508</v>
      </c>
      <c r="K1302" s="89" t="s">
        <v>466</v>
      </c>
      <c r="L1302" s="89" t="s">
        <v>587</v>
      </c>
      <c r="M1302" s="89" t="s">
        <v>395</v>
      </c>
      <c r="N1302" s="89">
        <v>21</v>
      </c>
      <c r="O1302" s="91">
        <v>10.25</v>
      </c>
      <c r="P1302" s="89" t="s">
        <v>588</v>
      </c>
      <c r="Q1302" s="89">
        <v>35</v>
      </c>
      <c r="R1302" s="89" t="s">
        <v>777</v>
      </c>
      <c r="S1302" s="89">
        <v>6</v>
      </c>
      <c r="T1302" s="90">
        <v>0</v>
      </c>
      <c r="U1302" s="90">
        <v>0</v>
      </c>
      <c r="V1302" s="90">
        <v>0</v>
      </c>
      <c r="W1302" s="90">
        <v>0</v>
      </c>
      <c r="X1302" s="90">
        <v>0</v>
      </c>
      <c r="Y1302" s="90">
        <v>0</v>
      </c>
      <c r="Z1302" s="90">
        <v>0</v>
      </c>
      <c r="AA1302" s="90">
        <v>0</v>
      </c>
      <c r="AB1302" s="90">
        <v>0</v>
      </c>
      <c r="AC1302" s="90">
        <v>74.72</v>
      </c>
      <c r="AD1302" s="90">
        <v>116.13</v>
      </c>
      <c r="AE1302" s="381">
        <f t="shared" si="21"/>
        <v>10.861317780498069</v>
      </c>
      <c r="AF1302" s="105"/>
      <c r="AG1302" s="381"/>
      <c r="AH1302" s="381"/>
      <c r="AI1302" s="381"/>
      <c r="AJ1302" s="381"/>
      <c r="AK1302" s="381"/>
      <c r="AL1302" s="381"/>
      <c r="AM1302" s="381"/>
    </row>
    <row r="1303" spans="1:39" x14ac:dyDescent="0.35">
      <c r="A1303" s="89" t="s">
        <v>428</v>
      </c>
      <c r="B1303" s="89" t="s">
        <v>391</v>
      </c>
      <c r="C1303" s="89" t="s">
        <v>392</v>
      </c>
      <c r="D1303" s="89" t="s">
        <v>463</v>
      </c>
      <c r="E1303" s="89" t="s">
        <v>493</v>
      </c>
      <c r="F1303" s="89" t="s">
        <v>465</v>
      </c>
      <c r="G1303" s="89" t="s">
        <v>465</v>
      </c>
      <c r="H1303" s="89" t="s">
        <v>465</v>
      </c>
      <c r="I1303" s="89" t="s">
        <v>506</v>
      </c>
      <c r="J1303" s="89" t="s">
        <v>501</v>
      </c>
      <c r="K1303" s="89" t="s">
        <v>466</v>
      </c>
      <c r="L1303" s="89" t="s">
        <v>587</v>
      </c>
      <c r="M1303" s="89" t="s">
        <v>395</v>
      </c>
      <c r="N1303" s="89">
        <v>22</v>
      </c>
      <c r="O1303" s="91">
        <v>0.34</v>
      </c>
      <c r="P1303" s="89" t="s">
        <v>588</v>
      </c>
      <c r="Q1303" s="89">
        <v>35</v>
      </c>
      <c r="R1303" s="89" t="s">
        <v>777</v>
      </c>
      <c r="S1303" s="89">
        <v>6</v>
      </c>
      <c r="T1303" s="90">
        <v>0</v>
      </c>
      <c r="U1303" s="90">
        <v>0</v>
      </c>
      <c r="V1303" s="90">
        <v>0</v>
      </c>
      <c r="W1303" s="90">
        <v>0</v>
      </c>
      <c r="X1303" s="90">
        <v>0</v>
      </c>
      <c r="Y1303" s="90">
        <v>0</v>
      </c>
      <c r="Z1303" s="90">
        <v>0</v>
      </c>
      <c r="AA1303" s="90">
        <v>0</v>
      </c>
      <c r="AB1303" s="90">
        <v>0</v>
      </c>
      <c r="AC1303" s="90">
        <v>74.430000000000007</v>
      </c>
      <c r="AD1303" s="90">
        <v>123.31</v>
      </c>
      <c r="AE1303" s="381">
        <f t="shared" si="21"/>
        <v>10.519889123312062</v>
      </c>
      <c r="AF1303" s="105"/>
      <c r="AG1303" s="381"/>
      <c r="AH1303" s="381"/>
      <c r="AI1303" s="381"/>
      <c r="AJ1303" s="381"/>
      <c r="AK1303" s="381"/>
      <c r="AL1303" s="381"/>
      <c r="AM1303" s="381"/>
    </row>
    <row r="1304" spans="1:39" x14ac:dyDescent="0.35">
      <c r="A1304" s="89" t="s">
        <v>430</v>
      </c>
      <c r="B1304" s="89" t="s">
        <v>391</v>
      </c>
      <c r="C1304" s="89" t="s">
        <v>392</v>
      </c>
      <c r="D1304" s="89" t="s">
        <v>463</v>
      </c>
      <c r="E1304" s="89" t="s">
        <v>464</v>
      </c>
      <c r="F1304" s="89" t="s">
        <v>465</v>
      </c>
      <c r="G1304" s="89" t="s">
        <v>465</v>
      </c>
      <c r="H1304" s="89" t="s">
        <v>465</v>
      </c>
      <c r="I1304" s="89" t="s">
        <v>506</v>
      </c>
      <c r="J1304" s="89" t="s">
        <v>501</v>
      </c>
      <c r="K1304" s="89" t="s">
        <v>466</v>
      </c>
      <c r="L1304" s="89" t="s">
        <v>587</v>
      </c>
      <c r="M1304" s="89" t="s">
        <v>395</v>
      </c>
      <c r="N1304" s="89">
        <v>22</v>
      </c>
      <c r="O1304" s="91">
        <v>9.06</v>
      </c>
      <c r="P1304" s="89" t="s">
        <v>588</v>
      </c>
      <c r="Q1304" s="89">
        <v>35</v>
      </c>
      <c r="R1304" s="89" t="s">
        <v>777</v>
      </c>
      <c r="S1304" s="89">
        <v>6</v>
      </c>
      <c r="T1304" s="90">
        <v>0</v>
      </c>
      <c r="U1304" s="90">
        <v>0</v>
      </c>
      <c r="V1304" s="90">
        <v>0</v>
      </c>
      <c r="W1304" s="90">
        <v>0</v>
      </c>
      <c r="X1304" s="90">
        <v>0</v>
      </c>
      <c r="Y1304" s="90">
        <v>0</v>
      </c>
      <c r="Z1304" s="90">
        <v>0</v>
      </c>
      <c r="AA1304" s="90">
        <v>0</v>
      </c>
      <c r="AB1304" s="90">
        <v>0</v>
      </c>
      <c r="AC1304" s="90">
        <v>74.430000000000007</v>
      </c>
      <c r="AD1304" s="90">
        <v>123.31</v>
      </c>
      <c r="AE1304" s="381">
        <f t="shared" si="21"/>
        <v>10.519889123312062</v>
      </c>
      <c r="AF1304" s="105"/>
      <c r="AG1304" s="381"/>
      <c r="AH1304" s="381"/>
      <c r="AI1304" s="381"/>
      <c r="AJ1304" s="381"/>
      <c r="AK1304" s="381"/>
      <c r="AL1304" s="381"/>
      <c r="AM1304" s="381"/>
    </row>
    <row r="1305" spans="1:39" x14ac:dyDescent="0.35">
      <c r="A1305" s="89" t="s">
        <v>704</v>
      </c>
      <c r="B1305" s="89" t="s">
        <v>391</v>
      </c>
      <c r="C1305" s="89" t="s">
        <v>392</v>
      </c>
      <c r="D1305" s="89" t="s">
        <v>463</v>
      </c>
      <c r="E1305" s="89" t="s">
        <v>464</v>
      </c>
      <c r="F1305" s="89" t="s">
        <v>465</v>
      </c>
      <c r="G1305" s="89" t="s">
        <v>465</v>
      </c>
      <c r="H1305" s="89" t="s">
        <v>465</v>
      </c>
      <c r="I1305" s="89" t="s">
        <v>506</v>
      </c>
      <c r="J1305" s="89" t="s">
        <v>501</v>
      </c>
      <c r="K1305" s="89" t="s">
        <v>466</v>
      </c>
      <c r="L1305" s="89" t="s">
        <v>587</v>
      </c>
      <c r="M1305" s="89" t="s">
        <v>395</v>
      </c>
      <c r="N1305" s="89">
        <v>22</v>
      </c>
      <c r="O1305" s="91">
        <v>18.260000000000002</v>
      </c>
      <c r="P1305" s="89" t="s">
        <v>588</v>
      </c>
      <c r="Q1305" s="89">
        <v>35</v>
      </c>
      <c r="R1305" s="89" t="s">
        <v>777</v>
      </c>
      <c r="S1305" s="89">
        <v>6</v>
      </c>
      <c r="T1305" s="90">
        <v>0</v>
      </c>
      <c r="U1305" s="90">
        <v>0</v>
      </c>
      <c r="V1305" s="90">
        <v>0</v>
      </c>
      <c r="W1305" s="90">
        <v>0</v>
      </c>
      <c r="X1305" s="90">
        <v>0</v>
      </c>
      <c r="Y1305" s="90">
        <v>0</v>
      </c>
      <c r="Z1305" s="90">
        <v>0</v>
      </c>
      <c r="AA1305" s="90">
        <v>0</v>
      </c>
      <c r="AB1305" s="90">
        <v>0</v>
      </c>
      <c r="AC1305" s="90">
        <v>74.430000000000007</v>
      </c>
      <c r="AD1305" s="90">
        <v>123.31</v>
      </c>
      <c r="AE1305" s="381">
        <f t="shared" si="21"/>
        <v>10.519889123312062</v>
      </c>
      <c r="AF1305" s="105"/>
      <c r="AG1305" s="381"/>
      <c r="AH1305" s="381"/>
      <c r="AI1305" s="381"/>
      <c r="AJ1305" s="381"/>
      <c r="AK1305" s="381"/>
      <c r="AL1305" s="381"/>
      <c r="AM1305" s="381"/>
    </row>
    <row r="1306" spans="1:39" x14ac:dyDescent="0.35">
      <c r="A1306" s="89" t="s">
        <v>567</v>
      </c>
      <c r="B1306" s="89" t="s">
        <v>391</v>
      </c>
      <c r="C1306" s="89" t="s">
        <v>392</v>
      </c>
      <c r="D1306" s="89" t="s">
        <v>463</v>
      </c>
      <c r="E1306" s="89" t="s">
        <v>500</v>
      </c>
      <c r="F1306" s="89" t="s">
        <v>465</v>
      </c>
      <c r="G1306" s="89" t="s">
        <v>465</v>
      </c>
      <c r="H1306" s="89" t="s">
        <v>465</v>
      </c>
      <c r="I1306" s="89" t="s">
        <v>506</v>
      </c>
      <c r="J1306" s="89" t="s">
        <v>508</v>
      </c>
      <c r="K1306" s="89" t="s">
        <v>466</v>
      </c>
      <c r="L1306" s="89" t="s">
        <v>587</v>
      </c>
      <c r="M1306" s="89" t="s">
        <v>395</v>
      </c>
      <c r="N1306" s="89">
        <v>21</v>
      </c>
      <c r="O1306" s="91">
        <v>38.520000000000003</v>
      </c>
      <c r="P1306" s="89" t="s">
        <v>588</v>
      </c>
      <c r="Q1306" s="89">
        <v>35</v>
      </c>
      <c r="R1306" s="89" t="s">
        <v>777</v>
      </c>
      <c r="S1306" s="89">
        <v>6</v>
      </c>
      <c r="T1306" s="90">
        <v>0</v>
      </c>
      <c r="U1306" s="90">
        <v>0</v>
      </c>
      <c r="V1306" s="90">
        <v>0</v>
      </c>
      <c r="W1306" s="90">
        <v>0</v>
      </c>
      <c r="X1306" s="90">
        <v>0</v>
      </c>
      <c r="Y1306" s="90">
        <v>0</v>
      </c>
      <c r="Z1306" s="90">
        <v>0</v>
      </c>
      <c r="AA1306" s="90">
        <v>0</v>
      </c>
      <c r="AB1306" s="90">
        <v>0</v>
      </c>
      <c r="AC1306" s="90">
        <v>74.72</v>
      </c>
      <c r="AD1306" s="90">
        <v>116.13</v>
      </c>
      <c r="AE1306" s="381">
        <f t="shared" si="21"/>
        <v>10.861317780498069</v>
      </c>
      <c r="AF1306" s="105"/>
      <c r="AG1306" s="381"/>
      <c r="AH1306" s="381"/>
      <c r="AI1306" s="381"/>
      <c r="AJ1306" s="381"/>
      <c r="AK1306" s="381"/>
      <c r="AL1306" s="381"/>
      <c r="AM1306" s="381"/>
    </row>
    <row r="1307" spans="1:39" x14ac:dyDescent="0.35">
      <c r="A1307" s="89" t="s">
        <v>603</v>
      </c>
      <c r="B1307" s="89" t="s">
        <v>391</v>
      </c>
      <c r="C1307" s="89" t="s">
        <v>392</v>
      </c>
      <c r="D1307" s="89" t="s">
        <v>463</v>
      </c>
      <c r="E1307" s="89" t="s">
        <v>526</v>
      </c>
      <c r="F1307" s="89" t="s">
        <v>465</v>
      </c>
      <c r="G1307" s="89" t="s">
        <v>465</v>
      </c>
      <c r="H1307" s="89" t="s">
        <v>465</v>
      </c>
      <c r="I1307" s="89" t="s">
        <v>465</v>
      </c>
      <c r="J1307" s="89" t="s">
        <v>465</v>
      </c>
      <c r="K1307" s="89" t="s">
        <v>476</v>
      </c>
      <c r="L1307" s="89" t="s">
        <v>394</v>
      </c>
      <c r="M1307" s="89" t="s">
        <v>395</v>
      </c>
      <c r="N1307" s="89">
        <v>14</v>
      </c>
      <c r="O1307" s="91">
        <v>17.53</v>
      </c>
      <c r="P1307" s="89" t="s">
        <v>396</v>
      </c>
      <c r="Q1307" s="89">
        <v>35</v>
      </c>
      <c r="R1307" s="89" t="s">
        <v>777</v>
      </c>
      <c r="S1307" s="89">
        <v>7</v>
      </c>
      <c r="T1307" s="90">
        <v>0</v>
      </c>
      <c r="U1307" s="90">
        <v>24.78</v>
      </c>
      <c r="V1307" s="90">
        <v>13.56</v>
      </c>
      <c r="W1307" s="90">
        <v>0</v>
      </c>
      <c r="X1307" s="90">
        <v>0</v>
      </c>
      <c r="Y1307" s="90">
        <v>38.340000000000003</v>
      </c>
      <c r="Z1307" s="90">
        <v>0</v>
      </c>
      <c r="AA1307" s="90">
        <v>0</v>
      </c>
      <c r="AB1307" s="90">
        <v>38.340000000000003</v>
      </c>
      <c r="AC1307" s="90">
        <v>141.22</v>
      </c>
      <c r="AD1307" s="90">
        <v>375.73</v>
      </c>
      <c r="AE1307" s="381">
        <f t="shared" si="21"/>
        <v>8.3013068837058928</v>
      </c>
      <c r="AF1307" s="105"/>
      <c r="AG1307" s="381"/>
      <c r="AH1307" s="381"/>
      <c r="AI1307" s="381"/>
      <c r="AJ1307" s="381"/>
      <c r="AK1307" s="381"/>
      <c r="AL1307" s="381"/>
      <c r="AM1307" s="381"/>
    </row>
    <row r="1308" spans="1:39" x14ac:dyDescent="0.35">
      <c r="A1308" s="89" t="s">
        <v>601</v>
      </c>
      <c r="B1308" s="89" t="s">
        <v>391</v>
      </c>
      <c r="C1308" s="89" t="s">
        <v>392</v>
      </c>
      <c r="D1308" s="89" t="s">
        <v>463</v>
      </c>
      <c r="E1308" s="89" t="s">
        <v>521</v>
      </c>
      <c r="F1308" s="89" t="s">
        <v>465</v>
      </c>
      <c r="G1308" s="89" t="s">
        <v>465</v>
      </c>
      <c r="H1308" s="89" t="s">
        <v>465</v>
      </c>
      <c r="I1308" s="89" t="s">
        <v>465</v>
      </c>
      <c r="J1308" s="89" t="s">
        <v>465</v>
      </c>
      <c r="K1308" s="89" t="s">
        <v>476</v>
      </c>
      <c r="L1308" s="89" t="s">
        <v>394</v>
      </c>
      <c r="M1308" s="89" t="s">
        <v>395</v>
      </c>
      <c r="N1308" s="89">
        <v>14</v>
      </c>
      <c r="O1308" s="91">
        <v>86.12</v>
      </c>
      <c r="P1308" s="89" t="s">
        <v>396</v>
      </c>
      <c r="Q1308" s="89">
        <v>35</v>
      </c>
      <c r="R1308" s="89" t="s">
        <v>777</v>
      </c>
      <c r="S1308" s="89">
        <v>7</v>
      </c>
      <c r="T1308" s="90">
        <v>0</v>
      </c>
      <c r="U1308" s="90">
        <v>24.78</v>
      </c>
      <c r="V1308" s="90">
        <v>13.56</v>
      </c>
      <c r="W1308" s="90">
        <v>0</v>
      </c>
      <c r="X1308" s="90">
        <v>0</v>
      </c>
      <c r="Y1308" s="90">
        <v>38.340000000000003</v>
      </c>
      <c r="Z1308" s="90">
        <v>0</v>
      </c>
      <c r="AA1308" s="90">
        <v>0</v>
      </c>
      <c r="AB1308" s="90">
        <v>38.340000000000003</v>
      </c>
      <c r="AC1308" s="90">
        <v>141.22</v>
      </c>
      <c r="AD1308" s="90">
        <v>375.73</v>
      </c>
      <c r="AE1308" s="381">
        <f t="shared" si="21"/>
        <v>8.3013068837058928</v>
      </c>
      <c r="AF1308" s="105"/>
      <c r="AG1308" s="381"/>
      <c r="AH1308" s="381"/>
      <c r="AI1308" s="381"/>
      <c r="AJ1308" s="381"/>
      <c r="AK1308" s="381"/>
      <c r="AL1308" s="381"/>
      <c r="AM1308" s="381"/>
    </row>
    <row r="1309" spans="1:39" x14ac:dyDescent="0.35">
      <c r="A1309" s="89" t="s">
        <v>600</v>
      </c>
      <c r="B1309" s="89" t="s">
        <v>391</v>
      </c>
      <c r="C1309" s="89" t="s">
        <v>392</v>
      </c>
      <c r="D1309" s="89" t="s">
        <v>463</v>
      </c>
      <c r="E1309" s="89" t="s">
        <v>526</v>
      </c>
      <c r="F1309" s="89" t="s">
        <v>465</v>
      </c>
      <c r="G1309" s="89" t="s">
        <v>465</v>
      </c>
      <c r="H1309" s="89" t="s">
        <v>465</v>
      </c>
      <c r="I1309" s="89" t="s">
        <v>465</v>
      </c>
      <c r="J1309" s="89" t="s">
        <v>465</v>
      </c>
      <c r="K1309" s="89" t="s">
        <v>466</v>
      </c>
      <c r="L1309" s="89" t="s">
        <v>394</v>
      </c>
      <c r="M1309" s="89" t="s">
        <v>395</v>
      </c>
      <c r="N1309" s="89">
        <v>14</v>
      </c>
      <c r="O1309" s="91">
        <v>12.98</v>
      </c>
      <c r="P1309" s="89" t="s">
        <v>396</v>
      </c>
      <c r="Q1309" s="89">
        <v>35</v>
      </c>
      <c r="R1309" s="89" t="s">
        <v>777</v>
      </c>
      <c r="S1309" s="89">
        <v>7</v>
      </c>
      <c r="T1309" s="90">
        <v>0</v>
      </c>
      <c r="U1309" s="90">
        <v>24.78</v>
      </c>
      <c r="V1309" s="90">
        <v>13.56</v>
      </c>
      <c r="W1309" s="90">
        <v>0</v>
      </c>
      <c r="X1309" s="90">
        <v>0</v>
      </c>
      <c r="Y1309" s="90">
        <v>38.340000000000003</v>
      </c>
      <c r="Z1309" s="90">
        <v>0</v>
      </c>
      <c r="AA1309" s="90">
        <v>0</v>
      </c>
      <c r="AB1309" s="90">
        <v>38.340000000000003</v>
      </c>
      <c r="AC1309" s="90">
        <v>141.22</v>
      </c>
      <c r="AD1309" s="90">
        <v>375.73</v>
      </c>
      <c r="AE1309" s="381">
        <f t="shared" si="21"/>
        <v>8.3013068837058928</v>
      </c>
      <c r="AF1309" s="105"/>
      <c r="AG1309" s="381"/>
      <c r="AH1309" s="381"/>
      <c r="AI1309" s="381"/>
      <c r="AJ1309" s="381"/>
      <c r="AK1309" s="381"/>
      <c r="AL1309" s="381"/>
      <c r="AM1309" s="381"/>
    </row>
    <row r="1310" spans="1:39" x14ac:dyDescent="0.35">
      <c r="A1310" s="89" t="s">
        <v>599</v>
      </c>
      <c r="B1310" s="89" t="s">
        <v>391</v>
      </c>
      <c r="C1310" s="89" t="s">
        <v>392</v>
      </c>
      <c r="D1310" s="89" t="s">
        <v>463</v>
      </c>
      <c r="E1310" s="89" t="s">
        <v>500</v>
      </c>
      <c r="F1310" s="89" t="s">
        <v>465</v>
      </c>
      <c r="G1310" s="89" t="s">
        <v>465</v>
      </c>
      <c r="H1310" s="89" t="s">
        <v>465</v>
      </c>
      <c r="I1310" s="89" t="s">
        <v>465</v>
      </c>
      <c r="J1310" s="89" t="s">
        <v>465</v>
      </c>
      <c r="K1310" s="89" t="s">
        <v>466</v>
      </c>
      <c r="L1310" s="89" t="s">
        <v>394</v>
      </c>
      <c r="M1310" s="89" t="s">
        <v>395</v>
      </c>
      <c r="N1310" s="89">
        <v>14</v>
      </c>
      <c r="O1310" s="91">
        <v>22.74</v>
      </c>
      <c r="P1310" s="89" t="s">
        <v>396</v>
      </c>
      <c r="Q1310" s="89">
        <v>35</v>
      </c>
      <c r="R1310" s="89" t="s">
        <v>777</v>
      </c>
      <c r="S1310" s="89">
        <v>7</v>
      </c>
      <c r="T1310" s="90">
        <v>0</v>
      </c>
      <c r="U1310" s="90">
        <v>24.78</v>
      </c>
      <c r="V1310" s="90">
        <v>13.56</v>
      </c>
      <c r="W1310" s="90">
        <v>0</v>
      </c>
      <c r="X1310" s="90">
        <v>0</v>
      </c>
      <c r="Y1310" s="90">
        <v>38.340000000000003</v>
      </c>
      <c r="Z1310" s="90">
        <v>0</v>
      </c>
      <c r="AA1310" s="90">
        <v>0</v>
      </c>
      <c r="AB1310" s="90">
        <v>38.340000000000003</v>
      </c>
      <c r="AC1310" s="90">
        <v>141.22</v>
      </c>
      <c r="AD1310" s="90">
        <v>375.73</v>
      </c>
      <c r="AE1310" s="381">
        <f t="shared" si="21"/>
        <v>8.3013068837058928</v>
      </c>
      <c r="AF1310" s="105"/>
      <c r="AG1310" s="381"/>
      <c r="AH1310" s="381"/>
      <c r="AI1310" s="381"/>
      <c r="AJ1310" s="381"/>
      <c r="AK1310" s="381"/>
      <c r="AL1310" s="381"/>
      <c r="AM1310" s="381"/>
    </row>
    <row r="1311" spans="1:39" x14ac:dyDescent="0.35">
      <c r="A1311" s="89" t="s">
        <v>596</v>
      </c>
      <c r="B1311" s="89" t="s">
        <v>391</v>
      </c>
      <c r="C1311" s="89" t="s">
        <v>392</v>
      </c>
      <c r="D1311" s="89" t="s">
        <v>463</v>
      </c>
      <c r="E1311" s="89" t="s">
        <v>597</v>
      </c>
      <c r="F1311" s="89" t="s">
        <v>465</v>
      </c>
      <c r="G1311" s="89" t="s">
        <v>465</v>
      </c>
      <c r="H1311" s="89" t="s">
        <v>465</v>
      </c>
      <c r="I1311" s="89" t="s">
        <v>465</v>
      </c>
      <c r="J1311" s="89" t="s">
        <v>465</v>
      </c>
      <c r="K1311" s="89" t="s">
        <v>466</v>
      </c>
      <c r="L1311" s="89" t="s">
        <v>394</v>
      </c>
      <c r="M1311" s="89" t="s">
        <v>395</v>
      </c>
      <c r="N1311" s="89">
        <v>14</v>
      </c>
      <c r="O1311" s="91">
        <v>1.29</v>
      </c>
      <c r="P1311" s="89" t="s">
        <v>396</v>
      </c>
      <c r="Q1311" s="89">
        <v>35</v>
      </c>
      <c r="R1311" s="89" t="s">
        <v>777</v>
      </c>
      <c r="S1311" s="89">
        <v>7</v>
      </c>
      <c r="T1311" s="90">
        <v>0</v>
      </c>
      <c r="U1311" s="90">
        <v>24.83</v>
      </c>
      <c r="V1311" s="90">
        <v>7.63</v>
      </c>
      <c r="W1311" s="90">
        <v>0</v>
      </c>
      <c r="X1311" s="90">
        <v>0</v>
      </c>
      <c r="Y1311" s="90">
        <v>32.47</v>
      </c>
      <c r="Z1311" s="90">
        <v>0</v>
      </c>
      <c r="AA1311" s="90">
        <v>0</v>
      </c>
      <c r="AB1311" s="90">
        <v>32.47</v>
      </c>
      <c r="AC1311" s="90">
        <v>125.83</v>
      </c>
      <c r="AD1311" s="90">
        <v>379.35</v>
      </c>
      <c r="AE1311" s="381">
        <f t="shared" si="21"/>
        <v>7.7984511487921546</v>
      </c>
      <c r="AF1311" s="105"/>
      <c r="AG1311" s="381"/>
      <c r="AH1311" s="381"/>
      <c r="AI1311" s="381"/>
      <c r="AJ1311" s="381"/>
      <c r="AK1311" s="381"/>
      <c r="AL1311" s="381"/>
      <c r="AM1311" s="381"/>
    </row>
    <row r="1312" spans="1:39" x14ac:dyDescent="0.35">
      <c r="A1312" s="89" t="s">
        <v>590</v>
      </c>
      <c r="B1312" s="89" t="s">
        <v>391</v>
      </c>
      <c r="C1312" s="89" t="s">
        <v>392</v>
      </c>
      <c r="D1312" s="89" t="s">
        <v>463</v>
      </c>
      <c r="E1312" s="89" t="s">
        <v>500</v>
      </c>
      <c r="F1312" s="89" t="s">
        <v>465</v>
      </c>
      <c r="G1312" s="89" t="s">
        <v>465</v>
      </c>
      <c r="H1312" s="89" t="s">
        <v>465</v>
      </c>
      <c r="I1312" s="89" t="s">
        <v>465</v>
      </c>
      <c r="J1312" s="89" t="s">
        <v>465</v>
      </c>
      <c r="K1312" s="89" t="s">
        <v>466</v>
      </c>
      <c r="L1312" s="89" t="s">
        <v>394</v>
      </c>
      <c r="M1312" s="89" t="s">
        <v>395</v>
      </c>
      <c r="N1312" s="89">
        <v>14</v>
      </c>
      <c r="O1312" s="91">
        <v>52.66</v>
      </c>
      <c r="P1312" s="89" t="s">
        <v>396</v>
      </c>
      <c r="Q1312" s="89">
        <v>35</v>
      </c>
      <c r="R1312" s="89" t="s">
        <v>777</v>
      </c>
      <c r="S1312" s="89">
        <v>7</v>
      </c>
      <c r="T1312" s="90">
        <v>0</v>
      </c>
      <c r="U1312" s="90">
        <v>24.78</v>
      </c>
      <c r="V1312" s="90">
        <v>13.56</v>
      </c>
      <c r="W1312" s="90">
        <v>0</v>
      </c>
      <c r="X1312" s="90">
        <v>0</v>
      </c>
      <c r="Y1312" s="90">
        <v>38.340000000000003</v>
      </c>
      <c r="Z1312" s="90">
        <v>0</v>
      </c>
      <c r="AA1312" s="90">
        <v>0</v>
      </c>
      <c r="AB1312" s="90">
        <v>38.340000000000003</v>
      </c>
      <c r="AC1312" s="90">
        <v>141.22</v>
      </c>
      <c r="AD1312" s="90">
        <v>375.73</v>
      </c>
      <c r="AE1312" s="381">
        <f t="shared" si="21"/>
        <v>8.3013068837058928</v>
      </c>
      <c r="AF1312" s="105"/>
      <c r="AG1312" s="381"/>
      <c r="AH1312" s="381"/>
      <c r="AI1312" s="381"/>
      <c r="AJ1312" s="381"/>
      <c r="AK1312" s="381"/>
      <c r="AL1312" s="381"/>
      <c r="AM1312" s="381"/>
    </row>
    <row r="1313" spans="1:39" x14ac:dyDescent="0.35">
      <c r="A1313" s="89" t="s">
        <v>589</v>
      </c>
      <c r="B1313" s="89" t="s">
        <v>391</v>
      </c>
      <c r="C1313" s="89" t="s">
        <v>392</v>
      </c>
      <c r="D1313" s="89" t="s">
        <v>463</v>
      </c>
      <c r="E1313" s="89" t="s">
        <v>480</v>
      </c>
      <c r="F1313" s="89" t="s">
        <v>465</v>
      </c>
      <c r="G1313" s="89" t="s">
        <v>465</v>
      </c>
      <c r="H1313" s="89" t="s">
        <v>465</v>
      </c>
      <c r="I1313" s="89" t="s">
        <v>465</v>
      </c>
      <c r="J1313" s="89" t="s">
        <v>465</v>
      </c>
      <c r="K1313" s="89" t="s">
        <v>466</v>
      </c>
      <c r="L1313" s="89" t="s">
        <v>394</v>
      </c>
      <c r="M1313" s="89" t="s">
        <v>395</v>
      </c>
      <c r="N1313" s="89">
        <v>14</v>
      </c>
      <c r="O1313" s="91">
        <v>13.12</v>
      </c>
      <c r="P1313" s="89" t="s">
        <v>396</v>
      </c>
      <c r="Q1313" s="89">
        <v>35</v>
      </c>
      <c r="R1313" s="89" t="s">
        <v>777</v>
      </c>
      <c r="S1313" s="89">
        <v>7</v>
      </c>
      <c r="T1313" s="90">
        <v>0</v>
      </c>
      <c r="U1313" s="90">
        <v>24.83</v>
      </c>
      <c r="V1313" s="90">
        <v>7.63</v>
      </c>
      <c r="W1313" s="90">
        <v>0</v>
      </c>
      <c r="X1313" s="90">
        <v>0</v>
      </c>
      <c r="Y1313" s="90">
        <v>32.47</v>
      </c>
      <c r="Z1313" s="90">
        <v>0</v>
      </c>
      <c r="AA1313" s="90">
        <v>0</v>
      </c>
      <c r="AB1313" s="90">
        <v>32.47</v>
      </c>
      <c r="AC1313" s="90">
        <v>125.83</v>
      </c>
      <c r="AD1313" s="90">
        <v>379.35</v>
      </c>
      <c r="AE1313" s="381">
        <f t="shared" si="21"/>
        <v>7.7984511487921546</v>
      </c>
      <c r="AF1313" s="105"/>
      <c r="AG1313" s="381"/>
      <c r="AH1313" s="381"/>
      <c r="AI1313" s="381"/>
      <c r="AJ1313" s="381"/>
      <c r="AK1313" s="381"/>
      <c r="AL1313" s="381"/>
      <c r="AM1313" s="381"/>
    </row>
    <row r="1314" spans="1:39" x14ac:dyDescent="0.35">
      <c r="A1314" s="89" t="s">
        <v>562</v>
      </c>
      <c r="B1314" s="89" t="s">
        <v>391</v>
      </c>
      <c r="C1314" s="89" t="s">
        <v>392</v>
      </c>
      <c r="D1314" s="89" t="s">
        <v>463</v>
      </c>
      <c r="E1314" s="89" t="s">
        <v>521</v>
      </c>
      <c r="F1314" s="89" t="s">
        <v>465</v>
      </c>
      <c r="G1314" s="89" t="s">
        <v>465</v>
      </c>
      <c r="H1314" s="89" t="s">
        <v>465</v>
      </c>
      <c r="I1314" s="89" t="s">
        <v>506</v>
      </c>
      <c r="J1314" s="89" t="s">
        <v>465</v>
      </c>
      <c r="K1314" s="89" t="s">
        <v>466</v>
      </c>
      <c r="L1314" s="89" t="s">
        <v>549</v>
      </c>
      <c r="M1314" s="89" t="s">
        <v>395</v>
      </c>
      <c r="N1314" s="89">
        <v>20</v>
      </c>
      <c r="O1314" s="91">
        <v>21.97</v>
      </c>
      <c r="P1314" s="89" t="s">
        <v>566</v>
      </c>
      <c r="Q1314" s="89">
        <v>35</v>
      </c>
      <c r="R1314" s="89" t="s">
        <v>777</v>
      </c>
      <c r="S1314" s="89">
        <v>8</v>
      </c>
      <c r="T1314" s="90">
        <v>0</v>
      </c>
      <c r="U1314" s="90">
        <v>7.53</v>
      </c>
      <c r="V1314" s="90">
        <v>22.16</v>
      </c>
      <c r="W1314" s="90">
        <v>0</v>
      </c>
      <c r="X1314" s="90">
        <v>0</v>
      </c>
      <c r="Y1314" s="90">
        <v>29.69</v>
      </c>
      <c r="Z1314" s="90">
        <v>0</v>
      </c>
      <c r="AA1314" s="90">
        <v>0</v>
      </c>
      <c r="AB1314" s="90">
        <v>29.69</v>
      </c>
      <c r="AC1314" s="90">
        <v>106.56</v>
      </c>
      <c r="AD1314" s="90">
        <v>185.94</v>
      </c>
      <c r="AE1314" s="381">
        <f t="shared" si="21"/>
        <v>10.25054589569045</v>
      </c>
      <c r="AF1314" s="105"/>
      <c r="AG1314" s="381"/>
      <c r="AH1314" s="381"/>
      <c r="AI1314" s="381"/>
      <c r="AJ1314" s="381"/>
      <c r="AK1314" s="381"/>
      <c r="AL1314" s="381"/>
      <c r="AM1314" s="381"/>
    </row>
    <row r="1315" spans="1:39" x14ac:dyDescent="0.35">
      <c r="A1315" s="89" t="s">
        <v>721</v>
      </c>
      <c r="B1315" s="89" t="s">
        <v>391</v>
      </c>
      <c r="C1315" s="89" t="s">
        <v>392</v>
      </c>
      <c r="D1315" s="89" t="s">
        <v>463</v>
      </c>
      <c r="E1315" s="89" t="s">
        <v>489</v>
      </c>
      <c r="F1315" s="89" t="s">
        <v>465</v>
      </c>
      <c r="G1315" s="89" t="s">
        <v>465</v>
      </c>
      <c r="H1315" s="89" t="s">
        <v>465</v>
      </c>
      <c r="I1315" s="89" t="s">
        <v>506</v>
      </c>
      <c r="J1315" s="89" t="s">
        <v>465</v>
      </c>
      <c r="K1315" s="89" t="s">
        <v>466</v>
      </c>
      <c r="L1315" s="89" t="s">
        <v>549</v>
      </c>
      <c r="M1315" s="89" t="s">
        <v>395</v>
      </c>
      <c r="N1315" s="89">
        <v>21</v>
      </c>
      <c r="O1315" s="91">
        <v>60.22</v>
      </c>
      <c r="P1315" s="89" t="s">
        <v>566</v>
      </c>
      <c r="Q1315" s="89">
        <v>35</v>
      </c>
      <c r="R1315" s="89" t="s">
        <v>777</v>
      </c>
      <c r="S1315" s="89">
        <v>8</v>
      </c>
      <c r="T1315" s="90">
        <v>0</v>
      </c>
      <c r="U1315" s="90">
        <v>8.5399999999999991</v>
      </c>
      <c r="V1315" s="90">
        <v>36.520000000000003</v>
      </c>
      <c r="W1315" s="90">
        <v>0</v>
      </c>
      <c r="X1315" s="90">
        <v>0</v>
      </c>
      <c r="Y1315" s="90">
        <v>45.06</v>
      </c>
      <c r="Z1315" s="90">
        <v>0</v>
      </c>
      <c r="AA1315" s="90">
        <v>0</v>
      </c>
      <c r="AB1315" s="90">
        <v>45.06</v>
      </c>
      <c r="AC1315" s="90">
        <v>119.81</v>
      </c>
      <c r="AD1315" s="90">
        <v>189.06</v>
      </c>
      <c r="AE1315" s="381">
        <f t="shared" si="21"/>
        <v>10.779112613414728</v>
      </c>
      <c r="AF1315" s="105"/>
      <c r="AG1315" s="381"/>
      <c r="AH1315" s="381"/>
      <c r="AI1315" s="381"/>
      <c r="AJ1315" s="381"/>
      <c r="AK1315" s="381"/>
      <c r="AL1315" s="381"/>
      <c r="AM1315" s="381"/>
    </row>
    <row r="1316" spans="1:39" x14ac:dyDescent="0.35">
      <c r="A1316" s="89" t="s">
        <v>720</v>
      </c>
      <c r="B1316" s="89" t="s">
        <v>391</v>
      </c>
      <c r="C1316" s="89" t="s">
        <v>392</v>
      </c>
      <c r="D1316" s="89" t="s">
        <v>463</v>
      </c>
      <c r="E1316" s="89" t="s">
        <v>493</v>
      </c>
      <c r="F1316" s="89" t="s">
        <v>465</v>
      </c>
      <c r="G1316" s="89" t="s">
        <v>465</v>
      </c>
      <c r="H1316" s="89" t="s">
        <v>465</v>
      </c>
      <c r="I1316" s="89" t="s">
        <v>506</v>
      </c>
      <c r="J1316" s="89" t="s">
        <v>465</v>
      </c>
      <c r="K1316" s="89" t="s">
        <v>466</v>
      </c>
      <c r="L1316" s="89" t="s">
        <v>549</v>
      </c>
      <c r="M1316" s="89" t="s">
        <v>395</v>
      </c>
      <c r="N1316" s="89">
        <v>21</v>
      </c>
      <c r="O1316" s="91">
        <v>61.85</v>
      </c>
      <c r="P1316" s="89" t="s">
        <v>566</v>
      </c>
      <c r="Q1316" s="89">
        <v>35</v>
      </c>
      <c r="R1316" s="89" t="s">
        <v>777</v>
      </c>
      <c r="S1316" s="89">
        <v>8</v>
      </c>
      <c r="T1316" s="90">
        <v>0</v>
      </c>
      <c r="U1316" s="90">
        <v>7.06</v>
      </c>
      <c r="V1316" s="90">
        <v>15.84</v>
      </c>
      <c r="W1316" s="90">
        <v>0</v>
      </c>
      <c r="X1316" s="90">
        <v>0</v>
      </c>
      <c r="Y1316" s="90">
        <v>22.91</v>
      </c>
      <c r="Z1316" s="90">
        <v>0</v>
      </c>
      <c r="AA1316" s="90">
        <v>0</v>
      </c>
      <c r="AB1316" s="90">
        <v>22.91</v>
      </c>
      <c r="AC1316" s="90">
        <v>99.82</v>
      </c>
      <c r="AD1316" s="90">
        <v>184.55</v>
      </c>
      <c r="AE1316" s="381">
        <f t="shared" si="21"/>
        <v>9.9583654499997287</v>
      </c>
      <c r="AF1316" s="105"/>
      <c r="AG1316" s="381"/>
      <c r="AH1316" s="381"/>
      <c r="AI1316" s="381"/>
      <c r="AJ1316" s="381"/>
      <c r="AK1316" s="381"/>
      <c r="AL1316" s="381"/>
      <c r="AM1316" s="381"/>
    </row>
    <row r="1317" spans="1:39" x14ac:dyDescent="0.35">
      <c r="A1317" s="89" t="s">
        <v>608</v>
      </c>
      <c r="B1317" s="89" t="s">
        <v>391</v>
      </c>
      <c r="C1317" s="89" t="s">
        <v>392</v>
      </c>
      <c r="D1317" s="89" t="s">
        <v>463</v>
      </c>
      <c r="E1317" s="89" t="s">
        <v>489</v>
      </c>
      <c r="F1317" s="89" t="s">
        <v>465</v>
      </c>
      <c r="G1317" s="89" t="s">
        <v>511</v>
      </c>
      <c r="H1317" s="89" t="s">
        <v>465</v>
      </c>
      <c r="I1317" s="89" t="s">
        <v>506</v>
      </c>
      <c r="J1317" s="89" t="s">
        <v>465</v>
      </c>
      <c r="K1317" s="89" t="s">
        <v>476</v>
      </c>
      <c r="L1317" s="89" t="s">
        <v>549</v>
      </c>
      <c r="M1317" s="89" t="s">
        <v>395</v>
      </c>
      <c r="N1317" s="89">
        <v>21</v>
      </c>
      <c r="O1317" s="91">
        <v>82.28</v>
      </c>
      <c r="P1317" s="89" t="s">
        <v>566</v>
      </c>
      <c r="Q1317" s="89">
        <v>35</v>
      </c>
      <c r="R1317" s="89" t="s">
        <v>777</v>
      </c>
      <c r="S1317" s="89">
        <v>8</v>
      </c>
      <c r="T1317" s="90">
        <v>0</v>
      </c>
      <c r="U1317" s="90">
        <v>8.5500000000000007</v>
      </c>
      <c r="V1317" s="90">
        <v>45.33</v>
      </c>
      <c r="W1317" s="90">
        <v>0</v>
      </c>
      <c r="X1317" s="90">
        <v>0.3</v>
      </c>
      <c r="Y1317" s="90">
        <v>54.19</v>
      </c>
      <c r="Z1317" s="90">
        <v>0</v>
      </c>
      <c r="AA1317" s="90">
        <v>0</v>
      </c>
      <c r="AB1317" s="90">
        <v>54.19</v>
      </c>
      <c r="AC1317" s="90">
        <v>128.43</v>
      </c>
      <c r="AD1317" s="90">
        <v>189.06</v>
      </c>
      <c r="AE1317" s="381">
        <f t="shared" si="21"/>
        <v>11.160141893169797</v>
      </c>
      <c r="AF1317" s="105"/>
      <c r="AG1317" s="381"/>
      <c r="AH1317" s="381"/>
      <c r="AI1317" s="381"/>
      <c r="AJ1317" s="381"/>
      <c r="AK1317" s="381"/>
      <c r="AL1317" s="381"/>
      <c r="AM1317" s="381"/>
    </row>
    <row r="1318" spans="1:39" x14ac:dyDescent="0.35">
      <c r="A1318" s="89" t="s">
        <v>431</v>
      </c>
      <c r="B1318" s="89" t="s">
        <v>391</v>
      </c>
      <c r="C1318" s="89" t="s">
        <v>392</v>
      </c>
      <c r="D1318" s="89" t="s">
        <v>463</v>
      </c>
      <c r="E1318" s="89" t="s">
        <v>489</v>
      </c>
      <c r="F1318" s="89" t="s">
        <v>465</v>
      </c>
      <c r="G1318" s="89" t="s">
        <v>511</v>
      </c>
      <c r="H1318" s="89" t="s">
        <v>465</v>
      </c>
      <c r="I1318" s="89" t="s">
        <v>506</v>
      </c>
      <c r="J1318" s="89" t="s">
        <v>465</v>
      </c>
      <c r="K1318" s="89" t="s">
        <v>476</v>
      </c>
      <c r="L1318" s="89" t="s">
        <v>549</v>
      </c>
      <c r="M1318" s="89" t="s">
        <v>395</v>
      </c>
      <c r="N1318" s="89">
        <v>21</v>
      </c>
      <c r="O1318" s="91">
        <v>47.01</v>
      </c>
      <c r="P1318" s="89" t="s">
        <v>566</v>
      </c>
      <c r="Q1318" s="89">
        <v>35</v>
      </c>
      <c r="R1318" s="89" t="s">
        <v>777</v>
      </c>
      <c r="S1318" s="89">
        <v>8</v>
      </c>
      <c r="T1318" s="90">
        <v>0</v>
      </c>
      <c r="U1318" s="90">
        <v>8.5500000000000007</v>
      </c>
      <c r="V1318" s="90">
        <v>45.33</v>
      </c>
      <c r="W1318" s="90">
        <v>0</v>
      </c>
      <c r="X1318" s="90">
        <v>0.3</v>
      </c>
      <c r="Y1318" s="90">
        <v>54.19</v>
      </c>
      <c r="Z1318" s="90">
        <v>0</v>
      </c>
      <c r="AA1318" s="90">
        <v>0</v>
      </c>
      <c r="AB1318" s="90">
        <v>54.19</v>
      </c>
      <c r="AC1318" s="90">
        <v>128.43</v>
      </c>
      <c r="AD1318" s="90">
        <v>189.06</v>
      </c>
      <c r="AE1318" s="381">
        <f t="shared" si="21"/>
        <v>11.160141893169797</v>
      </c>
      <c r="AF1318" s="105"/>
      <c r="AG1318" s="381"/>
      <c r="AH1318" s="381"/>
      <c r="AI1318" s="381"/>
      <c r="AJ1318" s="381"/>
      <c r="AK1318" s="381"/>
      <c r="AL1318" s="381"/>
      <c r="AM1318" s="381"/>
    </row>
    <row r="1319" spans="1:39" x14ac:dyDescent="0.35">
      <c r="A1319" s="89" t="s">
        <v>569</v>
      </c>
      <c r="B1319" s="89" t="s">
        <v>391</v>
      </c>
      <c r="C1319" s="89" t="s">
        <v>392</v>
      </c>
      <c r="D1319" s="89" t="s">
        <v>463</v>
      </c>
      <c r="E1319" s="89" t="s">
        <v>489</v>
      </c>
      <c r="F1319" s="89" t="s">
        <v>465</v>
      </c>
      <c r="G1319" s="89" t="s">
        <v>511</v>
      </c>
      <c r="H1319" s="89" t="s">
        <v>465</v>
      </c>
      <c r="I1319" s="89" t="s">
        <v>506</v>
      </c>
      <c r="J1319" s="89" t="s">
        <v>465</v>
      </c>
      <c r="K1319" s="89" t="s">
        <v>476</v>
      </c>
      <c r="L1319" s="89" t="s">
        <v>549</v>
      </c>
      <c r="M1319" s="89" t="s">
        <v>395</v>
      </c>
      <c r="N1319" s="89">
        <v>21</v>
      </c>
      <c r="O1319" s="91">
        <v>61.56</v>
      </c>
      <c r="P1319" s="89" t="s">
        <v>566</v>
      </c>
      <c r="Q1319" s="89">
        <v>35</v>
      </c>
      <c r="R1319" s="89" t="s">
        <v>777</v>
      </c>
      <c r="S1319" s="89">
        <v>8</v>
      </c>
      <c r="T1319" s="90">
        <v>0</v>
      </c>
      <c r="U1319" s="90">
        <v>8.5500000000000007</v>
      </c>
      <c r="V1319" s="90">
        <v>45.33</v>
      </c>
      <c r="W1319" s="90">
        <v>0</v>
      </c>
      <c r="X1319" s="90">
        <v>0.3</v>
      </c>
      <c r="Y1319" s="90">
        <v>54.19</v>
      </c>
      <c r="Z1319" s="90">
        <v>0</v>
      </c>
      <c r="AA1319" s="90">
        <v>0</v>
      </c>
      <c r="AB1319" s="90">
        <v>54.19</v>
      </c>
      <c r="AC1319" s="90">
        <v>128.43</v>
      </c>
      <c r="AD1319" s="90">
        <v>189.06</v>
      </c>
      <c r="AE1319" s="381">
        <f t="shared" si="21"/>
        <v>11.160141893169797</v>
      </c>
      <c r="AF1319" s="105"/>
      <c r="AG1319" s="381"/>
      <c r="AH1319" s="381"/>
      <c r="AI1319" s="381"/>
      <c r="AJ1319" s="381"/>
      <c r="AK1319" s="381"/>
      <c r="AL1319" s="381"/>
      <c r="AM1319" s="381"/>
    </row>
    <row r="1320" spans="1:39" x14ac:dyDescent="0.35">
      <c r="A1320" s="89" t="s">
        <v>605</v>
      </c>
      <c r="B1320" s="89" t="s">
        <v>391</v>
      </c>
      <c r="C1320" s="89" t="s">
        <v>392</v>
      </c>
      <c r="D1320" s="89" t="s">
        <v>463</v>
      </c>
      <c r="E1320" s="89" t="s">
        <v>606</v>
      </c>
      <c r="F1320" s="89" t="s">
        <v>465</v>
      </c>
      <c r="G1320" s="89" t="s">
        <v>511</v>
      </c>
      <c r="H1320" s="89" t="s">
        <v>465</v>
      </c>
      <c r="I1320" s="89" t="s">
        <v>506</v>
      </c>
      <c r="J1320" s="89" t="s">
        <v>465</v>
      </c>
      <c r="K1320" s="89" t="s">
        <v>476</v>
      </c>
      <c r="L1320" s="89" t="s">
        <v>549</v>
      </c>
      <c r="M1320" s="89" t="s">
        <v>395</v>
      </c>
      <c r="N1320" s="89">
        <v>21</v>
      </c>
      <c r="O1320" s="91">
        <v>63.77</v>
      </c>
      <c r="P1320" s="89" t="s">
        <v>566</v>
      </c>
      <c r="Q1320" s="89">
        <v>35</v>
      </c>
      <c r="R1320" s="89" t="s">
        <v>777</v>
      </c>
      <c r="S1320" s="89">
        <v>8</v>
      </c>
      <c r="T1320" s="90">
        <v>0</v>
      </c>
      <c r="U1320" s="90">
        <v>8.5500000000000007</v>
      </c>
      <c r="V1320" s="90">
        <v>45.33</v>
      </c>
      <c r="W1320" s="90">
        <v>0</v>
      </c>
      <c r="X1320" s="90">
        <v>0.3</v>
      </c>
      <c r="Y1320" s="90">
        <v>54.19</v>
      </c>
      <c r="Z1320" s="90">
        <v>0</v>
      </c>
      <c r="AA1320" s="90">
        <v>0</v>
      </c>
      <c r="AB1320" s="90">
        <v>54.19</v>
      </c>
      <c r="AC1320" s="90">
        <v>128.43</v>
      </c>
      <c r="AD1320" s="90">
        <v>189.06</v>
      </c>
      <c r="AE1320" s="381">
        <f t="shared" si="21"/>
        <v>11.160141893169797</v>
      </c>
      <c r="AF1320" s="105"/>
      <c r="AG1320" s="381"/>
      <c r="AH1320" s="381"/>
      <c r="AI1320" s="381"/>
      <c r="AJ1320" s="381"/>
      <c r="AK1320" s="381"/>
      <c r="AL1320" s="381"/>
      <c r="AM1320" s="381"/>
    </row>
    <row r="1321" spans="1:39" x14ac:dyDescent="0.35">
      <c r="A1321" s="89" t="s">
        <v>729</v>
      </c>
      <c r="B1321" s="89" t="s">
        <v>391</v>
      </c>
      <c r="C1321" s="89" t="s">
        <v>392</v>
      </c>
      <c r="D1321" s="89" t="s">
        <v>463</v>
      </c>
      <c r="E1321" s="89" t="s">
        <v>493</v>
      </c>
      <c r="F1321" s="89" t="s">
        <v>465</v>
      </c>
      <c r="G1321" s="89" t="s">
        <v>465</v>
      </c>
      <c r="H1321" s="89" t="s">
        <v>465</v>
      </c>
      <c r="I1321" s="89" t="s">
        <v>506</v>
      </c>
      <c r="J1321" s="89" t="s">
        <v>465</v>
      </c>
      <c r="K1321" s="89" t="s">
        <v>466</v>
      </c>
      <c r="L1321" s="89" t="s">
        <v>549</v>
      </c>
      <c r="M1321" s="89" t="s">
        <v>395</v>
      </c>
      <c r="N1321" s="89">
        <v>21</v>
      </c>
      <c r="O1321" s="91">
        <v>165.11</v>
      </c>
      <c r="P1321" s="89" t="s">
        <v>566</v>
      </c>
      <c r="Q1321" s="89">
        <v>35</v>
      </c>
      <c r="R1321" s="89" t="s">
        <v>777</v>
      </c>
      <c r="S1321" s="89">
        <v>8</v>
      </c>
      <c r="T1321" s="90">
        <v>0</v>
      </c>
      <c r="U1321" s="90">
        <v>7.06</v>
      </c>
      <c r="V1321" s="90">
        <v>15.84</v>
      </c>
      <c r="W1321" s="90">
        <v>0</v>
      </c>
      <c r="X1321" s="90">
        <v>0</v>
      </c>
      <c r="Y1321" s="90">
        <v>22.91</v>
      </c>
      <c r="Z1321" s="90">
        <v>0</v>
      </c>
      <c r="AA1321" s="90">
        <v>0</v>
      </c>
      <c r="AB1321" s="90">
        <v>22.91</v>
      </c>
      <c r="AC1321" s="90">
        <v>99.82</v>
      </c>
      <c r="AD1321" s="90">
        <v>184.55</v>
      </c>
      <c r="AE1321" s="381">
        <f t="shared" si="21"/>
        <v>9.9583654499997287</v>
      </c>
      <c r="AF1321" s="105"/>
      <c r="AG1321" s="381"/>
      <c r="AH1321" s="381"/>
      <c r="AI1321" s="381"/>
      <c r="AJ1321" s="381"/>
      <c r="AK1321" s="381"/>
      <c r="AL1321" s="381"/>
      <c r="AM1321" s="381"/>
    </row>
    <row r="1322" spans="1:39" x14ac:dyDescent="0.35">
      <c r="A1322" s="89" t="s">
        <v>722</v>
      </c>
      <c r="B1322" s="89" t="s">
        <v>391</v>
      </c>
      <c r="C1322" s="89" t="s">
        <v>392</v>
      </c>
      <c r="D1322" s="89" t="s">
        <v>463</v>
      </c>
      <c r="E1322" s="89" t="s">
        <v>524</v>
      </c>
      <c r="F1322" s="89" t="s">
        <v>465</v>
      </c>
      <c r="G1322" s="89" t="s">
        <v>465</v>
      </c>
      <c r="H1322" s="89" t="s">
        <v>465</v>
      </c>
      <c r="I1322" s="89" t="s">
        <v>506</v>
      </c>
      <c r="J1322" s="89" t="s">
        <v>465</v>
      </c>
      <c r="K1322" s="89" t="s">
        <v>466</v>
      </c>
      <c r="L1322" s="89" t="s">
        <v>549</v>
      </c>
      <c r="M1322" s="89" t="s">
        <v>395</v>
      </c>
      <c r="N1322" s="89">
        <v>21</v>
      </c>
      <c r="O1322" s="91">
        <v>13.74</v>
      </c>
      <c r="P1322" s="89" t="s">
        <v>566</v>
      </c>
      <c r="Q1322" s="89">
        <v>35</v>
      </c>
      <c r="R1322" s="89" t="s">
        <v>777</v>
      </c>
      <c r="S1322" s="89">
        <v>8</v>
      </c>
      <c r="T1322" s="90">
        <v>0</v>
      </c>
      <c r="U1322" s="90">
        <v>7.06</v>
      </c>
      <c r="V1322" s="90">
        <v>15.84</v>
      </c>
      <c r="W1322" s="90">
        <v>0</v>
      </c>
      <c r="X1322" s="90">
        <v>0</v>
      </c>
      <c r="Y1322" s="90">
        <v>22.91</v>
      </c>
      <c r="Z1322" s="90">
        <v>0</v>
      </c>
      <c r="AA1322" s="90">
        <v>0</v>
      </c>
      <c r="AB1322" s="90">
        <v>22.91</v>
      </c>
      <c r="AC1322" s="90">
        <v>99.82</v>
      </c>
      <c r="AD1322" s="90">
        <v>184.55</v>
      </c>
      <c r="AE1322" s="381">
        <f t="shared" si="21"/>
        <v>9.9583654499997287</v>
      </c>
      <c r="AF1322" s="105"/>
      <c r="AG1322" s="381"/>
      <c r="AH1322" s="381"/>
      <c r="AI1322" s="381"/>
      <c r="AJ1322" s="381"/>
      <c r="AK1322" s="381"/>
      <c r="AL1322" s="381"/>
      <c r="AM1322" s="381"/>
    </row>
    <row r="1323" spans="1:39" x14ac:dyDescent="0.35">
      <c r="A1323" s="89" t="s">
        <v>724</v>
      </c>
      <c r="B1323" s="89" t="s">
        <v>391</v>
      </c>
      <c r="C1323" s="89" t="s">
        <v>392</v>
      </c>
      <c r="D1323" s="89" t="s">
        <v>463</v>
      </c>
      <c r="E1323" s="89" t="s">
        <v>524</v>
      </c>
      <c r="F1323" s="89" t="s">
        <v>465</v>
      </c>
      <c r="G1323" s="89" t="s">
        <v>465</v>
      </c>
      <c r="H1323" s="89" t="s">
        <v>465</v>
      </c>
      <c r="I1323" s="89" t="s">
        <v>506</v>
      </c>
      <c r="J1323" s="89" t="s">
        <v>465</v>
      </c>
      <c r="K1323" s="89" t="s">
        <v>466</v>
      </c>
      <c r="L1323" s="89" t="s">
        <v>549</v>
      </c>
      <c r="M1323" s="89" t="s">
        <v>395</v>
      </c>
      <c r="N1323" s="89">
        <v>21</v>
      </c>
      <c r="O1323" s="91">
        <v>51.79</v>
      </c>
      <c r="P1323" s="89" t="s">
        <v>566</v>
      </c>
      <c r="Q1323" s="89">
        <v>35</v>
      </c>
      <c r="R1323" s="89" t="s">
        <v>777</v>
      </c>
      <c r="S1323" s="89">
        <v>8</v>
      </c>
      <c r="T1323" s="90">
        <v>0</v>
      </c>
      <c r="U1323" s="90">
        <v>7.06</v>
      </c>
      <c r="V1323" s="90">
        <v>15.84</v>
      </c>
      <c r="W1323" s="90">
        <v>0</v>
      </c>
      <c r="X1323" s="90">
        <v>0</v>
      </c>
      <c r="Y1323" s="90">
        <v>22.91</v>
      </c>
      <c r="Z1323" s="90">
        <v>0</v>
      </c>
      <c r="AA1323" s="90">
        <v>0</v>
      </c>
      <c r="AB1323" s="90">
        <v>22.91</v>
      </c>
      <c r="AC1323" s="90">
        <v>99.82</v>
      </c>
      <c r="AD1323" s="90">
        <v>184.55</v>
      </c>
      <c r="AE1323" s="381">
        <f t="shared" si="21"/>
        <v>9.9583654499997287</v>
      </c>
      <c r="AF1323" s="105"/>
      <c r="AG1323" s="381"/>
      <c r="AH1323" s="381"/>
      <c r="AI1323" s="381"/>
      <c r="AJ1323" s="381"/>
      <c r="AK1323" s="381"/>
      <c r="AL1323" s="381"/>
      <c r="AM1323" s="381"/>
    </row>
    <row r="1324" spans="1:39" x14ac:dyDescent="0.35">
      <c r="A1324" s="89" t="s">
        <v>436</v>
      </c>
      <c r="B1324" s="89" t="s">
        <v>391</v>
      </c>
      <c r="C1324" s="89" t="s">
        <v>392</v>
      </c>
      <c r="D1324" s="89" t="s">
        <v>463</v>
      </c>
      <c r="E1324" s="89" t="s">
        <v>524</v>
      </c>
      <c r="F1324" s="89" t="s">
        <v>465</v>
      </c>
      <c r="G1324" s="89" t="s">
        <v>465</v>
      </c>
      <c r="H1324" s="89" t="s">
        <v>465</v>
      </c>
      <c r="I1324" s="89" t="s">
        <v>506</v>
      </c>
      <c r="J1324" s="89" t="s">
        <v>465</v>
      </c>
      <c r="K1324" s="89" t="s">
        <v>466</v>
      </c>
      <c r="L1324" s="89" t="s">
        <v>549</v>
      </c>
      <c r="M1324" s="89" t="s">
        <v>395</v>
      </c>
      <c r="N1324" s="89">
        <v>21</v>
      </c>
      <c r="O1324" s="91">
        <v>16.399999999999999</v>
      </c>
      <c r="P1324" s="89" t="s">
        <v>566</v>
      </c>
      <c r="Q1324" s="89">
        <v>35</v>
      </c>
      <c r="R1324" s="89" t="s">
        <v>777</v>
      </c>
      <c r="S1324" s="89">
        <v>8</v>
      </c>
      <c r="T1324" s="90">
        <v>0</v>
      </c>
      <c r="U1324" s="90">
        <v>7.06</v>
      </c>
      <c r="V1324" s="90">
        <v>15.84</v>
      </c>
      <c r="W1324" s="90">
        <v>0</v>
      </c>
      <c r="X1324" s="90">
        <v>0</v>
      </c>
      <c r="Y1324" s="90">
        <v>22.91</v>
      </c>
      <c r="Z1324" s="90">
        <v>0</v>
      </c>
      <c r="AA1324" s="90">
        <v>0</v>
      </c>
      <c r="AB1324" s="90">
        <v>22.91</v>
      </c>
      <c r="AC1324" s="90">
        <v>99.82</v>
      </c>
      <c r="AD1324" s="90">
        <v>184.55</v>
      </c>
      <c r="AE1324" s="381">
        <f t="shared" si="21"/>
        <v>9.9583654499997287</v>
      </c>
      <c r="AF1324" s="105"/>
      <c r="AG1324" s="381"/>
      <c r="AH1324" s="381"/>
      <c r="AI1324" s="381"/>
      <c r="AJ1324" s="381"/>
      <c r="AK1324" s="381"/>
      <c r="AL1324" s="381"/>
      <c r="AM1324" s="381"/>
    </row>
    <row r="1325" spans="1:39" x14ac:dyDescent="0.35">
      <c r="A1325" s="89" t="s">
        <v>726</v>
      </c>
      <c r="B1325" s="89" t="s">
        <v>391</v>
      </c>
      <c r="C1325" s="89" t="s">
        <v>392</v>
      </c>
      <c r="D1325" s="89" t="s">
        <v>463</v>
      </c>
      <c r="E1325" s="89" t="s">
        <v>524</v>
      </c>
      <c r="F1325" s="89" t="s">
        <v>465</v>
      </c>
      <c r="G1325" s="89" t="s">
        <v>465</v>
      </c>
      <c r="H1325" s="89" t="s">
        <v>465</v>
      </c>
      <c r="I1325" s="89" t="s">
        <v>506</v>
      </c>
      <c r="J1325" s="89" t="s">
        <v>465</v>
      </c>
      <c r="K1325" s="89" t="s">
        <v>466</v>
      </c>
      <c r="L1325" s="89" t="s">
        <v>549</v>
      </c>
      <c r="M1325" s="89" t="s">
        <v>395</v>
      </c>
      <c r="N1325" s="89">
        <v>21</v>
      </c>
      <c r="O1325" s="91">
        <v>5.53</v>
      </c>
      <c r="P1325" s="89" t="s">
        <v>566</v>
      </c>
      <c r="Q1325" s="89">
        <v>35</v>
      </c>
      <c r="R1325" s="89" t="s">
        <v>777</v>
      </c>
      <c r="S1325" s="89">
        <v>8</v>
      </c>
      <c r="T1325" s="90">
        <v>0</v>
      </c>
      <c r="U1325" s="90">
        <v>7.06</v>
      </c>
      <c r="V1325" s="90">
        <v>15.84</v>
      </c>
      <c r="W1325" s="90">
        <v>0</v>
      </c>
      <c r="X1325" s="90">
        <v>0</v>
      </c>
      <c r="Y1325" s="90">
        <v>22.91</v>
      </c>
      <c r="Z1325" s="90">
        <v>0</v>
      </c>
      <c r="AA1325" s="90">
        <v>0</v>
      </c>
      <c r="AB1325" s="90">
        <v>22.91</v>
      </c>
      <c r="AC1325" s="90">
        <v>99.82</v>
      </c>
      <c r="AD1325" s="90">
        <v>184.55</v>
      </c>
      <c r="AE1325" s="381">
        <f t="shared" si="21"/>
        <v>9.9583654499997287</v>
      </c>
      <c r="AF1325" s="105"/>
      <c r="AG1325" s="381"/>
      <c r="AH1325" s="381"/>
      <c r="AI1325" s="381"/>
      <c r="AJ1325" s="381"/>
      <c r="AK1325" s="381"/>
      <c r="AL1325" s="381"/>
      <c r="AM1325" s="381"/>
    </row>
    <row r="1326" spans="1:39" x14ac:dyDescent="0.35">
      <c r="A1326" s="89" t="s">
        <v>434</v>
      </c>
      <c r="B1326" s="89" t="s">
        <v>391</v>
      </c>
      <c r="C1326" s="89" t="s">
        <v>392</v>
      </c>
      <c r="D1326" s="89" t="s">
        <v>463</v>
      </c>
      <c r="E1326" s="89" t="s">
        <v>473</v>
      </c>
      <c r="F1326" s="89" t="s">
        <v>465</v>
      </c>
      <c r="G1326" s="89" t="s">
        <v>465</v>
      </c>
      <c r="H1326" s="89" t="s">
        <v>465</v>
      </c>
      <c r="I1326" s="89" t="s">
        <v>506</v>
      </c>
      <c r="J1326" s="89" t="s">
        <v>465</v>
      </c>
      <c r="K1326" s="89" t="s">
        <v>466</v>
      </c>
      <c r="L1326" s="89" t="s">
        <v>549</v>
      </c>
      <c r="M1326" s="89" t="s">
        <v>395</v>
      </c>
      <c r="N1326" s="89">
        <v>21</v>
      </c>
      <c r="O1326" s="91">
        <v>0.88</v>
      </c>
      <c r="P1326" s="89" t="s">
        <v>566</v>
      </c>
      <c r="Q1326" s="89">
        <v>35</v>
      </c>
      <c r="R1326" s="89" t="s">
        <v>777</v>
      </c>
      <c r="S1326" s="89">
        <v>8</v>
      </c>
      <c r="T1326" s="90">
        <v>0</v>
      </c>
      <c r="U1326" s="90">
        <v>9.56</v>
      </c>
      <c r="V1326" s="90">
        <v>49.85</v>
      </c>
      <c r="W1326" s="90">
        <v>0.7</v>
      </c>
      <c r="X1326" s="90">
        <v>0</v>
      </c>
      <c r="Y1326" s="90">
        <v>60.1</v>
      </c>
      <c r="Z1326" s="90">
        <v>0</v>
      </c>
      <c r="AA1326" s="90">
        <v>0</v>
      </c>
      <c r="AB1326" s="90">
        <v>60.1</v>
      </c>
      <c r="AC1326" s="90">
        <v>129.26</v>
      </c>
      <c r="AD1326" s="90">
        <v>188.77</v>
      </c>
      <c r="AE1326" s="381">
        <f t="shared" si="21"/>
        <v>11.2047427437096</v>
      </c>
      <c r="AF1326" s="105"/>
      <c r="AG1326" s="381"/>
      <c r="AH1326" s="381"/>
      <c r="AI1326" s="381"/>
      <c r="AJ1326" s="381"/>
      <c r="AK1326" s="381"/>
      <c r="AL1326" s="381"/>
      <c r="AM1326" s="381"/>
    </row>
    <row r="1327" spans="1:39" x14ac:dyDescent="0.35">
      <c r="A1327" s="89" t="s">
        <v>426</v>
      </c>
      <c r="B1327" s="89" t="s">
        <v>558</v>
      </c>
      <c r="C1327" s="89" t="s">
        <v>462</v>
      </c>
      <c r="D1327" s="89" t="s">
        <v>637</v>
      </c>
      <c r="E1327" s="89" t="s">
        <v>524</v>
      </c>
      <c r="F1327" s="89" t="s">
        <v>465</v>
      </c>
      <c r="G1327" s="89" t="s">
        <v>465</v>
      </c>
      <c r="H1327" s="89" t="s">
        <v>465</v>
      </c>
      <c r="I1327" s="89" t="s">
        <v>465</v>
      </c>
      <c r="J1327" s="89" t="s">
        <v>465</v>
      </c>
      <c r="K1327" s="89" t="s">
        <v>466</v>
      </c>
      <c r="L1327" s="89" t="s">
        <v>394</v>
      </c>
      <c r="M1327" s="89" t="s">
        <v>395</v>
      </c>
      <c r="N1327" s="89">
        <v>1</v>
      </c>
      <c r="O1327" s="91">
        <v>10.58</v>
      </c>
      <c r="P1327" s="89" t="s">
        <v>548</v>
      </c>
      <c r="Q1327" s="89">
        <v>36</v>
      </c>
      <c r="R1327" s="89" t="s">
        <v>778</v>
      </c>
      <c r="S1327" s="89">
        <v>3</v>
      </c>
      <c r="T1327" s="90">
        <v>0</v>
      </c>
      <c r="U1327" s="90">
        <v>0</v>
      </c>
      <c r="V1327" s="90">
        <v>0</v>
      </c>
      <c r="W1327" s="90">
        <v>0</v>
      </c>
      <c r="X1327" s="90">
        <v>0</v>
      </c>
      <c r="Y1327" s="90">
        <v>0</v>
      </c>
      <c r="Z1327" s="90">
        <v>0</v>
      </c>
      <c r="AA1327" s="90">
        <v>0</v>
      </c>
      <c r="AB1327" s="90">
        <v>0</v>
      </c>
      <c r="AC1327" s="90"/>
      <c r="AD1327" s="90"/>
      <c r="AE1327" s="381" t="str">
        <f t="shared" si="21"/>
        <v>-</v>
      </c>
      <c r="AF1327" s="105"/>
      <c r="AG1327" s="381"/>
      <c r="AH1327" s="381"/>
      <c r="AI1327" s="381"/>
      <c r="AJ1327" s="381"/>
      <c r="AK1327" s="381"/>
      <c r="AL1327" s="381"/>
      <c r="AM1327" s="381"/>
    </row>
    <row r="1328" spans="1:39" x14ac:dyDescent="0.35">
      <c r="A1328" s="89" t="s">
        <v>573</v>
      </c>
      <c r="B1328" s="89" t="s">
        <v>558</v>
      </c>
      <c r="C1328" s="89" t="s">
        <v>462</v>
      </c>
      <c r="D1328" s="89" t="s">
        <v>637</v>
      </c>
      <c r="E1328" s="89" t="s">
        <v>471</v>
      </c>
      <c r="F1328" s="89" t="s">
        <v>465</v>
      </c>
      <c r="G1328" s="89" t="s">
        <v>465</v>
      </c>
      <c r="H1328" s="89" t="s">
        <v>465</v>
      </c>
      <c r="I1328" s="89" t="s">
        <v>465</v>
      </c>
      <c r="J1328" s="89" t="s">
        <v>465</v>
      </c>
      <c r="K1328" s="89" t="s">
        <v>466</v>
      </c>
      <c r="L1328" s="89" t="s">
        <v>394</v>
      </c>
      <c r="M1328" s="89" t="s">
        <v>395</v>
      </c>
      <c r="N1328" s="89">
        <v>1</v>
      </c>
      <c r="O1328" s="91">
        <v>5.75</v>
      </c>
      <c r="P1328" s="89" t="s">
        <v>548</v>
      </c>
      <c r="Q1328" s="89">
        <v>36</v>
      </c>
      <c r="R1328" s="89" t="s">
        <v>778</v>
      </c>
      <c r="S1328" s="89">
        <v>3</v>
      </c>
      <c r="T1328" s="90">
        <v>0</v>
      </c>
      <c r="U1328" s="90">
        <v>0</v>
      </c>
      <c r="V1328" s="90">
        <v>0</v>
      </c>
      <c r="W1328" s="90">
        <v>0</v>
      </c>
      <c r="X1328" s="90">
        <v>0</v>
      </c>
      <c r="Y1328" s="90">
        <v>0</v>
      </c>
      <c r="Z1328" s="90">
        <v>0</v>
      </c>
      <c r="AA1328" s="90">
        <v>0</v>
      </c>
      <c r="AB1328" s="90">
        <v>0</v>
      </c>
      <c r="AC1328" s="90"/>
      <c r="AD1328" s="90"/>
      <c r="AE1328" s="381" t="str">
        <f t="shared" si="21"/>
        <v>-</v>
      </c>
      <c r="AF1328" s="105"/>
      <c r="AG1328" s="381"/>
      <c r="AH1328" s="381"/>
      <c r="AI1328" s="381"/>
      <c r="AJ1328" s="381"/>
      <c r="AK1328" s="381"/>
      <c r="AL1328" s="381"/>
      <c r="AM1328" s="381"/>
    </row>
    <row r="1329" spans="1:39" x14ac:dyDescent="0.35">
      <c r="A1329" s="89" t="s">
        <v>585</v>
      </c>
      <c r="B1329" s="89" t="s">
        <v>558</v>
      </c>
      <c r="C1329" s="89" t="s">
        <v>462</v>
      </c>
      <c r="D1329" s="89" t="s">
        <v>637</v>
      </c>
      <c r="E1329" s="89" t="s">
        <v>475</v>
      </c>
      <c r="F1329" s="89" t="s">
        <v>465</v>
      </c>
      <c r="G1329" s="89" t="s">
        <v>465</v>
      </c>
      <c r="H1329" s="89" t="s">
        <v>465</v>
      </c>
      <c r="I1329" s="89" t="s">
        <v>465</v>
      </c>
      <c r="J1329" s="89" t="s">
        <v>465</v>
      </c>
      <c r="K1329" s="89" t="s">
        <v>476</v>
      </c>
      <c r="L1329" s="89" t="s">
        <v>394</v>
      </c>
      <c r="M1329" s="89" t="s">
        <v>395</v>
      </c>
      <c r="N1329" s="89">
        <v>1</v>
      </c>
      <c r="O1329" s="91">
        <v>175.55</v>
      </c>
      <c r="P1329" s="89" t="s">
        <v>548</v>
      </c>
      <c r="Q1329" s="89">
        <v>36</v>
      </c>
      <c r="R1329" s="89" t="s">
        <v>778</v>
      </c>
      <c r="S1329" s="89">
        <v>3</v>
      </c>
      <c r="T1329" s="90">
        <v>0</v>
      </c>
      <c r="U1329" s="90">
        <v>0</v>
      </c>
      <c r="V1329" s="90">
        <v>0</v>
      </c>
      <c r="W1329" s="90">
        <v>0</v>
      </c>
      <c r="X1329" s="90">
        <v>0</v>
      </c>
      <c r="Y1329" s="90">
        <v>0</v>
      </c>
      <c r="Z1329" s="90">
        <v>0</v>
      </c>
      <c r="AA1329" s="90">
        <v>0</v>
      </c>
      <c r="AB1329" s="90">
        <v>0</v>
      </c>
      <c r="AC1329" s="90"/>
      <c r="AD1329" s="90"/>
      <c r="AE1329" s="381" t="str">
        <f t="shared" si="21"/>
        <v>-</v>
      </c>
      <c r="AF1329" s="105"/>
      <c r="AG1329" s="381"/>
      <c r="AH1329" s="381"/>
      <c r="AI1329" s="381"/>
      <c r="AJ1329" s="381"/>
      <c r="AK1329" s="381"/>
      <c r="AL1329" s="381"/>
      <c r="AM1329" s="381"/>
    </row>
    <row r="1330" spans="1:39" x14ac:dyDescent="0.35">
      <c r="A1330" s="89" t="s">
        <v>584</v>
      </c>
      <c r="B1330" s="89" t="s">
        <v>558</v>
      </c>
      <c r="C1330" s="89" t="s">
        <v>462</v>
      </c>
      <c r="D1330" s="89" t="s">
        <v>637</v>
      </c>
      <c r="E1330" s="89" t="s">
        <v>583</v>
      </c>
      <c r="F1330" s="89" t="s">
        <v>465</v>
      </c>
      <c r="G1330" s="89" t="s">
        <v>465</v>
      </c>
      <c r="H1330" s="89" t="s">
        <v>465</v>
      </c>
      <c r="I1330" s="89" t="s">
        <v>465</v>
      </c>
      <c r="J1330" s="89" t="s">
        <v>465</v>
      </c>
      <c r="K1330" s="89" t="s">
        <v>476</v>
      </c>
      <c r="L1330" s="89" t="s">
        <v>394</v>
      </c>
      <c r="M1330" s="89" t="s">
        <v>395</v>
      </c>
      <c r="N1330" s="89">
        <v>1</v>
      </c>
      <c r="O1330" s="91">
        <v>178.91</v>
      </c>
      <c r="P1330" s="89" t="s">
        <v>548</v>
      </c>
      <c r="Q1330" s="89">
        <v>36</v>
      </c>
      <c r="R1330" s="89" t="s">
        <v>778</v>
      </c>
      <c r="S1330" s="89">
        <v>3</v>
      </c>
      <c r="T1330" s="90">
        <v>0</v>
      </c>
      <c r="U1330" s="90">
        <v>0</v>
      </c>
      <c r="V1330" s="90">
        <v>0</v>
      </c>
      <c r="W1330" s="90">
        <v>0</v>
      </c>
      <c r="X1330" s="90">
        <v>0</v>
      </c>
      <c r="Y1330" s="90">
        <v>0</v>
      </c>
      <c r="Z1330" s="90">
        <v>0</v>
      </c>
      <c r="AA1330" s="90">
        <v>0</v>
      </c>
      <c r="AB1330" s="90">
        <v>0</v>
      </c>
      <c r="AC1330" s="90"/>
      <c r="AD1330" s="90"/>
      <c r="AE1330" s="381" t="str">
        <f t="shared" si="21"/>
        <v>-</v>
      </c>
      <c r="AF1330" s="105"/>
      <c r="AG1330" s="381"/>
      <c r="AH1330" s="381"/>
      <c r="AI1330" s="381"/>
      <c r="AJ1330" s="381"/>
      <c r="AK1330" s="381"/>
      <c r="AL1330" s="381"/>
      <c r="AM1330" s="381"/>
    </row>
    <row r="1331" spans="1:39" x14ac:dyDescent="0.35">
      <c r="A1331" s="89" t="s">
        <v>582</v>
      </c>
      <c r="B1331" s="89" t="s">
        <v>558</v>
      </c>
      <c r="C1331" s="89" t="s">
        <v>462</v>
      </c>
      <c r="D1331" s="89" t="s">
        <v>637</v>
      </c>
      <c r="E1331" s="89" t="s">
        <v>583</v>
      </c>
      <c r="F1331" s="89" t="s">
        <v>465</v>
      </c>
      <c r="G1331" s="89" t="s">
        <v>465</v>
      </c>
      <c r="H1331" s="89" t="s">
        <v>465</v>
      </c>
      <c r="I1331" s="89" t="s">
        <v>465</v>
      </c>
      <c r="J1331" s="89" t="s">
        <v>465</v>
      </c>
      <c r="K1331" s="89" t="s">
        <v>476</v>
      </c>
      <c r="L1331" s="89" t="s">
        <v>394</v>
      </c>
      <c r="M1331" s="89" t="s">
        <v>395</v>
      </c>
      <c r="N1331" s="89">
        <v>1</v>
      </c>
      <c r="O1331" s="91">
        <v>41.62</v>
      </c>
      <c r="P1331" s="89" t="s">
        <v>548</v>
      </c>
      <c r="Q1331" s="89">
        <v>36</v>
      </c>
      <c r="R1331" s="89" t="s">
        <v>778</v>
      </c>
      <c r="S1331" s="89">
        <v>3</v>
      </c>
      <c r="T1331" s="90">
        <v>0</v>
      </c>
      <c r="U1331" s="90">
        <v>0</v>
      </c>
      <c r="V1331" s="90">
        <v>0</v>
      </c>
      <c r="W1331" s="90">
        <v>0</v>
      </c>
      <c r="X1331" s="90">
        <v>0</v>
      </c>
      <c r="Y1331" s="90">
        <v>0</v>
      </c>
      <c r="Z1331" s="90">
        <v>0</v>
      </c>
      <c r="AA1331" s="90">
        <v>0</v>
      </c>
      <c r="AB1331" s="90">
        <v>0</v>
      </c>
      <c r="AC1331" s="90"/>
      <c r="AD1331" s="90"/>
      <c r="AE1331" s="381" t="str">
        <f t="shared" si="21"/>
        <v>-</v>
      </c>
      <c r="AF1331" s="105"/>
      <c r="AG1331" s="381"/>
      <c r="AH1331" s="381"/>
      <c r="AI1331" s="381"/>
      <c r="AJ1331" s="381"/>
      <c r="AK1331" s="381"/>
      <c r="AL1331" s="381"/>
      <c r="AM1331" s="381"/>
    </row>
    <row r="1332" spans="1:39" x14ac:dyDescent="0.35">
      <c r="A1332" s="89" t="s">
        <v>577</v>
      </c>
      <c r="B1332" s="89" t="s">
        <v>558</v>
      </c>
      <c r="C1332" s="89" t="s">
        <v>462</v>
      </c>
      <c r="D1332" s="89" t="s">
        <v>637</v>
      </c>
      <c r="E1332" s="89" t="s">
        <v>526</v>
      </c>
      <c r="F1332" s="89" t="s">
        <v>465</v>
      </c>
      <c r="G1332" s="89" t="s">
        <v>465</v>
      </c>
      <c r="H1332" s="89" t="s">
        <v>465</v>
      </c>
      <c r="I1332" s="89" t="s">
        <v>465</v>
      </c>
      <c r="J1332" s="89" t="s">
        <v>465</v>
      </c>
      <c r="K1332" s="89" t="s">
        <v>466</v>
      </c>
      <c r="L1332" s="89" t="s">
        <v>394</v>
      </c>
      <c r="M1332" s="89" t="s">
        <v>395</v>
      </c>
      <c r="N1332" s="89">
        <v>1</v>
      </c>
      <c r="O1332" s="91">
        <v>1.34</v>
      </c>
      <c r="P1332" s="89" t="s">
        <v>548</v>
      </c>
      <c r="Q1332" s="89">
        <v>36</v>
      </c>
      <c r="R1332" s="89" t="s">
        <v>778</v>
      </c>
      <c r="S1332" s="89">
        <v>3</v>
      </c>
      <c r="T1332" s="90">
        <v>0</v>
      </c>
      <c r="U1332" s="90">
        <v>0</v>
      </c>
      <c r="V1332" s="90">
        <v>0</v>
      </c>
      <c r="W1332" s="90">
        <v>0</v>
      </c>
      <c r="X1332" s="90">
        <v>0</v>
      </c>
      <c r="Y1332" s="90">
        <v>0</v>
      </c>
      <c r="Z1332" s="90">
        <v>0</v>
      </c>
      <c r="AA1332" s="90">
        <v>0</v>
      </c>
      <c r="AB1332" s="90">
        <v>0</v>
      </c>
      <c r="AC1332" s="90"/>
      <c r="AD1332" s="90"/>
      <c r="AE1332" s="381" t="str">
        <f t="shared" si="21"/>
        <v>-</v>
      </c>
      <c r="AF1332" s="105"/>
      <c r="AG1332" s="381"/>
      <c r="AH1332" s="381"/>
      <c r="AI1332" s="381"/>
      <c r="AJ1332" s="381"/>
      <c r="AK1332" s="381"/>
      <c r="AL1332" s="381"/>
      <c r="AM1332" s="381"/>
    </row>
    <row r="1333" spans="1:39" x14ac:dyDescent="0.35">
      <c r="A1333" s="89" t="s">
        <v>615</v>
      </c>
      <c r="B1333" s="89" t="s">
        <v>558</v>
      </c>
      <c r="C1333" s="89" t="s">
        <v>462</v>
      </c>
      <c r="D1333" s="89" t="s">
        <v>637</v>
      </c>
      <c r="E1333" s="89" t="s">
        <v>487</v>
      </c>
      <c r="F1333" s="89" t="s">
        <v>465</v>
      </c>
      <c r="G1333" s="89" t="s">
        <v>465</v>
      </c>
      <c r="H1333" s="89" t="s">
        <v>465</v>
      </c>
      <c r="I1333" s="89" t="s">
        <v>465</v>
      </c>
      <c r="J1333" s="89" t="s">
        <v>465</v>
      </c>
      <c r="K1333" s="89" t="s">
        <v>466</v>
      </c>
      <c r="L1333" s="89" t="s">
        <v>394</v>
      </c>
      <c r="M1333" s="89" t="s">
        <v>395</v>
      </c>
      <c r="N1333" s="89">
        <v>1</v>
      </c>
      <c r="O1333" s="91">
        <v>0.78</v>
      </c>
      <c r="P1333" s="89" t="s">
        <v>548</v>
      </c>
      <c r="Q1333" s="89">
        <v>36</v>
      </c>
      <c r="R1333" s="89" t="s">
        <v>778</v>
      </c>
      <c r="S1333" s="89">
        <v>3</v>
      </c>
      <c r="T1333" s="90">
        <v>0</v>
      </c>
      <c r="U1333" s="90">
        <v>0</v>
      </c>
      <c r="V1333" s="90">
        <v>0</v>
      </c>
      <c r="W1333" s="90">
        <v>0</v>
      </c>
      <c r="X1333" s="90">
        <v>0</v>
      </c>
      <c r="Y1333" s="90">
        <v>0</v>
      </c>
      <c r="Z1333" s="90">
        <v>0</v>
      </c>
      <c r="AA1333" s="90">
        <v>0</v>
      </c>
      <c r="AB1333" s="90">
        <v>0</v>
      </c>
      <c r="AC1333" s="90"/>
      <c r="AD1333" s="90"/>
      <c r="AE1333" s="381" t="str">
        <f t="shared" si="21"/>
        <v>-</v>
      </c>
      <c r="AF1333" s="105"/>
      <c r="AG1333" s="381"/>
      <c r="AH1333" s="381"/>
      <c r="AI1333" s="381"/>
      <c r="AJ1333" s="381"/>
      <c r="AK1333" s="381"/>
      <c r="AL1333" s="381"/>
      <c r="AM1333" s="381"/>
    </row>
    <row r="1334" spans="1:39" x14ac:dyDescent="0.35">
      <c r="A1334" s="89" t="s">
        <v>581</v>
      </c>
      <c r="B1334" s="89" t="s">
        <v>558</v>
      </c>
      <c r="C1334" s="89" t="s">
        <v>462</v>
      </c>
      <c r="D1334" s="89" t="s">
        <v>637</v>
      </c>
      <c r="E1334" s="89" t="s">
        <v>580</v>
      </c>
      <c r="F1334" s="89" t="s">
        <v>465</v>
      </c>
      <c r="G1334" s="89" t="s">
        <v>465</v>
      </c>
      <c r="H1334" s="89" t="s">
        <v>465</v>
      </c>
      <c r="I1334" s="89" t="s">
        <v>465</v>
      </c>
      <c r="J1334" s="89" t="s">
        <v>465</v>
      </c>
      <c r="K1334" s="89" t="s">
        <v>466</v>
      </c>
      <c r="L1334" s="89" t="s">
        <v>394</v>
      </c>
      <c r="M1334" s="89" t="s">
        <v>395</v>
      </c>
      <c r="N1334" s="89">
        <v>1</v>
      </c>
      <c r="O1334" s="91">
        <v>7.77</v>
      </c>
      <c r="P1334" s="89" t="s">
        <v>548</v>
      </c>
      <c r="Q1334" s="89">
        <v>36</v>
      </c>
      <c r="R1334" s="89" t="s">
        <v>778</v>
      </c>
      <c r="S1334" s="89">
        <v>3</v>
      </c>
      <c r="T1334" s="90">
        <v>0</v>
      </c>
      <c r="U1334" s="90">
        <v>0</v>
      </c>
      <c r="V1334" s="90">
        <v>0</v>
      </c>
      <c r="W1334" s="90">
        <v>0</v>
      </c>
      <c r="X1334" s="90">
        <v>0</v>
      </c>
      <c r="Y1334" s="90">
        <v>0</v>
      </c>
      <c r="Z1334" s="90">
        <v>0</v>
      </c>
      <c r="AA1334" s="90">
        <v>0</v>
      </c>
      <c r="AB1334" s="90">
        <v>0</v>
      </c>
      <c r="AC1334" s="90"/>
      <c r="AD1334" s="90"/>
      <c r="AE1334" s="381" t="str">
        <f t="shared" si="21"/>
        <v>-</v>
      </c>
      <c r="AF1334" s="105"/>
      <c r="AG1334" s="381"/>
      <c r="AH1334" s="381"/>
      <c r="AI1334" s="381"/>
      <c r="AJ1334" s="381"/>
      <c r="AK1334" s="381"/>
      <c r="AL1334" s="381"/>
      <c r="AM1334" s="381"/>
    </row>
    <row r="1335" spans="1:39" x14ac:dyDescent="0.35">
      <c r="A1335" s="89" t="s">
        <v>579</v>
      </c>
      <c r="B1335" s="89" t="s">
        <v>558</v>
      </c>
      <c r="C1335" s="89" t="s">
        <v>462</v>
      </c>
      <c r="D1335" s="89" t="s">
        <v>637</v>
      </c>
      <c r="E1335" s="89" t="s">
        <v>580</v>
      </c>
      <c r="F1335" s="89" t="s">
        <v>465</v>
      </c>
      <c r="G1335" s="89" t="s">
        <v>465</v>
      </c>
      <c r="H1335" s="89" t="s">
        <v>465</v>
      </c>
      <c r="I1335" s="89" t="s">
        <v>465</v>
      </c>
      <c r="J1335" s="89" t="s">
        <v>465</v>
      </c>
      <c r="K1335" s="89" t="s">
        <v>466</v>
      </c>
      <c r="L1335" s="89" t="s">
        <v>394</v>
      </c>
      <c r="M1335" s="89" t="s">
        <v>395</v>
      </c>
      <c r="N1335" s="89">
        <v>1</v>
      </c>
      <c r="O1335" s="91">
        <v>17.84</v>
      </c>
      <c r="P1335" s="89" t="s">
        <v>548</v>
      </c>
      <c r="Q1335" s="89">
        <v>36</v>
      </c>
      <c r="R1335" s="89" t="s">
        <v>778</v>
      </c>
      <c r="S1335" s="89">
        <v>3</v>
      </c>
      <c r="T1335" s="90">
        <v>0</v>
      </c>
      <c r="U1335" s="90">
        <v>0</v>
      </c>
      <c r="V1335" s="90">
        <v>0</v>
      </c>
      <c r="W1335" s="90">
        <v>0</v>
      </c>
      <c r="X1335" s="90">
        <v>0</v>
      </c>
      <c r="Y1335" s="90">
        <v>0</v>
      </c>
      <c r="Z1335" s="90">
        <v>0</v>
      </c>
      <c r="AA1335" s="90">
        <v>0</v>
      </c>
      <c r="AB1335" s="90">
        <v>0</v>
      </c>
      <c r="AC1335" s="90"/>
      <c r="AD1335" s="90"/>
      <c r="AE1335" s="381" t="str">
        <f t="shared" si="21"/>
        <v>-</v>
      </c>
      <c r="AF1335" s="105"/>
      <c r="AG1335" s="381"/>
      <c r="AH1335" s="381"/>
      <c r="AI1335" s="381"/>
      <c r="AJ1335" s="381"/>
      <c r="AK1335" s="381"/>
      <c r="AL1335" s="381"/>
      <c r="AM1335" s="381"/>
    </row>
    <row r="1336" spans="1:39" x14ac:dyDescent="0.35">
      <c r="A1336" s="89" t="s">
        <v>578</v>
      </c>
      <c r="B1336" s="89" t="s">
        <v>558</v>
      </c>
      <c r="C1336" s="89" t="s">
        <v>462</v>
      </c>
      <c r="D1336" s="89" t="s">
        <v>637</v>
      </c>
      <c r="E1336" s="89" t="s">
        <v>480</v>
      </c>
      <c r="F1336" s="89" t="s">
        <v>465</v>
      </c>
      <c r="G1336" s="89" t="s">
        <v>465</v>
      </c>
      <c r="H1336" s="89" t="s">
        <v>465</v>
      </c>
      <c r="I1336" s="89" t="s">
        <v>465</v>
      </c>
      <c r="J1336" s="89" t="s">
        <v>465</v>
      </c>
      <c r="K1336" s="89" t="s">
        <v>466</v>
      </c>
      <c r="L1336" s="89" t="s">
        <v>394</v>
      </c>
      <c r="M1336" s="89" t="s">
        <v>395</v>
      </c>
      <c r="N1336" s="89">
        <v>1</v>
      </c>
      <c r="O1336" s="91">
        <v>7.73</v>
      </c>
      <c r="P1336" s="89" t="s">
        <v>548</v>
      </c>
      <c r="Q1336" s="89">
        <v>36</v>
      </c>
      <c r="R1336" s="89" t="s">
        <v>778</v>
      </c>
      <c r="S1336" s="89">
        <v>3</v>
      </c>
      <c r="T1336" s="90">
        <v>0</v>
      </c>
      <c r="U1336" s="90">
        <v>0</v>
      </c>
      <c r="V1336" s="90">
        <v>0</v>
      </c>
      <c r="W1336" s="90">
        <v>0</v>
      </c>
      <c r="X1336" s="90">
        <v>0</v>
      </c>
      <c r="Y1336" s="90">
        <v>0</v>
      </c>
      <c r="Z1336" s="90">
        <v>0</v>
      </c>
      <c r="AA1336" s="90">
        <v>0</v>
      </c>
      <c r="AB1336" s="90">
        <v>0</v>
      </c>
      <c r="AC1336" s="90"/>
      <c r="AD1336" s="90"/>
      <c r="AE1336" s="381" t="str">
        <f t="shared" si="21"/>
        <v>-</v>
      </c>
      <c r="AF1336" s="105"/>
      <c r="AG1336" s="381"/>
      <c r="AH1336" s="381"/>
      <c r="AI1336" s="381"/>
      <c r="AJ1336" s="381"/>
      <c r="AK1336" s="381"/>
      <c r="AL1336" s="381"/>
      <c r="AM1336" s="381"/>
    </row>
    <row r="1337" spans="1:39" x14ac:dyDescent="0.35">
      <c r="A1337" s="89" t="s">
        <v>576</v>
      </c>
      <c r="B1337" s="89" t="s">
        <v>558</v>
      </c>
      <c r="C1337" s="89" t="s">
        <v>462</v>
      </c>
      <c r="D1337" s="89" t="s">
        <v>637</v>
      </c>
      <c r="E1337" s="89" t="s">
        <v>552</v>
      </c>
      <c r="F1337" s="89" t="s">
        <v>465</v>
      </c>
      <c r="G1337" s="89" t="s">
        <v>465</v>
      </c>
      <c r="H1337" s="89" t="s">
        <v>465</v>
      </c>
      <c r="I1337" s="89" t="s">
        <v>465</v>
      </c>
      <c r="J1337" s="89" t="s">
        <v>465</v>
      </c>
      <c r="K1337" s="89" t="s">
        <v>466</v>
      </c>
      <c r="L1337" s="89" t="s">
        <v>394</v>
      </c>
      <c r="M1337" s="89" t="s">
        <v>395</v>
      </c>
      <c r="N1337" s="89">
        <v>1</v>
      </c>
      <c r="O1337" s="91">
        <v>2.31</v>
      </c>
      <c r="P1337" s="89" t="s">
        <v>548</v>
      </c>
      <c r="Q1337" s="89">
        <v>36</v>
      </c>
      <c r="R1337" s="89" t="s">
        <v>778</v>
      </c>
      <c r="S1337" s="89">
        <v>3</v>
      </c>
      <c r="T1337" s="90">
        <v>0</v>
      </c>
      <c r="U1337" s="90">
        <v>0</v>
      </c>
      <c r="V1337" s="90">
        <v>0</v>
      </c>
      <c r="W1337" s="90">
        <v>0</v>
      </c>
      <c r="X1337" s="90">
        <v>0</v>
      </c>
      <c r="Y1337" s="90">
        <v>0</v>
      </c>
      <c r="Z1337" s="90">
        <v>0</v>
      </c>
      <c r="AA1337" s="90">
        <v>0</v>
      </c>
      <c r="AB1337" s="90">
        <v>0</v>
      </c>
      <c r="AC1337" s="90"/>
      <c r="AD1337" s="90"/>
      <c r="AE1337" s="381" t="str">
        <f t="shared" si="21"/>
        <v>-</v>
      </c>
      <c r="AF1337" s="105"/>
      <c r="AG1337" s="381"/>
      <c r="AH1337" s="381"/>
      <c r="AI1337" s="381"/>
      <c r="AJ1337" s="381"/>
      <c r="AK1337" s="381"/>
      <c r="AL1337" s="381"/>
      <c r="AM1337" s="381"/>
    </row>
    <row r="1338" spans="1:39" x14ac:dyDescent="0.35">
      <c r="A1338" s="89" t="s">
        <v>572</v>
      </c>
      <c r="B1338" s="89" t="s">
        <v>558</v>
      </c>
      <c r="C1338" s="89" t="s">
        <v>462</v>
      </c>
      <c r="D1338" s="89" t="s">
        <v>637</v>
      </c>
      <c r="E1338" s="89" t="s">
        <v>471</v>
      </c>
      <c r="F1338" s="89" t="s">
        <v>465</v>
      </c>
      <c r="G1338" s="89" t="s">
        <v>465</v>
      </c>
      <c r="H1338" s="89" t="s">
        <v>465</v>
      </c>
      <c r="I1338" s="89" t="s">
        <v>465</v>
      </c>
      <c r="J1338" s="89" t="s">
        <v>465</v>
      </c>
      <c r="K1338" s="89" t="s">
        <v>466</v>
      </c>
      <c r="L1338" s="89" t="s">
        <v>394</v>
      </c>
      <c r="M1338" s="89" t="s">
        <v>395</v>
      </c>
      <c r="N1338" s="89">
        <v>1</v>
      </c>
      <c r="O1338" s="91">
        <v>3.15</v>
      </c>
      <c r="P1338" s="89" t="s">
        <v>548</v>
      </c>
      <c r="Q1338" s="89">
        <v>36</v>
      </c>
      <c r="R1338" s="89" t="s">
        <v>778</v>
      </c>
      <c r="S1338" s="89">
        <v>3</v>
      </c>
      <c r="T1338" s="90">
        <v>0</v>
      </c>
      <c r="U1338" s="90">
        <v>0</v>
      </c>
      <c r="V1338" s="90">
        <v>0</v>
      </c>
      <c r="W1338" s="90">
        <v>0</v>
      </c>
      <c r="X1338" s="90">
        <v>0</v>
      </c>
      <c r="Y1338" s="90">
        <v>0</v>
      </c>
      <c r="Z1338" s="90">
        <v>0</v>
      </c>
      <c r="AA1338" s="90">
        <v>0</v>
      </c>
      <c r="AB1338" s="90">
        <v>0</v>
      </c>
      <c r="AC1338" s="90"/>
      <c r="AD1338" s="90"/>
      <c r="AE1338" s="381" t="str">
        <f t="shared" si="21"/>
        <v>-</v>
      </c>
      <c r="AF1338" s="105"/>
      <c r="AG1338" s="381"/>
      <c r="AH1338" s="381"/>
      <c r="AI1338" s="381"/>
      <c r="AJ1338" s="381"/>
      <c r="AK1338" s="381"/>
      <c r="AL1338" s="381"/>
      <c r="AM1338" s="381"/>
    </row>
    <row r="1339" spans="1:39" x14ac:dyDescent="0.35">
      <c r="A1339" s="89" t="s">
        <v>570</v>
      </c>
      <c r="B1339" s="89" t="s">
        <v>558</v>
      </c>
      <c r="C1339" s="89" t="s">
        <v>462</v>
      </c>
      <c r="D1339" s="89" t="s">
        <v>637</v>
      </c>
      <c r="E1339" s="89" t="s">
        <v>571</v>
      </c>
      <c r="F1339" s="89" t="s">
        <v>465</v>
      </c>
      <c r="G1339" s="89" t="s">
        <v>465</v>
      </c>
      <c r="H1339" s="89" t="s">
        <v>465</v>
      </c>
      <c r="I1339" s="89" t="s">
        <v>465</v>
      </c>
      <c r="J1339" s="89" t="s">
        <v>465</v>
      </c>
      <c r="K1339" s="89" t="s">
        <v>466</v>
      </c>
      <c r="L1339" s="89" t="s">
        <v>394</v>
      </c>
      <c r="M1339" s="89" t="s">
        <v>395</v>
      </c>
      <c r="N1339" s="89">
        <v>1</v>
      </c>
      <c r="O1339" s="91">
        <v>3.05</v>
      </c>
      <c r="P1339" s="89" t="s">
        <v>548</v>
      </c>
      <c r="Q1339" s="89">
        <v>36</v>
      </c>
      <c r="R1339" s="89" t="s">
        <v>778</v>
      </c>
      <c r="S1339" s="89">
        <v>3</v>
      </c>
      <c r="T1339" s="90">
        <v>0</v>
      </c>
      <c r="U1339" s="90">
        <v>0</v>
      </c>
      <c r="V1339" s="90">
        <v>0</v>
      </c>
      <c r="W1339" s="90">
        <v>0</v>
      </c>
      <c r="X1339" s="90">
        <v>0</v>
      </c>
      <c r="Y1339" s="90">
        <v>0</v>
      </c>
      <c r="Z1339" s="90">
        <v>0</v>
      </c>
      <c r="AA1339" s="90">
        <v>0</v>
      </c>
      <c r="AB1339" s="90">
        <v>0</v>
      </c>
      <c r="AC1339" s="90"/>
      <c r="AD1339" s="90"/>
      <c r="AE1339" s="381" t="str">
        <f t="shared" si="21"/>
        <v>-</v>
      </c>
      <c r="AF1339" s="105"/>
      <c r="AG1339" s="381"/>
      <c r="AH1339" s="381"/>
      <c r="AI1339" s="381"/>
      <c r="AJ1339" s="381"/>
      <c r="AK1339" s="381"/>
      <c r="AL1339" s="381"/>
      <c r="AM1339" s="381"/>
    </row>
    <row r="1340" spans="1:39" x14ac:dyDescent="0.35">
      <c r="A1340" s="89" t="s">
        <v>601</v>
      </c>
      <c r="B1340" s="89" t="s">
        <v>391</v>
      </c>
      <c r="C1340" s="89" t="s">
        <v>392</v>
      </c>
      <c r="D1340" s="89" t="s">
        <v>463</v>
      </c>
      <c r="E1340" s="89" t="s">
        <v>521</v>
      </c>
      <c r="F1340" s="89" t="s">
        <v>465</v>
      </c>
      <c r="G1340" s="89" t="s">
        <v>465</v>
      </c>
      <c r="H1340" s="89" t="s">
        <v>465</v>
      </c>
      <c r="I1340" s="89" t="s">
        <v>506</v>
      </c>
      <c r="J1340" s="89" t="s">
        <v>465</v>
      </c>
      <c r="K1340" s="89" t="s">
        <v>476</v>
      </c>
      <c r="L1340" s="89" t="s">
        <v>549</v>
      </c>
      <c r="M1340" s="89" t="s">
        <v>395</v>
      </c>
      <c r="N1340" s="89">
        <v>15</v>
      </c>
      <c r="O1340" s="91">
        <v>86.12</v>
      </c>
      <c r="P1340" s="89" t="s">
        <v>550</v>
      </c>
      <c r="Q1340" s="89">
        <v>36</v>
      </c>
      <c r="R1340" s="89" t="s">
        <v>778</v>
      </c>
      <c r="S1340" s="89">
        <v>5</v>
      </c>
      <c r="T1340" s="90">
        <v>0</v>
      </c>
      <c r="U1340" s="90">
        <v>0</v>
      </c>
      <c r="V1340" s="90">
        <v>0</v>
      </c>
      <c r="W1340" s="90">
        <v>0</v>
      </c>
      <c r="X1340" s="90">
        <v>0</v>
      </c>
      <c r="Y1340" s="90">
        <v>0</v>
      </c>
      <c r="Z1340" s="90">
        <v>0</v>
      </c>
      <c r="AA1340" s="90">
        <v>0</v>
      </c>
      <c r="AB1340" s="90">
        <v>0</v>
      </c>
      <c r="AC1340" s="90">
        <v>85.36</v>
      </c>
      <c r="AD1340" s="90">
        <v>188.7</v>
      </c>
      <c r="AE1340" s="381">
        <f t="shared" si="21"/>
        <v>9.1070465198043298</v>
      </c>
      <c r="AF1340" s="105"/>
      <c r="AG1340" s="381"/>
      <c r="AH1340" s="381"/>
      <c r="AI1340" s="381"/>
      <c r="AJ1340" s="381"/>
      <c r="AK1340" s="381"/>
      <c r="AL1340" s="381"/>
      <c r="AM1340" s="381"/>
    </row>
    <row r="1341" spans="1:39" x14ac:dyDescent="0.35">
      <c r="A1341" s="89" t="s">
        <v>603</v>
      </c>
      <c r="B1341" s="89" t="s">
        <v>391</v>
      </c>
      <c r="C1341" s="89" t="s">
        <v>392</v>
      </c>
      <c r="D1341" s="89" t="s">
        <v>463</v>
      </c>
      <c r="E1341" s="89" t="s">
        <v>526</v>
      </c>
      <c r="F1341" s="89" t="s">
        <v>465</v>
      </c>
      <c r="G1341" s="89" t="s">
        <v>465</v>
      </c>
      <c r="H1341" s="89" t="s">
        <v>465</v>
      </c>
      <c r="I1341" s="89" t="s">
        <v>506</v>
      </c>
      <c r="J1341" s="89" t="s">
        <v>465</v>
      </c>
      <c r="K1341" s="89" t="s">
        <v>476</v>
      </c>
      <c r="L1341" s="89" t="s">
        <v>549</v>
      </c>
      <c r="M1341" s="89" t="s">
        <v>395</v>
      </c>
      <c r="N1341" s="89">
        <v>15</v>
      </c>
      <c r="O1341" s="91">
        <v>17.53</v>
      </c>
      <c r="P1341" s="89" t="s">
        <v>550</v>
      </c>
      <c r="Q1341" s="89">
        <v>36</v>
      </c>
      <c r="R1341" s="89" t="s">
        <v>778</v>
      </c>
      <c r="S1341" s="89">
        <v>5</v>
      </c>
      <c r="T1341" s="90">
        <v>0</v>
      </c>
      <c r="U1341" s="90">
        <v>0</v>
      </c>
      <c r="V1341" s="90">
        <v>0</v>
      </c>
      <c r="W1341" s="90">
        <v>0</v>
      </c>
      <c r="X1341" s="90">
        <v>0</v>
      </c>
      <c r="Y1341" s="90">
        <v>0</v>
      </c>
      <c r="Z1341" s="90">
        <v>0</v>
      </c>
      <c r="AA1341" s="90">
        <v>0</v>
      </c>
      <c r="AB1341" s="90">
        <v>0</v>
      </c>
      <c r="AC1341" s="90">
        <v>85.36</v>
      </c>
      <c r="AD1341" s="90">
        <v>188.7</v>
      </c>
      <c r="AE1341" s="381">
        <f t="shared" si="21"/>
        <v>9.1070465198043298</v>
      </c>
      <c r="AF1341" s="105"/>
      <c r="AG1341" s="381"/>
      <c r="AH1341" s="381"/>
      <c r="AI1341" s="381"/>
      <c r="AJ1341" s="381"/>
      <c r="AK1341" s="381"/>
      <c r="AL1341" s="381"/>
      <c r="AM1341" s="381"/>
    </row>
    <row r="1342" spans="1:39" x14ac:dyDescent="0.35">
      <c r="A1342" s="89" t="s">
        <v>562</v>
      </c>
      <c r="B1342" s="89" t="s">
        <v>391</v>
      </c>
      <c r="C1342" s="89" t="s">
        <v>392</v>
      </c>
      <c r="D1342" s="89" t="s">
        <v>463</v>
      </c>
      <c r="E1342" s="89" t="s">
        <v>521</v>
      </c>
      <c r="F1342" s="89" t="s">
        <v>465</v>
      </c>
      <c r="G1342" s="89" t="s">
        <v>465</v>
      </c>
      <c r="H1342" s="89" t="s">
        <v>465</v>
      </c>
      <c r="I1342" s="89" t="s">
        <v>506</v>
      </c>
      <c r="J1342" s="89" t="s">
        <v>508</v>
      </c>
      <c r="K1342" s="89" t="s">
        <v>466</v>
      </c>
      <c r="L1342" s="89" t="s">
        <v>587</v>
      </c>
      <c r="M1342" s="89" t="s">
        <v>395</v>
      </c>
      <c r="N1342" s="89">
        <v>21</v>
      </c>
      <c r="O1342" s="91">
        <v>21.97</v>
      </c>
      <c r="P1342" s="89" t="s">
        <v>588</v>
      </c>
      <c r="Q1342" s="89">
        <v>36</v>
      </c>
      <c r="R1342" s="89" t="s">
        <v>778</v>
      </c>
      <c r="S1342" s="89">
        <v>6</v>
      </c>
      <c r="T1342" s="90">
        <v>0</v>
      </c>
      <c r="U1342" s="90">
        <v>0</v>
      </c>
      <c r="V1342" s="90">
        <v>0</v>
      </c>
      <c r="W1342" s="90">
        <v>0</v>
      </c>
      <c r="X1342" s="90">
        <v>0</v>
      </c>
      <c r="Y1342" s="90">
        <v>0</v>
      </c>
      <c r="Z1342" s="90">
        <v>0</v>
      </c>
      <c r="AA1342" s="90">
        <v>0</v>
      </c>
      <c r="AB1342" s="90">
        <v>0</v>
      </c>
      <c r="AC1342" s="90">
        <v>74.72</v>
      </c>
      <c r="AD1342" s="90">
        <v>116.13</v>
      </c>
      <c r="AE1342" s="381">
        <f t="shared" si="21"/>
        <v>10.861317780498069</v>
      </c>
      <c r="AF1342" s="105"/>
      <c r="AG1342" s="381"/>
      <c r="AH1342" s="381"/>
      <c r="AI1342" s="381"/>
      <c r="AJ1342" s="381"/>
      <c r="AK1342" s="381"/>
      <c r="AL1342" s="381"/>
      <c r="AM1342" s="381"/>
    </row>
    <row r="1343" spans="1:39" x14ac:dyDescent="0.35">
      <c r="A1343" s="89" t="s">
        <v>721</v>
      </c>
      <c r="B1343" s="89" t="s">
        <v>391</v>
      </c>
      <c r="C1343" s="89" t="s">
        <v>392</v>
      </c>
      <c r="D1343" s="89" t="s">
        <v>463</v>
      </c>
      <c r="E1343" s="89" t="s">
        <v>489</v>
      </c>
      <c r="F1343" s="89" t="s">
        <v>465</v>
      </c>
      <c r="G1343" s="89" t="s">
        <v>465</v>
      </c>
      <c r="H1343" s="89" t="s">
        <v>465</v>
      </c>
      <c r="I1343" s="89" t="s">
        <v>506</v>
      </c>
      <c r="J1343" s="89" t="s">
        <v>501</v>
      </c>
      <c r="K1343" s="89" t="s">
        <v>466</v>
      </c>
      <c r="L1343" s="89" t="s">
        <v>587</v>
      </c>
      <c r="M1343" s="89" t="s">
        <v>395</v>
      </c>
      <c r="N1343" s="89">
        <v>22</v>
      </c>
      <c r="O1343" s="91">
        <v>60.22</v>
      </c>
      <c r="P1343" s="89" t="s">
        <v>588</v>
      </c>
      <c r="Q1343" s="89">
        <v>36</v>
      </c>
      <c r="R1343" s="89" t="s">
        <v>778</v>
      </c>
      <c r="S1343" s="89">
        <v>6</v>
      </c>
      <c r="T1343" s="90">
        <v>0</v>
      </c>
      <c r="U1343" s="90">
        <v>0</v>
      </c>
      <c r="V1343" s="90">
        <v>0</v>
      </c>
      <c r="W1343" s="90">
        <v>0</v>
      </c>
      <c r="X1343" s="90">
        <v>0</v>
      </c>
      <c r="Y1343" s="90">
        <v>0</v>
      </c>
      <c r="Z1343" s="90">
        <v>0</v>
      </c>
      <c r="AA1343" s="90">
        <v>0</v>
      </c>
      <c r="AB1343" s="90">
        <v>0</v>
      </c>
      <c r="AC1343" s="90">
        <v>74.680000000000007</v>
      </c>
      <c r="AD1343" s="90">
        <v>102.65</v>
      </c>
      <c r="AE1343" s="381">
        <f t="shared" si="21"/>
        <v>11.549388213127182</v>
      </c>
      <c r="AF1343" s="105"/>
      <c r="AG1343" s="381"/>
      <c r="AH1343" s="381"/>
      <c r="AI1343" s="381"/>
      <c r="AJ1343" s="381"/>
      <c r="AK1343" s="381"/>
      <c r="AL1343" s="381"/>
      <c r="AM1343" s="381"/>
    </row>
    <row r="1344" spans="1:39" x14ac:dyDescent="0.35">
      <c r="A1344" s="89" t="s">
        <v>720</v>
      </c>
      <c r="B1344" s="89" t="s">
        <v>391</v>
      </c>
      <c r="C1344" s="89" t="s">
        <v>392</v>
      </c>
      <c r="D1344" s="89" t="s">
        <v>463</v>
      </c>
      <c r="E1344" s="89" t="s">
        <v>493</v>
      </c>
      <c r="F1344" s="89" t="s">
        <v>465</v>
      </c>
      <c r="G1344" s="89" t="s">
        <v>465</v>
      </c>
      <c r="H1344" s="89" t="s">
        <v>465</v>
      </c>
      <c r="I1344" s="89" t="s">
        <v>506</v>
      </c>
      <c r="J1344" s="89" t="s">
        <v>501</v>
      </c>
      <c r="K1344" s="89" t="s">
        <v>466</v>
      </c>
      <c r="L1344" s="89" t="s">
        <v>587</v>
      </c>
      <c r="M1344" s="89" t="s">
        <v>395</v>
      </c>
      <c r="N1344" s="89">
        <v>22</v>
      </c>
      <c r="O1344" s="91">
        <v>61.85</v>
      </c>
      <c r="P1344" s="89" t="s">
        <v>588</v>
      </c>
      <c r="Q1344" s="89">
        <v>36</v>
      </c>
      <c r="R1344" s="89" t="s">
        <v>778</v>
      </c>
      <c r="S1344" s="89">
        <v>6</v>
      </c>
      <c r="T1344" s="90">
        <v>0</v>
      </c>
      <c r="U1344" s="90">
        <v>0</v>
      </c>
      <c r="V1344" s="90">
        <v>0</v>
      </c>
      <c r="W1344" s="90">
        <v>0</v>
      </c>
      <c r="X1344" s="90">
        <v>0</v>
      </c>
      <c r="Y1344" s="90">
        <v>0</v>
      </c>
      <c r="Z1344" s="90">
        <v>0</v>
      </c>
      <c r="AA1344" s="90">
        <v>0</v>
      </c>
      <c r="AB1344" s="90">
        <v>0</v>
      </c>
      <c r="AC1344" s="90">
        <v>74.430000000000007</v>
      </c>
      <c r="AD1344" s="90">
        <v>123.31</v>
      </c>
      <c r="AE1344" s="381">
        <f t="shared" si="21"/>
        <v>10.519889123312062</v>
      </c>
      <c r="AF1344" s="105"/>
      <c r="AG1344" s="381"/>
      <c r="AH1344" s="381"/>
      <c r="AI1344" s="381"/>
      <c r="AJ1344" s="381"/>
      <c r="AK1344" s="381"/>
      <c r="AL1344" s="381"/>
      <c r="AM1344" s="381"/>
    </row>
    <row r="1345" spans="1:39" x14ac:dyDescent="0.35">
      <c r="A1345" s="89" t="s">
        <v>434</v>
      </c>
      <c r="B1345" s="89" t="s">
        <v>391</v>
      </c>
      <c r="C1345" s="89" t="s">
        <v>392</v>
      </c>
      <c r="D1345" s="89" t="s">
        <v>463</v>
      </c>
      <c r="E1345" s="89" t="s">
        <v>473</v>
      </c>
      <c r="F1345" s="89" t="s">
        <v>465</v>
      </c>
      <c r="G1345" s="89" t="s">
        <v>465</v>
      </c>
      <c r="H1345" s="89" t="s">
        <v>465</v>
      </c>
      <c r="I1345" s="89" t="s">
        <v>506</v>
      </c>
      <c r="J1345" s="89" t="s">
        <v>501</v>
      </c>
      <c r="K1345" s="89" t="s">
        <v>466</v>
      </c>
      <c r="L1345" s="89" t="s">
        <v>587</v>
      </c>
      <c r="M1345" s="89" t="s">
        <v>395</v>
      </c>
      <c r="N1345" s="89">
        <v>22</v>
      </c>
      <c r="O1345" s="91">
        <v>0.88</v>
      </c>
      <c r="P1345" s="89" t="s">
        <v>588</v>
      </c>
      <c r="Q1345" s="89">
        <v>36</v>
      </c>
      <c r="R1345" s="89" t="s">
        <v>778</v>
      </c>
      <c r="S1345" s="89">
        <v>6</v>
      </c>
      <c r="T1345" s="90">
        <v>0</v>
      </c>
      <c r="U1345" s="90">
        <v>0</v>
      </c>
      <c r="V1345" s="90">
        <v>0</v>
      </c>
      <c r="W1345" s="90">
        <v>0</v>
      </c>
      <c r="X1345" s="90">
        <v>0</v>
      </c>
      <c r="Y1345" s="90">
        <v>0</v>
      </c>
      <c r="Z1345" s="90">
        <v>0</v>
      </c>
      <c r="AA1345" s="90">
        <v>0</v>
      </c>
      <c r="AB1345" s="90">
        <v>0</v>
      </c>
      <c r="AC1345" s="90">
        <v>73.06</v>
      </c>
      <c r="AD1345" s="90">
        <v>93.16</v>
      </c>
      <c r="AE1345" s="381">
        <f t="shared" si="21"/>
        <v>11.991165467090013</v>
      </c>
      <c r="AF1345" s="105"/>
      <c r="AG1345" s="381"/>
      <c r="AH1345" s="381"/>
      <c r="AI1345" s="381"/>
      <c r="AJ1345" s="381"/>
      <c r="AK1345" s="381"/>
      <c r="AL1345" s="381"/>
      <c r="AM1345" s="381"/>
    </row>
    <row r="1346" spans="1:39" x14ac:dyDescent="0.35">
      <c r="A1346" s="89" t="s">
        <v>726</v>
      </c>
      <c r="B1346" s="89" t="s">
        <v>391</v>
      </c>
      <c r="C1346" s="89" t="s">
        <v>392</v>
      </c>
      <c r="D1346" s="89" t="s">
        <v>463</v>
      </c>
      <c r="E1346" s="89" t="s">
        <v>524</v>
      </c>
      <c r="F1346" s="89" t="s">
        <v>465</v>
      </c>
      <c r="G1346" s="89" t="s">
        <v>465</v>
      </c>
      <c r="H1346" s="89" t="s">
        <v>465</v>
      </c>
      <c r="I1346" s="89" t="s">
        <v>506</v>
      </c>
      <c r="J1346" s="89" t="s">
        <v>501</v>
      </c>
      <c r="K1346" s="89" t="s">
        <v>466</v>
      </c>
      <c r="L1346" s="89" t="s">
        <v>587</v>
      </c>
      <c r="M1346" s="89" t="s">
        <v>395</v>
      </c>
      <c r="N1346" s="89">
        <v>22</v>
      </c>
      <c r="O1346" s="91">
        <v>5.53</v>
      </c>
      <c r="P1346" s="89" t="s">
        <v>588</v>
      </c>
      <c r="Q1346" s="89">
        <v>36</v>
      </c>
      <c r="R1346" s="89" t="s">
        <v>778</v>
      </c>
      <c r="S1346" s="89">
        <v>6</v>
      </c>
      <c r="T1346" s="90">
        <v>0</v>
      </c>
      <c r="U1346" s="90">
        <v>0</v>
      </c>
      <c r="V1346" s="90">
        <v>0</v>
      </c>
      <c r="W1346" s="90">
        <v>0</v>
      </c>
      <c r="X1346" s="90">
        <v>0</v>
      </c>
      <c r="Y1346" s="90">
        <v>0</v>
      </c>
      <c r="Z1346" s="90">
        <v>0</v>
      </c>
      <c r="AA1346" s="90">
        <v>0</v>
      </c>
      <c r="AB1346" s="90">
        <v>0</v>
      </c>
      <c r="AC1346" s="90">
        <v>74.430000000000007</v>
      </c>
      <c r="AD1346" s="90">
        <v>123.31</v>
      </c>
      <c r="AE1346" s="381">
        <f t="shared" si="21"/>
        <v>10.519889123312062</v>
      </c>
      <c r="AF1346" s="105"/>
      <c r="AG1346" s="381"/>
      <c r="AH1346" s="381"/>
      <c r="AI1346" s="381"/>
      <c r="AJ1346" s="381"/>
      <c r="AK1346" s="381"/>
      <c r="AL1346" s="381"/>
      <c r="AM1346" s="381"/>
    </row>
    <row r="1347" spans="1:39" x14ac:dyDescent="0.35">
      <c r="A1347" s="89" t="s">
        <v>436</v>
      </c>
      <c r="B1347" s="89" t="s">
        <v>391</v>
      </c>
      <c r="C1347" s="89" t="s">
        <v>392</v>
      </c>
      <c r="D1347" s="89" t="s">
        <v>463</v>
      </c>
      <c r="E1347" s="89" t="s">
        <v>524</v>
      </c>
      <c r="F1347" s="89" t="s">
        <v>465</v>
      </c>
      <c r="G1347" s="89" t="s">
        <v>465</v>
      </c>
      <c r="H1347" s="89" t="s">
        <v>465</v>
      </c>
      <c r="I1347" s="89" t="s">
        <v>506</v>
      </c>
      <c r="J1347" s="89" t="s">
        <v>501</v>
      </c>
      <c r="K1347" s="89" t="s">
        <v>466</v>
      </c>
      <c r="L1347" s="89" t="s">
        <v>587</v>
      </c>
      <c r="M1347" s="89" t="s">
        <v>395</v>
      </c>
      <c r="N1347" s="89">
        <v>22</v>
      </c>
      <c r="O1347" s="91">
        <v>16.399999999999999</v>
      </c>
      <c r="P1347" s="89" t="s">
        <v>588</v>
      </c>
      <c r="Q1347" s="89">
        <v>36</v>
      </c>
      <c r="R1347" s="89" t="s">
        <v>778</v>
      </c>
      <c r="S1347" s="89">
        <v>6</v>
      </c>
      <c r="T1347" s="90">
        <v>0</v>
      </c>
      <c r="U1347" s="90">
        <v>0</v>
      </c>
      <c r="V1347" s="90">
        <v>0</v>
      </c>
      <c r="W1347" s="90">
        <v>0</v>
      </c>
      <c r="X1347" s="90">
        <v>0</v>
      </c>
      <c r="Y1347" s="90">
        <v>0</v>
      </c>
      <c r="Z1347" s="90">
        <v>0</v>
      </c>
      <c r="AA1347" s="90">
        <v>0</v>
      </c>
      <c r="AB1347" s="90">
        <v>0</v>
      </c>
      <c r="AC1347" s="90">
        <v>74.430000000000007</v>
      </c>
      <c r="AD1347" s="90">
        <v>123.31</v>
      </c>
      <c r="AE1347" s="381">
        <f t="shared" si="21"/>
        <v>10.519889123312062</v>
      </c>
      <c r="AF1347" s="105"/>
      <c r="AG1347" s="381"/>
      <c r="AH1347" s="381"/>
      <c r="AI1347" s="381"/>
      <c r="AJ1347" s="381"/>
      <c r="AK1347" s="381"/>
      <c r="AL1347" s="381"/>
      <c r="AM1347" s="381"/>
    </row>
    <row r="1348" spans="1:39" x14ac:dyDescent="0.35">
      <c r="A1348" s="89" t="s">
        <v>724</v>
      </c>
      <c r="B1348" s="89" t="s">
        <v>391</v>
      </c>
      <c r="C1348" s="89" t="s">
        <v>392</v>
      </c>
      <c r="D1348" s="89" t="s">
        <v>463</v>
      </c>
      <c r="E1348" s="89" t="s">
        <v>524</v>
      </c>
      <c r="F1348" s="89" t="s">
        <v>465</v>
      </c>
      <c r="G1348" s="89" t="s">
        <v>465</v>
      </c>
      <c r="H1348" s="89" t="s">
        <v>465</v>
      </c>
      <c r="I1348" s="89" t="s">
        <v>506</v>
      </c>
      <c r="J1348" s="89" t="s">
        <v>501</v>
      </c>
      <c r="K1348" s="89" t="s">
        <v>466</v>
      </c>
      <c r="L1348" s="89" t="s">
        <v>587</v>
      </c>
      <c r="M1348" s="89" t="s">
        <v>395</v>
      </c>
      <c r="N1348" s="89">
        <v>22</v>
      </c>
      <c r="O1348" s="91">
        <v>51.79</v>
      </c>
      <c r="P1348" s="89" t="s">
        <v>588</v>
      </c>
      <c r="Q1348" s="89">
        <v>36</v>
      </c>
      <c r="R1348" s="89" t="s">
        <v>778</v>
      </c>
      <c r="S1348" s="89">
        <v>6</v>
      </c>
      <c r="T1348" s="90">
        <v>0</v>
      </c>
      <c r="U1348" s="90">
        <v>0</v>
      </c>
      <c r="V1348" s="90">
        <v>0</v>
      </c>
      <c r="W1348" s="90">
        <v>0</v>
      </c>
      <c r="X1348" s="90">
        <v>0</v>
      </c>
      <c r="Y1348" s="90">
        <v>0</v>
      </c>
      <c r="Z1348" s="90">
        <v>0</v>
      </c>
      <c r="AA1348" s="90">
        <v>0</v>
      </c>
      <c r="AB1348" s="90">
        <v>0</v>
      </c>
      <c r="AC1348" s="90">
        <v>74.430000000000007</v>
      </c>
      <c r="AD1348" s="90">
        <v>123.31</v>
      </c>
      <c r="AE1348" s="381">
        <f t="shared" si="21"/>
        <v>10.519889123312062</v>
      </c>
      <c r="AF1348" s="105"/>
      <c r="AG1348" s="381"/>
      <c r="AH1348" s="381"/>
      <c r="AI1348" s="381"/>
      <c r="AJ1348" s="381"/>
      <c r="AK1348" s="381"/>
      <c r="AL1348" s="381"/>
      <c r="AM1348" s="381"/>
    </row>
    <row r="1349" spans="1:39" x14ac:dyDescent="0.35">
      <c r="A1349" s="89" t="s">
        <v>722</v>
      </c>
      <c r="B1349" s="89" t="s">
        <v>391</v>
      </c>
      <c r="C1349" s="89" t="s">
        <v>392</v>
      </c>
      <c r="D1349" s="89" t="s">
        <v>463</v>
      </c>
      <c r="E1349" s="89" t="s">
        <v>524</v>
      </c>
      <c r="F1349" s="89" t="s">
        <v>465</v>
      </c>
      <c r="G1349" s="89" t="s">
        <v>465</v>
      </c>
      <c r="H1349" s="89" t="s">
        <v>465</v>
      </c>
      <c r="I1349" s="89" t="s">
        <v>506</v>
      </c>
      <c r="J1349" s="89" t="s">
        <v>501</v>
      </c>
      <c r="K1349" s="89" t="s">
        <v>466</v>
      </c>
      <c r="L1349" s="89" t="s">
        <v>587</v>
      </c>
      <c r="M1349" s="89" t="s">
        <v>395</v>
      </c>
      <c r="N1349" s="89">
        <v>22</v>
      </c>
      <c r="O1349" s="91">
        <v>13.74</v>
      </c>
      <c r="P1349" s="89" t="s">
        <v>588</v>
      </c>
      <c r="Q1349" s="89">
        <v>36</v>
      </c>
      <c r="R1349" s="89" t="s">
        <v>778</v>
      </c>
      <c r="S1349" s="89">
        <v>6</v>
      </c>
      <c r="T1349" s="90">
        <v>0</v>
      </c>
      <c r="U1349" s="90">
        <v>0</v>
      </c>
      <c r="V1349" s="90">
        <v>0</v>
      </c>
      <c r="W1349" s="90">
        <v>0</v>
      </c>
      <c r="X1349" s="90">
        <v>0</v>
      </c>
      <c r="Y1349" s="90">
        <v>0</v>
      </c>
      <c r="Z1349" s="90">
        <v>0</v>
      </c>
      <c r="AA1349" s="90">
        <v>0</v>
      </c>
      <c r="AB1349" s="90">
        <v>0</v>
      </c>
      <c r="AC1349" s="90">
        <v>74.430000000000007</v>
      </c>
      <c r="AD1349" s="90">
        <v>123.31</v>
      </c>
      <c r="AE1349" s="381">
        <f t="shared" si="21"/>
        <v>10.519889123312062</v>
      </c>
      <c r="AF1349" s="105"/>
      <c r="AG1349" s="381"/>
      <c r="AH1349" s="381"/>
      <c r="AI1349" s="381"/>
      <c r="AJ1349" s="381"/>
      <c r="AK1349" s="381"/>
      <c r="AL1349" s="381"/>
      <c r="AM1349" s="381"/>
    </row>
    <row r="1350" spans="1:39" x14ac:dyDescent="0.35">
      <c r="A1350" s="89" t="s">
        <v>729</v>
      </c>
      <c r="B1350" s="89" t="s">
        <v>391</v>
      </c>
      <c r="C1350" s="89" t="s">
        <v>392</v>
      </c>
      <c r="D1350" s="89" t="s">
        <v>463</v>
      </c>
      <c r="E1350" s="89" t="s">
        <v>493</v>
      </c>
      <c r="F1350" s="89" t="s">
        <v>465</v>
      </c>
      <c r="G1350" s="89" t="s">
        <v>465</v>
      </c>
      <c r="H1350" s="89" t="s">
        <v>465</v>
      </c>
      <c r="I1350" s="89" t="s">
        <v>506</v>
      </c>
      <c r="J1350" s="89" t="s">
        <v>501</v>
      </c>
      <c r="K1350" s="89" t="s">
        <v>466</v>
      </c>
      <c r="L1350" s="89" t="s">
        <v>587</v>
      </c>
      <c r="M1350" s="89" t="s">
        <v>395</v>
      </c>
      <c r="N1350" s="89">
        <v>22</v>
      </c>
      <c r="O1350" s="91">
        <v>165.11</v>
      </c>
      <c r="P1350" s="89" t="s">
        <v>588</v>
      </c>
      <c r="Q1350" s="89">
        <v>36</v>
      </c>
      <c r="R1350" s="89" t="s">
        <v>778</v>
      </c>
      <c r="S1350" s="89">
        <v>6</v>
      </c>
      <c r="T1350" s="90">
        <v>0</v>
      </c>
      <c r="U1350" s="90">
        <v>0</v>
      </c>
      <c r="V1350" s="90">
        <v>0</v>
      </c>
      <c r="W1350" s="90">
        <v>0</v>
      </c>
      <c r="X1350" s="90">
        <v>0</v>
      </c>
      <c r="Y1350" s="90">
        <v>0</v>
      </c>
      <c r="Z1350" s="90">
        <v>0</v>
      </c>
      <c r="AA1350" s="90">
        <v>0</v>
      </c>
      <c r="AB1350" s="90">
        <v>0</v>
      </c>
      <c r="AC1350" s="90">
        <v>74.430000000000007</v>
      </c>
      <c r="AD1350" s="90">
        <v>123.31</v>
      </c>
      <c r="AE1350" s="381">
        <f t="shared" si="21"/>
        <v>10.519889123312062</v>
      </c>
      <c r="AF1350" s="105"/>
      <c r="AG1350" s="381"/>
      <c r="AH1350" s="381"/>
      <c r="AI1350" s="381"/>
      <c r="AJ1350" s="381"/>
      <c r="AK1350" s="381"/>
      <c r="AL1350" s="381"/>
      <c r="AM1350" s="381"/>
    </row>
    <row r="1351" spans="1:39" x14ac:dyDescent="0.35">
      <c r="A1351" s="89" t="s">
        <v>605</v>
      </c>
      <c r="B1351" s="89" t="s">
        <v>391</v>
      </c>
      <c r="C1351" s="89" t="s">
        <v>392</v>
      </c>
      <c r="D1351" s="89" t="s">
        <v>463</v>
      </c>
      <c r="E1351" s="89" t="s">
        <v>606</v>
      </c>
      <c r="F1351" s="89" t="s">
        <v>465</v>
      </c>
      <c r="G1351" s="89" t="s">
        <v>511</v>
      </c>
      <c r="H1351" s="89" t="s">
        <v>465</v>
      </c>
      <c r="I1351" s="89" t="s">
        <v>506</v>
      </c>
      <c r="J1351" s="89" t="s">
        <v>501</v>
      </c>
      <c r="K1351" s="89" t="s">
        <v>476</v>
      </c>
      <c r="L1351" s="89" t="s">
        <v>587</v>
      </c>
      <c r="M1351" s="89" t="s">
        <v>395</v>
      </c>
      <c r="N1351" s="89">
        <v>22</v>
      </c>
      <c r="O1351" s="91">
        <v>63.77</v>
      </c>
      <c r="P1351" s="89" t="s">
        <v>588</v>
      </c>
      <c r="Q1351" s="89">
        <v>36</v>
      </c>
      <c r="R1351" s="89" t="s">
        <v>778</v>
      </c>
      <c r="S1351" s="89">
        <v>6</v>
      </c>
      <c r="T1351" s="90">
        <v>0</v>
      </c>
      <c r="U1351" s="90">
        <v>0</v>
      </c>
      <c r="V1351" s="90">
        <v>0</v>
      </c>
      <c r="W1351" s="90">
        <v>0</v>
      </c>
      <c r="X1351" s="90">
        <v>0</v>
      </c>
      <c r="Y1351" s="90">
        <v>0</v>
      </c>
      <c r="Z1351" s="90">
        <v>0</v>
      </c>
      <c r="AA1351" s="90">
        <v>0</v>
      </c>
      <c r="AB1351" s="90">
        <v>0</v>
      </c>
      <c r="AC1351" s="90">
        <v>75.09</v>
      </c>
      <c r="AD1351" s="90">
        <v>97.25</v>
      </c>
      <c r="AE1351" s="381">
        <f t="shared" si="21"/>
        <v>11.898235183440766</v>
      </c>
      <c r="AF1351" s="105"/>
      <c r="AG1351" s="381"/>
      <c r="AH1351" s="381"/>
      <c r="AI1351" s="381"/>
      <c r="AJ1351" s="381"/>
      <c r="AK1351" s="381"/>
      <c r="AL1351" s="381"/>
      <c r="AM1351" s="381"/>
    </row>
    <row r="1352" spans="1:39" x14ac:dyDescent="0.35">
      <c r="A1352" s="89" t="s">
        <v>569</v>
      </c>
      <c r="B1352" s="89" t="s">
        <v>391</v>
      </c>
      <c r="C1352" s="89" t="s">
        <v>392</v>
      </c>
      <c r="D1352" s="89" t="s">
        <v>463</v>
      </c>
      <c r="E1352" s="89" t="s">
        <v>489</v>
      </c>
      <c r="F1352" s="89" t="s">
        <v>465</v>
      </c>
      <c r="G1352" s="89" t="s">
        <v>511</v>
      </c>
      <c r="H1352" s="89" t="s">
        <v>465</v>
      </c>
      <c r="I1352" s="89" t="s">
        <v>506</v>
      </c>
      <c r="J1352" s="89" t="s">
        <v>501</v>
      </c>
      <c r="K1352" s="89" t="s">
        <v>476</v>
      </c>
      <c r="L1352" s="89" t="s">
        <v>587</v>
      </c>
      <c r="M1352" s="89" t="s">
        <v>395</v>
      </c>
      <c r="N1352" s="89">
        <v>22</v>
      </c>
      <c r="O1352" s="91">
        <v>61.56</v>
      </c>
      <c r="P1352" s="89" t="s">
        <v>588</v>
      </c>
      <c r="Q1352" s="89">
        <v>36</v>
      </c>
      <c r="R1352" s="89" t="s">
        <v>778</v>
      </c>
      <c r="S1352" s="89">
        <v>6</v>
      </c>
      <c r="T1352" s="90">
        <v>0</v>
      </c>
      <c r="U1352" s="90">
        <v>0</v>
      </c>
      <c r="V1352" s="90">
        <v>0</v>
      </c>
      <c r="W1352" s="90">
        <v>0</v>
      </c>
      <c r="X1352" s="90">
        <v>0</v>
      </c>
      <c r="Y1352" s="90">
        <v>0</v>
      </c>
      <c r="Z1352" s="90">
        <v>0</v>
      </c>
      <c r="AA1352" s="90">
        <v>0</v>
      </c>
      <c r="AB1352" s="90">
        <v>0</v>
      </c>
      <c r="AC1352" s="90">
        <v>75.09</v>
      </c>
      <c r="AD1352" s="90">
        <v>97.25</v>
      </c>
      <c r="AE1352" s="381">
        <f t="shared" si="21"/>
        <v>11.898235183440766</v>
      </c>
      <c r="AF1352" s="105"/>
      <c r="AG1352" s="381"/>
      <c r="AH1352" s="381"/>
      <c r="AI1352" s="381"/>
      <c r="AJ1352" s="381"/>
      <c r="AK1352" s="381"/>
      <c r="AL1352" s="381"/>
      <c r="AM1352" s="381"/>
    </row>
    <row r="1353" spans="1:39" x14ac:dyDescent="0.35">
      <c r="A1353" s="89" t="s">
        <v>431</v>
      </c>
      <c r="B1353" s="89" t="s">
        <v>391</v>
      </c>
      <c r="C1353" s="89" t="s">
        <v>392</v>
      </c>
      <c r="D1353" s="89" t="s">
        <v>463</v>
      </c>
      <c r="E1353" s="89" t="s">
        <v>489</v>
      </c>
      <c r="F1353" s="89" t="s">
        <v>465</v>
      </c>
      <c r="G1353" s="89" t="s">
        <v>511</v>
      </c>
      <c r="H1353" s="89" t="s">
        <v>465</v>
      </c>
      <c r="I1353" s="89" t="s">
        <v>506</v>
      </c>
      <c r="J1353" s="89" t="s">
        <v>501</v>
      </c>
      <c r="K1353" s="89" t="s">
        <v>476</v>
      </c>
      <c r="L1353" s="89" t="s">
        <v>587</v>
      </c>
      <c r="M1353" s="89" t="s">
        <v>395</v>
      </c>
      <c r="N1353" s="89">
        <v>22</v>
      </c>
      <c r="O1353" s="91">
        <v>47.01</v>
      </c>
      <c r="P1353" s="89" t="s">
        <v>588</v>
      </c>
      <c r="Q1353" s="89">
        <v>36</v>
      </c>
      <c r="R1353" s="89" t="s">
        <v>778</v>
      </c>
      <c r="S1353" s="89">
        <v>6</v>
      </c>
      <c r="T1353" s="90">
        <v>0</v>
      </c>
      <c r="U1353" s="90">
        <v>0</v>
      </c>
      <c r="V1353" s="90">
        <v>0</v>
      </c>
      <c r="W1353" s="90">
        <v>0</v>
      </c>
      <c r="X1353" s="90">
        <v>0</v>
      </c>
      <c r="Y1353" s="90">
        <v>0</v>
      </c>
      <c r="Z1353" s="90">
        <v>0</v>
      </c>
      <c r="AA1353" s="90">
        <v>0</v>
      </c>
      <c r="AB1353" s="90">
        <v>0</v>
      </c>
      <c r="AC1353" s="90">
        <v>75.09</v>
      </c>
      <c r="AD1353" s="90">
        <v>97.25</v>
      </c>
      <c r="AE1353" s="381">
        <f t="shared" si="21"/>
        <v>11.898235183440766</v>
      </c>
      <c r="AF1353" s="105"/>
      <c r="AG1353" s="381"/>
      <c r="AH1353" s="381"/>
      <c r="AI1353" s="381"/>
      <c r="AJ1353" s="381"/>
      <c r="AK1353" s="381"/>
      <c r="AL1353" s="381"/>
      <c r="AM1353" s="381"/>
    </row>
    <row r="1354" spans="1:39" x14ac:dyDescent="0.35">
      <c r="A1354" s="89" t="s">
        <v>608</v>
      </c>
      <c r="B1354" s="89" t="s">
        <v>391</v>
      </c>
      <c r="C1354" s="89" t="s">
        <v>392</v>
      </c>
      <c r="D1354" s="89" t="s">
        <v>463</v>
      </c>
      <c r="E1354" s="89" t="s">
        <v>489</v>
      </c>
      <c r="F1354" s="89" t="s">
        <v>465</v>
      </c>
      <c r="G1354" s="89" t="s">
        <v>511</v>
      </c>
      <c r="H1354" s="89" t="s">
        <v>465</v>
      </c>
      <c r="I1354" s="89" t="s">
        <v>506</v>
      </c>
      <c r="J1354" s="89" t="s">
        <v>501</v>
      </c>
      <c r="K1354" s="89" t="s">
        <v>476</v>
      </c>
      <c r="L1354" s="89" t="s">
        <v>587</v>
      </c>
      <c r="M1354" s="89" t="s">
        <v>395</v>
      </c>
      <c r="N1354" s="89">
        <v>22</v>
      </c>
      <c r="O1354" s="91">
        <v>82.28</v>
      </c>
      <c r="P1354" s="89" t="s">
        <v>588</v>
      </c>
      <c r="Q1354" s="89">
        <v>36</v>
      </c>
      <c r="R1354" s="89" t="s">
        <v>778</v>
      </c>
      <c r="S1354" s="89">
        <v>6</v>
      </c>
      <c r="T1354" s="90">
        <v>0</v>
      </c>
      <c r="U1354" s="90">
        <v>0</v>
      </c>
      <c r="V1354" s="90">
        <v>0</v>
      </c>
      <c r="W1354" s="90">
        <v>0</v>
      </c>
      <c r="X1354" s="90">
        <v>0</v>
      </c>
      <c r="Y1354" s="90">
        <v>0</v>
      </c>
      <c r="Z1354" s="90">
        <v>0</v>
      </c>
      <c r="AA1354" s="90">
        <v>0</v>
      </c>
      <c r="AB1354" s="90">
        <v>0</v>
      </c>
      <c r="AC1354" s="90">
        <v>75.09</v>
      </c>
      <c r="AD1354" s="90">
        <v>97.25</v>
      </c>
      <c r="AE1354" s="381">
        <f t="shared" si="21"/>
        <v>11.898235183440766</v>
      </c>
      <c r="AF1354" s="105"/>
      <c r="AG1354" s="381"/>
      <c r="AH1354" s="381"/>
      <c r="AI1354" s="381"/>
      <c r="AJ1354" s="381"/>
      <c r="AK1354" s="381"/>
      <c r="AL1354" s="381"/>
      <c r="AM1354" s="381"/>
    </row>
    <row r="1355" spans="1:39" x14ac:dyDescent="0.35">
      <c r="A1355" s="89" t="s">
        <v>762</v>
      </c>
      <c r="B1355" s="89" t="s">
        <v>391</v>
      </c>
      <c r="C1355" s="89" t="s">
        <v>392</v>
      </c>
      <c r="D1355" s="89" t="s">
        <v>463</v>
      </c>
      <c r="E1355" s="89" t="s">
        <v>464</v>
      </c>
      <c r="F1355" s="89" t="s">
        <v>465</v>
      </c>
      <c r="G1355" s="89" t="s">
        <v>465</v>
      </c>
      <c r="H1355" s="89" t="s">
        <v>465</v>
      </c>
      <c r="I1355" s="89" t="s">
        <v>465</v>
      </c>
      <c r="J1355" s="89" t="s">
        <v>465</v>
      </c>
      <c r="K1355" s="89" t="s">
        <v>476</v>
      </c>
      <c r="L1355" s="89" t="s">
        <v>394</v>
      </c>
      <c r="M1355" s="89" t="s">
        <v>395</v>
      </c>
      <c r="N1355" s="89">
        <v>14</v>
      </c>
      <c r="O1355" s="91">
        <v>33.880000000000003</v>
      </c>
      <c r="P1355" s="89" t="s">
        <v>396</v>
      </c>
      <c r="Q1355" s="89">
        <v>36</v>
      </c>
      <c r="R1355" s="89" t="s">
        <v>778</v>
      </c>
      <c r="S1355" s="89">
        <v>7</v>
      </c>
      <c r="T1355" s="90">
        <v>0</v>
      </c>
      <c r="U1355" s="90">
        <v>24.83</v>
      </c>
      <c r="V1355" s="90">
        <v>7.63</v>
      </c>
      <c r="W1355" s="90">
        <v>0</v>
      </c>
      <c r="X1355" s="90">
        <v>0</v>
      </c>
      <c r="Y1355" s="90">
        <v>32.47</v>
      </c>
      <c r="Z1355" s="90">
        <v>0</v>
      </c>
      <c r="AA1355" s="90">
        <v>0</v>
      </c>
      <c r="AB1355" s="90">
        <v>32.47</v>
      </c>
      <c r="AC1355" s="90">
        <v>125.83</v>
      </c>
      <c r="AD1355" s="90">
        <v>379.35</v>
      </c>
      <c r="AE1355" s="381">
        <f t="shared" si="21"/>
        <v>7.7984511487921546</v>
      </c>
      <c r="AF1355" s="105"/>
      <c r="AG1355" s="381"/>
      <c r="AH1355" s="381"/>
      <c r="AI1355" s="381"/>
      <c r="AJ1355" s="381"/>
      <c r="AK1355" s="381"/>
      <c r="AL1355" s="381"/>
      <c r="AM1355" s="381"/>
    </row>
    <row r="1356" spans="1:39" x14ac:dyDescent="0.35">
      <c r="A1356" s="89" t="s">
        <v>761</v>
      </c>
      <c r="B1356" s="89" t="s">
        <v>391</v>
      </c>
      <c r="C1356" s="89" t="s">
        <v>392</v>
      </c>
      <c r="D1356" s="89" t="s">
        <v>463</v>
      </c>
      <c r="E1356" s="89" t="s">
        <v>480</v>
      </c>
      <c r="F1356" s="89" t="s">
        <v>465</v>
      </c>
      <c r="G1356" s="89" t="s">
        <v>465</v>
      </c>
      <c r="H1356" s="89" t="s">
        <v>465</v>
      </c>
      <c r="I1356" s="89" t="s">
        <v>465</v>
      </c>
      <c r="J1356" s="89" t="s">
        <v>465</v>
      </c>
      <c r="K1356" s="89" t="s">
        <v>476</v>
      </c>
      <c r="L1356" s="89" t="s">
        <v>394</v>
      </c>
      <c r="M1356" s="89" t="s">
        <v>395</v>
      </c>
      <c r="N1356" s="89">
        <v>14</v>
      </c>
      <c r="O1356" s="91">
        <v>6</v>
      </c>
      <c r="P1356" s="89" t="s">
        <v>396</v>
      </c>
      <c r="Q1356" s="89">
        <v>36</v>
      </c>
      <c r="R1356" s="89" t="s">
        <v>778</v>
      </c>
      <c r="S1356" s="89">
        <v>7</v>
      </c>
      <c r="T1356" s="90">
        <v>0</v>
      </c>
      <c r="U1356" s="90">
        <v>24.83</v>
      </c>
      <c r="V1356" s="90">
        <v>7.63</v>
      </c>
      <c r="W1356" s="90">
        <v>0</v>
      </c>
      <c r="X1356" s="90">
        <v>0</v>
      </c>
      <c r="Y1356" s="90">
        <v>32.47</v>
      </c>
      <c r="Z1356" s="90">
        <v>0</v>
      </c>
      <c r="AA1356" s="90">
        <v>0</v>
      </c>
      <c r="AB1356" s="90">
        <v>32.47</v>
      </c>
      <c r="AC1356" s="90">
        <v>125.83</v>
      </c>
      <c r="AD1356" s="90">
        <v>379.35</v>
      </c>
      <c r="AE1356" s="381">
        <f t="shared" si="21"/>
        <v>7.7984511487921546</v>
      </c>
      <c r="AF1356" s="105"/>
      <c r="AG1356" s="381"/>
      <c r="AH1356" s="381"/>
      <c r="AI1356" s="381"/>
      <c r="AJ1356" s="381"/>
      <c r="AK1356" s="381"/>
      <c r="AL1356" s="381"/>
      <c r="AM1356" s="381"/>
    </row>
    <row r="1357" spans="1:39" x14ac:dyDescent="0.35">
      <c r="A1357" s="89" t="s">
        <v>612</v>
      </c>
      <c r="B1357" s="89" t="s">
        <v>391</v>
      </c>
      <c r="C1357" s="89" t="s">
        <v>392</v>
      </c>
      <c r="D1357" s="89" t="s">
        <v>463</v>
      </c>
      <c r="E1357" s="89" t="s">
        <v>484</v>
      </c>
      <c r="F1357" s="89" t="s">
        <v>465</v>
      </c>
      <c r="G1357" s="89" t="s">
        <v>465</v>
      </c>
      <c r="H1357" s="89" t="s">
        <v>465</v>
      </c>
      <c r="I1357" s="89" t="s">
        <v>465</v>
      </c>
      <c r="J1357" s="89" t="s">
        <v>465</v>
      </c>
      <c r="K1357" s="89" t="s">
        <v>466</v>
      </c>
      <c r="L1357" s="89" t="s">
        <v>394</v>
      </c>
      <c r="M1357" s="89" t="s">
        <v>395</v>
      </c>
      <c r="N1357" s="89">
        <v>14</v>
      </c>
      <c r="O1357" s="91">
        <v>61</v>
      </c>
      <c r="P1357" s="89" t="s">
        <v>396</v>
      </c>
      <c r="Q1357" s="89">
        <v>36</v>
      </c>
      <c r="R1357" s="89" t="s">
        <v>778</v>
      </c>
      <c r="S1357" s="89">
        <v>7</v>
      </c>
      <c r="T1357" s="90">
        <v>0</v>
      </c>
      <c r="U1357" s="90">
        <v>25.45</v>
      </c>
      <c r="V1357" s="90">
        <v>0.28999999999999998</v>
      </c>
      <c r="W1357" s="90">
        <v>0</v>
      </c>
      <c r="X1357" s="90">
        <v>0</v>
      </c>
      <c r="Y1357" s="90">
        <v>25.74</v>
      </c>
      <c r="Z1357" s="90">
        <v>0</v>
      </c>
      <c r="AA1357" s="90">
        <v>0</v>
      </c>
      <c r="AB1357" s="90">
        <v>25.74</v>
      </c>
      <c r="AC1357" s="90">
        <v>111.34</v>
      </c>
      <c r="AD1357" s="90">
        <v>382.74</v>
      </c>
      <c r="AE1357" s="381">
        <f t="shared" ref="AE1357:AE1420" si="22">IFERROR(SQRT(((AC1357/AD1357)/0.005454154)),"-")</f>
        <v>7.3031460205554017</v>
      </c>
      <c r="AF1357" s="105"/>
      <c r="AG1357" s="381"/>
      <c r="AH1357" s="381"/>
      <c r="AI1357" s="381"/>
      <c r="AJ1357" s="381"/>
      <c r="AK1357" s="381"/>
      <c r="AL1357" s="381"/>
      <c r="AM1357" s="381"/>
    </row>
    <row r="1358" spans="1:39" x14ac:dyDescent="0.35">
      <c r="A1358" s="89" t="s">
        <v>610</v>
      </c>
      <c r="B1358" s="89" t="s">
        <v>391</v>
      </c>
      <c r="C1358" s="89" t="s">
        <v>392</v>
      </c>
      <c r="D1358" s="89" t="s">
        <v>463</v>
      </c>
      <c r="E1358" s="89" t="s">
        <v>480</v>
      </c>
      <c r="F1358" s="89" t="s">
        <v>465</v>
      </c>
      <c r="G1358" s="89" t="s">
        <v>465</v>
      </c>
      <c r="H1358" s="89" t="s">
        <v>465</v>
      </c>
      <c r="I1358" s="89" t="s">
        <v>465</v>
      </c>
      <c r="J1358" s="89" t="s">
        <v>465</v>
      </c>
      <c r="K1358" s="89" t="s">
        <v>466</v>
      </c>
      <c r="L1358" s="89" t="s">
        <v>394</v>
      </c>
      <c r="M1358" s="89" t="s">
        <v>395</v>
      </c>
      <c r="N1358" s="89">
        <v>14</v>
      </c>
      <c r="O1358" s="91">
        <v>67.58</v>
      </c>
      <c r="P1358" s="89" t="s">
        <v>396</v>
      </c>
      <c r="Q1358" s="89">
        <v>36</v>
      </c>
      <c r="R1358" s="89" t="s">
        <v>778</v>
      </c>
      <c r="S1358" s="89">
        <v>7</v>
      </c>
      <c r="T1358" s="90">
        <v>0</v>
      </c>
      <c r="U1358" s="90">
        <v>24.83</v>
      </c>
      <c r="V1358" s="90">
        <v>7.63</v>
      </c>
      <c r="W1358" s="90">
        <v>0</v>
      </c>
      <c r="X1358" s="90">
        <v>0</v>
      </c>
      <c r="Y1358" s="90">
        <v>32.47</v>
      </c>
      <c r="Z1358" s="90">
        <v>0</v>
      </c>
      <c r="AA1358" s="90">
        <v>0</v>
      </c>
      <c r="AB1358" s="90">
        <v>32.47</v>
      </c>
      <c r="AC1358" s="90">
        <v>125.83</v>
      </c>
      <c r="AD1358" s="90">
        <v>379.35</v>
      </c>
      <c r="AE1358" s="381">
        <f t="shared" si="22"/>
        <v>7.7984511487921546</v>
      </c>
      <c r="AF1358" s="105"/>
      <c r="AG1358" s="381"/>
      <c r="AH1358" s="381"/>
      <c r="AI1358" s="381"/>
      <c r="AJ1358" s="381"/>
      <c r="AK1358" s="381"/>
      <c r="AL1358" s="381"/>
      <c r="AM1358" s="381"/>
    </row>
    <row r="1359" spans="1:39" x14ac:dyDescent="0.35">
      <c r="A1359" s="89" t="s">
        <v>591</v>
      </c>
      <c r="B1359" s="89" t="s">
        <v>391</v>
      </c>
      <c r="C1359" s="89" t="s">
        <v>392</v>
      </c>
      <c r="D1359" s="89" t="s">
        <v>463</v>
      </c>
      <c r="E1359" s="89" t="s">
        <v>500</v>
      </c>
      <c r="F1359" s="89" t="s">
        <v>465</v>
      </c>
      <c r="G1359" s="89" t="s">
        <v>465</v>
      </c>
      <c r="H1359" s="89" t="s">
        <v>465</v>
      </c>
      <c r="I1359" s="89" t="s">
        <v>506</v>
      </c>
      <c r="J1359" s="89" t="s">
        <v>465</v>
      </c>
      <c r="K1359" s="89" t="s">
        <v>466</v>
      </c>
      <c r="L1359" s="89" t="s">
        <v>549</v>
      </c>
      <c r="M1359" s="89" t="s">
        <v>395</v>
      </c>
      <c r="N1359" s="89">
        <v>20</v>
      </c>
      <c r="O1359" s="91">
        <v>10.95</v>
      </c>
      <c r="P1359" s="89" t="s">
        <v>566</v>
      </c>
      <c r="Q1359" s="89">
        <v>36</v>
      </c>
      <c r="R1359" s="89" t="s">
        <v>778</v>
      </c>
      <c r="S1359" s="89">
        <v>8</v>
      </c>
      <c r="T1359" s="90">
        <v>0</v>
      </c>
      <c r="U1359" s="90">
        <v>7.53</v>
      </c>
      <c r="V1359" s="90">
        <v>22.16</v>
      </c>
      <c r="W1359" s="90">
        <v>0</v>
      </c>
      <c r="X1359" s="90">
        <v>0</v>
      </c>
      <c r="Y1359" s="90">
        <v>29.69</v>
      </c>
      <c r="Z1359" s="90">
        <v>0</v>
      </c>
      <c r="AA1359" s="90">
        <v>0</v>
      </c>
      <c r="AB1359" s="90">
        <v>29.69</v>
      </c>
      <c r="AC1359" s="90">
        <v>106.56</v>
      </c>
      <c r="AD1359" s="90">
        <v>185.94</v>
      </c>
      <c r="AE1359" s="381">
        <f t="shared" si="22"/>
        <v>10.25054589569045</v>
      </c>
      <c r="AF1359" s="105"/>
      <c r="AG1359" s="381"/>
      <c r="AH1359" s="381"/>
      <c r="AI1359" s="381"/>
      <c r="AJ1359" s="381"/>
      <c r="AK1359" s="381"/>
      <c r="AL1359" s="381"/>
      <c r="AM1359" s="381"/>
    </row>
    <row r="1360" spans="1:39" x14ac:dyDescent="0.35">
      <c r="A1360" s="89" t="s">
        <v>592</v>
      </c>
      <c r="B1360" s="89" t="s">
        <v>391</v>
      </c>
      <c r="C1360" s="89" t="s">
        <v>392</v>
      </c>
      <c r="D1360" s="89" t="s">
        <v>463</v>
      </c>
      <c r="E1360" s="89" t="s">
        <v>500</v>
      </c>
      <c r="F1360" s="89" t="s">
        <v>465</v>
      </c>
      <c r="G1360" s="89" t="s">
        <v>465</v>
      </c>
      <c r="H1360" s="89" t="s">
        <v>465</v>
      </c>
      <c r="I1360" s="89" t="s">
        <v>506</v>
      </c>
      <c r="J1360" s="89" t="s">
        <v>465</v>
      </c>
      <c r="K1360" s="89" t="s">
        <v>466</v>
      </c>
      <c r="L1360" s="89" t="s">
        <v>549</v>
      </c>
      <c r="M1360" s="89" t="s">
        <v>395</v>
      </c>
      <c r="N1360" s="89">
        <v>20</v>
      </c>
      <c r="O1360" s="91">
        <v>17.57</v>
      </c>
      <c r="P1360" s="89" t="s">
        <v>566</v>
      </c>
      <c r="Q1360" s="89">
        <v>36</v>
      </c>
      <c r="R1360" s="89" t="s">
        <v>778</v>
      </c>
      <c r="S1360" s="89">
        <v>8</v>
      </c>
      <c r="T1360" s="90">
        <v>0</v>
      </c>
      <c r="U1360" s="90">
        <v>7.53</v>
      </c>
      <c r="V1360" s="90">
        <v>22.16</v>
      </c>
      <c r="W1360" s="90">
        <v>0</v>
      </c>
      <c r="X1360" s="90">
        <v>0</v>
      </c>
      <c r="Y1360" s="90">
        <v>29.69</v>
      </c>
      <c r="Z1360" s="90">
        <v>0</v>
      </c>
      <c r="AA1360" s="90">
        <v>0</v>
      </c>
      <c r="AB1360" s="90">
        <v>29.69</v>
      </c>
      <c r="AC1360" s="90">
        <v>106.56</v>
      </c>
      <c r="AD1360" s="90">
        <v>185.94</v>
      </c>
      <c r="AE1360" s="381">
        <f t="shared" si="22"/>
        <v>10.25054589569045</v>
      </c>
      <c r="AF1360" s="105"/>
      <c r="AG1360" s="381"/>
      <c r="AH1360" s="381"/>
      <c r="AI1360" s="381"/>
      <c r="AJ1360" s="381"/>
      <c r="AK1360" s="381"/>
      <c r="AL1360" s="381"/>
      <c r="AM1360" s="381"/>
    </row>
    <row r="1361" spans="1:39" x14ac:dyDescent="0.35">
      <c r="A1361" s="89" t="s">
        <v>739</v>
      </c>
      <c r="B1361" s="89" t="s">
        <v>391</v>
      </c>
      <c r="C1361" s="89" t="s">
        <v>392</v>
      </c>
      <c r="D1361" s="89" t="s">
        <v>463</v>
      </c>
      <c r="E1361" s="89" t="s">
        <v>493</v>
      </c>
      <c r="F1361" s="89" t="s">
        <v>465</v>
      </c>
      <c r="G1361" s="89" t="s">
        <v>465</v>
      </c>
      <c r="H1361" s="89" t="s">
        <v>465</v>
      </c>
      <c r="I1361" s="89" t="s">
        <v>506</v>
      </c>
      <c r="J1361" s="89" t="s">
        <v>465</v>
      </c>
      <c r="K1361" s="89" t="s">
        <v>466</v>
      </c>
      <c r="L1361" s="89" t="s">
        <v>549</v>
      </c>
      <c r="M1361" s="89" t="s">
        <v>395</v>
      </c>
      <c r="N1361" s="89">
        <v>21</v>
      </c>
      <c r="O1361" s="91">
        <v>8.2899999999999991</v>
      </c>
      <c r="P1361" s="89" t="s">
        <v>566</v>
      </c>
      <c r="Q1361" s="89">
        <v>36</v>
      </c>
      <c r="R1361" s="89" t="s">
        <v>778</v>
      </c>
      <c r="S1361" s="89">
        <v>8</v>
      </c>
      <c r="T1361" s="90">
        <v>0</v>
      </c>
      <c r="U1361" s="90">
        <v>7.06</v>
      </c>
      <c r="V1361" s="90">
        <v>15.84</v>
      </c>
      <c r="W1361" s="90">
        <v>0</v>
      </c>
      <c r="X1361" s="90">
        <v>0</v>
      </c>
      <c r="Y1361" s="90">
        <v>22.91</v>
      </c>
      <c r="Z1361" s="90">
        <v>0</v>
      </c>
      <c r="AA1361" s="90">
        <v>0</v>
      </c>
      <c r="AB1361" s="90">
        <v>22.91</v>
      </c>
      <c r="AC1361" s="90">
        <v>99.82</v>
      </c>
      <c r="AD1361" s="90">
        <v>184.55</v>
      </c>
      <c r="AE1361" s="381">
        <f t="shared" si="22"/>
        <v>9.9583654499997287</v>
      </c>
      <c r="AF1361" s="105"/>
      <c r="AG1361" s="381"/>
      <c r="AH1361" s="381"/>
      <c r="AI1361" s="381"/>
      <c r="AJ1361" s="381"/>
      <c r="AK1361" s="381"/>
      <c r="AL1361" s="381"/>
      <c r="AM1361" s="381"/>
    </row>
    <row r="1362" spans="1:39" x14ac:dyDescent="0.35">
      <c r="A1362" s="89" t="s">
        <v>614</v>
      </c>
      <c r="B1362" s="89" t="s">
        <v>391</v>
      </c>
      <c r="C1362" s="89" t="s">
        <v>392</v>
      </c>
      <c r="D1362" s="89" t="s">
        <v>637</v>
      </c>
      <c r="E1362" s="89" t="s">
        <v>505</v>
      </c>
      <c r="F1362" s="89" t="s">
        <v>465</v>
      </c>
      <c r="G1362" s="89" t="s">
        <v>465</v>
      </c>
      <c r="H1362" s="89" t="s">
        <v>465</v>
      </c>
      <c r="I1362" s="89" t="s">
        <v>506</v>
      </c>
      <c r="J1362" s="89" t="s">
        <v>465</v>
      </c>
      <c r="K1362" s="89" t="s">
        <v>466</v>
      </c>
      <c r="L1362" s="89" t="s">
        <v>549</v>
      </c>
      <c r="M1362" s="89" t="s">
        <v>395</v>
      </c>
      <c r="N1362" s="89">
        <v>21</v>
      </c>
      <c r="O1362" s="91">
        <v>5.27</v>
      </c>
      <c r="P1362" s="89" t="s">
        <v>566</v>
      </c>
      <c r="Q1362" s="89">
        <v>36</v>
      </c>
      <c r="R1362" s="89" t="s">
        <v>778</v>
      </c>
      <c r="S1362" s="89">
        <v>8</v>
      </c>
      <c r="T1362" s="90">
        <v>0</v>
      </c>
      <c r="U1362" s="90">
        <v>8.5399999999999991</v>
      </c>
      <c r="V1362" s="90">
        <v>36.520000000000003</v>
      </c>
      <c r="W1362" s="90">
        <v>0</v>
      </c>
      <c r="X1362" s="90">
        <v>0</v>
      </c>
      <c r="Y1362" s="90">
        <v>45.06</v>
      </c>
      <c r="Z1362" s="90">
        <v>0</v>
      </c>
      <c r="AA1362" s="90">
        <v>0</v>
      </c>
      <c r="AB1362" s="90">
        <v>45.06</v>
      </c>
      <c r="AC1362" s="90">
        <v>119.81</v>
      </c>
      <c r="AD1362" s="90">
        <v>189.06</v>
      </c>
      <c r="AE1362" s="381">
        <f t="shared" si="22"/>
        <v>10.779112613414728</v>
      </c>
      <c r="AF1362" s="105"/>
      <c r="AG1362" s="381"/>
      <c r="AH1362" s="381"/>
      <c r="AI1362" s="381"/>
      <c r="AJ1362" s="381"/>
      <c r="AK1362" s="381"/>
      <c r="AL1362" s="381"/>
      <c r="AM1362" s="381"/>
    </row>
    <row r="1363" spans="1:39" x14ac:dyDescent="0.35">
      <c r="A1363" s="89" t="s">
        <v>619</v>
      </c>
      <c r="B1363" s="89" t="s">
        <v>391</v>
      </c>
      <c r="C1363" s="89" t="s">
        <v>392</v>
      </c>
      <c r="D1363" s="89" t="s">
        <v>463</v>
      </c>
      <c r="E1363" s="89" t="s">
        <v>475</v>
      </c>
      <c r="F1363" s="89" t="s">
        <v>465</v>
      </c>
      <c r="G1363" s="89" t="s">
        <v>511</v>
      </c>
      <c r="H1363" s="89" t="s">
        <v>719</v>
      </c>
      <c r="I1363" s="89" t="s">
        <v>506</v>
      </c>
      <c r="J1363" s="89" t="s">
        <v>501</v>
      </c>
      <c r="K1363" s="89" t="s">
        <v>476</v>
      </c>
      <c r="L1363" s="89" t="s">
        <v>587</v>
      </c>
      <c r="M1363" s="89" t="s">
        <v>395</v>
      </c>
      <c r="N1363" s="89">
        <v>29</v>
      </c>
      <c r="O1363" s="91">
        <v>25.45</v>
      </c>
      <c r="P1363" s="89" t="s">
        <v>400</v>
      </c>
      <c r="Q1363" s="89">
        <v>36</v>
      </c>
      <c r="R1363" s="89" t="s">
        <v>778</v>
      </c>
      <c r="S1363" s="89">
        <v>9</v>
      </c>
      <c r="T1363" s="90">
        <v>0</v>
      </c>
      <c r="U1363" s="90">
        <v>39.840000000000003</v>
      </c>
      <c r="V1363" s="90">
        <v>46.92</v>
      </c>
      <c r="W1363" s="90">
        <v>0</v>
      </c>
      <c r="X1363" s="90">
        <v>30.15</v>
      </c>
      <c r="Y1363" s="90">
        <v>116.91</v>
      </c>
      <c r="Z1363" s="90">
        <v>0</v>
      </c>
      <c r="AA1363" s="90">
        <v>0</v>
      </c>
      <c r="AB1363" s="90">
        <v>116.91</v>
      </c>
      <c r="AC1363" s="90">
        <v>98.46</v>
      </c>
      <c r="AD1363" s="90">
        <v>101.07</v>
      </c>
      <c r="AE1363" s="381">
        <f t="shared" si="22"/>
        <v>13.364572913962801</v>
      </c>
      <c r="AF1363" s="105"/>
      <c r="AG1363" s="381"/>
      <c r="AH1363" s="381"/>
      <c r="AI1363" s="381"/>
      <c r="AJ1363" s="381"/>
      <c r="AK1363" s="381"/>
      <c r="AL1363" s="381"/>
      <c r="AM1363" s="381"/>
    </row>
    <row r="1364" spans="1:39" x14ac:dyDescent="0.35">
      <c r="A1364" s="89" t="s">
        <v>617</v>
      </c>
      <c r="B1364" s="89" t="s">
        <v>391</v>
      </c>
      <c r="C1364" s="89" t="s">
        <v>392</v>
      </c>
      <c r="D1364" s="89" t="s">
        <v>463</v>
      </c>
      <c r="E1364" s="89" t="s">
        <v>475</v>
      </c>
      <c r="F1364" s="89" t="s">
        <v>465</v>
      </c>
      <c r="G1364" s="89" t="s">
        <v>511</v>
      </c>
      <c r="H1364" s="89" t="s">
        <v>719</v>
      </c>
      <c r="I1364" s="89" t="s">
        <v>506</v>
      </c>
      <c r="J1364" s="89" t="s">
        <v>501</v>
      </c>
      <c r="K1364" s="89" t="s">
        <v>476</v>
      </c>
      <c r="L1364" s="89" t="s">
        <v>587</v>
      </c>
      <c r="M1364" s="89" t="s">
        <v>395</v>
      </c>
      <c r="N1364" s="89">
        <v>29</v>
      </c>
      <c r="O1364" s="91">
        <v>6.43</v>
      </c>
      <c r="P1364" s="89" t="s">
        <v>400</v>
      </c>
      <c r="Q1364" s="89">
        <v>36</v>
      </c>
      <c r="R1364" s="89" t="s">
        <v>778</v>
      </c>
      <c r="S1364" s="89">
        <v>9</v>
      </c>
      <c r="T1364" s="90">
        <v>0</v>
      </c>
      <c r="U1364" s="90">
        <v>39.840000000000003</v>
      </c>
      <c r="V1364" s="90">
        <v>46.92</v>
      </c>
      <c r="W1364" s="90">
        <v>0</v>
      </c>
      <c r="X1364" s="90">
        <v>30.15</v>
      </c>
      <c r="Y1364" s="90">
        <v>116.91</v>
      </c>
      <c r="Z1364" s="90">
        <v>0</v>
      </c>
      <c r="AA1364" s="90">
        <v>0</v>
      </c>
      <c r="AB1364" s="90">
        <v>116.91</v>
      </c>
      <c r="AC1364" s="90">
        <v>98.46</v>
      </c>
      <c r="AD1364" s="90">
        <v>101.07</v>
      </c>
      <c r="AE1364" s="381">
        <f t="shared" si="22"/>
        <v>13.364572913962801</v>
      </c>
      <c r="AF1364" s="105"/>
      <c r="AG1364" s="381"/>
      <c r="AH1364" s="381"/>
      <c r="AI1364" s="381"/>
      <c r="AJ1364" s="381"/>
      <c r="AK1364" s="381"/>
      <c r="AL1364" s="381"/>
      <c r="AM1364" s="381"/>
    </row>
    <row r="1365" spans="1:39" x14ac:dyDescent="0.35">
      <c r="A1365" s="89" t="s">
        <v>425</v>
      </c>
      <c r="B1365" s="89" t="s">
        <v>391</v>
      </c>
      <c r="C1365" s="89" t="s">
        <v>392</v>
      </c>
      <c r="D1365" s="89" t="s">
        <v>463</v>
      </c>
      <c r="E1365" s="89" t="s">
        <v>616</v>
      </c>
      <c r="F1365" s="89" t="s">
        <v>465</v>
      </c>
      <c r="G1365" s="89" t="s">
        <v>465</v>
      </c>
      <c r="H1365" s="89" t="s">
        <v>465</v>
      </c>
      <c r="I1365" s="89" t="s">
        <v>506</v>
      </c>
      <c r="J1365" s="89" t="s">
        <v>465</v>
      </c>
      <c r="K1365" s="89" t="s">
        <v>466</v>
      </c>
      <c r="L1365" s="89" t="s">
        <v>549</v>
      </c>
      <c r="M1365" s="89" t="s">
        <v>395</v>
      </c>
      <c r="N1365" s="89">
        <v>29</v>
      </c>
      <c r="O1365" s="91">
        <v>36.54</v>
      </c>
      <c r="P1365" s="89" t="s">
        <v>400</v>
      </c>
      <c r="Q1365" s="89">
        <v>36</v>
      </c>
      <c r="R1365" s="89" t="s">
        <v>778</v>
      </c>
      <c r="S1365" s="89">
        <v>9</v>
      </c>
      <c r="T1365" s="90">
        <v>0</v>
      </c>
      <c r="U1365" s="90">
        <v>15.04</v>
      </c>
      <c r="V1365" s="90">
        <v>49.49</v>
      </c>
      <c r="W1365" s="90">
        <v>0.16</v>
      </c>
      <c r="X1365" s="90">
        <v>0</v>
      </c>
      <c r="Y1365" s="90">
        <v>64.69</v>
      </c>
      <c r="Z1365" s="90">
        <v>0</v>
      </c>
      <c r="AA1365" s="90">
        <v>0</v>
      </c>
      <c r="AB1365" s="90">
        <v>64.69</v>
      </c>
      <c r="AC1365" s="90">
        <v>93.85</v>
      </c>
      <c r="AD1365" s="90">
        <v>181.33</v>
      </c>
      <c r="AE1365" s="381">
        <f t="shared" si="22"/>
        <v>9.7413379337631731</v>
      </c>
      <c r="AF1365" s="105"/>
      <c r="AG1365" s="381"/>
      <c r="AH1365" s="381"/>
      <c r="AI1365" s="381"/>
      <c r="AJ1365" s="381"/>
      <c r="AK1365" s="381"/>
      <c r="AL1365" s="381"/>
      <c r="AM1365" s="381"/>
    </row>
    <row r="1366" spans="1:39" x14ac:dyDescent="0.35">
      <c r="A1366" s="89" t="s">
        <v>424</v>
      </c>
      <c r="B1366" s="89" t="s">
        <v>391</v>
      </c>
      <c r="C1366" s="89" t="s">
        <v>392</v>
      </c>
      <c r="D1366" s="89" t="s">
        <v>463</v>
      </c>
      <c r="E1366" s="89" t="s">
        <v>535</v>
      </c>
      <c r="F1366" s="89" t="s">
        <v>465</v>
      </c>
      <c r="G1366" s="89" t="s">
        <v>465</v>
      </c>
      <c r="H1366" s="89" t="s">
        <v>465</v>
      </c>
      <c r="I1366" s="89" t="s">
        <v>506</v>
      </c>
      <c r="J1366" s="89" t="s">
        <v>465</v>
      </c>
      <c r="K1366" s="89" t="s">
        <v>466</v>
      </c>
      <c r="L1366" s="89" t="s">
        <v>549</v>
      </c>
      <c r="M1366" s="89" t="s">
        <v>395</v>
      </c>
      <c r="N1366" s="89">
        <v>29</v>
      </c>
      <c r="O1366" s="91">
        <v>64.16</v>
      </c>
      <c r="P1366" s="89" t="s">
        <v>400</v>
      </c>
      <c r="Q1366" s="89">
        <v>36</v>
      </c>
      <c r="R1366" s="89" t="s">
        <v>778</v>
      </c>
      <c r="S1366" s="89">
        <v>9</v>
      </c>
      <c r="T1366" s="90">
        <v>0</v>
      </c>
      <c r="U1366" s="90">
        <v>15.04</v>
      </c>
      <c r="V1366" s="90">
        <v>49.49</v>
      </c>
      <c r="W1366" s="90">
        <v>0.16</v>
      </c>
      <c r="X1366" s="90">
        <v>0</v>
      </c>
      <c r="Y1366" s="90">
        <v>64.69</v>
      </c>
      <c r="Z1366" s="90">
        <v>0</v>
      </c>
      <c r="AA1366" s="90">
        <v>0</v>
      </c>
      <c r="AB1366" s="90">
        <v>64.69</v>
      </c>
      <c r="AC1366" s="90">
        <v>93.85</v>
      </c>
      <c r="AD1366" s="90">
        <v>181.33</v>
      </c>
      <c r="AE1366" s="381">
        <f t="shared" si="22"/>
        <v>9.7413379337631731</v>
      </c>
      <c r="AF1366" s="105"/>
      <c r="AG1366" s="381"/>
      <c r="AH1366" s="381"/>
      <c r="AI1366" s="381"/>
      <c r="AJ1366" s="381"/>
      <c r="AK1366" s="381"/>
      <c r="AL1366" s="381"/>
      <c r="AM1366" s="381"/>
    </row>
    <row r="1367" spans="1:39" x14ac:dyDescent="0.35">
      <c r="A1367" s="89" t="s">
        <v>423</v>
      </c>
      <c r="B1367" s="89" t="s">
        <v>391</v>
      </c>
      <c r="C1367" s="89" t="s">
        <v>392</v>
      </c>
      <c r="D1367" s="89" t="s">
        <v>463</v>
      </c>
      <c r="E1367" s="89" t="s">
        <v>535</v>
      </c>
      <c r="F1367" s="89" t="s">
        <v>465</v>
      </c>
      <c r="G1367" s="89" t="s">
        <v>465</v>
      </c>
      <c r="H1367" s="89" t="s">
        <v>465</v>
      </c>
      <c r="I1367" s="89" t="s">
        <v>506</v>
      </c>
      <c r="J1367" s="89" t="s">
        <v>465</v>
      </c>
      <c r="K1367" s="89" t="s">
        <v>466</v>
      </c>
      <c r="L1367" s="89" t="s">
        <v>549</v>
      </c>
      <c r="M1367" s="89" t="s">
        <v>395</v>
      </c>
      <c r="N1367" s="89">
        <v>29</v>
      </c>
      <c r="O1367" s="91">
        <v>65.06</v>
      </c>
      <c r="P1367" s="89" t="s">
        <v>400</v>
      </c>
      <c r="Q1367" s="89">
        <v>36</v>
      </c>
      <c r="R1367" s="89" t="s">
        <v>778</v>
      </c>
      <c r="S1367" s="89">
        <v>9</v>
      </c>
      <c r="T1367" s="90">
        <v>0</v>
      </c>
      <c r="U1367" s="90">
        <v>15.04</v>
      </c>
      <c r="V1367" s="90">
        <v>49.49</v>
      </c>
      <c r="W1367" s="90">
        <v>0.16</v>
      </c>
      <c r="X1367" s="90">
        <v>0</v>
      </c>
      <c r="Y1367" s="90">
        <v>64.69</v>
      </c>
      <c r="Z1367" s="90">
        <v>0</v>
      </c>
      <c r="AA1367" s="90">
        <v>0</v>
      </c>
      <c r="AB1367" s="90">
        <v>64.69</v>
      </c>
      <c r="AC1367" s="90">
        <v>93.85</v>
      </c>
      <c r="AD1367" s="90">
        <v>181.33</v>
      </c>
      <c r="AE1367" s="381">
        <f t="shared" si="22"/>
        <v>9.7413379337631731</v>
      </c>
      <c r="AF1367" s="105"/>
      <c r="AG1367" s="381"/>
      <c r="AH1367" s="381"/>
      <c r="AI1367" s="381"/>
      <c r="AJ1367" s="381"/>
      <c r="AK1367" s="381"/>
      <c r="AL1367" s="381"/>
      <c r="AM1367" s="381"/>
    </row>
    <row r="1368" spans="1:39" x14ac:dyDescent="0.35">
      <c r="A1368" s="89" t="s">
        <v>689</v>
      </c>
      <c r="B1368" s="89" t="s">
        <v>518</v>
      </c>
      <c r="C1368" s="89" t="s">
        <v>690</v>
      </c>
      <c r="D1368" s="89" t="s">
        <v>393</v>
      </c>
      <c r="E1368" s="89" t="s">
        <v>495</v>
      </c>
      <c r="F1368" s="89" t="s">
        <v>465</v>
      </c>
      <c r="G1368" s="89" t="s">
        <v>465</v>
      </c>
      <c r="H1368" s="89" t="s">
        <v>465</v>
      </c>
      <c r="I1368" s="89" t="s">
        <v>465</v>
      </c>
      <c r="J1368" s="89" t="s">
        <v>465</v>
      </c>
      <c r="K1368" s="89" t="s">
        <v>466</v>
      </c>
      <c r="L1368" s="89" t="s">
        <v>394</v>
      </c>
      <c r="M1368" s="89" t="s">
        <v>395</v>
      </c>
      <c r="N1368" s="89">
        <v>24</v>
      </c>
      <c r="O1368" s="91">
        <v>3.8732000000000002</v>
      </c>
      <c r="P1368" s="89" t="s">
        <v>400</v>
      </c>
      <c r="Q1368" s="89">
        <v>36</v>
      </c>
      <c r="R1368" s="89" t="s">
        <v>778</v>
      </c>
      <c r="S1368" s="89">
        <v>9</v>
      </c>
      <c r="T1368" s="90">
        <v>0</v>
      </c>
      <c r="U1368" s="90">
        <v>56.04</v>
      </c>
      <c r="V1368" s="90">
        <v>24.34</v>
      </c>
      <c r="W1368" s="90">
        <v>1.32</v>
      </c>
      <c r="X1368" s="90">
        <v>0</v>
      </c>
      <c r="Y1368" s="90">
        <v>81.69</v>
      </c>
      <c r="Z1368" s="90">
        <v>4.09</v>
      </c>
      <c r="AA1368" s="90">
        <v>0.93</v>
      </c>
      <c r="AB1368" s="90">
        <v>86.71</v>
      </c>
      <c r="AC1368" s="90">
        <v>94.8</v>
      </c>
      <c r="AD1368" s="90">
        <v>315.77</v>
      </c>
      <c r="AE1368" s="381">
        <f t="shared" si="22"/>
        <v>7.4191651234453762</v>
      </c>
      <c r="AF1368" s="105"/>
      <c r="AG1368" s="381"/>
      <c r="AH1368" s="381"/>
      <c r="AI1368" s="381"/>
      <c r="AJ1368" s="381"/>
      <c r="AK1368" s="381"/>
      <c r="AL1368" s="381"/>
      <c r="AM1368" s="381"/>
    </row>
    <row r="1369" spans="1:39" x14ac:dyDescent="0.35">
      <c r="A1369" s="89" t="s">
        <v>425</v>
      </c>
      <c r="B1369" s="89" t="s">
        <v>545</v>
      </c>
      <c r="C1369" s="89" t="s">
        <v>462</v>
      </c>
      <c r="D1369" s="89" t="s">
        <v>637</v>
      </c>
      <c r="E1369" s="89" t="s">
        <v>616</v>
      </c>
      <c r="F1369" s="89" t="s">
        <v>465</v>
      </c>
      <c r="G1369" s="89" t="s">
        <v>465</v>
      </c>
      <c r="H1369" s="89" t="s">
        <v>465</v>
      </c>
      <c r="I1369" s="89" t="s">
        <v>465</v>
      </c>
      <c r="J1369" s="89" t="s">
        <v>465</v>
      </c>
      <c r="K1369" s="89" t="s">
        <v>466</v>
      </c>
      <c r="L1369" s="89" t="s">
        <v>394</v>
      </c>
      <c r="M1369" s="89" t="s">
        <v>395</v>
      </c>
      <c r="N1369" s="89">
        <v>1</v>
      </c>
      <c r="O1369" s="91">
        <v>36.54</v>
      </c>
      <c r="P1369" s="89" t="s">
        <v>467</v>
      </c>
      <c r="Q1369" s="89">
        <v>37</v>
      </c>
      <c r="R1369" s="89" t="s">
        <v>779</v>
      </c>
      <c r="S1369" s="89">
        <v>2</v>
      </c>
      <c r="T1369" s="90">
        <v>0</v>
      </c>
      <c r="U1369" s="90">
        <v>0</v>
      </c>
      <c r="V1369" s="90">
        <v>0</v>
      </c>
      <c r="W1369" s="90">
        <v>0</v>
      </c>
      <c r="X1369" s="90">
        <v>0</v>
      </c>
      <c r="Y1369" s="90">
        <v>0</v>
      </c>
      <c r="Z1369" s="90">
        <v>0</v>
      </c>
      <c r="AA1369" s="90">
        <v>0</v>
      </c>
      <c r="AB1369" s="90">
        <v>0</v>
      </c>
      <c r="AC1369" s="90"/>
      <c r="AD1369" s="90"/>
      <c r="AE1369" s="381" t="str">
        <f t="shared" si="22"/>
        <v>-</v>
      </c>
      <c r="AF1369" s="105"/>
      <c r="AG1369" s="381"/>
      <c r="AH1369" s="381"/>
      <c r="AI1369" s="381"/>
      <c r="AJ1369" s="381"/>
      <c r="AK1369" s="381"/>
      <c r="AL1369" s="381"/>
      <c r="AM1369" s="381"/>
    </row>
    <row r="1370" spans="1:39" x14ac:dyDescent="0.35">
      <c r="A1370" s="89" t="s">
        <v>424</v>
      </c>
      <c r="B1370" s="89" t="s">
        <v>545</v>
      </c>
      <c r="C1370" s="89" t="s">
        <v>462</v>
      </c>
      <c r="D1370" s="89" t="s">
        <v>637</v>
      </c>
      <c r="E1370" s="89" t="s">
        <v>535</v>
      </c>
      <c r="F1370" s="89" t="s">
        <v>465</v>
      </c>
      <c r="G1370" s="89" t="s">
        <v>465</v>
      </c>
      <c r="H1370" s="89" t="s">
        <v>465</v>
      </c>
      <c r="I1370" s="89" t="s">
        <v>465</v>
      </c>
      <c r="J1370" s="89" t="s">
        <v>465</v>
      </c>
      <c r="K1370" s="89" t="s">
        <v>466</v>
      </c>
      <c r="L1370" s="89" t="s">
        <v>394</v>
      </c>
      <c r="M1370" s="89" t="s">
        <v>395</v>
      </c>
      <c r="N1370" s="89">
        <v>1</v>
      </c>
      <c r="O1370" s="91">
        <v>64.16</v>
      </c>
      <c r="P1370" s="89" t="s">
        <v>467</v>
      </c>
      <c r="Q1370" s="89">
        <v>37</v>
      </c>
      <c r="R1370" s="89" t="s">
        <v>779</v>
      </c>
      <c r="S1370" s="89">
        <v>2</v>
      </c>
      <c r="T1370" s="90">
        <v>0</v>
      </c>
      <c r="U1370" s="90">
        <v>0</v>
      </c>
      <c r="V1370" s="90">
        <v>0</v>
      </c>
      <c r="W1370" s="90">
        <v>0</v>
      </c>
      <c r="X1370" s="90">
        <v>0</v>
      </c>
      <c r="Y1370" s="90">
        <v>0</v>
      </c>
      <c r="Z1370" s="90">
        <v>0</v>
      </c>
      <c r="AA1370" s="90">
        <v>0</v>
      </c>
      <c r="AB1370" s="90">
        <v>0</v>
      </c>
      <c r="AC1370" s="90"/>
      <c r="AD1370" s="90"/>
      <c r="AE1370" s="381" t="str">
        <f t="shared" si="22"/>
        <v>-</v>
      </c>
      <c r="AF1370" s="105"/>
      <c r="AG1370" s="381"/>
      <c r="AH1370" s="381"/>
      <c r="AI1370" s="381"/>
      <c r="AJ1370" s="381"/>
      <c r="AK1370" s="381"/>
      <c r="AL1370" s="381"/>
      <c r="AM1370" s="381"/>
    </row>
    <row r="1371" spans="1:39" x14ac:dyDescent="0.35">
      <c r="A1371" s="89" t="s">
        <v>423</v>
      </c>
      <c r="B1371" s="89" t="s">
        <v>545</v>
      </c>
      <c r="C1371" s="89" t="s">
        <v>462</v>
      </c>
      <c r="D1371" s="89" t="s">
        <v>637</v>
      </c>
      <c r="E1371" s="89" t="s">
        <v>535</v>
      </c>
      <c r="F1371" s="89" t="s">
        <v>465</v>
      </c>
      <c r="G1371" s="89" t="s">
        <v>465</v>
      </c>
      <c r="H1371" s="89" t="s">
        <v>465</v>
      </c>
      <c r="I1371" s="89" t="s">
        <v>465</v>
      </c>
      <c r="J1371" s="89" t="s">
        <v>465</v>
      </c>
      <c r="K1371" s="89" t="s">
        <v>466</v>
      </c>
      <c r="L1371" s="89" t="s">
        <v>394</v>
      </c>
      <c r="M1371" s="89" t="s">
        <v>395</v>
      </c>
      <c r="N1371" s="89">
        <v>1</v>
      </c>
      <c r="O1371" s="91">
        <v>65.06</v>
      </c>
      <c r="P1371" s="89" t="s">
        <v>467</v>
      </c>
      <c r="Q1371" s="89">
        <v>37</v>
      </c>
      <c r="R1371" s="89" t="s">
        <v>779</v>
      </c>
      <c r="S1371" s="89">
        <v>2</v>
      </c>
      <c r="T1371" s="90">
        <v>0</v>
      </c>
      <c r="U1371" s="90">
        <v>0</v>
      </c>
      <c r="V1371" s="90">
        <v>0</v>
      </c>
      <c r="W1371" s="90">
        <v>0</v>
      </c>
      <c r="X1371" s="90">
        <v>0</v>
      </c>
      <c r="Y1371" s="90">
        <v>0</v>
      </c>
      <c r="Z1371" s="90">
        <v>0</v>
      </c>
      <c r="AA1371" s="90">
        <v>0</v>
      </c>
      <c r="AB1371" s="90">
        <v>0</v>
      </c>
      <c r="AC1371" s="90"/>
      <c r="AD1371" s="90"/>
      <c r="AE1371" s="381" t="str">
        <f t="shared" si="22"/>
        <v>-</v>
      </c>
      <c r="AF1371" s="105"/>
      <c r="AG1371" s="381"/>
      <c r="AH1371" s="381"/>
      <c r="AI1371" s="381"/>
      <c r="AJ1371" s="381"/>
      <c r="AK1371" s="381"/>
      <c r="AL1371" s="381"/>
      <c r="AM1371" s="381"/>
    </row>
    <row r="1372" spans="1:39" x14ac:dyDescent="0.35">
      <c r="A1372" s="89" t="s">
        <v>617</v>
      </c>
      <c r="B1372" s="89" t="s">
        <v>545</v>
      </c>
      <c r="C1372" s="89" t="s">
        <v>462</v>
      </c>
      <c r="D1372" s="89" t="s">
        <v>637</v>
      </c>
      <c r="E1372" s="89" t="s">
        <v>475</v>
      </c>
      <c r="F1372" s="89" t="s">
        <v>465</v>
      </c>
      <c r="G1372" s="89" t="s">
        <v>465</v>
      </c>
      <c r="H1372" s="89" t="s">
        <v>465</v>
      </c>
      <c r="I1372" s="89" t="s">
        <v>465</v>
      </c>
      <c r="J1372" s="89" t="s">
        <v>465</v>
      </c>
      <c r="K1372" s="89" t="s">
        <v>476</v>
      </c>
      <c r="L1372" s="89" t="s">
        <v>394</v>
      </c>
      <c r="M1372" s="89" t="s">
        <v>395</v>
      </c>
      <c r="N1372" s="89">
        <v>1</v>
      </c>
      <c r="O1372" s="91">
        <v>6.43</v>
      </c>
      <c r="P1372" s="89" t="s">
        <v>467</v>
      </c>
      <c r="Q1372" s="89">
        <v>37</v>
      </c>
      <c r="R1372" s="89" t="s">
        <v>779</v>
      </c>
      <c r="S1372" s="89">
        <v>2</v>
      </c>
      <c r="T1372" s="90">
        <v>0</v>
      </c>
      <c r="U1372" s="90">
        <v>0</v>
      </c>
      <c r="V1372" s="90">
        <v>0</v>
      </c>
      <c r="W1372" s="90">
        <v>0</v>
      </c>
      <c r="X1372" s="90">
        <v>0</v>
      </c>
      <c r="Y1372" s="90">
        <v>0</v>
      </c>
      <c r="Z1372" s="90">
        <v>0</v>
      </c>
      <c r="AA1372" s="90">
        <v>0</v>
      </c>
      <c r="AB1372" s="90">
        <v>0</v>
      </c>
      <c r="AC1372" s="90"/>
      <c r="AD1372" s="90"/>
      <c r="AE1372" s="381" t="str">
        <f t="shared" si="22"/>
        <v>-</v>
      </c>
      <c r="AF1372" s="105"/>
      <c r="AG1372" s="381"/>
      <c r="AH1372" s="381"/>
      <c r="AI1372" s="381"/>
      <c r="AJ1372" s="381"/>
      <c r="AK1372" s="381"/>
      <c r="AL1372" s="381"/>
      <c r="AM1372" s="381"/>
    </row>
    <row r="1373" spans="1:39" x14ac:dyDescent="0.35">
      <c r="A1373" s="89" t="s">
        <v>619</v>
      </c>
      <c r="B1373" s="89" t="s">
        <v>545</v>
      </c>
      <c r="C1373" s="89" t="s">
        <v>462</v>
      </c>
      <c r="D1373" s="89" t="s">
        <v>637</v>
      </c>
      <c r="E1373" s="89" t="s">
        <v>475</v>
      </c>
      <c r="F1373" s="89" t="s">
        <v>465</v>
      </c>
      <c r="G1373" s="89" t="s">
        <v>465</v>
      </c>
      <c r="H1373" s="89" t="s">
        <v>465</v>
      </c>
      <c r="I1373" s="89" t="s">
        <v>465</v>
      </c>
      <c r="J1373" s="89" t="s">
        <v>465</v>
      </c>
      <c r="K1373" s="89" t="s">
        <v>476</v>
      </c>
      <c r="L1373" s="89" t="s">
        <v>394</v>
      </c>
      <c r="M1373" s="89" t="s">
        <v>395</v>
      </c>
      <c r="N1373" s="89">
        <v>1</v>
      </c>
      <c r="O1373" s="91">
        <v>25.45</v>
      </c>
      <c r="P1373" s="89" t="s">
        <v>467</v>
      </c>
      <c r="Q1373" s="89">
        <v>37</v>
      </c>
      <c r="R1373" s="89" t="s">
        <v>779</v>
      </c>
      <c r="S1373" s="89">
        <v>2</v>
      </c>
      <c r="T1373" s="90">
        <v>0</v>
      </c>
      <c r="U1373" s="90">
        <v>0</v>
      </c>
      <c r="V1373" s="90">
        <v>0</v>
      </c>
      <c r="W1373" s="90">
        <v>0</v>
      </c>
      <c r="X1373" s="90">
        <v>0</v>
      </c>
      <c r="Y1373" s="90">
        <v>0</v>
      </c>
      <c r="Z1373" s="90">
        <v>0</v>
      </c>
      <c r="AA1373" s="90">
        <v>0</v>
      </c>
      <c r="AB1373" s="90">
        <v>0</v>
      </c>
      <c r="AC1373" s="90"/>
      <c r="AD1373" s="90"/>
      <c r="AE1373" s="381" t="str">
        <f t="shared" si="22"/>
        <v>-</v>
      </c>
      <c r="AF1373" s="105"/>
      <c r="AG1373" s="381"/>
      <c r="AH1373" s="381"/>
      <c r="AI1373" s="381"/>
      <c r="AJ1373" s="381"/>
      <c r="AK1373" s="381"/>
      <c r="AL1373" s="381"/>
      <c r="AM1373" s="381"/>
    </row>
    <row r="1374" spans="1:39" x14ac:dyDescent="0.35">
      <c r="A1374" s="89" t="s">
        <v>761</v>
      </c>
      <c r="B1374" s="89" t="s">
        <v>391</v>
      </c>
      <c r="C1374" s="89" t="s">
        <v>392</v>
      </c>
      <c r="D1374" s="89" t="s">
        <v>463</v>
      </c>
      <c r="E1374" s="89" t="s">
        <v>480</v>
      </c>
      <c r="F1374" s="89" t="s">
        <v>465</v>
      </c>
      <c r="G1374" s="89" t="s">
        <v>465</v>
      </c>
      <c r="H1374" s="89" t="s">
        <v>465</v>
      </c>
      <c r="I1374" s="89" t="s">
        <v>506</v>
      </c>
      <c r="J1374" s="89" t="s">
        <v>465</v>
      </c>
      <c r="K1374" s="89" t="s">
        <v>476</v>
      </c>
      <c r="L1374" s="89" t="s">
        <v>549</v>
      </c>
      <c r="M1374" s="89" t="s">
        <v>395</v>
      </c>
      <c r="N1374" s="89">
        <v>15</v>
      </c>
      <c r="O1374" s="91">
        <v>6</v>
      </c>
      <c r="P1374" s="89" t="s">
        <v>550</v>
      </c>
      <c r="Q1374" s="89">
        <v>37</v>
      </c>
      <c r="R1374" s="89" t="s">
        <v>779</v>
      </c>
      <c r="S1374" s="89">
        <v>5</v>
      </c>
      <c r="T1374" s="90">
        <v>0</v>
      </c>
      <c r="U1374" s="90">
        <v>0</v>
      </c>
      <c r="V1374" s="90">
        <v>0</v>
      </c>
      <c r="W1374" s="90">
        <v>0</v>
      </c>
      <c r="X1374" s="90">
        <v>0</v>
      </c>
      <c r="Y1374" s="90">
        <v>0</v>
      </c>
      <c r="Z1374" s="90">
        <v>0</v>
      </c>
      <c r="AA1374" s="90">
        <v>0</v>
      </c>
      <c r="AB1374" s="90">
        <v>0</v>
      </c>
      <c r="AC1374" s="90">
        <v>74.98</v>
      </c>
      <c r="AD1374" s="90">
        <v>187.38</v>
      </c>
      <c r="AE1374" s="381">
        <f t="shared" si="22"/>
        <v>8.5653951384006355</v>
      </c>
      <c r="AF1374" s="105"/>
      <c r="AG1374" s="381"/>
      <c r="AH1374" s="381"/>
      <c r="AI1374" s="381"/>
      <c r="AJ1374" s="381"/>
      <c r="AK1374" s="381"/>
      <c r="AL1374" s="381"/>
      <c r="AM1374" s="381"/>
    </row>
    <row r="1375" spans="1:39" x14ac:dyDescent="0.35">
      <c r="A1375" s="89" t="s">
        <v>762</v>
      </c>
      <c r="B1375" s="89" t="s">
        <v>391</v>
      </c>
      <c r="C1375" s="89" t="s">
        <v>392</v>
      </c>
      <c r="D1375" s="89" t="s">
        <v>463</v>
      </c>
      <c r="E1375" s="89" t="s">
        <v>464</v>
      </c>
      <c r="F1375" s="89" t="s">
        <v>465</v>
      </c>
      <c r="G1375" s="89" t="s">
        <v>465</v>
      </c>
      <c r="H1375" s="89" t="s">
        <v>465</v>
      </c>
      <c r="I1375" s="89" t="s">
        <v>506</v>
      </c>
      <c r="J1375" s="89" t="s">
        <v>465</v>
      </c>
      <c r="K1375" s="89" t="s">
        <v>476</v>
      </c>
      <c r="L1375" s="89" t="s">
        <v>549</v>
      </c>
      <c r="M1375" s="89" t="s">
        <v>395</v>
      </c>
      <c r="N1375" s="89">
        <v>15</v>
      </c>
      <c r="O1375" s="91">
        <v>33.880000000000003</v>
      </c>
      <c r="P1375" s="89" t="s">
        <v>550</v>
      </c>
      <c r="Q1375" s="89">
        <v>37</v>
      </c>
      <c r="R1375" s="89" t="s">
        <v>779</v>
      </c>
      <c r="S1375" s="89">
        <v>5</v>
      </c>
      <c r="T1375" s="90">
        <v>0</v>
      </c>
      <c r="U1375" s="90">
        <v>0</v>
      </c>
      <c r="V1375" s="90">
        <v>0</v>
      </c>
      <c r="W1375" s="90">
        <v>0</v>
      </c>
      <c r="X1375" s="90">
        <v>0</v>
      </c>
      <c r="Y1375" s="90">
        <v>0</v>
      </c>
      <c r="Z1375" s="90">
        <v>0</v>
      </c>
      <c r="AA1375" s="90">
        <v>0</v>
      </c>
      <c r="AB1375" s="90">
        <v>0</v>
      </c>
      <c r="AC1375" s="90">
        <v>74.98</v>
      </c>
      <c r="AD1375" s="90">
        <v>187.38</v>
      </c>
      <c r="AE1375" s="381">
        <f t="shared" si="22"/>
        <v>8.5653951384006355</v>
      </c>
      <c r="AF1375" s="105"/>
      <c r="AG1375" s="381"/>
      <c r="AH1375" s="381"/>
      <c r="AI1375" s="381"/>
      <c r="AJ1375" s="381"/>
      <c r="AK1375" s="381"/>
      <c r="AL1375" s="381"/>
      <c r="AM1375" s="381"/>
    </row>
    <row r="1376" spans="1:39" x14ac:dyDescent="0.35">
      <c r="A1376" s="89" t="s">
        <v>592</v>
      </c>
      <c r="B1376" s="89" t="s">
        <v>391</v>
      </c>
      <c r="C1376" s="89" t="s">
        <v>392</v>
      </c>
      <c r="D1376" s="89" t="s">
        <v>463</v>
      </c>
      <c r="E1376" s="89" t="s">
        <v>500</v>
      </c>
      <c r="F1376" s="89" t="s">
        <v>465</v>
      </c>
      <c r="G1376" s="89" t="s">
        <v>465</v>
      </c>
      <c r="H1376" s="89" t="s">
        <v>465</v>
      </c>
      <c r="I1376" s="89" t="s">
        <v>506</v>
      </c>
      <c r="J1376" s="89" t="s">
        <v>508</v>
      </c>
      <c r="K1376" s="89" t="s">
        <v>466</v>
      </c>
      <c r="L1376" s="89" t="s">
        <v>587</v>
      </c>
      <c r="M1376" s="89" t="s">
        <v>395</v>
      </c>
      <c r="N1376" s="89">
        <v>21</v>
      </c>
      <c r="O1376" s="91">
        <v>17.57</v>
      </c>
      <c r="P1376" s="89" t="s">
        <v>588</v>
      </c>
      <c r="Q1376" s="89">
        <v>37</v>
      </c>
      <c r="R1376" s="89" t="s">
        <v>779</v>
      </c>
      <c r="S1376" s="89">
        <v>6</v>
      </c>
      <c r="T1376" s="90">
        <v>0</v>
      </c>
      <c r="U1376" s="90">
        <v>0</v>
      </c>
      <c r="V1376" s="90">
        <v>0</v>
      </c>
      <c r="W1376" s="90">
        <v>0</v>
      </c>
      <c r="X1376" s="90">
        <v>0</v>
      </c>
      <c r="Y1376" s="90">
        <v>0</v>
      </c>
      <c r="Z1376" s="90">
        <v>0</v>
      </c>
      <c r="AA1376" s="90">
        <v>0</v>
      </c>
      <c r="AB1376" s="90">
        <v>0</v>
      </c>
      <c r="AC1376" s="90">
        <v>74.72</v>
      </c>
      <c r="AD1376" s="90">
        <v>116.13</v>
      </c>
      <c r="AE1376" s="381">
        <f t="shared" si="22"/>
        <v>10.861317780498069</v>
      </c>
      <c r="AF1376" s="105"/>
      <c r="AG1376" s="381"/>
      <c r="AH1376" s="381"/>
      <c r="AI1376" s="381"/>
      <c r="AJ1376" s="381"/>
      <c r="AK1376" s="381"/>
      <c r="AL1376" s="381"/>
      <c r="AM1376" s="381"/>
    </row>
    <row r="1377" spans="1:39" x14ac:dyDescent="0.35">
      <c r="A1377" s="89" t="s">
        <v>591</v>
      </c>
      <c r="B1377" s="89" t="s">
        <v>391</v>
      </c>
      <c r="C1377" s="89" t="s">
        <v>392</v>
      </c>
      <c r="D1377" s="89" t="s">
        <v>463</v>
      </c>
      <c r="E1377" s="89" t="s">
        <v>500</v>
      </c>
      <c r="F1377" s="89" t="s">
        <v>465</v>
      </c>
      <c r="G1377" s="89" t="s">
        <v>465</v>
      </c>
      <c r="H1377" s="89" t="s">
        <v>465</v>
      </c>
      <c r="I1377" s="89" t="s">
        <v>506</v>
      </c>
      <c r="J1377" s="89" t="s">
        <v>508</v>
      </c>
      <c r="K1377" s="89" t="s">
        <v>466</v>
      </c>
      <c r="L1377" s="89" t="s">
        <v>587</v>
      </c>
      <c r="M1377" s="89" t="s">
        <v>395</v>
      </c>
      <c r="N1377" s="89">
        <v>21</v>
      </c>
      <c r="O1377" s="91">
        <v>10.95</v>
      </c>
      <c r="P1377" s="89" t="s">
        <v>588</v>
      </c>
      <c r="Q1377" s="89">
        <v>37</v>
      </c>
      <c r="R1377" s="89" t="s">
        <v>779</v>
      </c>
      <c r="S1377" s="89">
        <v>6</v>
      </c>
      <c r="T1377" s="90">
        <v>0</v>
      </c>
      <c r="U1377" s="90">
        <v>0</v>
      </c>
      <c r="V1377" s="90">
        <v>0</v>
      </c>
      <c r="W1377" s="90">
        <v>0</v>
      </c>
      <c r="X1377" s="90">
        <v>0</v>
      </c>
      <c r="Y1377" s="90">
        <v>0</v>
      </c>
      <c r="Z1377" s="90">
        <v>0</v>
      </c>
      <c r="AA1377" s="90">
        <v>0</v>
      </c>
      <c r="AB1377" s="90">
        <v>0</v>
      </c>
      <c r="AC1377" s="90">
        <v>74.72</v>
      </c>
      <c r="AD1377" s="90">
        <v>116.13</v>
      </c>
      <c r="AE1377" s="381">
        <f t="shared" si="22"/>
        <v>10.861317780498069</v>
      </c>
      <c r="AF1377" s="105"/>
      <c r="AG1377" s="381"/>
      <c r="AH1377" s="381"/>
      <c r="AI1377" s="381"/>
      <c r="AJ1377" s="381"/>
      <c r="AK1377" s="381"/>
      <c r="AL1377" s="381"/>
      <c r="AM1377" s="381"/>
    </row>
    <row r="1378" spans="1:39" x14ac:dyDescent="0.35">
      <c r="A1378" s="89" t="s">
        <v>739</v>
      </c>
      <c r="B1378" s="89" t="s">
        <v>391</v>
      </c>
      <c r="C1378" s="89" t="s">
        <v>392</v>
      </c>
      <c r="D1378" s="89" t="s">
        <v>463</v>
      </c>
      <c r="E1378" s="89" t="s">
        <v>493</v>
      </c>
      <c r="F1378" s="89" t="s">
        <v>465</v>
      </c>
      <c r="G1378" s="89" t="s">
        <v>465</v>
      </c>
      <c r="H1378" s="89" t="s">
        <v>465</v>
      </c>
      <c r="I1378" s="89" t="s">
        <v>506</v>
      </c>
      <c r="J1378" s="89" t="s">
        <v>501</v>
      </c>
      <c r="K1378" s="89" t="s">
        <v>466</v>
      </c>
      <c r="L1378" s="89" t="s">
        <v>587</v>
      </c>
      <c r="M1378" s="89" t="s">
        <v>395</v>
      </c>
      <c r="N1378" s="89">
        <v>22</v>
      </c>
      <c r="O1378" s="91">
        <v>8.2899999999999991</v>
      </c>
      <c r="P1378" s="89" t="s">
        <v>588</v>
      </c>
      <c r="Q1378" s="89">
        <v>37</v>
      </c>
      <c r="R1378" s="89" t="s">
        <v>779</v>
      </c>
      <c r="S1378" s="89">
        <v>6</v>
      </c>
      <c r="T1378" s="90">
        <v>0</v>
      </c>
      <c r="U1378" s="90">
        <v>0</v>
      </c>
      <c r="V1378" s="90">
        <v>0</v>
      </c>
      <c r="W1378" s="90">
        <v>0</v>
      </c>
      <c r="X1378" s="90">
        <v>0</v>
      </c>
      <c r="Y1378" s="90">
        <v>0</v>
      </c>
      <c r="Z1378" s="90">
        <v>0</v>
      </c>
      <c r="AA1378" s="90">
        <v>0</v>
      </c>
      <c r="AB1378" s="90">
        <v>0</v>
      </c>
      <c r="AC1378" s="90">
        <v>74.430000000000007</v>
      </c>
      <c r="AD1378" s="90">
        <v>123.31</v>
      </c>
      <c r="AE1378" s="381">
        <f t="shared" si="22"/>
        <v>10.519889123312062</v>
      </c>
      <c r="AF1378" s="105"/>
      <c r="AG1378" s="381"/>
      <c r="AH1378" s="381"/>
      <c r="AI1378" s="381"/>
      <c r="AJ1378" s="381"/>
      <c r="AK1378" s="381"/>
      <c r="AL1378" s="381"/>
      <c r="AM1378" s="381"/>
    </row>
    <row r="1379" spans="1:39" x14ac:dyDescent="0.35">
      <c r="A1379" s="89" t="s">
        <v>614</v>
      </c>
      <c r="B1379" s="89" t="s">
        <v>391</v>
      </c>
      <c r="C1379" s="89" t="s">
        <v>392</v>
      </c>
      <c r="D1379" s="89" t="s">
        <v>637</v>
      </c>
      <c r="E1379" s="89" t="s">
        <v>505</v>
      </c>
      <c r="F1379" s="89" t="s">
        <v>465</v>
      </c>
      <c r="G1379" s="89" t="s">
        <v>465</v>
      </c>
      <c r="H1379" s="89" t="s">
        <v>465</v>
      </c>
      <c r="I1379" s="89" t="s">
        <v>506</v>
      </c>
      <c r="J1379" s="89" t="s">
        <v>501</v>
      </c>
      <c r="K1379" s="89" t="s">
        <v>466</v>
      </c>
      <c r="L1379" s="89" t="s">
        <v>587</v>
      </c>
      <c r="M1379" s="89" t="s">
        <v>395</v>
      </c>
      <c r="N1379" s="89">
        <v>22</v>
      </c>
      <c r="O1379" s="91">
        <v>5.27</v>
      </c>
      <c r="P1379" s="89" t="s">
        <v>588</v>
      </c>
      <c r="Q1379" s="89">
        <v>37</v>
      </c>
      <c r="R1379" s="89" t="s">
        <v>779</v>
      </c>
      <c r="S1379" s="89">
        <v>6</v>
      </c>
      <c r="T1379" s="90">
        <v>0</v>
      </c>
      <c r="U1379" s="90">
        <v>0</v>
      </c>
      <c r="V1379" s="90">
        <v>0</v>
      </c>
      <c r="W1379" s="90">
        <v>0</v>
      </c>
      <c r="X1379" s="90">
        <v>0</v>
      </c>
      <c r="Y1379" s="90">
        <v>0</v>
      </c>
      <c r="Z1379" s="90">
        <v>0</v>
      </c>
      <c r="AA1379" s="90">
        <v>0</v>
      </c>
      <c r="AB1379" s="90">
        <v>0</v>
      </c>
      <c r="AC1379" s="90">
        <v>74.680000000000007</v>
      </c>
      <c r="AD1379" s="90">
        <v>102.65</v>
      </c>
      <c r="AE1379" s="381">
        <f t="shared" si="22"/>
        <v>11.549388213127182</v>
      </c>
      <c r="AF1379" s="105"/>
      <c r="AG1379" s="381"/>
      <c r="AH1379" s="381"/>
      <c r="AI1379" s="381"/>
      <c r="AJ1379" s="381"/>
      <c r="AK1379" s="381"/>
      <c r="AL1379" s="381"/>
      <c r="AM1379" s="381"/>
    </row>
    <row r="1380" spans="1:39" x14ac:dyDescent="0.35">
      <c r="A1380" s="89" t="s">
        <v>651</v>
      </c>
      <c r="B1380" s="89" t="s">
        <v>391</v>
      </c>
      <c r="C1380" s="89" t="s">
        <v>392</v>
      </c>
      <c r="D1380" s="89" t="s">
        <v>463</v>
      </c>
      <c r="E1380" s="89" t="s">
        <v>475</v>
      </c>
      <c r="F1380" s="89" t="s">
        <v>465</v>
      </c>
      <c r="G1380" s="89" t="s">
        <v>465</v>
      </c>
      <c r="H1380" s="89" t="s">
        <v>465</v>
      </c>
      <c r="I1380" s="89" t="s">
        <v>465</v>
      </c>
      <c r="J1380" s="89" t="s">
        <v>465</v>
      </c>
      <c r="K1380" s="89" t="s">
        <v>466</v>
      </c>
      <c r="L1380" s="89" t="s">
        <v>394</v>
      </c>
      <c r="M1380" s="89" t="s">
        <v>395</v>
      </c>
      <c r="N1380" s="89">
        <v>14</v>
      </c>
      <c r="O1380" s="91">
        <v>5.34</v>
      </c>
      <c r="P1380" s="89" t="s">
        <v>396</v>
      </c>
      <c r="Q1380" s="89">
        <v>37</v>
      </c>
      <c r="R1380" s="89" t="s">
        <v>779</v>
      </c>
      <c r="S1380" s="89">
        <v>7</v>
      </c>
      <c r="T1380" s="90">
        <v>0</v>
      </c>
      <c r="U1380" s="90">
        <v>24.78</v>
      </c>
      <c r="V1380" s="90">
        <v>13.56</v>
      </c>
      <c r="W1380" s="90">
        <v>0</v>
      </c>
      <c r="X1380" s="90">
        <v>0</v>
      </c>
      <c r="Y1380" s="90">
        <v>38.340000000000003</v>
      </c>
      <c r="Z1380" s="90">
        <v>0</v>
      </c>
      <c r="AA1380" s="90">
        <v>0</v>
      </c>
      <c r="AB1380" s="90">
        <v>38.340000000000003</v>
      </c>
      <c r="AC1380" s="90">
        <v>141.22</v>
      </c>
      <c r="AD1380" s="90">
        <v>375.73</v>
      </c>
      <c r="AE1380" s="381">
        <f t="shared" si="22"/>
        <v>8.3013068837058928</v>
      </c>
      <c r="AF1380" s="105"/>
      <c r="AG1380" s="381"/>
      <c r="AH1380" s="381"/>
      <c r="AI1380" s="381"/>
      <c r="AJ1380" s="381"/>
      <c r="AK1380" s="381"/>
      <c r="AL1380" s="381"/>
      <c r="AM1380" s="381"/>
    </row>
    <row r="1381" spans="1:39" x14ac:dyDescent="0.35">
      <c r="A1381" s="89" t="s">
        <v>649</v>
      </c>
      <c r="B1381" s="89" t="s">
        <v>391</v>
      </c>
      <c r="C1381" s="89" t="s">
        <v>392</v>
      </c>
      <c r="D1381" s="89" t="s">
        <v>463</v>
      </c>
      <c r="E1381" s="89" t="s">
        <v>475</v>
      </c>
      <c r="F1381" s="89" t="s">
        <v>465</v>
      </c>
      <c r="G1381" s="89" t="s">
        <v>465</v>
      </c>
      <c r="H1381" s="89" t="s">
        <v>465</v>
      </c>
      <c r="I1381" s="89" t="s">
        <v>465</v>
      </c>
      <c r="J1381" s="89" t="s">
        <v>465</v>
      </c>
      <c r="K1381" s="89" t="s">
        <v>466</v>
      </c>
      <c r="L1381" s="89" t="s">
        <v>394</v>
      </c>
      <c r="M1381" s="89" t="s">
        <v>395</v>
      </c>
      <c r="N1381" s="89">
        <v>14</v>
      </c>
      <c r="O1381" s="91">
        <v>20.010000000000002</v>
      </c>
      <c r="P1381" s="89" t="s">
        <v>396</v>
      </c>
      <c r="Q1381" s="89">
        <v>37</v>
      </c>
      <c r="R1381" s="89" t="s">
        <v>779</v>
      </c>
      <c r="S1381" s="89">
        <v>7</v>
      </c>
      <c r="T1381" s="90">
        <v>0</v>
      </c>
      <c r="U1381" s="90">
        <v>24.78</v>
      </c>
      <c r="V1381" s="90">
        <v>13.56</v>
      </c>
      <c r="W1381" s="90">
        <v>0</v>
      </c>
      <c r="X1381" s="90">
        <v>0</v>
      </c>
      <c r="Y1381" s="90">
        <v>38.340000000000003</v>
      </c>
      <c r="Z1381" s="90">
        <v>0</v>
      </c>
      <c r="AA1381" s="90">
        <v>0</v>
      </c>
      <c r="AB1381" s="90">
        <v>38.340000000000003</v>
      </c>
      <c r="AC1381" s="90">
        <v>141.22</v>
      </c>
      <c r="AD1381" s="90">
        <v>375.73</v>
      </c>
      <c r="AE1381" s="381">
        <f t="shared" si="22"/>
        <v>8.3013068837058928</v>
      </c>
      <c r="AF1381" s="105"/>
      <c r="AG1381" s="381"/>
      <c r="AH1381" s="381"/>
      <c r="AI1381" s="381"/>
      <c r="AJ1381" s="381"/>
      <c r="AK1381" s="381"/>
      <c r="AL1381" s="381"/>
      <c r="AM1381" s="381"/>
    </row>
    <row r="1382" spans="1:39" x14ac:dyDescent="0.35">
      <c r="A1382" s="89" t="s">
        <v>648</v>
      </c>
      <c r="B1382" s="89" t="s">
        <v>391</v>
      </c>
      <c r="C1382" s="89" t="s">
        <v>392</v>
      </c>
      <c r="D1382" s="89" t="s">
        <v>463</v>
      </c>
      <c r="E1382" s="89" t="s">
        <v>475</v>
      </c>
      <c r="F1382" s="89" t="s">
        <v>465</v>
      </c>
      <c r="G1382" s="89" t="s">
        <v>465</v>
      </c>
      <c r="H1382" s="89" t="s">
        <v>465</v>
      </c>
      <c r="I1382" s="89" t="s">
        <v>465</v>
      </c>
      <c r="J1382" s="89" t="s">
        <v>465</v>
      </c>
      <c r="K1382" s="89" t="s">
        <v>466</v>
      </c>
      <c r="L1382" s="89" t="s">
        <v>394</v>
      </c>
      <c r="M1382" s="89" t="s">
        <v>395</v>
      </c>
      <c r="N1382" s="89">
        <v>14</v>
      </c>
      <c r="O1382" s="91">
        <v>19.07</v>
      </c>
      <c r="P1382" s="89" t="s">
        <v>396</v>
      </c>
      <c r="Q1382" s="89">
        <v>37</v>
      </c>
      <c r="R1382" s="89" t="s">
        <v>779</v>
      </c>
      <c r="S1382" s="89">
        <v>7</v>
      </c>
      <c r="T1382" s="90">
        <v>0</v>
      </c>
      <c r="U1382" s="90">
        <v>24.78</v>
      </c>
      <c r="V1382" s="90">
        <v>13.56</v>
      </c>
      <c r="W1382" s="90">
        <v>0</v>
      </c>
      <c r="X1382" s="90">
        <v>0</v>
      </c>
      <c r="Y1382" s="90">
        <v>38.340000000000003</v>
      </c>
      <c r="Z1382" s="90">
        <v>0</v>
      </c>
      <c r="AA1382" s="90">
        <v>0</v>
      </c>
      <c r="AB1382" s="90">
        <v>38.340000000000003</v>
      </c>
      <c r="AC1382" s="90">
        <v>141.22</v>
      </c>
      <c r="AD1382" s="90">
        <v>375.73</v>
      </c>
      <c r="AE1382" s="381">
        <f t="shared" si="22"/>
        <v>8.3013068837058928</v>
      </c>
      <c r="AF1382" s="105"/>
      <c r="AG1382" s="381"/>
      <c r="AH1382" s="381"/>
      <c r="AI1382" s="381"/>
      <c r="AJ1382" s="381"/>
      <c r="AK1382" s="381"/>
      <c r="AL1382" s="381"/>
      <c r="AM1382" s="381"/>
    </row>
    <row r="1383" spans="1:39" x14ac:dyDescent="0.35">
      <c r="A1383" s="89" t="s">
        <v>604</v>
      </c>
      <c r="B1383" s="89" t="s">
        <v>391</v>
      </c>
      <c r="C1383" s="89" t="s">
        <v>392</v>
      </c>
      <c r="D1383" s="89" t="s">
        <v>463</v>
      </c>
      <c r="E1383" s="89" t="s">
        <v>526</v>
      </c>
      <c r="F1383" s="89" t="s">
        <v>465</v>
      </c>
      <c r="G1383" s="89" t="s">
        <v>511</v>
      </c>
      <c r="H1383" s="89" t="s">
        <v>465</v>
      </c>
      <c r="I1383" s="89" t="s">
        <v>506</v>
      </c>
      <c r="J1383" s="89" t="s">
        <v>465</v>
      </c>
      <c r="K1383" s="89" t="s">
        <v>476</v>
      </c>
      <c r="L1383" s="89" t="s">
        <v>549</v>
      </c>
      <c r="M1383" s="89" t="s">
        <v>395</v>
      </c>
      <c r="N1383" s="89">
        <v>21</v>
      </c>
      <c r="O1383" s="91">
        <v>37.869999999999997</v>
      </c>
      <c r="P1383" s="89" t="s">
        <v>566</v>
      </c>
      <c r="Q1383" s="89">
        <v>37</v>
      </c>
      <c r="R1383" s="89" t="s">
        <v>779</v>
      </c>
      <c r="S1383" s="89">
        <v>8</v>
      </c>
      <c r="T1383" s="90">
        <v>0</v>
      </c>
      <c r="U1383" s="90">
        <v>7.33</v>
      </c>
      <c r="V1383" s="90">
        <v>35.700000000000003</v>
      </c>
      <c r="W1383" s="90">
        <v>0</v>
      </c>
      <c r="X1383" s="90">
        <v>0.16</v>
      </c>
      <c r="Y1383" s="90">
        <v>43.19</v>
      </c>
      <c r="Z1383" s="90">
        <v>0</v>
      </c>
      <c r="AA1383" s="90">
        <v>0</v>
      </c>
      <c r="AB1383" s="90">
        <v>43.19</v>
      </c>
      <c r="AC1383" s="90">
        <v>119.43</v>
      </c>
      <c r="AD1383" s="90">
        <v>185.23</v>
      </c>
      <c r="AE1383" s="381">
        <f t="shared" si="22"/>
        <v>10.872698736801667</v>
      </c>
      <c r="AF1383" s="105"/>
      <c r="AG1383" s="381"/>
      <c r="AH1383" s="381"/>
      <c r="AI1383" s="381"/>
      <c r="AJ1383" s="381"/>
      <c r="AK1383" s="381"/>
      <c r="AL1383" s="381"/>
      <c r="AM1383" s="381"/>
    </row>
    <row r="1384" spans="1:39" x14ac:dyDescent="0.35">
      <c r="A1384" s="89" t="s">
        <v>598</v>
      </c>
      <c r="B1384" s="89" t="s">
        <v>391</v>
      </c>
      <c r="C1384" s="89" t="s">
        <v>392</v>
      </c>
      <c r="D1384" s="89" t="s">
        <v>463</v>
      </c>
      <c r="E1384" s="89" t="s">
        <v>524</v>
      </c>
      <c r="F1384" s="89" t="s">
        <v>465</v>
      </c>
      <c r="G1384" s="89" t="s">
        <v>465</v>
      </c>
      <c r="H1384" s="89" t="s">
        <v>465</v>
      </c>
      <c r="I1384" s="89" t="s">
        <v>506</v>
      </c>
      <c r="J1384" s="89" t="s">
        <v>465</v>
      </c>
      <c r="K1384" s="89" t="s">
        <v>466</v>
      </c>
      <c r="L1384" s="89" t="s">
        <v>549</v>
      </c>
      <c r="M1384" s="89" t="s">
        <v>395</v>
      </c>
      <c r="N1384" s="89">
        <v>21</v>
      </c>
      <c r="O1384" s="91">
        <v>64.349999999999994</v>
      </c>
      <c r="P1384" s="89" t="s">
        <v>566</v>
      </c>
      <c r="Q1384" s="89">
        <v>37</v>
      </c>
      <c r="R1384" s="89" t="s">
        <v>779</v>
      </c>
      <c r="S1384" s="89">
        <v>8</v>
      </c>
      <c r="T1384" s="90">
        <v>0</v>
      </c>
      <c r="U1384" s="90">
        <v>7.06</v>
      </c>
      <c r="V1384" s="90">
        <v>15.84</v>
      </c>
      <c r="W1384" s="90">
        <v>0</v>
      </c>
      <c r="X1384" s="90">
        <v>0</v>
      </c>
      <c r="Y1384" s="90">
        <v>22.91</v>
      </c>
      <c r="Z1384" s="90">
        <v>0</v>
      </c>
      <c r="AA1384" s="90">
        <v>0</v>
      </c>
      <c r="AB1384" s="90">
        <v>22.91</v>
      </c>
      <c r="AC1384" s="90">
        <v>99.82</v>
      </c>
      <c r="AD1384" s="90">
        <v>184.55</v>
      </c>
      <c r="AE1384" s="381">
        <f t="shared" si="22"/>
        <v>9.9583654499997287</v>
      </c>
      <c r="AF1384" s="105"/>
      <c r="AG1384" s="381"/>
      <c r="AH1384" s="381"/>
      <c r="AI1384" s="381"/>
      <c r="AJ1384" s="381"/>
      <c r="AK1384" s="381"/>
      <c r="AL1384" s="381"/>
      <c r="AM1384" s="381"/>
    </row>
    <row r="1385" spans="1:39" x14ac:dyDescent="0.35">
      <c r="A1385" s="89" t="s">
        <v>563</v>
      </c>
      <c r="B1385" s="89" t="s">
        <v>391</v>
      </c>
      <c r="C1385" s="89" t="s">
        <v>392</v>
      </c>
      <c r="D1385" s="89" t="s">
        <v>463</v>
      </c>
      <c r="E1385" s="89" t="s">
        <v>521</v>
      </c>
      <c r="F1385" s="89" t="s">
        <v>465</v>
      </c>
      <c r="G1385" s="89" t="s">
        <v>465</v>
      </c>
      <c r="H1385" s="89" t="s">
        <v>465</v>
      </c>
      <c r="I1385" s="89" t="s">
        <v>506</v>
      </c>
      <c r="J1385" s="89" t="s">
        <v>465</v>
      </c>
      <c r="K1385" s="89" t="s">
        <v>466</v>
      </c>
      <c r="L1385" s="89" t="s">
        <v>549</v>
      </c>
      <c r="M1385" s="89" t="s">
        <v>395</v>
      </c>
      <c r="N1385" s="89">
        <v>20</v>
      </c>
      <c r="O1385" s="91">
        <v>68.400000000000006</v>
      </c>
      <c r="P1385" s="89" t="s">
        <v>566</v>
      </c>
      <c r="Q1385" s="89">
        <v>37</v>
      </c>
      <c r="R1385" s="89" t="s">
        <v>779</v>
      </c>
      <c r="S1385" s="89">
        <v>8</v>
      </c>
      <c r="T1385" s="90">
        <v>0</v>
      </c>
      <c r="U1385" s="90">
        <v>7.53</v>
      </c>
      <c r="V1385" s="90">
        <v>22.16</v>
      </c>
      <c r="W1385" s="90">
        <v>0</v>
      </c>
      <c r="X1385" s="90">
        <v>0</v>
      </c>
      <c r="Y1385" s="90">
        <v>29.69</v>
      </c>
      <c r="Z1385" s="90">
        <v>0</v>
      </c>
      <c r="AA1385" s="90">
        <v>0</v>
      </c>
      <c r="AB1385" s="90">
        <v>29.69</v>
      </c>
      <c r="AC1385" s="90">
        <v>106.56</v>
      </c>
      <c r="AD1385" s="90">
        <v>185.94</v>
      </c>
      <c r="AE1385" s="381">
        <f t="shared" si="22"/>
        <v>10.25054589569045</v>
      </c>
      <c r="AF1385" s="105"/>
      <c r="AG1385" s="381"/>
      <c r="AH1385" s="381"/>
      <c r="AI1385" s="381"/>
      <c r="AJ1385" s="381"/>
      <c r="AK1385" s="381"/>
      <c r="AL1385" s="381"/>
      <c r="AM1385" s="381"/>
    </row>
    <row r="1386" spans="1:39" x14ac:dyDescent="0.35">
      <c r="A1386" s="89" t="s">
        <v>613</v>
      </c>
      <c r="B1386" s="89" t="s">
        <v>391</v>
      </c>
      <c r="C1386" s="89" t="s">
        <v>392</v>
      </c>
      <c r="D1386" s="89" t="s">
        <v>463</v>
      </c>
      <c r="E1386" s="89" t="s">
        <v>493</v>
      </c>
      <c r="F1386" s="89" t="s">
        <v>465</v>
      </c>
      <c r="G1386" s="89" t="s">
        <v>465</v>
      </c>
      <c r="H1386" s="89" t="s">
        <v>465</v>
      </c>
      <c r="I1386" s="89" t="s">
        <v>506</v>
      </c>
      <c r="J1386" s="89" t="s">
        <v>465</v>
      </c>
      <c r="K1386" s="89" t="s">
        <v>466</v>
      </c>
      <c r="L1386" s="89" t="s">
        <v>549</v>
      </c>
      <c r="M1386" s="89" t="s">
        <v>395</v>
      </c>
      <c r="N1386" s="89">
        <v>21</v>
      </c>
      <c r="O1386" s="91">
        <v>2.57</v>
      </c>
      <c r="P1386" s="89" t="s">
        <v>566</v>
      </c>
      <c r="Q1386" s="89">
        <v>37</v>
      </c>
      <c r="R1386" s="89" t="s">
        <v>779</v>
      </c>
      <c r="S1386" s="89">
        <v>8</v>
      </c>
      <c r="T1386" s="90">
        <v>0</v>
      </c>
      <c r="U1386" s="90">
        <v>7.06</v>
      </c>
      <c r="V1386" s="90">
        <v>15.84</v>
      </c>
      <c r="W1386" s="90">
        <v>0</v>
      </c>
      <c r="X1386" s="90">
        <v>0</v>
      </c>
      <c r="Y1386" s="90">
        <v>22.91</v>
      </c>
      <c r="Z1386" s="90">
        <v>0</v>
      </c>
      <c r="AA1386" s="90">
        <v>0</v>
      </c>
      <c r="AB1386" s="90">
        <v>22.91</v>
      </c>
      <c r="AC1386" s="90">
        <v>99.82</v>
      </c>
      <c r="AD1386" s="90">
        <v>184.55</v>
      </c>
      <c r="AE1386" s="381">
        <f t="shared" si="22"/>
        <v>9.9583654499997287</v>
      </c>
      <c r="AF1386" s="105"/>
      <c r="AG1386" s="381"/>
      <c r="AH1386" s="381"/>
      <c r="AI1386" s="381"/>
      <c r="AJ1386" s="381"/>
      <c r="AK1386" s="381"/>
      <c r="AL1386" s="381"/>
      <c r="AM1386" s="381"/>
    </row>
    <row r="1387" spans="1:39" x14ac:dyDescent="0.35">
      <c r="A1387" s="89" t="s">
        <v>492</v>
      </c>
      <c r="B1387" s="89" t="s">
        <v>391</v>
      </c>
      <c r="C1387" s="89" t="s">
        <v>392</v>
      </c>
      <c r="D1387" s="89" t="s">
        <v>463</v>
      </c>
      <c r="E1387" s="89" t="s">
        <v>493</v>
      </c>
      <c r="F1387" s="89" t="s">
        <v>465</v>
      </c>
      <c r="G1387" s="89" t="s">
        <v>465</v>
      </c>
      <c r="H1387" s="89" t="s">
        <v>465</v>
      </c>
      <c r="I1387" s="89" t="s">
        <v>506</v>
      </c>
      <c r="J1387" s="89" t="s">
        <v>465</v>
      </c>
      <c r="K1387" s="89" t="s">
        <v>466</v>
      </c>
      <c r="L1387" s="89" t="s">
        <v>549</v>
      </c>
      <c r="M1387" s="89" t="s">
        <v>395</v>
      </c>
      <c r="N1387" s="89">
        <v>21</v>
      </c>
      <c r="O1387" s="91">
        <v>119.68</v>
      </c>
      <c r="P1387" s="89" t="s">
        <v>566</v>
      </c>
      <c r="Q1387" s="89">
        <v>37</v>
      </c>
      <c r="R1387" s="89" t="s">
        <v>779</v>
      </c>
      <c r="S1387" s="89">
        <v>8</v>
      </c>
      <c r="T1387" s="90">
        <v>0</v>
      </c>
      <c r="U1387" s="90">
        <v>7.06</v>
      </c>
      <c r="V1387" s="90">
        <v>15.84</v>
      </c>
      <c r="W1387" s="90">
        <v>0</v>
      </c>
      <c r="X1387" s="90">
        <v>0</v>
      </c>
      <c r="Y1387" s="90">
        <v>22.91</v>
      </c>
      <c r="Z1387" s="90">
        <v>0</v>
      </c>
      <c r="AA1387" s="90">
        <v>0</v>
      </c>
      <c r="AB1387" s="90">
        <v>22.91</v>
      </c>
      <c r="AC1387" s="90">
        <v>99.82</v>
      </c>
      <c r="AD1387" s="90">
        <v>184.55</v>
      </c>
      <c r="AE1387" s="381">
        <f t="shared" si="22"/>
        <v>9.9583654499997287</v>
      </c>
      <c r="AF1387" s="105"/>
      <c r="AG1387" s="381"/>
      <c r="AH1387" s="381"/>
      <c r="AI1387" s="381"/>
      <c r="AJ1387" s="381"/>
      <c r="AK1387" s="381"/>
      <c r="AL1387" s="381"/>
      <c r="AM1387" s="381"/>
    </row>
    <row r="1388" spans="1:39" x14ac:dyDescent="0.35">
      <c r="A1388" s="89" t="s">
        <v>423</v>
      </c>
      <c r="B1388" s="89" t="s">
        <v>558</v>
      </c>
      <c r="C1388" s="89" t="s">
        <v>462</v>
      </c>
      <c r="D1388" s="89" t="s">
        <v>637</v>
      </c>
      <c r="E1388" s="89" t="s">
        <v>535</v>
      </c>
      <c r="F1388" s="89" t="s">
        <v>465</v>
      </c>
      <c r="G1388" s="89" t="s">
        <v>465</v>
      </c>
      <c r="H1388" s="89" t="s">
        <v>465</v>
      </c>
      <c r="I1388" s="89" t="s">
        <v>465</v>
      </c>
      <c r="J1388" s="89" t="s">
        <v>465</v>
      </c>
      <c r="K1388" s="89" t="s">
        <v>466</v>
      </c>
      <c r="L1388" s="89" t="s">
        <v>394</v>
      </c>
      <c r="M1388" s="89" t="s">
        <v>395</v>
      </c>
      <c r="N1388" s="89">
        <v>1</v>
      </c>
      <c r="O1388" s="91">
        <v>65.06</v>
      </c>
      <c r="P1388" s="89" t="s">
        <v>548</v>
      </c>
      <c r="Q1388" s="89">
        <v>38</v>
      </c>
      <c r="R1388" s="89" t="s">
        <v>780</v>
      </c>
      <c r="S1388" s="89">
        <v>3</v>
      </c>
      <c r="T1388" s="90">
        <v>0</v>
      </c>
      <c r="U1388" s="90">
        <v>0</v>
      </c>
      <c r="V1388" s="90">
        <v>0</v>
      </c>
      <c r="W1388" s="90">
        <v>0</v>
      </c>
      <c r="X1388" s="90">
        <v>0</v>
      </c>
      <c r="Y1388" s="90">
        <v>0</v>
      </c>
      <c r="Z1388" s="90">
        <v>0</v>
      </c>
      <c r="AA1388" s="90">
        <v>0</v>
      </c>
      <c r="AB1388" s="90">
        <v>0</v>
      </c>
      <c r="AC1388" s="90"/>
      <c r="AD1388" s="90"/>
      <c r="AE1388" s="381" t="str">
        <f t="shared" si="22"/>
        <v>-</v>
      </c>
      <c r="AF1388" s="105"/>
      <c r="AG1388" s="381"/>
      <c r="AH1388" s="381"/>
      <c r="AI1388" s="381"/>
      <c r="AJ1388" s="381"/>
      <c r="AK1388" s="381"/>
      <c r="AL1388" s="381"/>
      <c r="AM1388" s="381"/>
    </row>
    <row r="1389" spans="1:39" x14ac:dyDescent="0.35">
      <c r="A1389" s="89" t="s">
        <v>424</v>
      </c>
      <c r="B1389" s="89" t="s">
        <v>558</v>
      </c>
      <c r="C1389" s="89" t="s">
        <v>462</v>
      </c>
      <c r="D1389" s="89" t="s">
        <v>637</v>
      </c>
      <c r="E1389" s="89" t="s">
        <v>535</v>
      </c>
      <c r="F1389" s="89" t="s">
        <v>465</v>
      </c>
      <c r="G1389" s="89" t="s">
        <v>465</v>
      </c>
      <c r="H1389" s="89" t="s">
        <v>465</v>
      </c>
      <c r="I1389" s="89" t="s">
        <v>465</v>
      </c>
      <c r="J1389" s="89" t="s">
        <v>465</v>
      </c>
      <c r="K1389" s="89" t="s">
        <v>466</v>
      </c>
      <c r="L1389" s="89" t="s">
        <v>394</v>
      </c>
      <c r="M1389" s="89" t="s">
        <v>395</v>
      </c>
      <c r="N1389" s="89">
        <v>1</v>
      </c>
      <c r="O1389" s="91">
        <v>64.16</v>
      </c>
      <c r="P1389" s="89" t="s">
        <v>548</v>
      </c>
      <c r="Q1389" s="89">
        <v>38</v>
      </c>
      <c r="R1389" s="89" t="s">
        <v>780</v>
      </c>
      <c r="S1389" s="89">
        <v>3</v>
      </c>
      <c r="T1389" s="90">
        <v>0</v>
      </c>
      <c r="U1389" s="90">
        <v>0</v>
      </c>
      <c r="V1389" s="90">
        <v>0</v>
      </c>
      <c r="W1389" s="90">
        <v>0</v>
      </c>
      <c r="X1389" s="90">
        <v>0</v>
      </c>
      <c r="Y1389" s="90">
        <v>0</v>
      </c>
      <c r="Z1389" s="90">
        <v>0</v>
      </c>
      <c r="AA1389" s="90">
        <v>0</v>
      </c>
      <c r="AB1389" s="90">
        <v>0</v>
      </c>
      <c r="AC1389" s="90"/>
      <c r="AD1389" s="90"/>
      <c r="AE1389" s="381" t="str">
        <f t="shared" si="22"/>
        <v>-</v>
      </c>
      <c r="AF1389" s="105"/>
      <c r="AG1389" s="381"/>
      <c r="AH1389" s="381"/>
      <c r="AI1389" s="381"/>
      <c r="AJ1389" s="381"/>
      <c r="AK1389" s="381"/>
      <c r="AL1389" s="381"/>
      <c r="AM1389" s="381"/>
    </row>
    <row r="1390" spans="1:39" x14ac:dyDescent="0.35">
      <c r="A1390" s="89" t="s">
        <v>425</v>
      </c>
      <c r="B1390" s="89" t="s">
        <v>558</v>
      </c>
      <c r="C1390" s="89" t="s">
        <v>462</v>
      </c>
      <c r="D1390" s="89" t="s">
        <v>637</v>
      </c>
      <c r="E1390" s="89" t="s">
        <v>616</v>
      </c>
      <c r="F1390" s="89" t="s">
        <v>465</v>
      </c>
      <c r="G1390" s="89" t="s">
        <v>465</v>
      </c>
      <c r="H1390" s="89" t="s">
        <v>465</v>
      </c>
      <c r="I1390" s="89" t="s">
        <v>465</v>
      </c>
      <c r="J1390" s="89" t="s">
        <v>465</v>
      </c>
      <c r="K1390" s="89" t="s">
        <v>466</v>
      </c>
      <c r="L1390" s="89" t="s">
        <v>394</v>
      </c>
      <c r="M1390" s="89" t="s">
        <v>395</v>
      </c>
      <c r="N1390" s="89">
        <v>1</v>
      </c>
      <c r="O1390" s="91">
        <v>36.54</v>
      </c>
      <c r="P1390" s="89" t="s">
        <v>548</v>
      </c>
      <c r="Q1390" s="89">
        <v>38</v>
      </c>
      <c r="R1390" s="89" t="s">
        <v>780</v>
      </c>
      <c r="S1390" s="89">
        <v>3</v>
      </c>
      <c r="T1390" s="90">
        <v>0</v>
      </c>
      <c r="U1390" s="90">
        <v>0</v>
      </c>
      <c r="V1390" s="90">
        <v>0</v>
      </c>
      <c r="W1390" s="90">
        <v>0</v>
      </c>
      <c r="X1390" s="90">
        <v>0</v>
      </c>
      <c r="Y1390" s="90">
        <v>0</v>
      </c>
      <c r="Z1390" s="90">
        <v>0</v>
      </c>
      <c r="AA1390" s="90">
        <v>0</v>
      </c>
      <c r="AB1390" s="90">
        <v>0</v>
      </c>
      <c r="AC1390" s="90"/>
      <c r="AD1390" s="90"/>
      <c r="AE1390" s="381" t="str">
        <f t="shared" si="22"/>
        <v>-</v>
      </c>
      <c r="AF1390" s="105"/>
      <c r="AG1390" s="381"/>
      <c r="AH1390" s="381"/>
      <c r="AI1390" s="381"/>
      <c r="AJ1390" s="381"/>
      <c r="AK1390" s="381"/>
      <c r="AL1390" s="381"/>
      <c r="AM1390" s="381"/>
    </row>
    <row r="1391" spans="1:39" x14ac:dyDescent="0.35">
      <c r="A1391" s="89" t="s">
        <v>619</v>
      </c>
      <c r="B1391" s="89" t="s">
        <v>558</v>
      </c>
      <c r="C1391" s="89" t="s">
        <v>462</v>
      </c>
      <c r="D1391" s="89" t="s">
        <v>637</v>
      </c>
      <c r="E1391" s="89" t="s">
        <v>475</v>
      </c>
      <c r="F1391" s="89" t="s">
        <v>465</v>
      </c>
      <c r="G1391" s="89" t="s">
        <v>465</v>
      </c>
      <c r="H1391" s="89" t="s">
        <v>465</v>
      </c>
      <c r="I1391" s="89" t="s">
        <v>465</v>
      </c>
      <c r="J1391" s="89" t="s">
        <v>465</v>
      </c>
      <c r="K1391" s="89" t="s">
        <v>476</v>
      </c>
      <c r="L1391" s="89" t="s">
        <v>394</v>
      </c>
      <c r="M1391" s="89" t="s">
        <v>395</v>
      </c>
      <c r="N1391" s="89">
        <v>1</v>
      </c>
      <c r="O1391" s="91">
        <v>25.45</v>
      </c>
      <c r="P1391" s="89" t="s">
        <v>548</v>
      </c>
      <c r="Q1391" s="89">
        <v>38</v>
      </c>
      <c r="R1391" s="89" t="s">
        <v>780</v>
      </c>
      <c r="S1391" s="89">
        <v>3</v>
      </c>
      <c r="T1391" s="90">
        <v>0</v>
      </c>
      <c r="U1391" s="90">
        <v>0</v>
      </c>
      <c r="V1391" s="90">
        <v>0</v>
      </c>
      <c r="W1391" s="90">
        <v>0</v>
      </c>
      <c r="X1391" s="90">
        <v>0</v>
      </c>
      <c r="Y1391" s="90">
        <v>0</v>
      </c>
      <c r="Z1391" s="90">
        <v>0</v>
      </c>
      <c r="AA1391" s="90">
        <v>0</v>
      </c>
      <c r="AB1391" s="90">
        <v>0</v>
      </c>
      <c r="AC1391" s="90"/>
      <c r="AD1391" s="90"/>
      <c r="AE1391" s="381" t="str">
        <f t="shared" si="22"/>
        <v>-</v>
      </c>
      <c r="AF1391" s="105"/>
      <c r="AG1391" s="381"/>
      <c r="AH1391" s="381"/>
      <c r="AI1391" s="381"/>
      <c r="AJ1391" s="381"/>
      <c r="AK1391" s="381"/>
      <c r="AL1391" s="381"/>
      <c r="AM1391" s="381"/>
    </row>
    <row r="1392" spans="1:39" x14ac:dyDescent="0.35">
      <c r="A1392" s="89" t="s">
        <v>617</v>
      </c>
      <c r="B1392" s="89" t="s">
        <v>558</v>
      </c>
      <c r="C1392" s="89" t="s">
        <v>462</v>
      </c>
      <c r="D1392" s="89" t="s">
        <v>637</v>
      </c>
      <c r="E1392" s="89" t="s">
        <v>475</v>
      </c>
      <c r="F1392" s="89" t="s">
        <v>465</v>
      </c>
      <c r="G1392" s="89" t="s">
        <v>465</v>
      </c>
      <c r="H1392" s="89" t="s">
        <v>465</v>
      </c>
      <c r="I1392" s="89" t="s">
        <v>465</v>
      </c>
      <c r="J1392" s="89" t="s">
        <v>465</v>
      </c>
      <c r="K1392" s="89" t="s">
        <v>476</v>
      </c>
      <c r="L1392" s="89" t="s">
        <v>394</v>
      </c>
      <c r="M1392" s="89" t="s">
        <v>395</v>
      </c>
      <c r="N1392" s="89">
        <v>1</v>
      </c>
      <c r="O1392" s="91">
        <v>6.43</v>
      </c>
      <c r="P1392" s="89" t="s">
        <v>548</v>
      </c>
      <c r="Q1392" s="89">
        <v>38</v>
      </c>
      <c r="R1392" s="89" t="s">
        <v>780</v>
      </c>
      <c r="S1392" s="89">
        <v>3</v>
      </c>
      <c r="T1392" s="90">
        <v>0</v>
      </c>
      <c r="U1392" s="90">
        <v>0</v>
      </c>
      <c r="V1392" s="90">
        <v>0</v>
      </c>
      <c r="W1392" s="90">
        <v>0</v>
      </c>
      <c r="X1392" s="90">
        <v>0</v>
      </c>
      <c r="Y1392" s="90">
        <v>0</v>
      </c>
      <c r="Z1392" s="90">
        <v>0</v>
      </c>
      <c r="AA1392" s="90">
        <v>0</v>
      </c>
      <c r="AB1392" s="90">
        <v>0</v>
      </c>
      <c r="AC1392" s="90"/>
      <c r="AD1392" s="90"/>
      <c r="AE1392" s="381" t="str">
        <f t="shared" si="22"/>
        <v>-</v>
      </c>
      <c r="AF1392" s="105"/>
      <c r="AG1392" s="381"/>
      <c r="AH1392" s="381"/>
      <c r="AI1392" s="381"/>
      <c r="AJ1392" s="381"/>
      <c r="AK1392" s="381"/>
      <c r="AL1392" s="381"/>
      <c r="AM1392" s="381"/>
    </row>
    <row r="1393" spans="1:39" x14ac:dyDescent="0.35">
      <c r="A1393" s="89" t="s">
        <v>598</v>
      </c>
      <c r="B1393" s="89" t="s">
        <v>391</v>
      </c>
      <c r="C1393" s="89" t="s">
        <v>392</v>
      </c>
      <c r="D1393" s="89" t="s">
        <v>463</v>
      </c>
      <c r="E1393" s="89" t="s">
        <v>524</v>
      </c>
      <c r="F1393" s="89" t="s">
        <v>465</v>
      </c>
      <c r="G1393" s="89" t="s">
        <v>465</v>
      </c>
      <c r="H1393" s="89" t="s">
        <v>465</v>
      </c>
      <c r="I1393" s="89" t="s">
        <v>506</v>
      </c>
      <c r="J1393" s="89" t="s">
        <v>501</v>
      </c>
      <c r="K1393" s="89" t="s">
        <v>466</v>
      </c>
      <c r="L1393" s="89" t="s">
        <v>587</v>
      </c>
      <c r="M1393" s="89" t="s">
        <v>395</v>
      </c>
      <c r="N1393" s="89">
        <v>22</v>
      </c>
      <c r="O1393" s="91">
        <v>64.349999999999994</v>
      </c>
      <c r="P1393" s="89" t="s">
        <v>588</v>
      </c>
      <c r="Q1393" s="89">
        <v>38</v>
      </c>
      <c r="R1393" s="89" t="s">
        <v>780</v>
      </c>
      <c r="S1393" s="89">
        <v>6</v>
      </c>
      <c r="T1393" s="90">
        <v>0</v>
      </c>
      <c r="U1393" s="90">
        <v>0</v>
      </c>
      <c r="V1393" s="90">
        <v>0</v>
      </c>
      <c r="W1393" s="90">
        <v>0</v>
      </c>
      <c r="X1393" s="90">
        <v>0</v>
      </c>
      <c r="Y1393" s="90">
        <v>0</v>
      </c>
      <c r="Z1393" s="90">
        <v>0</v>
      </c>
      <c r="AA1393" s="90">
        <v>0</v>
      </c>
      <c r="AB1393" s="90">
        <v>0</v>
      </c>
      <c r="AC1393" s="90">
        <v>74.430000000000007</v>
      </c>
      <c r="AD1393" s="90">
        <v>123.31</v>
      </c>
      <c r="AE1393" s="381">
        <f t="shared" si="22"/>
        <v>10.519889123312062</v>
      </c>
      <c r="AF1393" s="105"/>
      <c r="AG1393" s="381"/>
      <c r="AH1393" s="381"/>
      <c r="AI1393" s="381"/>
      <c r="AJ1393" s="381"/>
      <c r="AK1393" s="381"/>
      <c r="AL1393" s="381"/>
      <c r="AM1393" s="381"/>
    </row>
    <row r="1394" spans="1:39" x14ac:dyDescent="0.35">
      <c r="A1394" s="89" t="s">
        <v>604</v>
      </c>
      <c r="B1394" s="89" t="s">
        <v>391</v>
      </c>
      <c r="C1394" s="89" t="s">
        <v>392</v>
      </c>
      <c r="D1394" s="89" t="s">
        <v>463</v>
      </c>
      <c r="E1394" s="89" t="s">
        <v>526</v>
      </c>
      <c r="F1394" s="89" t="s">
        <v>465</v>
      </c>
      <c r="G1394" s="89" t="s">
        <v>511</v>
      </c>
      <c r="H1394" s="89" t="s">
        <v>465</v>
      </c>
      <c r="I1394" s="89" t="s">
        <v>506</v>
      </c>
      <c r="J1394" s="89" t="s">
        <v>501</v>
      </c>
      <c r="K1394" s="89" t="s">
        <v>476</v>
      </c>
      <c r="L1394" s="89" t="s">
        <v>587</v>
      </c>
      <c r="M1394" s="89" t="s">
        <v>395</v>
      </c>
      <c r="N1394" s="89">
        <v>22</v>
      </c>
      <c r="O1394" s="91">
        <v>37.869999999999997</v>
      </c>
      <c r="P1394" s="89" t="s">
        <v>588</v>
      </c>
      <c r="Q1394" s="89">
        <v>38</v>
      </c>
      <c r="R1394" s="89" t="s">
        <v>780</v>
      </c>
      <c r="S1394" s="89">
        <v>6</v>
      </c>
      <c r="T1394" s="90">
        <v>0</v>
      </c>
      <c r="U1394" s="90">
        <v>0</v>
      </c>
      <c r="V1394" s="90">
        <v>0</v>
      </c>
      <c r="W1394" s="90">
        <v>0</v>
      </c>
      <c r="X1394" s="90">
        <v>0</v>
      </c>
      <c r="Y1394" s="90">
        <v>0</v>
      </c>
      <c r="Z1394" s="90">
        <v>0</v>
      </c>
      <c r="AA1394" s="90">
        <v>0</v>
      </c>
      <c r="AB1394" s="90">
        <v>0</v>
      </c>
      <c r="AC1394" s="90">
        <v>74.27</v>
      </c>
      <c r="AD1394" s="90">
        <v>102.15</v>
      </c>
      <c r="AE1394" s="381">
        <f t="shared" si="22"/>
        <v>11.545794632781032</v>
      </c>
      <c r="AF1394" s="105"/>
      <c r="AG1394" s="381"/>
      <c r="AH1394" s="381"/>
      <c r="AI1394" s="381"/>
      <c r="AJ1394" s="381"/>
      <c r="AK1394" s="381"/>
      <c r="AL1394" s="381"/>
      <c r="AM1394" s="381"/>
    </row>
    <row r="1395" spans="1:39" x14ac:dyDescent="0.35">
      <c r="A1395" s="89" t="s">
        <v>563</v>
      </c>
      <c r="B1395" s="89" t="s">
        <v>391</v>
      </c>
      <c r="C1395" s="89" t="s">
        <v>392</v>
      </c>
      <c r="D1395" s="89" t="s">
        <v>463</v>
      </c>
      <c r="E1395" s="89" t="s">
        <v>521</v>
      </c>
      <c r="F1395" s="89" t="s">
        <v>465</v>
      </c>
      <c r="G1395" s="89" t="s">
        <v>465</v>
      </c>
      <c r="H1395" s="89" t="s">
        <v>465</v>
      </c>
      <c r="I1395" s="89" t="s">
        <v>506</v>
      </c>
      <c r="J1395" s="89" t="s">
        <v>508</v>
      </c>
      <c r="K1395" s="89" t="s">
        <v>466</v>
      </c>
      <c r="L1395" s="89" t="s">
        <v>587</v>
      </c>
      <c r="M1395" s="89" t="s">
        <v>395</v>
      </c>
      <c r="N1395" s="89">
        <v>21</v>
      </c>
      <c r="O1395" s="91">
        <v>68.400000000000006</v>
      </c>
      <c r="P1395" s="89" t="s">
        <v>588</v>
      </c>
      <c r="Q1395" s="89">
        <v>38</v>
      </c>
      <c r="R1395" s="89" t="s">
        <v>780</v>
      </c>
      <c r="S1395" s="89">
        <v>6</v>
      </c>
      <c r="T1395" s="90">
        <v>0</v>
      </c>
      <c r="U1395" s="90">
        <v>0</v>
      </c>
      <c r="V1395" s="90">
        <v>0</v>
      </c>
      <c r="W1395" s="90">
        <v>0</v>
      </c>
      <c r="X1395" s="90">
        <v>0</v>
      </c>
      <c r="Y1395" s="90">
        <v>0</v>
      </c>
      <c r="Z1395" s="90">
        <v>0</v>
      </c>
      <c r="AA1395" s="90">
        <v>0</v>
      </c>
      <c r="AB1395" s="90">
        <v>0</v>
      </c>
      <c r="AC1395" s="90">
        <v>74.72</v>
      </c>
      <c r="AD1395" s="90">
        <v>116.13</v>
      </c>
      <c r="AE1395" s="381">
        <f t="shared" si="22"/>
        <v>10.861317780498069</v>
      </c>
      <c r="AF1395" s="105"/>
      <c r="AG1395" s="381"/>
      <c r="AH1395" s="381"/>
      <c r="AI1395" s="381"/>
      <c r="AJ1395" s="381"/>
      <c r="AK1395" s="381"/>
      <c r="AL1395" s="381"/>
      <c r="AM1395" s="381"/>
    </row>
    <row r="1396" spans="1:39" x14ac:dyDescent="0.35">
      <c r="A1396" s="89" t="s">
        <v>492</v>
      </c>
      <c r="B1396" s="89" t="s">
        <v>391</v>
      </c>
      <c r="C1396" s="89" t="s">
        <v>392</v>
      </c>
      <c r="D1396" s="89" t="s">
        <v>463</v>
      </c>
      <c r="E1396" s="89" t="s">
        <v>493</v>
      </c>
      <c r="F1396" s="89" t="s">
        <v>465</v>
      </c>
      <c r="G1396" s="89" t="s">
        <v>465</v>
      </c>
      <c r="H1396" s="89" t="s">
        <v>465</v>
      </c>
      <c r="I1396" s="89" t="s">
        <v>506</v>
      </c>
      <c r="J1396" s="89" t="s">
        <v>501</v>
      </c>
      <c r="K1396" s="89" t="s">
        <v>466</v>
      </c>
      <c r="L1396" s="89" t="s">
        <v>587</v>
      </c>
      <c r="M1396" s="89" t="s">
        <v>395</v>
      </c>
      <c r="N1396" s="89">
        <v>22</v>
      </c>
      <c r="O1396" s="91">
        <v>119.68</v>
      </c>
      <c r="P1396" s="89" t="s">
        <v>588</v>
      </c>
      <c r="Q1396" s="89">
        <v>38</v>
      </c>
      <c r="R1396" s="89" t="s">
        <v>780</v>
      </c>
      <c r="S1396" s="89">
        <v>6</v>
      </c>
      <c r="T1396" s="90">
        <v>0</v>
      </c>
      <c r="U1396" s="90">
        <v>0</v>
      </c>
      <c r="V1396" s="90">
        <v>0</v>
      </c>
      <c r="W1396" s="90">
        <v>0</v>
      </c>
      <c r="X1396" s="90">
        <v>0</v>
      </c>
      <c r="Y1396" s="90">
        <v>0</v>
      </c>
      <c r="Z1396" s="90">
        <v>0</v>
      </c>
      <c r="AA1396" s="90">
        <v>0</v>
      </c>
      <c r="AB1396" s="90">
        <v>0</v>
      </c>
      <c r="AC1396" s="90">
        <v>74.430000000000007</v>
      </c>
      <c r="AD1396" s="90">
        <v>123.31</v>
      </c>
      <c r="AE1396" s="381">
        <f t="shared" si="22"/>
        <v>10.519889123312062</v>
      </c>
      <c r="AF1396" s="105"/>
      <c r="AG1396" s="381"/>
      <c r="AH1396" s="381"/>
      <c r="AI1396" s="381"/>
      <c r="AJ1396" s="381"/>
      <c r="AK1396" s="381"/>
      <c r="AL1396" s="381"/>
      <c r="AM1396" s="381"/>
    </row>
    <row r="1397" spans="1:39" x14ac:dyDescent="0.35">
      <c r="A1397" s="89" t="s">
        <v>613</v>
      </c>
      <c r="B1397" s="89" t="s">
        <v>391</v>
      </c>
      <c r="C1397" s="89" t="s">
        <v>392</v>
      </c>
      <c r="D1397" s="89" t="s">
        <v>463</v>
      </c>
      <c r="E1397" s="89" t="s">
        <v>493</v>
      </c>
      <c r="F1397" s="89" t="s">
        <v>465</v>
      </c>
      <c r="G1397" s="89" t="s">
        <v>465</v>
      </c>
      <c r="H1397" s="89" t="s">
        <v>465</v>
      </c>
      <c r="I1397" s="89" t="s">
        <v>506</v>
      </c>
      <c r="J1397" s="89" t="s">
        <v>501</v>
      </c>
      <c r="K1397" s="89" t="s">
        <v>466</v>
      </c>
      <c r="L1397" s="89" t="s">
        <v>587</v>
      </c>
      <c r="M1397" s="89" t="s">
        <v>395</v>
      </c>
      <c r="N1397" s="89">
        <v>22</v>
      </c>
      <c r="O1397" s="91">
        <v>2.57</v>
      </c>
      <c r="P1397" s="89" t="s">
        <v>588</v>
      </c>
      <c r="Q1397" s="89">
        <v>38</v>
      </c>
      <c r="R1397" s="89" t="s">
        <v>780</v>
      </c>
      <c r="S1397" s="89">
        <v>6</v>
      </c>
      <c r="T1397" s="90">
        <v>0</v>
      </c>
      <c r="U1397" s="90">
        <v>0</v>
      </c>
      <c r="V1397" s="90">
        <v>0</v>
      </c>
      <c r="W1397" s="90">
        <v>0</v>
      </c>
      <c r="X1397" s="90">
        <v>0</v>
      </c>
      <c r="Y1397" s="90">
        <v>0</v>
      </c>
      <c r="Z1397" s="90">
        <v>0</v>
      </c>
      <c r="AA1397" s="90">
        <v>0</v>
      </c>
      <c r="AB1397" s="90">
        <v>0</v>
      </c>
      <c r="AC1397" s="90">
        <v>74.430000000000007</v>
      </c>
      <c r="AD1397" s="90">
        <v>123.31</v>
      </c>
      <c r="AE1397" s="381">
        <f t="shared" si="22"/>
        <v>10.519889123312062</v>
      </c>
      <c r="AF1397" s="105"/>
      <c r="AG1397" s="381"/>
      <c r="AH1397" s="381"/>
      <c r="AI1397" s="381"/>
      <c r="AJ1397" s="381"/>
      <c r="AK1397" s="381"/>
      <c r="AL1397" s="381"/>
      <c r="AM1397" s="381"/>
    </row>
    <row r="1398" spans="1:39" x14ac:dyDescent="0.35">
      <c r="A1398" s="89" t="s">
        <v>682</v>
      </c>
      <c r="B1398" s="89" t="s">
        <v>391</v>
      </c>
      <c r="C1398" s="89" t="s">
        <v>392</v>
      </c>
      <c r="D1398" s="89" t="s">
        <v>463</v>
      </c>
      <c r="E1398" s="89" t="s">
        <v>485</v>
      </c>
      <c r="F1398" s="89" t="s">
        <v>465</v>
      </c>
      <c r="G1398" s="89" t="s">
        <v>465</v>
      </c>
      <c r="H1398" s="89" t="s">
        <v>465</v>
      </c>
      <c r="I1398" s="89" t="s">
        <v>465</v>
      </c>
      <c r="J1398" s="89" t="s">
        <v>465</v>
      </c>
      <c r="K1398" s="89" t="s">
        <v>466</v>
      </c>
      <c r="L1398" s="89" t="s">
        <v>394</v>
      </c>
      <c r="M1398" s="89" t="s">
        <v>395</v>
      </c>
      <c r="N1398" s="89">
        <v>14</v>
      </c>
      <c r="O1398" s="91">
        <v>10.71</v>
      </c>
      <c r="P1398" s="89" t="s">
        <v>396</v>
      </c>
      <c r="Q1398" s="89">
        <v>38</v>
      </c>
      <c r="R1398" s="89" t="s">
        <v>780</v>
      </c>
      <c r="S1398" s="89">
        <v>7</v>
      </c>
      <c r="T1398" s="90">
        <v>0</v>
      </c>
      <c r="U1398" s="90">
        <v>21.79</v>
      </c>
      <c r="V1398" s="90">
        <v>23.91</v>
      </c>
      <c r="W1398" s="90">
        <v>0</v>
      </c>
      <c r="X1398" s="90">
        <v>0</v>
      </c>
      <c r="Y1398" s="90">
        <v>45.7</v>
      </c>
      <c r="Z1398" s="90">
        <v>0</v>
      </c>
      <c r="AA1398" s="90">
        <v>0</v>
      </c>
      <c r="AB1398" s="90">
        <v>45.7</v>
      </c>
      <c r="AC1398" s="90">
        <v>157.53</v>
      </c>
      <c r="AD1398" s="90">
        <v>371.9</v>
      </c>
      <c r="AE1398" s="381">
        <f t="shared" si="22"/>
        <v>8.812616052182296</v>
      </c>
      <c r="AF1398" s="105"/>
      <c r="AG1398" s="381"/>
      <c r="AH1398" s="381"/>
      <c r="AI1398" s="381"/>
      <c r="AJ1398" s="381"/>
      <c r="AK1398" s="381"/>
      <c r="AL1398" s="381"/>
      <c r="AM1398" s="381"/>
    </row>
    <row r="1399" spans="1:39" x14ac:dyDescent="0.35">
      <c r="A1399" s="89" t="s">
        <v>653</v>
      </c>
      <c r="B1399" s="89" t="s">
        <v>391</v>
      </c>
      <c r="C1399" s="89" t="s">
        <v>392</v>
      </c>
      <c r="D1399" s="89" t="s">
        <v>463</v>
      </c>
      <c r="E1399" s="89" t="s">
        <v>500</v>
      </c>
      <c r="F1399" s="89" t="s">
        <v>465</v>
      </c>
      <c r="G1399" s="89" t="s">
        <v>465</v>
      </c>
      <c r="H1399" s="89" t="s">
        <v>465</v>
      </c>
      <c r="I1399" s="89" t="s">
        <v>465</v>
      </c>
      <c r="J1399" s="89" t="s">
        <v>465</v>
      </c>
      <c r="K1399" s="89" t="s">
        <v>466</v>
      </c>
      <c r="L1399" s="89" t="s">
        <v>394</v>
      </c>
      <c r="M1399" s="89" t="s">
        <v>395</v>
      </c>
      <c r="N1399" s="89">
        <v>14</v>
      </c>
      <c r="O1399" s="91">
        <v>42.11</v>
      </c>
      <c r="P1399" s="89" t="s">
        <v>396</v>
      </c>
      <c r="Q1399" s="89">
        <v>38</v>
      </c>
      <c r="R1399" s="89" t="s">
        <v>780</v>
      </c>
      <c r="S1399" s="89">
        <v>7</v>
      </c>
      <c r="T1399" s="90">
        <v>0</v>
      </c>
      <c r="U1399" s="90">
        <v>24.78</v>
      </c>
      <c r="V1399" s="90">
        <v>13.56</v>
      </c>
      <c r="W1399" s="90">
        <v>0</v>
      </c>
      <c r="X1399" s="90">
        <v>0</v>
      </c>
      <c r="Y1399" s="90">
        <v>38.340000000000003</v>
      </c>
      <c r="Z1399" s="90">
        <v>0</v>
      </c>
      <c r="AA1399" s="90">
        <v>0</v>
      </c>
      <c r="AB1399" s="90">
        <v>38.340000000000003</v>
      </c>
      <c r="AC1399" s="90">
        <v>141.22</v>
      </c>
      <c r="AD1399" s="90">
        <v>375.73</v>
      </c>
      <c r="AE1399" s="381">
        <f t="shared" si="22"/>
        <v>8.3013068837058928</v>
      </c>
      <c r="AF1399" s="105"/>
      <c r="AG1399" s="381"/>
      <c r="AH1399" s="381"/>
      <c r="AI1399" s="381"/>
      <c r="AJ1399" s="381"/>
      <c r="AK1399" s="381"/>
      <c r="AL1399" s="381"/>
      <c r="AM1399" s="381"/>
    </row>
    <row r="1400" spans="1:39" x14ac:dyDescent="0.35">
      <c r="A1400" s="89" t="s">
        <v>652</v>
      </c>
      <c r="B1400" s="89" t="s">
        <v>391</v>
      </c>
      <c r="C1400" s="89" t="s">
        <v>392</v>
      </c>
      <c r="D1400" s="89" t="s">
        <v>463</v>
      </c>
      <c r="E1400" s="89" t="s">
        <v>500</v>
      </c>
      <c r="F1400" s="89" t="s">
        <v>465</v>
      </c>
      <c r="G1400" s="89" t="s">
        <v>465</v>
      </c>
      <c r="H1400" s="89" t="s">
        <v>465</v>
      </c>
      <c r="I1400" s="89" t="s">
        <v>465</v>
      </c>
      <c r="J1400" s="89" t="s">
        <v>465</v>
      </c>
      <c r="K1400" s="89" t="s">
        <v>466</v>
      </c>
      <c r="L1400" s="89" t="s">
        <v>394</v>
      </c>
      <c r="M1400" s="89" t="s">
        <v>395</v>
      </c>
      <c r="N1400" s="89">
        <v>14</v>
      </c>
      <c r="O1400" s="91">
        <v>16.78</v>
      </c>
      <c r="P1400" s="89" t="s">
        <v>396</v>
      </c>
      <c r="Q1400" s="89">
        <v>38</v>
      </c>
      <c r="R1400" s="89" t="s">
        <v>780</v>
      </c>
      <c r="S1400" s="89">
        <v>7</v>
      </c>
      <c r="T1400" s="90">
        <v>0</v>
      </c>
      <c r="U1400" s="90">
        <v>24.78</v>
      </c>
      <c r="V1400" s="90">
        <v>13.56</v>
      </c>
      <c r="W1400" s="90">
        <v>0</v>
      </c>
      <c r="X1400" s="90">
        <v>0</v>
      </c>
      <c r="Y1400" s="90">
        <v>38.340000000000003</v>
      </c>
      <c r="Z1400" s="90">
        <v>0</v>
      </c>
      <c r="AA1400" s="90">
        <v>0</v>
      </c>
      <c r="AB1400" s="90">
        <v>38.340000000000003</v>
      </c>
      <c r="AC1400" s="90">
        <v>141.22</v>
      </c>
      <c r="AD1400" s="90">
        <v>375.73</v>
      </c>
      <c r="AE1400" s="381">
        <f t="shared" si="22"/>
        <v>8.3013068837058928</v>
      </c>
      <c r="AF1400" s="105"/>
      <c r="AG1400" s="381"/>
      <c r="AH1400" s="381"/>
      <c r="AI1400" s="381"/>
      <c r="AJ1400" s="381"/>
      <c r="AK1400" s="381"/>
      <c r="AL1400" s="381"/>
      <c r="AM1400" s="381"/>
    </row>
    <row r="1401" spans="1:39" x14ac:dyDescent="0.35">
      <c r="A1401" s="89" t="s">
        <v>650</v>
      </c>
      <c r="B1401" s="89" t="s">
        <v>391</v>
      </c>
      <c r="C1401" s="89" t="s">
        <v>392</v>
      </c>
      <c r="D1401" s="89" t="s">
        <v>463</v>
      </c>
      <c r="E1401" s="89" t="s">
        <v>500</v>
      </c>
      <c r="F1401" s="89" t="s">
        <v>465</v>
      </c>
      <c r="G1401" s="89" t="s">
        <v>465</v>
      </c>
      <c r="H1401" s="89" t="s">
        <v>465</v>
      </c>
      <c r="I1401" s="89" t="s">
        <v>465</v>
      </c>
      <c r="J1401" s="89" t="s">
        <v>465</v>
      </c>
      <c r="K1401" s="89" t="s">
        <v>466</v>
      </c>
      <c r="L1401" s="89" t="s">
        <v>394</v>
      </c>
      <c r="M1401" s="89" t="s">
        <v>395</v>
      </c>
      <c r="N1401" s="89">
        <v>14</v>
      </c>
      <c r="O1401" s="91">
        <v>11.75</v>
      </c>
      <c r="P1401" s="89" t="s">
        <v>396</v>
      </c>
      <c r="Q1401" s="89">
        <v>38</v>
      </c>
      <c r="R1401" s="89" t="s">
        <v>780</v>
      </c>
      <c r="S1401" s="89">
        <v>7</v>
      </c>
      <c r="T1401" s="90">
        <v>0</v>
      </c>
      <c r="U1401" s="90">
        <v>24.78</v>
      </c>
      <c r="V1401" s="90">
        <v>13.56</v>
      </c>
      <c r="W1401" s="90">
        <v>0</v>
      </c>
      <c r="X1401" s="90">
        <v>0</v>
      </c>
      <c r="Y1401" s="90">
        <v>38.340000000000003</v>
      </c>
      <c r="Z1401" s="90">
        <v>0</v>
      </c>
      <c r="AA1401" s="90">
        <v>0</v>
      </c>
      <c r="AB1401" s="90">
        <v>38.340000000000003</v>
      </c>
      <c r="AC1401" s="90">
        <v>141.22</v>
      </c>
      <c r="AD1401" s="90">
        <v>375.73</v>
      </c>
      <c r="AE1401" s="381">
        <f t="shared" si="22"/>
        <v>8.3013068837058928</v>
      </c>
      <c r="AF1401" s="105"/>
      <c r="AG1401" s="381"/>
      <c r="AH1401" s="381"/>
      <c r="AI1401" s="381"/>
      <c r="AJ1401" s="381"/>
      <c r="AK1401" s="381"/>
      <c r="AL1401" s="381"/>
      <c r="AM1401" s="381"/>
    </row>
    <row r="1402" spans="1:39" x14ac:dyDescent="0.35">
      <c r="A1402" s="89" t="s">
        <v>644</v>
      </c>
      <c r="B1402" s="89" t="s">
        <v>391</v>
      </c>
      <c r="C1402" s="89" t="s">
        <v>392</v>
      </c>
      <c r="D1402" s="89" t="s">
        <v>463</v>
      </c>
      <c r="E1402" s="89" t="s">
        <v>524</v>
      </c>
      <c r="F1402" s="89" t="s">
        <v>465</v>
      </c>
      <c r="G1402" s="89" t="s">
        <v>465</v>
      </c>
      <c r="H1402" s="89" t="s">
        <v>465</v>
      </c>
      <c r="I1402" s="89" t="s">
        <v>465</v>
      </c>
      <c r="J1402" s="89" t="s">
        <v>465</v>
      </c>
      <c r="K1402" s="89" t="s">
        <v>466</v>
      </c>
      <c r="L1402" s="89" t="s">
        <v>394</v>
      </c>
      <c r="M1402" s="89" t="s">
        <v>395</v>
      </c>
      <c r="N1402" s="89">
        <v>14</v>
      </c>
      <c r="O1402" s="91">
        <v>42.96</v>
      </c>
      <c r="P1402" s="89" t="s">
        <v>396</v>
      </c>
      <c r="Q1402" s="89">
        <v>38</v>
      </c>
      <c r="R1402" s="89" t="s">
        <v>780</v>
      </c>
      <c r="S1402" s="89">
        <v>7</v>
      </c>
      <c r="T1402" s="90">
        <v>0</v>
      </c>
      <c r="U1402" s="90">
        <v>24.83</v>
      </c>
      <c r="V1402" s="90">
        <v>7.63</v>
      </c>
      <c r="W1402" s="90">
        <v>0</v>
      </c>
      <c r="X1402" s="90">
        <v>0</v>
      </c>
      <c r="Y1402" s="90">
        <v>32.47</v>
      </c>
      <c r="Z1402" s="90">
        <v>0</v>
      </c>
      <c r="AA1402" s="90">
        <v>0</v>
      </c>
      <c r="AB1402" s="90">
        <v>32.47</v>
      </c>
      <c r="AC1402" s="90">
        <v>125.83</v>
      </c>
      <c r="AD1402" s="90">
        <v>379.35</v>
      </c>
      <c r="AE1402" s="381">
        <f t="shared" si="22"/>
        <v>7.7984511487921546</v>
      </c>
      <c r="AF1402" s="105"/>
      <c r="AG1402" s="381"/>
      <c r="AH1402" s="381"/>
      <c r="AI1402" s="381"/>
      <c r="AJ1402" s="381"/>
      <c r="AK1402" s="381"/>
      <c r="AL1402" s="381"/>
      <c r="AM1402" s="381"/>
    </row>
    <row r="1403" spans="1:39" x14ac:dyDescent="0.35">
      <c r="A1403" s="89" t="s">
        <v>643</v>
      </c>
      <c r="B1403" s="89" t="s">
        <v>391</v>
      </c>
      <c r="C1403" s="89" t="s">
        <v>392</v>
      </c>
      <c r="D1403" s="89" t="s">
        <v>463</v>
      </c>
      <c r="E1403" s="89" t="s">
        <v>500</v>
      </c>
      <c r="F1403" s="89" t="s">
        <v>465</v>
      </c>
      <c r="G1403" s="89" t="s">
        <v>465</v>
      </c>
      <c r="H1403" s="89" t="s">
        <v>465</v>
      </c>
      <c r="I1403" s="89" t="s">
        <v>465</v>
      </c>
      <c r="J1403" s="89" t="s">
        <v>465</v>
      </c>
      <c r="K1403" s="89" t="s">
        <v>466</v>
      </c>
      <c r="L1403" s="89" t="s">
        <v>394</v>
      </c>
      <c r="M1403" s="89" t="s">
        <v>395</v>
      </c>
      <c r="N1403" s="89">
        <v>14</v>
      </c>
      <c r="O1403" s="91">
        <v>31.68</v>
      </c>
      <c r="P1403" s="89" t="s">
        <v>396</v>
      </c>
      <c r="Q1403" s="89">
        <v>38</v>
      </c>
      <c r="R1403" s="89" t="s">
        <v>780</v>
      </c>
      <c r="S1403" s="89">
        <v>7</v>
      </c>
      <c r="T1403" s="90">
        <v>0</v>
      </c>
      <c r="U1403" s="90">
        <v>24.78</v>
      </c>
      <c r="V1403" s="90">
        <v>13.56</v>
      </c>
      <c r="W1403" s="90">
        <v>0</v>
      </c>
      <c r="X1403" s="90">
        <v>0</v>
      </c>
      <c r="Y1403" s="90">
        <v>38.340000000000003</v>
      </c>
      <c r="Z1403" s="90">
        <v>0</v>
      </c>
      <c r="AA1403" s="90">
        <v>0</v>
      </c>
      <c r="AB1403" s="90">
        <v>38.340000000000003</v>
      </c>
      <c r="AC1403" s="90">
        <v>141.22</v>
      </c>
      <c r="AD1403" s="90">
        <v>375.73</v>
      </c>
      <c r="AE1403" s="381">
        <f t="shared" si="22"/>
        <v>8.3013068837058928</v>
      </c>
      <c r="AF1403" s="105"/>
      <c r="AG1403" s="381"/>
      <c r="AH1403" s="381"/>
      <c r="AI1403" s="381"/>
      <c r="AJ1403" s="381"/>
      <c r="AK1403" s="381"/>
      <c r="AL1403" s="381"/>
      <c r="AM1403" s="381"/>
    </row>
    <row r="1404" spans="1:39" x14ac:dyDescent="0.35">
      <c r="A1404" s="89" t="s">
        <v>641</v>
      </c>
      <c r="B1404" s="89" t="s">
        <v>391</v>
      </c>
      <c r="C1404" s="89" t="s">
        <v>392</v>
      </c>
      <c r="D1404" s="89" t="s">
        <v>463</v>
      </c>
      <c r="E1404" s="89" t="s">
        <v>524</v>
      </c>
      <c r="F1404" s="89" t="s">
        <v>465</v>
      </c>
      <c r="G1404" s="89" t="s">
        <v>465</v>
      </c>
      <c r="H1404" s="89" t="s">
        <v>465</v>
      </c>
      <c r="I1404" s="89" t="s">
        <v>465</v>
      </c>
      <c r="J1404" s="89" t="s">
        <v>465</v>
      </c>
      <c r="K1404" s="89" t="s">
        <v>466</v>
      </c>
      <c r="L1404" s="89" t="s">
        <v>394</v>
      </c>
      <c r="M1404" s="89" t="s">
        <v>395</v>
      </c>
      <c r="N1404" s="89">
        <v>14</v>
      </c>
      <c r="O1404" s="91">
        <v>31.55</v>
      </c>
      <c r="P1404" s="89" t="s">
        <v>396</v>
      </c>
      <c r="Q1404" s="89">
        <v>38</v>
      </c>
      <c r="R1404" s="89" t="s">
        <v>780</v>
      </c>
      <c r="S1404" s="89">
        <v>7</v>
      </c>
      <c r="T1404" s="90">
        <v>0</v>
      </c>
      <c r="U1404" s="90">
        <v>24.83</v>
      </c>
      <c r="V1404" s="90">
        <v>7.63</v>
      </c>
      <c r="W1404" s="90">
        <v>0</v>
      </c>
      <c r="X1404" s="90">
        <v>0</v>
      </c>
      <c r="Y1404" s="90">
        <v>32.47</v>
      </c>
      <c r="Z1404" s="90">
        <v>0</v>
      </c>
      <c r="AA1404" s="90">
        <v>0</v>
      </c>
      <c r="AB1404" s="90">
        <v>32.47</v>
      </c>
      <c r="AC1404" s="90">
        <v>125.83</v>
      </c>
      <c r="AD1404" s="90">
        <v>379.35</v>
      </c>
      <c r="AE1404" s="381">
        <f t="shared" si="22"/>
        <v>7.7984511487921546</v>
      </c>
      <c r="AF1404" s="105"/>
      <c r="AG1404" s="381"/>
      <c r="AH1404" s="381"/>
      <c r="AI1404" s="381"/>
      <c r="AJ1404" s="381"/>
      <c r="AK1404" s="381"/>
      <c r="AL1404" s="381"/>
      <c r="AM1404" s="381"/>
    </row>
    <row r="1405" spans="1:39" x14ac:dyDescent="0.35">
      <c r="A1405" s="89" t="s">
        <v>640</v>
      </c>
      <c r="B1405" s="89" t="s">
        <v>391</v>
      </c>
      <c r="C1405" s="89" t="s">
        <v>392</v>
      </c>
      <c r="D1405" s="89" t="s">
        <v>463</v>
      </c>
      <c r="E1405" s="89" t="s">
        <v>524</v>
      </c>
      <c r="F1405" s="89" t="s">
        <v>465</v>
      </c>
      <c r="G1405" s="89" t="s">
        <v>465</v>
      </c>
      <c r="H1405" s="89" t="s">
        <v>465</v>
      </c>
      <c r="I1405" s="89" t="s">
        <v>465</v>
      </c>
      <c r="J1405" s="89" t="s">
        <v>465</v>
      </c>
      <c r="K1405" s="89" t="s">
        <v>466</v>
      </c>
      <c r="L1405" s="89" t="s">
        <v>394</v>
      </c>
      <c r="M1405" s="89" t="s">
        <v>395</v>
      </c>
      <c r="N1405" s="89">
        <v>14</v>
      </c>
      <c r="O1405" s="91">
        <v>61.483600000000003</v>
      </c>
      <c r="P1405" s="89" t="s">
        <v>396</v>
      </c>
      <c r="Q1405" s="89">
        <v>38</v>
      </c>
      <c r="R1405" s="89" t="s">
        <v>780</v>
      </c>
      <c r="S1405" s="89">
        <v>7</v>
      </c>
      <c r="T1405" s="90">
        <v>0</v>
      </c>
      <c r="U1405" s="90">
        <v>24.83</v>
      </c>
      <c r="V1405" s="90">
        <v>7.63</v>
      </c>
      <c r="W1405" s="90">
        <v>0</v>
      </c>
      <c r="X1405" s="90">
        <v>0</v>
      </c>
      <c r="Y1405" s="90">
        <v>32.47</v>
      </c>
      <c r="Z1405" s="90">
        <v>0</v>
      </c>
      <c r="AA1405" s="90">
        <v>0</v>
      </c>
      <c r="AB1405" s="90">
        <v>32.47</v>
      </c>
      <c r="AC1405" s="90">
        <v>125.83</v>
      </c>
      <c r="AD1405" s="90">
        <v>379.35</v>
      </c>
      <c r="AE1405" s="381">
        <f t="shared" si="22"/>
        <v>7.7984511487921546</v>
      </c>
      <c r="AF1405" s="105"/>
      <c r="AG1405" s="381"/>
      <c r="AH1405" s="381"/>
      <c r="AI1405" s="381"/>
      <c r="AJ1405" s="381"/>
      <c r="AK1405" s="381"/>
      <c r="AL1405" s="381"/>
      <c r="AM1405" s="381"/>
    </row>
    <row r="1406" spans="1:39" x14ac:dyDescent="0.35">
      <c r="A1406" s="89" t="s">
        <v>598</v>
      </c>
      <c r="B1406" s="89" t="s">
        <v>391</v>
      </c>
      <c r="C1406" s="89" t="s">
        <v>392</v>
      </c>
      <c r="D1406" s="89" t="s">
        <v>463</v>
      </c>
      <c r="E1406" s="89" t="s">
        <v>524</v>
      </c>
      <c r="F1406" s="89" t="s">
        <v>465</v>
      </c>
      <c r="G1406" s="89" t="s">
        <v>465</v>
      </c>
      <c r="H1406" s="89" t="s">
        <v>465</v>
      </c>
      <c r="I1406" s="89" t="s">
        <v>506</v>
      </c>
      <c r="J1406" s="89" t="s">
        <v>465</v>
      </c>
      <c r="K1406" s="89" t="s">
        <v>466</v>
      </c>
      <c r="L1406" s="89" t="s">
        <v>549</v>
      </c>
      <c r="M1406" s="89" t="s">
        <v>395</v>
      </c>
      <c r="N1406" s="89">
        <v>21</v>
      </c>
      <c r="O1406" s="91">
        <v>61.08</v>
      </c>
      <c r="P1406" s="89" t="s">
        <v>566</v>
      </c>
      <c r="Q1406" s="89">
        <v>38</v>
      </c>
      <c r="R1406" s="89" t="s">
        <v>780</v>
      </c>
      <c r="S1406" s="89">
        <v>8</v>
      </c>
      <c r="T1406" s="90">
        <v>0</v>
      </c>
      <c r="U1406" s="90">
        <v>7.06</v>
      </c>
      <c r="V1406" s="90">
        <v>15.84</v>
      </c>
      <c r="W1406" s="90">
        <v>0</v>
      </c>
      <c r="X1406" s="90">
        <v>0</v>
      </c>
      <c r="Y1406" s="90">
        <v>22.91</v>
      </c>
      <c r="Z1406" s="90">
        <v>0</v>
      </c>
      <c r="AA1406" s="90">
        <v>0</v>
      </c>
      <c r="AB1406" s="90">
        <v>22.91</v>
      </c>
      <c r="AC1406" s="90">
        <v>99.82</v>
      </c>
      <c r="AD1406" s="90">
        <v>184.55</v>
      </c>
      <c r="AE1406" s="381">
        <f t="shared" si="22"/>
        <v>9.9583654499997287</v>
      </c>
      <c r="AF1406" s="105"/>
      <c r="AG1406" s="381"/>
      <c r="AH1406" s="381"/>
      <c r="AI1406" s="381"/>
      <c r="AJ1406" s="381"/>
      <c r="AK1406" s="381"/>
      <c r="AL1406" s="381"/>
      <c r="AM1406" s="381"/>
    </row>
    <row r="1407" spans="1:39" x14ac:dyDescent="0.35">
      <c r="A1407" s="89" t="s">
        <v>625</v>
      </c>
      <c r="B1407" s="89" t="s">
        <v>391</v>
      </c>
      <c r="C1407" s="89" t="s">
        <v>392</v>
      </c>
      <c r="D1407" s="89" t="s">
        <v>463</v>
      </c>
      <c r="E1407" s="89" t="s">
        <v>487</v>
      </c>
      <c r="F1407" s="89" t="s">
        <v>465</v>
      </c>
      <c r="G1407" s="89" t="s">
        <v>465</v>
      </c>
      <c r="H1407" s="89" t="s">
        <v>465</v>
      </c>
      <c r="I1407" s="89" t="s">
        <v>506</v>
      </c>
      <c r="J1407" s="89" t="s">
        <v>465</v>
      </c>
      <c r="K1407" s="89" t="s">
        <v>466</v>
      </c>
      <c r="L1407" s="89" t="s">
        <v>549</v>
      </c>
      <c r="M1407" s="89" t="s">
        <v>395</v>
      </c>
      <c r="N1407" s="89">
        <v>21</v>
      </c>
      <c r="O1407" s="91">
        <v>23.16</v>
      </c>
      <c r="P1407" s="89" t="s">
        <v>566</v>
      </c>
      <c r="Q1407" s="89">
        <v>38</v>
      </c>
      <c r="R1407" s="89" t="s">
        <v>780</v>
      </c>
      <c r="S1407" s="89">
        <v>8</v>
      </c>
      <c r="T1407" s="90">
        <v>0</v>
      </c>
      <c r="U1407" s="90">
        <v>9.56</v>
      </c>
      <c r="V1407" s="90">
        <v>49.85</v>
      </c>
      <c r="W1407" s="90">
        <v>0.7</v>
      </c>
      <c r="X1407" s="90">
        <v>0</v>
      </c>
      <c r="Y1407" s="90">
        <v>60.1</v>
      </c>
      <c r="Z1407" s="90">
        <v>0</v>
      </c>
      <c r="AA1407" s="90">
        <v>0</v>
      </c>
      <c r="AB1407" s="90">
        <v>60.1</v>
      </c>
      <c r="AC1407" s="90">
        <v>129.26</v>
      </c>
      <c r="AD1407" s="90">
        <v>188.77</v>
      </c>
      <c r="AE1407" s="381">
        <f t="shared" si="22"/>
        <v>11.2047427437096</v>
      </c>
      <c r="AF1407" s="105"/>
      <c r="AG1407" s="381"/>
      <c r="AH1407" s="381"/>
      <c r="AI1407" s="381"/>
      <c r="AJ1407" s="381"/>
      <c r="AK1407" s="381"/>
      <c r="AL1407" s="381"/>
      <c r="AM1407" s="381"/>
    </row>
    <row r="1408" spans="1:39" x14ac:dyDescent="0.35">
      <c r="A1408" s="89" t="s">
        <v>624</v>
      </c>
      <c r="B1408" s="89" t="s">
        <v>391</v>
      </c>
      <c r="C1408" s="89" t="s">
        <v>392</v>
      </c>
      <c r="D1408" s="89" t="s">
        <v>463</v>
      </c>
      <c r="E1408" s="89" t="s">
        <v>487</v>
      </c>
      <c r="F1408" s="89" t="s">
        <v>465</v>
      </c>
      <c r="G1408" s="89" t="s">
        <v>465</v>
      </c>
      <c r="H1408" s="89" t="s">
        <v>465</v>
      </c>
      <c r="I1408" s="89" t="s">
        <v>506</v>
      </c>
      <c r="J1408" s="89" t="s">
        <v>465</v>
      </c>
      <c r="K1408" s="89" t="s">
        <v>466</v>
      </c>
      <c r="L1408" s="89" t="s">
        <v>549</v>
      </c>
      <c r="M1408" s="89" t="s">
        <v>395</v>
      </c>
      <c r="N1408" s="89">
        <v>21</v>
      </c>
      <c r="O1408" s="91">
        <v>7.27</v>
      </c>
      <c r="P1408" s="89" t="s">
        <v>566</v>
      </c>
      <c r="Q1408" s="89">
        <v>38</v>
      </c>
      <c r="R1408" s="89" t="s">
        <v>780</v>
      </c>
      <c r="S1408" s="89">
        <v>8</v>
      </c>
      <c r="T1408" s="90">
        <v>0</v>
      </c>
      <c r="U1408" s="90">
        <v>9.56</v>
      </c>
      <c r="V1408" s="90">
        <v>49.85</v>
      </c>
      <c r="W1408" s="90">
        <v>0.7</v>
      </c>
      <c r="X1408" s="90">
        <v>0</v>
      </c>
      <c r="Y1408" s="90">
        <v>60.1</v>
      </c>
      <c r="Z1408" s="90">
        <v>0</v>
      </c>
      <c r="AA1408" s="90">
        <v>0</v>
      </c>
      <c r="AB1408" s="90">
        <v>60.1</v>
      </c>
      <c r="AC1408" s="90">
        <v>129.26</v>
      </c>
      <c r="AD1408" s="90">
        <v>188.77</v>
      </c>
      <c r="AE1408" s="381">
        <f t="shared" si="22"/>
        <v>11.2047427437096</v>
      </c>
      <c r="AF1408" s="105"/>
      <c r="AG1408" s="381"/>
      <c r="AH1408" s="381"/>
      <c r="AI1408" s="381"/>
      <c r="AJ1408" s="381"/>
      <c r="AK1408" s="381"/>
      <c r="AL1408" s="381"/>
      <c r="AM1408" s="381"/>
    </row>
    <row r="1409" spans="1:39" x14ac:dyDescent="0.35">
      <c r="A1409" s="89" t="s">
        <v>623</v>
      </c>
      <c r="B1409" s="89" t="s">
        <v>391</v>
      </c>
      <c r="C1409" s="89" t="s">
        <v>392</v>
      </c>
      <c r="D1409" s="89" t="s">
        <v>463</v>
      </c>
      <c r="E1409" s="89" t="s">
        <v>487</v>
      </c>
      <c r="F1409" s="89" t="s">
        <v>465</v>
      </c>
      <c r="G1409" s="89" t="s">
        <v>465</v>
      </c>
      <c r="H1409" s="89" t="s">
        <v>465</v>
      </c>
      <c r="I1409" s="89" t="s">
        <v>506</v>
      </c>
      <c r="J1409" s="89" t="s">
        <v>465</v>
      </c>
      <c r="K1409" s="89" t="s">
        <v>466</v>
      </c>
      <c r="L1409" s="89" t="s">
        <v>549</v>
      </c>
      <c r="M1409" s="89" t="s">
        <v>395</v>
      </c>
      <c r="N1409" s="89">
        <v>21</v>
      </c>
      <c r="O1409" s="91">
        <v>4.42</v>
      </c>
      <c r="P1409" s="89" t="s">
        <v>566</v>
      </c>
      <c r="Q1409" s="89">
        <v>38</v>
      </c>
      <c r="R1409" s="89" t="s">
        <v>780</v>
      </c>
      <c r="S1409" s="89">
        <v>8</v>
      </c>
      <c r="T1409" s="90">
        <v>0</v>
      </c>
      <c r="U1409" s="90">
        <v>9.56</v>
      </c>
      <c r="V1409" s="90">
        <v>49.85</v>
      </c>
      <c r="W1409" s="90">
        <v>0.7</v>
      </c>
      <c r="X1409" s="90">
        <v>0</v>
      </c>
      <c r="Y1409" s="90">
        <v>60.1</v>
      </c>
      <c r="Z1409" s="90">
        <v>0</v>
      </c>
      <c r="AA1409" s="90">
        <v>0</v>
      </c>
      <c r="AB1409" s="90">
        <v>60.1</v>
      </c>
      <c r="AC1409" s="90">
        <v>129.26</v>
      </c>
      <c r="AD1409" s="90">
        <v>188.77</v>
      </c>
      <c r="AE1409" s="381">
        <f t="shared" si="22"/>
        <v>11.2047427437096</v>
      </c>
      <c r="AF1409" s="105"/>
      <c r="AG1409" s="381"/>
      <c r="AH1409" s="381"/>
      <c r="AI1409" s="381"/>
      <c r="AJ1409" s="381"/>
      <c r="AK1409" s="381"/>
      <c r="AL1409" s="381"/>
      <c r="AM1409" s="381"/>
    </row>
    <row r="1410" spans="1:39" x14ac:dyDescent="0.35">
      <c r="A1410" s="89" t="s">
        <v>622</v>
      </c>
      <c r="B1410" s="89" t="s">
        <v>391</v>
      </c>
      <c r="C1410" s="89" t="s">
        <v>392</v>
      </c>
      <c r="D1410" s="89" t="s">
        <v>463</v>
      </c>
      <c r="E1410" s="89" t="s">
        <v>487</v>
      </c>
      <c r="F1410" s="89" t="s">
        <v>465</v>
      </c>
      <c r="G1410" s="89" t="s">
        <v>465</v>
      </c>
      <c r="H1410" s="89" t="s">
        <v>465</v>
      </c>
      <c r="I1410" s="89" t="s">
        <v>506</v>
      </c>
      <c r="J1410" s="89" t="s">
        <v>465</v>
      </c>
      <c r="K1410" s="89" t="s">
        <v>466</v>
      </c>
      <c r="L1410" s="89" t="s">
        <v>549</v>
      </c>
      <c r="M1410" s="89" t="s">
        <v>395</v>
      </c>
      <c r="N1410" s="89">
        <v>21</v>
      </c>
      <c r="O1410" s="91">
        <v>20.9</v>
      </c>
      <c r="P1410" s="89" t="s">
        <v>566</v>
      </c>
      <c r="Q1410" s="89">
        <v>38</v>
      </c>
      <c r="R1410" s="89" t="s">
        <v>780</v>
      </c>
      <c r="S1410" s="89">
        <v>8</v>
      </c>
      <c r="T1410" s="90">
        <v>0</v>
      </c>
      <c r="U1410" s="90">
        <v>9.56</v>
      </c>
      <c r="V1410" s="90">
        <v>49.85</v>
      </c>
      <c r="W1410" s="90">
        <v>0.7</v>
      </c>
      <c r="X1410" s="90">
        <v>0</v>
      </c>
      <c r="Y1410" s="90">
        <v>60.1</v>
      </c>
      <c r="Z1410" s="90">
        <v>0</v>
      </c>
      <c r="AA1410" s="90">
        <v>0</v>
      </c>
      <c r="AB1410" s="90">
        <v>60.1</v>
      </c>
      <c r="AC1410" s="90">
        <v>129.26</v>
      </c>
      <c r="AD1410" s="90">
        <v>188.77</v>
      </c>
      <c r="AE1410" s="381">
        <f t="shared" si="22"/>
        <v>11.2047427437096</v>
      </c>
      <c r="AF1410" s="105"/>
      <c r="AG1410" s="381"/>
      <c r="AH1410" s="381"/>
      <c r="AI1410" s="381"/>
      <c r="AJ1410" s="381"/>
      <c r="AK1410" s="381"/>
      <c r="AL1410" s="381"/>
      <c r="AM1410" s="381"/>
    </row>
    <row r="1411" spans="1:39" x14ac:dyDescent="0.35">
      <c r="A1411" s="89" t="s">
        <v>750</v>
      </c>
      <c r="B1411" s="89" t="s">
        <v>391</v>
      </c>
      <c r="C1411" s="89" t="s">
        <v>392</v>
      </c>
      <c r="D1411" s="89" t="s">
        <v>463</v>
      </c>
      <c r="E1411" s="89" t="s">
        <v>505</v>
      </c>
      <c r="F1411" s="89" t="s">
        <v>465</v>
      </c>
      <c r="G1411" s="89" t="s">
        <v>465</v>
      </c>
      <c r="H1411" s="89" t="s">
        <v>465</v>
      </c>
      <c r="I1411" s="89" t="s">
        <v>506</v>
      </c>
      <c r="J1411" s="89" t="s">
        <v>465</v>
      </c>
      <c r="K1411" s="89" t="s">
        <v>466</v>
      </c>
      <c r="L1411" s="89" t="s">
        <v>549</v>
      </c>
      <c r="M1411" s="89" t="s">
        <v>395</v>
      </c>
      <c r="N1411" s="89">
        <v>21</v>
      </c>
      <c r="O1411" s="91">
        <v>25.29</v>
      </c>
      <c r="P1411" s="89" t="s">
        <v>566</v>
      </c>
      <c r="Q1411" s="89">
        <v>38</v>
      </c>
      <c r="R1411" s="89" t="s">
        <v>780</v>
      </c>
      <c r="S1411" s="89">
        <v>8</v>
      </c>
      <c r="T1411" s="90">
        <v>0</v>
      </c>
      <c r="U1411" s="90">
        <v>8.5399999999999991</v>
      </c>
      <c r="V1411" s="90">
        <v>36.520000000000003</v>
      </c>
      <c r="W1411" s="90">
        <v>0</v>
      </c>
      <c r="X1411" s="90">
        <v>0</v>
      </c>
      <c r="Y1411" s="90">
        <v>45.06</v>
      </c>
      <c r="Z1411" s="90">
        <v>0</v>
      </c>
      <c r="AA1411" s="90">
        <v>0</v>
      </c>
      <c r="AB1411" s="90">
        <v>45.06</v>
      </c>
      <c r="AC1411" s="90">
        <v>119.81</v>
      </c>
      <c r="AD1411" s="90">
        <v>189.06</v>
      </c>
      <c r="AE1411" s="381">
        <f t="shared" si="22"/>
        <v>10.779112613414728</v>
      </c>
      <c r="AF1411" s="105"/>
      <c r="AG1411" s="381"/>
      <c r="AH1411" s="381"/>
      <c r="AI1411" s="381"/>
      <c r="AJ1411" s="381"/>
      <c r="AK1411" s="381"/>
      <c r="AL1411" s="381"/>
      <c r="AM1411" s="381"/>
    </row>
    <row r="1412" spans="1:39" x14ac:dyDescent="0.35">
      <c r="A1412" s="89" t="s">
        <v>486</v>
      </c>
      <c r="B1412" s="89" t="s">
        <v>391</v>
      </c>
      <c r="C1412" s="89" t="s">
        <v>392</v>
      </c>
      <c r="D1412" s="89" t="s">
        <v>637</v>
      </c>
      <c r="E1412" s="89" t="s">
        <v>487</v>
      </c>
      <c r="F1412" s="89" t="s">
        <v>465</v>
      </c>
      <c r="G1412" s="89" t="s">
        <v>465</v>
      </c>
      <c r="H1412" s="89" t="s">
        <v>465</v>
      </c>
      <c r="I1412" s="89" t="s">
        <v>506</v>
      </c>
      <c r="J1412" s="89" t="s">
        <v>465</v>
      </c>
      <c r="K1412" s="89" t="s">
        <v>466</v>
      </c>
      <c r="L1412" s="89" t="s">
        <v>549</v>
      </c>
      <c r="M1412" s="89" t="s">
        <v>395</v>
      </c>
      <c r="N1412" s="89">
        <v>21</v>
      </c>
      <c r="O1412" s="91">
        <v>8.33</v>
      </c>
      <c r="P1412" s="89" t="s">
        <v>566</v>
      </c>
      <c r="Q1412" s="89">
        <v>38</v>
      </c>
      <c r="R1412" s="89" t="s">
        <v>780</v>
      </c>
      <c r="S1412" s="89">
        <v>8</v>
      </c>
      <c r="T1412" s="90">
        <v>0</v>
      </c>
      <c r="U1412" s="90">
        <v>9.56</v>
      </c>
      <c r="V1412" s="90">
        <v>49.85</v>
      </c>
      <c r="W1412" s="90">
        <v>0.7</v>
      </c>
      <c r="X1412" s="90">
        <v>0</v>
      </c>
      <c r="Y1412" s="90">
        <v>60.1</v>
      </c>
      <c r="Z1412" s="90">
        <v>0</v>
      </c>
      <c r="AA1412" s="90">
        <v>0</v>
      </c>
      <c r="AB1412" s="90">
        <v>60.1</v>
      </c>
      <c r="AC1412" s="90">
        <v>129.26</v>
      </c>
      <c r="AD1412" s="90">
        <v>188.77</v>
      </c>
      <c r="AE1412" s="381">
        <f t="shared" si="22"/>
        <v>11.2047427437096</v>
      </c>
      <c r="AF1412" s="105"/>
      <c r="AG1412" s="381"/>
      <c r="AH1412" s="381"/>
      <c r="AI1412" s="381"/>
      <c r="AJ1412" s="381"/>
      <c r="AK1412" s="381"/>
      <c r="AL1412" s="381"/>
      <c r="AM1412" s="381"/>
    </row>
    <row r="1413" spans="1:39" x14ac:dyDescent="0.35">
      <c r="A1413" s="89" t="s">
        <v>488</v>
      </c>
      <c r="B1413" s="89" t="s">
        <v>391</v>
      </c>
      <c r="C1413" s="89" t="s">
        <v>392</v>
      </c>
      <c r="D1413" s="89" t="s">
        <v>637</v>
      </c>
      <c r="E1413" s="89" t="s">
        <v>489</v>
      </c>
      <c r="F1413" s="89" t="s">
        <v>465</v>
      </c>
      <c r="G1413" s="89" t="s">
        <v>465</v>
      </c>
      <c r="H1413" s="89" t="s">
        <v>465</v>
      </c>
      <c r="I1413" s="89" t="s">
        <v>506</v>
      </c>
      <c r="J1413" s="89" t="s">
        <v>465</v>
      </c>
      <c r="K1413" s="89" t="s">
        <v>466</v>
      </c>
      <c r="L1413" s="89" t="s">
        <v>549</v>
      </c>
      <c r="M1413" s="89" t="s">
        <v>395</v>
      </c>
      <c r="N1413" s="89">
        <v>21</v>
      </c>
      <c r="O1413" s="91">
        <v>33.85</v>
      </c>
      <c r="P1413" s="89" t="s">
        <v>566</v>
      </c>
      <c r="Q1413" s="89">
        <v>38</v>
      </c>
      <c r="R1413" s="89" t="s">
        <v>780</v>
      </c>
      <c r="S1413" s="89">
        <v>8</v>
      </c>
      <c r="T1413" s="90">
        <v>0</v>
      </c>
      <c r="U1413" s="90">
        <v>8.5399999999999991</v>
      </c>
      <c r="V1413" s="90">
        <v>36.520000000000003</v>
      </c>
      <c r="W1413" s="90">
        <v>0</v>
      </c>
      <c r="X1413" s="90">
        <v>0</v>
      </c>
      <c r="Y1413" s="90">
        <v>45.06</v>
      </c>
      <c r="Z1413" s="90">
        <v>0</v>
      </c>
      <c r="AA1413" s="90">
        <v>0</v>
      </c>
      <c r="AB1413" s="90">
        <v>45.06</v>
      </c>
      <c r="AC1413" s="90">
        <v>119.81</v>
      </c>
      <c r="AD1413" s="90">
        <v>189.06</v>
      </c>
      <c r="AE1413" s="381">
        <f t="shared" si="22"/>
        <v>10.779112613414728</v>
      </c>
      <c r="AF1413" s="105"/>
      <c r="AG1413" s="381"/>
      <c r="AH1413" s="381"/>
      <c r="AI1413" s="381"/>
      <c r="AJ1413" s="381"/>
      <c r="AK1413" s="381"/>
      <c r="AL1413" s="381"/>
      <c r="AM1413" s="381"/>
    </row>
    <row r="1414" spans="1:39" x14ac:dyDescent="0.35">
      <c r="A1414" s="89" t="s">
        <v>556</v>
      </c>
      <c r="B1414" s="89" t="s">
        <v>391</v>
      </c>
      <c r="C1414" s="89" t="s">
        <v>392</v>
      </c>
      <c r="D1414" s="89" t="s">
        <v>463</v>
      </c>
      <c r="E1414" s="89" t="s">
        <v>487</v>
      </c>
      <c r="F1414" s="89" t="s">
        <v>465</v>
      </c>
      <c r="G1414" s="89" t="s">
        <v>465</v>
      </c>
      <c r="H1414" s="89" t="s">
        <v>465</v>
      </c>
      <c r="I1414" s="89" t="s">
        <v>506</v>
      </c>
      <c r="J1414" s="89" t="s">
        <v>465</v>
      </c>
      <c r="K1414" s="89" t="s">
        <v>466</v>
      </c>
      <c r="L1414" s="89" t="s">
        <v>549</v>
      </c>
      <c r="M1414" s="89" t="s">
        <v>395</v>
      </c>
      <c r="N1414" s="89">
        <v>21</v>
      </c>
      <c r="O1414" s="91">
        <v>21.16</v>
      </c>
      <c r="P1414" s="89" t="s">
        <v>566</v>
      </c>
      <c r="Q1414" s="89">
        <v>38</v>
      </c>
      <c r="R1414" s="89" t="s">
        <v>780</v>
      </c>
      <c r="S1414" s="89">
        <v>8</v>
      </c>
      <c r="T1414" s="90">
        <v>0</v>
      </c>
      <c r="U1414" s="90">
        <v>9.56</v>
      </c>
      <c r="V1414" s="90">
        <v>49.85</v>
      </c>
      <c r="W1414" s="90">
        <v>0.7</v>
      </c>
      <c r="X1414" s="90">
        <v>0</v>
      </c>
      <c r="Y1414" s="90">
        <v>60.1</v>
      </c>
      <c r="Z1414" s="90">
        <v>0</v>
      </c>
      <c r="AA1414" s="90">
        <v>0</v>
      </c>
      <c r="AB1414" s="90">
        <v>60.1</v>
      </c>
      <c r="AC1414" s="90">
        <v>129.26</v>
      </c>
      <c r="AD1414" s="90">
        <v>188.77</v>
      </c>
      <c r="AE1414" s="381">
        <f t="shared" si="22"/>
        <v>11.2047427437096</v>
      </c>
      <c r="AF1414" s="105"/>
      <c r="AG1414" s="381"/>
      <c r="AH1414" s="381"/>
      <c r="AI1414" s="381"/>
      <c r="AJ1414" s="381"/>
      <c r="AK1414" s="381"/>
      <c r="AL1414" s="381"/>
      <c r="AM1414" s="381"/>
    </row>
    <row r="1415" spans="1:39" x14ac:dyDescent="0.35">
      <c r="A1415" s="89" t="s">
        <v>557</v>
      </c>
      <c r="B1415" s="89" t="s">
        <v>391</v>
      </c>
      <c r="C1415" s="89" t="s">
        <v>392</v>
      </c>
      <c r="D1415" s="89" t="s">
        <v>463</v>
      </c>
      <c r="E1415" s="89" t="s">
        <v>487</v>
      </c>
      <c r="F1415" s="89" t="s">
        <v>465</v>
      </c>
      <c r="G1415" s="89" t="s">
        <v>465</v>
      </c>
      <c r="H1415" s="89" t="s">
        <v>465</v>
      </c>
      <c r="I1415" s="89" t="s">
        <v>506</v>
      </c>
      <c r="J1415" s="89" t="s">
        <v>465</v>
      </c>
      <c r="K1415" s="89" t="s">
        <v>466</v>
      </c>
      <c r="L1415" s="89" t="s">
        <v>549</v>
      </c>
      <c r="M1415" s="89" t="s">
        <v>395</v>
      </c>
      <c r="N1415" s="89">
        <v>21</v>
      </c>
      <c r="O1415" s="91">
        <v>43.21</v>
      </c>
      <c r="P1415" s="89" t="s">
        <v>566</v>
      </c>
      <c r="Q1415" s="89">
        <v>38</v>
      </c>
      <c r="R1415" s="89" t="s">
        <v>780</v>
      </c>
      <c r="S1415" s="89">
        <v>8</v>
      </c>
      <c r="T1415" s="90">
        <v>0</v>
      </c>
      <c r="U1415" s="90">
        <v>9.56</v>
      </c>
      <c r="V1415" s="90">
        <v>49.85</v>
      </c>
      <c r="W1415" s="90">
        <v>0.7</v>
      </c>
      <c r="X1415" s="90">
        <v>0</v>
      </c>
      <c r="Y1415" s="90">
        <v>60.1</v>
      </c>
      <c r="Z1415" s="90">
        <v>0</v>
      </c>
      <c r="AA1415" s="90">
        <v>0</v>
      </c>
      <c r="AB1415" s="90">
        <v>60.1</v>
      </c>
      <c r="AC1415" s="90">
        <v>129.26</v>
      </c>
      <c r="AD1415" s="90">
        <v>188.77</v>
      </c>
      <c r="AE1415" s="381">
        <f t="shared" si="22"/>
        <v>11.2047427437096</v>
      </c>
      <c r="AF1415" s="105"/>
      <c r="AG1415" s="381"/>
      <c r="AH1415" s="381"/>
      <c r="AI1415" s="381"/>
      <c r="AJ1415" s="381"/>
      <c r="AK1415" s="381"/>
      <c r="AL1415" s="381"/>
      <c r="AM1415" s="381"/>
    </row>
    <row r="1416" spans="1:39" x14ac:dyDescent="0.35">
      <c r="A1416" s="89" t="s">
        <v>654</v>
      </c>
      <c r="B1416" s="89" t="s">
        <v>391</v>
      </c>
      <c r="C1416" s="89" t="s">
        <v>392</v>
      </c>
      <c r="D1416" s="89" t="s">
        <v>463</v>
      </c>
      <c r="E1416" s="89" t="s">
        <v>487</v>
      </c>
      <c r="F1416" s="89" t="s">
        <v>465</v>
      </c>
      <c r="G1416" s="89" t="s">
        <v>465</v>
      </c>
      <c r="H1416" s="89" t="s">
        <v>465</v>
      </c>
      <c r="I1416" s="89" t="s">
        <v>506</v>
      </c>
      <c r="J1416" s="89" t="s">
        <v>465</v>
      </c>
      <c r="K1416" s="89" t="s">
        <v>466</v>
      </c>
      <c r="L1416" s="89" t="s">
        <v>549</v>
      </c>
      <c r="M1416" s="89" t="s">
        <v>395</v>
      </c>
      <c r="N1416" s="89">
        <v>21</v>
      </c>
      <c r="O1416" s="91">
        <v>4.54</v>
      </c>
      <c r="P1416" s="89" t="s">
        <v>566</v>
      </c>
      <c r="Q1416" s="89">
        <v>38</v>
      </c>
      <c r="R1416" s="89" t="s">
        <v>780</v>
      </c>
      <c r="S1416" s="89">
        <v>8</v>
      </c>
      <c r="T1416" s="90">
        <v>0</v>
      </c>
      <c r="U1416" s="90">
        <v>9.56</v>
      </c>
      <c r="V1416" s="90">
        <v>49.85</v>
      </c>
      <c r="W1416" s="90">
        <v>0.7</v>
      </c>
      <c r="X1416" s="90">
        <v>0</v>
      </c>
      <c r="Y1416" s="90">
        <v>60.1</v>
      </c>
      <c r="Z1416" s="90">
        <v>0</v>
      </c>
      <c r="AA1416" s="90">
        <v>0</v>
      </c>
      <c r="AB1416" s="90">
        <v>60.1</v>
      </c>
      <c r="AC1416" s="90">
        <v>129.26</v>
      </c>
      <c r="AD1416" s="90">
        <v>188.77</v>
      </c>
      <c r="AE1416" s="381">
        <f t="shared" si="22"/>
        <v>11.2047427437096</v>
      </c>
      <c r="AF1416" s="105"/>
      <c r="AG1416" s="381"/>
      <c r="AH1416" s="381"/>
      <c r="AI1416" s="381"/>
      <c r="AJ1416" s="381"/>
      <c r="AK1416" s="381"/>
      <c r="AL1416" s="381"/>
      <c r="AM1416" s="381"/>
    </row>
    <row r="1417" spans="1:39" x14ac:dyDescent="0.35">
      <c r="A1417" s="89" t="s">
        <v>655</v>
      </c>
      <c r="B1417" s="89" t="s">
        <v>391</v>
      </c>
      <c r="C1417" s="89" t="s">
        <v>392</v>
      </c>
      <c r="D1417" s="89" t="s">
        <v>463</v>
      </c>
      <c r="E1417" s="89" t="s">
        <v>487</v>
      </c>
      <c r="F1417" s="89" t="s">
        <v>465</v>
      </c>
      <c r="G1417" s="89" t="s">
        <v>465</v>
      </c>
      <c r="H1417" s="89" t="s">
        <v>465</v>
      </c>
      <c r="I1417" s="89" t="s">
        <v>506</v>
      </c>
      <c r="J1417" s="89" t="s">
        <v>465</v>
      </c>
      <c r="K1417" s="89" t="s">
        <v>466</v>
      </c>
      <c r="L1417" s="89" t="s">
        <v>549</v>
      </c>
      <c r="M1417" s="89" t="s">
        <v>395</v>
      </c>
      <c r="N1417" s="89">
        <v>21</v>
      </c>
      <c r="O1417" s="91">
        <v>34.5</v>
      </c>
      <c r="P1417" s="89" t="s">
        <v>566</v>
      </c>
      <c r="Q1417" s="89">
        <v>38</v>
      </c>
      <c r="R1417" s="89" t="s">
        <v>780</v>
      </c>
      <c r="S1417" s="89">
        <v>8</v>
      </c>
      <c r="T1417" s="90">
        <v>0</v>
      </c>
      <c r="U1417" s="90">
        <v>9.56</v>
      </c>
      <c r="V1417" s="90">
        <v>49.85</v>
      </c>
      <c r="W1417" s="90">
        <v>0.7</v>
      </c>
      <c r="X1417" s="90">
        <v>0</v>
      </c>
      <c r="Y1417" s="90">
        <v>60.1</v>
      </c>
      <c r="Z1417" s="90">
        <v>0</v>
      </c>
      <c r="AA1417" s="90">
        <v>0</v>
      </c>
      <c r="AB1417" s="90">
        <v>60.1</v>
      </c>
      <c r="AC1417" s="90">
        <v>129.26</v>
      </c>
      <c r="AD1417" s="90">
        <v>188.77</v>
      </c>
      <c r="AE1417" s="381">
        <f t="shared" si="22"/>
        <v>11.2047427437096</v>
      </c>
      <c r="AF1417" s="105"/>
      <c r="AG1417" s="381"/>
      <c r="AH1417" s="381"/>
      <c r="AI1417" s="381"/>
      <c r="AJ1417" s="381"/>
      <c r="AK1417" s="381"/>
      <c r="AL1417" s="381"/>
      <c r="AM1417" s="381"/>
    </row>
    <row r="1418" spans="1:39" x14ac:dyDescent="0.35">
      <c r="A1418" s="89" t="s">
        <v>749</v>
      </c>
      <c r="B1418" s="89" t="s">
        <v>391</v>
      </c>
      <c r="C1418" s="89" t="s">
        <v>392</v>
      </c>
      <c r="D1418" s="89" t="s">
        <v>463</v>
      </c>
      <c r="E1418" s="89" t="s">
        <v>487</v>
      </c>
      <c r="F1418" s="89" t="s">
        <v>465</v>
      </c>
      <c r="G1418" s="89" t="s">
        <v>465</v>
      </c>
      <c r="H1418" s="89" t="s">
        <v>465</v>
      </c>
      <c r="I1418" s="89" t="s">
        <v>506</v>
      </c>
      <c r="J1418" s="89" t="s">
        <v>465</v>
      </c>
      <c r="K1418" s="89" t="s">
        <v>466</v>
      </c>
      <c r="L1418" s="89" t="s">
        <v>549</v>
      </c>
      <c r="M1418" s="89" t="s">
        <v>395</v>
      </c>
      <c r="N1418" s="89">
        <v>21</v>
      </c>
      <c r="O1418" s="91">
        <v>0.11</v>
      </c>
      <c r="P1418" s="89" t="s">
        <v>566</v>
      </c>
      <c r="Q1418" s="89">
        <v>38</v>
      </c>
      <c r="R1418" s="89" t="s">
        <v>780</v>
      </c>
      <c r="S1418" s="89">
        <v>8</v>
      </c>
      <c r="T1418" s="90">
        <v>0</v>
      </c>
      <c r="U1418" s="90">
        <v>9.56</v>
      </c>
      <c r="V1418" s="90">
        <v>49.85</v>
      </c>
      <c r="W1418" s="90">
        <v>0.7</v>
      </c>
      <c r="X1418" s="90">
        <v>0</v>
      </c>
      <c r="Y1418" s="90">
        <v>60.1</v>
      </c>
      <c r="Z1418" s="90">
        <v>0</v>
      </c>
      <c r="AA1418" s="90">
        <v>0</v>
      </c>
      <c r="AB1418" s="90">
        <v>60.1</v>
      </c>
      <c r="AC1418" s="90">
        <v>129.26</v>
      </c>
      <c r="AD1418" s="90">
        <v>188.77</v>
      </c>
      <c r="AE1418" s="381">
        <f t="shared" si="22"/>
        <v>11.2047427437096</v>
      </c>
      <c r="AF1418" s="105"/>
      <c r="AG1418" s="381"/>
      <c r="AH1418" s="381"/>
      <c r="AI1418" s="381"/>
      <c r="AJ1418" s="381"/>
      <c r="AK1418" s="381"/>
      <c r="AL1418" s="381"/>
      <c r="AM1418" s="381"/>
    </row>
    <row r="1419" spans="1:39" x14ac:dyDescent="0.35">
      <c r="A1419" s="89" t="s">
        <v>657</v>
      </c>
      <c r="B1419" s="89" t="s">
        <v>391</v>
      </c>
      <c r="C1419" s="89" t="s">
        <v>392</v>
      </c>
      <c r="D1419" s="89" t="s">
        <v>463</v>
      </c>
      <c r="E1419" s="89" t="s">
        <v>487</v>
      </c>
      <c r="F1419" s="89" t="s">
        <v>465</v>
      </c>
      <c r="G1419" s="89" t="s">
        <v>465</v>
      </c>
      <c r="H1419" s="89" t="s">
        <v>465</v>
      </c>
      <c r="I1419" s="89" t="s">
        <v>506</v>
      </c>
      <c r="J1419" s="89" t="s">
        <v>465</v>
      </c>
      <c r="K1419" s="89" t="s">
        <v>466</v>
      </c>
      <c r="L1419" s="89" t="s">
        <v>549</v>
      </c>
      <c r="M1419" s="89" t="s">
        <v>395</v>
      </c>
      <c r="N1419" s="89">
        <v>21</v>
      </c>
      <c r="O1419" s="91">
        <v>109.07</v>
      </c>
      <c r="P1419" s="89" t="s">
        <v>566</v>
      </c>
      <c r="Q1419" s="89">
        <v>38</v>
      </c>
      <c r="R1419" s="89" t="s">
        <v>780</v>
      </c>
      <c r="S1419" s="89">
        <v>8</v>
      </c>
      <c r="T1419" s="90">
        <v>0</v>
      </c>
      <c r="U1419" s="90">
        <v>9.56</v>
      </c>
      <c r="V1419" s="90">
        <v>49.85</v>
      </c>
      <c r="W1419" s="90">
        <v>0.7</v>
      </c>
      <c r="X1419" s="90">
        <v>0</v>
      </c>
      <c r="Y1419" s="90">
        <v>60.1</v>
      </c>
      <c r="Z1419" s="90">
        <v>0</v>
      </c>
      <c r="AA1419" s="90">
        <v>0</v>
      </c>
      <c r="AB1419" s="90">
        <v>60.1</v>
      </c>
      <c r="AC1419" s="90">
        <v>129.26</v>
      </c>
      <c r="AD1419" s="90">
        <v>188.77</v>
      </c>
      <c r="AE1419" s="381">
        <f t="shared" si="22"/>
        <v>11.2047427437096</v>
      </c>
      <c r="AF1419" s="105"/>
      <c r="AG1419" s="381"/>
      <c r="AH1419" s="381"/>
      <c r="AI1419" s="381"/>
      <c r="AJ1419" s="381"/>
      <c r="AK1419" s="381"/>
      <c r="AL1419" s="381"/>
      <c r="AM1419" s="381"/>
    </row>
    <row r="1420" spans="1:39" x14ac:dyDescent="0.35">
      <c r="A1420" s="89" t="s">
        <v>658</v>
      </c>
      <c r="B1420" s="89" t="s">
        <v>391</v>
      </c>
      <c r="C1420" s="89" t="s">
        <v>392</v>
      </c>
      <c r="D1420" s="89" t="s">
        <v>463</v>
      </c>
      <c r="E1420" s="89" t="s">
        <v>487</v>
      </c>
      <c r="F1420" s="89" t="s">
        <v>465</v>
      </c>
      <c r="G1420" s="89" t="s">
        <v>465</v>
      </c>
      <c r="H1420" s="89" t="s">
        <v>465</v>
      </c>
      <c r="I1420" s="89" t="s">
        <v>506</v>
      </c>
      <c r="J1420" s="89" t="s">
        <v>465</v>
      </c>
      <c r="K1420" s="89" t="s">
        <v>466</v>
      </c>
      <c r="L1420" s="89" t="s">
        <v>549</v>
      </c>
      <c r="M1420" s="89" t="s">
        <v>395</v>
      </c>
      <c r="N1420" s="89">
        <v>21</v>
      </c>
      <c r="O1420" s="91">
        <v>76.7</v>
      </c>
      <c r="P1420" s="89" t="s">
        <v>566</v>
      </c>
      <c r="Q1420" s="89">
        <v>38</v>
      </c>
      <c r="R1420" s="89" t="s">
        <v>780</v>
      </c>
      <c r="S1420" s="89">
        <v>8</v>
      </c>
      <c r="T1420" s="90">
        <v>0</v>
      </c>
      <c r="U1420" s="90">
        <v>9.56</v>
      </c>
      <c r="V1420" s="90">
        <v>49.85</v>
      </c>
      <c r="W1420" s="90">
        <v>0.7</v>
      </c>
      <c r="X1420" s="90">
        <v>0</v>
      </c>
      <c r="Y1420" s="90">
        <v>60.1</v>
      </c>
      <c r="Z1420" s="90">
        <v>0</v>
      </c>
      <c r="AA1420" s="90">
        <v>0</v>
      </c>
      <c r="AB1420" s="90">
        <v>60.1</v>
      </c>
      <c r="AC1420" s="90">
        <v>129.26</v>
      </c>
      <c r="AD1420" s="90">
        <v>188.77</v>
      </c>
      <c r="AE1420" s="381">
        <f t="shared" si="22"/>
        <v>11.2047427437096</v>
      </c>
      <c r="AF1420" s="105"/>
      <c r="AG1420" s="381"/>
      <c r="AH1420" s="381"/>
      <c r="AI1420" s="381"/>
      <c r="AJ1420" s="381"/>
      <c r="AK1420" s="381"/>
      <c r="AL1420" s="381"/>
      <c r="AM1420" s="381"/>
    </row>
    <row r="1421" spans="1:39" x14ac:dyDescent="0.35">
      <c r="A1421" s="89" t="s">
        <v>626</v>
      </c>
      <c r="B1421" s="89" t="s">
        <v>391</v>
      </c>
      <c r="C1421" s="89" t="s">
        <v>392</v>
      </c>
      <c r="D1421" s="89" t="s">
        <v>463</v>
      </c>
      <c r="E1421" s="89" t="s">
        <v>487</v>
      </c>
      <c r="F1421" s="89" t="s">
        <v>465</v>
      </c>
      <c r="G1421" s="89" t="s">
        <v>465</v>
      </c>
      <c r="H1421" s="89" t="s">
        <v>465</v>
      </c>
      <c r="I1421" s="89" t="s">
        <v>506</v>
      </c>
      <c r="J1421" s="89" t="s">
        <v>465</v>
      </c>
      <c r="K1421" s="89" t="s">
        <v>466</v>
      </c>
      <c r="L1421" s="89" t="s">
        <v>549</v>
      </c>
      <c r="M1421" s="89" t="s">
        <v>395</v>
      </c>
      <c r="N1421" s="89">
        <v>21</v>
      </c>
      <c r="O1421" s="91">
        <v>8.0299999999999994</v>
      </c>
      <c r="P1421" s="89" t="s">
        <v>566</v>
      </c>
      <c r="Q1421" s="89">
        <v>38</v>
      </c>
      <c r="R1421" s="89" t="s">
        <v>780</v>
      </c>
      <c r="S1421" s="89">
        <v>8</v>
      </c>
      <c r="T1421" s="90">
        <v>0</v>
      </c>
      <c r="U1421" s="90">
        <v>9.56</v>
      </c>
      <c r="V1421" s="90">
        <v>49.85</v>
      </c>
      <c r="W1421" s="90">
        <v>0.7</v>
      </c>
      <c r="X1421" s="90">
        <v>0</v>
      </c>
      <c r="Y1421" s="90">
        <v>60.1</v>
      </c>
      <c r="Z1421" s="90">
        <v>0</v>
      </c>
      <c r="AA1421" s="90">
        <v>0</v>
      </c>
      <c r="AB1421" s="90">
        <v>60.1</v>
      </c>
      <c r="AC1421" s="90">
        <v>129.26</v>
      </c>
      <c r="AD1421" s="90">
        <v>188.77</v>
      </c>
      <c r="AE1421" s="381">
        <f t="shared" ref="AE1421:AE1484" si="23">IFERROR(SQRT(((AC1421/AD1421)/0.005454154)),"-")</f>
        <v>11.2047427437096</v>
      </c>
      <c r="AF1421" s="105"/>
      <c r="AG1421" s="381"/>
      <c r="AH1421" s="381"/>
      <c r="AI1421" s="381"/>
      <c r="AJ1421" s="381"/>
      <c r="AK1421" s="381"/>
      <c r="AL1421" s="381"/>
      <c r="AM1421" s="381"/>
    </row>
    <row r="1422" spans="1:39" x14ac:dyDescent="0.35">
      <c r="A1422" s="89" t="s">
        <v>627</v>
      </c>
      <c r="B1422" s="89" t="s">
        <v>391</v>
      </c>
      <c r="C1422" s="89" t="s">
        <v>392</v>
      </c>
      <c r="D1422" s="89" t="s">
        <v>463</v>
      </c>
      <c r="E1422" s="89" t="s">
        <v>487</v>
      </c>
      <c r="F1422" s="89" t="s">
        <v>465</v>
      </c>
      <c r="G1422" s="89" t="s">
        <v>465</v>
      </c>
      <c r="H1422" s="89" t="s">
        <v>465</v>
      </c>
      <c r="I1422" s="89" t="s">
        <v>506</v>
      </c>
      <c r="J1422" s="89" t="s">
        <v>465</v>
      </c>
      <c r="K1422" s="89" t="s">
        <v>466</v>
      </c>
      <c r="L1422" s="89" t="s">
        <v>549</v>
      </c>
      <c r="M1422" s="89" t="s">
        <v>395</v>
      </c>
      <c r="N1422" s="89">
        <v>21</v>
      </c>
      <c r="O1422" s="91">
        <v>20.37</v>
      </c>
      <c r="P1422" s="89" t="s">
        <v>566</v>
      </c>
      <c r="Q1422" s="89">
        <v>38</v>
      </c>
      <c r="R1422" s="89" t="s">
        <v>780</v>
      </c>
      <c r="S1422" s="89">
        <v>8</v>
      </c>
      <c r="T1422" s="90">
        <v>0</v>
      </c>
      <c r="U1422" s="90">
        <v>9.56</v>
      </c>
      <c r="V1422" s="90">
        <v>49.85</v>
      </c>
      <c r="W1422" s="90">
        <v>0.7</v>
      </c>
      <c r="X1422" s="90">
        <v>0</v>
      </c>
      <c r="Y1422" s="90">
        <v>60.1</v>
      </c>
      <c r="Z1422" s="90">
        <v>0</v>
      </c>
      <c r="AA1422" s="90">
        <v>0</v>
      </c>
      <c r="AB1422" s="90">
        <v>60.1</v>
      </c>
      <c r="AC1422" s="90">
        <v>129.26</v>
      </c>
      <c r="AD1422" s="90">
        <v>188.77</v>
      </c>
      <c r="AE1422" s="381">
        <f t="shared" si="23"/>
        <v>11.2047427437096</v>
      </c>
      <c r="AF1422" s="105"/>
      <c r="AG1422" s="381"/>
      <c r="AH1422" s="381"/>
      <c r="AI1422" s="381"/>
      <c r="AJ1422" s="381"/>
      <c r="AK1422" s="381"/>
      <c r="AL1422" s="381"/>
      <c r="AM1422" s="381"/>
    </row>
    <row r="1423" spans="1:39" x14ac:dyDescent="0.35">
      <c r="A1423" s="89" t="s">
        <v>635</v>
      </c>
      <c r="B1423" s="89" t="s">
        <v>391</v>
      </c>
      <c r="C1423" s="89" t="s">
        <v>392</v>
      </c>
      <c r="D1423" s="89" t="s">
        <v>637</v>
      </c>
      <c r="E1423" s="89" t="s">
        <v>489</v>
      </c>
      <c r="F1423" s="89" t="s">
        <v>465</v>
      </c>
      <c r="G1423" s="89" t="s">
        <v>511</v>
      </c>
      <c r="H1423" s="89" t="s">
        <v>719</v>
      </c>
      <c r="I1423" s="89" t="s">
        <v>506</v>
      </c>
      <c r="J1423" s="89" t="s">
        <v>501</v>
      </c>
      <c r="K1423" s="89" t="s">
        <v>476</v>
      </c>
      <c r="L1423" s="89" t="s">
        <v>587</v>
      </c>
      <c r="M1423" s="89" t="s">
        <v>395</v>
      </c>
      <c r="N1423" s="89">
        <v>29</v>
      </c>
      <c r="O1423" s="91">
        <v>209.62</v>
      </c>
      <c r="P1423" s="89" t="s">
        <v>400</v>
      </c>
      <c r="Q1423" s="89">
        <v>38</v>
      </c>
      <c r="R1423" s="89" t="s">
        <v>780</v>
      </c>
      <c r="S1423" s="89">
        <v>9</v>
      </c>
      <c r="T1423" s="90">
        <v>0</v>
      </c>
      <c r="U1423" s="90">
        <v>46.73</v>
      </c>
      <c r="V1423" s="90">
        <v>40.65</v>
      </c>
      <c r="W1423" s="90">
        <v>0</v>
      </c>
      <c r="X1423" s="90">
        <v>37.15</v>
      </c>
      <c r="Y1423" s="90">
        <v>124.53</v>
      </c>
      <c r="Z1423" s="90">
        <v>0</v>
      </c>
      <c r="AA1423" s="90">
        <v>0</v>
      </c>
      <c r="AB1423" s="90">
        <v>124.53</v>
      </c>
      <c r="AC1423" s="90">
        <v>98.48</v>
      </c>
      <c r="AD1423" s="90">
        <v>96.23</v>
      </c>
      <c r="AE1423" s="381">
        <f t="shared" si="23"/>
        <v>13.697934302884455</v>
      </c>
      <c r="AF1423" s="105"/>
      <c r="AG1423" s="381"/>
      <c r="AH1423" s="381"/>
      <c r="AI1423" s="381"/>
      <c r="AJ1423" s="381"/>
      <c r="AK1423" s="381"/>
      <c r="AL1423" s="381"/>
      <c r="AM1423" s="381"/>
    </row>
    <row r="1424" spans="1:39" x14ac:dyDescent="0.35">
      <c r="A1424" s="89" t="s">
        <v>433</v>
      </c>
      <c r="B1424" s="89" t="s">
        <v>391</v>
      </c>
      <c r="C1424" s="89" t="s">
        <v>392</v>
      </c>
      <c r="D1424" s="89" t="s">
        <v>463</v>
      </c>
      <c r="E1424" s="89" t="s">
        <v>485</v>
      </c>
      <c r="F1424" s="89" t="s">
        <v>465</v>
      </c>
      <c r="G1424" s="89" t="s">
        <v>465</v>
      </c>
      <c r="H1424" s="89" t="s">
        <v>719</v>
      </c>
      <c r="I1424" s="89" t="s">
        <v>506</v>
      </c>
      <c r="J1424" s="89" t="s">
        <v>501</v>
      </c>
      <c r="K1424" s="89" t="s">
        <v>466</v>
      </c>
      <c r="L1424" s="89" t="s">
        <v>587</v>
      </c>
      <c r="M1424" s="89" t="s">
        <v>395</v>
      </c>
      <c r="N1424" s="89">
        <v>29</v>
      </c>
      <c r="O1424" s="91">
        <v>10.119999999999999</v>
      </c>
      <c r="P1424" s="89" t="s">
        <v>400</v>
      </c>
      <c r="Q1424" s="89">
        <v>38</v>
      </c>
      <c r="R1424" s="89" t="s">
        <v>780</v>
      </c>
      <c r="S1424" s="89">
        <v>9</v>
      </c>
      <c r="T1424" s="90">
        <v>0</v>
      </c>
      <c r="U1424" s="90">
        <v>15.39</v>
      </c>
      <c r="V1424" s="90">
        <v>49.52</v>
      </c>
      <c r="W1424" s="90">
        <v>52.84</v>
      </c>
      <c r="X1424" s="90">
        <v>0</v>
      </c>
      <c r="Y1424" s="90">
        <v>117.75</v>
      </c>
      <c r="Z1424" s="90">
        <v>0</v>
      </c>
      <c r="AA1424" s="90">
        <v>0</v>
      </c>
      <c r="AB1424" s="90">
        <v>117.75</v>
      </c>
      <c r="AC1424" s="90">
        <v>97.79</v>
      </c>
      <c r="AD1424" s="90">
        <v>101.57</v>
      </c>
      <c r="AE1424" s="381">
        <f t="shared" si="23"/>
        <v>13.286200398813738</v>
      </c>
      <c r="AF1424" s="105"/>
      <c r="AG1424" s="381"/>
      <c r="AH1424" s="381"/>
      <c r="AI1424" s="381"/>
      <c r="AJ1424" s="381"/>
      <c r="AK1424" s="381"/>
      <c r="AL1424" s="381"/>
      <c r="AM1424" s="381"/>
    </row>
    <row r="1425" spans="1:39" x14ac:dyDescent="0.35">
      <c r="A1425" s="89" t="s">
        <v>631</v>
      </c>
      <c r="B1425" s="89" t="s">
        <v>391</v>
      </c>
      <c r="C1425" s="89" t="s">
        <v>392</v>
      </c>
      <c r="D1425" s="89" t="s">
        <v>463</v>
      </c>
      <c r="E1425" s="89" t="s">
        <v>489</v>
      </c>
      <c r="F1425" s="89" t="s">
        <v>465</v>
      </c>
      <c r="G1425" s="89" t="s">
        <v>465</v>
      </c>
      <c r="H1425" s="89" t="s">
        <v>719</v>
      </c>
      <c r="I1425" s="89" t="s">
        <v>506</v>
      </c>
      <c r="J1425" s="89" t="s">
        <v>501</v>
      </c>
      <c r="K1425" s="89" t="s">
        <v>466</v>
      </c>
      <c r="L1425" s="89" t="s">
        <v>587</v>
      </c>
      <c r="M1425" s="89" t="s">
        <v>395</v>
      </c>
      <c r="N1425" s="89">
        <v>29</v>
      </c>
      <c r="O1425" s="91">
        <v>92.02</v>
      </c>
      <c r="P1425" s="89" t="s">
        <v>400</v>
      </c>
      <c r="Q1425" s="89">
        <v>38</v>
      </c>
      <c r="R1425" s="89" t="s">
        <v>780</v>
      </c>
      <c r="S1425" s="89">
        <v>9</v>
      </c>
      <c r="T1425" s="90">
        <v>0</v>
      </c>
      <c r="U1425" s="90">
        <v>15.39</v>
      </c>
      <c r="V1425" s="90">
        <v>49.52</v>
      </c>
      <c r="W1425" s="90">
        <v>52.84</v>
      </c>
      <c r="X1425" s="90">
        <v>0</v>
      </c>
      <c r="Y1425" s="90">
        <v>117.75</v>
      </c>
      <c r="Z1425" s="90">
        <v>0</v>
      </c>
      <c r="AA1425" s="90">
        <v>0</v>
      </c>
      <c r="AB1425" s="90">
        <v>117.75</v>
      </c>
      <c r="AC1425" s="90">
        <v>97.79</v>
      </c>
      <c r="AD1425" s="90">
        <v>101.57</v>
      </c>
      <c r="AE1425" s="381">
        <f t="shared" si="23"/>
        <v>13.286200398813738</v>
      </c>
      <c r="AF1425" s="105"/>
      <c r="AG1425" s="381"/>
      <c r="AH1425" s="381"/>
      <c r="AI1425" s="381"/>
      <c r="AJ1425" s="381"/>
      <c r="AK1425" s="381"/>
      <c r="AL1425" s="381"/>
      <c r="AM1425" s="381"/>
    </row>
    <row r="1426" spans="1:39" x14ac:dyDescent="0.35">
      <c r="A1426" s="89" t="s">
        <v>432</v>
      </c>
      <c r="B1426" s="89" t="s">
        <v>391</v>
      </c>
      <c r="C1426" s="89" t="s">
        <v>392</v>
      </c>
      <c r="D1426" s="89" t="s">
        <v>463</v>
      </c>
      <c r="E1426" s="89" t="s">
        <v>489</v>
      </c>
      <c r="F1426" s="89" t="s">
        <v>465</v>
      </c>
      <c r="G1426" s="89" t="s">
        <v>465</v>
      </c>
      <c r="H1426" s="89" t="s">
        <v>719</v>
      </c>
      <c r="I1426" s="89" t="s">
        <v>506</v>
      </c>
      <c r="J1426" s="89" t="s">
        <v>501</v>
      </c>
      <c r="K1426" s="89" t="s">
        <v>466</v>
      </c>
      <c r="L1426" s="89" t="s">
        <v>587</v>
      </c>
      <c r="M1426" s="89" t="s">
        <v>395</v>
      </c>
      <c r="N1426" s="89">
        <v>29</v>
      </c>
      <c r="O1426" s="91">
        <v>23.36</v>
      </c>
      <c r="P1426" s="89" t="s">
        <v>400</v>
      </c>
      <c r="Q1426" s="89">
        <v>38</v>
      </c>
      <c r="R1426" s="89" t="s">
        <v>780</v>
      </c>
      <c r="S1426" s="89">
        <v>9</v>
      </c>
      <c r="T1426" s="90">
        <v>0</v>
      </c>
      <c r="U1426" s="90">
        <v>15.39</v>
      </c>
      <c r="V1426" s="90">
        <v>49.52</v>
      </c>
      <c r="W1426" s="90">
        <v>52.84</v>
      </c>
      <c r="X1426" s="90">
        <v>0</v>
      </c>
      <c r="Y1426" s="90">
        <v>117.75</v>
      </c>
      <c r="Z1426" s="90">
        <v>0</v>
      </c>
      <c r="AA1426" s="90">
        <v>0</v>
      </c>
      <c r="AB1426" s="90">
        <v>117.75</v>
      </c>
      <c r="AC1426" s="90">
        <v>97.79</v>
      </c>
      <c r="AD1426" s="90">
        <v>101.57</v>
      </c>
      <c r="AE1426" s="381">
        <f t="shared" si="23"/>
        <v>13.286200398813738</v>
      </c>
      <c r="AF1426" s="105"/>
      <c r="AG1426" s="381"/>
      <c r="AH1426" s="381"/>
      <c r="AI1426" s="381"/>
      <c r="AJ1426" s="381"/>
      <c r="AK1426" s="381"/>
      <c r="AL1426" s="381"/>
      <c r="AM1426" s="381"/>
    </row>
    <row r="1427" spans="1:39" x14ac:dyDescent="0.35">
      <c r="A1427" s="89" t="s">
        <v>632</v>
      </c>
      <c r="B1427" s="89" t="s">
        <v>391</v>
      </c>
      <c r="C1427" s="89" t="s">
        <v>392</v>
      </c>
      <c r="D1427" s="89" t="s">
        <v>463</v>
      </c>
      <c r="E1427" s="89" t="s">
        <v>489</v>
      </c>
      <c r="F1427" s="89" t="s">
        <v>465</v>
      </c>
      <c r="G1427" s="89" t="s">
        <v>465</v>
      </c>
      <c r="H1427" s="89" t="s">
        <v>719</v>
      </c>
      <c r="I1427" s="89" t="s">
        <v>506</v>
      </c>
      <c r="J1427" s="89" t="s">
        <v>501</v>
      </c>
      <c r="K1427" s="89" t="s">
        <v>466</v>
      </c>
      <c r="L1427" s="89" t="s">
        <v>587</v>
      </c>
      <c r="M1427" s="89" t="s">
        <v>395</v>
      </c>
      <c r="N1427" s="89">
        <v>29</v>
      </c>
      <c r="O1427" s="91">
        <v>14.13</v>
      </c>
      <c r="P1427" s="89" t="s">
        <v>400</v>
      </c>
      <c r="Q1427" s="89">
        <v>38</v>
      </c>
      <c r="R1427" s="89" t="s">
        <v>780</v>
      </c>
      <c r="S1427" s="89">
        <v>9</v>
      </c>
      <c r="T1427" s="90">
        <v>0</v>
      </c>
      <c r="U1427" s="90">
        <v>15.39</v>
      </c>
      <c r="V1427" s="90">
        <v>49.52</v>
      </c>
      <c r="W1427" s="90">
        <v>52.84</v>
      </c>
      <c r="X1427" s="90">
        <v>0</v>
      </c>
      <c r="Y1427" s="90">
        <v>117.75</v>
      </c>
      <c r="Z1427" s="90">
        <v>0</v>
      </c>
      <c r="AA1427" s="90">
        <v>0</v>
      </c>
      <c r="AB1427" s="90">
        <v>117.75</v>
      </c>
      <c r="AC1427" s="90">
        <v>97.79</v>
      </c>
      <c r="AD1427" s="90">
        <v>101.57</v>
      </c>
      <c r="AE1427" s="381">
        <f t="shared" si="23"/>
        <v>13.286200398813738</v>
      </c>
      <c r="AF1427" s="105"/>
      <c r="AG1427" s="381"/>
      <c r="AH1427" s="381"/>
      <c r="AI1427" s="381"/>
      <c r="AJ1427" s="381"/>
      <c r="AK1427" s="381"/>
      <c r="AL1427" s="381"/>
      <c r="AM1427" s="381"/>
    </row>
    <row r="1428" spans="1:39" x14ac:dyDescent="0.35">
      <c r="A1428" s="89" t="s">
        <v>634</v>
      </c>
      <c r="B1428" s="89" t="s">
        <v>391</v>
      </c>
      <c r="C1428" s="89" t="s">
        <v>392</v>
      </c>
      <c r="D1428" s="89" t="s">
        <v>463</v>
      </c>
      <c r="E1428" s="89" t="s">
        <v>473</v>
      </c>
      <c r="F1428" s="89" t="s">
        <v>465</v>
      </c>
      <c r="G1428" s="89" t="s">
        <v>511</v>
      </c>
      <c r="H1428" s="89" t="s">
        <v>501</v>
      </c>
      <c r="I1428" s="89" t="s">
        <v>506</v>
      </c>
      <c r="J1428" s="89" t="s">
        <v>508</v>
      </c>
      <c r="K1428" s="89" t="s">
        <v>476</v>
      </c>
      <c r="L1428" s="89" t="s">
        <v>587</v>
      </c>
      <c r="M1428" s="89" t="s">
        <v>395</v>
      </c>
      <c r="N1428" s="89">
        <v>29</v>
      </c>
      <c r="O1428" s="91">
        <v>9.51</v>
      </c>
      <c r="P1428" s="89" t="s">
        <v>400</v>
      </c>
      <c r="Q1428" s="89">
        <v>38</v>
      </c>
      <c r="R1428" s="89" t="s">
        <v>780</v>
      </c>
      <c r="S1428" s="89">
        <v>9</v>
      </c>
      <c r="T1428" s="90">
        <v>0</v>
      </c>
      <c r="U1428" s="90">
        <v>56.29</v>
      </c>
      <c r="V1428" s="90">
        <v>28.35</v>
      </c>
      <c r="W1428" s="90">
        <v>0</v>
      </c>
      <c r="X1428" s="90">
        <v>51.03</v>
      </c>
      <c r="Y1428" s="90">
        <v>135.66999999999999</v>
      </c>
      <c r="Z1428" s="90">
        <v>0</v>
      </c>
      <c r="AA1428" s="90">
        <v>0</v>
      </c>
      <c r="AB1428" s="90">
        <v>135.66999999999999</v>
      </c>
      <c r="AC1428" s="90">
        <v>99.84</v>
      </c>
      <c r="AD1428" s="90">
        <v>91.15</v>
      </c>
      <c r="AE1428" s="381">
        <f t="shared" si="23"/>
        <v>14.171318260223872</v>
      </c>
      <c r="AF1428" s="105"/>
      <c r="AG1428" s="381"/>
      <c r="AH1428" s="381"/>
      <c r="AI1428" s="381"/>
      <c r="AJ1428" s="381"/>
      <c r="AK1428" s="381"/>
      <c r="AL1428" s="381"/>
      <c r="AM1428" s="381"/>
    </row>
    <row r="1429" spans="1:39" x14ac:dyDescent="0.35">
      <c r="A1429" s="89" t="s">
        <v>633</v>
      </c>
      <c r="B1429" s="89" t="s">
        <v>391</v>
      </c>
      <c r="C1429" s="89" t="s">
        <v>392</v>
      </c>
      <c r="D1429" s="89" t="s">
        <v>463</v>
      </c>
      <c r="E1429" s="89" t="s">
        <v>464</v>
      </c>
      <c r="F1429" s="89" t="s">
        <v>465</v>
      </c>
      <c r="G1429" s="89" t="s">
        <v>511</v>
      </c>
      <c r="H1429" s="89" t="s">
        <v>719</v>
      </c>
      <c r="I1429" s="89" t="s">
        <v>506</v>
      </c>
      <c r="J1429" s="89" t="s">
        <v>501</v>
      </c>
      <c r="K1429" s="89" t="s">
        <v>476</v>
      </c>
      <c r="L1429" s="89" t="s">
        <v>587</v>
      </c>
      <c r="M1429" s="89" t="s">
        <v>395</v>
      </c>
      <c r="N1429" s="89">
        <v>29</v>
      </c>
      <c r="O1429" s="91">
        <v>26.9</v>
      </c>
      <c r="P1429" s="89" t="s">
        <v>400</v>
      </c>
      <c r="Q1429" s="89">
        <v>38</v>
      </c>
      <c r="R1429" s="89" t="s">
        <v>780</v>
      </c>
      <c r="S1429" s="89">
        <v>9</v>
      </c>
      <c r="T1429" s="90">
        <v>0</v>
      </c>
      <c r="U1429" s="90">
        <v>34.159999999999997</v>
      </c>
      <c r="V1429" s="90">
        <v>51.23</v>
      </c>
      <c r="W1429" s="90">
        <v>0</v>
      </c>
      <c r="X1429" s="90">
        <v>23.66</v>
      </c>
      <c r="Y1429" s="90">
        <v>109.05</v>
      </c>
      <c r="Z1429" s="90">
        <v>0</v>
      </c>
      <c r="AA1429" s="90">
        <v>0</v>
      </c>
      <c r="AB1429" s="90">
        <v>109.05</v>
      </c>
      <c r="AC1429" s="90">
        <v>98.6</v>
      </c>
      <c r="AD1429" s="90">
        <v>107.1</v>
      </c>
      <c r="AE1429" s="381">
        <f t="shared" si="23"/>
        <v>12.992120021408246</v>
      </c>
      <c r="AF1429" s="105"/>
      <c r="AG1429" s="381"/>
      <c r="AH1429" s="381"/>
      <c r="AI1429" s="381"/>
      <c r="AJ1429" s="381"/>
      <c r="AK1429" s="381"/>
      <c r="AL1429" s="381"/>
      <c r="AM1429" s="381"/>
    </row>
    <row r="1430" spans="1:39" x14ac:dyDescent="0.35">
      <c r="A1430" s="89" t="s">
        <v>629</v>
      </c>
      <c r="B1430" s="89" t="s">
        <v>391</v>
      </c>
      <c r="C1430" s="89" t="s">
        <v>392</v>
      </c>
      <c r="D1430" s="89" t="s">
        <v>463</v>
      </c>
      <c r="E1430" s="89" t="s">
        <v>464</v>
      </c>
      <c r="F1430" s="89" t="s">
        <v>465</v>
      </c>
      <c r="G1430" s="89" t="s">
        <v>465</v>
      </c>
      <c r="H1430" s="89" t="s">
        <v>719</v>
      </c>
      <c r="I1430" s="89" t="s">
        <v>506</v>
      </c>
      <c r="J1430" s="89" t="s">
        <v>501</v>
      </c>
      <c r="K1430" s="89" t="s">
        <v>466</v>
      </c>
      <c r="L1430" s="89" t="s">
        <v>587</v>
      </c>
      <c r="M1430" s="89" t="s">
        <v>395</v>
      </c>
      <c r="N1430" s="89">
        <v>29</v>
      </c>
      <c r="O1430" s="91">
        <v>32.85</v>
      </c>
      <c r="P1430" s="89" t="s">
        <v>400</v>
      </c>
      <c r="Q1430" s="89">
        <v>38</v>
      </c>
      <c r="R1430" s="89" t="s">
        <v>780</v>
      </c>
      <c r="S1430" s="89">
        <v>9</v>
      </c>
      <c r="T1430" s="90">
        <v>0</v>
      </c>
      <c r="U1430" s="90">
        <v>13.03</v>
      </c>
      <c r="V1430" s="90">
        <v>71.23</v>
      </c>
      <c r="W1430" s="90">
        <v>19.41</v>
      </c>
      <c r="X1430" s="90">
        <v>0</v>
      </c>
      <c r="Y1430" s="90">
        <v>103.68</v>
      </c>
      <c r="Z1430" s="90">
        <v>0</v>
      </c>
      <c r="AA1430" s="90">
        <v>0</v>
      </c>
      <c r="AB1430" s="90">
        <v>103.68</v>
      </c>
      <c r="AC1430" s="90">
        <v>99.1</v>
      </c>
      <c r="AD1430" s="90">
        <v>122.02</v>
      </c>
      <c r="AE1430" s="381">
        <f t="shared" si="23"/>
        <v>12.20274732798894</v>
      </c>
      <c r="AF1430" s="105"/>
      <c r="AG1430" s="381"/>
      <c r="AH1430" s="381"/>
      <c r="AI1430" s="381"/>
      <c r="AJ1430" s="381"/>
      <c r="AK1430" s="381"/>
      <c r="AL1430" s="381"/>
      <c r="AM1430" s="381"/>
    </row>
    <row r="1431" spans="1:39" x14ac:dyDescent="0.35">
      <c r="A1431" s="89" t="s">
        <v>630</v>
      </c>
      <c r="B1431" s="89" t="s">
        <v>391</v>
      </c>
      <c r="C1431" s="89" t="s">
        <v>392</v>
      </c>
      <c r="D1431" s="89" t="s">
        <v>463</v>
      </c>
      <c r="E1431" s="89" t="s">
        <v>464</v>
      </c>
      <c r="F1431" s="89" t="s">
        <v>465</v>
      </c>
      <c r="G1431" s="89" t="s">
        <v>465</v>
      </c>
      <c r="H1431" s="89" t="s">
        <v>719</v>
      </c>
      <c r="I1431" s="89" t="s">
        <v>506</v>
      </c>
      <c r="J1431" s="89" t="s">
        <v>501</v>
      </c>
      <c r="K1431" s="89" t="s">
        <v>466</v>
      </c>
      <c r="L1431" s="89" t="s">
        <v>587</v>
      </c>
      <c r="M1431" s="89" t="s">
        <v>395</v>
      </c>
      <c r="N1431" s="89">
        <v>29</v>
      </c>
      <c r="O1431" s="91">
        <v>9.59</v>
      </c>
      <c r="P1431" s="89" t="s">
        <v>400</v>
      </c>
      <c r="Q1431" s="89">
        <v>38</v>
      </c>
      <c r="R1431" s="89" t="s">
        <v>780</v>
      </c>
      <c r="S1431" s="89">
        <v>9</v>
      </c>
      <c r="T1431" s="90">
        <v>0</v>
      </c>
      <c r="U1431" s="90">
        <v>13.03</v>
      </c>
      <c r="V1431" s="90">
        <v>71.23</v>
      </c>
      <c r="W1431" s="90">
        <v>19.41</v>
      </c>
      <c r="X1431" s="90">
        <v>0</v>
      </c>
      <c r="Y1431" s="90">
        <v>103.68</v>
      </c>
      <c r="Z1431" s="90">
        <v>0</v>
      </c>
      <c r="AA1431" s="90">
        <v>0</v>
      </c>
      <c r="AB1431" s="90">
        <v>103.68</v>
      </c>
      <c r="AC1431" s="90">
        <v>99.1</v>
      </c>
      <c r="AD1431" s="90">
        <v>122.02</v>
      </c>
      <c r="AE1431" s="381">
        <f t="shared" si="23"/>
        <v>12.20274732798894</v>
      </c>
      <c r="AF1431" s="105"/>
      <c r="AG1431" s="381"/>
      <c r="AH1431" s="381"/>
      <c r="AI1431" s="381"/>
      <c r="AJ1431" s="381"/>
      <c r="AK1431" s="381"/>
      <c r="AL1431" s="381"/>
      <c r="AM1431" s="381"/>
    </row>
    <row r="1432" spans="1:39" x14ac:dyDescent="0.35">
      <c r="A1432" s="89" t="s">
        <v>619</v>
      </c>
      <c r="B1432" s="89" t="s">
        <v>391</v>
      </c>
      <c r="C1432" s="89" t="s">
        <v>392</v>
      </c>
      <c r="D1432" s="89" t="s">
        <v>463</v>
      </c>
      <c r="E1432" s="89" t="s">
        <v>475</v>
      </c>
      <c r="F1432" s="89" t="s">
        <v>465</v>
      </c>
      <c r="G1432" s="89" t="s">
        <v>511</v>
      </c>
      <c r="H1432" s="89" t="s">
        <v>719</v>
      </c>
      <c r="I1432" s="89" t="s">
        <v>506</v>
      </c>
      <c r="J1432" s="89" t="s">
        <v>501</v>
      </c>
      <c r="K1432" s="89" t="s">
        <v>476</v>
      </c>
      <c r="L1432" s="89" t="s">
        <v>587</v>
      </c>
      <c r="M1432" s="89" t="s">
        <v>395</v>
      </c>
      <c r="N1432" s="89">
        <v>29</v>
      </c>
      <c r="O1432" s="91">
        <v>121.97</v>
      </c>
      <c r="P1432" s="89" t="s">
        <v>400</v>
      </c>
      <c r="Q1432" s="89">
        <v>38</v>
      </c>
      <c r="R1432" s="89" t="s">
        <v>780</v>
      </c>
      <c r="S1432" s="89">
        <v>9</v>
      </c>
      <c r="T1432" s="90">
        <v>0</v>
      </c>
      <c r="U1432" s="90">
        <v>39.840000000000003</v>
      </c>
      <c r="V1432" s="90">
        <v>46.92</v>
      </c>
      <c r="W1432" s="90">
        <v>0</v>
      </c>
      <c r="X1432" s="90">
        <v>30.15</v>
      </c>
      <c r="Y1432" s="90">
        <v>116.91</v>
      </c>
      <c r="Z1432" s="90">
        <v>0</v>
      </c>
      <c r="AA1432" s="90">
        <v>0</v>
      </c>
      <c r="AB1432" s="90">
        <v>116.91</v>
      </c>
      <c r="AC1432" s="90">
        <v>98.46</v>
      </c>
      <c r="AD1432" s="90">
        <v>101.07</v>
      </c>
      <c r="AE1432" s="381">
        <f t="shared" si="23"/>
        <v>13.364572913962801</v>
      </c>
      <c r="AF1432" s="105"/>
      <c r="AG1432" s="381"/>
      <c r="AH1432" s="381"/>
      <c r="AI1432" s="381"/>
      <c r="AJ1432" s="381"/>
      <c r="AK1432" s="381"/>
      <c r="AL1432" s="381"/>
      <c r="AM1432" s="381"/>
    </row>
    <row r="1433" spans="1:39" x14ac:dyDescent="0.35">
      <c r="A1433" s="89" t="s">
        <v>696</v>
      </c>
      <c r="B1433" s="89" t="s">
        <v>518</v>
      </c>
      <c r="C1433" s="89" t="s">
        <v>690</v>
      </c>
      <c r="D1433" s="89" t="s">
        <v>393</v>
      </c>
      <c r="E1433" s="89" t="s">
        <v>697</v>
      </c>
      <c r="F1433" s="89" t="s">
        <v>465</v>
      </c>
      <c r="G1433" s="89" t="s">
        <v>465</v>
      </c>
      <c r="H1433" s="89" t="s">
        <v>465</v>
      </c>
      <c r="I1433" s="89" t="s">
        <v>465</v>
      </c>
      <c r="J1433" s="89" t="s">
        <v>465</v>
      </c>
      <c r="K1433" s="89" t="s">
        <v>466</v>
      </c>
      <c r="L1433" s="89" t="s">
        <v>394</v>
      </c>
      <c r="M1433" s="89" t="s">
        <v>395</v>
      </c>
      <c r="N1433" s="89">
        <v>28</v>
      </c>
      <c r="O1433" s="91">
        <v>2.101</v>
      </c>
      <c r="P1433" s="89" t="s">
        <v>400</v>
      </c>
      <c r="Q1433" s="89">
        <v>38</v>
      </c>
      <c r="R1433" s="89" t="s">
        <v>780</v>
      </c>
      <c r="S1433" s="89">
        <v>9</v>
      </c>
      <c r="T1433" s="90">
        <v>0</v>
      </c>
      <c r="U1433" s="90">
        <v>18.239999999999998</v>
      </c>
      <c r="V1433" s="90">
        <v>19.739999999999998</v>
      </c>
      <c r="W1433" s="90">
        <v>3.98</v>
      </c>
      <c r="X1433" s="90">
        <v>0</v>
      </c>
      <c r="Y1433" s="90">
        <v>41.96</v>
      </c>
      <c r="Z1433" s="90">
        <v>12.08</v>
      </c>
      <c r="AA1433" s="90">
        <v>0</v>
      </c>
      <c r="AB1433" s="90">
        <v>54.04</v>
      </c>
      <c r="AC1433" s="90">
        <v>46.75</v>
      </c>
      <c r="AD1433" s="90">
        <v>138.83000000000001</v>
      </c>
      <c r="AE1433" s="381">
        <f t="shared" si="23"/>
        <v>7.8575191413224825</v>
      </c>
      <c r="AF1433" s="105"/>
      <c r="AG1433" s="381"/>
      <c r="AH1433" s="381"/>
      <c r="AI1433" s="381"/>
      <c r="AJ1433" s="381"/>
      <c r="AK1433" s="381"/>
      <c r="AL1433" s="381"/>
      <c r="AM1433" s="381"/>
    </row>
    <row r="1434" spans="1:39" x14ac:dyDescent="0.35">
      <c r="A1434" s="89" t="s">
        <v>574</v>
      </c>
      <c r="B1434" s="89" t="s">
        <v>518</v>
      </c>
      <c r="C1434" s="89" t="s">
        <v>398</v>
      </c>
      <c r="D1434" s="89" t="s">
        <v>393</v>
      </c>
      <c r="E1434" s="89" t="s">
        <v>575</v>
      </c>
      <c r="F1434" s="89" t="s">
        <v>465</v>
      </c>
      <c r="G1434" s="89" t="s">
        <v>465</v>
      </c>
      <c r="H1434" s="89" t="s">
        <v>465</v>
      </c>
      <c r="I1434" s="89" t="s">
        <v>465</v>
      </c>
      <c r="J1434" s="89" t="s">
        <v>465</v>
      </c>
      <c r="K1434" s="89" t="s">
        <v>466</v>
      </c>
      <c r="L1434" s="89" t="s">
        <v>394</v>
      </c>
      <c r="M1434" s="89" t="s">
        <v>399</v>
      </c>
      <c r="N1434" s="89">
        <v>35</v>
      </c>
      <c r="O1434" s="91">
        <v>8.9003999999999994</v>
      </c>
      <c r="P1434" s="89" t="s">
        <v>400</v>
      </c>
      <c r="Q1434" s="89">
        <v>38</v>
      </c>
      <c r="R1434" s="89" t="s">
        <v>780</v>
      </c>
      <c r="S1434" s="89">
        <v>9</v>
      </c>
      <c r="T1434" s="90">
        <v>0</v>
      </c>
      <c r="U1434" s="90">
        <v>19.18</v>
      </c>
      <c r="V1434" s="90">
        <v>19.28</v>
      </c>
      <c r="W1434" s="90">
        <v>34.85</v>
      </c>
      <c r="X1434" s="90">
        <v>0</v>
      </c>
      <c r="Y1434" s="90">
        <v>73.3</v>
      </c>
      <c r="Z1434" s="90">
        <v>26.35</v>
      </c>
      <c r="AA1434" s="90">
        <v>2.14</v>
      </c>
      <c r="AB1434" s="90">
        <v>101.8</v>
      </c>
      <c r="AC1434" s="90">
        <v>64.2</v>
      </c>
      <c r="AD1434" s="90">
        <v>99.52</v>
      </c>
      <c r="AE1434" s="381">
        <f t="shared" si="23"/>
        <v>10.87548496271107</v>
      </c>
      <c r="AF1434" s="105"/>
      <c r="AG1434" s="381"/>
      <c r="AH1434" s="381"/>
      <c r="AI1434" s="381"/>
      <c r="AJ1434" s="381"/>
      <c r="AK1434" s="381"/>
      <c r="AL1434" s="381"/>
      <c r="AM1434" s="381"/>
    </row>
    <row r="1435" spans="1:39" x14ac:dyDescent="0.35">
      <c r="A1435" s="89" t="s">
        <v>433</v>
      </c>
      <c r="B1435" s="89" t="s">
        <v>545</v>
      </c>
      <c r="C1435" s="89" t="s">
        <v>462</v>
      </c>
      <c r="D1435" s="89" t="s">
        <v>637</v>
      </c>
      <c r="E1435" s="89" t="s">
        <v>485</v>
      </c>
      <c r="F1435" s="89" t="s">
        <v>465</v>
      </c>
      <c r="G1435" s="89" t="s">
        <v>465</v>
      </c>
      <c r="H1435" s="89" t="s">
        <v>465</v>
      </c>
      <c r="I1435" s="89" t="s">
        <v>465</v>
      </c>
      <c r="J1435" s="89" t="s">
        <v>465</v>
      </c>
      <c r="K1435" s="89" t="s">
        <v>466</v>
      </c>
      <c r="L1435" s="89" t="s">
        <v>394</v>
      </c>
      <c r="M1435" s="89" t="s">
        <v>395</v>
      </c>
      <c r="N1435" s="89">
        <v>1</v>
      </c>
      <c r="O1435" s="91">
        <v>10.119999999999999</v>
      </c>
      <c r="P1435" s="89" t="s">
        <v>467</v>
      </c>
      <c r="Q1435" s="89">
        <v>39</v>
      </c>
      <c r="R1435" s="89" t="s">
        <v>781</v>
      </c>
      <c r="S1435" s="89">
        <v>2</v>
      </c>
      <c r="T1435" s="90">
        <v>0</v>
      </c>
      <c r="U1435" s="90">
        <v>0</v>
      </c>
      <c r="V1435" s="90">
        <v>0</v>
      </c>
      <c r="W1435" s="90">
        <v>0</v>
      </c>
      <c r="X1435" s="90">
        <v>0</v>
      </c>
      <c r="Y1435" s="90">
        <v>0</v>
      </c>
      <c r="Z1435" s="90">
        <v>0</v>
      </c>
      <c r="AA1435" s="90">
        <v>0</v>
      </c>
      <c r="AB1435" s="90">
        <v>0</v>
      </c>
      <c r="AC1435" s="90"/>
      <c r="AD1435" s="90"/>
      <c r="AE1435" s="381" t="str">
        <f t="shared" si="23"/>
        <v>-</v>
      </c>
      <c r="AF1435" s="105"/>
      <c r="AG1435" s="381"/>
      <c r="AH1435" s="381"/>
      <c r="AI1435" s="381"/>
      <c r="AJ1435" s="381"/>
      <c r="AK1435" s="381"/>
      <c r="AL1435" s="381"/>
      <c r="AM1435" s="381"/>
    </row>
    <row r="1436" spans="1:39" x14ac:dyDescent="0.35">
      <c r="A1436" s="89" t="s">
        <v>631</v>
      </c>
      <c r="B1436" s="89" t="s">
        <v>545</v>
      </c>
      <c r="C1436" s="89" t="s">
        <v>462</v>
      </c>
      <c r="D1436" s="89" t="s">
        <v>637</v>
      </c>
      <c r="E1436" s="89" t="s">
        <v>489</v>
      </c>
      <c r="F1436" s="89" t="s">
        <v>465</v>
      </c>
      <c r="G1436" s="89" t="s">
        <v>465</v>
      </c>
      <c r="H1436" s="89" t="s">
        <v>465</v>
      </c>
      <c r="I1436" s="89" t="s">
        <v>465</v>
      </c>
      <c r="J1436" s="89" t="s">
        <v>465</v>
      </c>
      <c r="K1436" s="89" t="s">
        <v>466</v>
      </c>
      <c r="L1436" s="89" t="s">
        <v>394</v>
      </c>
      <c r="M1436" s="89" t="s">
        <v>395</v>
      </c>
      <c r="N1436" s="89">
        <v>1</v>
      </c>
      <c r="O1436" s="91">
        <v>92.02</v>
      </c>
      <c r="P1436" s="89" t="s">
        <v>467</v>
      </c>
      <c r="Q1436" s="89">
        <v>39</v>
      </c>
      <c r="R1436" s="89" t="s">
        <v>781</v>
      </c>
      <c r="S1436" s="89">
        <v>2</v>
      </c>
      <c r="T1436" s="90">
        <v>0</v>
      </c>
      <c r="U1436" s="90">
        <v>0</v>
      </c>
      <c r="V1436" s="90">
        <v>0</v>
      </c>
      <c r="W1436" s="90">
        <v>0</v>
      </c>
      <c r="X1436" s="90">
        <v>0</v>
      </c>
      <c r="Y1436" s="90">
        <v>0</v>
      </c>
      <c r="Z1436" s="90">
        <v>0</v>
      </c>
      <c r="AA1436" s="90">
        <v>0</v>
      </c>
      <c r="AB1436" s="90">
        <v>0</v>
      </c>
      <c r="AC1436" s="90"/>
      <c r="AD1436" s="90"/>
      <c r="AE1436" s="381" t="str">
        <f t="shared" si="23"/>
        <v>-</v>
      </c>
      <c r="AF1436" s="105"/>
      <c r="AG1436" s="381"/>
      <c r="AH1436" s="381"/>
      <c r="AI1436" s="381"/>
      <c r="AJ1436" s="381"/>
      <c r="AK1436" s="381"/>
      <c r="AL1436" s="381"/>
      <c r="AM1436" s="381"/>
    </row>
    <row r="1437" spans="1:39" x14ac:dyDescent="0.35">
      <c r="A1437" s="89" t="s">
        <v>432</v>
      </c>
      <c r="B1437" s="89" t="s">
        <v>545</v>
      </c>
      <c r="C1437" s="89" t="s">
        <v>462</v>
      </c>
      <c r="D1437" s="89" t="s">
        <v>637</v>
      </c>
      <c r="E1437" s="89" t="s">
        <v>489</v>
      </c>
      <c r="F1437" s="89" t="s">
        <v>465</v>
      </c>
      <c r="G1437" s="89" t="s">
        <v>465</v>
      </c>
      <c r="H1437" s="89" t="s">
        <v>465</v>
      </c>
      <c r="I1437" s="89" t="s">
        <v>465</v>
      </c>
      <c r="J1437" s="89" t="s">
        <v>465</v>
      </c>
      <c r="K1437" s="89" t="s">
        <v>466</v>
      </c>
      <c r="L1437" s="89" t="s">
        <v>394</v>
      </c>
      <c r="M1437" s="89" t="s">
        <v>395</v>
      </c>
      <c r="N1437" s="89">
        <v>1</v>
      </c>
      <c r="O1437" s="91">
        <v>23.36</v>
      </c>
      <c r="P1437" s="89" t="s">
        <v>467</v>
      </c>
      <c r="Q1437" s="89">
        <v>39</v>
      </c>
      <c r="R1437" s="89" t="s">
        <v>781</v>
      </c>
      <c r="S1437" s="89">
        <v>2</v>
      </c>
      <c r="T1437" s="90">
        <v>0</v>
      </c>
      <c r="U1437" s="90">
        <v>0</v>
      </c>
      <c r="V1437" s="90">
        <v>0</v>
      </c>
      <c r="W1437" s="90">
        <v>0</v>
      </c>
      <c r="X1437" s="90">
        <v>0</v>
      </c>
      <c r="Y1437" s="90">
        <v>0</v>
      </c>
      <c r="Z1437" s="90">
        <v>0</v>
      </c>
      <c r="AA1437" s="90">
        <v>0</v>
      </c>
      <c r="AB1437" s="90">
        <v>0</v>
      </c>
      <c r="AC1437" s="90"/>
      <c r="AD1437" s="90"/>
      <c r="AE1437" s="381" t="str">
        <f t="shared" si="23"/>
        <v>-</v>
      </c>
      <c r="AF1437" s="105"/>
      <c r="AG1437" s="381"/>
      <c r="AH1437" s="381"/>
      <c r="AI1437" s="381"/>
      <c r="AJ1437" s="381"/>
      <c r="AK1437" s="381"/>
      <c r="AL1437" s="381"/>
      <c r="AM1437" s="381"/>
    </row>
    <row r="1438" spans="1:39" x14ac:dyDescent="0.35">
      <c r="A1438" s="89" t="s">
        <v>632</v>
      </c>
      <c r="B1438" s="89" t="s">
        <v>545</v>
      </c>
      <c r="C1438" s="89" t="s">
        <v>462</v>
      </c>
      <c r="D1438" s="89" t="s">
        <v>637</v>
      </c>
      <c r="E1438" s="89" t="s">
        <v>489</v>
      </c>
      <c r="F1438" s="89" t="s">
        <v>465</v>
      </c>
      <c r="G1438" s="89" t="s">
        <v>465</v>
      </c>
      <c r="H1438" s="89" t="s">
        <v>465</v>
      </c>
      <c r="I1438" s="89" t="s">
        <v>465</v>
      </c>
      <c r="J1438" s="89" t="s">
        <v>465</v>
      </c>
      <c r="K1438" s="89" t="s">
        <v>466</v>
      </c>
      <c r="L1438" s="89" t="s">
        <v>394</v>
      </c>
      <c r="M1438" s="89" t="s">
        <v>395</v>
      </c>
      <c r="N1438" s="89">
        <v>1</v>
      </c>
      <c r="O1438" s="91">
        <v>14.13</v>
      </c>
      <c r="P1438" s="89" t="s">
        <v>467</v>
      </c>
      <c r="Q1438" s="89">
        <v>39</v>
      </c>
      <c r="R1438" s="89" t="s">
        <v>781</v>
      </c>
      <c r="S1438" s="89">
        <v>2</v>
      </c>
      <c r="T1438" s="90">
        <v>0</v>
      </c>
      <c r="U1438" s="90">
        <v>0</v>
      </c>
      <c r="V1438" s="90">
        <v>0</v>
      </c>
      <c r="W1438" s="90">
        <v>0</v>
      </c>
      <c r="X1438" s="90">
        <v>0</v>
      </c>
      <c r="Y1438" s="90">
        <v>0</v>
      </c>
      <c r="Z1438" s="90">
        <v>0</v>
      </c>
      <c r="AA1438" s="90">
        <v>0</v>
      </c>
      <c r="AB1438" s="90">
        <v>0</v>
      </c>
      <c r="AC1438" s="90"/>
      <c r="AD1438" s="90"/>
      <c r="AE1438" s="381" t="str">
        <f t="shared" si="23"/>
        <v>-</v>
      </c>
      <c r="AF1438" s="105"/>
      <c r="AG1438" s="381"/>
      <c r="AH1438" s="381"/>
      <c r="AI1438" s="381"/>
      <c r="AJ1438" s="381"/>
      <c r="AK1438" s="381"/>
      <c r="AL1438" s="381"/>
      <c r="AM1438" s="381"/>
    </row>
    <row r="1439" spans="1:39" x14ac:dyDescent="0.35">
      <c r="A1439" s="89" t="s">
        <v>635</v>
      </c>
      <c r="B1439" s="89" t="s">
        <v>545</v>
      </c>
      <c r="C1439" s="89" t="s">
        <v>462</v>
      </c>
      <c r="D1439" s="89" t="s">
        <v>782</v>
      </c>
      <c r="E1439" s="89" t="s">
        <v>489</v>
      </c>
      <c r="F1439" s="89" t="s">
        <v>465</v>
      </c>
      <c r="G1439" s="89" t="s">
        <v>465</v>
      </c>
      <c r="H1439" s="89" t="s">
        <v>465</v>
      </c>
      <c r="I1439" s="89" t="s">
        <v>465</v>
      </c>
      <c r="J1439" s="89" t="s">
        <v>465</v>
      </c>
      <c r="K1439" s="89" t="s">
        <v>476</v>
      </c>
      <c r="L1439" s="89" t="s">
        <v>394</v>
      </c>
      <c r="M1439" s="89" t="s">
        <v>395</v>
      </c>
      <c r="N1439" s="89">
        <v>1</v>
      </c>
      <c r="O1439" s="91">
        <v>209.62</v>
      </c>
      <c r="P1439" s="89" t="s">
        <v>467</v>
      </c>
      <c r="Q1439" s="89">
        <v>39</v>
      </c>
      <c r="R1439" s="89" t="s">
        <v>781</v>
      </c>
      <c r="S1439" s="89">
        <v>2</v>
      </c>
      <c r="T1439" s="90">
        <v>0</v>
      </c>
      <c r="U1439" s="90">
        <v>0</v>
      </c>
      <c r="V1439" s="90">
        <v>0</v>
      </c>
      <c r="W1439" s="90">
        <v>0</v>
      </c>
      <c r="X1439" s="90">
        <v>0</v>
      </c>
      <c r="Y1439" s="90">
        <v>0</v>
      </c>
      <c r="Z1439" s="90">
        <v>0</v>
      </c>
      <c r="AA1439" s="90">
        <v>0</v>
      </c>
      <c r="AB1439" s="90">
        <v>0</v>
      </c>
      <c r="AC1439" s="90"/>
      <c r="AD1439" s="90"/>
      <c r="AE1439" s="381" t="str">
        <f t="shared" si="23"/>
        <v>-</v>
      </c>
      <c r="AF1439" s="105"/>
      <c r="AG1439" s="381"/>
      <c r="AH1439" s="381"/>
      <c r="AI1439" s="381"/>
      <c r="AJ1439" s="381"/>
      <c r="AK1439" s="381"/>
      <c r="AL1439" s="381"/>
      <c r="AM1439" s="381"/>
    </row>
    <row r="1440" spans="1:39" x14ac:dyDescent="0.35">
      <c r="A1440" s="89" t="s">
        <v>634</v>
      </c>
      <c r="B1440" s="89" t="s">
        <v>545</v>
      </c>
      <c r="C1440" s="89" t="s">
        <v>462</v>
      </c>
      <c r="D1440" s="89" t="s">
        <v>637</v>
      </c>
      <c r="E1440" s="89" t="s">
        <v>473</v>
      </c>
      <c r="F1440" s="89" t="s">
        <v>465</v>
      </c>
      <c r="G1440" s="89" t="s">
        <v>465</v>
      </c>
      <c r="H1440" s="89" t="s">
        <v>465</v>
      </c>
      <c r="I1440" s="89" t="s">
        <v>465</v>
      </c>
      <c r="J1440" s="89" t="s">
        <v>465</v>
      </c>
      <c r="K1440" s="89" t="s">
        <v>476</v>
      </c>
      <c r="L1440" s="89" t="s">
        <v>394</v>
      </c>
      <c r="M1440" s="89" t="s">
        <v>395</v>
      </c>
      <c r="N1440" s="89">
        <v>1</v>
      </c>
      <c r="O1440" s="91">
        <v>9.51</v>
      </c>
      <c r="P1440" s="89" t="s">
        <v>467</v>
      </c>
      <c r="Q1440" s="89">
        <v>39</v>
      </c>
      <c r="R1440" s="89" t="s">
        <v>781</v>
      </c>
      <c r="S1440" s="89">
        <v>2</v>
      </c>
      <c r="T1440" s="90">
        <v>0</v>
      </c>
      <c r="U1440" s="90">
        <v>0</v>
      </c>
      <c r="V1440" s="90">
        <v>0</v>
      </c>
      <c r="W1440" s="90">
        <v>0</v>
      </c>
      <c r="X1440" s="90">
        <v>0</v>
      </c>
      <c r="Y1440" s="90">
        <v>0</v>
      </c>
      <c r="Z1440" s="90">
        <v>0</v>
      </c>
      <c r="AA1440" s="90">
        <v>0</v>
      </c>
      <c r="AB1440" s="90">
        <v>0</v>
      </c>
      <c r="AC1440" s="90"/>
      <c r="AD1440" s="90"/>
      <c r="AE1440" s="381" t="str">
        <f t="shared" si="23"/>
        <v>-</v>
      </c>
      <c r="AF1440" s="105"/>
      <c r="AG1440" s="381"/>
      <c r="AH1440" s="381"/>
      <c r="AI1440" s="381"/>
      <c r="AJ1440" s="381"/>
      <c r="AK1440" s="381"/>
      <c r="AL1440" s="381"/>
      <c r="AM1440" s="381"/>
    </row>
    <row r="1441" spans="1:39" x14ac:dyDescent="0.35">
      <c r="A1441" s="89" t="s">
        <v>633</v>
      </c>
      <c r="B1441" s="89" t="s">
        <v>545</v>
      </c>
      <c r="C1441" s="89" t="s">
        <v>462</v>
      </c>
      <c r="D1441" s="89" t="s">
        <v>637</v>
      </c>
      <c r="E1441" s="89" t="s">
        <v>464</v>
      </c>
      <c r="F1441" s="89" t="s">
        <v>465</v>
      </c>
      <c r="G1441" s="89" t="s">
        <v>465</v>
      </c>
      <c r="H1441" s="89" t="s">
        <v>465</v>
      </c>
      <c r="I1441" s="89" t="s">
        <v>465</v>
      </c>
      <c r="J1441" s="89" t="s">
        <v>465</v>
      </c>
      <c r="K1441" s="89" t="s">
        <v>476</v>
      </c>
      <c r="L1441" s="89" t="s">
        <v>394</v>
      </c>
      <c r="M1441" s="89" t="s">
        <v>395</v>
      </c>
      <c r="N1441" s="89">
        <v>1</v>
      </c>
      <c r="O1441" s="91">
        <v>26.9</v>
      </c>
      <c r="P1441" s="89" t="s">
        <v>467</v>
      </c>
      <c r="Q1441" s="89">
        <v>39</v>
      </c>
      <c r="R1441" s="89" t="s">
        <v>781</v>
      </c>
      <c r="S1441" s="89">
        <v>2</v>
      </c>
      <c r="T1441" s="90">
        <v>0</v>
      </c>
      <c r="U1441" s="90">
        <v>0</v>
      </c>
      <c r="V1441" s="90">
        <v>0</v>
      </c>
      <c r="W1441" s="90">
        <v>0</v>
      </c>
      <c r="X1441" s="90">
        <v>0</v>
      </c>
      <c r="Y1441" s="90">
        <v>0</v>
      </c>
      <c r="Z1441" s="90">
        <v>0</v>
      </c>
      <c r="AA1441" s="90">
        <v>0</v>
      </c>
      <c r="AB1441" s="90">
        <v>0</v>
      </c>
      <c r="AC1441" s="90"/>
      <c r="AD1441" s="90"/>
      <c r="AE1441" s="381" t="str">
        <f t="shared" si="23"/>
        <v>-</v>
      </c>
      <c r="AF1441" s="105"/>
      <c r="AG1441" s="381"/>
      <c r="AH1441" s="381"/>
      <c r="AI1441" s="381"/>
      <c r="AJ1441" s="381"/>
      <c r="AK1441" s="381"/>
      <c r="AL1441" s="381"/>
      <c r="AM1441" s="381"/>
    </row>
    <row r="1442" spans="1:39" x14ac:dyDescent="0.35">
      <c r="A1442" s="89" t="s">
        <v>629</v>
      </c>
      <c r="B1442" s="89" t="s">
        <v>545</v>
      </c>
      <c r="C1442" s="89" t="s">
        <v>462</v>
      </c>
      <c r="D1442" s="89" t="s">
        <v>637</v>
      </c>
      <c r="E1442" s="89" t="s">
        <v>464</v>
      </c>
      <c r="F1442" s="89" t="s">
        <v>465</v>
      </c>
      <c r="G1442" s="89" t="s">
        <v>465</v>
      </c>
      <c r="H1442" s="89" t="s">
        <v>465</v>
      </c>
      <c r="I1442" s="89" t="s">
        <v>465</v>
      </c>
      <c r="J1442" s="89" t="s">
        <v>465</v>
      </c>
      <c r="K1442" s="89" t="s">
        <v>466</v>
      </c>
      <c r="L1442" s="89" t="s">
        <v>394</v>
      </c>
      <c r="M1442" s="89" t="s">
        <v>395</v>
      </c>
      <c r="N1442" s="89">
        <v>1</v>
      </c>
      <c r="O1442" s="91">
        <v>32.85</v>
      </c>
      <c r="P1442" s="89" t="s">
        <v>467</v>
      </c>
      <c r="Q1442" s="89">
        <v>39</v>
      </c>
      <c r="R1442" s="89" t="s">
        <v>781</v>
      </c>
      <c r="S1442" s="89">
        <v>2</v>
      </c>
      <c r="T1442" s="90">
        <v>0</v>
      </c>
      <c r="U1442" s="90">
        <v>0</v>
      </c>
      <c r="V1442" s="90">
        <v>0</v>
      </c>
      <c r="W1442" s="90">
        <v>0</v>
      </c>
      <c r="X1442" s="90">
        <v>0</v>
      </c>
      <c r="Y1442" s="90">
        <v>0</v>
      </c>
      <c r="Z1442" s="90">
        <v>0</v>
      </c>
      <c r="AA1442" s="90">
        <v>0</v>
      </c>
      <c r="AB1442" s="90">
        <v>0</v>
      </c>
      <c r="AC1442" s="90"/>
      <c r="AD1442" s="90"/>
      <c r="AE1442" s="381" t="str">
        <f t="shared" si="23"/>
        <v>-</v>
      </c>
      <c r="AF1442" s="105"/>
      <c r="AG1442" s="381"/>
      <c r="AH1442" s="381"/>
      <c r="AI1442" s="381"/>
      <c r="AJ1442" s="381"/>
      <c r="AK1442" s="381"/>
      <c r="AL1442" s="381"/>
      <c r="AM1442" s="381"/>
    </row>
    <row r="1443" spans="1:39" x14ac:dyDescent="0.35">
      <c r="A1443" s="89" t="s">
        <v>630</v>
      </c>
      <c r="B1443" s="89" t="s">
        <v>545</v>
      </c>
      <c r="C1443" s="89" t="s">
        <v>462</v>
      </c>
      <c r="D1443" s="89" t="s">
        <v>637</v>
      </c>
      <c r="E1443" s="89" t="s">
        <v>464</v>
      </c>
      <c r="F1443" s="89" t="s">
        <v>465</v>
      </c>
      <c r="G1443" s="89" t="s">
        <v>465</v>
      </c>
      <c r="H1443" s="89" t="s">
        <v>465</v>
      </c>
      <c r="I1443" s="89" t="s">
        <v>465</v>
      </c>
      <c r="J1443" s="89" t="s">
        <v>465</v>
      </c>
      <c r="K1443" s="89" t="s">
        <v>466</v>
      </c>
      <c r="L1443" s="89" t="s">
        <v>394</v>
      </c>
      <c r="M1443" s="89" t="s">
        <v>395</v>
      </c>
      <c r="N1443" s="89">
        <v>1</v>
      </c>
      <c r="O1443" s="91">
        <v>9.59</v>
      </c>
      <c r="P1443" s="89" t="s">
        <v>467</v>
      </c>
      <c r="Q1443" s="89">
        <v>39</v>
      </c>
      <c r="R1443" s="89" t="s">
        <v>781</v>
      </c>
      <c r="S1443" s="89">
        <v>2</v>
      </c>
      <c r="T1443" s="90">
        <v>0</v>
      </c>
      <c r="U1443" s="90">
        <v>0</v>
      </c>
      <c r="V1443" s="90">
        <v>0</v>
      </c>
      <c r="W1443" s="90">
        <v>0</v>
      </c>
      <c r="X1443" s="90">
        <v>0</v>
      </c>
      <c r="Y1443" s="90">
        <v>0</v>
      </c>
      <c r="Z1443" s="90">
        <v>0</v>
      </c>
      <c r="AA1443" s="90">
        <v>0</v>
      </c>
      <c r="AB1443" s="90">
        <v>0</v>
      </c>
      <c r="AC1443" s="90"/>
      <c r="AD1443" s="90"/>
      <c r="AE1443" s="381" t="str">
        <f t="shared" si="23"/>
        <v>-</v>
      </c>
      <c r="AF1443" s="105"/>
      <c r="AG1443" s="381"/>
      <c r="AH1443" s="381"/>
      <c r="AI1443" s="381"/>
      <c r="AJ1443" s="381"/>
      <c r="AK1443" s="381"/>
      <c r="AL1443" s="381"/>
      <c r="AM1443" s="381"/>
    </row>
    <row r="1444" spans="1:39" x14ac:dyDescent="0.35">
      <c r="A1444" s="89" t="s">
        <v>619</v>
      </c>
      <c r="B1444" s="89" t="s">
        <v>545</v>
      </c>
      <c r="C1444" s="89" t="s">
        <v>462</v>
      </c>
      <c r="D1444" s="89" t="s">
        <v>637</v>
      </c>
      <c r="E1444" s="89" t="s">
        <v>475</v>
      </c>
      <c r="F1444" s="89" t="s">
        <v>465</v>
      </c>
      <c r="G1444" s="89" t="s">
        <v>465</v>
      </c>
      <c r="H1444" s="89" t="s">
        <v>465</v>
      </c>
      <c r="I1444" s="89" t="s">
        <v>465</v>
      </c>
      <c r="J1444" s="89" t="s">
        <v>465</v>
      </c>
      <c r="K1444" s="89" t="s">
        <v>476</v>
      </c>
      <c r="L1444" s="89" t="s">
        <v>394</v>
      </c>
      <c r="M1444" s="89" t="s">
        <v>395</v>
      </c>
      <c r="N1444" s="89">
        <v>1</v>
      </c>
      <c r="O1444" s="91">
        <v>121.97</v>
      </c>
      <c r="P1444" s="89" t="s">
        <v>467</v>
      </c>
      <c r="Q1444" s="89">
        <v>39</v>
      </c>
      <c r="R1444" s="89" t="s">
        <v>781</v>
      </c>
      <c r="S1444" s="89">
        <v>2</v>
      </c>
      <c r="T1444" s="90">
        <v>0</v>
      </c>
      <c r="U1444" s="90">
        <v>0</v>
      </c>
      <c r="V1444" s="90">
        <v>0</v>
      </c>
      <c r="W1444" s="90">
        <v>0</v>
      </c>
      <c r="X1444" s="90">
        <v>0</v>
      </c>
      <c r="Y1444" s="90">
        <v>0</v>
      </c>
      <c r="Z1444" s="90">
        <v>0</v>
      </c>
      <c r="AA1444" s="90">
        <v>0</v>
      </c>
      <c r="AB1444" s="90">
        <v>0</v>
      </c>
      <c r="AC1444" s="90"/>
      <c r="AD1444" s="90"/>
      <c r="AE1444" s="381" t="str">
        <f t="shared" si="23"/>
        <v>-</v>
      </c>
      <c r="AF1444" s="105"/>
      <c r="AG1444" s="381"/>
      <c r="AH1444" s="381"/>
      <c r="AI1444" s="381"/>
      <c r="AJ1444" s="381"/>
      <c r="AK1444" s="381"/>
      <c r="AL1444" s="381"/>
      <c r="AM1444" s="381"/>
    </row>
    <row r="1445" spans="1:39" x14ac:dyDescent="0.35">
      <c r="A1445" s="89" t="s">
        <v>598</v>
      </c>
      <c r="B1445" s="89" t="s">
        <v>391</v>
      </c>
      <c r="C1445" s="89" t="s">
        <v>392</v>
      </c>
      <c r="D1445" s="89" t="s">
        <v>463</v>
      </c>
      <c r="E1445" s="89" t="s">
        <v>524</v>
      </c>
      <c r="F1445" s="89" t="s">
        <v>465</v>
      </c>
      <c r="G1445" s="89" t="s">
        <v>465</v>
      </c>
      <c r="H1445" s="89" t="s">
        <v>465</v>
      </c>
      <c r="I1445" s="89" t="s">
        <v>506</v>
      </c>
      <c r="J1445" s="89" t="s">
        <v>501</v>
      </c>
      <c r="K1445" s="89" t="s">
        <v>466</v>
      </c>
      <c r="L1445" s="89" t="s">
        <v>587</v>
      </c>
      <c r="M1445" s="89" t="s">
        <v>395</v>
      </c>
      <c r="N1445" s="89">
        <v>22</v>
      </c>
      <c r="O1445" s="91">
        <v>61.08</v>
      </c>
      <c r="P1445" s="89" t="s">
        <v>588</v>
      </c>
      <c r="Q1445" s="89">
        <v>39</v>
      </c>
      <c r="R1445" s="89" t="s">
        <v>781</v>
      </c>
      <c r="S1445" s="89">
        <v>6</v>
      </c>
      <c r="T1445" s="90">
        <v>0</v>
      </c>
      <c r="U1445" s="90">
        <v>0</v>
      </c>
      <c r="V1445" s="90">
        <v>0</v>
      </c>
      <c r="W1445" s="90">
        <v>0</v>
      </c>
      <c r="X1445" s="90">
        <v>0</v>
      </c>
      <c r="Y1445" s="90">
        <v>0</v>
      </c>
      <c r="Z1445" s="90">
        <v>0</v>
      </c>
      <c r="AA1445" s="90">
        <v>0</v>
      </c>
      <c r="AB1445" s="90">
        <v>0</v>
      </c>
      <c r="AC1445" s="90">
        <v>74.430000000000007</v>
      </c>
      <c r="AD1445" s="90">
        <v>123.31</v>
      </c>
      <c r="AE1445" s="381">
        <f t="shared" si="23"/>
        <v>10.519889123312062</v>
      </c>
      <c r="AF1445" s="105"/>
      <c r="AG1445" s="381"/>
      <c r="AH1445" s="381"/>
      <c r="AI1445" s="381"/>
      <c r="AJ1445" s="381"/>
      <c r="AK1445" s="381"/>
      <c r="AL1445" s="381"/>
      <c r="AM1445" s="381"/>
    </row>
    <row r="1446" spans="1:39" x14ac:dyDescent="0.35">
      <c r="A1446" s="89" t="s">
        <v>658</v>
      </c>
      <c r="B1446" s="89" t="s">
        <v>391</v>
      </c>
      <c r="C1446" s="89" t="s">
        <v>392</v>
      </c>
      <c r="D1446" s="89" t="s">
        <v>463</v>
      </c>
      <c r="E1446" s="89" t="s">
        <v>487</v>
      </c>
      <c r="F1446" s="89" t="s">
        <v>465</v>
      </c>
      <c r="G1446" s="89" t="s">
        <v>465</v>
      </c>
      <c r="H1446" s="89" t="s">
        <v>465</v>
      </c>
      <c r="I1446" s="89" t="s">
        <v>506</v>
      </c>
      <c r="J1446" s="89" t="s">
        <v>501</v>
      </c>
      <c r="K1446" s="89" t="s">
        <v>466</v>
      </c>
      <c r="L1446" s="89" t="s">
        <v>587</v>
      </c>
      <c r="M1446" s="89" t="s">
        <v>395</v>
      </c>
      <c r="N1446" s="89">
        <v>22</v>
      </c>
      <c r="O1446" s="91">
        <v>76.7</v>
      </c>
      <c r="P1446" s="89" t="s">
        <v>588</v>
      </c>
      <c r="Q1446" s="89">
        <v>39</v>
      </c>
      <c r="R1446" s="89" t="s">
        <v>781</v>
      </c>
      <c r="S1446" s="89">
        <v>6</v>
      </c>
      <c r="T1446" s="90">
        <v>0</v>
      </c>
      <c r="U1446" s="90">
        <v>0</v>
      </c>
      <c r="V1446" s="90">
        <v>0</v>
      </c>
      <c r="W1446" s="90">
        <v>0</v>
      </c>
      <c r="X1446" s="90">
        <v>0</v>
      </c>
      <c r="Y1446" s="90">
        <v>0</v>
      </c>
      <c r="Z1446" s="90">
        <v>0</v>
      </c>
      <c r="AA1446" s="90">
        <v>0</v>
      </c>
      <c r="AB1446" s="90">
        <v>0</v>
      </c>
      <c r="AC1446" s="90">
        <v>73.06</v>
      </c>
      <c r="AD1446" s="90">
        <v>93.16</v>
      </c>
      <c r="AE1446" s="381">
        <f t="shared" si="23"/>
        <v>11.991165467090013</v>
      </c>
      <c r="AF1446" s="105"/>
      <c r="AG1446" s="381"/>
      <c r="AH1446" s="381"/>
      <c r="AI1446" s="381"/>
      <c r="AJ1446" s="381"/>
      <c r="AK1446" s="381"/>
      <c r="AL1446" s="381"/>
      <c r="AM1446" s="381"/>
    </row>
    <row r="1447" spans="1:39" x14ac:dyDescent="0.35">
      <c r="A1447" s="89" t="s">
        <v>657</v>
      </c>
      <c r="B1447" s="89" t="s">
        <v>391</v>
      </c>
      <c r="C1447" s="89" t="s">
        <v>392</v>
      </c>
      <c r="D1447" s="89" t="s">
        <v>463</v>
      </c>
      <c r="E1447" s="89" t="s">
        <v>487</v>
      </c>
      <c r="F1447" s="89" t="s">
        <v>465</v>
      </c>
      <c r="G1447" s="89" t="s">
        <v>465</v>
      </c>
      <c r="H1447" s="89" t="s">
        <v>465</v>
      </c>
      <c r="I1447" s="89" t="s">
        <v>506</v>
      </c>
      <c r="J1447" s="89" t="s">
        <v>501</v>
      </c>
      <c r="K1447" s="89" t="s">
        <v>466</v>
      </c>
      <c r="L1447" s="89" t="s">
        <v>587</v>
      </c>
      <c r="M1447" s="89" t="s">
        <v>395</v>
      </c>
      <c r="N1447" s="89">
        <v>22</v>
      </c>
      <c r="O1447" s="91">
        <v>109.07</v>
      </c>
      <c r="P1447" s="89" t="s">
        <v>588</v>
      </c>
      <c r="Q1447" s="89">
        <v>39</v>
      </c>
      <c r="R1447" s="89" t="s">
        <v>781</v>
      </c>
      <c r="S1447" s="89">
        <v>6</v>
      </c>
      <c r="T1447" s="90">
        <v>0</v>
      </c>
      <c r="U1447" s="90">
        <v>0</v>
      </c>
      <c r="V1447" s="90">
        <v>0</v>
      </c>
      <c r="W1447" s="90">
        <v>0</v>
      </c>
      <c r="X1447" s="90">
        <v>0</v>
      </c>
      <c r="Y1447" s="90">
        <v>0</v>
      </c>
      <c r="Z1447" s="90">
        <v>0</v>
      </c>
      <c r="AA1447" s="90">
        <v>0</v>
      </c>
      <c r="AB1447" s="90">
        <v>0</v>
      </c>
      <c r="AC1447" s="90">
        <v>73.06</v>
      </c>
      <c r="AD1447" s="90">
        <v>93.16</v>
      </c>
      <c r="AE1447" s="381">
        <f t="shared" si="23"/>
        <v>11.991165467090013</v>
      </c>
      <c r="AF1447" s="105"/>
      <c r="AG1447" s="381"/>
      <c r="AH1447" s="381"/>
      <c r="AI1447" s="381"/>
      <c r="AJ1447" s="381"/>
      <c r="AK1447" s="381"/>
      <c r="AL1447" s="381"/>
      <c r="AM1447" s="381"/>
    </row>
    <row r="1448" spans="1:39" x14ac:dyDescent="0.35">
      <c r="A1448" s="89" t="s">
        <v>749</v>
      </c>
      <c r="B1448" s="89" t="s">
        <v>391</v>
      </c>
      <c r="C1448" s="89" t="s">
        <v>392</v>
      </c>
      <c r="D1448" s="89" t="s">
        <v>463</v>
      </c>
      <c r="E1448" s="89" t="s">
        <v>487</v>
      </c>
      <c r="F1448" s="89" t="s">
        <v>465</v>
      </c>
      <c r="G1448" s="89" t="s">
        <v>465</v>
      </c>
      <c r="H1448" s="89" t="s">
        <v>465</v>
      </c>
      <c r="I1448" s="89" t="s">
        <v>506</v>
      </c>
      <c r="J1448" s="89" t="s">
        <v>501</v>
      </c>
      <c r="K1448" s="89" t="s">
        <v>466</v>
      </c>
      <c r="L1448" s="89" t="s">
        <v>587</v>
      </c>
      <c r="M1448" s="89" t="s">
        <v>395</v>
      </c>
      <c r="N1448" s="89">
        <v>22</v>
      </c>
      <c r="O1448" s="91">
        <v>0.11</v>
      </c>
      <c r="P1448" s="89" t="s">
        <v>588</v>
      </c>
      <c r="Q1448" s="89">
        <v>39</v>
      </c>
      <c r="R1448" s="89" t="s">
        <v>781</v>
      </c>
      <c r="S1448" s="89">
        <v>6</v>
      </c>
      <c r="T1448" s="90">
        <v>0</v>
      </c>
      <c r="U1448" s="90">
        <v>0</v>
      </c>
      <c r="V1448" s="90">
        <v>0</v>
      </c>
      <c r="W1448" s="90">
        <v>0</v>
      </c>
      <c r="X1448" s="90">
        <v>0</v>
      </c>
      <c r="Y1448" s="90">
        <v>0</v>
      </c>
      <c r="Z1448" s="90">
        <v>0</v>
      </c>
      <c r="AA1448" s="90">
        <v>0</v>
      </c>
      <c r="AB1448" s="90">
        <v>0</v>
      </c>
      <c r="AC1448" s="90">
        <v>73.06</v>
      </c>
      <c r="AD1448" s="90">
        <v>93.16</v>
      </c>
      <c r="AE1448" s="381">
        <f t="shared" si="23"/>
        <v>11.991165467090013</v>
      </c>
      <c r="AF1448" s="105"/>
      <c r="AG1448" s="381"/>
      <c r="AH1448" s="381"/>
      <c r="AI1448" s="381"/>
      <c r="AJ1448" s="381"/>
      <c r="AK1448" s="381"/>
      <c r="AL1448" s="381"/>
      <c r="AM1448" s="381"/>
    </row>
    <row r="1449" spans="1:39" x14ac:dyDescent="0.35">
      <c r="A1449" s="89" t="s">
        <v>655</v>
      </c>
      <c r="B1449" s="89" t="s">
        <v>391</v>
      </c>
      <c r="C1449" s="89" t="s">
        <v>392</v>
      </c>
      <c r="D1449" s="89" t="s">
        <v>463</v>
      </c>
      <c r="E1449" s="89" t="s">
        <v>487</v>
      </c>
      <c r="F1449" s="89" t="s">
        <v>465</v>
      </c>
      <c r="G1449" s="89" t="s">
        <v>465</v>
      </c>
      <c r="H1449" s="89" t="s">
        <v>465</v>
      </c>
      <c r="I1449" s="89" t="s">
        <v>506</v>
      </c>
      <c r="J1449" s="89" t="s">
        <v>501</v>
      </c>
      <c r="K1449" s="89" t="s">
        <v>466</v>
      </c>
      <c r="L1449" s="89" t="s">
        <v>587</v>
      </c>
      <c r="M1449" s="89" t="s">
        <v>395</v>
      </c>
      <c r="N1449" s="89">
        <v>22</v>
      </c>
      <c r="O1449" s="91">
        <v>34.5</v>
      </c>
      <c r="P1449" s="89" t="s">
        <v>588</v>
      </c>
      <c r="Q1449" s="89">
        <v>39</v>
      </c>
      <c r="R1449" s="89" t="s">
        <v>781</v>
      </c>
      <c r="S1449" s="89">
        <v>6</v>
      </c>
      <c r="T1449" s="90">
        <v>0</v>
      </c>
      <c r="U1449" s="90">
        <v>0</v>
      </c>
      <c r="V1449" s="90">
        <v>0</v>
      </c>
      <c r="W1449" s="90">
        <v>0</v>
      </c>
      <c r="X1449" s="90">
        <v>0</v>
      </c>
      <c r="Y1449" s="90">
        <v>0</v>
      </c>
      <c r="Z1449" s="90">
        <v>0</v>
      </c>
      <c r="AA1449" s="90">
        <v>0</v>
      </c>
      <c r="AB1449" s="90">
        <v>0</v>
      </c>
      <c r="AC1449" s="90">
        <v>73.06</v>
      </c>
      <c r="AD1449" s="90">
        <v>93.16</v>
      </c>
      <c r="AE1449" s="381">
        <f t="shared" si="23"/>
        <v>11.991165467090013</v>
      </c>
      <c r="AF1449" s="105"/>
      <c r="AG1449" s="381"/>
      <c r="AH1449" s="381"/>
      <c r="AI1449" s="381"/>
      <c r="AJ1449" s="381"/>
      <c r="AK1449" s="381"/>
      <c r="AL1449" s="381"/>
      <c r="AM1449" s="381"/>
    </row>
    <row r="1450" spans="1:39" x14ac:dyDescent="0.35">
      <c r="A1450" s="89" t="s">
        <v>654</v>
      </c>
      <c r="B1450" s="89" t="s">
        <v>391</v>
      </c>
      <c r="C1450" s="89" t="s">
        <v>392</v>
      </c>
      <c r="D1450" s="89" t="s">
        <v>463</v>
      </c>
      <c r="E1450" s="89" t="s">
        <v>487</v>
      </c>
      <c r="F1450" s="89" t="s">
        <v>465</v>
      </c>
      <c r="G1450" s="89" t="s">
        <v>465</v>
      </c>
      <c r="H1450" s="89" t="s">
        <v>465</v>
      </c>
      <c r="I1450" s="89" t="s">
        <v>506</v>
      </c>
      <c r="J1450" s="89" t="s">
        <v>501</v>
      </c>
      <c r="K1450" s="89" t="s">
        <v>466</v>
      </c>
      <c r="L1450" s="89" t="s">
        <v>587</v>
      </c>
      <c r="M1450" s="89" t="s">
        <v>395</v>
      </c>
      <c r="N1450" s="89">
        <v>22</v>
      </c>
      <c r="O1450" s="91">
        <v>4.54</v>
      </c>
      <c r="P1450" s="89" t="s">
        <v>588</v>
      </c>
      <c r="Q1450" s="89">
        <v>39</v>
      </c>
      <c r="R1450" s="89" t="s">
        <v>781</v>
      </c>
      <c r="S1450" s="89">
        <v>6</v>
      </c>
      <c r="T1450" s="90">
        <v>0</v>
      </c>
      <c r="U1450" s="90">
        <v>0</v>
      </c>
      <c r="V1450" s="90">
        <v>0</v>
      </c>
      <c r="W1450" s="90">
        <v>0</v>
      </c>
      <c r="X1450" s="90">
        <v>0</v>
      </c>
      <c r="Y1450" s="90">
        <v>0</v>
      </c>
      <c r="Z1450" s="90">
        <v>0</v>
      </c>
      <c r="AA1450" s="90">
        <v>0</v>
      </c>
      <c r="AB1450" s="90">
        <v>0</v>
      </c>
      <c r="AC1450" s="90">
        <v>73.06</v>
      </c>
      <c r="AD1450" s="90">
        <v>93.16</v>
      </c>
      <c r="AE1450" s="381">
        <f t="shared" si="23"/>
        <v>11.991165467090013</v>
      </c>
      <c r="AF1450" s="105"/>
      <c r="AG1450" s="381"/>
      <c r="AH1450" s="381"/>
      <c r="AI1450" s="381"/>
      <c r="AJ1450" s="381"/>
      <c r="AK1450" s="381"/>
      <c r="AL1450" s="381"/>
      <c r="AM1450" s="381"/>
    </row>
    <row r="1451" spans="1:39" x14ac:dyDescent="0.35">
      <c r="A1451" s="89" t="s">
        <v>557</v>
      </c>
      <c r="B1451" s="89" t="s">
        <v>391</v>
      </c>
      <c r="C1451" s="89" t="s">
        <v>392</v>
      </c>
      <c r="D1451" s="89" t="s">
        <v>463</v>
      </c>
      <c r="E1451" s="89" t="s">
        <v>487</v>
      </c>
      <c r="F1451" s="89" t="s">
        <v>465</v>
      </c>
      <c r="G1451" s="89" t="s">
        <v>465</v>
      </c>
      <c r="H1451" s="89" t="s">
        <v>465</v>
      </c>
      <c r="I1451" s="89" t="s">
        <v>506</v>
      </c>
      <c r="J1451" s="89" t="s">
        <v>501</v>
      </c>
      <c r="K1451" s="89" t="s">
        <v>466</v>
      </c>
      <c r="L1451" s="89" t="s">
        <v>587</v>
      </c>
      <c r="M1451" s="89" t="s">
        <v>395</v>
      </c>
      <c r="N1451" s="89">
        <v>22</v>
      </c>
      <c r="O1451" s="91">
        <v>43.21</v>
      </c>
      <c r="P1451" s="89" t="s">
        <v>588</v>
      </c>
      <c r="Q1451" s="89">
        <v>39</v>
      </c>
      <c r="R1451" s="89" t="s">
        <v>781</v>
      </c>
      <c r="S1451" s="89">
        <v>6</v>
      </c>
      <c r="T1451" s="90">
        <v>0</v>
      </c>
      <c r="U1451" s="90">
        <v>0</v>
      </c>
      <c r="V1451" s="90">
        <v>0</v>
      </c>
      <c r="W1451" s="90">
        <v>0</v>
      </c>
      <c r="X1451" s="90">
        <v>0</v>
      </c>
      <c r="Y1451" s="90">
        <v>0</v>
      </c>
      <c r="Z1451" s="90">
        <v>0</v>
      </c>
      <c r="AA1451" s="90">
        <v>0</v>
      </c>
      <c r="AB1451" s="90">
        <v>0</v>
      </c>
      <c r="AC1451" s="90">
        <v>73.06</v>
      </c>
      <c r="AD1451" s="90">
        <v>93.16</v>
      </c>
      <c r="AE1451" s="381">
        <f t="shared" si="23"/>
        <v>11.991165467090013</v>
      </c>
      <c r="AF1451" s="105"/>
      <c r="AG1451" s="381"/>
      <c r="AH1451" s="381"/>
      <c r="AI1451" s="381"/>
      <c r="AJ1451" s="381"/>
      <c r="AK1451" s="381"/>
      <c r="AL1451" s="381"/>
      <c r="AM1451" s="381"/>
    </row>
    <row r="1452" spans="1:39" x14ac:dyDescent="0.35">
      <c r="A1452" s="89" t="s">
        <v>556</v>
      </c>
      <c r="B1452" s="89" t="s">
        <v>391</v>
      </c>
      <c r="C1452" s="89" t="s">
        <v>392</v>
      </c>
      <c r="D1452" s="89" t="s">
        <v>463</v>
      </c>
      <c r="E1452" s="89" t="s">
        <v>487</v>
      </c>
      <c r="F1452" s="89" t="s">
        <v>465</v>
      </c>
      <c r="G1452" s="89" t="s">
        <v>465</v>
      </c>
      <c r="H1452" s="89" t="s">
        <v>465</v>
      </c>
      <c r="I1452" s="89" t="s">
        <v>506</v>
      </c>
      <c r="J1452" s="89" t="s">
        <v>501</v>
      </c>
      <c r="K1452" s="89" t="s">
        <v>466</v>
      </c>
      <c r="L1452" s="89" t="s">
        <v>587</v>
      </c>
      <c r="M1452" s="89" t="s">
        <v>395</v>
      </c>
      <c r="N1452" s="89">
        <v>22</v>
      </c>
      <c r="O1452" s="91">
        <v>21.16</v>
      </c>
      <c r="P1452" s="89" t="s">
        <v>588</v>
      </c>
      <c r="Q1452" s="89">
        <v>39</v>
      </c>
      <c r="R1452" s="89" t="s">
        <v>781</v>
      </c>
      <c r="S1452" s="89">
        <v>6</v>
      </c>
      <c r="T1452" s="90">
        <v>0</v>
      </c>
      <c r="U1452" s="90">
        <v>0</v>
      </c>
      <c r="V1452" s="90">
        <v>0</v>
      </c>
      <c r="W1452" s="90">
        <v>0</v>
      </c>
      <c r="X1452" s="90">
        <v>0</v>
      </c>
      <c r="Y1452" s="90">
        <v>0</v>
      </c>
      <c r="Z1452" s="90">
        <v>0</v>
      </c>
      <c r="AA1452" s="90">
        <v>0</v>
      </c>
      <c r="AB1452" s="90">
        <v>0</v>
      </c>
      <c r="AC1452" s="90">
        <v>73.06</v>
      </c>
      <c r="AD1452" s="90">
        <v>93.16</v>
      </c>
      <c r="AE1452" s="381">
        <f t="shared" si="23"/>
        <v>11.991165467090013</v>
      </c>
      <c r="AF1452" s="105"/>
      <c r="AG1452" s="381"/>
      <c r="AH1452" s="381"/>
      <c r="AI1452" s="381"/>
      <c r="AJ1452" s="381"/>
      <c r="AK1452" s="381"/>
      <c r="AL1452" s="381"/>
      <c r="AM1452" s="381"/>
    </row>
    <row r="1453" spans="1:39" x14ac:dyDescent="0.35">
      <c r="A1453" s="89" t="s">
        <v>488</v>
      </c>
      <c r="B1453" s="89" t="s">
        <v>391</v>
      </c>
      <c r="C1453" s="89" t="s">
        <v>392</v>
      </c>
      <c r="D1453" s="89" t="s">
        <v>637</v>
      </c>
      <c r="E1453" s="89" t="s">
        <v>489</v>
      </c>
      <c r="F1453" s="89" t="s">
        <v>465</v>
      </c>
      <c r="G1453" s="89" t="s">
        <v>465</v>
      </c>
      <c r="H1453" s="89" t="s">
        <v>465</v>
      </c>
      <c r="I1453" s="89" t="s">
        <v>506</v>
      </c>
      <c r="J1453" s="89" t="s">
        <v>501</v>
      </c>
      <c r="K1453" s="89" t="s">
        <v>466</v>
      </c>
      <c r="L1453" s="89" t="s">
        <v>587</v>
      </c>
      <c r="M1453" s="89" t="s">
        <v>395</v>
      </c>
      <c r="N1453" s="89">
        <v>22</v>
      </c>
      <c r="O1453" s="91">
        <v>33.85</v>
      </c>
      <c r="P1453" s="89" t="s">
        <v>588</v>
      </c>
      <c r="Q1453" s="89">
        <v>39</v>
      </c>
      <c r="R1453" s="89" t="s">
        <v>781</v>
      </c>
      <c r="S1453" s="89">
        <v>6</v>
      </c>
      <c r="T1453" s="90">
        <v>0</v>
      </c>
      <c r="U1453" s="90">
        <v>0</v>
      </c>
      <c r="V1453" s="90">
        <v>0</v>
      </c>
      <c r="W1453" s="90">
        <v>0</v>
      </c>
      <c r="X1453" s="90">
        <v>0</v>
      </c>
      <c r="Y1453" s="90">
        <v>0</v>
      </c>
      <c r="Z1453" s="90">
        <v>0</v>
      </c>
      <c r="AA1453" s="90">
        <v>0</v>
      </c>
      <c r="AB1453" s="90">
        <v>0</v>
      </c>
      <c r="AC1453" s="90">
        <v>74.680000000000007</v>
      </c>
      <c r="AD1453" s="90">
        <v>102.65</v>
      </c>
      <c r="AE1453" s="381">
        <f t="shared" si="23"/>
        <v>11.549388213127182</v>
      </c>
      <c r="AF1453" s="105"/>
      <c r="AG1453" s="381"/>
      <c r="AH1453" s="381"/>
      <c r="AI1453" s="381"/>
      <c r="AJ1453" s="381"/>
      <c r="AK1453" s="381"/>
      <c r="AL1453" s="381"/>
      <c r="AM1453" s="381"/>
    </row>
    <row r="1454" spans="1:39" x14ac:dyDescent="0.35">
      <c r="A1454" s="89" t="s">
        <v>486</v>
      </c>
      <c r="B1454" s="89" t="s">
        <v>391</v>
      </c>
      <c r="C1454" s="89" t="s">
        <v>392</v>
      </c>
      <c r="D1454" s="89" t="s">
        <v>637</v>
      </c>
      <c r="E1454" s="89" t="s">
        <v>487</v>
      </c>
      <c r="F1454" s="89" t="s">
        <v>465</v>
      </c>
      <c r="G1454" s="89" t="s">
        <v>465</v>
      </c>
      <c r="H1454" s="89" t="s">
        <v>465</v>
      </c>
      <c r="I1454" s="89" t="s">
        <v>506</v>
      </c>
      <c r="J1454" s="89" t="s">
        <v>501</v>
      </c>
      <c r="K1454" s="89" t="s">
        <v>466</v>
      </c>
      <c r="L1454" s="89" t="s">
        <v>587</v>
      </c>
      <c r="M1454" s="89" t="s">
        <v>395</v>
      </c>
      <c r="N1454" s="89">
        <v>22</v>
      </c>
      <c r="O1454" s="91">
        <v>8.33</v>
      </c>
      <c r="P1454" s="89" t="s">
        <v>588</v>
      </c>
      <c r="Q1454" s="89">
        <v>39</v>
      </c>
      <c r="R1454" s="89" t="s">
        <v>781</v>
      </c>
      <c r="S1454" s="89">
        <v>6</v>
      </c>
      <c r="T1454" s="90">
        <v>0</v>
      </c>
      <c r="U1454" s="90">
        <v>0</v>
      </c>
      <c r="V1454" s="90">
        <v>0</v>
      </c>
      <c r="W1454" s="90">
        <v>0</v>
      </c>
      <c r="X1454" s="90">
        <v>0</v>
      </c>
      <c r="Y1454" s="90">
        <v>0</v>
      </c>
      <c r="Z1454" s="90">
        <v>0</v>
      </c>
      <c r="AA1454" s="90">
        <v>0</v>
      </c>
      <c r="AB1454" s="90">
        <v>0</v>
      </c>
      <c r="AC1454" s="90">
        <v>73.06</v>
      </c>
      <c r="AD1454" s="90">
        <v>93.16</v>
      </c>
      <c r="AE1454" s="381">
        <f t="shared" si="23"/>
        <v>11.991165467090013</v>
      </c>
      <c r="AF1454" s="105"/>
      <c r="AG1454" s="381"/>
      <c r="AH1454" s="381"/>
      <c r="AI1454" s="381"/>
      <c r="AJ1454" s="381"/>
      <c r="AK1454" s="381"/>
      <c r="AL1454" s="381"/>
      <c r="AM1454" s="381"/>
    </row>
    <row r="1455" spans="1:39" x14ac:dyDescent="0.35">
      <c r="A1455" s="89" t="s">
        <v>750</v>
      </c>
      <c r="B1455" s="89" t="s">
        <v>391</v>
      </c>
      <c r="C1455" s="89" t="s">
        <v>392</v>
      </c>
      <c r="D1455" s="89" t="s">
        <v>463</v>
      </c>
      <c r="E1455" s="89" t="s">
        <v>505</v>
      </c>
      <c r="F1455" s="89" t="s">
        <v>465</v>
      </c>
      <c r="G1455" s="89" t="s">
        <v>465</v>
      </c>
      <c r="H1455" s="89" t="s">
        <v>465</v>
      </c>
      <c r="I1455" s="89" t="s">
        <v>506</v>
      </c>
      <c r="J1455" s="89" t="s">
        <v>501</v>
      </c>
      <c r="K1455" s="89" t="s">
        <v>466</v>
      </c>
      <c r="L1455" s="89" t="s">
        <v>587</v>
      </c>
      <c r="M1455" s="89" t="s">
        <v>395</v>
      </c>
      <c r="N1455" s="89">
        <v>22</v>
      </c>
      <c r="O1455" s="91">
        <v>25.29</v>
      </c>
      <c r="P1455" s="89" t="s">
        <v>588</v>
      </c>
      <c r="Q1455" s="89">
        <v>39</v>
      </c>
      <c r="R1455" s="89" t="s">
        <v>781</v>
      </c>
      <c r="S1455" s="89">
        <v>6</v>
      </c>
      <c r="T1455" s="90">
        <v>0</v>
      </c>
      <c r="U1455" s="90">
        <v>0</v>
      </c>
      <c r="V1455" s="90">
        <v>0</v>
      </c>
      <c r="W1455" s="90">
        <v>0</v>
      </c>
      <c r="X1455" s="90">
        <v>0</v>
      </c>
      <c r="Y1455" s="90">
        <v>0</v>
      </c>
      <c r="Z1455" s="90">
        <v>0</v>
      </c>
      <c r="AA1455" s="90">
        <v>0</v>
      </c>
      <c r="AB1455" s="90">
        <v>0</v>
      </c>
      <c r="AC1455" s="90">
        <v>74.680000000000007</v>
      </c>
      <c r="AD1455" s="90">
        <v>102.65</v>
      </c>
      <c r="AE1455" s="381">
        <f t="shared" si="23"/>
        <v>11.549388213127182</v>
      </c>
      <c r="AF1455" s="105"/>
      <c r="AG1455" s="381"/>
      <c r="AH1455" s="381"/>
      <c r="AI1455" s="381"/>
      <c r="AJ1455" s="381"/>
      <c r="AK1455" s="381"/>
      <c r="AL1455" s="381"/>
      <c r="AM1455" s="381"/>
    </row>
    <row r="1456" spans="1:39" x14ac:dyDescent="0.35">
      <c r="A1456" s="89" t="s">
        <v>622</v>
      </c>
      <c r="B1456" s="89" t="s">
        <v>391</v>
      </c>
      <c r="C1456" s="89" t="s">
        <v>392</v>
      </c>
      <c r="D1456" s="89" t="s">
        <v>463</v>
      </c>
      <c r="E1456" s="89" t="s">
        <v>487</v>
      </c>
      <c r="F1456" s="89" t="s">
        <v>465</v>
      </c>
      <c r="G1456" s="89" t="s">
        <v>465</v>
      </c>
      <c r="H1456" s="89" t="s">
        <v>465</v>
      </c>
      <c r="I1456" s="89" t="s">
        <v>506</v>
      </c>
      <c r="J1456" s="89" t="s">
        <v>501</v>
      </c>
      <c r="K1456" s="89" t="s">
        <v>466</v>
      </c>
      <c r="L1456" s="89" t="s">
        <v>587</v>
      </c>
      <c r="M1456" s="89" t="s">
        <v>395</v>
      </c>
      <c r="N1456" s="89">
        <v>22</v>
      </c>
      <c r="O1456" s="91">
        <v>20.9</v>
      </c>
      <c r="P1456" s="89" t="s">
        <v>588</v>
      </c>
      <c r="Q1456" s="89">
        <v>39</v>
      </c>
      <c r="R1456" s="89" t="s">
        <v>781</v>
      </c>
      <c r="S1456" s="89">
        <v>6</v>
      </c>
      <c r="T1456" s="90">
        <v>0</v>
      </c>
      <c r="U1456" s="90">
        <v>0</v>
      </c>
      <c r="V1456" s="90">
        <v>0</v>
      </c>
      <c r="W1456" s="90">
        <v>0</v>
      </c>
      <c r="X1456" s="90">
        <v>0</v>
      </c>
      <c r="Y1456" s="90">
        <v>0</v>
      </c>
      <c r="Z1456" s="90">
        <v>0</v>
      </c>
      <c r="AA1456" s="90">
        <v>0</v>
      </c>
      <c r="AB1456" s="90">
        <v>0</v>
      </c>
      <c r="AC1456" s="90">
        <v>73.06</v>
      </c>
      <c r="AD1456" s="90">
        <v>93.16</v>
      </c>
      <c r="AE1456" s="381">
        <f t="shared" si="23"/>
        <v>11.991165467090013</v>
      </c>
      <c r="AF1456" s="105"/>
      <c r="AG1456" s="381"/>
      <c r="AH1456" s="381"/>
      <c r="AI1456" s="381"/>
      <c r="AJ1456" s="381"/>
      <c r="AK1456" s="381"/>
      <c r="AL1456" s="381"/>
      <c r="AM1456" s="381"/>
    </row>
    <row r="1457" spans="1:39" x14ac:dyDescent="0.35">
      <c r="A1457" s="89" t="s">
        <v>623</v>
      </c>
      <c r="B1457" s="89" t="s">
        <v>391</v>
      </c>
      <c r="C1457" s="89" t="s">
        <v>392</v>
      </c>
      <c r="D1457" s="89" t="s">
        <v>463</v>
      </c>
      <c r="E1457" s="89" t="s">
        <v>487</v>
      </c>
      <c r="F1457" s="89" t="s">
        <v>465</v>
      </c>
      <c r="G1457" s="89" t="s">
        <v>465</v>
      </c>
      <c r="H1457" s="89" t="s">
        <v>465</v>
      </c>
      <c r="I1457" s="89" t="s">
        <v>506</v>
      </c>
      <c r="J1457" s="89" t="s">
        <v>501</v>
      </c>
      <c r="K1457" s="89" t="s">
        <v>466</v>
      </c>
      <c r="L1457" s="89" t="s">
        <v>587</v>
      </c>
      <c r="M1457" s="89" t="s">
        <v>395</v>
      </c>
      <c r="N1457" s="89">
        <v>22</v>
      </c>
      <c r="O1457" s="91">
        <v>4.42</v>
      </c>
      <c r="P1457" s="89" t="s">
        <v>588</v>
      </c>
      <c r="Q1457" s="89">
        <v>39</v>
      </c>
      <c r="R1457" s="89" t="s">
        <v>781</v>
      </c>
      <c r="S1457" s="89">
        <v>6</v>
      </c>
      <c r="T1457" s="90">
        <v>0</v>
      </c>
      <c r="U1457" s="90">
        <v>0</v>
      </c>
      <c r="V1457" s="90">
        <v>0</v>
      </c>
      <c r="W1457" s="90">
        <v>0</v>
      </c>
      <c r="X1457" s="90">
        <v>0</v>
      </c>
      <c r="Y1457" s="90">
        <v>0</v>
      </c>
      <c r="Z1457" s="90">
        <v>0</v>
      </c>
      <c r="AA1457" s="90">
        <v>0</v>
      </c>
      <c r="AB1457" s="90">
        <v>0</v>
      </c>
      <c r="AC1457" s="90">
        <v>73.06</v>
      </c>
      <c r="AD1457" s="90">
        <v>93.16</v>
      </c>
      <c r="AE1457" s="381">
        <f t="shared" si="23"/>
        <v>11.991165467090013</v>
      </c>
      <c r="AF1457" s="105"/>
      <c r="AG1457" s="381"/>
      <c r="AH1457" s="381"/>
      <c r="AI1457" s="381"/>
      <c r="AJ1457" s="381"/>
      <c r="AK1457" s="381"/>
      <c r="AL1457" s="381"/>
      <c r="AM1457" s="381"/>
    </row>
    <row r="1458" spans="1:39" x14ac:dyDescent="0.35">
      <c r="A1458" s="89" t="s">
        <v>624</v>
      </c>
      <c r="B1458" s="89" t="s">
        <v>391</v>
      </c>
      <c r="C1458" s="89" t="s">
        <v>392</v>
      </c>
      <c r="D1458" s="89" t="s">
        <v>463</v>
      </c>
      <c r="E1458" s="89" t="s">
        <v>487</v>
      </c>
      <c r="F1458" s="89" t="s">
        <v>465</v>
      </c>
      <c r="G1458" s="89" t="s">
        <v>465</v>
      </c>
      <c r="H1458" s="89" t="s">
        <v>465</v>
      </c>
      <c r="I1458" s="89" t="s">
        <v>506</v>
      </c>
      <c r="J1458" s="89" t="s">
        <v>501</v>
      </c>
      <c r="K1458" s="89" t="s">
        <v>466</v>
      </c>
      <c r="L1458" s="89" t="s">
        <v>587</v>
      </c>
      <c r="M1458" s="89" t="s">
        <v>395</v>
      </c>
      <c r="N1458" s="89">
        <v>22</v>
      </c>
      <c r="O1458" s="91">
        <v>7.27</v>
      </c>
      <c r="P1458" s="89" t="s">
        <v>588</v>
      </c>
      <c r="Q1458" s="89">
        <v>39</v>
      </c>
      <c r="R1458" s="89" t="s">
        <v>781</v>
      </c>
      <c r="S1458" s="89">
        <v>6</v>
      </c>
      <c r="T1458" s="90">
        <v>0</v>
      </c>
      <c r="U1458" s="90">
        <v>0</v>
      </c>
      <c r="V1458" s="90">
        <v>0</v>
      </c>
      <c r="W1458" s="90">
        <v>0</v>
      </c>
      <c r="X1458" s="90">
        <v>0</v>
      </c>
      <c r="Y1458" s="90">
        <v>0</v>
      </c>
      <c r="Z1458" s="90">
        <v>0</v>
      </c>
      <c r="AA1458" s="90">
        <v>0</v>
      </c>
      <c r="AB1458" s="90">
        <v>0</v>
      </c>
      <c r="AC1458" s="90">
        <v>73.06</v>
      </c>
      <c r="AD1458" s="90">
        <v>93.16</v>
      </c>
      <c r="AE1458" s="381">
        <f t="shared" si="23"/>
        <v>11.991165467090013</v>
      </c>
      <c r="AF1458" s="105"/>
      <c r="AG1458" s="381"/>
      <c r="AH1458" s="381"/>
      <c r="AI1458" s="381"/>
      <c r="AJ1458" s="381"/>
      <c r="AK1458" s="381"/>
      <c r="AL1458" s="381"/>
      <c r="AM1458" s="381"/>
    </row>
    <row r="1459" spans="1:39" x14ac:dyDescent="0.35">
      <c r="A1459" s="89" t="s">
        <v>625</v>
      </c>
      <c r="B1459" s="89" t="s">
        <v>391</v>
      </c>
      <c r="C1459" s="89" t="s">
        <v>392</v>
      </c>
      <c r="D1459" s="89" t="s">
        <v>463</v>
      </c>
      <c r="E1459" s="89" t="s">
        <v>487</v>
      </c>
      <c r="F1459" s="89" t="s">
        <v>465</v>
      </c>
      <c r="G1459" s="89" t="s">
        <v>465</v>
      </c>
      <c r="H1459" s="89" t="s">
        <v>465</v>
      </c>
      <c r="I1459" s="89" t="s">
        <v>506</v>
      </c>
      <c r="J1459" s="89" t="s">
        <v>501</v>
      </c>
      <c r="K1459" s="89" t="s">
        <v>466</v>
      </c>
      <c r="L1459" s="89" t="s">
        <v>587</v>
      </c>
      <c r="M1459" s="89" t="s">
        <v>395</v>
      </c>
      <c r="N1459" s="89">
        <v>22</v>
      </c>
      <c r="O1459" s="91">
        <v>23.16</v>
      </c>
      <c r="P1459" s="89" t="s">
        <v>588</v>
      </c>
      <c r="Q1459" s="89">
        <v>39</v>
      </c>
      <c r="R1459" s="89" t="s">
        <v>781</v>
      </c>
      <c r="S1459" s="89">
        <v>6</v>
      </c>
      <c r="T1459" s="90">
        <v>0</v>
      </c>
      <c r="U1459" s="90">
        <v>0</v>
      </c>
      <c r="V1459" s="90">
        <v>0</v>
      </c>
      <c r="W1459" s="90">
        <v>0</v>
      </c>
      <c r="X1459" s="90">
        <v>0</v>
      </c>
      <c r="Y1459" s="90">
        <v>0</v>
      </c>
      <c r="Z1459" s="90">
        <v>0</v>
      </c>
      <c r="AA1459" s="90">
        <v>0</v>
      </c>
      <c r="AB1459" s="90">
        <v>0</v>
      </c>
      <c r="AC1459" s="90">
        <v>73.06</v>
      </c>
      <c r="AD1459" s="90">
        <v>93.16</v>
      </c>
      <c r="AE1459" s="381">
        <f t="shared" si="23"/>
        <v>11.991165467090013</v>
      </c>
      <c r="AF1459" s="105"/>
      <c r="AG1459" s="381"/>
      <c r="AH1459" s="381"/>
      <c r="AI1459" s="381"/>
      <c r="AJ1459" s="381"/>
      <c r="AK1459" s="381"/>
      <c r="AL1459" s="381"/>
      <c r="AM1459" s="381"/>
    </row>
    <row r="1460" spans="1:39" x14ac:dyDescent="0.35">
      <c r="A1460" s="89" t="s">
        <v>627</v>
      </c>
      <c r="B1460" s="89" t="s">
        <v>391</v>
      </c>
      <c r="C1460" s="89" t="s">
        <v>392</v>
      </c>
      <c r="D1460" s="89" t="s">
        <v>463</v>
      </c>
      <c r="E1460" s="89" t="s">
        <v>487</v>
      </c>
      <c r="F1460" s="89" t="s">
        <v>465</v>
      </c>
      <c r="G1460" s="89" t="s">
        <v>465</v>
      </c>
      <c r="H1460" s="89" t="s">
        <v>465</v>
      </c>
      <c r="I1460" s="89" t="s">
        <v>506</v>
      </c>
      <c r="J1460" s="89" t="s">
        <v>501</v>
      </c>
      <c r="K1460" s="89" t="s">
        <v>466</v>
      </c>
      <c r="L1460" s="89" t="s">
        <v>587</v>
      </c>
      <c r="M1460" s="89" t="s">
        <v>395</v>
      </c>
      <c r="N1460" s="89">
        <v>22</v>
      </c>
      <c r="O1460" s="91">
        <v>20.37</v>
      </c>
      <c r="P1460" s="89" t="s">
        <v>588</v>
      </c>
      <c r="Q1460" s="89">
        <v>39</v>
      </c>
      <c r="R1460" s="89" t="s">
        <v>781</v>
      </c>
      <c r="S1460" s="89">
        <v>6</v>
      </c>
      <c r="T1460" s="90">
        <v>0</v>
      </c>
      <c r="U1460" s="90">
        <v>0</v>
      </c>
      <c r="V1460" s="90">
        <v>0</v>
      </c>
      <c r="W1460" s="90">
        <v>0</v>
      </c>
      <c r="X1460" s="90">
        <v>0</v>
      </c>
      <c r="Y1460" s="90">
        <v>0</v>
      </c>
      <c r="Z1460" s="90">
        <v>0</v>
      </c>
      <c r="AA1460" s="90">
        <v>0</v>
      </c>
      <c r="AB1460" s="90">
        <v>0</v>
      </c>
      <c r="AC1460" s="90">
        <v>73.06</v>
      </c>
      <c r="AD1460" s="90">
        <v>93.16</v>
      </c>
      <c r="AE1460" s="381">
        <f t="shared" si="23"/>
        <v>11.991165467090013</v>
      </c>
      <c r="AF1460" s="105"/>
      <c r="AG1460" s="381"/>
      <c r="AH1460" s="381"/>
      <c r="AI1460" s="381"/>
      <c r="AJ1460" s="381"/>
      <c r="AK1460" s="381"/>
      <c r="AL1460" s="381"/>
      <c r="AM1460" s="381"/>
    </row>
    <row r="1461" spans="1:39" x14ac:dyDescent="0.35">
      <c r="A1461" s="89" t="s">
        <v>626</v>
      </c>
      <c r="B1461" s="89" t="s">
        <v>391</v>
      </c>
      <c r="C1461" s="89" t="s">
        <v>392</v>
      </c>
      <c r="D1461" s="89" t="s">
        <v>463</v>
      </c>
      <c r="E1461" s="89" t="s">
        <v>487</v>
      </c>
      <c r="F1461" s="89" t="s">
        <v>465</v>
      </c>
      <c r="G1461" s="89" t="s">
        <v>465</v>
      </c>
      <c r="H1461" s="89" t="s">
        <v>465</v>
      </c>
      <c r="I1461" s="89" t="s">
        <v>506</v>
      </c>
      <c r="J1461" s="89" t="s">
        <v>501</v>
      </c>
      <c r="K1461" s="89" t="s">
        <v>466</v>
      </c>
      <c r="L1461" s="89" t="s">
        <v>587</v>
      </c>
      <c r="M1461" s="89" t="s">
        <v>395</v>
      </c>
      <c r="N1461" s="89">
        <v>22</v>
      </c>
      <c r="O1461" s="91">
        <v>8.0299999999999994</v>
      </c>
      <c r="P1461" s="89" t="s">
        <v>588</v>
      </c>
      <c r="Q1461" s="89">
        <v>39</v>
      </c>
      <c r="R1461" s="89" t="s">
        <v>781</v>
      </c>
      <c r="S1461" s="89">
        <v>6</v>
      </c>
      <c r="T1461" s="90">
        <v>0</v>
      </c>
      <c r="U1461" s="90">
        <v>0</v>
      </c>
      <c r="V1461" s="90">
        <v>0</v>
      </c>
      <c r="W1461" s="90">
        <v>0</v>
      </c>
      <c r="X1461" s="90">
        <v>0</v>
      </c>
      <c r="Y1461" s="90">
        <v>0</v>
      </c>
      <c r="Z1461" s="90">
        <v>0</v>
      </c>
      <c r="AA1461" s="90">
        <v>0</v>
      </c>
      <c r="AB1461" s="90">
        <v>0</v>
      </c>
      <c r="AC1461" s="90">
        <v>73.06</v>
      </c>
      <c r="AD1461" s="90">
        <v>93.16</v>
      </c>
      <c r="AE1461" s="381">
        <f t="shared" si="23"/>
        <v>11.991165467090013</v>
      </c>
      <c r="AF1461" s="105"/>
      <c r="AG1461" s="381"/>
      <c r="AH1461" s="381"/>
      <c r="AI1461" s="381"/>
      <c r="AJ1461" s="381"/>
      <c r="AK1461" s="381"/>
      <c r="AL1461" s="381"/>
      <c r="AM1461" s="381"/>
    </row>
    <row r="1462" spans="1:39" x14ac:dyDescent="0.35">
      <c r="A1462" s="89" t="s">
        <v>737</v>
      </c>
      <c r="B1462" s="89" t="s">
        <v>391</v>
      </c>
      <c r="C1462" s="89" t="s">
        <v>392</v>
      </c>
      <c r="D1462" s="89" t="s">
        <v>463</v>
      </c>
      <c r="E1462" s="89" t="s">
        <v>471</v>
      </c>
      <c r="F1462" s="89" t="s">
        <v>465</v>
      </c>
      <c r="G1462" s="89" t="s">
        <v>465</v>
      </c>
      <c r="H1462" s="89" t="s">
        <v>465</v>
      </c>
      <c r="I1462" s="89" t="s">
        <v>465</v>
      </c>
      <c r="J1462" s="89" t="s">
        <v>465</v>
      </c>
      <c r="K1462" s="89" t="s">
        <v>466</v>
      </c>
      <c r="L1462" s="89" t="s">
        <v>394</v>
      </c>
      <c r="M1462" s="89" t="s">
        <v>395</v>
      </c>
      <c r="N1462" s="89">
        <v>14</v>
      </c>
      <c r="O1462" s="91">
        <v>45.46</v>
      </c>
      <c r="P1462" s="89" t="s">
        <v>396</v>
      </c>
      <c r="Q1462" s="89">
        <v>39</v>
      </c>
      <c r="R1462" s="89" t="s">
        <v>781</v>
      </c>
      <c r="S1462" s="89">
        <v>7</v>
      </c>
      <c r="T1462" s="90">
        <v>0</v>
      </c>
      <c r="U1462" s="90">
        <v>25.45</v>
      </c>
      <c r="V1462" s="90">
        <v>0.28999999999999998</v>
      </c>
      <c r="W1462" s="90">
        <v>0</v>
      </c>
      <c r="X1462" s="90">
        <v>0</v>
      </c>
      <c r="Y1462" s="90">
        <v>25.74</v>
      </c>
      <c r="Z1462" s="90">
        <v>0</v>
      </c>
      <c r="AA1462" s="90">
        <v>0</v>
      </c>
      <c r="AB1462" s="90">
        <v>25.74</v>
      </c>
      <c r="AC1462" s="90">
        <v>111.34</v>
      </c>
      <c r="AD1462" s="90">
        <v>382.74</v>
      </c>
      <c r="AE1462" s="381">
        <f t="shared" si="23"/>
        <v>7.3031460205554017</v>
      </c>
      <c r="AF1462" s="105"/>
      <c r="AG1462" s="381"/>
      <c r="AH1462" s="381"/>
      <c r="AI1462" s="381"/>
      <c r="AJ1462" s="381"/>
      <c r="AK1462" s="381"/>
      <c r="AL1462" s="381"/>
      <c r="AM1462" s="381"/>
    </row>
    <row r="1463" spans="1:39" x14ac:dyDescent="0.35">
      <c r="A1463" s="89" t="s">
        <v>736</v>
      </c>
      <c r="B1463" s="89" t="s">
        <v>391</v>
      </c>
      <c r="C1463" s="89" t="s">
        <v>392</v>
      </c>
      <c r="D1463" s="89" t="s">
        <v>463</v>
      </c>
      <c r="E1463" s="89" t="s">
        <v>639</v>
      </c>
      <c r="F1463" s="89" t="s">
        <v>465</v>
      </c>
      <c r="G1463" s="89" t="s">
        <v>465</v>
      </c>
      <c r="H1463" s="89" t="s">
        <v>465</v>
      </c>
      <c r="I1463" s="89" t="s">
        <v>465</v>
      </c>
      <c r="J1463" s="89" t="s">
        <v>465</v>
      </c>
      <c r="K1463" s="89" t="s">
        <v>466</v>
      </c>
      <c r="L1463" s="89" t="s">
        <v>394</v>
      </c>
      <c r="M1463" s="89" t="s">
        <v>395</v>
      </c>
      <c r="N1463" s="89">
        <v>14</v>
      </c>
      <c r="O1463" s="91">
        <v>5.15</v>
      </c>
      <c r="P1463" s="89" t="s">
        <v>396</v>
      </c>
      <c r="Q1463" s="89">
        <v>39</v>
      </c>
      <c r="R1463" s="89" t="s">
        <v>781</v>
      </c>
      <c r="S1463" s="89">
        <v>7</v>
      </c>
      <c r="T1463" s="90">
        <v>0</v>
      </c>
      <c r="U1463" s="90">
        <v>25.45</v>
      </c>
      <c r="V1463" s="90">
        <v>0.28999999999999998</v>
      </c>
      <c r="W1463" s="90">
        <v>0</v>
      </c>
      <c r="X1463" s="90">
        <v>0</v>
      </c>
      <c r="Y1463" s="90">
        <v>25.74</v>
      </c>
      <c r="Z1463" s="90">
        <v>0</v>
      </c>
      <c r="AA1463" s="90">
        <v>0</v>
      </c>
      <c r="AB1463" s="90">
        <v>25.74</v>
      </c>
      <c r="AC1463" s="90">
        <v>111.34</v>
      </c>
      <c r="AD1463" s="90">
        <v>382.74</v>
      </c>
      <c r="AE1463" s="381">
        <f t="shared" si="23"/>
        <v>7.3031460205554017</v>
      </c>
      <c r="AF1463" s="105"/>
      <c r="AG1463" s="381"/>
      <c r="AH1463" s="381"/>
      <c r="AI1463" s="381"/>
      <c r="AJ1463" s="381"/>
      <c r="AK1463" s="381"/>
      <c r="AL1463" s="381"/>
      <c r="AM1463" s="381"/>
    </row>
    <row r="1464" spans="1:39" x14ac:dyDescent="0.35">
      <c r="A1464" s="89" t="s">
        <v>735</v>
      </c>
      <c r="B1464" s="89" t="s">
        <v>391</v>
      </c>
      <c r="C1464" s="89" t="s">
        <v>392</v>
      </c>
      <c r="D1464" s="89" t="s">
        <v>463</v>
      </c>
      <c r="E1464" s="89" t="s">
        <v>728</v>
      </c>
      <c r="F1464" s="89" t="s">
        <v>465</v>
      </c>
      <c r="G1464" s="89" t="s">
        <v>465</v>
      </c>
      <c r="H1464" s="89" t="s">
        <v>465</v>
      </c>
      <c r="I1464" s="89" t="s">
        <v>465</v>
      </c>
      <c r="J1464" s="89" t="s">
        <v>465</v>
      </c>
      <c r="K1464" s="89" t="s">
        <v>466</v>
      </c>
      <c r="L1464" s="89" t="s">
        <v>394</v>
      </c>
      <c r="M1464" s="89" t="s">
        <v>395</v>
      </c>
      <c r="N1464" s="89">
        <v>14</v>
      </c>
      <c r="O1464" s="91">
        <v>235.4</v>
      </c>
      <c r="P1464" s="89" t="s">
        <v>396</v>
      </c>
      <c r="Q1464" s="89">
        <v>39</v>
      </c>
      <c r="R1464" s="89" t="s">
        <v>781</v>
      </c>
      <c r="S1464" s="89">
        <v>7</v>
      </c>
      <c r="T1464" s="90">
        <v>0</v>
      </c>
      <c r="U1464" s="90">
        <v>20.58</v>
      </c>
      <c r="V1464" s="90">
        <v>0.05</v>
      </c>
      <c r="W1464" s="90">
        <v>0</v>
      </c>
      <c r="X1464" s="90">
        <v>0</v>
      </c>
      <c r="Y1464" s="90">
        <v>20.63</v>
      </c>
      <c r="Z1464" s="90">
        <v>0</v>
      </c>
      <c r="AA1464" s="90">
        <v>0</v>
      </c>
      <c r="AB1464" s="90">
        <v>20.63</v>
      </c>
      <c r="AC1464" s="90">
        <v>97.77</v>
      </c>
      <c r="AD1464" s="90">
        <v>385.89</v>
      </c>
      <c r="AE1464" s="381">
        <f t="shared" si="23"/>
        <v>6.8156510519024405</v>
      </c>
      <c r="AF1464" s="105"/>
      <c r="AG1464" s="381"/>
      <c r="AH1464" s="381"/>
      <c r="AI1464" s="381"/>
      <c r="AJ1464" s="381"/>
      <c r="AK1464" s="381"/>
      <c r="AL1464" s="381"/>
      <c r="AM1464" s="381"/>
    </row>
    <row r="1465" spans="1:39" x14ac:dyDescent="0.35">
      <c r="A1465" s="89" t="s">
        <v>734</v>
      </c>
      <c r="B1465" s="89" t="s">
        <v>391</v>
      </c>
      <c r="C1465" s="89" t="s">
        <v>392</v>
      </c>
      <c r="D1465" s="89" t="s">
        <v>463</v>
      </c>
      <c r="E1465" s="89" t="s">
        <v>565</v>
      </c>
      <c r="F1465" s="89" t="s">
        <v>465</v>
      </c>
      <c r="G1465" s="89" t="s">
        <v>465</v>
      </c>
      <c r="H1465" s="89" t="s">
        <v>465</v>
      </c>
      <c r="I1465" s="89" t="s">
        <v>465</v>
      </c>
      <c r="J1465" s="89" t="s">
        <v>465</v>
      </c>
      <c r="K1465" s="89" t="s">
        <v>466</v>
      </c>
      <c r="L1465" s="89" t="s">
        <v>394</v>
      </c>
      <c r="M1465" s="89" t="s">
        <v>395</v>
      </c>
      <c r="N1465" s="89">
        <v>14</v>
      </c>
      <c r="O1465" s="91">
        <v>129.1</v>
      </c>
      <c r="P1465" s="89" t="s">
        <v>396</v>
      </c>
      <c r="Q1465" s="89">
        <v>39</v>
      </c>
      <c r="R1465" s="89" t="s">
        <v>781</v>
      </c>
      <c r="S1465" s="89">
        <v>7</v>
      </c>
      <c r="T1465" s="90">
        <v>0</v>
      </c>
      <c r="U1465" s="90">
        <v>25.45</v>
      </c>
      <c r="V1465" s="90">
        <v>0.28999999999999998</v>
      </c>
      <c r="W1465" s="90">
        <v>0</v>
      </c>
      <c r="X1465" s="90">
        <v>0</v>
      </c>
      <c r="Y1465" s="90">
        <v>25.74</v>
      </c>
      <c r="Z1465" s="90">
        <v>0</v>
      </c>
      <c r="AA1465" s="90">
        <v>0</v>
      </c>
      <c r="AB1465" s="90">
        <v>25.74</v>
      </c>
      <c r="AC1465" s="90">
        <v>111.34</v>
      </c>
      <c r="AD1465" s="90">
        <v>382.74</v>
      </c>
      <c r="AE1465" s="381">
        <f t="shared" si="23"/>
        <v>7.3031460205554017</v>
      </c>
      <c r="AF1465" s="105"/>
      <c r="AG1465" s="381"/>
      <c r="AH1465" s="381"/>
      <c r="AI1465" s="381"/>
      <c r="AJ1465" s="381"/>
      <c r="AK1465" s="381"/>
      <c r="AL1465" s="381"/>
      <c r="AM1465" s="381"/>
    </row>
    <row r="1466" spans="1:39" x14ac:dyDescent="0.35">
      <c r="A1466" s="89" t="s">
        <v>731</v>
      </c>
      <c r="B1466" s="89" t="s">
        <v>391</v>
      </c>
      <c r="C1466" s="89" t="s">
        <v>392</v>
      </c>
      <c r="D1466" s="89" t="s">
        <v>463</v>
      </c>
      <c r="E1466" s="89" t="s">
        <v>484</v>
      </c>
      <c r="F1466" s="89" t="s">
        <v>465</v>
      </c>
      <c r="G1466" s="89" t="s">
        <v>465</v>
      </c>
      <c r="H1466" s="89" t="s">
        <v>465</v>
      </c>
      <c r="I1466" s="89" t="s">
        <v>465</v>
      </c>
      <c r="J1466" s="89" t="s">
        <v>465</v>
      </c>
      <c r="K1466" s="89" t="s">
        <v>466</v>
      </c>
      <c r="L1466" s="89" t="s">
        <v>394</v>
      </c>
      <c r="M1466" s="89" t="s">
        <v>395</v>
      </c>
      <c r="N1466" s="89">
        <v>14</v>
      </c>
      <c r="O1466" s="91">
        <v>24.08</v>
      </c>
      <c r="P1466" s="89" t="s">
        <v>396</v>
      </c>
      <c r="Q1466" s="89">
        <v>39</v>
      </c>
      <c r="R1466" s="89" t="s">
        <v>781</v>
      </c>
      <c r="S1466" s="89">
        <v>7</v>
      </c>
      <c r="T1466" s="90">
        <v>0</v>
      </c>
      <c r="U1466" s="90">
        <v>25.45</v>
      </c>
      <c r="V1466" s="90">
        <v>0.28999999999999998</v>
      </c>
      <c r="W1466" s="90">
        <v>0</v>
      </c>
      <c r="X1466" s="90">
        <v>0</v>
      </c>
      <c r="Y1466" s="90">
        <v>25.74</v>
      </c>
      <c r="Z1466" s="90">
        <v>0</v>
      </c>
      <c r="AA1466" s="90">
        <v>0</v>
      </c>
      <c r="AB1466" s="90">
        <v>25.74</v>
      </c>
      <c r="AC1466" s="90">
        <v>111.34</v>
      </c>
      <c r="AD1466" s="90">
        <v>382.74</v>
      </c>
      <c r="AE1466" s="381">
        <f t="shared" si="23"/>
        <v>7.3031460205554017</v>
      </c>
      <c r="AF1466" s="105"/>
      <c r="AG1466" s="381"/>
      <c r="AH1466" s="381"/>
      <c r="AI1466" s="381"/>
      <c r="AJ1466" s="381"/>
      <c r="AK1466" s="381"/>
      <c r="AL1466" s="381"/>
      <c r="AM1466" s="381"/>
    </row>
    <row r="1467" spans="1:39" x14ac:dyDescent="0.35">
      <c r="A1467" s="89" t="s">
        <v>716</v>
      </c>
      <c r="B1467" s="89" t="s">
        <v>391</v>
      </c>
      <c r="C1467" s="89" t="s">
        <v>392</v>
      </c>
      <c r="D1467" s="89" t="s">
        <v>463</v>
      </c>
      <c r="E1467" s="89" t="s">
        <v>471</v>
      </c>
      <c r="F1467" s="89" t="s">
        <v>465</v>
      </c>
      <c r="G1467" s="89" t="s">
        <v>465</v>
      </c>
      <c r="H1467" s="89" t="s">
        <v>465</v>
      </c>
      <c r="I1467" s="89" t="s">
        <v>465</v>
      </c>
      <c r="J1467" s="89" t="s">
        <v>465</v>
      </c>
      <c r="K1467" s="89" t="s">
        <v>466</v>
      </c>
      <c r="L1467" s="89" t="s">
        <v>394</v>
      </c>
      <c r="M1467" s="89" t="s">
        <v>395</v>
      </c>
      <c r="N1467" s="89">
        <v>14</v>
      </c>
      <c r="O1467" s="91">
        <v>122.14</v>
      </c>
      <c r="P1467" s="89" t="s">
        <v>396</v>
      </c>
      <c r="Q1467" s="89">
        <v>39</v>
      </c>
      <c r="R1467" s="89" t="s">
        <v>781</v>
      </c>
      <c r="S1467" s="89">
        <v>7</v>
      </c>
      <c r="T1467" s="90">
        <v>0</v>
      </c>
      <c r="U1467" s="90">
        <v>25.45</v>
      </c>
      <c r="V1467" s="90">
        <v>0.28999999999999998</v>
      </c>
      <c r="W1467" s="90">
        <v>0</v>
      </c>
      <c r="X1467" s="90">
        <v>0</v>
      </c>
      <c r="Y1467" s="90">
        <v>25.74</v>
      </c>
      <c r="Z1467" s="90">
        <v>0</v>
      </c>
      <c r="AA1467" s="90">
        <v>0</v>
      </c>
      <c r="AB1467" s="90">
        <v>25.74</v>
      </c>
      <c r="AC1467" s="90">
        <v>111.34</v>
      </c>
      <c r="AD1467" s="90">
        <v>382.74</v>
      </c>
      <c r="AE1467" s="381">
        <f t="shared" si="23"/>
        <v>7.3031460205554017</v>
      </c>
      <c r="AF1467" s="105"/>
      <c r="AG1467" s="381"/>
      <c r="AH1467" s="381"/>
      <c r="AI1467" s="381"/>
      <c r="AJ1467" s="381"/>
      <c r="AK1467" s="381"/>
      <c r="AL1467" s="381"/>
      <c r="AM1467" s="381"/>
    </row>
    <row r="1468" spans="1:39" x14ac:dyDescent="0.35">
      <c r="A1468" s="89" t="s">
        <v>715</v>
      </c>
      <c r="B1468" s="89" t="s">
        <v>391</v>
      </c>
      <c r="C1468" s="89" t="s">
        <v>392</v>
      </c>
      <c r="D1468" s="89" t="s">
        <v>463</v>
      </c>
      <c r="E1468" s="89" t="s">
        <v>484</v>
      </c>
      <c r="F1468" s="89" t="s">
        <v>465</v>
      </c>
      <c r="G1468" s="89" t="s">
        <v>465</v>
      </c>
      <c r="H1468" s="89" t="s">
        <v>465</v>
      </c>
      <c r="I1468" s="89" t="s">
        <v>465</v>
      </c>
      <c r="J1468" s="89" t="s">
        <v>465</v>
      </c>
      <c r="K1468" s="89" t="s">
        <v>466</v>
      </c>
      <c r="L1468" s="89" t="s">
        <v>394</v>
      </c>
      <c r="M1468" s="89" t="s">
        <v>395</v>
      </c>
      <c r="N1468" s="89">
        <v>14</v>
      </c>
      <c r="O1468" s="91">
        <v>45.29</v>
      </c>
      <c r="P1468" s="89" t="s">
        <v>396</v>
      </c>
      <c r="Q1468" s="89">
        <v>39</v>
      </c>
      <c r="R1468" s="89" t="s">
        <v>781</v>
      </c>
      <c r="S1468" s="89">
        <v>7</v>
      </c>
      <c r="T1468" s="90">
        <v>0</v>
      </c>
      <c r="U1468" s="90">
        <v>25.45</v>
      </c>
      <c r="V1468" s="90">
        <v>0.28999999999999998</v>
      </c>
      <c r="W1468" s="90">
        <v>0</v>
      </c>
      <c r="X1468" s="90">
        <v>0</v>
      </c>
      <c r="Y1468" s="90">
        <v>25.74</v>
      </c>
      <c r="Z1468" s="90">
        <v>0</v>
      </c>
      <c r="AA1468" s="90">
        <v>0</v>
      </c>
      <c r="AB1468" s="90">
        <v>25.74</v>
      </c>
      <c r="AC1468" s="90">
        <v>111.34</v>
      </c>
      <c r="AD1468" s="90">
        <v>382.74</v>
      </c>
      <c r="AE1468" s="381">
        <f t="shared" si="23"/>
        <v>7.3031460205554017</v>
      </c>
      <c r="AF1468" s="105"/>
      <c r="AG1468" s="381"/>
      <c r="AH1468" s="381"/>
      <c r="AI1468" s="381"/>
      <c r="AJ1468" s="381"/>
      <c r="AK1468" s="381"/>
      <c r="AL1468" s="381"/>
      <c r="AM1468" s="381"/>
    </row>
    <row r="1469" spans="1:39" x14ac:dyDescent="0.35">
      <c r="A1469" s="89" t="s">
        <v>714</v>
      </c>
      <c r="B1469" s="89" t="s">
        <v>391</v>
      </c>
      <c r="C1469" s="89" t="s">
        <v>392</v>
      </c>
      <c r="D1469" s="89" t="s">
        <v>463</v>
      </c>
      <c r="E1469" s="89" t="s">
        <v>484</v>
      </c>
      <c r="F1469" s="89" t="s">
        <v>465</v>
      </c>
      <c r="G1469" s="89" t="s">
        <v>465</v>
      </c>
      <c r="H1469" s="89" t="s">
        <v>465</v>
      </c>
      <c r="I1469" s="89" t="s">
        <v>465</v>
      </c>
      <c r="J1469" s="89" t="s">
        <v>465</v>
      </c>
      <c r="K1469" s="89" t="s">
        <v>466</v>
      </c>
      <c r="L1469" s="89" t="s">
        <v>394</v>
      </c>
      <c r="M1469" s="89" t="s">
        <v>395</v>
      </c>
      <c r="N1469" s="89">
        <v>14</v>
      </c>
      <c r="O1469" s="91">
        <v>47.44</v>
      </c>
      <c r="P1469" s="89" t="s">
        <v>396</v>
      </c>
      <c r="Q1469" s="89">
        <v>39</v>
      </c>
      <c r="R1469" s="89" t="s">
        <v>781</v>
      </c>
      <c r="S1469" s="89">
        <v>7</v>
      </c>
      <c r="T1469" s="90">
        <v>0</v>
      </c>
      <c r="U1469" s="90">
        <v>25.45</v>
      </c>
      <c r="V1469" s="90">
        <v>0.28999999999999998</v>
      </c>
      <c r="W1469" s="90">
        <v>0</v>
      </c>
      <c r="X1469" s="90">
        <v>0</v>
      </c>
      <c r="Y1469" s="90">
        <v>25.74</v>
      </c>
      <c r="Z1469" s="90">
        <v>0</v>
      </c>
      <c r="AA1469" s="90">
        <v>0</v>
      </c>
      <c r="AB1469" s="90">
        <v>25.74</v>
      </c>
      <c r="AC1469" s="90">
        <v>111.34</v>
      </c>
      <c r="AD1469" s="90">
        <v>382.74</v>
      </c>
      <c r="AE1469" s="381">
        <f t="shared" si="23"/>
        <v>7.3031460205554017</v>
      </c>
      <c r="AF1469" s="105"/>
      <c r="AG1469" s="381"/>
      <c r="AH1469" s="381"/>
      <c r="AI1469" s="381"/>
      <c r="AJ1469" s="381"/>
      <c r="AK1469" s="381"/>
      <c r="AL1469" s="381"/>
      <c r="AM1469" s="381"/>
    </row>
    <row r="1470" spans="1:39" x14ac:dyDescent="0.35">
      <c r="A1470" s="89" t="s">
        <v>693</v>
      </c>
      <c r="B1470" s="89" t="s">
        <v>391</v>
      </c>
      <c r="C1470" s="89" t="s">
        <v>392</v>
      </c>
      <c r="D1470" s="89" t="s">
        <v>463</v>
      </c>
      <c r="E1470" s="89" t="s">
        <v>513</v>
      </c>
      <c r="F1470" s="89" t="s">
        <v>465</v>
      </c>
      <c r="G1470" s="89" t="s">
        <v>465</v>
      </c>
      <c r="H1470" s="89" t="s">
        <v>465</v>
      </c>
      <c r="I1470" s="89" t="s">
        <v>465</v>
      </c>
      <c r="J1470" s="89" t="s">
        <v>465</v>
      </c>
      <c r="K1470" s="89" t="s">
        <v>476</v>
      </c>
      <c r="L1470" s="89" t="s">
        <v>394</v>
      </c>
      <c r="M1470" s="89" t="s">
        <v>395</v>
      </c>
      <c r="N1470" s="89">
        <v>14</v>
      </c>
      <c r="O1470" s="91">
        <v>88.81</v>
      </c>
      <c r="P1470" s="89" t="s">
        <v>396</v>
      </c>
      <c r="Q1470" s="89">
        <v>39</v>
      </c>
      <c r="R1470" s="89" t="s">
        <v>781</v>
      </c>
      <c r="S1470" s="89">
        <v>7</v>
      </c>
      <c r="T1470" s="90">
        <v>0</v>
      </c>
      <c r="U1470" s="90">
        <v>20.58</v>
      </c>
      <c r="V1470" s="90">
        <v>0.05</v>
      </c>
      <c r="W1470" s="90">
        <v>0</v>
      </c>
      <c r="X1470" s="90">
        <v>0</v>
      </c>
      <c r="Y1470" s="90">
        <v>20.63</v>
      </c>
      <c r="Z1470" s="90">
        <v>0</v>
      </c>
      <c r="AA1470" s="90">
        <v>0</v>
      </c>
      <c r="AB1470" s="90">
        <v>20.63</v>
      </c>
      <c r="AC1470" s="90">
        <v>97.77</v>
      </c>
      <c r="AD1470" s="90">
        <v>385.89</v>
      </c>
      <c r="AE1470" s="381">
        <f t="shared" si="23"/>
        <v>6.8156510519024405</v>
      </c>
      <c r="AF1470" s="105"/>
      <c r="AG1470" s="381"/>
      <c r="AH1470" s="381"/>
      <c r="AI1470" s="381"/>
      <c r="AJ1470" s="381"/>
      <c r="AK1470" s="381"/>
      <c r="AL1470" s="381"/>
      <c r="AM1470" s="381"/>
    </row>
    <row r="1471" spans="1:39" x14ac:dyDescent="0.35">
      <c r="A1471" s="89" t="s">
        <v>683</v>
      </c>
      <c r="B1471" s="89" t="s">
        <v>391</v>
      </c>
      <c r="C1471" s="89" t="s">
        <v>392</v>
      </c>
      <c r="D1471" s="89" t="s">
        <v>463</v>
      </c>
      <c r="E1471" s="89" t="s">
        <v>475</v>
      </c>
      <c r="F1471" s="89" t="s">
        <v>465</v>
      </c>
      <c r="G1471" s="89" t="s">
        <v>465</v>
      </c>
      <c r="H1471" s="89" t="s">
        <v>465</v>
      </c>
      <c r="I1471" s="89" t="s">
        <v>465</v>
      </c>
      <c r="J1471" s="89" t="s">
        <v>465</v>
      </c>
      <c r="K1471" s="89" t="s">
        <v>466</v>
      </c>
      <c r="L1471" s="89" t="s">
        <v>394</v>
      </c>
      <c r="M1471" s="89" t="s">
        <v>395</v>
      </c>
      <c r="N1471" s="89">
        <v>14</v>
      </c>
      <c r="O1471" s="91">
        <v>82.73</v>
      </c>
      <c r="P1471" s="89" t="s">
        <v>396</v>
      </c>
      <c r="Q1471" s="89">
        <v>39</v>
      </c>
      <c r="R1471" s="89" t="s">
        <v>781</v>
      </c>
      <c r="S1471" s="89">
        <v>7</v>
      </c>
      <c r="T1471" s="90">
        <v>0</v>
      </c>
      <c r="U1471" s="90">
        <v>24.78</v>
      </c>
      <c r="V1471" s="90">
        <v>13.56</v>
      </c>
      <c r="W1471" s="90">
        <v>0</v>
      </c>
      <c r="X1471" s="90">
        <v>0</v>
      </c>
      <c r="Y1471" s="90">
        <v>38.340000000000003</v>
      </c>
      <c r="Z1471" s="90">
        <v>0</v>
      </c>
      <c r="AA1471" s="90">
        <v>0</v>
      </c>
      <c r="AB1471" s="90">
        <v>38.340000000000003</v>
      </c>
      <c r="AC1471" s="90">
        <v>141.22</v>
      </c>
      <c r="AD1471" s="90">
        <v>375.73</v>
      </c>
      <c r="AE1471" s="381">
        <f t="shared" si="23"/>
        <v>8.3013068837058928</v>
      </c>
      <c r="AF1471" s="105"/>
      <c r="AG1471" s="381"/>
      <c r="AH1471" s="381"/>
      <c r="AI1471" s="381"/>
      <c r="AJ1471" s="381"/>
      <c r="AK1471" s="381"/>
      <c r="AL1471" s="381"/>
      <c r="AM1471" s="381"/>
    </row>
    <row r="1472" spans="1:39" x14ac:dyDescent="0.35">
      <c r="A1472" s="89" t="s">
        <v>647</v>
      </c>
      <c r="B1472" s="89" t="s">
        <v>391</v>
      </c>
      <c r="C1472" s="89" t="s">
        <v>392</v>
      </c>
      <c r="D1472" s="89" t="s">
        <v>463</v>
      </c>
      <c r="E1472" s="89" t="s">
        <v>539</v>
      </c>
      <c r="F1472" s="89" t="s">
        <v>465</v>
      </c>
      <c r="G1472" s="89" t="s">
        <v>465</v>
      </c>
      <c r="H1472" s="89" t="s">
        <v>465</v>
      </c>
      <c r="I1472" s="89" t="s">
        <v>465</v>
      </c>
      <c r="J1472" s="89" t="s">
        <v>465</v>
      </c>
      <c r="K1472" s="89" t="s">
        <v>466</v>
      </c>
      <c r="L1472" s="89" t="s">
        <v>394</v>
      </c>
      <c r="M1472" s="89" t="s">
        <v>395</v>
      </c>
      <c r="N1472" s="89">
        <v>14</v>
      </c>
      <c r="O1472" s="91">
        <v>61.36</v>
      </c>
      <c r="P1472" s="89" t="s">
        <v>396</v>
      </c>
      <c r="Q1472" s="89">
        <v>39</v>
      </c>
      <c r="R1472" s="89" t="s">
        <v>781</v>
      </c>
      <c r="S1472" s="89">
        <v>7</v>
      </c>
      <c r="T1472" s="90">
        <v>0</v>
      </c>
      <c r="U1472" s="90">
        <v>15.32</v>
      </c>
      <c r="V1472" s="90">
        <v>0</v>
      </c>
      <c r="W1472" s="90">
        <v>0</v>
      </c>
      <c r="X1472" s="90">
        <v>0</v>
      </c>
      <c r="Y1472" s="90">
        <v>15.32</v>
      </c>
      <c r="Z1472" s="90">
        <v>0</v>
      </c>
      <c r="AA1472" s="90">
        <v>0</v>
      </c>
      <c r="AB1472" s="90">
        <v>15.32</v>
      </c>
      <c r="AC1472" s="90">
        <v>85.11</v>
      </c>
      <c r="AD1472" s="90">
        <v>388.85</v>
      </c>
      <c r="AE1472" s="381">
        <f t="shared" si="23"/>
        <v>6.3348384709691263</v>
      </c>
      <c r="AF1472" s="105"/>
      <c r="AG1472" s="381"/>
      <c r="AH1472" s="381"/>
      <c r="AI1472" s="381"/>
      <c r="AJ1472" s="381"/>
      <c r="AK1472" s="381"/>
      <c r="AL1472" s="381"/>
      <c r="AM1472" s="381"/>
    </row>
    <row r="1473" spans="1:39" x14ac:dyDescent="0.35">
      <c r="A1473" s="89" t="s">
        <v>646</v>
      </c>
      <c r="B1473" s="89" t="s">
        <v>391</v>
      </c>
      <c r="C1473" s="89" t="s">
        <v>392</v>
      </c>
      <c r="D1473" s="89" t="s">
        <v>463</v>
      </c>
      <c r="E1473" s="89" t="s">
        <v>552</v>
      </c>
      <c r="F1473" s="89" t="s">
        <v>465</v>
      </c>
      <c r="G1473" s="89" t="s">
        <v>465</v>
      </c>
      <c r="H1473" s="89" t="s">
        <v>465</v>
      </c>
      <c r="I1473" s="89" t="s">
        <v>465</v>
      </c>
      <c r="J1473" s="89" t="s">
        <v>465</v>
      </c>
      <c r="K1473" s="89" t="s">
        <v>466</v>
      </c>
      <c r="L1473" s="89" t="s">
        <v>394</v>
      </c>
      <c r="M1473" s="89" t="s">
        <v>395</v>
      </c>
      <c r="N1473" s="89">
        <v>14</v>
      </c>
      <c r="O1473" s="91">
        <v>2.4500000000000002</v>
      </c>
      <c r="P1473" s="89" t="s">
        <v>396</v>
      </c>
      <c r="Q1473" s="89">
        <v>39</v>
      </c>
      <c r="R1473" s="89" t="s">
        <v>781</v>
      </c>
      <c r="S1473" s="89">
        <v>7</v>
      </c>
      <c r="T1473" s="90">
        <v>0</v>
      </c>
      <c r="U1473" s="90">
        <v>25.45</v>
      </c>
      <c r="V1473" s="90">
        <v>0.28999999999999998</v>
      </c>
      <c r="W1473" s="90">
        <v>0</v>
      </c>
      <c r="X1473" s="90">
        <v>0</v>
      </c>
      <c r="Y1473" s="90">
        <v>25.74</v>
      </c>
      <c r="Z1473" s="90">
        <v>0</v>
      </c>
      <c r="AA1473" s="90">
        <v>0</v>
      </c>
      <c r="AB1473" s="90">
        <v>25.74</v>
      </c>
      <c r="AC1473" s="90">
        <v>111.34</v>
      </c>
      <c r="AD1473" s="90">
        <v>382.74</v>
      </c>
      <c r="AE1473" s="381">
        <f t="shared" si="23"/>
        <v>7.3031460205554017</v>
      </c>
      <c r="AF1473" s="105"/>
      <c r="AG1473" s="381"/>
      <c r="AH1473" s="381"/>
      <c r="AI1473" s="381"/>
      <c r="AJ1473" s="381"/>
      <c r="AK1473" s="381"/>
      <c r="AL1473" s="381"/>
      <c r="AM1473" s="381"/>
    </row>
    <row r="1474" spans="1:39" x14ac:dyDescent="0.35">
      <c r="A1474" s="89" t="s">
        <v>645</v>
      </c>
      <c r="B1474" s="89" t="s">
        <v>391</v>
      </c>
      <c r="C1474" s="89" t="s">
        <v>392</v>
      </c>
      <c r="D1474" s="89" t="s">
        <v>463</v>
      </c>
      <c r="E1474" s="89" t="s">
        <v>639</v>
      </c>
      <c r="F1474" s="89" t="s">
        <v>465</v>
      </c>
      <c r="G1474" s="89" t="s">
        <v>465</v>
      </c>
      <c r="H1474" s="89" t="s">
        <v>465</v>
      </c>
      <c r="I1474" s="89" t="s">
        <v>465</v>
      </c>
      <c r="J1474" s="89" t="s">
        <v>465</v>
      </c>
      <c r="K1474" s="89" t="s">
        <v>466</v>
      </c>
      <c r="L1474" s="89" t="s">
        <v>394</v>
      </c>
      <c r="M1474" s="89" t="s">
        <v>395</v>
      </c>
      <c r="N1474" s="89">
        <v>14</v>
      </c>
      <c r="O1474" s="91">
        <v>18.059999999999999</v>
      </c>
      <c r="P1474" s="89" t="s">
        <v>396</v>
      </c>
      <c r="Q1474" s="89">
        <v>39</v>
      </c>
      <c r="R1474" s="89" t="s">
        <v>781</v>
      </c>
      <c r="S1474" s="89">
        <v>7</v>
      </c>
      <c r="T1474" s="90">
        <v>0</v>
      </c>
      <c r="U1474" s="90">
        <v>25.45</v>
      </c>
      <c r="V1474" s="90">
        <v>0.28999999999999998</v>
      </c>
      <c r="W1474" s="90">
        <v>0</v>
      </c>
      <c r="X1474" s="90">
        <v>0</v>
      </c>
      <c r="Y1474" s="90">
        <v>25.74</v>
      </c>
      <c r="Z1474" s="90">
        <v>0</v>
      </c>
      <c r="AA1474" s="90">
        <v>0</v>
      </c>
      <c r="AB1474" s="90">
        <v>25.74</v>
      </c>
      <c r="AC1474" s="90">
        <v>111.34</v>
      </c>
      <c r="AD1474" s="90">
        <v>382.74</v>
      </c>
      <c r="AE1474" s="381">
        <f t="shared" si="23"/>
        <v>7.3031460205554017</v>
      </c>
      <c r="AF1474" s="105"/>
      <c r="AG1474" s="381"/>
      <c r="AH1474" s="381"/>
      <c r="AI1474" s="381"/>
      <c r="AJ1474" s="381"/>
      <c r="AK1474" s="381"/>
      <c r="AL1474" s="381"/>
      <c r="AM1474" s="381"/>
    </row>
    <row r="1475" spans="1:39" x14ac:dyDescent="0.35">
      <c r="A1475" s="89" t="s">
        <v>642</v>
      </c>
      <c r="B1475" s="89" t="s">
        <v>391</v>
      </c>
      <c r="C1475" s="89" t="s">
        <v>392</v>
      </c>
      <c r="D1475" s="89" t="s">
        <v>463</v>
      </c>
      <c r="E1475" s="89" t="s">
        <v>639</v>
      </c>
      <c r="F1475" s="89" t="s">
        <v>465</v>
      </c>
      <c r="G1475" s="89" t="s">
        <v>465</v>
      </c>
      <c r="H1475" s="89" t="s">
        <v>465</v>
      </c>
      <c r="I1475" s="89" t="s">
        <v>465</v>
      </c>
      <c r="J1475" s="89" t="s">
        <v>465</v>
      </c>
      <c r="K1475" s="89" t="s">
        <v>466</v>
      </c>
      <c r="L1475" s="89" t="s">
        <v>394</v>
      </c>
      <c r="M1475" s="89" t="s">
        <v>395</v>
      </c>
      <c r="N1475" s="89">
        <v>14</v>
      </c>
      <c r="O1475" s="91">
        <v>3.98</v>
      </c>
      <c r="P1475" s="89" t="s">
        <v>396</v>
      </c>
      <c r="Q1475" s="89">
        <v>39</v>
      </c>
      <c r="R1475" s="89" t="s">
        <v>781</v>
      </c>
      <c r="S1475" s="89">
        <v>7</v>
      </c>
      <c r="T1475" s="90">
        <v>0</v>
      </c>
      <c r="U1475" s="90">
        <v>25.45</v>
      </c>
      <c r="V1475" s="90">
        <v>0.28999999999999998</v>
      </c>
      <c r="W1475" s="90">
        <v>0</v>
      </c>
      <c r="X1475" s="90">
        <v>0</v>
      </c>
      <c r="Y1475" s="90">
        <v>25.74</v>
      </c>
      <c r="Z1475" s="90">
        <v>0</v>
      </c>
      <c r="AA1475" s="90">
        <v>0</v>
      </c>
      <c r="AB1475" s="90">
        <v>25.74</v>
      </c>
      <c r="AC1475" s="90">
        <v>111.34</v>
      </c>
      <c r="AD1475" s="90">
        <v>382.74</v>
      </c>
      <c r="AE1475" s="381">
        <f t="shared" si="23"/>
        <v>7.3031460205554017</v>
      </c>
      <c r="AF1475" s="105"/>
      <c r="AG1475" s="381"/>
      <c r="AH1475" s="381"/>
      <c r="AI1475" s="381"/>
      <c r="AJ1475" s="381"/>
      <c r="AK1475" s="381"/>
      <c r="AL1475" s="381"/>
      <c r="AM1475" s="381"/>
    </row>
    <row r="1476" spans="1:39" x14ac:dyDescent="0.35">
      <c r="A1476" s="89" t="s">
        <v>640</v>
      </c>
      <c r="B1476" s="89" t="s">
        <v>391</v>
      </c>
      <c r="C1476" s="89" t="s">
        <v>392</v>
      </c>
      <c r="D1476" s="89" t="s">
        <v>463</v>
      </c>
      <c r="E1476" s="89" t="s">
        <v>524</v>
      </c>
      <c r="F1476" s="89" t="s">
        <v>465</v>
      </c>
      <c r="G1476" s="89" t="s">
        <v>465</v>
      </c>
      <c r="H1476" s="89" t="s">
        <v>465</v>
      </c>
      <c r="I1476" s="89" t="s">
        <v>465</v>
      </c>
      <c r="J1476" s="89" t="s">
        <v>465</v>
      </c>
      <c r="K1476" s="89" t="s">
        <v>466</v>
      </c>
      <c r="L1476" s="89" t="s">
        <v>394</v>
      </c>
      <c r="M1476" s="89" t="s">
        <v>395</v>
      </c>
      <c r="N1476" s="89">
        <v>14</v>
      </c>
      <c r="O1476" s="91">
        <v>34.116399999999999</v>
      </c>
      <c r="P1476" s="89" t="s">
        <v>396</v>
      </c>
      <c r="Q1476" s="89">
        <v>39</v>
      </c>
      <c r="R1476" s="89" t="s">
        <v>781</v>
      </c>
      <c r="S1476" s="89">
        <v>7</v>
      </c>
      <c r="T1476" s="90">
        <v>0</v>
      </c>
      <c r="U1476" s="90">
        <v>24.83</v>
      </c>
      <c r="V1476" s="90">
        <v>7.63</v>
      </c>
      <c r="W1476" s="90">
        <v>0</v>
      </c>
      <c r="X1476" s="90">
        <v>0</v>
      </c>
      <c r="Y1476" s="90">
        <v>32.47</v>
      </c>
      <c r="Z1476" s="90">
        <v>0</v>
      </c>
      <c r="AA1476" s="90">
        <v>0</v>
      </c>
      <c r="AB1476" s="90">
        <v>32.47</v>
      </c>
      <c r="AC1476" s="90">
        <v>125.83</v>
      </c>
      <c r="AD1476" s="90">
        <v>379.35</v>
      </c>
      <c r="AE1476" s="381">
        <f t="shared" si="23"/>
        <v>7.7984511487921546</v>
      </c>
      <c r="AF1476" s="105"/>
      <c r="AG1476" s="381"/>
      <c r="AH1476" s="381"/>
      <c r="AI1476" s="381"/>
      <c r="AJ1476" s="381"/>
      <c r="AK1476" s="381"/>
      <c r="AL1476" s="381"/>
      <c r="AM1476" s="381"/>
    </row>
    <row r="1477" spans="1:39" x14ac:dyDescent="0.35">
      <c r="A1477" s="89" t="s">
        <v>638</v>
      </c>
      <c r="B1477" s="89" t="s">
        <v>391</v>
      </c>
      <c r="C1477" s="89" t="s">
        <v>392</v>
      </c>
      <c r="D1477" s="89" t="s">
        <v>463</v>
      </c>
      <c r="E1477" s="89" t="s">
        <v>639</v>
      </c>
      <c r="F1477" s="89" t="s">
        <v>465</v>
      </c>
      <c r="G1477" s="89" t="s">
        <v>465</v>
      </c>
      <c r="H1477" s="89" t="s">
        <v>465</v>
      </c>
      <c r="I1477" s="89" t="s">
        <v>465</v>
      </c>
      <c r="J1477" s="89" t="s">
        <v>465</v>
      </c>
      <c r="K1477" s="89" t="s">
        <v>466</v>
      </c>
      <c r="L1477" s="89" t="s">
        <v>394</v>
      </c>
      <c r="M1477" s="89" t="s">
        <v>395</v>
      </c>
      <c r="N1477" s="89">
        <v>14</v>
      </c>
      <c r="O1477" s="91">
        <v>32.64</v>
      </c>
      <c r="P1477" s="89" t="s">
        <v>396</v>
      </c>
      <c r="Q1477" s="89">
        <v>39</v>
      </c>
      <c r="R1477" s="89" t="s">
        <v>781</v>
      </c>
      <c r="S1477" s="89">
        <v>7</v>
      </c>
      <c r="T1477" s="90">
        <v>0</v>
      </c>
      <c r="U1477" s="90">
        <v>25.45</v>
      </c>
      <c r="V1477" s="90">
        <v>0.28999999999999998</v>
      </c>
      <c r="W1477" s="90">
        <v>0</v>
      </c>
      <c r="X1477" s="90">
        <v>0</v>
      </c>
      <c r="Y1477" s="90">
        <v>25.74</v>
      </c>
      <c r="Z1477" s="90">
        <v>0</v>
      </c>
      <c r="AA1477" s="90">
        <v>0</v>
      </c>
      <c r="AB1477" s="90">
        <v>25.74</v>
      </c>
      <c r="AC1477" s="90">
        <v>111.34</v>
      </c>
      <c r="AD1477" s="90">
        <v>382.74</v>
      </c>
      <c r="AE1477" s="381">
        <f t="shared" si="23"/>
        <v>7.3031460205554017</v>
      </c>
      <c r="AF1477" s="105"/>
      <c r="AG1477" s="381"/>
      <c r="AH1477" s="381"/>
      <c r="AI1477" s="381"/>
      <c r="AJ1477" s="381"/>
      <c r="AK1477" s="381"/>
      <c r="AL1477" s="381"/>
      <c r="AM1477" s="381"/>
    </row>
    <row r="1478" spans="1:39" x14ac:dyDescent="0.35">
      <c r="A1478" s="89" t="s">
        <v>753</v>
      </c>
      <c r="B1478" s="89" t="s">
        <v>391</v>
      </c>
      <c r="C1478" s="89" t="s">
        <v>392</v>
      </c>
      <c r="D1478" s="89" t="s">
        <v>463</v>
      </c>
      <c r="E1478" s="89" t="s">
        <v>480</v>
      </c>
      <c r="F1478" s="89" t="s">
        <v>465</v>
      </c>
      <c r="G1478" s="89" t="s">
        <v>465</v>
      </c>
      <c r="H1478" s="89" t="s">
        <v>465</v>
      </c>
      <c r="I1478" s="89" t="s">
        <v>506</v>
      </c>
      <c r="J1478" s="89" t="s">
        <v>465</v>
      </c>
      <c r="K1478" s="89" t="s">
        <v>466</v>
      </c>
      <c r="L1478" s="89" t="s">
        <v>549</v>
      </c>
      <c r="M1478" s="89" t="s">
        <v>395</v>
      </c>
      <c r="N1478" s="89">
        <v>21</v>
      </c>
      <c r="O1478" s="91">
        <v>3.23</v>
      </c>
      <c r="P1478" s="89" t="s">
        <v>566</v>
      </c>
      <c r="Q1478" s="89">
        <v>39</v>
      </c>
      <c r="R1478" s="89" t="s">
        <v>781</v>
      </c>
      <c r="S1478" s="89">
        <v>8</v>
      </c>
      <c r="T1478" s="90">
        <v>0</v>
      </c>
      <c r="U1478" s="90">
        <v>7.06</v>
      </c>
      <c r="V1478" s="90">
        <v>15.84</v>
      </c>
      <c r="W1478" s="90">
        <v>0</v>
      </c>
      <c r="X1478" s="90">
        <v>0</v>
      </c>
      <c r="Y1478" s="90">
        <v>22.91</v>
      </c>
      <c r="Z1478" s="90">
        <v>0</v>
      </c>
      <c r="AA1478" s="90">
        <v>0</v>
      </c>
      <c r="AB1478" s="90">
        <v>22.91</v>
      </c>
      <c r="AC1478" s="90">
        <v>99.82</v>
      </c>
      <c r="AD1478" s="90">
        <v>184.55</v>
      </c>
      <c r="AE1478" s="381">
        <f t="shared" si="23"/>
        <v>9.9583654499997287</v>
      </c>
      <c r="AF1478" s="105"/>
      <c r="AG1478" s="381"/>
      <c r="AH1478" s="381"/>
      <c r="AI1478" s="381"/>
      <c r="AJ1478" s="381"/>
      <c r="AK1478" s="381"/>
      <c r="AL1478" s="381"/>
      <c r="AM1478" s="381"/>
    </row>
    <row r="1479" spans="1:39" x14ac:dyDescent="0.35">
      <c r="A1479" s="89" t="s">
        <v>594</v>
      </c>
      <c r="B1479" s="89" t="s">
        <v>391</v>
      </c>
      <c r="C1479" s="89" t="s">
        <v>392</v>
      </c>
      <c r="D1479" s="89" t="s">
        <v>463</v>
      </c>
      <c r="E1479" s="89" t="s">
        <v>595</v>
      </c>
      <c r="F1479" s="89" t="s">
        <v>465</v>
      </c>
      <c r="G1479" s="89" t="s">
        <v>465</v>
      </c>
      <c r="H1479" s="89" t="s">
        <v>465</v>
      </c>
      <c r="I1479" s="89" t="s">
        <v>506</v>
      </c>
      <c r="J1479" s="89" t="s">
        <v>465</v>
      </c>
      <c r="K1479" s="89" t="s">
        <v>466</v>
      </c>
      <c r="L1479" s="89" t="s">
        <v>549</v>
      </c>
      <c r="M1479" s="89" t="s">
        <v>395</v>
      </c>
      <c r="N1479" s="89">
        <v>20</v>
      </c>
      <c r="O1479" s="91">
        <v>2.1800000000000002</v>
      </c>
      <c r="P1479" s="89" t="s">
        <v>566</v>
      </c>
      <c r="Q1479" s="89">
        <v>39</v>
      </c>
      <c r="R1479" s="89" t="s">
        <v>781</v>
      </c>
      <c r="S1479" s="89">
        <v>8</v>
      </c>
      <c r="T1479" s="90">
        <v>0</v>
      </c>
      <c r="U1479" s="90">
        <v>7.53</v>
      </c>
      <c r="V1479" s="90">
        <v>22.16</v>
      </c>
      <c r="W1479" s="90">
        <v>0</v>
      </c>
      <c r="X1479" s="90">
        <v>0</v>
      </c>
      <c r="Y1479" s="90">
        <v>29.69</v>
      </c>
      <c r="Z1479" s="90">
        <v>0</v>
      </c>
      <c r="AA1479" s="90">
        <v>0</v>
      </c>
      <c r="AB1479" s="90">
        <v>29.69</v>
      </c>
      <c r="AC1479" s="90">
        <v>106.56</v>
      </c>
      <c r="AD1479" s="90">
        <v>185.94</v>
      </c>
      <c r="AE1479" s="381">
        <f t="shared" si="23"/>
        <v>10.25054589569045</v>
      </c>
      <c r="AF1479" s="105"/>
      <c r="AG1479" s="381"/>
      <c r="AH1479" s="381"/>
      <c r="AI1479" s="381"/>
      <c r="AJ1479" s="381"/>
      <c r="AK1479" s="381"/>
      <c r="AL1479" s="381"/>
      <c r="AM1479" s="381"/>
    </row>
    <row r="1480" spans="1:39" x14ac:dyDescent="0.35">
      <c r="A1480" s="89" t="s">
        <v>675</v>
      </c>
      <c r="B1480" s="89" t="s">
        <v>391</v>
      </c>
      <c r="C1480" s="89" t="s">
        <v>392</v>
      </c>
      <c r="D1480" s="89" t="s">
        <v>463</v>
      </c>
      <c r="E1480" s="89" t="s">
        <v>485</v>
      </c>
      <c r="F1480" s="89" t="s">
        <v>465</v>
      </c>
      <c r="G1480" s="89" t="s">
        <v>511</v>
      </c>
      <c r="H1480" s="89" t="s">
        <v>719</v>
      </c>
      <c r="I1480" s="89" t="s">
        <v>506</v>
      </c>
      <c r="J1480" s="89" t="s">
        <v>501</v>
      </c>
      <c r="K1480" s="89" t="s">
        <v>476</v>
      </c>
      <c r="L1480" s="89" t="s">
        <v>587</v>
      </c>
      <c r="M1480" s="89" t="s">
        <v>395</v>
      </c>
      <c r="N1480" s="89">
        <v>29</v>
      </c>
      <c r="O1480" s="91">
        <v>54.15</v>
      </c>
      <c r="P1480" s="89" t="s">
        <v>400</v>
      </c>
      <c r="Q1480" s="89">
        <v>39</v>
      </c>
      <c r="R1480" s="89" t="s">
        <v>781</v>
      </c>
      <c r="S1480" s="89">
        <v>9</v>
      </c>
      <c r="T1480" s="90">
        <v>0</v>
      </c>
      <c r="U1480" s="90">
        <v>46.73</v>
      </c>
      <c r="V1480" s="90">
        <v>40.65</v>
      </c>
      <c r="W1480" s="90">
        <v>0</v>
      </c>
      <c r="X1480" s="90">
        <v>37.15</v>
      </c>
      <c r="Y1480" s="90">
        <v>124.53</v>
      </c>
      <c r="Z1480" s="90">
        <v>0</v>
      </c>
      <c r="AA1480" s="90">
        <v>0</v>
      </c>
      <c r="AB1480" s="90">
        <v>124.53</v>
      </c>
      <c r="AC1480" s="90">
        <v>98.48</v>
      </c>
      <c r="AD1480" s="90">
        <v>96.23</v>
      </c>
      <c r="AE1480" s="381">
        <f t="shared" si="23"/>
        <v>13.697934302884455</v>
      </c>
      <c r="AF1480" s="105"/>
      <c r="AG1480" s="381"/>
      <c r="AH1480" s="381"/>
      <c r="AI1480" s="381"/>
      <c r="AJ1480" s="381"/>
      <c r="AK1480" s="381"/>
      <c r="AL1480" s="381"/>
      <c r="AM1480" s="381"/>
    </row>
    <row r="1481" spans="1:39" x14ac:dyDescent="0.35">
      <c r="A1481" s="89" t="s">
        <v>674</v>
      </c>
      <c r="B1481" s="89" t="s">
        <v>391</v>
      </c>
      <c r="C1481" s="89" t="s">
        <v>392</v>
      </c>
      <c r="D1481" s="89" t="s">
        <v>463</v>
      </c>
      <c r="E1481" s="89" t="s">
        <v>489</v>
      </c>
      <c r="F1481" s="89" t="s">
        <v>465</v>
      </c>
      <c r="G1481" s="89" t="s">
        <v>511</v>
      </c>
      <c r="H1481" s="89" t="s">
        <v>719</v>
      </c>
      <c r="I1481" s="89" t="s">
        <v>506</v>
      </c>
      <c r="J1481" s="89" t="s">
        <v>501</v>
      </c>
      <c r="K1481" s="89" t="s">
        <v>476</v>
      </c>
      <c r="L1481" s="89" t="s">
        <v>587</v>
      </c>
      <c r="M1481" s="89" t="s">
        <v>395</v>
      </c>
      <c r="N1481" s="89">
        <v>29</v>
      </c>
      <c r="O1481" s="91">
        <v>103.49</v>
      </c>
      <c r="P1481" s="89" t="s">
        <v>400</v>
      </c>
      <c r="Q1481" s="89">
        <v>39</v>
      </c>
      <c r="R1481" s="89" t="s">
        <v>781</v>
      </c>
      <c r="S1481" s="89">
        <v>9</v>
      </c>
      <c r="T1481" s="90">
        <v>0</v>
      </c>
      <c r="U1481" s="90">
        <v>46.73</v>
      </c>
      <c r="V1481" s="90">
        <v>40.65</v>
      </c>
      <c r="W1481" s="90">
        <v>0</v>
      </c>
      <c r="X1481" s="90">
        <v>37.15</v>
      </c>
      <c r="Y1481" s="90">
        <v>124.53</v>
      </c>
      <c r="Z1481" s="90">
        <v>0</v>
      </c>
      <c r="AA1481" s="90">
        <v>0</v>
      </c>
      <c r="AB1481" s="90">
        <v>124.53</v>
      </c>
      <c r="AC1481" s="90">
        <v>98.48</v>
      </c>
      <c r="AD1481" s="90">
        <v>96.23</v>
      </c>
      <c r="AE1481" s="381">
        <f t="shared" si="23"/>
        <v>13.697934302884455</v>
      </c>
      <c r="AF1481" s="105"/>
      <c r="AG1481" s="381"/>
      <c r="AH1481" s="381"/>
      <c r="AI1481" s="381"/>
      <c r="AJ1481" s="381"/>
      <c r="AK1481" s="381"/>
      <c r="AL1481" s="381"/>
      <c r="AM1481" s="381"/>
    </row>
    <row r="1482" spans="1:39" x14ac:dyDescent="0.35">
      <c r="A1482" s="89" t="s">
        <v>427</v>
      </c>
      <c r="B1482" s="89" t="s">
        <v>391</v>
      </c>
      <c r="C1482" s="89" t="s">
        <v>392</v>
      </c>
      <c r="D1482" s="89" t="s">
        <v>463</v>
      </c>
      <c r="E1482" s="89" t="s">
        <v>491</v>
      </c>
      <c r="F1482" s="89" t="s">
        <v>465</v>
      </c>
      <c r="G1482" s="89" t="s">
        <v>465</v>
      </c>
      <c r="H1482" s="89" t="s">
        <v>719</v>
      </c>
      <c r="I1482" s="89" t="s">
        <v>506</v>
      </c>
      <c r="J1482" s="89" t="s">
        <v>501</v>
      </c>
      <c r="K1482" s="89" t="s">
        <v>466</v>
      </c>
      <c r="L1482" s="89" t="s">
        <v>587</v>
      </c>
      <c r="M1482" s="89" t="s">
        <v>395</v>
      </c>
      <c r="N1482" s="89">
        <v>29</v>
      </c>
      <c r="O1482" s="91">
        <v>3.31</v>
      </c>
      <c r="P1482" s="89" t="s">
        <v>400</v>
      </c>
      <c r="Q1482" s="89">
        <v>39</v>
      </c>
      <c r="R1482" s="89" t="s">
        <v>781</v>
      </c>
      <c r="S1482" s="89">
        <v>9</v>
      </c>
      <c r="T1482" s="90">
        <v>0</v>
      </c>
      <c r="U1482" s="90">
        <v>15.39</v>
      </c>
      <c r="V1482" s="90">
        <v>49.52</v>
      </c>
      <c r="W1482" s="90">
        <v>52.84</v>
      </c>
      <c r="X1482" s="90">
        <v>0</v>
      </c>
      <c r="Y1482" s="90">
        <v>117.75</v>
      </c>
      <c r="Z1482" s="90">
        <v>0</v>
      </c>
      <c r="AA1482" s="90">
        <v>0</v>
      </c>
      <c r="AB1482" s="90">
        <v>117.75</v>
      </c>
      <c r="AC1482" s="90">
        <v>97.79</v>
      </c>
      <c r="AD1482" s="90">
        <v>101.57</v>
      </c>
      <c r="AE1482" s="381">
        <f t="shared" si="23"/>
        <v>13.286200398813738</v>
      </c>
      <c r="AF1482" s="105"/>
      <c r="AG1482" s="381"/>
      <c r="AH1482" s="381"/>
      <c r="AI1482" s="381"/>
      <c r="AJ1482" s="381"/>
      <c r="AK1482" s="381"/>
      <c r="AL1482" s="381"/>
      <c r="AM1482" s="381"/>
    </row>
    <row r="1483" spans="1:39" x14ac:dyDescent="0.35">
      <c r="A1483" s="89" t="s">
        <v>659</v>
      </c>
      <c r="B1483" s="89" t="s">
        <v>391</v>
      </c>
      <c r="C1483" s="89" t="s">
        <v>392</v>
      </c>
      <c r="D1483" s="89" t="s">
        <v>463</v>
      </c>
      <c r="E1483" s="89" t="s">
        <v>660</v>
      </c>
      <c r="F1483" s="89" t="s">
        <v>465</v>
      </c>
      <c r="G1483" s="89" t="s">
        <v>465</v>
      </c>
      <c r="H1483" s="89" t="s">
        <v>719</v>
      </c>
      <c r="I1483" s="89" t="s">
        <v>506</v>
      </c>
      <c r="J1483" s="89" t="s">
        <v>501</v>
      </c>
      <c r="K1483" s="89" t="s">
        <v>466</v>
      </c>
      <c r="L1483" s="89" t="s">
        <v>587</v>
      </c>
      <c r="M1483" s="89" t="s">
        <v>395</v>
      </c>
      <c r="N1483" s="89">
        <v>29</v>
      </c>
      <c r="O1483" s="91">
        <v>24.06</v>
      </c>
      <c r="P1483" s="89" t="s">
        <v>400</v>
      </c>
      <c r="Q1483" s="89">
        <v>39</v>
      </c>
      <c r="R1483" s="89" t="s">
        <v>781</v>
      </c>
      <c r="S1483" s="89">
        <v>9</v>
      </c>
      <c r="T1483" s="90">
        <v>0</v>
      </c>
      <c r="U1483" s="90">
        <v>18.36</v>
      </c>
      <c r="V1483" s="90">
        <v>36.64</v>
      </c>
      <c r="W1483" s="90">
        <v>69</v>
      </c>
      <c r="X1483" s="90">
        <v>0</v>
      </c>
      <c r="Y1483" s="90">
        <v>123.99</v>
      </c>
      <c r="Z1483" s="90">
        <v>0</v>
      </c>
      <c r="AA1483" s="90">
        <v>0</v>
      </c>
      <c r="AB1483" s="90">
        <v>123.99</v>
      </c>
      <c r="AC1483" s="90">
        <v>95.4</v>
      </c>
      <c r="AD1483" s="90">
        <v>92.18</v>
      </c>
      <c r="AE1483" s="381">
        <f t="shared" si="23"/>
        <v>13.775016804713685</v>
      </c>
      <c r="AF1483" s="105"/>
      <c r="AG1483" s="381"/>
      <c r="AH1483" s="381"/>
      <c r="AI1483" s="381"/>
      <c r="AJ1483" s="381"/>
      <c r="AK1483" s="381"/>
      <c r="AL1483" s="381"/>
      <c r="AM1483" s="381"/>
    </row>
    <row r="1484" spans="1:39" x14ac:dyDescent="0.35">
      <c r="A1484" s="89" t="s">
        <v>661</v>
      </c>
      <c r="B1484" s="89" t="s">
        <v>391</v>
      </c>
      <c r="C1484" s="89" t="s">
        <v>392</v>
      </c>
      <c r="D1484" s="89" t="s">
        <v>463</v>
      </c>
      <c r="E1484" s="89" t="s">
        <v>660</v>
      </c>
      <c r="F1484" s="89" t="s">
        <v>465</v>
      </c>
      <c r="G1484" s="89" t="s">
        <v>465</v>
      </c>
      <c r="H1484" s="89" t="s">
        <v>719</v>
      </c>
      <c r="I1484" s="89" t="s">
        <v>506</v>
      </c>
      <c r="J1484" s="89" t="s">
        <v>501</v>
      </c>
      <c r="K1484" s="89" t="s">
        <v>466</v>
      </c>
      <c r="L1484" s="89" t="s">
        <v>587</v>
      </c>
      <c r="M1484" s="89" t="s">
        <v>395</v>
      </c>
      <c r="N1484" s="89">
        <v>29</v>
      </c>
      <c r="O1484" s="91">
        <v>19.37</v>
      </c>
      <c r="P1484" s="89" t="s">
        <v>400</v>
      </c>
      <c r="Q1484" s="89">
        <v>39</v>
      </c>
      <c r="R1484" s="89" t="s">
        <v>781</v>
      </c>
      <c r="S1484" s="89">
        <v>9</v>
      </c>
      <c r="T1484" s="90">
        <v>0</v>
      </c>
      <c r="U1484" s="90">
        <v>18.36</v>
      </c>
      <c r="V1484" s="90">
        <v>36.64</v>
      </c>
      <c r="W1484" s="90">
        <v>69</v>
      </c>
      <c r="X1484" s="90">
        <v>0</v>
      </c>
      <c r="Y1484" s="90">
        <v>123.99</v>
      </c>
      <c r="Z1484" s="90">
        <v>0</v>
      </c>
      <c r="AA1484" s="90">
        <v>0</v>
      </c>
      <c r="AB1484" s="90">
        <v>123.99</v>
      </c>
      <c r="AC1484" s="90">
        <v>95.4</v>
      </c>
      <c r="AD1484" s="90">
        <v>92.18</v>
      </c>
      <c r="AE1484" s="381">
        <f t="shared" si="23"/>
        <v>13.775016804713685</v>
      </c>
      <c r="AF1484" s="105"/>
      <c r="AG1484" s="381"/>
      <c r="AH1484" s="381"/>
      <c r="AI1484" s="381"/>
      <c r="AJ1484" s="381"/>
      <c r="AK1484" s="381"/>
      <c r="AL1484" s="381"/>
      <c r="AM1484" s="381"/>
    </row>
    <row r="1485" spans="1:39" x14ac:dyDescent="0.35">
      <c r="A1485" s="89" t="s">
        <v>662</v>
      </c>
      <c r="B1485" s="89" t="s">
        <v>391</v>
      </c>
      <c r="C1485" s="89" t="s">
        <v>392</v>
      </c>
      <c r="D1485" s="89" t="s">
        <v>463</v>
      </c>
      <c r="E1485" s="89" t="s">
        <v>660</v>
      </c>
      <c r="F1485" s="89" t="s">
        <v>465</v>
      </c>
      <c r="G1485" s="89" t="s">
        <v>465</v>
      </c>
      <c r="H1485" s="89" t="s">
        <v>719</v>
      </c>
      <c r="I1485" s="89" t="s">
        <v>506</v>
      </c>
      <c r="J1485" s="89" t="s">
        <v>501</v>
      </c>
      <c r="K1485" s="89" t="s">
        <v>466</v>
      </c>
      <c r="L1485" s="89" t="s">
        <v>587</v>
      </c>
      <c r="M1485" s="89" t="s">
        <v>395</v>
      </c>
      <c r="N1485" s="89">
        <v>29</v>
      </c>
      <c r="O1485" s="91">
        <v>2.2799999999999998</v>
      </c>
      <c r="P1485" s="89" t="s">
        <v>400</v>
      </c>
      <c r="Q1485" s="89">
        <v>39</v>
      </c>
      <c r="R1485" s="89" t="s">
        <v>781</v>
      </c>
      <c r="S1485" s="89">
        <v>9</v>
      </c>
      <c r="T1485" s="90">
        <v>0</v>
      </c>
      <c r="U1485" s="90">
        <v>18.36</v>
      </c>
      <c r="V1485" s="90">
        <v>36.64</v>
      </c>
      <c r="W1485" s="90">
        <v>69</v>
      </c>
      <c r="X1485" s="90">
        <v>0</v>
      </c>
      <c r="Y1485" s="90">
        <v>123.99</v>
      </c>
      <c r="Z1485" s="90">
        <v>0</v>
      </c>
      <c r="AA1485" s="90">
        <v>0</v>
      </c>
      <c r="AB1485" s="90">
        <v>123.99</v>
      </c>
      <c r="AC1485" s="90">
        <v>95.4</v>
      </c>
      <c r="AD1485" s="90">
        <v>92.18</v>
      </c>
      <c r="AE1485" s="381">
        <f t="shared" ref="AE1485:AE1548" si="24">IFERROR(SQRT(((AC1485/AD1485)/0.005454154)),"-")</f>
        <v>13.775016804713685</v>
      </c>
      <c r="AF1485" s="105"/>
      <c r="AG1485" s="381"/>
      <c r="AH1485" s="381"/>
      <c r="AI1485" s="381"/>
      <c r="AJ1485" s="381"/>
      <c r="AK1485" s="381"/>
      <c r="AL1485" s="381"/>
      <c r="AM1485" s="381"/>
    </row>
    <row r="1486" spans="1:39" x14ac:dyDescent="0.35">
      <c r="A1486" s="89" t="s">
        <v>663</v>
      </c>
      <c r="B1486" s="89" t="s">
        <v>391</v>
      </c>
      <c r="C1486" s="89" t="s">
        <v>392</v>
      </c>
      <c r="D1486" s="89" t="s">
        <v>463</v>
      </c>
      <c r="E1486" s="89" t="s">
        <v>491</v>
      </c>
      <c r="F1486" s="89" t="s">
        <v>465</v>
      </c>
      <c r="G1486" s="89" t="s">
        <v>465</v>
      </c>
      <c r="H1486" s="89" t="s">
        <v>719</v>
      </c>
      <c r="I1486" s="89" t="s">
        <v>506</v>
      </c>
      <c r="J1486" s="89" t="s">
        <v>501</v>
      </c>
      <c r="K1486" s="89" t="s">
        <v>466</v>
      </c>
      <c r="L1486" s="89" t="s">
        <v>587</v>
      </c>
      <c r="M1486" s="89" t="s">
        <v>395</v>
      </c>
      <c r="N1486" s="89">
        <v>29</v>
      </c>
      <c r="O1486" s="91">
        <v>9.17</v>
      </c>
      <c r="P1486" s="89" t="s">
        <v>400</v>
      </c>
      <c r="Q1486" s="89">
        <v>39</v>
      </c>
      <c r="R1486" s="89" t="s">
        <v>781</v>
      </c>
      <c r="S1486" s="89">
        <v>9</v>
      </c>
      <c r="T1486" s="90">
        <v>0</v>
      </c>
      <c r="U1486" s="90">
        <v>15.39</v>
      </c>
      <c r="V1486" s="90">
        <v>49.52</v>
      </c>
      <c r="W1486" s="90">
        <v>52.84</v>
      </c>
      <c r="X1486" s="90">
        <v>0</v>
      </c>
      <c r="Y1486" s="90">
        <v>117.75</v>
      </c>
      <c r="Z1486" s="90">
        <v>0</v>
      </c>
      <c r="AA1486" s="90">
        <v>0</v>
      </c>
      <c r="AB1486" s="90">
        <v>117.75</v>
      </c>
      <c r="AC1486" s="90">
        <v>97.79</v>
      </c>
      <c r="AD1486" s="90">
        <v>101.57</v>
      </c>
      <c r="AE1486" s="381">
        <f t="shared" si="24"/>
        <v>13.286200398813738</v>
      </c>
      <c r="AF1486" s="105"/>
      <c r="AG1486" s="381"/>
      <c r="AH1486" s="381"/>
      <c r="AI1486" s="381"/>
      <c r="AJ1486" s="381"/>
      <c r="AK1486" s="381"/>
      <c r="AL1486" s="381"/>
      <c r="AM1486" s="381"/>
    </row>
    <row r="1487" spans="1:39" x14ac:dyDescent="0.35">
      <c r="A1487" s="89" t="s">
        <v>664</v>
      </c>
      <c r="B1487" s="89" t="s">
        <v>391</v>
      </c>
      <c r="C1487" s="89" t="s">
        <v>392</v>
      </c>
      <c r="D1487" s="89" t="s">
        <v>463</v>
      </c>
      <c r="E1487" s="89" t="s">
        <v>660</v>
      </c>
      <c r="F1487" s="89" t="s">
        <v>465</v>
      </c>
      <c r="G1487" s="89" t="s">
        <v>465</v>
      </c>
      <c r="H1487" s="89" t="s">
        <v>719</v>
      </c>
      <c r="I1487" s="89" t="s">
        <v>506</v>
      </c>
      <c r="J1487" s="89" t="s">
        <v>501</v>
      </c>
      <c r="K1487" s="89" t="s">
        <v>466</v>
      </c>
      <c r="L1487" s="89" t="s">
        <v>587</v>
      </c>
      <c r="M1487" s="89" t="s">
        <v>395</v>
      </c>
      <c r="N1487" s="89">
        <v>29</v>
      </c>
      <c r="O1487" s="91">
        <v>63.61</v>
      </c>
      <c r="P1487" s="89" t="s">
        <v>400</v>
      </c>
      <c r="Q1487" s="89">
        <v>39</v>
      </c>
      <c r="R1487" s="89" t="s">
        <v>781</v>
      </c>
      <c r="S1487" s="89">
        <v>9</v>
      </c>
      <c r="T1487" s="90">
        <v>0</v>
      </c>
      <c r="U1487" s="90">
        <v>18.36</v>
      </c>
      <c r="V1487" s="90">
        <v>36.64</v>
      </c>
      <c r="W1487" s="90">
        <v>69</v>
      </c>
      <c r="X1487" s="90">
        <v>0</v>
      </c>
      <c r="Y1487" s="90">
        <v>123.99</v>
      </c>
      <c r="Z1487" s="90">
        <v>0</v>
      </c>
      <c r="AA1487" s="90">
        <v>0</v>
      </c>
      <c r="AB1487" s="90">
        <v>123.99</v>
      </c>
      <c r="AC1487" s="90">
        <v>95.4</v>
      </c>
      <c r="AD1487" s="90">
        <v>92.18</v>
      </c>
      <c r="AE1487" s="381">
        <f t="shared" si="24"/>
        <v>13.775016804713685</v>
      </c>
      <c r="AF1487" s="105"/>
      <c r="AG1487" s="381"/>
      <c r="AH1487" s="381"/>
      <c r="AI1487" s="381"/>
      <c r="AJ1487" s="381"/>
      <c r="AK1487" s="381"/>
      <c r="AL1487" s="381"/>
      <c r="AM1487" s="381"/>
    </row>
    <row r="1488" spans="1:39" x14ac:dyDescent="0.35">
      <c r="A1488" s="89" t="s">
        <v>665</v>
      </c>
      <c r="B1488" s="89" t="s">
        <v>391</v>
      </c>
      <c r="C1488" s="89" t="s">
        <v>392</v>
      </c>
      <c r="D1488" s="89" t="s">
        <v>463</v>
      </c>
      <c r="E1488" s="89" t="s">
        <v>505</v>
      </c>
      <c r="F1488" s="89" t="s">
        <v>465</v>
      </c>
      <c r="G1488" s="89" t="s">
        <v>465</v>
      </c>
      <c r="H1488" s="89" t="s">
        <v>719</v>
      </c>
      <c r="I1488" s="89" t="s">
        <v>506</v>
      </c>
      <c r="J1488" s="89" t="s">
        <v>501</v>
      </c>
      <c r="K1488" s="89" t="s">
        <v>466</v>
      </c>
      <c r="L1488" s="89" t="s">
        <v>587</v>
      </c>
      <c r="M1488" s="89" t="s">
        <v>395</v>
      </c>
      <c r="N1488" s="89">
        <v>29</v>
      </c>
      <c r="O1488" s="91">
        <v>141.01</v>
      </c>
      <c r="P1488" s="89" t="s">
        <v>400</v>
      </c>
      <c r="Q1488" s="89">
        <v>39</v>
      </c>
      <c r="R1488" s="89" t="s">
        <v>781</v>
      </c>
      <c r="S1488" s="89">
        <v>9</v>
      </c>
      <c r="T1488" s="90">
        <v>0</v>
      </c>
      <c r="U1488" s="90">
        <v>15.39</v>
      </c>
      <c r="V1488" s="90">
        <v>49.52</v>
      </c>
      <c r="W1488" s="90">
        <v>52.84</v>
      </c>
      <c r="X1488" s="90">
        <v>0</v>
      </c>
      <c r="Y1488" s="90">
        <v>117.75</v>
      </c>
      <c r="Z1488" s="90">
        <v>0</v>
      </c>
      <c r="AA1488" s="90">
        <v>0</v>
      </c>
      <c r="AB1488" s="90">
        <v>117.75</v>
      </c>
      <c r="AC1488" s="90">
        <v>97.79</v>
      </c>
      <c r="AD1488" s="90">
        <v>101.57</v>
      </c>
      <c r="AE1488" s="381">
        <f t="shared" si="24"/>
        <v>13.286200398813738</v>
      </c>
      <c r="AF1488" s="105"/>
      <c r="AG1488" s="381"/>
      <c r="AH1488" s="381"/>
      <c r="AI1488" s="381"/>
      <c r="AJ1488" s="381"/>
      <c r="AK1488" s="381"/>
      <c r="AL1488" s="381"/>
      <c r="AM1488" s="381"/>
    </row>
    <row r="1489" spans="1:39" x14ac:dyDescent="0.35">
      <c r="A1489" s="89" t="s">
        <v>666</v>
      </c>
      <c r="B1489" s="89" t="s">
        <v>391</v>
      </c>
      <c r="C1489" s="89" t="s">
        <v>392</v>
      </c>
      <c r="D1489" s="89" t="s">
        <v>463</v>
      </c>
      <c r="E1489" s="89" t="s">
        <v>487</v>
      </c>
      <c r="F1489" s="89" t="s">
        <v>465</v>
      </c>
      <c r="G1489" s="89" t="s">
        <v>465</v>
      </c>
      <c r="H1489" s="89" t="s">
        <v>719</v>
      </c>
      <c r="I1489" s="89" t="s">
        <v>506</v>
      </c>
      <c r="J1489" s="89" t="s">
        <v>501</v>
      </c>
      <c r="K1489" s="89" t="s">
        <v>466</v>
      </c>
      <c r="L1489" s="89" t="s">
        <v>587</v>
      </c>
      <c r="M1489" s="89" t="s">
        <v>395</v>
      </c>
      <c r="N1489" s="89">
        <v>29</v>
      </c>
      <c r="O1489" s="91">
        <v>74.19</v>
      </c>
      <c r="P1489" s="89" t="s">
        <v>400</v>
      </c>
      <c r="Q1489" s="89">
        <v>39</v>
      </c>
      <c r="R1489" s="89" t="s">
        <v>781</v>
      </c>
      <c r="S1489" s="89">
        <v>9</v>
      </c>
      <c r="T1489" s="90">
        <v>0</v>
      </c>
      <c r="U1489" s="90">
        <v>18.36</v>
      </c>
      <c r="V1489" s="90">
        <v>36.64</v>
      </c>
      <c r="W1489" s="90">
        <v>69</v>
      </c>
      <c r="X1489" s="90">
        <v>0</v>
      </c>
      <c r="Y1489" s="90">
        <v>123.99</v>
      </c>
      <c r="Z1489" s="90">
        <v>0</v>
      </c>
      <c r="AA1489" s="90">
        <v>0</v>
      </c>
      <c r="AB1489" s="90">
        <v>123.99</v>
      </c>
      <c r="AC1489" s="90">
        <v>95.4</v>
      </c>
      <c r="AD1489" s="90">
        <v>92.18</v>
      </c>
      <c r="AE1489" s="381">
        <f t="shared" si="24"/>
        <v>13.775016804713685</v>
      </c>
      <c r="AF1489" s="105"/>
      <c r="AG1489" s="381"/>
      <c r="AH1489" s="381"/>
      <c r="AI1489" s="381"/>
      <c r="AJ1489" s="381"/>
      <c r="AK1489" s="381"/>
      <c r="AL1489" s="381"/>
      <c r="AM1489" s="381"/>
    </row>
    <row r="1490" spans="1:39" x14ac:dyDescent="0.35">
      <c r="A1490" s="89" t="s">
        <v>667</v>
      </c>
      <c r="B1490" s="89" t="s">
        <v>391</v>
      </c>
      <c r="C1490" s="89" t="s">
        <v>392</v>
      </c>
      <c r="D1490" s="89" t="s">
        <v>463</v>
      </c>
      <c r="E1490" s="89" t="s">
        <v>487</v>
      </c>
      <c r="F1490" s="89" t="s">
        <v>465</v>
      </c>
      <c r="G1490" s="89" t="s">
        <v>465</v>
      </c>
      <c r="H1490" s="89" t="s">
        <v>719</v>
      </c>
      <c r="I1490" s="89" t="s">
        <v>506</v>
      </c>
      <c r="J1490" s="89" t="s">
        <v>501</v>
      </c>
      <c r="K1490" s="89" t="s">
        <v>466</v>
      </c>
      <c r="L1490" s="89" t="s">
        <v>587</v>
      </c>
      <c r="M1490" s="89" t="s">
        <v>395</v>
      </c>
      <c r="N1490" s="89">
        <v>29</v>
      </c>
      <c r="O1490" s="91">
        <v>1.37</v>
      </c>
      <c r="P1490" s="89" t="s">
        <v>400</v>
      </c>
      <c r="Q1490" s="89">
        <v>39</v>
      </c>
      <c r="R1490" s="89" t="s">
        <v>781</v>
      </c>
      <c r="S1490" s="89">
        <v>9</v>
      </c>
      <c r="T1490" s="90">
        <v>0</v>
      </c>
      <c r="U1490" s="90">
        <v>18.36</v>
      </c>
      <c r="V1490" s="90">
        <v>36.64</v>
      </c>
      <c r="W1490" s="90">
        <v>69</v>
      </c>
      <c r="X1490" s="90">
        <v>0</v>
      </c>
      <c r="Y1490" s="90">
        <v>123.99</v>
      </c>
      <c r="Z1490" s="90">
        <v>0</v>
      </c>
      <c r="AA1490" s="90">
        <v>0</v>
      </c>
      <c r="AB1490" s="90">
        <v>123.99</v>
      </c>
      <c r="AC1490" s="90">
        <v>95.4</v>
      </c>
      <c r="AD1490" s="90">
        <v>92.18</v>
      </c>
      <c r="AE1490" s="381">
        <f t="shared" si="24"/>
        <v>13.775016804713685</v>
      </c>
      <c r="AF1490" s="105"/>
      <c r="AG1490" s="381"/>
      <c r="AH1490" s="381"/>
      <c r="AI1490" s="381"/>
      <c r="AJ1490" s="381"/>
      <c r="AK1490" s="381"/>
      <c r="AL1490" s="381"/>
      <c r="AM1490" s="381"/>
    </row>
    <row r="1491" spans="1:39" x14ac:dyDescent="0.35">
      <c r="A1491" s="89" t="s">
        <v>668</v>
      </c>
      <c r="B1491" s="89" t="s">
        <v>391</v>
      </c>
      <c r="C1491" s="89" t="s">
        <v>392</v>
      </c>
      <c r="D1491" s="89" t="s">
        <v>463</v>
      </c>
      <c r="E1491" s="89" t="s">
        <v>505</v>
      </c>
      <c r="F1491" s="89" t="s">
        <v>465</v>
      </c>
      <c r="G1491" s="89" t="s">
        <v>465</v>
      </c>
      <c r="H1491" s="89" t="s">
        <v>719</v>
      </c>
      <c r="I1491" s="89" t="s">
        <v>506</v>
      </c>
      <c r="J1491" s="89" t="s">
        <v>501</v>
      </c>
      <c r="K1491" s="89" t="s">
        <v>466</v>
      </c>
      <c r="L1491" s="89" t="s">
        <v>587</v>
      </c>
      <c r="M1491" s="89" t="s">
        <v>395</v>
      </c>
      <c r="N1491" s="89">
        <v>29</v>
      </c>
      <c r="O1491" s="91">
        <v>34.590000000000003</v>
      </c>
      <c r="P1491" s="89" t="s">
        <v>400</v>
      </c>
      <c r="Q1491" s="89">
        <v>39</v>
      </c>
      <c r="R1491" s="89" t="s">
        <v>781</v>
      </c>
      <c r="S1491" s="89">
        <v>9</v>
      </c>
      <c r="T1491" s="90">
        <v>0</v>
      </c>
      <c r="U1491" s="90">
        <v>15.39</v>
      </c>
      <c r="V1491" s="90">
        <v>49.52</v>
      </c>
      <c r="W1491" s="90">
        <v>52.84</v>
      </c>
      <c r="X1491" s="90">
        <v>0</v>
      </c>
      <c r="Y1491" s="90">
        <v>117.75</v>
      </c>
      <c r="Z1491" s="90">
        <v>0</v>
      </c>
      <c r="AA1491" s="90">
        <v>0</v>
      </c>
      <c r="AB1491" s="90">
        <v>117.75</v>
      </c>
      <c r="AC1491" s="90">
        <v>97.79</v>
      </c>
      <c r="AD1491" s="90">
        <v>101.57</v>
      </c>
      <c r="AE1491" s="381">
        <f t="shared" si="24"/>
        <v>13.286200398813738</v>
      </c>
      <c r="AF1491" s="105"/>
      <c r="AG1491" s="381"/>
      <c r="AH1491" s="381"/>
      <c r="AI1491" s="381"/>
      <c r="AJ1491" s="381"/>
      <c r="AK1491" s="381"/>
      <c r="AL1491" s="381"/>
      <c r="AM1491" s="381"/>
    </row>
    <row r="1492" spans="1:39" x14ac:dyDescent="0.35">
      <c r="A1492" s="89" t="s">
        <v>669</v>
      </c>
      <c r="B1492" s="89" t="s">
        <v>391</v>
      </c>
      <c r="C1492" s="89" t="s">
        <v>392</v>
      </c>
      <c r="D1492" s="89" t="s">
        <v>463</v>
      </c>
      <c r="E1492" s="89" t="s">
        <v>487</v>
      </c>
      <c r="F1492" s="89" t="s">
        <v>465</v>
      </c>
      <c r="G1492" s="89" t="s">
        <v>465</v>
      </c>
      <c r="H1492" s="89" t="s">
        <v>719</v>
      </c>
      <c r="I1492" s="89" t="s">
        <v>506</v>
      </c>
      <c r="J1492" s="89" t="s">
        <v>501</v>
      </c>
      <c r="K1492" s="89" t="s">
        <v>466</v>
      </c>
      <c r="L1492" s="89" t="s">
        <v>587</v>
      </c>
      <c r="M1492" s="89" t="s">
        <v>395</v>
      </c>
      <c r="N1492" s="89">
        <v>29</v>
      </c>
      <c r="O1492" s="91">
        <v>22.48</v>
      </c>
      <c r="P1492" s="89" t="s">
        <v>400</v>
      </c>
      <c r="Q1492" s="89">
        <v>39</v>
      </c>
      <c r="R1492" s="89" t="s">
        <v>781</v>
      </c>
      <c r="S1492" s="89">
        <v>9</v>
      </c>
      <c r="T1492" s="90">
        <v>0</v>
      </c>
      <c r="U1492" s="90">
        <v>18.36</v>
      </c>
      <c r="V1492" s="90">
        <v>36.64</v>
      </c>
      <c r="W1492" s="90">
        <v>69</v>
      </c>
      <c r="X1492" s="90">
        <v>0</v>
      </c>
      <c r="Y1492" s="90">
        <v>123.99</v>
      </c>
      <c r="Z1492" s="90">
        <v>0</v>
      </c>
      <c r="AA1492" s="90">
        <v>0</v>
      </c>
      <c r="AB1492" s="90">
        <v>123.99</v>
      </c>
      <c r="AC1492" s="90">
        <v>95.4</v>
      </c>
      <c r="AD1492" s="90">
        <v>92.18</v>
      </c>
      <c r="AE1492" s="381">
        <f t="shared" si="24"/>
        <v>13.775016804713685</v>
      </c>
      <c r="AF1492" s="105"/>
      <c r="AG1492" s="381"/>
      <c r="AH1492" s="381"/>
      <c r="AI1492" s="381"/>
      <c r="AJ1492" s="381"/>
      <c r="AK1492" s="381"/>
      <c r="AL1492" s="381"/>
      <c r="AM1492" s="381"/>
    </row>
    <row r="1493" spans="1:39" x14ac:dyDescent="0.35">
      <c r="A1493" s="89" t="s">
        <v>671</v>
      </c>
      <c r="B1493" s="89" t="s">
        <v>391</v>
      </c>
      <c r="C1493" s="89" t="s">
        <v>392</v>
      </c>
      <c r="D1493" s="89" t="s">
        <v>463</v>
      </c>
      <c r="E1493" s="89" t="s">
        <v>485</v>
      </c>
      <c r="F1493" s="89" t="s">
        <v>465</v>
      </c>
      <c r="G1493" s="89" t="s">
        <v>465</v>
      </c>
      <c r="H1493" s="89" t="s">
        <v>719</v>
      </c>
      <c r="I1493" s="89" t="s">
        <v>506</v>
      </c>
      <c r="J1493" s="89" t="s">
        <v>501</v>
      </c>
      <c r="K1493" s="89" t="s">
        <v>466</v>
      </c>
      <c r="L1493" s="89" t="s">
        <v>587</v>
      </c>
      <c r="M1493" s="89" t="s">
        <v>395</v>
      </c>
      <c r="N1493" s="89">
        <v>29</v>
      </c>
      <c r="O1493" s="91">
        <v>101.81</v>
      </c>
      <c r="P1493" s="89" t="s">
        <v>400</v>
      </c>
      <c r="Q1493" s="89">
        <v>39</v>
      </c>
      <c r="R1493" s="89" t="s">
        <v>781</v>
      </c>
      <c r="S1493" s="89">
        <v>9</v>
      </c>
      <c r="T1493" s="90">
        <v>0</v>
      </c>
      <c r="U1493" s="90">
        <v>15.39</v>
      </c>
      <c r="V1493" s="90">
        <v>49.52</v>
      </c>
      <c r="W1493" s="90">
        <v>52.84</v>
      </c>
      <c r="X1493" s="90">
        <v>0</v>
      </c>
      <c r="Y1493" s="90">
        <v>117.75</v>
      </c>
      <c r="Z1493" s="90">
        <v>0</v>
      </c>
      <c r="AA1493" s="90">
        <v>0</v>
      </c>
      <c r="AB1493" s="90">
        <v>117.75</v>
      </c>
      <c r="AC1493" s="90">
        <v>97.79</v>
      </c>
      <c r="AD1493" s="90">
        <v>101.57</v>
      </c>
      <c r="AE1493" s="381">
        <f t="shared" si="24"/>
        <v>13.286200398813738</v>
      </c>
      <c r="AF1493" s="105"/>
      <c r="AG1493" s="381"/>
      <c r="AH1493" s="381"/>
      <c r="AI1493" s="381"/>
      <c r="AJ1493" s="381"/>
      <c r="AK1493" s="381"/>
      <c r="AL1493" s="381"/>
      <c r="AM1493" s="381"/>
    </row>
    <row r="1494" spans="1:39" x14ac:dyDescent="0.35">
      <c r="A1494" s="89" t="s">
        <v>672</v>
      </c>
      <c r="B1494" s="89" t="s">
        <v>391</v>
      </c>
      <c r="C1494" s="89" t="s">
        <v>392</v>
      </c>
      <c r="D1494" s="89" t="s">
        <v>463</v>
      </c>
      <c r="E1494" s="89" t="s">
        <v>485</v>
      </c>
      <c r="F1494" s="89" t="s">
        <v>465</v>
      </c>
      <c r="G1494" s="89" t="s">
        <v>465</v>
      </c>
      <c r="H1494" s="89" t="s">
        <v>719</v>
      </c>
      <c r="I1494" s="89" t="s">
        <v>506</v>
      </c>
      <c r="J1494" s="89" t="s">
        <v>501</v>
      </c>
      <c r="K1494" s="89" t="s">
        <v>466</v>
      </c>
      <c r="L1494" s="89" t="s">
        <v>587</v>
      </c>
      <c r="M1494" s="89" t="s">
        <v>395</v>
      </c>
      <c r="N1494" s="89">
        <v>29</v>
      </c>
      <c r="O1494" s="91">
        <v>17.13</v>
      </c>
      <c r="P1494" s="89" t="s">
        <v>400</v>
      </c>
      <c r="Q1494" s="89">
        <v>39</v>
      </c>
      <c r="R1494" s="89" t="s">
        <v>781</v>
      </c>
      <c r="S1494" s="89">
        <v>9</v>
      </c>
      <c r="T1494" s="90">
        <v>0</v>
      </c>
      <c r="U1494" s="90">
        <v>15.39</v>
      </c>
      <c r="V1494" s="90">
        <v>49.52</v>
      </c>
      <c r="W1494" s="90">
        <v>52.84</v>
      </c>
      <c r="X1494" s="90">
        <v>0</v>
      </c>
      <c r="Y1494" s="90">
        <v>117.75</v>
      </c>
      <c r="Z1494" s="90">
        <v>0</v>
      </c>
      <c r="AA1494" s="90">
        <v>0</v>
      </c>
      <c r="AB1494" s="90">
        <v>117.75</v>
      </c>
      <c r="AC1494" s="90">
        <v>97.79</v>
      </c>
      <c r="AD1494" s="90">
        <v>101.57</v>
      </c>
      <c r="AE1494" s="381">
        <f t="shared" si="24"/>
        <v>13.286200398813738</v>
      </c>
      <c r="AF1494" s="105"/>
      <c r="AG1494" s="381"/>
      <c r="AH1494" s="381"/>
      <c r="AI1494" s="381"/>
      <c r="AJ1494" s="381"/>
      <c r="AK1494" s="381"/>
      <c r="AL1494" s="381"/>
      <c r="AM1494" s="381"/>
    </row>
    <row r="1495" spans="1:39" x14ac:dyDescent="0.35">
      <c r="A1495" s="89" t="s">
        <v>673</v>
      </c>
      <c r="B1495" s="89" t="s">
        <v>391</v>
      </c>
      <c r="C1495" s="89" t="s">
        <v>392</v>
      </c>
      <c r="D1495" s="89" t="s">
        <v>463</v>
      </c>
      <c r="E1495" s="89" t="s">
        <v>660</v>
      </c>
      <c r="F1495" s="89" t="s">
        <v>465</v>
      </c>
      <c r="G1495" s="89" t="s">
        <v>511</v>
      </c>
      <c r="H1495" s="89" t="s">
        <v>501</v>
      </c>
      <c r="I1495" s="89" t="s">
        <v>506</v>
      </c>
      <c r="J1495" s="89" t="s">
        <v>508</v>
      </c>
      <c r="K1495" s="89" t="s">
        <v>476</v>
      </c>
      <c r="L1495" s="89" t="s">
        <v>587</v>
      </c>
      <c r="M1495" s="89" t="s">
        <v>395</v>
      </c>
      <c r="N1495" s="89">
        <v>29</v>
      </c>
      <c r="O1495" s="91">
        <v>4.78</v>
      </c>
      <c r="P1495" s="89" t="s">
        <v>400</v>
      </c>
      <c r="Q1495" s="89">
        <v>39</v>
      </c>
      <c r="R1495" s="89" t="s">
        <v>781</v>
      </c>
      <c r="S1495" s="89">
        <v>9</v>
      </c>
      <c r="T1495" s="90">
        <v>0</v>
      </c>
      <c r="U1495" s="90">
        <v>56.29</v>
      </c>
      <c r="V1495" s="90">
        <v>28.35</v>
      </c>
      <c r="W1495" s="90">
        <v>0</v>
      </c>
      <c r="X1495" s="90">
        <v>51.03</v>
      </c>
      <c r="Y1495" s="90">
        <v>135.66999999999999</v>
      </c>
      <c r="Z1495" s="90">
        <v>0</v>
      </c>
      <c r="AA1495" s="90">
        <v>0</v>
      </c>
      <c r="AB1495" s="90">
        <v>135.66999999999999</v>
      </c>
      <c r="AC1495" s="90">
        <v>99.84</v>
      </c>
      <c r="AD1495" s="90">
        <v>91.15</v>
      </c>
      <c r="AE1495" s="381">
        <f t="shared" si="24"/>
        <v>14.171318260223872</v>
      </c>
      <c r="AF1495" s="105"/>
      <c r="AG1495" s="381"/>
      <c r="AH1495" s="381"/>
      <c r="AI1495" s="381"/>
      <c r="AJ1495" s="381"/>
      <c r="AK1495" s="381"/>
      <c r="AL1495" s="381"/>
      <c r="AM1495" s="381"/>
    </row>
    <row r="1496" spans="1:39" x14ac:dyDescent="0.35">
      <c r="A1496" s="89" t="s">
        <v>696</v>
      </c>
      <c r="B1496" s="89" t="s">
        <v>518</v>
      </c>
      <c r="C1496" s="89" t="s">
        <v>690</v>
      </c>
      <c r="D1496" s="89" t="s">
        <v>393</v>
      </c>
      <c r="E1496" s="89" t="s">
        <v>697</v>
      </c>
      <c r="F1496" s="89" t="s">
        <v>465</v>
      </c>
      <c r="G1496" s="89" t="s">
        <v>465</v>
      </c>
      <c r="H1496" s="89" t="s">
        <v>465</v>
      </c>
      <c r="I1496" s="89" t="s">
        <v>465</v>
      </c>
      <c r="J1496" s="89" t="s">
        <v>465</v>
      </c>
      <c r="K1496" s="89" t="s">
        <v>466</v>
      </c>
      <c r="L1496" s="89" t="s">
        <v>394</v>
      </c>
      <c r="M1496" s="89" t="s">
        <v>395</v>
      </c>
      <c r="N1496" s="89">
        <v>29</v>
      </c>
      <c r="O1496" s="91">
        <v>7.0789999999999997</v>
      </c>
      <c r="P1496" s="89" t="s">
        <v>400</v>
      </c>
      <c r="Q1496" s="89">
        <v>39</v>
      </c>
      <c r="R1496" s="89" t="s">
        <v>781</v>
      </c>
      <c r="S1496" s="89">
        <v>9</v>
      </c>
      <c r="T1496" s="90">
        <v>0</v>
      </c>
      <c r="U1496" s="90">
        <v>18.34</v>
      </c>
      <c r="V1496" s="90">
        <v>20.43</v>
      </c>
      <c r="W1496" s="90">
        <v>4.43</v>
      </c>
      <c r="X1496" s="90">
        <v>0</v>
      </c>
      <c r="Y1496" s="90">
        <v>43.2</v>
      </c>
      <c r="Z1496" s="90">
        <v>12.65</v>
      </c>
      <c r="AA1496" s="90">
        <v>0</v>
      </c>
      <c r="AB1496" s="90">
        <v>55.85</v>
      </c>
      <c r="AC1496" s="90">
        <v>47.66</v>
      </c>
      <c r="AD1496" s="90">
        <v>138.21</v>
      </c>
      <c r="AE1496" s="381">
        <f t="shared" si="24"/>
        <v>7.951399742663015</v>
      </c>
      <c r="AF1496" s="105"/>
      <c r="AG1496" s="381"/>
      <c r="AH1496" s="381"/>
      <c r="AI1496" s="381"/>
      <c r="AJ1496" s="381"/>
      <c r="AK1496" s="381"/>
      <c r="AL1496" s="381"/>
      <c r="AM1496" s="381"/>
    </row>
    <row r="1497" spans="1:39" x14ac:dyDescent="0.35">
      <c r="A1497" s="89" t="s">
        <v>427</v>
      </c>
      <c r="B1497" s="89" t="s">
        <v>545</v>
      </c>
      <c r="C1497" s="89" t="s">
        <v>462</v>
      </c>
      <c r="D1497" s="89" t="s">
        <v>637</v>
      </c>
      <c r="E1497" s="89" t="s">
        <v>491</v>
      </c>
      <c r="F1497" s="89" t="s">
        <v>465</v>
      </c>
      <c r="G1497" s="89" t="s">
        <v>465</v>
      </c>
      <c r="H1497" s="89" t="s">
        <v>465</v>
      </c>
      <c r="I1497" s="89" t="s">
        <v>465</v>
      </c>
      <c r="J1497" s="89" t="s">
        <v>465</v>
      </c>
      <c r="K1497" s="89" t="s">
        <v>466</v>
      </c>
      <c r="L1497" s="89" t="s">
        <v>394</v>
      </c>
      <c r="M1497" s="89" t="s">
        <v>395</v>
      </c>
      <c r="N1497" s="89">
        <v>1</v>
      </c>
      <c r="O1497" s="91">
        <v>3.31</v>
      </c>
      <c r="P1497" s="89" t="s">
        <v>467</v>
      </c>
      <c r="Q1497" s="89">
        <v>40</v>
      </c>
      <c r="R1497" s="89" t="s">
        <v>783</v>
      </c>
      <c r="S1497" s="89">
        <v>2</v>
      </c>
      <c r="T1497" s="90">
        <v>0</v>
      </c>
      <c r="U1497" s="90">
        <v>0</v>
      </c>
      <c r="V1497" s="90">
        <v>0</v>
      </c>
      <c r="W1497" s="90">
        <v>0</v>
      </c>
      <c r="X1497" s="90">
        <v>0</v>
      </c>
      <c r="Y1497" s="90">
        <v>0</v>
      </c>
      <c r="Z1497" s="90">
        <v>0</v>
      </c>
      <c r="AA1497" s="90">
        <v>0</v>
      </c>
      <c r="AB1497" s="90">
        <v>0</v>
      </c>
      <c r="AC1497" s="90"/>
      <c r="AD1497" s="90"/>
      <c r="AE1497" s="381" t="str">
        <f t="shared" si="24"/>
        <v>-</v>
      </c>
      <c r="AF1497" s="105"/>
      <c r="AG1497" s="381"/>
      <c r="AH1497" s="381"/>
      <c r="AI1497" s="381"/>
      <c r="AJ1497" s="381"/>
      <c r="AK1497" s="381"/>
      <c r="AL1497" s="381"/>
      <c r="AM1497" s="381"/>
    </row>
    <row r="1498" spans="1:39" x14ac:dyDescent="0.35">
      <c r="A1498" s="89" t="s">
        <v>659</v>
      </c>
      <c r="B1498" s="89" t="s">
        <v>545</v>
      </c>
      <c r="C1498" s="89" t="s">
        <v>462</v>
      </c>
      <c r="D1498" s="89" t="s">
        <v>637</v>
      </c>
      <c r="E1498" s="89" t="s">
        <v>660</v>
      </c>
      <c r="F1498" s="89" t="s">
        <v>465</v>
      </c>
      <c r="G1498" s="89" t="s">
        <v>465</v>
      </c>
      <c r="H1498" s="89" t="s">
        <v>465</v>
      </c>
      <c r="I1498" s="89" t="s">
        <v>465</v>
      </c>
      <c r="J1498" s="89" t="s">
        <v>465</v>
      </c>
      <c r="K1498" s="89" t="s">
        <v>466</v>
      </c>
      <c r="L1498" s="89" t="s">
        <v>394</v>
      </c>
      <c r="M1498" s="89" t="s">
        <v>395</v>
      </c>
      <c r="N1498" s="89">
        <v>1</v>
      </c>
      <c r="O1498" s="91">
        <v>24.06</v>
      </c>
      <c r="P1498" s="89" t="s">
        <v>467</v>
      </c>
      <c r="Q1498" s="89">
        <v>40</v>
      </c>
      <c r="R1498" s="89" t="s">
        <v>783</v>
      </c>
      <c r="S1498" s="89">
        <v>2</v>
      </c>
      <c r="T1498" s="90">
        <v>0</v>
      </c>
      <c r="U1498" s="90">
        <v>0</v>
      </c>
      <c r="V1498" s="90">
        <v>0</v>
      </c>
      <c r="W1498" s="90">
        <v>0</v>
      </c>
      <c r="X1498" s="90">
        <v>0</v>
      </c>
      <c r="Y1498" s="90">
        <v>0</v>
      </c>
      <c r="Z1498" s="90">
        <v>0</v>
      </c>
      <c r="AA1498" s="90">
        <v>0</v>
      </c>
      <c r="AB1498" s="90">
        <v>0</v>
      </c>
      <c r="AC1498" s="90"/>
      <c r="AD1498" s="90"/>
      <c r="AE1498" s="381" t="str">
        <f t="shared" si="24"/>
        <v>-</v>
      </c>
      <c r="AF1498" s="105"/>
      <c r="AG1498" s="381"/>
      <c r="AH1498" s="381"/>
      <c r="AI1498" s="381"/>
      <c r="AJ1498" s="381"/>
      <c r="AK1498" s="381"/>
      <c r="AL1498" s="381"/>
      <c r="AM1498" s="381"/>
    </row>
    <row r="1499" spans="1:39" x14ac:dyDescent="0.35">
      <c r="A1499" s="89" t="s">
        <v>661</v>
      </c>
      <c r="B1499" s="89" t="s">
        <v>545</v>
      </c>
      <c r="C1499" s="89" t="s">
        <v>462</v>
      </c>
      <c r="D1499" s="89" t="s">
        <v>637</v>
      </c>
      <c r="E1499" s="89" t="s">
        <v>660</v>
      </c>
      <c r="F1499" s="89" t="s">
        <v>465</v>
      </c>
      <c r="G1499" s="89" t="s">
        <v>465</v>
      </c>
      <c r="H1499" s="89" t="s">
        <v>465</v>
      </c>
      <c r="I1499" s="89" t="s">
        <v>465</v>
      </c>
      <c r="J1499" s="89" t="s">
        <v>465</v>
      </c>
      <c r="K1499" s="89" t="s">
        <v>466</v>
      </c>
      <c r="L1499" s="89" t="s">
        <v>394</v>
      </c>
      <c r="M1499" s="89" t="s">
        <v>395</v>
      </c>
      <c r="N1499" s="89">
        <v>1</v>
      </c>
      <c r="O1499" s="91">
        <v>19.37</v>
      </c>
      <c r="P1499" s="89" t="s">
        <v>467</v>
      </c>
      <c r="Q1499" s="89">
        <v>40</v>
      </c>
      <c r="R1499" s="89" t="s">
        <v>783</v>
      </c>
      <c r="S1499" s="89">
        <v>2</v>
      </c>
      <c r="T1499" s="90">
        <v>0</v>
      </c>
      <c r="U1499" s="90">
        <v>0</v>
      </c>
      <c r="V1499" s="90">
        <v>0</v>
      </c>
      <c r="W1499" s="90">
        <v>0</v>
      </c>
      <c r="X1499" s="90">
        <v>0</v>
      </c>
      <c r="Y1499" s="90">
        <v>0</v>
      </c>
      <c r="Z1499" s="90">
        <v>0</v>
      </c>
      <c r="AA1499" s="90">
        <v>0</v>
      </c>
      <c r="AB1499" s="90">
        <v>0</v>
      </c>
      <c r="AC1499" s="90"/>
      <c r="AD1499" s="90"/>
      <c r="AE1499" s="381" t="str">
        <f t="shared" si="24"/>
        <v>-</v>
      </c>
      <c r="AF1499" s="105"/>
      <c r="AG1499" s="381"/>
      <c r="AH1499" s="381"/>
      <c r="AI1499" s="381"/>
      <c r="AJ1499" s="381"/>
      <c r="AK1499" s="381"/>
      <c r="AL1499" s="381"/>
      <c r="AM1499" s="381"/>
    </row>
    <row r="1500" spans="1:39" x14ac:dyDescent="0.35">
      <c r="A1500" s="89" t="s">
        <v>662</v>
      </c>
      <c r="B1500" s="89" t="s">
        <v>545</v>
      </c>
      <c r="C1500" s="89" t="s">
        <v>462</v>
      </c>
      <c r="D1500" s="89" t="s">
        <v>637</v>
      </c>
      <c r="E1500" s="89" t="s">
        <v>660</v>
      </c>
      <c r="F1500" s="89" t="s">
        <v>465</v>
      </c>
      <c r="G1500" s="89" t="s">
        <v>465</v>
      </c>
      <c r="H1500" s="89" t="s">
        <v>465</v>
      </c>
      <c r="I1500" s="89" t="s">
        <v>465</v>
      </c>
      <c r="J1500" s="89" t="s">
        <v>465</v>
      </c>
      <c r="K1500" s="89" t="s">
        <v>466</v>
      </c>
      <c r="L1500" s="89" t="s">
        <v>394</v>
      </c>
      <c r="M1500" s="89" t="s">
        <v>395</v>
      </c>
      <c r="N1500" s="89">
        <v>1</v>
      </c>
      <c r="O1500" s="91">
        <v>2.2799999999999998</v>
      </c>
      <c r="P1500" s="89" t="s">
        <v>467</v>
      </c>
      <c r="Q1500" s="89">
        <v>40</v>
      </c>
      <c r="R1500" s="89" t="s">
        <v>783</v>
      </c>
      <c r="S1500" s="89">
        <v>2</v>
      </c>
      <c r="T1500" s="90">
        <v>0</v>
      </c>
      <c r="U1500" s="90">
        <v>0</v>
      </c>
      <c r="V1500" s="90">
        <v>0</v>
      </c>
      <c r="W1500" s="90">
        <v>0</v>
      </c>
      <c r="X1500" s="90">
        <v>0</v>
      </c>
      <c r="Y1500" s="90">
        <v>0</v>
      </c>
      <c r="Z1500" s="90">
        <v>0</v>
      </c>
      <c r="AA1500" s="90">
        <v>0</v>
      </c>
      <c r="AB1500" s="90">
        <v>0</v>
      </c>
      <c r="AC1500" s="90"/>
      <c r="AD1500" s="90"/>
      <c r="AE1500" s="381" t="str">
        <f t="shared" si="24"/>
        <v>-</v>
      </c>
      <c r="AF1500" s="105"/>
      <c r="AG1500" s="381"/>
      <c r="AH1500" s="381"/>
      <c r="AI1500" s="381"/>
      <c r="AJ1500" s="381"/>
      <c r="AK1500" s="381"/>
      <c r="AL1500" s="381"/>
      <c r="AM1500" s="381"/>
    </row>
    <row r="1501" spans="1:39" x14ac:dyDescent="0.35">
      <c r="A1501" s="89" t="s">
        <v>663</v>
      </c>
      <c r="B1501" s="89" t="s">
        <v>545</v>
      </c>
      <c r="C1501" s="89" t="s">
        <v>462</v>
      </c>
      <c r="D1501" s="89" t="s">
        <v>637</v>
      </c>
      <c r="E1501" s="89" t="s">
        <v>491</v>
      </c>
      <c r="F1501" s="89" t="s">
        <v>465</v>
      </c>
      <c r="G1501" s="89" t="s">
        <v>465</v>
      </c>
      <c r="H1501" s="89" t="s">
        <v>465</v>
      </c>
      <c r="I1501" s="89" t="s">
        <v>465</v>
      </c>
      <c r="J1501" s="89" t="s">
        <v>465</v>
      </c>
      <c r="K1501" s="89" t="s">
        <v>466</v>
      </c>
      <c r="L1501" s="89" t="s">
        <v>394</v>
      </c>
      <c r="M1501" s="89" t="s">
        <v>395</v>
      </c>
      <c r="N1501" s="89">
        <v>1</v>
      </c>
      <c r="O1501" s="91">
        <v>9.17</v>
      </c>
      <c r="P1501" s="89" t="s">
        <v>467</v>
      </c>
      <c r="Q1501" s="89">
        <v>40</v>
      </c>
      <c r="R1501" s="89" t="s">
        <v>783</v>
      </c>
      <c r="S1501" s="89">
        <v>2</v>
      </c>
      <c r="T1501" s="90">
        <v>0</v>
      </c>
      <c r="U1501" s="90">
        <v>0</v>
      </c>
      <c r="V1501" s="90">
        <v>0</v>
      </c>
      <c r="W1501" s="90">
        <v>0</v>
      </c>
      <c r="X1501" s="90">
        <v>0</v>
      </c>
      <c r="Y1501" s="90">
        <v>0</v>
      </c>
      <c r="Z1501" s="90">
        <v>0</v>
      </c>
      <c r="AA1501" s="90">
        <v>0</v>
      </c>
      <c r="AB1501" s="90">
        <v>0</v>
      </c>
      <c r="AC1501" s="90"/>
      <c r="AD1501" s="90"/>
      <c r="AE1501" s="381" t="str">
        <f t="shared" si="24"/>
        <v>-</v>
      </c>
      <c r="AF1501" s="105"/>
      <c r="AG1501" s="381"/>
      <c r="AH1501" s="381"/>
      <c r="AI1501" s="381"/>
      <c r="AJ1501" s="381"/>
      <c r="AK1501" s="381"/>
      <c r="AL1501" s="381"/>
      <c r="AM1501" s="381"/>
    </row>
    <row r="1502" spans="1:39" x14ac:dyDescent="0.35">
      <c r="A1502" s="89" t="s">
        <v>664</v>
      </c>
      <c r="B1502" s="89" t="s">
        <v>545</v>
      </c>
      <c r="C1502" s="89" t="s">
        <v>462</v>
      </c>
      <c r="D1502" s="89" t="s">
        <v>637</v>
      </c>
      <c r="E1502" s="89" t="s">
        <v>660</v>
      </c>
      <c r="F1502" s="89" t="s">
        <v>465</v>
      </c>
      <c r="G1502" s="89" t="s">
        <v>465</v>
      </c>
      <c r="H1502" s="89" t="s">
        <v>465</v>
      </c>
      <c r="I1502" s="89" t="s">
        <v>465</v>
      </c>
      <c r="J1502" s="89" t="s">
        <v>465</v>
      </c>
      <c r="K1502" s="89" t="s">
        <v>466</v>
      </c>
      <c r="L1502" s="89" t="s">
        <v>394</v>
      </c>
      <c r="M1502" s="89" t="s">
        <v>395</v>
      </c>
      <c r="N1502" s="89">
        <v>1</v>
      </c>
      <c r="O1502" s="91">
        <v>63.61</v>
      </c>
      <c r="P1502" s="89" t="s">
        <v>467</v>
      </c>
      <c r="Q1502" s="89">
        <v>40</v>
      </c>
      <c r="R1502" s="89" t="s">
        <v>783</v>
      </c>
      <c r="S1502" s="89">
        <v>2</v>
      </c>
      <c r="T1502" s="90">
        <v>0</v>
      </c>
      <c r="U1502" s="90">
        <v>0</v>
      </c>
      <c r="V1502" s="90">
        <v>0</v>
      </c>
      <c r="W1502" s="90">
        <v>0</v>
      </c>
      <c r="X1502" s="90">
        <v>0</v>
      </c>
      <c r="Y1502" s="90">
        <v>0</v>
      </c>
      <c r="Z1502" s="90">
        <v>0</v>
      </c>
      <c r="AA1502" s="90">
        <v>0</v>
      </c>
      <c r="AB1502" s="90">
        <v>0</v>
      </c>
      <c r="AC1502" s="90"/>
      <c r="AD1502" s="90"/>
      <c r="AE1502" s="381" t="str">
        <f t="shared" si="24"/>
        <v>-</v>
      </c>
      <c r="AF1502" s="105"/>
      <c r="AG1502" s="381"/>
      <c r="AH1502" s="381"/>
      <c r="AI1502" s="381"/>
      <c r="AJ1502" s="381"/>
      <c r="AK1502" s="381"/>
      <c r="AL1502" s="381"/>
      <c r="AM1502" s="381"/>
    </row>
    <row r="1503" spans="1:39" x14ac:dyDescent="0.35">
      <c r="A1503" s="89" t="s">
        <v>665</v>
      </c>
      <c r="B1503" s="89" t="s">
        <v>545</v>
      </c>
      <c r="C1503" s="89" t="s">
        <v>462</v>
      </c>
      <c r="D1503" s="89" t="s">
        <v>637</v>
      </c>
      <c r="E1503" s="89" t="s">
        <v>505</v>
      </c>
      <c r="F1503" s="89" t="s">
        <v>465</v>
      </c>
      <c r="G1503" s="89" t="s">
        <v>465</v>
      </c>
      <c r="H1503" s="89" t="s">
        <v>465</v>
      </c>
      <c r="I1503" s="89" t="s">
        <v>465</v>
      </c>
      <c r="J1503" s="89" t="s">
        <v>465</v>
      </c>
      <c r="K1503" s="89" t="s">
        <v>466</v>
      </c>
      <c r="L1503" s="89" t="s">
        <v>394</v>
      </c>
      <c r="M1503" s="89" t="s">
        <v>395</v>
      </c>
      <c r="N1503" s="89">
        <v>1</v>
      </c>
      <c r="O1503" s="91">
        <v>141.01</v>
      </c>
      <c r="P1503" s="89" t="s">
        <v>467</v>
      </c>
      <c r="Q1503" s="89">
        <v>40</v>
      </c>
      <c r="R1503" s="89" t="s">
        <v>783</v>
      </c>
      <c r="S1503" s="89">
        <v>2</v>
      </c>
      <c r="T1503" s="90">
        <v>0</v>
      </c>
      <c r="U1503" s="90">
        <v>0</v>
      </c>
      <c r="V1503" s="90">
        <v>0</v>
      </c>
      <c r="W1503" s="90">
        <v>0</v>
      </c>
      <c r="X1503" s="90">
        <v>0</v>
      </c>
      <c r="Y1503" s="90">
        <v>0</v>
      </c>
      <c r="Z1503" s="90">
        <v>0</v>
      </c>
      <c r="AA1503" s="90">
        <v>0</v>
      </c>
      <c r="AB1503" s="90">
        <v>0</v>
      </c>
      <c r="AC1503" s="90"/>
      <c r="AD1503" s="90"/>
      <c r="AE1503" s="381" t="str">
        <f t="shared" si="24"/>
        <v>-</v>
      </c>
      <c r="AF1503" s="105"/>
      <c r="AG1503" s="381"/>
      <c r="AH1503" s="381"/>
      <c r="AI1503" s="381"/>
      <c r="AJ1503" s="381"/>
      <c r="AK1503" s="381"/>
      <c r="AL1503" s="381"/>
      <c r="AM1503" s="381"/>
    </row>
    <row r="1504" spans="1:39" x14ac:dyDescent="0.35">
      <c r="A1504" s="89" t="s">
        <v>666</v>
      </c>
      <c r="B1504" s="89" t="s">
        <v>545</v>
      </c>
      <c r="C1504" s="89" t="s">
        <v>462</v>
      </c>
      <c r="D1504" s="89" t="s">
        <v>637</v>
      </c>
      <c r="E1504" s="89" t="s">
        <v>487</v>
      </c>
      <c r="F1504" s="89" t="s">
        <v>465</v>
      </c>
      <c r="G1504" s="89" t="s">
        <v>465</v>
      </c>
      <c r="H1504" s="89" t="s">
        <v>465</v>
      </c>
      <c r="I1504" s="89" t="s">
        <v>465</v>
      </c>
      <c r="J1504" s="89" t="s">
        <v>465</v>
      </c>
      <c r="K1504" s="89" t="s">
        <v>466</v>
      </c>
      <c r="L1504" s="89" t="s">
        <v>394</v>
      </c>
      <c r="M1504" s="89" t="s">
        <v>395</v>
      </c>
      <c r="N1504" s="89">
        <v>1</v>
      </c>
      <c r="O1504" s="91">
        <v>74.19</v>
      </c>
      <c r="P1504" s="89" t="s">
        <v>467</v>
      </c>
      <c r="Q1504" s="89">
        <v>40</v>
      </c>
      <c r="R1504" s="89" t="s">
        <v>783</v>
      </c>
      <c r="S1504" s="89">
        <v>2</v>
      </c>
      <c r="T1504" s="90">
        <v>0</v>
      </c>
      <c r="U1504" s="90">
        <v>0</v>
      </c>
      <c r="V1504" s="90">
        <v>0</v>
      </c>
      <c r="W1504" s="90">
        <v>0</v>
      </c>
      <c r="X1504" s="90">
        <v>0</v>
      </c>
      <c r="Y1504" s="90">
        <v>0</v>
      </c>
      <c r="Z1504" s="90">
        <v>0</v>
      </c>
      <c r="AA1504" s="90">
        <v>0</v>
      </c>
      <c r="AB1504" s="90">
        <v>0</v>
      </c>
      <c r="AC1504" s="90"/>
      <c r="AD1504" s="90"/>
      <c r="AE1504" s="381" t="str">
        <f t="shared" si="24"/>
        <v>-</v>
      </c>
      <c r="AF1504" s="105"/>
      <c r="AG1504" s="381"/>
      <c r="AH1504" s="381"/>
      <c r="AI1504" s="381"/>
      <c r="AJ1504" s="381"/>
      <c r="AK1504" s="381"/>
      <c r="AL1504" s="381"/>
      <c r="AM1504" s="381"/>
    </row>
    <row r="1505" spans="1:39" x14ac:dyDescent="0.35">
      <c r="A1505" s="89" t="s">
        <v>667</v>
      </c>
      <c r="B1505" s="89" t="s">
        <v>545</v>
      </c>
      <c r="C1505" s="89" t="s">
        <v>462</v>
      </c>
      <c r="D1505" s="89" t="s">
        <v>637</v>
      </c>
      <c r="E1505" s="89" t="s">
        <v>487</v>
      </c>
      <c r="F1505" s="89" t="s">
        <v>465</v>
      </c>
      <c r="G1505" s="89" t="s">
        <v>465</v>
      </c>
      <c r="H1505" s="89" t="s">
        <v>465</v>
      </c>
      <c r="I1505" s="89" t="s">
        <v>465</v>
      </c>
      <c r="J1505" s="89" t="s">
        <v>465</v>
      </c>
      <c r="K1505" s="89" t="s">
        <v>466</v>
      </c>
      <c r="L1505" s="89" t="s">
        <v>394</v>
      </c>
      <c r="M1505" s="89" t="s">
        <v>395</v>
      </c>
      <c r="N1505" s="89">
        <v>1</v>
      </c>
      <c r="O1505" s="91">
        <v>1.37</v>
      </c>
      <c r="P1505" s="89" t="s">
        <v>467</v>
      </c>
      <c r="Q1505" s="89">
        <v>40</v>
      </c>
      <c r="R1505" s="89" t="s">
        <v>783</v>
      </c>
      <c r="S1505" s="89">
        <v>2</v>
      </c>
      <c r="T1505" s="90">
        <v>0</v>
      </c>
      <c r="U1505" s="90">
        <v>0</v>
      </c>
      <c r="V1505" s="90">
        <v>0</v>
      </c>
      <c r="W1505" s="90">
        <v>0</v>
      </c>
      <c r="X1505" s="90">
        <v>0</v>
      </c>
      <c r="Y1505" s="90">
        <v>0</v>
      </c>
      <c r="Z1505" s="90">
        <v>0</v>
      </c>
      <c r="AA1505" s="90">
        <v>0</v>
      </c>
      <c r="AB1505" s="90">
        <v>0</v>
      </c>
      <c r="AC1505" s="90"/>
      <c r="AD1505" s="90"/>
      <c r="AE1505" s="381" t="str">
        <f t="shared" si="24"/>
        <v>-</v>
      </c>
      <c r="AF1505" s="105"/>
      <c r="AG1505" s="381"/>
      <c r="AH1505" s="381"/>
      <c r="AI1505" s="381"/>
      <c r="AJ1505" s="381"/>
      <c r="AK1505" s="381"/>
      <c r="AL1505" s="381"/>
      <c r="AM1505" s="381"/>
    </row>
    <row r="1506" spans="1:39" x14ac:dyDescent="0.35">
      <c r="A1506" s="89" t="s">
        <v>668</v>
      </c>
      <c r="B1506" s="89" t="s">
        <v>545</v>
      </c>
      <c r="C1506" s="89" t="s">
        <v>462</v>
      </c>
      <c r="D1506" s="89" t="s">
        <v>637</v>
      </c>
      <c r="E1506" s="89" t="s">
        <v>505</v>
      </c>
      <c r="F1506" s="89" t="s">
        <v>465</v>
      </c>
      <c r="G1506" s="89" t="s">
        <v>465</v>
      </c>
      <c r="H1506" s="89" t="s">
        <v>465</v>
      </c>
      <c r="I1506" s="89" t="s">
        <v>465</v>
      </c>
      <c r="J1506" s="89" t="s">
        <v>465</v>
      </c>
      <c r="K1506" s="89" t="s">
        <v>466</v>
      </c>
      <c r="L1506" s="89" t="s">
        <v>394</v>
      </c>
      <c r="M1506" s="89" t="s">
        <v>395</v>
      </c>
      <c r="N1506" s="89">
        <v>1</v>
      </c>
      <c r="O1506" s="91">
        <v>34.590000000000003</v>
      </c>
      <c r="P1506" s="89" t="s">
        <v>467</v>
      </c>
      <c r="Q1506" s="89">
        <v>40</v>
      </c>
      <c r="R1506" s="89" t="s">
        <v>783</v>
      </c>
      <c r="S1506" s="89">
        <v>2</v>
      </c>
      <c r="T1506" s="90">
        <v>0</v>
      </c>
      <c r="U1506" s="90">
        <v>0</v>
      </c>
      <c r="V1506" s="90">
        <v>0</v>
      </c>
      <c r="W1506" s="90">
        <v>0</v>
      </c>
      <c r="X1506" s="90">
        <v>0</v>
      </c>
      <c r="Y1506" s="90">
        <v>0</v>
      </c>
      <c r="Z1506" s="90">
        <v>0</v>
      </c>
      <c r="AA1506" s="90">
        <v>0</v>
      </c>
      <c r="AB1506" s="90">
        <v>0</v>
      </c>
      <c r="AC1506" s="90"/>
      <c r="AD1506" s="90"/>
      <c r="AE1506" s="381" t="str">
        <f t="shared" si="24"/>
        <v>-</v>
      </c>
      <c r="AF1506" s="105"/>
      <c r="AG1506" s="381"/>
      <c r="AH1506" s="381"/>
      <c r="AI1506" s="381"/>
      <c r="AJ1506" s="381"/>
      <c r="AK1506" s="381"/>
      <c r="AL1506" s="381"/>
      <c r="AM1506" s="381"/>
    </row>
    <row r="1507" spans="1:39" x14ac:dyDescent="0.35">
      <c r="A1507" s="89" t="s">
        <v>669</v>
      </c>
      <c r="B1507" s="89" t="s">
        <v>545</v>
      </c>
      <c r="C1507" s="89" t="s">
        <v>462</v>
      </c>
      <c r="D1507" s="89" t="s">
        <v>637</v>
      </c>
      <c r="E1507" s="89" t="s">
        <v>487</v>
      </c>
      <c r="F1507" s="89" t="s">
        <v>465</v>
      </c>
      <c r="G1507" s="89" t="s">
        <v>465</v>
      </c>
      <c r="H1507" s="89" t="s">
        <v>465</v>
      </c>
      <c r="I1507" s="89" t="s">
        <v>465</v>
      </c>
      <c r="J1507" s="89" t="s">
        <v>465</v>
      </c>
      <c r="K1507" s="89" t="s">
        <v>466</v>
      </c>
      <c r="L1507" s="89" t="s">
        <v>394</v>
      </c>
      <c r="M1507" s="89" t="s">
        <v>395</v>
      </c>
      <c r="N1507" s="89">
        <v>1</v>
      </c>
      <c r="O1507" s="91">
        <v>22.48</v>
      </c>
      <c r="P1507" s="89" t="s">
        <v>467</v>
      </c>
      <c r="Q1507" s="89">
        <v>40</v>
      </c>
      <c r="R1507" s="89" t="s">
        <v>783</v>
      </c>
      <c r="S1507" s="89">
        <v>2</v>
      </c>
      <c r="T1507" s="90">
        <v>0</v>
      </c>
      <c r="U1507" s="90">
        <v>0</v>
      </c>
      <c r="V1507" s="90">
        <v>0</v>
      </c>
      <c r="W1507" s="90">
        <v>0</v>
      </c>
      <c r="X1507" s="90">
        <v>0</v>
      </c>
      <c r="Y1507" s="90">
        <v>0</v>
      </c>
      <c r="Z1507" s="90">
        <v>0</v>
      </c>
      <c r="AA1507" s="90">
        <v>0</v>
      </c>
      <c r="AB1507" s="90">
        <v>0</v>
      </c>
      <c r="AC1507" s="90"/>
      <c r="AD1507" s="90"/>
      <c r="AE1507" s="381" t="str">
        <f t="shared" si="24"/>
        <v>-</v>
      </c>
      <c r="AF1507" s="105"/>
      <c r="AG1507" s="381"/>
      <c r="AH1507" s="381"/>
      <c r="AI1507" s="381"/>
      <c r="AJ1507" s="381"/>
      <c r="AK1507" s="381"/>
      <c r="AL1507" s="381"/>
      <c r="AM1507" s="381"/>
    </row>
    <row r="1508" spans="1:39" x14ac:dyDescent="0.35">
      <c r="A1508" s="89" t="s">
        <v>671</v>
      </c>
      <c r="B1508" s="89" t="s">
        <v>545</v>
      </c>
      <c r="C1508" s="89" t="s">
        <v>462</v>
      </c>
      <c r="D1508" s="89" t="s">
        <v>637</v>
      </c>
      <c r="E1508" s="89" t="s">
        <v>485</v>
      </c>
      <c r="F1508" s="89" t="s">
        <v>465</v>
      </c>
      <c r="G1508" s="89" t="s">
        <v>465</v>
      </c>
      <c r="H1508" s="89" t="s">
        <v>465</v>
      </c>
      <c r="I1508" s="89" t="s">
        <v>465</v>
      </c>
      <c r="J1508" s="89" t="s">
        <v>465</v>
      </c>
      <c r="K1508" s="89" t="s">
        <v>466</v>
      </c>
      <c r="L1508" s="89" t="s">
        <v>394</v>
      </c>
      <c r="M1508" s="89" t="s">
        <v>395</v>
      </c>
      <c r="N1508" s="89">
        <v>1</v>
      </c>
      <c r="O1508" s="91">
        <v>101.81</v>
      </c>
      <c r="P1508" s="89" t="s">
        <v>467</v>
      </c>
      <c r="Q1508" s="89">
        <v>40</v>
      </c>
      <c r="R1508" s="89" t="s">
        <v>783</v>
      </c>
      <c r="S1508" s="89">
        <v>2</v>
      </c>
      <c r="T1508" s="90">
        <v>0</v>
      </c>
      <c r="U1508" s="90">
        <v>0</v>
      </c>
      <c r="V1508" s="90">
        <v>0</v>
      </c>
      <c r="W1508" s="90">
        <v>0</v>
      </c>
      <c r="X1508" s="90">
        <v>0</v>
      </c>
      <c r="Y1508" s="90">
        <v>0</v>
      </c>
      <c r="Z1508" s="90">
        <v>0</v>
      </c>
      <c r="AA1508" s="90">
        <v>0</v>
      </c>
      <c r="AB1508" s="90">
        <v>0</v>
      </c>
      <c r="AC1508" s="90"/>
      <c r="AD1508" s="90"/>
      <c r="AE1508" s="381" t="str">
        <f t="shared" si="24"/>
        <v>-</v>
      </c>
      <c r="AF1508" s="105"/>
      <c r="AG1508" s="381"/>
      <c r="AH1508" s="381"/>
      <c r="AI1508" s="381"/>
      <c r="AJ1508" s="381"/>
      <c r="AK1508" s="381"/>
      <c r="AL1508" s="381"/>
      <c r="AM1508" s="381"/>
    </row>
    <row r="1509" spans="1:39" x14ac:dyDescent="0.35">
      <c r="A1509" s="89" t="s">
        <v>672</v>
      </c>
      <c r="B1509" s="89" t="s">
        <v>545</v>
      </c>
      <c r="C1509" s="89" t="s">
        <v>462</v>
      </c>
      <c r="D1509" s="89" t="s">
        <v>637</v>
      </c>
      <c r="E1509" s="89" t="s">
        <v>485</v>
      </c>
      <c r="F1509" s="89" t="s">
        <v>465</v>
      </c>
      <c r="G1509" s="89" t="s">
        <v>465</v>
      </c>
      <c r="H1509" s="89" t="s">
        <v>465</v>
      </c>
      <c r="I1509" s="89" t="s">
        <v>465</v>
      </c>
      <c r="J1509" s="89" t="s">
        <v>465</v>
      </c>
      <c r="K1509" s="89" t="s">
        <v>466</v>
      </c>
      <c r="L1509" s="89" t="s">
        <v>394</v>
      </c>
      <c r="M1509" s="89" t="s">
        <v>395</v>
      </c>
      <c r="N1509" s="89">
        <v>1</v>
      </c>
      <c r="O1509" s="91">
        <v>17.13</v>
      </c>
      <c r="P1509" s="89" t="s">
        <v>467</v>
      </c>
      <c r="Q1509" s="89">
        <v>40</v>
      </c>
      <c r="R1509" s="89" t="s">
        <v>783</v>
      </c>
      <c r="S1509" s="89">
        <v>2</v>
      </c>
      <c r="T1509" s="90">
        <v>0</v>
      </c>
      <c r="U1509" s="90">
        <v>0</v>
      </c>
      <c r="V1509" s="90">
        <v>0</v>
      </c>
      <c r="W1509" s="90">
        <v>0</v>
      </c>
      <c r="X1509" s="90">
        <v>0</v>
      </c>
      <c r="Y1509" s="90">
        <v>0</v>
      </c>
      <c r="Z1509" s="90">
        <v>0</v>
      </c>
      <c r="AA1509" s="90">
        <v>0</v>
      </c>
      <c r="AB1509" s="90">
        <v>0</v>
      </c>
      <c r="AC1509" s="90"/>
      <c r="AD1509" s="90"/>
      <c r="AE1509" s="381" t="str">
        <f t="shared" si="24"/>
        <v>-</v>
      </c>
      <c r="AF1509" s="105"/>
      <c r="AG1509" s="381"/>
      <c r="AH1509" s="381"/>
      <c r="AI1509" s="381"/>
      <c r="AJ1509" s="381"/>
      <c r="AK1509" s="381"/>
      <c r="AL1509" s="381"/>
      <c r="AM1509" s="381"/>
    </row>
    <row r="1510" spans="1:39" x14ac:dyDescent="0.35">
      <c r="A1510" s="89" t="s">
        <v>673</v>
      </c>
      <c r="B1510" s="89" t="s">
        <v>545</v>
      </c>
      <c r="C1510" s="89" t="s">
        <v>462</v>
      </c>
      <c r="D1510" s="89" t="s">
        <v>637</v>
      </c>
      <c r="E1510" s="89" t="s">
        <v>660</v>
      </c>
      <c r="F1510" s="89" t="s">
        <v>465</v>
      </c>
      <c r="G1510" s="89" t="s">
        <v>465</v>
      </c>
      <c r="H1510" s="89" t="s">
        <v>465</v>
      </c>
      <c r="I1510" s="89" t="s">
        <v>465</v>
      </c>
      <c r="J1510" s="89" t="s">
        <v>465</v>
      </c>
      <c r="K1510" s="89" t="s">
        <v>476</v>
      </c>
      <c r="L1510" s="89" t="s">
        <v>394</v>
      </c>
      <c r="M1510" s="89" t="s">
        <v>395</v>
      </c>
      <c r="N1510" s="89">
        <v>1</v>
      </c>
      <c r="O1510" s="91">
        <v>4.78</v>
      </c>
      <c r="P1510" s="89" t="s">
        <v>467</v>
      </c>
      <c r="Q1510" s="89">
        <v>40</v>
      </c>
      <c r="R1510" s="89" t="s">
        <v>783</v>
      </c>
      <c r="S1510" s="89">
        <v>2</v>
      </c>
      <c r="T1510" s="90">
        <v>0</v>
      </c>
      <c r="U1510" s="90">
        <v>0</v>
      </c>
      <c r="V1510" s="90">
        <v>0</v>
      </c>
      <c r="W1510" s="90">
        <v>0</v>
      </c>
      <c r="X1510" s="90">
        <v>0</v>
      </c>
      <c r="Y1510" s="90">
        <v>0</v>
      </c>
      <c r="Z1510" s="90">
        <v>0</v>
      </c>
      <c r="AA1510" s="90">
        <v>0</v>
      </c>
      <c r="AB1510" s="90">
        <v>0</v>
      </c>
      <c r="AC1510" s="90"/>
      <c r="AD1510" s="90"/>
      <c r="AE1510" s="381" t="str">
        <f t="shared" si="24"/>
        <v>-</v>
      </c>
      <c r="AF1510" s="105"/>
      <c r="AG1510" s="381"/>
      <c r="AH1510" s="381"/>
      <c r="AI1510" s="381"/>
      <c r="AJ1510" s="381"/>
      <c r="AK1510" s="381"/>
      <c r="AL1510" s="381"/>
      <c r="AM1510" s="381"/>
    </row>
    <row r="1511" spans="1:39" x14ac:dyDescent="0.35">
      <c r="A1511" s="89" t="s">
        <v>674</v>
      </c>
      <c r="B1511" s="89" t="s">
        <v>545</v>
      </c>
      <c r="C1511" s="89" t="s">
        <v>462</v>
      </c>
      <c r="D1511" s="89" t="s">
        <v>637</v>
      </c>
      <c r="E1511" s="89" t="s">
        <v>489</v>
      </c>
      <c r="F1511" s="89" t="s">
        <v>465</v>
      </c>
      <c r="G1511" s="89" t="s">
        <v>465</v>
      </c>
      <c r="H1511" s="89" t="s">
        <v>465</v>
      </c>
      <c r="I1511" s="89" t="s">
        <v>465</v>
      </c>
      <c r="J1511" s="89" t="s">
        <v>465</v>
      </c>
      <c r="K1511" s="89" t="s">
        <v>476</v>
      </c>
      <c r="L1511" s="89" t="s">
        <v>394</v>
      </c>
      <c r="M1511" s="89" t="s">
        <v>395</v>
      </c>
      <c r="N1511" s="89">
        <v>1</v>
      </c>
      <c r="O1511" s="91">
        <v>103.49</v>
      </c>
      <c r="P1511" s="89" t="s">
        <v>467</v>
      </c>
      <c r="Q1511" s="89">
        <v>40</v>
      </c>
      <c r="R1511" s="89" t="s">
        <v>783</v>
      </c>
      <c r="S1511" s="89">
        <v>2</v>
      </c>
      <c r="T1511" s="90">
        <v>0</v>
      </c>
      <c r="U1511" s="90">
        <v>0</v>
      </c>
      <c r="V1511" s="90">
        <v>0</v>
      </c>
      <c r="W1511" s="90">
        <v>0</v>
      </c>
      <c r="X1511" s="90">
        <v>0</v>
      </c>
      <c r="Y1511" s="90">
        <v>0</v>
      </c>
      <c r="Z1511" s="90">
        <v>0</v>
      </c>
      <c r="AA1511" s="90">
        <v>0</v>
      </c>
      <c r="AB1511" s="90">
        <v>0</v>
      </c>
      <c r="AC1511" s="90"/>
      <c r="AD1511" s="90"/>
      <c r="AE1511" s="381" t="str">
        <f t="shared" si="24"/>
        <v>-</v>
      </c>
      <c r="AF1511" s="105"/>
      <c r="AG1511" s="381"/>
      <c r="AH1511" s="381"/>
      <c r="AI1511" s="381"/>
      <c r="AJ1511" s="381"/>
      <c r="AK1511" s="381"/>
      <c r="AL1511" s="381"/>
      <c r="AM1511" s="381"/>
    </row>
    <row r="1512" spans="1:39" x14ac:dyDescent="0.35">
      <c r="A1512" s="89" t="s">
        <v>675</v>
      </c>
      <c r="B1512" s="89" t="s">
        <v>545</v>
      </c>
      <c r="C1512" s="89" t="s">
        <v>462</v>
      </c>
      <c r="D1512" s="89" t="s">
        <v>637</v>
      </c>
      <c r="E1512" s="89" t="s">
        <v>485</v>
      </c>
      <c r="F1512" s="89" t="s">
        <v>465</v>
      </c>
      <c r="G1512" s="89" t="s">
        <v>465</v>
      </c>
      <c r="H1512" s="89" t="s">
        <v>465</v>
      </c>
      <c r="I1512" s="89" t="s">
        <v>465</v>
      </c>
      <c r="J1512" s="89" t="s">
        <v>465</v>
      </c>
      <c r="K1512" s="89" t="s">
        <v>476</v>
      </c>
      <c r="L1512" s="89" t="s">
        <v>394</v>
      </c>
      <c r="M1512" s="89" t="s">
        <v>395</v>
      </c>
      <c r="N1512" s="89">
        <v>1</v>
      </c>
      <c r="O1512" s="91">
        <v>54.15</v>
      </c>
      <c r="P1512" s="89" t="s">
        <v>467</v>
      </c>
      <c r="Q1512" s="89">
        <v>40</v>
      </c>
      <c r="R1512" s="89" t="s">
        <v>783</v>
      </c>
      <c r="S1512" s="89">
        <v>2</v>
      </c>
      <c r="T1512" s="90">
        <v>0</v>
      </c>
      <c r="U1512" s="90">
        <v>0</v>
      </c>
      <c r="V1512" s="90">
        <v>0</v>
      </c>
      <c r="W1512" s="90">
        <v>0</v>
      </c>
      <c r="X1512" s="90">
        <v>0</v>
      </c>
      <c r="Y1512" s="90">
        <v>0</v>
      </c>
      <c r="Z1512" s="90">
        <v>0</v>
      </c>
      <c r="AA1512" s="90">
        <v>0</v>
      </c>
      <c r="AB1512" s="90">
        <v>0</v>
      </c>
      <c r="AC1512" s="90"/>
      <c r="AD1512" s="90"/>
      <c r="AE1512" s="381" t="str">
        <f t="shared" si="24"/>
        <v>-</v>
      </c>
      <c r="AF1512" s="105"/>
      <c r="AG1512" s="381"/>
      <c r="AH1512" s="381"/>
      <c r="AI1512" s="381"/>
      <c r="AJ1512" s="381"/>
      <c r="AK1512" s="381"/>
      <c r="AL1512" s="381"/>
      <c r="AM1512" s="381"/>
    </row>
    <row r="1513" spans="1:39" x14ac:dyDescent="0.35">
      <c r="A1513" s="89" t="s">
        <v>634</v>
      </c>
      <c r="B1513" s="89" t="s">
        <v>558</v>
      </c>
      <c r="C1513" s="89" t="s">
        <v>462</v>
      </c>
      <c r="D1513" s="89" t="s">
        <v>637</v>
      </c>
      <c r="E1513" s="89" t="s">
        <v>473</v>
      </c>
      <c r="F1513" s="89" t="s">
        <v>465</v>
      </c>
      <c r="G1513" s="89" t="s">
        <v>465</v>
      </c>
      <c r="H1513" s="89" t="s">
        <v>465</v>
      </c>
      <c r="I1513" s="89" t="s">
        <v>465</v>
      </c>
      <c r="J1513" s="89" t="s">
        <v>465</v>
      </c>
      <c r="K1513" s="89" t="s">
        <v>476</v>
      </c>
      <c r="L1513" s="89" t="s">
        <v>394</v>
      </c>
      <c r="M1513" s="89" t="s">
        <v>395</v>
      </c>
      <c r="N1513" s="89">
        <v>1</v>
      </c>
      <c r="O1513" s="91">
        <v>9.51</v>
      </c>
      <c r="P1513" s="89" t="s">
        <v>548</v>
      </c>
      <c r="Q1513" s="89">
        <v>40</v>
      </c>
      <c r="R1513" s="89" t="s">
        <v>783</v>
      </c>
      <c r="S1513" s="89">
        <v>3</v>
      </c>
      <c r="T1513" s="90">
        <v>0</v>
      </c>
      <c r="U1513" s="90">
        <v>0</v>
      </c>
      <c r="V1513" s="90">
        <v>0</v>
      </c>
      <c r="W1513" s="90">
        <v>0</v>
      </c>
      <c r="X1513" s="90">
        <v>0</v>
      </c>
      <c r="Y1513" s="90">
        <v>0</v>
      </c>
      <c r="Z1513" s="90">
        <v>0</v>
      </c>
      <c r="AA1513" s="90">
        <v>0</v>
      </c>
      <c r="AB1513" s="90">
        <v>0</v>
      </c>
      <c r="AC1513" s="90"/>
      <c r="AD1513" s="90"/>
      <c r="AE1513" s="381" t="str">
        <f t="shared" si="24"/>
        <v>-</v>
      </c>
      <c r="AF1513" s="105"/>
      <c r="AG1513" s="381"/>
      <c r="AH1513" s="381"/>
      <c r="AI1513" s="381"/>
      <c r="AJ1513" s="381"/>
      <c r="AK1513" s="381"/>
      <c r="AL1513" s="381"/>
      <c r="AM1513" s="381"/>
    </row>
    <row r="1514" spans="1:39" x14ac:dyDescent="0.35">
      <c r="A1514" s="89" t="s">
        <v>635</v>
      </c>
      <c r="B1514" s="89" t="s">
        <v>558</v>
      </c>
      <c r="C1514" s="89" t="s">
        <v>462</v>
      </c>
      <c r="D1514" s="89" t="s">
        <v>782</v>
      </c>
      <c r="E1514" s="89" t="s">
        <v>489</v>
      </c>
      <c r="F1514" s="89" t="s">
        <v>465</v>
      </c>
      <c r="G1514" s="89" t="s">
        <v>465</v>
      </c>
      <c r="H1514" s="89" t="s">
        <v>465</v>
      </c>
      <c r="I1514" s="89" t="s">
        <v>465</v>
      </c>
      <c r="J1514" s="89" t="s">
        <v>465</v>
      </c>
      <c r="K1514" s="89" t="s">
        <v>476</v>
      </c>
      <c r="L1514" s="89" t="s">
        <v>394</v>
      </c>
      <c r="M1514" s="89" t="s">
        <v>395</v>
      </c>
      <c r="N1514" s="89">
        <v>1</v>
      </c>
      <c r="O1514" s="91">
        <v>209.62</v>
      </c>
      <c r="P1514" s="89" t="s">
        <v>548</v>
      </c>
      <c r="Q1514" s="89">
        <v>40</v>
      </c>
      <c r="R1514" s="89" t="s">
        <v>783</v>
      </c>
      <c r="S1514" s="89">
        <v>3</v>
      </c>
      <c r="T1514" s="90">
        <v>0</v>
      </c>
      <c r="U1514" s="90">
        <v>0</v>
      </c>
      <c r="V1514" s="90">
        <v>0</v>
      </c>
      <c r="W1514" s="90">
        <v>0</v>
      </c>
      <c r="X1514" s="90">
        <v>0</v>
      </c>
      <c r="Y1514" s="90">
        <v>0</v>
      </c>
      <c r="Z1514" s="90">
        <v>0</v>
      </c>
      <c r="AA1514" s="90">
        <v>0</v>
      </c>
      <c r="AB1514" s="90">
        <v>0</v>
      </c>
      <c r="AC1514" s="90"/>
      <c r="AD1514" s="90"/>
      <c r="AE1514" s="381" t="str">
        <f t="shared" si="24"/>
        <v>-</v>
      </c>
      <c r="AF1514" s="105"/>
      <c r="AG1514" s="381"/>
      <c r="AH1514" s="381"/>
      <c r="AI1514" s="381"/>
      <c r="AJ1514" s="381"/>
      <c r="AK1514" s="381"/>
      <c r="AL1514" s="381"/>
      <c r="AM1514" s="381"/>
    </row>
    <row r="1515" spans="1:39" x14ac:dyDescent="0.35">
      <c r="A1515" s="89" t="s">
        <v>632</v>
      </c>
      <c r="B1515" s="89" t="s">
        <v>558</v>
      </c>
      <c r="C1515" s="89" t="s">
        <v>462</v>
      </c>
      <c r="D1515" s="89" t="s">
        <v>637</v>
      </c>
      <c r="E1515" s="89" t="s">
        <v>489</v>
      </c>
      <c r="F1515" s="89" t="s">
        <v>465</v>
      </c>
      <c r="G1515" s="89" t="s">
        <v>465</v>
      </c>
      <c r="H1515" s="89" t="s">
        <v>465</v>
      </c>
      <c r="I1515" s="89" t="s">
        <v>465</v>
      </c>
      <c r="J1515" s="89" t="s">
        <v>465</v>
      </c>
      <c r="K1515" s="89" t="s">
        <v>466</v>
      </c>
      <c r="L1515" s="89" t="s">
        <v>394</v>
      </c>
      <c r="M1515" s="89" t="s">
        <v>395</v>
      </c>
      <c r="N1515" s="89">
        <v>1</v>
      </c>
      <c r="O1515" s="91">
        <v>14.13</v>
      </c>
      <c r="P1515" s="89" t="s">
        <v>548</v>
      </c>
      <c r="Q1515" s="89">
        <v>40</v>
      </c>
      <c r="R1515" s="89" t="s">
        <v>783</v>
      </c>
      <c r="S1515" s="89">
        <v>3</v>
      </c>
      <c r="T1515" s="90">
        <v>0</v>
      </c>
      <c r="U1515" s="90">
        <v>0</v>
      </c>
      <c r="V1515" s="90">
        <v>0</v>
      </c>
      <c r="W1515" s="90">
        <v>0</v>
      </c>
      <c r="X1515" s="90">
        <v>0</v>
      </c>
      <c r="Y1515" s="90">
        <v>0</v>
      </c>
      <c r="Z1515" s="90">
        <v>0</v>
      </c>
      <c r="AA1515" s="90">
        <v>0</v>
      </c>
      <c r="AB1515" s="90">
        <v>0</v>
      </c>
      <c r="AC1515" s="90"/>
      <c r="AD1515" s="90"/>
      <c r="AE1515" s="381" t="str">
        <f t="shared" si="24"/>
        <v>-</v>
      </c>
      <c r="AF1515" s="105"/>
      <c r="AG1515" s="381"/>
      <c r="AH1515" s="381"/>
      <c r="AI1515" s="381"/>
      <c r="AJ1515" s="381"/>
      <c r="AK1515" s="381"/>
      <c r="AL1515" s="381"/>
      <c r="AM1515" s="381"/>
    </row>
    <row r="1516" spans="1:39" x14ac:dyDescent="0.35">
      <c r="A1516" s="89" t="s">
        <v>432</v>
      </c>
      <c r="B1516" s="89" t="s">
        <v>558</v>
      </c>
      <c r="C1516" s="89" t="s">
        <v>462</v>
      </c>
      <c r="D1516" s="89" t="s">
        <v>637</v>
      </c>
      <c r="E1516" s="89" t="s">
        <v>489</v>
      </c>
      <c r="F1516" s="89" t="s">
        <v>465</v>
      </c>
      <c r="G1516" s="89" t="s">
        <v>465</v>
      </c>
      <c r="H1516" s="89" t="s">
        <v>465</v>
      </c>
      <c r="I1516" s="89" t="s">
        <v>465</v>
      </c>
      <c r="J1516" s="89" t="s">
        <v>465</v>
      </c>
      <c r="K1516" s="89" t="s">
        <v>466</v>
      </c>
      <c r="L1516" s="89" t="s">
        <v>394</v>
      </c>
      <c r="M1516" s="89" t="s">
        <v>395</v>
      </c>
      <c r="N1516" s="89">
        <v>1</v>
      </c>
      <c r="O1516" s="91">
        <v>23.36</v>
      </c>
      <c r="P1516" s="89" t="s">
        <v>548</v>
      </c>
      <c r="Q1516" s="89">
        <v>40</v>
      </c>
      <c r="R1516" s="89" t="s">
        <v>783</v>
      </c>
      <c r="S1516" s="89">
        <v>3</v>
      </c>
      <c r="T1516" s="90">
        <v>0</v>
      </c>
      <c r="U1516" s="90">
        <v>0</v>
      </c>
      <c r="V1516" s="90">
        <v>0</v>
      </c>
      <c r="W1516" s="90">
        <v>0</v>
      </c>
      <c r="X1516" s="90">
        <v>0</v>
      </c>
      <c r="Y1516" s="90">
        <v>0</v>
      </c>
      <c r="Z1516" s="90">
        <v>0</v>
      </c>
      <c r="AA1516" s="90">
        <v>0</v>
      </c>
      <c r="AB1516" s="90">
        <v>0</v>
      </c>
      <c r="AC1516" s="90"/>
      <c r="AD1516" s="90"/>
      <c r="AE1516" s="381" t="str">
        <f t="shared" si="24"/>
        <v>-</v>
      </c>
      <c r="AF1516" s="105"/>
      <c r="AG1516" s="381"/>
      <c r="AH1516" s="381"/>
      <c r="AI1516" s="381"/>
      <c r="AJ1516" s="381"/>
      <c r="AK1516" s="381"/>
      <c r="AL1516" s="381"/>
      <c r="AM1516" s="381"/>
    </row>
    <row r="1517" spans="1:39" x14ac:dyDescent="0.35">
      <c r="A1517" s="89" t="s">
        <v>631</v>
      </c>
      <c r="B1517" s="89" t="s">
        <v>558</v>
      </c>
      <c r="C1517" s="89" t="s">
        <v>462</v>
      </c>
      <c r="D1517" s="89" t="s">
        <v>637</v>
      </c>
      <c r="E1517" s="89" t="s">
        <v>489</v>
      </c>
      <c r="F1517" s="89" t="s">
        <v>465</v>
      </c>
      <c r="G1517" s="89" t="s">
        <v>465</v>
      </c>
      <c r="H1517" s="89" t="s">
        <v>465</v>
      </c>
      <c r="I1517" s="89" t="s">
        <v>465</v>
      </c>
      <c r="J1517" s="89" t="s">
        <v>465</v>
      </c>
      <c r="K1517" s="89" t="s">
        <v>466</v>
      </c>
      <c r="L1517" s="89" t="s">
        <v>394</v>
      </c>
      <c r="M1517" s="89" t="s">
        <v>395</v>
      </c>
      <c r="N1517" s="89">
        <v>1</v>
      </c>
      <c r="O1517" s="91">
        <v>92.02</v>
      </c>
      <c r="P1517" s="89" t="s">
        <v>548</v>
      </c>
      <c r="Q1517" s="89">
        <v>40</v>
      </c>
      <c r="R1517" s="89" t="s">
        <v>783</v>
      </c>
      <c r="S1517" s="89">
        <v>3</v>
      </c>
      <c r="T1517" s="90">
        <v>0</v>
      </c>
      <c r="U1517" s="90">
        <v>0</v>
      </c>
      <c r="V1517" s="90">
        <v>0</v>
      </c>
      <c r="W1517" s="90">
        <v>0</v>
      </c>
      <c r="X1517" s="90">
        <v>0</v>
      </c>
      <c r="Y1517" s="90">
        <v>0</v>
      </c>
      <c r="Z1517" s="90">
        <v>0</v>
      </c>
      <c r="AA1517" s="90">
        <v>0</v>
      </c>
      <c r="AB1517" s="90">
        <v>0</v>
      </c>
      <c r="AC1517" s="90"/>
      <c r="AD1517" s="90"/>
      <c r="AE1517" s="381" t="str">
        <f t="shared" si="24"/>
        <v>-</v>
      </c>
      <c r="AF1517" s="105"/>
      <c r="AG1517" s="381"/>
      <c r="AH1517" s="381"/>
      <c r="AI1517" s="381"/>
      <c r="AJ1517" s="381"/>
      <c r="AK1517" s="381"/>
      <c r="AL1517" s="381"/>
      <c r="AM1517" s="381"/>
    </row>
    <row r="1518" spans="1:39" x14ac:dyDescent="0.35">
      <c r="A1518" s="89" t="s">
        <v>433</v>
      </c>
      <c r="B1518" s="89" t="s">
        <v>558</v>
      </c>
      <c r="C1518" s="89" t="s">
        <v>462</v>
      </c>
      <c r="D1518" s="89" t="s">
        <v>637</v>
      </c>
      <c r="E1518" s="89" t="s">
        <v>485</v>
      </c>
      <c r="F1518" s="89" t="s">
        <v>465</v>
      </c>
      <c r="G1518" s="89" t="s">
        <v>465</v>
      </c>
      <c r="H1518" s="89" t="s">
        <v>465</v>
      </c>
      <c r="I1518" s="89" t="s">
        <v>465</v>
      </c>
      <c r="J1518" s="89" t="s">
        <v>465</v>
      </c>
      <c r="K1518" s="89" t="s">
        <v>466</v>
      </c>
      <c r="L1518" s="89" t="s">
        <v>394</v>
      </c>
      <c r="M1518" s="89" t="s">
        <v>395</v>
      </c>
      <c r="N1518" s="89">
        <v>1</v>
      </c>
      <c r="O1518" s="91">
        <v>10.119999999999999</v>
      </c>
      <c r="P1518" s="89" t="s">
        <v>548</v>
      </c>
      <c r="Q1518" s="89">
        <v>40</v>
      </c>
      <c r="R1518" s="89" t="s">
        <v>783</v>
      </c>
      <c r="S1518" s="89">
        <v>3</v>
      </c>
      <c r="T1518" s="90">
        <v>0</v>
      </c>
      <c r="U1518" s="90">
        <v>0</v>
      </c>
      <c r="V1518" s="90">
        <v>0</v>
      </c>
      <c r="W1518" s="90">
        <v>0</v>
      </c>
      <c r="X1518" s="90">
        <v>0</v>
      </c>
      <c r="Y1518" s="90">
        <v>0</v>
      </c>
      <c r="Z1518" s="90">
        <v>0</v>
      </c>
      <c r="AA1518" s="90">
        <v>0</v>
      </c>
      <c r="AB1518" s="90">
        <v>0</v>
      </c>
      <c r="AC1518" s="90"/>
      <c r="AD1518" s="90"/>
      <c r="AE1518" s="381" t="str">
        <f t="shared" si="24"/>
        <v>-</v>
      </c>
      <c r="AF1518" s="105"/>
      <c r="AG1518" s="381"/>
      <c r="AH1518" s="381"/>
      <c r="AI1518" s="381"/>
      <c r="AJ1518" s="381"/>
      <c r="AK1518" s="381"/>
      <c r="AL1518" s="381"/>
      <c r="AM1518" s="381"/>
    </row>
    <row r="1519" spans="1:39" x14ac:dyDescent="0.35">
      <c r="A1519" s="89" t="s">
        <v>633</v>
      </c>
      <c r="B1519" s="89" t="s">
        <v>558</v>
      </c>
      <c r="C1519" s="89" t="s">
        <v>462</v>
      </c>
      <c r="D1519" s="89" t="s">
        <v>637</v>
      </c>
      <c r="E1519" s="89" t="s">
        <v>464</v>
      </c>
      <c r="F1519" s="89" t="s">
        <v>465</v>
      </c>
      <c r="G1519" s="89" t="s">
        <v>465</v>
      </c>
      <c r="H1519" s="89" t="s">
        <v>465</v>
      </c>
      <c r="I1519" s="89" t="s">
        <v>465</v>
      </c>
      <c r="J1519" s="89" t="s">
        <v>465</v>
      </c>
      <c r="K1519" s="89" t="s">
        <v>476</v>
      </c>
      <c r="L1519" s="89" t="s">
        <v>394</v>
      </c>
      <c r="M1519" s="89" t="s">
        <v>395</v>
      </c>
      <c r="N1519" s="89">
        <v>1</v>
      </c>
      <c r="O1519" s="91">
        <v>26.9</v>
      </c>
      <c r="P1519" s="89" t="s">
        <v>548</v>
      </c>
      <c r="Q1519" s="89">
        <v>40</v>
      </c>
      <c r="R1519" s="89" t="s">
        <v>783</v>
      </c>
      <c r="S1519" s="89">
        <v>3</v>
      </c>
      <c r="T1519" s="90">
        <v>0</v>
      </c>
      <c r="U1519" s="90">
        <v>0</v>
      </c>
      <c r="V1519" s="90">
        <v>0</v>
      </c>
      <c r="W1519" s="90">
        <v>0</v>
      </c>
      <c r="X1519" s="90">
        <v>0</v>
      </c>
      <c r="Y1519" s="90">
        <v>0</v>
      </c>
      <c r="Z1519" s="90">
        <v>0</v>
      </c>
      <c r="AA1519" s="90">
        <v>0</v>
      </c>
      <c r="AB1519" s="90">
        <v>0</v>
      </c>
      <c r="AC1519" s="90"/>
      <c r="AD1519" s="90"/>
      <c r="AE1519" s="381" t="str">
        <f t="shared" si="24"/>
        <v>-</v>
      </c>
      <c r="AF1519" s="105"/>
      <c r="AG1519" s="381"/>
      <c r="AH1519" s="381"/>
      <c r="AI1519" s="381"/>
      <c r="AJ1519" s="381"/>
      <c r="AK1519" s="381"/>
      <c r="AL1519" s="381"/>
      <c r="AM1519" s="381"/>
    </row>
    <row r="1520" spans="1:39" x14ac:dyDescent="0.35">
      <c r="A1520" s="89" t="s">
        <v>630</v>
      </c>
      <c r="B1520" s="89" t="s">
        <v>558</v>
      </c>
      <c r="C1520" s="89" t="s">
        <v>462</v>
      </c>
      <c r="D1520" s="89" t="s">
        <v>637</v>
      </c>
      <c r="E1520" s="89" t="s">
        <v>464</v>
      </c>
      <c r="F1520" s="89" t="s">
        <v>465</v>
      </c>
      <c r="G1520" s="89" t="s">
        <v>465</v>
      </c>
      <c r="H1520" s="89" t="s">
        <v>465</v>
      </c>
      <c r="I1520" s="89" t="s">
        <v>465</v>
      </c>
      <c r="J1520" s="89" t="s">
        <v>465</v>
      </c>
      <c r="K1520" s="89" t="s">
        <v>466</v>
      </c>
      <c r="L1520" s="89" t="s">
        <v>394</v>
      </c>
      <c r="M1520" s="89" t="s">
        <v>395</v>
      </c>
      <c r="N1520" s="89">
        <v>1</v>
      </c>
      <c r="O1520" s="91">
        <v>9.59</v>
      </c>
      <c r="P1520" s="89" t="s">
        <v>548</v>
      </c>
      <c r="Q1520" s="89">
        <v>40</v>
      </c>
      <c r="R1520" s="89" t="s">
        <v>783</v>
      </c>
      <c r="S1520" s="89">
        <v>3</v>
      </c>
      <c r="T1520" s="90">
        <v>0</v>
      </c>
      <c r="U1520" s="90">
        <v>0</v>
      </c>
      <c r="V1520" s="90">
        <v>0</v>
      </c>
      <c r="W1520" s="90">
        <v>0</v>
      </c>
      <c r="X1520" s="90">
        <v>0</v>
      </c>
      <c r="Y1520" s="90">
        <v>0</v>
      </c>
      <c r="Z1520" s="90">
        <v>0</v>
      </c>
      <c r="AA1520" s="90">
        <v>0</v>
      </c>
      <c r="AB1520" s="90">
        <v>0</v>
      </c>
      <c r="AC1520" s="90"/>
      <c r="AD1520" s="90"/>
      <c r="AE1520" s="381" t="str">
        <f t="shared" si="24"/>
        <v>-</v>
      </c>
      <c r="AF1520" s="105"/>
      <c r="AG1520" s="381"/>
      <c r="AH1520" s="381"/>
      <c r="AI1520" s="381"/>
      <c r="AJ1520" s="381"/>
      <c r="AK1520" s="381"/>
      <c r="AL1520" s="381"/>
      <c r="AM1520" s="381"/>
    </row>
    <row r="1521" spans="1:39" x14ac:dyDescent="0.35">
      <c r="A1521" s="89" t="s">
        <v>629</v>
      </c>
      <c r="B1521" s="89" t="s">
        <v>558</v>
      </c>
      <c r="C1521" s="89" t="s">
        <v>462</v>
      </c>
      <c r="D1521" s="89" t="s">
        <v>637</v>
      </c>
      <c r="E1521" s="89" t="s">
        <v>464</v>
      </c>
      <c r="F1521" s="89" t="s">
        <v>465</v>
      </c>
      <c r="G1521" s="89" t="s">
        <v>465</v>
      </c>
      <c r="H1521" s="89" t="s">
        <v>465</v>
      </c>
      <c r="I1521" s="89" t="s">
        <v>465</v>
      </c>
      <c r="J1521" s="89" t="s">
        <v>465</v>
      </c>
      <c r="K1521" s="89" t="s">
        <v>466</v>
      </c>
      <c r="L1521" s="89" t="s">
        <v>394</v>
      </c>
      <c r="M1521" s="89" t="s">
        <v>395</v>
      </c>
      <c r="N1521" s="89">
        <v>1</v>
      </c>
      <c r="O1521" s="91">
        <v>32.85</v>
      </c>
      <c r="P1521" s="89" t="s">
        <v>548</v>
      </c>
      <c r="Q1521" s="89">
        <v>40</v>
      </c>
      <c r="R1521" s="89" t="s">
        <v>783</v>
      </c>
      <c r="S1521" s="89">
        <v>3</v>
      </c>
      <c r="T1521" s="90">
        <v>0</v>
      </c>
      <c r="U1521" s="90">
        <v>0</v>
      </c>
      <c r="V1521" s="90">
        <v>0</v>
      </c>
      <c r="W1521" s="90">
        <v>0</v>
      </c>
      <c r="X1521" s="90">
        <v>0</v>
      </c>
      <c r="Y1521" s="90">
        <v>0</v>
      </c>
      <c r="Z1521" s="90">
        <v>0</v>
      </c>
      <c r="AA1521" s="90">
        <v>0</v>
      </c>
      <c r="AB1521" s="90">
        <v>0</v>
      </c>
      <c r="AC1521" s="90"/>
      <c r="AD1521" s="90"/>
      <c r="AE1521" s="381" t="str">
        <f t="shared" si="24"/>
        <v>-</v>
      </c>
      <c r="AF1521" s="105"/>
      <c r="AG1521" s="381"/>
      <c r="AH1521" s="381"/>
      <c r="AI1521" s="381"/>
      <c r="AJ1521" s="381"/>
      <c r="AK1521" s="381"/>
      <c r="AL1521" s="381"/>
      <c r="AM1521" s="381"/>
    </row>
    <row r="1522" spans="1:39" x14ac:dyDescent="0.35">
      <c r="A1522" s="89" t="s">
        <v>619</v>
      </c>
      <c r="B1522" s="89" t="s">
        <v>558</v>
      </c>
      <c r="C1522" s="89" t="s">
        <v>462</v>
      </c>
      <c r="D1522" s="89" t="s">
        <v>637</v>
      </c>
      <c r="E1522" s="89" t="s">
        <v>475</v>
      </c>
      <c r="F1522" s="89" t="s">
        <v>465</v>
      </c>
      <c r="G1522" s="89" t="s">
        <v>465</v>
      </c>
      <c r="H1522" s="89" t="s">
        <v>465</v>
      </c>
      <c r="I1522" s="89" t="s">
        <v>465</v>
      </c>
      <c r="J1522" s="89" t="s">
        <v>465</v>
      </c>
      <c r="K1522" s="89" t="s">
        <v>476</v>
      </c>
      <c r="L1522" s="89" t="s">
        <v>394</v>
      </c>
      <c r="M1522" s="89" t="s">
        <v>395</v>
      </c>
      <c r="N1522" s="89">
        <v>1</v>
      </c>
      <c r="O1522" s="91">
        <v>121.97</v>
      </c>
      <c r="P1522" s="89" t="s">
        <v>548</v>
      </c>
      <c r="Q1522" s="89">
        <v>40</v>
      </c>
      <c r="R1522" s="89" t="s">
        <v>783</v>
      </c>
      <c r="S1522" s="89">
        <v>3</v>
      </c>
      <c r="T1522" s="90">
        <v>0</v>
      </c>
      <c r="U1522" s="90">
        <v>0</v>
      </c>
      <c r="V1522" s="90">
        <v>0</v>
      </c>
      <c r="W1522" s="90">
        <v>0</v>
      </c>
      <c r="X1522" s="90">
        <v>0</v>
      </c>
      <c r="Y1522" s="90">
        <v>0</v>
      </c>
      <c r="Z1522" s="90">
        <v>0</v>
      </c>
      <c r="AA1522" s="90">
        <v>0</v>
      </c>
      <c r="AB1522" s="90">
        <v>0</v>
      </c>
      <c r="AC1522" s="90"/>
      <c r="AD1522" s="90"/>
      <c r="AE1522" s="381" t="str">
        <f t="shared" si="24"/>
        <v>-</v>
      </c>
      <c r="AF1522" s="105"/>
      <c r="AG1522" s="381"/>
      <c r="AH1522" s="381"/>
      <c r="AI1522" s="381"/>
      <c r="AJ1522" s="381"/>
      <c r="AK1522" s="381"/>
      <c r="AL1522" s="381"/>
      <c r="AM1522" s="381"/>
    </row>
    <row r="1523" spans="1:39" x14ac:dyDescent="0.35">
      <c r="A1523" s="89" t="s">
        <v>753</v>
      </c>
      <c r="B1523" s="89" t="s">
        <v>391</v>
      </c>
      <c r="C1523" s="89" t="s">
        <v>392</v>
      </c>
      <c r="D1523" s="89" t="s">
        <v>463</v>
      </c>
      <c r="E1523" s="89" t="s">
        <v>480</v>
      </c>
      <c r="F1523" s="89" t="s">
        <v>465</v>
      </c>
      <c r="G1523" s="89" t="s">
        <v>465</v>
      </c>
      <c r="H1523" s="89" t="s">
        <v>465</v>
      </c>
      <c r="I1523" s="89" t="s">
        <v>506</v>
      </c>
      <c r="J1523" s="89" t="s">
        <v>501</v>
      </c>
      <c r="K1523" s="89" t="s">
        <v>466</v>
      </c>
      <c r="L1523" s="89" t="s">
        <v>587</v>
      </c>
      <c r="M1523" s="89" t="s">
        <v>395</v>
      </c>
      <c r="N1523" s="89">
        <v>22</v>
      </c>
      <c r="O1523" s="91">
        <v>3.23</v>
      </c>
      <c r="P1523" s="89" t="s">
        <v>588</v>
      </c>
      <c r="Q1523" s="89">
        <v>40</v>
      </c>
      <c r="R1523" s="89" t="s">
        <v>783</v>
      </c>
      <c r="S1523" s="89">
        <v>6</v>
      </c>
      <c r="T1523" s="90">
        <v>0</v>
      </c>
      <c r="U1523" s="90">
        <v>0</v>
      </c>
      <c r="V1523" s="90">
        <v>0</v>
      </c>
      <c r="W1523" s="90">
        <v>0</v>
      </c>
      <c r="X1523" s="90">
        <v>0</v>
      </c>
      <c r="Y1523" s="90">
        <v>0</v>
      </c>
      <c r="Z1523" s="90">
        <v>0</v>
      </c>
      <c r="AA1523" s="90">
        <v>0</v>
      </c>
      <c r="AB1523" s="90">
        <v>0</v>
      </c>
      <c r="AC1523" s="90">
        <v>74.430000000000007</v>
      </c>
      <c r="AD1523" s="90">
        <v>123.31</v>
      </c>
      <c r="AE1523" s="381">
        <f t="shared" si="24"/>
        <v>10.519889123312062</v>
      </c>
      <c r="AF1523" s="105"/>
      <c r="AG1523" s="381"/>
      <c r="AH1523" s="381"/>
      <c r="AI1523" s="381"/>
      <c r="AJ1523" s="381"/>
      <c r="AK1523" s="381"/>
      <c r="AL1523" s="381"/>
      <c r="AM1523" s="381"/>
    </row>
    <row r="1524" spans="1:39" x14ac:dyDescent="0.35">
      <c r="A1524" s="89" t="s">
        <v>594</v>
      </c>
      <c r="B1524" s="89" t="s">
        <v>391</v>
      </c>
      <c r="C1524" s="89" t="s">
        <v>392</v>
      </c>
      <c r="D1524" s="89" t="s">
        <v>463</v>
      </c>
      <c r="E1524" s="89" t="s">
        <v>595</v>
      </c>
      <c r="F1524" s="89" t="s">
        <v>465</v>
      </c>
      <c r="G1524" s="89" t="s">
        <v>465</v>
      </c>
      <c r="H1524" s="89" t="s">
        <v>465</v>
      </c>
      <c r="I1524" s="89" t="s">
        <v>506</v>
      </c>
      <c r="J1524" s="89" t="s">
        <v>508</v>
      </c>
      <c r="K1524" s="89" t="s">
        <v>466</v>
      </c>
      <c r="L1524" s="89" t="s">
        <v>587</v>
      </c>
      <c r="M1524" s="89" t="s">
        <v>395</v>
      </c>
      <c r="N1524" s="89">
        <v>21</v>
      </c>
      <c r="O1524" s="91">
        <v>2.1800000000000002</v>
      </c>
      <c r="P1524" s="89" t="s">
        <v>588</v>
      </c>
      <c r="Q1524" s="89">
        <v>40</v>
      </c>
      <c r="R1524" s="89" t="s">
        <v>783</v>
      </c>
      <c r="S1524" s="89">
        <v>6</v>
      </c>
      <c r="T1524" s="90">
        <v>0</v>
      </c>
      <c r="U1524" s="90">
        <v>0</v>
      </c>
      <c r="V1524" s="90">
        <v>0</v>
      </c>
      <c r="W1524" s="90">
        <v>0</v>
      </c>
      <c r="X1524" s="90">
        <v>0</v>
      </c>
      <c r="Y1524" s="90">
        <v>0</v>
      </c>
      <c r="Z1524" s="90">
        <v>0</v>
      </c>
      <c r="AA1524" s="90">
        <v>0</v>
      </c>
      <c r="AB1524" s="90">
        <v>0</v>
      </c>
      <c r="AC1524" s="90">
        <v>74.72</v>
      </c>
      <c r="AD1524" s="90">
        <v>116.13</v>
      </c>
      <c r="AE1524" s="381">
        <f t="shared" si="24"/>
        <v>10.861317780498069</v>
      </c>
      <c r="AF1524" s="105"/>
      <c r="AG1524" s="381"/>
      <c r="AH1524" s="381"/>
      <c r="AI1524" s="381"/>
      <c r="AJ1524" s="381"/>
      <c r="AK1524" s="381"/>
      <c r="AL1524" s="381"/>
      <c r="AM1524" s="381"/>
    </row>
    <row r="1525" spans="1:39" x14ac:dyDescent="0.35">
      <c r="A1525" s="89" t="s">
        <v>742</v>
      </c>
      <c r="B1525" s="89" t="s">
        <v>391</v>
      </c>
      <c r="C1525" s="89" t="s">
        <v>392</v>
      </c>
      <c r="D1525" s="89" t="s">
        <v>463</v>
      </c>
      <c r="E1525" s="89" t="s">
        <v>524</v>
      </c>
      <c r="F1525" s="89" t="s">
        <v>465</v>
      </c>
      <c r="G1525" s="89" t="s">
        <v>465</v>
      </c>
      <c r="H1525" s="89" t="s">
        <v>465</v>
      </c>
      <c r="I1525" s="89" t="s">
        <v>465</v>
      </c>
      <c r="J1525" s="89" t="s">
        <v>465</v>
      </c>
      <c r="K1525" s="89" t="s">
        <v>466</v>
      </c>
      <c r="L1525" s="89" t="s">
        <v>394</v>
      </c>
      <c r="M1525" s="89" t="s">
        <v>395</v>
      </c>
      <c r="N1525" s="89">
        <v>14</v>
      </c>
      <c r="O1525" s="91">
        <v>68.75</v>
      </c>
      <c r="P1525" s="89" t="s">
        <v>396</v>
      </c>
      <c r="Q1525" s="89">
        <v>40</v>
      </c>
      <c r="R1525" s="89" t="s">
        <v>783</v>
      </c>
      <c r="S1525" s="89">
        <v>7</v>
      </c>
      <c r="T1525" s="90">
        <v>0</v>
      </c>
      <c r="U1525" s="90">
        <v>24.83</v>
      </c>
      <c r="V1525" s="90">
        <v>7.63</v>
      </c>
      <c r="W1525" s="90">
        <v>0</v>
      </c>
      <c r="X1525" s="90">
        <v>0</v>
      </c>
      <c r="Y1525" s="90">
        <v>32.47</v>
      </c>
      <c r="Z1525" s="90">
        <v>0</v>
      </c>
      <c r="AA1525" s="90">
        <v>0</v>
      </c>
      <c r="AB1525" s="90">
        <v>32.47</v>
      </c>
      <c r="AC1525" s="90">
        <v>125.83</v>
      </c>
      <c r="AD1525" s="90">
        <v>379.35</v>
      </c>
      <c r="AE1525" s="381">
        <f t="shared" si="24"/>
        <v>7.7984511487921546</v>
      </c>
      <c r="AF1525" s="105"/>
      <c r="AG1525" s="381"/>
      <c r="AH1525" s="381"/>
      <c r="AI1525" s="381"/>
      <c r="AJ1525" s="381"/>
      <c r="AK1525" s="381"/>
      <c r="AL1525" s="381"/>
      <c r="AM1525" s="381"/>
    </row>
    <row r="1526" spans="1:39" x14ac:dyDescent="0.35">
      <c r="A1526" s="89" t="s">
        <v>746</v>
      </c>
      <c r="B1526" s="89" t="s">
        <v>391</v>
      </c>
      <c r="C1526" s="89" t="s">
        <v>392</v>
      </c>
      <c r="D1526" s="89" t="s">
        <v>463</v>
      </c>
      <c r="E1526" s="89" t="s">
        <v>505</v>
      </c>
      <c r="F1526" s="89" t="s">
        <v>465</v>
      </c>
      <c r="G1526" s="89" t="s">
        <v>465</v>
      </c>
      <c r="H1526" s="89" t="s">
        <v>465</v>
      </c>
      <c r="I1526" s="89" t="s">
        <v>465</v>
      </c>
      <c r="J1526" s="89" t="s">
        <v>465</v>
      </c>
      <c r="K1526" s="89" t="s">
        <v>476</v>
      </c>
      <c r="L1526" s="89" t="s">
        <v>394</v>
      </c>
      <c r="M1526" s="89" t="s">
        <v>395</v>
      </c>
      <c r="N1526" s="89">
        <v>14</v>
      </c>
      <c r="O1526" s="91">
        <v>129.79640000000001</v>
      </c>
      <c r="P1526" s="89" t="s">
        <v>396</v>
      </c>
      <c r="Q1526" s="89">
        <v>40</v>
      </c>
      <c r="R1526" s="89" t="s">
        <v>783</v>
      </c>
      <c r="S1526" s="89">
        <v>7</v>
      </c>
      <c r="T1526" s="90">
        <v>0</v>
      </c>
      <c r="U1526" s="90">
        <v>21.79</v>
      </c>
      <c r="V1526" s="90">
        <v>23.91</v>
      </c>
      <c r="W1526" s="90">
        <v>0</v>
      </c>
      <c r="X1526" s="90">
        <v>0</v>
      </c>
      <c r="Y1526" s="90">
        <v>45.7</v>
      </c>
      <c r="Z1526" s="90">
        <v>0</v>
      </c>
      <c r="AA1526" s="90">
        <v>0</v>
      </c>
      <c r="AB1526" s="90">
        <v>45.7</v>
      </c>
      <c r="AC1526" s="90">
        <v>157.53</v>
      </c>
      <c r="AD1526" s="90">
        <v>371.9</v>
      </c>
      <c r="AE1526" s="381">
        <f t="shared" si="24"/>
        <v>8.812616052182296</v>
      </c>
      <c r="AF1526" s="105"/>
      <c r="AG1526" s="381"/>
      <c r="AH1526" s="381"/>
      <c r="AI1526" s="381"/>
      <c r="AJ1526" s="381"/>
      <c r="AK1526" s="381"/>
      <c r="AL1526" s="381"/>
      <c r="AM1526" s="381"/>
    </row>
    <row r="1527" spans="1:39" x14ac:dyDescent="0.35">
      <c r="A1527" s="89" t="s">
        <v>745</v>
      </c>
      <c r="B1527" s="89" t="s">
        <v>391</v>
      </c>
      <c r="C1527" s="89" t="s">
        <v>392</v>
      </c>
      <c r="D1527" s="89" t="s">
        <v>463</v>
      </c>
      <c r="E1527" s="89" t="s">
        <v>464</v>
      </c>
      <c r="F1527" s="89" t="s">
        <v>465</v>
      </c>
      <c r="G1527" s="89" t="s">
        <v>465</v>
      </c>
      <c r="H1527" s="89" t="s">
        <v>465</v>
      </c>
      <c r="I1527" s="89" t="s">
        <v>465</v>
      </c>
      <c r="J1527" s="89" t="s">
        <v>465</v>
      </c>
      <c r="K1527" s="89" t="s">
        <v>476</v>
      </c>
      <c r="L1527" s="89" t="s">
        <v>394</v>
      </c>
      <c r="M1527" s="89" t="s">
        <v>395</v>
      </c>
      <c r="N1527" s="89">
        <v>14</v>
      </c>
      <c r="O1527" s="91">
        <v>74.47</v>
      </c>
      <c r="P1527" s="89" t="s">
        <v>396</v>
      </c>
      <c r="Q1527" s="89">
        <v>40</v>
      </c>
      <c r="R1527" s="89" t="s">
        <v>783</v>
      </c>
      <c r="S1527" s="89">
        <v>7</v>
      </c>
      <c r="T1527" s="90">
        <v>0</v>
      </c>
      <c r="U1527" s="90">
        <v>24.83</v>
      </c>
      <c r="V1527" s="90">
        <v>7.63</v>
      </c>
      <c r="W1527" s="90">
        <v>0</v>
      </c>
      <c r="X1527" s="90">
        <v>0</v>
      </c>
      <c r="Y1527" s="90">
        <v>32.47</v>
      </c>
      <c r="Z1527" s="90">
        <v>0</v>
      </c>
      <c r="AA1527" s="90">
        <v>0</v>
      </c>
      <c r="AB1527" s="90">
        <v>32.47</v>
      </c>
      <c r="AC1527" s="90">
        <v>125.83</v>
      </c>
      <c r="AD1527" s="90">
        <v>379.35</v>
      </c>
      <c r="AE1527" s="381">
        <f t="shared" si="24"/>
        <v>7.7984511487921546</v>
      </c>
      <c r="AF1527" s="105"/>
      <c r="AG1527" s="381"/>
      <c r="AH1527" s="381"/>
      <c r="AI1527" s="381"/>
      <c r="AJ1527" s="381"/>
      <c r="AK1527" s="381"/>
      <c r="AL1527" s="381"/>
      <c r="AM1527" s="381"/>
    </row>
    <row r="1528" spans="1:39" x14ac:dyDescent="0.35">
      <c r="A1528" s="89" t="s">
        <v>744</v>
      </c>
      <c r="B1528" s="89" t="s">
        <v>391</v>
      </c>
      <c r="C1528" s="89" t="s">
        <v>392</v>
      </c>
      <c r="D1528" s="89" t="s">
        <v>463</v>
      </c>
      <c r="E1528" s="89" t="s">
        <v>660</v>
      </c>
      <c r="F1528" s="89" t="s">
        <v>465</v>
      </c>
      <c r="G1528" s="89" t="s">
        <v>465</v>
      </c>
      <c r="H1528" s="89" t="s">
        <v>465</v>
      </c>
      <c r="I1528" s="89" t="s">
        <v>465</v>
      </c>
      <c r="J1528" s="89" t="s">
        <v>465</v>
      </c>
      <c r="K1528" s="89" t="s">
        <v>476</v>
      </c>
      <c r="L1528" s="89" t="s">
        <v>394</v>
      </c>
      <c r="M1528" s="89" t="s">
        <v>395</v>
      </c>
      <c r="N1528" s="89">
        <v>14</v>
      </c>
      <c r="O1528" s="91">
        <v>72.86</v>
      </c>
      <c r="P1528" s="89" t="s">
        <v>396</v>
      </c>
      <c r="Q1528" s="89">
        <v>40</v>
      </c>
      <c r="R1528" s="89" t="s">
        <v>783</v>
      </c>
      <c r="S1528" s="89">
        <v>7</v>
      </c>
      <c r="T1528" s="90">
        <v>0</v>
      </c>
      <c r="U1528" s="90">
        <v>20.85</v>
      </c>
      <c r="V1528" s="90">
        <v>36.49</v>
      </c>
      <c r="W1528" s="90">
        <v>0</v>
      </c>
      <c r="X1528" s="90">
        <v>0</v>
      </c>
      <c r="Y1528" s="90">
        <v>57.33</v>
      </c>
      <c r="Z1528" s="90">
        <v>0</v>
      </c>
      <c r="AA1528" s="90">
        <v>0</v>
      </c>
      <c r="AB1528" s="90">
        <v>57.33</v>
      </c>
      <c r="AC1528" s="90">
        <v>174.76</v>
      </c>
      <c r="AD1528" s="90">
        <v>367.89</v>
      </c>
      <c r="AE1528" s="381">
        <f t="shared" si="24"/>
        <v>9.3325070872357632</v>
      </c>
      <c r="AF1528" s="105"/>
      <c r="AG1528" s="381"/>
      <c r="AH1528" s="381"/>
      <c r="AI1528" s="381"/>
      <c r="AJ1528" s="381"/>
      <c r="AK1528" s="381"/>
      <c r="AL1528" s="381"/>
      <c r="AM1528" s="381"/>
    </row>
    <row r="1529" spans="1:39" x14ac:dyDescent="0.35">
      <c r="A1529" s="89" t="s">
        <v>733</v>
      </c>
      <c r="B1529" s="89" t="s">
        <v>391</v>
      </c>
      <c r="C1529" s="89" t="s">
        <v>392</v>
      </c>
      <c r="D1529" s="89" t="s">
        <v>463</v>
      </c>
      <c r="E1529" s="89" t="s">
        <v>493</v>
      </c>
      <c r="F1529" s="89" t="s">
        <v>465</v>
      </c>
      <c r="G1529" s="89" t="s">
        <v>465</v>
      </c>
      <c r="H1529" s="89" t="s">
        <v>465</v>
      </c>
      <c r="I1529" s="89" t="s">
        <v>465</v>
      </c>
      <c r="J1529" s="89" t="s">
        <v>465</v>
      </c>
      <c r="K1529" s="89" t="s">
        <v>466</v>
      </c>
      <c r="L1529" s="89" t="s">
        <v>394</v>
      </c>
      <c r="M1529" s="89" t="s">
        <v>395</v>
      </c>
      <c r="N1529" s="89">
        <v>14</v>
      </c>
      <c r="O1529" s="91">
        <v>18.27</v>
      </c>
      <c r="P1529" s="89" t="s">
        <v>396</v>
      </c>
      <c r="Q1529" s="89">
        <v>40</v>
      </c>
      <c r="R1529" s="89" t="s">
        <v>783</v>
      </c>
      <c r="S1529" s="89">
        <v>7</v>
      </c>
      <c r="T1529" s="90">
        <v>0</v>
      </c>
      <c r="U1529" s="90">
        <v>24.83</v>
      </c>
      <c r="V1529" s="90">
        <v>7.63</v>
      </c>
      <c r="W1529" s="90">
        <v>0</v>
      </c>
      <c r="X1529" s="90">
        <v>0</v>
      </c>
      <c r="Y1529" s="90">
        <v>32.47</v>
      </c>
      <c r="Z1529" s="90">
        <v>0</v>
      </c>
      <c r="AA1529" s="90">
        <v>0</v>
      </c>
      <c r="AB1529" s="90">
        <v>32.47</v>
      </c>
      <c r="AC1529" s="90">
        <v>125.83</v>
      </c>
      <c r="AD1529" s="90">
        <v>379.35</v>
      </c>
      <c r="AE1529" s="381">
        <f t="shared" si="24"/>
        <v>7.7984511487921546</v>
      </c>
      <c r="AF1529" s="105"/>
      <c r="AG1529" s="381"/>
      <c r="AH1529" s="381"/>
      <c r="AI1529" s="381"/>
      <c r="AJ1529" s="381"/>
      <c r="AK1529" s="381"/>
      <c r="AL1529" s="381"/>
      <c r="AM1529" s="381"/>
    </row>
    <row r="1530" spans="1:39" x14ac:dyDescent="0.35">
      <c r="A1530" s="89" t="s">
        <v>732</v>
      </c>
      <c r="B1530" s="89" t="s">
        <v>391</v>
      </c>
      <c r="C1530" s="89" t="s">
        <v>392</v>
      </c>
      <c r="D1530" s="89" t="s">
        <v>463</v>
      </c>
      <c r="E1530" s="89" t="s">
        <v>480</v>
      </c>
      <c r="F1530" s="89" t="s">
        <v>465</v>
      </c>
      <c r="G1530" s="89" t="s">
        <v>465</v>
      </c>
      <c r="H1530" s="89" t="s">
        <v>465</v>
      </c>
      <c r="I1530" s="89" t="s">
        <v>465</v>
      </c>
      <c r="J1530" s="89" t="s">
        <v>465</v>
      </c>
      <c r="K1530" s="89" t="s">
        <v>466</v>
      </c>
      <c r="L1530" s="89" t="s">
        <v>394</v>
      </c>
      <c r="M1530" s="89" t="s">
        <v>395</v>
      </c>
      <c r="N1530" s="89">
        <v>14</v>
      </c>
      <c r="O1530" s="91">
        <v>109.57</v>
      </c>
      <c r="P1530" s="89" t="s">
        <v>396</v>
      </c>
      <c r="Q1530" s="89">
        <v>40</v>
      </c>
      <c r="R1530" s="89" t="s">
        <v>783</v>
      </c>
      <c r="S1530" s="89">
        <v>7</v>
      </c>
      <c r="T1530" s="90">
        <v>0</v>
      </c>
      <c r="U1530" s="90">
        <v>24.83</v>
      </c>
      <c r="V1530" s="90">
        <v>7.63</v>
      </c>
      <c r="W1530" s="90">
        <v>0</v>
      </c>
      <c r="X1530" s="90">
        <v>0</v>
      </c>
      <c r="Y1530" s="90">
        <v>32.47</v>
      </c>
      <c r="Z1530" s="90">
        <v>0</v>
      </c>
      <c r="AA1530" s="90">
        <v>0</v>
      </c>
      <c r="AB1530" s="90">
        <v>32.47</v>
      </c>
      <c r="AC1530" s="90">
        <v>125.83</v>
      </c>
      <c r="AD1530" s="90">
        <v>379.35</v>
      </c>
      <c r="AE1530" s="381">
        <f t="shared" si="24"/>
        <v>7.7984511487921546</v>
      </c>
      <c r="AF1530" s="105"/>
      <c r="AG1530" s="381"/>
      <c r="AH1530" s="381"/>
      <c r="AI1530" s="381"/>
      <c r="AJ1530" s="381"/>
      <c r="AK1530" s="381"/>
      <c r="AL1530" s="381"/>
      <c r="AM1530" s="381"/>
    </row>
    <row r="1531" spans="1:39" x14ac:dyDescent="0.35">
      <c r="A1531" s="89" t="s">
        <v>713</v>
      </c>
      <c r="B1531" s="89" t="s">
        <v>391</v>
      </c>
      <c r="C1531" s="89" t="s">
        <v>392</v>
      </c>
      <c r="D1531" s="89" t="s">
        <v>463</v>
      </c>
      <c r="E1531" s="89" t="s">
        <v>493</v>
      </c>
      <c r="F1531" s="89" t="s">
        <v>465</v>
      </c>
      <c r="G1531" s="89" t="s">
        <v>465</v>
      </c>
      <c r="H1531" s="89" t="s">
        <v>465</v>
      </c>
      <c r="I1531" s="89" t="s">
        <v>465</v>
      </c>
      <c r="J1531" s="89" t="s">
        <v>465</v>
      </c>
      <c r="K1531" s="89" t="s">
        <v>466</v>
      </c>
      <c r="L1531" s="89" t="s">
        <v>394</v>
      </c>
      <c r="M1531" s="89" t="s">
        <v>395</v>
      </c>
      <c r="N1531" s="89">
        <v>14</v>
      </c>
      <c r="O1531" s="91">
        <v>6.5</v>
      </c>
      <c r="P1531" s="89" t="s">
        <v>396</v>
      </c>
      <c r="Q1531" s="89">
        <v>40</v>
      </c>
      <c r="R1531" s="89" t="s">
        <v>783</v>
      </c>
      <c r="S1531" s="89">
        <v>7</v>
      </c>
      <c r="T1531" s="90">
        <v>0</v>
      </c>
      <c r="U1531" s="90">
        <v>24.83</v>
      </c>
      <c r="V1531" s="90">
        <v>7.63</v>
      </c>
      <c r="W1531" s="90">
        <v>0</v>
      </c>
      <c r="X1531" s="90">
        <v>0</v>
      </c>
      <c r="Y1531" s="90">
        <v>32.47</v>
      </c>
      <c r="Z1531" s="90">
        <v>0</v>
      </c>
      <c r="AA1531" s="90">
        <v>0</v>
      </c>
      <c r="AB1531" s="90">
        <v>32.47</v>
      </c>
      <c r="AC1531" s="90">
        <v>125.83</v>
      </c>
      <c r="AD1531" s="90">
        <v>379.35</v>
      </c>
      <c r="AE1531" s="381">
        <f t="shared" si="24"/>
        <v>7.7984511487921546</v>
      </c>
      <c r="AF1531" s="105"/>
      <c r="AG1531" s="381"/>
      <c r="AH1531" s="381"/>
      <c r="AI1531" s="381"/>
      <c r="AJ1531" s="381"/>
      <c r="AK1531" s="381"/>
      <c r="AL1531" s="381"/>
      <c r="AM1531" s="381"/>
    </row>
    <row r="1532" spans="1:39" x14ac:dyDescent="0.35">
      <c r="A1532" s="89" t="s">
        <v>718</v>
      </c>
      <c r="B1532" s="89" t="s">
        <v>391</v>
      </c>
      <c r="C1532" s="89" t="s">
        <v>392</v>
      </c>
      <c r="D1532" s="89" t="s">
        <v>463</v>
      </c>
      <c r="E1532" s="89" t="s">
        <v>526</v>
      </c>
      <c r="F1532" s="89" t="s">
        <v>465</v>
      </c>
      <c r="G1532" s="89" t="s">
        <v>465</v>
      </c>
      <c r="H1532" s="89" t="s">
        <v>465</v>
      </c>
      <c r="I1532" s="89" t="s">
        <v>465</v>
      </c>
      <c r="J1532" s="89" t="s">
        <v>465</v>
      </c>
      <c r="K1532" s="89" t="s">
        <v>466</v>
      </c>
      <c r="L1532" s="89" t="s">
        <v>394</v>
      </c>
      <c r="M1532" s="89" t="s">
        <v>395</v>
      </c>
      <c r="N1532" s="89">
        <v>14</v>
      </c>
      <c r="O1532" s="91">
        <v>17.350000000000001</v>
      </c>
      <c r="P1532" s="89" t="s">
        <v>396</v>
      </c>
      <c r="Q1532" s="89">
        <v>40</v>
      </c>
      <c r="R1532" s="89" t="s">
        <v>783</v>
      </c>
      <c r="S1532" s="89">
        <v>7</v>
      </c>
      <c r="T1532" s="90">
        <v>0</v>
      </c>
      <c r="U1532" s="90">
        <v>24.78</v>
      </c>
      <c r="V1532" s="90">
        <v>13.56</v>
      </c>
      <c r="W1532" s="90">
        <v>0</v>
      </c>
      <c r="X1532" s="90">
        <v>0</v>
      </c>
      <c r="Y1532" s="90">
        <v>38.340000000000003</v>
      </c>
      <c r="Z1532" s="90">
        <v>0</v>
      </c>
      <c r="AA1532" s="90">
        <v>0</v>
      </c>
      <c r="AB1532" s="90">
        <v>38.340000000000003</v>
      </c>
      <c r="AC1532" s="90">
        <v>141.22</v>
      </c>
      <c r="AD1532" s="90">
        <v>375.73</v>
      </c>
      <c r="AE1532" s="381">
        <f t="shared" si="24"/>
        <v>8.3013068837058928</v>
      </c>
      <c r="AF1532" s="105"/>
      <c r="AG1532" s="381"/>
      <c r="AH1532" s="381"/>
      <c r="AI1532" s="381"/>
      <c r="AJ1532" s="381"/>
      <c r="AK1532" s="381"/>
      <c r="AL1532" s="381"/>
      <c r="AM1532" s="381"/>
    </row>
    <row r="1533" spans="1:39" x14ac:dyDescent="0.35">
      <c r="A1533" s="89" t="s">
        <v>717</v>
      </c>
      <c r="B1533" s="89" t="s">
        <v>391</v>
      </c>
      <c r="C1533" s="89" t="s">
        <v>392</v>
      </c>
      <c r="D1533" s="89" t="s">
        <v>463</v>
      </c>
      <c r="E1533" s="89" t="s">
        <v>485</v>
      </c>
      <c r="F1533" s="89" t="s">
        <v>465</v>
      </c>
      <c r="G1533" s="89" t="s">
        <v>465</v>
      </c>
      <c r="H1533" s="89" t="s">
        <v>465</v>
      </c>
      <c r="I1533" s="89" t="s">
        <v>465</v>
      </c>
      <c r="J1533" s="89" t="s">
        <v>465</v>
      </c>
      <c r="K1533" s="89" t="s">
        <v>466</v>
      </c>
      <c r="L1533" s="89" t="s">
        <v>394</v>
      </c>
      <c r="M1533" s="89" t="s">
        <v>395</v>
      </c>
      <c r="N1533" s="89">
        <v>14</v>
      </c>
      <c r="O1533" s="91">
        <v>29.25</v>
      </c>
      <c r="P1533" s="89" t="s">
        <v>396</v>
      </c>
      <c r="Q1533" s="89">
        <v>40</v>
      </c>
      <c r="R1533" s="89" t="s">
        <v>783</v>
      </c>
      <c r="S1533" s="89">
        <v>7</v>
      </c>
      <c r="T1533" s="90">
        <v>0</v>
      </c>
      <c r="U1533" s="90">
        <v>21.79</v>
      </c>
      <c r="V1533" s="90">
        <v>23.91</v>
      </c>
      <c r="W1533" s="90">
        <v>0</v>
      </c>
      <c r="X1533" s="90">
        <v>0</v>
      </c>
      <c r="Y1533" s="90">
        <v>45.7</v>
      </c>
      <c r="Z1533" s="90">
        <v>0</v>
      </c>
      <c r="AA1533" s="90">
        <v>0</v>
      </c>
      <c r="AB1533" s="90">
        <v>45.7</v>
      </c>
      <c r="AC1533" s="90">
        <v>157.53</v>
      </c>
      <c r="AD1533" s="90">
        <v>371.9</v>
      </c>
      <c r="AE1533" s="381">
        <f t="shared" si="24"/>
        <v>8.812616052182296</v>
      </c>
      <c r="AF1533" s="105"/>
      <c r="AG1533" s="381"/>
      <c r="AH1533" s="381"/>
      <c r="AI1533" s="381"/>
      <c r="AJ1533" s="381"/>
      <c r="AK1533" s="381"/>
      <c r="AL1533" s="381"/>
      <c r="AM1533" s="381"/>
    </row>
    <row r="1534" spans="1:39" x14ac:dyDescent="0.35">
      <c r="A1534" s="89" t="s">
        <v>692</v>
      </c>
      <c r="B1534" s="89" t="s">
        <v>391</v>
      </c>
      <c r="C1534" s="89" t="s">
        <v>392</v>
      </c>
      <c r="D1534" s="89" t="s">
        <v>463</v>
      </c>
      <c r="E1534" s="89" t="s">
        <v>495</v>
      </c>
      <c r="F1534" s="89" t="s">
        <v>465</v>
      </c>
      <c r="G1534" s="89" t="s">
        <v>465</v>
      </c>
      <c r="H1534" s="89" t="s">
        <v>465</v>
      </c>
      <c r="I1534" s="89" t="s">
        <v>465</v>
      </c>
      <c r="J1534" s="89" t="s">
        <v>465</v>
      </c>
      <c r="K1534" s="89" t="s">
        <v>466</v>
      </c>
      <c r="L1534" s="89" t="s">
        <v>394</v>
      </c>
      <c r="M1534" s="89" t="s">
        <v>395</v>
      </c>
      <c r="N1534" s="89">
        <v>14</v>
      </c>
      <c r="O1534" s="91">
        <v>53.84</v>
      </c>
      <c r="P1534" s="89" t="s">
        <v>396</v>
      </c>
      <c r="Q1534" s="89">
        <v>40</v>
      </c>
      <c r="R1534" s="89" t="s">
        <v>783</v>
      </c>
      <c r="S1534" s="89">
        <v>7</v>
      </c>
      <c r="T1534" s="90">
        <v>0</v>
      </c>
      <c r="U1534" s="90">
        <v>15.32</v>
      </c>
      <c r="V1534" s="90">
        <v>0</v>
      </c>
      <c r="W1534" s="90">
        <v>0</v>
      </c>
      <c r="X1534" s="90">
        <v>0</v>
      </c>
      <c r="Y1534" s="90">
        <v>15.32</v>
      </c>
      <c r="Z1534" s="90">
        <v>0</v>
      </c>
      <c r="AA1534" s="90">
        <v>0</v>
      </c>
      <c r="AB1534" s="90">
        <v>15.32</v>
      </c>
      <c r="AC1534" s="90">
        <v>85.11</v>
      </c>
      <c r="AD1534" s="90">
        <v>388.85</v>
      </c>
      <c r="AE1534" s="381">
        <f t="shared" si="24"/>
        <v>6.3348384709691263</v>
      </c>
      <c r="AF1534" s="105"/>
      <c r="AG1534" s="381"/>
      <c r="AH1534" s="381"/>
      <c r="AI1534" s="381"/>
      <c r="AJ1534" s="381"/>
      <c r="AK1534" s="381"/>
      <c r="AL1534" s="381"/>
      <c r="AM1534" s="381"/>
    </row>
    <row r="1535" spans="1:39" x14ac:dyDescent="0.35">
      <c r="A1535" s="89" t="s">
        <v>694</v>
      </c>
      <c r="B1535" s="89" t="s">
        <v>391</v>
      </c>
      <c r="C1535" s="89" t="s">
        <v>392</v>
      </c>
      <c r="D1535" s="89" t="s">
        <v>463</v>
      </c>
      <c r="E1535" s="89" t="s">
        <v>480</v>
      </c>
      <c r="F1535" s="89" t="s">
        <v>465</v>
      </c>
      <c r="G1535" s="89" t="s">
        <v>465</v>
      </c>
      <c r="H1535" s="89" t="s">
        <v>465</v>
      </c>
      <c r="I1535" s="89" t="s">
        <v>465</v>
      </c>
      <c r="J1535" s="89" t="s">
        <v>465</v>
      </c>
      <c r="K1535" s="89" t="s">
        <v>476</v>
      </c>
      <c r="L1535" s="89" t="s">
        <v>394</v>
      </c>
      <c r="M1535" s="89" t="s">
        <v>395</v>
      </c>
      <c r="N1535" s="89">
        <v>14</v>
      </c>
      <c r="O1535" s="91">
        <v>70.08</v>
      </c>
      <c r="P1535" s="89" t="s">
        <v>396</v>
      </c>
      <c r="Q1535" s="89">
        <v>40</v>
      </c>
      <c r="R1535" s="89" t="s">
        <v>783</v>
      </c>
      <c r="S1535" s="89">
        <v>7</v>
      </c>
      <c r="T1535" s="90">
        <v>0</v>
      </c>
      <c r="U1535" s="90">
        <v>24.83</v>
      </c>
      <c r="V1535" s="90">
        <v>7.63</v>
      </c>
      <c r="W1535" s="90">
        <v>0</v>
      </c>
      <c r="X1535" s="90">
        <v>0</v>
      </c>
      <c r="Y1535" s="90">
        <v>32.47</v>
      </c>
      <c r="Z1535" s="90">
        <v>0</v>
      </c>
      <c r="AA1535" s="90">
        <v>0</v>
      </c>
      <c r="AB1535" s="90">
        <v>32.47</v>
      </c>
      <c r="AC1535" s="90">
        <v>125.83</v>
      </c>
      <c r="AD1535" s="90">
        <v>379.35</v>
      </c>
      <c r="AE1535" s="381">
        <f t="shared" si="24"/>
        <v>7.7984511487921546</v>
      </c>
      <c r="AF1535" s="105"/>
      <c r="AG1535" s="381"/>
      <c r="AH1535" s="381"/>
      <c r="AI1535" s="381"/>
      <c r="AJ1535" s="381"/>
      <c r="AK1535" s="381"/>
      <c r="AL1535" s="381"/>
      <c r="AM1535" s="381"/>
    </row>
    <row r="1536" spans="1:39" x14ac:dyDescent="0.35">
      <c r="A1536" s="89" t="s">
        <v>684</v>
      </c>
      <c r="B1536" s="89" t="s">
        <v>391</v>
      </c>
      <c r="C1536" s="89" t="s">
        <v>392</v>
      </c>
      <c r="D1536" s="89" t="s">
        <v>463</v>
      </c>
      <c r="E1536" s="89" t="s">
        <v>493</v>
      </c>
      <c r="F1536" s="89" t="s">
        <v>465</v>
      </c>
      <c r="G1536" s="89" t="s">
        <v>465</v>
      </c>
      <c r="H1536" s="89" t="s">
        <v>465</v>
      </c>
      <c r="I1536" s="89" t="s">
        <v>465</v>
      </c>
      <c r="J1536" s="89" t="s">
        <v>465</v>
      </c>
      <c r="K1536" s="89" t="s">
        <v>466</v>
      </c>
      <c r="L1536" s="89" t="s">
        <v>394</v>
      </c>
      <c r="M1536" s="89" t="s">
        <v>395</v>
      </c>
      <c r="N1536" s="89">
        <v>14</v>
      </c>
      <c r="O1536" s="91">
        <v>87.28</v>
      </c>
      <c r="P1536" s="89" t="s">
        <v>396</v>
      </c>
      <c r="Q1536" s="89">
        <v>40</v>
      </c>
      <c r="R1536" s="89" t="s">
        <v>783</v>
      </c>
      <c r="S1536" s="89">
        <v>7</v>
      </c>
      <c r="T1536" s="90">
        <v>0</v>
      </c>
      <c r="U1536" s="90">
        <v>24.83</v>
      </c>
      <c r="V1536" s="90">
        <v>7.63</v>
      </c>
      <c r="W1536" s="90">
        <v>0</v>
      </c>
      <c r="X1536" s="90">
        <v>0</v>
      </c>
      <c r="Y1536" s="90">
        <v>32.47</v>
      </c>
      <c r="Z1536" s="90">
        <v>0</v>
      </c>
      <c r="AA1536" s="90">
        <v>0</v>
      </c>
      <c r="AB1536" s="90">
        <v>32.47</v>
      </c>
      <c r="AC1536" s="90">
        <v>125.83</v>
      </c>
      <c r="AD1536" s="90">
        <v>379.35</v>
      </c>
      <c r="AE1536" s="381">
        <f t="shared" si="24"/>
        <v>7.7984511487921546</v>
      </c>
      <c r="AF1536" s="105"/>
      <c r="AG1536" s="381"/>
      <c r="AH1536" s="381"/>
      <c r="AI1536" s="381"/>
      <c r="AJ1536" s="381"/>
      <c r="AK1536" s="381"/>
      <c r="AL1536" s="381"/>
      <c r="AM1536" s="381"/>
    </row>
    <row r="1537" spans="1:39" x14ac:dyDescent="0.35">
      <c r="A1537" s="89" t="s">
        <v>681</v>
      </c>
      <c r="B1537" s="89" t="s">
        <v>391</v>
      </c>
      <c r="C1537" s="89" t="s">
        <v>392</v>
      </c>
      <c r="D1537" s="89" t="s">
        <v>463</v>
      </c>
      <c r="E1537" s="89" t="s">
        <v>680</v>
      </c>
      <c r="F1537" s="89" t="s">
        <v>465</v>
      </c>
      <c r="G1537" s="89" t="s">
        <v>465</v>
      </c>
      <c r="H1537" s="89" t="s">
        <v>465</v>
      </c>
      <c r="I1537" s="89" t="s">
        <v>465</v>
      </c>
      <c r="J1537" s="89" t="s">
        <v>465</v>
      </c>
      <c r="K1537" s="89" t="s">
        <v>466</v>
      </c>
      <c r="L1537" s="89" t="s">
        <v>394</v>
      </c>
      <c r="M1537" s="89" t="s">
        <v>395</v>
      </c>
      <c r="N1537" s="89">
        <v>14</v>
      </c>
      <c r="O1537" s="91">
        <v>7.07</v>
      </c>
      <c r="P1537" s="89" t="s">
        <v>396</v>
      </c>
      <c r="Q1537" s="89">
        <v>40</v>
      </c>
      <c r="R1537" s="89" t="s">
        <v>783</v>
      </c>
      <c r="S1537" s="89">
        <v>7</v>
      </c>
      <c r="T1537" s="90">
        <v>0</v>
      </c>
      <c r="U1537" s="90">
        <v>20.58</v>
      </c>
      <c r="V1537" s="90">
        <v>0.05</v>
      </c>
      <c r="W1537" s="90">
        <v>0</v>
      </c>
      <c r="X1537" s="90">
        <v>0</v>
      </c>
      <c r="Y1537" s="90">
        <v>20.63</v>
      </c>
      <c r="Z1537" s="90">
        <v>0</v>
      </c>
      <c r="AA1537" s="90">
        <v>0</v>
      </c>
      <c r="AB1537" s="90">
        <v>20.63</v>
      </c>
      <c r="AC1537" s="90">
        <v>97.77</v>
      </c>
      <c r="AD1537" s="90">
        <v>385.89</v>
      </c>
      <c r="AE1537" s="381">
        <f t="shared" si="24"/>
        <v>6.8156510519024405</v>
      </c>
      <c r="AF1537" s="105"/>
      <c r="AG1537" s="381"/>
      <c r="AH1537" s="381"/>
      <c r="AI1537" s="381"/>
      <c r="AJ1537" s="381"/>
      <c r="AK1537" s="381"/>
      <c r="AL1537" s="381"/>
      <c r="AM1537" s="381"/>
    </row>
    <row r="1538" spans="1:39" x14ac:dyDescent="0.35">
      <c r="A1538" s="89" t="s">
        <v>679</v>
      </c>
      <c r="B1538" s="89" t="s">
        <v>391</v>
      </c>
      <c r="C1538" s="89" t="s">
        <v>392</v>
      </c>
      <c r="D1538" s="89" t="s">
        <v>463</v>
      </c>
      <c r="E1538" s="89" t="s">
        <v>680</v>
      </c>
      <c r="F1538" s="89" t="s">
        <v>465</v>
      </c>
      <c r="G1538" s="89" t="s">
        <v>465</v>
      </c>
      <c r="H1538" s="89" t="s">
        <v>465</v>
      </c>
      <c r="I1538" s="89" t="s">
        <v>465</v>
      </c>
      <c r="J1538" s="89" t="s">
        <v>465</v>
      </c>
      <c r="K1538" s="89" t="s">
        <v>466</v>
      </c>
      <c r="L1538" s="89" t="s">
        <v>394</v>
      </c>
      <c r="M1538" s="89" t="s">
        <v>395</v>
      </c>
      <c r="N1538" s="89">
        <v>14</v>
      </c>
      <c r="O1538" s="91">
        <v>79.319999999999993</v>
      </c>
      <c r="P1538" s="89" t="s">
        <v>396</v>
      </c>
      <c r="Q1538" s="89">
        <v>40</v>
      </c>
      <c r="R1538" s="89" t="s">
        <v>783</v>
      </c>
      <c r="S1538" s="89">
        <v>7</v>
      </c>
      <c r="T1538" s="90">
        <v>0</v>
      </c>
      <c r="U1538" s="90">
        <v>20.58</v>
      </c>
      <c r="V1538" s="90">
        <v>0.05</v>
      </c>
      <c r="W1538" s="90">
        <v>0</v>
      </c>
      <c r="X1538" s="90">
        <v>0</v>
      </c>
      <c r="Y1538" s="90">
        <v>20.63</v>
      </c>
      <c r="Z1538" s="90">
        <v>0</v>
      </c>
      <c r="AA1538" s="90">
        <v>0</v>
      </c>
      <c r="AB1538" s="90">
        <v>20.63</v>
      </c>
      <c r="AC1538" s="90">
        <v>97.77</v>
      </c>
      <c r="AD1538" s="90">
        <v>385.89</v>
      </c>
      <c r="AE1538" s="381">
        <f t="shared" si="24"/>
        <v>6.8156510519024405</v>
      </c>
      <c r="AF1538" s="105"/>
      <c r="AG1538" s="381"/>
      <c r="AH1538" s="381"/>
      <c r="AI1538" s="381"/>
      <c r="AJ1538" s="381"/>
      <c r="AK1538" s="381"/>
      <c r="AL1538" s="381"/>
      <c r="AM1538" s="381"/>
    </row>
    <row r="1539" spans="1:39" x14ac:dyDescent="0.35">
      <c r="A1539" s="89" t="s">
        <v>678</v>
      </c>
      <c r="B1539" s="89" t="s">
        <v>391</v>
      </c>
      <c r="C1539" s="89" t="s">
        <v>392</v>
      </c>
      <c r="D1539" s="89" t="s">
        <v>463</v>
      </c>
      <c r="E1539" s="89" t="s">
        <v>478</v>
      </c>
      <c r="F1539" s="89" t="s">
        <v>465</v>
      </c>
      <c r="G1539" s="89" t="s">
        <v>465</v>
      </c>
      <c r="H1539" s="89" t="s">
        <v>465</v>
      </c>
      <c r="I1539" s="89" t="s">
        <v>465</v>
      </c>
      <c r="J1539" s="89" t="s">
        <v>465</v>
      </c>
      <c r="K1539" s="89" t="s">
        <v>466</v>
      </c>
      <c r="L1539" s="89" t="s">
        <v>394</v>
      </c>
      <c r="M1539" s="89" t="s">
        <v>395</v>
      </c>
      <c r="N1539" s="89">
        <v>14</v>
      </c>
      <c r="O1539" s="91">
        <v>20.010000000000002</v>
      </c>
      <c r="P1539" s="89" t="s">
        <v>396</v>
      </c>
      <c r="Q1539" s="89">
        <v>40</v>
      </c>
      <c r="R1539" s="89" t="s">
        <v>783</v>
      </c>
      <c r="S1539" s="89">
        <v>7</v>
      </c>
      <c r="T1539" s="90">
        <v>0</v>
      </c>
      <c r="U1539" s="90">
        <v>15.32</v>
      </c>
      <c r="V1539" s="90">
        <v>0</v>
      </c>
      <c r="W1539" s="90">
        <v>0</v>
      </c>
      <c r="X1539" s="90">
        <v>0</v>
      </c>
      <c r="Y1539" s="90">
        <v>15.32</v>
      </c>
      <c r="Z1539" s="90">
        <v>0</v>
      </c>
      <c r="AA1539" s="90">
        <v>0</v>
      </c>
      <c r="AB1539" s="90">
        <v>15.32</v>
      </c>
      <c r="AC1539" s="90">
        <v>85.11</v>
      </c>
      <c r="AD1539" s="90">
        <v>388.85</v>
      </c>
      <c r="AE1539" s="381">
        <f t="shared" si="24"/>
        <v>6.3348384709691263</v>
      </c>
      <c r="AF1539" s="105"/>
      <c r="AG1539" s="381"/>
      <c r="AH1539" s="381"/>
      <c r="AI1539" s="381"/>
      <c r="AJ1539" s="381"/>
      <c r="AK1539" s="381"/>
      <c r="AL1539" s="381"/>
      <c r="AM1539" s="381"/>
    </row>
    <row r="1540" spans="1:39" x14ac:dyDescent="0.35">
      <c r="A1540" s="89" t="s">
        <v>677</v>
      </c>
      <c r="B1540" s="89" t="s">
        <v>391</v>
      </c>
      <c r="C1540" s="89" t="s">
        <v>392</v>
      </c>
      <c r="D1540" s="89" t="s">
        <v>463</v>
      </c>
      <c r="E1540" s="89" t="s">
        <v>571</v>
      </c>
      <c r="F1540" s="89" t="s">
        <v>465</v>
      </c>
      <c r="G1540" s="89" t="s">
        <v>465</v>
      </c>
      <c r="H1540" s="89" t="s">
        <v>465</v>
      </c>
      <c r="I1540" s="89" t="s">
        <v>465</v>
      </c>
      <c r="J1540" s="89" t="s">
        <v>465</v>
      </c>
      <c r="K1540" s="89" t="s">
        <v>466</v>
      </c>
      <c r="L1540" s="89" t="s">
        <v>394</v>
      </c>
      <c r="M1540" s="89" t="s">
        <v>395</v>
      </c>
      <c r="N1540" s="89">
        <v>14</v>
      </c>
      <c r="O1540" s="91">
        <v>50.34</v>
      </c>
      <c r="P1540" s="89" t="s">
        <v>396</v>
      </c>
      <c r="Q1540" s="89">
        <v>40</v>
      </c>
      <c r="R1540" s="89" t="s">
        <v>783</v>
      </c>
      <c r="S1540" s="89">
        <v>7</v>
      </c>
      <c r="T1540" s="90">
        <v>0</v>
      </c>
      <c r="U1540" s="90">
        <v>20.58</v>
      </c>
      <c r="V1540" s="90">
        <v>0.05</v>
      </c>
      <c r="W1540" s="90">
        <v>0</v>
      </c>
      <c r="X1540" s="90">
        <v>0</v>
      </c>
      <c r="Y1540" s="90">
        <v>20.63</v>
      </c>
      <c r="Z1540" s="90">
        <v>0</v>
      </c>
      <c r="AA1540" s="90">
        <v>0</v>
      </c>
      <c r="AB1540" s="90">
        <v>20.63</v>
      </c>
      <c r="AC1540" s="90">
        <v>97.77</v>
      </c>
      <c r="AD1540" s="90">
        <v>385.89</v>
      </c>
      <c r="AE1540" s="381">
        <f t="shared" si="24"/>
        <v>6.8156510519024405</v>
      </c>
      <c r="AF1540" s="105"/>
      <c r="AG1540" s="381"/>
      <c r="AH1540" s="381"/>
      <c r="AI1540" s="381"/>
      <c r="AJ1540" s="381"/>
      <c r="AK1540" s="381"/>
      <c r="AL1540" s="381"/>
      <c r="AM1540" s="381"/>
    </row>
    <row r="1541" spans="1:39" x14ac:dyDescent="0.35">
      <c r="A1541" s="89" t="s">
        <v>687</v>
      </c>
      <c r="B1541" s="89" t="s">
        <v>391</v>
      </c>
      <c r="C1541" s="89" t="s">
        <v>392</v>
      </c>
      <c r="D1541" s="89" t="s">
        <v>463</v>
      </c>
      <c r="E1541" s="89" t="s">
        <v>480</v>
      </c>
      <c r="F1541" s="89" t="s">
        <v>465</v>
      </c>
      <c r="G1541" s="89" t="s">
        <v>465</v>
      </c>
      <c r="H1541" s="89" t="s">
        <v>465</v>
      </c>
      <c r="I1541" s="89" t="s">
        <v>465</v>
      </c>
      <c r="J1541" s="89" t="s">
        <v>465</v>
      </c>
      <c r="K1541" s="89" t="s">
        <v>476</v>
      </c>
      <c r="L1541" s="89" t="s">
        <v>394</v>
      </c>
      <c r="M1541" s="89" t="s">
        <v>395</v>
      </c>
      <c r="N1541" s="89">
        <v>14</v>
      </c>
      <c r="O1541" s="91">
        <v>172.42</v>
      </c>
      <c r="P1541" s="89" t="s">
        <v>396</v>
      </c>
      <c r="Q1541" s="89">
        <v>40</v>
      </c>
      <c r="R1541" s="89" t="s">
        <v>783</v>
      </c>
      <c r="S1541" s="89">
        <v>7</v>
      </c>
      <c r="T1541" s="90">
        <v>0</v>
      </c>
      <c r="U1541" s="90">
        <v>24.83</v>
      </c>
      <c r="V1541" s="90">
        <v>7.63</v>
      </c>
      <c r="W1541" s="90">
        <v>0</v>
      </c>
      <c r="X1541" s="90">
        <v>0</v>
      </c>
      <c r="Y1541" s="90">
        <v>32.47</v>
      </c>
      <c r="Z1541" s="90">
        <v>0</v>
      </c>
      <c r="AA1541" s="90">
        <v>0</v>
      </c>
      <c r="AB1541" s="90">
        <v>32.47</v>
      </c>
      <c r="AC1541" s="90">
        <v>125.83</v>
      </c>
      <c r="AD1541" s="90">
        <v>379.35</v>
      </c>
      <c r="AE1541" s="381">
        <f t="shared" si="24"/>
        <v>7.7984511487921546</v>
      </c>
      <c r="AF1541" s="105"/>
      <c r="AG1541" s="381"/>
      <c r="AH1541" s="381"/>
      <c r="AI1541" s="381"/>
      <c r="AJ1541" s="381"/>
      <c r="AK1541" s="381"/>
      <c r="AL1541" s="381"/>
      <c r="AM1541" s="381"/>
    </row>
    <row r="1542" spans="1:39" x14ac:dyDescent="0.35">
      <c r="A1542" s="89" t="s">
        <v>685</v>
      </c>
      <c r="B1542" s="89" t="s">
        <v>391</v>
      </c>
      <c r="C1542" s="89" t="s">
        <v>392</v>
      </c>
      <c r="D1542" s="89" t="s">
        <v>463</v>
      </c>
      <c r="E1542" s="89" t="s">
        <v>471</v>
      </c>
      <c r="F1542" s="89" t="s">
        <v>465</v>
      </c>
      <c r="G1542" s="89" t="s">
        <v>465</v>
      </c>
      <c r="H1542" s="89" t="s">
        <v>465</v>
      </c>
      <c r="I1542" s="89" t="s">
        <v>465</v>
      </c>
      <c r="J1542" s="89" t="s">
        <v>465</v>
      </c>
      <c r="K1542" s="89" t="s">
        <v>476</v>
      </c>
      <c r="L1542" s="89" t="s">
        <v>394</v>
      </c>
      <c r="M1542" s="89" t="s">
        <v>395</v>
      </c>
      <c r="N1542" s="89">
        <v>14</v>
      </c>
      <c r="O1542" s="91">
        <v>101.07</v>
      </c>
      <c r="P1542" s="89" t="s">
        <v>396</v>
      </c>
      <c r="Q1542" s="89">
        <v>40</v>
      </c>
      <c r="R1542" s="89" t="s">
        <v>783</v>
      </c>
      <c r="S1542" s="89">
        <v>7</v>
      </c>
      <c r="T1542" s="90">
        <v>0</v>
      </c>
      <c r="U1542" s="90">
        <v>25.45</v>
      </c>
      <c r="V1542" s="90">
        <v>0.28999999999999998</v>
      </c>
      <c r="W1542" s="90">
        <v>0</v>
      </c>
      <c r="X1542" s="90">
        <v>0</v>
      </c>
      <c r="Y1542" s="90">
        <v>25.74</v>
      </c>
      <c r="Z1542" s="90">
        <v>0</v>
      </c>
      <c r="AA1542" s="90">
        <v>0</v>
      </c>
      <c r="AB1542" s="90">
        <v>25.74</v>
      </c>
      <c r="AC1542" s="90">
        <v>111.34</v>
      </c>
      <c r="AD1542" s="90">
        <v>382.74</v>
      </c>
      <c r="AE1542" s="381">
        <f t="shared" si="24"/>
        <v>7.3031460205554017</v>
      </c>
      <c r="AF1542" s="105"/>
      <c r="AG1542" s="381"/>
      <c r="AH1542" s="381"/>
      <c r="AI1542" s="381"/>
      <c r="AJ1542" s="381"/>
      <c r="AK1542" s="381"/>
      <c r="AL1542" s="381"/>
      <c r="AM1542" s="381"/>
    </row>
    <row r="1543" spans="1:39" x14ac:dyDescent="0.35">
      <c r="A1543" s="89" t="s">
        <v>756</v>
      </c>
      <c r="B1543" s="89" t="s">
        <v>391</v>
      </c>
      <c r="C1543" s="89" t="s">
        <v>392</v>
      </c>
      <c r="D1543" s="89" t="s">
        <v>463</v>
      </c>
      <c r="E1543" s="89" t="s">
        <v>521</v>
      </c>
      <c r="F1543" s="89" t="s">
        <v>465</v>
      </c>
      <c r="G1543" s="89" t="s">
        <v>465</v>
      </c>
      <c r="H1543" s="89" t="s">
        <v>465</v>
      </c>
      <c r="I1543" s="89" t="s">
        <v>506</v>
      </c>
      <c r="J1543" s="89" t="s">
        <v>465</v>
      </c>
      <c r="K1543" s="89" t="s">
        <v>466</v>
      </c>
      <c r="L1543" s="89" t="s">
        <v>549</v>
      </c>
      <c r="M1543" s="89" t="s">
        <v>395</v>
      </c>
      <c r="N1543" s="89">
        <v>20</v>
      </c>
      <c r="O1543" s="91">
        <v>51.29</v>
      </c>
      <c r="P1543" s="89" t="s">
        <v>566</v>
      </c>
      <c r="Q1543" s="89">
        <v>40</v>
      </c>
      <c r="R1543" s="89" t="s">
        <v>783</v>
      </c>
      <c r="S1543" s="89">
        <v>8</v>
      </c>
      <c r="T1543" s="90">
        <v>0</v>
      </c>
      <c r="U1543" s="90">
        <v>7.53</v>
      </c>
      <c r="V1543" s="90">
        <v>22.16</v>
      </c>
      <c r="W1543" s="90">
        <v>0</v>
      </c>
      <c r="X1543" s="90">
        <v>0</v>
      </c>
      <c r="Y1543" s="90">
        <v>29.69</v>
      </c>
      <c r="Z1543" s="90">
        <v>0</v>
      </c>
      <c r="AA1543" s="90">
        <v>0</v>
      </c>
      <c r="AB1543" s="90">
        <v>29.69</v>
      </c>
      <c r="AC1543" s="90">
        <v>106.56</v>
      </c>
      <c r="AD1543" s="90">
        <v>185.94</v>
      </c>
      <c r="AE1543" s="381">
        <f t="shared" si="24"/>
        <v>10.25054589569045</v>
      </c>
      <c r="AF1543" s="105"/>
      <c r="AG1543" s="381"/>
      <c r="AH1543" s="381"/>
      <c r="AI1543" s="381"/>
      <c r="AJ1543" s="381"/>
      <c r="AK1543" s="381"/>
      <c r="AL1543" s="381"/>
      <c r="AM1543" s="381"/>
    </row>
    <row r="1544" spans="1:39" x14ac:dyDescent="0.35">
      <c r="A1544" s="89" t="s">
        <v>611</v>
      </c>
      <c r="B1544" s="89" t="s">
        <v>391</v>
      </c>
      <c r="C1544" s="89" t="s">
        <v>392</v>
      </c>
      <c r="D1544" s="89" t="s">
        <v>463</v>
      </c>
      <c r="E1544" s="89" t="s">
        <v>521</v>
      </c>
      <c r="F1544" s="89" t="s">
        <v>465</v>
      </c>
      <c r="G1544" s="89" t="s">
        <v>465</v>
      </c>
      <c r="H1544" s="89" t="s">
        <v>465</v>
      </c>
      <c r="I1544" s="89" t="s">
        <v>506</v>
      </c>
      <c r="J1544" s="89" t="s">
        <v>465</v>
      </c>
      <c r="K1544" s="89" t="s">
        <v>466</v>
      </c>
      <c r="L1544" s="89" t="s">
        <v>549</v>
      </c>
      <c r="M1544" s="89" t="s">
        <v>395</v>
      </c>
      <c r="N1544" s="89">
        <v>20</v>
      </c>
      <c r="O1544" s="91">
        <v>72.11</v>
      </c>
      <c r="P1544" s="89" t="s">
        <v>566</v>
      </c>
      <c r="Q1544" s="89">
        <v>40</v>
      </c>
      <c r="R1544" s="89" t="s">
        <v>783</v>
      </c>
      <c r="S1544" s="89">
        <v>8</v>
      </c>
      <c r="T1544" s="90">
        <v>0</v>
      </c>
      <c r="U1544" s="90">
        <v>7.53</v>
      </c>
      <c r="V1544" s="90">
        <v>22.16</v>
      </c>
      <c r="W1544" s="90">
        <v>0</v>
      </c>
      <c r="X1544" s="90">
        <v>0</v>
      </c>
      <c r="Y1544" s="90">
        <v>29.69</v>
      </c>
      <c r="Z1544" s="90">
        <v>0</v>
      </c>
      <c r="AA1544" s="90">
        <v>0</v>
      </c>
      <c r="AB1544" s="90">
        <v>29.69</v>
      </c>
      <c r="AC1544" s="90">
        <v>106.56</v>
      </c>
      <c r="AD1544" s="90">
        <v>185.94</v>
      </c>
      <c r="AE1544" s="381">
        <f t="shared" si="24"/>
        <v>10.25054589569045</v>
      </c>
      <c r="AF1544" s="105"/>
      <c r="AG1544" s="381"/>
      <c r="AH1544" s="381"/>
      <c r="AI1544" s="381"/>
      <c r="AJ1544" s="381"/>
      <c r="AK1544" s="381"/>
      <c r="AL1544" s="381"/>
      <c r="AM1544" s="381"/>
    </row>
    <row r="1545" spans="1:39" x14ac:dyDescent="0.35">
      <c r="A1545" s="89" t="s">
        <v>561</v>
      </c>
      <c r="B1545" s="89" t="s">
        <v>391</v>
      </c>
      <c r="C1545" s="89" t="s">
        <v>392</v>
      </c>
      <c r="D1545" s="89" t="s">
        <v>463</v>
      </c>
      <c r="E1545" s="89" t="s">
        <v>500</v>
      </c>
      <c r="F1545" s="89" t="s">
        <v>465</v>
      </c>
      <c r="G1545" s="89" t="s">
        <v>465</v>
      </c>
      <c r="H1545" s="89" t="s">
        <v>465</v>
      </c>
      <c r="I1545" s="89" t="s">
        <v>506</v>
      </c>
      <c r="J1545" s="89" t="s">
        <v>465</v>
      </c>
      <c r="K1545" s="89" t="s">
        <v>466</v>
      </c>
      <c r="L1545" s="89" t="s">
        <v>549</v>
      </c>
      <c r="M1545" s="89" t="s">
        <v>395</v>
      </c>
      <c r="N1545" s="89">
        <v>20</v>
      </c>
      <c r="O1545" s="91">
        <v>5.54</v>
      </c>
      <c r="P1545" s="89" t="s">
        <v>566</v>
      </c>
      <c r="Q1545" s="89">
        <v>40</v>
      </c>
      <c r="R1545" s="89" t="s">
        <v>783</v>
      </c>
      <c r="S1545" s="89">
        <v>8</v>
      </c>
      <c r="T1545" s="90">
        <v>0</v>
      </c>
      <c r="U1545" s="90">
        <v>7.53</v>
      </c>
      <c r="V1545" s="90">
        <v>22.16</v>
      </c>
      <c r="W1545" s="90">
        <v>0</v>
      </c>
      <c r="X1545" s="90">
        <v>0</v>
      </c>
      <c r="Y1545" s="90">
        <v>29.69</v>
      </c>
      <c r="Z1545" s="90">
        <v>0</v>
      </c>
      <c r="AA1545" s="90">
        <v>0</v>
      </c>
      <c r="AB1545" s="90">
        <v>29.69</v>
      </c>
      <c r="AC1545" s="90">
        <v>106.56</v>
      </c>
      <c r="AD1545" s="90">
        <v>185.94</v>
      </c>
      <c r="AE1545" s="381">
        <f t="shared" si="24"/>
        <v>10.25054589569045</v>
      </c>
      <c r="AF1545" s="105"/>
      <c r="AG1545" s="381"/>
      <c r="AH1545" s="381"/>
      <c r="AI1545" s="381"/>
      <c r="AJ1545" s="381"/>
      <c r="AK1545" s="381"/>
      <c r="AL1545" s="381"/>
      <c r="AM1545" s="381"/>
    </row>
    <row r="1546" spans="1:39" x14ac:dyDescent="0.35">
      <c r="A1546" s="89" t="s">
        <v>688</v>
      </c>
      <c r="B1546" s="89" t="s">
        <v>391</v>
      </c>
      <c r="C1546" s="89" t="s">
        <v>392</v>
      </c>
      <c r="D1546" s="89" t="s">
        <v>463</v>
      </c>
      <c r="E1546" s="89" t="s">
        <v>513</v>
      </c>
      <c r="F1546" s="89" t="s">
        <v>465</v>
      </c>
      <c r="G1546" s="89" t="s">
        <v>465</v>
      </c>
      <c r="H1546" s="89" t="s">
        <v>465</v>
      </c>
      <c r="I1546" s="89" t="s">
        <v>506</v>
      </c>
      <c r="J1546" s="89" t="s">
        <v>465</v>
      </c>
      <c r="K1546" s="89" t="s">
        <v>466</v>
      </c>
      <c r="L1546" s="89" t="s">
        <v>549</v>
      </c>
      <c r="M1546" s="89" t="s">
        <v>395</v>
      </c>
      <c r="N1546" s="89">
        <v>29</v>
      </c>
      <c r="O1546" s="91">
        <v>29.47</v>
      </c>
      <c r="P1546" s="89" t="s">
        <v>400</v>
      </c>
      <c r="Q1546" s="89">
        <v>40</v>
      </c>
      <c r="R1546" s="89" t="s">
        <v>783</v>
      </c>
      <c r="S1546" s="89">
        <v>9</v>
      </c>
      <c r="T1546" s="90">
        <v>0</v>
      </c>
      <c r="U1546" s="90">
        <v>16</v>
      </c>
      <c r="V1546" s="90">
        <v>74.08</v>
      </c>
      <c r="W1546" s="90">
        <v>0.85</v>
      </c>
      <c r="X1546" s="90">
        <v>0</v>
      </c>
      <c r="Y1546" s="90">
        <v>90.94</v>
      </c>
      <c r="Z1546" s="90">
        <v>0</v>
      </c>
      <c r="AA1546" s="90">
        <v>0</v>
      </c>
      <c r="AB1546" s="90">
        <v>90.94</v>
      </c>
      <c r="AC1546" s="90">
        <v>106.3</v>
      </c>
      <c r="AD1546" s="90">
        <v>181.86</v>
      </c>
      <c r="AE1546" s="381">
        <f t="shared" si="24"/>
        <v>10.352240212320993</v>
      </c>
      <c r="AF1546" s="105"/>
      <c r="AG1546" s="381"/>
      <c r="AH1546" s="381"/>
      <c r="AI1546" s="381"/>
      <c r="AJ1546" s="381"/>
      <c r="AK1546" s="381"/>
      <c r="AL1546" s="381"/>
      <c r="AM1546" s="381"/>
    </row>
    <row r="1547" spans="1:39" x14ac:dyDescent="0.35">
      <c r="A1547" s="89" t="s">
        <v>688</v>
      </c>
      <c r="B1547" s="89" t="s">
        <v>545</v>
      </c>
      <c r="C1547" s="89" t="s">
        <v>462</v>
      </c>
      <c r="D1547" s="89" t="s">
        <v>637</v>
      </c>
      <c r="E1547" s="89" t="s">
        <v>513</v>
      </c>
      <c r="F1547" s="89" t="s">
        <v>465</v>
      </c>
      <c r="G1547" s="89" t="s">
        <v>465</v>
      </c>
      <c r="H1547" s="89" t="s">
        <v>465</v>
      </c>
      <c r="I1547" s="89" t="s">
        <v>465</v>
      </c>
      <c r="J1547" s="89" t="s">
        <v>465</v>
      </c>
      <c r="K1547" s="89" t="s">
        <v>466</v>
      </c>
      <c r="L1547" s="89" t="s">
        <v>394</v>
      </c>
      <c r="M1547" s="89" t="s">
        <v>395</v>
      </c>
      <c r="N1547" s="89">
        <v>1</v>
      </c>
      <c r="O1547" s="91">
        <v>29.47</v>
      </c>
      <c r="P1547" s="89" t="s">
        <v>467</v>
      </c>
      <c r="Q1547" s="89">
        <v>41</v>
      </c>
      <c r="R1547" s="89" t="s">
        <v>784</v>
      </c>
      <c r="S1547" s="89">
        <v>2</v>
      </c>
      <c r="T1547" s="90">
        <v>0</v>
      </c>
      <c r="U1547" s="90">
        <v>0</v>
      </c>
      <c r="V1547" s="90">
        <v>0</v>
      </c>
      <c r="W1547" s="90">
        <v>0</v>
      </c>
      <c r="X1547" s="90">
        <v>0</v>
      </c>
      <c r="Y1547" s="90">
        <v>0</v>
      </c>
      <c r="Z1547" s="90">
        <v>0</v>
      </c>
      <c r="AA1547" s="90">
        <v>0</v>
      </c>
      <c r="AB1547" s="90">
        <v>0</v>
      </c>
      <c r="AC1547" s="90"/>
      <c r="AD1547" s="90"/>
      <c r="AE1547" s="381" t="str">
        <f t="shared" si="24"/>
        <v>-</v>
      </c>
      <c r="AF1547" s="105"/>
      <c r="AG1547" s="381"/>
      <c r="AH1547" s="381"/>
      <c r="AI1547" s="381"/>
      <c r="AJ1547" s="381"/>
      <c r="AK1547" s="381"/>
      <c r="AL1547" s="381"/>
      <c r="AM1547" s="381"/>
    </row>
    <row r="1548" spans="1:39" x14ac:dyDescent="0.35">
      <c r="A1548" s="89" t="s">
        <v>675</v>
      </c>
      <c r="B1548" s="89" t="s">
        <v>558</v>
      </c>
      <c r="C1548" s="89" t="s">
        <v>462</v>
      </c>
      <c r="D1548" s="89" t="s">
        <v>637</v>
      </c>
      <c r="E1548" s="89" t="s">
        <v>485</v>
      </c>
      <c r="F1548" s="89" t="s">
        <v>465</v>
      </c>
      <c r="G1548" s="89" t="s">
        <v>465</v>
      </c>
      <c r="H1548" s="89" t="s">
        <v>465</v>
      </c>
      <c r="I1548" s="89" t="s">
        <v>465</v>
      </c>
      <c r="J1548" s="89" t="s">
        <v>465</v>
      </c>
      <c r="K1548" s="89" t="s">
        <v>476</v>
      </c>
      <c r="L1548" s="89" t="s">
        <v>394</v>
      </c>
      <c r="M1548" s="89" t="s">
        <v>395</v>
      </c>
      <c r="N1548" s="89">
        <v>1</v>
      </c>
      <c r="O1548" s="91">
        <v>54.15</v>
      </c>
      <c r="P1548" s="89" t="s">
        <v>548</v>
      </c>
      <c r="Q1548" s="89">
        <v>41</v>
      </c>
      <c r="R1548" s="89" t="s">
        <v>784</v>
      </c>
      <c r="S1548" s="89">
        <v>3</v>
      </c>
      <c r="T1548" s="90">
        <v>0</v>
      </c>
      <c r="U1548" s="90">
        <v>0</v>
      </c>
      <c r="V1548" s="90">
        <v>0</v>
      </c>
      <c r="W1548" s="90">
        <v>0</v>
      </c>
      <c r="X1548" s="90">
        <v>0</v>
      </c>
      <c r="Y1548" s="90">
        <v>0</v>
      </c>
      <c r="Z1548" s="90">
        <v>0</v>
      </c>
      <c r="AA1548" s="90">
        <v>0</v>
      </c>
      <c r="AB1548" s="90">
        <v>0</v>
      </c>
      <c r="AC1548" s="90"/>
      <c r="AD1548" s="90"/>
      <c r="AE1548" s="381" t="str">
        <f t="shared" si="24"/>
        <v>-</v>
      </c>
      <c r="AF1548" s="105"/>
      <c r="AG1548" s="381"/>
      <c r="AH1548" s="381"/>
      <c r="AI1548" s="381"/>
      <c r="AJ1548" s="381"/>
      <c r="AK1548" s="381"/>
      <c r="AL1548" s="381"/>
      <c r="AM1548" s="381"/>
    </row>
    <row r="1549" spans="1:39" x14ac:dyDescent="0.35">
      <c r="A1549" s="89" t="s">
        <v>674</v>
      </c>
      <c r="B1549" s="89" t="s">
        <v>558</v>
      </c>
      <c r="C1549" s="89" t="s">
        <v>462</v>
      </c>
      <c r="D1549" s="89" t="s">
        <v>637</v>
      </c>
      <c r="E1549" s="89" t="s">
        <v>489</v>
      </c>
      <c r="F1549" s="89" t="s">
        <v>465</v>
      </c>
      <c r="G1549" s="89" t="s">
        <v>465</v>
      </c>
      <c r="H1549" s="89" t="s">
        <v>465</v>
      </c>
      <c r="I1549" s="89" t="s">
        <v>465</v>
      </c>
      <c r="J1549" s="89" t="s">
        <v>465</v>
      </c>
      <c r="K1549" s="89" t="s">
        <v>476</v>
      </c>
      <c r="L1549" s="89" t="s">
        <v>394</v>
      </c>
      <c r="M1549" s="89" t="s">
        <v>395</v>
      </c>
      <c r="N1549" s="89">
        <v>1</v>
      </c>
      <c r="O1549" s="91">
        <v>103.49</v>
      </c>
      <c r="P1549" s="89" t="s">
        <v>548</v>
      </c>
      <c r="Q1549" s="89">
        <v>41</v>
      </c>
      <c r="R1549" s="89" t="s">
        <v>784</v>
      </c>
      <c r="S1549" s="89">
        <v>3</v>
      </c>
      <c r="T1549" s="90">
        <v>0</v>
      </c>
      <c r="U1549" s="90">
        <v>0</v>
      </c>
      <c r="V1549" s="90">
        <v>0</v>
      </c>
      <c r="W1549" s="90">
        <v>0</v>
      </c>
      <c r="X1549" s="90">
        <v>0</v>
      </c>
      <c r="Y1549" s="90">
        <v>0</v>
      </c>
      <c r="Z1549" s="90">
        <v>0</v>
      </c>
      <c r="AA1549" s="90">
        <v>0</v>
      </c>
      <c r="AB1549" s="90">
        <v>0</v>
      </c>
      <c r="AC1549" s="90"/>
      <c r="AD1549" s="90"/>
      <c r="AE1549" s="381" t="str">
        <f t="shared" ref="AE1549:AE1612" si="25">IFERROR(SQRT(((AC1549/AD1549)/0.005454154)),"-")</f>
        <v>-</v>
      </c>
      <c r="AF1549" s="105"/>
      <c r="AG1549" s="381"/>
      <c r="AH1549" s="381"/>
      <c r="AI1549" s="381"/>
      <c r="AJ1549" s="381"/>
      <c r="AK1549" s="381"/>
      <c r="AL1549" s="381"/>
      <c r="AM1549" s="381"/>
    </row>
    <row r="1550" spans="1:39" x14ac:dyDescent="0.35">
      <c r="A1550" s="89" t="s">
        <v>673</v>
      </c>
      <c r="B1550" s="89" t="s">
        <v>558</v>
      </c>
      <c r="C1550" s="89" t="s">
        <v>462</v>
      </c>
      <c r="D1550" s="89" t="s">
        <v>637</v>
      </c>
      <c r="E1550" s="89" t="s">
        <v>660</v>
      </c>
      <c r="F1550" s="89" t="s">
        <v>465</v>
      </c>
      <c r="G1550" s="89" t="s">
        <v>465</v>
      </c>
      <c r="H1550" s="89" t="s">
        <v>465</v>
      </c>
      <c r="I1550" s="89" t="s">
        <v>465</v>
      </c>
      <c r="J1550" s="89" t="s">
        <v>465</v>
      </c>
      <c r="K1550" s="89" t="s">
        <v>476</v>
      </c>
      <c r="L1550" s="89" t="s">
        <v>394</v>
      </c>
      <c r="M1550" s="89" t="s">
        <v>395</v>
      </c>
      <c r="N1550" s="89">
        <v>1</v>
      </c>
      <c r="O1550" s="91">
        <v>4.78</v>
      </c>
      <c r="P1550" s="89" t="s">
        <v>548</v>
      </c>
      <c r="Q1550" s="89">
        <v>41</v>
      </c>
      <c r="R1550" s="89" t="s">
        <v>784</v>
      </c>
      <c r="S1550" s="89">
        <v>3</v>
      </c>
      <c r="T1550" s="90">
        <v>0</v>
      </c>
      <c r="U1550" s="90">
        <v>0</v>
      </c>
      <c r="V1550" s="90">
        <v>0</v>
      </c>
      <c r="W1550" s="90">
        <v>0</v>
      </c>
      <c r="X1550" s="90">
        <v>0</v>
      </c>
      <c r="Y1550" s="90">
        <v>0</v>
      </c>
      <c r="Z1550" s="90">
        <v>0</v>
      </c>
      <c r="AA1550" s="90">
        <v>0</v>
      </c>
      <c r="AB1550" s="90">
        <v>0</v>
      </c>
      <c r="AC1550" s="90"/>
      <c r="AD1550" s="90"/>
      <c r="AE1550" s="381" t="str">
        <f t="shared" si="25"/>
        <v>-</v>
      </c>
      <c r="AF1550" s="105"/>
      <c r="AG1550" s="381"/>
      <c r="AH1550" s="381"/>
      <c r="AI1550" s="381"/>
      <c r="AJ1550" s="381"/>
      <c r="AK1550" s="381"/>
      <c r="AL1550" s="381"/>
      <c r="AM1550" s="381"/>
    </row>
    <row r="1551" spans="1:39" x14ac:dyDescent="0.35">
      <c r="A1551" s="89" t="s">
        <v>672</v>
      </c>
      <c r="B1551" s="89" t="s">
        <v>558</v>
      </c>
      <c r="C1551" s="89" t="s">
        <v>462</v>
      </c>
      <c r="D1551" s="89" t="s">
        <v>637</v>
      </c>
      <c r="E1551" s="89" t="s">
        <v>485</v>
      </c>
      <c r="F1551" s="89" t="s">
        <v>465</v>
      </c>
      <c r="G1551" s="89" t="s">
        <v>465</v>
      </c>
      <c r="H1551" s="89" t="s">
        <v>465</v>
      </c>
      <c r="I1551" s="89" t="s">
        <v>465</v>
      </c>
      <c r="J1551" s="89" t="s">
        <v>465</v>
      </c>
      <c r="K1551" s="89" t="s">
        <v>466</v>
      </c>
      <c r="L1551" s="89" t="s">
        <v>394</v>
      </c>
      <c r="M1551" s="89" t="s">
        <v>395</v>
      </c>
      <c r="N1551" s="89">
        <v>1</v>
      </c>
      <c r="O1551" s="91">
        <v>17.13</v>
      </c>
      <c r="P1551" s="89" t="s">
        <v>548</v>
      </c>
      <c r="Q1551" s="89">
        <v>41</v>
      </c>
      <c r="R1551" s="89" t="s">
        <v>784</v>
      </c>
      <c r="S1551" s="89">
        <v>3</v>
      </c>
      <c r="T1551" s="90">
        <v>0</v>
      </c>
      <c r="U1551" s="90">
        <v>0</v>
      </c>
      <c r="V1551" s="90">
        <v>0</v>
      </c>
      <c r="W1551" s="90">
        <v>0</v>
      </c>
      <c r="X1551" s="90">
        <v>0</v>
      </c>
      <c r="Y1551" s="90">
        <v>0</v>
      </c>
      <c r="Z1551" s="90">
        <v>0</v>
      </c>
      <c r="AA1551" s="90">
        <v>0</v>
      </c>
      <c r="AB1551" s="90">
        <v>0</v>
      </c>
      <c r="AC1551" s="90"/>
      <c r="AD1551" s="90"/>
      <c r="AE1551" s="381" t="str">
        <f t="shared" si="25"/>
        <v>-</v>
      </c>
      <c r="AF1551" s="105"/>
      <c r="AG1551" s="381"/>
      <c r="AH1551" s="381"/>
      <c r="AI1551" s="381"/>
      <c r="AJ1551" s="381"/>
      <c r="AK1551" s="381"/>
      <c r="AL1551" s="381"/>
      <c r="AM1551" s="381"/>
    </row>
    <row r="1552" spans="1:39" x14ac:dyDescent="0.35">
      <c r="A1552" s="89" t="s">
        <v>671</v>
      </c>
      <c r="B1552" s="89" t="s">
        <v>558</v>
      </c>
      <c r="C1552" s="89" t="s">
        <v>462</v>
      </c>
      <c r="D1552" s="89" t="s">
        <v>637</v>
      </c>
      <c r="E1552" s="89" t="s">
        <v>485</v>
      </c>
      <c r="F1552" s="89" t="s">
        <v>465</v>
      </c>
      <c r="G1552" s="89" t="s">
        <v>465</v>
      </c>
      <c r="H1552" s="89" t="s">
        <v>465</v>
      </c>
      <c r="I1552" s="89" t="s">
        <v>465</v>
      </c>
      <c r="J1552" s="89" t="s">
        <v>465</v>
      </c>
      <c r="K1552" s="89" t="s">
        <v>466</v>
      </c>
      <c r="L1552" s="89" t="s">
        <v>394</v>
      </c>
      <c r="M1552" s="89" t="s">
        <v>395</v>
      </c>
      <c r="N1552" s="89">
        <v>1</v>
      </c>
      <c r="O1552" s="91">
        <v>101.81</v>
      </c>
      <c r="P1552" s="89" t="s">
        <v>548</v>
      </c>
      <c r="Q1552" s="89">
        <v>41</v>
      </c>
      <c r="R1552" s="89" t="s">
        <v>784</v>
      </c>
      <c r="S1552" s="89">
        <v>3</v>
      </c>
      <c r="T1552" s="90">
        <v>0</v>
      </c>
      <c r="U1552" s="90">
        <v>0</v>
      </c>
      <c r="V1552" s="90">
        <v>0</v>
      </c>
      <c r="W1552" s="90">
        <v>0</v>
      </c>
      <c r="X1552" s="90">
        <v>0</v>
      </c>
      <c r="Y1552" s="90">
        <v>0</v>
      </c>
      <c r="Z1552" s="90">
        <v>0</v>
      </c>
      <c r="AA1552" s="90">
        <v>0</v>
      </c>
      <c r="AB1552" s="90">
        <v>0</v>
      </c>
      <c r="AC1552" s="90"/>
      <c r="AD1552" s="90"/>
      <c r="AE1552" s="381" t="str">
        <f t="shared" si="25"/>
        <v>-</v>
      </c>
      <c r="AF1552" s="105"/>
      <c r="AG1552" s="381"/>
      <c r="AH1552" s="381"/>
      <c r="AI1552" s="381"/>
      <c r="AJ1552" s="381"/>
      <c r="AK1552" s="381"/>
      <c r="AL1552" s="381"/>
      <c r="AM1552" s="381"/>
    </row>
    <row r="1553" spans="1:39" x14ac:dyDescent="0.35">
      <c r="A1553" s="89" t="s">
        <v>669</v>
      </c>
      <c r="B1553" s="89" t="s">
        <v>558</v>
      </c>
      <c r="C1553" s="89" t="s">
        <v>462</v>
      </c>
      <c r="D1553" s="89" t="s">
        <v>637</v>
      </c>
      <c r="E1553" s="89" t="s">
        <v>487</v>
      </c>
      <c r="F1553" s="89" t="s">
        <v>465</v>
      </c>
      <c r="G1553" s="89" t="s">
        <v>465</v>
      </c>
      <c r="H1553" s="89" t="s">
        <v>465</v>
      </c>
      <c r="I1553" s="89" t="s">
        <v>465</v>
      </c>
      <c r="J1553" s="89" t="s">
        <v>465</v>
      </c>
      <c r="K1553" s="89" t="s">
        <v>466</v>
      </c>
      <c r="L1553" s="89" t="s">
        <v>394</v>
      </c>
      <c r="M1553" s="89" t="s">
        <v>395</v>
      </c>
      <c r="N1553" s="89">
        <v>1</v>
      </c>
      <c r="O1553" s="91">
        <v>22.48</v>
      </c>
      <c r="P1553" s="89" t="s">
        <v>548</v>
      </c>
      <c r="Q1553" s="89">
        <v>41</v>
      </c>
      <c r="R1553" s="89" t="s">
        <v>784</v>
      </c>
      <c r="S1553" s="89">
        <v>3</v>
      </c>
      <c r="T1553" s="90">
        <v>0</v>
      </c>
      <c r="U1553" s="90">
        <v>0</v>
      </c>
      <c r="V1553" s="90">
        <v>0</v>
      </c>
      <c r="W1553" s="90">
        <v>0</v>
      </c>
      <c r="X1553" s="90">
        <v>0</v>
      </c>
      <c r="Y1553" s="90">
        <v>0</v>
      </c>
      <c r="Z1553" s="90">
        <v>0</v>
      </c>
      <c r="AA1553" s="90">
        <v>0</v>
      </c>
      <c r="AB1553" s="90">
        <v>0</v>
      </c>
      <c r="AC1553" s="90"/>
      <c r="AD1553" s="90"/>
      <c r="AE1553" s="381" t="str">
        <f t="shared" si="25"/>
        <v>-</v>
      </c>
      <c r="AF1553" s="105"/>
      <c r="AG1553" s="381"/>
      <c r="AH1553" s="381"/>
      <c r="AI1553" s="381"/>
      <c r="AJ1553" s="381"/>
      <c r="AK1553" s="381"/>
      <c r="AL1553" s="381"/>
      <c r="AM1553" s="381"/>
    </row>
    <row r="1554" spans="1:39" x14ac:dyDescent="0.35">
      <c r="A1554" s="89" t="s">
        <v>668</v>
      </c>
      <c r="B1554" s="89" t="s">
        <v>558</v>
      </c>
      <c r="C1554" s="89" t="s">
        <v>462</v>
      </c>
      <c r="D1554" s="89" t="s">
        <v>637</v>
      </c>
      <c r="E1554" s="89" t="s">
        <v>505</v>
      </c>
      <c r="F1554" s="89" t="s">
        <v>465</v>
      </c>
      <c r="G1554" s="89" t="s">
        <v>465</v>
      </c>
      <c r="H1554" s="89" t="s">
        <v>465</v>
      </c>
      <c r="I1554" s="89" t="s">
        <v>465</v>
      </c>
      <c r="J1554" s="89" t="s">
        <v>465</v>
      </c>
      <c r="K1554" s="89" t="s">
        <v>466</v>
      </c>
      <c r="L1554" s="89" t="s">
        <v>394</v>
      </c>
      <c r="M1554" s="89" t="s">
        <v>395</v>
      </c>
      <c r="N1554" s="89">
        <v>1</v>
      </c>
      <c r="O1554" s="91">
        <v>34.590000000000003</v>
      </c>
      <c r="P1554" s="89" t="s">
        <v>548</v>
      </c>
      <c r="Q1554" s="89">
        <v>41</v>
      </c>
      <c r="R1554" s="89" t="s">
        <v>784</v>
      </c>
      <c r="S1554" s="89">
        <v>3</v>
      </c>
      <c r="T1554" s="90">
        <v>0</v>
      </c>
      <c r="U1554" s="90">
        <v>0</v>
      </c>
      <c r="V1554" s="90">
        <v>0</v>
      </c>
      <c r="W1554" s="90">
        <v>0</v>
      </c>
      <c r="X1554" s="90">
        <v>0</v>
      </c>
      <c r="Y1554" s="90">
        <v>0</v>
      </c>
      <c r="Z1554" s="90">
        <v>0</v>
      </c>
      <c r="AA1554" s="90">
        <v>0</v>
      </c>
      <c r="AB1554" s="90">
        <v>0</v>
      </c>
      <c r="AC1554" s="90"/>
      <c r="AD1554" s="90"/>
      <c r="AE1554" s="381" t="str">
        <f t="shared" si="25"/>
        <v>-</v>
      </c>
      <c r="AF1554" s="105"/>
      <c r="AG1554" s="381"/>
      <c r="AH1554" s="381"/>
      <c r="AI1554" s="381"/>
      <c r="AJ1554" s="381"/>
      <c r="AK1554" s="381"/>
      <c r="AL1554" s="381"/>
      <c r="AM1554" s="381"/>
    </row>
    <row r="1555" spans="1:39" x14ac:dyDescent="0.35">
      <c r="A1555" s="89" t="s">
        <v>667</v>
      </c>
      <c r="B1555" s="89" t="s">
        <v>558</v>
      </c>
      <c r="C1555" s="89" t="s">
        <v>462</v>
      </c>
      <c r="D1555" s="89" t="s">
        <v>637</v>
      </c>
      <c r="E1555" s="89" t="s">
        <v>487</v>
      </c>
      <c r="F1555" s="89" t="s">
        <v>465</v>
      </c>
      <c r="G1555" s="89" t="s">
        <v>465</v>
      </c>
      <c r="H1555" s="89" t="s">
        <v>465</v>
      </c>
      <c r="I1555" s="89" t="s">
        <v>465</v>
      </c>
      <c r="J1555" s="89" t="s">
        <v>465</v>
      </c>
      <c r="K1555" s="89" t="s">
        <v>466</v>
      </c>
      <c r="L1555" s="89" t="s">
        <v>394</v>
      </c>
      <c r="M1555" s="89" t="s">
        <v>395</v>
      </c>
      <c r="N1555" s="89">
        <v>1</v>
      </c>
      <c r="O1555" s="91">
        <v>1.37</v>
      </c>
      <c r="P1555" s="89" t="s">
        <v>548</v>
      </c>
      <c r="Q1555" s="89">
        <v>41</v>
      </c>
      <c r="R1555" s="89" t="s">
        <v>784</v>
      </c>
      <c r="S1555" s="89">
        <v>3</v>
      </c>
      <c r="T1555" s="90">
        <v>0</v>
      </c>
      <c r="U1555" s="90">
        <v>0</v>
      </c>
      <c r="V1555" s="90">
        <v>0</v>
      </c>
      <c r="W1555" s="90">
        <v>0</v>
      </c>
      <c r="X1555" s="90">
        <v>0</v>
      </c>
      <c r="Y1555" s="90">
        <v>0</v>
      </c>
      <c r="Z1555" s="90">
        <v>0</v>
      </c>
      <c r="AA1555" s="90">
        <v>0</v>
      </c>
      <c r="AB1555" s="90">
        <v>0</v>
      </c>
      <c r="AC1555" s="90"/>
      <c r="AD1555" s="90"/>
      <c r="AE1555" s="381" t="str">
        <f t="shared" si="25"/>
        <v>-</v>
      </c>
      <c r="AF1555" s="105"/>
      <c r="AG1555" s="381"/>
      <c r="AH1555" s="381"/>
      <c r="AI1555" s="381"/>
      <c r="AJ1555" s="381"/>
      <c r="AK1555" s="381"/>
      <c r="AL1555" s="381"/>
      <c r="AM1555" s="381"/>
    </row>
    <row r="1556" spans="1:39" x14ac:dyDescent="0.35">
      <c r="A1556" s="89" t="s">
        <v>666</v>
      </c>
      <c r="B1556" s="89" t="s">
        <v>558</v>
      </c>
      <c r="C1556" s="89" t="s">
        <v>462</v>
      </c>
      <c r="D1556" s="89" t="s">
        <v>637</v>
      </c>
      <c r="E1556" s="89" t="s">
        <v>487</v>
      </c>
      <c r="F1556" s="89" t="s">
        <v>465</v>
      </c>
      <c r="G1556" s="89" t="s">
        <v>465</v>
      </c>
      <c r="H1556" s="89" t="s">
        <v>465</v>
      </c>
      <c r="I1556" s="89" t="s">
        <v>465</v>
      </c>
      <c r="J1556" s="89" t="s">
        <v>465</v>
      </c>
      <c r="K1556" s="89" t="s">
        <v>466</v>
      </c>
      <c r="L1556" s="89" t="s">
        <v>394</v>
      </c>
      <c r="M1556" s="89" t="s">
        <v>395</v>
      </c>
      <c r="N1556" s="89">
        <v>1</v>
      </c>
      <c r="O1556" s="91">
        <v>74.19</v>
      </c>
      <c r="P1556" s="89" t="s">
        <v>548</v>
      </c>
      <c r="Q1556" s="89">
        <v>41</v>
      </c>
      <c r="R1556" s="89" t="s">
        <v>784</v>
      </c>
      <c r="S1556" s="89">
        <v>3</v>
      </c>
      <c r="T1556" s="90">
        <v>0</v>
      </c>
      <c r="U1556" s="90">
        <v>0</v>
      </c>
      <c r="V1556" s="90">
        <v>0</v>
      </c>
      <c r="W1556" s="90">
        <v>0</v>
      </c>
      <c r="X1556" s="90">
        <v>0</v>
      </c>
      <c r="Y1556" s="90">
        <v>0</v>
      </c>
      <c r="Z1556" s="90">
        <v>0</v>
      </c>
      <c r="AA1556" s="90">
        <v>0</v>
      </c>
      <c r="AB1556" s="90">
        <v>0</v>
      </c>
      <c r="AC1556" s="90"/>
      <c r="AD1556" s="90"/>
      <c r="AE1556" s="381" t="str">
        <f t="shared" si="25"/>
        <v>-</v>
      </c>
      <c r="AF1556" s="105"/>
      <c r="AG1556" s="381"/>
      <c r="AH1556" s="381"/>
      <c r="AI1556" s="381"/>
      <c r="AJ1556" s="381"/>
      <c r="AK1556" s="381"/>
      <c r="AL1556" s="381"/>
      <c r="AM1556" s="381"/>
    </row>
    <row r="1557" spans="1:39" x14ac:dyDescent="0.35">
      <c r="A1557" s="89" t="s">
        <v>665</v>
      </c>
      <c r="B1557" s="89" t="s">
        <v>558</v>
      </c>
      <c r="C1557" s="89" t="s">
        <v>462</v>
      </c>
      <c r="D1557" s="89" t="s">
        <v>637</v>
      </c>
      <c r="E1557" s="89" t="s">
        <v>505</v>
      </c>
      <c r="F1557" s="89" t="s">
        <v>465</v>
      </c>
      <c r="G1557" s="89" t="s">
        <v>465</v>
      </c>
      <c r="H1557" s="89" t="s">
        <v>465</v>
      </c>
      <c r="I1557" s="89" t="s">
        <v>465</v>
      </c>
      <c r="J1557" s="89" t="s">
        <v>465</v>
      </c>
      <c r="K1557" s="89" t="s">
        <v>466</v>
      </c>
      <c r="L1557" s="89" t="s">
        <v>394</v>
      </c>
      <c r="M1557" s="89" t="s">
        <v>395</v>
      </c>
      <c r="N1557" s="89">
        <v>1</v>
      </c>
      <c r="O1557" s="91">
        <v>141.01</v>
      </c>
      <c r="P1557" s="89" t="s">
        <v>548</v>
      </c>
      <c r="Q1557" s="89">
        <v>41</v>
      </c>
      <c r="R1557" s="89" t="s">
        <v>784</v>
      </c>
      <c r="S1557" s="89">
        <v>3</v>
      </c>
      <c r="T1557" s="90">
        <v>0</v>
      </c>
      <c r="U1557" s="90">
        <v>0</v>
      </c>
      <c r="V1557" s="90">
        <v>0</v>
      </c>
      <c r="W1557" s="90">
        <v>0</v>
      </c>
      <c r="X1557" s="90">
        <v>0</v>
      </c>
      <c r="Y1557" s="90">
        <v>0</v>
      </c>
      <c r="Z1557" s="90">
        <v>0</v>
      </c>
      <c r="AA1557" s="90">
        <v>0</v>
      </c>
      <c r="AB1557" s="90">
        <v>0</v>
      </c>
      <c r="AC1557" s="90"/>
      <c r="AD1557" s="90"/>
      <c r="AE1557" s="381" t="str">
        <f t="shared" si="25"/>
        <v>-</v>
      </c>
      <c r="AF1557" s="105"/>
      <c r="AG1557" s="381"/>
      <c r="AH1557" s="381"/>
      <c r="AI1557" s="381"/>
      <c r="AJ1557" s="381"/>
      <c r="AK1557" s="381"/>
      <c r="AL1557" s="381"/>
      <c r="AM1557" s="381"/>
    </row>
    <row r="1558" spans="1:39" x14ac:dyDescent="0.35">
      <c r="A1558" s="89" t="s">
        <v>664</v>
      </c>
      <c r="B1558" s="89" t="s">
        <v>558</v>
      </c>
      <c r="C1558" s="89" t="s">
        <v>462</v>
      </c>
      <c r="D1558" s="89" t="s">
        <v>637</v>
      </c>
      <c r="E1558" s="89" t="s">
        <v>660</v>
      </c>
      <c r="F1558" s="89" t="s">
        <v>465</v>
      </c>
      <c r="G1558" s="89" t="s">
        <v>465</v>
      </c>
      <c r="H1558" s="89" t="s">
        <v>465</v>
      </c>
      <c r="I1558" s="89" t="s">
        <v>465</v>
      </c>
      <c r="J1558" s="89" t="s">
        <v>465</v>
      </c>
      <c r="K1558" s="89" t="s">
        <v>466</v>
      </c>
      <c r="L1558" s="89" t="s">
        <v>394</v>
      </c>
      <c r="M1558" s="89" t="s">
        <v>395</v>
      </c>
      <c r="N1558" s="89">
        <v>1</v>
      </c>
      <c r="O1558" s="91">
        <v>63.61</v>
      </c>
      <c r="P1558" s="89" t="s">
        <v>548</v>
      </c>
      <c r="Q1558" s="89">
        <v>41</v>
      </c>
      <c r="R1558" s="89" t="s">
        <v>784</v>
      </c>
      <c r="S1558" s="89">
        <v>3</v>
      </c>
      <c r="T1558" s="90">
        <v>0</v>
      </c>
      <c r="U1558" s="90">
        <v>0</v>
      </c>
      <c r="V1558" s="90">
        <v>0</v>
      </c>
      <c r="W1558" s="90">
        <v>0</v>
      </c>
      <c r="X1558" s="90">
        <v>0</v>
      </c>
      <c r="Y1558" s="90">
        <v>0</v>
      </c>
      <c r="Z1558" s="90">
        <v>0</v>
      </c>
      <c r="AA1558" s="90">
        <v>0</v>
      </c>
      <c r="AB1558" s="90">
        <v>0</v>
      </c>
      <c r="AC1558" s="90"/>
      <c r="AD1558" s="90"/>
      <c r="AE1558" s="381" t="str">
        <f t="shared" si="25"/>
        <v>-</v>
      </c>
      <c r="AF1558" s="105"/>
      <c r="AG1558" s="381"/>
      <c r="AH1558" s="381"/>
      <c r="AI1558" s="381"/>
      <c r="AJ1558" s="381"/>
      <c r="AK1558" s="381"/>
      <c r="AL1558" s="381"/>
      <c r="AM1558" s="381"/>
    </row>
    <row r="1559" spans="1:39" x14ac:dyDescent="0.35">
      <c r="A1559" s="89" t="s">
        <v>663</v>
      </c>
      <c r="B1559" s="89" t="s">
        <v>558</v>
      </c>
      <c r="C1559" s="89" t="s">
        <v>462</v>
      </c>
      <c r="D1559" s="89" t="s">
        <v>637</v>
      </c>
      <c r="E1559" s="89" t="s">
        <v>491</v>
      </c>
      <c r="F1559" s="89" t="s">
        <v>465</v>
      </c>
      <c r="G1559" s="89" t="s">
        <v>465</v>
      </c>
      <c r="H1559" s="89" t="s">
        <v>465</v>
      </c>
      <c r="I1559" s="89" t="s">
        <v>465</v>
      </c>
      <c r="J1559" s="89" t="s">
        <v>465</v>
      </c>
      <c r="K1559" s="89" t="s">
        <v>466</v>
      </c>
      <c r="L1559" s="89" t="s">
        <v>394</v>
      </c>
      <c r="M1559" s="89" t="s">
        <v>395</v>
      </c>
      <c r="N1559" s="89">
        <v>1</v>
      </c>
      <c r="O1559" s="91">
        <v>9.17</v>
      </c>
      <c r="P1559" s="89" t="s">
        <v>548</v>
      </c>
      <c r="Q1559" s="89">
        <v>41</v>
      </c>
      <c r="R1559" s="89" t="s">
        <v>784</v>
      </c>
      <c r="S1559" s="89">
        <v>3</v>
      </c>
      <c r="T1559" s="90">
        <v>0</v>
      </c>
      <c r="U1559" s="90">
        <v>0</v>
      </c>
      <c r="V1559" s="90">
        <v>0</v>
      </c>
      <c r="W1559" s="90">
        <v>0</v>
      </c>
      <c r="X1559" s="90">
        <v>0</v>
      </c>
      <c r="Y1559" s="90">
        <v>0</v>
      </c>
      <c r="Z1559" s="90">
        <v>0</v>
      </c>
      <c r="AA1559" s="90">
        <v>0</v>
      </c>
      <c r="AB1559" s="90">
        <v>0</v>
      </c>
      <c r="AC1559" s="90"/>
      <c r="AD1559" s="90"/>
      <c r="AE1559" s="381" t="str">
        <f t="shared" si="25"/>
        <v>-</v>
      </c>
      <c r="AF1559" s="105"/>
      <c r="AG1559" s="381"/>
      <c r="AH1559" s="381"/>
      <c r="AI1559" s="381"/>
      <c r="AJ1559" s="381"/>
      <c r="AK1559" s="381"/>
      <c r="AL1559" s="381"/>
      <c r="AM1559" s="381"/>
    </row>
    <row r="1560" spans="1:39" x14ac:dyDescent="0.35">
      <c r="A1560" s="89" t="s">
        <v>662</v>
      </c>
      <c r="B1560" s="89" t="s">
        <v>558</v>
      </c>
      <c r="C1560" s="89" t="s">
        <v>462</v>
      </c>
      <c r="D1560" s="89" t="s">
        <v>637</v>
      </c>
      <c r="E1560" s="89" t="s">
        <v>660</v>
      </c>
      <c r="F1560" s="89" t="s">
        <v>465</v>
      </c>
      <c r="G1560" s="89" t="s">
        <v>465</v>
      </c>
      <c r="H1560" s="89" t="s">
        <v>465</v>
      </c>
      <c r="I1560" s="89" t="s">
        <v>465</v>
      </c>
      <c r="J1560" s="89" t="s">
        <v>465</v>
      </c>
      <c r="K1560" s="89" t="s">
        <v>466</v>
      </c>
      <c r="L1560" s="89" t="s">
        <v>394</v>
      </c>
      <c r="M1560" s="89" t="s">
        <v>395</v>
      </c>
      <c r="N1560" s="89">
        <v>1</v>
      </c>
      <c r="O1560" s="91">
        <v>2.2799999999999998</v>
      </c>
      <c r="P1560" s="89" t="s">
        <v>548</v>
      </c>
      <c r="Q1560" s="89">
        <v>41</v>
      </c>
      <c r="R1560" s="89" t="s">
        <v>784</v>
      </c>
      <c r="S1560" s="89">
        <v>3</v>
      </c>
      <c r="T1560" s="90">
        <v>0</v>
      </c>
      <c r="U1560" s="90">
        <v>0</v>
      </c>
      <c r="V1560" s="90">
        <v>0</v>
      </c>
      <c r="W1560" s="90">
        <v>0</v>
      </c>
      <c r="X1560" s="90">
        <v>0</v>
      </c>
      <c r="Y1560" s="90">
        <v>0</v>
      </c>
      <c r="Z1560" s="90">
        <v>0</v>
      </c>
      <c r="AA1560" s="90">
        <v>0</v>
      </c>
      <c r="AB1560" s="90">
        <v>0</v>
      </c>
      <c r="AC1560" s="90"/>
      <c r="AD1560" s="90"/>
      <c r="AE1560" s="381" t="str">
        <f t="shared" si="25"/>
        <v>-</v>
      </c>
      <c r="AF1560" s="105"/>
      <c r="AG1560" s="381"/>
      <c r="AH1560" s="381"/>
      <c r="AI1560" s="381"/>
      <c r="AJ1560" s="381"/>
      <c r="AK1560" s="381"/>
      <c r="AL1560" s="381"/>
      <c r="AM1560" s="381"/>
    </row>
    <row r="1561" spans="1:39" x14ac:dyDescent="0.35">
      <c r="A1561" s="89" t="s">
        <v>661</v>
      </c>
      <c r="B1561" s="89" t="s">
        <v>558</v>
      </c>
      <c r="C1561" s="89" t="s">
        <v>462</v>
      </c>
      <c r="D1561" s="89" t="s">
        <v>637</v>
      </c>
      <c r="E1561" s="89" t="s">
        <v>660</v>
      </c>
      <c r="F1561" s="89" t="s">
        <v>465</v>
      </c>
      <c r="G1561" s="89" t="s">
        <v>465</v>
      </c>
      <c r="H1561" s="89" t="s">
        <v>465</v>
      </c>
      <c r="I1561" s="89" t="s">
        <v>465</v>
      </c>
      <c r="J1561" s="89" t="s">
        <v>465</v>
      </c>
      <c r="K1561" s="89" t="s">
        <v>466</v>
      </c>
      <c r="L1561" s="89" t="s">
        <v>394</v>
      </c>
      <c r="M1561" s="89" t="s">
        <v>395</v>
      </c>
      <c r="N1561" s="89">
        <v>1</v>
      </c>
      <c r="O1561" s="91">
        <v>19.37</v>
      </c>
      <c r="P1561" s="89" t="s">
        <v>548</v>
      </c>
      <c r="Q1561" s="89">
        <v>41</v>
      </c>
      <c r="R1561" s="89" t="s">
        <v>784</v>
      </c>
      <c r="S1561" s="89">
        <v>3</v>
      </c>
      <c r="T1561" s="90">
        <v>0</v>
      </c>
      <c r="U1561" s="90">
        <v>0</v>
      </c>
      <c r="V1561" s="90">
        <v>0</v>
      </c>
      <c r="W1561" s="90">
        <v>0</v>
      </c>
      <c r="X1561" s="90">
        <v>0</v>
      </c>
      <c r="Y1561" s="90">
        <v>0</v>
      </c>
      <c r="Z1561" s="90">
        <v>0</v>
      </c>
      <c r="AA1561" s="90">
        <v>0</v>
      </c>
      <c r="AB1561" s="90">
        <v>0</v>
      </c>
      <c r="AC1561" s="90"/>
      <c r="AD1561" s="90"/>
      <c r="AE1561" s="381" t="str">
        <f t="shared" si="25"/>
        <v>-</v>
      </c>
      <c r="AF1561" s="105"/>
      <c r="AG1561" s="381"/>
      <c r="AH1561" s="381"/>
      <c r="AI1561" s="381"/>
      <c r="AJ1561" s="381"/>
      <c r="AK1561" s="381"/>
      <c r="AL1561" s="381"/>
      <c r="AM1561" s="381"/>
    </row>
    <row r="1562" spans="1:39" x14ac:dyDescent="0.35">
      <c r="A1562" s="89" t="s">
        <v>659</v>
      </c>
      <c r="B1562" s="89" t="s">
        <v>558</v>
      </c>
      <c r="C1562" s="89" t="s">
        <v>462</v>
      </c>
      <c r="D1562" s="89" t="s">
        <v>637</v>
      </c>
      <c r="E1562" s="89" t="s">
        <v>660</v>
      </c>
      <c r="F1562" s="89" t="s">
        <v>465</v>
      </c>
      <c r="G1562" s="89" t="s">
        <v>465</v>
      </c>
      <c r="H1562" s="89" t="s">
        <v>465</v>
      </c>
      <c r="I1562" s="89" t="s">
        <v>465</v>
      </c>
      <c r="J1562" s="89" t="s">
        <v>465</v>
      </c>
      <c r="K1562" s="89" t="s">
        <v>466</v>
      </c>
      <c r="L1562" s="89" t="s">
        <v>394</v>
      </c>
      <c r="M1562" s="89" t="s">
        <v>395</v>
      </c>
      <c r="N1562" s="89">
        <v>1</v>
      </c>
      <c r="O1562" s="91">
        <v>24.06</v>
      </c>
      <c r="P1562" s="89" t="s">
        <v>548</v>
      </c>
      <c r="Q1562" s="89">
        <v>41</v>
      </c>
      <c r="R1562" s="89" t="s">
        <v>784</v>
      </c>
      <c r="S1562" s="89">
        <v>3</v>
      </c>
      <c r="T1562" s="90">
        <v>0</v>
      </c>
      <c r="U1562" s="90">
        <v>0</v>
      </c>
      <c r="V1562" s="90">
        <v>0</v>
      </c>
      <c r="W1562" s="90">
        <v>0</v>
      </c>
      <c r="X1562" s="90">
        <v>0</v>
      </c>
      <c r="Y1562" s="90">
        <v>0</v>
      </c>
      <c r="Z1562" s="90">
        <v>0</v>
      </c>
      <c r="AA1562" s="90">
        <v>0</v>
      </c>
      <c r="AB1562" s="90">
        <v>0</v>
      </c>
      <c r="AC1562" s="90"/>
      <c r="AD1562" s="90"/>
      <c r="AE1562" s="381" t="str">
        <f t="shared" si="25"/>
        <v>-</v>
      </c>
      <c r="AF1562" s="105"/>
      <c r="AG1562" s="381"/>
      <c r="AH1562" s="381"/>
      <c r="AI1562" s="381"/>
      <c r="AJ1562" s="381"/>
      <c r="AK1562" s="381"/>
      <c r="AL1562" s="381"/>
      <c r="AM1562" s="381"/>
    </row>
    <row r="1563" spans="1:39" x14ac:dyDescent="0.35">
      <c r="A1563" s="89" t="s">
        <v>427</v>
      </c>
      <c r="B1563" s="89" t="s">
        <v>558</v>
      </c>
      <c r="C1563" s="89" t="s">
        <v>462</v>
      </c>
      <c r="D1563" s="89" t="s">
        <v>637</v>
      </c>
      <c r="E1563" s="89" t="s">
        <v>491</v>
      </c>
      <c r="F1563" s="89" t="s">
        <v>465</v>
      </c>
      <c r="G1563" s="89" t="s">
        <v>465</v>
      </c>
      <c r="H1563" s="89" t="s">
        <v>465</v>
      </c>
      <c r="I1563" s="89" t="s">
        <v>465</v>
      </c>
      <c r="J1563" s="89" t="s">
        <v>465</v>
      </c>
      <c r="K1563" s="89" t="s">
        <v>466</v>
      </c>
      <c r="L1563" s="89" t="s">
        <v>394</v>
      </c>
      <c r="M1563" s="89" t="s">
        <v>395</v>
      </c>
      <c r="N1563" s="89">
        <v>1</v>
      </c>
      <c r="O1563" s="91">
        <v>3.31</v>
      </c>
      <c r="P1563" s="89" t="s">
        <v>548</v>
      </c>
      <c r="Q1563" s="89">
        <v>41</v>
      </c>
      <c r="R1563" s="89" t="s">
        <v>784</v>
      </c>
      <c r="S1563" s="89">
        <v>3</v>
      </c>
      <c r="T1563" s="90">
        <v>0</v>
      </c>
      <c r="U1563" s="90">
        <v>0</v>
      </c>
      <c r="V1563" s="90">
        <v>0</v>
      </c>
      <c r="W1563" s="90">
        <v>0</v>
      </c>
      <c r="X1563" s="90">
        <v>0</v>
      </c>
      <c r="Y1563" s="90">
        <v>0</v>
      </c>
      <c r="Z1563" s="90">
        <v>0</v>
      </c>
      <c r="AA1563" s="90">
        <v>0</v>
      </c>
      <c r="AB1563" s="90">
        <v>0</v>
      </c>
      <c r="AC1563" s="90"/>
      <c r="AD1563" s="90"/>
      <c r="AE1563" s="381" t="str">
        <f t="shared" si="25"/>
        <v>-</v>
      </c>
      <c r="AF1563" s="105"/>
      <c r="AG1563" s="381"/>
      <c r="AH1563" s="381"/>
      <c r="AI1563" s="381"/>
      <c r="AJ1563" s="381"/>
      <c r="AK1563" s="381"/>
      <c r="AL1563" s="381"/>
      <c r="AM1563" s="381"/>
    </row>
    <row r="1564" spans="1:39" x14ac:dyDescent="0.35">
      <c r="A1564" s="89" t="s">
        <v>744</v>
      </c>
      <c r="B1564" s="89" t="s">
        <v>391</v>
      </c>
      <c r="C1564" s="89" t="s">
        <v>392</v>
      </c>
      <c r="D1564" s="89" t="s">
        <v>463</v>
      </c>
      <c r="E1564" s="89" t="s">
        <v>660</v>
      </c>
      <c r="F1564" s="89" t="s">
        <v>465</v>
      </c>
      <c r="G1564" s="89" t="s">
        <v>465</v>
      </c>
      <c r="H1564" s="89" t="s">
        <v>465</v>
      </c>
      <c r="I1564" s="89" t="s">
        <v>506</v>
      </c>
      <c r="J1564" s="89" t="s">
        <v>465</v>
      </c>
      <c r="K1564" s="89" t="s">
        <v>476</v>
      </c>
      <c r="L1564" s="89" t="s">
        <v>549</v>
      </c>
      <c r="M1564" s="89" t="s">
        <v>395</v>
      </c>
      <c r="N1564" s="89">
        <v>15</v>
      </c>
      <c r="O1564" s="91">
        <v>72.86</v>
      </c>
      <c r="P1564" s="89" t="s">
        <v>550</v>
      </c>
      <c r="Q1564" s="89">
        <v>41</v>
      </c>
      <c r="R1564" s="89" t="s">
        <v>784</v>
      </c>
      <c r="S1564" s="89">
        <v>5</v>
      </c>
      <c r="T1564" s="90">
        <v>0</v>
      </c>
      <c r="U1564" s="90">
        <v>0</v>
      </c>
      <c r="V1564" s="90">
        <v>0</v>
      </c>
      <c r="W1564" s="90">
        <v>0</v>
      </c>
      <c r="X1564" s="90">
        <v>0</v>
      </c>
      <c r="Y1564" s="90">
        <v>0</v>
      </c>
      <c r="Z1564" s="90">
        <v>0</v>
      </c>
      <c r="AA1564" s="90">
        <v>0</v>
      </c>
      <c r="AB1564" s="90">
        <v>0</v>
      </c>
      <c r="AC1564" s="90">
        <v>105.97</v>
      </c>
      <c r="AD1564" s="90">
        <v>193.82</v>
      </c>
      <c r="AE1564" s="381">
        <f t="shared" si="25"/>
        <v>10.012175980176373</v>
      </c>
      <c r="AF1564" s="105"/>
      <c r="AG1564" s="381"/>
      <c r="AH1564" s="381"/>
      <c r="AI1564" s="381"/>
      <c r="AJ1564" s="381"/>
      <c r="AK1564" s="381"/>
      <c r="AL1564" s="381"/>
      <c r="AM1564" s="381"/>
    </row>
    <row r="1565" spans="1:39" x14ac:dyDescent="0.35">
      <c r="A1565" s="89" t="s">
        <v>746</v>
      </c>
      <c r="B1565" s="89" t="s">
        <v>391</v>
      </c>
      <c r="C1565" s="89" t="s">
        <v>392</v>
      </c>
      <c r="D1565" s="89" t="s">
        <v>463</v>
      </c>
      <c r="E1565" s="89" t="s">
        <v>505</v>
      </c>
      <c r="F1565" s="89" t="s">
        <v>465</v>
      </c>
      <c r="G1565" s="89" t="s">
        <v>465</v>
      </c>
      <c r="H1565" s="89" t="s">
        <v>465</v>
      </c>
      <c r="I1565" s="89" t="s">
        <v>506</v>
      </c>
      <c r="J1565" s="89" t="s">
        <v>465</v>
      </c>
      <c r="K1565" s="89" t="s">
        <v>476</v>
      </c>
      <c r="L1565" s="89" t="s">
        <v>549</v>
      </c>
      <c r="M1565" s="89" t="s">
        <v>395</v>
      </c>
      <c r="N1565" s="89">
        <v>15</v>
      </c>
      <c r="O1565" s="91">
        <v>129.79640000000001</v>
      </c>
      <c r="P1565" s="89" t="s">
        <v>550</v>
      </c>
      <c r="Q1565" s="89">
        <v>41</v>
      </c>
      <c r="R1565" s="89" t="s">
        <v>784</v>
      </c>
      <c r="S1565" s="89">
        <v>5</v>
      </c>
      <c r="T1565" s="90">
        <v>0</v>
      </c>
      <c r="U1565" s="90">
        <v>0</v>
      </c>
      <c r="V1565" s="90">
        <v>0</v>
      </c>
      <c r="W1565" s="90">
        <v>0</v>
      </c>
      <c r="X1565" s="90">
        <v>0</v>
      </c>
      <c r="Y1565" s="90">
        <v>0</v>
      </c>
      <c r="Z1565" s="90">
        <v>0</v>
      </c>
      <c r="AA1565" s="90">
        <v>0</v>
      </c>
      <c r="AB1565" s="90">
        <v>0</v>
      </c>
      <c r="AC1565" s="90">
        <v>95.89</v>
      </c>
      <c r="AD1565" s="90">
        <v>193.49</v>
      </c>
      <c r="AE1565" s="381">
        <f t="shared" si="25"/>
        <v>9.5322121367592914</v>
      </c>
      <c r="AF1565" s="105"/>
      <c r="AG1565" s="381"/>
      <c r="AH1565" s="381"/>
      <c r="AI1565" s="381"/>
      <c r="AJ1565" s="381"/>
      <c r="AK1565" s="381"/>
      <c r="AL1565" s="381"/>
      <c r="AM1565" s="381"/>
    </row>
    <row r="1566" spans="1:39" x14ac:dyDescent="0.35">
      <c r="A1566" s="89" t="s">
        <v>756</v>
      </c>
      <c r="B1566" s="89" t="s">
        <v>391</v>
      </c>
      <c r="C1566" s="89" t="s">
        <v>392</v>
      </c>
      <c r="D1566" s="89" t="s">
        <v>463</v>
      </c>
      <c r="E1566" s="89" t="s">
        <v>521</v>
      </c>
      <c r="F1566" s="89" t="s">
        <v>465</v>
      </c>
      <c r="G1566" s="89" t="s">
        <v>465</v>
      </c>
      <c r="H1566" s="89" t="s">
        <v>465</v>
      </c>
      <c r="I1566" s="89" t="s">
        <v>506</v>
      </c>
      <c r="J1566" s="89" t="s">
        <v>508</v>
      </c>
      <c r="K1566" s="89" t="s">
        <v>466</v>
      </c>
      <c r="L1566" s="89" t="s">
        <v>587</v>
      </c>
      <c r="M1566" s="89" t="s">
        <v>395</v>
      </c>
      <c r="N1566" s="89">
        <v>21</v>
      </c>
      <c r="O1566" s="91">
        <v>51.29</v>
      </c>
      <c r="P1566" s="89" t="s">
        <v>588</v>
      </c>
      <c r="Q1566" s="89">
        <v>41</v>
      </c>
      <c r="R1566" s="89" t="s">
        <v>784</v>
      </c>
      <c r="S1566" s="89">
        <v>6</v>
      </c>
      <c r="T1566" s="90">
        <v>0</v>
      </c>
      <c r="U1566" s="90">
        <v>0</v>
      </c>
      <c r="V1566" s="90">
        <v>0</v>
      </c>
      <c r="W1566" s="90">
        <v>0</v>
      </c>
      <c r="X1566" s="90">
        <v>0</v>
      </c>
      <c r="Y1566" s="90">
        <v>0</v>
      </c>
      <c r="Z1566" s="90">
        <v>0</v>
      </c>
      <c r="AA1566" s="90">
        <v>0</v>
      </c>
      <c r="AB1566" s="90">
        <v>0</v>
      </c>
      <c r="AC1566" s="90">
        <v>74.72</v>
      </c>
      <c r="AD1566" s="90">
        <v>116.13</v>
      </c>
      <c r="AE1566" s="381">
        <f t="shared" si="25"/>
        <v>10.861317780498069</v>
      </c>
      <c r="AF1566" s="105"/>
      <c r="AG1566" s="381"/>
      <c r="AH1566" s="381"/>
      <c r="AI1566" s="381"/>
      <c r="AJ1566" s="381"/>
      <c r="AK1566" s="381"/>
      <c r="AL1566" s="381"/>
      <c r="AM1566" s="381"/>
    </row>
    <row r="1567" spans="1:39" x14ac:dyDescent="0.35">
      <c r="A1567" s="89" t="s">
        <v>611</v>
      </c>
      <c r="B1567" s="89" t="s">
        <v>391</v>
      </c>
      <c r="C1567" s="89" t="s">
        <v>392</v>
      </c>
      <c r="D1567" s="89" t="s">
        <v>463</v>
      </c>
      <c r="E1567" s="89" t="s">
        <v>521</v>
      </c>
      <c r="F1567" s="89" t="s">
        <v>465</v>
      </c>
      <c r="G1567" s="89" t="s">
        <v>465</v>
      </c>
      <c r="H1567" s="89" t="s">
        <v>465</v>
      </c>
      <c r="I1567" s="89" t="s">
        <v>506</v>
      </c>
      <c r="J1567" s="89" t="s">
        <v>508</v>
      </c>
      <c r="K1567" s="89" t="s">
        <v>466</v>
      </c>
      <c r="L1567" s="89" t="s">
        <v>587</v>
      </c>
      <c r="M1567" s="89" t="s">
        <v>395</v>
      </c>
      <c r="N1567" s="89">
        <v>21</v>
      </c>
      <c r="O1567" s="91">
        <v>72.11</v>
      </c>
      <c r="P1567" s="89" t="s">
        <v>588</v>
      </c>
      <c r="Q1567" s="89">
        <v>41</v>
      </c>
      <c r="R1567" s="89" t="s">
        <v>784</v>
      </c>
      <c r="S1567" s="89">
        <v>6</v>
      </c>
      <c r="T1567" s="90">
        <v>0</v>
      </c>
      <c r="U1567" s="90">
        <v>0</v>
      </c>
      <c r="V1567" s="90">
        <v>0</v>
      </c>
      <c r="W1567" s="90">
        <v>0</v>
      </c>
      <c r="X1567" s="90">
        <v>0</v>
      </c>
      <c r="Y1567" s="90">
        <v>0</v>
      </c>
      <c r="Z1567" s="90">
        <v>0</v>
      </c>
      <c r="AA1567" s="90">
        <v>0</v>
      </c>
      <c r="AB1567" s="90">
        <v>0</v>
      </c>
      <c r="AC1567" s="90">
        <v>74.72</v>
      </c>
      <c r="AD1567" s="90">
        <v>116.13</v>
      </c>
      <c r="AE1567" s="381">
        <f t="shared" si="25"/>
        <v>10.861317780498069</v>
      </c>
      <c r="AF1567" s="105"/>
      <c r="AG1567" s="381"/>
      <c r="AH1567" s="381"/>
      <c r="AI1567" s="381"/>
      <c r="AJ1567" s="381"/>
      <c r="AK1567" s="381"/>
      <c r="AL1567" s="381"/>
      <c r="AM1567" s="381"/>
    </row>
    <row r="1568" spans="1:39" x14ac:dyDescent="0.35">
      <c r="A1568" s="89" t="s">
        <v>561</v>
      </c>
      <c r="B1568" s="89" t="s">
        <v>391</v>
      </c>
      <c r="C1568" s="89" t="s">
        <v>392</v>
      </c>
      <c r="D1568" s="89" t="s">
        <v>463</v>
      </c>
      <c r="E1568" s="89" t="s">
        <v>500</v>
      </c>
      <c r="F1568" s="89" t="s">
        <v>465</v>
      </c>
      <c r="G1568" s="89" t="s">
        <v>465</v>
      </c>
      <c r="H1568" s="89" t="s">
        <v>465</v>
      </c>
      <c r="I1568" s="89" t="s">
        <v>506</v>
      </c>
      <c r="J1568" s="89" t="s">
        <v>508</v>
      </c>
      <c r="K1568" s="89" t="s">
        <v>466</v>
      </c>
      <c r="L1568" s="89" t="s">
        <v>587</v>
      </c>
      <c r="M1568" s="89" t="s">
        <v>395</v>
      </c>
      <c r="N1568" s="89">
        <v>21</v>
      </c>
      <c r="O1568" s="91">
        <v>5.54</v>
      </c>
      <c r="P1568" s="89" t="s">
        <v>588</v>
      </c>
      <c r="Q1568" s="89">
        <v>41</v>
      </c>
      <c r="R1568" s="89" t="s">
        <v>784</v>
      </c>
      <c r="S1568" s="89">
        <v>6</v>
      </c>
      <c r="T1568" s="90">
        <v>0</v>
      </c>
      <c r="U1568" s="90">
        <v>0</v>
      </c>
      <c r="V1568" s="90">
        <v>0</v>
      </c>
      <c r="W1568" s="90">
        <v>0</v>
      </c>
      <c r="X1568" s="90">
        <v>0</v>
      </c>
      <c r="Y1568" s="90">
        <v>0</v>
      </c>
      <c r="Z1568" s="90">
        <v>0</v>
      </c>
      <c r="AA1568" s="90">
        <v>0</v>
      </c>
      <c r="AB1568" s="90">
        <v>0</v>
      </c>
      <c r="AC1568" s="90">
        <v>74.72</v>
      </c>
      <c r="AD1568" s="90">
        <v>116.13</v>
      </c>
      <c r="AE1568" s="381">
        <f t="shared" si="25"/>
        <v>10.861317780498069</v>
      </c>
      <c r="AF1568" s="105"/>
      <c r="AG1568" s="381"/>
      <c r="AH1568" s="381"/>
      <c r="AI1568" s="381"/>
      <c r="AJ1568" s="381"/>
      <c r="AK1568" s="381"/>
      <c r="AL1568" s="381"/>
      <c r="AM1568" s="381"/>
    </row>
    <row r="1569" spans="1:39" x14ac:dyDescent="0.35">
      <c r="A1569" s="89" t="s">
        <v>686</v>
      </c>
      <c r="B1569" s="89" t="s">
        <v>391</v>
      </c>
      <c r="C1569" s="89" t="s">
        <v>392</v>
      </c>
      <c r="D1569" s="89" t="s">
        <v>463</v>
      </c>
      <c r="E1569" s="89" t="s">
        <v>519</v>
      </c>
      <c r="F1569" s="89" t="s">
        <v>465</v>
      </c>
      <c r="G1569" s="89" t="s">
        <v>465</v>
      </c>
      <c r="H1569" s="89" t="s">
        <v>465</v>
      </c>
      <c r="I1569" s="89" t="s">
        <v>465</v>
      </c>
      <c r="J1569" s="89" t="s">
        <v>465</v>
      </c>
      <c r="K1569" s="89" t="s">
        <v>476</v>
      </c>
      <c r="L1569" s="89" t="s">
        <v>394</v>
      </c>
      <c r="M1569" s="89" t="s">
        <v>395</v>
      </c>
      <c r="N1569" s="89">
        <v>15</v>
      </c>
      <c r="O1569" s="91">
        <v>170.51</v>
      </c>
      <c r="P1569" s="89" t="s">
        <v>396</v>
      </c>
      <c r="Q1569" s="89">
        <v>41</v>
      </c>
      <c r="R1569" s="89" t="s">
        <v>784</v>
      </c>
      <c r="S1569" s="89">
        <v>7</v>
      </c>
      <c r="T1569" s="90">
        <v>0</v>
      </c>
      <c r="U1569" s="90">
        <v>6.9</v>
      </c>
      <c r="V1569" s="90">
        <v>0</v>
      </c>
      <c r="W1569" s="90">
        <v>0</v>
      </c>
      <c r="X1569" s="90">
        <v>0</v>
      </c>
      <c r="Y1569" s="90">
        <v>6.9</v>
      </c>
      <c r="Z1569" s="90">
        <v>0</v>
      </c>
      <c r="AA1569" s="90">
        <v>0</v>
      </c>
      <c r="AB1569" s="90">
        <v>6.9</v>
      </c>
      <c r="AC1569" s="90">
        <v>67.89</v>
      </c>
      <c r="AD1569" s="90">
        <v>391.46</v>
      </c>
      <c r="AE1569" s="381">
        <f t="shared" si="25"/>
        <v>5.6389145088672876</v>
      </c>
      <c r="AF1569" s="105"/>
      <c r="AG1569" s="381"/>
      <c r="AH1569" s="381"/>
      <c r="AI1569" s="381"/>
      <c r="AJ1569" s="381"/>
      <c r="AK1569" s="381"/>
      <c r="AL1569" s="381"/>
      <c r="AM1569" s="381"/>
    </row>
    <row r="1570" spans="1:39" x14ac:dyDescent="0.35">
      <c r="A1570" s="89" t="s">
        <v>602</v>
      </c>
      <c r="B1570" s="89" t="s">
        <v>391</v>
      </c>
      <c r="C1570" s="89" t="s">
        <v>392</v>
      </c>
      <c r="D1570" s="89" t="s">
        <v>463</v>
      </c>
      <c r="E1570" s="89" t="s">
        <v>500</v>
      </c>
      <c r="F1570" s="89" t="s">
        <v>465</v>
      </c>
      <c r="G1570" s="89" t="s">
        <v>511</v>
      </c>
      <c r="H1570" s="89" t="s">
        <v>465</v>
      </c>
      <c r="I1570" s="89" t="s">
        <v>506</v>
      </c>
      <c r="J1570" s="89" t="s">
        <v>465</v>
      </c>
      <c r="K1570" s="89" t="s">
        <v>476</v>
      </c>
      <c r="L1570" s="89" t="s">
        <v>549</v>
      </c>
      <c r="M1570" s="89" t="s">
        <v>395</v>
      </c>
      <c r="N1570" s="89">
        <v>21</v>
      </c>
      <c r="O1570" s="91">
        <v>24.51</v>
      </c>
      <c r="P1570" s="89" t="s">
        <v>566</v>
      </c>
      <c r="Q1570" s="89">
        <v>41</v>
      </c>
      <c r="R1570" s="89" t="s">
        <v>784</v>
      </c>
      <c r="S1570" s="89">
        <v>8</v>
      </c>
      <c r="T1570" s="90">
        <v>0</v>
      </c>
      <c r="U1570" s="90">
        <v>7.33</v>
      </c>
      <c r="V1570" s="90">
        <v>35.700000000000003</v>
      </c>
      <c r="W1570" s="90">
        <v>0</v>
      </c>
      <c r="X1570" s="90">
        <v>0.16</v>
      </c>
      <c r="Y1570" s="90">
        <v>43.19</v>
      </c>
      <c r="Z1570" s="90">
        <v>0</v>
      </c>
      <c r="AA1570" s="90">
        <v>0</v>
      </c>
      <c r="AB1570" s="90">
        <v>43.19</v>
      </c>
      <c r="AC1570" s="90">
        <v>119.43</v>
      </c>
      <c r="AD1570" s="90">
        <v>185.23</v>
      </c>
      <c r="AE1570" s="381">
        <f t="shared" si="25"/>
        <v>10.872698736801667</v>
      </c>
      <c r="AF1570" s="105"/>
      <c r="AG1570" s="381"/>
      <c r="AH1570" s="381"/>
      <c r="AI1570" s="381"/>
      <c r="AJ1570" s="381"/>
      <c r="AK1570" s="381"/>
      <c r="AL1570" s="381"/>
      <c r="AM1570" s="381"/>
    </row>
    <row r="1571" spans="1:39" x14ac:dyDescent="0.35">
      <c r="A1571" s="89" t="s">
        <v>593</v>
      </c>
      <c r="B1571" s="89" t="s">
        <v>391</v>
      </c>
      <c r="C1571" s="89" t="s">
        <v>392</v>
      </c>
      <c r="D1571" s="89" t="s">
        <v>463</v>
      </c>
      <c r="E1571" s="89" t="s">
        <v>524</v>
      </c>
      <c r="F1571" s="89" t="s">
        <v>465</v>
      </c>
      <c r="G1571" s="89" t="s">
        <v>465</v>
      </c>
      <c r="H1571" s="89" t="s">
        <v>465</v>
      </c>
      <c r="I1571" s="89" t="s">
        <v>506</v>
      </c>
      <c r="J1571" s="89" t="s">
        <v>465</v>
      </c>
      <c r="K1571" s="89" t="s">
        <v>466</v>
      </c>
      <c r="L1571" s="89" t="s">
        <v>549</v>
      </c>
      <c r="M1571" s="89" t="s">
        <v>395</v>
      </c>
      <c r="N1571" s="89">
        <v>21</v>
      </c>
      <c r="O1571" s="91">
        <v>5.8</v>
      </c>
      <c r="P1571" s="89" t="s">
        <v>566</v>
      </c>
      <c r="Q1571" s="89">
        <v>41</v>
      </c>
      <c r="R1571" s="89" t="s">
        <v>784</v>
      </c>
      <c r="S1571" s="89">
        <v>8</v>
      </c>
      <c r="T1571" s="90">
        <v>0</v>
      </c>
      <c r="U1571" s="90">
        <v>7.06</v>
      </c>
      <c r="V1571" s="90">
        <v>15.84</v>
      </c>
      <c r="W1571" s="90">
        <v>0</v>
      </c>
      <c r="X1571" s="90">
        <v>0</v>
      </c>
      <c r="Y1571" s="90">
        <v>22.91</v>
      </c>
      <c r="Z1571" s="90">
        <v>0</v>
      </c>
      <c r="AA1571" s="90">
        <v>0</v>
      </c>
      <c r="AB1571" s="90">
        <v>22.91</v>
      </c>
      <c r="AC1571" s="90">
        <v>99.82</v>
      </c>
      <c r="AD1571" s="90">
        <v>184.55</v>
      </c>
      <c r="AE1571" s="381">
        <f t="shared" si="25"/>
        <v>9.9583654499997287</v>
      </c>
      <c r="AF1571" s="105"/>
      <c r="AG1571" s="381"/>
      <c r="AH1571" s="381"/>
      <c r="AI1571" s="381"/>
      <c r="AJ1571" s="381"/>
      <c r="AK1571" s="381"/>
      <c r="AL1571" s="381"/>
      <c r="AM1571" s="381"/>
    </row>
    <row r="1572" spans="1:39" x14ac:dyDescent="0.35">
      <c r="A1572" s="89" t="s">
        <v>553</v>
      </c>
      <c r="B1572" s="89" t="s">
        <v>391</v>
      </c>
      <c r="C1572" s="89" t="s">
        <v>392</v>
      </c>
      <c r="D1572" s="89" t="s">
        <v>463</v>
      </c>
      <c r="E1572" s="89" t="s">
        <v>487</v>
      </c>
      <c r="F1572" s="89" t="s">
        <v>465</v>
      </c>
      <c r="G1572" s="89" t="s">
        <v>465</v>
      </c>
      <c r="H1572" s="89" t="s">
        <v>719</v>
      </c>
      <c r="I1572" s="89" t="s">
        <v>506</v>
      </c>
      <c r="J1572" s="89" t="s">
        <v>501</v>
      </c>
      <c r="K1572" s="89" t="s">
        <v>466</v>
      </c>
      <c r="L1572" s="89" t="s">
        <v>587</v>
      </c>
      <c r="M1572" s="89" t="s">
        <v>395</v>
      </c>
      <c r="N1572" s="89">
        <v>29</v>
      </c>
      <c r="O1572" s="91">
        <v>78.5</v>
      </c>
      <c r="P1572" s="89" t="s">
        <v>400</v>
      </c>
      <c r="Q1572" s="89">
        <v>41</v>
      </c>
      <c r="R1572" s="89" t="s">
        <v>784</v>
      </c>
      <c r="S1572" s="89">
        <v>9</v>
      </c>
      <c r="T1572" s="90">
        <v>0</v>
      </c>
      <c r="U1572" s="90">
        <v>18.36</v>
      </c>
      <c r="V1572" s="90">
        <v>36.64</v>
      </c>
      <c r="W1572" s="90">
        <v>69</v>
      </c>
      <c r="X1572" s="90">
        <v>0</v>
      </c>
      <c r="Y1572" s="90">
        <v>123.99</v>
      </c>
      <c r="Z1572" s="90">
        <v>0</v>
      </c>
      <c r="AA1572" s="90">
        <v>0</v>
      </c>
      <c r="AB1572" s="90">
        <v>123.99</v>
      </c>
      <c r="AC1572" s="90">
        <v>95.4</v>
      </c>
      <c r="AD1572" s="90">
        <v>92.18</v>
      </c>
      <c r="AE1572" s="381">
        <f t="shared" si="25"/>
        <v>13.775016804713685</v>
      </c>
      <c r="AF1572" s="105"/>
      <c r="AG1572" s="381"/>
      <c r="AH1572" s="381"/>
      <c r="AI1572" s="381"/>
      <c r="AJ1572" s="381"/>
      <c r="AK1572" s="381"/>
      <c r="AL1572" s="381"/>
      <c r="AM1572" s="381"/>
    </row>
    <row r="1573" spans="1:39" x14ac:dyDescent="0.35">
      <c r="A1573" s="89" t="s">
        <v>698</v>
      </c>
      <c r="B1573" s="89" t="s">
        <v>391</v>
      </c>
      <c r="C1573" s="89" t="s">
        <v>392</v>
      </c>
      <c r="D1573" s="89" t="s">
        <v>463</v>
      </c>
      <c r="E1573" s="89" t="s">
        <v>487</v>
      </c>
      <c r="F1573" s="89" t="s">
        <v>465</v>
      </c>
      <c r="G1573" s="89" t="s">
        <v>465</v>
      </c>
      <c r="H1573" s="89" t="s">
        <v>719</v>
      </c>
      <c r="I1573" s="89" t="s">
        <v>506</v>
      </c>
      <c r="J1573" s="89" t="s">
        <v>501</v>
      </c>
      <c r="K1573" s="89" t="s">
        <v>466</v>
      </c>
      <c r="L1573" s="89" t="s">
        <v>587</v>
      </c>
      <c r="M1573" s="89" t="s">
        <v>395</v>
      </c>
      <c r="N1573" s="89">
        <v>29</v>
      </c>
      <c r="O1573" s="91">
        <v>9.0500000000000007</v>
      </c>
      <c r="P1573" s="89" t="s">
        <v>400</v>
      </c>
      <c r="Q1573" s="89">
        <v>41</v>
      </c>
      <c r="R1573" s="89" t="s">
        <v>784</v>
      </c>
      <c r="S1573" s="89">
        <v>9</v>
      </c>
      <c r="T1573" s="90">
        <v>0</v>
      </c>
      <c r="U1573" s="90">
        <v>18.36</v>
      </c>
      <c r="V1573" s="90">
        <v>36.64</v>
      </c>
      <c r="W1573" s="90">
        <v>69</v>
      </c>
      <c r="X1573" s="90">
        <v>0</v>
      </c>
      <c r="Y1573" s="90">
        <v>123.99</v>
      </c>
      <c r="Z1573" s="90">
        <v>0</v>
      </c>
      <c r="AA1573" s="90">
        <v>0</v>
      </c>
      <c r="AB1573" s="90">
        <v>123.99</v>
      </c>
      <c r="AC1573" s="90">
        <v>95.4</v>
      </c>
      <c r="AD1573" s="90">
        <v>92.18</v>
      </c>
      <c r="AE1573" s="381">
        <f t="shared" si="25"/>
        <v>13.775016804713685</v>
      </c>
      <c r="AF1573" s="105"/>
      <c r="AG1573" s="381"/>
      <c r="AH1573" s="381"/>
      <c r="AI1573" s="381"/>
      <c r="AJ1573" s="381"/>
      <c r="AK1573" s="381"/>
      <c r="AL1573" s="381"/>
      <c r="AM1573" s="381"/>
    </row>
    <row r="1574" spans="1:39" x14ac:dyDescent="0.35">
      <c r="A1574" s="89" t="s">
        <v>700</v>
      </c>
      <c r="B1574" s="89" t="s">
        <v>391</v>
      </c>
      <c r="C1574" s="89" t="s">
        <v>392</v>
      </c>
      <c r="D1574" s="89" t="s">
        <v>463</v>
      </c>
      <c r="E1574" s="89" t="s">
        <v>487</v>
      </c>
      <c r="F1574" s="89" t="s">
        <v>465</v>
      </c>
      <c r="G1574" s="89" t="s">
        <v>465</v>
      </c>
      <c r="H1574" s="89" t="s">
        <v>719</v>
      </c>
      <c r="I1574" s="89" t="s">
        <v>506</v>
      </c>
      <c r="J1574" s="89" t="s">
        <v>501</v>
      </c>
      <c r="K1574" s="89" t="s">
        <v>466</v>
      </c>
      <c r="L1574" s="89" t="s">
        <v>587</v>
      </c>
      <c r="M1574" s="89" t="s">
        <v>395</v>
      </c>
      <c r="N1574" s="89">
        <v>29</v>
      </c>
      <c r="O1574" s="91">
        <v>12.44</v>
      </c>
      <c r="P1574" s="89" t="s">
        <v>400</v>
      </c>
      <c r="Q1574" s="89">
        <v>41</v>
      </c>
      <c r="R1574" s="89" t="s">
        <v>784</v>
      </c>
      <c r="S1574" s="89">
        <v>9</v>
      </c>
      <c r="T1574" s="90">
        <v>0</v>
      </c>
      <c r="U1574" s="90">
        <v>18.36</v>
      </c>
      <c r="V1574" s="90">
        <v>36.64</v>
      </c>
      <c r="W1574" s="90">
        <v>69</v>
      </c>
      <c r="X1574" s="90">
        <v>0</v>
      </c>
      <c r="Y1574" s="90">
        <v>123.99</v>
      </c>
      <c r="Z1574" s="90">
        <v>0</v>
      </c>
      <c r="AA1574" s="90">
        <v>0</v>
      </c>
      <c r="AB1574" s="90">
        <v>123.99</v>
      </c>
      <c r="AC1574" s="90">
        <v>95.4</v>
      </c>
      <c r="AD1574" s="90">
        <v>92.18</v>
      </c>
      <c r="AE1574" s="381">
        <f t="shared" si="25"/>
        <v>13.775016804713685</v>
      </c>
      <c r="AF1574" s="105"/>
      <c r="AG1574" s="381"/>
      <c r="AH1574" s="381"/>
      <c r="AI1574" s="381"/>
      <c r="AJ1574" s="381"/>
      <c r="AK1574" s="381"/>
      <c r="AL1574" s="381"/>
      <c r="AM1574" s="381"/>
    </row>
    <row r="1575" spans="1:39" x14ac:dyDescent="0.35">
      <c r="A1575" s="89" t="s">
        <v>702</v>
      </c>
      <c r="B1575" s="89" t="s">
        <v>391</v>
      </c>
      <c r="C1575" s="89" t="s">
        <v>392</v>
      </c>
      <c r="D1575" s="89" t="s">
        <v>463</v>
      </c>
      <c r="E1575" s="89" t="s">
        <v>487</v>
      </c>
      <c r="F1575" s="89" t="s">
        <v>465</v>
      </c>
      <c r="G1575" s="89" t="s">
        <v>465</v>
      </c>
      <c r="H1575" s="89" t="s">
        <v>719</v>
      </c>
      <c r="I1575" s="89" t="s">
        <v>506</v>
      </c>
      <c r="J1575" s="89" t="s">
        <v>501</v>
      </c>
      <c r="K1575" s="89" t="s">
        <v>466</v>
      </c>
      <c r="L1575" s="89" t="s">
        <v>587</v>
      </c>
      <c r="M1575" s="89" t="s">
        <v>395</v>
      </c>
      <c r="N1575" s="89">
        <v>29</v>
      </c>
      <c r="O1575" s="91">
        <v>79.400000000000006</v>
      </c>
      <c r="P1575" s="89" t="s">
        <v>400</v>
      </c>
      <c r="Q1575" s="89">
        <v>41</v>
      </c>
      <c r="R1575" s="89" t="s">
        <v>784</v>
      </c>
      <c r="S1575" s="89">
        <v>9</v>
      </c>
      <c r="T1575" s="90">
        <v>0</v>
      </c>
      <c r="U1575" s="90">
        <v>18.36</v>
      </c>
      <c r="V1575" s="90">
        <v>36.64</v>
      </c>
      <c r="W1575" s="90">
        <v>69</v>
      </c>
      <c r="X1575" s="90">
        <v>0</v>
      </c>
      <c r="Y1575" s="90">
        <v>123.99</v>
      </c>
      <c r="Z1575" s="90">
        <v>0</v>
      </c>
      <c r="AA1575" s="90">
        <v>0</v>
      </c>
      <c r="AB1575" s="90">
        <v>123.99</v>
      </c>
      <c r="AC1575" s="90">
        <v>95.4</v>
      </c>
      <c r="AD1575" s="90">
        <v>92.18</v>
      </c>
      <c r="AE1575" s="381">
        <f t="shared" si="25"/>
        <v>13.775016804713685</v>
      </c>
      <c r="AF1575" s="105"/>
      <c r="AG1575" s="381"/>
      <c r="AH1575" s="381"/>
      <c r="AI1575" s="381"/>
      <c r="AJ1575" s="381"/>
      <c r="AK1575" s="381"/>
      <c r="AL1575" s="381"/>
      <c r="AM1575" s="381"/>
    </row>
    <row r="1576" spans="1:39" x14ac:dyDescent="0.35">
      <c r="A1576" s="89" t="s">
        <v>695</v>
      </c>
      <c r="B1576" s="89" t="s">
        <v>391</v>
      </c>
      <c r="C1576" s="89" t="s">
        <v>392</v>
      </c>
      <c r="D1576" s="89" t="s">
        <v>463</v>
      </c>
      <c r="E1576" s="89" t="s">
        <v>485</v>
      </c>
      <c r="F1576" s="89" t="s">
        <v>465</v>
      </c>
      <c r="G1576" s="89" t="s">
        <v>465</v>
      </c>
      <c r="H1576" s="89" t="s">
        <v>719</v>
      </c>
      <c r="I1576" s="89" t="s">
        <v>506</v>
      </c>
      <c r="J1576" s="89" t="s">
        <v>501</v>
      </c>
      <c r="K1576" s="89" t="s">
        <v>466</v>
      </c>
      <c r="L1576" s="89" t="s">
        <v>587</v>
      </c>
      <c r="M1576" s="89" t="s">
        <v>395</v>
      </c>
      <c r="N1576" s="89">
        <v>29</v>
      </c>
      <c r="O1576" s="91">
        <v>25.56</v>
      </c>
      <c r="P1576" s="89" t="s">
        <v>400</v>
      </c>
      <c r="Q1576" s="89">
        <v>41</v>
      </c>
      <c r="R1576" s="89" t="s">
        <v>784</v>
      </c>
      <c r="S1576" s="89">
        <v>9</v>
      </c>
      <c r="T1576" s="90">
        <v>0</v>
      </c>
      <c r="U1576" s="90">
        <v>15.39</v>
      </c>
      <c r="V1576" s="90">
        <v>49.52</v>
      </c>
      <c r="W1576" s="90">
        <v>52.84</v>
      </c>
      <c r="X1576" s="90">
        <v>0</v>
      </c>
      <c r="Y1576" s="90">
        <v>117.75</v>
      </c>
      <c r="Z1576" s="90">
        <v>0</v>
      </c>
      <c r="AA1576" s="90">
        <v>0</v>
      </c>
      <c r="AB1576" s="90">
        <v>117.75</v>
      </c>
      <c r="AC1576" s="90">
        <v>97.79</v>
      </c>
      <c r="AD1576" s="90">
        <v>101.57</v>
      </c>
      <c r="AE1576" s="381">
        <f t="shared" si="25"/>
        <v>13.286200398813738</v>
      </c>
      <c r="AF1576" s="105"/>
      <c r="AG1576" s="381"/>
      <c r="AH1576" s="381"/>
      <c r="AI1576" s="381"/>
      <c r="AJ1576" s="381"/>
      <c r="AK1576" s="381"/>
      <c r="AL1576" s="381"/>
      <c r="AM1576" s="381"/>
    </row>
    <row r="1577" spans="1:39" x14ac:dyDescent="0.35">
      <c r="A1577" s="89" t="s">
        <v>699</v>
      </c>
      <c r="B1577" s="89" t="s">
        <v>391</v>
      </c>
      <c r="C1577" s="89" t="s">
        <v>392</v>
      </c>
      <c r="D1577" s="89" t="s">
        <v>463</v>
      </c>
      <c r="E1577" s="89" t="s">
        <v>535</v>
      </c>
      <c r="F1577" s="89" t="s">
        <v>465</v>
      </c>
      <c r="G1577" s="89" t="s">
        <v>465</v>
      </c>
      <c r="H1577" s="89" t="s">
        <v>465</v>
      </c>
      <c r="I1577" s="89" t="s">
        <v>506</v>
      </c>
      <c r="J1577" s="89" t="s">
        <v>465</v>
      </c>
      <c r="K1577" s="89" t="s">
        <v>466</v>
      </c>
      <c r="L1577" s="89" t="s">
        <v>549</v>
      </c>
      <c r="M1577" s="89" t="s">
        <v>395</v>
      </c>
      <c r="N1577" s="89">
        <v>29</v>
      </c>
      <c r="O1577" s="91">
        <v>131.13999999999999</v>
      </c>
      <c r="P1577" s="89" t="s">
        <v>400</v>
      </c>
      <c r="Q1577" s="89">
        <v>41</v>
      </c>
      <c r="R1577" s="89" t="s">
        <v>784</v>
      </c>
      <c r="S1577" s="89">
        <v>9</v>
      </c>
      <c r="T1577" s="90">
        <v>0</v>
      </c>
      <c r="U1577" s="90">
        <v>15.04</v>
      </c>
      <c r="V1577" s="90">
        <v>49.49</v>
      </c>
      <c r="W1577" s="90">
        <v>0.16</v>
      </c>
      <c r="X1577" s="90">
        <v>0</v>
      </c>
      <c r="Y1577" s="90">
        <v>64.69</v>
      </c>
      <c r="Z1577" s="90">
        <v>0</v>
      </c>
      <c r="AA1577" s="90">
        <v>0</v>
      </c>
      <c r="AB1577" s="90">
        <v>64.69</v>
      </c>
      <c r="AC1577" s="90">
        <v>93.85</v>
      </c>
      <c r="AD1577" s="90">
        <v>181.33</v>
      </c>
      <c r="AE1577" s="381">
        <f t="shared" si="25"/>
        <v>9.7413379337631731</v>
      </c>
      <c r="AF1577" s="105"/>
      <c r="AG1577" s="381"/>
      <c r="AH1577" s="381"/>
      <c r="AI1577" s="381"/>
      <c r="AJ1577" s="381"/>
      <c r="AK1577" s="381"/>
      <c r="AL1577" s="381"/>
      <c r="AM1577" s="381"/>
    </row>
    <row r="1578" spans="1:39" x14ac:dyDescent="0.35">
      <c r="A1578" s="89" t="s">
        <v>701</v>
      </c>
      <c r="B1578" s="89" t="s">
        <v>391</v>
      </c>
      <c r="C1578" s="89" t="s">
        <v>392</v>
      </c>
      <c r="D1578" s="89" t="s">
        <v>463</v>
      </c>
      <c r="E1578" s="89" t="s">
        <v>535</v>
      </c>
      <c r="F1578" s="89" t="s">
        <v>465</v>
      </c>
      <c r="G1578" s="89" t="s">
        <v>465</v>
      </c>
      <c r="H1578" s="89" t="s">
        <v>465</v>
      </c>
      <c r="I1578" s="89" t="s">
        <v>506</v>
      </c>
      <c r="J1578" s="89" t="s">
        <v>465</v>
      </c>
      <c r="K1578" s="89" t="s">
        <v>466</v>
      </c>
      <c r="L1578" s="89" t="s">
        <v>549</v>
      </c>
      <c r="M1578" s="89" t="s">
        <v>395</v>
      </c>
      <c r="N1578" s="89">
        <v>29</v>
      </c>
      <c r="O1578" s="91">
        <v>144.78</v>
      </c>
      <c r="P1578" s="89" t="s">
        <v>400</v>
      </c>
      <c r="Q1578" s="89">
        <v>41</v>
      </c>
      <c r="R1578" s="89" t="s">
        <v>784</v>
      </c>
      <c r="S1578" s="89">
        <v>9</v>
      </c>
      <c r="T1578" s="90">
        <v>0</v>
      </c>
      <c r="U1578" s="90">
        <v>15.04</v>
      </c>
      <c r="V1578" s="90">
        <v>49.49</v>
      </c>
      <c r="W1578" s="90">
        <v>0.16</v>
      </c>
      <c r="X1578" s="90">
        <v>0</v>
      </c>
      <c r="Y1578" s="90">
        <v>64.69</v>
      </c>
      <c r="Z1578" s="90">
        <v>0</v>
      </c>
      <c r="AA1578" s="90">
        <v>0</v>
      </c>
      <c r="AB1578" s="90">
        <v>64.69</v>
      </c>
      <c r="AC1578" s="90">
        <v>93.85</v>
      </c>
      <c r="AD1578" s="90">
        <v>181.33</v>
      </c>
      <c r="AE1578" s="381">
        <f t="shared" si="25"/>
        <v>9.7413379337631731</v>
      </c>
      <c r="AF1578" s="105"/>
      <c r="AG1578" s="381"/>
      <c r="AH1578" s="381"/>
      <c r="AI1578" s="381"/>
      <c r="AJ1578" s="381"/>
      <c r="AK1578" s="381"/>
      <c r="AL1578" s="381"/>
      <c r="AM1578" s="381"/>
    </row>
    <row r="1579" spans="1:39" x14ac:dyDescent="0.35">
      <c r="A1579" s="89" t="s">
        <v>553</v>
      </c>
      <c r="B1579" s="89" t="s">
        <v>545</v>
      </c>
      <c r="C1579" s="89" t="s">
        <v>462</v>
      </c>
      <c r="D1579" s="89" t="s">
        <v>637</v>
      </c>
      <c r="E1579" s="89" t="s">
        <v>487</v>
      </c>
      <c r="F1579" s="89" t="s">
        <v>465</v>
      </c>
      <c r="G1579" s="89" t="s">
        <v>465</v>
      </c>
      <c r="H1579" s="89" t="s">
        <v>465</v>
      </c>
      <c r="I1579" s="89" t="s">
        <v>465</v>
      </c>
      <c r="J1579" s="89" t="s">
        <v>465</v>
      </c>
      <c r="K1579" s="89" t="s">
        <v>466</v>
      </c>
      <c r="L1579" s="89" t="s">
        <v>394</v>
      </c>
      <c r="M1579" s="89" t="s">
        <v>395</v>
      </c>
      <c r="N1579" s="89">
        <v>1</v>
      </c>
      <c r="O1579" s="91">
        <v>78.5</v>
      </c>
      <c r="P1579" s="89" t="s">
        <v>467</v>
      </c>
      <c r="Q1579" s="89">
        <v>42</v>
      </c>
      <c r="R1579" s="89" t="s">
        <v>785</v>
      </c>
      <c r="S1579" s="89">
        <v>2</v>
      </c>
      <c r="T1579" s="90">
        <v>0</v>
      </c>
      <c r="U1579" s="90">
        <v>0</v>
      </c>
      <c r="V1579" s="90">
        <v>0</v>
      </c>
      <c r="W1579" s="90">
        <v>0</v>
      </c>
      <c r="X1579" s="90">
        <v>0</v>
      </c>
      <c r="Y1579" s="90">
        <v>0</v>
      </c>
      <c r="Z1579" s="90">
        <v>0</v>
      </c>
      <c r="AA1579" s="90">
        <v>0</v>
      </c>
      <c r="AB1579" s="90">
        <v>0</v>
      </c>
      <c r="AC1579" s="90"/>
      <c r="AD1579" s="90"/>
      <c r="AE1579" s="381" t="str">
        <f t="shared" si="25"/>
        <v>-</v>
      </c>
      <c r="AF1579" s="105"/>
      <c r="AG1579" s="381"/>
      <c r="AH1579" s="381"/>
      <c r="AI1579" s="381"/>
      <c r="AJ1579" s="381"/>
      <c r="AK1579" s="381"/>
      <c r="AL1579" s="381"/>
      <c r="AM1579" s="381"/>
    </row>
    <row r="1580" spans="1:39" x14ac:dyDescent="0.35">
      <c r="A1580" s="89" t="s">
        <v>698</v>
      </c>
      <c r="B1580" s="89" t="s">
        <v>545</v>
      </c>
      <c r="C1580" s="89" t="s">
        <v>462</v>
      </c>
      <c r="D1580" s="89" t="s">
        <v>637</v>
      </c>
      <c r="E1580" s="89" t="s">
        <v>487</v>
      </c>
      <c r="F1580" s="89" t="s">
        <v>465</v>
      </c>
      <c r="G1580" s="89" t="s">
        <v>465</v>
      </c>
      <c r="H1580" s="89" t="s">
        <v>465</v>
      </c>
      <c r="I1580" s="89" t="s">
        <v>465</v>
      </c>
      <c r="J1580" s="89" t="s">
        <v>465</v>
      </c>
      <c r="K1580" s="89" t="s">
        <v>466</v>
      </c>
      <c r="L1580" s="89" t="s">
        <v>394</v>
      </c>
      <c r="M1580" s="89" t="s">
        <v>395</v>
      </c>
      <c r="N1580" s="89">
        <v>1</v>
      </c>
      <c r="O1580" s="91">
        <v>9.0500000000000007</v>
      </c>
      <c r="P1580" s="89" t="s">
        <v>467</v>
      </c>
      <c r="Q1580" s="89">
        <v>42</v>
      </c>
      <c r="R1580" s="89" t="s">
        <v>785</v>
      </c>
      <c r="S1580" s="89">
        <v>2</v>
      </c>
      <c r="T1580" s="90">
        <v>0</v>
      </c>
      <c r="U1580" s="90">
        <v>0</v>
      </c>
      <c r="V1580" s="90">
        <v>0</v>
      </c>
      <c r="W1580" s="90">
        <v>0</v>
      </c>
      <c r="X1580" s="90">
        <v>0</v>
      </c>
      <c r="Y1580" s="90">
        <v>0</v>
      </c>
      <c r="Z1580" s="90">
        <v>0</v>
      </c>
      <c r="AA1580" s="90">
        <v>0</v>
      </c>
      <c r="AB1580" s="90">
        <v>0</v>
      </c>
      <c r="AC1580" s="90"/>
      <c r="AD1580" s="90"/>
      <c r="AE1580" s="381" t="str">
        <f t="shared" si="25"/>
        <v>-</v>
      </c>
      <c r="AF1580" s="105"/>
      <c r="AG1580" s="381"/>
      <c r="AH1580" s="381"/>
      <c r="AI1580" s="381"/>
      <c r="AJ1580" s="381"/>
      <c r="AK1580" s="381"/>
      <c r="AL1580" s="381"/>
      <c r="AM1580" s="381"/>
    </row>
    <row r="1581" spans="1:39" x14ac:dyDescent="0.35">
      <c r="A1581" s="89" t="s">
        <v>700</v>
      </c>
      <c r="B1581" s="89" t="s">
        <v>545</v>
      </c>
      <c r="C1581" s="89" t="s">
        <v>462</v>
      </c>
      <c r="D1581" s="89" t="s">
        <v>637</v>
      </c>
      <c r="E1581" s="89" t="s">
        <v>487</v>
      </c>
      <c r="F1581" s="89" t="s">
        <v>465</v>
      </c>
      <c r="G1581" s="89" t="s">
        <v>465</v>
      </c>
      <c r="H1581" s="89" t="s">
        <v>465</v>
      </c>
      <c r="I1581" s="89" t="s">
        <v>465</v>
      </c>
      <c r="J1581" s="89" t="s">
        <v>465</v>
      </c>
      <c r="K1581" s="89" t="s">
        <v>466</v>
      </c>
      <c r="L1581" s="89" t="s">
        <v>394</v>
      </c>
      <c r="M1581" s="89" t="s">
        <v>395</v>
      </c>
      <c r="N1581" s="89">
        <v>1</v>
      </c>
      <c r="O1581" s="91">
        <v>12.44</v>
      </c>
      <c r="P1581" s="89" t="s">
        <v>467</v>
      </c>
      <c r="Q1581" s="89">
        <v>42</v>
      </c>
      <c r="R1581" s="89" t="s">
        <v>785</v>
      </c>
      <c r="S1581" s="89">
        <v>2</v>
      </c>
      <c r="T1581" s="90">
        <v>0</v>
      </c>
      <c r="U1581" s="90">
        <v>0</v>
      </c>
      <c r="V1581" s="90">
        <v>0</v>
      </c>
      <c r="W1581" s="90">
        <v>0</v>
      </c>
      <c r="X1581" s="90">
        <v>0</v>
      </c>
      <c r="Y1581" s="90">
        <v>0</v>
      </c>
      <c r="Z1581" s="90">
        <v>0</v>
      </c>
      <c r="AA1581" s="90">
        <v>0</v>
      </c>
      <c r="AB1581" s="90">
        <v>0</v>
      </c>
      <c r="AC1581" s="90"/>
      <c r="AD1581" s="90"/>
      <c r="AE1581" s="381" t="str">
        <f t="shared" si="25"/>
        <v>-</v>
      </c>
      <c r="AF1581" s="105"/>
      <c r="AG1581" s="381"/>
      <c r="AH1581" s="381"/>
      <c r="AI1581" s="381"/>
      <c r="AJ1581" s="381"/>
      <c r="AK1581" s="381"/>
      <c r="AL1581" s="381"/>
      <c r="AM1581" s="381"/>
    </row>
    <row r="1582" spans="1:39" x14ac:dyDescent="0.35">
      <c r="A1582" s="89" t="s">
        <v>702</v>
      </c>
      <c r="B1582" s="89" t="s">
        <v>545</v>
      </c>
      <c r="C1582" s="89" t="s">
        <v>462</v>
      </c>
      <c r="D1582" s="89" t="s">
        <v>637</v>
      </c>
      <c r="E1582" s="89" t="s">
        <v>487</v>
      </c>
      <c r="F1582" s="89" t="s">
        <v>465</v>
      </c>
      <c r="G1582" s="89" t="s">
        <v>465</v>
      </c>
      <c r="H1582" s="89" t="s">
        <v>465</v>
      </c>
      <c r="I1582" s="89" t="s">
        <v>465</v>
      </c>
      <c r="J1582" s="89" t="s">
        <v>465</v>
      </c>
      <c r="K1582" s="89" t="s">
        <v>466</v>
      </c>
      <c r="L1582" s="89" t="s">
        <v>394</v>
      </c>
      <c r="M1582" s="89" t="s">
        <v>395</v>
      </c>
      <c r="N1582" s="89">
        <v>1</v>
      </c>
      <c r="O1582" s="91">
        <v>79.400000000000006</v>
      </c>
      <c r="P1582" s="89" t="s">
        <v>467</v>
      </c>
      <c r="Q1582" s="89">
        <v>42</v>
      </c>
      <c r="R1582" s="89" t="s">
        <v>785</v>
      </c>
      <c r="S1582" s="89">
        <v>2</v>
      </c>
      <c r="T1582" s="90">
        <v>0</v>
      </c>
      <c r="U1582" s="90">
        <v>0</v>
      </c>
      <c r="V1582" s="90">
        <v>0</v>
      </c>
      <c r="W1582" s="90">
        <v>0</v>
      </c>
      <c r="X1582" s="90">
        <v>0</v>
      </c>
      <c r="Y1582" s="90">
        <v>0</v>
      </c>
      <c r="Z1582" s="90">
        <v>0</v>
      </c>
      <c r="AA1582" s="90">
        <v>0</v>
      </c>
      <c r="AB1582" s="90">
        <v>0</v>
      </c>
      <c r="AC1582" s="90"/>
      <c r="AD1582" s="90"/>
      <c r="AE1582" s="381" t="str">
        <f t="shared" si="25"/>
        <v>-</v>
      </c>
      <c r="AF1582" s="105"/>
      <c r="AG1582" s="381"/>
      <c r="AH1582" s="381"/>
      <c r="AI1582" s="381"/>
      <c r="AJ1582" s="381"/>
      <c r="AK1582" s="381"/>
      <c r="AL1582" s="381"/>
      <c r="AM1582" s="381"/>
    </row>
    <row r="1583" spans="1:39" x14ac:dyDescent="0.35">
      <c r="A1583" s="89" t="s">
        <v>695</v>
      </c>
      <c r="B1583" s="89" t="s">
        <v>545</v>
      </c>
      <c r="C1583" s="89" t="s">
        <v>462</v>
      </c>
      <c r="D1583" s="89" t="s">
        <v>637</v>
      </c>
      <c r="E1583" s="89" t="s">
        <v>485</v>
      </c>
      <c r="F1583" s="89" t="s">
        <v>465</v>
      </c>
      <c r="G1583" s="89" t="s">
        <v>465</v>
      </c>
      <c r="H1583" s="89" t="s">
        <v>465</v>
      </c>
      <c r="I1583" s="89" t="s">
        <v>465</v>
      </c>
      <c r="J1583" s="89" t="s">
        <v>465</v>
      </c>
      <c r="K1583" s="89" t="s">
        <v>466</v>
      </c>
      <c r="L1583" s="89" t="s">
        <v>394</v>
      </c>
      <c r="M1583" s="89" t="s">
        <v>395</v>
      </c>
      <c r="N1583" s="89">
        <v>1</v>
      </c>
      <c r="O1583" s="91">
        <v>25.56</v>
      </c>
      <c r="P1583" s="89" t="s">
        <v>467</v>
      </c>
      <c r="Q1583" s="89">
        <v>42</v>
      </c>
      <c r="R1583" s="89" t="s">
        <v>785</v>
      </c>
      <c r="S1583" s="89">
        <v>2</v>
      </c>
      <c r="T1583" s="90">
        <v>0</v>
      </c>
      <c r="U1583" s="90">
        <v>0</v>
      </c>
      <c r="V1583" s="90">
        <v>0</v>
      </c>
      <c r="W1583" s="90">
        <v>0</v>
      </c>
      <c r="X1583" s="90">
        <v>0</v>
      </c>
      <c r="Y1583" s="90">
        <v>0</v>
      </c>
      <c r="Z1583" s="90">
        <v>0</v>
      </c>
      <c r="AA1583" s="90">
        <v>0</v>
      </c>
      <c r="AB1583" s="90">
        <v>0</v>
      </c>
      <c r="AC1583" s="90"/>
      <c r="AD1583" s="90"/>
      <c r="AE1583" s="381" t="str">
        <f t="shared" si="25"/>
        <v>-</v>
      </c>
      <c r="AF1583" s="105"/>
      <c r="AG1583" s="381"/>
      <c r="AH1583" s="381"/>
      <c r="AI1583" s="381"/>
      <c r="AJ1583" s="381"/>
      <c r="AK1583" s="381"/>
      <c r="AL1583" s="381"/>
      <c r="AM1583" s="381"/>
    </row>
    <row r="1584" spans="1:39" x14ac:dyDescent="0.35">
      <c r="A1584" s="89" t="s">
        <v>699</v>
      </c>
      <c r="B1584" s="89" t="s">
        <v>545</v>
      </c>
      <c r="C1584" s="89" t="s">
        <v>462</v>
      </c>
      <c r="D1584" s="89" t="s">
        <v>637</v>
      </c>
      <c r="E1584" s="89" t="s">
        <v>535</v>
      </c>
      <c r="F1584" s="89" t="s">
        <v>465</v>
      </c>
      <c r="G1584" s="89" t="s">
        <v>465</v>
      </c>
      <c r="H1584" s="89" t="s">
        <v>465</v>
      </c>
      <c r="I1584" s="89" t="s">
        <v>465</v>
      </c>
      <c r="J1584" s="89" t="s">
        <v>465</v>
      </c>
      <c r="K1584" s="89" t="s">
        <v>466</v>
      </c>
      <c r="L1584" s="89" t="s">
        <v>394</v>
      </c>
      <c r="M1584" s="89" t="s">
        <v>395</v>
      </c>
      <c r="N1584" s="89">
        <v>1</v>
      </c>
      <c r="O1584" s="91">
        <v>131.13999999999999</v>
      </c>
      <c r="P1584" s="89" t="s">
        <v>467</v>
      </c>
      <c r="Q1584" s="89">
        <v>42</v>
      </c>
      <c r="R1584" s="89" t="s">
        <v>785</v>
      </c>
      <c r="S1584" s="89">
        <v>2</v>
      </c>
      <c r="T1584" s="90">
        <v>0</v>
      </c>
      <c r="U1584" s="90">
        <v>0</v>
      </c>
      <c r="V1584" s="90">
        <v>0</v>
      </c>
      <c r="W1584" s="90">
        <v>0</v>
      </c>
      <c r="X1584" s="90">
        <v>0</v>
      </c>
      <c r="Y1584" s="90">
        <v>0</v>
      </c>
      <c r="Z1584" s="90">
        <v>0</v>
      </c>
      <c r="AA1584" s="90">
        <v>0</v>
      </c>
      <c r="AB1584" s="90">
        <v>0</v>
      </c>
      <c r="AC1584" s="90"/>
      <c r="AD1584" s="90"/>
      <c r="AE1584" s="381" t="str">
        <f t="shared" si="25"/>
        <v>-</v>
      </c>
      <c r="AF1584" s="105"/>
      <c r="AG1584" s="381"/>
      <c r="AH1584" s="381"/>
      <c r="AI1584" s="381"/>
      <c r="AJ1584" s="381"/>
      <c r="AK1584" s="381"/>
      <c r="AL1584" s="381"/>
      <c r="AM1584" s="381"/>
    </row>
    <row r="1585" spans="1:39" x14ac:dyDescent="0.35">
      <c r="A1585" s="89" t="s">
        <v>701</v>
      </c>
      <c r="B1585" s="89" t="s">
        <v>545</v>
      </c>
      <c r="C1585" s="89" t="s">
        <v>462</v>
      </c>
      <c r="D1585" s="89" t="s">
        <v>637</v>
      </c>
      <c r="E1585" s="89" t="s">
        <v>535</v>
      </c>
      <c r="F1585" s="89" t="s">
        <v>465</v>
      </c>
      <c r="G1585" s="89" t="s">
        <v>465</v>
      </c>
      <c r="H1585" s="89" t="s">
        <v>465</v>
      </c>
      <c r="I1585" s="89" t="s">
        <v>465</v>
      </c>
      <c r="J1585" s="89" t="s">
        <v>465</v>
      </c>
      <c r="K1585" s="89" t="s">
        <v>466</v>
      </c>
      <c r="L1585" s="89" t="s">
        <v>394</v>
      </c>
      <c r="M1585" s="89" t="s">
        <v>395</v>
      </c>
      <c r="N1585" s="89">
        <v>1</v>
      </c>
      <c r="O1585" s="91">
        <v>144.78</v>
      </c>
      <c r="P1585" s="89" t="s">
        <v>467</v>
      </c>
      <c r="Q1585" s="89">
        <v>42</v>
      </c>
      <c r="R1585" s="89" t="s">
        <v>785</v>
      </c>
      <c r="S1585" s="89">
        <v>2</v>
      </c>
      <c r="T1585" s="90">
        <v>0</v>
      </c>
      <c r="U1585" s="90">
        <v>0</v>
      </c>
      <c r="V1585" s="90">
        <v>0</v>
      </c>
      <c r="W1585" s="90">
        <v>0</v>
      </c>
      <c r="X1585" s="90">
        <v>0</v>
      </c>
      <c r="Y1585" s="90">
        <v>0</v>
      </c>
      <c r="Z1585" s="90">
        <v>0</v>
      </c>
      <c r="AA1585" s="90">
        <v>0</v>
      </c>
      <c r="AB1585" s="90">
        <v>0</v>
      </c>
      <c r="AC1585" s="90"/>
      <c r="AD1585" s="90"/>
      <c r="AE1585" s="381" t="str">
        <f t="shared" si="25"/>
        <v>-</v>
      </c>
      <c r="AF1585" s="105"/>
      <c r="AG1585" s="381"/>
      <c r="AH1585" s="381"/>
      <c r="AI1585" s="381"/>
      <c r="AJ1585" s="381"/>
      <c r="AK1585" s="381"/>
      <c r="AL1585" s="381"/>
      <c r="AM1585" s="381"/>
    </row>
    <row r="1586" spans="1:39" x14ac:dyDescent="0.35">
      <c r="A1586" s="89" t="s">
        <v>688</v>
      </c>
      <c r="B1586" s="89" t="s">
        <v>558</v>
      </c>
      <c r="C1586" s="89" t="s">
        <v>462</v>
      </c>
      <c r="D1586" s="89" t="s">
        <v>637</v>
      </c>
      <c r="E1586" s="89" t="s">
        <v>513</v>
      </c>
      <c r="F1586" s="89" t="s">
        <v>465</v>
      </c>
      <c r="G1586" s="89" t="s">
        <v>465</v>
      </c>
      <c r="H1586" s="89" t="s">
        <v>465</v>
      </c>
      <c r="I1586" s="89" t="s">
        <v>465</v>
      </c>
      <c r="J1586" s="89" t="s">
        <v>465</v>
      </c>
      <c r="K1586" s="89" t="s">
        <v>466</v>
      </c>
      <c r="L1586" s="89" t="s">
        <v>394</v>
      </c>
      <c r="M1586" s="89" t="s">
        <v>395</v>
      </c>
      <c r="N1586" s="89">
        <v>1</v>
      </c>
      <c r="O1586" s="91">
        <v>29.47</v>
      </c>
      <c r="P1586" s="89" t="s">
        <v>548</v>
      </c>
      <c r="Q1586" s="89">
        <v>42</v>
      </c>
      <c r="R1586" s="89" t="s">
        <v>785</v>
      </c>
      <c r="S1586" s="89">
        <v>3</v>
      </c>
      <c r="T1586" s="90">
        <v>0</v>
      </c>
      <c r="U1586" s="90">
        <v>0</v>
      </c>
      <c r="V1586" s="90">
        <v>0</v>
      </c>
      <c r="W1586" s="90">
        <v>0</v>
      </c>
      <c r="X1586" s="90">
        <v>0</v>
      </c>
      <c r="Y1586" s="90">
        <v>0</v>
      </c>
      <c r="Z1586" s="90">
        <v>0</v>
      </c>
      <c r="AA1586" s="90">
        <v>0</v>
      </c>
      <c r="AB1586" s="90">
        <v>0</v>
      </c>
      <c r="AC1586" s="90"/>
      <c r="AD1586" s="90"/>
      <c r="AE1586" s="381" t="str">
        <f t="shared" si="25"/>
        <v>-</v>
      </c>
      <c r="AF1586" s="105"/>
      <c r="AG1586" s="381"/>
      <c r="AH1586" s="381"/>
      <c r="AI1586" s="381"/>
      <c r="AJ1586" s="381"/>
      <c r="AK1586" s="381"/>
      <c r="AL1586" s="381"/>
      <c r="AM1586" s="381"/>
    </row>
    <row r="1587" spans="1:39" x14ac:dyDescent="0.35">
      <c r="A1587" s="89" t="s">
        <v>593</v>
      </c>
      <c r="B1587" s="89" t="s">
        <v>391</v>
      </c>
      <c r="C1587" s="89" t="s">
        <v>392</v>
      </c>
      <c r="D1587" s="89" t="s">
        <v>463</v>
      </c>
      <c r="E1587" s="89" t="s">
        <v>524</v>
      </c>
      <c r="F1587" s="89" t="s">
        <v>465</v>
      </c>
      <c r="G1587" s="89" t="s">
        <v>465</v>
      </c>
      <c r="H1587" s="89" t="s">
        <v>465</v>
      </c>
      <c r="I1587" s="89" t="s">
        <v>506</v>
      </c>
      <c r="J1587" s="89" t="s">
        <v>501</v>
      </c>
      <c r="K1587" s="89" t="s">
        <v>466</v>
      </c>
      <c r="L1587" s="89" t="s">
        <v>587</v>
      </c>
      <c r="M1587" s="89" t="s">
        <v>395</v>
      </c>
      <c r="N1587" s="89">
        <v>22</v>
      </c>
      <c r="O1587" s="91">
        <v>5.8</v>
      </c>
      <c r="P1587" s="89" t="s">
        <v>588</v>
      </c>
      <c r="Q1587" s="89">
        <v>42</v>
      </c>
      <c r="R1587" s="89" t="s">
        <v>785</v>
      </c>
      <c r="S1587" s="89">
        <v>6</v>
      </c>
      <c r="T1587" s="90">
        <v>0</v>
      </c>
      <c r="U1587" s="90">
        <v>0</v>
      </c>
      <c r="V1587" s="90">
        <v>0</v>
      </c>
      <c r="W1587" s="90">
        <v>0</v>
      </c>
      <c r="X1587" s="90">
        <v>0</v>
      </c>
      <c r="Y1587" s="90">
        <v>0</v>
      </c>
      <c r="Z1587" s="90">
        <v>0</v>
      </c>
      <c r="AA1587" s="90">
        <v>0</v>
      </c>
      <c r="AB1587" s="90">
        <v>0</v>
      </c>
      <c r="AC1587" s="90">
        <v>74.430000000000007</v>
      </c>
      <c r="AD1587" s="90">
        <v>123.31</v>
      </c>
      <c r="AE1587" s="381">
        <f t="shared" si="25"/>
        <v>10.519889123312062</v>
      </c>
      <c r="AF1587" s="105"/>
      <c r="AG1587" s="381"/>
      <c r="AH1587" s="381"/>
      <c r="AI1587" s="381"/>
      <c r="AJ1587" s="381"/>
      <c r="AK1587" s="381"/>
      <c r="AL1587" s="381"/>
      <c r="AM1587" s="381"/>
    </row>
    <row r="1588" spans="1:39" x14ac:dyDescent="0.35">
      <c r="A1588" s="89" t="s">
        <v>602</v>
      </c>
      <c r="B1588" s="89" t="s">
        <v>391</v>
      </c>
      <c r="C1588" s="89" t="s">
        <v>392</v>
      </c>
      <c r="D1588" s="89" t="s">
        <v>463</v>
      </c>
      <c r="E1588" s="89" t="s">
        <v>500</v>
      </c>
      <c r="F1588" s="89" t="s">
        <v>465</v>
      </c>
      <c r="G1588" s="89" t="s">
        <v>511</v>
      </c>
      <c r="H1588" s="89" t="s">
        <v>465</v>
      </c>
      <c r="I1588" s="89" t="s">
        <v>506</v>
      </c>
      <c r="J1588" s="89" t="s">
        <v>501</v>
      </c>
      <c r="K1588" s="89" t="s">
        <v>476</v>
      </c>
      <c r="L1588" s="89" t="s">
        <v>587</v>
      </c>
      <c r="M1588" s="89" t="s">
        <v>395</v>
      </c>
      <c r="N1588" s="89">
        <v>22</v>
      </c>
      <c r="O1588" s="91">
        <v>24.51</v>
      </c>
      <c r="P1588" s="89" t="s">
        <v>588</v>
      </c>
      <c r="Q1588" s="89">
        <v>42</v>
      </c>
      <c r="R1588" s="89" t="s">
        <v>785</v>
      </c>
      <c r="S1588" s="89">
        <v>6</v>
      </c>
      <c r="T1588" s="90">
        <v>0</v>
      </c>
      <c r="U1588" s="90">
        <v>0</v>
      </c>
      <c r="V1588" s="90">
        <v>0</v>
      </c>
      <c r="W1588" s="90">
        <v>0</v>
      </c>
      <c r="X1588" s="90">
        <v>0</v>
      </c>
      <c r="Y1588" s="90">
        <v>0</v>
      </c>
      <c r="Z1588" s="90">
        <v>0</v>
      </c>
      <c r="AA1588" s="90">
        <v>0</v>
      </c>
      <c r="AB1588" s="90">
        <v>0</v>
      </c>
      <c r="AC1588" s="90">
        <v>74.27</v>
      </c>
      <c r="AD1588" s="90">
        <v>102.15</v>
      </c>
      <c r="AE1588" s="381">
        <f t="shared" si="25"/>
        <v>11.545794632781032</v>
      </c>
      <c r="AF1588" s="105"/>
      <c r="AG1588" s="381"/>
      <c r="AH1588" s="381"/>
      <c r="AI1588" s="381"/>
      <c r="AJ1588" s="381"/>
      <c r="AK1588" s="381"/>
      <c r="AL1588" s="381"/>
      <c r="AM1588" s="381"/>
    </row>
    <row r="1589" spans="1:39" x14ac:dyDescent="0.35">
      <c r="A1589" s="89" t="s">
        <v>603</v>
      </c>
      <c r="B1589" s="89" t="s">
        <v>391</v>
      </c>
      <c r="C1589" s="89" t="s">
        <v>392</v>
      </c>
      <c r="D1589" s="89" t="s">
        <v>463</v>
      </c>
      <c r="E1589" s="89" t="s">
        <v>526</v>
      </c>
      <c r="F1589" s="89" t="s">
        <v>465</v>
      </c>
      <c r="G1589" s="89" t="s">
        <v>511</v>
      </c>
      <c r="H1589" s="89" t="s">
        <v>465</v>
      </c>
      <c r="I1589" s="89" t="s">
        <v>506</v>
      </c>
      <c r="J1589" s="89" t="s">
        <v>465</v>
      </c>
      <c r="K1589" s="89" t="s">
        <v>476</v>
      </c>
      <c r="L1589" s="89" t="s">
        <v>549</v>
      </c>
      <c r="M1589" s="89" t="s">
        <v>395</v>
      </c>
      <c r="N1589" s="89">
        <v>21</v>
      </c>
      <c r="O1589" s="91">
        <v>17.53</v>
      </c>
      <c r="P1589" s="89" t="s">
        <v>566</v>
      </c>
      <c r="Q1589" s="89">
        <v>42</v>
      </c>
      <c r="R1589" s="89" t="s">
        <v>785</v>
      </c>
      <c r="S1589" s="89">
        <v>8</v>
      </c>
      <c r="T1589" s="90">
        <v>0</v>
      </c>
      <c r="U1589" s="90">
        <v>7.33</v>
      </c>
      <c r="V1589" s="90">
        <v>35.700000000000003</v>
      </c>
      <c r="W1589" s="90">
        <v>0</v>
      </c>
      <c r="X1589" s="90">
        <v>0.16</v>
      </c>
      <c r="Y1589" s="90">
        <v>43.19</v>
      </c>
      <c r="Z1589" s="90">
        <v>0</v>
      </c>
      <c r="AA1589" s="90">
        <v>0</v>
      </c>
      <c r="AB1589" s="90">
        <v>43.19</v>
      </c>
      <c r="AC1589" s="90">
        <v>119.43</v>
      </c>
      <c r="AD1589" s="90">
        <v>185.23</v>
      </c>
      <c r="AE1589" s="381">
        <f t="shared" si="25"/>
        <v>10.872698736801667</v>
      </c>
      <c r="AF1589" s="105"/>
      <c r="AG1589" s="381"/>
      <c r="AH1589" s="381"/>
      <c r="AI1589" s="381"/>
      <c r="AJ1589" s="381"/>
      <c r="AK1589" s="381"/>
      <c r="AL1589" s="381"/>
      <c r="AM1589" s="381"/>
    </row>
    <row r="1590" spans="1:39" x14ac:dyDescent="0.35">
      <c r="A1590" s="89" t="s">
        <v>601</v>
      </c>
      <c r="B1590" s="89" t="s">
        <v>391</v>
      </c>
      <c r="C1590" s="89" t="s">
        <v>392</v>
      </c>
      <c r="D1590" s="89" t="s">
        <v>463</v>
      </c>
      <c r="E1590" s="89" t="s">
        <v>521</v>
      </c>
      <c r="F1590" s="89" t="s">
        <v>465</v>
      </c>
      <c r="G1590" s="89" t="s">
        <v>511</v>
      </c>
      <c r="H1590" s="89" t="s">
        <v>465</v>
      </c>
      <c r="I1590" s="89" t="s">
        <v>506</v>
      </c>
      <c r="J1590" s="89" t="s">
        <v>465</v>
      </c>
      <c r="K1590" s="89" t="s">
        <v>476</v>
      </c>
      <c r="L1590" s="89" t="s">
        <v>549</v>
      </c>
      <c r="M1590" s="89" t="s">
        <v>395</v>
      </c>
      <c r="N1590" s="89">
        <v>21</v>
      </c>
      <c r="O1590" s="91">
        <v>86.12</v>
      </c>
      <c r="P1590" s="89" t="s">
        <v>566</v>
      </c>
      <c r="Q1590" s="89">
        <v>42</v>
      </c>
      <c r="R1590" s="89" t="s">
        <v>785</v>
      </c>
      <c r="S1590" s="89">
        <v>8</v>
      </c>
      <c r="T1590" s="90">
        <v>0</v>
      </c>
      <c r="U1590" s="90">
        <v>7.33</v>
      </c>
      <c r="V1590" s="90">
        <v>35.700000000000003</v>
      </c>
      <c r="W1590" s="90">
        <v>0</v>
      </c>
      <c r="X1590" s="90">
        <v>0.16</v>
      </c>
      <c r="Y1590" s="90">
        <v>43.19</v>
      </c>
      <c r="Z1590" s="90">
        <v>0</v>
      </c>
      <c r="AA1590" s="90">
        <v>0</v>
      </c>
      <c r="AB1590" s="90">
        <v>43.19</v>
      </c>
      <c r="AC1590" s="90">
        <v>119.43</v>
      </c>
      <c r="AD1590" s="90">
        <v>185.23</v>
      </c>
      <c r="AE1590" s="381">
        <f t="shared" si="25"/>
        <v>10.872698736801667</v>
      </c>
      <c r="AF1590" s="105"/>
      <c r="AG1590" s="381"/>
      <c r="AH1590" s="381"/>
      <c r="AI1590" s="381"/>
      <c r="AJ1590" s="381"/>
      <c r="AK1590" s="381"/>
      <c r="AL1590" s="381"/>
      <c r="AM1590" s="381"/>
    </row>
    <row r="1591" spans="1:39" x14ac:dyDescent="0.35">
      <c r="A1591" s="89" t="s">
        <v>589</v>
      </c>
      <c r="B1591" s="89" t="s">
        <v>391</v>
      </c>
      <c r="C1591" s="89" t="s">
        <v>392</v>
      </c>
      <c r="D1591" s="89" t="s">
        <v>463</v>
      </c>
      <c r="E1591" s="89" t="s">
        <v>480</v>
      </c>
      <c r="F1591" s="89" t="s">
        <v>465</v>
      </c>
      <c r="G1591" s="89" t="s">
        <v>465</v>
      </c>
      <c r="H1591" s="89" t="s">
        <v>465</v>
      </c>
      <c r="I1591" s="89" t="s">
        <v>506</v>
      </c>
      <c r="J1591" s="89" t="s">
        <v>465</v>
      </c>
      <c r="K1591" s="89" t="s">
        <v>466</v>
      </c>
      <c r="L1591" s="89" t="s">
        <v>549</v>
      </c>
      <c r="M1591" s="89" t="s">
        <v>395</v>
      </c>
      <c r="N1591" s="89">
        <v>21</v>
      </c>
      <c r="O1591" s="91">
        <v>13.12</v>
      </c>
      <c r="P1591" s="89" t="s">
        <v>566</v>
      </c>
      <c r="Q1591" s="89">
        <v>42</v>
      </c>
      <c r="R1591" s="89" t="s">
        <v>785</v>
      </c>
      <c r="S1591" s="89">
        <v>8</v>
      </c>
      <c r="T1591" s="90">
        <v>0</v>
      </c>
      <c r="U1591" s="90">
        <v>7.06</v>
      </c>
      <c r="V1591" s="90">
        <v>15.84</v>
      </c>
      <c r="W1591" s="90">
        <v>0</v>
      </c>
      <c r="X1591" s="90">
        <v>0</v>
      </c>
      <c r="Y1591" s="90">
        <v>22.91</v>
      </c>
      <c r="Z1591" s="90">
        <v>0</v>
      </c>
      <c r="AA1591" s="90">
        <v>0</v>
      </c>
      <c r="AB1591" s="90">
        <v>22.91</v>
      </c>
      <c r="AC1591" s="90">
        <v>99.82</v>
      </c>
      <c r="AD1591" s="90">
        <v>184.55</v>
      </c>
      <c r="AE1591" s="381">
        <f t="shared" si="25"/>
        <v>9.9583654499997287</v>
      </c>
      <c r="AF1591" s="105"/>
      <c r="AG1591" s="381"/>
      <c r="AH1591" s="381"/>
      <c r="AI1591" s="381"/>
      <c r="AJ1591" s="381"/>
      <c r="AK1591" s="381"/>
      <c r="AL1591" s="381"/>
      <c r="AM1591" s="381"/>
    </row>
    <row r="1592" spans="1:39" x14ac:dyDescent="0.35">
      <c r="A1592" s="89" t="s">
        <v>590</v>
      </c>
      <c r="B1592" s="89" t="s">
        <v>391</v>
      </c>
      <c r="C1592" s="89" t="s">
        <v>392</v>
      </c>
      <c r="D1592" s="89" t="s">
        <v>463</v>
      </c>
      <c r="E1592" s="89" t="s">
        <v>500</v>
      </c>
      <c r="F1592" s="89" t="s">
        <v>465</v>
      </c>
      <c r="G1592" s="89" t="s">
        <v>465</v>
      </c>
      <c r="H1592" s="89" t="s">
        <v>465</v>
      </c>
      <c r="I1592" s="89" t="s">
        <v>506</v>
      </c>
      <c r="J1592" s="89" t="s">
        <v>465</v>
      </c>
      <c r="K1592" s="89" t="s">
        <v>466</v>
      </c>
      <c r="L1592" s="89" t="s">
        <v>549</v>
      </c>
      <c r="M1592" s="89" t="s">
        <v>395</v>
      </c>
      <c r="N1592" s="89">
        <v>21</v>
      </c>
      <c r="O1592" s="91">
        <v>52.66</v>
      </c>
      <c r="P1592" s="89" t="s">
        <v>566</v>
      </c>
      <c r="Q1592" s="89">
        <v>42</v>
      </c>
      <c r="R1592" s="89" t="s">
        <v>785</v>
      </c>
      <c r="S1592" s="89">
        <v>8</v>
      </c>
      <c r="T1592" s="90">
        <v>0</v>
      </c>
      <c r="U1592" s="90">
        <v>7.53</v>
      </c>
      <c r="V1592" s="90">
        <v>25.97</v>
      </c>
      <c r="W1592" s="90">
        <v>0</v>
      </c>
      <c r="X1592" s="90">
        <v>0</v>
      </c>
      <c r="Y1592" s="90">
        <v>33.51</v>
      </c>
      <c r="Z1592" s="90">
        <v>0</v>
      </c>
      <c r="AA1592" s="90">
        <v>0</v>
      </c>
      <c r="AB1592" s="90">
        <v>33.51</v>
      </c>
      <c r="AC1592" s="90">
        <v>109.82</v>
      </c>
      <c r="AD1592" s="90">
        <v>185.23</v>
      </c>
      <c r="AE1592" s="381">
        <f t="shared" si="25"/>
        <v>10.426087327627835</v>
      </c>
      <c r="AF1592" s="105"/>
      <c r="AG1592" s="381"/>
      <c r="AH1592" s="381"/>
      <c r="AI1592" s="381"/>
      <c r="AJ1592" s="381"/>
      <c r="AK1592" s="381"/>
      <c r="AL1592" s="381"/>
      <c r="AM1592" s="381"/>
    </row>
    <row r="1593" spans="1:39" x14ac:dyDescent="0.35">
      <c r="A1593" s="89" t="s">
        <v>596</v>
      </c>
      <c r="B1593" s="89" t="s">
        <v>391</v>
      </c>
      <c r="C1593" s="89" t="s">
        <v>392</v>
      </c>
      <c r="D1593" s="89" t="s">
        <v>463</v>
      </c>
      <c r="E1593" s="89" t="s">
        <v>597</v>
      </c>
      <c r="F1593" s="89" t="s">
        <v>465</v>
      </c>
      <c r="G1593" s="89" t="s">
        <v>465</v>
      </c>
      <c r="H1593" s="89" t="s">
        <v>465</v>
      </c>
      <c r="I1593" s="89" t="s">
        <v>506</v>
      </c>
      <c r="J1593" s="89" t="s">
        <v>465</v>
      </c>
      <c r="K1593" s="89" t="s">
        <v>466</v>
      </c>
      <c r="L1593" s="89" t="s">
        <v>549</v>
      </c>
      <c r="M1593" s="89" t="s">
        <v>395</v>
      </c>
      <c r="N1593" s="89">
        <v>21</v>
      </c>
      <c r="O1593" s="91">
        <v>1.29</v>
      </c>
      <c r="P1593" s="89" t="s">
        <v>566</v>
      </c>
      <c r="Q1593" s="89">
        <v>42</v>
      </c>
      <c r="R1593" s="89" t="s">
        <v>785</v>
      </c>
      <c r="S1593" s="89">
        <v>8</v>
      </c>
      <c r="T1593" s="90">
        <v>0</v>
      </c>
      <c r="U1593" s="90">
        <v>7.06</v>
      </c>
      <c r="V1593" s="90">
        <v>15.84</v>
      </c>
      <c r="W1593" s="90">
        <v>0</v>
      </c>
      <c r="X1593" s="90">
        <v>0</v>
      </c>
      <c r="Y1593" s="90">
        <v>22.91</v>
      </c>
      <c r="Z1593" s="90">
        <v>0</v>
      </c>
      <c r="AA1593" s="90">
        <v>0</v>
      </c>
      <c r="AB1593" s="90">
        <v>22.91</v>
      </c>
      <c r="AC1593" s="90">
        <v>99.82</v>
      </c>
      <c r="AD1593" s="90">
        <v>184.55</v>
      </c>
      <c r="AE1593" s="381">
        <f t="shared" si="25"/>
        <v>9.9583654499997287</v>
      </c>
      <c r="AF1593" s="105"/>
      <c r="AG1593" s="381"/>
      <c r="AH1593" s="381"/>
      <c r="AI1593" s="381"/>
      <c r="AJ1593" s="381"/>
      <c r="AK1593" s="381"/>
      <c r="AL1593" s="381"/>
      <c r="AM1593" s="381"/>
    </row>
    <row r="1594" spans="1:39" x14ac:dyDescent="0.35">
      <c r="A1594" s="89" t="s">
        <v>599</v>
      </c>
      <c r="B1594" s="89" t="s">
        <v>391</v>
      </c>
      <c r="C1594" s="89" t="s">
        <v>392</v>
      </c>
      <c r="D1594" s="89" t="s">
        <v>463</v>
      </c>
      <c r="E1594" s="89" t="s">
        <v>500</v>
      </c>
      <c r="F1594" s="89" t="s">
        <v>465</v>
      </c>
      <c r="G1594" s="89" t="s">
        <v>465</v>
      </c>
      <c r="H1594" s="89" t="s">
        <v>465</v>
      </c>
      <c r="I1594" s="89" t="s">
        <v>506</v>
      </c>
      <c r="J1594" s="89" t="s">
        <v>465</v>
      </c>
      <c r="K1594" s="89" t="s">
        <v>466</v>
      </c>
      <c r="L1594" s="89" t="s">
        <v>549</v>
      </c>
      <c r="M1594" s="89" t="s">
        <v>395</v>
      </c>
      <c r="N1594" s="89">
        <v>21</v>
      </c>
      <c r="O1594" s="91">
        <v>22.74</v>
      </c>
      <c r="P1594" s="89" t="s">
        <v>566</v>
      </c>
      <c r="Q1594" s="89">
        <v>42</v>
      </c>
      <c r="R1594" s="89" t="s">
        <v>785</v>
      </c>
      <c r="S1594" s="89">
        <v>8</v>
      </c>
      <c r="T1594" s="90">
        <v>0</v>
      </c>
      <c r="U1594" s="90">
        <v>7.53</v>
      </c>
      <c r="V1594" s="90">
        <v>25.97</v>
      </c>
      <c r="W1594" s="90">
        <v>0</v>
      </c>
      <c r="X1594" s="90">
        <v>0</v>
      </c>
      <c r="Y1594" s="90">
        <v>33.51</v>
      </c>
      <c r="Z1594" s="90">
        <v>0</v>
      </c>
      <c r="AA1594" s="90">
        <v>0</v>
      </c>
      <c r="AB1594" s="90">
        <v>33.51</v>
      </c>
      <c r="AC1594" s="90">
        <v>109.82</v>
      </c>
      <c r="AD1594" s="90">
        <v>185.23</v>
      </c>
      <c r="AE1594" s="381">
        <f t="shared" si="25"/>
        <v>10.426087327627835</v>
      </c>
      <c r="AF1594" s="105"/>
      <c r="AG1594" s="381"/>
      <c r="AH1594" s="381"/>
      <c r="AI1594" s="381"/>
      <c r="AJ1594" s="381"/>
      <c r="AK1594" s="381"/>
      <c r="AL1594" s="381"/>
      <c r="AM1594" s="381"/>
    </row>
    <row r="1595" spans="1:39" x14ac:dyDescent="0.35">
      <c r="A1595" s="89" t="s">
        <v>600</v>
      </c>
      <c r="B1595" s="89" t="s">
        <v>391</v>
      </c>
      <c r="C1595" s="89" t="s">
        <v>392</v>
      </c>
      <c r="D1595" s="89" t="s">
        <v>463</v>
      </c>
      <c r="E1595" s="89" t="s">
        <v>526</v>
      </c>
      <c r="F1595" s="89" t="s">
        <v>465</v>
      </c>
      <c r="G1595" s="89" t="s">
        <v>465</v>
      </c>
      <c r="H1595" s="89" t="s">
        <v>465</v>
      </c>
      <c r="I1595" s="89" t="s">
        <v>506</v>
      </c>
      <c r="J1595" s="89" t="s">
        <v>465</v>
      </c>
      <c r="K1595" s="89" t="s">
        <v>466</v>
      </c>
      <c r="L1595" s="89" t="s">
        <v>549</v>
      </c>
      <c r="M1595" s="89" t="s">
        <v>395</v>
      </c>
      <c r="N1595" s="89">
        <v>21</v>
      </c>
      <c r="O1595" s="91">
        <v>12.98</v>
      </c>
      <c r="P1595" s="89" t="s">
        <v>566</v>
      </c>
      <c r="Q1595" s="89">
        <v>42</v>
      </c>
      <c r="R1595" s="89" t="s">
        <v>785</v>
      </c>
      <c r="S1595" s="89">
        <v>8</v>
      </c>
      <c r="T1595" s="90">
        <v>0</v>
      </c>
      <c r="U1595" s="90">
        <v>7.53</v>
      </c>
      <c r="V1595" s="90">
        <v>25.97</v>
      </c>
      <c r="W1595" s="90">
        <v>0</v>
      </c>
      <c r="X1595" s="90">
        <v>0</v>
      </c>
      <c r="Y1595" s="90">
        <v>33.51</v>
      </c>
      <c r="Z1595" s="90">
        <v>0</v>
      </c>
      <c r="AA1595" s="90">
        <v>0</v>
      </c>
      <c r="AB1595" s="90">
        <v>33.51</v>
      </c>
      <c r="AC1595" s="90">
        <v>109.82</v>
      </c>
      <c r="AD1595" s="90">
        <v>185.23</v>
      </c>
      <c r="AE1595" s="381">
        <f t="shared" si="25"/>
        <v>10.426087327627835</v>
      </c>
      <c r="AF1595" s="105"/>
      <c r="AG1595" s="381"/>
      <c r="AH1595" s="381"/>
      <c r="AI1595" s="381"/>
      <c r="AJ1595" s="381"/>
      <c r="AK1595" s="381"/>
      <c r="AL1595" s="381"/>
      <c r="AM1595" s="381"/>
    </row>
    <row r="1596" spans="1:39" x14ac:dyDescent="0.35">
      <c r="A1596" s="89" t="s">
        <v>706</v>
      </c>
      <c r="B1596" s="89" t="s">
        <v>391</v>
      </c>
      <c r="C1596" s="89" t="s">
        <v>392</v>
      </c>
      <c r="D1596" s="89" t="s">
        <v>463</v>
      </c>
      <c r="E1596" s="89" t="s">
        <v>487</v>
      </c>
      <c r="F1596" s="89" t="s">
        <v>465</v>
      </c>
      <c r="G1596" s="89" t="s">
        <v>465</v>
      </c>
      <c r="H1596" s="89" t="s">
        <v>719</v>
      </c>
      <c r="I1596" s="89" t="s">
        <v>506</v>
      </c>
      <c r="J1596" s="89" t="s">
        <v>501</v>
      </c>
      <c r="K1596" s="89" t="s">
        <v>466</v>
      </c>
      <c r="L1596" s="89" t="s">
        <v>587</v>
      </c>
      <c r="M1596" s="89" t="s">
        <v>395</v>
      </c>
      <c r="N1596" s="89">
        <v>29</v>
      </c>
      <c r="O1596" s="91">
        <v>3.67</v>
      </c>
      <c r="P1596" s="89" t="s">
        <v>400</v>
      </c>
      <c r="Q1596" s="89">
        <v>42</v>
      </c>
      <c r="R1596" s="89" t="s">
        <v>785</v>
      </c>
      <c r="S1596" s="89">
        <v>9</v>
      </c>
      <c r="T1596" s="90">
        <v>0</v>
      </c>
      <c r="U1596" s="90">
        <v>18.36</v>
      </c>
      <c r="V1596" s="90">
        <v>36.64</v>
      </c>
      <c r="W1596" s="90">
        <v>69</v>
      </c>
      <c r="X1596" s="90">
        <v>0</v>
      </c>
      <c r="Y1596" s="90">
        <v>123.99</v>
      </c>
      <c r="Z1596" s="90">
        <v>0</v>
      </c>
      <c r="AA1596" s="90">
        <v>0</v>
      </c>
      <c r="AB1596" s="90">
        <v>123.99</v>
      </c>
      <c r="AC1596" s="90">
        <v>95.4</v>
      </c>
      <c r="AD1596" s="90">
        <v>92.18</v>
      </c>
      <c r="AE1596" s="381">
        <f t="shared" si="25"/>
        <v>13.775016804713685</v>
      </c>
      <c r="AF1596" s="105"/>
      <c r="AG1596" s="381"/>
      <c r="AH1596" s="381"/>
      <c r="AI1596" s="381"/>
      <c r="AJ1596" s="381"/>
      <c r="AK1596" s="381"/>
      <c r="AL1596" s="381"/>
      <c r="AM1596" s="381"/>
    </row>
    <row r="1597" spans="1:39" x14ac:dyDescent="0.35">
      <c r="A1597" s="89" t="s">
        <v>555</v>
      </c>
      <c r="B1597" s="89" t="s">
        <v>391</v>
      </c>
      <c r="C1597" s="89" t="s">
        <v>392</v>
      </c>
      <c r="D1597" s="89" t="s">
        <v>463</v>
      </c>
      <c r="E1597" s="89" t="s">
        <v>487</v>
      </c>
      <c r="F1597" s="89" t="s">
        <v>465</v>
      </c>
      <c r="G1597" s="89" t="s">
        <v>465</v>
      </c>
      <c r="H1597" s="89" t="s">
        <v>719</v>
      </c>
      <c r="I1597" s="89" t="s">
        <v>506</v>
      </c>
      <c r="J1597" s="89" t="s">
        <v>501</v>
      </c>
      <c r="K1597" s="89" t="s">
        <v>466</v>
      </c>
      <c r="L1597" s="89" t="s">
        <v>587</v>
      </c>
      <c r="M1597" s="89" t="s">
        <v>395</v>
      </c>
      <c r="N1597" s="89">
        <v>29</v>
      </c>
      <c r="O1597" s="91">
        <v>22.17</v>
      </c>
      <c r="P1597" s="89" t="s">
        <v>400</v>
      </c>
      <c r="Q1597" s="89">
        <v>42</v>
      </c>
      <c r="R1597" s="89" t="s">
        <v>785</v>
      </c>
      <c r="S1597" s="89">
        <v>9</v>
      </c>
      <c r="T1597" s="90">
        <v>0</v>
      </c>
      <c r="U1597" s="90">
        <v>18.36</v>
      </c>
      <c r="V1597" s="90">
        <v>36.64</v>
      </c>
      <c r="W1597" s="90">
        <v>69</v>
      </c>
      <c r="X1597" s="90">
        <v>0</v>
      </c>
      <c r="Y1597" s="90">
        <v>123.99</v>
      </c>
      <c r="Z1597" s="90">
        <v>0</v>
      </c>
      <c r="AA1597" s="90">
        <v>0</v>
      </c>
      <c r="AB1597" s="90">
        <v>123.99</v>
      </c>
      <c r="AC1597" s="90">
        <v>95.4</v>
      </c>
      <c r="AD1597" s="90">
        <v>92.18</v>
      </c>
      <c r="AE1597" s="381">
        <f t="shared" si="25"/>
        <v>13.775016804713685</v>
      </c>
      <c r="AF1597" s="105"/>
      <c r="AG1597" s="381"/>
      <c r="AH1597" s="381"/>
      <c r="AI1597" s="381"/>
      <c r="AJ1597" s="381"/>
      <c r="AK1597" s="381"/>
      <c r="AL1597" s="381"/>
      <c r="AM1597" s="381"/>
    </row>
    <row r="1598" spans="1:39" x14ac:dyDescent="0.35">
      <c r="A1598" s="89" t="s">
        <v>707</v>
      </c>
      <c r="B1598" s="89" t="s">
        <v>391</v>
      </c>
      <c r="C1598" s="89" t="s">
        <v>392</v>
      </c>
      <c r="D1598" s="89" t="s">
        <v>463</v>
      </c>
      <c r="E1598" s="89" t="s">
        <v>487</v>
      </c>
      <c r="F1598" s="89" t="s">
        <v>465</v>
      </c>
      <c r="G1598" s="89" t="s">
        <v>465</v>
      </c>
      <c r="H1598" s="89" t="s">
        <v>719</v>
      </c>
      <c r="I1598" s="89" t="s">
        <v>506</v>
      </c>
      <c r="J1598" s="89" t="s">
        <v>501</v>
      </c>
      <c r="K1598" s="89" t="s">
        <v>466</v>
      </c>
      <c r="L1598" s="89" t="s">
        <v>587</v>
      </c>
      <c r="M1598" s="89" t="s">
        <v>395</v>
      </c>
      <c r="N1598" s="89">
        <v>29</v>
      </c>
      <c r="O1598" s="91">
        <v>6.39</v>
      </c>
      <c r="P1598" s="89" t="s">
        <v>400</v>
      </c>
      <c r="Q1598" s="89">
        <v>42</v>
      </c>
      <c r="R1598" s="89" t="s">
        <v>785</v>
      </c>
      <c r="S1598" s="89">
        <v>9</v>
      </c>
      <c r="T1598" s="90">
        <v>0</v>
      </c>
      <c r="U1598" s="90">
        <v>18.36</v>
      </c>
      <c r="V1598" s="90">
        <v>36.64</v>
      </c>
      <c r="W1598" s="90">
        <v>69</v>
      </c>
      <c r="X1598" s="90">
        <v>0</v>
      </c>
      <c r="Y1598" s="90">
        <v>123.99</v>
      </c>
      <c r="Z1598" s="90">
        <v>0</v>
      </c>
      <c r="AA1598" s="90">
        <v>0</v>
      </c>
      <c r="AB1598" s="90">
        <v>123.99</v>
      </c>
      <c r="AC1598" s="90">
        <v>95.4</v>
      </c>
      <c r="AD1598" s="90">
        <v>92.18</v>
      </c>
      <c r="AE1598" s="381">
        <f t="shared" si="25"/>
        <v>13.775016804713685</v>
      </c>
      <c r="AF1598" s="105"/>
      <c r="AG1598" s="381"/>
      <c r="AH1598" s="381"/>
      <c r="AI1598" s="381"/>
      <c r="AJ1598" s="381"/>
      <c r="AK1598" s="381"/>
      <c r="AL1598" s="381"/>
      <c r="AM1598" s="381"/>
    </row>
    <row r="1599" spans="1:39" x14ac:dyDescent="0.35">
      <c r="A1599" s="89" t="s">
        <v>709</v>
      </c>
      <c r="B1599" s="89" t="s">
        <v>391</v>
      </c>
      <c r="C1599" s="89" t="s">
        <v>392</v>
      </c>
      <c r="D1599" s="89" t="s">
        <v>463</v>
      </c>
      <c r="E1599" s="89" t="s">
        <v>493</v>
      </c>
      <c r="F1599" s="89" t="s">
        <v>465</v>
      </c>
      <c r="G1599" s="89" t="s">
        <v>465</v>
      </c>
      <c r="H1599" s="89" t="s">
        <v>719</v>
      </c>
      <c r="I1599" s="89" t="s">
        <v>506</v>
      </c>
      <c r="J1599" s="89" t="s">
        <v>501</v>
      </c>
      <c r="K1599" s="89" t="s">
        <v>466</v>
      </c>
      <c r="L1599" s="89" t="s">
        <v>587</v>
      </c>
      <c r="M1599" s="89" t="s">
        <v>395</v>
      </c>
      <c r="N1599" s="89">
        <v>29</v>
      </c>
      <c r="O1599" s="91">
        <v>75.099999999999994</v>
      </c>
      <c r="P1599" s="89" t="s">
        <v>400</v>
      </c>
      <c r="Q1599" s="89">
        <v>42</v>
      </c>
      <c r="R1599" s="89" t="s">
        <v>785</v>
      </c>
      <c r="S1599" s="89">
        <v>9</v>
      </c>
      <c r="T1599" s="90">
        <v>0</v>
      </c>
      <c r="U1599" s="90">
        <v>13.03</v>
      </c>
      <c r="V1599" s="90">
        <v>71.23</v>
      </c>
      <c r="W1599" s="90">
        <v>19.41</v>
      </c>
      <c r="X1599" s="90">
        <v>0</v>
      </c>
      <c r="Y1599" s="90">
        <v>103.68</v>
      </c>
      <c r="Z1599" s="90">
        <v>0</v>
      </c>
      <c r="AA1599" s="90">
        <v>0</v>
      </c>
      <c r="AB1599" s="90">
        <v>103.68</v>
      </c>
      <c r="AC1599" s="90">
        <v>99.1</v>
      </c>
      <c r="AD1599" s="90">
        <v>122.02</v>
      </c>
      <c r="AE1599" s="381">
        <f t="shared" si="25"/>
        <v>12.20274732798894</v>
      </c>
      <c r="AF1599" s="105"/>
      <c r="AG1599" s="381"/>
      <c r="AH1599" s="381"/>
      <c r="AI1599" s="381"/>
      <c r="AJ1599" s="381"/>
      <c r="AK1599" s="381"/>
      <c r="AL1599" s="381"/>
      <c r="AM1599" s="381"/>
    </row>
    <row r="1600" spans="1:39" x14ac:dyDescent="0.35">
      <c r="A1600" s="89" t="s">
        <v>490</v>
      </c>
      <c r="B1600" s="89" t="s">
        <v>391</v>
      </c>
      <c r="C1600" s="89" t="s">
        <v>392</v>
      </c>
      <c r="D1600" s="89" t="s">
        <v>463</v>
      </c>
      <c r="E1600" s="89" t="s">
        <v>491</v>
      </c>
      <c r="F1600" s="89" t="s">
        <v>465</v>
      </c>
      <c r="G1600" s="89" t="s">
        <v>465</v>
      </c>
      <c r="H1600" s="89" t="s">
        <v>719</v>
      </c>
      <c r="I1600" s="89" t="s">
        <v>506</v>
      </c>
      <c r="J1600" s="89" t="s">
        <v>501</v>
      </c>
      <c r="K1600" s="89" t="s">
        <v>466</v>
      </c>
      <c r="L1600" s="89" t="s">
        <v>587</v>
      </c>
      <c r="M1600" s="89" t="s">
        <v>395</v>
      </c>
      <c r="N1600" s="89">
        <v>29</v>
      </c>
      <c r="O1600" s="91">
        <v>140.19</v>
      </c>
      <c r="P1600" s="89" t="s">
        <v>400</v>
      </c>
      <c r="Q1600" s="89">
        <v>42</v>
      </c>
      <c r="R1600" s="89" t="s">
        <v>785</v>
      </c>
      <c r="S1600" s="89">
        <v>9</v>
      </c>
      <c r="T1600" s="90">
        <v>0</v>
      </c>
      <c r="U1600" s="90">
        <v>15.39</v>
      </c>
      <c r="V1600" s="90">
        <v>49.52</v>
      </c>
      <c r="W1600" s="90">
        <v>52.84</v>
      </c>
      <c r="X1600" s="90">
        <v>0</v>
      </c>
      <c r="Y1600" s="90">
        <v>117.75</v>
      </c>
      <c r="Z1600" s="90">
        <v>0</v>
      </c>
      <c r="AA1600" s="90">
        <v>0</v>
      </c>
      <c r="AB1600" s="90">
        <v>117.75</v>
      </c>
      <c r="AC1600" s="90">
        <v>97.79</v>
      </c>
      <c r="AD1600" s="90">
        <v>101.57</v>
      </c>
      <c r="AE1600" s="381">
        <f t="shared" si="25"/>
        <v>13.286200398813738</v>
      </c>
      <c r="AF1600" s="105"/>
      <c r="AG1600" s="381"/>
      <c r="AH1600" s="381"/>
      <c r="AI1600" s="381"/>
      <c r="AJ1600" s="381"/>
      <c r="AK1600" s="381"/>
      <c r="AL1600" s="381"/>
      <c r="AM1600" s="381"/>
    </row>
    <row r="1601" spans="1:39" x14ac:dyDescent="0.35">
      <c r="A1601" s="89" t="s">
        <v>708</v>
      </c>
      <c r="B1601" s="89" t="s">
        <v>391</v>
      </c>
      <c r="C1601" s="89" t="s">
        <v>392</v>
      </c>
      <c r="D1601" s="89" t="s">
        <v>463</v>
      </c>
      <c r="E1601" s="89" t="s">
        <v>480</v>
      </c>
      <c r="F1601" s="89" t="s">
        <v>465</v>
      </c>
      <c r="G1601" s="89" t="s">
        <v>465</v>
      </c>
      <c r="H1601" s="89" t="s">
        <v>719</v>
      </c>
      <c r="I1601" s="89" t="s">
        <v>506</v>
      </c>
      <c r="J1601" s="89" t="s">
        <v>501</v>
      </c>
      <c r="K1601" s="89" t="s">
        <v>466</v>
      </c>
      <c r="L1601" s="89" t="s">
        <v>587</v>
      </c>
      <c r="M1601" s="89" t="s">
        <v>395</v>
      </c>
      <c r="N1601" s="89">
        <v>29</v>
      </c>
      <c r="O1601" s="91">
        <v>43.48</v>
      </c>
      <c r="P1601" s="89" t="s">
        <v>400</v>
      </c>
      <c r="Q1601" s="89">
        <v>42</v>
      </c>
      <c r="R1601" s="89" t="s">
        <v>785</v>
      </c>
      <c r="S1601" s="89">
        <v>9</v>
      </c>
      <c r="T1601" s="90">
        <v>0</v>
      </c>
      <c r="U1601" s="90">
        <v>13.03</v>
      </c>
      <c r="V1601" s="90">
        <v>71.23</v>
      </c>
      <c r="W1601" s="90">
        <v>19.41</v>
      </c>
      <c r="X1601" s="90">
        <v>0</v>
      </c>
      <c r="Y1601" s="90">
        <v>103.68</v>
      </c>
      <c r="Z1601" s="90">
        <v>0</v>
      </c>
      <c r="AA1601" s="90">
        <v>0</v>
      </c>
      <c r="AB1601" s="90">
        <v>103.68</v>
      </c>
      <c r="AC1601" s="90">
        <v>99.1</v>
      </c>
      <c r="AD1601" s="90">
        <v>122.02</v>
      </c>
      <c r="AE1601" s="381">
        <f t="shared" si="25"/>
        <v>12.20274732798894</v>
      </c>
      <c r="AF1601" s="105"/>
      <c r="AG1601" s="381"/>
      <c r="AH1601" s="381"/>
      <c r="AI1601" s="381"/>
      <c r="AJ1601" s="381"/>
      <c r="AK1601" s="381"/>
      <c r="AL1601" s="381"/>
      <c r="AM1601" s="381"/>
    </row>
    <row r="1602" spans="1:39" x14ac:dyDescent="0.35">
      <c r="A1602" s="89" t="s">
        <v>704</v>
      </c>
      <c r="B1602" s="89" t="s">
        <v>391</v>
      </c>
      <c r="C1602" s="89" t="s">
        <v>392</v>
      </c>
      <c r="D1602" s="89" t="s">
        <v>463</v>
      </c>
      <c r="E1602" s="89" t="s">
        <v>464</v>
      </c>
      <c r="F1602" s="89" t="s">
        <v>465</v>
      </c>
      <c r="G1602" s="89" t="s">
        <v>465</v>
      </c>
      <c r="H1602" s="89" t="s">
        <v>719</v>
      </c>
      <c r="I1602" s="89" t="s">
        <v>506</v>
      </c>
      <c r="J1602" s="89" t="s">
        <v>501</v>
      </c>
      <c r="K1602" s="89" t="s">
        <v>466</v>
      </c>
      <c r="L1602" s="89" t="s">
        <v>587</v>
      </c>
      <c r="M1602" s="89" t="s">
        <v>395</v>
      </c>
      <c r="N1602" s="89">
        <v>29</v>
      </c>
      <c r="O1602" s="91">
        <v>18.260000000000002</v>
      </c>
      <c r="P1602" s="89" t="s">
        <v>400</v>
      </c>
      <c r="Q1602" s="89">
        <v>42</v>
      </c>
      <c r="R1602" s="89" t="s">
        <v>785</v>
      </c>
      <c r="S1602" s="89">
        <v>9</v>
      </c>
      <c r="T1602" s="90">
        <v>0</v>
      </c>
      <c r="U1602" s="90">
        <v>13.03</v>
      </c>
      <c r="V1602" s="90">
        <v>71.23</v>
      </c>
      <c r="W1602" s="90">
        <v>19.41</v>
      </c>
      <c r="X1602" s="90">
        <v>0</v>
      </c>
      <c r="Y1602" s="90">
        <v>103.68</v>
      </c>
      <c r="Z1602" s="90">
        <v>0</v>
      </c>
      <c r="AA1602" s="90">
        <v>0</v>
      </c>
      <c r="AB1602" s="90">
        <v>103.68</v>
      </c>
      <c r="AC1602" s="90">
        <v>99.1</v>
      </c>
      <c r="AD1602" s="90">
        <v>122.02</v>
      </c>
      <c r="AE1602" s="381">
        <f t="shared" si="25"/>
        <v>12.20274732798894</v>
      </c>
      <c r="AF1602" s="105"/>
      <c r="AG1602" s="381"/>
      <c r="AH1602" s="381"/>
      <c r="AI1602" s="381"/>
      <c r="AJ1602" s="381"/>
      <c r="AK1602" s="381"/>
      <c r="AL1602" s="381"/>
      <c r="AM1602" s="381"/>
    </row>
    <row r="1603" spans="1:39" x14ac:dyDescent="0.35">
      <c r="A1603" s="89" t="s">
        <v>430</v>
      </c>
      <c r="B1603" s="89" t="s">
        <v>391</v>
      </c>
      <c r="C1603" s="89" t="s">
        <v>392</v>
      </c>
      <c r="D1603" s="89" t="s">
        <v>463</v>
      </c>
      <c r="E1603" s="89" t="s">
        <v>464</v>
      </c>
      <c r="F1603" s="89" t="s">
        <v>465</v>
      </c>
      <c r="G1603" s="89" t="s">
        <v>465</v>
      </c>
      <c r="H1603" s="89" t="s">
        <v>719</v>
      </c>
      <c r="I1603" s="89" t="s">
        <v>506</v>
      </c>
      <c r="J1603" s="89" t="s">
        <v>501</v>
      </c>
      <c r="K1603" s="89" t="s">
        <v>466</v>
      </c>
      <c r="L1603" s="89" t="s">
        <v>587</v>
      </c>
      <c r="M1603" s="89" t="s">
        <v>395</v>
      </c>
      <c r="N1603" s="89">
        <v>29</v>
      </c>
      <c r="O1603" s="91">
        <v>9.06</v>
      </c>
      <c r="P1603" s="89" t="s">
        <v>400</v>
      </c>
      <c r="Q1603" s="89">
        <v>42</v>
      </c>
      <c r="R1603" s="89" t="s">
        <v>785</v>
      </c>
      <c r="S1603" s="89">
        <v>9</v>
      </c>
      <c r="T1603" s="90">
        <v>0</v>
      </c>
      <c r="U1603" s="90">
        <v>13.03</v>
      </c>
      <c r="V1603" s="90">
        <v>71.23</v>
      </c>
      <c r="W1603" s="90">
        <v>19.41</v>
      </c>
      <c r="X1603" s="90">
        <v>0</v>
      </c>
      <c r="Y1603" s="90">
        <v>103.68</v>
      </c>
      <c r="Z1603" s="90">
        <v>0</v>
      </c>
      <c r="AA1603" s="90">
        <v>0</v>
      </c>
      <c r="AB1603" s="90">
        <v>103.68</v>
      </c>
      <c r="AC1603" s="90">
        <v>99.1</v>
      </c>
      <c r="AD1603" s="90">
        <v>122.02</v>
      </c>
      <c r="AE1603" s="381">
        <f t="shared" si="25"/>
        <v>12.20274732798894</v>
      </c>
      <c r="AF1603" s="105"/>
      <c r="AG1603" s="381"/>
      <c r="AH1603" s="381"/>
      <c r="AI1603" s="381"/>
      <c r="AJ1603" s="381"/>
      <c r="AK1603" s="381"/>
      <c r="AL1603" s="381"/>
      <c r="AM1603" s="381"/>
    </row>
    <row r="1604" spans="1:39" x14ac:dyDescent="0.35">
      <c r="A1604" s="89" t="s">
        <v>428</v>
      </c>
      <c r="B1604" s="89" t="s">
        <v>391</v>
      </c>
      <c r="C1604" s="89" t="s">
        <v>392</v>
      </c>
      <c r="D1604" s="89" t="s">
        <v>463</v>
      </c>
      <c r="E1604" s="89" t="s">
        <v>493</v>
      </c>
      <c r="F1604" s="89" t="s">
        <v>465</v>
      </c>
      <c r="G1604" s="89" t="s">
        <v>465</v>
      </c>
      <c r="H1604" s="89" t="s">
        <v>719</v>
      </c>
      <c r="I1604" s="89" t="s">
        <v>506</v>
      </c>
      <c r="J1604" s="89" t="s">
        <v>501</v>
      </c>
      <c r="K1604" s="89" t="s">
        <v>466</v>
      </c>
      <c r="L1604" s="89" t="s">
        <v>587</v>
      </c>
      <c r="M1604" s="89" t="s">
        <v>395</v>
      </c>
      <c r="N1604" s="89">
        <v>29</v>
      </c>
      <c r="O1604" s="91">
        <v>0.34</v>
      </c>
      <c r="P1604" s="89" t="s">
        <v>400</v>
      </c>
      <c r="Q1604" s="89">
        <v>42</v>
      </c>
      <c r="R1604" s="89" t="s">
        <v>785</v>
      </c>
      <c r="S1604" s="89">
        <v>9</v>
      </c>
      <c r="T1604" s="90">
        <v>0</v>
      </c>
      <c r="U1604" s="90">
        <v>13.03</v>
      </c>
      <c r="V1604" s="90">
        <v>71.23</v>
      </c>
      <c r="W1604" s="90">
        <v>19.41</v>
      </c>
      <c r="X1604" s="90">
        <v>0</v>
      </c>
      <c r="Y1604" s="90">
        <v>103.68</v>
      </c>
      <c r="Z1604" s="90">
        <v>0</v>
      </c>
      <c r="AA1604" s="90">
        <v>0</v>
      </c>
      <c r="AB1604" s="90">
        <v>103.68</v>
      </c>
      <c r="AC1604" s="90">
        <v>99.1</v>
      </c>
      <c r="AD1604" s="90">
        <v>122.02</v>
      </c>
      <c r="AE1604" s="381">
        <f t="shared" si="25"/>
        <v>12.20274732798894</v>
      </c>
      <c r="AF1604" s="105"/>
      <c r="AG1604" s="381"/>
      <c r="AH1604" s="381"/>
      <c r="AI1604" s="381"/>
      <c r="AJ1604" s="381"/>
      <c r="AK1604" s="381"/>
      <c r="AL1604" s="381"/>
      <c r="AM1604" s="381"/>
    </row>
    <row r="1605" spans="1:39" x14ac:dyDescent="0.35">
      <c r="A1605" s="89" t="s">
        <v>429</v>
      </c>
      <c r="B1605" s="89" t="s">
        <v>391</v>
      </c>
      <c r="C1605" s="89" t="s">
        <v>392</v>
      </c>
      <c r="D1605" s="89" t="s">
        <v>463</v>
      </c>
      <c r="E1605" s="89" t="s">
        <v>705</v>
      </c>
      <c r="F1605" s="89" t="s">
        <v>465</v>
      </c>
      <c r="G1605" s="89" t="s">
        <v>465</v>
      </c>
      <c r="H1605" s="89" t="s">
        <v>465</v>
      </c>
      <c r="I1605" s="89" t="s">
        <v>506</v>
      </c>
      <c r="J1605" s="89" t="s">
        <v>465</v>
      </c>
      <c r="K1605" s="89" t="s">
        <v>466</v>
      </c>
      <c r="L1605" s="89" t="s">
        <v>549</v>
      </c>
      <c r="M1605" s="89" t="s">
        <v>395</v>
      </c>
      <c r="N1605" s="89">
        <v>29</v>
      </c>
      <c r="O1605" s="91">
        <v>26.96</v>
      </c>
      <c r="P1605" s="89" t="s">
        <v>400</v>
      </c>
      <c r="Q1605" s="89">
        <v>42</v>
      </c>
      <c r="R1605" s="89" t="s">
        <v>785</v>
      </c>
      <c r="S1605" s="89">
        <v>9</v>
      </c>
      <c r="T1605" s="90">
        <v>0</v>
      </c>
      <c r="U1605" s="90">
        <v>14.88</v>
      </c>
      <c r="V1605" s="90">
        <v>61.88</v>
      </c>
      <c r="W1605" s="90">
        <v>0.08</v>
      </c>
      <c r="X1605" s="90">
        <v>0</v>
      </c>
      <c r="Y1605" s="90">
        <v>76.84</v>
      </c>
      <c r="Z1605" s="90">
        <v>0</v>
      </c>
      <c r="AA1605" s="90">
        <v>0</v>
      </c>
      <c r="AB1605" s="90">
        <v>76.84</v>
      </c>
      <c r="AC1605" s="90">
        <v>99.6</v>
      </c>
      <c r="AD1605" s="90">
        <v>180.54</v>
      </c>
      <c r="AE1605" s="381">
        <f t="shared" si="25"/>
        <v>10.057250143813212</v>
      </c>
      <c r="AF1605" s="105"/>
      <c r="AG1605" s="381"/>
      <c r="AH1605" s="381"/>
      <c r="AI1605" s="381"/>
      <c r="AJ1605" s="381"/>
      <c r="AK1605" s="381"/>
      <c r="AL1605" s="381"/>
      <c r="AM1605" s="381"/>
    </row>
    <row r="1606" spans="1:39" x14ac:dyDescent="0.35">
      <c r="A1606" s="89" t="s">
        <v>574</v>
      </c>
      <c r="B1606" s="89" t="s">
        <v>518</v>
      </c>
      <c r="C1606" s="89" t="s">
        <v>398</v>
      </c>
      <c r="D1606" s="89" t="s">
        <v>393</v>
      </c>
      <c r="E1606" s="89" t="s">
        <v>575</v>
      </c>
      <c r="F1606" s="89" t="s">
        <v>465</v>
      </c>
      <c r="G1606" s="89" t="s">
        <v>465</v>
      </c>
      <c r="H1606" s="89" t="s">
        <v>465</v>
      </c>
      <c r="I1606" s="89" t="s">
        <v>465</v>
      </c>
      <c r="J1606" s="89" t="s">
        <v>465</v>
      </c>
      <c r="K1606" s="89" t="s">
        <v>466</v>
      </c>
      <c r="L1606" s="89" t="s">
        <v>394</v>
      </c>
      <c r="M1606" s="89" t="s">
        <v>399</v>
      </c>
      <c r="N1606" s="89">
        <v>35</v>
      </c>
      <c r="O1606" s="91">
        <v>6.9123999999999999</v>
      </c>
      <c r="P1606" s="89" t="s">
        <v>400</v>
      </c>
      <c r="Q1606" s="89">
        <v>42</v>
      </c>
      <c r="R1606" s="89" t="s">
        <v>785</v>
      </c>
      <c r="S1606" s="89">
        <v>9</v>
      </c>
      <c r="T1606" s="90">
        <v>0</v>
      </c>
      <c r="U1606" s="90">
        <v>19.18</v>
      </c>
      <c r="V1606" s="90">
        <v>19.28</v>
      </c>
      <c r="W1606" s="90">
        <v>34.85</v>
      </c>
      <c r="X1606" s="90">
        <v>0</v>
      </c>
      <c r="Y1606" s="90">
        <v>73.3</v>
      </c>
      <c r="Z1606" s="90">
        <v>26.35</v>
      </c>
      <c r="AA1606" s="90">
        <v>2.14</v>
      </c>
      <c r="AB1606" s="90">
        <v>101.8</v>
      </c>
      <c r="AC1606" s="90">
        <v>64.2</v>
      </c>
      <c r="AD1606" s="90">
        <v>99.52</v>
      </c>
      <c r="AE1606" s="381">
        <f t="shared" si="25"/>
        <v>10.87548496271107</v>
      </c>
      <c r="AF1606" s="105"/>
      <c r="AG1606" s="381"/>
      <c r="AH1606" s="381"/>
      <c r="AI1606" s="381"/>
      <c r="AJ1606" s="381"/>
      <c r="AK1606" s="381"/>
      <c r="AL1606" s="381"/>
      <c r="AM1606" s="381"/>
    </row>
    <row r="1607" spans="1:39" x14ac:dyDescent="0.35">
      <c r="A1607" s="89" t="s">
        <v>706</v>
      </c>
      <c r="B1607" s="89" t="s">
        <v>545</v>
      </c>
      <c r="C1607" s="89" t="s">
        <v>462</v>
      </c>
      <c r="D1607" s="89" t="s">
        <v>637</v>
      </c>
      <c r="E1607" s="89" t="s">
        <v>487</v>
      </c>
      <c r="F1607" s="89" t="s">
        <v>465</v>
      </c>
      <c r="G1607" s="89" t="s">
        <v>465</v>
      </c>
      <c r="H1607" s="89" t="s">
        <v>465</v>
      </c>
      <c r="I1607" s="89" t="s">
        <v>465</v>
      </c>
      <c r="J1607" s="89" t="s">
        <v>465</v>
      </c>
      <c r="K1607" s="89" t="s">
        <v>466</v>
      </c>
      <c r="L1607" s="89" t="s">
        <v>394</v>
      </c>
      <c r="M1607" s="89" t="s">
        <v>395</v>
      </c>
      <c r="N1607" s="89">
        <v>1</v>
      </c>
      <c r="O1607" s="91">
        <v>3.67</v>
      </c>
      <c r="P1607" s="89" t="s">
        <v>467</v>
      </c>
      <c r="Q1607" s="89">
        <v>43</v>
      </c>
      <c r="R1607" s="89" t="s">
        <v>786</v>
      </c>
      <c r="S1607" s="89">
        <v>2</v>
      </c>
      <c r="T1607" s="90">
        <v>0</v>
      </c>
      <c r="U1607" s="90">
        <v>0</v>
      </c>
      <c r="V1607" s="90">
        <v>0</v>
      </c>
      <c r="W1607" s="90">
        <v>0</v>
      </c>
      <c r="X1607" s="90">
        <v>0</v>
      </c>
      <c r="Y1607" s="90">
        <v>0</v>
      </c>
      <c r="Z1607" s="90">
        <v>0</v>
      </c>
      <c r="AA1607" s="90">
        <v>0</v>
      </c>
      <c r="AB1607" s="90">
        <v>0</v>
      </c>
      <c r="AC1607" s="90"/>
      <c r="AD1607" s="90"/>
      <c r="AE1607" s="381" t="str">
        <f t="shared" si="25"/>
        <v>-</v>
      </c>
      <c r="AF1607" s="105"/>
      <c r="AG1607" s="381"/>
      <c r="AH1607" s="381"/>
      <c r="AI1607" s="381"/>
      <c r="AJ1607" s="381"/>
      <c r="AK1607" s="381"/>
      <c r="AL1607" s="381"/>
      <c r="AM1607" s="381"/>
    </row>
    <row r="1608" spans="1:39" x14ac:dyDescent="0.35">
      <c r="A1608" s="89" t="s">
        <v>555</v>
      </c>
      <c r="B1608" s="89" t="s">
        <v>545</v>
      </c>
      <c r="C1608" s="89" t="s">
        <v>462</v>
      </c>
      <c r="D1608" s="89" t="s">
        <v>637</v>
      </c>
      <c r="E1608" s="89" t="s">
        <v>487</v>
      </c>
      <c r="F1608" s="89" t="s">
        <v>465</v>
      </c>
      <c r="G1608" s="89" t="s">
        <v>465</v>
      </c>
      <c r="H1608" s="89" t="s">
        <v>465</v>
      </c>
      <c r="I1608" s="89" t="s">
        <v>465</v>
      </c>
      <c r="J1608" s="89" t="s">
        <v>465</v>
      </c>
      <c r="K1608" s="89" t="s">
        <v>466</v>
      </c>
      <c r="L1608" s="89" t="s">
        <v>394</v>
      </c>
      <c r="M1608" s="89" t="s">
        <v>395</v>
      </c>
      <c r="N1608" s="89">
        <v>1</v>
      </c>
      <c r="O1608" s="91">
        <v>22.17</v>
      </c>
      <c r="P1608" s="89" t="s">
        <v>467</v>
      </c>
      <c r="Q1608" s="89">
        <v>43</v>
      </c>
      <c r="R1608" s="89" t="s">
        <v>786</v>
      </c>
      <c r="S1608" s="89">
        <v>2</v>
      </c>
      <c r="T1608" s="90">
        <v>0</v>
      </c>
      <c r="U1608" s="90">
        <v>0</v>
      </c>
      <c r="V1608" s="90">
        <v>0</v>
      </c>
      <c r="W1608" s="90">
        <v>0</v>
      </c>
      <c r="X1608" s="90">
        <v>0</v>
      </c>
      <c r="Y1608" s="90">
        <v>0</v>
      </c>
      <c r="Z1608" s="90">
        <v>0</v>
      </c>
      <c r="AA1608" s="90">
        <v>0</v>
      </c>
      <c r="AB1608" s="90">
        <v>0</v>
      </c>
      <c r="AC1608" s="90"/>
      <c r="AD1608" s="90"/>
      <c r="AE1608" s="381" t="str">
        <f t="shared" si="25"/>
        <v>-</v>
      </c>
      <c r="AF1608" s="105"/>
      <c r="AG1608" s="381"/>
      <c r="AH1608" s="381"/>
      <c r="AI1608" s="381"/>
      <c r="AJ1608" s="381"/>
      <c r="AK1608" s="381"/>
      <c r="AL1608" s="381"/>
      <c r="AM1608" s="381"/>
    </row>
    <row r="1609" spans="1:39" x14ac:dyDescent="0.35">
      <c r="A1609" s="89" t="s">
        <v>707</v>
      </c>
      <c r="B1609" s="89" t="s">
        <v>545</v>
      </c>
      <c r="C1609" s="89" t="s">
        <v>462</v>
      </c>
      <c r="D1609" s="89" t="s">
        <v>637</v>
      </c>
      <c r="E1609" s="89" t="s">
        <v>487</v>
      </c>
      <c r="F1609" s="89" t="s">
        <v>465</v>
      </c>
      <c r="G1609" s="89" t="s">
        <v>465</v>
      </c>
      <c r="H1609" s="89" t="s">
        <v>465</v>
      </c>
      <c r="I1609" s="89" t="s">
        <v>465</v>
      </c>
      <c r="J1609" s="89" t="s">
        <v>465</v>
      </c>
      <c r="K1609" s="89" t="s">
        <v>466</v>
      </c>
      <c r="L1609" s="89" t="s">
        <v>394</v>
      </c>
      <c r="M1609" s="89" t="s">
        <v>395</v>
      </c>
      <c r="N1609" s="89">
        <v>1</v>
      </c>
      <c r="O1609" s="91">
        <v>6.39</v>
      </c>
      <c r="P1609" s="89" t="s">
        <v>467</v>
      </c>
      <c r="Q1609" s="89">
        <v>43</v>
      </c>
      <c r="R1609" s="89" t="s">
        <v>786</v>
      </c>
      <c r="S1609" s="89">
        <v>2</v>
      </c>
      <c r="T1609" s="90">
        <v>0</v>
      </c>
      <c r="U1609" s="90">
        <v>0</v>
      </c>
      <c r="V1609" s="90">
        <v>0</v>
      </c>
      <c r="W1609" s="90">
        <v>0</v>
      </c>
      <c r="X1609" s="90">
        <v>0</v>
      </c>
      <c r="Y1609" s="90">
        <v>0</v>
      </c>
      <c r="Z1609" s="90">
        <v>0</v>
      </c>
      <c r="AA1609" s="90">
        <v>0</v>
      </c>
      <c r="AB1609" s="90">
        <v>0</v>
      </c>
      <c r="AC1609" s="90"/>
      <c r="AD1609" s="90"/>
      <c r="AE1609" s="381" t="str">
        <f t="shared" si="25"/>
        <v>-</v>
      </c>
      <c r="AF1609" s="105"/>
      <c r="AG1609" s="381"/>
      <c r="AH1609" s="381"/>
      <c r="AI1609" s="381"/>
      <c r="AJ1609" s="381"/>
      <c r="AK1609" s="381"/>
      <c r="AL1609" s="381"/>
      <c r="AM1609" s="381"/>
    </row>
    <row r="1610" spans="1:39" x14ac:dyDescent="0.35">
      <c r="A1610" s="89" t="s">
        <v>709</v>
      </c>
      <c r="B1610" s="89" t="s">
        <v>545</v>
      </c>
      <c r="C1610" s="89" t="s">
        <v>462</v>
      </c>
      <c r="D1610" s="89" t="s">
        <v>637</v>
      </c>
      <c r="E1610" s="89" t="s">
        <v>493</v>
      </c>
      <c r="F1610" s="89" t="s">
        <v>465</v>
      </c>
      <c r="G1610" s="89" t="s">
        <v>465</v>
      </c>
      <c r="H1610" s="89" t="s">
        <v>465</v>
      </c>
      <c r="I1610" s="89" t="s">
        <v>465</v>
      </c>
      <c r="J1610" s="89" t="s">
        <v>465</v>
      </c>
      <c r="K1610" s="89" t="s">
        <v>466</v>
      </c>
      <c r="L1610" s="89" t="s">
        <v>394</v>
      </c>
      <c r="M1610" s="89" t="s">
        <v>395</v>
      </c>
      <c r="N1610" s="89">
        <v>1</v>
      </c>
      <c r="O1610" s="91">
        <v>75.099999999999994</v>
      </c>
      <c r="P1610" s="89" t="s">
        <v>467</v>
      </c>
      <c r="Q1610" s="89">
        <v>43</v>
      </c>
      <c r="R1610" s="89" t="s">
        <v>786</v>
      </c>
      <c r="S1610" s="89">
        <v>2</v>
      </c>
      <c r="T1610" s="90">
        <v>0</v>
      </c>
      <c r="U1610" s="90">
        <v>0</v>
      </c>
      <c r="V1610" s="90">
        <v>0</v>
      </c>
      <c r="W1610" s="90">
        <v>0</v>
      </c>
      <c r="X1610" s="90">
        <v>0</v>
      </c>
      <c r="Y1610" s="90">
        <v>0</v>
      </c>
      <c r="Z1610" s="90">
        <v>0</v>
      </c>
      <c r="AA1610" s="90">
        <v>0</v>
      </c>
      <c r="AB1610" s="90">
        <v>0</v>
      </c>
      <c r="AC1610" s="90"/>
      <c r="AD1610" s="90"/>
      <c r="AE1610" s="381" t="str">
        <f t="shared" si="25"/>
        <v>-</v>
      </c>
      <c r="AF1610" s="105"/>
      <c r="AG1610" s="381"/>
      <c r="AH1610" s="381"/>
      <c r="AI1610" s="381"/>
      <c r="AJ1610" s="381"/>
      <c r="AK1610" s="381"/>
      <c r="AL1610" s="381"/>
      <c r="AM1610" s="381"/>
    </row>
    <row r="1611" spans="1:39" x14ac:dyDescent="0.35">
      <c r="A1611" s="89" t="s">
        <v>708</v>
      </c>
      <c r="B1611" s="89" t="s">
        <v>545</v>
      </c>
      <c r="C1611" s="89" t="s">
        <v>462</v>
      </c>
      <c r="D1611" s="89" t="s">
        <v>637</v>
      </c>
      <c r="E1611" s="89" t="s">
        <v>480</v>
      </c>
      <c r="F1611" s="89" t="s">
        <v>465</v>
      </c>
      <c r="G1611" s="89" t="s">
        <v>465</v>
      </c>
      <c r="H1611" s="89" t="s">
        <v>465</v>
      </c>
      <c r="I1611" s="89" t="s">
        <v>465</v>
      </c>
      <c r="J1611" s="89" t="s">
        <v>465</v>
      </c>
      <c r="K1611" s="89" t="s">
        <v>466</v>
      </c>
      <c r="L1611" s="89" t="s">
        <v>394</v>
      </c>
      <c r="M1611" s="89" t="s">
        <v>395</v>
      </c>
      <c r="N1611" s="89">
        <v>1</v>
      </c>
      <c r="O1611" s="91">
        <v>43.48</v>
      </c>
      <c r="P1611" s="89" t="s">
        <v>467</v>
      </c>
      <c r="Q1611" s="89">
        <v>43</v>
      </c>
      <c r="R1611" s="89" t="s">
        <v>786</v>
      </c>
      <c r="S1611" s="89">
        <v>2</v>
      </c>
      <c r="T1611" s="90">
        <v>0</v>
      </c>
      <c r="U1611" s="90">
        <v>0</v>
      </c>
      <c r="V1611" s="90">
        <v>0</v>
      </c>
      <c r="W1611" s="90">
        <v>0</v>
      </c>
      <c r="X1611" s="90">
        <v>0</v>
      </c>
      <c r="Y1611" s="90">
        <v>0</v>
      </c>
      <c r="Z1611" s="90">
        <v>0</v>
      </c>
      <c r="AA1611" s="90">
        <v>0</v>
      </c>
      <c r="AB1611" s="90">
        <v>0</v>
      </c>
      <c r="AC1611" s="90"/>
      <c r="AD1611" s="90"/>
      <c r="AE1611" s="381" t="str">
        <f t="shared" si="25"/>
        <v>-</v>
      </c>
      <c r="AF1611" s="105"/>
      <c r="AG1611" s="381"/>
      <c r="AH1611" s="381"/>
      <c r="AI1611" s="381"/>
      <c r="AJ1611" s="381"/>
      <c r="AK1611" s="381"/>
      <c r="AL1611" s="381"/>
      <c r="AM1611" s="381"/>
    </row>
    <row r="1612" spans="1:39" x14ac:dyDescent="0.35">
      <c r="A1612" s="89" t="s">
        <v>490</v>
      </c>
      <c r="B1612" s="89" t="s">
        <v>545</v>
      </c>
      <c r="C1612" s="89" t="s">
        <v>462</v>
      </c>
      <c r="D1612" s="89" t="s">
        <v>637</v>
      </c>
      <c r="E1612" s="89" t="s">
        <v>491</v>
      </c>
      <c r="F1612" s="89" t="s">
        <v>465</v>
      </c>
      <c r="G1612" s="89" t="s">
        <v>465</v>
      </c>
      <c r="H1612" s="89" t="s">
        <v>465</v>
      </c>
      <c r="I1612" s="89" t="s">
        <v>465</v>
      </c>
      <c r="J1612" s="89" t="s">
        <v>465</v>
      </c>
      <c r="K1612" s="89" t="s">
        <v>466</v>
      </c>
      <c r="L1612" s="89" t="s">
        <v>394</v>
      </c>
      <c r="M1612" s="89" t="s">
        <v>395</v>
      </c>
      <c r="N1612" s="89">
        <v>1</v>
      </c>
      <c r="O1612" s="91">
        <v>140.19</v>
      </c>
      <c r="P1612" s="89" t="s">
        <v>467</v>
      </c>
      <c r="Q1612" s="89">
        <v>43</v>
      </c>
      <c r="R1612" s="89" t="s">
        <v>786</v>
      </c>
      <c r="S1612" s="89">
        <v>2</v>
      </c>
      <c r="T1612" s="90">
        <v>0</v>
      </c>
      <c r="U1612" s="90">
        <v>0</v>
      </c>
      <c r="V1612" s="90">
        <v>0</v>
      </c>
      <c r="W1612" s="90">
        <v>0</v>
      </c>
      <c r="X1612" s="90">
        <v>0</v>
      </c>
      <c r="Y1612" s="90">
        <v>0</v>
      </c>
      <c r="Z1612" s="90">
        <v>0</v>
      </c>
      <c r="AA1612" s="90">
        <v>0</v>
      </c>
      <c r="AB1612" s="90">
        <v>0</v>
      </c>
      <c r="AC1612" s="90"/>
      <c r="AD1612" s="90"/>
      <c r="AE1612" s="381" t="str">
        <f t="shared" si="25"/>
        <v>-</v>
      </c>
      <c r="AF1612" s="105"/>
      <c r="AG1612" s="381"/>
      <c r="AH1612" s="381"/>
      <c r="AI1612" s="381"/>
      <c r="AJ1612" s="381"/>
      <c r="AK1612" s="381"/>
      <c r="AL1612" s="381"/>
      <c r="AM1612" s="381"/>
    </row>
    <row r="1613" spans="1:39" x14ac:dyDescent="0.35">
      <c r="A1613" s="89" t="s">
        <v>704</v>
      </c>
      <c r="B1613" s="89" t="s">
        <v>545</v>
      </c>
      <c r="C1613" s="89" t="s">
        <v>462</v>
      </c>
      <c r="D1613" s="89" t="s">
        <v>637</v>
      </c>
      <c r="E1613" s="89" t="s">
        <v>464</v>
      </c>
      <c r="F1613" s="89" t="s">
        <v>465</v>
      </c>
      <c r="G1613" s="89" t="s">
        <v>465</v>
      </c>
      <c r="H1613" s="89" t="s">
        <v>465</v>
      </c>
      <c r="I1613" s="89" t="s">
        <v>465</v>
      </c>
      <c r="J1613" s="89" t="s">
        <v>465</v>
      </c>
      <c r="K1613" s="89" t="s">
        <v>466</v>
      </c>
      <c r="L1613" s="89" t="s">
        <v>394</v>
      </c>
      <c r="M1613" s="89" t="s">
        <v>395</v>
      </c>
      <c r="N1613" s="89">
        <v>1</v>
      </c>
      <c r="O1613" s="91">
        <v>18.260000000000002</v>
      </c>
      <c r="P1613" s="89" t="s">
        <v>467</v>
      </c>
      <c r="Q1613" s="89">
        <v>43</v>
      </c>
      <c r="R1613" s="89" t="s">
        <v>786</v>
      </c>
      <c r="S1613" s="89">
        <v>2</v>
      </c>
      <c r="T1613" s="90">
        <v>0</v>
      </c>
      <c r="U1613" s="90">
        <v>0</v>
      </c>
      <c r="V1613" s="90">
        <v>0</v>
      </c>
      <c r="W1613" s="90">
        <v>0</v>
      </c>
      <c r="X1613" s="90">
        <v>0</v>
      </c>
      <c r="Y1613" s="90">
        <v>0</v>
      </c>
      <c r="Z1613" s="90">
        <v>0</v>
      </c>
      <c r="AA1613" s="90">
        <v>0</v>
      </c>
      <c r="AB1613" s="90">
        <v>0</v>
      </c>
      <c r="AC1613" s="90"/>
      <c r="AD1613" s="90"/>
      <c r="AE1613" s="381" t="str">
        <f t="shared" ref="AE1613:AE1676" si="26">IFERROR(SQRT(((AC1613/AD1613)/0.005454154)),"-")</f>
        <v>-</v>
      </c>
      <c r="AF1613" s="105"/>
      <c r="AG1613" s="381"/>
      <c r="AH1613" s="381"/>
      <c r="AI1613" s="381"/>
      <c r="AJ1613" s="381"/>
      <c r="AK1613" s="381"/>
      <c r="AL1613" s="381"/>
      <c r="AM1613" s="381"/>
    </row>
    <row r="1614" spans="1:39" x14ac:dyDescent="0.35">
      <c r="A1614" s="89" t="s">
        <v>430</v>
      </c>
      <c r="B1614" s="89" t="s">
        <v>545</v>
      </c>
      <c r="C1614" s="89" t="s">
        <v>462</v>
      </c>
      <c r="D1614" s="89" t="s">
        <v>637</v>
      </c>
      <c r="E1614" s="89" t="s">
        <v>464</v>
      </c>
      <c r="F1614" s="89" t="s">
        <v>465</v>
      </c>
      <c r="G1614" s="89" t="s">
        <v>465</v>
      </c>
      <c r="H1614" s="89" t="s">
        <v>465</v>
      </c>
      <c r="I1614" s="89" t="s">
        <v>465</v>
      </c>
      <c r="J1614" s="89" t="s">
        <v>465</v>
      </c>
      <c r="K1614" s="89" t="s">
        <v>466</v>
      </c>
      <c r="L1614" s="89" t="s">
        <v>394</v>
      </c>
      <c r="M1614" s="89" t="s">
        <v>395</v>
      </c>
      <c r="N1614" s="89">
        <v>1</v>
      </c>
      <c r="O1614" s="91">
        <v>9.06</v>
      </c>
      <c r="P1614" s="89" t="s">
        <v>467</v>
      </c>
      <c r="Q1614" s="89">
        <v>43</v>
      </c>
      <c r="R1614" s="89" t="s">
        <v>786</v>
      </c>
      <c r="S1614" s="89">
        <v>2</v>
      </c>
      <c r="T1614" s="90">
        <v>0</v>
      </c>
      <c r="U1614" s="90">
        <v>0</v>
      </c>
      <c r="V1614" s="90">
        <v>0</v>
      </c>
      <c r="W1614" s="90">
        <v>0</v>
      </c>
      <c r="X1614" s="90">
        <v>0</v>
      </c>
      <c r="Y1614" s="90">
        <v>0</v>
      </c>
      <c r="Z1614" s="90">
        <v>0</v>
      </c>
      <c r="AA1614" s="90">
        <v>0</v>
      </c>
      <c r="AB1614" s="90">
        <v>0</v>
      </c>
      <c r="AC1614" s="90"/>
      <c r="AD1614" s="90"/>
      <c r="AE1614" s="381" t="str">
        <f t="shared" si="26"/>
        <v>-</v>
      </c>
      <c r="AF1614" s="105"/>
      <c r="AG1614" s="381"/>
      <c r="AH1614" s="381"/>
      <c r="AI1614" s="381"/>
      <c r="AJ1614" s="381"/>
      <c r="AK1614" s="381"/>
      <c r="AL1614" s="381"/>
      <c r="AM1614" s="381"/>
    </row>
    <row r="1615" spans="1:39" x14ac:dyDescent="0.35">
      <c r="A1615" s="89" t="s">
        <v>429</v>
      </c>
      <c r="B1615" s="89" t="s">
        <v>545</v>
      </c>
      <c r="C1615" s="89" t="s">
        <v>462</v>
      </c>
      <c r="D1615" s="89" t="s">
        <v>637</v>
      </c>
      <c r="E1615" s="89" t="s">
        <v>705</v>
      </c>
      <c r="F1615" s="89" t="s">
        <v>465</v>
      </c>
      <c r="G1615" s="89" t="s">
        <v>465</v>
      </c>
      <c r="H1615" s="89" t="s">
        <v>465</v>
      </c>
      <c r="I1615" s="89" t="s">
        <v>465</v>
      </c>
      <c r="J1615" s="89" t="s">
        <v>465</v>
      </c>
      <c r="K1615" s="89" t="s">
        <v>466</v>
      </c>
      <c r="L1615" s="89" t="s">
        <v>394</v>
      </c>
      <c r="M1615" s="89" t="s">
        <v>395</v>
      </c>
      <c r="N1615" s="89">
        <v>1</v>
      </c>
      <c r="O1615" s="91">
        <v>26.96</v>
      </c>
      <c r="P1615" s="89" t="s">
        <v>467</v>
      </c>
      <c r="Q1615" s="89">
        <v>43</v>
      </c>
      <c r="R1615" s="89" t="s">
        <v>786</v>
      </c>
      <c r="S1615" s="89">
        <v>2</v>
      </c>
      <c r="T1615" s="90">
        <v>0</v>
      </c>
      <c r="U1615" s="90">
        <v>0</v>
      </c>
      <c r="V1615" s="90">
        <v>0</v>
      </c>
      <c r="W1615" s="90">
        <v>0</v>
      </c>
      <c r="X1615" s="90">
        <v>0</v>
      </c>
      <c r="Y1615" s="90">
        <v>0</v>
      </c>
      <c r="Z1615" s="90">
        <v>0</v>
      </c>
      <c r="AA1615" s="90">
        <v>0</v>
      </c>
      <c r="AB1615" s="90">
        <v>0</v>
      </c>
      <c r="AC1615" s="90"/>
      <c r="AD1615" s="90"/>
      <c r="AE1615" s="381" t="str">
        <f t="shared" si="26"/>
        <v>-</v>
      </c>
      <c r="AF1615" s="105"/>
      <c r="AG1615" s="381"/>
      <c r="AH1615" s="381"/>
      <c r="AI1615" s="381"/>
      <c r="AJ1615" s="381"/>
      <c r="AK1615" s="381"/>
      <c r="AL1615" s="381"/>
      <c r="AM1615" s="381"/>
    </row>
    <row r="1616" spans="1:39" x14ac:dyDescent="0.35">
      <c r="A1616" s="89" t="s">
        <v>428</v>
      </c>
      <c r="B1616" s="89" t="s">
        <v>545</v>
      </c>
      <c r="C1616" s="89" t="s">
        <v>462</v>
      </c>
      <c r="D1616" s="89" t="s">
        <v>637</v>
      </c>
      <c r="E1616" s="89" t="s">
        <v>493</v>
      </c>
      <c r="F1616" s="89" t="s">
        <v>465</v>
      </c>
      <c r="G1616" s="89" t="s">
        <v>465</v>
      </c>
      <c r="H1616" s="89" t="s">
        <v>465</v>
      </c>
      <c r="I1616" s="89" t="s">
        <v>465</v>
      </c>
      <c r="J1616" s="89" t="s">
        <v>465</v>
      </c>
      <c r="K1616" s="89" t="s">
        <v>466</v>
      </c>
      <c r="L1616" s="89" t="s">
        <v>394</v>
      </c>
      <c r="M1616" s="89" t="s">
        <v>395</v>
      </c>
      <c r="N1616" s="89">
        <v>1</v>
      </c>
      <c r="O1616" s="91">
        <v>0.34</v>
      </c>
      <c r="P1616" s="89" t="s">
        <v>467</v>
      </c>
      <c r="Q1616" s="89">
        <v>43</v>
      </c>
      <c r="R1616" s="89" t="s">
        <v>786</v>
      </c>
      <c r="S1616" s="89">
        <v>2</v>
      </c>
      <c r="T1616" s="90">
        <v>0</v>
      </c>
      <c r="U1616" s="90">
        <v>0</v>
      </c>
      <c r="V1616" s="90">
        <v>0</v>
      </c>
      <c r="W1616" s="90">
        <v>0</v>
      </c>
      <c r="X1616" s="90">
        <v>0</v>
      </c>
      <c r="Y1616" s="90">
        <v>0</v>
      </c>
      <c r="Z1616" s="90">
        <v>0</v>
      </c>
      <c r="AA1616" s="90">
        <v>0</v>
      </c>
      <c r="AB1616" s="90">
        <v>0</v>
      </c>
      <c r="AC1616" s="90"/>
      <c r="AD1616" s="90"/>
      <c r="AE1616" s="381" t="str">
        <f t="shared" si="26"/>
        <v>-</v>
      </c>
      <c r="AF1616" s="105"/>
      <c r="AG1616" s="381"/>
      <c r="AH1616" s="381"/>
      <c r="AI1616" s="381"/>
      <c r="AJ1616" s="381"/>
      <c r="AK1616" s="381"/>
      <c r="AL1616" s="381"/>
      <c r="AM1616" s="381"/>
    </row>
    <row r="1617" spans="1:39" x14ac:dyDescent="0.35">
      <c r="A1617" s="89" t="s">
        <v>702</v>
      </c>
      <c r="B1617" s="89" t="s">
        <v>558</v>
      </c>
      <c r="C1617" s="89" t="s">
        <v>462</v>
      </c>
      <c r="D1617" s="89" t="s">
        <v>637</v>
      </c>
      <c r="E1617" s="89" t="s">
        <v>487</v>
      </c>
      <c r="F1617" s="89" t="s">
        <v>465</v>
      </c>
      <c r="G1617" s="89" t="s">
        <v>465</v>
      </c>
      <c r="H1617" s="89" t="s">
        <v>465</v>
      </c>
      <c r="I1617" s="89" t="s">
        <v>465</v>
      </c>
      <c r="J1617" s="89" t="s">
        <v>465</v>
      </c>
      <c r="K1617" s="89" t="s">
        <v>466</v>
      </c>
      <c r="L1617" s="89" t="s">
        <v>394</v>
      </c>
      <c r="M1617" s="89" t="s">
        <v>395</v>
      </c>
      <c r="N1617" s="89">
        <v>1</v>
      </c>
      <c r="O1617" s="91">
        <v>79.400000000000006</v>
      </c>
      <c r="P1617" s="89" t="s">
        <v>548</v>
      </c>
      <c r="Q1617" s="89">
        <v>43</v>
      </c>
      <c r="R1617" s="89" t="s">
        <v>786</v>
      </c>
      <c r="S1617" s="89">
        <v>3</v>
      </c>
      <c r="T1617" s="90">
        <v>0</v>
      </c>
      <c r="U1617" s="90">
        <v>0</v>
      </c>
      <c r="V1617" s="90">
        <v>0</v>
      </c>
      <c r="W1617" s="90">
        <v>0</v>
      </c>
      <c r="X1617" s="90">
        <v>0</v>
      </c>
      <c r="Y1617" s="90">
        <v>0</v>
      </c>
      <c r="Z1617" s="90">
        <v>0</v>
      </c>
      <c r="AA1617" s="90">
        <v>0</v>
      </c>
      <c r="AB1617" s="90">
        <v>0</v>
      </c>
      <c r="AC1617" s="90"/>
      <c r="AD1617" s="90"/>
      <c r="AE1617" s="381" t="str">
        <f t="shared" si="26"/>
        <v>-</v>
      </c>
      <c r="AF1617" s="105"/>
      <c r="AG1617" s="381"/>
      <c r="AH1617" s="381"/>
      <c r="AI1617" s="381"/>
      <c r="AJ1617" s="381"/>
      <c r="AK1617" s="381"/>
      <c r="AL1617" s="381"/>
      <c r="AM1617" s="381"/>
    </row>
    <row r="1618" spans="1:39" x14ac:dyDescent="0.35">
      <c r="A1618" s="89" t="s">
        <v>700</v>
      </c>
      <c r="B1618" s="89" t="s">
        <v>558</v>
      </c>
      <c r="C1618" s="89" t="s">
        <v>462</v>
      </c>
      <c r="D1618" s="89" t="s">
        <v>637</v>
      </c>
      <c r="E1618" s="89" t="s">
        <v>487</v>
      </c>
      <c r="F1618" s="89" t="s">
        <v>465</v>
      </c>
      <c r="G1618" s="89" t="s">
        <v>465</v>
      </c>
      <c r="H1618" s="89" t="s">
        <v>465</v>
      </c>
      <c r="I1618" s="89" t="s">
        <v>465</v>
      </c>
      <c r="J1618" s="89" t="s">
        <v>465</v>
      </c>
      <c r="K1618" s="89" t="s">
        <v>466</v>
      </c>
      <c r="L1618" s="89" t="s">
        <v>394</v>
      </c>
      <c r="M1618" s="89" t="s">
        <v>395</v>
      </c>
      <c r="N1618" s="89">
        <v>1</v>
      </c>
      <c r="O1618" s="91">
        <v>12.44</v>
      </c>
      <c r="P1618" s="89" t="s">
        <v>548</v>
      </c>
      <c r="Q1618" s="89">
        <v>43</v>
      </c>
      <c r="R1618" s="89" t="s">
        <v>786</v>
      </c>
      <c r="S1618" s="89">
        <v>3</v>
      </c>
      <c r="T1618" s="90">
        <v>0</v>
      </c>
      <c r="U1618" s="90">
        <v>0</v>
      </c>
      <c r="V1618" s="90">
        <v>0</v>
      </c>
      <c r="W1618" s="90">
        <v>0</v>
      </c>
      <c r="X1618" s="90">
        <v>0</v>
      </c>
      <c r="Y1618" s="90">
        <v>0</v>
      </c>
      <c r="Z1618" s="90">
        <v>0</v>
      </c>
      <c r="AA1618" s="90">
        <v>0</v>
      </c>
      <c r="AB1618" s="90">
        <v>0</v>
      </c>
      <c r="AC1618" s="90"/>
      <c r="AD1618" s="90"/>
      <c r="AE1618" s="381" t="str">
        <f t="shared" si="26"/>
        <v>-</v>
      </c>
      <c r="AF1618" s="105"/>
      <c r="AG1618" s="381"/>
      <c r="AH1618" s="381"/>
      <c r="AI1618" s="381"/>
      <c r="AJ1618" s="381"/>
      <c r="AK1618" s="381"/>
      <c r="AL1618" s="381"/>
      <c r="AM1618" s="381"/>
    </row>
    <row r="1619" spans="1:39" x14ac:dyDescent="0.35">
      <c r="A1619" s="89" t="s">
        <v>698</v>
      </c>
      <c r="B1619" s="89" t="s">
        <v>558</v>
      </c>
      <c r="C1619" s="89" t="s">
        <v>462</v>
      </c>
      <c r="D1619" s="89" t="s">
        <v>637</v>
      </c>
      <c r="E1619" s="89" t="s">
        <v>487</v>
      </c>
      <c r="F1619" s="89" t="s">
        <v>465</v>
      </c>
      <c r="G1619" s="89" t="s">
        <v>465</v>
      </c>
      <c r="H1619" s="89" t="s">
        <v>465</v>
      </c>
      <c r="I1619" s="89" t="s">
        <v>465</v>
      </c>
      <c r="J1619" s="89" t="s">
        <v>465</v>
      </c>
      <c r="K1619" s="89" t="s">
        <v>466</v>
      </c>
      <c r="L1619" s="89" t="s">
        <v>394</v>
      </c>
      <c r="M1619" s="89" t="s">
        <v>395</v>
      </c>
      <c r="N1619" s="89">
        <v>1</v>
      </c>
      <c r="O1619" s="91">
        <v>9.0500000000000007</v>
      </c>
      <c r="P1619" s="89" t="s">
        <v>548</v>
      </c>
      <c r="Q1619" s="89">
        <v>43</v>
      </c>
      <c r="R1619" s="89" t="s">
        <v>786</v>
      </c>
      <c r="S1619" s="89">
        <v>3</v>
      </c>
      <c r="T1619" s="90">
        <v>0</v>
      </c>
      <c r="U1619" s="90">
        <v>0</v>
      </c>
      <c r="V1619" s="90">
        <v>0</v>
      </c>
      <c r="W1619" s="90">
        <v>0</v>
      </c>
      <c r="X1619" s="90">
        <v>0</v>
      </c>
      <c r="Y1619" s="90">
        <v>0</v>
      </c>
      <c r="Z1619" s="90">
        <v>0</v>
      </c>
      <c r="AA1619" s="90">
        <v>0</v>
      </c>
      <c r="AB1619" s="90">
        <v>0</v>
      </c>
      <c r="AC1619" s="90"/>
      <c r="AD1619" s="90"/>
      <c r="AE1619" s="381" t="str">
        <f t="shared" si="26"/>
        <v>-</v>
      </c>
      <c r="AF1619" s="105"/>
      <c r="AG1619" s="381"/>
      <c r="AH1619" s="381"/>
      <c r="AI1619" s="381"/>
      <c r="AJ1619" s="381"/>
      <c r="AK1619" s="381"/>
      <c r="AL1619" s="381"/>
      <c r="AM1619" s="381"/>
    </row>
    <row r="1620" spans="1:39" x14ac:dyDescent="0.35">
      <c r="A1620" s="89" t="s">
        <v>553</v>
      </c>
      <c r="B1620" s="89" t="s">
        <v>558</v>
      </c>
      <c r="C1620" s="89" t="s">
        <v>462</v>
      </c>
      <c r="D1620" s="89" t="s">
        <v>637</v>
      </c>
      <c r="E1620" s="89" t="s">
        <v>487</v>
      </c>
      <c r="F1620" s="89" t="s">
        <v>465</v>
      </c>
      <c r="G1620" s="89" t="s">
        <v>465</v>
      </c>
      <c r="H1620" s="89" t="s">
        <v>465</v>
      </c>
      <c r="I1620" s="89" t="s">
        <v>465</v>
      </c>
      <c r="J1620" s="89" t="s">
        <v>465</v>
      </c>
      <c r="K1620" s="89" t="s">
        <v>466</v>
      </c>
      <c r="L1620" s="89" t="s">
        <v>394</v>
      </c>
      <c r="M1620" s="89" t="s">
        <v>395</v>
      </c>
      <c r="N1620" s="89">
        <v>1</v>
      </c>
      <c r="O1620" s="91">
        <v>78.5</v>
      </c>
      <c r="P1620" s="89" t="s">
        <v>548</v>
      </c>
      <c r="Q1620" s="89">
        <v>43</v>
      </c>
      <c r="R1620" s="89" t="s">
        <v>786</v>
      </c>
      <c r="S1620" s="89">
        <v>3</v>
      </c>
      <c r="T1620" s="90">
        <v>0</v>
      </c>
      <c r="U1620" s="90">
        <v>0</v>
      </c>
      <c r="V1620" s="90">
        <v>0</v>
      </c>
      <c r="W1620" s="90">
        <v>0</v>
      </c>
      <c r="X1620" s="90">
        <v>0</v>
      </c>
      <c r="Y1620" s="90">
        <v>0</v>
      </c>
      <c r="Z1620" s="90">
        <v>0</v>
      </c>
      <c r="AA1620" s="90">
        <v>0</v>
      </c>
      <c r="AB1620" s="90">
        <v>0</v>
      </c>
      <c r="AC1620" s="90"/>
      <c r="AD1620" s="90"/>
      <c r="AE1620" s="381" t="str">
        <f t="shared" si="26"/>
        <v>-</v>
      </c>
      <c r="AF1620" s="105"/>
      <c r="AG1620" s="381"/>
      <c r="AH1620" s="381"/>
      <c r="AI1620" s="381"/>
      <c r="AJ1620" s="381"/>
      <c r="AK1620" s="381"/>
      <c r="AL1620" s="381"/>
      <c r="AM1620" s="381"/>
    </row>
    <row r="1621" spans="1:39" x14ac:dyDescent="0.35">
      <c r="A1621" s="89" t="s">
        <v>695</v>
      </c>
      <c r="B1621" s="89" t="s">
        <v>558</v>
      </c>
      <c r="C1621" s="89" t="s">
        <v>462</v>
      </c>
      <c r="D1621" s="89" t="s">
        <v>637</v>
      </c>
      <c r="E1621" s="89" t="s">
        <v>485</v>
      </c>
      <c r="F1621" s="89" t="s">
        <v>465</v>
      </c>
      <c r="G1621" s="89" t="s">
        <v>465</v>
      </c>
      <c r="H1621" s="89" t="s">
        <v>465</v>
      </c>
      <c r="I1621" s="89" t="s">
        <v>465</v>
      </c>
      <c r="J1621" s="89" t="s">
        <v>465</v>
      </c>
      <c r="K1621" s="89" t="s">
        <v>466</v>
      </c>
      <c r="L1621" s="89" t="s">
        <v>394</v>
      </c>
      <c r="M1621" s="89" t="s">
        <v>395</v>
      </c>
      <c r="N1621" s="89">
        <v>1</v>
      </c>
      <c r="O1621" s="91">
        <v>25.56</v>
      </c>
      <c r="P1621" s="89" t="s">
        <v>548</v>
      </c>
      <c r="Q1621" s="89">
        <v>43</v>
      </c>
      <c r="R1621" s="89" t="s">
        <v>786</v>
      </c>
      <c r="S1621" s="89">
        <v>3</v>
      </c>
      <c r="T1621" s="90">
        <v>0</v>
      </c>
      <c r="U1621" s="90">
        <v>0</v>
      </c>
      <c r="V1621" s="90">
        <v>0</v>
      </c>
      <c r="W1621" s="90">
        <v>0</v>
      </c>
      <c r="X1621" s="90">
        <v>0</v>
      </c>
      <c r="Y1621" s="90">
        <v>0</v>
      </c>
      <c r="Z1621" s="90">
        <v>0</v>
      </c>
      <c r="AA1621" s="90">
        <v>0</v>
      </c>
      <c r="AB1621" s="90">
        <v>0</v>
      </c>
      <c r="AC1621" s="90"/>
      <c r="AD1621" s="90"/>
      <c r="AE1621" s="381" t="str">
        <f t="shared" si="26"/>
        <v>-</v>
      </c>
      <c r="AF1621" s="105"/>
      <c r="AG1621" s="381"/>
      <c r="AH1621" s="381"/>
      <c r="AI1621" s="381"/>
      <c r="AJ1621" s="381"/>
      <c r="AK1621" s="381"/>
      <c r="AL1621" s="381"/>
      <c r="AM1621" s="381"/>
    </row>
    <row r="1622" spans="1:39" x14ac:dyDescent="0.35">
      <c r="A1622" s="89" t="s">
        <v>701</v>
      </c>
      <c r="B1622" s="89" t="s">
        <v>558</v>
      </c>
      <c r="C1622" s="89" t="s">
        <v>462</v>
      </c>
      <c r="D1622" s="89" t="s">
        <v>637</v>
      </c>
      <c r="E1622" s="89" t="s">
        <v>535</v>
      </c>
      <c r="F1622" s="89" t="s">
        <v>465</v>
      </c>
      <c r="G1622" s="89" t="s">
        <v>465</v>
      </c>
      <c r="H1622" s="89" t="s">
        <v>465</v>
      </c>
      <c r="I1622" s="89" t="s">
        <v>465</v>
      </c>
      <c r="J1622" s="89" t="s">
        <v>465</v>
      </c>
      <c r="K1622" s="89" t="s">
        <v>466</v>
      </c>
      <c r="L1622" s="89" t="s">
        <v>394</v>
      </c>
      <c r="M1622" s="89" t="s">
        <v>395</v>
      </c>
      <c r="N1622" s="89">
        <v>1</v>
      </c>
      <c r="O1622" s="91">
        <v>144.78</v>
      </c>
      <c r="P1622" s="89" t="s">
        <v>548</v>
      </c>
      <c r="Q1622" s="89">
        <v>43</v>
      </c>
      <c r="R1622" s="89" t="s">
        <v>786</v>
      </c>
      <c r="S1622" s="89">
        <v>3</v>
      </c>
      <c r="T1622" s="90">
        <v>0</v>
      </c>
      <c r="U1622" s="90">
        <v>0</v>
      </c>
      <c r="V1622" s="90">
        <v>0</v>
      </c>
      <c r="W1622" s="90">
        <v>0</v>
      </c>
      <c r="X1622" s="90">
        <v>0</v>
      </c>
      <c r="Y1622" s="90">
        <v>0</v>
      </c>
      <c r="Z1622" s="90">
        <v>0</v>
      </c>
      <c r="AA1622" s="90">
        <v>0</v>
      </c>
      <c r="AB1622" s="90">
        <v>0</v>
      </c>
      <c r="AC1622" s="90"/>
      <c r="AD1622" s="90"/>
      <c r="AE1622" s="381" t="str">
        <f t="shared" si="26"/>
        <v>-</v>
      </c>
      <c r="AF1622" s="105"/>
      <c r="AG1622" s="381"/>
      <c r="AH1622" s="381"/>
      <c r="AI1622" s="381"/>
      <c r="AJ1622" s="381"/>
      <c r="AK1622" s="381"/>
      <c r="AL1622" s="381"/>
      <c r="AM1622" s="381"/>
    </row>
    <row r="1623" spans="1:39" x14ac:dyDescent="0.35">
      <c r="A1623" s="89" t="s">
        <v>699</v>
      </c>
      <c r="B1623" s="89" t="s">
        <v>558</v>
      </c>
      <c r="C1623" s="89" t="s">
        <v>462</v>
      </c>
      <c r="D1623" s="89" t="s">
        <v>637</v>
      </c>
      <c r="E1623" s="89" t="s">
        <v>535</v>
      </c>
      <c r="F1623" s="89" t="s">
        <v>465</v>
      </c>
      <c r="G1623" s="89" t="s">
        <v>465</v>
      </c>
      <c r="H1623" s="89" t="s">
        <v>465</v>
      </c>
      <c r="I1623" s="89" t="s">
        <v>465</v>
      </c>
      <c r="J1623" s="89" t="s">
        <v>465</v>
      </c>
      <c r="K1623" s="89" t="s">
        <v>466</v>
      </c>
      <c r="L1623" s="89" t="s">
        <v>394</v>
      </c>
      <c r="M1623" s="89" t="s">
        <v>395</v>
      </c>
      <c r="N1623" s="89">
        <v>1</v>
      </c>
      <c r="O1623" s="91">
        <v>131.13999999999999</v>
      </c>
      <c r="P1623" s="89" t="s">
        <v>548</v>
      </c>
      <c r="Q1623" s="89">
        <v>43</v>
      </c>
      <c r="R1623" s="89" t="s">
        <v>786</v>
      </c>
      <c r="S1623" s="89">
        <v>3</v>
      </c>
      <c r="T1623" s="90">
        <v>0</v>
      </c>
      <c r="U1623" s="90">
        <v>0</v>
      </c>
      <c r="V1623" s="90">
        <v>0</v>
      </c>
      <c r="W1623" s="90">
        <v>0</v>
      </c>
      <c r="X1623" s="90">
        <v>0</v>
      </c>
      <c r="Y1623" s="90">
        <v>0</v>
      </c>
      <c r="Z1623" s="90">
        <v>0</v>
      </c>
      <c r="AA1623" s="90">
        <v>0</v>
      </c>
      <c r="AB1623" s="90">
        <v>0</v>
      </c>
      <c r="AC1623" s="90"/>
      <c r="AD1623" s="90"/>
      <c r="AE1623" s="381" t="str">
        <f t="shared" si="26"/>
        <v>-</v>
      </c>
      <c r="AF1623" s="105"/>
      <c r="AG1623" s="381"/>
      <c r="AH1623" s="381"/>
      <c r="AI1623" s="381"/>
      <c r="AJ1623" s="381"/>
      <c r="AK1623" s="381"/>
      <c r="AL1623" s="381"/>
      <c r="AM1623" s="381"/>
    </row>
    <row r="1624" spans="1:39" x14ac:dyDescent="0.35">
      <c r="A1624" s="89" t="s">
        <v>600</v>
      </c>
      <c r="B1624" s="89" t="s">
        <v>391</v>
      </c>
      <c r="C1624" s="89" t="s">
        <v>392</v>
      </c>
      <c r="D1624" s="89" t="s">
        <v>463</v>
      </c>
      <c r="E1624" s="89" t="s">
        <v>526</v>
      </c>
      <c r="F1624" s="89" t="s">
        <v>465</v>
      </c>
      <c r="G1624" s="89" t="s">
        <v>465</v>
      </c>
      <c r="H1624" s="89" t="s">
        <v>465</v>
      </c>
      <c r="I1624" s="89" t="s">
        <v>506</v>
      </c>
      <c r="J1624" s="89" t="s">
        <v>501</v>
      </c>
      <c r="K1624" s="89" t="s">
        <v>466</v>
      </c>
      <c r="L1624" s="89" t="s">
        <v>587</v>
      </c>
      <c r="M1624" s="89" t="s">
        <v>395</v>
      </c>
      <c r="N1624" s="89">
        <v>22</v>
      </c>
      <c r="O1624" s="91">
        <v>12.98</v>
      </c>
      <c r="P1624" s="89" t="s">
        <v>588</v>
      </c>
      <c r="Q1624" s="89">
        <v>43</v>
      </c>
      <c r="R1624" s="89" t="s">
        <v>786</v>
      </c>
      <c r="S1624" s="89">
        <v>6</v>
      </c>
      <c r="T1624" s="90">
        <v>0</v>
      </c>
      <c r="U1624" s="90">
        <v>0</v>
      </c>
      <c r="V1624" s="90">
        <v>0</v>
      </c>
      <c r="W1624" s="90">
        <v>0</v>
      </c>
      <c r="X1624" s="90">
        <v>0</v>
      </c>
      <c r="Y1624" s="90">
        <v>0</v>
      </c>
      <c r="Z1624" s="90">
        <v>0</v>
      </c>
      <c r="AA1624" s="90">
        <v>0</v>
      </c>
      <c r="AB1624" s="90">
        <v>0</v>
      </c>
      <c r="AC1624" s="90">
        <v>74.63</v>
      </c>
      <c r="AD1624" s="90">
        <v>112.13</v>
      </c>
      <c r="AE1624" s="381">
        <f t="shared" si="26"/>
        <v>11.04668859879742</v>
      </c>
      <c r="AF1624" s="105"/>
      <c r="AG1624" s="381"/>
      <c r="AH1624" s="381"/>
      <c r="AI1624" s="381"/>
      <c r="AJ1624" s="381"/>
      <c r="AK1624" s="381"/>
      <c r="AL1624" s="381"/>
      <c r="AM1624" s="381"/>
    </row>
    <row r="1625" spans="1:39" x14ac:dyDescent="0.35">
      <c r="A1625" s="89" t="s">
        <v>599</v>
      </c>
      <c r="B1625" s="89" t="s">
        <v>391</v>
      </c>
      <c r="C1625" s="89" t="s">
        <v>392</v>
      </c>
      <c r="D1625" s="89" t="s">
        <v>463</v>
      </c>
      <c r="E1625" s="89" t="s">
        <v>500</v>
      </c>
      <c r="F1625" s="89" t="s">
        <v>465</v>
      </c>
      <c r="G1625" s="89" t="s">
        <v>465</v>
      </c>
      <c r="H1625" s="89" t="s">
        <v>465</v>
      </c>
      <c r="I1625" s="89" t="s">
        <v>506</v>
      </c>
      <c r="J1625" s="89" t="s">
        <v>501</v>
      </c>
      <c r="K1625" s="89" t="s">
        <v>466</v>
      </c>
      <c r="L1625" s="89" t="s">
        <v>587</v>
      </c>
      <c r="M1625" s="89" t="s">
        <v>395</v>
      </c>
      <c r="N1625" s="89">
        <v>22</v>
      </c>
      <c r="O1625" s="91">
        <v>22.74</v>
      </c>
      <c r="P1625" s="89" t="s">
        <v>588</v>
      </c>
      <c r="Q1625" s="89">
        <v>43</v>
      </c>
      <c r="R1625" s="89" t="s">
        <v>786</v>
      </c>
      <c r="S1625" s="89">
        <v>6</v>
      </c>
      <c r="T1625" s="90">
        <v>0</v>
      </c>
      <c r="U1625" s="90">
        <v>0</v>
      </c>
      <c r="V1625" s="90">
        <v>0</v>
      </c>
      <c r="W1625" s="90">
        <v>0</v>
      </c>
      <c r="X1625" s="90">
        <v>0</v>
      </c>
      <c r="Y1625" s="90">
        <v>0</v>
      </c>
      <c r="Z1625" s="90">
        <v>0</v>
      </c>
      <c r="AA1625" s="90">
        <v>0</v>
      </c>
      <c r="AB1625" s="90">
        <v>0</v>
      </c>
      <c r="AC1625" s="90">
        <v>74.63</v>
      </c>
      <c r="AD1625" s="90">
        <v>112.13</v>
      </c>
      <c r="AE1625" s="381">
        <f t="shared" si="26"/>
        <v>11.04668859879742</v>
      </c>
      <c r="AF1625" s="105"/>
      <c r="AG1625" s="381"/>
      <c r="AH1625" s="381"/>
      <c r="AI1625" s="381"/>
      <c r="AJ1625" s="381"/>
      <c r="AK1625" s="381"/>
      <c r="AL1625" s="381"/>
      <c r="AM1625" s="381"/>
    </row>
    <row r="1626" spans="1:39" x14ac:dyDescent="0.35">
      <c r="A1626" s="89" t="s">
        <v>596</v>
      </c>
      <c r="B1626" s="89" t="s">
        <v>391</v>
      </c>
      <c r="C1626" s="89" t="s">
        <v>392</v>
      </c>
      <c r="D1626" s="89" t="s">
        <v>463</v>
      </c>
      <c r="E1626" s="89" t="s">
        <v>597</v>
      </c>
      <c r="F1626" s="89" t="s">
        <v>465</v>
      </c>
      <c r="G1626" s="89" t="s">
        <v>465</v>
      </c>
      <c r="H1626" s="89" t="s">
        <v>465</v>
      </c>
      <c r="I1626" s="89" t="s">
        <v>506</v>
      </c>
      <c r="J1626" s="89" t="s">
        <v>501</v>
      </c>
      <c r="K1626" s="89" t="s">
        <v>466</v>
      </c>
      <c r="L1626" s="89" t="s">
        <v>587</v>
      </c>
      <c r="M1626" s="89" t="s">
        <v>395</v>
      </c>
      <c r="N1626" s="89">
        <v>22</v>
      </c>
      <c r="O1626" s="91">
        <v>1.29</v>
      </c>
      <c r="P1626" s="89" t="s">
        <v>588</v>
      </c>
      <c r="Q1626" s="89">
        <v>43</v>
      </c>
      <c r="R1626" s="89" t="s">
        <v>786</v>
      </c>
      <c r="S1626" s="89">
        <v>6</v>
      </c>
      <c r="T1626" s="90">
        <v>0</v>
      </c>
      <c r="U1626" s="90">
        <v>0</v>
      </c>
      <c r="V1626" s="90">
        <v>0</v>
      </c>
      <c r="W1626" s="90">
        <v>0</v>
      </c>
      <c r="X1626" s="90">
        <v>0</v>
      </c>
      <c r="Y1626" s="90">
        <v>0</v>
      </c>
      <c r="Z1626" s="90">
        <v>0</v>
      </c>
      <c r="AA1626" s="90">
        <v>0</v>
      </c>
      <c r="AB1626" s="90">
        <v>0</v>
      </c>
      <c r="AC1626" s="90">
        <v>74.430000000000007</v>
      </c>
      <c r="AD1626" s="90">
        <v>123.31</v>
      </c>
      <c r="AE1626" s="381">
        <f t="shared" si="26"/>
        <v>10.519889123312062</v>
      </c>
      <c r="AF1626" s="105"/>
      <c r="AG1626" s="381"/>
      <c r="AH1626" s="381"/>
      <c r="AI1626" s="381"/>
      <c r="AJ1626" s="381"/>
      <c r="AK1626" s="381"/>
      <c r="AL1626" s="381"/>
      <c r="AM1626" s="381"/>
    </row>
    <row r="1627" spans="1:39" x14ac:dyDescent="0.35">
      <c r="A1627" s="89" t="s">
        <v>590</v>
      </c>
      <c r="B1627" s="89" t="s">
        <v>391</v>
      </c>
      <c r="C1627" s="89" t="s">
        <v>392</v>
      </c>
      <c r="D1627" s="89" t="s">
        <v>463</v>
      </c>
      <c r="E1627" s="89" t="s">
        <v>500</v>
      </c>
      <c r="F1627" s="89" t="s">
        <v>465</v>
      </c>
      <c r="G1627" s="89" t="s">
        <v>465</v>
      </c>
      <c r="H1627" s="89" t="s">
        <v>465</v>
      </c>
      <c r="I1627" s="89" t="s">
        <v>506</v>
      </c>
      <c r="J1627" s="89" t="s">
        <v>501</v>
      </c>
      <c r="K1627" s="89" t="s">
        <v>466</v>
      </c>
      <c r="L1627" s="89" t="s">
        <v>587</v>
      </c>
      <c r="M1627" s="89" t="s">
        <v>395</v>
      </c>
      <c r="N1627" s="89">
        <v>22</v>
      </c>
      <c r="O1627" s="91">
        <v>52.66</v>
      </c>
      <c r="P1627" s="89" t="s">
        <v>588</v>
      </c>
      <c r="Q1627" s="89">
        <v>43</v>
      </c>
      <c r="R1627" s="89" t="s">
        <v>786</v>
      </c>
      <c r="S1627" s="89">
        <v>6</v>
      </c>
      <c r="T1627" s="90">
        <v>0</v>
      </c>
      <c r="U1627" s="90">
        <v>0</v>
      </c>
      <c r="V1627" s="90">
        <v>0</v>
      </c>
      <c r="W1627" s="90">
        <v>0</v>
      </c>
      <c r="X1627" s="90">
        <v>0</v>
      </c>
      <c r="Y1627" s="90">
        <v>0</v>
      </c>
      <c r="Z1627" s="90">
        <v>0</v>
      </c>
      <c r="AA1627" s="90">
        <v>0</v>
      </c>
      <c r="AB1627" s="90">
        <v>0</v>
      </c>
      <c r="AC1627" s="90">
        <v>74.63</v>
      </c>
      <c r="AD1627" s="90">
        <v>112.13</v>
      </c>
      <c r="AE1627" s="381">
        <f t="shared" si="26"/>
        <v>11.04668859879742</v>
      </c>
      <c r="AF1627" s="105"/>
      <c r="AG1627" s="381"/>
      <c r="AH1627" s="381"/>
      <c r="AI1627" s="381"/>
      <c r="AJ1627" s="381"/>
      <c r="AK1627" s="381"/>
      <c r="AL1627" s="381"/>
      <c r="AM1627" s="381"/>
    </row>
    <row r="1628" spans="1:39" x14ac:dyDescent="0.35">
      <c r="A1628" s="89" t="s">
        <v>589</v>
      </c>
      <c r="B1628" s="89" t="s">
        <v>391</v>
      </c>
      <c r="C1628" s="89" t="s">
        <v>392</v>
      </c>
      <c r="D1628" s="89" t="s">
        <v>463</v>
      </c>
      <c r="E1628" s="89" t="s">
        <v>480</v>
      </c>
      <c r="F1628" s="89" t="s">
        <v>465</v>
      </c>
      <c r="G1628" s="89" t="s">
        <v>465</v>
      </c>
      <c r="H1628" s="89" t="s">
        <v>465</v>
      </c>
      <c r="I1628" s="89" t="s">
        <v>506</v>
      </c>
      <c r="J1628" s="89" t="s">
        <v>501</v>
      </c>
      <c r="K1628" s="89" t="s">
        <v>466</v>
      </c>
      <c r="L1628" s="89" t="s">
        <v>587</v>
      </c>
      <c r="M1628" s="89" t="s">
        <v>395</v>
      </c>
      <c r="N1628" s="89">
        <v>22</v>
      </c>
      <c r="O1628" s="91">
        <v>13.12</v>
      </c>
      <c r="P1628" s="89" t="s">
        <v>588</v>
      </c>
      <c r="Q1628" s="89">
        <v>43</v>
      </c>
      <c r="R1628" s="89" t="s">
        <v>786</v>
      </c>
      <c r="S1628" s="89">
        <v>6</v>
      </c>
      <c r="T1628" s="90">
        <v>0</v>
      </c>
      <c r="U1628" s="90">
        <v>0</v>
      </c>
      <c r="V1628" s="90">
        <v>0</v>
      </c>
      <c r="W1628" s="90">
        <v>0</v>
      </c>
      <c r="X1628" s="90">
        <v>0</v>
      </c>
      <c r="Y1628" s="90">
        <v>0</v>
      </c>
      <c r="Z1628" s="90">
        <v>0</v>
      </c>
      <c r="AA1628" s="90">
        <v>0</v>
      </c>
      <c r="AB1628" s="90">
        <v>0</v>
      </c>
      <c r="AC1628" s="90">
        <v>74.430000000000007</v>
      </c>
      <c r="AD1628" s="90">
        <v>123.31</v>
      </c>
      <c r="AE1628" s="381">
        <f t="shared" si="26"/>
        <v>10.519889123312062</v>
      </c>
      <c r="AF1628" s="105"/>
      <c r="AG1628" s="381"/>
      <c r="AH1628" s="381"/>
      <c r="AI1628" s="381"/>
      <c r="AJ1628" s="381"/>
      <c r="AK1628" s="381"/>
      <c r="AL1628" s="381"/>
      <c r="AM1628" s="381"/>
    </row>
    <row r="1629" spans="1:39" x14ac:dyDescent="0.35">
      <c r="A1629" s="89" t="s">
        <v>601</v>
      </c>
      <c r="B1629" s="89" t="s">
        <v>391</v>
      </c>
      <c r="C1629" s="89" t="s">
        <v>392</v>
      </c>
      <c r="D1629" s="89" t="s">
        <v>463</v>
      </c>
      <c r="E1629" s="89" t="s">
        <v>521</v>
      </c>
      <c r="F1629" s="89" t="s">
        <v>465</v>
      </c>
      <c r="G1629" s="89" t="s">
        <v>511</v>
      </c>
      <c r="H1629" s="89" t="s">
        <v>465</v>
      </c>
      <c r="I1629" s="89" t="s">
        <v>506</v>
      </c>
      <c r="J1629" s="89" t="s">
        <v>501</v>
      </c>
      <c r="K1629" s="89" t="s">
        <v>476</v>
      </c>
      <c r="L1629" s="89" t="s">
        <v>587</v>
      </c>
      <c r="M1629" s="89" t="s">
        <v>395</v>
      </c>
      <c r="N1629" s="89">
        <v>22</v>
      </c>
      <c r="O1629" s="91">
        <v>86.12</v>
      </c>
      <c r="P1629" s="89" t="s">
        <v>588</v>
      </c>
      <c r="Q1629" s="89">
        <v>43</v>
      </c>
      <c r="R1629" s="89" t="s">
        <v>786</v>
      </c>
      <c r="S1629" s="89">
        <v>6</v>
      </c>
      <c r="T1629" s="90">
        <v>0</v>
      </c>
      <c r="U1629" s="90">
        <v>0</v>
      </c>
      <c r="V1629" s="90">
        <v>0</v>
      </c>
      <c r="W1629" s="90">
        <v>0</v>
      </c>
      <c r="X1629" s="90">
        <v>0</v>
      </c>
      <c r="Y1629" s="90">
        <v>0</v>
      </c>
      <c r="Z1629" s="90">
        <v>0</v>
      </c>
      <c r="AA1629" s="90">
        <v>0</v>
      </c>
      <c r="AB1629" s="90">
        <v>0</v>
      </c>
      <c r="AC1629" s="90">
        <v>74.27</v>
      </c>
      <c r="AD1629" s="90">
        <v>102.15</v>
      </c>
      <c r="AE1629" s="381">
        <f t="shared" si="26"/>
        <v>11.545794632781032</v>
      </c>
      <c r="AF1629" s="105"/>
      <c r="AG1629" s="381"/>
      <c r="AH1629" s="381"/>
      <c r="AI1629" s="381"/>
      <c r="AJ1629" s="381"/>
      <c r="AK1629" s="381"/>
      <c r="AL1629" s="381"/>
      <c r="AM1629" s="381"/>
    </row>
    <row r="1630" spans="1:39" x14ac:dyDescent="0.35">
      <c r="A1630" s="89" t="s">
        <v>603</v>
      </c>
      <c r="B1630" s="89" t="s">
        <v>391</v>
      </c>
      <c r="C1630" s="89" t="s">
        <v>392</v>
      </c>
      <c r="D1630" s="89" t="s">
        <v>463</v>
      </c>
      <c r="E1630" s="89" t="s">
        <v>526</v>
      </c>
      <c r="F1630" s="89" t="s">
        <v>465</v>
      </c>
      <c r="G1630" s="89" t="s">
        <v>511</v>
      </c>
      <c r="H1630" s="89" t="s">
        <v>465</v>
      </c>
      <c r="I1630" s="89" t="s">
        <v>506</v>
      </c>
      <c r="J1630" s="89" t="s">
        <v>501</v>
      </c>
      <c r="K1630" s="89" t="s">
        <v>476</v>
      </c>
      <c r="L1630" s="89" t="s">
        <v>587</v>
      </c>
      <c r="M1630" s="89" t="s">
        <v>395</v>
      </c>
      <c r="N1630" s="89">
        <v>22</v>
      </c>
      <c r="O1630" s="91">
        <v>17.53</v>
      </c>
      <c r="P1630" s="89" t="s">
        <v>588</v>
      </c>
      <c r="Q1630" s="89">
        <v>43</v>
      </c>
      <c r="R1630" s="89" t="s">
        <v>786</v>
      </c>
      <c r="S1630" s="89">
        <v>6</v>
      </c>
      <c r="T1630" s="90">
        <v>0</v>
      </c>
      <c r="U1630" s="90">
        <v>0</v>
      </c>
      <c r="V1630" s="90">
        <v>0</v>
      </c>
      <c r="W1630" s="90">
        <v>0</v>
      </c>
      <c r="X1630" s="90">
        <v>0</v>
      </c>
      <c r="Y1630" s="90">
        <v>0</v>
      </c>
      <c r="Z1630" s="90">
        <v>0</v>
      </c>
      <c r="AA1630" s="90">
        <v>0</v>
      </c>
      <c r="AB1630" s="90">
        <v>0</v>
      </c>
      <c r="AC1630" s="90">
        <v>74.27</v>
      </c>
      <c r="AD1630" s="90">
        <v>102.15</v>
      </c>
      <c r="AE1630" s="381">
        <f t="shared" si="26"/>
        <v>11.545794632781032</v>
      </c>
      <c r="AF1630" s="105"/>
      <c r="AG1630" s="381"/>
      <c r="AH1630" s="381"/>
      <c r="AI1630" s="381"/>
      <c r="AJ1630" s="381"/>
      <c r="AK1630" s="381"/>
      <c r="AL1630" s="381"/>
      <c r="AM1630" s="381"/>
    </row>
    <row r="1631" spans="1:39" x14ac:dyDescent="0.35">
      <c r="A1631" s="89" t="s">
        <v>648</v>
      </c>
      <c r="B1631" s="89" t="s">
        <v>391</v>
      </c>
      <c r="C1631" s="89" t="s">
        <v>392</v>
      </c>
      <c r="D1631" s="89" t="s">
        <v>463</v>
      </c>
      <c r="E1631" s="89" t="s">
        <v>475</v>
      </c>
      <c r="F1631" s="89" t="s">
        <v>465</v>
      </c>
      <c r="G1631" s="89" t="s">
        <v>465</v>
      </c>
      <c r="H1631" s="89" t="s">
        <v>465</v>
      </c>
      <c r="I1631" s="89" t="s">
        <v>506</v>
      </c>
      <c r="J1631" s="89" t="s">
        <v>465</v>
      </c>
      <c r="K1631" s="89" t="s">
        <v>466</v>
      </c>
      <c r="L1631" s="89" t="s">
        <v>549</v>
      </c>
      <c r="M1631" s="89" t="s">
        <v>395</v>
      </c>
      <c r="N1631" s="89">
        <v>20</v>
      </c>
      <c r="O1631" s="91">
        <v>19.07</v>
      </c>
      <c r="P1631" s="89" t="s">
        <v>566</v>
      </c>
      <c r="Q1631" s="89">
        <v>43</v>
      </c>
      <c r="R1631" s="89" t="s">
        <v>786</v>
      </c>
      <c r="S1631" s="89">
        <v>8</v>
      </c>
      <c r="T1631" s="90">
        <v>0</v>
      </c>
      <c r="U1631" s="90">
        <v>7.53</v>
      </c>
      <c r="V1631" s="90">
        <v>22.16</v>
      </c>
      <c r="W1631" s="90">
        <v>0</v>
      </c>
      <c r="X1631" s="90">
        <v>0</v>
      </c>
      <c r="Y1631" s="90">
        <v>29.69</v>
      </c>
      <c r="Z1631" s="90">
        <v>0</v>
      </c>
      <c r="AA1631" s="90">
        <v>0</v>
      </c>
      <c r="AB1631" s="90">
        <v>29.69</v>
      </c>
      <c r="AC1631" s="90">
        <v>106.56</v>
      </c>
      <c r="AD1631" s="90">
        <v>185.94</v>
      </c>
      <c r="AE1631" s="381">
        <f t="shared" si="26"/>
        <v>10.25054589569045</v>
      </c>
      <c r="AF1631" s="105"/>
      <c r="AG1631" s="381"/>
      <c r="AH1631" s="381"/>
      <c r="AI1631" s="381"/>
      <c r="AJ1631" s="381"/>
      <c r="AK1631" s="381"/>
      <c r="AL1631" s="381"/>
      <c r="AM1631" s="381"/>
    </row>
    <row r="1632" spans="1:39" x14ac:dyDescent="0.35">
      <c r="A1632" s="89" t="s">
        <v>649</v>
      </c>
      <c r="B1632" s="89" t="s">
        <v>391</v>
      </c>
      <c r="C1632" s="89" t="s">
        <v>392</v>
      </c>
      <c r="D1632" s="89" t="s">
        <v>463</v>
      </c>
      <c r="E1632" s="89" t="s">
        <v>475</v>
      </c>
      <c r="F1632" s="89" t="s">
        <v>465</v>
      </c>
      <c r="G1632" s="89" t="s">
        <v>465</v>
      </c>
      <c r="H1632" s="89" t="s">
        <v>465</v>
      </c>
      <c r="I1632" s="89" t="s">
        <v>506</v>
      </c>
      <c r="J1632" s="89" t="s">
        <v>465</v>
      </c>
      <c r="K1632" s="89" t="s">
        <v>466</v>
      </c>
      <c r="L1632" s="89" t="s">
        <v>549</v>
      </c>
      <c r="M1632" s="89" t="s">
        <v>395</v>
      </c>
      <c r="N1632" s="89">
        <v>20</v>
      </c>
      <c r="O1632" s="91">
        <v>20.010000000000002</v>
      </c>
      <c r="P1632" s="89" t="s">
        <v>566</v>
      </c>
      <c r="Q1632" s="89">
        <v>43</v>
      </c>
      <c r="R1632" s="89" t="s">
        <v>786</v>
      </c>
      <c r="S1632" s="89">
        <v>8</v>
      </c>
      <c r="T1632" s="90">
        <v>0</v>
      </c>
      <c r="U1632" s="90">
        <v>7.53</v>
      </c>
      <c r="V1632" s="90">
        <v>22.16</v>
      </c>
      <c r="W1632" s="90">
        <v>0</v>
      </c>
      <c r="X1632" s="90">
        <v>0</v>
      </c>
      <c r="Y1632" s="90">
        <v>29.69</v>
      </c>
      <c r="Z1632" s="90">
        <v>0</v>
      </c>
      <c r="AA1632" s="90">
        <v>0</v>
      </c>
      <c r="AB1632" s="90">
        <v>29.69</v>
      </c>
      <c r="AC1632" s="90">
        <v>106.56</v>
      </c>
      <c r="AD1632" s="90">
        <v>185.94</v>
      </c>
      <c r="AE1632" s="381">
        <f t="shared" si="26"/>
        <v>10.25054589569045</v>
      </c>
      <c r="AF1632" s="105"/>
      <c r="AG1632" s="381"/>
      <c r="AH1632" s="381"/>
      <c r="AI1632" s="381"/>
      <c r="AJ1632" s="381"/>
      <c r="AK1632" s="381"/>
      <c r="AL1632" s="381"/>
      <c r="AM1632" s="381"/>
    </row>
    <row r="1633" spans="1:39" x14ac:dyDescent="0.35">
      <c r="A1633" s="89" t="s">
        <v>651</v>
      </c>
      <c r="B1633" s="89" t="s">
        <v>391</v>
      </c>
      <c r="C1633" s="89" t="s">
        <v>392</v>
      </c>
      <c r="D1633" s="89" t="s">
        <v>463</v>
      </c>
      <c r="E1633" s="89" t="s">
        <v>475</v>
      </c>
      <c r="F1633" s="89" t="s">
        <v>465</v>
      </c>
      <c r="G1633" s="89" t="s">
        <v>465</v>
      </c>
      <c r="H1633" s="89" t="s">
        <v>465</v>
      </c>
      <c r="I1633" s="89" t="s">
        <v>506</v>
      </c>
      <c r="J1633" s="89" t="s">
        <v>465</v>
      </c>
      <c r="K1633" s="89" t="s">
        <v>466</v>
      </c>
      <c r="L1633" s="89" t="s">
        <v>549</v>
      </c>
      <c r="M1633" s="89" t="s">
        <v>395</v>
      </c>
      <c r="N1633" s="89">
        <v>20</v>
      </c>
      <c r="O1633" s="91">
        <v>5.34</v>
      </c>
      <c r="P1633" s="89" t="s">
        <v>566</v>
      </c>
      <c r="Q1633" s="89">
        <v>43</v>
      </c>
      <c r="R1633" s="89" t="s">
        <v>786</v>
      </c>
      <c r="S1633" s="89">
        <v>8</v>
      </c>
      <c r="T1633" s="90">
        <v>0</v>
      </c>
      <c r="U1633" s="90">
        <v>7.53</v>
      </c>
      <c r="V1633" s="90">
        <v>22.16</v>
      </c>
      <c r="W1633" s="90">
        <v>0</v>
      </c>
      <c r="X1633" s="90">
        <v>0</v>
      </c>
      <c r="Y1633" s="90">
        <v>29.69</v>
      </c>
      <c r="Z1633" s="90">
        <v>0</v>
      </c>
      <c r="AA1633" s="90">
        <v>0</v>
      </c>
      <c r="AB1633" s="90">
        <v>29.69</v>
      </c>
      <c r="AC1633" s="90">
        <v>106.56</v>
      </c>
      <c r="AD1633" s="90">
        <v>185.94</v>
      </c>
      <c r="AE1633" s="381">
        <f t="shared" si="26"/>
        <v>10.25054589569045</v>
      </c>
      <c r="AF1633" s="105"/>
      <c r="AG1633" s="381"/>
      <c r="AH1633" s="381"/>
      <c r="AI1633" s="381"/>
      <c r="AJ1633" s="381"/>
      <c r="AK1633" s="381"/>
      <c r="AL1633" s="381"/>
      <c r="AM1633" s="381"/>
    </row>
    <row r="1634" spans="1:39" x14ac:dyDescent="0.35">
      <c r="A1634" s="89" t="s">
        <v>762</v>
      </c>
      <c r="B1634" s="89" t="s">
        <v>391</v>
      </c>
      <c r="C1634" s="89" t="s">
        <v>392</v>
      </c>
      <c r="D1634" s="89" t="s">
        <v>463</v>
      </c>
      <c r="E1634" s="89" t="s">
        <v>464</v>
      </c>
      <c r="F1634" s="89" t="s">
        <v>465</v>
      </c>
      <c r="G1634" s="89" t="s">
        <v>511</v>
      </c>
      <c r="H1634" s="89" t="s">
        <v>465</v>
      </c>
      <c r="I1634" s="89" t="s">
        <v>506</v>
      </c>
      <c r="J1634" s="89" t="s">
        <v>465</v>
      </c>
      <c r="K1634" s="89" t="s">
        <v>476</v>
      </c>
      <c r="L1634" s="89" t="s">
        <v>549</v>
      </c>
      <c r="M1634" s="89" t="s">
        <v>395</v>
      </c>
      <c r="N1634" s="89">
        <v>21</v>
      </c>
      <c r="O1634" s="91">
        <v>33.880000000000003</v>
      </c>
      <c r="P1634" s="89" t="s">
        <v>566</v>
      </c>
      <c r="Q1634" s="89">
        <v>43</v>
      </c>
      <c r="R1634" s="89" t="s">
        <v>786</v>
      </c>
      <c r="S1634" s="89">
        <v>8</v>
      </c>
      <c r="T1634" s="90">
        <v>0</v>
      </c>
      <c r="U1634" s="90">
        <v>7.5</v>
      </c>
      <c r="V1634" s="90">
        <v>25.29</v>
      </c>
      <c r="W1634" s="90">
        <v>0</v>
      </c>
      <c r="X1634" s="90">
        <v>0</v>
      </c>
      <c r="Y1634" s="90">
        <v>32.79</v>
      </c>
      <c r="Z1634" s="90">
        <v>0</v>
      </c>
      <c r="AA1634" s="90">
        <v>0</v>
      </c>
      <c r="AB1634" s="90">
        <v>32.79</v>
      </c>
      <c r="AC1634" s="90">
        <v>110.09</v>
      </c>
      <c r="AD1634" s="90">
        <v>184.55</v>
      </c>
      <c r="AE1634" s="381">
        <f t="shared" si="26"/>
        <v>10.45811018018499</v>
      </c>
      <c r="AF1634" s="105"/>
      <c r="AG1634" s="381"/>
      <c r="AH1634" s="381"/>
      <c r="AI1634" s="381"/>
      <c r="AJ1634" s="381"/>
      <c r="AK1634" s="381"/>
      <c r="AL1634" s="381"/>
      <c r="AM1634" s="381"/>
    </row>
    <row r="1635" spans="1:39" x14ac:dyDescent="0.35">
      <c r="A1635" s="89" t="s">
        <v>761</v>
      </c>
      <c r="B1635" s="89" t="s">
        <v>391</v>
      </c>
      <c r="C1635" s="89" t="s">
        <v>392</v>
      </c>
      <c r="D1635" s="89" t="s">
        <v>463</v>
      </c>
      <c r="E1635" s="89" t="s">
        <v>480</v>
      </c>
      <c r="F1635" s="89" t="s">
        <v>465</v>
      </c>
      <c r="G1635" s="89" t="s">
        <v>511</v>
      </c>
      <c r="H1635" s="89" t="s">
        <v>465</v>
      </c>
      <c r="I1635" s="89" t="s">
        <v>506</v>
      </c>
      <c r="J1635" s="89" t="s">
        <v>465</v>
      </c>
      <c r="K1635" s="89" t="s">
        <v>476</v>
      </c>
      <c r="L1635" s="89" t="s">
        <v>549</v>
      </c>
      <c r="M1635" s="89" t="s">
        <v>395</v>
      </c>
      <c r="N1635" s="89">
        <v>21</v>
      </c>
      <c r="O1635" s="91">
        <v>6</v>
      </c>
      <c r="P1635" s="89" t="s">
        <v>566</v>
      </c>
      <c r="Q1635" s="89">
        <v>43</v>
      </c>
      <c r="R1635" s="89" t="s">
        <v>786</v>
      </c>
      <c r="S1635" s="89">
        <v>8</v>
      </c>
      <c r="T1635" s="90">
        <v>0</v>
      </c>
      <c r="U1635" s="90">
        <v>7.5</v>
      </c>
      <c r="V1635" s="90">
        <v>25.29</v>
      </c>
      <c r="W1635" s="90">
        <v>0</v>
      </c>
      <c r="X1635" s="90">
        <v>0</v>
      </c>
      <c r="Y1635" s="90">
        <v>32.79</v>
      </c>
      <c r="Z1635" s="90">
        <v>0</v>
      </c>
      <c r="AA1635" s="90">
        <v>0</v>
      </c>
      <c r="AB1635" s="90">
        <v>32.79</v>
      </c>
      <c r="AC1635" s="90">
        <v>110.09</v>
      </c>
      <c r="AD1635" s="90">
        <v>184.55</v>
      </c>
      <c r="AE1635" s="381">
        <f t="shared" si="26"/>
        <v>10.45811018018499</v>
      </c>
      <c r="AF1635" s="105"/>
      <c r="AG1635" s="381"/>
      <c r="AH1635" s="381"/>
      <c r="AI1635" s="381"/>
      <c r="AJ1635" s="381"/>
      <c r="AK1635" s="381"/>
      <c r="AL1635" s="381"/>
      <c r="AM1635" s="381"/>
    </row>
    <row r="1636" spans="1:39" x14ac:dyDescent="0.35">
      <c r="A1636" s="89" t="s">
        <v>610</v>
      </c>
      <c r="B1636" s="89" t="s">
        <v>391</v>
      </c>
      <c r="C1636" s="89" t="s">
        <v>392</v>
      </c>
      <c r="D1636" s="89" t="s">
        <v>463</v>
      </c>
      <c r="E1636" s="89" t="s">
        <v>480</v>
      </c>
      <c r="F1636" s="89" t="s">
        <v>465</v>
      </c>
      <c r="G1636" s="89" t="s">
        <v>465</v>
      </c>
      <c r="H1636" s="89" t="s">
        <v>465</v>
      </c>
      <c r="I1636" s="89" t="s">
        <v>506</v>
      </c>
      <c r="J1636" s="89" t="s">
        <v>465</v>
      </c>
      <c r="K1636" s="89" t="s">
        <v>466</v>
      </c>
      <c r="L1636" s="89" t="s">
        <v>549</v>
      </c>
      <c r="M1636" s="89" t="s">
        <v>395</v>
      </c>
      <c r="N1636" s="89">
        <v>21</v>
      </c>
      <c r="O1636" s="91">
        <v>67.58</v>
      </c>
      <c r="P1636" s="89" t="s">
        <v>566</v>
      </c>
      <c r="Q1636" s="89">
        <v>43</v>
      </c>
      <c r="R1636" s="89" t="s">
        <v>786</v>
      </c>
      <c r="S1636" s="89">
        <v>8</v>
      </c>
      <c r="T1636" s="90">
        <v>0</v>
      </c>
      <c r="U1636" s="90">
        <v>7.06</v>
      </c>
      <c r="V1636" s="90">
        <v>15.84</v>
      </c>
      <c r="W1636" s="90">
        <v>0</v>
      </c>
      <c r="X1636" s="90">
        <v>0</v>
      </c>
      <c r="Y1636" s="90">
        <v>22.91</v>
      </c>
      <c r="Z1636" s="90">
        <v>0</v>
      </c>
      <c r="AA1636" s="90">
        <v>0</v>
      </c>
      <c r="AB1636" s="90">
        <v>22.91</v>
      </c>
      <c r="AC1636" s="90">
        <v>99.82</v>
      </c>
      <c r="AD1636" s="90">
        <v>184.55</v>
      </c>
      <c r="AE1636" s="381">
        <f t="shared" si="26"/>
        <v>9.9583654499997287</v>
      </c>
      <c r="AF1636" s="105"/>
      <c r="AG1636" s="381"/>
      <c r="AH1636" s="381"/>
      <c r="AI1636" s="381"/>
      <c r="AJ1636" s="381"/>
      <c r="AK1636" s="381"/>
      <c r="AL1636" s="381"/>
      <c r="AM1636" s="381"/>
    </row>
    <row r="1637" spans="1:39" x14ac:dyDescent="0.35">
      <c r="A1637" s="89" t="s">
        <v>721</v>
      </c>
      <c r="B1637" s="89" t="s">
        <v>391</v>
      </c>
      <c r="C1637" s="89" t="s">
        <v>392</v>
      </c>
      <c r="D1637" s="89" t="s">
        <v>463</v>
      </c>
      <c r="E1637" s="89" t="s">
        <v>489</v>
      </c>
      <c r="F1637" s="89" t="s">
        <v>465</v>
      </c>
      <c r="G1637" s="89" t="s">
        <v>465</v>
      </c>
      <c r="H1637" s="89" t="s">
        <v>719</v>
      </c>
      <c r="I1637" s="89" t="s">
        <v>506</v>
      </c>
      <c r="J1637" s="89" t="s">
        <v>501</v>
      </c>
      <c r="K1637" s="89" t="s">
        <v>466</v>
      </c>
      <c r="L1637" s="89" t="s">
        <v>587</v>
      </c>
      <c r="M1637" s="89" t="s">
        <v>395</v>
      </c>
      <c r="N1637" s="89">
        <v>29</v>
      </c>
      <c r="O1637" s="91">
        <v>60.22</v>
      </c>
      <c r="P1637" s="89" t="s">
        <v>400</v>
      </c>
      <c r="Q1637" s="89">
        <v>43</v>
      </c>
      <c r="R1637" s="89" t="s">
        <v>786</v>
      </c>
      <c r="S1637" s="89">
        <v>9</v>
      </c>
      <c r="T1637" s="90">
        <v>0</v>
      </c>
      <c r="U1637" s="90">
        <v>15.39</v>
      </c>
      <c r="V1637" s="90">
        <v>49.52</v>
      </c>
      <c r="W1637" s="90">
        <v>52.84</v>
      </c>
      <c r="X1637" s="90">
        <v>0</v>
      </c>
      <c r="Y1637" s="90">
        <v>117.75</v>
      </c>
      <c r="Z1637" s="90">
        <v>0</v>
      </c>
      <c r="AA1637" s="90">
        <v>0</v>
      </c>
      <c r="AB1637" s="90">
        <v>117.75</v>
      </c>
      <c r="AC1637" s="90">
        <v>97.79</v>
      </c>
      <c r="AD1637" s="90">
        <v>101.57</v>
      </c>
      <c r="AE1637" s="381">
        <f t="shared" si="26"/>
        <v>13.286200398813738</v>
      </c>
      <c r="AF1637" s="105"/>
      <c r="AG1637" s="381"/>
      <c r="AH1637" s="381"/>
      <c r="AI1637" s="381"/>
      <c r="AJ1637" s="381"/>
      <c r="AK1637" s="381"/>
      <c r="AL1637" s="381"/>
      <c r="AM1637" s="381"/>
    </row>
    <row r="1638" spans="1:39" x14ac:dyDescent="0.35">
      <c r="A1638" s="89" t="s">
        <v>720</v>
      </c>
      <c r="B1638" s="89" t="s">
        <v>391</v>
      </c>
      <c r="C1638" s="89" t="s">
        <v>392</v>
      </c>
      <c r="D1638" s="89" t="s">
        <v>463</v>
      </c>
      <c r="E1638" s="89" t="s">
        <v>493</v>
      </c>
      <c r="F1638" s="89" t="s">
        <v>465</v>
      </c>
      <c r="G1638" s="89" t="s">
        <v>465</v>
      </c>
      <c r="H1638" s="89" t="s">
        <v>719</v>
      </c>
      <c r="I1638" s="89" t="s">
        <v>506</v>
      </c>
      <c r="J1638" s="89" t="s">
        <v>501</v>
      </c>
      <c r="K1638" s="89" t="s">
        <v>466</v>
      </c>
      <c r="L1638" s="89" t="s">
        <v>587</v>
      </c>
      <c r="M1638" s="89" t="s">
        <v>395</v>
      </c>
      <c r="N1638" s="89">
        <v>29</v>
      </c>
      <c r="O1638" s="91">
        <v>61.85</v>
      </c>
      <c r="P1638" s="89" t="s">
        <v>400</v>
      </c>
      <c r="Q1638" s="89">
        <v>43</v>
      </c>
      <c r="R1638" s="89" t="s">
        <v>786</v>
      </c>
      <c r="S1638" s="89">
        <v>9</v>
      </c>
      <c r="T1638" s="90">
        <v>0</v>
      </c>
      <c r="U1638" s="90">
        <v>13.03</v>
      </c>
      <c r="V1638" s="90">
        <v>71.23</v>
      </c>
      <c r="W1638" s="90">
        <v>19.41</v>
      </c>
      <c r="X1638" s="90">
        <v>0</v>
      </c>
      <c r="Y1638" s="90">
        <v>103.68</v>
      </c>
      <c r="Z1638" s="90">
        <v>0</v>
      </c>
      <c r="AA1638" s="90">
        <v>0</v>
      </c>
      <c r="AB1638" s="90">
        <v>103.68</v>
      </c>
      <c r="AC1638" s="90">
        <v>99.1</v>
      </c>
      <c r="AD1638" s="90">
        <v>122.02</v>
      </c>
      <c r="AE1638" s="381">
        <f t="shared" si="26"/>
        <v>12.20274732798894</v>
      </c>
      <c r="AF1638" s="105"/>
      <c r="AG1638" s="381"/>
      <c r="AH1638" s="381"/>
      <c r="AI1638" s="381"/>
      <c r="AJ1638" s="381"/>
      <c r="AK1638" s="381"/>
      <c r="AL1638" s="381"/>
      <c r="AM1638" s="381"/>
    </row>
    <row r="1639" spans="1:39" x14ac:dyDescent="0.35">
      <c r="A1639" s="89" t="s">
        <v>725</v>
      </c>
      <c r="B1639" s="89" t="s">
        <v>391</v>
      </c>
      <c r="C1639" s="89" t="s">
        <v>392</v>
      </c>
      <c r="D1639" s="89" t="s">
        <v>463</v>
      </c>
      <c r="E1639" s="89" t="s">
        <v>526</v>
      </c>
      <c r="F1639" s="89" t="s">
        <v>465</v>
      </c>
      <c r="G1639" s="89" t="s">
        <v>465</v>
      </c>
      <c r="H1639" s="89" t="s">
        <v>501</v>
      </c>
      <c r="I1639" s="89" t="s">
        <v>506</v>
      </c>
      <c r="J1639" s="89" t="s">
        <v>508</v>
      </c>
      <c r="K1639" s="89" t="s">
        <v>466</v>
      </c>
      <c r="L1639" s="89" t="s">
        <v>587</v>
      </c>
      <c r="M1639" s="89" t="s">
        <v>395</v>
      </c>
      <c r="N1639" s="89">
        <v>29</v>
      </c>
      <c r="O1639" s="91">
        <v>10.25</v>
      </c>
      <c r="P1639" s="89" t="s">
        <v>400</v>
      </c>
      <c r="Q1639" s="89">
        <v>43</v>
      </c>
      <c r="R1639" s="89" t="s">
        <v>786</v>
      </c>
      <c r="S1639" s="89">
        <v>9</v>
      </c>
      <c r="T1639" s="90">
        <v>0</v>
      </c>
      <c r="U1639" s="90">
        <v>14.6</v>
      </c>
      <c r="V1639" s="90">
        <v>62.63</v>
      </c>
      <c r="W1639" s="90">
        <v>37.49</v>
      </c>
      <c r="X1639" s="90">
        <v>0</v>
      </c>
      <c r="Y1639" s="90">
        <v>114.72</v>
      </c>
      <c r="Z1639" s="90">
        <v>0</v>
      </c>
      <c r="AA1639" s="90">
        <v>0</v>
      </c>
      <c r="AB1639" s="90">
        <v>114.72</v>
      </c>
      <c r="AC1639" s="90">
        <v>101.4</v>
      </c>
      <c r="AD1639" s="90">
        <v>114.73</v>
      </c>
      <c r="AE1639" s="381">
        <f t="shared" si="26"/>
        <v>12.729659368902214</v>
      </c>
      <c r="AF1639" s="105"/>
      <c r="AG1639" s="381"/>
      <c r="AH1639" s="381"/>
      <c r="AI1639" s="381"/>
      <c r="AJ1639" s="381"/>
      <c r="AK1639" s="381"/>
      <c r="AL1639" s="381"/>
      <c r="AM1639" s="381"/>
    </row>
    <row r="1640" spans="1:39" x14ac:dyDescent="0.35">
      <c r="A1640" s="89" t="s">
        <v>608</v>
      </c>
      <c r="B1640" s="89" t="s">
        <v>391</v>
      </c>
      <c r="C1640" s="89" t="s">
        <v>392</v>
      </c>
      <c r="D1640" s="89" t="s">
        <v>463</v>
      </c>
      <c r="E1640" s="89" t="s">
        <v>489</v>
      </c>
      <c r="F1640" s="89" t="s">
        <v>465</v>
      </c>
      <c r="G1640" s="89" t="s">
        <v>511</v>
      </c>
      <c r="H1640" s="89" t="s">
        <v>719</v>
      </c>
      <c r="I1640" s="89" t="s">
        <v>506</v>
      </c>
      <c r="J1640" s="89" t="s">
        <v>501</v>
      </c>
      <c r="K1640" s="89" t="s">
        <v>476</v>
      </c>
      <c r="L1640" s="89" t="s">
        <v>587</v>
      </c>
      <c r="M1640" s="89" t="s">
        <v>395</v>
      </c>
      <c r="N1640" s="89">
        <v>29</v>
      </c>
      <c r="O1640" s="91">
        <v>82.28</v>
      </c>
      <c r="P1640" s="89" t="s">
        <v>400</v>
      </c>
      <c r="Q1640" s="89">
        <v>43</v>
      </c>
      <c r="R1640" s="89" t="s">
        <v>786</v>
      </c>
      <c r="S1640" s="89">
        <v>9</v>
      </c>
      <c r="T1640" s="90">
        <v>0</v>
      </c>
      <c r="U1640" s="90">
        <v>46.73</v>
      </c>
      <c r="V1640" s="90">
        <v>40.65</v>
      </c>
      <c r="W1640" s="90">
        <v>0</v>
      </c>
      <c r="X1640" s="90">
        <v>37.15</v>
      </c>
      <c r="Y1640" s="90">
        <v>124.53</v>
      </c>
      <c r="Z1640" s="90">
        <v>0</v>
      </c>
      <c r="AA1640" s="90">
        <v>0</v>
      </c>
      <c r="AB1640" s="90">
        <v>124.53</v>
      </c>
      <c r="AC1640" s="90">
        <v>98.48</v>
      </c>
      <c r="AD1640" s="90">
        <v>96.23</v>
      </c>
      <c r="AE1640" s="381">
        <f t="shared" si="26"/>
        <v>13.697934302884455</v>
      </c>
      <c r="AF1640" s="105"/>
      <c r="AG1640" s="381"/>
      <c r="AH1640" s="381"/>
      <c r="AI1640" s="381"/>
      <c r="AJ1640" s="381"/>
      <c r="AK1640" s="381"/>
      <c r="AL1640" s="381"/>
      <c r="AM1640" s="381"/>
    </row>
    <row r="1641" spans="1:39" x14ac:dyDescent="0.35">
      <c r="A1641" s="89" t="s">
        <v>431</v>
      </c>
      <c r="B1641" s="89" t="s">
        <v>391</v>
      </c>
      <c r="C1641" s="89" t="s">
        <v>392</v>
      </c>
      <c r="D1641" s="89" t="s">
        <v>463</v>
      </c>
      <c r="E1641" s="89" t="s">
        <v>489</v>
      </c>
      <c r="F1641" s="89" t="s">
        <v>465</v>
      </c>
      <c r="G1641" s="89" t="s">
        <v>511</v>
      </c>
      <c r="H1641" s="89" t="s">
        <v>719</v>
      </c>
      <c r="I1641" s="89" t="s">
        <v>506</v>
      </c>
      <c r="J1641" s="89" t="s">
        <v>501</v>
      </c>
      <c r="K1641" s="89" t="s">
        <v>476</v>
      </c>
      <c r="L1641" s="89" t="s">
        <v>587</v>
      </c>
      <c r="M1641" s="89" t="s">
        <v>395</v>
      </c>
      <c r="N1641" s="89">
        <v>29</v>
      </c>
      <c r="O1641" s="91">
        <v>47.01</v>
      </c>
      <c r="P1641" s="89" t="s">
        <v>400</v>
      </c>
      <c r="Q1641" s="89">
        <v>43</v>
      </c>
      <c r="R1641" s="89" t="s">
        <v>786</v>
      </c>
      <c r="S1641" s="89">
        <v>9</v>
      </c>
      <c r="T1641" s="90">
        <v>0</v>
      </c>
      <c r="U1641" s="90">
        <v>46.73</v>
      </c>
      <c r="V1641" s="90">
        <v>40.65</v>
      </c>
      <c r="W1641" s="90">
        <v>0</v>
      </c>
      <c r="X1641" s="90">
        <v>37.15</v>
      </c>
      <c r="Y1641" s="90">
        <v>124.53</v>
      </c>
      <c r="Z1641" s="90">
        <v>0</v>
      </c>
      <c r="AA1641" s="90">
        <v>0</v>
      </c>
      <c r="AB1641" s="90">
        <v>124.53</v>
      </c>
      <c r="AC1641" s="90">
        <v>98.48</v>
      </c>
      <c r="AD1641" s="90">
        <v>96.23</v>
      </c>
      <c r="AE1641" s="381">
        <f t="shared" si="26"/>
        <v>13.697934302884455</v>
      </c>
      <c r="AF1641" s="105"/>
      <c r="AG1641" s="381"/>
      <c r="AH1641" s="381"/>
      <c r="AI1641" s="381"/>
      <c r="AJ1641" s="381"/>
      <c r="AK1641" s="381"/>
      <c r="AL1641" s="381"/>
      <c r="AM1641" s="381"/>
    </row>
    <row r="1642" spans="1:39" x14ac:dyDescent="0.35">
      <c r="A1642" s="89" t="s">
        <v>569</v>
      </c>
      <c r="B1642" s="89" t="s">
        <v>391</v>
      </c>
      <c r="C1642" s="89" t="s">
        <v>392</v>
      </c>
      <c r="D1642" s="89" t="s">
        <v>463</v>
      </c>
      <c r="E1642" s="89" t="s">
        <v>489</v>
      </c>
      <c r="F1642" s="89" t="s">
        <v>465</v>
      </c>
      <c r="G1642" s="89" t="s">
        <v>511</v>
      </c>
      <c r="H1642" s="89" t="s">
        <v>719</v>
      </c>
      <c r="I1642" s="89" t="s">
        <v>506</v>
      </c>
      <c r="J1642" s="89" t="s">
        <v>501</v>
      </c>
      <c r="K1642" s="89" t="s">
        <v>476</v>
      </c>
      <c r="L1642" s="89" t="s">
        <v>587</v>
      </c>
      <c r="M1642" s="89" t="s">
        <v>395</v>
      </c>
      <c r="N1642" s="89">
        <v>29</v>
      </c>
      <c r="O1642" s="91">
        <v>61.56</v>
      </c>
      <c r="P1642" s="89" t="s">
        <v>400</v>
      </c>
      <c r="Q1642" s="89">
        <v>43</v>
      </c>
      <c r="R1642" s="89" t="s">
        <v>786</v>
      </c>
      <c r="S1642" s="89">
        <v>9</v>
      </c>
      <c r="T1642" s="90">
        <v>0</v>
      </c>
      <c r="U1642" s="90">
        <v>46.73</v>
      </c>
      <c r="V1642" s="90">
        <v>40.65</v>
      </c>
      <c r="W1642" s="90">
        <v>0</v>
      </c>
      <c r="X1642" s="90">
        <v>37.15</v>
      </c>
      <c r="Y1642" s="90">
        <v>124.53</v>
      </c>
      <c r="Z1642" s="90">
        <v>0</v>
      </c>
      <c r="AA1642" s="90">
        <v>0</v>
      </c>
      <c r="AB1642" s="90">
        <v>124.53</v>
      </c>
      <c r="AC1642" s="90">
        <v>98.48</v>
      </c>
      <c r="AD1642" s="90">
        <v>96.23</v>
      </c>
      <c r="AE1642" s="381">
        <f t="shared" si="26"/>
        <v>13.697934302884455</v>
      </c>
      <c r="AF1642" s="105"/>
      <c r="AG1642" s="381"/>
      <c r="AH1642" s="381"/>
      <c r="AI1642" s="381"/>
      <c r="AJ1642" s="381"/>
      <c r="AK1642" s="381"/>
      <c r="AL1642" s="381"/>
      <c r="AM1642" s="381"/>
    </row>
    <row r="1643" spans="1:39" x14ac:dyDescent="0.35">
      <c r="A1643" s="89" t="s">
        <v>605</v>
      </c>
      <c r="B1643" s="89" t="s">
        <v>391</v>
      </c>
      <c r="C1643" s="89" t="s">
        <v>392</v>
      </c>
      <c r="D1643" s="89" t="s">
        <v>463</v>
      </c>
      <c r="E1643" s="89" t="s">
        <v>606</v>
      </c>
      <c r="F1643" s="89" t="s">
        <v>465</v>
      </c>
      <c r="G1643" s="89" t="s">
        <v>511</v>
      </c>
      <c r="H1643" s="89" t="s">
        <v>719</v>
      </c>
      <c r="I1643" s="89" t="s">
        <v>506</v>
      </c>
      <c r="J1643" s="89" t="s">
        <v>501</v>
      </c>
      <c r="K1643" s="89" t="s">
        <v>476</v>
      </c>
      <c r="L1643" s="89" t="s">
        <v>587</v>
      </c>
      <c r="M1643" s="89" t="s">
        <v>395</v>
      </c>
      <c r="N1643" s="89">
        <v>29</v>
      </c>
      <c r="O1643" s="91">
        <v>63.77</v>
      </c>
      <c r="P1643" s="89" t="s">
        <v>400</v>
      </c>
      <c r="Q1643" s="89">
        <v>43</v>
      </c>
      <c r="R1643" s="89" t="s">
        <v>786</v>
      </c>
      <c r="S1643" s="89">
        <v>9</v>
      </c>
      <c r="T1643" s="90">
        <v>0</v>
      </c>
      <c r="U1643" s="90">
        <v>46.73</v>
      </c>
      <c r="V1643" s="90">
        <v>40.65</v>
      </c>
      <c r="W1643" s="90">
        <v>0</v>
      </c>
      <c r="X1643" s="90">
        <v>37.15</v>
      </c>
      <c r="Y1643" s="90">
        <v>124.53</v>
      </c>
      <c r="Z1643" s="90">
        <v>0</v>
      </c>
      <c r="AA1643" s="90">
        <v>0</v>
      </c>
      <c r="AB1643" s="90">
        <v>124.53</v>
      </c>
      <c r="AC1643" s="90">
        <v>98.48</v>
      </c>
      <c r="AD1643" s="90">
        <v>96.23</v>
      </c>
      <c r="AE1643" s="381">
        <f t="shared" si="26"/>
        <v>13.697934302884455</v>
      </c>
      <c r="AF1643" s="105"/>
      <c r="AG1643" s="381"/>
      <c r="AH1643" s="381"/>
      <c r="AI1643" s="381"/>
      <c r="AJ1643" s="381"/>
      <c r="AK1643" s="381"/>
      <c r="AL1643" s="381"/>
      <c r="AM1643" s="381"/>
    </row>
    <row r="1644" spans="1:39" x14ac:dyDescent="0.35">
      <c r="A1644" s="89" t="s">
        <v>729</v>
      </c>
      <c r="B1644" s="89" t="s">
        <v>391</v>
      </c>
      <c r="C1644" s="89" t="s">
        <v>392</v>
      </c>
      <c r="D1644" s="89" t="s">
        <v>463</v>
      </c>
      <c r="E1644" s="89" t="s">
        <v>493</v>
      </c>
      <c r="F1644" s="89" t="s">
        <v>465</v>
      </c>
      <c r="G1644" s="89" t="s">
        <v>465</v>
      </c>
      <c r="H1644" s="89" t="s">
        <v>719</v>
      </c>
      <c r="I1644" s="89" t="s">
        <v>506</v>
      </c>
      <c r="J1644" s="89" t="s">
        <v>501</v>
      </c>
      <c r="K1644" s="89" t="s">
        <v>466</v>
      </c>
      <c r="L1644" s="89" t="s">
        <v>587</v>
      </c>
      <c r="M1644" s="89" t="s">
        <v>395</v>
      </c>
      <c r="N1644" s="89">
        <v>29</v>
      </c>
      <c r="O1644" s="91">
        <v>165.11</v>
      </c>
      <c r="P1644" s="89" t="s">
        <v>400</v>
      </c>
      <c r="Q1644" s="89">
        <v>43</v>
      </c>
      <c r="R1644" s="89" t="s">
        <v>786</v>
      </c>
      <c r="S1644" s="89">
        <v>9</v>
      </c>
      <c r="T1644" s="90">
        <v>0</v>
      </c>
      <c r="U1644" s="90">
        <v>13.03</v>
      </c>
      <c r="V1644" s="90">
        <v>71.23</v>
      </c>
      <c r="W1644" s="90">
        <v>19.41</v>
      </c>
      <c r="X1644" s="90">
        <v>0</v>
      </c>
      <c r="Y1644" s="90">
        <v>103.68</v>
      </c>
      <c r="Z1644" s="90">
        <v>0</v>
      </c>
      <c r="AA1644" s="90">
        <v>0</v>
      </c>
      <c r="AB1644" s="90">
        <v>103.68</v>
      </c>
      <c r="AC1644" s="90">
        <v>99.1</v>
      </c>
      <c r="AD1644" s="90">
        <v>122.02</v>
      </c>
      <c r="AE1644" s="381">
        <f t="shared" si="26"/>
        <v>12.20274732798894</v>
      </c>
      <c r="AF1644" s="105"/>
      <c r="AG1644" s="381"/>
      <c r="AH1644" s="381"/>
      <c r="AI1644" s="381"/>
      <c r="AJ1644" s="381"/>
      <c r="AK1644" s="381"/>
      <c r="AL1644" s="381"/>
      <c r="AM1644" s="381"/>
    </row>
    <row r="1645" spans="1:39" x14ac:dyDescent="0.35">
      <c r="A1645" s="89" t="s">
        <v>722</v>
      </c>
      <c r="B1645" s="89" t="s">
        <v>391</v>
      </c>
      <c r="C1645" s="89" t="s">
        <v>392</v>
      </c>
      <c r="D1645" s="89" t="s">
        <v>463</v>
      </c>
      <c r="E1645" s="89" t="s">
        <v>524</v>
      </c>
      <c r="F1645" s="89" t="s">
        <v>465</v>
      </c>
      <c r="G1645" s="89" t="s">
        <v>465</v>
      </c>
      <c r="H1645" s="89" t="s">
        <v>719</v>
      </c>
      <c r="I1645" s="89" t="s">
        <v>506</v>
      </c>
      <c r="J1645" s="89" t="s">
        <v>501</v>
      </c>
      <c r="K1645" s="89" t="s">
        <v>466</v>
      </c>
      <c r="L1645" s="89" t="s">
        <v>587</v>
      </c>
      <c r="M1645" s="89" t="s">
        <v>395</v>
      </c>
      <c r="N1645" s="89">
        <v>29</v>
      </c>
      <c r="O1645" s="91">
        <v>13.74</v>
      </c>
      <c r="P1645" s="89" t="s">
        <v>400</v>
      </c>
      <c r="Q1645" s="89">
        <v>43</v>
      </c>
      <c r="R1645" s="89" t="s">
        <v>786</v>
      </c>
      <c r="S1645" s="89">
        <v>9</v>
      </c>
      <c r="T1645" s="90">
        <v>0</v>
      </c>
      <c r="U1645" s="90">
        <v>13.03</v>
      </c>
      <c r="V1645" s="90">
        <v>71.23</v>
      </c>
      <c r="W1645" s="90">
        <v>19.41</v>
      </c>
      <c r="X1645" s="90">
        <v>0</v>
      </c>
      <c r="Y1645" s="90">
        <v>103.68</v>
      </c>
      <c r="Z1645" s="90">
        <v>0</v>
      </c>
      <c r="AA1645" s="90">
        <v>0</v>
      </c>
      <c r="AB1645" s="90">
        <v>103.68</v>
      </c>
      <c r="AC1645" s="90">
        <v>99.1</v>
      </c>
      <c r="AD1645" s="90">
        <v>122.02</v>
      </c>
      <c r="AE1645" s="381">
        <f t="shared" si="26"/>
        <v>12.20274732798894</v>
      </c>
      <c r="AF1645" s="105"/>
      <c r="AG1645" s="381"/>
      <c r="AH1645" s="381"/>
      <c r="AI1645" s="381"/>
      <c r="AJ1645" s="381"/>
      <c r="AK1645" s="381"/>
      <c r="AL1645" s="381"/>
      <c r="AM1645" s="381"/>
    </row>
    <row r="1646" spans="1:39" x14ac:dyDescent="0.35">
      <c r="A1646" s="89" t="s">
        <v>724</v>
      </c>
      <c r="B1646" s="89" t="s">
        <v>391</v>
      </c>
      <c r="C1646" s="89" t="s">
        <v>392</v>
      </c>
      <c r="D1646" s="89" t="s">
        <v>463</v>
      </c>
      <c r="E1646" s="89" t="s">
        <v>524</v>
      </c>
      <c r="F1646" s="89" t="s">
        <v>465</v>
      </c>
      <c r="G1646" s="89" t="s">
        <v>465</v>
      </c>
      <c r="H1646" s="89" t="s">
        <v>719</v>
      </c>
      <c r="I1646" s="89" t="s">
        <v>506</v>
      </c>
      <c r="J1646" s="89" t="s">
        <v>501</v>
      </c>
      <c r="K1646" s="89" t="s">
        <v>466</v>
      </c>
      <c r="L1646" s="89" t="s">
        <v>587</v>
      </c>
      <c r="M1646" s="89" t="s">
        <v>395</v>
      </c>
      <c r="N1646" s="89">
        <v>29</v>
      </c>
      <c r="O1646" s="91">
        <v>51.79</v>
      </c>
      <c r="P1646" s="89" t="s">
        <v>400</v>
      </c>
      <c r="Q1646" s="89">
        <v>43</v>
      </c>
      <c r="R1646" s="89" t="s">
        <v>786</v>
      </c>
      <c r="S1646" s="89">
        <v>9</v>
      </c>
      <c r="T1646" s="90">
        <v>0</v>
      </c>
      <c r="U1646" s="90">
        <v>13.03</v>
      </c>
      <c r="V1646" s="90">
        <v>71.23</v>
      </c>
      <c r="W1646" s="90">
        <v>19.41</v>
      </c>
      <c r="X1646" s="90">
        <v>0</v>
      </c>
      <c r="Y1646" s="90">
        <v>103.68</v>
      </c>
      <c r="Z1646" s="90">
        <v>0</v>
      </c>
      <c r="AA1646" s="90">
        <v>0</v>
      </c>
      <c r="AB1646" s="90">
        <v>103.68</v>
      </c>
      <c r="AC1646" s="90">
        <v>99.1</v>
      </c>
      <c r="AD1646" s="90">
        <v>122.02</v>
      </c>
      <c r="AE1646" s="381">
        <f t="shared" si="26"/>
        <v>12.20274732798894</v>
      </c>
      <c r="AF1646" s="105"/>
      <c r="AG1646" s="381"/>
      <c r="AH1646" s="381"/>
      <c r="AI1646" s="381"/>
      <c r="AJ1646" s="381"/>
      <c r="AK1646" s="381"/>
      <c r="AL1646" s="381"/>
      <c r="AM1646" s="381"/>
    </row>
    <row r="1647" spans="1:39" x14ac:dyDescent="0.35">
      <c r="A1647" s="89" t="s">
        <v>436</v>
      </c>
      <c r="B1647" s="89" t="s">
        <v>391</v>
      </c>
      <c r="C1647" s="89" t="s">
        <v>392</v>
      </c>
      <c r="D1647" s="89" t="s">
        <v>463</v>
      </c>
      <c r="E1647" s="89" t="s">
        <v>524</v>
      </c>
      <c r="F1647" s="89" t="s">
        <v>465</v>
      </c>
      <c r="G1647" s="89" t="s">
        <v>465</v>
      </c>
      <c r="H1647" s="89" t="s">
        <v>719</v>
      </c>
      <c r="I1647" s="89" t="s">
        <v>506</v>
      </c>
      <c r="J1647" s="89" t="s">
        <v>501</v>
      </c>
      <c r="K1647" s="89" t="s">
        <v>466</v>
      </c>
      <c r="L1647" s="89" t="s">
        <v>587</v>
      </c>
      <c r="M1647" s="89" t="s">
        <v>395</v>
      </c>
      <c r="N1647" s="89">
        <v>29</v>
      </c>
      <c r="O1647" s="91">
        <v>16.399999999999999</v>
      </c>
      <c r="P1647" s="89" t="s">
        <v>400</v>
      </c>
      <c r="Q1647" s="89">
        <v>43</v>
      </c>
      <c r="R1647" s="89" t="s">
        <v>786</v>
      </c>
      <c r="S1647" s="89">
        <v>9</v>
      </c>
      <c r="T1647" s="90">
        <v>0</v>
      </c>
      <c r="U1647" s="90">
        <v>13.03</v>
      </c>
      <c r="V1647" s="90">
        <v>71.23</v>
      </c>
      <c r="W1647" s="90">
        <v>19.41</v>
      </c>
      <c r="X1647" s="90">
        <v>0</v>
      </c>
      <c r="Y1647" s="90">
        <v>103.68</v>
      </c>
      <c r="Z1647" s="90">
        <v>0</v>
      </c>
      <c r="AA1647" s="90">
        <v>0</v>
      </c>
      <c r="AB1647" s="90">
        <v>103.68</v>
      </c>
      <c r="AC1647" s="90">
        <v>99.1</v>
      </c>
      <c r="AD1647" s="90">
        <v>122.02</v>
      </c>
      <c r="AE1647" s="381">
        <f t="shared" si="26"/>
        <v>12.20274732798894</v>
      </c>
      <c r="AF1647" s="105"/>
      <c r="AG1647" s="381"/>
      <c r="AH1647" s="381"/>
      <c r="AI1647" s="381"/>
      <c r="AJ1647" s="381"/>
      <c r="AK1647" s="381"/>
      <c r="AL1647" s="381"/>
      <c r="AM1647" s="381"/>
    </row>
    <row r="1648" spans="1:39" x14ac:dyDescent="0.35">
      <c r="A1648" s="89" t="s">
        <v>726</v>
      </c>
      <c r="B1648" s="89" t="s">
        <v>391</v>
      </c>
      <c r="C1648" s="89" t="s">
        <v>392</v>
      </c>
      <c r="D1648" s="89" t="s">
        <v>463</v>
      </c>
      <c r="E1648" s="89" t="s">
        <v>524</v>
      </c>
      <c r="F1648" s="89" t="s">
        <v>465</v>
      </c>
      <c r="G1648" s="89" t="s">
        <v>465</v>
      </c>
      <c r="H1648" s="89" t="s">
        <v>719</v>
      </c>
      <c r="I1648" s="89" t="s">
        <v>506</v>
      </c>
      <c r="J1648" s="89" t="s">
        <v>501</v>
      </c>
      <c r="K1648" s="89" t="s">
        <v>466</v>
      </c>
      <c r="L1648" s="89" t="s">
        <v>587</v>
      </c>
      <c r="M1648" s="89" t="s">
        <v>395</v>
      </c>
      <c r="N1648" s="89">
        <v>29</v>
      </c>
      <c r="O1648" s="91">
        <v>5.53</v>
      </c>
      <c r="P1648" s="89" t="s">
        <v>400</v>
      </c>
      <c r="Q1648" s="89">
        <v>43</v>
      </c>
      <c r="R1648" s="89" t="s">
        <v>786</v>
      </c>
      <c r="S1648" s="89">
        <v>9</v>
      </c>
      <c r="T1648" s="90">
        <v>0</v>
      </c>
      <c r="U1648" s="90">
        <v>13.03</v>
      </c>
      <c r="V1648" s="90">
        <v>71.23</v>
      </c>
      <c r="W1648" s="90">
        <v>19.41</v>
      </c>
      <c r="X1648" s="90">
        <v>0</v>
      </c>
      <c r="Y1648" s="90">
        <v>103.68</v>
      </c>
      <c r="Z1648" s="90">
        <v>0</v>
      </c>
      <c r="AA1648" s="90">
        <v>0</v>
      </c>
      <c r="AB1648" s="90">
        <v>103.68</v>
      </c>
      <c r="AC1648" s="90">
        <v>99.1</v>
      </c>
      <c r="AD1648" s="90">
        <v>122.02</v>
      </c>
      <c r="AE1648" s="381">
        <f t="shared" si="26"/>
        <v>12.20274732798894</v>
      </c>
      <c r="AF1648" s="105"/>
      <c r="AG1648" s="381"/>
      <c r="AH1648" s="381"/>
      <c r="AI1648" s="381"/>
      <c r="AJ1648" s="381"/>
      <c r="AK1648" s="381"/>
      <c r="AL1648" s="381"/>
      <c r="AM1648" s="381"/>
    </row>
    <row r="1649" spans="1:39" x14ac:dyDescent="0.35">
      <c r="A1649" s="89" t="s">
        <v>434</v>
      </c>
      <c r="B1649" s="89" t="s">
        <v>391</v>
      </c>
      <c r="C1649" s="89" t="s">
        <v>392</v>
      </c>
      <c r="D1649" s="89" t="s">
        <v>463</v>
      </c>
      <c r="E1649" s="89" t="s">
        <v>473</v>
      </c>
      <c r="F1649" s="89" t="s">
        <v>465</v>
      </c>
      <c r="G1649" s="89" t="s">
        <v>465</v>
      </c>
      <c r="H1649" s="89" t="s">
        <v>719</v>
      </c>
      <c r="I1649" s="89" t="s">
        <v>506</v>
      </c>
      <c r="J1649" s="89" t="s">
        <v>501</v>
      </c>
      <c r="K1649" s="89" t="s">
        <v>466</v>
      </c>
      <c r="L1649" s="89" t="s">
        <v>587</v>
      </c>
      <c r="M1649" s="89" t="s">
        <v>395</v>
      </c>
      <c r="N1649" s="89">
        <v>29</v>
      </c>
      <c r="O1649" s="91">
        <v>0.88</v>
      </c>
      <c r="P1649" s="89" t="s">
        <v>400</v>
      </c>
      <c r="Q1649" s="89">
        <v>43</v>
      </c>
      <c r="R1649" s="89" t="s">
        <v>786</v>
      </c>
      <c r="S1649" s="89">
        <v>9</v>
      </c>
      <c r="T1649" s="90">
        <v>0</v>
      </c>
      <c r="U1649" s="90">
        <v>18.36</v>
      </c>
      <c r="V1649" s="90">
        <v>36.64</v>
      </c>
      <c r="W1649" s="90">
        <v>69</v>
      </c>
      <c r="X1649" s="90">
        <v>0</v>
      </c>
      <c r="Y1649" s="90">
        <v>123.99</v>
      </c>
      <c r="Z1649" s="90">
        <v>0</v>
      </c>
      <c r="AA1649" s="90">
        <v>0</v>
      </c>
      <c r="AB1649" s="90">
        <v>123.99</v>
      </c>
      <c r="AC1649" s="90">
        <v>95.4</v>
      </c>
      <c r="AD1649" s="90">
        <v>92.18</v>
      </c>
      <c r="AE1649" s="381">
        <f t="shared" si="26"/>
        <v>13.775016804713685</v>
      </c>
      <c r="AF1649" s="105"/>
      <c r="AG1649" s="381"/>
      <c r="AH1649" s="381"/>
      <c r="AI1649" s="381"/>
      <c r="AJ1649" s="381"/>
      <c r="AK1649" s="381"/>
      <c r="AL1649" s="381"/>
      <c r="AM1649" s="381"/>
    </row>
    <row r="1650" spans="1:39" x14ac:dyDescent="0.35">
      <c r="A1650" s="89" t="s">
        <v>567</v>
      </c>
      <c r="B1650" s="89" t="s">
        <v>391</v>
      </c>
      <c r="C1650" s="89" t="s">
        <v>392</v>
      </c>
      <c r="D1650" s="89" t="s">
        <v>463</v>
      </c>
      <c r="E1650" s="89" t="s">
        <v>500</v>
      </c>
      <c r="F1650" s="89" t="s">
        <v>465</v>
      </c>
      <c r="G1650" s="89" t="s">
        <v>465</v>
      </c>
      <c r="H1650" s="89" t="s">
        <v>501</v>
      </c>
      <c r="I1650" s="89" t="s">
        <v>506</v>
      </c>
      <c r="J1650" s="89" t="s">
        <v>508</v>
      </c>
      <c r="K1650" s="89" t="s">
        <v>466</v>
      </c>
      <c r="L1650" s="89" t="s">
        <v>587</v>
      </c>
      <c r="M1650" s="89" t="s">
        <v>395</v>
      </c>
      <c r="N1650" s="89">
        <v>29</v>
      </c>
      <c r="O1650" s="91">
        <v>38.520000000000003</v>
      </c>
      <c r="P1650" s="89" t="s">
        <v>400</v>
      </c>
      <c r="Q1650" s="89">
        <v>43</v>
      </c>
      <c r="R1650" s="89" t="s">
        <v>786</v>
      </c>
      <c r="S1650" s="89">
        <v>9</v>
      </c>
      <c r="T1650" s="90">
        <v>0</v>
      </c>
      <c r="U1650" s="90">
        <v>14.6</v>
      </c>
      <c r="V1650" s="90">
        <v>62.63</v>
      </c>
      <c r="W1650" s="90">
        <v>37.49</v>
      </c>
      <c r="X1650" s="90">
        <v>0</v>
      </c>
      <c r="Y1650" s="90">
        <v>114.72</v>
      </c>
      <c r="Z1650" s="90">
        <v>0</v>
      </c>
      <c r="AA1650" s="90">
        <v>0</v>
      </c>
      <c r="AB1650" s="90">
        <v>114.72</v>
      </c>
      <c r="AC1650" s="90">
        <v>101.4</v>
      </c>
      <c r="AD1650" s="90">
        <v>114.73</v>
      </c>
      <c r="AE1650" s="381">
        <f t="shared" si="26"/>
        <v>12.729659368902214</v>
      </c>
      <c r="AF1650" s="105"/>
      <c r="AG1650" s="381"/>
      <c r="AH1650" s="381"/>
      <c r="AI1650" s="381"/>
      <c r="AJ1650" s="381"/>
      <c r="AK1650" s="381"/>
      <c r="AL1650" s="381"/>
      <c r="AM1650" s="381"/>
    </row>
    <row r="1651" spans="1:39" x14ac:dyDescent="0.35">
      <c r="A1651" s="89" t="s">
        <v>727</v>
      </c>
      <c r="B1651" s="89" t="s">
        <v>391</v>
      </c>
      <c r="C1651" s="89" t="s">
        <v>392</v>
      </c>
      <c r="D1651" s="89" t="s">
        <v>463</v>
      </c>
      <c r="E1651" s="89" t="s">
        <v>728</v>
      </c>
      <c r="F1651" s="89" t="s">
        <v>465</v>
      </c>
      <c r="G1651" s="89" t="s">
        <v>465</v>
      </c>
      <c r="H1651" s="89" t="s">
        <v>465</v>
      </c>
      <c r="I1651" s="89" t="s">
        <v>506</v>
      </c>
      <c r="J1651" s="89" t="s">
        <v>465</v>
      </c>
      <c r="K1651" s="89" t="s">
        <v>466</v>
      </c>
      <c r="L1651" s="89" t="s">
        <v>549</v>
      </c>
      <c r="M1651" s="89" t="s">
        <v>395</v>
      </c>
      <c r="N1651" s="89">
        <v>29</v>
      </c>
      <c r="O1651" s="91">
        <v>24.8</v>
      </c>
      <c r="P1651" s="89" t="s">
        <v>400</v>
      </c>
      <c r="Q1651" s="89">
        <v>43</v>
      </c>
      <c r="R1651" s="89" t="s">
        <v>786</v>
      </c>
      <c r="S1651" s="89">
        <v>9</v>
      </c>
      <c r="T1651" s="90">
        <v>0</v>
      </c>
      <c r="U1651" s="90">
        <v>16</v>
      </c>
      <c r="V1651" s="90">
        <v>74.08</v>
      </c>
      <c r="W1651" s="90">
        <v>0.85</v>
      </c>
      <c r="X1651" s="90">
        <v>0</v>
      </c>
      <c r="Y1651" s="90">
        <v>90.94</v>
      </c>
      <c r="Z1651" s="90">
        <v>0</v>
      </c>
      <c r="AA1651" s="90">
        <v>0</v>
      </c>
      <c r="AB1651" s="90">
        <v>90.94</v>
      </c>
      <c r="AC1651" s="90">
        <v>106.3</v>
      </c>
      <c r="AD1651" s="90">
        <v>181.86</v>
      </c>
      <c r="AE1651" s="381">
        <f t="shared" si="26"/>
        <v>10.352240212320993</v>
      </c>
      <c r="AF1651" s="105"/>
      <c r="AG1651" s="381"/>
      <c r="AH1651" s="381"/>
      <c r="AI1651" s="381"/>
      <c r="AJ1651" s="381"/>
      <c r="AK1651" s="381"/>
      <c r="AL1651" s="381"/>
      <c r="AM1651" s="381"/>
    </row>
    <row r="1652" spans="1:39" x14ac:dyDescent="0.35">
      <c r="A1652" s="89" t="s">
        <v>564</v>
      </c>
      <c r="B1652" s="89" t="s">
        <v>391</v>
      </c>
      <c r="C1652" s="89" t="s">
        <v>392</v>
      </c>
      <c r="D1652" s="89" t="s">
        <v>463</v>
      </c>
      <c r="E1652" s="89" t="s">
        <v>565</v>
      </c>
      <c r="F1652" s="89" t="s">
        <v>465</v>
      </c>
      <c r="G1652" s="89" t="s">
        <v>465</v>
      </c>
      <c r="H1652" s="89" t="s">
        <v>465</v>
      </c>
      <c r="I1652" s="89" t="s">
        <v>506</v>
      </c>
      <c r="J1652" s="89" t="s">
        <v>465</v>
      </c>
      <c r="K1652" s="89" t="s">
        <v>466</v>
      </c>
      <c r="L1652" s="89" t="s">
        <v>549</v>
      </c>
      <c r="M1652" s="89" t="s">
        <v>395</v>
      </c>
      <c r="N1652" s="89">
        <v>29</v>
      </c>
      <c r="O1652" s="91">
        <v>49.27</v>
      </c>
      <c r="P1652" s="89" t="s">
        <v>400</v>
      </c>
      <c r="Q1652" s="89">
        <v>43</v>
      </c>
      <c r="R1652" s="89" t="s">
        <v>786</v>
      </c>
      <c r="S1652" s="89">
        <v>9</v>
      </c>
      <c r="T1652" s="90">
        <v>0</v>
      </c>
      <c r="U1652" s="90">
        <v>15.79</v>
      </c>
      <c r="V1652" s="90">
        <v>87.4</v>
      </c>
      <c r="W1652" s="90">
        <v>2.91</v>
      </c>
      <c r="X1652" s="90">
        <v>0</v>
      </c>
      <c r="Y1652" s="90">
        <v>106.1</v>
      </c>
      <c r="Z1652" s="90">
        <v>0</v>
      </c>
      <c r="AA1652" s="90">
        <v>0</v>
      </c>
      <c r="AB1652" s="90">
        <v>106.1</v>
      </c>
      <c r="AC1652" s="90">
        <v>114.73</v>
      </c>
      <c r="AD1652" s="90">
        <v>182.7</v>
      </c>
      <c r="AE1652" s="381">
        <f t="shared" si="26"/>
        <v>10.730143374908327</v>
      </c>
      <c r="AF1652" s="105"/>
      <c r="AG1652" s="381"/>
      <c r="AH1652" s="381"/>
      <c r="AI1652" s="381"/>
      <c r="AJ1652" s="381"/>
      <c r="AK1652" s="381"/>
      <c r="AL1652" s="381"/>
      <c r="AM1652" s="381"/>
    </row>
    <row r="1653" spans="1:39" x14ac:dyDescent="0.35">
      <c r="A1653" s="89" t="s">
        <v>723</v>
      </c>
      <c r="B1653" s="89" t="s">
        <v>391</v>
      </c>
      <c r="C1653" s="89" t="s">
        <v>392</v>
      </c>
      <c r="D1653" s="89" t="s">
        <v>463</v>
      </c>
      <c r="E1653" s="89" t="s">
        <v>565</v>
      </c>
      <c r="F1653" s="89" t="s">
        <v>465</v>
      </c>
      <c r="G1653" s="89" t="s">
        <v>465</v>
      </c>
      <c r="H1653" s="89" t="s">
        <v>465</v>
      </c>
      <c r="I1653" s="89" t="s">
        <v>506</v>
      </c>
      <c r="J1653" s="89" t="s">
        <v>465</v>
      </c>
      <c r="K1653" s="89" t="s">
        <v>466</v>
      </c>
      <c r="L1653" s="89" t="s">
        <v>549</v>
      </c>
      <c r="M1653" s="89" t="s">
        <v>395</v>
      </c>
      <c r="N1653" s="89">
        <v>29</v>
      </c>
      <c r="O1653" s="91">
        <v>90.34</v>
      </c>
      <c r="P1653" s="89" t="s">
        <v>400</v>
      </c>
      <c r="Q1653" s="89">
        <v>43</v>
      </c>
      <c r="R1653" s="89" t="s">
        <v>786</v>
      </c>
      <c r="S1653" s="89">
        <v>9</v>
      </c>
      <c r="T1653" s="90">
        <v>0</v>
      </c>
      <c r="U1653" s="90">
        <v>15.79</v>
      </c>
      <c r="V1653" s="90">
        <v>87.4</v>
      </c>
      <c r="W1653" s="90">
        <v>2.91</v>
      </c>
      <c r="X1653" s="90">
        <v>0</v>
      </c>
      <c r="Y1653" s="90">
        <v>106.1</v>
      </c>
      <c r="Z1653" s="90">
        <v>0</v>
      </c>
      <c r="AA1653" s="90">
        <v>0</v>
      </c>
      <c r="AB1653" s="90">
        <v>106.1</v>
      </c>
      <c r="AC1653" s="90">
        <v>114.73</v>
      </c>
      <c r="AD1653" s="90">
        <v>182.7</v>
      </c>
      <c r="AE1653" s="381">
        <f t="shared" si="26"/>
        <v>10.730143374908327</v>
      </c>
      <c r="AF1653" s="105"/>
      <c r="AG1653" s="381"/>
      <c r="AH1653" s="381"/>
      <c r="AI1653" s="381"/>
      <c r="AJ1653" s="381"/>
      <c r="AK1653" s="381"/>
      <c r="AL1653" s="381"/>
      <c r="AM1653" s="381"/>
    </row>
    <row r="1654" spans="1:39" x14ac:dyDescent="0.35">
      <c r="A1654" s="89" t="s">
        <v>444</v>
      </c>
      <c r="B1654" s="89" t="s">
        <v>391</v>
      </c>
      <c r="C1654" s="89" t="s">
        <v>392</v>
      </c>
      <c r="D1654" s="89" t="s">
        <v>463</v>
      </c>
      <c r="E1654" s="89" t="s">
        <v>565</v>
      </c>
      <c r="F1654" s="89" t="s">
        <v>465</v>
      </c>
      <c r="G1654" s="89" t="s">
        <v>465</v>
      </c>
      <c r="H1654" s="89" t="s">
        <v>465</v>
      </c>
      <c r="I1654" s="89" t="s">
        <v>506</v>
      </c>
      <c r="J1654" s="89" t="s">
        <v>465</v>
      </c>
      <c r="K1654" s="89" t="s">
        <v>466</v>
      </c>
      <c r="L1654" s="89" t="s">
        <v>549</v>
      </c>
      <c r="M1654" s="89" t="s">
        <v>395</v>
      </c>
      <c r="N1654" s="89">
        <v>29</v>
      </c>
      <c r="O1654" s="91">
        <v>82.63</v>
      </c>
      <c r="P1654" s="89" t="s">
        <v>400</v>
      </c>
      <c r="Q1654" s="89">
        <v>43</v>
      </c>
      <c r="R1654" s="89" t="s">
        <v>786</v>
      </c>
      <c r="S1654" s="89">
        <v>9</v>
      </c>
      <c r="T1654" s="90">
        <v>0</v>
      </c>
      <c r="U1654" s="90">
        <v>15.79</v>
      </c>
      <c r="V1654" s="90">
        <v>87.4</v>
      </c>
      <c r="W1654" s="90">
        <v>2.91</v>
      </c>
      <c r="X1654" s="90">
        <v>0</v>
      </c>
      <c r="Y1654" s="90">
        <v>106.1</v>
      </c>
      <c r="Z1654" s="90">
        <v>0</v>
      </c>
      <c r="AA1654" s="90">
        <v>0</v>
      </c>
      <c r="AB1654" s="90">
        <v>106.1</v>
      </c>
      <c r="AC1654" s="90">
        <v>114.73</v>
      </c>
      <c r="AD1654" s="90">
        <v>182.7</v>
      </c>
      <c r="AE1654" s="381">
        <f t="shared" si="26"/>
        <v>10.730143374908327</v>
      </c>
      <c r="AF1654" s="105"/>
      <c r="AG1654" s="381"/>
      <c r="AH1654" s="381"/>
      <c r="AI1654" s="381"/>
      <c r="AJ1654" s="381"/>
      <c r="AK1654" s="381"/>
      <c r="AL1654" s="381"/>
      <c r="AM1654" s="381"/>
    </row>
    <row r="1655" spans="1:39" x14ac:dyDescent="0.35">
      <c r="A1655" s="89" t="s">
        <v>441</v>
      </c>
      <c r="B1655" s="89" t="s">
        <v>391</v>
      </c>
      <c r="C1655" s="89" t="s">
        <v>392</v>
      </c>
      <c r="D1655" s="89" t="s">
        <v>463</v>
      </c>
      <c r="E1655" s="89" t="s">
        <v>484</v>
      </c>
      <c r="F1655" s="89" t="s">
        <v>465</v>
      </c>
      <c r="G1655" s="89" t="s">
        <v>465</v>
      </c>
      <c r="H1655" s="89" t="s">
        <v>465</v>
      </c>
      <c r="I1655" s="89" t="s">
        <v>506</v>
      </c>
      <c r="J1655" s="89" t="s">
        <v>465</v>
      </c>
      <c r="K1655" s="89" t="s">
        <v>466</v>
      </c>
      <c r="L1655" s="89" t="s">
        <v>549</v>
      </c>
      <c r="M1655" s="89" t="s">
        <v>395</v>
      </c>
      <c r="N1655" s="89">
        <v>29</v>
      </c>
      <c r="O1655" s="91">
        <v>29.57</v>
      </c>
      <c r="P1655" s="89" t="s">
        <v>400</v>
      </c>
      <c r="Q1655" s="89">
        <v>43</v>
      </c>
      <c r="R1655" s="89" t="s">
        <v>786</v>
      </c>
      <c r="S1655" s="89">
        <v>9</v>
      </c>
      <c r="T1655" s="90">
        <v>0</v>
      </c>
      <c r="U1655" s="90">
        <v>15.79</v>
      </c>
      <c r="V1655" s="90">
        <v>87.4</v>
      </c>
      <c r="W1655" s="90">
        <v>2.91</v>
      </c>
      <c r="X1655" s="90">
        <v>0</v>
      </c>
      <c r="Y1655" s="90">
        <v>106.1</v>
      </c>
      <c r="Z1655" s="90">
        <v>0</v>
      </c>
      <c r="AA1655" s="90">
        <v>0</v>
      </c>
      <c r="AB1655" s="90">
        <v>106.1</v>
      </c>
      <c r="AC1655" s="90">
        <v>114.73</v>
      </c>
      <c r="AD1655" s="90">
        <v>182.7</v>
      </c>
      <c r="AE1655" s="381">
        <f t="shared" si="26"/>
        <v>10.730143374908327</v>
      </c>
      <c r="AF1655" s="105"/>
      <c r="AG1655" s="381"/>
      <c r="AH1655" s="381"/>
      <c r="AI1655" s="381"/>
      <c r="AJ1655" s="381"/>
      <c r="AK1655" s="381"/>
      <c r="AL1655" s="381"/>
      <c r="AM1655" s="381"/>
    </row>
    <row r="1656" spans="1:39" x14ac:dyDescent="0.35">
      <c r="A1656" s="89" t="s">
        <v>670</v>
      </c>
      <c r="B1656" s="89" t="s">
        <v>518</v>
      </c>
      <c r="C1656" s="89" t="s">
        <v>398</v>
      </c>
      <c r="D1656" s="89" t="s">
        <v>393</v>
      </c>
      <c r="E1656" s="89" t="s">
        <v>539</v>
      </c>
      <c r="F1656" s="89" t="s">
        <v>465</v>
      </c>
      <c r="G1656" s="89" t="s">
        <v>465</v>
      </c>
      <c r="H1656" s="89" t="s">
        <v>465</v>
      </c>
      <c r="I1656" s="89" t="s">
        <v>465</v>
      </c>
      <c r="J1656" s="89" t="s">
        <v>465</v>
      </c>
      <c r="K1656" s="89" t="s">
        <v>466</v>
      </c>
      <c r="L1656" s="89" t="s">
        <v>394</v>
      </c>
      <c r="M1656" s="89" t="s">
        <v>395</v>
      </c>
      <c r="N1656" s="89">
        <v>35</v>
      </c>
      <c r="O1656" s="91">
        <v>13.536</v>
      </c>
      <c r="P1656" s="89" t="s">
        <v>400</v>
      </c>
      <c r="Q1656" s="89">
        <v>43</v>
      </c>
      <c r="R1656" s="89" t="s">
        <v>786</v>
      </c>
      <c r="S1656" s="89">
        <v>9</v>
      </c>
      <c r="T1656" s="90">
        <v>0</v>
      </c>
      <c r="U1656" s="90">
        <v>13.62</v>
      </c>
      <c r="V1656" s="90">
        <v>16.53</v>
      </c>
      <c r="W1656" s="90">
        <v>5.28</v>
      </c>
      <c r="X1656" s="90">
        <v>0</v>
      </c>
      <c r="Y1656" s="90">
        <v>35.43</v>
      </c>
      <c r="Z1656" s="90">
        <v>19.93</v>
      </c>
      <c r="AA1656" s="90">
        <v>1.26</v>
      </c>
      <c r="AB1656" s="90">
        <v>56.62</v>
      </c>
      <c r="AC1656" s="90">
        <v>35.869999999999997</v>
      </c>
      <c r="AD1656" s="90">
        <v>92.84</v>
      </c>
      <c r="AE1656" s="381">
        <f t="shared" si="26"/>
        <v>8.4165561348098645</v>
      </c>
      <c r="AF1656" s="105"/>
      <c r="AG1656" s="381"/>
      <c r="AH1656" s="381"/>
      <c r="AI1656" s="381"/>
      <c r="AJ1656" s="381"/>
      <c r="AK1656" s="381"/>
      <c r="AL1656" s="381"/>
      <c r="AM1656" s="381"/>
    </row>
    <row r="1657" spans="1:39" x14ac:dyDescent="0.35">
      <c r="A1657" s="89" t="s">
        <v>574</v>
      </c>
      <c r="B1657" s="89" t="s">
        <v>518</v>
      </c>
      <c r="C1657" s="89" t="s">
        <v>398</v>
      </c>
      <c r="D1657" s="89" t="s">
        <v>393</v>
      </c>
      <c r="E1657" s="89" t="s">
        <v>575</v>
      </c>
      <c r="F1657" s="89" t="s">
        <v>465</v>
      </c>
      <c r="G1657" s="89" t="s">
        <v>465</v>
      </c>
      <c r="H1657" s="89" t="s">
        <v>465</v>
      </c>
      <c r="I1657" s="89" t="s">
        <v>465</v>
      </c>
      <c r="J1657" s="89" t="s">
        <v>465</v>
      </c>
      <c r="K1657" s="89" t="s">
        <v>466</v>
      </c>
      <c r="L1657" s="89" t="s">
        <v>394</v>
      </c>
      <c r="M1657" s="89" t="s">
        <v>399</v>
      </c>
      <c r="N1657" s="89">
        <v>36</v>
      </c>
      <c r="O1657" s="91">
        <v>4.0890000000000004</v>
      </c>
      <c r="P1657" s="89" t="s">
        <v>400</v>
      </c>
      <c r="Q1657" s="89">
        <v>43</v>
      </c>
      <c r="R1657" s="89" t="s">
        <v>786</v>
      </c>
      <c r="S1657" s="89">
        <v>9</v>
      </c>
      <c r="T1657" s="90">
        <v>0</v>
      </c>
      <c r="U1657" s="90">
        <v>19.2</v>
      </c>
      <c r="V1657" s="90">
        <v>19.36</v>
      </c>
      <c r="W1657" s="90">
        <v>36.6</v>
      </c>
      <c r="X1657" s="90">
        <v>0</v>
      </c>
      <c r="Y1657" s="90">
        <v>75.16</v>
      </c>
      <c r="Z1657" s="90">
        <v>27</v>
      </c>
      <c r="AA1657" s="90">
        <v>2.3199999999999998</v>
      </c>
      <c r="AB1657" s="90">
        <v>104.47</v>
      </c>
      <c r="AC1657" s="90">
        <v>65.3</v>
      </c>
      <c r="AD1657" s="90">
        <v>99.12</v>
      </c>
      <c r="AE1657" s="381">
        <f t="shared" si="26"/>
        <v>10.990368286185774</v>
      </c>
      <c r="AF1657" s="105"/>
      <c r="AG1657" s="381"/>
      <c r="AH1657" s="381"/>
      <c r="AI1657" s="381"/>
      <c r="AJ1657" s="381"/>
      <c r="AK1657" s="381"/>
      <c r="AL1657" s="381"/>
      <c r="AM1657" s="381"/>
    </row>
    <row r="1658" spans="1:39" x14ac:dyDescent="0.35">
      <c r="A1658" s="89" t="s">
        <v>721</v>
      </c>
      <c r="B1658" s="89" t="s">
        <v>545</v>
      </c>
      <c r="C1658" s="89" t="s">
        <v>462</v>
      </c>
      <c r="D1658" s="89" t="s">
        <v>637</v>
      </c>
      <c r="E1658" s="89" t="s">
        <v>489</v>
      </c>
      <c r="F1658" s="89" t="s">
        <v>465</v>
      </c>
      <c r="G1658" s="89" t="s">
        <v>465</v>
      </c>
      <c r="H1658" s="89" t="s">
        <v>465</v>
      </c>
      <c r="I1658" s="89" t="s">
        <v>465</v>
      </c>
      <c r="J1658" s="89" t="s">
        <v>465</v>
      </c>
      <c r="K1658" s="89" t="s">
        <v>466</v>
      </c>
      <c r="L1658" s="89" t="s">
        <v>394</v>
      </c>
      <c r="M1658" s="89" t="s">
        <v>395</v>
      </c>
      <c r="N1658" s="89">
        <v>1</v>
      </c>
      <c r="O1658" s="91">
        <v>60.22</v>
      </c>
      <c r="P1658" s="89" t="s">
        <v>467</v>
      </c>
      <c r="Q1658" s="89">
        <v>44</v>
      </c>
      <c r="R1658" s="89" t="s">
        <v>787</v>
      </c>
      <c r="S1658" s="89">
        <v>2</v>
      </c>
      <c r="T1658" s="90">
        <v>0</v>
      </c>
      <c r="U1658" s="90">
        <v>0</v>
      </c>
      <c r="V1658" s="90">
        <v>0</v>
      </c>
      <c r="W1658" s="90">
        <v>0</v>
      </c>
      <c r="X1658" s="90">
        <v>0</v>
      </c>
      <c r="Y1658" s="90">
        <v>0</v>
      </c>
      <c r="Z1658" s="90">
        <v>0</v>
      </c>
      <c r="AA1658" s="90">
        <v>0</v>
      </c>
      <c r="AB1658" s="90">
        <v>0</v>
      </c>
      <c r="AC1658" s="90"/>
      <c r="AD1658" s="90"/>
      <c r="AE1658" s="381" t="str">
        <f t="shared" si="26"/>
        <v>-</v>
      </c>
      <c r="AF1658" s="105"/>
      <c r="AG1658" s="381"/>
      <c r="AH1658" s="381"/>
      <c r="AI1658" s="381"/>
      <c r="AJ1658" s="381"/>
      <c r="AK1658" s="381"/>
      <c r="AL1658" s="381"/>
      <c r="AM1658" s="381"/>
    </row>
    <row r="1659" spans="1:39" x14ac:dyDescent="0.35">
      <c r="A1659" s="89" t="s">
        <v>720</v>
      </c>
      <c r="B1659" s="89" t="s">
        <v>545</v>
      </c>
      <c r="C1659" s="89" t="s">
        <v>462</v>
      </c>
      <c r="D1659" s="89" t="s">
        <v>637</v>
      </c>
      <c r="E1659" s="89" t="s">
        <v>493</v>
      </c>
      <c r="F1659" s="89" t="s">
        <v>465</v>
      </c>
      <c r="G1659" s="89" t="s">
        <v>465</v>
      </c>
      <c r="H1659" s="89" t="s">
        <v>465</v>
      </c>
      <c r="I1659" s="89" t="s">
        <v>465</v>
      </c>
      <c r="J1659" s="89" t="s">
        <v>465</v>
      </c>
      <c r="K1659" s="89" t="s">
        <v>466</v>
      </c>
      <c r="L1659" s="89" t="s">
        <v>394</v>
      </c>
      <c r="M1659" s="89" t="s">
        <v>395</v>
      </c>
      <c r="N1659" s="89">
        <v>1</v>
      </c>
      <c r="O1659" s="91">
        <v>61.85</v>
      </c>
      <c r="P1659" s="89" t="s">
        <v>467</v>
      </c>
      <c r="Q1659" s="89">
        <v>44</v>
      </c>
      <c r="R1659" s="89" t="s">
        <v>787</v>
      </c>
      <c r="S1659" s="89">
        <v>2</v>
      </c>
      <c r="T1659" s="90">
        <v>0</v>
      </c>
      <c r="U1659" s="90">
        <v>0</v>
      </c>
      <c r="V1659" s="90">
        <v>0</v>
      </c>
      <c r="W1659" s="90">
        <v>0</v>
      </c>
      <c r="X1659" s="90">
        <v>0</v>
      </c>
      <c r="Y1659" s="90">
        <v>0</v>
      </c>
      <c r="Z1659" s="90">
        <v>0</v>
      </c>
      <c r="AA1659" s="90">
        <v>0</v>
      </c>
      <c r="AB1659" s="90">
        <v>0</v>
      </c>
      <c r="AC1659" s="90"/>
      <c r="AD1659" s="90"/>
      <c r="AE1659" s="381" t="str">
        <f t="shared" si="26"/>
        <v>-</v>
      </c>
      <c r="AF1659" s="105"/>
      <c r="AG1659" s="381"/>
      <c r="AH1659" s="381"/>
      <c r="AI1659" s="381"/>
      <c r="AJ1659" s="381"/>
      <c r="AK1659" s="381"/>
      <c r="AL1659" s="381"/>
      <c r="AM1659" s="381"/>
    </row>
    <row r="1660" spans="1:39" x14ac:dyDescent="0.35">
      <c r="A1660" s="89" t="s">
        <v>725</v>
      </c>
      <c r="B1660" s="89" t="s">
        <v>545</v>
      </c>
      <c r="C1660" s="89" t="s">
        <v>462</v>
      </c>
      <c r="D1660" s="89" t="s">
        <v>637</v>
      </c>
      <c r="E1660" s="89" t="s">
        <v>526</v>
      </c>
      <c r="F1660" s="89" t="s">
        <v>465</v>
      </c>
      <c r="G1660" s="89" t="s">
        <v>465</v>
      </c>
      <c r="H1660" s="89" t="s">
        <v>465</v>
      </c>
      <c r="I1660" s="89" t="s">
        <v>465</v>
      </c>
      <c r="J1660" s="89" t="s">
        <v>465</v>
      </c>
      <c r="K1660" s="89" t="s">
        <v>466</v>
      </c>
      <c r="L1660" s="89" t="s">
        <v>394</v>
      </c>
      <c r="M1660" s="89" t="s">
        <v>395</v>
      </c>
      <c r="N1660" s="89">
        <v>1</v>
      </c>
      <c r="O1660" s="91">
        <v>10.25</v>
      </c>
      <c r="P1660" s="89" t="s">
        <v>467</v>
      </c>
      <c r="Q1660" s="89">
        <v>44</v>
      </c>
      <c r="R1660" s="89" t="s">
        <v>787</v>
      </c>
      <c r="S1660" s="89">
        <v>2</v>
      </c>
      <c r="T1660" s="90">
        <v>0</v>
      </c>
      <c r="U1660" s="90">
        <v>0</v>
      </c>
      <c r="V1660" s="90">
        <v>0</v>
      </c>
      <c r="W1660" s="90">
        <v>0</v>
      </c>
      <c r="X1660" s="90">
        <v>0</v>
      </c>
      <c r="Y1660" s="90">
        <v>0</v>
      </c>
      <c r="Z1660" s="90">
        <v>0</v>
      </c>
      <c r="AA1660" s="90">
        <v>0</v>
      </c>
      <c r="AB1660" s="90">
        <v>0</v>
      </c>
      <c r="AC1660" s="90"/>
      <c r="AD1660" s="90"/>
      <c r="AE1660" s="381" t="str">
        <f t="shared" si="26"/>
        <v>-</v>
      </c>
      <c r="AF1660" s="105"/>
      <c r="AG1660" s="381"/>
      <c r="AH1660" s="381"/>
      <c r="AI1660" s="381"/>
      <c r="AJ1660" s="381"/>
      <c r="AK1660" s="381"/>
      <c r="AL1660" s="381"/>
      <c r="AM1660" s="381"/>
    </row>
    <row r="1661" spans="1:39" x14ac:dyDescent="0.35">
      <c r="A1661" s="89" t="s">
        <v>729</v>
      </c>
      <c r="B1661" s="89" t="s">
        <v>545</v>
      </c>
      <c r="C1661" s="89" t="s">
        <v>462</v>
      </c>
      <c r="D1661" s="89" t="s">
        <v>637</v>
      </c>
      <c r="E1661" s="89" t="s">
        <v>493</v>
      </c>
      <c r="F1661" s="89" t="s">
        <v>465</v>
      </c>
      <c r="G1661" s="89" t="s">
        <v>465</v>
      </c>
      <c r="H1661" s="89" t="s">
        <v>465</v>
      </c>
      <c r="I1661" s="89" t="s">
        <v>465</v>
      </c>
      <c r="J1661" s="89" t="s">
        <v>465</v>
      </c>
      <c r="K1661" s="89" t="s">
        <v>466</v>
      </c>
      <c r="L1661" s="89" t="s">
        <v>394</v>
      </c>
      <c r="M1661" s="89" t="s">
        <v>395</v>
      </c>
      <c r="N1661" s="89">
        <v>1</v>
      </c>
      <c r="O1661" s="91">
        <v>165.11</v>
      </c>
      <c r="P1661" s="89" t="s">
        <v>467</v>
      </c>
      <c r="Q1661" s="89">
        <v>44</v>
      </c>
      <c r="R1661" s="89" t="s">
        <v>787</v>
      </c>
      <c r="S1661" s="89">
        <v>2</v>
      </c>
      <c r="T1661" s="90">
        <v>0</v>
      </c>
      <c r="U1661" s="90">
        <v>0</v>
      </c>
      <c r="V1661" s="90">
        <v>0</v>
      </c>
      <c r="W1661" s="90">
        <v>0</v>
      </c>
      <c r="X1661" s="90">
        <v>0</v>
      </c>
      <c r="Y1661" s="90">
        <v>0</v>
      </c>
      <c r="Z1661" s="90">
        <v>0</v>
      </c>
      <c r="AA1661" s="90">
        <v>0</v>
      </c>
      <c r="AB1661" s="90">
        <v>0</v>
      </c>
      <c r="AC1661" s="90"/>
      <c r="AD1661" s="90"/>
      <c r="AE1661" s="381" t="str">
        <f t="shared" si="26"/>
        <v>-</v>
      </c>
      <c r="AF1661" s="105"/>
      <c r="AG1661" s="381"/>
      <c r="AH1661" s="381"/>
      <c r="AI1661" s="381"/>
      <c r="AJ1661" s="381"/>
      <c r="AK1661" s="381"/>
      <c r="AL1661" s="381"/>
      <c r="AM1661" s="381"/>
    </row>
    <row r="1662" spans="1:39" x14ac:dyDescent="0.35">
      <c r="A1662" s="89" t="s">
        <v>727</v>
      </c>
      <c r="B1662" s="89" t="s">
        <v>545</v>
      </c>
      <c r="C1662" s="89" t="s">
        <v>462</v>
      </c>
      <c r="D1662" s="89" t="s">
        <v>637</v>
      </c>
      <c r="E1662" s="89" t="s">
        <v>728</v>
      </c>
      <c r="F1662" s="89" t="s">
        <v>465</v>
      </c>
      <c r="G1662" s="89" t="s">
        <v>465</v>
      </c>
      <c r="H1662" s="89" t="s">
        <v>465</v>
      </c>
      <c r="I1662" s="89" t="s">
        <v>465</v>
      </c>
      <c r="J1662" s="89" t="s">
        <v>465</v>
      </c>
      <c r="K1662" s="89" t="s">
        <v>466</v>
      </c>
      <c r="L1662" s="89" t="s">
        <v>394</v>
      </c>
      <c r="M1662" s="89" t="s">
        <v>395</v>
      </c>
      <c r="N1662" s="89">
        <v>1</v>
      </c>
      <c r="O1662" s="91">
        <v>24.8</v>
      </c>
      <c r="P1662" s="89" t="s">
        <v>467</v>
      </c>
      <c r="Q1662" s="89">
        <v>44</v>
      </c>
      <c r="R1662" s="89" t="s">
        <v>787</v>
      </c>
      <c r="S1662" s="89">
        <v>2</v>
      </c>
      <c r="T1662" s="90">
        <v>0</v>
      </c>
      <c r="U1662" s="90">
        <v>0</v>
      </c>
      <c r="V1662" s="90">
        <v>0</v>
      </c>
      <c r="W1662" s="90">
        <v>0</v>
      </c>
      <c r="X1662" s="90">
        <v>0</v>
      </c>
      <c r="Y1662" s="90">
        <v>0</v>
      </c>
      <c r="Z1662" s="90">
        <v>0</v>
      </c>
      <c r="AA1662" s="90">
        <v>0</v>
      </c>
      <c r="AB1662" s="90">
        <v>0</v>
      </c>
      <c r="AC1662" s="90"/>
      <c r="AD1662" s="90"/>
      <c r="AE1662" s="381" t="str">
        <f t="shared" si="26"/>
        <v>-</v>
      </c>
      <c r="AF1662" s="105"/>
      <c r="AG1662" s="381"/>
      <c r="AH1662" s="381"/>
      <c r="AI1662" s="381"/>
      <c r="AJ1662" s="381"/>
      <c r="AK1662" s="381"/>
      <c r="AL1662" s="381"/>
      <c r="AM1662" s="381"/>
    </row>
    <row r="1663" spans="1:39" x14ac:dyDescent="0.35">
      <c r="A1663" s="89" t="s">
        <v>564</v>
      </c>
      <c r="B1663" s="89" t="s">
        <v>545</v>
      </c>
      <c r="C1663" s="89" t="s">
        <v>462</v>
      </c>
      <c r="D1663" s="89" t="s">
        <v>637</v>
      </c>
      <c r="E1663" s="89" t="s">
        <v>565</v>
      </c>
      <c r="F1663" s="89" t="s">
        <v>465</v>
      </c>
      <c r="G1663" s="89" t="s">
        <v>465</v>
      </c>
      <c r="H1663" s="89" t="s">
        <v>465</v>
      </c>
      <c r="I1663" s="89" t="s">
        <v>465</v>
      </c>
      <c r="J1663" s="89" t="s">
        <v>465</v>
      </c>
      <c r="K1663" s="89" t="s">
        <v>466</v>
      </c>
      <c r="L1663" s="89" t="s">
        <v>394</v>
      </c>
      <c r="M1663" s="89" t="s">
        <v>395</v>
      </c>
      <c r="N1663" s="89">
        <v>1</v>
      </c>
      <c r="O1663" s="91">
        <v>49.27</v>
      </c>
      <c r="P1663" s="89" t="s">
        <v>467</v>
      </c>
      <c r="Q1663" s="89">
        <v>44</v>
      </c>
      <c r="R1663" s="89" t="s">
        <v>787</v>
      </c>
      <c r="S1663" s="89">
        <v>2</v>
      </c>
      <c r="T1663" s="90">
        <v>0</v>
      </c>
      <c r="U1663" s="90">
        <v>0</v>
      </c>
      <c r="V1663" s="90">
        <v>0</v>
      </c>
      <c r="W1663" s="90">
        <v>0</v>
      </c>
      <c r="X1663" s="90">
        <v>0</v>
      </c>
      <c r="Y1663" s="90">
        <v>0</v>
      </c>
      <c r="Z1663" s="90">
        <v>0</v>
      </c>
      <c r="AA1663" s="90">
        <v>0</v>
      </c>
      <c r="AB1663" s="90">
        <v>0</v>
      </c>
      <c r="AC1663" s="90"/>
      <c r="AD1663" s="90"/>
      <c r="AE1663" s="381" t="str">
        <f t="shared" si="26"/>
        <v>-</v>
      </c>
      <c r="AF1663" s="105"/>
      <c r="AG1663" s="381"/>
      <c r="AH1663" s="381"/>
      <c r="AI1663" s="381"/>
      <c r="AJ1663" s="381"/>
      <c r="AK1663" s="381"/>
      <c r="AL1663" s="381"/>
      <c r="AM1663" s="381"/>
    </row>
    <row r="1664" spans="1:39" x14ac:dyDescent="0.35">
      <c r="A1664" s="89" t="s">
        <v>722</v>
      </c>
      <c r="B1664" s="89" t="s">
        <v>545</v>
      </c>
      <c r="C1664" s="89" t="s">
        <v>462</v>
      </c>
      <c r="D1664" s="89" t="s">
        <v>637</v>
      </c>
      <c r="E1664" s="89" t="s">
        <v>524</v>
      </c>
      <c r="F1664" s="89" t="s">
        <v>465</v>
      </c>
      <c r="G1664" s="89" t="s">
        <v>465</v>
      </c>
      <c r="H1664" s="89" t="s">
        <v>465</v>
      </c>
      <c r="I1664" s="89" t="s">
        <v>465</v>
      </c>
      <c r="J1664" s="89" t="s">
        <v>465</v>
      </c>
      <c r="K1664" s="89" t="s">
        <v>466</v>
      </c>
      <c r="L1664" s="89" t="s">
        <v>394</v>
      </c>
      <c r="M1664" s="89" t="s">
        <v>395</v>
      </c>
      <c r="N1664" s="89">
        <v>1</v>
      </c>
      <c r="O1664" s="91">
        <v>13.74</v>
      </c>
      <c r="P1664" s="89" t="s">
        <v>467</v>
      </c>
      <c r="Q1664" s="89">
        <v>44</v>
      </c>
      <c r="R1664" s="89" t="s">
        <v>787</v>
      </c>
      <c r="S1664" s="89">
        <v>2</v>
      </c>
      <c r="T1664" s="90">
        <v>0</v>
      </c>
      <c r="U1664" s="90">
        <v>0</v>
      </c>
      <c r="V1664" s="90">
        <v>0</v>
      </c>
      <c r="W1664" s="90">
        <v>0</v>
      </c>
      <c r="X1664" s="90">
        <v>0</v>
      </c>
      <c r="Y1664" s="90">
        <v>0</v>
      </c>
      <c r="Z1664" s="90">
        <v>0</v>
      </c>
      <c r="AA1664" s="90">
        <v>0</v>
      </c>
      <c r="AB1664" s="90">
        <v>0</v>
      </c>
      <c r="AC1664" s="90"/>
      <c r="AD1664" s="90"/>
      <c r="AE1664" s="381" t="str">
        <f t="shared" si="26"/>
        <v>-</v>
      </c>
      <c r="AF1664" s="105"/>
      <c r="AG1664" s="381"/>
      <c r="AH1664" s="381"/>
      <c r="AI1664" s="381"/>
      <c r="AJ1664" s="381"/>
      <c r="AK1664" s="381"/>
      <c r="AL1664" s="381"/>
      <c r="AM1664" s="381"/>
    </row>
    <row r="1665" spans="1:39" x14ac:dyDescent="0.35">
      <c r="A1665" s="89" t="s">
        <v>723</v>
      </c>
      <c r="B1665" s="89" t="s">
        <v>545</v>
      </c>
      <c r="C1665" s="89" t="s">
        <v>462</v>
      </c>
      <c r="D1665" s="89" t="s">
        <v>637</v>
      </c>
      <c r="E1665" s="89" t="s">
        <v>565</v>
      </c>
      <c r="F1665" s="89" t="s">
        <v>465</v>
      </c>
      <c r="G1665" s="89" t="s">
        <v>465</v>
      </c>
      <c r="H1665" s="89" t="s">
        <v>465</v>
      </c>
      <c r="I1665" s="89" t="s">
        <v>465</v>
      </c>
      <c r="J1665" s="89" t="s">
        <v>465</v>
      </c>
      <c r="K1665" s="89" t="s">
        <v>466</v>
      </c>
      <c r="L1665" s="89" t="s">
        <v>394</v>
      </c>
      <c r="M1665" s="89" t="s">
        <v>395</v>
      </c>
      <c r="N1665" s="89">
        <v>1</v>
      </c>
      <c r="O1665" s="91">
        <v>90.34</v>
      </c>
      <c r="P1665" s="89" t="s">
        <v>467</v>
      </c>
      <c r="Q1665" s="89">
        <v>44</v>
      </c>
      <c r="R1665" s="89" t="s">
        <v>787</v>
      </c>
      <c r="S1665" s="89">
        <v>2</v>
      </c>
      <c r="T1665" s="90">
        <v>0</v>
      </c>
      <c r="U1665" s="90">
        <v>0</v>
      </c>
      <c r="V1665" s="90">
        <v>0</v>
      </c>
      <c r="W1665" s="90">
        <v>0</v>
      </c>
      <c r="X1665" s="90">
        <v>0</v>
      </c>
      <c r="Y1665" s="90">
        <v>0</v>
      </c>
      <c r="Z1665" s="90">
        <v>0</v>
      </c>
      <c r="AA1665" s="90">
        <v>0</v>
      </c>
      <c r="AB1665" s="90">
        <v>0</v>
      </c>
      <c r="AC1665" s="90"/>
      <c r="AD1665" s="90"/>
      <c r="AE1665" s="381" t="str">
        <f t="shared" si="26"/>
        <v>-</v>
      </c>
      <c r="AF1665" s="105"/>
      <c r="AG1665" s="381"/>
      <c r="AH1665" s="381"/>
      <c r="AI1665" s="381"/>
      <c r="AJ1665" s="381"/>
      <c r="AK1665" s="381"/>
      <c r="AL1665" s="381"/>
      <c r="AM1665" s="381"/>
    </row>
    <row r="1666" spans="1:39" x14ac:dyDescent="0.35">
      <c r="A1666" s="89" t="s">
        <v>724</v>
      </c>
      <c r="B1666" s="89" t="s">
        <v>545</v>
      </c>
      <c r="C1666" s="89" t="s">
        <v>462</v>
      </c>
      <c r="D1666" s="89" t="s">
        <v>637</v>
      </c>
      <c r="E1666" s="89" t="s">
        <v>524</v>
      </c>
      <c r="F1666" s="89" t="s">
        <v>465</v>
      </c>
      <c r="G1666" s="89" t="s">
        <v>465</v>
      </c>
      <c r="H1666" s="89" t="s">
        <v>465</v>
      </c>
      <c r="I1666" s="89" t="s">
        <v>465</v>
      </c>
      <c r="J1666" s="89" t="s">
        <v>465</v>
      </c>
      <c r="K1666" s="89" t="s">
        <v>466</v>
      </c>
      <c r="L1666" s="89" t="s">
        <v>394</v>
      </c>
      <c r="M1666" s="89" t="s">
        <v>395</v>
      </c>
      <c r="N1666" s="89">
        <v>1</v>
      </c>
      <c r="O1666" s="91">
        <v>51.79</v>
      </c>
      <c r="P1666" s="89" t="s">
        <v>467</v>
      </c>
      <c r="Q1666" s="89">
        <v>44</v>
      </c>
      <c r="R1666" s="89" t="s">
        <v>787</v>
      </c>
      <c r="S1666" s="89">
        <v>2</v>
      </c>
      <c r="T1666" s="90">
        <v>0</v>
      </c>
      <c r="U1666" s="90">
        <v>0</v>
      </c>
      <c r="V1666" s="90">
        <v>0</v>
      </c>
      <c r="W1666" s="90">
        <v>0</v>
      </c>
      <c r="X1666" s="90">
        <v>0</v>
      </c>
      <c r="Y1666" s="90">
        <v>0</v>
      </c>
      <c r="Z1666" s="90">
        <v>0</v>
      </c>
      <c r="AA1666" s="90">
        <v>0</v>
      </c>
      <c r="AB1666" s="90">
        <v>0</v>
      </c>
      <c r="AC1666" s="90"/>
      <c r="AD1666" s="90"/>
      <c r="AE1666" s="381" t="str">
        <f t="shared" si="26"/>
        <v>-</v>
      </c>
      <c r="AF1666" s="105"/>
      <c r="AG1666" s="381"/>
      <c r="AH1666" s="381"/>
      <c r="AI1666" s="381"/>
      <c r="AJ1666" s="381"/>
      <c r="AK1666" s="381"/>
      <c r="AL1666" s="381"/>
      <c r="AM1666" s="381"/>
    </row>
    <row r="1667" spans="1:39" x14ac:dyDescent="0.35">
      <c r="A1667" s="89" t="s">
        <v>444</v>
      </c>
      <c r="B1667" s="89" t="s">
        <v>545</v>
      </c>
      <c r="C1667" s="89" t="s">
        <v>462</v>
      </c>
      <c r="D1667" s="89" t="s">
        <v>637</v>
      </c>
      <c r="E1667" s="89" t="s">
        <v>565</v>
      </c>
      <c r="F1667" s="89" t="s">
        <v>465</v>
      </c>
      <c r="G1667" s="89" t="s">
        <v>465</v>
      </c>
      <c r="H1667" s="89" t="s">
        <v>465</v>
      </c>
      <c r="I1667" s="89" t="s">
        <v>465</v>
      </c>
      <c r="J1667" s="89" t="s">
        <v>465</v>
      </c>
      <c r="K1667" s="89" t="s">
        <v>466</v>
      </c>
      <c r="L1667" s="89" t="s">
        <v>394</v>
      </c>
      <c r="M1667" s="89" t="s">
        <v>395</v>
      </c>
      <c r="N1667" s="89">
        <v>1</v>
      </c>
      <c r="O1667" s="91">
        <v>82.63</v>
      </c>
      <c r="P1667" s="89" t="s">
        <v>467</v>
      </c>
      <c r="Q1667" s="89">
        <v>44</v>
      </c>
      <c r="R1667" s="89" t="s">
        <v>787</v>
      </c>
      <c r="S1667" s="89">
        <v>2</v>
      </c>
      <c r="T1667" s="90">
        <v>0</v>
      </c>
      <c r="U1667" s="90">
        <v>0</v>
      </c>
      <c r="V1667" s="90">
        <v>0</v>
      </c>
      <c r="W1667" s="90">
        <v>0</v>
      </c>
      <c r="X1667" s="90">
        <v>0</v>
      </c>
      <c r="Y1667" s="90">
        <v>0</v>
      </c>
      <c r="Z1667" s="90">
        <v>0</v>
      </c>
      <c r="AA1667" s="90">
        <v>0</v>
      </c>
      <c r="AB1667" s="90">
        <v>0</v>
      </c>
      <c r="AC1667" s="90"/>
      <c r="AD1667" s="90"/>
      <c r="AE1667" s="381" t="str">
        <f t="shared" si="26"/>
        <v>-</v>
      </c>
      <c r="AF1667" s="105"/>
      <c r="AG1667" s="381"/>
      <c r="AH1667" s="381"/>
      <c r="AI1667" s="381"/>
      <c r="AJ1667" s="381"/>
      <c r="AK1667" s="381"/>
      <c r="AL1667" s="381"/>
      <c r="AM1667" s="381"/>
    </row>
    <row r="1668" spans="1:39" x14ac:dyDescent="0.35">
      <c r="A1668" s="89" t="s">
        <v>441</v>
      </c>
      <c r="B1668" s="89" t="s">
        <v>545</v>
      </c>
      <c r="C1668" s="89" t="s">
        <v>462</v>
      </c>
      <c r="D1668" s="89" t="s">
        <v>637</v>
      </c>
      <c r="E1668" s="89" t="s">
        <v>484</v>
      </c>
      <c r="F1668" s="89" t="s">
        <v>465</v>
      </c>
      <c r="G1668" s="89" t="s">
        <v>465</v>
      </c>
      <c r="H1668" s="89" t="s">
        <v>465</v>
      </c>
      <c r="I1668" s="89" t="s">
        <v>465</v>
      </c>
      <c r="J1668" s="89" t="s">
        <v>465</v>
      </c>
      <c r="K1668" s="89" t="s">
        <v>466</v>
      </c>
      <c r="L1668" s="89" t="s">
        <v>394</v>
      </c>
      <c r="M1668" s="89" t="s">
        <v>395</v>
      </c>
      <c r="N1668" s="89">
        <v>1</v>
      </c>
      <c r="O1668" s="91">
        <v>29.57</v>
      </c>
      <c r="P1668" s="89" t="s">
        <v>467</v>
      </c>
      <c r="Q1668" s="89">
        <v>44</v>
      </c>
      <c r="R1668" s="89" t="s">
        <v>787</v>
      </c>
      <c r="S1668" s="89">
        <v>2</v>
      </c>
      <c r="T1668" s="90">
        <v>0</v>
      </c>
      <c r="U1668" s="90">
        <v>0</v>
      </c>
      <c r="V1668" s="90">
        <v>0</v>
      </c>
      <c r="W1668" s="90">
        <v>0</v>
      </c>
      <c r="X1668" s="90">
        <v>0</v>
      </c>
      <c r="Y1668" s="90">
        <v>0</v>
      </c>
      <c r="Z1668" s="90">
        <v>0</v>
      </c>
      <c r="AA1668" s="90">
        <v>0</v>
      </c>
      <c r="AB1668" s="90">
        <v>0</v>
      </c>
      <c r="AC1668" s="90"/>
      <c r="AD1668" s="90"/>
      <c r="AE1668" s="381" t="str">
        <f t="shared" si="26"/>
        <v>-</v>
      </c>
      <c r="AF1668" s="105"/>
      <c r="AG1668" s="381"/>
      <c r="AH1668" s="381"/>
      <c r="AI1668" s="381"/>
      <c r="AJ1668" s="381"/>
      <c r="AK1668" s="381"/>
      <c r="AL1668" s="381"/>
      <c r="AM1668" s="381"/>
    </row>
    <row r="1669" spans="1:39" x14ac:dyDescent="0.35">
      <c r="A1669" s="89" t="s">
        <v>436</v>
      </c>
      <c r="B1669" s="89" t="s">
        <v>545</v>
      </c>
      <c r="C1669" s="89" t="s">
        <v>462</v>
      </c>
      <c r="D1669" s="89" t="s">
        <v>637</v>
      </c>
      <c r="E1669" s="89" t="s">
        <v>524</v>
      </c>
      <c r="F1669" s="89" t="s">
        <v>465</v>
      </c>
      <c r="G1669" s="89" t="s">
        <v>465</v>
      </c>
      <c r="H1669" s="89" t="s">
        <v>465</v>
      </c>
      <c r="I1669" s="89" t="s">
        <v>465</v>
      </c>
      <c r="J1669" s="89" t="s">
        <v>465</v>
      </c>
      <c r="K1669" s="89" t="s">
        <v>466</v>
      </c>
      <c r="L1669" s="89" t="s">
        <v>394</v>
      </c>
      <c r="M1669" s="89" t="s">
        <v>395</v>
      </c>
      <c r="N1669" s="89">
        <v>1</v>
      </c>
      <c r="O1669" s="91">
        <v>16.399999999999999</v>
      </c>
      <c r="P1669" s="89" t="s">
        <v>467</v>
      </c>
      <c r="Q1669" s="89">
        <v>44</v>
      </c>
      <c r="R1669" s="89" t="s">
        <v>787</v>
      </c>
      <c r="S1669" s="89">
        <v>2</v>
      </c>
      <c r="T1669" s="90">
        <v>0</v>
      </c>
      <c r="U1669" s="90">
        <v>0</v>
      </c>
      <c r="V1669" s="90">
        <v>0</v>
      </c>
      <c r="W1669" s="90">
        <v>0</v>
      </c>
      <c r="X1669" s="90">
        <v>0</v>
      </c>
      <c r="Y1669" s="90">
        <v>0</v>
      </c>
      <c r="Z1669" s="90">
        <v>0</v>
      </c>
      <c r="AA1669" s="90">
        <v>0</v>
      </c>
      <c r="AB1669" s="90">
        <v>0</v>
      </c>
      <c r="AC1669" s="90"/>
      <c r="AD1669" s="90"/>
      <c r="AE1669" s="381" t="str">
        <f t="shared" si="26"/>
        <v>-</v>
      </c>
      <c r="AF1669" s="105"/>
      <c r="AG1669" s="381"/>
      <c r="AH1669" s="381"/>
      <c r="AI1669" s="381"/>
      <c r="AJ1669" s="381"/>
      <c r="AK1669" s="381"/>
      <c r="AL1669" s="381"/>
      <c r="AM1669" s="381"/>
    </row>
    <row r="1670" spans="1:39" x14ac:dyDescent="0.35">
      <c r="A1670" s="89" t="s">
        <v>726</v>
      </c>
      <c r="B1670" s="89" t="s">
        <v>545</v>
      </c>
      <c r="C1670" s="89" t="s">
        <v>462</v>
      </c>
      <c r="D1670" s="89" t="s">
        <v>637</v>
      </c>
      <c r="E1670" s="89" t="s">
        <v>524</v>
      </c>
      <c r="F1670" s="89" t="s">
        <v>465</v>
      </c>
      <c r="G1670" s="89" t="s">
        <v>465</v>
      </c>
      <c r="H1670" s="89" t="s">
        <v>465</v>
      </c>
      <c r="I1670" s="89" t="s">
        <v>465</v>
      </c>
      <c r="J1670" s="89" t="s">
        <v>465</v>
      </c>
      <c r="K1670" s="89" t="s">
        <v>466</v>
      </c>
      <c r="L1670" s="89" t="s">
        <v>394</v>
      </c>
      <c r="M1670" s="89" t="s">
        <v>395</v>
      </c>
      <c r="N1670" s="89">
        <v>1</v>
      </c>
      <c r="O1670" s="91">
        <v>5.53</v>
      </c>
      <c r="P1670" s="89" t="s">
        <v>467</v>
      </c>
      <c r="Q1670" s="89">
        <v>44</v>
      </c>
      <c r="R1670" s="89" t="s">
        <v>787</v>
      </c>
      <c r="S1670" s="89">
        <v>2</v>
      </c>
      <c r="T1670" s="90">
        <v>0</v>
      </c>
      <c r="U1670" s="90">
        <v>0</v>
      </c>
      <c r="V1670" s="90">
        <v>0</v>
      </c>
      <c r="W1670" s="90">
        <v>0</v>
      </c>
      <c r="X1670" s="90">
        <v>0</v>
      </c>
      <c r="Y1670" s="90">
        <v>0</v>
      </c>
      <c r="Z1670" s="90">
        <v>0</v>
      </c>
      <c r="AA1670" s="90">
        <v>0</v>
      </c>
      <c r="AB1670" s="90">
        <v>0</v>
      </c>
      <c r="AC1670" s="90"/>
      <c r="AD1670" s="90"/>
      <c r="AE1670" s="381" t="str">
        <f t="shared" si="26"/>
        <v>-</v>
      </c>
      <c r="AF1670" s="105"/>
      <c r="AG1670" s="381"/>
      <c r="AH1670" s="381"/>
      <c r="AI1670" s="381"/>
      <c r="AJ1670" s="381"/>
      <c r="AK1670" s="381"/>
      <c r="AL1670" s="381"/>
      <c r="AM1670" s="381"/>
    </row>
    <row r="1671" spans="1:39" x14ac:dyDescent="0.35">
      <c r="A1671" s="89" t="s">
        <v>567</v>
      </c>
      <c r="B1671" s="89" t="s">
        <v>545</v>
      </c>
      <c r="C1671" s="89" t="s">
        <v>462</v>
      </c>
      <c r="D1671" s="89" t="s">
        <v>637</v>
      </c>
      <c r="E1671" s="89" t="s">
        <v>500</v>
      </c>
      <c r="F1671" s="89" t="s">
        <v>465</v>
      </c>
      <c r="G1671" s="89" t="s">
        <v>465</v>
      </c>
      <c r="H1671" s="89" t="s">
        <v>465</v>
      </c>
      <c r="I1671" s="89" t="s">
        <v>465</v>
      </c>
      <c r="J1671" s="89" t="s">
        <v>465</v>
      </c>
      <c r="K1671" s="89" t="s">
        <v>466</v>
      </c>
      <c r="L1671" s="89" t="s">
        <v>394</v>
      </c>
      <c r="M1671" s="89" t="s">
        <v>395</v>
      </c>
      <c r="N1671" s="89">
        <v>1</v>
      </c>
      <c r="O1671" s="91">
        <v>38.520000000000003</v>
      </c>
      <c r="P1671" s="89" t="s">
        <v>467</v>
      </c>
      <c r="Q1671" s="89">
        <v>44</v>
      </c>
      <c r="R1671" s="89" t="s">
        <v>787</v>
      </c>
      <c r="S1671" s="89">
        <v>2</v>
      </c>
      <c r="T1671" s="90">
        <v>0</v>
      </c>
      <c r="U1671" s="90">
        <v>0</v>
      </c>
      <c r="V1671" s="90">
        <v>0</v>
      </c>
      <c r="W1671" s="90">
        <v>0</v>
      </c>
      <c r="X1671" s="90">
        <v>0</v>
      </c>
      <c r="Y1671" s="90">
        <v>0</v>
      </c>
      <c r="Z1671" s="90">
        <v>0</v>
      </c>
      <c r="AA1671" s="90">
        <v>0</v>
      </c>
      <c r="AB1671" s="90">
        <v>0</v>
      </c>
      <c r="AC1671" s="90"/>
      <c r="AD1671" s="90"/>
      <c r="AE1671" s="381" t="str">
        <f t="shared" si="26"/>
        <v>-</v>
      </c>
      <c r="AF1671" s="105"/>
      <c r="AG1671" s="381"/>
      <c r="AH1671" s="381"/>
      <c r="AI1671" s="381"/>
      <c r="AJ1671" s="381"/>
      <c r="AK1671" s="381"/>
      <c r="AL1671" s="381"/>
      <c r="AM1671" s="381"/>
    </row>
    <row r="1672" spans="1:39" x14ac:dyDescent="0.35">
      <c r="A1672" s="89" t="s">
        <v>434</v>
      </c>
      <c r="B1672" s="89" t="s">
        <v>545</v>
      </c>
      <c r="C1672" s="89" t="s">
        <v>462</v>
      </c>
      <c r="D1672" s="89" t="s">
        <v>637</v>
      </c>
      <c r="E1672" s="89" t="s">
        <v>473</v>
      </c>
      <c r="F1672" s="89" t="s">
        <v>465</v>
      </c>
      <c r="G1672" s="89" t="s">
        <v>465</v>
      </c>
      <c r="H1672" s="89" t="s">
        <v>465</v>
      </c>
      <c r="I1672" s="89" t="s">
        <v>465</v>
      </c>
      <c r="J1672" s="89" t="s">
        <v>465</v>
      </c>
      <c r="K1672" s="89" t="s">
        <v>466</v>
      </c>
      <c r="L1672" s="89" t="s">
        <v>394</v>
      </c>
      <c r="M1672" s="89" t="s">
        <v>395</v>
      </c>
      <c r="N1672" s="89">
        <v>1</v>
      </c>
      <c r="O1672" s="91">
        <v>0.88</v>
      </c>
      <c r="P1672" s="89" t="s">
        <v>467</v>
      </c>
      <c r="Q1672" s="89">
        <v>44</v>
      </c>
      <c r="R1672" s="89" t="s">
        <v>787</v>
      </c>
      <c r="S1672" s="89">
        <v>2</v>
      </c>
      <c r="T1672" s="90">
        <v>0</v>
      </c>
      <c r="U1672" s="90">
        <v>0</v>
      </c>
      <c r="V1672" s="90">
        <v>0</v>
      </c>
      <c r="W1672" s="90">
        <v>0</v>
      </c>
      <c r="X1672" s="90">
        <v>0</v>
      </c>
      <c r="Y1672" s="90">
        <v>0</v>
      </c>
      <c r="Z1672" s="90">
        <v>0</v>
      </c>
      <c r="AA1672" s="90">
        <v>0</v>
      </c>
      <c r="AB1672" s="90">
        <v>0</v>
      </c>
      <c r="AC1672" s="90"/>
      <c r="AD1672" s="90"/>
      <c r="AE1672" s="381" t="str">
        <f t="shared" si="26"/>
        <v>-</v>
      </c>
      <c r="AF1672" s="105"/>
      <c r="AG1672" s="381"/>
      <c r="AH1672" s="381"/>
      <c r="AI1672" s="381"/>
      <c r="AJ1672" s="381"/>
      <c r="AK1672" s="381"/>
      <c r="AL1672" s="381"/>
      <c r="AM1672" s="381"/>
    </row>
    <row r="1673" spans="1:39" x14ac:dyDescent="0.35">
      <c r="A1673" s="89" t="s">
        <v>605</v>
      </c>
      <c r="B1673" s="89" t="s">
        <v>545</v>
      </c>
      <c r="C1673" s="89" t="s">
        <v>462</v>
      </c>
      <c r="D1673" s="89" t="s">
        <v>637</v>
      </c>
      <c r="E1673" s="89" t="s">
        <v>606</v>
      </c>
      <c r="F1673" s="89" t="s">
        <v>465</v>
      </c>
      <c r="G1673" s="89" t="s">
        <v>465</v>
      </c>
      <c r="H1673" s="89" t="s">
        <v>465</v>
      </c>
      <c r="I1673" s="89" t="s">
        <v>465</v>
      </c>
      <c r="J1673" s="89" t="s">
        <v>465</v>
      </c>
      <c r="K1673" s="89" t="s">
        <v>476</v>
      </c>
      <c r="L1673" s="89" t="s">
        <v>394</v>
      </c>
      <c r="M1673" s="89" t="s">
        <v>395</v>
      </c>
      <c r="N1673" s="89">
        <v>1</v>
      </c>
      <c r="O1673" s="91">
        <v>63.77</v>
      </c>
      <c r="P1673" s="89" t="s">
        <v>467</v>
      </c>
      <c r="Q1673" s="89">
        <v>44</v>
      </c>
      <c r="R1673" s="89" t="s">
        <v>787</v>
      </c>
      <c r="S1673" s="89">
        <v>2</v>
      </c>
      <c r="T1673" s="90">
        <v>0</v>
      </c>
      <c r="U1673" s="90">
        <v>0</v>
      </c>
      <c r="V1673" s="90">
        <v>0</v>
      </c>
      <c r="W1673" s="90">
        <v>0</v>
      </c>
      <c r="X1673" s="90">
        <v>0</v>
      </c>
      <c r="Y1673" s="90">
        <v>0</v>
      </c>
      <c r="Z1673" s="90">
        <v>0</v>
      </c>
      <c r="AA1673" s="90">
        <v>0</v>
      </c>
      <c r="AB1673" s="90">
        <v>0</v>
      </c>
      <c r="AC1673" s="90"/>
      <c r="AD1673" s="90"/>
      <c r="AE1673" s="381" t="str">
        <f t="shared" si="26"/>
        <v>-</v>
      </c>
      <c r="AF1673" s="105"/>
      <c r="AG1673" s="381"/>
      <c r="AH1673" s="381"/>
      <c r="AI1673" s="381"/>
      <c r="AJ1673" s="381"/>
      <c r="AK1673" s="381"/>
      <c r="AL1673" s="381"/>
      <c r="AM1673" s="381"/>
    </row>
    <row r="1674" spans="1:39" x14ac:dyDescent="0.35">
      <c r="A1674" s="89" t="s">
        <v>569</v>
      </c>
      <c r="B1674" s="89" t="s">
        <v>545</v>
      </c>
      <c r="C1674" s="89" t="s">
        <v>462</v>
      </c>
      <c r="D1674" s="89" t="s">
        <v>637</v>
      </c>
      <c r="E1674" s="89" t="s">
        <v>489</v>
      </c>
      <c r="F1674" s="89" t="s">
        <v>465</v>
      </c>
      <c r="G1674" s="89" t="s">
        <v>465</v>
      </c>
      <c r="H1674" s="89" t="s">
        <v>465</v>
      </c>
      <c r="I1674" s="89" t="s">
        <v>465</v>
      </c>
      <c r="J1674" s="89" t="s">
        <v>465</v>
      </c>
      <c r="K1674" s="89" t="s">
        <v>476</v>
      </c>
      <c r="L1674" s="89" t="s">
        <v>394</v>
      </c>
      <c r="M1674" s="89" t="s">
        <v>395</v>
      </c>
      <c r="N1674" s="89">
        <v>1</v>
      </c>
      <c r="O1674" s="91">
        <v>61.56</v>
      </c>
      <c r="P1674" s="89" t="s">
        <v>467</v>
      </c>
      <c r="Q1674" s="89">
        <v>44</v>
      </c>
      <c r="R1674" s="89" t="s">
        <v>787</v>
      </c>
      <c r="S1674" s="89">
        <v>2</v>
      </c>
      <c r="T1674" s="90">
        <v>0</v>
      </c>
      <c r="U1674" s="90">
        <v>0</v>
      </c>
      <c r="V1674" s="90">
        <v>0</v>
      </c>
      <c r="W1674" s="90">
        <v>0</v>
      </c>
      <c r="X1674" s="90">
        <v>0</v>
      </c>
      <c r="Y1674" s="90">
        <v>0</v>
      </c>
      <c r="Z1674" s="90">
        <v>0</v>
      </c>
      <c r="AA1674" s="90">
        <v>0</v>
      </c>
      <c r="AB1674" s="90">
        <v>0</v>
      </c>
      <c r="AC1674" s="90"/>
      <c r="AD1674" s="90"/>
      <c r="AE1674" s="381" t="str">
        <f t="shared" si="26"/>
        <v>-</v>
      </c>
      <c r="AF1674" s="105"/>
      <c r="AG1674" s="381"/>
      <c r="AH1674" s="381"/>
      <c r="AI1674" s="381"/>
      <c r="AJ1674" s="381"/>
      <c r="AK1674" s="381"/>
      <c r="AL1674" s="381"/>
      <c r="AM1674" s="381"/>
    </row>
    <row r="1675" spans="1:39" x14ac:dyDescent="0.35">
      <c r="A1675" s="89" t="s">
        <v>431</v>
      </c>
      <c r="B1675" s="89" t="s">
        <v>545</v>
      </c>
      <c r="C1675" s="89" t="s">
        <v>462</v>
      </c>
      <c r="D1675" s="89" t="s">
        <v>637</v>
      </c>
      <c r="E1675" s="89" t="s">
        <v>489</v>
      </c>
      <c r="F1675" s="89" t="s">
        <v>465</v>
      </c>
      <c r="G1675" s="89" t="s">
        <v>465</v>
      </c>
      <c r="H1675" s="89" t="s">
        <v>465</v>
      </c>
      <c r="I1675" s="89" t="s">
        <v>465</v>
      </c>
      <c r="J1675" s="89" t="s">
        <v>465</v>
      </c>
      <c r="K1675" s="89" t="s">
        <v>476</v>
      </c>
      <c r="L1675" s="89" t="s">
        <v>394</v>
      </c>
      <c r="M1675" s="89" t="s">
        <v>395</v>
      </c>
      <c r="N1675" s="89">
        <v>1</v>
      </c>
      <c r="O1675" s="91">
        <v>47.01</v>
      </c>
      <c r="P1675" s="89" t="s">
        <v>467</v>
      </c>
      <c r="Q1675" s="89">
        <v>44</v>
      </c>
      <c r="R1675" s="89" t="s">
        <v>787</v>
      </c>
      <c r="S1675" s="89">
        <v>2</v>
      </c>
      <c r="T1675" s="90">
        <v>0</v>
      </c>
      <c r="U1675" s="90">
        <v>0</v>
      </c>
      <c r="V1675" s="90">
        <v>0</v>
      </c>
      <c r="W1675" s="90">
        <v>0</v>
      </c>
      <c r="X1675" s="90">
        <v>0</v>
      </c>
      <c r="Y1675" s="90">
        <v>0</v>
      </c>
      <c r="Z1675" s="90">
        <v>0</v>
      </c>
      <c r="AA1675" s="90">
        <v>0</v>
      </c>
      <c r="AB1675" s="90">
        <v>0</v>
      </c>
      <c r="AC1675" s="90"/>
      <c r="AD1675" s="90"/>
      <c r="AE1675" s="381" t="str">
        <f t="shared" si="26"/>
        <v>-</v>
      </c>
      <c r="AF1675" s="105"/>
      <c r="AG1675" s="381"/>
      <c r="AH1675" s="381"/>
      <c r="AI1675" s="381"/>
      <c r="AJ1675" s="381"/>
      <c r="AK1675" s="381"/>
      <c r="AL1675" s="381"/>
      <c r="AM1675" s="381"/>
    </row>
    <row r="1676" spans="1:39" x14ac:dyDescent="0.35">
      <c r="A1676" s="89" t="s">
        <v>608</v>
      </c>
      <c r="B1676" s="89" t="s">
        <v>545</v>
      </c>
      <c r="C1676" s="89" t="s">
        <v>462</v>
      </c>
      <c r="D1676" s="89" t="s">
        <v>637</v>
      </c>
      <c r="E1676" s="89" t="s">
        <v>489</v>
      </c>
      <c r="F1676" s="89" t="s">
        <v>465</v>
      </c>
      <c r="G1676" s="89" t="s">
        <v>465</v>
      </c>
      <c r="H1676" s="89" t="s">
        <v>465</v>
      </c>
      <c r="I1676" s="89" t="s">
        <v>465</v>
      </c>
      <c r="J1676" s="89" t="s">
        <v>465</v>
      </c>
      <c r="K1676" s="89" t="s">
        <v>476</v>
      </c>
      <c r="L1676" s="89" t="s">
        <v>394</v>
      </c>
      <c r="M1676" s="89" t="s">
        <v>395</v>
      </c>
      <c r="N1676" s="89">
        <v>1</v>
      </c>
      <c r="O1676" s="91">
        <v>82.28</v>
      </c>
      <c r="P1676" s="89" t="s">
        <v>467</v>
      </c>
      <c r="Q1676" s="89">
        <v>44</v>
      </c>
      <c r="R1676" s="89" t="s">
        <v>787</v>
      </c>
      <c r="S1676" s="89">
        <v>2</v>
      </c>
      <c r="T1676" s="90">
        <v>0</v>
      </c>
      <c r="U1676" s="90">
        <v>0</v>
      </c>
      <c r="V1676" s="90">
        <v>0</v>
      </c>
      <c r="W1676" s="90">
        <v>0</v>
      </c>
      <c r="X1676" s="90">
        <v>0</v>
      </c>
      <c r="Y1676" s="90">
        <v>0</v>
      </c>
      <c r="Z1676" s="90">
        <v>0</v>
      </c>
      <c r="AA1676" s="90">
        <v>0</v>
      </c>
      <c r="AB1676" s="90">
        <v>0</v>
      </c>
      <c r="AC1676" s="90"/>
      <c r="AD1676" s="90"/>
      <c r="AE1676" s="381" t="str">
        <f t="shared" si="26"/>
        <v>-</v>
      </c>
      <c r="AF1676" s="105"/>
      <c r="AG1676" s="381"/>
      <c r="AH1676" s="381"/>
      <c r="AI1676" s="381"/>
      <c r="AJ1676" s="381"/>
      <c r="AK1676" s="381"/>
      <c r="AL1676" s="381"/>
      <c r="AM1676" s="381"/>
    </row>
    <row r="1677" spans="1:39" x14ac:dyDescent="0.35">
      <c r="A1677" s="89" t="s">
        <v>707</v>
      </c>
      <c r="B1677" s="89" t="s">
        <v>558</v>
      </c>
      <c r="C1677" s="89" t="s">
        <v>462</v>
      </c>
      <c r="D1677" s="89" t="s">
        <v>637</v>
      </c>
      <c r="E1677" s="89" t="s">
        <v>487</v>
      </c>
      <c r="F1677" s="89" t="s">
        <v>465</v>
      </c>
      <c r="G1677" s="89" t="s">
        <v>465</v>
      </c>
      <c r="H1677" s="89" t="s">
        <v>465</v>
      </c>
      <c r="I1677" s="89" t="s">
        <v>465</v>
      </c>
      <c r="J1677" s="89" t="s">
        <v>465</v>
      </c>
      <c r="K1677" s="89" t="s">
        <v>466</v>
      </c>
      <c r="L1677" s="89" t="s">
        <v>394</v>
      </c>
      <c r="M1677" s="89" t="s">
        <v>395</v>
      </c>
      <c r="N1677" s="89">
        <v>1</v>
      </c>
      <c r="O1677" s="91">
        <v>6.39</v>
      </c>
      <c r="P1677" s="89" t="s">
        <v>548</v>
      </c>
      <c r="Q1677" s="89">
        <v>44</v>
      </c>
      <c r="R1677" s="89" t="s">
        <v>787</v>
      </c>
      <c r="S1677" s="89">
        <v>3</v>
      </c>
      <c r="T1677" s="90">
        <v>0</v>
      </c>
      <c r="U1677" s="90">
        <v>0</v>
      </c>
      <c r="V1677" s="90">
        <v>0</v>
      </c>
      <c r="W1677" s="90">
        <v>0</v>
      </c>
      <c r="X1677" s="90">
        <v>0</v>
      </c>
      <c r="Y1677" s="90">
        <v>0</v>
      </c>
      <c r="Z1677" s="90">
        <v>0</v>
      </c>
      <c r="AA1677" s="90">
        <v>0</v>
      </c>
      <c r="AB1677" s="90">
        <v>0</v>
      </c>
      <c r="AC1677" s="90"/>
      <c r="AD1677" s="90"/>
      <c r="AE1677" s="381" t="str">
        <f t="shared" ref="AE1677:AE1740" si="27">IFERROR(SQRT(((AC1677/AD1677)/0.005454154)),"-")</f>
        <v>-</v>
      </c>
      <c r="AF1677" s="105"/>
      <c r="AG1677" s="381"/>
      <c r="AH1677" s="381"/>
      <c r="AI1677" s="381"/>
      <c r="AJ1677" s="381"/>
      <c r="AK1677" s="381"/>
      <c r="AL1677" s="381"/>
      <c r="AM1677" s="381"/>
    </row>
    <row r="1678" spans="1:39" x14ac:dyDescent="0.35">
      <c r="A1678" s="89" t="s">
        <v>555</v>
      </c>
      <c r="B1678" s="89" t="s">
        <v>558</v>
      </c>
      <c r="C1678" s="89" t="s">
        <v>462</v>
      </c>
      <c r="D1678" s="89" t="s">
        <v>637</v>
      </c>
      <c r="E1678" s="89" t="s">
        <v>487</v>
      </c>
      <c r="F1678" s="89" t="s">
        <v>465</v>
      </c>
      <c r="G1678" s="89" t="s">
        <v>465</v>
      </c>
      <c r="H1678" s="89" t="s">
        <v>465</v>
      </c>
      <c r="I1678" s="89" t="s">
        <v>465</v>
      </c>
      <c r="J1678" s="89" t="s">
        <v>465</v>
      </c>
      <c r="K1678" s="89" t="s">
        <v>466</v>
      </c>
      <c r="L1678" s="89" t="s">
        <v>394</v>
      </c>
      <c r="M1678" s="89" t="s">
        <v>395</v>
      </c>
      <c r="N1678" s="89">
        <v>1</v>
      </c>
      <c r="O1678" s="91">
        <v>22.17</v>
      </c>
      <c r="P1678" s="89" t="s">
        <v>548</v>
      </c>
      <c r="Q1678" s="89">
        <v>44</v>
      </c>
      <c r="R1678" s="89" t="s">
        <v>787</v>
      </c>
      <c r="S1678" s="89">
        <v>3</v>
      </c>
      <c r="T1678" s="90">
        <v>0</v>
      </c>
      <c r="U1678" s="90">
        <v>0</v>
      </c>
      <c r="V1678" s="90">
        <v>0</v>
      </c>
      <c r="W1678" s="90">
        <v>0</v>
      </c>
      <c r="X1678" s="90">
        <v>0</v>
      </c>
      <c r="Y1678" s="90">
        <v>0</v>
      </c>
      <c r="Z1678" s="90">
        <v>0</v>
      </c>
      <c r="AA1678" s="90">
        <v>0</v>
      </c>
      <c r="AB1678" s="90">
        <v>0</v>
      </c>
      <c r="AC1678" s="90"/>
      <c r="AD1678" s="90"/>
      <c r="AE1678" s="381" t="str">
        <f t="shared" si="27"/>
        <v>-</v>
      </c>
      <c r="AF1678" s="105"/>
      <c r="AG1678" s="381"/>
      <c r="AH1678" s="381"/>
      <c r="AI1678" s="381"/>
      <c r="AJ1678" s="381"/>
      <c r="AK1678" s="381"/>
      <c r="AL1678" s="381"/>
      <c r="AM1678" s="381"/>
    </row>
    <row r="1679" spans="1:39" x14ac:dyDescent="0.35">
      <c r="A1679" s="89" t="s">
        <v>706</v>
      </c>
      <c r="B1679" s="89" t="s">
        <v>558</v>
      </c>
      <c r="C1679" s="89" t="s">
        <v>462</v>
      </c>
      <c r="D1679" s="89" t="s">
        <v>637</v>
      </c>
      <c r="E1679" s="89" t="s">
        <v>487</v>
      </c>
      <c r="F1679" s="89" t="s">
        <v>465</v>
      </c>
      <c r="G1679" s="89" t="s">
        <v>465</v>
      </c>
      <c r="H1679" s="89" t="s">
        <v>465</v>
      </c>
      <c r="I1679" s="89" t="s">
        <v>465</v>
      </c>
      <c r="J1679" s="89" t="s">
        <v>465</v>
      </c>
      <c r="K1679" s="89" t="s">
        <v>466</v>
      </c>
      <c r="L1679" s="89" t="s">
        <v>394</v>
      </c>
      <c r="M1679" s="89" t="s">
        <v>395</v>
      </c>
      <c r="N1679" s="89">
        <v>1</v>
      </c>
      <c r="O1679" s="91">
        <v>3.67</v>
      </c>
      <c r="P1679" s="89" t="s">
        <v>548</v>
      </c>
      <c r="Q1679" s="89">
        <v>44</v>
      </c>
      <c r="R1679" s="89" t="s">
        <v>787</v>
      </c>
      <c r="S1679" s="89">
        <v>3</v>
      </c>
      <c r="T1679" s="90">
        <v>0</v>
      </c>
      <c r="U1679" s="90">
        <v>0</v>
      </c>
      <c r="V1679" s="90">
        <v>0</v>
      </c>
      <c r="W1679" s="90">
        <v>0</v>
      </c>
      <c r="X1679" s="90">
        <v>0</v>
      </c>
      <c r="Y1679" s="90">
        <v>0</v>
      </c>
      <c r="Z1679" s="90">
        <v>0</v>
      </c>
      <c r="AA1679" s="90">
        <v>0</v>
      </c>
      <c r="AB1679" s="90">
        <v>0</v>
      </c>
      <c r="AC1679" s="90"/>
      <c r="AD1679" s="90"/>
      <c r="AE1679" s="381" t="str">
        <f t="shared" si="27"/>
        <v>-</v>
      </c>
      <c r="AF1679" s="105"/>
      <c r="AG1679" s="381"/>
      <c r="AH1679" s="381"/>
      <c r="AI1679" s="381"/>
      <c r="AJ1679" s="381"/>
      <c r="AK1679" s="381"/>
      <c r="AL1679" s="381"/>
      <c r="AM1679" s="381"/>
    </row>
    <row r="1680" spans="1:39" x14ac:dyDescent="0.35">
      <c r="A1680" s="89" t="s">
        <v>709</v>
      </c>
      <c r="B1680" s="89" t="s">
        <v>558</v>
      </c>
      <c r="C1680" s="89" t="s">
        <v>462</v>
      </c>
      <c r="D1680" s="89" t="s">
        <v>637</v>
      </c>
      <c r="E1680" s="89" t="s">
        <v>493</v>
      </c>
      <c r="F1680" s="89" t="s">
        <v>465</v>
      </c>
      <c r="G1680" s="89" t="s">
        <v>465</v>
      </c>
      <c r="H1680" s="89" t="s">
        <v>465</v>
      </c>
      <c r="I1680" s="89" t="s">
        <v>465</v>
      </c>
      <c r="J1680" s="89" t="s">
        <v>465</v>
      </c>
      <c r="K1680" s="89" t="s">
        <v>466</v>
      </c>
      <c r="L1680" s="89" t="s">
        <v>394</v>
      </c>
      <c r="M1680" s="89" t="s">
        <v>395</v>
      </c>
      <c r="N1680" s="89">
        <v>1</v>
      </c>
      <c r="O1680" s="91">
        <v>75.099999999999994</v>
      </c>
      <c r="P1680" s="89" t="s">
        <v>548</v>
      </c>
      <c r="Q1680" s="89">
        <v>44</v>
      </c>
      <c r="R1680" s="89" t="s">
        <v>787</v>
      </c>
      <c r="S1680" s="89">
        <v>3</v>
      </c>
      <c r="T1680" s="90">
        <v>0</v>
      </c>
      <c r="U1680" s="90">
        <v>0</v>
      </c>
      <c r="V1680" s="90">
        <v>0</v>
      </c>
      <c r="W1680" s="90">
        <v>0</v>
      </c>
      <c r="X1680" s="90">
        <v>0</v>
      </c>
      <c r="Y1680" s="90">
        <v>0</v>
      </c>
      <c r="Z1680" s="90">
        <v>0</v>
      </c>
      <c r="AA1680" s="90">
        <v>0</v>
      </c>
      <c r="AB1680" s="90">
        <v>0</v>
      </c>
      <c r="AC1680" s="90"/>
      <c r="AD1680" s="90"/>
      <c r="AE1680" s="381" t="str">
        <f t="shared" si="27"/>
        <v>-</v>
      </c>
      <c r="AF1680" s="105"/>
      <c r="AG1680" s="381"/>
      <c r="AH1680" s="381"/>
      <c r="AI1680" s="381"/>
      <c r="AJ1680" s="381"/>
      <c r="AK1680" s="381"/>
      <c r="AL1680" s="381"/>
      <c r="AM1680" s="381"/>
    </row>
    <row r="1681" spans="1:39" x14ac:dyDescent="0.35">
      <c r="A1681" s="89" t="s">
        <v>490</v>
      </c>
      <c r="B1681" s="89" t="s">
        <v>558</v>
      </c>
      <c r="C1681" s="89" t="s">
        <v>462</v>
      </c>
      <c r="D1681" s="89" t="s">
        <v>637</v>
      </c>
      <c r="E1681" s="89" t="s">
        <v>491</v>
      </c>
      <c r="F1681" s="89" t="s">
        <v>465</v>
      </c>
      <c r="G1681" s="89" t="s">
        <v>465</v>
      </c>
      <c r="H1681" s="89" t="s">
        <v>465</v>
      </c>
      <c r="I1681" s="89" t="s">
        <v>465</v>
      </c>
      <c r="J1681" s="89" t="s">
        <v>465</v>
      </c>
      <c r="K1681" s="89" t="s">
        <v>466</v>
      </c>
      <c r="L1681" s="89" t="s">
        <v>394</v>
      </c>
      <c r="M1681" s="89" t="s">
        <v>395</v>
      </c>
      <c r="N1681" s="89">
        <v>1</v>
      </c>
      <c r="O1681" s="91">
        <v>140.19</v>
      </c>
      <c r="P1681" s="89" t="s">
        <v>548</v>
      </c>
      <c r="Q1681" s="89">
        <v>44</v>
      </c>
      <c r="R1681" s="89" t="s">
        <v>787</v>
      </c>
      <c r="S1681" s="89">
        <v>3</v>
      </c>
      <c r="T1681" s="90">
        <v>0</v>
      </c>
      <c r="U1681" s="90">
        <v>0</v>
      </c>
      <c r="V1681" s="90">
        <v>0</v>
      </c>
      <c r="W1681" s="90">
        <v>0</v>
      </c>
      <c r="X1681" s="90">
        <v>0</v>
      </c>
      <c r="Y1681" s="90">
        <v>0</v>
      </c>
      <c r="Z1681" s="90">
        <v>0</v>
      </c>
      <c r="AA1681" s="90">
        <v>0</v>
      </c>
      <c r="AB1681" s="90">
        <v>0</v>
      </c>
      <c r="AC1681" s="90"/>
      <c r="AD1681" s="90"/>
      <c r="AE1681" s="381" t="str">
        <f t="shared" si="27"/>
        <v>-</v>
      </c>
      <c r="AF1681" s="105"/>
      <c r="AG1681" s="381"/>
      <c r="AH1681" s="381"/>
      <c r="AI1681" s="381"/>
      <c r="AJ1681" s="381"/>
      <c r="AK1681" s="381"/>
      <c r="AL1681" s="381"/>
      <c r="AM1681" s="381"/>
    </row>
    <row r="1682" spans="1:39" x14ac:dyDescent="0.35">
      <c r="A1682" s="89" t="s">
        <v>708</v>
      </c>
      <c r="B1682" s="89" t="s">
        <v>558</v>
      </c>
      <c r="C1682" s="89" t="s">
        <v>462</v>
      </c>
      <c r="D1682" s="89" t="s">
        <v>637</v>
      </c>
      <c r="E1682" s="89" t="s">
        <v>480</v>
      </c>
      <c r="F1682" s="89" t="s">
        <v>465</v>
      </c>
      <c r="G1682" s="89" t="s">
        <v>465</v>
      </c>
      <c r="H1682" s="89" t="s">
        <v>465</v>
      </c>
      <c r="I1682" s="89" t="s">
        <v>465</v>
      </c>
      <c r="J1682" s="89" t="s">
        <v>465</v>
      </c>
      <c r="K1682" s="89" t="s">
        <v>466</v>
      </c>
      <c r="L1682" s="89" t="s">
        <v>394</v>
      </c>
      <c r="M1682" s="89" t="s">
        <v>395</v>
      </c>
      <c r="N1682" s="89">
        <v>1</v>
      </c>
      <c r="O1682" s="91">
        <v>43.48</v>
      </c>
      <c r="P1682" s="89" t="s">
        <v>548</v>
      </c>
      <c r="Q1682" s="89">
        <v>44</v>
      </c>
      <c r="R1682" s="89" t="s">
        <v>787</v>
      </c>
      <c r="S1682" s="89">
        <v>3</v>
      </c>
      <c r="T1682" s="90">
        <v>0</v>
      </c>
      <c r="U1682" s="90">
        <v>0</v>
      </c>
      <c r="V1682" s="90">
        <v>0</v>
      </c>
      <c r="W1682" s="90">
        <v>0</v>
      </c>
      <c r="X1682" s="90">
        <v>0</v>
      </c>
      <c r="Y1682" s="90">
        <v>0</v>
      </c>
      <c r="Z1682" s="90">
        <v>0</v>
      </c>
      <c r="AA1682" s="90">
        <v>0</v>
      </c>
      <c r="AB1682" s="90">
        <v>0</v>
      </c>
      <c r="AC1682" s="90"/>
      <c r="AD1682" s="90"/>
      <c r="AE1682" s="381" t="str">
        <f t="shared" si="27"/>
        <v>-</v>
      </c>
      <c r="AF1682" s="105"/>
      <c r="AG1682" s="381"/>
      <c r="AH1682" s="381"/>
      <c r="AI1682" s="381"/>
      <c r="AJ1682" s="381"/>
      <c r="AK1682" s="381"/>
      <c r="AL1682" s="381"/>
      <c r="AM1682" s="381"/>
    </row>
    <row r="1683" spans="1:39" x14ac:dyDescent="0.35">
      <c r="A1683" s="89" t="s">
        <v>428</v>
      </c>
      <c r="B1683" s="89" t="s">
        <v>558</v>
      </c>
      <c r="C1683" s="89" t="s">
        <v>462</v>
      </c>
      <c r="D1683" s="89" t="s">
        <v>637</v>
      </c>
      <c r="E1683" s="89" t="s">
        <v>493</v>
      </c>
      <c r="F1683" s="89" t="s">
        <v>465</v>
      </c>
      <c r="G1683" s="89" t="s">
        <v>465</v>
      </c>
      <c r="H1683" s="89" t="s">
        <v>465</v>
      </c>
      <c r="I1683" s="89" t="s">
        <v>465</v>
      </c>
      <c r="J1683" s="89" t="s">
        <v>465</v>
      </c>
      <c r="K1683" s="89" t="s">
        <v>466</v>
      </c>
      <c r="L1683" s="89" t="s">
        <v>394</v>
      </c>
      <c r="M1683" s="89" t="s">
        <v>395</v>
      </c>
      <c r="N1683" s="89">
        <v>1</v>
      </c>
      <c r="O1683" s="91">
        <v>0.34</v>
      </c>
      <c r="P1683" s="89" t="s">
        <v>548</v>
      </c>
      <c r="Q1683" s="89">
        <v>44</v>
      </c>
      <c r="R1683" s="89" t="s">
        <v>787</v>
      </c>
      <c r="S1683" s="89">
        <v>3</v>
      </c>
      <c r="T1683" s="90">
        <v>0</v>
      </c>
      <c r="U1683" s="90">
        <v>0</v>
      </c>
      <c r="V1683" s="90">
        <v>0</v>
      </c>
      <c r="W1683" s="90">
        <v>0</v>
      </c>
      <c r="X1683" s="90">
        <v>0</v>
      </c>
      <c r="Y1683" s="90">
        <v>0</v>
      </c>
      <c r="Z1683" s="90">
        <v>0</v>
      </c>
      <c r="AA1683" s="90">
        <v>0</v>
      </c>
      <c r="AB1683" s="90">
        <v>0</v>
      </c>
      <c r="AC1683" s="90"/>
      <c r="AD1683" s="90"/>
      <c r="AE1683" s="381" t="str">
        <f t="shared" si="27"/>
        <v>-</v>
      </c>
      <c r="AF1683" s="105"/>
      <c r="AG1683" s="381"/>
      <c r="AH1683" s="381"/>
      <c r="AI1683" s="381"/>
      <c r="AJ1683" s="381"/>
      <c r="AK1683" s="381"/>
      <c r="AL1683" s="381"/>
      <c r="AM1683" s="381"/>
    </row>
    <row r="1684" spans="1:39" x14ac:dyDescent="0.35">
      <c r="A1684" s="89" t="s">
        <v>429</v>
      </c>
      <c r="B1684" s="89" t="s">
        <v>558</v>
      </c>
      <c r="C1684" s="89" t="s">
        <v>462</v>
      </c>
      <c r="D1684" s="89" t="s">
        <v>637</v>
      </c>
      <c r="E1684" s="89" t="s">
        <v>705</v>
      </c>
      <c r="F1684" s="89" t="s">
        <v>465</v>
      </c>
      <c r="G1684" s="89" t="s">
        <v>465</v>
      </c>
      <c r="H1684" s="89" t="s">
        <v>465</v>
      </c>
      <c r="I1684" s="89" t="s">
        <v>465</v>
      </c>
      <c r="J1684" s="89" t="s">
        <v>465</v>
      </c>
      <c r="K1684" s="89" t="s">
        <v>466</v>
      </c>
      <c r="L1684" s="89" t="s">
        <v>394</v>
      </c>
      <c r="M1684" s="89" t="s">
        <v>395</v>
      </c>
      <c r="N1684" s="89">
        <v>1</v>
      </c>
      <c r="O1684" s="91">
        <v>26.96</v>
      </c>
      <c r="P1684" s="89" t="s">
        <v>548</v>
      </c>
      <c r="Q1684" s="89">
        <v>44</v>
      </c>
      <c r="R1684" s="89" t="s">
        <v>787</v>
      </c>
      <c r="S1684" s="89">
        <v>3</v>
      </c>
      <c r="T1684" s="90">
        <v>0</v>
      </c>
      <c r="U1684" s="90">
        <v>0</v>
      </c>
      <c r="V1684" s="90">
        <v>0</v>
      </c>
      <c r="W1684" s="90">
        <v>0</v>
      </c>
      <c r="X1684" s="90">
        <v>0</v>
      </c>
      <c r="Y1684" s="90">
        <v>0</v>
      </c>
      <c r="Z1684" s="90">
        <v>0</v>
      </c>
      <c r="AA1684" s="90">
        <v>0</v>
      </c>
      <c r="AB1684" s="90">
        <v>0</v>
      </c>
      <c r="AC1684" s="90"/>
      <c r="AD1684" s="90"/>
      <c r="AE1684" s="381" t="str">
        <f t="shared" si="27"/>
        <v>-</v>
      </c>
      <c r="AF1684" s="105"/>
      <c r="AG1684" s="381"/>
      <c r="AH1684" s="381"/>
      <c r="AI1684" s="381"/>
      <c r="AJ1684" s="381"/>
      <c r="AK1684" s="381"/>
      <c r="AL1684" s="381"/>
      <c r="AM1684" s="381"/>
    </row>
    <row r="1685" spans="1:39" x14ac:dyDescent="0.35">
      <c r="A1685" s="89" t="s">
        <v>430</v>
      </c>
      <c r="B1685" s="89" t="s">
        <v>558</v>
      </c>
      <c r="C1685" s="89" t="s">
        <v>462</v>
      </c>
      <c r="D1685" s="89" t="s">
        <v>637</v>
      </c>
      <c r="E1685" s="89" t="s">
        <v>464</v>
      </c>
      <c r="F1685" s="89" t="s">
        <v>465</v>
      </c>
      <c r="G1685" s="89" t="s">
        <v>465</v>
      </c>
      <c r="H1685" s="89" t="s">
        <v>465</v>
      </c>
      <c r="I1685" s="89" t="s">
        <v>465</v>
      </c>
      <c r="J1685" s="89" t="s">
        <v>465</v>
      </c>
      <c r="K1685" s="89" t="s">
        <v>466</v>
      </c>
      <c r="L1685" s="89" t="s">
        <v>394</v>
      </c>
      <c r="M1685" s="89" t="s">
        <v>395</v>
      </c>
      <c r="N1685" s="89">
        <v>1</v>
      </c>
      <c r="O1685" s="91">
        <v>9.06</v>
      </c>
      <c r="P1685" s="89" t="s">
        <v>548</v>
      </c>
      <c r="Q1685" s="89">
        <v>44</v>
      </c>
      <c r="R1685" s="89" t="s">
        <v>787</v>
      </c>
      <c r="S1685" s="89">
        <v>3</v>
      </c>
      <c r="T1685" s="90">
        <v>0</v>
      </c>
      <c r="U1685" s="90">
        <v>0</v>
      </c>
      <c r="V1685" s="90">
        <v>0</v>
      </c>
      <c r="W1685" s="90">
        <v>0</v>
      </c>
      <c r="X1685" s="90">
        <v>0</v>
      </c>
      <c r="Y1685" s="90">
        <v>0</v>
      </c>
      <c r="Z1685" s="90">
        <v>0</v>
      </c>
      <c r="AA1685" s="90">
        <v>0</v>
      </c>
      <c r="AB1685" s="90">
        <v>0</v>
      </c>
      <c r="AC1685" s="90"/>
      <c r="AD1685" s="90"/>
      <c r="AE1685" s="381" t="str">
        <f t="shared" si="27"/>
        <v>-</v>
      </c>
      <c r="AF1685" s="105"/>
      <c r="AG1685" s="381"/>
      <c r="AH1685" s="381"/>
      <c r="AI1685" s="381"/>
      <c r="AJ1685" s="381"/>
      <c r="AK1685" s="381"/>
      <c r="AL1685" s="381"/>
      <c r="AM1685" s="381"/>
    </row>
    <row r="1686" spans="1:39" x14ac:dyDescent="0.35">
      <c r="A1686" s="89" t="s">
        <v>704</v>
      </c>
      <c r="B1686" s="89" t="s">
        <v>558</v>
      </c>
      <c r="C1686" s="89" t="s">
        <v>462</v>
      </c>
      <c r="D1686" s="89" t="s">
        <v>637</v>
      </c>
      <c r="E1686" s="89" t="s">
        <v>464</v>
      </c>
      <c r="F1686" s="89" t="s">
        <v>465</v>
      </c>
      <c r="G1686" s="89" t="s">
        <v>465</v>
      </c>
      <c r="H1686" s="89" t="s">
        <v>465</v>
      </c>
      <c r="I1686" s="89" t="s">
        <v>465</v>
      </c>
      <c r="J1686" s="89" t="s">
        <v>465</v>
      </c>
      <c r="K1686" s="89" t="s">
        <v>466</v>
      </c>
      <c r="L1686" s="89" t="s">
        <v>394</v>
      </c>
      <c r="M1686" s="89" t="s">
        <v>395</v>
      </c>
      <c r="N1686" s="89">
        <v>1</v>
      </c>
      <c r="O1686" s="91">
        <v>18.260000000000002</v>
      </c>
      <c r="P1686" s="89" t="s">
        <v>548</v>
      </c>
      <c r="Q1686" s="89">
        <v>44</v>
      </c>
      <c r="R1686" s="89" t="s">
        <v>787</v>
      </c>
      <c r="S1686" s="89">
        <v>3</v>
      </c>
      <c r="T1686" s="90">
        <v>0</v>
      </c>
      <c r="U1686" s="90">
        <v>0</v>
      </c>
      <c r="V1686" s="90">
        <v>0</v>
      </c>
      <c r="W1686" s="90">
        <v>0</v>
      </c>
      <c r="X1686" s="90">
        <v>0</v>
      </c>
      <c r="Y1686" s="90">
        <v>0</v>
      </c>
      <c r="Z1686" s="90">
        <v>0</v>
      </c>
      <c r="AA1686" s="90">
        <v>0</v>
      </c>
      <c r="AB1686" s="90">
        <v>0</v>
      </c>
      <c r="AC1686" s="90"/>
      <c r="AD1686" s="90"/>
      <c r="AE1686" s="381" t="str">
        <f t="shared" si="27"/>
        <v>-</v>
      </c>
      <c r="AF1686" s="105"/>
      <c r="AG1686" s="381"/>
      <c r="AH1686" s="381"/>
      <c r="AI1686" s="381"/>
      <c r="AJ1686" s="381"/>
      <c r="AK1686" s="381"/>
      <c r="AL1686" s="381"/>
      <c r="AM1686" s="381"/>
    </row>
    <row r="1687" spans="1:39" x14ac:dyDescent="0.35">
      <c r="A1687" s="89" t="s">
        <v>651</v>
      </c>
      <c r="B1687" s="89" t="s">
        <v>391</v>
      </c>
      <c r="C1687" s="89" t="s">
        <v>392</v>
      </c>
      <c r="D1687" s="89" t="s">
        <v>463</v>
      </c>
      <c r="E1687" s="89" t="s">
        <v>475</v>
      </c>
      <c r="F1687" s="89" t="s">
        <v>465</v>
      </c>
      <c r="G1687" s="89" t="s">
        <v>465</v>
      </c>
      <c r="H1687" s="89" t="s">
        <v>465</v>
      </c>
      <c r="I1687" s="89" t="s">
        <v>506</v>
      </c>
      <c r="J1687" s="89" t="s">
        <v>508</v>
      </c>
      <c r="K1687" s="89" t="s">
        <v>466</v>
      </c>
      <c r="L1687" s="89" t="s">
        <v>587</v>
      </c>
      <c r="M1687" s="89" t="s">
        <v>395</v>
      </c>
      <c r="N1687" s="89">
        <v>21</v>
      </c>
      <c r="O1687" s="91">
        <v>5.34</v>
      </c>
      <c r="P1687" s="89" t="s">
        <v>588</v>
      </c>
      <c r="Q1687" s="89">
        <v>44</v>
      </c>
      <c r="R1687" s="89" t="s">
        <v>787</v>
      </c>
      <c r="S1687" s="89">
        <v>6</v>
      </c>
      <c r="T1687" s="90">
        <v>0</v>
      </c>
      <c r="U1687" s="90">
        <v>0</v>
      </c>
      <c r="V1687" s="90">
        <v>0</v>
      </c>
      <c r="W1687" s="90">
        <v>0</v>
      </c>
      <c r="X1687" s="90">
        <v>0</v>
      </c>
      <c r="Y1687" s="90">
        <v>0</v>
      </c>
      <c r="Z1687" s="90">
        <v>0</v>
      </c>
      <c r="AA1687" s="90">
        <v>0</v>
      </c>
      <c r="AB1687" s="90">
        <v>0</v>
      </c>
      <c r="AC1687" s="90">
        <v>74.72</v>
      </c>
      <c r="AD1687" s="90">
        <v>116.13</v>
      </c>
      <c r="AE1687" s="381">
        <f t="shared" si="27"/>
        <v>10.861317780498069</v>
      </c>
      <c r="AF1687" s="105"/>
      <c r="AG1687" s="381"/>
      <c r="AH1687" s="381"/>
      <c r="AI1687" s="381"/>
      <c r="AJ1687" s="381"/>
      <c r="AK1687" s="381"/>
      <c r="AL1687" s="381"/>
      <c r="AM1687" s="381"/>
    </row>
    <row r="1688" spans="1:39" x14ac:dyDescent="0.35">
      <c r="A1688" s="89" t="s">
        <v>649</v>
      </c>
      <c r="B1688" s="89" t="s">
        <v>391</v>
      </c>
      <c r="C1688" s="89" t="s">
        <v>392</v>
      </c>
      <c r="D1688" s="89" t="s">
        <v>463</v>
      </c>
      <c r="E1688" s="89" t="s">
        <v>475</v>
      </c>
      <c r="F1688" s="89" t="s">
        <v>465</v>
      </c>
      <c r="G1688" s="89" t="s">
        <v>465</v>
      </c>
      <c r="H1688" s="89" t="s">
        <v>465</v>
      </c>
      <c r="I1688" s="89" t="s">
        <v>506</v>
      </c>
      <c r="J1688" s="89" t="s">
        <v>508</v>
      </c>
      <c r="K1688" s="89" t="s">
        <v>466</v>
      </c>
      <c r="L1688" s="89" t="s">
        <v>587</v>
      </c>
      <c r="M1688" s="89" t="s">
        <v>395</v>
      </c>
      <c r="N1688" s="89">
        <v>21</v>
      </c>
      <c r="O1688" s="91">
        <v>20.010000000000002</v>
      </c>
      <c r="P1688" s="89" t="s">
        <v>588</v>
      </c>
      <c r="Q1688" s="89">
        <v>44</v>
      </c>
      <c r="R1688" s="89" t="s">
        <v>787</v>
      </c>
      <c r="S1688" s="89">
        <v>6</v>
      </c>
      <c r="T1688" s="90">
        <v>0</v>
      </c>
      <c r="U1688" s="90">
        <v>0</v>
      </c>
      <c r="V1688" s="90">
        <v>0</v>
      </c>
      <c r="W1688" s="90">
        <v>0</v>
      </c>
      <c r="X1688" s="90">
        <v>0</v>
      </c>
      <c r="Y1688" s="90">
        <v>0</v>
      </c>
      <c r="Z1688" s="90">
        <v>0</v>
      </c>
      <c r="AA1688" s="90">
        <v>0</v>
      </c>
      <c r="AB1688" s="90">
        <v>0</v>
      </c>
      <c r="AC1688" s="90">
        <v>74.72</v>
      </c>
      <c r="AD1688" s="90">
        <v>116.13</v>
      </c>
      <c r="AE1688" s="381">
        <f t="shared" si="27"/>
        <v>10.861317780498069</v>
      </c>
      <c r="AF1688" s="105"/>
      <c r="AG1688" s="381"/>
      <c r="AH1688" s="381"/>
      <c r="AI1688" s="381"/>
      <c r="AJ1688" s="381"/>
      <c r="AK1688" s="381"/>
      <c r="AL1688" s="381"/>
      <c r="AM1688" s="381"/>
    </row>
    <row r="1689" spans="1:39" x14ac:dyDescent="0.35">
      <c r="A1689" s="89" t="s">
        <v>648</v>
      </c>
      <c r="B1689" s="89" t="s">
        <v>391</v>
      </c>
      <c r="C1689" s="89" t="s">
        <v>392</v>
      </c>
      <c r="D1689" s="89" t="s">
        <v>463</v>
      </c>
      <c r="E1689" s="89" t="s">
        <v>475</v>
      </c>
      <c r="F1689" s="89" t="s">
        <v>465</v>
      </c>
      <c r="G1689" s="89" t="s">
        <v>465</v>
      </c>
      <c r="H1689" s="89" t="s">
        <v>465</v>
      </c>
      <c r="I1689" s="89" t="s">
        <v>506</v>
      </c>
      <c r="J1689" s="89" t="s">
        <v>508</v>
      </c>
      <c r="K1689" s="89" t="s">
        <v>466</v>
      </c>
      <c r="L1689" s="89" t="s">
        <v>587</v>
      </c>
      <c r="M1689" s="89" t="s">
        <v>395</v>
      </c>
      <c r="N1689" s="89">
        <v>21</v>
      </c>
      <c r="O1689" s="91">
        <v>19.07</v>
      </c>
      <c r="P1689" s="89" t="s">
        <v>588</v>
      </c>
      <c r="Q1689" s="89">
        <v>44</v>
      </c>
      <c r="R1689" s="89" t="s">
        <v>787</v>
      </c>
      <c r="S1689" s="89">
        <v>6</v>
      </c>
      <c r="T1689" s="90">
        <v>0</v>
      </c>
      <c r="U1689" s="90">
        <v>0</v>
      </c>
      <c r="V1689" s="90">
        <v>0</v>
      </c>
      <c r="W1689" s="90">
        <v>0</v>
      </c>
      <c r="X1689" s="90">
        <v>0</v>
      </c>
      <c r="Y1689" s="90">
        <v>0</v>
      </c>
      <c r="Z1689" s="90">
        <v>0</v>
      </c>
      <c r="AA1689" s="90">
        <v>0</v>
      </c>
      <c r="AB1689" s="90">
        <v>0</v>
      </c>
      <c r="AC1689" s="90">
        <v>74.72</v>
      </c>
      <c r="AD1689" s="90">
        <v>116.13</v>
      </c>
      <c r="AE1689" s="381">
        <f t="shared" si="27"/>
        <v>10.861317780498069</v>
      </c>
      <c r="AF1689" s="105"/>
      <c r="AG1689" s="381"/>
      <c r="AH1689" s="381"/>
      <c r="AI1689" s="381"/>
      <c r="AJ1689" s="381"/>
      <c r="AK1689" s="381"/>
      <c r="AL1689" s="381"/>
      <c r="AM1689" s="381"/>
    </row>
    <row r="1690" spans="1:39" x14ac:dyDescent="0.35">
      <c r="A1690" s="89" t="s">
        <v>761</v>
      </c>
      <c r="B1690" s="89" t="s">
        <v>391</v>
      </c>
      <c r="C1690" s="89" t="s">
        <v>392</v>
      </c>
      <c r="D1690" s="89" t="s">
        <v>463</v>
      </c>
      <c r="E1690" s="89" t="s">
        <v>480</v>
      </c>
      <c r="F1690" s="89" t="s">
        <v>465</v>
      </c>
      <c r="G1690" s="89" t="s">
        <v>511</v>
      </c>
      <c r="H1690" s="89" t="s">
        <v>465</v>
      </c>
      <c r="I1690" s="89" t="s">
        <v>506</v>
      </c>
      <c r="J1690" s="89" t="s">
        <v>501</v>
      </c>
      <c r="K1690" s="89" t="s">
        <v>476</v>
      </c>
      <c r="L1690" s="89" t="s">
        <v>587</v>
      </c>
      <c r="M1690" s="89" t="s">
        <v>395</v>
      </c>
      <c r="N1690" s="89">
        <v>22</v>
      </c>
      <c r="O1690" s="91">
        <v>6</v>
      </c>
      <c r="P1690" s="89" t="s">
        <v>588</v>
      </c>
      <c r="Q1690" s="89">
        <v>44</v>
      </c>
      <c r="R1690" s="89" t="s">
        <v>787</v>
      </c>
      <c r="S1690" s="89">
        <v>6</v>
      </c>
      <c r="T1690" s="90">
        <v>0</v>
      </c>
      <c r="U1690" s="90">
        <v>0</v>
      </c>
      <c r="V1690" s="90">
        <v>0</v>
      </c>
      <c r="W1690" s="90">
        <v>0</v>
      </c>
      <c r="X1690" s="90">
        <v>0</v>
      </c>
      <c r="Y1690" s="90">
        <v>0</v>
      </c>
      <c r="Z1690" s="90">
        <v>0</v>
      </c>
      <c r="AA1690" s="90">
        <v>0</v>
      </c>
      <c r="AB1690" s="90">
        <v>0</v>
      </c>
      <c r="AC1690" s="90">
        <v>73.69</v>
      </c>
      <c r="AD1690" s="90">
        <v>108.24</v>
      </c>
      <c r="AE1690" s="381">
        <f t="shared" si="27"/>
        <v>11.172405459072912</v>
      </c>
      <c r="AF1690" s="105"/>
      <c r="AG1690" s="381"/>
      <c r="AH1690" s="381"/>
      <c r="AI1690" s="381"/>
      <c r="AJ1690" s="381"/>
      <c r="AK1690" s="381"/>
      <c r="AL1690" s="381"/>
      <c r="AM1690" s="381"/>
    </row>
    <row r="1691" spans="1:39" x14ac:dyDescent="0.35">
      <c r="A1691" s="89" t="s">
        <v>762</v>
      </c>
      <c r="B1691" s="89" t="s">
        <v>391</v>
      </c>
      <c r="C1691" s="89" t="s">
        <v>392</v>
      </c>
      <c r="D1691" s="89" t="s">
        <v>463</v>
      </c>
      <c r="E1691" s="89" t="s">
        <v>464</v>
      </c>
      <c r="F1691" s="89" t="s">
        <v>465</v>
      </c>
      <c r="G1691" s="89" t="s">
        <v>511</v>
      </c>
      <c r="H1691" s="89" t="s">
        <v>465</v>
      </c>
      <c r="I1691" s="89" t="s">
        <v>506</v>
      </c>
      <c r="J1691" s="89" t="s">
        <v>501</v>
      </c>
      <c r="K1691" s="89" t="s">
        <v>476</v>
      </c>
      <c r="L1691" s="89" t="s">
        <v>587</v>
      </c>
      <c r="M1691" s="89" t="s">
        <v>395</v>
      </c>
      <c r="N1691" s="89">
        <v>22</v>
      </c>
      <c r="O1691" s="91">
        <v>33.880000000000003</v>
      </c>
      <c r="P1691" s="89" t="s">
        <v>588</v>
      </c>
      <c r="Q1691" s="89">
        <v>44</v>
      </c>
      <c r="R1691" s="89" t="s">
        <v>787</v>
      </c>
      <c r="S1691" s="89">
        <v>6</v>
      </c>
      <c r="T1691" s="90">
        <v>0</v>
      </c>
      <c r="U1691" s="90">
        <v>0</v>
      </c>
      <c r="V1691" s="90">
        <v>0</v>
      </c>
      <c r="W1691" s="90">
        <v>0</v>
      </c>
      <c r="X1691" s="90">
        <v>0</v>
      </c>
      <c r="Y1691" s="90">
        <v>0</v>
      </c>
      <c r="Z1691" s="90">
        <v>0</v>
      </c>
      <c r="AA1691" s="90">
        <v>0</v>
      </c>
      <c r="AB1691" s="90">
        <v>0</v>
      </c>
      <c r="AC1691" s="90">
        <v>73.69</v>
      </c>
      <c r="AD1691" s="90">
        <v>108.24</v>
      </c>
      <c r="AE1691" s="381">
        <f t="shared" si="27"/>
        <v>11.172405459072912</v>
      </c>
      <c r="AF1691" s="105"/>
      <c r="AG1691" s="381"/>
      <c r="AH1691" s="381"/>
      <c r="AI1691" s="381"/>
      <c r="AJ1691" s="381"/>
      <c r="AK1691" s="381"/>
      <c r="AL1691" s="381"/>
      <c r="AM1691" s="381"/>
    </row>
    <row r="1692" spans="1:39" x14ac:dyDescent="0.35">
      <c r="A1692" s="89" t="s">
        <v>610</v>
      </c>
      <c r="B1692" s="89" t="s">
        <v>391</v>
      </c>
      <c r="C1692" s="89" t="s">
        <v>392</v>
      </c>
      <c r="D1692" s="89" t="s">
        <v>463</v>
      </c>
      <c r="E1692" s="89" t="s">
        <v>480</v>
      </c>
      <c r="F1692" s="89" t="s">
        <v>465</v>
      </c>
      <c r="G1692" s="89" t="s">
        <v>465</v>
      </c>
      <c r="H1692" s="89" t="s">
        <v>465</v>
      </c>
      <c r="I1692" s="89" t="s">
        <v>506</v>
      </c>
      <c r="J1692" s="89" t="s">
        <v>501</v>
      </c>
      <c r="K1692" s="89" t="s">
        <v>466</v>
      </c>
      <c r="L1692" s="89" t="s">
        <v>587</v>
      </c>
      <c r="M1692" s="89" t="s">
        <v>395</v>
      </c>
      <c r="N1692" s="89">
        <v>22</v>
      </c>
      <c r="O1692" s="91">
        <v>67.58</v>
      </c>
      <c r="P1692" s="89" t="s">
        <v>588</v>
      </c>
      <c r="Q1692" s="89">
        <v>44</v>
      </c>
      <c r="R1692" s="89" t="s">
        <v>787</v>
      </c>
      <c r="S1692" s="89">
        <v>6</v>
      </c>
      <c r="T1692" s="90">
        <v>0</v>
      </c>
      <c r="U1692" s="90">
        <v>0</v>
      </c>
      <c r="V1692" s="90">
        <v>0</v>
      </c>
      <c r="W1692" s="90">
        <v>0</v>
      </c>
      <c r="X1692" s="90">
        <v>0</v>
      </c>
      <c r="Y1692" s="90">
        <v>0</v>
      </c>
      <c r="Z1692" s="90">
        <v>0</v>
      </c>
      <c r="AA1692" s="90">
        <v>0</v>
      </c>
      <c r="AB1692" s="90">
        <v>0</v>
      </c>
      <c r="AC1692" s="90">
        <v>74.430000000000007</v>
      </c>
      <c r="AD1692" s="90">
        <v>123.31</v>
      </c>
      <c r="AE1692" s="381">
        <f t="shared" si="27"/>
        <v>10.519889123312062</v>
      </c>
      <c r="AF1692" s="105"/>
      <c r="AG1692" s="381"/>
      <c r="AH1692" s="381"/>
      <c r="AI1692" s="381"/>
      <c r="AJ1692" s="381"/>
      <c r="AK1692" s="381"/>
      <c r="AL1692" s="381"/>
      <c r="AM1692" s="381"/>
    </row>
    <row r="1693" spans="1:39" x14ac:dyDescent="0.35">
      <c r="A1693" s="89" t="s">
        <v>738</v>
      </c>
      <c r="B1693" s="89" t="s">
        <v>391</v>
      </c>
      <c r="C1693" s="89" t="s">
        <v>392</v>
      </c>
      <c r="D1693" s="89" t="s">
        <v>463</v>
      </c>
      <c r="E1693" s="89" t="s">
        <v>526</v>
      </c>
      <c r="F1693" s="89" t="s">
        <v>465</v>
      </c>
      <c r="G1693" s="89" t="s">
        <v>465</v>
      </c>
      <c r="H1693" s="89" t="s">
        <v>465</v>
      </c>
      <c r="I1693" s="89" t="s">
        <v>465</v>
      </c>
      <c r="J1693" s="89" t="s">
        <v>465</v>
      </c>
      <c r="K1693" s="89" t="s">
        <v>476</v>
      </c>
      <c r="L1693" s="89" t="s">
        <v>394</v>
      </c>
      <c r="M1693" s="89" t="s">
        <v>395</v>
      </c>
      <c r="N1693" s="89">
        <v>14</v>
      </c>
      <c r="O1693" s="91">
        <v>59.25</v>
      </c>
      <c r="P1693" s="89" t="s">
        <v>396</v>
      </c>
      <c r="Q1693" s="89">
        <v>44</v>
      </c>
      <c r="R1693" s="89" t="s">
        <v>787</v>
      </c>
      <c r="S1693" s="89">
        <v>7</v>
      </c>
      <c r="T1693" s="90">
        <v>0</v>
      </c>
      <c r="U1693" s="90">
        <v>24.78</v>
      </c>
      <c r="V1693" s="90">
        <v>13.56</v>
      </c>
      <c r="W1693" s="90">
        <v>0</v>
      </c>
      <c r="X1693" s="90">
        <v>0</v>
      </c>
      <c r="Y1693" s="90">
        <v>38.340000000000003</v>
      </c>
      <c r="Z1693" s="90">
        <v>0</v>
      </c>
      <c r="AA1693" s="90">
        <v>0</v>
      </c>
      <c r="AB1693" s="90">
        <v>38.340000000000003</v>
      </c>
      <c r="AC1693" s="90">
        <v>141.22</v>
      </c>
      <c r="AD1693" s="90">
        <v>375.73</v>
      </c>
      <c r="AE1693" s="381">
        <f t="shared" si="27"/>
        <v>8.3013068837058928</v>
      </c>
      <c r="AF1693" s="105"/>
      <c r="AG1693" s="381"/>
      <c r="AH1693" s="381"/>
      <c r="AI1693" s="381"/>
      <c r="AJ1693" s="381"/>
      <c r="AK1693" s="381"/>
      <c r="AL1693" s="381"/>
      <c r="AM1693" s="381"/>
    </row>
    <row r="1694" spans="1:39" x14ac:dyDescent="0.35">
      <c r="A1694" s="89" t="s">
        <v>682</v>
      </c>
      <c r="B1694" s="89" t="s">
        <v>391</v>
      </c>
      <c r="C1694" s="89" t="s">
        <v>392</v>
      </c>
      <c r="D1694" s="89" t="s">
        <v>463</v>
      </c>
      <c r="E1694" s="89" t="s">
        <v>485</v>
      </c>
      <c r="F1694" s="89" t="s">
        <v>465</v>
      </c>
      <c r="G1694" s="89" t="s">
        <v>465</v>
      </c>
      <c r="H1694" s="89" t="s">
        <v>465</v>
      </c>
      <c r="I1694" s="89" t="s">
        <v>506</v>
      </c>
      <c r="J1694" s="89" t="s">
        <v>465</v>
      </c>
      <c r="K1694" s="89" t="s">
        <v>466</v>
      </c>
      <c r="L1694" s="89" t="s">
        <v>549</v>
      </c>
      <c r="M1694" s="89" t="s">
        <v>395</v>
      </c>
      <c r="N1694" s="89">
        <v>20</v>
      </c>
      <c r="O1694" s="91">
        <v>10.71</v>
      </c>
      <c r="P1694" s="89" t="s">
        <v>566</v>
      </c>
      <c r="Q1694" s="89">
        <v>44</v>
      </c>
      <c r="R1694" s="89" t="s">
        <v>787</v>
      </c>
      <c r="S1694" s="89">
        <v>8</v>
      </c>
      <c r="T1694" s="90">
        <v>0</v>
      </c>
      <c r="U1694" s="90">
        <v>8.24</v>
      </c>
      <c r="V1694" s="90">
        <v>32.31</v>
      </c>
      <c r="W1694" s="90">
        <v>0</v>
      </c>
      <c r="X1694" s="90">
        <v>0</v>
      </c>
      <c r="Y1694" s="90">
        <v>40.549999999999997</v>
      </c>
      <c r="Z1694" s="90">
        <v>0</v>
      </c>
      <c r="AA1694" s="90">
        <v>0</v>
      </c>
      <c r="AB1694" s="90">
        <v>40.549999999999997</v>
      </c>
      <c r="AC1694" s="90">
        <v>116.63</v>
      </c>
      <c r="AD1694" s="90">
        <v>189.97</v>
      </c>
      <c r="AE1694" s="381">
        <f t="shared" si="27"/>
        <v>10.609597990974251</v>
      </c>
      <c r="AF1694" s="105"/>
      <c r="AG1694" s="381"/>
      <c r="AH1694" s="381"/>
      <c r="AI1694" s="381"/>
      <c r="AJ1694" s="381"/>
      <c r="AK1694" s="381"/>
      <c r="AL1694" s="381"/>
      <c r="AM1694" s="381"/>
    </row>
    <row r="1695" spans="1:39" x14ac:dyDescent="0.35">
      <c r="A1695" s="89" t="s">
        <v>643</v>
      </c>
      <c r="B1695" s="89" t="s">
        <v>391</v>
      </c>
      <c r="C1695" s="89" t="s">
        <v>392</v>
      </c>
      <c r="D1695" s="89" t="s">
        <v>463</v>
      </c>
      <c r="E1695" s="89" t="s">
        <v>500</v>
      </c>
      <c r="F1695" s="89" t="s">
        <v>465</v>
      </c>
      <c r="G1695" s="89" t="s">
        <v>465</v>
      </c>
      <c r="H1695" s="89" t="s">
        <v>465</v>
      </c>
      <c r="I1695" s="89" t="s">
        <v>506</v>
      </c>
      <c r="J1695" s="89" t="s">
        <v>465</v>
      </c>
      <c r="K1695" s="89" t="s">
        <v>466</v>
      </c>
      <c r="L1695" s="89" t="s">
        <v>549</v>
      </c>
      <c r="M1695" s="89" t="s">
        <v>395</v>
      </c>
      <c r="N1695" s="89">
        <v>20</v>
      </c>
      <c r="O1695" s="91">
        <v>31.68</v>
      </c>
      <c r="P1695" s="89" t="s">
        <v>566</v>
      </c>
      <c r="Q1695" s="89">
        <v>44</v>
      </c>
      <c r="R1695" s="89" t="s">
        <v>787</v>
      </c>
      <c r="S1695" s="89">
        <v>8</v>
      </c>
      <c r="T1695" s="90">
        <v>0</v>
      </c>
      <c r="U1695" s="90">
        <v>7.53</v>
      </c>
      <c r="V1695" s="90">
        <v>22.16</v>
      </c>
      <c r="W1695" s="90">
        <v>0</v>
      </c>
      <c r="X1695" s="90">
        <v>0</v>
      </c>
      <c r="Y1695" s="90">
        <v>29.69</v>
      </c>
      <c r="Z1695" s="90">
        <v>0</v>
      </c>
      <c r="AA1695" s="90">
        <v>0</v>
      </c>
      <c r="AB1695" s="90">
        <v>29.69</v>
      </c>
      <c r="AC1695" s="90">
        <v>106.56</v>
      </c>
      <c r="AD1695" s="90">
        <v>185.94</v>
      </c>
      <c r="AE1695" s="381">
        <f t="shared" si="27"/>
        <v>10.25054589569045</v>
      </c>
      <c r="AF1695" s="105"/>
      <c r="AG1695" s="381"/>
      <c r="AH1695" s="381"/>
      <c r="AI1695" s="381"/>
      <c r="AJ1695" s="381"/>
      <c r="AK1695" s="381"/>
      <c r="AL1695" s="381"/>
      <c r="AM1695" s="381"/>
    </row>
    <row r="1696" spans="1:39" x14ac:dyDescent="0.35">
      <c r="A1696" s="89" t="s">
        <v>650</v>
      </c>
      <c r="B1696" s="89" t="s">
        <v>391</v>
      </c>
      <c r="C1696" s="89" t="s">
        <v>392</v>
      </c>
      <c r="D1696" s="89" t="s">
        <v>463</v>
      </c>
      <c r="E1696" s="89" t="s">
        <v>500</v>
      </c>
      <c r="F1696" s="89" t="s">
        <v>465</v>
      </c>
      <c r="G1696" s="89" t="s">
        <v>465</v>
      </c>
      <c r="H1696" s="89" t="s">
        <v>465</v>
      </c>
      <c r="I1696" s="89" t="s">
        <v>506</v>
      </c>
      <c r="J1696" s="89" t="s">
        <v>465</v>
      </c>
      <c r="K1696" s="89" t="s">
        <v>466</v>
      </c>
      <c r="L1696" s="89" t="s">
        <v>549</v>
      </c>
      <c r="M1696" s="89" t="s">
        <v>395</v>
      </c>
      <c r="N1696" s="89">
        <v>20</v>
      </c>
      <c r="O1696" s="91">
        <v>11.75</v>
      </c>
      <c r="P1696" s="89" t="s">
        <v>566</v>
      </c>
      <c r="Q1696" s="89">
        <v>44</v>
      </c>
      <c r="R1696" s="89" t="s">
        <v>787</v>
      </c>
      <c r="S1696" s="89">
        <v>8</v>
      </c>
      <c r="T1696" s="90">
        <v>0</v>
      </c>
      <c r="U1696" s="90">
        <v>7.53</v>
      </c>
      <c r="V1696" s="90">
        <v>22.16</v>
      </c>
      <c r="W1696" s="90">
        <v>0</v>
      </c>
      <c r="X1696" s="90">
        <v>0</v>
      </c>
      <c r="Y1696" s="90">
        <v>29.69</v>
      </c>
      <c r="Z1696" s="90">
        <v>0</v>
      </c>
      <c r="AA1696" s="90">
        <v>0</v>
      </c>
      <c r="AB1696" s="90">
        <v>29.69</v>
      </c>
      <c r="AC1696" s="90">
        <v>106.56</v>
      </c>
      <c r="AD1696" s="90">
        <v>185.94</v>
      </c>
      <c r="AE1696" s="381">
        <f t="shared" si="27"/>
        <v>10.25054589569045</v>
      </c>
      <c r="AF1696" s="105"/>
      <c r="AG1696" s="381"/>
      <c r="AH1696" s="381"/>
      <c r="AI1696" s="381"/>
      <c r="AJ1696" s="381"/>
      <c r="AK1696" s="381"/>
      <c r="AL1696" s="381"/>
      <c r="AM1696" s="381"/>
    </row>
    <row r="1697" spans="1:39" x14ac:dyDescent="0.35">
      <c r="A1697" s="89" t="s">
        <v>652</v>
      </c>
      <c r="B1697" s="89" t="s">
        <v>391</v>
      </c>
      <c r="C1697" s="89" t="s">
        <v>392</v>
      </c>
      <c r="D1697" s="89" t="s">
        <v>463</v>
      </c>
      <c r="E1697" s="89" t="s">
        <v>500</v>
      </c>
      <c r="F1697" s="89" t="s">
        <v>465</v>
      </c>
      <c r="G1697" s="89" t="s">
        <v>465</v>
      </c>
      <c r="H1697" s="89" t="s">
        <v>465</v>
      </c>
      <c r="I1697" s="89" t="s">
        <v>506</v>
      </c>
      <c r="J1697" s="89" t="s">
        <v>465</v>
      </c>
      <c r="K1697" s="89" t="s">
        <v>466</v>
      </c>
      <c r="L1697" s="89" t="s">
        <v>549</v>
      </c>
      <c r="M1697" s="89" t="s">
        <v>395</v>
      </c>
      <c r="N1697" s="89">
        <v>20</v>
      </c>
      <c r="O1697" s="91">
        <v>16.78</v>
      </c>
      <c r="P1697" s="89" t="s">
        <v>566</v>
      </c>
      <c r="Q1697" s="89">
        <v>44</v>
      </c>
      <c r="R1697" s="89" t="s">
        <v>787</v>
      </c>
      <c r="S1697" s="89">
        <v>8</v>
      </c>
      <c r="T1697" s="90">
        <v>0</v>
      </c>
      <c r="U1697" s="90">
        <v>7.53</v>
      </c>
      <c r="V1697" s="90">
        <v>22.16</v>
      </c>
      <c r="W1697" s="90">
        <v>0</v>
      </c>
      <c r="X1697" s="90">
        <v>0</v>
      </c>
      <c r="Y1697" s="90">
        <v>29.69</v>
      </c>
      <c r="Z1697" s="90">
        <v>0</v>
      </c>
      <c r="AA1697" s="90">
        <v>0</v>
      </c>
      <c r="AB1697" s="90">
        <v>29.69</v>
      </c>
      <c r="AC1697" s="90">
        <v>106.56</v>
      </c>
      <c r="AD1697" s="90">
        <v>185.94</v>
      </c>
      <c r="AE1697" s="381">
        <f t="shared" si="27"/>
        <v>10.25054589569045</v>
      </c>
      <c r="AF1697" s="105"/>
      <c r="AG1697" s="381"/>
      <c r="AH1697" s="381"/>
      <c r="AI1697" s="381"/>
      <c r="AJ1697" s="381"/>
      <c r="AK1697" s="381"/>
      <c r="AL1697" s="381"/>
      <c r="AM1697" s="381"/>
    </row>
    <row r="1698" spans="1:39" x14ac:dyDescent="0.35">
      <c r="A1698" s="89" t="s">
        <v>653</v>
      </c>
      <c r="B1698" s="89" t="s">
        <v>391</v>
      </c>
      <c r="C1698" s="89" t="s">
        <v>392</v>
      </c>
      <c r="D1698" s="89" t="s">
        <v>463</v>
      </c>
      <c r="E1698" s="89" t="s">
        <v>500</v>
      </c>
      <c r="F1698" s="89" t="s">
        <v>465</v>
      </c>
      <c r="G1698" s="89" t="s">
        <v>465</v>
      </c>
      <c r="H1698" s="89" t="s">
        <v>465</v>
      </c>
      <c r="I1698" s="89" t="s">
        <v>506</v>
      </c>
      <c r="J1698" s="89" t="s">
        <v>465</v>
      </c>
      <c r="K1698" s="89" t="s">
        <v>466</v>
      </c>
      <c r="L1698" s="89" t="s">
        <v>549</v>
      </c>
      <c r="M1698" s="89" t="s">
        <v>395</v>
      </c>
      <c r="N1698" s="89">
        <v>20</v>
      </c>
      <c r="O1698" s="91">
        <v>42.11</v>
      </c>
      <c r="P1698" s="89" t="s">
        <v>566</v>
      </c>
      <c r="Q1698" s="89">
        <v>44</v>
      </c>
      <c r="R1698" s="89" t="s">
        <v>787</v>
      </c>
      <c r="S1698" s="89">
        <v>8</v>
      </c>
      <c r="T1698" s="90">
        <v>0</v>
      </c>
      <c r="U1698" s="90">
        <v>7.53</v>
      </c>
      <c r="V1698" s="90">
        <v>22.16</v>
      </c>
      <c r="W1698" s="90">
        <v>0</v>
      </c>
      <c r="X1698" s="90">
        <v>0</v>
      </c>
      <c r="Y1698" s="90">
        <v>29.69</v>
      </c>
      <c r="Z1698" s="90">
        <v>0</v>
      </c>
      <c r="AA1698" s="90">
        <v>0</v>
      </c>
      <c r="AB1698" s="90">
        <v>29.69</v>
      </c>
      <c r="AC1698" s="90">
        <v>106.56</v>
      </c>
      <c r="AD1698" s="90">
        <v>185.94</v>
      </c>
      <c r="AE1698" s="381">
        <f t="shared" si="27"/>
        <v>10.25054589569045</v>
      </c>
      <c r="AF1698" s="105"/>
      <c r="AG1698" s="381"/>
      <c r="AH1698" s="381"/>
      <c r="AI1698" s="381"/>
      <c r="AJ1698" s="381"/>
      <c r="AK1698" s="381"/>
      <c r="AL1698" s="381"/>
      <c r="AM1698" s="381"/>
    </row>
    <row r="1699" spans="1:39" x14ac:dyDescent="0.35">
      <c r="A1699" s="89" t="s">
        <v>562</v>
      </c>
      <c r="B1699" s="89" t="s">
        <v>391</v>
      </c>
      <c r="C1699" s="89" t="s">
        <v>392</v>
      </c>
      <c r="D1699" s="89" t="s">
        <v>463</v>
      </c>
      <c r="E1699" s="89" t="s">
        <v>521</v>
      </c>
      <c r="F1699" s="89" t="s">
        <v>465</v>
      </c>
      <c r="G1699" s="89" t="s">
        <v>465</v>
      </c>
      <c r="H1699" s="89" t="s">
        <v>501</v>
      </c>
      <c r="I1699" s="89" t="s">
        <v>506</v>
      </c>
      <c r="J1699" s="89" t="s">
        <v>508</v>
      </c>
      <c r="K1699" s="89" t="s">
        <v>466</v>
      </c>
      <c r="L1699" s="89" t="s">
        <v>587</v>
      </c>
      <c r="M1699" s="89" t="s">
        <v>395</v>
      </c>
      <c r="N1699" s="89">
        <v>29</v>
      </c>
      <c r="O1699" s="91">
        <v>21.97</v>
      </c>
      <c r="P1699" s="89" t="s">
        <v>400</v>
      </c>
      <c r="Q1699" s="89">
        <v>44</v>
      </c>
      <c r="R1699" s="89" t="s">
        <v>787</v>
      </c>
      <c r="S1699" s="89">
        <v>9</v>
      </c>
      <c r="T1699" s="90">
        <v>0</v>
      </c>
      <c r="U1699" s="90">
        <v>14.6</v>
      </c>
      <c r="V1699" s="90">
        <v>62.63</v>
      </c>
      <c r="W1699" s="90">
        <v>37.49</v>
      </c>
      <c r="X1699" s="90">
        <v>0</v>
      </c>
      <c r="Y1699" s="90">
        <v>114.72</v>
      </c>
      <c r="Z1699" s="90">
        <v>0</v>
      </c>
      <c r="AA1699" s="90">
        <v>0</v>
      </c>
      <c r="AB1699" s="90">
        <v>114.72</v>
      </c>
      <c r="AC1699" s="90">
        <v>101.4</v>
      </c>
      <c r="AD1699" s="90">
        <v>114.73</v>
      </c>
      <c r="AE1699" s="381">
        <f t="shared" si="27"/>
        <v>12.729659368902214</v>
      </c>
      <c r="AF1699" s="105"/>
      <c r="AG1699" s="381"/>
      <c r="AH1699" s="381"/>
      <c r="AI1699" s="381"/>
      <c r="AJ1699" s="381"/>
      <c r="AK1699" s="381"/>
      <c r="AL1699" s="381"/>
      <c r="AM1699" s="381"/>
    </row>
    <row r="1700" spans="1:39" x14ac:dyDescent="0.35">
      <c r="A1700" s="89" t="s">
        <v>739</v>
      </c>
      <c r="B1700" s="89" t="s">
        <v>391</v>
      </c>
      <c r="C1700" s="89" t="s">
        <v>392</v>
      </c>
      <c r="D1700" s="89" t="s">
        <v>463</v>
      </c>
      <c r="E1700" s="89" t="s">
        <v>493</v>
      </c>
      <c r="F1700" s="89" t="s">
        <v>465</v>
      </c>
      <c r="G1700" s="89" t="s">
        <v>465</v>
      </c>
      <c r="H1700" s="89" t="s">
        <v>719</v>
      </c>
      <c r="I1700" s="89" t="s">
        <v>506</v>
      </c>
      <c r="J1700" s="89" t="s">
        <v>501</v>
      </c>
      <c r="K1700" s="89" t="s">
        <v>466</v>
      </c>
      <c r="L1700" s="89" t="s">
        <v>587</v>
      </c>
      <c r="M1700" s="89" t="s">
        <v>395</v>
      </c>
      <c r="N1700" s="89">
        <v>29</v>
      </c>
      <c r="O1700" s="91">
        <v>8.2899999999999991</v>
      </c>
      <c r="P1700" s="89" t="s">
        <v>400</v>
      </c>
      <c r="Q1700" s="89">
        <v>44</v>
      </c>
      <c r="R1700" s="89" t="s">
        <v>787</v>
      </c>
      <c r="S1700" s="89">
        <v>9</v>
      </c>
      <c r="T1700" s="90">
        <v>0</v>
      </c>
      <c r="U1700" s="90">
        <v>13.03</v>
      </c>
      <c r="V1700" s="90">
        <v>71.23</v>
      </c>
      <c r="W1700" s="90">
        <v>19.41</v>
      </c>
      <c r="X1700" s="90">
        <v>0</v>
      </c>
      <c r="Y1700" s="90">
        <v>103.68</v>
      </c>
      <c r="Z1700" s="90">
        <v>0</v>
      </c>
      <c r="AA1700" s="90">
        <v>0</v>
      </c>
      <c r="AB1700" s="90">
        <v>103.68</v>
      </c>
      <c r="AC1700" s="90">
        <v>99.1</v>
      </c>
      <c r="AD1700" s="90">
        <v>122.02</v>
      </c>
      <c r="AE1700" s="381">
        <f t="shared" si="27"/>
        <v>12.20274732798894</v>
      </c>
      <c r="AF1700" s="105"/>
      <c r="AG1700" s="381"/>
      <c r="AH1700" s="381"/>
      <c r="AI1700" s="381"/>
      <c r="AJ1700" s="381"/>
      <c r="AK1700" s="381"/>
      <c r="AL1700" s="381"/>
      <c r="AM1700" s="381"/>
    </row>
    <row r="1701" spans="1:39" x14ac:dyDescent="0.35">
      <c r="A1701" s="89" t="s">
        <v>614</v>
      </c>
      <c r="B1701" s="89" t="s">
        <v>391</v>
      </c>
      <c r="C1701" s="89" t="s">
        <v>392</v>
      </c>
      <c r="D1701" s="89" t="s">
        <v>637</v>
      </c>
      <c r="E1701" s="89" t="s">
        <v>505</v>
      </c>
      <c r="F1701" s="89" t="s">
        <v>465</v>
      </c>
      <c r="G1701" s="89" t="s">
        <v>465</v>
      </c>
      <c r="H1701" s="89" t="s">
        <v>719</v>
      </c>
      <c r="I1701" s="89" t="s">
        <v>506</v>
      </c>
      <c r="J1701" s="89" t="s">
        <v>501</v>
      </c>
      <c r="K1701" s="89" t="s">
        <v>466</v>
      </c>
      <c r="L1701" s="89" t="s">
        <v>587</v>
      </c>
      <c r="M1701" s="89" t="s">
        <v>395</v>
      </c>
      <c r="N1701" s="89">
        <v>29</v>
      </c>
      <c r="O1701" s="91">
        <v>5.27</v>
      </c>
      <c r="P1701" s="89" t="s">
        <v>400</v>
      </c>
      <c r="Q1701" s="89">
        <v>44</v>
      </c>
      <c r="R1701" s="89" t="s">
        <v>787</v>
      </c>
      <c r="S1701" s="89">
        <v>9</v>
      </c>
      <c r="T1701" s="90">
        <v>0</v>
      </c>
      <c r="U1701" s="90">
        <v>15.39</v>
      </c>
      <c r="V1701" s="90">
        <v>49.52</v>
      </c>
      <c r="W1701" s="90">
        <v>52.84</v>
      </c>
      <c r="X1701" s="90">
        <v>0</v>
      </c>
      <c r="Y1701" s="90">
        <v>117.75</v>
      </c>
      <c r="Z1701" s="90">
        <v>0</v>
      </c>
      <c r="AA1701" s="90">
        <v>0</v>
      </c>
      <c r="AB1701" s="90">
        <v>117.75</v>
      </c>
      <c r="AC1701" s="90">
        <v>97.79</v>
      </c>
      <c r="AD1701" s="90">
        <v>101.57</v>
      </c>
      <c r="AE1701" s="381">
        <f t="shared" si="27"/>
        <v>13.286200398813738</v>
      </c>
      <c r="AF1701" s="105"/>
      <c r="AG1701" s="381"/>
      <c r="AH1701" s="381"/>
      <c r="AI1701" s="381"/>
      <c r="AJ1701" s="381"/>
      <c r="AK1701" s="381"/>
      <c r="AL1701" s="381"/>
      <c r="AM1701" s="381"/>
    </row>
    <row r="1702" spans="1:39" x14ac:dyDescent="0.35">
      <c r="A1702" s="89" t="s">
        <v>562</v>
      </c>
      <c r="B1702" s="89" t="s">
        <v>545</v>
      </c>
      <c r="C1702" s="89" t="s">
        <v>462</v>
      </c>
      <c r="D1702" s="89" t="s">
        <v>637</v>
      </c>
      <c r="E1702" s="89" t="s">
        <v>521</v>
      </c>
      <c r="F1702" s="89" t="s">
        <v>465</v>
      </c>
      <c r="G1702" s="89" t="s">
        <v>465</v>
      </c>
      <c r="H1702" s="89" t="s">
        <v>465</v>
      </c>
      <c r="I1702" s="89" t="s">
        <v>465</v>
      </c>
      <c r="J1702" s="89" t="s">
        <v>465</v>
      </c>
      <c r="K1702" s="89" t="s">
        <v>466</v>
      </c>
      <c r="L1702" s="89" t="s">
        <v>394</v>
      </c>
      <c r="M1702" s="89" t="s">
        <v>395</v>
      </c>
      <c r="N1702" s="89">
        <v>1</v>
      </c>
      <c r="O1702" s="91">
        <v>21.97</v>
      </c>
      <c r="P1702" s="89" t="s">
        <v>467</v>
      </c>
      <c r="Q1702" s="89">
        <v>45</v>
      </c>
      <c r="R1702" s="89" t="s">
        <v>788</v>
      </c>
      <c r="S1702" s="89">
        <v>2</v>
      </c>
      <c r="T1702" s="90">
        <v>0</v>
      </c>
      <c r="U1702" s="90">
        <v>0</v>
      </c>
      <c r="V1702" s="90">
        <v>0</v>
      </c>
      <c r="W1702" s="90">
        <v>0</v>
      </c>
      <c r="X1702" s="90">
        <v>0</v>
      </c>
      <c r="Y1702" s="90">
        <v>0</v>
      </c>
      <c r="Z1702" s="90">
        <v>0</v>
      </c>
      <c r="AA1702" s="90">
        <v>0</v>
      </c>
      <c r="AB1702" s="90">
        <v>0</v>
      </c>
      <c r="AC1702" s="90"/>
      <c r="AD1702" s="90"/>
      <c r="AE1702" s="381" t="str">
        <f t="shared" si="27"/>
        <v>-</v>
      </c>
      <c r="AF1702" s="105"/>
      <c r="AG1702" s="381"/>
      <c r="AH1702" s="381"/>
      <c r="AI1702" s="381"/>
      <c r="AJ1702" s="381"/>
      <c r="AK1702" s="381"/>
      <c r="AL1702" s="381"/>
      <c r="AM1702" s="381"/>
    </row>
    <row r="1703" spans="1:39" x14ac:dyDescent="0.35">
      <c r="A1703" s="89" t="s">
        <v>739</v>
      </c>
      <c r="B1703" s="89" t="s">
        <v>545</v>
      </c>
      <c r="C1703" s="89" t="s">
        <v>462</v>
      </c>
      <c r="D1703" s="89" t="s">
        <v>637</v>
      </c>
      <c r="E1703" s="89" t="s">
        <v>493</v>
      </c>
      <c r="F1703" s="89" t="s">
        <v>465</v>
      </c>
      <c r="G1703" s="89" t="s">
        <v>465</v>
      </c>
      <c r="H1703" s="89" t="s">
        <v>465</v>
      </c>
      <c r="I1703" s="89" t="s">
        <v>465</v>
      </c>
      <c r="J1703" s="89" t="s">
        <v>465</v>
      </c>
      <c r="K1703" s="89" t="s">
        <v>466</v>
      </c>
      <c r="L1703" s="89" t="s">
        <v>394</v>
      </c>
      <c r="M1703" s="89" t="s">
        <v>395</v>
      </c>
      <c r="N1703" s="89">
        <v>1</v>
      </c>
      <c r="O1703" s="91">
        <v>8.2899999999999991</v>
      </c>
      <c r="P1703" s="89" t="s">
        <v>467</v>
      </c>
      <c r="Q1703" s="89">
        <v>45</v>
      </c>
      <c r="R1703" s="89" t="s">
        <v>788</v>
      </c>
      <c r="S1703" s="89">
        <v>2</v>
      </c>
      <c r="T1703" s="90">
        <v>0</v>
      </c>
      <c r="U1703" s="90">
        <v>0</v>
      </c>
      <c r="V1703" s="90">
        <v>0</v>
      </c>
      <c r="W1703" s="90">
        <v>0</v>
      </c>
      <c r="X1703" s="90">
        <v>0</v>
      </c>
      <c r="Y1703" s="90">
        <v>0</v>
      </c>
      <c r="Z1703" s="90">
        <v>0</v>
      </c>
      <c r="AA1703" s="90">
        <v>0</v>
      </c>
      <c r="AB1703" s="90">
        <v>0</v>
      </c>
      <c r="AC1703" s="90"/>
      <c r="AD1703" s="90"/>
      <c r="AE1703" s="381" t="str">
        <f t="shared" si="27"/>
        <v>-</v>
      </c>
      <c r="AF1703" s="105"/>
      <c r="AG1703" s="381"/>
      <c r="AH1703" s="381"/>
      <c r="AI1703" s="381"/>
      <c r="AJ1703" s="381"/>
      <c r="AK1703" s="381"/>
      <c r="AL1703" s="381"/>
      <c r="AM1703" s="381"/>
    </row>
    <row r="1704" spans="1:39" x14ac:dyDescent="0.35">
      <c r="A1704" s="89" t="s">
        <v>614</v>
      </c>
      <c r="B1704" s="89" t="s">
        <v>545</v>
      </c>
      <c r="C1704" s="89" t="s">
        <v>462</v>
      </c>
      <c r="D1704" s="89" t="s">
        <v>782</v>
      </c>
      <c r="E1704" s="89" t="s">
        <v>505</v>
      </c>
      <c r="F1704" s="89" t="s">
        <v>465</v>
      </c>
      <c r="G1704" s="89" t="s">
        <v>465</v>
      </c>
      <c r="H1704" s="89" t="s">
        <v>465</v>
      </c>
      <c r="I1704" s="89" t="s">
        <v>465</v>
      </c>
      <c r="J1704" s="89" t="s">
        <v>465</v>
      </c>
      <c r="K1704" s="89" t="s">
        <v>466</v>
      </c>
      <c r="L1704" s="89" t="s">
        <v>394</v>
      </c>
      <c r="M1704" s="89" t="s">
        <v>395</v>
      </c>
      <c r="N1704" s="89">
        <v>1</v>
      </c>
      <c r="O1704" s="91">
        <v>5.27</v>
      </c>
      <c r="P1704" s="89" t="s">
        <v>467</v>
      </c>
      <c r="Q1704" s="89">
        <v>45</v>
      </c>
      <c r="R1704" s="89" t="s">
        <v>788</v>
      </c>
      <c r="S1704" s="89">
        <v>2</v>
      </c>
      <c r="T1704" s="90">
        <v>0</v>
      </c>
      <c r="U1704" s="90">
        <v>0</v>
      </c>
      <c r="V1704" s="90">
        <v>0</v>
      </c>
      <c r="W1704" s="90">
        <v>0</v>
      </c>
      <c r="X1704" s="90">
        <v>0</v>
      </c>
      <c r="Y1704" s="90">
        <v>0</v>
      </c>
      <c r="Z1704" s="90">
        <v>0</v>
      </c>
      <c r="AA1704" s="90">
        <v>0</v>
      </c>
      <c r="AB1704" s="90">
        <v>0</v>
      </c>
      <c r="AC1704" s="90"/>
      <c r="AD1704" s="90"/>
      <c r="AE1704" s="381" t="str">
        <f t="shared" si="27"/>
        <v>-</v>
      </c>
      <c r="AF1704" s="105"/>
      <c r="AG1704" s="381"/>
      <c r="AH1704" s="381"/>
      <c r="AI1704" s="381"/>
      <c r="AJ1704" s="381"/>
      <c r="AK1704" s="381"/>
      <c r="AL1704" s="381"/>
      <c r="AM1704" s="381"/>
    </row>
    <row r="1705" spans="1:39" x14ac:dyDescent="0.35">
      <c r="A1705" s="89" t="s">
        <v>721</v>
      </c>
      <c r="B1705" s="89" t="s">
        <v>558</v>
      </c>
      <c r="C1705" s="89" t="s">
        <v>462</v>
      </c>
      <c r="D1705" s="89" t="s">
        <v>637</v>
      </c>
      <c r="E1705" s="89" t="s">
        <v>489</v>
      </c>
      <c r="F1705" s="89" t="s">
        <v>465</v>
      </c>
      <c r="G1705" s="89" t="s">
        <v>465</v>
      </c>
      <c r="H1705" s="89" t="s">
        <v>465</v>
      </c>
      <c r="I1705" s="89" t="s">
        <v>465</v>
      </c>
      <c r="J1705" s="89" t="s">
        <v>465</v>
      </c>
      <c r="K1705" s="89" t="s">
        <v>466</v>
      </c>
      <c r="L1705" s="89" t="s">
        <v>394</v>
      </c>
      <c r="M1705" s="89" t="s">
        <v>395</v>
      </c>
      <c r="N1705" s="89">
        <v>1</v>
      </c>
      <c r="O1705" s="91">
        <v>60.22</v>
      </c>
      <c r="P1705" s="89" t="s">
        <v>548</v>
      </c>
      <c r="Q1705" s="89">
        <v>45</v>
      </c>
      <c r="R1705" s="89" t="s">
        <v>788</v>
      </c>
      <c r="S1705" s="89">
        <v>3</v>
      </c>
      <c r="T1705" s="90">
        <v>0</v>
      </c>
      <c r="U1705" s="90">
        <v>0</v>
      </c>
      <c r="V1705" s="90">
        <v>0</v>
      </c>
      <c r="W1705" s="90">
        <v>0</v>
      </c>
      <c r="X1705" s="90">
        <v>0</v>
      </c>
      <c r="Y1705" s="90">
        <v>0</v>
      </c>
      <c r="Z1705" s="90">
        <v>0</v>
      </c>
      <c r="AA1705" s="90">
        <v>0</v>
      </c>
      <c r="AB1705" s="90">
        <v>0</v>
      </c>
      <c r="AC1705" s="90"/>
      <c r="AD1705" s="90"/>
      <c r="AE1705" s="381" t="str">
        <f t="shared" si="27"/>
        <v>-</v>
      </c>
      <c r="AF1705" s="105"/>
      <c r="AG1705" s="381"/>
      <c r="AH1705" s="381"/>
      <c r="AI1705" s="381"/>
      <c r="AJ1705" s="381"/>
      <c r="AK1705" s="381"/>
      <c r="AL1705" s="381"/>
      <c r="AM1705" s="381"/>
    </row>
    <row r="1706" spans="1:39" x14ac:dyDescent="0.35">
      <c r="A1706" s="89" t="s">
        <v>720</v>
      </c>
      <c r="B1706" s="89" t="s">
        <v>558</v>
      </c>
      <c r="C1706" s="89" t="s">
        <v>462</v>
      </c>
      <c r="D1706" s="89" t="s">
        <v>637</v>
      </c>
      <c r="E1706" s="89" t="s">
        <v>493</v>
      </c>
      <c r="F1706" s="89" t="s">
        <v>465</v>
      </c>
      <c r="G1706" s="89" t="s">
        <v>465</v>
      </c>
      <c r="H1706" s="89" t="s">
        <v>465</v>
      </c>
      <c r="I1706" s="89" t="s">
        <v>465</v>
      </c>
      <c r="J1706" s="89" t="s">
        <v>465</v>
      </c>
      <c r="K1706" s="89" t="s">
        <v>466</v>
      </c>
      <c r="L1706" s="89" t="s">
        <v>394</v>
      </c>
      <c r="M1706" s="89" t="s">
        <v>395</v>
      </c>
      <c r="N1706" s="89">
        <v>1</v>
      </c>
      <c r="O1706" s="91">
        <v>61.85</v>
      </c>
      <c r="P1706" s="89" t="s">
        <v>548</v>
      </c>
      <c r="Q1706" s="89">
        <v>45</v>
      </c>
      <c r="R1706" s="89" t="s">
        <v>788</v>
      </c>
      <c r="S1706" s="89">
        <v>3</v>
      </c>
      <c r="T1706" s="90">
        <v>0</v>
      </c>
      <c r="U1706" s="90">
        <v>0</v>
      </c>
      <c r="V1706" s="90">
        <v>0</v>
      </c>
      <c r="W1706" s="90">
        <v>0</v>
      </c>
      <c r="X1706" s="90">
        <v>0</v>
      </c>
      <c r="Y1706" s="90">
        <v>0</v>
      </c>
      <c r="Z1706" s="90">
        <v>0</v>
      </c>
      <c r="AA1706" s="90">
        <v>0</v>
      </c>
      <c r="AB1706" s="90">
        <v>0</v>
      </c>
      <c r="AC1706" s="90"/>
      <c r="AD1706" s="90"/>
      <c r="AE1706" s="381" t="str">
        <f t="shared" si="27"/>
        <v>-</v>
      </c>
      <c r="AF1706" s="105"/>
      <c r="AG1706" s="381"/>
      <c r="AH1706" s="381"/>
      <c r="AI1706" s="381"/>
      <c r="AJ1706" s="381"/>
      <c r="AK1706" s="381"/>
      <c r="AL1706" s="381"/>
      <c r="AM1706" s="381"/>
    </row>
    <row r="1707" spans="1:39" x14ac:dyDescent="0.35">
      <c r="A1707" s="89" t="s">
        <v>725</v>
      </c>
      <c r="B1707" s="89" t="s">
        <v>558</v>
      </c>
      <c r="C1707" s="89" t="s">
        <v>462</v>
      </c>
      <c r="D1707" s="89" t="s">
        <v>637</v>
      </c>
      <c r="E1707" s="89" t="s">
        <v>526</v>
      </c>
      <c r="F1707" s="89" t="s">
        <v>465</v>
      </c>
      <c r="G1707" s="89" t="s">
        <v>465</v>
      </c>
      <c r="H1707" s="89" t="s">
        <v>465</v>
      </c>
      <c r="I1707" s="89" t="s">
        <v>465</v>
      </c>
      <c r="J1707" s="89" t="s">
        <v>465</v>
      </c>
      <c r="K1707" s="89" t="s">
        <v>466</v>
      </c>
      <c r="L1707" s="89" t="s">
        <v>394</v>
      </c>
      <c r="M1707" s="89" t="s">
        <v>395</v>
      </c>
      <c r="N1707" s="89">
        <v>1</v>
      </c>
      <c r="O1707" s="91">
        <v>10.25</v>
      </c>
      <c r="P1707" s="89" t="s">
        <v>548</v>
      </c>
      <c r="Q1707" s="89">
        <v>45</v>
      </c>
      <c r="R1707" s="89" t="s">
        <v>788</v>
      </c>
      <c r="S1707" s="89">
        <v>3</v>
      </c>
      <c r="T1707" s="90">
        <v>0</v>
      </c>
      <c r="U1707" s="90">
        <v>0</v>
      </c>
      <c r="V1707" s="90">
        <v>0</v>
      </c>
      <c r="W1707" s="90">
        <v>0</v>
      </c>
      <c r="X1707" s="90">
        <v>0</v>
      </c>
      <c r="Y1707" s="90">
        <v>0</v>
      </c>
      <c r="Z1707" s="90">
        <v>0</v>
      </c>
      <c r="AA1707" s="90">
        <v>0</v>
      </c>
      <c r="AB1707" s="90">
        <v>0</v>
      </c>
      <c r="AC1707" s="90"/>
      <c r="AD1707" s="90"/>
      <c r="AE1707" s="381" t="str">
        <f t="shared" si="27"/>
        <v>-</v>
      </c>
      <c r="AF1707" s="105"/>
      <c r="AG1707" s="381"/>
      <c r="AH1707" s="381"/>
      <c r="AI1707" s="381"/>
      <c r="AJ1707" s="381"/>
      <c r="AK1707" s="381"/>
      <c r="AL1707" s="381"/>
      <c r="AM1707" s="381"/>
    </row>
    <row r="1708" spans="1:39" x14ac:dyDescent="0.35">
      <c r="A1708" s="89" t="s">
        <v>608</v>
      </c>
      <c r="B1708" s="89" t="s">
        <v>558</v>
      </c>
      <c r="C1708" s="89" t="s">
        <v>462</v>
      </c>
      <c r="D1708" s="89" t="s">
        <v>637</v>
      </c>
      <c r="E1708" s="89" t="s">
        <v>489</v>
      </c>
      <c r="F1708" s="89" t="s">
        <v>465</v>
      </c>
      <c r="G1708" s="89" t="s">
        <v>465</v>
      </c>
      <c r="H1708" s="89" t="s">
        <v>465</v>
      </c>
      <c r="I1708" s="89" t="s">
        <v>465</v>
      </c>
      <c r="J1708" s="89" t="s">
        <v>465</v>
      </c>
      <c r="K1708" s="89" t="s">
        <v>476</v>
      </c>
      <c r="L1708" s="89" t="s">
        <v>394</v>
      </c>
      <c r="M1708" s="89" t="s">
        <v>395</v>
      </c>
      <c r="N1708" s="89">
        <v>1</v>
      </c>
      <c r="O1708" s="91">
        <v>82.28</v>
      </c>
      <c r="P1708" s="89" t="s">
        <v>548</v>
      </c>
      <c r="Q1708" s="89">
        <v>45</v>
      </c>
      <c r="R1708" s="89" t="s">
        <v>788</v>
      </c>
      <c r="S1708" s="89">
        <v>3</v>
      </c>
      <c r="T1708" s="90">
        <v>0</v>
      </c>
      <c r="U1708" s="90">
        <v>0</v>
      </c>
      <c r="V1708" s="90">
        <v>0</v>
      </c>
      <c r="W1708" s="90">
        <v>0</v>
      </c>
      <c r="X1708" s="90">
        <v>0</v>
      </c>
      <c r="Y1708" s="90">
        <v>0</v>
      </c>
      <c r="Z1708" s="90">
        <v>0</v>
      </c>
      <c r="AA1708" s="90">
        <v>0</v>
      </c>
      <c r="AB1708" s="90">
        <v>0</v>
      </c>
      <c r="AC1708" s="90"/>
      <c r="AD1708" s="90"/>
      <c r="AE1708" s="381" t="str">
        <f t="shared" si="27"/>
        <v>-</v>
      </c>
      <c r="AF1708" s="105"/>
      <c r="AG1708" s="381"/>
      <c r="AH1708" s="381"/>
      <c r="AI1708" s="381"/>
      <c r="AJ1708" s="381"/>
      <c r="AK1708" s="381"/>
      <c r="AL1708" s="381"/>
      <c r="AM1708" s="381"/>
    </row>
    <row r="1709" spans="1:39" x14ac:dyDescent="0.35">
      <c r="A1709" s="89" t="s">
        <v>431</v>
      </c>
      <c r="B1709" s="89" t="s">
        <v>558</v>
      </c>
      <c r="C1709" s="89" t="s">
        <v>462</v>
      </c>
      <c r="D1709" s="89" t="s">
        <v>637</v>
      </c>
      <c r="E1709" s="89" t="s">
        <v>489</v>
      </c>
      <c r="F1709" s="89" t="s">
        <v>465</v>
      </c>
      <c r="G1709" s="89" t="s">
        <v>465</v>
      </c>
      <c r="H1709" s="89" t="s">
        <v>465</v>
      </c>
      <c r="I1709" s="89" t="s">
        <v>465</v>
      </c>
      <c r="J1709" s="89" t="s">
        <v>465</v>
      </c>
      <c r="K1709" s="89" t="s">
        <v>476</v>
      </c>
      <c r="L1709" s="89" t="s">
        <v>394</v>
      </c>
      <c r="M1709" s="89" t="s">
        <v>395</v>
      </c>
      <c r="N1709" s="89">
        <v>1</v>
      </c>
      <c r="O1709" s="91">
        <v>47.01</v>
      </c>
      <c r="P1709" s="89" t="s">
        <v>548</v>
      </c>
      <c r="Q1709" s="89">
        <v>45</v>
      </c>
      <c r="R1709" s="89" t="s">
        <v>788</v>
      </c>
      <c r="S1709" s="89">
        <v>3</v>
      </c>
      <c r="T1709" s="90">
        <v>0</v>
      </c>
      <c r="U1709" s="90">
        <v>0</v>
      </c>
      <c r="V1709" s="90">
        <v>0</v>
      </c>
      <c r="W1709" s="90">
        <v>0</v>
      </c>
      <c r="X1709" s="90">
        <v>0</v>
      </c>
      <c r="Y1709" s="90">
        <v>0</v>
      </c>
      <c r="Z1709" s="90">
        <v>0</v>
      </c>
      <c r="AA1709" s="90">
        <v>0</v>
      </c>
      <c r="AB1709" s="90">
        <v>0</v>
      </c>
      <c r="AC1709" s="90"/>
      <c r="AD1709" s="90"/>
      <c r="AE1709" s="381" t="str">
        <f t="shared" si="27"/>
        <v>-</v>
      </c>
      <c r="AF1709" s="105"/>
      <c r="AG1709" s="381"/>
      <c r="AH1709" s="381"/>
      <c r="AI1709" s="381"/>
      <c r="AJ1709" s="381"/>
      <c r="AK1709" s="381"/>
      <c r="AL1709" s="381"/>
      <c r="AM1709" s="381"/>
    </row>
    <row r="1710" spans="1:39" x14ac:dyDescent="0.35">
      <c r="A1710" s="89" t="s">
        <v>569</v>
      </c>
      <c r="B1710" s="89" t="s">
        <v>558</v>
      </c>
      <c r="C1710" s="89" t="s">
        <v>462</v>
      </c>
      <c r="D1710" s="89" t="s">
        <v>637</v>
      </c>
      <c r="E1710" s="89" t="s">
        <v>489</v>
      </c>
      <c r="F1710" s="89" t="s">
        <v>465</v>
      </c>
      <c r="G1710" s="89" t="s">
        <v>465</v>
      </c>
      <c r="H1710" s="89" t="s">
        <v>465</v>
      </c>
      <c r="I1710" s="89" t="s">
        <v>465</v>
      </c>
      <c r="J1710" s="89" t="s">
        <v>465</v>
      </c>
      <c r="K1710" s="89" t="s">
        <v>476</v>
      </c>
      <c r="L1710" s="89" t="s">
        <v>394</v>
      </c>
      <c r="M1710" s="89" t="s">
        <v>395</v>
      </c>
      <c r="N1710" s="89">
        <v>1</v>
      </c>
      <c r="O1710" s="91">
        <v>61.56</v>
      </c>
      <c r="P1710" s="89" t="s">
        <v>548</v>
      </c>
      <c r="Q1710" s="89">
        <v>45</v>
      </c>
      <c r="R1710" s="89" t="s">
        <v>788</v>
      </c>
      <c r="S1710" s="89">
        <v>3</v>
      </c>
      <c r="T1710" s="90">
        <v>0</v>
      </c>
      <c r="U1710" s="90">
        <v>0</v>
      </c>
      <c r="V1710" s="90">
        <v>0</v>
      </c>
      <c r="W1710" s="90">
        <v>0</v>
      </c>
      <c r="X1710" s="90">
        <v>0</v>
      </c>
      <c r="Y1710" s="90">
        <v>0</v>
      </c>
      <c r="Z1710" s="90">
        <v>0</v>
      </c>
      <c r="AA1710" s="90">
        <v>0</v>
      </c>
      <c r="AB1710" s="90">
        <v>0</v>
      </c>
      <c r="AC1710" s="90"/>
      <c r="AD1710" s="90"/>
      <c r="AE1710" s="381" t="str">
        <f t="shared" si="27"/>
        <v>-</v>
      </c>
      <c r="AF1710" s="105"/>
      <c r="AG1710" s="381"/>
      <c r="AH1710" s="381"/>
      <c r="AI1710" s="381"/>
      <c r="AJ1710" s="381"/>
      <c r="AK1710" s="381"/>
      <c r="AL1710" s="381"/>
      <c r="AM1710" s="381"/>
    </row>
    <row r="1711" spans="1:39" x14ac:dyDescent="0.35">
      <c r="A1711" s="89" t="s">
        <v>605</v>
      </c>
      <c r="B1711" s="89" t="s">
        <v>558</v>
      </c>
      <c r="C1711" s="89" t="s">
        <v>462</v>
      </c>
      <c r="D1711" s="89" t="s">
        <v>637</v>
      </c>
      <c r="E1711" s="89" t="s">
        <v>606</v>
      </c>
      <c r="F1711" s="89" t="s">
        <v>465</v>
      </c>
      <c r="G1711" s="89" t="s">
        <v>465</v>
      </c>
      <c r="H1711" s="89" t="s">
        <v>465</v>
      </c>
      <c r="I1711" s="89" t="s">
        <v>465</v>
      </c>
      <c r="J1711" s="89" t="s">
        <v>465</v>
      </c>
      <c r="K1711" s="89" t="s">
        <v>476</v>
      </c>
      <c r="L1711" s="89" t="s">
        <v>394</v>
      </c>
      <c r="M1711" s="89" t="s">
        <v>395</v>
      </c>
      <c r="N1711" s="89">
        <v>1</v>
      </c>
      <c r="O1711" s="91">
        <v>63.77</v>
      </c>
      <c r="P1711" s="89" t="s">
        <v>548</v>
      </c>
      <c r="Q1711" s="89">
        <v>45</v>
      </c>
      <c r="R1711" s="89" t="s">
        <v>788</v>
      </c>
      <c r="S1711" s="89">
        <v>3</v>
      </c>
      <c r="T1711" s="90">
        <v>0</v>
      </c>
      <c r="U1711" s="90">
        <v>0</v>
      </c>
      <c r="V1711" s="90">
        <v>0</v>
      </c>
      <c r="W1711" s="90">
        <v>0</v>
      </c>
      <c r="X1711" s="90">
        <v>0</v>
      </c>
      <c r="Y1711" s="90">
        <v>0</v>
      </c>
      <c r="Z1711" s="90">
        <v>0</v>
      </c>
      <c r="AA1711" s="90">
        <v>0</v>
      </c>
      <c r="AB1711" s="90">
        <v>0</v>
      </c>
      <c r="AC1711" s="90"/>
      <c r="AD1711" s="90"/>
      <c r="AE1711" s="381" t="str">
        <f t="shared" si="27"/>
        <v>-</v>
      </c>
      <c r="AF1711" s="105"/>
      <c r="AG1711" s="381"/>
      <c r="AH1711" s="381"/>
      <c r="AI1711" s="381"/>
      <c r="AJ1711" s="381"/>
      <c r="AK1711" s="381"/>
      <c r="AL1711" s="381"/>
      <c r="AM1711" s="381"/>
    </row>
    <row r="1712" spans="1:39" x14ac:dyDescent="0.35">
      <c r="A1712" s="89" t="s">
        <v>434</v>
      </c>
      <c r="B1712" s="89" t="s">
        <v>558</v>
      </c>
      <c r="C1712" s="89" t="s">
        <v>462</v>
      </c>
      <c r="D1712" s="89" t="s">
        <v>637</v>
      </c>
      <c r="E1712" s="89" t="s">
        <v>473</v>
      </c>
      <c r="F1712" s="89" t="s">
        <v>465</v>
      </c>
      <c r="G1712" s="89" t="s">
        <v>465</v>
      </c>
      <c r="H1712" s="89" t="s">
        <v>465</v>
      </c>
      <c r="I1712" s="89" t="s">
        <v>465</v>
      </c>
      <c r="J1712" s="89" t="s">
        <v>465</v>
      </c>
      <c r="K1712" s="89" t="s">
        <v>466</v>
      </c>
      <c r="L1712" s="89" t="s">
        <v>394</v>
      </c>
      <c r="M1712" s="89" t="s">
        <v>395</v>
      </c>
      <c r="N1712" s="89">
        <v>1</v>
      </c>
      <c r="O1712" s="91">
        <v>0.88</v>
      </c>
      <c r="P1712" s="89" t="s">
        <v>548</v>
      </c>
      <c r="Q1712" s="89">
        <v>45</v>
      </c>
      <c r="R1712" s="89" t="s">
        <v>788</v>
      </c>
      <c r="S1712" s="89">
        <v>3</v>
      </c>
      <c r="T1712" s="90">
        <v>0</v>
      </c>
      <c r="U1712" s="90">
        <v>0</v>
      </c>
      <c r="V1712" s="90">
        <v>0</v>
      </c>
      <c r="W1712" s="90">
        <v>0</v>
      </c>
      <c r="X1712" s="90">
        <v>0</v>
      </c>
      <c r="Y1712" s="90">
        <v>0</v>
      </c>
      <c r="Z1712" s="90">
        <v>0</v>
      </c>
      <c r="AA1712" s="90">
        <v>0</v>
      </c>
      <c r="AB1712" s="90">
        <v>0</v>
      </c>
      <c r="AC1712" s="90"/>
      <c r="AD1712" s="90"/>
      <c r="AE1712" s="381" t="str">
        <f t="shared" si="27"/>
        <v>-</v>
      </c>
      <c r="AF1712" s="105"/>
      <c r="AG1712" s="381"/>
      <c r="AH1712" s="381"/>
      <c r="AI1712" s="381"/>
      <c r="AJ1712" s="381"/>
      <c r="AK1712" s="381"/>
      <c r="AL1712" s="381"/>
      <c r="AM1712" s="381"/>
    </row>
    <row r="1713" spans="1:39" x14ac:dyDescent="0.35">
      <c r="A1713" s="89" t="s">
        <v>567</v>
      </c>
      <c r="B1713" s="89" t="s">
        <v>558</v>
      </c>
      <c r="C1713" s="89" t="s">
        <v>462</v>
      </c>
      <c r="D1713" s="89" t="s">
        <v>637</v>
      </c>
      <c r="E1713" s="89" t="s">
        <v>500</v>
      </c>
      <c r="F1713" s="89" t="s">
        <v>465</v>
      </c>
      <c r="G1713" s="89" t="s">
        <v>465</v>
      </c>
      <c r="H1713" s="89" t="s">
        <v>465</v>
      </c>
      <c r="I1713" s="89" t="s">
        <v>465</v>
      </c>
      <c r="J1713" s="89" t="s">
        <v>465</v>
      </c>
      <c r="K1713" s="89" t="s">
        <v>466</v>
      </c>
      <c r="L1713" s="89" t="s">
        <v>394</v>
      </c>
      <c r="M1713" s="89" t="s">
        <v>395</v>
      </c>
      <c r="N1713" s="89">
        <v>1</v>
      </c>
      <c r="O1713" s="91">
        <v>38.520000000000003</v>
      </c>
      <c r="P1713" s="89" t="s">
        <v>548</v>
      </c>
      <c r="Q1713" s="89">
        <v>45</v>
      </c>
      <c r="R1713" s="89" t="s">
        <v>788</v>
      </c>
      <c r="S1713" s="89">
        <v>3</v>
      </c>
      <c r="T1713" s="90">
        <v>0</v>
      </c>
      <c r="U1713" s="90">
        <v>0</v>
      </c>
      <c r="V1713" s="90">
        <v>0</v>
      </c>
      <c r="W1713" s="90">
        <v>0</v>
      </c>
      <c r="X1713" s="90">
        <v>0</v>
      </c>
      <c r="Y1713" s="90">
        <v>0</v>
      </c>
      <c r="Z1713" s="90">
        <v>0</v>
      </c>
      <c r="AA1713" s="90">
        <v>0</v>
      </c>
      <c r="AB1713" s="90">
        <v>0</v>
      </c>
      <c r="AC1713" s="90"/>
      <c r="AD1713" s="90"/>
      <c r="AE1713" s="381" t="str">
        <f t="shared" si="27"/>
        <v>-</v>
      </c>
      <c r="AF1713" s="105"/>
      <c r="AG1713" s="381"/>
      <c r="AH1713" s="381"/>
      <c r="AI1713" s="381"/>
      <c r="AJ1713" s="381"/>
      <c r="AK1713" s="381"/>
      <c r="AL1713" s="381"/>
      <c r="AM1713" s="381"/>
    </row>
    <row r="1714" spans="1:39" x14ac:dyDescent="0.35">
      <c r="A1714" s="89" t="s">
        <v>726</v>
      </c>
      <c r="B1714" s="89" t="s">
        <v>558</v>
      </c>
      <c r="C1714" s="89" t="s">
        <v>462</v>
      </c>
      <c r="D1714" s="89" t="s">
        <v>637</v>
      </c>
      <c r="E1714" s="89" t="s">
        <v>524</v>
      </c>
      <c r="F1714" s="89" t="s">
        <v>465</v>
      </c>
      <c r="G1714" s="89" t="s">
        <v>465</v>
      </c>
      <c r="H1714" s="89" t="s">
        <v>465</v>
      </c>
      <c r="I1714" s="89" t="s">
        <v>465</v>
      </c>
      <c r="J1714" s="89" t="s">
        <v>465</v>
      </c>
      <c r="K1714" s="89" t="s">
        <v>466</v>
      </c>
      <c r="L1714" s="89" t="s">
        <v>394</v>
      </c>
      <c r="M1714" s="89" t="s">
        <v>395</v>
      </c>
      <c r="N1714" s="89">
        <v>1</v>
      </c>
      <c r="O1714" s="91">
        <v>5.53</v>
      </c>
      <c r="P1714" s="89" t="s">
        <v>548</v>
      </c>
      <c r="Q1714" s="89">
        <v>45</v>
      </c>
      <c r="R1714" s="89" t="s">
        <v>788</v>
      </c>
      <c r="S1714" s="89">
        <v>3</v>
      </c>
      <c r="T1714" s="90">
        <v>0</v>
      </c>
      <c r="U1714" s="90">
        <v>0</v>
      </c>
      <c r="V1714" s="90">
        <v>0</v>
      </c>
      <c r="W1714" s="90">
        <v>0</v>
      </c>
      <c r="X1714" s="90">
        <v>0</v>
      </c>
      <c r="Y1714" s="90">
        <v>0</v>
      </c>
      <c r="Z1714" s="90">
        <v>0</v>
      </c>
      <c r="AA1714" s="90">
        <v>0</v>
      </c>
      <c r="AB1714" s="90">
        <v>0</v>
      </c>
      <c r="AC1714" s="90"/>
      <c r="AD1714" s="90"/>
      <c r="AE1714" s="381" t="str">
        <f t="shared" si="27"/>
        <v>-</v>
      </c>
      <c r="AF1714" s="105"/>
      <c r="AG1714" s="381"/>
      <c r="AH1714" s="381"/>
      <c r="AI1714" s="381"/>
      <c r="AJ1714" s="381"/>
      <c r="AK1714" s="381"/>
      <c r="AL1714" s="381"/>
      <c r="AM1714" s="381"/>
    </row>
    <row r="1715" spans="1:39" x14ac:dyDescent="0.35">
      <c r="A1715" s="89" t="s">
        <v>436</v>
      </c>
      <c r="B1715" s="89" t="s">
        <v>558</v>
      </c>
      <c r="C1715" s="89" t="s">
        <v>462</v>
      </c>
      <c r="D1715" s="89" t="s">
        <v>637</v>
      </c>
      <c r="E1715" s="89" t="s">
        <v>524</v>
      </c>
      <c r="F1715" s="89" t="s">
        <v>465</v>
      </c>
      <c r="G1715" s="89" t="s">
        <v>465</v>
      </c>
      <c r="H1715" s="89" t="s">
        <v>465</v>
      </c>
      <c r="I1715" s="89" t="s">
        <v>465</v>
      </c>
      <c r="J1715" s="89" t="s">
        <v>465</v>
      </c>
      <c r="K1715" s="89" t="s">
        <v>466</v>
      </c>
      <c r="L1715" s="89" t="s">
        <v>394</v>
      </c>
      <c r="M1715" s="89" t="s">
        <v>395</v>
      </c>
      <c r="N1715" s="89">
        <v>1</v>
      </c>
      <c r="O1715" s="91">
        <v>16.399999999999999</v>
      </c>
      <c r="P1715" s="89" t="s">
        <v>548</v>
      </c>
      <c r="Q1715" s="89">
        <v>45</v>
      </c>
      <c r="R1715" s="89" t="s">
        <v>788</v>
      </c>
      <c r="S1715" s="89">
        <v>3</v>
      </c>
      <c r="T1715" s="90">
        <v>0</v>
      </c>
      <c r="U1715" s="90">
        <v>0</v>
      </c>
      <c r="V1715" s="90">
        <v>0</v>
      </c>
      <c r="W1715" s="90">
        <v>0</v>
      </c>
      <c r="X1715" s="90">
        <v>0</v>
      </c>
      <c r="Y1715" s="90">
        <v>0</v>
      </c>
      <c r="Z1715" s="90">
        <v>0</v>
      </c>
      <c r="AA1715" s="90">
        <v>0</v>
      </c>
      <c r="AB1715" s="90">
        <v>0</v>
      </c>
      <c r="AC1715" s="90"/>
      <c r="AD1715" s="90"/>
      <c r="AE1715" s="381" t="str">
        <f t="shared" si="27"/>
        <v>-</v>
      </c>
      <c r="AF1715" s="105"/>
      <c r="AG1715" s="381"/>
      <c r="AH1715" s="381"/>
      <c r="AI1715" s="381"/>
      <c r="AJ1715" s="381"/>
      <c r="AK1715" s="381"/>
      <c r="AL1715" s="381"/>
      <c r="AM1715" s="381"/>
    </row>
    <row r="1716" spans="1:39" x14ac:dyDescent="0.35">
      <c r="A1716" s="89" t="s">
        <v>441</v>
      </c>
      <c r="B1716" s="89" t="s">
        <v>558</v>
      </c>
      <c r="C1716" s="89" t="s">
        <v>462</v>
      </c>
      <c r="D1716" s="89" t="s">
        <v>637</v>
      </c>
      <c r="E1716" s="89" t="s">
        <v>484</v>
      </c>
      <c r="F1716" s="89" t="s">
        <v>465</v>
      </c>
      <c r="G1716" s="89" t="s">
        <v>465</v>
      </c>
      <c r="H1716" s="89" t="s">
        <v>465</v>
      </c>
      <c r="I1716" s="89" t="s">
        <v>465</v>
      </c>
      <c r="J1716" s="89" t="s">
        <v>465</v>
      </c>
      <c r="K1716" s="89" t="s">
        <v>466</v>
      </c>
      <c r="L1716" s="89" t="s">
        <v>394</v>
      </c>
      <c r="M1716" s="89" t="s">
        <v>395</v>
      </c>
      <c r="N1716" s="89">
        <v>1</v>
      </c>
      <c r="O1716" s="91">
        <v>29.57</v>
      </c>
      <c r="P1716" s="89" t="s">
        <v>548</v>
      </c>
      <c r="Q1716" s="89">
        <v>45</v>
      </c>
      <c r="R1716" s="89" t="s">
        <v>788</v>
      </c>
      <c r="S1716" s="89">
        <v>3</v>
      </c>
      <c r="T1716" s="90">
        <v>0</v>
      </c>
      <c r="U1716" s="90">
        <v>0</v>
      </c>
      <c r="V1716" s="90">
        <v>0</v>
      </c>
      <c r="W1716" s="90">
        <v>0</v>
      </c>
      <c r="X1716" s="90">
        <v>0</v>
      </c>
      <c r="Y1716" s="90">
        <v>0</v>
      </c>
      <c r="Z1716" s="90">
        <v>0</v>
      </c>
      <c r="AA1716" s="90">
        <v>0</v>
      </c>
      <c r="AB1716" s="90">
        <v>0</v>
      </c>
      <c r="AC1716" s="90"/>
      <c r="AD1716" s="90"/>
      <c r="AE1716" s="381" t="str">
        <f t="shared" si="27"/>
        <v>-</v>
      </c>
      <c r="AF1716" s="105"/>
      <c r="AG1716" s="381"/>
      <c r="AH1716" s="381"/>
      <c r="AI1716" s="381"/>
      <c r="AJ1716" s="381"/>
      <c r="AK1716" s="381"/>
      <c r="AL1716" s="381"/>
      <c r="AM1716" s="381"/>
    </row>
    <row r="1717" spans="1:39" x14ac:dyDescent="0.35">
      <c r="A1717" s="89" t="s">
        <v>444</v>
      </c>
      <c r="B1717" s="89" t="s">
        <v>558</v>
      </c>
      <c r="C1717" s="89" t="s">
        <v>462</v>
      </c>
      <c r="D1717" s="89" t="s">
        <v>637</v>
      </c>
      <c r="E1717" s="89" t="s">
        <v>565</v>
      </c>
      <c r="F1717" s="89" t="s">
        <v>465</v>
      </c>
      <c r="G1717" s="89" t="s">
        <v>465</v>
      </c>
      <c r="H1717" s="89" t="s">
        <v>465</v>
      </c>
      <c r="I1717" s="89" t="s">
        <v>465</v>
      </c>
      <c r="J1717" s="89" t="s">
        <v>465</v>
      </c>
      <c r="K1717" s="89" t="s">
        <v>466</v>
      </c>
      <c r="L1717" s="89" t="s">
        <v>394</v>
      </c>
      <c r="M1717" s="89" t="s">
        <v>395</v>
      </c>
      <c r="N1717" s="89">
        <v>1</v>
      </c>
      <c r="O1717" s="91">
        <v>82.63</v>
      </c>
      <c r="P1717" s="89" t="s">
        <v>548</v>
      </c>
      <c r="Q1717" s="89">
        <v>45</v>
      </c>
      <c r="R1717" s="89" t="s">
        <v>788</v>
      </c>
      <c r="S1717" s="89">
        <v>3</v>
      </c>
      <c r="T1717" s="90">
        <v>0</v>
      </c>
      <c r="U1717" s="90">
        <v>0</v>
      </c>
      <c r="V1717" s="90">
        <v>0</v>
      </c>
      <c r="W1717" s="90">
        <v>0</v>
      </c>
      <c r="X1717" s="90">
        <v>0</v>
      </c>
      <c r="Y1717" s="90">
        <v>0</v>
      </c>
      <c r="Z1717" s="90">
        <v>0</v>
      </c>
      <c r="AA1717" s="90">
        <v>0</v>
      </c>
      <c r="AB1717" s="90">
        <v>0</v>
      </c>
      <c r="AC1717" s="90"/>
      <c r="AD1717" s="90"/>
      <c r="AE1717" s="381" t="str">
        <f t="shared" si="27"/>
        <v>-</v>
      </c>
      <c r="AF1717" s="105"/>
      <c r="AG1717" s="381"/>
      <c r="AH1717" s="381"/>
      <c r="AI1717" s="381"/>
      <c r="AJ1717" s="381"/>
      <c r="AK1717" s="381"/>
      <c r="AL1717" s="381"/>
      <c r="AM1717" s="381"/>
    </row>
    <row r="1718" spans="1:39" x14ac:dyDescent="0.35">
      <c r="A1718" s="89" t="s">
        <v>724</v>
      </c>
      <c r="B1718" s="89" t="s">
        <v>558</v>
      </c>
      <c r="C1718" s="89" t="s">
        <v>462</v>
      </c>
      <c r="D1718" s="89" t="s">
        <v>637</v>
      </c>
      <c r="E1718" s="89" t="s">
        <v>524</v>
      </c>
      <c r="F1718" s="89" t="s">
        <v>465</v>
      </c>
      <c r="G1718" s="89" t="s">
        <v>465</v>
      </c>
      <c r="H1718" s="89" t="s">
        <v>465</v>
      </c>
      <c r="I1718" s="89" t="s">
        <v>465</v>
      </c>
      <c r="J1718" s="89" t="s">
        <v>465</v>
      </c>
      <c r="K1718" s="89" t="s">
        <v>466</v>
      </c>
      <c r="L1718" s="89" t="s">
        <v>394</v>
      </c>
      <c r="M1718" s="89" t="s">
        <v>395</v>
      </c>
      <c r="N1718" s="89">
        <v>1</v>
      </c>
      <c r="O1718" s="91">
        <v>51.79</v>
      </c>
      <c r="P1718" s="89" t="s">
        <v>548</v>
      </c>
      <c r="Q1718" s="89">
        <v>45</v>
      </c>
      <c r="R1718" s="89" t="s">
        <v>788</v>
      </c>
      <c r="S1718" s="89">
        <v>3</v>
      </c>
      <c r="T1718" s="90">
        <v>0</v>
      </c>
      <c r="U1718" s="90">
        <v>0</v>
      </c>
      <c r="V1718" s="90">
        <v>0</v>
      </c>
      <c r="W1718" s="90">
        <v>0</v>
      </c>
      <c r="X1718" s="90">
        <v>0</v>
      </c>
      <c r="Y1718" s="90">
        <v>0</v>
      </c>
      <c r="Z1718" s="90">
        <v>0</v>
      </c>
      <c r="AA1718" s="90">
        <v>0</v>
      </c>
      <c r="AB1718" s="90">
        <v>0</v>
      </c>
      <c r="AC1718" s="90"/>
      <c r="AD1718" s="90"/>
      <c r="AE1718" s="381" t="str">
        <f t="shared" si="27"/>
        <v>-</v>
      </c>
      <c r="AF1718" s="105"/>
      <c r="AG1718" s="381"/>
      <c r="AH1718" s="381"/>
      <c r="AI1718" s="381"/>
      <c r="AJ1718" s="381"/>
      <c r="AK1718" s="381"/>
      <c r="AL1718" s="381"/>
      <c r="AM1718" s="381"/>
    </row>
    <row r="1719" spans="1:39" x14ac:dyDescent="0.35">
      <c r="A1719" s="89" t="s">
        <v>723</v>
      </c>
      <c r="B1719" s="89" t="s">
        <v>558</v>
      </c>
      <c r="C1719" s="89" t="s">
        <v>462</v>
      </c>
      <c r="D1719" s="89" t="s">
        <v>637</v>
      </c>
      <c r="E1719" s="89" t="s">
        <v>565</v>
      </c>
      <c r="F1719" s="89" t="s">
        <v>465</v>
      </c>
      <c r="G1719" s="89" t="s">
        <v>465</v>
      </c>
      <c r="H1719" s="89" t="s">
        <v>465</v>
      </c>
      <c r="I1719" s="89" t="s">
        <v>465</v>
      </c>
      <c r="J1719" s="89" t="s">
        <v>465</v>
      </c>
      <c r="K1719" s="89" t="s">
        <v>466</v>
      </c>
      <c r="L1719" s="89" t="s">
        <v>394</v>
      </c>
      <c r="M1719" s="89" t="s">
        <v>395</v>
      </c>
      <c r="N1719" s="89">
        <v>1</v>
      </c>
      <c r="O1719" s="91">
        <v>90.34</v>
      </c>
      <c r="P1719" s="89" t="s">
        <v>548</v>
      </c>
      <c r="Q1719" s="89">
        <v>45</v>
      </c>
      <c r="R1719" s="89" t="s">
        <v>788</v>
      </c>
      <c r="S1719" s="89">
        <v>3</v>
      </c>
      <c r="T1719" s="90">
        <v>0</v>
      </c>
      <c r="U1719" s="90">
        <v>0</v>
      </c>
      <c r="V1719" s="90">
        <v>0</v>
      </c>
      <c r="W1719" s="90">
        <v>0</v>
      </c>
      <c r="X1719" s="90">
        <v>0</v>
      </c>
      <c r="Y1719" s="90">
        <v>0</v>
      </c>
      <c r="Z1719" s="90">
        <v>0</v>
      </c>
      <c r="AA1719" s="90">
        <v>0</v>
      </c>
      <c r="AB1719" s="90">
        <v>0</v>
      </c>
      <c r="AC1719" s="90"/>
      <c r="AD1719" s="90"/>
      <c r="AE1719" s="381" t="str">
        <f t="shared" si="27"/>
        <v>-</v>
      </c>
      <c r="AF1719" s="105"/>
      <c r="AG1719" s="381"/>
      <c r="AH1719" s="381"/>
      <c r="AI1719" s="381"/>
      <c r="AJ1719" s="381"/>
      <c r="AK1719" s="381"/>
      <c r="AL1719" s="381"/>
      <c r="AM1719" s="381"/>
    </row>
    <row r="1720" spans="1:39" x14ac:dyDescent="0.35">
      <c r="A1720" s="89" t="s">
        <v>722</v>
      </c>
      <c r="B1720" s="89" t="s">
        <v>558</v>
      </c>
      <c r="C1720" s="89" t="s">
        <v>462</v>
      </c>
      <c r="D1720" s="89" t="s">
        <v>637</v>
      </c>
      <c r="E1720" s="89" t="s">
        <v>524</v>
      </c>
      <c r="F1720" s="89" t="s">
        <v>465</v>
      </c>
      <c r="G1720" s="89" t="s">
        <v>465</v>
      </c>
      <c r="H1720" s="89" t="s">
        <v>465</v>
      </c>
      <c r="I1720" s="89" t="s">
        <v>465</v>
      </c>
      <c r="J1720" s="89" t="s">
        <v>465</v>
      </c>
      <c r="K1720" s="89" t="s">
        <v>466</v>
      </c>
      <c r="L1720" s="89" t="s">
        <v>394</v>
      </c>
      <c r="M1720" s="89" t="s">
        <v>395</v>
      </c>
      <c r="N1720" s="89">
        <v>1</v>
      </c>
      <c r="O1720" s="91">
        <v>13.74</v>
      </c>
      <c r="P1720" s="89" t="s">
        <v>548</v>
      </c>
      <c r="Q1720" s="89">
        <v>45</v>
      </c>
      <c r="R1720" s="89" t="s">
        <v>788</v>
      </c>
      <c r="S1720" s="89">
        <v>3</v>
      </c>
      <c r="T1720" s="90">
        <v>0</v>
      </c>
      <c r="U1720" s="90">
        <v>0</v>
      </c>
      <c r="V1720" s="90">
        <v>0</v>
      </c>
      <c r="W1720" s="90">
        <v>0</v>
      </c>
      <c r="X1720" s="90">
        <v>0</v>
      </c>
      <c r="Y1720" s="90">
        <v>0</v>
      </c>
      <c r="Z1720" s="90">
        <v>0</v>
      </c>
      <c r="AA1720" s="90">
        <v>0</v>
      </c>
      <c r="AB1720" s="90">
        <v>0</v>
      </c>
      <c r="AC1720" s="90"/>
      <c r="AD1720" s="90"/>
      <c r="AE1720" s="381" t="str">
        <f t="shared" si="27"/>
        <v>-</v>
      </c>
      <c r="AF1720" s="105"/>
      <c r="AG1720" s="381"/>
      <c r="AH1720" s="381"/>
      <c r="AI1720" s="381"/>
      <c r="AJ1720" s="381"/>
      <c r="AK1720" s="381"/>
      <c r="AL1720" s="381"/>
      <c r="AM1720" s="381"/>
    </row>
    <row r="1721" spans="1:39" x14ac:dyDescent="0.35">
      <c r="A1721" s="89" t="s">
        <v>564</v>
      </c>
      <c r="B1721" s="89" t="s">
        <v>558</v>
      </c>
      <c r="C1721" s="89" t="s">
        <v>462</v>
      </c>
      <c r="D1721" s="89" t="s">
        <v>637</v>
      </c>
      <c r="E1721" s="89" t="s">
        <v>565</v>
      </c>
      <c r="F1721" s="89" t="s">
        <v>465</v>
      </c>
      <c r="G1721" s="89" t="s">
        <v>465</v>
      </c>
      <c r="H1721" s="89" t="s">
        <v>465</v>
      </c>
      <c r="I1721" s="89" t="s">
        <v>465</v>
      </c>
      <c r="J1721" s="89" t="s">
        <v>465</v>
      </c>
      <c r="K1721" s="89" t="s">
        <v>466</v>
      </c>
      <c r="L1721" s="89" t="s">
        <v>394</v>
      </c>
      <c r="M1721" s="89" t="s">
        <v>395</v>
      </c>
      <c r="N1721" s="89">
        <v>1</v>
      </c>
      <c r="O1721" s="91">
        <v>49.27</v>
      </c>
      <c r="P1721" s="89" t="s">
        <v>548</v>
      </c>
      <c r="Q1721" s="89">
        <v>45</v>
      </c>
      <c r="R1721" s="89" t="s">
        <v>788</v>
      </c>
      <c r="S1721" s="89">
        <v>3</v>
      </c>
      <c r="T1721" s="90">
        <v>0</v>
      </c>
      <c r="U1721" s="90">
        <v>0</v>
      </c>
      <c r="V1721" s="90">
        <v>0</v>
      </c>
      <c r="W1721" s="90">
        <v>0</v>
      </c>
      <c r="X1721" s="90">
        <v>0</v>
      </c>
      <c r="Y1721" s="90">
        <v>0</v>
      </c>
      <c r="Z1721" s="90">
        <v>0</v>
      </c>
      <c r="AA1721" s="90">
        <v>0</v>
      </c>
      <c r="AB1721" s="90">
        <v>0</v>
      </c>
      <c r="AC1721" s="90"/>
      <c r="AD1721" s="90"/>
      <c r="AE1721" s="381" t="str">
        <f t="shared" si="27"/>
        <v>-</v>
      </c>
      <c r="AF1721" s="105"/>
      <c r="AG1721" s="381"/>
      <c r="AH1721" s="381"/>
      <c r="AI1721" s="381"/>
      <c r="AJ1721" s="381"/>
      <c r="AK1721" s="381"/>
      <c r="AL1721" s="381"/>
      <c r="AM1721" s="381"/>
    </row>
    <row r="1722" spans="1:39" x14ac:dyDescent="0.35">
      <c r="A1722" s="89" t="s">
        <v>727</v>
      </c>
      <c r="B1722" s="89" t="s">
        <v>558</v>
      </c>
      <c r="C1722" s="89" t="s">
        <v>462</v>
      </c>
      <c r="D1722" s="89" t="s">
        <v>637</v>
      </c>
      <c r="E1722" s="89" t="s">
        <v>728</v>
      </c>
      <c r="F1722" s="89" t="s">
        <v>465</v>
      </c>
      <c r="G1722" s="89" t="s">
        <v>465</v>
      </c>
      <c r="H1722" s="89" t="s">
        <v>465</v>
      </c>
      <c r="I1722" s="89" t="s">
        <v>465</v>
      </c>
      <c r="J1722" s="89" t="s">
        <v>465</v>
      </c>
      <c r="K1722" s="89" t="s">
        <v>466</v>
      </c>
      <c r="L1722" s="89" t="s">
        <v>394</v>
      </c>
      <c r="M1722" s="89" t="s">
        <v>395</v>
      </c>
      <c r="N1722" s="89">
        <v>1</v>
      </c>
      <c r="O1722" s="91">
        <v>24.8</v>
      </c>
      <c r="P1722" s="89" t="s">
        <v>548</v>
      </c>
      <c r="Q1722" s="89">
        <v>45</v>
      </c>
      <c r="R1722" s="89" t="s">
        <v>788</v>
      </c>
      <c r="S1722" s="89">
        <v>3</v>
      </c>
      <c r="T1722" s="90">
        <v>0</v>
      </c>
      <c r="U1722" s="90">
        <v>0</v>
      </c>
      <c r="V1722" s="90">
        <v>0</v>
      </c>
      <c r="W1722" s="90">
        <v>0</v>
      </c>
      <c r="X1722" s="90">
        <v>0</v>
      </c>
      <c r="Y1722" s="90">
        <v>0</v>
      </c>
      <c r="Z1722" s="90">
        <v>0</v>
      </c>
      <c r="AA1722" s="90">
        <v>0</v>
      </c>
      <c r="AB1722" s="90">
        <v>0</v>
      </c>
      <c r="AC1722" s="90"/>
      <c r="AD1722" s="90"/>
      <c r="AE1722" s="381" t="str">
        <f t="shared" si="27"/>
        <v>-</v>
      </c>
      <c r="AF1722" s="105"/>
      <c r="AG1722" s="381"/>
      <c r="AH1722" s="381"/>
      <c r="AI1722" s="381"/>
      <c r="AJ1722" s="381"/>
      <c r="AK1722" s="381"/>
      <c r="AL1722" s="381"/>
      <c r="AM1722" s="381"/>
    </row>
    <row r="1723" spans="1:39" x14ac:dyDescent="0.35">
      <c r="A1723" s="89" t="s">
        <v>729</v>
      </c>
      <c r="B1723" s="89" t="s">
        <v>558</v>
      </c>
      <c r="C1723" s="89" t="s">
        <v>462</v>
      </c>
      <c r="D1723" s="89" t="s">
        <v>637</v>
      </c>
      <c r="E1723" s="89" t="s">
        <v>493</v>
      </c>
      <c r="F1723" s="89" t="s">
        <v>465</v>
      </c>
      <c r="G1723" s="89" t="s">
        <v>465</v>
      </c>
      <c r="H1723" s="89" t="s">
        <v>465</v>
      </c>
      <c r="I1723" s="89" t="s">
        <v>465</v>
      </c>
      <c r="J1723" s="89" t="s">
        <v>465</v>
      </c>
      <c r="K1723" s="89" t="s">
        <v>466</v>
      </c>
      <c r="L1723" s="89" t="s">
        <v>394</v>
      </c>
      <c r="M1723" s="89" t="s">
        <v>395</v>
      </c>
      <c r="N1723" s="89">
        <v>1</v>
      </c>
      <c r="O1723" s="91">
        <v>165.11</v>
      </c>
      <c r="P1723" s="89" t="s">
        <v>548</v>
      </c>
      <c r="Q1723" s="89">
        <v>45</v>
      </c>
      <c r="R1723" s="89" t="s">
        <v>788</v>
      </c>
      <c r="S1723" s="89">
        <v>3</v>
      </c>
      <c r="T1723" s="90">
        <v>0</v>
      </c>
      <c r="U1723" s="90">
        <v>0</v>
      </c>
      <c r="V1723" s="90">
        <v>0</v>
      </c>
      <c r="W1723" s="90">
        <v>0</v>
      </c>
      <c r="X1723" s="90">
        <v>0</v>
      </c>
      <c r="Y1723" s="90">
        <v>0</v>
      </c>
      <c r="Z1723" s="90">
        <v>0</v>
      </c>
      <c r="AA1723" s="90">
        <v>0</v>
      </c>
      <c r="AB1723" s="90">
        <v>0</v>
      </c>
      <c r="AC1723" s="90"/>
      <c r="AD1723" s="90"/>
      <c r="AE1723" s="381" t="str">
        <f t="shared" si="27"/>
        <v>-</v>
      </c>
      <c r="AF1723" s="105"/>
      <c r="AG1723" s="381"/>
      <c r="AH1723" s="381"/>
      <c r="AI1723" s="381"/>
      <c r="AJ1723" s="381"/>
      <c r="AK1723" s="381"/>
      <c r="AL1723" s="381"/>
      <c r="AM1723" s="381"/>
    </row>
    <row r="1724" spans="1:39" x14ac:dyDescent="0.35">
      <c r="A1724" s="89" t="s">
        <v>682</v>
      </c>
      <c r="B1724" s="89" t="s">
        <v>391</v>
      </c>
      <c r="C1724" s="89" t="s">
        <v>392</v>
      </c>
      <c r="D1724" s="89" t="s">
        <v>463</v>
      </c>
      <c r="E1724" s="89" t="s">
        <v>485</v>
      </c>
      <c r="F1724" s="89" t="s">
        <v>465</v>
      </c>
      <c r="G1724" s="89" t="s">
        <v>465</v>
      </c>
      <c r="H1724" s="89" t="s">
        <v>465</v>
      </c>
      <c r="I1724" s="89" t="s">
        <v>506</v>
      </c>
      <c r="J1724" s="89" t="s">
        <v>508</v>
      </c>
      <c r="K1724" s="89" t="s">
        <v>466</v>
      </c>
      <c r="L1724" s="89" t="s">
        <v>587</v>
      </c>
      <c r="M1724" s="89" t="s">
        <v>395</v>
      </c>
      <c r="N1724" s="89">
        <v>21</v>
      </c>
      <c r="O1724" s="91">
        <v>10.71</v>
      </c>
      <c r="P1724" s="89" t="s">
        <v>588</v>
      </c>
      <c r="Q1724" s="89">
        <v>45</v>
      </c>
      <c r="R1724" s="89" t="s">
        <v>788</v>
      </c>
      <c r="S1724" s="89">
        <v>6</v>
      </c>
      <c r="T1724" s="90">
        <v>0</v>
      </c>
      <c r="U1724" s="90">
        <v>0</v>
      </c>
      <c r="V1724" s="90">
        <v>0</v>
      </c>
      <c r="W1724" s="90">
        <v>0</v>
      </c>
      <c r="X1724" s="90">
        <v>0</v>
      </c>
      <c r="Y1724" s="90">
        <v>0</v>
      </c>
      <c r="Z1724" s="90">
        <v>0</v>
      </c>
      <c r="AA1724" s="90">
        <v>0</v>
      </c>
      <c r="AB1724" s="90">
        <v>0</v>
      </c>
      <c r="AC1724" s="90">
        <v>75.17</v>
      </c>
      <c r="AD1724" s="90">
        <v>107.54</v>
      </c>
      <c r="AE1724" s="381">
        <f t="shared" si="27"/>
        <v>11.320707279044035</v>
      </c>
      <c r="AF1724" s="105"/>
      <c r="AG1724" s="381"/>
      <c r="AH1724" s="381"/>
      <c r="AI1724" s="381"/>
      <c r="AJ1724" s="381"/>
      <c r="AK1724" s="381"/>
      <c r="AL1724" s="381"/>
      <c r="AM1724" s="381"/>
    </row>
    <row r="1725" spans="1:39" x14ac:dyDescent="0.35">
      <c r="A1725" s="89" t="s">
        <v>653</v>
      </c>
      <c r="B1725" s="89" t="s">
        <v>391</v>
      </c>
      <c r="C1725" s="89" t="s">
        <v>392</v>
      </c>
      <c r="D1725" s="89" t="s">
        <v>463</v>
      </c>
      <c r="E1725" s="89" t="s">
        <v>500</v>
      </c>
      <c r="F1725" s="89" t="s">
        <v>465</v>
      </c>
      <c r="G1725" s="89" t="s">
        <v>465</v>
      </c>
      <c r="H1725" s="89" t="s">
        <v>465</v>
      </c>
      <c r="I1725" s="89" t="s">
        <v>506</v>
      </c>
      <c r="J1725" s="89" t="s">
        <v>508</v>
      </c>
      <c r="K1725" s="89" t="s">
        <v>466</v>
      </c>
      <c r="L1725" s="89" t="s">
        <v>587</v>
      </c>
      <c r="M1725" s="89" t="s">
        <v>395</v>
      </c>
      <c r="N1725" s="89">
        <v>21</v>
      </c>
      <c r="O1725" s="91">
        <v>42.11</v>
      </c>
      <c r="P1725" s="89" t="s">
        <v>588</v>
      </c>
      <c r="Q1725" s="89">
        <v>45</v>
      </c>
      <c r="R1725" s="89" t="s">
        <v>788</v>
      </c>
      <c r="S1725" s="89">
        <v>6</v>
      </c>
      <c r="T1725" s="90">
        <v>0</v>
      </c>
      <c r="U1725" s="90">
        <v>0</v>
      </c>
      <c r="V1725" s="90">
        <v>0</v>
      </c>
      <c r="W1725" s="90">
        <v>0</v>
      </c>
      <c r="X1725" s="90">
        <v>0</v>
      </c>
      <c r="Y1725" s="90">
        <v>0</v>
      </c>
      <c r="Z1725" s="90">
        <v>0</v>
      </c>
      <c r="AA1725" s="90">
        <v>0</v>
      </c>
      <c r="AB1725" s="90">
        <v>0</v>
      </c>
      <c r="AC1725" s="90">
        <v>74.72</v>
      </c>
      <c r="AD1725" s="90">
        <v>116.13</v>
      </c>
      <c r="AE1725" s="381">
        <f t="shared" si="27"/>
        <v>10.861317780498069</v>
      </c>
      <c r="AF1725" s="105"/>
      <c r="AG1725" s="381"/>
      <c r="AH1725" s="381"/>
      <c r="AI1725" s="381"/>
      <c r="AJ1725" s="381"/>
      <c r="AK1725" s="381"/>
      <c r="AL1725" s="381"/>
      <c r="AM1725" s="381"/>
    </row>
    <row r="1726" spans="1:39" x14ac:dyDescent="0.35">
      <c r="A1726" s="89" t="s">
        <v>652</v>
      </c>
      <c r="B1726" s="89" t="s">
        <v>391</v>
      </c>
      <c r="C1726" s="89" t="s">
        <v>392</v>
      </c>
      <c r="D1726" s="89" t="s">
        <v>463</v>
      </c>
      <c r="E1726" s="89" t="s">
        <v>500</v>
      </c>
      <c r="F1726" s="89" t="s">
        <v>465</v>
      </c>
      <c r="G1726" s="89" t="s">
        <v>465</v>
      </c>
      <c r="H1726" s="89" t="s">
        <v>465</v>
      </c>
      <c r="I1726" s="89" t="s">
        <v>506</v>
      </c>
      <c r="J1726" s="89" t="s">
        <v>508</v>
      </c>
      <c r="K1726" s="89" t="s">
        <v>466</v>
      </c>
      <c r="L1726" s="89" t="s">
        <v>587</v>
      </c>
      <c r="M1726" s="89" t="s">
        <v>395</v>
      </c>
      <c r="N1726" s="89">
        <v>21</v>
      </c>
      <c r="O1726" s="91">
        <v>16.78</v>
      </c>
      <c r="P1726" s="89" t="s">
        <v>588</v>
      </c>
      <c r="Q1726" s="89">
        <v>45</v>
      </c>
      <c r="R1726" s="89" t="s">
        <v>788</v>
      </c>
      <c r="S1726" s="89">
        <v>6</v>
      </c>
      <c r="T1726" s="90">
        <v>0</v>
      </c>
      <c r="U1726" s="90">
        <v>0</v>
      </c>
      <c r="V1726" s="90">
        <v>0</v>
      </c>
      <c r="W1726" s="90">
        <v>0</v>
      </c>
      <c r="X1726" s="90">
        <v>0</v>
      </c>
      <c r="Y1726" s="90">
        <v>0</v>
      </c>
      <c r="Z1726" s="90">
        <v>0</v>
      </c>
      <c r="AA1726" s="90">
        <v>0</v>
      </c>
      <c r="AB1726" s="90">
        <v>0</v>
      </c>
      <c r="AC1726" s="90">
        <v>74.72</v>
      </c>
      <c r="AD1726" s="90">
        <v>116.13</v>
      </c>
      <c r="AE1726" s="381">
        <f t="shared" si="27"/>
        <v>10.861317780498069</v>
      </c>
      <c r="AF1726" s="105"/>
      <c r="AG1726" s="381"/>
      <c r="AH1726" s="381"/>
      <c r="AI1726" s="381"/>
      <c r="AJ1726" s="381"/>
      <c r="AK1726" s="381"/>
      <c r="AL1726" s="381"/>
      <c r="AM1726" s="381"/>
    </row>
    <row r="1727" spans="1:39" x14ac:dyDescent="0.35">
      <c r="A1727" s="89" t="s">
        <v>650</v>
      </c>
      <c r="B1727" s="89" t="s">
        <v>391</v>
      </c>
      <c r="C1727" s="89" t="s">
        <v>392</v>
      </c>
      <c r="D1727" s="89" t="s">
        <v>463</v>
      </c>
      <c r="E1727" s="89" t="s">
        <v>500</v>
      </c>
      <c r="F1727" s="89" t="s">
        <v>465</v>
      </c>
      <c r="G1727" s="89" t="s">
        <v>465</v>
      </c>
      <c r="H1727" s="89" t="s">
        <v>465</v>
      </c>
      <c r="I1727" s="89" t="s">
        <v>506</v>
      </c>
      <c r="J1727" s="89" t="s">
        <v>508</v>
      </c>
      <c r="K1727" s="89" t="s">
        <v>466</v>
      </c>
      <c r="L1727" s="89" t="s">
        <v>587</v>
      </c>
      <c r="M1727" s="89" t="s">
        <v>395</v>
      </c>
      <c r="N1727" s="89">
        <v>21</v>
      </c>
      <c r="O1727" s="91">
        <v>11.75</v>
      </c>
      <c r="P1727" s="89" t="s">
        <v>588</v>
      </c>
      <c r="Q1727" s="89">
        <v>45</v>
      </c>
      <c r="R1727" s="89" t="s">
        <v>788</v>
      </c>
      <c r="S1727" s="89">
        <v>6</v>
      </c>
      <c r="T1727" s="90">
        <v>0</v>
      </c>
      <c r="U1727" s="90">
        <v>0</v>
      </c>
      <c r="V1727" s="90">
        <v>0</v>
      </c>
      <c r="W1727" s="90">
        <v>0</v>
      </c>
      <c r="X1727" s="90">
        <v>0</v>
      </c>
      <c r="Y1727" s="90">
        <v>0</v>
      </c>
      <c r="Z1727" s="90">
        <v>0</v>
      </c>
      <c r="AA1727" s="90">
        <v>0</v>
      </c>
      <c r="AB1727" s="90">
        <v>0</v>
      </c>
      <c r="AC1727" s="90">
        <v>74.72</v>
      </c>
      <c r="AD1727" s="90">
        <v>116.13</v>
      </c>
      <c r="AE1727" s="381">
        <f t="shared" si="27"/>
        <v>10.861317780498069</v>
      </c>
      <c r="AF1727" s="105"/>
      <c r="AG1727" s="381"/>
      <c r="AH1727" s="381"/>
      <c r="AI1727" s="381"/>
      <c r="AJ1727" s="381"/>
      <c r="AK1727" s="381"/>
      <c r="AL1727" s="381"/>
      <c r="AM1727" s="381"/>
    </row>
    <row r="1728" spans="1:39" x14ac:dyDescent="0.35">
      <c r="A1728" s="89" t="s">
        <v>643</v>
      </c>
      <c r="B1728" s="89" t="s">
        <v>391</v>
      </c>
      <c r="C1728" s="89" t="s">
        <v>392</v>
      </c>
      <c r="D1728" s="89" t="s">
        <v>463</v>
      </c>
      <c r="E1728" s="89" t="s">
        <v>500</v>
      </c>
      <c r="F1728" s="89" t="s">
        <v>465</v>
      </c>
      <c r="G1728" s="89" t="s">
        <v>465</v>
      </c>
      <c r="H1728" s="89" t="s">
        <v>465</v>
      </c>
      <c r="I1728" s="89" t="s">
        <v>506</v>
      </c>
      <c r="J1728" s="89" t="s">
        <v>508</v>
      </c>
      <c r="K1728" s="89" t="s">
        <v>466</v>
      </c>
      <c r="L1728" s="89" t="s">
        <v>587</v>
      </c>
      <c r="M1728" s="89" t="s">
        <v>395</v>
      </c>
      <c r="N1728" s="89">
        <v>21</v>
      </c>
      <c r="O1728" s="91">
        <v>31.68</v>
      </c>
      <c r="P1728" s="89" t="s">
        <v>588</v>
      </c>
      <c r="Q1728" s="89">
        <v>45</v>
      </c>
      <c r="R1728" s="89" t="s">
        <v>788</v>
      </c>
      <c r="S1728" s="89">
        <v>6</v>
      </c>
      <c r="T1728" s="90">
        <v>0</v>
      </c>
      <c r="U1728" s="90">
        <v>0</v>
      </c>
      <c r="V1728" s="90">
        <v>0</v>
      </c>
      <c r="W1728" s="90">
        <v>0</v>
      </c>
      <c r="X1728" s="90">
        <v>0</v>
      </c>
      <c r="Y1728" s="90">
        <v>0</v>
      </c>
      <c r="Z1728" s="90">
        <v>0</v>
      </c>
      <c r="AA1728" s="90">
        <v>0</v>
      </c>
      <c r="AB1728" s="90">
        <v>0</v>
      </c>
      <c r="AC1728" s="90">
        <v>74.72</v>
      </c>
      <c r="AD1728" s="90">
        <v>116.13</v>
      </c>
      <c r="AE1728" s="381">
        <f t="shared" si="27"/>
        <v>10.861317780498069</v>
      </c>
      <c r="AF1728" s="105"/>
      <c r="AG1728" s="381"/>
      <c r="AH1728" s="381"/>
      <c r="AI1728" s="381"/>
      <c r="AJ1728" s="381"/>
      <c r="AK1728" s="381"/>
      <c r="AL1728" s="381"/>
      <c r="AM1728" s="381"/>
    </row>
    <row r="1729" spans="1:39" x14ac:dyDescent="0.35">
      <c r="A1729" s="89" t="s">
        <v>496</v>
      </c>
      <c r="B1729" s="89" t="s">
        <v>391</v>
      </c>
      <c r="C1729" s="89" t="s">
        <v>392</v>
      </c>
      <c r="D1729" s="89" t="s">
        <v>637</v>
      </c>
      <c r="E1729" s="89" t="s">
        <v>473</v>
      </c>
      <c r="F1729" s="89" t="s">
        <v>465</v>
      </c>
      <c r="G1729" s="89" t="s">
        <v>465</v>
      </c>
      <c r="H1729" s="89" t="s">
        <v>465</v>
      </c>
      <c r="I1729" s="89" t="s">
        <v>465</v>
      </c>
      <c r="J1729" s="89" t="s">
        <v>465</v>
      </c>
      <c r="K1729" s="89" t="s">
        <v>476</v>
      </c>
      <c r="L1729" s="89" t="s">
        <v>394</v>
      </c>
      <c r="M1729" s="89" t="s">
        <v>395</v>
      </c>
      <c r="N1729" s="89">
        <v>14</v>
      </c>
      <c r="O1729" s="91">
        <v>2.37</v>
      </c>
      <c r="P1729" s="89" t="s">
        <v>396</v>
      </c>
      <c r="Q1729" s="89">
        <v>45</v>
      </c>
      <c r="R1729" s="89" t="s">
        <v>788</v>
      </c>
      <c r="S1729" s="89">
        <v>7</v>
      </c>
      <c r="T1729" s="90">
        <v>0</v>
      </c>
      <c r="U1729" s="90">
        <v>20.85</v>
      </c>
      <c r="V1729" s="90">
        <v>36.49</v>
      </c>
      <c r="W1729" s="90">
        <v>0</v>
      </c>
      <c r="X1729" s="90">
        <v>0</v>
      </c>
      <c r="Y1729" s="90">
        <v>57.33</v>
      </c>
      <c r="Z1729" s="90">
        <v>0</v>
      </c>
      <c r="AA1729" s="90">
        <v>0</v>
      </c>
      <c r="AB1729" s="90">
        <v>57.33</v>
      </c>
      <c r="AC1729" s="90">
        <v>174.76</v>
      </c>
      <c r="AD1729" s="90">
        <v>367.89</v>
      </c>
      <c r="AE1729" s="381">
        <f t="shared" si="27"/>
        <v>9.3325070872357632</v>
      </c>
      <c r="AF1729" s="105"/>
      <c r="AG1729" s="381"/>
      <c r="AH1729" s="381"/>
      <c r="AI1729" s="381"/>
      <c r="AJ1729" s="381"/>
      <c r="AK1729" s="381"/>
      <c r="AL1729" s="381"/>
      <c r="AM1729" s="381"/>
    </row>
    <row r="1730" spans="1:39" x14ac:dyDescent="0.35">
      <c r="A1730" s="89" t="s">
        <v>502</v>
      </c>
      <c r="B1730" s="89" t="s">
        <v>391</v>
      </c>
      <c r="C1730" s="89" t="s">
        <v>392</v>
      </c>
      <c r="D1730" s="89" t="s">
        <v>637</v>
      </c>
      <c r="E1730" s="89" t="s">
        <v>487</v>
      </c>
      <c r="F1730" s="89" t="s">
        <v>465</v>
      </c>
      <c r="G1730" s="89" t="s">
        <v>465</v>
      </c>
      <c r="H1730" s="89" t="s">
        <v>465</v>
      </c>
      <c r="I1730" s="89" t="s">
        <v>465</v>
      </c>
      <c r="J1730" s="89" t="s">
        <v>465</v>
      </c>
      <c r="K1730" s="89" t="s">
        <v>476</v>
      </c>
      <c r="L1730" s="89" t="s">
        <v>394</v>
      </c>
      <c r="M1730" s="89" t="s">
        <v>395</v>
      </c>
      <c r="N1730" s="89">
        <v>14</v>
      </c>
      <c r="O1730" s="91">
        <v>50.29</v>
      </c>
      <c r="P1730" s="89" t="s">
        <v>396</v>
      </c>
      <c r="Q1730" s="89">
        <v>45</v>
      </c>
      <c r="R1730" s="89" t="s">
        <v>788</v>
      </c>
      <c r="S1730" s="89">
        <v>7</v>
      </c>
      <c r="T1730" s="90">
        <v>0</v>
      </c>
      <c r="U1730" s="90">
        <v>20.85</v>
      </c>
      <c r="V1730" s="90">
        <v>36.49</v>
      </c>
      <c r="W1730" s="90">
        <v>0</v>
      </c>
      <c r="X1730" s="90">
        <v>0</v>
      </c>
      <c r="Y1730" s="90">
        <v>57.33</v>
      </c>
      <c r="Z1730" s="90">
        <v>0</v>
      </c>
      <c r="AA1730" s="90">
        <v>0</v>
      </c>
      <c r="AB1730" s="90">
        <v>57.33</v>
      </c>
      <c r="AC1730" s="90">
        <v>174.76</v>
      </c>
      <c r="AD1730" s="90">
        <v>367.89</v>
      </c>
      <c r="AE1730" s="381">
        <f t="shared" si="27"/>
        <v>9.3325070872357632</v>
      </c>
      <c r="AF1730" s="105"/>
      <c r="AG1730" s="381"/>
      <c r="AH1730" s="381"/>
      <c r="AI1730" s="381"/>
      <c r="AJ1730" s="381"/>
      <c r="AK1730" s="381"/>
      <c r="AL1730" s="381"/>
      <c r="AM1730" s="381"/>
    </row>
    <row r="1731" spans="1:39" x14ac:dyDescent="0.35">
      <c r="A1731" s="89" t="s">
        <v>472</v>
      </c>
      <c r="B1731" s="89" t="s">
        <v>534</v>
      </c>
      <c r="C1731" s="89" t="s">
        <v>392</v>
      </c>
      <c r="D1731" s="89" t="s">
        <v>637</v>
      </c>
      <c r="E1731" s="89" t="s">
        <v>473</v>
      </c>
      <c r="F1731" s="89" t="s">
        <v>465</v>
      </c>
      <c r="G1731" s="89" t="s">
        <v>465</v>
      </c>
      <c r="H1731" s="89" t="s">
        <v>465</v>
      </c>
      <c r="I1731" s="89" t="s">
        <v>465</v>
      </c>
      <c r="J1731" s="89" t="s">
        <v>465</v>
      </c>
      <c r="K1731" s="89" t="s">
        <v>466</v>
      </c>
      <c r="L1731" s="89" t="s">
        <v>394</v>
      </c>
      <c r="M1731" s="89" t="s">
        <v>395</v>
      </c>
      <c r="N1731" s="89">
        <v>14</v>
      </c>
      <c r="O1731" s="91">
        <v>55.21</v>
      </c>
      <c r="P1731" s="89" t="s">
        <v>396</v>
      </c>
      <c r="Q1731" s="89">
        <v>45</v>
      </c>
      <c r="R1731" s="89" t="s">
        <v>788</v>
      </c>
      <c r="S1731" s="89">
        <v>7</v>
      </c>
      <c r="T1731" s="90">
        <v>0</v>
      </c>
      <c r="U1731" s="90">
        <v>22.4</v>
      </c>
      <c r="V1731" s="90">
        <v>11.35</v>
      </c>
      <c r="W1731" s="90">
        <v>0</v>
      </c>
      <c r="X1731" s="90">
        <v>0</v>
      </c>
      <c r="Y1731" s="90">
        <v>33.75</v>
      </c>
      <c r="Z1731" s="90">
        <v>0</v>
      </c>
      <c r="AA1731" s="90">
        <v>0</v>
      </c>
      <c r="AB1731" s="90">
        <v>33.75</v>
      </c>
      <c r="AC1731" s="90">
        <v>127.23</v>
      </c>
      <c r="AD1731" s="90">
        <v>348.24</v>
      </c>
      <c r="AE1731" s="381">
        <f t="shared" si="27"/>
        <v>8.1844921858787352</v>
      </c>
      <c r="AF1731" s="105"/>
      <c r="AG1731" s="381"/>
      <c r="AH1731" s="381"/>
      <c r="AI1731" s="381"/>
      <c r="AJ1731" s="381"/>
      <c r="AK1731" s="381"/>
      <c r="AL1731" s="381"/>
      <c r="AM1731" s="381"/>
    </row>
    <row r="1732" spans="1:39" x14ac:dyDescent="0.35">
      <c r="A1732" s="89" t="s">
        <v>741</v>
      </c>
      <c r="B1732" s="89" t="s">
        <v>391</v>
      </c>
      <c r="C1732" s="89" t="s">
        <v>392</v>
      </c>
      <c r="D1732" s="89" t="s">
        <v>463</v>
      </c>
      <c r="E1732" s="89" t="s">
        <v>526</v>
      </c>
      <c r="F1732" s="89" t="s">
        <v>465</v>
      </c>
      <c r="G1732" s="89" t="s">
        <v>465</v>
      </c>
      <c r="H1732" s="89" t="s">
        <v>465</v>
      </c>
      <c r="I1732" s="89" t="s">
        <v>465</v>
      </c>
      <c r="J1732" s="89" t="s">
        <v>465</v>
      </c>
      <c r="K1732" s="89" t="s">
        <v>466</v>
      </c>
      <c r="L1732" s="89" t="s">
        <v>394</v>
      </c>
      <c r="M1732" s="89" t="s">
        <v>395</v>
      </c>
      <c r="N1732" s="89">
        <v>14</v>
      </c>
      <c r="O1732" s="91">
        <v>15.35</v>
      </c>
      <c r="P1732" s="89" t="s">
        <v>396</v>
      </c>
      <c r="Q1732" s="89">
        <v>45</v>
      </c>
      <c r="R1732" s="89" t="s">
        <v>788</v>
      </c>
      <c r="S1732" s="89">
        <v>7</v>
      </c>
      <c r="T1732" s="90">
        <v>0</v>
      </c>
      <c r="U1732" s="90">
        <v>24.78</v>
      </c>
      <c r="V1732" s="90">
        <v>13.56</v>
      </c>
      <c r="W1732" s="90">
        <v>0</v>
      </c>
      <c r="X1732" s="90">
        <v>0</v>
      </c>
      <c r="Y1732" s="90">
        <v>38.340000000000003</v>
      </c>
      <c r="Z1732" s="90">
        <v>0</v>
      </c>
      <c r="AA1732" s="90">
        <v>0</v>
      </c>
      <c r="AB1732" s="90">
        <v>38.340000000000003</v>
      </c>
      <c r="AC1732" s="90">
        <v>141.22</v>
      </c>
      <c r="AD1732" s="90">
        <v>375.73</v>
      </c>
      <c r="AE1732" s="381">
        <f t="shared" si="27"/>
        <v>8.3013068837058928</v>
      </c>
      <c r="AF1732" s="105"/>
      <c r="AG1732" s="381"/>
      <c r="AH1732" s="381"/>
      <c r="AI1732" s="381"/>
      <c r="AJ1732" s="381"/>
      <c r="AK1732" s="381"/>
      <c r="AL1732" s="381"/>
      <c r="AM1732" s="381"/>
    </row>
    <row r="1733" spans="1:39" x14ac:dyDescent="0.35">
      <c r="A1733" s="89" t="s">
        <v>746</v>
      </c>
      <c r="B1733" s="89" t="s">
        <v>391</v>
      </c>
      <c r="C1733" s="89" t="s">
        <v>392</v>
      </c>
      <c r="D1733" s="89" t="s">
        <v>463</v>
      </c>
      <c r="E1733" s="89" t="s">
        <v>505</v>
      </c>
      <c r="F1733" s="89" t="s">
        <v>465</v>
      </c>
      <c r="G1733" s="89" t="s">
        <v>465</v>
      </c>
      <c r="H1733" s="89" t="s">
        <v>465</v>
      </c>
      <c r="I1733" s="89" t="s">
        <v>465</v>
      </c>
      <c r="J1733" s="89" t="s">
        <v>465</v>
      </c>
      <c r="K1733" s="89" t="s">
        <v>476</v>
      </c>
      <c r="L1733" s="89" t="s">
        <v>394</v>
      </c>
      <c r="M1733" s="89" t="s">
        <v>395</v>
      </c>
      <c r="N1733" s="89">
        <v>14</v>
      </c>
      <c r="O1733" s="91">
        <v>27.2636</v>
      </c>
      <c r="P1733" s="89" t="s">
        <v>396</v>
      </c>
      <c r="Q1733" s="89">
        <v>45</v>
      </c>
      <c r="R1733" s="89" t="s">
        <v>788</v>
      </c>
      <c r="S1733" s="89">
        <v>7</v>
      </c>
      <c r="T1733" s="90">
        <v>0</v>
      </c>
      <c r="U1733" s="90">
        <v>21.79</v>
      </c>
      <c r="V1733" s="90">
        <v>23.91</v>
      </c>
      <c r="W1733" s="90">
        <v>0</v>
      </c>
      <c r="X1733" s="90">
        <v>0</v>
      </c>
      <c r="Y1733" s="90">
        <v>45.7</v>
      </c>
      <c r="Z1733" s="90">
        <v>0</v>
      </c>
      <c r="AA1733" s="90">
        <v>0</v>
      </c>
      <c r="AB1733" s="90">
        <v>45.7</v>
      </c>
      <c r="AC1733" s="90">
        <v>157.53</v>
      </c>
      <c r="AD1733" s="90">
        <v>371.9</v>
      </c>
      <c r="AE1733" s="381">
        <f t="shared" si="27"/>
        <v>8.812616052182296</v>
      </c>
      <c r="AF1733" s="105"/>
      <c r="AG1733" s="381"/>
      <c r="AH1733" s="381"/>
      <c r="AI1733" s="381"/>
      <c r="AJ1733" s="381"/>
      <c r="AK1733" s="381"/>
      <c r="AL1733" s="381"/>
      <c r="AM1733" s="381"/>
    </row>
    <row r="1734" spans="1:39" x14ac:dyDescent="0.35">
      <c r="A1734" s="89" t="s">
        <v>743</v>
      </c>
      <c r="B1734" s="89" t="s">
        <v>391</v>
      </c>
      <c r="C1734" s="89" t="s">
        <v>392</v>
      </c>
      <c r="D1734" s="89" t="s">
        <v>463</v>
      </c>
      <c r="E1734" s="89" t="s">
        <v>489</v>
      </c>
      <c r="F1734" s="89" t="s">
        <v>465</v>
      </c>
      <c r="G1734" s="89" t="s">
        <v>465</v>
      </c>
      <c r="H1734" s="89" t="s">
        <v>465</v>
      </c>
      <c r="I1734" s="89" t="s">
        <v>465</v>
      </c>
      <c r="J1734" s="89" t="s">
        <v>465</v>
      </c>
      <c r="K1734" s="89" t="s">
        <v>476</v>
      </c>
      <c r="L1734" s="89" t="s">
        <v>394</v>
      </c>
      <c r="M1734" s="89" t="s">
        <v>395</v>
      </c>
      <c r="N1734" s="89">
        <v>14</v>
      </c>
      <c r="O1734" s="91">
        <v>56.45</v>
      </c>
      <c r="P1734" s="89" t="s">
        <v>396</v>
      </c>
      <c r="Q1734" s="89">
        <v>45</v>
      </c>
      <c r="R1734" s="89" t="s">
        <v>788</v>
      </c>
      <c r="S1734" s="89">
        <v>7</v>
      </c>
      <c r="T1734" s="90">
        <v>0</v>
      </c>
      <c r="U1734" s="90">
        <v>21.79</v>
      </c>
      <c r="V1734" s="90">
        <v>23.91</v>
      </c>
      <c r="W1734" s="90">
        <v>0</v>
      </c>
      <c r="X1734" s="90">
        <v>0</v>
      </c>
      <c r="Y1734" s="90">
        <v>45.7</v>
      </c>
      <c r="Z1734" s="90">
        <v>0</v>
      </c>
      <c r="AA1734" s="90">
        <v>0</v>
      </c>
      <c r="AB1734" s="90">
        <v>45.7</v>
      </c>
      <c r="AC1734" s="90">
        <v>157.53</v>
      </c>
      <c r="AD1734" s="90">
        <v>371.9</v>
      </c>
      <c r="AE1734" s="381">
        <f t="shared" si="27"/>
        <v>8.812616052182296</v>
      </c>
      <c r="AF1734" s="105"/>
      <c r="AG1734" s="381"/>
      <c r="AH1734" s="381"/>
      <c r="AI1734" s="381"/>
      <c r="AJ1734" s="381"/>
      <c r="AK1734" s="381"/>
      <c r="AL1734" s="381"/>
      <c r="AM1734" s="381"/>
    </row>
    <row r="1735" spans="1:39" x14ac:dyDescent="0.35">
      <c r="A1735" s="89" t="s">
        <v>746</v>
      </c>
      <c r="B1735" s="89" t="s">
        <v>391</v>
      </c>
      <c r="C1735" s="89" t="s">
        <v>392</v>
      </c>
      <c r="D1735" s="89" t="s">
        <v>463</v>
      </c>
      <c r="E1735" s="89" t="s">
        <v>505</v>
      </c>
      <c r="F1735" s="89" t="s">
        <v>465</v>
      </c>
      <c r="G1735" s="89" t="s">
        <v>511</v>
      </c>
      <c r="H1735" s="89" t="s">
        <v>465</v>
      </c>
      <c r="I1735" s="89" t="s">
        <v>506</v>
      </c>
      <c r="J1735" s="89" t="s">
        <v>465</v>
      </c>
      <c r="K1735" s="89" t="s">
        <v>476</v>
      </c>
      <c r="L1735" s="89" t="s">
        <v>549</v>
      </c>
      <c r="M1735" s="89" t="s">
        <v>395</v>
      </c>
      <c r="N1735" s="89">
        <v>19</v>
      </c>
      <c r="O1735" s="91">
        <v>129.79640000000001</v>
      </c>
      <c r="P1735" s="89" t="s">
        <v>566</v>
      </c>
      <c r="Q1735" s="89">
        <v>45</v>
      </c>
      <c r="R1735" s="89" t="s">
        <v>788</v>
      </c>
      <c r="S1735" s="89">
        <v>8</v>
      </c>
      <c r="T1735" s="90">
        <v>0</v>
      </c>
      <c r="U1735" s="90">
        <v>8.5399999999999991</v>
      </c>
      <c r="V1735" s="90">
        <v>35.1</v>
      </c>
      <c r="W1735" s="90">
        <v>0</v>
      </c>
      <c r="X1735" s="90">
        <v>0</v>
      </c>
      <c r="Y1735" s="90">
        <v>43.64</v>
      </c>
      <c r="Z1735" s="90">
        <v>0</v>
      </c>
      <c r="AA1735" s="90">
        <v>0</v>
      </c>
      <c r="AB1735" s="90">
        <v>43.64</v>
      </c>
      <c r="AC1735" s="90">
        <v>119.68</v>
      </c>
      <c r="AD1735" s="90">
        <v>190.81</v>
      </c>
      <c r="AE1735" s="381">
        <f t="shared" si="27"/>
        <v>10.723746185961001</v>
      </c>
      <c r="AF1735" s="105"/>
      <c r="AG1735" s="381"/>
      <c r="AH1735" s="381"/>
      <c r="AI1735" s="381"/>
      <c r="AJ1735" s="381"/>
      <c r="AK1735" s="381"/>
      <c r="AL1735" s="381"/>
      <c r="AM1735" s="381"/>
    </row>
    <row r="1736" spans="1:39" x14ac:dyDescent="0.35">
      <c r="A1736" s="89" t="s">
        <v>744</v>
      </c>
      <c r="B1736" s="89" t="s">
        <v>391</v>
      </c>
      <c r="C1736" s="89" t="s">
        <v>392</v>
      </c>
      <c r="D1736" s="89" t="s">
        <v>463</v>
      </c>
      <c r="E1736" s="89" t="s">
        <v>660</v>
      </c>
      <c r="F1736" s="89" t="s">
        <v>465</v>
      </c>
      <c r="G1736" s="89" t="s">
        <v>511</v>
      </c>
      <c r="H1736" s="89" t="s">
        <v>465</v>
      </c>
      <c r="I1736" s="89" t="s">
        <v>506</v>
      </c>
      <c r="J1736" s="89" t="s">
        <v>465</v>
      </c>
      <c r="K1736" s="89" t="s">
        <v>476</v>
      </c>
      <c r="L1736" s="89" t="s">
        <v>549</v>
      </c>
      <c r="M1736" s="89" t="s">
        <v>395</v>
      </c>
      <c r="N1736" s="89">
        <v>19</v>
      </c>
      <c r="O1736" s="91">
        <v>72.86</v>
      </c>
      <c r="P1736" s="89" t="s">
        <v>566</v>
      </c>
      <c r="Q1736" s="89">
        <v>45</v>
      </c>
      <c r="R1736" s="89" t="s">
        <v>788</v>
      </c>
      <c r="S1736" s="89">
        <v>8</v>
      </c>
      <c r="T1736" s="90">
        <v>0</v>
      </c>
      <c r="U1736" s="90">
        <v>8.99</v>
      </c>
      <c r="V1736" s="90">
        <v>46.02</v>
      </c>
      <c r="W1736" s="90">
        <v>0</v>
      </c>
      <c r="X1736" s="90">
        <v>0.3</v>
      </c>
      <c r="Y1736" s="90">
        <v>55.31</v>
      </c>
      <c r="Z1736" s="90">
        <v>0</v>
      </c>
      <c r="AA1736" s="90">
        <v>0</v>
      </c>
      <c r="AB1736" s="90">
        <v>55.31</v>
      </c>
      <c r="AC1736" s="90">
        <v>128.54</v>
      </c>
      <c r="AD1736" s="90">
        <v>190.75</v>
      </c>
      <c r="AE1736" s="381">
        <f t="shared" si="27"/>
        <v>11.115350871335089</v>
      </c>
      <c r="AF1736" s="105"/>
      <c r="AG1736" s="381"/>
      <c r="AH1736" s="381"/>
      <c r="AI1736" s="381"/>
      <c r="AJ1736" s="381"/>
      <c r="AK1736" s="381"/>
      <c r="AL1736" s="381"/>
      <c r="AM1736" s="381"/>
    </row>
    <row r="1737" spans="1:39" x14ac:dyDescent="0.35">
      <c r="A1737" s="89" t="s">
        <v>717</v>
      </c>
      <c r="B1737" s="89" t="s">
        <v>391</v>
      </c>
      <c r="C1737" s="89" t="s">
        <v>392</v>
      </c>
      <c r="D1737" s="89" t="s">
        <v>463</v>
      </c>
      <c r="E1737" s="89" t="s">
        <v>485</v>
      </c>
      <c r="F1737" s="89" t="s">
        <v>465</v>
      </c>
      <c r="G1737" s="89" t="s">
        <v>465</v>
      </c>
      <c r="H1737" s="89" t="s">
        <v>465</v>
      </c>
      <c r="I1737" s="89" t="s">
        <v>506</v>
      </c>
      <c r="J1737" s="89" t="s">
        <v>465</v>
      </c>
      <c r="K1737" s="89" t="s">
        <v>466</v>
      </c>
      <c r="L1737" s="89" t="s">
        <v>549</v>
      </c>
      <c r="M1737" s="89" t="s">
        <v>395</v>
      </c>
      <c r="N1737" s="89">
        <v>19</v>
      </c>
      <c r="O1737" s="91">
        <v>29.25</v>
      </c>
      <c r="P1737" s="89" t="s">
        <v>566</v>
      </c>
      <c r="Q1737" s="89">
        <v>45</v>
      </c>
      <c r="R1737" s="89" t="s">
        <v>788</v>
      </c>
      <c r="S1737" s="89">
        <v>8</v>
      </c>
      <c r="T1737" s="90">
        <v>0</v>
      </c>
      <c r="U1737" s="90">
        <v>7.95</v>
      </c>
      <c r="V1737" s="90">
        <v>28.49</v>
      </c>
      <c r="W1737" s="90">
        <v>0</v>
      </c>
      <c r="X1737" s="90">
        <v>0</v>
      </c>
      <c r="Y1737" s="90">
        <v>36.450000000000003</v>
      </c>
      <c r="Z1737" s="90">
        <v>0</v>
      </c>
      <c r="AA1737" s="90">
        <v>0</v>
      </c>
      <c r="AB1737" s="90">
        <v>36.450000000000003</v>
      </c>
      <c r="AC1737" s="90">
        <v>113.12</v>
      </c>
      <c r="AD1737" s="90">
        <v>190.81</v>
      </c>
      <c r="AE1737" s="381">
        <f t="shared" si="27"/>
        <v>10.425705051144343</v>
      </c>
      <c r="AF1737" s="105"/>
      <c r="AG1737" s="381"/>
      <c r="AH1737" s="381"/>
      <c r="AI1737" s="381"/>
      <c r="AJ1737" s="381"/>
      <c r="AK1737" s="381"/>
      <c r="AL1737" s="381"/>
      <c r="AM1737" s="381"/>
    </row>
    <row r="1738" spans="1:39" x14ac:dyDescent="0.35">
      <c r="A1738" s="89" t="s">
        <v>683</v>
      </c>
      <c r="B1738" s="89" t="s">
        <v>391</v>
      </c>
      <c r="C1738" s="89" t="s">
        <v>392</v>
      </c>
      <c r="D1738" s="89" t="s">
        <v>463</v>
      </c>
      <c r="E1738" s="89" t="s">
        <v>475</v>
      </c>
      <c r="F1738" s="89" t="s">
        <v>465</v>
      </c>
      <c r="G1738" s="89" t="s">
        <v>465</v>
      </c>
      <c r="H1738" s="89" t="s">
        <v>465</v>
      </c>
      <c r="I1738" s="89" t="s">
        <v>506</v>
      </c>
      <c r="J1738" s="89" t="s">
        <v>465</v>
      </c>
      <c r="K1738" s="89" t="s">
        <v>466</v>
      </c>
      <c r="L1738" s="89" t="s">
        <v>549</v>
      </c>
      <c r="M1738" s="89" t="s">
        <v>395</v>
      </c>
      <c r="N1738" s="89">
        <v>20</v>
      </c>
      <c r="O1738" s="91">
        <v>82.73</v>
      </c>
      <c r="P1738" s="89" t="s">
        <v>566</v>
      </c>
      <c r="Q1738" s="89">
        <v>45</v>
      </c>
      <c r="R1738" s="89" t="s">
        <v>788</v>
      </c>
      <c r="S1738" s="89">
        <v>8</v>
      </c>
      <c r="T1738" s="90">
        <v>0</v>
      </c>
      <c r="U1738" s="90">
        <v>7.53</v>
      </c>
      <c r="V1738" s="90">
        <v>22.16</v>
      </c>
      <c r="W1738" s="90">
        <v>0</v>
      </c>
      <c r="X1738" s="90">
        <v>0</v>
      </c>
      <c r="Y1738" s="90">
        <v>29.69</v>
      </c>
      <c r="Z1738" s="90">
        <v>0</v>
      </c>
      <c r="AA1738" s="90">
        <v>0</v>
      </c>
      <c r="AB1738" s="90">
        <v>29.69</v>
      </c>
      <c r="AC1738" s="90">
        <v>106.56</v>
      </c>
      <c r="AD1738" s="90">
        <v>185.94</v>
      </c>
      <c r="AE1738" s="381">
        <f t="shared" si="27"/>
        <v>10.25054589569045</v>
      </c>
      <c r="AF1738" s="105"/>
      <c r="AG1738" s="381"/>
      <c r="AH1738" s="381"/>
      <c r="AI1738" s="381"/>
      <c r="AJ1738" s="381"/>
      <c r="AK1738" s="381"/>
      <c r="AL1738" s="381"/>
      <c r="AM1738" s="381"/>
    </row>
    <row r="1739" spans="1:39" x14ac:dyDescent="0.35">
      <c r="A1739" s="89" t="s">
        <v>640</v>
      </c>
      <c r="B1739" s="89" t="s">
        <v>391</v>
      </c>
      <c r="C1739" s="89" t="s">
        <v>392</v>
      </c>
      <c r="D1739" s="89" t="s">
        <v>463</v>
      </c>
      <c r="E1739" s="89" t="s">
        <v>524</v>
      </c>
      <c r="F1739" s="89" t="s">
        <v>465</v>
      </c>
      <c r="G1739" s="89" t="s">
        <v>465</v>
      </c>
      <c r="H1739" s="89" t="s">
        <v>465</v>
      </c>
      <c r="I1739" s="89" t="s">
        <v>506</v>
      </c>
      <c r="J1739" s="89" t="s">
        <v>465</v>
      </c>
      <c r="K1739" s="89" t="s">
        <v>466</v>
      </c>
      <c r="L1739" s="89" t="s">
        <v>549</v>
      </c>
      <c r="M1739" s="89" t="s">
        <v>395</v>
      </c>
      <c r="N1739" s="89">
        <v>21</v>
      </c>
      <c r="O1739" s="91">
        <v>61.483600000000003</v>
      </c>
      <c r="P1739" s="89" t="s">
        <v>566</v>
      </c>
      <c r="Q1739" s="89">
        <v>45</v>
      </c>
      <c r="R1739" s="89" t="s">
        <v>788</v>
      </c>
      <c r="S1739" s="89">
        <v>8</v>
      </c>
      <c r="T1739" s="90">
        <v>0</v>
      </c>
      <c r="U1739" s="90">
        <v>7.06</v>
      </c>
      <c r="V1739" s="90">
        <v>15.84</v>
      </c>
      <c r="W1739" s="90">
        <v>0</v>
      </c>
      <c r="X1739" s="90">
        <v>0</v>
      </c>
      <c r="Y1739" s="90">
        <v>22.91</v>
      </c>
      <c r="Z1739" s="90">
        <v>0</v>
      </c>
      <c r="AA1739" s="90">
        <v>0</v>
      </c>
      <c r="AB1739" s="90">
        <v>22.91</v>
      </c>
      <c r="AC1739" s="90">
        <v>99.82</v>
      </c>
      <c r="AD1739" s="90">
        <v>184.55</v>
      </c>
      <c r="AE1739" s="381">
        <f t="shared" si="27"/>
        <v>9.9583654499997287</v>
      </c>
      <c r="AF1739" s="105"/>
      <c r="AG1739" s="381"/>
      <c r="AH1739" s="381"/>
      <c r="AI1739" s="381"/>
      <c r="AJ1739" s="381"/>
      <c r="AK1739" s="381"/>
      <c r="AL1739" s="381"/>
      <c r="AM1739" s="381"/>
    </row>
    <row r="1740" spans="1:39" x14ac:dyDescent="0.35">
      <c r="A1740" s="89" t="s">
        <v>641</v>
      </c>
      <c r="B1740" s="89" t="s">
        <v>391</v>
      </c>
      <c r="C1740" s="89" t="s">
        <v>392</v>
      </c>
      <c r="D1740" s="89" t="s">
        <v>463</v>
      </c>
      <c r="E1740" s="89" t="s">
        <v>524</v>
      </c>
      <c r="F1740" s="89" t="s">
        <v>465</v>
      </c>
      <c r="G1740" s="89" t="s">
        <v>465</v>
      </c>
      <c r="H1740" s="89" t="s">
        <v>465</v>
      </c>
      <c r="I1740" s="89" t="s">
        <v>506</v>
      </c>
      <c r="J1740" s="89" t="s">
        <v>465</v>
      </c>
      <c r="K1740" s="89" t="s">
        <v>466</v>
      </c>
      <c r="L1740" s="89" t="s">
        <v>549</v>
      </c>
      <c r="M1740" s="89" t="s">
        <v>395</v>
      </c>
      <c r="N1740" s="89">
        <v>21</v>
      </c>
      <c r="O1740" s="91">
        <v>31.55</v>
      </c>
      <c r="P1740" s="89" t="s">
        <v>566</v>
      </c>
      <c r="Q1740" s="89">
        <v>45</v>
      </c>
      <c r="R1740" s="89" t="s">
        <v>788</v>
      </c>
      <c r="S1740" s="89">
        <v>8</v>
      </c>
      <c r="T1740" s="90">
        <v>0</v>
      </c>
      <c r="U1740" s="90">
        <v>7.06</v>
      </c>
      <c r="V1740" s="90">
        <v>15.84</v>
      </c>
      <c r="W1740" s="90">
        <v>0</v>
      </c>
      <c r="X1740" s="90">
        <v>0</v>
      </c>
      <c r="Y1740" s="90">
        <v>22.91</v>
      </c>
      <c r="Z1740" s="90">
        <v>0</v>
      </c>
      <c r="AA1740" s="90">
        <v>0</v>
      </c>
      <c r="AB1740" s="90">
        <v>22.91</v>
      </c>
      <c r="AC1740" s="90">
        <v>99.82</v>
      </c>
      <c r="AD1740" s="90">
        <v>184.55</v>
      </c>
      <c r="AE1740" s="381">
        <f t="shared" si="27"/>
        <v>9.9583654499997287</v>
      </c>
      <c r="AF1740" s="105"/>
      <c r="AG1740" s="381"/>
      <c r="AH1740" s="381"/>
      <c r="AI1740" s="381"/>
      <c r="AJ1740" s="381"/>
      <c r="AK1740" s="381"/>
      <c r="AL1740" s="381"/>
      <c r="AM1740" s="381"/>
    </row>
    <row r="1741" spans="1:39" x14ac:dyDescent="0.35">
      <c r="A1741" s="89" t="s">
        <v>644</v>
      </c>
      <c r="B1741" s="89" t="s">
        <v>391</v>
      </c>
      <c r="C1741" s="89" t="s">
        <v>392</v>
      </c>
      <c r="D1741" s="89" t="s">
        <v>463</v>
      </c>
      <c r="E1741" s="89" t="s">
        <v>524</v>
      </c>
      <c r="F1741" s="89" t="s">
        <v>465</v>
      </c>
      <c r="G1741" s="89" t="s">
        <v>465</v>
      </c>
      <c r="H1741" s="89" t="s">
        <v>465</v>
      </c>
      <c r="I1741" s="89" t="s">
        <v>506</v>
      </c>
      <c r="J1741" s="89" t="s">
        <v>465</v>
      </c>
      <c r="K1741" s="89" t="s">
        <v>466</v>
      </c>
      <c r="L1741" s="89" t="s">
        <v>549</v>
      </c>
      <c r="M1741" s="89" t="s">
        <v>395</v>
      </c>
      <c r="N1741" s="89">
        <v>21</v>
      </c>
      <c r="O1741" s="91">
        <v>42.96</v>
      </c>
      <c r="P1741" s="89" t="s">
        <v>566</v>
      </c>
      <c r="Q1741" s="89">
        <v>45</v>
      </c>
      <c r="R1741" s="89" t="s">
        <v>788</v>
      </c>
      <c r="S1741" s="89">
        <v>8</v>
      </c>
      <c r="T1741" s="90">
        <v>0</v>
      </c>
      <c r="U1741" s="90">
        <v>7.06</v>
      </c>
      <c r="V1741" s="90">
        <v>15.84</v>
      </c>
      <c r="W1741" s="90">
        <v>0</v>
      </c>
      <c r="X1741" s="90">
        <v>0</v>
      </c>
      <c r="Y1741" s="90">
        <v>22.91</v>
      </c>
      <c r="Z1741" s="90">
        <v>0</v>
      </c>
      <c r="AA1741" s="90">
        <v>0</v>
      </c>
      <c r="AB1741" s="90">
        <v>22.91</v>
      </c>
      <c r="AC1741" s="90">
        <v>99.82</v>
      </c>
      <c r="AD1741" s="90">
        <v>184.55</v>
      </c>
      <c r="AE1741" s="381">
        <f t="shared" ref="AE1741:AE1804" si="28">IFERROR(SQRT(((AC1741/AD1741)/0.005454154)),"-")</f>
        <v>9.9583654499997287</v>
      </c>
      <c r="AF1741" s="105"/>
      <c r="AG1741" s="381"/>
      <c r="AH1741" s="381"/>
      <c r="AI1741" s="381"/>
      <c r="AJ1741" s="381"/>
      <c r="AK1741" s="381"/>
      <c r="AL1741" s="381"/>
      <c r="AM1741" s="381"/>
    </row>
    <row r="1742" spans="1:39" x14ac:dyDescent="0.35">
      <c r="A1742" s="89" t="s">
        <v>604</v>
      </c>
      <c r="B1742" s="89" t="s">
        <v>391</v>
      </c>
      <c r="C1742" s="89" t="s">
        <v>392</v>
      </c>
      <c r="D1742" s="89" t="s">
        <v>463</v>
      </c>
      <c r="E1742" s="89" t="s">
        <v>526</v>
      </c>
      <c r="F1742" s="89" t="s">
        <v>465</v>
      </c>
      <c r="G1742" s="89" t="s">
        <v>511</v>
      </c>
      <c r="H1742" s="89" t="s">
        <v>719</v>
      </c>
      <c r="I1742" s="89" t="s">
        <v>506</v>
      </c>
      <c r="J1742" s="89" t="s">
        <v>501</v>
      </c>
      <c r="K1742" s="89" t="s">
        <v>476</v>
      </c>
      <c r="L1742" s="89" t="s">
        <v>587</v>
      </c>
      <c r="M1742" s="89" t="s">
        <v>395</v>
      </c>
      <c r="N1742" s="89">
        <v>29</v>
      </c>
      <c r="O1742" s="91">
        <v>37.869999999999997</v>
      </c>
      <c r="P1742" s="89" t="s">
        <v>400</v>
      </c>
      <c r="Q1742" s="89">
        <v>45</v>
      </c>
      <c r="R1742" s="89" t="s">
        <v>788</v>
      </c>
      <c r="S1742" s="89">
        <v>9</v>
      </c>
      <c r="T1742" s="90">
        <v>0</v>
      </c>
      <c r="U1742" s="90">
        <v>39.840000000000003</v>
      </c>
      <c r="V1742" s="90">
        <v>46.92</v>
      </c>
      <c r="W1742" s="90">
        <v>0</v>
      </c>
      <c r="X1742" s="90">
        <v>30.15</v>
      </c>
      <c r="Y1742" s="90">
        <v>116.91</v>
      </c>
      <c r="Z1742" s="90">
        <v>0</v>
      </c>
      <c r="AA1742" s="90">
        <v>0</v>
      </c>
      <c r="AB1742" s="90">
        <v>116.91</v>
      </c>
      <c r="AC1742" s="90">
        <v>98.46</v>
      </c>
      <c r="AD1742" s="90">
        <v>101.07</v>
      </c>
      <c r="AE1742" s="381">
        <f t="shared" si="28"/>
        <v>13.364572913962801</v>
      </c>
      <c r="AF1742" s="105"/>
      <c r="AG1742" s="381"/>
      <c r="AH1742" s="381"/>
      <c r="AI1742" s="381"/>
      <c r="AJ1742" s="381"/>
      <c r="AK1742" s="381"/>
      <c r="AL1742" s="381"/>
      <c r="AM1742" s="381"/>
    </row>
    <row r="1743" spans="1:39" x14ac:dyDescent="0.35">
      <c r="A1743" s="89" t="s">
        <v>598</v>
      </c>
      <c r="B1743" s="89" t="s">
        <v>391</v>
      </c>
      <c r="C1743" s="89" t="s">
        <v>392</v>
      </c>
      <c r="D1743" s="89" t="s">
        <v>463</v>
      </c>
      <c r="E1743" s="89" t="s">
        <v>524</v>
      </c>
      <c r="F1743" s="89" t="s">
        <v>465</v>
      </c>
      <c r="G1743" s="89" t="s">
        <v>465</v>
      </c>
      <c r="H1743" s="89" t="s">
        <v>719</v>
      </c>
      <c r="I1743" s="89" t="s">
        <v>506</v>
      </c>
      <c r="J1743" s="89" t="s">
        <v>501</v>
      </c>
      <c r="K1743" s="89" t="s">
        <v>466</v>
      </c>
      <c r="L1743" s="89" t="s">
        <v>587</v>
      </c>
      <c r="M1743" s="89" t="s">
        <v>395</v>
      </c>
      <c r="N1743" s="89">
        <v>29</v>
      </c>
      <c r="O1743" s="91">
        <v>64.349999999999994</v>
      </c>
      <c r="P1743" s="89" t="s">
        <v>400</v>
      </c>
      <c r="Q1743" s="89">
        <v>45</v>
      </c>
      <c r="R1743" s="89" t="s">
        <v>788</v>
      </c>
      <c r="S1743" s="89">
        <v>9</v>
      </c>
      <c r="T1743" s="90">
        <v>0</v>
      </c>
      <c r="U1743" s="90">
        <v>13.03</v>
      </c>
      <c r="V1743" s="90">
        <v>71.23</v>
      </c>
      <c r="W1743" s="90">
        <v>19.41</v>
      </c>
      <c r="X1743" s="90">
        <v>0</v>
      </c>
      <c r="Y1743" s="90">
        <v>103.68</v>
      </c>
      <c r="Z1743" s="90">
        <v>0</v>
      </c>
      <c r="AA1743" s="90">
        <v>0</v>
      </c>
      <c r="AB1743" s="90">
        <v>103.68</v>
      </c>
      <c r="AC1743" s="90">
        <v>99.1</v>
      </c>
      <c r="AD1743" s="90">
        <v>122.02</v>
      </c>
      <c r="AE1743" s="381">
        <f t="shared" si="28"/>
        <v>12.20274732798894</v>
      </c>
      <c r="AF1743" s="105"/>
      <c r="AG1743" s="381"/>
      <c r="AH1743" s="381"/>
      <c r="AI1743" s="381"/>
      <c r="AJ1743" s="381"/>
      <c r="AK1743" s="381"/>
      <c r="AL1743" s="381"/>
      <c r="AM1743" s="381"/>
    </row>
    <row r="1744" spans="1:39" x14ac:dyDescent="0.35">
      <c r="A1744" s="89" t="s">
        <v>591</v>
      </c>
      <c r="B1744" s="89" t="s">
        <v>391</v>
      </c>
      <c r="C1744" s="89" t="s">
        <v>392</v>
      </c>
      <c r="D1744" s="89" t="s">
        <v>463</v>
      </c>
      <c r="E1744" s="89" t="s">
        <v>500</v>
      </c>
      <c r="F1744" s="89" t="s">
        <v>465</v>
      </c>
      <c r="G1744" s="89" t="s">
        <v>465</v>
      </c>
      <c r="H1744" s="89" t="s">
        <v>501</v>
      </c>
      <c r="I1744" s="89" t="s">
        <v>506</v>
      </c>
      <c r="J1744" s="89" t="s">
        <v>508</v>
      </c>
      <c r="K1744" s="89" t="s">
        <v>466</v>
      </c>
      <c r="L1744" s="89" t="s">
        <v>587</v>
      </c>
      <c r="M1744" s="89" t="s">
        <v>395</v>
      </c>
      <c r="N1744" s="89">
        <v>29</v>
      </c>
      <c r="O1744" s="91">
        <v>10.95</v>
      </c>
      <c r="P1744" s="89" t="s">
        <v>400</v>
      </c>
      <c r="Q1744" s="89">
        <v>45</v>
      </c>
      <c r="R1744" s="89" t="s">
        <v>788</v>
      </c>
      <c r="S1744" s="89">
        <v>9</v>
      </c>
      <c r="T1744" s="90">
        <v>0</v>
      </c>
      <c r="U1744" s="90">
        <v>14.6</v>
      </c>
      <c r="V1744" s="90">
        <v>62.63</v>
      </c>
      <c r="W1744" s="90">
        <v>37.49</v>
      </c>
      <c r="X1744" s="90">
        <v>0</v>
      </c>
      <c r="Y1744" s="90">
        <v>114.72</v>
      </c>
      <c r="Z1744" s="90">
        <v>0</v>
      </c>
      <c r="AA1744" s="90">
        <v>0</v>
      </c>
      <c r="AB1744" s="90">
        <v>114.72</v>
      </c>
      <c r="AC1744" s="90">
        <v>101.4</v>
      </c>
      <c r="AD1744" s="90">
        <v>114.73</v>
      </c>
      <c r="AE1744" s="381">
        <f t="shared" si="28"/>
        <v>12.729659368902214</v>
      </c>
      <c r="AF1744" s="105"/>
      <c r="AG1744" s="381"/>
      <c r="AH1744" s="381"/>
      <c r="AI1744" s="381"/>
      <c r="AJ1744" s="381"/>
      <c r="AK1744" s="381"/>
      <c r="AL1744" s="381"/>
      <c r="AM1744" s="381"/>
    </row>
    <row r="1745" spans="1:39" x14ac:dyDescent="0.35">
      <c r="A1745" s="89" t="s">
        <v>592</v>
      </c>
      <c r="B1745" s="89" t="s">
        <v>391</v>
      </c>
      <c r="C1745" s="89" t="s">
        <v>392</v>
      </c>
      <c r="D1745" s="89" t="s">
        <v>463</v>
      </c>
      <c r="E1745" s="89" t="s">
        <v>500</v>
      </c>
      <c r="F1745" s="89" t="s">
        <v>465</v>
      </c>
      <c r="G1745" s="89" t="s">
        <v>465</v>
      </c>
      <c r="H1745" s="89" t="s">
        <v>501</v>
      </c>
      <c r="I1745" s="89" t="s">
        <v>506</v>
      </c>
      <c r="J1745" s="89" t="s">
        <v>508</v>
      </c>
      <c r="K1745" s="89" t="s">
        <v>466</v>
      </c>
      <c r="L1745" s="89" t="s">
        <v>587</v>
      </c>
      <c r="M1745" s="89" t="s">
        <v>395</v>
      </c>
      <c r="N1745" s="89">
        <v>29</v>
      </c>
      <c r="O1745" s="91">
        <v>17.57</v>
      </c>
      <c r="P1745" s="89" t="s">
        <v>400</v>
      </c>
      <c r="Q1745" s="89">
        <v>45</v>
      </c>
      <c r="R1745" s="89" t="s">
        <v>788</v>
      </c>
      <c r="S1745" s="89">
        <v>9</v>
      </c>
      <c r="T1745" s="90">
        <v>0</v>
      </c>
      <c r="U1745" s="90">
        <v>14.6</v>
      </c>
      <c r="V1745" s="90">
        <v>62.63</v>
      </c>
      <c r="W1745" s="90">
        <v>37.49</v>
      </c>
      <c r="X1745" s="90">
        <v>0</v>
      </c>
      <c r="Y1745" s="90">
        <v>114.72</v>
      </c>
      <c r="Z1745" s="90">
        <v>0</v>
      </c>
      <c r="AA1745" s="90">
        <v>0</v>
      </c>
      <c r="AB1745" s="90">
        <v>114.72</v>
      </c>
      <c r="AC1745" s="90">
        <v>101.4</v>
      </c>
      <c r="AD1745" s="90">
        <v>114.73</v>
      </c>
      <c r="AE1745" s="381">
        <f t="shared" si="28"/>
        <v>12.729659368902214</v>
      </c>
      <c r="AF1745" s="105"/>
      <c r="AG1745" s="381"/>
      <c r="AH1745" s="381"/>
      <c r="AI1745" s="381"/>
      <c r="AJ1745" s="381"/>
      <c r="AK1745" s="381"/>
      <c r="AL1745" s="381"/>
      <c r="AM1745" s="381"/>
    </row>
    <row r="1746" spans="1:39" x14ac:dyDescent="0.35">
      <c r="A1746" s="89" t="s">
        <v>613</v>
      </c>
      <c r="B1746" s="89" t="s">
        <v>391</v>
      </c>
      <c r="C1746" s="89" t="s">
        <v>392</v>
      </c>
      <c r="D1746" s="89" t="s">
        <v>463</v>
      </c>
      <c r="E1746" s="89" t="s">
        <v>493</v>
      </c>
      <c r="F1746" s="89" t="s">
        <v>465</v>
      </c>
      <c r="G1746" s="89" t="s">
        <v>465</v>
      </c>
      <c r="H1746" s="89" t="s">
        <v>719</v>
      </c>
      <c r="I1746" s="89" t="s">
        <v>506</v>
      </c>
      <c r="J1746" s="89" t="s">
        <v>501</v>
      </c>
      <c r="K1746" s="89" t="s">
        <v>466</v>
      </c>
      <c r="L1746" s="89" t="s">
        <v>587</v>
      </c>
      <c r="M1746" s="89" t="s">
        <v>395</v>
      </c>
      <c r="N1746" s="89">
        <v>29</v>
      </c>
      <c r="O1746" s="91">
        <v>2.57</v>
      </c>
      <c r="P1746" s="89" t="s">
        <v>400</v>
      </c>
      <c r="Q1746" s="89">
        <v>45</v>
      </c>
      <c r="R1746" s="89" t="s">
        <v>788</v>
      </c>
      <c r="S1746" s="89">
        <v>9</v>
      </c>
      <c r="T1746" s="90">
        <v>0</v>
      </c>
      <c r="U1746" s="90">
        <v>13.03</v>
      </c>
      <c r="V1746" s="90">
        <v>71.23</v>
      </c>
      <c r="W1746" s="90">
        <v>19.41</v>
      </c>
      <c r="X1746" s="90">
        <v>0</v>
      </c>
      <c r="Y1746" s="90">
        <v>103.68</v>
      </c>
      <c r="Z1746" s="90">
        <v>0</v>
      </c>
      <c r="AA1746" s="90">
        <v>0</v>
      </c>
      <c r="AB1746" s="90">
        <v>103.68</v>
      </c>
      <c r="AC1746" s="90">
        <v>99.1</v>
      </c>
      <c r="AD1746" s="90">
        <v>122.02</v>
      </c>
      <c r="AE1746" s="381">
        <f t="shared" si="28"/>
        <v>12.20274732798894</v>
      </c>
      <c r="AF1746" s="105"/>
      <c r="AG1746" s="381"/>
      <c r="AH1746" s="381"/>
      <c r="AI1746" s="381"/>
      <c r="AJ1746" s="381"/>
      <c r="AK1746" s="381"/>
      <c r="AL1746" s="381"/>
      <c r="AM1746" s="381"/>
    </row>
    <row r="1747" spans="1:39" x14ac:dyDescent="0.35">
      <c r="A1747" s="89" t="s">
        <v>492</v>
      </c>
      <c r="B1747" s="89" t="s">
        <v>391</v>
      </c>
      <c r="C1747" s="89" t="s">
        <v>392</v>
      </c>
      <c r="D1747" s="89" t="s">
        <v>463</v>
      </c>
      <c r="E1747" s="89" t="s">
        <v>493</v>
      </c>
      <c r="F1747" s="89" t="s">
        <v>465</v>
      </c>
      <c r="G1747" s="89" t="s">
        <v>465</v>
      </c>
      <c r="H1747" s="89" t="s">
        <v>719</v>
      </c>
      <c r="I1747" s="89" t="s">
        <v>506</v>
      </c>
      <c r="J1747" s="89" t="s">
        <v>501</v>
      </c>
      <c r="K1747" s="89" t="s">
        <v>466</v>
      </c>
      <c r="L1747" s="89" t="s">
        <v>587</v>
      </c>
      <c r="M1747" s="89" t="s">
        <v>395</v>
      </c>
      <c r="N1747" s="89">
        <v>29</v>
      </c>
      <c r="O1747" s="91">
        <v>119.68</v>
      </c>
      <c r="P1747" s="89" t="s">
        <v>400</v>
      </c>
      <c r="Q1747" s="89">
        <v>45</v>
      </c>
      <c r="R1747" s="89" t="s">
        <v>788</v>
      </c>
      <c r="S1747" s="89">
        <v>9</v>
      </c>
      <c r="T1747" s="90">
        <v>0</v>
      </c>
      <c r="U1747" s="90">
        <v>13.03</v>
      </c>
      <c r="V1747" s="90">
        <v>71.23</v>
      </c>
      <c r="W1747" s="90">
        <v>19.41</v>
      </c>
      <c r="X1747" s="90">
        <v>0</v>
      </c>
      <c r="Y1747" s="90">
        <v>103.68</v>
      </c>
      <c r="Z1747" s="90">
        <v>0</v>
      </c>
      <c r="AA1747" s="90">
        <v>0</v>
      </c>
      <c r="AB1747" s="90">
        <v>103.68</v>
      </c>
      <c r="AC1747" s="90">
        <v>99.1</v>
      </c>
      <c r="AD1747" s="90">
        <v>122.02</v>
      </c>
      <c r="AE1747" s="381">
        <f t="shared" si="28"/>
        <v>12.20274732798894</v>
      </c>
      <c r="AF1747" s="105"/>
      <c r="AG1747" s="381"/>
      <c r="AH1747" s="381"/>
      <c r="AI1747" s="381"/>
      <c r="AJ1747" s="381"/>
      <c r="AK1747" s="381"/>
      <c r="AL1747" s="381"/>
      <c r="AM1747" s="381"/>
    </row>
    <row r="1748" spans="1:39" x14ac:dyDescent="0.35">
      <c r="A1748" s="89" t="s">
        <v>554</v>
      </c>
      <c r="B1748" s="89" t="s">
        <v>391</v>
      </c>
      <c r="C1748" s="89" t="s">
        <v>392</v>
      </c>
      <c r="D1748" s="89" t="s">
        <v>463</v>
      </c>
      <c r="E1748" s="89" t="s">
        <v>552</v>
      </c>
      <c r="F1748" s="89" t="s">
        <v>465</v>
      </c>
      <c r="G1748" s="89" t="s">
        <v>465</v>
      </c>
      <c r="H1748" s="89" t="s">
        <v>465</v>
      </c>
      <c r="I1748" s="89" t="s">
        <v>506</v>
      </c>
      <c r="J1748" s="89" t="s">
        <v>465</v>
      </c>
      <c r="K1748" s="89" t="s">
        <v>466</v>
      </c>
      <c r="L1748" s="89" t="s">
        <v>549</v>
      </c>
      <c r="M1748" s="89" t="s">
        <v>395</v>
      </c>
      <c r="N1748" s="89">
        <v>29</v>
      </c>
      <c r="O1748" s="91">
        <v>20.29</v>
      </c>
      <c r="P1748" s="89" t="s">
        <v>400</v>
      </c>
      <c r="Q1748" s="89">
        <v>45</v>
      </c>
      <c r="R1748" s="89" t="s">
        <v>788</v>
      </c>
      <c r="S1748" s="89">
        <v>9</v>
      </c>
      <c r="T1748" s="90">
        <v>0</v>
      </c>
      <c r="U1748" s="90">
        <v>15.79</v>
      </c>
      <c r="V1748" s="90">
        <v>87.4</v>
      </c>
      <c r="W1748" s="90">
        <v>2.91</v>
      </c>
      <c r="X1748" s="90">
        <v>0</v>
      </c>
      <c r="Y1748" s="90">
        <v>106.1</v>
      </c>
      <c r="Z1748" s="90">
        <v>0</v>
      </c>
      <c r="AA1748" s="90">
        <v>0</v>
      </c>
      <c r="AB1748" s="90">
        <v>106.1</v>
      </c>
      <c r="AC1748" s="90">
        <v>114.73</v>
      </c>
      <c r="AD1748" s="90">
        <v>182.7</v>
      </c>
      <c r="AE1748" s="381">
        <f t="shared" si="28"/>
        <v>10.730143374908327</v>
      </c>
      <c r="AF1748" s="105"/>
      <c r="AG1748" s="381"/>
      <c r="AH1748" s="381"/>
      <c r="AI1748" s="381"/>
      <c r="AJ1748" s="381"/>
      <c r="AK1748" s="381"/>
      <c r="AL1748" s="381"/>
      <c r="AM1748" s="381"/>
    </row>
    <row r="1749" spans="1:39" x14ac:dyDescent="0.35">
      <c r="A1749" s="89" t="s">
        <v>483</v>
      </c>
      <c r="B1749" s="89" t="s">
        <v>391</v>
      </c>
      <c r="C1749" s="89" t="s">
        <v>392</v>
      </c>
      <c r="D1749" s="89" t="s">
        <v>463</v>
      </c>
      <c r="E1749" s="89" t="s">
        <v>484</v>
      </c>
      <c r="F1749" s="89" t="s">
        <v>465</v>
      </c>
      <c r="G1749" s="89" t="s">
        <v>465</v>
      </c>
      <c r="H1749" s="89" t="s">
        <v>465</v>
      </c>
      <c r="I1749" s="89" t="s">
        <v>506</v>
      </c>
      <c r="J1749" s="89" t="s">
        <v>465</v>
      </c>
      <c r="K1749" s="89" t="s">
        <v>466</v>
      </c>
      <c r="L1749" s="89" t="s">
        <v>549</v>
      </c>
      <c r="M1749" s="89" t="s">
        <v>395</v>
      </c>
      <c r="N1749" s="89">
        <v>29</v>
      </c>
      <c r="O1749" s="91">
        <v>201.8</v>
      </c>
      <c r="P1749" s="89" t="s">
        <v>400</v>
      </c>
      <c r="Q1749" s="89">
        <v>45</v>
      </c>
      <c r="R1749" s="89" t="s">
        <v>788</v>
      </c>
      <c r="S1749" s="89">
        <v>9</v>
      </c>
      <c r="T1749" s="90">
        <v>0</v>
      </c>
      <c r="U1749" s="90">
        <v>15.79</v>
      </c>
      <c r="V1749" s="90">
        <v>87.4</v>
      </c>
      <c r="W1749" s="90">
        <v>2.91</v>
      </c>
      <c r="X1749" s="90">
        <v>0</v>
      </c>
      <c r="Y1749" s="90">
        <v>106.1</v>
      </c>
      <c r="Z1749" s="90">
        <v>0</v>
      </c>
      <c r="AA1749" s="90">
        <v>0</v>
      </c>
      <c r="AB1749" s="90">
        <v>106.1</v>
      </c>
      <c r="AC1749" s="90">
        <v>114.73</v>
      </c>
      <c r="AD1749" s="90">
        <v>182.7</v>
      </c>
      <c r="AE1749" s="381">
        <f t="shared" si="28"/>
        <v>10.730143374908327</v>
      </c>
      <c r="AF1749" s="105"/>
      <c r="AG1749" s="381"/>
      <c r="AH1749" s="381"/>
      <c r="AI1749" s="381"/>
      <c r="AJ1749" s="381"/>
      <c r="AK1749" s="381"/>
      <c r="AL1749" s="381"/>
      <c r="AM1749" s="381"/>
    </row>
    <row r="1750" spans="1:39" x14ac:dyDescent="0.35">
      <c r="A1750" s="89" t="s">
        <v>494</v>
      </c>
      <c r="B1750" s="89" t="s">
        <v>391</v>
      </c>
      <c r="C1750" s="89" t="s">
        <v>392</v>
      </c>
      <c r="D1750" s="89" t="s">
        <v>463</v>
      </c>
      <c r="E1750" s="89" t="s">
        <v>495</v>
      </c>
      <c r="F1750" s="89" t="s">
        <v>465</v>
      </c>
      <c r="G1750" s="89" t="s">
        <v>465</v>
      </c>
      <c r="H1750" s="89" t="s">
        <v>465</v>
      </c>
      <c r="I1750" s="89" t="s">
        <v>506</v>
      </c>
      <c r="J1750" s="89" t="s">
        <v>465</v>
      </c>
      <c r="K1750" s="89" t="s">
        <v>466</v>
      </c>
      <c r="L1750" s="89" t="s">
        <v>549</v>
      </c>
      <c r="M1750" s="89" t="s">
        <v>395</v>
      </c>
      <c r="N1750" s="89">
        <v>29</v>
      </c>
      <c r="O1750" s="91">
        <v>26.06</v>
      </c>
      <c r="P1750" s="89" t="s">
        <v>400</v>
      </c>
      <c r="Q1750" s="89">
        <v>45</v>
      </c>
      <c r="R1750" s="89" t="s">
        <v>788</v>
      </c>
      <c r="S1750" s="89">
        <v>9</v>
      </c>
      <c r="T1750" s="90">
        <v>0</v>
      </c>
      <c r="U1750" s="90">
        <v>14.88</v>
      </c>
      <c r="V1750" s="90">
        <v>61.88</v>
      </c>
      <c r="W1750" s="90">
        <v>0.08</v>
      </c>
      <c r="X1750" s="90">
        <v>0</v>
      </c>
      <c r="Y1750" s="90">
        <v>76.84</v>
      </c>
      <c r="Z1750" s="90">
        <v>0</v>
      </c>
      <c r="AA1750" s="90">
        <v>0</v>
      </c>
      <c r="AB1750" s="90">
        <v>76.84</v>
      </c>
      <c r="AC1750" s="90">
        <v>99.6</v>
      </c>
      <c r="AD1750" s="90">
        <v>180.54</v>
      </c>
      <c r="AE1750" s="381">
        <f t="shared" si="28"/>
        <v>10.057250143813212</v>
      </c>
      <c r="AF1750" s="105"/>
      <c r="AG1750" s="381"/>
      <c r="AH1750" s="381"/>
      <c r="AI1750" s="381"/>
      <c r="AJ1750" s="381"/>
      <c r="AK1750" s="381"/>
      <c r="AL1750" s="381"/>
      <c r="AM1750" s="381"/>
    </row>
    <row r="1751" spans="1:39" x14ac:dyDescent="0.35">
      <c r="A1751" s="89" t="s">
        <v>747</v>
      </c>
      <c r="B1751" s="89" t="s">
        <v>391</v>
      </c>
      <c r="C1751" s="89" t="s">
        <v>392</v>
      </c>
      <c r="D1751" s="89" t="s">
        <v>463</v>
      </c>
      <c r="E1751" s="89" t="s">
        <v>552</v>
      </c>
      <c r="F1751" s="89" t="s">
        <v>465</v>
      </c>
      <c r="G1751" s="89" t="s">
        <v>465</v>
      </c>
      <c r="H1751" s="89" t="s">
        <v>465</v>
      </c>
      <c r="I1751" s="89" t="s">
        <v>506</v>
      </c>
      <c r="J1751" s="89" t="s">
        <v>465</v>
      </c>
      <c r="K1751" s="89" t="s">
        <v>466</v>
      </c>
      <c r="L1751" s="89" t="s">
        <v>549</v>
      </c>
      <c r="M1751" s="89" t="s">
        <v>395</v>
      </c>
      <c r="N1751" s="89">
        <v>29</v>
      </c>
      <c r="O1751" s="91">
        <v>34.85</v>
      </c>
      <c r="P1751" s="89" t="s">
        <v>400</v>
      </c>
      <c r="Q1751" s="89">
        <v>45</v>
      </c>
      <c r="R1751" s="89" t="s">
        <v>788</v>
      </c>
      <c r="S1751" s="89">
        <v>9</v>
      </c>
      <c r="T1751" s="90">
        <v>0</v>
      </c>
      <c r="U1751" s="90">
        <v>15.79</v>
      </c>
      <c r="V1751" s="90">
        <v>87.4</v>
      </c>
      <c r="W1751" s="90">
        <v>2.91</v>
      </c>
      <c r="X1751" s="90">
        <v>0</v>
      </c>
      <c r="Y1751" s="90">
        <v>106.1</v>
      </c>
      <c r="Z1751" s="90">
        <v>0</v>
      </c>
      <c r="AA1751" s="90">
        <v>0</v>
      </c>
      <c r="AB1751" s="90">
        <v>106.1</v>
      </c>
      <c r="AC1751" s="90">
        <v>114.73</v>
      </c>
      <c r="AD1751" s="90">
        <v>182.7</v>
      </c>
      <c r="AE1751" s="381">
        <f t="shared" si="28"/>
        <v>10.730143374908327</v>
      </c>
      <c r="AF1751" s="105"/>
      <c r="AG1751" s="381"/>
      <c r="AH1751" s="381"/>
      <c r="AI1751" s="381"/>
      <c r="AJ1751" s="381"/>
      <c r="AK1751" s="381"/>
      <c r="AL1751" s="381"/>
      <c r="AM1751" s="381"/>
    </row>
    <row r="1752" spans="1:39" x14ac:dyDescent="0.35">
      <c r="A1752" s="89" t="s">
        <v>598</v>
      </c>
      <c r="B1752" s="89" t="s">
        <v>545</v>
      </c>
      <c r="C1752" s="89" t="s">
        <v>462</v>
      </c>
      <c r="D1752" s="89" t="s">
        <v>637</v>
      </c>
      <c r="E1752" s="89" t="s">
        <v>524</v>
      </c>
      <c r="F1752" s="89" t="s">
        <v>465</v>
      </c>
      <c r="G1752" s="89" t="s">
        <v>465</v>
      </c>
      <c r="H1752" s="89" t="s">
        <v>465</v>
      </c>
      <c r="I1752" s="89" t="s">
        <v>465</v>
      </c>
      <c r="J1752" s="89" t="s">
        <v>465</v>
      </c>
      <c r="K1752" s="89" t="s">
        <v>466</v>
      </c>
      <c r="L1752" s="89" t="s">
        <v>394</v>
      </c>
      <c r="M1752" s="89" t="s">
        <v>395</v>
      </c>
      <c r="N1752" s="89">
        <v>1</v>
      </c>
      <c r="O1752" s="91">
        <v>64.349999999999994</v>
      </c>
      <c r="P1752" s="89" t="s">
        <v>467</v>
      </c>
      <c r="Q1752" s="89">
        <v>46</v>
      </c>
      <c r="R1752" s="89" t="s">
        <v>789</v>
      </c>
      <c r="S1752" s="89">
        <v>2</v>
      </c>
      <c r="T1752" s="90">
        <v>0</v>
      </c>
      <c r="U1752" s="90">
        <v>0</v>
      </c>
      <c r="V1752" s="90">
        <v>0</v>
      </c>
      <c r="W1752" s="90">
        <v>0</v>
      </c>
      <c r="X1752" s="90">
        <v>0</v>
      </c>
      <c r="Y1752" s="90">
        <v>0</v>
      </c>
      <c r="Z1752" s="90">
        <v>0</v>
      </c>
      <c r="AA1752" s="90">
        <v>0</v>
      </c>
      <c r="AB1752" s="90">
        <v>0</v>
      </c>
      <c r="AC1752" s="90"/>
      <c r="AD1752" s="90"/>
      <c r="AE1752" s="381" t="str">
        <f t="shared" si="28"/>
        <v>-</v>
      </c>
      <c r="AF1752" s="105"/>
      <c r="AG1752" s="381"/>
      <c r="AH1752" s="381"/>
      <c r="AI1752" s="381"/>
      <c r="AJ1752" s="381"/>
      <c r="AK1752" s="381"/>
      <c r="AL1752" s="381"/>
      <c r="AM1752" s="381"/>
    </row>
    <row r="1753" spans="1:39" x14ac:dyDescent="0.35">
      <c r="A1753" s="89" t="s">
        <v>591</v>
      </c>
      <c r="B1753" s="89" t="s">
        <v>545</v>
      </c>
      <c r="C1753" s="89" t="s">
        <v>462</v>
      </c>
      <c r="D1753" s="89" t="s">
        <v>637</v>
      </c>
      <c r="E1753" s="89" t="s">
        <v>500</v>
      </c>
      <c r="F1753" s="89" t="s">
        <v>465</v>
      </c>
      <c r="G1753" s="89" t="s">
        <v>465</v>
      </c>
      <c r="H1753" s="89" t="s">
        <v>465</v>
      </c>
      <c r="I1753" s="89" t="s">
        <v>465</v>
      </c>
      <c r="J1753" s="89" t="s">
        <v>465</v>
      </c>
      <c r="K1753" s="89" t="s">
        <v>466</v>
      </c>
      <c r="L1753" s="89" t="s">
        <v>394</v>
      </c>
      <c r="M1753" s="89" t="s">
        <v>395</v>
      </c>
      <c r="N1753" s="89">
        <v>1</v>
      </c>
      <c r="O1753" s="91">
        <v>10.95</v>
      </c>
      <c r="P1753" s="89" t="s">
        <v>467</v>
      </c>
      <c r="Q1753" s="89">
        <v>46</v>
      </c>
      <c r="R1753" s="89" t="s">
        <v>789</v>
      </c>
      <c r="S1753" s="89">
        <v>2</v>
      </c>
      <c r="T1753" s="90">
        <v>0</v>
      </c>
      <c r="U1753" s="90">
        <v>0</v>
      </c>
      <c r="V1753" s="90">
        <v>0</v>
      </c>
      <c r="W1753" s="90">
        <v>0</v>
      </c>
      <c r="X1753" s="90">
        <v>0</v>
      </c>
      <c r="Y1753" s="90">
        <v>0</v>
      </c>
      <c r="Z1753" s="90">
        <v>0</v>
      </c>
      <c r="AA1753" s="90">
        <v>0</v>
      </c>
      <c r="AB1753" s="90">
        <v>0</v>
      </c>
      <c r="AC1753" s="90"/>
      <c r="AD1753" s="90"/>
      <c r="AE1753" s="381" t="str">
        <f t="shared" si="28"/>
        <v>-</v>
      </c>
      <c r="AF1753" s="105"/>
      <c r="AG1753" s="381"/>
      <c r="AH1753" s="381"/>
      <c r="AI1753" s="381"/>
      <c r="AJ1753" s="381"/>
      <c r="AK1753" s="381"/>
      <c r="AL1753" s="381"/>
      <c r="AM1753" s="381"/>
    </row>
    <row r="1754" spans="1:39" x14ac:dyDescent="0.35">
      <c r="A1754" s="89" t="s">
        <v>592</v>
      </c>
      <c r="B1754" s="89" t="s">
        <v>545</v>
      </c>
      <c r="C1754" s="89" t="s">
        <v>462</v>
      </c>
      <c r="D1754" s="89" t="s">
        <v>637</v>
      </c>
      <c r="E1754" s="89" t="s">
        <v>500</v>
      </c>
      <c r="F1754" s="89" t="s">
        <v>465</v>
      </c>
      <c r="G1754" s="89" t="s">
        <v>465</v>
      </c>
      <c r="H1754" s="89" t="s">
        <v>465</v>
      </c>
      <c r="I1754" s="89" t="s">
        <v>465</v>
      </c>
      <c r="J1754" s="89" t="s">
        <v>465</v>
      </c>
      <c r="K1754" s="89" t="s">
        <v>466</v>
      </c>
      <c r="L1754" s="89" t="s">
        <v>394</v>
      </c>
      <c r="M1754" s="89" t="s">
        <v>395</v>
      </c>
      <c r="N1754" s="89">
        <v>1</v>
      </c>
      <c r="O1754" s="91">
        <v>17.57</v>
      </c>
      <c r="P1754" s="89" t="s">
        <v>467</v>
      </c>
      <c r="Q1754" s="89">
        <v>46</v>
      </c>
      <c r="R1754" s="89" t="s">
        <v>789</v>
      </c>
      <c r="S1754" s="89">
        <v>2</v>
      </c>
      <c r="T1754" s="90">
        <v>0</v>
      </c>
      <c r="U1754" s="90">
        <v>0</v>
      </c>
      <c r="V1754" s="90">
        <v>0</v>
      </c>
      <c r="W1754" s="90">
        <v>0</v>
      </c>
      <c r="X1754" s="90">
        <v>0</v>
      </c>
      <c r="Y1754" s="90">
        <v>0</v>
      </c>
      <c r="Z1754" s="90">
        <v>0</v>
      </c>
      <c r="AA1754" s="90">
        <v>0</v>
      </c>
      <c r="AB1754" s="90">
        <v>0</v>
      </c>
      <c r="AC1754" s="90"/>
      <c r="AD1754" s="90"/>
      <c r="AE1754" s="381" t="str">
        <f t="shared" si="28"/>
        <v>-</v>
      </c>
      <c r="AF1754" s="105"/>
      <c r="AG1754" s="381"/>
      <c r="AH1754" s="381"/>
      <c r="AI1754" s="381"/>
      <c r="AJ1754" s="381"/>
      <c r="AK1754" s="381"/>
      <c r="AL1754" s="381"/>
      <c r="AM1754" s="381"/>
    </row>
    <row r="1755" spans="1:39" x14ac:dyDescent="0.35">
      <c r="A1755" s="89" t="s">
        <v>604</v>
      </c>
      <c r="B1755" s="89" t="s">
        <v>545</v>
      </c>
      <c r="C1755" s="89" t="s">
        <v>462</v>
      </c>
      <c r="D1755" s="89" t="s">
        <v>637</v>
      </c>
      <c r="E1755" s="89" t="s">
        <v>526</v>
      </c>
      <c r="F1755" s="89" t="s">
        <v>465</v>
      </c>
      <c r="G1755" s="89" t="s">
        <v>465</v>
      </c>
      <c r="H1755" s="89" t="s">
        <v>465</v>
      </c>
      <c r="I1755" s="89" t="s">
        <v>465</v>
      </c>
      <c r="J1755" s="89" t="s">
        <v>465</v>
      </c>
      <c r="K1755" s="89" t="s">
        <v>476</v>
      </c>
      <c r="L1755" s="89" t="s">
        <v>394</v>
      </c>
      <c r="M1755" s="89" t="s">
        <v>395</v>
      </c>
      <c r="N1755" s="89">
        <v>1</v>
      </c>
      <c r="O1755" s="91">
        <v>37.869999999999997</v>
      </c>
      <c r="P1755" s="89" t="s">
        <v>467</v>
      </c>
      <c r="Q1755" s="89">
        <v>46</v>
      </c>
      <c r="R1755" s="89" t="s">
        <v>789</v>
      </c>
      <c r="S1755" s="89">
        <v>2</v>
      </c>
      <c r="T1755" s="90">
        <v>0</v>
      </c>
      <c r="U1755" s="90">
        <v>0</v>
      </c>
      <c r="V1755" s="90">
        <v>0</v>
      </c>
      <c r="W1755" s="90">
        <v>0</v>
      </c>
      <c r="X1755" s="90">
        <v>0</v>
      </c>
      <c r="Y1755" s="90">
        <v>0</v>
      </c>
      <c r="Z1755" s="90">
        <v>0</v>
      </c>
      <c r="AA1755" s="90">
        <v>0</v>
      </c>
      <c r="AB1755" s="90">
        <v>0</v>
      </c>
      <c r="AC1755" s="90"/>
      <c r="AD1755" s="90"/>
      <c r="AE1755" s="381" t="str">
        <f t="shared" si="28"/>
        <v>-</v>
      </c>
      <c r="AF1755" s="105"/>
      <c r="AG1755" s="381"/>
      <c r="AH1755" s="381"/>
      <c r="AI1755" s="381"/>
      <c r="AJ1755" s="381"/>
      <c r="AK1755" s="381"/>
      <c r="AL1755" s="381"/>
      <c r="AM1755" s="381"/>
    </row>
    <row r="1756" spans="1:39" x14ac:dyDescent="0.35">
      <c r="A1756" s="89" t="s">
        <v>613</v>
      </c>
      <c r="B1756" s="89" t="s">
        <v>545</v>
      </c>
      <c r="C1756" s="89" t="s">
        <v>462</v>
      </c>
      <c r="D1756" s="89" t="s">
        <v>637</v>
      </c>
      <c r="E1756" s="89" t="s">
        <v>493</v>
      </c>
      <c r="F1756" s="89" t="s">
        <v>465</v>
      </c>
      <c r="G1756" s="89" t="s">
        <v>465</v>
      </c>
      <c r="H1756" s="89" t="s">
        <v>465</v>
      </c>
      <c r="I1756" s="89" t="s">
        <v>465</v>
      </c>
      <c r="J1756" s="89" t="s">
        <v>465</v>
      </c>
      <c r="K1756" s="89" t="s">
        <v>466</v>
      </c>
      <c r="L1756" s="89" t="s">
        <v>394</v>
      </c>
      <c r="M1756" s="89" t="s">
        <v>395</v>
      </c>
      <c r="N1756" s="89">
        <v>1</v>
      </c>
      <c r="O1756" s="91">
        <v>2.57</v>
      </c>
      <c r="P1756" s="89" t="s">
        <v>467</v>
      </c>
      <c r="Q1756" s="89">
        <v>46</v>
      </c>
      <c r="R1756" s="89" t="s">
        <v>789</v>
      </c>
      <c r="S1756" s="89">
        <v>2</v>
      </c>
      <c r="T1756" s="90">
        <v>0</v>
      </c>
      <c r="U1756" s="90">
        <v>0</v>
      </c>
      <c r="V1756" s="90">
        <v>0</v>
      </c>
      <c r="W1756" s="90">
        <v>0</v>
      </c>
      <c r="X1756" s="90">
        <v>0</v>
      </c>
      <c r="Y1756" s="90">
        <v>0</v>
      </c>
      <c r="Z1756" s="90">
        <v>0</v>
      </c>
      <c r="AA1756" s="90">
        <v>0</v>
      </c>
      <c r="AB1756" s="90">
        <v>0</v>
      </c>
      <c r="AC1756" s="90"/>
      <c r="AD1756" s="90"/>
      <c r="AE1756" s="381" t="str">
        <f t="shared" si="28"/>
        <v>-</v>
      </c>
      <c r="AF1756" s="105"/>
      <c r="AG1756" s="381"/>
      <c r="AH1756" s="381"/>
      <c r="AI1756" s="381"/>
      <c r="AJ1756" s="381"/>
      <c r="AK1756" s="381"/>
      <c r="AL1756" s="381"/>
      <c r="AM1756" s="381"/>
    </row>
    <row r="1757" spans="1:39" x14ac:dyDescent="0.35">
      <c r="A1757" s="89" t="s">
        <v>554</v>
      </c>
      <c r="B1757" s="89" t="s">
        <v>545</v>
      </c>
      <c r="C1757" s="89" t="s">
        <v>462</v>
      </c>
      <c r="D1757" s="89" t="s">
        <v>637</v>
      </c>
      <c r="E1757" s="89" t="s">
        <v>552</v>
      </c>
      <c r="F1757" s="89" t="s">
        <v>465</v>
      </c>
      <c r="G1757" s="89" t="s">
        <v>465</v>
      </c>
      <c r="H1757" s="89" t="s">
        <v>465</v>
      </c>
      <c r="I1757" s="89" t="s">
        <v>465</v>
      </c>
      <c r="J1757" s="89" t="s">
        <v>465</v>
      </c>
      <c r="K1757" s="89" t="s">
        <v>466</v>
      </c>
      <c r="L1757" s="89" t="s">
        <v>394</v>
      </c>
      <c r="M1757" s="89" t="s">
        <v>395</v>
      </c>
      <c r="N1757" s="89">
        <v>1</v>
      </c>
      <c r="O1757" s="91">
        <v>20.29</v>
      </c>
      <c r="P1757" s="89" t="s">
        <v>467</v>
      </c>
      <c r="Q1757" s="89">
        <v>46</v>
      </c>
      <c r="R1757" s="89" t="s">
        <v>789</v>
      </c>
      <c r="S1757" s="89">
        <v>2</v>
      </c>
      <c r="T1757" s="90">
        <v>0</v>
      </c>
      <c r="U1757" s="90">
        <v>0</v>
      </c>
      <c r="V1757" s="90">
        <v>0</v>
      </c>
      <c r="W1757" s="90">
        <v>0</v>
      </c>
      <c r="X1757" s="90">
        <v>0</v>
      </c>
      <c r="Y1757" s="90">
        <v>0</v>
      </c>
      <c r="Z1757" s="90">
        <v>0</v>
      </c>
      <c r="AA1757" s="90">
        <v>0</v>
      </c>
      <c r="AB1757" s="90">
        <v>0</v>
      </c>
      <c r="AC1757" s="90"/>
      <c r="AD1757" s="90"/>
      <c r="AE1757" s="381" t="str">
        <f t="shared" si="28"/>
        <v>-</v>
      </c>
      <c r="AF1757" s="105"/>
      <c r="AG1757" s="381"/>
      <c r="AH1757" s="381"/>
      <c r="AI1757" s="381"/>
      <c r="AJ1757" s="381"/>
      <c r="AK1757" s="381"/>
      <c r="AL1757" s="381"/>
      <c r="AM1757" s="381"/>
    </row>
    <row r="1758" spans="1:39" x14ac:dyDescent="0.35">
      <c r="A1758" s="89" t="s">
        <v>483</v>
      </c>
      <c r="B1758" s="89" t="s">
        <v>545</v>
      </c>
      <c r="C1758" s="89" t="s">
        <v>462</v>
      </c>
      <c r="D1758" s="89" t="s">
        <v>637</v>
      </c>
      <c r="E1758" s="89" t="s">
        <v>484</v>
      </c>
      <c r="F1758" s="89" t="s">
        <v>465</v>
      </c>
      <c r="G1758" s="89" t="s">
        <v>465</v>
      </c>
      <c r="H1758" s="89" t="s">
        <v>465</v>
      </c>
      <c r="I1758" s="89" t="s">
        <v>465</v>
      </c>
      <c r="J1758" s="89" t="s">
        <v>465</v>
      </c>
      <c r="K1758" s="89" t="s">
        <v>466</v>
      </c>
      <c r="L1758" s="89" t="s">
        <v>394</v>
      </c>
      <c r="M1758" s="89" t="s">
        <v>395</v>
      </c>
      <c r="N1758" s="89">
        <v>1</v>
      </c>
      <c r="O1758" s="91">
        <v>201.8</v>
      </c>
      <c r="P1758" s="89" t="s">
        <v>467</v>
      </c>
      <c r="Q1758" s="89">
        <v>46</v>
      </c>
      <c r="R1758" s="89" t="s">
        <v>789</v>
      </c>
      <c r="S1758" s="89">
        <v>2</v>
      </c>
      <c r="T1758" s="90">
        <v>0</v>
      </c>
      <c r="U1758" s="90">
        <v>0</v>
      </c>
      <c r="V1758" s="90">
        <v>0</v>
      </c>
      <c r="W1758" s="90">
        <v>0</v>
      </c>
      <c r="X1758" s="90">
        <v>0</v>
      </c>
      <c r="Y1758" s="90">
        <v>0</v>
      </c>
      <c r="Z1758" s="90">
        <v>0</v>
      </c>
      <c r="AA1758" s="90">
        <v>0</v>
      </c>
      <c r="AB1758" s="90">
        <v>0</v>
      </c>
      <c r="AC1758" s="90"/>
      <c r="AD1758" s="90"/>
      <c r="AE1758" s="381" t="str">
        <f t="shared" si="28"/>
        <v>-</v>
      </c>
      <c r="AF1758" s="105"/>
      <c r="AG1758" s="381"/>
      <c r="AH1758" s="381"/>
      <c r="AI1758" s="381"/>
      <c r="AJ1758" s="381"/>
      <c r="AK1758" s="381"/>
      <c r="AL1758" s="381"/>
      <c r="AM1758" s="381"/>
    </row>
    <row r="1759" spans="1:39" x14ac:dyDescent="0.35">
      <c r="A1759" s="89" t="s">
        <v>492</v>
      </c>
      <c r="B1759" s="89" t="s">
        <v>545</v>
      </c>
      <c r="C1759" s="89" t="s">
        <v>462</v>
      </c>
      <c r="D1759" s="89" t="s">
        <v>637</v>
      </c>
      <c r="E1759" s="89" t="s">
        <v>493</v>
      </c>
      <c r="F1759" s="89" t="s">
        <v>465</v>
      </c>
      <c r="G1759" s="89" t="s">
        <v>465</v>
      </c>
      <c r="H1759" s="89" t="s">
        <v>465</v>
      </c>
      <c r="I1759" s="89" t="s">
        <v>465</v>
      </c>
      <c r="J1759" s="89" t="s">
        <v>465</v>
      </c>
      <c r="K1759" s="89" t="s">
        <v>466</v>
      </c>
      <c r="L1759" s="89" t="s">
        <v>394</v>
      </c>
      <c r="M1759" s="89" t="s">
        <v>395</v>
      </c>
      <c r="N1759" s="89">
        <v>1</v>
      </c>
      <c r="O1759" s="91">
        <v>119.68</v>
      </c>
      <c r="P1759" s="89" t="s">
        <v>467</v>
      </c>
      <c r="Q1759" s="89">
        <v>46</v>
      </c>
      <c r="R1759" s="89" t="s">
        <v>789</v>
      </c>
      <c r="S1759" s="89">
        <v>2</v>
      </c>
      <c r="T1759" s="90">
        <v>0</v>
      </c>
      <c r="U1759" s="90">
        <v>0</v>
      </c>
      <c r="V1759" s="90">
        <v>0</v>
      </c>
      <c r="W1759" s="90">
        <v>0</v>
      </c>
      <c r="X1759" s="90">
        <v>0</v>
      </c>
      <c r="Y1759" s="90">
        <v>0</v>
      </c>
      <c r="Z1759" s="90">
        <v>0</v>
      </c>
      <c r="AA1759" s="90">
        <v>0</v>
      </c>
      <c r="AB1759" s="90">
        <v>0</v>
      </c>
      <c r="AC1759" s="90"/>
      <c r="AD1759" s="90"/>
      <c r="AE1759" s="381" t="str">
        <f t="shared" si="28"/>
        <v>-</v>
      </c>
      <c r="AF1759" s="105"/>
      <c r="AG1759" s="381"/>
      <c r="AH1759" s="381"/>
      <c r="AI1759" s="381"/>
      <c r="AJ1759" s="381"/>
      <c r="AK1759" s="381"/>
      <c r="AL1759" s="381"/>
      <c r="AM1759" s="381"/>
    </row>
    <row r="1760" spans="1:39" x14ac:dyDescent="0.35">
      <c r="A1760" s="89" t="s">
        <v>494</v>
      </c>
      <c r="B1760" s="89" t="s">
        <v>545</v>
      </c>
      <c r="C1760" s="89" t="s">
        <v>462</v>
      </c>
      <c r="D1760" s="89" t="s">
        <v>637</v>
      </c>
      <c r="E1760" s="89" t="s">
        <v>495</v>
      </c>
      <c r="F1760" s="89" t="s">
        <v>465</v>
      </c>
      <c r="G1760" s="89" t="s">
        <v>465</v>
      </c>
      <c r="H1760" s="89" t="s">
        <v>465</v>
      </c>
      <c r="I1760" s="89" t="s">
        <v>465</v>
      </c>
      <c r="J1760" s="89" t="s">
        <v>465</v>
      </c>
      <c r="K1760" s="89" t="s">
        <v>466</v>
      </c>
      <c r="L1760" s="89" t="s">
        <v>394</v>
      </c>
      <c r="M1760" s="89" t="s">
        <v>395</v>
      </c>
      <c r="N1760" s="89">
        <v>1</v>
      </c>
      <c r="O1760" s="91">
        <v>26.06</v>
      </c>
      <c r="P1760" s="89" t="s">
        <v>467</v>
      </c>
      <c r="Q1760" s="89">
        <v>46</v>
      </c>
      <c r="R1760" s="89" t="s">
        <v>789</v>
      </c>
      <c r="S1760" s="89">
        <v>2</v>
      </c>
      <c r="T1760" s="90">
        <v>0</v>
      </c>
      <c r="U1760" s="90">
        <v>0</v>
      </c>
      <c r="V1760" s="90">
        <v>0</v>
      </c>
      <c r="W1760" s="90">
        <v>0</v>
      </c>
      <c r="X1760" s="90">
        <v>0</v>
      </c>
      <c r="Y1760" s="90">
        <v>0</v>
      </c>
      <c r="Z1760" s="90">
        <v>0</v>
      </c>
      <c r="AA1760" s="90">
        <v>0</v>
      </c>
      <c r="AB1760" s="90">
        <v>0</v>
      </c>
      <c r="AC1760" s="90"/>
      <c r="AD1760" s="90"/>
      <c r="AE1760" s="381" t="str">
        <f t="shared" si="28"/>
        <v>-</v>
      </c>
      <c r="AF1760" s="105"/>
      <c r="AG1760" s="381"/>
      <c r="AH1760" s="381"/>
      <c r="AI1760" s="381"/>
      <c r="AJ1760" s="381"/>
      <c r="AK1760" s="381"/>
      <c r="AL1760" s="381"/>
      <c r="AM1760" s="381"/>
    </row>
    <row r="1761" spans="1:39" x14ac:dyDescent="0.35">
      <c r="A1761" s="89" t="s">
        <v>747</v>
      </c>
      <c r="B1761" s="89" t="s">
        <v>545</v>
      </c>
      <c r="C1761" s="89" t="s">
        <v>462</v>
      </c>
      <c r="D1761" s="89" t="s">
        <v>637</v>
      </c>
      <c r="E1761" s="89" t="s">
        <v>552</v>
      </c>
      <c r="F1761" s="89" t="s">
        <v>465</v>
      </c>
      <c r="G1761" s="89" t="s">
        <v>465</v>
      </c>
      <c r="H1761" s="89" t="s">
        <v>465</v>
      </c>
      <c r="I1761" s="89" t="s">
        <v>465</v>
      </c>
      <c r="J1761" s="89" t="s">
        <v>465</v>
      </c>
      <c r="K1761" s="89" t="s">
        <v>466</v>
      </c>
      <c r="L1761" s="89" t="s">
        <v>394</v>
      </c>
      <c r="M1761" s="89" t="s">
        <v>395</v>
      </c>
      <c r="N1761" s="89">
        <v>1</v>
      </c>
      <c r="O1761" s="91">
        <v>34.85</v>
      </c>
      <c r="P1761" s="89" t="s">
        <v>467</v>
      </c>
      <c r="Q1761" s="89">
        <v>46</v>
      </c>
      <c r="R1761" s="89" t="s">
        <v>789</v>
      </c>
      <c r="S1761" s="89">
        <v>2</v>
      </c>
      <c r="T1761" s="90">
        <v>0</v>
      </c>
      <c r="U1761" s="90">
        <v>0</v>
      </c>
      <c r="V1761" s="90">
        <v>0</v>
      </c>
      <c r="W1761" s="90">
        <v>0</v>
      </c>
      <c r="X1761" s="90">
        <v>0</v>
      </c>
      <c r="Y1761" s="90">
        <v>0</v>
      </c>
      <c r="Z1761" s="90">
        <v>0</v>
      </c>
      <c r="AA1761" s="90">
        <v>0</v>
      </c>
      <c r="AB1761" s="90">
        <v>0</v>
      </c>
      <c r="AC1761" s="90"/>
      <c r="AD1761" s="90"/>
      <c r="AE1761" s="381" t="str">
        <f t="shared" si="28"/>
        <v>-</v>
      </c>
      <c r="AF1761" s="105"/>
      <c r="AG1761" s="381"/>
      <c r="AH1761" s="381"/>
      <c r="AI1761" s="381"/>
      <c r="AJ1761" s="381"/>
      <c r="AK1761" s="381"/>
      <c r="AL1761" s="381"/>
      <c r="AM1761" s="381"/>
    </row>
    <row r="1762" spans="1:39" x14ac:dyDescent="0.35">
      <c r="A1762" s="89" t="s">
        <v>562</v>
      </c>
      <c r="B1762" s="89" t="s">
        <v>558</v>
      </c>
      <c r="C1762" s="89" t="s">
        <v>462</v>
      </c>
      <c r="D1762" s="89" t="s">
        <v>637</v>
      </c>
      <c r="E1762" s="89" t="s">
        <v>521</v>
      </c>
      <c r="F1762" s="89" t="s">
        <v>465</v>
      </c>
      <c r="G1762" s="89" t="s">
        <v>465</v>
      </c>
      <c r="H1762" s="89" t="s">
        <v>465</v>
      </c>
      <c r="I1762" s="89" t="s">
        <v>465</v>
      </c>
      <c r="J1762" s="89" t="s">
        <v>465</v>
      </c>
      <c r="K1762" s="89" t="s">
        <v>466</v>
      </c>
      <c r="L1762" s="89" t="s">
        <v>394</v>
      </c>
      <c r="M1762" s="89" t="s">
        <v>395</v>
      </c>
      <c r="N1762" s="89">
        <v>1</v>
      </c>
      <c r="O1762" s="91">
        <v>21.97</v>
      </c>
      <c r="P1762" s="89" t="s">
        <v>548</v>
      </c>
      <c r="Q1762" s="89">
        <v>46</v>
      </c>
      <c r="R1762" s="89" t="s">
        <v>789</v>
      </c>
      <c r="S1762" s="89">
        <v>3</v>
      </c>
      <c r="T1762" s="90">
        <v>0</v>
      </c>
      <c r="U1762" s="90">
        <v>0</v>
      </c>
      <c r="V1762" s="90">
        <v>0</v>
      </c>
      <c r="W1762" s="90">
        <v>0</v>
      </c>
      <c r="X1762" s="90">
        <v>0</v>
      </c>
      <c r="Y1762" s="90">
        <v>0</v>
      </c>
      <c r="Z1762" s="90">
        <v>0</v>
      </c>
      <c r="AA1762" s="90">
        <v>0</v>
      </c>
      <c r="AB1762" s="90">
        <v>0</v>
      </c>
      <c r="AC1762" s="90"/>
      <c r="AD1762" s="90"/>
      <c r="AE1762" s="381" t="str">
        <f t="shared" si="28"/>
        <v>-</v>
      </c>
      <c r="AF1762" s="105"/>
      <c r="AG1762" s="381"/>
      <c r="AH1762" s="381"/>
      <c r="AI1762" s="381"/>
      <c r="AJ1762" s="381"/>
      <c r="AK1762" s="381"/>
      <c r="AL1762" s="381"/>
      <c r="AM1762" s="381"/>
    </row>
    <row r="1763" spans="1:39" x14ac:dyDescent="0.35">
      <c r="A1763" s="89" t="s">
        <v>739</v>
      </c>
      <c r="B1763" s="89" t="s">
        <v>558</v>
      </c>
      <c r="C1763" s="89" t="s">
        <v>462</v>
      </c>
      <c r="D1763" s="89" t="s">
        <v>637</v>
      </c>
      <c r="E1763" s="89" t="s">
        <v>493</v>
      </c>
      <c r="F1763" s="89" t="s">
        <v>465</v>
      </c>
      <c r="G1763" s="89" t="s">
        <v>465</v>
      </c>
      <c r="H1763" s="89" t="s">
        <v>465</v>
      </c>
      <c r="I1763" s="89" t="s">
        <v>465</v>
      </c>
      <c r="J1763" s="89" t="s">
        <v>465</v>
      </c>
      <c r="K1763" s="89" t="s">
        <v>466</v>
      </c>
      <c r="L1763" s="89" t="s">
        <v>394</v>
      </c>
      <c r="M1763" s="89" t="s">
        <v>395</v>
      </c>
      <c r="N1763" s="89">
        <v>1</v>
      </c>
      <c r="O1763" s="91">
        <v>8.2899999999999991</v>
      </c>
      <c r="P1763" s="89" t="s">
        <v>548</v>
      </c>
      <c r="Q1763" s="89">
        <v>46</v>
      </c>
      <c r="R1763" s="89" t="s">
        <v>789</v>
      </c>
      <c r="S1763" s="89">
        <v>3</v>
      </c>
      <c r="T1763" s="90">
        <v>0</v>
      </c>
      <c r="U1763" s="90">
        <v>0</v>
      </c>
      <c r="V1763" s="90">
        <v>0</v>
      </c>
      <c r="W1763" s="90">
        <v>0</v>
      </c>
      <c r="X1763" s="90">
        <v>0</v>
      </c>
      <c r="Y1763" s="90">
        <v>0</v>
      </c>
      <c r="Z1763" s="90">
        <v>0</v>
      </c>
      <c r="AA1763" s="90">
        <v>0</v>
      </c>
      <c r="AB1763" s="90">
        <v>0</v>
      </c>
      <c r="AC1763" s="90"/>
      <c r="AD1763" s="90"/>
      <c r="AE1763" s="381" t="str">
        <f t="shared" si="28"/>
        <v>-</v>
      </c>
      <c r="AF1763" s="105"/>
      <c r="AG1763" s="381"/>
      <c r="AH1763" s="381"/>
      <c r="AI1763" s="381"/>
      <c r="AJ1763" s="381"/>
      <c r="AK1763" s="381"/>
      <c r="AL1763" s="381"/>
      <c r="AM1763" s="381"/>
    </row>
    <row r="1764" spans="1:39" x14ac:dyDescent="0.35">
      <c r="A1764" s="89" t="s">
        <v>614</v>
      </c>
      <c r="B1764" s="89" t="s">
        <v>558</v>
      </c>
      <c r="C1764" s="89" t="s">
        <v>462</v>
      </c>
      <c r="D1764" s="89" t="s">
        <v>782</v>
      </c>
      <c r="E1764" s="89" t="s">
        <v>505</v>
      </c>
      <c r="F1764" s="89" t="s">
        <v>465</v>
      </c>
      <c r="G1764" s="89" t="s">
        <v>465</v>
      </c>
      <c r="H1764" s="89" t="s">
        <v>465</v>
      </c>
      <c r="I1764" s="89" t="s">
        <v>465</v>
      </c>
      <c r="J1764" s="89" t="s">
        <v>465</v>
      </c>
      <c r="K1764" s="89" t="s">
        <v>466</v>
      </c>
      <c r="L1764" s="89" t="s">
        <v>394</v>
      </c>
      <c r="M1764" s="89" t="s">
        <v>395</v>
      </c>
      <c r="N1764" s="89">
        <v>1</v>
      </c>
      <c r="O1764" s="91">
        <v>5.27</v>
      </c>
      <c r="P1764" s="89" t="s">
        <v>548</v>
      </c>
      <c r="Q1764" s="89">
        <v>46</v>
      </c>
      <c r="R1764" s="89" t="s">
        <v>789</v>
      </c>
      <c r="S1764" s="89">
        <v>3</v>
      </c>
      <c r="T1764" s="90">
        <v>0</v>
      </c>
      <c r="U1764" s="90">
        <v>0</v>
      </c>
      <c r="V1764" s="90">
        <v>0</v>
      </c>
      <c r="W1764" s="90">
        <v>0</v>
      </c>
      <c r="X1764" s="90">
        <v>0</v>
      </c>
      <c r="Y1764" s="90">
        <v>0</v>
      </c>
      <c r="Z1764" s="90">
        <v>0</v>
      </c>
      <c r="AA1764" s="90">
        <v>0</v>
      </c>
      <c r="AB1764" s="90">
        <v>0</v>
      </c>
      <c r="AC1764" s="90"/>
      <c r="AD1764" s="90"/>
      <c r="AE1764" s="381" t="str">
        <f t="shared" si="28"/>
        <v>-</v>
      </c>
      <c r="AF1764" s="105"/>
      <c r="AG1764" s="381"/>
      <c r="AH1764" s="381"/>
      <c r="AI1764" s="381"/>
      <c r="AJ1764" s="381"/>
      <c r="AK1764" s="381"/>
      <c r="AL1764" s="381"/>
      <c r="AM1764" s="381"/>
    </row>
    <row r="1765" spans="1:39" x14ac:dyDescent="0.35">
      <c r="A1765" s="89" t="s">
        <v>744</v>
      </c>
      <c r="B1765" s="89" t="s">
        <v>391</v>
      </c>
      <c r="C1765" s="89" t="s">
        <v>392</v>
      </c>
      <c r="D1765" s="89" t="s">
        <v>463</v>
      </c>
      <c r="E1765" s="89" t="s">
        <v>660</v>
      </c>
      <c r="F1765" s="89" t="s">
        <v>465</v>
      </c>
      <c r="G1765" s="89" t="s">
        <v>511</v>
      </c>
      <c r="H1765" s="89" t="s">
        <v>465</v>
      </c>
      <c r="I1765" s="89" t="s">
        <v>506</v>
      </c>
      <c r="J1765" s="89" t="s">
        <v>503</v>
      </c>
      <c r="K1765" s="89" t="s">
        <v>476</v>
      </c>
      <c r="L1765" s="89" t="s">
        <v>587</v>
      </c>
      <c r="M1765" s="89" t="s">
        <v>395</v>
      </c>
      <c r="N1765" s="89">
        <v>20</v>
      </c>
      <c r="O1765" s="91">
        <v>72.86</v>
      </c>
      <c r="P1765" s="89" t="s">
        <v>588</v>
      </c>
      <c r="Q1765" s="89">
        <v>46</v>
      </c>
      <c r="R1765" s="89" t="s">
        <v>789</v>
      </c>
      <c r="S1765" s="89">
        <v>6</v>
      </c>
      <c r="T1765" s="90">
        <v>0</v>
      </c>
      <c r="U1765" s="90">
        <v>0</v>
      </c>
      <c r="V1765" s="90">
        <v>0</v>
      </c>
      <c r="W1765" s="90">
        <v>0</v>
      </c>
      <c r="X1765" s="90">
        <v>0</v>
      </c>
      <c r="Y1765" s="90">
        <v>0</v>
      </c>
      <c r="Z1765" s="90">
        <v>0</v>
      </c>
      <c r="AA1765" s="90">
        <v>0</v>
      </c>
      <c r="AB1765" s="90">
        <v>0</v>
      </c>
      <c r="AC1765" s="90">
        <v>74.599999999999994</v>
      </c>
      <c r="AD1765" s="90">
        <v>96.46</v>
      </c>
      <c r="AE1765" s="381">
        <f t="shared" si="28"/>
        <v>11.907815219414324</v>
      </c>
      <c r="AF1765" s="105"/>
      <c r="AG1765" s="381"/>
      <c r="AH1765" s="381"/>
      <c r="AI1765" s="381"/>
      <c r="AJ1765" s="381"/>
      <c r="AK1765" s="381"/>
      <c r="AL1765" s="381"/>
      <c r="AM1765" s="381"/>
    </row>
    <row r="1766" spans="1:39" x14ac:dyDescent="0.35">
      <c r="A1766" s="89" t="s">
        <v>746</v>
      </c>
      <c r="B1766" s="89" t="s">
        <v>391</v>
      </c>
      <c r="C1766" s="89" t="s">
        <v>392</v>
      </c>
      <c r="D1766" s="89" t="s">
        <v>463</v>
      </c>
      <c r="E1766" s="89" t="s">
        <v>505</v>
      </c>
      <c r="F1766" s="89" t="s">
        <v>465</v>
      </c>
      <c r="G1766" s="89" t="s">
        <v>511</v>
      </c>
      <c r="H1766" s="89" t="s">
        <v>465</v>
      </c>
      <c r="I1766" s="89" t="s">
        <v>506</v>
      </c>
      <c r="J1766" s="89" t="s">
        <v>503</v>
      </c>
      <c r="K1766" s="89" t="s">
        <v>476</v>
      </c>
      <c r="L1766" s="89" t="s">
        <v>587</v>
      </c>
      <c r="M1766" s="89" t="s">
        <v>395</v>
      </c>
      <c r="N1766" s="89">
        <v>20</v>
      </c>
      <c r="O1766" s="91">
        <v>129.79640000000001</v>
      </c>
      <c r="P1766" s="89" t="s">
        <v>588</v>
      </c>
      <c r="Q1766" s="89">
        <v>46</v>
      </c>
      <c r="R1766" s="89" t="s">
        <v>789</v>
      </c>
      <c r="S1766" s="89">
        <v>6</v>
      </c>
      <c r="T1766" s="90">
        <v>0</v>
      </c>
      <c r="U1766" s="90">
        <v>0</v>
      </c>
      <c r="V1766" s="90">
        <v>0</v>
      </c>
      <c r="W1766" s="90">
        <v>0</v>
      </c>
      <c r="X1766" s="90">
        <v>0</v>
      </c>
      <c r="Y1766" s="90">
        <v>0</v>
      </c>
      <c r="Z1766" s="90">
        <v>0</v>
      </c>
      <c r="AA1766" s="90">
        <v>0</v>
      </c>
      <c r="AB1766" s="90">
        <v>0</v>
      </c>
      <c r="AC1766" s="90">
        <v>74.36</v>
      </c>
      <c r="AD1766" s="90">
        <v>102.55</v>
      </c>
      <c r="AE1766" s="381">
        <f t="shared" si="28"/>
        <v>11.530235033220803</v>
      </c>
      <c r="AF1766" s="105"/>
      <c r="AG1766" s="381"/>
      <c r="AH1766" s="381"/>
      <c r="AI1766" s="381"/>
      <c r="AJ1766" s="381"/>
      <c r="AK1766" s="381"/>
      <c r="AL1766" s="381"/>
      <c r="AM1766" s="381"/>
    </row>
    <row r="1767" spans="1:39" x14ac:dyDescent="0.35">
      <c r="A1767" s="89" t="s">
        <v>644</v>
      </c>
      <c r="B1767" s="89" t="s">
        <v>391</v>
      </c>
      <c r="C1767" s="89" t="s">
        <v>392</v>
      </c>
      <c r="D1767" s="89" t="s">
        <v>463</v>
      </c>
      <c r="E1767" s="89" t="s">
        <v>524</v>
      </c>
      <c r="F1767" s="89" t="s">
        <v>465</v>
      </c>
      <c r="G1767" s="89" t="s">
        <v>465</v>
      </c>
      <c r="H1767" s="89" t="s">
        <v>465</v>
      </c>
      <c r="I1767" s="89" t="s">
        <v>506</v>
      </c>
      <c r="J1767" s="89" t="s">
        <v>501</v>
      </c>
      <c r="K1767" s="89" t="s">
        <v>466</v>
      </c>
      <c r="L1767" s="89" t="s">
        <v>587</v>
      </c>
      <c r="M1767" s="89" t="s">
        <v>395</v>
      </c>
      <c r="N1767" s="89">
        <v>22</v>
      </c>
      <c r="O1767" s="91">
        <v>42.96</v>
      </c>
      <c r="P1767" s="89" t="s">
        <v>588</v>
      </c>
      <c r="Q1767" s="89">
        <v>46</v>
      </c>
      <c r="R1767" s="89" t="s">
        <v>789</v>
      </c>
      <c r="S1767" s="89">
        <v>6</v>
      </c>
      <c r="T1767" s="90">
        <v>0</v>
      </c>
      <c r="U1767" s="90">
        <v>0</v>
      </c>
      <c r="V1767" s="90">
        <v>0</v>
      </c>
      <c r="W1767" s="90">
        <v>0</v>
      </c>
      <c r="X1767" s="90">
        <v>0</v>
      </c>
      <c r="Y1767" s="90">
        <v>0</v>
      </c>
      <c r="Z1767" s="90">
        <v>0</v>
      </c>
      <c r="AA1767" s="90">
        <v>0</v>
      </c>
      <c r="AB1767" s="90">
        <v>0</v>
      </c>
      <c r="AC1767" s="90">
        <v>74.430000000000007</v>
      </c>
      <c r="AD1767" s="90">
        <v>123.31</v>
      </c>
      <c r="AE1767" s="381">
        <f t="shared" si="28"/>
        <v>10.519889123312062</v>
      </c>
      <c r="AF1767" s="105"/>
      <c r="AG1767" s="381"/>
      <c r="AH1767" s="381"/>
      <c r="AI1767" s="381"/>
      <c r="AJ1767" s="381"/>
      <c r="AK1767" s="381"/>
      <c r="AL1767" s="381"/>
      <c r="AM1767" s="381"/>
    </row>
    <row r="1768" spans="1:39" x14ac:dyDescent="0.35">
      <c r="A1768" s="89" t="s">
        <v>641</v>
      </c>
      <c r="B1768" s="89" t="s">
        <v>391</v>
      </c>
      <c r="C1768" s="89" t="s">
        <v>392</v>
      </c>
      <c r="D1768" s="89" t="s">
        <v>463</v>
      </c>
      <c r="E1768" s="89" t="s">
        <v>524</v>
      </c>
      <c r="F1768" s="89" t="s">
        <v>465</v>
      </c>
      <c r="G1768" s="89" t="s">
        <v>465</v>
      </c>
      <c r="H1768" s="89" t="s">
        <v>465</v>
      </c>
      <c r="I1768" s="89" t="s">
        <v>506</v>
      </c>
      <c r="J1768" s="89" t="s">
        <v>501</v>
      </c>
      <c r="K1768" s="89" t="s">
        <v>466</v>
      </c>
      <c r="L1768" s="89" t="s">
        <v>587</v>
      </c>
      <c r="M1768" s="89" t="s">
        <v>395</v>
      </c>
      <c r="N1768" s="89">
        <v>22</v>
      </c>
      <c r="O1768" s="91">
        <v>31.55</v>
      </c>
      <c r="P1768" s="89" t="s">
        <v>588</v>
      </c>
      <c r="Q1768" s="89">
        <v>46</v>
      </c>
      <c r="R1768" s="89" t="s">
        <v>789</v>
      </c>
      <c r="S1768" s="89">
        <v>6</v>
      </c>
      <c r="T1768" s="90">
        <v>0</v>
      </c>
      <c r="U1768" s="90">
        <v>0</v>
      </c>
      <c r="V1768" s="90">
        <v>0</v>
      </c>
      <c r="W1768" s="90">
        <v>0</v>
      </c>
      <c r="X1768" s="90">
        <v>0</v>
      </c>
      <c r="Y1768" s="90">
        <v>0</v>
      </c>
      <c r="Z1768" s="90">
        <v>0</v>
      </c>
      <c r="AA1768" s="90">
        <v>0</v>
      </c>
      <c r="AB1768" s="90">
        <v>0</v>
      </c>
      <c r="AC1768" s="90">
        <v>74.430000000000007</v>
      </c>
      <c r="AD1768" s="90">
        <v>123.31</v>
      </c>
      <c r="AE1768" s="381">
        <f t="shared" si="28"/>
        <v>10.519889123312062</v>
      </c>
      <c r="AF1768" s="105"/>
      <c r="AG1768" s="381"/>
      <c r="AH1768" s="381"/>
      <c r="AI1768" s="381"/>
      <c r="AJ1768" s="381"/>
      <c r="AK1768" s="381"/>
      <c r="AL1768" s="381"/>
      <c r="AM1768" s="381"/>
    </row>
    <row r="1769" spans="1:39" x14ac:dyDescent="0.35">
      <c r="A1769" s="89" t="s">
        <v>640</v>
      </c>
      <c r="B1769" s="89" t="s">
        <v>391</v>
      </c>
      <c r="C1769" s="89" t="s">
        <v>392</v>
      </c>
      <c r="D1769" s="89" t="s">
        <v>463</v>
      </c>
      <c r="E1769" s="89" t="s">
        <v>524</v>
      </c>
      <c r="F1769" s="89" t="s">
        <v>465</v>
      </c>
      <c r="G1769" s="89" t="s">
        <v>465</v>
      </c>
      <c r="H1769" s="89" t="s">
        <v>465</v>
      </c>
      <c r="I1769" s="89" t="s">
        <v>506</v>
      </c>
      <c r="J1769" s="89" t="s">
        <v>501</v>
      </c>
      <c r="K1769" s="89" t="s">
        <v>466</v>
      </c>
      <c r="L1769" s="89" t="s">
        <v>587</v>
      </c>
      <c r="M1769" s="89" t="s">
        <v>395</v>
      </c>
      <c r="N1769" s="89">
        <v>22</v>
      </c>
      <c r="O1769" s="91">
        <v>61.483600000000003</v>
      </c>
      <c r="P1769" s="89" t="s">
        <v>588</v>
      </c>
      <c r="Q1769" s="89">
        <v>46</v>
      </c>
      <c r="R1769" s="89" t="s">
        <v>789</v>
      </c>
      <c r="S1769" s="89">
        <v>6</v>
      </c>
      <c r="T1769" s="90">
        <v>0</v>
      </c>
      <c r="U1769" s="90">
        <v>0</v>
      </c>
      <c r="V1769" s="90">
        <v>0</v>
      </c>
      <c r="W1769" s="90">
        <v>0</v>
      </c>
      <c r="X1769" s="90">
        <v>0</v>
      </c>
      <c r="Y1769" s="90">
        <v>0</v>
      </c>
      <c r="Z1769" s="90">
        <v>0</v>
      </c>
      <c r="AA1769" s="90">
        <v>0</v>
      </c>
      <c r="AB1769" s="90">
        <v>0</v>
      </c>
      <c r="AC1769" s="90">
        <v>74.430000000000007</v>
      </c>
      <c r="AD1769" s="90">
        <v>123.31</v>
      </c>
      <c r="AE1769" s="381">
        <f t="shared" si="28"/>
        <v>10.519889123312062</v>
      </c>
      <c r="AF1769" s="105"/>
      <c r="AG1769" s="381"/>
      <c r="AH1769" s="381"/>
      <c r="AI1769" s="381"/>
      <c r="AJ1769" s="381"/>
      <c r="AK1769" s="381"/>
      <c r="AL1769" s="381"/>
      <c r="AM1769" s="381"/>
    </row>
    <row r="1770" spans="1:39" x14ac:dyDescent="0.35">
      <c r="A1770" s="89" t="s">
        <v>683</v>
      </c>
      <c r="B1770" s="89" t="s">
        <v>391</v>
      </c>
      <c r="C1770" s="89" t="s">
        <v>392</v>
      </c>
      <c r="D1770" s="89" t="s">
        <v>463</v>
      </c>
      <c r="E1770" s="89" t="s">
        <v>475</v>
      </c>
      <c r="F1770" s="89" t="s">
        <v>465</v>
      </c>
      <c r="G1770" s="89" t="s">
        <v>465</v>
      </c>
      <c r="H1770" s="89" t="s">
        <v>465</v>
      </c>
      <c r="I1770" s="89" t="s">
        <v>506</v>
      </c>
      <c r="J1770" s="89" t="s">
        <v>508</v>
      </c>
      <c r="K1770" s="89" t="s">
        <v>466</v>
      </c>
      <c r="L1770" s="89" t="s">
        <v>587</v>
      </c>
      <c r="M1770" s="89" t="s">
        <v>395</v>
      </c>
      <c r="N1770" s="89">
        <v>21</v>
      </c>
      <c r="O1770" s="91">
        <v>82.73</v>
      </c>
      <c r="P1770" s="89" t="s">
        <v>588</v>
      </c>
      <c r="Q1770" s="89">
        <v>46</v>
      </c>
      <c r="R1770" s="89" t="s">
        <v>789</v>
      </c>
      <c r="S1770" s="89">
        <v>6</v>
      </c>
      <c r="T1770" s="90">
        <v>0</v>
      </c>
      <c r="U1770" s="90">
        <v>0</v>
      </c>
      <c r="V1770" s="90">
        <v>0</v>
      </c>
      <c r="W1770" s="90">
        <v>0</v>
      </c>
      <c r="X1770" s="90">
        <v>0</v>
      </c>
      <c r="Y1770" s="90">
        <v>0</v>
      </c>
      <c r="Z1770" s="90">
        <v>0</v>
      </c>
      <c r="AA1770" s="90">
        <v>0</v>
      </c>
      <c r="AB1770" s="90">
        <v>0</v>
      </c>
      <c r="AC1770" s="90">
        <v>74.72</v>
      </c>
      <c r="AD1770" s="90">
        <v>116.13</v>
      </c>
      <c r="AE1770" s="381">
        <f t="shared" si="28"/>
        <v>10.861317780498069</v>
      </c>
      <c r="AF1770" s="105"/>
      <c r="AG1770" s="381"/>
      <c r="AH1770" s="381"/>
      <c r="AI1770" s="381"/>
      <c r="AJ1770" s="381"/>
      <c r="AK1770" s="381"/>
      <c r="AL1770" s="381"/>
      <c r="AM1770" s="381"/>
    </row>
    <row r="1771" spans="1:39" x14ac:dyDescent="0.35">
      <c r="A1771" s="89" t="s">
        <v>598</v>
      </c>
      <c r="B1771" s="89" t="s">
        <v>391</v>
      </c>
      <c r="C1771" s="89" t="s">
        <v>392</v>
      </c>
      <c r="D1771" s="89" t="s">
        <v>463</v>
      </c>
      <c r="E1771" s="89" t="s">
        <v>524</v>
      </c>
      <c r="F1771" s="89" t="s">
        <v>465</v>
      </c>
      <c r="G1771" s="89" t="s">
        <v>465</v>
      </c>
      <c r="H1771" s="89" t="s">
        <v>719</v>
      </c>
      <c r="I1771" s="89" t="s">
        <v>506</v>
      </c>
      <c r="J1771" s="89" t="s">
        <v>501</v>
      </c>
      <c r="K1771" s="89" t="s">
        <v>466</v>
      </c>
      <c r="L1771" s="89" t="s">
        <v>587</v>
      </c>
      <c r="M1771" s="89" t="s">
        <v>395</v>
      </c>
      <c r="N1771" s="89">
        <v>29</v>
      </c>
      <c r="O1771" s="91">
        <v>61.08</v>
      </c>
      <c r="P1771" s="89" t="s">
        <v>400</v>
      </c>
      <c r="Q1771" s="89">
        <v>46</v>
      </c>
      <c r="R1771" s="89" t="s">
        <v>789</v>
      </c>
      <c r="S1771" s="89">
        <v>9</v>
      </c>
      <c r="T1771" s="90">
        <v>0</v>
      </c>
      <c r="U1771" s="90">
        <v>13.03</v>
      </c>
      <c r="V1771" s="90">
        <v>71.23</v>
      </c>
      <c r="W1771" s="90">
        <v>19.41</v>
      </c>
      <c r="X1771" s="90">
        <v>0</v>
      </c>
      <c r="Y1771" s="90">
        <v>103.68</v>
      </c>
      <c r="Z1771" s="90">
        <v>0</v>
      </c>
      <c r="AA1771" s="90">
        <v>0</v>
      </c>
      <c r="AB1771" s="90">
        <v>103.68</v>
      </c>
      <c r="AC1771" s="90">
        <v>99.1</v>
      </c>
      <c r="AD1771" s="90">
        <v>122.02</v>
      </c>
      <c r="AE1771" s="381">
        <f t="shared" si="28"/>
        <v>12.20274732798894</v>
      </c>
      <c r="AF1771" s="105"/>
      <c r="AG1771" s="381"/>
      <c r="AH1771" s="381"/>
      <c r="AI1771" s="381"/>
      <c r="AJ1771" s="381"/>
      <c r="AK1771" s="381"/>
      <c r="AL1771" s="381"/>
      <c r="AM1771" s="381"/>
    </row>
    <row r="1772" spans="1:39" x14ac:dyDescent="0.35">
      <c r="A1772" s="89" t="s">
        <v>563</v>
      </c>
      <c r="B1772" s="89" t="s">
        <v>391</v>
      </c>
      <c r="C1772" s="89" t="s">
        <v>392</v>
      </c>
      <c r="D1772" s="89" t="s">
        <v>463</v>
      </c>
      <c r="E1772" s="89" t="s">
        <v>521</v>
      </c>
      <c r="F1772" s="89" t="s">
        <v>465</v>
      </c>
      <c r="G1772" s="89" t="s">
        <v>465</v>
      </c>
      <c r="H1772" s="89" t="s">
        <v>501</v>
      </c>
      <c r="I1772" s="89" t="s">
        <v>506</v>
      </c>
      <c r="J1772" s="89" t="s">
        <v>508</v>
      </c>
      <c r="K1772" s="89" t="s">
        <v>466</v>
      </c>
      <c r="L1772" s="89" t="s">
        <v>587</v>
      </c>
      <c r="M1772" s="89" t="s">
        <v>395</v>
      </c>
      <c r="N1772" s="89">
        <v>29</v>
      </c>
      <c r="O1772" s="91">
        <v>68.400000000000006</v>
      </c>
      <c r="P1772" s="89" t="s">
        <v>400</v>
      </c>
      <c r="Q1772" s="89">
        <v>46</v>
      </c>
      <c r="R1772" s="89" t="s">
        <v>789</v>
      </c>
      <c r="S1772" s="89">
        <v>9</v>
      </c>
      <c r="T1772" s="90">
        <v>0</v>
      </c>
      <c r="U1772" s="90">
        <v>14.6</v>
      </c>
      <c r="V1772" s="90">
        <v>62.63</v>
      </c>
      <c r="W1772" s="90">
        <v>37.49</v>
      </c>
      <c r="X1772" s="90">
        <v>0</v>
      </c>
      <c r="Y1772" s="90">
        <v>114.72</v>
      </c>
      <c r="Z1772" s="90">
        <v>0</v>
      </c>
      <c r="AA1772" s="90">
        <v>0</v>
      </c>
      <c r="AB1772" s="90">
        <v>114.72</v>
      </c>
      <c r="AC1772" s="90">
        <v>101.4</v>
      </c>
      <c r="AD1772" s="90">
        <v>114.73</v>
      </c>
      <c r="AE1772" s="381">
        <f t="shared" si="28"/>
        <v>12.729659368902214</v>
      </c>
      <c r="AF1772" s="105"/>
      <c r="AG1772" s="381"/>
      <c r="AH1772" s="381"/>
      <c r="AI1772" s="381"/>
      <c r="AJ1772" s="381"/>
      <c r="AK1772" s="381"/>
      <c r="AL1772" s="381"/>
      <c r="AM1772" s="381"/>
    </row>
    <row r="1773" spans="1:39" x14ac:dyDescent="0.35">
      <c r="A1773" s="89" t="s">
        <v>625</v>
      </c>
      <c r="B1773" s="89" t="s">
        <v>391</v>
      </c>
      <c r="C1773" s="89" t="s">
        <v>392</v>
      </c>
      <c r="D1773" s="89" t="s">
        <v>463</v>
      </c>
      <c r="E1773" s="89" t="s">
        <v>487</v>
      </c>
      <c r="F1773" s="89" t="s">
        <v>465</v>
      </c>
      <c r="G1773" s="89" t="s">
        <v>465</v>
      </c>
      <c r="H1773" s="89" t="s">
        <v>719</v>
      </c>
      <c r="I1773" s="89" t="s">
        <v>506</v>
      </c>
      <c r="J1773" s="89" t="s">
        <v>501</v>
      </c>
      <c r="K1773" s="89" t="s">
        <v>466</v>
      </c>
      <c r="L1773" s="89" t="s">
        <v>587</v>
      </c>
      <c r="M1773" s="89" t="s">
        <v>395</v>
      </c>
      <c r="N1773" s="89">
        <v>29</v>
      </c>
      <c r="O1773" s="91">
        <v>23.16</v>
      </c>
      <c r="P1773" s="89" t="s">
        <v>400</v>
      </c>
      <c r="Q1773" s="89">
        <v>46</v>
      </c>
      <c r="R1773" s="89" t="s">
        <v>789</v>
      </c>
      <c r="S1773" s="89">
        <v>9</v>
      </c>
      <c r="T1773" s="90">
        <v>0</v>
      </c>
      <c r="U1773" s="90">
        <v>18.36</v>
      </c>
      <c r="V1773" s="90">
        <v>36.64</v>
      </c>
      <c r="W1773" s="90">
        <v>69</v>
      </c>
      <c r="X1773" s="90">
        <v>0</v>
      </c>
      <c r="Y1773" s="90">
        <v>123.99</v>
      </c>
      <c r="Z1773" s="90">
        <v>0</v>
      </c>
      <c r="AA1773" s="90">
        <v>0</v>
      </c>
      <c r="AB1773" s="90">
        <v>123.99</v>
      </c>
      <c r="AC1773" s="90">
        <v>95.4</v>
      </c>
      <c r="AD1773" s="90">
        <v>92.18</v>
      </c>
      <c r="AE1773" s="381">
        <f t="shared" si="28"/>
        <v>13.775016804713685</v>
      </c>
      <c r="AF1773" s="105"/>
      <c r="AG1773" s="381"/>
      <c r="AH1773" s="381"/>
      <c r="AI1773" s="381"/>
      <c r="AJ1773" s="381"/>
      <c r="AK1773" s="381"/>
      <c r="AL1773" s="381"/>
      <c r="AM1773" s="381"/>
    </row>
    <row r="1774" spans="1:39" x14ac:dyDescent="0.35">
      <c r="A1774" s="89" t="s">
        <v>624</v>
      </c>
      <c r="B1774" s="89" t="s">
        <v>391</v>
      </c>
      <c r="C1774" s="89" t="s">
        <v>392</v>
      </c>
      <c r="D1774" s="89" t="s">
        <v>463</v>
      </c>
      <c r="E1774" s="89" t="s">
        <v>487</v>
      </c>
      <c r="F1774" s="89" t="s">
        <v>465</v>
      </c>
      <c r="G1774" s="89" t="s">
        <v>465</v>
      </c>
      <c r="H1774" s="89" t="s">
        <v>719</v>
      </c>
      <c r="I1774" s="89" t="s">
        <v>506</v>
      </c>
      <c r="J1774" s="89" t="s">
        <v>501</v>
      </c>
      <c r="K1774" s="89" t="s">
        <v>466</v>
      </c>
      <c r="L1774" s="89" t="s">
        <v>587</v>
      </c>
      <c r="M1774" s="89" t="s">
        <v>395</v>
      </c>
      <c r="N1774" s="89">
        <v>29</v>
      </c>
      <c r="O1774" s="91">
        <v>7.27</v>
      </c>
      <c r="P1774" s="89" t="s">
        <v>400</v>
      </c>
      <c r="Q1774" s="89">
        <v>46</v>
      </c>
      <c r="R1774" s="89" t="s">
        <v>789</v>
      </c>
      <c r="S1774" s="89">
        <v>9</v>
      </c>
      <c r="T1774" s="90">
        <v>0</v>
      </c>
      <c r="U1774" s="90">
        <v>18.36</v>
      </c>
      <c r="V1774" s="90">
        <v>36.64</v>
      </c>
      <c r="W1774" s="90">
        <v>69</v>
      </c>
      <c r="X1774" s="90">
        <v>0</v>
      </c>
      <c r="Y1774" s="90">
        <v>123.99</v>
      </c>
      <c r="Z1774" s="90">
        <v>0</v>
      </c>
      <c r="AA1774" s="90">
        <v>0</v>
      </c>
      <c r="AB1774" s="90">
        <v>123.99</v>
      </c>
      <c r="AC1774" s="90">
        <v>95.4</v>
      </c>
      <c r="AD1774" s="90">
        <v>92.18</v>
      </c>
      <c r="AE1774" s="381">
        <f t="shared" si="28"/>
        <v>13.775016804713685</v>
      </c>
      <c r="AF1774" s="105"/>
      <c r="AG1774" s="381"/>
      <c r="AH1774" s="381"/>
      <c r="AI1774" s="381"/>
      <c r="AJ1774" s="381"/>
      <c r="AK1774" s="381"/>
      <c r="AL1774" s="381"/>
      <c r="AM1774" s="381"/>
    </row>
    <row r="1775" spans="1:39" x14ac:dyDescent="0.35">
      <c r="A1775" s="89" t="s">
        <v>623</v>
      </c>
      <c r="B1775" s="89" t="s">
        <v>391</v>
      </c>
      <c r="C1775" s="89" t="s">
        <v>392</v>
      </c>
      <c r="D1775" s="89" t="s">
        <v>463</v>
      </c>
      <c r="E1775" s="89" t="s">
        <v>487</v>
      </c>
      <c r="F1775" s="89" t="s">
        <v>465</v>
      </c>
      <c r="G1775" s="89" t="s">
        <v>465</v>
      </c>
      <c r="H1775" s="89" t="s">
        <v>719</v>
      </c>
      <c r="I1775" s="89" t="s">
        <v>506</v>
      </c>
      <c r="J1775" s="89" t="s">
        <v>501</v>
      </c>
      <c r="K1775" s="89" t="s">
        <v>466</v>
      </c>
      <c r="L1775" s="89" t="s">
        <v>587</v>
      </c>
      <c r="M1775" s="89" t="s">
        <v>395</v>
      </c>
      <c r="N1775" s="89">
        <v>29</v>
      </c>
      <c r="O1775" s="91">
        <v>4.42</v>
      </c>
      <c r="P1775" s="89" t="s">
        <v>400</v>
      </c>
      <c r="Q1775" s="89">
        <v>46</v>
      </c>
      <c r="R1775" s="89" t="s">
        <v>789</v>
      </c>
      <c r="S1775" s="89">
        <v>9</v>
      </c>
      <c r="T1775" s="90">
        <v>0</v>
      </c>
      <c r="U1775" s="90">
        <v>18.36</v>
      </c>
      <c r="V1775" s="90">
        <v>36.64</v>
      </c>
      <c r="W1775" s="90">
        <v>69</v>
      </c>
      <c r="X1775" s="90">
        <v>0</v>
      </c>
      <c r="Y1775" s="90">
        <v>123.99</v>
      </c>
      <c r="Z1775" s="90">
        <v>0</v>
      </c>
      <c r="AA1775" s="90">
        <v>0</v>
      </c>
      <c r="AB1775" s="90">
        <v>123.99</v>
      </c>
      <c r="AC1775" s="90">
        <v>95.4</v>
      </c>
      <c r="AD1775" s="90">
        <v>92.18</v>
      </c>
      <c r="AE1775" s="381">
        <f t="shared" si="28"/>
        <v>13.775016804713685</v>
      </c>
      <c r="AF1775" s="105"/>
      <c r="AG1775" s="381"/>
      <c r="AH1775" s="381"/>
      <c r="AI1775" s="381"/>
      <c r="AJ1775" s="381"/>
      <c r="AK1775" s="381"/>
      <c r="AL1775" s="381"/>
      <c r="AM1775" s="381"/>
    </row>
    <row r="1776" spans="1:39" x14ac:dyDescent="0.35">
      <c r="A1776" s="89" t="s">
        <v>622</v>
      </c>
      <c r="B1776" s="89" t="s">
        <v>391</v>
      </c>
      <c r="C1776" s="89" t="s">
        <v>392</v>
      </c>
      <c r="D1776" s="89" t="s">
        <v>463</v>
      </c>
      <c r="E1776" s="89" t="s">
        <v>487</v>
      </c>
      <c r="F1776" s="89" t="s">
        <v>465</v>
      </c>
      <c r="G1776" s="89" t="s">
        <v>465</v>
      </c>
      <c r="H1776" s="89" t="s">
        <v>719</v>
      </c>
      <c r="I1776" s="89" t="s">
        <v>506</v>
      </c>
      <c r="J1776" s="89" t="s">
        <v>501</v>
      </c>
      <c r="K1776" s="89" t="s">
        <v>466</v>
      </c>
      <c r="L1776" s="89" t="s">
        <v>587</v>
      </c>
      <c r="M1776" s="89" t="s">
        <v>395</v>
      </c>
      <c r="N1776" s="89">
        <v>29</v>
      </c>
      <c r="O1776" s="91">
        <v>20.9</v>
      </c>
      <c r="P1776" s="89" t="s">
        <v>400</v>
      </c>
      <c r="Q1776" s="89">
        <v>46</v>
      </c>
      <c r="R1776" s="89" t="s">
        <v>789</v>
      </c>
      <c r="S1776" s="89">
        <v>9</v>
      </c>
      <c r="T1776" s="90">
        <v>0</v>
      </c>
      <c r="U1776" s="90">
        <v>18.36</v>
      </c>
      <c r="V1776" s="90">
        <v>36.64</v>
      </c>
      <c r="W1776" s="90">
        <v>69</v>
      </c>
      <c r="X1776" s="90">
        <v>0</v>
      </c>
      <c r="Y1776" s="90">
        <v>123.99</v>
      </c>
      <c r="Z1776" s="90">
        <v>0</v>
      </c>
      <c r="AA1776" s="90">
        <v>0</v>
      </c>
      <c r="AB1776" s="90">
        <v>123.99</v>
      </c>
      <c r="AC1776" s="90">
        <v>95.4</v>
      </c>
      <c r="AD1776" s="90">
        <v>92.18</v>
      </c>
      <c r="AE1776" s="381">
        <f t="shared" si="28"/>
        <v>13.775016804713685</v>
      </c>
      <c r="AF1776" s="105"/>
      <c r="AG1776" s="381"/>
      <c r="AH1776" s="381"/>
      <c r="AI1776" s="381"/>
      <c r="AJ1776" s="381"/>
      <c r="AK1776" s="381"/>
      <c r="AL1776" s="381"/>
      <c r="AM1776" s="381"/>
    </row>
    <row r="1777" spans="1:39" x14ac:dyDescent="0.35">
      <c r="A1777" s="89" t="s">
        <v>750</v>
      </c>
      <c r="B1777" s="89" t="s">
        <v>391</v>
      </c>
      <c r="C1777" s="89" t="s">
        <v>392</v>
      </c>
      <c r="D1777" s="89" t="s">
        <v>463</v>
      </c>
      <c r="E1777" s="89" t="s">
        <v>505</v>
      </c>
      <c r="F1777" s="89" t="s">
        <v>465</v>
      </c>
      <c r="G1777" s="89" t="s">
        <v>465</v>
      </c>
      <c r="H1777" s="89" t="s">
        <v>719</v>
      </c>
      <c r="I1777" s="89" t="s">
        <v>506</v>
      </c>
      <c r="J1777" s="89" t="s">
        <v>501</v>
      </c>
      <c r="K1777" s="89" t="s">
        <v>466</v>
      </c>
      <c r="L1777" s="89" t="s">
        <v>587</v>
      </c>
      <c r="M1777" s="89" t="s">
        <v>395</v>
      </c>
      <c r="N1777" s="89">
        <v>29</v>
      </c>
      <c r="O1777" s="91">
        <v>25.29</v>
      </c>
      <c r="P1777" s="89" t="s">
        <v>400</v>
      </c>
      <c r="Q1777" s="89">
        <v>46</v>
      </c>
      <c r="R1777" s="89" t="s">
        <v>789</v>
      </c>
      <c r="S1777" s="89">
        <v>9</v>
      </c>
      <c r="T1777" s="90">
        <v>0</v>
      </c>
      <c r="U1777" s="90">
        <v>15.39</v>
      </c>
      <c r="V1777" s="90">
        <v>49.52</v>
      </c>
      <c r="W1777" s="90">
        <v>52.84</v>
      </c>
      <c r="X1777" s="90">
        <v>0</v>
      </c>
      <c r="Y1777" s="90">
        <v>117.75</v>
      </c>
      <c r="Z1777" s="90">
        <v>0</v>
      </c>
      <c r="AA1777" s="90">
        <v>0</v>
      </c>
      <c r="AB1777" s="90">
        <v>117.75</v>
      </c>
      <c r="AC1777" s="90">
        <v>97.79</v>
      </c>
      <c r="AD1777" s="90">
        <v>101.57</v>
      </c>
      <c r="AE1777" s="381">
        <f t="shared" si="28"/>
        <v>13.286200398813738</v>
      </c>
      <c r="AF1777" s="105"/>
      <c r="AG1777" s="381"/>
      <c r="AH1777" s="381"/>
      <c r="AI1777" s="381"/>
      <c r="AJ1777" s="381"/>
      <c r="AK1777" s="381"/>
      <c r="AL1777" s="381"/>
      <c r="AM1777" s="381"/>
    </row>
    <row r="1778" spans="1:39" x14ac:dyDescent="0.35">
      <c r="A1778" s="89" t="s">
        <v>486</v>
      </c>
      <c r="B1778" s="89" t="s">
        <v>391</v>
      </c>
      <c r="C1778" s="89" t="s">
        <v>392</v>
      </c>
      <c r="D1778" s="89" t="s">
        <v>637</v>
      </c>
      <c r="E1778" s="89" t="s">
        <v>487</v>
      </c>
      <c r="F1778" s="89" t="s">
        <v>465</v>
      </c>
      <c r="G1778" s="89" t="s">
        <v>465</v>
      </c>
      <c r="H1778" s="89" t="s">
        <v>719</v>
      </c>
      <c r="I1778" s="89" t="s">
        <v>506</v>
      </c>
      <c r="J1778" s="89" t="s">
        <v>501</v>
      </c>
      <c r="K1778" s="89" t="s">
        <v>466</v>
      </c>
      <c r="L1778" s="89" t="s">
        <v>587</v>
      </c>
      <c r="M1778" s="89" t="s">
        <v>395</v>
      </c>
      <c r="N1778" s="89">
        <v>29</v>
      </c>
      <c r="O1778" s="91">
        <v>8.33</v>
      </c>
      <c r="P1778" s="89" t="s">
        <v>400</v>
      </c>
      <c r="Q1778" s="89">
        <v>46</v>
      </c>
      <c r="R1778" s="89" t="s">
        <v>789</v>
      </c>
      <c r="S1778" s="89">
        <v>9</v>
      </c>
      <c r="T1778" s="90">
        <v>0</v>
      </c>
      <c r="U1778" s="90">
        <v>18.36</v>
      </c>
      <c r="V1778" s="90">
        <v>36.64</v>
      </c>
      <c r="W1778" s="90">
        <v>69</v>
      </c>
      <c r="X1778" s="90">
        <v>0</v>
      </c>
      <c r="Y1778" s="90">
        <v>123.99</v>
      </c>
      <c r="Z1778" s="90">
        <v>0</v>
      </c>
      <c r="AA1778" s="90">
        <v>0</v>
      </c>
      <c r="AB1778" s="90">
        <v>123.99</v>
      </c>
      <c r="AC1778" s="90">
        <v>95.4</v>
      </c>
      <c r="AD1778" s="90">
        <v>92.18</v>
      </c>
      <c r="AE1778" s="381">
        <f t="shared" si="28"/>
        <v>13.775016804713685</v>
      </c>
      <c r="AF1778" s="105"/>
      <c r="AG1778" s="381"/>
      <c r="AH1778" s="381"/>
      <c r="AI1778" s="381"/>
      <c r="AJ1778" s="381"/>
      <c r="AK1778" s="381"/>
      <c r="AL1778" s="381"/>
      <c r="AM1778" s="381"/>
    </row>
    <row r="1779" spans="1:39" x14ac:dyDescent="0.35">
      <c r="A1779" s="89" t="s">
        <v>488</v>
      </c>
      <c r="B1779" s="89" t="s">
        <v>391</v>
      </c>
      <c r="C1779" s="89" t="s">
        <v>392</v>
      </c>
      <c r="D1779" s="89" t="s">
        <v>637</v>
      </c>
      <c r="E1779" s="89" t="s">
        <v>489</v>
      </c>
      <c r="F1779" s="89" t="s">
        <v>465</v>
      </c>
      <c r="G1779" s="89" t="s">
        <v>465</v>
      </c>
      <c r="H1779" s="89" t="s">
        <v>719</v>
      </c>
      <c r="I1779" s="89" t="s">
        <v>506</v>
      </c>
      <c r="J1779" s="89" t="s">
        <v>501</v>
      </c>
      <c r="K1779" s="89" t="s">
        <v>466</v>
      </c>
      <c r="L1779" s="89" t="s">
        <v>587</v>
      </c>
      <c r="M1779" s="89" t="s">
        <v>395</v>
      </c>
      <c r="N1779" s="89">
        <v>29</v>
      </c>
      <c r="O1779" s="91">
        <v>33.85</v>
      </c>
      <c r="P1779" s="89" t="s">
        <v>400</v>
      </c>
      <c r="Q1779" s="89">
        <v>46</v>
      </c>
      <c r="R1779" s="89" t="s">
        <v>789</v>
      </c>
      <c r="S1779" s="89">
        <v>9</v>
      </c>
      <c r="T1779" s="90">
        <v>0</v>
      </c>
      <c r="U1779" s="90">
        <v>15.39</v>
      </c>
      <c r="V1779" s="90">
        <v>49.52</v>
      </c>
      <c r="W1779" s="90">
        <v>52.84</v>
      </c>
      <c r="X1779" s="90">
        <v>0</v>
      </c>
      <c r="Y1779" s="90">
        <v>117.75</v>
      </c>
      <c r="Z1779" s="90">
        <v>0</v>
      </c>
      <c r="AA1779" s="90">
        <v>0</v>
      </c>
      <c r="AB1779" s="90">
        <v>117.75</v>
      </c>
      <c r="AC1779" s="90">
        <v>97.79</v>
      </c>
      <c r="AD1779" s="90">
        <v>101.57</v>
      </c>
      <c r="AE1779" s="381">
        <f t="shared" si="28"/>
        <v>13.286200398813738</v>
      </c>
      <c r="AF1779" s="105"/>
      <c r="AG1779" s="381"/>
      <c r="AH1779" s="381"/>
      <c r="AI1779" s="381"/>
      <c r="AJ1779" s="381"/>
      <c r="AK1779" s="381"/>
      <c r="AL1779" s="381"/>
      <c r="AM1779" s="381"/>
    </row>
    <row r="1780" spans="1:39" x14ac:dyDescent="0.35">
      <c r="A1780" s="89" t="s">
        <v>556</v>
      </c>
      <c r="B1780" s="89" t="s">
        <v>391</v>
      </c>
      <c r="C1780" s="89" t="s">
        <v>392</v>
      </c>
      <c r="D1780" s="89" t="s">
        <v>463</v>
      </c>
      <c r="E1780" s="89" t="s">
        <v>487</v>
      </c>
      <c r="F1780" s="89" t="s">
        <v>465</v>
      </c>
      <c r="G1780" s="89" t="s">
        <v>465</v>
      </c>
      <c r="H1780" s="89" t="s">
        <v>719</v>
      </c>
      <c r="I1780" s="89" t="s">
        <v>506</v>
      </c>
      <c r="J1780" s="89" t="s">
        <v>501</v>
      </c>
      <c r="K1780" s="89" t="s">
        <v>466</v>
      </c>
      <c r="L1780" s="89" t="s">
        <v>587</v>
      </c>
      <c r="M1780" s="89" t="s">
        <v>395</v>
      </c>
      <c r="N1780" s="89">
        <v>29</v>
      </c>
      <c r="O1780" s="91">
        <v>21.16</v>
      </c>
      <c r="P1780" s="89" t="s">
        <v>400</v>
      </c>
      <c r="Q1780" s="89">
        <v>46</v>
      </c>
      <c r="R1780" s="89" t="s">
        <v>789</v>
      </c>
      <c r="S1780" s="89">
        <v>9</v>
      </c>
      <c r="T1780" s="90">
        <v>0</v>
      </c>
      <c r="U1780" s="90">
        <v>18.36</v>
      </c>
      <c r="V1780" s="90">
        <v>36.64</v>
      </c>
      <c r="W1780" s="90">
        <v>69</v>
      </c>
      <c r="X1780" s="90">
        <v>0</v>
      </c>
      <c r="Y1780" s="90">
        <v>123.99</v>
      </c>
      <c r="Z1780" s="90">
        <v>0</v>
      </c>
      <c r="AA1780" s="90">
        <v>0</v>
      </c>
      <c r="AB1780" s="90">
        <v>123.99</v>
      </c>
      <c r="AC1780" s="90">
        <v>95.4</v>
      </c>
      <c r="AD1780" s="90">
        <v>92.18</v>
      </c>
      <c r="AE1780" s="381">
        <f t="shared" si="28"/>
        <v>13.775016804713685</v>
      </c>
      <c r="AF1780" s="105"/>
      <c r="AG1780" s="381"/>
      <c r="AH1780" s="381"/>
      <c r="AI1780" s="381"/>
      <c r="AJ1780" s="381"/>
      <c r="AK1780" s="381"/>
      <c r="AL1780" s="381"/>
      <c r="AM1780" s="381"/>
    </row>
    <row r="1781" spans="1:39" x14ac:dyDescent="0.35">
      <c r="A1781" s="89" t="s">
        <v>557</v>
      </c>
      <c r="B1781" s="89" t="s">
        <v>391</v>
      </c>
      <c r="C1781" s="89" t="s">
        <v>392</v>
      </c>
      <c r="D1781" s="89" t="s">
        <v>463</v>
      </c>
      <c r="E1781" s="89" t="s">
        <v>487</v>
      </c>
      <c r="F1781" s="89" t="s">
        <v>465</v>
      </c>
      <c r="G1781" s="89" t="s">
        <v>465</v>
      </c>
      <c r="H1781" s="89" t="s">
        <v>719</v>
      </c>
      <c r="I1781" s="89" t="s">
        <v>506</v>
      </c>
      <c r="J1781" s="89" t="s">
        <v>501</v>
      </c>
      <c r="K1781" s="89" t="s">
        <v>466</v>
      </c>
      <c r="L1781" s="89" t="s">
        <v>587</v>
      </c>
      <c r="M1781" s="89" t="s">
        <v>395</v>
      </c>
      <c r="N1781" s="89">
        <v>29</v>
      </c>
      <c r="O1781" s="91">
        <v>43.21</v>
      </c>
      <c r="P1781" s="89" t="s">
        <v>400</v>
      </c>
      <c r="Q1781" s="89">
        <v>46</v>
      </c>
      <c r="R1781" s="89" t="s">
        <v>789</v>
      </c>
      <c r="S1781" s="89">
        <v>9</v>
      </c>
      <c r="T1781" s="90">
        <v>0</v>
      </c>
      <c r="U1781" s="90">
        <v>18.36</v>
      </c>
      <c r="V1781" s="90">
        <v>36.64</v>
      </c>
      <c r="W1781" s="90">
        <v>69</v>
      </c>
      <c r="X1781" s="90">
        <v>0</v>
      </c>
      <c r="Y1781" s="90">
        <v>123.99</v>
      </c>
      <c r="Z1781" s="90">
        <v>0</v>
      </c>
      <c r="AA1781" s="90">
        <v>0</v>
      </c>
      <c r="AB1781" s="90">
        <v>123.99</v>
      </c>
      <c r="AC1781" s="90">
        <v>95.4</v>
      </c>
      <c r="AD1781" s="90">
        <v>92.18</v>
      </c>
      <c r="AE1781" s="381">
        <f t="shared" si="28"/>
        <v>13.775016804713685</v>
      </c>
      <c r="AF1781" s="105"/>
      <c r="AG1781" s="381"/>
      <c r="AH1781" s="381"/>
      <c r="AI1781" s="381"/>
      <c r="AJ1781" s="381"/>
      <c r="AK1781" s="381"/>
      <c r="AL1781" s="381"/>
      <c r="AM1781" s="381"/>
    </row>
    <row r="1782" spans="1:39" x14ac:dyDescent="0.35">
      <c r="A1782" s="89" t="s">
        <v>654</v>
      </c>
      <c r="B1782" s="89" t="s">
        <v>391</v>
      </c>
      <c r="C1782" s="89" t="s">
        <v>392</v>
      </c>
      <c r="D1782" s="89" t="s">
        <v>463</v>
      </c>
      <c r="E1782" s="89" t="s">
        <v>487</v>
      </c>
      <c r="F1782" s="89" t="s">
        <v>465</v>
      </c>
      <c r="G1782" s="89" t="s">
        <v>465</v>
      </c>
      <c r="H1782" s="89" t="s">
        <v>719</v>
      </c>
      <c r="I1782" s="89" t="s">
        <v>506</v>
      </c>
      <c r="J1782" s="89" t="s">
        <v>501</v>
      </c>
      <c r="K1782" s="89" t="s">
        <v>466</v>
      </c>
      <c r="L1782" s="89" t="s">
        <v>587</v>
      </c>
      <c r="M1782" s="89" t="s">
        <v>395</v>
      </c>
      <c r="N1782" s="89">
        <v>29</v>
      </c>
      <c r="O1782" s="91">
        <v>4.54</v>
      </c>
      <c r="P1782" s="89" t="s">
        <v>400</v>
      </c>
      <c r="Q1782" s="89">
        <v>46</v>
      </c>
      <c r="R1782" s="89" t="s">
        <v>789</v>
      </c>
      <c r="S1782" s="89">
        <v>9</v>
      </c>
      <c r="T1782" s="90">
        <v>0</v>
      </c>
      <c r="U1782" s="90">
        <v>18.36</v>
      </c>
      <c r="V1782" s="90">
        <v>36.64</v>
      </c>
      <c r="W1782" s="90">
        <v>69</v>
      </c>
      <c r="X1782" s="90">
        <v>0</v>
      </c>
      <c r="Y1782" s="90">
        <v>123.99</v>
      </c>
      <c r="Z1782" s="90">
        <v>0</v>
      </c>
      <c r="AA1782" s="90">
        <v>0</v>
      </c>
      <c r="AB1782" s="90">
        <v>123.99</v>
      </c>
      <c r="AC1782" s="90">
        <v>95.4</v>
      </c>
      <c r="AD1782" s="90">
        <v>92.18</v>
      </c>
      <c r="AE1782" s="381">
        <f t="shared" si="28"/>
        <v>13.775016804713685</v>
      </c>
      <c r="AF1782" s="105"/>
      <c r="AG1782" s="381"/>
      <c r="AH1782" s="381"/>
      <c r="AI1782" s="381"/>
      <c r="AJ1782" s="381"/>
      <c r="AK1782" s="381"/>
      <c r="AL1782" s="381"/>
      <c r="AM1782" s="381"/>
    </row>
    <row r="1783" spans="1:39" x14ac:dyDescent="0.35">
      <c r="A1783" s="89" t="s">
        <v>655</v>
      </c>
      <c r="B1783" s="89" t="s">
        <v>391</v>
      </c>
      <c r="C1783" s="89" t="s">
        <v>392</v>
      </c>
      <c r="D1783" s="89" t="s">
        <v>463</v>
      </c>
      <c r="E1783" s="89" t="s">
        <v>487</v>
      </c>
      <c r="F1783" s="89" t="s">
        <v>465</v>
      </c>
      <c r="G1783" s="89" t="s">
        <v>465</v>
      </c>
      <c r="H1783" s="89" t="s">
        <v>719</v>
      </c>
      <c r="I1783" s="89" t="s">
        <v>506</v>
      </c>
      <c r="J1783" s="89" t="s">
        <v>501</v>
      </c>
      <c r="K1783" s="89" t="s">
        <v>466</v>
      </c>
      <c r="L1783" s="89" t="s">
        <v>587</v>
      </c>
      <c r="M1783" s="89" t="s">
        <v>395</v>
      </c>
      <c r="N1783" s="89">
        <v>29</v>
      </c>
      <c r="O1783" s="91">
        <v>34.5</v>
      </c>
      <c r="P1783" s="89" t="s">
        <v>400</v>
      </c>
      <c r="Q1783" s="89">
        <v>46</v>
      </c>
      <c r="R1783" s="89" t="s">
        <v>789</v>
      </c>
      <c r="S1783" s="89">
        <v>9</v>
      </c>
      <c r="T1783" s="90">
        <v>0</v>
      </c>
      <c r="U1783" s="90">
        <v>18.36</v>
      </c>
      <c r="V1783" s="90">
        <v>36.64</v>
      </c>
      <c r="W1783" s="90">
        <v>69</v>
      </c>
      <c r="X1783" s="90">
        <v>0</v>
      </c>
      <c r="Y1783" s="90">
        <v>123.99</v>
      </c>
      <c r="Z1783" s="90">
        <v>0</v>
      </c>
      <c r="AA1783" s="90">
        <v>0</v>
      </c>
      <c r="AB1783" s="90">
        <v>123.99</v>
      </c>
      <c r="AC1783" s="90">
        <v>95.4</v>
      </c>
      <c r="AD1783" s="90">
        <v>92.18</v>
      </c>
      <c r="AE1783" s="381">
        <f t="shared" si="28"/>
        <v>13.775016804713685</v>
      </c>
      <c r="AF1783" s="105"/>
      <c r="AG1783" s="381"/>
      <c r="AH1783" s="381"/>
      <c r="AI1783" s="381"/>
      <c r="AJ1783" s="381"/>
      <c r="AK1783" s="381"/>
      <c r="AL1783" s="381"/>
      <c r="AM1783" s="381"/>
    </row>
    <row r="1784" spans="1:39" x14ac:dyDescent="0.35">
      <c r="A1784" s="89" t="s">
        <v>749</v>
      </c>
      <c r="B1784" s="89" t="s">
        <v>391</v>
      </c>
      <c r="C1784" s="89" t="s">
        <v>392</v>
      </c>
      <c r="D1784" s="89" t="s">
        <v>463</v>
      </c>
      <c r="E1784" s="89" t="s">
        <v>487</v>
      </c>
      <c r="F1784" s="89" t="s">
        <v>465</v>
      </c>
      <c r="G1784" s="89" t="s">
        <v>465</v>
      </c>
      <c r="H1784" s="89" t="s">
        <v>719</v>
      </c>
      <c r="I1784" s="89" t="s">
        <v>506</v>
      </c>
      <c r="J1784" s="89" t="s">
        <v>501</v>
      </c>
      <c r="K1784" s="89" t="s">
        <v>466</v>
      </c>
      <c r="L1784" s="89" t="s">
        <v>587</v>
      </c>
      <c r="M1784" s="89" t="s">
        <v>395</v>
      </c>
      <c r="N1784" s="89">
        <v>29</v>
      </c>
      <c r="O1784" s="91">
        <v>0.11</v>
      </c>
      <c r="P1784" s="89" t="s">
        <v>400</v>
      </c>
      <c r="Q1784" s="89">
        <v>46</v>
      </c>
      <c r="R1784" s="89" t="s">
        <v>789</v>
      </c>
      <c r="S1784" s="89">
        <v>9</v>
      </c>
      <c r="T1784" s="90">
        <v>0</v>
      </c>
      <c r="U1784" s="90">
        <v>18.36</v>
      </c>
      <c r="V1784" s="90">
        <v>36.64</v>
      </c>
      <c r="W1784" s="90">
        <v>69</v>
      </c>
      <c r="X1784" s="90">
        <v>0</v>
      </c>
      <c r="Y1784" s="90">
        <v>123.99</v>
      </c>
      <c r="Z1784" s="90">
        <v>0</v>
      </c>
      <c r="AA1784" s="90">
        <v>0</v>
      </c>
      <c r="AB1784" s="90">
        <v>123.99</v>
      </c>
      <c r="AC1784" s="90">
        <v>95.4</v>
      </c>
      <c r="AD1784" s="90">
        <v>92.18</v>
      </c>
      <c r="AE1784" s="381">
        <f t="shared" si="28"/>
        <v>13.775016804713685</v>
      </c>
      <c r="AF1784" s="105"/>
      <c r="AG1784" s="381"/>
      <c r="AH1784" s="381"/>
      <c r="AI1784" s="381"/>
      <c r="AJ1784" s="381"/>
      <c r="AK1784" s="381"/>
      <c r="AL1784" s="381"/>
      <c r="AM1784" s="381"/>
    </row>
    <row r="1785" spans="1:39" x14ac:dyDescent="0.35">
      <c r="A1785" s="89" t="s">
        <v>657</v>
      </c>
      <c r="B1785" s="89" t="s">
        <v>391</v>
      </c>
      <c r="C1785" s="89" t="s">
        <v>392</v>
      </c>
      <c r="D1785" s="89" t="s">
        <v>463</v>
      </c>
      <c r="E1785" s="89" t="s">
        <v>487</v>
      </c>
      <c r="F1785" s="89" t="s">
        <v>465</v>
      </c>
      <c r="G1785" s="89" t="s">
        <v>465</v>
      </c>
      <c r="H1785" s="89" t="s">
        <v>719</v>
      </c>
      <c r="I1785" s="89" t="s">
        <v>506</v>
      </c>
      <c r="J1785" s="89" t="s">
        <v>501</v>
      </c>
      <c r="K1785" s="89" t="s">
        <v>466</v>
      </c>
      <c r="L1785" s="89" t="s">
        <v>587</v>
      </c>
      <c r="M1785" s="89" t="s">
        <v>395</v>
      </c>
      <c r="N1785" s="89">
        <v>29</v>
      </c>
      <c r="O1785" s="91">
        <v>109.07</v>
      </c>
      <c r="P1785" s="89" t="s">
        <v>400</v>
      </c>
      <c r="Q1785" s="89">
        <v>46</v>
      </c>
      <c r="R1785" s="89" t="s">
        <v>789</v>
      </c>
      <c r="S1785" s="89">
        <v>9</v>
      </c>
      <c r="T1785" s="90">
        <v>0</v>
      </c>
      <c r="U1785" s="90">
        <v>18.36</v>
      </c>
      <c r="V1785" s="90">
        <v>36.64</v>
      </c>
      <c r="W1785" s="90">
        <v>69</v>
      </c>
      <c r="X1785" s="90">
        <v>0</v>
      </c>
      <c r="Y1785" s="90">
        <v>123.99</v>
      </c>
      <c r="Z1785" s="90">
        <v>0</v>
      </c>
      <c r="AA1785" s="90">
        <v>0</v>
      </c>
      <c r="AB1785" s="90">
        <v>123.99</v>
      </c>
      <c r="AC1785" s="90">
        <v>95.4</v>
      </c>
      <c r="AD1785" s="90">
        <v>92.18</v>
      </c>
      <c r="AE1785" s="381">
        <f t="shared" si="28"/>
        <v>13.775016804713685</v>
      </c>
      <c r="AF1785" s="105"/>
      <c r="AG1785" s="381"/>
      <c r="AH1785" s="381"/>
      <c r="AI1785" s="381"/>
      <c r="AJ1785" s="381"/>
      <c r="AK1785" s="381"/>
      <c r="AL1785" s="381"/>
      <c r="AM1785" s="381"/>
    </row>
    <row r="1786" spans="1:39" x14ac:dyDescent="0.35">
      <c r="A1786" s="89" t="s">
        <v>658</v>
      </c>
      <c r="B1786" s="89" t="s">
        <v>391</v>
      </c>
      <c r="C1786" s="89" t="s">
        <v>392</v>
      </c>
      <c r="D1786" s="89" t="s">
        <v>463</v>
      </c>
      <c r="E1786" s="89" t="s">
        <v>487</v>
      </c>
      <c r="F1786" s="89" t="s">
        <v>465</v>
      </c>
      <c r="G1786" s="89" t="s">
        <v>465</v>
      </c>
      <c r="H1786" s="89" t="s">
        <v>719</v>
      </c>
      <c r="I1786" s="89" t="s">
        <v>506</v>
      </c>
      <c r="J1786" s="89" t="s">
        <v>501</v>
      </c>
      <c r="K1786" s="89" t="s">
        <v>466</v>
      </c>
      <c r="L1786" s="89" t="s">
        <v>587</v>
      </c>
      <c r="M1786" s="89" t="s">
        <v>395</v>
      </c>
      <c r="N1786" s="89">
        <v>29</v>
      </c>
      <c r="O1786" s="91">
        <v>76.7</v>
      </c>
      <c r="P1786" s="89" t="s">
        <v>400</v>
      </c>
      <c r="Q1786" s="89">
        <v>46</v>
      </c>
      <c r="R1786" s="89" t="s">
        <v>789</v>
      </c>
      <c r="S1786" s="89">
        <v>9</v>
      </c>
      <c r="T1786" s="90">
        <v>0</v>
      </c>
      <c r="U1786" s="90">
        <v>18.36</v>
      </c>
      <c r="V1786" s="90">
        <v>36.64</v>
      </c>
      <c r="W1786" s="90">
        <v>69</v>
      </c>
      <c r="X1786" s="90">
        <v>0</v>
      </c>
      <c r="Y1786" s="90">
        <v>123.99</v>
      </c>
      <c r="Z1786" s="90">
        <v>0</v>
      </c>
      <c r="AA1786" s="90">
        <v>0</v>
      </c>
      <c r="AB1786" s="90">
        <v>123.99</v>
      </c>
      <c r="AC1786" s="90">
        <v>95.4</v>
      </c>
      <c r="AD1786" s="90">
        <v>92.18</v>
      </c>
      <c r="AE1786" s="381">
        <f t="shared" si="28"/>
        <v>13.775016804713685</v>
      </c>
      <c r="AF1786" s="105"/>
      <c r="AG1786" s="381"/>
      <c r="AH1786" s="381"/>
      <c r="AI1786" s="381"/>
      <c r="AJ1786" s="381"/>
      <c r="AK1786" s="381"/>
      <c r="AL1786" s="381"/>
      <c r="AM1786" s="381"/>
    </row>
    <row r="1787" spans="1:39" x14ac:dyDescent="0.35">
      <c r="A1787" s="89" t="s">
        <v>626</v>
      </c>
      <c r="B1787" s="89" t="s">
        <v>391</v>
      </c>
      <c r="C1787" s="89" t="s">
        <v>392</v>
      </c>
      <c r="D1787" s="89" t="s">
        <v>463</v>
      </c>
      <c r="E1787" s="89" t="s">
        <v>487</v>
      </c>
      <c r="F1787" s="89" t="s">
        <v>465</v>
      </c>
      <c r="G1787" s="89" t="s">
        <v>465</v>
      </c>
      <c r="H1787" s="89" t="s">
        <v>719</v>
      </c>
      <c r="I1787" s="89" t="s">
        <v>506</v>
      </c>
      <c r="J1787" s="89" t="s">
        <v>501</v>
      </c>
      <c r="K1787" s="89" t="s">
        <v>466</v>
      </c>
      <c r="L1787" s="89" t="s">
        <v>587</v>
      </c>
      <c r="M1787" s="89" t="s">
        <v>395</v>
      </c>
      <c r="N1787" s="89">
        <v>29</v>
      </c>
      <c r="O1787" s="91">
        <v>8.0299999999999994</v>
      </c>
      <c r="P1787" s="89" t="s">
        <v>400</v>
      </c>
      <c r="Q1787" s="89">
        <v>46</v>
      </c>
      <c r="R1787" s="89" t="s">
        <v>789</v>
      </c>
      <c r="S1787" s="89">
        <v>9</v>
      </c>
      <c r="T1787" s="90">
        <v>0</v>
      </c>
      <c r="U1787" s="90">
        <v>18.36</v>
      </c>
      <c r="V1787" s="90">
        <v>36.64</v>
      </c>
      <c r="W1787" s="90">
        <v>69</v>
      </c>
      <c r="X1787" s="90">
        <v>0</v>
      </c>
      <c r="Y1787" s="90">
        <v>123.99</v>
      </c>
      <c r="Z1787" s="90">
        <v>0</v>
      </c>
      <c r="AA1787" s="90">
        <v>0</v>
      </c>
      <c r="AB1787" s="90">
        <v>123.99</v>
      </c>
      <c r="AC1787" s="90">
        <v>95.4</v>
      </c>
      <c r="AD1787" s="90">
        <v>92.18</v>
      </c>
      <c r="AE1787" s="381">
        <f t="shared" si="28"/>
        <v>13.775016804713685</v>
      </c>
      <c r="AF1787" s="105"/>
      <c r="AG1787" s="381"/>
      <c r="AH1787" s="381"/>
      <c r="AI1787" s="381"/>
      <c r="AJ1787" s="381"/>
      <c r="AK1787" s="381"/>
      <c r="AL1787" s="381"/>
      <c r="AM1787" s="381"/>
    </row>
    <row r="1788" spans="1:39" x14ac:dyDescent="0.35">
      <c r="A1788" s="89" t="s">
        <v>627</v>
      </c>
      <c r="B1788" s="89" t="s">
        <v>391</v>
      </c>
      <c r="C1788" s="89" t="s">
        <v>392</v>
      </c>
      <c r="D1788" s="89" t="s">
        <v>463</v>
      </c>
      <c r="E1788" s="89" t="s">
        <v>487</v>
      </c>
      <c r="F1788" s="89" t="s">
        <v>465</v>
      </c>
      <c r="G1788" s="89" t="s">
        <v>465</v>
      </c>
      <c r="H1788" s="89" t="s">
        <v>719</v>
      </c>
      <c r="I1788" s="89" t="s">
        <v>506</v>
      </c>
      <c r="J1788" s="89" t="s">
        <v>501</v>
      </c>
      <c r="K1788" s="89" t="s">
        <v>466</v>
      </c>
      <c r="L1788" s="89" t="s">
        <v>587</v>
      </c>
      <c r="M1788" s="89" t="s">
        <v>395</v>
      </c>
      <c r="N1788" s="89">
        <v>29</v>
      </c>
      <c r="O1788" s="91">
        <v>20.37</v>
      </c>
      <c r="P1788" s="89" t="s">
        <v>400</v>
      </c>
      <c r="Q1788" s="89">
        <v>46</v>
      </c>
      <c r="R1788" s="89" t="s">
        <v>789</v>
      </c>
      <c r="S1788" s="89">
        <v>9</v>
      </c>
      <c r="T1788" s="90">
        <v>0</v>
      </c>
      <c r="U1788" s="90">
        <v>18.36</v>
      </c>
      <c r="V1788" s="90">
        <v>36.64</v>
      </c>
      <c r="W1788" s="90">
        <v>69</v>
      </c>
      <c r="X1788" s="90">
        <v>0</v>
      </c>
      <c r="Y1788" s="90">
        <v>123.99</v>
      </c>
      <c r="Z1788" s="90">
        <v>0</v>
      </c>
      <c r="AA1788" s="90">
        <v>0</v>
      </c>
      <c r="AB1788" s="90">
        <v>123.99</v>
      </c>
      <c r="AC1788" s="90">
        <v>95.4</v>
      </c>
      <c r="AD1788" s="90">
        <v>92.18</v>
      </c>
      <c r="AE1788" s="381">
        <f t="shared" si="28"/>
        <v>13.775016804713685</v>
      </c>
      <c r="AF1788" s="105"/>
      <c r="AG1788" s="381"/>
      <c r="AH1788" s="381"/>
      <c r="AI1788" s="381"/>
      <c r="AJ1788" s="381"/>
      <c r="AK1788" s="381"/>
      <c r="AL1788" s="381"/>
      <c r="AM1788" s="381"/>
    </row>
    <row r="1789" spans="1:39" x14ac:dyDescent="0.35">
      <c r="A1789" s="89" t="s">
        <v>710</v>
      </c>
      <c r="B1789" s="89" t="s">
        <v>397</v>
      </c>
      <c r="C1789" s="89" t="s">
        <v>398</v>
      </c>
      <c r="D1789" s="89" t="s">
        <v>393</v>
      </c>
      <c r="E1789" s="89" t="s">
        <v>711</v>
      </c>
      <c r="F1789" s="89" t="s">
        <v>465</v>
      </c>
      <c r="G1789" s="89" t="s">
        <v>465</v>
      </c>
      <c r="H1789" s="89" t="s">
        <v>465</v>
      </c>
      <c r="I1789" s="89" t="s">
        <v>465</v>
      </c>
      <c r="J1789" s="89" t="s">
        <v>465</v>
      </c>
      <c r="K1789" s="89" t="s">
        <v>476</v>
      </c>
      <c r="L1789" s="89" t="s">
        <v>394</v>
      </c>
      <c r="M1789" s="89" t="s">
        <v>399</v>
      </c>
      <c r="N1789" s="89">
        <v>35</v>
      </c>
      <c r="O1789" s="91">
        <v>6.9123999999999999</v>
      </c>
      <c r="P1789" s="89" t="s">
        <v>400</v>
      </c>
      <c r="Q1789" s="89">
        <v>46</v>
      </c>
      <c r="R1789" s="89" t="s">
        <v>789</v>
      </c>
      <c r="S1789" s="89">
        <v>9</v>
      </c>
      <c r="T1789" s="90">
        <v>0</v>
      </c>
      <c r="U1789" s="90">
        <v>17.010000000000002</v>
      </c>
      <c r="V1789" s="90">
        <v>11.69</v>
      </c>
      <c r="W1789" s="90">
        <v>0</v>
      </c>
      <c r="X1789" s="90">
        <v>20.23</v>
      </c>
      <c r="Y1789" s="90">
        <v>48.93</v>
      </c>
      <c r="Z1789" s="90">
        <v>40.17</v>
      </c>
      <c r="AA1789" s="90">
        <v>23.61</v>
      </c>
      <c r="AB1789" s="90">
        <v>112.71</v>
      </c>
      <c r="AC1789" s="90">
        <v>40.869999999999997</v>
      </c>
      <c r="AD1789" s="90">
        <v>49.79</v>
      </c>
      <c r="AE1789" s="381">
        <f t="shared" si="28"/>
        <v>12.267824588596383</v>
      </c>
      <c r="AF1789" s="105"/>
      <c r="AG1789" s="381"/>
      <c r="AH1789" s="381"/>
      <c r="AI1789" s="381"/>
      <c r="AJ1789" s="381"/>
      <c r="AK1789" s="381"/>
      <c r="AL1789" s="381"/>
      <c r="AM1789" s="381"/>
    </row>
    <row r="1790" spans="1:39" x14ac:dyDescent="0.35">
      <c r="A1790" s="89" t="s">
        <v>598</v>
      </c>
      <c r="B1790" s="89" t="s">
        <v>545</v>
      </c>
      <c r="C1790" s="89" t="s">
        <v>462</v>
      </c>
      <c r="D1790" s="89" t="s">
        <v>637</v>
      </c>
      <c r="E1790" s="89" t="s">
        <v>524</v>
      </c>
      <c r="F1790" s="89" t="s">
        <v>465</v>
      </c>
      <c r="G1790" s="89" t="s">
        <v>465</v>
      </c>
      <c r="H1790" s="89" t="s">
        <v>465</v>
      </c>
      <c r="I1790" s="89" t="s">
        <v>465</v>
      </c>
      <c r="J1790" s="89" t="s">
        <v>465</v>
      </c>
      <c r="K1790" s="89" t="s">
        <v>466</v>
      </c>
      <c r="L1790" s="89" t="s">
        <v>394</v>
      </c>
      <c r="M1790" s="89" t="s">
        <v>395</v>
      </c>
      <c r="N1790" s="89">
        <v>1</v>
      </c>
      <c r="O1790" s="91">
        <v>61.08</v>
      </c>
      <c r="P1790" s="89" t="s">
        <v>467</v>
      </c>
      <c r="Q1790" s="89">
        <v>47</v>
      </c>
      <c r="R1790" s="89" t="s">
        <v>790</v>
      </c>
      <c r="S1790" s="89">
        <v>2</v>
      </c>
      <c r="T1790" s="90">
        <v>0</v>
      </c>
      <c r="U1790" s="90">
        <v>0</v>
      </c>
      <c r="V1790" s="90">
        <v>0</v>
      </c>
      <c r="W1790" s="90">
        <v>0</v>
      </c>
      <c r="X1790" s="90">
        <v>0</v>
      </c>
      <c r="Y1790" s="90">
        <v>0</v>
      </c>
      <c r="Z1790" s="90">
        <v>0</v>
      </c>
      <c r="AA1790" s="90">
        <v>0</v>
      </c>
      <c r="AB1790" s="90">
        <v>0</v>
      </c>
      <c r="AC1790" s="90"/>
      <c r="AD1790" s="90"/>
      <c r="AE1790" s="381" t="str">
        <f t="shared" si="28"/>
        <v>-</v>
      </c>
      <c r="AF1790" s="105"/>
      <c r="AG1790" s="381"/>
      <c r="AH1790" s="381"/>
      <c r="AI1790" s="381"/>
      <c r="AJ1790" s="381"/>
      <c r="AK1790" s="381"/>
      <c r="AL1790" s="381"/>
      <c r="AM1790" s="381"/>
    </row>
    <row r="1791" spans="1:39" x14ac:dyDescent="0.35">
      <c r="A1791" s="89" t="s">
        <v>563</v>
      </c>
      <c r="B1791" s="89" t="s">
        <v>545</v>
      </c>
      <c r="C1791" s="89" t="s">
        <v>462</v>
      </c>
      <c r="D1791" s="89" t="s">
        <v>637</v>
      </c>
      <c r="E1791" s="89" t="s">
        <v>521</v>
      </c>
      <c r="F1791" s="89" t="s">
        <v>465</v>
      </c>
      <c r="G1791" s="89" t="s">
        <v>465</v>
      </c>
      <c r="H1791" s="89" t="s">
        <v>465</v>
      </c>
      <c r="I1791" s="89" t="s">
        <v>465</v>
      </c>
      <c r="J1791" s="89" t="s">
        <v>465</v>
      </c>
      <c r="K1791" s="89" t="s">
        <v>466</v>
      </c>
      <c r="L1791" s="89" t="s">
        <v>394</v>
      </c>
      <c r="M1791" s="89" t="s">
        <v>395</v>
      </c>
      <c r="N1791" s="89">
        <v>1</v>
      </c>
      <c r="O1791" s="91">
        <v>68.400000000000006</v>
      </c>
      <c r="P1791" s="89" t="s">
        <v>467</v>
      </c>
      <c r="Q1791" s="89">
        <v>47</v>
      </c>
      <c r="R1791" s="89" t="s">
        <v>790</v>
      </c>
      <c r="S1791" s="89">
        <v>2</v>
      </c>
      <c r="T1791" s="90">
        <v>0</v>
      </c>
      <c r="U1791" s="90">
        <v>0</v>
      </c>
      <c r="V1791" s="90">
        <v>0</v>
      </c>
      <c r="W1791" s="90">
        <v>0</v>
      </c>
      <c r="X1791" s="90">
        <v>0</v>
      </c>
      <c r="Y1791" s="90">
        <v>0</v>
      </c>
      <c r="Z1791" s="90">
        <v>0</v>
      </c>
      <c r="AA1791" s="90">
        <v>0</v>
      </c>
      <c r="AB1791" s="90">
        <v>0</v>
      </c>
      <c r="AC1791" s="90"/>
      <c r="AD1791" s="90"/>
      <c r="AE1791" s="381" t="str">
        <f t="shared" si="28"/>
        <v>-</v>
      </c>
      <c r="AF1791" s="105"/>
      <c r="AG1791" s="381"/>
      <c r="AH1791" s="381"/>
      <c r="AI1791" s="381"/>
      <c r="AJ1791" s="381"/>
      <c r="AK1791" s="381"/>
      <c r="AL1791" s="381"/>
      <c r="AM1791" s="381"/>
    </row>
    <row r="1792" spans="1:39" x14ac:dyDescent="0.35">
      <c r="A1792" s="89" t="s">
        <v>625</v>
      </c>
      <c r="B1792" s="89" t="s">
        <v>545</v>
      </c>
      <c r="C1792" s="89" t="s">
        <v>462</v>
      </c>
      <c r="D1792" s="89" t="s">
        <v>637</v>
      </c>
      <c r="E1792" s="89" t="s">
        <v>487</v>
      </c>
      <c r="F1792" s="89" t="s">
        <v>465</v>
      </c>
      <c r="G1792" s="89" t="s">
        <v>465</v>
      </c>
      <c r="H1792" s="89" t="s">
        <v>465</v>
      </c>
      <c r="I1792" s="89" t="s">
        <v>465</v>
      </c>
      <c r="J1792" s="89" t="s">
        <v>465</v>
      </c>
      <c r="K1792" s="89" t="s">
        <v>466</v>
      </c>
      <c r="L1792" s="89" t="s">
        <v>394</v>
      </c>
      <c r="M1792" s="89" t="s">
        <v>395</v>
      </c>
      <c r="N1792" s="89">
        <v>1</v>
      </c>
      <c r="O1792" s="91">
        <v>23.16</v>
      </c>
      <c r="P1792" s="89" t="s">
        <v>467</v>
      </c>
      <c r="Q1792" s="89">
        <v>47</v>
      </c>
      <c r="R1792" s="89" t="s">
        <v>790</v>
      </c>
      <c r="S1792" s="89">
        <v>2</v>
      </c>
      <c r="T1792" s="90">
        <v>0</v>
      </c>
      <c r="U1792" s="90">
        <v>0</v>
      </c>
      <c r="V1792" s="90">
        <v>0</v>
      </c>
      <c r="W1792" s="90">
        <v>0</v>
      </c>
      <c r="X1792" s="90">
        <v>0</v>
      </c>
      <c r="Y1792" s="90">
        <v>0</v>
      </c>
      <c r="Z1792" s="90">
        <v>0</v>
      </c>
      <c r="AA1792" s="90">
        <v>0</v>
      </c>
      <c r="AB1792" s="90">
        <v>0</v>
      </c>
      <c r="AC1792" s="90"/>
      <c r="AD1792" s="90"/>
      <c r="AE1792" s="381" t="str">
        <f t="shared" si="28"/>
        <v>-</v>
      </c>
      <c r="AF1792" s="105"/>
      <c r="AG1792" s="381"/>
      <c r="AH1792" s="381"/>
      <c r="AI1792" s="381"/>
      <c r="AJ1792" s="381"/>
      <c r="AK1792" s="381"/>
      <c r="AL1792" s="381"/>
      <c r="AM1792" s="381"/>
    </row>
    <row r="1793" spans="1:39" x14ac:dyDescent="0.35">
      <c r="A1793" s="89" t="s">
        <v>624</v>
      </c>
      <c r="B1793" s="89" t="s">
        <v>545</v>
      </c>
      <c r="C1793" s="89" t="s">
        <v>462</v>
      </c>
      <c r="D1793" s="89" t="s">
        <v>637</v>
      </c>
      <c r="E1793" s="89" t="s">
        <v>487</v>
      </c>
      <c r="F1793" s="89" t="s">
        <v>465</v>
      </c>
      <c r="G1793" s="89" t="s">
        <v>465</v>
      </c>
      <c r="H1793" s="89" t="s">
        <v>465</v>
      </c>
      <c r="I1793" s="89" t="s">
        <v>465</v>
      </c>
      <c r="J1793" s="89" t="s">
        <v>465</v>
      </c>
      <c r="K1793" s="89" t="s">
        <v>466</v>
      </c>
      <c r="L1793" s="89" t="s">
        <v>394</v>
      </c>
      <c r="M1793" s="89" t="s">
        <v>395</v>
      </c>
      <c r="N1793" s="89">
        <v>1</v>
      </c>
      <c r="O1793" s="91">
        <v>7.27</v>
      </c>
      <c r="P1793" s="89" t="s">
        <v>467</v>
      </c>
      <c r="Q1793" s="89">
        <v>47</v>
      </c>
      <c r="R1793" s="89" t="s">
        <v>790</v>
      </c>
      <c r="S1793" s="89">
        <v>2</v>
      </c>
      <c r="T1793" s="90">
        <v>0</v>
      </c>
      <c r="U1793" s="90">
        <v>0</v>
      </c>
      <c r="V1793" s="90">
        <v>0</v>
      </c>
      <c r="W1793" s="90">
        <v>0</v>
      </c>
      <c r="X1793" s="90">
        <v>0</v>
      </c>
      <c r="Y1793" s="90">
        <v>0</v>
      </c>
      <c r="Z1793" s="90">
        <v>0</v>
      </c>
      <c r="AA1793" s="90">
        <v>0</v>
      </c>
      <c r="AB1793" s="90">
        <v>0</v>
      </c>
      <c r="AC1793" s="90"/>
      <c r="AD1793" s="90"/>
      <c r="AE1793" s="381" t="str">
        <f t="shared" si="28"/>
        <v>-</v>
      </c>
      <c r="AF1793" s="105"/>
      <c r="AG1793" s="381"/>
      <c r="AH1793" s="381"/>
      <c r="AI1793" s="381"/>
      <c r="AJ1793" s="381"/>
      <c r="AK1793" s="381"/>
      <c r="AL1793" s="381"/>
      <c r="AM1793" s="381"/>
    </row>
    <row r="1794" spans="1:39" x14ac:dyDescent="0.35">
      <c r="A1794" s="89" t="s">
        <v>623</v>
      </c>
      <c r="B1794" s="89" t="s">
        <v>545</v>
      </c>
      <c r="C1794" s="89" t="s">
        <v>462</v>
      </c>
      <c r="D1794" s="89" t="s">
        <v>637</v>
      </c>
      <c r="E1794" s="89" t="s">
        <v>487</v>
      </c>
      <c r="F1794" s="89" t="s">
        <v>465</v>
      </c>
      <c r="G1794" s="89" t="s">
        <v>465</v>
      </c>
      <c r="H1794" s="89" t="s">
        <v>465</v>
      </c>
      <c r="I1794" s="89" t="s">
        <v>465</v>
      </c>
      <c r="J1794" s="89" t="s">
        <v>465</v>
      </c>
      <c r="K1794" s="89" t="s">
        <v>466</v>
      </c>
      <c r="L1794" s="89" t="s">
        <v>394</v>
      </c>
      <c r="M1794" s="89" t="s">
        <v>395</v>
      </c>
      <c r="N1794" s="89">
        <v>1</v>
      </c>
      <c r="O1794" s="91">
        <v>4.42</v>
      </c>
      <c r="P1794" s="89" t="s">
        <v>467</v>
      </c>
      <c r="Q1794" s="89">
        <v>47</v>
      </c>
      <c r="R1794" s="89" t="s">
        <v>790</v>
      </c>
      <c r="S1794" s="89">
        <v>2</v>
      </c>
      <c r="T1794" s="90">
        <v>0</v>
      </c>
      <c r="U1794" s="90">
        <v>0</v>
      </c>
      <c r="V1794" s="90">
        <v>0</v>
      </c>
      <c r="W1794" s="90">
        <v>0</v>
      </c>
      <c r="X1794" s="90">
        <v>0</v>
      </c>
      <c r="Y1794" s="90">
        <v>0</v>
      </c>
      <c r="Z1794" s="90">
        <v>0</v>
      </c>
      <c r="AA1794" s="90">
        <v>0</v>
      </c>
      <c r="AB1794" s="90">
        <v>0</v>
      </c>
      <c r="AC1794" s="90"/>
      <c r="AD1794" s="90"/>
      <c r="AE1794" s="381" t="str">
        <f t="shared" si="28"/>
        <v>-</v>
      </c>
      <c r="AF1794" s="105"/>
      <c r="AG1794" s="381"/>
      <c r="AH1794" s="381"/>
      <c r="AI1794" s="381"/>
      <c r="AJ1794" s="381"/>
      <c r="AK1794" s="381"/>
      <c r="AL1794" s="381"/>
      <c r="AM1794" s="381"/>
    </row>
    <row r="1795" spans="1:39" x14ac:dyDescent="0.35">
      <c r="A1795" s="89" t="s">
        <v>622</v>
      </c>
      <c r="B1795" s="89" t="s">
        <v>545</v>
      </c>
      <c r="C1795" s="89" t="s">
        <v>462</v>
      </c>
      <c r="D1795" s="89" t="s">
        <v>637</v>
      </c>
      <c r="E1795" s="89" t="s">
        <v>487</v>
      </c>
      <c r="F1795" s="89" t="s">
        <v>465</v>
      </c>
      <c r="G1795" s="89" t="s">
        <v>465</v>
      </c>
      <c r="H1795" s="89" t="s">
        <v>465</v>
      </c>
      <c r="I1795" s="89" t="s">
        <v>465</v>
      </c>
      <c r="J1795" s="89" t="s">
        <v>465</v>
      </c>
      <c r="K1795" s="89" t="s">
        <v>466</v>
      </c>
      <c r="L1795" s="89" t="s">
        <v>394</v>
      </c>
      <c r="M1795" s="89" t="s">
        <v>395</v>
      </c>
      <c r="N1795" s="89">
        <v>1</v>
      </c>
      <c r="O1795" s="91">
        <v>20.9</v>
      </c>
      <c r="P1795" s="89" t="s">
        <v>467</v>
      </c>
      <c r="Q1795" s="89">
        <v>47</v>
      </c>
      <c r="R1795" s="89" t="s">
        <v>790</v>
      </c>
      <c r="S1795" s="89">
        <v>2</v>
      </c>
      <c r="T1795" s="90">
        <v>0</v>
      </c>
      <c r="U1795" s="90">
        <v>0</v>
      </c>
      <c r="V1795" s="90">
        <v>0</v>
      </c>
      <c r="W1795" s="90">
        <v>0</v>
      </c>
      <c r="X1795" s="90">
        <v>0</v>
      </c>
      <c r="Y1795" s="90">
        <v>0</v>
      </c>
      <c r="Z1795" s="90">
        <v>0</v>
      </c>
      <c r="AA1795" s="90">
        <v>0</v>
      </c>
      <c r="AB1795" s="90">
        <v>0</v>
      </c>
      <c r="AC1795" s="90"/>
      <c r="AD1795" s="90"/>
      <c r="AE1795" s="381" t="str">
        <f t="shared" si="28"/>
        <v>-</v>
      </c>
      <c r="AF1795" s="105"/>
      <c r="AG1795" s="381"/>
      <c r="AH1795" s="381"/>
      <c r="AI1795" s="381"/>
      <c r="AJ1795" s="381"/>
      <c r="AK1795" s="381"/>
      <c r="AL1795" s="381"/>
      <c r="AM1795" s="381"/>
    </row>
    <row r="1796" spans="1:39" x14ac:dyDescent="0.35">
      <c r="A1796" s="89" t="s">
        <v>750</v>
      </c>
      <c r="B1796" s="89" t="s">
        <v>545</v>
      </c>
      <c r="C1796" s="89" t="s">
        <v>462</v>
      </c>
      <c r="D1796" s="89" t="s">
        <v>637</v>
      </c>
      <c r="E1796" s="89" t="s">
        <v>505</v>
      </c>
      <c r="F1796" s="89" t="s">
        <v>465</v>
      </c>
      <c r="G1796" s="89" t="s">
        <v>465</v>
      </c>
      <c r="H1796" s="89" t="s">
        <v>465</v>
      </c>
      <c r="I1796" s="89" t="s">
        <v>465</v>
      </c>
      <c r="J1796" s="89" t="s">
        <v>465</v>
      </c>
      <c r="K1796" s="89" t="s">
        <v>466</v>
      </c>
      <c r="L1796" s="89" t="s">
        <v>394</v>
      </c>
      <c r="M1796" s="89" t="s">
        <v>395</v>
      </c>
      <c r="N1796" s="89">
        <v>1</v>
      </c>
      <c r="O1796" s="91">
        <v>25.29</v>
      </c>
      <c r="P1796" s="89" t="s">
        <v>467</v>
      </c>
      <c r="Q1796" s="89">
        <v>47</v>
      </c>
      <c r="R1796" s="89" t="s">
        <v>790</v>
      </c>
      <c r="S1796" s="89">
        <v>2</v>
      </c>
      <c r="T1796" s="90">
        <v>0</v>
      </c>
      <c r="U1796" s="90">
        <v>0</v>
      </c>
      <c r="V1796" s="90">
        <v>0</v>
      </c>
      <c r="W1796" s="90">
        <v>0</v>
      </c>
      <c r="X1796" s="90">
        <v>0</v>
      </c>
      <c r="Y1796" s="90">
        <v>0</v>
      </c>
      <c r="Z1796" s="90">
        <v>0</v>
      </c>
      <c r="AA1796" s="90">
        <v>0</v>
      </c>
      <c r="AB1796" s="90">
        <v>0</v>
      </c>
      <c r="AC1796" s="90"/>
      <c r="AD1796" s="90"/>
      <c r="AE1796" s="381" t="str">
        <f t="shared" si="28"/>
        <v>-</v>
      </c>
      <c r="AF1796" s="105"/>
      <c r="AG1796" s="381"/>
      <c r="AH1796" s="381"/>
      <c r="AI1796" s="381"/>
      <c r="AJ1796" s="381"/>
      <c r="AK1796" s="381"/>
      <c r="AL1796" s="381"/>
      <c r="AM1796" s="381"/>
    </row>
    <row r="1797" spans="1:39" x14ac:dyDescent="0.35">
      <c r="A1797" s="89" t="s">
        <v>486</v>
      </c>
      <c r="B1797" s="89" t="s">
        <v>545</v>
      </c>
      <c r="C1797" s="89" t="s">
        <v>462</v>
      </c>
      <c r="D1797" s="89" t="s">
        <v>782</v>
      </c>
      <c r="E1797" s="89" t="s">
        <v>487</v>
      </c>
      <c r="F1797" s="89" t="s">
        <v>465</v>
      </c>
      <c r="G1797" s="89" t="s">
        <v>465</v>
      </c>
      <c r="H1797" s="89" t="s">
        <v>465</v>
      </c>
      <c r="I1797" s="89" t="s">
        <v>465</v>
      </c>
      <c r="J1797" s="89" t="s">
        <v>465</v>
      </c>
      <c r="K1797" s="89" t="s">
        <v>466</v>
      </c>
      <c r="L1797" s="89" t="s">
        <v>394</v>
      </c>
      <c r="M1797" s="89" t="s">
        <v>395</v>
      </c>
      <c r="N1797" s="89">
        <v>1</v>
      </c>
      <c r="O1797" s="91">
        <v>8.33</v>
      </c>
      <c r="P1797" s="89" t="s">
        <v>467</v>
      </c>
      <c r="Q1797" s="89">
        <v>47</v>
      </c>
      <c r="R1797" s="89" t="s">
        <v>790</v>
      </c>
      <c r="S1797" s="89">
        <v>2</v>
      </c>
      <c r="T1797" s="90">
        <v>0</v>
      </c>
      <c r="U1797" s="90">
        <v>0</v>
      </c>
      <c r="V1797" s="90">
        <v>0</v>
      </c>
      <c r="W1797" s="90">
        <v>0</v>
      </c>
      <c r="X1797" s="90">
        <v>0</v>
      </c>
      <c r="Y1797" s="90">
        <v>0</v>
      </c>
      <c r="Z1797" s="90">
        <v>0</v>
      </c>
      <c r="AA1797" s="90">
        <v>0</v>
      </c>
      <c r="AB1797" s="90">
        <v>0</v>
      </c>
      <c r="AC1797" s="90"/>
      <c r="AD1797" s="90"/>
      <c r="AE1797" s="381" t="str">
        <f t="shared" si="28"/>
        <v>-</v>
      </c>
      <c r="AF1797" s="105"/>
      <c r="AG1797" s="381"/>
      <c r="AH1797" s="381"/>
      <c r="AI1797" s="381"/>
      <c r="AJ1797" s="381"/>
      <c r="AK1797" s="381"/>
      <c r="AL1797" s="381"/>
      <c r="AM1797" s="381"/>
    </row>
    <row r="1798" spans="1:39" x14ac:dyDescent="0.35">
      <c r="A1798" s="89" t="s">
        <v>488</v>
      </c>
      <c r="B1798" s="89" t="s">
        <v>545</v>
      </c>
      <c r="C1798" s="89" t="s">
        <v>462</v>
      </c>
      <c r="D1798" s="89" t="s">
        <v>782</v>
      </c>
      <c r="E1798" s="89" t="s">
        <v>489</v>
      </c>
      <c r="F1798" s="89" t="s">
        <v>465</v>
      </c>
      <c r="G1798" s="89" t="s">
        <v>465</v>
      </c>
      <c r="H1798" s="89" t="s">
        <v>465</v>
      </c>
      <c r="I1798" s="89" t="s">
        <v>465</v>
      </c>
      <c r="J1798" s="89" t="s">
        <v>465</v>
      </c>
      <c r="K1798" s="89" t="s">
        <v>466</v>
      </c>
      <c r="L1798" s="89" t="s">
        <v>394</v>
      </c>
      <c r="M1798" s="89" t="s">
        <v>395</v>
      </c>
      <c r="N1798" s="89">
        <v>1</v>
      </c>
      <c r="O1798" s="91">
        <v>33.85</v>
      </c>
      <c r="P1798" s="89" t="s">
        <v>467</v>
      </c>
      <c r="Q1798" s="89">
        <v>47</v>
      </c>
      <c r="R1798" s="89" t="s">
        <v>790</v>
      </c>
      <c r="S1798" s="89">
        <v>2</v>
      </c>
      <c r="T1798" s="90">
        <v>0</v>
      </c>
      <c r="U1798" s="90">
        <v>0</v>
      </c>
      <c r="V1798" s="90">
        <v>0</v>
      </c>
      <c r="W1798" s="90">
        <v>0</v>
      </c>
      <c r="X1798" s="90">
        <v>0</v>
      </c>
      <c r="Y1798" s="90">
        <v>0</v>
      </c>
      <c r="Z1798" s="90">
        <v>0</v>
      </c>
      <c r="AA1798" s="90">
        <v>0</v>
      </c>
      <c r="AB1798" s="90">
        <v>0</v>
      </c>
      <c r="AC1798" s="90"/>
      <c r="AD1798" s="90"/>
      <c r="AE1798" s="381" t="str">
        <f t="shared" si="28"/>
        <v>-</v>
      </c>
      <c r="AF1798" s="105"/>
      <c r="AG1798" s="381"/>
      <c r="AH1798" s="381"/>
      <c r="AI1798" s="381"/>
      <c r="AJ1798" s="381"/>
      <c r="AK1798" s="381"/>
      <c r="AL1798" s="381"/>
      <c r="AM1798" s="381"/>
    </row>
    <row r="1799" spans="1:39" x14ac:dyDescent="0.35">
      <c r="A1799" s="89" t="s">
        <v>556</v>
      </c>
      <c r="B1799" s="89" t="s">
        <v>545</v>
      </c>
      <c r="C1799" s="89" t="s">
        <v>462</v>
      </c>
      <c r="D1799" s="89" t="s">
        <v>637</v>
      </c>
      <c r="E1799" s="89" t="s">
        <v>487</v>
      </c>
      <c r="F1799" s="89" t="s">
        <v>465</v>
      </c>
      <c r="G1799" s="89" t="s">
        <v>465</v>
      </c>
      <c r="H1799" s="89" t="s">
        <v>465</v>
      </c>
      <c r="I1799" s="89" t="s">
        <v>465</v>
      </c>
      <c r="J1799" s="89" t="s">
        <v>465</v>
      </c>
      <c r="K1799" s="89" t="s">
        <v>466</v>
      </c>
      <c r="L1799" s="89" t="s">
        <v>394</v>
      </c>
      <c r="M1799" s="89" t="s">
        <v>395</v>
      </c>
      <c r="N1799" s="89">
        <v>1</v>
      </c>
      <c r="O1799" s="91">
        <v>21.16</v>
      </c>
      <c r="P1799" s="89" t="s">
        <v>467</v>
      </c>
      <c r="Q1799" s="89">
        <v>47</v>
      </c>
      <c r="R1799" s="89" t="s">
        <v>790</v>
      </c>
      <c r="S1799" s="89">
        <v>2</v>
      </c>
      <c r="T1799" s="90">
        <v>0</v>
      </c>
      <c r="U1799" s="90">
        <v>0</v>
      </c>
      <c r="V1799" s="90">
        <v>0</v>
      </c>
      <c r="W1799" s="90">
        <v>0</v>
      </c>
      <c r="X1799" s="90">
        <v>0</v>
      </c>
      <c r="Y1799" s="90">
        <v>0</v>
      </c>
      <c r="Z1799" s="90">
        <v>0</v>
      </c>
      <c r="AA1799" s="90">
        <v>0</v>
      </c>
      <c r="AB1799" s="90">
        <v>0</v>
      </c>
      <c r="AC1799" s="90"/>
      <c r="AD1799" s="90"/>
      <c r="AE1799" s="381" t="str">
        <f t="shared" si="28"/>
        <v>-</v>
      </c>
      <c r="AF1799" s="105"/>
      <c r="AG1799" s="381"/>
      <c r="AH1799" s="381"/>
      <c r="AI1799" s="381"/>
      <c r="AJ1799" s="381"/>
      <c r="AK1799" s="381"/>
      <c r="AL1799" s="381"/>
      <c r="AM1799" s="381"/>
    </row>
    <row r="1800" spans="1:39" x14ac:dyDescent="0.35">
      <c r="A1800" s="89" t="s">
        <v>557</v>
      </c>
      <c r="B1800" s="89" t="s">
        <v>545</v>
      </c>
      <c r="C1800" s="89" t="s">
        <v>462</v>
      </c>
      <c r="D1800" s="89" t="s">
        <v>637</v>
      </c>
      <c r="E1800" s="89" t="s">
        <v>487</v>
      </c>
      <c r="F1800" s="89" t="s">
        <v>465</v>
      </c>
      <c r="G1800" s="89" t="s">
        <v>465</v>
      </c>
      <c r="H1800" s="89" t="s">
        <v>465</v>
      </c>
      <c r="I1800" s="89" t="s">
        <v>465</v>
      </c>
      <c r="J1800" s="89" t="s">
        <v>465</v>
      </c>
      <c r="K1800" s="89" t="s">
        <v>466</v>
      </c>
      <c r="L1800" s="89" t="s">
        <v>394</v>
      </c>
      <c r="M1800" s="89" t="s">
        <v>395</v>
      </c>
      <c r="N1800" s="89">
        <v>1</v>
      </c>
      <c r="O1800" s="91">
        <v>43.21</v>
      </c>
      <c r="P1800" s="89" t="s">
        <v>467</v>
      </c>
      <c r="Q1800" s="89">
        <v>47</v>
      </c>
      <c r="R1800" s="89" t="s">
        <v>790</v>
      </c>
      <c r="S1800" s="89">
        <v>2</v>
      </c>
      <c r="T1800" s="90">
        <v>0</v>
      </c>
      <c r="U1800" s="90">
        <v>0</v>
      </c>
      <c r="V1800" s="90">
        <v>0</v>
      </c>
      <c r="W1800" s="90">
        <v>0</v>
      </c>
      <c r="X1800" s="90">
        <v>0</v>
      </c>
      <c r="Y1800" s="90">
        <v>0</v>
      </c>
      <c r="Z1800" s="90">
        <v>0</v>
      </c>
      <c r="AA1800" s="90">
        <v>0</v>
      </c>
      <c r="AB1800" s="90">
        <v>0</v>
      </c>
      <c r="AC1800" s="90"/>
      <c r="AD1800" s="90"/>
      <c r="AE1800" s="381" t="str">
        <f t="shared" si="28"/>
        <v>-</v>
      </c>
      <c r="AF1800" s="105"/>
      <c r="AG1800" s="381"/>
      <c r="AH1800" s="381"/>
      <c r="AI1800" s="381"/>
      <c r="AJ1800" s="381"/>
      <c r="AK1800" s="381"/>
      <c r="AL1800" s="381"/>
      <c r="AM1800" s="381"/>
    </row>
    <row r="1801" spans="1:39" x14ac:dyDescent="0.35">
      <c r="A1801" s="89" t="s">
        <v>654</v>
      </c>
      <c r="B1801" s="89" t="s">
        <v>545</v>
      </c>
      <c r="C1801" s="89" t="s">
        <v>462</v>
      </c>
      <c r="D1801" s="89" t="s">
        <v>637</v>
      </c>
      <c r="E1801" s="89" t="s">
        <v>487</v>
      </c>
      <c r="F1801" s="89" t="s">
        <v>465</v>
      </c>
      <c r="G1801" s="89" t="s">
        <v>465</v>
      </c>
      <c r="H1801" s="89" t="s">
        <v>465</v>
      </c>
      <c r="I1801" s="89" t="s">
        <v>465</v>
      </c>
      <c r="J1801" s="89" t="s">
        <v>465</v>
      </c>
      <c r="K1801" s="89" t="s">
        <v>466</v>
      </c>
      <c r="L1801" s="89" t="s">
        <v>394</v>
      </c>
      <c r="M1801" s="89" t="s">
        <v>395</v>
      </c>
      <c r="N1801" s="89">
        <v>1</v>
      </c>
      <c r="O1801" s="91">
        <v>4.54</v>
      </c>
      <c r="P1801" s="89" t="s">
        <v>467</v>
      </c>
      <c r="Q1801" s="89">
        <v>47</v>
      </c>
      <c r="R1801" s="89" t="s">
        <v>790</v>
      </c>
      <c r="S1801" s="89">
        <v>2</v>
      </c>
      <c r="T1801" s="90">
        <v>0</v>
      </c>
      <c r="U1801" s="90">
        <v>0</v>
      </c>
      <c r="V1801" s="90">
        <v>0</v>
      </c>
      <c r="W1801" s="90">
        <v>0</v>
      </c>
      <c r="X1801" s="90">
        <v>0</v>
      </c>
      <c r="Y1801" s="90">
        <v>0</v>
      </c>
      <c r="Z1801" s="90">
        <v>0</v>
      </c>
      <c r="AA1801" s="90">
        <v>0</v>
      </c>
      <c r="AB1801" s="90">
        <v>0</v>
      </c>
      <c r="AC1801" s="90"/>
      <c r="AD1801" s="90"/>
      <c r="AE1801" s="381" t="str">
        <f t="shared" si="28"/>
        <v>-</v>
      </c>
      <c r="AF1801" s="105"/>
      <c r="AG1801" s="381"/>
      <c r="AH1801" s="381"/>
      <c r="AI1801" s="381"/>
      <c r="AJ1801" s="381"/>
      <c r="AK1801" s="381"/>
      <c r="AL1801" s="381"/>
      <c r="AM1801" s="381"/>
    </row>
    <row r="1802" spans="1:39" x14ac:dyDescent="0.35">
      <c r="A1802" s="89" t="s">
        <v>655</v>
      </c>
      <c r="B1802" s="89" t="s">
        <v>545</v>
      </c>
      <c r="C1802" s="89" t="s">
        <v>462</v>
      </c>
      <c r="D1802" s="89" t="s">
        <v>637</v>
      </c>
      <c r="E1802" s="89" t="s">
        <v>487</v>
      </c>
      <c r="F1802" s="89" t="s">
        <v>465</v>
      </c>
      <c r="G1802" s="89" t="s">
        <v>465</v>
      </c>
      <c r="H1802" s="89" t="s">
        <v>465</v>
      </c>
      <c r="I1802" s="89" t="s">
        <v>465</v>
      </c>
      <c r="J1802" s="89" t="s">
        <v>465</v>
      </c>
      <c r="K1802" s="89" t="s">
        <v>466</v>
      </c>
      <c r="L1802" s="89" t="s">
        <v>394</v>
      </c>
      <c r="M1802" s="89" t="s">
        <v>395</v>
      </c>
      <c r="N1802" s="89">
        <v>1</v>
      </c>
      <c r="O1802" s="91">
        <v>34.5</v>
      </c>
      <c r="P1802" s="89" t="s">
        <v>467</v>
      </c>
      <c r="Q1802" s="89">
        <v>47</v>
      </c>
      <c r="R1802" s="89" t="s">
        <v>790</v>
      </c>
      <c r="S1802" s="89">
        <v>2</v>
      </c>
      <c r="T1802" s="90">
        <v>0</v>
      </c>
      <c r="U1802" s="90">
        <v>0</v>
      </c>
      <c r="V1802" s="90">
        <v>0</v>
      </c>
      <c r="W1802" s="90">
        <v>0</v>
      </c>
      <c r="X1802" s="90">
        <v>0</v>
      </c>
      <c r="Y1802" s="90">
        <v>0</v>
      </c>
      <c r="Z1802" s="90">
        <v>0</v>
      </c>
      <c r="AA1802" s="90">
        <v>0</v>
      </c>
      <c r="AB1802" s="90">
        <v>0</v>
      </c>
      <c r="AC1802" s="90"/>
      <c r="AD1802" s="90"/>
      <c r="AE1802" s="381" t="str">
        <f t="shared" si="28"/>
        <v>-</v>
      </c>
      <c r="AF1802" s="105"/>
      <c r="AG1802" s="381"/>
      <c r="AH1802" s="381"/>
      <c r="AI1802" s="381"/>
      <c r="AJ1802" s="381"/>
      <c r="AK1802" s="381"/>
      <c r="AL1802" s="381"/>
      <c r="AM1802" s="381"/>
    </row>
    <row r="1803" spans="1:39" x14ac:dyDescent="0.35">
      <c r="A1803" s="89" t="s">
        <v>749</v>
      </c>
      <c r="B1803" s="89" t="s">
        <v>545</v>
      </c>
      <c r="C1803" s="89" t="s">
        <v>462</v>
      </c>
      <c r="D1803" s="89" t="s">
        <v>637</v>
      </c>
      <c r="E1803" s="89" t="s">
        <v>487</v>
      </c>
      <c r="F1803" s="89" t="s">
        <v>465</v>
      </c>
      <c r="G1803" s="89" t="s">
        <v>465</v>
      </c>
      <c r="H1803" s="89" t="s">
        <v>465</v>
      </c>
      <c r="I1803" s="89" t="s">
        <v>465</v>
      </c>
      <c r="J1803" s="89" t="s">
        <v>465</v>
      </c>
      <c r="K1803" s="89" t="s">
        <v>466</v>
      </c>
      <c r="L1803" s="89" t="s">
        <v>394</v>
      </c>
      <c r="M1803" s="89" t="s">
        <v>395</v>
      </c>
      <c r="N1803" s="89">
        <v>1</v>
      </c>
      <c r="O1803" s="91">
        <v>0.11</v>
      </c>
      <c r="P1803" s="89" t="s">
        <v>467</v>
      </c>
      <c r="Q1803" s="89">
        <v>47</v>
      </c>
      <c r="R1803" s="89" t="s">
        <v>790</v>
      </c>
      <c r="S1803" s="89">
        <v>2</v>
      </c>
      <c r="T1803" s="90">
        <v>0</v>
      </c>
      <c r="U1803" s="90">
        <v>0</v>
      </c>
      <c r="V1803" s="90">
        <v>0</v>
      </c>
      <c r="W1803" s="90">
        <v>0</v>
      </c>
      <c r="X1803" s="90">
        <v>0</v>
      </c>
      <c r="Y1803" s="90">
        <v>0</v>
      </c>
      <c r="Z1803" s="90">
        <v>0</v>
      </c>
      <c r="AA1803" s="90">
        <v>0</v>
      </c>
      <c r="AB1803" s="90">
        <v>0</v>
      </c>
      <c r="AC1803" s="90"/>
      <c r="AD1803" s="90"/>
      <c r="AE1803" s="381" t="str">
        <f t="shared" si="28"/>
        <v>-</v>
      </c>
      <c r="AF1803" s="105"/>
      <c r="AG1803" s="381"/>
      <c r="AH1803" s="381"/>
      <c r="AI1803" s="381"/>
      <c r="AJ1803" s="381"/>
      <c r="AK1803" s="381"/>
      <c r="AL1803" s="381"/>
      <c r="AM1803" s="381"/>
    </row>
    <row r="1804" spans="1:39" x14ac:dyDescent="0.35">
      <c r="A1804" s="89" t="s">
        <v>657</v>
      </c>
      <c r="B1804" s="89" t="s">
        <v>545</v>
      </c>
      <c r="C1804" s="89" t="s">
        <v>462</v>
      </c>
      <c r="D1804" s="89" t="s">
        <v>637</v>
      </c>
      <c r="E1804" s="89" t="s">
        <v>487</v>
      </c>
      <c r="F1804" s="89" t="s">
        <v>465</v>
      </c>
      <c r="G1804" s="89" t="s">
        <v>465</v>
      </c>
      <c r="H1804" s="89" t="s">
        <v>465</v>
      </c>
      <c r="I1804" s="89" t="s">
        <v>465</v>
      </c>
      <c r="J1804" s="89" t="s">
        <v>465</v>
      </c>
      <c r="K1804" s="89" t="s">
        <v>466</v>
      </c>
      <c r="L1804" s="89" t="s">
        <v>394</v>
      </c>
      <c r="M1804" s="89" t="s">
        <v>395</v>
      </c>
      <c r="N1804" s="89">
        <v>1</v>
      </c>
      <c r="O1804" s="91">
        <v>109.07</v>
      </c>
      <c r="P1804" s="89" t="s">
        <v>467</v>
      </c>
      <c r="Q1804" s="89">
        <v>47</v>
      </c>
      <c r="R1804" s="89" t="s">
        <v>790</v>
      </c>
      <c r="S1804" s="89">
        <v>2</v>
      </c>
      <c r="T1804" s="90">
        <v>0</v>
      </c>
      <c r="U1804" s="90">
        <v>0</v>
      </c>
      <c r="V1804" s="90">
        <v>0</v>
      </c>
      <c r="W1804" s="90">
        <v>0</v>
      </c>
      <c r="X1804" s="90">
        <v>0</v>
      </c>
      <c r="Y1804" s="90">
        <v>0</v>
      </c>
      <c r="Z1804" s="90">
        <v>0</v>
      </c>
      <c r="AA1804" s="90">
        <v>0</v>
      </c>
      <c r="AB1804" s="90">
        <v>0</v>
      </c>
      <c r="AC1804" s="90"/>
      <c r="AD1804" s="90"/>
      <c r="AE1804" s="381" t="str">
        <f t="shared" si="28"/>
        <v>-</v>
      </c>
      <c r="AF1804" s="105"/>
      <c r="AG1804" s="381"/>
      <c r="AH1804" s="381"/>
      <c r="AI1804" s="381"/>
      <c r="AJ1804" s="381"/>
      <c r="AK1804" s="381"/>
      <c r="AL1804" s="381"/>
      <c r="AM1804" s="381"/>
    </row>
    <row r="1805" spans="1:39" x14ac:dyDescent="0.35">
      <c r="A1805" s="89" t="s">
        <v>658</v>
      </c>
      <c r="B1805" s="89" t="s">
        <v>545</v>
      </c>
      <c r="C1805" s="89" t="s">
        <v>462</v>
      </c>
      <c r="D1805" s="89" t="s">
        <v>637</v>
      </c>
      <c r="E1805" s="89" t="s">
        <v>487</v>
      </c>
      <c r="F1805" s="89" t="s">
        <v>465</v>
      </c>
      <c r="G1805" s="89" t="s">
        <v>465</v>
      </c>
      <c r="H1805" s="89" t="s">
        <v>465</v>
      </c>
      <c r="I1805" s="89" t="s">
        <v>465</v>
      </c>
      <c r="J1805" s="89" t="s">
        <v>465</v>
      </c>
      <c r="K1805" s="89" t="s">
        <v>466</v>
      </c>
      <c r="L1805" s="89" t="s">
        <v>394</v>
      </c>
      <c r="M1805" s="89" t="s">
        <v>395</v>
      </c>
      <c r="N1805" s="89">
        <v>1</v>
      </c>
      <c r="O1805" s="91">
        <v>76.7</v>
      </c>
      <c r="P1805" s="89" t="s">
        <v>467</v>
      </c>
      <c r="Q1805" s="89">
        <v>47</v>
      </c>
      <c r="R1805" s="89" t="s">
        <v>790</v>
      </c>
      <c r="S1805" s="89">
        <v>2</v>
      </c>
      <c r="T1805" s="90">
        <v>0</v>
      </c>
      <c r="U1805" s="90">
        <v>0</v>
      </c>
      <c r="V1805" s="90">
        <v>0</v>
      </c>
      <c r="W1805" s="90">
        <v>0</v>
      </c>
      <c r="X1805" s="90">
        <v>0</v>
      </c>
      <c r="Y1805" s="90">
        <v>0</v>
      </c>
      <c r="Z1805" s="90">
        <v>0</v>
      </c>
      <c r="AA1805" s="90">
        <v>0</v>
      </c>
      <c r="AB1805" s="90">
        <v>0</v>
      </c>
      <c r="AC1805" s="90"/>
      <c r="AD1805" s="90"/>
      <c r="AE1805" s="381" t="str">
        <f t="shared" ref="AE1805:AE1868" si="29">IFERROR(SQRT(((AC1805/AD1805)/0.005454154)),"-")</f>
        <v>-</v>
      </c>
      <c r="AF1805" s="105"/>
      <c r="AG1805" s="381"/>
      <c r="AH1805" s="381"/>
      <c r="AI1805" s="381"/>
      <c r="AJ1805" s="381"/>
      <c r="AK1805" s="381"/>
      <c r="AL1805" s="381"/>
      <c r="AM1805" s="381"/>
    </row>
    <row r="1806" spans="1:39" x14ac:dyDescent="0.35">
      <c r="A1806" s="89" t="s">
        <v>626</v>
      </c>
      <c r="B1806" s="89" t="s">
        <v>545</v>
      </c>
      <c r="C1806" s="89" t="s">
        <v>462</v>
      </c>
      <c r="D1806" s="89" t="s">
        <v>637</v>
      </c>
      <c r="E1806" s="89" t="s">
        <v>487</v>
      </c>
      <c r="F1806" s="89" t="s">
        <v>465</v>
      </c>
      <c r="G1806" s="89" t="s">
        <v>465</v>
      </c>
      <c r="H1806" s="89" t="s">
        <v>465</v>
      </c>
      <c r="I1806" s="89" t="s">
        <v>465</v>
      </c>
      <c r="J1806" s="89" t="s">
        <v>465</v>
      </c>
      <c r="K1806" s="89" t="s">
        <v>466</v>
      </c>
      <c r="L1806" s="89" t="s">
        <v>394</v>
      </c>
      <c r="M1806" s="89" t="s">
        <v>395</v>
      </c>
      <c r="N1806" s="89">
        <v>1</v>
      </c>
      <c r="O1806" s="91">
        <v>8.0299999999999994</v>
      </c>
      <c r="P1806" s="89" t="s">
        <v>467</v>
      </c>
      <c r="Q1806" s="89">
        <v>47</v>
      </c>
      <c r="R1806" s="89" t="s">
        <v>790</v>
      </c>
      <c r="S1806" s="89">
        <v>2</v>
      </c>
      <c r="T1806" s="90">
        <v>0</v>
      </c>
      <c r="U1806" s="90">
        <v>0</v>
      </c>
      <c r="V1806" s="90">
        <v>0</v>
      </c>
      <c r="W1806" s="90">
        <v>0</v>
      </c>
      <c r="X1806" s="90">
        <v>0</v>
      </c>
      <c r="Y1806" s="90">
        <v>0</v>
      </c>
      <c r="Z1806" s="90">
        <v>0</v>
      </c>
      <c r="AA1806" s="90">
        <v>0</v>
      </c>
      <c r="AB1806" s="90">
        <v>0</v>
      </c>
      <c r="AC1806" s="90"/>
      <c r="AD1806" s="90"/>
      <c r="AE1806" s="381" t="str">
        <f t="shared" si="29"/>
        <v>-</v>
      </c>
      <c r="AF1806" s="105"/>
      <c r="AG1806" s="381"/>
      <c r="AH1806" s="381"/>
      <c r="AI1806" s="381"/>
      <c r="AJ1806" s="381"/>
      <c r="AK1806" s="381"/>
      <c r="AL1806" s="381"/>
      <c r="AM1806" s="381"/>
    </row>
    <row r="1807" spans="1:39" x14ac:dyDescent="0.35">
      <c r="A1807" s="89" t="s">
        <v>627</v>
      </c>
      <c r="B1807" s="89" t="s">
        <v>545</v>
      </c>
      <c r="C1807" s="89" t="s">
        <v>462</v>
      </c>
      <c r="D1807" s="89" t="s">
        <v>637</v>
      </c>
      <c r="E1807" s="89" t="s">
        <v>487</v>
      </c>
      <c r="F1807" s="89" t="s">
        <v>465</v>
      </c>
      <c r="G1807" s="89" t="s">
        <v>465</v>
      </c>
      <c r="H1807" s="89" t="s">
        <v>465</v>
      </c>
      <c r="I1807" s="89" t="s">
        <v>465</v>
      </c>
      <c r="J1807" s="89" t="s">
        <v>465</v>
      </c>
      <c r="K1807" s="89" t="s">
        <v>466</v>
      </c>
      <c r="L1807" s="89" t="s">
        <v>394</v>
      </c>
      <c r="M1807" s="89" t="s">
        <v>395</v>
      </c>
      <c r="N1807" s="89">
        <v>1</v>
      </c>
      <c r="O1807" s="91">
        <v>20.37</v>
      </c>
      <c r="P1807" s="89" t="s">
        <v>467</v>
      </c>
      <c r="Q1807" s="89">
        <v>47</v>
      </c>
      <c r="R1807" s="89" t="s">
        <v>790</v>
      </c>
      <c r="S1807" s="89">
        <v>2</v>
      </c>
      <c r="T1807" s="90">
        <v>0</v>
      </c>
      <c r="U1807" s="90">
        <v>0</v>
      </c>
      <c r="V1807" s="90">
        <v>0</v>
      </c>
      <c r="W1807" s="90">
        <v>0</v>
      </c>
      <c r="X1807" s="90">
        <v>0</v>
      </c>
      <c r="Y1807" s="90">
        <v>0</v>
      </c>
      <c r="Z1807" s="90">
        <v>0</v>
      </c>
      <c r="AA1807" s="90">
        <v>0</v>
      </c>
      <c r="AB1807" s="90">
        <v>0</v>
      </c>
      <c r="AC1807" s="90"/>
      <c r="AD1807" s="90"/>
      <c r="AE1807" s="381" t="str">
        <f t="shared" si="29"/>
        <v>-</v>
      </c>
      <c r="AF1807" s="105"/>
      <c r="AG1807" s="381"/>
      <c r="AH1807" s="381"/>
      <c r="AI1807" s="381"/>
      <c r="AJ1807" s="381"/>
      <c r="AK1807" s="381"/>
      <c r="AL1807" s="381"/>
      <c r="AM1807" s="381"/>
    </row>
    <row r="1808" spans="1:39" x14ac:dyDescent="0.35">
      <c r="A1808" s="89" t="s">
        <v>604</v>
      </c>
      <c r="B1808" s="89" t="s">
        <v>558</v>
      </c>
      <c r="C1808" s="89" t="s">
        <v>462</v>
      </c>
      <c r="D1808" s="89" t="s">
        <v>637</v>
      </c>
      <c r="E1808" s="89" t="s">
        <v>526</v>
      </c>
      <c r="F1808" s="89" t="s">
        <v>465</v>
      </c>
      <c r="G1808" s="89" t="s">
        <v>465</v>
      </c>
      <c r="H1808" s="89" t="s">
        <v>465</v>
      </c>
      <c r="I1808" s="89" t="s">
        <v>465</v>
      </c>
      <c r="J1808" s="89" t="s">
        <v>465</v>
      </c>
      <c r="K1808" s="89" t="s">
        <v>476</v>
      </c>
      <c r="L1808" s="89" t="s">
        <v>394</v>
      </c>
      <c r="M1808" s="89" t="s">
        <v>395</v>
      </c>
      <c r="N1808" s="89">
        <v>1</v>
      </c>
      <c r="O1808" s="91">
        <v>37.869999999999997</v>
      </c>
      <c r="P1808" s="89" t="s">
        <v>548</v>
      </c>
      <c r="Q1808" s="89">
        <v>47</v>
      </c>
      <c r="R1808" s="89" t="s">
        <v>790</v>
      </c>
      <c r="S1808" s="89">
        <v>3</v>
      </c>
      <c r="T1808" s="90">
        <v>0</v>
      </c>
      <c r="U1808" s="90">
        <v>0</v>
      </c>
      <c r="V1808" s="90">
        <v>0</v>
      </c>
      <c r="W1808" s="90">
        <v>0</v>
      </c>
      <c r="X1808" s="90">
        <v>0</v>
      </c>
      <c r="Y1808" s="90">
        <v>0</v>
      </c>
      <c r="Z1808" s="90">
        <v>0</v>
      </c>
      <c r="AA1808" s="90">
        <v>0</v>
      </c>
      <c r="AB1808" s="90">
        <v>0</v>
      </c>
      <c r="AC1808" s="90"/>
      <c r="AD1808" s="90"/>
      <c r="AE1808" s="381" t="str">
        <f t="shared" si="29"/>
        <v>-</v>
      </c>
      <c r="AF1808" s="105"/>
      <c r="AG1808" s="381"/>
      <c r="AH1808" s="381"/>
      <c r="AI1808" s="381"/>
      <c r="AJ1808" s="381"/>
      <c r="AK1808" s="381"/>
      <c r="AL1808" s="381"/>
      <c r="AM1808" s="381"/>
    </row>
    <row r="1809" spans="1:39" x14ac:dyDescent="0.35">
      <c r="A1809" s="89" t="s">
        <v>592</v>
      </c>
      <c r="B1809" s="89" t="s">
        <v>558</v>
      </c>
      <c r="C1809" s="89" t="s">
        <v>462</v>
      </c>
      <c r="D1809" s="89" t="s">
        <v>637</v>
      </c>
      <c r="E1809" s="89" t="s">
        <v>500</v>
      </c>
      <c r="F1809" s="89" t="s">
        <v>465</v>
      </c>
      <c r="G1809" s="89" t="s">
        <v>465</v>
      </c>
      <c r="H1809" s="89" t="s">
        <v>465</v>
      </c>
      <c r="I1809" s="89" t="s">
        <v>465</v>
      </c>
      <c r="J1809" s="89" t="s">
        <v>465</v>
      </c>
      <c r="K1809" s="89" t="s">
        <v>466</v>
      </c>
      <c r="L1809" s="89" t="s">
        <v>394</v>
      </c>
      <c r="M1809" s="89" t="s">
        <v>395</v>
      </c>
      <c r="N1809" s="89">
        <v>1</v>
      </c>
      <c r="O1809" s="91">
        <v>17.57</v>
      </c>
      <c r="P1809" s="89" t="s">
        <v>548</v>
      </c>
      <c r="Q1809" s="89">
        <v>47</v>
      </c>
      <c r="R1809" s="89" t="s">
        <v>790</v>
      </c>
      <c r="S1809" s="89">
        <v>3</v>
      </c>
      <c r="T1809" s="90">
        <v>0</v>
      </c>
      <c r="U1809" s="90">
        <v>0</v>
      </c>
      <c r="V1809" s="90">
        <v>0</v>
      </c>
      <c r="W1809" s="90">
        <v>0</v>
      </c>
      <c r="X1809" s="90">
        <v>0</v>
      </c>
      <c r="Y1809" s="90">
        <v>0</v>
      </c>
      <c r="Z1809" s="90">
        <v>0</v>
      </c>
      <c r="AA1809" s="90">
        <v>0</v>
      </c>
      <c r="AB1809" s="90">
        <v>0</v>
      </c>
      <c r="AC1809" s="90"/>
      <c r="AD1809" s="90"/>
      <c r="AE1809" s="381" t="str">
        <f t="shared" si="29"/>
        <v>-</v>
      </c>
      <c r="AF1809" s="105"/>
      <c r="AG1809" s="381"/>
      <c r="AH1809" s="381"/>
      <c r="AI1809" s="381"/>
      <c r="AJ1809" s="381"/>
      <c r="AK1809" s="381"/>
      <c r="AL1809" s="381"/>
      <c r="AM1809" s="381"/>
    </row>
    <row r="1810" spans="1:39" x14ac:dyDescent="0.35">
      <c r="A1810" s="89" t="s">
        <v>591</v>
      </c>
      <c r="B1810" s="89" t="s">
        <v>558</v>
      </c>
      <c r="C1810" s="89" t="s">
        <v>462</v>
      </c>
      <c r="D1810" s="89" t="s">
        <v>637</v>
      </c>
      <c r="E1810" s="89" t="s">
        <v>500</v>
      </c>
      <c r="F1810" s="89" t="s">
        <v>465</v>
      </c>
      <c r="G1810" s="89" t="s">
        <v>465</v>
      </c>
      <c r="H1810" s="89" t="s">
        <v>465</v>
      </c>
      <c r="I1810" s="89" t="s">
        <v>465</v>
      </c>
      <c r="J1810" s="89" t="s">
        <v>465</v>
      </c>
      <c r="K1810" s="89" t="s">
        <v>466</v>
      </c>
      <c r="L1810" s="89" t="s">
        <v>394</v>
      </c>
      <c r="M1810" s="89" t="s">
        <v>395</v>
      </c>
      <c r="N1810" s="89">
        <v>1</v>
      </c>
      <c r="O1810" s="91">
        <v>10.95</v>
      </c>
      <c r="P1810" s="89" t="s">
        <v>548</v>
      </c>
      <c r="Q1810" s="89">
        <v>47</v>
      </c>
      <c r="R1810" s="89" t="s">
        <v>790</v>
      </c>
      <c r="S1810" s="89">
        <v>3</v>
      </c>
      <c r="T1810" s="90">
        <v>0</v>
      </c>
      <c r="U1810" s="90">
        <v>0</v>
      </c>
      <c r="V1810" s="90">
        <v>0</v>
      </c>
      <c r="W1810" s="90">
        <v>0</v>
      </c>
      <c r="X1810" s="90">
        <v>0</v>
      </c>
      <c r="Y1810" s="90">
        <v>0</v>
      </c>
      <c r="Z1810" s="90">
        <v>0</v>
      </c>
      <c r="AA1810" s="90">
        <v>0</v>
      </c>
      <c r="AB1810" s="90">
        <v>0</v>
      </c>
      <c r="AC1810" s="90"/>
      <c r="AD1810" s="90"/>
      <c r="AE1810" s="381" t="str">
        <f t="shared" si="29"/>
        <v>-</v>
      </c>
      <c r="AF1810" s="105"/>
      <c r="AG1810" s="381"/>
      <c r="AH1810" s="381"/>
      <c r="AI1810" s="381"/>
      <c r="AJ1810" s="381"/>
      <c r="AK1810" s="381"/>
      <c r="AL1810" s="381"/>
      <c r="AM1810" s="381"/>
    </row>
    <row r="1811" spans="1:39" x14ac:dyDescent="0.35">
      <c r="A1811" s="89" t="s">
        <v>598</v>
      </c>
      <c r="B1811" s="89" t="s">
        <v>558</v>
      </c>
      <c r="C1811" s="89" t="s">
        <v>462</v>
      </c>
      <c r="D1811" s="89" t="s">
        <v>637</v>
      </c>
      <c r="E1811" s="89" t="s">
        <v>524</v>
      </c>
      <c r="F1811" s="89" t="s">
        <v>465</v>
      </c>
      <c r="G1811" s="89" t="s">
        <v>465</v>
      </c>
      <c r="H1811" s="89" t="s">
        <v>465</v>
      </c>
      <c r="I1811" s="89" t="s">
        <v>465</v>
      </c>
      <c r="J1811" s="89" t="s">
        <v>465</v>
      </c>
      <c r="K1811" s="89" t="s">
        <v>466</v>
      </c>
      <c r="L1811" s="89" t="s">
        <v>394</v>
      </c>
      <c r="M1811" s="89" t="s">
        <v>395</v>
      </c>
      <c r="N1811" s="89">
        <v>1</v>
      </c>
      <c r="O1811" s="91">
        <v>64.349999999999994</v>
      </c>
      <c r="P1811" s="89" t="s">
        <v>548</v>
      </c>
      <c r="Q1811" s="89">
        <v>47</v>
      </c>
      <c r="R1811" s="89" t="s">
        <v>790</v>
      </c>
      <c r="S1811" s="89">
        <v>3</v>
      </c>
      <c r="T1811" s="90">
        <v>0</v>
      </c>
      <c r="U1811" s="90">
        <v>0</v>
      </c>
      <c r="V1811" s="90">
        <v>0</v>
      </c>
      <c r="W1811" s="90">
        <v>0</v>
      </c>
      <c r="X1811" s="90">
        <v>0</v>
      </c>
      <c r="Y1811" s="90">
        <v>0</v>
      </c>
      <c r="Z1811" s="90">
        <v>0</v>
      </c>
      <c r="AA1811" s="90">
        <v>0</v>
      </c>
      <c r="AB1811" s="90">
        <v>0</v>
      </c>
      <c r="AC1811" s="90"/>
      <c r="AD1811" s="90"/>
      <c r="AE1811" s="381" t="str">
        <f t="shared" si="29"/>
        <v>-</v>
      </c>
      <c r="AF1811" s="105"/>
      <c r="AG1811" s="381"/>
      <c r="AH1811" s="381"/>
      <c r="AI1811" s="381"/>
      <c r="AJ1811" s="381"/>
      <c r="AK1811" s="381"/>
      <c r="AL1811" s="381"/>
      <c r="AM1811" s="381"/>
    </row>
    <row r="1812" spans="1:39" x14ac:dyDescent="0.35">
      <c r="A1812" s="89" t="s">
        <v>747</v>
      </c>
      <c r="B1812" s="89" t="s">
        <v>558</v>
      </c>
      <c r="C1812" s="89" t="s">
        <v>462</v>
      </c>
      <c r="D1812" s="89" t="s">
        <v>637</v>
      </c>
      <c r="E1812" s="89" t="s">
        <v>552</v>
      </c>
      <c r="F1812" s="89" t="s">
        <v>465</v>
      </c>
      <c r="G1812" s="89" t="s">
        <v>465</v>
      </c>
      <c r="H1812" s="89" t="s">
        <v>465</v>
      </c>
      <c r="I1812" s="89" t="s">
        <v>465</v>
      </c>
      <c r="J1812" s="89" t="s">
        <v>465</v>
      </c>
      <c r="K1812" s="89" t="s">
        <v>466</v>
      </c>
      <c r="L1812" s="89" t="s">
        <v>394</v>
      </c>
      <c r="M1812" s="89" t="s">
        <v>395</v>
      </c>
      <c r="N1812" s="89">
        <v>1</v>
      </c>
      <c r="O1812" s="91">
        <v>34.85</v>
      </c>
      <c r="P1812" s="89" t="s">
        <v>548</v>
      </c>
      <c r="Q1812" s="89">
        <v>47</v>
      </c>
      <c r="R1812" s="89" t="s">
        <v>790</v>
      </c>
      <c r="S1812" s="89">
        <v>3</v>
      </c>
      <c r="T1812" s="90">
        <v>0</v>
      </c>
      <c r="U1812" s="90">
        <v>0</v>
      </c>
      <c r="V1812" s="90">
        <v>0</v>
      </c>
      <c r="W1812" s="90">
        <v>0</v>
      </c>
      <c r="X1812" s="90">
        <v>0</v>
      </c>
      <c r="Y1812" s="90">
        <v>0</v>
      </c>
      <c r="Z1812" s="90">
        <v>0</v>
      </c>
      <c r="AA1812" s="90">
        <v>0</v>
      </c>
      <c r="AB1812" s="90">
        <v>0</v>
      </c>
      <c r="AC1812" s="90"/>
      <c r="AD1812" s="90"/>
      <c r="AE1812" s="381" t="str">
        <f t="shared" si="29"/>
        <v>-</v>
      </c>
      <c r="AF1812" s="105"/>
      <c r="AG1812" s="381"/>
      <c r="AH1812" s="381"/>
      <c r="AI1812" s="381"/>
      <c r="AJ1812" s="381"/>
      <c r="AK1812" s="381"/>
      <c r="AL1812" s="381"/>
      <c r="AM1812" s="381"/>
    </row>
    <row r="1813" spans="1:39" x14ac:dyDescent="0.35">
      <c r="A1813" s="89" t="s">
        <v>494</v>
      </c>
      <c r="B1813" s="89" t="s">
        <v>558</v>
      </c>
      <c r="C1813" s="89" t="s">
        <v>462</v>
      </c>
      <c r="D1813" s="89" t="s">
        <v>637</v>
      </c>
      <c r="E1813" s="89" t="s">
        <v>495</v>
      </c>
      <c r="F1813" s="89" t="s">
        <v>465</v>
      </c>
      <c r="G1813" s="89" t="s">
        <v>465</v>
      </c>
      <c r="H1813" s="89" t="s">
        <v>465</v>
      </c>
      <c r="I1813" s="89" t="s">
        <v>465</v>
      </c>
      <c r="J1813" s="89" t="s">
        <v>465</v>
      </c>
      <c r="K1813" s="89" t="s">
        <v>466</v>
      </c>
      <c r="L1813" s="89" t="s">
        <v>394</v>
      </c>
      <c r="M1813" s="89" t="s">
        <v>395</v>
      </c>
      <c r="N1813" s="89">
        <v>1</v>
      </c>
      <c r="O1813" s="91">
        <v>26.06</v>
      </c>
      <c r="P1813" s="89" t="s">
        <v>548</v>
      </c>
      <c r="Q1813" s="89">
        <v>47</v>
      </c>
      <c r="R1813" s="89" t="s">
        <v>790</v>
      </c>
      <c r="S1813" s="89">
        <v>3</v>
      </c>
      <c r="T1813" s="90">
        <v>0</v>
      </c>
      <c r="U1813" s="90">
        <v>0</v>
      </c>
      <c r="V1813" s="90">
        <v>0</v>
      </c>
      <c r="W1813" s="90">
        <v>0</v>
      </c>
      <c r="X1813" s="90">
        <v>0</v>
      </c>
      <c r="Y1813" s="90">
        <v>0</v>
      </c>
      <c r="Z1813" s="90">
        <v>0</v>
      </c>
      <c r="AA1813" s="90">
        <v>0</v>
      </c>
      <c r="AB1813" s="90">
        <v>0</v>
      </c>
      <c r="AC1813" s="90"/>
      <c r="AD1813" s="90"/>
      <c r="AE1813" s="381" t="str">
        <f t="shared" si="29"/>
        <v>-</v>
      </c>
      <c r="AF1813" s="105"/>
      <c r="AG1813" s="381"/>
      <c r="AH1813" s="381"/>
      <c r="AI1813" s="381"/>
      <c r="AJ1813" s="381"/>
      <c r="AK1813" s="381"/>
      <c r="AL1813" s="381"/>
      <c r="AM1813" s="381"/>
    </row>
    <row r="1814" spans="1:39" x14ac:dyDescent="0.35">
      <c r="A1814" s="89" t="s">
        <v>492</v>
      </c>
      <c r="B1814" s="89" t="s">
        <v>558</v>
      </c>
      <c r="C1814" s="89" t="s">
        <v>462</v>
      </c>
      <c r="D1814" s="89" t="s">
        <v>637</v>
      </c>
      <c r="E1814" s="89" t="s">
        <v>493</v>
      </c>
      <c r="F1814" s="89" t="s">
        <v>465</v>
      </c>
      <c r="G1814" s="89" t="s">
        <v>465</v>
      </c>
      <c r="H1814" s="89" t="s">
        <v>465</v>
      </c>
      <c r="I1814" s="89" t="s">
        <v>465</v>
      </c>
      <c r="J1814" s="89" t="s">
        <v>465</v>
      </c>
      <c r="K1814" s="89" t="s">
        <v>466</v>
      </c>
      <c r="L1814" s="89" t="s">
        <v>394</v>
      </c>
      <c r="M1814" s="89" t="s">
        <v>395</v>
      </c>
      <c r="N1814" s="89">
        <v>1</v>
      </c>
      <c r="O1814" s="91">
        <v>119.68</v>
      </c>
      <c r="P1814" s="89" t="s">
        <v>548</v>
      </c>
      <c r="Q1814" s="89">
        <v>47</v>
      </c>
      <c r="R1814" s="89" t="s">
        <v>790</v>
      </c>
      <c r="S1814" s="89">
        <v>3</v>
      </c>
      <c r="T1814" s="90">
        <v>0</v>
      </c>
      <c r="U1814" s="90">
        <v>0</v>
      </c>
      <c r="V1814" s="90">
        <v>0</v>
      </c>
      <c r="W1814" s="90">
        <v>0</v>
      </c>
      <c r="X1814" s="90">
        <v>0</v>
      </c>
      <c r="Y1814" s="90">
        <v>0</v>
      </c>
      <c r="Z1814" s="90">
        <v>0</v>
      </c>
      <c r="AA1814" s="90">
        <v>0</v>
      </c>
      <c r="AB1814" s="90">
        <v>0</v>
      </c>
      <c r="AC1814" s="90"/>
      <c r="AD1814" s="90"/>
      <c r="AE1814" s="381" t="str">
        <f t="shared" si="29"/>
        <v>-</v>
      </c>
      <c r="AF1814" s="105"/>
      <c r="AG1814" s="381"/>
      <c r="AH1814" s="381"/>
      <c r="AI1814" s="381"/>
      <c r="AJ1814" s="381"/>
      <c r="AK1814" s="381"/>
      <c r="AL1814" s="381"/>
      <c r="AM1814" s="381"/>
    </row>
    <row r="1815" spans="1:39" x14ac:dyDescent="0.35">
      <c r="A1815" s="89" t="s">
        <v>483</v>
      </c>
      <c r="B1815" s="89" t="s">
        <v>558</v>
      </c>
      <c r="C1815" s="89" t="s">
        <v>462</v>
      </c>
      <c r="D1815" s="89" t="s">
        <v>637</v>
      </c>
      <c r="E1815" s="89" t="s">
        <v>484</v>
      </c>
      <c r="F1815" s="89" t="s">
        <v>465</v>
      </c>
      <c r="G1815" s="89" t="s">
        <v>465</v>
      </c>
      <c r="H1815" s="89" t="s">
        <v>465</v>
      </c>
      <c r="I1815" s="89" t="s">
        <v>465</v>
      </c>
      <c r="J1815" s="89" t="s">
        <v>465</v>
      </c>
      <c r="K1815" s="89" t="s">
        <v>466</v>
      </c>
      <c r="L1815" s="89" t="s">
        <v>394</v>
      </c>
      <c r="M1815" s="89" t="s">
        <v>395</v>
      </c>
      <c r="N1815" s="89">
        <v>1</v>
      </c>
      <c r="O1815" s="91">
        <v>201.8</v>
      </c>
      <c r="P1815" s="89" t="s">
        <v>548</v>
      </c>
      <c r="Q1815" s="89">
        <v>47</v>
      </c>
      <c r="R1815" s="89" t="s">
        <v>790</v>
      </c>
      <c r="S1815" s="89">
        <v>3</v>
      </c>
      <c r="T1815" s="90">
        <v>0</v>
      </c>
      <c r="U1815" s="90">
        <v>0</v>
      </c>
      <c r="V1815" s="90">
        <v>0</v>
      </c>
      <c r="W1815" s="90">
        <v>0</v>
      </c>
      <c r="X1815" s="90">
        <v>0</v>
      </c>
      <c r="Y1815" s="90">
        <v>0</v>
      </c>
      <c r="Z1815" s="90">
        <v>0</v>
      </c>
      <c r="AA1815" s="90">
        <v>0</v>
      </c>
      <c r="AB1815" s="90">
        <v>0</v>
      </c>
      <c r="AC1815" s="90"/>
      <c r="AD1815" s="90"/>
      <c r="AE1815" s="381" t="str">
        <f t="shared" si="29"/>
        <v>-</v>
      </c>
      <c r="AF1815" s="105"/>
      <c r="AG1815" s="381"/>
      <c r="AH1815" s="381"/>
      <c r="AI1815" s="381"/>
      <c r="AJ1815" s="381"/>
      <c r="AK1815" s="381"/>
      <c r="AL1815" s="381"/>
      <c r="AM1815" s="381"/>
    </row>
    <row r="1816" spans="1:39" x14ac:dyDescent="0.35">
      <c r="A1816" s="89" t="s">
        <v>554</v>
      </c>
      <c r="B1816" s="89" t="s">
        <v>558</v>
      </c>
      <c r="C1816" s="89" t="s">
        <v>462</v>
      </c>
      <c r="D1816" s="89" t="s">
        <v>637</v>
      </c>
      <c r="E1816" s="89" t="s">
        <v>552</v>
      </c>
      <c r="F1816" s="89" t="s">
        <v>465</v>
      </c>
      <c r="G1816" s="89" t="s">
        <v>465</v>
      </c>
      <c r="H1816" s="89" t="s">
        <v>465</v>
      </c>
      <c r="I1816" s="89" t="s">
        <v>465</v>
      </c>
      <c r="J1816" s="89" t="s">
        <v>465</v>
      </c>
      <c r="K1816" s="89" t="s">
        <v>466</v>
      </c>
      <c r="L1816" s="89" t="s">
        <v>394</v>
      </c>
      <c r="M1816" s="89" t="s">
        <v>395</v>
      </c>
      <c r="N1816" s="89">
        <v>1</v>
      </c>
      <c r="O1816" s="91">
        <v>20.29</v>
      </c>
      <c r="P1816" s="89" t="s">
        <v>548</v>
      </c>
      <c r="Q1816" s="89">
        <v>47</v>
      </c>
      <c r="R1816" s="89" t="s">
        <v>790</v>
      </c>
      <c r="S1816" s="89">
        <v>3</v>
      </c>
      <c r="T1816" s="90">
        <v>0</v>
      </c>
      <c r="U1816" s="90">
        <v>0</v>
      </c>
      <c r="V1816" s="90">
        <v>0</v>
      </c>
      <c r="W1816" s="90">
        <v>0</v>
      </c>
      <c r="X1816" s="90">
        <v>0</v>
      </c>
      <c r="Y1816" s="90">
        <v>0</v>
      </c>
      <c r="Z1816" s="90">
        <v>0</v>
      </c>
      <c r="AA1816" s="90">
        <v>0</v>
      </c>
      <c r="AB1816" s="90">
        <v>0</v>
      </c>
      <c r="AC1816" s="90"/>
      <c r="AD1816" s="90"/>
      <c r="AE1816" s="381" t="str">
        <f t="shared" si="29"/>
        <v>-</v>
      </c>
      <c r="AF1816" s="105"/>
      <c r="AG1816" s="381"/>
      <c r="AH1816" s="381"/>
      <c r="AI1816" s="381"/>
      <c r="AJ1816" s="381"/>
      <c r="AK1816" s="381"/>
      <c r="AL1816" s="381"/>
      <c r="AM1816" s="381"/>
    </row>
    <row r="1817" spans="1:39" x14ac:dyDescent="0.35">
      <c r="A1817" s="89" t="s">
        <v>613</v>
      </c>
      <c r="B1817" s="89" t="s">
        <v>558</v>
      </c>
      <c r="C1817" s="89" t="s">
        <v>462</v>
      </c>
      <c r="D1817" s="89" t="s">
        <v>637</v>
      </c>
      <c r="E1817" s="89" t="s">
        <v>493</v>
      </c>
      <c r="F1817" s="89" t="s">
        <v>465</v>
      </c>
      <c r="G1817" s="89" t="s">
        <v>465</v>
      </c>
      <c r="H1817" s="89" t="s">
        <v>465</v>
      </c>
      <c r="I1817" s="89" t="s">
        <v>465</v>
      </c>
      <c r="J1817" s="89" t="s">
        <v>465</v>
      </c>
      <c r="K1817" s="89" t="s">
        <v>466</v>
      </c>
      <c r="L1817" s="89" t="s">
        <v>394</v>
      </c>
      <c r="M1817" s="89" t="s">
        <v>395</v>
      </c>
      <c r="N1817" s="89">
        <v>1</v>
      </c>
      <c r="O1817" s="91">
        <v>2.57</v>
      </c>
      <c r="P1817" s="89" t="s">
        <v>548</v>
      </c>
      <c r="Q1817" s="89">
        <v>47</v>
      </c>
      <c r="R1817" s="89" t="s">
        <v>790</v>
      </c>
      <c r="S1817" s="89">
        <v>3</v>
      </c>
      <c r="T1817" s="90">
        <v>0</v>
      </c>
      <c r="U1817" s="90">
        <v>0</v>
      </c>
      <c r="V1817" s="90">
        <v>0</v>
      </c>
      <c r="W1817" s="90">
        <v>0</v>
      </c>
      <c r="X1817" s="90">
        <v>0</v>
      </c>
      <c r="Y1817" s="90">
        <v>0</v>
      </c>
      <c r="Z1817" s="90">
        <v>0</v>
      </c>
      <c r="AA1817" s="90">
        <v>0</v>
      </c>
      <c r="AB1817" s="90">
        <v>0</v>
      </c>
      <c r="AC1817" s="90"/>
      <c r="AD1817" s="90"/>
      <c r="AE1817" s="381" t="str">
        <f t="shared" si="29"/>
        <v>-</v>
      </c>
      <c r="AF1817" s="105"/>
      <c r="AG1817" s="381"/>
      <c r="AH1817" s="381"/>
      <c r="AI1817" s="381"/>
      <c r="AJ1817" s="381"/>
      <c r="AK1817" s="381"/>
      <c r="AL1817" s="381"/>
      <c r="AM1817" s="381"/>
    </row>
    <row r="1818" spans="1:39" x14ac:dyDescent="0.35">
      <c r="A1818" s="89" t="s">
        <v>482</v>
      </c>
      <c r="B1818" s="89" t="s">
        <v>534</v>
      </c>
      <c r="C1818" s="89" t="s">
        <v>392</v>
      </c>
      <c r="D1818" s="89" t="s">
        <v>637</v>
      </c>
      <c r="E1818" s="89" t="s">
        <v>471</v>
      </c>
      <c r="F1818" s="89" t="s">
        <v>465</v>
      </c>
      <c r="G1818" s="89" t="s">
        <v>465</v>
      </c>
      <c r="H1818" s="89" t="s">
        <v>465</v>
      </c>
      <c r="I1818" s="89" t="s">
        <v>465</v>
      </c>
      <c r="J1818" s="89" t="s">
        <v>465</v>
      </c>
      <c r="K1818" s="89" t="s">
        <v>476</v>
      </c>
      <c r="L1818" s="89" t="s">
        <v>394</v>
      </c>
      <c r="M1818" s="89" t="s">
        <v>395</v>
      </c>
      <c r="N1818" s="89">
        <v>14</v>
      </c>
      <c r="O1818" s="91">
        <v>4.01</v>
      </c>
      <c r="P1818" s="89" t="s">
        <v>396</v>
      </c>
      <c r="Q1818" s="89">
        <v>47</v>
      </c>
      <c r="R1818" s="89" t="s">
        <v>790</v>
      </c>
      <c r="S1818" s="89">
        <v>7</v>
      </c>
      <c r="T1818" s="90">
        <v>0</v>
      </c>
      <c r="U1818" s="90">
        <v>15.58</v>
      </c>
      <c r="V1818" s="90">
        <v>0.42</v>
      </c>
      <c r="W1818" s="90">
        <v>0</v>
      </c>
      <c r="X1818" s="90">
        <v>0</v>
      </c>
      <c r="Y1818" s="90">
        <v>16</v>
      </c>
      <c r="Z1818" s="90">
        <v>0</v>
      </c>
      <c r="AA1818" s="90">
        <v>0</v>
      </c>
      <c r="AB1818" s="90">
        <v>16</v>
      </c>
      <c r="AC1818" s="90">
        <v>78.930000000000007</v>
      </c>
      <c r="AD1818" s="90">
        <v>359.85</v>
      </c>
      <c r="AE1818" s="381">
        <f t="shared" si="29"/>
        <v>6.3415672123807614</v>
      </c>
      <c r="AF1818" s="105"/>
      <c r="AG1818" s="381"/>
      <c r="AH1818" s="381"/>
      <c r="AI1818" s="381"/>
      <c r="AJ1818" s="381"/>
      <c r="AK1818" s="381"/>
      <c r="AL1818" s="381"/>
      <c r="AM1818" s="381"/>
    </row>
    <row r="1819" spans="1:39" x14ac:dyDescent="0.35">
      <c r="A1819" s="89" t="s">
        <v>481</v>
      </c>
      <c r="B1819" s="89" t="s">
        <v>534</v>
      </c>
      <c r="C1819" s="89" t="s">
        <v>392</v>
      </c>
      <c r="D1819" s="89" t="s">
        <v>637</v>
      </c>
      <c r="E1819" s="89" t="s">
        <v>480</v>
      </c>
      <c r="F1819" s="89" t="s">
        <v>465</v>
      </c>
      <c r="G1819" s="89" t="s">
        <v>465</v>
      </c>
      <c r="H1819" s="89" t="s">
        <v>465</v>
      </c>
      <c r="I1819" s="89" t="s">
        <v>465</v>
      </c>
      <c r="J1819" s="89" t="s">
        <v>465</v>
      </c>
      <c r="K1819" s="89" t="s">
        <v>476</v>
      </c>
      <c r="L1819" s="89" t="s">
        <v>394</v>
      </c>
      <c r="M1819" s="89" t="s">
        <v>395</v>
      </c>
      <c r="N1819" s="89">
        <v>14</v>
      </c>
      <c r="O1819" s="91">
        <v>18.649999999999999</v>
      </c>
      <c r="P1819" s="89" t="s">
        <v>396</v>
      </c>
      <c r="Q1819" s="89">
        <v>47</v>
      </c>
      <c r="R1819" s="89" t="s">
        <v>790</v>
      </c>
      <c r="S1819" s="89">
        <v>7</v>
      </c>
      <c r="T1819" s="90">
        <v>0</v>
      </c>
      <c r="U1819" s="90">
        <v>19.420000000000002</v>
      </c>
      <c r="V1819" s="90">
        <v>1.76</v>
      </c>
      <c r="W1819" s="90">
        <v>0</v>
      </c>
      <c r="X1819" s="90">
        <v>0</v>
      </c>
      <c r="Y1819" s="90">
        <v>21.19</v>
      </c>
      <c r="Z1819" s="90">
        <v>0</v>
      </c>
      <c r="AA1819" s="90">
        <v>0</v>
      </c>
      <c r="AB1819" s="90">
        <v>21.19</v>
      </c>
      <c r="AC1819" s="90">
        <v>90.01</v>
      </c>
      <c r="AD1819" s="90">
        <v>356.97</v>
      </c>
      <c r="AE1819" s="381">
        <f t="shared" si="29"/>
        <v>6.799325354707273</v>
      </c>
      <c r="AF1819" s="105"/>
      <c r="AG1819" s="381"/>
      <c r="AH1819" s="381"/>
      <c r="AI1819" s="381"/>
      <c r="AJ1819" s="381"/>
      <c r="AK1819" s="381"/>
      <c r="AL1819" s="381"/>
      <c r="AM1819" s="381"/>
    </row>
    <row r="1820" spans="1:39" x14ac:dyDescent="0.35">
      <c r="A1820" s="89" t="s">
        <v>479</v>
      </c>
      <c r="B1820" s="89" t="s">
        <v>534</v>
      </c>
      <c r="C1820" s="89" t="s">
        <v>392</v>
      </c>
      <c r="D1820" s="89" t="s">
        <v>637</v>
      </c>
      <c r="E1820" s="89" t="s">
        <v>480</v>
      </c>
      <c r="F1820" s="89" t="s">
        <v>465</v>
      </c>
      <c r="G1820" s="89" t="s">
        <v>465</v>
      </c>
      <c r="H1820" s="89" t="s">
        <v>465</v>
      </c>
      <c r="I1820" s="89" t="s">
        <v>465</v>
      </c>
      <c r="J1820" s="89" t="s">
        <v>465</v>
      </c>
      <c r="K1820" s="89" t="s">
        <v>476</v>
      </c>
      <c r="L1820" s="89" t="s">
        <v>394</v>
      </c>
      <c r="M1820" s="89" t="s">
        <v>395</v>
      </c>
      <c r="N1820" s="89">
        <v>14</v>
      </c>
      <c r="O1820" s="91">
        <v>11.92</v>
      </c>
      <c r="P1820" s="89" t="s">
        <v>396</v>
      </c>
      <c r="Q1820" s="89">
        <v>47</v>
      </c>
      <c r="R1820" s="89" t="s">
        <v>790</v>
      </c>
      <c r="S1820" s="89">
        <v>7</v>
      </c>
      <c r="T1820" s="90">
        <v>0</v>
      </c>
      <c r="U1820" s="90">
        <v>19.420000000000002</v>
      </c>
      <c r="V1820" s="90">
        <v>1.76</v>
      </c>
      <c r="W1820" s="90">
        <v>0</v>
      </c>
      <c r="X1820" s="90">
        <v>0</v>
      </c>
      <c r="Y1820" s="90">
        <v>21.19</v>
      </c>
      <c r="Z1820" s="90">
        <v>0</v>
      </c>
      <c r="AA1820" s="90">
        <v>0</v>
      </c>
      <c r="AB1820" s="90">
        <v>21.19</v>
      </c>
      <c r="AC1820" s="90">
        <v>90.01</v>
      </c>
      <c r="AD1820" s="90">
        <v>356.97</v>
      </c>
      <c r="AE1820" s="381">
        <f t="shared" si="29"/>
        <v>6.799325354707273</v>
      </c>
      <c r="AF1820" s="105"/>
      <c r="AG1820" s="381"/>
      <c r="AH1820" s="381"/>
      <c r="AI1820" s="381"/>
      <c r="AJ1820" s="381"/>
      <c r="AK1820" s="381"/>
      <c r="AL1820" s="381"/>
      <c r="AM1820" s="381"/>
    </row>
    <row r="1821" spans="1:39" x14ac:dyDescent="0.35">
      <c r="A1821" s="89" t="s">
        <v>477</v>
      </c>
      <c r="B1821" s="89" t="s">
        <v>534</v>
      </c>
      <c r="C1821" s="89" t="s">
        <v>392</v>
      </c>
      <c r="D1821" s="89" t="s">
        <v>637</v>
      </c>
      <c r="E1821" s="89" t="s">
        <v>478</v>
      </c>
      <c r="F1821" s="89" t="s">
        <v>465</v>
      </c>
      <c r="G1821" s="89" t="s">
        <v>465</v>
      </c>
      <c r="H1821" s="89" t="s">
        <v>465</v>
      </c>
      <c r="I1821" s="89" t="s">
        <v>465</v>
      </c>
      <c r="J1821" s="89" t="s">
        <v>465</v>
      </c>
      <c r="K1821" s="89" t="s">
        <v>476</v>
      </c>
      <c r="L1821" s="89" t="s">
        <v>394</v>
      </c>
      <c r="M1821" s="89" t="s">
        <v>395</v>
      </c>
      <c r="N1821" s="89">
        <v>14</v>
      </c>
      <c r="O1821" s="91">
        <v>24.3</v>
      </c>
      <c r="P1821" s="89" t="s">
        <v>396</v>
      </c>
      <c r="Q1821" s="89">
        <v>47</v>
      </c>
      <c r="R1821" s="89" t="s">
        <v>790</v>
      </c>
      <c r="S1821" s="89">
        <v>7</v>
      </c>
      <c r="T1821" s="90">
        <v>0</v>
      </c>
      <c r="U1821" s="90">
        <v>9.35</v>
      </c>
      <c r="V1821" s="90">
        <v>0</v>
      </c>
      <c r="W1821" s="90">
        <v>0</v>
      </c>
      <c r="X1821" s="90">
        <v>0</v>
      </c>
      <c r="Y1821" s="90">
        <v>9.35</v>
      </c>
      <c r="Z1821" s="90">
        <v>0</v>
      </c>
      <c r="AA1821" s="90">
        <v>0</v>
      </c>
      <c r="AB1821" s="90">
        <v>9.35</v>
      </c>
      <c r="AC1821" s="90">
        <v>58.92</v>
      </c>
      <c r="AD1821" s="90">
        <v>365.8</v>
      </c>
      <c r="AE1821" s="381">
        <f t="shared" si="29"/>
        <v>5.4343276595099166</v>
      </c>
      <c r="AF1821" s="105"/>
      <c r="AG1821" s="381"/>
      <c r="AH1821" s="381"/>
      <c r="AI1821" s="381"/>
      <c r="AJ1821" s="381"/>
      <c r="AK1821" s="381"/>
      <c r="AL1821" s="381"/>
      <c r="AM1821" s="381"/>
    </row>
    <row r="1822" spans="1:39" x14ac:dyDescent="0.35">
      <c r="A1822" s="89" t="s">
        <v>474</v>
      </c>
      <c r="B1822" s="89" t="s">
        <v>534</v>
      </c>
      <c r="C1822" s="89" t="s">
        <v>392</v>
      </c>
      <c r="D1822" s="89" t="s">
        <v>637</v>
      </c>
      <c r="E1822" s="89" t="s">
        <v>475</v>
      </c>
      <c r="F1822" s="89" t="s">
        <v>465</v>
      </c>
      <c r="G1822" s="89" t="s">
        <v>465</v>
      </c>
      <c r="H1822" s="89" t="s">
        <v>465</v>
      </c>
      <c r="I1822" s="89" t="s">
        <v>465</v>
      </c>
      <c r="J1822" s="89" t="s">
        <v>465</v>
      </c>
      <c r="K1822" s="89" t="s">
        <v>476</v>
      </c>
      <c r="L1822" s="89" t="s">
        <v>394</v>
      </c>
      <c r="M1822" s="89" t="s">
        <v>395</v>
      </c>
      <c r="N1822" s="89">
        <v>14</v>
      </c>
      <c r="O1822" s="91">
        <v>64.489999999999995</v>
      </c>
      <c r="P1822" s="89" t="s">
        <v>396</v>
      </c>
      <c r="Q1822" s="89">
        <v>47</v>
      </c>
      <c r="R1822" s="89" t="s">
        <v>790</v>
      </c>
      <c r="S1822" s="89">
        <v>7</v>
      </c>
      <c r="T1822" s="90">
        <v>0</v>
      </c>
      <c r="U1822" s="90">
        <v>21.43</v>
      </c>
      <c r="V1822" s="90">
        <v>3.39</v>
      </c>
      <c r="W1822" s="90">
        <v>0</v>
      </c>
      <c r="X1822" s="90">
        <v>0</v>
      </c>
      <c r="Y1822" s="90">
        <v>24.82</v>
      </c>
      <c r="Z1822" s="90">
        <v>0</v>
      </c>
      <c r="AA1822" s="90">
        <v>0</v>
      </c>
      <c r="AB1822" s="90">
        <v>24.82</v>
      </c>
      <c r="AC1822" s="90">
        <v>101.71</v>
      </c>
      <c r="AD1822" s="90">
        <v>354</v>
      </c>
      <c r="AE1822" s="381">
        <f t="shared" si="29"/>
        <v>7.2579922147917539</v>
      </c>
      <c r="AF1822" s="105"/>
      <c r="AG1822" s="381"/>
      <c r="AH1822" s="381"/>
      <c r="AI1822" s="381"/>
      <c r="AJ1822" s="381"/>
      <c r="AK1822" s="381"/>
      <c r="AL1822" s="381"/>
      <c r="AM1822" s="381"/>
    </row>
    <row r="1823" spans="1:39" x14ac:dyDescent="0.35">
      <c r="A1823" s="89" t="s">
        <v>470</v>
      </c>
      <c r="B1823" s="89" t="s">
        <v>534</v>
      </c>
      <c r="C1823" s="89" t="s">
        <v>392</v>
      </c>
      <c r="D1823" s="89" t="s">
        <v>637</v>
      </c>
      <c r="E1823" s="89" t="s">
        <v>471</v>
      </c>
      <c r="F1823" s="89" t="s">
        <v>465</v>
      </c>
      <c r="G1823" s="89" t="s">
        <v>465</v>
      </c>
      <c r="H1823" s="89" t="s">
        <v>465</v>
      </c>
      <c r="I1823" s="89" t="s">
        <v>465</v>
      </c>
      <c r="J1823" s="89" t="s">
        <v>465</v>
      </c>
      <c r="K1823" s="89" t="s">
        <v>466</v>
      </c>
      <c r="L1823" s="89" t="s">
        <v>394</v>
      </c>
      <c r="M1823" s="89" t="s">
        <v>395</v>
      </c>
      <c r="N1823" s="89">
        <v>14</v>
      </c>
      <c r="O1823" s="91">
        <v>23.1</v>
      </c>
      <c r="P1823" s="89" t="s">
        <v>396</v>
      </c>
      <c r="Q1823" s="89">
        <v>47</v>
      </c>
      <c r="R1823" s="89" t="s">
        <v>790</v>
      </c>
      <c r="S1823" s="89">
        <v>7</v>
      </c>
      <c r="T1823" s="90">
        <v>0</v>
      </c>
      <c r="U1823" s="90">
        <v>15.58</v>
      </c>
      <c r="V1823" s="90">
        <v>0.42</v>
      </c>
      <c r="W1823" s="90">
        <v>0</v>
      </c>
      <c r="X1823" s="90">
        <v>0</v>
      </c>
      <c r="Y1823" s="90">
        <v>16</v>
      </c>
      <c r="Z1823" s="90">
        <v>0</v>
      </c>
      <c r="AA1823" s="90">
        <v>0</v>
      </c>
      <c r="AB1823" s="90">
        <v>16</v>
      </c>
      <c r="AC1823" s="90">
        <v>78.930000000000007</v>
      </c>
      <c r="AD1823" s="90">
        <v>359.85</v>
      </c>
      <c r="AE1823" s="381">
        <f t="shared" si="29"/>
        <v>6.3415672123807614</v>
      </c>
      <c r="AF1823" s="105"/>
      <c r="AG1823" s="381"/>
      <c r="AH1823" s="381"/>
      <c r="AI1823" s="381"/>
      <c r="AJ1823" s="381"/>
      <c r="AK1823" s="381"/>
      <c r="AL1823" s="381"/>
      <c r="AM1823" s="381"/>
    </row>
    <row r="1824" spans="1:39" x14ac:dyDescent="0.35">
      <c r="A1824" s="89" t="s">
        <v>469</v>
      </c>
      <c r="B1824" s="89" t="s">
        <v>534</v>
      </c>
      <c r="C1824" s="89" t="s">
        <v>392</v>
      </c>
      <c r="D1824" s="89" t="s">
        <v>637</v>
      </c>
      <c r="E1824" s="89" t="s">
        <v>464</v>
      </c>
      <c r="F1824" s="89" t="s">
        <v>465</v>
      </c>
      <c r="G1824" s="89" t="s">
        <v>465</v>
      </c>
      <c r="H1824" s="89" t="s">
        <v>465</v>
      </c>
      <c r="I1824" s="89" t="s">
        <v>465</v>
      </c>
      <c r="J1824" s="89" t="s">
        <v>465</v>
      </c>
      <c r="K1824" s="89" t="s">
        <v>466</v>
      </c>
      <c r="L1824" s="89" t="s">
        <v>394</v>
      </c>
      <c r="M1824" s="89" t="s">
        <v>395</v>
      </c>
      <c r="N1824" s="89">
        <v>14</v>
      </c>
      <c r="O1824" s="91">
        <v>11.9</v>
      </c>
      <c r="P1824" s="89" t="s">
        <v>396</v>
      </c>
      <c r="Q1824" s="89">
        <v>47</v>
      </c>
      <c r="R1824" s="89" t="s">
        <v>790</v>
      </c>
      <c r="S1824" s="89">
        <v>7</v>
      </c>
      <c r="T1824" s="90">
        <v>0</v>
      </c>
      <c r="U1824" s="90">
        <v>19.420000000000002</v>
      </c>
      <c r="V1824" s="90">
        <v>1.76</v>
      </c>
      <c r="W1824" s="90">
        <v>0</v>
      </c>
      <c r="X1824" s="90">
        <v>0</v>
      </c>
      <c r="Y1824" s="90">
        <v>21.19</v>
      </c>
      <c r="Z1824" s="90">
        <v>0</v>
      </c>
      <c r="AA1824" s="90">
        <v>0</v>
      </c>
      <c r="AB1824" s="90">
        <v>21.19</v>
      </c>
      <c r="AC1824" s="90">
        <v>90.01</v>
      </c>
      <c r="AD1824" s="90">
        <v>356.97</v>
      </c>
      <c r="AE1824" s="381">
        <f t="shared" si="29"/>
        <v>6.799325354707273</v>
      </c>
      <c r="AF1824" s="105"/>
      <c r="AG1824" s="381"/>
      <c r="AH1824" s="381"/>
      <c r="AI1824" s="381"/>
      <c r="AJ1824" s="381"/>
      <c r="AK1824" s="381"/>
      <c r="AL1824" s="381"/>
      <c r="AM1824" s="381"/>
    </row>
    <row r="1825" spans="1:39" x14ac:dyDescent="0.35">
      <c r="A1825" s="89" t="s">
        <v>460</v>
      </c>
      <c r="B1825" s="89" t="s">
        <v>534</v>
      </c>
      <c r="C1825" s="89" t="s">
        <v>392</v>
      </c>
      <c r="D1825" s="89" t="s">
        <v>637</v>
      </c>
      <c r="E1825" s="89" t="s">
        <v>464</v>
      </c>
      <c r="F1825" s="89" t="s">
        <v>465</v>
      </c>
      <c r="G1825" s="89" t="s">
        <v>465</v>
      </c>
      <c r="H1825" s="89" t="s">
        <v>465</v>
      </c>
      <c r="I1825" s="89" t="s">
        <v>465</v>
      </c>
      <c r="J1825" s="89" t="s">
        <v>465</v>
      </c>
      <c r="K1825" s="89" t="s">
        <v>466</v>
      </c>
      <c r="L1825" s="89" t="s">
        <v>394</v>
      </c>
      <c r="M1825" s="89" t="s">
        <v>395</v>
      </c>
      <c r="N1825" s="89">
        <v>14</v>
      </c>
      <c r="O1825" s="91">
        <v>2.21</v>
      </c>
      <c r="P1825" s="89" t="s">
        <v>396</v>
      </c>
      <c r="Q1825" s="89">
        <v>47</v>
      </c>
      <c r="R1825" s="89" t="s">
        <v>790</v>
      </c>
      <c r="S1825" s="89">
        <v>7</v>
      </c>
      <c r="T1825" s="90">
        <v>0</v>
      </c>
      <c r="U1825" s="90">
        <v>19.420000000000002</v>
      </c>
      <c r="V1825" s="90">
        <v>1.76</v>
      </c>
      <c r="W1825" s="90">
        <v>0</v>
      </c>
      <c r="X1825" s="90">
        <v>0</v>
      </c>
      <c r="Y1825" s="90">
        <v>21.19</v>
      </c>
      <c r="Z1825" s="90">
        <v>0</v>
      </c>
      <c r="AA1825" s="90">
        <v>0</v>
      </c>
      <c r="AB1825" s="90">
        <v>21.19</v>
      </c>
      <c r="AC1825" s="90">
        <v>90.01</v>
      </c>
      <c r="AD1825" s="90">
        <v>356.97</v>
      </c>
      <c r="AE1825" s="381">
        <f t="shared" si="29"/>
        <v>6.799325354707273</v>
      </c>
      <c r="AF1825" s="105"/>
      <c r="AG1825" s="381"/>
      <c r="AH1825" s="381"/>
      <c r="AI1825" s="381"/>
      <c r="AJ1825" s="381"/>
      <c r="AK1825" s="381"/>
      <c r="AL1825" s="381"/>
      <c r="AM1825" s="381"/>
    </row>
    <row r="1826" spans="1:39" x14ac:dyDescent="0.35">
      <c r="A1826" s="89" t="s">
        <v>753</v>
      </c>
      <c r="B1826" s="89" t="s">
        <v>391</v>
      </c>
      <c r="C1826" s="89" t="s">
        <v>392</v>
      </c>
      <c r="D1826" s="89" t="s">
        <v>463</v>
      </c>
      <c r="E1826" s="89" t="s">
        <v>480</v>
      </c>
      <c r="F1826" s="89" t="s">
        <v>465</v>
      </c>
      <c r="G1826" s="89" t="s">
        <v>465</v>
      </c>
      <c r="H1826" s="89" t="s">
        <v>719</v>
      </c>
      <c r="I1826" s="89" t="s">
        <v>506</v>
      </c>
      <c r="J1826" s="89" t="s">
        <v>501</v>
      </c>
      <c r="K1826" s="89" t="s">
        <v>466</v>
      </c>
      <c r="L1826" s="89" t="s">
        <v>587</v>
      </c>
      <c r="M1826" s="89" t="s">
        <v>395</v>
      </c>
      <c r="N1826" s="89">
        <v>29</v>
      </c>
      <c r="O1826" s="91">
        <v>3.23</v>
      </c>
      <c r="P1826" s="89" t="s">
        <v>400</v>
      </c>
      <c r="Q1826" s="89">
        <v>47</v>
      </c>
      <c r="R1826" s="89" t="s">
        <v>790</v>
      </c>
      <c r="S1826" s="89">
        <v>9</v>
      </c>
      <c r="T1826" s="90">
        <v>0</v>
      </c>
      <c r="U1826" s="90">
        <v>13.03</v>
      </c>
      <c r="V1826" s="90">
        <v>71.23</v>
      </c>
      <c r="W1826" s="90">
        <v>19.41</v>
      </c>
      <c r="X1826" s="90">
        <v>0</v>
      </c>
      <c r="Y1826" s="90">
        <v>103.68</v>
      </c>
      <c r="Z1826" s="90">
        <v>0</v>
      </c>
      <c r="AA1826" s="90">
        <v>0</v>
      </c>
      <c r="AB1826" s="90">
        <v>103.68</v>
      </c>
      <c r="AC1826" s="90">
        <v>99.1</v>
      </c>
      <c r="AD1826" s="90">
        <v>122.02</v>
      </c>
      <c r="AE1826" s="381">
        <f t="shared" si="29"/>
        <v>12.20274732798894</v>
      </c>
      <c r="AF1826" s="105"/>
      <c r="AG1826" s="381"/>
      <c r="AH1826" s="381"/>
      <c r="AI1826" s="381"/>
      <c r="AJ1826" s="381"/>
      <c r="AK1826" s="381"/>
      <c r="AL1826" s="381"/>
      <c r="AM1826" s="381"/>
    </row>
    <row r="1827" spans="1:39" x14ac:dyDescent="0.35">
      <c r="A1827" s="89" t="s">
        <v>656</v>
      </c>
      <c r="B1827" s="89" t="s">
        <v>391</v>
      </c>
      <c r="C1827" s="89" t="s">
        <v>392</v>
      </c>
      <c r="D1827" s="89" t="s">
        <v>463</v>
      </c>
      <c r="E1827" s="89" t="s">
        <v>478</v>
      </c>
      <c r="F1827" s="89" t="s">
        <v>465</v>
      </c>
      <c r="G1827" s="89" t="s">
        <v>465</v>
      </c>
      <c r="H1827" s="89" t="s">
        <v>465</v>
      </c>
      <c r="I1827" s="89" t="s">
        <v>506</v>
      </c>
      <c r="J1827" s="89" t="s">
        <v>465</v>
      </c>
      <c r="K1827" s="89" t="s">
        <v>466</v>
      </c>
      <c r="L1827" s="89" t="s">
        <v>549</v>
      </c>
      <c r="M1827" s="89" t="s">
        <v>395</v>
      </c>
      <c r="N1827" s="89">
        <v>29</v>
      </c>
      <c r="O1827" s="91">
        <v>22.28</v>
      </c>
      <c r="P1827" s="89" t="s">
        <v>400</v>
      </c>
      <c r="Q1827" s="89">
        <v>47</v>
      </c>
      <c r="R1827" s="89" t="s">
        <v>790</v>
      </c>
      <c r="S1827" s="89">
        <v>9</v>
      </c>
      <c r="T1827" s="90">
        <v>0</v>
      </c>
      <c r="U1827" s="90">
        <v>14.88</v>
      </c>
      <c r="V1827" s="90">
        <v>61.88</v>
      </c>
      <c r="W1827" s="90">
        <v>0.08</v>
      </c>
      <c r="X1827" s="90">
        <v>0</v>
      </c>
      <c r="Y1827" s="90">
        <v>76.84</v>
      </c>
      <c r="Z1827" s="90">
        <v>0</v>
      </c>
      <c r="AA1827" s="90">
        <v>0</v>
      </c>
      <c r="AB1827" s="90">
        <v>76.84</v>
      </c>
      <c r="AC1827" s="90">
        <v>99.6</v>
      </c>
      <c r="AD1827" s="90">
        <v>180.54</v>
      </c>
      <c r="AE1827" s="381">
        <f t="shared" si="29"/>
        <v>10.057250143813212</v>
      </c>
      <c r="AF1827" s="105"/>
      <c r="AG1827" s="381"/>
      <c r="AH1827" s="381"/>
      <c r="AI1827" s="381"/>
      <c r="AJ1827" s="381"/>
      <c r="AK1827" s="381"/>
      <c r="AL1827" s="381"/>
      <c r="AM1827" s="381"/>
    </row>
    <row r="1828" spans="1:39" x14ac:dyDescent="0.35">
      <c r="A1828" s="89" t="s">
        <v>710</v>
      </c>
      <c r="B1828" s="89" t="s">
        <v>397</v>
      </c>
      <c r="C1828" s="89" t="s">
        <v>398</v>
      </c>
      <c r="D1828" s="89" t="s">
        <v>393</v>
      </c>
      <c r="E1828" s="89" t="s">
        <v>711</v>
      </c>
      <c r="F1828" s="89" t="s">
        <v>465</v>
      </c>
      <c r="G1828" s="89" t="s">
        <v>465</v>
      </c>
      <c r="H1828" s="89" t="s">
        <v>465</v>
      </c>
      <c r="I1828" s="89" t="s">
        <v>465</v>
      </c>
      <c r="J1828" s="89" t="s">
        <v>465</v>
      </c>
      <c r="K1828" s="89" t="s">
        <v>476</v>
      </c>
      <c r="L1828" s="89" t="s">
        <v>394</v>
      </c>
      <c r="M1828" s="89" t="s">
        <v>399</v>
      </c>
      <c r="N1828" s="89">
        <v>35</v>
      </c>
      <c r="O1828" s="91">
        <v>0.51019999999999999</v>
      </c>
      <c r="P1828" s="89" t="s">
        <v>400</v>
      </c>
      <c r="Q1828" s="89">
        <v>47</v>
      </c>
      <c r="R1828" s="89" t="s">
        <v>790</v>
      </c>
      <c r="S1828" s="89">
        <v>9</v>
      </c>
      <c r="T1828" s="90">
        <v>0</v>
      </c>
      <c r="U1828" s="90">
        <v>17.010000000000002</v>
      </c>
      <c r="V1828" s="90">
        <v>11.69</v>
      </c>
      <c r="W1828" s="90">
        <v>0</v>
      </c>
      <c r="X1828" s="90">
        <v>20.23</v>
      </c>
      <c r="Y1828" s="90">
        <v>48.93</v>
      </c>
      <c r="Z1828" s="90">
        <v>40.17</v>
      </c>
      <c r="AA1828" s="90">
        <v>23.61</v>
      </c>
      <c r="AB1828" s="90">
        <v>112.71</v>
      </c>
      <c r="AC1828" s="90">
        <v>40.869999999999997</v>
      </c>
      <c r="AD1828" s="90">
        <v>49.79</v>
      </c>
      <c r="AE1828" s="381">
        <f t="shared" si="29"/>
        <v>12.267824588596383</v>
      </c>
      <c r="AF1828" s="105"/>
      <c r="AG1828" s="381"/>
      <c r="AH1828" s="381"/>
      <c r="AI1828" s="381"/>
      <c r="AJ1828" s="381"/>
      <c r="AK1828" s="381"/>
      <c r="AL1828" s="381"/>
      <c r="AM1828" s="381"/>
    </row>
    <row r="1829" spans="1:39" x14ac:dyDescent="0.35">
      <c r="A1829" s="89" t="s">
        <v>753</v>
      </c>
      <c r="B1829" s="89" t="s">
        <v>545</v>
      </c>
      <c r="C1829" s="89" t="s">
        <v>462</v>
      </c>
      <c r="D1829" s="89" t="s">
        <v>637</v>
      </c>
      <c r="E1829" s="89" t="s">
        <v>480</v>
      </c>
      <c r="F1829" s="89" t="s">
        <v>465</v>
      </c>
      <c r="G1829" s="89" t="s">
        <v>465</v>
      </c>
      <c r="H1829" s="89" t="s">
        <v>465</v>
      </c>
      <c r="I1829" s="89" t="s">
        <v>465</v>
      </c>
      <c r="J1829" s="89" t="s">
        <v>465</v>
      </c>
      <c r="K1829" s="89" t="s">
        <v>466</v>
      </c>
      <c r="L1829" s="89" t="s">
        <v>394</v>
      </c>
      <c r="M1829" s="89" t="s">
        <v>395</v>
      </c>
      <c r="N1829" s="89">
        <v>1</v>
      </c>
      <c r="O1829" s="91">
        <v>3.23</v>
      </c>
      <c r="P1829" s="89" t="s">
        <v>467</v>
      </c>
      <c r="Q1829" s="89">
        <v>48</v>
      </c>
      <c r="R1829" s="89" t="s">
        <v>791</v>
      </c>
      <c r="S1829" s="89">
        <v>2</v>
      </c>
      <c r="T1829" s="90">
        <v>0</v>
      </c>
      <c r="U1829" s="90">
        <v>0</v>
      </c>
      <c r="V1829" s="90">
        <v>0</v>
      </c>
      <c r="W1829" s="90">
        <v>0</v>
      </c>
      <c r="X1829" s="90">
        <v>0</v>
      </c>
      <c r="Y1829" s="90">
        <v>0</v>
      </c>
      <c r="Z1829" s="90">
        <v>0</v>
      </c>
      <c r="AA1829" s="90">
        <v>0</v>
      </c>
      <c r="AB1829" s="90">
        <v>0</v>
      </c>
      <c r="AC1829" s="90"/>
      <c r="AD1829" s="90"/>
      <c r="AE1829" s="381" t="str">
        <f t="shared" si="29"/>
        <v>-</v>
      </c>
      <c r="AF1829" s="105"/>
      <c r="AG1829" s="381"/>
      <c r="AH1829" s="381"/>
      <c r="AI1829" s="381"/>
      <c r="AJ1829" s="381"/>
      <c r="AK1829" s="381"/>
      <c r="AL1829" s="381"/>
      <c r="AM1829" s="381"/>
    </row>
    <row r="1830" spans="1:39" x14ac:dyDescent="0.35">
      <c r="A1830" s="89" t="s">
        <v>656</v>
      </c>
      <c r="B1830" s="89" t="s">
        <v>545</v>
      </c>
      <c r="C1830" s="89" t="s">
        <v>462</v>
      </c>
      <c r="D1830" s="89" t="s">
        <v>637</v>
      </c>
      <c r="E1830" s="89" t="s">
        <v>478</v>
      </c>
      <c r="F1830" s="89" t="s">
        <v>465</v>
      </c>
      <c r="G1830" s="89" t="s">
        <v>465</v>
      </c>
      <c r="H1830" s="89" t="s">
        <v>465</v>
      </c>
      <c r="I1830" s="89" t="s">
        <v>465</v>
      </c>
      <c r="J1830" s="89" t="s">
        <v>465</v>
      </c>
      <c r="K1830" s="89" t="s">
        <v>466</v>
      </c>
      <c r="L1830" s="89" t="s">
        <v>394</v>
      </c>
      <c r="M1830" s="89" t="s">
        <v>395</v>
      </c>
      <c r="N1830" s="89">
        <v>1</v>
      </c>
      <c r="O1830" s="91">
        <v>22.28</v>
      </c>
      <c r="P1830" s="89" t="s">
        <v>467</v>
      </c>
      <c r="Q1830" s="89">
        <v>48</v>
      </c>
      <c r="R1830" s="89" t="s">
        <v>791</v>
      </c>
      <c r="S1830" s="89">
        <v>2</v>
      </c>
      <c r="T1830" s="90">
        <v>0</v>
      </c>
      <c r="U1830" s="90">
        <v>0</v>
      </c>
      <c r="V1830" s="90">
        <v>0</v>
      </c>
      <c r="W1830" s="90">
        <v>0</v>
      </c>
      <c r="X1830" s="90">
        <v>0</v>
      </c>
      <c r="Y1830" s="90">
        <v>0</v>
      </c>
      <c r="Z1830" s="90">
        <v>0</v>
      </c>
      <c r="AA1830" s="90">
        <v>0</v>
      </c>
      <c r="AB1830" s="90">
        <v>0</v>
      </c>
      <c r="AC1830" s="90"/>
      <c r="AD1830" s="90"/>
      <c r="AE1830" s="381" t="str">
        <f t="shared" si="29"/>
        <v>-</v>
      </c>
      <c r="AF1830" s="105"/>
      <c r="AG1830" s="381"/>
      <c r="AH1830" s="381"/>
      <c r="AI1830" s="381"/>
      <c r="AJ1830" s="381"/>
      <c r="AK1830" s="381"/>
      <c r="AL1830" s="381"/>
      <c r="AM1830" s="381"/>
    </row>
    <row r="1831" spans="1:39" x14ac:dyDescent="0.35">
      <c r="A1831" s="89" t="s">
        <v>598</v>
      </c>
      <c r="B1831" s="89" t="s">
        <v>558</v>
      </c>
      <c r="C1831" s="89" t="s">
        <v>462</v>
      </c>
      <c r="D1831" s="89" t="s">
        <v>637</v>
      </c>
      <c r="E1831" s="89" t="s">
        <v>524</v>
      </c>
      <c r="F1831" s="89" t="s">
        <v>465</v>
      </c>
      <c r="G1831" s="89" t="s">
        <v>465</v>
      </c>
      <c r="H1831" s="89" t="s">
        <v>465</v>
      </c>
      <c r="I1831" s="89" t="s">
        <v>465</v>
      </c>
      <c r="J1831" s="89" t="s">
        <v>465</v>
      </c>
      <c r="K1831" s="89" t="s">
        <v>466</v>
      </c>
      <c r="L1831" s="89" t="s">
        <v>394</v>
      </c>
      <c r="M1831" s="89" t="s">
        <v>395</v>
      </c>
      <c r="N1831" s="89">
        <v>1</v>
      </c>
      <c r="O1831" s="91">
        <v>61.08</v>
      </c>
      <c r="P1831" s="89" t="s">
        <v>548</v>
      </c>
      <c r="Q1831" s="89">
        <v>48</v>
      </c>
      <c r="R1831" s="89" t="s">
        <v>791</v>
      </c>
      <c r="S1831" s="89">
        <v>3</v>
      </c>
      <c r="T1831" s="90">
        <v>0</v>
      </c>
      <c r="U1831" s="90">
        <v>0</v>
      </c>
      <c r="V1831" s="90">
        <v>0</v>
      </c>
      <c r="W1831" s="90">
        <v>0</v>
      </c>
      <c r="X1831" s="90">
        <v>0</v>
      </c>
      <c r="Y1831" s="90">
        <v>0</v>
      </c>
      <c r="Z1831" s="90">
        <v>0</v>
      </c>
      <c r="AA1831" s="90">
        <v>0</v>
      </c>
      <c r="AB1831" s="90">
        <v>0</v>
      </c>
      <c r="AC1831" s="90"/>
      <c r="AD1831" s="90"/>
      <c r="AE1831" s="381" t="str">
        <f t="shared" si="29"/>
        <v>-</v>
      </c>
      <c r="AF1831" s="105"/>
      <c r="AG1831" s="381"/>
      <c r="AH1831" s="381"/>
      <c r="AI1831" s="381"/>
      <c r="AJ1831" s="381"/>
      <c r="AK1831" s="381"/>
      <c r="AL1831" s="381"/>
      <c r="AM1831" s="381"/>
    </row>
    <row r="1832" spans="1:39" x14ac:dyDescent="0.35">
      <c r="A1832" s="89" t="s">
        <v>563</v>
      </c>
      <c r="B1832" s="89" t="s">
        <v>558</v>
      </c>
      <c r="C1832" s="89" t="s">
        <v>462</v>
      </c>
      <c r="D1832" s="89" t="s">
        <v>637</v>
      </c>
      <c r="E1832" s="89" t="s">
        <v>521</v>
      </c>
      <c r="F1832" s="89" t="s">
        <v>465</v>
      </c>
      <c r="G1832" s="89" t="s">
        <v>465</v>
      </c>
      <c r="H1832" s="89" t="s">
        <v>465</v>
      </c>
      <c r="I1832" s="89" t="s">
        <v>465</v>
      </c>
      <c r="J1832" s="89" t="s">
        <v>465</v>
      </c>
      <c r="K1832" s="89" t="s">
        <v>466</v>
      </c>
      <c r="L1832" s="89" t="s">
        <v>394</v>
      </c>
      <c r="M1832" s="89" t="s">
        <v>395</v>
      </c>
      <c r="N1832" s="89">
        <v>1</v>
      </c>
      <c r="O1832" s="91">
        <v>68.400000000000006</v>
      </c>
      <c r="P1832" s="89" t="s">
        <v>548</v>
      </c>
      <c r="Q1832" s="89">
        <v>48</v>
      </c>
      <c r="R1832" s="89" t="s">
        <v>791</v>
      </c>
      <c r="S1832" s="89">
        <v>3</v>
      </c>
      <c r="T1832" s="90">
        <v>0</v>
      </c>
      <c r="U1832" s="90">
        <v>0</v>
      </c>
      <c r="V1832" s="90">
        <v>0</v>
      </c>
      <c r="W1832" s="90">
        <v>0</v>
      </c>
      <c r="X1832" s="90">
        <v>0</v>
      </c>
      <c r="Y1832" s="90">
        <v>0</v>
      </c>
      <c r="Z1832" s="90">
        <v>0</v>
      </c>
      <c r="AA1832" s="90">
        <v>0</v>
      </c>
      <c r="AB1832" s="90">
        <v>0</v>
      </c>
      <c r="AC1832" s="90"/>
      <c r="AD1832" s="90"/>
      <c r="AE1832" s="381" t="str">
        <f t="shared" si="29"/>
        <v>-</v>
      </c>
      <c r="AF1832" s="105"/>
      <c r="AG1832" s="381"/>
      <c r="AH1832" s="381"/>
      <c r="AI1832" s="381"/>
      <c r="AJ1832" s="381"/>
      <c r="AK1832" s="381"/>
      <c r="AL1832" s="381"/>
      <c r="AM1832" s="381"/>
    </row>
    <row r="1833" spans="1:39" x14ac:dyDescent="0.35">
      <c r="A1833" s="89" t="s">
        <v>658</v>
      </c>
      <c r="B1833" s="89" t="s">
        <v>558</v>
      </c>
      <c r="C1833" s="89" t="s">
        <v>462</v>
      </c>
      <c r="D1833" s="89" t="s">
        <v>637</v>
      </c>
      <c r="E1833" s="89" t="s">
        <v>487</v>
      </c>
      <c r="F1833" s="89" t="s">
        <v>465</v>
      </c>
      <c r="G1833" s="89" t="s">
        <v>465</v>
      </c>
      <c r="H1833" s="89" t="s">
        <v>465</v>
      </c>
      <c r="I1833" s="89" t="s">
        <v>465</v>
      </c>
      <c r="J1833" s="89" t="s">
        <v>465</v>
      </c>
      <c r="K1833" s="89" t="s">
        <v>466</v>
      </c>
      <c r="L1833" s="89" t="s">
        <v>394</v>
      </c>
      <c r="M1833" s="89" t="s">
        <v>395</v>
      </c>
      <c r="N1833" s="89">
        <v>1</v>
      </c>
      <c r="O1833" s="91">
        <v>76.7</v>
      </c>
      <c r="P1833" s="89" t="s">
        <v>548</v>
      </c>
      <c r="Q1833" s="89">
        <v>48</v>
      </c>
      <c r="R1833" s="89" t="s">
        <v>791</v>
      </c>
      <c r="S1833" s="89">
        <v>3</v>
      </c>
      <c r="T1833" s="90">
        <v>0</v>
      </c>
      <c r="U1833" s="90">
        <v>0</v>
      </c>
      <c r="V1833" s="90">
        <v>0</v>
      </c>
      <c r="W1833" s="90">
        <v>0</v>
      </c>
      <c r="X1833" s="90">
        <v>0</v>
      </c>
      <c r="Y1833" s="90">
        <v>0</v>
      </c>
      <c r="Z1833" s="90">
        <v>0</v>
      </c>
      <c r="AA1833" s="90">
        <v>0</v>
      </c>
      <c r="AB1833" s="90">
        <v>0</v>
      </c>
      <c r="AC1833" s="90"/>
      <c r="AD1833" s="90"/>
      <c r="AE1833" s="381" t="str">
        <f t="shared" si="29"/>
        <v>-</v>
      </c>
      <c r="AF1833" s="105"/>
      <c r="AG1833" s="381"/>
      <c r="AH1833" s="381"/>
      <c r="AI1833" s="381"/>
      <c r="AJ1833" s="381"/>
      <c r="AK1833" s="381"/>
      <c r="AL1833" s="381"/>
      <c r="AM1833" s="381"/>
    </row>
    <row r="1834" spans="1:39" x14ac:dyDescent="0.35">
      <c r="A1834" s="89" t="s">
        <v>657</v>
      </c>
      <c r="B1834" s="89" t="s">
        <v>558</v>
      </c>
      <c r="C1834" s="89" t="s">
        <v>462</v>
      </c>
      <c r="D1834" s="89" t="s">
        <v>637</v>
      </c>
      <c r="E1834" s="89" t="s">
        <v>487</v>
      </c>
      <c r="F1834" s="89" t="s">
        <v>465</v>
      </c>
      <c r="G1834" s="89" t="s">
        <v>465</v>
      </c>
      <c r="H1834" s="89" t="s">
        <v>465</v>
      </c>
      <c r="I1834" s="89" t="s">
        <v>465</v>
      </c>
      <c r="J1834" s="89" t="s">
        <v>465</v>
      </c>
      <c r="K1834" s="89" t="s">
        <v>466</v>
      </c>
      <c r="L1834" s="89" t="s">
        <v>394</v>
      </c>
      <c r="M1834" s="89" t="s">
        <v>395</v>
      </c>
      <c r="N1834" s="89">
        <v>1</v>
      </c>
      <c r="O1834" s="91">
        <v>109.07</v>
      </c>
      <c r="P1834" s="89" t="s">
        <v>548</v>
      </c>
      <c r="Q1834" s="89">
        <v>48</v>
      </c>
      <c r="R1834" s="89" t="s">
        <v>791</v>
      </c>
      <c r="S1834" s="89">
        <v>3</v>
      </c>
      <c r="T1834" s="90">
        <v>0</v>
      </c>
      <c r="U1834" s="90">
        <v>0</v>
      </c>
      <c r="V1834" s="90">
        <v>0</v>
      </c>
      <c r="W1834" s="90">
        <v>0</v>
      </c>
      <c r="X1834" s="90">
        <v>0</v>
      </c>
      <c r="Y1834" s="90">
        <v>0</v>
      </c>
      <c r="Z1834" s="90">
        <v>0</v>
      </c>
      <c r="AA1834" s="90">
        <v>0</v>
      </c>
      <c r="AB1834" s="90">
        <v>0</v>
      </c>
      <c r="AC1834" s="90"/>
      <c r="AD1834" s="90"/>
      <c r="AE1834" s="381" t="str">
        <f t="shared" si="29"/>
        <v>-</v>
      </c>
      <c r="AF1834" s="105"/>
      <c r="AG1834" s="381"/>
      <c r="AH1834" s="381"/>
      <c r="AI1834" s="381"/>
      <c r="AJ1834" s="381"/>
      <c r="AK1834" s="381"/>
      <c r="AL1834" s="381"/>
      <c r="AM1834" s="381"/>
    </row>
    <row r="1835" spans="1:39" x14ac:dyDescent="0.35">
      <c r="A1835" s="89" t="s">
        <v>749</v>
      </c>
      <c r="B1835" s="89" t="s">
        <v>558</v>
      </c>
      <c r="C1835" s="89" t="s">
        <v>462</v>
      </c>
      <c r="D1835" s="89" t="s">
        <v>637</v>
      </c>
      <c r="E1835" s="89" t="s">
        <v>487</v>
      </c>
      <c r="F1835" s="89" t="s">
        <v>465</v>
      </c>
      <c r="G1835" s="89" t="s">
        <v>465</v>
      </c>
      <c r="H1835" s="89" t="s">
        <v>465</v>
      </c>
      <c r="I1835" s="89" t="s">
        <v>465</v>
      </c>
      <c r="J1835" s="89" t="s">
        <v>465</v>
      </c>
      <c r="K1835" s="89" t="s">
        <v>466</v>
      </c>
      <c r="L1835" s="89" t="s">
        <v>394</v>
      </c>
      <c r="M1835" s="89" t="s">
        <v>395</v>
      </c>
      <c r="N1835" s="89">
        <v>1</v>
      </c>
      <c r="O1835" s="91">
        <v>0.11</v>
      </c>
      <c r="P1835" s="89" t="s">
        <v>548</v>
      </c>
      <c r="Q1835" s="89">
        <v>48</v>
      </c>
      <c r="R1835" s="89" t="s">
        <v>791</v>
      </c>
      <c r="S1835" s="89">
        <v>3</v>
      </c>
      <c r="T1835" s="90">
        <v>0</v>
      </c>
      <c r="U1835" s="90">
        <v>0</v>
      </c>
      <c r="V1835" s="90">
        <v>0</v>
      </c>
      <c r="W1835" s="90">
        <v>0</v>
      </c>
      <c r="X1835" s="90">
        <v>0</v>
      </c>
      <c r="Y1835" s="90">
        <v>0</v>
      </c>
      <c r="Z1835" s="90">
        <v>0</v>
      </c>
      <c r="AA1835" s="90">
        <v>0</v>
      </c>
      <c r="AB1835" s="90">
        <v>0</v>
      </c>
      <c r="AC1835" s="90"/>
      <c r="AD1835" s="90"/>
      <c r="AE1835" s="381" t="str">
        <f t="shared" si="29"/>
        <v>-</v>
      </c>
      <c r="AF1835" s="105"/>
      <c r="AG1835" s="381"/>
      <c r="AH1835" s="381"/>
      <c r="AI1835" s="381"/>
      <c r="AJ1835" s="381"/>
      <c r="AK1835" s="381"/>
      <c r="AL1835" s="381"/>
      <c r="AM1835" s="381"/>
    </row>
    <row r="1836" spans="1:39" x14ac:dyDescent="0.35">
      <c r="A1836" s="89" t="s">
        <v>655</v>
      </c>
      <c r="B1836" s="89" t="s">
        <v>558</v>
      </c>
      <c r="C1836" s="89" t="s">
        <v>462</v>
      </c>
      <c r="D1836" s="89" t="s">
        <v>637</v>
      </c>
      <c r="E1836" s="89" t="s">
        <v>487</v>
      </c>
      <c r="F1836" s="89" t="s">
        <v>465</v>
      </c>
      <c r="G1836" s="89" t="s">
        <v>465</v>
      </c>
      <c r="H1836" s="89" t="s">
        <v>465</v>
      </c>
      <c r="I1836" s="89" t="s">
        <v>465</v>
      </c>
      <c r="J1836" s="89" t="s">
        <v>465</v>
      </c>
      <c r="K1836" s="89" t="s">
        <v>466</v>
      </c>
      <c r="L1836" s="89" t="s">
        <v>394</v>
      </c>
      <c r="M1836" s="89" t="s">
        <v>395</v>
      </c>
      <c r="N1836" s="89">
        <v>1</v>
      </c>
      <c r="O1836" s="91">
        <v>34.5</v>
      </c>
      <c r="P1836" s="89" t="s">
        <v>548</v>
      </c>
      <c r="Q1836" s="89">
        <v>48</v>
      </c>
      <c r="R1836" s="89" t="s">
        <v>791</v>
      </c>
      <c r="S1836" s="89">
        <v>3</v>
      </c>
      <c r="T1836" s="90">
        <v>0</v>
      </c>
      <c r="U1836" s="90">
        <v>0</v>
      </c>
      <c r="V1836" s="90">
        <v>0</v>
      </c>
      <c r="W1836" s="90">
        <v>0</v>
      </c>
      <c r="X1836" s="90">
        <v>0</v>
      </c>
      <c r="Y1836" s="90">
        <v>0</v>
      </c>
      <c r="Z1836" s="90">
        <v>0</v>
      </c>
      <c r="AA1836" s="90">
        <v>0</v>
      </c>
      <c r="AB1836" s="90">
        <v>0</v>
      </c>
      <c r="AC1836" s="90"/>
      <c r="AD1836" s="90"/>
      <c r="AE1836" s="381" t="str">
        <f t="shared" si="29"/>
        <v>-</v>
      </c>
      <c r="AF1836" s="105"/>
      <c r="AG1836" s="381"/>
      <c r="AH1836" s="381"/>
      <c r="AI1836" s="381"/>
      <c r="AJ1836" s="381"/>
      <c r="AK1836" s="381"/>
      <c r="AL1836" s="381"/>
      <c r="AM1836" s="381"/>
    </row>
    <row r="1837" spans="1:39" x14ac:dyDescent="0.35">
      <c r="A1837" s="89" t="s">
        <v>654</v>
      </c>
      <c r="B1837" s="89" t="s">
        <v>558</v>
      </c>
      <c r="C1837" s="89" t="s">
        <v>462</v>
      </c>
      <c r="D1837" s="89" t="s">
        <v>637</v>
      </c>
      <c r="E1837" s="89" t="s">
        <v>487</v>
      </c>
      <c r="F1837" s="89" t="s">
        <v>465</v>
      </c>
      <c r="G1837" s="89" t="s">
        <v>465</v>
      </c>
      <c r="H1837" s="89" t="s">
        <v>465</v>
      </c>
      <c r="I1837" s="89" t="s">
        <v>465</v>
      </c>
      <c r="J1837" s="89" t="s">
        <v>465</v>
      </c>
      <c r="K1837" s="89" t="s">
        <v>466</v>
      </c>
      <c r="L1837" s="89" t="s">
        <v>394</v>
      </c>
      <c r="M1837" s="89" t="s">
        <v>395</v>
      </c>
      <c r="N1837" s="89">
        <v>1</v>
      </c>
      <c r="O1837" s="91">
        <v>4.54</v>
      </c>
      <c r="P1837" s="89" t="s">
        <v>548</v>
      </c>
      <c r="Q1837" s="89">
        <v>48</v>
      </c>
      <c r="R1837" s="89" t="s">
        <v>791</v>
      </c>
      <c r="S1837" s="89">
        <v>3</v>
      </c>
      <c r="T1837" s="90">
        <v>0</v>
      </c>
      <c r="U1837" s="90">
        <v>0</v>
      </c>
      <c r="V1837" s="90">
        <v>0</v>
      </c>
      <c r="W1837" s="90">
        <v>0</v>
      </c>
      <c r="X1837" s="90">
        <v>0</v>
      </c>
      <c r="Y1837" s="90">
        <v>0</v>
      </c>
      <c r="Z1837" s="90">
        <v>0</v>
      </c>
      <c r="AA1837" s="90">
        <v>0</v>
      </c>
      <c r="AB1837" s="90">
        <v>0</v>
      </c>
      <c r="AC1837" s="90"/>
      <c r="AD1837" s="90"/>
      <c r="AE1837" s="381" t="str">
        <f t="shared" si="29"/>
        <v>-</v>
      </c>
      <c r="AF1837" s="105"/>
      <c r="AG1837" s="381"/>
      <c r="AH1837" s="381"/>
      <c r="AI1837" s="381"/>
      <c r="AJ1837" s="381"/>
      <c r="AK1837" s="381"/>
      <c r="AL1837" s="381"/>
      <c r="AM1837" s="381"/>
    </row>
    <row r="1838" spans="1:39" x14ac:dyDescent="0.35">
      <c r="A1838" s="89" t="s">
        <v>557</v>
      </c>
      <c r="B1838" s="89" t="s">
        <v>558</v>
      </c>
      <c r="C1838" s="89" t="s">
        <v>462</v>
      </c>
      <c r="D1838" s="89" t="s">
        <v>637</v>
      </c>
      <c r="E1838" s="89" t="s">
        <v>487</v>
      </c>
      <c r="F1838" s="89" t="s">
        <v>465</v>
      </c>
      <c r="G1838" s="89" t="s">
        <v>465</v>
      </c>
      <c r="H1838" s="89" t="s">
        <v>465</v>
      </c>
      <c r="I1838" s="89" t="s">
        <v>465</v>
      </c>
      <c r="J1838" s="89" t="s">
        <v>465</v>
      </c>
      <c r="K1838" s="89" t="s">
        <v>466</v>
      </c>
      <c r="L1838" s="89" t="s">
        <v>394</v>
      </c>
      <c r="M1838" s="89" t="s">
        <v>395</v>
      </c>
      <c r="N1838" s="89">
        <v>1</v>
      </c>
      <c r="O1838" s="91">
        <v>43.21</v>
      </c>
      <c r="P1838" s="89" t="s">
        <v>548</v>
      </c>
      <c r="Q1838" s="89">
        <v>48</v>
      </c>
      <c r="R1838" s="89" t="s">
        <v>791</v>
      </c>
      <c r="S1838" s="89">
        <v>3</v>
      </c>
      <c r="T1838" s="90">
        <v>0</v>
      </c>
      <c r="U1838" s="90">
        <v>0</v>
      </c>
      <c r="V1838" s="90">
        <v>0</v>
      </c>
      <c r="W1838" s="90">
        <v>0</v>
      </c>
      <c r="X1838" s="90">
        <v>0</v>
      </c>
      <c r="Y1838" s="90">
        <v>0</v>
      </c>
      <c r="Z1838" s="90">
        <v>0</v>
      </c>
      <c r="AA1838" s="90">
        <v>0</v>
      </c>
      <c r="AB1838" s="90">
        <v>0</v>
      </c>
      <c r="AC1838" s="90"/>
      <c r="AD1838" s="90"/>
      <c r="AE1838" s="381" t="str">
        <f t="shared" si="29"/>
        <v>-</v>
      </c>
      <c r="AF1838" s="105"/>
      <c r="AG1838" s="381"/>
      <c r="AH1838" s="381"/>
      <c r="AI1838" s="381"/>
      <c r="AJ1838" s="381"/>
      <c r="AK1838" s="381"/>
      <c r="AL1838" s="381"/>
      <c r="AM1838" s="381"/>
    </row>
    <row r="1839" spans="1:39" x14ac:dyDescent="0.35">
      <c r="A1839" s="89" t="s">
        <v>556</v>
      </c>
      <c r="B1839" s="89" t="s">
        <v>558</v>
      </c>
      <c r="C1839" s="89" t="s">
        <v>462</v>
      </c>
      <c r="D1839" s="89" t="s">
        <v>637</v>
      </c>
      <c r="E1839" s="89" t="s">
        <v>487</v>
      </c>
      <c r="F1839" s="89" t="s">
        <v>465</v>
      </c>
      <c r="G1839" s="89" t="s">
        <v>465</v>
      </c>
      <c r="H1839" s="89" t="s">
        <v>465</v>
      </c>
      <c r="I1839" s="89" t="s">
        <v>465</v>
      </c>
      <c r="J1839" s="89" t="s">
        <v>465</v>
      </c>
      <c r="K1839" s="89" t="s">
        <v>466</v>
      </c>
      <c r="L1839" s="89" t="s">
        <v>394</v>
      </c>
      <c r="M1839" s="89" t="s">
        <v>395</v>
      </c>
      <c r="N1839" s="89">
        <v>1</v>
      </c>
      <c r="O1839" s="91">
        <v>21.16</v>
      </c>
      <c r="P1839" s="89" t="s">
        <v>548</v>
      </c>
      <c r="Q1839" s="89">
        <v>48</v>
      </c>
      <c r="R1839" s="89" t="s">
        <v>791</v>
      </c>
      <c r="S1839" s="89">
        <v>3</v>
      </c>
      <c r="T1839" s="90">
        <v>0</v>
      </c>
      <c r="U1839" s="90">
        <v>0</v>
      </c>
      <c r="V1839" s="90">
        <v>0</v>
      </c>
      <c r="W1839" s="90">
        <v>0</v>
      </c>
      <c r="X1839" s="90">
        <v>0</v>
      </c>
      <c r="Y1839" s="90">
        <v>0</v>
      </c>
      <c r="Z1839" s="90">
        <v>0</v>
      </c>
      <c r="AA1839" s="90">
        <v>0</v>
      </c>
      <c r="AB1839" s="90">
        <v>0</v>
      </c>
      <c r="AC1839" s="90"/>
      <c r="AD1839" s="90"/>
      <c r="AE1839" s="381" t="str">
        <f t="shared" si="29"/>
        <v>-</v>
      </c>
      <c r="AF1839" s="105"/>
      <c r="AG1839" s="381"/>
      <c r="AH1839" s="381"/>
      <c r="AI1839" s="381"/>
      <c r="AJ1839" s="381"/>
      <c r="AK1839" s="381"/>
      <c r="AL1839" s="381"/>
      <c r="AM1839" s="381"/>
    </row>
    <row r="1840" spans="1:39" x14ac:dyDescent="0.35">
      <c r="A1840" s="89" t="s">
        <v>488</v>
      </c>
      <c r="B1840" s="89" t="s">
        <v>558</v>
      </c>
      <c r="C1840" s="89" t="s">
        <v>462</v>
      </c>
      <c r="D1840" s="89" t="s">
        <v>782</v>
      </c>
      <c r="E1840" s="89" t="s">
        <v>489</v>
      </c>
      <c r="F1840" s="89" t="s">
        <v>465</v>
      </c>
      <c r="G1840" s="89" t="s">
        <v>465</v>
      </c>
      <c r="H1840" s="89" t="s">
        <v>465</v>
      </c>
      <c r="I1840" s="89" t="s">
        <v>465</v>
      </c>
      <c r="J1840" s="89" t="s">
        <v>465</v>
      </c>
      <c r="K1840" s="89" t="s">
        <v>466</v>
      </c>
      <c r="L1840" s="89" t="s">
        <v>394</v>
      </c>
      <c r="M1840" s="89" t="s">
        <v>395</v>
      </c>
      <c r="N1840" s="89">
        <v>1</v>
      </c>
      <c r="O1840" s="91">
        <v>33.85</v>
      </c>
      <c r="P1840" s="89" t="s">
        <v>548</v>
      </c>
      <c r="Q1840" s="89">
        <v>48</v>
      </c>
      <c r="R1840" s="89" t="s">
        <v>791</v>
      </c>
      <c r="S1840" s="89">
        <v>3</v>
      </c>
      <c r="T1840" s="90">
        <v>0</v>
      </c>
      <c r="U1840" s="90">
        <v>0</v>
      </c>
      <c r="V1840" s="90">
        <v>0</v>
      </c>
      <c r="W1840" s="90">
        <v>0</v>
      </c>
      <c r="X1840" s="90">
        <v>0</v>
      </c>
      <c r="Y1840" s="90">
        <v>0</v>
      </c>
      <c r="Z1840" s="90">
        <v>0</v>
      </c>
      <c r="AA1840" s="90">
        <v>0</v>
      </c>
      <c r="AB1840" s="90">
        <v>0</v>
      </c>
      <c r="AC1840" s="90"/>
      <c r="AD1840" s="90"/>
      <c r="AE1840" s="381" t="str">
        <f t="shared" si="29"/>
        <v>-</v>
      </c>
      <c r="AF1840" s="105"/>
      <c r="AG1840" s="381"/>
      <c r="AH1840" s="381"/>
      <c r="AI1840" s="381"/>
      <c r="AJ1840" s="381"/>
      <c r="AK1840" s="381"/>
      <c r="AL1840" s="381"/>
      <c r="AM1840" s="381"/>
    </row>
    <row r="1841" spans="1:39" x14ac:dyDescent="0.35">
      <c r="A1841" s="89" t="s">
        <v>486</v>
      </c>
      <c r="B1841" s="89" t="s">
        <v>558</v>
      </c>
      <c r="C1841" s="89" t="s">
        <v>462</v>
      </c>
      <c r="D1841" s="89" t="s">
        <v>782</v>
      </c>
      <c r="E1841" s="89" t="s">
        <v>487</v>
      </c>
      <c r="F1841" s="89" t="s">
        <v>465</v>
      </c>
      <c r="G1841" s="89" t="s">
        <v>465</v>
      </c>
      <c r="H1841" s="89" t="s">
        <v>465</v>
      </c>
      <c r="I1841" s="89" t="s">
        <v>465</v>
      </c>
      <c r="J1841" s="89" t="s">
        <v>465</v>
      </c>
      <c r="K1841" s="89" t="s">
        <v>466</v>
      </c>
      <c r="L1841" s="89" t="s">
        <v>394</v>
      </c>
      <c r="M1841" s="89" t="s">
        <v>395</v>
      </c>
      <c r="N1841" s="89">
        <v>1</v>
      </c>
      <c r="O1841" s="91">
        <v>8.33</v>
      </c>
      <c r="P1841" s="89" t="s">
        <v>548</v>
      </c>
      <c r="Q1841" s="89">
        <v>48</v>
      </c>
      <c r="R1841" s="89" t="s">
        <v>791</v>
      </c>
      <c r="S1841" s="89">
        <v>3</v>
      </c>
      <c r="T1841" s="90">
        <v>0</v>
      </c>
      <c r="U1841" s="90">
        <v>0</v>
      </c>
      <c r="V1841" s="90">
        <v>0</v>
      </c>
      <c r="W1841" s="90">
        <v>0</v>
      </c>
      <c r="X1841" s="90">
        <v>0</v>
      </c>
      <c r="Y1841" s="90">
        <v>0</v>
      </c>
      <c r="Z1841" s="90">
        <v>0</v>
      </c>
      <c r="AA1841" s="90">
        <v>0</v>
      </c>
      <c r="AB1841" s="90">
        <v>0</v>
      </c>
      <c r="AC1841" s="90"/>
      <c r="AD1841" s="90"/>
      <c r="AE1841" s="381" t="str">
        <f t="shared" si="29"/>
        <v>-</v>
      </c>
      <c r="AF1841" s="105"/>
      <c r="AG1841" s="381"/>
      <c r="AH1841" s="381"/>
      <c r="AI1841" s="381"/>
      <c r="AJ1841" s="381"/>
      <c r="AK1841" s="381"/>
      <c r="AL1841" s="381"/>
      <c r="AM1841" s="381"/>
    </row>
    <row r="1842" spans="1:39" x14ac:dyDescent="0.35">
      <c r="A1842" s="89" t="s">
        <v>750</v>
      </c>
      <c r="B1842" s="89" t="s">
        <v>558</v>
      </c>
      <c r="C1842" s="89" t="s">
        <v>462</v>
      </c>
      <c r="D1842" s="89" t="s">
        <v>637</v>
      </c>
      <c r="E1842" s="89" t="s">
        <v>505</v>
      </c>
      <c r="F1842" s="89" t="s">
        <v>465</v>
      </c>
      <c r="G1842" s="89" t="s">
        <v>465</v>
      </c>
      <c r="H1842" s="89" t="s">
        <v>465</v>
      </c>
      <c r="I1842" s="89" t="s">
        <v>465</v>
      </c>
      <c r="J1842" s="89" t="s">
        <v>465</v>
      </c>
      <c r="K1842" s="89" t="s">
        <v>466</v>
      </c>
      <c r="L1842" s="89" t="s">
        <v>394</v>
      </c>
      <c r="M1842" s="89" t="s">
        <v>395</v>
      </c>
      <c r="N1842" s="89">
        <v>1</v>
      </c>
      <c r="O1842" s="91">
        <v>25.29</v>
      </c>
      <c r="P1842" s="89" t="s">
        <v>548</v>
      </c>
      <c r="Q1842" s="89">
        <v>48</v>
      </c>
      <c r="R1842" s="89" t="s">
        <v>791</v>
      </c>
      <c r="S1842" s="89">
        <v>3</v>
      </c>
      <c r="T1842" s="90">
        <v>0</v>
      </c>
      <c r="U1842" s="90">
        <v>0</v>
      </c>
      <c r="V1842" s="90">
        <v>0</v>
      </c>
      <c r="W1842" s="90">
        <v>0</v>
      </c>
      <c r="X1842" s="90">
        <v>0</v>
      </c>
      <c r="Y1842" s="90">
        <v>0</v>
      </c>
      <c r="Z1842" s="90">
        <v>0</v>
      </c>
      <c r="AA1842" s="90">
        <v>0</v>
      </c>
      <c r="AB1842" s="90">
        <v>0</v>
      </c>
      <c r="AC1842" s="90"/>
      <c r="AD1842" s="90"/>
      <c r="AE1842" s="381" t="str">
        <f t="shared" si="29"/>
        <v>-</v>
      </c>
      <c r="AF1842" s="105"/>
      <c r="AG1842" s="381"/>
      <c r="AH1842" s="381"/>
      <c r="AI1842" s="381"/>
      <c r="AJ1842" s="381"/>
      <c r="AK1842" s="381"/>
      <c r="AL1842" s="381"/>
      <c r="AM1842" s="381"/>
    </row>
    <row r="1843" spans="1:39" x14ac:dyDescent="0.35">
      <c r="A1843" s="89" t="s">
        <v>622</v>
      </c>
      <c r="B1843" s="89" t="s">
        <v>558</v>
      </c>
      <c r="C1843" s="89" t="s">
        <v>462</v>
      </c>
      <c r="D1843" s="89" t="s">
        <v>637</v>
      </c>
      <c r="E1843" s="89" t="s">
        <v>487</v>
      </c>
      <c r="F1843" s="89" t="s">
        <v>465</v>
      </c>
      <c r="G1843" s="89" t="s">
        <v>465</v>
      </c>
      <c r="H1843" s="89" t="s">
        <v>465</v>
      </c>
      <c r="I1843" s="89" t="s">
        <v>465</v>
      </c>
      <c r="J1843" s="89" t="s">
        <v>465</v>
      </c>
      <c r="K1843" s="89" t="s">
        <v>466</v>
      </c>
      <c r="L1843" s="89" t="s">
        <v>394</v>
      </c>
      <c r="M1843" s="89" t="s">
        <v>395</v>
      </c>
      <c r="N1843" s="89">
        <v>1</v>
      </c>
      <c r="O1843" s="91">
        <v>20.9</v>
      </c>
      <c r="P1843" s="89" t="s">
        <v>548</v>
      </c>
      <c r="Q1843" s="89">
        <v>48</v>
      </c>
      <c r="R1843" s="89" t="s">
        <v>791</v>
      </c>
      <c r="S1843" s="89">
        <v>3</v>
      </c>
      <c r="T1843" s="90">
        <v>0</v>
      </c>
      <c r="U1843" s="90">
        <v>0</v>
      </c>
      <c r="V1843" s="90">
        <v>0</v>
      </c>
      <c r="W1843" s="90">
        <v>0</v>
      </c>
      <c r="X1843" s="90">
        <v>0</v>
      </c>
      <c r="Y1843" s="90">
        <v>0</v>
      </c>
      <c r="Z1843" s="90">
        <v>0</v>
      </c>
      <c r="AA1843" s="90">
        <v>0</v>
      </c>
      <c r="AB1843" s="90">
        <v>0</v>
      </c>
      <c r="AC1843" s="90"/>
      <c r="AD1843" s="90"/>
      <c r="AE1843" s="381" t="str">
        <f t="shared" si="29"/>
        <v>-</v>
      </c>
      <c r="AF1843" s="105"/>
      <c r="AG1843" s="381"/>
      <c r="AH1843" s="381"/>
      <c r="AI1843" s="381"/>
      <c r="AJ1843" s="381"/>
      <c r="AK1843" s="381"/>
      <c r="AL1843" s="381"/>
      <c r="AM1843" s="381"/>
    </row>
    <row r="1844" spans="1:39" x14ac:dyDescent="0.35">
      <c r="A1844" s="89" t="s">
        <v>623</v>
      </c>
      <c r="B1844" s="89" t="s">
        <v>558</v>
      </c>
      <c r="C1844" s="89" t="s">
        <v>462</v>
      </c>
      <c r="D1844" s="89" t="s">
        <v>637</v>
      </c>
      <c r="E1844" s="89" t="s">
        <v>487</v>
      </c>
      <c r="F1844" s="89" t="s">
        <v>465</v>
      </c>
      <c r="G1844" s="89" t="s">
        <v>465</v>
      </c>
      <c r="H1844" s="89" t="s">
        <v>465</v>
      </c>
      <c r="I1844" s="89" t="s">
        <v>465</v>
      </c>
      <c r="J1844" s="89" t="s">
        <v>465</v>
      </c>
      <c r="K1844" s="89" t="s">
        <v>466</v>
      </c>
      <c r="L1844" s="89" t="s">
        <v>394</v>
      </c>
      <c r="M1844" s="89" t="s">
        <v>395</v>
      </c>
      <c r="N1844" s="89">
        <v>1</v>
      </c>
      <c r="O1844" s="91">
        <v>4.42</v>
      </c>
      <c r="P1844" s="89" t="s">
        <v>548</v>
      </c>
      <c r="Q1844" s="89">
        <v>48</v>
      </c>
      <c r="R1844" s="89" t="s">
        <v>791</v>
      </c>
      <c r="S1844" s="89">
        <v>3</v>
      </c>
      <c r="T1844" s="90">
        <v>0</v>
      </c>
      <c r="U1844" s="90">
        <v>0</v>
      </c>
      <c r="V1844" s="90">
        <v>0</v>
      </c>
      <c r="W1844" s="90">
        <v>0</v>
      </c>
      <c r="X1844" s="90">
        <v>0</v>
      </c>
      <c r="Y1844" s="90">
        <v>0</v>
      </c>
      <c r="Z1844" s="90">
        <v>0</v>
      </c>
      <c r="AA1844" s="90">
        <v>0</v>
      </c>
      <c r="AB1844" s="90">
        <v>0</v>
      </c>
      <c r="AC1844" s="90"/>
      <c r="AD1844" s="90"/>
      <c r="AE1844" s="381" t="str">
        <f t="shared" si="29"/>
        <v>-</v>
      </c>
      <c r="AF1844" s="105"/>
      <c r="AG1844" s="381"/>
      <c r="AH1844" s="381"/>
      <c r="AI1844" s="381"/>
      <c r="AJ1844" s="381"/>
      <c r="AK1844" s="381"/>
      <c r="AL1844" s="381"/>
      <c r="AM1844" s="381"/>
    </row>
    <row r="1845" spans="1:39" x14ac:dyDescent="0.35">
      <c r="A1845" s="89" t="s">
        <v>624</v>
      </c>
      <c r="B1845" s="89" t="s">
        <v>558</v>
      </c>
      <c r="C1845" s="89" t="s">
        <v>462</v>
      </c>
      <c r="D1845" s="89" t="s">
        <v>637</v>
      </c>
      <c r="E1845" s="89" t="s">
        <v>487</v>
      </c>
      <c r="F1845" s="89" t="s">
        <v>465</v>
      </c>
      <c r="G1845" s="89" t="s">
        <v>465</v>
      </c>
      <c r="H1845" s="89" t="s">
        <v>465</v>
      </c>
      <c r="I1845" s="89" t="s">
        <v>465</v>
      </c>
      <c r="J1845" s="89" t="s">
        <v>465</v>
      </c>
      <c r="K1845" s="89" t="s">
        <v>466</v>
      </c>
      <c r="L1845" s="89" t="s">
        <v>394</v>
      </c>
      <c r="M1845" s="89" t="s">
        <v>395</v>
      </c>
      <c r="N1845" s="89">
        <v>1</v>
      </c>
      <c r="O1845" s="91">
        <v>7.27</v>
      </c>
      <c r="P1845" s="89" t="s">
        <v>548</v>
      </c>
      <c r="Q1845" s="89">
        <v>48</v>
      </c>
      <c r="R1845" s="89" t="s">
        <v>791</v>
      </c>
      <c r="S1845" s="89">
        <v>3</v>
      </c>
      <c r="T1845" s="90">
        <v>0</v>
      </c>
      <c r="U1845" s="90">
        <v>0</v>
      </c>
      <c r="V1845" s="90">
        <v>0</v>
      </c>
      <c r="W1845" s="90">
        <v>0</v>
      </c>
      <c r="X1845" s="90">
        <v>0</v>
      </c>
      <c r="Y1845" s="90">
        <v>0</v>
      </c>
      <c r="Z1845" s="90">
        <v>0</v>
      </c>
      <c r="AA1845" s="90">
        <v>0</v>
      </c>
      <c r="AB1845" s="90">
        <v>0</v>
      </c>
      <c r="AC1845" s="90"/>
      <c r="AD1845" s="90"/>
      <c r="AE1845" s="381" t="str">
        <f t="shared" si="29"/>
        <v>-</v>
      </c>
      <c r="AF1845" s="105"/>
      <c r="AG1845" s="381"/>
      <c r="AH1845" s="381"/>
      <c r="AI1845" s="381"/>
      <c r="AJ1845" s="381"/>
      <c r="AK1845" s="381"/>
      <c r="AL1845" s="381"/>
      <c r="AM1845" s="381"/>
    </row>
    <row r="1846" spans="1:39" x14ac:dyDescent="0.35">
      <c r="A1846" s="89" t="s">
        <v>625</v>
      </c>
      <c r="B1846" s="89" t="s">
        <v>558</v>
      </c>
      <c r="C1846" s="89" t="s">
        <v>462</v>
      </c>
      <c r="D1846" s="89" t="s">
        <v>637</v>
      </c>
      <c r="E1846" s="89" t="s">
        <v>487</v>
      </c>
      <c r="F1846" s="89" t="s">
        <v>465</v>
      </c>
      <c r="G1846" s="89" t="s">
        <v>465</v>
      </c>
      <c r="H1846" s="89" t="s">
        <v>465</v>
      </c>
      <c r="I1846" s="89" t="s">
        <v>465</v>
      </c>
      <c r="J1846" s="89" t="s">
        <v>465</v>
      </c>
      <c r="K1846" s="89" t="s">
        <v>466</v>
      </c>
      <c r="L1846" s="89" t="s">
        <v>394</v>
      </c>
      <c r="M1846" s="89" t="s">
        <v>395</v>
      </c>
      <c r="N1846" s="89">
        <v>1</v>
      </c>
      <c r="O1846" s="91">
        <v>23.16</v>
      </c>
      <c r="P1846" s="89" t="s">
        <v>548</v>
      </c>
      <c r="Q1846" s="89">
        <v>48</v>
      </c>
      <c r="R1846" s="89" t="s">
        <v>791</v>
      </c>
      <c r="S1846" s="89">
        <v>3</v>
      </c>
      <c r="T1846" s="90">
        <v>0</v>
      </c>
      <c r="U1846" s="90">
        <v>0</v>
      </c>
      <c r="V1846" s="90">
        <v>0</v>
      </c>
      <c r="W1846" s="90">
        <v>0</v>
      </c>
      <c r="X1846" s="90">
        <v>0</v>
      </c>
      <c r="Y1846" s="90">
        <v>0</v>
      </c>
      <c r="Z1846" s="90">
        <v>0</v>
      </c>
      <c r="AA1846" s="90">
        <v>0</v>
      </c>
      <c r="AB1846" s="90">
        <v>0</v>
      </c>
      <c r="AC1846" s="90"/>
      <c r="AD1846" s="90"/>
      <c r="AE1846" s="381" t="str">
        <f t="shared" si="29"/>
        <v>-</v>
      </c>
      <c r="AF1846" s="105"/>
      <c r="AG1846" s="381"/>
      <c r="AH1846" s="381"/>
      <c r="AI1846" s="381"/>
      <c r="AJ1846" s="381"/>
      <c r="AK1846" s="381"/>
      <c r="AL1846" s="381"/>
      <c r="AM1846" s="381"/>
    </row>
    <row r="1847" spans="1:39" x14ac:dyDescent="0.35">
      <c r="A1847" s="89" t="s">
        <v>627</v>
      </c>
      <c r="B1847" s="89" t="s">
        <v>558</v>
      </c>
      <c r="C1847" s="89" t="s">
        <v>462</v>
      </c>
      <c r="D1847" s="89" t="s">
        <v>637</v>
      </c>
      <c r="E1847" s="89" t="s">
        <v>487</v>
      </c>
      <c r="F1847" s="89" t="s">
        <v>465</v>
      </c>
      <c r="G1847" s="89" t="s">
        <v>465</v>
      </c>
      <c r="H1847" s="89" t="s">
        <v>465</v>
      </c>
      <c r="I1847" s="89" t="s">
        <v>465</v>
      </c>
      <c r="J1847" s="89" t="s">
        <v>465</v>
      </c>
      <c r="K1847" s="89" t="s">
        <v>466</v>
      </c>
      <c r="L1847" s="89" t="s">
        <v>394</v>
      </c>
      <c r="M1847" s="89" t="s">
        <v>395</v>
      </c>
      <c r="N1847" s="89">
        <v>1</v>
      </c>
      <c r="O1847" s="91">
        <v>20.37</v>
      </c>
      <c r="P1847" s="89" t="s">
        <v>548</v>
      </c>
      <c r="Q1847" s="89">
        <v>48</v>
      </c>
      <c r="R1847" s="89" t="s">
        <v>791</v>
      </c>
      <c r="S1847" s="89">
        <v>3</v>
      </c>
      <c r="T1847" s="90">
        <v>0</v>
      </c>
      <c r="U1847" s="90">
        <v>0</v>
      </c>
      <c r="V1847" s="90">
        <v>0</v>
      </c>
      <c r="W1847" s="90">
        <v>0</v>
      </c>
      <c r="X1847" s="90">
        <v>0</v>
      </c>
      <c r="Y1847" s="90">
        <v>0</v>
      </c>
      <c r="Z1847" s="90">
        <v>0</v>
      </c>
      <c r="AA1847" s="90">
        <v>0</v>
      </c>
      <c r="AB1847" s="90">
        <v>0</v>
      </c>
      <c r="AC1847" s="90"/>
      <c r="AD1847" s="90"/>
      <c r="AE1847" s="381" t="str">
        <f t="shared" si="29"/>
        <v>-</v>
      </c>
      <c r="AF1847" s="105"/>
      <c r="AG1847" s="381"/>
      <c r="AH1847" s="381"/>
      <c r="AI1847" s="381"/>
      <c r="AJ1847" s="381"/>
      <c r="AK1847" s="381"/>
      <c r="AL1847" s="381"/>
      <c r="AM1847" s="381"/>
    </row>
    <row r="1848" spans="1:39" x14ac:dyDescent="0.35">
      <c r="A1848" s="89" t="s">
        <v>626</v>
      </c>
      <c r="B1848" s="89" t="s">
        <v>558</v>
      </c>
      <c r="C1848" s="89" t="s">
        <v>462</v>
      </c>
      <c r="D1848" s="89" t="s">
        <v>637</v>
      </c>
      <c r="E1848" s="89" t="s">
        <v>487</v>
      </c>
      <c r="F1848" s="89" t="s">
        <v>465</v>
      </c>
      <c r="G1848" s="89" t="s">
        <v>465</v>
      </c>
      <c r="H1848" s="89" t="s">
        <v>465</v>
      </c>
      <c r="I1848" s="89" t="s">
        <v>465</v>
      </c>
      <c r="J1848" s="89" t="s">
        <v>465</v>
      </c>
      <c r="K1848" s="89" t="s">
        <v>466</v>
      </c>
      <c r="L1848" s="89" t="s">
        <v>394</v>
      </c>
      <c r="M1848" s="89" t="s">
        <v>395</v>
      </c>
      <c r="N1848" s="89">
        <v>1</v>
      </c>
      <c r="O1848" s="91">
        <v>8.0299999999999994</v>
      </c>
      <c r="P1848" s="89" t="s">
        <v>548</v>
      </c>
      <c r="Q1848" s="89">
        <v>48</v>
      </c>
      <c r="R1848" s="89" t="s">
        <v>791</v>
      </c>
      <c r="S1848" s="89">
        <v>3</v>
      </c>
      <c r="T1848" s="90">
        <v>0</v>
      </c>
      <c r="U1848" s="90">
        <v>0</v>
      </c>
      <c r="V1848" s="90">
        <v>0</v>
      </c>
      <c r="W1848" s="90">
        <v>0</v>
      </c>
      <c r="X1848" s="90">
        <v>0</v>
      </c>
      <c r="Y1848" s="90">
        <v>0</v>
      </c>
      <c r="Z1848" s="90">
        <v>0</v>
      </c>
      <c r="AA1848" s="90">
        <v>0</v>
      </c>
      <c r="AB1848" s="90">
        <v>0</v>
      </c>
      <c r="AC1848" s="90"/>
      <c r="AD1848" s="90"/>
      <c r="AE1848" s="381" t="str">
        <f t="shared" si="29"/>
        <v>-</v>
      </c>
      <c r="AF1848" s="105"/>
      <c r="AG1848" s="381"/>
      <c r="AH1848" s="381"/>
      <c r="AI1848" s="381"/>
      <c r="AJ1848" s="381"/>
      <c r="AK1848" s="381"/>
      <c r="AL1848" s="381"/>
      <c r="AM1848" s="381"/>
    </row>
    <row r="1849" spans="1:39" x14ac:dyDescent="0.35">
      <c r="A1849" s="89" t="s">
        <v>512</v>
      </c>
      <c r="B1849" s="89" t="s">
        <v>391</v>
      </c>
      <c r="C1849" s="89" t="s">
        <v>392</v>
      </c>
      <c r="D1849" s="89" t="s">
        <v>637</v>
      </c>
      <c r="E1849" s="89" t="s">
        <v>513</v>
      </c>
      <c r="F1849" s="89" t="s">
        <v>465</v>
      </c>
      <c r="G1849" s="89" t="s">
        <v>465</v>
      </c>
      <c r="H1849" s="89" t="s">
        <v>465</v>
      </c>
      <c r="I1849" s="89" t="s">
        <v>465</v>
      </c>
      <c r="J1849" s="89" t="s">
        <v>465</v>
      </c>
      <c r="K1849" s="89" t="s">
        <v>476</v>
      </c>
      <c r="L1849" s="89" t="s">
        <v>394</v>
      </c>
      <c r="M1849" s="89" t="s">
        <v>395</v>
      </c>
      <c r="N1849" s="89">
        <v>14</v>
      </c>
      <c r="O1849" s="91">
        <v>16.89</v>
      </c>
      <c r="P1849" s="89" t="s">
        <v>396</v>
      </c>
      <c r="Q1849" s="89">
        <v>48</v>
      </c>
      <c r="R1849" s="89" t="s">
        <v>791</v>
      </c>
      <c r="S1849" s="89">
        <v>7</v>
      </c>
      <c r="T1849" s="90">
        <v>0</v>
      </c>
      <c r="U1849" s="90">
        <v>20.58</v>
      </c>
      <c r="V1849" s="90">
        <v>0.05</v>
      </c>
      <c r="W1849" s="90">
        <v>0</v>
      </c>
      <c r="X1849" s="90">
        <v>0</v>
      </c>
      <c r="Y1849" s="90">
        <v>20.63</v>
      </c>
      <c r="Z1849" s="90">
        <v>0</v>
      </c>
      <c r="AA1849" s="90">
        <v>0</v>
      </c>
      <c r="AB1849" s="90">
        <v>20.63</v>
      </c>
      <c r="AC1849" s="90">
        <v>97.77</v>
      </c>
      <c r="AD1849" s="90">
        <v>385.89</v>
      </c>
      <c r="AE1849" s="381">
        <f t="shared" si="29"/>
        <v>6.8156510519024405</v>
      </c>
      <c r="AF1849" s="105"/>
      <c r="AG1849" s="381"/>
      <c r="AH1849" s="381"/>
      <c r="AI1849" s="381"/>
      <c r="AJ1849" s="381"/>
      <c r="AK1849" s="381"/>
      <c r="AL1849" s="381"/>
      <c r="AM1849" s="381"/>
    </row>
    <row r="1850" spans="1:39" x14ac:dyDescent="0.35">
      <c r="A1850" s="89" t="s">
        <v>523</v>
      </c>
      <c r="B1850" s="89" t="s">
        <v>391</v>
      </c>
      <c r="C1850" s="89" t="s">
        <v>392</v>
      </c>
      <c r="D1850" s="89" t="s">
        <v>637</v>
      </c>
      <c r="E1850" s="89" t="s">
        <v>524</v>
      </c>
      <c r="F1850" s="89" t="s">
        <v>465</v>
      </c>
      <c r="G1850" s="89" t="s">
        <v>465</v>
      </c>
      <c r="H1850" s="89" t="s">
        <v>465</v>
      </c>
      <c r="I1850" s="89" t="s">
        <v>465</v>
      </c>
      <c r="J1850" s="89" t="s">
        <v>465</v>
      </c>
      <c r="K1850" s="89" t="s">
        <v>466</v>
      </c>
      <c r="L1850" s="89" t="s">
        <v>394</v>
      </c>
      <c r="M1850" s="89" t="s">
        <v>395</v>
      </c>
      <c r="N1850" s="89">
        <v>14</v>
      </c>
      <c r="O1850" s="91">
        <v>1.61</v>
      </c>
      <c r="P1850" s="89" t="s">
        <v>396</v>
      </c>
      <c r="Q1850" s="89">
        <v>48</v>
      </c>
      <c r="R1850" s="89" t="s">
        <v>791</v>
      </c>
      <c r="S1850" s="89">
        <v>7</v>
      </c>
      <c r="T1850" s="90">
        <v>0</v>
      </c>
      <c r="U1850" s="90">
        <v>24.83</v>
      </c>
      <c r="V1850" s="90">
        <v>7.63</v>
      </c>
      <c r="W1850" s="90">
        <v>0</v>
      </c>
      <c r="X1850" s="90">
        <v>0</v>
      </c>
      <c r="Y1850" s="90">
        <v>32.47</v>
      </c>
      <c r="Z1850" s="90">
        <v>0</v>
      </c>
      <c r="AA1850" s="90">
        <v>0</v>
      </c>
      <c r="AB1850" s="90">
        <v>32.47</v>
      </c>
      <c r="AC1850" s="90">
        <v>125.83</v>
      </c>
      <c r="AD1850" s="90">
        <v>379.35</v>
      </c>
      <c r="AE1850" s="381">
        <f t="shared" si="29"/>
        <v>7.7984511487921546</v>
      </c>
      <c r="AF1850" s="105"/>
      <c r="AG1850" s="381"/>
      <c r="AH1850" s="381"/>
      <c r="AI1850" s="381"/>
      <c r="AJ1850" s="381"/>
      <c r="AK1850" s="381"/>
      <c r="AL1850" s="381"/>
      <c r="AM1850" s="381"/>
    </row>
    <row r="1851" spans="1:39" x14ac:dyDescent="0.35">
      <c r="A1851" s="89" t="s">
        <v>527</v>
      </c>
      <c r="B1851" s="89" t="s">
        <v>528</v>
      </c>
      <c r="C1851" s="89" t="s">
        <v>392</v>
      </c>
      <c r="D1851" s="89" t="s">
        <v>637</v>
      </c>
      <c r="E1851" s="89" t="s">
        <v>529</v>
      </c>
      <c r="F1851" s="89" t="s">
        <v>465</v>
      </c>
      <c r="G1851" s="89" t="s">
        <v>465</v>
      </c>
      <c r="H1851" s="89" t="s">
        <v>465</v>
      </c>
      <c r="I1851" s="89" t="s">
        <v>465</v>
      </c>
      <c r="J1851" s="89" t="s">
        <v>465</v>
      </c>
      <c r="K1851" s="89" t="s">
        <v>466</v>
      </c>
      <c r="L1851" s="89" t="s">
        <v>394</v>
      </c>
      <c r="M1851" s="89" t="s">
        <v>395</v>
      </c>
      <c r="N1851" s="89">
        <v>14</v>
      </c>
      <c r="O1851" s="91">
        <v>4.3499999999999996</v>
      </c>
      <c r="P1851" s="89" t="s">
        <v>396</v>
      </c>
      <c r="Q1851" s="89">
        <v>48</v>
      </c>
      <c r="R1851" s="89" t="s">
        <v>791</v>
      </c>
      <c r="S1851" s="89">
        <v>7</v>
      </c>
      <c r="T1851" s="90">
        <v>0</v>
      </c>
      <c r="U1851" s="90">
        <v>8.75</v>
      </c>
      <c r="V1851" s="90">
        <v>0</v>
      </c>
      <c r="W1851" s="90">
        <v>0</v>
      </c>
      <c r="X1851" s="90">
        <v>0</v>
      </c>
      <c r="Y1851" s="90">
        <v>8.75</v>
      </c>
      <c r="Z1851" s="90">
        <v>0</v>
      </c>
      <c r="AA1851" s="90">
        <v>0</v>
      </c>
      <c r="AB1851" s="90">
        <v>8.75</v>
      </c>
      <c r="AC1851" s="90">
        <v>58.92</v>
      </c>
      <c r="AD1851" s="90">
        <v>365.8</v>
      </c>
      <c r="AE1851" s="381">
        <f t="shared" si="29"/>
        <v>5.4343276595099166</v>
      </c>
      <c r="AF1851" s="105"/>
      <c r="AG1851" s="381"/>
      <c r="AH1851" s="381"/>
      <c r="AI1851" s="381"/>
      <c r="AJ1851" s="381"/>
      <c r="AK1851" s="381"/>
      <c r="AL1851" s="381"/>
      <c r="AM1851" s="381"/>
    </row>
    <row r="1852" spans="1:39" x14ac:dyDescent="0.35">
      <c r="A1852" s="89" t="s">
        <v>530</v>
      </c>
      <c r="B1852" s="89" t="s">
        <v>528</v>
      </c>
      <c r="C1852" s="89" t="s">
        <v>392</v>
      </c>
      <c r="D1852" s="89" t="s">
        <v>637</v>
      </c>
      <c r="E1852" s="89" t="s">
        <v>471</v>
      </c>
      <c r="F1852" s="89" t="s">
        <v>465</v>
      </c>
      <c r="G1852" s="89" t="s">
        <v>465</v>
      </c>
      <c r="H1852" s="89" t="s">
        <v>465</v>
      </c>
      <c r="I1852" s="89" t="s">
        <v>465</v>
      </c>
      <c r="J1852" s="89" t="s">
        <v>465</v>
      </c>
      <c r="K1852" s="89" t="s">
        <v>466</v>
      </c>
      <c r="L1852" s="89" t="s">
        <v>394</v>
      </c>
      <c r="M1852" s="89" t="s">
        <v>395</v>
      </c>
      <c r="N1852" s="89">
        <v>14</v>
      </c>
      <c r="O1852" s="91">
        <v>5.14</v>
      </c>
      <c r="P1852" s="89" t="s">
        <v>396</v>
      </c>
      <c r="Q1852" s="89">
        <v>48</v>
      </c>
      <c r="R1852" s="89" t="s">
        <v>791</v>
      </c>
      <c r="S1852" s="89">
        <v>7</v>
      </c>
      <c r="T1852" s="90">
        <v>0</v>
      </c>
      <c r="U1852" s="90">
        <v>14.44</v>
      </c>
      <c r="V1852" s="90">
        <v>0.36</v>
      </c>
      <c r="W1852" s="90">
        <v>0</v>
      </c>
      <c r="X1852" s="90">
        <v>0</v>
      </c>
      <c r="Y1852" s="90">
        <v>14.8</v>
      </c>
      <c r="Z1852" s="90">
        <v>0</v>
      </c>
      <c r="AA1852" s="90">
        <v>0</v>
      </c>
      <c r="AB1852" s="90">
        <v>14.8</v>
      </c>
      <c r="AC1852" s="90">
        <v>78.930000000000007</v>
      </c>
      <c r="AD1852" s="90">
        <v>359.85</v>
      </c>
      <c r="AE1852" s="381">
        <f t="shared" si="29"/>
        <v>6.3415672123807614</v>
      </c>
      <c r="AF1852" s="105"/>
      <c r="AG1852" s="381"/>
      <c r="AH1852" s="381"/>
      <c r="AI1852" s="381"/>
      <c r="AJ1852" s="381"/>
      <c r="AK1852" s="381"/>
      <c r="AL1852" s="381"/>
      <c r="AM1852" s="381"/>
    </row>
    <row r="1853" spans="1:39" x14ac:dyDescent="0.35">
      <c r="A1853" s="89" t="s">
        <v>533</v>
      </c>
      <c r="B1853" s="89" t="s">
        <v>534</v>
      </c>
      <c r="C1853" s="89" t="s">
        <v>392</v>
      </c>
      <c r="D1853" s="89" t="s">
        <v>637</v>
      </c>
      <c r="E1853" s="89" t="s">
        <v>535</v>
      </c>
      <c r="F1853" s="89" t="s">
        <v>465</v>
      </c>
      <c r="G1853" s="89" t="s">
        <v>465</v>
      </c>
      <c r="H1853" s="89" t="s">
        <v>465</v>
      </c>
      <c r="I1853" s="89" t="s">
        <v>465</v>
      </c>
      <c r="J1853" s="89" t="s">
        <v>465</v>
      </c>
      <c r="K1853" s="89" t="s">
        <v>466</v>
      </c>
      <c r="L1853" s="89" t="s">
        <v>394</v>
      </c>
      <c r="M1853" s="89" t="s">
        <v>395</v>
      </c>
      <c r="N1853" s="89">
        <v>14</v>
      </c>
      <c r="O1853" s="91">
        <v>34.909999999999997</v>
      </c>
      <c r="P1853" s="89" t="s">
        <v>396</v>
      </c>
      <c r="Q1853" s="89">
        <v>48</v>
      </c>
      <c r="R1853" s="89" t="s">
        <v>791</v>
      </c>
      <c r="S1853" s="89">
        <v>7</v>
      </c>
      <c r="T1853" s="90">
        <v>0</v>
      </c>
      <c r="U1853" s="90">
        <v>6.61</v>
      </c>
      <c r="V1853" s="90">
        <v>0</v>
      </c>
      <c r="W1853" s="90">
        <v>0</v>
      </c>
      <c r="X1853" s="90">
        <v>0</v>
      </c>
      <c r="Y1853" s="90">
        <v>6.61</v>
      </c>
      <c r="Z1853" s="90">
        <v>0</v>
      </c>
      <c r="AA1853" s="90">
        <v>0</v>
      </c>
      <c r="AB1853" s="90">
        <v>6.61</v>
      </c>
      <c r="AC1853" s="90">
        <v>50.01</v>
      </c>
      <c r="AD1853" s="90">
        <v>368.86</v>
      </c>
      <c r="AE1853" s="381">
        <f t="shared" si="29"/>
        <v>4.9857896096331578</v>
      </c>
      <c r="AF1853" s="105"/>
      <c r="AG1853" s="381"/>
      <c r="AH1853" s="381"/>
      <c r="AI1853" s="381"/>
      <c r="AJ1853" s="381"/>
      <c r="AK1853" s="381"/>
      <c r="AL1853" s="381"/>
      <c r="AM1853" s="381"/>
    </row>
    <row r="1854" spans="1:39" x14ac:dyDescent="0.35">
      <c r="A1854" s="89" t="s">
        <v>537</v>
      </c>
      <c r="B1854" s="89" t="s">
        <v>534</v>
      </c>
      <c r="C1854" s="89" t="s">
        <v>392</v>
      </c>
      <c r="D1854" s="89" t="s">
        <v>637</v>
      </c>
      <c r="E1854" s="89" t="s">
        <v>535</v>
      </c>
      <c r="F1854" s="89" t="s">
        <v>465</v>
      </c>
      <c r="G1854" s="89" t="s">
        <v>465</v>
      </c>
      <c r="H1854" s="89" t="s">
        <v>465</v>
      </c>
      <c r="I1854" s="89" t="s">
        <v>465</v>
      </c>
      <c r="J1854" s="89" t="s">
        <v>465</v>
      </c>
      <c r="K1854" s="89" t="s">
        <v>466</v>
      </c>
      <c r="L1854" s="89" t="s">
        <v>394</v>
      </c>
      <c r="M1854" s="89" t="s">
        <v>395</v>
      </c>
      <c r="N1854" s="89">
        <v>14</v>
      </c>
      <c r="O1854" s="91">
        <v>32.53</v>
      </c>
      <c r="P1854" s="89" t="s">
        <v>396</v>
      </c>
      <c r="Q1854" s="89">
        <v>48</v>
      </c>
      <c r="R1854" s="89" t="s">
        <v>791</v>
      </c>
      <c r="S1854" s="89">
        <v>7</v>
      </c>
      <c r="T1854" s="90">
        <v>0</v>
      </c>
      <c r="U1854" s="90">
        <v>6.61</v>
      </c>
      <c r="V1854" s="90">
        <v>0</v>
      </c>
      <c r="W1854" s="90">
        <v>0</v>
      </c>
      <c r="X1854" s="90">
        <v>0</v>
      </c>
      <c r="Y1854" s="90">
        <v>6.61</v>
      </c>
      <c r="Z1854" s="90">
        <v>0</v>
      </c>
      <c r="AA1854" s="90">
        <v>0</v>
      </c>
      <c r="AB1854" s="90">
        <v>6.61</v>
      </c>
      <c r="AC1854" s="90">
        <v>50.01</v>
      </c>
      <c r="AD1854" s="90">
        <v>368.86</v>
      </c>
      <c r="AE1854" s="381">
        <f t="shared" si="29"/>
        <v>4.9857896096331578</v>
      </c>
      <c r="AF1854" s="105"/>
      <c r="AG1854" s="381"/>
      <c r="AH1854" s="381"/>
      <c r="AI1854" s="381"/>
      <c r="AJ1854" s="381"/>
      <c r="AK1854" s="381"/>
      <c r="AL1854" s="381"/>
      <c r="AM1854" s="381"/>
    </row>
    <row r="1855" spans="1:39" x14ac:dyDescent="0.35">
      <c r="A1855" s="89" t="s">
        <v>538</v>
      </c>
      <c r="B1855" s="89" t="s">
        <v>534</v>
      </c>
      <c r="C1855" s="89" t="s">
        <v>392</v>
      </c>
      <c r="D1855" s="89" t="s">
        <v>637</v>
      </c>
      <c r="E1855" s="89" t="s">
        <v>539</v>
      </c>
      <c r="F1855" s="89" t="s">
        <v>465</v>
      </c>
      <c r="G1855" s="89" t="s">
        <v>465</v>
      </c>
      <c r="H1855" s="89" t="s">
        <v>465</v>
      </c>
      <c r="I1855" s="89" t="s">
        <v>465</v>
      </c>
      <c r="J1855" s="89" t="s">
        <v>465</v>
      </c>
      <c r="K1855" s="89" t="s">
        <v>466</v>
      </c>
      <c r="L1855" s="89" t="s">
        <v>394</v>
      </c>
      <c r="M1855" s="89" t="s">
        <v>395</v>
      </c>
      <c r="N1855" s="89">
        <v>14</v>
      </c>
      <c r="O1855" s="91">
        <v>52.13</v>
      </c>
      <c r="P1855" s="89" t="s">
        <v>396</v>
      </c>
      <c r="Q1855" s="89">
        <v>48</v>
      </c>
      <c r="R1855" s="89" t="s">
        <v>791</v>
      </c>
      <c r="S1855" s="89">
        <v>7</v>
      </c>
      <c r="T1855" s="90">
        <v>0</v>
      </c>
      <c r="U1855" s="90">
        <v>9.35</v>
      </c>
      <c r="V1855" s="90">
        <v>0</v>
      </c>
      <c r="W1855" s="90">
        <v>0</v>
      </c>
      <c r="X1855" s="90">
        <v>0</v>
      </c>
      <c r="Y1855" s="90">
        <v>9.35</v>
      </c>
      <c r="Z1855" s="90">
        <v>0</v>
      </c>
      <c r="AA1855" s="90">
        <v>0</v>
      </c>
      <c r="AB1855" s="90">
        <v>9.35</v>
      </c>
      <c r="AC1855" s="90">
        <v>58.92</v>
      </c>
      <c r="AD1855" s="90">
        <v>365.8</v>
      </c>
      <c r="AE1855" s="381">
        <f t="shared" si="29"/>
        <v>5.4343276595099166</v>
      </c>
      <c r="AF1855" s="105"/>
      <c r="AG1855" s="381"/>
      <c r="AH1855" s="381"/>
      <c r="AI1855" s="381"/>
      <c r="AJ1855" s="381"/>
      <c r="AK1855" s="381"/>
      <c r="AL1855" s="381"/>
      <c r="AM1855" s="381"/>
    </row>
    <row r="1856" spans="1:39" x14ac:dyDescent="0.35">
      <c r="A1856" s="89" t="s">
        <v>540</v>
      </c>
      <c r="B1856" s="89" t="s">
        <v>534</v>
      </c>
      <c r="C1856" s="89" t="s">
        <v>392</v>
      </c>
      <c r="D1856" s="89" t="s">
        <v>637</v>
      </c>
      <c r="E1856" s="89" t="s">
        <v>539</v>
      </c>
      <c r="F1856" s="89" t="s">
        <v>465</v>
      </c>
      <c r="G1856" s="89" t="s">
        <v>465</v>
      </c>
      <c r="H1856" s="89" t="s">
        <v>465</v>
      </c>
      <c r="I1856" s="89" t="s">
        <v>465</v>
      </c>
      <c r="J1856" s="89" t="s">
        <v>465</v>
      </c>
      <c r="K1856" s="89" t="s">
        <v>466</v>
      </c>
      <c r="L1856" s="89" t="s">
        <v>394</v>
      </c>
      <c r="M1856" s="89" t="s">
        <v>395</v>
      </c>
      <c r="N1856" s="89">
        <v>14</v>
      </c>
      <c r="O1856" s="91">
        <v>5.73</v>
      </c>
      <c r="P1856" s="89" t="s">
        <v>396</v>
      </c>
      <c r="Q1856" s="89">
        <v>48</v>
      </c>
      <c r="R1856" s="89" t="s">
        <v>791</v>
      </c>
      <c r="S1856" s="89">
        <v>7</v>
      </c>
      <c r="T1856" s="90">
        <v>0</v>
      </c>
      <c r="U1856" s="90">
        <v>9.35</v>
      </c>
      <c r="V1856" s="90">
        <v>0</v>
      </c>
      <c r="W1856" s="90">
        <v>0</v>
      </c>
      <c r="X1856" s="90">
        <v>0</v>
      </c>
      <c r="Y1856" s="90">
        <v>9.35</v>
      </c>
      <c r="Z1856" s="90">
        <v>0</v>
      </c>
      <c r="AA1856" s="90">
        <v>0</v>
      </c>
      <c r="AB1856" s="90">
        <v>9.35</v>
      </c>
      <c r="AC1856" s="90">
        <v>58.92</v>
      </c>
      <c r="AD1856" s="90">
        <v>365.8</v>
      </c>
      <c r="AE1856" s="381">
        <f t="shared" si="29"/>
        <v>5.4343276595099166</v>
      </c>
      <c r="AF1856" s="105"/>
      <c r="AG1856" s="381"/>
      <c r="AH1856" s="381"/>
      <c r="AI1856" s="381"/>
      <c r="AJ1856" s="381"/>
      <c r="AK1856" s="381"/>
      <c r="AL1856" s="381"/>
      <c r="AM1856" s="381"/>
    </row>
    <row r="1857" spans="1:39" x14ac:dyDescent="0.35">
      <c r="A1857" s="89" t="s">
        <v>542</v>
      </c>
      <c r="B1857" s="89" t="s">
        <v>534</v>
      </c>
      <c r="C1857" s="89" t="s">
        <v>392</v>
      </c>
      <c r="D1857" s="89" t="s">
        <v>637</v>
      </c>
      <c r="E1857" s="89" t="s">
        <v>535</v>
      </c>
      <c r="F1857" s="89" t="s">
        <v>465</v>
      </c>
      <c r="G1857" s="89" t="s">
        <v>465</v>
      </c>
      <c r="H1857" s="89" t="s">
        <v>465</v>
      </c>
      <c r="I1857" s="89" t="s">
        <v>465</v>
      </c>
      <c r="J1857" s="89" t="s">
        <v>465</v>
      </c>
      <c r="K1857" s="89" t="s">
        <v>466</v>
      </c>
      <c r="L1857" s="89" t="s">
        <v>394</v>
      </c>
      <c r="M1857" s="89" t="s">
        <v>395</v>
      </c>
      <c r="N1857" s="89">
        <v>14</v>
      </c>
      <c r="O1857" s="91">
        <v>6.94</v>
      </c>
      <c r="P1857" s="89" t="s">
        <v>396</v>
      </c>
      <c r="Q1857" s="89">
        <v>48</v>
      </c>
      <c r="R1857" s="89" t="s">
        <v>791</v>
      </c>
      <c r="S1857" s="89">
        <v>7</v>
      </c>
      <c r="T1857" s="90">
        <v>0</v>
      </c>
      <c r="U1857" s="90">
        <v>6.61</v>
      </c>
      <c r="V1857" s="90">
        <v>0</v>
      </c>
      <c r="W1857" s="90">
        <v>0</v>
      </c>
      <c r="X1857" s="90">
        <v>0</v>
      </c>
      <c r="Y1857" s="90">
        <v>6.61</v>
      </c>
      <c r="Z1857" s="90">
        <v>0</v>
      </c>
      <c r="AA1857" s="90">
        <v>0</v>
      </c>
      <c r="AB1857" s="90">
        <v>6.61</v>
      </c>
      <c r="AC1857" s="90">
        <v>50.01</v>
      </c>
      <c r="AD1857" s="90">
        <v>368.86</v>
      </c>
      <c r="AE1857" s="381">
        <f t="shared" si="29"/>
        <v>4.9857896096331578</v>
      </c>
      <c r="AF1857" s="105"/>
      <c r="AG1857" s="381"/>
      <c r="AH1857" s="381"/>
      <c r="AI1857" s="381"/>
      <c r="AJ1857" s="381"/>
      <c r="AK1857" s="381"/>
      <c r="AL1857" s="381"/>
      <c r="AM1857" s="381"/>
    </row>
    <row r="1858" spans="1:39" x14ac:dyDescent="0.35">
      <c r="A1858" s="89" t="s">
        <v>543</v>
      </c>
      <c r="B1858" s="89" t="s">
        <v>534</v>
      </c>
      <c r="C1858" s="89" t="s">
        <v>392</v>
      </c>
      <c r="D1858" s="89" t="s">
        <v>637</v>
      </c>
      <c r="E1858" s="89" t="s">
        <v>535</v>
      </c>
      <c r="F1858" s="89" t="s">
        <v>465</v>
      </c>
      <c r="G1858" s="89" t="s">
        <v>465</v>
      </c>
      <c r="H1858" s="89" t="s">
        <v>465</v>
      </c>
      <c r="I1858" s="89" t="s">
        <v>465</v>
      </c>
      <c r="J1858" s="89" t="s">
        <v>465</v>
      </c>
      <c r="K1858" s="89" t="s">
        <v>466</v>
      </c>
      <c r="L1858" s="89" t="s">
        <v>394</v>
      </c>
      <c r="M1858" s="89" t="s">
        <v>395</v>
      </c>
      <c r="N1858" s="89">
        <v>14</v>
      </c>
      <c r="O1858" s="91">
        <v>40.51</v>
      </c>
      <c r="P1858" s="89" t="s">
        <v>396</v>
      </c>
      <c r="Q1858" s="89">
        <v>48</v>
      </c>
      <c r="R1858" s="89" t="s">
        <v>791</v>
      </c>
      <c r="S1858" s="89">
        <v>7</v>
      </c>
      <c r="T1858" s="90">
        <v>0</v>
      </c>
      <c r="U1858" s="90">
        <v>6.61</v>
      </c>
      <c r="V1858" s="90">
        <v>0</v>
      </c>
      <c r="W1858" s="90">
        <v>0</v>
      </c>
      <c r="X1858" s="90">
        <v>0</v>
      </c>
      <c r="Y1858" s="90">
        <v>6.61</v>
      </c>
      <c r="Z1858" s="90">
        <v>0</v>
      </c>
      <c r="AA1858" s="90">
        <v>0</v>
      </c>
      <c r="AB1858" s="90">
        <v>6.61</v>
      </c>
      <c r="AC1858" s="90">
        <v>50.01</v>
      </c>
      <c r="AD1858" s="90">
        <v>368.86</v>
      </c>
      <c r="AE1858" s="381">
        <f t="shared" si="29"/>
        <v>4.9857896096331578</v>
      </c>
      <c r="AF1858" s="105"/>
      <c r="AG1858" s="381"/>
      <c r="AH1858" s="381"/>
      <c r="AI1858" s="381"/>
      <c r="AJ1858" s="381"/>
      <c r="AK1858" s="381"/>
      <c r="AL1858" s="381"/>
      <c r="AM1858" s="381"/>
    </row>
    <row r="1859" spans="1:39" x14ac:dyDescent="0.35">
      <c r="A1859" s="89" t="s">
        <v>522</v>
      </c>
      <c r="B1859" s="89" t="s">
        <v>391</v>
      </c>
      <c r="C1859" s="89" t="s">
        <v>392</v>
      </c>
      <c r="D1859" s="89" t="s">
        <v>637</v>
      </c>
      <c r="E1859" s="89" t="s">
        <v>475</v>
      </c>
      <c r="F1859" s="89" t="s">
        <v>465</v>
      </c>
      <c r="G1859" s="89" t="s">
        <v>465</v>
      </c>
      <c r="H1859" s="89" t="s">
        <v>465</v>
      </c>
      <c r="I1859" s="89" t="s">
        <v>465</v>
      </c>
      <c r="J1859" s="89" t="s">
        <v>465</v>
      </c>
      <c r="K1859" s="89" t="s">
        <v>466</v>
      </c>
      <c r="L1859" s="89" t="s">
        <v>394</v>
      </c>
      <c r="M1859" s="89" t="s">
        <v>395</v>
      </c>
      <c r="N1859" s="89">
        <v>14</v>
      </c>
      <c r="O1859" s="91">
        <v>26.86</v>
      </c>
      <c r="P1859" s="89" t="s">
        <v>396</v>
      </c>
      <c r="Q1859" s="89">
        <v>48</v>
      </c>
      <c r="R1859" s="89" t="s">
        <v>791</v>
      </c>
      <c r="S1859" s="89">
        <v>7</v>
      </c>
      <c r="T1859" s="90">
        <v>0</v>
      </c>
      <c r="U1859" s="90">
        <v>24.78</v>
      </c>
      <c r="V1859" s="90">
        <v>13.56</v>
      </c>
      <c r="W1859" s="90">
        <v>0</v>
      </c>
      <c r="X1859" s="90">
        <v>0</v>
      </c>
      <c r="Y1859" s="90">
        <v>38.340000000000003</v>
      </c>
      <c r="Z1859" s="90">
        <v>0</v>
      </c>
      <c r="AA1859" s="90">
        <v>0</v>
      </c>
      <c r="AB1859" s="90">
        <v>38.340000000000003</v>
      </c>
      <c r="AC1859" s="90">
        <v>141.22</v>
      </c>
      <c r="AD1859" s="90">
        <v>375.73</v>
      </c>
      <c r="AE1859" s="381">
        <f t="shared" si="29"/>
        <v>8.3013068837058928</v>
      </c>
      <c r="AF1859" s="105"/>
      <c r="AG1859" s="381"/>
      <c r="AH1859" s="381"/>
      <c r="AI1859" s="381"/>
      <c r="AJ1859" s="381"/>
      <c r="AK1859" s="381"/>
      <c r="AL1859" s="381"/>
      <c r="AM1859" s="381"/>
    </row>
    <row r="1860" spans="1:39" x14ac:dyDescent="0.35">
      <c r="A1860" s="89" t="s">
        <v>525</v>
      </c>
      <c r="B1860" s="89" t="s">
        <v>391</v>
      </c>
      <c r="C1860" s="89" t="s">
        <v>392</v>
      </c>
      <c r="D1860" s="89" t="s">
        <v>637</v>
      </c>
      <c r="E1860" s="89" t="s">
        <v>526</v>
      </c>
      <c r="F1860" s="89" t="s">
        <v>465</v>
      </c>
      <c r="G1860" s="89" t="s">
        <v>465</v>
      </c>
      <c r="H1860" s="89" t="s">
        <v>465</v>
      </c>
      <c r="I1860" s="89" t="s">
        <v>465</v>
      </c>
      <c r="J1860" s="89" t="s">
        <v>465</v>
      </c>
      <c r="K1860" s="89" t="s">
        <v>466</v>
      </c>
      <c r="L1860" s="89" t="s">
        <v>394</v>
      </c>
      <c r="M1860" s="89" t="s">
        <v>395</v>
      </c>
      <c r="N1860" s="89">
        <v>14</v>
      </c>
      <c r="O1860" s="91">
        <v>0.83</v>
      </c>
      <c r="P1860" s="89" t="s">
        <v>396</v>
      </c>
      <c r="Q1860" s="89">
        <v>48</v>
      </c>
      <c r="R1860" s="89" t="s">
        <v>791</v>
      </c>
      <c r="S1860" s="89">
        <v>7</v>
      </c>
      <c r="T1860" s="90">
        <v>0</v>
      </c>
      <c r="U1860" s="90">
        <v>24.78</v>
      </c>
      <c r="V1860" s="90">
        <v>13.56</v>
      </c>
      <c r="W1860" s="90">
        <v>0</v>
      </c>
      <c r="X1860" s="90">
        <v>0</v>
      </c>
      <c r="Y1860" s="90">
        <v>38.340000000000003</v>
      </c>
      <c r="Z1860" s="90">
        <v>0</v>
      </c>
      <c r="AA1860" s="90">
        <v>0</v>
      </c>
      <c r="AB1860" s="90">
        <v>38.340000000000003</v>
      </c>
      <c r="AC1860" s="90">
        <v>141.22</v>
      </c>
      <c r="AD1860" s="90">
        <v>375.73</v>
      </c>
      <c r="AE1860" s="381">
        <f t="shared" si="29"/>
        <v>8.3013068837058928</v>
      </c>
      <c r="AF1860" s="105"/>
      <c r="AG1860" s="381"/>
      <c r="AH1860" s="381"/>
      <c r="AI1860" s="381"/>
      <c r="AJ1860" s="381"/>
      <c r="AK1860" s="381"/>
      <c r="AL1860" s="381"/>
      <c r="AM1860" s="381"/>
    </row>
    <row r="1861" spans="1:39" x14ac:dyDescent="0.35">
      <c r="A1861" s="89" t="s">
        <v>531</v>
      </c>
      <c r="B1861" s="89" t="s">
        <v>391</v>
      </c>
      <c r="C1861" s="89" t="s">
        <v>392</v>
      </c>
      <c r="D1861" s="89" t="s">
        <v>637</v>
      </c>
      <c r="E1861" s="89" t="s">
        <v>475</v>
      </c>
      <c r="F1861" s="89" t="s">
        <v>465</v>
      </c>
      <c r="G1861" s="89" t="s">
        <v>465</v>
      </c>
      <c r="H1861" s="89" t="s">
        <v>465</v>
      </c>
      <c r="I1861" s="89" t="s">
        <v>465</v>
      </c>
      <c r="J1861" s="89" t="s">
        <v>465</v>
      </c>
      <c r="K1861" s="89" t="s">
        <v>466</v>
      </c>
      <c r="L1861" s="89" t="s">
        <v>394</v>
      </c>
      <c r="M1861" s="89" t="s">
        <v>395</v>
      </c>
      <c r="N1861" s="89">
        <v>14</v>
      </c>
      <c r="O1861" s="91">
        <v>10.199999999999999</v>
      </c>
      <c r="P1861" s="89" t="s">
        <v>396</v>
      </c>
      <c r="Q1861" s="89">
        <v>48</v>
      </c>
      <c r="R1861" s="89" t="s">
        <v>791</v>
      </c>
      <c r="S1861" s="89">
        <v>7</v>
      </c>
      <c r="T1861" s="90">
        <v>0</v>
      </c>
      <c r="U1861" s="90">
        <v>24.78</v>
      </c>
      <c r="V1861" s="90">
        <v>13.56</v>
      </c>
      <c r="W1861" s="90">
        <v>0</v>
      </c>
      <c r="X1861" s="90">
        <v>0</v>
      </c>
      <c r="Y1861" s="90">
        <v>38.340000000000003</v>
      </c>
      <c r="Z1861" s="90">
        <v>0</v>
      </c>
      <c r="AA1861" s="90">
        <v>0</v>
      </c>
      <c r="AB1861" s="90">
        <v>38.340000000000003</v>
      </c>
      <c r="AC1861" s="90">
        <v>141.22</v>
      </c>
      <c r="AD1861" s="90">
        <v>375.73</v>
      </c>
      <c r="AE1861" s="381">
        <f t="shared" si="29"/>
        <v>8.3013068837058928</v>
      </c>
      <c r="AF1861" s="105"/>
      <c r="AG1861" s="381"/>
      <c r="AH1861" s="381"/>
      <c r="AI1861" s="381"/>
      <c r="AJ1861" s="381"/>
      <c r="AK1861" s="381"/>
      <c r="AL1861" s="381"/>
      <c r="AM1861" s="381"/>
    </row>
    <row r="1862" spans="1:39" x14ac:dyDescent="0.35">
      <c r="A1862" s="89" t="s">
        <v>499</v>
      </c>
      <c r="B1862" s="89" t="s">
        <v>391</v>
      </c>
      <c r="C1862" s="89" t="s">
        <v>392</v>
      </c>
      <c r="D1862" s="89" t="s">
        <v>637</v>
      </c>
      <c r="E1862" s="89" t="s">
        <v>500</v>
      </c>
      <c r="F1862" s="89" t="s">
        <v>465</v>
      </c>
      <c r="G1862" s="89" t="s">
        <v>465</v>
      </c>
      <c r="H1862" s="89" t="s">
        <v>465</v>
      </c>
      <c r="I1862" s="89" t="s">
        <v>465</v>
      </c>
      <c r="J1862" s="89" t="s">
        <v>465</v>
      </c>
      <c r="K1862" s="89" t="s">
        <v>476</v>
      </c>
      <c r="L1862" s="89" t="s">
        <v>394</v>
      </c>
      <c r="M1862" s="89" t="s">
        <v>395</v>
      </c>
      <c r="N1862" s="89">
        <v>14</v>
      </c>
      <c r="O1862" s="91">
        <v>31.89</v>
      </c>
      <c r="P1862" s="89" t="s">
        <v>396</v>
      </c>
      <c r="Q1862" s="89">
        <v>48</v>
      </c>
      <c r="R1862" s="89" t="s">
        <v>791</v>
      </c>
      <c r="S1862" s="89">
        <v>7</v>
      </c>
      <c r="T1862" s="90">
        <v>0</v>
      </c>
      <c r="U1862" s="90">
        <v>24.78</v>
      </c>
      <c r="V1862" s="90">
        <v>13.56</v>
      </c>
      <c r="W1862" s="90">
        <v>0</v>
      </c>
      <c r="X1862" s="90">
        <v>0</v>
      </c>
      <c r="Y1862" s="90">
        <v>38.340000000000003</v>
      </c>
      <c r="Z1862" s="90">
        <v>0</v>
      </c>
      <c r="AA1862" s="90">
        <v>0</v>
      </c>
      <c r="AB1862" s="90">
        <v>38.340000000000003</v>
      </c>
      <c r="AC1862" s="90">
        <v>141.22</v>
      </c>
      <c r="AD1862" s="90">
        <v>375.73</v>
      </c>
      <c r="AE1862" s="381">
        <f t="shared" si="29"/>
        <v>8.3013068837058928</v>
      </c>
      <c r="AF1862" s="105"/>
      <c r="AG1862" s="381"/>
      <c r="AH1862" s="381"/>
      <c r="AI1862" s="381"/>
      <c r="AJ1862" s="381"/>
      <c r="AK1862" s="381"/>
      <c r="AL1862" s="381"/>
      <c r="AM1862" s="381"/>
    </row>
    <row r="1863" spans="1:39" x14ac:dyDescent="0.35">
      <c r="A1863" s="89" t="s">
        <v>504</v>
      </c>
      <c r="B1863" s="89" t="s">
        <v>391</v>
      </c>
      <c r="C1863" s="89" t="s">
        <v>392</v>
      </c>
      <c r="D1863" s="89" t="s">
        <v>637</v>
      </c>
      <c r="E1863" s="89" t="s">
        <v>505</v>
      </c>
      <c r="F1863" s="89" t="s">
        <v>465</v>
      </c>
      <c r="G1863" s="89" t="s">
        <v>465</v>
      </c>
      <c r="H1863" s="89" t="s">
        <v>465</v>
      </c>
      <c r="I1863" s="89" t="s">
        <v>465</v>
      </c>
      <c r="J1863" s="89" t="s">
        <v>465</v>
      </c>
      <c r="K1863" s="89" t="s">
        <v>476</v>
      </c>
      <c r="L1863" s="89" t="s">
        <v>394</v>
      </c>
      <c r="M1863" s="89" t="s">
        <v>395</v>
      </c>
      <c r="N1863" s="89">
        <v>14</v>
      </c>
      <c r="O1863" s="91">
        <v>3.56</v>
      </c>
      <c r="P1863" s="89" t="s">
        <v>396</v>
      </c>
      <c r="Q1863" s="89">
        <v>48</v>
      </c>
      <c r="R1863" s="89" t="s">
        <v>791</v>
      </c>
      <c r="S1863" s="89">
        <v>7</v>
      </c>
      <c r="T1863" s="90">
        <v>0</v>
      </c>
      <c r="U1863" s="90">
        <v>21.79</v>
      </c>
      <c r="V1863" s="90">
        <v>23.91</v>
      </c>
      <c r="W1863" s="90">
        <v>0</v>
      </c>
      <c r="X1863" s="90">
        <v>0</v>
      </c>
      <c r="Y1863" s="90">
        <v>45.7</v>
      </c>
      <c r="Z1863" s="90">
        <v>0</v>
      </c>
      <c r="AA1863" s="90">
        <v>0</v>
      </c>
      <c r="AB1863" s="90">
        <v>45.7</v>
      </c>
      <c r="AC1863" s="90">
        <v>157.53</v>
      </c>
      <c r="AD1863" s="90">
        <v>371.9</v>
      </c>
      <c r="AE1863" s="381">
        <f t="shared" si="29"/>
        <v>8.812616052182296</v>
      </c>
      <c r="AF1863" s="105"/>
      <c r="AG1863" s="381"/>
      <c r="AH1863" s="381"/>
      <c r="AI1863" s="381"/>
      <c r="AJ1863" s="381"/>
      <c r="AK1863" s="381"/>
      <c r="AL1863" s="381"/>
      <c r="AM1863" s="381"/>
    </row>
    <row r="1864" spans="1:39" x14ac:dyDescent="0.35">
      <c r="A1864" s="89" t="s">
        <v>507</v>
      </c>
      <c r="B1864" s="89" t="s">
        <v>391</v>
      </c>
      <c r="C1864" s="89" t="s">
        <v>392</v>
      </c>
      <c r="D1864" s="89" t="s">
        <v>637</v>
      </c>
      <c r="E1864" s="89" t="s">
        <v>475</v>
      </c>
      <c r="F1864" s="89" t="s">
        <v>465</v>
      </c>
      <c r="G1864" s="89" t="s">
        <v>465</v>
      </c>
      <c r="H1864" s="89" t="s">
        <v>465</v>
      </c>
      <c r="I1864" s="89" t="s">
        <v>465</v>
      </c>
      <c r="J1864" s="89" t="s">
        <v>465</v>
      </c>
      <c r="K1864" s="89" t="s">
        <v>476</v>
      </c>
      <c r="L1864" s="89" t="s">
        <v>394</v>
      </c>
      <c r="M1864" s="89" t="s">
        <v>395</v>
      </c>
      <c r="N1864" s="89">
        <v>14</v>
      </c>
      <c r="O1864" s="91">
        <v>8.2100000000000009</v>
      </c>
      <c r="P1864" s="89" t="s">
        <v>396</v>
      </c>
      <c r="Q1864" s="89">
        <v>48</v>
      </c>
      <c r="R1864" s="89" t="s">
        <v>791</v>
      </c>
      <c r="S1864" s="89">
        <v>7</v>
      </c>
      <c r="T1864" s="90">
        <v>0</v>
      </c>
      <c r="U1864" s="90">
        <v>24.78</v>
      </c>
      <c r="V1864" s="90">
        <v>13.56</v>
      </c>
      <c r="W1864" s="90">
        <v>0</v>
      </c>
      <c r="X1864" s="90">
        <v>0</v>
      </c>
      <c r="Y1864" s="90">
        <v>38.340000000000003</v>
      </c>
      <c r="Z1864" s="90">
        <v>0</v>
      </c>
      <c r="AA1864" s="90">
        <v>0</v>
      </c>
      <c r="AB1864" s="90">
        <v>38.340000000000003</v>
      </c>
      <c r="AC1864" s="90">
        <v>141.22</v>
      </c>
      <c r="AD1864" s="90">
        <v>375.73</v>
      </c>
      <c r="AE1864" s="381">
        <f t="shared" si="29"/>
        <v>8.3013068837058928</v>
      </c>
      <c r="AF1864" s="105"/>
      <c r="AG1864" s="381"/>
      <c r="AH1864" s="381"/>
      <c r="AI1864" s="381"/>
      <c r="AJ1864" s="381"/>
      <c r="AK1864" s="381"/>
      <c r="AL1864" s="381"/>
      <c r="AM1864" s="381"/>
    </row>
    <row r="1865" spans="1:39" x14ac:dyDescent="0.35">
      <c r="A1865" s="89" t="s">
        <v>509</v>
      </c>
      <c r="B1865" s="89" t="s">
        <v>391</v>
      </c>
      <c r="C1865" s="89" t="s">
        <v>392</v>
      </c>
      <c r="D1865" s="89" t="s">
        <v>637</v>
      </c>
      <c r="E1865" s="89" t="s">
        <v>475</v>
      </c>
      <c r="F1865" s="89" t="s">
        <v>465</v>
      </c>
      <c r="G1865" s="89" t="s">
        <v>465</v>
      </c>
      <c r="H1865" s="89" t="s">
        <v>465</v>
      </c>
      <c r="I1865" s="89" t="s">
        <v>465</v>
      </c>
      <c r="J1865" s="89" t="s">
        <v>465</v>
      </c>
      <c r="K1865" s="89" t="s">
        <v>476</v>
      </c>
      <c r="L1865" s="89" t="s">
        <v>394</v>
      </c>
      <c r="M1865" s="89" t="s">
        <v>395</v>
      </c>
      <c r="N1865" s="89">
        <v>14</v>
      </c>
      <c r="O1865" s="91">
        <v>7.95</v>
      </c>
      <c r="P1865" s="89" t="s">
        <v>396</v>
      </c>
      <c r="Q1865" s="89">
        <v>48</v>
      </c>
      <c r="R1865" s="89" t="s">
        <v>791</v>
      </c>
      <c r="S1865" s="89">
        <v>7</v>
      </c>
      <c r="T1865" s="90">
        <v>0</v>
      </c>
      <c r="U1865" s="90">
        <v>24.78</v>
      </c>
      <c r="V1865" s="90">
        <v>13.56</v>
      </c>
      <c r="W1865" s="90">
        <v>0</v>
      </c>
      <c r="X1865" s="90">
        <v>0</v>
      </c>
      <c r="Y1865" s="90">
        <v>38.340000000000003</v>
      </c>
      <c r="Z1865" s="90">
        <v>0</v>
      </c>
      <c r="AA1865" s="90">
        <v>0</v>
      </c>
      <c r="AB1865" s="90">
        <v>38.340000000000003</v>
      </c>
      <c r="AC1865" s="90">
        <v>141.22</v>
      </c>
      <c r="AD1865" s="90">
        <v>375.73</v>
      </c>
      <c r="AE1865" s="381">
        <f t="shared" si="29"/>
        <v>8.3013068837058928</v>
      </c>
      <c r="AF1865" s="105"/>
      <c r="AG1865" s="381"/>
      <c r="AH1865" s="381"/>
      <c r="AI1865" s="381"/>
      <c r="AJ1865" s="381"/>
      <c r="AK1865" s="381"/>
      <c r="AL1865" s="381"/>
      <c r="AM1865" s="381"/>
    </row>
    <row r="1866" spans="1:39" x14ac:dyDescent="0.35">
      <c r="A1866" s="89" t="s">
        <v>510</v>
      </c>
      <c r="B1866" s="89" t="s">
        <v>391</v>
      </c>
      <c r="C1866" s="89" t="s">
        <v>392</v>
      </c>
      <c r="D1866" s="89" t="s">
        <v>637</v>
      </c>
      <c r="E1866" s="89" t="s">
        <v>464</v>
      </c>
      <c r="F1866" s="89" t="s">
        <v>465</v>
      </c>
      <c r="G1866" s="89" t="s">
        <v>465</v>
      </c>
      <c r="H1866" s="89" t="s">
        <v>465</v>
      </c>
      <c r="I1866" s="89" t="s">
        <v>465</v>
      </c>
      <c r="J1866" s="89" t="s">
        <v>465</v>
      </c>
      <c r="K1866" s="89" t="s">
        <v>476</v>
      </c>
      <c r="L1866" s="89" t="s">
        <v>394</v>
      </c>
      <c r="M1866" s="89" t="s">
        <v>395</v>
      </c>
      <c r="N1866" s="89">
        <v>14</v>
      </c>
      <c r="O1866" s="91">
        <v>13.07</v>
      </c>
      <c r="P1866" s="89" t="s">
        <v>396</v>
      </c>
      <c r="Q1866" s="89">
        <v>48</v>
      </c>
      <c r="R1866" s="89" t="s">
        <v>791</v>
      </c>
      <c r="S1866" s="89">
        <v>7</v>
      </c>
      <c r="T1866" s="90">
        <v>0</v>
      </c>
      <c r="U1866" s="90">
        <v>24.83</v>
      </c>
      <c r="V1866" s="90">
        <v>7.63</v>
      </c>
      <c r="W1866" s="90">
        <v>0</v>
      </c>
      <c r="X1866" s="90">
        <v>0</v>
      </c>
      <c r="Y1866" s="90">
        <v>32.47</v>
      </c>
      <c r="Z1866" s="90">
        <v>0</v>
      </c>
      <c r="AA1866" s="90">
        <v>0</v>
      </c>
      <c r="AB1866" s="90">
        <v>32.47</v>
      </c>
      <c r="AC1866" s="90">
        <v>125.83</v>
      </c>
      <c r="AD1866" s="90">
        <v>379.35</v>
      </c>
      <c r="AE1866" s="381">
        <f t="shared" si="29"/>
        <v>7.7984511487921546</v>
      </c>
      <c r="AF1866" s="105"/>
      <c r="AG1866" s="381"/>
      <c r="AH1866" s="381"/>
      <c r="AI1866" s="381"/>
      <c r="AJ1866" s="381"/>
      <c r="AK1866" s="381"/>
      <c r="AL1866" s="381"/>
      <c r="AM1866" s="381"/>
    </row>
    <row r="1867" spans="1:39" x14ac:dyDescent="0.35">
      <c r="A1867" s="89" t="s">
        <v>520</v>
      </c>
      <c r="B1867" s="89" t="s">
        <v>391</v>
      </c>
      <c r="C1867" s="89" t="s">
        <v>392</v>
      </c>
      <c r="D1867" s="89" t="s">
        <v>637</v>
      </c>
      <c r="E1867" s="89" t="s">
        <v>521</v>
      </c>
      <c r="F1867" s="89" t="s">
        <v>465</v>
      </c>
      <c r="G1867" s="89" t="s">
        <v>465</v>
      </c>
      <c r="H1867" s="89" t="s">
        <v>465</v>
      </c>
      <c r="I1867" s="89" t="s">
        <v>465</v>
      </c>
      <c r="J1867" s="89" t="s">
        <v>465</v>
      </c>
      <c r="K1867" s="89" t="s">
        <v>476</v>
      </c>
      <c r="L1867" s="89" t="s">
        <v>394</v>
      </c>
      <c r="M1867" s="89" t="s">
        <v>395</v>
      </c>
      <c r="N1867" s="89">
        <v>14</v>
      </c>
      <c r="O1867" s="91">
        <v>16.98</v>
      </c>
      <c r="P1867" s="89" t="s">
        <v>396</v>
      </c>
      <c r="Q1867" s="89">
        <v>48</v>
      </c>
      <c r="R1867" s="89" t="s">
        <v>791</v>
      </c>
      <c r="S1867" s="89">
        <v>7</v>
      </c>
      <c r="T1867" s="90">
        <v>0</v>
      </c>
      <c r="U1867" s="90">
        <v>24.78</v>
      </c>
      <c r="V1867" s="90">
        <v>13.56</v>
      </c>
      <c r="W1867" s="90">
        <v>0</v>
      </c>
      <c r="X1867" s="90">
        <v>0</v>
      </c>
      <c r="Y1867" s="90">
        <v>38.340000000000003</v>
      </c>
      <c r="Z1867" s="90">
        <v>0</v>
      </c>
      <c r="AA1867" s="90">
        <v>0</v>
      </c>
      <c r="AB1867" s="90">
        <v>38.340000000000003</v>
      </c>
      <c r="AC1867" s="90">
        <v>141.22</v>
      </c>
      <c r="AD1867" s="90">
        <v>375.73</v>
      </c>
      <c r="AE1867" s="381">
        <f t="shared" si="29"/>
        <v>8.3013068837058928</v>
      </c>
      <c r="AF1867" s="105"/>
      <c r="AG1867" s="381"/>
      <c r="AH1867" s="381"/>
      <c r="AI1867" s="381"/>
      <c r="AJ1867" s="381"/>
      <c r="AK1867" s="381"/>
      <c r="AL1867" s="381"/>
      <c r="AM1867" s="381"/>
    </row>
    <row r="1868" spans="1:39" x14ac:dyDescent="0.35">
      <c r="A1868" s="89" t="s">
        <v>594</v>
      </c>
      <c r="B1868" s="89" t="s">
        <v>391</v>
      </c>
      <c r="C1868" s="89" t="s">
        <v>392</v>
      </c>
      <c r="D1868" s="89" t="s">
        <v>463</v>
      </c>
      <c r="E1868" s="89" t="s">
        <v>595</v>
      </c>
      <c r="F1868" s="89" t="s">
        <v>465</v>
      </c>
      <c r="G1868" s="89" t="s">
        <v>465</v>
      </c>
      <c r="H1868" s="89" t="s">
        <v>501</v>
      </c>
      <c r="I1868" s="89" t="s">
        <v>506</v>
      </c>
      <c r="J1868" s="89" t="s">
        <v>508</v>
      </c>
      <c r="K1868" s="89" t="s">
        <v>466</v>
      </c>
      <c r="L1868" s="89" t="s">
        <v>587</v>
      </c>
      <c r="M1868" s="89" t="s">
        <v>395</v>
      </c>
      <c r="N1868" s="89">
        <v>29</v>
      </c>
      <c r="O1868" s="91">
        <v>2.1800000000000002</v>
      </c>
      <c r="P1868" s="89" t="s">
        <v>400</v>
      </c>
      <c r="Q1868" s="89">
        <v>48</v>
      </c>
      <c r="R1868" s="89" t="s">
        <v>791</v>
      </c>
      <c r="S1868" s="89">
        <v>9</v>
      </c>
      <c r="T1868" s="90">
        <v>0</v>
      </c>
      <c r="U1868" s="90">
        <v>14.6</v>
      </c>
      <c r="V1868" s="90">
        <v>62.63</v>
      </c>
      <c r="W1868" s="90">
        <v>37.49</v>
      </c>
      <c r="X1868" s="90">
        <v>0</v>
      </c>
      <c r="Y1868" s="90">
        <v>114.72</v>
      </c>
      <c r="Z1868" s="90">
        <v>0</v>
      </c>
      <c r="AA1868" s="90">
        <v>0</v>
      </c>
      <c r="AB1868" s="90">
        <v>114.72</v>
      </c>
      <c r="AC1868" s="90">
        <v>101.4</v>
      </c>
      <c r="AD1868" s="90">
        <v>114.73</v>
      </c>
      <c r="AE1868" s="381">
        <f t="shared" si="29"/>
        <v>12.729659368902214</v>
      </c>
      <c r="AF1868" s="105"/>
      <c r="AG1868" s="381"/>
      <c r="AH1868" s="381"/>
      <c r="AI1868" s="381"/>
      <c r="AJ1868" s="381"/>
      <c r="AK1868" s="381"/>
      <c r="AL1868" s="381"/>
      <c r="AM1868" s="381"/>
    </row>
    <row r="1869" spans="1:39" x14ac:dyDescent="0.35">
      <c r="A1869" s="89" t="s">
        <v>551</v>
      </c>
      <c r="B1869" s="89" t="s">
        <v>391</v>
      </c>
      <c r="C1869" s="89" t="s">
        <v>392</v>
      </c>
      <c r="D1869" s="89" t="s">
        <v>463</v>
      </c>
      <c r="E1869" s="89" t="s">
        <v>552</v>
      </c>
      <c r="F1869" s="89" t="s">
        <v>465</v>
      </c>
      <c r="G1869" s="89" t="s">
        <v>465</v>
      </c>
      <c r="H1869" s="89" t="s">
        <v>465</v>
      </c>
      <c r="I1869" s="89" t="s">
        <v>506</v>
      </c>
      <c r="J1869" s="89" t="s">
        <v>465</v>
      </c>
      <c r="K1869" s="89" t="s">
        <v>466</v>
      </c>
      <c r="L1869" s="89" t="s">
        <v>549</v>
      </c>
      <c r="M1869" s="89" t="s">
        <v>395</v>
      </c>
      <c r="N1869" s="89">
        <v>29</v>
      </c>
      <c r="O1869" s="91">
        <v>8.01</v>
      </c>
      <c r="P1869" s="89" t="s">
        <v>400</v>
      </c>
      <c r="Q1869" s="89">
        <v>48</v>
      </c>
      <c r="R1869" s="89" t="s">
        <v>791</v>
      </c>
      <c r="S1869" s="89">
        <v>9</v>
      </c>
      <c r="T1869" s="90">
        <v>0</v>
      </c>
      <c r="U1869" s="90">
        <v>15.79</v>
      </c>
      <c r="V1869" s="90">
        <v>87.4</v>
      </c>
      <c r="W1869" s="90">
        <v>2.91</v>
      </c>
      <c r="X1869" s="90">
        <v>0</v>
      </c>
      <c r="Y1869" s="90">
        <v>106.1</v>
      </c>
      <c r="Z1869" s="90">
        <v>0</v>
      </c>
      <c r="AA1869" s="90">
        <v>0</v>
      </c>
      <c r="AB1869" s="90">
        <v>106.1</v>
      </c>
      <c r="AC1869" s="90">
        <v>114.73</v>
      </c>
      <c r="AD1869" s="90">
        <v>182.7</v>
      </c>
      <c r="AE1869" s="381">
        <f t="shared" ref="AE1869:AE1932" si="30">IFERROR(SQRT(((AC1869/AD1869)/0.005454154)),"-")</f>
        <v>10.730143374908327</v>
      </c>
      <c r="AF1869" s="105"/>
      <c r="AG1869" s="381"/>
      <c r="AH1869" s="381"/>
      <c r="AI1869" s="381"/>
      <c r="AJ1869" s="381"/>
      <c r="AK1869" s="381"/>
      <c r="AL1869" s="381"/>
      <c r="AM1869" s="381"/>
    </row>
    <row r="1870" spans="1:39" x14ac:dyDescent="0.35">
      <c r="A1870" s="89" t="s">
        <v>710</v>
      </c>
      <c r="B1870" s="89" t="s">
        <v>397</v>
      </c>
      <c r="C1870" s="89" t="s">
        <v>398</v>
      </c>
      <c r="D1870" s="89" t="s">
        <v>393</v>
      </c>
      <c r="E1870" s="89" t="s">
        <v>711</v>
      </c>
      <c r="F1870" s="89" t="s">
        <v>465</v>
      </c>
      <c r="G1870" s="89" t="s">
        <v>465</v>
      </c>
      <c r="H1870" s="89" t="s">
        <v>465</v>
      </c>
      <c r="I1870" s="89" t="s">
        <v>465</v>
      </c>
      <c r="J1870" s="89" t="s">
        <v>465</v>
      </c>
      <c r="K1870" s="89" t="s">
        <v>476</v>
      </c>
      <c r="L1870" s="89" t="s">
        <v>394</v>
      </c>
      <c r="M1870" s="89" t="s">
        <v>399</v>
      </c>
      <c r="N1870" s="89">
        <v>35</v>
      </c>
      <c r="O1870" s="91">
        <v>0.20380000000000001</v>
      </c>
      <c r="P1870" s="89" t="s">
        <v>400</v>
      </c>
      <c r="Q1870" s="89">
        <v>48</v>
      </c>
      <c r="R1870" s="89" t="s">
        <v>791</v>
      </c>
      <c r="S1870" s="89">
        <v>9</v>
      </c>
      <c r="T1870" s="90">
        <v>0</v>
      </c>
      <c r="U1870" s="90">
        <v>17.010000000000002</v>
      </c>
      <c r="V1870" s="90">
        <v>11.69</v>
      </c>
      <c r="W1870" s="90">
        <v>0</v>
      </c>
      <c r="X1870" s="90">
        <v>20.23</v>
      </c>
      <c r="Y1870" s="90">
        <v>48.93</v>
      </c>
      <c r="Z1870" s="90">
        <v>40.17</v>
      </c>
      <c r="AA1870" s="90">
        <v>23.61</v>
      </c>
      <c r="AB1870" s="90">
        <v>112.71</v>
      </c>
      <c r="AC1870" s="90">
        <v>40.869999999999997</v>
      </c>
      <c r="AD1870" s="90">
        <v>49.79</v>
      </c>
      <c r="AE1870" s="381">
        <f t="shared" si="30"/>
        <v>12.267824588596383</v>
      </c>
      <c r="AF1870" s="105"/>
      <c r="AG1870" s="381"/>
      <c r="AH1870" s="381"/>
      <c r="AI1870" s="381"/>
      <c r="AJ1870" s="381"/>
      <c r="AK1870" s="381"/>
      <c r="AL1870" s="381"/>
      <c r="AM1870" s="381"/>
    </row>
    <row r="1871" spans="1:39" x14ac:dyDescent="0.35">
      <c r="A1871" s="89" t="s">
        <v>594</v>
      </c>
      <c r="B1871" s="89" t="s">
        <v>545</v>
      </c>
      <c r="C1871" s="89" t="s">
        <v>462</v>
      </c>
      <c r="D1871" s="89" t="s">
        <v>637</v>
      </c>
      <c r="E1871" s="89" t="s">
        <v>595</v>
      </c>
      <c r="F1871" s="89" t="s">
        <v>465</v>
      </c>
      <c r="G1871" s="89" t="s">
        <v>465</v>
      </c>
      <c r="H1871" s="89" t="s">
        <v>465</v>
      </c>
      <c r="I1871" s="89" t="s">
        <v>465</v>
      </c>
      <c r="J1871" s="89" t="s">
        <v>465</v>
      </c>
      <c r="K1871" s="89" t="s">
        <v>466</v>
      </c>
      <c r="L1871" s="89" t="s">
        <v>394</v>
      </c>
      <c r="M1871" s="89" t="s">
        <v>395</v>
      </c>
      <c r="N1871" s="89">
        <v>1</v>
      </c>
      <c r="O1871" s="91">
        <v>2.1800000000000002</v>
      </c>
      <c r="P1871" s="89" t="s">
        <v>467</v>
      </c>
      <c r="Q1871" s="89">
        <v>49</v>
      </c>
      <c r="R1871" s="89" t="s">
        <v>792</v>
      </c>
      <c r="S1871" s="89">
        <v>2</v>
      </c>
      <c r="T1871" s="90">
        <v>0</v>
      </c>
      <c r="U1871" s="90">
        <v>0</v>
      </c>
      <c r="V1871" s="90">
        <v>0</v>
      </c>
      <c r="W1871" s="90">
        <v>0</v>
      </c>
      <c r="X1871" s="90">
        <v>0</v>
      </c>
      <c r="Y1871" s="90">
        <v>0</v>
      </c>
      <c r="Z1871" s="90">
        <v>0</v>
      </c>
      <c r="AA1871" s="90">
        <v>0</v>
      </c>
      <c r="AB1871" s="90">
        <v>0</v>
      </c>
      <c r="AC1871" s="90"/>
      <c r="AD1871" s="90"/>
      <c r="AE1871" s="381" t="str">
        <f t="shared" si="30"/>
        <v>-</v>
      </c>
      <c r="AF1871" s="105"/>
      <c r="AG1871" s="381"/>
      <c r="AH1871" s="381"/>
      <c r="AI1871" s="381"/>
      <c r="AJ1871" s="381"/>
      <c r="AK1871" s="381"/>
      <c r="AL1871" s="381"/>
      <c r="AM1871" s="381"/>
    </row>
    <row r="1872" spans="1:39" x14ac:dyDescent="0.35">
      <c r="A1872" s="89" t="s">
        <v>551</v>
      </c>
      <c r="B1872" s="89" t="s">
        <v>545</v>
      </c>
      <c r="C1872" s="89" t="s">
        <v>462</v>
      </c>
      <c r="D1872" s="89" t="s">
        <v>637</v>
      </c>
      <c r="E1872" s="89" t="s">
        <v>552</v>
      </c>
      <c r="F1872" s="89" t="s">
        <v>465</v>
      </c>
      <c r="G1872" s="89" t="s">
        <v>465</v>
      </c>
      <c r="H1872" s="89" t="s">
        <v>465</v>
      </c>
      <c r="I1872" s="89" t="s">
        <v>465</v>
      </c>
      <c r="J1872" s="89" t="s">
        <v>465</v>
      </c>
      <c r="K1872" s="89" t="s">
        <v>466</v>
      </c>
      <c r="L1872" s="89" t="s">
        <v>394</v>
      </c>
      <c r="M1872" s="89" t="s">
        <v>395</v>
      </c>
      <c r="N1872" s="89">
        <v>1</v>
      </c>
      <c r="O1872" s="91">
        <v>8.01</v>
      </c>
      <c r="P1872" s="89" t="s">
        <v>467</v>
      </c>
      <c r="Q1872" s="89">
        <v>49</v>
      </c>
      <c r="R1872" s="89" t="s">
        <v>792</v>
      </c>
      <c r="S1872" s="89">
        <v>2</v>
      </c>
      <c r="T1872" s="90">
        <v>0</v>
      </c>
      <c r="U1872" s="90">
        <v>0</v>
      </c>
      <c r="V1872" s="90">
        <v>0</v>
      </c>
      <c r="W1872" s="90">
        <v>0</v>
      </c>
      <c r="X1872" s="90">
        <v>0</v>
      </c>
      <c r="Y1872" s="90">
        <v>0</v>
      </c>
      <c r="Z1872" s="90">
        <v>0</v>
      </c>
      <c r="AA1872" s="90">
        <v>0</v>
      </c>
      <c r="AB1872" s="90">
        <v>0</v>
      </c>
      <c r="AC1872" s="90"/>
      <c r="AD1872" s="90"/>
      <c r="AE1872" s="381" t="str">
        <f t="shared" si="30"/>
        <v>-</v>
      </c>
      <c r="AF1872" s="105"/>
      <c r="AG1872" s="381"/>
      <c r="AH1872" s="381"/>
      <c r="AI1872" s="381"/>
      <c r="AJ1872" s="381"/>
      <c r="AK1872" s="381"/>
      <c r="AL1872" s="381"/>
      <c r="AM1872" s="381"/>
    </row>
    <row r="1873" spans="1:39" x14ac:dyDescent="0.35">
      <c r="A1873" s="89" t="s">
        <v>753</v>
      </c>
      <c r="B1873" s="89" t="s">
        <v>558</v>
      </c>
      <c r="C1873" s="89" t="s">
        <v>462</v>
      </c>
      <c r="D1873" s="89" t="s">
        <v>637</v>
      </c>
      <c r="E1873" s="89" t="s">
        <v>480</v>
      </c>
      <c r="F1873" s="89" t="s">
        <v>465</v>
      </c>
      <c r="G1873" s="89" t="s">
        <v>465</v>
      </c>
      <c r="H1873" s="89" t="s">
        <v>465</v>
      </c>
      <c r="I1873" s="89" t="s">
        <v>465</v>
      </c>
      <c r="J1873" s="89" t="s">
        <v>465</v>
      </c>
      <c r="K1873" s="89" t="s">
        <v>466</v>
      </c>
      <c r="L1873" s="89" t="s">
        <v>394</v>
      </c>
      <c r="M1873" s="89" t="s">
        <v>395</v>
      </c>
      <c r="N1873" s="89">
        <v>1</v>
      </c>
      <c r="O1873" s="91">
        <v>3.23</v>
      </c>
      <c r="P1873" s="89" t="s">
        <v>548</v>
      </c>
      <c r="Q1873" s="89">
        <v>49</v>
      </c>
      <c r="R1873" s="89" t="s">
        <v>792</v>
      </c>
      <c r="S1873" s="89">
        <v>3</v>
      </c>
      <c r="T1873" s="90">
        <v>0</v>
      </c>
      <c r="U1873" s="90">
        <v>0</v>
      </c>
      <c r="V1873" s="90">
        <v>0</v>
      </c>
      <c r="W1873" s="90">
        <v>0</v>
      </c>
      <c r="X1873" s="90">
        <v>0</v>
      </c>
      <c r="Y1873" s="90">
        <v>0</v>
      </c>
      <c r="Z1873" s="90">
        <v>0</v>
      </c>
      <c r="AA1873" s="90">
        <v>0</v>
      </c>
      <c r="AB1873" s="90">
        <v>0</v>
      </c>
      <c r="AC1873" s="90"/>
      <c r="AD1873" s="90"/>
      <c r="AE1873" s="381" t="str">
        <f t="shared" si="30"/>
        <v>-</v>
      </c>
      <c r="AF1873" s="105"/>
      <c r="AG1873" s="381"/>
      <c r="AH1873" s="381"/>
      <c r="AI1873" s="381"/>
      <c r="AJ1873" s="381"/>
      <c r="AK1873" s="381"/>
      <c r="AL1873" s="381"/>
      <c r="AM1873" s="381"/>
    </row>
    <row r="1874" spans="1:39" x14ac:dyDescent="0.35">
      <c r="A1874" s="89" t="s">
        <v>656</v>
      </c>
      <c r="B1874" s="89" t="s">
        <v>558</v>
      </c>
      <c r="C1874" s="89" t="s">
        <v>462</v>
      </c>
      <c r="D1874" s="89" t="s">
        <v>637</v>
      </c>
      <c r="E1874" s="89" t="s">
        <v>478</v>
      </c>
      <c r="F1874" s="89" t="s">
        <v>465</v>
      </c>
      <c r="G1874" s="89" t="s">
        <v>465</v>
      </c>
      <c r="H1874" s="89" t="s">
        <v>465</v>
      </c>
      <c r="I1874" s="89" t="s">
        <v>465</v>
      </c>
      <c r="J1874" s="89" t="s">
        <v>465</v>
      </c>
      <c r="K1874" s="89" t="s">
        <v>466</v>
      </c>
      <c r="L1874" s="89" t="s">
        <v>394</v>
      </c>
      <c r="M1874" s="89" t="s">
        <v>395</v>
      </c>
      <c r="N1874" s="89">
        <v>1</v>
      </c>
      <c r="O1874" s="91">
        <v>22.28</v>
      </c>
      <c r="P1874" s="89" t="s">
        <v>548</v>
      </c>
      <c r="Q1874" s="89">
        <v>49</v>
      </c>
      <c r="R1874" s="89" t="s">
        <v>792</v>
      </c>
      <c r="S1874" s="89">
        <v>3</v>
      </c>
      <c r="T1874" s="90">
        <v>0</v>
      </c>
      <c r="U1874" s="90">
        <v>0</v>
      </c>
      <c r="V1874" s="90">
        <v>0</v>
      </c>
      <c r="W1874" s="90">
        <v>0</v>
      </c>
      <c r="X1874" s="90">
        <v>0</v>
      </c>
      <c r="Y1874" s="90">
        <v>0</v>
      </c>
      <c r="Z1874" s="90">
        <v>0</v>
      </c>
      <c r="AA1874" s="90">
        <v>0</v>
      </c>
      <c r="AB1874" s="90">
        <v>0</v>
      </c>
      <c r="AC1874" s="90"/>
      <c r="AD1874" s="90"/>
      <c r="AE1874" s="381" t="str">
        <f t="shared" si="30"/>
        <v>-</v>
      </c>
      <c r="AF1874" s="105"/>
      <c r="AG1874" s="381"/>
      <c r="AH1874" s="381"/>
      <c r="AI1874" s="381"/>
      <c r="AJ1874" s="381"/>
      <c r="AK1874" s="381"/>
      <c r="AL1874" s="381"/>
      <c r="AM1874" s="381"/>
    </row>
    <row r="1875" spans="1:39" x14ac:dyDescent="0.35">
      <c r="A1875" s="89" t="s">
        <v>517</v>
      </c>
      <c r="B1875" s="89" t="s">
        <v>391</v>
      </c>
      <c r="C1875" s="89" t="s">
        <v>392</v>
      </c>
      <c r="D1875" s="89" t="s">
        <v>637</v>
      </c>
      <c r="E1875" s="89" t="s">
        <v>519</v>
      </c>
      <c r="F1875" s="89" t="s">
        <v>465</v>
      </c>
      <c r="G1875" s="89" t="s">
        <v>465</v>
      </c>
      <c r="H1875" s="89" t="s">
        <v>465</v>
      </c>
      <c r="I1875" s="89" t="s">
        <v>465</v>
      </c>
      <c r="J1875" s="89" t="s">
        <v>465</v>
      </c>
      <c r="K1875" s="89" t="s">
        <v>476</v>
      </c>
      <c r="L1875" s="89" t="s">
        <v>394</v>
      </c>
      <c r="M1875" s="89" t="s">
        <v>395</v>
      </c>
      <c r="N1875" s="89">
        <v>15</v>
      </c>
      <c r="O1875" s="91">
        <v>1.39</v>
      </c>
      <c r="P1875" s="89" t="s">
        <v>396</v>
      </c>
      <c r="Q1875" s="89">
        <v>49</v>
      </c>
      <c r="R1875" s="89" t="s">
        <v>792</v>
      </c>
      <c r="S1875" s="89">
        <v>7</v>
      </c>
      <c r="T1875" s="90">
        <v>0</v>
      </c>
      <c r="U1875" s="90">
        <v>6.9</v>
      </c>
      <c r="V1875" s="90">
        <v>0</v>
      </c>
      <c r="W1875" s="90">
        <v>0</v>
      </c>
      <c r="X1875" s="90">
        <v>0</v>
      </c>
      <c r="Y1875" s="90">
        <v>6.9</v>
      </c>
      <c r="Z1875" s="90">
        <v>0</v>
      </c>
      <c r="AA1875" s="90">
        <v>0</v>
      </c>
      <c r="AB1875" s="90">
        <v>6.9</v>
      </c>
      <c r="AC1875" s="90">
        <v>67.89</v>
      </c>
      <c r="AD1875" s="90">
        <v>391.46</v>
      </c>
      <c r="AE1875" s="381">
        <f t="shared" si="30"/>
        <v>5.6389145088672876</v>
      </c>
      <c r="AF1875" s="105"/>
      <c r="AG1875" s="381"/>
      <c r="AH1875" s="381"/>
      <c r="AI1875" s="381"/>
      <c r="AJ1875" s="381"/>
      <c r="AK1875" s="381"/>
      <c r="AL1875" s="381"/>
      <c r="AM1875" s="381"/>
    </row>
    <row r="1876" spans="1:39" x14ac:dyDescent="0.35">
      <c r="A1876" s="89" t="s">
        <v>648</v>
      </c>
      <c r="B1876" s="89" t="s">
        <v>391</v>
      </c>
      <c r="C1876" s="89" t="s">
        <v>392</v>
      </c>
      <c r="D1876" s="89" t="s">
        <v>463</v>
      </c>
      <c r="E1876" s="89" t="s">
        <v>475</v>
      </c>
      <c r="F1876" s="89" t="s">
        <v>465</v>
      </c>
      <c r="G1876" s="89" t="s">
        <v>465</v>
      </c>
      <c r="H1876" s="89" t="s">
        <v>501</v>
      </c>
      <c r="I1876" s="89" t="s">
        <v>506</v>
      </c>
      <c r="J1876" s="89" t="s">
        <v>508</v>
      </c>
      <c r="K1876" s="89" t="s">
        <v>466</v>
      </c>
      <c r="L1876" s="89" t="s">
        <v>587</v>
      </c>
      <c r="M1876" s="89" t="s">
        <v>395</v>
      </c>
      <c r="N1876" s="89">
        <v>26</v>
      </c>
      <c r="O1876" s="91">
        <v>19.07</v>
      </c>
      <c r="P1876" s="89" t="s">
        <v>400</v>
      </c>
      <c r="Q1876" s="89">
        <v>49</v>
      </c>
      <c r="R1876" s="89" t="s">
        <v>792</v>
      </c>
      <c r="S1876" s="89">
        <v>9</v>
      </c>
      <c r="T1876" s="90">
        <v>0</v>
      </c>
      <c r="U1876" s="90">
        <v>12.79</v>
      </c>
      <c r="V1876" s="90">
        <v>64.09</v>
      </c>
      <c r="W1876" s="90">
        <v>22.74</v>
      </c>
      <c r="X1876" s="90">
        <v>0</v>
      </c>
      <c r="Y1876" s="90">
        <v>99.63</v>
      </c>
      <c r="Z1876" s="90">
        <v>0</v>
      </c>
      <c r="AA1876" s="90">
        <v>0</v>
      </c>
      <c r="AB1876" s="90">
        <v>99.63</v>
      </c>
      <c r="AC1876" s="90">
        <v>94.18</v>
      </c>
      <c r="AD1876" s="90">
        <v>115.25</v>
      </c>
      <c r="AE1876" s="381">
        <f t="shared" si="30"/>
        <v>12.240387815676476</v>
      </c>
      <c r="AF1876" s="105"/>
      <c r="AG1876" s="381"/>
      <c r="AH1876" s="381"/>
      <c r="AI1876" s="381"/>
      <c r="AJ1876" s="381"/>
      <c r="AK1876" s="381"/>
      <c r="AL1876" s="381"/>
      <c r="AM1876" s="381"/>
    </row>
    <row r="1877" spans="1:39" x14ac:dyDescent="0.35">
      <c r="A1877" s="89" t="s">
        <v>649</v>
      </c>
      <c r="B1877" s="89" t="s">
        <v>391</v>
      </c>
      <c r="C1877" s="89" t="s">
        <v>392</v>
      </c>
      <c r="D1877" s="89" t="s">
        <v>463</v>
      </c>
      <c r="E1877" s="89" t="s">
        <v>475</v>
      </c>
      <c r="F1877" s="89" t="s">
        <v>465</v>
      </c>
      <c r="G1877" s="89" t="s">
        <v>465</v>
      </c>
      <c r="H1877" s="89" t="s">
        <v>501</v>
      </c>
      <c r="I1877" s="89" t="s">
        <v>506</v>
      </c>
      <c r="J1877" s="89" t="s">
        <v>508</v>
      </c>
      <c r="K1877" s="89" t="s">
        <v>466</v>
      </c>
      <c r="L1877" s="89" t="s">
        <v>587</v>
      </c>
      <c r="M1877" s="89" t="s">
        <v>395</v>
      </c>
      <c r="N1877" s="89">
        <v>26</v>
      </c>
      <c r="O1877" s="91">
        <v>20.010000000000002</v>
      </c>
      <c r="P1877" s="89" t="s">
        <v>400</v>
      </c>
      <c r="Q1877" s="89">
        <v>49</v>
      </c>
      <c r="R1877" s="89" t="s">
        <v>792</v>
      </c>
      <c r="S1877" s="89">
        <v>9</v>
      </c>
      <c r="T1877" s="90">
        <v>0</v>
      </c>
      <c r="U1877" s="90">
        <v>12.79</v>
      </c>
      <c r="V1877" s="90">
        <v>64.09</v>
      </c>
      <c r="W1877" s="90">
        <v>22.74</v>
      </c>
      <c r="X1877" s="90">
        <v>0</v>
      </c>
      <c r="Y1877" s="90">
        <v>99.63</v>
      </c>
      <c r="Z1877" s="90">
        <v>0</v>
      </c>
      <c r="AA1877" s="90">
        <v>0</v>
      </c>
      <c r="AB1877" s="90">
        <v>99.63</v>
      </c>
      <c r="AC1877" s="90">
        <v>94.18</v>
      </c>
      <c r="AD1877" s="90">
        <v>115.25</v>
      </c>
      <c r="AE1877" s="381">
        <f t="shared" si="30"/>
        <v>12.240387815676476</v>
      </c>
      <c r="AF1877" s="105"/>
      <c r="AG1877" s="381"/>
      <c r="AH1877" s="381"/>
      <c r="AI1877" s="381"/>
      <c r="AJ1877" s="381"/>
      <c r="AK1877" s="381"/>
      <c r="AL1877" s="381"/>
      <c r="AM1877" s="381"/>
    </row>
    <row r="1878" spans="1:39" x14ac:dyDescent="0.35">
      <c r="A1878" s="89" t="s">
        <v>651</v>
      </c>
      <c r="B1878" s="89" t="s">
        <v>391</v>
      </c>
      <c r="C1878" s="89" t="s">
        <v>392</v>
      </c>
      <c r="D1878" s="89" t="s">
        <v>463</v>
      </c>
      <c r="E1878" s="89" t="s">
        <v>475</v>
      </c>
      <c r="F1878" s="89" t="s">
        <v>465</v>
      </c>
      <c r="G1878" s="89" t="s">
        <v>465</v>
      </c>
      <c r="H1878" s="89" t="s">
        <v>501</v>
      </c>
      <c r="I1878" s="89" t="s">
        <v>506</v>
      </c>
      <c r="J1878" s="89" t="s">
        <v>508</v>
      </c>
      <c r="K1878" s="89" t="s">
        <v>466</v>
      </c>
      <c r="L1878" s="89" t="s">
        <v>587</v>
      </c>
      <c r="M1878" s="89" t="s">
        <v>395</v>
      </c>
      <c r="N1878" s="89">
        <v>26</v>
      </c>
      <c r="O1878" s="91">
        <v>5.34</v>
      </c>
      <c r="P1878" s="89" t="s">
        <v>400</v>
      </c>
      <c r="Q1878" s="89">
        <v>49</v>
      </c>
      <c r="R1878" s="89" t="s">
        <v>792</v>
      </c>
      <c r="S1878" s="89">
        <v>9</v>
      </c>
      <c r="T1878" s="90">
        <v>0</v>
      </c>
      <c r="U1878" s="90">
        <v>12.79</v>
      </c>
      <c r="V1878" s="90">
        <v>64.09</v>
      </c>
      <c r="W1878" s="90">
        <v>22.74</v>
      </c>
      <c r="X1878" s="90">
        <v>0</v>
      </c>
      <c r="Y1878" s="90">
        <v>99.63</v>
      </c>
      <c r="Z1878" s="90">
        <v>0</v>
      </c>
      <c r="AA1878" s="90">
        <v>0</v>
      </c>
      <c r="AB1878" s="90">
        <v>99.63</v>
      </c>
      <c r="AC1878" s="90">
        <v>94.18</v>
      </c>
      <c r="AD1878" s="90">
        <v>115.25</v>
      </c>
      <c r="AE1878" s="381">
        <f t="shared" si="30"/>
        <v>12.240387815676476</v>
      </c>
      <c r="AF1878" s="105"/>
      <c r="AG1878" s="381"/>
      <c r="AH1878" s="381"/>
      <c r="AI1878" s="381"/>
      <c r="AJ1878" s="381"/>
      <c r="AK1878" s="381"/>
      <c r="AL1878" s="381"/>
      <c r="AM1878" s="381"/>
    </row>
    <row r="1879" spans="1:39" x14ac:dyDescent="0.35">
      <c r="A1879" s="89" t="s">
        <v>762</v>
      </c>
      <c r="B1879" s="89" t="s">
        <v>391</v>
      </c>
      <c r="C1879" s="89" t="s">
        <v>392</v>
      </c>
      <c r="D1879" s="89" t="s">
        <v>463</v>
      </c>
      <c r="E1879" s="89" t="s">
        <v>464</v>
      </c>
      <c r="F1879" s="89" t="s">
        <v>465</v>
      </c>
      <c r="G1879" s="89" t="s">
        <v>511</v>
      </c>
      <c r="H1879" s="89" t="s">
        <v>719</v>
      </c>
      <c r="I1879" s="89" t="s">
        <v>506</v>
      </c>
      <c r="J1879" s="89" t="s">
        <v>501</v>
      </c>
      <c r="K1879" s="89" t="s">
        <v>476</v>
      </c>
      <c r="L1879" s="89" t="s">
        <v>587</v>
      </c>
      <c r="M1879" s="89" t="s">
        <v>395</v>
      </c>
      <c r="N1879" s="89">
        <v>27</v>
      </c>
      <c r="O1879" s="91">
        <v>33.880000000000003</v>
      </c>
      <c r="P1879" s="89" t="s">
        <v>400</v>
      </c>
      <c r="Q1879" s="89">
        <v>49</v>
      </c>
      <c r="R1879" s="89" t="s">
        <v>792</v>
      </c>
      <c r="S1879" s="89">
        <v>9</v>
      </c>
      <c r="T1879" s="90">
        <v>0</v>
      </c>
      <c r="U1879" s="90">
        <v>28.34</v>
      </c>
      <c r="V1879" s="90">
        <v>52.15</v>
      </c>
      <c r="W1879" s="90">
        <v>0</v>
      </c>
      <c r="X1879" s="90">
        <v>16.75</v>
      </c>
      <c r="Y1879" s="90">
        <v>97.23</v>
      </c>
      <c r="Z1879" s="90">
        <v>0</v>
      </c>
      <c r="AA1879" s="90">
        <v>0</v>
      </c>
      <c r="AB1879" s="90">
        <v>97.23</v>
      </c>
      <c r="AC1879" s="90">
        <v>93.31</v>
      </c>
      <c r="AD1879" s="90">
        <v>107.42</v>
      </c>
      <c r="AE1879" s="381">
        <f t="shared" si="30"/>
        <v>12.619955472572299</v>
      </c>
      <c r="AF1879" s="105"/>
      <c r="AG1879" s="381"/>
      <c r="AH1879" s="381"/>
      <c r="AI1879" s="381"/>
      <c r="AJ1879" s="381"/>
      <c r="AK1879" s="381"/>
      <c r="AL1879" s="381"/>
      <c r="AM1879" s="381"/>
    </row>
    <row r="1880" spans="1:39" x14ac:dyDescent="0.35">
      <c r="A1880" s="89" t="s">
        <v>761</v>
      </c>
      <c r="B1880" s="89" t="s">
        <v>391</v>
      </c>
      <c r="C1880" s="89" t="s">
        <v>392</v>
      </c>
      <c r="D1880" s="89" t="s">
        <v>463</v>
      </c>
      <c r="E1880" s="89" t="s">
        <v>480</v>
      </c>
      <c r="F1880" s="89" t="s">
        <v>465</v>
      </c>
      <c r="G1880" s="89" t="s">
        <v>511</v>
      </c>
      <c r="H1880" s="89" t="s">
        <v>719</v>
      </c>
      <c r="I1880" s="89" t="s">
        <v>506</v>
      </c>
      <c r="J1880" s="89" t="s">
        <v>501</v>
      </c>
      <c r="K1880" s="89" t="s">
        <v>476</v>
      </c>
      <c r="L1880" s="89" t="s">
        <v>587</v>
      </c>
      <c r="M1880" s="89" t="s">
        <v>395</v>
      </c>
      <c r="N1880" s="89">
        <v>27</v>
      </c>
      <c r="O1880" s="91">
        <v>6</v>
      </c>
      <c r="P1880" s="89" t="s">
        <v>400</v>
      </c>
      <c r="Q1880" s="89">
        <v>49</v>
      </c>
      <c r="R1880" s="89" t="s">
        <v>792</v>
      </c>
      <c r="S1880" s="89">
        <v>9</v>
      </c>
      <c r="T1880" s="90">
        <v>0</v>
      </c>
      <c r="U1880" s="90">
        <v>28.34</v>
      </c>
      <c r="V1880" s="90">
        <v>52.15</v>
      </c>
      <c r="W1880" s="90">
        <v>0</v>
      </c>
      <c r="X1880" s="90">
        <v>16.75</v>
      </c>
      <c r="Y1880" s="90">
        <v>97.23</v>
      </c>
      <c r="Z1880" s="90">
        <v>0</v>
      </c>
      <c r="AA1880" s="90">
        <v>0</v>
      </c>
      <c r="AB1880" s="90">
        <v>97.23</v>
      </c>
      <c r="AC1880" s="90">
        <v>93.31</v>
      </c>
      <c r="AD1880" s="90">
        <v>107.42</v>
      </c>
      <c r="AE1880" s="381">
        <f t="shared" si="30"/>
        <v>12.619955472572299</v>
      </c>
      <c r="AF1880" s="105"/>
      <c r="AG1880" s="381"/>
      <c r="AH1880" s="381"/>
      <c r="AI1880" s="381"/>
      <c r="AJ1880" s="381"/>
      <c r="AK1880" s="381"/>
      <c r="AL1880" s="381"/>
      <c r="AM1880" s="381"/>
    </row>
    <row r="1881" spans="1:39" x14ac:dyDescent="0.35">
      <c r="A1881" s="89" t="s">
        <v>731</v>
      </c>
      <c r="B1881" s="89" t="s">
        <v>391</v>
      </c>
      <c r="C1881" s="89" t="s">
        <v>392</v>
      </c>
      <c r="D1881" s="89" t="s">
        <v>463</v>
      </c>
      <c r="E1881" s="89" t="s">
        <v>484</v>
      </c>
      <c r="F1881" s="89" t="s">
        <v>465</v>
      </c>
      <c r="G1881" s="89" t="s">
        <v>465</v>
      </c>
      <c r="H1881" s="89" t="s">
        <v>465</v>
      </c>
      <c r="I1881" s="89" t="s">
        <v>506</v>
      </c>
      <c r="J1881" s="89" t="s">
        <v>465</v>
      </c>
      <c r="K1881" s="89" t="s">
        <v>466</v>
      </c>
      <c r="L1881" s="89" t="s">
        <v>549</v>
      </c>
      <c r="M1881" s="89" t="s">
        <v>395</v>
      </c>
      <c r="N1881" s="89">
        <v>24</v>
      </c>
      <c r="O1881" s="91">
        <v>24.08</v>
      </c>
      <c r="P1881" s="89" t="s">
        <v>400</v>
      </c>
      <c r="Q1881" s="89">
        <v>49</v>
      </c>
      <c r="R1881" s="89" t="s">
        <v>792</v>
      </c>
      <c r="S1881" s="89">
        <v>9</v>
      </c>
      <c r="T1881" s="90">
        <v>0</v>
      </c>
      <c r="U1881" s="90">
        <v>17.82</v>
      </c>
      <c r="V1881" s="90">
        <v>66.31</v>
      </c>
      <c r="W1881" s="90">
        <v>0.19</v>
      </c>
      <c r="X1881" s="90">
        <v>0</v>
      </c>
      <c r="Y1881" s="90">
        <v>84.32</v>
      </c>
      <c r="Z1881" s="90">
        <v>0</v>
      </c>
      <c r="AA1881" s="90">
        <v>0</v>
      </c>
      <c r="AB1881" s="90">
        <v>84.32</v>
      </c>
      <c r="AC1881" s="90">
        <v>103.12</v>
      </c>
      <c r="AD1881" s="90">
        <v>187.04</v>
      </c>
      <c r="AE1881" s="381">
        <f t="shared" si="30"/>
        <v>10.054037648112146</v>
      </c>
      <c r="AF1881" s="105"/>
      <c r="AG1881" s="381"/>
      <c r="AH1881" s="381"/>
      <c r="AI1881" s="381"/>
      <c r="AJ1881" s="381"/>
      <c r="AK1881" s="381"/>
      <c r="AL1881" s="381"/>
      <c r="AM1881" s="381"/>
    </row>
    <row r="1882" spans="1:39" x14ac:dyDescent="0.35">
      <c r="A1882" s="89" t="s">
        <v>734</v>
      </c>
      <c r="B1882" s="89" t="s">
        <v>391</v>
      </c>
      <c r="C1882" s="89" t="s">
        <v>392</v>
      </c>
      <c r="D1882" s="89" t="s">
        <v>463</v>
      </c>
      <c r="E1882" s="89" t="s">
        <v>565</v>
      </c>
      <c r="F1882" s="89" t="s">
        <v>465</v>
      </c>
      <c r="G1882" s="89" t="s">
        <v>465</v>
      </c>
      <c r="H1882" s="89" t="s">
        <v>465</v>
      </c>
      <c r="I1882" s="89" t="s">
        <v>506</v>
      </c>
      <c r="J1882" s="89" t="s">
        <v>465</v>
      </c>
      <c r="K1882" s="89" t="s">
        <v>466</v>
      </c>
      <c r="L1882" s="89" t="s">
        <v>549</v>
      </c>
      <c r="M1882" s="89" t="s">
        <v>395</v>
      </c>
      <c r="N1882" s="89">
        <v>24</v>
      </c>
      <c r="O1882" s="91">
        <v>129.1</v>
      </c>
      <c r="P1882" s="89" t="s">
        <v>400</v>
      </c>
      <c r="Q1882" s="89">
        <v>49</v>
      </c>
      <c r="R1882" s="89" t="s">
        <v>792</v>
      </c>
      <c r="S1882" s="89">
        <v>9</v>
      </c>
      <c r="T1882" s="90">
        <v>0</v>
      </c>
      <c r="U1882" s="90">
        <v>17.82</v>
      </c>
      <c r="V1882" s="90">
        <v>66.31</v>
      </c>
      <c r="W1882" s="90">
        <v>0.19</v>
      </c>
      <c r="X1882" s="90">
        <v>0</v>
      </c>
      <c r="Y1882" s="90">
        <v>84.32</v>
      </c>
      <c r="Z1882" s="90">
        <v>0</v>
      </c>
      <c r="AA1882" s="90">
        <v>0</v>
      </c>
      <c r="AB1882" s="90">
        <v>84.32</v>
      </c>
      <c r="AC1882" s="90">
        <v>103.12</v>
      </c>
      <c r="AD1882" s="90">
        <v>187.04</v>
      </c>
      <c r="AE1882" s="381">
        <f t="shared" si="30"/>
        <v>10.054037648112146</v>
      </c>
      <c r="AF1882" s="105"/>
      <c r="AG1882" s="381"/>
      <c r="AH1882" s="381"/>
      <c r="AI1882" s="381"/>
      <c r="AJ1882" s="381"/>
      <c r="AK1882" s="381"/>
      <c r="AL1882" s="381"/>
      <c r="AM1882" s="381"/>
    </row>
    <row r="1883" spans="1:39" x14ac:dyDescent="0.35">
      <c r="A1883" s="89" t="s">
        <v>735</v>
      </c>
      <c r="B1883" s="89" t="s">
        <v>391</v>
      </c>
      <c r="C1883" s="89" t="s">
        <v>392</v>
      </c>
      <c r="D1883" s="89" t="s">
        <v>463</v>
      </c>
      <c r="E1883" s="89" t="s">
        <v>728</v>
      </c>
      <c r="F1883" s="89" t="s">
        <v>465</v>
      </c>
      <c r="G1883" s="89" t="s">
        <v>465</v>
      </c>
      <c r="H1883" s="89" t="s">
        <v>465</v>
      </c>
      <c r="I1883" s="89" t="s">
        <v>506</v>
      </c>
      <c r="J1883" s="89" t="s">
        <v>465</v>
      </c>
      <c r="K1883" s="89" t="s">
        <v>466</v>
      </c>
      <c r="L1883" s="89" t="s">
        <v>549</v>
      </c>
      <c r="M1883" s="89" t="s">
        <v>395</v>
      </c>
      <c r="N1883" s="89">
        <v>24</v>
      </c>
      <c r="O1883" s="91">
        <v>235.4</v>
      </c>
      <c r="P1883" s="89" t="s">
        <v>400</v>
      </c>
      <c r="Q1883" s="89">
        <v>49</v>
      </c>
      <c r="R1883" s="89" t="s">
        <v>792</v>
      </c>
      <c r="S1883" s="89">
        <v>9</v>
      </c>
      <c r="T1883" s="90">
        <v>0</v>
      </c>
      <c r="U1883" s="90">
        <v>16.14</v>
      </c>
      <c r="V1883" s="90">
        <v>51.99</v>
      </c>
      <c r="W1883" s="90">
        <v>0</v>
      </c>
      <c r="X1883" s="90">
        <v>0</v>
      </c>
      <c r="Y1883" s="90">
        <v>68.13</v>
      </c>
      <c r="Z1883" s="90">
        <v>0</v>
      </c>
      <c r="AA1883" s="90">
        <v>0</v>
      </c>
      <c r="AB1883" s="90">
        <v>68.13</v>
      </c>
      <c r="AC1883" s="90">
        <v>94.31</v>
      </c>
      <c r="AD1883" s="90">
        <v>185.3</v>
      </c>
      <c r="AE1883" s="381">
        <f t="shared" si="30"/>
        <v>9.660007523288451</v>
      </c>
      <c r="AF1883" s="105"/>
      <c r="AG1883" s="381"/>
      <c r="AH1883" s="381"/>
      <c r="AI1883" s="381"/>
      <c r="AJ1883" s="381"/>
      <c r="AK1883" s="381"/>
      <c r="AL1883" s="381"/>
      <c r="AM1883" s="381"/>
    </row>
    <row r="1884" spans="1:39" x14ac:dyDescent="0.35">
      <c r="A1884" s="89" t="s">
        <v>736</v>
      </c>
      <c r="B1884" s="89" t="s">
        <v>391</v>
      </c>
      <c r="C1884" s="89" t="s">
        <v>392</v>
      </c>
      <c r="D1884" s="89" t="s">
        <v>463</v>
      </c>
      <c r="E1884" s="89" t="s">
        <v>639</v>
      </c>
      <c r="F1884" s="89" t="s">
        <v>465</v>
      </c>
      <c r="G1884" s="89" t="s">
        <v>465</v>
      </c>
      <c r="H1884" s="89" t="s">
        <v>465</v>
      </c>
      <c r="I1884" s="89" t="s">
        <v>506</v>
      </c>
      <c r="J1884" s="89" t="s">
        <v>465</v>
      </c>
      <c r="K1884" s="89" t="s">
        <v>466</v>
      </c>
      <c r="L1884" s="89" t="s">
        <v>549</v>
      </c>
      <c r="M1884" s="89" t="s">
        <v>395</v>
      </c>
      <c r="N1884" s="89">
        <v>24</v>
      </c>
      <c r="O1884" s="91">
        <v>5.15</v>
      </c>
      <c r="P1884" s="89" t="s">
        <v>400</v>
      </c>
      <c r="Q1884" s="89">
        <v>49</v>
      </c>
      <c r="R1884" s="89" t="s">
        <v>792</v>
      </c>
      <c r="S1884" s="89">
        <v>9</v>
      </c>
      <c r="T1884" s="90">
        <v>0</v>
      </c>
      <c r="U1884" s="90">
        <v>17.82</v>
      </c>
      <c r="V1884" s="90">
        <v>66.31</v>
      </c>
      <c r="W1884" s="90">
        <v>0.19</v>
      </c>
      <c r="X1884" s="90">
        <v>0</v>
      </c>
      <c r="Y1884" s="90">
        <v>84.32</v>
      </c>
      <c r="Z1884" s="90">
        <v>0</v>
      </c>
      <c r="AA1884" s="90">
        <v>0</v>
      </c>
      <c r="AB1884" s="90">
        <v>84.32</v>
      </c>
      <c r="AC1884" s="90">
        <v>103.12</v>
      </c>
      <c r="AD1884" s="90">
        <v>187.04</v>
      </c>
      <c r="AE1884" s="381">
        <f t="shared" si="30"/>
        <v>10.054037648112146</v>
      </c>
      <c r="AF1884" s="105"/>
      <c r="AG1884" s="381"/>
      <c r="AH1884" s="381"/>
      <c r="AI1884" s="381"/>
      <c r="AJ1884" s="381"/>
      <c r="AK1884" s="381"/>
      <c r="AL1884" s="381"/>
      <c r="AM1884" s="381"/>
    </row>
    <row r="1885" spans="1:39" x14ac:dyDescent="0.35">
      <c r="A1885" s="89" t="s">
        <v>737</v>
      </c>
      <c r="B1885" s="89" t="s">
        <v>391</v>
      </c>
      <c r="C1885" s="89" t="s">
        <v>392</v>
      </c>
      <c r="D1885" s="89" t="s">
        <v>463</v>
      </c>
      <c r="E1885" s="89" t="s">
        <v>471</v>
      </c>
      <c r="F1885" s="89" t="s">
        <v>465</v>
      </c>
      <c r="G1885" s="89" t="s">
        <v>465</v>
      </c>
      <c r="H1885" s="89" t="s">
        <v>465</v>
      </c>
      <c r="I1885" s="89" t="s">
        <v>506</v>
      </c>
      <c r="J1885" s="89" t="s">
        <v>465</v>
      </c>
      <c r="K1885" s="89" t="s">
        <v>466</v>
      </c>
      <c r="L1885" s="89" t="s">
        <v>549</v>
      </c>
      <c r="M1885" s="89" t="s">
        <v>395</v>
      </c>
      <c r="N1885" s="89">
        <v>24</v>
      </c>
      <c r="O1885" s="91">
        <v>45.46</v>
      </c>
      <c r="P1885" s="89" t="s">
        <v>400</v>
      </c>
      <c r="Q1885" s="89">
        <v>49</v>
      </c>
      <c r="R1885" s="89" t="s">
        <v>792</v>
      </c>
      <c r="S1885" s="89">
        <v>9</v>
      </c>
      <c r="T1885" s="90">
        <v>0</v>
      </c>
      <c r="U1885" s="90">
        <v>17.82</v>
      </c>
      <c r="V1885" s="90">
        <v>66.31</v>
      </c>
      <c r="W1885" s="90">
        <v>0.19</v>
      </c>
      <c r="X1885" s="90">
        <v>0</v>
      </c>
      <c r="Y1885" s="90">
        <v>84.32</v>
      </c>
      <c r="Z1885" s="90">
        <v>0</v>
      </c>
      <c r="AA1885" s="90">
        <v>0</v>
      </c>
      <c r="AB1885" s="90">
        <v>84.32</v>
      </c>
      <c r="AC1885" s="90">
        <v>103.12</v>
      </c>
      <c r="AD1885" s="90">
        <v>187.04</v>
      </c>
      <c r="AE1885" s="381">
        <f t="shared" si="30"/>
        <v>10.054037648112146</v>
      </c>
      <c r="AF1885" s="105"/>
      <c r="AG1885" s="381"/>
      <c r="AH1885" s="381"/>
      <c r="AI1885" s="381"/>
      <c r="AJ1885" s="381"/>
      <c r="AK1885" s="381"/>
      <c r="AL1885" s="381"/>
      <c r="AM1885" s="381"/>
    </row>
    <row r="1886" spans="1:39" x14ac:dyDescent="0.35">
      <c r="A1886" s="89" t="s">
        <v>756</v>
      </c>
      <c r="B1886" s="89" t="s">
        <v>391</v>
      </c>
      <c r="C1886" s="89" t="s">
        <v>392</v>
      </c>
      <c r="D1886" s="89" t="s">
        <v>463</v>
      </c>
      <c r="E1886" s="89" t="s">
        <v>521</v>
      </c>
      <c r="F1886" s="89" t="s">
        <v>465</v>
      </c>
      <c r="G1886" s="89" t="s">
        <v>465</v>
      </c>
      <c r="H1886" s="89" t="s">
        <v>501</v>
      </c>
      <c r="I1886" s="89" t="s">
        <v>506</v>
      </c>
      <c r="J1886" s="89" t="s">
        <v>508</v>
      </c>
      <c r="K1886" s="89" t="s">
        <v>466</v>
      </c>
      <c r="L1886" s="89" t="s">
        <v>587</v>
      </c>
      <c r="M1886" s="89" t="s">
        <v>395</v>
      </c>
      <c r="N1886" s="89">
        <v>29</v>
      </c>
      <c r="O1886" s="91">
        <v>51.29</v>
      </c>
      <c r="P1886" s="89" t="s">
        <v>400</v>
      </c>
      <c r="Q1886" s="89">
        <v>49</v>
      </c>
      <c r="R1886" s="89" t="s">
        <v>792</v>
      </c>
      <c r="S1886" s="89">
        <v>9</v>
      </c>
      <c r="T1886" s="90">
        <v>0</v>
      </c>
      <c r="U1886" s="90">
        <v>14.6</v>
      </c>
      <c r="V1886" s="90">
        <v>62.63</v>
      </c>
      <c r="W1886" s="90">
        <v>37.49</v>
      </c>
      <c r="X1886" s="90">
        <v>0</v>
      </c>
      <c r="Y1886" s="90">
        <v>114.72</v>
      </c>
      <c r="Z1886" s="90">
        <v>0</v>
      </c>
      <c r="AA1886" s="90">
        <v>0</v>
      </c>
      <c r="AB1886" s="90">
        <v>114.72</v>
      </c>
      <c r="AC1886" s="90">
        <v>101.4</v>
      </c>
      <c r="AD1886" s="90">
        <v>114.73</v>
      </c>
      <c r="AE1886" s="381">
        <f t="shared" si="30"/>
        <v>12.729659368902214</v>
      </c>
      <c r="AF1886" s="105"/>
      <c r="AG1886" s="381"/>
      <c r="AH1886" s="381"/>
      <c r="AI1886" s="381"/>
      <c r="AJ1886" s="381"/>
      <c r="AK1886" s="381"/>
      <c r="AL1886" s="381"/>
      <c r="AM1886" s="381"/>
    </row>
    <row r="1887" spans="1:39" x14ac:dyDescent="0.35">
      <c r="A1887" s="89" t="s">
        <v>610</v>
      </c>
      <c r="B1887" s="89" t="s">
        <v>391</v>
      </c>
      <c r="C1887" s="89" t="s">
        <v>392</v>
      </c>
      <c r="D1887" s="89" t="s">
        <v>463</v>
      </c>
      <c r="E1887" s="89" t="s">
        <v>480</v>
      </c>
      <c r="F1887" s="89" t="s">
        <v>465</v>
      </c>
      <c r="G1887" s="89" t="s">
        <v>465</v>
      </c>
      <c r="H1887" s="89" t="s">
        <v>719</v>
      </c>
      <c r="I1887" s="89" t="s">
        <v>506</v>
      </c>
      <c r="J1887" s="89" t="s">
        <v>501</v>
      </c>
      <c r="K1887" s="89" t="s">
        <v>466</v>
      </c>
      <c r="L1887" s="89" t="s">
        <v>587</v>
      </c>
      <c r="M1887" s="89" t="s">
        <v>395</v>
      </c>
      <c r="N1887" s="89">
        <v>27</v>
      </c>
      <c r="O1887" s="91">
        <v>67.58</v>
      </c>
      <c r="P1887" s="89" t="s">
        <v>400</v>
      </c>
      <c r="Q1887" s="89">
        <v>49</v>
      </c>
      <c r="R1887" s="89" t="s">
        <v>792</v>
      </c>
      <c r="S1887" s="89">
        <v>9</v>
      </c>
      <c r="T1887" s="90">
        <v>0</v>
      </c>
      <c r="U1887" s="90">
        <v>11.76</v>
      </c>
      <c r="V1887" s="90">
        <v>68.39</v>
      </c>
      <c r="W1887" s="90">
        <v>13.57</v>
      </c>
      <c r="X1887" s="90">
        <v>0</v>
      </c>
      <c r="Y1887" s="90">
        <v>93.72</v>
      </c>
      <c r="Z1887" s="90">
        <v>0</v>
      </c>
      <c r="AA1887" s="90">
        <v>0</v>
      </c>
      <c r="AB1887" s="90">
        <v>93.72</v>
      </c>
      <c r="AC1887" s="90">
        <v>93.93</v>
      </c>
      <c r="AD1887" s="90">
        <v>122.39</v>
      </c>
      <c r="AE1887" s="381">
        <f t="shared" si="30"/>
        <v>11.862206925970034</v>
      </c>
      <c r="AF1887" s="105"/>
      <c r="AG1887" s="381"/>
      <c r="AH1887" s="381"/>
      <c r="AI1887" s="381"/>
      <c r="AJ1887" s="381"/>
      <c r="AK1887" s="381"/>
      <c r="AL1887" s="381"/>
      <c r="AM1887" s="381"/>
    </row>
    <row r="1888" spans="1:39" x14ac:dyDescent="0.35">
      <c r="A1888" s="89" t="s">
        <v>714</v>
      </c>
      <c r="B1888" s="89" t="s">
        <v>391</v>
      </c>
      <c r="C1888" s="89" t="s">
        <v>392</v>
      </c>
      <c r="D1888" s="89" t="s">
        <v>463</v>
      </c>
      <c r="E1888" s="89" t="s">
        <v>484</v>
      </c>
      <c r="F1888" s="89" t="s">
        <v>465</v>
      </c>
      <c r="G1888" s="89" t="s">
        <v>465</v>
      </c>
      <c r="H1888" s="89" t="s">
        <v>465</v>
      </c>
      <c r="I1888" s="89" t="s">
        <v>506</v>
      </c>
      <c r="J1888" s="89" t="s">
        <v>465</v>
      </c>
      <c r="K1888" s="89" t="s">
        <v>466</v>
      </c>
      <c r="L1888" s="89" t="s">
        <v>549</v>
      </c>
      <c r="M1888" s="89" t="s">
        <v>395</v>
      </c>
      <c r="N1888" s="89">
        <v>24</v>
      </c>
      <c r="O1888" s="91">
        <v>47.44</v>
      </c>
      <c r="P1888" s="89" t="s">
        <v>400</v>
      </c>
      <c r="Q1888" s="89">
        <v>49</v>
      </c>
      <c r="R1888" s="89" t="s">
        <v>792</v>
      </c>
      <c r="S1888" s="89">
        <v>9</v>
      </c>
      <c r="T1888" s="90">
        <v>0</v>
      </c>
      <c r="U1888" s="90">
        <v>17.82</v>
      </c>
      <c r="V1888" s="90">
        <v>66.31</v>
      </c>
      <c r="W1888" s="90">
        <v>0.19</v>
      </c>
      <c r="X1888" s="90">
        <v>0</v>
      </c>
      <c r="Y1888" s="90">
        <v>84.32</v>
      </c>
      <c r="Z1888" s="90">
        <v>0</v>
      </c>
      <c r="AA1888" s="90">
        <v>0</v>
      </c>
      <c r="AB1888" s="90">
        <v>84.32</v>
      </c>
      <c r="AC1888" s="90">
        <v>103.12</v>
      </c>
      <c r="AD1888" s="90">
        <v>187.04</v>
      </c>
      <c r="AE1888" s="381">
        <f t="shared" si="30"/>
        <v>10.054037648112146</v>
      </c>
      <c r="AF1888" s="105"/>
      <c r="AG1888" s="381"/>
      <c r="AH1888" s="381"/>
      <c r="AI1888" s="381"/>
      <c r="AJ1888" s="381"/>
      <c r="AK1888" s="381"/>
      <c r="AL1888" s="381"/>
      <c r="AM1888" s="381"/>
    </row>
    <row r="1889" spans="1:39" x14ac:dyDescent="0.35">
      <c r="A1889" s="89" t="s">
        <v>715</v>
      </c>
      <c r="B1889" s="89" t="s">
        <v>391</v>
      </c>
      <c r="C1889" s="89" t="s">
        <v>392</v>
      </c>
      <c r="D1889" s="89" t="s">
        <v>463</v>
      </c>
      <c r="E1889" s="89" t="s">
        <v>484</v>
      </c>
      <c r="F1889" s="89" t="s">
        <v>465</v>
      </c>
      <c r="G1889" s="89" t="s">
        <v>465</v>
      </c>
      <c r="H1889" s="89" t="s">
        <v>465</v>
      </c>
      <c r="I1889" s="89" t="s">
        <v>506</v>
      </c>
      <c r="J1889" s="89" t="s">
        <v>465</v>
      </c>
      <c r="K1889" s="89" t="s">
        <v>466</v>
      </c>
      <c r="L1889" s="89" t="s">
        <v>549</v>
      </c>
      <c r="M1889" s="89" t="s">
        <v>395</v>
      </c>
      <c r="N1889" s="89">
        <v>24</v>
      </c>
      <c r="O1889" s="91">
        <v>45.29</v>
      </c>
      <c r="P1889" s="89" t="s">
        <v>400</v>
      </c>
      <c r="Q1889" s="89">
        <v>49</v>
      </c>
      <c r="R1889" s="89" t="s">
        <v>792</v>
      </c>
      <c r="S1889" s="89">
        <v>9</v>
      </c>
      <c r="T1889" s="90">
        <v>0</v>
      </c>
      <c r="U1889" s="90">
        <v>17.82</v>
      </c>
      <c r="V1889" s="90">
        <v>66.31</v>
      </c>
      <c r="W1889" s="90">
        <v>0.19</v>
      </c>
      <c r="X1889" s="90">
        <v>0</v>
      </c>
      <c r="Y1889" s="90">
        <v>84.32</v>
      </c>
      <c r="Z1889" s="90">
        <v>0</v>
      </c>
      <c r="AA1889" s="90">
        <v>0</v>
      </c>
      <c r="AB1889" s="90">
        <v>84.32</v>
      </c>
      <c r="AC1889" s="90">
        <v>103.12</v>
      </c>
      <c r="AD1889" s="90">
        <v>187.04</v>
      </c>
      <c r="AE1889" s="381">
        <f t="shared" si="30"/>
        <v>10.054037648112146</v>
      </c>
      <c r="AF1889" s="105"/>
      <c r="AG1889" s="381"/>
      <c r="AH1889" s="381"/>
      <c r="AI1889" s="381"/>
      <c r="AJ1889" s="381"/>
      <c r="AK1889" s="381"/>
      <c r="AL1889" s="381"/>
      <c r="AM1889" s="381"/>
    </row>
    <row r="1890" spans="1:39" x14ac:dyDescent="0.35">
      <c r="A1890" s="89" t="s">
        <v>716</v>
      </c>
      <c r="B1890" s="89" t="s">
        <v>391</v>
      </c>
      <c r="C1890" s="89" t="s">
        <v>392</v>
      </c>
      <c r="D1890" s="89" t="s">
        <v>463</v>
      </c>
      <c r="E1890" s="89" t="s">
        <v>471</v>
      </c>
      <c r="F1890" s="89" t="s">
        <v>465</v>
      </c>
      <c r="G1890" s="89" t="s">
        <v>465</v>
      </c>
      <c r="H1890" s="89" t="s">
        <v>465</v>
      </c>
      <c r="I1890" s="89" t="s">
        <v>506</v>
      </c>
      <c r="J1890" s="89" t="s">
        <v>465</v>
      </c>
      <c r="K1890" s="89" t="s">
        <v>466</v>
      </c>
      <c r="L1890" s="89" t="s">
        <v>549</v>
      </c>
      <c r="M1890" s="89" t="s">
        <v>395</v>
      </c>
      <c r="N1890" s="89">
        <v>24</v>
      </c>
      <c r="O1890" s="91">
        <v>122.14</v>
      </c>
      <c r="P1890" s="89" t="s">
        <v>400</v>
      </c>
      <c r="Q1890" s="89">
        <v>49</v>
      </c>
      <c r="R1890" s="89" t="s">
        <v>792</v>
      </c>
      <c r="S1890" s="89">
        <v>9</v>
      </c>
      <c r="T1890" s="90">
        <v>0</v>
      </c>
      <c r="U1890" s="90">
        <v>17.82</v>
      </c>
      <c r="V1890" s="90">
        <v>66.31</v>
      </c>
      <c r="W1890" s="90">
        <v>0.19</v>
      </c>
      <c r="X1890" s="90">
        <v>0</v>
      </c>
      <c r="Y1890" s="90">
        <v>84.32</v>
      </c>
      <c r="Z1890" s="90">
        <v>0</v>
      </c>
      <c r="AA1890" s="90">
        <v>0</v>
      </c>
      <c r="AB1890" s="90">
        <v>84.32</v>
      </c>
      <c r="AC1890" s="90">
        <v>103.12</v>
      </c>
      <c r="AD1890" s="90">
        <v>187.04</v>
      </c>
      <c r="AE1890" s="381">
        <f t="shared" si="30"/>
        <v>10.054037648112146</v>
      </c>
      <c r="AF1890" s="105"/>
      <c r="AG1890" s="381"/>
      <c r="AH1890" s="381"/>
      <c r="AI1890" s="381"/>
      <c r="AJ1890" s="381"/>
      <c r="AK1890" s="381"/>
      <c r="AL1890" s="381"/>
      <c r="AM1890" s="381"/>
    </row>
    <row r="1891" spans="1:39" x14ac:dyDescent="0.35">
      <c r="A1891" s="89" t="s">
        <v>611</v>
      </c>
      <c r="B1891" s="89" t="s">
        <v>391</v>
      </c>
      <c r="C1891" s="89" t="s">
        <v>392</v>
      </c>
      <c r="D1891" s="89" t="s">
        <v>463</v>
      </c>
      <c r="E1891" s="89" t="s">
        <v>521</v>
      </c>
      <c r="F1891" s="89" t="s">
        <v>465</v>
      </c>
      <c r="G1891" s="89" t="s">
        <v>465</v>
      </c>
      <c r="H1891" s="89" t="s">
        <v>501</v>
      </c>
      <c r="I1891" s="89" t="s">
        <v>506</v>
      </c>
      <c r="J1891" s="89" t="s">
        <v>508</v>
      </c>
      <c r="K1891" s="89" t="s">
        <v>466</v>
      </c>
      <c r="L1891" s="89" t="s">
        <v>587</v>
      </c>
      <c r="M1891" s="89" t="s">
        <v>395</v>
      </c>
      <c r="N1891" s="89">
        <v>29</v>
      </c>
      <c r="O1891" s="91">
        <v>72.11</v>
      </c>
      <c r="P1891" s="89" t="s">
        <v>400</v>
      </c>
      <c r="Q1891" s="89">
        <v>49</v>
      </c>
      <c r="R1891" s="89" t="s">
        <v>792</v>
      </c>
      <c r="S1891" s="89">
        <v>9</v>
      </c>
      <c r="T1891" s="90">
        <v>0</v>
      </c>
      <c r="U1891" s="90">
        <v>14.6</v>
      </c>
      <c r="V1891" s="90">
        <v>62.63</v>
      </c>
      <c r="W1891" s="90">
        <v>37.49</v>
      </c>
      <c r="X1891" s="90">
        <v>0</v>
      </c>
      <c r="Y1891" s="90">
        <v>114.72</v>
      </c>
      <c r="Z1891" s="90">
        <v>0</v>
      </c>
      <c r="AA1891" s="90">
        <v>0</v>
      </c>
      <c r="AB1891" s="90">
        <v>114.72</v>
      </c>
      <c r="AC1891" s="90">
        <v>101.4</v>
      </c>
      <c r="AD1891" s="90">
        <v>114.73</v>
      </c>
      <c r="AE1891" s="381">
        <f t="shared" si="30"/>
        <v>12.729659368902214</v>
      </c>
      <c r="AF1891" s="105"/>
      <c r="AG1891" s="381"/>
      <c r="AH1891" s="381"/>
      <c r="AI1891" s="381"/>
      <c r="AJ1891" s="381"/>
      <c r="AK1891" s="381"/>
      <c r="AL1891" s="381"/>
      <c r="AM1891" s="381"/>
    </row>
    <row r="1892" spans="1:39" x14ac:dyDescent="0.35">
      <c r="A1892" s="89" t="s">
        <v>603</v>
      </c>
      <c r="B1892" s="89" t="s">
        <v>391</v>
      </c>
      <c r="C1892" s="89" t="s">
        <v>392</v>
      </c>
      <c r="D1892" s="89" t="s">
        <v>463</v>
      </c>
      <c r="E1892" s="89" t="s">
        <v>526</v>
      </c>
      <c r="F1892" s="89" t="s">
        <v>465</v>
      </c>
      <c r="G1892" s="89" t="s">
        <v>511</v>
      </c>
      <c r="H1892" s="89" t="s">
        <v>719</v>
      </c>
      <c r="I1892" s="89" t="s">
        <v>506</v>
      </c>
      <c r="J1892" s="89" t="s">
        <v>501</v>
      </c>
      <c r="K1892" s="89" t="s">
        <v>476</v>
      </c>
      <c r="L1892" s="89" t="s">
        <v>587</v>
      </c>
      <c r="M1892" s="89" t="s">
        <v>395</v>
      </c>
      <c r="N1892" s="89">
        <v>28</v>
      </c>
      <c r="O1892" s="91">
        <v>17.53</v>
      </c>
      <c r="P1892" s="89" t="s">
        <v>400</v>
      </c>
      <c r="Q1892" s="89">
        <v>49</v>
      </c>
      <c r="R1892" s="89" t="s">
        <v>792</v>
      </c>
      <c r="S1892" s="89">
        <v>9</v>
      </c>
      <c r="T1892" s="90">
        <v>0</v>
      </c>
      <c r="U1892" s="90">
        <v>37.39</v>
      </c>
      <c r="V1892" s="90">
        <v>47.48</v>
      </c>
      <c r="W1892" s="90">
        <v>0</v>
      </c>
      <c r="X1892" s="90">
        <v>26.13</v>
      </c>
      <c r="Y1892" s="90">
        <v>110.99</v>
      </c>
      <c r="Z1892" s="90">
        <v>0</v>
      </c>
      <c r="AA1892" s="90">
        <v>0</v>
      </c>
      <c r="AB1892" s="90">
        <v>110.99</v>
      </c>
      <c r="AC1892" s="90">
        <v>96.09</v>
      </c>
      <c r="AD1892" s="90">
        <v>101.23</v>
      </c>
      <c r="AE1892" s="381">
        <f t="shared" si="30"/>
        <v>13.192307937618816</v>
      </c>
      <c r="AF1892" s="105"/>
      <c r="AG1892" s="381"/>
      <c r="AH1892" s="381"/>
      <c r="AI1892" s="381"/>
      <c r="AJ1892" s="381"/>
      <c r="AK1892" s="381"/>
      <c r="AL1892" s="381"/>
      <c r="AM1892" s="381"/>
    </row>
    <row r="1893" spans="1:39" x14ac:dyDescent="0.35">
      <c r="A1893" s="89" t="s">
        <v>602</v>
      </c>
      <c r="B1893" s="89" t="s">
        <v>391</v>
      </c>
      <c r="C1893" s="89" t="s">
        <v>392</v>
      </c>
      <c r="D1893" s="89" t="s">
        <v>463</v>
      </c>
      <c r="E1893" s="89" t="s">
        <v>500</v>
      </c>
      <c r="F1893" s="89" t="s">
        <v>465</v>
      </c>
      <c r="G1893" s="89" t="s">
        <v>511</v>
      </c>
      <c r="H1893" s="89" t="s">
        <v>719</v>
      </c>
      <c r="I1893" s="89" t="s">
        <v>506</v>
      </c>
      <c r="J1893" s="89" t="s">
        <v>501</v>
      </c>
      <c r="K1893" s="89" t="s">
        <v>476</v>
      </c>
      <c r="L1893" s="89" t="s">
        <v>587</v>
      </c>
      <c r="M1893" s="89" t="s">
        <v>395</v>
      </c>
      <c r="N1893" s="89">
        <v>29</v>
      </c>
      <c r="O1893" s="91">
        <v>24.51</v>
      </c>
      <c r="P1893" s="89" t="s">
        <v>400</v>
      </c>
      <c r="Q1893" s="89">
        <v>49</v>
      </c>
      <c r="R1893" s="89" t="s">
        <v>792</v>
      </c>
      <c r="S1893" s="89">
        <v>9</v>
      </c>
      <c r="T1893" s="90">
        <v>0</v>
      </c>
      <c r="U1893" s="90">
        <v>39.840000000000003</v>
      </c>
      <c r="V1893" s="90">
        <v>46.92</v>
      </c>
      <c r="W1893" s="90">
        <v>0</v>
      </c>
      <c r="X1893" s="90">
        <v>30.15</v>
      </c>
      <c r="Y1893" s="90">
        <v>116.91</v>
      </c>
      <c r="Z1893" s="90">
        <v>0</v>
      </c>
      <c r="AA1893" s="90">
        <v>0</v>
      </c>
      <c r="AB1893" s="90">
        <v>116.91</v>
      </c>
      <c r="AC1893" s="90">
        <v>98.46</v>
      </c>
      <c r="AD1893" s="90">
        <v>101.07</v>
      </c>
      <c r="AE1893" s="381">
        <f t="shared" si="30"/>
        <v>13.364572913962801</v>
      </c>
      <c r="AF1893" s="105"/>
      <c r="AG1893" s="381"/>
      <c r="AH1893" s="381"/>
      <c r="AI1893" s="381"/>
      <c r="AJ1893" s="381"/>
      <c r="AK1893" s="381"/>
      <c r="AL1893" s="381"/>
      <c r="AM1893" s="381"/>
    </row>
    <row r="1894" spans="1:39" x14ac:dyDescent="0.35">
      <c r="A1894" s="89" t="s">
        <v>601</v>
      </c>
      <c r="B1894" s="89" t="s">
        <v>391</v>
      </c>
      <c r="C1894" s="89" t="s">
        <v>392</v>
      </c>
      <c r="D1894" s="89" t="s">
        <v>463</v>
      </c>
      <c r="E1894" s="89" t="s">
        <v>521</v>
      </c>
      <c r="F1894" s="89" t="s">
        <v>465</v>
      </c>
      <c r="G1894" s="89" t="s">
        <v>511</v>
      </c>
      <c r="H1894" s="89" t="s">
        <v>719</v>
      </c>
      <c r="I1894" s="89" t="s">
        <v>506</v>
      </c>
      <c r="J1894" s="89" t="s">
        <v>501</v>
      </c>
      <c r="K1894" s="89" t="s">
        <v>476</v>
      </c>
      <c r="L1894" s="89" t="s">
        <v>587</v>
      </c>
      <c r="M1894" s="89" t="s">
        <v>395</v>
      </c>
      <c r="N1894" s="89">
        <v>28</v>
      </c>
      <c r="O1894" s="91">
        <v>86.12</v>
      </c>
      <c r="P1894" s="89" t="s">
        <v>400</v>
      </c>
      <c r="Q1894" s="89">
        <v>49</v>
      </c>
      <c r="R1894" s="89" t="s">
        <v>792</v>
      </c>
      <c r="S1894" s="89">
        <v>9</v>
      </c>
      <c r="T1894" s="90">
        <v>0</v>
      </c>
      <c r="U1894" s="90">
        <v>37.39</v>
      </c>
      <c r="V1894" s="90">
        <v>47.48</v>
      </c>
      <c r="W1894" s="90">
        <v>0</v>
      </c>
      <c r="X1894" s="90">
        <v>26.13</v>
      </c>
      <c r="Y1894" s="90">
        <v>110.99</v>
      </c>
      <c r="Z1894" s="90">
        <v>0</v>
      </c>
      <c r="AA1894" s="90">
        <v>0</v>
      </c>
      <c r="AB1894" s="90">
        <v>110.99</v>
      </c>
      <c r="AC1894" s="90">
        <v>96.09</v>
      </c>
      <c r="AD1894" s="90">
        <v>101.23</v>
      </c>
      <c r="AE1894" s="381">
        <f t="shared" si="30"/>
        <v>13.192307937618816</v>
      </c>
      <c r="AF1894" s="105"/>
      <c r="AG1894" s="381"/>
      <c r="AH1894" s="381"/>
      <c r="AI1894" s="381"/>
      <c r="AJ1894" s="381"/>
      <c r="AK1894" s="381"/>
      <c r="AL1894" s="381"/>
      <c r="AM1894" s="381"/>
    </row>
    <row r="1895" spans="1:39" x14ac:dyDescent="0.35">
      <c r="A1895" s="89" t="s">
        <v>589</v>
      </c>
      <c r="B1895" s="89" t="s">
        <v>391</v>
      </c>
      <c r="C1895" s="89" t="s">
        <v>392</v>
      </c>
      <c r="D1895" s="89" t="s">
        <v>463</v>
      </c>
      <c r="E1895" s="89" t="s">
        <v>480</v>
      </c>
      <c r="F1895" s="89" t="s">
        <v>465</v>
      </c>
      <c r="G1895" s="89" t="s">
        <v>465</v>
      </c>
      <c r="H1895" s="89" t="s">
        <v>719</v>
      </c>
      <c r="I1895" s="89" t="s">
        <v>506</v>
      </c>
      <c r="J1895" s="89" t="s">
        <v>501</v>
      </c>
      <c r="K1895" s="89" t="s">
        <v>466</v>
      </c>
      <c r="L1895" s="89" t="s">
        <v>587</v>
      </c>
      <c r="M1895" s="89" t="s">
        <v>395</v>
      </c>
      <c r="N1895" s="89">
        <v>28</v>
      </c>
      <c r="O1895" s="91">
        <v>13.12</v>
      </c>
      <c r="P1895" s="89" t="s">
        <v>400</v>
      </c>
      <c r="Q1895" s="89">
        <v>49</v>
      </c>
      <c r="R1895" s="89" t="s">
        <v>792</v>
      </c>
      <c r="S1895" s="89">
        <v>9</v>
      </c>
      <c r="T1895" s="90">
        <v>0</v>
      </c>
      <c r="U1895" s="90">
        <v>12.36</v>
      </c>
      <c r="V1895" s="90">
        <v>69.13</v>
      </c>
      <c r="W1895" s="90">
        <v>16.920000000000002</v>
      </c>
      <c r="X1895" s="90">
        <v>0</v>
      </c>
      <c r="Y1895" s="90">
        <v>98.4</v>
      </c>
      <c r="Z1895" s="90">
        <v>0</v>
      </c>
      <c r="AA1895" s="90">
        <v>0</v>
      </c>
      <c r="AB1895" s="90">
        <v>98.4</v>
      </c>
      <c r="AC1895" s="90">
        <v>96.74</v>
      </c>
      <c r="AD1895" s="90">
        <v>122.2</v>
      </c>
      <c r="AE1895" s="381">
        <f t="shared" si="30"/>
        <v>12.047688788171893</v>
      </c>
      <c r="AF1895" s="105"/>
      <c r="AG1895" s="381"/>
      <c r="AH1895" s="381"/>
      <c r="AI1895" s="381"/>
      <c r="AJ1895" s="381"/>
      <c r="AK1895" s="381"/>
      <c r="AL1895" s="381"/>
      <c r="AM1895" s="381"/>
    </row>
    <row r="1896" spans="1:39" x14ac:dyDescent="0.35">
      <c r="A1896" s="89" t="s">
        <v>590</v>
      </c>
      <c r="B1896" s="89" t="s">
        <v>391</v>
      </c>
      <c r="C1896" s="89" t="s">
        <v>392</v>
      </c>
      <c r="D1896" s="89" t="s">
        <v>463</v>
      </c>
      <c r="E1896" s="89" t="s">
        <v>500</v>
      </c>
      <c r="F1896" s="89" t="s">
        <v>465</v>
      </c>
      <c r="G1896" s="89" t="s">
        <v>465</v>
      </c>
      <c r="H1896" s="89" t="s">
        <v>719</v>
      </c>
      <c r="I1896" s="89" t="s">
        <v>506</v>
      </c>
      <c r="J1896" s="89" t="s">
        <v>501</v>
      </c>
      <c r="K1896" s="89" t="s">
        <v>466</v>
      </c>
      <c r="L1896" s="89" t="s">
        <v>587</v>
      </c>
      <c r="M1896" s="89" t="s">
        <v>395</v>
      </c>
      <c r="N1896" s="89">
        <v>28</v>
      </c>
      <c r="O1896" s="91">
        <v>52.66</v>
      </c>
      <c r="P1896" s="89" t="s">
        <v>400</v>
      </c>
      <c r="Q1896" s="89">
        <v>49</v>
      </c>
      <c r="R1896" s="89" t="s">
        <v>792</v>
      </c>
      <c r="S1896" s="89">
        <v>9</v>
      </c>
      <c r="T1896" s="90">
        <v>0</v>
      </c>
      <c r="U1896" s="90">
        <v>14.17</v>
      </c>
      <c r="V1896" s="90">
        <v>60.55</v>
      </c>
      <c r="W1896" s="90">
        <v>32.17</v>
      </c>
      <c r="X1896" s="90">
        <v>0</v>
      </c>
      <c r="Y1896" s="90">
        <v>106.89</v>
      </c>
      <c r="Z1896" s="90">
        <v>0</v>
      </c>
      <c r="AA1896" s="90">
        <v>0</v>
      </c>
      <c r="AB1896" s="90">
        <v>106.89</v>
      </c>
      <c r="AC1896" s="90">
        <v>96.23</v>
      </c>
      <c r="AD1896" s="90">
        <v>111.12</v>
      </c>
      <c r="AE1896" s="381">
        <f t="shared" si="30"/>
        <v>12.600721949071181</v>
      </c>
      <c r="AF1896" s="105"/>
      <c r="AG1896" s="381"/>
      <c r="AH1896" s="381"/>
      <c r="AI1896" s="381"/>
      <c r="AJ1896" s="381"/>
      <c r="AK1896" s="381"/>
      <c r="AL1896" s="381"/>
      <c r="AM1896" s="381"/>
    </row>
    <row r="1897" spans="1:39" x14ac:dyDescent="0.35">
      <c r="A1897" s="89" t="s">
        <v>593</v>
      </c>
      <c r="B1897" s="89" t="s">
        <v>391</v>
      </c>
      <c r="C1897" s="89" t="s">
        <v>392</v>
      </c>
      <c r="D1897" s="89" t="s">
        <v>463</v>
      </c>
      <c r="E1897" s="89" t="s">
        <v>524</v>
      </c>
      <c r="F1897" s="89" t="s">
        <v>465</v>
      </c>
      <c r="G1897" s="89" t="s">
        <v>465</v>
      </c>
      <c r="H1897" s="89" t="s">
        <v>719</v>
      </c>
      <c r="I1897" s="89" t="s">
        <v>506</v>
      </c>
      <c r="J1897" s="89" t="s">
        <v>501</v>
      </c>
      <c r="K1897" s="89" t="s">
        <v>466</v>
      </c>
      <c r="L1897" s="89" t="s">
        <v>587</v>
      </c>
      <c r="M1897" s="89" t="s">
        <v>395</v>
      </c>
      <c r="N1897" s="89">
        <v>29</v>
      </c>
      <c r="O1897" s="91">
        <v>5.8</v>
      </c>
      <c r="P1897" s="89" t="s">
        <v>400</v>
      </c>
      <c r="Q1897" s="89">
        <v>49</v>
      </c>
      <c r="R1897" s="89" t="s">
        <v>792</v>
      </c>
      <c r="S1897" s="89">
        <v>9</v>
      </c>
      <c r="T1897" s="90">
        <v>0</v>
      </c>
      <c r="U1897" s="90">
        <v>13.03</v>
      </c>
      <c r="V1897" s="90">
        <v>71.23</v>
      </c>
      <c r="W1897" s="90">
        <v>19.41</v>
      </c>
      <c r="X1897" s="90">
        <v>0</v>
      </c>
      <c r="Y1897" s="90">
        <v>103.68</v>
      </c>
      <c r="Z1897" s="90">
        <v>0</v>
      </c>
      <c r="AA1897" s="90">
        <v>0</v>
      </c>
      <c r="AB1897" s="90">
        <v>103.68</v>
      </c>
      <c r="AC1897" s="90">
        <v>99.1</v>
      </c>
      <c r="AD1897" s="90">
        <v>122.02</v>
      </c>
      <c r="AE1897" s="381">
        <f t="shared" si="30"/>
        <v>12.20274732798894</v>
      </c>
      <c r="AF1897" s="105"/>
      <c r="AG1897" s="381"/>
      <c r="AH1897" s="381"/>
      <c r="AI1897" s="381"/>
      <c r="AJ1897" s="381"/>
      <c r="AK1897" s="381"/>
      <c r="AL1897" s="381"/>
      <c r="AM1897" s="381"/>
    </row>
    <row r="1898" spans="1:39" x14ac:dyDescent="0.35">
      <c r="A1898" s="89" t="s">
        <v>596</v>
      </c>
      <c r="B1898" s="89" t="s">
        <v>391</v>
      </c>
      <c r="C1898" s="89" t="s">
        <v>392</v>
      </c>
      <c r="D1898" s="89" t="s">
        <v>463</v>
      </c>
      <c r="E1898" s="89" t="s">
        <v>597</v>
      </c>
      <c r="F1898" s="89" t="s">
        <v>465</v>
      </c>
      <c r="G1898" s="89" t="s">
        <v>465</v>
      </c>
      <c r="H1898" s="89" t="s">
        <v>719</v>
      </c>
      <c r="I1898" s="89" t="s">
        <v>506</v>
      </c>
      <c r="J1898" s="89" t="s">
        <v>501</v>
      </c>
      <c r="K1898" s="89" t="s">
        <v>466</v>
      </c>
      <c r="L1898" s="89" t="s">
        <v>587</v>
      </c>
      <c r="M1898" s="89" t="s">
        <v>395</v>
      </c>
      <c r="N1898" s="89">
        <v>28</v>
      </c>
      <c r="O1898" s="91">
        <v>1.29</v>
      </c>
      <c r="P1898" s="89" t="s">
        <v>400</v>
      </c>
      <c r="Q1898" s="89">
        <v>49</v>
      </c>
      <c r="R1898" s="89" t="s">
        <v>792</v>
      </c>
      <c r="S1898" s="89">
        <v>9</v>
      </c>
      <c r="T1898" s="90">
        <v>0</v>
      </c>
      <c r="U1898" s="90">
        <v>12.36</v>
      </c>
      <c r="V1898" s="90">
        <v>69.13</v>
      </c>
      <c r="W1898" s="90">
        <v>16.920000000000002</v>
      </c>
      <c r="X1898" s="90">
        <v>0</v>
      </c>
      <c r="Y1898" s="90">
        <v>98.4</v>
      </c>
      <c r="Z1898" s="90">
        <v>0</v>
      </c>
      <c r="AA1898" s="90">
        <v>0</v>
      </c>
      <c r="AB1898" s="90">
        <v>98.4</v>
      </c>
      <c r="AC1898" s="90">
        <v>96.74</v>
      </c>
      <c r="AD1898" s="90">
        <v>122.2</v>
      </c>
      <c r="AE1898" s="381">
        <f t="shared" si="30"/>
        <v>12.047688788171893</v>
      </c>
      <c r="AF1898" s="105"/>
      <c r="AG1898" s="381"/>
      <c r="AH1898" s="381"/>
      <c r="AI1898" s="381"/>
      <c r="AJ1898" s="381"/>
      <c r="AK1898" s="381"/>
      <c r="AL1898" s="381"/>
      <c r="AM1898" s="381"/>
    </row>
    <row r="1899" spans="1:39" x14ac:dyDescent="0.35">
      <c r="A1899" s="89" t="s">
        <v>599</v>
      </c>
      <c r="B1899" s="89" t="s">
        <v>391</v>
      </c>
      <c r="C1899" s="89" t="s">
        <v>392</v>
      </c>
      <c r="D1899" s="89" t="s">
        <v>463</v>
      </c>
      <c r="E1899" s="89" t="s">
        <v>500</v>
      </c>
      <c r="F1899" s="89" t="s">
        <v>465</v>
      </c>
      <c r="G1899" s="89" t="s">
        <v>465</v>
      </c>
      <c r="H1899" s="89" t="s">
        <v>719</v>
      </c>
      <c r="I1899" s="89" t="s">
        <v>506</v>
      </c>
      <c r="J1899" s="89" t="s">
        <v>501</v>
      </c>
      <c r="K1899" s="89" t="s">
        <v>466</v>
      </c>
      <c r="L1899" s="89" t="s">
        <v>587</v>
      </c>
      <c r="M1899" s="89" t="s">
        <v>395</v>
      </c>
      <c r="N1899" s="89">
        <v>28</v>
      </c>
      <c r="O1899" s="91">
        <v>22.74</v>
      </c>
      <c r="P1899" s="89" t="s">
        <v>400</v>
      </c>
      <c r="Q1899" s="89">
        <v>49</v>
      </c>
      <c r="R1899" s="89" t="s">
        <v>792</v>
      </c>
      <c r="S1899" s="89">
        <v>9</v>
      </c>
      <c r="T1899" s="90">
        <v>0</v>
      </c>
      <c r="U1899" s="90">
        <v>14.17</v>
      </c>
      <c r="V1899" s="90">
        <v>60.55</v>
      </c>
      <c r="W1899" s="90">
        <v>32.17</v>
      </c>
      <c r="X1899" s="90">
        <v>0</v>
      </c>
      <c r="Y1899" s="90">
        <v>106.89</v>
      </c>
      <c r="Z1899" s="90">
        <v>0</v>
      </c>
      <c r="AA1899" s="90">
        <v>0</v>
      </c>
      <c r="AB1899" s="90">
        <v>106.89</v>
      </c>
      <c r="AC1899" s="90">
        <v>96.23</v>
      </c>
      <c r="AD1899" s="90">
        <v>111.12</v>
      </c>
      <c r="AE1899" s="381">
        <f t="shared" si="30"/>
        <v>12.600721949071181</v>
      </c>
      <c r="AF1899" s="105"/>
      <c r="AG1899" s="381"/>
      <c r="AH1899" s="381"/>
      <c r="AI1899" s="381"/>
      <c r="AJ1899" s="381"/>
      <c r="AK1899" s="381"/>
      <c r="AL1899" s="381"/>
      <c r="AM1899" s="381"/>
    </row>
    <row r="1900" spans="1:39" x14ac:dyDescent="0.35">
      <c r="A1900" s="89" t="s">
        <v>600</v>
      </c>
      <c r="B1900" s="89" t="s">
        <v>391</v>
      </c>
      <c r="C1900" s="89" t="s">
        <v>392</v>
      </c>
      <c r="D1900" s="89" t="s">
        <v>463</v>
      </c>
      <c r="E1900" s="89" t="s">
        <v>526</v>
      </c>
      <c r="F1900" s="89" t="s">
        <v>465</v>
      </c>
      <c r="G1900" s="89" t="s">
        <v>465</v>
      </c>
      <c r="H1900" s="89" t="s">
        <v>719</v>
      </c>
      <c r="I1900" s="89" t="s">
        <v>506</v>
      </c>
      <c r="J1900" s="89" t="s">
        <v>501</v>
      </c>
      <c r="K1900" s="89" t="s">
        <v>466</v>
      </c>
      <c r="L1900" s="89" t="s">
        <v>587</v>
      </c>
      <c r="M1900" s="89" t="s">
        <v>395</v>
      </c>
      <c r="N1900" s="89">
        <v>28</v>
      </c>
      <c r="O1900" s="91">
        <v>12.98</v>
      </c>
      <c r="P1900" s="89" t="s">
        <v>400</v>
      </c>
      <c r="Q1900" s="89">
        <v>49</v>
      </c>
      <c r="R1900" s="89" t="s">
        <v>792</v>
      </c>
      <c r="S1900" s="89">
        <v>9</v>
      </c>
      <c r="T1900" s="90">
        <v>0</v>
      </c>
      <c r="U1900" s="90">
        <v>14.17</v>
      </c>
      <c r="V1900" s="90">
        <v>60.55</v>
      </c>
      <c r="W1900" s="90">
        <v>32.17</v>
      </c>
      <c r="X1900" s="90">
        <v>0</v>
      </c>
      <c r="Y1900" s="90">
        <v>106.89</v>
      </c>
      <c r="Z1900" s="90">
        <v>0</v>
      </c>
      <c r="AA1900" s="90">
        <v>0</v>
      </c>
      <c r="AB1900" s="90">
        <v>106.89</v>
      </c>
      <c r="AC1900" s="90">
        <v>96.23</v>
      </c>
      <c r="AD1900" s="90">
        <v>111.12</v>
      </c>
      <c r="AE1900" s="381">
        <f t="shared" si="30"/>
        <v>12.600721949071181</v>
      </c>
      <c r="AF1900" s="105"/>
      <c r="AG1900" s="381"/>
      <c r="AH1900" s="381"/>
      <c r="AI1900" s="381"/>
      <c r="AJ1900" s="381"/>
      <c r="AK1900" s="381"/>
      <c r="AL1900" s="381"/>
      <c r="AM1900" s="381"/>
    </row>
    <row r="1901" spans="1:39" x14ac:dyDescent="0.35">
      <c r="A1901" s="89" t="s">
        <v>693</v>
      </c>
      <c r="B1901" s="89" t="s">
        <v>391</v>
      </c>
      <c r="C1901" s="89" t="s">
        <v>392</v>
      </c>
      <c r="D1901" s="89" t="s">
        <v>463</v>
      </c>
      <c r="E1901" s="89" t="s">
        <v>513</v>
      </c>
      <c r="F1901" s="89" t="s">
        <v>465</v>
      </c>
      <c r="G1901" s="89" t="s">
        <v>465</v>
      </c>
      <c r="H1901" s="89" t="s">
        <v>465</v>
      </c>
      <c r="I1901" s="89" t="s">
        <v>506</v>
      </c>
      <c r="J1901" s="89" t="s">
        <v>465</v>
      </c>
      <c r="K1901" s="89" t="s">
        <v>476</v>
      </c>
      <c r="L1901" s="89" t="s">
        <v>549</v>
      </c>
      <c r="M1901" s="89" t="s">
        <v>395</v>
      </c>
      <c r="N1901" s="89">
        <v>24</v>
      </c>
      <c r="O1901" s="91">
        <v>88.81</v>
      </c>
      <c r="P1901" s="89" t="s">
        <v>400</v>
      </c>
      <c r="Q1901" s="89">
        <v>49</v>
      </c>
      <c r="R1901" s="89" t="s">
        <v>792</v>
      </c>
      <c r="S1901" s="89">
        <v>9</v>
      </c>
      <c r="T1901" s="90">
        <v>0</v>
      </c>
      <c r="U1901" s="90">
        <v>16.14</v>
      </c>
      <c r="V1901" s="90">
        <v>51.99</v>
      </c>
      <c r="W1901" s="90">
        <v>0</v>
      </c>
      <c r="X1901" s="90">
        <v>0</v>
      </c>
      <c r="Y1901" s="90">
        <v>68.13</v>
      </c>
      <c r="Z1901" s="90">
        <v>0</v>
      </c>
      <c r="AA1901" s="90">
        <v>0</v>
      </c>
      <c r="AB1901" s="90">
        <v>68.13</v>
      </c>
      <c r="AC1901" s="90">
        <v>94.31</v>
      </c>
      <c r="AD1901" s="90">
        <v>185.3</v>
      </c>
      <c r="AE1901" s="381">
        <f t="shared" si="30"/>
        <v>9.660007523288451</v>
      </c>
      <c r="AF1901" s="105"/>
      <c r="AG1901" s="381"/>
      <c r="AH1901" s="381"/>
      <c r="AI1901" s="381"/>
      <c r="AJ1901" s="381"/>
      <c r="AK1901" s="381"/>
      <c r="AL1901" s="381"/>
      <c r="AM1901" s="381"/>
    </row>
    <row r="1902" spans="1:39" x14ac:dyDescent="0.35">
      <c r="A1902" s="89" t="s">
        <v>561</v>
      </c>
      <c r="B1902" s="89" t="s">
        <v>391</v>
      </c>
      <c r="C1902" s="89" t="s">
        <v>392</v>
      </c>
      <c r="D1902" s="89" t="s">
        <v>463</v>
      </c>
      <c r="E1902" s="89" t="s">
        <v>500</v>
      </c>
      <c r="F1902" s="89" t="s">
        <v>465</v>
      </c>
      <c r="G1902" s="89" t="s">
        <v>465</v>
      </c>
      <c r="H1902" s="89" t="s">
        <v>501</v>
      </c>
      <c r="I1902" s="89" t="s">
        <v>506</v>
      </c>
      <c r="J1902" s="89" t="s">
        <v>508</v>
      </c>
      <c r="K1902" s="89" t="s">
        <v>466</v>
      </c>
      <c r="L1902" s="89" t="s">
        <v>587</v>
      </c>
      <c r="M1902" s="89" t="s">
        <v>395</v>
      </c>
      <c r="N1902" s="89">
        <v>29</v>
      </c>
      <c r="O1902" s="91">
        <v>5.54</v>
      </c>
      <c r="P1902" s="89" t="s">
        <v>400</v>
      </c>
      <c r="Q1902" s="89">
        <v>49</v>
      </c>
      <c r="R1902" s="89" t="s">
        <v>792</v>
      </c>
      <c r="S1902" s="89">
        <v>9</v>
      </c>
      <c r="T1902" s="90">
        <v>0</v>
      </c>
      <c r="U1902" s="90">
        <v>14.6</v>
      </c>
      <c r="V1902" s="90">
        <v>62.63</v>
      </c>
      <c r="W1902" s="90">
        <v>37.49</v>
      </c>
      <c r="X1902" s="90">
        <v>0</v>
      </c>
      <c r="Y1902" s="90">
        <v>114.72</v>
      </c>
      <c r="Z1902" s="90">
        <v>0</v>
      </c>
      <c r="AA1902" s="90">
        <v>0</v>
      </c>
      <c r="AB1902" s="90">
        <v>114.72</v>
      </c>
      <c r="AC1902" s="90">
        <v>101.4</v>
      </c>
      <c r="AD1902" s="90">
        <v>114.73</v>
      </c>
      <c r="AE1902" s="381">
        <f t="shared" si="30"/>
        <v>12.729659368902214</v>
      </c>
      <c r="AF1902" s="105"/>
      <c r="AG1902" s="381"/>
      <c r="AH1902" s="381"/>
      <c r="AI1902" s="381"/>
      <c r="AJ1902" s="381"/>
      <c r="AK1902" s="381"/>
      <c r="AL1902" s="381"/>
      <c r="AM1902" s="381"/>
    </row>
    <row r="1903" spans="1:39" x14ac:dyDescent="0.35">
      <c r="A1903" s="89" t="s">
        <v>638</v>
      </c>
      <c r="B1903" s="89" t="s">
        <v>391</v>
      </c>
      <c r="C1903" s="89" t="s">
        <v>392</v>
      </c>
      <c r="D1903" s="89" t="s">
        <v>463</v>
      </c>
      <c r="E1903" s="89" t="s">
        <v>639</v>
      </c>
      <c r="F1903" s="89" t="s">
        <v>465</v>
      </c>
      <c r="G1903" s="89" t="s">
        <v>465</v>
      </c>
      <c r="H1903" s="89" t="s">
        <v>465</v>
      </c>
      <c r="I1903" s="89" t="s">
        <v>506</v>
      </c>
      <c r="J1903" s="89" t="s">
        <v>465</v>
      </c>
      <c r="K1903" s="89" t="s">
        <v>466</v>
      </c>
      <c r="L1903" s="89" t="s">
        <v>549</v>
      </c>
      <c r="M1903" s="89" t="s">
        <v>395</v>
      </c>
      <c r="N1903" s="89">
        <v>24</v>
      </c>
      <c r="O1903" s="91">
        <v>32.64</v>
      </c>
      <c r="P1903" s="89" t="s">
        <v>400</v>
      </c>
      <c r="Q1903" s="89">
        <v>49</v>
      </c>
      <c r="R1903" s="89" t="s">
        <v>792</v>
      </c>
      <c r="S1903" s="89">
        <v>9</v>
      </c>
      <c r="T1903" s="90">
        <v>0</v>
      </c>
      <c r="U1903" s="90">
        <v>17.82</v>
      </c>
      <c r="V1903" s="90">
        <v>66.31</v>
      </c>
      <c r="W1903" s="90">
        <v>0.19</v>
      </c>
      <c r="X1903" s="90">
        <v>0</v>
      </c>
      <c r="Y1903" s="90">
        <v>84.32</v>
      </c>
      <c r="Z1903" s="90">
        <v>0</v>
      </c>
      <c r="AA1903" s="90">
        <v>0</v>
      </c>
      <c r="AB1903" s="90">
        <v>84.32</v>
      </c>
      <c r="AC1903" s="90">
        <v>103.12</v>
      </c>
      <c r="AD1903" s="90">
        <v>187.04</v>
      </c>
      <c r="AE1903" s="381">
        <f t="shared" si="30"/>
        <v>10.054037648112146</v>
      </c>
      <c r="AF1903" s="105"/>
      <c r="AG1903" s="381"/>
      <c r="AH1903" s="381"/>
      <c r="AI1903" s="381"/>
      <c r="AJ1903" s="381"/>
      <c r="AK1903" s="381"/>
      <c r="AL1903" s="381"/>
      <c r="AM1903" s="381"/>
    </row>
    <row r="1904" spans="1:39" x14ac:dyDescent="0.35">
      <c r="A1904" s="89" t="s">
        <v>640</v>
      </c>
      <c r="B1904" s="89" t="s">
        <v>391</v>
      </c>
      <c r="C1904" s="89" t="s">
        <v>392</v>
      </c>
      <c r="D1904" s="89" t="s">
        <v>463</v>
      </c>
      <c r="E1904" s="89" t="s">
        <v>524</v>
      </c>
      <c r="F1904" s="89" t="s">
        <v>465</v>
      </c>
      <c r="G1904" s="89" t="s">
        <v>465</v>
      </c>
      <c r="H1904" s="89" t="s">
        <v>465</v>
      </c>
      <c r="I1904" s="89" t="s">
        <v>506</v>
      </c>
      <c r="J1904" s="89" t="s">
        <v>465</v>
      </c>
      <c r="K1904" s="89" t="s">
        <v>466</v>
      </c>
      <c r="L1904" s="89" t="s">
        <v>549</v>
      </c>
      <c r="M1904" s="89" t="s">
        <v>395</v>
      </c>
      <c r="N1904" s="89">
        <v>24</v>
      </c>
      <c r="O1904" s="91">
        <v>34.116399999999999</v>
      </c>
      <c r="P1904" s="89" t="s">
        <v>400</v>
      </c>
      <c r="Q1904" s="89">
        <v>49</v>
      </c>
      <c r="R1904" s="89" t="s">
        <v>792</v>
      </c>
      <c r="S1904" s="89">
        <v>9</v>
      </c>
      <c r="T1904" s="90">
        <v>0</v>
      </c>
      <c r="U1904" s="90">
        <v>16.440000000000001</v>
      </c>
      <c r="V1904" s="90">
        <v>78.47</v>
      </c>
      <c r="W1904" s="90">
        <v>1.02</v>
      </c>
      <c r="X1904" s="90">
        <v>0</v>
      </c>
      <c r="Y1904" s="90">
        <v>95.93</v>
      </c>
      <c r="Z1904" s="90">
        <v>0</v>
      </c>
      <c r="AA1904" s="90">
        <v>0</v>
      </c>
      <c r="AB1904" s="90">
        <v>95.93</v>
      </c>
      <c r="AC1904" s="90">
        <v>108.67</v>
      </c>
      <c r="AD1904" s="90">
        <v>182.5</v>
      </c>
      <c r="AE1904" s="381">
        <f t="shared" si="30"/>
        <v>10.448638432971334</v>
      </c>
      <c r="AF1904" s="105"/>
      <c r="AG1904" s="381"/>
      <c r="AH1904" s="381"/>
      <c r="AI1904" s="381"/>
      <c r="AJ1904" s="381"/>
      <c r="AK1904" s="381"/>
      <c r="AL1904" s="381"/>
      <c r="AM1904" s="381"/>
    </row>
    <row r="1905" spans="1:39" x14ac:dyDescent="0.35">
      <c r="A1905" s="89" t="s">
        <v>642</v>
      </c>
      <c r="B1905" s="89" t="s">
        <v>391</v>
      </c>
      <c r="C1905" s="89" t="s">
        <v>392</v>
      </c>
      <c r="D1905" s="89" t="s">
        <v>463</v>
      </c>
      <c r="E1905" s="89" t="s">
        <v>639</v>
      </c>
      <c r="F1905" s="89" t="s">
        <v>465</v>
      </c>
      <c r="G1905" s="89" t="s">
        <v>465</v>
      </c>
      <c r="H1905" s="89" t="s">
        <v>465</v>
      </c>
      <c r="I1905" s="89" t="s">
        <v>506</v>
      </c>
      <c r="J1905" s="89" t="s">
        <v>465</v>
      </c>
      <c r="K1905" s="89" t="s">
        <v>466</v>
      </c>
      <c r="L1905" s="89" t="s">
        <v>549</v>
      </c>
      <c r="M1905" s="89" t="s">
        <v>395</v>
      </c>
      <c r="N1905" s="89">
        <v>24</v>
      </c>
      <c r="O1905" s="91">
        <v>3.98</v>
      </c>
      <c r="P1905" s="89" t="s">
        <v>400</v>
      </c>
      <c r="Q1905" s="89">
        <v>49</v>
      </c>
      <c r="R1905" s="89" t="s">
        <v>792</v>
      </c>
      <c r="S1905" s="89">
        <v>9</v>
      </c>
      <c r="T1905" s="90">
        <v>0</v>
      </c>
      <c r="U1905" s="90">
        <v>17.82</v>
      </c>
      <c r="V1905" s="90">
        <v>66.31</v>
      </c>
      <c r="W1905" s="90">
        <v>0.19</v>
      </c>
      <c r="X1905" s="90">
        <v>0</v>
      </c>
      <c r="Y1905" s="90">
        <v>84.32</v>
      </c>
      <c r="Z1905" s="90">
        <v>0</v>
      </c>
      <c r="AA1905" s="90">
        <v>0</v>
      </c>
      <c r="AB1905" s="90">
        <v>84.32</v>
      </c>
      <c r="AC1905" s="90">
        <v>103.12</v>
      </c>
      <c r="AD1905" s="90">
        <v>187.04</v>
      </c>
      <c r="AE1905" s="381">
        <f t="shared" si="30"/>
        <v>10.054037648112146</v>
      </c>
      <c r="AF1905" s="105"/>
      <c r="AG1905" s="381"/>
      <c r="AH1905" s="381"/>
      <c r="AI1905" s="381"/>
      <c r="AJ1905" s="381"/>
      <c r="AK1905" s="381"/>
      <c r="AL1905" s="381"/>
      <c r="AM1905" s="381"/>
    </row>
    <row r="1906" spans="1:39" x14ac:dyDescent="0.35">
      <c r="A1906" s="89" t="s">
        <v>645</v>
      </c>
      <c r="B1906" s="89" t="s">
        <v>391</v>
      </c>
      <c r="C1906" s="89" t="s">
        <v>392</v>
      </c>
      <c r="D1906" s="89" t="s">
        <v>463</v>
      </c>
      <c r="E1906" s="89" t="s">
        <v>639</v>
      </c>
      <c r="F1906" s="89" t="s">
        <v>465</v>
      </c>
      <c r="G1906" s="89" t="s">
        <v>465</v>
      </c>
      <c r="H1906" s="89" t="s">
        <v>465</v>
      </c>
      <c r="I1906" s="89" t="s">
        <v>506</v>
      </c>
      <c r="J1906" s="89" t="s">
        <v>465</v>
      </c>
      <c r="K1906" s="89" t="s">
        <v>466</v>
      </c>
      <c r="L1906" s="89" t="s">
        <v>549</v>
      </c>
      <c r="M1906" s="89" t="s">
        <v>395</v>
      </c>
      <c r="N1906" s="89">
        <v>24</v>
      </c>
      <c r="O1906" s="91">
        <v>18.059999999999999</v>
      </c>
      <c r="P1906" s="89" t="s">
        <v>400</v>
      </c>
      <c r="Q1906" s="89">
        <v>49</v>
      </c>
      <c r="R1906" s="89" t="s">
        <v>792</v>
      </c>
      <c r="S1906" s="89">
        <v>9</v>
      </c>
      <c r="T1906" s="90">
        <v>0</v>
      </c>
      <c r="U1906" s="90">
        <v>17.82</v>
      </c>
      <c r="V1906" s="90">
        <v>66.31</v>
      </c>
      <c r="W1906" s="90">
        <v>0.19</v>
      </c>
      <c r="X1906" s="90">
        <v>0</v>
      </c>
      <c r="Y1906" s="90">
        <v>84.32</v>
      </c>
      <c r="Z1906" s="90">
        <v>0</v>
      </c>
      <c r="AA1906" s="90">
        <v>0</v>
      </c>
      <c r="AB1906" s="90">
        <v>84.32</v>
      </c>
      <c r="AC1906" s="90">
        <v>103.12</v>
      </c>
      <c r="AD1906" s="90">
        <v>187.04</v>
      </c>
      <c r="AE1906" s="381">
        <f t="shared" si="30"/>
        <v>10.054037648112146</v>
      </c>
      <c r="AF1906" s="105"/>
      <c r="AG1906" s="381"/>
      <c r="AH1906" s="381"/>
      <c r="AI1906" s="381"/>
      <c r="AJ1906" s="381"/>
      <c r="AK1906" s="381"/>
      <c r="AL1906" s="381"/>
      <c r="AM1906" s="381"/>
    </row>
    <row r="1907" spans="1:39" x14ac:dyDescent="0.35">
      <c r="A1907" s="89" t="s">
        <v>646</v>
      </c>
      <c r="B1907" s="89" t="s">
        <v>391</v>
      </c>
      <c r="C1907" s="89" t="s">
        <v>392</v>
      </c>
      <c r="D1907" s="89" t="s">
        <v>463</v>
      </c>
      <c r="E1907" s="89" t="s">
        <v>552</v>
      </c>
      <c r="F1907" s="89" t="s">
        <v>465</v>
      </c>
      <c r="G1907" s="89" t="s">
        <v>465</v>
      </c>
      <c r="H1907" s="89" t="s">
        <v>465</v>
      </c>
      <c r="I1907" s="89" t="s">
        <v>506</v>
      </c>
      <c r="J1907" s="89" t="s">
        <v>465</v>
      </c>
      <c r="K1907" s="89" t="s">
        <v>466</v>
      </c>
      <c r="L1907" s="89" t="s">
        <v>549</v>
      </c>
      <c r="M1907" s="89" t="s">
        <v>395</v>
      </c>
      <c r="N1907" s="89">
        <v>24</v>
      </c>
      <c r="O1907" s="91">
        <v>2.4500000000000002</v>
      </c>
      <c r="P1907" s="89" t="s">
        <v>400</v>
      </c>
      <c r="Q1907" s="89">
        <v>49</v>
      </c>
      <c r="R1907" s="89" t="s">
        <v>792</v>
      </c>
      <c r="S1907" s="89">
        <v>9</v>
      </c>
      <c r="T1907" s="90">
        <v>0</v>
      </c>
      <c r="U1907" s="90">
        <v>17.82</v>
      </c>
      <c r="V1907" s="90">
        <v>66.31</v>
      </c>
      <c r="W1907" s="90">
        <v>0.19</v>
      </c>
      <c r="X1907" s="90">
        <v>0</v>
      </c>
      <c r="Y1907" s="90">
        <v>84.32</v>
      </c>
      <c r="Z1907" s="90">
        <v>0</v>
      </c>
      <c r="AA1907" s="90">
        <v>0</v>
      </c>
      <c r="AB1907" s="90">
        <v>84.32</v>
      </c>
      <c r="AC1907" s="90">
        <v>103.12</v>
      </c>
      <c r="AD1907" s="90">
        <v>187.04</v>
      </c>
      <c r="AE1907" s="381">
        <f t="shared" si="30"/>
        <v>10.054037648112146</v>
      </c>
      <c r="AF1907" s="105"/>
      <c r="AG1907" s="381"/>
      <c r="AH1907" s="381"/>
      <c r="AI1907" s="381"/>
      <c r="AJ1907" s="381"/>
      <c r="AK1907" s="381"/>
      <c r="AL1907" s="381"/>
      <c r="AM1907" s="381"/>
    </row>
    <row r="1908" spans="1:39" x14ac:dyDescent="0.35">
      <c r="A1908" s="89" t="s">
        <v>647</v>
      </c>
      <c r="B1908" s="89" t="s">
        <v>391</v>
      </c>
      <c r="C1908" s="89" t="s">
        <v>392</v>
      </c>
      <c r="D1908" s="89" t="s">
        <v>463</v>
      </c>
      <c r="E1908" s="89" t="s">
        <v>539</v>
      </c>
      <c r="F1908" s="89" t="s">
        <v>465</v>
      </c>
      <c r="G1908" s="89" t="s">
        <v>465</v>
      </c>
      <c r="H1908" s="89" t="s">
        <v>465</v>
      </c>
      <c r="I1908" s="89" t="s">
        <v>506</v>
      </c>
      <c r="J1908" s="89" t="s">
        <v>465</v>
      </c>
      <c r="K1908" s="89" t="s">
        <v>466</v>
      </c>
      <c r="L1908" s="89" t="s">
        <v>549</v>
      </c>
      <c r="M1908" s="89" t="s">
        <v>395</v>
      </c>
      <c r="N1908" s="89">
        <v>24</v>
      </c>
      <c r="O1908" s="91">
        <v>61.36</v>
      </c>
      <c r="P1908" s="89" t="s">
        <v>400</v>
      </c>
      <c r="Q1908" s="89">
        <v>49</v>
      </c>
      <c r="R1908" s="89" t="s">
        <v>792</v>
      </c>
      <c r="S1908" s="89">
        <v>9</v>
      </c>
      <c r="T1908" s="90">
        <v>0</v>
      </c>
      <c r="U1908" s="90">
        <v>15.78</v>
      </c>
      <c r="V1908" s="90">
        <v>41.07</v>
      </c>
      <c r="W1908" s="90">
        <v>0.02</v>
      </c>
      <c r="X1908" s="90">
        <v>0</v>
      </c>
      <c r="Y1908" s="90">
        <v>56.86</v>
      </c>
      <c r="Z1908" s="90">
        <v>0</v>
      </c>
      <c r="AA1908" s="90">
        <v>0</v>
      </c>
      <c r="AB1908" s="90">
        <v>56.86</v>
      </c>
      <c r="AC1908" s="90">
        <v>87.27</v>
      </c>
      <c r="AD1908" s="90">
        <v>183.31</v>
      </c>
      <c r="AE1908" s="381">
        <f t="shared" si="30"/>
        <v>9.3427711535983136</v>
      </c>
      <c r="AF1908" s="105"/>
      <c r="AG1908" s="381"/>
      <c r="AH1908" s="381"/>
      <c r="AI1908" s="381"/>
      <c r="AJ1908" s="381"/>
      <c r="AK1908" s="381"/>
      <c r="AL1908" s="381"/>
      <c r="AM1908" s="381"/>
    </row>
    <row r="1909" spans="1:39" x14ac:dyDescent="0.35">
      <c r="A1909" s="89" t="s">
        <v>612</v>
      </c>
      <c r="B1909" s="89" t="s">
        <v>391</v>
      </c>
      <c r="C1909" s="89" t="s">
        <v>392</v>
      </c>
      <c r="D1909" s="89" t="s">
        <v>463</v>
      </c>
      <c r="E1909" s="89" t="s">
        <v>484</v>
      </c>
      <c r="F1909" s="89" t="s">
        <v>465</v>
      </c>
      <c r="G1909" s="89" t="s">
        <v>465</v>
      </c>
      <c r="H1909" s="89" t="s">
        <v>465</v>
      </c>
      <c r="I1909" s="89" t="s">
        <v>506</v>
      </c>
      <c r="J1909" s="89" t="s">
        <v>465</v>
      </c>
      <c r="K1909" s="89" t="s">
        <v>466</v>
      </c>
      <c r="L1909" s="89" t="s">
        <v>549</v>
      </c>
      <c r="M1909" s="89" t="s">
        <v>395</v>
      </c>
      <c r="N1909" s="89">
        <v>27</v>
      </c>
      <c r="O1909" s="91">
        <v>61</v>
      </c>
      <c r="P1909" s="89" t="s">
        <v>400</v>
      </c>
      <c r="Q1909" s="89">
        <v>49</v>
      </c>
      <c r="R1909" s="89" t="s">
        <v>792</v>
      </c>
      <c r="S1909" s="89">
        <v>9</v>
      </c>
      <c r="T1909" s="90">
        <v>0</v>
      </c>
      <c r="U1909" s="90">
        <v>16.57</v>
      </c>
      <c r="V1909" s="90">
        <v>79.7</v>
      </c>
      <c r="W1909" s="90">
        <v>1.08</v>
      </c>
      <c r="X1909" s="90">
        <v>0</v>
      </c>
      <c r="Y1909" s="90">
        <v>97.35</v>
      </c>
      <c r="Z1909" s="90">
        <v>0</v>
      </c>
      <c r="AA1909" s="90">
        <v>0</v>
      </c>
      <c r="AB1909" s="90">
        <v>97.35</v>
      </c>
      <c r="AC1909" s="90">
        <v>110.49</v>
      </c>
      <c r="AD1909" s="90">
        <v>184.58</v>
      </c>
      <c r="AE1909" s="381">
        <f t="shared" si="30"/>
        <v>10.476240693040449</v>
      </c>
      <c r="AF1909" s="105"/>
      <c r="AG1909" s="381"/>
      <c r="AH1909" s="381"/>
      <c r="AI1909" s="381"/>
      <c r="AJ1909" s="381"/>
      <c r="AK1909" s="381"/>
      <c r="AL1909" s="381"/>
      <c r="AM1909" s="381"/>
    </row>
    <row r="1910" spans="1:39" x14ac:dyDescent="0.35">
      <c r="A1910" s="89" t="s">
        <v>710</v>
      </c>
      <c r="B1910" s="89" t="s">
        <v>397</v>
      </c>
      <c r="C1910" s="89" t="s">
        <v>398</v>
      </c>
      <c r="D1910" s="89" t="s">
        <v>393</v>
      </c>
      <c r="E1910" s="89" t="s">
        <v>711</v>
      </c>
      <c r="F1910" s="89" t="s">
        <v>465</v>
      </c>
      <c r="G1910" s="89" t="s">
        <v>465</v>
      </c>
      <c r="H1910" s="89" t="s">
        <v>465</v>
      </c>
      <c r="I1910" s="89" t="s">
        <v>465</v>
      </c>
      <c r="J1910" s="89" t="s">
        <v>465</v>
      </c>
      <c r="K1910" s="89" t="s">
        <v>476</v>
      </c>
      <c r="L1910" s="89" t="s">
        <v>394</v>
      </c>
      <c r="M1910" s="89" t="s">
        <v>399</v>
      </c>
      <c r="N1910" s="89">
        <v>37</v>
      </c>
      <c r="O1910" s="91">
        <v>14.727</v>
      </c>
      <c r="P1910" s="89" t="s">
        <v>400</v>
      </c>
      <c r="Q1910" s="89">
        <v>49</v>
      </c>
      <c r="R1910" s="89" t="s">
        <v>792</v>
      </c>
      <c r="S1910" s="89">
        <v>9</v>
      </c>
      <c r="T1910" s="90">
        <v>0</v>
      </c>
      <c r="U1910" s="90">
        <v>17.13</v>
      </c>
      <c r="V1910" s="90">
        <v>11.58</v>
      </c>
      <c r="W1910" s="90">
        <v>0</v>
      </c>
      <c r="X1910" s="90">
        <v>22.17</v>
      </c>
      <c r="Y1910" s="90">
        <v>50.88</v>
      </c>
      <c r="Z1910" s="90">
        <v>40.340000000000003</v>
      </c>
      <c r="AA1910" s="90">
        <v>25.88</v>
      </c>
      <c r="AB1910" s="90">
        <v>117.11</v>
      </c>
      <c r="AC1910" s="90">
        <v>42.14</v>
      </c>
      <c r="AD1910" s="90">
        <v>49.29</v>
      </c>
      <c r="AE1910" s="381">
        <f t="shared" si="30"/>
        <v>12.51999508662259</v>
      </c>
      <c r="AF1910" s="105"/>
      <c r="AG1910" s="381"/>
      <c r="AH1910" s="381"/>
      <c r="AI1910" s="381"/>
      <c r="AJ1910" s="381"/>
      <c r="AK1910" s="381"/>
      <c r="AL1910" s="381"/>
      <c r="AM1910" s="381"/>
    </row>
    <row r="1911" spans="1:39" x14ac:dyDescent="0.35">
      <c r="A1911" s="89" t="s">
        <v>710</v>
      </c>
      <c r="B1911" s="89" t="s">
        <v>397</v>
      </c>
      <c r="C1911" s="89" t="s">
        <v>398</v>
      </c>
      <c r="D1911" s="89" t="s">
        <v>393</v>
      </c>
      <c r="E1911" s="89" t="s">
        <v>711</v>
      </c>
      <c r="F1911" s="89" t="s">
        <v>465</v>
      </c>
      <c r="G1911" s="89" t="s">
        <v>465</v>
      </c>
      <c r="H1911" s="89" t="s">
        <v>465</v>
      </c>
      <c r="I1911" s="89" t="s">
        <v>465</v>
      </c>
      <c r="J1911" s="89" t="s">
        <v>465</v>
      </c>
      <c r="K1911" s="89" t="s">
        <v>476</v>
      </c>
      <c r="L1911" s="89" t="s">
        <v>394</v>
      </c>
      <c r="M1911" s="89" t="s">
        <v>399</v>
      </c>
      <c r="N1911" s="89">
        <v>36</v>
      </c>
      <c r="O1911" s="91">
        <v>0.50680000000000003</v>
      </c>
      <c r="P1911" s="89" t="s">
        <v>400</v>
      </c>
      <c r="Q1911" s="89">
        <v>49</v>
      </c>
      <c r="R1911" s="89" t="s">
        <v>792</v>
      </c>
      <c r="S1911" s="89">
        <v>9</v>
      </c>
      <c r="T1911" s="90">
        <v>0</v>
      </c>
      <c r="U1911" s="90">
        <v>17</v>
      </c>
      <c r="V1911" s="90">
        <v>11.76</v>
      </c>
      <c r="W1911" s="90">
        <v>0</v>
      </c>
      <c r="X1911" s="90">
        <v>21.14</v>
      </c>
      <c r="Y1911" s="90">
        <v>49.9</v>
      </c>
      <c r="Z1911" s="90">
        <v>40.5</v>
      </c>
      <c r="AA1911" s="90">
        <v>24.55</v>
      </c>
      <c r="AB1911" s="90">
        <v>114.95</v>
      </c>
      <c r="AC1911" s="90">
        <v>41.51</v>
      </c>
      <c r="AD1911" s="90">
        <v>49.54</v>
      </c>
      <c r="AE1911" s="381">
        <f t="shared" si="30"/>
        <v>12.394661409355173</v>
      </c>
      <c r="AF1911" s="105"/>
      <c r="AG1911" s="381"/>
      <c r="AH1911" s="381"/>
      <c r="AI1911" s="381"/>
      <c r="AJ1911" s="381"/>
      <c r="AK1911" s="381"/>
      <c r="AL1911" s="381"/>
      <c r="AM1911" s="381"/>
    </row>
    <row r="1912" spans="1:39" x14ac:dyDescent="0.35">
      <c r="A1912" s="89" t="s">
        <v>710</v>
      </c>
      <c r="B1912" s="89" t="s">
        <v>397</v>
      </c>
      <c r="C1912" s="89" t="s">
        <v>398</v>
      </c>
      <c r="D1912" s="89" t="s">
        <v>393</v>
      </c>
      <c r="E1912" s="89" t="s">
        <v>711</v>
      </c>
      <c r="F1912" s="89" t="s">
        <v>465</v>
      </c>
      <c r="G1912" s="89" t="s">
        <v>465</v>
      </c>
      <c r="H1912" s="89" t="s">
        <v>465</v>
      </c>
      <c r="I1912" s="89" t="s">
        <v>465</v>
      </c>
      <c r="J1912" s="89" t="s">
        <v>465</v>
      </c>
      <c r="K1912" s="89" t="s">
        <v>476</v>
      </c>
      <c r="L1912" s="89" t="s">
        <v>394</v>
      </c>
      <c r="M1912" s="89" t="s">
        <v>399</v>
      </c>
      <c r="N1912" s="89">
        <v>35</v>
      </c>
      <c r="O1912" s="91">
        <v>10.719799999999999</v>
      </c>
      <c r="P1912" s="89" t="s">
        <v>400</v>
      </c>
      <c r="Q1912" s="89">
        <v>49</v>
      </c>
      <c r="R1912" s="89" t="s">
        <v>792</v>
      </c>
      <c r="S1912" s="89">
        <v>9</v>
      </c>
      <c r="T1912" s="90">
        <v>0</v>
      </c>
      <c r="U1912" s="90">
        <v>17.010000000000002</v>
      </c>
      <c r="V1912" s="90">
        <v>11.69</v>
      </c>
      <c r="W1912" s="90">
        <v>0</v>
      </c>
      <c r="X1912" s="90">
        <v>20.23</v>
      </c>
      <c r="Y1912" s="90">
        <v>48.93</v>
      </c>
      <c r="Z1912" s="90">
        <v>40.17</v>
      </c>
      <c r="AA1912" s="90">
        <v>23.61</v>
      </c>
      <c r="AB1912" s="90">
        <v>112.71</v>
      </c>
      <c r="AC1912" s="90">
        <v>40.869999999999997</v>
      </c>
      <c r="AD1912" s="90">
        <v>49.79</v>
      </c>
      <c r="AE1912" s="381">
        <f t="shared" si="30"/>
        <v>12.267824588596383</v>
      </c>
      <c r="AF1912" s="105"/>
      <c r="AG1912" s="381"/>
      <c r="AH1912" s="381"/>
      <c r="AI1912" s="381"/>
      <c r="AJ1912" s="381"/>
      <c r="AK1912" s="381"/>
      <c r="AL1912" s="381"/>
      <c r="AM1912" s="381"/>
    </row>
    <row r="1913" spans="1:39" x14ac:dyDescent="0.35">
      <c r="A1913" s="89" t="s">
        <v>731</v>
      </c>
      <c r="B1913" s="89" t="s">
        <v>545</v>
      </c>
      <c r="C1913" s="89" t="s">
        <v>462</v>
      </c>
      <c r="D1913" s="89" t="s">
        <v>637</v>
      </c>
      <c r="E1913" s="89" t="s">
        <v>484</v>
      </c>
      <c r="F1913" s="89" t="s">
        <v>465</v>
      </c>
      <c r="G1913" s="89" t="s">
        <v>465</v>
      </c>
      <c r="H1913" s="89" t="s">
        <v>465</v>
      </c>
      <c r="I1913" s="89" t="s">
        <v>465</v>
      </c>
      <c r="J1913" s="89" t="s">
        <v>465</v>
      </c>
      <c r="K1913" s="89" t="s">
        <v>466</v>
      </c>
      <c r="L1913" s="89" t="s">
        <v>394</v>
      </c>
      <c r="M1913" s="89" t="s">
        <v>395</v>
      </c>
      <c r="N1913" s="89">
        <v>1</v>
      </c>
      <c r="O1913" s="91">
        <v>24.08</v>
      </c>
      <c r="P1913" s="89" t="s">
        <v>467</v>
      </c>
      <c r="Q1913" s="89">
        <v>50</v>
      </c>
      <c r="R1913" s="89" t="s">
        <v>793</v>
      </c>
      <c r="S1913" s="89">
        <v>2</v>
      </c>
      <c r="T1913" s="90">
        <v>0</v>
      </c>
      <c r="U1913" s="90">
        <v>0</v>
      </c>
      <c r="V1913" s="90">
        <v>0</v>
      </c>
      <c r="W1913" s="90">
        <v>0</v>
      </c>
      <c r="X1913" s="90">
        <v>0</v>
      </c>
      <c r="Y1913" s="90">
        <v>0</v>
      </c>
      <c r="Z1913" s="90">
        <v>0</v>
      </c>
      <c r="AA1913" s="90">
        <v>0</v>
      </c>
      <c r="AB1913" s="90">
        <v>0</v>
      </c>
      <c r="AC1913" s="90"/>
      <c r="AD1913" s="90"/>
      <c r="AE1913" s="381" t="str">
        <f t="shared" si="30"/>
        <v>-</v>
      </c>
      <c r="AF1913" s="105"/>
      <c r="AG1913" s="381"/>
      <c r="AH1913" s="381"/>
      <c r="AI1913" s="381"/>
      <c r="AJ1913" s="381"/>
      <c r="AK1913" s="381"/>
      <c r="AL1913" s="381"/>
      <c r="AM1913" s="381"/>
    </row>
    <row r="1914" spans="1:39" x14ac:dyDescent="0.35">
      <c r="A1914" s="89" t="s">
        <v>734</v>
      </c>
      <c r="B1914" s="89" t="s">
        <v>545</v>
      </c>
      <c r="C1914" s="89" t="s">
        <v>462</v>
      </c>
      <c r="D1914" s="89" t="s">
        <v>637</v>
      </c>
      <c r="E1914" s="89" t="s">
        <v>565</v>
      </c>
      <c r="F1914" s="89" t="s">
        <v>465</v>
      </c>
      <c r="G1914" s="89" t="s">
        <v>465</v>
      </c>
      <c r="H1914" s="89" t="s">
        <v>465</v>
      </c>
      <c r="I1914" s="89" t="s">
        <v>465</v>
      </c>
      <c r="J1914" s="89" t="s">
        <v>465</v>
      </c>
      <c r="K1914" s="89" t="s">
        <v>466</v>
      </c>
      <c r="L1914" s="89" t="s">
        <v>394</v>
      </c>
      <c r="M1914" s="89" t="s">
        <v>395</v>
      </c>
      <c r="N1914" s="89">
        <v>1</v>
      </c>
      <c r="O1914" s="91">
        <v>129.1</v>
      </c>
      <c r="P1914" s="89" t="s">
        <v>467</v>
      </c>
      <c r="Q1914" s="89">
        <v>50</v>
      </c>
      <c r="R1914" s="89" t="s">
        <v>793</v>
      </c>
      <c r="S1914" s="89">
        <v>2</v>
      </c>
      <c r="T1914" s="90">
        <v>0</v>
      </c>
      <c r="U1914" s="90">
        <v>0</v>
      </c>
      <c r="V1914" s="90">
        <v>0</v>
      </c>
      <c r="W1914" s="90">
        <v>0</v>
      </c>
      <c r="X1914" s="90">
        <v>0</v>
      </c>
      <c r="Y1914" s="90">
        <v>0</v>
      </c>
      <c r="Z1914" s="90">
        <v>0</v>
      </c>
      <c r="AA1914" s="90">
        <v>0</v>
      </c>
      <c r="AB1914" s="90">
        <v>0</v>
      </c>
      <c r="AC1914" s="90"/>
      <c r="AD1914" s="90"/>
      <c r="AE1914" s="381" t="str">
        <f t="shared" si="30"/>
        <v>-</v>
      </c>
      <c r="AF1914" s="105"/>
      <c r="AG1914" s="381"/>
      <c r="AH1914" s="381"/>
      <c r="AI1914" s="381"/>
      <c r="AJ1914" s="381"/>
      <c r="AK1914" s="381"/>
      <c r="AL1914" s="381"/>
      <c r="AM1914" s="381"/>
    </row>
    <row r="1915" spans="1:39" x14ac:dyDescent="0.35">
      <c r="A1915" s="89" t="s">
        <v>735</v>
      </c>
      <c r="B1915" s="89" t="s">
        <v>545</v>
      </c>
      <c r="C1915" s="89" t="s">
        <v>462</v>
      </c>
      <c r="D1915" s="89" t="s">
        <v>637</v>
      </c>
      <c r="E1915" s="89" t="s">
        <v>728</v>
      </c>
      <c r="F1915" s="89" t="s">
        <v>465</v>
      </c>
      <c r="G1915" s="89" t="s">
        <v>465</v>
      </c>
      <c r="H1915" s="89" t="s">
        <v>465</v>
      </c>
      <c r="I1915" s="89" t="s">
        <v>465</v>
      </c>
      <c r="J1915" s="89" t="s">
        <v>465</v>
      </c>
      <c r="K1915" s="89" t="s">
        <v>466</v>
      </c>
      <c r="L1915" s="89" t="s">
        <v>394</v>
      </c>
      <c r="M1915" s="89" t="s">
        <v>395</v>
      </c>
      <c r="N1915" s="89">
        <v>1</v>
      </c>
      <c r="O1915" s="91">
        <v>235.4</v>
      </c>
      <c r="P1915" s="89" t="s">
        <v>467</v>
      </c>
      <c r="Q1915" s="89">
        <v>50</v>
      </c>
      <c r="R1915" s="89" t="s">
        <v>793</v>
      </c>
      <c r="S1915" s="89">
        <v>2</v>
      </c>
      <c r="T1915" s="90">
        <v>0</v>
      </c>
      <c r="U1915" s="90">
        <v>0</v>
      </c>
      <c r="V1915" s="90">
        <v>0</v>
      </c>
      <c r="W1915" s="90">
        <v>0</v>
      </c>
      <c r="X1915" s="90">
        <v>0</v>
      </c>
      <c r="Y1915" s="90">
        <v>0</v>
      </c>
      <c r="Z1915" s="90">
        <v>0</v>
      </c>
      <c r="AA1915" s="90">
        <v>0</v>
      </c>
      <c r="AB1915" s="90">
        <v>0</v>
      </c>
      <c r="AC1915" s="90"/>
      <c r="AD1915" s="90"/>
      <c r="AE1915" s="381" t="str">
        <f t="shared" si="30"/>
        <v>-</v>
      </c>
      <c r="AF1915" s="105"/>
      <c r="AG1915" s="381"/>
      <c r="AH1915" s="381"/>
      <c r="AI1915" s="381"/>
      <c r="AJ1915" s="381"/>
      <c r="AK1915" s="381"/>
      <c r="AL1915" s="381"/>
      <c r="AM1915" s="381"/>
    </row>
    <row r="1916" spans="1:39" x14ac:dyDescent="0.35">
      <c r="A1916" s="89" t="s">
        <v>736</v>
      </c>
      <c r="B1916" s="89" t="s">
        <v>545</v>
      </c>
      <c r="C1916" s="89" t="s">
        <v>462</v>
      </c>
      <c r="D1916" s="89" t="s">
        <v>637</v>
      </c>
      <c r="E1916" s="89" t="s">
        <v>639</v>
      </c>
      <c r="F1916" s="89" t="s">
        <v>465</v>
      </c>
      <c r="G1916" s="89" t="s">
        <v>465</v>
      </c>
      <c r="H1916" s="89" t="s">
        <v>465</v>
      </c>
      <c r="I1916" s="89" t="s">
        <v>465</v>
      </c>
      <c r="J1916" s="89" t="s">
        <v>465</v>
      </c>
      <c r="K1916" s="89" t="s">
        <v>466</v>
      </c>
      <c r="L1916" s="89" t="s">
        <v>394</v>
      </c>
      <c r="M1916" s="89" t="s">
        <v>395</v>
      </c>
      <c r="N1916" s="89">
        <v>1</v>
      </c>
      <c r="O1916" s="91">
        <v>5.15</v>
      </c>
      <c r="P1916" s="89" t="s">
        <v>467</v>
      </c>
      <c r="Q1916" s="89">
        <v>50</v>
      </c>
      <c r="R1916" s="89" t="s">
        <v>793</v>
      </c>
      <c r="S1916" s="89">
        <v>2</v>
      </c>
      <c r="T1916" s="90">
        <v>0</v>
      </c>
      <c r="U1916" s="90">
        <v>0</v>
      </c>
      <c r="V1916" s="90">
        <v>0</v>
      </c>
      <c r="W1916" s="90">
        <v>0</v>
      </c>
      <c r="X1916" s="90">
        <v>0</v>
      </c>
      <c r="Y1916" s="90">
        <v>0</v>
      </c>
      <c r="Z1916" s="90">
        <v>0</v>
      </c>
      <c r="AA1916" s="90">
        <v>0</v>
      </c>
      <c r="AB1916" s="90">
        <v>0</v>
      </c>
      <c r="AC1916" s="90"/>
      <c r="AD1916" s="90"/>
      <c r="AE1916" s="381" t="str">
        <f t="shared" si="30"/>
        <v>-</v>
      </c>
      <c r="AF1916" s="105"/>
      <c r="AG1916" s="381"/>
      <c r="AH1916" s="381"/>
      <c r="AI1916" s="381"/>
      <c r="AJ1916" s="381"/>
      <c r="AK1916" s="381"/>
      <c r="AL1916" s="381"/>
      <c r="AM1916" s="381"/>
    </row>
    <row r="1917" spans="1:39" x14ac:dyDescent="0.35">
      <c r="A1917" s="89" t="s">
        <v>737</v>
      </c>
      <c r="B1917" s="89" t="s">
        <v>545</v>
      </c>
      <c r="C1917" s="89" t="s">
        <v>462</v>
      </c>
      <c r="D1917" s="89" t="s">
        <v>637</v>
      </c>
      <c r="E1917" s="89" t="s">
        <v>471</v>
      </c>
      <c r="F1917" s="89" t="s">
        <v>465</v>
      </c>
      <c r="G1917" s="89" t="s">
        <v>465</v>
      </c>
      <c r="H1917" s="89" t="s">
        <v>465</v>
      </c>
      <c r="I1917" s="89" t="s">
        <v>465</v>
      </c>
      <c r="J1917" s="89" t="s">
        <v>465</v>
      </c>
      <c r="K1917" s="89" t="s">
        <v>466</v>
      </c>
      <c r="L1917" s="89" t="s">
        <v>394</v>
      </c>
      <c r="M1917" s="89" t="s">
        <v>395</v>
      </c>
      <c r="N1917" s="89">
        <v>1</v>
      </c>
      <c r="O1917" s="91">
        <v>45.46</v>
      </c>
      <c r="P1917" s="89" t="s">
        <v>467</v>
      </c>
      <c r="Q1917" s="89">
        <v>50</v>
      </c>
      <c r="R1917" s="89" t="s">
        <v>793</v>
      </c>
      <c r="S1917" s="89">
        <v>2</v>
      </c>
      <c r="T1917" s="90">
        <v>0</v>
      </c>
      <c r="U1917" s="90">
        <v>0</v>
      </c>
      <c r="V1917" s="90">
        <v>0</v>
      </c>
      <c r="W1917" s="90">
        <v>0</v>
      </c>
      <c r="X1917" s="90">
        <v>0</v>
      </c>
      <c r="Y1917" s="90">
        <v>0</v>
      </c>
      <c r="Z1917" s="90">
        <v>0</v>
      </c>
      <c r="AA1917" s="90">
        <v>0</v>
      </c>
      <c r="AB1917" s="90">
        <v>0</v>
      </c>
      <c r="AC1917" s="90"/>
      <c r="AD1917" s="90"/>
      <c r="AE1917" s="381" t="str">
        <f t="shared" si="30"/>
        <v>-</v>
      </c>
      <c r="AF1917" s="105"/>
      <c r="AG1917" s="381"/>
      <c r="AH1917" s="381"/>
      <c r="AI1917" s="381"/>
      <c r="AJ1917" s="381"/>
      <c r="AK1917" s="381"/>
      <c r="AL1917" s="381"/>
      <c r="AM1917" s="381"/>
    </row>
    <row r="1918" spans="1:39" x14ac:dyDescent="0.35">
      <c r="A1918" s="89" t="s">
        <v>714</v>
      </c>
      <c r="B1918" s="89" t="s">
        <v>545</v>
      </c>
      <c r="C1918" s="89" t="s">
        <v>462</v>
      </c>
      <c r="D1918" s="89" t="s">
        <v>637</v>
      </c>
      <c r="E1918" s="89" t="s">
        <v>484</v>
      </c>
      <c r="F1918" s="89" t="s">
        <v>465</v>
      </c>
      <c r="G1918" s="89" t="s">
        <v>465</v>
      </c>
      <c r="H1918" s="89" t="s">
        <v>465</v>
      </c>
      <c r="I1918" s="89" t="s">
        <v>465</v>
      </c>
      <c r="J1918" s="89" t="s">
        <v>465</v>
      </c>
      <c r="K1918" s="89" t="s">
        <v>466</v>
      </c>
      <c r="L1918" s="89" t="s">
        <v>394</v>
      </c>
      <c r="M1918" s="89" t="s">
        <v>395</v>
      </c>
      <c r="N1918" s="89">
        <v>1</v>
      </c>
      <c r="O1918" s="91">
        <v>47.44</v>
      </c>
      <c r="P1918" s="89" t="s">
        <v>467</v>
      </c>
      <c r="Q1918" s="89">
        <v>50</v>
      </c>
      <c r="R1918" s="89" t="s">
        <v>793</v>
      </c>
      <c r="S1918" s="89">
        <v>2</v>
      </c>
      <c r="T1918" s="90">
        <v>0</v>
      </c>
      <c r="U1918" s="90">
        <v>0</v>
      </c>
      <c r="V1918" s="90">
        <v>0</v>
      </c>
      <c r="W1918" s="90">
        <v>0</v>
      </c>
      <c r="X1918" s="90">
        <v>0</v>
      </c>
      <c r="Y1918" s="90">
        <v>0</v>
      </c>
      <c r="Z1918" s="90">
        <v>0</v>
      </c>
      <c r="AA1918" s="90">
        <v>0</v>
      </c>
      <c r="AB1918" s="90">
        <v>0</v>
      </c>
      <c r="AC1918" s="90"/>
      <c r="AD1918" s="90"/>
      <c r="AE1918" s="381" t="str">
        <f t="shared" si="30"/>
        <v>-</v>
      </c>
      <c r="AF1918" s="105"/>
      <c r="AG1918" s="381"/>
      <c r="AH1918" s="381"/>
      <c r="AI1918" s="381"/>
      <c r="AJ1918" s="381"/>
      <c r="AK1918" s="381"/>
      <c r="AL1918" s="381"/>
      <c r="AM1918" s="381"/>
    </row>
    <row r="1919" spans="1:39" x14ac:dyDescent="0.35">
      <c r="A1919" s="89" t="s">
        <v>715</v>
      </c>
      <c r="B1919" s="89" t="s">
        <v>545</v>
      </c>
      <c r="C1919" s="89" t="s">
        <v>462</v>
      </c>
      <c r="D1919" s="89" t="s">
        <v>637</v>
      </c>
      <c r="E1919" s="89" t="s">
        <v>484</v>
      </c>
      <c r="F1919" s="89" t="s">
        <v>465</v>
      </c>
      <c r="G1919" s="89" t="s">
        <v>465</v>
      </c>
      <c r="H1919" s="89" t="s">
        <v>465</v>
      </c>
      <c r="I1919" s="89" t="s">
        <v>465</v>
      </c>
      <c r="J1919" s="89" t="s">
        <v>465</v>
      </c>
      <c r="K1919" s="89" t="s">
        <v>466</v>
      </c>
      <c r="L1919" s="89" t="s">
        <v>394</v>
      </c>
      <c r="M1919" s="89" t="s">
        <v>395</v>
      </c>
      <c r="N1919" s="89">
        <v>1</v>
      </c>
      <c r="O1919" s="91">
        <v>45.29</v>
      </c>
      <c r="P1919" s="89" t="s">
        <v>467</v>
      </c>
      <c r="Q1919" s="89">
        <v>50</v>
      </c>
      <c r="R1919" s="89" t="s">
        <v>793</v>
      </c>
      <c r="S1919" s="89">
        <v>2</v>
      </c>
      <c r="T1919" s="90">
        <v>0</v>
      </c>
      <c r="U1919" s="90">
        <v>0</v>
      </c>
      <c r="V1919" s="90">
        <v>0</v>
      </c>
      <c r="W1919" s="90">
        <v>0</v>
      </c>
      <c r="X1919" s="90">
        <v>0</v>
      </c>
      <c r="Y1919" s="90">
        <v>0</v>
      </c>
      <c r="Z1919" s="90">
        <v>0</v>
      </c>
      <c r="AA1919" s="90">
        <v>0</v>
      </c>
      <c r="AB1919" s="90">
        <v>0</v>
      </c>
      <c r="AC1919" s="90"/>
      <c r="AD1919" s="90"/>
      <c r="AE1919" s="381" t="str">
        <f t="shared" si="30"/>
        <v>-</v>
      </c>
      <c r="AF1919" s="105"/>
      <c r="AG1919" s="381"/>
      <c r="AH1919" s="381"/>
      <c r="AI1919" s="381"/>
      <c r="AJ1919" s="381"/>
      <c r="AK1919" s="381"/>
      <c r="AL1919" s="381"/>
      <c r="AM1919" s="381"/>
    </row>
    <row r="1920" spans="1:39" x14ac:dyDescent="0.35">
      <c r="A1920" s="89" t="s">
        <v>716</v>
      </c>
      <c r="B1920" s="89" t="s">
        <v>545</v>
      </c>
      <c r="C1920" s="89" t="s">
        <v>462</v>
      </c>
      <c r="D1920" s="89" t="s">
        <v>637</v>
      </c>
      <c r="E1920" s="89" t="s">
        <v>471</v>
      </c>
      <c r="F1920" s="89" t="s">
        <v>465</v>
      </c>
      <c r="G1920" s="89" t="s">
        <v>465</v>
      </c>
      <c r="H1920" s="89" t="s">
        <v>465</v>
      </c>
      <c r="I1920" s="89" t="s">
        <v>465</v>
      </c>
      <c r="J1920" s="89" t="s">
        <v>465</v>
      </c>
      <c r="K1920" s="89" t="s">
        <v>466</v>
      </c>
      <c r="L1920" s="89" t="s">
        <v>394</v>
      </c>
      <c r="M1920" s="89" t="s">
        <v>395</v>
      </c>
      <c r="N1920" s="89">
        <v>1</v>
      </c>
      <c r="O1920" s="91">
        <v>122.14</v>
      </c>
      <c r="P1920" s="89" t="s">
        <v>467</v>
      </c>
      <c r="Q1920" s="89">
        <v>50</v>
      </c>
      <c r="R1920" s="89" t="s">
        <v>793</v>
      </c>
      <c r="S1920" s="89">
        <v>2</v>
      </c>
      <c r="T1920" s="90">
        <v>0</v>
      </c>
      <c r="U1920" s="90">
        <v>0</v>
      </c>
      <c r="V1920" s="90">
        <v>0</v>
      </c>
      <c r="W1920" s="90">
        <v>0</v>
      </c>
      <c r="X1920" s="90">
        <v>0</v>
      </c>
      <c r="Y1920" s="90">
        <v>0</v>
      </c>
      <c r="Z1920" s="90">
        <v>0</v>
      </c>
      <c r="AA1920" s="90">
        <v>0</v>
      </c>
      <c r="AB1920" s="90">
        <v>0</v>
      </c>
      <c r="AC1920" s="90"/>
      <c r="AD1920" s="90"/>
      <c r="AE1920" s="381" t="str">
        <f t="shared" si="30"/>
        <v>-</v>
      </c>
      <c r="AF1920" s="105"/>
      <c r="AG1920" s="381"/>
      <c r="AH1920" s="381"/>
      <c r="AI1920" s="381"/>
      <c r="AJ1920" s="381"/>
      <c r="AK1920" s="381"/>
      <c r="AL1920" s="381"/>
      <c r="AM1920" s="381"/>
    </row>
    <row r="1921" spans="1:39" x14ac:dyDescent="0.35">
      <c r="A1921" s="89" t="s">
        <v>693</v>
      </c>
      <c r="B1921" s="89" t="s">
        <v>545</v>
      </c>
      <c r="C1921" s="89" t="s">
        <v>462</v>
      </c>
      <c r="D1921" s="89" t="s">
        <v>637</v>
      </c>
      <c r="E1921" s="89" t="s">
        <v>513</v>
      </c>
      <c r="F1921" s="89" t="s">
        <v>465</v>
      </c>
      <c r="G1921" s="89" t="s">
        <v>465</v>
      </c>
      <c r="H1921" s="89" t="s">
        <v>465</v>
      </c>
      <c r="I1921" s="89" t="s">
        <v>465</v>
      </c>
      <c r="J1921" s="89" t="s">
        <v>465</v>
      </c>
      <c r="K1921" s="89" t="s">
        <v>476</v>
      </c>
      <c r="L1921" s="89" t="s">
        <v>394</v>
      </c>
      <c r="M1921" s="89" t="s">
        <v>395</v>
      </c>
      <c r="N1921" s="89">
        <v>1</v>
      </c>
      <c r="O1921" s="91">
        <v>88.81</v>
      </c>
      <c r="P1921" s="89" t="s">
        <v>467</v>
      </c>
      <c r="Q1921" s="89">
        <v>50</v>
      </c>
      <c r="R1921" s="89" t="s">
        <v>793</v>
      </c>
      <c r="S1921" s="89">
        <v>2</v>
      </c>
      <c r="T1921" s="90">
        <v>0</v>
      </c>
      <c r="U1921" s="90">
        <v>0</v>
      </c>
      <c r="V1921" s="90">
        <v>0</v>
      </c>
      <c r="W1921" s="90">
        <v>0</v>
      </c>
      <c r="X1921" s="90">
        <v>0</v>
      </c>
      <c r="Y1921" s="90">
        <v>0</v>
      </c>
      <c r="Z1921" s="90">
        <v>0</v>
      </c>
      <c r="AA1921" s="90">
        <v>0</v>
      </c>
      <c r="AB1921" s="90">
        <v>0</v>
      </c>
      <c r="AC1921" s="90"/>
      <c r="AD1921" s="90"/>
      <c r="AE1921" s="381" t="str">
        <f t="shared" si="30"/>
        <v>-</v>
      </c>
      <c r="AF1921" s="105"/>
      <c r="AG1921" s="381"/>
      <c r="AH1921" s="381"/>
      <c r="AI1921" s="381"/>
      <c r="AJ1921" s="381"/>
      <c r="AK1921" s="381"/>
      <c r="AL1921" s="381"/>
      <c r="AM1921" s="381"/>
    </row>
    <row r="1922" spans="1:39" x14ac:dyDescent="0.35">
      <c r="A1922" s="89" t="s">
        <v>638</v>
      </c>
      <c r="B1922" s="89" t="s">
        <v>545</v>
      </c>
      <c r="C1922" s="89" t="s">
        <v>462</v>
      </c>
      <c r="D1922" s="89" t="s">
        <v>637</v>
      </c>
      <c r="E1922" s="89" t="s">
        <v>639</v>
      </c>
      <c r="F1922" s="89" t="s">
        <v>465</v>
      </c>
      <c r="G1922" s="89" t="s">
        <v>465</v>
      </c>
      <c r="H1922" s="89" t="s">
        <v>465</v>
      </c>
      <c r="I1922" s="89" t="s">
        <v>465</v>
      </c>
      <c r="J1922" s="89" t="s">
        <v>465</v>
      </c>
      <c r="K1922" s="89" t="s">
        <v>466</v>
      </c>
      <c r="L1922" s="89" t="s">
        <v>394</v>
      </c>
      <c r="M1922" s="89" t="s">
        <v>395</v>
      </c>
      <c r="N1922" s="89">
        <v>1</v>
      </c>
      <c r="O1922" s="91">
        <v>32.64</v>
      </c>
      <c r="P1922" s="89" t="s">
        <v>467</v>
      </c>
      <c r="Q1922" s="89">
        <v>50</v>
      </c>
      <c r="R1922" s="89" t="s">
        <v>793</v>
      </c>
      <c r="S1922" s="89">
        <v>2</v>
      </c>
      <c r="T1922" s="90">
        <v>0</v>
      </c>
      <c r="U1922" s="90">
        <v>0</v>
      </c>
      <c r="V1922" s="90">
        <v>0</v>
      </c>
      <c r="W1922" s="90">
        <v>0</v>
      </c>
      <c r="X1922" s="90">
        <v>0</v>
      </c>
      <c r="Y1922" s="90">
        <v>0</v>
      </c>
      <c r="Z1922" s="90">
        <v>0</v>
      </c>
      <c r="AA1922" s="90">
        <v>0</v>
      </c>
      <c r="AB1922" s="90">
        <v>0</v>
      </c>
      <c r="AC1922" s="90"/>
      <c r="AD1922" s="90"/>
      <c r="AE1922" s="381" t="str">
        <f t="shared" si="30"/>
        <v>-</v>
      </c>
      <c r="AF1922" s="105"/>
      <c r="AG1922" s="381"/>
      <c r="AH1922" s="381"/>
      <c r="AI1922" s="381"/>
      <c r="AJ1922" s="381"/>
      <c r="AK1922" s="381"/>
      <c r="AL1922" s="381"/>
      <c r="AM1922" s="381"/>
    </row>
    <row r="1923" spans="1:39" x14ac:dyDescent="0.35">
      <c r="A1923" s="89" t="s">
        <v>640</v>
      </c>
      <c r="B1923" s="89" t="s">
        <v>545</v>
      </c>
      <c r="C1923" s="89" t="s">
        <v>462</v>
      </c>
      <c r="D1923" s="89" t="s">
        <v>637</v>
      </c>
      <c r="E1923" s="89" t="s">
        <v>524</v>
      </c>
      <c r="F1923" s="89" t="s">
        <v>465</v>
      </c>
      <c r="G1923" s="89" t="s">
        <v>465</v>
      </c>
      <c r="H1923" s="89" t="s">
        <v>465</v>
      </c>
      <c r="I1923" s="89" t="s">
        <v>465</v>
      </c>
      <c r="J1923" s="89" t="s">
        <v>465</v>
      </c>
      <c r="K1923" s="89" t="s">
        <v>466</v>
      </c>
      <c r="L1923" s="89" t="s">
        <v>394</v>
      </c>
      <c r="M1923" s="89" t="s">
        <v>395</v>
      </c>
      <c r="N1923" s="89">
        <v>1</v>
      </c>
      <c r="O1923" s="91">
        <v>34.116399999999999</v>
      </c>
      <c r="P1923" s="89" t="s">
        <v>467</v>
      </c>
      <c r="Q1923" s="89">
        <v>50</v>
      </c>
      <c r="R1923" s="89" t="s">
        <v>793</v>
      </c>
      <c r="S1923" s="89">
        <v>2</v>
      </c>
      <c r="T1923" s="90">
        <v>0</v>
      </c>
      <c r="U1923" s="90">
        <v>0</v>
      </c>
      <c r="V1923" s="90">
        <v>0</v>
      </c>
      <c r="W1923" s="90">
        <v>0</v>
      </c>
      <c r="X1923" s="90">
        <v>0</v>
      </c>
      <c r="Y1923" s="90">
        <v>0</v>
      </c>
      <c r="Z1923" s="90">
        <v>0</v>
      </c>
      <c r="AA1923" s="90">
        <v>0</v>
      </c>
      <c r="AB1923" s="90">
        <v>0</v>
      </c>
      <c r="AC1923" s="90"/>
      <c r="AD1923" s="90"/>
      <c r="AE1923" s="381" t="str">
        <f t="shared" si="30"/>
        <v>-</v>
      </c>
      <c r="AF1923" s="105"/>
      <c r="AG1923" s="381"/>
      <c r="AH1923" s="381"/>
      <c r="AI1923" s="381"/>
      <c r="AJ1923" s="381"/>
      <c r="AK1923" s="381"/>
      <c r="AL1923" s="381"/>
      <c r="AM1923" s="381"/>
    </row>
    <row r="1924" spans="1:39" x14ac:dyDescent="0.35">
      <c r="A1924" s="89" t="s">
        <v>642</v>
      </c>
      <c r="B1924" s="89" t="s">
        <v>545</v>
      </c>
      <c r="C1924" s="89" t="s">
        <v>462</v>
      </c>
      <c r="D1924" s="89" t="s">
        <v>637</v>
      </c>
      <c r="E1924" s="89" t="s">
        <v>639</v>
      </c>
      <c r="F1924" s="89" t="s">
        <v>465</v>
      </c>
      <c r="G1924" s="89" t="s">
        <v>465</v>
      </c>
      <c r="H1924" s="89" t="s">
        <v>465</v>
      </c>
      <c r="I1924" s="89" t="s">
        <v>465</v>
      </c>
      <c r="J1924" s="89" t="s">
        <v>465</v>
      </c>
      <c r="K1924" s="89" t="s">
        <v>466</v>
      </c>
      <c r="L1924" s="89" t="s">
        <v>394</v>
      </c>
      <c r="M1924" s="89" t="s">
        <v>395</v>
      </c>
      <c r="N1924" s="89">
        <v>1</v>
      </c>
      <c r="O1924" s="91">
        <v>3.98</v>
      </c>
      <c r="P1924" s="89" t="s">
        <v>467</v>
      </c>
      <c r="Q1924" s="89">
        <v>50</v>
      </c>
      <c r="R1924" s="89" t="s">
        <v>793</v>
      </c>
      <c r="S1924" s="89">
        <v>2</v>
      </c>
      <c r="T1924" s="90">
        <v>0</v>
      </c>
      <c r="U1924" s="90">
        <v>0</v>
      </c>
      <c r="V1924" s="90">
        <v>0</v>
      </c>
      <c r="W1924" s="90">
        <v>0</v>
      </c>
      <c r="X1924" s="90">
        <v>0</v>
      </c>
      <c r="Y1924" s="90">
        <v>0</v>
      </c>
      <c r="Z1924" s="90">
        <v>0</v>
      </c>
      <c r="AA1924" s="90">
        <v>0</v>
      </c>
      <c r="AB1924" s="90">
        <v>0</v>
      </c>
      <c r="AC1924" s="90"/>
      <c r="AD1924" s="90"/>
      <c r="AE1924" s="381" t="str">
        <f t="shared" si="30"/>
        <v>-</v>
      </c>
      <c r="AF1924" s="105"/>
      <c r="AG1924" s="381"/>
      <c r="AH1924" s="381"/>
      <c r="AI1924" s="381"/>
      <c r="AJ1924" s="381"/>
      <c r="AK1924" s="381"/>
      <c r="AL1924" s="381"/>
      <c r="AM1924" s="381"/>
    </row>
    <row r="1925" spans="1:39" x14ac:dyDescent="0.35">
      <c r="A1925" s="89" t="s">
        <v>645</v>
      </c>
      <c r="B1925" s="89" t="s">
        <v>545</v>
      </c>
      <c r="C1925" s="89" t="s">
        <v>462</v>
      </c>
      <c r="D1925" s="89" t="s">
        <v>637</v>
      </c>
      <c r="E1925" s="89" t="s">
        <v>639</v>
      </c>
      <c r="F1925" s="89" t="s">
        <v>465</v>
      </c>
      <c r="G1925" s="89" t="s">
        <v>465</v>
      </c>
      <c r="H1925" s="89" t="s">
        <v>465</v>
      </c>
      <c r="I1925" s="89" t="s">
        <v>465</v>
      </c>
      <c r="J1925" s="89" t="s">
        <v>465</v>
      </c>
      <c r="K1925" s="89" t="s">
        <v>466</v>
      </c>
      <c r="L1925" s="89" t="s">
        <v>394</v>
      </c>
      <c r="M1925" s="89" t="s">
        <v>395</v>
      </c>
      <c r="N1925" s="89">
        <v>1</v>
      </c>
      <c r="O1925" s="91">
        <v>18.059999999999999</v>
      </c>
      <c r="P1925" s="89" t="s">
        <v>467</v>
      </c>
      <c r="Q1925" s="89">
        <v>50</v>
      </c>
      <c r="R1925" s="89" t="s">
        <v>793</v>
      </c>
      <c r="S1925" s="89">
        <v>2</v>
      </c>
      <c r="T1925" s="90">
        <v>0</v>
      </c>
      <c r="U1925" s="90">
        <v>0</v>
      </c>
      <c r="V1925" s="90">
        <v>0</v>
      </c>
      <c r="W1925" s="90">
        <v>0</v>
      </c>
      <c r="X1925" s="90">
        <v>0</v>
      </c>
      <c r="Y1925" s="90">
        <v>0</v>
      </c>
      <c r="Z1925" s="90">
        <v>0</v>
      </c>
      <c r="AA1925" s="90">
        <v>0</v>
      </c>
      <c r="AB1925" s="90">
        <v>0</v>
      </c>
      <c r="AC1925" s="90"/>
      <c r="AD1925" s="90"/>
      <c r="AE1925" s="381" t="str">
        <f t="shared" si="30"/>
        <v>-</v>
      </c>
      <c r="AF1925" s="105"/>
      <c r="AG1925" s="381"/>
      <c r="AH1925" s="381"/>
      <c r="AI1925" s="381"/>
      <c r="AJ1925" s="381"/>
      <c r="AK1925" s="381"/>
      <c r="AL1925" s="381"/>
      <c r="AM1925" s="381"/>
    </row>
    <row r="1926" spans="1:39" x14ac:dyDescent="0.35">
      <c r="A1926" s="89" t="s">
        <v>646</v>
      </c>
      <c r="B1926" s="89" t="s">
        <v>545</v>
      </c>
      <c r="C1926" s="89" t="s">
        <v>462</v>
      </c>
      <c r="D1926" s="89" t="s">
        <v>637</v>
      </c>
      <c r="E1926" s="89" t="s">
        <v>552</v>
      </c>
      <c r="F1926" s="89" t="s">
        <v>465</v>
      </c>
      <c r="G1926" s="89" t="s">
        <v>465</v>
      </c>
      <c r="H1926" s="89" t="s">
        <v>465</v>
      </c>
      <c r="I1926" s="89" t="s">
        <v>465</v>
      </c>
      <c r="J1926" s="89" t="s">
        <v>465</v>
      </c>
      <c r="K1926" s="89" t="s">
        <v>466</v>
      </c>
      <c r="L1926" s="89" t="s">
        <v>394</v>
      </c>
      <c r="M1926" s="89" t="s">
        <v>395</v>
      </c>
      <c r="N1926" s="89">
        <v>1</v>
      </c>
      <c r="O1926" s="91">
        <v>2.4500000000000002</v>
      </c>
      <c r="P1926" s="89" t="s">
        <v>467</v>
      </c>
      <c r="Q1926" s="89">
        <v>50</v>
      </c>
      <c r="R1926" s="89" t="s">
        <v>793</v>
      </c>
      <c r="S1926" s="89">
        <v>2</v>
      </c>
      <c r="T1926" s="90">
        <v>0</v>
      </c>
      <c r="U1926" s="90">
        <v>0</v>
      </c>
      <c r="V1926" s="90">
        <v>0</v>
      </c>
      <c r="W1926" s="90">
        <v>0</v>
      </c>
      <c r="X1926" s="90">
        <v>0</v>
      </c>
      <c r="Y1926" s="90">
        <v>0</v>
      </c>
      <c r="Z1926" s="90">
        <v>0</v>
      </c>
      <c r="AA1926" s="90">
        <v>0</v>
      </c>
      <c r="AB1926" s="90">
        <v>0</v>
      </c>
      <c r="AC1926" s="90"/>
      <c r="AD1926" s="90"/>
      <c r="AE1926" s="381" t="str">
        <f t="shared" si="30"/>
        <v>-</v>
      </c>
      <c r="AF1926" s="105"/>
      <c r="AG1926" s="381"/>
      <c r="AH1926" s="381"/>
      <c r="AI1926" s="381"/>
      <c r="AJ1926" s="381"/>
      <c r="AK1926" s="381"/>
      <c r="AL1926" s="381"/>
      <c r="AM1926" s="381"/>
    </row>
    <row r="1927" spans="1:39" x14ac:dyDescent="0.35">
      <c r="A1927" s="89" t="s">
        <v>647</v>
      </c>
      <c r="B1927" s="89" t="s">
        <v>545</v>
      </c>
      <c r="C1927" s="89" t="s">
        <v>462</v>
      </c>
      <c r="D1927" s="89" t="s">
        <v>637</v>
      </c>
      <c r="E1927" s="89" t="s">
        <v>539</v>
      </c>
      <c r="F1927" s="89" t="s">
        <v>465</v>
      </c>
      <c r="G1927" s="89" t="s">
        <v>465</v>
      </c>
      <c r="H1927" s="89" t="s">
        <v>465</v>
      </c>
      <c r="I1927" s="89" t="s">
        <v>465</v>
      </c>
      <c r="J1927" s="89" t="s">
        <v>465</v>
      </c>
      <c r="K1927" s="89" t="s">
        <v>466</v>
      </c>
      <c r="L1927" s="89" t="s">
        <v>394</v>
      </c>
      <c r="M1927" s="89" t="s">
        <v>395</v>
      </c>
      <c r="N1927" s="89">
        <v>1</v>
      </c>
      <c r="O1927" s="91">
        <v>61.36</v>
      </c>
      <c r="P1927" s="89" t="s">
        <v>467</v>
      </c>
      <c r="Q1927" s="89">
        <v>50</v>
      </c>
      <c r="R1927" s="89" t="s">
        <v>793</v>
      </c>
      <c r="S1927" s="89">
        <v>2</v>
      </c>
      <c r="T1927" s="90">
        <v>0</v>
      </c>
      <c r="U1927" s="90">
        <v>0</v>
      </c>
      <c r="V1927" s="90">
        <v>0</v>
      </c>
      <c r="W1927" s="90">
        <v>0</v>
      </c>
      <c r="X1927" s="90">
        <v>0</v>
      </c>
      <c r="Y1927" s="90">
        <v>0</v>
      </c>
      <c r="Z1927" s="90">
        <v>0</v>
      </c>
      <c r="AA1927" s="90">
        <v>0</v>
      </c>
      <c r="AB1927" s="90">
        <v>0</v>
      </c>
      <c r="AC1927" s="90"/>
      <c r="AD1927" s="90"/>
      <c r="AE1927" s="381" t="str">
        <f t="shared" si="30"/>
        <v>-</v>
      </c>
      <c r="AF1927" s="105"/>
      <c r="AG1927" s="381"/>
      <c r="AH1927" s="381"/>
      <c r="AI1927" s="381"/>
      <c r="AJ1927" s="381"/>
      <c r="AK1927" s="381"/>
      <c r="AL1927" s="381"/>
      <c r="AM1927" s="381"/>
    </row>
    <row r="1928" spans="1:39" x14ac:dyDescent="0.35">
      <c r="A1928" s="89" t="s">
        <v>648</v>
      </c>
      <c r="B1928" s="89" t="s">
        <v>545</v>
      </c>
      <c r="C1928" s="89" t="s">
        <v>462</v>
      </c>
      <c r="D1928" s="89" t="s">
        <v>637</v>
      </c>
      <c r="E1928" s="89" t="s">
        <v>475</v>
      </c>
      <c r="F1928" s="89" t="s">
        <v>465</v>
      </c>
      <c r="G1928" s="89" t="s">
        <v>465</v>
      </c>
      <c r="H1928" s="89" t="s">
        <v>465</v>
      </c>
      <c r="I1928" s="89" t="s">
        <v>465</v>
      </c>
      <c r="J1928" s="89" t="s">
        <v>465</v>
      </c>
      <c r="K1928" s="89" t="s">
        <v>466</v>
      </c>
      <c r="L1928" s="89" t="s">
        <v>394</v>
      </c>
      <c r="M1928" s="89" t="s">
        <v>395</v>
      </c>
      <c r="N1928" s="89">
        <v>1</v>
      </c>
      <c r="O1928" s="91">
        <v>19.07</v>
      </c>
      <c r="P1928" s="89" t="s">
        <v>467</v>
      </c>
      <c r="Q1928" s="89">
        <v>50</v>
      </c>
      <c r="R1928" s="89" t="s">
        <v>793</v>
      </c>
      <c r="S1928" s="89">
        <v>2</v>
      </c>
      <c r="T1928" s="90">
        <v>0</v>
      </c>
      <c r="U1928" s="90">
        <v>0</v>
      </c>
      <c r="V1928" s="90">
        <v>0</v>
      </c>
      <c r="W1928" s="90">
        <v>0</v>
      </c>
      <c r="X1928" s="90">
        <v>0</v>
      </c>
      <c r="Y1928" s="90">
        <v>0</v>
      </c>
      <c r="Z1928" s="90">
        <v>0</v>
      </c>
      <c r="AA1928" s="90">
        <v>0</v>
      </c>
      <c r="AB1928" s="90">
        <v>0</v>
      </c>
      <c r="AC1928" s="90"/>
      <c r="AD1928" s="90"/>
      <c r="AE1928" s="381" t="str">
        <f t="shared" si="30"/>
        <v>-</v>
      </c>
      <c r="AF1928" s="105"/>
      <c r="AG1928" s="381"/>
      <c r="AH1928" s="381"/>
      <c r="AI1928" s="381"/>
      <c r="AJ1928" s="381"/>
      <c r="AK1928" s="381"/>
      <c r="AL1928" s="381"/>
      <c r="AM1928" s="381"/>
    </row>
    <row r="1929" spans="1:39" x14ac:dyDescent="0.35">
      <c r="A1929" s="89" t="s">
        <v>649</v>
      </c>
      <c r="B1929" s="89" t="s">
        <v>545</v>
      </c>
      <c r="C1929" s="89" t="s">
        <v>462</v>
      </c>
      <c r="D1929" s="89" t="s">
        <v>637</v>
      </c>
      <c r="E1929" s="89" t="s">
        <v>475</v>
      </c>
      <c r="F1929" s="89" t="s">
        <v>465</v>
      </c>
      <c r="G1929" s="89" t="s">
        <v>465</v>
      </c>
      <c r="H1929" s="89" t="s">
        <v>465</v>
      </c>
      <c r="I1929" s="89" t="s">
        <v>465</v>
      </c>
      <c r="J1929" s="89" t="s">
        <v>465</v>
      </c>
      <c r="K1929" s="89" t="s">
        <v>466</v>
      </c>
      <c r="L1929" s="89" t="s">
        <v>394</v>
      </c>
      <c r="M1929" s="89" t="s">
        <v>395</v>
      </c>
      <c r="N1929" s="89">
        <v>1</v>
      </c>
      <c r="O1929" s="91">
        <v>20.010000000000002</v>
      </c>
      <c r="P1929" s="89" t="s">
        <v>467</v>
      </c>
      <c r="Q1929" s="89">
        <v>50</v>
      </c>
      <c r="R1929" s="89" t="s">
        <v>793</v>
      </c>
      <c r="S1929" s="89">
        <v>2</v>
      </c>
      <c r="T1929" s="90">
        <v>0</v>
      </c>
      <c r="U1929" s="90">
        <v>0</v>
      </c>
      <c r="V1929" s="90">
        <v>0</v>
      </c>
      <c r="W1929" s="90">
        <v>0</v>
      </c>
      <c r="X1929" s="90">
        <v>0</v>
      </c>
      <c r="Y1929" s="90">
        <v>0</v>
      </c>
      <c r="Z1929" s="90">
        <v>0</v>
      </c>
      <c r="AA1929" s="90">
        <v>0</v>
      </c>
      <c r="AB1929" s="90">
        <v>0</v>
      </c>
      <c r="AC1929" s="90"/>
      <c r="AD1929" s="90"/>
      <c r="AE1929" s="381" t="str">
        <f t="shared" si="30"/>
        <v>-</v>
      </c>
      <c r="AF1929" s="105"/>
      <c r="AG1929" s="381"/>
      <c r="AH1929" s="381"/>
      <c r="AI1929" s="381"/>
      <c r="AJ1929" s="381"/>
      <c r="AK1929" s="381"/>
      <c r="AL1929" s="381"/>
      <c r="AM1929" s="381"/>
    </row>
    <row r="1930" spans="1:39" x14ac:dyDescent="0.35">
      <c r="A1930" s="89" t="s">
        <v>651</v>
      </c>
      <c r="B1930" s="89" t="s">
        <v>545</v>
      </c>
      <c r="C1930" s="89" t="s">
        <v>462</v>
      </c>
      <c r="D1930" s="89" t="s">
        <v>637</v>
      </c>
      <c r="E1930" s="89" t="s">
        <v>475</v>
      </c>
      <c r="F1930" s="89" t="s">
        <v>465</v>
      </c>
      <c r="G1930" s="89" t="s">
        <v>465</v>
      </c>
      <c r="H1930" s="89" t="s">
        <v>465</v>
      </c>
      <c r="I1930" s="89" t="s">
        <v>465</v>
      </c>
      <c r="J1930" s="89" t="s">
        <v>465</v>
      </c>
      <c r="K1930" s="89" t="s">
        <v>466</v>
      </c>
      <c r="L1930" s="89" t="s">
        <v>394</v>
      </c>
      <c r="M1930" s="89" t="s">
        <v>395</v>
      </c>
      <c r="N1930" s="89">
        <v>1</v>
      </c>
      <c r="O1930" s="91">
        <v>5.34</v>
      </c>
      <c r="P1930" s="89" t="s">
        <v>467</v>
      </c>
      <c r="Q1930" s="89">
        <v>50</v>
      </c>
      <c r="R1930" s="89" t="s">
        <v>793</v>
      </c>
      <c r="S1930" s="89">
        <v>2</v>
      </c>
      <c r="T1930" s="90">
        <v>0</v>
      </c>
      <c r="U1930" s="90">
        <v>0</v>
      </c>
      <c r="V1930" s="90">
        <v>0</v>
      </c>
      <c r="W1930" s="90">
        <v>0</v>
      </c>
      <c r="X1930" s="90">
        <v>0</v>
      </c>
      <c r="Y1930" s="90">
        <v>0</v>
      </c>
      <c r="Z1930" s="90">
        <v>0</v>
      </c>
      <c r="AA1930" s="90">
        <v>0</v>
      </c>
      <c r="AB1930" s="90">
        <v>0</v>
      </c>
      <c r="AC1930" s="90"/>
      <c r="AD1930" s="90"/>
      <c r="AE1930" s="381" t="str">
        <f t="shared" si="30"/>
        <v>-</v>
      </c>
      <c r="AF1930" s="105"/>
      <c r="AG1930" s="381"/>
      <c r="AH1930" s="381"/>
      <c r="AI1930" s="381"/>
      <c r="AJ1930" s="381"/>
      <c r="AK1930" s="381"/>
      <c r="AL1930" s="381"/>
      <c r="AM1930" s="381"/>
    </row>
    <row r="1931" spans="1:39" x14ac:dyDescent="0.35">
      <c r="A1931" s="89" t="s">
        <v>756</v>
      </c>
      <c r="B1931" s="89" t="s">
        <v>545</v>
      </c>
      <c r="C1931" s="89" t="s">
        <v>462</v>
      </c>
      <c r="D1931" s="89" t="s">
        <v>637</v>
      </c>
      <c r="E1931" s="89" t="s">
        <v>521</v>
      </c>
      <c r="F1931" s="89" t="s">
        <v>465</v>
      </c>
      <c r="G1931" s="89" t="s">
        <v>465</v>
      </c>
      <c r="H1931" s="89" t="s">
        <v>465</v>
      </c>
      <c r="I1931" s="89" t="s">
        <v>465</v>
      </c>
      <c r="J1931" s="89" t="s">
        <v>465</v>
      </c>
      <c r="K1931" s="89" t="s">
        <v>466</v>
      </c>
      <c r="L1931" s="89" t="s">
        <v>394</v>
      </c>
      <c r="M1931" s="89" t="s">
        <v>395</v>
      </c>
      <c r="N1931" s="89">
        <v>1</v>
      </c>
      <c r="O1931" s="91">
        <v>51.29</v>
      </c>
      <c r="P1931" s="89" t="s">
        <v>467</v>
      </c>
      <c r="Q1931" s="89">
        <v>50</v>
      </c>
      <c r="R1931" s="89" t="s">
        <v>793</v>
      </c>
      <c r="S1931" s="89">
        <v>2</v>
      </c>
      <c r="T1931" s="90">
        <v>0</v>
      </c>
      <c r="U1931" s="90">
        <v>0</v>
      </c>
      <c r="V1931" s="90">
        <v>0</v>
      </c>
      <c r="W1931" s="90">
        <v>0</v>
      </c>
      <c r="X1931" s="90">
        <v>0</v>
      </c>
      <c r="Y1931" s="90">
        <v>0</v>
      </c>
      <c r="Z1931" s="90">
        <v>0</v>
      </c>
      <c r="AA1931" s="90">
        <v>0</v>
      </c>
      <c r="AB1931" s="90">
        <v>0</v>
      </c>
      <c r="AC1931" s="90"/>
      <c r="AD1931" s="90"/>
      <c r="AE1931" s="381" t="str">
        <f t="shared" si="30"/>
        <v>-</v>
      </c>
      <c r="AF1931" s="105"/>
      <c r="AG1931" s="381"/>
      <c r="AH1931" s="381"/>
      <c r="AI1931" s="381"/>
      <c r="AJ1931" s="381"/>
      <c r="AK1931" s="381"/>
      <c r="AL1931" s="381"/>
      <c r="AM1931" s="381"/>
    </row>
    <row r="1932" spans="1:39" x14ac:dyDescent="0.35">
      <c r="A1932" s="89" t="s">
        <v>761</v>
      </c>
      <c r="B1932" s="89" t="s">
        <v>545</v>
      </c>
      <c r="C1932" s="89" t="s">
        <v>462</v>
      </c>
      <c r="D1932" s="89" t="s">
        <v>637</v>
      </c>
      <c r="E1932" s="89" t="s">
        <v>480</v>
      </c>
      <c r="F1932" s="89" t="s">
        <v>465</v>
      </c>
      <c r="G1932" s="89" t="s">
        <v>465</v>
      </c>
      <c r="H1932" s="89" t="s">
        <v>465</v>
      </c>
      <c r="I1932" s="89" t="s">
        <v>465</v>
      </c>
      <c r="J1932" s="89" t="s">
        <v>465</v>
      </c>
      <c r="K1932" s="89" t="s">
        <v>476</v>
      </c>
      <c r="L1932" s="89" t="s">
        <v>394</v>
      </c>
      <c r="M1932" s="89" t="s">
        <v>395</v>
      </c>
      <c r="N1932" s="89">
        <v>1</v>
      </c>
      <c r="O1932" s="91">
        <v>6</v>
      </c>
      <c r="P1932" s="89" t="s">
        <v>467</v>
      </c>
      <c r="Q1932" s="89">
        <v>50</v>
      </c>
      <c r="R1932" s="89" t="s">
        <v>793</v>
      </c>
      <c r="S1932" s="89">
        <v>2</v>
      </c>
      <c r="T1932" s="90">
        <v>0</v>
      </c>
      <c r="U1932" s="90">
        <v>0</v>
      </c>
      <c r="V1932" s="90">
        <v>0</v>
      </c>
      <c r="W1932" s="90">
        <v>0</v>
      </c>
      <c r="X1932" s="90">
        <v>0</v>
      </c>
      <c r="Y1932" s="90">
        <v>0</v>
      </c>
      <c r="Z1932" s="90">
        <v>0</v>
      </c>
      <c r="AA1932" s="90">
        <v>0</v>
      </c>
      <c r="AB1932" s="90">
        <v>0</v>
      </c>
      <c r="AC1932" s="90"/>
      <c r="AD1932" s="90"/>
      <c r="AE1932" s="381" t="str">
        <f t="shared" si="30"/>
        <v>-</v>
      </c>
      <c r="AF1932" s="105"/>
      <c r="AG1932" s="381"/>
      <c r="AH1932" s="381"/>
      <c r="AI1932" s="381"/>
      <c r="AJ1932" s="381"/>
      <c r="AK1932" s="381"/>
      <c r="AL1932" s="381"/>
      <c r="AM1932" s="381"/>
    </row>
    <row r="1933" spans="1:39" x14ac:dyDescent="0.35">
      <c r="A1933" s="89" t="s">
        <v>762</v>
      </c>
      <c r="B1933" s="89" t="s">
        <v>545</v>
      </c>
      <c r="C1933" s="89" t="s">
        <v>462</v>
      </c>
      <c r="D1933" s="89" t="s">
        <v>637</v>
      </c>
      <c r="E1933" s="89" t="s">
        <v>464</v>
      </c>
      <c r="F1933" s="89" t="s">
        <v>465</v>
      </c>
      <c r="G1933" s="89" t="s">
        <v>465</v>
      </c>
      <c r="H1933" s="89" t="s">
        <v>465</v>
      </c>
      <c r="I1933" s="89" t="s">
        <v>465</v>
      </c>
      <c r="J1933" s="89" t="s">
        <v>465</v>
      </c>
      <c r="K1933" s="89" t="s">
        <v>476</v>
      </c>
      <c r="L1933" s="89" t="s">
        <v>394</v>
      </c>
      <c r="M1933" s="89" t="s">
        <v>395</v>
      </c>
      <c r="N1933" s="89">
        <v>1</v>
      </c>
      <c r="O1933" s="91">
        <v>33.880000000000003</v>
      </c>
      <c r="P1933" s="89" t="s">
        <v>467</v>
      </c>
      <c r="Q1933" s="89">
        <v>50</v>
      </c>
      <c r="R1933" s="89" t="s">
        <v>793</v>
      </c>
      <c r="S1933" s="89">
        <v>2</v>
      </c>
      <c r="T1933" s="90">
        <v>0</v>
      </c>
      <c r="U1933" s="90">
        <v>0</v>
      </c>
      <c r="V1933" s="90">
        <v>0</v>
      </c>
      <c r="W1933" s="90">
        <v>0</v>
      </c>
      <c r="X1933" s="90">
        <v>0</v>
      </c>
      <c r="Y1933" s="90">
        <v>0</v>
      </c>
      <c r="Z1933" s="90">
        <v>0</v>
      </c>
      <c r="AA1933" s="90">
        <v>0</v>
      </c>
      <c r="AB1933" s="90">
        <v>0</v>
      </c>
      <c r="AC1933" s="90"/>
      <c r="AD1933" s="90"/>
      <c r="AE1933" s="381" t="str">
        <f t="shared" ref="AE1933:AE1995" si="31">IFERROR(SQRT(((AC1933/AD1933)/0.005454154)),"-")</f>
        <v>-</v>
      </c>
      <c r="AF1933" s="105"/>
      <c r="AG1933" s="381"/>
      <c r="AH1933" s="381"/>
      <c r="AI1933" s="381"/>
      <c r="AJ1933" s="381"/>
      <c r="AK1933" s="381"/>
      <c r="AL1933" s="381"/>
      <c r="AM1933" s="381"/>
    </row>
    <row r="1934" spans="1:39" x14ac:dyDescent="0.35">
      <c r="A1934" s="89" t="s">
        <v>610</v>
      </c>
      <c r="B1934" s="89" t="s">
        <v>545</v>
      </c>
      <c r="C1934" s="89" t="s">
        <v>462</v>
      </c>
      <c r="D1934" s="89" t="s">
        <v>637</v>
      </c>
      <c r="E1934" s="89" t="s">
        <v>480</v>
      </c>
      <c r="F1934" s="89" t="s">
        <v>465</v>
      </c>
      <c r="G1934" s="89" t="s">
        <v>465</v>
      </c>
      <c r="H1934" s="89" t="s">
        <v>465</v>
      </c>
      <c r="I1934" s="89" t="s">
        <v>465</v>
      </c>
      <c r="J1934" s="89" t="s">
        <v>465</v>
      </c>
      <c r="K1934" s="89" t="s">
        <v>466</v>
      </c>
      <c r="L1934" s="89" t="s">
        <v>394</v>
      </c>
      <c r="M1934" s="89" t="s">
        <v>395</v>
      </c>
      <c r="N1934" s="89">
        <v>1</v>
      </c>
      <c r="O1934" s="91">
        <v>67.58</v>
      </c>
      <c r="P1934" s="89" t="s">
        <v>467</v>
      </c>
      <c r="Q1934" s="89">
        <v>50</v>
      </c>
      <c r="R1934" s="89" t="s">
        <v>793</v>
      </c>
      <c r="S1934" s="89">
        <v>2</v>
      </c>
      <c r="T1934" s="90">
        <v>0</v>
      </c>
      <c r="U1934" s="90">
        <v>0</v>
      </c>
      <c r="V1934" s="90">
        <v>0</v>
      </c>
      <c r="W1934" s="90">
        <v>0</v>
      </c>
      <c r="X1934" s="90">
        <v>0</v>
      </c>
      <c r="Y1934" s="90">
        <v>0</v>
      </c>
      <c r="Z1934" s="90">
        <v>0</v>
      </c>
      <c r="AA1934" s="90">
        <v>0</v>
      </c>
      <c r="AB1934" s="90">
        <v>0</v>
      </c>
      <c r="AC1934" s="90"/>
      <c r="AD1934" s="90"/>
      <c r="AE1934" s="381" t="str">
        <f t="shared" si="31"/>
        <v>-</v>
      </c>
      <c r="AF1934" s="105"/>
      <c r="AG1934" s="381"/>
      <c r="AH1934" s="381"/>
      <c r="AI1934" s="381"/>
      <c r="AJ1934" s="381"/>
      <c r="AK1934" s="381"/>
      <c r="AL1934" s="381"/>
      <c r="AM1934" s="381"/>
    </row>
    <row r="1935" spans="1:39" x14ac:dyDescent="0.35">
      <c r="A1935" s="89" t="s">
        <v>612</v>
      </c>
      <c r="B1935" s="89" t="s">
        <v>545</v>
      </c>
      <c r="C1935" s="89" t="s">
        <v>462</v>
      </c>
      <c r="D1935" s="89" t="s">
        <v>637</v>
      </c>
      <c r="E1935" s="89" t="s">
        <v>484</v>
      </c>
      <c r="F1935" s="89" t="s">
        <v>465</v>
      </c>
      <c r="G1935" s="89" t="s">
        <v>465</v>
      </c>
      <c r="H1935" s="89" t="s">
        <v>465</v>
      </c>
      <c r="I1935" s="89" t="s">
        <v>465</v>
      </c>
      <c r="J1935" s="89" t="s">
        <v>465</v>
      </c>
      <c r="K1935" s="89" t="s">
        <v>466</v>
      </c>
      <c r="L1935" s="89" t="s">
        <v>394</v>
      </c>
      <c r="M1935" s="89" t="s">
        <v>395</v>
      </c>
      <c r="N1935" s="89">
        <v>1</v>
      </c>
      <c r="O1935" s="91">
        <v>61</v>
      </c>
      <c r="P1935" s="89" t="s">
        <v>467</v>
      </c>
      <c r="Q1935" s="89">
        <v>50</v>
      </c>
      <c r="R1935" s="89" t="s">
        <v>793</v>
      </c>
      <c r="S1935" s="89">
        <v>2</v>
      </c>
      <c r="T1935" s="90">
        <v>0</v>
      </c>
      <c r="U1935" s="90">
        <v>0</v>
      </c>
      <c r="V1935" s="90">
        <v>0</v>
      </c>
      <c r="W1935" s="90">
        <v>0</v>
      </c>
      <c r="X1935" s="90">
        <v>0</v>
      </c>
      <c r="Y1935" s="90">
        <v>0</v>
      </c>
      <c r="Z1935" s="90">
        <v>0</v>
      </c>
      <c r="AA1935" s="90">
        <v>0</v>
      </c>
      <c r="AB1935" s="90">
        <v>0</v>
      </c>
      <c r="AC1935" s="90"/>
      <c r="AD1935" s="90"/>
      <c r="AE1935" s="381" t="str">
        <f t="shared" si="31"/>
        <v>-</v>
      </c>
      <c r="AF1935" s="105"/>
      <c r="AG1935" s="381"/>
      <c r="AH1935" s="381"/>
      <c r="AI1935" s="381"/>
      <c r="AJ1935" s="381"/>
      <c r="AK1935" s="381"/>
      <c r="AL1935" s="381"/>
      <c r="AM1935" s="381"/>
    </row>
    <row r="1936" spans="1:39" x14ac:dyDescent="0.35">
      <c r="A1936" s="89" t="s">
        <v>611</v>
      </c>
      <c r="B1936" s="89" t="s">
        <v>545</v>
      </c>
      <c r="C1936" s="89" t="s">
        <v>462</v>
      </c>
      <c r="D1936" s="89" t="s">
        <v>637</v>
      </c>
      <c r="E1936" s="89" t="s">
        <v>521</v>
      </c>
      <c r="F1936" s="89" t="s">
        <v>465</v>
      </c>
      <c r="G1936" s="89" t="s">
        <v>465</v>
      </c>
      <c r="H1936" s="89" t="s">
        <v>465</v>
      </c>
      <c r="I1936" s="89" t="s">
        <v>465</v>
      </c>
      <c r="J1936" s="89" t="s">
        <v>465</v>
      </c>
      <c r="K1936" s="89" t="s">
        <v>466</v>
      </c>
      <c r="L1936" s="89" t="s">
        <v>394</v>
      </c>
      <c r="M1936" s="89" t="s">
        <v>395</v>
      </c>
      <c r="N1936" s="89">
        <v>1</v>
      </c>
      <c r="O1936" s="91">
        <v>72.11</v>
      </c>
      <c r="P1936" s="89" t="s">
        <v>467</v>
      </c>
      <c r="Q1936" s="89">
        <v>50</v>
      </c>
      <c r="R1936" s="89" t="s">
        <v>793</v>
      </c>
      <c r="S1936" s="89">
        <v>2</v>
      </c>
      <c r="T1936" s="90">
        <v>0</v>
      </c>
      <c r="U1936" s="90">
        <v>0</v>
      </c>
      <c r="V1936" s="90">
        <v>0</v>
      </c>
      <c r="W1936" s="90">
        <v>0</v>
      </c>
      <c r="X1936" s="90">
        <v>0</v>
      </c>
      <c r="Y1936" s="90">
        <v>0</v>
      </c>
      <c r="Z1936" s="90">
        <v>0</v>
      </c>
      <c r="AA1936" s="90">
        <v>0</v>
      </c>
      <c r="AB1936" s="90">
        <v>0</v>
      </c>
      <c r="AC1936" s="90"/>
      <c r="AD1936" s="90"/>
      <c r="AE1936" s="381" t="str">
        <f t="shared" si="31"/>
        <v>-</v>
      </c>
      <c r="AF1936" s="105"/>
      <c r="AG1936" s="381"/>
      <c r="AH1936" s="381"/>
      <c r="AI1936" s="381"/>
      <c r="AJ1936" s="381"/>
      <c r="AK1936" s="381"/>
      <c r="AL1936" s="381"/>
      <c r="AM1936" s="381"/>
    </row>
    <row r="1937" spans="1:39" x14ac:dyDescent="0.35">
      <c r="A1937" s="89" t="s">
        <v>589</v>
      </c>
      <c r="B1937" s="89" t="s">
        <v>545</v>
      </c>
      <c r="C1937" s="89" t="s">
        <v>462</v>
      </c>
      <c r="D1937" s="89" t="s">
        <v>637</v>
      </c>
      <c r="E1937" s="89" t="s">
        <v>480</v>
      </c>
      <c r="F1937" s="89" t="s">
        <v>465</v>
      </c>
      <c r="G1937" s="89" t="s">
        <v>465</v>
      </c>
      <c r="H1937" s="89" t="s">
        <v>465</v>
      </c>
      <c r="I1937" s="89" t="s">
        <v>465</v>
      </c>
      <c r="J1937" s="89" t="s">
        <v>465</v>
      </c>
      <c r="K1937" s="89" t="s">
        <v>466</v>
      </c>
      <c r="L1937" s="89" t="s">
        <v>394</v>
      </c>
      <c r="M1937" s="89" t="s">
        <v>395</v>
      </c>
      <c r="N1937" s="89">
        <v>1</v>
      </c>
      <c r="O1937" s="91">
        <v>13.12</v>
      </c>
      <c r="P1937" s="89" t="s">
        <v>467</v>
      </c>
      <c r="Q1937" s="89">
        <v>50</v>
      </c>
      <c r="R1937" s="89" t="s">
        <v>793</v>
      </c>
      <c r="S1937" s="89">
        <v>2</v>
      </c>
      <c r="T1937" s="90">
        <v>0</v>
      </c>
      <c r="U1937" s="90">
        <v>0</v>
      </c>
      <c r="V1937" s="90">
        <v>0</v>
      </c>
      <c r="W1937" s="90">
        <v>0</v>
      </c>
      <c r="X1937" s="90">
        <v>0</v>
      </c>
      <c r="Y1937" s="90">
        <v>0</v>
      </c>
      <c r="Z1937" s="90">
        <v>0</v>
      </c>
      <c r="AA1937" s="90">
        <v>0</v>
      </c>
      <c r="AB1937" s="90">
        <v>0</v>
      </c>
      <c r="AC1937" s="90"/>
      <c r="AD1937" s="90"/>
      <c r="AE1937" s="381" t="str">
        <f t="shared" si="31"/>
        <v>-</v>
      </c>
      <c r="AF1937" s="105"/>
      <c r="AG1937" s="381"/>
      <c r="AH1937" s="381"/>
      <c r="AI1937" s="381"/>
      <c r="AJ1937" s="381"/>
      <c r="AK1937" s="381"/>
      <c r="AL1937" s="381"/>
      <c r="AM1937" s="381"/>
    </row>
    <row r="1938" spans="1:39" x14ac:dyDescent="0.35">
      <c r="A1938" s="89" t="s">
        <v>593</v>
      </c>
      <c r="B1938" s="89" t="s">
        <v>545</v>
      </c>
      <c r="C1938" s="89" t="s">
        <v>462</v>
      </c>
      <c r="D1938" s="89" t="s">
        <v>637</v>
      </c>
      <c r="E1938" s="89" t="s">
        <v>524</v>
      </c>
      <c r="F1938" s="89" t="s">
        <v>465</v>
      </c>
      <c r="G1938" s="89" t="s">
        <v>465</v>
      </c>
      <c r="H1938" s="89" t="s">
        <v>465</v>
      </c>
      <c r="I1938" s="89" t="s">
        <v>465</v>
      </c>
      <c r="J1938" s="89" t="s">
        <v>465</v>
      </c>
      <c r="K1938" s="89" t="s">
        <v>466</v>
      </c>
      <c r="L1938" s="89" t="s">
        <v>394</v>
      </c>
      <c r="M1938" s="89" t="s">
        <v>395</v>
      </c>
      <c r="N1938" s="89">
        <v>1</v>
      </c>
      <c r="O1938" s="91">
        <v>5.8</v>
      </c>
      <c r="P1938" s="89" t="s">
        <v>467</v>
      </c>
      <c r="Q1938" s="89">
        <v>50</v>
      </c>
      <c r="R1938" s="89" t="s">
        <v>793</v>
      </c>
      <c r="S1938" s="89">
        <v>2</v>
      </c>
      <c r="T1938" s="90">
        <v>0</v>
      </c>
      <c r="U1938" s="90">
        <v>0</v>
      </c>
      <c r="V1938" s="90">
        <v>0</v>
      </c>
      <c r="W1938" s="90">
        <v>0</v>
      </c>
      <c r="X1938" s="90">
        <v>0</v>
      </c>
      <c r="Y1938" s="90">
        <v>0</v>
      </c>
      <c r="Z1938" s="90">
        <v>0</v>
      </c>
      <c r="AA1938" s="90">
        <v>0</v>
      </c>
      <c r="AB1938" s="90">
        <v>0</v>
      </c>
      <c r="AC1938" s="90"/>
      <c r="AD1938" s="90"/>
      <c r="AE1938" s="381" t="str">
        <f t="shared" si="31"/>
        <v>-</v>
      </c>
      <c r="AF1938" s="105"/>
      <c r="AG1938" s="381"/>
      <c r="AH1938" s="381"/>
      <c r="AI1938" s="381"/>
      <c r="AJ1938" s="381"/>
      <c r="AK1938" s="381"/>
      <c r="AL1938" s="381"/>
      <c r="AM1938" s="381"/>
    </row>
    <row r="1939" spans="1:39" x14ac:dyDescent="0.35">
      <c r="A1939" s="89" t="s">
        <v>596</v>
      </c>
      <c r="B1939" s="89" t="s">
        <v>545</v>
      </c>
      <c r="C1939" s="89" t="s">
        <v>462</v>
      </c>
      <c r="D1939" s="89" t="s">
        <v>637</v>
      </c>
      <c r="E1939" s="89" t="s">
        <v>597</v>
      </c>
      <c r="F1939" s="89" t="s">
        <v>465</v>
      </c>
      <c r="G1939" s="89" t="s">
        <v>465</v>
      </c>
      <c r="H1939" s="89" t="s">
        <v>465</v>
      </c>
      <c r="I1939" s="89" t="s">
        <v>465</v>
      </c>
      <c r="J1939" s="89" t="s">
        <v>465</v>
      </c>
      <c r="K1939" s="89" t="s">
        <v>466</v>
      </c>
      <c r="L1939" s="89" t="s">
        <v>394</v>
      </c>
      <c r="M1939" s="89" t="s">
        <v>395</v>
      </c>
      <c r="N1939" s="89">
        <v>1</v>
      </c>
      <c r="O1939" s="91">
        <v>1.29</v>
      </c>
      <c r="P1939" s="89" t="s">
        <v>467</v>
      </c>
      <c r="Q1939" s="89">
        <v>50</v>
      </c>
      <c r="R1939" s="89" t="s">
        <v>793</v>
      </c>
      <c r="S1939" s="89">
        <v>2</v>
      </c>
      <c r="T1939" s="90">
        <v>0</v>
      </c>
      <c r="U1939" s="90">
        <v>0</v>
      </c>
      <c r="V1939" s="90">
        <v>0</v>
      </c>
      <c r="W1939" s="90">
        <v>0</v>
      </c>
      <c r="X1939" s="90">
        <v>0</v>
      </c>
      <c r="Y1939" s="90">
        <v>0</v>
      </c>
      <c r="Z1939" s="90">
        <v>0</v>
      </c>
      <c r="AA1939" s="90">
        <v>0</v>
      </c>
      <c r="AB1939" s="90">
        <v>0</v>
      </c>
      <c r="AC1939" s="90"/>
      <c r="AD1939" s="90"/>
      <c r="AE1939" s="381" t="str">
        <f t="shared" si="31"/>
        <v>-</v>
      </c>
      <c r="AF1939" s="105"/>
      <c r="AG1939" s="381"/>
      <c r="AH1939" s="381"/>
      <c r="AI1939" s="381"/>
      <c r="AJ1939" s="381"/>
      <c r="AK1939" s="381"/>
      <c r="AL1939" s="381"/>
      <c r="AM1939" s="381"/>
    </row>
    <row r="1940" spans="1:39" x14ac:dyDescent="0.35">
      <c r="A1940" s="89" t="s">
        <v>590</v>
      </c>
      <c r="B1940" s="89" t="s">
        <v>545</v>
      </c>
      <c r="C1940" s="89" t="s">
        <v>462</v>
      </c>
      <c r="D1940" s="89" t="s">
        <v>637</v>
      </c>
      <c r="E1940" s="89" t="s">
        <v>500</v>
      </c>
      <c r="F1940" s="89" t="s">
        <v>465</v>
      </c>
      <c r="G1940" s="89" t="s">
        <v>465</v>
      </c>
      <c r="H1940" s="89" t="s">
        <v>465</v>
      </c>
      <c r="I1940" s="89" t="s">
        <v>465</v>
      </c>
      <c r="J1940" s="89" t="s">
        <v>465</v>
      </c>
      <c r="K1940" s="89" t="s">
        <v>466</v>
      </c>
      <c r="L1940" s="89" t="s">
        <v>394</v>
      </c>
      <c r="M1940" s="89" t="s">
        <v>395</v>
      </c>
      <c r="N1940" s="89">
        <v>1</v>
      </c>
      <c r="O1940" s="91">
        <v>52.66</v>
      </c>
      <c r="P1940" s="89" t="s">
        <v>467</v>
      </c>
      <c r="Q1940" s="89">
        <v>50</v>
      </c>
      <c r="R1940" s="89" t="s">
        <v>793</v>
      </c>
      <c r="S1940" s="89">
        <v>2</v>
      </c>
      <c r="T1940" s="90">
        <v>0</v>
      </c>
      <c r="U1940" s="90">
        <v>0</v>
      </c>
      <c r="V1940" s="90">
        <v>0</v>
      </c>
      <c r="W1940" s="90">
        <v>0</v>
      </c>
      <c r="X1940" s="90">
        <v>0</v>
      </c>
      <c r="Y1940" s="90">
        <v>0</v>
      </c>
      <c r="Z1940" s="90">
        <v>0</v>
      </c>
      <c r="AA1940" s="90">
        <v>0</v>
      </c>
      <c r="AB1940" s="90">
        <v>0</v>
      </c>
      <c r="AC1940" s="90"/>
      <c r="AD1940" s="90"/>
      <c r="AE1940" s="381" t="str">
        <f t="shared" si="31"/>
        <v>-</v>
      </c>
      <c r="AF1940" s="105"/>
      <c r="AG1940" s="381"/>
      <c r="AH1940" s="381"/>
      <c r="AI1940" s="381"/>
      <c r="AJ1940" s="381"/>
      <c r="AK1940" s="381"/>
      <c r="AL1940" s="381"/>
      <c r="AM1940" s="381"/>
    </row>
    <row r="1941" spans="1:39" x14ac:dyDescent="0.35">
      <c r="A1941" s="89" t="s">
        <v>599</v>
      </c>
      <c r="B1941" s="89" t="s">
        <v>545</v>
      </c>
      <c r="C1941" s="89" t="s">
        <v>462</v>
      </c>
      <c r="D1941" s="89" t="s">
        <v>637</v>
      </c>
      <c r="E1941" s="89" t="s">
        <v>500</v>
      </c>
      <c r="F1941" s="89" t="s">
        <v>465</v>
      </c>
      <c r="G1941" s="89" t="s">
        <v>465</v>
      </c>
      <c r="H1941" s="89" t="s">
        <v>465</v>
      </c>
      <c r="I1941" s="89" t="s">
        <v>465</v>
      </c>
      <c r="J1941" s="89" t="s">
        <v>465</v>
      </c>
      <c r="K1941" s="89" t="s">
        <v>466</v>
      </c>
      <c r="L1941" s="89" t="s">
        <v>394</v>
      </c>
      <c r="M1941" s="89" t="s">
        <v>395</v>
      </c>
      <c r="N1941" s="89">
        <v>1</v>
      </c>
      <c r="O1941" s="91">
        <v>22.74</v>
      </c>
      <c r="P1941" s="89" t="s">
        <v>467</v>
      </c>
      <c r="Q1941" s="89">
        <v>50</v>
      </c>
      <c r="R1941" s="89" t="s">
        <v>793</v>
      </c>
      <c r="S1941" s="89">
        <v>2</v>
      </c>
      <c r="T1941" s="90">
        <v>0</v>
      </c>
      <c r="U1941" s="90">
        <v>0</v>
      </c>
      <c r="V1941" s="90">
        <v>0</v>
      </c>
      <c r="W1941" s="90">
        <v>0</v>
      </c>
      <c r="X1941" s="90">
        <v>0</v>
      </c>
      <c r="Y1941" s="90">
        <v>0</v>
      </c>
      <c r="Z1941" s="90">
        <v>0</v>
      </c>
      <c r="AA1941" s="90">
        <v>0</v>
      </c>
      <c r="AB1941" s="90">
        <v>0</v>
      </c>
      <c r="AC1941" s="90"/>
      <c r="AD1941" s="90"/>
      <c r="AE1941" s="381" t="str">
        <f t="shared" si="31"/>
        <v>-</v>
      </c>
      <c r="AF1941" s="105"/>
      <c r="AG1941" s="381"/>
      <c r="AH1941" s="381"/>
      <c r="AI1941" s="381"/>
      <c r="AJ1941" s="381"/>
      <c r="AK1941" s="381"/>
      <c r="AL1941" s="381"/>
      <c r="AM1941" s="381"/>
    </row>
    <row r="1942" spans="1:39" x14ac:dyDescent="0.35">
      <c r="A1942" s="89" t="s">
        <v>600</v>
      </c>
      <c r="B1942" s="89" t="s">
        <v>545</v>
      </c>
      <c r="C1942" s="89" t="s">
        <v>462</v>
      </c>
      <c r="D1942" s="89" t="s">
        <v>637</v>
      </c>
      <c r="E1942" s="89" t="s">
        <v>526</v>
      </c>
      <c r="F1942" s="89" t="s">
        <v>465</v>
      </c>
      <c r="G1942" s="89" t="s">
        <v>465</v>
      </c>
      <c r="H1942" s="89" t="s">
        <v>465</v>
      </c>
      <c r="I1942" s="89" t="s">
        <v>465</v>
      </c>
      <c r="J1942" s="89" t="s">
        <v>465</v>
      </c>
      <c r="K1942" s="89" t="s">
        <v>466</v>
      </c>
      <c r="L1942" s="89" t="s">
        <v>394</v>
      </c>
      <c r="M1942" s="89" t="s">
        <v>395</v>
      </c>
      <c r="N1942" s="89">
        <v>1</v>
      </c>
      <c r="O1942" s="91">
        <v>12.98</v>
      </c>
      <c r="P1942" s="89" t="s">
        <v>467</v>
      </c>
      <c r="Q1942" s="89">
        <v>50</v>
      </c>
      <c r="R1942" s="89" t="s">
        <v>793</v>
      </c>
      <c r="S1942" s="89">
        <v>2</v>
      </c>
      <c r="T1942" s="90">
        <v>0</v>
      </c>
      <c r="U1942" s="90">
        <v>0</v>
      </c>
      <c r="V1942" s="90">
        <v>0</v>
      </c>
      <c r="W1942" s="90">
        <v>0</v>
      </c>
      <c r="X1942" s="90">
        <v>0</v>
      </c>
      <c r="Y1942" s="90">
        <v>0</v>
      </c>
      <c r="Z1942" s="90">
        <v>0</v>
      </c>
      <c r="AA1942" s="90">
        <v>0</v>
      </c>
      <c r="AB1942" s="90">
        <v>0</v>
      </c>
      <c r="AC1942" s="90"/>
      <c r="AD1942" s="90"/>
      <c r="AE1942" s="381" t="str">
        <f t="shared" si="31"/>
        <v>-</v>
      </c>
      <c r="AF1942" s="105"/>
      <c r="AG1942" s="381"/>
      <c r="AH1942" s="381"/>
      <c r="AI1942" s="381"/>
      <c r="AJ1942" s="381"/>
      <c r="AK1942" s="381"/>
      <c r="AL1942" s="381"/>
      <c r="AM1942" s="381"/>
    </row>
    <row r="1943" spans="1:39" x14ac:dyDescent="0.35">
      <c r="A1943" s="89" t="s">
        <v>601</v>
      </c>
      <c r="B1943" s="89" t="s">
        <v>545</v>
      </c>
      <c r="C1943" s="89" t="s">
        <v>462</v>
      </c>
      <c r="D1943" s="89" t="s">
        <v>637</v>
      </c>
      <c r="E1943" s="89" t="s">
        <v>521</v>
      </c>
      <c r="F1943" s="89" t="s">
        <v>465</v>
      </c>
      <c r="G1943" s="89" t="s">
        <v>465</v>
      </c>
      <c r="H1943" s="89" t="s">
        <v>465</v>
      </c>
      <c r="I1943" s="89" t="s">
        <v>465</v>
      </c>
      <c r="J1943" s="89" t="s">
        <v>465</v>
      </c>
      <c r="K1943" s="89" t="s">
        <v>476</v>
      </c>
      <c r="L1943" s="89" t="s">
        <v>394</v>
      </c>
      <c r="M1943" s="89" t="s">
        <v>395</v>
      </c>
      <c r="N1943" s="89">
        <v>1</v>
      </c>
      <c r="O1943" s="91">
        <v>86.12</v>
      </c>
      <c r="P1943" s="89" t="s">
        <v>467</v>
      </c>
      <c r="Q1943" s="89">
        <v>50</v>
      </c>
      <c r="R1943" s="89" t="s">
        <v>793</v>
      </c>
      <c r="S1943" s="89">
        <v>2</v>
      </c>
      <c r="T1943" s="90">
        <v>0</v>
      </c>
      <c r="U1943" s="90">
        <v>0</v>
      </c>
      <c r="V1943" s="90">
        <v>0</v>
      </c>
      <c r="W1943" s="90">
        <v>0</v>
      </c>
      <c r="X1943" s="90">
        <v>0</v>
      </c>
      <c r="Y1943" s="90">
        <v>0</v>
      </c>
      <c r="Z1943" s="90">
        <v>0</v>
      </c>
      <c r="AA1943" s="90">
        <v>0</v>
      </c>
      <c r="AB1943" s="90">
        <v>0</v>
      </c>
      <c r="AC1943" s="90"/>
      <c r="AD1943" s="90"/>
      <c r="AE1943" s="381" t="str">
        <f t="shared" si="31"/>
        <v>-</v>
      </c>
      <c r="AF1943" s="105"/>
      <c r="AG1943" s="381"/>
      <c r="AH1943" s="381"/>
      <c r="AI1943" s="381"/>
      <c r="AJ1943" s="381"/>
      <c r="AK1943" s="381"/>
      <c r="AL1943" s="381"/>
      <c r="AM1943" s="381"/>
    </row>
    <row r="1944" spans="1:39" x14ac:dyDescent="0.35">
      <c r="A1944" s="89" t="s">
        <v>602</v>
      </c>
      <c r="B1944" s="89" t="s">
        <v>545</v>
      </c>
      <c r="C1944" s="89" t="s">
        <v>462</v>
      </c>
      <c r="D1944" s="89" t="s">
        <v>637</v>
      </c>
      <c r="E1944" s="89" t="s">
        <v>500</v>
      </c>
      <c r="F1944" s="89" t="s">
        <v>465</v>
      </c>
      <c r="G1944" s="89" t="s">
        <v>465</v>
      </c>
      <c r="H1944" s="89" t="s">
        <v>465</v>
      </c>
      <c r="I1944" s="89" t="s">
        <v>465</v>
      </c>
      <c r="J1944" s="89" t="s">
        <v>465</v>
      </c>
      <c r="K1944" s="89" t="s">
        <v>476</v>
      </c>
      <c r="L1944" s="89" t="s">
        <v>394</v>
      </c>
      <c r="M1944" s="89" t="s">
        <v>395</v>
      </c>
      <c r="N1944" s="89">
        <v>1</v>
      </c>
      <c r="O1944" s="91">
        <v>24.51</v>
      </c>
      <c r="P1944" s="89" t="s">
        <v>467</v>
      </c>
      <c r="Q1944" s="89">
        <v>50</v>
      </c>
      <c r="R1944" s="89" t="s">
        <v>793</v>
      </c>
      <c r="S1944" s="89">
        <v>2</v>
      </c>
      <c r="T1944" s="90">
        <v>0</v>
      </c>
      <c r="U1944" s="90">
        <v>0</v>
      </c>
      <c r="V1944" s="90">
        <v>0</v>
      </c>
      <c r="W1944" s="90">
        <v>0</v>
      </c>
      <c r="X1944" s="90">
        <v>0</v>
      </c>
      <c r="Y1944" s="90">
        <v>0</v>
      </c>
      <c r="Z1944" s="90">
        <v>0</v>
      </c>
      <c r="AA1944" s="90">
        <v>0</v>
      </c>
      <c r="AB1944" s="90">
        <v>0</v>
      </c>
      <c r="AC1944" s="90"/>
      <c r="AD1944" s="90"/>
      <c r="AE1944" s="381" t="str">
        <f t="shared" si="31"/>
        <v>-</v>
      </c>
      <c r="AF1944" s="105"/>
      <c r="AG1944" s="381"/>
      <c r="AH1944" s="381"/>
      <c r="AI1944" s="381"/>
      <c r="AJ1944" s="381"/>
      <c r="AK1944" s="381"/>
      <c r="AL1944" s="381"/>
      <c r="AM1944" s="381"/>
    </row>
    <row r="1945" spans="1:39" x14ac:dyDescent="0.35">
      <c r="A1945" s="89" t="s">
        <v>603</v>
      </c>
      <c r="B1945" s="89" t="s">
        <v>545</v>
      </c>
      <c r="C1945" s="89" t="s">
        <v>462</v>
      </c>
      <c r="D1945" s="89" t="s">
        <v>637</v>
      </c>
      <c r="E1945" s="89" t="s">
        <v>526</v>
      </c>
      <c r="F1945" s="89" t="s">
        <v>465</v>
      </c>
      <c r="G1945" s="89" t="s">
        <v>465</v>
      </c>
      <c r="H1945" s="89" t="s">
        <v>465</v>
      </c>
      <c r="I1945" s="89" t="s">
        <v>465</v>
      </c>
      <c r="J1945" s="89" t="s">
        <v>465</v>
      </c>
      <c r="K1945" s="89" t="s">
        <v>476</v>
      </c>
      <c r="L1945" s="89" t="s">
        <v>394</v>
      </c>
      <c r="M1945" s="89" t="s">
        <v>395</v>
      </c>
      <c r="N1945" s="89">
        <v>1</v>
      </c>
      <c r="O1945" s="91">
        <v>17.53</v>
      </c>
      <c r="P1945" s="89" t="s">
        <v>467</v>
      </c>
      <c r="Q1945" s="89">
        <v>50</v>
      </c>
      <c r="R1945" s="89" t="s">
        <v>793</v>
      </c>
      <c r="S1945" s="89">
        <v>2</v>
      </c>
      <c r="T1945" s="90">
        <v>0</v>
      </c>
      <c r="U1945" s="90">
        <v>0</v>
      </c>
      <c r="V1945" s="90">
        <v>0</v>
      </c>
      <c r="W1945" s="90">
        <v>0</v>
      </c>
      <c r="X1945" s="90">
        <v>0</v>
      </c>
      <c r="Y1945" s="90">
        <v>0</v>
      </c>
      <c r="Z1945" s="90">
        <v>0</v>
      </c>
      <c r="AA1945" s="90">
        <v>0</v>
      </c>
      <c r="AB1945" s="90">
        <v>0</v>
      </c>
      <c r="AC1945" s="90"/>
      <c r="AD1945" s="90"/>
      <c r="AE1945" s="381" t="str">
        <f t="shared" si="31"/>
        <v>-</v>
      </c>
      <c r="AF1945" s="105"/>
      <c r="AG1945" s="381"/>
      <c r="AH1945" s="381"/>
      <c r="AI1945" s="381"/>
      <c r="AJ1945" s="381"/>
      <c r="AK1945" s="381"/>
      <c r="AL1945" s="381"/>
      <c r="AM1945" s="381"/>
    </row>
    <row r="1946" spans="1:39" x14ac:dyDescent="0.35">
      <c r="A1946" s="89" t="s">
        <v>561</v>
      </c>
      <c r="B1946" s="89" t="s">
        <v>545</v>
      </c>
      <c r="C1946" s="89" t="s">
        <v>462</v>
      </c>
      <c r="D1946" s="89" t="s">
        <v>637</v>
      </c>
      <c r="E1946" s="89" t="s">
        <v>500</v>
      </c>
      <c r="F1946" s="89" t="s">
        <v>465</v>
      </c>
      <c r="G1946" s="89" t="s">
        <v>465</v>
      </c>
      <c r="H1946" s="89" t="s">
        <v>465</v>
      </c>
      <c r="I1946" s="89" t="s">
        <v>465</v>
      </c>
      <c r="J1946" s="89" t="s">
        <v>465</v>
      </c>
      <c r="K1946" s="89" t="s">
        <v>466</v>
      </c>
      <c r="L1946" s="89" t="s">
        <v>394</v>
      </c>
      <c r="M1946" s="89" t="s">
        <v>395</v>
      </c>
      <c r="N1946" s="89">
        <v>1</v>
      </c>
      <c r="O1946" s="91">
        <v>5.54</v>
      </c>
      <c r="P1946" s="89" t="s">
        <v>467</v>
      </c>
      <c r="Q1946" s="89">
        <v>50</v>
      </c>
      <c r="R1946" s="89" t="s">
        <v>793</v>
      </c>
      <c r="S1946" s="89">
        <v>2</v>
      </c>
      <c r="T1946" s="90">
        <v>0</v>
      </c>
      <c r="U1946" s="90">
        <v>0</v>
      </c>
      <c r="V1946" s="90">
        <v>0</v>
      </c>
      <c r="W1946" s="90">
        <v>0</v>
      </c>
      <c r="X1946" s="90">
        <v>0</v>
      </c>
      <c r="Y1946" s="90">
        <v>0</v>
      </c>
      <c r="Z1946" s="90">
        <v>0</v>
      </c>
      <c r="AA1946" s="90">
        <v>0</v>
      </c>
      <c r="AB1946" s="90">
        <v>0</v>
      </c>
      <c r="AC1946" s="90"/>
      <c r="AD1946" s="90"/>
      <c r="AE1946" s="381" t="str">
        <f t="shared" si="31"/>
        <v>-</v>
      </c>
      <c r="AF1946" s="105"/>
      <c r="AG1946" s="381"/>
      <c r="AH1946" s="381"/>
      <c r="AI1946" s="381"/>
      <c r="AJ1946" s="381"/>
      <c r="AK1946" s="381"/>
      <c r="AL1946" s="381"/>
      <c r="AM1946" s="381"/>
    </row>
    <row r="1947" spans="1:39" x14ac:dyDescent="0.35">
      <c r="A1947" s="89" t="s">
        <v>594</v>
      </c>
      <c r="B1947" s="89" t="s">
        <v>558</v>
      </c>
      <c r="C1947" s="89" t="s">
        <v>462</v>
      </c>
      <c r="D1947" s="89" t="s">
        <v>637</v>
      </c>
      <c r="E1947" s="89" t="s">
        <v>595</v>
      </c>
      <c r="F1947" s="89" t="s">
        <v>465</v>
      </c>
      <c r="G1947" s="89" t="s">
        <v>465</v>
      </c>
      <c r="H1947" s="89" t="s">
        <v>465</v>
      </c>
      <c r="I1947" s="89" t="s">
        <v>465</v>
      </c>
      <c r="J1947" s="89" t="s">
        <v>465</v>
      </c>
      <c r="K1947" s="89" t="s">
        <v>466</v>
      </c>
      <c r="L1947" s="89" t="s">
        <v>394</v>
      </c>
      <c r="M1947" s="89" t="s">
        <v>395</v>
      </c>
      <c r="N1947" s="89">
        <v>1</v>
      </c>
      <c r="O1947" s="91">
        <v>2.1800000000000002</v>
      </c>
      <c r="P1947" s="89" t="s">
        <v>548</v>
      </c>
      <c r="Q1947" s="89">
        <v>50</v>
      </c>
      <c r="R1947" s="89" t="s">
        <v>793</v>
      </c>
      <c r="S1947" s="89">
        <v>3</v>
      </c>
      <c r="T1947" s="90">
        <v>0</v>
      </c>
      <c r="U1947" s="90">
        <v>0</v>
      </c>
      <c r="V1947" s="90">
        <v>0</v>
      </c>
      <c r="W1947" s="90">
        <v>0</v>
      </c>
      <c r="X1947" s="90">
        <v>0</v>
      </c>
      <c r="Y1947" s="90">
        <v>0</v>
      </c>
      <c r="Z1947" s="90">
        <v>0</v>
      </c>
      <c r="AA1947" s="90">
        <v>0</v>
      </c>
      <c r="AB1947" s="90">
        <v>0</v>
      </c>
      <c r="AC1947" s="90"/>
      <c r="AD1947" s="90"/>
      <c r="AE1947" s="381" t="str">
        <f t="shared" si="31"/>
        <v>-</v>
      </c>
      <c r="AF1947" s="105"/>
      <c r="AG1947" s="381"/>
      <c r="AH1947" s="381"/>
      <c r="AI1947" s="381"/>
      <c r="AJ1947" s="381"/>
      <c r="AK1947" s="381"/>
      <c r="AL1947" s="381"/>
      <c r="AM1947" s="381"/>
    </row>
    <row r="1948" spans="1:39" x14ac:dyDescent="0.35">
      <c r="A1948" s="89" t="s">
        <v>551</v>
      </c>
      <c r="B1948" s="89" t="s">
        <v>558</v>
      </c>
      <c r="C1948" s="89" t="s">
        <v>462</v>
      </c>
      <c r="D1948" s="89" t="s">
        <v>637</v>
      </c>
      <c r="E1948" s="89" t="s">
        <v>552</v>
      </c>
      <c r="F1948" s="89" t="s">
        <v>465</v>
      </c>
      <c r="G1948" s="89" t="s">
        <v>465</v>
      </c>
      <c r="H1948" s="89" t="s">
        <v>465</v>
      </c>
      <c r="I1948" s="89" t="s">
        <v>465</v>
      </c>
      <c r="J1948" s="89" t="s">
        <v>465</v>
      </c>
      <c r="K1948" s="89" t="s">
        <v>466</v>
      </c>
      <c r="L1948" s="89" t="s">
        <v>394</v>
      </c>
      <c r="M1948" s="89" t="s">
        <v>395</v>
      </c>
      <c r="N1948" s="89">
        <v>1</v>
      </c>
      <c r="O1948" s="91">
        <v>8.01</v>
      </c>
      <c r="P1948" s="89" t="s">
        <v>548</v>
      </c>
      <c r="Q1948" s="89">
        <v>50</v>
      </c>
      <c r="R1948" s="89" t="s">
        <v>793</v>
      </c>
      <c r="S1948" s="89">
        <v>3</v>
      </c>
      <c r="T1948" s="90">
        <v>0</v>
      </c>
      <c r="U1948" s="90">
        <v>0</v>
      </c>
      <c r="V1948" s="90">
        <v>0</v>
      </c>
      <c r="W1948" s="90">
        <v>0</v>
      </c>
      <c r="X1948" s="90">
        <v>0</v>
      </c>
      <c r="Y1948" s="90">
        <v>0</v>
      </c>
      <c r="Z1948" s="90">
        <v>0</v>
      </c>
      <c r="AA1948" s="90">
        <v>0</v>
      </c>
      <c r="AB1948" s="90">
        <v>0</v>
      </c>
      <c r="AC1948" s="90"/>
      <c r="AD1948" s="90"/>
      <c r="AE1948" s="381" t="str">
        <f t="shared" si="31"/>
        <v>-</v>
      </c>
      <c r="AF1948" s="105"/>
      <c r="AG1948" s="381"/>
      <c r="AH1948" s="381"/>
      <c r="AI1948" s="381"/>
      <c r="AJ1948" s="381"/>
      <c r="AK1948" s="381"/>
      <c r="AL1948" s="381"/>
      <c r="AM1948" s="381"/>
    </row>
    <row r="1949" spans="1:39" x14ac:dyDescent="0.35">
      <c r="A1949" s="89" t="s">
        <v>426</v>
      </c>
      <c r="B1949" s="89" t="s">
        <v>391</v>
      </c>
      <c r="C1949" s="89" t="s">
        <v>392</v>
      </c>
      <c r="D1949" s="89" t="s">
        <v>637</v>
      </c>
      <c r="E1949" s="89" t="s">
        <v>524</v>
      </c>
      <c r="F1949" s="89" t="s">
        <v>465</v>
      </c>
      <c r="G1949" s="89" t="s">
        <v>465</v>
      </c>
      <c r="H1949" s="89" t="s">
        <v>465</v>
      </c>
      <c r="I1949" s="89" t="s">
        <v>465</v>
      </c>
      <c r="J1949" s="89" t="s">
        <v>465</v>
      </c>
      <c r="K1949" s="89" t="s">
        <v>466</v>
      </c>
      <c r="L1949" s="89" t="s">
        <v>394</v>
      </c>
      <c r="M1949" s="89" t="s">
        <v>395</v>
      </c>
      <c r="N1949" s="89">
        <v>14</v>
      </c>
      <c r="O1949" s="91">
        <v>10.58</v>
      </c>
      <c r="P1949" s="89" t="s">
        <v>396</v>
      </c>
      <c r="Q1949" s="89">
        <v>50</v>
      </c>
      <c r="R1949" s="89" t="s">
        <v>793</v>
      </c>
      <c r="S1949" s="89">
        <v>7</v>
      </c>
      <c r="T1949" s="90">
        <v>0</v>
      </c>
      <c r="U1949" s="90">
        <v>24.83</v>
      </c>
      <c r="V1949" s="90">
        <v>7.63</v>
      </c>
      <c r="W1949" s="90">
        <v>0</v>
      </c>
      <c r="X1949" s="90">
        <v>0</v>
      </c>
      <c r="Y1949" s="90">
        <v>32.47</v>
      </c>
      <c r="Z1949" s="90">
        <v>0</v>
      </c>
      <c r="AA1949" s="90">
        <v>0</v>
      </c>
      <c r="AB1949" s="90">
        <v>32.47</v>
      </c>
      <c r="AC1949" s="90">
        <v>125.83</v>
      </c>
      <c r="AD1949" s="90">
        <v>379.35</v>
      </c>
      <c r="AE1949" s="381">
        <f t="shared" si="31"/>
        <v>7.7984511487921546</v>
      </c>
      <c r="AF1949" s="105"/>
      <c r="AG1949" s="381"/>
      <c r="AH1949" s="381"/>
      <c r="AI1949" s="381"/>
      <c r="AJ1949" s="381"/>
      <c r="AK1949" s="381"/>
      <c r="AL1949" s="381"/>
      <c r="AM1949" s="381"/>
    </row>
    <row r="1950" spans="1:39" x14ac:dyDescent="0.35">
      <c r="A1950" s="89" t="s">
        <v>573</v>
      </c>
      <c r="B1950" s="89" t="s">
        <v>391</v>
      </c>
      <c r="C1950" s="89" t="s">
        <v>392</v>
      </c>
      <c r="D1950" s="89" t="s">
        <v>637</v>
      </c>
      <c r="E1950" s="89" t="s">
        <v>471</v>
      </c>
      <c r="F1950" s="89" t="s">
        <v>465</v>
      </c>
      <c r="G1950" s="89" t="s">
        <v>465</v>
      </c>
      <c r="H1950" s="89" t="s">
        <v>465</v>
      </c>
      <c r="I1950" s="89" t="s">
        <v>465</v>
      </c>
      <c r="J1950" s="89" t="s">
        <v>465</v>
      </c>
      <c r="K1950" s="89" t="s">
        <v>466</v>
      </c>
      <c r="L1950" s="89" t="s">
        <v>394</v>
      </c>
      <c r="M1950" s="89" t="s">
        <v>395</v>
      </c>
      <c r="N1950" s="89">
        <v>14</v>
      </c>
      <c r="O1950" s="91">
        <v>5.75</v>
      </c>
      <c r="P1950" s="89" t="s">
        <v>396</v>
      </c>
      <c r="Q1950" s="89">
        <v>50</v>
      </c>
      <c r="R1950" s="89" t="s">
        <v>793</v>
      </c>
      <c r="S1950" s="89">
        <v>7</v>
      </c>
      <c r="T1950" s="90">
        <v>0</v>
      </c>
      <c r="U1950" s="90">
        <v>25.45</v>
      </c>
      <c r="V1950" s="90">
        <v>0.28999999999999998</v>
      </c>
      <c r="W1950" s="90">
        <v>0</v>
      </c>
      <c r="X1950" s="90">
        <v>0</v>
      </c>
      <c r="Y1950" s="90">
        <v>25.74</v>
      </c>
      <c r="Z1950" s="90">
        <v>0</v>
      </c>
      <c r="AA1950" s="90">
        <v>0</v>
      </c>
      <c r="AB1950" s="90">
        <v>25.74</v>
      </c>
      <c r="AC1950" s="90">
        <v>111.34</v>
      </c>
      <c r="AD1950" s="90">
        <v>382.74</v>
      </c>
      <c r="AE1950" s="381">
        <f t="shared" si="31"/>
        <v>7.3031460205554017</v>
      </c>
      <c r="AF1950" s="105"/>
      <c r="AG1950" s="381"/>
      <c r="AH1950" s="381"/>
      <c r="AI1950" s="381"/>
      <c r="AJ1950" s="381"/>
      <c r="AK1950" s="381"/>
      <c r="AL1950" s="381"/>
      <c r="AM1950" s="381"/>
    </row>
    <row r="1951" spans="1:39" x14ac:dyDescent="0.35">
      <c r="A1951" s="89" t="s">
        <v>570</v>
      </c>
      <c r="B1951" s="89" t="s">
        <v>391</v>
      </c>
      <c r="C1951" s="89" t="s">
        <v>392</v>
      </c>
      <c r="D1951" s="89" t="s">
        <v>637</v>
      </c>
      <c r="E1951" s="89" t="s">
        <v>571</v>
      </c>
      <c r="F1951" s="89" t="s">
        <v>465</v>
      </c>
      <c r="G1951" s="89" t="s">
        <v>465</v>
      </c>
      <c r="H1951" s="89" t="s">
        <v>465</v>
      </c>
      <c r="I1951" s="89" t="s">
        <v>465</v>
      </c>
      <c r="J1951" s="89" t="s">
        <v>465</v>
      </c>
      <c r="K1951" s="89" t="s">
        <v>466</v>
      </c>
      <c r="L1951" s="89" t="s">
        <v>394</v>
      </c>
      <c r="M1951" s="89" t="s">
        <v>395</v>
      </c>
      <c r="N1951" s="89">
        <v>14</v>
      </c>
      <c r="O1951" s="91">
        <v>3.05</v>
      </c>
      <c r="P1951" s="89" t="s">
        <v>396</v>
      </c>
      <c r="Q1951" s="89">
        <v>50</v>
      </c>
      <c r="R1951" s="89" t="s">
        <v>793</v>
      </c>
      <c r="S1951" s="89">
        <v>7</v>
      </c>
      <c r="T1951" s="90">
        <v>0</v>
      </c>
      <c r="U1951" s="90">
        <v>20.58</v>
      </c>
      <c r="V1951" s="90">
        <v>0.05</v>
      </c>
      <c r="W1951" s="90">
        <v>0</v>
      </c>
      <c r="X1951" s="90">
        <v>0</v>
      </c>
      <c r="Y1951" s="90">
        <v>20.63</v>
      </c>
      <c r="Z1951" s="90">
        <v>0</v>
      </c>
      <c r="AA1951" s="90">
        <v>0</v>
      </c>
      <c r="AB1951" s="90">
        <v>20.63</v>
      </c>
      <c r="AC1951" s="90">
        <v>97.77</v>
      </c>
      <c r="AD1951" s="90">
        <v>385.89</v>
      </c>
      <c r="AE1951" s="381">
        <f t="shared" si="31"/>
        <v>6.8156510519024405</v>
      </c>
      <c r="AF1951" s="105"/>
      <c r="AG1951" s="381"/>
      <c r="AH1951" s="381"/>
      <c r="AI1951" s="381"/>
      <c r="AJ1951" s="381"/>
      <c r="AK1951" s="381"/>
      <c r="AL1951" s="381"/>
      <c r="AM1951" s="381"/>
    </row>
    <row r="1952" spans="1:39" x14ac:dyDescent="0.35">
      <c r="A1952" s="89" t="s">
        <v>572</v>
      </c>
      <c r="B1952" s="89" t="s">
        <v>391</v>
      </c>
      <c r="C1952" s="89" t="s">
        <v>392</v>
      </c>
      <c r="D1952" s="89" t="s">
        <v>637</v>
      </c>
      <c r="E1952" s="89" t="s">
        <v>471</v>
      </c>
      <c r="F1952" s="89" t="s">
        <v>465</v>
      </c>
      <c r="G1952" s="89" t="s">
        <v>465</v>
      </c>
      <c r="H1952" s="89" t="s">
        <v>465</v>
      </c>
      <c r="I1952" s="89" t="s">
        <v>465</v>
      </c>
      <c r="J1952" s="89" t="s">
        <v>465</v>
      </c>
      <c r="K1952" s="89" t="s">
        <v>466</v>
      </c>
      <c r="L1952" s="89" t="s">
        <v>394</v>
      </c>
      <c r="M1952" s="89" t="s">
        <v>395</v>
      </c>
      <c r="N1952" s="89">
        <v>14</v>
      </c>
      <c r="O1952" s="91">
        <v>3.15</v>
      </c>
      <c r="P1952" s="89" t="s">
        <v>396</v>
      </c>
      <c r="Q1952" s="89">
        <v>50</v>
      </c>
      <c r="R1952" s="89" t="s">
        <v>793</v>
      </c>
      <c r="S1952" s="89">
        <v>7</v>
      </c>
      <c r="T1952" s="90">
        <v>0</v>
      </c>
      <c r="U1952" s="90">
        <v>25.45</v>
      </c>
      <c r="V1952" s="90">
        <v>0.28999999999999998</v>
      </c>
      <c r="W1952" s="90">
        <v>0</v>
      </c>
      <c r="X1952" s="90">
        <v>0</v>
      </c>
      <c r="Y1952" s="90">
        <v>25.74</v>
      </c>
      <c r="Z1952" s="90">
        <v>0</v>
      </c>
      <c r="AA1952" s="90">
        <v>0</v>
      </c>
      <c r="AB1952" s="90">
        <v>25.74</v>
      </c>
      <c r="AC1952" s="90">
        <v>111.34</v>
      </c>
      <c r="AD1952" s="90">
        <v>382.74</v>
      </c>
      <c r="AE1952" s="381">
        <f t="shared" si="31"/>
        <v>7.3031460205554017</v>
      </c>
      <c r="AF1952" s="105"/>
      <c r="AG1952" s="381"/>
      <c r="AH1952" s="381"/>
      <c r="AI1952" s="381"/>
      <c r="AJ1952" s="381"/>
      <c r="AK1952" s="381"/>
      <c r="AL1952" s="381"/>
      <c r="AM1952" s="381"/>
    </row>
    <row r="1953" spans="1:39" x14ac:dyDescent="0.35">
      <c r="A1953" s="89" t="s">
        <v>576</v>
      </c>
      <c r="B1953" s="89" t="s">
        <v>391</v>
      </c>
      <c r="C1953" s="89" t="s">
        <v>392</v>
      </c>
      <c r="D1953" s="89" t="s">
        <v>637</v>
      </c>
      <c r="E1953" s="89" t="s">
        <v>552</v>
      </c>
      <c r="F1953" s="89" t="s">
        <v>465</v>
      </c>
      <c r="G1953" s="89" t="s">
        <v>465</v>
      </c>
      <c r="H1953" s="89" t="s">
        <v>465</v>
      </c>
      <c r="I1953" s="89" t="s">
        <v>465</v>
      </c>
      <c r="J1953" s="89" t="s">
        <v>465</v>
      </c>
      <c r="K1953" s="89" t="s">
        <v>466</v>
      </c>
      <c r="L1953" s="89" t="s">
        <v>394</v>
      </c>
      <c r="M1953" s="89" t="s">
        <v>395</v>
      </c>
      <c r="N1953" s="89">
        <v>14</v>
      </c>
      <c r="O1953" s="91">
        <v>2.31</v>
      </c>
      <c r="P1953" s="89" t="s">
        <v>396</v>
      </c>
      <c r="Q1953" s="89">
        <v>50</v>
      </c>
      <c r="R1953" s="89" t="s">
        <v>793</v>
      </c>
      <c r="S1953" s="89">
        <v>7</v>
      </c>
      <c r="T1953" s="90">
        <v>0</v>
      </c>
      <c r="U1953" s="90">
        <v>25.45</v>
      </c>
      <c r="V1953" s="90">
        <v>0.28999999999999998</v>
      </c>
      <c r="W1953" s="90">
        <v>0</v>
      </c>
      <c r="X1953" s="90">
        <v>0</v>
      </c>
      <c r="Y1953" s="90">
        <v>25.74</v>
      </c>
      <c r="Z1953" s="90">
        <v>0</v>
      </c>
      <c r="AA1953" s="90">
        <v>0</v>
      </c>
      <c r="AB1953" s="90">
        <v>25.74</v>
      </c>
      <c r="AC1953" s="90">
        <v>111.34</v>
      </c>
      <c r="AD1953" s="90">
        <v>382.74</v>
      </c>
      <c r="AE1953" s="381">
        <f t="shared" si="31"/>
        <v>7.3031460205554017</v>
      </c>
      <c r="AF1953" s="105"/>
      <c r="AG1953" s="381"/>
      <c r="AH1953" s="381"/>
      <c r="AI1953" s="381"/>
      <c r="AJ1953" s="381"/>
      <c r="AK1953" s="381"/>
      <c r="AL1953" s="381"/>
      <c r="AM1953" s="381"/>
    </row>
    <row r="1954" spans="1:39" x14ac:dyDescent="0.35">
      <c r="A1954" s="89" t="s">
        <v>578</v>
      </c>
      <c r="B1954" s="89" t="s">
        <v>391</v>
      </c>
      <c r="C1954" s="89" t="s">
        <v>392</v>
      </c>
      <c r="D1954" s="89" t="s">
        <v>637</v>
      </c>
      <c r="E1954" s="89" t="s">
        <v>480</v>
      </c>
      <c r="F1954" s="89" t="s">
        <v>465</v>
      </c>
      <c r="G1954" s="89" t="s">
        <v>465</v>
      </c>
      <c r="H1954" s="89" t="s">
        <v>465</v>
      </c>
      <c r="I1954" s="89" t="s">
        <v>465</v>
      </c>
      <c r="J1954" s="89" t="s">
        <v>465</v>
      </c>
      <c r="K1954" s="89" t="s">
        <v>466</v>
      </c>
      <c r="L1954" s="89" t="s">
        <v>394</v>
      </c>
      <c r="M1954" s="89" t="s">
        <v>395</v>
      </c>
      <c r="N1954" s="89">
        <v>14</v>
      </c>
      <c r="O1954" s="91">
        <v>7.73</v>
      </c>
      <c r="P1954" s="89" t="s">
        <v>396</v>
      </c>
      <c r="Q1954" s="89">
        <v>50</v>
      </c>
      <c r="R1954" s="89" t="s">
        <v>793</v>
      </c>
      <c r="S1954" s="89">
        <v>7</v>
      </c>
      <c r="T1954" s="90">
        <v>0</v>
      </c>
      <c r="U1954" s="90">
        <v>24.83</v>
      </c>
      <c r="V1954" s="90">
        <v>7.63</v>
      </c>
      <c r="W1954" s="90">
        <v>0</v>
      </c>
      <c r="X1954" s="90">
        <v>0</v>
      </c>
      <c r="Y1954" s="90">
        <v>32.47</v>
      </c>
      <c r="Z1954" s="90">
        <v>0</v>
      </c>
      <c r="AA1954" s="90">
        <v>0</v>
      </c>
      <c r="AB1954" s="90">
        <v>32.47</v>
      </c>
      <c r="AC1954" s="90">
        <v>125.83</v>
      </c>
      <c r="AD1954" s="90">
        <v>379.35</v>
      </c>
      <c r="AE1954" s="381">
        <f t="shared" si="31"/>
        <v>7.7984511487921546</v>
      </c>
      <c r="AF1954" s="105"/>
      <c r="AG1954" s="381"/>
      <c r="AH1954" s="381"/>
      <c r="AI1954" s="381"/>
      <c r="AJ1954" s="381"/>
      <c r="AK1954" s="381"/>
      <c r="AL1954" s="381"/>
      <c r="AM1954" s="381"/>
    </row>
    <row r="1955" spans="1:39" x14ac:dyDescent="0.35">
      <c r="A1955" s="89" t="s">
        <v>579</v>
      </c>
      <c r="B1955" s="89" t="s">
        <v>391</v>
      </c>
      <c r="C1955" s="89" t="s">
        <v>392</v>
      </c>
      <c r="D1955" s="89" t="s">
        <v>637</v>
      </c>
      <c r="E1955" s="89" t="s">
        <v>580</v>
      </c>
      <c r="F1955" s="89" t="s">
        <v>465</v>
      </c>
      <c r="G1955" s="89" t="s">
        <v>465</v>
      </c>
      <c r="H1955" s="89" t="s">
        <v>465</v>
      </c>
      <c r="I1955" s="89" t="s">
        <v>465</v>
      </c>
      <c r="J1955" s="89" t="s">
        <v>465</v>
      </c>
      <c r="K1955" s="89" t="s">
        <v>466</v>
      </c>
      <c r="L1955" s="89" t="s">
        <v>394</v>
      </c>
      <c r="M1955" s="89" t="s">
        <v>395</v>
      </c>
      <c r="N1955" s="89">
        <v>14</v>
      </c>
      <c r="O1955" s="91">
        <v>17.84</v>
      </c>
      <c r="P1955" s="89" t="s">
        <v>396</v>
      </c>
      <c r="Q1955" s="89">
        <v>50</v>
      </c>
      <c r="R1955" s="89" t="s">
        <v>793</v>
      </c>
      <c r="S1955" s="89">
        <v>7</v>
      </c>
      <c r="T1955" s="90">
        <v>0</v>
      </c>
      <c r="U1955" s="90">
        <v>8.0399999999999991</v>
      </c>
      <c r="V1955" s="90">
        <v>0</v>
      </c>
      <c r="W1955" s="90">
        <v>0</v>
      </c>
      <c r="X1955" s="90">
        <v>0</v>
      </c>
      <c r="Y1955" s="90">
        <v>8.0399999999999991</v>
      </c>
      <c r="Z1955" s="90">
        <v>0</v>
      </c>
      <c r="AA1955" s="90">
        <v>0</v>
      </c>
      <c r="AB1955" s="90">
        <v>8.0399999999999991</v>
      </c>
      <c r="AC1955" s="90">
        <v>73.349999999999994</v>
      </c>
      <c r="AD1955" s="90">
        <v>391.52</v>
      </c>
      <c r="AE1955" s="381">
        <f t="shared" si="31"/>
        <v>5.8608335168688486</v>
      </c>
      <c r="AF1955" s="105"/>
      <c r="AG1955" s="381"/>
      <c r="AH1955" s="381"/>
      <c r="AI1955" s="381"/>
      <c r="AJ1955" s="381"/>
      <c r="AK1955" s="381"/>
      <c r="AL1955" s="381"/>
      <c r="AM1955" s="381"/>
    </row>
    <row r="1956" spans="1:39" x14ac:dyDescent="0.35">
      <c r="A1956" s="89" t="s">
        <v>581</v>
      </c>
      <c r="B1956" s="89" t="s">
        <v>391</v>
      </c>
      <c r="C1956" s="89" t="s">
        <v>392</v>
      </c>
      <c r="D1956" s="89" t="s">
        <v>637</v>
      </c>
      <c r="E1956" s="89" t="s">
        <v>580</v>
      </c>
      <c r="F1956" s="89" t="s">
        <v>465</v>
      </c>
      <c r="G1956" s="89" t="s">
        <v>465</v>
      </c>
      <c r="H1956" s="89" t="s">
        <v>465</v>
      </c>
      <c r="I1956" s="89" t="s">
        <v>465</v>
      </c>
      <c r="J1956" s="89" t="s">
        <v>465</v>
      </c>
      <c r="K1956" s="89" t="s">
        <v>466</v>
      </c>
      <c r="L1956" s="89" t="s">
        <v>394</v>
      </c>
      <c r="M1956" s="89" t="s">
        <v>395</v>
      </c>
      <c r="N1956" s="89">
        <v>14</v>
      </c>
      <c r="O1956" s="91">
        <v>7.77</v>
      </c>
      <c r="P1956" s="89" t="s">
        <v>396</v>
      </c>
      <c r="Q1956" s="89">
        <v>50</v>
      </c>
      <c r="R1956" s="89" t="s">
        <v>793</v>
      </c>
      <c r="S1956" s="89">
        <v>7</v>
      </c>
      <c r="T1956" s="90">
        <v>0</v>
      </c>
      <c r="U1956" s="90">
        <v>8.0399999999999991</v>
      </c>
      <c r="V1956" s="90">
        <v>0</v>
      </c>
      <c r="W1956" s="90">
        <v>0</v>
      </c>
      <c r="X1956" s="90">
        <v>0</v>
      </c>
      <c r="Y1956" s="90">
        <v>8.0399999999999991</v>
      </c>
      <c r="Z1956" s="90">
        <v>0</v>
      </c>
      <c r="AA1956" s="90">
        <v>0</v>
      </c>
      <c r="AB1956" s="90">
        <v>8.0399999999999991</v>
      </c>
      <c r="AC1956" s="90">
        <v>73.349999999999994</v>
      </c>
      <c r="AD1956" s="90">
        <v>391.52</v>
      </c>
      <c r="AE1956" s="381">
        <f t="shared" si="31"/>
        <v>5.8608335168688486</v>
      </c>
      <c r="AF1956" s="105"/>
      <c r="AG1956" s="381"/>
      <c r="AH1956" s="381"/>
      <c r="AI1956" s="381"/>
      <c r="AJ1956" s="381"/>
      <c r="AK1956" s="381"/>
      <c r="AL1956" s="381"/>
      <c r="AM1956" s="381"/>
    </row>
    <row r="1957" spans="1:39" x14ac:dyDescent="0.35">
      <c r="A1957" s="89" t="s">
        <v>615</v>
      </c>
      <c r="B1957" s="89" t="s">
        <v>391</v>
      </c>
      <c r="C1957" s="89" t="s">
        <v>392</v>
      </c>
      <c r="D1957" s="89" t="s">
        <v>637</v>
      </c>
      <c r="E1957" s="89" t="s">
        <v>487</v>
      </c>
      <c r="F1957" s="89" t="s">
        <v>465</v>
      </c>
      <c r="G1957" s="89" t="s">
        <v>465</v>
      </c>
      <c r="H1957" s="89" t="s">
        <v>465</v>
      </c>
      <c r="I1957" s="89" t="s">
        <v>465</v>
      </c>
      <c r="J1957" s="89" t="s">
        <v>465</v>
      </c>
      <c r="K1957" s="89" t="s">
        <v>466</v>
      </c>
      <c r="L1957" s="89" t="s">
        <v>394</v>
      </c>
      <c r="M1957" s="89" t="s">
        <v>395</v>
      </c>
      <c r="N1957" s="89">
        <v>14</v>
      </c>
      <c r="O1957" s="91">
        <v>0.78</v>
      </c>
      <c r="P1957" s="89" t="s">
        <v>396</v>
      </c>
      <c r="Q1957" s="89">
        <v>50</v>
      </c>
      <c r="R1957" s="89" t="s">
        <v>793</v>
      </c>
      <c r="S1957" s="89">
        <v>7</v>
      </c>
      <c r="T1957" s="90">
        <v>0</v>
      </c>
      <c r="U1957" s="90">
        <v>20.85</v>
      </c>
      <c r="V1957" s="90">
        <v>36.49</v>
      </c>
      <c r="W1957" s="90">
        <v>0</v>
      </c>
      <c r="X1957" s="90">
        <v>0</v>
      </c>
      <c r="Y1957" s="90">
        <v>57.33</v>
      </c>
      <c r="Z1957" s="90">
        <v>0</v>
      </c>
      <c r="AA1957" s="90">
        <v>0</v>
      </c>
      <c r="AB1957" s="90">
        <v>57.33</v>
      </c>
      <c r="AC1957" s="90">
        <v>174.76</v>
      </c>
      <c r="AD1957" s="90">
        <v>367.89</v>
      </c>
      <c r="AE1957" s="381">
        <f t="shared" si="31"/>
        <v>9.3325070872357632</v>
      </c>
      <c r="AF1957" s="105"/>
      <c r="AG1957" s="381"/>
      <c r="AH1957" s="381"/>
      <c r="AI1957" s="381"/>
      <c r="AJ1957" s="381"/>
      <c r="AK1957" s="381"/>
      <c r="AL1957" s="381"/>
      <c r="AM1957" s="381"/>
    </row>
    <row r="1958" spans="1:39" x14ac:dyDescent="0.35">
      <c r="A1958" s="89" t="s">
        <v>577</v>
      </c>
      <c r="B1958" s="89" t="s">
        <v>391</v>
      </c>
      <c r="C1958" s="89" t="s">
        <v>392</v>
      </c>
      <c r="D1958" s="89" t="s">
        <v>637</v>
      </c>
      <c r="E1958" s="89" t="s">
        <v>526</v>
      </c>
      <c r="F1958" s="89" t="s">
        <v>465</v>
      </c>
      <c r="G1958" s="89" t="s">
        <v>465</v>
      </c>
      <c r="H1958" s="89" t="s">
        <v>465</v>
      </c>
      <c r="I1958" s="89" t="s">
        <v>465</v>
      </c>
      <c r="J1958" s="89" t="s">
        <v>465</v>
      </c>
      <c r="K1958" s="89" t="s">
        <v>466</v>
      </c>
      <c r="L1958" s="89" t="s">
        <v>394</v>
      </c>
      <c r="M1958" s="89" t="s">
        <v>395</v>
      </c>
      <c r="N1958" s="89">
        <v>14</v>
      </c>
      <c r="O1958" s="91">
        <v>1.34</v>
      </c>
      <c r="P1958" s="89" t="s">
        <v>396</v>
      </c>
      <c r="Q1958" s="89">
        <v>50</v>
      </c>
      <c r="R1958" s="89" t="s">
        <v>793</v>
      </c>
      <c r="S1958" s="89">
        <v>7</v>
      </c>
      <c r="T1958" s="90">
        <v>0</v>
      </c>
      <c r="U1958" s="90">
        <v>24.78</v>
      </c>
      <c r="V1958" s="90">
        <v>13.56</v>
      </c>
      <c r="W1958" s="90">
        <v>0</v>
      </c>
      <c r="X1958" s="90">
        <v>0</v>
      </c>
      <c r="Y1958" s="90">
        <v>38.340000000000003</v>
      </c>
      <c r="Z1958" s="90">
        <v>0</v>
      </c>
      <c r="AA1958" s="90">
        <v>0</v>
      </c>
      <c r="AB1958" s="90">
        <v>38.340000000000003</v>
      </c>
      <c r="AC1958" s="90">
        <v>141.22</v>
      </c>
      <c r="AD1958" s="90">
        <v>375.73</v>
      </c>
      <c r="AE1958" s="381">
        <f t="shared" si="31"/>
        <v>8.3013068837058928</v>
      </c>
      <c r="AF1958" s="105"/>
      <c r="AG1958" s="381"/>
      <c r="AH1958" s="381"/>
      <c r="AI1958" s="381"/>
      <c r="AJ1958" s="381"/>
      <c r="AK1958" s="381"/>
      <c r="AL1958" s="381"/>
      <c r="AM1958" s="381"/>
    </row>
    <row r="1959" spans="1:39" x14ac:dyDescent="0.35">
      <c r="A1959" s="89" t="s">
        <v>582</v>
      </c>
      <c r="B1959" s="89" t="s">
        <v>391</v>
      </c>
      <c r="C1959" s="89" t="s">
        <v>392</v>
      </c>
      <c r="D1959" s="89" t="s">
        <v>637</v>
      </c>
      <c r="E1959" s="89" t="s">
        <v>583</v>
      </c>
      <c r="F1959" s="89" t="s">
        <v>465</v>
      </c>
      <c r="G1959" s="89" t="s">
        <v>465</v>
      </c>
      <c r="H1959" s="89" t="s">
        <v>465</v>
      </c>
      <c r="I1959" s="89" t="s">
        <v>465</v>
      </c>
      <c r="J1959" s="89" t="s">
        <v>465</v>
      </c>
      <c r="K1959" s="89" t="s">
        <v>476</v>
      </c>
      <c r="L1959" s="89" t="s">
        <v>394</v>
      </c>
      <c r="M1959" s="89" t="s">
        <v>395</v>
      </c>
      <c r="N1959" s="89">
        <v>14</v>
      </c>
      <c r="O1959" s="91">
        <v>41.62</v>
      </c>
      <c r="P1959" s="89" t="s">
        <v>396</v>
      </c>
      <c r="Q1959" s="89">
        <v>50</v>
      </c>
      <c r="R1959" s="89" t="s">
        <v>793</v>
      </c>
      <c r="S1959" s="89">
        <v>7</v>
      </c>
      <c r="T1959" s="90">
        <v>0</v>
      </c>
      <c r="U1959" s="90">
        <v>20.85</v>
      </c>
      <c r="V1959" s="90">
        <v>36.49</v>
      </c>
      <c r="W1959" s="90">
        <v>0</v>
      </c>
      <c r="X1959" s="90">
        <v>0</v>
      </c>
      <c r="Y1959" s="90">
        <v>57.33</v>
      </c>
      <c r="Z1959" s="90">
        <v>0</v>
      </c>
      <c r="AA1959" s="90">
        <v>0</v>
      </c>
      <c r="AB1959" s="90">
        <v>57.33</v>
      </c>
      <c r="AC1959" s="90">
        <v>174.76</v>
      </c>
      <c r="AD1959" s="90">
        <v>367.89</v>
      </c>
      <c r="AE1959" s="381">
        <f t="shared" si="31"/>
        <v>9.3325070872357632</v>
      </c>
      <c r="AF1959" s="105"/>
      <c r="AG1959" s="381"/>
      <c r="AH1959" s="381"/>
      <c r="AI1959" s="381"/>
      <c r="AJ1959" s="381"/>
      <c r="AK1959" s="381"/>
      <c r="AL1959" s="381"/>
      <c r="AM1959" s="381"/>
    </row>
    <row r="1960" spans="1:39" x14ac:dyDescent="0.35">
      <c r="A1960" s="89" t="s">
        <v>584</v>
      </c>
      <c r="B1960" s="89" t="s">
        <v>391</v>
      </c>
      <c r="C1960" s="89" t="s">
        <v>392</v>
      </c>
      <c r="D1960" s="89" t="s">
        <v>637</v>
      </c>
      <c r="E1960" s="89" t="s">
        <v>583</v>
      </c>
      <c r="F1960" s="89" t="s">
        <v>465</v>
      </c>
      <c r="G1960" s="89" t="s">
        <v>465</v>
      </c>
      <c r="H1960" s="89" t="s">
        <v>465</v>
      </c>
      <c r="I1960" s="89" t="s">
        <v>465</v>
      </c>
      <c r="J1960" s="89" t="s">
        <v>465</v>
      </c>
      <c r="K1960" s="89" t="s">
        <v>476</v>
      </c>
      <c r="L1960" s="89" t="s">
        <v>394</v>
      </c>
      <c r="M1960" s="89" t="s">
        <v>395</v>
      </c>
      <c r="N1960" s="89">
        <v>14</v>
      </c>
      <c r="O1960" s="91">
        <v>178.91</v>
      </c>
      <c r="P1960" s="89" t="s">
        <v>396</v>
      </c>
      <c r="Q1960" s="89">
        <v>50</v>
      </c>
      <c r="R1960" s="89" t="s">
        <v>793</v>
      </c>
      <c r="S1960" s="89">
        <v>7</v>
      </c>
      <c r="T1960" s="90">
        <v>0</v>
      </c>
      <c r="U1960" s="90">
        <v>20.85</v>
      </c>
      <c r="V1960" s="90">
        <v>36.49</v>
      </c>
      <c r="W1960" s="90">
        <v>0</v>
      </c>
      <c r="X1960" s="90">
        <v>0</v>
      </c>
      <c r="Y1960" s="90">
        <v>57.33</v>
      </c>
      <c r="Z1960" s="90">
        <v>0</v>
      </c>
      <c r="AA1960" s="90">
        <v>0</v>
      </c>
      <c r="AB1960" s="90">
        <v>57.33</v>
      </c>
      <c r="AC1960" s="90">
        <v>174.76</v>
      </c>
      <c r="AD1960" s="90">
        <v>367.89</v>
      </c>
      <c r="AE1960" s="381">
        <f t="shared" si="31"/>
        <v>9.3325070872357632</v>
      </c>
      <c r="AF1960" s="105"/>
      <c r="AG1960" s="381"/>
      <c r="AH1960" s="381"/>
      <c r="AI1960" s="381"/>
      <c r="AJ1960" s="381"/>
      <c r="AK1960" s="381"/>
      <c r="AL1960" s="381"/>
      <c r="AM1960" s="381"/>
    </row>
    <row r="1961" spans="1:39" x14ac:dyDescent="0.35">
      <c r="A1961" s="89" t="s">
        <v>585</v>
      </c>
      <c r="B1961" s="89" t="s">
        <v>391</v>
      </c>
      <c r="C1961" s="89" t="s">
        <v>392</v>
      </c>
      <c r="D1961" s="89" t="s">
        <v>637</v>
      </c>
      <c r="E1961" s="89" t="s">
        <v>475</v>
      </c>
      <c r="F1961" s="89" t="s">
        <v>465</v>
      </c>
      <c r="G1961" s="89" t="s">
        <v>465</v>
      </c>
      <c r="H1961" s="89" t="s">
        <v>465</v>
      </c>
      <c r="I1961" s="89" t="s">
        <v>465</v>
      </c>
      <c r="J1961" s="89" t="s">
        <v>465</v>
      </c>
      <c r="K1961" s="89" t="s">
        <v>476</v>
      </c>
      <c r="L1961" s="89" t="s">
        <v>394</v>
      </c>
      <c r="M1961" s="89" t="s">
        <v>395</v>
      </c>
      <c r="N1961" s="89">
        <v>14</v>
      </c>
      <c r="O1961" s="91">
        <v>175.55</v>
      </c>
      <c r="P1961" s="89" t="s">
        <v>396</v>
      </c>
      <c r="Q1961" s="89">
        <v>50</v>
      </c>
      <c r="R1961" s="89" t="s">
        <v>793</v>
      </c>
      <c r="S1961" s="89">
        <v>7</v>
      </c>
      <c r="T1961" s="90">
        <v>0</v>
      </c>
      <c r="U1961" s="90">
        <v>24.78</v>
      </c>
      <c r="V1961" s="90">
        <v>13.56</v>
      </c>
      <c r="W1961" s="90">
        <v>0</v>
      </c>
      <c r="X1961" s="90">
        <v>0</v>
      </c>
      <c r="Y1961" s="90">
        <v>38.340000000000003</v>
      </c>
      <c r="Z1961" s="90">
        <v>0</v>
      </c>
      <c r="AA1961" s="90">
        <v>0</v>
      </c>
      <c r="AB1961" s="90">
        <v>38.340000000000003</v>
      </c>
      <c r="AC1961" s="90">
        <v>141.22</v>
      </c>
      <c r="AD1961" s="90">
        <v>375.73</v>
      </c>
      <c r="AE1961" s="381">
        <f t="shared" si="31"/>
        <v>8.3013068837058928</v>
      </c>
      <c r="AF1961" s="105"/>
      <c r="AG1961" s="381"/>
      <c r="AH1961" s="381"/>
      <c r="AI1961" s="381"/>
      <c r="AJ1961" s="381"/>
      <c r="AK1961" s="381"/>
      <c r="AL1961" s="381"/>
      <c r="AM1961" s="381"/>
    </row>
    <row r="1962" spans="1:39" x14ac:dyDescent="0.35">
      <c r="A1962" s="89" t="s">
        <v>502</v>
      </c>
      <c r="B1962" s="89" t="s">
        <v>391</v>
      </c>
      <c r="C1962" s="89" t="s">
        <v>392</v>
      </c>
      <c r="D1962" s="89" t="s">
        <v>637</v>
      </c>
      <c r="E1962" s="89" t="s">
        <v>487</v>
      </c>
      <c r="F1962" s="89" t="s">
        <v>465</v>
      </c>
      <c r="G1962" s="89" t="s">
        <v>465</v>
      </c>
      <c r="H1962" s="89" t="s">
        <v>465</v>
      </c>
      <c r="I1962" s="89" t="s">
        <v>506</v>
      </c>
      <c r="J1962" s="89" t="s">
        <v>465</v>
      </c>
      <c r="K1962" s="89" t="s">
        <v>476</v>
      </c>
      <c r="L1962" s="89" t="s">
        <v>549</v>
      </c>
      <c r="M1962" s="89" t="s">
        <v>395</v>
      </c>
      <c r="N1962" s="89">
        <v>19</v>
      </c>
      <c r="O1962" s="91">
        <v>50.29</v>
      </c>
      <c r="P1962" s="89" t="s">
        <v>566</v>
      </c>
      <c r="Q1962" s="89">
        <v>50</v>
      </c>
      <c r="R1962" s="89" t="s">
        <v>793</v>
      </c>
      <c r="S1962" s="89">
        <v>8</v>
      </c>
      <c r="T1962" s="90">
        <v>0</v>
      </c>
      <c r="U1962" s="90">
        <v>8.0299999999999994</v>
      </c>
      <c r="V1962" s="90">
        <v>39.39</v>
      </c>
      <c r="W1962" s="90">
        <v>0</v>
      </c>
      <c r="X1962" s="90">
        <v>0.09</v>
      </c>
      <c r="Y1962" s="90">
        <v>47.5</v>
      </c>
      <c r="Z1962" s="90">
        <v>0</v>
      </c>
      <c r="AA1962" s="90">
        <v>0</v>
      </c>
      <c r="AB1962" s="90">
        <v>47.5</v>
      </c>
      <c r="AC1962" s="90">
        <v>122.73</v>
      </c>
      <c r="AD1962" s="90">
        <v>190.75</v>
      </c>
      <c r="AE1962" s="381">
        <f t="shared" si="31"/>
        <v>10.861239632413517</v>
      </c>
      <c r="AF1962" s="105"/>
      <c r="AG1962" s="381"/>
      <c r="AH1962" s="381"/>
      <c r="AI1962" s="381"/>
      <c r="AJ1962" s="381"/>
      <c r="AK1962" s="381"/>
      <c r="AL1962" s="381"/>
      <c r="AM1962" s="381"/>
    </row>
    <row r="1963" spans="1:39" x14ac:dyDescent="0.35">
      <c r="A1963" s="89" t="s">
        <v>496</v>
      </c>
      <c r="B1963" s="89" t="s">
        <v>391</v>
      </c>
      <c r="C1963" s="89" t="s">
        <v>392</v>
      </c>
      <c r="D1963" s="89" t="s">
        <v>637</v>
      </c>
      <c r="E1963" s="89" t="s">
        <v>473</v>
      </c>
      <c r="F1963" s="89" t="s">
        <v>465</v>
      </c>
      <c r="G1963" s="89" t="s">
        <v>465</v>
      </c>
      <c r="H1963" s="89" t="s">
        <v>465</v>
      </c>
      <c r="I1963" s="89" t="s">
        <v>506</v>
      </c>
      <c r="J1963" s="89" t="s">
        <v>465</v>
      </c>
      <c r="K1963" s="89" t="s">
        <v>476</v>
      </c>
      <c r="L1963" s="89" t="s">
        <v>549</v>
      </c>
      <c r="M1963" s="89" t="s">
        <v>395</v>
      </c>
      <c r="N1963" s="89">
        <v>19</v>
      </c>
      <c r="O1963" s="91">
        <v>2.37</v>
      </c>
      <c r="P1963" s="89" t="s">
        <v>566</v>
      </c>
      <c r="Q1963" s="89">
        <v>50</v>
      </c>
      <c r="R1963" s="89" t="s">
        <v>793</v>
      </c>
      <c r="S1963" s="89">
        <v>8</v>
      </c>
      <c r="T1963" s="90">
        <v>0</v>
      </c>
      <c r="U1963" s="90">
        <v>8.0299999999999994</v>
      </c>
      <c r="V1963" s="90">
        <v>39.39</v>
      </c>
      <c r="W1963" s="90">
        <v>0</v>
      </c>
      <c r="X1963" s="90">
        <v>0.09</v>
      </c>
      <c r="Y1963" s="90">
        <v>47.5</v>
      </c>
      <c r="Z1963" s="90">
        <v>0</v>
      </c>
      <c r="AA1963" s="90">
        <v>0</v>
      </c>
      <c r="AB1963" s="90">
        <v>47.5</v>
      </c>
      <c r="AC1963" s="90">
        <v>122.73</v>
      </c>
      <c r="AD1963" s="90">
        <v>190.75</v>
      </c>
      <c r="AE1963" s="381">
        <f t="shared" si="31"/>
        <v>10.861239632413517</v>
      </c>
      <c r="AF1963" s="105"/>
      <c r="AG1963" s="381"/>
      <c r="AH1963" s="381"/>
      <c r="AI1963" s="381"/>
      <c r="AJ1963" s="381"/>
      <c r="AK1963" s="381"/>
      <c r="AL1963" s="381"/>
      <c r="AM1963" s="381"/>
    </row>
    <row r="1964" spans="1:39" x14ac:dyDescent="0.35">
      <c r="A1964" s="89" t="s">
        <v>472</v>
      </c>
      <c r="B1964" s="89" t="s">
        <v>534</v>
      </c>
      <c r="C1964" s="89" t="s">
        <v>392</v>
      </c>
      <c r="D1964" s="89" t="s">
        <v>637</v>
      </c>
      <c r="E1964" s="89" t="s">
        <v>473</v>
      </c>
      <c r="F1964" s="89" t="s">
        <v>465</v>
      </c>
      <c r="G1964" s="89" t="s">
        <v>465</v>
      </c>
      <c r="H1964" s="89" t="s">
        <v>465</v>
      </c>
      <c r="I1964" s="89" t="s">
        <v>506</v>
      </c>
      <c r="J1964" s="89" t="s">
        <v>465</v>
      </c>
      <c r="K1964" s="89" t="s">
        <v>466</v>
      </c>
      <c r="L1964" s="89" t="s">
        <v>549</v>
      </c>
      <c r="M1964" s="89" t="s">
        <v>395</v>
      </c>
      <c r="N1964" s="89">
        <v>19</v>
      </c>
      <c r="O1964" s="91">
        <v>55.21</v>
      </c>
      <c r="P1964" s="89" t="s">
        <v>566</v>
      </c>
      <c r="Q1964" s="89">
        <v>50</v>
      </c>
      <c r="R1964" s="89" t="s">
        <v>793</v>
      </c>
      <c r="S1964" s="89">
        <v>8</v>
      </c>
      <c r="T1964" s="90">
        <v>0</v>
      </c>
      <c r="U1964" s="90">
        <v>6.72</v>
      </c>
      <c r="V1964" s="90">
        <v>18.309999999999999</v>
      </c>
      <c r="W1964" s="90">
        <v>0.08</v>
      </c>
      <c r="X1964" s="90">
        <v>0</v>
      </c>
      <c r="Y1964" s="90">
        <v>25.11</v>
      </c>
      <c r="Z1964" s="90">
        <v>0</v>
      </c>
      <c r="AA1964" s="90">
        <v>0</v>
      </c>
      <c r="AB1964" s="90">
        <v>25.11</v>
      </c>
      <c r="AC1964" s="90">
        <v>101.17</v>
      </c>
      <c r="AD1964" s="90">
        <v>177.3</v>
      </c>
      <c r="AE1964" s="381">
        <f t="shared" si="31"/>
        <v>10.228402485242997</v>
      </c>
      <c r="AF1964" s="105"/>
      <c r="AG1964" s="381"/>
      <c r="AH1964" s="381"/>
      <c r="AI1964" s="381"/>
      <c r="AJ1964" s="381"/>
      <c r="AK1964" s="381"/>
      <c r="AL1964" s="381"/>
      <c r="AM1964" s="381"/>
    </row>
    <row r="1965" spans="1:39" x14ac:dyDescent="0.35">
      <c r="A1965" s="89" t="s">
        <v>743</v>
      </c>
      <c r="B1965" s="89" t="s">
        <v>391</v>
      </c>
      <c r="C1965" s="89" t="s">
        <v>392</v>
      </c>
      <c r="D1965" s="89" t="s">
        <v>463</v>
      </c>
      <c r="E1965" s="89" t="s">
        <v>489</v>
      </c>
      <c r="F1965" s="89" t="s">
        <v>465</v>
      </c>
      <c r="G1965" s="89" t="s">
        <v>465</v>
      </c>
      <c r="H1965" s="89" t="s">
        <v>465</v>
      </c>
      <c r="I1965" s="89" t="s">
        <v>506</v>
      </c>
      <c r="J1965" s="89" t="s">
        <v>465</v>
      </c>
      <c r="K1965" s="89" t="s">
        <v>476</v>
      </c>
      <c r="L1965" s="89" t="s">
        <v>549</v>
      </c>
      <c r="M1965" s="89" t="s">
        <v>395</v>
      </c>
      <c r="N1965" s="89">
        <v>19</v>
      </c>
      <c r="O1965" s="91">
        <v>56.45</v>
      </c>
      <c r="P1965" s="89" t="s">
        <v>566</v>
      </c>
      <c r="Q1965" s="89">
        <v>50</v>
      </c>
      <c r="R1965" s="89" t="s">
        <v>793</v>
      </c>
      <c r="S1965" s="89">
        <v>8</v>
      </c>
      <c r="T1965" s="90">
        <v>0</v>
      </c>
      <c r="U1965" s="90">
        <v>7.95</v>
      </c>
      <c r="V1965" s="90">
        <v>28.49</v>
      </c>
      <c r="W1965" s="90">
        <v>0</v>
      </c>
      <c r="X1965" s="90">
        <v>0</v>
      </c>
      <c r="Y1965" s="90">
        <v>36.450000000000003</v>
      </c>
      <c r="Z1965" s="90">
        <v>0</v>
      </c>
      <c r="AA1965" s="90">
        <v>0</v>
      </c>
      <c r="AB1965" s="90">
        <v>36.450000000000003</v>
      </c>
      <c r="AC1965" s="90">
        <v>113.12</v>
      </c>
      <c r="AD1965" s="90">
        <v>190.81</v>
      </c>
      <c r="AE1965" s="381">
        <f t="shared" si="31"/>
        <v>10.425705051144343</v>
      </c>
      <c r="AF1965" s="105"/>
      <c r="AG1965" s="381"/>
      <c r="AH1965" s="381"/>
      <c r="AI1965" s="381"/>
      <c r="AJ1965" s="381"/>
      <c r="AK1965" s="381"/>
      <c r="AL1965" s="381"/>
      <c r="AM1965" s="381"/>
    </row>
    <row r="1966" spans="1:39" x14ac:dyDescent="0.35">
      <c r="A1966" s="89" t="s">
        <v>746</v>
      </c>
      <c r="B1966" s="89" t="s">
        <v>391</v>
      </c>
      <c r="C1966" s="89" t="s">
        <v>392</v>
      </c>
      <c r="D1966" s="89" t="s">
        <v>463</v>
      </c>
      <c r="E1966" s="89" t="s">
        <v>505</v>
      </c>
      <c r="F1966" s="89" t="s">
        <v>465</v>
      </c>
      <c r="G1966" s="89" t="s">
        <v>465</v>
      </c>
      <c r="H1966" s="89" t="s">
        <v>465</v>
      </c>
      <c r="I1966" s="89" t="s">
        <v>506</v>
      </c>
      <c r="J1966" s="89" t="s">
        <v>465</v>
      </c>
      <c r="K1966" s="89" t="s">
        <v>476</v>
      </c>
      <c r="L1966" s="89" t="s">
        <v>549</v>
      </c>
      <c r="M1966" s="89" t="s">
        <v>395</v>
      </c>
      <c r="N1966" s="89">
        <v>19</v>
      </c>
      <c r="O1966" s="91">
        <v>27.2636</v>
      </c>
      <c r="P1966" s="89" t="s">
        <v>566</v>
      </c>
      <c r="Q1966" s="89">
        <v>50</v>
      </c>
      <c r="R1966" s="89" t="s">
        <v>793</v>
      </c>
      <c r="S1966" s="89">
        <v>8</v>
      </c>
      <c r="T1966" s="90">
        <v>0</v>
      </c>
      <c r="U1966" s="90">
        <v>7.95</v>
      </c>
      <c r="V1966" s="90">
        <v>28.49</v>
      </c>
      <c r="W1966" s="90">
        <v>0</v>
      </c>
      <c r="X1966" s="90">
        <v>0</v>
      </c>
      <c r="Y1966" s="90">
        <v>36.450000000000003</v>
      </c>
      <c r="Z1966" s="90">
        <v>0</v>
      </c>
      <c r="AA1966" s="90">
        <v>0</v>
      </c>
      <c r="AB1966" s="90">
        <v>36.450000000000003</v>
      </c>
      <c r="AC1966" s="90">
        <v>113.12</v>
      </c>
      <c r="AD1966" s="90">
        <v>190.81</v>
      </c>
      <c r="AE1966" s="381">
        <f t="shared" si="31"/>
        <v>10.425705051144343</v>
      </c>
      <c r="AF1966" s="105"/>
      <c r="AG1966" s="381"/>
      <c r="AH1966" s="381"/>
      <c r="AI1966" s="381"/>
      <c r="AJ1966" s="381"/>
      <c r="AK1966" s="381"/>
      <c r="AL1966" s="381"/>
      <c r="AM1966" s="381"/>
    </row>
    <row r="1967" spans="1:39" x14ac:dyDescent="0.35">
      <c r="A1967" s="89" t="s">
        <v>741</v>
      </c>
      <c r="B1967" s="89" t="s">
        <v>391</v>
      </c>
      <c r="C1967" s="89" t="s">
        <v>392</v>
      </c>
      <c r="D1967" s="89" t="s">
        <v>463</v>
      </c>
      <c r="E1967" s="89" t="s">
        <v>526</v>
      </c>
      <c r="F1967" s="89" t="s">
        <v>465</v>
      </c>
      <c r="G1967" s="89" t="s">
        <v>465</v>
      </c>
      <c r="H1967" s="89" t="s">
        <v>465</v>
      </c>
      <c r="I1967" s="89" t="s">
        <v>506</v>
      </c>
      <c r="J1967" s="89" t="s">
        <v>465</v>
      </c>
      <c r="K1967" s="89" t="s">
        <v>466</v>
      </c>
      <c r="L1967" s="89" t="s">
        <v>549</v>
      </c>
      <c r="M1967" s="89" t="s">
        <v>395</v>
      </c>
      <c r="N1967" s="89">
        <v>19</v>
      </c>
      <c r="O1967" s="91">
        <v>15.35</v>
      </c>
      <c r="P1967" s="89" t="s">
        <v>566</v>
      </c>
      <c r="Q1967" s="89">
        <v>50</v>
      </c>
      <c r="R1967" s="89" t="s">
        <v>793</v>
      </c>
      <c r="S1967" s="89">
        <v>8</v>
      </c>
      <c r="T1967" s="90">
        <v>0</v>
      </c>
      <c r="U1967" s="90">
        <v>7.14</v>
      </c>
      <c r="V1967" s="90">
        <v>18.68</v>
      </c>
      <c r="W1967" s="90">
        <v>0</v>
      </c>
      <c r="X1967" s="90">
        <v>0</v>
      </c>
      <c r="Y1967" s="90">
        <v>25.83</v>
      </c>
      <c r="Z1967" s="90">
        <v>0</v>
      </c>
      <c r="AA1967" s="90">
        <v>0</v>
      </c>
      <c r="AB1967" s="90">
        <v>25.83</v>
      </c>
      <c r="AC1967" s="90">
        <v>102.98</v>
      </c>
      <c r="AD1967" s="90">
        <v>186.6</v>
      </c>
      <c r="AE1967" s="381">
        <f t="shared" si="31"/>
        <v>10.059049051328136</v>
      </c>
      <c r="AF1967" s="105"/>
      <c r="AG1967" s="381"/>
      <c r="AH1967" s="381"/>
      <c r="AI1967" s="381"/>
      <c r="AJ1967" s="381"/>
      <c r="AK1967" s="381"/>
      <c r="AL1967" s="381"/>
      <c r="AM1967" s="381"/>
    </row>
    <row r="1968" spans="1:39" x14ac:dyDescent="0.35">
      <c r="A1968" s="89" t="s">
        <v>738</v>
      </c>
      <c r="B1968" s="89" t="s">
        <v>391</v>
      </c>
      <c r="C1968" s="89" t="s">
        <v>392</v>
      </c>
      <c r="D1968" s="89" t="s">
        <v>463</v>
      </c>
      <c r="E1968" s="89" t="s">
        <v>526</v>
      </c>
      <c r="F1968" s="89" t="s">
        <v>465</v>
      </c>
      <c r="G1968" s="89" t="s">
        <v>465</v>
      </c>
      <c r="H1968" s="89" t="s">
        <v>465</v>
      </c>
      <c r="I1968" s="89" t="s">
        <v>506</v>
      </c>
      <c r="J1968" s="89" t="s">
        <v>465</v>
      </c>
      <c r="K1968" s="89" t="s">
        <v>476</v>
      </c>
      <c r="L1968" s="89" t="s">
        <v>549</v>
      </c>
      <c r="M1968" s="89" t="s">
        <v>395</v>
      </c>
      <c r="N1968" s="89">
        <v>20</v>
      </c>
      <c r="O1968" s="91">
        <v>59.25</v>
      </c>
      <c r="P1968" s="89" t="s">
        <v>566</v>
      </c>
      <c r="Q1968" s="89">
        <v>50</v>
      </c>
      <c r="R1968" s="89" t="s">
        <v>793</v>
      </c>
      <c r="S1968" s="89">
        <v>8</v>
      </c>
      <c r="T1968" s="90">
        <v>0</v>
      </c>
      <c r="U1968" s="90">
        <v>7.53</v>
      </c>
      <c r="V1968" s="90">
        <v>22.16</v>
      </c>
      <c r="W1968" s="90">
        <v>0</v>
      </c>
      <c r="X1968" s="90">
        <v>0</v>
      </c>
      <c r="Y1968" s="90">
        <v>29.69</v>
      </c>
      <c r="Z1968" s="90">
        <v>0</v>
      </c>
      <c r="AA1968" s="90">
        <v>0</v>
      </c>
      <c r="AB1968" s="90">
        <v>29.69</v>
      </c>
      <c r="AC1968" s="90">
        <v>106.56</v>
      </c>
      <c r="AD1968" s="90">
        <v>185.94</v>
      </c>
      <c r="AE1968" s="381">
        <f t="shared" si="31"/>
        <v>10.25054589569045</v>
      </c>
      <c r="AF1968" s="105"/>
      <c r="AG1968" s="381"/>
      <c r="AH1968" s="381"/>
      <c r="AI1968" s="381"/>
      <c r="AJ1968" s="381"/>
      <c r="AK1968" s="381"/>
      <c r="AL1968" s="381"/>
      <c r="AM1968" s="381"/>
    </row>
    <row r="1969" spans="1:39" x14ac:dyDescent="0.35">
      <c r="A1969" s="89" t="s">
        <v>746</v>
      </c>
      <c r="B1969" s="89" t="s">
        <v>391</v>
      </c>
      <c r="C1969" s="89" t="s">
        <v>392</v>
      </c>
      <c r="D1969" s="89" t="s">
        <v>463</v>
      </c>
      <c r="E1969" s="89" t="s">
        <v>505</v>
      </c>
      <c r="F1969" s="89" t="s">
        <v>465</v>
      </c>
      <c r="G1969" s="89" t="s">
        <v>511</v>
      </c>
      <c r="H1969" s="89" t="s">
        <v>508</v>
      </c>
      <c r="I1969" s="89" t="s">
        <v>506</v>
      </c>
      <c r="J1969" s="89" t="s">
        <v>503</v>
      </c>
      <c r="K1969" s="89" t="s">
        <v>476</v>
      </c>
      <c r="L1969" s="89" t="s">
        <v>587</v>
      </c>
      <c r="M1969" s="89" t="s">
        <v>395</v>
      </c>
      <c r="N1969" s="89">
        <v>24</v>
      </c>
      <c r="O1969" s="91">
        <v>129.79640000000001</v>
      </c>
      <c r="P1969" s="89" t="s">
        <v>400</v>
      </c>
      <c r="Q1969" s="89">
        <v>50</v>
      </c>
      <c r="R1969" s="89" t="s">
        <v>793</v>
      </c>
      <c r="S1969" s="89">
        <v>9</v>
      </c>
      <c r="T1969" s="90">
        <v>0</v>
      </c>
      <c r="U1969" s="90">
        <v>30.78</v>
      </c>
      <c r="V1969" s="90">
        <v>52.22</v>
      </c>
      <c r="W1969" s="90">
        <v>0</v>
      </c>
      <c r="X1969" s="90">
        <v>18.18</v>
      </c>
      <c r="Y1969" s="90">
        <v>101.18</v>
      </c>
      <c r="Z1969" s="90">
        <v>0</v>
      </c>
      <c r="AA1969" s="90">
        <v>0</v>
      </c>
      <c r="AB1969" s="90">
        <v>101.18</v>
      </c>
      <c r="AC1969" s="90">
        <v>90.62</v>
      </c>
      <c r="AD1969" s="90">
        <v>101.93</v>
      </c>
      <c r="AE1969" s="381">
        <f t="shared" si="31"/>
        <v>12.767248711132067</v>
      </c>
      <c r="AF1969" s="105"/>
      <c r="AG1969" s="381"/>
      <c r="AH1969" s="381"/>
      <c r="AI1969" s="381"/>
      <c r="AJ1969" s="381"/>
      <c r="AK1969" s="381"/>
      <c r="AL1969" s="381"/>
      <c r="AM1969" s="381"/>
    </row>
    <row r="1970" spans="1:39" x14ac:dyDescent="0.35">
      <c r="A1970" s="89" t="s">
        <v>744</v>
      </c>
      <c r="B1970" s="89" t="s">
        <v>391</v>
      </c>
      <c r="C1970" s="89" t="s">
        <v>392</v>
      </c>
      <c r="D1970" s="89" t="s">
        <v>463</v>
      </c>
      <c r="E1970" s="89" t="s">
        <v>660</v>
      </c>
      <c r="F1970" s="89" t="s">
        <v>465</v>
      </c>
      <c r="G1970" s="89" t="s">
        <v>511</v>
      </c>
      <c r="H1970" s="89" t="s">
        <v>508</v>
      </c>
      <c r="I1970" s="89" t="s">
        <v>506</v>
      </c>
      <c r="J1970" s="89" t="s">
        <v>503</v>
      </c>
      <c r="K1970" s="89" t="s">
        <v>476</v>
      </c>
      <c r="L1970" s="89" t="s">
        <v>587</v>
      </c>
      <c r="M1970" s="89" t="s">
        <v>395</v>
      </c>
      <c r="N1970" s="89">
        <v>24</v>
      </c>
      <c r="O1970" s="91">
        <v>72.86</v>
      </c>
      <c r="P1970" s="89" t="s">
        <v>400</v>
      </c>
      <c r="Q1970" s="89">
        <v>50</v>
      </c>
      <c r="R1970" s="89" t="s">
        <v>793</v>
      </c>
      <c r="S1970" s="89">
        <v>9</v>
      </c>
      <c r="T1970" s="90">
        <v>0</v>
      </c>
      <c r="U1970" s="90">
        <v>36.53</v>
      </c>
      <c r="V1970" s="90">
        <v>46.54</v>
      </c>
      <c r="W1970" s="90">
        <v>0</v>
      </c>
      <c r="X1970" s="90">
        <v>24.84</v>
      </c>
      <c r="Y1970" s="90">
        <v>107.92</v>
      </c>
      <c r="Z1970" s="90">
        <v>0</v>
      </c>
      <c r="AA1970" s="90">
        <v>0</v>
      </c>
      <c r="AB1970" s="90">
        <v>107.92</v>
      </c>
      <c r="AC1970" s="90">
        <v>90.31</v>
      </c>
      <c r="AD1970" s="90">
        <v>95.88</v>
      </c>
      <c r="AE1970" s="381">
        <f t="shared" si="31"/>
        <v>13.141356902408461</v>
      </c>
      <c r="AF1970" s="105"/>
      <c r="AG1970" s="381"/>
      <c r="AH1970" s="381"/>
      <c r="AI1970" s="381"/>
      <c r="AJ1970" s="381"/>
      <c r="AK1970" s="381"/>
      <c r="AL1970" s="381"/>
      <c r="AM1970" s="381"/>
    </row>
    <row r="1971" spans="1:39" x14ac:dyDescent="0.35">
      <c r="A1971" s="89" t="s">
        <v>717</v>
      </c>
      <c r="B1971" s="89" t="s">
        <v>391</v>
      </c>
      <c r="C1971" s="89" t="s">
        <v>392</v>
      </c>
      <c r="D1971" s="89" t="s">
        <v>463</v>
      </c>
      <c r="E1971" s="89" t="s">
        <v>485</v>
      </c>
      <c r="F1971" s="89" t="s">
        <v>465</v>
      </c>
      <c r="G1971" s="89" t="s">
        <v>465</v>
      </c>
      <c r="H1971" s="89" t="s">
        <v>465</v>
      </c>
      <c r="I1971" s="89" t="s">
        <v>506</v>
      </c>
      <c r="J1971" s="89" t="s">
        <v>503</v>
      </c>
      <c r="K1971" s="89" t="s">
        <v>466</v>
      </c>
      <c r="L1971" s="89" t="s">
        <v>587</v>
      </c>
      <c r="M1971" s="89" t="s">
        <v>395</v>
      </c>
      <c r="N1971" s="89">
        <v>24</v>
      </c>
      <c r="O1971" s="91">
        <v>29.25</v>
      </c>
      <c r="P1971" s="89" t="s">
        <v>400</v>
      </c>
      <c r="Q1971" s="89">
        <v>50</v>
      </c>
      <c r="R1971" s="89" t="s">
        <v>793</v>
      </c>
      <c r="S1971" s="89">
        <v>9</v>
      </c>
      <c r="T1971" s="90">
        <v>0</v>
      </c>
      <c r="U1971" s="90">
        <v>10.57</v>
      </c>
      <c r="V1971" s="90">
        <v>67.239999999999995</v>
      </c>
      <c r="W1971" s="90">
        <v>9.8800000000000008</v>
      </c>
      <c r="X1971" s="90">
        <v>0</v>
      </c>
      <c r="Y1971" s="90">
        <v>87.69</v>
      </c>
      <c r="Z1971" s="90">
        <v>0</v>
      </c>
      <c r="AA1971" s="90">
        <v>0</v>
      </c>
      <c r="AB1971" s="90">
        <v>87.69</v>
      </c>
      <c r="AC1971" s="90">
        <v>84.27</v>
      </c>
      <c r="AD1971" s="90">
        <v>111.56</v>
      </c>
      <c r="AE1971" s="381">
        <f t="shared" si="31"/>
        <v>11.768430476765692</v>
      </c>
      <c r="AF1971" s="105"/>
      <c r="AG1971" s="381"/>
      <c r="AH1971" s="381"/>
      <c r="AI1971" s="381"/>
      <c r="AJ1971" s="381"/>
      <c r="AK1971" s="381"/>
      <c r="AL1971" s="381"/>
      <c r="AM1971" s="381"/>
    </row>
    <row r="1972" spans="1:39" x14ac:dyDescent="0.35">
      <c r="A1972" s="89" t="s">
        <v>682</v>
      </c>
      <c r="B1972" s="89" t="s">
        <v>391</v>
      </c>
      <c r="C1972" s="89" t="s">
        <v>392</v>
      </c>
      <c r="D1972" s="89" t="s">
        <v>463</v>
      </c>
      <c r="E1972" s="89" t="s">
        <v>485</v>
      </c>
      <c r="F1972" s="89" t="s">
        <v>465</v>
      </c>
      <c r="G1972" s="89" t="s">
        <v>465</v>
      </c>
      <c r="H1972" s="89" t="s">
        <v>501</v>
      </c>
      <c r="I1972" s="89" t="s">
        <v>506</v>
      </c>
      <c r="J1972" s="89" t="s">
        <v>508</v>
      </c>
      <c r="K1972" s="89" t="s">
        <v>466</v>
      </c>
      <c r="L1972" s="89" t="s">
        <v>587</v>
      </c>
      <c r="M1972" s="89" t="s">
        <v>395</v>
      </c>
      <c r="N1972" s="89">
        <v>26</v>
      </c>
      <c r="O1972" s="91">
        <v>10.71</v>
      </c>
      <c r="P1972" s="89" t="s">
        <v>400</v>
      </c>
      <c r="Q1972" s="89">
        <v>50</v>
      </c>
      <c r="R1972" s="89" t="s">
        <v>793</v>
      </c>
      <c r="S1972" s="89">
        <v>9</v>
      </c>
      <c r="T1972" s="90">
        <v>0</v>
      </c>
      <c r="U1972" s="90">
        <v>14.01</v>
      </c>
      <c r="V1972" s="90">
        <v>57.13</v>
      </c>
      <c r="W1972" s="90">
        <v>35.68</v>
      </c>
      <c r="X1972" s="90">
        <v>0</v>
      </c>
      <c r="Y1972" s="90">
        <v>106.81</v>
      </c>
      <c r="Z1972" s="90">
        <v>0</v>
      </c>
      <c r="AA1972" s="90">
        <v>0</v>
      </c>
      <c r="AB1972" s="90">
        <v>106.81</v>
      </c>
      <c r="AC1972" s="90">
        <v>93.98</v>
      </c>
      <c r="AD1972" s="90">
        <v>106.73</v>
      </c>
      <c r="AE1972" s="381">
        <f t="shared" si="31"/>
        <v>12.706056070815709</v>
      </c>
      <c r="AF1972" s="105"/>
      <c r="AG1972" s="381"/>
      <c r="AH1972" s="381"/>
      <c r="AI1972" s="381"/>
      <c r="AJ1972" s="381"/>
      <c r="AK1972" s="381"/>
      <c r="AL1972" s="381"/>
      <c r="AM1972" s="381"/>
    </row>
    <row r="1973" spans="1:39" x14ac:dyDescent="0.35">
      <c r="A1973" s="89" t="s">
        <v>683</v>
      </c>
      <c r="B1973" s="89" t="s">
        <v>391</v>
      </c>
      <c r="C1973" s="89" t="s">
        <v>392</v>
      </c>
      <c r="D1973" s="89" t="s">
        <v>463</v>
      </c>
      <c r="E1973" s="89" t="s">
        <v>475</v>
      </c>
      <c r="F1973" s="89" t="s">
        <v>465</v>
      </c>
      <c r="G1973" s="89" t="s">
        <v>465</v>
      </c>
      <c r="H1973" s="89" t="s">
        <v>501</v>
      </c>
      <c r="I1973" s="89" t="s">
        <v>506</v>
      </c>
      <c r="J1973" s="89" t="s">
        <v>508</v>
      </c>
      <c r="K1973" s="89" t="s">
        <v>466</v>
      </c>
      <c r="L1973" s="89" t="s">
        <v>587</v>
      </c>
      <c r="M1973" s="89" t="s">
        <v>395</v>
      </c>
      <c r="N1973" s="89">
        <v>25</v>
      </c>
      <c r="O1973" s="91">
        <v>82.73</v>
      </c>
      <c r="P1973" s="89" t="s">
        <v>400</v>
      </c>
      <c r="Q1973" s="89">
        <v>50</v>
      </c>
      <c r="R1973" s="89" t="s">
        <v>793</v>
      </c>
      <c r="S1973" s="89">
        <v>9</v>
      </c>
      <c r="T1973" s="90">
        <v>0</v>
      </c>
      <c r="U1973" s="90">
        <v>11.37</v>
      </c>
      <c r="V1973" s="90">
        <v>64.12</v>
      </c>
      <c r="W1973" s="90">
        <v>17</v>
      </c>
      <c r="X1973" s="90">
        <v>0</v>
      </c>
      <c r="Y1973" s="90">
        <v>92.5</v>
      </c>
      <c r="Z1973" s="90">
        <v>0</v>
      </c>
      <c r="AA1973" s="90">
        <v>0</v>
      </c>
      <c r="AB1973" s="90">
        <v>92.5</v>
      </c>
      <c r="AC1973" s="90">
        <v>90.82</v>
      </c>
      <c r="AD1973" s="90">
        <v>115.43</v>
      </c>
      <c r="AE1973" s="381">
        <f t="shared" si="31"/>
        <v>12.010682948008206</v>
      </c>
      <c r="AF1973" s="105"/>
      <c r="AG1973" s="381"/>
      <c r="AH1973" s="381"/>
      <c r="AI1973" s="381"/>
      <c r="AJ1973" s="381"/>
      <c r="AK1973" s="381"/>
      <c r="AL1973" s="381"/>
      <c r="AM1973" s="381"/>
    </row>
    <row r="1974" spans="1:39" x14ac:dyDescent="0.35">
      <c r="A1974" s="89" t="s">
        <v>640</v>
      </c>
      <c r="B1974" s="89" t="s">
        <v>391</v>
      </c>
      <c r="C1974" s="89" t="s">
        <v>392</v>
      </c>
      <c r="D1974" s="89" t="s">
        <v>463</v>
      </c>
      <c r="E1974" s="89" t="s">
        <v>524</v>
      </c>
      <c r="F1974" s="89" t="s">
        <v>465</v>
      </c>
      <c r="G1974" s="89" t="s">
        <v>465</v>
      </c>
      <c r="H1974" s="89" t="s">
        <v>719</v>
      </c>
      <c r="I1974" s="89" t="s">
        <v>506</v>
      </c>
      <c r="J1974" s="89" t="s">
        <v>501</v>
      </c>
      <c r="K1974" s="89" t="s">
        <v>466</v>
      </c>
      <c r="L1974" s="89" t="s">
        <v>587</v>
      </c>
      <c r="M1974" s="89" t="s">
        <v>395</v>
      </c>
      <c r="N1974" s="89">
        <v>26</v>
      </c>
      <c r="O1974" s="91">
        <v>61.483600000000003</v>
      </c>
      <c r="P1974" s="89" t="s">
        <v>400</v>
      </c>
      <c r="Q1974" s="89">
        <v>50</v>
      </c>
      <c r="R1974" s="89" t="s">
        <v>793</v>
      </c>
      <c r="S1974" s="89">
        <v>9</v>
      </c>
      <c r="T1974" s="90">
        <v>0</v>
      </c>
      <c r="U1974" s="90">
        <v>9.98</v>
      </c>
      <c r="V1974" s="90">
        <v>66.599999999999994</v>
      </c>
      <c r="W1974" s="90">
        <v>9.52</v>
      </c>
      <c r="X1974" s="90">
        <v>0</v>
      </c>
      <c r="Y1974" s="90">
        <v>86.1</v>
      </c>
      <c r="Z1974" s="90">
        <v>0</v>
      </c>
      <c r="AA1974" s="90">
        <v>0</v>
      </c>
      <c r="AB1974" s="90">
        <v>86.1</v>
      </c>
      <c r="AC1974" s="90">
        <v>90.54</v>
      </c>
      <c r="AD1974" s="90">
        <v>122.57</v>
      </c>
      <c r="AE1974" s="381">
        <f t="shared" si="31"/>
        <v>11.637627549146634</v>
      </c>
      <c r="AF1974" s="105"/>
      <c r="AG1974" s="381"/>
      <c r="AH1974" s="381"/>
      <c r="AI1974" s="381"/>
      <c r="AJ1974" s="381"/>
      <c r="AK1974" s="381"/>
      <c r="AL1974" s="381"/>
      <c r="AM1974" s="381"/>
    </row>
    <row r="1975" spans="1:39" x14ac:dyDescent="0.35">
      <c r="A1975" s="89" t="s">
        <v>641</v>
      </c>
      <c r="B1975" s="89" t="s">
        <v>391</v>
      </c>
      <c r="C1975" s="89" t="s">
        <v>392</v>
      </c>
      <c r="D1975" s="89" t="s">
        <v>463</v>
      </c>
      <c r="E1975" s="89" t="s">
        <v>524</v>
      </c>
      <c r="F1975" s="89" t="s">
        <v>465</v>
      </c>
      <c r="G1975" s="89" t="s">
        <v>465</v>
      </c>
      <c r="H1975" s="89" t="s">
        <v>719</v>
      </c>
      <c r="I1975" s="89" t="s">
        <v>506</v>
      </c>
      <c r="J1975" s="89" t="s">
        <v>501</v>
      </c>
      <c r="K1975" s="89" t="s">
        <v>466</v>
      </c>
      <c r="L1975" s="89" t="s">
        <v>587</v>
      </c>
      <c r="M1975" s="89" t="s">
        <v>395</v>
      </c>
      <c r="N1975" s="89">
        <v>26</v>
      </c>
      <c r="O1975" s="91">
        <v>31.55</v>
      </c>
      <c r="P1975" s="89" t="s">
        <v>400</v>
      </c>
      <c r="Q1975" s="89">
        <v>50</v>
      </c>
      <c r="R1975" s="89" t="s">
        <v>793</v>
      </c>
      <c r="S1975" s="89">
        <v>9</v>
      </c>
      <c r="T1975" s="90">
        <v>0</v>
      </c>
      <c r="U1975" s="90">
        <v>9.98</v>
      </c>
      <c r="V1975" s="90">
        <v>66.599999999999994</v>
      </c>
      <c r="W1975" s="90">
        <v>9.52</v>
      </c>
      <c r="X1975" s="90">
        <v>0</v>
      </c>
      <c r="Y1975" s="90">
        <v>86.1</v>
      </c>
      <c r="Z1975" s="90">
        <v>0</v>
      </c>
      <c r="AA1975" s="90">
        <v>0</v>
      </c>
      <c r="AB1975" s="90">
        <v>86.1</v>
      </c>
      <c r="AC1975" s="90">
        <v>90.54</v>
      </c>
      <c r="AD1975" s="90">
        <v>122.57</v>
      </c>
      <c r="AE1975" s="381">
        <f t="shared" si="31"/>
        <v>11.637627549146634</v>
      </c>
      <c r="AF1975" s="105"/>
      <c r="AG1975" s="381"/>
      <c r="AH1975" s="381"/>
      <c r="AI1975" s="381"/>
      <c r="AJ1975" s="381"/>
      <c r="AK1975" s="381"/>
      <c r="AL1975" s="381"/>
      <c r="AM1975" s="381"/>
    </row>
    <row r="1976" spans="1:39" x14ac:dyDescent="0.35">
      <c r="A1976" s="89" t="s">
        <v>644</v>
      </c>
      <c r="B1976" s="89" t="s">
        <v>391</v>
      </c>
      <c r="C1976" s="89" t="s">
        <v>392</v>
      </c>
      <c r="D1976" s="89" t="s">
        <v>463</v>
      </c>
      <c r="E1976" s="89" t="s">
        <v>524</v>
      </c>
      <c r="F1976" s="89" t="s">
        <v>465</v>
      </c>
      <c r="G1976" s="89" t="s">
        <v>465</v>
      </c>
      <c r="H1976" s="89" t="s">
        <v>719</v>
      </c>
      <c r="I1976" s="89" t="s">
        <v>506</v>
      </c>
      <c r="J1976" s="89" t="s">
        <v>501</v>
      </c>
      <c r="K1976" s="89" t="s">
        <v>466</v>
      </c>
      <c r="L1976" s="89" t="s">
        <v>587</v>
      </c>
      <c r="M1976" s="89" t="s">
        <v>395</v>
      </c>
      <c r="N1976" s="89">
        <v>26</v>
      </c>
      <c r="O1976" s="91">
        <v>42.96</v>
      </c>
      <c r="P1976" s="89" t="s">
        <v>400</v>
      </c>
      <c r="Q1976" s="89">
        <v>50</v>
      </c>
      <c r="R1976" s="89" t="s">
        <v>793</v>
      </c>
      <c r="S1976" s="89">
        <v>9</v>
      </c>
      <c r="T1976" s="90">
        <v>0</v>
      </c>
      <c r="U1976" s="90">
        <v>9.98</v>
      </c>
      <c r="V1976" s="90">
        <v>66.599999999999994</v>
      </c>
      <c r="W1976" s="90">
        <v>9.52</v>
      </c>
      <c r="X1976" s="90">
        <v>0</v>
      </c>
      <c r="Y1976" s="90">
        <v>86.1</v>
      </c>
      <c r="Z1976" s="90">
        <v>0</v>
      </c>
      <c r="AA1976" s="90">
        <v>0</v>
      </c>
      <c r="AB1976" s="90">
        <v>86.1</v>
      </c>
      <c r="AC1976" s="90">
        <v>90.54</v>
      </c>
      <c r="AD1976" s="90">
        <v>122.57</v>
      </c>
      <c r="AE1976" s="381">
        <f t="shared" si="31"/>
        <v>11.637627549146634</v>
      </c>
      <c r="AF1976" s="105"/>
      <c r="AG1976" s="381"/>
      <c r="AH1976" s="381"/>
      <c r="AI1976" s="381"/>
      <c r="AJ1976" s="381"/>
      <c r="AK1976" s="381"/>
      <c r="AL1976" s="381"/>
      <c r="AM1976" s="381"/>
    </row>
    <row r="1977" spans="1:39" x14ac:dyDescent="0.35">
      <c r="A1977" s="89" t="s">
        <v>643</v>
      </c>
      <c r="B1977" s="89" t="s">
        <v>391</v>
      </c>
      <c r="C1977" s="89" t="s">
        <v>392</v>
      </c>
      <c r="D1977" s="89" t="s">
        <v>463</v>
      </c>
      <c r="E1977" s="89" t="s">
        <v>500</v>
      </c>
      <c r="F1977" s="89" t="s">
        <v>465</v>
      </c>
      <c r="G1977" s="89" t="s">
        <v>465</v>
      </c>
      <c r="H1977" s="89" t="s">
        <v>501</v>
      </c>
      <c r="I1977" s="89" t="s">
        <v>506</v>
      </c>
      <c r="J1977" s="89" t="s">
        <v>508</v>
      </c>
      <c r="K1977" s="89" t="s">
        <v>466</v>
      </c>
      <c r="L1977" s="89" t="s">
        <v>587</v>
      </c>
      <c r="M1977" s="89" t="s">
        <v>395</v>
      </c>
      <c r="N1977" s="89">
        <v>26</v>
      </c>
      <c r="O1977" s="91">
        <v>31.68</v>
      </c>
      <c r="P1977" s="89" t="s">
        <v>400</v>
      </c>
      <c r="Q1977" s="89">
        <v>50</v>
      </c>
      <c r="R1977" s="89" t="s">
        <v>793</v>
      </c>
      <c r="S1977" s="89">
        <v>9</v>
      </c>
      <c r="T1977" s="90">
        <v>0</v>
      </c>
      <c r="U1977" s="90">
        <v>12.79</v>
      </c>
      <c r="V1977" s="90">
        <v>64.09</v>
      </c>
      <c r="W1977" s="90">
        <v>22.74</v>
      </c>
      <c r="X1977" s="90">
        <v>0</v>
      </c>
      <c r="Y1977" s="90">
        <v>99.63</v>
      </c>
      <c r="Z1977" s="90">
        <v>0</v>
      </c>
      <c r="AA1977" s="90">
        <v>0</v>
      </c>
      <c r="AB1977" s="90">
        <v>99.63</v>
      </c>
      <c r="AC1977" s="90">
        <v>94.18</v>
      </c>
      <c r="AD1977" s="90">
        <v>115.25</v>
      </c>
      <c r="AE1977" s="381">
        <f t="shared" si="31"/>
        <v>12.240387815676476</v>
      </c>
      <c r="AF1977" s="105"/>
      <c r="AG1977" s="381"/>
      <c r="AH1977" s="381"/>
      <c r="AI1977" s="381"/>
      <c r="AJ1977" s="381"/>
      <c r="AK1977" s="381"/>
      <c r="AL1977" s="381"/>
      <c r="AM1977" s="381"/>
    </row>
    <row r="1978" spans="1:39" x14ac:dyDescent="0.35">
      <c r="A1978" s="89" t="s">
        <v>650</v>
      </c>
      <c r="B1978" s="89" t="s">
        <v>391</v>
      </c>
      <c r="C1978" s="89" t="s">
        <v>392</v>
      </c>
      <c r="D1978" s="89" t="s">
        <v>463</v>
      </c>
      <c r="E1978" s="89" t="s">
        <v>500</v>
      </c>
      <c r="F1978" s="89" t="s">
        <v>465</v>
      </c>
      <c r="G1978" s="89" t="s">
        <v>465</v>
      </c>
      <c r="H1978" s="89" t="s">
        <v>501</v>
      </c>
      <c r="I1978" s="89" t="s">
        <v>506</v>
      </c>
      <c r="J1978" s="89" t="s">
        <v>508</v>
      </c>
      <c r="K1978" s="89" t="s">
        <v>466</v>
      </c>
      <c r="L1978" s="89" t="s">
        <v>587</v>
      </c>
      <c r="M1978" s="89" t="s">
        <v>395</v>
      </c>
      <c r="N1978" s="89">
        <v>26</v>
      </c>
      <c r="O1978" s="91">
        <v>11.75</v>
      </c>
      <c r="P1978" s="89" t="s">
        <v>400</v>
      </c>
      <c r="Q1978" s="89">
        <v>50</v>
      </c>
      <c r="R1978" s="89" t="s">
        <v>793</v>
      </c>
      <c r="S1978" s="89">
        <v>9</v>
      </c>
      <c r="T1978" s="90">
        <v>0</v>
      </c>
      <c r="U1978" s="90">
        <v>12.79</v>
      </c>
      <c r="V1978" s="90">
        <v>64.09</v>
      </c>
      <c r="W1978" s="90">
        <v>22.74</v>
      </c>
      <c r="X1978" s="90">
        <v>0</v>
      </c>
      <c r="Y1978" s="90">
        <v>99.63</v>
      </c>
      <c r="Z1978" s="90">
        <v>0</v>
      </c>
      <c r="AA1978" s="90">
        <v>0</v>
      </c>
      <c r="AB1978" s="90">
        <v>99.63</v>
      </c>
      <c r="AC1978" s="90">
        <v>94.18</v>
      </c>
      <c r="AD1978" s="90">
        <v>115.25</v>
      </c>
      <c r="AE1978" s="381">
        <f t="shared" si="31"/>
        <v>12.240387815676476</v>
      </c>
      <c r="AF1978" s="105"/>
      <c r="AG1978" s="381"/>
      <c r="AH1978" s="381"/>
      <c r="AI1978" s="381"/>
      <c r="AJ1978" s="381"/>
      <c r="AK1978" s="381"/>
      <c r="AL1978" s="381"/>
      <c r="AM1978" s="381"/>
    </row>
    <row r="1979" spans="1:39" x14ac:dyDescent="0.35">
      <c r="A1979" s="89" t="s">
        <v>652</v>
      </c>
      <c r="B1979" s="89" t="s">
        <v>391</v>
      </c>
      <c r="C1979" s="89" t="s">
        <v>392</v>
      </c>
      <c r="D1979" s="89" t="s">
        <v>463</v>
      </c>
      <c r="E1979" s="89" t="s">
        <v>500</v>
      </c>
      <c r="F1979" s="89" t="s">
        <v>465</v>
      </c>
      <c r="G1979" s="89" t="s">
        <v>465</v>
      </c>
      <c r="H1979" s="89" t="s">
        <v>501</v>
      </c>
      <c r="I1979" s="89" t="s">
        <v>506</v>
      </c>
      <c r="J1979" s="89" t="s">
        <v>508</v>
      </c>
      <c r="K1979" s="89" t="s">
        <v>466</v>
      </c>
      <c r="L1979" s="89" t="s">
        <v>587</v>
      </c>
      <c r="M1979" s="89" t="s">
        <v>395</v>
      </c>
      <c r="N1979" s="89">
        <v>26</v>
      </c>
      <c r="O1979" s="91">
        <v>16.78</v>
      </c>
      <c r="P1979" s="89" t="s">
        <v>400</v>
      </c>
      <c r="Q1979" s="89">
        <v>50</v>
      </c>
      <c r="R1979" s="89" t="s">
        <v>793</v>
      </c>
      <c r="S1979" s="89">
        <v>9</v>
      </c>
      <c r="T1979" s="90">
        <v>0</v>
      </c>
      <c r="U1979" s="90">
        <v>12.79</v>
      </c>
      <c r="V1979" s="90">
        <v>64.09</v>
      </c>
      <c r="W1979" s="90">
        <v>22.74</v>
      </c>
      <c r="X1979" s="90">
        <v>0</v>
      </c>
      <c r="Y1979" s="90">
        <v>99.63</v>
      </c>
      <c r="Z1979" s="90">
        <v>0</v>
      </c>
      <c r="AA1979" s="90">
        <v>0</v>
      </c>
      <c r="AB1979" s="90">
        <v>99.63</v>
      </c>
      <c r="AC1979" s="90">
        <v>94.18</v>
      </c>
      <c r="AD1979" s="90">
        <v>115.25</v>
      </c>
      <c r="AE1979" s="381">
        <f t="shared" si="31"/>
        <v>12.240387815676476</v>
      </c>
      <c r="AF1979" s="105"/>
      <c r="AG1979" s="381"/>
      <c r="AH1979" s="381"/>
      <c r="AI1979" s="381"/>
      <c r="AJ1979" s="381"/>
      <c r="AK1979" s="381"/>
      <c r="AL1979" s="381"/>
      <c r="AM1979" s="381"/>
    </row>
    <row r="1980" spans="1:39" x14ac:dyDescent="0.35">
      <c r="A1980" s="89" t="s">
        <v>653</v>
      </c>
      <c r="B1980" s="89" t="s">
        <v>391</v>
      </c>
      <c r="C1980" s="89" t="s">
        <v>392</v>
      </c>
      <c r="D1980" s="89" t="s">
        <v>463</v>
      </c>
      <c r="E1980" s="89" t="s">
        <v>500</v>
      </c>
      <c r="F1980" s="89" t="s">
        <v>465</v>
      </c>
      <c r="G1980" s="89" t="s">
        <v>465</v>
      </c>
      <c r="H1980" s="89" t="s">
        <v>501</v>
      </c>
      <c r="I1980" s="89" t="s">
        <v>506</v>
      </c>
      <c r="J1980" s="89" t="s">
        <v>508</v>
      </c>
      <c r="K1980" s="89" t="s">
        <v>466</v>
      </c>
      <c r="L1980" s="89" t="s">
        <v>587</v>
      </c>
      <c r="M1980" s="89" t="s">
        <v>395</v>
      </c>
      <c r="N1980" s="89">
        <v>26</v>
      </c>
      <c r="O1980" s="91">
        <v>42.11</v>
      </c>
      <c r="P1980" s="89" t="s">
        <v>400</v>
      </c>
      <c r="Q1980" s="89">
        <v>50</v>
      </c>
      <c r="R1980" s="89" t="s">
        <v>793</v>
      </c>
      <c r="S1980" s="89">
        <v>9</v>
      </c>
      <c r="T1980" s="90">
        <v>0</v>
      </c>
      <c r="U1980" s="90">
        <v>12.79</v>
      </c>
      <c r="V1980" s="90">
        <v>64.09</v>
      </c>
      <c r="W1980" s="90">
        <v>22.74</v>
      </c>
      <c r="X1980" s="90">
        <v>0</v>
      </c>
      <c r="Y1980" s="90">
        <v>99.63</v>
      </c>
      <c r="Z1980" s="90">
        <v>0</v>
      </c>
      <c r="AA1980" s="90">
        <v>0</v>
      </c>
      <c r="AB1980" s="90">
        <v>99.63</v>
      </c>
      <c r="AC1980" s="90">
        <v>94.18</v>
      </c>
      <c r="AD1980" s="90">
        <v>115.25</v>
      </c>
      <c r="AE1980" s="381">
        <f t="shared" si="31"/>
        <v>12.240387815676476</v>
      </c>
      <c r="AF1980" s="105"/>
      <c r="AG1980" s="381"/>
      <c r="AH1980" s="381"/>
      <c r="AI1980" s="381"/>
      <c r="AJ1980" s="381"/>
      <c r="AK1980" s="381"/>
      <c r="AL1980" s="381"/>
      <c r="AM1980" s="381"/>
    </row>
    <row r="1981" spans="1:39" x14ac:dyDescent="0.35">
      <c r="A1981" s="89" t="s">
        <v>745</v>
      </c>
      <c r="B1981" s="89" t="s">
        <v>391</v>
      </c>
      <c r="C1981" s="89" t="s">
        <v>392</v>
      </c>
      <c r="D1981" s="89" t="s">
        <v>463</v>
      </c>
      <c r="E1981" s="89" t="s">
        <v>464</v>
      </c>
      <c r="F1981" s="89" t="s">
        <v>465</v>
      </c>
      <c r="G1981" s="89" t="s">
        <v>465</v>
      </c>
      <c r="H1981" s="89" t="s">
        <v>465</v>
      </c>
      <c r="I1981" s="89" t="s">
        <v>506</v>
      </c>
      <c r="J1981" s="89" t="s">
        <v>465</v>
      </c>
      <c r="K1981" s="89" t="s">
        <v>476</v>
      </c>
      <c r="L1981" s="89" t="s">
        <v>549</v>
      </c>
      <c r="M1981" s="89" t="s">
        <v>395</v>
      </c>
      <c r="N1981" s="89">
        <v>24</v>
      </c>
      <c r="O1981" s="91">
        <v>74.47</v>
      </c>
      <c r="P1981" s="89" t="s">
        <v>400</v>
      </c>
      <c r="Q1981" s="89">
        <v>50</v>
      </c>
      <c r="R1981" s="89" t="s">
        <v>793</v>
      </c>
      <c r="S1981" s="89">
        <v>9</v>
      </c>
      <c r="T1981" s="90">
        <v>0</v>
      </c>
      <c r="U1981" s="90">
        <v>17.12</v>
      </c>
      <c r="V1981" s="90">
        <v>78.47</v>
      </c>
      <c r="W1981" s="90">
        <v>0</v>
      </c>
      <c r="X1981" s="90">
        <v>0.46</v>
      </c>
      <c r="Y1981" s="90">
        <v>96.05</v>
      </c>
      <c r="Z1981" s="90">
        <v>0</v>
      </c>
      <c r="AA1981" s="90">
        <v>0</v>
      </c>
      <c r="AB1981" s="90">
        <v>96.05</v>
      </c>
      <c r="AC1981" s="90">
        <v>108.67</v>
      </c>
      <c r="AD1981" s="90">
        <v>182.5</v>
      </c>
      <c r="AE1981" s="381">
        <f t="shared" si="31"/>
        <v>10.448638432971334</v>
      </c>
      <c r="AF1981" s="105"/>
      <c r="AG1981" s="381"/>
      <c r="AH1981" s="381"/>
      <c r="AI1981" s="381"/>
      <c r="AJ1981" s="381"/>
      <c r="AK1981" s="381"/>
      <c r="AL1981" s="381"/>
      <c r="AM1981" s="381"/>
    </row>
    <row r="1982" spans="1:39" x14ac:dyDescent="0.35">
      <c r="A1982" s="89" t="s">
        <v>742</v>
      </c>
      <c r="B1982" s="89" t="s">
        <v>391</v>
      </c>
      <c r="C1982" s="89" t="s">
        <v>392</v>
      </c>
      <c r="D1982" s="89" t="s">
        <v>463</v>
      </c>
      <c r="E1982" s="89" t="s">
        <v>524</v>
      </c>
      <c r="F1982" s="89" t="s">
        <v>465</v>
      </c>
      <c r="G1982" s="89" t="s">
        <v>465</v>
      </c>
      <c r="H1982" s="89" t="s">
        <v>465</v>
      </c>
      <c r="I1982" s="89" t="s">
        <v>506</v>
      </c>
      <c r="J1982" s="89" t="s">
        <v>465</v>
      </c>
      <c r="K1982" s="89" t="s">
        <v>466</v>
      </c>
      <c r="L1982" s="89" t="s">
        <v>549</v>
      </c>
      <c r="M1982" s="89" t="s">
        <v>395</v>
      </c>
      <c r="N1982" s="89">
        <v>24</v>
      </c>
      <c r="O1982" s="91">
        <v>68.75</v>
      </c>
      <c r="P1982" s="89" t="s">
        <v>400</v>
      </c>
      <c r="Q1982" s="89">
        <v>50</v>
      </c>
      <c r="R1982" s="89" t="s">
        <v>793</v>
      </c>
      <c r="S1982" s="89">
        <v>9</v>
      </c>
      <c r="T1982" s="90">
        <v>0</v>
      </c>
      <c r="U1982" s="90">
        <v>16.440000000000001</v>
      </c>
      <c r="V1982" s="90">
        <v>78.47</v>
      </c>
      <c r="W1982" s="90">
        <v>1.02</v>
      </c>
      <c r="X1982" s="90">
        <v>0</v>
      </c>
      <c r="Y1982" s="90">
        <v>95.93</v>
      </c>
      <c r="Z1982" s="90">
        <v>0</v>
      </c>
      <c r="AA1982" s="90">
        <v>0</v>
      </c>
      <c r="AB1982" s="90">
        <v>95.93</v>
      </c>
      <c r="AC1982" s="90">
        <v>108.67</v>
      </c>
      <c r="AD1982" s="90">
        <v>182.5</v>
      </c>
      <c r="AE1982" s="381">
        <f t="shared" si="31"/>
        <v>10.448638432971334</v>
      </c>
      <c r="AF1982" s="105"/>
      <c r="AG1982" s="381"/>
      <c r="AH1982" s="381"/>
      <c r="AI1982" s="381"/>
      <c r="AJ1982" s="381"/>
      <c r="AK1982" s="381"/>
      <c r="AL1982" s="381"/>
      <c r="AM1982" s="381"/>
    </row>
    <row r="1983" spans="1:39" x14ac:dyDescent="0.35">
      <c r="A1983" s="89" t="s">
        <v>732</v>
      </c>
      <c r="B1983" s="89" t="s">
        <v>391</v>
      </c>
      <c r="C1983" s="89" t="s">
        <v>392</v>
      </c>
      <c r="D1983" s="89" t="s">
        <v>463</v>
      </c>
      <c r="E1983" s="89" t="s">
        <v>480</v>
      </c>
      <c r="F1983" s="89" t="s">
        <v>465</v>
      </c>
      <c r="G1983" s="89" t="s">
        <v>465</v>
      </c>
      <c r="H1983" s="89" t="s">
        <v>465</v>
      </c>
      <c r="I1983" s="89" t="s">
        <v>506</v>
      </c>
      <c r="J1983" s="89" t="s">
        <v>465</v>
      </c>
      <c r="K1983" s="89" t="s">
        <v>466</v>
      </c>
      <c r="L1983" s="89" t="s">
        <v>549</v>
      </c>
      <c r="M1983" s="89" t="s">
        <v>395</v>
      </c>
      <c r="N1983" s="89">
        <v>24</v>
      </c>
      <c r="O1983" s="91">
        <v>109.57</v>
      </c>
      <c r="P1983" s="89" t="s">
        <v>400</v>
      </c>
      <c r="Q1983" s="89">
        <v>50</v>
      </c>
      <c r="R1983" s="89" t="s">
        <v>793</v>
      </c>
      <c r="S1983" s="89">
        <v>9</v>
      </c>
      <c r="T1983" s="90">
        <v>0</v>
      </c>
      <c r="U1983" s="90">
        <v>16.440000000000001</v>
      </c>
      <c r="V1983" s="90">
        <v>78.47</v>
      </c>
      <c r="W1983" s="90">
        <v>1.02</v>
      </c>
      <c r="X1983" s="90">
        <v>0</v>
      </c>
      <c r="Y1983" s="90">
        <v>95.93</v>
      </c>
      <c r="Z1983" s="90">
        <v>0</v>
      </c>
      <c r="AA1983" s="90">
        <v>0</v>
      </c>
      <c r="AB1983" s="90">
        <v>95.93</v>
      </c>
      <c r="AC1983" s="90">
        <v>108.67</v>
      </c>
      <c r="AD1983" s="90">
        <v>182.5</v>
      </c>
      <c r="AE1983" s="381">
        <f t="shared" si="31"/>
        <v>10.448638432971334</v>
      </c>
      <c r="AF1983" s="105"/>
      <c r="AG1983" s="381"/>
      <c r="AH1983" s="381"/>
      <c r="AI1983" s="381"/>
      <c r="AJ1983" s="381"/>
      <c r="AK1983" s="381"/>
      <c r="AL1983" s="381"/>
      <c r="AM1983" s="381"/>
    </row>
    <row r="1984" spans="1:39" x14ac:dyDescent="0.35">
      <c r="A1984" s="89" t="s">
        <v>733</v>
      </c>
      <c r="B1984" s="89" t="s">
        <v>391</v>
      </c>
      <c r="C1984" s="89" t="s">
        <v>392</v>
      </c>
      <c r="D1984" s="89" t="s">
        <v>463</v>
      </c>
      <c r="E1984" s="89" t="s">
        <v>493</v>
      </c>
      <c r="F1984" s="89" t="s">
        <v>465</v>
      </c>
      <c r="G1984" s="89" t="s">
        <v>465</v>
      </c>
      <c r="H1984" s="89" t="s">
        <v>465</v>
      </c>
      <c r="I1984" s="89" t="s">
        <v>506</v>
      </c>
      <c r="J1984" s="89" t="s">
        <v>465</v>
      </c>
      <c r="K1984" s="89" t="s">
        <v>466</v>
      </c>
      <c r="L1984" s="89" t="s">
        <v>549</v>
      </c>
      <c r="M1984" s="89" t="s">
        <v>395</v>
      </c>
      <c r="N1984" s="89">
        <v>24</v>
      </c>
      <c r="O1984" s="91">
        <v>18.27</v>
      </c>
      <c r="P1984" s="89" t="s">
        <v>400</v>
      </c>
      <c r="Q1984" s="89">
        <v>50</v>
      </c>
      <c r="R1984" s="89" t="s">
        <v>793</v>
      </c>
      <c r="S1984" s="89">
        <v>9</v>
      </c>
      <c r="T1984" s="90">
        <v>0</v>
      </c>
      <c r="U1984" s="90">
        <v>16.440000000000001</v>
      </c>
      <c r="V1984" s="90">
        <v>78.47</v>
      </c>
      <c r="W1984" s="90">
        <v>1.02</v>
      </c>
      <c r="X1984" s="90">
        <v>0</v>
      </c>
      <c r="Y1984" s="90">
        <v>95.93</v>
      </c>
      <c r="Z1984" s="90">
        <v>0</v>
      </c>
      <c r="AA1984" s="90">
        <v>0</v>
      </c>
      <c r="AB1984" s="90">
        <v>95.93</v>
      </c>
      <c r="AC1984" s="90">
        <v>108.67</v>
      </c>
      <c r="AD1984" s="90">
        <v>182.5</v>
      </c>
      <c r="AE1984" s="381">
        <f t="shared" si="31"/>
        <v>10.448638432971334</v>
      </c>
      <c r="AF1984" s="105"/>
      <c r="AG1984" s="381"/>
      <c r="AH1984" s="381"/>
      <c r="AI1984" s="381"/>
      <c r="AJ1984" s="381"/>
      <c r="AK1984" s="381"/>
      <c r="AL1984" s="381"/>
      <c r="AM1984" s="381"/>
    </row>
    <row r="1985" spans="1:39" x14ac:dyDescent="0.35">
      <c r="A1985" s="89" t="s">
        <v>718</v>
      </c>
      <c r="B1985" s="89" t="s">
        <v>391</v>
      </c>
      <c r="C1985" s="89" t="s">
        <v>392</v>
      </c>
      <c r="D1985" s="89" t="s">
        <v>463</v>
      </c>
      <c r="E1985" s="89" t="s">
        <v>526</v>
      </c>
      <c r="F1985" s="89" t="s">
        <v>465</v>
      </c>
      <c r="G1985" s="89" t="s">
        <v>465</v>
      </c>
      <c r="H1985" s="89" t="s">
        <v>465</v>
      </c>
      <c r="I1985" s="89" t="s">
        <v>506</v>
      </c>
      <c r="J1985" s="89" t="s">
        <v>465</v>
      </c>
      <c r="K1985" s="89" t="s">
        <v>466</v>
      </c>
      <c r="L1985" s="89" t="s">
        <v>549</v>
      </c>
      <c r="M1985" s="89" t="s">
        <v>395</v>
      </c>
      <c r="N1985" s="89">
        <v>24</v>
      </c>
      <c r="O1985" s="91">
        <v>17.350000000000001</v>
      </c>
      <c r="P1985" s="89" t="s">
        <v>400</v>
      </c>
      <c r="Q1985" s="89">
        <v>50</v>
      </c>
      <c r="R1985" s="89" t="s">
        <v>793</v>
      </c>
      <c r="S1985" s="89">
        <v>9</v>
      </c>
      <c r="T1985" s="90">
        <v>0</v>
      </c>
      <c r="U1985" s="90">
        <v>15.54</v>
      </c>
      <c r="V1985" s="90">
        <v>93.49</v>
      </c>
      <c r="W1985" s="90">
        <v>3.47</v>
      </c>
      <c r="X1985" s="90">
        <v>0</v>
      </c>
      <c r="Y1985" s="90">
        <v>112.51</v>
      </c>
      <c r="Z1985" s="90">
        <v>0</v>
      </c>
      <c r="AA1985" s="90">
        <v>0</v>
      </c>
      <c r="AB1985" s="90">
        <v>112.51</v>
      </c>
      <c r="AC1985" s="90">
        <v>118.31</v>
      </c>
      <c r="AD1985" s="90">
        <v>182.74</v>
      </c>
      <c r="AE1985" s="381">
        <f t="shared" si="31"/>
        <v>10.895074863628283</v>
      </c>
      <c r="AF1985" s="105"/>
      <c r="AG1985" s="381"/>
      <c r="AH1985" s="381"/>
      <c r="AI1985" s="381"/>
      <c r="AJ1985" s="381"/>
      <c r="AK1985" s="381"/>
      <c r="AL1985" s="381"/>
      <c r="AM1985" s="381"/>
    </row>
    <row r="1986" spans="1:39" x14ac:dyDescent="0.35">
      <c r="A1986" s="89" t="s">
        <v>713</v>
      </c>
      <c r="B1986" s="89" t="s">
        <v>391</v>
      </c>
      <c r="C1986" s="89" t="s">
        <v>392</v>
      </c>
      <c r="D1986" s="89" t="s">
        <v>463</v>
      </c>
      <c r="E1986" s="89" t="s">
        <v>493</v>
      </c>
      <c r="F1986" s="89" t="s">
        <v>465</v>
      </c>
      <c r="G1986" s="89" t="s">
        <v>465</v>
      </c>
      <c r="H1986" s="89" t="s">
        <v>465</v>
      </c>
      <c r="I1986" s="89" t="s">
        <v>506</v>
      </c>
      <c r="J1986" s="89" t="s">
        <v>465</v>
      </c>
      <c r="K1986" s="89" t="s">
        <v>466</v>
      </c>
      <c r="L1986" s="89" t="s">
        <v>549</v>
      </c>
      <c r="M1986" s="89" t="s">
        <v>395</v>
      </c>
      <c r="N1986" s="89">
        <v>24</v>
      </c>
      <c r="O1986" s="91">
        <v>6.5</v>
      </c>
      <c r="P1986" s="89" t="s">
        <v>400</v>
      </c>
      <c r="Q1986" s="89">
        <v>50</v>
      </c>
      <c r="R1986" s="89" t="s">
        <v>793</v>
      </c>
      <c r="S1986" s="89">
        <v>9</v>
      </c>
      <c r="T1986" s="90">
        <v>0</v>
      </c>
      <c r="U1986" s="90">
        <v>16.440000000000001</v>
      </c>
      <c r="V1986" s="90">
        <v>78.47</v>
      </c>
      <c r="W1986" s="90">
        <v>1.02</v>
      </c>
      <c r="X1986" s="90">
        <v>0</v>
      </c>
      <c r="Y1986" s="90">
        <v>95.93</v>
      </c>
      <c r="Z1986" s="90">
        <v>0</v>
      </c>
      <c r="AA1986" s="90">
        <v>0</v>
      </c>
      <c r="AB1986" s="90">
        <v>95.93</v>
      </c>
      <c r="AC1986" s="90">
        <v>108.67</v>
      </c>
      <c r="AD1986" s="90">
        <v>182.5</v>
      </c>
      <c r="AE1986" s="381">
        <f t="shared" si="31"/>
        <v>10.448638432971334</v>
      </c>
      <c r="AF1986" s="105"/>
      <c r="AG1986" s="381"/>
      <c r="AH1986" s="381"/>
      <c r="AI1986" s="381"/>
      <c r="AJ1986" s="381"/>
      <c r="AK1986" s="381"/>
      <c r="AL1986" s="381"/>
      <c r="AM1986" s="381"/>
    </row>
    <row r="1987" spans="1:39" x14ac:dyDescent="0.35">
      <c r="A1987" s="89" t="s">
        <v>694</v>
      </c>
      <c r="B1987" s="89" t="s">
        <v>391</v>
      </c>
      <c r="C1987" s="89" t="s">
        <v>392</v>
      </c>
      <c r="D1987" s="89" t="s">
        <v>463</v>
      </c>
      <c r="E1987" s="89" t="s">
        <v>480</v>
      </c>
      <c r="F1987" s="89" t="s">
        <v>465</v>
      </c>
      <c r="G1987" s="89" t="s">
        <v>465</v>
      </c>
      <c r="H1987" s="89" t="s">
        <v>465</v>
      </c>
      <c r="I1987" s="89" t="s">
        <v>506</v>
      </c>
      <c r="J1987" s="89" t="s">
        <v>465</v>
      </c>
      <c r="K1987" s="89" t="s">
        <v>476</v>
      </c>
      <c r="L1987" s="89" t="s">
        <v>549</v>
      </c>
      <c r="M1987" s="89" t="s">
        <v>395</v>
      </c>
      <c r="N1987" s="89">
        <v>24</v>
      </c>
      <c r="O1987" s="91">
        <v>70.08</v>
      </c>
      <c r="P1987" s="89" t="s">
        <v>400</v>
      </c>
      <c r="Q1987" s="89">
        <v>50</v>
      </c>
      <c r="R1987" s="89" t="s">
        <v>793</v>
      </c>
      <c r="S1987" s="89">
        <v>9</v>
      </c>
      <c r="T1987" s="90">
        <v>0</v>
      </c>
      <c r="U1987" s="90">
        <v>17.12</v>
      </c>
      <c r="V1987" s="90">
        <v>78.47</v>
      </c>
      <c r="W1987" s="90">
        <v>0</v>
      </c>
      <c r="X1987" s="90">
        <v>0.46</v>
      </c>
      <c r="Y1987" s="90">
        <v>96.05</v>
      </c>
      <c r="Z1987" s="90">
        <v>0</v>
      </c>
      <c r="AA1987" s="90">
        <v>0</v>
      </c>
      <c r="AB1987" s="90">
        <v>96.05</v>
      </c>
      <c r="AC1987" s="90">
        <v>108.67</v>
      </c>
      <c r="AD1987" s="90">
        <v>182.5</v>
      </c>
      <c r="AE1987" s="381">
        <f t="shared" si="31"/>
        <v>10.448638432971334</v>
      </c>
      <c r="AF1987" s="105"/>
      <c r="AG1987" s="381"/>
      <c r="AH1987" s="381"/>
      <c r="AI1987" s="381"/>
      <c r="AJ1987" s="381"/>
      <c r="AK1987" s="381"/>
      <c r="AL1987" s="381"/>
      <c r="AM1987" s="381"/>
    </row>
    <row r="1988" spans="1:39" x14ac:dyDescent="0.35">
      <c r="A1988" s="89" t="s">
        <v>692</v>
      </c>
      <c r="B1988" s="89" t="s">
        <v>391</v>
      </c>
      <c r="C1988" s="89" t="s">
        <v>392</v>
      </c>
      <c r="D1988" s="89" t="s">
        <v>463</v>
      </c>
      <c r="E1988" s="89" t="s">
        <v>495</v>
      </c>
      <c r="F1988" s="89" t="s">
        <v>465</v>
      </c>
      <c r="G1988" s="89" t="s">
        <v>465</v>
      </c>
      <c r="H1988" s="89" t="s">
        <v>465</v>
      </c>
      <c r="I1988" s="89" t="s">
        <v>506</v>
      </c>
      <c r="J1988" s="89" t="s">
        <v>465</v>
      </c>
      <c r="K1988" s="89" t="s">
        <v>466</v>
      </c>
      <c r="L1988" s="89" t="s">
        <v>549</v>
      </c>
      <c r="M1988" s="89" t="s">
        <v>395</v>
      </c>
      <c r="N1988" s="89">
        <v>24</v>
      </c>
      <c r="O1988" s="91">
        <v>53.84</v>
      </c>
      <c r="P1988" s="89" t="s">
        <v>400</v>
      </c>
      <c r="Q1988" s="89">
        <v>50</v>
      </c>
      <c r="R1988" s="89" t="s">
        <v>793</v>
      </c>
      <c r="S1988" s="89">
        <v>9</v>
      </c>
      <c r="T1988" s="90">
        <v>0</v>
      </c>
      <c r="U1988" s="90">
        <v>15.78</v>
      </c>
      <c r="V1988" s="90">
        <v>41.07</v>
      </c>
      <c r="W1988" s="90">
        <v>0.02</v>
      </c>
      <c r="X1988" s="90">
        <v>0</v>
      </c>
      <c r="Y1988" s="90">
        <v>56.86</v>
      </c>
      <c r="Z1988" s="90">
        <v>0</v>
      </c>
      <c r="AA1988" s="90">
        <v>0</v>
      </c>
      <c r="AB1988" s="90">
        <v>56.86</v>
      </c>
      <c r="AC1988" s="90">
        <v>87.27</v>
      </c>
      <c r="AD1988" s="90">
        <v>183.31</v>
      </c>
      <c r="AE1988" s="381">
        <f t="shared" si="31"/>
        <v>9.3427711535983136</v>
      </c>
      <c r="AF1988" s="105"/>
      <c r="AG1988" s="381"/>
      <c r="AH1988" s="381"/>
      <c r="AI1988" s="381"/>
      <c r="AJ1988" s="381"/>
      <c r="AK1988" s="381"/>
      <c r="AL1988" s="381"/>
      <c r="AM1988" s="381"/>
    </row>
    <row r="1989" spans="1:39" x14ac:dyDescent="0.35">
      <c r="A1989" s="89" t="s">
        <v>685</v>
      </c>
      <c r="B1989" s="89" t="s">
        <v>391</v>
      </c>
      <c r="C1989" s="89" t="s">
        <v>392</v>
      </c>
      <c r="D1989" s="89" t="s">
        <v>463</v>
      </c>
      <c r="E1989" s="89" t="s">
        <v>471</v>
      </c>
      <c r="F1989" s="89" t="s">
        <v>465</v>
      </c>
      <c r="G1989" s="89" t="s">
        <v>465</v>
      </c>
      <c r="H1989" s="89" t="s">
        <v>465</v>
      </c>
      <c r="I1989" s="89" t="s">
        <v>506</v>
      </c>
      <c r="J1989" s="89" t="s">
        <v>465</v>
      </c>
      <c r="K1989" s="89" t="s">
        <v>476</v>
      </c>
      <c r="L1989" s="89" t="s">
        <v>549</v>
      </c>
      <c r="M1989" s="89" t="s">
        <v>395</v>
      </c>
      <c r="N1989" s="89">
        <v>24</v>
      </c>
      <c r="O1989" s="91">
        <v>101.07</v>
      </c>
      <c r="P1989" s="89" t="s">
        <v>400</v>
      </c>
      <c r="Q1989" s="89">
        <v>50</v>
      </c>
      <c r="R1989" s="89" t="s">
        <v>793</v>
      </c>
      <c r="S1989" s="89">
        <v>9</v>
      </c>
      <c r="T1989" s="90">
        <v>0</v>
      </c>
      <c r="U1989" s="90">
        <v>17.88</v>
      </c>
      <c r="V1989" s="90">
        <v>66.31</v>
      </c>
      <c r="W1989" s="90">
        <v>0.16</v>
      </c>
      <c r="X1989" s="90">
        <v>0</v>
      </c>
      <c r="Y1989" s="90">
        <v>84.35</v>
      </c>
      <c r="Z1989" s="90">
        <v>0</v>
      </c>
      <c r="AA1989" s="90">
        <v>0</v>
      </c>
      <c r="AB1989" s="90">
        <v>84.35</v>
      </c>
      <c r="AC1989" s="90">
        <v>103.12</v>
      </c>
      <c r="AD1989" s="90">
        <v>187.04</v>
      </c>
      <c r="AE1989" s="381">
        <f t="shared" si="31"/>
        <v>10.054037648112146</v>
      </c>
      <c r="AF1989" s="105"/>
      <c r="AG1989" s="381"/>
      <c r="AH1989" s="381"/>
      <c r="AI1989" s="381"/>
      <c r="AJ1989" s="381"/>
      <c r="AK1989" s="381"/>
      <c r="AL1989" s="381"/>
      <c r="AM1989" s="381"/>
    </row>
    <row r="1990" spans="1:39" x14ac:dyDescent="0.35">
      <c r="A1990" s="89" t="s">
        <v>687</v>
      </c>
      <c r="B1990" s="89" t="s">
        <v>391</v>
      </c>
      <c r="C1990" s="89" t="s">
        <v>392</v>
      </c>
      <c r="D1990" s="89" t="s">
        <v>463</v>
      </c>
      <c r="E1990" s="89" t="s">
        <v>480</v>
      </c>
      <c r="F1990" s="89" t="s">
        <v>465</v>
      </c>
      <c r="G1990" s="89" t="s">
        <v>465</v>
      </c>
      <c r="H1990" s="89" t="s">
        <v>465</v>
      </c>
      <c r="I1990" s="89" t="s">
        <v>506</v>
      </c>
      <c r="J1990" s="89" t="s">
        <v>465</v>
      </c>
      <c r="K1990" s="89" t="s">
        <v>476</v>
      </c>
      <c r="L1990" s="89" t="s">
        <v>549</v>
      </c>
      <c r="M1990" s="89" t="s">
        <v>395</v>
      </c>
      <c r="N1990" s="89">
        <v>24</v>
      </c>
      <c r="O1990" s="91">
        <v>172.42</v>
      </c>
      <c r="P1990" s="89" t="s">
        <v>400</v>
      </c>
      <c r="Q1990" s="89">
        <v>50</v>
      </c>
      <c r="R1990" s="89" t="s">
        <v>793</v>
      </c>
      <c r="S1990" s="89">
        <v>9</v>
      </c>
      <c r="T1990" s="90">
        <v>0</v>
      </c>
      <c r="U1990" s="90">
        <v>17.12</v>
      </c>
      <c r="V1990" s="90">
        <v>78.47</v>
      </c>
      <c r="W1990" s="90">
        <v>0</v>
      </c>
      <c r="X1990" s="90">
        <v>0.46</v>
      </c>
      <c r="Y1990" s="90">
        <v>96.05</v>
      </c>
      <c r="Z1990" s="90">
        <v>0</v>
      </c>
      <c r="AA1990" s="90">
        <v>0</v>
      </c>
      <c r="AB1990" s="90">
        <v>96.05</v>
      </c>
      <c r="AC1990" s="90">
        <v>108.67</v>
      </c>
      <c r="AD1990" s="90">
        <v>182.5</v>
      </c>
      <c r="AE1990" s="381">
        <f t="shared" si="31"/>
        <v>10.448638432971334</v>
      </c>
      <c r="AF1990" s="105"/>
      <c r="AG1990" s="381"/>
      <c r="AH1990" s="381"/>
      <c r="AI1990" s="381"/>
      <c r="AJ1990" s="381"/>
      <c r="AK1990" s="381"/>
      <c r="AL1990" s="381"/>
      <c r="AM1990" s="381"/>
    </row>
    <row r="1991" spans="1:39" x14ac:dyDescent="0.35">
      <c r="A1991" s="89" t="s">
        <v>677</v>
      </c>
      <c r="B1991" s="89" t="s">
        <v>391</v>
      </c>
      <c r="C1991" s="89" t="s">
        <v>392</v>
      </c>
      <c r="D1991" s="89" t="s">
        <v>463</v>
      </c>
      <c r="E1991" s="89" t="s">
        <v>571</v>
      </c>
      <c r="F1991" s="89" t="s">
        <v>465</v>
      </c>
      <c r="G1991" s="89" t="s">
        <v>465</v>
      </c>
      <c r="H1991" s="89" t="s">
        <v>465</v>
      </c>
      <c r="I1991" s="89" t="s">
        <v>506</v>
      </c>
      <c r="J1991" s="89" t="s">
        <v>465</v>
      </c>
      <c r="K1991" s="89" t="s">
        <v>466</v>
      </c>
      <c r="L1991" s="89" t="s">
        <v>549</v>
      </c>
      <c r="M1991" s="89" t="s">
        <v>395</v>
      </c>
      <c r="N1991" s="89">
        <v>24</v>
      </c>
      <c r="O1991" s="91">
        <v>50.34</v>
      </c>
      <c r="P1991" s="89" t="s">
        <v>400</v>
      </c>
      <c r="Q1991" s="89">
        <v>50</v>
      </c>
      <c r="R1991" s="89" t="s">
        <v>793</v>
      </c>
      <c r="S1991" s="89">
        <v>9</v>
      </c>
      <c r="T1991" s="90">
        <v>0</v>
      </c>
      <c r="U1991" s="90">
        <v>16.14</v>
      </c>
      <c r="V1991" s="90">
        <v>51.99</v>
      </c>
      <c r="W1991" s="90">
        <v>0</v>
      </c>
      <c r="X1991" s="90">
        <v>0</v>
      </c>
      <c r="Y1991" s="90">
        <v>68.13</v>
      </c>
      <c r="Z1991" s="90">
        <v>0</v>
      </c>
      <c r="AA1991" s="90">
        <v>0</v>
      </c>
      <c r="AB1991" s="90">
        <v>68.13</v>
      </c>
      <c r="AC1991" s="90">
        <v>94.31</v>
      </c>
      <c r="AD1991" s="90">
        <v>185.3</v>
      </c>
      <c r="AE1991" s="381">
        <f t="shared" si="31"/>
        <v>9.660007523288451</v>
      </c>
      <c r="AF1991" s="105"/>
      <c r="AG1991" s="381"/>
      <c r="AH1991" s="381"/>
      <c r="AI1991" s="381"/>
      <c r="AJ1991" s="381"/>
      <c r="AK1991" s="381"/>
      <c r="AL1991" s="381"/>
      <c r="AM1991" s="381"/>
    </row>
    <row r="1992" spans="1:39" x14ac:dyDescent="0.35">
      <c r="A1992" s="89" t="s">
        <v>678</v>
      </c>
      <c r="B1992" s="89" t="s">
        <v>391</v>
      </c>
      <c r="C1992" s="89" t="s">
        <v>392</v>
      </c>
      <c r="D1992" s="89" t="s">
        <v>463</v>
      </c>
      <c r="E1992" s="89" t="s">
        <v>478</v>
      </c>
      <c r="F1992" s="89" t="s">
        <v>465</v>
      </c>
      <c r="G1992" s="89" t="s">
        <v>465</v>
      </c>
      <c r="H1992" s="89" t="s">
        <v>465</v>
      </c>
      <c r="I1992" s="89" t="s">
        <v>506</v>
      </c>
      <c r="J1992" s="89" t="s">
        <v>465</v>
      </c>
      <c r="K1992" s="89" t="s">
        <v>466</v>
      </c>
      <c r="L1992" s="89" t="s">
        <v>549</v>
      </c>
      <c r="M1992" s="89" t="s">
        <v>395</v>
      </c>
      <c r="N1992" s="89">
        <v>24</v>
      </c>
      <c r="O1992" s="91">
        <v>20.010000000000002</v>
      </c>
      <c r="P1992" s="89" t="s">
        <v>400</v>
      </c>
      <c r="Q1992" s="89">
        <v>50</v>
      </c>
      <c r="R1992" s="89" t="s">
        <v>793</v>
      </c>
      <c r="S1992" s="89">
        <v>9</v>
      </c>
      <c r="T1992" s="90">
        <v>0</v>
      </c>
      <c r="U1992" s="90">
        <v>15.78</v>
      </c>
      <c r="V1992" s="90">
        <v>41.07</v>
      </c>
      <c r="W1992" s="90">
        <v>0.02</v>
      </c>
      <c r="X1992" s="90">
        <v>0</v>
      </c>
      <c r="Y1992" s="90">
        <v>56.86</v>
      </c>
      <c r="Z1992" s="90">
        <v>0</v>
      </c>
      <c r="AA1992" s="90">
        <v>0</v>
      </c>
      <c r="AB1992" s="90">
        <v>56.86</v>
      </c>
      <c r="AC1992" s="90">
        <v>87.27</v>
      </c>
      <c r="AD1992" s="90">
        <v>183.31</v>
      </c>
      <c r="AE1992" s="381">
        <f t="shared" si="31"/>
        <v>9.3427711535983136</v>
      </c>
      <c r="AF1992" s="105"/>
      <c r="AG1992" s="381"/>
      <c r="AH1992" s="381"/>
      <c r="AI1992" s="381"/>
      <c r="AJ1992" s="381"/>
      <c r="AK1992" s="381"/>
      <c r="AL1992" s="381"/>
      <c r="AM1992" s="381"/>
    </row>
    <row r="1993" spans="1:39" x14ac:dyDescent="0.35">
      <c r="A1993" s="89" t="s">
        <v>679</v>
      </c>
      <c r="B1993" s="89" t="s">
        <v>391</v>
      </c>
      <c r="C1993" s="89" t="s">
        <v>392</v>
      </c>
      <c r="D1993" s="89" t="s">
        <v>463</v>
      </c>
      <c r="E1993" s="89" t="s">
        <v>680</v>
      </c>
      <c r="F1993" s="89" t="s">
        <v>465</v>
      </c>
      <c r="G1993" s="89" t="s">
        <v>465</v>
      </c>
      <c r="H1993" s="89" t="s">
        <v>465</v>
      </c>
      <c r="I1993" s="89" t="s">
        <v>506</v>
      </c>
      <c r="J1993" s="89" t="s">
        <v>465</v>
      </c>
      <c r="K1993" s="89" t="s">
        <v>466</v>
      </c>
      <c r="L1993" s="89" t="s">
        <v>549</v>
      </c>
      <c r="M1993" s="89" t="s">
        <v>395</v>
      </c>
      <c r="N1993" s="89">
        <v>24</v>
      </c>
      <c r="O1993" s="91">
        <v>79.319999999999993</v>
      </c>
      <c r="P1993" s="89" t="s">
        <v>400</v>
      </c>
      <c r="Q1993" s="89">
        <v>50</v>
      </c>
      <c r="R1993" s="89" t="s">
        <v>793</v>
      </c>
      <c r="S1993" s="89">
        <v>9</v>
      </c>
      <c r="T1993" s="90">
        <v>0</v>
      </c>
      <c r="U1993" s="90">
        <v>16.14</v>
      </c>
      <c r="V1993" s="90">
        <v>51.99</v>
      </c>
      <c r="W1993" s="90">
        <v>0</v>
      </c>
      <c r="X1993" s="90">
        <v>0</v>
      </c>
      <c r="Y1993" s="90">
        <v>68.13</v>
      </c>
      <c r="Z1993" s="90">
        <v>0</v>
      </c>
      <c r="AA1993" s="90">
        <v>0</v>
      </c>
      <c r="AB1993" s="90">
        <v>68.13</v>
      </c>
      <c r="AC1993" s="90">
        <v>94.31</v>
      </c>
      <c r="AD1993" s="90">
        <v>185.3</v>
      </c>
      <c r="AE1993" s="381">
        <f t="shared" si="31"/>
        <v>9.660007523288451</v>
      </c>
      <c r="AF1993" s="105"/>
      <c r="AG1993" s="381"/>
      <c r="AH1993" s="381"/>
      <c r="AI1993" s="381"/>
      <c r="AJ1993" s="381"/>
      <c r="AK1993" s="381"/>
      <c r="AL1993" s="381"/>
      <c r="AM1993" s="381"/>
    </row>
    <row r="1994" spans="1:39" x14ac:dyDescent="0.35">
      <c r="A1994" s="89" t="s">
        <v>681</v>
      </c>
      <c r="B1994" s="89" t="s">
        <v>391</v>
      </c>
      <c r="C1994" s="89" t="s">
        <v>392</v>
      </c>
      <c r="D1994" s="89" t="s">
        <v>463</v>
      </c>
      <c r="E1994" s="89" t="s">
        <v>680</v>
      </c>
      <c r="F1994" s="89" t="s">
        <v>465</v>
      </c>
      <c r="G1994" s="89" t="s">
        <v>465</v>
      </c>
      <c r="H1994" s="89" t="s">
        <v>465</v>
      </c>
      <c r="I1994" s="89" t="s">
        <v>506</v>
      </c>
      <c r="J1994" s="89" t="s">
        <v>465</v>
      </c>
      <c r="K1994" s="89" t="s">
        <v>466</v>
      </c>
      <c r="L1994" s="89" t="s">
        <v>549</v>
      </c>
      <c r="M1994" s="89" t="s">
        <v>395</v>
      </c>
      <c r="N1994" s="89">
        <v>24</v>
      </c>
      <c r="O1994" s="91">
        <v>7.07</v>
      </c>
      <c r="P1994" s="89" t="s">
        <v>400</v>
      </c>
      <c r="Q1994" s="89">
        <v>50</v>
      </c>
      <c r="R1994" s="89" t="s">
        <v>793</v>
      </c>
      <c r="S1994" s="89">
        <v>9</v>
      </c>
      <c r="T1994" s="90">
        <v>0</v>
      </c>
      <c r="U1994" s="90">
        <v>16.14</v>
      </c>
      <c r="V1994" s="90">
        <v>51.99</v>
      </c>
      <c r="W1994" s="90">
        <v>0</v>
      </c>
      <c r="X1994" s="90">
        <v>0</v>
      </c>
      <c r="Y1994" s="90">
        <v>68.13</v>
      </c>
      <c r="Z1994" s="90">
        <v>0</v>
      </c>
      <c r="AA1994" s="90">
        <v>0</v>
      </c>
      <c r="AB1994" s="90">
        <v>68.13</v>
      </c>
      <c r="AC1994" s="90">
        <v>94.31</v>
      </c>
      <c r="AD1994" s="90">
        <v>185.3</v>
      </c>
      <c r="AE1994" s="381">
        <f t="shared" si="31"/>
        <v>9.660007523288451</v>
      </c>
      <c r="AF1994" s="105"/>
      <c r="AG1994" s="381"/>
      <c r="AH1994" s="381"/>
      <c r="AI1994" s="381"/>
      <c r="AJ1994" s="381"/>
      <c r="AK1994" s="381"/>
      <c r="AL1994" s="381"/>
      <c r="AM1994" s="381"/>
    </row>
    <row r="1995" spans="1:39" x14ac:dyDescent="0.35">
      <c r="A1995" s="89" t="s">
        <v>684</v>
      </c>
      <c r="B1995" s="89" t="s">
        <v>391</v>
      </c>
      <c r="C1995" s="89" t="s">
        <v>392</v>
      </c>
      <c r="D1995" s="89" t="s">
        <v>463</v>
      </c>
      <c r="E1995" s="89" t="s">
        <v>493</v>
      </c>
      <c r="F1995" s="89" t="s">
        <v>465</v>
      </c>
      <c r="G1995" s="89" t="s">
        <v>465</v>
      </c>
      <c r="H1995" s="89" t="s">
        <v>465</v>
      </c>
      <c r="I1995" s="89" t="s">
        <v>506</v>
      </c>
      <c r="J1995" s="89" t="s">
        <v>465</v>
      </c>
      <c r="K1995" s="89" t="s">
        <v>466</v>
      </c>
      <c r="L1995" s="89" t="s">
        <v>549</v>
      </c>
      <c r="M1995" s="89" t="s">
        <v>395</v>
      </c>
      <c r="N1995" s="89">
        <v>24</v>
      </c>
      <c r="O1995" s="91">
        <v>87.28</v>
      </c>
      <c r="P1995" s="89" t="s">
        <v>400</v>
      </c>
      <c r="Q1995" s="89">
        <v>50</v>
      </c>
      <c r="R1995" s="89" t="s">
        <v>793</v>
      </c>
      <c r="S1995" s="89">
        <v>9</v>
      </c>
      <c r="T1995" s="90">
        <v>0</v>
      </c>
      <c r="U1995" s="90">
        <v>16.440000000000001</v>
      </c>
      <c r="V1995" s="90">
        <v>78.47</v>
      </c>
      <c r="W1995" s="90">
        <v>1.02</v>
      </c>
      <c r="X1995" s="90">
        <v>0</v>
      </c>
      <c r="Y1995" s="90">
        <v>95.93</v>
      </c>
      <c r="Z1995" s="90">
        <v>0</v>
      </c>
      <c r="AA1995" s="90">
        <v>0</v>
      </c>
      <c r="AB1995" s="90">
        <v>95.93</v>
      </c>
      <c r="AC1995" s="90">
        <v>108.67</v>
      </c>
      <c r="AD1995" s="90">
        <v>182.5</v>
      </c>
      <c r="AE1995" s="381">
        <f t="shared" si="31"/>
        <v>10.448638432971334</v>
      </c>
      <c r="AF1995" s="105"/>
      <c r="AG1995" s="381"/>
      <c r="AH1995" s="381"/>
      <c r="AI1995" s="381"/>
      <c r="AJ1995" s="381"/>
      <c r="AK1995" s="381"/>
      <c r="AL1995" s="381"/>
      <c r="AM1995" s="381"/>
    </row>
    <row r="1996" spans="1:39" x14ac:dyDescent="0.35">
      <c r="A1996" s="379"/>
      <c r="B1996" s="379"/>
      <c r="C1996" s="379"/>
      <c r="D1996" s="379"/>
      <c r="E1996" s="379"/>
      <c r="F1996" s="379"/>
      <c r="G1996" s="379"/>
      <c r="H1996" s="379"/>
      <c r="I1996" s="379"/>
      <c r="J1996" s="379"/>
      <c r="K1996" s="379"/>
      <c r="L1996" s="379"/>
      <c r="M1996" s="379"/>
      <c r="N1996" s="379"/>
      <c r="O1996" s="379"/>
      <c r="P1996" s="379"/>
      <c r="Q1996" s="379"/>
      <c r="R1996" s="379"/>
      <c r="S1996" s="379"/>
      <c r="T1996" s="379"/>
      <c r="U1996" s="379"/>
      <c r="V1996" s="379"/>
      <c r="W1996" s="379"/>
      <c r="X1996" s="379"/>
      <c r="Y1996" s="379"/>
      <c r="Z1996" s="379"/>
      <c r="AA1996" s="380"/>
      <c r="AB1996" s="379"/>
      <c r="AC1996" s="379"/>
      <c r="AD1996" s="379"/>
      <c r="AE1996" s="381"/>
      <c r="AF1996" s="105"/>
      <c r="AG1996" s="381"/>
      <c r="AH1996" s="381"/>
      <c r="AI1996" s="381"/>
      <c r="AJ1996" s="381"/>
      <c r="AK1996" s="381"/>
      <c r="AL1996" s="381"/>
      <c r="AM1996" s="381"/>
    </row>
    <row r="1997" spans="1:39" x14ac:dyDescent="0.35">
      <c r="A1997" s="379"/>
      <c r="B1997" s="379"/>
      <c r="C1997" s="379"/>
      <c r="D1997" s="379"/>
      <c r="E1997" s="379"/>
      <c r="F1997" s="379"/>
      <c r="G1997" s="379"/>
      <c r="H1997" s="379"/>
      <c r="I1997" s="379"/>
      <c r="J1997" s="379"/>
      <c r="K1997" s="379"/>
      <c r="L1997" s="379"/>
      <c r="M1997" s="379"/>
      <c r="N1997" s="379"/>
      <c r="O1997" s="379"/>
      <c r="P1997" s="379"/>
      <c r="Q1997" s="379"/>
      <c r="R1997" s="379"/>
      <c r="S1997" s="379"/>
      <c r="T1997" s="379"/>
      <c r="U1997" s="379"/>
      <c r="V1997" s="379"/>
      <c r="W1997" s="379"/>
      <c r="X1997" s="379"/>
      <c r="Y1997" s="379"/>
      <c r="Z1997" s="379"/>
      <c r="AA1997" s="380"/>
      <c r="AB1997" s="379"/>
      <c r="AC1997" s="379"/>
      <c r="AD1997" s="379"/>
      <c r="AE1997" s="381"/>
      <c r="AF1997" s="105"/>
      <c r="AG1997" s="381"/>
      <c r="AH1997" s="381"/>
      <c r="AI1997" s="381"/>
      <c r="AJ1997" s="381"/>
      <c r="AK1997" s="381"/>
      <c r="AL1997" s="381"/>
      <c r="AM1997" s="381"/>
    </row>
    <row r="1998" spans="1:39" x14ac:dyDescent="0.35">
      <c r="A1998" s="379"/>
      <c r="B1998" s="379"/>
      <c r="C1998" s="379"/>
      <c r="D1998" s="379"/>
      <c r="E1998" s="379"/>
      <c r="F1998" s="379"/>
      <c r="G1998" s="379"/>
      <c r="H1998" s="379"/>
      <c r="I1998" s="379"/>
      <c r="J1998" s="379"/>
      <c r="K1998" s="379"/>
      <c r="L1998" s="379"/>
      <c r="M1998" s="379"/>
      <c r="N1998" s="379"/>
      <c r="O1998" s="379"/>
      <c r="P1998" s="379"/>
      <c r="Q1998" s="379"/>
      <c r="R1998" s="379"/>
      <c r="S1998" s="379"/>
      <c r="T1998" s="379"/>
      <c r="U1998" s="379"/>
      <c r="V1998" s="379"/>
      <c r="W1998" s="379"/>
      <c r="X1998" s="379"/>
      <c r="Y1998" s="379"/>
      <c r="Z1998" s="379"/>
      <c r="AA1998" s="380"/>
      <c r="AB1998" s="379"/>
      <c r="AC1998" s="379"/>
      <c r="AD1998" s="379"/>
      <c r="AE1998" s="381"/>
      <c r="AF1998" s="105"/>
      <c r="AG1998" s="381"/>
      <c r="AH1998" s="381"/>
      <c r="AI1998" s="381"/>
      <c r="AJ1998" s="381"/>
      <c r="AK1998" s="381"/>
      <c r="AL1998" s="381"/>
      <c r="AM1998" s="381"/>
    </row>
    <row r="1999" spans="1:39" x14ac:dyDescent="0.35">
      <c r="A1999" s="379"/>
      <c r="B1999" s="379"/>
      <c r="C1999" s="379"/>
      <c r="D1999" s="379"/>
      <c r="E1999" s="379"/>
      <c r="F1999" s="379"/>
      <c r="G1999" s="379"/>
      <c r="H1999" s="379"/>
      <c r="I1999" s="379"/>
      <c r="J1999" s="379"/>
      <c r="K1999" s="379"/>
      <c r="L1999" s="379"/>
      <c r="M1999" s="379"/>
      <c r="N1999" s="379"/>
      <c r="O1999" s="379"/>
      <c r="P1999" s="379"/>
      <c r="Q1999" s="379"/>
      <c r="R1999" s="379"/>
      <c r="S1999" s="379"/>
      <c r="T1999" s="379"/>
      <c r="U1999" s="379"/>
      <c r="V1999" s="379"/>
      <c r="W1999" s="379"/>
      <c r="X1999" s="379"/>
      <c r="Y1999" s="379"/>
      <c r="Z1999" s="379"/>
      <c r="AA1999" s="380"/>
      <c r="AB1999" s="379"/>
      <c r="AC1999" s="379"/>
      <c r="AD1999" s="379"/>
      <c r="AE1999" s="381"/>
      <c r="AF1999" s="105"/>
      <c r="AG1999" s="381"/>
      <c r="AH1999" s="381"/>
      <c r="AI1999" s="381"/>
      <c r="AJ1999" s="381"/>
      <c r="AK1999" s="381"/>
      <c r="AL1999" s="381"/>
      <c r="AM1999" s="381"/>
    </row>
    <row r="2000" spans="1:39" x14ac:dyDescent="0.35">
      <c r="A2000" s="379"/>
      <c r="B2000" s="379"/>
      <c r="C2000" s="379"/>
      <c r="D2000" s="379"/>
      <c r="E2000" s="379"/>
      <c r="F2000" s="379"/>
      <c r="G2000" s="379"/>
      <c r="H2000" s="379"/>
      <c r="I2000" s="379"/>
      <c r="J2000" s="379"/>
      <c r="K2000" s="379"/>
      <c r="L2000" s="379"/>
      <c r="M2000" s="379"/>
      <c r="N2000" s="379"/>
      <c r="O2000" s="379"/>
      <c r="P2000" s="379"/>
      <c r="Q2000" s="379"/>
      <c r="R2000" s="379"/>
      <c r="S2000" s="379"/>
      <c r="T2000" s="379"/>
      <c r="U2000" s="379"/>
      <c r="V2000" s="379"/>
      <c r="W2000" s="379"/>
      <c r="X2000" s="379"/>
      <c r="Y2000" s="379"/>
      <c r="Z2000" s="379"/>
      <c r="AA2000" s="380"/>
      <c r="AB2000" s="379"/>
      <c r="AC2000" s="379"/>
      <c r="AD2000" s="379"/>
      <c r="AE2000" s="381"/>
      <c r="AF2000" s="105"/>
      <c r="AG2000" s="381"/>
      <c r="AH2000" s="381"/>
      <c r="AI2000" s="381"/>
      <c r="AJ2000" s="381"/>
      <c r="AK2000" s="381"/>
      <c r="AL2000" s="381"/>
      <c r="AM2000" s="381"/>
    </row>
    <row r="2001" spans="1:39" x14ac:dyDescent="0.35">
      <c r="A2001" s="379"/>
      <c r="B2001" s="379"/>
      <c r="C2001" s="379"/>
      <c r="D2001" s="379"/>
      <c r="E2001" s="379"/>
      <c r="F2001" s="379"/>
      <c r="G2001" s="379"/>
      <c r="H2001" s="379"/>
      <c r="I2001" s="379"/>
      <c r="J2001" s="379"/>
      <c r="K2001" s="379"/>
      <c r="L2001" s="379"/>
      <c r="M2001" s="379"/>
      <c r="N2001" s="379"/>
      <c r="O2001" s="379"/>
      <c r="P2001" s="379"/>
      <c r="Q2001" s="379"/>
      <c r="R2001" s="379"/>
      <c r="S2001" s="379"/>
      <c r="T2001" s="379"/>
      <c r="U2001" s="379"/>
      <c r="V2001" s="379"/>
      <c r="W2001" s="379"/>
      <c r="X2001" s="379"/>
      <c r="Y2001" s="379"/>
      <c r="Z2001" s="379"/>
      <c r="AA2001" s="380"/>
      <c r="AB2001" s="379"/>
      <c r="AC2001" s="379"/>
      <c r="AD2001" s="379"/>
      <c r="AE2001" s="381"/>
      <c r="AF2001" s="105"/>
      <c r="AG2001" s="381"/>
      <c r="AH2001" s="381"/>
      <c r="AI2001" s="381"/>
      <c r="AJ2001" s="381"/>
      <c r="AK2001" s="381"/>
      <c r="AL2001" s="381"/>
      <c r="AM2001" s="381"/>
    </row>
    <row r="2002" spans="1:39" x14ac:dyDescent="0.35">
      <c r="A2002" s="379"/>
      <c r="B2002" s="379"/>
      <c r="C2002" s="379"/>
      <c r="D2002" s="379"/>
      <c r="E2002" s="379"/>
      <c r="F2002" s="379"/>
      <c r="G2002" s="379"/>
      <c r="H2002" s="379"/>
      <c r="I2002" s="379"/>
      <c r="J2002" s="379"/>
      <c r="K2002" s="379"/>
      <c r="L2002" s="379"/>
      <c r="M2002" s="379"/>
      <c r="N2002" s="379"/>
      <c r="O2002" s="379"/>
      <c r="P2002" s="379"/>
      <c r="Q2002" s="379"/>
      <c r="R2002" s="379"/>
      <c r="S2002" s="379"/>
      <c r="T2002" s="379"/>
      <c r="U2002" s="379"/>
      <c r="V2002" s="379"/>
      <c r="W2002" s="379"/>
      <c r="X2002" s="379"/>
      <c r="Y2002" s="379"/>
      <c r="Z2002" s="379"/>
      <c r="AA2002" s="380"/>
      <c r="AB2002" s="379"/>
      <c r="AC2002" s="379"/>
      <c r="AD2002" s="379"/>
      <c r="AE2002" s="381"/>
      <c r="AF2002" s="105"/>
      <c r="AG2002" s="381"/>
      <c r="AH2002" s="381"/>
      <c r="AI2002" s="381"/>
      <c r="AJ2002" s="381"/>
      <c r="AK2002" s="381"/>
      <c r="AL2002" s="381"/>
      <c r="AM2002" s="381"/>
    </row>
    <row r="2003" spans="1:39" x14ac:dyDescent="0.35">
      <c r="A2003" s="379"/>
      <c r="B2003" s="379"/>
      <c r="C2003" s="379"/>
      <c r="D2003" s="379"/>
      <c r="E2003" s="379"/>
      <c r="F2003" s="379"/>
      <c r="G2003" s="379"/>
      <c r="H2003" s="379"/>
      <c r="I2003" s="379"/>
      <c r="J2003" s="379"/>
      <c r="K2003" s="379"/>
      <c r="L2003" s="379"/>
      <c r="M2003" s="379"/>
      <c r="N2003" s="379"/>
      <c r="O2003" s="379"/>
      <c r="P2003" s="379"/>
      <c r="Q2003" s="379"/>
      <c r="R2003" s="379"/>
      <c r="S2003" s="379"/>
      <c r="T2003" s="379"/>
      <c r="U2003" s="379"/>
      <c r="V2003" s="379"/>
      <c r="W2003" s="379"/>
      <c r="X2003" s="379"/>
      <c r="Y2003" s="379"/>
      <c r="Z2003" s="379"/>
      <c r="AA2003" s="380"/>
      <c r="AB2003" s="379"/>
      <c r="AC2003" s="379"/>
      <c r="AD2003" s="379"/>
      <c r="AE2003" s="381"/>
      <c r="AF2003" s="105"/>
      <c r="AG2003" s="381"/>
      <c r="AH2003" s="381"/>
      <c r="AI2003" s="381"/>
      <c r="AJ2003" s="381"/>
      <c r="AK2003" s="381"/>
      <c r="AL2003" s="381"/>
      <c r="AM2003" s="381"/>
    </row>
    <row r="2004" spans="1:39" x14ac:dyDescent="0.35">
      <c r="A2004" s="379"/>
      <c r="B2004" s="379"/>
      <c r="C2004" s="379"/>
      <c r="D2004" s="379"/>
      <c r="E2004" s="379"/>
      <c r="F2004" s="379"/>
      <c r="G2004" s="379"/>
      <c r="H2004" s="379"/>
      <c r="I2004" s="379"/>
      <c r="J2004" s="379"/>
      <c r="K2004" s="379"/>
      <c r="L2004" s="379"/>
      <c r="M2004" s="379"/>
      <c r="N2004" s="379"/>
      <c r="O2004" s="379"/>
      <c r="P2004" s="379"/>
      <c r="Q2004" s="379"/>
      <c r="R2004" s="379"/>
      <c r="S2004" s="379"/>
      <c r="T2004" s="379"/>
      <c r="U2004" s="379"/>
      <c r="V2004" s="379"/>
      <c r="W2004" s="379"/>
      <c r="X2004" s="379"/>
      <c r="Y2004" s="379"/>
      <c r="Z2004" s="379"/>
      <c r="AA2004" s="380"/>
      <c r="AB2004" s="379"/>
      <c r="AC2004" s="379"/>
      <c r="AD2004" s="379"/>
      <c r="AE2004" s="381"/>
      <c r="AF2004" s="105"/>
      <c r="AG2004" s="381"/>
      <c r="AH2004" s="381"/>
      <c r="AI2004" s="381"/>
      <c r="AJ2004" s="381"/>
      <c r="AK2004" s="381"/>
      <c r="AL2004" s="381"/>
      <c r="AM2004" s="381"/>
    </row>
    <row r="2005" spans="1:39" x14ac:dyDescent="0.35">
      <c r="A2005" s="379"/>
      <c r="B2005" s="379"/>
      <c r="C2005" s="379"/>
      <c r="D2005" s="379"/>
      <c r="E2005" s="379"/>
      <c r="F2005" s="379"/>
      <c r="G2005" s="379"/>
      <c r="H2005" s="379"/>
      <c r="I2005" s="379"/>
      <c r="J2005" s="379"/>
      <c r="K2005" s="379"/>
      <c r="L2005" s="379"/>
      <c r="M2005" s="379"/>
      <c r="N2005" s="379"/>
      <c r="O2005" s="379"/>
      <c r="P2005" s="379"/>
      <c r="Q2005" s="379"/>
      <c r="R2005" s="379"/>
      <c r="S2005" s="379"/>
      <c r="T2005" s="379"/>
      <c r="U2005" s="379"/>
      <c r="V2005" s="379"/>
      <c r="W2005" s="379"/>
      <c r="X2005" s="379"/>
      <c r="Y2005" s="379"/>
      <c r="Z2005" s="379"/>
      <c r="AA2005" s="380"/>
      <c r="AB2005" s="379"/>
      <c r="AC2005" s="379"/>
      <c r="AD2005" s="379"/>
      <c r="AE2005" s="381"/>
      <c r="AF2005" s="105"/>
      <c r="AG2005" s="381"/>
      <c r="AH2005" s="381"/>
      <c r="AI2005" s="381"/>
      <c r="AJ2005" s="381"/>
      <c r="AK2005" s="381"/>
      <c r="AL2005" s="381"/>
      <c r="AM2005" s="381"/>
    </row>
    <row r="2006" spans="1:39" x14ac:dyDescent="0.35">
      <c r="A2006" s="379"/>
      <c r="B2006" s="379"/>
      <c r="C2006" s="379"/>
      <c r="D2006" s="379"/>
      <c r="E2006" s="379"/>
      <c r="F2006" s="379"/>
      <c r="G2006" s="379"/>
      <c r="H2006" s="379"/>
      <c r="I2006" s="379"/>
      <c r="J2006" s="379"/>
      <c r="K2006" s="379"/>
      <c r="L2006" s="379"/>
      <c r="M2006" s="379"/>
      <c r="N2006" s="379"/>
      <c r="O2006" s="379"/>
      <c r="P2006" s="379"/>
      <c r="Q2006" s="379"/>
      <c r="R2006" s="379"/>
      <c r="S2006" s="379"/>
      <c r="T2006" s="379"/>
      <c r="U2006" s="379"/>
      <c r="V2006" s="379"/>
      <c r="W2006" s="379"/>
      <c r="X2006" s="379"/>
      <c r="Y2006" s="379"/>
      <c r="Z2006" s="379"/>
      <c r="AA2006" s="380"/>
      <c r="AB2006" s="379"/>
      <c r="AC2006" s="379"/>
      <c r="AD2006" s="379"/>
      <c r="AE2006" s="381"/>
      <c r="AF2006" s="105"/>
      <c r="AG2006" s="381"/>
      <c r="AH2006" s="381"/>
      <c r="AI2006" s="381"/>
      <c r="AJ2006" s="381"/>
      <c r="AK2006" s="381"/>
      <c r="AL2006" s="381"/>
      <c r="AM2006" s="381"/>
    </row>
    <row r="2007" spans="1:39" x14ac:dyDescent="0.35">
      <c r="A2007" s="379"/>
      <c r="B2007" s="379"/>
      <c r="C2007" s="379"/>
      <c r="D2007" s="379"/>
      <c r="E2007" s="379"/>
      <c r="F2007" s="379"/>
      <c r="G2007" s="379"/>
      <c r="H2007" s="379"/>
      <c r="I2007" s="379"/>
      <c r="J2007" s="379"/>
      <c r="K2007" s="379"/>
      <c r="L2007" s="379"/>
      <c r="M2007" s="379"/>
      <c r="N2007" s="379"/>
      <c r="O2007" s="379"/>
      <c r="P2007" s="379"/>
      <c r="Q2007" s="379"/>
      <c r="R2007" s="379"/>
      <c r="S2007" s="379"/>
      <c r="T2007" s="379"/>
      <c r="U2007" s="379"/>
      <c r="V2007" s="379"/>
      <c r="W2007" s="379"/>
      <c r="X2007" s="379"/>
      <c r="Y2007" s="379"/>
      <c r="Z2007" s="379"/>
      <c r="AA2007" s="380"/>
      <c r="AB2007" s="379"/>
      <c r="AC2007" s="379"/>
      <c r="AD2007" s="379"/>
      <c r="AE2007" s="381"/>
      <c r="AF2007" s="105"/>
      <c r="AG2007" s="381"/>
      <c r="AH2007" s="381"/>
      <c r="AI2007" s="381"/>
      <c r="AJ2007" s="381"/>
      <c r="AK2007" s="381"/>
      <c r="AL2007" s="381"/>
      <c r="AM2007" s="381"/>
    </row>
    <row r="2008" spans="1:39" x14ac:dyDescent="0.35">
      <c r="A2008" s="379"/>
      <c r="B2008" s="379"/>
      <c r="C2008" s="379"/>
      <c r="D2008" s="379"/>
      <c r="E2008" s="379"/>
      <c r="F2008" s="379"/>
      <c r="G2008" s="379"/>
      <c r="H2008" s="379"/>
      <c r="I2008" s="379"/>
      <c r="J2008" s="379"/>
      <c r="K2008" s="379"/>
      <c r="L2008" s="379"/>
      <c r="M2008" s="379"/>
      <c r="N2008" s="379"/>
      <c r="O2008" s="379"/>
      <c r="P2008" s="379"/>
      <c r="Q2008" s="379"/>
      <c r="R2008" s="379"/>
      <c r="S2008" s="379"/>
      <c r="T2008" s="379"/>
      <c r="U2008" s="379"/>
      <c r="V2008" s="379"/>
      <c r="W2008" s="379"/>
      <c r="X2008" s="379"/>
      <c r="Y2008" s="379"/>
      <c r="Z2008" s="379"/>
      <c r="AA2008" s="380"/>
      <c r="AB2008" s="379"/>
      <c r="AC2008" s="379"/>
      <c r="AD2008" s="379"/>
      <c r="AE2008" s="381"/>
      <c r="AF2008" s="105"/>
      <c r="AG2008" s="381"/>
      <c r="AH2008" s="381"/>
      <c r="AI2008" s="381"/>
      <c r="AJ2008" s="381"/>
      <c r="AK2008" s="381"/>
      <c r="AL2008" s="381"/>
      <c r="AM2008" s="381"/>
    </row>
    <row r="2009" spans="1:39" x14ac:dyDescent="0.35">
      <c r="A2009" s="379"/>
      <c r="B2009" s="379"/>
      <c r="C2009" s="379"/>
      <c r="D2009" s="379"/>
      <c r="E2009" s="379"/>
      <c r="F2009" s="379"/>
      <c r="G2009" s="379"/>
      <c r="H2009" s="379"/>
      <c r="I2009" s="379"/>
      <c r="J2009" s="379"/>
      <c r="K2009" s="379"/>
      <c r="L2009" s="379"/>
      <c r="M2009" s="379"/>
      <c r="N2009" s="379"/>
      <c r="O2009" s="379"/>
      <c r="P2009" s="379"/>
      <c r="Q2009" s="379"/>
      <c r="R2009" s="379"/>
      <c r="S2009" s="379"/>
      <c r="T2009" s="379"/>
      <c r="U2009" s="379"/>
      <c r="V2009" s="379"/>
      <c r="W2009" s="379"/>
      <c r="X2009" s="379"/>
      <c r="Y2009" s="379"/>
      <c r="Z2009" s="379"/>
      <c r="AA2009" s="380"/>
      <c r="AB2009" s="379"/>
      <c r="AC2009" s="379"/>
      <c r="AD2009" s="379"/>
      <c r="AE2009" s="381"/>
      <c r="AF2009" s="105"/>
      <c r="AG2009" s="381"/>
      <c r="AH2009" s="381"/>
      <c r="AI2009" s="381"/>
      <c r="AJ2009" s="381"/>
      <c r="AK2009" s="381"/>
      <c r="AL2009" s="381"/>
      <c r="AM2009" s="381"/>
    </row>
    <row r="2010" spans="1:39" x14ac:dyDescent="0.35">
      <c r="A2010" s="379"/>
      <c r="B2010" s="379"/>
      <c r="C2010" s="379"/>
      <c r="D2010" s="379"/>
      <c r="E2010" s="379"/>
      <c r="F2010" s="379"/>
      <c r="G2010" s="379"/>
      <c r="H2010" s="379"/>
      <c r="I2010" s="379"/>
      <c r="J2010" s="379"/>
      <c r="K2010" s="379"/>
      <c r="L2010" s="379"/>
      <c r="M2010" s="379"/>
      <c r="N2010" s="379"/>
      <c r="O2010" s="379"/>
      <c r="P2010" s="379"/>
      <c r="Q2010" s="379"/>
      <c r="R2010" s="379"/>
      <c r="S2010" s="379"/>
      <c r="T2010" s="379"/>
      <c r="U2010" s="379"/>
      <c r="V2010" s="379"/>
      <c r="W2010" s="379"/>
      <c r="X2010" s="379"/>
      <c r="Y2010" s="379"/>
      <c r="Z2010" s="379"/>
      <c r="AA2010" s="380"/>
      <c r="AB2010" s="379"/>
      <c r="AC2010" s="379"/>
      <c r="AD2010" s="379"/>
      <c r="AE2010" s="381"/>
      <c r="AF2010" s="105"/>
      <c r="AG2010" s="381"/>
      <c r="AH2010" s="381"/>
      <c r="AI2010" s="381"/>
      <c r="AJ2010" s="381"/>
      <c r="AK2010" s="381"/>
      <c r="AL2010" s="381"/>
      <c r="AM2010" s="381"/>
    </row>
    <row r="2011" spans="1:39" x14ac:dyDescent="0.35">
      <c r="A2011" s="379"/>
      <c r="B2011" s="379"/>
      <c r="C2011" s="379"/>
      <c r="D2011" s="379"/>
      <c r="E2011" s="379"/>
      <c r="F2011" s="379"/>
      <c r="G2011" s="379"/>
      <c r="H2011" s="379"/>
      <c r="I2011" s="379"/>
      <c r="J2011" s="379"/>
      <c r="K2011" s="379"/>
      <c r="L2011" s="379"/>
      <c r="M2011" s="379"/>
      <c r="N2011" s="379"/>
      <c r="O2011" s="379"/>
      <c r="P2011" s="379"/>
      <c r="Q2011" s="379"/>
      <c r="R2011" s="379"/>
      <c r="S2011" s="379"/>
      <c r="T2011" s="379"/>
      <c r="U2011" s="379"/>
      <c r="V2011" s="379"/>
      <c r="W2011" s="379"/>
      <c r="X2011" s="379"/>
      <c r="Y2011" s="379"/>
      <c r="Z2011" s="379"/>
      <c r="AA2011" s="380"/>
      <c r="AB2011" s="379"/>
      <c r="AC2011" s="379"/>
      <c r="AD2011" s="379"/>
      <c r="AE2011" s="381"/>
      <c r="AF2011" s="105"/>
      <c r="AG2011" s="381"/>
      <c r="AH2011" s="381"/>
      <c r="AI2011" s="381"/>
      <c r="AJ2011" s="381"/>
      <c r="AK2011" s="381"/>
      <c r="AL2011" s="381"/>
      <c r="AM2011" s="381"/>
    </row>
    <row r="2012" spans="1:39" x14ac:dyDescent="0.35">
      <c r="A2012" s="379"/>
      <c r="B2012" s="379"/>
      <c r="C2012" s="379"/>
      <c r="D2012" s="379"/>
      <c r="E2012" s="379"/>
      <c r="F2012" s="379"/>
      <c r="G2012" s="379"/>
      <c r="H2012" s="379"/>
      <c r="I2012" s="379"/>
      <c r="J2012" s="379"/>
      <c r="K2012" s="379"/>
      <c r="L2012" s="379"/>
      <c r="M2012" s="379"/>
      <c r="N2012" s="379"/>
      <c r="O2012" s="379"/>
      <c r="P2012" s="379"/>
      <c r="Q2012" s="379"/>
      <c r="R2012" s="379"/>
      <c r="S2012" s="379"/>
      <c r="T2012" s="379"/>
      <c r="U2012" s="379"/>
      <c r="V2012" s="379"/>
      <c r="W2012" s="379"/>
      <c r="X2012" s="379"/>
      <c r="Y2012" s="379"/>
      <c r="Z2012" s="379"/>
      <c r="AA2012" s="380"/>
      <c r="AB2012" s="379"/>
      <c r="AC2012" s="379"/>
      <c r="AD2012" s="379"/>
      <c r="AE2012" s="381"/>
      <c r="AF2012" s="105"/>
      <c r="AG2012" s="381"/>
      <c r="AH2012" s="381"/>
      <c r="AI2012" s="381"/>
      <c r="AJ2012" s="381"/>
      <c r="AK2012" s="381"/>
      <c r="AL2012" s="381"/>
      <c r="AM2012" s="381"/>
    </row>
    <row r="2013" spans="1:39" x14ac:dyDescent="0.35">
      <c r="A2013" s="379"/>
      <c r="B2013" s="379"/>
      <c r="C2013" s="379"/>
      <c r="D2013" s="379"/>
      <c r="E2013" s="379"/>
      <c r="F2013" s="379"/>
      <c r="G2013" s="379"/>
      <c r="H2013" s="379"/>
      <c r="I2013" s="379"/>
      <c r="J2013" s="379"/>
      <c r="K2013" s="379"/>
      <c r="L2013" s="379"/>
      <c r="M2013" s="379"/>
      <c r="N2013" s="379"/>
      <c r="O2013" s="379"/>
      <c r="P2013" s="379"/>
      <c r="Q2013" s="379"/>
      <c r="R2013" s="379"/>
      <c r="S2013" s="379"/>
      <c r="T2013" s="379"/>
      <c r="U2013" s="379"/>
      <c r="V2013" s="379"/>
      <c r="W2013" s="379"/>
      <c r="X2013" s="379"/>
      <c r="Y2013" s="379"/>
      <c r="Z2013" s="379"/>
      <c r="AA2013" s="380"/>
      <c r="AB2013" s="379"/>
      <c r="AC2013" s="379"/>
      <c r="AD2013" s="379"/>
      <c r="AE2013" s="381"/>
      <c r="AF2013" s="105"/>
      <c r="AG2013" s="381"/>
      <c r="AH2013" s="381"/>
      <c r="AI2013" s="381"/>
      <c r="AJ2013" s="381"/>
      <c r="AK2013" s="381"/>
      <c r="AL2013" s="381"/>
      <c r="AM2013" s="381"/>
    </row>
    <row r="2014" spans="1:39" x14ac:dyDescent="0.35">
      <c r="A2014" s="379"/>
      <c r="B2014" s="379"/>
      <c r="C2014" s="379"/>
      <c r="D2014" s="379"/>
      <c r="E2014" s="379"/>
      <c r="F2014" s="379"/>
      <c r="G2014" s="379"/>
      <c r="H2014" s="379"/>
      <c r="I2014" s="379"/>
      <c r="J2014" s="379"/>
      <c r="K2014" s="379"/>
      <c r="L2014" s="379"/>
      <c r="M2014" s="379"/>
      <c r="N2014" s="379"/>
      <c r="O2014" s="379"/>
      <c r="P2014" s="379"/>
      <c r="Q2014" s="379"/>
      <c r="R2014" s="379"/>
      <c r="S2014" s="379"/>
      <c r="T2014" s="379"/>
      <c r="U2014" s="379"/>
      <c r="V2014" s="379"/>
      <c r="W2014" s="379"/>
      <c r="X2014" s="379"/>
      <c r="Y2014" s="379"/>
      <c r="Z2014" s="379"/>
      <c r="AA2014" s="380"/>
      <c r="AB2014" s="379"/>
      <c r="AC2014" s="379"/>
      <c r="AD2014" s="379"/>
      <c r="AE2014" s="381"/>
      <c r="AF2014" s="105"/>
      <c r="AG2014" s="381"/>
      <c r="AH2014" s="381"/>
      <c r="AI2014" s="381"/>
      <c r="AJ2014" s="381"/>
      <c r="AK2014" s="381"/>
      <c r="AL2014" s="381"/>
      <c r="AM2014" s="381"/>
    </row>
    <row r="2015" spans="1:39" x14ac:dyDescent="0.35">
      <c r="A2015" s="379"/>
      <c r="B2015" s="379"/>
      <c r="C2015" s="379"/>
      <c r="D2015" s="379"/>
      <c r="E2015" s="379"/>
      <c r="F2015" s="379"/>
      <c r="G2015" s="379"/>
      <c r="H2015" s="379"/>
      <c r="I2015" s="379"/>
      <c r="J2015" s="379"/>
      <c r="K2015" s="379"/>
      <c r="L2015" s="379"/>
      <c r="M2015" s="379"/>
      <c r="N2015" s="379"/>
      <c r="O2015" s="379"/>
      <c r="P2015" s="379"/>
      <c r="Q2015" s="379"/>
      <c r="R2015" s="379"/>
      <c r="S2015" s="379"/>
      <c r="T2015" s="379"/>
      <c r="U2015" s="379"/>
      <c r="V2015" s="379"/>
      <c r="W2015" s="379"/>
      <c r="X2015" s="379"/>
      <c r="Y2015" s="379"/>
      <c r="Z2015" s="379"/>
      <c r="AA2015" s="380"/>
      <c r="AB2015" s="379"/>
      <c r="AC2015" s="379"/>
      <c r="AD2015" s="379"/>
      <c r="AE2015" s="381"/>
      <c r="AF2015" s="105"/>
      <c r="AG2015" s="381"/>
      <c r="AH2015" s="381"/>
      <c r="AI2015" s="381"/>
      <c r="AJ2015" s="381"/>
      <c r="AK2015" s="381"/>
      <c r="AL2015" s="381"/>
      <c r="AM2015" s="381"/>
    </row>
    <row r="2016" spans="1:39" x14ac:dyDescent="0.35">
      <c r="A2016" s="379"/>
      <c r="B2016" s="379"/>
      <c r="C2016" s="379"/>
      <c r="D2016" s="379"/>
      <c r="E2016" s="379"/>
      <c r="F2016" s="379"/>
      <c r="G2016" s="379"/>
      <c r="H2016" s="379"/>
      <c r="I2016" s="379"/>
      <c r="J2016" s="379"/>
      <c r="K2016" s="379"/>
      <c r="L2016" s="379"/>
      <c r="M2016" s="379"/>
      <c r="N2016" s="379"/>
      <c r="O2016" s="379"/>
      <c r="P2016" s="379"/>
      <c r="Q2016" s="379"/>
      <c r="R2016" s="379"/>
      <c r="S2016" s="379"/>
      <c r="T2016" s="379"/>
      <c r="U2016" s="379"/>
      <c r="V2016" s="379"/>
      <c r="W2016" s="379"/>
      <c r="X2016" s="379"/>
      <c r="Y2016" s="379"/>
      <c r="Z2016" s="379"/>
      <c r="AA2016" s="380"/>
      <c r="AB2016" s="379"/>
      <c r="AC2016" s="379"/>
      <c r="AD2016" s="379"/>
      <c r="AE2016" s="381"/>
      <c r="AF2016" s="105"/>
      <c r="AG2016" s="381"/>
      <c r="AH2016" s="381"/>
      <c r="AI2016" s="381"/>
      <c r="AJ2016" s="381"/>
      <c r="AK2016" s="381"/>
      <c r="AL2016" s="381"/>
      <c r="AM2016" s="381"/>
    </row>
    <row r="2017" spans="1:39" x14ac:dyDescent="0.35">
      <c r="A2017" s="379"/>
      <c r="B2017" s="379"/>
      <c r="C2017" s="379"/>
      <c r="D2017" s="379"/>
      <c r="E2017" s="379"/>
      <c r="F2017" s="379"/>
      <c r="G2017" s="379"/>
      <c r="H2017" s="379"/>
      <c r="I2017" s="379"/>
      <c r="J2017" s="379"/>
      <c r="K2017" s="379"/>
      <c r="L2017" s="379"/>
      <c r="M2017" s="379"/>
      <c r="N2017" s="379"/>
      <c r="O2017" s="379"/>
      <c r="P2017" s="379"/>
      <c r="Q2017" s="379"/>
      <c r="R2017" s="379"/>
      <c r="S2017" s="379"/>
      <c r="T2017" s="379"/>
      <c r="U2017" s="379"/>
      <c r="V2017" s="379"/>
      <c r="W2017" s="379"/>
      <c r="X2017" s="379"/>
      <c r="Y2017" s="379"/>
      <c r="Z2017" s="379"/>
      <c r="AA2017" s="380"/>
      <c r="AB2017" s="379"/>
      <c r="AC2017" s="379"/>
      <c r="AD2017" s="379"/>
      <c r="AE2017" s="381"/>
      <c r="AF2017" s="105"/>
      <c r="AG2017" s="381"/>
      <c r="AH2017" s="381"/>
      <c r="AI2017" s="381"/>
      <c r="AJ2017" s="381"/>
      <c r="AK2017" s="381"/>
      <c r="AL2017" s="381"/>
      <c r="AM2017" s="381"/>
    </row>
    <row r="2018" spans="1:39" x14ac:dyDescent="0.35">
      <c r="A2018" s="379"/>
      <c r="B2018" s="379"/>
      <c r="C2018" s="379"/>
      <c r="D2018" s="379"/>
      <c r="E2018" s="379"/>
      <c r="F2018" s="379"/>
      <c r="G2018" s="379"/>
      <c r="H2018" s="379"/>
      <c r="I2018" s="379"/>
      <c r="J2018" s="379"/>
      <c r="K2018" s="379"/>
      <c r="L2018" s="379"/>
      <c r="M2018" s="379"/>
      <c r="N2018" s="379"/>
      <c r="O2018" s="379"/>
      <c r="P2018" s="379"/>
      <c r="Q2018" s="379"/>
      <c r="R2018" s="379"/>
      <c r="S2018" s="379"/>
      <c r="T2018" s="379"/>
      <c r="U2018" s="379"/>
      <c r="V2018" s="379"/>
      <c r="W2018" s="379"/>
      <c r="X2018" s="379"/>
      <c r="Y2018" s="379"/>
      <c r="Z2018" s="379"/>
      <c r="AA2018" s="380"/>
      <c r="AB2018" s="379"/>
      <c r="AC2018" s="379"/>
      <c r="AD2018" s="379"/>
      <c r="AE2018" s="381"/>
      <c r="AF2018" s="105"/>
      <c r="AG2018" s="381"/>
      <c r="AH2018" s="381"/>
      <c r="AI2018" s="381"/>
      <c r="AJ2018" s="381"/>
      <c r="AK2018" s="381"/>
      <c r="AL2018" s="381"/>
      <c r="AM2018" s="381"/>
    </row>
    <row r="2019" spans="1:39" x14ac:dyDescent="0.35">
      <c r="A2019" s="379"/>
      <c r="B2019" s="379"/>
      <c r="C2019" s="379"/>
      <c r="D2019" s="379"/>
      <c r="E2019" s="379"/>
      <c r="F2019" s="379"/>
      <c r="G2019" s="379"/>
      <c r="H2019" s="379"/>
      <c r="I2019" s="379"/>
      <c r="J2019" s="379"/>
      <c r="K2019" s="379"/>
      <c r="L2019" s="379"/>
      <c r="M2019" s="379"/>
      <c r="N2019" s="379"/>
      <c r="O2019" s="379"/>
      <c r="P2019" s="379"/>
      <c r="Q2019" s="379"/>
      <c r="R2019" s="379"/>
      <c r="S2019" s="379"/>
      <c r="T2019" s="379"/>
      <c r="U2019" s="379"/>
      <c r="V2019" s="379"/>
      <c r="W2019" s="379"/>
      <c r="X2019" s="379"/>
      <c r="Y2019" s="379"/>
      <c r="Z2019" s="379"/>
      <c r="AA2019" s="380"/>
      <c r="AB2019" s="379"/>
      <c r="AC2019" s="379"/>
      <c r="AD2019" s="379"/>
      <c r="AE2019" s="381"/>
      <c r="AF2019" s="105"/>
      <c r="AG2019" s="381"/>
      <c r="AH2019" s="381"/>
      <c r="AI2019" s="381"/>
      <c r="AJ2019" s="381"/>
      <c r="AK2019" s="381"/>
      <c r="AL2019" s="381"/>
      <c r="AM2019" s="381"/>
    </row>
    <row r="2020" spans="1:39" x14ac:dyDescent="0.35">
      <c r="A2020" s="379"/>
      <c r="B2020" s="379"/>
      <c r="C2020" s="379"/>
      <c r="D2020" s="379"/>
      <c r="E2020" s="379"/>
      <c r="F2020" s="379"/>
      <c r="G2020" s="379"/>
      <c r="H2020" s="379"/>
      <c r="I2020" s="379"/>
      <c r="J2020" s="379"/>
      <c r="K2020" s="379"/>
      <c r="L2020" s="379"/>
      <c r="M2020" s="379"/>
      <c r="N2020" s="379"/>
      <c r="O2020" s="379"/>
      <c r="P2020" s="379"/>
      <c r="Q2020" s="379"/>
      <c r="R2020" s="379"/>
      <c r="S2020" s="379"/>
      <c r="T2020" s="379"/>
      <c r="U2020" s="379"/>
      <c r="V2020" s="379"/>
      <c r="W2020" s="379"/>
      <c r="X2020" s="379"/>
      <c r="Y2020" s="379"/>
      <c r="Z2020" s="379"/>
      <c r="AA2020" s="380"/>
      <c r="AB2020" s="379"/>
      <c r="AC2020" s="379"/>
      <c r="AD2020" s="379"/>
      <c r="AE2020" s="381"/>
      <c r="AF2020" s="105"/>
      <c r="AG2020" s="381"/>
      <c r="AH2020" s="381"/>
      <c r="AI2020" s="381"/>
      <c r="AJ2020" s="381"/>
      <c r="AK2020" s="381"/>
      <c r="AL2020" s="381"/>
      <c r="AM2020" s="381"/>
    </row>
    <row r="2021" spans="1:39" x14ac:dyDescent="0.35">
      <c r="A2021" s="379"/>
      <c r="B2021" s="379"/>
      <c r="C2021" s="379"/>
      <c r="D2021" s="379"/>
      <c r="E2021" s="379"/>
      <c r="F2021" s="379"/>
      <c r="G2021" s="379"/>
      <c r="H2021" s="379"/>
      <c r="I2021" s="379"/>
      <c r="J2021" s="379"/>
      <c r="K2021" s="379"/>
      <c r="L2021" s="379"/>
      <c r="M2021" s="379"/>
      <c r="N2021" s="379"/>
      <c r="O2021" s="379"/>
      <c r="P2021" s="379"/>
      <c r="Q2021" s="379"/>
      <c r="R2021" s="379"/>
      <c r="S2021" s="379"/>
      <c r="T2021" s="379"/>
      <c r="U2021" s="379"/>
      <c r="V2021" s="379"/>
      <c r="W2021" s="379"/>
      <c r="X2021" s="379"/>
      <c r="Y2021" s="379"/>
      <c r="Z2021" s="379"/>
      <c r="AA2021" s="380"/>
      <c r="AB2021" s="379"/>
      <c r="AC2021" s="379"/>
      <c r="AD2021" s="379"/>
      <c r="AE2021" s="381"/>
      <c r="AF2021" s="105"/>
      <c r="AG2021" s="381"/>
      <c r="AH2021" s="381"/>
      <c r="AI2021" s="381"/>
      <c r="AJ2021" s="381"/>
      <c r="AK2021" s="381"/>
      <c r="AL2021" s="381"/>
      <c r="AM2021" s="381"/>
    </row>
    <row r="2022" spans="1:39" x14ac:dyDescent="0.35">
      <c r="A2022" s="379"/>
      <c r="B2022" s="379"/>
      <c r="C2022" s="379"/>
      <c r="D2022" s="379"/>
      <c r="E2022" s="379"/>
      <c r="F2022" s="379"/>
      <c r="G2022" s="379"/>
      <c r="H2022" s="379"/>
      <c r="I2022" s="379"/>
      <c r="J2022" s="379"/>
      <c r="K2022" s="379"/>
      <c r="L2022" s="379"/>
      <c r="M2022" s="379"/>
      <c r="N2022" s="379"/>
      <c r="O2022" s="379"/>
      <c r="P2022" s="379"/>
      <c r="Q2022" s="379"/>
      <c r="R2022" s="379"/>
      <c r="S2022" s="379"/>
      <c r="T2022" s="379"/>
      <c r="U2022" s="379"/>
      <c r="V2022" s="379"/>
      <c r="W2022" s="379"/>
      <c r="X2022" s="379"/>
      <c r="Y2022" s="379"/>
      <c r="Z2022" s="379"/>
      <c r="AA2022" s="380"/>
      <c r="AB2022" s="379"/>
      <c r="AC2022" s="379"/>
      <c r="AD2022" s="379"/>
      <c r="AE2022" s="381"/>
      <c r="AF2022" s="105"/>
      <c r="AG2022" s="381"/>
      <c r="AH2022" s="381"/>
      <c r="AI2022" s="381"/>
      <c r="AJ2022" s="381"/>
      <c r="AK2022" s="381"/>
      <c r="AL2022" s="381"/>
      <c r="AM2022" s="381"/>
    </row>
    <row r="2023" spans="1:39" x14ac:dyDescent="0.35">
      <c r="A2023" s="379"/>
      <c r="B2023" s="379"/>
      <c r="C2023" s="379"/>
      <c r="D2023" s="379"/>
      <c r="E2023" s="379"/>
      <c r="F2023" s="379"/>
      <c r="G2023" s="379"/>
      <c r="H2023" s="379"/>
      <c r="I2023" s="379"/>
      <c r="J2023" s="379"/>
      <c r="K2023" s="379"/>
      <c r="L2023" s="379"/>
      <c r="M2023" s="379"/>
      <c r="N2023" s="379"/>
      <c r="O2023" s="379"/>
      <c r="P2023" s="379"/>
      <c r="Q2023" s="379"/>
      <c r="R2023" s="379"/>
      <c r="S2023" s="379"/>
      <c r="T2023" s="379"/>
      <c r="U2023" s="379"/>
      <c r="V2023" s="379"/>
      <c r="W2023" s="379"/>
      <c r="X2023" s="379"/>
      <c r="Y2023" s="379"/>
      <c r="Z2023" s="379"/>
      <c r="AA2023" s="380"/>
      <c r="AB2023" s="379"/>
      <c r="AC2023" s="379"/>
      <c r="AD2023" s="379"/>
      <c r="AE2023" s="381"/>
      <c r="AF2023" s="105"/>
      <c r="AG2023" s="381"/>
      <c r="AH2023" s="381"/>
      <c r="AI2023" s="381"/>
      <c r="AJ2023" s="381"/>
      <c r="AK2023" s="381"/>
      <c r="AL2023" s="381"/>
      <c r="AM2023" s="381"/>
    </row>
    <row r="2024" spans="1:39" x14ac:dyDescent="0.35">
      <c r="A2024" s="379"/>
      <c r="B2024" s="379"/>
      <c r="C2024" s="379"/>
      <c r="D2024" s="379"/>
      <c r="E2024" s="379"/>
      <c r="F2024" s="379"/>
      <c r="G2024" s="379"/>
      <c r="H2024" s="379"/>
      <c r="I2024" s="379"/>
      <c r="J2024" s="379"/>
      <c r="K2024" s="379"/>
      <c r="L2024" s="379"/>
      <c r="M2024" s="379"/>
      <c r="N2024" s="379"/>
      <c r="O2024" s="379"/>
      <c r="P2024" s="379"/>
      <c r="Q2024" s="379"/>
      <c r="R2024" s="379"/>
      <c r="S2024" s="379"/>
      <c r="T2024" s="379"/>
      <c r="U2024" s="379"/>
      <c r="V2024" s="379"/>
      <c r="W2024" s="379"/>
      <c r="X2024" s="379"/>
      <c r="Y2024" s="379"/>
      <c r="Z2024" s="379"/>
      <c r="AA2024" s="380"/>
      <c r="AB2024" s="379"/>
      <c r="AC2024" s="379"/>
      <c r="AD2024" s="379"/>
      <c r="AE2024" s="381"/>
      <c r="AF2024" s="105"/>
      <c r="AG2024" s="381"/>
      <c r="AH2024" s="381"/>
      <c r="AI2024" s="381"/>
      <c r="AJ2024" s="381"/>
      <c r="AK2024" s="381"/>
      <c r="AL2024" s="381"/>
      <c r="AM2024" s="381"/>
    </row>
    <row r="2025" spans="1:39" x14ac:dyDescent="0.35">
      <c r="A2025" s="379"/>
      <c r="B2025" s="379"/>
      <c r="C2025" s="379"/>
      <c r="D2025" s="379"/>
      <c r="E2025" s="379"/>
      <c r="F2025" s="379"/>
      <c r="G2025" s="379"/>
      <c r="H2025" s="379"/>
      <c r="I2025" s="379"/>
      <c r="J2025" s="379"/>
      <c r="K2025" s="379"/>
      <c r="L2025" s="379"/>
      <c r="M2025" s="379"/>
      <c r="N2025" s="379"/>
      <c r="O2025" s="379"/>
      <c r="P2025" s="379"/>
      <c r="Q2025" s="379"/>
      <c r="R2025" s="379"/>
      <c r="S2025" s="379"/>
      <c r="T2025" s="379"/>
      <c r="U2025" s="379"/>
      <c r="V2025" s="379"/>
      <c r="W2025" s="379"/>
      <c r="X2025" s="379"/>
      <c r="Y2025" s="379"/>
      <c r="Z2025" s="379"/>
      <c r="AA2025" s="380"/>
      <c r="AB2025" s="379"/>
      <c r="AC2025" s="379"/>
      <c r="AD2025" s="379"/>
      <c r="AE2025" s="381"/>
      <c r="AF2025" s="105"/>
      <c r="AG2025" s="381"/>
      <c r="AH2025" s="381"/>
      <c r="AI2025" s="381"/>
      <c r="AJ2025" s="381"/>
      <c r="AK2025" s="381"/>
      <c r="AL2025" s="381"/>
      <c r="AM2025" s="381"/>
    </row>
    <row r="2026" spans="1:39" x14ac:dyDescent="0.35">
      <c r="A2026" s="379"/>
      <c r="B2026" s="379"/>
      <c r="C2026" s="379"/>
      <c r="D2026" s="379"/>
      <c r="E2026" s="379"/>
      <c r="F2026" s="379"/>
      <c r="G2026" s="379"/>
      <c r="H2026" s="379"/>
      <c r="I2026" s="379"/>
      <c r="J2026" s="379"/>
      <c r="K2026" s="379"/>
      <c r="L2026" s="379"/>
      <c r="M2026" s="379"/>
      <c r="N2026" s="379"/>
      <c r="O2026" s="379"/>
      <c r="P2026" s="379"/>
      <c r="Q2026" s="379"/>
      <c r="R2026" s="379"/>
      <c r="S2026" s="379"/>
      <c r="T2026" s="379"/>
      <c r="U2026" s="379"/>
      <c r="V2026" s="379"/>
      <c r="W2026" s="379"/>
      <c r="X2026" s="379"/>
      <c r="Y2026" s="379"/>
      <c r="Z2026" s="379"/>
      <c r="AA2026" s="380"/>
      <c r="AB2026" s="379"/>
      <c r="AC2026" s="379"/>
      <c r="AD2026" s="379"/>
      <c r="AE2026" s="381"/>
      <c r="AF2026" s="105"/>
      <c r="AG2026" s="381"/>
      <c r="AH2026" s="381"/>
      <c r="AI2026" s="381"/>
      <c r="AJ2026" s="381"/>
      <c r="AK2026" s="381"/>
      <c r="AL2026" s="381"/>
      <c r="AM2026" s="381"/>
    </row>
    <row r="2027" spans="1:39" x14ac:dyDescent="0.35">
      <c r="A2027" s="379"/>
      <c r="B2027" s="379"/>
      <c r="C2027" s="379"/>
      <c r="D2027" s="379"/>
      <c r="E2027" s="379"/>
      <c r="F2027" s="379"/>
      <c r="G2027" s="379"/>
      <c r="H2027" s="379"/>
      <c r="I2027" s="379"/>
      <c r="J2027" s="379"/>
      <c r="K2027" s="379"/>
      <c r="L2027" s="379"/>
      <c r="M2027" s="379"/>
      <c r="N2027" s="379"/>
      <c r="O2027" s="379"/>
      <c r="P2027" s="379"/>
      <c r="Q2027" s="379"/>
      <c r="R2027" s="379"/>
      <c r="S2027" s="379"/>
      <c r="T2027" s="379"/>
      <c r="U2027" s="379"/>
      <c r="V2027" s="379"/>
      <c r="W2027" s="379"/>
      <c r="X2027" s="379"/>
      <c r="Y2027" s="379"/>
      <c r="Z2027" s="379"/>
      <c r="AA2027" s="380"/>
      <c r="AB2027" s="379"/>
      <c r="AC2027" s="379"/>
      <c r="AD2027" s="379"/>
      <c r="AE2027" s="381"/>
      <c r="AF2027" s="105"/>
      <c r="AG2027" s="381"/>
      <c r="AH2027" s="381"/>
      <c r="AI2027" s="381"/>
      <c r="AJ2027" s="381"/>
      <c r="AK2027" s="381"/>
      <c r="AL2027" s="381"/>
      <c r="AM2027" s="381"/>
    </row>
    <row r="2028" spans="1:39" x14ac:dyDescent="0.35">
      <c r="A2028" s="379"/>
      <c r="B2028" s="379"/>
      <c r="C2028" s="379"/>
      <c r="D2028" s="379"/>
      <c r="E2028" s="379"/>
      <c r="F2028" s="379"/>
      <c r="G2028" s="379"/>
      <c r="H2028" s="379"/>
      <c r="I2028" s="379"/>
      <c r="J2028" s="379"/>
      <c r="K2028" s="379"/>
      <c r="L2028" s="379"/>
      <c r="M2028" s="379"/>
      <c r="N2028" s="379"/>
      <c r="O2028" s="379"/>
      <c r="P2028" s="379"/>
      <c r="Q2028" s="379"/>
      <c r="R2028" s="379"/>
      <c r="S2028" s="379"/>
      <c r="T2028" s="379"/>
      <c r="U2028" s="379"/>
      <c r="V2028" s="379"/>
      <c r="W2028" s="379"/>
      <c r="X2028" s="379"/>
      <c r="Y2028" s="379"/>
      <c r="Z2028" s="379"/>
      <c r="AA2028" s="380"/>
      <c r="AB2028" s="379"/>
      <c r="AC2028" s="379"/>
      <c r="AD2028" s="379"/>
      <c r="AE2028" s="381"/>
      <c r="AF2028" s="105"/>
      <c r="AG2028" s="381"/>
      <c r="AH2028" s="381"/>
      <c r="AI2028" s="381"/>
      <c r="AJ2028" s="381"/>
      <c r="AK2028" s="381"/>
      <c r="AL2028" s="381"/>
      <c r="AM2028" s="381"/>
    </row>
    <row r="2029" spans="1:39" x14ac:dyDescent="0.35">
      <c r="A2029" s="379"/>
      <c r="B2029" s="379"/>
      <c r="C2029" s="379"/>
      <c r="D2029" s="379"/>
      <c r="E2029" s="379"/>
      <c r="F2029" s="379"/>
      <c r="G2029" s="379"/>
      <c r="H2029" s="379"/>
      <c r="I2029" s="379"/>
      <c r="J2029" s="379"/>
      <c r="K2029" s="379"/>
      <c r="L2029" s="379"/>
      <c r="M2029" s="379"/>
      <c r="N2029" s="379"/>
      <c r="O2029" s="379"/>
      <c r="P2029" s="379"/>
      <c r="Q2029" s="379"/>
      <c r="R2029" s="379"/>
      <c r="S2029" s="379"/>
      <c r="T2029" s="379"/>
      <c r="U2029" s="379"/>
      <c r="V2029" s="379"/>
      <c r="W2029" s="379"/>
      <c r="X2029" s="379"/>
      <c r="Y2029" s="379"/>
      <c r="Z2029" s="379"/>
      <c r="AA2029" s="380"/>
      <c r="AB2029" s="379"/>
      <c r="AC2029" s="379"/>
      <c r="AD2029" s="379"/>
      <c r="AE2029" s="381"/>
      <c r="AF2029" s="105"/>
      <c r="AG2029" s="381"/>
      <c r="AH2029" s="381"/>
      <c r="AI2029" s="381"/>
      <c r="AJ2029" s="381"/>
      <c r="AK2029" s="381"/>
      <c r="AL2029" s="381"/>
      <c r="AM2029" s="381"/>
    </row>
    <row r="2030" spans="1:39" x14ac:dyDescent="0.35">
      <c r="A2030" s="379"/>
      <c r="B2030" s="379"/>
      <c r="C2030" s="379"/>
      <c r="D2030" s="379"/>
      <c r="E2030" s="379"/>
      <c r="F2030" s="379"/>
      <c r="G2030" s="379"/>
      <c r="H2030" s="379"/>
      <c r="I2030" s="379"/>
      <c r="J2030" s="379"/>
      <c r="K2030" s="379"/>
      <c r="L2030" s="379"/>
      <c r="M2030" s="379"/>
      <c r="N2030" s="379"/>
      <c r="O2030" s="379"/>
      <c r="P2030" s="379"/>
      <c r="Q2030" s="379"/>
      <c r="R2030" s="379"/>
      <c r="S2030" s="379"/>
      <c r="T2030" s="379"/>
      <c r="U2030" s="379"/>
      <c r="V2030" s="379"/>
      <c r="W2030" s="379"/>
      <c r="X2030" s="379"/>
      <c r="Y2030" s="379"/>
      <c r="Z2030" s="379"/>
      <c r="AA2030" s="380"/>
      <c r="AB2030" s="379"/>
      <c r="AC2030" s="379"/>
      <c r="AD2030" s="379"/>
      <c r="AE2030" s="381"/>
      <c r="AF2030" s="105"/>
      <c r="AG2030" s="381"/>
      <c r="AH2030" s="381"/>
      <c r="AI2030" s="381"/>
      <c r="AJ2030" s="381"/>
      <c r="AK2030" s="381"/>
      <c r="AL2030" s="381"/>
      <c r="AM2030" s="381"/>
    </row>
    <row r="2031" spans="1:39" x14ac:dyDescent="0.35">
      <c r="A2031" s="379"/>
      <c r="B2031" s="379"/>
      <c r="C2031" s="379"/>
      <c r="D2031" s="379"/>
      <c r="E2031" s="379"/>
      <c r="F2031" s="379"/>
      <c r="G2031" s="379"/>
      <c r="H2031" s="379"/>
      <c r="I2031" s="379"/>
      <c r="J2031" s="379"/>
      <c r="K2031" s="379"/>
      <c r="L2031" s="379"/>
      <c r="M2031" s="379"/>
      <c r="N2031" s="379"/>
      <c r="O2031" s="379"/>
      <c r="P2031" s="379"/>
      <c r="Q2031" s="379"/>
      <c r="R2031" s="379"/>
      <c r="S2031" s="379"/>
      <c r="T2031" s="379"/>
      <c r="U2031" s="379"/>
      <c r="V2031" s="379"/>
      <c r="W2031" s="379"/>
      <c r="X2031" s="379"/>
      <c r="Y2031" s="379"/>
      <c r="Z2031" s="379"/>
      <c r="AA2031" s="380"/>
      <c r="AB2031" s="379"/>
      <c r="AC2031" s="379"/>
      <c r="AD2031" s="379"/>
      <c r="AE2031" s="381"/>
      <c r="AF2031" s="105"/>
      <c r="AG2031" s="381"/>
      <c r="AH2031" s="381"/>
      <c r="AI2031" s="381"/>
      <c r="AJ2031" s="381"/>
      <c r="AK2031" s="381"/>
      <c r="AL2031" s="381"/>
      <c r="AM2031" s="381"/>
    </row>
    <row r="2032" spans="1:39" x14ac:dyDescent="0.35">
      <c r="A2032" s="379"/>
      <c r="B2032" s="379"/>
      <c r="C2032" s="379"/>
      <c r="D2032" s="379"/>
      <c r="E2032" s="379"/>
      <c r="F2032" s="379"/>
      <c r="G2032" s="379"/>
      <c r="H2032" s="379"/>
      <c r="I2032" s="379"/>
      <c r="J2032" s="379"/>
      <c r="K2032" s="379"/>
      <c r="L2032" s="379"/>
      <c r="M2032" s="379"/>
      <c r="N2032" s="379"/>
      <c r="O2032" s="379"/>
      <c r="P2032" s="379"/>
      <c r="Q2032" s="379"/>
      <c r="R2032" s="379"/>
      <c r="S2032" s="379"/>
      <c r="T2032" s="379"/>
      <c r="U2032" s="379"/>
      <c r="V2032" s="379"/>
      <c r="W2032" s="379"/>
      <c r="X2032" s="379"/>
      <c r="Y2032" s="379"/>
      <c r="Z2032" s="379"/>
      <c r="AA2032" s="380"/>
      <c r="AB2032" s="379"/>
      <c r="AC2032" s="379"/>
      <c r="AD2032" s="379"/>
      <c r="AE2032" s="381"/>
      <c r="AF2032" s="105"/>
      <c r="AG2032" s="381"/>
      <c r="AH2032" s="381"/>
      <c r="AI2032" s="381"/>
      <c r="AJ2032" s="381"/>
      <c r="AK2032" s="381"/>
      <c r="AL2032" s="381"/>
      <c r="AM2032" s="381"/>
    </row>
    <row r="2033" spans="1:39" x14ac:dyDescent="0.35">
      <c r="A2033" s="379"/>
      <c r="B2033" s="379"/>
      <c r="C2033" s="379"/>
      <c r="D2033" s="379"/>
      <c r="E2033" s="379"/>
      <c r="F2033" s="379"/>
      <c r="G2033" s="379"/>
      <c r="H2033" s="379"/>
      <c r="I2033" s="379"/>
      <c r="J2033" s="379"/>
      <c r="K2033" s="379"/>
      <c r="L2033" s="379"/>
      <c r="M2033" s="379"/>
      <c r="N2033" s="379"/>
      <c r="O2033" s="379"/>
      <c r="P2033" s="379"/>
      <c r="Q2033" s="379"/>
      <c r="R2033" s="379"/>
      <c r="S2033" s="379"/>
      <c r="T2033" s="379"/>
      <c r="U2033" s="379"/>
      <c r="V2033" s="379"/>
      <c r="W2033" s="379"/>
      <c r="X2033" s="379"/>
      <c r="Y2033" s="379"/>
      <c r="Z2033" s="379"/>
      <c r="AA2033" s="380"/>
      <c r="AB2033" s="379"/>
      <c r="AC2033" s="379"/>
      <c r="AD2033" s="379"/>
      <c r="AE2033" s="381"/>
      <c r="AF2033" s="105"/>
      <c r="AG2033" s="381"/>
      <c r="AH2033" s="381"/>
      <c r="AI2033" s="381"/>
      <c r="AJ2033" s="381"/>
      <c r="AK2033" s="381"/>
      <c r="AL2033" s="381"/>
      <c r="AM2033" s="381"/>
    </row>
    <row r="2034" spans="1:39" x14ac:dyDescent="0.35">
      <c r="A2034" s="379"/>
      <c r="B2034" s="379"/>
      <c r="C2034" s="379"/>
      <c r="D2034" s="379"/>
      <c r="E2034" s="379"/>
      <c r="F2034" s="379"/>
      <c r="G2034" s="379"/>
      <c r="H2034" s="379"/>
      <c r="I2034" s="379"/>
      <c r="J2034" s="379"/>
      <c r="K2034" s="379"/>
      <c r="L2034" s="379"/>
      <c r="M2034" s="379"/>
      <c r="N2034" s="379"/>
      <c r="O2034" s="379"/>
      <c r="P2034" s="379"/>
      <c r="Q2034" s="379"/>
      <c r="R2034" s="379"/>
      <c r="S2034" s="379"/>
      <c r="T2034" s="379"/>
      <c r="U2034" s="379"/>
      <c r="V2034" s="379"/>
      <c r="W2034" s="379"/>
      <c r="X2034" s="379"/>
      <c r="Y2034" s="379"/>
      <c r="Z2034" s="379"/>
      <c r="AA2034" s="380"/>
      <c r="AB2034" s="379"/>
      <c r="AC2034" s="379"/>
      <c r="AD2034" s="379"/>
      <c r="AE2034" s="381"/>
      <c r="AF2034" s="105"/>
      <c r="AG2034" s="381"/>
      <c r="AH2034" s="381"/>
      <c r="AI2034" s="381"/>
      <c r="AJ2034" s="381"/>
      <c r="AK2034" s="381"/>
      <c r="AL2034" s="381"/>
      <c r="AM2034" s="381"/>
    </row>
    <row r="2035" spans="1:39" x14ac:dyDescent="0.35">
      <c r="A2035" s="379"/>
      <c r="B2035" s="379"/>
      <c r="C2035" s="379"/>
      <c r="D2035" s="379"/>
      <c r="E2035" s="379"/>
      <c r="F2035" s="379"/>
      <c r="G2035" s="379"/>
      <c r="H2035" s="379"/>
      <c r="I2035" s="379"/>
      <c r="J2035" s="379"/>
      <c r="K2035" s="379"/>
      <c r="L2035" s="379"/>
      <c r="M2035" s="379"/>
      <c r="N2035" s="379"/>
      <c r="O2035" s="379"/>
      <c r="P2035" s="379"/>
      <c r="Q2035" s="379"/>
      <c r="R2035" s="379"/>
      <c r="S2035" s="379"/>
      <c r="T2035" s="379"/>
      <c r="U2035" s="379"/>
      <c r="V2035" s="379"/>
      <c r="W2035" s="379"/>
      <c r="X2035" s="379"/>
      <c r="Y2035" s="379"/>
      <c r="Z2035" s="379"/>
      <c r="AA2035" s="380"/>
      <c r="AB2035" s="379"/>
      <c r="AC2035" s="379"/>
      <c r="AD2035" s="379"/>
      <c r="AE2035" s="381"/>
      <c r="AF2035" s="105"/>
      <c r="AG2035" s="381"/>
      <c r="AH2035" s="381"/>
      <c r="AI2035" s="381"/>
      <c r="AJ2035" s="381"/>
      <c r="AK2035" s="381"/>
      <c r="AL2035" s="381"/>
      <c r="AM2035" s="381"/>
    </row>
    <row r="2036" spans="1:39" x14ac:dyDescent="0.35">
      <c r="A2036" s="379"/>
      <c r="B2036" s="379"/>
      <c r="C2036" s="379"/>
      <c r="D2036" s="379"/>
      <c r="E2036" s="379"/>
      <c r="F2036" s="379"/>
      <c r="G2036" s="379"/>
      <c r="H2036" s="379"/>
      <c r="I2036" s="379"/>
      <c r="J2036" s="379"/>
      <c r="K2036" s="379"/>
      <c r="L2036" s="379"/>
      <c r="M2036" s="379"/>
      <c r="N2036" s="379"/>
      <c r="O2036" s="379"/>
      <c r="P2036" s="379"/>
      <c r="Q2036" s="379"/>
      <c r="R2036" s="379"/>
      <c r="S2036" s="379"/>
      <c r="T2036" s="379"/>
      <c r="U2036" s="379"/>
      <c r="V2036" s="379"/>
      <c r="W2036" s="379"/>
      <c r="X2036" s="379"/>
      <c r="Y2036" s="379"/>
      <c r="Z2036" s="379"/>
      <c r="AA2036" s="380"/>
      <c r="AB2036" s="379"/>
      <c r="AC2036" s="379"/>
      <c r="AD2036" s="379"/>
      <c r="AE2036" s="381"/>
      <c r="AF2036" s="105"/>
      <c r="AG2036" s="381"/>
      <c r="AH2036" s="381"/>
      <c r="AI2036" s="381"/>
      <c r="AJ2036" s="381"/>
      <c r="AK2036" s="381"/>
      <c r="AL2036" s="381"/>
      <c r="AM2036" s="381"/>
    </row>
    <row r="2037" spans="1:39" x14ac:dyDescent="0.35">
      <c r="A2037" s="379"/>
      <c r="B2037" s="379"/>
      <c r="C2037" s="379"/>
      <c r="D2037" s="379"/>
      <c r="E2037" s="379"/>
      <c r="F2037" s="379"/>
      <c r="G2037" s="379"/>
      <c r="H2037" s="379"/>
      <c r="I2037" s="379"/>
      <c r="J2037" s="379"/>
      <c r="K2037" s="379"/>
      <c r="L2037" s="379"/>
      <c r="M2037" s="379"/>
      <c r="N2037" s="379"/>
      <c r="O2037" s="379"/>
      <c r="P2037" s="379"/>
      <c r="Q2037" s="379"/>
      <c r="R2037" s="379"/>
      <c r="S2037" s="379"/>
      <c r="T2037" s="379"/>
      <c r="U2037" s="379"/>
      <c r="V2037" s="379"/>
      <c r="W2037" s="379"/>
      <c r="X2037" s="379"/>
      <c r="Y2037" s="379"/>
      <c r="Z2037" s="379"/>
      <c r="AA2037" s="380"/>
      <c r="AB2037" s="379"/>
      <c r="AC2037" s="379"/>
      <c r="AD2037" s="379"/>
      <c r="AE2037" s="381"/>
      <c r="AF2037" s="105"/>
      <c r="AG2037" s="381"/>
      <c r="AH2037" s="381"/>
      <c r="AI2037" s="381"/>
      <c r="AJ2037" s="381"/>
      <c r="AK2037" s="381"/>
      <c r="AL2037" s="381"/>
      <c r="AM2037" s="381"/>
    </row>
    <row r="2038" spans="1:39" x14ac:dyDescent="0.35">
      <c r="A2038" s="379"/>
      <c r="B2038" s="379"/>
      <c r="C2038" s="379"/>
      <c r="D2038" s="379"/>
      <c r="E2038" s="379"/>
      <c r="F2038" s="379"/>
      <c r="G2038" s="379"/>
      <c r="H2038" s="379"/>
      <c r="I2038" s="379"/>
      <c r="J2038" s="379"/>
      <c r="K2038" s="379"/>
      <c r="L2038" s="379"/>
      <c r="M2038" s="379"/>
      <c r="N2038" s="379"/>
      <c r="O2038" s="379"/>
      <c r="P2038" s="379"/>
      <c r="Q2038" s="379"/>
      <c r="R2038" s="379"/>
      <c r="S2038" s="379"/>
      <c r="T2038" s="379"/>
      <c r="U2038" s="379"/>
      <c r="V2038" s="379"/>
      <c r="W2038" s="379"/>
      <c r="X2038" s="379"/>
      <c r="Y2038" s="379"/>
      <c r="Z2038" s="379"/>
      <c r="AA2038" s="380"/>
      <c r="AB2038" s="379"/>
      <c r="AC2038" s="379"/>
      <c r="AD2038" s="379"/>
      <c r="AE2038" s="381"/>
      <c r="AF2038" s="105"/>
      <c r="AG2038" s="381"/>
      <c r="AH2038" s="381"/>
      <c r="AI2038" s="381"/>
      <c r="AJ2038" s="381"/>
      <c r="AK2038" s="381"/>
      <c r="AL2038" s="381"/>
      <c r="AM2038" s="381"/>
    </row>
    <row r="2039" spans="1:39" x14ac:dyDescent="0.35">
      <c r="A2039" s="379"/>
      <c r="B2039" s="379"/>
      <c r="C2039" s="379"/>
      <c r="D2039" s="379"/>
      <c r="E2039" s="379"/>
      <c r="F2039" s="379"/>
      <c r="G2039" s="379"/>
      <c r="H2039" s="379"/>
      <c r="I2039" s="379"/>
      <c r="J2039" s="379"/>
      <c r="K2039" s="379"/>
      <c r="L2039" s="379"/>
      <c r="M2039" s="379"/>
      <c r="N2039" s="379"/>
      <c r="O2039" s="379"/>
      <c r="P2039" s="379"/>
      <c r="Q2039" s="379"/>
      <c r="R2039" s="379"/>
      <c r="S2039" s="379"/>
      <c r="T2039" s="379"/>
      <c r="U2039" s="379"/>
      <c r="V2039" s="379"/>
      <c r="W2039" s="379"/>
      <c r="X2039" s="379"/>
      <c r="Y2039" s="379"/>
      <c r="Z2039" s="379"/>
      <c r="AA2039" s="380"/>
      <c r="AB2039" s="379"/>
      <c r="AC2039" s="379"/>
      <c r="AD2039" s="379"/>
      <c r="AE2039" s="381"/>
      <c r="AF2039" s="105"/>
      <c r="AG2039" s="381"/>
      <c r="AH2039" s="381"/>
      <c r="AI2039" s="381"/>
      <c r="AJ2039" s="381"/>
      <c r="AK2039" s="381"/>
      <c r="AL2039" s="381"/>
      <c r="AM2039" s="381"/>
    </row>
    <row r="2040" spans="1:39" x14ac:dyDescent="0.35">
      <c r="A2040" s="379"/>
      <c r="B2040" s="379"/>
      <c r="C2040" s="379"/>
      <c r="D2040" s="379"/>
      <c r="E2040" s="379"/>
      <c r="F2040" s="379"/>
      <c r="G2040" s="379"/>
      <c r="H2040" s="379"/>
      <c r="I2040" s="379"/>
      <c r="J2040" s="379"/>
      <c r="K2040" s="379"/>
      <c r="L2040" s="379"/>
      <c r="M2040" s="379"/>
      <c r="N2040" s="379"/>
      <c r="O2040" s="379"/>
      <c r="P2040" s="379"/>
      <c r="Q2040" s="379"/>
      <c r="R2040" s="379"/>
      <c r="S2040" s="379"/>
      <c r="T2040" s="379"/>
      <c r="U2040" s="379"/>
      <c r="V2040" s="379"/>
      <c r="W2040" s="379"/>
      <c r="X2040" s="379"/>
      <c r="Y2040" s="379"/>
      <c r="Z2040" s="379"/>
      <c r="AA2040" s="380"/>
      <c r="AB2040" s="379"/>
      <c r="AC2040" s="379"/>
      <c r="AD2040" s="379"/>
      <c r="AE2040" s="381"/>
      <c r="AF2040" s="105"/>
      <c r="AG2040" s="381"/>
      <c r="AH2040" s="381"/>
      <c r="AI2040" s="381"/>
      <c r="AJ2040" s="381"/>
      <c r="AK2040" s="381"/>
      <c r="AL2040" s="381"/>
      <c r="AM2040" s="381"/>
    </row>
    <row r="2041" spans="1:39" x14ac:dyDescent="0.35">
      <c r="A2041" s="379"/>
      <c r="B2041" s="379"/>
      <c r="C2041" s="379"/>
      <c r="D2041" s="379"/>
      <c r="E2041" s="379"/>
      <c r="F2041" s="379"/>
      <c r="G2041" s="379"/>
      <c r="H2041" s="379"/>
      <c r="I2041" s="379"/>
      <c r="J2041" s="379"/>
      <c r="K2041" s="379"/>
      <c r="L2041" s="379"/>
      <c r="M2041" s="379"/>
      <c r="N2041" s="379"/>
      <c r="O2041" s="379"/>
      <c r="P2041" s="379"/>
      <c r="Q2041" s="379"/>
      <c r="R2041" s="379"/>
      <c r="S2041" s="379"/>
      <c r="T2041" s="379"/>
      <c r="U2041" s="379"/>
      <c r="V2041" s="379"/>
      <c r="W2041" s="379"/>
      <c r="X2041" s="379"/>
      <c r="Y2041" s="379"/>
      <c r="Z2041" s="379"/>
      <c r="AA2041" s="380"/>
      <c r="AB2041" s="379"/>
      <c r="AC2041" s="379"/>
      <c r="AD2041" s="379"/>
      <c r="AE2041" s="381"/>
      <c r="AF2041" s="105"/>
      <c r="AG2041" s="381"/>
      <c r="AH2041" s="381"/>
      <c r="AI2041" s="381"/>
      <c r="AJ2041" s="381"/>
      <c r="AK2041" s="381"/>
      <c r="AL2041" s="381"/>
      <c r="AM2041" s="381"/>
    </row>
    <row r="2042" spans="1:39" x14ac:dyDescent="0.35">
      <c r="A2042" s="379"/>
      <c r="B2042" s="379"/>
      <c r="C2042" s="379"/>
      <c r="D2042" s="379"/>
      <c r="E2042" s="379"/>
      <c r="F2042" s="379"/>
      <c r="G2042" s="379"/>
      <c r="H2042" s="379"/>
      <c r="I2042" s="379"/>
      <c r="J2042" s="379"/>
      <c r="K2042" s="379"/>
      <c r="L2042" s="379"/>
      <c r="M2042" s="379"/>
      <c r="N2042" s="379"/>
      <c r="O2042" s="379"/>
      <c r="P2042" s="379"/>
      <c r="Q2042" s="379"/>
      <c r="R2042" s="379"/>
      <c r="S2042" s="379"/>
      <c r="T2042" s="379"/>
      <c r="U2042" s="379"/>
      <c r="V2042" s="379"/>
      <c r="W2042" s="379"/>
      <c r="X2042" s="379"/>
      <c r="Y2042" s="379"/>
      <c r="Z2042" s="379"/>
      <c r="AA2042" s="380"/>
      <c r="AB2042" s="379"/>
      <c r="AC2042" s="379"/>
      <c r="AD2042" s="379"/>
      <c r="AE2042" s="381"/>
      <c r="AF2042" s="105"/>
      <c r="AG2042" s="381"/>
      <c r="AH2042" s="381"/>
      <c r="AI2042" s="381"/>
      <c r="AJ2042" s="381"/>
      <c r="AK2042" s="381"/>
      <c r="AL2042" s="381"/>
      <c r="AM2042" s="381"/>
    </row>
    <row r="2043" spans="1:39" x14ac:dyDescent="0.35">
      <c r="A2043" s="379"/>
      <c r="B2043" s="379"/>
      <c r="C2043" s="379"/>
      <c r="D2043" s="379"/>
      <c r="E2043" s="379"/>
      <c r="F2043" s="379"/>
      <c r="G2043" s="379"/>
      <c r="H2043" s="379"/>
      <c r="I2043" s="379"/>
      <c r="J2043" s="379"/>
      <c r="K2043" s="379"/>
      <c r="L2043" s="379"/>
      <c r="M2043" s="379"/>
      <c r="N2043" s="379"/>
      <c r="O2043" s="379"/>
      <c r="P2043" s="379"/>
      <c r="Q2043" s="379"/>
      <c r="R2043" s="379"/>
      <c r="S2043" s="379"/>
      <c r="T2043" s="379"/>
      <c r="U2043" s="379"/>
      <c r="V2043" s="379"/>
      <c r="W2043" s="379"/>
      <c r="X2043" s="379"/>
      <c r="Y2043" s="379"/>
      <c r="Z2043" s="379"/>
      <c r="AA2043" s="380"/>
      <c r="AB2043" s="379"/>
      <c r="AC2043" s="379"/>
      <c r="AD2043" s="379"/>
      <c r="AE2043" s="381"/>
      <c r="AF2043" s="105"/>
      <c r="AG2043" s="381"/>
      <c r="AH2043" s="381"/>
      <c r="AI2043" s="381"/>
      <c r="AJ2043" s="381"/>
      <c r="AK2043" s="381"/>
      <c r="AL2043" s="381"/>
      <c r="AM2043" s="381"/>
    </row>
    <row r="2044" spans="1:39" x14ac:dyDescent="0.35">
      <c r="A2044" s="379"/>
      <c r="B2044" s="379"/>
      <c r="C2044" s="379"/>
      <c r="D2044" s="379"/>
      <c r="E2044" s="379"/>
      <c r="F2044" s="379"/>
      <c r="G2044" s="379"/>
      <c r="H2044" s="379"/>
      <c r="I2044" s="379"/>
      <c r="J2044" s="379"/>
      <c r="K2044" s="379"/>
      <c r="L2044" s="379"/>
      <c r="M2044" s="379"/>
      <c r="N2044" s="379"/>
      <c r="O2044" s="379"/>
      <c r="P2044" s="379"/>
      <c r="Q2044" s="379"/>
      <c r="R2044" s="379"/>
      <c r="S2044" s="379"/>
      <c r="T2044" s="379"/>
      <c r="U2044" s="379"/>
      <c r="V2044" s="379"/>
      <c r="W2044" s="379"/>
      <c r="X2044" s="379"/>
      <c r="Y2044" s="379"/>
      <c r="Z2044" s="379"/>
      <c r="AA2044" s="380"/>
      <c r="AB2044" s="379"/>
      <c r="AC2044" s="379"/>
      <c r="AD2044" s="379"/>
      <c r="AE2044" s="381"/>
      <c r="AF2044" s="105"/>
      <c r="AG2044" s="381"/>
      <c r="AH2044" s="381"/>
      <c r="AI2044" s="381"/>
      <c r="AJ2044" s="381"/>
      <c r="AK2044" s="381"/>
      <c r="AL2044" s="381"/>
      <c r="AM2044" s="381"/>
    </row>
    <row r="2045" spans="1:39" x14ac:dyDescent="0.35">
      <c r="A2045" s="379"/>
      <c r="B2045" s="379"/>
      <c r="C2045" s="379"/>
      <c r="D2045" s="379"/>
      <c r="E2045" s="379"/>
      <c r="F2045" s="379"/>
      <c r="G2045" s="379"/>
      <c r="H2045" s="379"/>
      <c r="I2045" s="379"/>
      <c r="J2045" s="379"/>
      <c r="K2045" s="379"/>
      <c r="L2045" s="379"/>
      <c r="M2045" s="379"/>
      <c r="N2045" s="379"/>
      <c r="O2045" s="379"/>
      <c r="P2045" s="379"/>
      <c r="Q2045" s="379"/>
      <c r="R2045" s="379"/>
      <c r="S2045" s="379"/>
      <c r="T2045" s="379"/>
      <c r="U2045" s="379"/>
      <c r="V2045" s="379"/>
      <c r="W2045" s="379"/>
      <c r="X2045" s="379"/>
      <c r="Y2045" s="379"/>
      <c r="Z2045" s="379"/>
      <c r="AA2045" s="380"/>
      <c r="AB2045" s="379"/>
      <c r="AC2045" s="379"/>
      <c r="AD2045" s="379"/>
      <c r="AE2045" s="381"/>
      <c r="AF2045" s="105"/>
      <c r="AG2045" s="381"/>
      <c r="AH2045" s="381"/>
      <c r="AI2045" s="381"/>
      <c r="AJ2045" s="381"/>
      <c r="AK2045" s="381"/>
      <c r="AL2045" s="381"/>
      <c r="AM2045" s="381"/>
    </row>
    <row r="2046" spans="1:39" x14ac:dyDescent="0.35">
      <c r="A2046" s="379"/>
      <c r="B2046" s="379"/>
      <c r="C2046" s="379"/>
      <c r="D2046" s="379"/>
      <c r="E2046" s="379"/>
      <c r="F2046" s="379"/>
      <c r="G2046" s="379"/>
      <c r="H2046" s="379"/>
      <c r="I2046" s="379"/>
      <c r="J2046" s="379"/>
      <c r="K2046" s="379"/>
      <c r="L2046" s="379"/>
      <c r="M2046" s="379"/>
      <c r="N2046" s="379"/>
      <c r="O2046" s="379"/>
      <c r="P2046" s="379"/>
      <c r="Q2046" s="379"/>
      <c r="R2046" s="379"/>
      <c r="S2046" s="379"/>
      <c r="T2046" s="379"/>
      <c r="U2046" s="379"/>
      <c r="V2046" s="379"/>
      <c r="W2046" s="379"/>
      <c r="X2046" s="379"/>
      <c r="Y2046" s="379"/>
      <c r="Z2046" s="379"/>
      <c r="AA2046" s="380"/>
      <c r="AB2046" s="379"/>
      <c r="AC2046" s="379"/>
      <c r="AD2046" s="379"/>
      <c r="AE2046" s="381"/>
      <c r="AF2046" s="105"/>
      <c r="AG2046" s="381"/>
      <c r="AH2046" s="381"/>
      <c r="AI2046" s="381"/>
      <c r="AJ2046" s="381"/>
      <c r="AK2046" s="381"/>
      <c r="AL2046" s="381"/>
      <c r="AM2046" s="381"/>
    </row>
    <row r="2047" spans="1:39" x14ac:dyDescent="0.35">
      <c r="A2047" s="379"/>
      <c r="B2047" s="379"/>
      <c r="C2047" s="379"/>
      <c r="D2047" s="379"/>
      <c r="E2047" s="379"/>
      <c r="F2047" s="379"/>
      <c r="G2047" s="379"/>
      <c r="H2047" s="379"/>
      <c r="I2047" s="379"/>
      <c r="J2047" s="379"/>
      <c r="K2047" s="379"/>
      <c r="L2047" s="379"/>
      <c r="M2047" s="379"/>
      <c r="N2047" s="379"/>
      <c r="O2047" s="379"/>
      <c r="P2047" s="379"/>
      <c r="Q2047" s="379"/>
      <c r="R2047" s="379"/>
      <c r="S2047" s="379"/>
      <c r="T2047" s="379"/>
      <c r="U2047" s="379"/>
      <c r="V2047" s="379"/>
      <c r="W2047" s="379"/>
      <c r="X2047" s="379"/>
      <c r="Y2047" s="379"/>
      <c r="Z2047" s="379"/>
      <c r="AA2047" s="380"/>
      <c r="AB2047" s="379"/>
      <c r="AC2047" s="379"/>
      <c r="AD2047" s="379"/>
      <c r="AE2047" s="381"/>
      <c r="AF2047" s="105"/>
      <c r="AG2047" s="381"/>
      <c r="AH2047" s="381"/>
      <c r="AI2047" s="381"/>
      <c r="AJ2047" s="381"/>
      <c r="AK2047" s="381"/>
      <c r="AL2047" s="381"/>
      <c r="AM2047" s="381"/>
    </row>
    <row r="2048" spans="1:39" x14ac:dyDescent="0.35">
      <c r="A2048" s="379"/>
      <c r="B2048" s="379"/>
      <c r="C2048" s="379"/>
      <c r="D2048" s="379"/>
      <c r="E2048" s="379"/>
      <c r="F2048" s="379"/>
      <c r="G2048" s="379"/>
      <c r="H2048" s="379"/>
      <c r="I2048" s="379"/>
      <c r="J2048" s="379"/>
      <c r="K2048" s="379"/>
      <c r="L2048" s="379"/>
      <c r="M2048" s="379"/>
      <c r="N2048" s="379"/>
      <c r="O2048" s="379"/>
      <c r="P2048" s="379"/>
      <c r="Q2048" s="379"/>
      <c r="R2048" s="379"/>
      <c r="S2048" s="379"/>
      <c r="T2048" s="379"/>
      <c r="U2048" s="379"/>
      <c r="V2048" s="379"/>
      <c r="W2048" s="379"/>
      <c r="X2048" s="379"/>
      <c r="Y2048" s="379"/>
      <c r="Z2048" s="379"/>
      <c r="AA2048" s="380"/>
      <c r="AB2048" s="379"/>
      <c r="AC2048" s="379"/>
      <c r="AD2048" s="379"/>
      <c r="AE2048" s="381"/>
      <c r="AF2048" s="105"/>
      <c r="AG2048" s="381"/>
      <c r="AH2048" s="381"/>
      <c r="AI2048" s="381"/>
      <c r="AJ2048" s="381"/>
      <c r="AK2048" s="381"/>
      <c r="AL2048" s="381"/>
      <c r="AM2048" s="381"/>
    </row>
    <row r="2049" spans="1:39" x14ac:dyDescent="0.35">
      <c r="A2049" s="379"/>
      <c r="B2049" s="379"/>
      <c r="C2049" s="379"/>
      <c r="D2049" s="379"/>
      <c r="E2049" s="379"/>
      <c r="F2049" s="379"/>
      <c r="G2049" s="379"/>
      <c r="H2049" s="379"/>
      <c r="I2049" s="379"/>
      <c r="J2049" s="379"/>
      <c r="K2049" s="379"/>
      <c r="L2049" s="379"/>
      <c r="M2049" s="379"/>
      <c r="N2049" s="379"/>
      <c r="O2049" s="379"/>
      <c r="P2049" s="379"/>
      <c r="Q2049" s="379"/>
      <c r="R2049" s="379"/>
      <c r="S2049" s="379"/>
      <c r="T2049" s="379"/>
      <c r="U2049" s="379"/>
      <c r="V2049" s="379"/>
      <c r="W2049" s="379"/>
      <c r="X2049" s="379"/>
      <c r="Y2049" s="379"/>
      <c r="Z2049" s="379"/>
      <c r="AA2049" s="380"/>
      <c r="AB2049" s="379"/>
      <c r="AC2049" s="379"/>
      <c r="AD2049" s="379"/>
      <c r="AE2049" s="381"/>
      <c r="AF2049" s="105"/>
      <c r="AG2049" s="381"/>
      <c r="AH2049" s="381"/>
      <c r="AI2049" s="381"/>
      <c r="AJ2049" s="381"/>
      <c r="AK2049" s="381"/>
      <c r="AL2049" s="381"/>
      <c r="AM2049" s="381"/>
    </row>
    <row r="2050" spans="1:39" x14ac:dyDescent="0.35">
      <c r="A2050" s="379"/>
      <c r="B2050" s="379"/>
      <c r="C2050" s="379"/>
      <c r="D2050" s="379"/>
      <c r="E2050" s="379"/>
      <c r="F2050" s="379"/>
      <c r="G2050" s="379"/>
      <c r="H2050" s="379"/>
      <c r="I2050" s="379"/>
      <c r="J2050" s="379"/>
      <c r="K2050" s="379"/>
      <c r="L2050" s="379"/>
      <c r="M2050" s="379"/>
      <c r="N2050" s="379"/>
      <c r="O2050" s="379"/>
      <c r="P2050" s="379"/>
      <c r="Q2050" s="379"/>
      <c r="R2050" s="379"/>
      <c r="S2050" s="379"/>
      <c r="T2050" s="379"/>
      <c r="U2050" s="379"/>
      <c r="V2050" s="379"/>
      <c r="W2050" s="379"/>
      <c r="X2050" s="379"/>
      <c r="Y2050" s="379"/>
      <c r="Z2050" s="379"/>
      <c r="AA2050" s="380"/>
      <c r="AB2050" s="379"/>
      <c r="AC2050" s="379"/>
      <c r="AD2050" s="379"/>
      <c r="AE2050" s="381"/>
      <c r="AF2050" s="105"/>
      <c r="AG2050" s="381"/>
      <c r="AH2050" s="381"/>
      <c r="AI2050" s="381"/>
      <c r="AJ2050" s="381"/>
      <c r="AK2050" s="381"/>
      <c r="AL2050" s="381"/>
      <c r="AM2050" s="381"/>
    </row>
    <row r="2051" spans="1:39" x14ac:dyDescent="0.35">
      <c r="A2051" s="379"/>
      <c r="B2051" s="379"/>
      <c r="C2051" s="379"/>
      <c r="D2051" s="379"/>
      <c r="E2051" s="379"/>
      <c r="F2051" s="379"/>
      <c r="G2051" s="379"/>
      <c r="H2051" s="379"/>
      <c r="I2051" s="379"/>
      <c r="J2051" s="379"/>
      <c r="K2051" s="379"/>
      <c r="L2051" s="379"/>
      <c r="M2051" s="379"/>
      <c r="N2051" s="379"/>
      <c r="O2051" s="379"/>
      <c r="P2051" s="379"/>
      <c r="Q2051" s="379"/>
      <c r="R2051" s="379"/>
      <c r="S2051" s="379"/>
      <c r="T2051" s="379"/>
      <c r="U2051" s="379"/>
      <c r="V2051" s="379"/>
      <c r="W2051" s="379"/>
      <c r="X2051" s="379"/>
      <c r="Y2051" s="379"/>
      <c r="Z2051" s="379"/>
      <c r="AA2051" s="380"/>
      <c r="AB2051" s="379"/>
      <c r="AC2051" s="379"/>
      <c r="AD2051" s="379"/>
      <c r="AE2051" s="381"/>
      <c r="AF2051" s="105"/>
      <c r="AG2051" s="381"/>
      <c r="AH2051" s="381"/>
      <c r="AI2051" s="381"/>
      <c r="AJ2051" s="381"/>
      <c r="AK2051" s="381"/>
      <c r="AL2051" s="381"/>
      <c r="AM2051" s="381"/>
    </row>
    <row r="2052" spans="1:39" x14ac:dyDescent="0.35">
      <c r="A2052" s="379"/>
      <c r="B2052" s="379"/>
      <c r="C2052" s="379"/>
      <c r="D2052" s="379"/>
      <c r="E2052" s="379"/>
      <c r="F2052" s="379"/>
      <c r="G2052" s="379"/>
      <c r="H2052" s="379"/>
      <c r="I2052" s="379"/>
      <c r="J2052" s="379"/>
      <c r="K2052" s="379"/>
      <c r="L2052" s="379"/>
      <c r="M2052" s="379"/>
      <c r="N2052" s="379"/>
      <c r="O2052" s="379"/>
      <c r="P2052" s="379"/>
      <c r="Q2052" s="379"/>
      <c r="R2052" s="379"/>
      <c r="S2052" s="379"/>
      <c r="T2052" s="379"/>
      <c r="U2052" s="379"/>
      <c r="V2052" s="379"/>
      <c r="W2052" s="379"/>
      <c r="X2052" s="379"/>
      <c r="Y2052" s="379"/>
      <c r="Z2052" s="379"/>
      <c r="AA2052" s="380"/>
      <c r="AB2052" s="379"/>
      <c r="AC2052" s="379"/>
      <c r="AD2052" s="379"/>
      <c r="AE2052" s="381"/>
      <c r="AF2052" s="105"/>
      <c r="AG2052" s="381"/>
      <c r="AH2052" s="381"/>
      <c r="AI2052" s="381"/>
      <c r="AJ2052" s="381"/>
      <c r="AK2052" s="381"/>
      <c r="AL2052" s="381"/>
      <c r="AM2052" s="381"/>
    </row>
    <row r="2053" spans="1:39" x14ac:dyDescent="0.35">
      <c r="A2053" s="379"/>
      <c r="B2053" s="379"/>
      <c r="C2053" s="379"/>
      <c r="D2053" s="379"/>
      <c r="E2053" s="379"/>
      <c r="F2053" s="379"/>
      <c r="G2053" s="379"/>
      <c r="H2053" s="379"/>
      <c r="I2053" s="379"/>
      <c r="J2053" s="379"/>
      <c r="K2053" s="379"/>
      <c r="L2053" s="379"/>
      <c r="M2053" s="379"/>
      <c r="N2053" s="379"/>
      <c r="O2053" s="379"/>
      <c r="P2053" s="379"/>
      <c r="Q2053" s="379"/>
      <c r="R2053" s="379"/>
      <c r="S2053" s="379"/>
      <c r="T2053" s="379"/>
      <c r="U2053" s="379"/>
      <c r="V2053" s="379"/>
      <c r="W2053" s="379"/>
      <c r="X2053" s="379"/>
      <c r="Y2053" s="379"/>
      <c r="Z2053" s="379"/>
      <c r="AA2053" s="380"/>
      <c r="AB2053" s="379"/>
      <c r="AC2053" s="379"/>
      <c r="AD2053" s="379"/>
      <c r="AE2053" s="381"/>
      <c r="AF2053" s="105"/>
      <c r="AG2053" s="381"/>
      <c r="AH2053" s="381"/>
      <c r="AI2053" s="381"/>
      <c r="AJ2053" s="381"/>
      <c r="AK2053" s="381"/>
      <c r="AL2053" s="381"/>
      <c r="AM2053" s="381"/>
    </row>
    <row r="2054" spans="1:39" x14ac:dyDescent="0.35">
      <c r="A2054" s="379"/>
      <c r="B2054" s="379"/>
      <c r="C2054" s="379"/>
      <c r="D2054" s="379"/>
      <c r="E2054" s="379"/>
      <c r="F2054" s="379"/>
      <c r="G2054" s="379"/>
      <c r="H2054" s="379"/>
      <c r="I2054" s="379"/>
      <c r="J2054" s="379"/>
      <c r="K2054" s="379"/>
      <c r="L2054" s="379"/>
      <c r="M2054" s="379"/>
      <c r="N2054" s="379"/>
      <c r="O2054" s="379"/>
      <c r="P2054" s="379"/>
      <c r="Q2054" s="379"/>
      <c r="R2054" s="379"/>
      <c r="S2054" s="379"/>
      <c r="T2054" s="379"/>
      <c r="U2054" s="379"/>
      <c r="V2054" s="379"/>
      <c r="W2054" s="379"/>
      <c r="X2054" s="379"/>
      <c r="Y2054" s="379"/>
      <c r="Z2054" s="379"/>
      <c r="AA2054" s="380"/>
      <c r="AB2054" s="379"/>
      <c r="AC2054" s="379"/>
      <c r="AD2054" s="379"/>
      <c r="AE2054" s="381"/>
      <c r="AF2054" s="105"/>
      <c r="AG2054" s="381"/>
      <c r="AH2054" s="381"/>
      <c r="AI2054" s="381"/>
      <c r="AJ2054" s="381"/>
      <c r="AK2054" s="381"/>
      <c r="AL2054" s="381"/>
      <c r="AM2054" s="381"/>
    </row>
    <row r="2055" spans="1:39" x14ac:dyDescent="0.35">
      <c r="A2055" s="379"/>
      <c r="B2055" s="379"/>
      <c r="C2055" s="379"/>
      <c r="D2055" s="379"/>
      <c r="E2055" s="379"/>
      <c r="F2055" s="379"/>
      <c r="G2055" s="379"/>
      <c r="H2055" s="379"/>
      <c r="I2055" s="379"/>
      <c r="J2055" s="379"/>
      <c r="K2055" s="379"/>
      <c r="L2055" s="379"/>
      <c r="M2055" s="379"/>
      <c r="N2055" s="379"/>
      <c r="O2055" s="379"/>
      <c r="P2055" s="379"/>
      <c r="Q2055" s="379"/>
      <c r="R2055" s="379"/>
      <c r="S2055" s="379"/>
      <c r="T2055" s="379"/>
      <c r="U2055" s="379"/>
      <c r="V2055" s="379"/>
      <c r="W2055" s="379"/>
      <c r="X2055" s="379"/>
      <c r="Y2055" s="379"/>
      <c r="Z2055" s="379"/>
      <c r="AA2055" s="380"/>
      <c r="AB2055" s="379"/>
      <c r="AC2055" s="379"/>
      <c r="AD2055" s="379"/>
      <c r="AE2055" s="381"/>
      <c r="AF2055" s="105"/>
      <c r="AG2055" s="381"/>
      <c r="AH2055" s="381"/>
      <c r="AI2055" s="381"/>
      <c r="AJ2055" s="381"/>
      <c r="AK2055" s="381"/>
      <c r="AL2055" s="381"/>
      <c r="AM2055" s="381"/>
    </row>
    <row r="2056" spans="1:39" x14ac:dyDescent="0.35">
      <c r="A2056" s="379"/>
      <c r="B2056" s="379"/>
      <c r="C2056" s="379"/>
      <c r="D2056" s="379"/>
      <c r="E2056" s="379"/>
      <c r="F2056" s="379"/>
      <c r="G2056" s="379"/>
      <c r="H2056" s="379"/>
      <c r="I2056" s="379"/>
      <c r="J2056" s="379"/>
      <c r="K2056" s="379"/>
      <c r="L2056" s="379"/>
      <c r="M2056" s="379"/>
      <c r="N2056" s="379"/>
      <c r="O2056" s="379"/>
      <c r="P2056" s="379"/>
      <c r="Q2056" s="379"/>
      <c r="R2056" s="379"/>
      <c r="S2056" s="379"/>
      <c r="T2056" s="379"/>
      <c r="U2056" s="379"/>
      <c r="V2056" s="379"/>
      <c r="W2056" s="379"/>
      <c r="X2056" s="379"/>
      <c r="Y2056" s="379"/>
      <c r="Z2056" s="379"/>
      <c r="AA2056" s="380"/>
      <c r="AB2056" s="379"/>
      <c r="AC2056" s="379"/>
      <c r="AD2056" s="379"/>
      <c r="AE2056" s="381"/>
      <c r="AF2056" s="105"/>
      <c r="AG2056" s="381"/>
      <c r="AH2056" s="381"/>
      <c r="AI2056" s="381"/>
      <c r="AJ2056" s="381"/>
      <c r="AK2056" s="381"/>
      <c r="AL2056" s="381"/>
      <c r="AM2056" s="381"/>
    </row>
    <row r="2057" spans="1:39" x14ac:dyDescent="0.35">
      <c r="A2057" s="379"/>
      <c r="B2057" s="379"/>
      <c r="C2057" s="379"/>
      <c r="D2057" s="379"/>
      <c r="E2057" s="379"/>
      <c r="F2057" s="379"/>
      <c r="G2057" s="379"/>
      <c r="H2057" s="379"/>
      <c r="I2057" s="379"/>
      <c r="J2057" s="379"/>
      <c r="K2057" s="379"/>
      <c r="L2057" s="379"/>
      <c r="M2057" s="379"/>
      <c r="N2057" s="379"/>
      <c r="O2057" s="379"/>
      <c r="P2057" s="379"/>
      <c r="Q2057" s="379"/>
      <c r="R2057" s="379"/>
      <c r="S2057" s="379"/>
      <c r="T2057" s="379"/>
      <c r="U2057" s="379"/>
      <c r="V2057" s="379"/>
      <c r="W2057" s="379"/>
      <c r="X2057" s="379"/>
      <c r="Y2057" s="379"/>
      <c r="Z2057" s="379"/>
      <c r="AA2057" s="380"/>
      <c r="AB2057" s="379"/>
      <c r="AC2057" s="379"/>
      <c r="AD2057" s="379"/>
      <c r="AE2057" s="381"/>
      <c r="AF2057" s="105"/>
      <c r="AG2057" s="381"/>
      <c r="AH2057" s="381"/>
      <c r="AI2057" s="381"/>
      <c r="AJ2057" s="381"/>
      <c r="AK2057" s="381"/>
      <c r="AL2057" s="381"/>
      <c r="AM2057" s="381"/>
    </row>
    <row r="2058" spans="1:39" x14ac:dyDescent="0.35">
      <c r="A2058" s="379"/>
      <c r="B2058" s="379"/>
      <c r="C2058" s="379"/>
      <c r="D2058" s="379"/>
      <c r="E2058" s="379"/>
      <c r="F2058" s="379"/>
      <c r="G2058" s="379"/>
      <c r="H2058" s="379"/>
      <c r="I2058" s="379"/>
      <c r="J2058" s="379"/>
      <c r="K2058" s="379"/>
      <c r="L2058" s="379"/>
      <c r="M2058" s="379"/>
      <c r="N2058" s="379"/>
      <c r="O2058" s="379"/>
      <c r="P2058" s="379"/>
      <c r="Q2058" s="379"/>
      <c r="R2058" s="379"/>
      <c r="S2058" s="379"/>
      <c r="T2058" s="379"/>
      <c r="U2058" s="379"/>
      <c r="V2058" s="379"/>
      <c r="W2058" s="379"/>
      <c r="X2058" s="379"/>
      <c r="Y2058" s="379"/>
      <c r="Z2058" s="379"/>
      <c r="AA2058" s="380"/>
      <c r="AB2058" s="379"/>
      <c r="AC2058" s="379"/>
      <c r="AD2058" s="379"/>
      <c r="AE2058" s="381"/>
      <c r="AF2058" s="105"/>
      <c r="AG2058" s="381"/>
      <c r="AH2058" s="381"/>
      <c r="AI2058" s="381"/>
      <c r="AJ2058" s="381"/>
      <c r="AK2058" s="381"/>
      <c r="AL2058" s="381"/>
      <c r="AM2058" s="381"/>
    </row>
    <row r="2059" spans="1:39" x14ac:dyDescent="0.35">
      <c r="A2059" s="379"/>
      <c r="B2059" s="379"/>
      <c r="C2059" s="379"/>
      <c r="D2059" s="379"/>
      <c r="E2059" s="379"/>
      <c r="F2059" s="379"/>
      <c r="G2059" s="379"/>
      <c r="H2059" s="379"/>
      <c r="I2059" s="379"/>
      <c r="J2059" s="379"/>
      <c r="K2059" s="379"/>
      <c r="L2059" s="379"/>
      <c r="M2059" s="379"/>
      <c r="N2059" s="379"/>
      <c r="O2059" s="379"/>
      <c r="P2059" s="379"/>
      <c r="Q2059" s="379"/>
      <c r="R2059" s="379"/>
      <c r="S2059" s="379"/>
      <c r="T2059" s="379"/>
      <c r="U2059" s="379"/>
      <c r="V2059" s="379"/>
      <c r="W2059" s="379"/>
      <c r="X2059" s="379"/>
      <c r="Y2059" s="379"/>
      <c r="Z2059" s="379"/>
      <c r="AA2059" s="380"/>
      <c r="AB2059" s="379"/>
      <c r="AC2059" s="379"/>
      <c r="AD2059" s="379"/>
      <c r="AE2059" s="381"/>
      <c r="AF2059" s="105"/>
      <c r="AG2059" s="381"/>
      <c r="AH2059" s="381"/>
      <c r="AI2059" s="381"/>
      <c r="AJ2059" s="381"/>
      <c r="AK2059" s="381"/>
      <c r="AL2059" s="381"/>
      <c r="AM2059" s="381"/>
    </row>
    <row r="2060" spans="1:39" x14ac:dyDescent="0.35">
      <c r="A2060" s="379"/>
      <c r="B2060" s="379"/>
      <c r="C2060" s="379"/>
      <c r="D2060" s="379"/>
      <c r="E2060" s="379"/>
      <c r="F2060" s="379"/>
      <c r="G2060" s="379"/>
      <c r="H2060" s="379"/>
      <c r="I2060" s="379"/>
      <c r="J2060" s="379"/>
      <c r="K2060" s="379"/>
      <c r="L2060" s="379"/>
      <c r="M2060" s="379"/>
      <c r="N2060" s="379"/>
      <c r="O2060" s="379"/>
      <c r="P2060" s="379"/>
      <c r="Q2060" s="379"/>
      <c r="R2060" s="379"/>
      <c r="S2060" s="379"/>
      <c r="T2060" s="379"/>
      <c r="U2060" s="379"/>
      <c r="V2060" s="379"/>
      <c r="W2060" s="379"/>
      <c r="X2060" s="379"/>
      <c r="Y2060" s="379"/>
      <c r="Z2060" s="379"/>
      <c r="AA2060" s="380"/>
      <c r="AB2060" s="379"/>
      <c r="AC2060" s="379"/>
      <c r="AD2060" s="379"/>
      <c r="AE2060" s="381"/>
      <c r="AF2060" s="105"/>
      <c r="AG2060" s="381"/>
      <c r="AH2060" s="381"/>
      <c r="AI2060" s="381"/>
      <c r="AJ2060" s="381"/>
      <c r="AK2060" s="381"/>
      <c r="AL2060" s="381"/>
      <c r="AM2060" s="381"/>
    </row>
    <row r="2061" spans="1:39" x14ac:dyDescent="0.35">
      <c r="A2061" s="379"/>
      <c r="B2061" s="379"/>
      <c r="C2061" s="379"/>
      <c r="D2061" s="379"/>
      <c r="E2061" s="379"/>
      <c r="F2061" s="379"/>
      <c r="G2061" s="379"/>
      <c r="H2061" s="379"/>
      <c r="I2061" s="379"/>
      <c r="J2061" s="379"/>
      <c r="K2061" s="379"/>
      <c r="L2061" s="379"/>
      <c r="M2061" s="379"/>
      <c r="N2061" s="379"/>
      <c r="O2061" s="379"/>
      <c r="P2061" s="379"/>
      <c r="Q2061" s="379"/>
      <c r="R2061" s="379"/>
      <c r="S2061" s="379"/>
      <c r="T2061" s="379"/>
      <c r="U2061" s="379"/>
      <c r="V2061" s="379"/>
      <c r="W2061" s="379"/>
      <c r="X2061" s="379"/>
      <c r="Y2061" s="379"/>
      <c r="Z2061" s="379"/>
      <c r="AA2061" s="380"/>
      <c r="AB2061" s="379"/>
      <c r="AC2061" s="379"/>
      <c r="AD2061" s="379"/>
      <c r="AE2061" s="381"/>
      <c r="AF2061" s="105"/>
      <c r="AG2061" s="381"/>
      <c r="AH2061" s="381"/>
      <c r="AI2061" s="381"/>
      <c r="AJ2061" s="381"/>
      <c r="AK2061" s="381"/>
      <c r="AL2061" s="381"/>
      <c r="AM2061" s="381"/>
    </row>
    <row r="2062" spans="1:39" x14ac:dyDescent="0.35">
      <c r="A2062" s="379"/>
      <c r="B2062" s="379"/>
      <c r="C2062" s="379"/>
      <c r="D2062" s="379"/>
      <c r="E2062" s="379"/>
      <c r="F2062" s="379"/>
      <c r="G2062" s="379"/>
      <c r="H2062" s="379"/>
      <c r="I2062" s="379"/>
      <c r="J2062" s="379"/>
      <c r="K2062" s="379"/>
      <c r="L2062" s="379"/>
      <c r="M2062" s="379"/>
      <c r="N2062" s="379"/>
      <c r="O2062" s="379"/>
      <c r="P2062" s="379"/>
      <c r="Q2062" s="379"/>
      <c r="R2062" s="379"/>
      <c r="S2062" s="379"/>
      <c r="T2062" s="379"/>
      <c r="U2062" s="379"/>
      <c r="V2062" s="379"/>
      <c r="W2062" s="379"/>
      <c r="X2062" s="379"/>
      <c r="Y2062" s="379"/>
      <c r="Z2062" s="379"/>
      <c r="AA2062" s="380"/>
      <c r="AB2062" s="379"/>
      <c r="AC2062" s="379"/>
      <c r="AD2062" s="379"/>
      <c r="AE2062" s="381"/>
      <c r="AF2062" s="105"/>
      <c r="AG2062" s="381"/>
      <c r="AH2062" s="381"/>
      <c r="AI2062" s="381"/>
      <c r="AJ2062" s="381"/>
      <c r="AK2062" s="381"/>
      <c r="AL2062" s="381"/>
      <c r="AM2062" s="381"/>
    </row>
    <row r="2063" spans="1:39" x14ac:dyDescent="0.35">
      <c r="A2063" s="379"/>
      <c r="B2063" s="379"/>
      <c r="C2063" s="379"/>
      <c r="D2063" s="379"/>
      <c r="E2063" s="379"/>
      <c r="F2063" s="379"/>
      <c r="G2063" s="379"/>
      <c r="H2063" s="379"/>
      <c r="I2063" s="379"/>
      <c r="J2063" s="379"/>
      <c r="K2063" s="379"/>
      <c r="L2063" s="379"/>
      <c r="M2063" s="379"/>
      <c r="N2063" s="379"/>
      <c r="O2063" s="379"/>
      <c r="P2063" s="379"/>
      <c r="Q2063" s="379"/>
      <c r="R2063" s="379"/>
      <c r="S2063" s="379"/>
      <c r="T2063" s="379"/>
      <c r="U2063" s="379"/>
      <c r="V2063" s="379"/>
      <c r="W2063" s="379"/>
      <c r="X2063" s="379"/>
      <c r="Y2063" s="379"/>
      <c r="Z2063" s="379"/>
      <c r="AA2063" s="380"/>
      <c r="AB2063" s="379"/>
      <c r="AC2063" s="379"/>
      <c r="AD2063" s="379"/>
      <c r="AE2063" s="381"/>
      <c r="AF2063" s="105"/>
      <c r="AG2063" s="381"/>
      <c r="AH2063" s="381"/>
      <c r="AI2063" s="381"/>
      <c r="AJ2063" s="381"/>
      <c r="AK2063" s="381"/>
      <c r="AL2063" s="381"/>
      <c r="AM2063" s="381"/>
    </row>
    <row r="2064" spans="1:39" x14ac:dyDescent="0.35">
      <c r="A2064" s="379"/>
      <c r="B2064" s="379"/>
      <c r="C2064" s="379"/>
      <c r="D2064" s="379"/>
      <c r="E2064" s="379"/>
      <c r="F2064" s="379"/>
      <c r="G2064" s="379"/>
      <c r="H2064" s="379"/>
      <c r="I2064" s="379"/>
      <c r="J2064" s="379"/>
      <c r="K2064" s="379"/>
      <c r="L2064" s="379"/>
      <c r="M2064" s="379"/>
      <c r="N2064" s="379"/>
      <c r="O2064" s="379"/>
      <c r="P2064" s="379"/>
      <c r="Q2064" s="379"/>
      <c r="R2064" s="379"/>
      <c r="S2064" s="379"/>
      <c r="T2064" s="379"/>
      <c r="U2064" s="379"/>
      <c r="V2064" s="379"/>
      <c r="W2064" s="379"/>
      <c r="X2064" s="379"/>
      <c r="Y2064" s="379"/>
      <c r="Z2064" s="379"/>
      <c r="AA2064" s="380"/>
      <c r="AB2064" s="379"/>
      <c r="AC2064" s="379"/>
      <c r="AD2064" s="379"/>
      <c r="AE2064" s="381"/>
      <c r="AF2064" s="105"/>
      <c r="AG2064" s="381"/>
      <c r="AH2064" s="381"/>
      <c r="AI2064" s="381"/>
      <c r="AJ2064" s="381"/>
      <c r="AK2064" s="381"/>
      <c r="AL2064" s="381"/>
      <c r="AM2064" s="381"/>
    </row>
    <row r="2065" spans="1:39" x14ac:dyDescent="0.35">
      <c r="A2065" s="379"/>
      <c r="B2065" s="379"/>
      <c r="C2065" s="379"/>
      <c r="D2065" s="379"/>
      <c r="E2065" s="379"/>
      <c r="F2065" s="379"/>
      <c r="G2065" s="379"/>
      <c r="H2065" s="379"/>
      <c r="I2065" s="379"/>
      <c r="J2065" s="379"/>
      <c r="K2065" s="379"/>
      <c r="L2065" s="379"/>
      <c r="M2065" s="379"/>
      <c r="N2065" s="379"/>
      <c r="O2065" s="379"/>
      <c r="P2065" s="379"/>
      <c r="Q2065" s="379"/>
      <c r="R2065" s="379"/>
      <c r="S2065" s="379"/>
      <c r="T2065" s="379"/>
      <c r="U2065" s="379"/>
      <c r="V2065" s="379"/>
      <c r="W2065" s="379"/>
      <c r="X2065" s="379"/>
      <c r="Y2065" s="379"/>
      <c r="Z2065" s="379"/>
      <c r="AA2065" s="380"/>
      <c r="AB2065" s="379"/>
      <c r="AC2065" s="379"/>
      <c r="AD2065" s="379"/>
      <c r="AE2065" s="381"/>
      <c r="AF2065" s="105"/>
      <c r="AG2065" s="381"/>
      <c r="AH2065" s="381"/>
      <c r="AI2065" s="381"/>
      <c r="AJ2065" s="381"/>
      <c r="AK2065" s="381"/>
      <c r="AL2065" s="381"/>
      <c r="AM2065" s="381"/>
    </row>
    <row r="2066" spans="1:39" x14ac:dyDescent="0.35">
      <c r="A2066" s="379"/>
      <c r="B2066" s="379"/>
      <c r="C2066" s="379"/>
      <c r="D2066" s="379"/>
      <c r="E2066" s="379"/>
      <c r="F2066" s="379"/>
      <c r="G2066" s="379"/>
      <c r="H2066" s="379"/>
      <c r="I2066" s="379"/>
      <c r="J2066" s="379"/>
      <c r="K2066" s="379"/>
      <c r="L2066" s="379"/>
      <c r="M2066" s="379"/>
      <c r="N2066" s="379"/>
      <c r="O2066" s="379"/>
      <c r="P2066" s="379"/>
      <c r="Q2066" s="379"/>
      <c r="R2066" s="379"/>
      <c r="S2066" s="379"/>
      <c r="T2066" s="379"/>
      <c r="U2066" s="379"/>
      <c r="V2066" s="379"/>
      <c r="W2066" s="379"/>
      <c r="X2066" s="379"/>
      <c r="Y2066" s="379"/>
      <c r="Z2066" s="379"/>
      <c r="AA2066" s="380"/>
      <c r="AB2066" s="379"/>
      <c r="AC2066" s="379"/>
      <c r="AD2066" s="379"/>
      <c r="AE2066" s="381"/>
      <c r="AF2066" s="105"/>
      <c r="AG2066" s="381"/>
      <c r="AH2066" s="381"/>
      <c r="AI2066" s="381"/>
      <c r="AJ2066" s="381"/>
      <c r="AK2066" s="381"/>
      <c r="AL2066" s="381"/>
      <c r="AM2066" s="381"/>
    </row>
    <row r="2067" spans="1:39" x14ac:dyDescent="0.35">
      <c r="A2067" s="379"/>
      <c r="B2067" s="379"/>
      <c r="C2067" s="379"/>
      <c r="D2067" s="379"/>
      <c r="E2067" s="379"/>
      <c r="F2067" s="379"/>
      <c r="G2067" s="379"/>
      <c r="H2067" s="379"/>
      <c r="I2067" s="379"/>
      <c r="J2067" s="379"/>
      <c r="K2067" s="379"/>
      <c r="L2067" s="379"/>
      <c r="M2067" s="379"/>
      <c r="N2067" s="379"/>
      <c r="O2067" s="379"/>
      <c r="P2067" s="379"/>
      <c r="Q2067" s="379"/>
      <c r="R2067" s="379"/>
      <c r="S2067" s="379"/>
      <c r="T2067" s="379"/>
      <c r="U2067" s="379"/>
      <c r="V2067" s="379"/>
      <c r="W2067" s="379"/>
      <c r="X2067" s="379"/>
      <c r="Y2067" s="379"/>
      <c r="Z2067" s="379"/>
      <c r="AA2067" s="380"/>
      <c r="AB2067" s="379"/>
      <c r="AC2067" s="379"/>
      <c r="AD2067" s="379"/>
      <c r="AE2067" s="381"/>
      <c r="AF2067" s="105"/>
      <c r="AG2067" s="381"/>
      <c r="AH2067" s="381"/>
      <c r="AI2067" s="381"/>
      <c r="AJ2067" s="381"/>
      <c r="AK2067" s="381"/>
      <c r="AL2067" s="381"/>
      <c r="AM2067" s="381"/>
    </row>
    <row r="2068" spans="1:39" x14ac:dyDescent="0.35">
      <c r="A2068" s="379"/>
      <c r="B2068" s="379"/>
      <c r="C2068" s="379"/>
      <c r="D2068" s="379"/>
      <c r="E2068" s="379"/>
      <c r="F2068" s="379"/>
      <c r="G2068" s="379"/>
      <c r="H2068" s="379"/>
      <c r="I2068" s="379"/>
      <c r="J2068" s="379"/>
      <c r="K2068" s="379"/>
      <c r="L2068" s="379"/>
      <c r="M2068" s="379"/>
      <c r="N2068" s="379"/>
      <c r="O2068" s="379"/>
      <c r="P2068" s="379"/>
      <c r="Q2068" s="379"/>
      <c r="R2068" s="379"/>
      <c r="S2068" s="379"/>
      <c r="T2068" s="379"/>
      <c r="U2068" s="379"/>
      <c r="V2068" s="379"/>
      <c r="W2068" s="379"/>
      <c r="X2068" s="379"/>
      <c r="Y2068" s="379"/>
      <c r="Z2068" s="379"/>
      <c r="AA2068" s="380"/>
      <c r="AB2068" s="379"/>
      <c r="AC2068" s="379"/>
      <c r="AD2068" s="379"/>
      <c r="AE2068" s="381"/>
      <c r="AF2068" s="105"/>
      <c r="AG2068" s="381"/>
      <c r="AH2068" s="381"/>
      <c r="AI2068" s="381"/>
      <c r="AJ2068" s="381"/>
      <c r="AK2068" s="381"/>
      <c r="AL2068" s="381"/>
      <c r="AM2068" s="381"/>
    </row>
    <row r="2069" spans="1:39" x14ac:dyDescent="0.35">
      <c r="A2069" s="379"/>
      <c r="B2069" s="379"/>
      <c r="C2069" s="379"/>
      <c r="D2069" s="379"/>
      <c r="E2069" s="379"/>
      <c r="F2069" s="379"/>
      <c r="G2069" s="379"/>
      <c r="H2069" s="379"/>
      <c r="I2069" s="379"/>
      <c r="J2069" s="379"/>
      <c r="K2069" s="379"/>
      <c r="L2069" s="379"/>
      <c r="M2069" s="379"/>
      <c r="N2069" s="379"/>
      <c r="O2069" s="379"/>
      <c r="P2069" s="379"/>
      <c r="Q2069" s="379"/>
      <c r="R2069" s="379"/>
      <c r="S2069" s="379"/>
      <c r="T2069" s="379"/>
      <c r="U2069" s="379"/>
      <c r="V2069" s="379"/>
      <c r="W2069" s="379"/>
      <c r="X2069" s="379"/>
      <c r="Y2069" s="379"/>
      <c r="Z2069" s="379"/>
      <c r="AA2069" s="380"/>
      <c r="AB2069" s="379"/>
      <c r="AC2069" s="379"/>
      <c r="AD2069" s="379"/>
      <c r="AE2069" s="381"/>
      <c r="AF2069" s="105"/>
      <c r="AG2069" s="381"/>
      <c r="AH2069" s="381"/>
      <c r="AI2069" s="381"/>
      <c r="AJ2069" s="381"/>
      <c r="AK2069" s="381"/>
      <c r="AL2069" s="381"/>
      <c r="AM2069" s="381"/>
    </row>
    <row r="2070" spans="1:39" x14ac:dyDescent="0.35">
      <c r="A2070" s="379"/>
      <c r="B2070" s="379"/>
      <c r="C2070" s="379"/>
      <c r="D2070" s="379"/>
      <c r="E2070" s="379"/>
      <c r="F2070" s="379"/>
      <c r="G2070" s="379"/>
      <c r="H2070" s="379"/>
      <c r="I2070" s="379"/>
      <c r="J2070" s="379"/>
      <c r="K2070" s="379"/>
      <c r="L2070" s="379"/>
      <c r="M2070" s="379"/>
      <c r="N2070" s="379"/>
      <c r="O2070" s="379"/>
      <c r="P2070" s="379"/>
      <c r="Q2070" s="379"/>
      <c r="R2070" s="379"/>
      <c r="S2070" s="379"/>
      <c r="T2070" s="379"/>
      <c r="U2070" s="379"/>
      <c r="V2070" s="379"/>
      <c r="W2070" s="379"/>
      <c r="X2070" s="379"/>
      <c r="Y2070" s="379"/>
      <c r="Z2070" s="379"/>
      <c r="AA2070" s="380"/>
      <c r="AB2070" s="379"/>
      <c r="AC2070" s="379"/>
      <c r="AD2070" s="379"/>
      <c r="AE2070" s="381"/>
      <c r="AF2070" s="105"/>
      <c r="AG2070" s="381"/>
      <c r="AH2070" s="381"/>
      <c r="AI2070" s="381"/>
      <c r="AJ2070" s="381"/>
      <c r="AK2070" s="381"/>
      <c r="AL2070" s="381"/>
      <c r="AM2070" s="381"/>
    </row>
    <row r="2071" spans="1:39" x14ac:dyDescent="0.35">
      <c r="A2071" s="379"/>
      <c r="B2071" s="379"/>
      <c r="C2071" s="379"/>
      <c r="D2071" s="379"/>
      <c r="E2071" s="379"/>
      <c r="F2071" s="379"/>
      <c r="G2071" s="379"/>
      <c r="H2071" s="379"/>
      <c r="I2071" s="379"/>
      <c r="J2071" s="379"/>
      <c r="K2071" s="379"/>
      <c r="L2071" s="379"/>
      <c r="M2071" s="379"/>
      <c r="N2071" s="379"/>
      <c r="O2071" s="379"/>
      <c r="P2071" s="379"/>
      <c r="Q2071" s="379"/>
      <c r="R2071" s="379"/>
      <c r="S2071" s="379"/>
      <c r="T2071" s="379"/>
      <c r="U2071" s="379"/>
      <c r="V2071" s="379"/>
      <c r="W2071" s="379"/>
      <c r="X2071" s="379"/>
      <c r="Y2071" s="379"/>
      <c r="Z2071" s="379"/>
      <c r="AA2071" s="380"/>
      <c r="AB2071" s="379"/>
      <c r="AC2071" s="379"/>
      <c r="AD2071" s="379"/>
      <c r="AE2071" s="381"/>
      <c r="AF2071" s="105"/>
      <c r="AG2071" s="381"/>
      <c r="AH2071" s="381"/>
      <c r="AI2071" s="381"/>
      <c r="AJ2071" s="381"/>
      <c r="AK2071" s="381"/>
      <c r="AL2071" s="381"/>
      <c r="AM2071" s="381"/>
    </row>
    <row r="2072" spans="1:39" x14ac:dyDescent="0.35">
      <c r="A2072" s="379"/>
      <c r="B2072" s="379"/>
      <c r="C2072" s="379"/>
      <c r="D2072" s="379"/>
      <c r="E2072" s="379"/>
      <c r="F2072" s="379"/>
      <c r="G2072" s="379"/>
      <c r="H2072" s="379"/>
      <c r="I2072" s="379"/>
      <c r="J2072" s="379"/>
      <c r="K2072" s="379"/>
      <c r="L2072" s="379"/>
      <c r="M2072" s="379"/>
      <c r="N2072" s="379"/>
      <c r="O2072" s="379"/>
      <c r="P2072" s="379"/>
      <c r="Q2072" s="379"/>
      <c r="R2072" s="379"/>
      <c r="S2072" s="379"/>
      <c r="T2072" s="379"/>
      <c r="U2072" s="379"/>
      <c r="V2072" s="379"/>
      <c r="W2072" s="379"/>
      <c r="X2072" s="379"/>
      <c r="Y2072" s="379"/>
      <c r="Z2072" s="379"/>
      <c r="AA2072" s="380"/>
      <c r="AB2072" s="379"/>
      <c r="AC2072" s="379"/>
      <c r="AD2072" s="379"/>
      <c r="AE2072" s="381"/>
      <c r="AF2072" s="105"/>
      <c r="AG2072" s="381"/>
      <c r="AH2072" s="381"/>
      <c r="AI2072" s="381"/>
      <c r="AJ2072" s="381"/>
      <c r="AK2072" s="381"/>
      <c r="AL2072" s="381"/>
      <c r="AM2072" s="381"/>
    </row>
    <row r="2073" spans="1:39" x14ac:dyDescent="0.35">
      <c r="A2073" s="379"/>
      <c r="B2073" s="379"/>
      <c r="C2073" s="379"/>
      <c r="D2073" s="379"/>
      <c r="E2073" s="379"/>
      <c r="F2073" s="379"/>
      <c r="G2073" s="379"/>
      <c r="H2073" s="379"/>
      <c r="I2073" s="379"/>
      <c r="J2073" s="379"/>
      <c r="K2073" s="379"/>
      <c r="L2073" s="379"/>
      <c r="M2073" s="379"/>
      <c r="N2073" s="379"/>
      <c r="O2073" s="379"/>
      <c r="P2073" s="379"/>
      <c r="Q2073" s="379"/>
      <c r="R2073" s="379"/>
      <c r="S2073" s="379"/>
      <c r="T2073" s="379"/>
      <c r="U2073" s="379"/>
      <c r="V2073" s="379"/>
      <c r="W2073" s="379"/>
      <c r="X2073" s="379"/>
      <c r="Y2073" s="379"/>
      <c r="Z2073" s="379"/>
      <c r="AA2073" s="380"/>
      <c r="AB2073" s="379"/>
      <c r="AC2073" s="379"/>
      <c r="AD2073" s="379"/>
      <c r="AE2073" s="381"/>
      <c r="AF2073" s="105"/>
      <c r="AG2073" s="381"/>
      <c r="AH2073" s="381"/>
      <c r="AI2073" s="381"/>
      <c r="AJ2073" s="381"/>
      <c r="AK2073" s="381"/>
      <c r="AL2073" s="381"/>
      <c r="AM2073" s="381"/>
    </row>
    <row r="2074" spans="1:39" x14ac:dyDescent="0.35">
      <c r="A2074" s="379"/>
      <c r="B2074" s="379"/>
      <c r="C2074" s="379"/>
      <c r="D2074" s="379"/>
      <c r="E2074" s="379"/>
      <c r="F2074" s="379"/>
      <c r="G2074" s="379"/>
      <c r="H2074" s="379"/>
      <c r="I2074" s="379"/>
      <c r="J2074" s="379"/>
      <c r="K2074" s="379"/>
      <c r="L2074" s="379"/>
      <c r="M2074" s="379"/>
      <c r="N2074" s="379"/>
      <c r="O2074" s="379"/>
      <c r="P2074" s="379"/>
      <c r="Q2074" s="379"/>
      <c r="R2074" s="379"/>
      <c r="S2074" s="379"/>
      <c r="T2074" s="379"/>
      <c r="U2074" s="379"/>
      <c r="V2074" s="379"/>
      <c r="W2074" s="379"/>
      <c r="X2074" s="379"/>
      <c r="Y2074" s="379"/>
      <c r="Z2074" s="379"/>
      <c r="AA2074" s="380"/>
      <c r="AB2074" s="379"/>
      <c r="AC2074" s="379"/>
      <c r="AD2074" s="379"/>
      <c r="AE2074" s="381"/>
      <c r="AF2074" s="105"/>
      <c r="AG2074" s="381"/>
      <c r="AH2074" s="381"/>
      <c r="AI2074" s="381"/>
      <c r="AJ2074" s="381"/>
      <c r="AK2074" s="381"/>
      <c r="AL2074" s="381"/>
      <c r="AM2074" s="381"/>
    </row>
    <row r="2075" spans="1:39" x14ac:dyDescent="0.35">
      <c r="A2075" s="379"/>
      <c r="B2075" s="379"/>
      <c r="C2075" s="379"/>
      <c r="D2075" s="379"/>
      <c r="E2075" s="379"/>
      <c r="F2075" s="379"/>
      <c r="G2075" s="379"/>
      <c r="H2075" s="379"/>
      <c r="I2075" s="379"/>
      <c r="J2075" s="379"/>
      <c r="K2075" s="379"/>
      <c r="L2075" s="379"/>
      <c r="M2075" s="379"/>
      <c r="N2075" s="379"/>
      <c r="O2075" s="379"/>
      <c r="P2075" s="379"/>
      <c r="Q2075" s="379"/>
      <c r="R2075" s="379"/>
      <c r="S2075" s="379"/>
      <c r="T2075" s="379"/>
      <c r="U2075" s="379"/>
      <c r="V2075" s="379"/>
      <c r="W2075" s="379"/>
      <c r="X2075" s="379"/>
      <c r="Y2075" s="379"/>
      <c r="Z2075" s="379"/>
      <c r="AA2075" s="380"/>
      <c r="AB2075" s="379"/>
      <c r="AC2075" s="379"/>
      <c r="AD2075" s="379"/>
      <c r="AE2075" s="381"/>
      <c r="AF2075" s="105"/>
      <c r="AG2075" s="381"/>
      <c r="AH2075" s="381"/>
      <c r="AI2075" s="381"/>
      <c r="AJ2075" s="381"/>
      <c r="AK2075" s="381"/>
      <c r="AL2075" s="381"/>
      <c r="AM2075" s="381"/>
    </row>
    <row r="2076" spans="1:39" x14ac:dyDescent="0.35">
      <c r="A2076" s="379"/>
      <c r="B2076" s="379"/>
      <c r="C2076" s="379"/>
      <c r="D2076" s="379"/>
      <c r="E2076" s="379"/>
      <c r="F2076" s="379"/>
      <c r="G2076" s="379"/>
      <c r="H2076" s="379"/>
      <c r="I2076" s="379"/>
      <c r="J2076" s="379"/>
      <c r="K2076" s="379"/>
      <c r="L2076" s="379"/>
      <c r="M2076" s="379"/>
      <c r="N2076" s="379"/>
      <c r="O2076" s="379"/>
      <c r="P2076" s="379"/>
      <c r="Q2076" s="379"/>
      <c r="R2076" s="379"/>
      <c r="S2076" s="379"/>
      <c r="T2076" s="379"/>
      <c r="U2076" s="379"/>
      <c r="V2076" s="379"/>
      <c r="W2076" s="379"/>
      <c r="X2076" s="379"/>
      <c r="Y2076" s="379"/>
      <c r="Z2076" s="379"/>
      <c r="AA2076" s="380"/>
      <c r="AB2076" s="379"/>
      <c r="AC2076" s="379"/>
      <c r="AD2076" s="379"/>
      <c r="AE2076" s="381"/>
      <c r="AF2076" s="105"/>
      <c r="AG2076" s="381"/>
      <c r="AH2076" s="381"/>
      <c r="AI2076" s="381"/>
      <c r="AJ2076" s="381"/>
      <c r="AK2076" s="381"/>
      <c r="AL2076" s="381"/>
      <c r="AM2076" s="381"/>
    </row>
    <row r="2077" spans="1:39" x14ac:dyDescent="0.35">
      <c r="A2077" s="379"/>
      <c r="B2077" s="379"/>
      <c r="C2077" s="379"/>
      <c r="D2077" s="379"/>
      <c r="E2077" s="379"/>
      <c r="F2077" s="379"/>
      <c r="G2077" s="379"/>
      <c r="H2077" s="379"/>
      <c r="I2077" s="379"/>
      <c r="J2077" s="379"/>
      <c r="K2077" s="379"/>
      <c r="L2077" s="379"/>
      <c r="M2077" s="379"/>
      <c r="N2077" s="379"/>
      <c r="O2077" s="379"/>
      <c r="P2077" s="379"/>
      <c r="Q2077" s="379"/>
      <c r="R2077" s="379"/>
      <c r="S2077" s="379"/>
      <c r="T2077" s="379"/>
      <c r="U2077" s="379"/>
      <c r="V2077" s="379"/>
      <c r="W2077" s="379"/>
      <c r="X2077" s="379"/>
      <c r="Y2077" s="379"/>
      <c r="Z2077" s="379"/>
      <c r="AA2077" s="380"/>
      <c r="AB2077" s="379"/>
      <c r="AC2077" s="379"/>
      <c r="AD2077" s="379"/>
      <c r="AE2077" s="381"/>
      <c r="AF2077" s="105"/>
      <c r="AG2077" s="381"/>
      <c r="AH2077" s="381"/>
      <c r="AI2077" s="381"/>
      <c r="AJ2077" s="381"/>
      <c r="AK2077" s="381"/>
      <c r="AL2077" s="381"/>
      <c r="AM2077" s="381"/>
    </row>
    <row r="2078" spans="1:39" x14ac:dyDescent="0.35">
      <c r="A2078" s="379"/>
      <c r="B2078" s="379"/>
      <c r="C2078" s="379"/>
      <c r="D2078" s="379"/>
      <c r="E2078" s="379"/>
      <c r="F2078" s="379"/>
      <c r="G2078" s="379"/>
      <c r="H2078" s="379"/>
      <c r="I2078" s="379"/>
      <c r="J2078" s="379"/>
      <c r="K2078" s="379"/>
      <c r="L2078" s="379"/>
      <c r="M2078" s="379"/>
      <c r="N2078" s="379"/>
      <c r="O2078" s="379"/>
      <c r="P2078" s="379"/>
      <c r="Q2078" s="379"/>
      <c r="R2078" s="379"/>
      <c r="S2078" s="379"/>
      <c r="T2078" s="379"/>
      <c r="U2078" s="379"/>
      <c r="V2078" s="379"/>
      <c r="W2078" s="379"/>
      <c r="X2078" s="379"/>
      <c r="Y2078" s="379"/>
      <c r="Z2078" s="379"/>
      <c r="AA2078" s="380"/>
      <c r="AB2078" s="379"/>
      <c r="AC2078" s="379"/>
      <c r="AD2078" s="379"/>
      <c r="AE2078" s="381"/>
      <c r="AF2078" s="105"/>
      <c r="AG2078" s="381"/>
      <c r="AH2078" s="381"/>
      <c r="AI2078" s="381"/>
      <c r="AJ2078" s="381"/>
      <c r="AK2078" s="381"/>
      <c r="AL2078" s="381"/>
      <c r="AM2078" s="381"/>
    </row>
    <row r="2079" spans="1:39" x14ac:dyDescent="0.35">
      <c r="A2079" s="379"/>
      <c r="B2079" s="379"/>
      <c r="C2079" s="379"/>
      <c r="D2079" s="379"/>
      <c r="E2079" s="379"/>
      <c r="F2079" s="379"/>
      <c r="G2079" s="379"/>
      <c r="H2079" s="379"/>
      <c r="I2079" s="379"/>
      <c r="J2079" s="379"/>
      <c r="K2079" s="379"/>
      <c r="L2079" s="379"/>
      <c r="M2079" s="379"/>
      <c r="N2079" s="379"/>
      <c r="O2079" s="379"/>
      <c r="P2079" s="379"/>
      <c r="Q2079" s="379"/>
      <c r="R2079" s="379"/>
      <c r="S2079" s="379"/>
      <c r="T2079" s="379"/>
      <c r="U2079" s="379"/>
      <c r="V2079" s="379"/>
      <c r="W2079" s="379"/>
      <c r="X2079" s="379"/>
      <c r="Y2079" s="379"/>
      <c r="Z2079" s="379"/>
      <c r="AA2079" s="380"/>
      <c r="AB2079" s="379"/>
      <c r="AC2079" s="379"/>
      <c r="AD2079" s="379"/>
      <c r="AE2079" s="381"/>
      <c r="AF2079" s="105"/>
      <c r="AG2079" s="381"/>
      <c r="AH2079" s="381"/>
      <c r="AI2079" s="381"/>
      <c r="AJ2079" s="381"/>
      <c r="AK2079" s="381"/>
      <c r="AL2079" s="381"/>
      <c r="AM2079" s="381"/>
    </row>
    <row r="2080" spans="1:39" x14ac:dyDescent="0.35">
      <c r="A2080" s="379"/>
      <c r="B2080" s="379"/>
      <c r="C2080" s="379"/>
      <c r="D2080" s="379"/>
      <c r="E2080" s="379"/>
      <c r="F2080" s="379"/>
      <c r="G2080" s="379"/>
      <c r="H2080" s="379"/>
      <c r="I2080" s="379"/>
      <c r="J2080" s="379"/>
      <c r="K2080" s="379"/>
      <c r="L2080" s="379"/>
      <c r="M2080" s="379"/>
      <c r="N2080" s="379"/>
      <c r="O2080" s="379"/>
      <c r="P2080" s="379"/>
      <c r="Q2080" s="379"/>
      <c r="R2080" s="379"/>
      <c r="S2080" s="379"/>
      <c r="T2080" s="379"/>
      <c r="U2080" s="379"/>
      <c r="V2080" s="379"/>
      <c r="W2080" s="379"/>
      <c r="X2080" s="379"/>
      <c r="Y2080" s="379"/>
      <c r="Z2080" s="379"/>
      <c r="AA2080" s="380"/>
      <c r="AB2080" s="379"/>
      <c r="AC2080" s="379"/>
      <c r="AD2080" s="379"/>
      <c r="AE2080" s="381"/>
      <c r="AF2080" s="105"/>
      <c r="AG2080" s="381"/>
      <c r="AH2080" s="381"/>
      <c r="AI2080" s="381"/>
      <c r="AJ2080" s="381"/>
      <c r="AK2080" s="381"/>
      <c r="AL2080" s="381"/>
      <c r="AM2080" s="381"/>
    </row>
    <row r="2081" spans="1:39" x14ac:dyDescent="0.35">
      <c r="A2081" s="379"/>
      <c r="B2081" s="379"/>
      <c r="C2081" s="379"/>
      <c r="D2081" s="379"/>
      <c r="E2081" s="379"/>
      <c r="F2081" s="379"/>
      <c r="G2081" s="379"/>
      <c r="H2081" s="379"/>
      <c r="I2081" s="379"/>
      <c r="J2081" s="379"/>
      <c r="K2081" s="379"/>
      <c r="L2081" s="379"/>
      <c r="M2081" s="379"/>
      <c r="N2081" s="379"/>
      <c r="O2081" s="379"/>
      <c r="P2081" s="379"/>
      <c r="Q2081" s="379"/>
      <c r="R2081" s="379"/>
      <c r="S2081" s="379"/>
      <c r="T2081" s="379"/>
      <c r="U2081" s="379"/>
      <c r="V2081" s="379"/>
      <c r="W2081" s="379"/>
      <c r="X2081" s="379"/>
      <c r="Y2081" s="379"/>
      <c r="Z2081" s="379"/>
      <c r="AA2081" s="380"/>
      <c r="AB2081" s="379"/>
      <c r="AC2081" s="379"/>
      <c r="AD2081" s="379"/>
      <c r="AE2081" s="381"/>
      <c r="AF2081" s="105"/>
      <c r="AG2081" s="381"/>
      <c r="AH2081" s="381"/>
      <c r="AI2081" s="381"/>
      <c r="AJ2081" s="381"/>
      <c r="AK2081" s="381"/>
      <c r="AL2081" s="381"/>
      <c r="AM2081" s="381"/>
    </row>
    <row r="2082" spans="1:39" x14ac:dyDescent="0.35">
      <c r="A2082" s="379"/>
      <c r="B2082" s="379"/>
      <c r="C2082" s="379"/>
      <c r="D2082" s="379"/>
      <c r="E2082" s="379"/>
      <c r="F2082" s="379"/>
      <c r="G2082" s="379"/>
      <c r="H2082" s="379"/>
      <c r="I2082" s="379"/>
      <c r="J2082" s="379"/>
      <c r="K2082" s="379"/>
      <c r="L2082" s="379"/>
      <c r="M2082" s="379"/>
      <c r="N2082" s="379"/>
      <c r="O2082" s="379"/>
      <c r="P2082" s="379"/>
      <c r="Q2082" s="379"/>
      <c r="R2082" s="379"/>
      <c r="S2082" s="379"/>
      <c r="T2082" s="379"/>
      <c r="U2082" s="379"/>
      <c r="V2082" s="379"/>
      <c r="W2082" s="379"/>
      <c r="X2082" s="379"/>
      <c r="Y2082" s="379"/>
      <c r="Z2082" s="379"/>
      <c r="AA2082" s="380"/>
      <c r="AB2082" s="379"/>
      <c r="AC2082" s="379"/>
      <c r="AD2082" s="379"/>
      <c r="AE2082" s="381"/>
      <c r="AF2082" s="105"/>
      <c r="AG2082" s="381"/>
      <c r="AH2082" s="381"/>
      <c r="AI2082" s="381"/>
      <c r="AJ2082" s="381"/>
      <c r="AK2082" s="381"/>
      <c r="AL2082" s="381"/>
      <c r="AM2082" s="381"/>
    </row>
    <row r="2083" spans="1:39" x14ac:dyDescent="0.35">
      <c r="A2083" s="379"/>
      <c r="B2083" s="379"/>
      <c r="C2083" s="379"/>
      <c r="D2083" s="379"/>
      <c r="E2083" s="379"/>
      <c r="F2083" s="379"/>
      <c r="G2083" s="379"/>
      <c r="H2083" s="379"/>
      <c r="I2083" s="379"/>
      <c r="J2083" s="379"/>
      <c r="K2083" s="379"/>
      <c r="L2083" s="379"/>
      <c r="M2083" s="379"/>
      <c r="N2083" s="379"/>
      <c r="O2083" s="379"/>
      <c r="P2083" s="379"/>
      <c r="Q2083" s="379"/>
      <c r="R2083" s="379"/>
      <c r="S2083" s="379"/>
      <c r="T2083" s="379"/>
      <c r="U2083" s="379"/>
      <c r="V2083" s="379"/>
      <c r="W2083" s="379"/>
      <c r="X2083" s="379"/>
      <c r="Y2083" s="379"/>
      <c r="Z2083" s="379"/>
      <c r="AA2083" s="380"/>
      <c r="AB2083" s="379"/>
      <c r="AC2083" s="379"/>
      <c r="AD2083" s="379"/>
      <c r="AE2083" s="381"/>
      <c r="AF2083" s="105"/>
      <c r="AG2083" s="381"/>
      <c r="AH2083" s="381"/>
      <c r="AI2083" s="381"/>
      <c r="AJ2083" s="381"/>
      <c r="AK2083" s="381"/>
      <c r="AL2083" s="381"/>
      <c r="AM2083" s="381"/>
    </row>
    <row r="2084" spans="1:39" x14ac:dyDescent="0.35">
      <c r="A2084" s="379"/>
      <c r="B2084" s="379"/>
      <c r="C2084" s="379"/>
      <c r="D2084" s="379"/>
      <c r="E2084" s="379"/>
      <c r="F2084" s="379"/>
      <c r="G2084" s="379"/>
      <c r="H2084" s="379"/>
      <c r="I2084" s="379"/>
      <c r="J2084" s="379"/>
      <c r="K2084" s="379"/>
      <c r="L2084" s="379"/>
      <c r="M2084" s="379"/>
      <c r="N2084" s="379"/>
      <c r="O2084" s="379"/>
      <c r="P2084" s="379"/>
      <c r="Q2084" s="379"/>
      <c r="R2084" s="379"/>
      <c r="S2084" s="379"/>
      <c r="T2084" s="379"/>
      <c r="U2084" s="379"/>
      <c r="V2084" s="379"/>
      <c r="W2084" s="379"/>
      <c r="X2084" s="379"/>
      <c r="Y2084" s="379"/>
      <c r="Z2084" s="379"/>
      <c r="AA2084" s="380"/>
      <c r="AB2084" s="379"/>
      <c r="AC2084" s="379"/>
      <c r="AD2084" s="379"/>
      <c r="AE2084" s="381"/>
      <c r="AF2084" s="105"/>
      <c r="AG2084" s="381"/>
      <c r="AH2084" s="381"/>
      <c r="AI2084" s="381"/>
      <c r="AJ2084" s="381"/>
      <c r="AK2084" s="381"/>
      <c r="AL2084" s="381"/>
      <c r="AM2084" s="381"/>
    </row>
    <row r="2085" spans="1:39" x14ac:dyDescent="0.35">
      <c r="A2085" s="379"/>
      <c r="B2085" s="379"/>
      <c r="C2085" s="379"/>
      <c r="D2085" s="379"/>
      <c r="E2085" s="379"/>
      <c r="F2085" s="379"/>
      <c r="G2085" s="379"/>
      <c r="H2085" s="379"/>
      <c r="I2085" s="379"/>
      <c r="J2085" s="379"/>
      <c r="K2085" s="379"/>
      <c r="L2085" s="379"/>
      <c r="M2085" s="379"/>
      <c r="N2085" s="379"/>
      <c r="O2085" s="379"/>
      <c r="P2085" s="379"/>
      <c r="Q2085" s="379"/>
      <c r="R2085" s="379"/>
      <c r="S2085" s="379"/>
      <c r="T2085" s="379"/>
      <c r="U2085" s="379"/>
      <c r="V2085" s="379"/>
      <c r="W2085" s="379"/>
      <c r="X2085" s="379"/>
      <c r="Y2085" s="379"/>
      <c r="Z2085" s="379"/>
      <c r="AA2085" s="380"/>
      <c r="AB2085" s="379"/>
      <c r="AC2085" s="379"/>
      <c r="AD2085" s="379"/>
      <c r="AE2085" s="381"/>
      <c r="AF2085" s="105"/>
      <c r="AG2085" s="381"/>
      <c r="AH2085" s="381"/>
      <c r="AI2085" s="381"/>
      <c r="AJ2085" s="381"/>
      <c r="AK2085" s="381"/>
      <c r="AL2085" s="381"/>
      <c r="AM2085" s="381"/>
    </row>
    <row r="2086" spans="1:39" x14ac:dyDescent="0.35">
      <c r="A2086" s="379"/>
      <c r="B2086" s="379"/>
      <c r="C2086" s="379"/>
      <c r="D2086" s="379"/>
      <c r="E2086" s="379"/>
      <c r="F2086" s="379"/>
      <c r="G2086" s="379"/>
      <c r="H2086" s="379"/>
      <c r="I2086" s="379"/>
      <c r="J2086" s="379"/>
      <c r="K2086" s="379"/>
      <c r="L2086" s="379"/>
      <c r="M2086" s="379"/>
      <c r="N2086" s="379"/>
      <c r="O2086" s="379"/>
      <c r="P2086" s="379"/>
      <c r="Q2086" s="379"/>
      <c r="R2086" s="379"/>
      <c r="S2086" s="379"/>
      <c r="T2086" s="379"/>
      <c r="U2086" s="379"/>
      <c r="V2086" s="379"/>
      <c r="W2086" s="379"/>
      <c r="X2086" s="379"/>
      <c r="Y2086" s="379"/>
      <c r="Z2086" s="379"/>
      <c r="AA2086" s="380"/>
      <c r="AB2086" s="379"/>
      <c r="AC2086" s="379"/>
      <c r="AD2086" s="379"/>
      <c r="AE2086" s="381"/>
      <c r="AF2086" s="105"/>
      <c r="AG2086" s="381"/>
      <c r="AH2086" s="381"/>
      <c r="AI2086" s="381"/>
      <c r="AJ2086" s="381"/>
      <c r="AK2086" s="381"/>
      <c r="AL2086" s="381"/>
      <c r="AM2086" s="381"/>
    </row>
    <row r="2087" spans="1:39" x14ac:dyDescent="0.35">
      <c r="A2087" s="379"/>
      <c r="B2087" s="379"/>
      <c r="C2087" s="379"/>
      <c r="D2087" s="379"/>
      <c r="E2087" s="379"/>
      <c r="F2087" s="379"/>
      <c r="G2087" s="379"/>
      <c r="H2087" s="379"/>
      <c r="I2087" s="379"/>
      <c r="J2087" s="379"/>
      <c r="K2087" s="379"/>
      <c r="L2087" s="379"/>
      <c r="M2087" s="379"/>
      <c r="N2087" s="379"/>
      <c r="O2087" s="379"/>
      <c r="P2087" s="379"/>
      <c r="Q2087" s="379"/>
      <c r="R2087" s="379"/>
      <c r="S2087" s="379"/>
      <c r="T2087" s="379"/>
      <c r="U2087" s="379"/>
      <c r="V2087" s="379"/>
      <c r="W2087" s="379"/>
      <c r="X2087" s="379"/>
      <c r="Y2087" s="379"/>
      <c r="Z2087" s="379"/>
      <c r="AA2087" s="380"/>
      <c r="AB2087" s="379"/>
      <c r="AC2087" s="379"/>
      <c r="AD2087" s="379"/>
      <c r="AE2087" s="381"/>
      <c r="AF2087" s="105"/>
      <c r="AG2087" s="381"/>
      <c r="AH2087" s="381"/>
      <c r="AI2087" s="381"/>
      <c r="AJ2087" s="381"/>
      <c r="AK2087" s="381"/>
      <c r="AL2087" s="381"/>
      <c r="AM2087" s="381"/>
    </row>
    <row r="2088" spans="1:39" x14ac:dyDescent="0.35">
      <c r="A2088" s="379"/>
      <c r="B2088" s="379"/>
      <c r="C2088" s="379"/>
      <c r="D2088" s="379"/>
      <c r="E2088" s="379"/>
      <c r="F2088" s="379"/>
      <c r="G2088" s="379"/>
      <c r="H2088" s="379"/>
      <c r="I2088" s="379"/>
      <c r="J2088" s="379"/>
      <c r="K2088" s="379"/>
      <c r="L2088" s="379"/>
      <c r="M2088" s="379"/>
      <c r="N2088" s="379"/>
      <c r="O2088" s="379"/>
      <c r="P2088" s="379"/>
      <c r="Q2088" s="379"/>
      <c r="R2088" s="379"/>
      <c r="S2088" s="379"/>
      <c r="T2088" s="379"/>
      <c r="U2088" s="379"/>
      <c r="V2088" s="379"/>
      <c r="W2088" s="379"/>
      <c r="X2088" s="379"/>
      <c r="Y2088" s="379"/>
      <c r="Z2088" s="379"/>
      <c r="AA2088" s="380"/>
      <c r="AB2088" s="379"/>
      <c r="AC2088" s="379"/>
      <c r="AD2088" s="379"/>
      <c r="AE2088" s="381"/>
      <c r="AF2088" s="105"/>
      <c r="AG2088" s="381"/>
      <c r="AH2088" s="381"/>
      <c r="AI2088" s="381"/>
      <c r="AJ2088" s="381"/>
      <c r="AK2088" s="381"/>
      <c r="AL2088" s="381"/>
      <c r="AM2088" s="381"/>
    </row>
    <row r="2089" spans="1:39" x14ac:dyDescent="0.35">
      <c r="A2089" s="379"/>
      <c r="B2089" s="379"/>
      <c r="C2089" s="379"/>
      <c r="D2089" s="379"/>
      <c r="E2089" s="379"/>
      <c r="F2089" s="379"/>
      <c r="G2089" s="379"/>
      <c r="H2089" s="379"/>
      <c r="I2089" s="379"/>
      <c r="J2089" s="379"/>
      <c r="K2089" s="379"/>
      <c r="L2089" s="379"/>
      <c r="M2089" s="379"/>
      <c r="N2089" s="379"/>
      <c r="O2089" s="379"/>
      <c r="P2089" s="379"/>
      <c r="Q2089" s="379"/>
      <c r="R2089" s="379"/>
      <c r="S2089" s="379"/>
      <c r="T2089" s="379"/>
      <c r="U2089" s="379"/>
      <c r="V2089" s="379"/>
      <c r="W2089" s="379"/>
      <c r="X2089" s="379"/>
      <c r="Y2089" s="379"/>
      <c r="Z2089" s="379"/>
      <c r="AA2089" s="380"/>
      <c r="AB2089" s="379"/>
      <c r="AC2089" s="379"/>
      <c r="AD2089" s="379"/>
      <c r="AE2089" s="381"/>
      <c r="AF2089" s="105"/>
      <c r="AG2089" s="381"/>
      <c r="AH2089" s="381"/>
      <c r="AI2089" s="381"/>
      <c r="AJ2089" s="381"/>
      <c r="AK2089" s="381"/>
      <c r="AL2089" s="381"/>
      <c r="AM2089" s="381"/>
    </row>
    <row r="2090" spans="1:39" x14ac:dyDescent="0.35">
      <c r="A2090" s="379"/>
      <c r="B2090" s="379"/>
      <c r="C2090" s="379"/>
      <c r="D2090" s="379"/>
      <c r="E2090" s="379"/>
      <c r="F2090" s="379"/>
      <c r="G2090" s="379"/>
      <c r="H2090" s="379"/>
      <c r="I2090" s="379"/>
      <c r="J2090" s="379"/>
      <c r="K2090" s="379"/>
      <c r="L2090" s="379"/>
      <c r="M2090" s="379"/>
      <c r="N2090" s="379"/>
      <c r="O2090" s="379"/>
      <c r="P2090" s="379"/>
      <c r="Q2090" s="379"/>
      <c r="R2090" s="379"/>
      <c r="S2090" s="379"/>
      <c r="T2090" s="379"/>
      <c r="U2090" s="379"/>
      <c r="V2090" s="379"/>
      <c r="W2090" s="379"/>
      <c r="X2090" s="379"/>
      <c r="Y2090" s="379"/>
      <c r="Z2090" s="379"/>
      <c r="AA2090" s="380"/>
      <c r="AB2090" s="379"/>
      <c r="AC2090" s="379"/>
      <c r="AD2090" s="379"/>
      <c r="AE2090" s="381"/>
      <c r="AF2090" s="105"/>
      <c r="AG2090" s="381"/>
      <c r="AH2090" s="381"/>
      <c r="AI2090" s="381"/>
      <c r="AJ2090" s="381"/>
      <c r="AK2090" s="381"/>
      <c r="AL2090" s="381"/>
      <c r="AM2090" s="381"/>
    </row>
    <row r="2091" spans="1:39" x14ac:dyDescent="0.35">
      <c r="A2091" s="379"/>
      <c r="B2091" s="379"/>
      <c r="C2091" s="379"/>
      <c r="D2091" s="379"/>
      <c r="E2091" s="379"/>
      <c r="F2091" s="379"/>
      <c r="G2091" s="379"/>
      <c r="H2091" s="379"/>
      <c r="I2091" s="379"/>
      <c r="J2091" s="379"/>
      <c r="K2091" s="379"/>
      <c r="L2091" s="379"/>
      <c r="M2091" s="379"/>
      <c r="N2091" s="379"/>
      <c r="O2091" s="379"/>
      <c r="P2091" s="379"/>
      <c r="Q2091" s="379"/>
      <c r="R2091" s="379"/>
      <c r="S2091" s="379"/>
      <c r="T2091" s="379"/>
      <c r="U2091" s="379"/>
      <c r="V2091" s="379"/>
      <c r="W2091" s="379"/>
      <c r="X2091" s="379"/>
      <c r="Y2091" s="379"/>
      <c r="Z2091" s="379"/>
      <c r="AA2091" s="380"/>
      <c r="AB2091" s="379"/>
      <c r="AC2091" s="379"/>
      <c r="AD2091" s="379"/>
      <c r="AE2091" s="381"/>
      <c r="AF2091" s="105"/>
      <c r="AG2091" s="381"/>
      <c r="AH2091" s="381"/>
      <c r="AI2091" s="381"/>
      <c r="AJ2091" s="381"/>
      <c r="AK2091" s="381"/>
      <c r="AL2091" s="381"/>
      <c r="AM2091" s="381"/>
    </row>
    <row r="2092" spans="1:39" x14ac:dyDescent="0.35">
      <c r="A2092" s="379"/>
      <c r="B2092" s="379"/>
      <c r="C2092" s="379"/>
      <c r="D2092" s="379"/>
      <c r="E2092" s="379"/>
      <c r="F2092" s="379"/>
      <c r="G2092" s="379"/>
      <c r="H2092" s="379"/>
      <c r="I2092" s="379"/>
      <c r="J2092" s="379"/>
      <c r="K2092" s="379"/>
      <c r="L2092" s="379"/>
      <c r="M2092" s="379"/>
      <c r="N2092" s="379"/>
      <c r="O2092" s="379"/>
      <c r="P2092" s="379"/>
      <c r="Q2092" s="379"/>
      <c r="R2092" s="379"/>
      <c r="S2092" s="379"/>
      <c r="T2092" s="379"/>
      <c r="U2092" s="379"/>
      <c r="V2092" s="379"/>
      <c r="W2092" s="379"/>
      <c r="X2092" s="379"/>
      <c r="Y2092" s="379"/>
      <c r="Z2092" s="379"/>
      <c r="AA2092" s="380"/>
      <c r="AB2092" s="379"/>
      <c r="AC2092" s="379"/>
      <c r="AD2092" s="379"/>
      <c r="AE2092" s="381"/>
      <c r="AF2092" s="105"/>
      <c r="AG2092" s="381"/>
      <c r="AH2092" s="381"/>
      <c r="AI2092" s="381"/>
      <c r="AJ2092" s="381"/>
      <c r="AK2092" s="381"/>
      <c r="AL2092" s="381"/>
      <c r="AM2092" s="381"/>
    </row>
    <row r="2093" spans="1:39" x14ac:dyDescent="0.35">
      <c r="A2093" s="379"/>
      <c r="B2093" s="379"/>
      <c r="C2093" s="379"/>
      <c r="D2093" s="379"/>
      <c r="E2093" s="379"/>
      <c r="F2093" s="379"/>
      <c r="G2093" s="379"/>
      <c r="H2093" s="379"/>
      <c r="I2093" s="379"/>
      <c r="J2093" s="379"/>
      <c r="K2093" s="379"/>
      <c r="L2093" s="379"/>
      <c r="M2093" s="379"/>
      <c r="N2093" s="379"/>
      <c r="O2093" s="379"/>
      <c r="P2093" s="379"/>
      <c r="Q2093" s="379"/>
      <c r="R2093" s="379"/>
      <c r="S2093" s="379"/>
      <c r="T2093" s="379"/>
      <c r="U2093" s="379"/>
      <c r="V2093" s="379"/>
      <c r="W2093" s="379"/>
      <c r="X2093" s="379"/>
      <c r="Y2093" s="379"/>
      <c r="Z2093" s="379"/>
      <c r="AA2093" s="380"/>
      <c r="AB2093" s="379"/>
      <c r="AC2093" s="379"/>
      <c r="AD2093" s="379"/>
      <c r="AE2093" s="381"/>
      <c r="AF2093" s="105"/>
      <c r="AG2093" s="381"/>
      <c r="AH2093" s="381"/>
      <c r="AI2093" s="381"/>
      <c r="AJ2093" s="381"/>
      <c r="AK2093" s="381"/>
      <c r="AL2093" s="381"/>
      <c r="AM2093" s="381"/>
    </row>
    <row r="2094" spans="1:39" x14ac:dyDescent="0.35">
      <c r="A2094" s="379"/>
      <c r="B2094" s="379"/>
      <c r="C2094" s="379"/>
      <c r="D2094" s="379"/>
      <c r="E2094" s="379"/>
      <c r="F2094" s="379"/>
      <c r="G2094" s="379"/>
      <c r="H2094" s="379"/>
      <c r="I2094" s="379"/>
      <c r="J2094" s="379"/>
      <c r="K2094" s="379"/>
      <c r="L2094" s="379"/>
      <c r="M2094" s="379"/>
      <c r="N2094" s="379"/>
      <c r="O2094" s="379"/>
      <c r="P2094" s="379"/>
      <c r="Q2094" s="379"/>
      <c r="R2094" s="379"/>
      <c r="S2094" s="379"/>
      <c r="T2094" s="379"/>
      <c r="U2094" s="379"/>
      <c r="V2094" s="379"/>
      <c r="W2094" s="379"/>
      <c r="X2094" s="379"/>
      <c r="Y2094" s="379"/>
      <c r="Z2094" s="379"/>
      <c r="AA2094" s="380"/>
      <c r="AB2094" s="379"/>
      <c r="AC2094" s="379"/>
      <c r="AD2094" s="379"/>
      <c r="AE2094" s="381"/>
      <c r="AF2094" s="105"/>
      <c r="AG2094" s="381"/>
      <c r="AH2094" s="381"/>
      <c r="AI2094" s="381"/>
      <c r="AJ2094" s="381"/>
      <c r="AK2094" s="381"/>
      <c r="AL2094" s="381"/>
      <c r="AM2094" s="381"/>
    </row>
    <row r="2095" spans="1:39" x14ac:dyDescent="0.35">
      <c r="A2095" s="379"/>
      <c r="B2095" s="379"/>
      <c r="C2095" s="379"/>
      <c r="D2095" s="379"/>
      <c r="E2095" s="379"/>
      <c r="F2095" s="379"/>
      <c r="G2095" s="379"/>
      <c r="H2095" s="379"/>
      <c r="I2095" s="379"/>
      <c r="J2095" s="379"/>
      <c r="K2095" s="379"/>
      <c r="L2095" s="379"/>
      <c r="M2095" s="379"/>
      <c r="N2095" s="379"/>
      <c r="O2095" s="379"/>
      <c r="P2095" s="379"/>
      <c r="Q2095" s="379"/>
      <c r="R2095" s="379"/>
      <c r="S2095" s="379"/>
      <c r="T2095" s="379"/>
      <c r="U2095" s="379"/>
      <c r="V2095" s="379"/>
      <c r="W2095" s="379"/>
      <c r="X2095" s="379"/>
      <c r="Y2095" s="379"/>
      <c r="Z2095" s="379"/>
      <c r="AA2095" s="380"/>
      <c r="AB2095" s="379"/>
      <c r="AC2095" s="379"/>
      <c r="AD2095" s="379"/>
      <c r="AE2095" s="381"/>
      <c r="AF2095" s="105"/>
      <c r="AG2095" s="381"/>
      <c r="AH2095" s="381"/>
      <c r="AI2095" s="381"/>
      <c r="AJ2095" s="381"/>
      <c r="AK2095" s="381"/>
      <c r="AL2095" s="381"/>
      <c r="AM2095" s="381"/>
    </row>
    <row r="2096" spans="1:39" x14ac:dyDescent="0.35">
      <c r="A2096" s="379"/>
      <c r="B2096" s="379"/>
      <c r="C2096" s="379"/>
      <c r="D2096" s="379"/>
      <c r="E2096" s="379"/>
      <c r="F2096" s="379"/>
      <c r="G2096" s="379"/>
      <c r="H2096" s="379"/>
      <c r="I2096" s="379"/>
      <c r="J2096" s="379"/>
      <c r="K2096" s="379"/>
      <c r="L2096" s="379"/>
      <c r="M2096" s="379"/>
      <c r="N2096" s="379"/>
      <c r="O2096" s="379"/>
      <c r="P2096" s="379"/>
      <c r="Q2096" s="379"/>
      <c r="R2096" s="379"/>
      <c r="S2096" s="379"/>
      <c r="T2096" s="379"/>
      <c r="U2096" s="379"/>
      <c r="V2096" s="379"/>
      <c r="W2096" s="379"/>
      <c r="X2096" s="379"/>
      <c r="Y2096" s="379"/>
      <c r="Z2096" s="379"/>
      <c r="AA2096" s="380"/>
      <c r="AB2096" s="379"/>
      <c r="AC2096" s="379"/>
      <c r="AD2096" s="379"/>
      <c r="AE2096" s="381"/>
      <c r="AF2096" s="105"/>
      <c r="AG2096" s="381"/>
      <c r="AH2096" s="381"/>
      <c r="AI2096" s="381"/>
      <c r="AJ2096" s="381"/>
      <c r="AK2096" s="381"/>
      <c r="AL2096" s="381"/>
      <c r="AM2096" s="381"/>
    </row>
    <row r="2097" spans="1:39" x14ac:dyDescent="0.35">
      <c r="A2097" s="379"/>
      <c r="B2097" s="379"/>
      <c r="C2097" s="379"/>
      <c r="D2097" s="379"/>
      <c r="E2097" s="379"/>
      <c r="F2097" s="379"/>
      <c r="G2097" s="379"/>
      <c r="H2097" s="379"/>
      <c r="I2097" s="379"/>
      <c r="J2097" s="379"/>
      <c r="K2097" s="379"/>
      <c r="L2097" s="379"/>
      <c r="M2097" s="379"/>
      <c r="N2097" s="379"/>
      <c r="O2097" s="379"/>
      <c r="P2097" s="379"/>
      <c r="Q2097" s="379"/>
      <c r="R2097" s="379"/>
      <c r="S2097" s="379"/>
      <c r="T2097" s="379"/>
      <c r="U2097" s="379"/>
      <c r="V2097" s="379"/>
      <c r="W2097" s="379"/>
      <c r="X2097" s="379"/>
      <c r="Y2097" s="379"/>
      <c r="Z2097" s="379"/>
      <c r="AA2097" s="380"/>
      <c r="AB2097" s="379"/>
      <c r="AC2097" s="379"/>
      <c r="AD2097" s="379"/>
      <c r="AE2097" s="381"/>
      <c r="AF2097" s="105"/>
      <c r="AG2097" s="381"/>
      <c r="AH2097" s="381"/>
      <c r="AI2097" s="381"/>
      <c r="AJ2097" s="381"/>
      <c r="AK2097" s="381"/>
      <c r="AL2097" s="381"/>
      <c r="AM2097" s="381"/>
    </row>
    <row r="2098" spans="1:39" x14ac:dyDescent="0.35">
      <c r="A2098" s="379"/>
      <c r="B2098" s="379"/>
      <c r="C2098" s="379"/>
      <c r="D2098" s="379"/>
      <c r="E2098" s="379"/>
      <c r="F2098" s="379"/>
      <c r="G2098" s="379"/>
      <c r="H2098" s="379"/>
      <c r="I2098" s="379"/>
      <c r="J2098" s="379"/>
      <c r="K2098" s="379"/>
      <c r="L2098" s="379"/>
      <c r="M2098" s="379"/>
      <c r="N2098" s="379"/>
      <c r="O2098" s="379"/>
      <c r="P2098" s="379"/>
      <c r="Q2098" s="379"/>
      <c r="R2098" s="379"/>
      <c r="S2098" s="379"/>
      <c r="T2098" s="379"/>
      <c r="U2098" s="379"/>
      <c r="V2098" s="379"/>
      <c r="W2098" s="379"/>
      <c r="X2098" s="379"/>
      <c r="Y2098" s="379"/>
      <c r="Z2098" s="379"/>
      <c r="AA2098" s="380"/>
      <c r="AB2098" s="379"/>
      <c r="AC2098" s="379"/>
      <c r="AD2098" s="379"/>
      <c r="AE2098" s="381"/>
      <c r="AF2098" s="105"/>
      <c r="AG2098" s="381"/>
      <c r="AH2098" s="381"/>
      <c r="AI2098" s="381"/>
      <c r="AJ2098" s="381"/>
      <c r="AK2098" s="381"/>
      <c r="AL2098" s="381"/>
      <c r="AM2098" s="381"/>
    </row>
    <row r="2099" spans="1:39" x14ac:dyDescent="0.35">
      <c r="A2099" s="379"/>
      <c r="B2099" s="379"/>
      <c r="C2099" s="379"/>
      <c r="D2099" s="379"/>
      <c r="E2099" s="379"/>
      <c r="F2099" s="379"/>
      <c r="G2099" s="379"/>
      <c r="H2099" s="379"/>
      <c r="I2099" s="379"/>
      <c r="J2099" s="379"/>
      <c r="K2099" s="379"/>
      <c r="L2099" s="379"/>
      <c r="M2099" s="379"/>
      <c r="N2099" s="379"/>
      <c r="O2099" s="379"/>
      <c r="P2099" s="379"/>
      <c r="Q2099" s="379"/>
      <c r="R2099" s="379"/>
      <c r="S2099" s="379"/>
      <c r="T2099" s="379"/>
      <c r="U2099" s="379"/>
      <c r="V2099" s="379"/>
      <c r="W2099" s="379"/>
      <c r="X2099" s="379"/>
      <c r="Y2099" s="379"/>
      <c r="Z2099" s="379"/>
      <c r="AA2099" s="380"/>
      <c r="AB2099" s="379"/>
      <c r="AC2099" s="379"/>
      <c r="AD2099" s="379"/>
      <c r="AE2099" s="381"/>
      <c r="AF2099" s="105"/>
      <c r="AG2099" s="381"/>
      <c r="AH2099" s="381"/>
      <c r="AI2099" s="381"/>
      <c r="AJ2099" s="381"/>
      <c r="AK2099" s="381"/>
      <c r="AL2099" s="381"/>
      <c r="AM2099" s="381"/>
    </row>
    <row r="2100" spans="1:39" x14ac:dyDescent="0.35">
      <c r="A2100" s="379"/>
      <c r="B2100" s="379"/>
      <c r="C2100" s="379"/>
      <c r="D2100" s="379"/>
      <c r="E2100" s="379"/>
      <c r="F2100" s="379"/>
      <c r="G2100" s="379"/>
      <c r="H2100" s="379"/>
      <c r="I2100" s="379"/>
      <c r="J2100" s="379"/>
      <c r="K2100" s="379"/>
      <c r="L2100" s="379"/>
      <c r="M2100" s="379"/>
      <c r="N2100" s="379"/>
      <c r="O2100" s="379"/>
      <c r="P2100" s="379"/>
      <c r="Q2100" s="379"/>
      <c r="R2100" s="379"/>
      <c r="S2100" s="379"/>
      <c r="T2100" s="379"/>
      <c r="U2100" s="379"/>
      <c r="V2100" s="379"/>
      <c r="W2100" s="379"/>
      <c r="X2100" s="379"/>
      <c r="Y2100" s="379"/>
      <c r="Z2100" s="379"/>
      <c r="AA2100" s="380"/>
      <c r="AB2100" s="379"/>
      <c r="AC2100" s="379"/>
      <c r="AD2100" s="379"/>
      <c r="AE2100" s="381"/>
      <c r="AF2100" s="105"/>
      <c r="AG2100" s="381"/>
      <c r="AH2100" s="381"/>
      <c r="AI2100" s="381"/>
      <c r="AJ2100" s="381"/>
      <c r="AK2100" s="381"/>
      <c r="AL2100" s="381"/>
      <c r="AM2100" s="381"/>
    </row>
    <row r="2101" spans="1:39" x14ac:dyDescent="0.35">
      <c r="A2101" s="379"/>
      <c r="B2101" s="379"/>
      <c r="C2101" s="379"/>
      <c r="D2101" s="379"/>
      <c r="E2101" s="379"/>
      <c r="F2101" s="379"/>
      <c r="G2101" s="379"/>
      <c r="H2101" s="379"/>
      <c r="I2101" s="379"/>
      <c r="J2101" s="379"/>
      <c r="K2101" s="379"/>
      <c r="L2101" s="379"/>
      <c r="M2101" s="379"/>
      <c r="N2101" s="379"/>
      <c r="O2101" s="379"/>
      <c r="P2101" s="379"/>
      <c r="Q2101" s="379"/>
      <c r="R2101" s="379"/>
      <c r="S2101" s="379"/>
      <c r="T2101" s="379"/>
      <c r="U2101" s="379"/>
      <c r="V2101" s="379"/>
      <c r="W2101" s="379"/>
      <c r="X2101" s="379"/>
      <c r="Y2101" s="379"/>
      <c r="Z2101" s="379"/>
      <c r="AA2101" s="380"/>
      <c r="AB2101" s="379"/>
      <c r="AC2101" s="379"/>
      <c r="AD2101" s="379"/>
      <c r="AE2101" s="381"/>
      <c r="AF2101" s="105"/>
      <c r="AG2101" s="381"/>
      <c r="AH2101" s="381"/>
      <c r="AI2101" s="381"/>
      <c r="AJ2101" s="381"/>
      <c r="AK2101" s="381"/>
      <c r="AL2101" s="381"/>
      <c r="AM2101" s="381"/>
    </row>
    <row r="2102" spans="1:39" x14ac:dyDescent="0.35">
      <c r="A2102" s="379"/>
      <c r="B2102" s="379"/>
      <c r="C2102" s="379"/>
      <c r="D2102" s="379"/>
      <c r="E2102" s="379"/>
      <c r="F2102" s="379"/>
      <c r="G2102" s="379"/>
      <c r="H2102" s="379"/>
      <c r="I2102" s="379"/>
      <c r="J2102" s="379"/>
      <c r="K2102" s="379"/>
      <c r="L2102" s="379"/>
      <c r="M2102" s="379"/>
      <c r="N2102" s="379"/>
      <c r="O2102" s="379"/>
      <c r="P2102" s="379"/>
      <c r="Q2102" s="379"/>
      <c r="R2102" s="379"/>
      <c r="S2102" s="379"/>
      <c r="T2102" s="379"/>
      <c r="U2102" s="379"/>
      <c r="V2102" s="379"/>
      <c r="W2102" s="379"/>
      <c r="X2102" s="379"/>
      <c r="Y2102" s="379"/>
      <c r="Z2102" s="379"/>
      <c r="AA2102" s="380"/>
      <c r="AB2102" s="379"/>
      <c r="AC2102" s="379"/>
      <c r="AD2102" s="379"/>
      <c r="AE2102" s="381"/>
      <c r="AF2102" s="105"/>
      <c r="AG2102" s="381"/>
      <c r="AH2102" s="381"/>
      <c r="AI2102" s="381"/>
      <c r="AJ2102" s="381"/>
      <c r="AK2102" s="381"/>
      <c r="AL2102" s="381"/>
      <c r="AM2102" s="381"/>
    </row>
    <row r="2103" spans="1:39" x14ac:dyDescent="0.35">
      <c r="A2103" s="379"/>
      <c r="B2103" s="379"/>
      <c r="C2103" s="379"/>
      <c r="D2103" s="379"/>
      <c r="E2103" s="379"/>
      <c r="F2103" s="379"/>
      <c r="G2103" s="379"/>
      <c r="H2103" s="379"/>
      <c r="I2103" s="379"/>
      <c r="J2103" s="379"/>
      <c r="K2103" s="379"/>
      <c r="L2103" s="379"/>
      <c r="M2103" s="379"/>
      <c r="N2103" s="379"/>
      <c r="O2103" s="379"/>
      <c r="P2103" s="379"/>
      <c r="Q2103" s="379"/>
      <c r="R2103" s="379"/>
      <c r="S2103" s="379"/>
      <c r="T2103" s="379"/>
      <c r="U2103" s="379"/>
      <c r="V2103" s="379"/>
      <c r="W2103" s="379"/>
      <c r="X2103" s="379"/>
      <c r="Y2103" s="379"/>
      <c r="Z2103" s="379"/>
      <c r="AA2103" s="380"/>
      <c r="AB2103" s="379"/>
      <c r="AC2103" s="379"/>
      <c r="AD2103" s="379"/>
      <c r="AE2103" s="381"/>
      <c r="AF2103" s="105"/>
      <c r="AG2103" s="381"/>
      <c r="AH2103" s="381"/>
      <c r="AI2103" s="381"/>
      <c r="AJ2103" s="381"/>
      <c r="AK2103" s="381"/>
      <c r="AL2103" s="381"/>
      <c r="AM2103" s="381"/>
    </row>
    <row r="2104" spans="1:39" x14ac:dyDescent="0.35">
      <c r="A2104" s="379"/>
      <c r="B2104" s="379"/>
      <c r="C2104" s="379"/>
      <c r="D2104" s="379"/>
      <c r="E2104" s="379"/>
      <c r="F2104" s="379"/>
      <c r="G2104" s="379"/>
      <c r="H2104" s="379"/>
      <c r="I2104" s="379"/>
      <c r="J2104" s="379"/>
      <c r="K2104" s="379"/>
      <c r="L2104" s="379"/>
      <c r="M2104" s="379"/>
      <c r="N2104" s="379"/>
      <c r="O2104" s="379"/>
      <c r="P2104" s="379"/>
      <c r="Q2104" s="379"/>
      <c r="R2104" s="379"/>
      <c r="S2104" s="379"/>
      <c r="T2104" s="379"/>
      <c r="U2104" s="379"/>
      <c r="V2104" s="379"/>
      <c r="W2104" s="379"/>
      <c r="X2104" s="379"/>
      <c r="Y2104" s="379"/>
      <c r="Z2104" s="379"/>
      <c r="AA2104" s="380"/>
      <c r="AB2104" s="379"/>
      <c r="AC2104" s="379"/>
      <c r="AD2104" s="379"/>
      <c r="AE2104" s="381"/>
      <c r="AF2104" s="105"/>
      <c r="AG2104" s="381"/>
      <c r="AH2104" s="381"/>
      <c r="AI2104" s="381"/>
      <c r="AJ2104" s="381"/>
      <c r="AK2104" s="381"/>
      <c r="AL2104" s="381"/>
      <c r="AM2104" s="381"/>
    </row>
    <row r="2105" spans="1:39" x14ac:dyDescent="0.35">
      <c r="A2105" s="379"/>
      <c r="B2105" s="379"/>
      <c r="C2105" s="379"/>
      <c r="D2105" s="379"/>
      <c r="E2105" s="379"/>
      <c r="F2105" s="379"/>
      <c r="G2105" s="379"/>
      <c r="H2105" s="379"/>
      <c r="I2105" s="379"/>
      <c r="J2105" s="379"/>
      <c r="K2105" s="379"/>
      <c r="L2105" s="379"/>
      <c r="M2105" s="379"/>
      <c r="N2105" s="379"/>
      <c r="O2105" s="379"/>
      <c r="P2105" s="379"/>
      <c r="Q2105" s="379"/>
      <c r="R2105" s="379"/>
      <c r="S2105" s="379"/>
      <c r="T2105" s="379"/>
      <c r="U2105" s="379"/>
      <c r="V2105" s="379"/>
      <c r="W2105" s="379"/>
      <c r="X2105" s="379"/>
      <c r="Y2105" s="379"/>
      <c r="Z2105" s="379"/>
      <c r="AA2105" s="380"/>
      <c r="AB2105" s="379"/>
      <c r="AC2105" s="379"/>
      <c r="AD2105" s="379"/>
      <c r="AE2105" s="381"/>
      <c r="AF2105" s="105"/>
      <c r="AG2105" s="381"/>
      <c r="AH2105" s="381"/>
      <c r="AI2105" s="381"/>
      <c r="AJ2105" s="381"/>
      <c r="AK2105" s="381"/>
      <c r="AL2105" s="381"/>
      <c r="AM2105" s="381"/>
    </row>
    <row r="2106" spans="1:39" x14ac:dyDescent="0.35">
      <c r="A2106" s="379"/>
      <c r="B2106" s="379"/>
      <c r="C2106" s="379"/>
      <c r="D2106" s="379"/>
      <c r="E2106" s="379"/>
      <c r="F2106" s="379"/>
      <c r="G2106" s="379"/>
      <c r="H2106" s="379"/>
      <c r="I2106" s="379"/>
      <c r="J2106" s="379"/>
      <c r="K2106" s="379"/>
      <c r="L2106" s="379"/>
      <c r="M2106" s="379"/>
      <c r="N2106" s="379"/>
      <c r="O2106" s="379"/>
      <c r="P2106" s="379"/>
      <c r="Q2106" s="379"/>
      <c r="R2106" s="379"/>
      <c r="S2106" s="379"/>
      <c r="T2106" s="379"/>
      <c r="U2106" s="379"/>
      <c r="V2106" s="379"/>
      <c r="W2106" s="379"/>
      <c r="X2106" s="379"/>
      <c r="Y2106" s="379"/>
      <c r="Z2106" s="379"/>
      <c r="AA2106" s="380"/>
      <c r="AB2106" s="379"/>
      <c r="AC2106" s="379"/>
      <c r="AD2106" s="379"/>
      <c r="AE2106" s="381"/>
      <c r="AF2106" s="105"/>
      <c r="AG2106" s="381"/>
      <c r="AH2106" s="381"/>
      <c r="AI2106" s="381"/>
      <c r="AJ2106" s="381"/>
      <c r="AK2106" s="381"/>
      <c r="AL2106" s="381"/>
      <c r="AM2106" s="381"/>
    </row>
    <row r="2107" spans="1:39" x14ac:dyDescent="0.35">
      <c r="A2107" s="379"/>
      <c r="B2107" s="379"/>
      <c r="C2107" s="379"/>
      <c r="D2107" s="379"/>
      <c r="E2107" s="379"/>
      <c r="F2107" s="379"/>
      <c r="G2107" s="379"/>
      <c r="H2107" s="379"/>
      <c r="I2107" s="379"/>
      <c r="J2107" s="379"/>
      <c r="K2107" s="379"/>
      <c r="L2107" s="379"/>
      <c r="M2107" s="379"/>
      <c r="N2107" s="379"/>
      <c r="O2107" s="379"/>
      <c r="P2107" s="379"/>
      <c r="Q2107" s="379"/>
      <c r="R2107" s="379"/>
      <c r="S2107" s="379"/>
      <c r="T2107" s="379"/>
      <c r="U2107" s="379"/>
      <c r="V2107" s="379"/>
      <c r="W2107" s="379"/>
      <c r="X2107" s="379"/>
      <c r="Y2107" s="379"/>
      <c r="Z2107" s="379"/>
      <c r="AA2107" s="380"/>
      <c r="AB2107" s="379"/>
      <c r="AC2107" s="379"/>
      <c r="AD2107" s="379"/>
      <c r="AE2107" s="381"/>
      <c r="AF2107" s="105"/>
      <c r="AG2107" s="381"/>
      <c r="AH2107" s="381"/>
      <c r="AI2107" s="381"/>
      <c r="AJ2107" s="381"/>
      <c r="AK2107" s="381"/>
      <c r="AL2107" s="381"/>
      <c r="AM2107" s="381"/>
    </row>
    <row r="2108" spans="1:39" x14ac:dyDescent="0.35">
      <c r="A2108" s="379"/>
      <c r="B2108" s="379"/>
      <c r="C2108" s="379"/>
      <c r="D2108" s="379"/>
      <c r="E2108" s="379"/>
      <c r="F2108" s="379"/>
      <c r="G2108" s="379"/>
      <c r="H2108" s="379"/>
      <c r="I2108" s="379"/>
      <c r="J2108" s="379"/>
      <c r="K2108" s="379"/>
      <c r="L2108" s="379"/>
      <c r="M2108" s="379"/>
      <c r="N2108" s="379"/>
      <c r="O2108" s="379"/>
      <c r="P2108" s="379"/>
      <c r="Q2108" s="379"/>
      <c r="R2108" s="379"/>
      <c r="S2108" s="379"/>
      <c r="T2108" s="379"/>
      <c r="U2108" s="379"/>
      <c r="V2108" s="379"/>
      <c r="W2108" s="379"/>
      <c r="X2108" s="379"/>
      <c r="Y2108" s="379"/>
      <c r="Z2108" s="379"/>
      <c r="AA2108" s="380"/>
      <c r="AB2108" s="379"/>
      <c r="AC2108" s="379"/>
      <c r="AD2108" s="379"/>
      <c r="AE2108" s="381"/>
      <c r="AF2108" s="105"/>
      <c r="AG2108" s="381"/>
      <c r="AH2108" s="381"/>
      <c r="AI2108" s="381"/>
      <c r="AJ2108" s="381"/>
      <c r="AK2108" s="381"/>
      <c r="AL2108" s="381"/>
      <c r="AM2108" s="381"/>
    </row>
    <row r="2109" spans="1:39" x14ac:dyDescent="0.35">
      <c r="A2109" s="379"/>
      <c r="B2109" s="379"/>
      <c r="C2109" s="379"/>
      <c r="D2109" s="379"/>
      <c r="E2109" s="379"/>
      <c r="F2109" s="379"/>
      <c r="G2109" s="379"/>
      <c r="H2109" s="379"/>
      <c r="I2109" s="379"/>
      <c r="J2109" s="379"/>
      <c r="K2109" s="379"/>
      <c r="L2109" s="379"/>
      <c r="M2109" s="379"/>
      <c r="N2109" s="379"/>
      <c r="O2109" s="379"/>
      <c r="P2109" s="379"/>
      <c r="Q2109" s="379"/>
      <c r="R2109" s="379"/>
      <c r="S2109" s="379"/>
      <c r="T2109" s="379"/>
      <c r="U2109" s="379"/>
      <c r="V2109" s="379"/>
      <c r="W2109" s="379"/>
      <c r="X2109" s="379"/>
      <c r="Y2109" s="379"/>
      <c r="Z2109" s="379"/>
      <c r="AA2109" s="380"/>
      <c r="AB2109" s="379"/>
      <c r="AC2109" s="379"/>
      <c r="AD2109" s="379"/>
      <c r="AE2109" s="381"/>
      <c r="AF2109" s="105"/>
      <c r="AG2109" s="381"/>
      <c r="AH2109" s="381"/>
      <c r="AI2109" s="381"/>
      <c r="AJ2109" s="381"/>
      <c r="AK2109" s="381"/>
      <c r="AL2109" s="381"/>
      <c r="AM2109" s="381"/>
    </row>
    <row r="2110" spans="1:39" x14ac:dyDescent="0.35">
      <c r="A2110" s="379"/>
      <c r="B2110" s="379"/>
      <c r="C2110" s="379"/>
      <c r="D2110" s="379"/>
      <c r="E2110" s="379"/>
      <c r="F2110" s="379"/>
      <c r="G2110" s="379"/>
      <c r="H2110" s="379"/>
      <c r="I2110" s="379"/>
      <c r="J2110" s="379"/>
      <c r="K2110" s="379"/>
      <c r="L2110" s="379"/>
      <c r="M2110" s="379"/>
      <c r="N2110" s="379"/>
      <c r="O2110" s="379"/>
      <c r="P2110" s="379"/>
      <c r="Q2110" s="379"/>
      <c r="R2110" s="379"/>
      <c r="S2110" s="379"/>
      <c r="T2110" s="379"/>
      <c r="U2110" s="379"/>
      <c r="V2110" s="379"/>
      <c r="W2110" s="379"/>
      <c r="X2110" s="379"/>
      <c r="Y2110" s="379"/>
      <c r="Z2110" s="379"/>
      <c r="AA2110" s="380"/>
      <c r="AB2110" s="379"/>
      <c r="AC2110" s="379"/>
      <c r="AD2110" s="379"/>
      <c r="AE2110" s="381"/>
      <c r="AF2110" s="105"/>
      <c r="AG2110" s="381"/>
      <c r="AH2110" s="381"/>
      <c r="AI2110" s="381"/>
      <c r="AJ2110" s="381"/>
      <c r="AK2110" s="381"/>
      <c r="AL2110" s="381"/>
      <c r="AM2110" s="381"/>
    </row>
    <row r="2111" spans="1:39" x14ac:dyDescent="0.35">
      <c r="A2111" s="379"/>
      <c r="B2111" s="379"/>
      <c r="C2111" s="379"/>
      <c r="D2111" s="379"/>
      <c r="E2111" s="379"/>
      <c r="F2111" s="379"/>
      <c r="G2111" s="379"/>
      <c r="H2111" s="379"/>
      <c r="I2111" s="379"/>
      <c r="J2111" s="379"/>
      <c r="K2111" s="379"/>
      <c r="L2111" s="379"/>
      <c r="M2111" s="379"/>
      <c r="N2111" s="379"/>
      <c r="O2111" s="379"/>
      <c r="P2111" s="379"/>
      <c r="Q2111" s="379"/>
      <c r="R2111" s="379"/>
      <c r="S2111" s="379"/>
      <c r="T2111" s="379"/>
      <c r="U2111" s="379"/>
      <c r="V2111" s="379"/>
      <c r="W2111" s="379"/>
      <c r="X2111" s="379"/>
      <c r="Y2111" s="379"/>
      <c r="Z2111" s="379"/>
      <c r="AA2111" s="380"/>
      <c r="AB2111" s="379"/>
      <c r="AC2111" s="379"/>
      <c r="AD2111" s="379"/>
      <c r="AE2111" s="381"/>
      <c r="AF2111" s="105"/>
      <c r="AG2111" s="381"/>
      <c r="AH2111" s="381"/>
      <c r="AI2111" s="381"/>
      <c r="AJ2111" s="381"/>
      <c r="AK2111" s="381"/>
      <c r="AL2111" s="381"/>
      <c r="AM2111" s="381"/>
    </row>
    <row r="2112" spans="1:39" x14ac:dyDescent="0.35">
      <c r="A2112" s="379"/>
      <c r="B2112" s="379"/>
      <c r="C2112" s="379"/>
      <c r="D2112" s="379"/>
      <c r="E2112" s="379"/>
      <c r="F2112" s="379"/>
      <c r="G2112" s="379"/>
      <c r="H2112" s="379"/>
      <c r="I2112" s="379"/>
      <c r="J2112" s="379"/>
      <c r="K2112" s="379"/>
      <c r="L2112" s="379"/>
      <c r="M2112" s="379"/>
      <c r="N2112" s="379"/>
      <c r="O2112" s="379"/>
      <c r="P2112" s="379"/>
      <c r="Q2112" s="379"/>
      <c r="R2112" s="379"/>
      <c r="S2112" s="379"/>
      <c r="T2112" s="379"/>
      <c r="U2112" s="379"/>
      <c r="V2112" s="379"/>
      <c r="W2112" s="379"/>
      <c r="X2112" s="379"/>
      <c r="Y2112" s="379"/>
      <c r="Z2112" s="379"/>
      <c r="AA2112" s="380"/>
      <c r="AB2112" s="379"/>
      <c r="AC2112" s="379"/>
      <c r="AD2112" s="379"/>
      <c r="AE2112" s="381"/>
      <c r="AF2112" s="105"/>
      <c r="AG2112" s="381"/>
      <c r="AH2112" s="381"/>
      <c r="AI2112" s="381"/>
      <c r="AJ2112" s="381"/>
      <c r="AK2112" s="381"/>
      <c r="AL2112" s="381"/>
      <c r="AM2112" s="381"/>
    </row>
    <row r="2113" spans="1:39" x14ac:dyDescent="0.35">
      <c r="A2113" s="379"/>
      <c r="B2113" s="379"/>
      <c r="C2113" s="379"/>
      <c r="D2113" s="379"/>
      <c r="E2113" s="379"/>
      <c r="F2113" s="379"/>
      <c r="G2113" s="379"/>
      <c r="H2113" s="379"/>
      <c r="I2113" s="379"/>
      <c r="J2113" s="379"/>
      <c r="K2113" s="379"/>
      <c r="L2113" s="379"/>
      <c r="M2113" s="379"/>
      <c r="N2113" s="379"/>
      <c r="O2113" s="379"/>
      <c r="P2113" s="379"/>
      <c r="Q2113" s="379"/>
      <c r="R2113" s="379"/>
      <c r="S2113" s="379"/>
      <c r="T2113" s="379"/>
      <c r="U2113" s="379"/>
      <c r="V2113" s="379"/>
      <c r="W2113" s="379"/>
      <c r="X2113" s="379"/>
      <c r="Y2113" s="379"/>
      <c r="Z2113" s="379"/>
      <c r="AA2113" s="380"/>
      <c r="AB2113" s="379"/>
      <c r="AC2113" s="379"/>
      <c r="AD2113" s="379"/>
      <c r="AE2113" s="381"/>
      <c r="AF2113" s="105"/>
      <c r="AG2113" s="381"/>
      <c r="AH2113" s="381"/>
      <c r="AI2113" s="381"/>
      <c r="AJ2113" s="381"/>
      <c r="AK2113" s="381"/>
      <c r="AL2113" s="381"/>
      <c r="AM2113" s="381"/>
    </row>
    <row r="2114" spans="1:39" x14ac:dyDescent="0.35">
      <c r="A2114" s="379"/>
      <c r="B2114" s="379"/>
      <c r="C2114" s="379"/>
      <c r="D2114" s="379"/>
      <c r="E2114" s="379"/>
      <c r="F2114" s="379"/>
      <c r="G2114" s="379"/>
      <c r="H2114" s="379"/>
      <c r="I2114" s="379"/>
      <c r="J2114" s="379"/>
      <c r="K2114" s="379"/>
      <c r="L2114" s="379"/>
      <c r="M2114" s="379"/>
      <c r="N2114" s="379"/>
      <c r="O2114" s="379"/>
      <c r="P2114" s="379"/>
      <c r="Q2114" s="379"/>
      <c r="R2114" s="379"/>
      <c r="S2114" s="379"/>
      <c r="T2114" s="379"/>
      <c r="U2114" s="379"/>
      <c r="V2114" s="379"/>
      <c r="W2114" s="379"/>
      <c r="X2114" s="379"/>
      <c r="Y2114" s="379"/>
      <c r="Z2114" s="379"/>
      <c r="AA2114" s="380"/>
      <c r="AB2114" s="379"/>
      <c r="AC2114" s="379"/>
      <c r="AD2114" s="379"/>
      <c r="AE2114" s="381"/>
      <c r="AF2114" s="105"/>
      <c r="AG2114" s="381"/>
      <c r="AH2114" s="381"/>
      <c r="AI2114" s="381"/>
      <c r="AJ2114" s="381"/>
      <c r="AK2114" s="381"/>
      <c r="AL2114" s="381"/>
      <c r="AM2114" s="381"/>
    </row>
    <row r="2115" spans="1:39" x14ac:dyDescent="0.35">
      <c r="A2115" s="379"/>
      <c r="B2115" s="379"/>
      <c r="C2115" s="379"/>
      <c r="D2115" s="379"/>
      <c r="E2115" s="379"/>
      <c r="F2115" s="379"/>
      <c r="G2115" s="379"/>
      <c r="H2115" s="379"/>
      <c r="I2115" s="379"/>
      <c r="J2115" s="379"/>
      <c r="K2115" s="379"/>
      <c r="L2115" s="379"/>
      <c r="M2115" s="379"/>
      <c r="N2115" s="379"/>
      <c r="O2115" s="379"/>
      <c r="P2115" s="379"/>
      <c r="Q2115" s="379"/>
      <c r="R2115" s="379"/>
      <c r="S2115" s="379"/>
      <c r="T2115" s="379"/>
      <c r="U2115" s="379"/>
      <c r="V2115" s="379"/>
      <c r="W2115" s="379"/>
      <c r="X2115" s="379"/>
      <c r="Y2115" s="379"/>
      <c r="Z2115" s="379"/>
      <c r="AA2115" s="380"/>
      <c r="AB2115" s="379"/>
      <c r="AC2115" s="379"/>
      <c r="AD2115" s="379"/>
      <c r="AE2115" s="381"/>
      <c r="AF2115" s="105"/>
      <c r="AG2115" s="381"/>
      <c r="AH2115" s="381"/>
      <c r="AI2115" s="381"/>
      <c r="AJ2115" s="381"/>
      <c r="AK2115" s="381"/>
      <c r="AL2115" s="381"/>
      <c r="AM2115" s="381"/>
    </row>
    <row r="2116" spans="1:39" x14ac:dyDescent="0.35">
      <c r="A2116" s="379"/>
      <c r="B2116" s="379"/>
      <c r="C2116" s="379"/>
      <c r="D2116" s="379"/>
      <c r="E2116" s="379"/>
      <c r="F2116" s="379"/>
      <c r="G2116" s="379"/>
      <c r="H2116" s="379"/>
      <c r="I2116" s="379"/>
      <c r="J2116" s="379"/>
      <c r="K2116" s="379"/>
      <c r="L2116" s="379"/>
      <c r="M2116" s="379"/>
      <c r="N2116" s="379"/>
      <c r="O2116" s="379"/>
      <c r="P2116" s="379"/>
      <c r="Q2116" s="379"/>
      <c r="R2116" s="379"/>
      <c r="S2116" s="379"/>
      <c r="T2116" s="379"/>
      <c r="U2116" s="379"/>
      <c r="V2116" s="379"/>
      <c r="W2116" s="379"/>
      <c r="X2116" s="379"/>
      <c r="Y2116" s="379"/>
      <c r="Z2116" s="379"/>
      <c r="AA2116" s="380"/>
      <c r="AB2116" s="379"/>
      <c r="AC2116" s="379"/>
      <c r="AD2116" s="379"/>
      <c r="AE2116" s="381"/>
      <c r="AF2116" s="105"/>
      <c r="AG2116" s="381"/>
      <c r="AH2116" s="381"/>
      <c r="AI2116" s="381"/>
      <c r="AJ2116" s="381"/>
      <c r="AK2116" s="381"/>
      <c r="AL2116" s="381"/>
      <c r="AM2116" s="381"/>
    </row>
    <row r="2117" spans="1:39" x14ac:dyDescent="0.35">
      <c r="A2117" s="379"/>
      <c r="B2117" s="379"/>
      <c r="C2117" s="379"/>
      <c r="D2117" s="379"/>
      <c r="E2117" s="379"/>
      <c r="F2117" s="379"/>
      <c r="G2117" s="379"/>
      <c r="H2117" s="379"/>
      <c r="I2117" s="379"/>
      <c r="J2117" s="379"/>
      <c r="K2117" s="379"/>
      <c r="L2117" s="379"/>
      <c r="M2117" s="379"/>
      <c r="N2117" s="379"/>
      <c r="O2117" s="379"/>
      <c r="P2117" s="379"/>
      <c r="Q2117" s="379"/>
      <c r="R2117" s="379"/>
      <c r="S2117" s="379"/>
      <c r="T2117" s="379"/>
      <c r="U2117" s="379"/>
      <c r="V2117" s="379"/>
      <c r="W2117" s="379"/>
      <c r="X2117" s="379"/>
      <c r="Y2117" s="379"/>
      <c r="Z2117" s="379"/>
      <c r="AA2117" s="380"/>
      <c r="AB2117" s="379"/>
      <c r="AC2117" s="379"/>
      <c r="AD2117" s="379"/>
      <c r="AE2117" s="381"/>
      <c r="AF2117" s="105"/>
      <c r="AG2117" s="381"/>
      <c r="AH2117" s="381"/>
      <c r="AI2117" s="381"/>
      <c r="AJ2117" s="381"/>
      <c r="AK2117" s="381"/>
      <c r="AL2117" s="381"/>
      <c r="AM2117" s="381"/>
    </row>
    <row r="2118" spans="1:39" x14ac:dyDescent="0.35">
      <c r="A2118" s="379"/>
      <c r="B2118" s="379"/>
      <c r="C2118" s="379"/>
      <c r="D2118" s="379"/>
      <c r="E2118" s="379"/>
      <c r="F2118" s="379"/>
      <c r="G2118" s="379"/>
      <c r="H2118" s="379"/>
      <c r="I2118" s="379"/>
      <c r="J2118" s="379"/>
      <c r="K2118" s="379"/>
      <c r="L2118" s="379"/>
      <c r="M2118" s="379"/>
      <c r="N2118" s="379"/>
      <c r="O2118" s="379"/>
      <c r="P2118" s="379"/>
      <c r="Q2118" s="379"/>
      <c r="R2118" s="379"/>
      <c r="S2118" s="379"/>
      <c r="T2118" s="379"/>
      <c r="U2118" s="379"/>
      <c r="V2118" s="379"/>
      <c r="W2118" s="379"/>
      <c r="X2118" s="379"/>
      <c r="Y2118" s="379"/>
      <c r="Z2118" s="379"/>
      <c r="AA2118" s="380"/>
      <c r="AB2118" s="379"/>
      <c r="AC2118" s="379"/>
      <c r="AD2118" s="379"/>
      <c r="AE2118" s="381"/>
      <c r="AF2118" s="105"/>
      <c r="AG2118" s="381"/>
      <c r="AH2118" s="381"/>
      <c r="AI2118" s="381"/>
      <c r="AJ2118" s="381"/>
      <c r="AK2118" s="381"/>
      <c r="AL2118" s="381"/>
      <c r="AM2118" s="381"/>
    </row>
    <row r="2119" spans="1:39" x14ac:dyDescent="0.35">
      <c r="A2119" s="379"/>
      <c r="B2119" s="379"/>
      <c r="C2119" s="379"/>
      <c r="D2119" s="379"/>
      <c r="E2119" s="379"/>
      <c r="F2119" s="379"/>
      <c r="G2119" s="379"/>
      <c r="H2119" s="379"/>
      <c r="I2119" s="379"/>
      <c r="J2119" s="379"/>
      <c r="K2119" s="379"/>
      <c r="L2119" s="379"/>
      <c r="M2119" s="379"/>
      <c r="N2119" s="379"/>
      <c r="O2119" s="379"/>
      <c r="P2119" s="379"/>
      <c r="Q2119" s="379"/>
      <c r="R2119" s="379"/>
      <c r="S2119" s="379"/>
      <c r="T2119" s="379"/>
      <c r="U2119" s="379"/>
      <c r="V2119" s="379"/>
      <c r="W2119" s="379"/>
      <c r="X2119" s="379"/>
      <c r="Y2119" s="379"/>
      <c r="Z2119" s="379"/>
      <c r="AA2119" s="380"/>
      <c r="AB2119" s="379"/>
      <c r="AC2119" s="379"/>
      <c r="AD2119" s="379"/>
      <c r="AE2119" s="381"/>
      <c r="AF2119" s="105"/>
      <c r="AG2119" s="381"/>
      <c r="AH2119" s="381"/>
      <c r="AI2119" s="381"/>
      <c r="AJ2119" s="381"/>
      <c r="AK2119" s="381"/>
      <c r="AL2119" s="381"/>
      <c r="AM2119" s="381"/>
    </row>
    <row r="2120" spans="1:39" x14ac:dyDescent="0.35">
      <c r="A2120" s="379"/>
      <c r="B2120" s="379"/>
      <c r="C2120" s="379"/>
      <c r="D2120" s="379"/>
      <c r="E2120" s="379"/>
      <c r="F2120" s="379"/>
      <c r="G2120" s="379"/>
      <c r="H2120" s="379"/>
      <c r="I2120" s="379"/>
      <c r="J2120" s="379"/>
      <c r="K2120" s="379"/>
      <c r="L2120" s="379"/>
      <c r="M2120" s="379"/>
      <c r="N2120" s="379"/>
      <c r="O2120" s="379"/>
      <c r="P2120" s="379"/>
      <c r="Q2120" s="379"/>
      <c r="R2120" s="379"/>
      <c r="S2120" s="379"/>
      <c r="T2120" s="379"/>
      <c r="U2120" s="379"/>
      <c r="V2120" s="379"/>
      <c r="W2120" s="379"/>
      <c r="X2120" s="379"/>
      <c r="Y2120" s="379"/>
      <c r="Z2120" s="379"/>
      <c r="AA2120" s="380"/>
      <c r="AB2120" s="379"/>
      <c r="AC2120" s="379"/>
      <c r="AD2120" s="379"/>
      <c r="AE2120" s="381"/>
      <c r="AF2120" s="105"/>
      <c r="AG2120" s="381"/>
      <c r="AH2120" s="381"/>
      <c r="AI2120" s="381"/>
      <c r="AJ2120" s="381"/>
      <c r="AK2120" s="381"/>
      <c r="AL2120" s="381"/>
      <c r="AM2120" s="381"/>
    </row>
    <row r="2121" spans="1:39" x14ac:dyDescent="0.35">
      <c r="A2121" s="379"/>
      <c r="B2121" s="379"/>
      <c r="C2121" s="379"/>
      <c r="D2121" s="379"/>
      <c r="E2121" s="379"/>
      <c r="F2121" s="379"/>
      <c r="G2121" s="379"/>
      <c r="H2121" s="379"/>
      <c r="I2121" s="379"/>
      <c r="J2121" s="379"/>
      <c r="K2121" s="379"/>
      <c r="L2121" s="379"/>
      <c r="M2121" s="379"/>
      <c r="N2121" s="379"/>
      <c r="O2121" s="379"/>
      <c r="P2121" s="379"/>
      <c r="Q2121" s="379"/>
      <c r="R2121" s="379"/>
      <c r="S2121" s="379"/>
      <c r="T2121" s="379"/>
      <c r="U2121" s="379"/>
      <c r="V2121" s="379"/>
      <c r="W2121" s="379"/>
      <c r="X2121" s="379"/>
      <c r="Y2121" s="379"/>
      <c r="Z2121" s="379"/>
      <c r="AA2121" s="380"/>
      <c r="AB2121" s="379"/>
      <c r="AC2121" s="379"/>
      <c r="AD2121" s="379"/>
      <c r="AE2121" s="381"/>
      <c r="AF2121" s="105"/>
      <c r="AG2121" s="381"/>
      <c r="AH2121" s="381"/>
      <c r="AI2121" s="381"/>
      <c r="AJ2121" s="381"/>
      <c r="AK2121" s="381"/>
      <c r="AL2121" s="381"/>
      <c r="AM2121" s="381"/>
    </row>
    <row r="2122" spans="1:39" x14ac:dyDescent="0.35">
      <c r="A2122" s="379"/>
      <c r="B2122" s="379"/>
      <c r="C2122" s="379"/>
      <c r="D2122" s="379"/>
      <c r="E2122" s="379"/>
      <c r="F2122" s="379"/>
      <c r="G2122" s="379"/>
      <c r="H2122" s="379"/>
      <c r="I2122" s="379"/>
      <c r="J2122" s="379"/>
      <c r="K2122" s="379"/>
      <c r="L2122" s="379"/>
      <c r="M2122" s="379"/>
      <c r="N2122" s="379"/>
      <c r="O2122" s="379"/>
      <c r="P2122" s="379"/>
      <c r="Q2122" s="379"/>
      <c r="R2122" s="379"/>
      <c r="S2122" s="379"/>
      <c r="T2122" s="379"/>
      <c r="U2122" s="379"/>
      <c r="V2122" s="379"/>
      <c r="W2122" s="379"/>
      <c r="X2122" s="379"/>
      <c r="Y2122" s="379"/>
      <c r="Z2122" s="379"/>
      <c r="AA2122" s="380"/>
      <c r="AB2122" s="379"/>
      <c r="AC2122" s="379"/>
      <c r="AD2122" s="379"/>
      <c r="AE2122" s="381"/>
      <c r="AF2122" s="105"/>
      <c r="AG2122" s="381"/>
      <c r="AH2122" s="381"/>
      <c r="AI2122" s="381"/>
      <c r="AJ2122" s="381"/>
      <c r="AK2122" s="381"/>
      <c r="AL2122" s="381"/>
      <c r="AM2122" s="381"/>
    </row>
    <row r="2123" spans="1:39" x14ac:dyDescent="0.35">
      <c r="A2123" s="379"/>
      <c r="B2123" s="379"/>
      <c r="C2123" s="379"/>
      <c r="D2123" s="379"/>
      <c r="E2123" s="379"/>
      <c r="F2123" s="379"/>
      <c r="G2123" s="379"/>
      <c r="H2123" s="379"/>
      <c r="I2123" s="379"/>
      <c r="J2123" s="379"/>
      <c r="K2123" s="379"/>
      <c r="L2123" s="379"/>
      <c r="M2123" s="379"/>
      <c r="N2123" s="379"/>
      <c r="O2123" s="379"/>
      <c r="P2123" s="379"/>
      <c r="Q2123" s="379"/>
      <c r="R2123" s="379"/>
      <c r="S2123" s="379"/>
      <c r="T2123" s="379"/>
      <c r="U2123" s="379"/>
      <c r="V2123" s="379"/>
      <c r="W2123" s="379"/>
      <c r="X2123" s="379"/>
      <c r="Y2123" s="379"/>
      <c r="Z2123" s="379"/>
      <c r="AA2123" s="380"/>
      <c r="AB2123" s="379"/>
      <c r="AC2123" s="379"/>
      <c r="AD2123" s="379"/>
      <c r="AE2123" s="381"/>
      <c r="AF2123" s="105"/>
      <c r="AG2123" s="381"/>
      <c r="AH2123" s="381"/>
      <c r="AI2123" s="381"/>
      <c r="AJ2123" s="381"/>
      <c r="AK2123" s="381"/>
      <c r="AL2123" s="381"/>
      <c r="AM2123" s="381"/>
    </row>
    <row r="2124" spans="1:39" x14ac:dyDescent="0.35">
      <c r="A2124" s="379"/>
      <c r="B2124" s="379"/>
      <c r="C2124" s="379"/>
      <c r="D2124" s="379"/>
      <c r="E2124" s="379"/>
      <c r="F2124" s="379"/>
      <c r="G2124" s="379"/>
      <c r="H2124" s="379"/>
      <c r="I2124" s="379"/>
      <c r="J2124" s="379"/>
      <c r="K2124" s="379"/>
      <c r="L2124" s="379"/>
      <c r="M2124" s="379"/>
      <c r="N2124" s="379"/>
      <c r="O2124" s="379"/>
      <c r="P2124" s="379"/>
      <c r="Q2124" s="379"/>
      <c r="R2124" s="379"/>
      <c r="S2124" s="379"/>
      <c r="T2124" s="379"/>
      <c r="U2124" s="379"/>
      <c r="V2124" s="379"/>
      <c r="W2124" s="379"/>
      <c r="X2124" s="379"/>
      <c r="Y2124" s="379"/>
      <c r="Z2124" s="379"/>
      <c r="AA2124" s="380"/>
      <c r="AB2124" s="379"/>
      <c r="AC2124" s="379"/>
      <c r="AD2124" s="379"/>
      <c r="AE2124" s="381"/>
      <c r="AF2124" s="105"/>
      <c r="AG2124" s="381"/>
      <c r="AH2124" s="381"/>
      <c r="AI2124" s="381"/>
      <c r="AJ2124" s="381"/>
      <c r="AK2124" s="381"/>
      <c r="AL2124" s="381"/>
      <c r="AM2124" s="381"/>
    </row>
    <row r="2125" spans="1:39" x14ac:dyDescent="0.35">
      <c r="A2125" s="379"/>
      <c r="B2125" s="379"/>
      <c r="C2125" s="379"/>
      <c r="D2125" s="379"/>
      <c r="E2125" s="379"/>
      <c r="F2125" s="379"/>
      <c r="G2125" s="379"/>
      <c r="H2125" s="379"/>
      <c r="I2125" s="379"/>
      <c r="J2125" s="379"/>
      <c r="K2125" s="379"/>
      <c r="L2125" s="379"/>
      <c r="M2125" s="379"/>
      <c r="N2125" s="379"/>
      <c r="O2125" s="379"/>
      <c r="P2125" s="379"/>
      <c r="Q2125" s="379"/>
      <c r="R2125" s="379"/>
      <c r="S2125" s="379"/>
      <c r="T2125" s="379"/>
      <c r="U2125" s="379"/>
      <c r="V2125" s="379"/>
      <c r="W2125" s="379"/>
      <c r="X2125" s="379"/>
      <c r="Y2125" s="379"/>
      <c r="Z2125" s="379"/>
      <c r="AA2125" s="380"/>
      <c r="AB2125" s="379"/>
      <c r="AC2125" s="379"/>
      <c r="AD2125" s="379"/>
      <c r="AE2125" s="381"/>
      <c r="AF2125" s="105"/>
      <c r="AG2125" s="381"/>
      <c r="AH2125" s="381"/>
      <c r="AI2125" s="381"/>
      <c r="AJ2125" s="381"/>
      <c r="AK2125" s="381"/>
      <c r="AL2125" s="381"/>
      <c r="AM2125" s="381"/>
    </row>
    <row r="2126" spans="1:39" x14ac:dyDescent="0.35">
      <c r="A2126" s="379"/>
      <c r="B2126" s="379"/>
      <c r="C2126" s="379"/>
      <c r="D2126" s="379"/>
      <c r="E2126" s="379"/>
      <c r="F2126" s="379"/>
      <c r="G2126" s="379"/>
      <c r="H2126" s="379"/>
      <c r="I2126" s="379"/>
      <c r="J2126" s="379"/>
      <c r="K2126" s="379"/>
      <c r="L2126" s="379"/>
      <c r="M2126" s="379"/>
      <c r="N2126" s="379"/>
      <c r="O2126" s="379"/>
      <c r="P2126" s="379"/>
      <c r="Q2126" s="379"/>
      <c r="R2126" s="379"/>
      <c r="S2126" s="379"/>
      <c r="T2126" s="379"/>
      <c r="U2126" s="379"/>
      <c r="V2126" s="379"/>
      <c r="W2126" s="379"/>
      <c r="X2126" s="379"/>
      <c r="Y2126" s="379"/>
      <c r="Z2126" s="379"/>
      <c r="AA2126" s="380"/>
      <c r="AB2126" s="379"/>
      <c r="AC2126" s="379"/>
      <c r="AD2126" s="379"/>
      <c r="AE2126" s="381"/>
      <c r="AF2126" s="105"/>
      <c r="AG2126" s="381"/>
      <c r="AH2126" s="381"/>
      <c r="AI2126" s="381"/>
      <c r="AJ2126" s="381"/>
      <c r="AK2126" s="381"/>
      <c r="AL2126" s="381"/>
      <c r="AM2126" s="381"/>
    </row>
    <row r="2127" spans="1:39" x14ac:dyDescent="0.35">
      <c r="A2127" s="379"/>
      <c r="B2127" s="379"/>
      <c r="C2127" s="379"/>
      <c r="D2127" s="379"/>
      <c r="E2127" s="379"/>
      <c r="F2127" s="379"/>
      <c r="G2127" s="379"/>
      <c r="H2127" s="379"/>
      <c r="I2127" s="379"/>
      <c r="J2127" s="379"/>
      <c r="K2127" s="379"/>
      <c r="L2127" s="379"/>
      <c r="M2127" s="379"/>
      <c r="N2127" s="379"/>
      <c r="O2127" s="379"/>
      <c r="P2127" s="379"/>
      <c r="Q2127" s="379"/>
      <c r="R2127" s="379"/>
      <c r="S2127" s="379"/>
      <c r="T2127" s="379"/>
      <c r="U2127" s="379"/>
      <c r="V2127" s="379"/>
      <c r="W2127" s="379"/>
      <c r="X2127" s="379"/>
      <c r="Y2127" s="379"/>
      <c r="Z2127" s="379"/>
      <c r="AA2127" s="380"/>
      <c r="AB2127" s="379"/>
      <c r="AC2127" s="379"/>
      <c r="AD2127" s="379"/>
      <c r="AE2127" s="381"/>
      <c r="AF2127" s="105"/>
      <c r="AG2127" s="381"/>
      <c r="AH2127" s="381"/>
      <c r="AI2127" s="381"/>
      <c r="AJ2127" s="381"/>
      <c r="AK2127" s="381"/>
      <c r="AL2127" s="381"/>
      <c r="AM2127" s="381"/>
    </row>
    <row r="2128" spans="1:39" x14ac:dyDescent="0.35">
      <c r="A2128" s="379"/>
      <c r="B2128" s="379"/>
      <c r="C2128" s="379"/>
      <c r="D2128" s="379"/>
      <c r="E2128" s="379"/>
      <c r="F2128" s="379"/>
      <c r="G2128" s="379"/>
      <c r="H2128" s="379"/>
      <c r="I2128" s="379"/>
      <c r="J2128" s="379"/>
      <c r="K2128" s="379"/>
      <c r="L2128" s="379"/>
      <c r="M2128" s="379"/>
      <c r="N2128" s="379"/>
      <c r="O2128" s="379"/>
      <c r="P2128" s="379"/>
      <c r="Q2128" s="379"/>
      <c r="R2128" s="379"/>
      <c r="S2128" s="379"/>
      <c r="T2128" s="379"/>
      <c r="U2128" s="379"/>
      <c r="V2128" s="379"/>
      <c r="W2128" s="379"/>
      <c r="X2128" s="379"/>
      <c r="Y2128" s="379"/>
      <c r="Z2128" s="379"/>
      <c r="AA2128" s="380"/>
      <c r="AB2128" s="379"/>
      <c r="AC2128" s="379"/>
      <c r="AD2128" s="379"/>
      <c r="AE2128" s="381"/>
      <c r="AF2128" s="105"/>
      <c r="AG2128" s="381"/>
      <c r="AH2128" s="381"/>
      <c r="AI2128" s="381"/>
      <c r="AJ2128" s="381"/>
      <c r="AK2128" s="381"/>
      <c r="AL2128" s="381"/>
      <c r="AM2128" s="381"/>
    </row>
    <row r="2129" spans="1:39" x14ac:dyDescent="0.35">
      <c r="A2129" s="379"/>
      <c r="B2129" s="379"/>
      <c r="C2129" s="379"/>
      <c r="D2129" s="379"/>
      <c r="E2129" s="379"/>
      <c r="F2129" s="379"/>
      <c r="G2129" s="379"/>
      <c r="H2129" s="379"/>
      <c r="I2129" s="379"/>
      <c r="J2129" s="379"/>
      <c r="K2129" s="379"/>
      <c r="L2129" s="379"/>
      <c r="M2129" s="379"/>
      <c r="N2129" s="379"/>
      <c r="O2129" s="379"/>
      <c r="P2129" s="379"/>
      <c r="Q2129" s="379"/>
      <c r="R2129" s="379"/>
      <c r="S2129" s="379"/>
      <c r="T2129" s="379"/>
      <c r="U2129" s="379"/>
      <c r="V2129" s="379"/>
      <c r="W2129" s="379"/>
      <c r="X2129" s="379"/>
      <c r="Y2129" s="379"/>
      <c r="Z2129" s="379"/>
      <c r="AA2129" s="380"/>
      <c r="AB2129" s="379"/>
      <c r="AC2129" s="379"/>
      <c r="AD2129" s="379"/>
      <c r="AE2129" s="381"/>
      <c r="AF2129" s="105"/>
      <c r="AG2129" s="381"/>
      <c r="AH2129" s="381"/>
      <c r="AI2129" s="381"/>
      <c r="AJ2129" s="381"/>
      <c r="AK2129" s="381"/>
      <c r="AL2129" s="381"/>
      <c r="AM2129" s="381"/>
    </row>
    <row r="2130" spans="1:39" x14ac:dyDescent="0.35">
      <c r="A2130" s="379"/>
      <c r="B2130" s="379"/>
      <c r="C2130" s="379"/>
      <c r="D2130" s="379"/>
      <c r="E2130" s="379"/>
      <c r="F2130" s="379"/>
      <c r="G2130" s="379"/>
      <c r="H2130" s="379"/>
      <c r="I2130" s="379"/>
      <c r="J2130" s="379"/>
      <c r="K2130" s="379"/>
      <c r="L2130" s="379"/>
      <c r="M2130" s="379"/>
      <c r="N2130" s="379"/>
      <c r="O2130" s="379"/>
      <c r="P2130" s="379"/>
      <c r="Q2130" s="379"/>
      <c r="R2130" s="379"/>
      <c r="S2130" s="379"/>
      <c r="T2130" s="379"/>
      <c r="U2130" s="379"/>
      <c r="V2130" s="379"/>
      <c r="W2130" s="379"/>
      <c r="X2130" s="379"/>
      <c r="Y2130" s="379"/>
      <c r="Z2130" s="379"/>
      <c r="AA2130" s="380"/>
      <c r="AB2130" s="379"/>
      <c r="AC2130" s="379"/>
      <c r="AD2130" s="379"/>
      <c r="AE2130" s="381"/>
      <c r="AF2130" s="105"/>
      <c r="AG2130" s="381"/>
      <c r="AH2130" s="381"/>
      <c r="AI2130" s="381"/>
      <c r="AJ2130" s="381"/>
      <c r="AK2130" s="381"/>
      <c r="AL2130" s="381"/>
      <c r="AM2130" s="381"/>
    </row>
    <row r="2131" spans="1:39" x14ac:dyDescent="0.35">
      <c r="A2131" s="379"/>
      <c r="B2131" s="379"/>
      <c r="C2131" s="379"/>
      <c r="D2131" s="379"/>
      <c r="E2131" s="379"/>
      <c r="F2131" s="379"/>
      <c r="G2131" s="379"/>
      <c r="H2131" s="379"/>
      <c r="I2131" s="379"/>
      <c r="J2131" s="379"/>
      <c r="K2131" s="379"/>
      <c r="L2131" s="379"/>
      <c r="M2131" s="379"/>
      <c r="N2131" s="379"/>
      <c r="O2131" s="379"/>
      <c r="P2131" s="379"/>
      <c r="Q2131" s="379"/>
      <c r="R2131" s="379"/>
      <c r="S2131" s="379"/>
      <c r="T2131" s="379"/>
      <c r="U2131" s="379"/>
      <c r="V2131" s="379"/>
      <c r="W2131" s="379"/>
      <c r="X2131" s="379"/>
      <c r="Y2131" s="379"/>
      <c r="Z2131" s="379"/>
      <c r="AA2131" s="380"/>
      <c r="AB2131" s="379"/>
      <c r="AC2131" s="379"/>
      <c r="AD2131" s="379"/>
      <c r="AE2131" s="381"/>
      <c r="AF2131" s="105"/>
      <c r="AG2131" s="381"/>
      <c r="AH2131" s="381"/>
      <c r="AI2131" s="381"/>
      <c r="AJ2131" s="381"/>
      <c r="AK2131" s="381"/>
      <c r="AL2131" s="381"/>
      <c r="AM2131" s="381"/>
    </row>
    <row r="2132" spans="1:39" x14ac:dyDescent="0.35">
      <c r="A2132" s="379"/>
      <c r="B2132" s="379"/>
      <c r="C2132" s="379"/>
      <c r="D2132" s="379"/>
      <c r="E2132" s="379"/>
      <c r="F2132" s="379"/>
      <c r="G2132" s="379"/>
      <c r="H2132" s="379"/>
      <c r="I2132" s="379"/>
      <c r="J2132" s="379"/>
      <c r="K2132" s="379"/>
      <c r="L2132" s="379"/>
      <c r="M2132" s="379"/>
      <c r="N2132" s="379"/>
      <c r="O2132" s="379"/>
      <c r="P2132" s="379"/>
      <c r="Q2132" s="379"/>
      <c r="R2132" s="379"/>
      <c r="S2132" s="379"/>
      <c r="T2132" s="379"/>
      <c r="U2132" s="379"/>
      <c r="V2132" s="379"/>
      <c r="W2132" s="379"/>
      <c r="X2132" s="379"/>
      <c r="Y2132" s="379"/>
      <c r="Z2132" s="379"/>
      <c r="AA2132" s="380"/>
      <c r="AB2132" s="379"/>
      <c r="AC2132" s="379"/>
      <c r="AD2132" s="379"/>
      <c r="AE2132" s="381"/>
      <c r="AF2132" s="105"/>
      <c r="AG2132" s="381"/>
      <c r="AH2132" s="381"/>
      <c r="AI2132" s="381"/>
      <c r="AJ2132" s="381"/>
      <c r="AK2132" s="381"/>
      <c r="AL2132" s="381"/>
      <c r="AM2132" s="381"/>
    </row>
    <row r="2133" spans="1:39" x14ac:dyDescent="0.35">
      <c r="A2133" s="379"/>
      <c r="B2133" s="379"/>
      <c r="C2133" s="379"/>
      <c r="D2133" s="379"/>
      <c r="E2133" s="379"/>
      <c r="F2133" s="379"/>
      <c r="G2133" s="379"/>
      <c r="H2133" s="379"/>
      <c r="I2133" s="379"/>
      <c r="J2133" s="379"/>
      <c r="K2133" s="379"/>
      <c r="L2133" s="379"/>
      <c r="M2133" s="379"/>
      <c r="N2133" s="379"/>
      <c r="O2133" s="379"/>
      <c r="P2133" s="379"/>
      <c r="Q2133" s="379"/>
      <c r="R2133" s="379"/>
      <c r="S2133" s="379"/>
      <c r="T2133" s="379"/>
      <c r="U2133" s="379"/>
      <c r="V2133" s="379"/>
      <c r="W2133" s="379"/>
      <c r="X2133" s="379"/>
      <c r="Y2133" s="379"/>
      <c r="Z2133" s="379"/>
      <c r="AA2133" s="380"/>
      <c r="AB2133" s="379"/>
      <c r="AC2133" s="379"/>
      <c r="AD2133" s="379"/>
      <c r="AE2133" s="381"/>
      <c r="AF2133" s="105"/>
      <c r="AG2133" s="381"/>
      <c r="AH2133" s="381"/>
      <c r="AI2133" s="381"/>
      <c r="AJ2133" s="381"/>
      <c r="AK2133" s="381"/>
      <c r="AL2133" s="381"/>
      <c r="AM2133" s="381"/>
    </row>
    <row r="2134" spans="1:39" x14ac:dyDescent="0.35">
      <c r="A2134" s="379"/>
      <c r="B2134" s="379"/>
      <c r="C2134" s="379"/>
      <c r="D2134" s="379"/>
      <c r="E2134" s="379"/>
      <c r="F2134" s="379"/>
      <c r="G2134" s="379"/>
      <c r="H2134" s="379"/>
      <c r="I2134" s="379"/>
      <c r="J2134" s="379"/>
      <c r="K2134" s="379"/>
      <c r="L2134" s="379"/>
      <c r="M2134" s="379"/>
      <c r="N2134" s="379"/>
      <c r="O2134" s="379"/>
      <c r="P2134" s="379"/>
      <c r="Q2134" s="379"/>
      <c r="R2134" s="379"/>
      <c r="S2134" s="379"/>
      <c r="T2134" s="379"/>
      <c r="U2134" s="379"/>
      <c r="V2134" s="379"/>
      <c r="W2134" s="379"/>
      <c r="X2134" s="379"/>
      <c r="Y2134" s="379"/>
      <c r="Z2134" s="379"/>
      <c r="AA2134" s="380"/>
      <c r="AB2134" s="379"/>
      <c r="AC2134" s="379"/>
      <c r="AD2134" s="379"/>
      <c r="AE2134" s="381"/>
      <c r="AF2134" s="105"/>
      <c r="AG2134" s="381"/>
      <c r="AH2134" s="381"/>
      <c r="AI2134" s="381"/>
      <c r="AJ2134" s="381"/>
      <c r="AK2134" s="381"/>
      <c r="AL2134" s="381"/>
      <c r="AM2134" s="381"/>
    </row>
    <row r="2135" spans="1:39" x14ac:dyDescent="0.35">
      <c r="A2135" s="379"/>
      <c r="B2135" s="379"/>
      <c r="C2135" s="379"/>
      <c r="D2135" s="379"/>
      <c r="E2135" s="379"/>
      <c r="F2135" s="379"/>
      <c r="G2135" s="379"/>
      <c r="H2135" s="379"/>
      <c r="I2135" s="379"/>
      <c r="J2135" s="379"/>
      <c r="K2135" s="379"/>
      <c r="L2135" s="379"/>
      <c r="M2135" s="379"/>
      <c r="N2135" s="379"/>
      <c r="O2135" s="379"/>
      <c r="P2135" s="379"/>
      <c r="Q2135" s="379"/>
      <c r="R2135" s="379"/>
      <c r="S2135" s="379"/>
      <c r="T2135" s="379"/>
      <c r="U2135" s="379"/>
      <c r="V2135" s="379"/>
      <c r="W2135" s="379"/>
      <c r="X2135" s="379"/>
      <c r="Y2135" s="379"/>
      <c r="Z2135" s="379"/>
      <c r="AA2135" s="380"/>
      <c r="AB2135" s="379"/>
      <c r="AC2135" s="379"/>
      <c r="AD2135" s="379"/>
      <c r="AE2135" s="381"/>
      <c r="AF2135" s="105"/>
      <c r="AG2135" s="381"/>
      <c r="AH2135" s="381"/>
      <c r="AI2135" s="381"/>
      <c r="AJ2135" s="381"/>
      <c r="AK2135" s="381"/>
      <c r="AL2135" s="381"/>
      <c r="AM2135" s="381"/>
    </row>
    <row r="2136" spans="1:39" x14ac:dyDescent="0.35">
      <c r="A2136" s="379"/>
      <c r="B2136" s="379"/>
      <c r="C2136" s="379"/>
      <c r="D2136" s="379"/>
      <c r="E2136" s="379"/>
      <c r="F2136" s="379"/>
      <c r="G2136" s="379"/>
      <c r="H2136" s="379"/>
      <c r="I2136" s="379"/>
      <c r="J2136" s="379"/>
      <c r="K2136" s="379"/>
      <c r="L2136" s="379"/>
      <c r="M2136" s="379"/>
      <c r="N2136" s="379"/>
      <c r="O2136" s="379"/>
      <c r="P2136" s="379"/>
      <c r="Q2136" s="379"/>
      <c r="R2136" s="379"/>
      <c r="S2136" s="379"/>
      <c r="T2136" s="379"/>
      <c r="U2136" s="379"/>
      <c r="V2136" s="379"/>
      <c r="W2136" s="379"/>
      <c r="X2136" s="379"/>
      <c r="Y2136" s="379"/>
      <c r="Z2136" s="379"/>
      <c r="AA2136" s="380"/>
      <c r="AB2136" s="379"/>
      <c r="AC2136" s="379"/>
      <c r="AD2136" s="379"/>
      <c r="AE2136" s="381"/>
      <c r="AF2136" s="105"/>
      <c r="AG2136" s="381"/>
      <c r="AH2136" s="381"/>
      <c r="AI2136" s="381"/>
      <c r="AJ2136" s="381"/>
      <c r="AK2136" s="381"/>
      <c r="AL2136" s="381"/>
      <c r="AM2136" s="381"/>
    </row>
    <row r="2137" spans="1:39" x14ac:dyDescent="0.35">
      <c r="A2137" s="379"/>
      <c r="B2137" s="379"/>
      <c r="C2137" s="379"/>
      <c r="D2137" s="379"/>
      <c r="E2137" s="379"/>
      <c r="F2137" s="379"/>
      <c r="G2137" s="379"/>
      <c r="H2137" s="379"/>
      <c r="I2137" s="379"/>
      <c r="J2137" s="379"/>
      <c r="K2137" s="379"/>
      <c r="L2137" s="379"/>
      <c r="M2137" s="379"/>
      <c r="N2137" s="379"/>
      <c r="O2137" s="379"/>
      <c r="P2137" s="379"/>
      <c r="Q2137" s="379"/>
      <c r="R2137" s="379"/>
      <c r="S2137" s="379"/>
      <c r="T2137" s="379"/>
      <c r="U2137" s="379"/>
      <c r="V2137" s="379"/>
      <c r="W2137" s="379"/>
      <c r="X2137" s="379"/>
      <c r="Y2137" s="379"/>
      <c r="Z2137" s="379"/>
      <c r="AA2137" s="380"/>
      <c r="AB2137" s="379"/>
      <c r="AC2137" s="379"/>
      <c r="AD2137" s="379"/>
      <c r="AE2137" s="381"/>
      <c r="AF2137" s="105"/>
      <c r="AG2137" s="381"/>
      <c r="AH2137" s="381"/>
      <c r="AI2137" s="381"/>
      <c r="AJ2137" s="381"/>
      <c r="AK2137" s="381"/>
      <c r="AL2137" s="381"/>
      <c r="AM2137" s="381"/>
    </row>
    <row r="2138" spans="1:39" x14ac:dyDescent="0.35">
      <c r="A2138" s="379"/>
      <c r="B2138" s="379"/>
      <c r="C2138" s="379"/>
      <c r="D2138" s="379"/>
      <c r="E2138" s="379"/>
      <c r="F2138" s="379"/>
      <c r="G2138" s="379"/>
      <c r="H2138" s="379"/>
      <c r="I2138" s="379"/>
      <c r="J2138" s="379"/>
      <c r="K2138" s="379"/>
      <c r="L2138" s="379"/>
      <c r="M2138" s="379"/>
      <c r="N2138" s="379"/>
      <c r="O2138" s="379"/>
      <c r="P2138" s="379"/>
      <c r="Q2138" s="379"/>
      <c r="R2138" s="379"/>
      <c r="S2138" s="379"/>
      <c r="T2138" s="379"/>
      <c r="U2138" s="379"/>
      <c r="V2138" s="379"/>
      <c r="W2138" s="379"/>
      <c r="X2138" s="379"/>
      <c r="Y2138" s="379"/>
      <c r="Z2138" s="379"/>
      <c r="AA2138" s="380"/>
      <c r="AB2138" s="379"/>
      <c r="AC2138" s="379"/>
      <c r="AD2138" s="379"/>
      <c r="AE2138" s="381"/>
      <c r="AF2138" s="105"/>
      <c r="AG2138" s="381"/>
      <c r="AH2138" s="381"/>
      <c r="AI2138" s="381"/>
      <c r="AJ2138" s="381"/>
      <c r="AK2138" s="381"/>
      <c r="AL2138" s="381"/>
      <c r="AM2138" s="381"/>
    </row>
    <row r="2139" spans="1:39" x14ac:dyDescent="0.35">
      <c r="A2139" s="379"/>
      <c r="B2139" s="379"/>
      <c r="C2139" s="379"/>
      <c r="D2139" s="379"/>
      <c r="E2139" s="379"/>
      <c r="F2139" s="379"/>
      <c r="G2139" s="379"/>
      <c r="H2139" s="379"/>
      <c r="I2139" s="379"/>
      <c r="J2139" s="379"/>
      <c r="K2139" s="379"/>
      <c r="L2139" s="379"/>
      <c r="M2139" s="379"/>
      <c r="N2139" s="379"/>
      <c r="O2139" s="379"/>
      <c r="P2139" s="379"/>
      <c r="Q2139" s="379"/>
      <c r="R2139" s="379"/>
      <c r="S2139" s="379"/>
      <c r="T2139" s="379"/>
      <c r="U2139" s="379"/>
      <c r="V2139" s="379"/>
      <c r="W2139" s="379"/>
      <c r="X2139" s="379"/>
      <c r="Y2139" s="379"/>
      <c r="Z2139" s="379"/>
      <c r="AA2139" s="380"/>
      <c r="AB2139" s="379"/>
      <c r="AC2139" s="379"/>
      <c r="AD2139" s="379"/>
      <c r="AE2139" s="381"/>
      <c r="AF2139" s="105"/>
      <c r="AG2139" s="381"/>
      <c r="AH2139" s="381"/>
      <c r="AI2139" s="381"/>
      <c r="AJ2139" s="381"/>
      <c r="AK2139" s="381"/>
      <c r="AL2139" s="381"/>
      <c r="AM2139" s="381"/>
    </row>
    <row r="2140" spans="1:39" x14ac:dyDescent="0.35">
      <c r="A2140" s="379"/>
      <c r="B2140" s="379"/>
      <c r="C2140" s="379"/>
      <c r="D2140" s="379"/>
      <c r="E2140" s="379"/>
      <c r="F2140" s="379"/>
      <c r="G2140" s="379"/>
      <c r="H2140" s="379"/>
      <c r="I2140" s="379"/>
      <c r="J2140" s="379"/>
      <c r="K2140" s="379"/>
      <c r="L2140" s="379"/>
      <c r="M2140" s="379"/>
      <c r="N2140" s="379"/>
      <c r="O2140" s="379"/>
      <c r="P2140" s="379"/>
      <c r="Q2140" s="379"/>
      <c r="R2140" s="379"/>
      <c r="S2140" s="379"/>
      <c r="T2140" s="379"/>
      <c r="U2140" s="379"/>
      <c r="V2140" s="379"/>
      <c r="W2140" s="379"/>
      <c r="X2140" s="379"/>
      <c r="Y2140" s="379"/>
      <c r="Z2140" s="379"/>
      <c r="AA2140" s="380"/>
      <c r="AB2140" s="379"/>
      <c r="AC2140" s="379"/>
      <c r="AD2140" s="379"/>
      <c r="AE2140" s="381"/>
      <c r="AF2140" s="105"/>
      <c r="AG2140" s="381"/>
      <c r="AH2140" s="381"/>
      <c r="AI2140" s="381"/>
      <c r="AJ2140" s="381"/>
      <c r="AK2140" s="381"/>
      <c r="AL2140" s="381"/>
      <c r="AM2140" s="381"/>
    </row>
    <row r="2141" spans="1:39" x14ac:dyDescent="0.35">
      <c r="A2141" s="379"/>
      <c r="B2141" s="379"/>
      <c r="C2141" s="379"/>
      <c r="D2141" s="379"/>
      <c r="E2141" s="379"/>
      <c r="F2141" s="379"/>
      <c r="G2141" s="379"/>
      <c r="H2141" s="379"/>
      <c r="I2141" s="379"/>
      <c r="J2141" s="379"/>
      <c r="K2141" s="379"/>
      <c r="L2141" s="379"/>
      <c r="M2141" s="379"/>
      <c r="N2141" s="379"/>
      <c r="O2141" s="379"/>
      <c r="P2141" s="379"/>
      <c r="Q2141" s="379"/>
      <c r="R2141" s="379"/>
      <c r="S2141" s="379"/>
      <c r="T2141" s="379"/>
      <c r="U2141" s="379"/>
      <c r="V2141" s="379"/>
      <c r="W2141" s="379"/>
      <c r="X2141" s="379"/>
      <c r="Y2141" s="379"/>
      <c r="Z2141" s="379"/>
      <c r="AA2141" s="380"/>
      <c r="AB2141" s="379"/>
      <c r="AC2141" s="379"/>
      <c r="AD2141" s="379"/>
      <c r="AE2141" s="381"/>
      <c r="AF2141" s="105"/>
      <c r="AG2141" s="381"/>
      <c r="AH2141" s="381"/>
      <c r="AI2141" s="381"/>
      <c r="AJ2141" s="381"/>
      <c r="AK2141" s="381"/>
      <c r="AL2141" s="381"/>
      <c r="AM2141" s="381"/>
    </row>
    <row r="2142" spans="1:39" x14ac:dyDescent="0.35">
      <c r="A2142" s="379"/>
      <c r="B2142" s="379"/>
      <c r="C2142" s="379"/>
      <c r="D2142" s="379"/>
      <c r="E2142" s="379"/>
      <c r="F2142" s="379"/>
      <c r="G2142" s="379"/>
      <c r="H2142" s="379"/>
      <c r="I2142" s="379"/>
      <c r="J2142" s="379"/>
      <c r="K2142" s="379"/>
      <c r="L2142" s="379"/>
      <c r="M2142" s="379"/>
      <c r="N2142" s="379"/>
      <c r="O2142" s="379"/>
      <c r="P2142" s="379"/>
      <c r="Q2142" s="379"/>
      <c r="R2142" s="379"/>
      <c r="S2142" s="379"/>
      <c r="T2142" s="379"/>
      <c r="U2142" s="379"/>
      <c r="V2142" s="379"/>
      <c r="W2142" s="379"/>
      <c r="X2142" s="379"/>
      <c r="Y2142" s="379"/>
      <c r="Z2142" s="379"/>
      <c r="AA2142" s="380"/>
      <c r="AB2142" s="379"/>
      <c r="AC2142" s="379"/>
      <c r="AD2142" s="379"/>
      <c r="AE2142" s="381"/>
      <c r="AF2142" s="105"/>
      <c r="AG2142" s="381"/>
      <c r="AH2142" s="381"/>
      <c r="AI2142" s="381"/>
      <c r="AJ2142" s="381"/>
      <c r="AK2142" s="381"/>
      <c r="AL2142" s="381"/>
      <c r="AM2142" s="381"/>
    </row>
    <row r="2143" spans="1:39" x14ac:dyDescent="0.35">
      <c r="A2143" s="379"/>
      <c r="B2143" s="379"/>
      <c r="C2143" s="379"/>
      <c r="D2143" s="379"/>
      <c r="E2143" s="379"/>
      <c r="F2143" s="379"/>
      <c r="G2143" s="379"/>
      <c r="H2143" s="379"/>
      <c r="I2143" s="379"/>
      <c r="J2143" s="379"/>
      <c r="K2143" s="379"/>
      <c r="L2143" s="379"/>
      <c r="M2143" s="379"/>
      <c r="N2143" s="379"/>
      <c r="O2143" s="379"/>
      <c r="P2143" s="379"/>
      <c r="Q2143" s="379"/>
      <c r="R2143" s="379"/>
      <c r="S2143" s="379"/>
      <c r="T2143" s="379"/>
      <c r="U2143" s="379"/>
      <c r="V2143" s="379"/>
      <c r="W2143" s="379"/>
      <c r="X2143" s="379"/>
      <c r="Y2143" s="379"/>
      <c r="Z2143" s="379"/>
      <c r="AA2143" s="380"/>
      <c r="AB2143" s="379"/>
      <c r="AC2143" s="379"/>
      <c r="AD2143" s="379"/>
      <c r="AE2143" s="381"/>
      <c r="AF2143" s="105"/>
      <c r="AG2143" s="381"/>
      <c r="AH2143" s="381"/>
      <c r="AI2143" s="381"/>
      <c r="AJ2143" s="381"/>
      <c r="AK2143" s="381"/>
      <c r="AL2143" s="381"/>
      <c r="AM2143" s="381"/>
    </row>
    <row r="2144" spans="1:39" x14ac:dyDescent="0.35">
      <c r="A2144" s="379"/>
      <c r="B2144" s="379"/>
      <c r="C2144" s="379"/>
      <c r="D2144" s="379"/>
      <c r="E2144" s="379"/>
      <c r="F2144" s="379"/>
      <c r="G2144" s="379"/>
      <c r="H2144" s="379"/>
      <c r="I2144" s="379"/>
      <c r="J2144" s="379"/>
      <c r="K2144" s="379"/>
      <c r="L2144" s="379"/>
      <c r="M2144" s="379"/>
      <c r="N2144" s="379"/>
      <c r="O2144" s="379"/>
      <c r="P2144" s="379"/>
      <c r="Q2144" s="379"/>
      <c r="R2144" s="379"/>
      <c r="S2144" s="379"/>
      <c r="T2144" s="379"/>
      <c r="U2144" s="379"/>
      <c r="V2144" s="379"/>
      <c r="W2144" s="379"/>
      <c r="X2144" s="379"/>
      <c r="Y2144" s="379"/>
      <c r="Z2144" s="379"/>
      <c r="AA2144" s="380"/>
      <c r="AB2144" s="379"/>
      <c r="AC2144" s="379"/>
      <c r="AD2144" s="379"/>
      <c r="AE2144" s="381"/>
      <c r="AF2144" s="105"/>
      <c r="AG2144" s="381"/>
      <c r="AH2144" s="381"/>
      <c r="AI2144" s="381"/>
      <c r="AJ2144" s="381"/>
      <c r="AK2144" s="381"/>
      <c r="AL2144" s="381"/>
      <c r="AM2144" s="381"/>
    </row>
    <row r="2145" spans="1:39" x14ac:dyDescent="0.35">
      <c r="A2145" s="379"/>
      <c r="B2145" s="379"/>
      <c r="C2145" s="379"/>
      <c r="D2145" s="379"/>
      <c r="E2145" s="379"/>
      <c r="F2145" s="379"/>
      <c r="G2145" s="379"/>
      <c r="H2145" s="379"/>
      <c r="I2145" s="379"/>
      <c r="J2145" s="379"/>
      <c r="K2145" s="379"/>
      <c r="L2145" s="379"/>
      <c r="M2145" s="379"/>
      <c r="N2145" s="379"/>
      <c r="O2145" s="379"/>
      <c r="P2145" s="379"/>
      <c r="Q2145" s="379"/>
      <c r="R2145" s="379"/>
      <c r="S2145" s="379"/>
      <c r="T2145" s="379"/>
      <c r="U2145" s="379"/>
      <c r="V2145" s="379"/>
      <c r="W2145" s="379"/>
      <c r="X2145" s="379"/>
      <c r="Y2145" s="379"/>
      <c r="Z2145" s="379"/>
      <c r="AA2145" s="380"/>
      <c r="AB2145" s="379"/>
      <c r="AC2145" s="379"/>
      <c r="AD2145" s="379"/>
      <c r="AE2145" s="381"/>
      <c r="AF2145" s="105"/>
      <c r="AG2145" s="381"/>
      <c r="AH2145" s="381"/>
      <c r="AI2145" s="381"/>
      <c r="AJ2145" s="381"/>
      <c r="AK2145" s="381"/>
      <c r="AL2145" s="381"/>
      <c r="AM2145" s="381"/>
    </row>
    <row r="2146" spans="1:39" x14ac:dyDescent="0.35">
      <c r="A2146" s="379"/>
      <c r="B2146" s="379"/>
      <c r="C2146" s="379"/>
      <c r="D2146" s="379"/>
      <c r="E2146" s="379"/>
      <c r="F2146" s="379"/>
      <c r="G2146" s="379"/>
      <c r="H2146" s="379"/>
      <c r="I2146" s="379"/>
      <c r="J2146" s="379"/>
      <c r="K2146" s="379"/>
      <c r="L2146" s="379"/>
      <c r="M2146" s="379"/>
      <c r="N2146" s="379"/>
      <c r="O2146" s="379"/>
      <c r="P2146" s="379"/>
      <c r="Q2146" s="379"/>
      <c r="R2146" s="379"/>
      <c r="S2146" s="379"/>
      <c r="T2146" s="379"/>
      <c r="U2146" s="379"/>
      <c r="V2146" s="379"/>
      <c r="W2146" s="379"/>
      <c r="X2146" s="379"/>
      <c r="Y2146" s="379"/>
      <c r="Z2146" s="379"/>
      <c r="AA2146" s="380"/>
      <c r="AB2146" s="379"/>
      <c r="AC2146" s="379"/>
      <c r="AD2146" s="379"/>
      <c r="AE2146" s="381"/>
      <c r="AF2146" s="105"/>
      <c r="AG2146" s="381"/>
      <c r="AH2146" s="381"/>
      <c r="AI2146" s="381"/>
      <c r="AJ2146" s="381"/>
      <c r="AK2146" s="381"/>
      <c r="AL2146" s="381"/>
      <c r="AM2146" s="381"/>
    </row>
    <row r="2147" spans="1:39" x14ac:dyDescent="0.35">
      <c r="A2147" s="379"/>
      <c r="B2147" s="379"/>
      <c r="C2147" s="379"/>
      <c r="D2147" s="379"/>
      <c r="E2147" s="379"/>
      <c r="F2147" s="379"/>
      <c r="G2147" s="379"/>
      <c r="H2147" s="379"/>
      <c r="I2147" s="379"/>
      <c r="J2147" s="379"/>
      <c r="K2147" s="379"/>
      <c r="L2147" s="379"/>
      <c r="M2147" s="379"/>
      <c r="N2147" s="379"/>
      <c r="O2147" s="379"/>
      <c r="P2147" s="379"/>
      <c r="Q2147" s="379"/>
      <c r="R2147" s="379"/>
      <c r="S2147" s="379"/>
      <c r="T2147" s="379"/>
      <c r="U2147" s="379"/>
      <c r="V2147" s="379"/>
      <c r="W2147" s="379"/>
      <c r="X2147" s="379"/>
      <c r="Y2147" s="379"/>
      <c r="Z2147" s="379"/>
      <c r="AA2147" s="380"/>
      <c r="AB2147" s="379"/>
      <c r="AC2147" s="379"/>
      <c r="AD2147" s="379"/>
      <c r="AE2147" s="381"/>
      <c r="AF2147" s="105"/>
      <c r="AG2147" s="381"/>
      <c r="AH2147" s="381"/>
      <c r="AI2147" s="381"/>
      <c r="AJ2147" s="381"/>
      <c r="AK2147" s="381"/>
      <c r="AL2147" s="381"/>
      <c r="AM2147" s="381"/>
    </row>
    <row r="2148" spans="1:39" x14ac:dyDescent="0.35">
      <c r="A2148" s="379"/>
      <c r="B2148" s="379"/>
      <c r="C2148" s="379"/>
      <c r="D2148" s="379"/>
      <c r="E2148" s="379"/>
      <c r="F2148" s="379"/>
      <c r="G2148" s="379"/>
      <c r="H2148" s="379"/>
      <c r="I2148" s="379"/>
      <c r="J2148" s="379"/>
      <c r="K2148" s="379"/>
      <c r="L2148" s="379"/>
      <c r="M2148" s="379"/>
      <c r="N2148" s="379"/>
      <c r="O2148" s="379"/>
      <c r="P2148" s="379"/>
      <c r="Q2148" s="379"/>
      <c r="R2148" s="379"/>
      <c r="S2148" s="379"/>
      <c r="T2148" s="379"/>
      <c r="U2148" s="379"/>
      <c r="V2148" s="379"/>
      <c r="W2148" s="379"/>
      <c r="X2148" s="379"/>
      <c r="Y2148" s="379"/>
      <c r="Z2148" s="379"/>
      <c r="AA2148" s="380"/>
      <c r="AB2148" s="379"/>
      <c r="AC2148" s="379"/>
      <c r="AD2148" s="379"/>
      <c r="AE2148" s="381"/>
      <c r="AF2148" s="105"/>
      <c r="AG2148" s="381"/>
      <c r="AH2148" s="381"/>
      <c r="AI2148" s="381"/>
      <c r="AJ2148" s="381"/>
      <c r="AK2148" s="381"/>
      <c r="AL2148" s="381"/>
      <c r="AM2148" s="381"/>
    </row>
    <row r="2149" spans="1:39" x14ac:dyDescent="0.35">
      <c r="A2149" s="379"/>
      <c r="B2149" s="379"/>
      <c r="C2149" s="379"/>
      <c r="D2149" s="379"/>
      <c r="E2149" s="379"/>
      <c r="F2149" s="379"/>
      <c r="G2149" s="379"/>
      <c r="H2149" s="379"/>
      <c r="I2149" s="379"/>
      <c r="J2149" s="379"/>
      <c r="K2149" s="379"/>
      <c r="L2149" s="379"/>
      <c r="M2149" s="379"/>
      <c r="N2149" s="379"/>
      <c r="O2149" s="379"/>
      <c r="P2149" s="379"/>
      <c r="Q2149" s="379"/>
      <c r="R2149" s="379"/>
      <c r="S2149" s="379"/>
      <c r="T2149" s="379"/>
      <c r="U2149" s="379"/>
      <c r="V2149" s="379"/>
      <c r="W2149" s="379"/>
      <c r="X2149" s="379"/>
      <c r="Y2149" s="379"/>
      <c r="Z2149" s="379"/>
      <c r="AA2149" s="380"/>
      <c r="AB2149" s="379"/>
      <c r="AC2149" s="379"/>
      <c r="AD2149" s="379"/>
      <c r="AE2149" s="381"/>
      <c r="AF2149" s="105"/>
      <c r="AG2149" s="381"/>
      <c r="AH2149" s="381"/>
      <c r="AI2149" s="381"/>
      <c r="AJ2149" s="381"/>
      <c r="AK2149" s="381"/>
      <c r="AL2149" s="381"/>
      <c r="AM2149" s="381"/>
    </row>
    <row r="2150" spans="1:39" x14ac:dyDescent="0.35">
      <c r="A2150" s="379"/>
      <c r="B2150" s="379"/>
      <c r="C2150" s="379"/>
      <c r="D2150" s="379"/>
      <c r="E2150" s="379"/>
      <c r="F2150" s="379"/>
      <c r="G2150" s="379"/>
      <c r="H2150" s="379"/>
      <c r="I2150" s="379"/>
      <c r="J2150" s="379"/>
      <c r="K2150" s="379"/>
      <c r="L2150" s="379"/>
      <c r="M2150" s="379"/>
      <c r="N2150" s="379"/>
      <c r="O2150" s="379"/>
      <c r="P2150" s="379"/>
      <c r="Q2150" s="379"/>
      <c r="R2150" s="379"/>
      <c r="S2150" s="379"/>
      <c r="T2150" s="379"/>
      <c r="U2150" s="379"/>
      <c r="V2150" s="379"/>
      <c r="W2150" s="379"/>
      <c r="X2150" s="379"/>
      <c r="Y2150" s="379"/>
      <c r="Z2150" s="379"/>
      <c r="AA2150" s="380"/>
      <c r="AB2150" s="379"/>
      <c r="AC2150" s="379"/>
      <c r="AD2150" s="379"/>
      <c r="AE2150" s="381"/>
      <c r="AF2150" s="105"/>
      <c r="AG2150" s="381"/>
      <c r="AH2150" s="381"/>
      <c r="AI2150" s="381"/>
      <c r="AJ2150" s="381"/>
      <c r="AK2150" s="381"/>
      <c r="AL2150" s="381"/>
      <c r="AM2150" s="381"/>
    </row>
    <row r="2151" spans="1:39" x14ac:dyDescent="0.35">
      <c r="A2151" s="379"/>
      <c r="B2151" s="379"/>
      <c r="C2151" s="379"/>
      <c r="D2151" s="379"/>
      <c r="E2151" s="379"/>
      <c r="F2151" s="379"/>
      <c r="G2151" s="379"/>
      <c r="H2151" s="379"/>
      <c r="I2151" s="379"/>
      <c r="J2151" s="379"/>
      <c r="K2151" s="379"/>
      <c r="L2151" s="379"/>
      <c r="M2151" s="379"/>
      <c r="N2151" s="379"/>
      <c r="O2151" s="379"/>
      <c r="P2151" s="379"/>
      <c r="Q2151" s="379"/>
      <c r="R2151" s="379"/>
      <c r="S2151" s="379"/>
      <c r="T2151" s="379"/>
      <c r="U2151" s="379"/>
      <c r="V2151" s="379"/>
      <c r="W2151" s="379"/>
      <c r="X2151" s="379"/>
      <c r="Y2151" s="379"/>
      <c r="Z2151" s="379"/>
      <c r="AA2151" s="380"/>
      <c r="AB2151" s="379"/>
      <c r="AC2151" s="379"/>
      <c r="AD2151" s="379"/>
      <c r="AE2151" s="381"/>
      <c r="AF2151" s="105"/>
      <c r="AG2151" s="381"/>
      <c r="AH2151" s="381"/>
      <c r="AI2151" s="381"/>
      <c r="AJ2151" s="381"/>
      <c r="AK2151" s="381"/>
      <c r="AL2151" s="381"/>
      <c r="AM2151" s="381"/>
    </row>
    <row r="2152" spans="1:39" x14ac:dyDescent="0.35">
      <c r="A2152" s="379"/>
      <c r="B2152" s="379"/>
      <c r="C2152" s="379"/>
      <c r="D2152" s="379"/>
      <c r="E2152" s="379"/>
      <c r="F2152" s="379"/>
      <c r="G2152" s="379"/>
      <c r="H2152" s="379"/>
      <c r="I2152" s="379"/>
      <c r="J2152" s="379"/>
      <c r="K2152" s="379"/>
      <c r="L2152" s="379"/>
      <c r="M2152" s="379"/>
      <c r="N2152" s="379"/>
      <c r="O2152" s="379"/>
      <c r="P2152" s="379"/>
      <c r="Q2152" s="379"/>
      <c r="R2152" s="379"/>
      <c r="S2152" s="379"/>
      <c r="T2152" s="379"/>
      <c r="U2152" s="379"/>
      <c r="V2152" s="379"/>
      <c r="W2152" s="379"/>
      <c r="X2152" s="379"/>
      <c r="Y2152" s="379"/>
      <c r="Z2152" s="379"/>
      <c r="AA2152" s="380"/>
      <c r="AB2152" s="379"/>
      <c r="AC2152" s="379"/>
      <c r="AD2152" s="379"/>
      <c r="AE2152" s="381"/>
      <c r="AF2152" s="105"/>
      <c r="AG2152" s="381"/>
      <c r="AH2152" s="381"/>
      <c r="AI2152" s="381"/>
      <c r="AJ2152" s="381"/>
      <c r="AK2152" s="381"/>
      <c r="AL2152" s="381"/>
      <c r="AM2152" s="381"/>
    </row>
    <row r="2153" spans="1:39" x14ac:dyDescent="0.35">
      <c r="A2153" s="379"/>
      <c r="B2153" s="379"/>
      <c r="C2153" s="379"/>
      <c r="D2153" s="379"/>
      <c r="E2153" s="379"/>
      <c r="F2153" s="379"/>
      <c r="G2153" s="379"/>
      <c r="H2153" s="379"/>
      <c r="I2153" s="379"/>
      <c r="J2153" s="379"/>
      <c r="K2153" s="379"/>
      <c r="L2153" s="379"/>
      <c r="M2153" s="379"/>
      <c r="N2153" s="379"/>
      <c r="O2153" s="379"/>
      <c r="P2153" s="379"/>
      <c r="Q2153" s="379"/>
      <c r="R2153" s="379"/>
      <c r="S2153" s="379"/>
      <c r="T2153" s="379"/>
      <c r="U2153" s="379"/>
      <c r="V2153" s="379"/>
      <c r="W2153" s="379"/>
      <c r="X2153" s="379"/>
      <c r="Y2153" s="379"/>
      <c r="Z2153" s="379"/>
      <c r="AA2153" s="380"/>
      <c r="AB2153" s="379"/>
      <c r="AC2153" s="379"/>
      <c r="AD2153" s="379"/>
      <c r="AE2153" s="381"/>
      <c r="AF2153" s="105"/>
      <c r="AG2153" s="381"/>
      <c r="AH2153" s="381"/>
      <c r="AI2153" s="381"/>
      <c r="AJ2153" s="381"/>
      <c r="AK2153" s="381"/>
      <c r="AL2153" s="381"/>
      <c r="AM2153" s="381"/>
    </row>
    <row r="2154" spans="1:39" x14ac:dyDescent="0.35">
      <c r="A2154" s="379"/>
      <c r="B2154" s="379"/>
      <c r="C2154" s="379"/>
      <c r="D2154" s="379"/>
      <c r="E2154" s="379"/>
      <c r="F2154" s="379"/>
      <c r="G2154" s="379"/>
      <c r="H2154" s="379"/>
      <c r="I2154" s="379"/>
      <c r="J2154" s="379"/>
      <c r="K2154" s="379"/>
      <c r="L2154" s="379"/>
      <c r="M2154" s="379"/>
      <c r="N2154" s="379"/>
      <c r="O2154" s="379"/>
      <c r="P2154" s="379"/>
      <c r="Q2154" s="379"/>
      <c r="R2154" s="379"/>
      <c r="S2154" s="379"/>
      <c r="T2154" s="379"/>
      <c r="U2154" s="379"/>
      <c r="V2154" s="379"/>
      <c r="W2154" s="379"/>
      <c r="X2154" s="379"/>
      <c r="Y2154" s="379"/>
      <c r="Z2154" s="379"/>
      <c r="AA2154" s="380"/>
      <c r="AB2154" s="379"/>
      <c r="AC2154" s="379"/>
      <c r="AD2154" s="379"/>
      <c r="AE2154" s="381"/>
      <c r="AF2154" s="105"/>
      <c r="AG2154" s="381"/>
      <c r="AH2154" s="381"/>
      <c r="AI2154" s="381"/>
      <c r="AJ2154" s="381"/>
      <c r="AK2154" s="381"/>
      <c r="AL2154" s="381"/>
      <c r="AM2154" s="381"/>
    </row>
    <row r="2155" spans="1:39" x14ac:dyDescent="0.35">
      <c r="A2155" s="379"/>
      <c r="B2155" s="379"/>
      <c r="C2155" s="379"/>
      <c r="D2155" s="379"/>
      <c r="E2155" s="379"/>
      <c r="F2155" s="379"/>
      <c r="G2155" s="379"/>
      <c r="H2155" s="379"/>
      <c r="I2155" s="379"/>
      <c r="J2155" s="379"/>
      <c r="K2155" s="379"/>
      <c r="L2155" s="379"/>
      <c r="M2155" s="379"/>
      <c r="N2155" s="379"/>
      <c r="O2155" s="379"/>
      <c r="P2155" s="379"/>
      <c r="Q2155" s="379"/>
      <c r="R2155" s="379"/>
      <c r="S2155" s="379"/>
      <c r="T2155" s="379"/>
      <c r="U2155" s="379"/>
      <c r="V2155" s="379"/>
      <c r="W2155" s="379"/>
      <c r="X2155" s="379"/>
      <c r="Y2155" s="379"/>
      <c r="Z2155" s="379"/>
      <c r="AA2155" s="380"/>
      <c r="AB2155" s="379"/>
      <c r="AC2155" s="379"/>
      <c r="AD2155" s="379"/>
      <c r="AE2155" s="381"/>
      <c r="AF2155" s="105"/>
      <c r="AG2155" s="381"/>
      <c r="AH2155" s="381"/>
      <c r="AI2155" s="381"/>
      <c r="AJ2155" s="381"/>
      <c r="AK2155" s="381"/>
      <c r="AL2155" s="381"/>
      <c r="AM2155" s="381"/>
    </row>
    <row r="2156" spans="1:39" x14ac:dyDescent="0.35">
      <c r="A2156" s="379"/>
      <c r="B2156" s="379"/>
      <c r="C2156" s="379"/>
      <c r="D2156" s="379"/>
      <c r="E2156" s="379"/>
      <c r="F2156" s="379"/>
      <c r="G2156" s="379"/>
      <c r="H2156" s="379"/>
      <c r="I2156" s="379"/>
      <c r="J2156" s="379"/>
      <c r="K2156" s="379"/>
      <c r="L2156" s="379"/>
      <c r="M2156" s="379"/>
      <c r="N2156" s="379"/>
      <c r="O2156" s="379"/>
      <c r="P2156" s="379"/>
      <c r="Q2156" s="379"/>
      <c r="R2156" s="379"/>
      <c r="S2156" s="379"/>
      <c r="T2156" s="379"/>
      <c r="U2156" s="379"/>
      <c r="V2156" s="379"/>
      <c r="W2156" s="379"/>
      <c r="X2156" s="379"/>
      <c r="Y2156" s="379"/>
      <c r="Z2156" s="379"/>
      <c r="AA2156" s="380"/>
      <c r="AB2156" s="379"/>
      <c r="AC2156" s="379"/>
      <c r="AD2156" s="379"/>
      <c r="AE2156" s="381"/>
      <c r="AF2156" s="105"/>
      <c r="AG2156" s="381"/>
      <c r="AH2156" s="381"/>
      <c r="AI2156" s="381"/>
      <c r="AJ2156" s="381"/>
      <c r="AK2156" s="381"/>
      <c r="AL2156" s="381"/>
      <c r="AM2156" s="381"/>
    </row>
    <row r="2157" spans="1:39" x14ac:dyDescent="0.35">
      <c r="A2157" s="379"/>
      <c r="B2157" s="379"/>
      <c r="C2157" s="379"/>
      <c r="D2157" s="379"/>
      <c r="E2157" s="379"/>
      <c r="F2157" s="379"/>
      <c r="G2157" s="379"/>
      <c r="H2157" s="379"/>
      <c r="I2157" s="379"/>
      <c r="J2157" s="379"/>
      <c r="K2157" s="379"/>
      <c r="L2157" s="379"/>
      <c r="M2157" s="379"/>
      <c r="N2157" s="379"/>
      <c r="O2157" s="379"/>
      <c r="P2157" s="379"/>
      <c r="Q2157" s="379"/>
      <c r="R2157" s="379"/>
      <c r="S2157" s="379"/>
      <c r="T2157" s="379"/>
      <c r="U2157" s="379"/>
      <c r="V2157" s="379"/>
      <c r="W2157" s="379"/>
      <c r="X2157" s="379"/>
      <c r="Y2157" s="379"/>
      <c r="Z2157" s="379"/>
      <c r="AA2157" s="380"/>
      <c r="AB2157" s="379"/>
      <c r="AC2157" s="379"/>
      <c r="AD2157" s="379"/>
      <c r="AE2157" s="381"/>
      <c r="AF2157" s="105"/>
      <c r="AG2157" s="381"/>
      <c r="AH2157" s="381"/>
      <c r="AI2157" s="381"/>
      <c r="AJ2157" s="381"/>
      <c r="AK2157" s="381"/>
      <c r="AL2157" s="381"/>
      <c r="AM2157" s="381"/>
    </row>
    <row r="2158" spans="1:39" x14ac:dyDescent="0.35">
      <c r="A2158" s="379"/>
      <c r="B2158" s="379"/>
      <c r="C2158" s="379"/>
      <c r="D2158" s="379"/>
      <c r="E2158" s="379"/>
      <c r="F2158" s="379"/>
      <c r="G2158" s="379"/>
      <c r="H2158" s="379"/>
      <c r="I2158" s="379"/>
      <c r="J2158" s="379"/>
      <c r="K2158" s="379"/>
      <c r="L2158" s="379"/>
      <c r="M2158" s="379"/>
      <c r="N2158" s="379"/>
      <c r="O2158" s="379"/>
      <c r="P2158" s="379"/>
      <c r="Q2158" s="379"/>
      <c r="R2158" s="379"/>
      <c r="S2158" s="379"/>
      <c r="T2158" s="379"/>
      <c r="U2158" s="379"/>
      <c r="V2158" s="379"/>
      <c r="W2158" s="379"/>
      <c r="X2158" s="379"/>
      <c r="Y2158" s="379"/>
      <c r="Z2158" s="379"/>
      <c r="AA2158" s="380"/>
      <c r="AB2158" s="379"/>
      <c r="AC2158" s="379"/>
      <c r="AD2158" s="379"/>
      <c r="AE2158" s="381"/>
      <c r="AF2158" s="105"/>
      <c r="AG2158" s="381"/>
      <c r="AH2158" s="381"/>
      <c r="AI2158" s="381"/>
      <c r="AJ2158" s="381"/>
      <c r="AK2158" s="381"/>
      <c r="AL2158" s="381"/>
      <c r="AM2158" s="381"/>
    </row>
    <row r="2159" spans="1:39" x14ac:dyDescent="0.35">
      <c r="A2159" s="379"/>
      <c r="B2159" s="379"/>
      <c r="C2159" s="379"/>
      <c r="D2159" s="379"/>
      <c r="E2159" s="379"/>
      <c r="F2159" s="379"/>
      <c r="G2159" s="379"/>
      <c r="H2159" s="379"/>
      <c r="I2159" s="379"/>
      <c r="J2159" s="379"/>
      <c r="K2159" s="379"/>
      <c r="L2159" s="379"/>
      <c r="M2159" s="379"/>
      <c r="N2159" s="379"/>
      <c r="O2159" s="379"/>
      <c r="P2159" s="379"/>
      <c r="Q2159" s="379"/>
      <c r="R2159" s="379"/>
      <c r="S2159" s="379"/>
      <c r="T2159" s="379"/>
      <c r="U2159" s="379"/>
      <c r="V2159" s="379"/>
      <c r="W2159" s="379"/>
      <c r="X2159" s="379"/>
      <c r="Y2159" s="379"/>
      <c r="Z2159" s="379"/>
      <c r="AA2159" s="380"/>
      <c r="AB2159" s="379"/>
      <c r="AC2159" s="379"/>
      <c r="AD2159" s="379"/>
      <c r="AE2159" s="381"/>
      <c r="AF2159" s="105"/>
      <c r="AG2159" s="381"/>
      <c r="AH2159" s="381"/>
      <c r="AI2159" s="381"/>
      <c r="AJ2159" s="381"/>
      <c r="AK2159" s="381"/>
      <c r="AL2159" s="381"/>
      <c r="AM2159" s="381"/>
    </row>
    <row r="2160" spans="1:39" x14ac:dyDescent="0.35">
      <c r="A2160" s="379"/>
      <c r="B2160" s="379"/>
      <c r="C2160" s="379"/>
      <c r="D2160" s="379"/>
      <c r="E2160" s="379"/>
      <c r="F2160" s="379"/>
      <c r="G2160" s="379"/>
      <c r="H2160" s="379"/>
      <c r="I2160" s="379"/>
      <c r="J2160" s="379"/>
      <c r="K2160" s="379"/>
      <c r="L2160" s="379"/>
      <c r="M2160" s="379"/>
      <c r="N2160" s="379"/>
      <c r="O2160" s="379"/>
      <c r="P2160" s="379"/>
      <c r="Q2160" s="379"/>
      <c r="R2160" s="379"/>
      <c r="S2160" s="379"/>
      <c r="T2160" s="379"/>
      <c r="U2160" s="379"/>
      <c r="V2160" s="379"/>
      <c r="W2160" s="379"/>
      <c r="X2160" s="379"/>
      <c r="Y2160" s="379"/>
      <c r="Z2160" s="379"/>
      <c r="AA2160" s="380"/>
      <c r="AB2160" s="379"/>
      <c r="AC2160" s="379"/>
      <c r="AD2160" s="379"/>
      <c r="AE2160" s="381"/>
      <c r="AF2160" s="105"/>
      <c r="AG2160" s="381"/>
      <c r="AH2160" s="381"/>
      <c r="AI2160" s="381"/>
      <c r="AJ2160" s="381"/>
      <c r="AK2160" s="381"/>
      <c r="AL2160" s="381"/>
      <c r="AM2160" s="381"/>
    </row>
    <row r="2161" spans="1:39" x14ac:dyDescent="0.35">
      <c r="A2161" s="379"/>
      <c r="B2161" s="379"/>
      <c r="C2161" s="379"/>
      <c r="D2161" s="379"/>
      <c r="E2161" s="379"/>
      <c r="F2161" s="379"/>
      <c r="G2161" s="379"/>
      <c r="H2161" s="379"/>
      <c r="I2161" s="379"/>
      <c r="J2161" s="379"/>
      <c r="K2161" s="379"/>
      <c r="L2161" s="379"/>
      <c r="M2161" s="379"/>
      <c r="N2161" s="379"/>
      <c r="O2161" s="379"/>
      <c r="P2161" s="379"/>
      <c r="Q2161" s="379"/>
      <c r="R2161" s="379"/>
      <c r="S2161" s="379"/>
      <c r="T2161" s="379"/>
      <c r="U2161" s="379"/>
      <c r="V2161" s="379"/>
      <c r="W2161" s="379"/>
      <c r="X2161" s="379"/>
      <c r="Y2161" s="379"/>
      <c r="Z2161" s="379"/>
      <c r="AA2161" s="380"/>
      <c r="AB2161" s="379"/>
      <c r="AC2161" s="379"/>
      <c r="AD2161" s="379"/>
      <c r="AE2161" s="381"/>
      <c r="AF2161" s="105"/>
      <c r="AG2161" s="381"/>
      <c r="AH2161" s="381"/>
      <c r="AI2161" s="381"/>
      <c r="AJ2161" s="381"/>
      <c r="AK2161" s="381"/>
      <c r="AL2161" s="381"/>
      <c r="AM2161" s="381"/>
    </row>
    <row r="2162" spans="1:39" x14ac:dyDescent="0.35">
      <c r="A2162" s="379"/>
      <c r="B2162" s="379"/>
      <c r="C2162" s="379"/>
      <c r="D2162" s="379"/>
      <c r="E2162" s="379"/>
      <c r="F2162" s="379"/>
      <c r="G2162" s="379"/>
      <c r="H2162" s="379"/>
      <c r="I2162" s="379"/>
      <c r="J2162" s="379"/>
      <c r="K2162" s="379"/>
      <c r="L2162" s="379"/>
      <c r="M2162" s="379"/>
      <c r="N2162" s="379"/>
      <c r="O2162" s="379"/>
      <c r="P2162" s="379"/>
      <c r="Q2162" s="379"/>
      <c r="R2162" s="379"/>
      <c r="S2162" s="379"/>
      <c r="T2162" s="379"/>
      <c r="U2162" s="379"/>
      <c r="V2162" s="379"/>
      <c r="W2162" s="379"/>
      <c r="X2162" s="379"/>
      <c r="Y2162" s="379"/>
      <c r="Z2162" s="379"/>
      <c r="AA2162" s="380"/>
      <c r="AB2162" s="379"/>
      <c r="AC2162" s="379"/>
      <c r="AD2162" s="379"/>
      <c r="AE2162" s="381"/>
      <c r="AF2162" s="105"/>
      <c r="AG2162" s="381"/>
      <c r="AH2162" s="381"/>
      <c r="AI2162" s="381"/>
      <c r="AJ2162" s="381"/>
      <c r="AK2162" s="381"/>
      <c r="AL2162" s="381"/>
      <c r="AM2162" s="381"/>
    </row>
    <row r="2163" spans="1:39" x14ac:dyDescent="0.35">
      <c r="A2163" s="379"/>
      <c r="B2163" s="379"/>
      <c r="C2163" s="379"/>
      <c r="D2163" s="379"/>
      <c r="E2163" s="379"/>
      <c r="F2163" s="379"/>
      <c r="G2163" s="379"/>
      <c r="H2163" s="379"/>
      <c r="I2163" s="379"/>
      <c r="J2163" s="379"/>
      <c r="K2163" s="379"/>
      <c r="L2163" s="379"/>
      <c r="M2163" s="379"/>
      <c r="N2163" s="379"/>
      <c r="O2163" s="379"/>
      <c r="P2163" s="379"/>
      <c r="Q2163" s="379"/>
      <c r="R2163" s="379"/>
      <c r="S2163" s="379"/>
      <c r="T2163" s="379"/>
      <c r="U2163" s="379"/>
      <c r="V2163" s="379"/>
      <c r="W2163" s="379"/>
      <c r="X2163" s="379"/>
      <c r="Y2163" s="379"/>
      <c r="Z2163" s="379"/>
      <c r="AA2163" s="380"/>
      <c r="AB2163" s="379"/>
      <c r="AC2163" s="379"/>
      <c r="AD2163" s="379"/>
      <c r="AE2163" s="381"/>
      <c r="AF2163" s="105"/>
      <c r="AG2163" s="381"/>
      <c r="AH2163" s="381"/>
      <c r="AI2163" s="381"/>
      <c r="AJ2163" s="381"/>
      <c r="AK2163" s="381"/>
      <c r="AL2163" s="381"/>
      <c r="AM2163" s="381"/>
    </row>
    <row r="2164" spans="1:39" x14ac:dyDescent="0.35">
      <c r="A2164" s="379"/>
      <c r="B2164" s="379"/>
      <c r="C2164" s="379"/>
      <c r="D2164" s="379"/>
      <c r="E2164" s="379"/>
      <c r="F2164" s="379"/>
      <c r="G2164" s="379"/>
      <c r="H2164" s="379"/>
      <c r="I2164" s="379"/>
      <c r="J2164" s="379"/>
      <c r="K2164" s="379"/>
      <c r="L2164" s="379"/>
      <c r="M2164" s="379"/>
      <c r="N2164" s="379"/>
      <c r="O2164" s="379"/>
      <c r="P2164" s="379"/>
      <c r="Q2164" s="379"/>
      <c r="R2164" s="379"/>
      <c r="S2164" s="379"/>
      <c r="T2164" s="379"/>
      <c r="U2164" s="379"/>
      <c r="V2164" s="379"/>
      <c r="W2164" s="379"/>
      <c r="X2164" s="379"/>
      <c r="Y2164" s="379"/>
      <c r="Z2164" s="379"/>
      <c r="AA2164" s="380"/>
      <c r="AB2164" s="379"/>
      <c r="AC2164" s="379"/>
      <c r="AD2164" s="379"/>
      <c r="AE2164" s="381"/>
      <c r="AF2164" s="105"/>
      <c r="AG2164" s="381"/>
      <c r="AH2164" s="381"/>
      <c r="AI2164" s="381"/>
      <c r="AJ2164" s="381"/>
      <c r="AK2164" s="381"/>
      <c r="AL2164" s="381"/>
      <c r="AM2164" s="381"/>
    </row>
    <row r="2165" spans="1:39" x14ac:dyDescent="0.35">
      <c r="A2165" s="379"/>
      <c r="B2165" s="379"/>
      <c r="C2165" s="379"/>
      <c r="D2165" s="379"/>
      <c r="E2165" s="379"/>
      <c r="F2165" s="379"/>
      <c r="G2165" s="379"/>
      <c r="H2165" s="379"/>
      <c r="I2165" s="379"/>
      <c r="J2165" s="379"/>
      <c r="K2165" s="379"/>
      <c r="L2165" s="379"/>
      <c r="M2165" s="379"/>
      <c r="N2165" s="379"/>
      <c r="O2165" s="379"/>
      <c r="P2165" s="379"/>
      <c r="Q2165" s="379"/>
      <c r="R2165" s="379"/>
      <c r="S2165" s="379"/>
      <c r="T2165" s="379"/>
      <c r="U2165" s="379"/>
      <c r="V2165" s="379"/>
      <c r="W2165" s="379"/>
      <c r="X2165" s="379"/>
      <c r="Y2165" s="379"/>
      <c r="Z2165" s="379"/>
      <c r="AA2165" s="380"/>
      <c r="AB2165" s="379"/>
      <c r="AC2165" s="379"/>
      <c r="AD2165" s="379"/>
      <c r="AE2165" s="381"/>
      <c r="AF2165" s="105"/>
      <c r="AG2165" s="381"/>
      <c r="AH2165" s="381"/>
      <c r="AI2165" s="381"/>
      <c r="AJ2165" s="381"/>
      <c r="AK2165" s="381"/>
      <c r="AL2165" s="381"/>
      <c r="AM2165" s="381"/>
    </row>
    <row r="2166" spans="1:39" x14ac:dyDescent="0.35">
      <c r="A2166" s="379"/>
      <c r="B2166" s="379"/>
      <c r="C2166" s="379"/>
      <c r="D2166" s="379"/>
      <c r="E2166" s="379"/>
      <c r="F2166" s="379"/>
      <c r="G2166" s="379"/>
      <c r="H2166" s="379"/>
      <c r="I2166" s="379"/>
      <c r="J2166" s="379"/>
      <c r="K2166" s="379"/>
      <c r="L2166" s="379"/>
      <c r="M2166" s="379"/>
      <c r="N2166" s="379"/>
      <c r="O2166" s="379"/>
      <c r="P2166" s="379"/>
      <c r="Q2166" s="379"/>
      <c r="R2166" s="379"/>
      <c r="S2166" s="379"/>
      <c r="T2166" s="379"/>
      <c r="U2166" s="379"/>
      <c r="V2166" s="379"/>
      <c r="W2166" s="379"/>
      <c r="X2166" s="379"/>
      <c r="Y2166" s="379"/>
      <c r="Z2166" s="379"/>
      <c r="AA2166" s="380"/>
      <c r="AB2166" s="379"/>
      <c r="AC2166" s="379"/>
      <c r="AD2166" s="379"/>
      <c r="AE2166" s="381"/>
      <c r="AF2166" s="105"/>
      <c r="AG2166" s="381"/>
      <c r="AH2166" s="381"/>
      <c r="AI2166" s="381"/>
      <c r="AJ2166" s="381"/>
      <c r="AK2166" s="381"/>
      <c r="AL2166" s="381"/>
      <c r="AM2166" s="381"/>
    </row>
    <row r="2167" spans="1:39" x14ac:dyDescent="0.35">
      <c r="A2167" s="379"/>
      <c r="B2167" s="379"/>
      <c r="C2167" s="379"/>
      <c r="D2167" s="379"/>
      <c r="E2167" s="379"/>
      <c r="F2167" s="379"/>
      <c r="G2167" s="379"/>
      <c r="H2167" s="379"/>
      <c r="I2167" s="379"/>
      <c r="J2167" s="379"/>
      <c r="K2167" s="379"/>
      <c r="L2167" s="379"/>
      <c r="M2167" s="379"/>
      <c r="N2167" s="379"/>
      <c r="O2167" s="379"/>
      <c r="P2167" s="379"/>
      <c r="Q2167" s="379"/>
      <c r="R2167" s="379"/>
      <c r="S2167" s="379"/>
      <c r="T2167" s="379"/>
      <c r="U2167" s="379"/>
      <c r="V2167" s="379"/>
      <c r="W2167" s="379"/>
      <c r="X2167" s="379"/>
      <c r="Y2167" s="379"/>
      <c r="Z2167" s="379"/>
      <c r="AA2167" s="380"/>
      <c r="AB2167" s="379"/>
      <c r="AC2167" s="379"/>
      <c r="AD2167" s="379"/>
      <c r="AE2167" s="381"/>
      <c r="AF2167" s="105"/>
      <c r="AG2167" s="381"/>
      <c r="AH2167" s="381"/>
      <c r="AI2167" s="381"/>
      <c r="AJ2167" s="381"/>
      <c r="AK2167" s="381"/>
      <c r="AL2167" s="381"/>
      <c r="AM2167" s="381"/>
    </row>
    <row r="2168" spans="1:39" x14ac:dyDescent="0.35">
      <c r="A2168" s="379"/>
      <c r="B2168" s="379"/>
      <c r="C2168" s="379"/>
      <c r="D2168" s="379"/>
      <c r="E2168" s="379"/>
      <c r="F2168" s="379"/>
      <c r="G2168" s="379"/>
      <c r="H2168" s="379"/>
      <c r="I2168" s="379"/>
      <c r="J2168" s="379"/>
      <c r="K2168" s="379"/>
      <c r="L2168" s="379"/>
      <c r="M2168" s="379"/>
      <c r="N2168" s="379"/>
      <c r="O2168" s="379"/>
      <c r="P2168" s="379"/>
      <c r="Q2168" s="379"/>
      <c r="R2168" s="379"/>
      <c r="S2168" s="379"/>
      <c r="T2168" s="379"/>
      <c r="U2168" s="379"/>
      <c r="V2168" s="379"/>
      <c r="W2168" s="379"/>
      <c r="X2168" s="379"/>
      <c r="Y2168" s="379"/>
      <c r="Z2168" s="379"/>
      <c r="AA2168" s="380"/>
      <c r="AB2168" s="379"/>
      <c r="AC2168" s="379"/>
      <c r="AD2168" s="379"/>
      <c r="AE2168" s="381"/>
      <c r="AF2168" s="105"/>
      <c r="AG2168" s="381"/>
      <c r="AH2168" s="381"/>
      <c r="AI2168" s="381"/>
      <c r="AJ2168" s="381"/>
      <c r="AK2168" s="381"/>
      <c r="AL2168" s="381"/>
      <c r="AM2168" s="381"/>
    </row>
    <row r="2169" spans="1:39" x14ac:dyDescent="0.35">
      <c r="A2169" s="379"/>
      <c r="B2169" s="379"/>
      <c r="C2169" s="379"/>
      <c r="D2169" s="379"/>
      <c r="E2169" s="379"/>
      <c r="F2169" s="379"/>
      <c r="G2169" s="379"/>
      <c r="H2169" s="379"/>
      <c r="I2169" s="379"/>
      <c r="J2169" s="379"/>
      <c r="K2169" s="379"/>
      <c r="L2169" s="379"/>
      <c r="M2169" s="379"/>
      <c r="N2169" s="379"/>
      <c r="O2169" s="379"/>
      <c r="P2169" s="379"/>
      <c r="Q2169" s="379"/>
      <c r="R2169" s="379"/>
      <c r="S2169" s="379"/>
      <c r="T2169" s="379"/>
      <c r="U2169" s="379"/>
      <c r="V2169" s="379"/>
      <c r="W2169" s="379"/>
      <c r="X2169" s="379"/>
      <c r="Y2169" s="379"/>
      <c r="Z2169" s="379"/>
      <c r="AA2169" s="380"/>
      <c r="AB2169" s="379"/>
      <c r="AC2169" s="379"/>
      <c r="AD2169" s="379"/>
      <c r="AE2169" s="381"/>
      <c r="AF2169" s="105"/>
      <c r="AG2169" s="381"/>
      <c r="AH2169" s="381"/>
      <c r="AI2169" s="381"/>
      <c r="AJ2169" s="381"/>
      <c r="AK2169" s="381"/>
      <c r="AL2169" s="381"/>
      <c r="AM2169" s="381"/>
    </row>
    <row r="2170" spans="1:39" x14ac:dyDescent="0.35">
      <c r="A2170" s="379"/>
      <c r="B2170" s="379"/>
      <c r="C2170" s="379"/>
      <c r="D2170" s="379"/>
      <c r="E2170" s="379"/>
      <c r="F2170" s="379"/>
      <c r="G2170" s="379"/>
      <c r="H2170" s="379"/>
      <c r="I2170" s="379"/>
      <c r="J2170" s="379"/>
      <c r="K2170" s="379"/>
      <c r="L2170" s="379"/>
      <c r="M2170" s="379"/>
      <c r="N2170" s="379"/>
      <c r="O2170" s="379"/>
      <c r="P2170" s="379"/>
      <c r="Q2170" s="379"/>
      <c r="R2170" s="379"/>
      <c r="S2170" s="379"/>
      <c r="T2170" s="379"/>
      <c r="U2170" s="379"/>
      <c r="V2170" s="379"/>
      <c r="W2170" s="379"/>
      <c r="X2170" s="379"/>
      <c r="Y2170" s="379"/>
      <c r="Z2170" s="379"/>
      <c r="AA2170" s="380"/>
      <c r="AB2170" s="379"/>
      <c r="AC2170" s="379"/>
      <c r="AD2170" s="379"/>
      <c r="AE2170" s="381"/>
      <c r="AF2170" s="105"/>
      <c r="AG2170" s="381"/>
      <c r="AH2170" s="381"/>
      <c r="AI2170" s="381"/>
      <c r="AJ2170" s="381"/>
      <c r="AK2170" s="381"/>
      <c r="AL2170" s="381"/>
      <c r="AM2170" s="381"/>
    </row>
    <row r="2171" spans="1:39" x14ac:dyDescent="0.35">
      <c r="A2171" s="379"/>
      <c r="B2171" s="379"/>
      <c r="C2171" s="379"/>
      <c r="D2171" s="379"/>
      <c r="E2171" s="379"/>
      <c r="F2171" s="379"/>
      <c r="G2171" s="379"/>
      <c r="H2171" s="379"/>
      <c r="I2171" s="379"/>
      <c r="J2171" s="379"/>
      <c r="K2171" s="379"/>
      <c r="L2171" s="379"/>
      <c r="M2171" s="379"/>
      <c r="N2171" s="379"/>
      <c r="O2171" s="379"/>
      <c r="P2171" s="379"/>
      <c r="Q2171" s="379"/>
      <c r="R2171" s="379"/>
      <c r="S2171" s="379"/>
      <c r="T2171" s="379"/>
      <c r="U2171" s="379"/>
      <c r="V2171" s="379"/>
      <c r="W2171" s="379"/>
      <c r="X2171" s="379"/>
      <c r="Y2171" s="379"/>
      <c r="Z2171" s="379"/>
      <c r="AA2171" s="380"/>
      <c r="AB2171" s="379"/>
      <c r="AC2171" s="379"/>
      <c r="AD2171" s="379"/>
      <c r="AE2171" s="381"/>
      <c r="AF2171" s="105"/>
      <c r="AG2171" s="381"/>
      <c r="AH2171" s="381"/>
      <c r="AI2171" s="381"/>
      <c r="AJ2171" s="381"/>
      <c r="AK2171" s="381"/>
      <c r="AL2171" s="381"/>
      <c r="AM2171" s="381"/>
    </row>
    <row r="2172" spans="1:39" x14ac:dyDescent="0.35">
      <c r="A2172" s="379"/>
      <c r="B2172" s="379"/>
      <c r="C2172" s="379"/>
      <c r="D2172" s="379"/>
      <c r="E2172" s="379"/>
      <c r="F2172" s="379"/>
      <c r="G2172" s="379"/>
      <c r="H2172" s="379"/>
      <c r="I2172" s="379"/>
      <c r="J2172" s="379"/>
      <c r="K2172" s="379"/>
      <c r="L2172" s="379"/>
      <c r="M2172" s="379"/>
      <c r="N2172" s="379"/>
      <c r="O2172" s="379"/>
      <c r="P2172" s="379"/>
      <c r="Q2172" s="379"/>
      <c r="R2172" s="379"/>
      <c r="S2172" s="379"/>
      <c r="T2172" s="379"/>
      <c r="U2172" s="379"/>
      <c r="V2172" s="379"/>
      <c r="W2172" s="379"/>
      <c r="X2172" s="379"/>
      <c r="Y2172" s="379"/>
      <c r="Z2172" s="379"/>
      <c r="AA2172" s="380"/>
      <c r="AB2172" s="379"/>
      <c r="AC2172" s="379"/>
      <c r="AD2172" s="379"/>
      <c r="AE2172" s="381"/>
      <c r="AF2172" s="105"/>
      <c r="AG2172" s="381"/>
      <c r="AH2172" s="381"/>
      <c r="AI2172" s="381"/>
      <c r="AJ2172" s="381"/>
      <c r="AK2172" s="381"/>
      <c r="AL2172" s="381"/>
      <c r="AM2172" s="381"/>
    </row>
    <row r="2173" spans="1:39" x14ac:dyDescent="0.35">
      <c r="A2173" s="379"/>
      <c r="B2173" s="379"/>
      <c r="C2173" s="379"/>
      <c r="D2173" s="379"/>
      <c r="E2173" s="379"/>
      <c r="F2173" s="379"/>
      <c r="G2173" s="379"/>
      <c r="H2173" s="379"/>
      <c r="I2173" s="379"/>
      <c r="J2173" s="379"/>
      <c r="K2173" s="379"/>
      <c r="L2173" s="379"/>
      <c r="M2173" s="379"/>
      <c r="N2173" s="379"/>
      <c r="O2173" s="379"/>
      <c r="P2173" s="379"/>
      <c r="Q2173" s="379"/>
      <c r="R2173" s="379"/>
      <c r="S2173" s="379"/>
      <c r="T2173" s="379"/>
      <c r="U2173" s="379"/>
      <c r="V2173" s="379"/>
      <c r="W2173" s="379"/>
      <c r="X2173" s="379"/>
      <c r="Y2173" s="379"/>
      <c r="Z2173" s="379"/>
      <c r="AA2173" s="380"/>
      <c r="AB2173" s="379"/>
      <c r="AC2173" s="379"/>
      <c r="AD2173" s="379"/>
      <c r="AE2173" s="381"/>
      <c r="AF2173" s="105"/>
      <c r="AG2173" s="381"/>
      <c r="AH2173" s="381"/>
      <c r="AI2173" s="381"/>
      <c r="AJ2173" s="381"/>
      <c r="AK2173" s="381"/>
      <c r="AL2173" s="381"/>
      <c r="AM2173" s="381"/>
    </row>
    <row r="2174" spans="1:39" x14ac:dyDescent="0.35">
      <c r="A2174" s="379"/>
      <c r="B2174" s="379"/>
      <c r="C2174" s="379"/>
      <c r="D2174" s="379"/>
      <c r="E2174" s="379"/>
      <c r="F2174" s="379"/>
      <c r="G2174" s="379"/>
      <c r="H2174" s="379"/>
      <c r="I2174" s="379"/>
      <c r="J2174" s="379"/>
      <c r="K2174" s="379"/>
      <c r="L2174" s="379"/>
      <c r="M2174" s="379"/>
      <c r="N2174" s="379"/>
      <c r="O2174" s="379"/>
      <c r="P2174" s="379"/>
      <c r="Q2174" s="379"/>
      <c r="R2174" s="379"/>
      <c r="S2174" s="379"/>
      <c r="T2174" s="379"/>
      <c r="U2174" s="379"/>
      <c r="V2174" s="379"/>
      <c r="W2174" s="379"/>
      <c r="X2174" s="379"/>
      <c r="Y2174" s="379"/>
      <c r="Z2174" s="379"/>
      <c r="AA2174" s="380"/>
      <c r="AB2174" s="379"/>
      <c r="AC2174" s="379"/>
      <c r="AD2174" s="379"/>
      <c r="AE2174" s="381"/>
      <c r="AF2174" s="105"/>
      <c r="AG2174" s="381"/>
      <c r="AH2174" s="381"/>
      <c r="AI2174" s="381"/>
      <c r="AJ2174" s="381"/>
      <c r="AK2174" s="381"/>
      <c r="AL2174" s="381"/>
      <c r="AM2174" s="381"/>
    </row>
    <row r="2175" spans="1:39" x14ac:dyDescent="0.35">
      <c r="A2175" s="379"/>
      <c r="B2175" s="379"/>
      <c r="C2175" s="379"/>
      <c r="D2175" s="379"/>
      <c r="E2175" s="379"/>
      <c r="F2175" s="379"/>
      <c r="G2175" s="379"/>
      <c r="H2175" s="379"/>
      <c r="I2175" s="379"/>
      <c r="J2175" s="379"/>
      <c r="K2175" s="379"/>
      <c r="L2175" s="379"/>
      <c r="M2175" s="379"/>
      <c r="N2175" s="379"/>
      <c r="O2175" s="379"/>
      <c r="P2175" s="379"/>
      <c r="Q2175" s="379"/>
      <c r="R2175" s="379"/>
      <c r="S2175" s="379"/>
      <c r="T2175" s="379"/>
      <c r="U2175" s="379"/>
      <c r="V2175" s="379"/>
      <c r="W2175" s="379"/>
      <c r="X2175" s="379"/>
      <c r="Y2175" s="379"/>
      <c r="Z2175" s="379"/>
      <c r="AA2175" s="380"/>
      <c r="AB2175" s="379"/>
      <c r="AC2175" s="379"/>
      <c r="AD2175" s="379"/>
      <c r="AE2175" s="381"/>
      <c r="AF2175" s="105"/>
      <c r="AG2175" s="381"/>
      <c r="AH2175" s="381"/>
      <c r="AI2175" s="381"/>
      <c r="AJ2175" s="381"/>
      <c r="AK2175" s="381"/>
      <c r="AL2175" s="381"/>
      <c r="AM2175" s="381"/>
    </row>
    <row r="2176" spans="1:39" x14ac:dyDescent="0.35">
      <c r="A2176" s="379"/>
      <c r="B2176" s="379"/>
      <c r="C2176" s="379"/>
      <c r="D2176" s="379"/>
      <c r="E2176" s="379"/>
      <c r="F2176" s="379"/>
      <c r="G2176" s="379"/>
      <c r="H2176" s="379"/>
      <c r="I2176" s="379"/>
      <c r="J2176" s="379"/>
      <c r="K2176" s="379"/>
      <c r="L2176" s="379"/>
      <c r="M2176" s="379"/>
      <c r="N2176" s="379"/>
      <c r="O2176" s="379"/>
      <c r="P2176" s="379"/>
      <c r="Q2176" s="379"/>
      <c r="R2176" s="379"/>
      <c r="S2176" s="379"/>
      <c r="T2176" s="379"/>
      <c r="U2176" s="379"/>
      <c r="V2176" s="379"/>
      <c r="W2176" s="379"/>
      <c r="X2176" s="379"/>
      <c r="Y2176" s="379"/>
      <c r="Z2176" s="379"/>
      <c r="AA2176" s="380"/>
      <c r="AB2176" s="379"/>
      <c r="AC2176" s="379"/>
      <c r="AD2176" s="379"/>
      <c r="AE2176" s="381"/>
      <c r="AF2176" s="105"/>
      <c r="AG2176" s="381"/>
      <c r="AH2176" s="381"/>
      <c r="AI2176" s="381"/>
      <c r="AJ2176" s="381"/>
      <c r="AK2176" s="381"/>
      <c r="AL2176" s="381"/>
      <c r="AM2176" s="381"/>
    </row>
    <row r="2177" spans="1:39" x14ac:dyDescent="0.35">
      <c r="A2177" s="379"/>
      <c r="B2177" s="379"/>
      <c r="C2177" s="379"/>
      <c r="D2177" s="379"/>
      <c r="E2177" s="379"/>
      <c r="F2177" s="379"/>
      <c r="G2177" s="379"/>
      <c r="H2177" s="379"/>
      <c r="I2177" s="379"/>
      <c r="J2177" s="379"/>
      <c r="K2177" s="379"/>
      <c r="L2177" s="379"/>
      <c r="M2177" s="379"/>
      <c r="N2177" s="379"/>
      <c r="O2177" s="379"/>
      <c r="P2177" s="379"/>
      <c r="Q2177" s="379"/>
      <c r="R2177" s="379"/>
      <c r="S2177" s="379"/>
      <c r="T2177" s="379"/>
      <c r="U2177" s="379"/>
      <c r="V2177" s="379"/>
      <c r="W2177" s="379"/>
      <c r="X2177" s="379"/>
      <c r="Y2177" s="379"/>
      <c r="Z2177" s="379"/>
      <c r="AA2177" s="380"/>
      <c r="AB2177" s="379"/>
      <c r="AC2177" s="379"/>
      <c r="AD2177" s="379"/>
      <c r="AE2177" s="381"/>
      <c r="AF2177" s="105"/>
      <c r="AG2177" s="381"/>
      <c r="AH2177" s="381"/>
      <c r="AI2177" s="381"/>
      <c r="AJ2177" s="381"/>
      <c r="AK2177" s="381"/>
      <c r="AL2177" s="381"/>
      <c r="AM2177" s="381"/>
    </row>
    <row r="2178" spans="1:39" x14ac:dyDescent="0.35">
      <c r="A2178" s="379"/>
      <c r="B2178" s="379"/>
      <c r="C2178" s="379"/>
      <c r="D2178" s="379"/>
      <c r="E2178" s="379"/>
      <c r="F2178" s="379"/>
      <c r="G2178" s="379"/>
      <c r="H2178" s="379"/>
      <c r="I2178" s="379"/>
      <c r="J2178" s="379"/>
      <c r="K2178" s="379"/>
      <c r="L2178" s="379"/>
      <c r="M2178" s="379"/>
      <c r="N2178" s="379"/>
      <c r="O2178" s="379"/>
      <c r="P2178" s="379"/>
      <c r="Q2178" s="379"/>
      <c r="R2178" s="379"/>
      <c r="S2178" s="379"/>
      <c r="T2178" s="379"/>
      <c r="U2178" s="379"/>
      <c r="V2178" s="379"/>
      <c r="W2178" s="379"/>
      <c r="X2178" s="379"/>
      <c r="Y2178" s="379"/>
      <c r="Z2178" s="379"/>
      <c r="AA2178" s="380"/>
      <c r="AB2178" s="379"/>
      <c r="AC2178" s="379"/>
      <c r="AD2178" s="379"/>
      <c r="AE2178" s="381"/>
      <c r="AF2178" s="105"/>
      <c r="AG2178" s="381"/>
      <c r="AH2178" s="381"/>
      <c r="AI2178" s="381"/>
      <c r="AJ2178" s="381"/>
      <c r="AK2178" s="381"/>
      <c r="AL2178" s="381"/>
      <c r="AM2178" s="381"/>
    </row>
    <row r="2179" spans="1:39" x14ac:dyDescent="0.35">
      <c r="A2179" s="379"/>
      <c r="B2179" s="379"/>
      <c r="C2179" s="379"/>
      <c r="D2179" s="379"/>
      <c r="E2179" s="379"/>
      <c r="F2179" s="379"/>
      <c r="G2179" s="379"/>
      <c r="H2179" s="379"/>
      <c r="I2179" s="379"/>
      <c r="J2179" s="379"/>
      <c r="K2179" s="379"/>
      <c r="L2179" s="379"/>
      <c r="M2179" s="379"/>
      <c r="N2179" s="379"/>
      <c r="O2179" s="379"/>
      <c r="P2179" s="379"/>
      <c r="Q2179" s="379"/>
      <c r="R2179" s="379"/>
      <c r="S2179" s="379"/>
      <c r="T2179" s="379"/>
      <c r="U2179" s="379"/>
      <c r="V2179" s="379"/>
      <c r="W2179" s="379"/>
      <c r="X2179" s="379"/>
      <c r="Y2179" s="379"/>
      <c r="Z2179" s="379"/>
      <c r="AA2179" s="380"/>
      <c r="AB2179" s="379"/>
      <c r="AC2179" s="379"/>
      <c r="AD2179" s="379"/>
      <c r="AE2179" s="381"/>
      <c r="AF2179" s="105"/>
      <c r="AG2179" s="381"/>
      <c r="AH2179" s="381"/>
      <c r="AI2179" s="381"/>
      <c r="AJ2179" s="381"/>
      <c r="AK2179" s="381"/>
      <c r="AL2179" s="381"/>
      <c r="AM2179" s="381"/>
    </row>
    <row r="2180" spans="1:39" x14ac:dyDescent="0.35">
      <c r="A2180" s="379"/>
      <c r="B2180" s="379"/>
      <c r="C2180" s="379"/>
      <c r="D2180" s="379"/>
      <c r="E2180" s="379"/>
      <c r="F2180" s="379"/>
      <c r="G2180" s="379"/>
      <c r="H2180" s="379"/>
      <c r="I2180" s="379"/>
      <c r="J2180" s="379"/>
      <c r="K2180" s="379"/>
      <c r="L2180" s="379"/>
      <c r="M2180" s="379"/>
      <c r="N2180" s="379"/>
      <c r="O2180" s="379"/>
      <c r="P2180" s="379"/>
      <c r="Q2180" s="379"/>
      <c r="R2180" s="379"/>
      <c r="S2180" s="379"/>
      <c r="T2180" s="379"/>
      <c r="U2180" s="379"/>
      <c r="V2180" s="379"/>
      <c r="W2180" s="379"/>
      <c r="X2180" s="379"/>
      <c r="Y2180" s="379"/>
      <c r="Z2180" s="379"/>
      <c r="AA2180" s="380"/>
      <c r="AB2180" s="379"/>
      <c r="AC2180" s="379"/>
      <c r="AD2180" s="379"/>
      <c r="AE2180" s="381"/>
      <c r="AF2180" s="105"/>
      <c r="AG2180" s="381"/>
      <c r="AH2180" s="381"/>
      <c r="AI2180" s="381"/>
      <c r="AJ2180" s="381"/>
      <c r="AK2180" s="381"/>
      <c r="AL2180" s="381"/>
      <c r="AM2180" s="381"/>
    </row>
    <row r="2181" spans="1:39" x14ac:dyDescent="0.35">
      <c r="A2181" s="379"/>
      <c r="B2181" s="379"/>
      <c r="C2181" s="379"/>
      <c r="D2181" s="379"/>
      <c r="E2181" s="379"/>
      <c r="F2181" s="379"/>
      <c r="G2181" s="379"/>
      <c r="H2181" s="379"/>
      <c r="I2181" s="379"/>
      <c r="J2181" s="379"/>
      <c r="K2181" s="379"/>
      <c r="L2181" s="379"/>
      <c r="M2181" s="379"/>
      <c r="N2181" s="379"/>
      <c r="O2181" s="379"/>
      <c r="P2181" s="379"/>
      <c r="Q2181" s="379"/>
      <c r="R2181" s="379"/>
      <c r="S2181" s="379"/>
      <c r="T2181" s="379"/>
      <c r="U2181" s="379"/>
      <c r="V2181" s="379"/>
      <c r="W2181" s="379"/>
      <c r="X2181" s="379"/>
      <c r="Y2181" s="379"/>
      <c r="Z2181" s="379"/>
      <c r="AA2181" s="380"/>
      <c r="AB2181" s="379"/>
      <c r="AC2181" s="379"/>
      <c r="AD2181" s="379"/>
      <c r="AE2181" s="381"/>
      <c r="AF2181" s="105"/>
      <c r="AG2181" s="381"/>
      <c r="AH2181" s="381"/>
      <c r="AI2181" s="381"/>
      <c r="AJ2181" s="381"/>
      <c r="AK2181" s="381"/>
      <c r="AL2181" s="381"/>
      <c r="AM2181" s="381"/>
    </row>
    <row r="2182" spans="1:39" x14ac:dyDescent="0.35">
      <c r="A2182" s="379"/>
      <c r="B2182" s="379"/>
      <c r="C2182" s="379"/>
      <c r="D2182" s="379"/>
      <c r="E2182" s="379"/>
      <c r="F2182" s="379"/>
      <c r="G2182" s="379"/>
      <c r="H2182" s="379"/>
      <c r="I2182" s="379"/>
      <c r="J2182" s="379"/>
      <c r="K2182" s="379"/>
      <c r="L2182" s="379"/>
      <c r="M2182" s="379"/>
      <c r="N2182" s="379"/>
      <c r="O2182" s="379"/>
      <c r="P2182" s="379"/>
      <c r="Q2182" s="379"/>
      <c r="R2182" s="379"/>
      <c r="S2182" s="379"/>
      <c r="T2182" s="379"/>
      <c r="U2182" s="379"/>
      <c r="V2182" s="379"/>
      <c r="W2182" s="379"/>
      <c r="X2182" s="379"/>
      <c r="Y2182" s="379"/>
      <c r="Z2182" s="379"/>
      <c r="AA2182" s="380"/>
      <c r="AB2182" s="379"/>
      <c r="AC2182" s="379"/>
      <c r="AD2182" s="379"/>
      <c r="AE2182" s="381"/>
      <c r="AF2182" s="105"/>
      <c r="AG2182" s="381"/>
      <c r="AH2182" s="381"/>
      <c r="AI2182" s="381"/>
      <c r="AJ2182" s="381"/>
      <c r="AK2182" s="381"/>
      <c r="AL2182" s="381"/>
      <c r="AM2182" s="381"/>
    </row>
    <row r="2183" spans="1:39" x14ac:dyDescent="0.35">
      <c r="A2183" s="379"/>
      <c r="B2183" s="379"/>
      <c r="C2183" s="379"/>
      <c r="D2183" s="379"/>
      <c r="E2183" s="379"/>
      <c r="F2183" s="379"/>
      <c r="G2183" s="379"/>
      <c r="H2183" s="379"/>
      <c r="I2183" s="379"/>
      <c r="J2183" s="379"/>
      <c r="K2183" s="379"/>
      <c r="L2183" s="379"/>
      <c r="M2183" s="379"/>
      <c r="N2183" s="379"/>
      <c r="O2183" s="379"/>
      <c r="P2183" s="379"/>
      <c r="Q2183" s="379"/>
      <c r="R2183" s="379"/>
      <c r="S2183" s="379"/>
      <c r="T2183" s="379"/>
      <c r="U2183" s="379"/>
      <c r="V2183" s="379"/>
      <c r="W2183" s="379"/>
      <c r="X2183" s="379"/>
      <c r="Y2183" s="379"/>
      <c r="Z2183" s="379"/>
      <c r="AA2183" s="380"/>
      <c r="AB2183" s="379"/>
      <c r="AC2183" s="379"/>
      <c r="AD2183" s="379"/>
      <c r="AE2183" s="381"/>
      <c r="AF2183" s="105"/>
      <c r="AG2183" s="381"/>
      <c r="AH2183" s="381"/>
      <c r="AI2183" s="381"/>
      <c r="AJ2183" s="381"/>
      <c r="AK2183" s="381"/>
      <c r="AL2183" s="381"/>
      <c r="AM2183" s="381"/>
    </row>
    <row r="2184" spans="1:39" x14ac:dyDescent="0.35">
      <c r="A2184" s="379"/>
      <c r="B2184" s="379"/>
      <c r="C2184" s="379"/>
      <c r="D2184" s="379"/>
      <c r="E2184" s="379"/>
      <c r="F2184" s="379"/>
      <c r="G2184" s="379"/>
      <c r="H2184" s="379"/>
      <c r="I2184" s="379"/>
      <c r="J2184" s="379"/>
      <c r="K2184" s="379"/>
      <c r="L2184" s="379"/>
      <c r="M2184" s="379"/>
      <c r="N2184" s="379"/>
      <c r="O2184" s="379"/>
      <c r="P2184" s="379"/>
      <c r="Q2184" s="379"/>
      <c r="R2184" s="379"/>
      <c r="S2184" s="379"/>
      <c r="T2184" s="379"/>
      <c r="U2184" s="379"/>
      <c r="V2184" s="379"/>
      <c r="W2184" s="379"/>
      <c r="X2184" s="379"/>
      <c r="Y2184" s="379"/>
      <c r="Z2184" s="379"/>
      <c r="AA2184" s="380"/>
      <c r="AB2184" s="379"/>
      <c r="AC2184" s="379"/>
      <c r="AD2184" s="379"/>
      <c r="AE2184" s="381"/>
      <c r="AF2184" s="105"/>
      <c r="AG2184" s="381"/>
      <c r="AH2184" s="381"/>
      <c r="AI2184" s="381"/>
      <c r="AJ2184" s="381"/>
      <c r="AK2184" s="381"/>
      <c r="AL2184" s="381"/>
      <c r="AM2184" s="381"/>
    </row>
    <row r="2185" spans="1:39" x14ac:dyDescent="0.35">
      <c r="A2185" s="379"/>
      <c r="B2185" s="379"/>
      <c r="C2185" s="379"/>
      <c r="D2185" s="379"/>
      <c r="E2185" s="379"/>
      <c r="F2185" s="379"/>
      <c r="G2185" s="379"/>
      <c r="H2185" s="379"/>
      <c r="I2185" s="379"/>
      <c r="J2185" s="379"/>
      <c r="K2185" s="379"/>
      <c r="L2185" s="379"/>
      <c r="M2185" s="379"/>
      <c r="N2185" s="379"/>
      <c r="O2185" s="379"/>
      <c r="P2185" s="379"/>
      <c r="Q2185" s="379"/>
      <c r="R2185" s="379"/>
      <c r="S2185" s="379"/>
      <c r="T2185" s="379"/>
      <c r="U2185" s="379"/>
      <c r="V2185" s="379"/>
      <c r="W2185" s="379"/>
      <c r="X2185" s="379"/>
      <c r="Y2185" s="379"/>
      <c r="Z2185" s="379"/>
      <c r="AA2185" s="380"/>
      <c r="AB2185" s="379"/>
      <c r="AC2185" s="379"/>
      <c r="AD2185" s="379"/>
      <c r="AE2185" s="381"/>
      <c r="AF2185" s="105"/>
      <c r="AG2185" s="381"/>
      <c r="AH2185" s="381"/>
      <c r="AI2185" s="381"/>
      <c r="AJ2185" s="381"/>
      <c r="AK2185" s="381"/>
      <c r="AL2185" s="381"/>
      <c r="AM2185" s="381"/>
    </row>
    <row r="2186" spans="1:39" x14ac:dyDescent="0.35">
      <c r="A2186" s="379"/>
      <c r="B2186" s="379"/>
      <c r="C2186" s="379"/>
      <c r="D2186" s="379"/>
      <c r="E2186" s="379"/>
      <c r="F2186" s="379"/>
      <c r="G2186" s="379"/>
      <c r="H2186" s="379"/>
      <c r="I2186" s="379"/>
      <c r="J2186" s="379"/>
      <c r="K2186" s="379"/>
      <c r="L2186" s="379"/>
      <c r="M2186" s="379"/>
      <c r="N2186" s="379"/>
      <c r="O2186" s="379"/>
      <c r="P2186" s="379"/>
      <c r="Q2186" s="379"/>
      <c r="R2186" s="379"/>
      <c r="S2186" s="379"/>
      <c r="T2186" s="379"/>
      <c r="U2186" s="379"/>
      <c r="V2186" s="379"/>
      <c r="W2186" s="379"/>
      <c r="X2186" s="379"/>
      <c r="Y2186" s="379"/>
      <c r="Z2186" s="379"/>
      <c r="AA2186" s="380"/>
      <c r="AB2186" s="379"/>
      <c r="AC2186" s="379"/>
      <c r="AD2186" s="379"/>
      <c r="AE2186" s="381"/>
      <c r="AF2186" s="105"/>
      <c r="AG2186" s="381"/>
      <c r="AH2186" s="381"/>
      <c r="AI2186" s="381"/>
      <c r="AJ2186" s="381"/>
      <c r="AK2186" s="381"/>
      <c r="AL2186" s="381"/>
      <c r="AM2186" s="381"/>
    </row>
    <row r="2187" spans="1:39" x14ac:dyDescent="0.35">
      <c r="A2187" s="379"/>
      <c r="B2187" s="379"/>
      <c r="C2187" s="379"/>
      <c r="D2187" s="379"/>
      <c r="E2187" s="379"/>
      <c r="F2187" s="379"/>
      <c r="G2187" s="379"/>
      <c r="H2187" s="379"/>
      <c r="I2187" s="379"/>
      <c r="J2187" s="379"/>
      <c r="K2187" s="379"/>
      <c r="L2187" s="379"/>
      <c r="M2187" s="379"/>
      <c r="N2187" s="379"/>
      <c r="O2187" s="379"/>
      <c r="P2187" s="379"/>
      <c r="Q2187" s="379"/>
      <c r="R2187" s="379"/>
      <c r="S2187" s="379"/>
      <c r="T2187" s="379"/>
      <c r="U2187" s="379"/>
      <c r="V2187" s="379"/>
      <c r="W2187" s="379"/>
      <c r="X2187" s="379"/>
      <c r="Y2187" s="379"/>
      <c r="Z2187" s="379"/>
      <c r="AA2187" s="380"/>
      <c r="AB2187" s="379"/>
      <c r="AC2187" s="379"/>
      <c r="AD2187" s="379"/>
      <c r="AE2187" s="381"/>
      <c r="AF2187" s="105"/>
      <c r="AG2187" s="381"/>
      <c r="AH2187" s="381"/>
      <c r="AI2187" s="381"/>
      <c r="AJ2187" s="381"/>
      <c r="AK2187" s="381"/>
      <c r="AL2187" s="381"/>
      <c r="AM2187" s="381"/>
    </row>
    <row r="2188" spans="1:39" x14ac:dyDescent="0.35">
      <c r="A2188" s="379"/>
      <c r="B2188" s="379"/>
      <c r="C2188" s="379"/>
      <c r="D2188" s="379"/>
      <c r="E2188" s="379"/>
      <c r="F2188" s="379"/>
      <c r="G2188" s="379"/>
      <c r="H2188" s="379"/>
      <c r="I2188" s="379"/>
      <c r="J2188" s="379"/>
      <c r="K2188" s="379"/>
      <c r="L2188" s="379"/>
      <c r="M2188" s="379"/>
      <c r="N2188" s="379"/>
      <c r="O2188" s="379"/>
      <c r="P2188" s="379"/>
      <c r="Q2188" s="379"/>
      <c r="R2188" s="379"/>
      <c r="S2188" s="379"/>
      <c r="T2188" s="379"/>
      <c r="U2188" s="379"/>
      <c r="V2188" s="379"/>
      <c r="W2188" s="379"/>
      <c r="X2188" s="379"/>
      <c r="Y2188" s="379"/>
      <c r="Z2188" s="379"/>
      <c r="AA2188" s="380"/>
      <c r="AB2188" s="379"/>
      <c r="AC2188" s="379"/>
      <c r="AD2188" s="379"/>
      <c r="AE2188" s="381"/>
      <c r="AF2188" s="105"/>
      <c r="AG2188" s="381"/>
      <c r="AH2188" s="381"/>
      <c r="AI2188" s="381"/>
      <c r="AJ2188" s="381"/>
      <c r="AK2188" s="381"/>
      <c r="AL2188" s="381"/>
      <c r="AM2188" s="381"/>
    </row>
    <row r="2189" spans="1:39" x14ac:dyDescent="0.35">
      <c r="A2189" s="379"/>
      <c r="B2189" s="379"/>
      <c r="C2189" s="379"/>
      <c r="D2189" s="379"/>
      <c r="E2189" s="379"/>
      <c r="F2189" s="379"/>
      <c r="G2189" s="379"/>
      <c r="H2189" s="379"/>
      <c r="I2189" s="379"/>
      <c r="J2189" s="379"/>
      <c r="K2189" s="379"/>
      <c r="L2189" s="379"/>
      <c r="M2189" s="379"/>
      <c r="N2189" s="379"/>
      <c r="O2189" s="379"/>
      <c r="P2189" s="379"/>
      <c r="Q2189" s="379"/>
      <c r="R2189" s="379"/>
      <c r="S2189" s="379"/>
      <c r="T2189" s="379"/>
      <c r="U2189" s="379"/>
      <c r="V2189" s="379"/>
      <c r="W2189" s="379"/>
      <c r="X2189" s="379"/>
      <c r="Y2189" s="379"/>
      <c r="Z2189" s="379"/>
      <c r="AA2189" s="380"/>
      <c r="AB2189" s="379"/>
      <c r="AC2189" s="379"/>
      <c r="AD2189" s="379"/>
      <c r="AE2189" s="381"/>
      <c r="AF2189" s="105"/>
      <c r="AG2189" s="381"/>
      <c r="AH2189" s="381"/>
      <c r="AI2189" s="381"/>
      <c r="AJ2189" s="381"/>
      <c r="AK2189" s="381"/>
      <c r="AL2189" s="381"/>
      <c r="AM2189" s="381"/>
    </row>
    <row r="2190" spans="1:39" x14ac:dyDescent="0.35">
      <c r="A2190" s="379"/>
      <c r="B2190" s="379"/>
      <c r="C2190" s="379"/>
      <c r="D2190" s="379"/>
      <c r="E2190" s="379"/>
      <c r="F2190" s="379"/>
      <c r="G2190" s="379"/>
      <c r="H2190" s="379"/>
      <c r="I2190" s="379"/>
      <c r="J2190" s="379"/>
      <c r="K2190" s="379"/>
      <c r="L2190" s="379"/>
      <c r="M2190" s="379"/>
      <c r="N2190" s="379"/>
      <c r="O2190" s="379"/>
      <c r="P2190" s="379"/>
      <c r="Q2190" s="379"/>
      <c r="R2190" s="379"/>
      <c r="S2190" s="379"/>
      <c r="T2190" s="379"/>
      <c r="U2190" s="379"/>
      <c r="V2190" s="379"/>
      <c r="W2190" s="379"/>
      <c r="X2190" s="379"/>
      <c r="Y2190" s="379"/>
      <c r="Z2190" s="379"/>
      <c r="AA2190" s="380"/>
      <c r="AB2190" s="379"/>
      <c r="AC2190" s="379"/>
      <c r="AD2190" s="379"/>
      <c r="AE2190" s="381"/>
      <c r="AF2190" s="105"/>
      <c r="AG2190" s="381"/>
      <c r="AH2190" s="381"/>
      <c r="AI2190" s="381"/>
      <c r="AJ2190" s="381"/>
      <c r="AK2190" s="381"/>
      <c r="AL2190" s="381"/>
      <c r="AM2190" s="381"/>
    </row>
    <row r="2191" spans="1:39" x14ac:dyDescent="0.35">
      <c r="A2191" s="379"/>
      <c r="B2191" s="379"/>
      <c r="C2191" s="379"/>
      <c r="D2191" s="379"/>
      <c r="E2191" s="379"/>
      <c r="F2191" s="379"/>
      <c r="G2191" s="379"/>
      <c r="H2191" s="379"/>
      <c r="I2191" s="379"/>
      <c r="J2191" s="379"/>
      <c r="K2191" s="379"/>
      <c r="L2191" s="379"/>
      <c r="M2191" s="379"/>
      <c r="N2191" s="379"/>
      <c r="O2191" s="379"/>
      <c r="P2191" s="379"/>
      <c r="Q2191" s="379"/>
      <c r="R2191" s="379"/>
      <c r="S2191" s="379"/>
      <c r="T2191" s="379"/>
      <c r="U2191" s="379"/>
      <c r="V2191" s="379"/>
      <c r="W2191" s="379"/>
      <c r="X2191" s="379"/>
      <c r="Y2191" s="379"/>
      <c r="Z2191" s="379"/>
      <c r="AA2191" s="380"/>
      <c r="AB2191" s="379"/>
      <c r="AC2191" s="379"/>
      <c r="AD2191" s="379"/>
      <c r="AE2191" s="381"/>
      <c r="AF2191" s="105"/>
      <c r="AG2191" s="381"/>
      <c r="AH2191" s="381"/>
      <c r="AI2191" s="381"/>
      <c r="AJ2191" s="381"/>
      <c r="AK2191" s="381"/>
      <c r="AL2191" s="381"/>
      <c r="AM2191" s="381"/>
    </row>
    <row r="2192" spans="1:39" x14ac:dyDescent="0.35">
      <c r="A2192" s="379"/>
      <c r="B2192" s="379"/>
      <c r="C2192" s="379"/>
      <c r="D2192" s="379"/>
      <c r="E2192" s="379"/>
      <c r="F2192" s="379"/>
      <c r="G2192" s="379"/>
      <c r="H2192" s="379"/>
      <c r="I2192" s="379"/>
      <c r="J2192" s="379"/>
      <c r="K2192" s="379"/>
      <c r="L2192" s="379"/>
      <c r="M2192" s="379"/>
      <c r="N2192" s="379"/>
      <c r="O2192" s="379"/>
      <c r="P2192" s="379"/>
      <c r="Q2192" s="379"/>
      <c r="R2192" s="379"/>
      <c r="S2192" s="379"/>
      <c r="T2192" s="379"/>
      <c r="U2192" s="379"/>
      <c r="V2192" s="379"/>
      <c r="W2192" s="379"/>
      <c r="X2192" s="379"/>
      <c r="Y2192" s="379"/>
      <c r="Z2192" s="379"/>
      <c r="AA2192" s="380"/>
      <c r="AB2192" s="379"/>
      <c r="AC2192" s="379"/>
      <c r="AD2192" s="379"/>
      <c r="AE2192" s="381"/>
      <c r="AF2192" s="105"/>
      <c r="AG2192" s="381"/>
      <c r="AH2192" s="381"/>
      <c r="AI2192" s="381"/>
      <c r="AJ2192" s="381"/>
      <c r="AK2192" s="381"/>
      <c r="AL2192" s="381"/>
      <c r="AM2192" s="381"/>
    </row>
    <row r="2193" spans="1:39" x14ac:dyDescent="0.35">
      <c r="A2193" s="379"/>
      <c r="B2193" s="379"/>
      <c r="C2193" s="379"/>
      <c r="D2193" s="379"/>
      <c r="E2193" s="379"/>
      <c r="F2193" s="379"/>
      <c r="G2193" s="379"/>
      <c r="H2193" s="379"/>
      <c r="I2193" s="379"/>
      <c r="J2193" s="379"/>
      <c r="K2193" s="379"/>
      <c r="L2193" s="379"/>
      <c r="M2193" s="379"/>
      <c r="N2193" s="379"/>
      <c r="O2193" s="379"/>
      <c r="P2193" s="379"/>
      <c r="Q2193" s="379"/>
      <c r="R2193" s="379"/>
      <c r="S2193" s="379"/>
      <c r="T2193" s="379"/>
      <c r="U2193" s="379"/>
      <c r="V2193" s="379"/>
      <c r="W2193" s="379"/>
      <c r="X2193" s="379"/>
      <c r="Y2193" s="379"/>
      <c r="Z2193" s="379"/>
      <c r="AA2193" s="380"/>
      <c r="AB2193" s="379"/>
      <c r="AC2193" s="379"/>
      <c r="AD2193" s="379"/>
      <c r="AE2193" s="381"/>
      <c r="AF2193" s="105"/>
      <c r="AG2193" s="381"/>
      <c r="AH2193" s="381"/>
      <c r="AI2193" s="381"/>
      <c r="AJ2193" s="381"/>
      <c r="AK2193" s="381"/>
      <c r="AL2193" s="381"/>
      <c r="AM2193" s="381"/>
    </row>
    <row r="2194" spans="1:39" x14ac:dyDescent="0.35">
      <c r="A2194" s="379"/>
      <c r="B2194" s="379"/>
      <c r="C2194" s="379"/>
      <c r="D2194" s="379"/>
      <c r="E2194" s="379"/>
      <c r="F2194" s="379"/>
      <c r="G2194" s="379"/>
      <c r="H2194" s="379"/>
      <c r="I2194" s="379"/>
      <c r="J2194" s="379"/>
      <c r="K2194" s="379"/>
      <c r="L2194" s="379"/>
      <c r="M2194" s="379"/>
      <c r="N2194" s="379"/>
      <c r="O2194" s="379"/>
      <c r="P2194" s="379"/>
      <c r="Q2194" s="379"/>
      <c r="R2194" s="379"/>
      <c r="S2194" s="379"/>
      <c r="T2194" s="379"/>
      <c r="U2194" s="379"/>
      <c r="V2194" s="379"/>
      <c r="W2194" s="379"/>
      <c r="X2194" s="379"/>
      <c r="Y2194" s="379"/>
      <c r="Z2194" s="379"/>
      <c r="AA2194" s="380"/>
      <c r="AB2194" s="379"/>
      <c r="AC2194" s="379"/>
      <c r="AD2194" s="379"/>
      <c r="AE2194" s="381"/>
      <c r="AF2194" s="105"/>
      <c r="AG2194" s="381"/>
      <c r="AH2194" s="381"/>
      <c r="AI2194" s="381"/>
      <c r="AJ2194" s="381"/>
      <c r="AK2194" s="381"/>
      <c r="AL2194" s="381"/>
      <c r="AM2194" s="381"/>
    </row>
    <row r="2195" spans="1:39" x14ac:dyDescent="0.35">
      <c r="A2195" s="379"/>
      <c r="B2195" s="379"/>
      <c r="C2195" s="379"/>
      <c r="D2195" s="379"/>
      <c r="E2195" s="379"/>
      <c r="F2195" s="379"/>
      <c r="G2195" s="379"/>
      <c r="H2195" s="379"/>
      <c r="I2195" s="379"/>
      <c r="J2195" s="379"/>
      <c r="K2195" s="379"/>
      <c r="L2195" s="379"/>
      <c r="M2195" s="379"/>
      <c r="N2195" s="379"/>
      <c r="O2195" s="379"/>
      <c r="P2195" s="379"/>
      <c r="Q2195" s="379"/>
      <c r="R2195" s="379"/>
      <c r="S2195" s="379"/>
      <c r="T2195" s="379"/>
      <c r="U2195" s="379"/>
      <c r="V2195" s="379"/>
      <c r="W2195" s="379"/>
      <c r="X2195" s="379"/>
      <c r="Y2195" s="379"/>
      <c r="Z2195" s="379"/>
      <c r="AA2195" s="380"/>
      <c r="AB2195" s="379"/>
      <c r="AC2195" s="379"/>
      <c r="AD2195" s="379"/>
      <c r="AE2195" s="381"/>
      <c r="AF2195" s="105"/>
      <c r="AG2195" s="381"/>
      <c r="AH2195" s="381"/>
      <c r="AI2195" s="381"/>
      <c r="AJ2195" s="381"/>
      <c r="AK2195" s="381"/>
      <c r="AL2195" s="381"/>
      <c r="AM2195" s="381"/>
    </row>
    <row r="2196" spans="1:39" x14ac:dyDescent="0.35">
      <c r="A2196" s="379"/>
      <c r="B2196" s="379"/>
      <c r="C2196" s="379"/>
      <c r="D2196" s="379"/>
      <c r="E2196" s="379"/>
      <c r="F2196" s="379"/>
      <c r="G2196" s="379"/>
      <c r="H2196" s="379"/>
      <c r="I2196" s="379"/>
      <c r="J2196" s="379"/>
      <c r="K2196" s="379"/>
      <c r="L2196" s="379"/>
      <c r="M2196" s="379"/>
      <c r="N2196" s="379"/>
      <c r="O2196" s="379"/>
      <c r="P2196" s="379"/>
      <c r="Q2196" s="379"/>
      <c r="R2196" s="379"/>
      <c r="S2196" s="379"/>
      <c r="T2196" s="379"/>
      <c r="U2196" s="379"/>
      <c r="V2196" s="379"/>
      <c r="W2196" s="379"/>
      <c r="X2196" s="379"/>
      <c r="Y2196" s="379"/>
      <c r="Z2196" s="379"/>
      <c r="AA2196" s="380"/>
      <c r="AB2196" s="379"/>
      <c r="AC2196" s="379"/>
      <c r="AD2196" s="379"/>
      <c r="AE2196" s="381"/>
      <c r="AF2196" s="105"/>
      <c r="AG2196" s="381"/>
      <c r="AH2196" s="381"/>
      <c r="AI2196" s="381"/>
      <c r="AJ2196" s="381"/>
      <c r="AK2196" s="381"/>
      <c r="AL2196" s="381"/>
      <c r="AM2196" s="381"/>
    </row>
    <row r="2197" spans="1:39" x14ac:dyDescent="0.35">
      <c r="A2197" s="379"/>
      <c r="B2197" s="379"/>
      <c r="C2197" s="379"/>
      <c r="D2197" s="379"/>
      <c r="E2197" s="379"/>
      <c r="F2197" s="379"/>
      <c r="G2197" s="379"/>
      <c r="H2197" s="379"/>
      <c r="I2197" s="379"/>
      <c r="J2197" s="379"/>
      <c r="K2197" s="379"/>
      <c r="L2197" s="379"/>
      <c r="M2197" s="379"/>
      <c r="N2197" s="379"/>
      <c r="O2197" s="379"/>
      <c r="P2197" s="379"/>
      <c r="Q2197" s="379"/>
      <c r="R2197" s="379"/>
      <c r="S2197" s="379"/>
      <c r="T2197" s="379"/>
      <c r="U2197" s="379"/>
      <c r="V2197" s="379"/>
      <c r="W2197" s="379"/>
      <c r="X2197" s="379"/>
      <c r="Y2197" s="379"/>
      <c r="Z2197" s="379"/>
      <c r="AA2197" s="380"/>
      <c r="AB2197" s="379"/>
      <c r="AC2197" s="379"/>
      <c r="AD2197" s="379"/>
      <c r="AE2197" s="381"/>
      <c r="AF2197" s="105"/>
      <c r="AG2197" s="381"/>
      <c r="AH2197" s="381"/>
      <c r="AI2197" s="381"/>
      <c r="AJ2197" s="381"/>
      <c r="AK2197" s="381"/>
      <c r="AL2197" s="381"/>
      <c r="AM2197" s="381"/>
    </row>
    <row r="2198" spans="1:39" x14ac:dyDescent="0.35">
      <c r="A2198" s="379"/>
      <c r="B2198" s="379"/>
      <c r="C2198" s="379"/>
      <c r="D2198" s="379"/>
      <c r="E2198" s="379"/>
      <c r="F2198" s="379"/>
      <c r="G2198" s="379"/>
      <c r="H2198" s="379"/>
      <c r="I2198" s="379"/>
      <c r="J2198" s="379"/>
      <c r="K2198" s="379"/>
      <c r="L2198" s="379"/>
      <c r="M2198" s="379"/>
      <c r="N2198" s="379"/>
      <c r="O2198" s="379"/>
      <c r="P2198" s="379"/>
      <c r="Q2198" s="379"/>
      <c r="R2198" s="379"/>
      <c r="S2198" s="379"/>
      <c r="T2198" s="379"/>
      <c r="U2198" s="379"/>
      <c r="V2198" s="379"/>
      <c r="W2198" s="379"/>
      <c r="X2198" s="379"/>
      <c r="Y2198" s="379"/>
      <c r="Z2198" s="379"/>
      <c r="AA2198" s="380"/>
      <c r="AB2198" s="379"/>
      <c r="AC2198" s="379"/>
      <c r="AD2198" s="379"/>
      <c r="AE2198" s="381"/>
      <c r="AF2198" s="105"/>
      <c r="AG2198" s="381"/>
      <c r="AH2198" s="381"/>
      <c r="AI2198" s="381"/>
      <c r="AJ2198" s="381"/>
      <c r="AK2198" s="381"/>
      <c r="AL2198" s="381"/>
      <c r="AM2198" s="381"/>
    </row>
    <row r="2199" spans="1:39" x14ac:dyDescent="0.35">
      <c r="A2199" s="379"/>
      <c r="B2199" s="379"/>
      <c r="C2199" s="379"/>
      <c r="D2199" s="379"/>
      <c r="E2199" s="379"/>
      <c r="F2199" s="379"/>
      <c r="G2199" s="379"/>
      <c r="H2199" s="379"/>
      <c r="I2199" s="379"/>
      <c r="J2199" s="379"/>
      <c r="K2199" s="379"/>
      <c r="L2199" s="379"/>
      <c r="M2199" s="379"/>
      <c r="N2199" s="379"/>
      <c r="O2199" s="379"/>
      <c r="P2199" s="379"/>
      <c r="Q2199" s="379"/>
      <c r="R2199" s="379"/>
      <c r="S2199" s="379"/>
      <c r="T2199" s="379"/>
      <c r="U2199" s="379"/>
      <c r="V2199" s="379"/>
      <c r="W2199" s="379"/>
      <c r="X2199" s="379"/>
      <c r="Y2199" s="379"/>
      <c r="Z2199" s="379"/>
      <c r="AA2199" s="380"/>
      <c r="AB2199" s="379"/>
      <c r="AC2199" s="379"/>
      <c r="AD2199" s="379"/>
      <c r="AE2199" s="381"/>
      <c r="AF2199" s="105"/>
      <c r="AG2199" s="381"/>
      <c r="AH2199" s="381"/>
      <c r="AI2199" s="381"/>
      <c r="AJ2199" s="381"/>
      <c r="AK2199" s="381"/>
      <c r="AL2199" s="381"/>
      <c r="AM2199" s="381"/>
    </row>
    <row r="2200" spans="1:39" x14ac:dyDescent="0.35">
      <c r="A2200" s="379"/>
      <c r="B2200" s="379"/>
      <c r="C2200" s="379"/>
      <c r="D2200" s="379"/>
      <c r="E2200" s="379"/>
      <c r="F2200" s="379"/>
      <c r="G2200" s="379"/>
      <c r="H2200" s="379"/>
      <c r="I2200" s="379"/>
      <c r="J2200" s="379"/>
      <c r="K2200" s="379"/>
      <c r="L2200" s="379"/>
      <c r="M2200" s="379"/>
      <c r="N2200" s="379"/>
      <c r="O2200" s="379"/>
      <c r="P2200" s="379"/>
      <c r="Q2200" s="379"/>
      <c r="R2200" s="379"/>
      <c r="S2200" s="379"/>
      <c r="T2200" s="379"/>
      <c r="U2200" s="379"/>
      <c r="V2200" s="379"/>
      <c r="W2200" s="379"/>
      <c r="X2200" s="379"/>
      <c r="Y2200" s="379"/>
      <c r="Z2200" s="379"/>
      <c r="AA2200" s="380"/>
      <c r="AB2200" s="379"/>
      <c r="AC2200" s="379"/>
      <c r="AD2200" s="379"/>
      <c r="AE2200" s="381"/>
      <c r="AF2200" s="105"/>
      <c r="AG2200" s="381"/>
      <c r="AH2200" s="381"/>
      <c r="AI2200" s="381"/>
      <c r="AJ2200" s="381"/>
      <c r="AK2200" s="381"/>
      <c r="AL2200" s="381"/>
      <c r="AM2200" s="381"/>
    </row>
    <row r="2201" spans="1:39" x14ac:dyDescent="0.35">
      <c r="A2201" s="379"/>
      <c r="B2201" s="379"/>
      <c r="C2201" s="379"/>
      <c r="D2201" s="379"/>
      <c r="E2201" s="379"/>
      <c r="F2201" s="379"/>
      <c r="G2201" s="379"/>
      <c r="H2201" s="379"/>
      <c r="I2201" s="379"/>
      <c r="J2201" s="379"/>
      <c r="K2201" s="379"/>
      <c r="L2201" s="379"/>
      <c r="M2201" s="379"/>
      <c r="N2201" s="379"/>
      <c r="O2201" s="379"/>
      <c r="P2201" s="379"/>
      <c r="Q2201" s="379"/>
      <c r="R2201" s="379"/>
      <c r="S2201" s="379"/>
      <c r="T2201" s="379"/>
      <c r="U2201" s="379"/>
      <c r="V2201" s="379"/>
      <c r="W2201" s="379"/>
      <c r="X2201" s="379"/>
      <c r="Y2201" s="379"/>
      <c r="Z2201" s="379"/>
      <c r="AA2201" s="380"/>
      <c r="AB2201" s="379"/>
      <c r="AC2201" s="379"/>
      <c r="AD2201" s="379"/>
      <c r="AE2201" s="381"/>
      <c r="AF2201" s="105"/>
      <c r="AG2201" s="381"/>
      <c r="AH2201" s="381"/>
      <c r="AI2201" s="381"/>
      <c r="AJ2201" s="381"/>
      <c r="AK2201" s="381"/>
      <c r="AL2201" s="381"/>
      <c r="AM2201" s="381"/>
    </row>
    <row r="2202" spans="1:39" x14ac:dyDescent="0.35">
      <c r="A2202" s="379"/>
      <c r="B2202" s="379"/>
      <c r="C2202" s="379"/>
      <c r="D2202" s="379"/>
      <c r="E2202" s="379"/>
      <c r="F2202" s="379"/>
      <c r="G2202" s="379"/>
      <c r="H2202" s="379"/>
      <c r="I2202" s="379"/>
      <c r="J2202" s="379"/>
      <c r="K2202" s="379"/>
      <c r="L2202" s="379"/>
      <c r="M2202" s="379"/>
      <c r="N2202" s="379"/>
      <c r="O2202" s="379"/>
      <c r="P2202" s="379"/>
      <c r="Q2202" s="379"/>
      <c r="R2202" s="379"/>
      <c r="S2202" s="379"/>
      <c r="T2202" s="379"/>
      <c r="U2202" s="379"/>
      <c r="V2202" s="379"/>
      <c r="W2202" s="379"/>
      <c r="X2202" s="379"/>
      <c r="Y2202" s="379"/>
      <c r="Z2202" s="379"/>
      <c r="AA2202" s="380"/>
      <c r="AB2202" s="379"/>
      <c r="AC2202" s="379"/>
      <c r="AD2202" s="379"/>
      <c r="AE2202" s="381"/>
      <c r="AF2202" s="105"/>
      <c r="AG2202" s="381"/>
      <c r="AH2202" s="381"/>
      <c r="AI2202" s="381"/>
      <c r="AJ2202" s="381"/>
      <c r="AK2202" s="381"/>
      <c r="AL2202" s="381"/>
      <c r="AM2202" s="381"/>
    </row>
    <row r="2203" spans="1:39" x14ac:dyDescent="0.35">
      <c r="A2203" s="379"/>
      <c r="B2203" s="379"/>
      <c r="C2203" s="379"/>
      <c r="D2203" s="379"/>
      <c r="E2203" s="379"/>
      <c r="F2203" s="379"/>
      <c r="G2203" s="379"/>
      <c r="H2203" s="379"/>
      <c r="I2203" s="379"/>
      <c r="J2203" s="379"/>
      <c r="K2203" s="379"/>
      <c r="L2203" s="379"/>
      <c r="M2203" s="379"/>
      <c r="N2203" s="379"/>
      <c r="O2203" s="379"/>
      <c r="P2203" s="379"/>
      <c r="Q2203" s="379"/>
      <c r="R2203" s="379"/>
      <c r="S2203" s="379"/>
      <c r="T2203" s="379"/>
      <c r="U2203" s="379"/>
      <c r="V2203" s="379"/>
      <c r="W2203" s="379"/>
      <c r="X2203" s="379"/>
      <c r="Y2203" s="379"/>
      <c r="Z2203" s="379"/>
      <c r="AA2203" s="380"/>
      <c r="AB2203" s="379"/>
      <c r="AC2203" s="379"/>
      <c r="AD2203" s="379"/>
      <c r="AE2203" s="381"/>
      <c r="AF2203" s="105"/>
      <c r="AG2203" s="381"/>
      <c r="AH2203" s="381"/>
      <c r="AI2203" s="381"/>
      <c r="AJ2203" s="381"/>
      <c r="AK2203" s="381"/>
      <c r="AL2203" s="381"/>
      <c r="AM2203" s="381"/>
    </row>
    <row r="2204" spans="1:39" x14ac:dyDescent="0.35">
      <c r="A2204" s="379"/>
      <c r="B2204" s="379"/>
      <c r="C2204" s="379"/>
      <c r="D2204" s="379"/>
      <c r="E2204" s="379"/>
      <c r="F2204" s="379"/>
      <c r="G2204" s="379"/>
      <c r="H2204" s="379"/>
      <c r="I2204" s="379"/>
      <c r="J2204" s="379"/>
      <c r="K2204" s="379"/>
      <c r="L2204" s="379"/>
      <c r="M2204" s="379"/>
      <c r="N2204" s="379"/>
      <c r="O2204" s="379"/>
      <c r="P2204" s="379"/>
      <c r="Q2204" s="379"/>
      <c r="R2204" s="379"/>
      <c r="S2204" s="379"/>
      <c r="T2204" s="379"/>
      <c r="U2204" s="379"/>
      <c r="V2204" s="379"/>
      <c r="W2204" s="379"/>
      <c r="X2204" s="379"/>
      <c r="Y2204" s="379"/>
      <c r="Z2204" s="379"/>
      <c r="AA2204" s="380"/>
      <c r="AB2204" s="379"/>
      <c r="AC2204" s="379"/>
      <c r="AD2204" s="379"/>
      <c r="AE2204" s="381"/>
      <c r="AF2204" s="105"/>
      <c r="AG2204" s="381"/>
      <c r="AH2204" s="381"/>
      <c r="AI2204" s="381"/>
      <c r="AJ2204" s="381"/>
      <c r="AK2204" s="381"/>
      <c r="AL2204" s="381"/>
      <c r="AM2204" s="381"/>
    </row>
    <row r="2205" spans="1:39" x14ac:dyDescent="0.35">
      <c r="A2205" s="379"/>
      <c r="B2205" s="379"/>
      <c r="C2205" s="379"/>
      <c r="D2205" s="379"/>
      <c r="E2205" s="379"/>
      <c r="F2205" s="379"/>
      <c r="G2205" s="379"/>
      <c r="H2205" s="379"/>
      <c r="I2205" s="379"/>
      <c r="J2205" s="379"/>
      <c r="K2205" s="379"/>
      <c r="L2205" s="379"/>
      <c r="M2205" s="379"/>
      <c r="N2205" s="379"/>
      <c r="O2205" s="379"/>
      <c r="P2205" s="379"/>
      <c r="Q2205" s="379"/>
      <c r="R2205" s="379"/>
      <c r="S2205" s="379"/>
      <c r="T2205" s="379"/>
      <c r="U2205" s="379"/>
      <c r="V2205" s="379"/>
      <c r="W2205" s="379"/>
      <c r="X2205" s="379"/>
      <c r="Y2205" s="379"/>
      <c r="Z2205" s="379"/>
      <c r="AA2205" s="380"/>
      <c r="AB2205" s="379"/>
      <c r="AC2205" s="379"/>
      <c r="AD2205" s="379"/>
      <c r="AE2205" s="381"/>
      <c r="AF2205" s="105"/>
      <c r="AG2205" s="381"/>
      <c r="AH2205" s="381"/>
      <c r="AI2205" s="381"/>
      <c r="AJ2205" s="381"/>
      <c r="AK2205" s="381"/>
      <c r="AL2205" s="381"/>
      <c r="AM2205" s="381"/>
    </row>
    <row r="2206" spans="1:39" x14ac:dyDescent="0.35">
      <c r="A2206" s="379"/>
      <c r="B2206" s="379"/>
      <c r="C2206" s="379"/>
      <c r="D2206" s="379"/>
      <c r="E2206" s="379"/>
      <c r="F2206" s="379"/>
      <c r="G2206" s="379"/>
      <c r="H2206" s="379"/>
      <c r="I2206" s="379"/>
      <c r="J2206" s="379"/>
      <c r="K2206" s="379"/>
      <c r="L2206" s="379"/>
      <c r="M2206" s="379"/>
      <c r="N2206" s="379"/>
      <c r="O2206" s="379"/>
      <c r="P2206" s="379"/>
      <c r="Q2206" s="379"/>
      <c r="R2206" s="379"/>
      <c r="S2206" s="379"/>
      <c r="T2206" s="379"/>
      <c r="U2206" s="379"/>
      <c r="V2206" s="379"/>
      <c r="W2206" s="379"/>
      <c r="X2206" s="379"/>
      <c r="Y2206" s="379"/>
      <c r="Z2206" s="379"/>
      <c r="AA2206" s="380"/>
      <c r="AB2206" s="379"/>
      <c r="AC2206" s="379"/>
      <c r="AD2206" s="379"/>
      <c r="AE2206" s="381"/>
      <c r="AF2206" s="105"/>
      <c r="AG2206" s="381"/>
      <c r="AH2206" s="381"/>
      <c r="AI2206" s="381"/>
      <c r="AJ2206" s="381"/>
      <c r="AK2206" s="381"/>
      <c r="AL2206" s="381"/>
      <c r="AM2206" s="381"/>
    </row>
    <row r="2207" spans="1:39" x14ac:dyDescent="0.35">
      <c r="A2207" s="379"/>
      <c r="B2207" s="379"/>
      <c r="C2207" s="379"/>
      <c r="D2207" s="379"/>
      <c r="E2207" s="379"/>
      <c r="F2207" s="379"/>
      <c r="G2207" s="379"/>
      <c r="H2207" s="379"/>
      <c r="I2207" s="379"/>
      <c r="J2207" s="379"/>
      <c r="K2207" s="379"/>
      <c r="L2207" s="379"/>
      <c r="M2207" s="379"/>
      <c r="N2207" s="379"/>
      <c r="O2207" s="379"/>
      <c r="P2207" s="379"/>
      <c r="Q2207" s="379"/>
      <c r="R2207" s="379"/>
      <c r="S2207" s="379"/>
      <c r="T2207" s="379"/>
      <c r="U2207" s="379"/>
      <c r="V2207" s="379"/>
      <c r="W2207" s="379"/>
      <c r="X2207" s="379"/>
      <c r="Y2207" s="379"/>
      <c r="Z2207" s="379"/>
      <c r="AA2207" s="380"/>
      <c r="AB2207" s="379"/>
      <c r="AC2207" s="379"/>
      <c r="AD2207" s="379"/>
      <c r="AE2207" s="381"/>
      <c r="AF2207" s="105"/>
      <c r="AG2207" s="381"/>
      <c r="AH2207" s="381"/>
      <c r="AI2207" s="381"/>
      <c r="AJ2207" s="381"/>
      <c r="AK2207" s="381"/>
      <c r="AL2207" s="381"/>
      <c r="AM2207" s="381"/>
    </row>
    <row r="2208" spans="1:39" x14ac:dyDescent="0.35">
      <c r="A2208" s="379"/>
      <c r="B2208" s="379"/>
      <c r="C2208" s="379"/>
      <c r="D2208" s="379"/>
      <c r="E2208" s="379"/>
      <c r="F2208" s="379"/>
      <c r="G2208" s="379"/>
      <c r="H2208" s="379"/>
      <c r="I2208" s="379"/>
      <c r="J2208" s="379"/>
      <c r="K2208" s="379"/>
      <c r="L2208" s="379"/>
      <c r="M2208" s="379"/>
      <c r="N2208" s="379"/>
      <c r="O2208" s="379"/>
      <c r="P2208" s="379"/>
      <c r="Q2208" s="379"/>
      <c r="R2208" s="379"/>
      <c r="S2208" s="379"/>
      <c r="T2208" s="379"/>
      <c r="U2208" s="379"/>
      <c r="V2208" s="379"/>
      <c r="W2208" s="379"/>
      <c r="X2208" s="379"/>
      <c r="Y2208" s="379"/>
      <c r="Z2208" s="379"/>
      <c r="AA2208" s="380"/>
      <c r="AB2208" s="379"/>
      <c r="AC2208" s="379"/>
      <c r="AD2208" s="379"/>
      <c r="AE2208" s="381"/>
      <c r="AF2208" s="105"/>
      <c r="AG2208" s="381"/>
      <c r="AH2208" s="381"/>
      <c r="AI2208" s="381"/>
      <c r="AJ2208" s="381"/>
      <c r="AK2208" s="381"/>
      <c r="AL2208" s="381"/>
      <c r="AM2208" s="381"/>
    </row>
    <row r="2209" spans="1:39" x14ac:dyDescent="0.35">
      <c r="A2209" s="379"/>
      <c r="B2209" s="379"/>
      <c r="C2209" s="379"/>
      <c r="D2209" s="379"/>
      <c r="E2209" s="379"/>
      <c r="F2209" s="379"/>
      <c r="G2209" s="379"/>
      <c r="H2209" s="379"/>
      <c r="I2209" s="379"/>
      <c r="J2209" s="379"/>
      <c r="K2209" s="379"/>
      <c r="L2209" s="379"/>
      <c r="M2209" s="379"/>
      <c r="N2209" s="379"/>
      <c r="O2209" s="379"/>
      <c r="P2209" s="379"/>
      <c r="Q2209" s="379"/>
      <c r="R2209" s="379"/>
      <c r="S2209" s="379"/>
      <c r="T2209" s="379"/>
      <c r="U2209" s="379"/>
      <c r="V2209" s="379"/>
      <c r="W2209" s="379"/>
      <c r="X2209" s="379"/>
      <c r="Y2209" s="379"/>
      <c r="Z2209" s="379"/>
      <c r="AA2209" s="380"/>
      <c r="AB2209" s="379"/>
      <c r="AC2209" s="379"/>
      <c r="AD2209" s="379"/>
      <c r="AE2209" s="381"/>
      <c r="AF2209" s="105"/>
      <c r="AG2209" s="381"/>
      <c r="AH2209" s="381"/>
      <c r="AI2209" s="381"/>
      <c r="AJ2209" s="381"/>
      <c r="AK2209" s="381"/>
      <c r="AL2209" s="381"/>
      <c r="AM2209" s="381"/>
    </row>
    <row r="2210" spans="1:39" x14ac:dyDescent="0.35">
      <c r="A2210" s="379"/>
      <c r="B2210" s="379"/>
      <c r="C2210" s="379"/>
      <c r="D2210" s="379"/>
      <c r="E2210" s="379"/>
      <c r="F2210" s="379"/>
      <c r="G2210" s="379"/>
      <c r="H2210" s="379"/>
      <c r="I2210" s="379"/>
      <c r="J2210" s="379"/>
      <c r="K2210" s="379"/>
      <c r="L2210" s="379"/>
      <c r="M2210" s="379"/>
      <c r="N2210" s="379"/>
      <c r="O2210" s="379"/>
      <c r="P2210" s="379"/>
      <c r="Q2210" s="379"/>
      <c r="R2210" s="379"/>
      <c r="S2210" s="379"/>
      <c r="T2210" s="379"/>
      <c r="U2210" s="379"/>
      <c r="V2210" s="379"/>
      <c r="W2210" s="379"/>
      <c r="X2210" s="379"/>
      <c r="Y2210" s="379"/>
      <c r="Z2210" s="379"/>
      <c r="AA2210" s="380"/>
      <c r="AB2210" s="379"/>
      <c r="AC2210" s="379"/>
      <c r="AD2210" s="379"/>
      <c r="AE2210" s="381"/>
      <c r="AF2210" s="105"/>
      <c r="AG2210" s="381"/>
      <c r="AH2210" s="381"/>
      <c r="AI2210" s="381"/>
      <c r="AJ2210" s="381"/>
      <c r="AK2210" s="381"/>
      <c r="AL2210" s="381"/>
      <c r="AM2210" s="381"/>
    </row>
    <row r="2211" spans="1:39" x14ac:dyDescent="0.35">
      <c r="A2211" s="379"/>
      <c r="B2211" s="379"/>
      <c r="C2211" s="379"/>
      <c r="D2211" s="379"/>
      <c r="E2211" s="379"/>
      <c r="F2211" s="379"/>
      <c r="G2211" s="379"/>
      <c r="H2211" s="379"/>
      <c r="I2211" s="379"/>
      <c r="J2211" s="379"/>
      <c r="K2211" s="379"/>
      <c r="L2211" s="379"/>
      <c r="M2211" s="379"/>
      <c r="N2211" s="379"/>
      <c r="O2211" s="379"/>
      <c r="P2211" s="379"/>
      <c r="Q2211" s="379"/>
      <c r="R2211" s="379"/>
      <c r="S2211" s="379"/>
      <c r="T2211" s="379"/>
      <c r="U2211" s="379"/>
      <c r="V2211" s="379"/>
      <c r="W2211" s="379"/>
      <c r="X2211" s="379"/>
      <c r="Y2211" s="379"/>
      <c r="Z2211" s="379"/>
      <c r="AA2211" s="380"/>
      <c r="AB2211" s="379"/>
      <c r="AC2211" s="379"/>
      <c r="AD2211" s="379"/>
      <c r="AE2211" s="381"/>
      <c r="AF2211" s="105"/>
      <c r="AG2211" s="381"/>
      <c r="AH2211" s="381"/>
      <c r="AI2211" s="381"/>
      <c r="AJ2211" s="381"/>
      <c r="AK2211" s="381"/>
      <c r="AL2211" s="381"/>
      <c r="AM2211" s="381"/>
    </row>
    <row r="2212" spans="1:39" x14ac:dyDescent="0.35">
      <c r="A2212" s="379"/>
      <c r="B2212" s="379"/>
      <c r="C2212" s="379"/>
      <c r="D2212" s="379"/>
      <c r="E2212" s="379"/>
      <c r="F2212" s="379"/>
      <c r="G2212" s="379"/>
      <c r="H2212" s="379"/>
      <c r="I2212" s="379"/>
      <c r="J2212" s="379"/>
      <c r="K2212" s="379"/>
      <c r="L2212" s="379"/>
      <c r="M2212" s="379"/>
      <c r="N2212" s="379"/>
      <c r="O2212" s="379"/>
      <c r="P2212" s="379"/>
      <c r="Q2212" s="379"/>
      <c r="R2212" s="379"/>
      <c r="S2212" s="379"/>
      <c r="T2212" s="379"/>
      <c r="U2212" s="379"/>
      <c r="V2212" s="379"/>
      <c r="W2212" s="379"/>
      <c r="X2212" s="379"/>
      <c r="Y2212" s="379"/>
      <c r="Z2212" s="379"/>
      <c r="AA2212" s="380"/>
      <c r="AB2212" s="379"/>
      <c r="AC2212" s="379"/>
      <c r="AD2212" s="379"/>
      <c r="AE2212" s="381"/>
      <c r="AF2212" s="105"/>
      <c r="AG2212" s="381"/>
      <c r="AH2212" s="381"/>
      <c r="AI2212" s="381"/>
      <c r="AJ2212" s="381"/>
      <c r="AK2212" s="381"/>
      <c r="AL2212" s="381"/>
      <c r="AM2212" s="381"/>
    </row>
    <row r="2213" spans="1:39" x14ac:dyDescent="0.35">
      <c r="A2213" s="379"/>
      <c r="B2213" s="379"/>
      <c r="C2213" s="379"/>
      <c r="D2213" s="379"/>
      <c r="E2213" s="379"/>
      <c r="F2213" s="379"/>
      <c r="G2213" s="379"/>
      <c r="H2213" s="379"/>
      <c r="I2213" s="379"/>
      <c r="J2213" s="379"/>
      <c r="K2213" s="379"/>
      <c r="L2213" s="379"/>
      <c r="M2213" s="379"/>
      <c r="N2213" s="379"/>
      <c r="O2213" s="379"/>
      <c r="P2213" s="379"/>
      <c r="Q2213" s="379"/>
      <c r="R2213" s="379"/>
      <c r="S2213" s="379"/>
      <c r="T2213" s="379"/>
      <c r="U2213" s="379"/>
      <c r="V2213" s="379"/>
      <c r="W2213" s="379"/>
      <c r="X2213" s="379"/>
      <c r="Y2213" s="379"/>
      <c r="Z2213" s="379"/>
      <c r="AA2213" s="380"/>
      <c r="AB2213" s="379"/>
      <c r="AC2213" s="379"/>
      <c r="AD2213" s="379"/>
      <c r="AE2213" s="381"/>
      <c r="AF2213" s="105"/>
      <c r="AG2213" s="381"/>
      <c r="AH2213" s="381"/>
      <c r="AI2213" s="381"/>
      <c r="AJ2213" s="381"/>
      <c r="AK2213" s="381"/>
      <c r="AL2213" s="381"/>
      <c r="AM2213" s="381"/>
    </row>
    <row r="2214" spans="1:39" x14ac:dyDescent="0.35">
      <c r="A2214" s="379"/>
      <c r="B2214" s="379"/>
      <c r="C2214" s="379"/>
      <c r="D2214" s="379"/>
      <c r="E2214" s="379"/>
      <c r="F2214" s="379"/>
      <c r="G2214" s="379"/>
      <c r="H2214" s="379"/>
      <c r="I2214" s="379"/>
      <c r="J2214" s="379"/>
      <c r="K2214" s="379"/>
      <c r="L2214" s="379"/>
      <c r="M2214" s="379"/>
      <c r="N2214" s="379"/>
      <c r="O2214" s="379"/>
      <c r="P2214" s="379"/>
      <c r="Q2214" s="379"/>
      <c r="R2214" s="379"/>
      <c r="S2214" s="379"/>
      <c r="T2214" s="379"/>
      <c r="U2214" s="379"/>
      <c r="V2214" s="379"/>
      <c r="W2214" s="379"/>
      <c r="X2214" s="379"/>
      <c r="Y2214" s="379"/>
      <c r="Z2214" s="379"/>
      <c r="AA2214" s="380"/>
      <c r="AB2214" s="379"/>
      <c r="AC2214" s="379"/>
      <c r="AD2214" s="379"/>
      <c r="AE2214" s="381"/>
      <c r="AF2214" s="105"/>
      <c r="AG2214" s="381"/>
      <c r="AH2214" s="381"/>
      <c r="AI2214" s="381"/>
      <c r="AJ2214" s="381"/>
      <c r="AK2214" s="381"/>
      <c r="AL2214" s="381"/>
      <c r="AM2214" s="381"/>
    </row>
    <row r="2215" spans="1:39" x14ac:dyDescent="0.35">
      <c r="A2215" s="379"/>
      <c r="B2215" s="379"/>
      <c r="C2215" s="379"/>
      <c r="D2215" s="379"/>
      <c r="E2215" s="379"/>
      <c r="F2215" s="379"/>
      <c r="G2215" s="379"/>
      <c r="H2215" s="379"/>
      <c r="I2215" s="379"/>
      <c r="J2215" s="379"/>
      <c r="K2215" s="379"/>
      <c r="L2215" s="379"/>
      <c r="M2215" s="379"/>
      <c r="N2215" s="379"/>
      <c r="O2215" s="379"/>
      <c r="P2215" s="379"/>
      <c r="Q2215" s="379"/>
      <c r="R2215" s="379"/>
      <c r="S2215" s="379"/>
      <c r="T2215" s="379"/>
      <c r="U2215" s="379"/>
      <c r="V2215" s="379"/>
      <c r="W2215" s="379"/>
      <c r="X2215" s="379"/>
      <c r="Y2215" s="379"/>
      <c r="Z2215" s="379"/>
      <c r="AA2215" s="380"/>
      <c r="AB2215" s="379"/>
      <c r="AC2215" s="379"/>
      <c r="AD2215" s="379"/>
      <c r="AE2215" s="381"/>
      <c r="AF2215" s="105"/>
      <c r="AG2215" s="381"/>
      <c r="AH2215" s="381"/>
      <c r="AI2215" s="381"/>
      <c r="AJ2215" s="381"/>
      <c r="AK2215" s="381"/>
      <c r="AL2215" s="381"/>
      <c r="AM2215" s="381"/>
    </row>
    <row r="2216" spans="1:39" x14ac:dyDescent="0.35">
      <c r="A2216" s="379"/>
      <c r="B2216" s="379"/>
      <c r="C2216" s="379"/>
      <c r="D2216" s="379"/>
      <c r="E2216" s="379"/>
      <c r="F2216" s="379"/>
      <c r="G2216" s="379"/>
      <c r="H2216" s="379"/>
      <c r="I2216" s="379"/>
      <c r="J2216" s="379"/>
      <c r="K2216" s="379"/>
      <c r="L2216" s="379"/>
      <c r="M2216" s="379"/>
      <c r="N2216" s="379"/>
      <c r="O2216" s="379"/>
      <c r="P2216" s="379"/>
      <c r="Q2216" s="379"/>
      <c r="R2216" s="379"/>
      <c r="S2216" s="379"/>
      <c r="T2216" s="379"/>
      <c r="U2216" s="379"/>
      <c r="V2216" s="379"/>
      <c r="W2216" s="379"/>
      <c r="X2216" s="379"/>
      <c r="Y2216" s="379"/>
      <c r="Z2216" s="379"/>
      <c r="AA2216" s="380"/>
      <c r="AB2216" s="379"/>
      <c r="AC2216" s="379"/>
      <c r="AD2216" s="379"/>
      <c r="AE2216" s="381"/>
      <c r="AF2216" s="105"/>
      <c r="AG2216" s="381"/>
      <c r="AH2216" s="381"/>
      <c r="AI2216" s="381"/>
      <c r="AJ2216" s="381"/>
      <c r="AK2216" s="381"/>
      <c r="AL2216" s="381"/>
      <c r="AM2216" s="381"/>
    </row>
    <row r="2217" spans="1:39" x14ac:dyDescent="0.35">
      <c r="A2217" s="379"/>
      <c r="B2217" s="379"/>
      <c r="C2217" s="379"/>
      <c r="D2217" s="379"/>
      <c r="E2217" s="379"/>
      <c r="F2217" s="379"/>
      <c r="G2217" s="379"/>
      <c r="H2217" s="379"/>
      <c r="I2217" s="379"/>
      <c r="J2217" s="379"/>
      <c r="K2217" s="379"/>
      <c r="L2217" s="379"/>
      <c r="M2217" s="379"/>
      <c r="N2217" s="379"/>
      <c r="O2217" s="379"/>
      <c r="P2217" s="379"/>
      <c r="Q2217" s="379"/>
      <c r="R2217" s="379"/>
      <c r="S2217" s="379"/>
      <c r="T2217" s="379"/>
      <c r="U2217" s="379"/>
      <c r="V2217" s="379"/>
      <c r="W2217" s="379"/>
      <c r="X2217" s="379"/>
      <c r="Y2217" s="379"/>
      <c r="Z2217" s="379"/>
      <c r="AA2217" s="380"/>
      <c r="AB2217" s="379"/>
      <c r="AC2217" s="379"/>
      <c r="AD2217" s="379"/>
      <c r="AE2217" s="381"/>
      <c r="AF2217" s="105"/>
      <c r="AG2217" s="381"/>
      <c r="AH2217" s="381"/>
      <c r="AI2217" s="381"/>
      <c r="AJ2217" s="381"/>
      <c r="AK2217" s="381"/>
      <c r="AL2217" s="381"/>
      <c r="AM2217" s="381"/>
    </row>
    <row r="2218" spans="1:39" x14ac:dyDescent="0.35">
      <c r="A2218" s="379"/>
      <c r="B2218" s="379"/>
      <c r="C2218" s="379"/>
      <c r="D2218" s="379"/>
      <c r="E2218" s="379"/>
      <c r="F2218" s="379"/>
      <c r="G2218" s="379"/>
      <c r="H2218" s="379"/>
      <c r="I2218" s="379"/>
      <c r="J2218" s="379"/>
      <c r="K2218" s="379"/>
      <c r="L2218" s="379"/>
      <c r="M2218" s="379"/>
      <c r="N2218" s="379"/>
      <c r="O2218" s="379"/>
      <c r="P2218" s="379"/>
      <c r="Q2218" s="379"/>
      <c r="R2218" s="379"/>
      <c r="S2218" s="379"/>
      <c r="T2218" s="379"/>
      <c r="U2218" s="379"/>
      <c r="V2218" s="379"/>
      <c r="W2218" s="379"/>
      <c r="X2218" s="379"/>
      <c r="Y2218" s="379"/>
      <c r="Z2218" s="379"/>
      <c r="AA2218" s="380"/>
      <c r="AB2218" s="379"/>
      <c r="AC2218" s="379"/>
      <c r="AD2218" s="379"/>
      <c r="AE2218" s="381"/>
      <c r="AF2218" s="105"/>
      <c r="AG2218" s="381"/>
      <c r="AH2218" s="381"/>
      <c r="AI2218" s="381"/>
      <c r="AJ2218" s="381"/>
      <c r="AK2218" s="381"/>
      <c r="AL2218" s="381"/>
      <c r="AM2218" s="381"/>
    </row>
    <row r="2219" spans="1:39" x14ac:dyDescent="0.35">
      <c r="A2219" s="379"/>
      <c r="B2219" s="379"/>
      <c r="C2219" s="379"/>
      <c r="D2219" s="379"/>
      <c r="E2219" s="379"/>
      <c r="F2219" s="379"/>
      <c r="G2219" s="379"/>
      <c r="H2219" s="379"/>
      <c r="I2219" s="379"/>
      <c r="J2219" s="379"/>
      <c r="K2219" s="379"/>
      <c r="L2219" s="379"/>
      <c r="M2219" s="379"/>
      <c r="N2219" s="379"/>
      <c r="O2219" s="379"/>
      <c r="P2219" s="379"/>
      <c r="Q2219" s="379"/>
      <c r="R2219" s="379"/>
      <c r="S2219" s="379"/>
      <c r="T2219" s="379"/>
      <c r="U2219" s="379"/>
      <c r="V2219" s="379"/>
      <c r="W2219" s="379"/>
      <c r="X2219" s="379"/>
      <c r="Y2219" s="379"/>
      <c r="Z2219" s="379"/>
      <c r="AA2219" s="380"/>
      <c r="AB2219" s="379"/>
      <c r="AC2219" s="379"/>
      <c r="AD2219" s="379"/>
      <c r="AE2219" s="381"/>
      <c r="AF2219" s="105"/>
      <c r="AG2219" s="381"/>
      <c r="AH2219" s="381"/>
      <c r="AI2219" s="381"/>
      <c r="AJ2219" s="381"/>
      <c r="AK2219" s="381"/>
      <c r="AL2219" s="381"/>
      <c r="AM2219" s="381"/>
    </row>
    <row r="2220" spans="1:39" x14ac:dyDescent="0.35">
      <c r="A2220" s="379"/>
      <c r="B2220" s="379"/>
      <c r="C2220" s="379"/>
      <c r="D2220" s="379"/>
      <c r="E2220" s="379"/>
      <c r="F2220" s="379"/>
      <c r="G2220" s="379"/>
      <c r="H2220" s="379"/>
      <c r="I2220" s="379"/>
      <c r="J2220" s="379"/>
      <c r="K2220" s="379"/>
      <c r="L2220" s="379"/>
      <c r="M2220" s="379"/>
      <c r="N2220" s="379"/>
      <c r="O2220" s="379"/>
      <c r="P2220" s="379"/>
      <c r="Q2220" s="379"/>
      <c r="R2220" s="379"/>
      <c r="S2220" s="379"/>
      <c r="T2220" s="379"/>
      <c r="U2220" s="379"/>
      <c r="V2220" s="379"/>
      <c r="W2220" s="379"/>
      <c r="X2220" s="379"/>
      <c r="Y2220" s="379"/>
      <c r="Z2220" s="379"/>
      <c r="AA2220" s="380"/>
      <c r="AB2220" s="379"/>
      <c r="AC2220" s="379"/>
      <c r="AD2220" s="379"/>
      <c r="AE2220" s="381"/>
      <c r="AF2220" s="105"/>
      <c r="AG2220" s="381"/>
      <c r="AH2220" s="381"/>
      <c r="AI2220" s="381"/>
      <c r="AJ2220" s="381"/>
      <c r="AK2220" s="381"/>
      <c r="AL2220" s="381"/>
      <c r="AM2220" s="381"/>
    </row>
    <row r="2221" spans="1:39" x14ac:dyDescent="0.35">
      <c r="A2221" s="379"/>
      <c r="B2221" s="379"/>
      <c r="C2221" s="379"/>
      <c r="D2221" s="379"/>
      <c r="E2221" s="379"/>
      <c r="F2221" s="379"/>
      <c r="G2221" s="379"/>
      <c r="H2221" s="379"/>
      <c r="I2221" s="379"/>
      <c r="J2221" s="379"/>
      <c r="K2221" s="379"/>
      <c r="L2221" s="379"/>
      <c r="M2221" s="379"/>
      <c r="N2221" s="379"/>
      <c r="O2221" s="379"/>
      <c r="P2221" s="379"/>
      <c r="Q2221" s="379"/>
      <c r="R2221" s="379"/>
      <c r="S2221" s="379"/>
      <c r="T2221" s="379"/>
      <c r="U2221" s="379"/>
      <c r="V2221" s="379"/>
      <c r="W2221" s="379"/>
      <c r="X2221" s="379"/>
      <c r="Y2221" s="379"/>
      <c r="Z2221" s="379"/>
      <c r="AA2221" s="380"/>
      <c r="AB2221" s="379"/>
      <c r="AC2221" s="379"/>
      <c r="AD2221" s="379"/>
      <c r="AE2221" s="381"/>
      <c r="AF2221" s="105"/>
      <c r="AG2221" s="381"/>
      <c r="AH2221" s="381"/>
      <c r="AI2221" s="381"/>
      <c r="AJ2221" s="381"/>
      <c r="AK2221" s="381"/>
      <c r="AL2221" s="381"/>
      <c r="AM2221" s="381"/>
    </row>
    <row r="2222" spans="1:39" x14ac:dyDescent="0.35">
      <c r="A2222" s="379"/>
      <c r="B2222" s="379"/>
      <c r="C2222" s="379"/>
      <c r="D2222" s="379"/>
      <c r="E2222" s="379"/>
      <c r="F2222" s="379"/>
      <c r="G2222" s="379"/>
      <c r="H2222" s="379"/>
      <c r="I2222" s="379"/>
      <c r="J2222" s="379"/>
      <c r="K2222" s="379"/>
      <c r="L2222" s="379"/>
      <c r="M2222" s="379"/>
      <c r="N2222" s="379"/>
      <c r="O2222" s="379"/>
      <c r="P2222" s="379"/>
      <c r="Q2222" s="379"/>
      <c r="R2222" s="379"/>
      <c r="S2222" s="379"/>
      <c r="T2222" s="379"/>
      <c r="U2222" s="379"/>
      <c r="V2222" s="379"/>
      <c r="W2222" s="379"/>
      <c r="X2222" s="379"/>
      <c r="Y2222" s="379"/>
      <c r="Z2222" s="379"/>
      <c r="AA2222" s="380"/>
      <c r="AB2222" s="379"/>
      <c r="AC2222" s="379"/>
      <c r="AD2222" s="379"/>
      <c r="AE2222" s="381"/>
      <c r="AF2222" s="105"/>
      <c r="AG2222" s="381"/>
      <c r="AH2222" s="381"/>
      <c r="AI2222" s="381"/>
      <c r="AJ2222" s="381"/>
      <c r="AK2222" s="381"/>
      <c r="AL2222" s="381"/>
      <c r="AM2222" s="381"/>
    </row>
    <row r="2223" spans="1:39" x14ac:dyDescent="0.35">
      <c r="A2223" s="379"/>
      <c r="B2223" s="379"/>
      <c r="C2223" s="379"/>
      <c r="D2223" s="379"/>
      <c r="E2223" s="379"/>
      <c r="F2223" s="379"/>
      <c r="G2223" s="379"/>
      <c r="H2223" s="379"/>
      <c r="I2223" s="379"/>
      <c r="J2223" s="379"/>
      <c r="K2223" s="379"/>
      <c r="L2223" s="379"/>
      <c r="M2223" s="379"/>
      <c r="N2223" s="379"/>
      <c r="O2223" s="379"/>
      <c r="P2223" s="379"/>
      <c r="Q2223" s="379"/>
      <c r="R2223" s="379"/>
      <c r="S2223" s="379"/>
      <c r="T2223" s="379"/>
      <c r="U2223" s="379"/>
      <c r="V2223" s="379"/>
      <c r="W2223" s="379"/>
      <c r="X2223" s="379"/>
      <c r="Y2223" s="379"/>
      <c r="Z2223" s="379"/>
      <c r="AA2223" s="380"/>
      <c r="AB2223" s="379"/>
      <c r="AC2223" s="379"/>
      <c r="AD2223" s="379"/>
      <c r="AE2223" s="381"/>
      <c r="AF2223" s="105"/>
      <c r="AG2223" s="381"/>
      <c r="AH2223" s="381"/>
      <c r="AI2223" s="381"/>
      <c r="AJ2223" s="381"/>
      <c r="AK2223" s="381"/>
      <c r="AL2223" s="381"/>
      <c r="AM2223" s="381"/>
    </row>
    <row r="2224" spans="1:39" x14ac:dyDescent="0.35">
      <c r="A2224" s="379"/>
      <c r="B2224" s="379"/>
      <c r="C2224" s="379"/>
      <c r="D2224" s="379"/>
      <c r="E2224" s="379"/>
      <c r="F2224" s="379"/>
      <c r="G2224" s="379"/>
      <c r="H2224" s="379"/>
      <c r="I2224" s="379"/>
      <c r="J2224" s="379"/>
      <c r="K2224" s="379"/>
      <c r="L2224" s="379"/>
      <c r="M2224" s="379"/>
      <c r="N2224" s="379"/>
      <c r="O2224" s="379"/>
      <c r="P2224" s="379"/>
      <c r="Q2224" s="379"/>
      <c r="R2224" s="379"/>
      <c r="S2224" s="379"/>
      <c r="T2224" s="379"/>
      <c r="U2224" s="379"/>
      <c r="V2224" s="379"/>
      <c r="W2224" s="379"/>
      <c r="X2224" s="379"/>
      <c r="Y2224" s="379"/>
      <c r="Z2224" s="379"/>
      <c r="AA2224" s="380"/>
      <c r="AB2224" s="379"/>
      <c r="AC2224" s="379"/>
      <c r="AD2224" s="379"/>
      <c r="AE2224" s="381"/>
      <c r="AF2224" s="105"/>
      <c r="AG2224" s="381"/>
      <c r="AH2224" s="381"/>
      <c r="AI2224" s="381"/>
      <c r="AJ2224" s="381"/>
      <c r="AK2224" s="381"/>
      <c r="AL2224" s="381"/>
      <c r="AM2224" s="381"/>
    </row>
    <row r="2225" spans="1:39" x14ac:dyDescent="0.35">
      <c r="A2225" s="379"/>
      <c r="B2225" s="379"/>
      <c r="C2225" s="379"/>
      <c r="D2225" s="379"/>
      <c r="E2225" s="379"/>
      <c r="F2225" s="379"/>
      <c r="G2225" s="379"/>
      <c r="H2225" s="379"/>
      <c r="I2225" s="379"/>
      <c r="J2225" s="379"/>
      <c r="K2225" s="379"/>
      <c r="L2225" s="379"/>
      <c r="M2225" s="379"/>
      <c r="N2225" s="379"/>
      <c r="O2225" s="379"/>
      <c r="P2225" s="379"/>
      <c r="Q2225" s="379"/>
      <c r="R2225" s="379"/>
      <c r="S2225" s="379"/>
      <c r="T2225" s="379"/>
      <c r="U2225" s="379"/>
      <c r="V2225" s="379"/>
      <c r="W2225" s="379"/>
      <c r="X2225" s="379"/>
      <c r="Y2225" s="379"/>
      <c r="Z2225" s="379"/>
      <c r="AA2225" s="380"/>
      <c r="AB2225" s="379"/>
      <c r="AC2225" s="379"/>
      <c r="AD2225" s="379"/>
      <c r="AE2225" s="381"/>
      <c r="AF2225" s="105"/>
      <c r="AG2225" s="381"/>
      <c r="AH2225" s="381"/>
      <c r="AI2225" s="381"/>
      <c r="AJ2225" s="381"/>
      <c r="AK2225" s="381"/>
      <c r="AL2225" s="381"/>
      <c r="AM2225" s="381"/>
    </row>
    <row r="2226" spans="1:39" x14ac:dyDescent="0.35">
      <c r="A2226" s="379"/>
      <c r="B2226" s="379"/>
      <c r="C2226" s="379"/>
      <c r="D2226" s="379"/>
      <c r="E2226" s="379"/>
      <c r="F2226" s="379"/>
      <c r="G2226" s="379"/>
      <c r="H2226" s="379"/>
      <c r="I2226" s="379"/>
      <c r="J2226" s="379"/>
      <c r="K2226" s="379"/>
      <c r="L2226" s="379"/>
      <c r="M2226" s="379"/>
      <c r="N2226" s="379"/>
      <c r="O2226" s="379"/>
      <c r="P2226" s="379"/>
      <c r="Q2226" s="379"/>
      <c r="R2226" s="379"/>
      <c r="S2226" s="379"/>
      <c r="T2226" s="379"/>
      <c r="U2226" s="379"/>
      <c r="V2226" s="379"/>
      <c r="W2226" s="379"/>
      <c r="X2226" s="379"/>
      <c r="Y2226" s="379"/>
      <c r="Z2226" s="379"/>
      <c r="AA2226" s="380"/>
      <c r="AB2226" s="379"/>
      <c r="AC2226" s="379"/>
      <c r="AD2226" s="379"/>
      <c r="AE2226" s="381"/>
      <c r="AF2226" s="105"/>
      <c r="AG2226" s="381"/>
      <c r="AH2226" s="381"/>
      <c r="AI2226" s="381"/>
      <c r="AJ2226" s="381"/>
      <c r="AK2226" s="381"/>
      <c r="AL2226" s="381"/>
      <c r="AM2226" s="381"/>
    </row>
    <row r="2227" spans="1:39" x14ac:dyDescent="0.35">
      <c r="A2227" s="379"/>
      <c r="B2227" s="379"/>
      <c r="C2227" s="379"/>
      <c r="D2227" s="379"/>
      <c r="E2227" s="379"/>
      <c r="F2227" s="379"/>
      <c r="G2227" s="379"/>
      <c r="H2227" s="379"/>
      <c r="I2227" s="379"/>
      <c r="J2227" s="379"/>
      <c r="K2227" s="379"/>
      <c r="L2227" s="379"/>
      <c r="M2227" s="379"/>
      <c r="N2227" s="379"/>
      <c r="O2227" s="379"/>
      <c r="P2227" s="379"/>
      <c r="Q2227" s="379"/>
      <c r="R2227" s="379"/>
      <c r="S2227" s="379"/>
      <c r="T2227" s="379"/>
      <c r="U2227" s="379"/>
      <c r="V2227" s="379"/>
      <c r="W2227" s="379"/>
      <c r="X2227" s="379"/>
      <c r="Y2227" s="379"/>
      <c r="Z2227" s="379"/>
      <c r="AA2227" s="380"/>
      <c r="AB2227" s="379"/>
      <c r="AC2227" s="379"/>
      <c r="AD2227" s="379"/>
      <c r="AE2227" s="381"/>
      <c r="AF2227" s="105"/>
      <c r="AG2227" s="381"/>
      <c r="AH2227" s="381"/>
      <c r="AI2227" s="381"/>
      <c r="AJ2227" s="381"/>
      <c r="AK2227" s="381"/>
      <c r="AL2227" s="381"/>
      <c r="AM2227" s="381"/>
    </row>
    <row r="2228" spans="1:39" x14ac:dyDescent="0.35">
      <c r="A2228" s="379"/>
      <c r="B2228" s="379"/>
      <c r="C2228" s="379"/>
      <c r="D2228" s="379"/>
      <c r="E2228" s="379"/>
      <c r="F2228" s="379"/>
      <c r="G2228" s="379"/>
      <c r="H2228" s="379"/>
      <c r="I2228" s="379"/>
      <c r="J2228" s="379"/>
      <c r="K2228" s="379"/>
      <c r="L2228" s="379"/>
      <c r="M2228" s="379"/>
      <c r="N2228" s="379"/>
      <c r="O2228" s="379"/>
      <c r="P2228" s="379"/>
      <c r="Q2228" s="379"/>
      <c r="R2228" s="379"/>
      <c r="S2228" s="379"/>
      <c r="T2228" s="379"/>
      <c r="U2228" s="379"/>
      <c r="V2228" s="379"/>
      <c r="W2228" s="379"/>
      <c r="X2228" s="379"/>
      <c r="Y2228" s="379"/>
      <c r="Z2228" s="379"/>
      <c r="AA2228" s="380"/>
      <c r="AB2228" s="379"/>
      <c r="AC2228" s="379"/>
      <c r="AD2228" s="379"/>
      <c r="AE2228" s="381"/>
      <c r="AF2228" s="105"/>
      <c r="AG2228" s="381"/>
      <c r="AH2228" s="381"/>
      <c r="AI2228" s="381"/>
      <c r="AJ2228" s="381"/>
      <c r="AK2228" s="381"/>
      <c r="AL2228" s="381"/>
      <c r="AM2228" s="381"/>
    </row>
    <row r="2229" spans="1:39" x14ac:dyDescent="0.35">
      <c r="A2229" s="379"/>
      <c r="B2229" s="379"/>
      <c r="C2229" s="379"/>
      <c r="D2229" s="379"/>
      <c r="E2229" s="379"/>
      <c r="F2229" s="379"/>
      <c r="G2229" s="379"/>
      <c r="H2229" s="379"/>
      <c r="I2229" s="379"/>
      <c r="J2229" s="379"/>
      <c r="K2229" s="379"/>
      <c r="L2229" s="379"/>
      <c r="M2229" s="379"/>
      <c r="N2229" s="379"/>
      <c r="O2229" s="379"/>
      <c r="P2229" s="379"/>
      <c r="Q2229" s="379"/>
      <c r="R2229" s="379"/>
      <c r="S2229" s="379"/>
      <c r="T2229" s="379"/>
      <c r="U2229" s="379"/>
      <c r="V2229" s="379"/>
      <c r="W2229" s="379"/>
      <c r="X2229" s="379"/>
      <c r="Y2229" s="379"/>
      <c r="Z2229" s="379"/>
      <c r="AA2229" s="380"/>
      <c r="AB2229" s="379"/>
      <c r="AC2229" s="379"/>
      <c r="AD2229" s="379"/>
      <c r="AE2229" s="381"/>
      <c r="AF2229" s="105"/>
      <c r="AG2229" s="381"/>
      <c r="AH2229" s="381"/>
      <c r="AI2229" s="381"/>
      <c r="AJ2229" s="381"/>
      <c r="AK2229" s="381"/>
      <c r="AL2229" s="381"/>
      <c r="AM2229" s="381"/>
    </row>
    <row r="2230" spans="1:39" x14ac:dyDescent="0.35">
      <c r="A2230" s="379"/>
      <c r="B2230" s="379"/>
      <c r="C2230" s="379"/>
      <c r="D2230" s="379"/>
      <c r="E2230" s="379"/>
      <c r="F2230" s="379"/>
      <c r="G2230" s="379"/>
      <c r="H2230" s="379"/>
      <c r="I2230" s="379"/>
      <c r="J2230" s="379"/>
      <c r="K2230" s="379"/>
      <c r="L2230" s="379"/>
      <c r="M2230" s="379"/>
      <c r="N2230" s="379"/>
      <c r="O2230" s="379"/>
      <c r="P2230" s="379"/>
      <c r="Q2230" s="379"/>
      <c r="R2230" s="379"/>
      <c r="S2230" s="379"/>
      <c r="T2230" s="379"/>
      <c r="U2230" s="379"/>
      <c r="V2230" s="379"/>
      <c r="W2230" s="379"/>
      <c r="X2230" s="379"/>
      <c r="Y2230" s="379"/>
      <c r="Z2230" s="379"/>
      <c r="AA2230" s="380"/>
      <c r="AB2230" s="379"/>
      <c r="AC2230" s="379"/>
      <c r="AD2230" s="379"/>
      <c r="AE2230" s="381"/>
      <c r="AF2230" s="105"/>
      <c r="AG2230" s="381"/>
      <c r="AH2230" s="381"/>
      <c r="AI2230" s="381"/>
      <c r="AJ2230" s="381"/>
      <c r="AK2230" s="381"/>
      <c r="AL2230" s="381"/>
      <c r="AM2230" s="381"/>
    </row>
    <row r="2231" spans="1:39" x14ac:dyDescent="0.35">
      <c r="A2231" s="379"/>
      <c r="B2231" s="379"/>
      <c r="C2231" s="379"/>
      <c r="D2231" s="379"/>
      <c r="E2231" s="379"/>
      <c r="F2231" s="379"/>
      <c r="G2231" s="379"/>
      <c r="H2231" s="379"/>
      <c r="I2231" s="379"/>
      <c r="J2231" s="379"/>
      <c r="K2231" s="379"/>
      <c r="L2231" s="379"/>
      <c r="M2231" s="379"/>
      <c r="N2231" s="379"/>
      <c r="O2231" s="379"/>
      <c r="P2231" s="379"/>
      <c r="Q2231" s="379"/>
      <c r="R2231" s="379"/>
      <c r="S2231" s="379"/>
      <c r="T2231" s="379"/>
      <c r="U2231" s="379"/>
      <c r="V2231" s="379"/>
      <c r="W2231" s="379"/>
      <c r="X2231" s="379"/>
      <c r="Y2231" s="379"/>
      <c r="Z2231" s="379"/>
      <c r="AA2231" s="380"/>
      <c r="AB2231" s="379"/>
      <c r="AC2231" s="379"/>
      <c r="AD2231" s="379"/>
      <c r="AE2231" s="381"/>
      <c r="AF2231" s="105"/>
      <c r="AG2231" s="381"/>
      <c r="AH2231" s="381"/>
      <c r="AI2231" s="381"/>
      <c r="AJ2231" s="381"/>
      <c r="AK2231" s="381"/>
      <c r="AL2231" s="381"/>
      <c r="AM2231" s="381"/>
    </row>
    <row r="2232" spans="1:39" x14ac:dyDescent="0.35">
      <c r="A2232" s="379"/>
      <c r="B2232" s="379"/>
      <c r="C2232" s="379"/>
      <c r="D2232" s="379"/>
      <c r="E2232" s="379"/>
      <c r="F2232" s="379"/>
      <c r="G2232" s="379"/>
      <c r="H2232" s="379"/>
      <c r="I2232" s="379"/>
      <c r="J2232" s="379"/>
      <c r="K2232" s="379"/>
      <c r="L2232" s="379"/>
      <c r="M2232" s="379"/>
      <c r="N2232" s="379"/>
      <c r="O2232" s="379"/>
      <c r="P2232" s="379"/>
      <c r="Q2232" s="379"/>
      <c r="R2232" s="379"/>
      <c r="S2232" s="379"/>
      <c r="T2232" s="379"/>
      <c r="U2232" s="379"/>
      <c r="V2232" s="379"/>
      <c r="W2232" s="379"/>
      <c r="X2232" s="379"/>
      <c r="Y2232" s="379"/>
      <c r="Z2232" s="379"/>
      <c r="AA2232" s="380"/>
      <c r="AB2232" s="379"/>
      <c r="AC2232" s="379"/>
      <c r="AD2232" s="379"/>
      <c r="AE2232" s="381"/>
      <c r="AF2232" s="105"/>
      <c r="AG2232" s="381"/>
      <c r="AH2232" s="381"/>
      <c r="AI2232" s="381"/>
      <c r="AJ2232" s="381"/>
      <c r="AK2232" s="381"/>
      <c r="AL2232" s="381"/>
      <c r="AM2232" s="381"/>
    </row>
    <row r="2233" spans="1:39" x14ac:dyDescent="0.35">
      <c r="A2233" s="379"/>
      <c r="B2233" s="379"/>
      <c r="C2233" s="379"/>
      <c r="D2233" s="379"/>
      <c r="E2233" s="379"/>
      <c r="F2233" s="379"/>
      <c r="G2233" s="379"/>
      <c r="H2233" s="379"/>
      <c r="I2233" s="379"/>
      <c r="J2233" s="379"/>
      <c r="K2233" s="379"/>
      <c r="L2233" s="379"/>
      <c r="M2233" s="379"/>
      <c r="N2233" s="379"/>
      <c r="O2233" s="379"/>
      <c r="P2233" s="379"/>
      <c r="Q2233" s="379"/>
      <c r="R2233" s="379"/>
      <c r="S2233" s="379"/>
      <c r="T2233" s="379"/>
      <c r="U2233" s="379"/>
      <c r="V2233" s="379"/>
      <c r="W2233" s="379"/>
      <c r="X2233" s="379"/>
      <c r="Y2233" s="379"/>
      <c r="Z2233" s="379"/>
      <c r="AA2233" s="380"/>
      <c r="AB2233" s="379"/>
      <c r="AC2233" s="379"/>
      <c r="AD2233" s="379"/>
      <c r="AE2233" s="381"/>
      <c r="AF2233" s="105"/>
      <c r="AG2233" s="381"/>
      <c r="AH2233" s="381"/>
      <c r="AI2233" s="381"/>
      <c r="AJ2233" s="381"/>
      <c r="AK2233" s="381"/>
      <c r="AL2233" s="381"/>
      <c r="AM2233" s="381"/>
    </row>
    <row r="2234" spans="1:39" x14ac:dyDescent="0.35">
      <c r="A2234" s="379"/>
      <c r="B2234" s="379"/>
      <c r="C2234" s="379"/>
      <c r="D2234" s="379"/>
      <c r="E2234" s="379"/>
      <c r="F2234" s="379"/>
      <c r="G2234" s="379"/>
      <c r="H2234" s="379"/>
      <c r="I2234" s="379"/>
      <c r="J2234" s="379"/>
      <c r="K2234" s="379"/>
      <c r="L2234" s="379"/>
      <c r="M2234" s="379"/>
      <c r="N2234" s="379"/>
      <c r="O2234" s="379"/>
      <c r="P2234" s="379"/>
      <c r="Q2234" s="379"/>
      <c r="R2234" s="379"/>
      <c r="S2234" s="379"/>
      <c r="T2234" s="379"/>
      <c r="U2234" s="379"/>
      <c r="V2234" s="379"/>
      <c r="W2234" s="379"/>
      <c r="X2234" s="379"/>
      <c r="Y2234" s="379"/>
      <c r="Z2234" s="379"/>
      <c r="AA2234" s="380"/>
      <c r="AB2234" s="379"/>
      <c r="AC2234" s="379"/>
      <c r="AD2234" s="379"/>
      <c r="AE2234" s="381"/>
      <c r="AF2234" s="105"/>
      <c r="AG2234" s="381"/>
      <c r="AH2234" s="381"/>
      <c r="AI2234" s="381"/>
      <c r="AJ2234" s="381"/>
      <c r="AK2234" s="381"/>
      <c r="AL2234" s="381"/>
      <c r="AM2234" s="381"/>
    </row>
    <row r="2235" spans="1:39" x14ac:dyDescent="0.35">
      <c r="A2235" s="379"/>
      <c r="B2235" s="379"/>
      <c r="C2235" s="379"/>
      <c r="D2235" s="379"/>
      <c r="E2235" s="379"/>
      <c r="F2235" s="379"/>
      <c r="G2235" s="379"/>
      <c r="H2235" s="379"/>
      <c r="I2235" s="379"/>
      <c r="J2235" s="379"/>
      <c r="K2235" s="379"/>
      <c r="L2235" s="379"/>
      <c r="M2235" s="379"/>
      <c r="N2235" s="379"/>
      <c r="O2235" s="379"/>
      <c r="P2235" s="379"/>
      <c r="Q2235" s="379"/>
      <c r="R2235" s="379"/>
      <c r="S2235" s="379"/>
      <c r="T2235" s="379"/>
      <c r="U2235" s="379"/>
      <c r="V2235" s="379"/>
      <c r="W2235" s="379"/>
      <c r="X2235" s="379"/>
      <c r="Y2235" s="379"/>
      <c r="Z2235" s="379"/>
      <c r="AA2235" s="380"/>
      <c r="AB2235" s="379"/>
      <c r="AC2235" s="379"/>
      <c r="AD2235" s="379"/>
      <c r="AE2235" s="381"/>
      <c r="AF2235" s="105"/>
      <c r="AG2235" s="381"/>
      <c r="AH2235" s="381"/>
      <c r="AI2235" s="381"/>
      <c r="AJ2235" s="381"/>
      <c r="AK2235" s="381"/>
      <c r="AL2235" s="381"/>
      <c r="AM2235" s="381"/>
    </row>
    <row r="2236" spans="1:39" x14ac:dyDescent="0.35">
      <c r="A2236" s="379"/>
      <c r="B2236" s="379"/>
      <c r="C2236" s="379"/>
      <c r="D2236" s="379"/>
      <c r="E2236" s="379"/>
      <c r="F2236" s="379"/>
      <c r="G2236" s="379"/>
      <c r="H2236" s="379"/>
      <c r="I2236" s="379"/>
      <c r="J2236" s="379"/>
      <c r="K2236" s="379"/>
      <c r="L2236" s="379"/>
      <c r="M2236" s="379"/>
      <c r="N2236" s="379"/>
      <c r="O2236" s="379"/>
      <c r="P2236" s="379"/>
      <c r="Q2236" s="379"/>
      <c r="R2236" s="379"/>
      <c r="S2236" s="379"/>
      <c r="T2236" s="379"/>
      <c r="U2236" s="379"/>
      <c r="V2236" s="379"/>
      <c r="W2236" s="379"/>
      <c r="X2236" s="379"/>
      <c r="Y2236" s="379"/>
      <c r="Z2236" s="379"/>
      <c r="AA2236" s="380"/>
      <c r="AB2236" s="379"/>
      <c r="AC2236" s="379"/>
      <c r="AD2236" s="379"/>
      <c r="AE2236" s="381"/>
      <c r="AF2236" s="105"/>
      <c r="AG2236" s="381"/>
      <c r="AH2236" s="381"/>
      <c r="AI2236" s="381"/>
      <c r="AJ2236" s="381"/>
      <c r="AK2236" s="381"/>
      <c r="AL2236" s="381"/>
      <c r="AM2236" s="381"/>
    </row>
    <row r="2237" spans="1:39" x14ac:dyDescent="0.35">
      <c r="A2237" s="379"/>
      <c r="B2237" s="379"/>
      <c r="C2237" s="379"/>
      <c r="D2237" s="379"/>
      <c r="E2237" s="379"/>
      <c r="F2237" s="379"/>
      <c r="G2237" s="379"/>
      <c r="H2237" s="379"/>
      <c r="I2237" s="379"/>
      <c r="J2237" s="379"/>
      <c r="K2237" s="379"/>
      <c r="L2237" s="379"/>
      <c r="M2237" s="379"/>
      <c r="N2237" s="379"/>
      <c r="O2237" s="379"/>
      <c r="P2237" s="379"/>
      <c r="Q2237" s="379"/>
      <c r="R2237" s="379"/>
      <c r="S2237" s="379"/>
      <c r="T2237" s="379"/>
      <c r="U2237" s="379"/>
      <c r="V2237" s="379"/>
      <c r="W2237" s="379"/>
      <c r="X2237" s="379"/>
      <c r="Y2237" s="379"/>
      <c r="Z2237" s="379"/>
      <c r="AA2237" s="380"/>
      <c r="AB2237" s="379"/>
      <c r="AC2237" s="379"/>
      <c r="AD2237" s="379"/>
      <c r="AE2237" s="381"/>
      <c r="AF2237" s="105"/>
      <c r="AG2237" s="381"/>
      <c r="AH2237" s="381"/>
      <c r="AI2237" s="381"/>
      <c r="AJ2237" s="381"/>
      <c r="AK2237" s="381"/>
      <c r="AL2237" s="381"/>
      <c r="AM2237" s="381"/>
    </row>
    <row r="2238" spans="1:39" x14ac:dyDescent="0.35">
      <c r="A2238" s="379"/>
      <c r="B2238" s="379"/>
      <c r="C2238" s="379"/>
      <c r="D2238" s="379"/>
      <c r="E2238" s="379"/>
      <c r="F2238" s="379"/>
      <c r="G2238" s="379"/>
      <c r="H2238" s="379"/>
      <c r="I2238" s="379"/>
      <c r="J2238" s="379"/>
      <c r="K2238" s="379"/>
      <c r="L2238" s="379"/>
      <c r="M2238" s="379"/>
      <c r="N2238" s="379"/>
      <c r="O2238" s="379"/>
      <c r="P2238" s="379"/>
      <c r="Q2238" s="379"/>
      <c r="R2238" s="379"/>
      <c r="S2238" s="379"/>
      <c r="T2238" s="379"/>
      <c r="U2238" s="379"/>
      <c r="V2238" s="379"/>
      <c r="W2238" s="379"/>
      <c r="X2238" s="379"/>
      <c r="Y2238" s="379"/>
      <c r="Z2238" s="379"/>
      <c r="AA2238" s="380"/>
      <c r="AB2238" s="379"/>
      <c r="AC2238" s="379"/>
      <c r="AD2238" s="379"/>
      <c r="AE2238" s="381"/>
      <c r="AF2238" s="105"/>
      <c r="AG2238" s="381"/>
      <c r="AH2238" s="381"/>
      <c r="AI2238" s="381"/>
      <c r="AJ2238" s="381"/>
      <c r="AK2238" s="381"/>
      <c r="AL2238" s="381"/>
      <c r="AM2238" s="381"/>
    </row>
    <row r="2239" spans="1:39" x14ac:dyDescent="0.35">
      <c r="A2239" s="379"/>
      <c r="B2239" s="379"/>
      <c r="C2239" s="379"/>
      <c r="D2239" s="379"/>
      <c r="E2239" s="379"/>
      <c r="F2239" s="379"/>
      <c r="G2239" s="379"/>
      <c r="H2239" s="379"/>
      <c r="I2239" s="379"/>
      <c r="J2239" s="379"/>
      <c r="K2239" s="379"/>
      <c r="L2239" s="379"/>
      <c r="M2239" s="379"/>
      <c r="N2239" s="379"/>
      <c r="O2239" s="379"/>
      <c r="P2239" s="379"/>
      <c r="Q2239" s="379"/>
      <c r="R2239" s="379"/>
      <c r="S2239" s="379"/>
      <c r="T2239" s="379"/>
      <c r="U2239" s="379"/>
      <c r="V2239" s="379"/>
      <c r="W2239" s="379"/>
      <c r="X2239" s="379"/>
      <c r="Y2239" s="379"/>
      <c r="Z2239" s="379"/>
      <c r="AA2239" s="380"/>
      <c r="AB2239" s="379"/>
      <c r="AC2239" s="379"/>
      <c r="AD2239" s="379"/>
      <c r="AE2239" s="381"/>
      <c r="AF2239" s="105"/>
      <c r="AG2239" s="381"/>
      <c r="AH2239" s="381"/>
      <c r="AI2239" s="381"/>
      <c r="AJ2239" s="381"/>
      <c r="AK2239" s="381"/>
      <c r="AL2239" s="381"/>
      <c r="AM2239" s="381"/>
    </row>
    <row r="2240" spans="1:39" x14ac:dyDescent="0.35">
      <c r="A2240" s="379"/>
      <c r="B2240" s="379"/>
      <c r="C2240" s="379"/>
      <c r="D2240" s="379"/>
      <c r="E2240" s="379"/>
      <c r="F2240" s="379"/>
      <c r="G2240" s="379"/>
      <c r="H2240" s="379"/>
      <c r="I2240" s="379"/>
      <c r="J2240" s="379"/>
      <c r="K2240" s="379"/>
      <c r="L2240" s="379"/>
      <c r="M2240" s="379"/>
      <c r="N2240" s="379"/>
      <c r="O2240" s="379"/>
      <c r="P2240" s="379"/>
      <c r="Q2240" s="379"/>
      <c r="R2240" s="379"/>
      <c r="S2240" s="379"/>
      <c r="T2240" s="379"/>
      <c r="U2240" s="379"/>
      <c r="V2240" s="379"/>
      <c r="W2240" s="379"/>
      <c r="X2240" s="379"/>
      <c r="Y2240" s="379"/>
      <c r="Z2240" s="379"/>
      <c r="AA2240" s="380"/>
      <c r="AB2240" s="379"/>
      <c r="AC2240" s="379"/>
      <c r="AD2240" s="379"/>
      <c r="AE2240" s="381"/>
      <c r="AF2240" s="105"/>
      <c r="AG2240" s="381"/>
      <c r="AH2240" s="381"/>
      <c r="AI2240" s="381"/>
      <c r="AJ2240" s="381"/>
      <c r="AK2240" s="381"/>
      <c r="AL2240" s="381"/>
      <c r="AM2240" s="381"/>
    </row>
    <row r="2241" spans="1:39" x14ac:dyDescent="0.35">
      <c r="A2241" s="379"/>
      <c r="B2241" s="379"/>
      <c r="C2241" s="379"/>
      <c r="D2241" s="379"/>
      <c r="E2241" s="379"/>
      <c r="F2241" s="379"/>
      <c r="G2241" s="379"/>
      <c r="H2241" s="379"/>
      <c r="I2241" s="379"/>
      <c r="J2241" s="379"/>
      <c r="K2241" s="379"/>
      <c r="L2241" s="379"/>
      <c r="M2241" s="379"/>
      <c r="N2241" s="379"/>
      <c r="O2241" s="379"/>
      <c r="P2241" s="379"/>
      <c r="Q2241" s="379"/>
      <c r="R2241" s="379"/>
      <c r="S2241" s="379"/>
      <c r="T2241" s="379"/>
      <c r="U2241" s="379"/>
      <c r="V2241" s="379"/>
      <c r="W2241" s="379"/>
      <c r="X2241" s="379"/>
      <c r="Y2241" s="379"/>
      <c r="Z2241" s="379"/>
      <c r="AA2241" s="380"/>
      <c r="AB2241" s="379"/>
      <c r="AC2241" s="379"/>
      <c r="AD2241" s="379"/>
      <c r="AE2241" s="381"/>
      <c r="AF2241" s="105"/>
      <c r="AG2241" s="381"/>
      <c r="AH2241" s="381"/>
      <c r="AI2241" s="381"/>
      <c r="AJ2241" s="381"/>
      <c r="AK2241" s="381"/>
      <c r="AL2241" s="381"/>
      <c r="AM2241" s="381"/>
    </row>
    <row r="2242" spans="1:39" x14ac:dyDescent="0.35">
      <c r="A2242" s="379"/>
      <c r="B2242" s="379"/>
      <c r="C2242" s="379"/>
      <c r="D2242" s="379"/>
      <c r="E2242" s="379"/>
      <c r="F2242" s="379"/>
      <c r="G2242" s="379"/>
      <c r="H2242" s="379"/>
      <c r="I2242" s="379"/>
      <c r="J2242" s="379"/>
      <c r="K2242" s="379"/>
      <c r="L2242" s="379"/>
      <c r="M2242" s="379"/>
      <c r="N2242" s="379"/>
      <c r="O2242" s="379"/>
      <c r="P2242" s="379"/>
      <c r="Q2242" s="379"/>
      <c r="R2242" s="379"/>
      <c r="S2242" s="379"/>
      <c r="T2242" s="379"/>
      <c r="U2242" s="379"/>
      <c r="V2242" s="379"/>
      <c r="W2242" s="379"/>
      <c r="X2242" s="379"/>
      <c r="Y2242" s="379"/>
      <c r="Z2242" s="379"/>
      <c r="AA2242" s="380"/>
      <c r="AB2242" s="379"/>
      <c r="AC2242" s="379"/>
      <c r="AD2242" s="379"/>
      <c r="AE2242" s="381"/>
      <c r="AF2242" s="105"/>
      <c r="AG2242" s="381"/>
      <c r="AH2242" s="381"/>
      <c r="AI2242" s="381"/>
      <c r="AJ2242" s="381"/>
      <c r="AK2242" s="381"/>
      <c r="AL2242" s="381"/>
      <c r="AM2242" s="381"/>
    </row>
    <row r="2243" spans="1:39" x14ac:dyDescent="0.35">
      <c r="A2243" s="379"/>
      <c r="B2243" s="379"/>
      <c r="C2243" s="379"/>
      <c r="D2243" s="379"/>
      <c r="E2243" s="379"/>
      <c r="F2243" s="379"/>
      <c r="G2243" s="379"/>
      <c r="H2243" s="379"/>
      <c r="I2243" s="379"/>
      <c r="J2243" s="379"/>
      <c r="K2243" s="379"/>
      <c r="L2243" s="379"/>
      <c r="M2243" s="379"/>
      <c r="N2243" s="379"/>
      <c r="O2243" s="379"/>
      <c r="P2243" s="379"/>
      <c r="Q2243" s="379"/>
      <c r="R2243" s="379"/>
      <c r="S2243" s="379"/>
      <c r="T2243" s="379"/>
      <c r="U2243" s="379"/>
      <c r="V2243" s="379"/>
      <c r="W2243" s="379"/>
      <c r="X2243" s="379"/>
      <c r="Y2243" s="379"/>
      <c r="Z2243" s="379"/>
      <c r="AA2243" s="380"/>
      <c r="AB2243" s="379"/>
      <c r="AC2243" s="379"/>
      <c r="AD2243" s="379"/>
      <c r="AE2243" s="381"/>
      <c r="AF2243" s="105"/>
      <c r="AG2243" s="381"/>
      <c r="AH2243" s="381"/>
      <c r="AI2243" s="381"/>
      <c r="AJ2243" s="381"/>
      <c r="AK2243" s="381"/>
      <c r="AL2243" s="381"/>
      <c r="AM2243" s="381"/>
    </row>
    <row r="2244" spans="1:39" x14ac:dyDescent="0.35">
      <c r="A2244" s="379"/>
      <c r="B2244" s="379"/>
      <c r="C2244" s="379"/>
      <c r="D2244" s="379"/>
      <c r="E2244" s="379"/>
      <c r="F2244" s="379"/>
      <c r="G2244" s="379"/>
      <c r="H2244" s="379"/>
      <c r="I2244" s="379"/>
      <c r="J2244" s="379"/>
      <c r="K2244" s="379"/>
      <c r="L2244" s="379"/>
      <c r="M2244" s="379"/>
      <c r="N2244" s="379"/>
      <c r="O2244" s="379"/>
      <c r="P2244" s="379"/>
      <c r="Q2244" s="379"/>
      <c r="R2244" s="379"/>
      <c r="S2244" s="379"/>
      <c r="T2244" s="379"/>
      <c r="U2244" s="379"/>
      <c r="V2244" s="379"/>
      <c r="W2244" s="379"/>
      <c r="X2244" s="379"/>
      <c r="Y2244" s="379"/>
      <c r="Z2244" s="379"/>
      <c r="AA2244" s="380"/>
      <c r="AB2244" s="379"/>
      <c r="AC2244" s="379"/>
      <c r="AD2244" s="379"/>
      <c r="AE2244" s="381"/>
      <c r="AF2244" s="105"/>
      <c r="AG2244" s="381"/>
      <c r="AH2244" s="381"/>
      <c r="AI2244" s="381"/>
      <c r="AJ2244" s="381"/>
      <c r="AK2244" s="381"/>
      <c r="AL2244" s="381"/>
      <c r="AM2244" s="381"/>
    </row>
    <row r="2245" spans="1:39" x14ac:dyDescent="0.35">
      <c r="A2245" s="379"/>
      <c r="B2245" s="379"/>
      <c r="C2245" s="379"/>
      <c r="D2245" s="379"/>
      <c r="E2245" s="379"/>
      <c r="F2245" s="379"/>
      <c r="G2245" s="379"/>
      <c r="H2245" s="379"/>
      <c r="I2245" s="379"/>
      <c r="J2245" s="379"/>
      <c r="K2245" s="379"/>
      <c r="L2245" s="379"/>
      <c r="M2245" s="379"/>
      <c r="N2245" s="379"/>
      <c r="O2245" s="379"/>
      <c r="P2245" s="379"/>
      <c r="Q2245" s="379"/>
      <c r="R2245" s="379"/>
      <c r="S2245" s="379"/>
      <c r="T2245" s="379"/>
      <c r="U2245" s="379"/>
      <c r="V2245" s="379"/>
      <c r="W2245" s="379"/>
      <c r="X2245" s="379"/>
      <c r="Y2245" s="379"/>
      <c r="Z2245" s="379"/>
      <c r="AA2245" s="380"/>
      <c r="AB2245" s="379"/>
      <c r="AC2245" s="379"/>
      <c r="AD2245" s="379"/>
      <c r="AE2245" s="381"/>
      <c r="AF2245" s="105"/>
      <c r="AG2245" s="381"/>
      <c r="AH2245" s="381"/>
      <c r="AI2245" s="381"/>
      <c r="AJ2245" s="381"/>
      <c r="AK2245" s="381"/>
      <c r="AL2245" s="381"/>
      <c r="AM2245" s="381"/>
    </row>
    <row r="2246" spans="1:39" x14ac:dyDescent="0.35">
      <c r="A2246" s="379"/>
      <c r="B2246" s="379"/>
      <c r="C2246" s="379"/>
      <c r="D2246" s="379"/>
      <c r="E2246" s="379"/>
      <c r="F2246" s="379"/>
      <c r="G2246" s="379"/>
      <c r="H2246" s="379"/>
      <c r="I2246" s="379"/>
      <c r="J2246" s="379"/>
      <c r="K2246" s="379"/>
      <c r="L2246" s="379"/>
      <c r="M2246" s="379"/>
      <c r="N2246" s="379"/>
      <c r="O2246" s="379"/>
      <c r="P2246" s="379"/>
      <c r="Q2246" s="379"/>
      <c r="R2246" s="379"/>
      <c r="S2246" s="379"/>
      <c r="T2246" s="379"/>
      <c r="U2246" s="379"/>
      <c r="V2246" s="379"/>
      <c r="W2246" s="379"/>
      <c r="X2246" s="379"/>
      <c r="Y2246" s="379"/>
      <c r="Z2246" s="379"/>
      <c r="AA2246" s="380"/>
      <c r="AB2246" s="379"/>
      <c r="AC2246" s="379"/>
      <c r="AD2246" s="379"/>
      <c r="AE2246" s="381"/>
      <c r="AF2246" s="105"/>
      <c r="AG2246" s="381"/>
      <c r="AH2246" s="381"/>
      <c r="AI2246" s="381"/>
      <c r="AJ2246" s="381"/>
      <c r="AK2246" s="381"/>
      <c r="AL2246" s="381"/>
      <c r="AM2246" s="381"/>
    </row>
    <row r="2247" spans="1:39" x14ac:dyDescent="0.35">
      <c r="A2247" s="379"/>
      <c r="B2247" s="379"/>
      <c r="C2247" s="379"/>
      <c r="D2247" s="379"/>
      <c r="E2247" s="379"/>
      <c r="F2247" s="379"/>
      <c r="G2247" s="379"/>
      <c r="H2247" s="379"/>
      <c r="I2247" s="379"/>
      <c r="J2247" s="379"/>
      <c r="K2247" s="379"/>
      <c r="L2247" s="379"/>
      <c r="M2247" s="379"/>
      <c r="N2247" s="379"/>
      <c r="O2247" s="379"/>
      <c r="P2247" s="379"/>
      <c r="Q2247" s="379"/>
      <c r="R2247" s="379"/>
      <c r="S2247" s="379"/>
      <c r="T2247" s="379"/>
      <c r="U2247" s="379"/>
      <c r="V2247" s="379"/>
      <c r="W2247" s="379"/>
      <c r="X2247" s="379"/>
      <c r="Y2247" s="379"/>
      <c r="Z2247" s="379"/>
      <c r="AA2247" s="380"/>
      <c r="AB2247" s="379"/>
      <c r="AC2247" s="379"/>
      <c r="AD2247" s="379"/>
      <c r="AE2247" s="381"/>
      <c r="AF2247" s="105"/>
      <c r="AG2247" s="381"/>
      <c r="AH2247" s="381"/>
      <c r="AI2247" s="381"/>
      <c r="AJ2247" s="381"/>
      <c r="AK2247" s="381"/>
      <c r="AL2247" s="381"/>
      <c r="AM2247" s="381"/>
    </row>
    <row r="2248" spans="1:39" x14ac:dyDescent="0.35">
      <c r="A2248" s="379"/>
      <c r="B2248" s="379"/>
      <c r="C2248" s="379"/>
      <c r="D2248" s="379"/>
      <c r="E2248" s="379"/>
      <c r="F2248" s="379"/>
      <c r="G2248" s="379"/>
      <c r="H2248" s="379"/>
      <c r="I2248" s="379"/>
      <c r="J2248" s="379"/>
      <c r="K2248" s="379"/>
      <c r="L2248" s="379"/>
      <c r="M2248" s="379"/>
      <c r="N2248" s="379"/>
      <c r="O2248" s="379"/>
      <c r="P2248" s="379"/>
      <c r="Q2248" s="379"/>
      <c r="R2248" s="379"/>
      <c r="S2248" s="379"/>
      <c r="T2248" s="379"/>
      <c r="U2248" s="379"/>
      <c r="V2248" s="379"/>
      <c r="W2248" s="379"/>
      <c r="X2248" s="379"/>
      <c r="Y2248" s="379"/>
      <c r="Z2248" s="379"/>
      <c r="AA2248" s="380"/>
      <c r="AB2248" s="379"/>
      <c r="AC2248" s="379"/>
      <c r="AD2248" s="379"/>
      <c r="AE2248" s="381"/>
      <c r="AF2248" s="105"/>
      <c r="AG2248" s="381"/>
      <c r="AH2248" s="381"/>
      <c r="AI2248" s="381"/>
      <c r="AJ2248" s="381"/>
      <c r="AK2248" s="381"/>
      <c r="AL2248" s="381"/>
      <c r="AM2248" s="381"/>
    </row>
    <row r="2249" spans="1:39" x14ac:dyDescent="0.35">
      <c r="A2249" s="379"/>
      <c r="B2249" s="379"/>
      <c r="C2249" s="379"/>
      <c r="D2249" s="379"/>
      <c r="E2249" s="379"/>
      <c r="F2249" s="379"/>
      <c r="G2249" s="379"/>
      <c r="H2249" s="379"/>
      <c r="I2249" s="379"/>
      <c r="J2249" s="379"/>
      <c r="K2249" s="379"/>
      <c r="L2249" s="379"/>
      <c r="M2249" s="379"/>
      <c r="N2249" s="379"/>
      <c r="O2249" s="379"/>
      <c r="P2249" s="379"/>
      <c r="Q2249" s="379"/>
      <c r="R2249" s="379"/>
      <c r="S2249" s="379"/>
      <c r="T2249" s="379"/>
      <c r="U2249" s="379"/>
      <c r="V2249" s="379"/>
      <c r="W2249" s="379"/>
      <c r="X2249" s="379"/>
      <c r="Y2249" s="379"/>
      <c r="Z2249" s="379"/>
      <c r="AA2249" s="380"/>
      <c r="AB2249" s="379"/>
      <c r="AC2249" s="379"/>
      <c r="AD2249" s="379"/>
      <c r="AE2249" s="381"/>
      <c r="AF2249" s="105"/>
      <c r="AG2249" s="381"/>
      <c r="AH2249" s="381"/>
      <c r="AI2249" s="381"/>
      <c r="AJ2249" s="381"/>
      <c r="AK2249" s="381"/>
      <c r="AL2249" s="381"/>
      <c r="AM2249" s="381"/>
    </row>
    <row r="2250" spans="1:39" x14ac:dyDescent="0.35">
      <c r="A2250" s="379"/>
      <c r="B2250" s="379"/>
      <c r="C2250" s="379"/>
      <c r="D2250" s="379"/>
      <c r="E2250" s="379"/>
      <c r="F2250" s="379"/>
      <c r="G2250" s="379"/>
      <c r="H2250" s="379"/>
      <c r="I2250" s="379"/>
      <c r="J2250" s="379"/>
      <c r="K2250" s="379"/>
      <c r="L2250" s="379"/>
      <c r="M2250" s="379"/>
      <c r="N2250" s="379"/>
      <c r="O2250" s="379"/>
      <c r="P2250" s="379"/>
      <c r="Q2250" s="379"/>
      <c r="R2250" s="379"/>
      <c r="S2250" s="379"/>
      <c r="T2250" s="379"/>
      <c r="U2250" s="379"/>
      <c r="V2250" s="379"/>
      <c r="W2250" s="379"/>
      <c r="X2250" s="379"/>
      <c r="Y2250" s="379"/>
      <c r="Z2250" s="379"/>
      <c r="AA2250" s="380"/>
      <c r="AB2250" s="379"/>
      <c r="AC2250" s="379"/>
      <c r="AD2250" s="379"/>
      <c r="AE2250" s="381"/>
      <c r="AF2250" s="105"/>
      <c r="AG2250" s="381"/>
      <c r="AH2250" s="381"/>
      <c r="AI2250" s="381"/>
      <c r="AJ2250" s="381"/>
      <c r="AK2250" s="381"/>
      <c r="AL2250" s="381"/>
      <c r="AM2250" s="381"/>
    </row>
    <row r="2251" spans="1:39" x14ac:dyDescent="0.35">
      <c r="A2251" s="379"/>
      <c r="B2251" s="379"/>
      <c r="C2251" s="379"/>
      <c r="D2251" s="379"/>
      <c r="E2251" s="379"/>
      <c r="F2251" s="379"/>
      <c r="G2251" s="379"/>
      <c r="H2251" s="379"/>
      <c r="I2251" s="379"/>
      <c r="J2251" s="379"/>
      <c r="K2251" s="379"/>
      <c r="L2251" s="379"/>
      <c r="M2251" s="379"/>
      <c r="N2251" s="379"/>
      <c r="O2251" s="379"/>
      <c r="P2251" s="379"/>
      <c r="Q2251" s="379"/>
      <c r="R2251" s="379"/>
      <c r="S2251" s="379"/>
      <c r="T2251" s="379"/>
      <c r="U2251" s="379"/>
      <c r="V2251" s="379"/>
      <c r="W2251" s="379"/>
      <c r="X2251" s="379"/>
      <c r="Y2251" s="379"/>
      <c r="Z2251" s="379"/>
      <c r="AA2251" s="380"/>
      <c r="AB2251" s="379"/>
      <c r="AC2251" s="379"/>
      <c r="AD2251" s="379"/>
      <c r="AE2251" s="381"/>
      <c r="AF2251" s="105"/>
      <c r="AG2251" s="381"/>
      <c r="AH2251" s="381"/>
      <c r="AI2251" s="381"/>
      <c r="AJ2251" s="381"/>
      <c r="AK2251" s="381"/>
      <c r="AL2251" s="381"/>
      <c r="AM2251" s="381"/>
    </row>
    <row r="2252" spans="1:39" x14ac:dyDescent="0.35">
      <c r="A2252" s="379"/>
      <c r="B2252" s="379"/>
      <c r="C2252" s="379"/>
      <c r="D2252" s="379"/>
      <c r="E2252" s="379"/>
      <c r="F2252" s="379"/>
      <c r="G2252" s="379"/>
      <c r="H2252" s="379"/>
      <c r="I2252" s="379"/>
      <c r="J2252" s="379"/>
      <c r="K2252" s="379"/>
      <c r="L2252" s="379"/>
      <c r="M2252" s="379"/>
      <c r="N2252" s="379"/>
      <c r="O2252" s="379"/>
      <c r="P2252" s="379"/>
      <c r="Q2252" s="379"/>
      <c r="R2252" s="379"/>
      <c r="S2252" s="379"/>
      <c r="T2252" s="379"/>
      <c r="U2252" s="379"/>
      <c r="V2252" s="379"/>
      <c r="W2252" s="379"/>
      <c r="X2252" s="379"/>
      <c r="Y2252" s="379"/>
      <c r="Z2252" s="379"/>
      <c r="AA2252" s="380"/>
      <c r="AB2252" s="379"/>
      <c r="AC2252" s="379"/>
      <c r="AD2252" s="379"/>
      <c r="AE2252" s="381"/>
      <c r="AF2252" s="105"/>
      <c r="AG2252" s="381"/>
      <c r="AH2252" s="381"/>
      <c r="AI2252" s="381"/>
      <c r="AJ2252" s="381"/>
      <c r="AK2252" s="381"/>
      <c r="AL2252" s="381"/>
      <c r="AM2252" s="381"/>
    </row>
    <row r="2253" spans="1:39" x14ac:dyDescent="0.35">
      <c r="A2253" s="379"/>
      <c r="B2253" s="379"/>
      <c r="C2253" s="379"/>
      <c r="D2253" s="379"/>
      <c r="E2253" s="379"/>
      <c r="F2253" s="379"/>
      <c r="G2253" s="379"/>
      <c r="H2253" s="379"/>
      <c r="I2253" s="379"/>
      <c r="J2253" s="379"/>
      <c r="K2253" s="379"/>
      <c r="L2253" s="379"/>
      <c r="M2253" s="379"/>
      <c r="N2253" s="379"/>
      <c r="O2253" s="379"/>
      <c r="P2253" s="379"/>
      <c r="Q2253" s="379"/>
      <c r="R2253" s="379"/>
      <c r="S2253" s="379"/>
      <c r="T2253" s="379"/>
      <c r="U2253" s="379"/>
      <c r="V2253" s="379"/>
      <c r="W2253" s="379"/>
      <c r="X2253" s="379"/>
      <c r="Y2253" s="379"/>
      <c r="Z2253" s="379"/>
      <c r="AA2253" s="380"/>
      <c r="AB2253" s="379"/>
      <c r="AC2253" s="379"/>
      <c r="AD2253" s="379"/>
      <c r="AE2253" s="381"/>
      <c r="AF2253" s="105"/>
      <c r="AG2253" s="381"/>
      <c r="AH2253" s="381"/>
      <c r="AI2253" s="381"/>
      <c r="AJ2253" s="381"/>
      <c r="AK2253" s="381"/>
      <c r="AL2253" s="381"/>
      <c r="AM2253" s="381"/>
    </row>
    <row r="2254" spans="1:39" x14ac:dyDescent="0.35">
      <c r="A2254" s="379"/>
      <c r="B2254" s="379"/>
      <c r="C2254" s="379"/>
      <c r="D2254" s="379"/>
      <c r="E2254" s="379"/>
      <c r="F2254" s="379"/>
      <c r="G2254" s="379"/>
      <c r="H2254" s="379"/>
      <c r="I2254" s="379"/>
      <c r="J2254" s="379"/>
      <c r="K2254" s="379"/>
      <c r="L2254" s="379"/>
      <c r="M2254" s="379"/>
      <c r="N2254" s="379"/>
      <c r="O2254" s="379"/>
      <c r="P2254" s="379"/>
      <c r="Q2254" s="379"/>
      <c r="R2254" s="379"/>
      <c r="S2254" s="379"/>
      <c r="T2254" s="379"/>
      <c r="U2254" s="379"/>
      <c r="V2254" s="379"/>
      <c r="W2254" s="379"/>
      <c r="X2254" s="379"/>
      <c r="Y2254" s="379"/>
      <c r="Z2254" s="379"/>
      <c r="AA2254" s="380"/>
      <c r="AB2254" s="379"/>
      <c r="AC2254" s="379"/>
      <c r="AD2254" s="379"/>
      <c r="AE2254" s="381"/>
      <c r="AF2254" s="105"/>
      <c r="AG2254" s="381"/>
      <c r="AH2254" s="381"/>
      <c r="AI2254" s="381"/>
      <c r="AJ2254" s="381"/>
      <c r="AK2254" s="381"/>
      <c r="AL2254" s="381"/>
      <c r="AM2254" s="381"/>
    </row>
    <row r="2255" spans="1:39" x14ac:dyDescent="0.35">
      <c r="A2255" s="379"/>
      <c r="B2255" s="379"/>
      <c r="C2255" s="379"/>
      <c r="D2255" s="379"/>
      <c r="E2255" s="379"/>
      <c r="F2255" s="379"/>
      <c r="G2255" s="379"/>
      <c r="H2255" s="379"/>
      <c r="I2255" s="379"/>
      <c r="J2255" s="379"/>
      <c r="K2255" s="379"/>
      <c r="L2255" s="379"/>
      <c r="M2255" s="379"/>
      <c r="N2255" s="379"/>
      <c r="O2255" s="379"/>
      <c r="P2255" s="379"/>
      <c r="Q2255" s="379"/>
      <c r="R2255" s="379"/>
      <c r="S2255" s="379"/>
      <c r="T2255" s="379"/>
      <c r="U2255" s="379"/>
      <c r="V2255" s="379"/>
      <c r="W2255" s="379"/>
      <c r="X2255" s="379"/>
      <c r="Y2255" s="379"/>
      <c r="Z2255" s="379"/>
      <c r="AA2255" s="380"/>
      <c r="AB2255" s="379"/>
      <c r="AC2255" s="379"/>
      <c r="AD2255" s="379"/>
      <c r="AE2255" s="381"/>
      <c r="AF2255" s="105"/>
      <c r="AG2255" s="381"/>
      <c r="AH2255" s="381"/>
      <c r="AI2255" s="381"/>
      <c r="AJ2255" s="381"/>
      <c r="AK2255" s="381"/>
      <c r="AL2255" s="381"/>
      <c r="AM2255" s="381"/>
    </row>
    <row r="2256" spans="1:39" x14ac:dyDescent="0.35">
      <c r="A2256" s="379"/>
      <c r="B2256" s="379"/>
      <c r="C2256" s="379"/>
      <c r="D2256" s="379"/>
      <c r="E2256" s="379"/>
      <c r="F2256" s="379"/>
      <c r="G2256" s="379"/>
      <c r="H2256" s="379"/>
      <c r="I2256" s="379"/>
      <c r="J2256" s="379"/>
      <c r="K2256" s="379"/>
      <c r="L2256" s="379"/>
      <c r="M2256" s="379"/>
      <c r="N2256" s="379"/>
      <c r="O2256" s="379"/>
      <c r="P2256" s="379"/>
      <c r="Q2256" s="379"/>
      <c r="R2256" s="379"/>
      <c r="S2256" s="379"/>
      <c r="T2256" s="379"/>
      <c r="U2256" s="379"/>
      <c r="V2256" s="379"/>
      <c r="W2256" s="379"/>
      <c r="X2256" s="379"/>
      <c r="Y2256" s="379"/>
      <c r="Z2256" s="379"/>
      <c r="AA2256" s="380"/>
      <c r="AB2256" s="379"/>
      <c r="AC2256" s="379"/>
      <c r="AD2256" s="379"/>
      <c r="AE2256" s="381"/>
      <c r="AF2256" s="105"/>
      <c r="AG2256" s="381"/>
      <c r="AH2256" s="381"/>
      <c r="AI2256" s="381"/>
      <c r="AJ2256" s="381"/>
      <c r="AK2256" s="381"/>
      <c r="AL2256" s="381"/>
      <c r="AM2256" s="381"/>
    </row>
    <row r="2257" spans="1:39" x14ac:dyDescent="0.35">
      <c r="A2257" s="379"/>
      <c r="B2257" s="379"/>
      <c r="C2257" s="379"/>
      <c r="D2257" s="379"/>
      <c r="E2257" s="379"/>
      <c r="F2257" s="379"/>
      <c r="G2257" s="379"/>
      <c r="H2257" s="379"/>
      <c r="I2257" s="379"/>
      <c r="J2257" s="379"/>
      <c r="K2257" s="379"/>
      <c r="L2257" s="379"/>
      <c r="M2257" s="379"/>
      <c r="N2257" s="379"/>
      <c r="O2257" s="379"/>
      <c r="P2257" s="379"/>
      <c r="Q2257" s="379"/>
      <c r="R2257" s="379"/>
      <c r="S2257" s="379"/>
      <c r="T2257" s="379"/>
      <c r="U2257" s="379"/>
      <c r="V2257" s="379"/>
      <c r="W2257" s="379"/>
      <c r="X2257" s="379"/>
      <c r="Y2257" s="379"/>
      <c r="Z2257" s="379"/>
      <c r="AA2257" s="380"/>
      <c r="AB2257" s="379"/>
      <c r="AC2257" s="379"/>
      <c r="AD2257" s="379"/>
      <c r="AE2257" s="381"/>
      <c r="AF2257" s="105"/>
      <c r="AG2257" s="381"/>
      <c r="AH2257" s="381"/>
      <c r="AI2257" s="381"/>
      <c r="AJ2257" s="381"/>
      <c r="AK2257" s="381"/>
      <c r="AL2257" s="381"/>
      <c r="AM2257" s="381"/>
    </row>
    <row r="2258" spans="1:39" x14ac:dyDescent="0.35">
      <c r="A2258" s="379"/>
      <c r="B2258" s="379"/>
      <c r="C2258" s="379"/>
      <c r="D2258" s="379"/>
      <c r="E2258" s="379"/>
      <c r="F2258" s="379"/>
      <c r="G2258" s="379"/>
      <c r="H2258" s="379"/>
      <c r="I2258" s="379"/>
      <c r="J2258" s="379"/>
      <c r="K2258" s="379"/>
      <c r="L2258" s="379"/>
      <c r="M2258" s="379"/>
      <c r="N2258" s="379"/>
      <c r="O2258" s="379"/>
      <c r="P2258" s="379"/>
      <c r="Q2258" s="379"/>
      <c r="R2258" s="379"/>
      <c r="S2258" s="379"/>
      <c r="T2258" s="379"/>
      <c r="U2258" s="379"/>
      <c r="V2258" s="379"/>
      <c r="W2258" s="379"/>
      <c r="X2258" s="379"/>
      <c r="Y2258" s="379"/>
      <c r="Z2258" s="379"/>
      <c r="AA2258" s="380"/>
      <c r="AB2258" s="379"/>
      <c r="AC2258" s="379"/>
      <c r="AD2258" s="379"/>
      <c r="AE2258" s="381"/>
      <c r="AF2258" s="105"/>
      <c r="AG2258" s="381"/>
      <c r="AH2258" s="381"/>
      <c r="AI2258" s="381"/>
      <c r="AJ2258" s="381"/>
      <c r="AK2258" s="381"/>
      <c r="AL2258" s="381"/>
      <c r="AM2258" s="381"/>
    </row>
    <row r="2259" spans="1:39" x14ac:dyDescent="0.35">
      <c r="A2259" s="379"/>
      <c r="B2259" s="379"/>
      <c r="C2259" s="379"/>
      <c r="D2259" s="379"/>
      <c r="E2259" s="379"/>
      <c r="F2259" s="379"/>
      <c r="G2259" s="379"/>
      <c r="H2259" s="379"/>
      <c r="I2259" s="379"/>
      <c r="J2259" s="379"/>
      <c r="K2259" s="379"/>
      <c r="L2259" s="379"/>
      <c r="M2259" s="379"/>
      <c r="N2259" s="379"/>
      <c r="O2259" s="379"/>
      <c r="P2259" s="379"/>
      <c r="Q2259" s="379"/>
      <c r="R2259" s="379"/>
      <c r="S2259" s="379"/>
      <c r="T2259" s="379"/>
      <c r="U2259" s="379"/>
      <c r="V2259" s="379"/>
      <c r="W2259" s="379"/>
      <c r="X2259" s="379"/>
      <c r="Y2259" s="379"/>
      <c r="Z2259" s="379"/>
      <c r="AA2259" s="380"/>
      <c r="AB2259" s="379"/>
      <c r="AC2259" s="379"/>
      <c r="AD2259" s="379"/>
      <c r="AE2259" s="381"/>
      <c r="AF2259" s="105"/>
      <c r="AG2259" s="381"/>
      <c r="AH2259" s="381"/>
      <c r="AI2259" s="381"/>
      <c r="AJ2259" s="381"/>
      <c r="AK2259" s="381"/>
      <c r="AL2259" s="381"/>
      <c r="AM2259" s="381"/>
    </row>
    <row r="2260" spans="1:39" x14ac:dyDescent="0.35">
      <c r="A2260" s="379"/>
      <c r="B2260" s="379"/>
      <c r="C2260" s="379"/>
      <c r="D2260" s="379"/>
      <c r="E2260" s="379"/>
      <c r="F2260" s="379"/>
      <c r="G2260" s="379"/>
      <c r="H2260" s="379"/>
      <c r="I2260" s="379"/>
      <c r="J2260" s="379"/>
      <c r="K2260" s="379"/>
      <c r="L2260" s="379"/>
      <c r="M2260" s="379"/>
      <c r="N2260" s="379"/>
      <c r="O2260" s="379"/>
      <c r="P2260" s="379"/>
      <c r="Q2260" s="379"/>
      <c r="R2260" s="379"/>
      <c r="S2260" s="379"/>
      <c r="T2260" s="379"/>
      <c r="U2260" s="379"/>
      <c r="V2260" s="379"/>
      <c r="W2260" s="379"/>
      <c r="X2260" s="379"/>
      <c r="Y2260" s="379"/>
      <c r="Z2260" s="379"/>
      <c r="AA2260" s="380"/>
      <c r="AB2260" s="379"/>
      <c r="AC2260" s="379"/>
      <c r="AD2260" s="379"/>
      <c r="AE2260" s="381"/>
      <c r="AF2260" s="105"/>
      <c r="AG2260" s="381"/>
      <c r="AH2260" s="381"/>
      <c r="AI2260" s="381"/>
      <c r="AJ2260" s="381"/>
      <c r="AK2260" s="381"/>
      <c r="AL2260" s="381"/>
      <c r="AM2260" s="381"/>
    </row>
    <row r="2261" spans="1:39" x14ac:dyDescent="0.35">
      <c r="A2261" s="379"/>
      <c r="B2261" s="379"/>
      <c r="C2261" s="379"/>
      <c r="D2261" s="379"/>
      <c r="E2261" s="379"/>
      <c r="F2261" s="379"/>
      <c r="G2261" s="379"/>
      <c r="H2261" s="379"/>
      <c r="I2261" s="379"/>
      <c r="J2261" s="379"/>
      <c r="K2261" s="379"/>
      <c r="L2261" s="379"/>
      <c r="M2261" s="379"/>
      <c r="N2261" s="379"/>
      <c r="O2261" s="379"/>
      <c r="P2261" s="379"/>
      <c r="Q2261" s="379"/>
      <c r="R2261" s="379"/>
      <c r="S2261" s="379"/>
      <c r="T2261" s="379"/>
      <c r="U2261" s="379"/>
      <c r="V2261" s="379"/>
      <c r="W2261" s="379"/>
      <c r="X2261" s="379"/>
      <c r="Y2261" s="379"/>
      <c r="Z2261" s="379"/>
      <c r="AA2261" s="380"/>
      <c r="AB2261" s="379"/>
      <c r="AC2261" s="379"/>
      <c r="AD2261" s="379"/>
      <c r="AE2261" s="381"/>
      <c r="AF2261" s="105"/>
      <c r="AG2261" s="381"/>
      <c r="AH2261" s="381"/>
      <c r="AI2261" s="381"/>
      <c r="AJ2261" s="381"/>
      <c r="AK2261" s="381"/>
      <c r="AL2261" s="381"/>
      <c r="AM2261" s="381"/>
    </row>
    <row r="2262" spans="1:39" x14ac:dyDescent="0.35">
      <c r="A2262" s="379"/>
      <c r="B2262" s="379"/>
      <c r="C2262" s="379"/>
      <c r="D2262" s="379"/>
      <c r="E2262" s="379"/>
      <c r="F2262" s="379"/>
      <c r="G2262" s="379"/>
      <c r="H2262" s="379"/>
      <c r="I2262" s="379"/>
      <c r="J2262" s="379"/>
      <c r="K2262" s="379"/>
      <c r="L2262" s="379"/>
      <c r="M2262" s="379"/>
      <c r="N2262" s="379"/>
      <c r="O2262" s="379"/>
      <c r="P2262" s="379"/>
      <c r="Q2262" s="379"/>
      <c r="R2262" s="379"/>
      <c r="S2262" s="379"/>
      <c r="T2262" s="379"/>
      <c r="U2262" s="379"/>
      <c r="V2262" s="379"/>
      <c r="W2262" s="379"/>
      <c r="X2262" s="379"/>
      <c r="Y2262" s="379"/>
      <c r="Z2262" s="379"/>
      <c r="AA2262" s="380"/>
      <c r="AB2262" s="379"/>
      <c r="AC2262" s="379"/>
      <c r="AD2262" s="379"/>
      <c r="AE2262" s="381"/>
      <c r="AF2262" s="105"/>
      <c r="AG2262" s="381"/>
      <c r="AH2262" s="381"/>
      <c r="AI2262" s="381"/>
      <c r="AJ2262" s="381"/>
      <c r="AK2262" s="381"/>
      <c r="AL2262" s="381"/>
      <c r="AM2262" s="381"/>
    </row>
    <row r="2263" spans="1:39" x14ac:dyDescent="0.35">
      <c r="A2263" s="379"/>
      <c r="B2263" s="379"/>
      <c r="C2263" s="379"/>
      <c r="D2263" s="379"/>
      <c r="E2263" s="379"/>
      <c r="F2263" s="379"/>
      <c r="G2263" s="379"/>
      <c r="H2263" s="379"/>
      <c r="I2263" s="379"/>
      <c r="J2263" s="379"/>
      <c r="K2263" s="379"/>
      <c r="L2263" s="379"/>
      <c r="M2263" s="379"/>
      <c r="N2263" s="379"/>
      <c r="O2263" s="379"/>
      <c r="P2263" s="379"/>
      <c r="Q2263" s="379"/>
      <c r="R2263" s="379"/>
      <c r="S2263" s="379"/>
      <c r="T2263" s="379"/>
      <c r="U2263" s="379"/>
      <c r="V2263" s="379"/>
      <c r="W2263" s="379"/>
      <c r="X2263" s="379"/>
      <c r="Y2263" s="379"/>
      <c r="Z2263" s="379"/>
      <c r="AA2263" s="380"/>
      <c r="AB2263" s="379"/>
      <c r="AC2263" s="379"/>
      <c r="AD2263" s="379"/>
      <c r="AE2263" s="381"/>
      <c r="AF2263" s="105"/>
      <c r="AG2263" s="381"/>
      <c r="AH2263" s="381"/>
      <c r="AI2263" s="381"/>
      <c r="AJ2263" s="381"/>
      <c r="AK2263" s="381"/>
      <c r="AL2263" s="381"/>
      <c r="AM2263" s="381"/>
    </row>
    <row r="2264" spans="1:39" x14ac:dyDescent="0.35">
      <c r="A2264" s="379"/>
      <c r="B2264" s="379"/>
      <c r="C2264" s="379"/>
      <c r="D2264" s="379"/>
      <c r="E2264" s="379"/>
      <c r="F2264" s="379"/>
      <c r="G2264" s="379"/>
      <c r="H2264" s="379"/>
      <c r="I2264" s="379"/>
      <c r="J2264" s="379"/>
      <c r="K2264" s="379"/>
      <c r="L2264" s="379"/>
      <c r="M2264" s="379"/>
      <c r="N2264" s="379"/>
      <c r="O2264" s="379"/>
      <c r="P2264" s="379"/>
      <c r="Q2264" s="379"/>
      <c r="R2264" s="379"/>
      <c r="S2264" s="379"/>
      <c r="T2264" s="379"/>
      <c r="U2264" s="379"/>
      <c r="V2264" s="379"/>
      <c r="W2264" s="379"/>
      <c r="X2264" s="379"/>
      <c r="Y2264" s="379"/>
      <c r="Z2264" s="379"/>
      <c r="AA2264" s="380"/>
      <c r="AB2264" s="379"/>
      <c r="AC2264" s="379"/>
      <c r="AD2264" s="379"/>
      <c r="AE2264" s="381"/>
      <c r="AF2264" s="105"/>
      <c r="AG2264" s="381"/>
      <c r="AH2264" s="381"/>
      <c r="AI2264" s="381"/>
      <c r="AJ2264" s="381"/>
      <c r="AK2264" s="381"/>
      <c r="AL2264" s="381"/>
      <c r="AM2264" s="381"/>
    </row>
    <row r="2265" spans="1:39" x14ac:dyDescent="0.35">
      <c r="A2265" s="379"/>
      <c r="B2265" s="379"/>
      <c r="C2265" s="379"/>
      <c r="D2265" s="379"/>
      <c r="E2265" s="379"/>
      <c r="F2265" s="379"/>
      <c r="G2265" s="379"/>
      <c r="H2265" s="379"/>
      <c r="I2265" s="379"/>
      <c r="J2265" s="379"/>
      <c r="K2265" s="379"/>
      <c r="L2265" s="379"/>
      <c r="M2265" s="379"/>
      <c r="N2265" s="379"/>
      <c r="O2265" s="379"/>
      <c r="P2265" s="379"/>
      <c r="Q2265" s="379"/>
      <c r="R2265" s="379"/>
      <c r="S2265" s="379"/>
      <c r="T2265" s="379"/>
      <c r="U2265" s="379"/>
      <c r="V2265" s="379"/>
      <c r="W2265" s="379"/>
      <c r="X2265" s="379"/>
      <c r="Y2265" s="379"/>
      <c r="Z2265" s="379"/>
      <c r="AA2265" s="380"/>
      <c r="AB2265" s="379"/>
      <c r="AC2265" s="379"/>
      <c r="AD2265" s="379"/>
      <c r="AE2265" s="381"/>
      <c r="AF2265" s="105"/>
      <c r="AG2265" s="381"/>
      <c r="AH2265" s="381"/>
      <c r="AI2265" s="381"/>
      <c r="AJ2265" s="381"/>
      <c r="AK2265" s="381"/>
      <c r="AL2265" s="381"/>
      <c r="AM2265" s="381"/>
    </row>
    <row r="2266" spans="1:39" x14ac:dyDescent="0.35">
      <c r="A2266" s="379"/>
      <c r="B2266" s="379"/>
      <c r="C2266" s="379"/>
      <c r="D2266" s="379"/>
      <c r="E2266" s="379"/>
      <c r="F2266" s="379"/>
      <c r="G2266" s="379"/>
      <c r="H2266" s="379"/>
      <c r="I2266" s="379"/>
      <c r="J2266" s="379"/>
      <c r="K2266" s="379"/>
      <c r="L2266" s="379"/>
      <c r="M2266" s="379"/>
      <c r="N2266" s="379"/>
      <c r="O2266" s="379"/>
      <c r="P2266" s="379"/>
      <c r="Q2266" s="379"/>
      <c r="R2266" s="379"/>
      <c r="S2266" s="379"/>
      <c r="T2266" s="379"/>
      <c r="U2266" s="379"/>
      <c r="V2266" s="379"/>
      <c r="W2266" s="379"/>
      <c r="X2266" s="379"/>
      <c r="Y2266" s="379"/>
      <c r="Z2266" s="379"/>
      <c r="AA2266" s="380"/>
      <c r="AB2266" s="379"/>
      <c r="AC2266" s="379"/>
      <c r="AD2266" s="379"/>
      <c r="AE2266" s="381"/>
      <c r="AF2266" s="105"/>
      <c r="AG2266" s="381"/>
      <c r="AH2266" s="381"/>
      <c r="AI2266" s="381"/>
      <c r="AJ2266" s="381"/>
      <c r="AK2266" s="381"/>
      <c r="AL2266" s="381"/>
      <c r="AM2266" s="381"/>
    </row>
    <row r="2267" spans="1:39" x14ac:dyDescent="0.35">
      <c r="A2267" s="379"/>
      <c r="B2267" s="379"/>
      <c r="C2267" s="379"/>
      <c r="D2267" s="379"/>
      <c r="E2267" s="379"/>
      <c r="F2267" s="379"/>
      <c r="G2267" s="379"/>
      <c r="H2267" s="379"/>
      <c r="I2267" s="379"/>
      <c r="J2267" s="379"/>
      <c r="K2267" s="379"/>
      <c r="L2267" s="379"/>
      <c r="M2267" s="379"/>
      <c r="N2267" s="379"/>
      <c r="O2267" s="379"/>
      <c r="P2267" s="379"/>
      <c r="Q2267" s="379"/>
      <c r="R2267" s="379"/>
      <c r="S2267" s="379"/>
      <c r="T2267" s="379"/>
      <c r="U2267" s="379"/>
      <c r="V2267" s="379"/>
      <c r="W2267" s="379"/>
      <c r="X2267" s="379"/>
      <c r="Y2267" s="379"/>
      <c r="Z2267" s="379"/>
      <c r="AA2267" s="380"/>
      <c r="AB2267" s="379"/>
      <c r="AC2267" s="379"/>
      <c r="AD2267" s="379"/>
      <c r="AE2267" s="381"/>
      <c r="AF2267" s="105"/>
      <c r="AG2267" s="381"/>
      <c r="AH2267" s="381"/>
      <c r="AI2267" s="381"/>
      <c r="AJ2267" s="381"/>
      <c r="AK2267" s="381"/>
      <c r="AL2267" s="381"/>
      <c r="AM2267" s="381"/>
    </row>
    <row r="2268" spans="1:39" x14ac:dyDescent="0.35">
      <c r="A2268" s="379"/>
      <c r="B2268" s="379"/>
      <c r="C2268" s="379"/>
      <c r="D2268" s="379"/>
      <c r="E2268" s="379"/>
      <c r="F2268" s="379"/>
      <c r="G2268" s="379"/>
      <c r="H2268" s="379"/>
      <c r="I2268" s="379"/>
      <c r="J2268" s="379"/>
      <c r="K2268" s="379"/>
      <c r="L2268" s="379"/>
      <c r="M2268" s="379"/>
      <c r="N2268" s="379"/>
      <c r="O2268" s="379"/>
      <c r="P2268" s="379"/>
      <c r="Q2268" s="379"/>
      <c r="R2268" s="379"/>
      <c r="S2268" s="379"/>
      <c r="T2268" s="379"/>
      <c r="U2268" s="379"/>
      <c r="V2268" s="379"/>
      <c r="W2268" s="379"/>
      <c r="X2268" s="379"/>
      <c r="Y2268" s="379"/>
      <c r="Z2268" s="379"/>
      <c r="AA2268" s="380"/>
      <c r="AB2268" s="379"/>
      <c r="AC2268" s="379"/>
      <c r="AD2268" s="379"/>
      <c r="AE2268" s="381"/>
      <c r="AF2268" s="105"/>
      <c r="AG2268" s="381"/>
      <c r="AH2268" s="381"/>
      <c r="AI2268" s="381"/>
      <c r="AJ2268" s="381"/>
      <c r="AK2268" s="381"/>
      <c r="AL2268" s="381"/>
      <c r="AM2268" s="381"/>
    </row>
    <row r="2269" spans="1:39" x14ac:dyDescent="0.35">
      <c r="A2269" s="379"/>
      <c r="B2269" s="379"/>
      <c r="C2269" s="379"/>
      <c r="D2269" s="379"/>
      <c r="E2269" s="379"/>
      <c r="F2269" s="379"/>
      <c r="G2269" s="379"/>
      <c r="H2269" s="379"/>
      <c r="I2269" s="379"/>
      <c r="J2269" s="379"/>
      <c r="K2269" s="379"/>
      <c r="L2269" s="379"/>
      <c r="M2269" s="379"/>
      <c r="N2269" s="379"/>
      <c r="O2269" s="379"/>
      <c r="P2269" s="379"/>
      <c r="Q2269" s="379"/>
      <c r="R2269" s="379"/>
      <c r="S2269" s="379"/>
      <c r="T2269" s="379"/>
      <c r="U2269" s="379"/>
      <c r="V2269" s="379"/>
      <c r="W2269" s="379"/>
      <c r="X2269" s="379"/>
      <c r="Y2269" s="379"/>
      <c r="Z2269" s="379"/>
      <c r="AA2269" s="380"/>
      <c r="AB2269" s="379"/>
      <c r="AC2269" s="379"/>
      <c r="AD2269" s="379"/>
      <c r="AE2269" s="381"/>
      <c r="AF2269" s="105"/>
      <c r="AG2269" s="381"/>
      <c r="AH2269" s="381"/>
      <c r="AI2269" s="381"/>
      <c r="AJ2269" s="381"/>
      <c r="AK2269" s="381"/>
      <c r="AL2269" s="381"/>
      <c r="AM2269" s="381"/>
    </row>
    <row r="2270" spans="1:39" x14ac:dyDescent="0.35">
      <c r="A2270" s="379"/>
      <c r="B2270" s="379"/>
      <c r="C2270" s="379"/>
      <c r="D2270" s="379"/>
      <c r="E2270" s="379"/>
      <c r="F2270" s="379"/>
      <c r="G2270" s="379"/>
      <c r="H2270" s="379"/>
      <c r="I2270" s="379"/>
      <c r="J2270" s="379"/>
      <c r="K2270" s="379"/>
      <c r="L2270" s="379"/>
      <c r="M2270" s="379"/>
      <c r="N2270" s="379"/>
      <c r="O2270" s="379"/>
      <c r="P2270" s="379"/>
      <c r="Q2270" s="379"/>
      <c r="R2270" s="379"/>
      <c r="S2270" s="379"/>
      <c r="T2270" s="379"/>
      <c r="U2270" s="379"/>
      <c r="V2270" s="379"/>
      <c r="W2270" s="379"/>
      <c r="X2270" s="379"/>
      <c r="Y2270" s="379"/>
      <c r="Z2270" s="379"/>
      <c r="AA2270" s="380"/>
      <c r="AB2270" s="379"/>
      <c r="AC2270" s="379"/>
      <c r="AD2270" s="379"/>
      <c r="AE2270" s="381"/>
      <c r="AF2270" s="105"/>
      <c r="AG2270" s="381"/>
      <c r="AH2270" s="381"/>
      <c r="AI2270" s="381"/>
      <c r="AJ2270" s="381"/>
      <c r="AK2270" s="381"/>
      <c r="AL2270" s="381"/>
      <c r="AM2270" s="381"/>
    </row>
    <row r="2271" spans="1:39" x14ac:dyDescent="0.35">
      <c r="A2271" s="379"/>
      <c r="B2271" s="379"/>
      <c r="C2271" s="379"/>
      <c r="D2271" s="379"/>
      <c r="E2271" s="379"/>
      <c r="F2271" s="379"/>
      <c r="G2271" s="379"/>
      <c r="H2271" s="379"/>
      <c r="I2271" s="379"/>
      <c r="J2271" s="379"/>
      <c r="K2271" s="379"/>
      <c r="L2271" s="379"/>
      <c r="M2271" s="379"/>
      <c r="N2271" s="379"/>
      <c r="O2271" s="379"/>
      <c r="P2271" s="379"/>
      <c r="Q2271" s="379"/>
      <c r="R2271" s="379"/>
      <c r="S2271" s="379"/>
      <c r="T2271" s="379"/>
      <c r="U2271" s="379"/>
      <c r="V2271" s="379"/>
      <c r="W2271" s="379"/>
      <c r="X2271" s="379"/>
      <c r="Y2271" s="379"/>
      <c r="Z2271" s="379"/>
      <c r="AA2271" s="380"/>
      <c r="AB2271" s="379"/>
      <c r="AC2271" s="379"/>
      <c r="AD2271" s="379"/>
      <c r="AE2271" s="381"/>
      <c r="AF2271" s="105"/>
      <c r="AG2271" s="381"/>
      <c r="AH2271" s="381"/>
      <c r="AI2271" s="381"/>
      <c r="AJ2271" s="381"/>
      <c r="AK2271" s="381"/>
      <c r="AL2271" s="381"/>
      <c r="AM2271" s="381"/>
    </row>
    <row r="2272" spans="1:39" x14ac:dyDescent="0.35">
      <c r="A2272" s="379"/>
      <c r="B2272" s="379"/>
      <c r="C2272" s="379"/>
      <c r="D2272" s="379"/>
      <c r="E2272" s="379"/>
      <c r="F2272" s="379"/>
      <c r="G2272" s="379"/>
      <c r="H2272" s="379"/>
      <c r="I2272" s="379"/>
      <c r="J2272" s="379"/>
      <c r="K2272" s="379"/>
      <c r="L2272" s="379"/>
      <c r="M2272" s="379"/>
      <c r="N2272" s="379"/>
      <c r="O2272" s="379"/>
      <c r="P2272" s="379"/>
      <c r="Q2272" s="379"/>
      <c r="R2272" s="379"/>
      <c r="S2272" s="379"/>
      <c r="T2272" s="379"/>
      <c r="U2272" s="379"/>
      <c r="V2272" s="379"/>
      <c r="W2272" s="379"/>
      <c r="X2272" s="379"/>
      <c r="Y2272" s="379"/>
      <c r="Z2272" s="379"/>
      <c r="AA2272" s="380"/>
      <c r="AB2272" s="379"/>
      <c r="AC2272" s="379"/>
      <c r="AD2272" s="379"/>
      <c r="AE2272" s="381"/>
      <c r="AF2272" s="105"/>
      <c r="AG2272" s="381"/>
      <c r="AH2272" s="381"/>
      <c r="AI2272" s="381"/>
      <c r="AJ2272" s="381"/>
      <c r="AK2272" s="381"/>
      <c r="AL2272" s="381"/>
      <c r="AM2272" s="381"/>
    </row>
    <row r="2273" spans="1:39" x14ac:dyDescent="0.35">
      <c r="A2273" s="379"/>
      <c r="B2273" s="379"/>
      <c r="C2273" s="379"/>
      <c r="D2273" s="379"/>
      <c r="E2273" s="379"/>
      <c r="F2273" s="379"/>
      <c r="G2273" s="379"/>
      <c r="H2273" s="379"/>
      <c r="I2273" s="379"/>
      <c r="J2273" s="379"/>
      <c r="K2273" s="379"/>
      <c r="L2273" s="379"/>
      <c r="M2273" s="379"/>
      <c r="N2273" s="379"/>
      <c r="O2273" s="379"/>
      <c r="P2273" s="379"/>
      <c r="Q2273" s="379"/>
      <c r="R2273" s="379"/>
      <c r="S2273" s="379"/>
      <c r="T2273" s="379"/>
      <c r="U2273" s="379"/>
      <c r="V2273" s="379"/>
      <c r="W2273" s="379"/>
      <c r="X2273" s="379"/>
      <c r="Y2273" s="379"/>
      <c r="Z2273" s="379"/>
      <c r="AA2273" s="380"/>
      <c r="AB2273" s="379"/>
      <c r="AC2273" s="379"/>
      <c r="AD2273" s="379"/>
      <c r="AE2273" s="381"/>
      <c r="AF2273" s="105"/>
      <c r="AG2273" s="381"/>
      <c r="AH2273" s="381"/>
      <c r="AI2273" s="381"/>
      <c r="AJ2273" s="381"/>
      <c r="AK2273" s="381"/>
      <c r="AL2273" s="381"/>
      <c r="AM2273" s="381"/>
    </row>
    <row r="2274" spans="1:39" x14ac:dyDescent="0.35">
      <c r="A2274" s="379"/>
      <c r="B2274" s="379"/>
      <c r="C2274" s="379"/>
      <c r="D2274" s="379"/>
      <c r="E2274" s="379"/>
      <c r="F2274" s="379"/>
      <c r="G2274" s="379"/>
      <c r="H2274" s="379"/>
      <c r="I2274" s="379"/>
      <c r="J2274" s="379"/>
      <c r="K2274" s="379"/>
      <c r="L2274" s="379"/>
      <c r="M2274" s="379"/>
      <c r="N2274" s="379"/>
      <c r="O2274" s="379"/>
      <c r="P2274" s="379"/>
      <c r="Q2274" s="379"/>
      <c r="R2274" s="379"/>
      <c r="S2274" s="379"/>
      <c r="T2274" s="379"/>
      <c r="U2274" s="379"/>
      <c r="V2274" s="379"/>
      <c r="W2274" s="379"/>
      <c r="X2274" s="379"/>
      <c r="Y2274" s="379"/>
      <c r="Z2274" s="379"/>
      <c r="AA2274" s="380"/>
      <c r="AB2274" s="379"/>
      <c r="AC2274" s="379"/>
      <c r="AD2274" s="379"/>
      <c r="AE2274" s="381"/>
      <c r="AF2274" s="105"/>
      <c r="AG2274" s="381"/>
      <c r="AH2274" s="381"/>
      <c r="AI2274" s="381"/>
      <c r="AJ2274" s="381"/>
      <c r="AK2274" s="381"/>
      <c r="AL2274" s="381"/>
      <c r="AM2274" s="381"/>
    </row>
    <row r="2275" spans="1:39" x14ac:dyDescent="0.35">
      <c r="A2275" s="379"/>
      <c r="B2275" s="379"/>
      <c r="C2275" s="379"/>
      <c r="D2275" s="379"/>
      <c r="E2275" s="379"/>
      <c r="F2275" s="379"/>
      <c r="G2275" s="379"/>
      <c r="H2275" s="379"/>
      <c r="I2275" s="379"/>
      <c r="J2275" s="379"/>
      <c r="K2275" s="379"/>
      <c r="L2275" s="379"/>
      <c r="M2275" s="379"/>
      <c r="N2275" s="379"/>
      <c r="O2275" s="379"/>
      <c r="P2275" s="379"/>
      <c r="Q2275" s="379"/>
      <c r="R2275" s="379"/>
      <c r="S2275" s="379"/>
      <c r="T2275" s="379"/>
      <c r="U2275" s="379"/>
      <c r="V2275" s="379"/>
      <c r="W2275" s="379"/>
      <c r="X2275" s="379"/>
      <c r="Y2275" s="379"/>
      <c r="Z2275" s="379"/>
      <c r="AA2275" s="380"/>
      <c r="AB2275" s="379"/>
      <c r="AC2275" s="379"/>
      <c r="AD2275" s="379"/>
      <c r="AE2275" s="381"/>
      <c r="AF2275" s="105"/>
      <c r="AG2275" s="381"/>
      <c r="AH2275" s="381"/>
      <c r="AI2275" s="381"/>
      <c r="AJ2275" s="381"/>
      <c r="AK2275" s="381"/>
      <c r="AL2275" s="381"/>
      <c r="AM2275" s="381"/>
    </row>
    <row r="2276" spans="1:39" x14ac:dyDescent="0.35">
      <c r="A2276" s="379"/>
      <c r="B2276" s="379"/>
      <c r="C2276" s="379"/>
      <c r="D2276" s="379"/>
      <c r="E2276" s="379"/>
      <c r="F2276" s="379"/>
      <c r="G2276" s="379"/>
      <c r="H2276" s="379"/>
      <c r="I2276" s="379"/>
      <c r="J2276" s="379"/>
      <c r="K2276" s="379"/>
      <c r="L2276" s="379"/>
      <c r="M2276" s="379"/>
      <c r="N2276" s="379"/>
      <c r="O2276" s="379"/>
      <c r="P2276" s="379"/>
      <c r="Q2276" s="379"/>
      <c r="R2276" s="379"/>
      <c r="S2276" s="379"/>
      <c r="T2276" s="379"/>
      <c r="U2276" s="379"/>
      <c r="V2276" s="379"/>
      <c r="W2276" s="379"/>
      <c r="X2276" s="379"/>
      <c r="Y2276" s="379"/>
      <c r="Z2276" s="379"/>
      <c r="AA2276" s="380"/>
      <c r="AB2276" s="379"/>
      <c r="AC2276" s="379"/>
      <c r="AD2276" s="379"/>
      <c r="AE2276" s="381"/>
      <c r="AF2276" s="105"/>
      <c r="AG2276" s="381"/>
      <c r="AH2276" s="381"/>
      <c r="AI2276" s="381"/>
      <c r="AJ2276" s="381"/>
      <c r="AK2276" s="381"/>
      <c r="AL2276" s="381"/>
      <c r="AM2276" s="381"/>
    </row>
    <row r="2277" spans="1:39" x14ac:dyDescent="0.35">
      <c r="A2277" s="379"/>
      <c r="B2277" s="379"/>
      <c r="C2277" s="379"/>
      <c r="D2277" s="379"/>
      <c r="E2277" s="379"/>
      <c r="F2277" s="379"/>
      <c r="G2277" s="379"/>
      <c r="H2277" s="379"/>
      <c r="I2277" s="379"/>
      <c r="J2277" s="379"/>
      <c r="K2277" s="379"/>
      <c r="L2277" s="379"/>
      <c r="M2277" s="379"/>
      <c r="N2277" s="379"/>
      <c r="O2277" s="379"/>
      <c r="P2277" s="379"/>
      <c r="Q2277" s="379"/>
      <c r="R2277" s="379"/>
      <c r="S2277" s="379"/>
      <c r="T2277" s="379"/>
      <c r="U2277" s="379"/>
      <c r="V2277" s="379"/>
      <c r="W2277" s="379"/>
      <c r="X2277" s="379"/>
      <c r="Y2277" s="379"/>
      <c r="Z2277" s="379"/>
      <c r="AA2277" s="380"/>
      <c r="AB2277" s="379"/>
      <c r="AC2277" s="379"/>
      <c r="AD2277" s="379"/>
      <c r="AE2277" s="381"/>
      <c r="AF2277" s="105"/>
      <c r="AG2277" s="381"/>
      <c r="AH2277" s="381"/>
      <c r="AI2277" s="381"/>
      <c r="AJ2277" s="381"/>
      <c r="AK2277" s="381"/>
      <c r="AL2277" s="381"/>
      <c r="AM2277" s="381"/>
    </row>
    <row r="2278" spans="1:39" x14ac:dyDescent="0.35">
      <c r="A2278" s="379"/>
      <c r="B2278" s="379"/>
      <c r="C2278" s="379"/>
      <c r="D2278" s="379"/>
      <c r="E2278" s="379"/>
      <c r="F2278" s="379"/>
      <c r="G2278" s="379"/>
      <c r="H2278" s="379"/>
      <c r="I2278" s="379"/>
      <c r="J2278" s="379"/>
      <c r="K2278" s="379"/>
      <c r="L2278" s="379"/>
      <c r="M2278" s="379"/>
      <c r="N2278" s="379"/>
      <c r="O2278" s="379"/>
      <c r="P2278" s="379"/>
      <c r="Q2278" s="379"/>
      <c r="R2278" s="379"/>
      <c r="S2278" s="379"/>
      <c r="T2278" s="379"/>
      <c r="U2278" s="379"/>
      <c r="V2278" s="379"/>
      <c r="W2278" s="379"/>
      <c r="X2278" s="379"/>
      <c r="Y2278" s="379"/>
      <c r="Z2278" s="379"/>
      <c r="AA2278" s="380"/>
      <c r="AB2278" s="379"/>
      <c r="AC2278" s="379"/>
      <c r="AD2278" s="379"/>
      <c r="AE2278" s="381"/>
      <c r="AF2278" s="105"/>
      <c r="AG2278" s="381"/>
      <c r="AH2278" s="381"/>
      <c r="AI2278" s="381"/>
      <c r="AJ2278" s="381"/>
      <c r="AK2278" s="381"/>
      <c r="AL2278" s="381"/>
      <c r="AM2278" s="381"/>
    </row>
    <row r="2279" spans="1:39" x14ac:dyDescent="0.35">
      <c r="A2279" s="379"/>
      <c r="B2279" s="379"/>
      <c r="C2279" s="379"/>
      <c r="D2279" s="379"/>
      <c r="E2279" s="379"/>
      <c r="F2279" s="379"/>
      <c r="G2279" s="379"/>
      <c r="H2279" s="379"/>
      <c r="I2279" s="379"/>
      <c r="J2279" s="379"/>
      <c r="K2279" s="379"/>
      <c r="L2279" s="379"/>
      <c r="M2279" s="379"/>
      <c r="N2279" s="379"/>
      <c r="O2279" s="379"/>
      <c r="P2279" s="379"/>
      <c r="Q2279" s="379"/>
      <c r="R2279" s="379"/>
      <c r="S2279" s="379"/>
      <c r="T2279" s="379"/>
      <c r="U2279" s="379"/>
      <c r="V2279" s="379"/>
      <c r="W2279" s="379"/>
      <c r="X2279" s="379"/>
      <c r="Y2279" s="379"/>
      <c r="Z2279" s="379"/>
      <c r="AA2279" s="380"/>
      <c r="AB2279" s="379"/>
      <c r="AC2279" s="379"/>
      <c r="AD2279" s="379"/>
      <c r="AE2279" s="381"/>
      <c r="AF2279" s="105"/>
      <c r="AG2279" s="381"/>
      <c r="AH2279" s="381"/>
      <c r="AI2279" s="381"/>
      <c r="AJ2279" s="381"/>
      <c r="AK2279" s="381"/>
      <c r="AL2279" s="381"/>
      <c r="AM2279" s="381"/>
    </row>
    <row r="2280" spans="1:39" x14ac:dyDescent="0.35">
      <c r="A2280" s="379"/>
      <c r="B2280" s="379"/>
      <c r="C2280" s="379"/>
      <c r="D2280" s="379"/>
      <c r="E2280" s="379"/>
      <c r="F2280" s="379"/>
      <c r="G2280" s="379"/>
      <c r="H2280" s="379"/>
      <c r="I2280" s="379"/>
      <c r="J2280" s="379"/>
      <c r="K2280" s="379"/>
      <c r="L2280" s="379"/>
      <c r="M2280" s="379"/>
      <c r="N2280" s="379"/>
      <c r="O2280" s="379"/>
      <c r="P2280" s="379"/>
      <c r="Q2280" s="379"/>
      <c r="R2280" s="379"/>
      <c r="S2280" s="379"/>
      <c r="T2280" s="379"/>
      <c r="U2280" s="379"/>
      <c r="V2280" s="379"/>
      <c r="W2280" s="379"/>
      <c r="X2280" s="379"/>
      <c r="Y2280" s="379"/>
      <c r="Z2280" s="379"/>
      <c r="AA2280" s="380"/>
      <c r="AB2280" s="379"/>
      <c r="AC2280" s="379"/>
      <c r="AD2280" s="379"/>
      <c r="AE2280" s="381"/>
      <c r="AF2280" s="105"/>
      <c r="AG2280" s="381"/>
      <c r="AH2280" s="381"/>
      <c r="AI2280" s="381"/>
      <c r="AJ2280" s="381"/>
      <c r="AK2280" s="381"/>
      <c r="AL2280" s="381"/>
      <c r="AM2280" s="381"/>
    </row>
    <row r="2281" spans="1:39" x14ac:dyDescent="0.35">
      <c r="A2281" s="379"/>
      <c r="B2281" s="379"/>
      <c r="C2281" s="379"/>
      <c r="D2281" s="379"/>
      <c r="E2281" s="379"/>
      <c r="F2281" s="379"/>
      <c r="G2281" s="379"/>
      <c r="H2281" s="379"/>
      <c r="I2281" s="379"/>
      <c r="J2281" s="379"/>
      <c r="K2281" s="379"/>
      <c r="L2281" s="379"/>
      <c r="M2281" s="379"/>
      <c r="N2281" s="379"/>
      <c r="O2281" s="379"/>
      <c r="P2281" s="379"/>
      <c r="Q2281" s="379"/>
      <c r="R2281" s="379"/>
      <c r="S2281" s="379"/>
      <c r="T2281" s="379"/>
      <c r="U2281" s="379"/>
      <c r="V2281" s="379"/>
      <c r="W2281" s="379"/>
      <c r="X2281" s="379"/>
      <c r="Y2281" s="379"/>
      <c r="Z2281" s="379"/>
      <c r="AA2281" s="380"/>
      <c r="AB2281" s="379"/>
      <c r="AC2281" s="379"/>
      <c r="AD2281" s="379"/>
      <c r="AE2281" s="381"/>
      <c r="AF2281" s="105"/>
      <c r="AG2281" s="381"/>
      <c r="AH2281" s="381"/>
      <c r="AI2281" s="381"/>
      <c r="AJ2281" s="381"/>
      <c r="AK2281" s="381"/>
      <c r="AL2281" s="381"/>
      <c r="AM2281" s="381"/>
    </row>
    <row r="2282" spans="1:39" x14ac:dyDescent="0.35">
      <c r="A2282" s="379"/>
      <c r="B2282" s="379"/>
      <c r="C2282" s="379"/>
      <c r="D2282" s="379"/>
      <c r="E2282" s="379"/>
      <c r="F2282" s="379"/>
      <c r="G2282" s="379"/>
      <c r="H2282" s="379"/>
      <c r="I2282" s="379"/>
      <c r="J2282" s="379"/>
      <c r="K2282" s="379"/>
      <c r="L2282" s="379"/>
      <c r="M2282" s="379"/>
      <c r="N2282" s="379"/>
      <c r="O2282" s="379"/>
      <c r="P2282" s="379"/>
      <c r="Q2282" s="379"/>
      <c r="R2282" s="379"/>
      <c r="S2282" s="379"/>
      <c r="T2282" s="379"/>
      <c r="U2282" s="379"/>
      <c r="V2282" s="379"/>
      <c r="W2282" s="379"/>
      <c r="X2282" s="379"/>
      <c r="Y2282" s="379"/>
      <c r="Z2282" s="379"/>
      <c r="AA2282" s="380"/>
      <c r="AB2282" s="379"/>
      <c r="AC2282" s="379"/>
      <c r="AD2282" s="379"/>
      <c r="AE2282" s="381"/>
      <c r="AF2282" s="105"/>
      <c r="AG2282" s="381"/>
      <c r="AH2282" s="381"/>
      <c r="AI2282" s="381"/>
      <c r="AJ2282" s="381"/>
      <c r="AK2282" s="381"/>
      <c r="AL2282" s="381"/>
      <c r="AM2282" s="381"/>
    </row>
    <row r="2283" spans="1:39" x14ac:dyDescent="0.35">
      <c r="A2283" s="379"/>
      <c r="B2283" s="379"/>
      <c r="C2283" s="379"/>
      <c r="D2283" s="379"/>
      <c r="E2283" s="379"/>
      <c r="F2283" s="379"/>
      <c r="G2283" s="379"/>
      <c r="H2283" s="379"/>
      <c r="I2283" s="379"/>
      <c r="J2283" s="379"/>
      <c r="K2283" s="379"/>
      <c r="L2283" s="379"/>
      <c r="M2283" s="379"/>
      <c r="N2283" s="379"/>
      <c r="O2283" s="379"/>
      <c r="P2283" s="379"/>
      <c r="Q2283" s="379"/>
      <c r="R2283" s="379"/>
      <c r="S2283" s="379"/>
      <c r="T2283" s="379"/>
      <c r="U2283" s="379"/>
      <c r="V2283" s="379"/>
      <c r="W2283" s="379"/>
      <c r="X2283" s="379"/>
      <c r="Y2283" s="379"/>
      <c r="Z2283" s="379"/>
      <c r="AA2283" s="380"/>
      <c r="AB2283" s="379"/>
      <c r="AC2283" s="379"/>
      <c r="AD2283" s="379"/>
      <c r="AE2283" s="381"/>
      <c r="AF2283" s="105"/>
      <c r="AG2283" s="381"/>
      <c r="AH2283" s="381"/>
      <c r="AI2283" s="381"/>
      <c r="AJ2283" s="381"/>
      <c r="AK2283" s="381"/>
      <c r="AL2283" s="381"/>
      <c r="AM2283" s="381"/>
    </row>
    <row r="2284" spans="1:39" x14ac:dyDescent="0.35">
      <c r="A2284" s="379"/>
      <c r="B2284" s="379"/>
      <c r="C2284" s="379"/>
      <c r="D2284" s="379"/>
      <c r="E2284" s="379"/>
      <c r="F2284" s="379"/>
      <c r="G2284" s="379"/>
      <c r="H2284" s="379"/>
      <c r="I2284" s="379"/>
      <c r="J2284" s="379"/>
      <c r="K2284" s="379"/>
      <c r="L2284" s="379"/>
      <c r="M2284" s="379"/>
      <c r="N2284" s="379"/>
      <c r="O2284" s="379"/>
      <c r="P2284" s="379"/>
      <c r="Q2284" s="379"/>
      <c r="R2284" s="379"/>
      <c r="S2284" s="379"/>
      <c r="T2284" s="379"/>
      <c r="U2284" s="379"/>
      <c r="V2284" s="379"/>
      <c r="W2284" s="379"/>
      <c r="X2284" s="379"/>
      <c r="Y2284" s="379"/>
      <c r="Z2284" s="379"/>
      <c r="AA2284" s="380"/>
      <c r="AB2284" s="379"/>
      <c r="AC2284" s="379"/>
      <c r="AD2284" s="379"/>
      <c r="AE2284" s="381"/>
      <c r="AF2284" s="105"/>
      <c r="AG2284" s="381"/>
      <c r="AH2284" s="381"/>
      <c r="AI2284" s="381"/>
      <c r="AJ2284" s="381"/>
      <c r="AK2284" s="381"/>
      <c r="AL2284" s="381"/>
      <c r="AM2284" s="381"/>
    </row>
    <row r="2285" spans="1:39" x14ac:dyDescent="0.35">
      <c r="A2285" s="379"/>
      <c r="B2285" s="379"/>
      <c r="C2285" s="379"/>
      <c r="D2285" s="379"/>
      <c r="E2285" s="379"/>
      <c r="F2285" s="379"/>
      <c r="G2285" s="379"/>
      <c r="H2285" s="379"/>
      <c r="I2285" s="379"/>
      <c r="J2285" s="379"/>
      <c r="K2285" s="379"/>
      <c r="L2285" s="379"/>
      <c r="M2285" s="379"/>
      <c r="N2285" s="379"/>
      <c r="O2285" s="379"/>
      <c r="P2285" s="379"/>
      <c r="Q2285" s="379"/>
      <c r="R2285" s="379"/>
      <c r="S2285" s="379"/>
      <c r="T2285" s="379"/>
      <c r="U2285" s="379"/>
      <c r="V2285" s="379"/>
      <c r="W2285" s="379"/>
      <c r="X2285" s="379"/>
      <c r="Y2285" s="379"/>
      <c r="Z2285" s="379"/>
      <c r="AA2285" s="380"/>
      <c r="AB2285" s="379"/>
      <c r="AC2285" s="379"/>
      <c r="AD2285" s="379"/>
      <c r="AE2285" s="381"/>
      <c r="AF2285" s="105"/>
      <c r="AG2285" s="381"/>
      <c r="AH2285" s="381"/>
      <c r="AI2285" s="381"/>
      <c r="AJ2285" s="381"/>
      <c r="AK2285" s="381"/>
      <c r="AL2285" s="381"/>
      <c r="AM2285" s="381"/>
    </row>
    <row r="2286" spans="1:39" x14ac:dyDescent="0.35">
      <c r="A2286" s="379"/>
      <c r="B2286" s="379"/>
      <c r="C2286" s="379"/>
      <c r="D2286" s="379"/>
      <c r="E2286" s="379"/>
      <c r="F2286" s="379"/>
      <c r="G2286" s="379"/>
      <c r="H2286" s="379"/>
      <c r="I2286" s="379"/>
      <c r="J2286" s="379"/>
      <c r="K2286" s="379"/>
      <c r="L2286" s="379"/>
      <c r="M2286" s="379"/>
      <c r="N2286" s="379"/>
      <c r="O2286" s="379"/>
      <c r="P2286" s="379"/>
      <c r="Q2286" s="379"/>
      <c r="R2286" s="379"/>
      <c r="S2286" s="379"/>
      <c r="T2286" s="379"/>
      <c r="U2286" s="379"/>
      <c r="V2286" s="379"/>
      <c r="W2286" s="379"/>
      <c r="X2286" s="379"/>
      <c r="Y2286" s="379"/>
      <c r="Z2286" s="379"/>
      <c r="AA2286" s="380"/>
      <c r="AB2286" s="379"/>
      <c r="AC2286" s="379"/>
      <c r="AD2286" s="379"/>
      <c r="AE2286" s="381"/>
      <c r="AF2286" s="105"/>
      <c r="AG2286" s="381"/>
      <c r="AH2286" s="381"/>
      <c r="AI2286" s="381"/>
      <c r="AJ2286" s="381"/>
      <c r="AK2286" s="381"/>
      <c r="AL2286" s="381"/>
      <c r="AM2286" s="381"/>
    </row>
    <row r="2287" spans="1:39" x14ac:dyDescent="0.35">
      <c r="A2287" s="379"/>
      <c r="B2287" s="379"/>
      <c r="C2287" s="379"/>
      <c r="D2287" s="379"/>
      <c r="E2287" s="379"/>
      <c r="F2287" s="379"/>
      <c r="G2287" s="379"/>
      <c r="H2287" s="379"/>
      <c r="I2287" s="379"/>
      <c r="J2287" s="379"/>
      <c r="K2287" s="379"/>
      <c r="L2287" s="379"/>
      <c r="M2287" s="379"/>
      <c r="N2287" s="379"/>
      <c r="O2287" s="379"/>
      <c r="P2287" s="379"/>
      <c r="Q2287" s="379"/>
      <c r="R2287" s="379"/>
      <c r="S2287" s="379"/>
      <c r="T2287" s="379"/>
      <c r="U2287" s="379"/>
      <c r="V2287" s="379"/>
      <c r="W2287" s="379"/>
      <c r="X2287" s="379"/>
      <c r="Y2287" s="379"/>
      <c r="Z2287" s="379"/>
      <c r="AA2287" s="380"/>
      <c r="AB2287" s="379"/>
      <c r="AC2287" s="379"/>
      <c r="AD2287" s="379"/>
      <c r="AE2287" s="381"/>
      <c r="AF2287" s="105"/>
      <c r="AG2287" s="381"/>
      <c r="AH2287" s="381"/>
      <c r="AI2287" s="381"/>
      <c r="AJ2287" s="381"/>
      <c r="AK2287" s="381"/>
      <c r="AL2287" s="381"/>
      <c r="AM2287" s="381"/>
    </row>
    <row r="2288" spans="1:39" x14ac:dyDescent="0.35">
      <c r="A2288" s="379"/>
      <c r="B2288" s="379"/>
      <c r="C2288" s="379"/>
      <c r="D2288" s="379"/>
      <c r="E2288" s="379"/>
      <c r="F2288" s="379"/>
      <c r="G2288" s="379"/>
      <c r="H2288" s="379"/>
      <c r="I2288" s="379"/>
      <c r="J2288" s="379"/>
      <c r="K2288" s="379"/>
      <c r="L2288" s="379"/>
      <c r="M2288" s="379"/>
      <c r="N2288" s="379"/>
      <c r="O2288" s="379"/>
      <c r="P2288" s="379"/>
      <c r="Q2288" s="379"/>
      <c r="R2288" s="379"/>
      <c r="S2288" s="379"/>
      <c r="T2288" s="379"/>
      <c r="U2288" s="379"/>
      <c r="V2288" s="379"/>
      <c r="W2288" s="379"/>
      <c r="X2288" s="379"/>
      <c r="Y2288" s="379"/>
      <c r="Z2288" s="379"/>
      <c r="AA2288" s="380"/>
      <c r="AB2288" s="379"/>
      <c r="AC2288" s="379"/>
      <c r="AD2288" s="379"/>
      <c r="AE2288" s="381"/>
      <c r="AF2288" s="105"/>
      <c r="AG2288" s="381"/>
      <c r="AH2288" s="381"/>
      <c r="AI2288" s="381"/>
      <c r="AJ2288" s="381"/>
      <c r="AK2288" s="381"/>
      <c r="AL2288" s="381"/>
      <c r="AM2288" s="381"/>
    </row>
    <row r="2289" spans="1:39" x14ac:dyDescent="0.35">
      <c r="A2289" s="379"/>
      <c r="B2289" s="379"/>
      <c r="C2289" s="379"/>
      <c r="D2289" s="379"/>
      <c r="E2289" s="379"/>
      <c r="F2289" s="379"/>
      <c r="G2289" s="379"/>
      <c r="H2289" s="379"/>
      <c r="I2289" s="379"/>
      <c r="J2289" s="379"/>
      <c r="K2289" s="379"/>
      <c r="L2289" s="379"/>
      <c r="M2289" s="379"/>
      <c r="N2289" s="379"/>
      <c r="O2289" s="379"/>
      <c r="P2289" s="379"/>
      <c r="Q2289" s="379"/>
      <c r="R2289" s="379"/>
      <c r="S2289" s="379"/>
      <c r="T2289" s="379"/>
      <c r="U2289" s="379"/>
      <c r="V2289" s="379"/>
      <c r="W2289" s="379"/>
      <c r="X2289" s="379"/>
      <c r="Y2289" s="379"/>
      <c r="Z2289" s="379"/>
      <c r="AA2289" s="380"/>
      <c r="AB2289" s="379"/>
      <c r="AC2289" s="379"/>
      <c r="AD2289" s="379"/>
      <c r="AE2289" s="381"/>
      <c r="AF2289" s="105"/>
      <c r="AG2289" s="381"/>
      <c r="AH2289" s="381"/>
      <c r="AI2289" s="381"/>
      <c r="AJ2289" s="381"/>
      <c r="AK2289" s="381"/>
      <c r="AL2289" s="381"/>
      <c r="AM2289" s="381"/>
    </row>
    <row r="2290" spans="1:39" x14ac:dyDescent="0.35">
      <c r="A2290" s="379"/>
      <c r="B2290" s="379"/>
      <c r="C2290" s="379"/>
      <c r="D2290" s="379"/>
      <c r="E2290" s="379"/>
      <c r="F2290" s="379"/>
      <c r="G2290" s="379"/>
      <c r="H2290" s="379"/>
      <c r="I2290" s="379"/>
      <c r="J2290" s="379"/>
      <c r="K2290" s="379"/>
      <c r="L2290" s="379"/>
      <c r="M2290" s="379"/>
      <c r="N2290" s="379"/>
      <c r="O2290" s="379"/>
      <c r="P2290" s="379"/>
      <c r="Q2290" s="379"/>
      <c r="R2290" s="379"/>
      <c r="S2290" s="379"/>
      <c r="T2290" s="379"/>
      <c r="U2290" s="379"/>
      <c r="V2290" s="379"/>
      <c r="W2290" s="379"/>
      <c r="X2290" s="379"/>
      <c r="Y2290" s="379"/>
      <c r="Z2290" s="379"/>
      <c r="AA2290" s="380"/>
      <c r="AB2290" s="379"/>
      <c r="AC2290" s="379"/>
      <c r="AD2290" s="379"/>
      <c r="AE2290" s="381"/>
      <c r="AF2290" s="105"/>
      <c r="AG2290" s="381"/>
      <c r="AH2290" s="381"/>
      <c r="AI2290" s="381"/>
      <c r="AJ2290" s="381"/>
      <c r="AK2290" s="381"/>
      <c r="AL2290" s="381"/>
      <c r="AM2290" s="381"/>
    </row>
    <row r="2291" spans="1:39" x14ac:dyDescent="0.35">
      <c r="A2291" s="379"/>
      <c r="B2291" s="379"/>
      <c r="C2291" s="379"/>
      <c r="D2291" s="379"/>
      <c r="E2291" s="379"/>
      <c r="F2291" s="379"/>
      <c r="G2291" s="379"/>
      <c r="H2291" s="379"/>
      <c r="I2291" s="379"/>
      <c r="J2291" s="379"/>
      <c r="K2291" s="379"/>
      <c r="L2291" s="379"/>
      <c r="M2291" s="379"/>
      <c r="N2291" s="379"/>
      <c r="O2291" s="379"/>
      <c r="P2291" s="379"/>
      <c r="Q2291" s="379"/>
      <c r="R2291" s="379"/>
      <c r="S2291" s="379"/>
      <c r="T2291" s="379"/>
      <c r="U2291" s="379"/>
      <c r="V2291" s="379"/>
      <c r="W2291" s="379"/>
      <c r="X2291" s="379"/>
      <c r="Y2291" s="379"/>
      <c r="Z2291" s="379"/>
      <c r="AA2291" s="380"/>
      <c r="AB2291" s="379"/>
      <c r="AC2291" s="379"/>
      <c r="AD2291" s="379"/>
      <c r="AE2291" s="381"/>
      <c r="AF2291" s="105"/>
      <c r="AG2291" s="381"/>
      <c r="AH2291" s="381"/>
      <c r="AI2291" s="381"/>
      <c r="AJ2291" s="381"/>
      <c r="AK2291" s="381"/>
      <c r="AL2291" s="381"/>
      <c r="AM2291" s="381"/>
    </row>
    <row r="2292" spans="1:39" x14ac:dyDescent="0.35">
      <c r="A2292" s="379"/>
      <c r="B2292" s="379"/>
      <c r="C2292" s="379"/>
      <c r="D2292" s="379"/>
      <c r="E2292" s="379"/>
      <c r="F2292" s="379"/>
      <c r="G2292" s="379"/>
      <c r="H2292" s="379"/>
      <c r="I2292" s="379"/>
      <c r="J2292" s="379"/>
      <c r="K2292" s="379"/>
      <c r="L2292" s="379"/>
      <c r="M2292" s="379"/>
      <c r="N2292" s="379"/>
      <c r="O2292" s="379"/>
      <c r="P2292" s="379"/>
      <c r="Q2292" s="379"/>
      <c r="R2292" s="379"/>
      <c r="S2292" s="379"/>
      <c r="T2292" s="379"/>
      <c r="U2292" s="379"/>
      <c r="V2292" s="379"/>
      <c r="W2292" s="379"/>
      <c r="X2292" s="379"/>
      <c r="Y2292" s="379"/>
      <c r="Z2292" s="379"/>
      <c r="AA2292" s="380"/>
      <c r="AB2292" s="379"/>
      <c r="AC2292" s="379"/>
      <c r="AD2292" s="379"/>
      <c r="AE2292" s="381"/>
      <c r="AF2292" s="105"/>
      <c r="AG2292" s="381"/>
      <c r="AH2292" s="381"/>
      <c r="AI2292" s="381"/>
      <c r="AJ2292" s="381"/>
      <c r="AK2292" s="381"/>
      <c r="AL2292" s="381"/>
      <c r="AM2292" s="381"/>
    </row>
    <row r="2293" spans="1:39" x14ac:dyDescent="0.35">
      <c r="A2293" s="379"/>
      <c r="B2293" s="379"/>
      <c r="C2293" s="379"/>
      <c r="D2293" s="379"/>
      <c r="E2293" s="379"/>
      <c r="F2293" s="379"/>
      <c r="G2293" s="379"/>
      <c r="H2293" s="379"/>
      <c r="I2293" s="379"/>
      <c r="J2293" s="379"/>
      <c r="K2293" s="379"/>
      <c r="L2293" s="379"/>
      <c r="M2293" s="379"/>
      <c r="N2293" s="379"/>
      <c r="O2293" s="379"/>
      <c r="P2293" s="379"/>
      <c r="Q2293" s="379"/>
      <c r="R2293" s="379"/>
      <c r="S2293" s="379"/>
      <c r="T2293" s="379"/>
      <c r="U2293" s="379"/>
      <c r="V2293" s="379"/>
      <c r="W2293" s="379"/>
      <c r="X2293" s="379"/>
      <c r="Y2293" s="379"/>
      <c r="Z2293" s="379"/>
      <c r="AA2293" s="380"/>
      <c r="AB2293" s="379"/>
      <c r="AC2293" s="379"/>
      <c r="AD2293" s="379"/>
      <c r="AE2293" s="381"/>
      <c r="AF2293" s="105"/>
      <c r="AG2293" s="381"/>
      <c r="AH2293" s="381"/>
      <c r="AI2293" s="381"/>
      <c r="AJ2293" s="381"/>
      <c r="AK2293" s="381"/>
      <c r="AL2293" s="381"/>
      <c r="AM2293" s="381"/>
    </row>
    <row r="2294" spans="1:39" x14ac:dyDescent="0.35">
      <c r="A2294" s="379"/>
      <c r="B2294" s="379"/>
      <c r="C2294" s="379"/>
      <c r="D2294" s="379"/>
      <c r="E2294" s="379"/>
      <c r="F2294" s="379"/>
      <c r="G2294" s="379"/>
      <c r="H2294" s="379"/>
      <c r="I2294" s="379"/>
      <c r="J2294" s="379"/>
      <c r="K2294" s="379"/>
      <c r="L2294" s="379"/>
      <c r="M2294" s="379"/>
      <c r="N2294" s="379"/>
      <c r="O2294" s="379"/>
      <c r="P2294" s="379"/>
      <c r="Q2294" s="379"/>
      <c r="R2294" s="379"/>
      <c r="S2294" s="379"/>
      <c r="T2294" s="379"/>
      <c r="U2294" s="379"/>
      <c r="V2294" s="379"/>
      <c r="W2294" s="379"/>
      <c r="X2294" s="379"/>
      <c r="Y2294" s="379"/>
      <c r="Z2294" s="379"/>
      <c r="AA2294" s="380"/>
      <c r="AB2294" s="379"/>
      <c r="AC2294" s="379"/>
      <c r="AD2294" s="379"/>
      <c r="AE2294" s="381"/>
      <c r="AF2294" s="105"/>
      <c r="AG2294" s="381"/>
      <c r="AH2294" s="381"/>
      <c r="AI2294" s="381"/>
      <c r="AJ2294" s="381"/>
      <c r="AK2294" s="381"/>
      <c r="AL2294" s="381"/>
      <c r="AM2294" s="381"/>
    </row>
    <row r="2295" spans="1:39" x14ac:dyDescent="0.35">
      <c r="A2295" s="379"/>
      <c r="B2295" s="379"/>
      <c r="C2295" s="379"/>
      <c r="D2295" s="379"/>
      <c r="E2295" s="379"/>
      <c r="F2295" s="379"/>
      <c r="G2295" s="379"/>
      <c r="H2295" s="379"/>
      <c r="I2295" s="379"/>
      <c r="J2295" s="379"/>
      <c r="K2295" s="379"/>
      <c r="L2295" s="379"/>
      <c r="M2295" s="379"/>
      <c r="N2295" s="379"/>
      <c r="O2295" s="379"/>
      <c r="P2295" s="379"/>
      <c r="Q2295" s="379"/>
      <c r="R2295" s="379"/>
      <c r="S2295" s="379"/>
      <c r="T2295" s="379"/>
      <c r="U2295" s="379"/>
      <c r="V2295" s="379"/>
      <c r="W2295" s="379"/>
      <c r="X2295" s="379"/>
      <c r="Y2295" s="379"/>
      <c r="Z2295" s="379"/>
      <c r="AA2295" s="380"/>
      <c r="AB2295" s="379"/>
      <c r="AC2295" s="379"/>
      <c r="AD2295" s="379"/>
      <c r="AE2295" s="381"/>
      <c r="AF2295" s="105"/>
      <c r="AG2295" s="381"/>
      <c r="AH2295" s="381"/>
      <c r="AI2295" s="381"/>
      <c r="AJ2295" s="381"/>
      <c r="AK2295" s="381"/>
      <c r="AL2295" s="381"/>
      <c r="AM2295" s="381"/>
    </row>
    <row r="2296" spans="1:39" x14ac:dyDescent="0.35">
      <c r="A2296" s="379"/>
      <c r="B2296" s="379"/>
      <c r="C2296" s="379"/>
      <c r="D2296" s="379"/>
      <c r="E2296" s="379"/>
      <c r="F2296" s="379"/>
      <c r="G2296" s="379"/>
      <c r="H2296" s="379"/>
      <c r="I2296" s="379"/>
      <c r="J2296" s="379"/>
      <c r="K2296" s="379"/>
      <c r="L2296" s="379"/>
      <c r="M2296" s="379"/>
      <c r="N2296" s="379"/>
      <c r="O2296" s="379"/>
      <c r="P2296" s="379"/>
      <c r="Q2296" s="379"/>
      <c r="R2296" s="379"/>
      <c r="S2296" s="379"/>
      <c r="T2296" s="379"/>
      <c r="U2296" s="379"/>
      <c r="V2296" s="379"/>
      <c r="W2296" s="379"/>
      <c r="X2296" s="379"/>
      <c r="Y2296" s="379"/>
      <c r="Z2296" s="379"/>
      <c r="AA2296" s="380"/>
      <c r="AB2296" s="379"/>
      <c r="AC2296" s="379"/>
      <c r="AD2296" s="379"/>
      <c r="AE2296" s="381"/>
      <c r="AF2296" s="105"/>
      <c r="AG2296" s="381"/>
      <c r="AH2296" s="381"/>
      <c r="AI2296" s="381"/>
      <c r="AJ2296" s="381"/>
      <c r="AK2296" s="381"/>
      <c r="AL2296" s="381"/>
      <c r="AM2296" s="381"/>
    </row>
    <row r="2297" spans="1:39" x14ac:dyDescent="0.35">
      <c r="A2297" s="379"/>
      <c r="B2297" s="379"/>
      <c r="C2297" s="379"/>
      <c r="D2297" s="379"/>
      <c r="E2297" s="379"/>
      <c r="F2297" s="379"/>
      <c r="G2297" s="379"/>
      <c r="H2297" s="379"/>
      <c r="I2297" s="379"/>
      <c r="J2297" s="379"/>
      <c r="K2297" s="379"/>
      <c r="L2297" s="379"/>
      <c r="M2297" s="379"/>
      <c r="N2297" s="379"/>
      <c r="O2297" s="379"/>
      <c r="P2297" s="379"/>
      <c r="Q2297" s="379"/>
      <c r="R2297" s="379"/>
      <c r="S2297" s="379"/>
      <c r="T2297" s="379"/>
      <c r="U2297" s="379"/>
      <c r="V2297" s="379"/>
      <c r="W2297" s="379"/>
      <c r="X2297" s="379"/>
      <c r="Y2297" s="379"/>
      <c r="Z2297" s="379"/>
      <c r="AA2297" s="380"/>
      <c r="AB2297" s="379"/>
      <c r="AC2297" s="379"/>
      <c r="AD2297" s="379"/>
      <c r="AE2297" s="381"/>
      <c r="AF2297" s="105"/>
      <c r="AG2297" s="381"/>
      <c r="AH2297" s="381"/>
      <c r="AI2297" s="381"/>
      <c r="AJ2297" s="381"/>
      <c r="AK2297" s="381"/>
      <c r="AL2297" s="381"/>
      <c r="AM2297" s="381"/>
    </row>
    <row r="2298" spans="1:39" x14ac:dyDescent="0.35">
      <c r="A2298" s="379"/>
      <c r="B2298" s="379"/>
      <c r="C2298" s="379"/>
      <c r="D2298" s="379"/>
      <c r="E2298" s="379"/>
      <c r="F2298" s="379"/>
      <c r="G2298" s="379"/>
      <c r="H2298" s="379"/>
      <c r="I2298" s="379"/>
      <c r="J2298" s="379"/>
      <c r="K2298" s="379"/>
      <c r="L2298" s="379"/>
      <c r="M2298" s="379"/>
      <c r="N2298" s="379"/>
      <c r="O2298" s="379"/>
      <c r="P2298" s="379"/>
      <c r="Q2298" s="379"/>
      <c r="R2298" s="379"/>
      <c r="S2298" s="379"/>
      <c r="T2298" s="379"/>
      <c r="U2298" s="379"/>
      <c r="V2298" s="379"/>
      <c r="W2298" s="379"/>
      <c r="X2298" s="379"/>
      <c r="Y2298" s="379"/>
      <c r="Z2298" s="379"/>
      <c r="AA2298" s="380"/>
      <c r="AB2298" s="379"/>
      <c r="AC2298" s="379"/>
      <c r="AD2298" s="379"/>
      <c r="AE2298" s="381"/>
      <c r="AF2298" s="105"/>
      <c r="AG2298" s="381"/>
      <c r="AH2298" s="381"/>
      <c r="AI2298" s="381"/>
      <c r="AJ2298" s="381"/>
      <c r="AK2298" s="381"/>
      <c r="AL2298" s="381"/>
      <c r="AM2298" s="381"/>
    </row>
    <row r="2299" spans="1:39" x14ac:dyDescent="0.35">
      <c r="A2299" s="379"/>
      <c r="B2299" s="379"/>
      <c r="C2299" s="379"/>
      <c r="D2299" s="379"/>
      <c r="E2299" s="379"/>
      <c r="F2299" s="379"/>
      <c r="G2299" s="379"/>
      <c r="H2299" s="379"/>
      <c r="I2299" s="379"/>
      <c r="J2299" s="379"/>
      <c r="K2299" s="379"/>
      <c r="L2299" s="379"/>
      <c r="M2299" s="379"/>
      <c r="N2299" s="379"/>
      <c r="O2299" s="379"/>
      <c r="P2299" s="379"/>
      <c r="Q2299" s="379"/>
      <c r="R2299" s="379"/>
      <c r="S2299" s="379"/>
      <c r="T2299" s="379"/>
      <c r="U2299" s="379"/>
      <c r="V2299" s="379"/>
      <c r="W2299" s="379"/>
      <c r="X2299" s="379"/>
      <c r="Y2299" s="379"/>
      <c r="Z2299" s="379"/>
      <c r="AA2299" s="380"/>
      <c r="AB2299" s="379"/>
      <c r="AC2299" s="379"/>
      <c r="AD2299" s="379"/>
      <c r="AE2299" s="381"/>
      <c r="AF2299" s="105"/>
      <c r="AG2299" s="381"/>
      <c r="AH2299" s="381"/>
      <c r="AI2299" s="381"/>
      <c r="AJ2299" s="381"/>
      <c r="AK2299" s="381"/>
      <c r="AL2299" s="381"/>
      <c r="AM2299" s="381"/>
    </row>
    <row r="2300" spans="1:39" x14ac:dyDescent="0.35">
      <c r="A2300" s="379"/>
      <c r="B2300" s="379"/>
      <c r="C2300" s="379"/>
      <c r="D2300" s="379"/>
      <c r="E2300" s="379"/>
      <c r="F2300" s="379"/>
      <c r="G2300" s="379"/>
      <c r="H2300" s="379"/>
      <c r="I2300" s="379"/>
      <c r="J2300" s="379"/>
      <c r="K2300" s="379"/>
      <c r="L2300" s="379"/>
      <c r="M2300" s="379"/>
      <c r="N2300" s="379"/>
      <c r="O2300" s="379"/>
      <c r="P2300" s="379"/>
      <c r="Q2300" s="379"/>
      <c r="R2300" s="379"/>
      <c r="S2300" s="379"/>
      <c r="T2300" s="379"/>
      <c r="U2300" s="379"/>
      <c r="V2300" s="379"/>
      <c r="W2300" s="379"/>
      <c r="X2300" s="379"/>
      <c r="Y2300" s="379"/>
      <c r="Z2300" s="379"/>
      <c r="AA2300" s="380"/>
      <c r="AB2300" s="379"/>
      <c r="AC2300" s="379"/>
      <c r="AD2300" s="379"/>
      <c r="AE2300" s="381"/>
      <c r="AF2300" s="105"/>
      <c r="AG2300" s="381"/>
      <c r="AH2300" s="381"/>
      <c r="AI2300" s="381"/>
      <c r="AJ2300" s="381"/>
      <c r="AK2300" s="381"/>
      <c r="AL2300" s="381"/>
      <c r="AM2300" s="381"/>
    </row>
    <row r="2301" spans="1:39" x14ac:dyDescent="0.35">
      <c r="A2301" s="379"/>
      <c r="B2301" s="379"/>
      <c r="C2301" s="379"/>
      <c r="D2301" s="379"/>
      <c r="E2301" s="379"/>
      <c r="F2301" s="379"/>
      <c r="G2301" s="379"/>
      <c r="H2301" s="379"/>
      <c r="I2301" s="379"/>
      <c r="J2301" s="379"/>
      <c r="K2301" s="379"/>
      <c r="L2301" s="379"/>
      <c r="M2301" s="379"/>
      <c r="N2301" s="379"/>
      <c r="O2301" s="379"/>
      <c r="P2301" s="379"/>
      <c r="Q2301" s="379"/>
      <c r="R2301" s="379"/>
      <c r="S2301" s="379"/>
      <c r="T2301" s="379"/>
      <c r="U2301" s="379"/>
      <c r="V2301" s="379"/>
      <c r="W2301" s="379"/>
      <c r="X2301" s="379"/>
      <c r="Y2301" s="379"/>
      <c r="Z2301" s="379"/>
      <c r="AA2301" s="380"/>
      <c r="AB2301" s="379"/>
      <c r="AC2301" s="379"/>
      <c r="AD2301" s="379"/>
      <c r="AE2301" s="381"/>
      <c r="AF2301" s="105"/>
      <c r="AG2301" s="381"/>
      <c r="AH2301" s="381"/>
      <c r="AI2301" s="381"/>
      <c r="AJ2301" s="381"/>
      <c r="AK2301" s="381"/>
      <c r="AL2301" s="381"/>
      <c r="AM2301" s="381"/>
    </row>
    <row r="2302" spans="1:39" x14ac:dyDescent="0.35">
      <c r="A2302" s="379"/>
      <c r="B2302" s="379"/>
      <c r="C2302" s="379"/>
      <c r="D2302" s="379"/>
      <c r="E2302" s="379"/>
      <c r="F2302" s="379"/>
      <c r="G2302" s="379"/>
      <c r="H2302" s="379"/>
      <c r="I2302" s="379"/>
      <c r="J2302" s="379"/>
      <c r="K2302" s="379"/>
      <c r="L2302" s="379"/>
      <c r="M2302" s="379"/>
      <c r="N2302" s="379"/>
      <c r="O2302" s="379"/>
      <c r="P2302" s="379"/>
      <c r="Q2302" s="379"/>
      <c r="R2302" s="379"/>
      <c r="S2302" s="379"/>
      <c r="T2302" s="379"/>
      <c r="U2302" s="379"/>
      <c r="V2302" s="379"/>
      <c r="W2302" s="379"/>
      <c r="X2302" s="379"/>
      <c r="Y2302" s="379"/>
      <c r="Z2302" s="379"/>
      <c r="AA2302" s="380"/>
      <c r="AB2302" s="379"/>
      <c r="AC2302" s="379"/>
      <c r="AD2302" s="379"/>
      <c r="AE2302" s="381"/>
      <c r="AF2302" s="105"/>
      <c r="AG2302" s="381"/>
      <c r="AH2302" s="381"/>
      <c r="AI2302" s="381"/>
      <c r="AJ2302" s="381"/>
      <c r="AK2302" s="381"/>
      <c r="AL2302" s="381"/>
      <c r="AM2302" s="381"/>
    </row>
    <row r="2303" spans="1:39" x14ac:dyDescent="0.35">
      <c r="A2303" s="379"/>
      <c r="B2303" s="379"/>
      <c r="C2303" s="379"/>
      <c r="D2303" s="379"/>
      <c r="E2303" s="379"/>
      <c r="F2303" s="379"/>
      <c r="G2303" s="379"/>
      <c r="H2303" s="379"/>
      <c r="I2303" s="379"/>
      <c r="J2303" s="379"/>
      <c r="K2303" s="379"/>
      <c r="L2303" s="379"/>
      <c r="M2303" s="379"/>
      <c r="N2303" s="379"/>
      <c r="O2303" s="379"/>
      <c r="P2303" s="379"/>
      <c r="Q2303" s="379"/>
      <c r="R2303" s="379"/>
      <c r="S2303" s="379"/>
      <c r="T2303" s="379"/>
      <c r="U2303" s="379"/>
      <c r="V2303" s="379"/>
      <c r="W2303" s="379"/>
      <c r="X2303" s="379"/>
      <c r="Y2303" s="379"/>
      <c r="Z2303" s="379"/>
      <c r="AA2303" s="380"/>
      <c r="AB2303" s="379"/>
      <c r="AC2303" s="379"/>
      <c r="AD2303" s="379"/>
      <c r="AE2303" s="381"/>
      <c r="AF2303" s="105"/>
      <c r="AG2303" s="381"/>
      <c r="AH2303" s="381"/>
      <c r="AI2303" s="381"/>
      <c r="AJ2303" s="381"/>
      <c r="AK2303" s="381"/>
      <c r="AL2303" s="381"/>
      <c r="AM2303" s="381"/>
    </row>
    <row r="2304" spans="1:39" x14ac:dyDescent="0.35">
      <c r="A2304" s="379"/>
      <c r="B2304" s="379"/>
      <c r="C2304" s="379"/>
      <c r="D2304" s="379"/>
      <c r="E2304" s="379"/>
      <c r="F2304" s="379"/>
      <c r="G2304" s="379"/>
      <c r="H2304" s="379"/>
      <c r="I2304" s="379"/>
      <c r="J2304" s="379"/>
      <c r="K2304" s="379"/>
      <c r="L2304" s="379"/>
      <c r="M2304" s="379"/>
      <c r="N2304" s="379"/>
      <c r="O2304" s="379"/>
      <c r="P2304" s="379"/>
      <c r="Q2304" s="379"/>
      <c r="R2304" s="379"/>
      <c r="S2304" s="379"/>
      <c r="T2304" s="379"/>
      <c r="U2304" s="379"/>
      <c r="V2304" s="379"/>
      <c r="W2304" s="379"/>
      <c r="X2304" s="379"/>
      <c r="Y2304" s="379"/>
      <c r="Z2304" s="379"/>
      <c r="AA2304" s="380"/>
      <c r="AB2304" s="379"/>
      <c r="AC2304" s="379"/>
      <c r="AD2304" s="379"/>
      <c r="AE2304" s="381"/>
      <c r="AF2304" s="105"/>
      <c r="AG2304" s="381"/>
      <c r="AH2304" s="381"/>
      <c r="AI2304" s="381"/>
      <c r="AJ2304" s="381"/>
      <c r="AK2304" s="381"/>
      <c r="AL2304" s="381"/>
      <c r="AM2304" s="381"/>
    </row>
    <row r="2305" spans="1:39" x14ac:dyDescent="0.35">
      <c r="A2305" s="379"/>
      <c r="B2305" s="379"/>
      <c r="C2305" s="379"/>
      <c r="D2305" s="379"/>
      <c r="E2305" s="379"/>
      <c r="F2305" s="379"/>
      <c r="G2305" s="379"/>
      <c r="H2305" s="379"/>
      <c r="I2305" s="379"/>
      <c r="J2305" s="379"/>
      <c r="K2305" s="379"/>
      <c r="L2305" s="379"/>
      <c r="M2305" s="379"/>
      <c r="N2305" s="379"/>
      <c r="O2305" s="379"/>
      <c r="P2305" s="379"/>
      <c r="Q2305" s="379"/>
      <c r="R2305" s="379"/>
      <c r="S2305" s="379"/>
      <c r="T2305" s="379"/>
      <c r="U2305" s="379"/>
      <c r="V2305" s="379"/>
      <c r="W2305" s="379"/>
      <c r="X2305" s="379"/>
      <c r="Y2305" s="379"/>
      <c r="Z2305" s="379"/>
      <c r="AA2305" s="380"/>
      <c r="AB2305" s="379"/>
      <c r="AC2305" s="379"/>
      <c r="AD2305" s="379"/>
      <c r="AE2305" s="381"/>
      <c r="AF2305" s="105"/>
      <c r="AG2305" s="381"/>
      <c r="AH2305" s="381"/>
      <c r="AI2305" s="381"/>
      <c r="AJ2305" s="381"/>
      <c r="AK2305" s="381"/>
      <c r="AL2305" s="381"/>
      <c r="AM2305" s="381"/>
    </row>
    <row r="2306" spans="1:39" x14ac:dyDescent="0.35">
      <c r="A2306" s="379"/>
      <c r="B2306" s="379"/>
      <c r="C2306" s="379"/>
      <c r="D2306" s="379"/>
      <c r="E2306" s="379"/>
      <c r="F2306" s="379"/>
      <c r="G2306" s="379"/>
      <c r="H2306" s="379"/>
      <c r="I2306" s="379"/>
      <c r="J2306" s="379"/>
      <c r="K2306" s="379"/>
      <c r="L2306" s="379"/>
      <c r="M2306" s="379"/>
      <c r="N2306" s="379"/>
      <c r="O2306" s="379"/>
      <c r="P2306" s="379"/>
      <c r="Q2306" s="379"/>
      <c r="R2306" s="379"/>
      <c r="S2306" s="379"/>
      <c r="T2306" s="379"/>
      <c r="U2306" s="379"/>
      <c r="V2306" s="379"/>
      <c r="W2306" s="379"/>
      <c r="X2306" s="379"/>
      <c r="Y2306" s="379"/>
      <c r="Z2306" s="379"/>
      <c r="AA2306" s="380"/>
      <c r="AB2306" s="379"/>
      <c r="AC2306" s="379"/>
      <c r="AD2306" s="379"/>
      <c r="AE2306" s="381"/>
      <c r="AF2306" s="105"/>
      <c r="AG2306" s="381"/>
      <c r="AH2306" s="381"/>
      <c r="AI2306" s="381"/>
      <c r="AJ2306" s="381"/>
      <c r="AK2306" s="381"/>
      <c r="AL2306" s="381"/>
      <c r="AM2306" s="381"/>
    </row>
    <row r="2307" spans="1:39" x14ac:dyDescent="0.35">
      <c r="A2307" s="379"/>
      <c r="B2307" s="379"/>
      <c r="C2307" s="379"/>
      <c r="D2307" s="379"/>
      <c r="E2307" s="379"/>
      <c r="F2307" s="379"/>
      <c r="G2307" s="379"/>
      <c r="H2307" s="379"/>
      <c r="I2307" s="379"/>
      <c r="J2307" s="379"/>
      <c r="K2307" s="379"/>
      <c r="L2307" s="379"/>
      <c r="M2307" s="379"/>
      <c r="N2307" s="379"/>
      <c r="O2307" s="379"/>
      <c r="P2307" s="379"/>
      <c r="Q2307" s="379"/>
      <c r="R2307" s="379"/>
      <c r="S2307" s="379"/>
      <c r="T2307" s="379"/>
      <c r="U2307" s="379"/>
      <c r="V2307" s="379"/>
      <c r="W2307" s="379"/>
      <c r="X2307" s="379"/>
      <c r="Y2307" s="379"/>
      <c r="Z2307" s="379"/>
      <c r="AA2307" s="380"/>
      <c r="AB2307" s="379"/>
      <c r="AC2307" s="379"/>
      <c r="AD2307" s="379"/>
      <c r="AE2307" s="381"/>
      <c r="AF2307" s="105"/>
      <c r="AG2307" s="381"/>
      <c r="AH2307" s="381"/>
      <c r="AI2307" s="381"/>
      <c r="AJ2307" s="381"/>
      <c r="AK2307" s="381"/>
      <c r="AL2307" s="381"/>
      <c r="AM2307" s="381"/>
    </row>
    <row r="2308" spans="1:39" x14ac:dyDescent="0.35">
      <c r="A2308" s="379"/>
      <c r="B2308" s="379"/>
      <c r="C2308" s="379"/>
      <c r="D2308" s="379"/>
      <c r="E2308" s="379"/>
      <c r="F2308" s="379"/>
      <c r="G2308" s="379"/>
      <c r="H2308" s="379"/>
      <c r="I2308" s="379"/>
      <c r="J2308" s="379"/>
      <c r="K2308" s="379"/>
      <c r="L2308" s="379"/>
      <c r="M2308" s="379"/>
      <c r="N2308" s="379"/>
      <c r="O2308" s="379"/>
      <c r="P2308" s="379"/>
      <c r="Q2308" s="379"/>
      <c r="R2308" s="379"/>
      <c r="S2308" s="379"/>
      <c r="T2308" s="379"/>
      <c r="U2308" s="379"/>
      <c r="V2308" s="379"/>
      <c r="W2308" s="379"/>
      <c r="X2308" s="379"/>
      <c r="Y2308" s="379"/>
      <c r="Z2308" s="379"/>
      <c r="AA2308" s="380"/>
      <c r="AB2308" s="379"/>
      <c r="AC2308" s="379"/>
      <c r="AD2308" s="379"/>
      <c r="AE2308" s="381"/>
      <c r="AF2308" s="105"/>
      <c r="AG2308" s="381"/>
      <c r="AH2308" s="381"/>
      <c r="AI2308" s="381"/>
      <c r="AJ2308" s="381"/>
      <c r="AK2308" s="381"/>
      <c r="AL2308" s="381"/>
      <c r="AM2308" s="381"/>
    </row>
    <row r="2309" spans="1:39" x14ac:dyDescent="0.35">
      <c r="A2309" s="379"/>
      <c r="B2309" s="379"/>
      <c r="C2309" s="379"/>
      <c r="D2309" s="379"/>
      <c r="E2309" s="379"/>
      <c r="F2309" s="379"/>
      <c r="G2309" s="379"/>
      <c r="H2309" s="379"/>
      <c r="I2309" s="379"/>
      <c r="J2309" s="379"/>
      <c r="K2309" s="379"/>
      <c r="L2309" s="379"/>
      <c r="M2309" s="379"/>
      <c r="N2309" s="379"/>
      <c r="O2309" s="379"/>
      <c r="P2309" s="379"/>
      <c r="Q2309" s="379"/>
      <c r="R2309" s="379"/>
      <c r="S2309" s="379"/>
      <c r="T2309" s="379"/>
      <c r="U2309" s="379"/>
      <c r="V2309" s="379"/>
      <c r="W2309" s="379"/>
      <c r="X2309" s="379"/>
      <c r="Y2309" s="379"/>
      <c r="Z2309" s="379"/>
      <c r="AA2309" s="380"/>
      <c r="AB2309" s="379"/>
      <c r="AC2309" s="379"/>
      <c r="AD2309" s="379"/>
      <c r="AE2309" s="381"/>
      <c r="AF2309" s="105"/>
      <c r="AG2309" s="381"/>
      <c r="AH2309" s="381"/>
      <c r="AI2309" s="381"/>
      <c r="AJ2309" s="381"/>
      <c r="AK2309" s="381"/>
      <c r="AL2309" s="381"/>
      <c r="AM2309" s="381"/>
    </row>
    <row r="2310" spans="1:39" x14ac:dyDescent="0.35">
      <c r="A2310" s="379"/>
      <c r="B2310" s="379"/>
      <c r="C2310" s="379"/>
      <c r="D2310" s="379"/>
      <c r="E2310" s="379"/>
      <c r="F2310" s="379"/>
      <c r="G2310" s="379"/>
      <c r="H2310" s="379"/>
      <c r="I2310" s="379"/>
      <c r="J2310" s="379"/>
      <c r="K2310" s="379"/>
      <c r="L2310" s="379"/>
      <c r="M2310" s="379"/>
      <c r="N2310" s="379"/>
      <c r="O2310" s="379"/>
      <c r="P2310" s="379"/>
      <c r="Q2310" s="379"/>
      <c r="R2310" s="379"/>
      <c r="S2310" s="379"/>
      <c r="T2310" s="379"/>
      <c r="U2310" s="379"/>
      <c r="V2310" s="379"/>
      <c r="W2310" s="379"/>
      <c r="X2310" s="379"/>
      <c r="Y2310" s="379"/>
      <c r="Z2310" s="379"/>
      <c r="AA2310" s="380"/>
      <c r="AB2310" s="379"/>
      <c r="AC2310" s="379"/>
      <c r="AD2310" s="379"/>
      <c r="AE2310" s="381"/>
      <c r="AF2310" s="105"/>
      <c r="AG2310" s="381"/>
      <c r="AH2310" s="381"/>
      <c r="AI2310" s="381"/>
      <c r="AJ2310" s="381"/>
      <c r="AK2310" s="381"/>
      <c r="AL2310" s="381"/>
      <c r="AM2310" s="381"/>
    </row>
    <row r="2311" spans="1:39" x14ac:dyDescent="0.35">
      <c r="A2311" s="379"/>
      <c r="B2311" s="379"/>
      <c r="C2311" s="379"/>
      <c r="D2311" s="379"/>
      <c r="E2311" s="379"/>
      <c r="F2311" s="379"/>
      <c r="G2311" s="379"/>
      <c r="H2311" s="379"/>
      <c r="I2311" s="379"/>
      <c r="J2311" s="379"/>
      <c r="K2311" s="379"/>
      <c r="L2311" s="379"/>
      <c r="M2311" s="379"/>
      <c r="N2311" s="379"/>
      <c r="O2311" s="379"/>
      <c r="P2311" s="379"/>
      <c r="Q2311" s="379"/>
      <c r="R2311" s="379"/>
      <c r="S2311" s="379"/>
      <c r="T2311" s="379"/>
      <c r="U2311" s="379"/>
      <c r="V2311" s="379"/>
      <c r="W2311" s="379"/>
      <c r="X2311" s="379"/>
      <c r="Y2311" s="379"/>
      <c r="Z2311" s="379"/>
      <c r="AA2311" s="380"/>
      <c r="AB2311" s="379"/>
      <c r="AC2311" s="379"/>
      <c r="AD2311" s="379"/>
      <c r="AE2311" s="381"/>
      <c r="AF2311" s="105"/>
      <c r="AG2311" s="381"/>
      <c r="AH2311" s="381"/>
      <c r="AI2311" s="381"/>
      <c r="AJ2311" s="381"/>
      <c r="AK2311" s="381"/>
      <c r="AL2311" s="381"/>
      <c r="AM2311" s="381"/>
    </row>
    <row r="2312" spans="1:39" x14ac:dyDescent="0.35">
      <c r="A2312" s="379"/>
      <c r="B2312" s="379"/>
      <c r="C2312" s="379"/>
      <c r="D2312" s="379"/>
      <c r="E2312" s="379"/>
      <c r="F2312" s="379"/>
      <c r="G2312" s="379"/>
      <c r="H2312" s="379"/>
      <c r="I2312" s="379"/>
      <c r="J2312" s="379"/>
      <c r="K2312" s="379"/>
      <c r="L2312" s="379"/>
      <c r="M2312" s="379"/>
      <c r="N2312" s="379"/>
      <c r="O2312" s="379"/>
      <c r="P2312" s="379"/>
      <c r="Q2312" s="379"/>
      <c r="R2312" s="379"/>
      <c r="S2312" s="379"/>
      <c r="T2312" s="379"/>
      <c r="U2312" s="379"/>
      <c r="V2312" s="379"/>
      <c r="W2312" s="379"/>
      <c r="X2312" s="379"/>
      <c r="Y2312" s="379"/>
      <c r="Z2312" s="379"/>
      <c r="AA2312" s="380"/>
      <c r="AB2312" s="379"/>
      <c r="AC2312" s="379"/>
      <c r="AD2312" s="379"/>
      <c r="AE2312" s="381"/>
      <c r="AF2312" s="105"/>
      <c r="AG2312" s="381"/>
      <c r="AH2312" s="381"/>
      <c r="AI2312" s="381"/>
      <c r="AJ2312" s="381"/>
      <c r="AK2312" s="381"/>
      <c r="AL2312" s="381"/>
      <c r="AM2312" s="381"/>
    </row>
    <row r="2313" spans="1:39" x14ac:dyDescent="0.35">
      <c r="A2313" s="379"/>
      <c r="B2313" s="379"/>
      <c r="C2313" s="379"/>
      <c r="D2313" s="379"/>
      <c r="E2313" s="379"/>
      <c r="F2313" s="379"/>
      <c r="G2313" s="379"/>
      <c r="H2313" s="379"/>
      <c r="I2313" s="379"/>
      <c r="J2313" s="379"/>
      <c r="K2313" s="379"/>
      <c r="L2313" s="379"/>
      <c r="M2313" s="379"/>
      <c r="N2313" s="379"/>
      <c r="O2313" s="379"/>
      <c r="P2313" s="379"/>
      <c r="Q2313" s="379"/>
      <c r="R2313" s="379"/>
      <c r="S2313" s="379"/>
      <c r="T2313" s="379"/>
      <c r="U2313" s="379"/>
      <c r="V2313" s="379"/>
      <c r="W2313" s="379"/>
      <c r="X2313" s="379"/>
      <c r="Y2313" s="379"/>
      <c r="Z2313" s="379"/>
      <c r="AA2313" s="380"/>
      <c r="AB2313" s="379"/>
      <c r="AC2313" s="379"/>
      <c r="AD2313" s="379"/>
      <c r="AE2313" s="381"/>
      <c r="AF2313" s="105"/>
      <c r="AG2313" s="381"/>
      <c r="AH2313" s="381"/>
      <c r="AI2313" s="381"/>
      <c r="AJ2313" s="381"/>
      <c r="AK2313" s="381"/>
      <c r="AL2313" s="381"/>
      <c r="AM2313" s="381"/>
    </row>
    <row r="2314" spans="1:39" x14ac:dyDescent="0.35">
      <c r="A2314" s="379"/>
      <c r="B2314" s="379"/>
      <c r="C2314" s="379"/>
      <c r="D2314" s="379"/>
      <c r="E2314" s="379"/>
      <c r="F2314" s="379"/>
      <c r="G2314" s="379"/>
      <c r="H2314" s="379"/>
      <c r="I2314" s="379"/>
      <c r="J2314" s="379"/>
      <c r="K2314" s="379"/>
      <c r="L2314" s="379"/>
      <c r="M2314" s="379"/>
      <c r="N2314" s="379"/>
      <c r="O2314" s="379"/>
      <c r="P2314" s="379"/>
      <c r="Q2314" s="379"/>
      <c r="R2314" s="379"/>
      <c r="S2314" s="379"/>
      <c r="T2314" s="379"/>
      <c r="U2314" s="379"/>
      <c r="V2314" s="379"/>
      <c r="W2314" s="379"/>
      <c r="X2314" s="379"/>
      <c r="Y2314" s="379"/>
      <c r="Z2314" s="379"/>
      <c r="AA2314" s="380"/>
      <c r="AB2314" s="379"/>
      <c r="AC2314" s="379"/>
      <c r="AD2314" s="379"/>
      <c r="AE2314" s="381"/>
      <c r="AF2314" s="105"/>
      <c r="AG2314" s="381"/>
      <c r="AH2314" s="381"/>
      <c r="AI2314" s="381"/>
      <c r="AJ2314" s="381"/>
      <c r="AK2314" s="381"/>
      <c r="AL2314" s="381"/>
      <c r="AM2314" s="381"/>
    </row>
    <row r="2315" spans="1:39" x14ac:dyDescent="0.35">
      <c r="A2315" s="379"/>
      <c r="B2315" s="379"/>
      <c r="C2315" s="379"/>
      <c r="D2315" s="379"/>
      <c r="E2315" s="379"/>
      <c r="F2315" s="379"/>
      <c r="G2315" s="379"/>
      <c r="H2315" s="379"/>
      <c r="I2315" s="379"/>
      <c r="J2315" s="379"/>
      <c r="K2315" s="379"/>
      <c r="L2315" s="379"/>
      <c r="M2315" s="379"/>
      <c r="N2315" s="379"/>
      <c r="O2315" s="379"/>
      <c r="P2315" s="379"/>
      <c r="Q2315" s="379"/>
      <c r="R2315" s="379"/>
      <c r="S2315" s="379"/>
      <c r="T2315" s="379"/>
      <c r="U2315" s="379"/>
      <c r="V2315" s="379"/>
      <c r="W2315" s="379"/>
      <c r="X2315" s="379"/>
      <c r="Y2315" s="379"/>
      <c r="Z2315" s="379"/>
      <c r="AA2315" s="380"/>
      <c r="AB2315" s="379"/>
      <c r="AC2315" s="379"/>
      <c r="AD2315" s="379"/>
      <c r="AE2315" s="381"/>
      <c r="AF2315" s="105"/>
      <c r="AG2315" s="381"/>
      <c r="AH2315" s="381"/>
      <c r="AI2315" s="381"/>
      <c r="AJ2315" s="381"/>
      <c r="AK2315" s="381"/>
      <c r="AL2315" s="381"/>
      <c r="AM2315" s="381"/>
    </row>
    <row r="2316" spans="1:39" x14ac:dyDescent="0.35">
      <c r="A2316" s="379"/>
      <c r="B2316" s="379"/>
      <c r="C2316" s="379"/>
      <c r="D2316" s="379"/>
      <c r="E2316" s="379"/>
      <c r="F2316" s="379"/>
      <c r="G2316" s="379"/>
      <c r="H2316" s="379"/>
      <c r="I2316" s="379"/>
      <c r="J2316" s="379"/>
      <c r="K2316" s="379"/>
      <c r="L2316" s="379"/>
      <c r="M2316" s="379"/>
      <c r="N2316" s="379"/>
      <c r="O2316" s="379"/>
      <c r="P2316" s="379"/>
      <c r="Q2316" s="379"/>
      <c r="R2316" s="379"/>
      <c r="S2316" s="379"/>
      <c r="T2316" s="379"/>
      <c r="U2316" s="379"/>
      <c r="V2316" s="379"/>
      <c r="W2316" s="379"/>
      <c r="X2316" s="379"/>
      <c r="Y2316" s="379"/>
      <c r="Z2316" s="379"/>
      <c r="AA2316" s="380"/>
      <c r="AB2316" s="379"/>
      <c r="AC2316" s="379"/>
      <c r="AD2316" s="379"/>
      <c r="AE2316" s="381"/>
      <c r="AF2316" s="105"/>
      <c r="AG2316" s="381"/>
      <c r="AH2316" s="381"/>
      <c r="AI2316" s="381"/>
      <c r="AJ2316" s="381"/>
      <c r="AK2316" s="381"/>
      <c r="AL2316" s="381"/>
      <c r="AM2316" s="381"/>
    </row>
    <row r="2317" spans="1:39" x14ac:dyDescent="0.35">
      <c r="A2317" s="379"/>
      <c r="B2317" s="379"/>
      <c r="C2317" s="379"/>
      <c r="D2317" s="379"/>
      <c r="E2317" s="379"/>
      <c r="F2317" s="379"/>
      <c r="G2317" s="379"/>
      <c r="H2317" s="379"/>
      <c r="I2317" s="379"/>
      <c r="J2317" s="379"/>
      <c r="K2317" s="379"/>
      <c r="L2317" s="379"/>
      <c r="M2317" s="379"/>
      <c r="N2317" s="379"/>
      <c r="O2317" s="379"/>
      <c r="P2317" s="379"/>
      <c r="Q2317" s="379"/>
      <c r="R2317" s="379"/>
      <c r="S2317" s="379"/>
      <c r="T2317" s="379"/>
      <c r="U2317" s="379"/>
      <c r="V2317" s="379"/>
      <c r="W2317" s="379"/>
      <c r="X2317" s="379"/>
      <c r="Y2317" s="379"/>
      <c r="Z2317" s="379"/>
      <c r="AA2317" s="380"/>
      <c r="AB2317" s="379"/>
      <c r="AC2317" s="379"/>
      <c r="AD2317" s="379"/>
      <c r="AE2317" s="381"/>
      <c r="AF2317" s="105"/>
      <c r="AG2317" s="381"/>
      <c r="AH2317" s="381"/>
      <c r="AI2317" s="381"/>
      <c r="AJ2317" s="381"/>
      <c r="AK2317" s="381"/>
      <c r="AL2317" s="381"/>
      <c r="AM2317" s="381"/>
    </row>
    <row r="2318" spans="1:39" x14ac:dyDescent="0.35">
      <c r="A2318" s="379"/>
      <c r="B2318" s="379"/>
      <c r="C2318" s="379"/>
      <c r="D2318" s="379"/>
      <c r="E2318" s="379"/>
      <c r="F2318" s="379"/>
      <c r="G2318" s="379"/>
      <c r="H2318" s="379"/>
      <c r="I2318" s="379"/>
      <c r="J2318" s="379"/>
      <c r="K2318" s="379"/>
      <c r="L2318" s="379"/>
      <c r="M2318" s="379"/>
      <c r="N2318" s="379"/>
      <c r="O2318" s="379"/>
      <c r="P2318" s="379"/>
      <c r="Q2318" s="379"/>
      <c r="R2318" s="379"/>
      <c r="S2318" s="379"/>
      <c r="T2318" s="379"/>
      <c r="U2318" s="379"/>
      <c r="V2318" s="379"/>
      <c r="W2318" s="379"/>
      <c r="X2318" s="379"/>
      <c r="Y2318" s="379"/>
      <c r="Z2318" s="379"/>
      <c r="AA2318" s="380"/>
      <c r="AB2318" s="379"/>
      <c r="AC2318" s="379"/>
      <c r="AD2318" s="379"/>
      <c r="AE2318" s="381"/>
      <c r="AF2318" s="105"/>
      <c r="AG2318" s="381"/>
      <c r="AH2318" s="381"/>
      <c r="AI2318" s="381"/>
      <c r="AJ2318" s="381"/>
      <c r="AK2318" s="381"/>
      <c r="AL2318" s="381"/>
      <c r="AM2318" s="381"/>
    </row>
    <row r="2319" spans="1:39" x14ac:dyDescent="0.35">
      <c r="A2319" s="379"/>
      <c r="B2319" s="379"/>
      <c r="C2319" s="379"/>
      <c r="D2319" s="379"/>
      <c r="E2319" s="379"/>
      <c r="F2319" s="379"/>
      <c r="G2319" s="379"/>
      <c r="H2319" s="379"/>
      <c r="I2319" s="379"/>
      <c r="J2319" s="379"/>
      <c r="K2319" s="379"/>
      <c r="L2319" s="379"/>
      <c r="M2319" s="379"/>
      <c r="N2319" s="379"/>
      <c r="O2319" s="379"/>
      <c r="P2319" s="379"/>
      <c r="Q2319" s="379"/>
      <c r="R2319" s="379"/>
      <c r="S2319" s="379"/>
      <c r="T2319" s="379"/>
      <c r="U2319" s="379"/>
      <c r="V2319" s="379"/>
      <c r="W2319" s="379"/>
      <c r="X2319" s="379"/>
      <c r="Y2319" s="379"/>
      <c r="Z2319" s="379"/>
      <c r="AA2319" s="380"/>
      <c r="AB2319" s="379"/>
      <c r="AC2319" s="379"/>
      <c r="AD2319" s="379"/>
      <c r="AE2319" s="381"/>
      <c r="AF2319" s="105"/>
      <c r="AG2319" s="381"/>
      <c r="AH2319" s="381"/>
      <c r="AI2319" s="381"/>
      <c r="AJ2319" s="381"/>
      <c r="AK2319" s="381"/>
      <c r="AL2319" s="381"/>
      <c r="AM2319" s="381"/>
    </row>
    <row r="2320" spans="1:39" x14ac:dyDescent="0.35">
      <c r="A2320" s="379"/>
      <c r="B2320" s="379"/>
      <c r="C2320" s="379"/>
      <c r="D2320" s="379"/>
      <c r="E2320" s="379"/>
      <c r="F2320" s="379"/>
      <c r="G2320" s="379"/>
      <c r="H2320" s="379"/>
      <c r="I2320" s="379"/>
      <c r="J2320" s="379"/>
      <c r="K2320" s="379"/>
      <c r="L2320" s="379"/>
      <c r="M2320" s="379"/>
      <c r="N2320" s="379"/>
      <c r="O2320" s="379"/>
      <c r="P2320" s="379"/>
      <c r="Q2320" s="379"/>
      <c r="R2320" s="379"/>
      <c r="S2320" s="379"/>
      <c r="T2320" s="379"/>
      <c r="U2320" s="379"/>
      <c r="V2320" s="379"/>
      <c r="W2320" s="379"/>
      <c r="X2320" s="379"/>
      <c r="Y2320" s="379"/>
      <c r="Z2320" s="379"/>
      <c r="AA2320" s="380"/>
      <c r="AB2320" s="379"/>
      <c r="AC2320" s="379"/>
      <c r="AD2320" s="379"/>
      <c r="AE2320" s="381"/>
      <c r="AF2320" s="105"/>
      <c r="AG2320" s="381"/>
      <c r="AH2320" s="381"/>
      <c r="AI2320" s="381"/>
      <c r="AJ2320" s="381"/>
      <c r="AK2320" s="381"/>
      <c r="AL2320" s="381"/>
      <c r="AM2320" s="381"/>
    </row>
    <row r="2321" spans="1:39" x14ac:dyDescent="0.35">
      <c r="A2321" s="379"/>
      <c r="B2321" s="379"/>
      <c r="C2321" s="379"/>
      <c r="D2321" s="379"/>
      <c r="E2321" s="379"/>
      <c r="F2321" s="379"/>
      <c r="G2321" s="379"/>
      <c r="H2321" s="379"/>
      <c r="I2321" s="379"/>
      <c r="J2321" s="379"/>
      <c r="K2321" s="379"/>
      <c r="L2321" s="379"/>
      <c r="M2321" s="379"/>
      <c r="N2321" s="379"/>
      <c r="O2321" s="379"/>
      <c r="P2321" s="379"/>
      <c r="Q2321" s="379"/>
      <c r="R2321" s="379"/>
      <c r="S2321" s="379"/>
      <c r="T2321" s="379"/>
      <c r="U2321" s="379"/>
      <c r="V2321" s="379"/>
      <c r="W2321" s="379"/>
      <c r="X2321" s="379"/>
      <c r="Y2321" s="379"/>
      <c r="Z2321" s="379"/>
      <c r="AA2321" s="380"/>
      <c r="AB2321" s="379"/>
      <c r="AC2321" s="379"/>
      <c r="AD2321" s="379"/>
      <c r="AE2321" s="381"/>
      <c r="AF2321" s="105"/>
      <c r="AG2321" s="381"/>
      <c r="AH2321" s="381"/>
      <c r="AI2321" s="381"/>
      <c r="AJ2321" s="381"/>
      <c r="AK2321" s="381"/>
      <c r="AL2321" s="381"/>
      <c r="AM2321" s="381"/>
    </row>
    <row r="2322" spans="1:39" x14ac:dyDescent="0.35">
      <c r="A2322" s="379"/>
      <c r="B2322" s="379"/>
      <c r="C2322" s="379"/>
      <c r="D2322" s="379"/>
      <c r="E2322" s="379"/>
      <c r="F2322" s="379"/>
      <c r="G2322" s="379"/>
      <c r="H2322" s="379"/>
      <c r="I2322" s="379"/>
      <c r="J2322" s="379"/>
      <c r="K2322" s="379"/>
      <c r="L2322" s="379"/>
      <c r="M2322" s="379"/>
      <c r="N2322" s="379"/>
      <c r="O2322" s="379"/>
      <c r="P2322" s="379"/>
      <c r="Q2322" s="379"/>
      <c r="R2322" s="379"/>
      <c r="S2322" s="379"/>
      <c r="T2322" s="379"/>
      <c r="U2322" s="379"/>
      <c r="V2322" s="379"/>
      <c r="W2322" s="379"/>
      <c r="X2322" s="379"/>
      <c r="Y2322" s="379"/>
      <c r="Z2322" s="379"/>
      <c r="AA2322" s="380"/>
      <c r="AB2322" s="379"/>
      <c r="AC2322" s="379"/>
      <c r="AD2322" s="379"/>
      <c r="AE2322" s="381"/>
      <c r="AF2322" s="105"/>
      <c r="AG2322" s="381"/>
      <c r="AH2322" s="381"/>
      <c r="AI2322" s="381"/>
      <c r="AJ2322" s="381"/>
      <c r="AK2322" s="381"/>
      <c r="AL2322" s="381"/>
      <c r="AM2322" s="381"/>
    </row>
    <row r="2323" spans="1:39" x14ac:dyDescent="0.35">
      <c r="A2323" s="379"/>
      <c r="B2323" s="379"/>
      <c r="C2323" s="379"/>
      <c r="D2323" s="379"/>
      <c r="E2323" s="379"/>
      <c r="F2323" s="379"/>
      <c r="G2323" s="379"/>
      <c r="H2323" s="379"/>
      <c r="I2323" s="379"/>
      <c r="J2323" s="379"/>
      <c r="K2323" s="379"/>
      <c r="L2323" s="379"/>
      <c r="M2323" s="379"/>
      <c r="N2323" s="379"/>
      <c r="O2323" s="379"/>
      <c r="P2323" s="379"/>
      <c r="Q2323" s="379"/>
      <c r="R2323" s="379"/>
      <c r="S2323" s="379"/>
      <c r="T2323" s="379"/>
      <c r="U2323" s="379"/>
      <c r="V2323" s="379"/>
      <c r="W2323" s="379"/>
      <c r="X2323" s="379"/>
      <c r="Y2323" s="379"/>
      <c r="Z2323" s="379"/>
      <c r="AA2323" s="380"/>
      <c r="AB2323" s="379"/>
      <c r="AC2323" s="379"/>
      <c r="AD2323" s="379"/>
      <c r="AE2323" s="381"/>
      <c r="AF2323" s="105"/>
      <c r="AG2323" s="381"/>
      <c r="AH2323" s="381"/>
      <c r="AI2323" s="381"/>
      <c r="AJ2323" s="381"/>
      <c r="AK2323" s="381"/>
      <c r="AL2323" s="381"/>
      <c r="AM2323" s="381"/>
    </row>
    <row r="2324" spans="1:39" x14ac:dyDescent="0.35">
      <c r="A2324" s="379"/>
      <c r="B2324" s="379"/>
      <c r="C2324" s="379"/>
      <c r="D2324" s="379"/>
      <c r="E2324" s="379"/>
      <c r="F2324" s="379"/>
      <c r="G2324" s="379"/>
      <c r="H2324" s="379"/>
      <c r="I2324" s="379"/>
      <c r="J2324" s="379"/>
      <c r="K2324" s="379"/>
      <c r="L2324" s="379"/>
      <c r="M2324" s="379"/>
      <c r="N2324" s="379"/>
      <c r="O2324" s="379"/>
      <c r="P2324" s="379"/>
      <c r="Q2324" s="379"/>
      <c r="R2324" s="379"/>
      <c r="S2324" s="379"/>
      <c r="T2324" s="379"/>
      <c r="U2324" s="379"/>
      <c r="V2324" s="379"/>
      <c r="W2324" s="379"/>
      <c r="X2324" s="379"/>
      <c r="Y2324" s="379"/>
      <c r="Z2324" s="379"/>
      <c r="AA2324" s="380"/>
      <c r="AB2324" s="379"/>
      <c r="AC2324" s="379"/>
      <c r="AD2324" s="379"/>
      <c r="AE2324" s="381"/>
      <c r="AF2324" s="105"/>
      <c r="AG2324" s="381"/>
      <c r="AH2324" s="381"/>
      <c r="AI2324" s="381"/>
      <c r="AJ2324" s="381"/>
      <c r="AK2324" s="381"/>
      <c r="AL2324" s="381"/>
      <c r="AM2324" s="381"/>
    </row>
    <row r="2325" spans="1:39" x14ac:dyDescent="0.35">
      <c r="A2325" s="379"/>
      <c r="B2325" s="379"/>
      <c r="C2325" s="379"/>
      <c r="D2325" s="379"/>
      <c r="E2325" s="379"/>
      <c r="F2325" s="379"/>
      <c r="G2325" s="379"/>
      <c r="H2325" s="379"/>
      <c r="I2325" s="379"/>
      <c r="J2325" s="379"/>
      <c r="K2325" s="379"/>
      <c r="L2325" s="379"/>
      <c r="M2325" s="379"/>
      <c r="N2325" s="379"/>
      <c r="O2325" s="379"/>
      <c r="P2325" s="379"/>
      <c r="Q2325" s="379"/>
      <c r="R2325" s="379"/>
      <c r="S2325" s="379"/>
      <c r="T2325" s="379"/>
      <c r="U2325" s="379"/>
      <c r="V2325" s="379"/>
      <c r="W2325" s="379"/>
      <c r="X2325" s="379"/>
      <c r="Y2325" s="379"/>
      <c r="Z2325" s="379"/>
      <c r="AA2325" s="380"/>
      <c r="AB2325" s="379"/>
      <c r="AC2325" s="379"/>
      <c r="AD2325" s="379"/>
      <c r="AE2325" s="381"/>
      <c r="AF2325" s="105"/>
      <c r="AG2325" s="381"/>
      <c r="AH2325" s="381"/>
      <c r="AI2325" s="381"/>
      <c r="AJ2325" s="381"/>
      <c r="AK2325" s="381"/>
      <c r="AL2325" s="381"/>
      <c r="AM2325" s="381"/>
    </row>
    <row r="2326" spans="1:39" x14ac:dyDescent="0.35">
      <c r="A2326" s="379"/>
      <c r="B2326" s="379"/>
      <c r="C2326" s="379"/>
      <c r="D2326" s="379"/>
      <c r="E2326" s="379"/>
      <c r="F2326" s="379"/>
      <c r="G2326" s="379"/>
      <c r="H2326" s="379"/>
      <c r="I2326" s="379"/>
      <c r="J2326" s="379"/>
      <c r="K2326" s="379"/>
      <c r="L2326" s="379"/>
      <c r="M2326" s="379"/>
      <c r="N2326" s="379"/>
      <c r="O2326" s="379"/>
      <c r="P2326" s="379"/>
      <c r="Q2326" s="379"/>
      <c r="R2326" s="379"/>
      <c r="S2326" s="379"/>
      <c r="T2326" s="379"/>
      <c r="U2326" s="379"/>
      <c r="V2326" s="379"/>
      <c r="W2326" s="379"/>
      <c r="X2326" s="379"/>
      <c r="Y2326" s="379"/>
      <c r="Z2326" s="379"/>
      <c r="AA2326" s="380"/>
      <c r="AB2326" s="379"/>
      <c r="AC2326" s="379"/>
      <c r="AD2326" s="379"/>
      <c r="AE2326" s="381"/>
      <c r="AF2326" s="105"/>
      <c r="AG2326" s="381"/>
      <c r="AH2326" s="381"/>
      <c r="AI2326" s="381"/>
      <c r="AJ2326" s="381"/>
      <c r="AK2326" s="381"/>
      <c r="AL2326" s="381"/>
      <c r="AM2326" s="381"/>
    </row>
    <row r="2327" spans="1:39" x14ac:dyDescent="0.35">
      <c r="A2327" s="379"/>
      <c r="B2327" s="379"/>
      <c r="C2327" s="379"/>
      <c r="D2327" s="379"/>
      <c r="E2327" s="379"/>
      <c r="F2327" s="379"/>
      <c r="G2327" s="379"/>
      <c r="H2327" s="379"/>
      <c r="I2327" s="379"/>
      <c r="J2327" s="379"/>
      <c r="K2327" s="379"/>
      <c r="L2327" s="379"/>
      <c r="M2327" s="379"/>
      <c r="N2327" s="379"/>
      <c r="O2327" s="379"/>
      <c r="P2327" s="379"/>
      <c r="Q2327" s="379"/>
      <c r="R2327" s="379"/>
      <c r="S2327" s="379"/>
      <c r="T2327" s="379"/>
      <c r="U2327" s="379"/>
      <c r="V2327" s="379"/>
      <c r="W2327" s="379"/>
      <c r="X2327" s="379"/>
      <c r="Y2327" s="379"/>
      <c r="Z2327" s="379"/>
      <c r="AA2327" s="380"/>
      <c r="AB2327" s="379"/>
      <c r="AC2327" s="379"/>
      <c r="AD2327" s="379"/>
      <c r="AE2327" s="381"/>
      <c r="AF2327" s="105"/>
      <c r="AG2327" s="381"/>
      <c r="AH2327" s="381"/>
      <c r="AI2327" s="381"/>
      <c r="AJ2327" s="381"/>
      <c r="AK2327" s="381"/>
      <c r="AL2327" s="381"/>
      <c r="AM2327" s="381"/>
    </row>
    <row r="2328" spans="1:39" x14ac:dyDescent="0.35">
      <c r="A2328" s="379"/>
      <c r="B2328" s="379"/>
      <c r="C2328" s="379"/>
      <c r="D2328" s="379"/>
      <c r="E2328" s="379"/>
      <c r="F2328" s="379"/>
      <c r="G2328" s="379"/>
      <c r="H2328" s="379"/>
      <c r="I2328" s="379"/>
      <c r="J2328" s="379"/>
      <c r="K2328" s="379"/>
      <c r="L2328" s="379"/>
      <c r="M2328" s="379"/>
      <c r="N2328" s="379"/>
      <c r="O2328" s="379"/>
      <c r="P2328" s="379"/>
      <c r="Q2328" s="379"/>
      <c r="R2328" s="379"/>
      <c r="S2328" s="379"/>
      <c r="T2328" s="379"/>
      <c r="U2328" s="379"/>
      <c r="V2328" s="379"/>
      <c r="W2328" s="379"/>
      <c r="X2328" s="379"/>
      <c r="Y2328" s="379"/>
      <c r="Z2328" s="379"/>
      <c r="AA2328" s="380"/>
      <c r="AB2328" s="379"/>
      <c r="AC2328" s="379"/>
      <c r="AD2328" s="379"/>
      <c r="AE2328" s="381"/>
      <c r="AF2328" s="105"/>
      <c r="AG2328" s="381"/>
      <c r="AH2328" s="381"/>
      <c r="AI2328" s="381"/>
      <c r="AJ2328" s="381"/>
      <c r="AK2328" s="381"/>
      <c r="AL2328" s="381"/>
      <c r="AM2328" s="381"/>
    </row>
    <row r="2329" spans="1:39" x14ac:dyDescent="0.35">
      <c r="A2329" s="379"/>
      <c r="B2329" s="379"/>
      <c r="C2329" s="379"/>
      <c r="D2329" s="379"/>
      <c r="E2329" s="379"/>
      <c r="F2329" s="379"/>
      <c r="G2329" s="379"/>
      <c r="H2329" s="379"/>
      <c r="I2329" s="379"/>
      <c r="J2329" s="379"/>
      <c r="K2329" s="379"/>
      <c r="L2329" s="379"/>
      <c r="M2329" s="379"/>
      <c r="N2329" s="379"/>
      <c r="O2329" s="379"/>
      <c r="P2329" s="379"/>
      <c r="Q2329" s="379"/>
      <c r="R2329" s="379"/>
      <c r="S2329" s="379"/>
      <c r="T2329" s="379"/>
      <c r="U2329" s="379"/>
      <c r="V2329" s="379"/>
      <c r="W2329" s="379"/>
      <c r="X2329" s="379"/>
      <c r="Y2329" s="379"/>
      <c r="Z2329" s="379"/>
      <c r="AA2329" s="380"/>
      <c r="AB2329" s="379"/>
      <c r="AC2329" s="379"/>
      <c r="AD2329" s="379"/>
      <c r="AE2329" s="381"/>
      <c r="AF2329" s="105"/>
      <c r="AG2329" s="381"/>
      <c r="AH2329" s="381"/>
      <c r="AI2329" s="381"/>
      <c r="AJ2329" s="381"/>
      <c r="AK2329" s="381"/>
      <c r="AL2329" s="381"/>
      <c r="AM2329" s="381"/>
    </row>
    <row r="2330" spans="1:39" x14ac:dyDescent="0.35">
      <c r="A2330" s="379"/>
      <c r="B2330" s="379"/>
      <c r="C2330" s="379"/>
      <c r="D2330" s="379"/>
      <c r="E2330" s="379"/>
      <c r="F2330" s="379"/>
      <c r="G2330" s="379"/>
      <c r="H2330" s="379"/>
      <c r="I2330" s="379"/>
      <c r="J2330" s="379"/>
      <c r="K2330" s="379"/>
      <c r="L2330" s="379"/>
      <c r="M2330" s="379"/>
      <c r="N2330" s="379"/>
      <c r="O2330" s="379"/>
      <c r="P2330" s="379"/>
      <c r="Q2330" s="379"/>
      <c r="R2330" s="379"/>
      <c r="S2330" s="379"/>
      <c r="T2330" s="379"/>
      <c r="U2330" s="379"/>
      <c r="V2330" s="379"/>
      <c r="W2330" s="379"/>
      <c r="X2330" s="379"/>
      <c r="Y2330" s="379"/>
      <c r="Z2330" s="379"/>
      <c r="AA2330" s="380"/>
      <c r="AB2330" s="379"/>
      <c r="AC2330" s="379"/>
      <c r="AD2330" s="379"/>
      <c r="AE2330" s="381"/>
      <c r="AF2330" s="105"/>
      <c r="AG2330" s="381"/>
      <c r="AH2330" s="381"/>
      <c r="AI2330" s="381"/>
      <c r="AJ2330" s="381"/>
      <c r="AK2330" s="381"/>
      <c r="AL2330" s="381"/>
      <c r="AM2330" s="381"/>
    </row>
    <row r="2331" spans="1:39" x14ac:dyDescent="0.35">
      <c r="A2331" s="379"/>
      <c r="B2331" s="379"/>
      <c r="C2331" s="379"/>
      <c r="D2331" s="379"/>
      <c r="E2331" s="379"/>
      <c r="F2331" s="379"/>
      <c r="G2331" s="379"/>
      <c r="H2331" s="379"/>
      <c r="I2331" s="379"/>
      <c r="J2331" s="379"/>
      <c r="K2331" s="379"/>
      <c r="L2331" s="379"/>
      <c r="M2331" s="379"/>
      <c r="N2331" s="379"/>
      <c r="O2331" s="379"/>
      <c r="P2331" s="379"/>
      <c r="Q2331" s="379"/>
      <c r="R2331" s="379"/>
      <c r="S2331" s="379"/>
      <c r="T2331" s="379"/>
      <c r="U2331" s="379"/>
      <c r="V2331" s="379"/>
      <c r="W2331" s="379"/>
      <c r="X2331" s="379"/>
      <c r="Y2331" s="379"/>
      <c r="Z2331" s="379"/>
      <c r="AA2331" s="380"/>
      <c r="AB2331" s="379"/>
      <c r="AC2331" s="379"/>
      <c r="AD2331" s="379"/>
      <c r="AE2331" s="381"/>
      <c r="AF2331" s="105"/>
      <c r="AG2331" s="381"/>
      <c r="AH2331" s="381"/>
      <c r="AI2331" s="381"/>
      <c r="AJ2331" s="381"/>
      <c r="AK2331" s="381"/>
      <c r="AL2331" s="381"/>
      <c r="AM2331" s="381"/>
    </row>
    <row r="2332" spans="1:39" x14ac:dyDescent="0.35">
      <c r="A2332" s="379"/>
      <c r="B2332" s="379"/>
      <c r="C2332" s="379"/>
      <c r="D2332" s="379"/>
      <c r="E2332" s="379"/>
      <c r="F2332" s="379"/>
      <c r="G2332" s="379"/>
      <c r="H2332" s="379"/>
      <c r="I2332" s="379"/>
      <c r="J2332" s="379"/>
      <c r="K2332" s="379"/>
      <c r="L2332" s="379"/>
      <c r="M2332" s="379"/>
      <c r="N2332" s="379"/>
      <c r="O2332" s="379"/>
      <c r="P2332" s="379"/>
      <c r="Q2332" s="379"/>
      <c r="R2332" s="379"/>
      <c r="S2332" s="379"/>
      <c r="T2332" s="379"/>
      <c r="U2332" s="379"/>
      <c r="V2332" s="379"/>
      <c r="W2332" s="379"/>
      <c r="X2332" s="379"/>
      <c r="Y2332" s="379"/>
      <c r="Z2332" s="379"/>
      <c r="AA2332" s="380"/>
      <c r="AB2332" s="379"/>
      <c r="AC2332" s="379"/>
      <c r="AD2332" s="379"/>
      <c r="AE2332" s="381"/>
      <c r="AF2332" s="105"/>
      <c r="AG2332" s="381"/>
      <c r="AH2332" s="381"/>
      <c r="AI2332" s="381"/>
      <c r="AJ2332" s="381"/>
      <c r="AK2332" s="381"/>
      <c r="AL2332" s="381"/>
      <c r="AM2332" s="381"/>
    </row>
    <row r="2333" spans="1:39" x14ac:dyDescent="0.35">
      <c r="A2333" s="379"/>
      <c r="B2333" s="379"/>
      <c r="C2333" s="379"/>
      <c r="D2333" s="379"/>
      <c r="E2333" s="379"/>
      <c r="F2333" s="379"/>
      <c r="G2333" s="379"/>
      <c r="H2333" s="379"/>
      <c r="I2333" s="379"/>
      <c r="J2333" s="379"/>
      <c r="K2333" s="379"/>
      <c r="L2333" s="379"/>
      <c r="M2333" s="379"/>
      <c r="N2333" s="379"/>
      <c r="O2333" s="379"/>
      <c r="P2333" s="379"/>
      <c r="Q2333" s="379"/>
      <c r="R2333" s="379"/>
      <c r="S2333" s="379"/>
      <c r="T2333" s="379"/>
      <c r="U2333" s="379"/>
      <c r="V2333" s="379"/>
      <c r="W2333" s="379"/>
      <c r="X2333" s="379"/>
      <c r="Y2333" s="379"/>
      <c r="Z2333" s="379"/>
      <c r="AA2333" s="380"/>
      <c r="AB2333" s="379"/>
      <c r="AC2333" s="379"/>
      <c r="AD2333" s="379"/>
      <c r="AE2333" s="381"/>
      <c r="AF2333" s="105"/>
      <c r="AG2333" s="381"/>
      <c r="AH2333" s="381"/>
      <c r="AI2333" s="381"/>
      <c r="AJ2333" s="381"/>
      <c r="AK2333" s="381"/>
      <c r="AL2333" s="381"/>
      <c r="AM2333" s="381"/>
    </row>
    <row r="2334" spans="1:39" x14ac:dyDescent="0.35">
      <c r="A2334" s="379"/>
      <c r="B2334" s="379"/>
      <c r="C2334" s="379"/>
      <c r="D2334" s="379"/>
      <c r="E2334" s="379"/>
      <c r="F2334" s="379"/>
      <c r="G2334" s="379"/>
      <c r="H2334" s="379"/>
      <c r="I2334" s="379"/>
      <c r="J2334" s="379"/>
      <c r="K2334" s="379"/>
      <c r="L2334" s="379"/>
      <c r="M2334" s="379"/>
      <c r="N2334" s="379"/>
      <c r="O2334" s="379"/>
      <c r="P2334" s="379"/>
      <c r="Q2334" s="379"/>
      <c r="R2334" s="379"/>
      <c r="S2334" s="379"/>
      <c r="T2334" s="379"/>
      <c r="U2334" s="379"/>
      <c r="V2334" s="379"/>
      <c r="W2334" s="379"/>
      <c r="X2334" s="379"/>
      <c r="Y2334" s="379"/>
      <c r="Z2334" s="379"/>
      <c r="AA2334" s="380"/>
      <c r="AB2334" s="379"/>
      <c r="AC2334" s="379"/>
      <c r="AD2334" s="379"/>
      <c r="AE2334" s="381"/>
      <c r="AF2334" s="105"/>
      <c r="AG2334" s="381"/>
      <c r="AH2334" s="381"/>
      <c r="AI2334" s="381"/>
      <c r="AJ2334" s="381"/>
      <c r="AK2334" s="381"/>
      <c r="AL2334" s="381"/>
      <c r="AM2334" s="381"/>
    </row>
    <row r="2335" spans="1:39" x14ac:dyDescent="0.35">
      <c r="A2335" s="379"/>
      <c r="B2335" s="379"/>
      <c r="C2335" s="379"/>
      <c r="D2335" s="379"/>
      <c r="E2335" s="379"/>
      <c r="F2335" s="379"/>
      <c r="G2335" s="379"/>
      <c r="H2335" s="379"/>
      <c r="I2335" s="379"/>
      <c r="J2335" s="379"/>
      <c r="K2335" s="379"/>
      <c r="L2335" s="379"/>
      <c r="M2335" s="379"/>
      <c r="N2335" s="379"/>
      <c r="O2335" s="379"/>
      <c r="P2335" s="379"/>
      <c r="Q2335" s="379"/>
      <c r="R2335" s="379"/>
      <c r="S2335" s="379"/>
      <c r="T2335" s="379"/>
      <c r="U2335" s="379"/>
      <c r="V2335" s="379"/>
      <c r="W2335" s="379"/>
      <c r="X2335" s="379"/>
      <c r="Y2335" s="379"/>
      <c r="Z2335" s="379"/>
      <c r="AA2335" s="380"/>
      <c r="AB2335" s="379"/>
      <c r="AC2335" s="379"/>
      <c r="AD2335" s="379"/>
      <c r="AE2335" s="381"/>
      <c r="AF2335" s="105"/>
      <c r="AG2335" s="381"/>
      <c r="AH2335" s="381"/>
      <c r="AI2335" s="381"/>
      <c r="AJ2335" s="381"/>
      <c r="AK2335" s="381"/>
      <c r="AL2335" s="381"/>
      <c r="AM2335" s="381"/>
    </row>
    <row r="2336" spans="1:39" x14ac:dyDescent="0.35">
      <c r="A2336" s="379"/>
      <c r="B2336" s="379"/>
      <c r="C2336" s="379"/>
      <c r="D2336" s="379"/>
      <c r="E2336" s="379"/>
      <c r="F2336" s="379"/>
      <c r="G2336" s="379"/>
      <c r="H2336" s="379"/>
      <c r="I2336" s="379"/>
      <c r="J2336" s="379"/>
      <c r="K2336" s="379"/>
      <c r="L2336" s="379"/>
      <c r="M2336" s="379"/>
      <c r="N2336" s="379"/>
      <c r="O2336" s="379"/>
      <c r="P2336" s="379"/>
      <c r="Q2336" s="379"/>
      <c r="R2336" s="379"/>
      <c r="S2336" s="379"/>
      <c r="T2336" s="379"/>
      <c r="U2336" s="379"/>
      <c r="V2336" s="379"/>
      <c r="W2336" s="379"/>
      <c r="X2336" s="379"/>
      <c r="Y2336" s="379"/>
      <c r="Z2336" s="379"/>
      <c r="AA2336" s="380"/>
      <c r="AB2336" s="379"/>
      <c r="AC2336" s="379"/>
      <c r="AD2336" s="379"/>
      <c r="AE2336" s="381"/>
      <c r="AF2336" s="105"/>
      <c r="AG2336" s="381"/>
      <c r="AH2336" s="381"/>
      <c r="AI2336" s="381"/>
      <c r="AJ2336" s="381"/>
      <c r="AK2336" s="381"/>
      <c r="AL2336" s="381"/>
      <c r="AM2336" s="381"/>
    </row>
    <row r="2337" spans="1:39" x14ac:dyDescent="0.35">
      <c r="A2337" s="379"/>
      <c r="B2337" s="379"/>
      <c r="C2337" s="379"/>
      <c r="D2337" s="379"/>
      <c r="E2337" s="379"/>
      <c r="F2337" s="379"/>
      <c r="G2337" s="379"/>
      <c r="H2337" s="379"/>
      <c r="I2337" s="379"/>
      <c r="J2337" s="379"/>
      <c r="K2337" s="379"/>
      <c r="L2337" s="379"/>
      <c r="M2337" s="379"/>
      <c r="N2337" s="379"/>
      <c r="O2337" s="379"/>
      <c r="P2337" s="379"/>
      <c r="Q2337" s="379"/>
      <c r="R2337" s="379"/>
      <c r="S2337" s="379"/>
      <c r="T2337" s="379"/>
      <c r="U2337" s="379"/>
      <c r="V2337" s="379"/>
      <c r="W2337" s="379"/>
      <c r="X2337" s="379"/>
      <c r="Y2337" s="379"/>
      <c r="Z2337" s="379"/>
      <c r="AA2337" s="380"/>
      <c r="AB2337" s="379"/>
      <c r="AC2337" s="379"/>
      <c r="AD2337" s="379"/>
      <c r="AE2337" s="381"/>
      <c r="AF2337" s="105"/>
      <c r="AG2337" s="381"/>
      <c r="AH2337" s="381"/>
      <c r="AI2337" s="381"/>
      <c r="AJ2337" s="381"/>
      <c r="AK2337" s="381"/>
      <c r="AL2337" s="381"/>
      <c r="AM2337" s="381"/>
    </row>
    <row r="2338" spans="1:39" x14ac:dyDescent="0.35">
      <c r="A2338" s="379"/>
      <c r="B2338" s="379"/>
      <c r="C2338" s="379"/>
      <c r="D2338" s="379"/>
      <c r="E2338" s="379"/>
      <c r="F2338" s="379"/>
      <c r="G2338" s="379"/>
      <c r="H2338" s="379"/>
      <c r="I2338" s="379"/>
      <c r="J2338" s="379"/>
      <c r="K2338" s="379"/>
      <c r="L2338" s="379"/>
      <c r="M2338" s="379"/>
      <c r="N2338" s="379"/>
      <c r="O2338" s="379"/>
      <c r="P2338" s="379"/>
      <c r="Q2338" s="379"/>
      <c r="R2338" s="379"/>
      <c r="S2338" s="379"/>
      <c r="T2338" s="379"/>
      <c r="U2338" s="379"/>
      <c r="V2338" s="379"/>
      <c r="W2338" s="379"/>
      <c r="X2338" s="379"/>
      <c r="Y2338" s="379"/>
      <c r="Z2338" s="379"/>
      <c r="AA2338" s="380"/>
      <c r="AB2338" s="379"/>
      <c r="AC2338" s="379"/>
      <c r="AD2338" s="379"/>
      <c r="AE2338" s="381"/>
      <c r="AF2338" s="105"/>
      <c r="AG2338" s="381"/>
      <c r="AH2338" s="381"/>
      <c r="AI2338" s="381"/>
      <c r="AJ2338" s="381"/>
      <c r="AK2338" s="381"/>
      <c r="AL2338" s="381"/>
      <c r="AM2338" s="381"/>
    </row>
    <row r="2339" spans="1:39" x14ac:dyDescent="0.35">
      <c r="A2339" s="379"/>
      <c r="B2339" s="379"/>
      <c r="C2339" s="379"/>
      <c r="D2339" s="379"/>
      <c r="E2339" s="379"/>
      <c r="F2339" s="379"/>
      <c r="G2339" s="379"/>
      <c r="H2339" s="379"/>
      <c r="I2339" s="379"/>
      <c r="J2339" s="379"/>
      <c r="K2339" s="379"/>
      <c r="L2339" s="379"/>
      <c r="M2339" s="379"/>
      <c r="N2339" s="379"/>
      <c r="O2339" s="379"/>
      <c r="P2339" s="379"/>
      <c r="Q2339" s="379"/>
      <c r="R2339" s="379"/>
      <c r="S2339" s="379"/>
      <c r="T2339" s="379"/>
      <c r="U2339" s="379"/>
      <c r="V2339" s="379"/>
      <c r="W2339" s="379"/>
      <c r="X2339" s="379"/>
      <c r="Y2339" s="379"/>
      <c r="Z2339" s="379"/>
      <c r="AA2339" s="380"/>
      <c r="AB2339" s="379"/>
      <c r="AC2339" s="379"/>
      <c r="AD2339" s="379"/>
      <c r="AE2339" s="381"/>
      <c r="AF2339" s="105"/>
      <c r="AG2339" s="381"/>
      <c r="AH2339" s="381"/>
      <c r="AI2339" s="381"/>
      <c r="AJ2339" s="381"/>
      <c r="AK2339" s="381"/>
      <c r="AL2339" s="381"/>
      <c r="AM2339" s="381"/>
    </row>
    <row r="2340" spans="1:39" x14ac:dyDescent="0.35">
      <c r="A2340" s="379"/>
      <c r="B2340" s="379"/>
      <c r="C2340" s="379"/>
      <c r="D2340" s="379"/>
      <c r="E2340" s="379"/>
      <c r="F2340" s="379"/>
      <c r="G2340" s="379"/>
      <c r="H2340" s="379"/>
      <c r="I2340" s="379"/>
      <c r="J2340" s="379"/>
      <c r="K2340" s="379"/>
      <c r="L2340" s="379"/>
      <c r="M2340" s="379"/>
      <c r="N2340" s="379"/>
      <c r="O2340" s="379"/>
      <c r="P2340" s="379"/>
      <c r="Q2340" s="379"/>
      <c r="R2340" s="379"/>
      <c r="S2340" s="379"/>
      <c r="T2340" s="379"/>
      <c r="U2340" s="379"/>
      <c r="V2340" s="379"/>
      <c r="W2340" s="379"/>
      <c r="X2340" s="379"/>
      <c r="Y2340" s="379"/>
      <c r="Z2340" s="379"/>
      <c r="AA2340" s="380"/>
      <c r="AB2340" s="379"/>
      <c r="AC2340" s="379"/>
      <c r="AD2340" s="379"/>
      <c r="AE2340" s="381"/>
      <c r="AF2340" s="105"/>
      <c r="AG2340" s="381"/>
      <c r="AH2340" s="381"/>
      <c r="AI2340" s="381"/>
      <c r="AJ2340" s="381"/>
      <c r="AK2340" s="381"/>
      <c r="AL2340" s="381"/>
      <c r="AM2340" s="381"/>
    </row>
    <row r="2341" spans="1:39" x14ac:dyDescent="0.35">
      <c r="A2341" s="379"/>
      <c r="B2341" s="379"/>
      <c r="C2341" s="379"/>
      <c r="D2341" s="379"/>
      <c r="E2341" s="379"/>
      <c r="F2341" s="379"/>
      <c r="G2341" s="379"/>
      <c r="H2341" s="379"/>
      <c r="I2341" s="379"/>
      <c r="J2341" s="379"/>
      <c r="K2341" s="379"/>
      <c r="L2341" s="379"/>
      <c r="M2341" s="379"/>
      <c r="N2341" s="379"/>
      <c r="O2341" s="379"/>
      <c r="P2341" s="379"/>
      <c r="Q2341" s="379"/>
      <c r="R2341" s="379"/>
      <c r="S2341" s="379"/>
      <c r="T2341" s="379"/>
      <c r="U2341" s="379"/>
      <c r="V2341" s="379"/>
      <c r="W2341" s="379"/>
      <c r="X2341" s="379"/>
      <c r="Y2341" s="379"/>
      <c r="Z2341" s="379"/>
      <c r="AA2341" s="380"/>
      <c r="AB2341" s="379"/>
      <c r="AC2341" s="379"/>
      <c r="AD2341" s="379"/>
      <c r="AE2341" s="381"/>
      <c r="AF2341" s="105"/>
      <c r="AG2341" s="381"/>
      <c r="AH2341" s="381"/>
      <c r="AI2341" s="381"/>
      <c r="AJ2341" s="381"/>
      <c r="AK2341" s="381"/>
      <c r="AL2341" s="381"/>
      <c r="AM2341" s="381"/>
    </row>
    <row r="2342" spans="1:39" x14ac:dyDescent="0.35">
      <c r="A2342" s="379"/>
      <c r="B2342" s="379"/>
      <c r="C2342" s="379"/>
      <c r="D2342" s="379"/>
      <c r="E2342" s="379"/>
      <c r="F2342" s="379"/>
      <c r="G2342" s="379"/>
      <c r="H2342" s="379"/>
      <c r="I2342" s="379"/>
      <c r="J2342" s="379"/>
      <c r="K2342" s="379"/>
      <c r="L2342" s="379"/>
      <c r="M2342" s="379"/>
      <c r="N2342" s="379"/>
      <c r="O2342" s="379"/>
      <c r="P2342" s="379"/>
      <c r="Q2342" s="379"/>
      <c r="R2342" s="379"/>
      <c r="S2342" s="379"/>
      <c r="T2342" s="379"/>
      <c r="U2342" s="379"/>
      <c r="V2342" s="379"/>
      <c r="W2342" s="379"/>
      <c r="X2342" s="379"/>
      <c r="Y2342" s="379"/>
      <c r="Z2342" s="379"/>
      <c r="AA2342" s="380"/>
      <c r="AB2342" s="379"/>
      <c r="AC2342" s="379"/>
      <c r="AD2342" s="379"/>
      <c r="AE2342" s="381"/>
      <c r="AF2342" s="105"/>
      <c r="AG2342" s="381"/>
      <c r="AH2342" s="381"/>
      <c r="AI2342" s="381"/>
      <c r="AJ2342" s="381"/>
      <c r="AK2342" s="381"/>
      <c r="AL2342" s="381"/>
      <c r="AM2342" s="381"/>
    </row>
    <row r="2343" spans="1:39" x14ac:dyDescent="0.35">
      <c r="A2343" s="379"/>
      <c r="B2343" s="379"/>
      <c r="C2343" s="379"/>
      <c r="D2343" s="379"/>
      <c r="E2343" s="379"/>
      <c r="F2343" s="379"/>
      <c r="G2343" s="379"/>
      <c r="H2343" s="379"/>
      <c r="I2343" s="379"/>
      <c r="J2343" s="379"/>
      <c r="K2343" s="379"/>
      <c r="L2343" s="379"/>
      <c r="M2343" s="379"/>
      <c r="N2343" s="379"/>
      <c r="O2343" s="379"/>
      <c r="P2343" s="379"/>
      <c r="Q2343" s="379"/>
      <c r="R2343" s="379"/>
      <c r="S2343" s="379"/>
      <c r="T2343" s="379"/>
      <c r="U2343" s="379"/>
      <c r="V2343" s="379"/>
      <c r="W2343" s="379"/>
      <c r="X2343" s="379"/>
      <c r="Y2343" s="379"/>
      <c r="Z2343" s="379"/>
      <c r="AA2343" s="380"/>
      <c r="AB2343" s="379"/>
      <c r="AC2343" s="379"/>
      <c r="AD2343" s="379"/>
      <c r="AE2343" s="381"/>
      <c r="AF2343" s="105"/>
      <c r="AG2343" s="381"/>
      <c r="AH2343" s="381"/>
      <c r="AI2343" s="381"/>
      <c r="AJ2343" s="381"/>
      <c r="AK2343" s="381"/>
      <c r="AL2343" s="381"/>
      <c r="AM2343" s="381"/>
    </row>
    <row r="2344" spans="1:39" x14ac:dyDescent="0.35">
      <c r="A2344" s="379"/>
      <c r="B2344" s="379"/>
      <c r="C2344" s="379"/>
      <c r="D2344" s="379"/>
      <c r="E2344" s="379"/>
      <c r="F2344" s="379"/>
      <c r="G2344" s="379"/>
      <c r="H2344" s="379"/>
      <c r="I2344" s="379"/>
      <c r="J2344" s="379"/>
      <c r="K2344" s="379"/>
      <c r="L2344" s="379"/>
      <c r="M2344" s="379"/>
      <c r="N2344" s="379"/>
      <c r="O2344" s="379"/>
      <c r="P2344" s="379"/>
      <c r="Q2344" s="379"/>
      <c r="R2344" s="379"/>
      <c r="S2344" s="379"/>
      <c r="T2344" s="379"/>
      <c r="U2344" s="379"/>
      <c r="V2344" s="379"/>
      <c r="W2344" s="379"/>
      <c r="X2344" s="379"/>
      <c r="Y2344" s="379"/>
      <c r="Z2344" s="379"/>
      <c r="AA2344" s="380"/>
      <c r="AB2344" s="379"/>
      <c r="AC2344" s="379"/>
      <c r="AD2344" s="379"/>
      <c r="AE2344" s="381"/>
      <c r="AF2344" s="105"/>
      <c r="AG2344" s="381"/>
      <c r="AH2344" s="381"/>
      <c r="AI2344" s="381"/>
      <c r="AJ2344" s="381"/>
      <c r="AK2344" s="381"/>
      <c r="AL2344" s="381"/>
      <c r="AM2344" s="381"/>
    </row>
    <row r="2345" spans="1:39" x14ac:dyDescent="0.35">
      <c r="A2345" s="379"/>
      <c r="B2345" s="379"/>
      <c r="C2345" s="379"/>
      <c r="D2345" s="379"/>
      <c r="E2345" s="379"/>
      <c r="F2345" s="379"/>
      <c r="G2345" s="379"/>
      <c r="H2345" s="379"/>
      <c r="I2345" s="379"/>
      <c r="J2345" s="379"/>
      <c r="K2345" s="379"/>
      <c r="L2345" s="379"/>
      <c r="M2345" s="379"/>
      <c r="N2345" s="379"/>
      <c r="O2345" s="379"/>
      <c r="P2345" s="379"/>
      <c r="Q2345" s="379"/>
      <c r="R2345" s="379"/>
      <c r="S2345" s="379"/>
      <c r="T2345" s="379"/>
      <c r="U2345" s="379"/>
      <c r="V2345" s="379"/>
      <c r="W2345" s="379"/>
      <c r="X2345" s="379"/>
      <c r="Y2345" s="379"/>
      <c r="Z2345" s="379"/>
      <c r="AA2345" s="380"/>
      <c r="AB2345" s="379"/>
      <c r="AC2345" s="379"/>
      <c r="AD2345" s="379"/>
      <c r="AE2345" s="381"/>
      <c r="AF2345" s="105"/>
      <c r="AG2345" s="381"/>
      <c r="AH2345" s="381"/>
      <c r="AI2345" s="381"/>
      <c r="AJ2345" s="381"/>
      <c r="AK2345" s="381"/>
      <c r="AL2345" s="381"/>
      <c r="AM2345" s="381"/>
    </row>
    <row r="2346" spans="1:39" x14ac:dyDescent="0.35">
      <c r="A2346" s="379"/>
      <c r="B2346" s="379"/>
      <c r="C2346" s="379"/>
      <c r="D2346" s="379"/>
      <c r="E2346" s="379"/>
      <c r="F2346" s="379"/>
      <c r="G2346" s="379"/>
      <c r="H2346" s="379"/>
      <c r="I2346" s="379"/>
      <c r="J2346" s="379"/>
      <c r="K2346" s="379"/>
      <c r="L2346" s="379"/>
      <c r="M2346" s="379"/>
      <c r="N2346" s="379"/>
      <c r="O2346" s="379"/>
      <c r="P2346" s="379"/>
      <c r="Q2346" s="379"/>
      <c r="R2346" s="379"/>
      <c r="S2346" s="379"/>
      <c r="T2346" s="379"/>
      <c r="U2346" s="379"/>
      <c r="V2346" s="379"/>
      <c r="W2346" s="379"/>
      <c r="X2346" s="379"/>
      <c r="Y2346" s="379"/>
      <c r="Z2346" s="379"/>
      <c r="AA2346" s="380"/>
      <c r="AB2346" s="379"/>
      <c r="AC2346" s="379"/>
      <c r="AD2346" s="379"/>
      <c r="AE2346" s="381"/>
      <c r="AF2346" s="105"/>
      <c r="AG2346" s="381"/>
      <c r="AH2346" s="381"/>
      <c r="AI2346" s="381"/>
      <c r="AJ2346" s="381"/>
      <c r="AK2346" s="381"/>
      <c r="AL2346" s="381"/>
      <c r="AM2346" s="381"/>
    </row>
    <row r="2347" spans="1:39" x14ac:dyDescent="0.35">
      <c r="A2347" s="379"/>
      <c r="B2347" s="379"/>
      <c r="C2347" s="379"/>
      <c r="D2347" s="379"/>
      <c r="E2347" s="379"/>
      <c r="F2347" s="379"/>
      <c r="G2347" s="379"/>
      <c r="H2347" s="379"/>
      <c r="I2347" s="379"/>
      <c r="J2347" s="379"/>
      <c r="K2347" s="379"/>
      <c r="L2347" s="379"/>
      <c r="M2347" s="379"/>
      <c r="N2347" s="379"/>
      <c r="O2347" s="379"/>
      <c r="P2347" s="379"/>
      <c r="Q2347" s="379"/>
      <c r="R2347" s="379"/>
      <c r="S2347" s="379"/>
      <c r="T2347" s="379"/>
      <c r="U2347" s="379"/>
      <c r="V2347" s="379"/>
      <c r="W2347" s="379"/>
      <c r="X2347" s="379"/>
      <c r="Y2347" s="379"/>
      <c r="Z2347" s="379"/>
      <c r="AA2347" s="380"/>
      <c r="AB2347" s="379"/>
      <c r="AC2347" s="379"/>
      <c r="AD2347" s="379"/>
      <c r="AE2347" s="381"/>
      <c r="AF2347" s="105"/>
      <c r="AG2347" s="381"/>
      <c r="AH2347" s="381"/>
      <c r="AI2347" s="381"/>
      <c r="AJ2347" s="381"/>
      <c r="AK2347" s="381"/>
      <c r="AL2347" s="381"/>
      <c r="AM2347" s="381"/>
    </row>
    <row r="2348" spans="1:39" x14ac:dyDescent="0.35">
      <c r="A2348" s="379"/>
      <c r="B2348" s="379"/>
      <c r="C2348" s="379"/>
      <c r="D2348" s="379"/>
      <c r="E2348" s="379"/>
      <c r="F2348" s="379"/>
      <c r="G2348" s="379"/>
      <c r="H2348" s="379"/>
      <c r="I2348" s="379"/>
      <c r="J2348" s="379"/>
      <c r="K2348" s="379"/>
      <c r="L2348" s="379"/>
      <c r="M2348" s="379"/>
      <c r="N2348" s="379"/>
      <c r="O2348" s="379"/>
      <c r="P2348" s="379"/>
      <c r="Q2348" s="379"/>
      <c r="R2348" s="379"/>
      <c r="S2348" s="379"/>
      <c r="T2348" s="379"/>
      <c r="U2348" s="379"/>
      <c r="V2348" s="379"/>
      <c r="W2348" s="379"/>
      <c r="X2348" s="379"/>
      <c r="Y2348" s="379"/>
      <c r="Z2348" s="379"/>
      <c r="AA2348" s="380"/>
      <c r="AB2348" s="379"/>
      <c r="AC2348" s="379"/>
      <c r="AD2348" s="379"/>
      <c r="AE2348" s="381"/>
      <c r="AF2348" s="105"/>
      <c r="AG2348" s="381"/>
      <c r="AH2348" s="381"/>
      <c r="AI2348" s="381"/>
      <c r="AJ2348" s="381"/>
      <c r="AK2348" s="381"/>
      <c r="AL2348" s="381"/>
      <c r="AM2348" s="381"/>
    </row>
    <row r="2349" spans="1:39" x14ac:dyDescent="0.35">
      <c r="A2349" s="379"/>
      <c r="B2349" s="379"/>
      <c r="C2349" s="379"/>
      <c r="D2349" s="379"/>
      <c r="E2349" s="379"/>
      <c r="F2349" s="379"/>
      <c r="G2349" s="379"/>
      <c r="H2349" s="379"/>
      <c r="I2349" s="379"/>
      <c r="J2349" s="379"/>
      <c r="K2349" s="379"/>
      <c r="L2349" s="379"/>
      <c r="M2349" s="379"/>
      <c r="N2349" s="379"/>
      <c r="O2349" s="379"/>
      <c r="P2349" s="379"/>
      <c r="Q2349" s="379"/>
      <c r="R2349" s="379"/>
      <c r="S2349" s="379"/>
      <c r="T2349" s="379"/>
      <c r="U2349" s="379"/>
      <c r="V2349" s="379"/>
      <c r="W2349" s="379"/>
      <c r="X2349" s="379"/>
      <c r="Y2349" s="379"/>
      <c r="Z2349" s="379"/>
      <c r="AA2349" s="380"/>
      <c r="AB2349" s="379"/>
      <c r="AC2349" s="379"/>
      <c r="AD2349" s="379"/>
      <c r="AE2349" s="381"/>
      <c r="AF2349" s="105"/>
      <c r="AG2349" s="381"/>
      <c r="AH2349" s="381"/>
      <c r="AI2349" s="381"/>
      <c r="AJ2349" s="381"/>
      <c r="AK2349" s="381"/>
      <c r="AL2349" s="381"/>
      <c r="AM2349" s="381"/>
    </row>
    <row r="2350" spans="1:39" x14ac:dyDescent="0.35">
      <c r="A2350" s="379"/>
      <c r="B2350" s="379"/>
      <c r="C2350" s="379"/>
      <c r="D2350" s="379"/>
      <c r="E2350" s="379"/>
      <c r="F2350" s="379"/>
      <c r="G2350" s="379"/>
      <c r="H2350" s="379"/>
      <c r="I2350" s="379"/>
      <c r="J2350" s="379"/>
      <c r="K2350" s="379"/>
      <c r="L2350" s="379"/>
      <c r="M2350" s="379"/>
      <c r="N2350" s="379"/>
      <c r="O2350" s="379"/>
      <c r="P2350" s="379"/>
      <c r="Q2350" s="379"/>
      <c r="R2350" s="379"/>
      <c r="S2350" s="379"/>
      <c r="T2350" s="379"/>
      <c r="U2350" s="379"/>
      <c r="V2350" s="379"/>
      <c r="W2350" s="379"/>
      <c r="X2350" s="379"/>
      <c r="Y2350" s="379"/>
      <c r="Z2350" s="379"/>
      <c r="AA2350" s="380"/>
      <c r="AB2350" s="379"/>
      <c r="AC2350" s="379"/>
      <c r="AD2350" s="379"/>
      <c r="AE2350" s="381"/>
      <c r="AF2350" s="105"/>
      <c r="AG2350" s="381"/>
      <c r="AH2350" s="381"/>
      <c r="AI2350" s="381"/>
      <c r="AJ2350" s="381"/>
      <c r="AK2350" s="381"/>
      <c r="AL2350" s="381"/>
      <c r="AM2350" s="381"/>
    </row>
    <row r="2351" spans="1:39" x14ac:dyDescent="0.35">
      <c r="A2351" s="379"/>
      <c r="B2351" s="379"/>
      <c r="C2351" s="379"/>
      <c r="D2351" s="379"/>
      <c r="E2351" s="379"/>
      <c r="F2351" s="379"/>
      <c r="G2351" s="379"/>
      <c r="H2351" s="379"/>
      <c r="I2351" s="379"/>
      <c r="J2351" s="379"/>
      <c r="K2351" s="379"/>
      <c r="L2351" s="379"/>
      <c r="M2351" s="379"/>
      <c r="N2351" s="379"/>
      <c r="O2351" s="379"/>
      <c r="P2351" s="379"/>
      <c r="Q2351" s="379"/>
      <c r="R2351" s="379"/>
      <c r="S2351" s="379"/>
      <c r="T2351" s="379"/>
      <c r="U2351" s="379"/>
      <c r="V2351" s="379"/>
      <c r="W2351" s="379"/>
      <c r="X2351" s="379"/>
      <c r="Y2351" s="379"/>
      <c r="Z2351" s="379"/>
      <c r="AA2351" s="380"/>
      <c r="AB2351" s="379"/>
      <c r="AC2351" s="379"/>
      <c r="AD2351" s="379"/>
      <c r="AE2351" s="381"/>
      <c r="AF2351" s="105"/>
      <c r="AG2351" s="381"/>
      <c r="AH2351" s="381"/>
      <c r="AI2351" s="381"/>
      <c r="AJ2351" s="381"/>
      <c r="AK2351" s="381"/>
      <c r="AL2351" s="381"/>
      <c r="AM2351" s="381"/>
    </row>
    <row r="2352" spans="1:39" x14ac:dyDescent="0.35">
      <c r="A2352" s="379"/>
      <c r="B2352" s="379"/>
      <c r="C2352" s="379"/>
      <c r="D2352" s="379"/>
      <c r="E2352" s="379"/>
      <c r="F2352" s="379"/>
      <c r="G2352" s="379"/>
      <c r="H2352" s="379"/>
      <c r="I2352" s="379"/>
      <c r="J2352" s="379"/>
      <c r="K2352" s="379"/>
      <c r="L2352" s="379"/>
      <c r="M2352" s="379"/>
      <c r="N2352" s="379"/>
      <c r="O2352" s="379"/>
      <c r="P2352" s="379"/>
      <c r="Q2352" s="379"/>
      <c r="R2352" s="379"/>
      <c r="S2352" s="379"/>
      <c r="T2352" s="379"/>
      <c r="U2352" s="379"/>
      <c r="V2352" s="379"/>
      <c r="W2352" s="379"/>
      <c r="X2352" s="379"/>
      <c r="Y2352" s="379"/>
      <c r="Z2352" s="379"/>
      <c r="AA2352" s="380"/>
      <c r="AB2352" s="379"/>
      <c r="AC2352" s="379"/>
      <c r="AD2352" s="379"/>
      <c r="AE2352" s="381"/>
      <c r="AF2352" s="105"/>
      <c r="AG2352" s="381"/>
      <c r="AH2352" s="381"/>
      <c r="AI2352" s="381"/>
      <c r="AJ2352" s="381"/>
      <c r="AK2352" s="381"/>
      <c r="AL2352" s="381"/>
      <c r="AM2352" s="381"/>
    </row>
    <row r="2353" spans="1:39" x14ac:dyDescent="0.35">
      <c r="A2353" s="379"/>
      <c r="B2353" s="379"/>
      <c r="C2353" s="379"/>
      <c r="D2353" s="379"/>
      <c r="E2353" s="379"/>
      <c r="F2353" s="379"/>
      <c r="G2353" s="379"/>
      <c r="H2353" s="379"/>
      <c r="I2353" s="379"/>
      <c r="J2353" s="379"/>
      <c r="K2353" s="379"/>
      <c r="L2353" s="379"/>
      <c r="M2353" s="379"/>
      <c r="N2353" s="379"/>
      <c r="O2353" s="379"/>
      <c r="P2353" s="379"/>
      <c r="Q2353" s="379"/>
      <c r="R2353" s="379"/>
      <c r="S2353" s="379"/>
      <c r="T2353" s="379"/>
      <c r="U2353" s="379"/>
      <c r="V2353" s="379"/>
      <c r="W2353" s="379"/>
      <c r="X2353" s="379"/>
      <c r="Y2353" s="379"/>
      <c r="Z2353" s="379"/>
      <c r="AA2353" s="380"/>
      <c r="AB2353" s="379"/>
      <c r="AC2353" s="379"/>
      <c r="AD2353" s="379"/>
      <c r="AE2353" s="381"/>
      <c r="AF2353" s="105"/>
      <c r="AG2353" s="381"/>
      <c r="AH2353" s="381"/>
      <c r="AI2353" s="381"/>
      <c r="AJ2353" s="381"/>
      <c r="AK2353" s="381"/>
      <c r="AL2353" s="381"/>
      <c r="AM2353" s="381"/>
    </row>
    <row r="2354" spans="1:39" x14ac:dyDescent="0.35">
      <c r="A2354" s="379"/>
      <c r="B2354" s="379"/>
      <c r="C2354" s="379"/>
      <c r="D2354" s="379"/>
      <c r="E2354" s="379"/>
      <c r="F2354" s="379"/>
      <c r="G2354" s="379"/>
      <c r="H2354" s="379"/>
      <c r="I2354" s="379"/>
      <c r="J2354" s="379"/>
      <c r="K2354" s="379"/>
      <c r="L2354" s="379"/>
      <c r="M2354" s="379"/>
      <c r="N2354" s="379"/>
      <c r="O2354" s="379"/>
      <c r="P2354" s="379"/>
      <c r="Q2354" s="379"/>
      <c r="R2354" s="379"/>
      <c r="S2354" s="379"/>
      <c r="T2354" s="379"/>
      <c r="U2354" s="379"/>
      <c r="V2354" s="379"/>
      <c r="W2354" s="379"/>
      <c r="X2354" s="379"/>
      <c r="Y2354" s="379"/>
      <c r="Z2354" s="379"/>
      <c r="AA2354" s="380"/>
      <c r="AB2354" s="379"/>
      <c r="AC2354" s="379"/>
      <c r="AD2354" s="379"/>
      <c r="AE2354" s="381"/>
      <c r="AF2354" s="105"/>
      <c r="AG2354" s="381"/>
      <c r="AH2354" s="381"/>
      <c r="AI2354" s="381"/>
      <c r="AJ2354" s="381"/>
      <c r="AK2354" s="381"/>
      <c r="AL2354" s="381"/>
      <c r="AM2354" s="381"/>
    </row>
    <row r="2355" spans="1:39" x14ac:dyDescent="0.35">
      <c r="A2355" s="379"/>
      <c r="B2355" s="379"/>
      <c r="C2355" s="379"/>
      <c r="D2355" s="379"/>
      <c r="E2355" s="379"/>
      <c r="F2355" s="379"/>
      <c r="G2355" s="379"/>
      <c r="H2355" s="379"/>
      <c r="I2355" s="379"/>
      <c r="J2355" s="379"/>
      <c r="K2355" s="379"/>
      <c r="L2355" s="379"/>
      <c r="M2355" s="379"/>
      <c r="N2355" s="379"/>
      <c r="O2355" s="379"/>
      <c r="P2355" s="379"/>
      <c r="Q2355" s="379"/>
      <c r="R2355" s="379"/>
      <c r="S2355" s="379"/>
      <c r="T2355" s="379"/>
      <c r="U2355" s="379"/>
      <c r="V2355" s="379"/>
      <c r="W2355" s="379"/>
      <c r="X2355" s="379"/>
      <c r="Y2355" s="379"/>
      <c r="Z2355" s="379"/>
      <c r="AA2355" s="380"/>
      <c r="AB2355" s="379"/>
      <c r="AC2355" s="379"/>
      <c r="AD2355" s="379"/>
      <c r="AE2355" s="381"/>
      <c r="AF2355" s="105"/>
      <c r="AG2355" s="381"/>
      <c r="AH2355" s="381"/>
      <c r="AI2355" s="381"/>
      <c r="AJ2355" s="381"/>
      <c r="AK2355" s="381"/>
      <c r="AL2355" s="381"/>
      <c r="AM2355" s="381"/>
    </row>
    <row r="2356" spans="1:39" x14ac:dyDescent="0.35">
      <c r="A2356" s="379"/>
      <c r="B2356" s="379"/>
      <c r="C2356" s="379"/>
      <c r="D2356" s="379"/>
      <c r="E2356" s="379"/>
      <c r="F2356" s="379"/>
      <c r="G2356" s="379"/>
      <c r="H2356" s="379"/>
      <c r="I2356" s="379"/>
      <c r="J2356" s="379"/>
      <c r="K2356" s="379"/>
      <c r="L2356" s="379"/>
      <c r="M2356" s="379"/>
      <c r="N2356" s="379"/>
      <c r="O2356" s="379"/>
      <c r="P2356" s="379"/>
      <c r="Q2356" s="379"/>
      <c r="R2356" s="379"/>
      <c r="S2356" s="379"/>
      <c r="T2356" s="379"/>
      <c r="U2356" s="379"/>
      <c r="V2356" s="379"/>
      <c r="W2356" s="379"/>
      <c r="X2356" s="379"/>
      <c r="Y2356" s="379"/>
      <c r="Z2356" s="379"/>
      <c r="AA2356" s="380"/>
      <c r="AB2356" s="379"/>
      <c r="AC2356" s="379"/>
      <c r="AD2356" s="379"/>
      <c r="AE2356" s="381"/>
      <c r="AF2356" s="105"/>
      <c r="AG2356" s="381"/>
      <c r="AH2356" s="381"/>
      <c r="AI2356" s="381"/>
      <c r="AJ2356" s="381"/>
      <c r="AK2356" s="381"/>
      <c r="AL2356" s="381"/>
      <c r="AM2356" s="381"/>
    </row>
    <row r="2357" spans="1:39" x14ac:dyDescent="0.35">
      <c r="A2357" s="379"/>
      <c r="B2357" s="379"/>
      <c r="C2357" s="379"/>
      <c r="D2357" s="379"/>
      <c r="E2357" s="379"/>
      <c r="F2357" s="379"/>
      <c r="G2357" s="379"/>
      <c r="H2357" s="379"/>
      <c r="I2357" s="379"/>
      <c r="J2357" s="379"/>
      <c r="K2357" s="379"/>
      <c r="L2357" s="379"/>
      <c r="M2357" s="379"/>
      <c r="N2357" s="379"/>
      <c r="O2357" s="379"/>
      <c r="P2357" s="379"/>
      <c r="Q2357" s="379"/>
      <c r="R2357" s="379"/>
      <c r="S2357" s="379"/>
      <c r="T2357" s="379"/>
      <c r="U2357" s="379"/>
      <c r="V2357" s="379"/>
      <c r="W2357" s="379"/>
      <c r="X2357" s="379"/>
      <c r="Y2357" s="379"/>
      <c r="Z2357" s="379"/>
      <c r="AA2357" s="380"/>
      <c r="AB2357" s="379"/>
      <c r="AC2357" s="379"/>
      <c r="AD2357" s="379"/>
      <c r="AE2357" s="381"/>
      <c r="AF2357" s="105"/>
      <c r="AG2357" s="381"/>
      <c r="AH2357" s="381"/>
      <c r="AI2357" s="381"/>
      <c r="AJ2357" s="381"/>
      <c r="AK2357" s="381"/>
      <c r="AL2357" s="381"/>
      <c r="AM2357" s="381"/>
    </row>
    <row r="2358" spans="1:39" x14ac:dyDescent="0.35">
      <c r="A2358" s="379"/>
      <c r="B2358" s="379"/>
      <c r="C2358" s="379"/>
      <c r="D2358" s="379"/>
      <c r="E2358" s="379"/>
      <c r="F2358" s="379"/>
      <c r="G2358" s="379"/>
      <c r="H2358" s="379"/>
      <c r="I2358" s="379"/>
      <c r="J2358" s="379"/>
      <c r="K2358" s="379"/>
      <c r="L2358" s="379"/>
      <c r="M2358" s="379"/>
      <c r="N2358" s="379"/>
      <c r="O2358" s="379"/>
      <c r="P2358" s="379"/>
      <c r="Q2358" s="379"/>
      <c r="R2358" s="379"/>
      <c r="S2358" s="379"/>
      <c r="T2358" s="379"/>
      <c r="U2358" s="379"/>
      <c r="V2358" s="379"/>
      <c r="W2358" s="379"/>
      <c r="X2358" s="379"/>
      <c r="Y2358" s="379"/>
      <c r="Z2358" s="379"/>
      <c r="AA2358" s="380"/>
      <c r="AB2358" s="379"/>
      <c r="AC2358" s="379"/>
      <c r="AD2358" s="379"/>
      <c r="AE2358" s="381"/>
      <c r="AF2358" s="105"/>
      <c r="AG2358" s="381"/>
      <c r="AH2358" s="381"/>
      <c r="AI2358" s="381"/>
      <c r="AJ2358" s="381"/>
      <c r="AK2358" s="381"/>
      <c r="AL2358" s="381"/>
      <c r="AM2358" s="381"/>
    </row>
    <row r="2359" spans="1:39" x14ac:dyDescent="0.35">
      <c r="A2359" s="379"/>
      <c r="B2359" s="379"/>
      <c r="C2359" s="379"/>
      <c r="D2359" s="379"/>
      <c r="E2359" s="379"/>
      <c r="F2359" s="379"/>
      <c r="G2359" s="379"/>
      <c r="H2359" s="379"/>
      <c r="I2359" s="379"/>
      <c r="J2359" s="379"/>
      <c r="K2359" s="379"/>
      <c r="L2359" s="379"/>
      <c r="M2359" s="379"/>
      <c r="N2359" s="379"/>
      <c r="O2359" s="379"/>
      <c r="P2359" s="379"/>
      <c r="Q2359" s="379"/>
      <c r="R2359" s="379"/>
      <c r="S2359" s="379"/>
      <c r="T2359" s="379"/>
      <c r="U2359" s="379"/>
      <c r="V2359" s="379"/>
      <c r="W2359" s="379"/>
      <c r="X2359" s="379"/>
      <c r="Y2359" s="379"/>
      <c r="Z2359" s="379"/>
      <c r="AA2359" s="380"/>
      <c r="AB2359" s="379"/>
      <c r="AC2359" s="379"/>
      <c r="AD2359" s="379"/>
      <c r="AE2359" s="381"/>
      <c r="AF2359" s="105"/>
      <c r="AG2359" s="381"/>
      <c r="AH2359" s="381"/>
      <c r="AI2359" s="381"/>
      <c r="AJ2359" s="381"/>
      <c r="AK2359" s="381"/>
      <c r="AL2359" s="381"/>
      <c r="AM2359" s="381"/>
    </row>
    <row r="2360" spans="1:39" x14ac:dyDescent="0.35">
      <c r="A2360" s="379"/>
      <c r="B2360" s="379"/>
      <c r="C2360" s="379"/>
      <c r="D2360" s="379"/>
      <c r="E2360" s="379"/>
      <c r="F2360" s="379"/>
      <c r="G2360" s="379"/>
      <c r="H2360" s="379"/>
      <c r="I2360" s="379"/>
      <c r="J2360" s="379"/>
      <c r="K2360" s="379"/>
      <c r="L2360" s="379"/>
      <c r="M2360" s="379"/>
      <c r="N2360" s="379"/>
      <c r="O2360" s="379"/>
      <c r="P2360" s="379"/>
      <c r="Q2360" s="379"/>
      <c r="R2360" s="379"/>
      <c r="S2360" s="379"/>
      <c r="T2360" s="379"/>
      <c r="U2360" s="379"/>
      <c r="V2360" s="379"/>
      <c r="W2360" s="379"/>
      <c r="X2360" s="379"/>
      <c r="Y2360" s="379"/>
      <c r="Z2360" s="379"/>
      <c r="AA2360" s="380"/>
      <c r="AB2360" s="379"/>
      <c r="AC2360" s="379"/>
      <c r="AD2360" s="379"/>
      <c r="AE2360" s="381"/>
      <c r="AF2360" s="105"/>
      <c r="AG2360" s="381"/>
      <c r="AH2360" s="381"/>
      <c r="AI2360" s="381"/>
      <c r="AJ2360" s="381"/>
      <c r="AK2360" s="381"/>
      <c r="AL2360" s="381"/>
      <c r="AM2360" s="381"/>
    </row>
    <row r="2361" spans="1:39" x14ac:dyDescent="0.35">
      <c r="A2361" s="379"/>
      <c r="B2361" s="379"/>
      <c r="C2361" s="379"/>
      <c r="D2361" s="379"/>
      <c r="E2361" s="379"/>
      <c r="F2361" s="379"/>
      <c r="G2361" s="379"/>
      <c r="H2361" s="379"/>
      <c r="I2361" s="379"/>
      <c r="J2361" s="379"/>
      <c r="K2361" s="379"/>
      <c r="L2361" s="379"/>
      <c r="M2361" s="379"/>
      <c r="N2361" s="379"/>
      <c r="O2361" s="379"/>
      <c r="P2361" s="379"/>
      <c r="Q2361" s="379"/>
      <c r="R2361" s="379"/>
      <c r="S2361" s="379"/>
      <c r="T2361" s="379"/>
      <c r="U2361" s="379"/>
      <c r="V2361" s="379"/>
      <c r="W2361" s="379"/>
      <c r="X2361" s="379"/>
      <c r="Y2361" s="379"/>
      <c r="Z2361" s="379"/>
      <c r="AA2361" s="380"/>
      <c r="AB2361" s="379"/>
      <c r="AC2361" s="379"/>
      <c r="AD2361" s="379"/>
      <c r="AE2361" s="381"/>
      <c r="AF2361" s="105"/>
      <c r="AG2361" s="381"/>
      <c r="AH2361" s="381"/>
      <c r="AI2361" s="381"/>
      <c r="AJ2361" s="381"/>
      <c r="AK2361" s="381"/>
      <c r="AL2361" s="381"/>
      <c r="AM2361" s="381"/>
    </row>
    <row r="2362" spans="1:39" x14ac:dyDescent="0.35">
      <c r="A2362" s="379"/>
      <c r="B2362" s="379"/>
      <c r="C2362" s="379"/>
      <c r="D2362" s="379"/>
      <c r="E2362" s="379"/>
      <c r="F2362" s="379"/>
      <c r="G2362" s="379"/>
      <c r="H2362" s="379"/>
      <c r="I2362" s="379"/>
      <c r="J2362" s="379"/>
      <c r="K2362" s="379"/>
      <c r="L2362" s="379"/>
      <c r="M2362" s="379"/>
      <c r="N2362" s="379"/>
      <c r="O2362" s="379"/>
      <c r="P2362" s="379"/>
      <c r="Q2362" s="379"/>
      <c r="R2362" s="379"/>
      <c r="S2362" s="379"/>
      <c r="T2362" s="379"/>
      <c r="U2362" s="379"/>
      <c r="V2362" s="379"/>
      <c r="W2362" s="379"/>
      <c r="X2362" s="379"/>
      <c r="Y2362" s="379"/>
      <c r="Z2362" s="379"/>
      <c r="AA2362" s="380"/>
      <c r="AB2362" s="379"/>
      <c r="AC2362" s="379"/>
      <c r="AD2362" s="379"/>
      <c r="AE2362" s="381"/>
      <c r="AF2362" s="105"/>
      <c r="AG2362" s="381"/>
      <c r="AH2362" s="381"/>
      <c r="AI2362" s="381"/>
      <c r="AJ2362" s="381"/>
      <c r="AK2362" s="381"/>
      <c r="AL2362" s="381"/>
      <c r="AM2362" s="381"/>
    </row>
    <row r="2363" spans="1:39" x14ac:dyDescent="0.35">
      <c r="A2363" s="379"/>
      <c r="B2363" s="379"/>
      <c r="C2363" s="379"/>
      <c r="D2363" s="379"/>
      <c r="E2363" s="379"/>
      <c r="F2363" s="379"/>
      <c r="G2363" s="379"/>
      <c r="H2363" s="379"/>
      <c r="I2363" s="379"/>
      <c r="J2363" s="379"/>
      <c r="K2363" s="379"/>
      <c r="L2363" s="379"/>
      <c r="M2363" s="379"/>
      <c r="N2363" s="379"/>
      <c r="O2363" s="379"/>
      <c r="P2363" s="379"/>
      <c r="Q2363" s="379"/>
      <c r="R2363" s="379"/>
      <c r="S2363" s="379"/>
      <c r="T2363" s="379"/>
      <c r="U2363" s="379"/>
      <c r="V2363" s="379"/>
      <c r="W2363" s="379"/>
      <c r="X2363" s="379"/>
      <c r="Y2363" s="379"/>
      <c r="Z2363" s="379"/>
      <c r="AA2363" s="380"/>
      <c r="AB2363" s="379"/>
      <c r="AC2363" s="379"/>
      <c r="AD2363" s="379"/>
      <c r="AE2363" s="381"/>
      <c r="AF2363" s="105"/>
      <c r="AG2363" s="381"/>
      <c r="AH2363" s="381"/>
      <c r="AI2363" s="381"/>
      <c r="AJ2363" s="381"/>
      <c r="AK2363" s="381"/>
      <c r="AL2363" s="381"/>
      <c r="AM2363" s="381"/>
    </row>
    <row r="2364" spans="1:39" x14ac:dyDescent="0.35">
      <c r="A2364" s="379"/>
      <c r="B2364" s="379"/>
      <c r="C2364" s="379"/>
      <c r="D2364" s="379"/>
      <c r="E2364" s="379"/>
      <c r="F2364" s="379"/>
      <c r="G2364" s="379"/>
      <c r="H2364" s="379"/>
      <c r="I2364" s="379"/>
      <c r="J2364" s="379"/>
      <c r="K2364" s="379"/>
      <c r="L2364" s="379"/>
      <c r="M2364" s="379"/>
      <c r="N2364" s="379"/>
      <c r="O2364" s="379"/>
      <c r="P2364" s="379"/>
      <c r="Q2364" s="379"/>
      <c r="R2364" s="379"/>
      <c r="S2364" s="379"/>
      <c r="T2364" s="379"/>
      <c r="U2364" s="379"/>
      <c r="V2364" s="379"/>
      <c r="W2364" s="379"/>
      <c r="X2364" s="379"/>
      <c r="Y2364" s="379"/>
      <c r="Z2364" s="379"/>
      <c r="AA2364" s="380"/>
      <c r="AB2364" s="379"/>
      <c r="AC2364" s="379"/>
      <c r="AD2364" s="379"/>
      <c r="AE2364" s="381"/>
      <c r="AF2364" s="105"/>
      <c r="AG2364" s="381"/>
      <c r="AH2364" s="381"/>
      <c r="AI2364" s="381"/>
      <c r="AJ2364" s="381"/>
      <c r="AK2364" s="381"/>
      <c r="AL2364" s="381"/>
      <c r="AM2364" s="381"/>
    </row>
    <row r="2365" spans="1:39" x14ac:dyDescent="0.35">
      <c r="A2365" s="379"/>
      <c r="B2365" s="379"/>
      <c r="C2365" s="379"/>
      <c r="D2365" s="379"/>
      <c r="E2365" s="379"/>
      <c r="F2365" s="379"/>
      <c r="G2365" s="379"/>
      <c r="H2365" s="379"/>
      <c r="I2365" s="379"/>
      <c r="J2365" s="379"/>
      <c r="K2365" s="379"/>
      <c r="L2365" s="379"/>
      <c r="M2365" s="379"/>
      <c r="N2365" s="379"/>
      <c r="O2365" s="379"/>
      <c r="P2365" s="379"/>
      <c r="Q2365" s="379"/>
      <c r="R2365" s="379"/>
      <c r="S2365" s="379"/>
      <c r="T2365" s="379"/>
      <c r="U2365" s="379"/>
      <c r="V2365" s="379"/>
      <c r="W2365" s="379"/>
      <c r="X2365" s="379"/>
      <c r="Y2365" s="379"/>
      <c r="Z2365" s="379"/>
      <c r="AA2365" s="380"/>
      <c r="AB2365" s="379"/>
      <c r="AC2365" s="379"/>
      <c r="AD2365" s="379"/>
      <c r="AE2365" s="381"/>
      <c r="AF2365" s="105"/>
      <c r="AG2365" s="381"/>
      <c r="AH2365" s="381"/>
      <c r="AI2365" s="381"/>
      <c r="AJ2365" s="381"/>
      <c r="AK2365" s="381"/>
      <c r="AL2365" s="381"/>
      <c r="AM2365" s="381"/>
    </row>
    <row r="2366" spans="1:39" x14ac:dyDescent="0.35">
      <c r="A2366" s="379"/>
      <c r="B2366" s="379"/>
      <c r="C2366" s="379"/>
      <c r="D2366" s="379"/>
      <c r="E2366" s="379"/>
      <c r="F2366" s="379"/>
      <c r="G2366" s="379"/>
      <c r="H2366" s="379"/>
      <c r="I2366" s="379"/>
      <c r="J2366" s="379"/>
      <c r="K2366" s="379"/>
      <c r="L2366" s="379"/>
      <c r="M2366" s="379"/>
      <c r="N2366" s="379"/>
      <c r="O2366" s="379"/>
      <c r="P2366" s="379"/>
      <c r="Q2366" s="379"/>
      <c r="R2366" s="379"/>
      <c r="S2366" s="379"/>
      <c r="T2366" s="379"/>
      <c r="U2366" s="379"/>
      <c r="V2366" s="379"/>
      <c r="W2366" s="379"/>
      <c r="X2366" s="379"/>
      <c r="Y2366" s="379"/>
      <c r="Z2366" s="379"/>
      <c r="AA2366" s="380"/>
      <c r="AB2366" s="379"/>
      <c r="AC2366" s="379"/>
      <c r="AD2366" s="379"/>
      <c r="AE2366" s="381"/>
      <c r="AF2366" s="105"/>
      <c r="AG2366" s="381"/>
      <c r="AH2366" s="381"/>
      <c r="AI2366" s="381"/>
      <c r="AJ2366" s="381"/>
      <c r="AK2366" s="381"/>
      <c r="AL2366" s="381"/>
      <c r="AM2366" s="381"/>
    </row>
    <row r="2367" spans="1:39" x14ac:dyDescent="0.35">
      <c r="A2367" s="379"/>
      <c r="B2367" s="379"/>
      <c r="C2367" s="379"/>
      <c r="D2367" s="379"/>
      <c r="E2367" s="379"/>
      <c r="F2367" s="379"/>
      <c r="G2367" s="379"/>
      <c r="H2367" s="379"/>
      <c r="I2367" s="379"/>
      <c r="J2367" s="379"/>
      <c r="K2367" s="379"/>
      <c r="L2367" s="379"/>
      <c r="M2367" s="379"/>
      <c r="N2367" s="379"/>
      <c r="O2367" s="379"/>
      <c r="P2367" s="379"/>
      <c r="Q2367" s="379"/>
      <c r="R2367" s="379"/>
      <c r="S2367" s="379"/>
      <c r="T2367" s="379"/>
      <c r="U2367" s="379"/>
      <c r="V2367" s="379"/>
      <c r="W2367" s="379"/>
      <c r="X2367" s="379"/>
      <c r="Y2367" s="379"/>
      <c r="Z2367" s="379"/>
      <c r="AA2367" s="380"/>
      <c r="AB2367" s="379"/>
      <c r="AC2367" s="379"/>
      <c r="AD2367" s="379"/>
      <c r="AE2367" s="381"/>
      <c r="AF2367" s="105"/>
      <c r="AG2367" s="381"/>
      <c r="AH2367" s="381"/>
      <c r="AI2367" s="381"/>
      <c r="AJ2367" s="381"/>
      <c r="AK2367" s="381"/>
      <c r="AL2367" s="381"/>
      <c r="AM2367" s="381"/>
    </row>
    <row r="2368" spans="1:39" x14ac:dyDescent="0.35">
      <c r="A2368" s="379"/>
      <c r="B2368" s="379"/>
      <c r="C2368" s="379"/>
      <c r="D2368" s="379"/>
      <c r="E2368" s="379"/>
      <c r="F2368" s="379"/>
      <c r="G2368" s="379"/>
      <c r="H2368" s="379"/>
      <c r="I2368" s="379"/>
      <c r="J2368" s="379"/>
      <c r="K2368" s="379"/>
      <c r="L2368" s="379"/>
      <c r="M2368" s="379"/>
      <c r="N2368" s="379"/>
      <c r="O2368" s="379"/>
      <c r="P2368" s="379"/>
      <c r="Q2368" s="379"/>
      <c r="R2368" s="379"/>
      <c r="S2368" s="379"/>
      <c r="T2368" s="379"/>
      <c r="U2368" s="379"/>
      <c r="V2368" s="379"/>
      <c r="W2368" s="379"/>
      <c r="X2368" s="379"/>
      <c r="Y2368" s="379"/>
      <c r="Z2368" s="379"/>
      <c r="AA2368" s="380"/>
      <c r="AB2368" s="379"/>
      <c r="AC2368" s="379"/>
      <c r="AD2368" s="379"/>
      <c r="AE2368" s="381"/>
      <c r="AF2368" s="105"/>
      <c r="AG2368" s="381"/>
      <c r="AH2368" s="381"/>
      <c r="AI2368" s="381"/>
      <c r="AJ2368" s="381"/>
      <c r="AK2368" s="381"/>
      <c r="AL2368" s="381"/>
      <c r="AM2368" s="381"/>
    </row>
    <row r="2369" spans="1:39" x14ac:dyDescent="0.35">
      <c r="A2369" s="379"/>
      <c r="B2369" s="379"/>
      <c r="C2369" s="379"/>
      <c r="D2369" s="379"/>
      <c r="E2369" s="379"/>
      <c r="F2369" s="379"/>
      <c r="G2369" s="379"/>
      <c r="H2369" s="379"/>
      <c r="I2369" s="379"/>
      <c r="J2369" s="379"/>
      <c r="K2369" s="379"/>
      <c r="L2369" s="379"/>
      <c r="M2369" s="379"/>
      <c r="N2369" s="379"/>
      <c r="O2369" s="379"/>
      <c r="P2369" s="379"/>
      <c r="Q2369" s="379"/>
      <c r="R2369" s="379"/>
      <c r="S2369" s="379"/>
      <c r="T2369" s="379"/>
      <c r="U2369" s="379"/>
      <c r="V2369" s="379"/>
      <c r="W2369" s="379"/>
      <c r="X2369" s="379"/>
      <c r="Y2369" s="379"/>
      <c r="Z2369" s="379"/>
      <c r="AA2369" s="380"/>
      <c r="AB2369" s="379"/>
      <c r="AC2369" s="379"/>
      <c r="AD2369" s="379"/>
      <c r="AE2369" s="381"/>
      <c r="AF2369" s="105"/>
      <c r="AG2369" s="381"/>
      <c r="AH2369" s="381"/>
      <c r="AI2369" s="381"/>
      <c r="AJ2369" s="381"/>
      <c r="AK2369" s="381"/>
      <c r="AL2369" s="381"/>
      <c r="AM2369" s="381"/>
    </row>
    <row r="2370" spans="1:39" x14ac:dyDescent="0.35">
      <c r="A2370" s="379"/>
      <c r="B2370" s="379"/>
      <c r="C2370" s="379"/>
      <c r="D2370" s="379"/>
      <c r="E2370" s="379"/>
      <c r="F2370" s="379"/>
      <c r="G2370" s="379"/>
      <c r="H2370" s="379"/>
      <c r="I2370" s="379"/>
      <c r="J2370" s="379"/>
      <c r="K2370" s="379"/>
      <c r="L2370" s="379"/>
      <c r="M2370" s="379"/>
      <c r="N2370" s="379"/>
      <c r="O2370" s="379"/>
      <c r="P2370" s="379"/>
      <c r="Q2370" s="379"/>
      <c r="R2370" s="379"/>
      <c r="S2370" s="379"/>
      <c r="T2370" s="379"/>
      <c r="U2370" s="379"/>
      <c r="V2370" s="379"/>
      <c r="W2370" s="379"/>
      <c r="X2370" s="379"/>
      <c r="Y2370" s="379"/>
      <c r="Z2370" s="379"/>
      <c r="AA2370" s="380"/>
      <c r="AB2370" s="379"/>
      <c r="AC2370" s="379"/>
      <c r="AD2370" s="379"/>
      <c r="AE2370" s="381"/>
      <c r="AF2370" s="105"/>
      <c r="AG2370" s="381"/>
      <c r="AH2370" s="381"/>
      <c r="AI2370" s="381"/>
      <c r="AJ2370" s="381"/>
      <c r="AK2370" s="381"/>
      <c r="AL2370" s="381"/>
      <c r="AM2370" s="381"/>
    </row>
    <row r="2371" spans="1:39" x14ac:dyDescent="0.35">
      <c r="A2371" s="379"/>
      <c r="B2371" s="379"/>
      <c r="C2371" s="379"/>
      <c r="D2371" s="379"/>
      <c r="E2371" s="379"/>
      <c r="F2371" s="379"/>
      <c r="G2371" s="379"/>
      <c r="H2371" s="379"/>
      <c r="I2371" s="379"/>
      <c r="J2371" s="379"/>
      <c r="K2371" s="379"/>
      <c r="L2371" s="379"/>
      <c r="M2371" s="379"/>
      <c r="N2371" s="379"/>
      <c r="O2371" s="379"/>
      <c r="P2371" s="379"/>
      <c r="Q2371" s="379"/>
      <c r="R2371" s="379"/>
      <c r="S2371" s="379"/>
      <c r="T2371" s="379"/>
      <c r="U2371" s="379"/>
      <c r="V2371" s="379"/>
      <c r="W2371" s="379"/>
      <c r="X2371" s="379"/>
      <c r="Y2371" s="379"/>
      <c r="Z2371" s="379"/>
      <c r="AA2371" s="380"/>
      <c r="AB2371" s="379"/>
      <c r="AC2371" s="379"/>
      <c r="AD2371" s="379"/>
      <c r="AE2371" s="381"/>
      <c r="AF2371" s="105"/>
      <c r="AG2371" s="381"/>
      <c r="AH2371" s="381"/>
      <c r="AI2371" s="381"/>
      <c r="AJ2371" s="381"/>
      <c r="AK2371" s="381"/>
      <c r="AL2371" s="381"/>
      <c r="AM2371" s="381"/>
    </row>
    <row r="2372" spans="1:39" x14ac:dyDescent="0.35">
      <c r="A2372" s="379"/>
      <c r="B2372" s="379"/>
      <c r="C2372" s="379"/>
      <c r="D2372" s="379"/>
      <c r="E2372" s="379"/>
      <c r="F2372" s="379"/>
      <c r="G2372" s="379"/>
      <c r="H2372" s="379"/>
      <c r="I2372" s="379"/>
      <c r="J2372" s="379"/>
      <c r="K2372" s="379"/>
      <c r="L2372" s="379"/>
      <c r="M2372" s="379"/>
      <c r="N2372" s="379"/>
      <c r="O2372" s="379"/>
      <c r="P2372" s="379"/>
      <c r="Q2372" s="379"/>
      <c r="R2372" s="379"/>
      <c r="S2372" s="379"/>
      <c r="T2372" s="379"/>
      <c r="U2372" s="379"/>
      <c r="V2372" s="379"/>
      <c r="W2372" s="379"/>
      <c r="X2372" s="379"/>
      <c r="Y2372" s="379"/>
      <c r="Z2372" s="379"/>
      <c r="AA2372" s="380"/>
      <c r="AB2372" s="379"/>
      <c r="AC2372" s="379"/>
      <c r="AD2372" s="379"/>
      <c r="AE2372" s="381"/>
      <c r="AF2372" s="105"/>
      <c r="AG2372" s="381"/>
      <c r="AH2372" s="381"/>
      <c r="AI2372" s="381"/>
      <c r="AJ2372" s="381"/>
      <c r="AK2372" s="381"/>
      <c r="AL2372" s="381"/>
      <c r="AM2372" s="381"/>
    </row>
    <row r="2373" spans="1:39" x14ac:dyDescent="0.35">
      <c r="A2373" s="379"/>
      <c r="B2373" s="379"/>
      <c r="C2373" s="379"/>
      <c r="D2373" s="379"/>
      <c r="E2373" s="379"/>
      <c r="F2373" s="379"/>
      <c r="G2373" s="379"/>
      <c r="H2373" s="379"/>
      <c r="I2373" s="379"/>
      <c r="J2373" s="379"/>
      <c r="K2373" s="379"/>
      <c r="L2373" s="379"/>
      <c r="M2373" s="379"/>
      <c r="N2373" s="379"/>
      <c r="O2373" s="379"/>
      <c r="P2373" s="379"/>
      <c r="Q2373" s="379"/>
      <c r="R2373" s="379"/>
      <c r="S2373" s="379"/>
      <c r="T2373" s="379"/>
      <c r="U2373" s="379"/>
      <c r="V2373" s="379"/>
      <c r="W2373" s="379"/>
      <c r="X2373" s="379"/>
      <c r="Y2373" s="379"/>
      <c r="Z2373" s="379"/>
      <c r="AA2373" s="380"/>
      <c r="AB2373" s="379"/>
      <c r="AC2373" s="379"/>
      <c r="AD2373" s="379"/>
      <c r="AE2373" s="381"/>
      <c r="AF2373" s="105"/>
      <c r="AG2373" s="381"/>
      <c r="AH2373" s="381"/>
      <c r="AI2373" s="381"/>
      <c r="AJ2373" s="381"/>
      <c r="AK2373" s="381"/>
      <c r="AL2373" s="381"/>
      <c r="AM2373" s="381"/>
    </row>
    <row r="2374" spans="1:39" x14ac:dyDescent="0.35">
      <c r="A2374" s="379"/>
      <c r="B2374" s="379"/>
      <c r="C2374" s="379"/>
      <c r="D2374" s="379"/>
      <c r="E2374" s="379"/>
      <c r="F2374" s="379"/>
      <c r="G2374" s="379"/>
      <c r="H2374" s="379"/>
      <c r="I2374" s="379"/>
      <c r="J2374" s="379"/>
      <c r="K2374" s="379"/>
      <c r="L2374" s="379"/>
      <c r="M2374" s="379"/>
      <c r="N2374" s="379"/>
      <c r="O2374" s="379"/>
      <c r="P2374" s="379"/>
      <c r="Q2374" s="379"/>
      <c r="R2374" s="379"/>
      <c r="S2374" s="379"/>
      <c r="T2374" s="379"/>
      <c r="U2374" s="379"/>
      <c r="V2374" s="379"/>
      <c r="W2374" s="379"/>
      <c r="X2374" s="379"/>
      <c r="Y2374" s="379"/>
      <c r="Z2374" s="379"/>
      <c r="AA2374" s="380"/>
      <c r="AB2374" s="379"/>
      <c r="AC2374" s="379"/>
      <c r="AD2374" s="379"/>
      <c r="AE2374" s="381"/>
      <c r="AF2374" s="105"/>
      <c r="AG2374" s="381"/>
      <c r="AH2374" s="381"/>
      <c r="AI2374" s="381"/>
      <c r="AJ2374" s="381"/>
      <c r="AK2374" s="381"/>
      <c r="AL2374" s="381"/>
      <c r="AM2374" s="381"/>
    </row>
    <row r="2375" spans="1:39" x14ac:dyDescent="0.35">
      <c r="A2375" s="379"/>
      <c r="B2375" s="379"/>
      <c r="C2375" s="379"/>
      <c r="D2375" s="379"/>
      <c r="E2375" s="379"/>
      <c r="F2375" s="379"/>
      <c r="G2375" s="379"/>
      <c r="H2375" s="379"/>
      <c r="I2375" s="379"/>
      <c r="J2375" s="379"/>
      <c r="K2375" s="379"/>
      <c r="L2375" s="379"/>
      <c r="M2375" s="379"/>
      <c r="N2375" s="379"/>
      <c r="O2375" s="379"/>
      <c r="P2375" s="379"/>
      <c r="Q2375" s="379"/>
      <c r="R2375" s="379"/>
      <c r="S2375" s="379"/>
      <c r="T2375" s="379"/>
      <c r="U2375" s="379"/>
      <c r="V2375" s="379"/>
      <c r="W2375" s="379"/>
      <c r="X2375" s="379"/>
      <c r="Y2375" s="379"/>
      <c r="Z2375" s="379"/>
      <c r="AA2375" s="380"/>
      <c r="AB2375" s="379"/>
      <c r="AC2375" s="379"/>
      <c r="AD2375" s="379"/>
      <c r="AE2375" s="381"/>
      <c r="AF2375" s="105"/>
      <c r="AG2375" s="381"/>
      <c r="AH2375" s="381"/>
      <c r="AI2375" s="381"/>
      <c r="AJ2375" s="381"/>
      <c r="AK2375" s="381"/>
      <c r="AL2375" s="381"/>
      <c r="AM2375" s="381"/>
    </row>
    <row r="2376" spans="1:39" x14ac:dyDescent="0.35">
      <c r="A2376" s="379"/>
      <c r="B2376" s="379"/>
      <c r="C2376" s="379"/>
      <c r="D2376" s="379"/>
      <c r="E2376" s="379"/>
      <c r="F2376" s="379"/>
      <c r="G2376" s="379"/>
      <c r="H2376" s="379"/>
      <c r="I2376" s="379"/>
      <c r="J2376" s="379"/>
      <c r="K2376" s="379"/>
      <c r="L2376" s="379"/>
      <c r="M2376" s="379"/>
      <c r="N2376" s="379"/>
      <c r="O2376" s="379"/>
      <c r="P2376" s="379"/>
      <c r="Q2376" s="379"/>
      <c r="R2376" s="379"/>
      <c r="S2376" s="379"/>
      <c r="T2376" s="379"/>
      <c r="U2376" s="379"/>
      <c r="V2376" s="379"/>
      <c r="W2376" s="379"/>
      <c r="X2376" s="379"/>
      <c r="Y2376" s="379"/>
      <c r="Z2376" s="379"/>
      <c r="AA2376" s="380"/>
      <c r="AB2376" s="379"/>
      <c r="AC2376" s="379"/>
      <c r="AD2376" s="379"/>
      <c r="AE2376" s="381"/>
      <c r="AF2376" s="105"/>
      <c r="AG2376" s="381"/>
      <c r="AH2376" s="381"/>
      <c r="AI2376" s="381"/>
      <c r="AJ2376" s="381"/>
      <c r="AK2376" s="381"/>
      <c r="AL2376" s="381"/>
      <c r="AM2376" s="381"/>
    </row>
    <row r="2377" spans="1:39" x14ac:dyDescent="0.35">
      <c r="A2377" s="379"/>
      <c r="B2377" s="379"/>
      <c r="C2377" s="379"/>
      <c r="D2377" s="379"/>
      <c r="E2377" s="379"/>
      <c r="F2377" s="379"/>
      <c r="G2377" s="379"/>
      <c r="H2377" s="379"/>
      <c r="I2377" s="379"/>
      <c r="J2377" s="379"/>
      <c r="K2377" s="379"/>
      <c r="L2377" s="379"/>
      <c r="M2377" s="379"/>
      <c r="N2377" s="379"/>
      <c r="O2377" s="379"/>
      <c r="P2377" s="379"/>
      <c r="Q2377" s="379"/>
      <c r="R2377" s="379"/>
      <c r="S2377" s="379"/>
      <c r="T2377" s="379"/>
      <c r="U2377" s="379"/>
      <c r="V2377" s="379"/>
      <c r="W2377" s="379"/>
      <c r="X2377" s="379"/>
      <c r="Y2377" s="379"/>
      <c r="Z2377" s="379"/>
      <c r="AA2377" s="380"/>
      <c r="AB2377" s="379"/>
      <c r="AC2377" s="379"/>
      <c r="AD2377" s="379"/>
      <c r="AE2377" s="381"/>
      <c r="AF2377" s="105"/>
      <c r="AG2377" s="381"/>
      <c r="AH2377" s="381"/>
      <c r="AI2377" s="381"/>
      <c r="AJ2377" s="381"/>
      <c r="AK2377" s="381"/>
      <c r="AL2377" s="381"/>
      <c r="AM2377" s="381"/>
    </row>
    <row r="2378" spans="1:39" x14ac:dyDescent="0.35">
      <c r="A2378" s="379"/>
      <c r="B2378" s="379"/>
      <c r="C2378" s="379"/>
      <c r="D2378" s="379"/>
      <c r="E2378" s="379"/>
      <c r="F2378" s="379"/>
      <c r="G2378" s="379"/>
      <c r="H2378" s="379"/>
      <c r="I2378" s="379"/>
      <c r="J2378" s="379"/>
      <c r="K2378" s="379"/>
      <c r="L2378" s="379"/>
      <c r="M2378" s="379"/>
      <c r="N2378" s="379"/>
      <c r="O2378" s="379"/>
      <c r="P2378" s="379"/>
      <c r="Q2378" s="379"/>
      <c r="R2378" s="379"/>
      <c r="S2378" s="379"/>
      <c r="T2378" s="379"/>
      <c r="U2378" s="379"/>
      <c r="V2378" s="379"/>
      <c r="W2378" s="379"/>
      <c r="X2378" s="379"/>
      <c r="Y2378" s="379"/>
      <c r="Z2378" s="379"/>
      <c r="AA2378" s="380"/>
      <c r="AB2378" s="379"/>
      <c r="AC2378" s="379"/>
      <c r="AD2378" s="379"/>
      <c r="AE2378" s="381"/>
      <c r="AF2378" s="105"/>
      <c r="AG2378" s="381"/>
      <c r="AH2378" s="381"/>
      <c r="AI2378" s="381"/>
      <c r="AJ2378" s="381"/>
      <c r="AK2378" s="381"/>
      <c r="AL2378" s="381"/>
      <c r="AM2378" s="381"/>
    </row>
    <row r="2379" spans="1:39" x14ac:dyDescent="0.35">
      <c r="A2379" s="379"/>
      <c r="B2379" s="379"/>
      <c r="C2379" s="379"/>
      <c r="D2379" s="379"/>
      <c r="E2379" s="379"/>
      <c r="F2379" s="379"/>
      <c r="G2379" s="379"/>
      <c r="H2379" s="379"/>
      <c r="I2379" s="379"/>
      <c r="J2379" s="379"/>
      <c r="K2379" s="379"/>
      <c r="L2379" s="379"/>
      <c r="M2379" s="379"/>
      <c r="N2379" s="379"/>
      <c r="O2379" s="379"/>
      <c r="P2379" s="379"/>
      <c r="Q2379" s="379"/>
      <c r="R2379" s="379"/>
      <c r="S2379" s="379"/>
      <c r="T2379" s="379"/>
      <c r="U2379" s="379"/>
      <c r="V2379" s="379"/>
      <c r="W2379" s="379"/>
      <c r="X2379" s="379"/>
      <c r="Y2379" s="379"/>
      <c r="Z2379" s="379"/>
      <c r="AA2379" s="380"/>
      <c r="AB2379" s="379"/>
      <c r="AC2379" s="379"/>
      <c r="AD2379" s="379"/>
      <c r="AE2379" s="381"/>
      <c r="AF2379" s="105"/>
      <c r="AG2379" s="381"/>
      <c r="AH2379" s="381"/>
      <c r="AI2379" s="381"/>
      <c r="AJ2379" s="381"/>
      <c r="AK2379" s="381"/>
      <c r="AL2379" s="381"/>
      <c r="AM2379" s="381"/>
    </row>
    <row r="2380" spans="1:39" x14ac:dyDescent="0.35">
      <c r="A2380" s="379"/>
      <c r="B2380" s="379"/>
      <c r="C2380" s="379"/>
      <c r="D2380" s="379"/>
      <c r="E2380" s="379"/>
      <c r="F2380" s="379"/>
      <c r="G2380" s="379"/>
      <c r="H2380" s="379"/>
      <c r="I2380" s="379"/>
      <c r="J2380" s="379"/>
      <c r="K2380" s="379"/>
      <c r="L2380" s="379"/>
      <c r="M2380" s="379"/>
      <c r="N2380" s="379"/>
      <c r="O2380" s="379"/>
      <c r="P2380" s="379"/>
      <c r="Q2380" s="379"/>
      <c r="R2380" s="379"/>
      <c r="S2380" s="379"/>
      <c r="T2380" s="379"/>
      <c r="U2380" s="379"/>
      <c r="V2380" s="379"/>
      <c r="W2380" s="379"/>
      <c r="X2380" s="379"/>
      <c r="Y2380" s="379"/>
      <c r="Z2380" s="379"/>
      <c r="AA2380" s="380"/>
      <c r="AB2380" s="379"/>
      <c r="AC2380" s="379"/>
      <c r="AD2380" s="379"/>
      <c r="AE2380" s="381"/>
      <c r="AF2380" s="105"/>
      <c r="AG2380" s="381"/>
      <c r="AH2380" s="381"/>
      <c r="AI2380" s="381"/>
      <c r="AJ2380" s="381"/>
      <c r="AK2380" s="381"/>
      <c r="AL2380" s="381"/>
      <c r="AM2380" s="381"/>
    </row>
    <row r="2381" spans="1:39" x14ac:dyDescent="0.35">
      <c r="A2381" s="379"/>
      <c r="B2381" s="379"/>
      <c r="C2381" s="379"/>
      <c r="D2381" s="379"/>
      <c r="E2381" s="379"/>
      <c r="F2381" s="379"/>
      <c r="G2381" s="379"/>
      <c r="H2381" s="379"/>
      <c r="I2381" s="379"/>
      <c r="J2381" s="379"/>
      <c r="K2381" s="379"/>
      <c r="L2381" s="379"/>
      <c r="M2381" s="379"/>
      <c r="N2381" s="379"/>
      <c r="O2381" s="379"/>
      <c r="P2381" s="379"/>
      <c r="Q2381" s="379"/>
      <c r="R2381" s="379"/>
      <c r="S2381" s="379"/>
      <c r="T2381" s="379"/>
      <c r="U2381" s="379"/>
      <c r="V2381" s="379"/>
      <c r="W2381" s="379"/>
      <c r="X2381" s="379"/>
      <c r="Y2381" s="379"/>
      <c r="Z2381" s="379"/>
      <c r="AA2381" s="380"/>
      <c r="AB2381" s="379"/>
      <c r="AC2381" s="379"/>
      <c r="AD2381" s="379"/>
      <c r="AE2381" s="381"/>
      <c r="AF2381" s="105"/>
      <c r="AG2381" s="381"/>
      <c r="AH2381" s="381"/>
      <c r="AI2381" s="381"/>
      <c r="AJ2381" s="381"/>
      <c r="AK2381" s="381"/>
      <c r="AL2381" s="381"/>
      <c r="AM2381" s="381"/>
    </row>
    <row r="2382" spans="1:39" x14ac:dyDescent="0.35">
      <c r="A2382" s="379"/>
      <c r="B2382" s="379"/>
      <c r="C2382" s="379"/>
      <c r="D2382" s="379"/>
      <c r="E2382" s="379"/>
      <c r="F2382" s="379"/>
      <c r="G2382" s="379"/>
      <c r="H2382" s="379"/>
      <c r="I2382" s="379"/>
      <c r="J2382" s="379"/>
      <c r="K2382" s="379"/>
      <c r="L2382" s="379"/>
      <c r="M2382" s="379"/>
      <c r="N2382" s="379"/>
      <c r="O2382" s="379"/>
      <c r="P2382" s="379"/>
      <c r="Q2382" s="379"/>
      <c r="R2382" s="379"/>
      <c r="S2382" s="379"/>
      <c r="T2382" s="379"/>
      <c r="U2382" s="379"/>
      <c r="V2382" s="379"/>
      <c r="W2382" s="379"/>
      <c r="X2382" s="379"/>
      <c r="Y2382" s="379"/>
      <c r="Z2382" s="379"/>
      <c r="AA2382" s="380"/>
      <c r="AB2382" s="379"/>
      <c r="AC2382" s="379"/>
      <c r="AD2382" s="379"/>
      <c r="AE2382" s="381"/>
      <c r="AF2382" s="105"/>
      <c r="AG2382" s="381"/>
      <c r="AH2382" s="381"/>
      <c r="AI2382" s="381"/>
      <c r="AJ2382" s="381"/>
      <c r="AK2382" s="381"/>
      <c r="AL2382" s="381"/>
      <c r="AM2382" s="381"/>
    </row>
    <row r="2383" spans="1:39" x14ac:dyDescent="0.35">
      <c r="A2383" s="379"/>
      <c r="B2383" s="379"/>
      <c r="C2383" s="379"/>
      <c r="D2383" s="379"/>
      <c r="E2383" s="379"/>
      <c r="F2383" s="379"/>
      <c r="G2383" s="379"/>
      <c r="H2383" s="379"/>
      <c r="I2383" s="379"/>
      <c r="J2383" s="379"/>
      <c r="K2383" s="379"/>
      <c r="L2383" s="379"/>
      <c r="M2383" s="379"/>
      <c r="N2383" s="379"/>
      <c r="O2383" s="379"/>
      <c r="P2383" s="379"/>
      <c r="Q2383" s="379"/>
      <c r="R2383" s="379"/>
      <c r="S2383" s="379"/>
      <c r="T2383" s="379"/>
      <c r="U2383" s="379"/>
      <c r="V2383" s="379"/>
      <c r="W2383" s="379"/>
      <c r="X2383" s="379"/>
      <c r="Y2383" s="379"/>
      <c r="Z2383" s="379"/>
      <c r="AA2383" s="380"/>
      <c r="AB2383" s="379"/>
      <c r="AC2383" s="379"/>
      <c r="AD2383" s="379"/>
      <c r="AE2383" s="381"/>
      <c r="AF2383" s="105"/>
      <c r="AG2383" s="381"/>
      <c r="AH2383" s="381"/>
      <c r="AI2383" s="381"/>
      <c r="AJ2383" s="381"/>
      <c r="AK2383" s="381"/>
      <c r="AL2383" s="381"/>
      <c r="AM2383" s="381"/>
    </row>
    <row r="2384" spans="1:39" x14ac:dyDescent="0.35">
      <c r="A2384" s="379"/>
      <c r="B2384" s="379"/>
      <c r="C2384" s="379"/>
      <c r="D2384" s="379"/>
      <c r="E2384" s="379"/>
      <c r="F2384" s="379"/>
      <c r="G2384" s="379"/>
      <c r="H2384" s="379"/>
      <c r="I2384" s="379"/>
      <c r="J2384" s="379"/>
      <c r="K2384" s="379"/>
      <c r="L2384" s="379"/>
      <c r="M2384" s="379"/>
      <c r="N2384" s="379"/>
      <c r="O2384" s="379"/>
      <c r="P2384" s="379"/>
      <c r="Q2384" s="379"/>
      <c r="R2384" s="379"/>
      <c r="S2384" s="379"/>
      <c r="T2384" s="379"/>
      <c r="U2384" s="379"/>
      <c r="V2384" s="379"/>
      <c r="W2384" s="379"/>
      <c r="X2384" s="379"/>
      <c r="Y2384" s="379"/>
      <c r="Z2384" s="379"/>
      <c r="AA2384" s="380"/>
      <c r="AB2384" s="379"/>
      <c r="AC2384" s="379"/>
      <c r="AD2384" s="379"/>
      <c r="AE2384" s="381"/>
      <c r="AF2384" s="105"/>
      <c r="AG2384" s="381"/>
      <c r="AH2384" s="381"/>
      <c r="AI2384" s="381"/>
      <c r="AJ2384" s="381"/>
      <c r="AK2384" s="381"/>
      <c r="AL2384" s="381"/>
      <c r="AM2384" s="381"/>
    </row>
    <row r="2385" spans="1:39" x14ac:dyDescent="0.35">
      <c r="A2385" s="379"/>
      <c r="B2385" s="379"/>
      <c r="C2385" s="379"/>
      <c r="D2385" s="379"/>
      <c r="E2385" s="379"/>
      <c r="F2385" s="379"/>
      <c r="G2385" s="379"/>
      <c r="H2385" s="379"/>
      <c r="I2385" s="379"/>
      <c r="J2385" s="379"/>
      <c r="K2385" s="379"/>
      <c r="L2385" s="379"/>
      <c r="M2385" s="379"/>
      <c r="N2385" s="379"/>
      <c r="O2385" s="379"/>
      <c r="P2385" s="379"/>
      <c r="Q2385" s="379"/>
      <c r="R2385" s="379"/>
      <c r="S2385" s="379"/>
      <c r="T2385" s="379"/>
      <c r="U2385" s="379"/>
      <c r="V2385" s="379"/>
      <c r="W2385" s="379"/>
      <c r="X2385" s="379"/>
      <c r="Y2385" s="379"/>
      <c r="Z2385" s="379"/>
      <c r="AA2385" s="380"/>
      <c r="AB2385" s="379"/>
      <c r="AC2385" s="379"/>
      <c r="AD2385" s="379"/>
      <c r="AE2385" s="381"/>
      <c r="AF2385" s="105"/>
      <c r="AG2385" s="381"/>
      <c r="AH2385" s="381"/>
      <c r="AI2385" s="381"/>
      <c r="AJ2385" s="381"/>
      <c r="AK2385" s="381"/>
      <c r="AL2385" s="381"/>
      <c r="AM2385" s="381"/>
    </row>
    <row r="2386" spans="1:39" x14ac:dyDescent="0.35">
      <c r="A2386" s="379"/>
      <c r="B2386" s="379"/>
      <c r="C2386" s="379"/>
      <c r="D2386" s="379"/>
      <c r="E2386" s="379"/>
      <c r="F2386" s="379"/>
      <c r="G2386" s="379"/>
      <c r="H2386" s="379"/>
      <c r="I2386" s="379"/>
      <c r="J2386" s="379"/>
      <c r="K2386" s="379"/>
      <c r="L2386" s="379"/>
      <c r="M2386" s="379"/>
      <c r="N2386" s="379"/>
      <c r="O2386" s="379"/>
      <c r="P2386" s="379"/>
      <c r="Q2386" s="379"/>
      <c r="R2386" s="379"/>
      <c r="S2386" s="379"/>
      <c r="T2386" s="379"/>
      <c r="U2386" s="379"/>
      <c r="V2386" s="379"/>
      <c r="W2386" s="379"/>
      <c r="X2386" s="379"/>
      <c r="Y2386" s="379"/>
      <c r="Z2386" s="379"/>
      <c r="AA2386" s="380"/>
      <c r="AB2386" s="379"/>
      <c r="AC2386" s="379"/>
      <c r="AD2386" s="379"/>
      <c r="AE2386" s="381"/>
      <c r="AF2386" s="105"/>
      <c r="AG2386" s="381"/>
      <c r="AH2386" s="381"/>
      <c r="AI2386" s="381"/>
      <c r="AJ2386" s="381"/>
      <c r="AK2386" s="381"/>
      <c r="AL2386" s="381"/>
      <c r="AM2386" s="381"/>
    </row>
    <row r="2387" spans="1:39" x14ac:dyDescent="0.35">
      <c r="A2387" s="379"/>
      <c r="B2387" s="379"/>
      <c r="C2387" s="379"/>
      <c r="D2387" s="379"/>
      <c r="E2387" s="379"/>
      <c r="F2387" s="379"/>
      <c r="G2387" s="379"/>
      <c r="H2387" s="379"/>
      <c r="I2387" s="379"/>
      <c r="J2387" s="379"/>
      <c r="K2387" s="379"/>
      <c r="L2387" s="379"/>
      <c r="M2387" s="379"/>
      <c r="N2387" s="379"/>
      <c r="O2387" s="379"/>
      <c r="P2387" s="379"/>
      <c r="Q2387" s="379"/>
      <c r="R2387" s="379"/>
      <c r="S2387" s="379"/>
      <c r="T2387" s="379"/>
      <c r="U2387" s="379"/>
      <c r="V2387" s="379"/>
      <c r="W2387" s="379"/>
      <c r="X2387" s="379"/>
      <c r="Y2387" s="379"/>
      <c r="Z2387" s="379"/>
      <c r="AA2387" s="380"/>
      <c r="AB2387" s="379"/>
      <c r="AC2387" s="379"/>
      <c r="AD2387" s="379"/>
      <c r="AE2387" s="381"/>
      <c r="AF2387" s="105"/>
      <c r="AG2387" s="381"/>
      <c r="AH2387" s="381"/>
      <c r="AI2387" s="381"/>
      <c r="AJ2387" s="381"/>
      <c r="AK2387" s="381"/>
      <c r="AL2387" s="381"/>
      <c r="AM2387" s="381"/>
    </row>
    <row r="2388" spans="1:39" x14ac:dyDescent="0.35">
      <c r="A2388" s="379"/>
      <c r="B2388" s="379"/>
      <c r="C2388" s="379"/>
      <c r="D2388" s="379"/>
      <c r="E2388" s="379"/>
      <c r="F2388" s="379"/>
      <c r="G2388" s="379"/>
      <c r="H2388" s="379"/>
      <c r="I2388" s="379"/>
      <c r="J2388" s="379"/>
      <c r="K2388" s="379"/>
      <c r="L2388" s="379"/>
      <c r="M2388" s="379"/>
      <c r="N2388" s="379"/>
      <c r="O2388" s="379"/>
      <c r="P2388" s="379"/>
      <c r="Q2388" s="379"/>
      <c r="R2388" s="379"/>
      <c r="S2388" s="379"/>
      <c r="T2388" s="379"/>
      <c r="U2388" s="379"/>
      <c r="V2388" s="379"/>
      <c r="W2388" s="379"/>
      <c r="X2388" s="379"/>
      <c r="Y2388" s="379"/>
      <c r="Z2388" s="379"/>
      <c r="AA2388" s="380"/>
      <c r="AB2388" s="379"/>
      <c r="AC2388" s="379"/>
      <c r="AD2388" s="379"/>
      <c r="AE2388" s="381"/>
      <c r="AF2388" s="105"/>
      <c r="AG2388" s="381"/>
      <c r="AH2388" s="381"/>
      <c r="AI2388" s="381"/>
      <c r="AJ2388" s="381"/>
      <c r="AK2388" s="381"/>
      <c r="AL2388" s="381"/>
      <c r="AM2388" s="381"/>
    </row>
    <row r="2389" spans="1:39" x14ac:dyDescent="0.35">
      <c r="A2389" s="379"/>
      <c r="B2389" s="379"/>
      <c r="C2389" s="379"/>
      <c r="D2389" s="379"/>
      <c r="E2389" s="379"/>
      <c r="F2389" s="379"/>
      <c r="G2389" s="379"/>
      <c r="H2389" s="379"/>
      <c r="I2389" s="379"/>
      <c r="J2389" s="379"/>
      <c r="K2389" s="379"/>
      <c r="L2389" s="379"/>
      <c r="M2389" s="379"/>
      <c r="N2389" s="379"/>
      <c r="O2389" s="379"/>
      <c r="P2389" s="379"/>
      <c r="Q2389" s="379"/>
      <c r="R2389" s="379"/>
      <c r="S2389" s="379"/>
      <c r="T2389" s="379"/>
      <c r="U2389" s="379"/>
      <c r="V2389" s="379"/>
      <c r="W2389" s="379"/>
      <c r="X2389" s="379"/>
      <c r="Y2389" s="379"/>
      <c r="Z2389" s="379"/>
      <c r="AA2389" s="380"/>
      <c r="AB2389" s="379"/>
      <c r="AC2389" s="379"/>
      <c r="AD2389" s="379"/>
      <c r="AE2389" s="381"/>
      <c r="AF2389" s="105"/>
      <c r="AG2389" s="381"/>
      <c r="AH2389" s="381"/>
      <c r="AI2389" s="381"/>
      <c r="AJ2389" s="381"/>
      <c r="AK2389" s="381"/>
      <c r="AL2389" s="381"/>
      <c r="AM2389" s="381"/>
    </row>
    <row r="2390" spans="1:39" x14ac:dyDescent="0.35">
      <c r="A2390" s="379"/>
      <c r="B2390" s="379"/>
      <c r="C2390" s="379"/>
      <c r="D2390" s="379"/>
      <c r="E2390" s="379"/>
      <c r="F2390" s="379"/>
      <c r="G2390" s="379"/>
      <c r="H2390" s="379"/>
      <c r="I2390" s="379"/>
      <c r="J2390" s="379"/>
      <c r="K2390" s="379"/>
      <c r="L2390" s="379"/>
      <c r="M2390" s="379"/>
      <c r="N2390" s="379"/>
      <c r="O2390" s="379"/>
      <c r="P2390" s="379"/>
      <c r="Q2390" s="379"/>
      <c r="R2390" s="379"/>
      <c r="S2390" s="379"/>
      <c r="T2390" s="379"/>
      <c r="U2390" s="379"/>
      <c r="V2390" s="379"/>
      <c r="W2390" s="379"/>
      <c r="X2390" s="379"/>
      <c r="Y2390" s="379"/>
      <c r="Z2390" s="379"/>
      <c r="AA2390" s="380"/>
      <c r="AB2390" s="379"/>
      <c r="AC2390" s="379"/>
      <c r="AD2390" s="379"/>
      <c r="AE2390" s="381"/>
      <c r="AF2390" s="105"/>
      <c r="AG2390" s="381"/>
      <c r="AH2390" s="381"/>
      <c r="AI2390" s="381"/>
      <c r="AJ2390" s="381"/>
      <c r="AK2390" s="381"/>
      <c r="AL2390" s="381"/>
      <c r="AM2390" s="381"/>
    </row>
    <row r="2391" spans="1:39" x14ac:dyDescent="0.35">
      <c r="A2391" s="379"/>
      <c r="B2391" s="379"/>
      <c r="C2391" s="379"/>
      <c r="D2391" s="379"/>
      <c r="E2391" s="379"/>
      <c r="F2391" s="379"/>
      <c r="G2391" s="379"/>
      <c r="H2391" s="379"/>
      <c r="I2391" s="379"/>
      <c r="J2391" s="379"/>
      <c r="K2391" s="379"/>
      <c r="L2391" s="379"/>
      <c r="M2391" s="379"/>
      <c r="N2391" s="379"/>
      <c r="O2391" s="379"/>
      <c r="P2391" s="379"/>
      <c r="Q2391" s="379"/>
      <c r="R2391" s="379"/>
      <c r="S2391" s="379"/>
      <c r="T2391" s="379"/>
      <c r="U2391" s="379"/>
      <c r="V2391" s="379"/>
      <c r="W2391" s="379"/>
      <c r="X2391" s="379"/>
      <c r="Y2391" s="379"/>
      <c r="Z2391" s="379"/>
      <c r="AA2391" s="380"/>
      <c r="AB2391" s="379"/>
      <c r="AC2391" s="379"/>
      <c r="AD2391" s="379"/>
      <c r="AE2391" s="381"/>
      <c r="AF2391" s="105"/>
      <c r="AG2391" s="381"/>
      <c r="AH2391" s="381"/>
      <c r="AI2391" s="381"/>
      <c r="AJ2391" s="381"/>
      <c r="AK2391" s="381"/>
      <c r="AL2391" s="381"/>
      <c r="AM2391" s="381"/>
    </row>
    <row r="2392" spans="1:39" x14ac:dyDescent="0.35">
      <c r="A2392" s="379"/>
      <c r="B2392" s="379"/>
      <c r="C2392" s="379"/>
      <c r="D2392" s="379"/>
      <c r="E2392" s="379"/>
      <c r="F2392" s="379"/>
      <c r="G2392" s="379"/>
      <c r="H2392" s="379"/>
      <c r="I2392" s="379"/>
      <c r="J2392" s="379"/>
      <c r="K2392" s="379"/>
      <c r="L2392" s="379"/>
      <c r="M2392" s="379"/>
      <c r="N2392" s="379"/>
      <c r="O2392" s="379"/>
      <c r="P2392" s="379"/>
      <c r="Q2392" s="379"/>
      <c r="R2392" s="379"/>
      <c r="S2392" s="379"/>
      <c r="T2392" s="379"/>
      <c r="U2392" s="379"/>
      <c r="V2392" s="379"/>
      <c r="W2392" s="379"/>
      <c r="X2392" s="379"/>
      <c r="Y2392" s="379"/>
      <c r="Z2392" s="379"/>
      <c r="AA2392" s="380"/>
      <c r="AB2392" s="379"/>
      <c r="AC2392" s="379"/>
      <c r="AD2392" s="379"/>
      <c r="AE2392" s="381"/>
      <c r="AF2392" s="105"/>
      <c r="AG2392" s="381"/>
      <c r="AH2392" s="381"/>
      <c r="AI2392" s="381"/>
      <c r="AJ2392" s="381"/>
      <c r="AK2392" s="381"/>
      <c r="AL2392" s="381"/>
      <c r="AM2392" s="381"/>
    </row>
    <row r="2393" spans="1:39" x14ac:dyDescent="0.35">
      <c r="A2393" s="379"/>
      <c r="B2393" s="379"/>
      <c r="C2393" s="379"/>
      <c r="D2393" s="379"/>
      <c r="E2393" s="379"/>
      <c r="F2393" s="379"/>
      <c r="G2393" s="379"/>
      <c r="H2393" s="379"/>
      <c r="I2393" s="379"/>
      <c r="J2393" s="379"/>
      <c r="K2393" s="379"/>
      <c r="L2393" s="379"/>
      <c r="M2393" s="379"/>
      <c r="N2393" s="379"/>
      <c r="O2393" s="379"/>
      <c r="P2393" s="379"/>
      <c r="Q2393" s="379"/>
      <c r="R2393" s="379"/>
      <c r="S2393" s="379"/>
      <c r="T2393" s="379"/>
      <c r="U2393" s="379"/>
      <c r="V2393" s="379"/>
      <c r="W2393" s="379"/>
      <c r="X2393" s="379"/>
      <c r="Y2393" s="379"/>
      <c r="Z2393" s="379"/>
      <c r="AA2393" s="380"/>
      <c r="AB2393" s="379"/>
      <c r="AC2393" s="379"/>
      <c r="AD2393" s="379"/>
      <c r="AE2393" s="381"/>
      <c r="AF2393" s="105"/>
      <c r="AG2393" s="381"/>
      <c r="AH2393" s="381"/>
      <c r="AI2393" s="381"/>
      <c r="AJ2393" s="381"/>
      <c r="AK2393" s="381"/>
      <c r="AL2393" s="381"/>
      <c r="AM2393" s="381"/>
    </row>
    <row r="2394" spans="1:39" x14ac:dyDescent="0.35">
      <c r="A2394" s="379"/>
      <c r="B2394" s="379"/>
      <c r="C2394" s="379"/>
      <c r="D2394" s="379"/>
      <c r="E2394" s="379"/>
      <c r="F2394" s="379"/>
      <c r="G2394" s="379"/>
      <c r="H2394" s="379"/>
      <c r="I2394" s="379"/>
      <c r="J2394" s="379"/>
      <c r="K2394" s="379"/>
      <c r="L2394" s="379"/>
      <c r="M2394" s="379"/>
      <c r="N2394" s="379"/>
      <c r="O2394" s="379"/>
      <c r="P2394" s="379"/>
      <c r="Q2394" s="379"/>
      <c r="R2394" s="379"/>
      <c r="S2394" s="379"/>
      <c r="T2394" s="379"/>
      <c r="U2394" s="379"/>
      <c r="V2394" s="379"/>
      <c r="W2394" s="379"/>
      <c r="X2394" s="379"/>
      <c r="Y2394" s="379"/>
      <c r="Z2394" s="379"/>
      <c r="AA2394" s="380"/>
      <c r="AB2394" s="379"/>
      <c r="AC2394" s="379"/>
      <c r="AD2394" s="379"/>
      <c r="AE2394" s="381"/>
      <c r="AF2394" s="105"/>
      <c r="AG2394" s="381"/>
      <c r="AH2394" s="381"/>
      <c r="AI2394" s="381"/>
      <c r="AJ2394" s="381"/>
      <c r="AK2394" s="381"/>
      <c r="AL2394" s="381"/>
      <c r="AM2394" s="381"/>
    </row>
    <row r="2395" spans="1:39" x14ac:dyDescent="0.35">
      <c r="A2395" s="379"/>
      <c r="B2395" s="379"/>
      <c r="C2395" s="379"/>
      <c r="D2395" s="379"/>
      <c r="E2395" s="379"/>
      <c r="F2395" s="379"/>
      <c r="G2395" s="379"/>
      <c r="H2395" s="379"/>
      <c r="I2395" s="379"/>
      <c r="J2395" s="379"/>
      <c r="K2395" s="379"/>
      <c r="L2395" s="379"/>
      <c r="M2395" s="379"/>
      <c r="N2395" s="379"/>
      <c r="O2395" s="379"/>
      <c r="P2395" s="379"/>
      <c r="Q2395" s="379"/>
      <c r="R2395" s="379"/>
      <c r="S2395" s="379"/>
      <c r="T2395" s="379"/>
      <c r="U2395" s="379"/>
      <c r="V2395" s="379"/>
      <c r="W2395" s="379"/>
      <c r="X2395" s="379"/>
      <c r="Y2395" s="379"/>
      <c r="Z2395" s="379"/>
      <c r="AA2395" s="380"/>
      <c r="AB2395" s="379"/>
      <c r="AC2395" s="379"/>
      <c r="AD2395" s="379"/>
      <c r="AE2395" s="381"/>
      <c r="AF2395" s="105"/>
      <c r="AG2395" s="381"/>
      <c r="AH2395" s="381"/>
      <c r="AI2395" s="381"/>
      <c r="AJ2395" s="381"/>
      <c r="AK2395" s="381"/>
      <c r="AL2395" s="381"/>
      <c r="AM2395" s="381"/>
    </row>
    <row r="2396" spans="1:39" x14ac:dyDescent="0.35">
      <c r="A2396" s="379"/>
      <c r="B2396" s="379"/>
      <c r="C2396" s="379"/>
      <c r="D2396" s="379"/>
      <c r="E2396" s="379"/>
      <c r="F2396" s="379"/>
      <c r="G2396" s="379"/>
      <c r="H2396" s="379"/>
      <c r="I2396" s="379"/>
      <c r="J2396" s="379"/>
      <c r="K2396" s="379"/>
      <c r="L2396" s="379"/>
      <c r="M2396" s="379"/>
      <c r="N2396" s="379"/>
      <c r="O2396" s="379"/>
      <c r="P2396" s="379"/>
      <c r="Q2396" s="379"/>
      <c r="R2396" s="379"/>
      <c r="S2396" s="379"/>
      <c r="T2396" s="379"/>
      <c r="U2396" s="379"/>
      <c r="V2396" s="379"/>
      <c r="W2396" s="379"/>
      <c r="X2396" s="379"/>
      <c r="Y2396" s="379"/>
      <c r="Z2396" s="379"/>
      <c r="AA2396" s="380"/>
      <c r="AB2396" s="379"/>
      <c r="AC2396" s="379"/>
      <c r="AD2396" s="379"/>
      <c r="AE2396" s="381"/>
      <c r="AF2396" s="105"/>
      <c r="AG2396" s="381"/>
      <c r="AH2396" s="381"/>
      <c r="AI2396" s="381"/>
      <c r="AJ2396" s="381"/>
      <c r="AK2396" s="381"/>
      <c r="AL2396" s="381"/>
      <c r="AM2396" s="381"/>
    </row>
    <row r="2397" spans="1:39" x14ac:dyDescent="0.35">
      <c r="A2397" s="379"/>
      <c r="B2397" s="379"/>
      <c r="C2397" s="379"/>
      <c r="D2397" s="379"/>
      <c r="E2397" s="379"/>
      <c r="F2397" s="379"/>
      <c r="G2397" s="379"/>
      <c r="H2397" s="379"/>
      <c r="I2397" s="379"/>
      <c r="J2397" s="379"/>
      <c r="K2397" s="379"/>
      <c r="L2397" s="379"/>
      <c r="M2397" s="379"/>
      <c r="N2397" s="379"/>
      <c r="O2397" s="379"/>
      <c r="P2397" s="379"/>
      <c r="Q2397" s="379"/>
      <c r="R2397" s="379"/>
      <c r="S2397" s="379"/>
      <c r="T2397" s="379"/>
      <c r="U2397" s="379"/>
      <c r="V2397" s="379"/>
      <c r="W2397" s="379"/>
      <c r="X2397" s="379"/>
      <c r="Y2397" s="379"/>
      <c r="Z2397" s="379"/>
      <c r="AA2397" s="380"/>
      <c r="AB2397" s="379"/>
      <c r="AC2397" s="379"/>
      <c r="AD2397" s="379"/>
      <c r="AE2397" s="381"/>
      <c r="AF2397" s="105"/>
      <c r="AG2397" s="381"/>
      <c r="AH2397" s="381"/>
      <c r="AI2397" s="381"/>
      <c r="AJ2397" s="381"/>
      <c r="AK2397" s="381"/>
      <c r="AL2397" s="381"/>
      <c r="AM2397" s="381"/>
    </row>
    <row r="2398" spans="1:39" x14ac:dyDescent="0.35">
      <c r="A2398" s="379"/>
      <c r="B2398" s="379"/>
      <c r="C2398" s="379"/>
      <c r="D2398" s="379"/>
      <c r="E2398" s="379"/>
      <c r="F2398" s="379"/>
      <c r="G2398" s="379"/>
      <c r="H2398" s="379"/>
      <c r="I2398" s="379"/>
      <c r="J2398" s="379"/>
      <c r="K2398" s="379"/>
      <c r="L2398" s="379"/>
      <c r="M2398" s="379"/>
      <c r="N2398" s="379"/>
      <c r="O2398" s="379"/>
      <c r="P2398" s="379"/>
      <c r="Q2398" s="379"/>
      <c r="R2398" s="379"/>
      <c r="S2398" s="379"/>
      <c r="T2398" s="379"/>
      <c r="U2398" s="379"/>
      <c r="V2398" s="379"/>
      <c r="W2398" s="379"/>
      <c r="X2398" s="379"/>
      <c r="Y2398" s="379"/>
      <c r="Z2398" s="379"/>
      <c r="AA2398" s="380"/>
      <c r="AB2398" s="379"/>
      <c r="AC2398" s="379"/>
      <c r="AD2398" s="379"/>
      <c r="AE2398" s="381"/>
      <c r="AF2398" s="105"/>
      <c r="AG2398" s="381"/>
      <c r="AH2398" s="381"/>
      <c r="AI2398" s="381"/>
      <c r="AJ2398" s="381"/>
      <c r="AK2398" s="381"/>
      <c r="AL2398" s="381"/>
      <c r="AM2398" s="381"/>
    </row>
    <row r="2399" spans="1:39" x14ac:dyDescent="0.35">
      <c r="A2399" s="379"/>
      <c r="B2399" s="379"/>
      <c r="C2399" s="379"/>
      <c r="D2399" s="379"/>
      <c r="E2399" s="379"/>
      <c r="F2399" s="379"/>
      <c r="G2399" s="379"/>
      <c r="H2399" s="379"/>
      <c r="I2399" s="379"/>
      <c r="J2399" s="379"/>
      <c r="K2399" s="379"/>
      <c r="L2399" s="379"/>
      <c r="M2399" s="379"/>
      <c r="N2399" s="379"/>
      <c r="O2399" s="379"/>
      <c r="P2399" s="379"/>
      <c r="Q2399" s="379"/>
      <c r="R2399" s="379"/>
      <c r="S2399" s="379"/>
      <c r="T2399" s="379"/>
      <c r="U2399" s="379"/>
      <c r="V2399" s="379"/>
      <c r="W2399" s="379"/>
      <c r="X2399" s="379"/>
      <c r="Y2399" s="379"/>
      <c r="Z2399" s="379"/>
      <c r="AA2399" s="380"/>
      <c r="AB2399" s="379"/>
      <c r="AC2399" s="379"/>
      <c r="AD2399" s="379"/>
      <c r="AE2399" s="381"/>
      <c r="AF2399" s="105"/>
      <c r="AG2399" s="381"/>
      <c r="AH2399" s="381"/>
      <c r="AI2399" s="381"/>
      <c r="AJ2399" s="381"/>
      <c r="AK2399" s="381"/>
      <c r="AL2399" s="381"/>
      <c r="AM2399" s="381"/>
    </row>
    <row r="2400" spans="1:39" x14ac:dyDescent="0.35">
      <c r="A2400" s="379"/>
      <c r="B2400" s="379"/>
      <c r="C2400" s="379"/>
      <c r="D2400" s="379"/>
      <c r="E2400" s="379"/>
      <c r="F2400" s="379"/>
      <c r="G2400" s="379"/>
      <c r="H2400" s="379"/>
      <c r="I2400" s="379"/>
      <c r="J2400" s="379"/>
      <c r="K2400" s="379"/>
      <c r="L2400" s="379"/>
      <c r="M2400" s="379"/>
      <c r="N2400" s="379"/>
      <c r="O2400" s="379"/>
      <c r="P2400" s="379"/>
      <c r="Q2400" s="379"/>
      <c r="R2400" s="379"/>
      <c r="S2400" s="379"/>
      <c r="T2400" s="379"/>
      <c r="U2400" s="379"/>
      <c r="V2400" s="379"/>
      <c r="W2400" s="379"/>
      <c r="X2400" s="379"/>
      <c r="Y2400" s="379"/>
      <c r="Z2400" s="379"/>
      <c r="AA2400" s="380"/>
      <c r="AB2400" s="379"/>
      <c r="AC2400" s="379"/>
      <c r="AD2400" s="379"/>
      <c r="AE2400" s="381"/>
      <c r="AF2400" s="105"/>
      <c r="AG2400" s="381"/>
      <c r="AH2400" s="381"/>
      <c r="AI2400" s="381"/>
      <c r="AJ2400" s="381"/>
      <c r="AK2400" s="381"/>
      <c r="AL2400" s="381"/>
      <c r="AM2400" s="381"/>
    </row>
    <row r="2401" spans="1:39" x14ac:dyDescent="0.35">
      <c r="A2401" s="379"/>
      <c r="B2401" s="379"/>
      <c r="C2401" s="379"/>
      <c r="D2401" s="379"/>
      <c r="E2401" s="379"/>
      <c r="F2401" s="379"/>
      <c r="G2401" s="379"/>
      <c r="H2401" s="379"/>
      <c r="I2401" s="379"/>
      <c r="J2401" s="379"/>
      <c r="K2401" s="379"/>
      <c r="L2401" s="379"/>
      <c r="M2401" s="379"/>
      <c r="N2401" s="379"/>
      <c r="O2401" s="379"/>
      <c r="P2401" s="379"/>
      <c r="Q2401" s="379"/>
      <c r="R2401" s="379"/>
      <c r="S2401" s="379"/>
      <c r="T2401" s="379"/>
      <c r="U2401" s="379"/>
      <c r="V2401" s="379"/>
      <c r="W2401" s="379"/>
      <c r="X2401" s="379"/>
      <c r="Y2401" s="379"/>
      <c r="Z2401" s="379"/>
      <c r="AA2401" s="380"/>
      <c r="AB2401" s="379"/>
      <c r="AC2401" s="379"/>
      <c r="AD2401" s="379"/>
      <c r="AE2401" s="381"/>
      <c r="AF2401" s="105"/>
      <c r="AG2401" s="381"/>
      <c r="AH2401" s="381"/>
      <c r="AI2401" s="381"/>
      <c r="AJ2401" s="381"/>
      <c r="AK2401" s="381"/>
      <c r="AL2401" s="381"/>
      <c r="AM2401" s="381"/>
    </row>
    <row r="2402" spans="1:39" x14ac:dyDescent="0.35">
      <c r="A2402" s="379"/>
      <c r="B2402" s="379"/>
      <c r="C2402" s="379"/>
      <c r="D2402" s="379"/>
      <c r="E2402" s="379"/>
      <c r="F2402" s="379"/>
      <c r="G2402" s="379"/>
      <c r="H2402" s="379"/>
      <c r="I2402" s="379"/>
      <c r="J2402" s="379"/>
      <c r="K2402" s="379"/>
      <c r="L2402" s="379"/>
      <c r="M2402" s="379"/>
      <c r="N2402" s="379"/>
      <c r="O2402" s="379"/>
      <c r="P2402" s="379"/>
      <c r="Q2402" s="379"/>
      <c r="R2402" s="379"/>
      <c r="S2402" s="379"/>
      <c r="T2402" s="379"/>
      <c r="U2402" s="379"/>
      <c r="V2402" s="379"/>
      <c r="W2402" s="379"/>
      <c r="X2402" s="379"/>
      <c r="Y2402" s="379"/>
      <c r="Z2402" s="379"/>
      <c r="AA2402" s="380"/>
      <c r="AB2402" s="379"/>
      <c r="AC2402" s="379"/>
      <c r="AD2402" s="379"/>
      <c r="AE2402" s="381"/>
      <c r="AF2402" s="105"/>
      <c r="AG2402" s="381"/>
      <c r="AH2402" s="381"/>
      <c r="AI2402" s="381"/>
      <c r="AJ2402" s="381"/>
      <c r="AK2402" s="381"/>
      <c r="AL2402" s="381"/>
      <c r="AM2402" s="381"/>
    </row>
    <row r="2403" spans="1:39" x14ac:dyDescent="0.35">
      <c r="A2403" s="379"/>
      <c r="B2403" s="379"/>
      <c r="C2403" s="379"/>
      <c r="D2403" s="379"/>
      <c r="E2403" s="379"/>
      <c r="F2403" s="379"/>
      <c r="G2403" s="379"/>
      <c r="H2403" s="379"/>
      <c r="I2403" s="379"/>
      <c r="J2403" s="379"/>
      <c r="K2403" s="379"/>
      <c r="L2403" s="379"/>
      <c r="M2403" s="379"/>
      <c r="N2403" s="379"/>
      <c r="O2403" s="379"/>
      <c r="P2403" s="379"/>
      <c r="Q2403" s="379"/>
      <c r="R2403" s="379"/>
      <c r="S2403" s="379"/>
      <c r="T2403" s="379"/>
      <c r="U2403" s="379"/>
      <c r="V2403" s="379"/>
      <c r="W2403" s="379"/>
      <c r="X2403" s="379"/>
      <c r="Y2403" s="379"/>
      <c r="Z2403" s="379"/>
      <c r="AA2403" s="380"/>
      <c r="AB2403" s="379"/>
      <c r="AC2403" s="379"/>
      <c r="AD2403" s="379"/>
      <c r="AE2403" s="381"/>
      <c r="AF2403" s="105"/>
      <c r="AG2403" s="381"/>
      <c r="AH2403" s="381"/>
      <c r="AI2403" s="381"/>
      <c r="AJ2403" s="381"/>
      <c r="AK2403" s="381"/>
      <c r="AL2403" s="381"/>
      <c r="AM2403" s="381"/>
    </row>
    <row r="2404" spans="1:39" x14ac:dyDescent="0.35">
      <c r="A2404" s="379"/>
      <c r="B2404" s="379"/>
      <c r="C2404" s="379"/>
      <c r="D2404" s="379"/>
      <c r="E2404" s="379"/>
      <c r="F2404" s="379"/>
      <c r="G2404" s="379"/>
      <c r="H2404" s="379"/>
      <c r="I2404" s="379"/>
      <c r="J2404" s="379"/>
      <c r="K2404" s="379"/>
      <c r="L2404" s="379"/>
      <c r="M2404" s="379"/>
      <c r="N2404" s="379"/>
      <c r="O2404" s="379"/>
      <c r="P2404" s="379"/>
      <c r="Q2404" s="379"/>
      <c r="R2404" s="379"/>
      <c r="S2404" s="379"/>
      <c r="T2404" s="379"/>
      <c r="U2404" s="379"/>
      <c r="V2404" s="379"/>
      <c r="W2404" s="379"/>
      <c r="X2404" s="379"/>
      <c r="Y2404" s="379"/>
      <c r="Z2404" s="379"/>
      <c r="AA2404" s="380"/>
      <c r="AB2404" s="379"/>
      <c r="AC2404" s="379"/>
      <c r="AD2404" s="379"/>
      <c r="AE2404" s="381"/>
      <c r="AF2404" s="105"/>
      <c r="AG2404" s="381"/>
      <c r="AH2404" s="381"/>
      <c r="AI2404" s="381"/>
      <c r="AJ2404" s="381"/>
      <c r="AK2404" s="381"/>
      <c r="AL2404" s="381"/>
      <c r="AM2404" s="381"/>
    </row>
    <row r="2405" spans="1:39" x14ac:dyDescent="0.35">
      <c r="A2405" s="379"/>
      <c r="B2405" s="379"/>
      <c r="C2405" s="379"/>
      <c r="D2405" s="379"/>
      <c r="E2405" s="379"/>
      <c r="F2405" s="379"/>
      <c r="G2405" s="379"/>
      <c r="H2405" s="379"/>
      <c r="I2405" s="379"/>
      <c r="J2405" s="379"/>
      <c r="K2405" s="379"/>
      <c r="L2405" s="379"/>
      <c r="M2405" s="379"/>
      <c r="N2405" s="379"/>
      <c r="O2405" s="379"/>
      <c r="P2405" s="379"/>
      <c r="Q2405" s="379"/>
      <c r="R2405" s="379"/>
      <c r="S2405" s="379"/>
      <c r="T2405" s="379"/>
      <c r="U2405" s="379"/>
      <c r="V2405" s="379"/>
      <c r="W2405" s="379"/>
      <c r="X2405" s="379"/>
      <c r="Y2405" s="379"/>
      <c r="Z2405" s="379"/>
      <c r="AA2405" s="380"/>
      <c r="AB2405" s="379"/>
      <c r="AC2405" s="379"/>
      <c r="AD2405" s="379"/>
      <c r="AE2405" s="381"/>
      <c r="AF2405" s="105"/>
      <c r="AG2405" s="381"/>
      <c r="AH2405" s="381"/>
      <c r="AI2405" s="381"/>
      <c r="AJ2405" s="381"/>
      <c r="AK2405" s="381"/>
      <c r="AL2405" s="381"/>
      <c r="AM2405" s="381"/>
    </row>
    <row r="2406" spans="1:39" x14ac:dyDescent="0.35">
      <c r="A2406" s="379"/>
      <c r="B2406" s="379"/>
      <c r="C2406" s="379"/>
      <c r="D2406" s="379"/>
      <c r="E2406" s="379"/>
      <c r="F2406" s="379"/>
      <c r="G2406" s="379"/>
      <c r="H2406" s="379"/>
      <c r="I2406" s="379"/>
      <c r="J2406" s="379"/>
      <c r="K2406" s="379"/>
      <c r="L2406" s="379"/>
      <c r="M2406" s="379"/>
      <c r="N2406" s="379"/>
      <c r="O2406" s="379"/>
      <c r="P2406" s="379"/>
      <c r="Q2406" s="379"/>
      <c r="R2406" s="379"/>
      <c r="S2406" s="379"/>
      <c r="T2406" s="379"/>
      <c r="U2406" s="379"/>
      <c r="V2406" s="379"/>
      <c r="W2406" s="379"/>
      <c r="X2406" s="379"/>
      <c r="Y2406" s="379"/>
      <c r="Z2406" s="379"/>
      <c r="AA2406" s="380"/>
      <c r="AB2406" s="379"/>
      <c r="AC2406" s="379"/>
      <c r="AD2406" s="379"/>
      <c r="AE2406" s="381"/>
      <c r="AF2406" s="105"/>
      <c r="AG2406" s="381"/>
      <c r="AH2406" s="381"/>
      <c r="AI2406" s="381"/>
      <c r="AJ2406" s="381"/>
      <c r="AK2406" s="381"/>
      <c r="AL2406" s="381"/>
      <c r="AM2406" s="381"/>
    </row>
    <row r="2407" spans="1:39" x14ac:dyDescent="0.35">
      <c r="A2407" s="379"/>
      <c r="B2407" s="379"/>
      <c r="C2407" s="379"/>
      <c r="D2407" s="379"/>
      <c r="E2407" s="379"/>
      <c r="F2407" s="379"/>
      <c r="G2407" s="379"/>
      <c r="H2407" s="379"/>
      <c r="I2407" s="379"/>
      <c r="J2407" s="379"/>
      <c r="K2407" s="379"/>
      <c r="L2407" s="379"/>
      <c r="M2407" s="379"/>
      <c r="N2407" s="379"/>
      <c r="O2407" s="379"/>
      <c r="P2407" s="379"/>
      <c r="Q2407" s="379"/>
      <c r="R2407" s="379"/>
      <c r="S2407" s="379"/>
      <c r="T2407" s="379"/>
      <c r="U2407" s="379"/>
      <c r="V2407" s="379"/>
      <c r="W2407" s="379"/>
      <c r="X2407" s="379"/>
      <c r="Y2407" s="379"/>
      <c r="Z2407" s="379"/>
      <c r="AA2407" s="380"/>
      <c r="AB2407" s="379"/>
      <c r="AC2407" s="379"/>
      <c r="AD2407" s="379"/>
      <c r="AE2407" s="381"/>
      <c r="AF2407" s="105"/>
      <c r="AG2407" s="381"/>
      <c r="AH2407" s="381"/>
      <c r="AI2407" s="381"/>
      <c r="AJ2407" s="381"/>
      <c r="AK2407" s="381"/>
      <c r="AL2407" s="381"/>
      <c r="AM2407" s="381"/>
    </row>
    <row r="2408" spans="1:39" x14ac:dyDescent="0.35">
      <c r="A2408" s="379"/>
      <c r="B2408" s="379"/>
      <c r="C2408" s="379"/>
      <c r="D2408" s="379"/>
      <c r="E2408" s="379"/>
      <c r="F2408" s="379"/>
      <c r="G2408" s="379"/>
      <c r="H2408" s="379"/>
      <c r="I2408" s="379"/>
      <c r="J2408" s="379"/>
      <c r="K2408" s="379"/>
      <c r="L2408" s="379"/>
      <c r="M2408" s="379"/>
      <c r="N2408" s="379"/>
      <c r="O2408" s="379"/>
      <c r="P2408" s="379"/>
      <c r="Q2408" s="379"/>
      <c r="R2408" s="379"/>
      <c r="S2408" s="379"/>
      <c r="T2408" s="379"/>
      <c r="U2408" s="379"/>
      <c r="V2408" s="379"/>
      <c r="W2408" s="379"/>
      <c r="X2408" s="379"/>
      <c r="Y2408" s="379"/>
      <c r="Z2408" s="379"/>
      <c r="AA2408" s="380"/>
      <c r="AB2408" s="379"/>
      <c r="AC2408" s="379"/>
      <c r="AD2408" s="379"/>
      <c r="AE2408" s="381"/>
      <c r="AF2408" s="105"/>
      <c r="AG2408" s="381"/>
      <c r="AH2408" s="381"/>
      <c r="AI2408" s="381"/>
      <c r="AJ2408" s="381"/>
      <c r="AK2408" s="381"/>
      <c r="AL2408" s="381"/>
      <c r="AM2408" s="381"/>
    </row>
    <row r="2409" spans="1:39" x14ac:dyDescent="0.35">
      <c r="A2409" s="379"/>
      <c r="B2409" s="379"/>
      <c r="C2409" s="379"/>
      <c r="D2409" s="379"/>
      <c r="E2409" s="379"/>
      <c r="F2409" s="379"/>
      <c r="G2409" s="379"/>
      <c r="H2409" s="379"/>
      <c r="I2409" s="379"/>
      <c r="J2409" s="379"/>
      <c r="K2409" s="379"/>
      <c r="L2409" s="379"/>
      <c r="M2409" s="379"/>
      <c r="N2409" s="379"/>
      <c r="O2409" s="379"/>
      <c r="P2409" s="379"/>
      <c r="Q2409" s="379"/>
      <c r="R2409" s="379"/>
      <c r="S2409" s="379"/>
      <c r="T2409" s="379"/>
      <c r="U2409" s="379"/>
      <c r="V2409" s="379"/>
      <c r="W2409" s="379"/>
      <c r="X2409" s="379"/>
      <c r="Y2409" s="379"/>
      <c r="Z2409" s="379"/>
      <c r="AA2409" s="380"/>
      <c r="AB2409" s="379"/>
      <c r="AC2409" s="379"/>
      <c r="AD2409" s="379"/>
      <c r="AE2409" s="381"/>
      <c r="AF2409" s="105"/>
      <c r="AG2409" s="381"/>
      <c r="AH2409" s="381"/>
      <c r="AI2409" s="381"/>
      <c r="AJ2409" s="381"/>
      <c r="AK2409" s="381"/>
      <c r="AL2409" s="381"/>
      <c r="AM2409" s="381"/>
    </row>
    <row r="2410" spans="1:39" x14ac:dyDescent="0.35">
      <c r="A2410" s="379"/>
      <c r="B2410" s="379"/>
      <c r="C2410" s="379"/>
      <c r="D2410" s="379"/>
      <c r="E2410" s="379"/>
      <c r="F2410" s="379"/>
      <c r="G2410" s="379"/>
      <c r="H2410" s="379"/>
      <c r="I2410" s="379"/>
      <c r="J2410" s="379"/>
      <c r="K2410" s="379"/>
      <c r="L2410" s="379"/>
      <c r="M2410" s="379"/>
      <c r="N2410" s="379"/>
      <c r="O2410" s="379"/>
      <c r="P2410" s="379"/>
      <c r="Q2410" s="379"/>
      <c r="R2410" s="379"/>
      <c r="S2410" s="379"/>
      <c r="T2410" s="379"/>
      <c r="U2410" s="379"/>
      <c r="V2410" s="379"/>
      <c r="W2410" s="379"/>
      <c r="X2410" s="379"/>
      <c r="Y2410" s="379"/>
      <c r="Z2410" s="379"/>
      <c r="AA2410" s="380"/>
      <c r="AB2410" s="379"/>
      <c r="AC2410" s="379"/>
      <c r="AD2410" s="379"/>
      <c r="AE2410" s="381"/>
      <c r="AF2410" s="105"/>
      <c r="AG2410" s="381"/>
      <c r="AH2410" s="381"/>
      <c r="AI2410" s="381"/>
      <c r="AJ2410" s="381"/>
      <c r="AK2410" s="381"/>
      <c r="AL2410" s="381"/>
      <c r="AM2410" s="381"/>
    </row>
    <row r="2411" spans="1:39" x14ac:dyDescent="0.35">
      <c r="A2411" s="379"/>
      <c r="B2411" s="379"/>
      <c r="C2411" s="379"/>
      <c r="D2411" s="379"/>
      <c r="E2411" s="379"/>
      <c r="F2411" s="379"/>
      <c r="G2411" s="379"/>
      <c r="H2411" s="379"/>
      <c r="I2411" s="379"/>
      <c r="J2411" s="379"/>
      <c r="K2411" s="379"/>
      <c r="L2411" s="379"/>
      <c r="M2411" s="379"/>
      <c r="N2411" s="379"/>
      <c r="O2411" s="379"/>
      <c r="P2411" s="379"/>
      <c r="Q2411" s="379"/>
      <c r="R2411" s="379"/>
      <c r="S2411" s="379"/>
      <c r="T2411" s="379"/>
      <c r="U2411" s="379"/>
      <c r="V2411" s="379"/>
      <c r="W2411" s="379"/>
      <c r="X2411" s="379"/>
      <c r="Y2411" s="379"/>
      <c r="Z2411" s="379"/>
      <c r="AA2411" s="380"/>
      <c r="AB2411" s="379"/>
      <c r="AC2411" s="379"/>
      <c r="AD2411" s="379"/>
      <c r="AE2411" s="381"/>
      <c r="AF2411" s="105"/>
      <c r="AG2411" s="381"/>
      <c r="AH2411" s="381"/>
      <c r="AI2411" s="381"/>
      <c r="AJ2411" s="381"/>
      <c r="AK2411" s="381"/>
      <c r="AL2411" s="381"/>
      <c r="AM2411" s="381"/>
    </row>
    <row r="2412" spans="1:39" x14ac:dyDescent="0.35">
      <c r="A2412" s="379"/>
      <c r="B2412" s="379"/>
      <c r="C2412" s="379"/>
      <c r="D2412" s="379"/>
      <c r="E2412" s="379"/>
      <c r="F2412" s="379"/>
      <c r="G2412" s="379"/>
      <c r="H2412" s="379"/>
      <c r="I2412" s="379"/>
      <c r="J2412" s="379"/>
      <c r="K2412" s="379"/>
      <c r="L2412" s="379"/>
      <c r="M2412" s="379"/>
      <c r="N2412" s="379"/>
      <c r="O2412" s="379"/>
      <c r="P2412" s="379"/>
      <c r="Q2412" s="379"/>
      <c r="R2412" s="379"/>
      <c r="S2412" s="379"/>
      <c r="T2412" s="379"/>
      <c r="U2412" s="379"/>
      <c r="V2412" s="379"/>
      <c r="W2412" s="379"/>
      <c r="X2412" s="379"/>
      <c r="Y2412" s="379"/>
      <c r="Z2412" s="379"/>
      <c r="AA2412" s="380"/>
      <c r="AB2412" s="379"/>
      <c r="AC2412" s="379"/>
      <c r="AD2412" s="379"/>
      <c r="AE2412" s="381"/>
      <c r="AF2412" s="105"/>
      <c r="AG2412" s="381"/>
      <c r="AH2412" s="381"/>
      <c r="AI2412" s="381"/>
      <c r="AJ2412" s="381"/>
      <c r="AK2412" s="381"/>
      <c r="AL2412" s="381"/>
      <c r="AM2412" s="381"/>
    </row>
    <row r="2413" spans="1:39" x14ac:dyDescent="0.35">
      <c r="A2413" s="379"/>
      <c r="B2413" s="379"/>
      <c r="C2413" s="379"/>
      <c r="D2413" s="379"/>
      <c r="E2413" s="379"/>
      <c r="F2413" s="379"/>
      <c r="G2413" s="379"/>
      <c r="H2413" s="379"/>
      <c r="I2413" s="379"/>
      <c r="J2413" s="379"/>
      <c r="K2413" s="379"/>
      <c r="L2413" s="379"/>
      <c r="M2413" s="379"/>
      <c r="N2413" s="379"/>
      <c r="O2413" s="379"/>
      <c r="P2413" s="379"/>
      <c r="Q2413" s="379"/>
      <c r="R2413" s="379"/>
      <c r="S2413" s="379"/>
      <c r="T2413" s="379"/>
      <c r="U2413" s="379"/>
      <c r="V2413" s="379"/>
      <c r="W2413" s="379"/>
      <c r="X2413" s="379"/>
      <c r="Y2413" s="379"/>
      <c r="Z2413" s="379"/>
      <c r="AA2413" s="380"/>
      <c r="AB2413" s="379"/>
      <c r="AC2413" s="379"/>
      <c r="AD2413" s="379"/>
      <c r="AE2413" s="381"/>
      <c r="AF2413" s="105"/>
      <c r="AG2413" s="381"/>
      <c r="AH2413" s="381"/>
      <c r="AI2413" s="381"/>
      <c r="AJ2413" s="381"/>
      <c r="AK2413" s="381"/>
      <c r="AL2413" s="381"/>
      <c r="AM2413" s="381"/>
    </row>
    <row r="2414" spans="1:39" x14ac:dyDescent="0.35">
      <c r="A2414" s="379"/>
      <c r="B2414" s="379"/>
      <c r="C2414" s="379"/>
      <c r="D2414" s="379"/>
      <c r="E2414" s="379"/>
      <c r="F2414" s="379"/>
      <c r="G2414" s="379"/>
      <c r="H2414" s="379"/>
      <c r="I2414" s="379"/>
      <c r="J2414" s="379"/>
      <c r="K2414" s="379"/>
      <c r="L2414" s="379"/>
      <c r="M2414" s="379"/>
      <c r="N2414" s="379"/>
      <c r="O2414" s="379"/>
      <c r="P2414" s="379"/>
      <c r="Q2414" s="379"/>
      <c r="R2414" s="379"/>
      <c r="S2414" s="379"/>
      <c r="T2414" s="379"/>
      <c r="U2414" s="379"/>
      <c r="V2414" s="379"/>
      <c r="W2414" s="379"/>
      <c r="X2414" s="379"/>
      <c r="Y2414" s="379"/>
      <c r="Z2414" s="379"/>
      <c r="AA2414" s="380"/>
      <c r="AB2414" s="379"/>
      <c r="AC2414" s="379"/>
      <c r="AD2414" s="379"/>
      <c r="AE2414" s="381"/>
      <c r="AF2414" s="105"/>
      <c r="AG2414" s="381"/>
      <c r="AH2414" s="381"/>
      <c r="AI2414" s="381"/>
      <c r="AJ2414" s="381"/>
      <c r="AK2414" s="381"/>
      <c r="AL2414" s="381"/>
      <c r="AM2414" s="381"/>
    </row>
    <row r="2415" spans="1:39" x14ac:dyDescent="0.35">
      <c r="A2415" s="379"/>
      <c r="B2415" s="379"/>
      <c r="C2415" s="379"/>
      <c r="D2415" s="379"/>
      <c r="E2415" s="379"/>
      <c r="F2415" s="379"/>
      <c r="G2415" s="379"/>
      <c r="H2415" s="379"/>
      <c r="I2415" s="379"/>
      <c r="J2415" s="379"/>
      <c r="K2415" s="379"/>
      <c r="L2415" s="379"/>
      <c r="M2415" s="379"/>
      <c r="N2415" s="379"/>
      <c r="O2415" s="379"/>
      <c r="P2415" s="379"/>
      <c r="Q2415" s="379"/>
      <c r="R2415" s="379"/>
      <c r="S2415" s="379"/>
      <c r="T2415" s="379"/>
      <c r="U2415" s="379"/>
      <c r="V2415" s="379"/>
      <c r="W2415" s="379"/>
      <c r="X2415" s="379"/>
      <c r="Y2415" s="379"/>
      <c r="Z2415" s="379"/>
      <c r="AA2415" s="380"/>
      <c r="AB2415" s="379"/>
      <c r="AC2415" s="379"/>
      <c r="AD2415" s="379"/>
      <c r="AE2415" s="381"/>
      <c r="AF2415" s="105"/>
      <c r="AG2415" s="381"/>
      <c r="AH2415" s="381"/>
      <c r="AI2415" s="381"/>
      <c r="AJ2415" s="381"/>
      <c r="AK2415" s="381"/>
      <c r="AL2415" s="381"/>
      <c r="AM2415" s="381"/>
    </row>
    <row r="2416" spans="1:39" x14ac:dyDescent="0.35">
      <c r="A2416" s="379"/>
      <c r="B2416" s="379"/>
      <c r="C2416" s="379"/>
      <c r="D2416" s="379"/>
      <c r="E2416" s="379"/>
      <c r="F2416" s="379"/>
      <c r="G2416" s="379"/>
      <c r="H2416" s="379"/>
      <c r="I2416" s="379"/>
      <c r="J2416" s="379"/>
      <c r="K2416" s="379"/>
      <c r="L2416" s="379"/>
      <c r="M2416" s="379"/>
      <c r="N2416" s="379"/>
      <c r="O2416" s="379"/>
      <c r="P2416" s="379"/>
      <c r="Q2416" s="379"/>
      <c r="R2416" s="379"/>
      <c r="S2416" s="379"/>
      <c r="T2416" s="379"/>
      <c r="U2416" s="379"/>
      <c r="V2416" s="379"/>
      <c r="W2416" s="379"/>
      <c r="X2416" s="379"/>
      <c r="Y2416" s="379"/>
      <c r="Z2416" s="379"/>
      <c r="AA2416" s="380"/>
      <c r="AB2416" s="379"/>
      <c r="AC2416" s="379"/>
      <c r="AD2416" s="379"/>
      <c r="AE2416" s="381"/>
      <c r="AF2416" s="105"/>
      <c r="AG2416" s="381"/>
      <c r="AH2416" s="381"/>
      <c r="AI2416" s="381"/>
      <c r="AJ2416" s="381"/>
      <c r="AK2416" s="381"/>
      <c r="AL2416" s="381"/>
      <c r="AM2416" s="381"/>
    </row>
    <row r="2417" spans="1:39" x14ac:dyDescent="0.35">
      <c r="A2417" s="379"/>
      <c r="B2417" s="379"/>
      <c r="C2417" s="379"/>
      <c r="D2417" s="379"/>
      <c r="E2417" s="379"/>
      <c r="F2417" s="379"/>
      <c r="G2417" s="379"/>
      <c r="H2417" s="379"/>
      <c r="I2417" s="379"/>
      <c r="J2417" s="379"/>
      <c r="K2417" s="379"/>
      <c r="L2417" s="379"/>
      <c r="M2417" s="379"/>
      <c r="N2417" s="379"/>
      <c r="O2417" s="379"/>
      <c r="P2417" s="379"/>
      <c r="Q2417" s="379"/>
      <c r="R2417" s="379"/>
      <c r="S2417" s="379"/>
      <c r="T2417" s="379"/>
      <c r="U2417" s="379"/>
      <c r="V2417" s="379"/>
      <c r="W2417" s="379"/>
      <c r="X2417" s="379"/>
      <c r="Y2417" s="379"/>
      <c r="Z2417" s="379"/>
      <c r="AA2417" s="380"/>
      <c r="AB2417" s="379"/>
      <c r="AC2417" s="379"/>
      <c r="AD2417" s="379"/>
      <c r="AE2417" s="381"/>
      <c r="AF2417" s="105"/>
      <c r="AG2417" s="381"/>
      <c r="AH2417" s="381"/>
      <c r="AI2417" s="381"/>
      <c r="AJ2417" s="381"/>
      <c r="AK2417" s="381"/>
      <c r="AL2417" s="381"/>
      <c r="AM2417" s="381"/>
    </row>
    <row r="2418" spans="1:39" x14ac:dyDescent="0.35">
      <c r="A2418" s="379"/>
      <c r="B2418" s="379"/>
      <c r="C2418" s="379"/>
      <c r="D2418" s="379"/>
      <c r="E2418" s="379"/>
      <c r="F2418" s="379"/>
      <c r="G2418" s="379"/>
      <c r="H2418" s="379"/>
      <c r="I2418" s="379"/>
      <c r="J2418" s="379"/>
      <c r="K2418" s="379"/>
      <c r="L2418" s="379"/>
      <c r="M2418" s="379"/>
      <c r="N2418" s="379"/>
      <c r="O2418" s="379"/>
      <c r="P2418" s="379"/>
      <c r="Q2418" s="379"/>
      <c r="R2418" s="379"/>
      <c r="S2418" s="379"/>
      <c r="T2418" s="379"/>
      <c r="U2418" s="379"/>
      <c r="V2418" s="379"/>
      <c r="W2418" s="379"/>
      <c r="X2418" s="379"/>
      <c r="Y2418" s="379"/>
      <c r="Z2418" s="379"/>
      <c r="AA2418" s="380"/>
      <c r="AB2418" s="379"/>
      <c r="AC2418" s="379"/>
      <c r="AD2418" s="379"/>
      <c r="AE2418" s="381"/>
      <c r="AF2418" s="105"/>
      <c r="AG2418" s="381"/>
      <c r="AH2418" s="381"/>
      <c r="AI2418" s="381"/>
      <c r="AJ2418" s="381"/>
      <c r="AK2418" s="381"/>
      <c r="AL2418" s="381"/>
      <c r="AM2418" s="381"/>
    </row>
    <row r="2419" spans="1:39" x14ac:dyDescent="0.35">
      <c r="A2419" s="379"/>
      <c r="B2419" s="379"/>
      <c r="C2419" s="379"/>
      <c r="D2419" s="379"/>
      <c r="E2419" s="379"/>
      <c r="F2419" s="379"/>
      <c r="G2419" s="379"/>
      <c r="H2419" s="379"/>
      <c r="I2419" s="379"/>
      <c r="J2419" s="379"/>
      <c r="K2419" s="379"/>
      <c r="L2419" s="379"/>
      <c r="M2419" s="379"/>
      <c r="N2419" s="379"/>
      <c r="O2419" s="379"/>
      <c r="P2419" s="379"/>
      <c r="Q2419" s="379"/>
      <c r="R2419" s="379"/>
      <c r="S2419" s="379"/>
      <c r="T2419" s="379"/>
      <c r="U2419" s="379"/>
      <c r="V2419" s="379"/>
      <c r="W2419" s="379"/>
      <c r="X2419" s="379"/>
      <c r="Y2419" s="379"/>
      <c r="Z2419" s="379"/>
      <c r="AA2419" s="380"/>
      <c r="AB2419" s="379"/>
      <c r="AC2419" s="379"/>
      <c r="AD2419" s="379"/>
      <c r="AE2419" s="381"/>
      <c r="AF2419" s="105"/>
      <c r="AG2419" s="381"/>
      <c r="AH2419" s="381"/>
      <c r="AI2419" s="381"/>
      <c r="AJ2419" s="381"/>
      <c r="AK2419" s="381"/>
      <c r="AL2419" s="381"/>
      <c r="AM2419" s="381"/>
    </row>
    <row r="2420" spans="1:39" x14ac:dyDescent="0.35">
      <c r="A2420" s="379"/>
      <c r="B2420" s="379"/>
      <c r="C2420" s="379"/>
      <c r="D2420" s="379"/>
      <c r="E2420" s="379"/>
      <c r="F2420" s="379"/>
      <c r="G2420" s="379"/>
      <c r="H2420" s="379"/>
      <c r="I2420" s="379"/>
      <c r="J2420" s="379"/>
      <c r="K2420" s="379"/>
      <c r="L2420" s="379"/>
      <c r="M2420" s="379"/>
      <c r="N2420" s="379"/>
      <c r="O2420" s="379"/>
      <c r="P2420" s="379"/>
      <c r="Q2420" s="379"/>
      <c r="R2420" s="379"/>
      <c r="S2420" s="379"/>
      <c r="T2420" s="379"/>
      <c r="U2420" s="379"/>
      <c r="V2420" s="379"/>
      <c r="W2420" s="379"/>
      <c r="X2420" s="379"/>
      <c r="Y2420" s="379"/>
      <c r="Z2420" s="379"/>
      <c r="AA2420" s="380"/>
      <c r="AB2420" s="379"/>
      <c r="AC2420" s="379"/>
      <c r="AD2420" s="379"/>
      <c r="AE2420" s="381"/>
      <c r="AF2420" s="105"/>
      <c r="AG2420" s="381"/>
      <c r="AH2420" s="381"/>
      <c r="AI2420" s="381"/>
      <c r="AJ2420" s="381"/>
      <c r="AK2420" s="381"/>
      <c r="AL2420" s="381"/>
      <c r="AM2420" s="381"/>
    </row>
    <row r="2421" spans="1:39" x14ac:dyDescent="0.35">
      <c r="A2421" s="379"/>
      <c r="B2421" s="379"/>
      <c r="C2421" s="379"/>
      <c r="D2421" s="379"/>
      <c r="E2421" s="379"/>
      <c r="F2421" s="379"/>
      <c r="G2421" s="379"/>
      <c r="H2421" s="379"/>
      <c r="I2421" s="379"/>
      <c r="J2421" s="379"/>
      <c r="K2421" s="379"/>
      <c r="L2421" s="379"/>
      <c r="M2421" s="379"/>
      <c r="N2421" s="379"/>
      <c r="O2421" s="379"/>
      <c r="P2421" s="379"/>
      <c r="Q2421" s="379"/>
      <c r="R2421" s="379"/>
      <c r="S2421" s="379"/>
      <c r="T2421" s="379"/>
      <c r="U2421" s="379"/>
      <c r="V2421" s="379"/>
      <c r="W2421" s="379"/>
      <c r="X2421" s="379"/>
      <c r="Y2421" s="379"/>
      <c r="Z2421" s="379"/>
      <c r="AA2421" s="380"/>
      <c r="AB2421" s="379"/>
      <c r="AC2421" s="379"/>
      <c r="AD2421" s="379"/>
      <c r="AE2421" s="381"/>
      <c r="AF2421" s="105"/>
      <c r="AG2421" s="381"/>
      <c r="AH2421" s="381"/>
      <c r="AI2421" s="381"/>
      <c r="AJ2421" s="381"/>
      <c r="AK2421" s="381"/>
      <c r="AL2421" s="381"/>
      <c r="AM2421" s="381"/>
    </row>
    <row r="2422" spans="1:39" x14ac:dyDescent="0.35">
      <c r="A2422" s="379"/>
      <c r="B2422" s="379"/>
      <c r="C2422" s="379"/>
      <c r="D2422" s="379"/>
      <c r="E2422" s="379"/>
      <c r="F2422" s="379"/>
      <c r="G2422" s="379"/>
      <c r="H2422" s="379"/>
      <c r="I2422" s="379"/>
      <c r="J2422" s="379"/>
      <c r="K2422" s="379"/>
      <c r="L2422" s="379"/>
      <c r="M2422" s="379"/>
      <c r="N2422" s="379"/>
      <c r="O2422" s="379"/>
      <c r="P2422" s="379"/>
      <c r="Q2422" s="379"/>
      <c r="R2422" s="379"/>
      <c r="S2422" s="379"/>
      <c r="T2422" s="379"/>
      <c r="U2422" s="379"/>
      <c r="V2422" s="379"/>
      <c r="W2422" s="379"/>
      <c r="X2422" s="379"/>
      <c r="Y2422" s="379"/>
      <c r="Z2422" s="379"/>
      <c r="AA2422" s="380"/>
      <c r="AB2422" s="379"/>
      <c r="AC2422" s="379"/>
      <c r="AD2422" s="379"/>
      <c r="AE2422" s="381"/>
      <c r="AF2422" s="105"/>
      <c r="AG2422" s="381"/>
      <c r="AH2422" s="381"/>
      <c r="AI2422" s="381"/>
      <c r="AJ2422" s="381"/>
      <c r="AK2422" s="381"/>
      <c r="AL2422" s="381"/>
      <c r="AM2422" s="381"/>
    </row>
    <row r="2423" spans="1:39" x14ac:dyDescent="0.35">
      <c r="A2423" s="379"/>
      <c r="B2423" s="379"/>
      <c r="C2423" s="379"/>
      <c r="D2423" s="379"/>
      <c r="E2423" s="379"/>
      <c r="F2423" s="379"/>
      <c r="G2423" s="379"/>
      <c r="H2423" s="379"/>
      <c r="I2423" s="379"/>
      <c r="J2423" s="379"/>
      <c r="K2423" s="379"/>
      <c r="L2423" s="379"/>
      <c r="M2423" s="379"/>
      <c r="N2423" s="379"/>
      <c r="O2423" s="379"/>
      <c r="P2423" s="379"/>
      <c r="Q2423" s="379"/>
      <c r="R2423" s="379"/>
      <c r="S2423" s="379"/>
      <c r="T2423" s="379"/>
      <c r="U2423" s="379"/>
      <c r="V2423" s="379"/>
      <c r="W2423" s="379"/>
      <c r="X2423" s="379"/>
      <c r="Y2423" s="379"/>
      <c r="Z2423" s="379"/>
      <c r="AA2423" s="380"/>
      <c r="AB2423" s="379"/>
      <c r="AC2423" s="379"/>
      <c r="AD2423" s="379"/>
      <c r="AE2423" s="381"/>
      <c r="AF2423" s="105"/>
      <c r="AG2423" s="381"/>
      <c r="AH2423" s="381"/>
      <c r="AI2423" s="381"/>
      <c r="AJ2423" s="381"/>
      <c r="AK2423" s="381"/>
      <c r="AL2423" s="381"/>
      <c r="AM2423" s="381"/>
    </row>
    <row r="2424" spans="1:39" x14ac:dyDescent="0.35">
      <c r="A2424" s="379"/>
      <c r="B2424" s="379"/>
      <c r="C2424" s="379"/>
      <c r="D2424" s="379"/>
      <c r="E2424" s="379"/>
      <c r="F2424" s="379"/>
      <c r="G2424" s="379"/>
      <c r="H2424" s="379"/>
      <c r="I2424" s="379"/>
      <c r="J2424" s="379"/>
      <c r="K2424" s="379"/>
      <c r="L2424" s="379"/>
      <c r="M2424" s="379"/>
      <c r="N2424" s="379"/>
      <c r="O2424" s="379"/>
      <c r="P2424" s="379"/>
      <c r="Q2424" s="379"/>
      <c r="R2424" s="379"/>
      <c r="S2424" s="379"/>
      <c r="T2424" s="379"/>
      <c r="U2424" s="379"/>
      <c r="V2424" s="379"/>
      <c r="W2424" s="379"/>
      <c r="X2424" s="379"/>
      <c r="Y2424" s="379"/>
      <c r="Z2424" s="379"/>
      <c r="AA2424" s="380"/>
      <c r="AB2424" s="379"/>
      <c r="AC2424" s="379"/>
      <c r="AD2424" s="379"/>
      <c r="AE2424" s="381"/>
      <c r="AF2424" s="105"/>
      <c r="AG2424" s="381"/>
      <c r="AH2424" s="381"/>
      <c r="AI2424" s="381"/>
      <c r="AJ2424" s="381"/>
      <c r="AK2424" s="381"/>
      <c r="AL2424" s="381"/>
      <c r="AM2424" s="381"/>
    </row>
    <row r="2425" spans="1:39" x14ac:dyDescent="0.35">
      <c r="A2425" s="379"/>
      <c r="B2425" s="379"/>
      <c r="C2425" s="379"/>
      <c r="D2425" s="379"/>
      <c r="E2425" s="379"/>
      <c r="F2425" s="379"/>
      <c r="G2425" s="379"/>
      <c r="H2425" s="379"/>
      <c r="I2425" s="379"/>
      <c r="J2425" s="379"/>
      <c r="K2425" s="379"/>
      <c r="L2425" s="379"/>
      <c r="M2425" s="379"/>
      <c r="N2425" s="379"/>
      <c r="O2425" s="379"/>
      <c r="P2425" s="379"/>
      <c r="Q2425" s="379"/>
      <c r="R2425" s="379"/>
      <c r="S2425" s="379"/>
      <c r="T2425" s="379"/>
      <c r="U2425" s="379"/>
      <c r="V2425" s="379"/>
      <c r="W2425" s="379"/>
      <c r="X2425" s="379"/>
      <c r="Y2425" s="379"/>
      <c r="Z2425" s="379"/>
      <c r="AA2425" s="380"/>
      <c r="AB2425" s="379"/>
      <c r="AC2425" s="379"/>
      <c r="AD2425" s="379"/>
      <c r="AE2425" s="381"/>
      <c r="AF2425" s="105"/>
      <c r="AG2425" s="381"/>
      <c r="AH2425" s="381"/>
      <c r="AI2425" s="381"/>
      <c r="AJ2425" s="381"/>
      <c r="AK2425" s="381"/>
      <c r="AL2425" s="381"/>
      <c r="AM2425" s="381"/>
    </row>
    <row r="2426" spans="1:39" x14ac:dyDescent="0.35">
      <c r="A2426" s="379"/>
      <c r="B2426" s="379"/>
      <c r="C2426" s="379"/>
      <c r="D2426" s="379"/>
      <c r="E2426" s="379"/>
      <c r="F2426" s="379"/>
      <c r="G2426" s="379"/>
      <c r="H2426" s="379"/>
      <c r="I2426" s="379"/>
      <c r="J2426" s="379"/>
      <c r="K2426" s="379"/>
      <c r="L2426" s="379"/>
      <c r="M2426" s="379"/>
      <c r="N2426" s="379"/>
      <c r="O2426" s="379"/>
      <c r="P2426" s="379"/>
      <c r="Q2426" s="379"/>
      <c r="R2426" s="379"/>
      <c r="S2426" s="379"/>
      <c r="T2426" s="379"/>
      <c r="U2426" s="379"/>
      <c r="V2426" s="379"/>
      <c r="W2426" s="379"/>
      <c r="X2426" s="379"/>
      <c r="Y2426" s="379"/>
      <c r="Z2426" s="379"/>
      <c r="AA2426" s="380"/>
      <c r="AB2426" s="379"/>
      <c r="AC2426" s="379"/>
      <c r="AD2426" s="379"/>
      <c r="AE2426" s="381"/>
      <c r="AF2426" s="105"/>
      <c r="AG2426" s="381"/>
      <c r="AH2426" s="381"/>
      <c r="AI2426" s="381"/>
      <c r="AJ2426" s="381"/>
      <c r="AK2426" s="381"/>
      <c r="AL2426" s="381"/>
      <c r="AM2426" s="381"/>
    </row>
    <row r="2427" spans="1:39" x14ac:dyDescent="0.35">
      <c r="A2427" s="379"/>
      <c r="B2427" s="379"/>
      <c r="C2427" s="379"/>
      <c r="D2427" s="379"/>
      <c r="E2427" s="379"/>
      <c r="F2427" s="379"/>
      <c r="G2427" s="379"/>
      <c r="H2427" s="379"/>
      <c r="I2427" s="379"/>
      <c r="J2427" s="379"/>
      <c r="K2427" s="379"/>
      <c r="L2427" s="379"/>
      <c r="M2427" s="379"/>
      <c r="N2427" s="379"/>
      <c r="O2427" s="379"/>
      <c r="P2427" s="379"/>
      <c r="Q2427" s="379"/>
      <c r="R2427" s="379"/>
      <c r="S2427" s="379"/>
      <c r="T2427" s="379"/>
      <c r="U2427" s="379"/>
      <c r="V2427" s="379"/>
      <c r="W2427" s="379"/>
      <c r="X2427" s="379"/>
      <c r="Y2427" s="379"/>
      <c r="Z2427" s="379"/>
      <c r="AA2427" s="380"/>
      <c r="AB2427" s="379"/>
      <c r="AC2427" s="379"/>
      <c r="AD2427" s="379"/>
      <c r="AE2427" s="381"/>
      <c r="AF2427" s="105"/>
      <c r="AG2427" s="381"/>
      <c r="AH2427" s="381"/>
      <c r="AI2427" s="381"/>
      <c r="AJ2427" s="381"/>
      <c r="AK2427" s="381"/>
      <c r="AL2427" s="381"/>
      <c r="AM2427" s="381"/>
    </row>
    <row r="2428" spans="1:39" x14ac:dyDescent="0.35">
      <c r="A2428" s="379"/>
      <c r="B2428" s="379"/>
      <c r="C2428" s="379"/>
      <c r="D2428" s="379"/>
      <c r="E2428" s="379"/>
      <c r="F2428" s="379"/>
      <c r="G2428" s="379"/>
      <c r="H2428" s="379"/>
      <c r="I2428" s="379"/>
      <c r="J2428" s="379"/>
      <c r="K2428" s="379"/>
      <c r="L2428" s="379"/>
      <c r="M2428" s="379"/>
      <c r="N2428" s="379"/>
      <c r="O2428" s="379"/>
      <c r="P2428" s="379"/>
      <c r="Q2428" s="379"/>
      <c r="R2428" s="379"/>
      <c r="S2428" s="379"/>
      <c r="T2428" s="379"/>
      <c r="U2428" s="379"/>
      <c r="V2428" s="379"/>
      <c r="W2428" s="379"/>
      <c r="X2428" s="379"/>
      <c r="Y2428" s="379"/>
      <c r="Z2428" s="379"/>
      <c r="AA2428" s="380"/>
      <c r="AB2428" s="379"/>
      <c r="AC2428" s="379"/>
      <c r="AD2428" s="379"/>
      <c r="AE2428" s="381"/>
      <c r="AF2428" s="105"/>
      <c r="AG2428" s="381"/>
      <c r="AH2428" s="381"/>
      <c r="AI2428" s="381"/>
      <c r="AJ2428" s="381"/>
      <c r="AK2428" s="381"/>
      <c r="AL2428" s="381"/>
      <c r="AM2428" s="381"/>
    </row>
    <row r="2429" spans="1:39" x14ac:dyDescent="0.35">
      <c r="A2429" s="379"/>
      <c r="B2429" s="379"/>
      <c r="C2429" s="379"/>
      <c r="D2429" s="379"/>
      <c r="E2429" s="379"/>
      <c r="F2429" s="379"/>
      <c r="G2429" s="379"/>
      <c r="H2429" s="379"/>
      <c r="I2429" s="379"/>
      <c r="J2429" s="379"/>
      <c r="K2429" s="379"/>
      <c r="L2429" s="379"/>
      <c r="M2429" s="379"/>
      <c r="N2429" s="379"/>
      <c r="O2429" s="379"/>
      <c r="P2429" s="379"/>
      <c r="Q2429" s="379"/>
      <c r="R2429" s="379"/>
      <c r="S2429" s="379"/>
      <c r="T2429" s="379"/>
      <c r="U2429" s="379"/>
      <c r="V2429" s="379"/>
      <c r="W2429" s="379"/>
      <c r="X2429" s="379"/>
      <c r="Y2429" s="379"/>
      <c r="Z2429" s="379"/>
      <c r="AA2429" s="380"/>
      <c r="AB2429" s="379"/>
      <c r="AC2429" s="379"/>
      <c r="AD2429" s="379"/>
      <c r="AE2429" s="381"/>
      <c r="AF2429" s="105"/>
      <c r="AG2429" s="381"/>
      <c r="AH2429" s="381"/>
      <c r="AI2429" s="381"/>
      <c r="AJ2429" s="381"/>
      <c r="AK2429" s="381"/>
      <c r="AL2429" s="381"/>
      <c r="AM2429" s="381"/>
    </row>
    <row r="2430" spans="1:39" x14ac:dyDescent="0.35">
      <c r="A2430" s="379"/>
      <c r="B2430" s="379"/>
      <c r="C2430" s="379"/>
      <c r="D2430" s="379"/>
      <c r="E2430" s="379"/>
      <c r="F2430" s="379"/>
      <c r="G2430" s="379"/>
      <c r="H2430" s="379"/>
      <c r="I2430" s="379"/>
      <c r="J2430" s="379"/>
      <c r="K2430" s="379"/>
      <c r="L2430" s="379"/>
      <c r="M2430" s="379"/>
      <c r="N2430" s="379"/>
      <c r="O2430" s="379"/>
      <c r="P2430" s="379"/>
      <c r="Q2430" s="379"/>
      <c r="R2430" s="379"/>
      <c r="S2430" s="379"/>
      <c r="T2430" s="379"/>
      <c r="U2430" s="379"/>
      <c r="V2430" s="379"/>
      <c r="W2430" s="379"/>
      <c r="X2430" s="379"/>
      <c r="Y2430" s="379"/>
      <c r="Z2430" s="379"/>
      <c r="AA2430" s="380"/>
      <c r="AB2430" s="379"/>
      <c r="AC2430" s="379"/>
      <c r="AD2430" s="379"/>
      <c r="AE2430" s="381"/>
      <c r="AF2430" s="105"/>
      <c r="AG2430" s="381"/>
      <c r="AH2430" s="381"/>
      <c r="AI2430" s="381"/>
      <c r="AJ2430" s="381"/>
      <c r="AK2430" s="381"/>
      <c r="AL2430" s="381"/>
      <c r="AM2430" s="381"/>
    </row>
    <row r="2431" spans="1:39" x14ac:dyDescent="0.35">
      <c r="A2431" s="379"/>
      <c r="B2431" s="379"/>
      <c r="C2431" s="379"/>
      <c r="D2431" s="379"/>
      <c r="E2431" s="379"/>
      <c r="F2431" s="379"/>
      <c r="G2431" s="379"/>
      <c r="H2431" s="379"/>
      <c r="I2431" s="379"/>
      <c r="J2431" s="379"/>
      <c r="K2431" s="379"/>
      <c r="L2431" s="379"/>
      <c r="M2431" s="379"/>
      <c r="N2431" s="379"/>
      <c r="O2431" s="379"/>
      <c r="P2431" s="379"/>
      <c r="Q2431" s="379"/>
      <c r="R2431" s="379"/>
      <c r="S2431" s="379"/>
      <c r="T2431" s="379"/>
      <c r="U2431" s="379"/>
      <c r="V2431" s="379"/>
      <c r="W2431" s="379"/>
      <c r="X2431" s="379"/>
      <c r="Y2431" s="379"/>
      <c r="Z2431" s="379"/>
      <c r="AA2431" s="380"/>
      <c r="AB2431" s="379"/>
      <c r="AC2431" s="379"/>
      <c r="AD2431" s="379"/>
      <c r="AE2431" s="381"/>
      <c r="AF2431" s="105"/>
      <c r="AG2431" s="381"/>
      <c r="AH2431" s="381"/>
      <c r="AI2431" s="381"/>
      <c r="AJ2431" s="381"/>
      <c r="AK2431" s="381"/>
      <c r="AL2431" s="381"/>
      <c r="AM2431" s="381"/>
    </row>
    <row r="2432" spans="1:39" x14ac:dyDescent="0.35">
      <c r="A2432" s="379"/>
      <c r="B2432" s="379"/>
      <c r="C2432" s="379"/>
      <c r="D2432" s="379"/>
      <c r="E2432" s="379"/>
      <c r="F2432" s="379"/>
      <c r="G2432" s="379"/>
      <c r="H2432" s="379"/>
      <c r="I2432" s="379"/>
      <c r="J2432" s="379"/>
      <c r="K2432" s="379"/>
      <c r="L2432" s="379"/>
      <c r="M2432" s="379"/>
      <c r="N2432" s="379"/>
      <c r="O2432" s="379"/>
      <c r="P2432" s="379"/>
      <c r="Q2432" s="379"/>
      <c r="R2432" s="379"/>
      <c r="S2432" s="379"/>
      <c r="T2432" s="379"/>
      <c r="U2432" s="379"/>
      <c r="V2432" s="379"/>
      <c r="W2432" s="379"/>
      <c r="X2432" s="379"/>
      <c r="Y2432" s="379"/>
      <c r="Z2432" s="379"/>
      <c r="AA2432" s="380"/>
      <c r="AB2432" s="379"/>
      <c r="AC2432" s="379"/>
      <c r="AD2432" s="379"/>
      <c r="AE2432" s="381"/>
      <c r="AF2432" s="105"/>
      <c r="AG2432" s="381"/>
      <c r="AH2432" s="381"/>
      <c r="AI2432" s="381"/>
      <c r="AJ2432" s="381"/>
      <c r="AK2432" s="381"/>
      <c r="AL2432" s="381"/>
      <c r="AM2432" s="381"/>
    </row>
    <row r="2433" spans="1:39" x14ac:dyDescent="0.35">
      <c r="A2433" s="379"/>
      <c r="B2433" s="379"/>
      <c r="C2433" s="379"/>
      <c r="D2433" s="379"/>
      <c r="E2433" s="379"/>
      <c r="F2433" s="379"/>
      <c r="G2433" s="379"/>
      <c r="H2433" s="379"/>
      <c r="I2433" s="379"/>
      <c r="J2433" s="379"/>
      <c r="K2433" s="379"/>
      <c r="L2433" s="379"/>
      <c r="M2433" s="379"/>
      <c r="N2433" s="379"/>
      <c r="O2433" s="379"/>
      <c r="P2433" s="379"/>
      <c r="Q2433" s="379"/>
      <c r="R2433" s="379"/>
      <c r="S2433" s="379"/>
      <c r="T2433" s="379"/>
      <c r="U2433" s="379"/>
      <c r="V2433" s="379"/>
      <c r="W2433" s="379"/>
      <c r="X2433" s="379"/>
      <c r="Y2433" s="379"/>
      <c r="Z2433" s="379"/>
      <c r="AA2433" s="380"/>
      <c r="AB2433" s="379"/>
      <c r="AC2433" s="379"/>
      <c r="AD2433" s="379"/>
      <c r="AE2433" s="381"/>
      <c r="AF2433" s="105"/>
      <c r="AG2433" s="381"/>
      <c r="AH2433" s="381"/>
      <c r="AI2433" s="381"/>
      <c r="AJ2433" s="381"/>
      <c r="AK2433" s="381"/>
      <c r="AL2433" s="381"/>
      <c r="AM2433" s="381"/>
    </row>
    <row r="2434" spans="1:39" x14ac:dyDescent="0.35">
      <c r="A2434" s="379"/>
      <c r="B2434" s="379"/>
      <c r="C2434" s="379"/>
      <c r="D2434" s="379"/>
      <c r="E2434" s="379"/>
      <c r="F2434" s="379"/>
      <c r="G2434" s="379"/>
      <c r="H2434" s="379"/>
      <c r="I2434" s="379"/>
      <c r="J2434" s="379"/>
      <c r="K2434" s="379"/>
      <c r="L2434" s="379"/>
      <c r="M2434" s="379"/>
      <c r="N2434" s="379"/>
      <c r="O2434" s="379"/>
      <c r="P2434" s="379"/>
      <c r="Q2434" s="379"/>
      <c r="R2434" s="379"/>
      <c r="S2434" s="379"/>
      <c r="T2434" s="379"/>
      <c r="U2434" s="379"/>
      <c r="V2434" s="379"/>
      <c r="W2434" s="379"/>
      <c r="X2434" s="379"/>
      <c r="Y2434" s="379"/>
      <c r="Z2434" s="379"/>
      <c r="AA2434" s="380"/>
      <c r="AB2434" s="379"/>
      <c r="AC2434" s="379"/>
      <c r="AD2434" s="379"/>
      <c r="AE2434" s="381"/>
      <c r="AF2434" s="105"/>
      <c r="AG2434" s="381"/>
      <c r="AH2434" s="381"/>
      <c r="AI2434" s="381"/>
      <c r="AJ2434" s="381"/>
      <c r="AK2434" s="381"/>
      <c r="AL2434" s="381"/>
      <c r="AM2434" s="381"/>
    </row>
    <row r="2435" spans="1:39" x14ac:dyDescent="0.35">
      <c r="A2435" s="379"/>
      <c r="B2435" s="379"/>
      <c r="C2435" s="379"/>
      <c r="D2435" s="379"/>
      <c r="E2435" s="379"/>
      <c r="F2435" s="379"/>
      <c r="G2435" s="379"/>
      <c r="H2435" s="379"/>
      <c r="I2435" s="379"/>
      <c r="J2435" s="379"/>
      <c r="K2435" s="379"/>
      <c r="L2435" s="379"/>
      <c r="M2435" s="379"/>
      <c r="N2435" s="379"/>
      <c r="O2435" s="379"/>
      <c r="P2435" s="379"/>
      <c r="Q2435" s="379"/>
      <c r="R2435" s="379"/>
      <c r="S2435" s="379"/>
      <c r="T2435" s="379"/>
      <c r="U2435" s="379"/>
      <c r="V2435" s="379"/>
      <c r="W2435" s="379"/>
      <c r="X2435" s="379"/>
      <c r="Y2435" s="379"/>
      <c r="Z2435" s="379"/>
      <c r="AA2435" s="380"/>
      <c r="AB2435" s="379"/>
      <c r="AC2435" s="379"/>
      <c r="AD2435" s="379"/>
      <c r="AE2435" s="381"/>
      <c r="AF2435" s="105"/>
      <c r="AG2435" s="381"/>
      <c r="AH2435" s="381"/>
      <c r="AI2435" s="381"/>
      <c r="AJ2435" s="381"/>
      <c r="AK2435" s="381"/>
      <c r="AL2435" s="381"/>
      <c r="AM2435" s="381"/>
    </row>
    <row r="2436" spans="1:39" x14ac:dyDescent="0.35">
      <c r="A2436" s="379"/>
      <c r="B2436" s="379"/>
      <c r="C2436" s="379"/>
      <c r="D2436" s="379"/>
      <c r="E2436" s="379"/>
      <c r="F2436" s="379"/>
      <c r="G2436" s="379"/>
      <c r="H2436" s="379"/>
      <c r="I2436" s="379"/>
      <c r="J2436" s="379"/>
      <c r="K2436" s="379"/>
      <c r="L2436" s="379"/>
      <c r="M2436" s="379"/>
      <c r="N2436" s="379"/>
      <c r="O2436" s="379"/>
      <c r="P2436" s="379"/>
      <c r="Q2436" s="379"/>
      <c r="R2436" s="379"/>
      <c r="S2436" s="379"/>
      <c r="T2436" s="379"/>
      <c r="U2436" s="379"/>
      <c r="V2436" s="379"/>
      <c r="W2436" s="379"/>
      <c r="X2436" s="379"/>
      <c r="Y2436" s="379"/>
      <c r="Z2436" s="379"/>
      <c r="AA2436" s="380"/>
      <c r="AB2436" s="379"/>
      <c r="AC2436" s="379"/>
      <c r="AD2436" s="379"/>
      <c r="AE2436" s="381"/>
      <c r="AF2436" s="105"/>
      <c r="AG2436" s="381"/>
      <c r="AH2436" s="381"/>
      <c r="AI2436" s="381"/>
      <c r="AJ2436" s="381"/>
      <c r="AK2436" s="381"/>
      <c r="AL2436" s="381"/>
      <c r="AM2436" s="381"/>
    </row>
    <row r="2437" spans="1:39" x14ac:dyDescent="0.35">
      <c r="A2437" s="379"/>
      <c r="B2437" s="379"/>
      <c r="C2437" s="379"/>
      <c r="D2437" s="379"/>
      <c r="E2437" s="379"/>
      <c r="F2437" s="379"/>
      <c r="G2437" s="379"/>
      <c r="H2437" s="379"/>
      <c r="I2437" s="379"/>
      <c r="J2437" s="379"/>
      <c r="K2437" s="379"/>
      <c r="L2437" s="379"/>
      <c r="M2437" s="379"/>
      <c r="N2437" s="379"/>
      <c r="O2437" s="379"/>
      <c r="P2437" s="379"/>
      <c r="Q2437" s="379"/>
      <c r="R2437" s="379"/>
      <c r="S2437" s="379"/>
      <c r="T2437" s="379"/>
      <c r="U2437" s="379"/>
      <c r="V2437" s="379"/>
      <c r="W2437" s="379"/>
      <c r="X2437" s="379"/>
      <c r="Y2437" s="379"/>
      <c r="Z2437" s="379"/>
      <c r="AA2437" s="380"/>
      <c r="AB2437" s="379"/>
      <c r="AC2437" s="379"/>
      <c r="AD2437" s="379"/>
      <c r="AE2437" s="381"/>
      <c r="AF2437" s="105"/>
      <c r="AG2437" s="381"/>
      <c r="AH2437" s="381"/>
      <c r="AI2437" s="381"/>
      <c r="AJ2437" s="381"/>
      <c r="AK2437" s="381"/>
      <c r="AL2437" s="381"/>
      <c r="AM2437" s="381"/>
    </row>
    <row r="2438" spans="1:39" x14ac:dyDescent="0.35">
      <c r="A2438" s="379"/>
      <c r="B2438" s="379"/>
      <c r="C2438" s="379"/>
      <c r="D2438" s="379"/>
      <c r="E2438" s="379"/>
      <c r="F2438" s="379"/>
      <c r="G2438" s="379"/>
      <c r="H2438" s="379"/>
      <c r="I2438" s="379"/>
      <c r="J2438" s="379"/>
      <c r="K2438" s="379"/>
      <c r="L2438" s="379"/>
      <c r="M2438" s="379"/>
      <c r="N2438" s="379"/>
      <c r="O2438" s="379"/>
      <c r="P2438" s="379"/>
      <c r="Q2438" s="379"/>
      <c r="R2438" s="379"/>
      <c r="S2438" s="379"/>
      <c r="T2438" s="379"/>
      <c r="U2438" s="379"/>
      <c r="V2438" s="379"/>
      <c r="W2438" s="379"/>
      <c r="X2438" s="379"/>
      <c r="Y2438" s="379"/>
      <c r="Z2438" s="379"/>
      <c r="AA2438" s="380"/>
      <c r="AB2438" s="379"/>
      <c r="AC2438" s="379"/>
      <c r="AD2438" s="379"/>
      <c r="AE2438" s="381"/>
      <c r="AF2438" s="105"/>
      <c r="AG2438" s="381"/>
      <c r="AH2438" s="381"/>
      <c r="AI2438" s="381"/>
      <c r="AJ2438" s="381"/>
      <c r="AK2438" s="381"/>
      <c r="AL2438" s="381"/>
      <c r="AM2438" s="381"/>
    </row>
    <row r="2439" spans="1:39" x14ac:dyDescent="0.35">
      <c r="A2439" s="379"/>
      <c r="B2439" s="379"/>
      <c r="C2439" s="379"/>
      <c r="D2439" s="379"/>
      <c r="E2439" s="379"/>
      <c r="F2439" s="379"/>
      <c r="G2439" s="379"/>
      <c r="H2439" s="379"/>
      <c r="I2439" s="379"/>
      <c r="J2439" s="379"/>
      <c r="K2439" s="379"/>
      <c r="L2439" s="379"/>
      <c r="M2439" s="379"/>
      <c r="N2439" s="379"/>
      <c r="O2439" s="379"/>
      <c r="P2439" s="379"/>
      <c r="Q2439" s="379"/>
      <c r="R2439" s="379"/>
      <c r="S2439" s="379"/>
      <c r="T2439" s="379"/>
      <c r="U2439" s="379"/>
      <c r="V2439" s="379"/>
      <c r="W2439" s="379"/>
      <c r="X2439" s="379"/>
      <c r="Y2439" s="379"/>
      <c r="Z2439" s="379"/>
      <c r="AA2439" s="380"/>
      <c r="AB2439" s="379"/>
      <c r="AC2439" s="379"/>
      <c r="AD2439" s="379"/>
      <c r="AE2439" s="381"/>
      <c r="AF2439" s="105"/>
      <c r="AG2439" s="381"/>
      <c r="AH2439" s="381"/>
      <c r="AI2439" s="381"/>
      <c r="AJ2439" s="381"/>
      <c r="AK2439" s="381"/>
      <c r="AL2439" s="381"/>
      <c r="AM2439" s="381"/>
    </row>
    <row r="2440" spans="1:39" x14ac:dyDescent="0.35">
      <c r="A2440" s="379"/>
      <c r="B2440" s="379"/>
      <c r="C2440" s="379"/>
      <c r="D2440" s="379"/>
      <c r="E2440" s="379"/>
      <c r="F2440" s="379"/>
      <c r="G2440" s="379"/>
      <c r="H2440" s="379"/>
      <c r="I2440" s="379"/>
      <c r="J2440" s="379"/>
      <c r="K2440" s="379"/>
      <c r="L2440" s="379"/>
      <c r="M2440" s="379"/>
      <c r="N2440" s="379"/>
      <c r="O2440" s="379"/>
      <c r="P2440" s="379"/>
      <c r="Q2440" s="379"/>
      <c r="R2440" s="379"/>
      <c r="S2440" s="379"/>
      <c r="T2440" s="379"/>
      <c r="U2440" s="379"/>
      <c r="V2440" s="379"/>
      <c r="W2440" s="379"/>
      <c r="X2440" s="379"/>
      <c r="Y2440" s="379"/>
      <c r="Z2440" s="379"/>
      <c r="AA2440" s="380"/>
      <c r="AB2440" s="379"/>
      <c r="AC2440" s="379"/>
      <c r="AD2440" s="379"/>
      <c r="AE2440" s="381"/>
      <c r="AF2440" s="105"/>
      <c r="AG2440" s="381"/>
      <c r="AH2440" s="381"/>
      <c r="AI2440" s="381"/>
      <c r="AJ2440" s="381"/>
      <c r="AK2440" s="381"/>
      <c r="AL2440" s="381"/>
      <c r="AM2440" s="381"/>
    </row>
    <row r="2441" spans="1:39" x14ac:dyDescent="0.35">
      <c r="A2441" s="379"/>
      <c r="B2441" s="379"/>
      <c r="C2441" s="379"/>
      <c r="D2441" s="379"/>
      <c r="E2441" s="379"/>
      <c r="F2441" s="379"/>
      <c r="G2441" s="379"/>
      <c r="H2441" s="379"/>
      <c r="I2441" s="379"/>
      <c r="J2441" s="379"/>
      <c r="K2441" s="379"/>
      <c r="L2441" s="379"/>
      <c r="M2441" s="379"/>
      <c r="N2441" s="379"/>
      <c r="O2441" s="379"/>
      <c r="P2441" s="379"/>
      <c r="Q2441" s="379"/>
      <c r="R2441" s="379"/>
      <c r="S2441" s="379"/>
      <c r="T2441" s="379"/>
      <c r="U2441" s="379"/>
      <c r="V2441" s="379"/>
      <c r="W2441" s="379"/>
      <c r="X2441" s="379"/>
      <c r="Y2441" s="379"/>
      <c r="Z2441" s="379"/>
      <c r="AA2441" s="380"/>
      <c r="AB2441" s="379"/>
      <c r="AC2441" s="379"/>
      <c r="AD2441" s="379"/>
      <c r="AE2441" s="381"/>
      <c r="AF2441" s="105"/>
      <c r="AG2441" s="381"/>
      <c r="AH2441" s="381"/>
      <c r="AI2441" s="381"/>
      <c r="AJ2441" s="381"/>
      <c r="AK2441" s="381"/>
      <c r="AL2441" s="381"/>
      <c r="AM2441" s="381"/>
    </row>
    <row r="2442" spans="1:39" x14ac:dyDescent="0.35">
      <c r="A2442" s="379"/>
      <c r="B2442" s="379"/>
      <c r="C2442" s="379"/>
      <c r="D2442" s="379"/>
      <c r="E2442" s="379"/>
      <c r="F2442" s="379"/>
      <c r="G2442" s="379"/>
      <c r="H2442" s="379"/>
      <c r="I2442" s="379"/>
      <c r="J2442" s="379"/>
      <c r="K2442" s="379"/>
      <c r="L2442" s="379"/>
      <c r="M2442" s="379"/>
      <c r="N2442" s="379"/>
      <c r="O2442" s="379"/>
      <c r="P2442" s="379"/>
      <c r="Q2442" s="379"/>
      <c r="R2442" s="379"/>
      <c r="S2442" s="379"/>
      <c r="T2442" s="379"/>
      <c r="U2442" s="379"/>
      <c r="V2442" s="379"/>
      <c r="W2442" s="379"/>
      <c r="X2442" s="379"/>
      <c r="Y2442" s="379"/>
      <c r="Z2442" s="379"/>
      <c r="AA2442" s="380"/>
      <c r="AB2442" s="379"/>
      <c r="AC2442" s="379"/>
      <c r="AD2442" s="379"/>
      <c r="AE2442" s="381"/>
      <c r="AF2442" s="105"/>
      <c r="AG2442" s="381"/>
      <c r="AH2442" s="381"/>
      <c r="AI2442" s="381"/>
      <c r="AJ2442" s="381"/>
      <c r="AK2442" s="381"/>
      <c r="AL2442" s="381"/>
      <c r="AM2442" s="381"/>
    </row>
    <row r="2443" spans="1:39" x14ac:dyDescent="0.35">
      <c r="A2443" s="379"/>
      <c r="B2443" s="379"/>
      <c r="C2443" s="379"/>
      <c r="D2443" s="379"/>
      <c r="E2443" s="379"/>
      <c r="F2443" s="379"/>
      <c r="G2443" s="379"/>
      <c r="H2443" s="379"/>
      <c r="I2443" s="379"/>
      <c r="J2443" s="379"/>
      <c r="K2443" s="379"/>
      <c r="L2443" s="379"/>
      <c r="M2443" s="379"/>
      <c r="N2443" s="379"/>
      <c r="O2443" s="379"/>
      <c r="P2443" s="379"/>
      <c r="Q2443" s="379"/>
      <c r="R2443" s="379"/>
      <c r="S2443" s="379"/>
      <c r="T2443" s="379"/>
      <c r="U2443" s="379"/>
      <c r="V2443" s="379"/>
      <c r="W2443" s="379"/>
      <c r="X2443" s="379"/>
      <c r="Y2443" s="379"/>
      <c r="Z2443" s="379"/>
      <c r="AA2443" s="380"/>
      <c r="AB2443" s="379"/>
      <c r="AC2443" s="379"/>
      <c r="AD2443" s="379"/>
      <c r="AE2443" s="381"/>
      <c r="AF2443" s="105"/>
      <c r="AG2443" s="381"/>
      <c r="AH2443" s="381"/>
      <c r="AI2443" s="381"/>
      <c r="AJ2443" s="381"/>
      <c r="AK2443" s="381"/>
      <c r="AL2443" s="381"/>
      <c r="AM2443" s="381"/>
    </row>
    <row r="2444" spans="1:39" x14ac:dyDescent="0.35">
      <c r="A2444" s="379"/>
      <c r="B2444" s="379"/>
      <c r="C2444" s="379"/>
      <c r="D2444" s="379"/>
      <c r="E2444" s="379"/>
      <c r="F2444" s="379"/>
      <c r="G2444" s="379"/>
      <c r="H2444" s="379"/>
      <c r="I2444" s="379"/>
      <c r="J2444" s="379"/>
      <c r="K2444" s="379"/>
      <c r="L2444" s="379"/>
      <c r="M2444" s="379"/>
      <c r="N2444" s="379"/>
      <c r="O2444" s="379"/>
      <c r="P2444" s="379"/>
      <c r="Q2444" s="379"/>
      <c r="R2444" s="379"/>
      <c r="S2444" s="379"/>
      <c r="T2444" s="379"/>
      <c r="U2444" s="379"/>
      <c r="V2444" s="379"/>
      <c r="W2444" s="379"/>
      <c r="X2444" s="379"/>
      <c r="Y2444" s="379"/>
      <c r="Z2444" s="379"/>
      <c r="AA2444" s="380"/>
      <c r="AB2444" s="379"/>
      <c r="AC2444" s="379"/>
      <c r="AD2444" s="379"/>
      <c r="AE2444" s="381"/>
      <c r="AF2444" s="105"/>
      <c r="AG2444" s="381"/>
      <c r="AH2444" s="381"/>
      <c r="AI2444" s="381"/>
      <c r="AJ2444" s="381"/>
      <c r="AK2444" s="381"/>
      <c r="AL2444" s="381"/>
      <c r="AM2444" s="381"/>
    </row>
    <row r="2445" spans="1:39" x14ac:dyDescent="0.35">
      <c r="A2445" s="379"/>
      <c r="B2445" s="379"/>
      <c r="C2445" s="379"/>
      <c r="D2445" s="379"/>
      <c r="E2445" s="379"/>
      <c r="F2445" s="379"/>
      <c r="G2445" s="379"/>
      <c r="H2445" s="379"/>
      <c r="I2445" s="379"/>
      <c r="J2445" s="379"/>
      <c r="K2445" s="379"/>
      <c r="L2445" s="379"/>
      <c r="M2445" s="379"/>
      <c r="N2445" s="379"/>
      <c r="O2445" s="379"/>
      <c r="P2445" s="379"/>
      <c r="Q2445" s="379"/>
      <c r="R2445" s="379"/>
      <c r="S2445" s="379"/>
      <c r="T2445" s="379"/>
      <c r="U2445" s="379"/>
      <c r="V2445" s="379"/>
      <c r="W2445" s="379"/>
      <c r="X2445" s="379"/>
      <c r="Y2445" s="379"/>
      <c r="Z2445" s="379"/>
      <c r="AA2445" s="380"/>
      <c r="AB2445" s="379"/>
      <c r="AC2445" s="379"/>
      <c r="AD2445" s="379"/>
      <c r="AE2445" s="381"/>
      <c r="AF2445" s="105"/>
      <c r="AG2445" s="381"/>
      <c r="AH2445" s="381"/>
      <c r="AI2445" s="381"/>
      <c r="AJ2445" s="381"/>
      <c r="AK2445" s="381"/>
      <c r="AL2445" s="381"/>
      <c r="AM2445" s="381"/>
    </row>
    <row r="2446" spans="1:39" x14ac:dyDescent="0.35">
      <c r="A2446" s="379"/>
      <c r="B2446" s="379"/>
      <c r="C2446" s="379"/>
      <c r="D2446" s="379"/>
      <c r="E2446" s="379"/>
      <c r="F2446" s="379"/>
      <c r="G2446" s="379"/>
      <c r="H2446" s="379"/>
      <c r="I2446" s="379"/>
      <c r="J2446" s="379"/>
      <c r="K2446" s="379"/>
      <c r="L2446" s="379"/>
      <c r="M2446" s="379"/>
      <c r="N2446" s="379"/>
      <c r="O2446" s="379"/>
      <c r="P2446" s="379"/>
      <c r="Q2446" s="379"/>
      <c r="R2446" s="379"/>
      <c r="S2446" s="379"/>
      <c r="T2446" s="379"/>
      <c r="U2446" s="379"/>
      <c r="V2446" s="379"/>
      <c r="W2446" s="379"/>
      <c r="X2446" s="379"/>
      <c r="Y2446" s="379"/>
      <c r="Z2446" s="379"/>
      <c r="AA2446" s="380"/>
      <c r="AB2446" s="379"/>
      <c r="AC2446" s="379"/>
      <c r="AD2446" s="379"/>
      <c r="AE2446" s="381"/>
      <c r="AF2446" s="105"/>
      <c r="AG2446" s="381"/>
      <c r="AH2446" s="381"/>
      <c r="AI2446" s="381"/>
      <c r="AJ2446" s="381"/>
      <c r="AK2446" s="381"/>
      <c r="AL2446" s="381"/>
      <c r="AM2446" s="381"/>
    </row>
    <row r="2447" spans="1:39" x14ac:dyDescent="0.35">
      <c r="A2447" s="379"/>
      <c r="B2447" s="379"/>
      <c r="C2447" s="379"/>
      <c r="D2447" s="379"/>
      <c r="E2447" s="379"/>
      <c r="F2447" s="379"/>
      <c r="G2447" s="379"/>
      <c r="H2447" s="379"/>
      <c r="I2447" s="379"/>
      <c r="J2447" s="379"/>
      <c r="K2447" s="379"/>
      <c r="L2447" s="379"/>
      <c r="M2447" s="379"/>
      <c r="N2447" s="379"/>
      <c r="O2447" s="379"/>
      <c r="P2447" s="379"/>
      <c r="Q2447" s="379"/>
      <c r="R2447" s="379"/>
      <c r="S2447" s="379"/>
      <c r="T2447" s="379"/>
      <c r="U2447" s="379"/>
      <c r="V2447" s="379"/>
      <c r="W2447" s="379"/>
      <c r="X2447" s="379"/>
      <c r="Y2447" s="379"/>
      <c r="Z2447" s="379"/>
      <c r="AA2447" s="380"/>
      <c r="AB2447" s="379"/>
      <c r="AC2447" s="379"/>
      <c r="AD2447" s="379"/>
      <c r="AE2447" s="381"/>
      <c r="AF2447" s="105"/>
      <c r="AG2447" s="381"/>
      <c r="AH2447" s="381"/>
      <c r="AI2447" s="381"/>
      <c r="AJ2447" s="381"/>
      <c r="AK2447" s="381"/>
      <c r="AL2447" s="381"/>
      <c r="AM2447" s="381"/>
    </row>
    <row r="2448" spans="1:39" x14ac:dyDescent="0.35">
      <c r="A2448" s="379"/>
      <c r="B2448" s="379"/>
      <c r="C2448" s="379"/>
      <c r="D2448" s="379"/>
      <c r="E2448" s="379"/>
      <c r="F2448" s="379"/>
      <c r="G2448" s="379"/>
      <c r="H2448" s="379"/>
      <c r="I2448" s="379"/>
      <c r="J2448" s="379"/>
      <c r="K2448" s="379"/>
      <c r="L2448" s="379"/>
      <c r="M2448" s="379"/>
      <c r="N2448" s="379"/>
      <c r="O2448" s="379"/>
      <c r="P2448" s="379"/>
      <c r="Q2448" s="379"/>
      <c r="R2448" s="379"/>
      <c r="S2448" s="379"/>
      <c r="T2448" s="379"/>
      <c r="U2448" s="379"/>
      <c r="V2448" s="379"/>
      <c r="W2448" s="379"/>
      <c r="X2448" s="379"/>
      <c r="Y2448" s="379"/>
      <c r="Z2448" s="379"/>
      <c r="AA2448" s="380"/>
      <c r="AB2448" s="379"/>
      <c r="AC2448" s="379"/>
      <c r="AD2448" s="379"/>
      <c r="AE2448" s="381"/>
      <c r="AF2448" s="105"/>
      <c r="AG2448" s="381"/>
      <c r="AH2448" s="381"/>
      <c r="AI2448" s="381"/>
      <c r="AJ2448" s="381"/>
      <c r="AK2448" s="381"/>
      <c r="AL2448" s="381"/>
      <c r="AM2448" s="381"/>
    </row>
    <row r="2449" spans="1:39" x14ac:dyDescent="0.35">
      <c r="A2449" s="379"/>
      <c r="B2449" s="379"/>
      <c r="C2449" s="379"/>
      <c r="D2449" s="379"/>
      <c r="E2449" s="379"/>
      <c r="F2449" s="379"/>
      <c r="G2449" s="379"/>
      <c r="H2449" s="379"/>
      <c r="I2449" s="379"/>
      <c r="J2449" s="379"/>
      <c r="K2449" s="379"/>
      <c r="L2449" s="379"/>
      <c r="M2449" s="379"/>
      <c r="N2449" s="379"/>
      <c r="O2449" s="379"/>
      <c r="P2449" s="379"/>
      <c r="Q2449" s="379"/>
      <c r="R2449" s="379"/>
      <c r="S2449" s="379"/>
      <c r="T2449" s="379"/>
      <c r="U2449" s="379"/>
      <c r="V2449" s="379"/>
      <c r="W2449" s="379"/>
      <c r="X2449" s="379"/>
      <c r="Y2449" s="379"/>
      <c r="Z2449" s="379"/>
      <c r="AA2449" s="380"/>
      <c r="AB2449" s="379"/>
      <c r="AC2449" s="379"/>
      <c r="AD2449" s="379"/>
      <c r="AE2449" s="381"/>
      <c r="AF2449" s="105"/>
      <c r="AG2449" s="381"/>
      <c r="AH2449" s="381"/>
      <c r="AI2449" s="381"/>
      <c r="AJ2449" s="381"/>
      <c r="AK2449" s="381"/>
      <c r="AL2449" s="381"/>
      <c r="AM2449" s="381"/>
    </row>
    <row r="2450" spans="1:39" x14ac:dyDescent="0.35">
      <c r="A2450" s="379"/>
      <c r="B2450" s="379"/>
      <c r="C2450" s="379"/>
      <c r="D2450" s="379"/>
      <c r="E2450" s="379"/>
      <c r="F2450" s="379"/>
      <c r="G2450" s="379"/>
      <c r="H2450" s="379"/>
      <c r="I2450" s="379"/>
      <c r="J2450" s="379"/>
      <c r="K2450" s="379"/>
      <c r="L2450" s="379"/>
      <c r="M2450" s="379"/>
      <c r="N2450" s="379"/>
      <c r="O2450" s="379"/>
      <c r="P2450" s="379"/>
      <c r="Q2450" s="379"/>
      <c r="R2450" s="379"/>
      <c r="S2450" s="379"/>
      <c r="T2450" s="379"/>
      <c r="U2450" s="379"/>
      <c r="V2450" s="379"/>
      <c r="W2450" s="379"/>
      <c r="X2450" s="379"/>
      <c r="Y2450" s="379"/>
      <c r="Z2450" s="379"/>
      <c r="AA2450" s="380"/>
      <c r="AB2450" s="379"/>
      <c r="AC2450" s="379"/>
      <c r="AD2450" s="379"/>
      <c r="AE2450" s="381"/>
      <c r="AF2450" s="105"/>
      <c r="AG2450" s="381"/>
      <c r="AH2450" s="381"/>
      <c r="AI2450" s="381"/>
      <c r="AJ2450" s="381"/>
      <c r="AK2450" s="381"/>
      <c r="AL2450" s="381"/>
      <c r="AM2450" s="381"/>
    </row>
    <row r="2451" spans="1:39" x14ac:dyDescent="0.35">
      <c r="A2451" s="379"/>
      <c r="B2451" s="379"/>
      <c r="C2451" s="379"/>
      <c r="D2451" s="379"/>
      <c r="E2451" s="379"/>
      <c r="F2451" s="379"/>
      <c r="G2451" s="379"/>
      <c r="H2451" s="379"/>
      <c r="I2451" s="379"/>
      <c r="J2451" s="379"/>
      <c r="K2451" s="379"/>
      <c r="L2451" s="379"/>
      <c r="M2451" s="379"/>
      <c r="N2451" s="379"/>
      <c r="O2451" s="379"/>
      <c r="P2451" s="379"/>
      <c r="Q2451" s="379"/>
      <c r="R2451" s="379"/>
      <c r="S2451" s="379"/>
      <c r="T2451" s="379"/>
      <c r="U2451" s="379"/>
      <c r="V2451" s="379"/>
      <c r="W2451" s="379"/>
      <c r="X2451" s="379"/>
      <c r="Y2451" s="379"/>
      <c r="Z2451" s="379"/>
      <c r="AA2451" s="380"/>
      <c r="AB2451" s="379"/>
      <c r="AC2451" s="379"/>
      <c r="AD2451" s="379"/>
      <c r="AE2451" s="381"/>
      <c r="AF2451" s="105"/>
      <c r="AG2451" s="381"/>
      <c r="AH2451" s="381"/>
      <c r="AI2451" s="381"/>
      <c r="AJ2451" s="381"/>
      <c r="AK2451" s="381"/>
      <c r="AL2451" s="381"/>
      <c r="AM2451" s="381"/>
    </row>
    <row r="2452" spans="1:39" x14ac:dyDescent="0.35">
      <c r="A2452" s="379"/>
      <c r="B2452" s="379"/>
      <c r="C2452" s="379"/>
      <c r="D2452" s="379"/>
      <c r="E2452" s="379"/>
      <c r="F2452" s="379"/>
      <c r="G2452" s="379"/>
      <c r="H2452" s="379"/>
      <c r="I2452" s="379"/>
      <c r="J2452" s="379"/>
      <c r="K2452" s="379"/>
      <c r="L2452" s="379"/>
      <c r="M2452" s="379"/>
      <c r="N2452" s="379"/>
      <c r="O2452" s="379"/>
      <c r="P2452" s="379"/>
      <c r="Q2452" s="379"/>
      <c r="R2452" s="379"/>
      <c r="S2452" s="379"/>
      <c r="T2452" s="379"/>
      <c r="U2452" s="379"/>
      <c r="V2452" s="379"/>
      <c r="W2452" s="379"/>
      <c r="X2452" s="379"/>
      <c r="Y2452" s="379"/>
      <c r="Z2452" s="379"/>
      <c r="AA2452" s="380"/>
      <c r="AB2452" s="379"/>
      <c r="AC2452" s="379"/>
      <c r="AD2452" s="379"/>
      <c r="AE2452" s="381"/>
      <c r="AF2452" s="105"/>
      <c r="AG2452" s="381"/>
      <c r="AH2452" s="381"/>
      <c r="AI2452" s="381"/>
      <c r="AJ2452" s="381"/>
      <c r="AK2452" s="381"/>
      <c r="AL2452" s="381"/>
      <c r="AM2452" s="381"/>
    </row>
    <row r="2453" spans="1:39" x14ac:dyDescent="0.35">
      <c r="A2453" s="379"/>
      <c r="B2453" s="379"/>
      <c r="C2453" s="379"/>
      <c r="D2453" s="379"/>
      <c r="E2453" s="379"/>
      <c r="F2453" s="379"/>
      <c r="G2453" s="379"/>
      <c r="H2453" s="379"/>
      <c r="I2453" s="379"/>
      <c r="J2453" s="379"/>
      <c r="K2453" s="379"/>
      <c r="L2453" s="379"/>
      <c r="M2453" s="379"/>
      <c r="N2453" s="379"/>
      <c r="O2453" s="379"/>
      <c r="P2453" s="379"/>
      <c r="Q2453" s="379"/>
      <c r="R2453" s="379"/>
      <c r="S2453" s="379"/>
      <c r="T2453" s="379"/>
      <c r="U2453" s="379"/>
      <c r="V2453" s="379"/>
      <c r="W2453" s="379"/>
      <c r="X2453" s="379"/>
      <c r="Y2453" s="379"/>
      <c r="Z2453" s="379"/>
      <c r="AA2453" s="380"/>
      <c r="AB2453" s="379"/>
      <c r="AC2453" s="379"/>
      <c r="AD2453" s="379"/>
      <c r="AE2453" s="381"/>
      <c r="AF2453" s="105"/>
      <c r="AG2453" s="381"/>
      <c r="AH2453" s="381"/>
      <c r="AI2453" s="381"/>
      <c r="AJ2453" s="381"/>
      <c r="AK2453" s="381"/>
      <c r="AL2453" s="381"/>
      <c r="AM2453" s="381"/>
    </row>
    <row r="2454" spans="1:39" x14ac:dyDescent="0.35">
      <c r="A2454" s="379"/>
      <c r="B2454" s="379"/>
      <c r="C2454" s="379"/>
      <c r="D2454" s="379"/>
      <c r="E2454" s="379"/>
      <c r="F2454" s="379"/>
      <c r="G2454" s="379"/>
      <c r="H2454" s="379"/>
      <c r="I2454" s="379"/>
      <c r="J2454" s="379"/>
      <c r="K2454" s="379"/>
      <c r="L2454" s="379"/>
      <c r="M2454" s="379"/>
      <c r="N2454" s="379"/>
      <c r="O2454" s="379"/>
      <c r="P2454" s="379"/>
      <c r="Q2454" s="379"/>
      <c r="R2454" s="379"/>
      <c r="S2454" s="379"/>
      <c r="T2454" s="379"/>
      <c r="U2454" s="379"/>
      <c r="V2454" s="379"/>
      <c r="W2454" s="379"/>
      <c r="X2454" s="379"/>
      <c r="Y2454" s="379"/>
      <c r="Z2454" s="379"/>
      <c r="AA2454" s="380"/>
      <c r="AB2454" s="379"/>
      <c r="AC2454" s="379"/>
      <c r="AD2454" s="379"/>
      <c r="AE2454" s="381"/>
      <c r="AF2454" s="105"/>
      <c r="AG2454" s="381"/>
      <c r="AH2454" s="381"/>
      <c r="AI2454" s="381"/>
      <c r="AJ2454" s="381"/>
      <c r="AK2454" s="381"/>
      <c r="AL2454" s="381"/>
      <c r="AM2454" s="381"/>
    </row>
    <row r="2455" spans="1:39" x14ac:dyDescent="0.35">
      <c r="A2455" s="379"/>
      <c r="B2455" s="379"/>
      <c r="C2455" s="379"/>
      <c r="D2455" s="379"/>
      <c r="E2455" s="379"/>
      <c r="F2455" s="379"/>
      <c r="G2455" s="379"/>
      <c r="H2455" s="379"/>
      <c r="I2455" s="379"/>
      <c r="J2455" s="379"/>
      <c r="K2455" s="379"/>
      <c r="L2455" s="379"/>
      <c r="M2455" s="379"/>
      <c r="N2455" s="379"/>
      <c r="O2455" s="379"/>
      <c r="P2455" s="379"/>
      <c r="Q2455" s="379"/>
      <c r="R2455" s="379"/>
      <c r="S2455" s="379"/>
      <c r="T2455" s="379"/>
      <c r="U2455" s="379"/>
      <c r="V2455" s="379"/>
      <c r="W2455" s="379"/>
      <c r="X2455" s="379"/>
      <c r="Y2455" s="379"/>
      <c r="Z2455" s="379"/>
      <c r="AA2455" s="380"/>
      <c r="AB2455" s="379"/>
      <c r="AC2455" s="379"/>
      <c r="AD2455" s="379"/>
      <c r="AE2455" s="381"/>
      <c r="AF2455" s="105"/>
      <c r="AG2455" s="381"/>
      <c r="AH2455" s="381"/>
      <c r="AI2455" s="381"/>
      <c r="AJ2455" s="381"/>
      <c r="AK2455" s="381"/>
      <c r="AL2455" s="381"/>
      <c r="AM2455" s="381"/>
    </row>
    <row r="2456" spans="1:39" x14ac:dyDescent="0.35">
      <c r="A2456" s="379"/>
      <c r="B2456" s="379"/>
      <c r="C2456" s="379"/>
      <c r="D2456" s="379"/>
      <c r="E2456" s="379"/>
      <c r="F2456" s="379"/>
      <c r="G2456" s="379"/>
      <c r="H2456" s="379"/>
      <c r="I2456" s="379"/>
      <c r="J2456" s="379"/>
      <c r="K2456" s="379"/>
      <c r="L2456" s="379"/>
      <c r="M2456" s="379"/>
      <c r="N2456" s="379"/>
      <c r="O2456" s="379"/>
      <c r="P2456" s="379"/>
      <c r="Q2456" s="379"/>
      <c r="R2456" s="379"/>
      <c r="S2456" s="379"/>
      <c r="T2456" s="379"/>
      <c r="U2456" s="379"/>
      <c r="V2456" s="379"/>
      <c r="W2456" s="379"/>
      <c r="X2456" s="379"/>
      <c r="Y2456" s="379"/>
      <c r="Z2456" s="379"/>
      <c r="AA2456" s="380"/>
      <c r="AB2456" s="379"/>
      <c r="AC2456" s="379"/>
      <c r="AD2456" s="379"/>
      <c r="AE2456" s="381"/>
      <c r="AF2456" s="105"/>
      <c r="AG2456" s="381"/>
      <c r="AH2456" s="381"/>
      <c r="AI2456" s="381"/>
      <c r="AJ2456" s="381"/>
      <c r="AK2456" s="381"/>
      <c r="AL2456" s="381"/>
      <c r="AM2456" s="381"/>
    </row>
    <row r="2457" spans="1:39" x14ac:dyDescent="0.35">
      <c r="A2457" s="379"/>
      <c r="B2457" s="379"/>
      <c r="C2457" s="379"/>
      <c r="D2457" s="379"/>
      <c r="E2457" s="379"/>
      <c r="F2457" s="379"/>
      <c r="G2457" s="379"/>
      <c r="H2457" s="379"/>
      <c r="I2457" s="379"/>
      <c r="J2457" s="379"/>
      <c r="K2457" s="379"/>
      <c r="L2457" s="379"/>
      <c r="M2457" s="379"/>
      <c r="N2457" s="379"/>
      <c r="O2457" s="379"/>
      <c r="P2457" s="379"/>
      <c r="Q2457" s="379"/>
      <c r="R2457" s="379"/>
      <c r="S2457" s="379"/>
      <c r="T2457" s="379"/>
      <c r="U2457" s="379"/>
      <c r="V2457" s="379"/>
      <c r="W2457" s="379"/>
      <c r="X2457" s="379"/>
      <c r="Y2457" s="379"/>
      <c r="Z2457" s="379"/>
      <c r="AA2457" s="380"/>
      <c r="AB2457" s="379"/>
      <c r="AC2457" s="379"/>
      <c r="AD2457" s="379"/>
      <c r="AE2457" s="381"/>
      <c r="AF2457" s="105"/>
      <c r="AG2457" s="381"/>
      <c r="AH2457" s="381"/>
      <c r="AI2457" s="381"/>
      <c r="AJ2457" s="381"/>
      <c r="AK2457" s="381"/>
      <c r="AL2457" s="381"/>
      <c r="AM2457" s="381"/>
    </row>
    <row r="2458" spans="1:39" x14ac:dyDescent="0.35">
      <c r="A2458" s="379"/>
      <c r="B2458" s="379"/>
      <c r="C2458" s="379"/>
      <c r="D2458" s="379"/>
      <c r="E2458" s="379"/>
      <c r="F2458" s="379"/>
      <c r="G2458" s="379"/>
      <c r="H2458" s="379"/>
      <c r="I2458" s="379"/>
      <c r="J2458" s="379"/>
      <c r="K2458" s="379"/>
      <c r="L2458" s="379"/>
      <c r="M2458" s="379"/>
      <c r="N2458" s="379"/>
      <c r="O2458" s="379"/>
      <c r="P2458" s="379"/>
      <c r="Q2458" s="379"/>
      <c r="R2458" s="379"/>
      <c r="S2458" s="379"/>
      <c r="T2458" s="379"/>
      <c r="U2458" s="379"/>
      <c r="V2458" s="379"/>
      <c r="W2458" s="379"/>
      <c r="X2458" s="379"/>
      <c r="Y2458" s="379"/>
      <c r="Z2458" s="379"/>
      <c r="AA2458" s="380"/>
      <c r="AB2458" s="379"/>
      <c r="AC2458" s="379"/>
      <c r="AD2458" s="379"/>
      <c r="AE2458" s="381"/>
      <c r="AF2458" s="105"/>
      <c r="AG2458" s="381"/>
      <c r="AH2458" s="381"/>
      <c r="AI2458" s="381"/>
      <c r="AJ2458" s="381"/>
      <c r="AK2458" s="381"/>
      <c r="AL2458" s="381"/>
      <c r="AM2458" s="381"/>
    </row>
    <row r="2459" spans="1:39" x14ac:dyDescent="0.35">
      <c r="A2459" s="379"/>
      <c r="B2459" s="379"/>
      <c r="C2459" s="379"/>
      <c r="D2459" s="379"/>
      <c r="E2459" s="379"/>
      <c r="F2459" s="379"/>
      <c r="G2459" s="379"/>
      <c r="H2459" s="379"/>
      <c r="I2459" s="379"/>
      <c r="J2459" s="379"/>
      <c r="K2459" s="379"/>
      <c r="L2459" s="379"/>
      <c r="M2459" s="379"/>
      <c r="N2459" s="379"/>
      <c r="O2459" s="379"/>
      <c r="P2459" s="379"/>
      <c r="Q2459" s="379"/>
      <c r="R2459" s="379"/>
      <c r="S2459" s="379"/>
      <c r="T2459" s="379"/>
      <c r="U2459" s="379"/>
      <c r="V2459" s="379"/>
      <c r="W2459" s="379"/>
      <c r="X2459" s="379"/>
      <c r="Y2459" s="379"/>
      <c r="Z2459" s="379"/>
      <c r="AA2459" s="380"/>
      <c r="AB2459" s="379"/>
      <c r="AC2459" s="379"/>
      <c r="AD2459" s="379"/>
      <c r="AE2459" s="381"/>
      <c r="AF2459" s="105"/>
      <c r="AG2459" s="381"/>
      <c r="AH2459" s="381"/>
      <c r="AI2459" s="381"/>
      <c r="AJ2459" s="381"/>
      <c r="AK2459" s="381"/>
      <c r="AL2459" s="381"/>
      <c r="AM2459" s="381"/>
    </row>
    <row r="2460" spans="1:39" x14ac:dyDescent="0.35">
      <c r="A2460" s="379"/>
      <c r="B2460" s="379"/>
      <c r="C2460" s="379"/>
      <c r="D2460" s="379"/>
      <c r="E2460" s="379"/>
      <c r="F2460" s="379"/>
      <c r="G2460" s="379"/>
      <c r="H2460" s="379"/>
      <c r="I2460" s="379"/>
      <c r="J2460" s="379"/>
      <c r="K2460" s="379"/>
      <c r="L2460" s="379"/>
      <c r="M2460" s="379"/>
      <c r="N2460" s="379"/>
      <c r="O2460" s="379"/>
      <c r="P2460" s="379"/>
      <c r="Q2460" s="379"/>
      <c r="R2460" s="379"/>
      <c r="S2460" s="379"/>
      <c r="T2460" s="379"/>
      <c r="U2460" s="379"/>
      <c r="V2460" s="379"/>
      <c r="W2460" s="379"/>
      <c r="X2460" s="379"/>
      <c r="Y2460" s="379"/>
      <c r="Z2460" s="379"/>
      <c r="AA2460" s="380"/>
      <c r="AB2460" s="379"/>
      <c r="AC2460" s="379"/>
      <c r="AD2460" s="379"/>
      <c r="AE2460" s="381"/>
      <c r="AF2460" s="105"/>
      <c r="AG2460" s="381"/>
      <c r="AH2460" s="381"/>
      <c r="AI2460" s="381"/>
      <c r="AJ2460" s="381"/>
      <c r="AK2460" s="381"/>
      <c r="AL2460" s="381"/>
      <c r="AM2460" s="381"/>
    </row>
    <row r="2461" spans="1:39" x14ac:dyDescent="0.35">
      <c r="A2461" s="379"/>
      <c r="B2461" s="379"/>
      <c r="C2461" s="379"/>
      <c r="D2461" s="379"/>
      <c r="E2461" s="379"/>
      <c r="F2461" s="379"/>
      <c r="G2461" s="379"/>
      <c r="H2461" s="379"/>
      <c r="I2461" s="379"/>
      <c r="J2461" s="379"/>
      <c r="K2461" s="379"/>
      <c r="L2461" s="379"/>
      <c r="M2461" s="379"/>
      <c r="N2461" s="379"/>
      <c r="O2461" s="379"/>
      <c r="P2461" s="379"/>
      <c r="Q2461" s="379"/>
      <c r="R2461" s="379"/>
      <c r="S2461" s="379"/>
      <c r="T2461" s="379"/>
      <c r="U2461" s="379"/>
      <c r="V2461" s="379"/>
      <c r="W2461" s="379"/>
      <c r="X2461" s="379"/>
      <c r="Y2461" s="379"/>
      <c r="Z2461" s="379"/>
      <c r="AA2461" s="380"/>
      <c r="AB2461" s="379"/>
      <c r="AC2461" s="379"/>
      <c r="AD2461" s="379"/>
      <c r="AE2461" s="381"/>
      <c r="AF2461" s="105"/>
      <c r="AG2461" s="381"/>
      <c r="AH2461" s="381"/>
      <c r="AI2461" s="381"/>
      <c r="AJ2461" s="381"/>
      <c r="AK2461" s="381"/>
      <c r="AL2461" s="381"/>
      <c r="AM2461" s="381"/>
    </row>
    <row r="2462" spans="1:39" x14ac:dyDescent="0.35">
      <c r="A2462" s="379"/>
      <c r="B2462" s="379"/>
      <c r="C2462" s="379"/>
      <c r="D2462" s="379"/>
      <c r="E2462" s="379"/>
      <c r="F2462" s="379"/>
      <c r="G2462" s="379"/>
      <c r="H2462" s="379"/>
      <c r="I2462" s="379"/>
      <c r="J2462" s="379"/>
      <c r="K2462" s="379"/>
      <c r="L2462" s="379"/>
      <c r="M2462" s="379"/>
      <c r="N2462" s="379"/>
      <c r="O2462" s="379"/>
      <c r="P2462" s="379"/>
      <c r="Q2462" s="379"/>
      <c r="R2462" s="379"/>
      <c r="S2462" s="379"/>
      <c r="T2462" s="379"/>
      <c r="U2462" s="379"/>
      <c r="V2462" s="379"/>
      <c r="W2462" s="379"/>
      <c r="X2462" s="379"/>
      <c r="Y2462" s="379"/>
      <c r="Z2462" s="379"/>
      <c r="AA2462" s="380"/>
      <c r="AB2462" s="379"/>
      <c r="AC2462" s="379"/>
      <c r="AD2462" s="379"/>
      <c r="AE2462" s="381"/>
      <c r="AF2462" s="105"/>
      <c r="AG2462" s="381"/>
      <c r="AH2462" s="381"/>
      <c r="AI2462" s="381"/>
      <c r="AJ2462" s="381"/>
      <c r="AK2462" s="381"/>
      <c r="AL2462" s="381"/>
      <c r="AM2462" s="381"/>
    </row>
    <row r="2463" spans="1:39" x14ac:dyDescent="0.35">
      <c r="A2463" s="379"/>
      <c r="B2463" s="379"/>
      <c r="C2463" s="379"/>
      <c r="D2463" s="379"/>
      <c r="E2463" s="379"/>
      <c r="F2463" s="379"/>
      <c r="G2463" s="379"/>
      <c r="H2463" s="379"/>
      <c r="I2463" s="379"/>
      <c r="J2463" s="379"/>
      <c r="K2463" s="379"/>
      <c r="L2463" s="379"/>
      <c r="M2463" s="379"/>
      <c r="N2463" s="379"/>
      <c r="O2463" s="379"/>
      <c r="P2463" s="379"/>
      <c r="Q2463" s="379"/>
      <c r="R2463" s="379"/>
      <c r="S2463" s="379"/>
      <c r="T2463" s="379"/>
      <c r="U2463" s="379"/>
      <c r="V2463" s="379"/>
      <c r="W2463" s="379"/>
      <c r="X2463" s="379"/>
      <c r="Y2463" s="379"/>
      <c r="Z2463" s="379"/>
      <c r="AA2463" s="380"/>
      <c r="AB2463" s="379"/>
      <c r="AC2463" s="379"/>
      <c r="AD2463" s="379"/>
      <c r="AE2463" s="381"/>
      <c r="AF2463" s="105"/>
      <c r="AG2463" s="381"/>
      <c r="AH2463" s="381"/>
      <c r="AI2463" s="381"/>
      <c r="AJ2463" s="381"/>
      <c r="AK2463" s="381"/>
      <c r="AL2463" s="381"/>
      <c r="AM2463" s="381"/>
    </row>
    <row r="2464" spans="1:39" x14ac:dyDescent="0.35">
      <c r="A2464" s="379"/>
      <c r="B2464" s="379"/>
      <c r="C2464" s="379"/>
      <c r="D2464" s="379"/>
      <c r="E2464" s="379"/>
      <c r="F2464" s="379"/>
      <c r="G2464" s="379"/>
      <c r="H2464" s="379"/>
      <c r="I2464" s="379"/>
      <c r="J2464" s="379"/>
      <c r="K2464" s="379"/>
      <c r="L2464" s="379"/>
      <c r="M2464" s="379"/>
      <c r="N2464" s="379"/>
      <c r="O2464" s="379"/>
      <c r="P2464" s="379"/>
      <c r="Q2464" s="379"/>
      <c r="R2464" s="379"/>
      <c r="S2464" s="379"/>
      <c r="T2464" s="379"/>
      <c r="U2464" s="379"/>
      <c r="V2464" s="379"/>
      <c r="W2464" s="379"/>
      <c r="X2464" s="379"/>
      <c r="Y2464" s="379"/>
      <c r="Z2464" s="379"/>
      <c r="AA2464" s="380"/>
      <c r="AB2464" s="379"/>
      <c r="AC2464" s="379"/>
      <c r="AD2464" s="379"/>
      <c r="AE2464" s="381"/>
      <c r="AF2464" s="105"/>
      <c r="AG2464" s="381"/>
      <c r="AH2464" s="381"/>
      <c r="AI2464" s="381"/>
      <c r="AJ2464" s="381"/>
      <c r="AK2464" s="381"/>
      <c r="AL2464" s="381"/>
      <c r="AM2464" s="381"/>
    </row>
    <row r="2465" spans="1:39" x14ac:dyDescent="0.35">
      <c r="A2465" s="379"/>
      <c r="B2465" s="379"/>
      <c r="C2465" s="379"/>
      <c r="D2465" s="379"/>
      <c r="E2465" s="379"/>
      <c r="F2465" s="379"/>
      <c r="G2465" s="379"/>
      <c r="H2465" s="379"/>
      <c r="I2465" s="379"/>
      <c r="J2465" s="379"/>
      <c r="K2465" s="379"/>
      <c r="L2465" s="379"/>
      <c r="M2465" s="379"/>
      <c r="N2465" s="379"/>
      <c r="O2465" s="379"/>
      <c r="P2465" s="379"/>
      <c r="Q2465" s="379"/>
      <c r="R2465" s="379"/>
      <c r="S2465" s="379"/>
      <c r="T2465" s="379"/>
      <c r="U2465" s="379"/>
      <c r="V2465" s="379"/>
      <c r="W2465" s="379"/>
      <c r="X2465" s="379"/>
      <c r="Y2465" s="379"/>
      <c r="Z2465" s="379"/>
      <c r="AA2465" s="380"/>
      <c r="AB2465" s="379"/>
      <c r="AC2465" s="379"/>
      <c r="AD2465" s="379"/>
      <c r="AE2465" s="381"/>
      <c r="AF2465" s="105"/>
      <c r="AG2465" s="381"/>
      <c r="AH2465" s="381"/>
      <c r="AI2465" s="381"/>
      <c r="AJ2465" s="381"/>
      <c r="AK2465" s="381"/>
      <c r="AL2465" s="381"/>
      <c r="AM2465" s="381"/>
    </row>
    <row r="2466" spans="1:39" x14ac:dyDescent="0.35">
      <c r="A2466" s="379"/>
      <c r="B2466" s="379"/>
      <c r="C2466" s="379"/>
      <c r="D2466" s="379"/>
      <c r="E2466" s="379"/>
      <c r="F2466" s="379"/>
      <c r="G2466" s="379"/>
      <c r="H2466" s="379"/>
      <c r="I2466" s="379"/>
      <c r="J2466" s="379"/>
      <c r="K2466" s="379"/>
      <c r="L2466" s="379"/>
      <c r="M2466" s="379"/>
      <c r="N2466" s="379"/>
      <c r="O2466" s="379"/>
      <c r="P2466" s="379"/>
      <c r="Q2466" s="379"/>
      <c r="R2466" s="379"/>
      <c r="S2466" s="379"/>
      <c r="T2466" s="379"/>
      <c r="U2466" s="379"/>
      <c r="V2466" s="379"/>
      <c r="W2466" s="379"/>
      <c r="X2466" s="379"/>
      <c r="Y2466" s="379"/>
      <c r="Z2466" s="379"/>
      <c r="AA2466" s="380"/>
      <c r="AB2466" s="379"/>
      <c r="AC2466" s="379"/>
      <c r="AD2466" s="379"/>
      <c r="AE2466" s="381"/>
      <c r="AF2466" s="105"/>
      <c r="AG2466" s="381"/>
      <c r="AH2466" s="381"/>
      <c r="AI2466" s="381"/>
      <c r="AJ2466" s="381"/>
      <c r="AK2466" s="381"/>
      <c r="AL2466" s="381"/>
      <c r="AM2466" s="381"/>
    </row>
    <row r="2467" spans="1:39" x14ac:dyDescent="0.35">
      <c r="A2467" s="379"/>
      <c r="B2467" s="379"/>
      <c r="C2467" s="379"/>
      <c r="D2467" s="379"/>
      <c r="E2467" s="379"/>
      <c r="F2467" s="379"/>
      <c r="G2467" s="379"/>
      <c r="H2467" s="379"/>
      <c r="I2467" s="379"/>
      <c r="J2467" s="379"/>
      <c r="K2467" s="379"/>
      <c r="L2467" s="379"/>
      <c r="M2467" s="379"/>
      <c r="N2467" s="379"/>
      <c r="O2467" s="379"/>
      <c r="P2467" s="379"/>
      <c r="Q2467" s="379"/>
      <c r="R2467" s="379"/>
      <c r="S2467" s="379"/>
      <c r="T2467" s="379"/>
      <c r="U2467" s="379"/>
      <c r="V2467" s="379"/>
      <c r="W2467" s="379"/>
      <c r="X2467" s="379"/>
      <c r="Y2467" s="379"/>
      <c r="Z2467" s="379"/>
      <c r="AA2467" s="380"/>
      <c r="AB2467" s="379"/>
      <c r="AC2467" s="379"/>
      <c r="AD2467" s="379"/>
      <c r="AE2467" s="381"/>
      <c r="AF2467" s="105"/>
      <c r="AG2467" s="381"/>
      <c r="AH2467" s="381"/>
      <c r="AI2467" s="381"/>
      <c r="AJ2467" s="381"/>
      <c r="AK2467" s="381"/>
      <c r="AL2467" s="381"/>
      <c r="AM2467" s="381"/>
    </row>
    <row r="2468" spans="1:39" x14ac:dyDescent="0.35">
      <c r="A2468" s="379"/>
      <c r="B2468" s="379"/>
      <c r="C2468" s="379"/>
      <c r="D2468" s="379"/>
      <c r="E2468" s="379"/>
      <c r="F2468" s="379"/>
      <c r="G2468" s="379"/>
      <c r="H2468" s="379"/>
      <c r="I2468" s="379"/>
      <c r="J2468" s="379"/>
      <c r="K2468" s="379"/>
      <c r="L2468" s="379"/>
      <c r="M2468" s="379"/>
      <c r="N2468" s="379"/>
      <c r="O2468" s="379"/>
      <c r="P2468" s="379"/>
      <c r="Q2468" s="379"/>
      <c r="R2468" s="379"/>
      <c r="S2468" s="379"/>
      <c r="T2468" s="379"/>
      <c r="U2468" s="379"/>
      <c r="V2468" s="379"/>
      <c r="W2468" s="379"/>
      <c r="X2468" s="379"/>
      <c r="Y2468" s="379"/>
      <c r="Z2468" s="379"/>
      <c r="AA2468" s="380"/>
      <c r="AB2468" s="379"/>
      <c r="AC2468" s="379"/>
      <c r="AD2468" s="379"/>
      <c r="AE2468" s="381"/>
      <c r="AF2468" s="105"/>
      <c r="AG2468" s="381"/>
      <c r="AH2468" s="381"/>
      <c r="AI2468" s="381"/>
      <c r="AJ2468" s="381"/>
      <c r="AK2468" s="381"/>
      <c r="AL2468" s="381"/>
      <c r="AM2468" s="381"/>
    </row>
    <row r="2469" spans="1:39" x14ac:dyDescent="0.35">
      <c r="A2469" s="379"/>
      <c r="B2469" s="379"/>
      <c r="C2469" s="379"/>
      <c r="D2469" s="379"/>
      <c r="E2469" s="379"/>
      <c r="F2469" s="379"/>
      <c r="G2469" s="379"/>
      <c r="H2469" s="379"/>
      <c r="I2469" s="379"/>
      <c r="J2469" s="379"/>
      <c r="K2469" s="379"/>
      <c r="L2469" s="379"/>
      <c r="M2469" s="379"/>
      <c r="N2469" s="379"/>
      <c r="O2469" s="379"/>
      <c r="P2469" s="379"/>
      <c r="Q2469" s="379"/>
      <c r="R2469" s="379"/>
      <c r="S2469" s="379"/>
      <c r="T2469" s="379"/>
      <c r="U2469" s="379"/>
      <c r="V2469" s="379"/>
      <c r="W2469" s="379"/>
      <c r="X2469" s="379"/>
      <c r="Y2469" s="379"/>
      <c r="Z2469" s="379"/>
      <c r="AA2469" s="380"/>
      <c r="AB2469" s="379"/>
      <c r="AC2469" s="379"/>
      <c r="AD2469" s="379"/>
      <c r="AE2469" s="381"/>
      <c r="AF2469" s="105"/>
      <c r="AG2469" s="381"/>
      <c r="AH2469" s="381"/>
      <c r="AI2469" s="381"/>
      <c r="AJ2469" s="381"/>
      <c r="AK2469" s="381"/>
      <c r="AL2469" s="381"/>
      <c r="AM2469" s="381"/>
    </row>
    <row r="2470" spans="1:39" x14ac:dyDescent="0.35">
      <c r="A2470" s="379"/>
      <c r="B2470" s="379"/>
      <c r="C2470" s="379"/>
      <c r="D2470" s="379"/>
      <c r="E2470" s="379"/>
      <c r="F2470" s="379"/>
      <c r="G2470" s="379"/>
      <c r="H2470" s="379"/>
      <c r="I2470" s="379"/>
      <c r="J2470" s="379"/>
      <c r="K2470" s="379"/>
      <c r="L2470" s="379"/>
      <c r="M2470" s="379"/>
      <c r="N2470" s="379"/>
      <c r="O2470" s="379"/>
      <c r="P2470" s="379"/>
      <c r="Q2470" s="379"/>
      <c r="R2470" s="379"/>
      <c r="S2470" s="379"/>
      <c r="T2470" s="379"/>
      <c r="U2470" s="379"/>
      <c r="V2470" s="379"/>
      <c r="W2470" s="379"/>
      <c r="X2470" s="379"/>
      <c r="Y2470" s="379"/>
      <c r="Z2470" s="379"/>
      <c r="AA2470" s="380"/>
      <c r="AB2470" s="379"/>
      <c r="AC2470" s="379"/>
      <c r="AD2470" s="379"/>
      <c r="AE2470" s="381"/>
      <c r="AF2470" s="105"/>
      <c r="AG2470" s="381"/>
      <c r="AH2470" s="381"/>
      <c r="AI2470" s="381"/>
      <c r="AJ2470" s="381"/>
      <c r="AK2470" s="381"/>
      <c r="AL2470" s="381"/>
      <c r="AM2470" s="381"/>
    </row>
    <row r="2471" spans="1:39" x14ac:dyDescent="0.35">
      <c r="A2471" s="379"/>
      <c r="B2471" s="379"/>
      <c r="C2471" s="379"/>
      <c r="D2471" s="379"/>
      <c r="E2471" s="379"/>
      <c r="F2471" s="379"/>
      <c r="G2471" s="379"/>
      <c r="H2471" s="379"/>
      <c r="I2471" s="379"/>
      <c r="J2471" s="379"/>
      <c r="K2471" s="379"/>
      <c r="L2471" s="379"/>
      <c r="M2471" s="379"/>
      <c r="N2471" s="379"/>
      <c r="O2471" s="379"/>
      <c r="P2471" s="379"/>
      <c r="Q2471" s="379"/>
      <c r="R2471" s="379"/>
      <c r="S2471" s="379"/>
      <c r="T2471" s="379"/>
      <c r="U2471" s="379"/>
      <c r="V2471" s="379"/>
      <c r="W2471" s="379"/>
      <c r="X2471" s="379"/>
      <c r="Y2471" s="379"/>
      <c r="Z2471" s="379"/>
      <c r="AA2471" s="380"/>
      <c r="AB2471" s="379"/>
      <c r="AC2471" s="379"/>
      <c r="AD2471" s="379"/>
      <c r="AE2471" s="381"/>
      <c r="AF2471" s="105"/>
      <c r="AG2471" s="381"/>
      <c r="AH2471" s="381"/>
      <c r="AI2471" s="381"/>
      <c r="AJ2471" s="381"/>
      <c r="AK2471" s="381"/>
      <c r="AL2471" s="381"/>
      <c r="AM2471" s="381"/>
    </row>
    <row r="2472" spans="1:39" x14ac:dyDescent="0.35">
      <c r="A2472" s="379"/>
      <c r="B2472" s="379"/>
      <c r="C2472" s="379"/>
      <c r="D2472" s="379"/>
      <c r="E2472" s="379"/>
      <c r="F2472" s="379"/>
      <c r="G2472" s="379"/>
      <c r="H2472" s="379"/>
      <c r="I2472" s="379"/>
      <c r="J2472" s="379"/>
      <c r="K2472" s="379"/>
      <c r="L2472" s="379"/>
      <c r="M2472" s="379"/>
      <c r="N2472" s="379"/>
      <c r="O2472" s="379"/>
      <c r="P2472" s="379"/>
      <c r="Q2472" s="379"/>
      <c r="R2472" s="379"/>
      <c r="S2472" s="379"/>
      <c r="T2472" s="379"/>
      <c r="U2472" s="379"/>
      <c r="V2472" s="379"/>
      <c r="W2472" s="379"/>
      <c r="X2472" s="379"/>
      <c r="Y2472" s="379"/>
      <c r="Z2472" s="379"/>
      <c r="AA2472" s="380"/>
      <c r="AB2472" s="379"/>
      <c r="AC2472" s="379"/>
      <c r="AD2472" s="379"/>
      <c r="AE2472" s="381"/>
      <c r="AF2472" s="105"/>
      <c r="AG2472" s="381"/>
      <c r="AH2472" s="381"/>
      <c r="AI2472" s="381"/>
      <c r="AJ2472" s="381"/>
      <c r="AK2472" s="381"/>
      <c r="AL2472" s="381"/>
      <c r="AM2472" s="381"/>
    </row>
    <row r="2473" spans="1:39" x14ac:dyDescent="0.35">
      <c r="A2473" s="379"/>
      <c r="B2473" s="379"/>
      <c r="C2473" s="379"/>
      <c r="D2473" s="379"/>
      <c r="E2473" s="379"/>
      <c r="F2473" s="379"/>
      <c r="G2473" s="379"/>
      <c r="H2473" s="379"/>
      <c r="I2473" s="379"/>
      <c r="J2473" s="379"/>
      <c r="K2473" s="379"/>
      <c r="L2473" s="379"/>
      <c r="M2473" s="379"/>
      <c r="N2473" s="379"/>
      <c r="O2473" s="379"/>
      <c r="P2473" s="379"/>
      <c r="Q2473" s="379"/>
      <c r="R2473" s="379"/>
      <c r="S2473" s="379"/>
      <c r="T2473" s="379"/>
      <c r="U2473" s="379"/>
      <c r="V2473" s="379"/>
      <c r="W2473" s="379"/>
      <c r="X2473" s="379"/>
      <c r="Y2473" s="379"/>
      <c r="Z2473" s="379"/>
      <c r="AA2473" s="380"/>
      <c r="AB2473" s="379"/>
      <c r="AC2473" s="379"/>
      <c r="AD2473" s="379"/>
      <c r="AE2473" s="381"/>
      <c r="AF2473" s="105"/>
      <c r="AG2473" s="381"/>
      <c r="AH2473" s="381"/>
      <c r="AI2473" s="381"/>
      <c r="AJ2473" s="381"/>
      <c r="AK2473" s="381"/>
      <c r="AL2473" s="381"/>
      <c r="AM2473" s="381"/>
    </row>
    <row r="2474" spans="1:39" x14ac:dyDescent="0.35">
      <c r="A2474" s="379"/>
      <c r="B2474" s="379"/>
      <c r="C2474" s="379"/>
      <c r="D2474" s="379"/>
      <c r="E2474" s="379"/>
      <c r="F2474" s="379"/>
      <c r="G2474" s="379"/>
      <c r="H2474" s="379"/>
      <c r="I2474" s="379"/>
      <c r="J2474" s="379"/>
      <c r="K2474" s="379"/>
      <c r="L2474" s="379"/>
      <c r="M2474" s="379"/>
      <c r="N2474" s="379"/>
      <c r="O2474" s="379"/>
      <c r="P2474" s="379"/>
      <c r="Q2474" s="379"/>
      <c r="R2474" s="379"/>
      <c r="S2474" s="379"/>
      <c r="T2474" s="379"/>
      <c r="U2474" s="379"/>
      <c r="V2474" s="379"/>
      <c r="W2474" s="379"/>
      <c r="X2474" s="379"/>
      <c r="Y2474" s="379"/>
      <c r="Z2474" s="379"/>
      <c r="AA2474" s="380"/>
      <c r="AB2474" s="379"/>
      <c r="AC2474" s="379"/>
      <c r="AD2474" s="379"/>
      <c r="AE2474" s="381"/>
      <c r="AF2474" s="105"/>
      <c r="AG2474" s="381"/>
      <c r="AH2474" s="381"/>
      <c r="AI2474" s="381"/>
      <c r="AJ2474" s="381"/>
      <c r="AK2474" s="381"/>
      <c r="AL2474" s="381"/>
      <c r="AM2474" s="381"/>
    </row>
    <row r="2475" spans="1:39" x14ac:dyDescent="0.35">
      <c r="A2475" s="379"/>
      <c r="B2475" s="379"/>
      <c r="C2475" s="379"/>
      <c r="D2475" s="379"/>
      <c r="E2475" s="379"/>
      <c r="F2475" s="379"/>
      <c r="G2475" s="379"/>
      <c r="H2475" s="379"/>
      <c r="I2475" s="379"/>
      <c r="J2475" s="379"/>
      <c r="K2475" s="379"/>
      <c r="L2475" s="379"/>
      <c r="M2475" s="379"/>
      <c r="N2475" s="379"/>
      <c r="O2475" s="379"/>
      <c r="P2475" s="379"/>
      <c r="Q2475" s="379"/>
      <c r="R2475" s="379"/>
      <c r="S2475" s="379"/>
      <c r="T2475" s="379"/>
      <c r="U2475" s="379"/>
      <c r="V2475" s="379"/>
      <c r="W2475" s="379"/>
      <c r="X2475" s="379"/>
      <c r="Y2475" s="379"/>
      <c r="Z2475" s="379"/>
      <c r="AA2475" s="380"/>
      <c r="AB2475" s="379"/>
      <c r="AC2475" s="379"/>
      <c r="AD2475" s="379"/>
      <c r="AE2475" s="381"/>
      <c r="AF2475" s="105"/>
      <c r="AG2475" s="381"/>
      <c r="AH2475" s="381"/>
      <c r="AI2475" s="381"/>
      <c r="AJ2475" s="381"/>
      <c r="AK2475" s="381"/>
      <c r="AL2475" s="381"/>
      <c r="AM2475" s="381"/>
    </row>
    <row r="2476" spans="1:39" x14ac:dyDescent="0.35">
      <c r="A2476" s="379"/>
      <c r="B2476" s="379"/>
      <c r="C2476" s="379"/>
      <c r="D2476" s="379"/>
      <c r="E2476" s="379"/>
      <c r="F2476" s="379"/>
      <c r="G2476" s="379"/>
      <c r="H2476" s="379"/>
      <c r="I2476" s="379"/>
      <c r="J2476" s="379"/>
      <c r="K2476" s="379"/>
      <c r="L2476" s="379"/>
      <c r="M2476" s="379"/>
      <c r="N2476" s="379"/>
      <c r="O2476" s="379"/>
      <c r="P2476" s="379"/>
      <c r="Q2476" s="379"/>
      <c r="R2476" s="379"/>
      <c r="S2476" s="379"/>
      <c r="T2476" s="379"/>
      <c r="U2476" s="379"/>
      <c r="V2476" s="379"/>
      <c r="W2476" s="379"/>
      <c r="X2476" s="379"/>
      <c r="Y2476" s="379"/>
      <c r="Z2476" s="379"/>
      <c r="AA2476" s="380"/>
      <c r="AB2476" s="379"/>
      <c r="AC2476" s="379"/>
      <c r="AD2476" s="379"/>
      <c r="AE2476" s="381"/>
      <c r="AF2476" s="105"/>
      <c r="AG2476" s="381"/>
      <c r="AH2476" s="381"/>
      <c r="AI2476" s="381"/>
      <c r="AJ2476" s="381"/>
      <c r="AK2476" s="381"/>
      <c r="AL2476" s="381"/>
      <c r="AM2476" s="381"/>
    </row>
    <row r="2477" spans="1:39" x14ac:dyDescent="0.35">
      <c r="A2477" s="379"/>
      <c r="B2477" s="379"/>
      <c r="C2477" s="379"/>
      <c r="D2477" s="379"/>
      <c r="E2477" s="379"/>
      <c r="F2477" s="379"/>
      <c r="G2477" s="379"/>
      <c r="H2477" s="379"/>
      <c r="I2477" s="379"/>
      <c r="J2477" s="379"/>
      <c r="K2477" s="379"/>
      <c r="L2477" s="379"/>
      <c r="M2477" s="379"/>
      <c r="N2477" s="379"/>
      <c r="O2477" s="379"/>
      <c r="P2477" s="379"/>
      <c r="Q2477" s="379"/>
      <c r="R2477" s="379"/>
      <c r="S2477" s="379"/>
      <c r="T2477" s="379"/>
      <c r="U2477" s="379"/>
      <c r="V2477" s="379"/>
      <c r="W2477" s="379"/>
      <c r="X2477" s="379"/>
      <c r="Y2477" s="379"/>
      <c r="Z2477" s="379"/>
      <c r="AA2477" s="380"/>
      <c r="AB2477" s="379"/>
      <c r="AC2477" s="379"/>
      <c r="AD2477" s="379"/>
      <c r="AE2477" s="381"/>
      <c r="AF2477" s="105"/>
      <c r="AG2477" s="381"/>
      <c r="AH2477" s="381"/>
      <c r="AI2477" s="381"/>
      <c r="AJ2477" s="381"/>
      <c r="AK2477" s="381"/>
      <c r="AL2477" s="381"/>
      <c r="AM2477" s="381"/>
    </row>
    <row r="2478" spans="1:39" x14ac:dyDescent="0.35">
      <c r="A2478" s="379"/>
      <c r="B2478" s="379"/>
      <c r="C2478" s="379"/>
      <c r="D2478" s="379"/>
      <c r="E2478" s="379"/>
      <c r="F2478" s="379"/>
      <c r="G2478" s="379"/>
      <c r="H2478" s="379"/>
      <c r="I2478" s="379"/>
      <c r="J2478" s="379"/>
      <c r="K2478" s="379"/>
      <c r="L2478" s="379"/>
      <c r="M2478" s="379"/>
      <c r="N2478" s="379"/>
      <c r="O2478" s="379"/>
      <c r="P2478" s="379"/>
      <c r="Q2478" s="379"/>
      <c r="R2478" s="379"/>
      <c r="S2478" s="379"/>
      <c r="T2478" s="379"/>
      <c r="U2478" s="379"/>
      <c r="V2478" s="379"/>
      <c r="W2478" s="379"/>
      <c r="X2478" s="379"/>
      <c r="Y2478" s="379"/>
      <c r="Z2478" s="379"/>
      <c r="AA2478" s="380"/>
      <c r="AB2478" s="379"/>
      <c r="AC2478" s="379"/>
      <c r="AD2478" s="379"/>
      <c r="AE2478" s="381"/>
      <c r="AF2478" s="105"/>
      <c r="AG2478" s="381"/>
      <c r="AH2478" s="381"/>
      <c r="AI2478" s="381"/>
      <c r="AJ2478" s="381"/>
      <c r="AK2478" s="381"/>
      <c r="AL2478" s="381"/>
      <c r="AM2478" s="381"/>
    </row>
    <row r="2479" spans="1:39" x14ac:dyDescent="0.35">
      <c r="A2479" s="379"/>
      <c r="B2479" s="379"/>
      <c r="C2479" s="379"/>
      <c r="D2479" s="379"/>
      <c r="E2479" s="379"/>
      <c r="F2479" s="379"/>
      <c r="G2479" s="379"/>
      <c r="H2479" s="379"/>
      <c r="I2479" s="379"/>
      <c r="J2479" s="379"/>
      <c r="K2479" s="379"/>
      <c r="L2479" s="379"/>
      <c r="M2479" s="379"/>
      <c r="N2479" s="379"/>
      <c r="O2479" s="379"/>
      <c r="P2479" s="379"/>
      <c r="Q2479" s="379"/>
      <c r="R2479" s="379"/>
      <c r="S2479" s="379"/>
      <c r="T2479" s="379"/>
      <c r="U2479" s="379"/>
      <c r="V2479" s="379"/>
      <c r="W2479" s="379"/>
      <c r="X2479" s="379"/>
      <c r="Y2479" s="379"/>
      <c r="Z2479" s="379"/>
      <c r="AA2479" s="380"/>
      <c r="AB2479" s="379"/>
      <c r="AC2479" s="379"/>
      <c r="AD2479" s="379"/>
      <c r="AE2479" s="381"/>
      <c r="AF2479" s="105"/>
      <c r="AG2479" s="381"/>
      <c r="AH2479" s="381"/>
      <c r="AI2479" s="381"/>
      <c r="AJ2479" s="381"/>
      <c r="AK2479" s="381"/>
      <c r="AL2479" s="381"/>
      <c r="AM2479" s="381"/>
    </row>
    <row r="2480" spans="1:39" x14ac:dyDescent="0.35">
      <c r="A2480" s="379"/>
      <c r="B2480" s="379"/>
      <c r="C2480" s="379"/>
      <c r="D2480" s="379"/>
      <c r="E2480" s="379"/>
      <c r="F2480" s="379"/>
      <c r="G2480" s="379"/>
      <c r="H2480" s="379"/>
      <c r="I2480" s="379"/>
      <c r="J2480" s="379"/>
      <c r="K2480" s="379"/>
      <c r="L2480" s="379"/>
      <c r="M2480" s="379"/>
      <c r="N2480" s="379"/>
      <c r="O2480" s="379"/>
      <c r="P2480" s="379"/>
      <c r="Q2480" s="379"/>
      <c r="R2480" s="379"/>
      <c r="S2480" s="379"/>
      <c r="T2480" s="379"/>
      <c r="U2480" s="379"/>
      <c r="V2480" s="379"/>
      <c r="W2480" s="379"/>
      <c r="X2480" s="379"/>
      <c r="Y2480" s="379"/>
      <c r="Z2480" s="379"/>
      <c r="AA2480" s="380"/>
      <c r="AB2480" s="379"/>
      <c r="AC2480" s="379"/>
      <c r="AD2480" s="379"/>
      <c r="AE2480" s="381"/>
      <c r="AF2480" s="105"/>
      <c r="AG2480" s="381"/>
      <c r="AH2480" s="381"/>
      <c r="AI2480" s="381"/>
      <c r="AJ2480" s="381"/>
      <c r="AK2480" s="381"/>
      <c r="AL2480" s="381"/>
      <c r="AM2480" s="381"/>
    </row>
    <row r="2481" spans="1:39" x14ac:dyDescent="0.35">
      <c r="A2481" s="379"/>
      <c r="B2481" s="379"/>
      <c r="C2481" s="379"/>
      <c r="D2481" s="379"/>
      <c r="E2481" s="379"/>
      <c r="F2481" s="379"/>
      <c r="G2481" s="379"/>
      <c r="H2481" s="379"/>
      <c r="I2481" s="379"/>
      <c r="J2481" s="379"/>
      <c r="K2481" s="379"/>
      <c r="L2481" s="379"/>
      <c r="M2481" s="379"/>
      <c r="N2481" s="379"/>
      <c r="O2481" s="379"/>
      <c r="P2481" s="379"/>
      <c r="Q2481" s="379"/>
      <c r="R2481" s="379"/>
      <c r="S2481" s="379"/>
      <c r="T2481" s="379"/>
      <c r="U2481" s="379"/>
      <c r="V2481" s="379"/>
      <c r="W2481" s="379"/>
      <c r="X2481" s="379"/>
      <c r="Y2481" s="379"/>
      <c r="Z2481" s="379"/>
      <c r="AA2481" s="380"/>
      <c r="AB2481" s="379"/>
      <c r="AC2481" s="379"/>
      <c r="AD2481" s="379"/>
      <c r="AE2481" s="381"/>
      <c r="AF2481" s="105"/>
      <c r="AG2481" s="381"/>
      <c r="AH2481" s="381"/>
      <c r="AI2481" s="381"/>
      <c r="AJ2481" s="381"/>
      <c r="AK2481" s="381"/>
      <c r="AL2481" s="381"/>
      <c r="AM2481" s="381"/>
    </row>
    <row r="2482" spans="1:39" x14ac:dyDescent="0.35">
      <c r="A2482" s="379"/>
      <c r="B2482" s="379"/>
      <c r="C2482" s="379"/>
      <c r="D2482" s="379"/>
      <c r="E2482" s="379"/>
      <c r="F2482" s="379"/>
      <c r="G2482" s="379"/>
      <c r="H2482" s="379"/>
      <c r="I2482" s="379"/>
      <c r="J2482" s="379"/>
      <c r="K2482" s="379"/>
      <c r="L2482" s="379"/>
      <c r="M2482" s="379"/>
      <c r="N2482" s="379"/>
      <c r="O2482" s="379"/>
      <c r="P2482" s="379"/>
      <c r="Q2482" s="379"/>
      <c r="R2482" s="379"/>
      <c r="S2482" s="379"/>
      <c r="T2482" s="379"/>
      <c r="U2482" s="379"/>
      <c r="V2482" s="379"/>
      <c r="W2482" s="379"/>
      <c r="X2482" s="379"/>
      <c r="Y2482" s="379"/>
      <c r="Z2482" s="379"/>
      <c r="AA2482" s="380"/>
      <c r="AB2482" s="379"/>
      <c r="AC2482" s="379"/>
      <c r="AD2482" s="379"/>
      <c r="AE2482" s="381"/>
      <c r="AF2482" s="105"/>
      <c r="AG2482" s="381"/>
      <c r="AH2482" s="381"/>
      <c r="AI2482" s="381"/>
      <c r="AJ2482" s="381"/>
      <c r="AK2482" s="381"/>
      <c r="AL2482" s="381"/>
      <c r="AM2482" s="381"/>
    </row>
    <row r="2483" spans="1:39" x14ac:dyDescent="0.35">
      <c r="A2483" s="379"/>
      <c r="B2483" s="379"/>
      <c r="C2483" s="379"/>
      <c r="D2483" s="379"/>
      <c r="E2483" s="379"/>
      <c r="F2483" s="379"/>
      <c r="G2483" s="379"/>
      <c r="H2483" s="379"/>
      <c r="I2483" s="379"/>
      <c r="J2483" s="379"/>
      <c r="K2483" s="379"/>
      <c r="L2483" s="379"/>
      <c r="M2483" s="379"/>
      <c r="N2483" s="379"/>
      <c r="O2483" s="379"/>
      <c r="P2483" s="379"/>
      <c r="Q2483" s="379"/>
      <c r="R2483" s="379"/>
      <c r="S2483" s="379"/>
      <c r="T2483" s="379"/>
      <c r="U2483" s="379"/>
      <c r="V2483" s="379"/>
      <c r="W2483" s="379"/>
      <c r="X2483" s="379"/>
      <c r="Y2483" s="379"/>
      <c r="Z2483" s="379"/>
      <c r="AA2483" s="380"/>
      <c r="AB2483" s="379"/>
      <c r="AC2483" s="379"/>
      <c r="AD2483" s="379"/>
      <c r="AE2483" s="381"/>
      <c r="AF2483" s="105"/>
      <c r="AG2483" s="381"/>
      <c r="AH2483" s="381"/>
      <c r="AI2483" s="381"/>
      <c r="AJ2483" s="381"/>
      <c r="AK2483" s="381"/>
      <c r="AL2483" s="381"/>
      <c r="AM2483" s="381"/>
    </row>
    <row r="2484" spans="1:39" x14ac:dyDescent="0.35">
      <c r="A2484" s="379"/>
      <c r="B2484" s="379"/>
      <c r="C2484" s="379"/>
      <c r="D2484" s="379"/>
      <c r="E2484" s="379"/>
      <c r="F2484" s="379"/>
      <c r="G2484" s="379"/>
      <c r="H2484" s="379"/>
      <c r="I2484" s="379"/>
      <c r="J2484" s="379"/>
      <c r="K2484" s="379"/>
      <c r="L2484" s="379"/>
      <c r="M2484" s="379"/>
      <c r="N2484" s="379"/>
      <c r="O2484" s="379"/>
      <c r="P2484" s="379"/>
      <c r="Q2484" s="379"/>
      <c r="R2484" s="379"/>
      <c r="S2484" s="379"/>
      <c r="T2484" s="379"/>
      <c r="U2484" s="379"/>
      <c r="V2484" s="379"/>
      <c r="W2484" s="379"/>
      <c r="X2484" s="379"/>
      <c r="Y2484" s="379"/>
      <c r="Z2484" s="379"/>
      <c r="AA2484" s="380"/>
      <c r="AB2484" s="379"/>
      <c r="AC2484" s="379"/>
      <c r="AD2484" s="379"/>
      <c r="AE2484" s="381"/>
      <c r="AF2484" s="105"/>
      <c r="AG2484" s="381"/>
      <c r="AH2484" s="381"/>
      <c r="AI2484" s="381"/>
      <c r="AJ2484" s="381"/>
      <c r="AK2484" s="381"/>
      <c r="AL2484" s="381"/>
      <c r="AM2484" s="381"/>
    </row>
    <row r="2485" spans="1:39" x14ac:dyDescent="0.35">
      <c r="A2485" s="379"/>
      <c r="B2485" s="379"/>
      <c r="C2485" s="379"/>
      <c r="D2485" s="379"/>
      <c r="E2485" s="379"/>
      <c r="F2485" s="379"/>
      <c r="G2485" s="379"/>
      <c r="H2485" s="379"/>
      <c r="I2485" s="379"/>
      <c r="J2485" s="379"/>
      <c r="K2485" s="379"/>
      <c r="L2485" s="379"/>
      <c r="M2485" s="379"/>
      <c r="N2485" s="379"/>
      <c r="O2485" s="379"/>
      <c r="P2485" s="379"/>
      <c r="Q2485" s="379"/>
      <c r="R2485" s="379"/>
      <c r="S2485" s="379"/>
      <c r="T2485" s="379"/>
      <c r="U2485" s="379"/>
      <c r="V2485" s="379"/>
      <c r="W2485" s="379"/>
      <c r="X2485" s="379"/>
      <c r="Y2485" s="379"/>
      <c r="Z2485" s="379"/>
      <c r="AA2485" s="380"/>
      <c r="AB2485" s="379"/>
      <c r="AC2485" s="379"/>
      <c r="AD2485" s="379"/>
      <c r="AE2485" s="381"/>
      <c r="AF2485" s="105"/>
      <c r="AG2485" s="381"/>
      <c r="AH2485" s="381"/>
      <c r="AI2485" s="381"/>
      <c r="AJ2485" s="381"/>
      <c r="AK2485" s="381"/>
      <c r="AL2485" s="381"/>
      <c r="AM2485" s="381"/>
    </row>
    <row r="2486" spans="1:39" x14ac:dyDescent="0.35">
      <c r="A2486" s="379"/>
      <c r="B2486" s="379"/>
      <c r="C2486" s="379"/>
      <c r="D2486" s="379"/>
      <c r="E2486" s="379"/>
      <c r="F2486" s="379"/>
      <c r="G2486" s="379"/>
      <c r="H2486" s="379"/>
      <c r="I2486" s="379"/>
      <c r="J2486" s="379"/>
      <c r="K2486" s="379"/>
      <c r="L2486" s="379"/>
      <c r="M2486" s="379"/>
      <c r="N2486" s="379"/>
      <c r="O2486" s="379"/>
      <c r="P2486" s="379"/>
      <c r="Q2486" s="379"/>
      <c r="R2486" s="379"/>
      <c r="S2486" s="379"/>
      <c r="T2486" s="379"/>
      <c r="U2486" s="379"/>
      <c r="V2486" s="379"/>
      <c r="W2486" s="379"/>
      <c r="X2486" s="379"/>
      <c r="Y2486" s="379"/>
      <c r="Z2486" s="379"/>
      <c r="AA2486" s="380"/>
      <c r="AB2486" s="379"/>
      <c r="AC2486" s="379"/>
      <c r="AD2486" s="379"/>
      <c r="AE2486" s="381"/>
      <c r="AF2486" s="105"/>
      <c r="AG2486" s="381"/>
      <c r="AH2486" s="381"/>
      <c r="AI2486" s="381"/>
      <c r="AJ2486" s="381"/>
      <c r="AK2486" s="381"/>
      <c r="AL2486" s="381"/>
      <c r="AM2486" s="381"/>
    </row>
    <row r="2487" spans="1:39" x14ac:dyDescent="0.35">
      <c r="A2487" s="379"/>
      <c r="B2487" s="379"/>
      <c r="C2487" s="379"/>
      <c r="D2487" s="379"/>
      <c r="E2487" s="379"/>
      <c r="F2487" s="379"/>
      <c r="G2487" s="379"/>
      <c r="H2487" s="379"/>
      <c r="I2487" s="379"/>
      <c r="J2487" s="379"/>
      <c r="K2487" s="379"/>
      <c r="L2487" s="379"/>
      <c r="M2487" s="379"/>
      <c r="N2487" s="379"/>
      <c r="O2487" s="379"/>
      <c r="P2487" s="379"/>
      <c r="Q2487" s="379"/>
      <c r="R2487" s="379"/>
      <c r="S2487" s="379"/>
      <c r="T2487" s="379"/>
      <c r="U2487" s="379"/>
      <c r="V2487" s="379"/>
      <c r="W2487" s="379"/>
      <c r="X2487" s="379"/>
      <c r="Y2487" s="379"/>
      <c r="Z2487" s="379"/>
      <c r="AA2487" s="380"/>
      <c r="AB2487" s="379"/>
      <c r="AC2487" s="379"/>
      <c r="AD2487" s="379"/>
      <c r="AE2487" s="381"/>
      <c r="AF2487" s="105"/>
      <c r="AG2487" s="381"/>
      <c r="AH2487" s="381"/>
      <c r="AI2487" s="381"/>
      <c r="AJ2487" s="381"/>
      <c r="AK2487" s="381"/>
      <c r="AL2487" s="381"/>
      <c r="AM2487" s="381"/>
    </row>
    <row r="2488" spans="1:39" x14ac:dyDescent="0.35">
      <c r="A2488" s="379"/>
      <c r="B2488" s="379"/>
      <c r="C2488" s="379"/>
      <c r="D2488" s="379"/>
      <c r="E2488" s="379"/>
      <c r="F2488" s="379"/>
      <c r="G2488" s="379"/>
      <c r="H2488" s="379"/>
      <c r="I2488" s="379"/>
      <c r="J2488" s="379"/>
      <c r="K2488" s="379"/>
      <c r="L2488" s="379"/>
      <c r="M2488" s="379"/>
      <c r="N2488" s="379"/>
      <c r="O2488" s="379"/>
      <c r="P2488" s="379"/>
      <c r="Q2488" s="379"/>
      <c r="R2488" s="379"/>
      <c r="S2488" s="379"/>
      <c r="T2488" s="379"/>
      <c r="U2488" s="379"/>
      <c r="V2488" s="379"/>
      <c r="W2488" s="379"/>
      <c r="X2488" s="379"/>
      <c r="Y2488" s="379"/>
      <c r="Z2488" s="379"/>
      <c r="AA2488" s="380"/>
      <c r="AB2488" s="379"/>
      <c r="AC2488" s="379"/>
      <c r="AD2488" s="379"/>
      <c r="AE2488" s="381"/>
      <c r="AF2488" s="105"/>
      <c r="AG2488" s="381"/>
      <c r="AH2488" s="381"/>
      <c r="AI2488" s="381"/>
      <c r="AJ2488" s="381"/>
      <c r="AK2488" s="381"/>
      <c r="AL2488" s="381"/>
      <c r="AM2488" s="381"/>
    </row>
    <row r="2489" spans="1:39" x14ac:dyDescent="0.35">
      <c r="A2489" s="379"/>
      <c r="B2489" s="379"/>
      <c r="C2489" s="379"/>
      <c r="D2489" s="379"/>
      <c r="E2489" s="379"/>
      <c r="F2489" s="379"/>
      <c r="G2489" s="379"/>
      <c r="H2489" s="379"/>
      <c r="I2489" s="379"/>
      <c r="J2489" s="379"/>
      <c r="K2489" s="379"/>
      <c r="L2489" s="379"/>
      <c r="M2489" s="379"/>
      <c r="N2489" s="379"/>
      <c r="O2489" s="379"/>
      <c r="P2489" s="379"/>
      <c r="Q2489" s="379"/>
      <c r="R2489" s="379"/>
      <c r="S2489" s="379"/>
      <c r="T2489" s="379"/>
      <c r="U2489" s="379"/>
      <c r="V2489" s="379"/>
      <c r="W2489" s="379"/>
      <c r="X2489" s="379"/>
      <c r="Y2489" s="379"/>
      <c r="Z2489" s="379"/>
      <c r="AA2489" s="380"/>
      <c r="AB2489" s="379"/>
      <c r="AC2489" s="379"/>
      <c r="AD2489" s="379"/>
      <c r="AE2489" s="381"/>
      <c r="AF2489" s="105"/>
      <c r="AG2489" s="381"/>
      <c r="AH2489" s="381"/>
      <c r="AI2489" s="381"/>
      <c r="AJ2489" s="381"/>
      <c r="AK2489" s="381"/>
      <c r="AL2489" s="381"/>
      <c r="AM2489" s="381"/>
    </row>
    <row r="2490" spans="1:39" x14ac:dyDescent="0.35">
      <c r="A2490" s="379"/>
      <c r="B2490" s="379"/>
      <c r="C2490" s="379"/>
      <c r="D2490" s="379"/>
      <c r="E2490" s="379"/>
      <c r="F2490" s="379"/>
      <c r="G2490" s="379"/>
      <c r="H2490" s="379"/>
      <c r="I2490" s="379"/>
      <c r="J2490" s="379"/>
      <c r="K2490" s="379"/>
      <c r="L2490" s="379"/>
      <c r="M2490" s="379"/>
      <c r="N2490" s="379"/>
      <c r="O2490" s="379"/>
      <c r="P2490" s="379"/>
      <c r="Q2490" s="379"/>
      <c r="R2490" s="379"/>
      <c r="S2490" s="379"/>
      <c r="T2490" s="379"/>
      <c r="U2490" s="379"/>
      <c r="V2490" s="379"/>
      <c r="W2490" s="379"/>
      <c r="X2490" s="379"/>
      <c r="Y2490" s="379"/>
      <c r="Z2490" s="379"/>
      <c r="AA2490" s="380"/>
      <c r="AB2490" s="379"/>
      <c r="AC2490" s="379"/>
      <c r="AD2490" s="379"/>
      <c r="AE2490" s="381"/>
      <c r="AF2490" s="105"/>
      <c r="AG2490" s="381"/>
      <c r="AH2490" s="381"/>
      <c r="AI2490" s="381"/>
      <c r="AJ2490" s="381"/>
      <c r="AK2490" s="381"/>
      <c r="AL2490" s="381"/>
      <c r="AM2490" s="381"/>
    </row>
    <row r="2491" spans="1:39" x14ac:dyDescent="0.35">
      <c r="A2491" s="379"/>
      <c r="B2491" s="379"/>
      <c r="C2491" s="379"/>
      <c r="D2491" s="379"/>
      <c r="E2491" s="379"/>
      <c r="F2491" s="379"/>
      <c r="G2491" s="379"/>
      <c r="H2491" s="379"/>
      <c r="I2491" s="379"/>
      <c r="J2491" s="379"/>
      <c r="K2491" s="379"/>
      <c r="L2491" s="379"/>
      <c r="M2491" s="379"/>
      <c r="N2491" s="379"/>
      <c r="O2491" s="379"/>
      <c r="P2491" s="379"/>
      <c r="Q2491" s="379"/>
      <c r="R2491" s="379"/>
      <c r="S2491" s="379"/>
      <c r="T2491" s="379"/>
      <c r="U2491" s="379"/>
      <c r="V2491" s="379"/>
      <c r="W2491" s="379"/>
      <c r="X2491" s="379"/>
      <c r="Y2491" s="379"/>
      <c r="Z2491" s="379"/>
      <c r="AA2491" s="380"/>
      <c r="AB2491" s="379"/>
      <c r="AC2491" s="379"/>
      <c r="AD2491" s="379"/>
      <c r="AE2491" s="381"/>
      <c r="AF2491" s="105"/>
      <c r="AG2491" s="381"/>
      <c r="AH2491" s="381"/>
      <c r="AI2491" s="381"/>
      <c r="AJ2491" s="381"/>
      <c r="AK2491" s="381"/>
      <c r="AL2491" s="381"/>
      <c r="AM2491" s="381"/>
    </row>
    <row r="2492" spans="1:39" x14ac:dyDescent="0.35">
      <c r="A2492" s="379"/>
      <c r="B2492" s="379"/>
      <c r="C2492" s="379"/>
      <c r="D2492" s="379"/>
      <c r="E2492" s="379"/>
      <c r="F2492" s="379"/>
      <c r="G2492" s="379"/>
      <c r="H2492" s="379"/>
      <c r="I2492" s="379"/>
      <c r="J2492" s="379"/>
      <c r="K2492" s="379"/>
      <c r="L2492" s="379"/>
      <c r="M2492" s="379"/>
      <c r="N2492" s="379"/>
      <c r="O2492" s="379"/>
      <c r="P2492" s="379"/>
      <c r="Q2492" s="379"/>
      <c r="R2492" s="379"/>
      <c r="S2492" s="379"/>
      <c r="T2492" s="379"/>
      <c r="U2492" s="379"/>
      <c r="V2492" s="379"/>
      <c r="W2492" s="379"/>
      <c r="X2492" s="379"/>
      <c r="Y2492" s="379"/>
      <c r="Z2492" s="379"/>
      <c r="AA2492" s="380"/>
      <c r="AB2492" s="379"/>
      <c r="AC2492" s="379"/>
      <c r="AD2492" s="379"/>
      <c r="AE2492" s="381"/>
      <c r="AF2492" s="105"/>
      <c r="AG2492" s="381"/>
      <c r="AH2492" s="381"/>
      <c r="AI2492" s="381"/>
      <c r="AJ2492" s="381"/>
      <c r="AK2492" s="381"/>
      <c r="AL2492" s="381"/>
      <c r="AM2492" s="381"/>
    </row>
    <row r="2493" spans="1:39" x14ac:dyDescent="0.35">
      <c r="A2493" s="379"/>
      <c r="B2493" s="379"/>
      <c r="C2493" s="379"/>
      <c r="D2493" s="379"/>
      <c r="E2493" s="379"/>
      <c r="F2493" s="379"/>
      <c r="G2493" s="379"/>
      <c r="H2493" s="379"/>
      <c r="I2493" s="379"/>
      <c r="J2493" s="379"/>
      <c r="K2493" s="379"/>
      <c r="L2493" s="379"/>
      <c r="M2493" s="379"/>
      <c r="N2493" s="379"/>
      <c r="O2493" s="379"/>
      <c r="P2493" s="379"/>
      <c r="Q2493" s="379"/>
      <c r="R2493" s="379"/>
      <c r="S2493" s="379"/>
      <c r="T2493" s="379"/>
      <c r="U2493" s="379"/>
      <c r="V2493" s="379"/>
      <c r="W2493" s="379"/>
      <c r="X2493" s="379"/>
      <c r="Y2493" s="379"/>
      <c r="Z2493" s="379"/>
      <c r="AA2493" s="380"/>
      <c r="AB2493" s="379"/>
      <c r="AC2493" s="379"/>
      <c r="AD2493" s="379"/>
      <c r="AE2493" s="381"/>
      <c r="AF2493" s="105"/>
      <c r="AG2493" s="381"/>
      <c r="AH2493" s="381"/>
      <c r="AI2493" s="381"/>
      <c r="AJ2493" s="381"/>
      <c r="AK2493" s="381"/>
      <c r="AL2493" s="381"/>
      <c r="AM2493" s="381"/>
    </row>
    <row r="2494" spans="1:39" x14ac:dyDescent="0.35">
      <c r="A2494" s="379"/>
      <c r="B2494" s="379"/>
      <c r="C2494" s="379"/>
      <c r="D2494" s="379"/>
      <c r="E2494" s="379"/>
      <c r="F2494" s="379"/>
      <c r="G2494" s="379"/>
      <c r="H2494" s="379"/>
      <c r="I2494" s="379"/>
      <c r="J2494" s="379"/>
      <c r="K2494" s="379"/>
      <c r="L2494" s="379"/>
      <c r="M2494" s="379"/>
      <c r="N2494" s="379"/>
      <c r="O2494" s="379"/>
      <c r="P2494" s="379"/>
      <c r="Q2494" s="379"/>
      <c r="R2494" s="379"/>
      <c r="S2494" s="379"/>
      <c r="T2494" s="379"/>
      <c r="U2494" s="379"/>
      <c r="V2494" s="379"/>
      <c r="W2494" s="379"/>
      <c r="X2494" s="379"/>
      <c r="Y2494" s="379"/>
      <c r="Z2494" s="379"/>
      <c r="AA2494" s="380"/>
      <c r="AB2494" s="379"/>
      <c r="AC2494" s="379"/>
      <c r="AD2494" s="379"/>
      <c r="AE2494" s="381"/>
      <c r="AF2494" s="105"/>
      <c r="AG2494" s="381"/>
      <c r="AH2494" s="381"/>
      <c r="AI2494" s="381"/>
      <c r="AJ2494" s="381"/>
      <c r="AK2494" s="381"/>
      <c r="AL2494" s="381"/>
      <c r="AM2494" s="381"/>
    </row>
    <row r="2495" spans="1:39" x14ac:dyDescent="0.35">
      <c r="A2495" s="379"/>
      <c r="B2495" s="379"/>
      <c r="C2495" s="379"/>
      <c r="D2495" s="379"/>
      <c r="E2495" s="379"/>
      <c r="F2495" s="379"/>
      <c r="G2495" s="379"/>
      <c r="H2495" s="379"/>
      <c r="I2495" s="379"/>
      <c r="J2495" s="379"/>
      <c r="K2495" s="379"/>
      <c r="L2495" s="379"/>
      <c r="M2495" s="379"/>
      <c r="N2495" s="379"/>
      <c r="O2495" s="379"/>
      <c r="P2495" s="379"/>
      <c r="Q2495" s="379"/>
      <c r="R2495" s="379"/>
      <c r="S2495" s="379"/>
      <c r="T2495" s="379"/>
      <c r="U2495" s="379"/>
      <c r="V2495" s="379"/>
      <c r="W2495" s="379"/>
      <c r="X2495" s="379"/>
      <c r="Y2495" s="379"/>
      <c r="Z2495" s="379"/>
      <c r="AA2495" s="380"/>
      <c r="AB2495" s="379"/>
      <c r="AC2495" s="379"/>
      <c r="AD2495" s="379"/>
      <c r="AE2495" s="381"/>
      <c r="AF2495" s="105"/>
      <c r="AG2495" s="381"/>
      <c r="AH2495" s="381"/>
      <c r="AI2495" s="381"/>
      <c r="AJ2495" s="381"/>
      <c r="AK2495" s="381"/>
      <c r="AL2495" s="381"/>
      <c r="AM2495" s="381"/>
    </row>
    <row r="2496" spans="1:39" x14ac:dyDescent="0.35">
      <c r="A2496" s="379"/>
      <c r="B2496" s="379"/>
      <c r="C2496" s="379"/>
      <c r="D2496" s="379"/>
      <c r="E2496" s="379"/>
      <c r="F2496" s="379"/>
      <c r="G2496" s="379"/>
      <c r="H2496" s="379"/>
      <c r="I2496" s="379"/>
      <c r="J2496" s="379"/>
      <c r="K2496" s="379"/>
      <c r="L2496" s="379"/>
      <c r="M2496" s="379"/>
      <c r="N2496" s="379"/>
      <c r="O2496" s="379"/>
      <c r="P2496" s="379"/>
      <c r="Q2496" s="379"/>
      <c r="R2496" s="379"/>
      <c r="S2496" s="379"/>
      <c r="T2496" s="379"/>
      <c r="U2496" s="379"/>
      <c r="V2496" s="379"/>
      <c r="W2496" s="379"/>
      <c r="X2496" s="379"/>
      <c r="Y2496" s="379"/>
      <c r="Z2496" s="379"/>
      <c r="AA2496" s="380"/>
      <c r="AB2496" s="379"/>
      <c r="AC2496" s="379"/>
      <c r="AD2496" s="379"/>
      <c r="AE2496" s="381"/>
      <c r="AF2496" s="105"/>
      <c r="AG2496" s="381"/>
      <c r="AH2496" s="381"/>
      <c r="AI2496" s="381"/>
      <c r="AJ2496" s="381"/>
      <c r="AK2496" s="381"/>
      <c r="AL2496" s="381"/>
      <c r="AM2496" s="381"/>
    </row>
    <row r="2497" spans="1:39" x14ac:dyDescent="0.35">
      <c r="A2497" s="379"/>
      <c r="B2497" s="379"/>
      <c r="C2497" s="379"/>
      <c r="D2497" s="379"/>
      <c r="E2497" s="379"/>
      <c r="F2497" s="379"/>
      <c r="G2497" s="379"/>
      <c r="H2497" s="379"/>
      <c r="I2497" s="379"/>
      <c r="J2497" s="379"/>
      <c r="K2497" s="379"/>
      <c r="L2497" s="379"/>
      <c r="M2497" s="379"/>
      <c r="N2497" s="379"/>
      <c r="O2497" s="379"/>
      <c r="P2497" s="379"/>
      <c r="Q2497" s="379"/>
      <c r="R2497" s="379"/>
      <c r="S2497" s="379"/>
      <c r="T2497" s="379"/>
      <c r="U2497" s="379"/>
      <c r="V2497" s="379"/>
      <c r="W2497" s="379"/>
      <c r="X2497" s="379"/>
      <c r="Y2497" s="379"/>
      <c r="Z2497" s="379"/>
      <c r="AA2497" s="380"/>
      <c r="AB2497" s="379"/>
      <c r="AC2497" s="379"/>
      <c r="AD2497" s="379"/>
      <c r="AE2497" s="381"/>
      <c r="AF2497" s="105"/>
      <c r="AG2497" s="381"/>
      <c r="AH2497" s="381"/>
      <c r="AI2497" s="381"/>
      <c r="AJ2497" s="381"/>
      <c r="AK2497" s="381"/>
      <c r="AL2497" s="381"/>
      <c r="AM2497" s="381"/>
    </row>
    <row r="2498" spans="1:39" x14ac:dyDescent="0.35">
      <c r="A2498" s="379"/>
      <c r="B2498" s="379"/>
      <c r="C2498" s="379"/>
      <c r="D2498" s="379"/>
      <c r="E2498" s="379"/>
      <c r="F2498" s="379"/>
      <c r="G2498" s="379"/>
      <c r="H2498" s="379"/>
      <c r="I2498" s="379"/>
      <c r="J2498" s="379"/>
      <c r="K2498" s="379"/>
      <c r="L2498" s="379"/>
      <c r="M2498" s="379"/>
      <c r="N2498" s="379"/>
      <c r="O2498" s="379"/>
      <c r="P2498" s="379"/>
      <c r="Q2498" s="379"/>
      <c r="R2498" s="379"/>
      <c r="S2498" s="379"/>
      <c r="T2498" s="379"/>
      <c r="U2498" s="379"/>
      <c r="V2498" s="379"/>
      <c r="W2498" s="379"/>
      <c r="X2498" s="379"/>
      <c r="Y2498" s="379"/>
      <c r="Z2498" s="379"/>
      <c r="AA2498" s="380"/>
      <c r="AB2498" s="379"/>
      <c r="AC2498" s="379"/>
      <c r="AD2498" s="379"/>
      <c r="AE2498" s="381"/>
      <c r="AF2498" s="105"/>
      <c r="AG2498" s="381"/>
      <c r="AH2498" s="381"/>
      <c r="AI2498" s="381"/>
      <c r="AJ2498" s="381"/>
      <c r="AK2498" s="381"/>
      <c r="AL2498" s="381"/>
      <c r="AM2498" s="381"/>
    </row>
    <row r="2499" spans="1:39" x14ac:dyDescent="0.35">
      <c r="A2499" s="379"/>
      <c r="B2499" s="379"/>
      <c r="C2499" s="379"/>
      <c r="D2499" s="379"/>
      <c r="E2499" s="379"/>
      <c r="F2499" s="379"/>
      <c r="G2499" s="379"/>
      <c r="H2499" s="379"/>
      <c r="I2499" s="379"/>
      <c r="J2499" s="379"/>
      <c r="K2499" s="379"/>
      <c r="L2499" s="379"/>
      <c r="M2499" s="379"/>
      <c r="N2499" s="379"/>
      <c r="O2499" s="379"/>
      <c r="P2499" s="379"/>
      <c r="Q2499" s="379"/>
      <c r="R2499" s="379"/>
      <c r="S2499" s="379"/>
      <c r="T2499" s="379"/>
      <c r="U2499" s="379"/>
      <c r="V2499" s="379"/>
      <c r="W2499" s="379"/>
      <c r="X2499" s="379"/>
      <c r="Y2499" s="379"/>
      <c r="Z2499" s="379"/>
      <c r="AA2499" s="380"/>
      <c r="AB2499" s="379"/>
      <c r="AC2499" s="379"/>
      <c r="AD2499" s="379"/>
      <c r="AE2499" s="381"/>
      <c r="AF2499" s="105"/>
      <c r="AG2499" s="381"/>
      <c r="AH2499" s="381"/>
      <c r="AI2499" s="381"/>
      <c r="AJ2499" s="381"/>
      <c r="AK2499" s="381"/>
      <c r="AL2499" s="381"/>
      <c r="AM2499" s="381"/>
    </row>
    <row r="2500" spans="1:39" x14ac:dyDescent="0.35">
      <c r="A2500" s="379"/>
      <c r="B2500" s="379"/>
      <c r="C2500" s="379"/>
      <c r="D2500" s="379"/>
      <c r="E2500" s="379"/>
      <c r="F2500" s="379"/>
      <c r="G2500" s="379"/>
      <c r="H2500" s="379"/>
      <c r="I2500" s="379"/>
      <c r="J2500" s="379"/>
      <c r="K2500" s="379"/>
      <c r="L2500" s="379"/>
      <c r="M2500" s="379"/>
      <c r="N2500" s="379"/>
      <c r="O2500" s="379"/>
      <c r="P2500" s="379"/>
      <c r="Q2500" s="379"/>
      <c r="R2500" s="379"/>
      <c r="S2500" s="379"/>
      <c r="T2500" s="379"/>
      <c r="U2500" s="379"/>
      <c r="V2500" s="379"/>
      <c r="W2500" s="379"/>
      <c r="X2500" s="379"/>
      <c r="Y2500" s="379"/>
      <c r="Z2500" s="379"/>
      <c r="AA2500" s="380"/>
      <c r="AB2500" s="379"/>
      <c r="AC2500" s="379"/>
      <c r="AD2500" s="379"/>
      <c r="AE2500" s="381"/>
      <c r="AF2500" s="105"/>
      <c r="AG2500" s="381"/>
      <c r="AH2500" s="381"/>
      <c r="AI2500" s="381"/>
      <c r="AJ2500" s="381"/>
      <c r="AK2500" s="381"/>
      <c r="AL2500" s="381"/>
      <c r="AM2500" s="381"/>
    </row>
    <row r="2501" spans="1:39" x14ac:dyDescent="0.35">
      <c r="A2501" s="379"/>
      <c r="B2501" s="379"/>
      <c r="C2501" s="379"/>
      <c r="D2501" s="379"/>
      <c r="E2501" s="379"/>
      <c r="F2501" s="379"/>
      <c r="G2501" s="379"/>
      <c r="H2501" s="379"/>
      <c r="I2501" s="379"/>
      <c r="J2501" s="379"/>
      <c r="K2501" s="379"/>
      <c r="L2501" s="379"/>
      <c r="M2501" s="379"/>
      <c r="N2501" s="379"/>
      <c r="O2501" s="379"/>
      <c r="P2501" s="379"/>
      <c r="Q2501" s="379"/>
      <c r="R2501" s="379"/>
      <c r="S2501" s="379"/>
      <c r="T2501" s="379"/>
      <c r="U2501" s="379"/>
      <c r="V2501" s="379"/>
      <c r="W2501" s="379"/>
      <c r="X2501" s="379"/>
      <c r="Y2501" s="379"/>
      <c r="Z2501" s="379"/>
      <c r="AA2501" s="380"/>
      <c r="AB2501" s="379"/>
      <c r="AC2501" s="379"/>
      <c r="AD2501" s="379"/>
      <c r="AE2501" s="381"/>
      <c r="AF2501" s="105"/>
      <c r="AG2501" s="381"/>
      <c r="AH2501" s="381"/>
      <c r="AI2501" s="381"/>
      <c r="AJ2501" s="381"/>
      <c r="AK2501" s="381"/>
      <c r="AL2501" s="381"/>
      <c r="AM2501" s="381"/>
    </row>
    <row r="2502" spans="1:39" x14ac:dyDescent="0.35">
      <c r="A2502" s="379"/>
      <c r="B2502" s="379"/>
      <c r="C2502" s="379"/>
      <c r="D2502" s="379"/>
      <c r="E2502" s="379"/>
      <c r="F2502" s="379"/>
      <c r="G2502" s="379"/>
      <c r="H2502" s="379"/>
      <c r="I2502" s="379"/>
      <c r="J2502" s="379"/>
      <c r="K2502" s="379"/>
      <c r="L2502" s="379"/>
      <c r="M2502" s="379"/>
      <c r="N2502" s="379"/>
      <c r="O2502" s="379"/>
      <c r="P2502" s="379"/>
      <c r="Q2502" s="379"/>
      <c r="R2502" s="379"/>
      <c r="S2502" s="379"/>
      <c r="T2502" s="379"/>
      <c r="U2502" s="379"/>
      <c r="V2502" s="379"/>
      <c r="W2502" s="379"/>
      <c r="X2502" s="379"/>
      <c r="Y2502" s="379"/>
      <c r="Z2502" s="379"/>
      <c r="AA2502" s="380"/>
      <c r="AB2502" s="379"/>
      <c r="AC2502" s="379"/>
      <c r="AD2502" s="379"/>
      <c r="AE2502" s="381"/>
      <c r="AF2502" s="105"/>
      <c r="AG2502" s="381"/>
      <c r="AH2502" s="381"/>
      <c r="AI2502" s="381"/>
      <c r="AJ2502" s="381"/>
      <c r="AK2502" s="381"/>
      <c r="AL2502" s="381"/>
      <c r="AM2502" s="381"/>
    </row>
    <row r="2503" spans="1:39" x14ac:dyDescent="0.35">
      <c r="A2503" s="379"/>
      <c r="B2503" s="379"/>
      <c r="C2503" s="379"/>
      <c r="D2503" s="379"/>
      <c r="E2503" s="379"/>
      <c r="F2503" s="379"/>
      <c r="G2503" s="379"/>
      <c r="H2503" s="379"/>
      <c r="I2503" s="379"/>
      <c r="J2503" s="379"/>
      <c r="K2503" s="379"/>
      <c r="L2503" s="379"/>
      <c r="M2503" s="379"/>
      <c r="N2503" s="379"/>
      <c r="O2503" s="379"/>
      <c r="P2503" s="379"/>
      <c r="Q2503" s="379"/>
      <c r="R2503" s="379"/>
      <c r="S2503" s="379"/>
      <c r="T2503" s="379"/>
      <c r="U2503" s="379"/>
      <c r="V2503" s="379"/>
      <c r="W2503" s="379"/>
      <c r="X2503" s="379"/>
      <c r="Y2503" s="379"/>
      <c r="Z2503" s="379"/>
      <c r="AA2503" s="380"/>
      <c r="AB2503" s="379"/>
      <c r="AC2503" s="379"/>
      <c r="AD2503" s="379"/>
      <c r="AE2503" s="381"/>
      <c r="AF2503" s="105"/>
      <c r="AG2503" s="381"/>
      <c r="AH2503" s="381"/>
      <c r="AI2503" s="381"/>
      <c r="AJ2503" s="381"/>
      <c r="AK2503" s="381"/>
      <c r="AL2503" s="381"/>
      <c r="AM2503" s="381"/>
    </row>
    <row r="2504" spans="1:39" x14ac:dyDescent="0.35">
      <c r="A2504" s="379"/>
      <c r="B2504" s="379"/>
      <c r="C2504" s="379"/>
      <c r="D2504" s="379"/>
      <c r="E2504" s="379"/>
      <c r="F2504" s="379"/>
      <c r="G2504" s="379"/>
      <c r="H2504" s="379"/>
      <c r="I2504" s="379"/>
      <c r="J2504" s="379"/>
      <c r="K2504" s="379"/>
      <c r="L2504" s="379"/>
      <c r="M2504" s="379"/>
      <c r="N2504" s="379"/>
      <c r="O2504" s="379"/>
      <c r="P2504" s="379"/>
      <c r="Q2504" s="379"/>
      <c r="R2504" s="379"/>
      <c r="S2504" s="379"/>
      <c r="T2504" s="379"/>
      <c r="U2504" s="379"/>
      <c r="V2504" s="379"/>
      <c r="W2504" s="379"/>
      <c r="X2504" s="379"/>
      <c r="Y2504" s="379"/>
      <c r="Z2504" s="379"/>
      <c r="AA2504" s="380"/>
      <c r="AB2504" s="379"/>
      <c r="AC2504" s="379"/>
      <c r="AD2504" s="379"/>
      <c r="AE2504" s="381"/>
      <c r="AF2504" s="105"/>
      <c r="AG2504" s="381"/>
      <c r="AH2504" s="381"/>
      <c r="AI2504" s="381"/>
      <c r="AJ2504" s="381"/>
      <c r="AK2504" s="381"/>
      <c r="AL2504" s="381"/>
      <c r="AM2504" s="381"/>
    </row>
    <row r="2505" spans="1:39" x14ac:dyDescent="0.35">
      <c r="A2505" s="379"/>
      <c r="B2505" s="379"/>
      <c r="C2505" s="379"/>
      <c r="D2505" s="379"/>
      <c r="E2505" s="379"/>
      <c r="F2505" s="379"/>
      <c r="G2505" s="379"/>
      <c r="H2505" s="379"/>
      <c r="I2505" s="379"/>
      <c r="J2505" s="379"/>
      <c r="K2505" s="379"/>
      <c r="L2505" s="379"/>
      <c r="M2505" s="379"/>
      <c r="N2505" s="379"/>
      <c r="O2505" s="379"/>
      <c r="P2505" s="379"/>
      <c r="Q2505" s="379"/>
      <c r="R2505" s="379"/>
      <c r="S2505" s="379"/>
      <c r="T2505" s="379"/>
      <c r="U2505" s="379"/>
      <c r="V2505" s="379"/>
      <c r="W2505" s="379"/>
      <c r="X2505" s="379"/>
      <c r="Y2505" s="379"/>
      <c r="Z2505" s="379"/>
      <c r="AA2505" s="380"/>
      <c r="AB2505" s="379"/>
      <c r="AC2505" s="379"/>
      <c r="AD2505" s="379"/>
      <c r="AE2505" s="381"/>
      <c r="AF2505" s="105"/>
      <c r="AG2505" s="381"/>
      <c r="AH2505" s="381"/>
      <c r="AI2505" s="381"/>
      <c r="AJ2505" s="381"/>
      <c r="AK2505" s="381"/>
      <c r="AL2505" s="381"/>
      <c r="AM2505" s="381"/>
    </row>
    <row r="2506" spans="1:39" x14ac:dyDescent="0.35">
      <c r="A2506" s="379"/>
      <c r="B2506" s="379"/>
      <c r="C2506" s="379"/>
      <c r="D2506" s="379"/>
      <c r="E2506" s="379"/>
      <c r="F2506" s="379"/>
      <c r="G2506" s="379"/>
      <c r="H2506" s="379"/>
      <c r="I2506" s="379"/>
      <c r="J2506" s="379"/>
      <c r="K2506" s="379"/>
      <c r="L2506" s="379"/>
      <c r="M2506" s="379"/>
      <c r="N2506" s="379"/>
      <c r="O2506" s="379"/>
      <c r="P2506" s="379"/>
      <c r="Q2506" s="379"/>
      <c r="R2506" s="379"/>
      <c r="S2506" s="379"/>
      <c r="T2506" s="379"/>
      <c r="U2506" s="379"/>
      <c r="V2506" s="379"/>
      <c r="W2506" s="379"/>
      <c r="X2506" s="379"/>
      <c r="Y2506" s="379"/>
      <c r="Z2506" s="379"/>
      <c r="AA2506" s="380"/>
      <c r="AB2506" s="379"/>
      <c r="AC2506" s="379"/>
      <c r="AD2506" s="379"/>
      <c r="AE2506" s="381"/>
      <c r="AF2506" s="105"/>
      <c r="AG2506" s="381"/>
      <c r="AH2506" s="381"/>
      <c r="AI2506" s="381"/>
      <c r="AJ2506" s="381"/>
      <c r="AK2506" s="381"/>
      <c r="AL2506" s="381"/>
      <c r="AM2506" s="381"/>
    </row>
    <row r="2507" spans="1:39" x14ac:dyDescent="0.35">
      <c r="A2507" s="379"/>
      <c r="B2507" s="379"/>
      <c r="C2507" s="379"/>
      <c r="D2507" s="379"/>
      <c r="E2507" s="379"/>
      <c r="F2507" s="379"/>
      <c r="G2507" s="379"/>
      <c r="H2507" s="379"/>
      <c r="I2507" s="379"/>
      <c r="J2507" s="379"/>
      <c r="K2507" s="379"/>
      <c r="L2507" s="379"/>
      <c r="M2507" s="379"/>
      <c r="N2507" s="379"/>
      <c r="O2507" s="379"/>
      <c r="P2507" s="379"/>
      <c r="Q2507" s="379"/>
      <c r="R2507" s="379"/>
      <c r="S2507" s="379"/>
      <c r="T2507" s="379"/>
      <c r="U2507" s="379"/>
      <c r="V2507" s="379"/>
      <c r="W2507" s="379"/>
      <c r="X2507" s="379"/>
      <c r="Y2507" s="379"/>
      <c r="Z2507" s="379"/>
      <c r="AA2507" s="380"/>
      <c r="AB2507" s="379"/>
      <c r="AC2507" s="379"/>
      <c r="AD2507" s="379"/>
      <c r="AE2507" s="381"/>
      <c r="AF2507" s="105"/>
      <c r="AG2507" s="381"/>
      <c r="AH2507" s="381"/>
      <c r="AI2507" s="381"/>
      <c r="AJ2507" s="381"/>
      <c r="AK2507" s="381"/>
      <c r="AL2507" s="381"/>
      <c r="AM2507" s="381"/>
    </row>
    <row r="2508" spans="1:39" x14ac:dyDescent="0.35">
      <c r="A2508" s="379"/>
      <c r="B2508" s="379"/>
      <c r="C2508" s="379"/>
      <c r="D2508" s="379"/>
      <c r="E2508" s="379"/>
      <c r="F2508" s="379"/>
      <c r="G2508" s="379"/>
      <c r="H2508" s="379"/>
      <c r="I2508" s="379"/>
      <c r="J2508" s="379"/>
      <c r="K2508" s="379"/>
      <c r="L2508" s="379"/>
      <c r="M2508" s="379"/>
      <c r="N2508" s="379"/>
      <c r="O2508" s="379"/>
      <c r="P2508" s="379"/>
      <c r="Q2508" s="379"/>
      <c r="R2508" s="379"/>
      <c r="S2508" s="379"/>
      <c r="T2508" s="379"/>
      <c r="U2508" s="379"/>
      <c r="V2508" s="379"/>
      <c r="W2508" s="379"/>
      <c r="X2508" s="379"/>
      <c r="Y2508" s="379"/>
      <c r="Z2508" s="379"/>
      <c r="AA2508" s="380"/>
      <c r="AB2508" s="379"/>
      <c r="AC2508" s="379"/>
      <c r="AD2508" s="379"/>
      <c r="AE2508" s="381"/>
      <c r="AF2508" s="105"/>
      <c r="AG2508" s="381"/>
      <c r="AH2508" s="381"/>
      <c r="AI2508" s="381"/>
      <c r="AJ2508" s="381"/>
      <c r="AK2508" s="381"/>
      <c r="AL2508" s="381"/>
      <c r="AM2508" s="381"/>
    </row>
    <row r="2509" spans="1:39" x14ac:dyDescent="0.35">
      <c r="A2509" s="379"/>
      <c r="B2509" s="379"/>
      <c r="C2509" s="379"/>
      <c r="D2509" s="379"/>
      <c r="E2509" s="379"/>
      <c r="F2509" s="379"/>
      <c r="G2509" s="379"/>
      <c r="H2509" s="379"/>
      <c r="I2509" s="379"/>
      <c r="J2509" s="379"/>
      <c r="K2509" s="379"/>
      <c r="L2509" s="379"/>
      <c r="M2509" s="379"/>
      <c r="N2509" s="379"/>
      <c r="O2509" s="379"/>
      <c r="P2509" s="379"/>
      <c r="Q2509" s="379"/>
      <c r="R2509" s="379"/>
      <c r="S2509" s="379"/>
      <c r="T2509" s="379"/>
      <c r="U2509" s="379"/>
      <c r="V2509" s="379"/>
      <c r="W2509" s="379"/>
      <c r="X2509" s="379"/>
      <c r="Y2509" s="379"/>
      <c r="Z2509" s="379"/>
      <c r="AA2509" s="380"/>
      <c r="AB2509" s="379"/>
      <c r="AC2509" s="379"/>
      <c r="AD2509" s="379"/>
      <c r="AE2509" s="381"/>
      <c r="AF2509" s="105"/>
      <c r="AG2509" s="381"/>
      <c r="AH2509" s="381"/>
      <c r="AI2509" s="381"/>
      <c r="AJ2509" s="381"/>
      <c r="AK2509" s="381"/>
      <c r="AL2509" s="381"/>
      <c r="AM2509" s="381"/>
    </row>
    <row r="2510" spans="1:39" x14ac:dyDescent="0.35">
      <c r="A2510" s="379"/>
      <c r="B2510" s="379"/>
      <c r="C2510" s="379"/>
      <c r="D2510" s="379"/>
      <c r="E2510" s="379"/>
      <c r="F2510" s="379"/>
      <c r="G2510" s="379"/>
      <c r="H2510" s="379"/>
      <c r="I2510" s="379"/>
      <c r="J2510" s="379"/>
      <c r="K2510" s="379"/>
      <c r="L2510" s="379"/>
      <c r="M2510" s="379"/>
      <c r="N2510" s="379"/>
      <c r="O2510" s="379"/>
      <c r="P2510" s="379"/>
      <c r="Q2510" s="379"/>
      <c r="R2510" s="379"/>
      <c r="S2510" s="379"/>
      <c r="T2510" s="379"/>
      <c r="U2510" s="379"/>
      <c r="V2510" s="379"/>
      <c r="W2510" s="379"/>
      <c r="X2510" s="379"/>
      <c r="Y2510" s="379"/>
      <c r="Z2510" s="379"/>
      <c r="AA2510" s="380"/>
      <c r="AB2510" s="379"/>
      <c r="AC2510" s="379"/>
      <c r="AD2510" s="379"/>
      <c r="AE2510" s="381"/>
      <c r="AF2510" s="105"/>
      <c r="AG2510" s="381"/>
      <c r="AH2510" s="381"/>
      <c r="AI2510" s="381"/>
      <c r="AJ2510" s="381"/>
      <c r="AK2510" s="381"/>
      <c r="AL2510" s="381"/>
      <c r="AM2510" s="381"/>
    </row>
    <row r="2511" spans="1:39" x14ac:dyDescent="0.35">
      <c r="A2511" s="379"/>
      <c r="B2511" s="379"/>
      <c r="C2511" s="379"/>
      <c r="D2511" s="379"/>
      <c r="E2511" s="379"/>
      <c r="F2511" s="379"/>
      <c r="G2511" s="379"/>
      <c r="H2511" s="379"/>
      <c r="I2511" s="379"/>
      <c r="J2511" s="379"/>
      <c r="K2511" s="379"/>
      <c r="L2511" s="379"/>
      <c r="M2511" s="379"/>
      <c r="N2511" s="379"/>
      <c r="O2511" s="379"/>
      <c r="P2511" s="379"/>
      <c r="Q2511" s="379"/>
      <c r="R2511" s="379"/>
      <c r="S2511" s="379"/>
      <c r="T2511" s="379"/>
      <c r="U2511" s="379"/>
      <c r="V2511" s="379"/>
      <c r="W2511" s="379"/>
      <c r="X2511" s="379"/>
      <c r="Y2511" s="379"/>
      <c r="Z2511" s="379"/>
      <c r="AA2511" s="380"/>
      <c r="AB2511" s="379"/>
      <c r="AC2511" s="379"/>
      <c r="AD2511" s="379"/>
      <c r="AE2511" s="381"/>
      <c r="AF2511" s="105"/>
      <c r="AG2511" s="381"/>
      <c r="AH2511" s="381"/>
      <c r="AI2511" s="381"/>
      <c r="AJ2511" s="381"/>
      <c r="AK2511" s="381"/>
      <c r="AL2511" s="381"/>
      <c r="AM2511" s="381"/>
    </row>
    <row r="2512" spans="1:39" x14ac:dyDescent="0.35">
      <c r="A2512" s="379"/>
      <c r="B2512" s="379"/>
      <c r="C2512" s="379"/>
      <c r="D2512" s="379"/>
      <c r="E2512" s="379"/>
      <c r="F2512" s="379"/>
      <c r="G2512" s="379"/>
      <c r="H2512" s="379"/>
      <c r="I2512" s="379"/>
      <c r="J2512" s="379"/>
      <c r="K2512" s="379"/>
      <c r="L2512" s="379"/>
      <c r="M2512" s="379"/>
      <c r="N2512" s="379"/>
      <c r="O2512" s="379"/>
      <c r="P2512" s="379"/>
      <c r="Q2512" s="379"/>
      <c r="R2512" s="379"/>
      <c r="S2512" s="379"/>
      <c r="T2512" s="379"/>
      <c r="U2512" s="379"/>
      <c r="V2512" s="379"/>
      <c r="W2512" s="379"/>
      <c r="X2512" s="379"/>
      <c r="Y2512" s="379"/>
      <c r="Z2512" s="379"/>
      <c r="AA2512" s="380"/>
      <c r="AB2512" s="379"/>
      <c r="AC2512" s="379"/>
      <c r="AD2512" s="379"/>
      <c r="AE2512" s="381"/>
      <c r="AF2512" s="105"/>
      <c r="AG2512" s="381"/>
      <c r="AH2512" s="381"/>
      <c r="AI2512" s="381"/>
      <c r="AJ2512" s="381"/>
      <c r="AK2512" s="381"/>
      <c r="AL2512" s="381"/>
      <c r="AM2512" s="381"/>
    </row>
    <row r="2513" spans="1:39" x14ac:dyDescent="0.35">
      <c r="A2513" s="379"/>
      <c r="B2513" s="379"/>
      <c r="C2513" s="379"/>
      <c r="D2513" s="379"/>
      <c r="E2513" s="379"/>
      <c r="F2513" s="379"/>
      <c r="G2513" s="379"/>
      <c r="H2513" s="379"/>
      <c r="I2513" s="379"/>
      <c r="J2513" s="379"/>
      <c r="K2513" s="379"/>
      <c r="L2513" s="379"/>
      <c r="M2513" s="379"/>
      <c r="N2513" s="379"/>
      <c r="O2513" s="379"/>
      <c r="P2513" s="379"/>
      <c r="Q2513" s="379"/>
      <c r="R2513" s="379"/>
      <c r="S2513" s="379"/>
      <c r="T2513" s="379"/>
      <c r="U2513" s="379"/>
      <c r="V2513" s="379"/>
      <c r="W2513" s="379"/>
      <c r="X2513" s="379"/>
      <c r="Y2513" s="379"/>
      <c r="Z2513" s="379"/>
      <c r="AA2513" s="380"/>
      <c r="AB2513" s="379"/>
      <c r="AC2513" s="379"/>
      <c r="AD2513" s="379"/>
      <c r="AE2513" s="381"/>
      <c r="AF2513" s="105"/>
      <c r="AG2513" s="381"/>
      <c r="AH2513" s="381"/>
      <c r="AI2513" s="381"/>
      <c r="AJ2513" s="381"/>
      <c r="AK2513" s="381"/>
      <c r="AL2513" s="381"/>
      <c r="AM2513" s="381"/>
    </row>
    <row r="2514" spans="1:39" x14ac:dyDescent="0.35">
      <c r="A2514" s="379"/>
      <c r="B2514" s="379"/>
      <c r="C2514" s="379"/>
      <c r="D2514" s="379"/>
      <c r="E2514" s="379"/>
      <c r="F2514" s="379"/>
      <c r="G2514" s="379"/>
      <c r="H2514" s="379"/>
      <c r="I2514" s="379"/>
      <c r="J2514" s="379"/>
      <c r="K2514" s="379"/>
      <c r="L2514" s="379"/>
      <c r="M2514" s="379"/>
      <c r="N2514" s="379"/>
      <c r="O2514" s="379"/>
      <c r="P2514" s="379"/>
      <c r="Q2514" s="379"/>
      <c r="R2514" s="379"/>
      <c r="S2514" s="379"/>
      <c r="T2514" s="379"/>
      <c r="U2514" s="379"/>
      <c r="V2514" s="379"/>
      <c r="W2514" s="379"/>
      <c r="X2514" s="379"/>
      <c r="Y2514" s="379"/>
      <c r="Z2514" s="379"/>
      <c r="AA2514" s="380"/>
      <c r="AB2514" s="379"/>
      <c r="AC2514" s="379"/>
      <c r="AD2514" s="379"/>
      <c r="AE2514" s="381"/>
      <c r="AF2514" s="105"/>
      <c r="AG2514" s="381"/>
      <c r="AH2514" s="381"/>
      <c r="AI2514" s="381"/>
      <c r="AJ2514" s="381"/>
      <c r="AK2514" s="381"/>
      <c r="AL2514" s="381"/>
      <c r="AM2514" s="381"/>
    </row>
    <row r="2515" spans="1:39" x14ac:dyDescent="0.35">
      <c r="A2515" s="379"/>
      <c r="B2515" s="379"/>
      <c r="C2515" s="379"/>
      <c r="D2515" s="379"/>
      <c r="E2515" s="379"/>
      <c r="F2515" s="379"/>
      <c r="G2515" s="379"/>
      <c r="H2515" s="379"/>
      <c r="I2515" s="379"/>
      <c r="J2515" s="379"/>
      <c r="K2515" s="379"/>
      <c r="L2515" s="379"/>
      <c r="M2515" s="379"/>
      <c r="N2515" s="379"/>
      <c r="O2515" s="379"/>
      <c r="P2515" s="379"/>
      <c r="Q2515" s="379"/>
      <c r="R2515" s="379"/>
      <c r="S2515" s="379"/>
      <c r="T2515" s="379"/>
      <c r="U2515" s="379"/>
      <c r="V2515" s="379"/>
      <c r="W2515" s="379"/>
      <c r="X2515" s="379"/>
      <c r="Y2515" s="379"/>
      <c r="Z2515" s="379"/>
      <c r="AA2515" s="380"/>
      <c r="AB2515" s="379"/>
      <c r="AC2515" s="379"/>
      <c r="AD2515" s="379"/>
      <c r="AE2515" s="381"/>
      <c r="AF2515" s="105"/>
      <c r="AG2515" s="381"/>
      <c r="AH2515" s="381"/>
      <c r="AI2515" s="381"/>
      <c r="AJ2515" s="381"/>
      <c r="AK2515" s="381"/>
      <c r="AL2515" s="381"/>
      <c r="AM2515" s="381"/>
    </row>
    <row r="2516" spans="1:39" x14ac:dyDescent="0.35">
      <c r="A2516" s="379"/>
      <c r="B2516" s="379"/>
      <c r="C2516" s="379"/>
      <c r="D2516" s="379"/>
      <c r="E2516" s="379"/>
      <c r="F2516" s="379"/>
      <c r="G2516" s="379"/>
      <c r="H2516" s="379"/>
      <c r="I2516" s="379"/>
      <c r="J2516" s="379"/>
      <c r="K2516" s="379"/>
      <c r="L2516" s="379"/>
      <c r="M2516" s="379"/>
      <c r="N2516" s="379"/>
      <c r="O2516" s="379"/>
      <c r="P2516" s="379"/>
      <c r="Q2516" s="379"/>
      <c r="R2516" s="379"/>
      <c r="S2516" s="379"/>
      <c r="T2516" s="379"/>
      <c r="U2516" s="379"/>
      <c r="V2516" s="379"/>
      <c r="W2516" s="379"/>
      <c r="X2516" s="379"/>
      <c r="Y2516" s="379"/>
      <c r="Z2516" s="379"/>
      <c r="AA2516" s="380"/>
      <c r="AB2516" s="379"/>
      <c r="AC2516" s="379"/>
      <c r="AD2516" s="379"/>
      <c r="AE2516" s="381"/>
      <c r="AF2516" s="105"/>
      <c r="AG2516" s="381"/>
      <c r="AH2516" s="381"/>
      <c r="AI2516" s="381"/>
      <c r="AJ2516" s="381"/>
      <c r="AK2516" s="381"/>
      <c r="AL2516" s="381"/>
      <c r="AM2516" s="381"/>
    </row>
    <row r="2517" spans="1:39" x14ac:dyDescent="0.35">
      <c r="A2517" s="379"/>
      <c r="B2517" s="379"/>
      <c r="C2517" s="379"/>
      <c r="D2517" s="379"/>
      <c r="E2517" s="379"/>
      <c r="F2517" s="379"/>
      <c r="G2517" s="379"/>
      <c r="H2517" s="379"/>
      <c r="I2517" s="379"/>
      <c r="J2517" s="379"/>
      <c r="K2517" s="379"/>
      <c r="L2517" s="379"/>
      <c r="M2517" s="379"/>
      <c r="N2517" s="379"/>
      <c r="O2517" s="379"/>
      <c r="P2517" s="379"/>
      <c r="Q2517" s="379"/>
      <c r="R2517" s="379"/>
      <c r="S2517" s="379"/>
      <c r="T2517" s="379"/>
      <c r="U2517" s="379"/>
      <c r="V2517" s="379"/>
      <c r="W2517" s="379"/>
      <c r="X2517" s="379"/>
      <c r="Y2517" s="379"/>
      <c r="Z2517" s="379"/>
      <c r="AA2517" s="380"/>
      <c r="AB2517" s="379"/>
      <c r="AC2517" s="379"/>
      <c r="AD2517" s="379"/>
      <c r="AE2517" s="381"/>
      <c r="AF2517" s="105"/>
      <c r="AG2517" s="381"/>
      <c r="AH2517" s="381"/>
      <c r="AI2517" s="381"/>
      <c r="AJ2517" s="381"/>
      <c r="AK2517" s="381"/>
      <c r="AL2517" s="381"/>
      <c r="AM2517" s="381"/>
    </row>
    <row r="2518" spans="1:39" x14ac:dyDescent="0.35">
      <c r="A2518" s="379"/>
      <c r="B2518" s="379"/>
      <c r="C2518" s="379"/>
      <c r="D2518" s="379"/>
      <c r="E2518" s="379"/>
      <c r="F2518" s="379"/>
      <c r="G2518" s="379"/>
      <c r="H2518" s="379"/>
      <c r="I2518" s="379"/>
      <c r="J2518" s="379"/>
      <c r="K2518" s="379"/>
      <c r="L2518" s="379"/>
      <c r="M2518" s="379"/>
      <c r="N2518" s="379"/>
      <c r="O2518" s="379"/>
      <c r="P2518" s="379"/>
      <c r="Q2518" s="379"/>
      <c r="R2518" s="379"/>
      <c r="S2518" s="379"/>
      <c r="T2518" s="379"/>
      <c r="U2518" s="379"/>
      <c r="V2518" s="379"/>
      <c r="W2518" s="379"/>
      <c r="X2518" s="379"/>
      <c r="Y2518" s="379"/>
      <c r="Z2518" s="379"/>
      <c r="AA2518" s="380"/>
      <c r="AB2518" s="379"/>
      <c r="AC2518" s="379"/>
      <c r="AD2518" s="379"/>
      <c r="AE2518" s="381"/>
      <c r="AF2518" s="105"/>
      <c r="AG2518" s="381"/>
      <c r="AH2518" s="381"/>
      <c r="AI2518" s="381"/>
      <c r="AJ2518" s="381"/>
      <c r="AK2518" s="381"/>
      <c r="AL2518" s="381"/>
      <c r="AM2518" s="381"/>
    </row>
    <row r="2519" spans="1:39" x14ac:dyDescent="0.35">
      <c r="A2519" s="379"/>
      <c r="B2519" s="379"/>
      <c r="C2519" s="379"/>
      <c r="D2519" s="379"/>
      <c r="E2519" s="379"/>
      <c r="F2519" s="379"/>
      <c r="G2519" s="379"/>
      <c r="H2519" s="379"/>
      <c r="I2519" s="379"/>
      <c r="J2519" s="379"/>
      <c r="K2519" s="379"/>
      <c r="L2519" s="379"/>
      <c r="M2519" s="379"/>
      <c r="N2519" s="379"/>
      <c r="O2519" s="379"/>
      <c r="P2519" s="379"/>
      <c r="Q2519" s="379"/>
      <c r="R2519" s="379"/>
      <c r="S2519" s="379"/>
      <c r="T2519" s="379"/>
      <c r="U2519" s="379"/>
      <c r="V2519" s="379"/>
      <c r="W2519" s="379"/>
      <c r="X2519" s="379"/>
      <c r="Y2519" s="379"/>
      <c r="Z2519" s="379"/>
      <c r="AA2519" s="380"/>
      <c r="AB2519" s="379"/>
      <c r="AC2519" s="379"/>
      <c r="AD2519" s="379"/>
      <c r="AE2519" s="381"/>
      <c r="AF2519" s="105"/>
      <c r="AG2519" s="381"/>
      <c r="AH2519" s="381"/>
      <c r="AI2519" s="381"/>
      <c r="AJ2519" s="381"/>
      <c r="AK2519" s="381"/>
      <c r="AL2519" s="381"/>
      <c r="AM2519" s="381"/>
    </row>
    <row r="2520" spans="1:39" x14ac:dyDescent="0.35">
      <c r="A2520" s="379"/>
      <c r="B2520" s="379"/>
      <c r="C2520" s="379"/>
      <c r="D2520" s="379"/>
      <c r="E2520" s="379"/>
      <c r="F2520" s="379"/>
      <c r="G2520" s="379"/>
      <c r="H2520" s="379"/>
      <c r="I2520" s="379"/>
      <c r="J2520" s="379"/>
      <c r="K2520" s="379"/>
      <c r="L2520" s="379"/>
      <c r="M2520" s="379"/>
      <c r="N2520" s="379"/>
      <c r="O2520" s="379"/>
      <c r="P2520" s="379"/>
      <c r="Q2520" s="379"/>
      <c r="R2520" s="379"/>
      <c r="S2520" s="379"/>
      <c r="T2520" s="379"/>
      <c r="U2520" s="379"/>
      <c r="V2520" s="379"/>
      <c r="W2520" s="379"/>
      <c r="X2520" s="379"/>
      <c r="Y2520" s="379"/>
      <c r="Z2520" s="379"/>
      <c r="AA2520" s="380"/>
      <c r="AB2520" s="379"/>
      <c r="AC2520" s="379"/>
      <c r="AD2520" s="379"/>
      <c r="AE2520" s="381"/>
      <c r="AF2520" s="105"/>
      <c r="AG2520" s="381"/>
      <c r="AH2520" s="381"/>
      <c r="AI2520" s="381"/>
      <c r="AJ2520" s="381"/>
      <c r="AK2520" s="381"/>
      <c r="AL2520" s="381"/>
      <c r="AM2520" s="381"/>
    </row>
    <row r="2521" spans="1:39" x14ac:dyDescent="0.35">
      <c r="A2521" s="379"/>
      <c r="B2521" s="379"/>
      <c r="C2521" s="379"/>
      <c r="D2521" s="379"/>
      <c r="E2521" s="379"/>
      <c r="F2521" s="379"/>
      <c r="G2521" s="379"/>
      <c r="H2521" s="379"/>
      <c r="I2521" s="379"/>
      <c r="J2521" s="379"/>
      <c r="K2521" s="379"/>
      <c r="L2521" s="379"/>
      <c r="M2521" s="379"/>
      <c r="N2521" s="379"/>
      <c r="O2521" s="379"/>
      <c r="P2521" s="379"/>
      <c r="Q2521" s="379"/>
      <c r="R2521" s="379"/>
      <c r="S2521" s="379"/>
      <c r="T2521" s="379"/>
      <c r="U2521" s="379"/>
      <c r="V2521" s="379"/>
      <c r="W2521" s="379"/>
      <c r="X2521" s="379"/>
      <c r="Y2521" s="379"/>
      <c r="Z2521" s="379"/>
      <c r="AA2521" s="380"/>
      <c r="AB2521" s="379"/>
      <c r="AC2521" s="379"/>
      <c r="AD2521" s="379"/>
      <c r="AE2521" s="381"/>
      <c r="AF2521" s="105"/>
      <c r="AG2521" s="381"/>
      <c r="AH2521" s="381"/>
      <c r="AI2521" s="381"/>
      <c r="AJ2521" s="381"/>
      <c r="AK2521" s="381"/>
      <c r="AL2521" s="381"/>
      <c r="AM2521" s="381"/>
    </row>
    <row r="2522" spans="1:39" x14ac:dyDescent="0.35">
      <c r="A2522" s="379"/>
      <c r="B2522" s="379"/>
      <c r="C2522" s="379"/>
      <c r="D2522" s="379"/>
      <c r="E2522" s="379"/>
      <c r="F2522" s="379"/>
      <c r="G2522" s="379"/>
      <c r="H2522" s="379"/>
      <c r="I2522" s="379"/>
      <c r="J2522" s="379"/>
      <c r="K2522" s="379"/>
      <c r="L2522" s="379"/>
      <c r="M2522" s="379"/>
      <c r="N2522" s="379"/>
      <c r="O2522" s="379"/>
      <c r="P2522" s="379"/>
      <c r="Q2522" s="379"/>
      <c r="R2522" s="379"/>
      <c r="S2522" s="379"/>
      <c r="T2522" s="379"/>
      <c r="U2522" s="379"/>
      <c r="V2522" s="379"/>
      <c r="W2522" s="379"/>
      <c r="X2522" s="379"/>
      <c r="Y2522" s="379"/>
      <c r="Z2522" s="379"/>
      <c r="AA2522" s="380"/>
      <c r="AB2522" s="379"/>
      <c r="AC2522" s="379"/>
      <c r="AD2522" s="379"/>
      <c r="AE2522" s="381"/>
      <c r="AF2522" s="105"/>
      <c r="AG2522" s="381"/>
      <c r="AH2522" s="381"/>
      <c r="AI2522" s="381"/>
      <c r="AJ2522" s="381"/>
      <c r="AK2522" s="381"/>
      <c r="AL2522" s="381"/>
      <c r="AM2522" s="381"/>
    </row>
    <row r="2523" spans="1:39" x14ac:dyDescent="0.35">
      <c r="A2523" s="379"/>
      <c r="B2523" s="379"/>
      <c r="C2523" s="379"/>
      <c r="D2523" s="379"/>
      <c r="E2523" s="379"/>
      <c r="F2523" s="379"/>
      <c r="G2523" s="379"/>
      <c r="H2523" s="379"/>
      <c r="I2523" s="379"/>
      <c r="J2523" s="379"/>
      <c r="K2523" s="379"/>
      <c r="L2523" s="379"/>
      <c r="M2523" s="379"/>
      <c r="N2523" s="379"/>
      <c r="O2523" s="379"/>
      <c r="P2523" s="379"/>
      <c r="Q2523" s="379"/>
      <c r="R2523" s="379"/>
      <c r="S2523" s="379"/>
      <c r="T2523" s="379"/>
      <c r="U2523" s="379"/>
      <c r="V2523" s="379"/>
      <c r="W2523" s="379"/>
      <c r="X2523" s="379"/>
      <c r="Y2523" s="379"/>
      <c r="Z2523" s="379"/>
      <c r="AA2523" s="380"/>
      <c r="AB2523" s="379"/>
      <c r="AC2523" s="379"/>
      <c r="AD2523" s="379"/>
      <c r="AE2523" s="381"/>
      <c r="AF2523" s="105"/>
      <c r="AG2523" s="381"/>
      <c r="AH2523" s="381"/>
      <c r="AI2523" s="381"/>
      <c r="AJ2523" s="381"/>
      <c r="AK2523" s="381"/>
      <c r="AL2523" s="381"/>
      <c r="AM2523" s="381"/>
    </row>
    <row r="2524" spans="1:39" x14ac:dyDescent="0.35">
      <c r="A2524" s="379"/>
      <c r="B2524" s="379"/>
      <c r="C2524" s="379"/>
      <c r="D2524" s="379"/>
      <c r="E2524" s="379"/>
      <c r="F2524" s="379"/>
      <c r="G2524" s="379"/>
      <c r="H2524" s="379"/>
      <c r="I2524" s="379"/>
      <c r="J2524" s="379"/>
      <c r="K2524" s="379"/>
      <c r="L2524" s="379"/>
      <c r="M2524" s="379"/>
      <c r="N2524" s="379"/>
      <c r="O2524" s="379"/>
      <c r="P2524" s="379"/>
      <c r="Q2524" s="379"/>
      <c r="R2524" s="379"/>
      <c r="S2524" s="379"/>
      <c r="T2524" s="379"/>
      <c r="U2524" s="379"/>
      <c r="V2524" s="379"/>
      <c r="W2524" s="379"/>
      <c r="X2524" s="379"/>
      <c r="Y2524" s="379"/>
      <c r="Z2524" s="379"/>
      <c r="AA2524" s="380"/>
      <c r="AB2524" s="379"/>
      <c r="AC2524" s="379"/>
      <c r="AD2524" s="379"/>
      <c r="AE2524" s="381"/>
      <c r="AF2524" s="105"/>
      <c r="AG2524" s="381"/>
      <c r="AH2524" s="381"/>
      <c r="AI2524" s="381"/>
      <c r="AJ2524" s="381"/>
      <c r="AK2524" s="381"/>
      <c r="AL2524" s="381"/>
      <c r="AM2524" s="381"/>
    </row>
    <row r="2525" spans="1:39" x14ac:dyDescent="0.35">
      <c r="A2525" s="379"/>
      <c r="B2525" s="379"/>
      <c r="C2525" s="379"/>
      <c r="D2525" s="379"/>
      <c r="E2525" s="379"/>
      <c r="F2525" s="379"/>
      <c r="G2525" s="379"/>
      <c r="H2525" s="379"/>
      <c r="I2525" s="379"/>
      <c r="J2525" s="379"/>
      <c r="K2525" s="379"/>
      <c r="L2525" s="379"/>
      <c r="M2525" s="379"/>
      <c r="N2525" s="379"/>
      <c r="O2525" s="379"/>
      <c r="P2525" s="379"/>
      <c r="Q2525" s="379"/>
      <c r="R2525" s="379"/>
      <c r="S2525" s="379"/>
      <c r="T2525" s="379"/>
      <c r="U2525" s="379"/>
      <c r="V2525" s="379"/>
      <c r="W2525" s="379"/>
      <c r="X2525" s="379"/>
      <c r="Y2525" s="379"/>
      <c r="Z2525" s="379"/>
      <c r="AA2525" s="380"/>
      <c r="AB2525" s="379"/>
      <c r="AC2525" s="379"/>
      <c r="AD2525" s="379"/>
      <c r="AE2525" s="381"/>
      <c r="AF2525" s="105"/>
      <c r="AG2525" s="381"/>
      <c r="AH2525" s="381"/>
      <c r="AI2525" s="381"/>
      <c r="AJ2525" s="381"/>
      <c r="AK2525" s="381"/>
      <c r="AL2525" s="381"/>
      <c r="AM2525" s="381"/>
    </row>
    <row r="2526" spans="1:39" x14ac:dyDescent="0.35">
      <c r="A2526" s="379"/>
      <c r="B2526" s="379"/>
      <c r="C2526" s="379"/>
      <c r="D2526" s="379"/>
      <c r="E2526" s="379"/>
      <c r="F2526" s="379"/>
      <c r="G2526" s="379"/>
      <c r="H2526" s="379"/>
      <c r="I2526" s="379"/>
      <c r="J2526" s="379"/>
      <c r="K2526" s="379"/>
      <c r="L2526" s="379"/>
      <c r="M2526" s="379"/>
      <c r="N2526" s="379"/>
      <c r="O2526" s="379"/>
      <c r="P2526" s="379"/>
      <c r="Q2526" s="379"/>
      <c r="R2526" s="379"/>
      <c r="S2526" s="379"/>
      <c r="T2526" s="379"/>
      <c r="U2526" s="379"/>
      <c r="V2526" s="379"/>
      <c r="W2526" s="379"/>
      <c r="X2526" s="379"/>
      <c r="Y2526" s="379"/>
      <c r="Z2526" s="379"/>
      <c r="AA2526" s="380"/>
      <c r="AB2526" s="379"/>
      <c r="AC2526" s="379"/>
      <c r="AD2526" s="379"/>
      <c r="AE2526" s="381"/>
      <c r="AF2526" s="105"/>
      <c r="AG2526" s="381"/>
      <c r="AH2526" s="381"/>
      <c r="AI2526" s="381"/>
      <c r="AJ2526" s="381"/>
      <c r="AK2526" s="381"/>
      <c r="AL2526" s="381"/>
      <c r="AM2526" s="381"/>
    </row>
    <row r="2527" spans="1:39" x14ac:dyDescent="0.35">
      <c r="A2527" s="379"/>
      <c r="B2527" s="379"/>
      <c r="C2527" s="379"/>
      <c r="D2527" s="379"/>
      <c r="E2527" s="379"/>
      <c r="F2527" s="379"/>
      <c r="G2527" s="379"/>
      <c r="H2527" s="379"/>
      <c r="I2527" s="379"/>
      <c r="J2527" s="379"/>
      <c r="K2527" s="379"/>
      <c r="L2527" s="379"/>
      <c r="M2527" s="379"/>
      <c r="N2527" s="379"/>
      <c r="O2527" s="379"/>
      <c r="P2527" s="379"/>
      <c r="Q2527" s="379"/>
      <c r="R2527" s="379"/>
      <c r="S2527" s="379"/>
      <c r="T2527" s="379"/>
      <c r="U2527" s="379"/>
      <c r="V2527" s="379"/>
      <c r="W2527" s="379"/>
      <c r="X2527" s="379"/>
      <c r="Y2527" s="379"/>
      <c r="Z2527" s="379"/>
      <c r="AA2527" s="380"/>
      <c r="AB2527" s="379"/>
      <c r="AC2527" s="379"/>
      <c r="AD2527" s="379"/>
      <c r="AE2527" s="381"/>
      <c r="AF2527" s="105"/>
      <c r="AG2527" s="381"/>
      <c r="AH2527" s="381"/>
      <c r="AI2527" s="381"/>
      <c r="AJ2527" s="381"/>
      <c r="AK2527" s="381"/>
      <c r="AL2527" s="381"/>
      <c r="AM2527" s="381"/>
    </row>
    <row r="2528" spans="1:39" x14ac:dyDescent="0.35">
      <c r="A2528" s="379"/>
      <c r="B2528" s="379"/>
      <c r="C2528" s="379"/>
      <c r="D2528" s="379"/>
      <c r="E2528" s="379"/>
      <c r="F2528" s="379"/>
      <c r="G2528" s="379"/>
      <c r="H2528" s="379"/>
      <c r="I2528" s="379"/>
      <c r="J2528" s="379"/>
      <c r="K2528" s="379"/>
      <c r="L2528" s="379"/>
      <c r="M2528" s="379"/>
      <c r="N2528" s="379"/>
      <c r="O2528" s="379"/>
      <c r="P2528" s="379"/>
      <c r="Q2528" s="379"/>
      <c r="R2528" s="379"/>
      <c r="S2528" s="379"/>
      <c r="T2528" s="379"/>
      <c r="U2528" s="379"/>
      <c r="V2528" s="379"/>
      <c r="W2528" s="379"/>
      <c r="X2528" s="379"/>
      <c r="Y2528" s="379"/>
      <c r="Z2528" s="379"/>
      <c r="AA2528" s="380"/>
      <c r="AB2528" s="379"/>
      <c r="AC2528" s="379"/>
      <c r="AD2528" s="379"/>
      <c r="AE2528" s="381"/>
      <c r="AF2528" s="105"/>
      <c r="AG2528" s="381"/>
      <c r="AH2528" s="381"/>
      <c r="AI2528" s="381"/>
      <c r="AJ2528" s="381"/>
      <c r="AK2528" s="381"/>
      <c r="AL2528" s="381"/>
      <c r="AM2528" s="381"/>
    </row>
    <row r="2529" spans="1:39" x14ac:dyDescent="0.35">
      <c r="A2529" s="379"/>
      <c r="B2529" s="379"/>
      <c r="C2529" s="379"/>
      <c r="D2529" s="379"/>
      <c r="E2529" s="379"/>
      <c r="F2529" s="379"/>
      <c r="G2529" s="379"/>
      <c r="H2529" s="379"/>
      <c r="I2529" s="379"/>
      <c r="J2529" s="379"/>
      <c r="K2529" s="379"/>
      <c r="L2529" s="379"/>
      <c r="M2529" s="379"/>
      <c r="N2529" s="379"/>
      <c r="O2529" s="379"/>
      <c r="P2529" s="379"/>
      <c r="Q2529" s="379"/>
      <c r="R2529" s="379"/>
      <c r="S2529" s="379"/>
      <c r="T2529" s="379"/>
      <c r="U2529" s="379"/>
      <c r="V2529" s="379"/>
      <c r="W2529" s="379"/>
      <c r="X2529" s="379"/>
      <c r="Y2529" s="379"/>
      <c r="Z2529" s="379"/>
      <c r="AA2529" s="380"/>
      <c r="AB2529" s="379"/>
      <c r="AC2529" s="379"/>
      <c r="AD2529" s="379"/>
      <c r="AE2529" s="381"/>
      <c r="AF2529" s="105"/>
      <c r="AG2529" s="381"/>
      <c r="AH2529" s="381"/>
      <c r="AI2529" s="381"/>
      <c r="AJ2529" s="381"/>
      <c r="AK2529" s="381"/>
      <c r="AL2529" s="381"/>
      <c r="AM2529" s="381"/>
    </row>
    <row r="2530" spans="1:39" x14ac:dyDescent="0.35">
      <c r="A2530" s="379"/>
      <c r="B2530" s="379"/>
      <c r="C2530" s="379"/>
      <c r="D2530" s="379"/>
      <c r="E2530" s="379"/>
      <c r="F2530" s="379"/>
      <c r="G2530" s="379"/>
      <c r="H2530" s="379"/>
      <c r="I2530" s="379"/>
      <c r="J2530" s="379"/>
      <c r="K2530" s="379"/>
      <c r="L2530" s="379"/>
      <c r="M2530" s="379"/>
      <c r="N2530" s="379"/>
      <c r="O2530" s="379"/>
      <c r="P2530" s="379"/>
      <c r="Q2530" s="379"/>
      <c r="R2530" s="379"/>
      <c r="S2530" s="379"/>
      <c r="T2530" s="379"/>
      <c r="U2530" s="379"/>
      <c r="V2530" s="379"/>
      <c r="W2530" s="379"/>
      <c r="X2530" s="379"/>
      <c r="Y2530" s="379"/>
      <c r="Z2530" s="379"/>
      <c r="AA2530" s="380"/>
      <c r="AB2530" s="379"/>
      <c r="AC2530" s="379"/>
      <c r="AD2530" s="379"/>
      <c r="AE2530" s="381"/>
      <c r="AF2530" s="105"/>
      <c r="AG2530" s="381"/>
      <c r="AH2530" s="381"/>
      <c r="AI2530" s="381"/>
      <c r="AJ2530" s="381"/>
      <c r="AK2530" s="381"/>
      <c r="AL2530" s="381"/>
      <c r="AM2530" s="381"/>
    </row>
    <row r="2531" spans="1:39" x14ac:dyDescent="0.35">
      <c r="A2531" s="379"/>
      <c r="B2531" s="379"/>
      <c r="C2531" s="379"/>
      <c r="D2531" s="379"/>
      <c r="E2531" s="379"/>
      <c r="F2531" s="379"/>
      <c r="G2531" s="379"/>
      <c r="H2531" s="379"/>
      <c r="I2531" s="379"/>
      <c r="J2531" s="379"/>
      <c r="K2531" s="379"/>
      <c r="L2531" s="379"/>
      <c r="M2531" s="379"/>
      <c r="N2531" s="379"/>
      <c r="O2531" s="379"/>
      <c r="P2531" s="379"/>
      <c r="Q2531" s="379"/>
      <c r="R2531" s="379"/>
      <c r="S2531" s="379"/>
      <c r="T2531" s="379"/>
      <c r="U2531" s="379"/>
      <c r="V2531" s="379"/>
      <c r="W2531" s="379"/>
      <c r="X2531" s="379"/>
      <c r="Y2531" s="379"/>
      <c r="Z2531" s="379"/>
      <c r="AA2531" s="380"/>
      <c r="AB2531" s="379"/>
      <c r="AC2531" s="379"/>
      <c r="AD2531" s="379"/>
      <c r="AE2531" s="381"/>
      <c r="AF2531" s="105"/>
      <c r="AG2531" s="381"/>
      <c r="AH2531" s="381"/>
      <c r="AI2531" s="381"/>
      <c r="AJ2531" s="381"/>
      <c r="AK2531" s="381"/>
      <c r="AL2531" s="381"/>
      <c r="AM2531" s="381"/>
    </row>
    <row r="2532" spans="1:39" x14ac:dyDescent="0.35">
      <c r="A2532" s="379"/>
      <c r="B2532" s="379"/>
      <c r="C2532" s="379"/>
      <c r="D2532" s="379"/>
      <c r="E2532" s="379"/>
      <c r="F2532" s="379"/>
      <c r="G2532" s="379"/>
      <c r="H2532" s="379"/>
      <c r="I2532" s="379"/>
      <c r="J2532" s="379"/>
      <c r="K2532" s="379"/>
      <c r="L2532" s="379"/>
      <c r="M2532" s="379"/>
      <c r="N2532" s="379"/>
      <c r="O2532" s="379"/>
      <c r="P2532" s="379"/>
      <c r="Q2532" s="379"/>
      <c r="R2532" s="379"/>
      <c r="S2532" s="379"/>
      <c r="T2532" s="379"/>
      <c r="U2532" s="379"/>
      <c r="V2532" s="379"/>
      <c r="W2532" s="379"/>
      <c r="X2532" s="379"/>
      <c r="Y2532" s="379"/>
      <c r="Z2532" s="379"/>
      <c r="AA2532" s="380"/>
      <c r="AB2532" s="379"/>
      <c r="AC2532" s="379"/>
      <c r="AD2532" s="379"/>
      <c r="AE2532" s="381"/>
      <c r="AF2532" s="105"/>
      <c r="AG2532" s="381"/>
      <c r="AH2532" s="381"/>
      <c r="AI2532" s="381"/>
      <c r="AJ2532" s="381"/>
      <c r="AK2532" s="381"/>
      <c r="AL2532" s="381"/>
      <c r="AM2532" s="381"/>
    </row>
    <row r="2533" spans="1:39" x14ac:dyDescent="0.35">
      <c r="A2533" s="379"/>
      <c r="B2533" s="379"/>
      <c r="C2533" s="379"/>
      <c r="D2533" s="379"/>
      <c r="E2533" s="379"/>
      <c r="F2533" s="379"/>
      <c r="G2533" s="379"/>
      <c r="H2533" s="379"/>
      <c r="I2533" s="379"/>
      <c r="J2533" s="379"/>
      <c r="K2533" s="379"/>
      <c r="L2533" s="379"/>
      <c r="M2533" s="379"/>
      <c r="N2533" s="379"/>
      <c r="O2533" s="379"/>
      <c r="P2533" s="379"/>
      <c r="Q2533" s="379"/>
      <c r="R2533" s="379"/>
      <c r="S2533" s="379"/>
      <c r="T2533" s="379"/>
      <c r="U2533" s="379"/>
      <c r="V2533" s="379"/>
      <c r="W2533" s="379"/>
      <c r="X2533" s="379"/>
      <c r="Y2533" s="379"/>
      <c r="Z2533" s="379"/>
      <c r="AA2533" s="380"/>
      <c r="AB2533" s="379"/>
      <c r="AC2533" s="379"/>
      <c r="AD2533" s="379"/>
      <c r="AE2533" s="381"/>
      <c r="AF2533" s="105"/>
      <c r="AG2533" s="381"/>
      <c r="AH2533" s="381"/>
      <c r="AI2533" s="381"/>
      <c r="AJ2533" s="381"/>
      <c r="AK2533" s="381"/>
      <c r="AL2533" s="381"/>
      <c r="AM2533" s="381"/>
    </row>
    <row r="2534" spans="1:39" x14ac:dyDescent="0.35">
      <c r="A2534" s="379"/>
      <c r="B2534" s="379"/>
      <c r="C2534" s="379"/>
      <c r="D2534" s="379"/>
      <c r="E2534" s="379"/>
      <c r="F2534" s="379"/>
      <c r="G2534" s="379"/>
      <c r="H2534" s="379"/>
      <c r="I2534" s="379"/>
      <c r="J2534" s="379"/>
      <c r="K2534" s="379"/>
      <c r="L2534" s="379"/>
      <c r="M2534" s="379"/>
      <c r="N2534" s="379"/>
      <c r="O2534" s="379"/>
      <c r="P2534" s="379"/>
      <c r="Q2534" s="379"/>
      <c r="R2534" s="379"/>
      <c r="S2534" s="379"/>
      <c r="T2534" s="379"/>
      <c r="U2534" s="379"/>
      <c r="V2534" s="379"/>
      <c r="W2534" s="379"/>
      <c r="X2534" s="379"/>
      <c r="Y2534" s="379"/>
      <c r="Z2534" s="379"/>
      <c r="AA2534" s="380"/>
      <c r="AB2534" s="379"/>
      <c r="AC2534" s="379"/>
      <c r="AD2534" s="379"/>
      <c r="AE2534" s="381"/>
      <c r="AF2534" s="105"/>
      <c r="AG2534" s="381"/>
      <c r="AH2534" s="381"/>
      <c r="AI2534" s="381"/>
      <c r="AJ2534" s="381"/>
      <c r="AK2534" s="381"/>
      <c r="AL2534" s="381"/>
      <c r="AM2534" s="381"/>
    </row>
    <row r="2535" spans="1:39" x14ac:dyDescent="0.35">
      <c r="A2535" s="379"/>
      <c r="B2535" s="379"/>
      <c r="C2535" s="379"/>
      <c r="D2535" s="379"/>
      <c r="E2535" s="379"/>
      <c r="F2535" s="379"/>
      <c r="G2535" s="379"/>
      <c r="H2535" s="379"/>
      <c r="I2535" s="379"/>
      <c r="J2535" s="379"/>
      <c r="K2535" s="379"/>
      <c r="L2535" s="379"/>
      <c r="M2535" s="379"/>
      <c r="N2535" s="379"/>
      <c r="O2535" s="379"/>
      <c r="P2535" s="379"/>
      <c r="Q2535" s="379"/>
      <c r="R2535" s="379"/>
      <c r="S2535" s="379"/>
      <c r="T2535" s="379"/>
      <c r="U2535" s="379"/>
      <c r="V2535" s="379"/>
      <c r="W2535" s="379"/>
      <c r="X2535" s="379"/>
      <c r="Y2535" s="379"/>
      <c r="Z2535" s="379"/>
      <c r="AA2535" s="380"/>
      <c r="AB2535" s="379"/>
      <c r="AC2535" s="379"/>
      <c r="AD2535" s="379"/>
      <c r="AE2535" s="381"/>
      <c r="AF2535" s="105"/>
      <c r="AG2535" s="381"/>
      <c r="AH2535" s="381"/>
      <c r="AI2535" s="381"/>
      <c r="AJ2535" s="381"/>
      <c r="AK2535" s="381"/>
      <c r="AL2535" s="381"/>
      <c r="AM2535" s="381"/>
    </row>
    <row r="2536" spans="1:39" x14ac:dyDescent="0.35">
      <c r="A2536" s="379"/>
      <c r="B2536" s="379"/>
      <c r="C2536" s="379"/>
      <c r="D2536" s="379"/>
      <c r="E2536" s="379"/>
      <c r="F2536" s="379"/>
      <c r="G2536" s="379"/>
      <c r="H2536" s="379"/>
      <c r="I2536" s="379"/>
      <c r="J2536" s="379"/>
      <c r="K2536" s="379"/>
      <c r="L2536" s="379"/>
      <c r="M2536" s="379"/>
      <c r="N2536" s="379"/>
      <c r="O2536" s="379"/>
      <c r="P2536" s="379"/>
      <c r="Q2536" s="379"/>
      <c r="R2536" s="379"/>
      <c r="S2536" s="379"/>
      <c r="T2536" s="379"/>
      <c r="U2536" s="379"/>
      <c r="V2536" s="379"/>
      <c r="W2536" s="379"/>
      <c r="X2536" s="379"/>
      <c r="Y2536" s="379"/>
      <c r="Z2536" s="379"/>
      <c r="AA2536" s="380"/>
      <c r="AB2536" s="379"/>
      <c r="AC2536" s="379"/>
      <c r="AD2536" s="379"/>
      <c r="AE2536" s="381"/>
      <c r="AF2536" s="105"/>
      <c r="AG2536" s="381"/>
      <c r="AH2536" s="381"/>
      <c r="AI2536" s="381"/>
      <c r="AJ2536" s="381"/>
      <c r="AK2536" s="381"/>
      <c r="AL2536" s="381"/>
      <c r="AM2536" s="381"/>
    </row>
    <row r="2537" spans="1:39" x14ac:dyDescent="0.35">
      <c r="A2537" s="379"/>
      <c r="B2537" s="379"/>
      <c r="C2537" s="379"/>
      <c r="D2537" s="379"/>
      <c r="E2537" s="379"/>
      <c r="F2537" s="379"/>
      <c r="G2537" s="379"/>
      <c r="H2537" s="379"/>
      <c r="I2537" s="379"/>
      <c r="J2537" s="379"/>
      <c r="K2537" s="379"/>
      <c r="L2537" s="379"/>
      <c r="M2537" s="379"/>
      <c r="N2537" s="379"/>
      <c r="O2537" s="379"/>
      <c r="P2537" s="379"/>
      <c r="Q2537" s="379"/>
      <c r="R2537" s="379"/>
      <c r="S2537" s="379"/>
      <c r="T2537" s="379"/>
      <c r="U2537" s="379"/>
      <c r="V2537" s="379"/>
      <c r="W2537" s="379"/>
      <c r="X2537" s="379"/>
      <c r="Y2537" s="379"/>
      <c r="Z2537" s="379"/>
      <c r="AA2537" s="380"/>
      <c r="AB2537" s="379"/>
      <c r="AC2537" s="379"/>
      <c r="AD2537" s="379"/>
      <c r="AE2537" s="381"/>
      <c r="AF2537" s="105"/>
      <c r="AG2537" s="381"/>
      <c r="AH2537" s="381"/>
      <c r="AI2537" s="381"/>
      <c r="AJ2537" s="381"/>
      <c r="AK2537" s="381"/>
      <c r="AL2537" s="381"/>
      <c r="AM2537" s="381"/>
    </row>
    <row r="2538" spans="1:39" x14ac:dyDescent="0.35">
      <c r="A2538" s="379"/>
      <c r="B2538" s="379"/>
      <c r="C2538" s="379"/>
      <c r="D2538" s="379"/>
      <c r="E2538" s="379"/>
      <c r="F2538" s="379"/>
      <c r="G2538" s="379"/>
      <c r="H2538" s="379"/>
      <c r="I2538" s="379"/>
      <c r="J2538" s="379"/>
      <c r="K2538" s="379"/>
      <c r="L2538" s="379"/>
      <c r="M2538" s="379"/>
      <c r="N2538" s="379"/>
      <c r="O2538" s="379"/>
      <c r="P2538" s="379"/>
      <c r="Q2538" s="379"/>
      <c r="R2538" s="379"/>
      <c r="S2538" s="379"/>
      <c r="T2538" s="379"/>
      <c r="U2538" s="379"/>
      <c r="V2538" s="379"/>
      <c r="W2538" s="379"/>
      <c r="X2538" s="379"/>
      <c r="Y2538" s="379"/>
      <c r="Z2538" s="379"/>
      <c r="AA2538" s="380"/>
      <c r="AB2538" s="379"/>
      <c r="AC2538" s="379"/>
      <c r="AD2538" s="379"/>
      <c r="AE2538" s="381"/>
      <c r="AF2538" s="105"/>
      <c r="AG2538" s="381"/>
      <c r="AH2538" s="381"/>
      <c r="AI2538" s="381"/>
      <c r="AJ2538" s="381"/>
      <c r="AK2538" s="381"/>
      <c r="AL2538" s="381"/>
      <c r="AM2538" s="381"/>
    </row>
    <row r="2539" spans="1:39" x14ac:dyDescent="0.35">
      <c r="A2539" s="379"/>
      <c r="B2539" s="379"/>
      <c r="C2539" s="379"/>
      <c r="D2539" s="379"/>
      <c r="E2539" s="379"/>
      <c r="F2539" s="379"/>
      <c r="G2539" s="379"/>
      <c r="H2539" s="379"/>
      <c r="I2539" s="379"/>
      <c r="J2539" s="379"/>
      <c r="K2539" s="379"/>
      <c r="L2539" s="379"/>
      <c r="M2539" s="379"/>
      <c r="N2539" s="379"/>
      <c r="O2539" s="379"/>
      <c r="P2539" s="379"/>
      <c r="Q2539" s="379"/>
      <c r="R2539" s="379"/>
      <c r="S2539" s="379"/>
      <c r="T2539" s="379"/>
      <c r="U2539" s="379"/>
      <c r="V2539" s="379"/>
      <c r="W2539" s="379"/>
      <c r="X2539" s="379"/>
      <c r="Y2539" s="379"/>
      <c r="Z2539" s="379"/>
      <c r="AA2539" s="380"/>
      <c r="AB2539" s="379"/>
      <c r="AC2539" s="379"/>
      <c r="AD2539" s="379"/>
      <c r="AE2539" s="381"/>
      <c r="AF2539" s="105"/>
      <c r="AG2539" s="381"/>
      <c r="AH2539" s="381"/>
      <c r="AI2539" s="381"/>
      <c r="AJ2539" s="381"/>
      <c r="AK2539" s="381"/>
      <c r="AL2539" s="381"/>
      <c r="AM2539" s="381"/>
    </row>
    <row r="2540" spans="1:39" x14ac:dyDescent="0.35">
      <c r="A2540" s="379"/>
      <c r="B2540" s="379"/>
      <c r="C2540" s="379"/>
      <c r="D2540" s="379"/>
      <c r="E2540" s="379"/>
      <c r="F2540" s="379"/>
      <c r="G2540" s="379"/>
      <c r="H2540" s="379"/>
      <c r="I2540" s="379"/>
      <c r="J2540" s="379"/>
      <c r="K2540" s="379"/>
      <c r="L2540" s="379"/>
      <c r="M2540" s="379"/>
      <c r="N2540" s="379"/>
      <c r="O2540" s="379"/>
      <c r="P2540" s="379"/>
      <c r="Q2540" s="379"/>
      <c r="R2540" s="379"/>
      <c r="S2540" s="379"/>
      <c r="T2540" s="379"/>
      <c r="U2540" s="379"/>
      <c r="V2540" s="379"/>
      <c r="W2540" s="379"/>
      <c r="X2540" s="379"/>
      <c r="Y2540" s="379"/>
      <c r="Z2540" s="379"/>
      <c r="AA2540" s="380"/>
      <c r="AB2540" s="379"/>
      <c r="AC2540" s="379"/>
      <c r="AD2540" s="379"/>
      <c r="AE2540" s="381"/>
      <c r="AF2540" s="105"/>
      <c r="AG2540" s="381"/>
      <c r="AH2540" s="381"/>
      <c r="AI2540" s="381"/>
      <c r="AJ2540" s="381"/>
      <c r="AK2540" s="381"/>
      <c r="AL2540" s="381"/>
      <c r="AM2540" s="381"/>
    </row>
    <row r="2541" spans="1:39" x14ac:dyDescent="0.35">
      <c r="A2541" s="379"/>
      <c r="B2541" s="379"/>
      <c r="C2541" s="379"/>
      <c r="D2541" s="379"/>
      <c r="E2541" s="379"/>
      <c r="F2541" s="379"/>
      <c r="G2541" s="379"/>
      <c r="H2541" s="379"/>
      <c r="I2541" s="379"/>
      <c r="J2541" s="379"/>
      <c r="K2541" s="379"/>
      <c r="L2541" s="379"/>
      <c r="M2541" s="379"/>
      <c r="N2541" s="379"/>
      <c r="O2541" s="379"/>
      <c r="P2541" s="379"/>
      <c r="Q2541" s="379"/>
      <c r="R2541" s="379"/>
      <c r="S2541" s="379"/>
      <c r="T2541" s="379"/>
      <c r="U2541" s="379"/>
      <c r="V2541" s="379"/>
      <c r="W2541" s="379"/>
      <c r="X2541" s="379"/>
      <c r="Y2541" s="379"/>
      <c r="Z2541" s="379"/>
      <c r="AA2541" s="380"/>
      <c r="AB2541" s="379"/>
      <c r="AC2541" s="379"/>
      <c r="AD2541" s="379"/>
      <c r="AE2541" s="381"/>
      <c r="AF2541" s="105"/>
      <c r="AG2541" s="381"/>
      <c r="AH2541" s="381"/>
      <c r="AI2541" s="381"/>
      <c r="AJ2541" s="381"/>
      <c r="AK2541" s="381"/>
      <c r="AL2541" s="381"/>
      <c r="AM2541" s="381"/>
    </row>
    <row r="2542" spans="1:39" x14ac:dyDescent="0.35">
      <c r="A2542" s="379"/>
      <c r="B2542" s="379"/>
      <c r="C2542" s="379"/>
      <c r="D2542" s="379"/>
      <c r="E2542" s="379"/>
      <c r="F2542" s="379"/>
      <c r="G2542" s="379"/>
      <c r="H2542" s="379"/>
      <c r="I2542" s="379"/>
      <c r="J2542" s="379"/>
      <c r="K2542" s="379"/>
      <c r="L2542" s="379"/>
      <c r="M2542" s="379"/>
      <c r="N2542" s="379"/>
      <c r="O2542" s="379"/>
      <c r="P2542" s="379"/>
      <c r="Q2542" s="379"/>
      <c r="R2542" s="379"/>
      <c r="S2542" s="379"/>
      <c r="T2542" s="379"/>
      <c r="U2542" s="379"/>
      <c r="V2542" s="379"/>
      <c r="W2542" s="379"/>
      <c r="X2542" s="379"/>
      <c r="Y2542" s="379"/>
      <c r="Z2542" s="379"/>
      <c r="AA2542" s="380"/>
      <c r="AB2542" s="379"/>
      <c r="AC2542" s="379"/>
      <c r="AD2542" s="379"/>
      <c r="AE2542" s="381"/>
      <c r="AF2542" s="105"/>
      <c r="AG2542" s="381"/>
      <c r="AH2542" s="381"/>
      <c r="AI2542" s="381"/>
      <c r="AJ2542" s="381"/>
      <c r="AK2542" s="381"/>
      <c r="AL2542" s="381"/>
      <c r="AM2542" s="381"/>
    </row>
    <row r="2543" spans="1:39" x14ac:dyDescent="0.35">
      <c r="A2543" s="379"/>
      <c r="B2543" s="379"/>
      <c r="C2543" s="379"/>
      <c r="D2543" s="379"/>
      <c r="E2543" s="379"/>
      <c r="F2543" s="379"/>
      <c r="G2543" s="379"/>
      <c r="H2543" s="379"/>
      <c r="I2543" s="379"/>
      <c r="J2543" s="379"/>
      <c r="K2543" s="379"/>
      <c r="L2543" s="379"/>
      <c r="M2543" s="379"/>
      <c r="N2543" s="379"/>
      <c r="O2543" s="379"/>
      <c r="P2543" s="379"/>
      <c r="Q2543" s="379"/>
      <c r="R2543" s="379"/>
      <c r="S2543" s="379"/>
      <c r="T2543" s="379"/>
      <c r="U2543" s="379"/>
      <c r="V2543" s="379"/>
      <c r="W2543" s="379"/>
      <c r="X2543" s="379"/>
      <c r="Y2543" s="379"/>
      <c r="Z2543" s="379"/>
      <c r="AA2543" s="380"/>
      <c r="AB2543" s="379"/>
      <c r="AC2543" s="379"/>
      <c r="AD2543" s="379"/>
      <c r="AE2543" s="381"/>
      <c r="AF2543" s="105"/>
      <c r="AG2543" s="381"/>
      <c r="AH2543" s="381"/>
      <c r="AI2543" s="381"/>
      <c r="AJ2543" s="381"/>
      <c r="AK2543" s="381"/>
      <c r="AL2543" s="381"/>
      <c r="AM2543" s="381"/>
    </row>
    <row r="2544" spans="1:39" x14ac:dyDescent="0.35">
      <c r="A2544" s="379"/>
      <c r="B2544" s="379"/>
      <c r="C2544" s="379"/>
      <c r="D2544" s="379"/>
      <c r="E2544" s="379"/>
      <c r="F2544" s="379"/>
      <c r="G2544" s="379"/>
      <c r="H2544" s="379"/>
      <c r="I2544" s="379"/>
      <c r="J2544" s="379"/>
      <c r="K2544" s="379"/>
      <c r="L2544" s="379"/>
      <c r="M2544" s="379"/>
      <c r="N2544" s="379"/>
      <c r="O2544" s="379"/>
      <c r="P2544" s="379"/>
      <c r="Q2544" s="379"/>
      <c r="R2544" s="379"/>
      <c r="S2544" s="379"/>
      <c r="T2544" s="379"/>
      <c r="U2544" s="379"/>
      <c r="V2544" s="379"/>
      <c r="W2544" s="379"/>
      <c r="X2544" s="379"/>
      <c r="Y2544" s="379"/>
      <c r="Z2544" s="379"/>
      <c r="AA2544" s="380"/>
      <c r="AB2544" s="379"/>
      <c r="AC2544" s="379"/>
      <c r="AD2544" s="379"/>
      <c r="AE2544" s="381"/>
      <c r="AF2544" s="105"/>
      <c r="AG2544" s="381"/>
      <c r="AH2544" s="381"/>
      <c r="AI2544" s="381"/>
      <c r="AJ2544" s="381"/>
      <c r="AK2544" s="381"/>
      <c r="AL2544" s="381"/>
      <c r="AM2544" s="381"/>
    </row>
    <row r="2545" spans="1:39" x14ac:dyDescent="0.35">
      <c r="A2545" s="379"/>
      <c r="B2545" s="379"/>
      <c r="C2545" s="379"/>
      <c r="D2545" s="379"/>
      <c r="E2545" s="379"/>
      <c r="F2545" s="379"/>
      <c r="G2545" s="379"/>
      <c r="H2545" s="379"/>
      <c r="I2545" s="379"/>
      <c r="J2545" s="379"/>
      <c r="K2545" s="379"/>
      <c r="L2545" s="379"/>
      <c r="M2545" s="379"/>
      <c r="N2545" s="379"/>
      <c r="O2545" s="379"/>
      <c r="P2545" s="379"/>
      <c r="Q2545" s="379"/>
      <c r="R2545" s="379"/>
      <c r="S2545" s="379"/>
      <c r="T2545" s="379"/>
      <c r="U2545" s="379"/>
      <c r="V2545" s="379"/>
      <c r="W2545" s="379"/>
      <c r="X2545" s="379"/>
      <c r="Y2545" s="379"/>
      <c r="Z2545" s="379"/>
      <c r="AA2545" s="380"/>
      <c r="AB2545" s="379"/>
      <c r="AC2545" s="379"/>
      <c r="AD2545" s="379"/>
      <c r="AE2545" s="381"/>
      <c r="AF2545" s="105"/>
      <c r="AG2545" s="381"/>
      <c r="AH2545" s="381"/>
      <c r="AI2545" s="381"/>
      <c r="AJ2545" s="381"/>
      <c r="AK2545" s="381"/>
      <c r="AL2545" s="381"/>
      <c r="AM2545" s="381"/>
    </row>
    <row r="2546" spans="1:39" x14ac:dyDescent="0.35">
      <c r="A2546" s="379"/>
      <c r="B2546" s="379"/>
      <c r="C2546" s="379"/>
      <c r="D2546" s="379"/>
      <c r="E2546" s="379"/>
      <c r="F2546" s="379"/>
      <c r="G2546" s="379"/>
      <c r="H2546" s="379"/>
      <c r="I2546" s="379"/>
      <c r="J2546" s="379"/>
      <c r="K2546" s="379"/>
      <c r="L2546" s="379"/>
      <c r="M2546" s="379"/>
      <c r="N2546" s="379"/>
      <c r="O2546" s="379"/>
      <c r="P2546" s="379"/>
      <c r="Q2546" s="379"/>
      <c r="R2546" s="379"/>
      <c r="S2546" s="379"/>
      <c r="T2546" s="379"/>
      <c r="U2546" s="379"/>
      <c r="V2546" s="379"/>
      <c r="W2546" s="379"/>
      <c r="X2546" s="379"/>
      <c r="Y2546" s="379"/>
      <c r="Z2546" s="379"/>
      <c r="AA2546" s="380"/>
      <c r="AB2546" s="379"/>
      <c r="AC2546" s="379"/>
      <c r="AD2546" s="379"/>
      <c r="AE2546" s="381"/>
      <c r="AF2546" s="105"/>
      <c r="AG2546" s="381"/>
      <c r="AH2546" s="381"/>
      <c r="AI2546" s="381"/>
      <c r="AJ2546" s="381"/>
      <c r="AK2546" s="381"/>
      <c r="AL2546" s="381"/>
      <c r="AM2546" s="381"/>
    </row>
    <row r="2547" spans="1:39" x14ac:dyDescent="0.35">
      <c r="A2547" s="379"/>
      <c r="B2547" s="379"/>
      <c r="C2547" s="379"/>
      <c r="D2547" s="379"/>
      <c r="E2547" s="379"/>
      <c r="F2547" s="379"/>
      <c r="G2547" s="379"/>
      <c r="H2547" s="379"/>
      <c r="I2547" s="379"/>
      <c r="J2547" s="379"/>
      <c r="K2547" s="379"/>
      <c r="L2547" s="379"/>
      <c r="M2547" s="379"/>
      <c r="N2547" s="379"/>
      <c r="O2547" s="379"/>
      <c r="P2547" s="379"/>
      <c r="Q2547" s="379"/>
      <c r="R2547" s="379"/>
      <c r="S2547" s="379"/>
      <c r="T2547" s="379"/>
      <c r="U2547" s="379"/>
      <c r="V2547" s="379"/>
      <c r="W2547" s="379"/>
      <c r="X2547" s="379"/>
      <c r="Y2547" s="379"/>
      <c r="Z2547" s="379"/>
      <c r="AA2547" s="380"/>
      <c r="AB2547" s="379"/>
      <c r="AC2547" s="379"/>
      <c r="AD2547" s="379"/>
      <c r="AE2547" s="381"/>
      <c r="AF2547" s="105"/>
      <c r="AG2547" s="381"/>
      <c r="AH2547" s="381"/>
      <c r="AI2547" s="381"/>
      <c r="AJ2547" s="381"/>
      <c r="AK2547" s="381"/>
      <c r="AL2547" s="381"/>
      <c r="AM2547" s="381"/>
    </row>
    <row r="2548" spans="1:39" x14ac:dyDescent="0.35">
      <c r="A2548" s="379"/>
      <c r="B2548" s="379"/>
      <c r="C2548" s="379"/>
      <c r="D2548" s="379"/>
      <c r="E2548" s="379"/>
      <c r="F2548" s="379"/>
      <c r="G2548" s="379"/>
      <c r="H2548" s="379"/>
      <c r="I2548" s="379"/>
      <c r="J2548" s="379"/>
      <c r="K2548" s="379"/>
      <c r="L2548" s="379"/>
      <c r="M2548" s="379"/>
      <c r="N2548" s="379"/>
      <c r="O2548" s="379"/>
      <c r="P2548" s="379"/>
      <c r="Q2548" s="379"/>
      <c r="R2548" s="379"/>
      <c r="S2548" s="379"/>
      <c r="T2548" s="379"/>
      <c r="U2548" s="379"/>
      <c r="V2548" s="379"/>
      <c r="W2548" s="379"/>
      <c r="X2548" s="379"/>
      <c r="Y2548" s="379"/>
      <c r="Z2548" s="379"/>
      <c r="AA2548" s="380"/>
      <c r="AB2548" s="379"/>
      <c r="AC2548" s="379"/>
      <c r="AD2548" s="379"/>
      <c r="AE2548" s="381"/>
      <c r="AF2548" s="105"/>
      <c r="AG2548" s="381"/>
      <c r="AH2548" s="381"/>
      <c r="AI2548" s="381"/>
      <c r="AJ2548" s="381"/>
      <c r="AK2548" s="381"/>
      <c r="AL2548" s="381"/>
      <c r="AM2548" s="381"/>
    </row>
    <row r="2549" spans="1:39" x14ac:dyDescent="0.35">
      <c r="A2549" s="379"/>
      <c r="B2549" s="379"/>
      <c r="C2549" s="379"/>
      <c r="D2549" s="379"/>
      <c r="E2549" s="379"/>
      <c r="F2549" s="379"/>
      <c r="G2549" s="379"/>
      <c r="H2549" s="379"/>
      <c r="I2549" s="379"/>
      <c r="J2549" s="379"/>
      <c r="K2549" s="379"/>
      <c r="L2549" s="379"/>
      <c r="M2549" s="379"/>
      <c r="N2549" s="379"/>
      <c r="O2549" s="379"/>
      <c r="P2549" s="379"/>
      <c r="Q2549" s="379"/>
      <c r="R2549" s="379"/>
      <c r="S2549" s="379"/>
      <c r="T2549" s="379"/>
      <c r="U2549" s="379"/>
      <c r="V2549" s="379"/>
      <c r="W2549" s="379"/>
      <c r="X2549" s="379"/>
      <c r="Y2549" s="379"/>
      <c r="Z2549" s="379"/>
      <c r="AA2549" s="380"/>
      <c r="AB2549" s="379"/>
      <c r="AC2549" s="379"/>
      <c r="AD2549" s="379"/>
      <c r="AE2549" s="381"/>
      <c r="AF2549" s="105"/>
      <c r="AG2549" s="381"/>
      <c r="AH2549" s="381"/>
      <c r="AI2549" s="381"/>
      <c r="AJ2549" s="381"/>
      <c r="AK2549" s="381"/>
      <c r="AL2549" s="381"/>
      <c r="AM2549" s="381"/>
    </row>
    <row r="2550" spans="1:39" x14ac:dyDescent="0.35">
      <c r="A2550" s="379"/>
      <c r="B2550" s="379"/>
      <c r="C2550" s="379"/>
      <c r="D2550" s="379"/>
      <c r="E2550" s="379"/>
      <c r="F2550" s="379"/>
      <c r="G2550" s="379"/>
      <c r="H2550" s="379"/>
      <c r="I2550" s="379"/>
      <c r="J2550" s="379"/>
      <c r="K2550" s="379"/>
      <c r="L2550" s="379"/>
      <c r="M2550" s="379"/>
      <c r="N2550" s="379"/>
      <c r="O2550" s="379"/>
      <c r="P2550" s="379"/>
      <c r="Q2550" s="379"/>
      <c r="R2550" s="379"/>
      <c r="S2550" s="379"/>
      <c r="T2550" s="379"/>
      <c r="U2550" s="379"/>
      <c r="V2550" s="379"/>
      <c r="W2550" s="379"/>
      <c r="X2550" s="379"/>
      <c r="Y2550" s="379"/>
      <c r="Z2550" s="379"/>
      <c r="AA2550" s="380"/>
      <c r="AB2550" s="379"/>
      <c r="AC2550" s="379"/>
      <c r="AD2550" s="379"/>
      <c r="AE2550" s="381"/>
      <c r="AF2550" s="105"/>
      <c r="AG2550" s="381"/>
      <c r="AH2550" s="381"/>
      <c r="AI2550" s="381"/>
      <c r="AJ2550" s="381"/>
      <c r="AK2550" s="381"/>
      <c r="AL2550" s="381"/>
      <c r="AM2550" s="381"/>
    </row>
    <row r="2551" spans="1:39" x14ac:dyDescent="0.35">
      <c r="A2551" s="379"/>
      <c r="B2551" s="379"/>
      <c r="C2551" s="379"/>
      <c r="D2551" s="379"/>
      <c r="E2551" s="379"/>
      <c r="F2551" s="379"/>
      <c r="G2551" s="379"/>
      <c r="H2551" s="379"/>
      <c r="I2551" s="379"/>
      <c r="J2551" s="379"/>
      <c r="K2551" s="379"/>
      <c r="L2551" s="379"/>
      <c r="M2551" s="379"/>
      <c r="N2551" s="379"/>
      <c r="O2551" s="379"/>
      <c r="P2551" s="379"/>
      <c r="Q2551" s="379"/>
      <c r="R2551" s="379"/>
      <c r="S2551" s="379"/>
      <c r="T2551" s="379"/>
      <c r="U2551" s="379"/>
      <c r="V2551" s="379"/>
      <c r="W2551" s="379"/>
      <c r="X2551" s="379"/>
      <c r="Y2551" s="379"/>
      <c r="Z2551" s="379"/>
      <c r="AA2551" s="380"/>
      <c r="AB2551" s="379"/>
      <c r="AC2551" s="379"/>
      <c r="AD2551" s="379"/>
      <c r="AE2551" s="381"/>
      <c r="AF2551" s="105"/>
      <c r="AG2551" s="381"/>
      <c r="AH2551" s="381"/>
      <c r="AI2551" s="381"/>
      <c r="AJ2551" s="381"/>
      <c r="AK2551" s="381"/>
      <c r="AL2551" s="381"/>
      <c r="AM2551" s="381"/>
    </row>
    <row r="2552" spans="1:39" x14ac:dyDescent="0.35">
      <c r="A2552" s="379"/>
      <c r="B2552" s="379"/>
      <c r="C2552" s="379"/>
      <c r="D2552" s="379"/>
      <c r="E2552" s="379"/>
      <c r="F2552" s="379"/>
      <c r="G2552" s="379"/>
      <c r="H2552" s="379"/>
      <c r="I2552" s="379"/>
      <c r="J2552" s="379"/>
      <c r="K2552" s="379"/>
      <c r="L2552" s="379"/>
      <c r="M2552" s="379"/>
      <c r="N2552" s="379"/>
      <c r="O2552" s="379"/>
      <c r="P2552" s="379"/>
      <c r="Q2552" s="379"/>
      <c r="R2552" s="379"/>
      <c r="S2552" s="379"/>
      <c r="T2552" s="379"/>
      <c r="U2552" s="379"/>
      <c r="V2552" s="379"/>
      <c r="W2552" s="379"/>
      <c r="X2552" s="379"/>
      <c r="Y2552" s="379"/>
      <c r="Z2552" s="379"/>
      <c r="AA2552" s="380"/>
      <c r="AB2552" s="379"/>
      <c r="AC2552" s="379"/>
      <c r="AD2552" s="379"/>
      <c r="AE2552" s="381"/>
      <c r="AF2552" s="105"/>
      <c r="AG2552" s="381"/>
      <c r="AH2552" s="381"/>
      <c r="AI2552" s="381"/>
      <c r="AJ2552" s="381"/>
      <c r="AK2552" s="381"/>
      <c r="AL2552" s="381"/>
      <c r="AM2552" s="381"/>
    </row>
    <row r="2553" spans="1:39" x14ac:dyDescent="0.35">
      <c r="A2553" s="379"/>
      <c r="B2553" s="379"/>
      <c r="C2553" s="379"/>
      <c r="D2553" s="379"/>
      <c r="E2553" s="379"/>
      <c r="F2553" s="379"/>
      <c r="G2553" s="379"/>
      <c r="H2553" s="379"/>
      <c r="I2553" s="379"/>
      <c r="J2553" s="379"/>
      <c r="K2553" s="379"/>
      <c r="L2553" s="379"/>
      <c r="M2553" s="379"/>
      <c r="N2553" s="379"/>
      <c r="O2553" s="379"/>
      <c r="P2553" s="379"/>
      <c r="Q2553" s="379"/>
      <c r="R2553" s="379"/>
      <c r="S2553" s="379"/>
      <c r="T2553" s="379"/>
      <c r="U2553" s="379"/>
      <c r="V2553" s="379"/>
      <c r="W2553" s="379"/>
      <c r="X2553" s="379"/>
      <c r="Y2553" s="379"/>
      <c r="Z2553" s="379"/>
      <c r="AA2553" s="380"/>
      <c r="AB2553" s="379"/>
      <c r="AC2553" s="379"/>
      <c r="AD2553" s="379"/>
      <c r="AE2553" s="381"/>
      <c r="AF2553" s="105"/>
      <c r="AG2553" s="381"/>
      <c r="AH2553" s="381"/>
      <c r="AI2553" s="381"/>
      <c r="AJ2553" s="381"/>
      <c r="AK2553" s="381"/>
      <c r="AL2553" s="381"/>
      <c r="AM2553" s="381"/>
    </row>
    <row r="2554" spans="1:39" x14ac:dyDescent="0.35">
      <c r="A2554" s="379"/>
      <c r="B2554" s="379"/>
      <c r="C2554" s="379"/>
      <c r="D2554" s="379"/>
      <c r="E2554" s="379"/>
      <c r="F2554" s="379"/>
      <c r="G2554" s="379"/>
      <c r="H2554" s="379"/>
      <c r="I2554" s="379"/>
      <c r="J2554" s="379"/>
      <c r="K2554" s="379"/>
      <c r="L2554" s="379"/>
      <c r="M2554" s="379"/>
      <c r="N2554" s="379"/>
      <c r="O2554" s="379"/>
      <c r="P2554" s="379"/>
      <c r="Q2554" s="379"/>
      <c r="R2554" s="379"/>
      <c r="S2554" s="379"/>
      <c r="T2554" s="379"/>
      <c r="U2554" s="379"/>
      <c r="V2554" s="379"/>
      <c r="W2554" s="379"/>
      <c r="X2554" s="379"/>
      <c r="Y2554" s="379"/>
      <c r="Z2554" s="379"/>
      <c r="AA2554" s="380"/>
      <c r="AB2554" s="379"/>
      <c r="AC2554" s="379"/>
      <c r="AD2554" s="379"/>
      <c r="AE2554" s="381"/>
      <c r="AF2554" s="105"/>
      <c r="AG2554" s="381"/>
      <c r="AH2554" s="381"/>
      <c r="AI2554" s="381"/>
      <c r="AJ2554" s="381"/>
      <c r="AK2554" s="381"/>
      <c r="AL2554" s="381"/>
      <c r="AM2554" s="381"/>
    </row>
    <row r="2555" spans="1:39" x14ac:dyDescent="0.35">
      <c r="A2555" s="379"/>
      <c r="B2555" s="379"/>
      <c r="C2555" s="379"/>
      <c r="D2555" s="379"/>
      <c r="E2555" s="379"/>
      <c r="F2555" s="379"/>
      <c r="G2555" s="379"/>
      <c r="H2555" s="379"/>
      <c r="I2555" s="379"/>
      <c r="J2555" s="379"/>
      <c r="K2555" s="379"/>
      <c r="L2555" s="379"/>
      <c r="M2555" s="379"/>
      <c r="N2555" s="379"/>
      <c r="O2555" s="379"/>
      <c r="P2555" s="379"/>
      <c r="Q2555" s="379"/>
      <c r="R2555" s="379"/>
      <c r="S2555" s="379"/>
      <c r="T2555" s="379"/>
      <c r="U2555" s="379"/>
      <c r="V2555" s="379"/>
      <c r="W2555" s="379"/>
      <c r="X2555" s="379"/>
      <c r="Y2555" s="379"/>
      <c r="Z2555" s="379"/>
      <c r="AA2555" s="380"/>
      <c r="AB2555" s="379"/>
      <c r="AC2555" s="379"/>
      <c r="AD2555" s="379"/>
      <c r="AE2555" s="381"/>
      <c r="AF2555" s="105"/>
      <c r="AG2555" s="381"/>
      <c r="AH2555" s="381"/>
      <c r="AI2555" s="381"/>
      <c r="AJ2555" s="381"/>
      <c r="AK2555" s="381"/>
      <c r="AL2555" s="381"/>
      <c r="AM2555" s="381"/>
    </row>
    <row r="2556" spans="1:39" x14ac:dyDescent="0.35">
      <c r="A2556" s="379"/>
      <c r="B2556" s="379"/>
      <c r="C2556" s="379"/>
      <c r="D2556" s="379"/>
      <c r="E2556" s="379"/>
      <c r="F2556" s="379"/>
      <c r="G2556" s="379"/>
      <c r="H2556" s="379"/>
      <c r="I2556" s="379"/>
      <c r="J2556" s="379"/>
      <c r="K2556" s="379"/>
      <c r="L2556" s="379"/>
      <c r="M2556" s="379"/>
      <c r="N2556" s="379"/>
      <c r="O2556" s="379"/>
      <c r="P2556" s="379"/>
      <c r="Q2556" s="379"/>
      <c r="R2556" s="379"/>
      <c r="S2556" s="379"/>
      <c r="T2556" s="379"/>
      <c r="U2556" s="379"/>
      <c r="V2556" s="379"/>
      <c r="W2556" s="379"/>
      <c r="X2556" s="379"/>
      <c r="Y2556" s="379"/>
      <c r="Z2556" s="379"/>
      <c r="AA2556" s="380"/>
      <c r="AB2556" s="379"/>
      <c r="AC2556" s="379"/>
      <c r="AD2556" s="379"/>
      <c r="AE2556" s="381"/>
      <c r="AF2556" s="105"/>
      <c r="AG2556" s="381"/>
      <c r="AH2556" s="381"/>
      <c r="AI2556" s="381"/>
      <c r="AJ2556" s="381"/>
      <c r="AK2556" s="381"/>
      <c r="AL2556" s="381"/>
      <c r="AM2556" s="381"/>
    </row>
    <row r="2557" spans="1:39" x14ac:dyDescent="0.35">
      <c r="A2557" s="379"/>
      <c r="B2557" s="379"/>
      <c r="C2557" s="379"/>
      <c r="D2557" s="379"/>
      <c r="E2557" s="379"/>
      <c r="F2557" s="379"/>
      <c r="G2557" s="379"/>
      <c r="H2557" s="379"/>
      <c r="I2557" s="379"/>
      <c r="J2557" s="379"/>
      <c r="K2557" s="379"/>
      <c r="L2557" s="379"/>
      <c r="M2557" s="379"/>
      <c r="N2557" s="379"/>
      <c r="O2557" s="379"/>
      <c r="P2557" s="379"/>
      <c r="Q2557" s="379"/>
      <c r="R2557" s="379"/>
      <c r="S2557" s="379"/>
      <c r="T2557" s="379"/>
      <c r="U2557" s="379"/>
      <c r="V2557" s="379"/>
      <c r="W2557" s="379"/>
      <c r="X2557" s="379"/>
      <c r="Y2557" s="379"/>
      <c r="Z2557" s="379"/>
      <c r="AA2557" s="380"/>
      <c r="AB2557" s="379"/>
      <c r="AC2557" s="379"/>
      <c r="AD2557" s="379"/>
      <c r="AE2557" s="381"/>
      <c r="AF2557" s="105"/>
      <c r="AG2557" s="381"/>
      <c r="AH2557" s="381"/>
      <c r="AI2557" s="381"/>
      <c r="AJ2557" s="381"/>
      <c r="AK2557" s="381"/>
      <c r="AL2557" s="381"/>
      <c r="AM2557" s="381"/>
    </row>
    <row r="2558" spans="1:39" x14ac:dyDescent="0.35">
      <c r="A2558" s="379"/>
      <c r="B2558" s="379"/>
      <c r="C2558" s="379"/>
      <c r="D2558" s="379"/>
      <c r="E2558" s="379"/>
      <c r="F2558" s="379"/>
      <c r="G2558" s="379"/>
      <c r="H2558" s="379"/>
      <c r="I2558" s="379"/>
      <c r="J2558" s="379"/>
      <c r="K2558" s="379"/>
      <c r="L2558" s="379"/>
      <c r="M2558" s="379"/>
      <c r="N2558" s="379"/>
      <c r="O2558" s="379"/>
      <c r="P2558" s="379"/>
      <c r="Q2558" s="379"/>
      <c r="R2558" s="379"/>
      <c r="S2558" s="379"/>
      <c r="T2558" s="379"/>
      <c r="U2558" s="379"/>
      <c r="V2558" s="379"/>
      <c r="W2558" s="379"/>
      <c r="X2558" s="379"/>
      <c r="Y2558" s="379"/>
      <c r="Z2558" s="379"/>
      <c r="AA2558" s="380"/>
      <c r="AB2558" s="379"/>
      <c r="AC2558" s="379"/>
      <c r="AD2558" s="379"/>
      <c r="AE2558" s="381"/>
      <c r="AF2558" s="105"/>
      <c r="AG2558" s="381"/>
      <c r="AH2558" s="381"/>
      <c r="AI2558" s="381"/>
      <c r="AJ2558" s="381"/>
      <c r="AK2558" s="381"/>
      <c r="AL2558" s="381"/>
      <c r="AM2558" s="381"/>
    </row>
    <row r="2559" spans="1:39" x14ac:dyDescent="0.35">
      <c r="A2559" s="379"/>
      <c r="B2559" s="379"/>
      <c r="C2559" s="379"/>
      <c r="D2559" s="379"/>
      <c r="E2559" s="379"/>
      <c r="F2559" s="379"/>
      <c r="G2559" s="379"/>
      <c r="H2559" s="379"/>
      <c r="I2559" s="379"/>
      <c r="J2559" s="379"/>
      <c r="K2559" s="379"/>
      <c r="L2559" s="379"/>
      <c r="M2559" s="379"/>
      <c r="N2559" s="379"/>
      <c r="O2559" s="379"/>
      <c r="P2559" s="379"/>
      <c r="Q2559" s="379"/>
      <c r="R2559" s="379"/>
      <c r="S2559" s="379"/>
      <c r="T2559" s="379"/>
      <c r="U2559" s="379"/>
      <c r="V2559" s="379"/>
      <c r="W2559" s="379"/>
      <c r="X2559" s="379"/>
      <c r="Y2559" s="379"/>
      <c r="Z2559" s="379"/>
      <c r="AA2559" s="380"/>
      <c r="AB2559" s="379"/>
      <c r="AC2559" s="379"/>
      <c r="AD2559" s="379"/>
      <c r="AE2559" s="381"/>
      <c r="AF2559" s="105"/>
      <c r="AG2559" s="381"/>
      <c r="AH2559" s="381"/>
      <c r="AI2559" s="381"/>
      <c r="AJ2559" s="381"/>
      <c r="AK2559" s="381"/>
      <c r="AL2559" s="381"/>
      <c r="AM2559" s="381"/>
    </row>
    <row r="2560" spans="1:39" x14ac:dyDescent="0.35">
      <c r="A2560" s="379"/>
      <c r="B2560" s="379"/>
      <c r="C2560" s="379"/>
      <c r="D2560" s="379"/>
      <c r="E2560" s="379"/>
      <c r="F2560" s="379"/>
      <c r="G2560" s="379"/>
      <c r="H2560" s="379"/>
      <c r="I2560" s="379"/>
      <c r="J2560" s="379"/>
      <c r="K2560" s="379"/>
      <c r="L2560" s="379"/>
      <c r="M2560" s="379"/>
      <c r="N2560" s="379"/>
      <c r="O2560" s="379"/>
      <c r="P2560" s="379"/>
      <c r="Q2560" s="379"/>
      <c r="R2560" s="379"/>
      <c r="S2560" s="379"/>
      <c r="T2560" s="379"/>
      <c r="U2560" s="379"/>
      <c r="V2560" s="379"/>
      <c r="W2560" s="379"/>
      <c r="X2560" s="379"/>
      <c r="Y2560" s="379"/>
      <c r="Z2560" s="379"/>
      <c r="AA2560" s="380"/>
      <c r="AB2560" s="379"/>
      <c r="AC2560" s="379"/>
      <c r="AD2560" s="379"/>
      <c r="AE2560" s="381"/>
      <c r="AF2560" s="105"/>
      <c r="AG2560" s="381"/>
      <c r="AH2560" s="381"/>
      <c r="AI2560" s="381"/>
      <c r="AJ2560" s="381"/>
      <c r="AK2560" s="381"/>
      <c r="AL2560" s="381"/>
      <c r="AM2560" s="381"/>
    </row>
    <row r="2561" spans="1:39" x14ac:dyDescent="0.35">
      <c r="A2561" s="379"/>
      <c r="B2561" s="379"/>
      <c r="C2561" s="379"/>
      <c r="D2561" s="379"/>
      <c r="E2561" s="379"/>
      <c r="F2561" s="379"/>
      <c r="G2561" s="379"/>
      <c r="H2561" s="379"/>
      <c r="I2561" s="379"/>
      <c r="J2561" s="379"/>
      <c r="K2561" s="379"/>
      <c r="L2561" s="379"/>
      <c r="M2561" s="379"/>
      <c r="N2561" s="379"/>
      <c r="O2561" s="379"/>
      <c r="P2561" s="379"/>
      <c r="Q2561" s="379"/>
      <c r="R2561" s="379"/>
      <c r="S2561" s="379"/>
      <c r="T2561" s="379"/>
      <c r="U2561" s="379"/>
      <c r="V2561" s="379"/>
      <c r="W2561" s="379"/>
      <c r="X2561" s="379"/>
      <c r="Y2561" s="379"/>
      <c r="Z2561" s="379"/>
      <c r="AA2561" s="380"/>
      <c r="AB2561" s="379"/>
      <c r="AC2561" s="379"/>
      <c r="AD2561" s="379"/>
      <c r="AE2561" s="381"/>
      <c r="AF2561" s="105"/>
      <c r="AG2561" s="381"/>
      <c r="AH2561" s="381"/>
      <c r="AI2561" s="381"/>
      <c r="AJ2561" s="381"/>
      <c r="AK2561" s="381"/>
      <c r="AL2561" s="381"/>
      <c r="AM2561" s="381"/>
    </row>
    <row r="2562" spans="1:39" x14ac:dyDescent="0.35">
      <c r="A2562" s="379"/>
      <c r="B2562" s="379"/>
      <c r="C2562" s="379"/>
      <c r="D2562" s="379"/>
      <c r="E2562" s="379"/>
      <c r="F2562" s="379"/>
      <c r="G2562" s="379"/>
      <c r="H2562" s="379"/>
      <c r="I2562" s="379"/>
      <c r="J2562" s="379"/>
      <c r="K2562" s="379"/>
      <c r="L2562" s="379"/>
      <c r="M2562" s="379"/>
      <c r="N2562" s="379"/>
      <c r="O2562" s="379"/>
      <c r="P2562" s="379"/>
      <c r="Q2562" s="379"/>
      <c r="R2562" s="379"/>
      <c r="S2562" s="379"/>
      <c r="T2562" s="379"/>
      <c r="U2562" s="379"/>
      <c r="V2562" s="379"/>
      <c r="W2562" s="379"/>
      <c r="X2562" s="379"/>
      <c r="Y2562" s="379"/>
      <c r="Z2562" s="379"/>
      <c r="AA2562" s="380"/>
      <c r="AB2562" s="379"/>
      <c r="AC2562" s="379"/>
      <c r="AD2562" s="379"/>
      <c r="AE2562" s="381"/>
      <c r="AF2562" s="105"/>
      <c r="AG2562" s="381"/>
      <c r="AH2562" s="381"/>
      <c r="AI2562" s="381"/>
      <c r="AJ2562" s="381"/>
      <c r="AK2562" s="381"/>
      <c r="AL2562" s="381"/>
      <c r="AM2562" s="381"/>
    </row>
    <row r="2563" spans="1:39" x14ac:dyDescent="0.35">
      <c r="A2563" s="379"/>
      <c r="B2563" s="379"/>
      <c r="C2563" s="379"/>
      <c r="D2563" s="379"/>
      <c r="E2563" s="379"/>
      <c r="F2563" s="379"/>
      <c r="G2563" s="379"/>
      <c r="H2563" s="379"/>
      <c r="I2563" s="379"/>
      <c r="J2563" s="379"/>
      <c r="K2563" s="379"/>
      <c r="L2563" s="379"/>
      <c r="M2563" s="379"/>
      <c r="N2563" s="379"/>
      <c r="O2563" s="379"/>
      <c r="P2563" s="379"/>
      <c r="Q2563" s="379"/>
      <c r="R2563" s="379"/>
      <c r="S2563" s="379"/>
      <c r="T2563" s="379"/>
      <c r="U2563" s="379"/>
      <c r="V2563" s="379"/>
      <c r="W2563" s="379"/>
      <c r="X2563" s="379"/>
      <c r="Y2563" s="379"/>
      <c r="Z2563" s="379"/>
      <c r="AA2563" s="380"/>
      <c r="AB2563" s="379"/>
      <c r="AC2563" s="379"/>
      <c r="AD2563" s="379"/>
      <c r="AE2563" s="381"/>
      <c r="AF2563" s="105"/>
      <c r="AG2563" s="381"/>
      <c r="AH2563" s="381"/>
      <c r="AI2563" s="381"/>
      <c r="AJ2563" s="381"/>
      <c r="AK2563" s="381"/>
      <c r="AL2563" s="381"/>
      <c r="AM2563" s="381"/>
    </row>
    <row r="2564" spans="1:39" x14ac:dyDescent="0.35">
      <c r="A2564" s="379"/>
      <c r="B2564" s="379"/>
      <c r="C2564" s="379"/>
      <c r="D2564" s="379"/>
      <c r="E2564" s="379"/>
      <c r="F2564" s="379"/>
      <c r="G2564" s="379"/>
      <c r="H2564" s="379"/>
      <c r="I2564" s="379"/>
      <c r="J2564" s="379"/>
      <c r="K2564" s="379"/>
      <c r="L2564" s="379"/>
      <c r="M2564" s="379"/>
      <c r="N2564" s="379"/>
      <c r="O2564" s="379"/>
      <c r="P2564" s="379"/>
      <c r="Q2564" s="379"/>
      <c r="R2564" s="379"/>
      <c r="S2564" s="379"/>
      <c r="T2564" s="379"/>
      <c r="U2564" s="379"/>
      <c r="V2564" s="379"/>
      <c r="W2564" s="379"/>
      <c r="X2564" s="379"/>
      <c r="Y2564" s="379"/>
      <c r="Z2564" s="379"/>
      <c r="AA2564" s="380"/>
      <c r="AB2564" s="379"/>
      <c r="AC2564" s="379"/>
      <c r="AD2564" s="379"/>
      <c r="AE2564" s="381"/>
      <c r="AF2564" s="105"/>
      <c r="AG2564" s="381"/>
      <c r="AH2564" s="381"/>
      <c r="AI2564" s="381"/>
      <c r="AJ2564" s="381"/>
      <c r="AK2564" s="381"/>
      <c r="AL2564" s="381"/>
      <c r="AM2564" s="381"/>
    </row>
    <row r="2565" spans="1:39" x14ac:dyDescent="0.35">
      <c r="A2565" s="379"/>
      <c r="B2565" s="379"/>
      <c r="C2565" s="379"/>
      <c r="D2565" s="379"/>
      <c r="E2565" s="379"/>
      <c r="F2565" s="379"/>
      <c r="G2565" s="379"/>
      <c r="H2565" s="379"/>
      <c r="I2565" s="379"/>
      <c r="J2565" s="379"/>
      <c r="K2565" s="379"/>
      <c r="L2565" s="379"/>
      <c r="M2565" s="379"/>
      <c r="N2565" s="379"/>
      <c r="O2565" s="379"/>
      <c r="P2565" s="379"/>
      <c r="Q2565" s="379"/>
      <c r="R2565" s="379"/>
      <c r="S2565" s="379"/>
      <c r="T2565" s="379"/>
      <c r="U2565" s="379"/>
      <c r="V2565" s="379"/>
      <c r="W2565" s="379"/>
      <c r="X2565" s="379"/>
      <c r="Y2565" s="379"/>
      <c r="Z2565" s="379"/>
      <c r="AA2565" s="380"/>
      <c r="AB2565" s="379"/>
      <c r="AC2565" s="379"/>
      <c r="AD2565" s="379"/>
      <c r="AE2565" s="381"/>
      <c r="AF2565" s="105"/>
      <c r="AG2565" s="381"/>
      <c r="AH2565" s="381"/>
      <c r="AI2565" s="381"/>
      <c r="AJ2565" s="381"/>
      <c r="AK2565" s="381"/>
      <c r="AL2565" s="381"/>
      <c r="AM2565" s="381"/>
    </row>
    <row r="2566" spans="1:39" x14ac:dyDescent="0.35">
      <c r="A2566" s="379"/>
      <c r="B2566" s="379"/>
      <c r="C2566" s="379"/>
      <c r="D2566" s="379"/>
      <c r="E2566" s="379"/>
      <c r="F2566" s="379"/>
      <c r="G2566" s="379"/>
      <c r="H2566" s="379"/>
      <c r="I2566" s="379"/>
      <c r="J2566" s="379"/>
      <c r="K2566" s="379"/>
      <c r="L2566" s="379"/>
      <c r="M2566" s="379"/>
      <c r="N2566" s="379"/>
      <c r="O2566" s="379"/>
      <c r="P2566" s="379"/>
      <c r="Q2566" s="379"/>
      <c r="R2566" s="379"/>
      <c r="S2566" s="379"/>
      <c r="T2566" s="379"/>
      <c r="U2566" s="379"/>
      <c r="V2566" s="379"/>
      <c r="W2566" s="379"/>
      <c r="X2566" s="379"/>
      <c r="Y2566" s="379"/>
      <c r="Z2566" s="379"/>
      <c r="AA2566" s="380"/>
      <c r="AB2566" s="379"/>
      <c r="AC2566" s="379"/>
      <c r="AD2566" s="379"/>
      <c r="AE2566" s="381"/>
      <c r="AF2566" s="105"/>
      <c r="AG2566" s="381"/>
      <c r="AH2566" s="381"/>
      <c r="AI2566" s="381"/>
      <c r="AJ2566" s="381"/>
      <c r="AK2566" s="381"/>
      <c r="AL2566" s="381"/>
      <c r="AM2566" s="381"/>
    </row>
    <row r="2567" spans="1:39" x14ac:dyDescent="0.35">
      <c r="A2567" s="379"/>
      <c r="B2567" s="379"/>
      <c r="C2567" s="379"/>
      <c r="D2567" s="379"/>
      <c r="E2567" s="379"/>
      <c r="F2567" s="379"/>
      <c r="G2567" s="379"/>
      <c r="H2567" s="379"/>
      <c r="I2567" s="379"/>
      <c r="J2567" s="379"/>
      <c r="K2567" s="379"/>
      <c r="L2567" s="379"/>
      <c r="M2567" s="379"/>
      <c r="N2567" s="379"/>
      <c r="O2567" s="379"/>
      <c r="P2567" s="379"/>
      <c r="Q2567" s="379"/>
      <c r="R2567" s="379"/>
      <c r="S2567" s="379"/>
      <c r="T2567" s="379"/>
      <c r="U2567" s="379"/>
      <c r="V2567" s="379"/>
      <c r="W2567" s="379"/>
      <c r="X2567" s="379"/>
      <c r="Y2567" s="379"/>
      <c r="Z2567" s="379"/>
      <c r="AA2567" s="380"/>
      <c r="AB2567" s="379"/>
      <c r="AC2567" s="379"/>
      <c r="AD2567" s="379"/>
      <c r="AE2567" s="381"/>
      <c r="AF2567" s="105"/>
      <c r="AG2567" s="381"/>
      <c r="AH2567" s="381"/>
      <c r="AI2567" s="381"/>
      <c r="AJ2567" s="381"/>
      <c r="AK2567" s="381"/>
      <c r="AL2567" s="381"/>
      <c r="AM2567" s="381"/>
    </row>
    <row r="2568" spans="1:39" x14ac:dyDescent="0.35">
      <c r="A2568" s="379"/>
      <c r="B2568" s="379"/>
      <c r="C2568" s="379"/>
      <c r="D2568" s="379"/>
      <c r="E2568" s="379"/>
      <c r="F2568" s="379"/>
      <c r="G2568" s="379"/>
      <c r="H2568" s="379"/>
      <c r="I2568" s="379"/>
      <c r="J2568" s="379"/>
      <c r="K2568" s="379"/>
      <c r="L2568" s="379"/>
      <c r="M2568" s="379"/>
      <c r="N2568" s="379"/>
      <c r="O2568" s="379"/>
      <c r="P2568" s="379"/>
      <c r="Q2568" s="379"/>
      <c r="R2568" s="379"/>
      <c r="S2568" s="379"/>
      <c r="T2568" s="379"/>
      <c r="U2568" s="379"/>
      <c r="V2568" s="379"/>
      <c r="W2568" s="379"/>
      <c r="X2568" s="379"/>
      <c r="Y2568" s="379"/>
      <c r="Z2568" s="379"/>
      <c r="AA2568" s="380"/>
      <c r="AB2568" s="379"/>
      <c r="AC2568" s="379"/>
      <c r="AD2568" s="379"/>
      <c r="AE2568" s="381"/>
      <c r="AF2568" s="105"/>
      <c r="AG2568" s="381"/>
      <c r="AH2568" s="381"/>
      <c r="AI2568" s="381"/>
      <c r="AJ2568" s="381"/>
      <c r="AK2568" s="381"/>
      <c r="AL2568" s="381"/>
      <c r="AM2568" s="381"/>
    </row>
    <row r="2569" spans="1:39" x14ac:dyDescent="0.35">
      <c r="A2569" s="379"/>
      <c r="B2569" s="379"/>
      <c r="C2569" s="379"/>
      <c r="D2569" s="379"/>
      <c r="E2569" s="379"/>
      <c r="F2569" s="379"/>
      <c r="G2569" s="379"/>
      <c r="H2569" s="379"/>
      <c r="I2569" s="379"/>
      <c r="J2569" s="379"/>
      <c r="K2569" s="379"/>
      <c r="L2569" s="379"/>
      <c r="M2569" s="379"/>
      <c r="N2569" s="379"/>
      <c r="O2569" s="379"/>
      <c r="P2569" s="379"/>
      <c r="Q2569" s="379"/>
      <c r="R2569" s="379"/>
      <c r="S2569" s="379"/>
      <c r="T2569" s="379"/>
      <c r="U2569" s="379"/>
      <c r="V2569" s="379"/>
      <c r="W2569" s="379"/>
      <c r="X2569" s="379"/>
      <c r="Y2569" s="379"/>
      <c r="Z2569" s="379"/>
      <c r="AA2569" s="380"/>
      <c r="AB2569" s="379"/>
      <c r="AC2569" s="379"/>
      <c r="AD2569" s="379"/>
      <c r="AE2569" s="381"/>
      <c r="AF2569" s="105"/>
      <c r="AG2569" s="381"/>
      <c r="AH2569" s="381"/>
      <c r="AI2569" s="381"/>
      <c r="AJ2569" s="381"/>
      <c r="AK2569" s="381"/>
      <c r="AL2569" s="381"/>
      <c r="AM2569" s="381"/>
    </row>
    <row r="2570" spans="1:39" x14ac:dyDescent="0.35">
      <c r="A2570" s="379"/>
      <c r="B2570" s="379"/>
      <c r="C2570" s="379"/>
      <c r="D2570" s="379"/>
      <c r="E2570" s="379"/>
      <c r="F2570" s="379"/>
      <c r="G2570" s="379"/>
      <c r="H2570" s="379"/>
      <c r="I2570" s="379"/>
      <c r="J2570" s="379"/>
      <c r="K2570" s="379"/>
      <c r="L2570" s="379"/>
      <c r="M2570" s="379"/>
      <c r="N2570" s="379"/>
      <c r="O2570" s="379"/>
      <c r="P2570" s="379"/>
      <c r="Q2570" s="379"/>
      <c r="R2570" s="379"/>
      <c r="S2570" s="379"/>
      <c r="T2570" s="379"/>
      <c r="U2570" s="379"/>
      <c r="V2570" s="379"/>
      <c r="W2570" s="379"/>
      <c r="X2570" s="379"/>
      <c r="Y2570" s="379"/>
      <c r="Z2570" s="379"/>
      <c r="AA2570" s="380"/>
      <c r="AB2570" s="379"/>
      <c r="AC2570" s="379"/>
      <c r="AD2570" s="379"/>
      <c r="AE2570" s="381"/>
      <c r="AF2570" s="105"/>
      <c r="AG2570" s="381"/>
      <c r="AH2570" s="381"/>
      <c r="AI2570" s="381"/>
      <c r="AJ2570" s="381"/>
      <c r="AK2570" s="381"/>
      <c r="AL2570" s="381"/>
      <c r="AM2570" s="381"/>
    </row>
    <row r="2571" spans="1:39" x14ac:dyDescent="0.35">
      <c r="A2571" s="379"/>
      <c r="B2571" s="379"/>
      <c r="C2571" s="379"/>
      <c r="D2571" s="379"/>
      <c r="E2571" s="379"/>
      <c r="F2571" s="379"/>
      <c r="G2571" s="379"/>
      <c r="H2571" s="379"/>
      <c r="I2571" s="379"/>
      <c r="J2571" s="379"/>
      <c r="K2571" s="379"/>
      <c r="L2571" s="379"/>
      <c r="M2571" s="379"/>
      <c r="N2571" s="379"/>
      <c r="O2571" s="379"/>
      <c r="P2571" s="379"/>
      <c r="Q2571" s="379"/>
      <c r="R2571" s="379"/>
      <c r="S2571" s="379"/>
      <c r="T2571" s="379"/>
      <c r="U2571" s="379"/>
      <c r="V2571" s="379"/>
      <c r="W2571" s="379"/>
      <c r="X2571" s="379"/>
      <c r="Y2571" s="379"/>
      <c r="Z2571" s="379"/>
      <c r="AA2571" s="380"/>
      <c r="AB2571" s="379"/>
      <c r="AC2571" s="379"/>
      <c r="AD2571" s="379"/>
      <c r="AE2571" s="381"/>
      <c r="AF2571" s="105"/>
      <c r="AG2571" s="381"/>
      <c r="AH2571" s="381"/>
      <c r="AI2571" s="381"/>
      <c r="AJ2571" s="381"/>
      <c r="AK2571" s="381"/>
      <c r="AL2571" s="381"/>
      <c r="AM2571" s="381"/>
    </row>
    <row r="2572" spans="1:39" x14ac:dyDescent="0.35">
      <c r="A2572" s="379"/>
      <c r="B2572" s="379"/>
      <c r="C2572" s="379"/>
      <c r="D2572" s="379"/>
      <c r="E2572" s="379"/>
      <c r="F2572" s="379"/>
      <c r="G2572" s="379"/>
      <c r="H2572" s="379"/>
      <c r="I2572" s="379"/>
      <c r="J2572" s="379"/>
      <c r="K2572" s="379"/>
      <c r="L2572" s="379"/>
      <c r="M2572" s="379"/>
      <c r="N2572" s="379"/>
      <c r="O2572" s="379"/>
      <c r="P2572" s="379"/>
      <c r="Q2572" s="379"/>
      <c r="R2572" s="379"/>
      <c r="S2572" s="379"/>
      <c r="T2572" s="379"/>
      <c r="U2572" s="379"/>
      <c r="V2572" s="379"/>
      <c r="W2572" s="379"/>
      <c r="X2572" s="379"/>
      <c r="Y2572" s="379"/>
      <c r="Z2572" s="379"/>
      <c r="AA2572" s="380"/>
      <c r="AB2572" s="379"/>
      <c r="AC2572" s="379"/>
      <c r="AD2572" s="379"/>
      <c r="AE2572" s="381"/>
      <c r="AF2572" s="105"/>
      <c r="AG2572" s="381"/>
      <c r="AH2572" s="381"/>
      <c r="AI2572" s="381"/>
      <c r="AJ2572" s="381"/>
      <c r="AK2572" s="381"/>
      <c r="AL2572" s="381"/>
      <c r="AM2572" s="381"/>
    </row>
    <row r="2573" spans="1:39" x14ac:dyDescent="0.35">
      <c r="A2573" s="379"/>
      <c r="B2573" s="379"/>
      <c r="C2573" s="379"/>
      <c r="D2573" s="379"/>
      <c r="E2573" s="379"/>
      <c r="F2573" s="379"/>
      <c r="G2573" s="379"/>
      <c r="H2573" s="379"/>
      <c r="I2573" s="379"/>
      <c r="J2573" s="379"/>
      <c r="K2573" s="379"/>
      <c r="L2573" s="379"/>
      <c r="M2573" s="379"/>
      <c r="N2573" s="379"/>
      <c r="O2573" s="379"/>
      <c r="P2573" s="379"/>
      <c r="Q2573" s="379"/>
      <c r="R2573" s="379"/>
      <c r="S2573" s="379"/>
      <c r="T2573" s="379"/>
      <c r="U2573" s="379"/>
      <c r="V2573" s="379"/>
      <c r="W2573" s="379"/>
      <c r="X2573" s="379"/>
      <c r="Y2573" s="379"/>
      <c r="Z2573" s="379"/>
      <c r="AA2573" s="380"/>
      <c r="AB2573" s="379"/>
      <c r="AC2573" s="379"/>
      <c r="AD2573" s="379"/>
      <c r="AE2573" s="381"/>
      <c r="AF2573" s="105"/>
      <c r="AG2573" s="381"/>
      <c r="AH2573" s="381"/>
      <c r="AI2573" s="381"/>
      <c r="AJ2573" s="381"/>
      <c r="AK2573" s="381"/>
      <c r="AL2573" s="381"/>
      <c r="AM2573" s="381"/>
    </row>
    <row r="2574" spans="1:39" x14ac:dyDescent="0.35">
      <c r="A2574" s="379"/>
      <c r="B2574" s="379"/>
      <c r="C2574" s="379"/>
      <c r="D2574" s="379"/>
      <c r="E2574" s="379"/>
      <c r="F2574" s="379"/>
      <c r="G2574" s="379"/>
      <c r="H2574" s="379"/>
      <c r="I2574" s="379"/>
      <c r="J2574" s="379"/>
      <c r="K2574" s="379"/>
      <c r="L2574" s="379"/>
      <c r="M2574" s="379"/>
      <c r="N2574" s="379"/>
      <c r="O2574" s="379"/>
      <c r="P2574" s="379"/>
      <c r="Q2574" s="379"/>
      <c r="R2574" s="379"/>
      <c r="S2574" s="379"/>
      <c r="T2574" s="379"/>
      <c r="U2574" s="379"/>
      <c r="V2574" s="379"/>
      <c r="W2574" s="379"/>
      <c r="X2574" s="379"/>
      <c r="Y2574" s="379"/>
      <c r="Z2574" s="379"/>
      <c r="AA2574" s="380"/>
      <c r="AB2574" s="379"/>
      <c r="AC2574" s="379"/>
      <c r="AD2574" s="379"/>
      <c r="AE2574" s="381"/>
      <c r="AF2574" s="105"/>
      <c r="AG2574" s="381"/>
      <c r="AH2574" s="381"/>
      <c r="AI2574" s="381"/>
      <c r="AJ2574" s="381"/>
      <c r="AK2574" s="381"/>
      <c r="AL2574" s="381"/>
      <c r="AM2574" s="381"/>
    </row>
    <row r="2575" spans="1:39" x14ac:dyDescent="0.35">
      <c r="A2575" s="379"/>
      <c r="B2575" s="379"/>
      <c r="C2575" s="379"/>
      <c r="D2575" s="379"/>
      <c r="E2575" s="379"/>
      <c r="F2575" s="379"/>
      <c r="G2575" s="379"/>
      <c r="H2575" s="379"/>
      <c r="I2575" s="379"/>
      <c r="J2575" s="379"/>
      <c r="K2575" s="379"/>
      <c r="L2575" s="379"/>
      <c r="M2575" s="379"/>
      <c r="N2575" s="379"/>
      <c r="O2575" s="379"/>
      <c r="P2575" s="379"/>
      <c r="Q2575" s="379"/>
      <c r="R2575" s="379"/>
      <c r="S2575" s="379"/>
      <c r="T2575" s="379"/>
      <c r="U2575" s="379"/>
      <c r="V2575" s="379"/>
      <c r="W2575" s="379"/>
      <c r="X2575" s="379"/>
      <c r="Y2575" s="379"/>
      <c r="Z2575" s="379"/>
      <c r="AA2575" s="380"/>
      <c r="AB2575" s="379"/>
      <c r="AC2575" s="379"/>
      <c r="AD2575" s="379"/>
      <c r="AE2575" s="381"/>
      <c r="AF2575" s="105"/>
      <c r="AG2575" s="381"/>
      <c r="AH2575" s="381"/>
      <c r="AI2575" s="381"/>
      <c r="AJ2575" s="381"/>
      <c r="AK2575" s="381"/>
      <c r="AL2575" s="381"/>
      <c r="AM2575" s="381"/>
    </row>
    <row r="2576" spans="1:39" x14ac:dyDescent="0.35">
      <c r="A2576" s="379"/>
      <c r="B2576" s="379"/>
      <c r="C2576" s="379"/>
      <c r="D2576" s="379"/>
      <c r="E2576" s="379"/>
      <c r="F2576" s="379"/>
      <c r="G2576" s="379"/>
      <c r="H2576" s="379"/>
      <c r="I2576" s="379"/>
      <c r="J2576" s="379"/>
      <c r="K2576" s="379"/>
      <c r="L2576" s="379"/>
      <c r="M2576" s="379"/>
      <c r="N2576" s="379"/>
      <c r="O2576" s="379"/>
      <c r="P2576" s="379"/>
      <c r="Q2576" s="379"/>
      <c r="R2576" s="379"/>
      <c r="S2576" s="379"/>
      <c r="T2576" s="379"/>
      <c r="U2576" s="379"/>
      <c r="V2576" s="379"/>
      <c r="W2576" s="379"/>
      <c r="X2576" s="379"/>
      <c r="Y2576" s="379"/>
      <c r="Z2576" s="379"/>
      <c r="AA2576" s="380"/>
      <c r="AB2576" s="379"/>
      <c r="AC2576" s="379"/>
      <c r="AD2576" s="379"/>
      <c r="AE2576" s="381"/>
      <c r="AF2576" s="105"/>
      <c r="AG2576" s="381"/>
      <c r="AH2576" s="381"/>
      <c r="AI2576" s="381"/>
      <c r="AJ2576" s="381"/>
      <c r="AK2576" s="381"/>
      <c r="AL2576" s="381"/>
      <c r="AM2576" s="381"/>
    </row>
    <row r="2577" spans="1:39" x14ac:dyDescent="0.35">
      <c r="A2577" s="379"/>
      <c r="B2577" s="379"/>
      <c r="C2577" s="379"/>
      <c r="D2577" s="379"/>
      <c r="E2577" s="379"/>
      <c r="F2577" s="379"/>
      <c r="G2577" s="379"/>
      <c r="H2577" s="379"/>
      <c r="I2577" s="379"/>
      <c r="J2577" s="379"/>
      <c r="K2577" s="379"/>
      <c r="L2577" s="379"/>
      <c r="M2577" s="379"/>
      <c r="N2577" s="379"/>
      <c r="O2577" s="379"/>
      <c r="P2577" s="379"/>
      <c r="Q2577" s="379"/>
      <c r="R2577" s="379"/>
      <c r="S2577" s="379"/>
      <c r="T2577" s="379"/>
      <c r="U2577" s="379"/>
      <c r="V2577" s="379"/>
      <c r="W2577" s="379"/>
      <c r="X2577" s="379"/>
      <c r="Y2577" s="379"/>
      <c r="Z2577" s="379"/>
      <c r="AA2577" s="380"/>
      <c r="AB2577" s="379"/>
      <c r="AC2577" s="379"/>
      <c r="AD2577" s="379"/>
      <c r="AE2577" s="381"/>
      <c r="AF2577" s="105"/>
      <c r="AG2577" s="381"/>
      <c r="AH2577" s="381"/>
      <c r="AI2577" s="381"/>
      <c r="AJ2577" s="381"/>
      <c r="AK2577" s="381"/>
      <c r="AL2577" s="381"/>
      <c r="AM2577" s="381"/>
    </row>
    <row r="2578" spans="1:39" x14ac:dyDescent="0.35">
      <c r="A2578" s="379"/>
      <c r="B2578" s="379"/>
      <c r="C2578" s="379"/>
      <c r="D2578" s="379"/>
      <c r="E2578" s="379"/>
      <c r="F2578" s="379"/>
      <c r="G2578" s="379"/>
      <c r="H2578" s="379"/>
      <c r="I2578" s="379"/>
      <c r="J2578" s="379"/>
      <c r="K2578" s="379"/>
      <c r="L2578" s="379"/>
      <c r="M2578" s="379"/>
      <c r="N2578" s="379"/>
      <c r="O2578" s="379"/>
      <c r="P2578" s="379"/>
      <c r="Q2578" s="379"/>
      <c r="R2578" s="379"/>
      <c r="S2578" s="379"/>
      <c r="T2578" s="379"/>
      <c r="U2578" s="379"/>
      <c r="V2578" s="379"/>
      <c r="W2578" s="379"/>
      <c r="X2578" s="379"/>
      <c r="Y2578" s="379"/>
      <c r="Z2578" s="379"/>
      <c r="AA2578" s="380"/>
      <c r="AB2578" s="379"/>
      <c r="AC2578" s="379"/>
      <c r="AD2578" s="379"/>
      <c r="AE2578" s="381"/>
      <c r="AF2578" s="105"/>
      <c r="AG2578" s="381"/>
      <c r="AH2578" s="381"/>
      <c r="AI2578" s="381"/>
      <c r="AJ2578" s="381"/>
      <c r="AK2578" s="381"/>
      <c r="AL2578" s="381"/>
      <c r="AM2578" s="381"/>
    </row>
    <row r="2579" spans="1:39" x14ac:dyDescent="0.35">
      <c r="A2579" s="379"/>
      <c r="B2579" s="379"/>
      <c r="C2579" s="379"/>
      <c r="D2579" s="379"/>
      <c r="E2579" s="379"/>
      <c r="F2579" s="379"/>
      <c r="G2579" s="379"/>
      <c r="H2579" s="379"/>
      <c r="I2579" s="379"/>
      <c r="J2579" s="379"/>
      <c r="K2579" s="379"/>
      <c r="L2579" s="379"/>
      <c r="M2579" s="379"/>
      <c r="N2579" s="379"/>
      <c r="O2579" s="379"/>
      <c r="P2579" s="379"/>
      <c r="Q2579" s="379"/>
      <c r="R2579" s="379"/>
      <c r="S2579" s="379"/>
      <c r="T2579" s="379"/>
      <c r="U2579" s="379"/>
      <c r="V2579" s="379"/>
      <c r="W2579" s="379"/>
      <c r="X2579" s="379"/>
      <c r="Y2579" s="379"/>
      <c r="Z2579" s="379"/>
      <c r="AA2579" s="380"/>
      <c r="AB2579" s="379"/>
      <c r="AC2579" s="379"/>
      <c r="AD2579" s="379"/>
      <c r="AE2579" s="381"/>
      <c r="AF2579" s="105"/>
      <c r="AG2579" s="381"/>
      <c r="AH2579" s="381"/>
      <c r="AI2579" s="381"/>
      <c r="AJ2579" s="381"/>
      <c r="AK2579" s="381"/>
      <c r="AL2579" s="381"/>
      <c r="AM2579" s="381"/>
    </row>
    <row r="2580" spans="1:39" x14ac:dyDescent="0.35">
      <c r="A2580" s="379"/>
      <c r="B2580" s="379"/>
      <c r="C2580" s="379"/>
      <c r="D2580" s="379"/>
      <c r="E2580" s="379"/>
      <c r="F2580" s="379"/>
      <c r="G2580" s="379"/>
      <c r="H2580" s="379"/>
      <c r="I2580" s="379"/>
      <c r="J2580" s="379"/>
      <c r="K2580" s="379"/>
      <c r="L2580" s="379"/>
      <c r="M2580" s="379"/>
      <c r="N2580" s="379"/>
      <c r="O2580" s="379"/>
      <c r="P2580" s="379"/>
      <c r="Q2580" s="379"/>
      <c r="R2580" s="379"/>
      <c r="S2580" s="379"/>
      <c r="T2580" s="379"/>
      <c r="U2580" s="379"/>
      <c r="V2580" s="379"/>
      <c r="W2580" s="379"/>
      <c r="X2580" s="379"/>
      <c r="Y2580" s="379"/>
      <c r="Z2580" s="379"/>
      <c r="AA2580" s="380"/>
      <c r="AB2580" s="379"/>
      <c r="AC2580" s="379"/>
      <c r="AD2580" s="379"/>
      <c r="AE2580" s="381"/>
      <c r="AF2580" s="105"/>
      <c r="AG2580" s="381"/>
      <c r="AH2580" s="381"/>
      <c r="AI2580" s="381"/>
      <c r="AJ2580" s="381"/>
      <c r="AK2580" s="381"/>
      <c r="AL2580" s="381"/>
      <c r="AM2580" s="381"/>
    </row>
    <row r="2581" spans="1:39" x14ac:dyDescent="0.35">
      <c r="A2581" s="379"/>
      <c r="B2581" s="379"/>
      <c r="C2581" s="379"/>
      <c r="D2581" s="379"/>
      <c r="E2581" s="379"/>
      <c r="F2581" s="379"/>
      <c r="G2581" s="379"/>
      <c r="H2581" s="379"/>
      <c r="I2581" s="379"/>
      <c r="J2581" s="379"/>
      <c r="K2581" s="379"/>
      <c r="L2581" s="379"/>
      <c r="M2581" s="379"/>
      <c r="N2581" s="379"/>
      <c r="O2581" s="379"/>
      <c r="P2581" s="379"/>
      <c r="Q2581" s="379"/>
      <c r="R2581" s="379"/>
      <c r="S2581" s="379"/>
      <c r="T2581" s="379"/>
      <c r="U2581" s="379"/>
      <c r="V2581" s="379"/>
      <c r="W2581" s="379"/>
      <c r="X2581" s="379"/>
      <c r="Y2581" s="379"/>
      <c r="Z2581" s="379"/>
      <c r="AA2581" s="380"/>
      <c r="AB2581" s="379"/>
      <c r="AC2581" s="379"/>
      <c r="AD2581" s="379"/>
      <c r="AE2581" s="381"/>
      <c r="AF2581" s="105"/>
      <c r="AG2581" s="381"/>
      <c r="AH2581" s="381"/>
      <c r="AI2581" s="381"/>
      <c r="AJ2581" s="381"/>
      <c r="AK2581" s="381"/>
      <c r="AL2581" s="381"/>
      <c r="AM2581" s="381"/>
    </row>
    <row r="2582" spans="1:39" x14ac:dyDescent="0.35">
      <c r="A2582" s="379"/>
      <c r="B2582" s="379"/>
      <c r="C2582" s="379"/>
      <c r="D2582" s="379"/>
      <c r="E2582" s="379"/>
      <c r="F2582" s="379"/>
      <c r="G2582" s="379"/>
      <c r="H2582" s="379"/>
      <c r="I2582" s="379"/>
      <c r="J2582" s="379"/>
      <c r="K2582" s="379"/>
      <c r="L2582" s="379"/>
      <c r="M2582" s="379"/>
      <c r="N2582" s="379"/>
      <c r="O2582" s="379"/>
      <c r="P2582" s="379"/>
      <c r="Q2582" s="379"/>
      <c r="R2582" s="379"/>
      <c r="S2582" s="379"/>
      <c r="T2582" s="379"/>
      <c r="U2582" s="379"/>
      <c r="V2582" s="379"/>
      <c r="W2582" s="379"/>
      <c r="X2582" s="379"/>
      <c r="Y2582" s="379"/>
      <c r="Z2582" s="379"/>
      <c r="AA2582" s="380"/>
      <c r="AB2582" s="379"/>
      <c r="AC2582" s="379"/>
      <c r="AD2582" s="379"/>
      <c r="AE2582" s="381"/>
      <c r="AF2582" s="105"/>
      <c r="AG2582" s="381"/>
      <c r="AH2582" s="381"/>
      <c r="AI2582" s="381"/>
      <c r="AJ2582" s="381"/>
      <c r="AK2582" s="381"/>
      <c r="AL2582" s="381"/>
      <c r="AM2582" s="381"/>
    </row>
    <row r="2583" spans="1:39" x14ac:dyDescent="0.35">
      <c r="A2583" s="379"/>
      <c r="B2583" s="379"/>
      <c r="C2583" s="379"/>
      <c r="D2583" s="379"/>
      <c r="E2583" s="379"/>
      <c r="F2583" s="379"/>
      <c r="G2583" s="379"/>
      <c r="H2583" s="379"/>
      <c r="I2583" s="379"/>
      <c r="J2583" s="379"/>
      <c r="K2583" s="379"/>
      <c r="L2583" s="379"/>
      <c r="M2583" s="379"/>
      <c r="N2583" s="379"/>
      <c r="O2583" s="379"/>
      <c r="P2583" s="379"/>
      <c r="Q2583" s="379"/>
      <c r="R2583" s="379"/>
      <c r="S2583" s="379"/>
      <c r="T2583" s="379"/>
      <c r="U2583" s="379"/>
      <c r="V2583" s="379"/>
      <c r="W2583" s="379"/>
      <c r="X2583" s="379"/>
      <c r="Y2583" s="379"/>
      <c r="Z2583" s="379"/>
      <c r="AA2583" s="380"/>
      <c r="AB2583" s="379"/>
      <c r="AC2583" s="379"/>
      <c r="AD2583" s="379"/>
      <c r="AE2583" s="381"/>
      <c r="AF2583" s="105"/>
      <c r="AG2583" s="381"/>
      <c r="AH2583" s="381"/>
      <c r="AI2583" s="381"/>
      <c r="AJ2583" s="381"/>
      <c r="AK2583" s="381"/>
      <c r="AL2583" s="381"/>
      <c r="AM2583" s="381"/>
    </row>
    <row r="2584" spans="1:39" x14ac:dyDescent="0.35">
      <c r="A2584" s="379"/>
      <c r="B2584" s="379"/>
      <c r="C2584" s="379"/>
      <c r="D2584" s="379"/>
      <c r="E2584" s="379"/>
      <c r="F2584" s="379"/>
      <c r="G2584" s="379"/>
      <c r="H2584" s="379"/>
      <c r="I2584" s="379"/>
      <c r="J2584" s="379"/>
      <c r="K2584" s="379"/>
      <c r="L2584" s="379"/>
      <c r="M2584" s="379"/>
      <c r="N2584" s="379"/>
      <c r="O2584" s="379"/>
      <c r="P2584" s="379"/>
      <c r="Q2584" s="379"/>
      <c r="R2584" s="379"/>
      <c r="S2584" s="379"/>
      <c r="T2584" s="379"/>
      <c r="U2584" s="379"/>
      <c r="V2584" s="379"/>
      <c r="W2584" s="379"/>
      <c r="X2584" s="379"/>
      <c r="Y2584" s="379"/>
      <c r="Z2584" s="379"/>
      <c r="AA2584" s="380"/>
      <c r="AB2584" s="379"/>
      <c r="AC2584" s="379"/>
      <c r="AD2584" s="379"/>
      <c r="AE2584" s="381"/>
      <c r="AF2584" s="105"/>
      <c r="AG2584" s="381"/>
      <c r="AH2584" s="381"/>
      <c r="AI2584" s="381"/>
      <c r="AJ2584" s="381"/>
      <c r="AK2584" s="381"/>
      <c r="AL2584" s="381"/>
      <c r="AM2584" s="381"/>
    </row>
    <row r="2585" spans="1:39" x14ac:dyDescent="0.35">
      <c r="A2585" s="379"/>
      <c r="B2585" s="379"/>
      <c r="C2585" s="379"/>
      <c r="D2585" s="379"/>
      <c r="E2585" s="379"/>
      <c r="F2585" s="379"/>
      <c r="G2585" s="379"/>
      <c r="H2585" s="379"/>
      <c r="I2585" s="379"/>
      <c r="J2585" s="379"/>
      <c r="K2585" s="379"/>
      <c r="L2585" s="379"/>
      <c r="M2585" s="379"/>
      <c r="N2585" s="379"/>
      <c r="O2585" s="379"/>
      <c r="P2585" s="379"/>
      <c r="Q2585" s="379"/>
      <c r="R2585" s="379"/>
      <c r="S2585" s="379"/>
      <c r="T2585" s="379"/>
      <c r="U2585" s="379"/>
      <c r="V2585" s="379"/>
      <c r="W2585" s="379"/>
      <c r="X2585" s="379"/>
      <c r="Y2585" s="379"/>
      <c r="Z2585" s="379"/>
      <c r="AA2585" s="380"/>
      <c r="AB2585" s="379"/>
      <c r="AC2585" s="379"/>
      <c r="AD2585" s="379"/>
      <c r="AE2585" s="381"/>
      <c r="AF2585" s="105"/>
      <c r="AG2585" s="381"/>
      <c r="AH2585" s="381"/>
      <c r="AI2585" s="381"/>
      <c r="AJ2585" s="381"/>
      <c r="AK2585" s="381"/>
      <c r="AL2585" s="381"/>
      <c r="AM2585" s="381"/>
    </row>
    <row r="2586" spans="1:39" x14ac:dyDescent="0.35">
      <c r="A2586" s="379"/>
      <c r="B2586" s="379"/>
      <c r="C2586" s="379"/>
      <c r="D2586" s="379"/>
      <c r="E2586" s="379"/>
      <c r="F2586" s="379"/>
      <c r="G2586" s="379"/>
      <c r="H2586" s="379"/>
      <c r="I2586" s="379"/>
      <c r="J2586" s="379"/>
      <c r="K2586" s="379"/>
      <c r="L2586" s="379"/>
      <c r="M2586" s="379"/>
      <c r="N2586" s="379"/>
      <c r="O2586" s="379"/>
      <c r="P2586" s="379"/>
      <c r="Q2586" s="379"/>
      <c r="R2586" s="379"/>
      <c r="S2586" s="379"/>
      <c r="T2586" s="379"/>
      <c r="U2586" s="379"/>
      <c r="V2586" s="379"/>
      <c r="W2586" s="379"/>
      <c r="X2586" s="379"/>
      <c r="Y2586" s="379"/>
      <c r="Z2586" s="379"/>
      <c r="AA2586" s="380"/>
      <c r="AB2586" s="379"/>
      <c r="AC2586" s="379"/>
      <c r="AD2586" s="379"/>
      <c r="AE2586" s="381"/>
      <c r="AF2586" s="105"/>
      <c r="AG2586" s="381"/>
      <c r="AH2586" s="381"/>
      <c r="AI2586" s="381"/>
      <c r="AJ2586" s="381"/>
      <c r="AK2586" s="381"/>
      <c r="AL2586" s="381"/>
      <c r="AM2586" s="381"/>
    </row>
    <row r="2587" spans="1:39" x14ac:dyDescent="0.35">
      <c r="A2587" s="379"/>
      <c r="B2587" s="379"/>
      <c r="C2587" s="379"/>
      <c r="D2587" s="379"/>
      <c r="E2587" s="379"/>
      <c r="F2587" s="379"/>
      <c r="G2587" s="379"/>
      <c r="H2587" s="379"/>
      <c r="I2587" s="379"/>
      <c r="J2587" s="379"/>
      <c r="K2587" s="379"/>
      <c r="L2587" s="379"/>
      <c r="M2587" s="379"/>
      <c r="N2587" s="379"/>
      <c r="O2587" s="379"/>
      <c r="P2587" s="379"/>
      <c r="Q2587" s="379"/>
      <c r="R2587" s="379"/>
      <c r="S2587" s="379"/>
      <c r="T2587" s="379"/>
      <c r="U2587" s="379"/>
      <c r="V2587" s="379"/>
      <c r="W2587" s="379"/>
      <c r="X2587" s="379"/>
      <c r="Y2587" s="379"/>
      <c r="Z2587" s="379"/>
      <c r="AA2587" s="380"/>
      <c r="AB2587" s="379"/>
      <c r="AC2587" s="379"/>
      <c r="AD2587" s="379"/>
      <c r="AE2587" s="381"/>
      <c r="AF2587" s="105"/>
      <c r="AG2587" s="381"/>
      <c r="AH2587" s="381"/>
      <c r="AI2587" s="381"/>
      <c r="AJ2587" s="381"/>
      <c r="AK2587" s="381"/>
      <c r="AL2587" s="381"/>
      <c r="AM2587" s="381"/>
    </row>
    <row r="2588" spans="1:39" x14ac:dyDescent="0.35">
      <c r="A2588" s="379"/>
      <c r="B2588" s="379"/>
      <c r="C2588" s="379"/>
      <c r="D2588" s="379"/>
      <c r="E2588" s="379"/>
      <c r="F2588" s="379"/>
      <c r="G2588" s="379"/>
      <c r="H2588" s="379"/>
      <c r="I2588" s="379"/>
      <c r="J2588" s="379"/>
      <c r="K2588" s="379"/>
      <c r="L2588" s="379"/>
      <c r="M2588" s="379"/>
      <c r="N2588" s="379"/>
      <c r="O2588" s="379"/>
      <c r="P2588" s="379"/>
      <c r="Q2588" s="379"/>
      <c r="R2588" s="379"/>
      <c r="S2588" s="379"/>
      <c r="T2588" s="379"/>
      <c r="U2588" s="379"/>
      <c r="V2588" s="379"/>
      <c r="W2588" s="379"/>
      <c r="X2588" s="379"/>
      <c r="Y2588" s="379"/>
      <c r="Z2588" s="379"/>
      <c r="AA2588" s="380"/>
      <c r="AB2588" s="379"/>
      <c r="AC2588" s="379"/>
      <c r="AD2588" s="379"/>
      <c r="AE2588" s="381"/>
      <c r="AF2588" s="105"/>
      <c r="AG2588" s="381"/>
      <c r="AH2588" s="381"/>
      <c r="AI2588" s="381"/>
      <c r="AJ2588" s="381"/>
      <c r="AK2588" s="381"/>
      <c r="AL2588" s="381"/>
      <c r="AM2588" s="381"/>
    </row>
    <row r="2589" spans="1:39" x14ac:dyDescent="0.35">
      <c r="A2589" s="379"/>
      <c r="B2589" s="379"/>
      <c r="C2589" s="379"/>
      <c r="D2589" s="379"/>
      <c r="E2589" s="379"/>
      <c r="F2589" s="379"/>
      <c r="G2589" s="379"/>
      <c r="H2589" s="379"/>
      <c r="I2589" s="379"/>
      <c r="J2589" s="379"/>
      <c r="K2589" s="379"/>
      <c r="L2589" s="379"/>
      <c r="M2589" s="379"/>
      <c r="N2589" s="379"/>
      <c r="O2589" s="379"/>
      <c r="P2589" s="379"/>
      <c r="Q2589" s="379"/>
      <c r="R2589" s="379"/>
      <c r="S2589" s="379"/>
      <c r="T2589" s="379"/>
      <c r="U2589" s="379"/>
      <c r="V2589" s="379"/>
      <c r="W2589" s="379"/>
      <c r="X2589" s="379"/>
      <c r="Y2589" s="379"/>
      <c r="Z2589" s="379"/>
      <c r="AA2589" s="380"/>
      <c r="AB2589" s="379"/>
      <c r="AC2589" s="379"/>
      <c r="AD2589" s="379"/>
      <c r="AE2589" s="381"/>
      <c r="AF2589" s="105"/>
      <c r="AG2589" s="381"/>
      <c r="AH2589" s="381"/>
      <c r="AI2589" s="381"/>
      <c r="AJ2589" s="381"/>
      <c r="AK2589" s="381"/>
      <c r="AL2589" s="381"/>
      <c r="AM2589" s="381"/>
    </row>
    <row r="2590" spans="1:39" x14ac:dyDescent="0.35">
      <c r="A2590" s="379"/>
      <c r="B2590" s="379"/>
      <c r="C2590" s="379"/>
      <c r="D2590" s="379"/>
      <c r="E2590" s="379"/>
      <c r="F2590" s="379"/>
      <c r="G2590" s="379"/>
      <c r="H2590" s="379"/>
      <c r="I2590" s="379"/>
      <c r="J2590" s="379"/>
      <c r="K2590" s="379"/>
      <c r="L2590" s="379"/>
      <c r="M2590" s="379"/>
      <c r="N2590" s="379"/>
      <c r="O2590" s="379"/>
      <c r="P2590" s="379"/>
      <c r="Q2590" s="379"/>
      <c r="R2590" s="379"/>
      <c r="S2590" s="379"/>
      <c r="T2590" s="379"/>
      <c r="U2590" s="379"/>
      <c r="V2590" s="379"/>
      <c r="W2590" s="379"/>
      <c r="X2590" s="379"/>
      <c r="Y2590" s="379"/>
      <c r="Z2590" s="379"/>
      <c r="AA2590" s="380"/>
      <c r="AB2590" s="379"/>
      <c r="AC2590" s="379"/>
      <c r="AD2590" s="379"/>
      <c r="AE2590" s="381"/>
      <c r="AF2590" s="105"/>
      <c r="AG2590" s="381"/>
      <c r="AH2590" s="381"/>
      <c r="AI2590" s="381"/>
      <c r="AJ2590" s="381"/>
      <c r="AK2590" s="381"/>
      <c r="AL2590" s="381"/>
      <c r="AM2590" s="381"/>
    </row>
    <row r="2591" spans="1:39" x14ac:dyDescent="0.35">
      <c r="A2591" s="379"/>
      <c r="B2591" s="379"/>
      <c r="C2591" s="379"/>
      <c r="D2591" s="379"/>
      <c r="E2591" s="379"/>
      <c r="F2591" s="379"/>
      <c r="G2591" s="379"/>
      <c r="H2591" s="379"/>
      <c r="I2591" s="379"/>
      <c r="J2591" s="379"/>
      <c r="K2591" s="379"/>
      <c r="L2591" s="379"/>
      <c r="M2591" s="379"/>
      <c r="N2591" s="379"/>
      <c r="O2591" s="379"/>
      <c r="P2591" s="379"/>
      <c r="Q2591" s="379"/>
      <c r="R2591" s="379"/>
      <c r="S2591" s="379"/>
      <c r="T2591" s="379"/>
      <c r="U2591" s="379"/>
      <c r="V2591" s="379"/>
      <c r="W2591" s="379"/>
      <c r="X2591" s="379"/>
      <c r="Y2591" s="379"/>
      <c r="Z2591" s="379"/>
      <c r="AA2591" s="380"/>
      <c r="AB2591" s="379"/>
      <c r="AC2591" s="379"/>
      <c r="AD2591" s="379"/>
      <c r="AE2591" s="381"/>
      <c r="AF2591" s="105"/>
      <c r="AG2591" s="381"/>
      <c r="AH2591" s="381"/>
      <c r="AI2591" s="381"/>
      <c r="AJ2591" s="381"/>
      <c r="AK2591" s="381"/>
      <c r="AL2591" s="381"/>
      <c r="AM2591" s="381"/>
    </row>
    <row r="2592" spans="1:39" x14ac:dyDescent="0.35">
      <c r="A2592" s="379"/>
      <c r="B2592" s="379"/>
      <c r="C2592" s="379"/>
      <c r="D2592" s="379"/>
      <c r="E2592" s="379"/>
      <c r="F2592" s="379"/>
      <c r="G2592" s="379"/>
      <c r="H2592" s="379"/>
      <c r="I2592" s="379"/>
      <c r="J2592" s="379"/>
      <c r="K2592" s="379"/>
      <c r="L2592" s="379"/>
      <c r="M2592" s="379"/>
      <c r="N2592" s="379"/>
      <c r="O2592" s="379"/>
      <c r="P2592" s="379"/>
      <c r="Q2592" s="379"/>
      <c r="R2592" s="379"/>
      <c r="S2592" s="379"/>
      <c r="T2592" s="379"/>
      <c r="U2592" s="379"/>
      <c r="V2592" s="379"/>
      <c r="W2592" s="379"/>
      <c r="X2592" s="379"/>
      <c r="Y2592" s="379"/>
      <c r="Z2592" s="379"/>
      <c r="AA2592" s="380"/>
      <c r="AB2592" s="379"/>
      <c r="AC2592" s="379"/>
      <c r="AD2592" s="379"/>
      <c r="AE2592" s="381"/>
      <c r="AF2592" s="105"/>
      <c r="AG2592" s="381"/>
      <c r="AH2592" s="381"/>
      <c r="AI2592" s="381"/>
      <c r="AJ2592" s="381"/>
      <c r="AK2592" s="381"/>
      <c r="AL2592" s="381"/>
      <c r="AM2592" s="381"/>
    </row>
    <row r="2593" spans="1:39" x14ac:dyDescent="0.35">
      <c r="A2593" s="379"/>
      <c r="B2593" s="379"/>
      <c r="C2593" s="379"/>
      <c r="D2593" s="379"/>
      <c r="E2593" s="379"/>
      <c r="F2593" s="379"/>
      <c r="G2593" s="379"/>
      <c r="H2593" s="379"/>
      <c r="I2593" s="379"/>
      <c r="J2593" s="379"/>
      <c r="K2593" s="379"/>
      <c r="L2593" s="379"/>
      <c r="M2593" s="379"/>
      <c r="N2593" s="379"/>
      <c r="O2593" s="379"/>
      <c r="P2593" s="379"/>
      <c r="Q2593" s="379"/>
      <c r="R2593" s="379"/>
      <c r="S2593" s="379"/>
      <c r="T2593" s="379"/>
      <c r="U2593" s="379"/>
      <c r="V2593" s="379"/>
      <c r="W2593" s="379"/>
      <c r="X2593" s="379"/>
      <c r="Y2593" s="379"/>
      <c r="Z2593" s="379"/>
      <c r="AA2593" s="380"/>
      <c r="AB2593" s="379"/>
      <c r="AC2593" s="379"/>
      <c r="AD2593" s="379"/>
      <c r="AE2593" s="381"/>
      <c r="AF2593" s="105"/>
      <c r="AG2593" s="381"/>
      <c r="AH2593" s="381"/>
      <c r="AI2593" s="381"/>
      <c r="AJ2593" s="381"/>
      <c r="AK2593" s="381"/>
      <c r="AL2593" s="381"/>
      <c r="AM2593" s="381"/>
    </row>
    <row r="2594" spans="1:39" x14ac:dyDescent="0.35">
      <c r="A2594" s="379"/>
      <c r="B2594" s="379"/>
      <c r="C2594" s="379"/>
      <c r="D2594" s="379"/>
      <c r="E2594" s="379"/>
      <c r="F2594" s="379"/>
      <c r="G2594" s="379"/>
      <c r="H2594" s="379"/>
      <c r="I2594" s="379"/>
      <c r="J2594" s="379"/>
      <c r="K2594" s="379"/>
      <c r="L2594" s="379"/>
      <c r="M2594" s="379"/>
      <c r="N2594" s="379"/>
      <c r="O2594" s="379"/>
      <c r="P2594" s="379"/>
      <c r="Q2594" s="379"/>
      <c r="R2594" s="379"/>
      <c r="S2594" s="379"/>
      <c r="T2594" s="379"/>
      <c r="U2594" s="379"/>
      <c r="V2594" s="379"/>
      <c r="W2594" s="379"/>
      <c r="X2594" s="379"/>
      <c r="Y2594" s="379"/>
      <c r="Z2594" s="379"/>
      <c r="AA2594" s="380"/>
      <c r="AB2594" s="379"/>
      <c r="AC2594" s="379"/>
      <c r="AD2594" s="379"/>
      <c r="AE2594" s="381"/>
      <c r="AF2594" s="105"/>
      <c r="AG2594" s="381"/>
      <c r="AH2594" s="381"/>
      <c r="AI2594" s="381"/>
      <c r="AJ2594" s="381"/>
      <c r="AK2594" s="381"/>
      <c r="AL2594" s="381"/>
      <c r="AM2594" s="381"/>
    </row>
    <row r="2595" spans="1:39" x14ac:dyDescent="0.35">
      <c r="A2595" s="379"/>
      <c r="B2595" s="379"/>
      <c r="C2595" s="379"/>
      <c r="D2595" s="379"/>
      <c r="E2595" s="379"/>
      <c r="F2595" s="379"/>
      <c r="G2595" s="379"/>
      <c r="H2595" s="379"/>
      <c r="I2595" s="379"/>
      <c r="J2595" s="379"/>
      <c r="K2595" s="379"/>
      <c r="L2595" s="379"/>
      <c r="M2595" s="379"/>
      <c r="N2595" s="379"/>
      <c r="O2595" s="379"/>
      <c r="P2595" s="379"/>
      <c r="Q2595" s="379"/>
      <c r="R2595" s="379"/>
      <c r="S2595" s="379"/>
      <c r="T2595" s="379"/>
      <c r="U2595" s="379"/>
      <c r="V2595" s="379"/>
      <c r="W2595" s="379"/>
      <c r="X2595" s="379"/>
      <c r="Y2595" s="379"/>
      <c r="Z2595" s="379"/>
      <c r="AA2595" s="380"/>
      <c r="AB2595" s="379"/>
      <c r="AC2595" s="379"/>
      <c r="AD2595" s="379"/>
      <c r="AE2595" s="381"/>
      <c r="AF2595" s="105"/>
      <c r="AG2595" s="381"/>
      <c r="AH2595" s="381"/>
      <c r="AI2595" s="381"/>
      <c r="AJ2595" s="381"/>
      <c r="AK2595" s="381"/>
      <c r="AL2595" s="381"/>
      <c r="AM2595" s="381"/>
    </row>
    <row r="2596" spans="1:39" x14ac:dyDescent="0.35">
      <c r="A2596" s="379"/>
      <c r="B2596" s="379"/>
      <c r="C2596" s="379"/>
      <c r="D2596" s="379"/>
      <c r="E2596" s="379"/>
      <c r="F2596" s="379"/>
      <c r="G2596" s="379"/>
      <c r="H2596" s="379"/>
      <c r="I2596" s="379"/>
      <c r="J2596" s="379"/>
      <c r="K2596" s="379"/>
      <c r="L2596" s="379"/>
      <c r="M2596" s="379"/>
      <c r="N2596" s="379"/>
      <c r="O2596" s="379"/>
      <c r="P2596" s="379"/>
      <c r="Q2596" s="379"/>
      <c r="R2596" s="379"/>
      <c r="S2596" s="379"/>
      <c r="T2596" s="379"/>
      <c r="U2596" s="379"/>
      <c r="V2596" s="379"/>
      <c r="W2596" s="379"/>
      <c r="X2596" s="379"/>
      <c r="Y2596" s="379"/>
      <c r="Z2596" s="379"/>
      <c r="AA2596" s="380"/>
      <c r="AB2596" s="379"/>
      <c r="AC2596" s="379"/>
      <c r="AD2596" s="379"/>
      <c r="AE2596" s="381"/>
      <c r="AF2596" s="105"/>
      <c r="AG2596" s="381"/>
      <c r="AH2596" s="381"/>
      <c r="AI2596" s="381"/>
      <c r="AJ2596" s="381"/>
      <c r="AK2596" s="381"/>
      <c r="AL2596" s="381"/>
      <c r="AM2596" s="381"/>
    </row>
    <row r="2597" spans="1:39" x14ac:dyDescent="0.35">
      <c r="A2597" s="379"/>
      <c r="B2597" s="379"/>
      <c r="C2597" s="379"/>
      <c r="D2597" s="379"/>
      <c r="E2597" s="379"/>
      <c r="F2597" s="379"/>
      <c r="G2597" s="379"/>
      <c r="H2597" s="379"/>
      <c r="I2597" s="379"/>
      <c r="J2597" s="379"/>
      <c r="K2597" s="379"/>
      <c r="L2597" s="379"/>
      <c r="M2597" s="379"/>
      <c r="N2597" s="379"/>
      <c r="O2597" s="379"/>
      <c r="P2597" s="379"/>
      <c r="Q2597" s="379"/>
      <c r="R2597" s="379"/>
      <c r="S2597" s="379"/>
      <c r="T2597" s="379"/>
      <c r="U2597" s="379"/>
      <c r="V2597" s="379"/>
      <c r="W2597" s="379"/>
      <c r="X2597" s="379"/>
      <c r="Y2597" s="379"/>
      <c r="Z2597" s="379"/>
      <c r="AA2597" s="380"/>
      <c r="AB2597" s="379"/>
      <c r="AC2597" s="379"/>
      <c r="AD2597" s="379"/>
      <c r="AE2597" s="381"/>
      <c r="AF2597" s="105"/>
      <c r="AG2597" s="381"/>
      <c r="AH2597" s="381"/>
      <c r="AI2597" s="381"/>
      <c r="AJ2597" s="381"/>
      <c r="AK2597" s="381"/>
      <c r="AL2597" s="381"/>
      <c r="AM2597" s="381"/>
    </row>
    <row r="2598" spans="1:39" x14ac:dyDescent="0.35">
      <c r="A2598" s="379"/>
      <c r="B2598" s="379"/>
      <c r="C2598" s="379"/>
      <c r="D2598" s="379"/>
      <c r="E2598" s="379"/>
      <c r="F2598" s="379"/>
      <c r="G2598" s="379"/>
      <c r="H2598" s="379"/>
      <c r="I2598" s="379"/>
      <c r="J2598" s="379"/>
      <c r="K2598" s="379"/>
      <c r="L2598" s="379"/>
      <c r="M2598" s="379"/>
      <c r="N2598" s="379"/>
      <c r="O2598" s="379"/>
      <c r="P2598" s="379"/>
      <c r="Q2598" s="379"/>
      <c r="R2598" s="379"/>
      <c r="S2598" s="379"/>
      <c r="T2598" s="379"/>
      <c r="U2598" s="379"/>
      <c r="V2598" s="379"/>
      <c r="W2598" s="379"/>
      <c r="X2598" s="379"/>
      <c r="Y2598" s="379"/>
      <c r="Z2598" s="379"/>
      <c r="AA2598" s="380"/>
      <c r="AB2598" s="379"/>
      <c r="AC2598" s="379"/>
      <c r="AD2598" s="379"/>
      <c r="AE2598" s="381"/>
      <c r="AF2598" s="105"/>
      <c r="AG2598" s="381"/>
      <c r="AH2598" s="381"/>
      <c r="AI2598" s="381"/>
      <c r="AJ2598" s="381"/>
      <c r="AK2598" s="381"/>
      <c r="AL2598" s="381"/>
      <c r="AM2598" s="381"/>
    </row>
    <row r="2599" spans="1:39" x14ac:dyDescent="0.35">
      <c r="A2599" s="379"/>
      <c r="B2599" s="379"/>
      <c r="C2599" s="379"/>
      <c r="D2599" s="379"/>
      <c r="E2599" s="379"/>
      <c r="F2599" s="379"/>
      <c r="G2599" s="379"/>
      <c r="H2599" s="379"/>
      <c r="I2599" s="379"/>
      <c r="J2599" s="379"/>
      <c r="K2599" s="379"/>
      <c r="L2599" s="379"/>
      <c r="M2599" s="379"/>
      <c r="N2599" s="379"/>
      <c r="O2599" s="379"/>
      <c r="P2599" s="379"/>
      <c r="Q2599" s="379"/>
      <c r="R2599" s="379"/>
      <c r="S2599" s="379"/>
      <c r="T2599" s="379"/>
      <c r="U2599" s="379"/>
      <c r="V2599" s="379"/>
      <c r="W2599" s="379"/>
      <c r="X2599" s="379"/>
      <c r="Y2599" s="379"/>
      <c r="Z2599" s="379"/>
      <c r="AA2599" s="380"/>
      <c r="AB2599" s="379"/>
      <c r="AC2599" s="379"/>
      <c r="AD2599" s="379"/>
      <c r="AE2599" s="381"/>
      <c r="AF2599" s="105"/>
      <c r="AG2599" s="381"/>
      <c r="AH2599" s="381"/>
      <c r="AI2599" s="381"/>
      <c r="AJ2599" s="381"/>
      <c r="AK2599" s="381"/>
      <c r="AL2599" s="381"/>
      <c r="AM2599" s="381"/>
    </row>
    <row r="2600" spans="1:39" x14ac:dyDescent="0.35">
      <c r="A2600" s="379"/>
      <c r="B2600" s="379"/>
      <c r="C2600" s="379"/>
      <c r="D2600" s="379"/>
      <c r="E2600" s="379"/>
      <c r="F2600" s="379"/>
      <c r="G2600" s="379"/>
      <c r="H2600" s="379"/>
      <c r="I2600" s="379"/>
      <c r="J2600" s="379"/>
      <c r="K2600" s="379"/>
      <c r="L2600" s="379"/>
      <c r="M2600" s="379"/>
      <c r="N2600" s="379"/>
      <c r="O2600" s="379"/>
      <c r="P2600" s="379"/>
      <c r="Q2600" s="379"/>
      <c r="R2600" s="379"/>
      <c r="S2600" s="379"/>
      <c r="T2600" s="379"/>
      <c r="U2600" s="379"/>
      <c r="V2600" s="379"/>
      <c r="W2600" s="379"/>
      <c r="X2600" s="379"/>
      <c r="Y2600" s="379"/>
      <c r="Z2600" s="379"/>
      <c r="AA2600" s="380"/>
      <c r="AB2600" s="379"/>
      <c r="AC2600" s="379"/>
      <c r="AD2600" s="379"/>
      <c r="AE2600" s="381"/>
      <c r="AF2600" s="105"/>
      <c r="AG2600" s="381"/>
      <c r="AH2600" s="381"/>
      <c r="AI2600" s="381"/>
      <c r="AJ2600" s="381"/>
      <c r="AK2600" s="381"/>
      <c r="AL2600" s="381"/>
      <c r="AM2600" s="381"/>
    </row>
    <row r="2601" spans="1:39" x14ac:dyDescent="0.35">
      <c r="A2601" s="379"/>
      <c r="B2601" s="379"/>
      <c r="C2601" s="379"/>
      <c r="D2601" s="379"/>
      <c r="E2601" s="379"/>
      <c r="F2601" s="379"/>
      <c r="G2601" s="379"/>
      <c r="H2601" s="379"/>
      <c r="I2601" s="379"/>
      <c r="J2601" s="379"/>
      <c r="K2601" s="379"/>
      <c r="L2601" s="379"/>
      <c r="M2601" s="379"/>
      <c r="N2601" s="379"/>
      <c r="O2601" s="379"/>
      <c r="P2601" s="379"/>
      <c r="Q2601" s="379"/>
      <c r="R2601" s="379"/>
      <c r="S2601" s="379"/>
      <c r="T2601" s="379"/>
      <c r="U2601" s="379"/>
      <c r="V2601" s="379"/>
      <c r="W2601" s="379"/>
      <c r="X2601" s="379"/>
      <c r="Y2601" s="379"/>
      <c r="Z2601" s="379"/>
      <c r="AA2601" s="380"/>
      <c r="AB2601" s="379"/>
      <c r="AC2601" s="379"/>
      <c r="AD2601" s="379"/>
      <c r="AE2601" s="381"/>
      <c r="AF2601" s="105"/>
      <c r="AG2601" s="381"/>
      <c r="AH2601" s="381"/>
      <c r="AI2601" s="381"/>
      <c r="AJ2601" s="381"/>
      <c r="AK2601" s="381"/>
      <c r="AL2601" s="381"/>
      <c r="AM2601" s="381"/>
    </row>
    <row r="2602" spans="1:39" x14ac:dyDescent="0.35">
      <c r="A2602" s="379"/>
      <c r="B2602" s="379"/>
      <c r="C2602" s="379"/>
      <c r="D2602" s="379"/>
      <c r="E2602" s="379"/>
      <c r="F2602" s="379"/>
      <c r="G2602" s="379"/>
      <c r="H2602" s="379"/>
      <c r="I2602" s="379"/>
      <c r="J2602" s="379"/>
      <c r="K2602" s="379"/>
      <c r="L2602" s="379"/>
      <c r="M2602" s="379"/>
      <c r="N2602" s="379"/>
      <c r="O2602" s="379"/>
      <c r="P2602" s="379"/>
      <c r="Q2602" s="379"/>
      <c r="R2602" s="379"/>
      <c r="S2602" s="379"/>
      <c r="T2602" s="379"/>
      <c r="U2602" s="379"/>
      <c r="V2602" s="379"/>
      <c r="W2602" s="379"/>
      <c r="X2602" s="379"/>
      <c r="Y2602" s="379"/>
      <c r="Z2602" s="379"/>
      <c r="AA2602" s="380"/>
      <c r="AB2602" s="379"/>
      <c r="AC2602" s="379"/>
      <c r="AD2602" s="379"/>
      <c r="AE2602" s="381"/>
      <c r="AF2602" s="105"/>
      <c r="AG2602" s="381"/>
      <c r="AH2602" s="381"/>
      <c r="AI2602" s="381"/>
      <c r="AJ2602" s="381"/>
      <c r="AK2602" s="381"/>
      <c r="AL2602" s="381"/>
      <c r="AM2602" s="381"/>
    </row>
    <row r="2603" spans="1:39" x14ac:dyDescent="0.35">
      <c r="A2603" s="379"/>
      <c r="B2603" s="379"/>
      <c r="C2603" s="379"/>
      <c r="D2603" s="379"/>
      <c r="E2603" s="379"/>
      <c r="F2603" s="379"/>
      <c r="G2603" s="379"/>
      <c r="H2603" s="379"/>
      <c r="I2603" s="379"/>
      <c r="J2603" s="379"/>
      <c r="K2603" s="379"/>
      <c r="L2603" s="379"/>
      <c r="M2603" s="379"/>
      <c r="N2603" s="379"/>
      <c r="O2603" s="379"/>
      <c r="P2603" s="379"/>
      <c r="Q2603" s="379"/>
      <c r="R2603" s="379"/>
      <c r="S2603" s="379"/>
      <c r="T2603" s="379"/>
      <c r="U2603" s="379"/>
      <c r="V2603" s="379"/>
      <c r="W2603" s="379"/>
      <c r="X2603" s="379"/>
      <c r="Y2603" s="379"/>
      <c r="Z2603" s="379"/>
      <c r="AA2603" s="380"/>
      <c r="AB2603" s="379"/>
      <c r="AC2603" s="379"/>
      <c r="AD2603" s="379"/>
      <c r="AE2603" s="381"/>
      <c r="AF2603" s="105"/>
      <c r="AG2603" s="381"/>
      <c r="AH2603" s="381"/>
      <c r="AI2603" s="381"/>
      <c r="AJ2603" s="381"/>
      <c r="AK2603" s="381"/>
      <c r="AL2603" s="381"/>
      <c r="AM2603" s="381"/>
    </row>
    <row r="2604" spans="1:39" x14ac:dyDescent="0.35">
      <c r="A2604" s="379"/>
      <c r="B2604" s="379"/>
      <c r="C2604" s="379"/>
      <c r="D2604" s="379"/>
      <c r="E2604" s="379"/>
      <c r="F2604" s="379"/>
      <c r="G2604" s="379"/>
      <c r="H2604" s="379"/>
      <c r="I2604" s="379"/>
      <c r="J2604" s="379"/>
      <c r="K2604" s="379"/>
      <c r="L2604" s="379"/>
      <c r="M2604" s="379"/>
      <c r="N2604" s="379"/>
      <c r="O2604" s="379"/>
      <c r="P2604" s="379"/>
      <c r="Q2604" s="379"/>
      <c r="R2604" s="379"/>
      <c r="S2604" s="379"/>
      <c r="T2604" s="379"/>
      <c r="U2604" s="379"/>
      <c r="V2604" s="379"/>
      <c r="W2604" s="379"/>
      <c r="X2604" s="379"/>
      <c r="Y2604" s="379"/>
      <c r="Z2604" s="379"/>
      <c r="AA2604" s="380"/>
      <c r="AB2604" s="379"/>
      <c r="AC2604" s="379"/>
      <c r="AD2604" s="379"/>
      <c r="AE2604" s="381"/>
      <c r="AF2604" s="105"/>
      <c r="AG2604" s="381"/>
      <c r="AH2604" s="381"/>
      <c r="AI2604" s="381"/>
      <c r="AJ2604" s="381"/>
      <c r="AK2604" s="381"/>
      <c r="AL2604" s="381"/>
      <c r="AM2604" s="381"/>
    </row>
    <row r="2605" spans="1:39" x14ac:dyDescent="0.35">
      <c r="A2605" s="379"/>
      <c r="B2605" s="379"/>
      <c r="C2605" s="379"/>
      <c r="D2605" s="379"/>
      <c r="E2605" s="379"/>
      <c r="F2605" s="379"/>
      <c r="G2605" s="379"/>
      <c r="H2605" s="379"/>
      <c r="I2605" s="379"/>
      <c r="J2605" s="379"/>
      <c r="K2605" s="379"/>
      <c r="L2605" s="379"/>
      <c r="M2605" s="379"/>
      <c r="N2605" s="379"/>
      <c r="O2605" s="379"/>
      <c r="P2605" s="379"/>
      <c r="Q2605" s="379"/>
      <c r="R2605" s="379"/>
      <c r="S2605" s="379"/>
      <c r="T2605" s="379"/>
      <c r="U2605" s="379"/>
      <c r="V2605" s="379"/>
      <c r="W2605" s="379"/>
      <c r="X2605" s="379"/>
      <c r="Y2605" s="379"/>
      <c r="Z2605" s="379"/>
      <c r="AA2605" s="380"/>
      <c r="AB2605" s="379"/>
      <c r="AC2605" s="379"/>
      <c r="AD2605" s="379"/>
      <c r="AE2605" s="381"/>
      <c r="AF2605" s="105"/>
      <c r="AG2605" s="381"/>
      <c r="AH2605" s="381"/>
      <c r="AI2605" s="381"/>
      <c r="AJ2605" s="381"/>
      <c r="AK2605" s="381"/>
      <c r="AL2605" s="381"/>
      <c r="AM2605" s="381"/>
    </row>
    <row r="2606" spans="1:39" x14ac:dyDescent="0.35">
      <c r="A2606" s="379"/>
      <c r="B2606" s="379"/>
      <c r="C2606" s="379"/>
      <c r="D2606" s="379"/>
      <c r="E2606" s="379"/>
      <c r="F2606" s="379"/>
      <c r="G2606" s="379"/>
      <c r="H2606" s="379"/>
      <c r="I2606" s="379"/>
      <c r="J2606" s="379"/>
      <c r="K2606" s="379"/>
      <c r="L2606" s="379"/>
      <c r="M2606" s="379"/>
      <c r="N2606" s="379"/>
      <c r="O2606" s="379"/>
      <c r="P2606" s="379"/>
      <c r="Q2606" s="379"/>
      <c r="R2606" s="379"/>
      <c r="S2606" s="379"/>
      <c r="T2606" s="379"/>
      <c r="U2606" s="379"/>
      <c r="V2606" s="379"/>
      <c r="W2606" s="379"/>
      <c r="X2606" s="379"/>
      <c r="Y2606" s="379"/>
      <c r="Z2606" s="379"/>
      <c r="AA2606" s="380"/>
      <c r="AB2606" s="379"/>
      <c r="AC2606" s="379"/>
      <c r="AD2606" s="379"/>
      <c r="AE2606" s="381"/>
      <c r="AF2606" s="105"/>
      <c r="AG2606" s="381"/>
      <c r="AH2606" s="381"/>
      <c r="AI2606" s="381"/>
      <c r="AJ2606" s="381"/>
      <c r="AK2606" s="381"/>
      <c r="AL2606" s="381"/>
      <c r="AM2606" s="381"/>
    </row>
    <row r="2607" spans="1:39" x14ac:dyDescent="0.35">
      <c r="A2607" s="379"/>
      <c r="B2607" s="379"/>
      <c r="C2607" s="379"/>
      <c r="D2607" s="379"/>
      <c r="E2607" s="379"/>
      <c r="F2607" s="379"/>
      <c r="G2607" s="379"/>
      <c r="H2607" s="379"/>
      <c r="I2607" s="379"/>
      <c r="J2607" s="379"/>
      <c r="K2607" s="379"/>
      <c r="L2607" s="379"/>
      <c r="M2607" s="379"/>
      <c r="N2607" s="379"/>
      <c r="O2607" s="379"/>
      <c r="P2607" s="379"/>
      <c r="Q2607" s="379"/>
      <c r="R2607" s="379"/>
      <c r="S2607" s="379"/>
      <c r="T2607" s="379"/>
      <c r="U2607" s="379"/>
      <c r="V2607" s="379"/>
      <c r="W2607" s="379"/>
      <c r="X2607" s="379"/>
      <c r="Y2607" s="379"/>
      <c r="Z2607" s="379"/>
      <c r="AA2607" s="380"/>
      <c r="AB2607" s="379"/>
      <c r="AC2607" s="379"/>
      <c r="AD2607" s="379"/>
      <c r="AE2607" s="381"/>
      <c r="AF2607" s="105"/>
      <c r="AG2607" s="381"/>
      <c r="AH2607" s="381"/>
      <c r="AI2607" s="381"/>
      <c r="AJ2607" s="381"/>
      <c r="AK2607" s="381"/>
      <c r="AL2607" s="381"/>
      <c r="AM2607" s="381"/>
    </row>
    <row r="2608" spans="1:39" x14ac:dyDescent="0.35">
      <c r="A2608" s="379"/>
      <c r="B2608" s="379"/>
      <c r="C2608" s="379"/>
      <c r="D2608" s="379"/>
      <c r="E2608" s="379"/>
      <c r="F2608" s="379"/>
      <c r="G2608" s="379"/>
      <c r="H2608" s="379"/>
      <c r="I2608" s="379"/>
      <c r="J2608" s="379"/>
      <c r="K2608" s="379"/>
      <c r="L2608" s="379"/>
      <c r="M2608" s="379"/>
      <c r="N2608" s="379"/>
      <c r="O2608" s="379"/>
      <c r="P2608" s="379"/>
      <c r="Q2608" s="379"/>
      <c r="R2608" s="379"/>
      <c r="S2608" s="379"/>
      <c r="T2608" s="379"/>
      <c r="U2608" s="379"/>
      <c r="V2608" s="379"/>
      <c r="W2608" s="379"/>
      <c r="X2608" s="379"/>
      <c r="Y2608" s="379"/>
      <c r="Z2608" s="379"/>
      <c r="AA2608" s="380"/>
      <c r="AB2608" s="379"/>
      <c r="AC2608" s="379"/>
      <c r="AD2608" s="379"/>
      <c r="AE2608" s="381"/>
      <c r="AF2608" s="105"/>
      <c r="AG2608" s="381"/>
      <c r="AH2608" s="381"/>
      <c r="AI2608" s="381"/>
      <c r="AJ2608" s="381"/>
      <c r="AK2608" s="381"/>
      <c r="AL2608" s="381"/>
      <c r="AM2608" s="381"/>
    </row>
    <row r="2609" spans="1:39" x14ac:dyDescent="0.35">
      <c r="A2609" s="379"/>
      <c r="B2609" s="379"/>
      <c r="C2609" s="379"/>
      <c r="D2609" s="379"/>
      <c r="E2609" s="379"/>
      <c r="F2609" s="379"/>
      <c r="G2609" s="379"/>
      <c r="H2609" s="379"/>
      <c r="I2609" s="379"/>
      <c r="J2609" s="379"/>
      <c r="K2609" s="379"/>
      <c r="L2609" s="379"/>
      <c r="M2609" s="379"/>
      <c r="N2609" s="379"/>
      <c r="O2609" s="379"/>
      <c r="P2609" s="379"/>
      <c r="Q2609" s="379"/>
      <c r="R2609" s="379"/>
      <c r="S2609" s="379"/>
      <c r="T2609" s="379"/>
      <c r="U2609" s="379"/>
      <c r="V2609" s="379"/>
      <c r="W2609" s="379"/>
      <c r="X2609" s="379"/>
      <c r="Y2609" s="379"/>
      <c r="Z2609" s="379"/>
      <c r="AA2609" s="380"/>
      <c r="AB2609" s="379"/>
      <c r="AC2609" s="379"/>
      <c r="AD2609" s="379"/>
      <c r="AE2609" s="381"/>
      <c r="AF2609" s="105"/>
      <c r="AG2609" s="381"/>
      <c r="AH2609" s="381"/>
      <c r="AI2609" s="381"/>
      <c r="AJ2609" s="381"/>
      <c r="AK2609" s="381"/>
      <c r="AL2609" s="381"/>
      <c r="AM2609" s="381"/>
    </row>
    <row r="2610" spans="1:39" x14ac:dyDescent="0.35">
      <c r="A2610" s="379"/>
      <c r="B2610" s="379"/>
      <c r="C2610" s="379"/>
      <c r="D2610" s="379"/>
      <c r="E2610" s="379"/>
      <c r="F2610" s="379"/>
      <c r="G2610" s="379"/>
      <c r="H2610" s="379"/>
      <c r="I2610" s="379"/>
      <c r="J2610" s="379"/>
      <c r="K2610" s="379"/>
      <c r="L2610" s="379"/>
      <c r="M2610" s="379"/>
      <c r="N2610" s="379"/>
      <c r="O2610" s="379"/>
      <c r="P2610" s="379"/>
      <c r="Q2610" s="379"/>
      <c r="R2610" s="379"/>
      <c r="S2610" s="379"/>
      <c r="T2610" s="379"/>
      <c r="U2610" s="379"/>
      <c r="V2610" s="379"/>
      <c r="W2610" s="379"/>
      <c r="X2610" s="379"/>
      <c r="Y2610" s="379"/>
      <c r="Z2610" s="379"/>
      <c r="AA2610" s="380"/>
      <c r="AB2610" s="379"/>
      <c r="AC2610" s="379"/>
      <c r="AD2610" s="379"/>
      <c r="AE2610" s="381"/>
      <c r="AF2610" s="105"/>
      <c r="AG2610" s="381"/>
      <c r="AH2610" s="381"/>
      <c r="AI2610" s="381"/>
      <c r="AJ2610" s="381"/>
      <c r="AK2610" s="381"/>
      <c r="AL2610" s="381"/>
      <c r="AM2610" s="381"/>
    </row>
    <row r="2611" spans="1:39" x14ac:dyDescent="0.35">
      <c r="A2611" s="379"/>
      <c r="B2611" s="379"/>
      <c r="C2611" s="379"/>
      <c r="D2611" s="379"/>
      <c r="E2611" s="379"/>
      <c r="F2611" s="379"/>
      <c r="G2611" s="379"/>
      <c r="H2611" s="379"/>
      <c r="I2611" s="379"/>
      <c r="J2611" s="379"/>
      <c r="K2611" s="379"/>
      <c r="L2611" s="379"/>
      <c r="M2611" s="379"/>
      <c r="N2611" s="379"/>
      <c r="O2611" s="379"/>
      <c r="P2611" s="379"/>
      <c r="Q2611" s="379"/>
      <c r="R2611" s="379"/>
      <c r="S2611" s="379"/>
      <c r="T2611" s="379"/>
      <c r="U2611" s="379"/>
      <c r="V2611" s="379"/>
      <c r="W2611" s="379"/>
      <c r="X2611" s="379"/>
      <c r="Y2611" s="379"/>
      <c r="Z2611" s="379"/>
      <c r="AA2611" s="380"/>
      <c r="AB2611" s="379"/>
      <c r="AC2611" s="379"/>
      <c r="AD2611" s="379"/>
      <c r="AE2611" s="381"/>
      <c r="AF2611" s="105"/>
      <c r="AG2611" s="381"/>
      <c r="AH2611" s="381"/>
      <c r="AI2611" s="381"/>
      <c r="AJ2611" s="381"/>
      <c r="AK2611" s="381"/>
      <c r="AL2611" s="381"/>
      <c r="AM2611" s="381"/>
    </row>
    <row r="2612" spans="1:39" x14ac:dyDescent="0.35">
      <c r="A2612" s="379"/>
      <c r="B2612" s="379"/>
      <c r="C2612" s="379"/>
      <c r="D2612" s="379"/>
      <c r="E2612" s="379"/>
      <c r="F2612" s="379"/>
      <c r="G2612" s="379"/>
      <c r="H2612" s="379"/>
      <c r="I2612" s="379"/>
      <c r="J2612" s="379"/>
      <c r="K2612" s="379"/>
      <c r="L2612" s="379"/>
      <c r="M2612" s="379"/>
      <c r="N2612" s="379"/>
      <c r="O2612" s="379"/>
      <c r="P2612" s="379"/>
      <c r="Q2612" s="379"/>
      <c r="R2612" s="379"/>
      <c r="S2612" s="379"/>
      <c r="T2612" s="379"/>
      <c r="U2612" s="379"/>
      <c r="V2612" s="379"/>
      <c r="W2612" s="379"/>
      <c r="X2612" s="379"/>
      <c r="Y2612" s="379"/>
      <c r="Z2612" s="379"/>
      <c r="AA2612" s="380"/>
      <c r="AB2612" s="379"/>
      <c r="AC2612" s="379"/>
      <c r="AD2612" s="379"/>
      <c r="AE2612" s="381"/>
      <c r="AF2612" s="105"/>
      <c r="AG2612" s="381"/>
      <c r="AH2612" s="381"/>
      <c r="AI2612" s="381"/>
      <c r="AJ2612" s="381"/>
      <c r="AK2612" s="381"/>
      <c r="AL2612" s="381"/>
      <c r="AM2612" s="381"/>
    </row>
    <row r="2613" spans="1:39" x14ac:dyDescent="0.35">
      <c r="A2613" s="379"/>
      <c r="B2613" s="379"/>
      <c r="C2613" s="379"/>
      <c r="D2613" s="379"/>
      <c r="E2613" s="379"/>
      <c r="F2613" s="379"/>
      <c r="G2613" s="379"/>
      <c r="H2613" s="379"/>
      <c r="I2613" s="379"/>
      <c r="J2613" s="379"/>
      <c r="K2613" s="379"/>
      <c r="L2613" s="379"/>
      <c r="M2613" s="379"/>
      <c r="N2613" s="379"/>
      <c r="O2613" s="379"/>
      <c r="P2613" s="379"/>
      <c r="Q2613" s="379"/>
      <c r="R2613" s="379"/>
      <c r="S2613" s="379"/>
      <c r="T2613" s="379"/>
      <c r="U2613" s="379"/>
      <c r="V2613" s="379"/>
      <c r="W2613" s="379"/>
      <c r="X2613" s="379"/>
      <c r="Y2613" s="379"/>
      <c r="Z2613" s="379"/>
      <c r="AA2613" s="380"/>
      <c r="AB2613" s="379"/>
      <c r="AC2613" s="379"/>
      <c r="AD2613" s="379"/>
      <c r="AE2613" s="381"/>
      <c r="AF2613" s="105"/>
      <c r="AG2613" s="381"/>
      <c r="AH2613" s="381"/>
      <c r="AI2613" s="381"/>
      <c r="AJ2613" s="381"/>
      <c r="AK2613" s="381"/>
      <c r="AL2613" s="381"/>
      <c r="AM2613" s="381"/>
    </row>
    <row r="2614" spans="1:39" x14ac:dyDescent="0.35">
      <c r="A2614" s="379"/>
      <c r="B2614" s="379"/>
      <c r="C2614" s="379"/>
      <c r="D2614" s="379"/>
      <c r="E2614" s="379"/>
      <c r="F2614" s="379"/>
      <c r="G2614" s="379"/>
      <c r="H2614" s="379"/>
      <c r="I2614" s="379"/>
      <c r="J2614" s="379"/>
      <c r="K2614" s="379"/>
      <c r="L2614" s="379"/>
      <c r="M2614" s="379"/>
      <c r="N2614" s="379"/>
      <c r="O2614" s="379"/>
      <c r="P2614" s="379"/>
      <c r="Q2614" s="379"/>
      <c r="R2614" s="379"/>
      <c r="S2614" s="379"/>
      <c r="T2614" s="379"/>
      <c r="U2614" s="379"/>
      <c r="V2614" s="379"/>
      <c r="W2614" s="379"/>
      <c r="X2614" s="379"/>
      <c r="Y2614" s="379"/>
      <c r="Z2614" s="379"/>
      <c r="AA2614" s="380"/>
      <c r="AB2614" s="379"/>
      <c r="AC2614" s="379"/>
      <c r="AD2614" s="379"/>
      <c r="AE2614" s="381"/>
      <c r="AF2614" s="105"/>
      <c r="AG2614" s="381"/>
      <c r="AH2614" s="381"/>
      <c r="AI2614" s="381"/>
      <c r="AJ2614" s="381"/>
      <c r="AK2614" s="381"/>
      <c r="AL2614" s="381"/>
      <c r="AM2614" s="381"/>
    </row>
    <row r="2615" spans="1:39" x14ac:dyDescent="0.35">
      <c r="A2615" s="379"/>
      <c r="B2615" s="379"/>
      <c r="C2615" s="379"/>
      <c r="D2615" s="379"/>
      <c r="E2615" s="379"/>
      <c r="F2615" s="379"/>
      <c r="G2615" s="379"/>
      <c r="H2615" s="379"/>
      <c r="I2615" s="379"/>
      <c r="J2615" s="379"/>
      <c r="K2615" s="379"/>
      <c r="L2615" s="379"/>
      <c r="M2615" s="379"/>
      <c r="N2615" s="379"/>
      <c r="O2615" s="379"/>
      <c r="P2615" s="379"/>
      <c r="Q2615" s="379"/>
      <c r="R2615" s="379"/>
      <c r="S2615" s="379"/>
      <c r="T2615" s="379"/>
      <c r="U2615" s="379"/>
      <c r="V2615" s="379"/>
      <c r="W2615" s="379"/>
      <c r="X2615" s="379"/>
      <c r="Y2615" s="379"/>
      <c r="Z2615" s="379"/>
      <c r="AA2615" s="380"/>
      <c r="AB2615" s="379"/>
      <c r="AC2615" s="379"/>
      <c r="AD2615" s="379"/>
      <c r="AE2615" s="381"/>
      <c r="AF2615" s="105"/>
      <c r="AG2615" s="381"/>
      <c r="AH2615" s="381"/>
      <c r="AI2615" s="381"/>
      <c r="AJ2615" s="381"/>
      <c r="AK2615" s="381"/>
      <c r="AL2615" s="381"/>
      <c r="AM2615" s="381"/>
    </row>
    <row r="2616" spans="1:39" x14ac:dyDescent="0.35">
      <c r="A2616" s="379"/>
      <c r="B2616" s="379"/>
      <c r="C2616" s="379"/>
      <c r="D2616" s="379"/>
      <c r="E2616" s="379"/>
      <c r="F2616" s="379"/>
      <c r="G2616" s="379"/>
      <c r="H2616" s="379"/>
      <c r="I2616" s="379"/>
      <c r="J2616" s="379"/>
      <c r="K2616" s="379"/>
      <c r="L2616" s="379"/>
      <c r="M2616" s="379"/>
      <c r="N2616" s="379"/>
      <c r="O2616" s="379"/>
      <c r="P2616" s="379"/>
      <c r="Q2616" s="379"/>
      <c r="R2616" s="379"/>
      <c r="S2616" s="379"/>
      <c r="T2616" s="379"/>
      <c r="U2616" s="379"/>
      <c r="V2616" s="379"/>
      <c r="W2616" s="379"/>
      <c r="X2616" s="379"/>
      <c r="Y2616" s="379"/>
      <c r="Z2616" s="379"/>
      <c r="AA2616" s="380"/>
      <c r="AB2616" s="379"/>
      <c r="AC2616" s="379"/>
      <c r="AD2616" s="379"/>
      <c r="AE2616" s="381"/>
      <c r="AF2616" s="105"/>
      <c r="AG2616" s="381"/>
      <c r="AH2616" s="381"/>
      <c r="AI2616" s="381"/>
      <c r="AJ2616" s="381"/>
      <c r="AK2616" s="381"/>
      <c r="AL2616" s="381"/>
      <c r="AM2616" s="381"/>
    </row>
    <row r="2617" spans="1:39" x14ac:dyDescent="0.35">
      <c r="A2617" s="379"/>
      <c r="B2617" s="379"/>
      <c r="C2617" s="379"/>
      <c r="D2617" s="379"/>
      <c r="E2617" s="379"/>
      <c r="F2617" s="379"/>
      <c r="G2617" s="379"/>
      <c r="H2617" s="379"/>
      <c r="I2617" s="379"/>
      <c r="J2617" s="379"/>
      <c r="K2617" s="379"/>
      <c r="L2617" s="379"/>
      <c r="M2617" s="379"/>
      <c r="N2617" s="379"/>
      <c r="O2617" s="379"/>
      <c r="P2617" s="379"/>
      <c r="Q2617" s="379"/>
      <c r="R2617" s="379"/>
      <c r="S2617" s="379"/>
      <c r="T2617" s="379"/>
      <c r="U2617" s="379"/>
      <c r="V2617" s="379"/>
      <c r="W2617" s="379"/>
      <c r="X2617" s="379"/>
      <c r="Y2617" s="379"/>
      <c r="Z2617" s="379"/>
      <c r="AA2617" s="380"/>
      <c r="AB2617" s="379"/>
      <c r="AC2617" s="379"/>
      <c r="AD2617" s="379"/>
      <c r="AE2617" s="381"/>
      <c r="AF2617" s="105"/>
      <c r="AG2617" s="381"/>
      <c r="AH2617" s="381"/>
      <c r="AI2617" s="381"/>
      <c r="AJ2617" s="381"/>
      <c r="AK2617" s="381"/>
      <c r="AL2617" s="381"/>
      <c r="AM2617" s="381"/>
    </row>
    <row r="2618" spans="1:39" x14ac:dyDescent="0.35">
      <c r="A2618" s="379"/>
      <c r="B2618" s="379"/>
      <c r="C2618" s="379"/>
      <c r="D2618" s="379"/>
      <c r="E2618" s="379"/>
      <c r="F2618" s="379"/>
      <c r="G2618" s="379"/>
      <c r="H2618" s="379"/>
      <c r="I2618" s="379"/>
      <c r="J2618" s="379"/>
      <c r="K2618" s="379"/>
      <c r="L2618" s="379"/>
      <c r="M2618" s="379"/>
      <c r="N2618" s="379"/>
      <c r="O2618" s="379"/>
      <c r="P2618" s="379"/>
      <c r="Q2618" s="379"/>
      <c r="R2618" s="379"/>
      <c r="S2618" s="379"/>
      <c r="T2618" s="379"/>
      <c r="U2618" s="379"/>
      <c r="V2618" s="379"/>
      <c r="W2618" s="379"/>
      <c r="X2618" s="379"/>
      <c r="Y2618" s="379"/>
      <c r="Z2618" s="379"/>
      <c r="AA2618" s="380"/>
      <c r="AB2618" s="379"/>
      <c r="AC2618" s="379"/>
      <c r="AD2618" s="379"/>
      <c r="AE2618" s="381"/>
      <c r="AF2618" s="105"/>
      <c r="AG2618" s="381"/>
      <c r="AH2618" s="381"/>
      <c r="AI2618" s="381"/>
      <c r="AJ2618" s="381"/>
      <c r="AK2618" s="381"/>
      <c r="AL2618" s="381"/>
      <c r="AM2618" s="381"/>
    </row>
    <row r="2619" spans="1:39" x14ac:dyDescent="0.35">
      <c r="A2619" s="379"/>
      <c r="B2619" s="379"/>
      <c r="C2619" s="379"/>
      <c r="D2619" s="379"/>
      <c r="E2619" s="379"/>
      <c r="F2619" s="379"/>
      <c r="G2619" s="379"/>
      <c r="H2619" s="379"/>
      <c r="I2619" s="379"/>
      <c r="J2619" s="379"/>
      <c r="K2619" s="379"/>
      <c r="L2619" s="379"/>
      <c r="M2619" s="379"/>
      <c r="N2619" s="379"/>
      <c r="O2619" s="379"/>
      <c r="P2619" s="379"/>
      <c r="Q2619" s="379"/>
      <c r="R2619" s="379"/>
      <c r="S2619" s="379"/>
      <c r="T2619" s="379"/>
      <c r="U2619" s="379"/>
      <c r="V2619" s="379"/>
      <c r="W2619" s="379"/>
      <c r="X2619" s="379"/>
      <c r="Y2619" s="379"/>
      <c r="Z2619" s="379"/>
      <c r="AA2619" s="380"/>
      <c r="AB2619" s="379"/>
      <c r="AC2619" s="379"/>
      <c r="AD2619" s="379"/>
      <c r="AE2619" s="381"/>
      <c r="AF2619" s="105"/>
      <c r="AG2619" s="381"/>
      <c r="AH2619" s="381"/>
      <c r="AI2619" s="381"/>
      <c r="AJ2619" s="381"/>
      <c r="AK2619" s="381"/>
      <c r="AL2619" s="381"/>
      <c r="AM2619" s="381"/>
    </row>
    <row r="2620" spans="1:39" x14ac:dyDescent="0.35">
      <c r="A2620" s="379"/>
      <c r="B2620" s="379"/>
      <c r="C2620" s="379"/>
      <c r="D2620" s="379"/>
      <c r="E2620" s="379"/>
      <c r="F2620" s="379"/>
      <c r="G2620" s="379"/>
      <c r="H2620" s="379"/>
      <c r="I2620" s="379"/>
      <c r="J2620" s="379"/>
      <c r="K2620" s="379"/>
      <c r="L2620" s="379"/>
      <c r="M2620" s="379"/>
      <c r="N2620" s="379"/>
      <c r="O2620" s="379"/>
      <c r="P2620" s="379"/>
      <c r="Q2620" s="379"/>
      <c r="R2620" s="379"/>
      <c r="S2620" s="379"/>
      <c r="T2620" s="379"/>
      <c r="U2620" s="379"/>
      <c r="V2620" s="379"/>
      <c r="W2620" s="379"/>
      <c r="X2620" s="379"/>
      <c r="Y2620" s="379"/>
      <c r="Z2620" s="379"/>
      <c r="AA2620" s="380"/>
      <c r="AB2620" s="379"/>
      <c r="AC2620" s="379"/>
      <c r="AD2620" s="379"/>
      <c r="AE2620" s="381"/>
      <c r="AF2620" s="105"/>
      <c r="AG2620" s="381"/>
      <c r="AH2620" s="381"/>
      <c r="AI2620" s="381"/>
      <c r="AJ2620" s="381"/>
      <c r="AK2620" s="381"/>
      <c r="AL2620" s="381"/>
      <c r="AM2620" s="381"/>
    </row>
    <row r="2621" spans="1:39" x14ac:dyDescent="0.35">
      <c r="A2621" s="379"/>
      <c r="B2621" s="379"/>
      <c r="C2621" s="379"/>
      <c r="D2621" s="379"/>
      <c r="E2621" s="379"/>
      <c r="F2621" s="379"/>
      <c r="G2621" s="379"/>
      <c r="H2621" s="379"/>
      <c r="I2621" s="379"/>
      <c r="J2621" s="379"/>
      <c r="K2621" s="379"/>
      <c r="L2621" s="379"/>
      <c r="M2621" s="379"/>
      <c r="N2621" s="379"/>
      <c r="O2621" s="379"/>
      <c r="P2621" s="379"/>
      <c r="Q2621" s="379"/>
      <c r="R2621" s="379"/>
      <c r="S2621" s="379"/>
      <c r="T2621" s="379"/>
      <c r="U2621" s="379"/>
      <c r="V2621" s="379"/>
      <c r="W2621" s="379"/>
      <c r="X2621" s="379"/>
      <c r="Y2621" s="379"/>
      <c r="Z2621" s="379"/>
      <c r="AA2621" s="380"/>
      <c r="AB2621" s="379"/>
      <c r="AC2621" s="379"/>
      <c r="AD2621" s="379"/>
      <c r="AE2621" s="381"/>
      <c r="AF2621" s="105"/>
      <c r="AG2621" s="381"/>
      <c r="AH2621" s="381"/>
      <c r="AI2621" s="381"/>
      <c r="AJ2621" s="381"/>
      <c r="AK2621" s="381"/>
      <c r="AL2621" s="381"/>
      <c r="AM2621" s="381"/>
    </row>
    <row r="2622" spans="1:39" x14ac:dyDescent="0.35">
      <c r="A2622" s="379"/>
      <c r="B2622" s="379"/>
      <c r="C2622" s="379"/>
      <c r="D2622" s="379"/>
      <c r="E2622" s="379"/>
      <c r="F2622" s="379"/>
      <c r="G2622" s="379"/>
      <c r="H2622" s="379"/>
      <c r="I2622" s="379"/>
      <c r="J2622" s="379"/>
      <c r="K2622" s="379"/>
      <c r="L2622" s="379"/>
      <c r="M2622" s="379"/>
      <c r="N2622" s="379"/>
      <c r="O2622" s="379"/>
      <c r="P2622" s="379"/>
      <c r="Q2622" s="379"/>
      <c r="R2622" s="379"/>
      <c r="S2622" s="379"/>
      <c r="T2622" s="379"/>
      <c r="U2622" s="379"/>
      <c r="V2622" s="379"/>
      <c r="W2622" s="379"/>
      <c r="X2622" s="379"/>
      <c r="Y2622" s="379"/>
      <c r="Z2622" s="379"/>
      <c r="AA2622" s="380"/>
      <c r="AB2622" s="379"/>
      <c r="AC2622" s="379"/>
      <c r="AD2622" s="379"/>
      <c r="AE2622" s="381"/>
      <c r="AF2622" s="105"/>
      <c r="AG2622" s="381"/>
      <c r="AH2622" s="381"/>
      <c r="AI2622" s="381"/>
      <c r="AJ2622" s="381"/>
      <c r="AK2622" s="381"/>
      <c r="AL2622" s="381"/>
      <c r="AM2622" s="381"/>
    </row>
    <row r="2623" spans="1:39" x14ac:dyDescent="0.35">
      <c r="A2623" s="379"/>
      <c r="B2623" s="379"/>
      <c r="C2623" s="379"/>
      <c r="D2623" s="379"/>
      <c r="E2623" s="379"/>
      <c r="F2623" s="379"/>
      <c r="G2623" s="379"/>
      <c r="H2623" s="379"/>
      <c r="I2623" s="379"/>
      <c r="J2623" s="379"/>
      <c r="K2623" s="379"/>
      <c r="L2623" s="379"/>
      <c r="M2623" s="379"/>
      <c r="N2623" s="379"/>
      <c r="O2623" s="379"/>
      <c r="P2623" s="379"/>
      <c r="Q2623" s="379"/>
      <c r="R2623" s="379"/>
      <c r="S2623" s="379"/>
      <c r="T2623" s="379"/>
      <c r="U2623" s="379"/>
      <c r="V2623" s="379"/>
      <c r="W2623" s="379"/>
      <c r="X2623" s="379"/>
      <c r="Y2623" s="379"/>
      <c r="Z2623" s="379"/>
      <c r="AA2623" s="380"/>
      <c r="AB2623" s="379"/>
      <c r="AC2623" s="379"/>
      <c r="AD2623" s="379"/>
      <c r="AE2623" s="381"/>
      <c r="AF2623" s="105"/>
      <c r="AG2623" s="381"/>
      <c r="AH2623" s="381"/>
      <c r="AI2623" s="381"/>
      <c r="AJ2623" s="381"/>
      <c r="AK2623" s="381"/>
      <c r="AL2623" s="381"/>
      <c r="AM2623" s="381"/>
    </row>
    <row r="2624" spans="1:39" x14ac:dyDescent="0.35">
      <c r="A2624" s="379"/>
      <c r="B2624" s="379"/>
      <c r="C2624" s="379"/>
      <c r="D2624" s="379"/>
      <c r="E2624" s="379"/>
      <c r="F2624" s="379"/>
      <c r="G2624" s="379"/>
      <c r="H2624" s="379"/>
      <c r="I2624" s="379"/>
      <c r="J2624" s="379"/>
      <c r="K2624" s="379"/>
      <c r="L2624" s="379"/>
      <c r="M2624" s="379"/>
      <c r="N2624" s="379"/>
      <c r="O2624" s="379"/>
      <c r="P2624" s="379"/>
      <c r="Q2624" s="379"/>
      <c r="R2624" s="379"/>
      <c r="S2624" s="379"/>
      <c r="T2624" s="379"/>
      <c r="U2624" s="379"/>
      <c r="V2624" s="379"/>
      <c r="W2624" s="379"/>
      <c r="X2624" s="379"/>
      <c r="Y2624" s="379"/>
      <c r="Z2624" s="379"/>
      <c r="AA2624" s="380"/>
      <c r="AB2624" s="379"/>
      <c r="AC2624" s="379"/>
      <c r="AD2624" s="379"/>
      <c r="AE2624" s="381"/>
      <c r="AF2624" s="105"/>
      <c r="AG2624" s="381"/>
      <c r="AH2624" s="381"/>
      <c r="AI2624" s="381"/>
      <c r="AJ2624" s="381"/>
      <c r="AK2624" s="381"/>
      <c r="AL2624" s="381"/>
      <c r="AM2624" s="381"/>
    </row>
    <row r="2625" spans="1:39" x14ac:dyDescent="0.35">
      <c r="A2625" s="379"/>
      <c r="B2625" s="379"/>
      <c r="C2625" s="379"/>
      <c r="D2625" s="379"/>
      <c r="E2625" s="379"/>
      <c r="F2625" s="379"/>
      <c r="G2625" s="379"/>
      <c r="H2625" s="379"/>
      <c r="I2625" s="379"/>
      <c r="J2625" s="379"/>
      <c r="K2625" s="379"/>
      <c r="L2625" s="379"/>
      <c r="M2625" s="379"/>
      <c r="N2625" s="379"/>
      <c r="O2625" s="379"/>
      <c r="P2625" s="379"/>
      <c r="Q2625" s="379"/>
      <c r="R2625" s="379"/>
      <c r="S2625" s="379"/>
      <c r="T2625" s="379"/>
      <c r="U2625" s="379"/>
      <c r="V2625" s="379"/>
      <c r="W2625" s="379"/>
      <c r="X2625" s="379"/>
      <c r="Y2625" s="379"/>
      <c r="Z2625" s="379"/>
      <c r="AA2625" s="380"/>
      <c r="AB2625" s="379"/>
      <c r="AC2625" s="379"/>
      <c r="AD2625" s="379"/>
      <c r="AE2625" s="381"/>
      <c r="AF2625" s="105"/>
      <c r="AG2625" s="381"/>
      <c r="AH2625" s="381"/>
      <c r="AI2625" s="381"/>
      <c r="AJ2625" s="381"/>
      <c r="AK2625" s="381"/>
      <c r="AL2625" s="381"/>
      <c r="AM2625" s="381"/>
    </row>
    <row r="2626" spans="1:39" x14ac:dyDescent="0.35">
      <c r="A2626" s="379"/>
      <c r="B2626" s="379"/>
      <c r="C2626" s="379"/>
      <c r="D2626" s="379"/>
      <c r="E2626" s="379"/>
      <c r="F2626" s="379"/>
      <c r="G2626" s="379"/>
      <c r="H2626" s="379"/>
      <c r="I2626" s="379"/>
      <c r="J2626" s="379"/>
      <c r="K2626" s="379"/>
      <c r="L2626" s="379"/>
      <c r="M2626" s="379"/>
      <c r="N2626" s="379"/>
      <c r="O2626" s="379"/>
      <c r="P2626" s="379"/>
      <c r="Q2626" s="379"/>
      <c r="R2626" s="379"/>
      <c r="S2626" s="379"/>
      <c r="T2626" s="379"/>
      <c r="U2626" s="379"/>
      <c r="V2626" s="379"/>
      <c r="W2626" s="379"/>
      <c r="X2626" s="379"/>
      <c r="Y2626" s="379"/>
      <c r="Z2626" s="379"/>
      <c r="AA2626" s="380"/>
      <c r="AB2626" s="379"/>
      <c r="AC2626" s="379"/>
      <c r="AD2626" s="379"/>
      <c r="AE2626" s="381"/>
      <c r="AF2626" s="105"/>
      <c r="AG2626" s="381"/>
      <c r="AH2626" s="381"/>
      <c r="AI2626" s="381"/>
      <c r="AJ2626" s="381"/>
      <c r="AK2626" s="381"/>
      <c r="AL2626" s="381"/>
      <c r="AM2626" s="381"/>
    </row>
    <row r="2627" spans="1:39" x14ac:dyDescent="0.35">
      <c r="A2627" s="379"/>
      <c r="B2627" s="379"/>
      <c r="C2627" s="379"/>
      <c r="D2627" s="379"/>
      <c r="E2627" s="379"/>
      <c r="F2627" s="379"/>
      <c r="G2627" s="379"/>
      <c r="H2627" s="379"/>
      <c r="I2627" s="379"/>
      <c r="J2627" s="379"/>
      <c r="K2627" s="379"/>
      <c r="L2627" s="379"/>
      <c r="M2627" s="379"/>
      <c r="N2627" s="379"/>
      <c r="O2627" s="379"/>
      <c r="P2627" s="379"/>
      <c r="Q2627" s="379"/>
      <c r="R2627" s="379"/>
      <c r="S2627" s="379"/>
      <c r="T2627" s="379"/>
      <c r="U2627" s="379"/>
      <c r="V2627" s="379"/>
      <c r="W2627" s="379"/>
      <c r="X2627" s="379"/>
      <c r="Y2627" s="379"/>
      <c r="Z2627" s="379"/>
      <c r="AA2627" s="380"/>
      <c r="AB2627" s="379"/>
      <c r="AC2627" s="379"/>
      <c r="AD2627" s="379"/>
      <c r="AE2627" s="381"/>
      <c r="AF2627" s="105"/>
      <c r="AG2627" s="381"/>
      <c r="AH2627" s="381"/>
      <c r="AI2627" s="381"/>
      <c r="AJ2627" s="381"/>
      <c r="AK2627" s="381"/>
      <c r="AL2627" s="381"/>
      <c r="AM2627" s="381"/>
    </row>
    <row r="2628" spans="1:39" x14ac:dyDescent="0.35">
      <c r="A2628" s="379"/>
      <c r="B2628" s="379"/>
      <c r="C2628" s="379"/>
      <c r="D2628" s="379"/>
      <c r="E2628" s="379"/>
      <c r="F2628" s="379"/>
      <c r="G2628" s="379"/>
      <c r="H2628" s="379"/>
      <c r="I2628" s="379"/>
      <c r="J2628" s="379"/>
      <c r="K2628" s="379"/>
      <c r="L2628" s="379"/>
      <c r="M2628" s="379"/>
      <c r="N2628" s="379"/>
      <c r="O2628" s="379"/>
      <c r="P2628" s="379"/>
      <c r="Q2628" s="379"/>
      <c r="R2628" s="379"/>
      <c r="S2628" s="379"/>
      <c r="T2628" s="379"/>
      <c r="U2628" s="379"/>
      <c r="V2628" s="379"/>
      <c r="W2628" s="379"/>
      <c r="X2628" s="379"/>
      <c r="Y2628" s="379"/>
      <c r="Z2628" s="379"/>
      <c r="AA2628" s="380"/>
      <c r="AB2628" s="379"/>
      <c r="AC2628" s="379"/>
      <c r="AD2628" s="379"/>
      <c r="AE2628" s="381"/>
      <c r="AF2628" s="105"/>
      <c r="AG2628" s="381"/>
      <c r="AH2628" s="381"/>
      <c r="AI2628" s="381"/>
      <c r="AJ2628" s="381"/>
      <c r="AK2628" s="381"/>
      <c r="AL2628" s="381"/>
      <c r="AM2628" s="381"/>
    </row>
    <row r="2629" spans="1:39" x14ac:dyDescent="0.35">
      <c r="A2629" s="379"/>
      <c r="B2629" s="379"/>
      <c r="C2629" s="379"/>
      <c r="D2629" s="379"/>
      <c r="E2629" s="379"/>
      <c r="F2629" s="379"/>
      <c r="G2629" s="379"/>
      <c r="H2629" s="379"/>
      <c r="I2629" s="379"/>
      <c r="J2629" s="379"/>
      <c r="K2629" s="379"/>
      <c r="L2629" s="379"/>
      <c r="M2629" s="379"/>
      <c r="N2629" s="379"/>
      <c r="O2629" s="379"/>
      <c r="P2629" s="379"/>
      <c r="Q2629" s="379"/>
      <c r="R2629" s="379"/>
      <c r="S2629" s="379"/>
      <c r="T2629" s="379"/>
      <c r="U2629" s="379"/>
      <c r="V2629" s="379"/>
      <c r="W2629" s="379"/>
      <c r="X2629" s="379"/>
      <c r="Y2629" s="379"/>
      <c r="Z2629" s="379"/>
      <c r="AA2629" s="380"/>
      <c r="AB2629" s="379"/>
      <c r="AC2629" s="379"/>
      <c r="AD2629" s="379"/>
      <c r="AE2629" s="381"/>
      <c r="AF2629" s="105"/>
      <c r="AG2629" s="381"/>
      <c r="AH2629" s="381"/>
      <c r="AI2629" s="381"/>
      <c r="AJ2629" s="381"/>
      <c r="AK2629" s="381"/>
      <c r="AL2629" s="381"/>
      <c r="AM2629" s="381"/>
    </row>
    <row r="2630" spans="1:39" x14ac:dyDescent="0.35">
      <c r="A2630" s="379"/>
      <c r="B2630" s="379"/>
      <c r="C2630" s="379"/>
      <c r="D2630" s="379"/>
      <c r="E2630" s="379"/>
      <c r="F2630" s="379"/>
      <c r="G2630" s="379"/>
      <c r="H2630" s="379"/>
      <c r="I2630" s="379"/>
      <c r="J2630" s="379"/>
      <c r="K2630" s="379"/>
      <c r="L2630" s="379"/>
      <c r="M2630" s="379"/>
      <c r="N2630" s="379"/>
      <c r="O2630" s="379"/>
      <c r="P2630" s="379"/>
      <c r="Q2630" s="379"/>
      <c r="R2630" s="379"/>
      <c r="S2630" s="379"/>
      <c r="T2630" s="379"/>
      <c r="U2630" s="379"/>
      <c r="V2630" s="379"/>
      <c r="W2630" s="379"/>
      <c r="X2630" s="379"/>
      <c r="Y2630" s="379"/>
      <c r="Z2630" s="379"/>
      <c r="AA2630" s="380"/>
      <c r="AB2630" s="379"/>
      <c r="AC2630" s="379"/>
      <c r="AD2630" s="379"/>
      <c r="AE2630" s="381"/>
      <c r="AF2630" s="105"/>
      <c r="AG2630" s="381"/>
      <c r="AH2630" s="381"/>
      <c r="AI2630" s="381"/>
      <c r="AJ2630" s="381"/>
      <c r="AK2630" s="381"/>
      <c r="AL2630" s="381"/>
      <c r="AM2630" s="381"/>
    </row>
    <row r="2631" spans="1:39" x14ac:dyDescent="0.35">
      <c r="A2631" s="379"/>
      <c r="B2631" s="379"/>
      <c r="C2631" s="379"/>
      <c r="D2631" s="379"/>
      <c r="E2631" s="379"/>
      <c r="F2631" s="379"/>
      <c r="G2631" s="379"/>
      <c r="H2631" s="379"/>
      <c r="I2631" s="379"/>
      <c r="J2631" s="379"/>
      <c r="K2631" s="379"/>
      <c r="L2631" s="379"/>
      <c r="M2631" s="379"/>
      <c r="N2631" s="379"/>
      <c r="O2631" s="379"/>
      <c r="P2631" s="379"/>
      <c r="Q2631" s="379"/>
      <c r="R2631" s="379"/>
      <c r="S2631" s="379"/>
      <c r="T2631" s="379"/>
      <c r="U2631" s="379"/>
      <c r="V2631" s="379"/>
      <c r="W2631" s="379"/>
      <c r="X2631" s="379"/>
      <c r="Y2631" s="379"/>
      <c r="Z2631" s="379"/>
      <c r="AA2631" s="380"/>
      <c r="AB2631" s="379"/>
      <c r="AC2631" s="379"/>
      <c r="AD2631" s="379"/>
      <c r="AE2631" s="381"/>
      <c r="AF2631" s="105"/>
      <c r="AG2631" s="381"/>
      <c r="AH2631" s="381"/>
      <c r="AI2631" s="381"/>
      <c r="AJ2631" s="381"/>
      <c r="AK2631" s="381"/>
      <c r="AL2631" s="381"/>
      <c r="AM2631" s="381"/>
    </row>
    <row r="2632" spans="1:39" x14ac:dyDescent="0.35">
      <c r="A2632" s="379"/>
      <c r="B2632" s="379"/>
      <c r="C2632" s="379"/>
      <c r="D2632" s="379"/>
      <c r="E2632" s="379"/>
      <c r="F2632" s="379"/>
      <c r="G2632" s="379"/>
      <c r="H2632" s="379"/>
      <c r="I2632" s="379"/>
      <c r="J2632" s="379"/>
      <c r="K2632" s="379"/>
      <c r="L2632" s="379"/>
      <c r="M2632" s="379"/>
      <c r="N2632" s="379"/>
      <c r="O2632" s="379"/>
      <c r="P2632" s="379"/>
      <c r="Q2632" s="379"/>
      <c r="R2632" s="379"/>
      <c r="S2632" s="379"/>
      <c r="T2632" s="379"/>
      <c r="U2632" s="379"/>
      <c r="V2632" s="379"/>
      <c r="W2632" s="379"/>
      <c r="X2632" s="379"/>
      <c r="Y2632" s="379"/>
      <c r="Z2632" s="379"/>
      <c r="AA2632" s="380"/>
      <c r="AB2632" s="379"/>
      <c r="AC2632" s="379"/>
      <c r="AD2632" s="379"/>
      <c r="AE2632" s="381"/>
      <c r="AF2632" s="105"/>
      <c r="AG2632" s="381"/>
      <c r="AH2632" s="381"/>
      <c r="AI2632" s="381"/>
      <c r="AJ2632" s="381"/>
      <c r="AK2632" s="381"/>
      <c r="AL2632" s="381"/>
      <c r="AM2632" s="381"/>
    </row>
    <row r="2633" spans="1:39" x14ac:dyDescent="0.35">
      <c r="A2633" s="379"/>
      <c r="B2633" s="379"/>
      <c r="C2633" s="379"/>
      <c r="D2633" s="379"/>
      <c r="E2633" s="379"/>
      <c r="F2633" s="379"/>
      <c r="G2633" s="379"/>
      <c r="H2633" s="379"/>
      <c r="I2633" s="379"/>
      <c r="J2633" s="379"/>
      <c r="K2633" s="379"/>
      <c r="L2633" s="379"/>
      <c r="M2633" s="379"/>
      <c r="N2633" s="379"/>
      <c r="O2633" s="379"/>
      <c r="P2633" s="379"/>
      <c r="Q2633" s="379"/>
      <c r="R2633" s="379"/>
      <c r="S2633" s="379"/>
      <c r="T2633" s="379"/>
      <c r="U2633" s="379"/>
      <c r="V2633" s="379"/>
      <c r="W2633" s="379"/>
      <c r="X2633" s="379"/>
      <c r="Y2633" s="379"/>
      <c r="Z2633" s="379"/>
      <c r="AA2633" s="380"/>
      <c r="AB2633" s="379"/>
      <c r="AC2633" s="379"/>
      <c r="AD2633" s="379"/>
      <c r="AE2633" s="381"/>
      <c r="AF2633" s="105"/>
      <c r="AG2633" s="381"/>
      <c r="AH2633" s="381"/>
      <c r="AI2633" s="381"/>
      <c r="AJ2633" s="381"/>
      <c r="AK2633" s="381"/>
      <c r="AL2633" s="381"/>
      <c r="AM2633" s="381"/>
    </row>
    <row r="2634" spans="1:39" x14ac:dyDescent="0.35">
      <c r="A2634" s="379"/>
      <c r="B2634" s="379"/>
      <c r="C2634" s="379"/>
      <c r="D2634" s="379"/>
      <c r="E2634" s="379"/>
      <c r="F2634" s="379"/>
      <c r="G2634" s="379"/>
      <c r="H2634" s="379"/>
      <c r="I2634" s="379"/>
      <c r="J2634" s="379"/>
      <c r="K2634" s="379"/>
      <c r="L2634" s="379"/>
      <c r="M2634" s="379"/>
      <c r="N2634" s="379"/>
      <c r="O2634" s="379"/>
      <c r="P2634" s="379"/>
      <c r="Q2634" s="379"/>
      <c r="R2634" s="379"/>
      <c r="S2634" s="379"/>
      <c r="T2634" s="379"/>
      <c r="U2634" s="379"/>
      <c r="V2634" s="379"/>
      <c r="W2634" s="379"/>
      <c r="X2634" s="379"/>
      <c r="Y2634" s="379"/>
      <c r="Z2634" s="379"/>
      <c r="AA2634" s="380"/>
      <c r="AB2634" s="379"/>
      <c r="AC2634" s="379"/>
      <c r="AD2634" s="379"/>
      <c r="AE2634" s="381"/>
      <c r="AF2634" s="105"/>
      <c r="AG2634" s="381"/>
      <c r="AH2634" s="381"/>
      <c r="AI2634" s="381"/>
      <c r="AJ2634" s="381"/>
      <c r="AK2634" s="381"/>
      <c r="AL2634" s="381"/>
      <c r="AM2634" s="381"/>
    </row>
    <row r="2635" spans="1:39" x14ac:dyDescent="0.35">
      <c r="A2635" s="379"/>
      <c r="B2635" s="379"/>
      <c r="C2635" s="379"/>
      <c r="D2635" s="379"/>
      <c r="E2635" s="379"/>
      <c r="F2635" s="379"/>
      <c r="G2635" s="379"/>
      <c r="H2635" s="379"/>
      <c r="I2635" s="379"/>
      <c r="J2635" s="379"/>
      <c r="K2635" s="379"/>
      <c r="L2635" s="379"/>
      <c r="M2635" s="379"/>
      <c r="N2635" s="379"/>
      <c r="O2635" s="379"/>
      <c r="P2635" s="379"/>
      <c r="Q2635" s="379"/>
      <c r="R2635" s="379"/>
      <c r="S2635" s="379"/>
      <c r="T2635" s="379"/>
      <c r="U2635" s="379"/>
      <c r="V2635" s="379"/>
      <c r="W2635" s="379"/>
      <c r="X2635" s="379"/>
      <c r="Y2635" s="379"/>
      <c r="Z2635" s="379"/>
      <c r="AA2635" s="380"/>
      <c r="AB2635" s="379"/>
      <c r="AC2635" s="379"/>
      <c r="AD2635" s="379"/>
      <c r="AE2635" s="381"/>
      <c r="AF2635" s="105"/>
      <c r="AG2635" s="381"/>
      <c r="AH2635" s="381"/>
      <c r="AI2635" s="381"/>
      <c r="AJ2635" s="381"/>
      <c r="AK2635" s="381"/>
      <c r="AL2635" s="381"/>
      <c r="AM2635" s="381"/>
    </row>
    <row r="2636" spans="1:39" x14ac:dyDescent="0.35">
      <c r="A2636" s="379"/>
      <c r="B2636" s="379"/>
      <c r="C2636" s="379"/>
      <c r="D2636" s="379"/>
      <c r="E2636" s="379"/>
      <c r="F2636" s="379"/>
      <c r="G2636" s="379"/>
      <c r="H2636" s="379"/>
      <c r="I2636" s="379"/>
      <c r="J2636" s="379"/>
      <c r="K2636" s="379"/>
      <c r="L2636" s="379"/>
      <c r="M2636" s="379"/>
      <c r="N2636" s="379"/>
      <c r="O2636" s="379"/>
      <c r="P2636" s="379"/>
      <c r="Q2636" s="379"/>
      <c r="R2636" s="379"/>
      <c r="S2636" s="379"/>
      <c r="T2636" s="379"/>
      <c r="U2636" s="379"/>
      <c r="V2636" s="379"/>
      <c r="W2636" s="379"/>
      <c r="X2636" s="379"/>
      <c r="Y2636" s="379"/>
      <c r="Z2636" s="379"/>
      <c r="AA2636" s="380"/>
      <c r="AB2636" s="379"/>
      <c r="AC2636" s="379"/>
      <c r="AD2636" s="379"/>
      <c r="AE2636" s="381"/>
      <c r="AF2636" s="105"/>
      <c r="AG2636" s="381"/>
      <c r="AH2636" s="381"/>
      <c r="AI2636" s="381"/>
      <c r="AJ2636" s="381"/>
      <c r="AK2636" s="381"/>
      <c r="AL2636" s="381"/>
      <c r="AM2636" s="381"/>
    </row>
    <row r="2637" spans="1:39" x14ac:dyDescent="0.35">
      <c r="A2637" s="379"/>
      <c r="B2637" s="379"/>
      <c r="C2637" s="379"/>
      <c r="D2637" s="379"/>
      <c r="E2637" s="379"/>
      <c r="F2637" s="379"/>
      <c r="G2637" s="379"/>
      <c r="H2637" s="379"/>
      <c r="I2637" s="379"/>
      <c r="J2637" s="379"/>
      <c r="K2637" s="379"/>
      <c r="L2637" s="379"/>
      <c r="M2637" s="379"/>
      <c r="N2637" s="379"/>
      <c r="O2637" s="379"/>
      <c r="P2637" s="379"/>
      <c r="Q2637" s="379"/>
      <c r="R2637" s="379"/>
      <c r="S2637" s="379"/>
      <c r="T2637" s="379"/>
      <c r="U2637" s="379"/>
      <c r="V2637" s="379"/>
      <c r="W2637" s="379"/>
      <c r="X2637" s="379"/>
      <c r="Y2637" s="379"/>
      <c r="Z2637" s="379"/>
      <c r="AA2637" s="380"/>
      <c r="AB2637" s="379"/>
      <c r="AC2637" s="379"/>
      <c r="AD2637" s="379"/>
      <c r="AE2637" s="381"/>
      <c r="AF2637" s="105"/>
      <c r="AG2637" s="381"/>
      <c r="AH2637" s="381"/>
      <c r="AI2637" s="381"/>
      <c r="AJ2637" s="381"/>
      <c r="AK2637" s="381"/>
      <c r="AL2637" s="381"/>
      <c r="AM2637" s="381"/>
    </row>
    <row r="2638" spans="1:39" x14ac:dyDescent="0.35">
      <c r="A2638" s="379"/>
      <c r="B2638" s="379"/>
      <c r="C2638" s="379"/>
      <c r="D2638" s="379"/>
      <c r="E2638" s="379"/>
      <c r="F2638" s="379"/>
      <c r="G2638" s="379"/>
      <c r="H2638" s="379"/>
      <c r="I2638" s="379"/>
      <c r="J2638" s="379"/>
      <c r="K2638" s="379"/>
      <c r="L2638" s="379"/>
      <c r="M2638" s="379"/>
      <c r="N2638" s="379"/>
      <c r="O2638" s="379"/>
      <c r="P2638" s="379"/>
      <c r="Q2638" s="379"/>
      <c r="R2638" s="379"/>
      <c r="S2638" s="379"/>
      <c r="T2638" s="379"/>
      <c r="U2638" s="379"/>
      <c r="V2638" s="379"/>
      <c r="W2638" s="379"/>
      <c r="X2638" s="379"/>
      <c r="Y2638" s="379"/>
      <c r="Z2638" s="379"/>
      <c r="AA2638" s="380"/>
      <c r="AB2638" s="379"/>
      <c r="AC2638" s="379"/>
      <c r="AD2638" s="379"/>
      <c r="AE2638" s="381"/>
      <c r="AF2638" s="105"/>
      <c r="AG2638" s="381"/>
      <c r="AH2638" s="381"/>
      <c r="AI2638" s="381"/>
      <c r="AJ2638" s="381"/>
      <c r="AK2638" s="381"/>
      <c r="AL2638" s="381"/>
      <c r="AM2638" s="381"/>
    </row>
    <row r="2639" spans="1:39" x14ac:dyDescent="0.35">
      <c r="A2639" s="379"/>
      <c r="B2639" s="379"/>
      <c r="C2639" s="379"/>
      <c r="D2639" s="379"/>
      <c r="E2639" s="379"/>
      <c r="F2639" s="379"/>
      <c r="G2639" s="379"/>
      <c r="H2639" s="379"/>
      <c r="I2639" s="379"/>
      <c r="J2639" s="379"/>
      <c r="K2639" s="379"/>
      <c r="L2639" s="379"/>
      <c r="M2639" s="379"/>
      <c r="N2639" s="379"/>
      <c r="O2639" s="379"/>
      <c r="P2639" s="379"/>
      <c r="Q2639" s="379"/>
      <c r="R2639" s="379"/>
      <c r="S2639" s="379"/>
      <c r="T2639" s="379"/>
      <c r="U2639" s="379"/>
      <c r="V2639" s="379"/>
      <c r="W2639" s="379"/>
      <c r="X2639" s="379"/>
      <c r="Y2639" s="379"/>
      <c r="Z2639" s="379"/>
      <c r="AA2639" s="380"/>
      <c r="AB2639" s="379"/>
      <c r="AC2639" s="379"/>
      <c r="AD2639" s="379"/>
      <c r="AE2639" s="381"/>
      <c r="AF2639" s="105"/>
      <c r="AG2639" s="381"/>
      <c r="AH2639" s="381"/>
      <c r="AI2639" s="381"/>
      <c r="AJ2639" s="381"/>
      <c r="AK2639" s="381"/>
      <c r="AL2639" s="381"/>
      <c r="AM2639" s="381"/>
    </row>
    <row r="2640" spans="1:39" x14ac:dyDescent="0.35">
      <c r="A2640" s="379"/>
      <c r="B2640" s="379"/>
      <c r="C2640" s="379"/>
      <c r="D2640" s="379"/>
      <c r="E2640" s="379"/>
      <c r="F2640" s="379"/>
      <c r="G2640" s="379"/>
      <c r="H2640" s="379"/>
      <c r="I2640" s="379"/>
      <c r="J2640" s="379"/>
      <c r="K2640" s="379"/>
      <c r="L2640" s="379"/>
      <c r="M2640" s="379"/>
      <c r="N2640" s="379"/>
      <c r="O2640" s="379"/>
      <c r="P2640" s="379"/>
      <c r="Q2640" s="379"/>
      <c r="R2640" s="379"/>
      <c r="S2640" s="379"/>
      <c r="T2640" s="379"/>
      <c r="U2640" s="379"/>
      <c r="V2640" s="379"/>
      <c r="W2640" s="379"/>
      <c r="X2640" s="379"/>
      <c r="Y2640" s="379"/>
      <c r="Z2640" s="379"/>
      <c r="AA2640" s="380"/>
      <c r="AB2640" s="379"/>
      <c r="AC2640" s="379"/>
      <c r="AD2640" s="379"/>
      <c r="AE2640" s="381"/>
      <c r="AF2640" s="105"/>
      <c r="AG2640" s="381"/>
      <c r="AH2640" s="381"/>
      <c r="AI2640" s="381"/>
      <c r="AJ2640" s="381"/>
      <c r="AK2640" s="381"/>
      <c r="AL2640" s="381"/>
      <c r="AM2640" s="381"/>
    </row>
    <row r="2641" spans="1:39" x14ac:dyDescent="0.35">
      <c r="A2641" s="379"/>
      <c r="B2641" s="379"/>
      <c r="C2641" s="379"/>
      <c r="D2641" s="379"/>
      <c r="E2641" s="379"/>
      <c r="F2641" s="379"/>
      <c r="G2641" s="379"/>
      <c r="H2641" s="379"/>
      <c r="I2641" s="379"/>
      <c r="J2641" s="379"/>
      <c r="K2641" s="379"/>
      <c r="L2641" s="379"/>
      <c r="M2641" s="379"/>
      <c r="N2641" s="379"/>
      <c r="O2641" s="379"/>
      <c r="P2641" s="379"/>
      <c r="Q2641" s="379"/>
      <c r="R2641" s="379"/>
      <c r="S2641" s="379"/>
      <c r="T2641" s="379"/>
      <c r="U2641" s="379"/>
      <c r="V2641" s="379"/>
      <c r="W2641" s="379"/>
      <c r="X2641" s="379"/>
      <c r="Y2641" s="379"/>
      <c r="Z2641" s="379"/>
      <c r="AA2641" s="380"/>
      <c r="AB2641" s="379"/>
      <c r="AC2641" s="379"/>
      <c r="AD2641" s="379"/>
      <c r="AE2641" s="381"/>
      <c r="AF2641" s="105"/>
      <c r="AG2641" s="381"/>
      <c r="AH2641" s="381"/>
      <c r="AI2641" s="381"/>
      <c r="AJ2641" s="381"/>
      <c r="AK2641" s="381"/>
      <c r="AL2641" s="381"/>
      <c r="AM2641" s="381"/>
    </row>
    <row r="2642" spans="1:39" x14ac:dyDescent="0.35">
      <c r="A2642" s="379"/>
      <c r="B2642" s="379"/>
      <c r="C2642" s="379"/>
      <c r="D2642" s="379"/>
      <c r="E2642" s="379"/>
      <c r="F2642" s="379"/>
      <c r="G2642" s="379"/>
      <c r="H2642" s="379"/>
      <c r="I2642" s="379"/>
      <c r="J2642" s="379"/>
      <c r="K2642" s="379"/>
      <c r="L2642" s="379"/>
      <c r="M2642" s="379"/>
      <c r="N2642" s="379"/>
      <c r="O2642" s="379"/>
      <c r="P2642" s="379"/>
      <c r="Q2642" s="379"/>
      <c r="R2642" s="379"/>
      <c r="S2642" s="379"/>
      <c r="T2642" s="379"/>
      <c r="U2642" s="379"/>
      <c r="V2642" s="379"/>
      <c r="W2642" s="379"/>
      <c r="X2642" s="379"/>
      <c r="Y2642" s="379"/>
      <c r="Z2642" s="379"/>
      <c r="AA2642" s="380"/>
      <c r="AB2642" s="379"/>
      <c r="AC2642" s="379"/>
      <c r="AD2642" s="379"/>
      <c r="AE2642" s="381"/>
      <c r="AF2642" s="105"/>
      <c r="AG2642" s="381"/>
      <c r="AH2642" s="381"/>
      <c r="AI2642" s="381"/>
      <c r="AJ2642" s="381"/>
      <c r="AK2642" s="381"/>
      <c r="AL2642" s="381"/>
      <c r="AM2642" s="381"/>
    </row>
    <row r="2643" spans="1:39" x14ac:dyDescent="0.35">
      <c r="A2643" s="379"/>
      <c r="B2643" s="379"/>
      <c r="C2643" s="379"/>
      <c r="D2643" s="379"/>
      <c r="E2643" s="379"/>
      <c r="F2643" s="379"/>
      <c r="G2643" s="379"/>
      <c r="H2643" s="379"/>
      <c r="I2643" s="379"/>
      <c r="J2643" s="379"/>
      <c r="K2643" s="379"/>
      <c r="L2643" s="379"/>
      <c r="M2643" s="379"/>
      <c r="N2643" s="379"/>
      <c r="O2643" s="379"/>
      <c r="P2643" s="379"/>
      <c r="Q2643" s="379"/>
      <c r="R2643" s="379"/>
      <c r="S2643" s="379"/>
      <c r="T2643" s="379"/>
      <c r="U2643" s="379"/>
      <c r="V2643" s="379"/>
      <c r="W2643" s="379"/>
      <c r="X2643" s="379"/>
      <c r="Y2643" s="379"/>
      <c r="Z2643" s="379"/>
      <c r="AA2643" s="380"/>
      <c r="AB2643" s="379"/>
      <c r="AC2643" s="379"/>
      <c r="AD2643" s="379"/>
      <c r="AE2643" s="381"/>
      <c r="AF2643" s="105"/>
      <c r="AG2643" s="381"/>
      <c r="AH2643" s="381"/>
      <c r="AI2643" s="381"/>
      <c r="AJ2643" s="381"/>
      <c r="AK2643" s="381"/>
      <c r="AL2643" s="381"/>
      <c r="AM2643" s="381"/>
    </row>
    <row r="2644" spans="1:39" x14ac:dyDescent="0.35">
      <c r="A2644" s="379"/>
      <c r="B2644" s="379"/>
      <c r="C2644" s="379"/>
      <c r="D2644" s="379"/>
      <c r="E2644" s="379"/>
      <c r="F2644" s="379"/>
      <c r="G2644" s="379"/>
      <c r="H2644" s="379"/>
      <c r="I2644" s="379"/>
      <c r="J2644" s="379"/>
      <c r="K2644" s="379"/>
      <c r="L2644" s="379"/>
      <c r="M2644" s="379"/>
      <c r="N2644" s="379"/>
      <c r="O2644" s="379"/>
      <c r="P2644" s="379"/>
      <c r="Q2644" s="379"/>
      <c r="R2644" s="379"/>
      <c r="S2644" s="379"/>
      <c r="T2644" s="379"/>
      <c r="U2644" s="379"/>
      <c r="V2644" s="379"/>
      <c r="W2644" s="379"/>
      <c r="X2644" s="379"/>
      <c r="Y2644" s="379"/>
      <c r="Z2644" s="379"/>
      <c r="AA2644" s="380"/>
      <c r="AB2644" s="379"/>
      <c r="AC2644" s="379"/>
      <c r="AD2644" s="379"/>
      <c r="AE2644" s="381"/>
      <c r="AF2644" s="105"/>
      <c r="AG2644" s="381"/>
      <c r="AH2644" s="381"/>
      <c r="AI2644" s="381"/>
      <c r="AJ2644" s="381"/>
      <c r="AK2644" s="381"/>
      <c r="AL2644" s="381"/>
      <c r="AM2644" s="381"/>
    </row>
    <row r="2645" spans="1:39" x14ac:dyDescent="0.35">
      <c r="A2645" s="379"/>
      <c r="B2645" s="379"/>
      <c r="C2645" s="379"/>
      <c r="D2645" s="379"/>
      <c r="E2645" s="379"/>
      <c r="F2645" s="379"/>
      <c r="G2645" s="379"/>
      <c r="H2645" s="379"/>
      <c r="I2645" s="379"/>
      <c r="J2645" s="379"/>
      <c r="K2645" s="379"/>
      <c r="L2645" s="379"/>
      <c r="M2645" s="379"/>
      <c r="N2645" s="379"/>
      <c r="O2645" s="379"/>
      <c r="P2645" s="379"/>
      <c r="Q2645" s="379"/>
      <c r="R2645" s="379"/>
      <c r="S2645" s="379"/>
      <c r="T2645" s="379"/>
      <c r="U2645" s="379"/>
      <c r="V2645" s="379"/>
      <c r="W2645" s="379"/>
      <c r="X2645" s="379"/>
      <c r="Y2645" s="379"/>
      <c r="Z2645" s="379"/>
      <c r="AA2645" s="380"/>
      <c r="AB2645" s="379"/>
      <c r="AC2645" s="379"/>
      <c r="AD2645" s="379"/>
      <c r="AE2645" s="381"/>
      <c r="AF2645" s="105"/>
      <c r="AG2645" s="381"/>
      <c r="AH2645" s="381"/>
      <c r="AI2645" s="381"/>
      <c r="AJ2645" s="381"/>
      <c r="AK2645" s="381"/>
      <c r="AL2645" s="381"/>
      <c r="AM2645" s="381"/>
    </row>
    <row r="2646" spans="1:39" x14ac:dyDescent="0.35">
      <c r="A2646" s="379"/>
      <c r="B2646" s="379"/>
      <c r="C2646" s="379"/>
      <c r="D2646" s="379"/>
      <c r="E2646" s="379"/>
      <c r="F2646" s="379"/>
      <c r="G2646" s="379"/>
      <c r="H2646" s="379"/>
      <c r="I2646" s="379"/>
      <c r="J2646" s="379"/>
      <c r="K2646" s="379"/>
      <c r="L2646" s="379"/>
      <c r="M2646" s="379"/>
      <c r="N2646" s="379"/>
      <c r="O2646" s="379"/>
      <c r="P2646" s="379"/>
      <c r="Q2646" s="379"/>
      <c r="R2646" s="379"/>
      <c r="S2646" s="379"/>
      <c r="T2646" s="379"/>
      <c r="U2646" s="379"/>
      <c r="V2646" s="379"/>
      <c r="W2646" s="379"/>
      <c r="X2646" s="379"/>
      <c r="Y2646" s="379"/>
      <c r="Z2646" s="379"/>
      <c r="AA2646" s="380"/>
      <c r="AB2646" s="379"/>
      <c r="AC2646" s="379"/>
      <c r="AD2646" s="379"/>
      <c r="AE2646" s="381"/>
      <c r="AF2646" s="105"/>
      <c r="AG2646" s="381"/>
      <c r="AH2646" s="381"/>
      <c r="AI2646" s="381"/>
      <c r="AJ2646" s="381"/>
      <c r="AK2646" s="381"/>
      <c r="AL2646" s="381"/>
      <c r="AM2646" s="381"/>
    </row>
    <row r="2647" spans="1:39" x14ac:dyDescent="0.35">
      <c r="A2647" s="379"/>
      <c r="B2647" s="379"/>
      <c r="C2647" s="379"/>
      <c r="D2647" s="379"/>
      <c r="E2647" s="379"/>
      <c r="F2647" s="379"/>
      <c r="G2647" s="379"/>
      <c r="H2647" s="379"/>
      <c r="I2647" s="379"/>
      <c r="J2647" s="379"/>
      <c r="K2647" s="379"/>
      <c r="L2647" s="379"/>
      <c r="M2647" s="379"/>
      <c r="N2647" s="379"/>
      <c r="O2647" s="379"/>
      <c r="P2647" s="379"/>
      <c r="Q2647" s="379"/>
      <c r="R2647" s="379"/>
      <c r="S2647" s="379"/>
      <c r="T2647" s="379"/>
      <c r="U2647" s="379"/>
      <c r="V2647" s="379"/>
      <c r="W2647" s="379"/>
      <c r="X2647" s="379"/>
      <c r="Y2647" s="379"/>
      <c r="Z2647" s="379"/>
      <c r="AA2647" s="380"/>
      <c r="AB2647" s="379"/>
      <c r="AC2647" s="379"/>
      <c r="AD2647" s="379"/>
      <c r="AE2647" s="381"/>
      <c r="AF2647" s="105"/>
      <c r="AG2647" s="381"/>
      <c r="AH2647" s="381"/>
      <c r="AI2647" s="381"/>
      <c r="AJ2647" s="381"/>
      <c r="AK2647" s="381"/>
      <c r="AL2647" s="381"/>
      <c r="AM2647" s="381"/>
    </row>
    <row r="2648" spans="1:39" x14ac:dyDescent="0.35">
      <c r="A2648" s="379"/>
      <c r="B2648" s="379"/>
      <c r="C2648" s="379"/>
      <c r="D2648" s="379"/>
      <c r="E2648" s="379"/>
      <c r="F2648" s="379"/>
      <c r="G2648" s="379"/>
      <c r="H2648" s="379"/>
      <c r="I2648" s="379"/>
      <c r="J2648" s="379"/>
      <c r="K2648" s="379"/>
      <c r="L2648" s="379"/>
      <c r="M2648" s="379"/>
      <c r="N2648" s="379"/>
      <c r="O2648" s="379"/>
      <c r="P2648" s="379"/>
      <c r="Q2648" s="379"/>
      <c r="R2648" s="379"/>
      <c r="S2648" s="379"/>
      <c r="T2648" s="379"/>
      <c r="U2648" s="379"/>
      <c r="V2648" s="379"/>
      <c r="W2648" s="379"/>
      <c r="X2648" s="379"/>
      <c r="Y2648" s="379"/>
      <c r="Z2648" s="379"/>
      <c r="AA2648" s="380"/>
      <c r="AB2648" s="379"/>
      <c r="AC2648" s="379"/>
      <c r="AD2648" s="379"/>
      <c r="AE2648" s="381"/>
      <c r="AF2648" s="105"/>
      <c r="AG2648" s="381"/>
      <c r="AH2648" s="381"/>
      <c r="AI2648" s="381"/>
      <c r="AJ2648" s="381"/>
      <c r="AK2648" s="381"/>
      <c r="AL2648" s="381"/>
      <c r="AM2648" s="381"/>
    </row>
    <row r="2649" spans="1:39" x14ac:dyDescent="0.35">
      <c r="A2649" s="379"/>
      <c r="B2649" s="379"/>
      <c r="C2649" s="379"/>
      <c r="D2649" s="379"/>
      <c r="E2649" s="379"/>
      <c r="F2649" s="379"/>
      <c r="G2649" s="379"/>
      <c r="H2649" s="379"/>
      <c r="I2649" s="379"/>
      <c r="J2649" s="379"/>
      <c r="K2649" s="379"/>
      <c r="L2649" s="379"/>
      <c r="M2649" s="379"/>
      <c r="N2649" s="379"/>
      <c r="O2649" s="379"/>
      <c r="P2649" s="379"/>
      <c r="Q2649" s="379"/>
      <c r="R2649" s="379"/>
      <c r="S2649" s="379"/>
      <c r="T2649" s="379"/>
      <c r="U2649" s="379"/>
      <c r="V2649" s="379"/>
      <c r="W2649" s="379"/>
      <c r="X2649" s="379"/>
      <c r="Y2649" s="379"/>
      <c r="Z2649" s="379"/>
      <c r="AA2649" s="380"/>
      <c r="AB2649" s="379"/>
      <c r="AC2649" s="379"/>
      <c r="AD2649" s="379"/>
      <c r="AE2649" s="381"/>
      <c r="AF2649" s="105"/>
      <c r="AG2649" s="381"/>
      <c r="AH2649" s="381"/>
      <c r="AI2649" s="381"/>
      <c r="AJ2649" s="381"/>
      <c r="AK2649" s="381"/>
      <c r="AL2649" s="381"/>
      <c r="AM2649" s="381"/>
    </row>
    <row r="2650" spans="1:39" x14ac:dyDescent="0.35">
      <c r="A2650" s="379"/>
      <c r="B2650" s="379"/>
      <c r="C2650" s="379"/>
      <c r="D2650" s="379"/>
      <c r="E2650" s="379"/>
      <c r="F2650" s="379"/>
      <c r="G2650" s="379"/>
      <c r="H2650" s="379"/>
      <c r="I2650" s="379"/>
      <c r="J2650" s="379"/>
      <c r="K2650" s="379"/>
      <c r="L2650" s="379"/>
      <c r="M2650" s="379"/>
      <c r="N2650" s="379"/>
      <c r="O2650" s="379"/>
      <c r="P2650" s="379"/>
      <c r="Q2650" s="379"/>
      <c r="R2650" s="379"/>
      <c r="S2650" s="379"/>
      <c r="T2650" s="379"/>
      <c r="U2650" s="379"/>
      <c r="V2650" s="379"/>
      <c r="W2650" s="379"/>
      <c r="X2650" s="379"/>
      <c r="Y2650" s="379"/>
      <c r="Z2650" s="379"/>
      <c r="AA2650" s="380"/>
      <c r="AB2650" s="379"/>
      <c r="AC2650" s="379"/>
      <c r="AD2650" s="379"/>
      <c r="AE2650" s="381"/>
      <c r="AF2650" s="105"/>
      <c r="AG2650" s="381"/>
      <c r="AH2650" s="381"/>
      <c r="AI2650" s="381"/>
      <c r="AJ2650" s="381"/>
      <c r="AK2650" s="381"/>
      <c r="AL2650" s="381"/>
      <c r="AM2650" s="381"/>
    </row>
    <row r="2651" spans="1:39" x14ac:dyDescent="0.35">
      <c r="A2651" s="379"/>
      <c r="B2651" s="379"/>
      <c r="C2651" s="379"/>
      <c r="D2651" s="379"/>
      <c r="E2651" s="379"/>
      <c r="F2651" s="379"/>
      <c r="G2651" s="379"/>
      <c r="H2651" s="379"/>
      <c r="I2651" s="379"/>
      <c r="J2651" s="379"/>
      <c r="K2651" s="379"/>
      <c r="L2651" s="379"/>
      <c r="M2651" s="379"/>
      <c r="N2651" s="379"/>
      <c r="O2651" s="379"/>
      <c r="P2651" s="379"/>
      <c r="Q2651" s="379"/>
      <c r="R2651" s="379"/>
      <c r="S2651" s="379"/>
      <c r="T2651" s="379"/>
      <c r="U2651" s="379"/>
      <c r="V2651" s="379"/>
      <c r="W2651" s="379"/>
      <c r="X2651" s="379"/>
      <c r="Y2651" s="379"/>
      <c r="Z2651" s="379"/>
      <c r="AA2651" s="380"/>
      <c r="AB2651" s="379"/>
      <c r="AC2651" s="379"/>
      <c r="AD2651" s="379"/>
      <c r="AE2651" s="381"/>
      <c r="AF2651" s="105"/>
      <c r="AG2651" s="381"/>
      <c r="AH2651" s="381"/>
      <c r="AI2651" s="381"/>
      <c r="AJ2651" s="381"/>
      <c r="AK2651" s="381"/>
      <c r="AL2651" s="381"/>
      <c r="AM2651" s="381"/>
    </row>
    <row r="2652" spans="1:39" x14ac:dyDescent="0.35">
      <c r="A2652" s="379"/>
      <c r="B2652" s="379"/>
      <c r="C2652" s="379"/>
      <c r="D2652" s="379"/>
      <c r="E2652" s="379"/>
      <c r="F2652" s="379"/>
      <c r="G2652" s="379"/>
      <c r="H2652" s="379"/>
      <c r="I2652" s="379"/>
      <c r="J2652" s="379"/>
      <c r="K2652" s="379"/>
      <c r="L2652" s="379"/>
      <c r="M2652" s="379"/>
      <c r="N2652" s="379"/>
      <c r="O2652" s="379"/>
      <c r="P2652" s="379"/>
      <c r="Q2652" s="379"/>
      <c r="R2652" s="379"/>
      <c r="S2652" s="379"/>
      <c r="T2652" s="379"/>
      <c r="U2652" s="379"/>
      <c r="V2652" s="379"/>
      <c r="W2652" s="379"/>
      <c r="X2652" s="379"/>
      <c r="Y2652" s="379"/>
      <c r="Z2652" s="379"/>
      <c r="AA2652" s="380"/>
      <c r="AB2652" s="379"/>
      <c r="AC2652" s="379"/>
      <c r="AD2652" s="379"/>
      <c r="AE2652" s="381"/>
      <c r="AF2652" s="105"/>
      <c r="AG2652" s="381"/>
      <c r="AH2652" s="381"/>
      <c r="AI2652" s="381"/>
      <c r="AJ2652" s="381"/>
      <c r="AK2652" s="381"/>
      <c r="AL2652" s="381"/>
      <c r="AM2652" s="381"/>
    </row>
    <row r="2653" spans="1:39" x14ac:dyDescent="0.35">
      <c r="A2653" s="379"/>
      <c r="B2653" s="379"/>
      <c r="C2653" s="379"/>
      <c r="D2653" s="379"/>
      <c r="E2653" s="379"/>
      <c r="F2653" s="379"/>
      <c r="G2653" s="379"/>
      <c r="H2653" s="379"/>
      <c r="I2653" s="379"/>
      <c r="J2653" s="379"/>
      <c r="K2653" s="379"/>
      <c r="L2653" s="379"/>
      <c r="M2653" s="379"/>
      <c r="N2653" s="379"/>
      <c r="O2653" s="379"/>
      <c r="P2653" s="379"/>
      <c r="Q2653" s="379"/>
      <c r="R2653" s="379"/>
      <c r="S2653" s="379"/>
      <c r="T2653" s="379"/>
      <c r="U2653" s="379"/>
      <c r="V2653" s="379"/>
      <c r="W2653" s="379"/>
      <c r="X2653" s="379"/>
      <c r="Y2653" s="379"/>
      <c r="Z2653" s="379"/>
      <c r="AA2653" s="380"/>
      <c r="AB2653" s="379"/>
      <c r="AC2653" s="379"/>
      <c r="AD2653" s="379"/>
      <c r="AE2653" s="381"/>
      <c r="AF2653" s="105"/>
      <c r="AG2653" s="381"/>
      <c r="AH2653" s="381"/>
      <c r="AI2653" s="381"/>
      <c r="AJ2653" s="381"/>
      <c r="AK2653" s="381"/>
      <c r="AL2653" s="381"/>
      <c r="AM2653" s="381"/>
    </row>
    <row r="2654" spans="1:39" x14ac:dyDescent="0.35">
      <c r="A2654" s="379"/>
      <c r="B2654" s="379"/>
      <c r="C2654" s="379"/>
      <c r="D2654" s="379"/>
      <c r="E2654" s="379"/>
      <c r="F2654" s="379"/>
      <c r="G2654" s="379"/>
      <c r="H2654" s="379"/>
      <c r="I2654" s="379"/>
      <c r="J2654" s="379"/>
      <c r="K2654" s="379"/>
      <c r="L2654" s="379"/>
      <c r="M2654" s="379"/>
      <c r="N2654" s="379"/>
      <c r="O2654" s="379"/>
      <c r="P2654" s="379"/>
      <c r="Q2654" s="379"/>
      <c r="R2654" s="379"/>
      <c r="S2654" s="379"/>
      <c r="T2654" s="379"/>
      <c r="U2654" s="379"/>
      <c r="V2654" s="379"/>
      <c r="W2654" s="379"/>
      <c r="X2654" s="379"/>
      <c r="Y2654" s="379"/>
      <c r="Z2654" s="379"/>
      <c r="AA2654" s="380"/>
      <c r="AB2654" s="379"/>
      <c r="AC2654" s="379"/>
      <c r="AD2654" s="379"/>
      <c r="AE2654" s="381"/>
      <c r="AF2654" s="105"/>
      <c r="AG2654" s="381"/>
      <c r="AH2654" s="381"/>
      <c r="AI2654" s="381"/>
      <c r="AJ2654" s="381"/>
      <c r="AK2654" s="381"/>
      <c r="AL2654" s="381"/>
      <c r="AM2654" s="381"/>
    </row>
    <row r="2655" spans="1:39" x14ac:dyDescent="0.35">
      <c r="A2655" s="379"/>
      <c r="B2655" s="379"/>
      <c r="C2655" s="379"/>
      <c r="D2655" s="379"/>
      <c r="E2655" s="379"/>
      <c r="F2655" s="379"/>
      <c r="G2655" s="379"/>
      <c r="H2655" s="379"/>
      <c r="I2655" s="379"/>
      <c r="J2655" s="379"/>
      <c r="K2655" s="379"/>
      <c r="L2655" s="379"/>
      <c r="M2655" s="379"/>
      <c r="N2655" s="379"/>
      <c r="O2655" s="379"/>
      <c r="P2655" s="379"/>
      <c r="Q2655" s="379"/>
      <c r="R2655" s="379"/>
      <c r="S2655" s="379"/>
      <c r="T2655" s="379"/>
      <c r="U2655" s="379"/>
      <c r="V2655" s="379"/>
      <c r="W2655" s="379"/>
      <c r="X2655" s="379"/>
      <c r="Y2655" s="379"/>
      <c r="Z2655" s="379"/>
      <c r="AA2655" s="380"/>
      <c r="AB2655" s="379"/>
      <c r="AC2655" s="379"/>
      <c r="AD2655" s="379"/>
      <c r="AE2655" s="381"/>
      <c r="AF2655" s="105"/>
      <c r="AG2655" s="381"/>
      <c r="AH2655" s="381"/>
      <c r="AI2655" s="381"/>
      <c r="AJ2655" s="381"/>
      <c r="AK2655" s="381"/>
      <c r="AL2655" s="381"/>
      <c r="AM2655" s="381"/>
    </row>
    <row r="2656" spans="1:39" x14ac:dyDescent="0.35">
      <c r="A2656" s="379"/>
      <c r="B2656" s="379"/>
      <c r="C2656" s="379"/>
      <c r="D2656" s="379"/>
      <c r="E2656" s="379"/>
      <c r="F2656" s="379"/>
      <c r="G2656" s="379"/>
      <c r="H2656" s="379"/>
      <c r="I2656" s="379"/>
      <c r="J2656" s="379"/>
      <c r="K2656" s="379"/>
      <c r="L2656" s="379"/>
      <c r="M2656" s="379"/>
      <c r="N2656" s="379"/>
      <c r="O2656" s="379"/>
      <c r="P2656" s="379"/>
      <c r="Q2656" s="379"/>
      <c r="R2656" s="379"/>
      <c r="S2656" s="379"/>
      <c r="T2656" s="379"/>
      <c r="U2656" s="379"/>
      <c r="V2656" s="379"/>
      <c r="W2656" s="379"/>
      <c r="X2656" s="379"/>
      <c r="Y2656" s="379"/>
      <c r="Z2656" s="379"/>
      <c r="AA2656" s="380"/>
      <c r="AB2656" s="379"/>
      <c r="AC2656" s="379"/>
      <c r="AD2656" s="379"/>
      <c r="AE2656" s="381"/>
      <c r="AF2656" s="105"/>
      <c r="AG2656" s="381"/>
      <c r="AH2656" s="381"/>
      <c r="AI2656" s="381"/>
      <c r="AJ2656" s="381"/>
      <c r="AK2656" s="381"/>
      <c r="AL2656" s="381"/>
      <c r="AM2656" s="381"/>
    </row>
    <row r="2657" spans="1:39" x14ac:dyDescent="0.35">
      <c r="A2657" s="379"/>
      <c r="B2657" s="379"/>
      <c r="C2657" s="379"/>
      <c r="D2657" s="379"/>
      <c r="E2657" s="379"/>
      <c r="F2657" s="379"/>
      <c r="G2657" s="379"/>
      <c r="H2657" s="379"/>
      <c r="I2657" s="379"/>
      <c r="J2657" s="379"/>
      <c r="K2657" s="379"/>
      <c r="L2657" s="379"/>
      <c r="M2657" s="379"/>
      <c r="N2657" s="379"/>
      <c r="O2657" s="379"/>
      <c r="P2657" s="379"/>
      <c r="Q2657" s="379"/>
      <c r="R2657" s="379"/>
      <c r="S2657" s="379"/>
      <c r="T2657" s="379"/>
      <c r="U2657" s="379"/>
      <c r="V2657" s="379"/>
      <c r="W2657" s="379"/>
      <c r="X2657" s="379"/>
      <c r="Y2657" s="379"/>
      <c r="Z2657" s="379"/>
      <c r="AA2657" s="380"/>
      <c r="AB2657" s="379"/>
      <c r="AC2657" s="379"/>
      <c r="AD2657" s="379"/>
      <c r="AE2657" s="381"/>
      <c r="AF2657" s="105"/>
      <c r="AG2657" s="381"/>
      <c r="AH2657" s="381"/>
      <c r="AI2657" s="381"/>
      <c r="AJ2657" s="381"/>
      <c r="AK2657" s="381"/>
      <c r="AL2657" s="381"/>
      <c r="AM2657" s="381"/>
    </row>
    <row r="2658" spans="1:39" x14ac:dyDescent="0.35">
      <c r="A2658" s="379"/>
      <c r="B2658" s="379"/>
      <c r="C2658" s="379"/>
      <c r="D2658" s="379"/>
      <c r="E2658" s="379"/>
      <c r="F2658" s="379"/>
      <c r="G2658" s="379"/>
      <c r="H2658" s="379"/>
      <c r="I2658" s="379"/>
      <c r="J2658" s="379"/>
      <c r="K2658" s="379"/>
      <c r="L2658" s="379"/>
      <c r="M2658" s="379"/>
      <c r="N2658" s="379"/>
      <c r="O2658" s="379"/>
      <c r="P2658" s="379"/>
      <c r="Q2658" s="379"/>
      <c r="R2658" s="379"/>
      <c r="S2658" s="379"/>
      <c r="T2658" s="379"/>
      <c r="U2658" s="379"/>
      <c r="V2658" s="379"/>
      <c r="W2658" s="379"/>
      <c r="X2658" s="379"/>
      <c r="Y2658" s="379"/>
      <c r="Z2658" s="379"/>
      <c r="AA2658" s="380"/>
      <c r="AB2658" s="379"/>
      <c r="AC2658" s="379"/>
      <c r="AD2658" s="379"/>
      <c r="AE2658" s="381"/>
      <c r="AF2658" s="105"/>
      <c r="AG2658" s="381"/>
      <c r="AH2658" s="381"/>
      <c r="AI2658" s="381"/>
      <c r="AJ2658" s="381"/>
      <c r="AK2658" s="381"/>
      <c r="AL2658" s="381"/>
      <c r="AM2658" s="381"/>
    </row>
    <row r="2659" spans="1:39" x14ac:dyDescent="0.35">
      <c r="A2659" s="379"/>
      <c r="B2659" s="379"/>
      <c r="C2659" s="379"/>
      <c r="D2659" s="379"/>
      <c r="E2659" s="379"/>
      <c r="F2659" s="379"/>
      <c r="G2659" s="379"/>
      <c r="H2659" s="379"/>
      <c r="I2659" s="379"/>
      <c r="J2659" s="379"/>
      <c r="K2659" s="379"/>
      <c r="L2659" s="379"/>
      <c r="M2659" s="379"/>
      <c r="N2659" s="379"/>
      <c r="O2659" s="379"/>
      <c r="P2659" s="379"/>
      <c r="Q2659" s="379"/>
      <c r="R2659" s="379"/>
      <c r="S2659" s="379"/>
      <c r="T2659" s="379"/>
      <c r="U2659" s="379"/>
      <c r="V2659" s="379"/>
      <c r="W2659" s="379"/>
      <c r="X2659" s="379"/>
      <c r="Y2659" s="379"/>
      <c r="Z2659" s="379"/>
      <c r="AA2659" s="380"/>
      <c r="AB2659" s="379"/>
      <c r="AC2659" s="379"/>
      <c r="AD2659" s="379"/>
      <c r="AE2659" s="381"/>
      <c r="AF2659" s="105"/>
      <c r="AG2659" s="381"/>
      <c r="AH2659" s="381"/>
      <c r="AI2659" s="381"/>
      <c r="AJ2659" s="381"/>
      <c r="AK2659" s="381"/>
      <c r="AL2659" s="381"/>
      <c r="AM2659" s="381"/>
    </row>
    <row r="2660" spans="1:39" x14ac:dyDescent="0.35">
      <c r="A2660" s="379"/>
      <c r="B2660" s="379"/>
      <c r="C2660" s="379"/>
      <c r="D2660" s="379"/>
      <c r="E2660" s="379"/>
      <c r="F2660" s="379"/>
      <c r="G2660" s="379"/>
      <c r="H2660" s="379"/>
      <c r="I2660" s="379"/>
      <c r="J2660" s="379"/>
      <c r="K2660" s="379"/>
      <c r="L2660" s="379"/>
      <c r="M2660" s="379"/>
      <c r="N2660" s="379"/>
      <c r="O2660" s="379"/>
      <c r="P2660" s="379"/>
      <c r="Q2660" s="379"/>
      <c r="R2660" s="379"/>
      <c r="S2660" s="379"/>
      <c r="T2660" s="379"/>
      <c r="U2660" s="379"/>
      <c r="V2660" s="379"/>
      <c r="W2660" s="379"/>
      <c r="X2660" s="379"/>
      <c r="Y2660" s="379"/>
      <c r="Z2660" s="379"/>
      <c r="AA2660" s="380"/>
      <c r="AB2660" s="379"/>
      <c r="AC2660" s="379"/>
      <c r="AD2660" s="379"/>
      <c r="AE2660" s="381"/>
      <c r="AF2660" s="105"/>
      <c r="AG2660" s="381"/>
      <c r="AH2660" s="381"/>
      <c r="AI2660" s="381"/>
      <c r="AJ2660" s="381"/>
      <c r="AK2660" s="381"/>
      <c r="AL2660" s="381"/>
      <c r="AM2660" s="381"/>
    </row>
    <row r="2661" spans="1:39" x14ac:dyDescent="0.35">
      <c r="A2661" s="379"/>
      <c r="B2661" s="379"/>
      <c r="C2661" s="379"/>
      <c r="D2661" s="379"/>
      <c r="E2661" s="379"/>
      <c r="F2661" s="379"/>
      <c r="G2661" s="379"/>
      <c r="H2661" s="379"/>
      <c r="I2661" s="379"/>
      <c r="J2661" s="379"/>
      <c r="K2661" s="379"/>
      <c r="L2661" s="379"/>
      <c r="M2661" s="379"/>
      <c r="N2661" s="379"/>
      <c r="O2661" s="379"/>
      <c r="P2661" s="379"/>
      <c r="Q2661" s="379"/>
      <c r="R2661" s="379"/>
      <c r="S2661" s="379"/>
      <c r="T2661" s="379"/>
      <c r="U2661" s="379"/>
      <c r="V2661" s="379"/>
      <c r="W2661" s="379"/>
      <c r="X2661" s="379"/>
      <c r="Y2661" s="379"/>
      <c r="Z2661" s="379"/>
      <c r="AA2661" s="380"/>
      <c r="AB2661" s="379"/>
      <c r="AC2661" s="379"/>
      <c r="AD2661" s="379"/>
      <c r="AE2661" s="381"/>
      <c r="AF2661" s="105"/>
      <c r="AG2661" s="381"/>
      <c r="AH2661" s="381"/>
      <c r="AI2661" s="381"/>
      <c r="AJ2661" s="381"/>
      <c r="AK2661" s="381"/>
      <c r="AL2661" s="381"/>
      <c r="AM2661" s="381"/>
    </row>
    <row r="2662" spans="1:39" x14ac:dyDescent="0.35">
      <c r="A2662" s="379"/>
      <c r="B2662" s="379"/>
      <c r="C2662" s="379"/>
      <c r="D2662" s="379"/>
      <c r="E2662" s="379"/>
      <c r="F2662" s="379"/>
      <c r="G2662" s="379"/>
      <c r="H2662" s="379"/>
      <c r="I2662" s="379"/>
      <c r="J2662" s="379"/>
      <c r="K2662" s="379"/>
      <c r="L2662" s="379"/>
      <c r="M2662" s="379"/>
      <c r="N2662" s="379"/>
      <c r="O2662" s="379"/>
      <c r="P2662" s="379"/>
      <c r="Q2662" s="379"/>
      <c r="R2662" s="379"/>
      <c r="S2662" s="379"/>
      <c r="T2662" s="379"/>
      <c r="U2662" s="379"/>
      <c r="V2662" s="379"/>
      <c r="W2662" s="379"/>
      <c r="X2662" s="379"/>
      <c r="Y2662" s="379"/>
      <c r="Z2662" s="379"/>
      <c r="AA2662" s="380"/>
      <c r="AB2662" s="379"/>
      <c r="AC2662" s="379"/>
      <c r="AD2662" s="379"/>
      <c r="AE2662" s="381"/>
      <c r="AF2662" s="105"/>
      <c r="AG2662" s="381"/>
      <c r="AH2662" s="381"/>
      <c r="AI2662" s="381"/>
      <c r="AJ2662" s="381"/>
      <c r="AK2662" s="381"/>
      <c r="AL2662" s="381"/>
      <c r="AM2662" s="381"/>
    </row>
    <row r="2663" spans="1:39" x14ac:dyDescent="0.35">
      <c r="A2663" s="379"/>
      <c r="B2663" s="379"/>
      <c r="C2663" s="379"/>
      <c r="D2663" s="379"/>
      <c r="E2663" s="379"/>
      <c r="F2663" s="379"/>
      <c r="G2663" s="379"/>
      <c r="H2663" s="379"/>
      <c r="I2663" s="379"/>
      <c r="J2663" s="379"/>
      <c r="K2663" s="379"/>
      <c r="L2663" s="379"/>
      <c r="M2663" s="379"/>
      <c r="N2663" s="379"/>
      <c r="O2663" s="379"/>
      <c r="P2663" s="379"/>
      <c r="Q2663" s="379"/>
      <c r="R2663" s="379"/>
      <c r="S2663" s="379"/>
      <c r="T2663" s="379"/>
      <c r="U2663" s="379"/>
      <c r="V2663" s="379"/>
      <c r="W2663" s="379"/>
      <c r="X2663" s="379"/>
      <c r="Y2663" s="379"/>
      <c r="Z2663" s="379"/>
      <c r="AA2663" s="380"/>
      <c r="AB2663" s="379"/>
      <c r="AC2663" s="379"/>
      <c r="AD2663" s="379"/>
      <c r="AE2663" s="381"/>
      <c r="AF2663" s="105"/>
      <c r="AG2663" s="381"/>
      <c r="AH2663" s="381"/>
      <c r="AI2663" s="381"/>
      <c r="AJ2663" s="381"/>
      <c r="AK2663" s="381"/>
      <c r="AL2663" s="381"/>
      <c r="AM2663" s="381"/>
    </row>
    <row r="2664" spans="1:39" x14ac:dyDescent="0.35">
      <c r="A2664" s="379"/>
      <c r="B2664" s="379"/>
      <c r="C2664" s="379"/>
      <c r="D2664" s="379"/>
      <c r="E2664" s="379"/>
      <c r="F2664" s="379"/>
      <c r="G2664" s="379"/>
      <c r="H2664" s="379"/>
      <c r="I2664" s="379"/>
      <c r="J2664" s="379"/>
      <c r="K2664" s="379"/>
      <c r="L2664" s="379"/>
      <c r="M2664" s="379"/>
      <c r="N2664" s="379"/>
      <c r="O2664" s="379"/>
      <c r="P2664" s="379"/>
      <c r="Q2664" s="379"/>
      <c r="R2664" s="379"/>
      <c r="S2664" s="379"/>
      <c r="T2664" s="379"/>
      <c r="U2664" s="379"/>
      <c r="V2664" s="379"/>
      <c r="W2664" s="379"/>
      <c r="X2664" s="379"/>
      <c r="Y2664" s="379"/>
      <c r="Z2664" s="379"/>
      <c r="AA2664" s="380"/>
      <c r="AB2664" s="379"/>
      <c r="AC2664" s="379"/>
      <c r="AD2664" s="379"/>
      <c r="AE2664" s="381"/>
      <c r="AF2664" s="105"/>
      <c r="AG2664" s="381"/>
      <c r="AH2664" s="381"/>
      <c r="AI2664" s="381"/>
      <c r="AJ2664" s="381"/>
      <c r="AK2664" s="381"/>
      <c r="AL2664" s="381"/>
      <c r="AM2664" s="381"/>
    </row>
    <row r="2665" spans="1:39" x14ac:dyDescent="0.35">
      <c r="A2665" s="379"/>
      <c r="B2665" s="379"/>
      <c r="C2665" s="379"/>
      <c r="D2665" s="379"/>
      <c r="E2665" s="379"/>
      <c r="F2665" s="379"/>
      <c r="G2665" s="379"/>
      <c r="H2665" s="379"/>
      <c r="I2665" s="379"/>
      <c r="J2665" s="379"/>
      <c r="K2665" s="379"/>
      <c r="L2665" s="379"/>
      <c r="M2665" s="379"/>
      <c r="N2665" s="379"/>
      <c r="O2665" s="379"/>
      <c r="P2665" s="379"/>
      <c r="Q2665" s="379"/>
      <c r="R2665" s="379"/>
      <c r="S2665" s="379"/>
      <c r="T2665" s="379"/>
      <c r="U2665" s="379"/>
      <c r="V2665" s="379"/>
      <c r="W2665" s="379"/>
      <c r="X2665" s="379"/>
      <c r="Y2665" s="379"/>
      <c r="Z2665" s="379"/>
      <c r="AA2665" s="380"/>
      <c r="AB2665" s="379"/>
      <c r="AC2665" s="379"/>
      <c r="AD2665" s="379"/>
      <c r="AE2665" s="381"/>
      <c r="AF2665" s="105"/>
      <c r="AG2665" s="381"/>
      <c r="AH2665" s="381"/>
      <c r="AI2665" s="381"/>
      <c r="AJ2665" s="381"/>
      <c r="AK2665" s="381"/>
      <c r="AL2665" s="381"/>
      <c r="AM2665" s="381"/>
    </row>
    <row r="2666" spans="1:39" x14ac:dyDescent="0.35">
      <c r="A2666" s="379"/>
      <c r="B2666" s="379"/>
      <c r="C2666" s="379"/>
      <c r="D2666" s="379"/>
      <c r="E2666" s="379"/>
      <c r="F2666" s="379"/>
      <c r="G2666" s="379"/>
      <c r="H2666" s="379"/>
      <c r="I2666" s="379"/>
      <c r="J2666" s="379"/>
      <c r="K2666" s="379"/>
      <c r="L2666" s="379"/>
      <c r="M2666" s="379"/>
      <c r="N2666" s="379"/>
      <c r="O2666" s="379"/>
      <c r="P2666" s="379"/>
      <c r="Q2666" s="379"/>
      <c r="R2666" s="379"/>
      <c r="S2666" s="379"/>
      <c r="T2666" s="379"/>
      <c r="U2666" s="379"/>
      <c r="V2666" s="379"/>
      <c r="W2666" s="379"/>
      <c r="X2666" s="379"/>
      <c r="Y2666" s="379"/>
      <c r="Z2666" s="379"/>
      <c r="AA2666" s="380"/>
      <c r="AB2666" s="379"/>
      <c r="AC2666" s="379"/>
      <c r="AD2666" s="379"/>
      <c r="AE2666" s="381"/>
      <c r="AF2666" s="105"/>
      <c r="AG2666" s="381"/>
      <c r="AH2666" s="381"/>
      <c r="AI2666" s="381"/>
      <c r="AJ2666" s="381"/>
      <c r="AK2666" s="381"/>
      <c r="AL2666" s="381"/>
      <c r="AM2666" s="381"/>
    </row>
    <row r="2667" spans="1:39" x14ac:dyDescent="0.35">
      <c r="A2667" s="379"/>
      <c r="B2667" s="379"/>
      <c r="C2667" s="379"/>
      <c r="D2667" s="379"/>
      <c r="E2667" s="379"/>
      <c r="F2667" s="379"/>
      <c r="G2667" s="379"/>
      <c r="H2667" s="379"/>
      <c r="I2667" s="379"/>
      <c r="J2667" s="379"/>
      <c r="K2667" s="379"/>
      <c r="L2667" s="379"/>
      <c r="M2667" s="379"/>
      <c r="N2667" s="379"/>
      <c r="O2667" s="379"/>
      <c r="P2667" s="379"/>
      <c r="Q2667" s="379"/>
      <c r="R2667" s="379"/>
      <c r="S2667" s="379"/>
      <c r="T2667" s="379"/>
      <c r="U2667" s="379"/>
      <c r="V2667" s="379"/>
      <c r="W2667" s="379"/>
      <c r="X2667" s="379"/>
      <c r="Y2667" s="379"/>
      <c r="Z2667" s="379"/>
      <c r="AA2667" s="380"/>
      <c r="AB2667" s="379"/>
      <c r="AC2667" s="379"/>
      <c r="AD2667" s="379"/>
      <c r="AE2667" s="381"/>
      <c r="AF2667" s="105"/>
      <c r="AG2667" s="381"/>
      <c r="AH2667" s="381"/>
      <c r="AI2667" s="381"/>
      <c r="AJ2667" s="381"/>
      <c r="AK2667" s="381"/>
      <c r="AL2667" s="381"/>
      <c r="AM2667" s="381"/>
    </row>
    <row r="2668" spans="1:39" x14ac:dyDescent="0.35">
      <c r="A2668" s="379"/>
      <c r="B2668" s="379"/>
      <c r="C2668" s="379"/>
      <c r="D2668" s="379"/>
      <c r="E2668" s="379"/>
      <c r="F2668" s="379"/>
      <c r="G2668" s="379"/>
      <c r="H2668" s="379"/>
      <c r="I2668" s="379"/>
      <c r="J2668" s="379"/>
      <c r="K2668" s="379"/>
      <c r="L2668" s="379"/>
      <c r="M2668" s="379"/>
      <c r="N2668" s="379"/>
      <c r="O2668" s="379"/>
      <c r="P2668" s="379"/>
      <c r="Q2668" s="379"/>
      <c r="R2668" s="379"/>
      <c r="S2668" s="379"/>
      <c r="T2668" s="379"/>
      <c r="U2668" s="379"/>
      <c r="V2668" s="379"/>
      <c r="W2668" s="379"/>
      <c r="X2668" s="379"/>
      <c r="Y2668" s="379"/>
      <c r="Z2668" s="379"/>
      <c r="AA2668" s="380"/>
      <c r="AB2668" s="379"/>
      <c r="AC2668" s="379"/>
      <c r="AD2668" s="379"/>
      <c r="AE2668" s="381"/>
      <c r="AF2668" s="105"/>
      <c r="AG2668" s="381"/>
      <c r="AH2668" s="381"/>
      <c r="AI2668" s="381"/>
      <c r="AJ2668" s="381"/>
      <c r="AK2668" s="381"/>
      <c r="AL2668" s="381"/>
      <c r="AM2668" s="381"/>
    </row>
    <row r="2669" spans="1:39" x14ac:dyDescent="0.35">
      <c r="A2669" s="379"/>
      <c r="B2669" s="379"/>
      <c r="C2669" s="379"/>
      <c r="D2669" s="379"/>
      <c r="E2669" s="379"/>
      <c r="F2669" s="379"/>
      <c r="G2669" s="379"/>
      <c r="H2669" s="379"/>
      <c r="I2669" s="379"/>
      <c r="J2669" s="379"/>
      <c r="K2669" s="379"/>
      <c r="L2669" s="379"/>
      <c r="M2669" s="379"/>
      <c r="N2669" s="379"/>
      <c r="O2669" s="379"/>
      <c r="P2669" s="379"/>
      <c r="Q2669" s="379"/>
      <c r="R2669" s="379"/>
      <c r="S2669" s="379"/>
      <c r="T2669" s="379"/>
      <c r="U2669" s="379"/>
      <c r="V2669" s="379"/>
      <c r="W2669" s="379"/>
      <c r="X2669" s="379"/>
      <c r="Y2669" s="379"/>
      <c r="Z2669" s="379"/>
      <c r="AA2669" s="380"/>
      <c r="AB2669" s="379"/>
      <c r="AC2669" s="379"/>
      <c r="AD2669" s="379"/>
      <c r="AE2669" s="381"/>
      <c r="AF2669" s="105"/>
      <c r="AG2669" s="381"/>
      <c r="AH2669" s="381"/>
      <c r="AI2669" s="381"/>
      <c r="AJ2669" s="381"/>
      <c r="AK2669" s="381"/>
      <c r="AL2669" s="381"/>
      <c r="AM2669" s="381"/>
    </row>
    <row r="2670" spans="1:39" x14ac:dyDescent="0.35">
      <c r="A2670" s="379"/>
      <c r="B2670" s="379"/>
      <c r="C2670" s="379"/>
      <c r="D2670" s="379"/>
      <c r="E2670" s="379"/>
      <c r="F2670" s="379"/>
      <c r="G2670" s="379"/>
      <c r="H2670" s="379"/>
      <c r="I2670" s="379"/>
      <c r="J2670" s="379"/>
      <c r="K2670" s="379"/>
      <c r="L2670" s="379"/>
      <c r="M2670" s="379"/>
      <c r="N2670" s="379"/>
      <c r="O2670" s="379"/>
      <c r="P2670" s="379"/>
      <c r="Q2670" s="379"/>
      <c r="R2670" s="379"/>
      <c r="S2670" s="379"/>
      <c r="T2670" s="379"/>
      <c r="U2670" s="379"/>
      <c r="V2670" s="379"/>
      <c r="W2670" s="379"/>
      <c r="X2670" s="379"/>
      <c r="Y2670" s="379"/>
      <c r="Z2670" s="379"/>
      <c r="AA2670" s="380"/>
      <c r="AB2670" s="379"/>
      <c r="AC2670" s="379"/>
      <c r="AD2670" s="379"/>
      <c r="AE2670" s="381"/>
      <c r="AF2670" s="105"/>
      <c r="AG2670" s="381"/>
      <c r="AH2670" s="381"/>
      <c r="AI2670" s="381"/>
      <c r="AJ2670" s="381"/>
      <c r="AK2670" s="381"/>
      <c r="AL2670" s="381"/>
      <c r="AM2670" s="381"/>
    </row>
    <row r="2671" spans="1:39" x14ac:dyDescent="0.35">
      <c r="A2671" s="379"/>
      <c r="B2671" s="379"/>
      <c r="C2671" s="379"/>
      <c r="D2671" s="379"/>
      <c r="E2671" s="379"/>
      <c r="F2671" s="379"/>
      <c r="G2671" s="379"/>
      <c r="H2671" s="379"/>
      <c r="I2671" s="379"/>
      <c r="J2671" s="379"/>
      <c r="K2671" s="379"/>
      <c r="L2671" s="379"/>
      <c r="M2671" s="379"/>
      <c r="N2671" s="379"/>
      <c r="O2671" s="379"/>
      <c r="P2671" s="379"/>
      <c r="Q2671" s="379"/>
      <c r="R2671" s="379"/>
      <c r="S2671" s="379"/>
      <c r="T2671" s="379"/>
      <c r="U2671" s="379"/>
      <c r="V2671" s="379"/>
      <c r="W2671" s="379"/>
      <c r="X2671" s="379"/>
      <c r="Y2671" s="379"/>
      <c r="Z2671" s="379"/>
      <c r="AA2671" s="380"/>
      <c r="AB2671" s="379"/>
      <c r="AC2671" s="379"/>
      <c r="AD2671" s="379"/>
      <c r="AE2671" s="381"/>
      <c r="AF2671" s="105"/>
      <c r="AG2671" s="381"/>
      <c r="AH2671" s="381"/>
      <c r="AI2671" s="381"/>
      <c r="AJ2671" s="381"/>
      <c r="AK2671" s="381"/>
      <c r="AL2671" s="381"/>
      <c r="AM2671" s="381"/>
    </row>
    <row r="2672" spans="1:39" x14ac:dyDescent="0.35">
      <c r="A2672" s="379"/>
      <c r="B2672" s="379"/>
      <c r="C2672" s="379"/>
      <c r="D2672" s="379"/>
      <c r="E2672" s="379"/>
      <c r="F2672" s="379"/>
      <c r="G2672" s="379"/>
      <c r="H2672" s="379"/>
      <c r="I2672" s="379"/>
      <c r="J2672" s="379"/>
      <c r="K2672" s="379"/>
      <c r="L2672" s="379"/>
      <c r="M2672" s="379"/>
      <c r="N2672" s="379"/>
      <c r="O2672" s="379"/>
      <c r="P2672" s="379"/>
      <c r="Q2672" s="379"/>
      <c r="R2672" s="379"/>
      <c r="S2672" s="379"/>
      <c r="T2672" s="379"/>
      <c r="U2672" s="379"/>
      <c r="V2672" s="379"/>
      <c r="W2672" s="379"/>
      <c r="X2672" s="379"/>
      <c r="Y2672" s="379"/>
      <c r="Z2672" s="379"/>
      <c r="AA2672" s="380"/>
      <c r="AB2672" s="379"/>
      <c r="AC2672" s="379"/>
      <c r="AD2672" s="379"/>
      <c r="AE2672" s="381"/>
      <c r="AF2672" s="105"/>
      <c r="AG2672" s="381"/>
      <c r="AH2672" s="381"/>
      <c r="AI2672" s="381"/>
      <c r="AJ2672" s="381"/>
      <c r="AK2672" s="381"/>
      <c r="AL2672" s="381"/>
      <c r="AM2672" s="381"/>
    </row>
    <row r="2673" spans="1:39" x14ac:dyDescent="0.35">
      <c r="A2673" s="379"/>
      <c r="B2673" s="379"/>
      <c r="C2673" s="379"/>
      <c r="D2673" s="379"/>
      <c r="E2673" s="379"/>
      <c r="F2673" s="379"/>
      <c r="G2673" s="379"/>
      <c r="H2673" s="379"/>
      <c r="I2673" s="379"/>
      <c r="J2673" s="379"/>
      <c r="K2673" s="379"/>
      <c r="L2673" s="379"/>
      <c r="M2673" s="379"/>
      <c r="N2673" s="379"/>
      <c r="O2673" s="379"/>
      <c r="P2673" s="379"/>
      <c r="Q2673" s="379"/>
      <c r="R2673" s="379"/>
      <c r="S2673" s="379"/>
      <c r="T2673" s="379"/>
      <c r="U2673" s="379"/>
      <c r="V2673" s="379"/>
      <c r="W2673" s="379"/>
      <c r="X2673" s="379"/>
      <c r="Y2673" s="379"/>
      <c r="Z2673" s="379"/>
      <c r="AA2673" s="380"/>
      <c r="AB2673" s="379"/>
      <c r="AC2673" s="379"/>
      <c r="AD2673" s="379"/>
      <c r="AE2673" s="381"/>
      <c r="AF2673" s="105"/>
      <c r="AG2673" s="381"/>
      <c r="AH2673" s="381"/>
      <c r="AI2673" s="381"/>
      <c r="AJ2673" s="381"/>
      <c r="AK2673" s="381"/>
      <c r="AL2673" s="381"/>
      <c r="AM2673" s="381"/>
    </row>
    <row r="2674" spans="1:39" x14ac:dyDescent="0.35">
      <c r="A2674" s="379"/>
      <c r="B2674" s="379"/>
      <c r="C2674" s="379"/>
      <c r="D2674" s="379"/>
      <c r="E2674" s="379"/>
      <c r="F2674" s="379"/>
      <c r="G2674" s="379"/>
      <c r="H2674" s="379"/>
      <c r="I2674" s="379"/>
      <c r="J2674" s="379"/>
      <c r="K2674" s="379"/>
      <c r="L2674" s="379"/>
      <c r="M2674" s="379"/>
      <c r="N2674" s="379"/>
      <c r="O2674" s="379"/>
      <c r="P2674" s="379"/>
      <c r="Q2674" s="379"/>
      <c r="R2674" s="379"/>
      <c r="S2674" s="379"/>
      <c r="T2674" s="379"/>
      <c r="U2674" s="379"/>
      <c r="V2674" s="379"/>
      <c r="W2674" s="379"/>
      <c r="X2674" s="379"/>
      <c r="Y2674" s="379"/>
      <c r="Z2674" s="379"/>
      <c r="AA2674" s="380"/>
      <c r="AB2674" s="379"/>
      <c r="AC2674" s="379"/>
      <c r="AD2674" s="379"/>
      <c r="AE2674" s="381"/>
      <c r="AF2674" s="105"/>
      <c r="AG2674" s="381"/>
      <c r="AH2674" s="381"/>
      <c r="AI2674" s="381"/>
      <c r="AJ2674" s="381"/>
      <c r="AK2674" s="381"/>
      <c r="AL2674" s="381"/>
      <c r="AM2674" s="381"/>
    </row>
    <row r="2675" spans="1:39" x14ac:dyDescent="0.35">
      <c r="A2675" s="379"/>
      <c r="B2675" s="379"/>
      <c r="C2675" s="379"/>
      <c r="D2675" s="379"/>
      <c r="E2675" s="379"/>
      <c r="F2675" s="379"/>
      <c r="G2675" s="379"/>
      <c r="H2675" s="379"/>
      <c r="I2675" s="379"/>
      <c r="J2675" s="379"/>
      <c r="K2675" s="379"/>
      <c r="L2675" s="379"/>
      <c r="M2675" s="379"/>
      <c r="N2675" s="379"/>
      <c r="O2675" s="379"/>
      <c r="P2675" s="379"/>
      <c r="Q2675" s="379"/>
      <c r="R2675" s="379"/>
      <c r="S2675" s="379"/>
      <c r="T2675" s="379"/>
      <c r="U2675" s="379"/>
      <c r="V2675" s="379"/>
      <c r="W2675" s="379"/>
      <c r="X2675" s="379"/>
      <c r="Y2675" s="379"/>
      <c r="Z2675" s="379"/>
      <c r="AA2675" s="380"/>
      <c r="AB2675" s="379"/>
      <c r="AC2675" s="379"/>
      <c r="AD2675" s="379"/>
      <c r="AE2675" s="381"/>
      <c r="AF2675" s="105"/>
      <c r="AG2675" s="381"/>
      <c r="AH2675" s="381"/>
      <c r="AI2675" s="381"/>
      <c r="AJ2675" s="381"/>
      <c r="AK2675" s="381"/>
      <c r="AL2675" s="381"/>
      <c r="AM2675" s="381"/>
    </row>
    <row r="2676" spans="1:39" x14ac:dyDescent="0.35">
      <c r="A2676" s="379"/>
      <c r="B2676" s="379"/>
      <c r="C2676" s="379"/>
      <c r="D2676" s="379"/>
      <c r="E2676" s="379"/>
      <c r="F2676" s="379"/>
      <c r="G2676" s="379"/>
      <c r="H2676" s="379"/>
      <c r="I2676" s="379"/>
      <c r="J2676" s="379"/>
      <c r="K2676" s="379"/>
      <c r="L2676" s="379"/>
      <c r="M2676" s="379"/>
      <c r="N2676" s="379"/>
      <c r="O2676" s="379"/>
      <c r="P2676" s="379"/>
      <c r="Q2676" s="379"/>
      <c r="R2676" s="379"/>
      <c r="S2676" s="379"/>
      <c r="T2676" s="379"/>
      <c r="U2676" s="379"/>
      <c r="V2676" s="379"/>
      <c r="W2676" s="379"/>
      <c r="X2676" s="379"/>
      <c r="Y2676" s="379"/>
      <c r="Z2676" s="379"/>
      <c r="AA2676" s="380"/>
      <c r="AB2676" s="379"/>
      <c r="AC2676" s="379"/>
      <c r="AD2676" s="379"/>
      <c r="AE2676" s="381"/>
      <c r="AF2676" s="105"/>
      <c r="AG2676" s="381"/>
      <c r="AH2676" s="381"/>
      <c r="AI2676" s="381"/>
      <c r="AJ2676" s="381"/>
      <c r="AK2676" s="381"/>
      <c r="AL2676" s="381"/>
      <c r="AM2676" s="381"/>
    </row>
    <row r="2677" spans="1:39" x14ac:dyDescent="0.35">
      <c r="A2677" s="379"/>
      <c r="B2677" s="379"/>
      <c r="C2677" s="379"/>
      <c r="D2677" s="379"/>
      <c r="E2677" s="379"/>
      <c r="F2677" s="379"/>
      <c r="G2677" s="379"/>
      <c r="H2677" s="379"/>
      <c r="I2677" s="379"/>
      <c r="J2677" s="379"/>
      <c r="K2677" s="379"/>
      <c r="L2677" s="379"/>
      <c r="M2677" s="379"/>
      <c r="N2677" s="379"/>
      <c r="O2677" s="379"/>
      <c r="P2677" s="379"/>
      <c r="Q2677" s="379"/>
      <c r="R2677" s="379"/>
      <c r="S2677" s="379"/>
      <c r="T2677" s="379"/>
      <c r="U2677" s="379"/>
      <c r="V2677" s="379"/>
      <c r="W2677" s="379"/>
      <c r="X2677" s="379"/>
      <c r="Y2677" s="379"/>
      <c r="Z2677" s="379"/>
      <c r="AA2677" s="380"/>
      <c r="AB2677" s="379"/>
      <c r="AC2677" s="379"/>
      <c r="AD2677" s="379"/>
      <c r="AE2677" s="381"/>
      <c r="AF2677" s="105"/>
      <c r="AG2677" s="381"/>
      <c r="AH2677" s="381"/>
      <c r="AI2677" s="381"/>
      <c r="AJ2677" s="381"/>
      <c r="AK2677" s="381"/>
      <c r="AL2677" s="381"/>
      <c r="AM2677" s="381"/>
    </row>
    <row r="2678" spans="1:39" x14ac:dyDescent="0.35">
      <c r="A2678" s="379"/>
      <c r="B2678" s="379"/>
      <c r="C2678" s="379"/>
      <c r="D2678" s="379"/>
      <c r="E2678" s="379"/>
      <c r="F2678" s="379"/>
      <c r="G2678" s="379"/>
      <c r="H2678" s="379"/>
      <c r="I2678" s="379"/>
      <c r="J2678" s="379"/>
      <c r="K2678" s="379"/>
      <c r="L2678" s="379"/>
      <c r="M2678" s="379"/>
      <c r="N2678" s="379"/>
      <c r="O2678" s="379"/>
      <c r="P2678" s="379"/>
      <c r="Q2678" s="379"/>
      <c r="R2678" s="379"/>
      <c r="S2678" s="379"/>
      <c r="T2678" s="379"/>
      <c r="U2678" s="379"/>
      <c r="V2678" s="379"/>
      <c r="W2678" s="379"/>
      <c r="X2678" s="379"/>
      <c r="Y2678" s="379"/>
      <c r="Z2678" s="379"/>
      <c r="AA2678" s="380"/>
      <c r="AB2678" s="379"/>
      <c r="AC2678" s="379"/>
      <c r="AD2678" s="379"/>
      <c r="AE2678" s="381"/>
      <c r="AF2678" s="105"/>
      <c r="AG2678" s="381"/>
      <c r="AH2678" s="381"/>
      <c r="AI2678" s="381"/>
      <c r="AJ2678" s="381"/>
      <c r="AK2678" s="381"/>
      <c r="AL2678" s="381"/>
      <c r="AM2678" s="381"/>
    </row>
    <row r="2679" spans="1:39" x14ac:dyDescent="0.35">
      <c r="A2679" s="379"/>
      <c r="B2679" s="379"/>
      <c r="C2679" s="379"/>
      <c r="D2679" s="379"/>
      <c r="E2679" s="379"/>
      <c r="F2679" s="379"/>
      <c r="G2679" s="379"/>
      <c r="H2679" s="379"/>
      <c r="I2679" s="379"/>
      <c r="J2679" s="379"/>
      <c r="K2679" s="379"/>
      <c r="L2679" s="379"/>
      <c r="M2679" s="379"/>
      <c r="N2679" s="379"/>
      <c r="O2679" s="379"/>
      <c r="P2679" s="379"/>
      <c r="Q2679" s="379"/>
      <c r="R2679" s="379"/>
      <c r="S2679" s="379"/>
      <c r="T2679" s="379"/>
      <c r="U2679" s="379"/>
      <c r="V2679" s="379"/>
      <c r="W2679" s="379"/>
      <c r="X2679" s="379"/>
      <c r="Y2679" s="379"/>
      <c r="Z2679" s="379"/>
      <c r="AA2679" s="380"/>
      <c r="AB2679" s="379"/>
      <c r="AC2679" s="379"/>
      <c r="AD2679" s="379"/>
      <c r="AE2679" s="381"/>
      <c r="AF2679" s="105"/>
      <c r="AG2679" s="381"/>
      <c r="AH2679" s="381"/>
      <c r="AI2679" s="381"/>
      <c r="AJ2679" s="381"/>
      <c r="AK2679" s="381"/>
      <c r="AL2679" s="381"/>
      <c r="AM2679" s="381"/>
    </row>
    <row r="2680" spans="1:39" x14ac:dyDescent="0.35">
      <c r="A2680" s="379"/>
      <c r="B2680" s="379"/>
      <c r="C2680" s="379"/>
      <c r="D2680" s="379"/>
      <c r="E2680" s="379"/>
      <c r="F2680" s="379"/>
      <c r="G2680" s="379"/>
      <c r="H2680" s="379"/>
      <c r="I2680" s="379"/>
      <c r="J2680" s="379"/>
      <c r="K2680" s="379"/>
      <c r="L2680" s="379"/>
      <c r="M2680" s="379"/>
      <c r="N2680" s="379"/>
      <c r="O2680" s="379"/>
      <c r="P2680" s="379"/>
      <c r="Q2680" s="379"/>
      <c r="R2680" s="379"/>
      <c r="S2680" s="379"/>
      <c r="T2680" s="379"/>
      <c r="U2680" s="379"/>
      <c r="V2680" s="379"/>
      <c r="W2680" s="379"/>
      <c r="X2680" s="379"/>
      <c r="Y2680" s="379"/>
      <c r="Z2680" s="379"/>
      <c r="AA2680" s="380"/>
      <c r="AB2680" s="379"/>
      <c r="AC2680" s="379"/>
      <c r="AD2680" s="379"/>
      <c r="AE2680" s="381"/>
      <c r="AF2680" s="105"/>
      <c r="AG2680" s="381"/>
      <c r="AH2680" s="381"/>
      <c r="AI2680" s="381"/>
      <c r="AJ2680" s="381"/>
      <c r="AK2680" s="381"/>
      <c r="AL2680" s="381"/>
      <c r="AM2680" s="381"/>
    </row>
    <row r="2681" spans="1:39" x14ac:dyDescent="0.35">
      <c r="A2681" s="379"/>
      <c r="B2681" s="379"/>
      <c r="C2681" s="379"/>
      <c r="D2681" s="379"/>
      <c r="E2681" s="379"/>
      <c r="F2681" s="379"/>
      <c r="G2681" s="379"/>
      <c r="H2681" s="379"/>
      <c r="I2681" s="379"/>
      <c r="J2681" s="379"/>
      <c r="K2681" s="379"/>
      <c r="L2681" s="379"/>
      <c r="M2681" s="379"/>
      <c r="N2681" s="379"/>
      <c r="O2681" s="379"/>
      <c r="P2681" s="379"/>
      <c r="Q2681" s="379"/>
      <c r="R2681" s="379"/>
      <c r="S2681" s="379"/>
      <c r="T2681" s="379"/>
      <c r="U2681" s="379"/>
      <c r="V2681" s="379"/>
      <c r="W2681" s="379"/>
      <c r="X2681" s="379"/>
      <c r="Y2681" s="379"/>
      <c r="Z2681" s="379"/>
      <c r="AA2681" s="380"/>
      <c r="AB2681" s="379"/>
      <c r="AC2681" s="379"/>
      <c r="AD2681" s="379"/>
      <c r="AE2681" s="381"/>
      <c r="AF2681" s="105"/>
      <c r="AG2681" s="381"/>
      <c r="AH2681" s="381"/>
      <c r="AI2681" s="381"/>
      <c r="AJ2681" s="381"/>
      <c r="AK2681" s="381"/>
      <c r="AL2681" s="381"/>
      <c r="AM2681" s="381"/>
    </row>
    <row r="2682" spans="1:39" x14ac:dyDescent="0.35">
      <c r="A2682" s="379"/>
      <c r="B2682" s="379"/>
      <c r="C2682" s="379"/>
      <c r="D2682" s="379"/>
      <c r="E2682" s="379"/>
      <c r="F2682" s="379"/>
      <c r="G2682" s="379"/>
      <c r="H2682" s="379"/>
      <c r="I2682" s="379"/>
      <c r="J2682" s="379"/>
      <c r="K2682" s="379"/>
      <c r="L2682" s="379"/>
      <c r="M2682" s="379"/>
      <c r="N2682" s="379"/>
      <c r="O2682" s="379"/>
      <c r="P2682" s="379"/>
      <c r="Q2682" s="379"/>
      <c r="R2682" s="379"/>
      <c r="S2682" s="379"/>
      <c r="T2682" s="379"/>
      <c r="U2682" s="379"/>
      <c r="V2682" s="379"/>
      <c r="W2682" s="379"/>
      <c r="X2682" s="379"/>
      <c r="Y2682" s="379"/>
      <c r="Z2682" s="379"/>
      <c r="AA2682" s="380"/>
      <c r="AB2682" s="379"/>
      <c r="AC2682" s="379"/>
      <c r="AD2682" s="379"/>
      <c r="AE2682" s="381"/>
      <c r="AF2682" s="105"/>
      <c r="AG2682" s="381"/>
      <c r="AH2682" s="381"/>
      <c r="AI2682" s="381"/>
      <c r="AJ2682" s="381"/>
      <c r="AK2682" s="381"/>
      <c r="AL2682" s="381"/>
      <c r="AM2682" s="381"/>
    </row>
    <row r="2683" spans="1:39" x14ac:dyDescent="0.35">
      <c r="A2683" s="379"/>
      <c r="B2683" s="379"/>
      <c r="C2683" s="379"/>
      <c r="D2683" s="379"/>
      <c r="E2683" s="379"/>
      <c r="F2683" s="379"/>
      <c r="G2683" s="379"/>
      <c r="H2683" s="379"/>
      <c r="I2683" s="379"/>
      <c r="J2683" s="379"/>
      <c r="K2683" s="379"/>
      <c r="L2683" s="379"/>
      <c r="M2683" s="379"/>
      <c r="N2683" s="379"/>
      <c r="O2683" s="379"/>
      <c r="P2683" s="379"/>
      <c r="Q2683" s="379"/>
      <c r="R2683" s="379"/>
      <c r="S2683" s="379"/>
      <c r="T2683" s="379"/>
      <c r="U2683" s="379"/>
      <c r="V2683" s="379"/>
      <c r="W2683" s="379"/>
      <c r="X2683" s="379"/>
      <c r="Y2683" s="379"/>
      <c r="Z2683" s="379"/>
      <c r="AA2683" s="380"/>
      <c r="AB2683" s="379"/>
      <c r="AC2683" s="379"/>
      <c r="AD2683" s="379"/>
      <c r="AE2683" s="381"/>
      <c r="AF2683" s="105"/>
      <c r="AG2683" s="381"/>
      <c r="AH2683" s="381"/>
      <c r="AI2683" s="381"/>
      <c r="AJ2683" s="381"/>
      <c r="AK2683" s="381"/>
      <c r="AL2683" s="381"/>
      <c r="AM2683" s="381"/>
    </row>
    <row r="2684" spans="1:39" x14ac:dyDescent="0.35">
      <c r="A2684" s="379"/>
      <c r="B2684" s="379"/>
      <c r="C2684" s="379"/>
      <c r="D2684" s="379"/>
      <c r="E2684" s="379"/>
      <c r="F2684" s="379"/>
      <c r="G2684" s="379"/>
      <c r="H2684" s="379"/>
      <c r="I2684" s="379"/>
      <c r="J2684" s="379"/>
      <c r="K2684" s="379"/>
      <c r="L2684" s="379"/>
      <c r="M2684" s="379"/>
      <c r="N2684" s="379"/>
      <c r="O2684" s="379"/>
      <c r="P2684" s="379"/>
      <c r="Q2684" s="379"/>
      <c r="R2684" s="379"/>
      <c r="S2684" s="379"/>
      <c r="T2684" s="379"/>
      <c r="U2684" s="379"/>
      <c r="V2684" s="379"/>
      <c r="W2684" s="379"/>
      <c r="X2684" s="379"/>
      <c r="Y2684" s="379"/>
      <c r="Z2684" s="379"/>
      <c r="AA2684" s="380"/>
      <c r="AB2684" s="379"/>
      <c r="AC2684" s="379"/>
      <c r="AD2684" s="379"/>
      <c r="AE2684" s="381"/>
      <c r="AF2684" s="105"/>
      <c r="AG2684" s="381"/>
      <c r="AH2684" s="381"/>
      <c r="AI2684" s="381"/>
      <c r="AJ2684" s="381"/>
      <c r="AK2684" s="381"/>
      <c r="AL2684" s="381"/>
      <c r="AM2684" s="381"/>
    </row>
    <row r="2685" spans="1:39" x14ac:dyDescent="0.35">
      <c r="A2685" s="379"/>
      <c r="B2685" s="379"/>
      <c r="C2685" s="379"/>
      <c r="D2685" s="379"/>
      <c r="E2685" s="379"/>
      <c r="F2685" s="379"/>
      <c r="G2685" s="379"/>
      <c r="H2685" s="379"/>
      <c r="I2685" s="379"/>
      <c r="J2685" s="379"/>
      <c r="K2685" s="379"/>
      <c r="L2685" s="379"/>
      <c r="M2685" s="379"/>
      <c r="N2685" s="379"/>
      <c r="O2685" s="379"/>
      <c r="P2685" s="379"/>
      <c r="Q2685" s="379"/>
      <c r="R2685" s="379"/>
      <c r="S2685" s="379"/>
      <c r="T2685" s="379"/>
      <c r="U2685" s="379"/>
      <c r="V2685" s="379"/>
      <c r="W2685" s="379"/>
      <c r="X2685" s="379"/>
      <c r="Y2685" s="379"/>
      <c r="Z2685" s="379"/>
      <c r="AA2685" s="380"/>
      <c r="AB2685" s="379"/>
      <c r="AC2685" s="379"/>
      <c r="AD2685" s="379"/>
      <c r="AE2685" s="381"/>
      <c r="AF2685" s="105"/>
      <c r="AG2685" s="381"/>
      <c r="AH2685" s="381"/>
      <c r="AI2685" s="381"/>
      <c r="AJ2685" s="381"/>
      <c r="AK2685" s="381"/>
      <c r="AL2685" s="381"/>
      <c r="AM2685" s="381"/>
    </row>
    <row r="2686" spans="1:39" x14ac:dyDescent="0.35">
      <c r="A2686" s="379"/>
      <c r="B2686" s="379"/>
      <c r="C2686" s="379"/>
      <c r="D2686" s="379"/>
      <c r="E2686" s="379"/>
      <c r="F2686" s="379"/>
      <c r="G2686" s="379"/>
      <c r="H2686" s="379"/>
      <c r="I2686" s="379"/>
      <c r="J2686" s="379"/>
      <c r="K2686" s="379"/>
      <c r="L2686" s="379"/>
      <c r="M2686" s="379"/>
      <c r="N2686" s="379"/>
      <c r="O2686" s="379"/>
      <c r="P2686" s="379"/>
      <c r="Q2686" s="379"/>
      <c r="R2686" s="379"/>
      <c r="S2686" s="379"/>
      <c r="T2686" s="379"/>
      <c r="U2686" s="379"/>
      <c r="V2686" s="379"/>
      <c r="W2686" s="379"/>
      <c r="X2686" s="379"/>
      <c r="Y2686" s="379"/>
      <c r="Z2686" s="379"/>
      <c r="AA2686" s="380"/>
      <c r="AB2686" s="379"/>
      <c r="AC2686" s="379"/>
      <c r="AD2686" s="379"/>
      <c r="AE2686" s="381"/>
      <c r="AF2686" s="105"/>
      <c r="AG2686" s="381"/>
      <c r="AH2686" s="381"/>
      <c r="AI2686" s="381"/>
      <c r="AJ2686" s="381"/>
      <c r="AK2686" s="381"/>
      <c r="AL2686" s="381"/>
      <c r="AM2686" s="381"/>
    </row>
    <row r="2687" spans="1:39" x14ac:dyDescent="0.35">
      <c r="A2687" s="379"/>
      <c r="B2687" s="379"/>
      <c r="C2687" s="379"/>
      <c r="D2687" s="379"/>
      <c r="E2687" s="379"/>
      <c r="F2687" s="379"/>
      <c r="G2687" s="379"/>
      <c r="H2687" s="379"/>
      <c r="I2687" s="379"/>
      <c r="J2687" s="379"/>
      <c r="K2687" s="379"/>
      <c r="L2687" s="379"/>
      <c r="M2687" s="379"/>
      <c r="N2687" s="379"/>
      <c r="O2687" s="379"/>
      <c r="P2687" s="379"/>
      <c r="Q2687" s="379"/>
      <c r="R2687" s="379"/>
      <c r="S2687" s="379"/>
      <c r="T2687" s="379"/>
      <c r="U2687" s="379"/>
      <c r="V2687" s="379"/>
      <c r="W2687" s="379"/>
      <c r="X2687" s="379"/>
      <c r="Y2687" s="379"/>
      <c r="Z2687" s="379"/>
      <c r="AA2687" s="380"/>
      <c r="AB2687" s="379"/>
      <c r="AC2687" s="379"/>
      <c r="AD2687" s="379"/>
      <c r="AE2687" s="381"/>
      <c r="AF2687" s="105"/>
      <c r="AG2687" s="381"/>
      <c r="AH2687" s="381"/>
      <c r="AI2687" s="381"/>
      <c r="AJ2687" s="381"/>
      <c r="AK2687" s="381"/>
      <c r="AL2687" s="381"/>
      <c r="AM2687" s="381"/>
    </row>
    <row r="2688" spans="1:39" x14ac:dyDescent="0.35">
      <c r="A2688" s="379"/>
      <c r="B2688" s="379"/>
      <c r="C2688" s="379"/>
      <c r="D2688" s="379"/>
      <c r="E2688" s="379"/>
      <c r="F2688" s="379"/>
      <c r="G2688" s="379"/>
      <c r="H2688" s="379"/>
      <c r="I2688" s="379"/>
      <c r="J2688" s="379"/>
      <c r="K2688" s="379"/>
      <c r="L2688" s="379"/>
      <c r="M2688" s="379"/>
      <c r="N2688" s="379"/>
      <c r="O2688" s="379"/>
      <c r="P2688" s="379"/>
      <c r="Q2688" s="379"/>
      <c r="R2688" s="379"/>
      <c r="S2688" s="379"/>
      <c r="T2688" s="379"/>
      <c r="U2688" s="379"/>
      <c r="V2688" s="379"/>
      <c r="W2688" s="379"/>
      <c r="X2688" s="379"/>
      <c r="Y2688" s="379"/>
      <c r="Z2688" s="379"/>
      <c r="AA2688" s="380"/>
      <c r="AB2688" s="379"/>
      <c r="AC2688" s="379"/>
      <c r="AD2688" s="379"/>
      <c r="AE2688" s="381"/>
      <c r="AF2688" s="105"/>
      <c r="AG2688" s="381"/>
      <c r="AH2688" s="381"/>
      <c r="AI2688" s="381"/>
      <c r="AJ2688" s="381"/>
      <c r="AK2688" s="381"/>
      <c r="AL2688" s="381"/>
      <c r="AM2688" s="381"/>
    </row>
    <row r="2689" spans="1:39" x14ac:dyDescent="0.35">
      <c r="A2689" s="379"/>
      <c r="B2689" s="379"/>
      <c r="C2689" s="379"/>
      <c r="D2689" s="379"/>
      <c r="E2689" s="379"/>
      <c r="F2689" s="379"/>
      <c r="G2689" s="379"/>
      <c r="H2689" s="379"/>
      <c r="I2689" s="379"/>
      <c r="J2689" s="379"/>
      <c r="K2689" s="379"/>
      <c r="L2689" s="379"/>
      <c r="M2689" s="379"/>
      <c r="N2689" s="379"/>
      <c r="O2689" s="379"/>
      <c r="P2689" s="379"/>
      <c r="Q2689" s="379"/>
      <c r="R2689" s="379"/>
      <c r="S2689" s="379"/>
      <c r="T2689" s="379"/>
      <c r="U2689" s="379"/>
      <c r="V2689" s="379"/>
      <c r="W2689" s="379"/>
      <c r="X2689" s="379"/>
      <c r="Y2689" s="379"/>
      <c r="Z2689" s="379"/>
      <c r="AA2689" s="380"/>
      <c r="AB2689" s="379"/>
      <c r="AC2689" s="379"/>
      <c r="AD2689" s="379"/>
      <c r="AE2689" s="381"/>
      <c r="AF2689" s="105"/>
      <c r="AG2689" s="381"/>
      <c r="AH2689" s="381"/>
      <c r="AI2689" s="381"/>
      <c r="AJ2689" s="381"/>
      <c r="AK2689" s="381"/>
      <c r="AL2689" s="381"/>
      <c r="AM2689" s="381"/>
    </row>
    <row r="2690" spans="1:39" x14ac:dyDescent="0.35">
      <c r="A2690" s="379"/>
      <c r="B2690" s="379"/>
      <c r="C2690" s="379"/>
      <c r="D2690" s="379"/>
      <c r="E2690" s="379"/>
      <c r="F2690" s="379"/>
      <c r="G2690" s="379"/>
      <c r="H2690" s="379"/>
      <c r="I2690" s="379"/>
      <c r="J2690" s="379"/>
      <c r="K2690" s="379"/>
      <c r="L2690" s="379"/>
      <c r="M2690" s="379"/>
      <c r="N2690" s="379"/>
      <c r="O2690" s="379"/>
      <c r="P2690" s="379"/>
      <c r="Q2690" s="379"/>
      <c r="R2690" s="379"/>
      <c r="S2690" s="379"/>
      <c r="T2690" s="379"/>
      <c r="U2690" s="379"/>
      <c r="V2690" s="379"/>
      <c r="W2690" s="379"/>
      <c r="X2690" s="379"/>
      <c r="Y2690" s="379"/>
      <c r="Z2690" s="379"/>
      <c r="AA2690" s="380"/>
      <c r="AB2690" s="379"/>
      <c r="AC2690" s="379"/>
      <c r="AD2690" s="379"/>
      <c r="AE2690" s="381"/>
      <c r="AF2690" s="105"/>
      <c r="AG2690" s="381"/>
      <c r="AH2690" s="381"/>
      <c r="AI2690" s="381"/>
      <c r="AJ2690" s="381"/>
      <c r="AK2690" s="381"/>
      <c r="AL2690" s="381"/>
      <c r="AM2690" s="381"/>
    </row>
    <row r="2691" spans="1:39" x14ac:dyDescent="0.35">
      <c r="A2691" s="379"/>
      <c r="B2691" s="379"/>
      <c r="C2691" s="379"/>
      <c r="D2691" s="379"/>
      <c r="E2691" s="379"/>
      <c r="F2691" s="379"/>
      <c r="G2691" s="379"/>
      <c r="H2691" s="379"/>
      <c r="I2691" s="379"/>
      <c r="J2691" s="379"/>
      <c r="K2691" s="379"/>
      <c r="L2691" s="379"/>
      <c r="M2691" s="379"/>
      <c r="N2691" s="379"/>
      <c r="O2691" s="379"/>
      <c r="P2691" s="379"/>
      <c r="Q2691" s="379"/>
      <c r="R2691" s="379"/>
      <c r="S2691" s="379"/>
      <c r="T2691" s="379"/>
      <c r="U2691" s="379"/>
      <c r="V2691" s="379"/>
      <c r="W2691" s="379"/>
      <c r="X2691" s="379"/>
      <c r="Y2691" s="379"/>
      <c r="Z2691" s="379"/>
      <c r="AA2691" s="380"/>
      <c r="AB2691" s="379"/>
      <c r="AC2691" s="379"/>
      <c r="AD2691" s="379"/>
      <c r="AE2691" s="381"/>
      <c r="AF2691" s="105"/>
      <c r="AG2691" s="381"/>
      <c r="AH2691" s="381"/>
      <c r="AI2691" s="381"/>
      <c r="AJ2691" s="381"/>
      <c r="AK2691" s="381"/>
      <c r="AL2691" s="381"/>
      <c r="AM2691" s="381"/>
    </row>
    <row r="2692" spans="1:39" x14ac:dyDescent="0.35">
      <c r="A2692" s="379"/>
      <c r="B2692" s="379"/>
      <c r="C2692" s="379"/>
      <c r="D2692" s="379"/>
      <c r="E2692" s="379"/>
      <c r="F2692" s="379"/>
      <c r="G2692" s="379"/>
      <c r="H2692" s="379"/>
      <c r="I2692" s="379"/>
      <c r="J2692" s="379"/>
      <c r="K2692" s="379"/>
      <c r="L2692" s="379"/>
      <c r="M2692" s="379"/>
      <c r="N2692" s="379"/>
      <c r="O2692" s="379"/>
      <c r="P2692" s="379"/>
      <c r="Q2692" s="379"/>
      <c r="R2692" s="379"/>
      <c r="S2692" s="379"/>
      <c r="T2692" s="379"/>
      <c r="U2692" s="379"/>
      <c r="V2692" s="379"/>
      <c r="W2692" s="379"/>
      <c r="X2692" s="379"/>
      <c r="Y2692" s="379"/>
      <c r="Z2692" s="379"/>
      <c r="AA2692" s="380"/>
      <c r="AB2692" s="379"/>
      <c r="AC2692" s="379"/>
      <c r="AD2692" s="379"/>
      <c r="AE2692" s="381"/>
      <c r="AF2692" s="105"/>
      <c r="AG2692" s="381"/>
      <c r="AH2692" s="381"/>
      <c r="AI2692" s="381"/>
      <c r="AJ2692" s="381"/>
      <c r="AK2692" s="381"/>
      <c r="AL2692" s="381"/>
      <c r="AM2692" s="381"/>
    </row>
    <row r="2693" spans="1:39" x14ac:dyDescent="0.35">
      <c r="A2693" s="379"/>
      <c r="B2693" s="379"/>
      <c r="C2693" s="379"/>
      <c r="D2693" s="379"/>
      <c r="E2693" s="379"/>
      <c r="F2693" s="379"/>
      <c r="G2693" s="379"/>
      <c r="H2693" s="379"/>
      <c r="I2693" s="379"/>
      <c r="J2693" s="379"/>
      <c r="K2693" s="379"/>
      <c r="L2693" s="379"/>
      <c r="M2693" s="379"/>
      <c r="N2693" s="379"/>
      <c r="O2693" s="379"/>
      <c r="P2693" s="379"/>
      <c r="Q2693" s="379"/>
      <c r="R2693" s="379"/>
      <c r="S2693" s="379"/>
      <c r="T2693" s="379"/>
      <c r="U2693" s="379"/>
      <c r="V2693" s="379"/>
      <c r="W2693" s="379"/>
      <c r="X2693" s="379"/>
      <c r="Y2693" s="379"/>
      <c r="Z2693" s="379"/>
      <c r="AA2693" s="380"/>
      <c r="AB2693" s="379"/>
      <c r="AC2693" s="379"/>
      <c r="AD2693" s="379"/>
      <c r="AE2693" s="381"/>
      <c r="AF2693" s="105"/>
      <c r="AG2693" s="381"/>
      <c r="AH2693" s="381"/>
      <c r="AI2693" s="381"/>
      <c r="AJ2693" s="381"/>
      <c r="AK2693" s="381"/>
      <c r="AL2693" s="381"/>
      <c r="AM2693" s="381"/>
    </row>
    <row r="2694" spans="1:39" x14ac:dyDescent="0.35">
      <c r="A2694" s="379"/>
      <c r="B2694" s="379"/>
      <c r="C2694" s="379"/>
      <c r="D2694" s="379"/>
      <c r="E2694" s="379"/>
      <c r="F2694" s="379"/>
      <c r="G2694" s="379"/>
      <c r="H2694" s="379"/>
      <c r="I2694" s="379"/>
      <c r="J2694" s="379"/>
      <c r="K2694" s="379"/>
      <c r="L2694" s="379"/>
      <c r="M2694" s="379"/>
      <c r="N2694" s="379"/>
      <c r="O2694" s="379"/>
      <c r="P2694" s="379"/>
      <c r="Q2694" s="379"/>
      <c r="R2694" s="379"/>
      <c r="S2694" s="379"/>
      <c r="T2694" s="379"/>
      <c r="U2694" s="379"/>
      <c r="V2694" s="379"/>
      <c r="W2694" s="379"/>
      <c r="X2694" s="379"/>
      <c r="Y2694" s="379"/>
      <c r="Z2694" s="379"/>
      <c r="AA2694" s="380"/>
      <c r="AB2694" s="379"/>
      <c r="AC2694" s="379"/>
      <c r="AD2694" s="379"/>
      <c r="AE2694" s="381"/>
      <c r="AF2694" s="105"/>
      <c r="AG2694" s="381"/>
      <c r="AH2694" s="381"/>
      <c r="AI2694" s="381"/>
      <c r="AJ2694" s="381"/>
      <c r="AK2694" s="381"/>
      <c r="AL2694" s="381"/>
      <c r="AM2694" s="381"/>
    </row>
    <row r="2695" spans="1:39" x14ac:dyDescent="0.35">
      <c r="A2695" s="379"/>
      <c r="B2695" s="379"/>
      <c r="C2695" s="379"/>
      <c r="D2695" s="379"/>
      <c r="E2695" s="379"/>
      <c r="F2695" s="379"/>
      <c r="G2695" s="379"/>
      <c r="H2695" s="379"/>
      <c r="I2695" s="379"/>
      <c r="J2695" s="379"/>
      <c r="K2695" s="379"/>
      <c r="L2695" s="379"/>
      <c r="M2695" s="379"/>
      <c r="N2695" s="379"/>
      <c r="O2695" s="379"/>
      <c r="P2695" s="379"/>
      <c r="Q2695" s="379"/>
      <c r="R2695" s="379"/>
      <c r="S2695" s="379"/>
      <c r="T2695" s="379"/>
      <c r="U2695" s="379"/>
      <c r="V2695" s="379"/>
      <c r="W2695" s="379"/>
      <c r="X2695" s="379"/>
      <c r="Y2695" s="379"/>
      <c r="Z2695" s="379"/>
      <c r="AA2695" s="380"/>
      <c r="AB2695" s="379"/>
      <c r="AC2695" s="379"/>
      <c r="AD2695" s="379"/>
      <c r="AE2695" s="381"/>
      <c r="AF2695" s="105"/>
      <c r="AG2695" s="381"/>
      <c r="AH2695" s="381"/>
      <c r="AI2695" s="381"/>
      <c r="AJ2695" s="381"/>
      <c r="AK2695" s="381"/>
      <c r="AL2695" s="381"/>
      <c r="AM2695" s="381"/>
    </row>
    <row r="2696" spans="1:39" x14ac:dyDescent="0.35">
      <c r="A2696" s="379"/>
      <c r="B2696" s="379"/>
      <c r="C2696" s="379"/>
      <c r="D2696" s="379"/>
      <c r="E2696" s="379"/>
      <c r="F2696" s="379"/>
      <c r="G2696" s="379"/>
      <c r="H2696" s="379"/>
      <c r="I2696" s="379"/>
      <c r="J2696" s="379"/>
      <c r="K2696" s="379"/>
      <c r="L2696" s="379"/>
      <c r="M2696" s="379"/>
      <c r="N2696" s="379"/>
      <c r="O2696" s="379"/>
      <c r="P2696" s="379"/>
      <c r="Q2696" s="379"/>
      <c r="R2696" s="379"/>
      <c r="S2696" s="379"/>
      <c r="T2696" s="379"/>
      <c r="U2696" s="379"/>
      <c r="V2696" s="379"/>
      <c r="W2696" s="379"/>
      <c r="X2696" s="379"/>
      <c r="Y2696" s="379"/>
      <c r="Z2696" s="379"/>
      <c r="AA2696" s="380"/>
      <c r="AB2696" s="379"/>
      <c r="AC2696" s="379"/>
      <c r="AD2696" s="379"/>
      <c r="AE2696" s="381"/>
      <c r="AF2696" s="105"/>
      <c r="AG2696" s="381"/>
      <c r="AH2696" s="381"/>
      <c r="AI2696" s="381"/>
      <c r="AJ2696" s="381"/>
      <c r="AK2696" s="381"/>
      <c r="AL2696" s="381"/>
      <c r="AM2696" s="381"/>
    </row>
    <row r="2697" spans="1:39" x14ac:dyDescent="0.35">
      <c r="A2697" s="379"/>
      <c r="B2697" s="379"/>
      <c r="C2697" s="379"/>
      <c r="D2697" s="379"/>
      <c r="E2697" s="379"/>
      <c r="F2697" s="379"/>
      <c r="G2697" s="379"/>
      <c r="H2697" s="379"/>
      <c r="I2697" s="379"/>
      <c r="J2697" s="379"/>
      <c r="K2697" s="379"/>
      <c r="L2697" s="379"/>
      <c r="M2697" s="379"/>
      <c r="N2697" s="379"/>
      <c r="O2697" s="379"/>
      <c r="P2697" s="379"/>
      <c r="Q2697" s="379"/>
      <c r="R2697" s="379"/>
      <c r="S2697" s="379"/>
      <c r="T2697" s="379"/>
      <c r="U2697" s="379"/>
      <c r="V2697" s="379"/>
      <c r="W2697" s="379"/>
      <c r="X2697" s="379"/>
      <c r="Y2697" s="379"/>
      <c r="Z2697" s="379"/>
      <c r="AA2697" s="380"/>
      <c r="AB2697" s="379"/>
      <c r="AC2697" s="379"/>
      <c r="AD2697" s="379"/>
      <c r="AE2697" s="381"/>
      <c r="AF2697" s="105"/>
      <c r="AG2697" s="381"/>
      <c r="AH2697" s="381"/>
      <c r="AI2697" s="381"/>
      <c r="AJ2697" s="381"/>
      <c r="AK2697" s="381"/>
      <c r="AL2697" s="381"/>
      <c r="AM2697" s="381"/>
    </row>
    <row r="2698" spans="1:39" x14ac:dyDescent="0.35">
      <c r="A2698" s="379"/>
      <c r="B2698" s="379"/>
      <c r="C2698" s="379"/>
      <c r="D2698" s="379"/>
      <c r="E2698" s="379"/>
      <c r="F2698" s="379"/>
      <c r="G2698" s="379"/>
      <c r="H2698" s="379"/>
      <c r="I2698" s="379"/>
      <c r="J2698" s="379"/>
      <c r="K2698" s="379"/>
      <c r="L2698" s="379"/>
      <c r="M2698" s="379"/>
      <c r="N2698" s="379"/>
      <c r="O2698" s="379"/>
      <c r="P2698" s="379"/>
      <c r="Q2698" s="379"/>
      <c r="R2698" s="379"/>
      <c r="S2698" s="379"/>
      <c r="T2698" s="379"/>
      <c r="U2698" s="379"/>
      <c r="V2698" s="379"/>
      <c r="W2698" s="379"/>
      <c r="X2698" s="379"/>
      <c r="Y2698" s="379"/>
      <c r="Z2698" s="379"/>
      <c r="AA2698" s="380"/>
      <c r="AB2698" s="379"/>
      <c r="AC2698" s="379"/>
      <c r="AD2698" s="379"/>
      <c r="AE2698" s="381"/>
      <c r="AF2698" s="105"/>
      <c r="AG2698" s="381"/>
      <c r="AH2698" s="381"/>
      <c r="AI2698" s="381"/>
      <c r="AJ2698" s="381"/>
      <c r="AK2698" s="381"/>
      <c r="AL2698" s="381"/>
      <c r="AM2698" s="381"/>
    </row>
    <row r="2699" spans="1:39" x14ac:dyDescent="0.35">
      <c r="A2699" s="379"/>
      <c r="B2699" s="379"/>
      <c r="C2699" s="379"/>
      <c r="D2699" s="379"/>
      <c r="E2699" s="379"/>
      <c r="F2699" s="379"/>
      <c r="G2699" s="379"/>
      <c r="H2699" s="379"/>
      <c r="I2699" s="379"/>
      <c r="J2699" s="379"/>
      <c r="K2699" s="379"/>
      <c r="L2699" s="379"/>
      <c r="M2699" s="379"/>
      <c r="N2699" s="379"/>
      <c r="O2699" s="379"/>
      <c r="P2699" s="379"/>
      <c r="Q2699" s="379"/>
      <c r="R2699" s="379"/>
      <c r="S2699" s="379"/>
      <c r="T2699" s="379"/>
      <c r="U2699" s="379"/>
      <c r="V2699" s="379"/>
      <c r="W2699" s="379"/>
      <c r="X2699" s="379"/>
      <c r="Y2699" s="379"/>
      <c r="Z2699" s="379"/>
      <c r="AA2699" s="380"/>
      <c r="AB2699" s="379"/>
      <c r="AC2699" s="379"/>
      <c r="AD2699" s="379"/>
      <c r="AE2699" s="381"/>
      <c r="AF2699" s="105"/>
      <c r="AG2699" s="381"/>
      <c r="AH2699" s="381"/>
      <c r="AI2699" s="381"/>
      <c r="AJ2699" s="381"/>
      <c r="AK2699" s="381"/>
      <c r="AL2699" s="381"/>
      <c r="AM2699" s="381"/>
    </row>
    <row r="2700" spans="1:39" x14ac:dyDescent="0.35">
      <c r="A2700" s="379"/>
      <c r="B2700" s="379"/>
      <c r="C2700" s="379"/>
      <c r="D2700" s="379"/>
      <c r="E2700" s="379"/>
      <c r="F2700" s="379"/>
      <c r="G2700" s="379"/>
      <c r="H2700" s="379"/>
      <c r="I2700" s="379"/>
      <c r="J2700" s="379"/>
      <c r="K2700" s="379"/>
      <c r="L2700" s="379"/>
      <c r="M2700" s="379"/>
      <c r="N2700" s="379"/>
      <c r="O2700" s="379"/>
      <c r="P2700" s="379"/>
      <c r="Q2700" s="379"/>
      <c r="R2700" s="379"/>
      <c r="S2700" s="379"/>
      <c r="T2700" s="379"/>
      <c r="U2700" s="379"/>
      <c r="V2700" s="379"/>
      <c r="W2700" s="379"/>
      <c r="X2700" s="379"/>
      <c r="Y2700" s="379"/>
      <c r="Z2700" s="379"/>
      <c r="AA2700" s="380"/>
      <c r="AB2700" s="379"/>
      <c r="AC2700" s="379"/>
      <c r="AD2700" s="379"/>
      <c r="AE2700" s="381"/>
      <c r="AF2700" s="105"/>
      <c r="AG2700" s="381"/>
      <c r="AH2700" s="381"/>
      <c r="AI2700" s="381"/>
      <c r="AJ2700" s="381"/>
      <c r="AK2700" s="381"/>
      <c r="AL2700" s="381"/>
      <c r="AM2700" s="381"/>
    </row>
    <row r="2701" spans="1:39" x14ac:dyDescent="0.35">
      <c r="A2701" s="379"/>
      <c r="B2701" s="379"/>
      <c r="C2701" s="379"/>
      <c r="D2701" s="379"/>
      <c r="E2701" s="379"/>
      <c r="F2701" s="379"/>
      <c r="G2701" s="379"/>
      <c r="H2701" s="379"/>
      <c r="I2701" s="379"/>
      <c r="J2701" s="379"/>
      <c r="K2701" s="379"/>
      <c r="L2701" s="379"/>
      <c r="M2701" s="379"/>
      <c r="N2701" s="379"/>
      <c r="O2701" s="379"/>
      <c r="P2701" s="379"/>
      <c r="Q2701" s="379"/>
      <c r="R2701" s="379"/>
      <c r="S2701" s="379"/>
      <c r="T2701" s="379"/>
      <c r="U2701" s="379"/>
      <c r="V2701" s="379"/>
      <c r="W2701" s="379"/>
      <c r="X2701" s="379"/>
      <c r="Y2701" s="379"/>
      <c r="Z2701" s="379"/>
      <c r="AA2701" s="380"/>
      <c r="AB2701" s="379"/>
      <c r="AC2701" s="379"/>
      <c r="AD2701" s="379"/>
      <c r="AE2701" s="381"/>
      <c r="AF2701" s="105"/>
      <c r="AG2701" s="381"/>
      <c r="AH2701" s="381"/>
      <c r="AI2701" s="381"/>
      <c r="AJ2701" s="381"/>
      <c r="AK2701" s="381"/>
      <c r="AL2701" s="381"/>
      <c r="AM2701" s="381"/>
    </row>
    <row r="2702" spans="1:39" x14ac:dyDescent="0.35">
      <c r="A2702" s="379"/>
      <c r="B2702" s="379"/>
      <c r="C2702" s="379"/>
      <c r="D2702" s="379"/>
      <c r="E2702" s="379"/>
      <c r="F2702" s="379"/>
      <c r="G2702" s="379"/>
      <c r="H2702" s="379"/>
      <c r="I2702" s="379"/>
      <c r="J2702" s="379"/>
      <c r="K2702" s="379"/>
      <c r="L2702" s="379"/>
      <c r="M2702" s="379"/>
      <c r="N2702" s="379"/>
      <c r="O2702" s="379"/>
      <c r="P2702" s="379"/>
      <c r="Q2702" s="379"/>
      <c r="R2702" s="379"/>
      <c r="S2702" s="379"/>
      <c r="T2702" s="379"/>
      <c r="U2702" s="379"/>
      <c r="V2702" s="379"/>
      <c r="W2702" s="379"/>
      <c r="X2702" s="379"/>
      <c r="Y2702" s="379"/>
      <c r="Z2702" s="379"/>
      <c r="AA2702" s="380"/>
      <c r="AB2702" s="379"/>
      <c r="AC2702" s="379"/>
      <c r="AD2702" s="379"/>
      <c r="AE2702" s="381"/>
      <c r="AF2702" s="105"/>
      <c r="AG2702" s="381"/>
      <c r="AH2702" s="381"/>
      <c r="AI2702" s="381"/>
      <c r="AJ2702" s="381"/>
      <c r="AK2702" s="381"/>
      <c r="AL2702" s="381"/>
      <c r="AM2702" s="381"/>
    </row>
    <row r="2703" spans="1:39" x14ac:dyDescent="0.35">
      <c r="A2703" s="379"/>
      <c r="B2703" s="379"/>
      <c r="C2703" s="379"/>
      <c r="D2703" s="379"/>
      <c r="E2703" s="379"/>
      <c r="F2703" s="379"/>
      <c r="G2703" s="379"/>
      <c r="H2703" s="379"/>
      <c r="I2703" s="379"/>
      <c r="J2703" s="379"/>
      <c r="K2703" s="379"/>
      <c r="L2703" s="379"/>
      <c r="M2703" s="379"/>
      <c r="N2703" s="379"/>
      <c r="O2703" s="379"/>
      <c r="P2703" s="379"/>
      <c r="Q2703" s="379"/>
      <c r="R2703" s="379"/>
      <c r="S2703" s="379"/>
      <c r="T2703" s="379"/>
      <c r="U2703" s="379"/>
      <c r="V2703" s="379"/>
      <c r="W2703" s="379"/>
      <c r="X2703" s="379"/>
      <c r="Y2703" s="379"/>
      <c r="Z2703" s="379"/>
      <c r="AA2703" s="380"/>
      <c r="AB2703" s="379"/>
      <c r="AC2703" s="379"/>
      <c r="AD2703" s="379"/>
      <c r="AE2703" s="381"/>
      <c r="AF2703" s="105"/>
      <c r="AG2703" s="381"/>
      <c r="AH2703" s="381"/>
      <c r="AI2703" s="381"/>
      <c r="AJ2703" s="381"/>
      <c r="AK2703" s="381"/>
      <c r="AL2703" s="381"/>
      <c r="AM2703" s="381"/>
    </row>
    <row r="2704" spans="1:39" x14ac:dyDescent="0.35">
      <c r="A2704" s="379"/>
      <c r="B2704" s="379"/>
      <c r="C2704" s="379"/>
      <c r="D2704" s="379"/>
      <c r="E2704" s="379"/>
      <c r="F2704" s="379"/>
      <c r="G2704" s="379"/>
      <c r="H2704" s="379"/>
      <c r="I2704" s="379"/>
      <c r="J2704" s="379"/>
      <c r="K2704" s="379"/>
      <c r="L2704" s="379"/>
      <c r="M2704" s="379"/>
      <c r="N2704" s="379"/>
      <c r="O2704" s="379"/>
      <c r="P2704" s="379"/>
      <c r="Q2704" s="379"/>
      <c r="R2704" s="379"/>
      <c r="S2704" s="379"/>
      <c r="T2704" s="379"/>
      <c r="U2704" s="379"/>
      <c r="V2704" s="379"/>
      <c r="W2704" s="379"/>
      <c r="X2704" s="379"/>
      <c r="Y2704" s="379"/>
      <c r="Z2704" s="379"/>
      <c r="AA2704" s="380"/>
      <c r="AB2704" s="379"/>
      <c r="AC2704" s="379"/>
      <c r="AD2704" s="379"/>
      <c r="AE2704" s="381"/>
      <c r="AF2704" s="105"/>
      <c r="AG2704" s="381"/>
      <c r="AH2704" s="381"/>
      <c r="AI2704" s="381"/>
      <c r="AJ2704" s="381"/>
      <c r="AK2704" s="381"/>
      <c r="AL2704" s="381"/>
      <c r="AM2704" s="381"/>
    </row>
    <row r="2705" spans="1:39" x14ac:dyDescent="0.35">
      <c r="A2705" s="379"/>
      <c r="B2705" s="379"/>
      <c r="C2705" s="379"/>
      <c r="D2705" s="379"/>
      <c r="E2705" s="379"/>
      <c r="F2705" s="379"/>
      <c r="G2705" s="379"/>
      <c r="H2705" s="379"/>
      <c r="I2705" s="379"/>
      <c r="J2705" s="379"/>
      <c r="K2705" s="379"/>
      <c r="L2705" s="379"/>
      <c r="M2705" s="379"/>
      <c r="N2705" s="379"/>
      <c r="O2705" s="379"/>
      <c r="P2705" s="379"/>
      <c r="Q2705" s="379"/>
      <c r="R2705" s="379"/>
      <c r="S2705" s="379"/>
      <c r="T2705" s="379"/>
      <c r="U2705" s="379"/>
      <c r="V2705" s="379"/>
      <c r="W2705" s="379"/>
      <c r="X2705" s="379"/>
      <c r="Y2705" s="379"/>
      <c r="Z2705" s="379"/>
      <c r="AA2705" s="380"/>
      <c r="AB2705" s="379"/>
      <c r="AC2705" s="379"/>
      <c r="AD2705" s="379"/>
      <c r="AE2705" s="381"/>
      <c r="AF2705" s="105"/>
      <c r="AG2705" s="381"/>
      <c r="AH2705" s="381"/>
      <c r="AI2705" s="381"/>
      <c r="AJ2705" s="381"/>
      <c r="AK2705" s="381"/>
      <c r="AL2705" s="381"/>
      <c r="AM2705" s="381"/>
    </row>
    <row r="2706" spans="1:39" x14ac:dyDescent="0.35">
      <c r="A2706" s="379"/>
      <c r="B2706" s="379"/>
      <c r="C2706" s="379"/>
      <c r="D2706" s="379"/>
      <c r="E2706" s="379"/>
      <c r="F2706" s="379"/>
      <c r="G2706" s="379"/>
      <c r="H2706" s="379"/>
      <c r="I2706" s="379"/>
      <c r="J2706" s="379"/>
      <c r="K2706" s="379"/>
      <c r="L2706" s="379"/>
      <c r="M2706" s="379"/>
      <c r="N2706" s="379"/>
      <c r="O2706" s="379"/>
      <c r="P2706" s="379"/>
      <c r="Q2706" s="379"/>
      <c r="R2706" s="379"/>
      <c r="S2706" s="379"/>
      <c r="T2706" s="379"/>
      <c r="U2706" s="379"/>
      <c r="V2706" s="379"/>
      <c r="W2706" s="379"/>
      <c r="X2706" s="379"/>
      <c r="Y2706" s="379"/>
      <c r="Z2706" s="379"/>
      <c r="AA2706" s="380"/>
      <c r="AB2706" s="379"/>
      <c r="AC2706" s="379"/>
      <c r="AD2706" s="379"/>
      <c r="AE2706" s="381"/>
      <c r="AF2706" s="105"/>
      <c r="AG2706" s="381"/>
      <c r="AH2706" s="381"/>
      <c r="AI2706" s="381"/>
      <c r="AJ2706" s="381"/>
      <c r="AK2706" s="381"/>
      <c r="AL2706" s="381"/>
      <c r="AM2706" s="381"/>
    </row>
    <row r="2707" spans="1:39" x14ac:dyDescent="0.35">
      <c r="A2707" s="379"/>
      <c r="B2707" s="379"/>
      <c r="C2707" s="379"/>
      <c r="D2707" s="379"/>
      <c r="E2707" s="379"/>
      <c r="F2707" s="379"/>
      <c r="G2707" s="379"/>
      <c r="H2707" s="379"/>
      <c r="I2707" s="379"/>
      <c r="J2707" s="379"/>
      <c r="K2707" s="379"/>
      <c r="L2707" s="379"/>
      <c r="M2707" s="379"/>
      <c r="N2707" s="379"/>
      <c r="O2707" s="379"/>
      <c r="P2707" s="379"/>
      <c r="Q2707" s="379"/>
      <c r="R2707" s="379"/>
      <c r="S2707" s="379"/>
      <c r="T2707" s="379"/>
      <c r="U2707" s="379"/>
      <c r="V2707" s="379"/>
      <c r="W2707" s="379"/>
      <c r="X2707" s="379"/>
      <c r="Y2707" s="379"/>
      <c r="Z2707" s="379"/>
      <c r="AA2707" s="380"/>
      <c r="AB2707" s="379"/>
      <c r="AC2707" s="379"/>
      <c r="AD2707" s="379"/>
      <c r="AE2707" s="381"/>
      <c r="AF2707" s="105"/>
      <c r="AG2707" s="381"/>
      <c r="AH2707" s="381"/>
      <c r="AI2707" s="381"/>
      <c r="AJ2707" s="381"/>
      <c r="AK2707" s="381"/>
      <c r="AL2707" s="381"/>
      <c r="AM2707" s="381"/>
    </row>
    <row r="2708" spans="1:39" x14ac:dyDescent="0.35">
      <c r="A2708" s="379"/>
      <c r="B2708" s="379"/>
      <c r="C2708" s="379"/>
      <c r="D2708" s="379"/>
      <c r="E2708" s="379"/>
      <c r="F2708" s="379"/>
      <c r="G2708" s="379"/>
      <c r="H2708" s="379"/>
      <c r="I2708" s="379"/>
      <c r="J2708" s="379"/>
      <c r="K2708" s="379"/>
      <c r="L2708" s="379"/>
      <c r="M2708" s="379"/>
      <c r="N2708" s="379"/>
      <c r="O2708" s="379"/>
      <c r="P2708" s="379"/>
      <c r="Q2708" s="379"/>
      <c r="R2708" s="379"/>
      <c r="S2708" s="379"/>
      <c r="T2708" s="379"/>
      <c r="U2708" s="379"/>
      <c r="V2708" s="379"/>
      <c r="W2708" s="379"/>
      <c r="X2708" s="379"/>
      <c r="Y2708" s="379"/>
      <c r="Z2708" s="379"/>
      <c r="AA2708" s="380"/>
      <c r="AB2708" s="379"/>
      <c r="AC2708" s="379"/>
      <c r="AD2708" s="379"/>
      <c r="AE2708" s="381"/>
      <c r="AF2708" s="105"/>
      <c r="AG2708" s="381"/>
      <c r="AH2708" s="381"/>
      <c r="AI2708" s="381"/>
      <c r="AJ2708" s="381"/>
      <c r="AK2708" s="381"/>
      <c r="AL2708" s="381"/>
      <c r="AM2708" s="381"/>
    </row>
    <row r="2709" spans="1:39" x14ac:dyDescent="0.35">
      <c r="A2709" s="379"/>
      <c r="B2709" s="379"/>
      <c r="C2709" s="379"/>
      <c r="D2709" s="379"/>
      <c r="E2709" s="379"/>
      <c r="F2709" s="379"/>
      <c r="G2709" s="379"/>
      <c r="H2709" s="379"/>
      <c r="I2709" s="379"/>
      <c r="J2709" s="379"/>
      <c r="K2709" s="379"/>
      <c r="L2709" s="379"/>
      <c r="M2709" s="379"/>
      <c r="N2709" s="379"/>
      <c r="O2709" s="379"/>
      <c r="P2709" s="379"/>
      <c r="Q2709" s="379"/>
      <c r="R2709" s="379"/>
      <c r="S2709" s="379"/>
      <c r="T2709" s="379"/>
      <c r="U2709" s="379"/>
      <c r="V2709" s="379"/>
      <c r="W2709" s="379"/>
      <c r="X2709" s="379"/>
      <c r="Y2709" s="379"/>
      <c r="Z2709" s="379"/>
      <c r="AA2709" s="380"/>
      <c r="AB2709" s="379"/>
      <c r="AC2709" s="379"/>
      <c r="AD2709" s="379"/>
      <c r="AE2709" s="381"/>
      <c r="AF2709" s="105"/>
      <c r="AG2709" s="381"/>
      <c r="AH2709" s="381"/>
      <c r="AI2709" s="381"/>
      <c r="AJ2709" s="381"/>
      <c r="AK2709" s="381"/>
      <c r="AL2709" s="381"/>
      <c r="AM2709" s="381"/>
    </row>
    <row r="2710" spans="1:39" x14ac:dyDescent="0.35">
      <c r="A2710" s="379"/>
      <c r="B2710" s="379"/>
      <c r="C2710" s="379"/>
      <c r="D2710" s="379"/>
      <c r="E2710" s="379"/>
      <c r="F2710" s="379"/>
      <c r="G2710" s="379"/>
      <c r="H2710" s="379"/>
      <c r="I2710" s="379"/>
      <c r="J2710" s="379"/>
      <c r="K2710" s="379"/>
      <c r="L2710" s="379"/>
      <c r="M2710" s="379"/>
      <c r="N2710" s="379"/>
      <c r="O2710" s="379"/>
      <c r="P2710" s="379"/>
      <c r="Q2710" s="379"/>
      <c r="R2710" s="379"/>
      <c r="S2710" s="379"/>
      <c r="T2710" s="379"/>
      <c r="U2710" s="379"/>
      <c r="V2710" s="379"/>
      <c r="W2710" s="379"/>
      <c r="X2710" s="379"/>
      <c r="Y2710" s="379"/>
      <c r="Z2710" s="379"/>
      <c r="AA2710" s="380"/>
      <c r="AB2710" s="379"/>
      <c r="AC2710" s="379"/>
      <c r="AD2710" s="379"/>
      <c r="AE2710" s="381"/>
      <c r="AF2710" s="105"/>
      <c r="AG2710" s="381"/>
      <c r="AH2710" s="381"/>
      <c r="AI2710" s="381"/>
      <c r="AJ2710" s="381"/>
      <c r="AK2710" s="381"/>
      <c r="AL2710" s="381"/>
      <c r="AM2710" s="381"/>
    </row>
    <row r="2711" spans="1:39" x14ac:dyDescent="0.35">
      <c r="A2711" s="379"/>
      <c r="B2711" s="379"/>
      <c r="C2711" s="379"/>
      <c r="D2711" s="379"/>
      <c r="E2711" s="379"/>
      <c r="F2711" s="379"/>
      <c r="G2711" s="379"/>
      <c r="H2711" s="379"/>
      <c r="I2711" s="379"/>
      <c r="J2711" s="379"/>
      <c r="K2711" s="379"/>
      <c r="L2711" s="379"/>
      <c r="M2711" s="379"/>
      <c r="N2711" s="379"/>
      <c r="O2711" s="379"/>
      <c r="P2711" s="379"/>
      <c r="Q2711" s="379"/>
      <c r="R2711" s="379"/>
      <c r="S2711" s="379"/>
      <c r="T2711" s="379"/>
      <c r="U2711" s="379"/>
      <c r="V2711" s="379"/>
      <c r="W2711" s="379"/>
      <c r="X2711" s="379"/>
      <c r="Y2711" s="379"/>
      <c r="Z2711" s="379"/>
      <c r="AA2711" s="380"/>
      <c r="AB2711" s="379"/>
      <c r="AC2711" s="379"/>
      <c r="AD2711" s="379"/>
      <c r="AE2711" s="381"/>
      <c r="AF2711" s="105"/>
      <c r="AG2711" s="381"/>
      <c r="AH2711" s="381"/>
      <c r="AI2711" s="381"/>
      <c r="AJ2711" s="381"/>
      <c r="AK2711" s="381"/>
      <c r="AL2711" s="381"/>
      <c r="AM2711" s="381"/>
    </row>
    <row r="2712" spans="1:39" x14ac:dyDescent="0.35">
      <c r="A2712" s="379"/>
      <c r="B2712" s="379"/>
      <c r="C2712" s="379"/>
      <c r="D2712" s="379"/>
      <c r="E2712" s="379"/>
      <c r="F2712" s="379"/>
      <c r="G2712" s="379"/>
      <c r="H2712" s="379"/>
      <c r="I2712" s="379"/>
      <c r="J2712" s="379"/>
      <c r="K2712" s="379"/>
      <c r="L2712" s="379"/>
      <c r="M2712" s="379"/>
      <c r="N2712" s="379"/>
      <c r="O2712" s="379"/>
      <c r="P2712" s="379"/>
      <c r="Q2712" s="379"/>
      <c r="R2712" s="379"/>
      <c r="S2712" s="379"/>
      <c r="T2712" s="379"/>
      <c r="U2712" s="379"/>
      <c r="V2712" s="379"/>
      <c r="W2712" s="379"/>
      <c r="X2712" s="379"/>
      <c r="Y2712" s="379"/>
      <c r="Z2712" s="379"/>
      <c r="AA2712" s="380"/>
      <c r="AB2712" s="379"/>
      <c r="AC2712" s="379"/>
      <c r="AD2712" s="379"/>
      <c r="AE2712" s="381"/>
      <c r="AF2712" s="105"/>
      <c r="AG2712" s="381"/>
      <c r="AH2712" s="381"/>
      <c r="AI2712" s="381"/>
      <c r="AJ2712" s="381"/>
      <c r="AK2712" s="381"/>
      <c r="AL2712" s="381"/>
      <c r="AM2712" s="381"/>
    </row>
    <row r="2713" spans="1:39" x14ac:dyDescent="0.35">
      <c r="A2713" s="379"/>
      <c r="B2713" s="379"/>
      <c r="C2713" s="379"/>
      <c r="D2713" s="379"/>
      <c r="E2713" s="379"/>
      <c r="F2713" s="379"/>
      <c r="G2713" s="379"/>
      <c r="H2713" s="379"/>
      <c r="I2713" s="379"/>
      <c r="J2713" s="379"/>
      <c r="K2713" s="379"/>
      <c r="L2713" s="379"/>
      <c r="M2713" s="379"/>
      <c r="N2713" s="379"/>
      <c r="O2713" s="379"/>
      <c r="P2713" s="379"/>
      <c r="Q2713" s="379"/>
      <c r="R2713" s="379"/>
      <c r="S2713" s="379"/>
      <c r="T2713" s="379"/>
      <c r="U2713" s="379"/>
      <c r="V2713" s="379"/>
      <c r="W2713" s="379"/>
      <c r="X2713" s="379"/>
      <c r="Y2713" s="379"/>
      <c r="Z2713" s="379"/>
      <c r="AA2713" s="380"/>
      <c r="AB2713" s="379"/>
      <c r="AC2713" s="379"/>
      <c r="AD2713" s="379"/>
      <c r="AE2713" s="381"/>
      <c r="AF2713" s="105"/>
      <c r="AG2713" s="381"/>
      <c r="AH2713" s="381"/>
      <c r="AI2713" s="381"/>
      <c r="AJ2713" s="381"/>
      <c r="AK2713" s="381"/>
      <c r="AL2713" s="381"/>
      <c r="AM2713" s="381"/>
    </row>
    <row r="2714" spans="1:39" x14ac:dyDescent="0.35">
      <c r="A2714" s="379"/>
      <c r="B2714" s="379"/>
      <c r="C2714" s="379"/>
      <c r="D2714" s="379"/>
      <c r="E2714" s="379"/>
      <c r="F2714" s="379"/>
      <c r="G2714" s="379"/>
      <c r="H2714" s="379"/>
      <c r="I2714" s="379"/>
      <c r="J2714" s="379"/>
      <c r="K2714" s="379"/>
      <c r="L2714" s="379"/>
      <c r="M2714" s="379"/>
      <c r="N2714" s="379"/>
      <c r="O2714" s="379"/>
      <c r="P2714" s="379"/>
      <c r="Q2714" s="379"/>
      <c r="R2714" s="379"/>
      <c r="S2714" s="379"/>
      <c r="T2714" s="379"/>
      <c r="U2714" s="379"/>
      <c r="V2714" s="379"/>
      <c r="W2714" s="379"/>
      <c r="X2714" s="379"/>
      <c r="Y2714" s="379"/>
      <c r="Z2714" s="379"/>
      <c r="AA2714" s="380"/>
      <c r="AB2714" s="379"/>
      <c r="AC2714" s="379"/>
      <c r="AD2714" s="379"/>
      <c r="AE2714" s="381"/>
      <c r="AF2714" s="105"/>
      <c r="AG2714" s="381"/>
      <c r="AH2714" s="381"/>
      <c r="AI2714" s="381"/>
      <c r="AJ2714" s="381"/>
      <c r="AK2714" s="381"/>
      <c r="AL2714" s="381"/>
      <c r="AM2714" s="381"/>
    </row>
    <row r="2715" spans="1:39" x14ac:dyDescent="0.35">
      <c r="A2715" s="379"/>
      <c r="B2715" s="379"/>
      <c r="C2715" s="379"/>
      <c r="D2715" s="379"/>
      <c r="E2715" s="379"/>
      <c r="F2715" s="379"/>
      <c r="G2715" s="379"/>
      <c r="H2715" s="379"/>
      <c r="I2715" s="379"/>
      <c r="J2715" s="379"/>
      <c r="K2715" s="379"/>
      <c r="L2715" s="379"/>
      <c r="M2715" s="379"/>
      <c r="N2715" s="379"/>
      <c r="O2715" s="379"/>
      <c r="P2715" s="379"/>
      <c r="Q2715" s="379"/>
      <c r="R2715" s="379"/>
      <c r="S2715" s="379"/>
      <c r="T2715" s="379"/>
      <c r="U2715" s="379"/>
      <c r="V2715" s="379"/>
      <c r="W2715" s="379"/>
      <c r="X2715" s="379"/>
      <c r="Y2715" s="379"/>
      <c r="Z2715" s="379"/>
      <c r="AA2715" s="380"/>
      <c r="AB2715" s="379"/>
      <c r="AC2715" s="379"/>
      <c r="AD2715" s="379"/>
      <c r="AE2715" s="381"/>
      <c r="AF2715" s="105"/>
      <c r="AG2715" s="381"/>
      <c r="AH2715" s="381"/>
      <c r="AI2715" s="381"/>
      <c r="AJ2715" s="381"/>
      <c r="AK2715" s="381"/>
      <c r="AL2715" s="381"/>
      <c r="AM2715" s="381"/>
    </row>
    <row r="2716" spans="1:39" x14ac:dyDescent="0.35">
      <c r="A2716" s="379"/>
      <c r="B2716" s="379"/>
      <c r="C2716" s="379"/>
      <c r="D2716" s="379"/>
      <c r="E2716" s="379"/>
      <c r="F2716" s="379"/>
      <c r="G2716" s="379"/>
      <c r="H2716" s="379"/>
      <c r="I2716" s="379"/>
      <c r="J2716" s="379"/>
      <c r="K2716" s="379"/>
      <c r="L2716" s="379"/>
      <c r="M2716" s="379"/>
      <c r="N2716" s="379"/>
      <c r="O2716" s="379"/>
      <c r="P2716" s="379"/>
      <c r="Q2716" s="379"/>
      <c r="R2716" s="379"/>
      <c r="S2716" s="379"/>
      <c r="T2716" s="379"/>
      <c r="U2716" s="379"/>
      <c r="V2716" s="379"/>
      <c r="W2716" s="379"/>
      <c r="X2716" s="379"/>
      <c r="Y2716" s="379"/>
      <c r="Z2716" s="379"/>
      <c r="AA2716" s="380"/>
      <c r="AB2716" s="379"/>
      <c r="AC2716" s="379"/>
      <c r="AD2716" s="379"/>
      <c r="AE2716" s="381"/>
      <c r="AF2716" s="105"/>
      <c r="AG2716" s="381"/>
      <c r="AH2716" s="381"/>
      <c r="AI2716" s="381"/>
      <c r="AJ2716" s="381"/>
      <c r="AK2716" s="381"/>
      <c r="AL2716" s="381"/>
      <c r="AM2716" s="381"/>
    </row>
    <row r="2717" spans="1:39" x14ac:dyDescent="0.35">
      <c r="A2717" s="379"/>
      <c r="B2717" s="379"/>
      <c r="C2717" s="379"/>
      <c r="D2717" s="379"/>
      <c r="E2717" s="379"/>
      <c r="F2717" s="379"/>
      <c r="G2717" s="379"/>
      <c r="H2717" s="379"/>
      <c r="I2717" s="379"/>
      <c r="J2717" s="379"/>
      <c r="K2717" s="379"/>
      <c r="L2717" s="379"/>
      <c r="M2717" s="379"/>
      <c r="N2717" s="379"/>
      <c r="O2717" s="379"/>
      <c r="P2717" s="379"/>
      <c r="Q2717" s="379"/>
      <c r="R2717" s="379"/>
      <c r="S2717" s="379"/>
      <c r="T2717" s="379"/>
      <c r="U2717" s="379"/>
      <c r="V2717" s="379"/>
      <c r="W2717" s="379"/>
      <c r="X2717" s="379"/>
      <c r="Y2717" s="379"/>
      <c r="Z2717" s="379"/>
      <c r="AA2717" s="380"/>
      <c r="AB2717" s="379"/>
      <c r="AC2717" s="379"/>
      <c r="AD2717" s="379"/>
      <c r="AE2717" s="381"/>
      <c r="AF2717" s="105"/>
      <c r="AG2717" s="381"/>
      <c r="AH2717" s="381"/>
      <c r="AI2717" s="381"/>
      <c r="AJ2717" s="381"/>
      <c r="AK2717" s="381"/>
      <c r="AL2717" s="381"/>
      <c r="AM2717" s="381"/>
    </row>
    <row r="2718" spans="1:39" x14ac:dyDescent="0.35">
      <c r="A2718" s="379"/>
      <c r="B2718" s="379"/>
      <c r="C2718" s="379"/>
      <c r="D2718" s="379"/>
      <c r="E2718" s="379"/>
      <c r="F2718" s="379"/>
      <c r="G2718" s="379"/>
      <c r="H2718" s="379"/>
      <c r="I2718" s="379"/>
      <c r="J2718" s="379"/>
      <c r="K2718" s="379"/>
      <c r="L2718" s="379"/>
      <c r="M2718" s="379"/>
      <c r="N2718" s="379"/>
      <c r="O2718" s="379"/>
      <c r="P2718" s="379"/>
      <c r="Q2718" s="379"/>
      <c r="R2718" s="379"/>
      <c r="S2718" s="379"/>
      <c r="T2718" s="379"/>
      <c r="U2718" s="379"/>
      <c r="V2718" s="379"/>
      <c r="W2718" s="379"/>
      <c r="X2718" s="379"/>
      <c r="Y2718" s="379"/>
      <c r="Z2718" s="379"/>
      <c r="AA2718" s="380"/>
      <c r="AB2718" s="379"/>
      <c r="AC2718" s="379"/>
      <c r="AD2718" s="379"/>
      <c r="AE2718" s="381"/>
      <c r="AF2718" s="105"/>
      <c r="AG2718" s="381"/>
      <c r="AH2718" s="381"/>
      <c r="AI2718" s="381"/>
      <c r="AJ2718" s="381"/>
      <c r="AK2718" s="381"/>
      <c r="AL2718" s="381"/>
      <c r="AM2718" s="381"/>
    </row>
    <row r="2719" spans="1:39" x14ac:dyDescent="0.35">
      <c r="A2719" s="379"/>
      <c r="B2719" s="379"/>
      <c r="C2719" s="379"/>
      <c r="D2719" s="379"/>
      <c r="E2719" s="379"/>
      <c r="F2719" s="379"/>
      <c r="G2719" s="379"/>
      <c r="H2719" s="379"/>
      <c r="I2719" s="379"/>
      <c r="J2719" s="379"/>
      <c r="K2719" s="379"/>
      <c r="L2719" s="379"/>
      <c r="M2719" s="379"/>
      <c r="N2719" s="379"/>
      <c r="O2719" s="379"/>
      <c r="P2719" s="379"/>
      <c r="Q2719" s="379"/>
      <c r="R2719" s="379"/>
      <c r="S2719" s="379"/>
      <c r="T2719" s="379"/>
      <c r="U2719" s="379"/>
      <c r="V2719" s="379"/>
      <c r="W2719" s="379"/>
      <c r="X2719" s="379"/>
      <c r="Y2719" s="379"/>
      <c r="Z2719" s="379"/>
      <c r="AA2719" s="380"/>
      <c r="AB2719" s="379"/>
      <c r="AC2719" s="379"/>
      <c r="AD2719" s="379"/>
      <c r="AE2719" s="381"/>
      <c r="AF2719" s="105"/>
      <c r="AG2719" s="381"/>
      <c r="AH2719" s="381"/>
      <c r="AI2719" s="381"/>
      <c r="AJ2719" s="381"/>
      <c r="AK2719" s="381"/>
      <c r="AL2719" s="381"/>
      <c r="AM2719" s="381"/>
    </row>
    <row r="2720" spans="1:39" x14ac:dyDescent="0.35">
      <c r="A2720" s="379"/>
      <c r="B2720" s="379"/>
      <c r="C2720" s="379"/>
      <c r="D2720" s="379"/>
      <c r="E2720" s="379"/>
      <c r="F2720" s="379"/>
      <c r="G2720" s="379"/>
      <c r="H2720" s="379"/>
      <c r="I2720" s="379"/>
      <c r="J2720" s="379"/>
      <c r="K2720" s="379"/>
      <c r="L2720" s="379"/>
      <c r="M2720" s="379"/>
      <c r="N2720" s="379"/>
      <c r="O2720" s="379"/>
      <c r="P2720" s="379"/>
      <c r="Q2720" s="379"/>
      <c r="R2720" s="379"/>
      <c r="S2720" s="379"/>
      <c r="T2720" s="379"/>
      <c r="U2720" s="379"/>
      <c r="V2720" s="379"/>
      <c r="W2720" s="379"/>
      <c r="X2720" s="379"/>
      <c r="Y2720" s="379"/>
      <c r="Z2720" s="379"/>
      <c r="AA2720" s="380"/>
      <c r="AB2720" s="379"/>
      <c r="AC2720" s="379"/>
      <c r="AD2720" s="379"/>
      <c r="AE2720" s="381"/>
      <c r="AF2720" s="105"/>
      <c r="AG2720" s="381"/>
      <c r="AH2720" s="381"/>
      <c r="AI2720" s="381"/>
      <c r="AJ2720" s="381"/>
      <c r="AK2720" s="381"/>
      <c r="AL2720" s="381"/>
      <c r="AM2720" s="381"/>
    </row>
    <row r="2721" spans="1:39" x14ac:dyDescent="0.35">
      <c r="A2721" s="379"/>
      <c r="B2721" s="379"/>
      <c r="C2721" s="379"/>
      <c r="D2721" s="379"/>
      <c r="E2721" s="379"/>
      <c r="F2721" s="379"/>
      <c r="G2721" s="379"/>
      <c r="H2721" s="379"/>
      <c r="I2721" s="379"/>
      <c r="J2721" s="379"/>
      <c r="K2721" s="379"/>
      <c r="L2721" s="379"/>
      <c r="M2721" s="379"/>
      <c r="N2721" s="379"/>
      <c r="O2721" s="379"/>
      <c r="P2721" s="379"/>
      <c r="Q2721" s="379"/>
      <c r="R2721" s="379"/>
      <c r="S2721" s="379"/>
      <c r="T2721" s="379"/>
      <c r="U2721" s="379"/>
      <c r="V2721" s="379"/>
      <c r="W2721" s="379"/>
      <c r="X2721" s="379"/>
      <c r="Y2721" s="379"/>
      <c r="Z2721" s="379"/>
      <c r="AA2721" s="380"/>
      <c r="AB2721" s="379"/>
      <c r="AC2721" s="379"/>
      <c r="AD2721" s="379"/>
      <c r="AE2721" s="381"/>
      <c r="AF2721" s="105"/>
      <c r="AG2721" s="381"/>
      <c r="AH2721" s="381"/>
      <c r="AI2721" s="381"/>
      <c r="AJ2721" s="381"/>
      <c r="AK2721" s="381"/>
      <c r="AL2721" s="381"/>
      <c r="AM2721" s="381"/>
    </row>
    <row r="2722" spans="1:39" x14ac:dyDescent="0.35">
      <c r="A2722" s="379"/>
      <c r="B2722" s="379"/>
      <c r="C2722" s="379"/>
      <c r="D2722" s="379"/>
      <c r="E2722" s="379"/>
      <c r="F2722" s="379"/>
      <c r="G2722" s="379"/>
      <c r="H2722" s="379"/>
      <c r="I2722" s="379"/>
      <c r="J2722" s="379"/>
      <c r="K2722" s="379"/>
      <c r="L2722" s="379"/>
      <c r="M2722" s="379"/>
      <c r="N2722" s="379"/>
      <c r="O2722" s="379"/>
      <c r="P2722" s="379"/>
      <c r="Q2722" s="379"/>
      <c r="R2722" s="379"/>
      <c r="S2722" s="379"/>
      <c r="T2722" s="379"/>
      <c r="U2722" s="379"/>
      <c r="V2722" s="379"/>
      <c r="W2722" s="379"/>
      <c r="X2722" s="379"/>
      <c r="Y2722" s="379"/>
      <c r="Z2722" s="379"/>
      <c r="AA2722" s="380"/>
      <c r="AB2722" s="379"/>
      <c r="AC2722" s="379"/>
      <c r="AD2722" s="379"/>
      <c r="AE2722" s="381"/>
      <c r="AF2722" s="105"/>
      <c r="AG2722" s="381"/>
      <c r="AH2722" s="381"/>
      <c r="AI2722" s="381"/>
      <c r="AJ2722" s="381"/>
      <c r="AK2722" s="381"/>
      <c r="AL2722" s="381"/>
      <c r="AM2722" s="381"/>
    </row>
    <row r="2723" spans="1:39" x14ac:dyDescent="0.35">
      <c r="A2723" s="379"/>
      <c r="B2723" s="379"/>
      <c r="C2723" s="379"/>
      <c r="D2723" s="379"/>
      <c r="E2723" s="379"/>
      <c r="F2723" s="379"/>
      <c r="G2723" s="379"/>
      <c r="H2723" s="379"/>
      <c r="I2723" s="379"/>
      <c r="J2723" s="379"/>
      <c r="K2723" s="379"/>
      <c r="L2723" s="379"/>
      <c r="M2723" s="379"/>
      <c r="N2723" s="379"/>
      <c r="O2723" s="379"/>
      <c r="P2723" s="379"/>
      <c r="Q2723" s="379"/>
      <c r="R2723" s="379"/>
      <c r="S2723" s="379"/>
      <c r="T2723" s="379"/>
      <c r="U2723" s="379"/>
      <c r="V2723" s="379"/>
      <c r="W2723" s="379"/>
      <c r="X2723" s="379"/>
      <c r="Y2723" s="379"/>
      <c r="Z2723" s="379"/>
      <c r="AA2723" s="380"/>
      <c r="AB2723" s="379"/>
      <c r="AC2723" s="379"/>
      <c r="AD2723" s="379"/>
      <c r="AE2723" s="381"/>
      <c r="AF2723" s="105"/>
      <c r="AG2723" s="381"/>
      <c r="AH2723" s="381"/>
      <c r="AI2723" s="381"/>
      <c r="AJ2723" s="381"/>
      <c r="AK2723" s="381"/>
      <c r="AL2723" s="381"/>
      <c r="AM2723" s="381"/>
    </row>
    <row r="2724" spans="1:39" x14ac:dyDescent="0.35">
      <c r="A2724" s="379"/>
      <c r="B2724" s="379"/>
      <c r="C2724" s="379"/>
      <c r="D2724" s="379"/>
      <c r="E2724" s="379"/>
      <c r="F2724" s="379"/>
      <c r="G2724" s="379"/>
      <c r="H2724" s="379"/>
      <c r="I2724" s="379"/>
      <c r="J2724" s="379"/>
      <c r="K2724" s="379"/>
      <c r="L2724" s="379"/>
      <c r="M2724" s="379"/>
      <c r="N2724" s="379"/>
      <c r="O2724" s="379"/>
      <c r="P2724" s="379"/>
      <c r="Q2724" s="379"/>
      <c r="R2724" s="379"/>
      <c r="S2724" s="379"/>
      <c r="T2724" s="379"/>
      <c r="U2724" s="379"/>
      <c r="V2724" s="379"/>
      <c r="W2724" s="379"/>
      <c r="X2724" s="379"/>
      <c r="Y2724" s="379"/>
      <c r="Z2724" s="379"/>
      <c r="AA2724" s="380"/>
      <c r="AB2724" s="379"/>
      <c r="AC2724" s="379"/>
      <c r="AD2724" s="379"/>
      <c r="AE2724" s="381"/>
      <c r="AF2724" s="105"/>
      <c r="AG2724" s="381"/>
      <c r="AH2724" s="381"/>
      <c r="AI2724" s="381"/>
      <c r="AJ2724" s="381"/>
      <c r="AK2724" s="381"/>
      <c r="AL2724" s="381"/>
      <c r="AM2724" s="381"/>
    </row>
    <row r="2725" spans="1:39" x14ac:dyDescent="0.35">
      <c r="A2725" s="379"/>
      <c r="B2725" s="379"/>
      <c r="C2725" s="379"/>
      <c r="D2725" s="379"/>
      <c r="E2725" s="379"/>
      <c r="F2725" s="379"/>
      <c r="G2725" s="379"/>
      <c r="H2725" s="379"/>
      <c r="I2725" s="379"/>
      <c r="J2725" s="379"/>
      <c r="K2725" s="379"/>
      <c r="L2725" s="379"/>
      <c r="M2725" s="379"/>
      <c r="N2725" s="379"/>
      <c r="O2725" s="379"/>
      <c r="P2725" s="379"/>
      <c r="Q2725" s="379"/>
      <c r="R2725" s="379"/>
      <c r="S2725" s="379"/>
      <c r="T2725" s="379"/>
      <c r="U2725" s="379"/>
      <c r="V2725" s="379"/>
      <c r="W2725" s="379"/>
      <c r="X2725" s="379"/>
      <c r="Y2725" s="379"/>
      <c r="Z2725" s="379"/>
      <c r="AA2725" s="380"/>
      <c r="AB2725" s="379"/>
      <c r="AC2725" s="379"/>
      <c r="AD2725" s="379"/>
      <c r="AE2725" s="381"/>
      <c r="AF2725" s="105"/>
      <c r="AG2725" s="381"/>
      <c r="AH2725" s="381"/>
      <c r="AI2725" s="381"/>
      <c r="AJ2725" s="381"/>
      <c r="AK2725" s="381"/>
      <c r="AL2725" s="381"/>
      <c r="AM2725" s="381"/>
    </row>
    <row r="2726" spans="1:39" x14ac:dyDescent="0.35">
      <c r="A2726" s="379"/>
      <c r="B2726" s="379"/>
      <c r="C2726" s="379"/>
      <c r="D2726" s="379"/>
      <c r="E2726" s="379"/>
      <c r="F2726" s="379"/>
      <c r="G2726" s="379"/>
      <c r="H2726" s="379"/>
      <c r="I2726" s="379"/>
      <c r="J2726" s="379"/>
      <c r="K2726" s="379"/>
      <c r="L2726" s="379"/>
      <c r="M2726" s="379"/>
      <c r="N2726" s="379"/>
      <c r="O2726" s="379"/>
      <c r="P2726" s="379"/>
      <c r="Q2726" s="379"/>
      <c r="R2726" s="379"/>
      <c r="S2726" s="379"/>
      <c r="T2726" s="379"/>
      <c r="U2726" s="379"/>
      <c r="V2726" s="379"/>
      <c r="W2726" s="379"/>
      <c r="X2726" s="379"/>
      <c r="Y2726" s="379"/>
      <c r="Z2726" s="379"/>
      <c r="AA2726" s="380"/>
      <c r="AB2726" s="379"/>
      <c r="AC2726" s="379"/>
      <c r="AD2726" s="379"/>
      <c r="AE2726" s="381"/>
      <c r="AF2726" s="105"/>
      <c r="AG2726" s="381"/>
      <c r="AH2726" s="381"/>
      <c r="AI2726" s="381"/>
      <c r="AJ2726" s="381"/>
      <c r="AK2726" s="381"/>
      <c r="AL2726" s="381"/>
      <c r="AM2726" s="381"/>
    </row>
    <row r="2727" spans="1:39" x14ac:dyDescent="0.35">
      <c r="A2727" s="379"/>
      <c r="B2727" s="379"/>
      <c r="C2727" s="379"/>
      <c r="D2727" s="379"/>
      <c r="E2727" s="379"/>
      <c r="F2727" s="379"/>
      <c r="G2727" s="379"/>
      <c r="H2727" s="379"/>
      <c r="I2727" s="379"/>
      <c r="J2727" s="379"/>
      <c r="K2727" s="379"/>
      <c r="L2727" s="379"/>
      <c r="M2727" s="379"/>
      <c r="N2727" s="379"/>
      <c r="O2727" s="379"/>
      <c r="P2727" s="379"/>
      <c r="Q2727" s="379"/>
      <c r="R2727" s="379"/>
      <c r="S2727" s="379"/>
      <c r="T2727" s="379"/>
      <c r="U2727" s="379"/>
      <c r="V2727" s="379"/>
      <c r="W2727" s="379"/>
      <c r="X2727" s="379"/>
      <c r="Y2727" s="379"/>
      <c r="Z2727" s="379"/>
      <c r="AA2727" s="380"/>
      <c r="AB2727" s="379"/>
      <c r="AC2727" s="379"/>
      <c r="AD2727" s="379"/>
      <c r="AE2727" s="381"/>
      <c r="AF2727" s="105"/>
      <c r="AG2727" s="381"/>
      <c r="AH2727" s="381"/>
      <c r="AI2727" s="381"/>
      <c r="AJ2727" s="381"/>
      <c r="AK2727" s="381"/>
      <c r="AL2727" s="381"/>
      <c r="AM2727" s="381"/>
    </row>
    <row r="2728" spans="1:39" x14ac:dyDescent="0.35">
      <c r="A2728" s="379"/>
      <c r="B2728" s="379"/>
      <c r="C2728" s="379"/>
      <c r="D2728" s="379"/>
      <c r="E2728" s="379"/>
      <c r="F2728" s="379"/>
      <c r="G2728" s="379"/>
      <c r="H2728" s="379"/>
      <c r="I2728" s="379"/>
      <c r="J2728" s="379"/>
      <c r="K2728" s="379"/>
      <c r="L2728" s="379"/>
      <c r="M2728" s="379"/>
      <c r="N2728" s="379"/>
      <c r="O2728" s="379"/>
      <c r="P2728" s="379"/>
      <c r="Q2728" s="379"/>
      <c r="R2728" s="379"/>
      <c r="S2728" s="379"/>
      <c r="T2728" s="379"/>
      <c r="U2728" s="379"/>
      <c r="V2728" s="379"/>
      <c r="W2728" s="379"/>
      <c r="X2728" s="379"/>
      <c r="Y2728" s="379"/>
      <c r="Z2728" s="379"/>
      <c r="AA2728" s="380"/>
      <c r="AB2728" s="379"/>
      <c r="AC2728" s="379"/>
      <c r="AD2728" s="379"/>
      <c r="AE2728" s="381"/>
      <c r="AF2728" s="105"/>
      <c r="AG2728" s="381"/>
      <c r="AH2728" s="381"/>
      <c r="AI2728" s="381"/>
      <c r="AJ2728" s="381"/>
      <c r="AK2728" s="381"/>
      <c r="AL2728" s="381"/>
      <c r="AM2728" s="381"/>
    </row>
    <row r="2729" spans="1:39" x14ac:dyDescent="0.35">
      <c r="A2729" s="379"/>
      <c r="B2729" s="379"/>
      <c r="C2729" s="379"/>
      <c r="D2729" s="379"/>
      <c r="E2729" s="379"/>
      <c r="F2729" s="379"/>
      <c r="G2729" s="379"/>
      <c r="H2729" s="379"/>
      <c r="I2729" s="379"/>
      <c r="J2729" s="379"/>
      <c r="K2729" s="379"/>
      <c r="L2729" s="379"/>
      <c r="M2729" s="379"/>
      <c r="N2729" s="379"/>
      <c r="O2729" s="379"/>
      <c r="P2729" s="379"/>
      <c r="Q2729" s="379"/>
      <c r="R2729" s="379"/>
      <c r="S2729" s="379"/>
      <c r="T2729" s="379"/>
      <c r="U2729" s="379"/>
      <c r="V2729" s="379"/>
      <c r="W2729" s="379"/>
      <c r="X2729" s="379"/>
      <c r="Y2729" s="379"/>
      <c r="Z2729" s="379"/>
      <c r="AA2729" s="380"/>
      <c r="AB2729" s="379"/>
      <c r="AC2729" s="379"/>
      <c r="AD2729" s="379"/>
      <c r="AE2729" s="381"/>
      <c r="AF2729" s="105"/>
      <c r="AG2729" s="381"/>
      <c r="AH2729" s="381"/>
      <c r="AI2729" s="381"/>
      <c r="AJ2729" s="381"/>
      <c r="AK2729" s="381"/>
      <c r="AL2729" s="381"/>
      <c r="AM2729" s="381"/>
    </row>
    <row r="2730" spans="1:39" x14ac:dyDescent="0.35">
      <c r="A2730" s="379"/>
      <c r="B2730" s="379"/>
      <c r="C2730" s="379"/>
      <c r="D2730" s="379"/>
      <c r="E2730" s="379"/>
      <c r="F2730" s="379"/>
      <c r="G2730" s="379"/>
      <c r="H2730" s="379"/>
      <c r="I2730" s="379"/>
      <c r="J2730" s="379"/>
      <c r="K2730" s="379"/>
      <c r="L2730" s="379"/>
      <c r="M2730" s="379"/>
      <c r="N2730" s="379"/>
      <c r="O2730" s="379"/>
      <c r="P2730" s="379"/>
      <c r="Q2730" s="379"/>
      <c r="R2730" s="379"/>
      <c r="S2730" s="379"/>
      <c r="T2730" s="379"/>
      <c r="U2730" s="379"/>
      <c r="V2730" s="379"/>
      <c r="W2730" s="379"/>
      <c r="X2730" s="379"/>
      <c r="Y2730" s="379"/>
      <c r="Z2730" s="379"/>
      <c r="AA2730" s="380"/>
      <c r="AB2730" s="379"/>
      <c r="AC2730" s="379"/>
      <c r="AD2730" s="379"/>
      <c r="AE2730" s="381"/>
      <c r="AF2730" s="105"/>
      <c r="AG2730" s="381"/>
      <c r="AH2730" s="381"/>
      <c r="AI2730" s="381"/>
      <c r="AJ2730" s="381"/>
      <c r="AK2730" s="381"/>
      <c r="AL2730" s="381"/>
      <c r="AM2730" s="381"/>
    </row>
    <row r="2731" spans="1:39" x14ac:dyDescent="0.35">
      <c r="A2731" s="379"/>
      <c r="B2731" s="379"/>
      <c r="C2731" s="379"/>
      <c r="D2731" s="379"/>
      <c r="E2731" s="379"/>
      <c r="F2731" s="379"/>
      <c r="G2731" s="379"/>
      <c r="H2731" s="379"/>
      <c r="I2731" s="379"/>
      <c r="J2731" s="379"/>
      <c r="K2731" s="379"/>
      <c r="L2731" s="379"/>
      <c r="M2731" s="379"/>
      <c r="N2731" s="379"/>
      <c r="O2731" s="379"/>
      <c r="P2731" s="379"/>
      <c r="Q2731" s="379"/>
      <c r="R2731" s="379"/>
      <c r="S2731" s="379"/>
      <c r="T2731" s="379"/>
      <c r="U2731" s="379"/>
      <c r="V2731" s="379"/>
      <c r="W2731" s="379"/>
      <c r="X2731" s="379"/>
      <c r="Y2731" s="379"/>
      <c r="Z2731" s="379"/>
      <c r="AA2731" s="380"/>
      <c r="AB2731" s="379"/>
      <c r="AC2731" s="379"/>
      <c r="AD2731" s="379"/>
      <c r="AE2731" s="381"/>
      <c r="AF2731" s="105"/>
      <c r="AG2731" s="381"/>
      <c r="AH2731" s="381"/>
      <c r="AI2731" s="381"/>
      <c r="AJ2731" s="381"/>
      <c r="AK2731" s="381"/>
      <c r="AL2731" s="381"/>
      <c r="AM2731" s="381"/>
    </row>
    <row r="2732" spans="1:39" x14ac:dyDescent="0.35">
      <c r="A2732" s="379"/>
      <c r="B2732" s="379"/>
      <c r="C2732" s="379"/>
      <c r="D2732" s="379"/>
      <c r="E2732" s="379"/>
      <c r="F2732" s="379"/>
      <c r="G2732" s="379"/>
      <c r="H2732" s="379"/>
      <c r="I2732" s="379"/>
      <c r="J2732" s="379"/>
      <c r="K2732" s="379"/>
      <c r="L2732" s="379"/>
      <c r="M2732" s="379"/>
      <c r="N2732" s="379"/>
      <c r="O2732" s="379"/>
      <c r="P2732" s="379"/>
      <c r="Q2732" s="379"/>
      <c r="R2732" s="379"/>
      <c r="S2732" s="379"/>
      <c r="T2732" s="379"/>
      <c r="U2732" s="379"/>
      <c r="V2732" s="379"/>
      <c r="W2732" s="379"/>
      <c r="X2732" s="379"/>
      <c r="Y2732" s="379"/>
      <c r="Z2732" s="379"/>
      <c r="AA2732" s="380"/>
      <c r="AB2732" s="379"/>
      <c r="AC2732" s="379"/>
      <c r="AD2732" s="379"/>
      <c r="AE2732" s="381"/>
      <c r="AF2732" s="105"/>
      <c r="AG2732" s="381"/>
      <c r="AH2732" s="381"/>
      <c r="AI2732" s="381"/>
      <c r="AJ2732" s="381"/>
      <c r="AK2732" s="381"/>
      <c r="AL2732" s="381"/>
      <c r="AM2732" s="381"/>
    </row>
    <row r="2733" spans="1:39" x14ac:dyDescent="0.35">
      <c r="A2733" s="379"/>
      <c r="B2733" s="379"/>
      <c r="C2733" s="379"/>
      <c r="D2733" s="379"/>
      <c r="E2733" s="379"/>
      <c r="F2733" s="379"/>
      <c r="G2733" s="379"/>
      <c r="H2733" s="379"/>
      <c r="I2733" s="379"/>
      <c r="J2733" s="379"/>
      <c r="K2733" s="379"/>
      <c r="L2733" s="379"/>
      <c r="M2733" s="379"/>
      <c r="N2733" s="379"/>
      <c r="O2733" s="379"/>
      <c r="P2733" s="379"/>
      <c r="Q2733" s="379"/>
      <c r="R2733" s="379"/>
      <c r="S2733" s="379"/>
      <c r="T2733" s="379"/>
      <c r="U2733" s="379"/>
      <c r="V2733" s="379"/>
      <c r="W2733" s="379"/>
      <c r="X2733" s="379"/>
      <c r="Y2733" s="379"/>
      <c r="Z2733" s="379"/>
      <c r="AA2733" s="380"/>
      <c r="AB2733" s="379"/>
      <c r="AC2733" s="379"/>
      <c r="AD2733" s="379"/>
      <c r="AE2733" s="381"/>
      <c r="AF2733" s="105"/>
      <c r="AG2733" s="381"/>
      <c r="AH2733" s="381"/>
      <c r="AI2733" s="381"/>
      <c r="AJ2733" s="381"/>
      <c r="AK2733" s="381"/>
      <c r="AL2733" s="381"/>
      <c r="AM2733" s="381"/>
    </row>
    <row r="2734" spans="1:39" x14ac:dyDescent="0.35">
      <c r="A2734" s="379"/>
      <c r="B2734" s="379"/>
      <c r="C2734" s="379"/>
      <c r="D2734" s="379"/>
      <c r="E2734" s="379"/>
      <c r="F2734" s="379"/>
      <c r="G2734" s="379"/>
      <c r="H2734" s="379"/>
      <c r="I2734" s="379"/>
      <c r="J2734" s="379"/>
      <c r="K2734" s="379"/>
      <c r="L2734" s="379"/>
      <c r="M2734" s="379"/>
      <c r="N2734" s="379"/>
      <c r="O2734" s="379"/>
      <c r="P2734" s="379"/>
      <c r="Q2734" s="379"/>
      <c r="R2734" s="379"/>
      <c r="S2734" s="379"/>
      <c r="T2734" s="379"/>
      <c r="U2734" s="379"/>
      <c r="V2734" s="379"/>
      <c r="W2734" s="379"/>
      <c r="X2734" s="379"/>
      <c r="Y2734" s="379"/>
      <c r="Z2734" s="379"/>
      <c r="AA2734" s="380"/>
      <c r="AB2734" s="379"/>
      <c r="AC2734" s="379"/>
      <c r="AD2734" s="379"/>
      <c r="AE2734" s="381"/>
      <c r="AF2734" s="105"/>
      <c r="AG2734" s="381"/>
      <c r="AH2734" s="381"/>
      <c r="AI2734" s="381"/>
      <c r="AJ2734" s="381"/>
      <c r="AK2734" s="381"/>
      <c r="AL2734" s="381"/>
      <c r="AM2734" s="381"/>
    </row>
    <row r="2735" spans="1:39" x14ac:dyDescent="0.35">
      <c r="A2735" s="379"/>
      <c r="B2735" s="379"/>
      <c r="C2735" s="379"/>
      <c r="D2735" s="379"/>
      <c r="E2735" s="379"/>
      <c r="F2735" s="379"/>
      <c r="G2735" s="379"/>
      <c r="H2735" s="379"/>
      <c r="I2735" s="379"/>
      <c r="J2735" s="379"/>
      <c r="K2735" s="379"/>
      <c r="L2735" s="379"/>
      <c r="M2735" s="379"/>
      <c r="N2735" s="379"/>
      <c r="O2735" s="379"/>
      <c r="P2735" s="379"/>
      <c r="Q2735" s="379"/>
      <c r="R2735" s="379"/>
      <c r="S2735" s="379"/>
      <c r="T2735" s="379"/>
      <c r="U2735" s="379"/>
      <c r="V2735" s="379"/>
      <c r="W2735" s="379"/>
      <c r="X2735" s="379"/>
      <c r="Y2735" s="379"/>
      <c r="Z2735" s="379"/>
      <c r="AA2735" s="380"/>
      <c r="AB2735" s="379"/>
      <c r="AC2735" s="379"/>
      <c r="AD2735" s="379"/>
      <c r="AE2735" s="381"/>
      <c r="AF2735" s="105"/>
      <c r="AG2735" s="381"/>
      <c r="AH2735" s="381"/>
      <c r="AI2735" s="381"/>
      <c r="AJ2735" s="381"/>
      <c r="AK2735" s="381"/>
      <c r="AL2735" s="381"/>
      <c r="AM2735" s="381"/>
    </row>
    <row r="2736" spans="1:39" x14ac:dyDescent="0.35">
      <c r="A2736" s="379"/>
      <c r="B2736" s="379"/>
      <c r="C2736" s="379"/>
      <c r="D2736" s="379"/>
      <c r="E2736" s="379"/>
      <c r="F2736" s="379"/>
      <c r="G2736" s="379"/>
      <c r="H2736" s="379"/>
      <c r="I2736" s="379"/>
      <c r="J2736" s="379"/>
      <c r="K2736" s="379"/>
      <c r="L2736" s="379"/>
      <c r="M2736" s="379"/>
      <c r="N2736" s="379"/>
      <c r="O2736" s="379"/>
      <c r="P2736" s="379"/>
      <c r="Q2736" s="379"/>
      <c r="R2736" s="379"/>
      <c r="S2736" s="379"/>
      <c r="T2736" s="379"/>
      <c r="U2736" s="379"/>
      <c r="V2736" s="379"/>
      <c r="W2736" s="379"/>
      <c r="X2736" s="379"/>
      <c r="Y2736" s="379"/>
      <c r="Z2736" s="379"/>
      <c r="AA2736" s="380"/>
      <c r="AB2736" s="379"/>
      <c r="AC2736" s="379"/>
      <c r="AD2736" s="379"/>
      <c r="AE2736" s="381"/>
      <c r="AF2736" s="105"/>
      <c r="AG2736" s="381"/>
      <c r="AH2736" s="381"/>
      <c r="AI2736" s="381"/>
      <c r="AJ2736" s="381"/>
      <c r="AK2736" s="381"/>
      <c r="AL2736" s="381"/>
      <c r="AM2736" s="381"/>
    </row>
    <row r="2737" spans="1:39" x14ac:dyDescent="0.35">
      <c r="A2737" s="379"/>
      <c r="B2737" s="379"/>
      <c r="C2737" s="379"/>
      <c r="D2737" s="379"/>
      <c r="E2737" s="379"/>
      <c r="F2737" s="379"/>
      <c r="G2737" s="379"/>
      <c r="H2737" s="379"/>
      <c r="I2737" s="379"/>
      <c r="J2737" s="379"/>
      <c r="K2737" s="379"/>
      <c r="L2737" s="379"/>
      <c r="M2737" s="379"/>
      <c r="N2737" s="379"/>
      <c r="O2737" s="379"/>
      <c r="P2737" s="379"/>
      <c r="Q2737" s="379"/>
      <c r="R2737" s="379"/>
      <c r="S2737" s="379"/>
      <c r="T2737" s="379"/>
      <c r="U2737" s="379"/>
      <c r="V2737" s="379"/>
      <c r="W2737" s="379"/>
      <c r="X2737" s="379"/>
      <c r="Y2737" s="379"/>
      <c r="Z2737" s="379"/>
      <c r="AA2737" s="380"/>
      <c r="AB2737" s="379"/>
      <c r="AC2737" s="379"/>
      <c r="AD2737" s="379"/>
      <c r="AE2737" s="381"/>
      <c r="AF2737" s="105"/>
      <c r="AG2737" s="381"/>
      <c r="AH2737" s="381"/>
      <c r="AI2737" s="381"/>
      <c r="AJ2737" s="381"/>
      <c r="AK2737" s="381"/>
      <c r="AL2737" s="381"/>
      <c r="AM2737" s="381"/>
    </row>
    <row r="2738" spans="1:39" x14ac:dyDescent="0.35">
      <c r="A2738" s="379"/>
      <c r="B2738" s="379"/>
      <c r="C2738" s="379"/>
      <c r="D2738" s="379"/>
      <c r="E2738" s="379"/>
      <c r="F2738" s="379"/>
      <c r="G2738" s="379"/>
      <c r="H2738" s="379"/>
      <c r="I2738" s="379"/>
      <c r="J2738" s="379"/>
      <c r="K2738" s="379"/>
      <c r="L2738" s="379"/>
      <c r="M2738" s="379"/>
      <c r="N2738" s="379"/>
      <c r="O2738" s="379"/>
      <c r="P2738" s="379"/>
      <c r="Q2738" s="379"/>
      <c r="R2738" s="379"/>
      <c r="S2738" s="379"/>
      <c r="T2738" s="379"/>
      <c r="U2738" s="379"/>
      <c r="V2738" s="379"/>
      <c r="W2738" s="379"/>
      <c r="X2738" s="379"/>
      <c r="Y2738" s="379"/>
      <c r="Z2738" s="379"/>
      <c r="AA2738" s="380"/>
      <c r="AB2738" s="379"/>
      <c r="AC2738" s="379"/>
      <c r="AD2738" s="379"/>
      <c r="AE2738" s="381"/>
      <c r="AF2738" s="105"/>
      <c r="AG2738" s="381"/>
      <c r="AH2738" s="381"/>
      <c r="AI2738" s="381"/>
      <c r="AJ2738" s="381"/>
      <c r="AK2738" s="381"/>
      <c r="AL2738" s="381"/>
      <c r="AM2738" s="381"/>
    </row>
    <row r="2739" spans="1:39" x14ac:dyDescent="0.35">
      <c r="A2739" s="379"/>
      <c r="B2739" s="379"/>
      <c r="C2739" s="379"/>
      <c r="D2739" s="379"/>
      <c r="E2739" s="379"/>
      <c r="F2739" s="379"/>
      <c r="G2739" s="379"/>
      <c r="H2739" s="379"/>
      <c r="I2739" s="379"/>
      <c r="J2739" s="379"/>
      <c r="K2739" s="379"/>
      <c r="L2739" s="379"/>
      <c r="M2739" s="379"/>
      <c r="N2739" s="379"/>
      <c r="O2739" s="379"/>
      <c r="P2739" s="379"/>
      <c r="Q2739" s="379"/>
      <c r="R2739" s="379"/>
      <c r="S2739" s="379"/>
      <c r="T2739" s="379"/>
      <c r="U2739" s="379"/>
      <c r="V2739" s="379"/>
      <c r="W2739" s="379"/>
      <c r="X2739" s="379"/>
      <c r="Y2739" s="379"/>
      <c r="Z2739" s="379"/>
      <c r="AA2739" s="380"/>
      <c r="AB2739" s="379"/>
      <c r="AC2739" s="379"/>
      <c r="AD2739" s="379"/>
      <c r="AE2739" s="381"/>
      <c r="AF2739" s="105"/>
      <c r="AG2739" s="381"/>
      <c r="AH2739" s="381"/>
      <c r="AI2739" s="381"/>
      <c r="AJ2739" s="381"/>
      <c r="AK2739" s="381"/>
      <c r="AL2739" s="381"/>
      <c r="AM2739" s="381"/>
    </row>
    <row r="2740" spans="1:39" x14ac:dyDescent="0.35">
      <c r="A2740" s="379"/>
      <c r="B2740" s="379"/>
      <c r="C2740" s="379"/>
      <c r="D2740" s="379"/>
      <c r="E2740" s="379"/>
      <c r="F2740" s="379"/>
      <c r="G2740" s="379"/>
      <c r="H2740" s="379"/>
      <c r="I2740" s="379"/>
      <c r="J2740" s="379"/>
      <c r="K2740" s="379"/>
      <c r="L2740" s="379"/>
      <c r="M2740" s="379"/>
      <c r="N2740" s="379"/>
      <c r="O2740" s="379"/>
      <c r="P2740" s="379"/>
      <c r="Q2740" s="379"/>
      <c r="R2740" s="379"/>
      <c r="S2740" s="379"/>
      <c r="T2740" s="379"/>
      <c r="U2740" s="379"/>
      <c r="V2740" s="379"/>
      <c r="W2740" s="379"/>
      <c r="X2740" s="379"/>
      <c r="Y2740" s="379"/>
      <c r="Z2740" s="379"/>
      <c r="AA2740" s="380"/>
      <c r="AB2740" s="379"/>
      <c r="AC2740" s="379"/>
      <c r="AD2740" s="379"/>
      <c r="AE2740" s="381"/>
      <c r="AF2740" s="105"/>
      <c r="AG2740" s="381"/>
      <c r="AH2740" s="381"/>
      <c r="AI2740" s="381"/>
      <c r="AJ2740" s="381"/>
      <c r="AK2740" s="381"/>
      <c r="AL2740" s="381"/>
      <c r="AM2740" s="381"/>
    </row>
    <row r="2741" spans="1:39" x14ac:dyDescent="0.35">
      <c r="A2741" s="379"/>
      <c r="B2741" s="379"/>
      <c r="C2741" s="379"/>
      <c r="D2741" s="379"/>
      <c r="E2741" s="379"/>
      <c r="F2741" s="379"/>
      <c r="G2741" s="379"/>
      <c r="H2741" s="379"/>
      <c r="I2741" s="379"/>
      <c r="J2741" s="379"/>
      <c r="K2741" s="379"/>
      <c r="L2741" s="379"/>
      <c r="M2741" s="379"/>
      <c r="N2741" s="379"/>
      <c r="O2741" s="379"/>
      <c r="P2741" s="379"/>
      <c r="Q2741" s="379"/>
      <c r="R2741" s="379"/>
      <c r="S2741" s="379"/>
      <c r="T2741" s="379"/>
      <c r="U2741" s="379"/>
      <c r="V2741" s="379"/>
      <c r="W2741" s="379"/>
      <c r="X2741" s="379"/>
      <c r="Y2741" s="379"/>
      <c r="Z2741" s="379"/>
      <c r="AA2741" s="380"/>
      <c r="AB2741" s="379"/>
      <c r="AC2741" s="379"/>
      <c r="AD2741" s="379"/>
      <c r="AE2741" s="381"/>
      <c r="AF2741" s="105"/>
      <c r="AG2741" s="381"/>
      <c r="AH2741" s="381"/>
      <c r="AI2741" s="381"/>
      <c r="AJ2741" s="381"/>
      <c r="AK2741" s="381"/>
      <c r="AL2741" s="381"/>
      <c r="AM2741" s="381"/>
    </row>
    <row r="2742" spans="1:39" x14ac:dyDescent="0.35">
      <c r="A2742" s="379"/>
      <c r="B2742" s="379"/>
      <c r="C2742" s="379"/>
      <c r="D2742" s="379"/>
      <c r="E2742" s="379"/>
      <c r="F2742" s="379"/>
      <c r="G2742" s="379"/>
      <c r="H2742" s="379"/>
      <c r="I2742" s="379"/>
      <c r="J2742" s="379"/>
      <c r="K2742" s="379"/>
      <c r="L2742" s="379"/>
      <c r="M2742" s="379"/>
      <c r="N2742" s="379"/>
      <c r="O2742" s="379"/>
      <c r="P2742" s="379"/>
      <c r="Q2742" s="379"/>
      <c r="R2742" s="379"/>
      <c r="S2742" s="379"/>
      <c r="T2742" s="379"/>
      <c r="U2742" s="379"/>
      <c r="V2742" s="379"/>
      <c r="W2742" s="379"/>
      <c r="X2742" s="379"/>
      <c r="Y2742" s="379"/>
      <c r="Z2742" s="379"/>
      <c r="AA2742" s="380"/>
      <c r="AB2742" s="379"/>
      <c r="AC2742" s="379"/>
      <c r="AD2742" s="379"/>
      <c r="AE2742" s="381"/>
      <c r="AF2742" s="105"/>
      <c r="AG2742" s="381"/>
      <c r="AH2742" s="381"/>
      <c r="AI2742" s="381"/>
      <c r="AJ2742" s="381"/>
      <c r="AK2742" s="381"/>
      <c r="AL2742" s="381"/>
      <c r="AM2742" s="381"/>
    </row>
    <row r="2743" spans="1:39" x14ac:dyDescent="0.35">
      <c r="A2743" s="379"/>
      <c r="B2743" s="379"/>
      <c r="C2743" s="379"/>
      <c r="D2743" s="379"/>
      <c r="E2743" s="379"/>
      <c r="F2743" s="379"/>
      <c r="G2743" s="379"/>
      <c r="H2743" s="379"/>
      <c r="I2743" s="379"/>
      <c r="J2743" s="379"/>
      <c r="K2743" s="379"/>
      <c r="L2743" s="379"/>
      <c r="M2743" s="379"/>
      <c r="N2743" s="379"/>
      <c r="O2743" s="379"/>
      <c r="P2743" s="379"/>
      <c r="Q2743" s="379"/>
      <c r="R2743" s="379"/>
      <c r="S2743" s="379"/>
      <c r="T2743" s="379"/>
      <c r="U2743" s="379"/>
      <c r="V2743" s="379"/>
      <c r="W2743" s="379"/>
      <c r="X2743" s="379"/>
      <c r="Y2743" s="379"/>
      <c r="Z2743" s="379"/>
      <c r="AA2743" s="380"/>
      <c r="AB2743" s="379"/>
      <c r="AC2743" s="379"/>
      <c r="AD2743" s="379"/>
      <c r="AE2743" s="381"/>
      <c r="AF2743" s="105"/>
      <c r="AG2743" s="381"/>
      <c r="AH2743" s="381"/>
      <c r="AI2743" s="381"/>
      <c r="AJ2743" s="381"/>
      <c r="AK2743" s="381"/>
      <c r="AL2743" s="381"/>
      <c r="AM2743" s="381"/>
    </row>
    <row r="2744" spans="1:39" x14ac:dyDescent="0.35">
      <c r="A2744" s="379"/>
      <c r="B2744" s="379"/>
      <c r="C2744" s="379"/>
      <c r="D2744" s="379"/>
      <c r="E2744" s="379"/>
      <c r="F2744" s="379"/>
      <c r="G2744" s="379"/>
      <c r="H2744" s="379"/>
      <c r="I2744" s="379"/>
      <c r="J2744" s="379"/>
      <c r="K2744" s="379"/>
      <c r="L2744" s="379"/>
      <c r="M2744" s="379"/>
      <c r="N2744" s="379"/>
      <c r="O2744" s="379"/>
      <c r="P2744" s="379"/>
      <c r="Q2744" s="379"/>
      <c r="R2744" s="379"/>
      <c r="S2744" s="379"/>
      <c r="T2744" s="379"/>
      <c r="U2744" s="379"/>
      <c r="V2744" s="379"/>
      <c r="W2744" s="379"/>
      <c r="X2744" s="379"/>
      <c r="Y2744" s="379"/>
      <c r="Z2744" s="379"/>
      <c r="AA2744" s="380"/>
      <c r="AB2744" s="379"/>
      <c r="AC2744" s="379"/>
      <c r="AD2744" s="379"/>
      <c r="AE2744" s="381"/>
      <c r="AF2744" s="105"/>
      <c r="AG2744" s="381"/>
      <c r="AH2744" s="381"/>
      <c r="AI2744" s="381"/>
      <c r="AJ2744" s="381"/>
      <c r="AK2744" s="381"/>
      <c r="AL2744" s="381"/>
      <c r="AM2744" s="381"/>
    </row>
    <row r="2745" spans="1:39" x14ac:dyDescent="0.35">
      <c r="A2745" s="379"/>
      <c r="B2745" s="379"/>
      <c r="C2745" s="379"/>
      <c r="D2745" s="379"/>
      <c r="E2745" s="379"/>
      <c r="F2745" s="379"/>
      <c r="G2745" s="379"/>
      <c r="H2745" s="379"/>
      <c r="I2745" s="379"/>
      <c r="J2745" s="379"/>
      <c r="K2745" s="379"/>
      <c r="L2745" s="379"/>
      <c r="M2745" s="379"/>
      <c r="N2745" s="379"/>
      <c r="O2745" s="379"/>
      <c r="P2745" s="379"/>
      <c r="Q2745" s="379"/>
      <c r="R2745" s="379"/>
      <c r="S2745" s="379"/>
      <c r="T2745" s="379"/>
      <c r="U2745" s="379"/>
      <c r="V2745" s="379"/>
      <c r="W2745" s="379"/>
      <c r="X2745" s="379"/>
      <c r="Y2745" s="379"/>
      <c r="Z2745" s="379"/>
      <c r="AA2745" s="380"/>
      <c r="AB2745" s="379"/>
      <c r="AC2745" s="379"/>
      <c r="AD2745" s="379"/>
      <c r="AE2745" s="381"/>
      <c r="AF2745" s="105"/>
      <c r="AG2745" s="381"/>
      <c r="AH2745" s="381"/>
      <c r="AI2745" s="381"/>
      <c r="AJ2745" s="381"/>
      <c r="AK2745" s="381"/>
      <c r="AL2745" s="381"/>
      <c r="AM2745" s="381"/>
    </row>
    <row r="2746" spans="1:39" x14ac:dyDescent="0.35">
      <c r="A2746" s="379"/>
      <c r="B2746" s="379"/>
      <c r="C2746" s="379"/>
      <c r="D2746" s="379"/>
      <c r="E2746" s="379"/>
      <c r="F2746" s="379"/>
      <c r="G2746" s="379"/>
      <c r="H2746" s="379"/>
      <c r="I2746" s="379"/>
      <c r="J2746" s="379"/>
      <c r="K2746" s="379"/>
      <c r="L2746" s="379"/>
      <c r="M2746" s="379"/>
      <c r="N2746" s="379"/>
      <c r="O2746" s="379"/>
      <c r="P2746" s="379"/>
      <c r="Q2746" s="379"/>
      <c r="R2746" s="379"/>
      <c r="S2746" s="379"/>
      <c r="T2746" s="379"/>
      <c r="U2746" s="379"/>
      <c r="V2746" s="379"/>
      <c r="W2746" s="379"/>
      <c r="X2746" s="379"/>
      <c r="Y2746" s="379"/>
      <c r="Z2746" s="379"/>
      <c r="AA2746" s="380"/>
      <c r="AB2746" s="379"/>
      <c r="AC2746" s="379"/>
      <c r="AD2746" s="379"/>
      <c r="AE2746" s="381"/>
      <c r="AF2746" s="105"/>
      <c r="AG2746" s="381"/>
      <c r="AH2746" s="381"/>
      <c r="AI2746" s="381"/>
      <c r="AJ2746" s="381"/>
      <c r="AK2746" s="381"/>
      <c r="AL2746" s="381"/>
      <c r="AM2746" s="381"/>
    </row>
    <row r="2747" spans="1:39" x14ac:dyDescent="0.35">
      <c r="A2747" s="379"/>
      <c r="B2747" s="379"/>
      <c r="C2747" s="379"/>
      <c r="D2747" s="379"/>
      <c r="E2747" s="379"/>
      <c r="F2747" s="379"/>
      <c r="G2747" s="379"/>
      <c r="H2747" s="379"/>
      <c r="I2747" s="379"/>
      <c r="J2747" s="379"/>
      <c r="K2747" s="379"/>
      <c r="L2747" s="379"/>
      <c r="M2747" s="379"/>
      <c r="N2747" s="379"/>
      <c r="O2747" s="379"/>
      <c r="P2747" s="379"/>
      <c r="Q2747" s="379"/>
      <c r="R2747" s="379"/>
      <c r="S2747" s="379"/>
      <c r="T2747" s="379"/>
      <c r="U2747" s="379"/>
      <c r="V2747" s="379"/>
      <c r="W2747" s="379"/>
      <c r="X2747" s="379"/>
      <c r="Y2747" s="379"/>
      <c r="Z2747" s="379"/>
      <c r="AA2747" s="380"/>
      <c r="AB2747" s="379"/>
      <c r="AC2747" s="379"/>
      <c r="AD2747" s="379"/>
      <c r="AE2747" s="381"/>
      <c r="AF2747" s="105"/>
      <c r="AG2747" s="381"/>
      <c r="AH2747" s="381"/>
      <c r="AI2747" s="381"/>
      <c r="AJ2747" s="381"/>
      <c r="AK2747" s="381"/>
      <c r="AL2747" s="381"/>
      <c r="AM2747" s="381"/>
    </row>
    <row r="2748" spans="1:39" x14ac:dyDescent="0.35">
      <c r="A2748" s="379"/>
      <c r="B2748" s="379"/>
      <c r="C2748" s="379"/>
      <c r="D2748" s="379"/>
      <c r="E2748" s="379"/>
      <c r="F2748" s="379"/>
      <c r="G2748" s="379"/>
      <c r="H2748" s="379"/>
      <c r="I2748" s="379"/>
      <c r="J2748" s="379"/>
      <c r="K2748" s="379"/>
      <c r="L2748" s="379"/>
      <c r="M2748" s="379"/>
      <c r="N2748" s="379"/>
      <c r="O2748" s="379"/>
      <c r="P2748" s="379"/>
      <c r="Q2748" s="379"/>
      <c r="R2748" s="379"/>
      <c r="S2748" s="379"/>
      <c r="T2748" s="379"/>
      <c r="U2748" s="379"/>
      <c r="V2748" s="379"/>
      <c r="W2748" s="379"/>
      <c r="X2748" s="379"/>
      <c r="Y2748" s="379"/>
      <c r="Z2748" s="379"/>
      <c r="AA2748" s="380"/>
      <c r="AB2748" s="379"/>
      <c r="AC2748" s="379"/>
      <c r="AD2748" s="379"/>
      <c r="AE2748" s="381"/>
      <c r="AF2748" s="105"/>
      <c r="AG2748" s="381"/>
      <c r="AH2748" s="381"/>
      <c r="AI2748" s="381"/>
      <c r="AJ2748" s="381"/>
      <c r="AK2748" s="381"/>
      <c r="AL2748" s="381"/>
      <c r="AM2748" s="381"/>
    </row>
    <row r="2749" spans="1:39" x14ac:dyDescent="0.35">
      <c r="A2749" s="379"/>
      <c r="B2749" s="379"/>
      <c r="C2749" s="379"/>
      <c r="D2749" s="379"/>
      <c r="E2749" s="379"/>
      <c r="F2749" s="379"/>
      <c r="G2749" s="379"/>
      <c r="H2749" s="379"/>
      <c r="I2749" s="379"/>
      <c r="J2749" s="379"/>
      <c r="K2749" s="379"/>
      <c r="L2749" s="379"/>
      <c r="M2749" s="379"/>
      <c r="N2749" s="379"/>
      <c r="O2749" s="379"/>
      <c r="P2749" s="379"/>
      <c r="Q2749" s="379"/>
      <c r="R2749" s="379"/>
      <c r="S2749" s="379"/>
      <c r="T2749" s="379"/>
      <c r="U2749" s="379"/>
      <c r="V2749" s="379"/>
      <c r="W2749" s="379"/>
      <c r="X2749" s="379"/>
      <c r="Y2749" s="379"/>
      <c r="Z2749" s="379"/>
      <c r="AA2749" s="380"/>
      <c r="AB2749" s="379"/>
      <c r="AC2749" s="379"/>
      <c r="AD2749" s="379"/>
      <c r="AE2749" s="381"/>
      <c r="AF2749" s="105"/>
      <c r="AG2749" s="381"/>
      <c r="AH2749" s="381"/>
      <c r="AI2749" s="381"/>
      <c r="AJ2749" s="381"/>
      <c r="AK2749" s="381"/>
      <c r="AL2749" s="381"/>
      <c r="AM2749" s="381"/>
    </row>
    <row r="2750" spans="1:39" x14ac:dyDescent="0.35">
      <c r="A2750" s="379"/>
      <c r="B2750" s="379"/>
      <c r="C2750" s="379"/>
      <c r="D2750" s="379"/>
      <c r="E2750" s="379"/>
      <c r="F2750" s="379"/>
      <c r="G2750" s="379"/>
      <c r="H2750" s="379"/>
      <c r="I2750" s="379"/>
      <c r="J2750" s="379"/>
      <c r="K2750" s="379"/>
      <c r="L2750" s="379"/>
      <c r="M2750" s="379"/>
      <c r="N2750" s="379"/>
      <c r="O2750" s="379"/>
      <c r="P2750" s="379"/>
      <c r="Q2750" s="379"/>
      <c r="R2750" s="379"/>
      <c r="S2750" s="379"/>
      <c r="T2750" s="379"/>
      <c r="U2750" s="379"/>
      <c r="V2750" s="379"/>
      <c r="W2750" s="379"/>
      <c r="X2750" s="379"/>
      <c r="Y2750" s="379"/>
      <c r="Z2750" s="379"/>
      <c r="AA2750" s="380"/>
      <c r="AB2750" s="379"/>
      <c r="AC2750" s="379"/>
      <c r="AD2750" s="379"/>
      <c r="AE2750" s="381"/>
      <c r="AF2750" s="105"/>
      <c r="AG2750" s="381"/>
      <c r="AH2750" s="381"/>
      <c r="AI2750" s="381"/>
      <c r="AJ2750" s="381"/>
      <c r="AK2750" s="381"/>
      <c r="AL2750" s="381"/>
      <c r="AM2750" s="381"/>
    </row>
    <row r="2751" spans="1:39" x14ac:dyDescent="0.35">
      <c r="A2751" s="379"/>
      <c r="B2751" s="379"/>
      <c r="C2751" s="379"/>
      <c r="D2751" s="379"/>
      <c r="E2751" s="379"/>
      <c r="F2751" s="379"/>
      <c r="G2751" s="379"/>
      <c r="H2751" s="379"/>
      <c r="I2751" s="379"/>
      <c r="J2751" s="379"/>
      <c r="K2751" s="379"/>
      <c r="L2751" s="379"/>
      <c r="M2751" s="379"/>
      <c r="N2751" s="379"/>
      <c r="O2751" s="379"/>
      <c r="P2751" s="379"/>
      <c r="Q2751" s="379"/>
      <c r="R2751" s="379"/>
      <c r="S2751" s="379"/>
      <c r="T2751" s="379"/>
      <c r="U2751" s="379"/>
      <c r="V2751" s="379"/>
      <c r="W2751" s="379"/>
      <c r="X2751" s="379"/>
      <c r="Y2751" s="379"/>
      <c r="Z2751" s="379"/>
      <c r="AA2751" s="380"/>
      <c r="AB2751" s="379"/>
      <c r="AC2751" s="379"/>
      <c r="AD2751" s="379"/>
      <c r="AE2751" s="381"/>
      <c r="AF2751" s="105"/>
      <c r="AG2751" s="381"/>
      <c r="AH2751" s="381"/>
      <c r="AI2751" s="381"/>
      <c r="AJ2751" s="381"/>
      <c r="AK2751" s="381"/>
      <c r="AL2751" s="381"/>
      <c r="AM2751" s="381"/>
    </row>
    <row r="2752" spans="1:39" x14ac:dyDescent="0.35">
      <c r="A2752" s="379"/>
      <c r="B2752" s="379"/>
      <c r="C2752" s="379"/>
      <c r="D2752" s="379"/>
      <c r="E2752" s="379"/>
      <c r="F2752" s="379"/>
      <c r="G2752" s="379"/>
      <c r="H2752" s="379"/>
      <c r="I2752" s="379"/>
      <c r="J2752" s="379"/>
      <c r="K2752" s="379"/>
      <c r="L2752" s="379"/>
      <c r="M2752" s="379"/>
      <c r="N2752" s="379"/>
      <c r="O2752" s="379"/>
      <c r="P2752" s="379"/>
      <c r="Q2752" s="379"/>
      <c r="R2752" s="379"/>
      <c r="S2752" s="379"/>
      <c r="T2752" s="379"/>
      <c r="U2752" s="379"/>
      <c r="V2752" s="379"/>
      <c r="W2752" s="379"/>
      <c r="X2752" s="379"/>
      <c r="Y2752" s="379"/>
      <c r="Z2752" s="379"/>
      <c r="AA2752" s="380"/>
      <c r="AB2752" s="379"/>
      <c r="AC2752" s="379"/>
      <c r="AD2752" s="379"/>
      <c r="AE2752" s="381"/>
      <c r="AF2752" s="105"/>
      <c r="AG2752" s="381"/>
      <c r="AH2752" s="381"/>
      <c r="AI2752" s="381"/>
      <c r="AJ2752" s="381"/>
      <c r="AK2752" s="381"/>
      <c r="AL2752" s="381"/>
      <c r="AM2752" s="381"/>
    </row>
    <row r="2753" spans="1:39" x14ac:dyDescent="0.35">
      <c r="A2753" s="379"/>
      <c r="B2753" s="379"/>
      <c r="C2753" s="379"/>
      <c r="D2753" s="379"/>
      <c r="E2753" s="379"/>
      <c r="F2753" s="379"/>
      <c r="G2753" s="379"/>
      <c r="H2753" s="379"/>
      <c r="I2753" s="379"/>
      <c r="J2753" s="379"/>
      <c r="K2753" s="379"/>
      <c r="L2753" s="379"/>
      <c r="M2753" s="379"/>
      <c r="N2753" s="379"/>
      <c r="O2753" s="379"/>
      <c r="P2753" s="379"/>
      <c r="Q2753" s="379"/>
      <c r="R2753" s="379"/>
      <c r="S2753" s="379"/>
      <c r="T2753" s="379"/>
      <c r="U2753" s="379"/>
      <c r="V2753" s="379"/>
      <c r="W2753" s="379"/>
      <c r="X2753" s="379"/>
      <c r="Y2753" s="379"/>
      <c r="Z2753" s="379"/>
      <c r="AA2753" s="380"/>
      <c r="AB2753" s="379"/>
      <c r="AC2753" s="379"/>
      <c r="AD2753" s="379"/>
      <c r="AE2753" s="381"/>
      <c r="AF2753" s="105"/>
      <c r="AG2753" s="381"/>
      <c r="AH2753" s="381"/>
      <c r="AI2753" s="381"/>
      <c r="AJ2753" s="381"/>
      <c r="AK2753" s="381"/>
      <c r="AL2753" s="381"/>
      <c r="AM2753" s="381"/>
    </row>
    <row r="2754" spans="1:39" x14ac:dyDescent="0.35">
      <c r="A2754" s="379"/>
      <c r="B2754" s="379"/>
      <c r="C2754" s="379"/>
      <c r="D2754" s="379"/>
      <c r="E2754" s="379"/>
      <c r="F2754" s="379"/>
      <c r="G2754" s="379"/>
      <c r="H2754" s="379"/>
      <c r="I2754" s="379"/>
      <c r="J2754" s="379"/>
      <c r="K2754" s="379"/>
      <c r="L2754" s="379"/>
      <c r="M2754" s="379"/>
      <c r="N2754" s="379"/>
      <c r="O2754" s="379"/>
      <c r="P2754" s="379"/>
      <c r="Q2754" s="379"/>
      <c r="R2754" s="379"/>
      <c r="S2754" s="379"/>
      <c r="T2754" s="379"/>
      <c r="U2754" s="379"/>
      <c r="V2754" s="379"/>
      <c r="W2754" s="379"/>
      <c r="X2754" s="379"/>
      <c r="Y2754" s="379"/>
      <c r="Z2754" s="379"/>
      <c r="AA2754" s="380"/>
      <c r="AB2754" s="379"/>
      <c r="AC2754" s="379"/>
      <c r="AD2754" s="379"/>
      <c r="AE2754" s="381"/>
      <c r="AF2754" s="105"/>
      <c r="AG2754" s="381"/>
      <c r="AH2754" s="381"/>
      <c r="AI2754" s="381"/>
      <c r="AJ2754" s="381"/>
      <c r="AK2754" s="381"/>
      <c r="AL2754" s="381"/>
      <c r="AM2754" s="381"/>
    </row>
    <row r="2755" spans="1:39" x14ac:dyDescent="0.35">
      <c r="A2755" s="379"/>
      <c r="B2755" s="379"/>
      <c r="C2755" s="379"/>
      <c r="D2755" s="379"/>
      <c r="E2755" s="379"/>
      <c r="F2755" s="379"/>
      <c r="G2755" s="379"/>
      <c r="H2755" s="379"/>
      <c r="I2755" s="379"/>
      <c r="J2755" s="379"/>
      <c r="K2755" s="379"/>
      <c r="L2755" s="379"/>
      <c r="M2755" s="379"/>
      <c r="N2755" s="379"/>
      <c r="O2755" s="379"/>
      <c r="P2755" s="379"/>
      <c r="Q2755" s="379"/>
      <c r="R2755" s="379"/>
      <c r="S2755" s="379"/>
      <c r="T2755" s="379"/>
      <c r="U2755" s="379"/>
      <c r="V2755" s="379"/>
      <c r="W2755" s="379"/>
      <c r="X2755" s="379"/>
      <c r="Y2755" s="379"/>
      <c r="Z2755" s="379"/>
      <c r="AA2755" s="380"/>
      <c r="AB2755" s="379"/>
      <c r="AC2755" s="379"/>
      <c r="AD2755" s="379"/>
      <c r="AE2755" s="381"/>
      <c r="AF2755" s="105"/>
      <c r="AG2755" s="381"/>
      <c r="AH2755" s="381"/>
      <c r="AI2755" s="381"/>
      <c r="AJ2755" s="381"/>
      <c r="AK2755" s="381"/>
      <c r="AL2755" s="381"/>
      <c r="AM2755" s="381"/>
    </row>
    <row r="2756" spans="1:39" x14ac:dyDescent="0.35">
      <c r="A2756" s="379"/>
      <c r="B2756" s="379"/>
      <c r="C2756" s="379"/>
      <c r="D2756" s="379"/>
      <c r="E2756" s="379"/>
      <c r="F2756" s="379"/>
      <c r="G2756" s="379"/>
      <c r="H2756" s="379"/>
      <c r="I2756" s="379"/>
      <c r="J2756" s="379"/>
      <c r="K2756" s="379"/>
      <c r="L2756" s="379"/>
      <c r="M2756" s="379"/>
      <c r="N2756" s="379"/>
      <c r="O2756" s="379"/>
      <c r="P2756" s="379"/>
      <c r="Q2756" s="379"/>
      <c r="R2756" s="379"/>
      <c r="S2756" s="379"/>
      <c r="T2756" s="379"/>
      <c r="U2756" s="379"/>
      <c r="V2756" s="379"/>
      <c r="W2756" s="379"/>
      <c r="X2756" s="379"/>
      <c r="Y2756" s="379"/>
      <c r="Z2756" s="379"/>
      <c r="AA2756" s="380"/>
      <c r="AB2756" s="379"/>
      <c r="AC2756" s="379"/>
      <c r="AD2756" s="379"/>
      <c r="AE2756" s="381"/>
      <c r="AF2756" s="105"/>
      <c r="AG2756" s="381"/>
      <c r="AH2756" s="381"/>
      <c r="AI2756" s="381"/>
      <c r="AJ2756" s="381"/>
      <c r="AK2756" s="381"/>
      <c r="AL2756" s="381"/>
      <c r="AM2756" s="381"/>
    </row>
    <row r="2757" spans="1:39" x14ac:dyDescent="0.35">
      <c r="A2757" s="379"/>
      <c r="B2757" s="379"/>
      <c r="C2757" s="379"/>
      <c r="D2757" s="379"/>
      <c r="E2757" s="379"/>
      <c r="F2757" s="379"/>
      <c r="G2757" s="379"/>
      <c r="H2757" s="379"/>
      <c r="I2757" s="379"/>
      <c r="J2757" s="379"/>
      <c r="K2757" s="379"/>
      <c r="L2757" s="379"/>
      <c r="M2757" s="379"/>
      <c r="N2757" s="379"/>
      <c r="O2757" s="379"/>
      <c r="P2757" s="379"/>
      <c r="Q2757" s="379"/>
      <c r="R2757" s="379"/>
      <c r="S2757" s="379"/>
      <c r="T2757" s="379"/>
      <c r="U2757" s="379"/>
      <c r="V2757" s="379"/>
      <c r="W2757" s="379"/>
      <c r="X2757" s="379"/>
      <c r="Y2757" s="379"/>
      <c r="Z2757" s="379"/>
      <c r="AA2757" s="380"/>
      <c r="AB2757" s="379"/>
      <c r="AC2757" s="379"/>
      <c r="AD2757" s="379"/>
      <c r="AE2757" s="381"/>
      <c r="AF2757" s="105"/>
      <c r="AG2757" s="381"/>
      <c r="AH2757" s="381"/>
      <c r="AI2757" s="381"/>
      <c r="AJ2757" s="381"/>
      <c r="AK2757" s="381"/>
      <c r="AL2757" s="381"/>
      <c r="AM2757" s="381"/>
    </row>
    <row r="2758" spans="1:39" x14ac:dyDescent="0.35">
      <c r="A2758" s="379"/>
      <c r="B2758" s="379"/>
      <c r="C2758" s="379"/>
      <c r="D2758" s="379"/>
      <c r="E2758" s="379"/>
      <c r="F2758" s="379"/>
      <c r="G2758" s="379"/>
      <c r="H2758" s="379"/>
      <c r="I2758" s="379"/>
      <c r="J2758" s="379"/>
      <c r="K2758" s="379"/>
      <c r="L2758" s="379"/>
      <c r="M2758" s="379"/>
      <c r="N2758" s="379"/>
      <c r="O2758" s="379"/>
      <c r="P2758" s="379"/>
      <c r="Q2758" s="379"/>
      <c r="R2758" s="379"/>
      <c r="S2758" s="379"/>
      <c r="T2758" s="379"/>
      <c r="U2758" s="379"/>
      <c r="V2758" s="379"/>
      <c r="W2758" s="379"/>
      <c r="X2758" s="379"/>
      <c r="Y2758" s="379"/>
      <c r="Z2758" s="379"/>
      <c r="AA2758" s="380"/>
      <c r="AB2758" s="379"/>
      <c r="AC2758" s="379"/>
      <c r="AD2758" s="379"/>
      <c r="AE2758" s="381"/>
      <c r="AF2758" s="105"/>
      <c r="AG2758" s="381"/>
      <c r="AH2758" s="381"/>
      <c r="AI2758" s="381"/>
      <c r="AJ2758" s="381"/>
      <c r="AK2758" s="381"/>
      <c r="AL2758" s="381"/>
      <c r="AM2758" s="381"/>
    </row>
    <row r="2759" spans="1:39" x14ac:dyDescent="0.35">
      <c r="A2759" s="379"/>
      <c r="B2759" s="379"/>
      <c r="C2759" s="379"/>
      <c r="D2759" s="379"/>
      <c r="E2759" s="379"/>
      <c r="F2759" s="379"/>
      <c r="G2759" s="379"/>
      <c r="H2759" s="379"/>
      <c r="I2759" s="379"/>
      <c r="J2759" s="379"/>
      <c r="K2759" s="379"/>
      <c r="L2759" s="379"/>
      <c r="M2759" s="379"/>
      <c r="N2759" s="379"/>
      <c r="O2759" s="379"/>
      <c r="P2759" s="379"/>
      <c r="Q2759" s="379"/>
      <c r="R2759" s="379"/>
      <c r="S2759" s="379"/>
      <c r="T2759" s="379"/>
      <c r="U2759" s="379"/>
      <c r="V2759" s="379"/>
      <c r="W2759" s="379"/>
      <c r="X2759" s="379"/>
      <c r="Y2759" s="379"/>
      <c r="Z2759" s="379"/>
      <c r="AA2759" s="380"/>
      <c r="AB2759" s="379"/>
      <c r="AC2759" s="379"/>
      <c r="AD2759" s="379"/>
      <c r="AE2759" s="381"/>
      <c r="AF2759" s="105"/>
      <c r="AG2759" s="381"/>
      <c r="AH2759" s="381"/>
      <c r="AI2759" s="381"/>
      <c r="AJ2759" s="381"/>
      <c r="AK2759" s="381"/>
      <c r="AL2759" s="381"/>
      <c r="AM2759" s="381"/>
    </row>
    <row r="2760" spans="1:39" x14ac:dyDescent="0.35">
      <c r="A2760" s="379"/>
      <c r="B2760" s="379"/>
      <c r="C2760" s="379"/>
      <c r="D2760" s="379"/>
      <c r="E2760" s="379"/>
      <c r="F2760" s="379"/>
      <c r="G2760" s="379"/>
      <c r="H2760" s="379"/>
      <c r="I2760" s="379"/>
      <c r="J2760" s="379"/>
      <c r="K2760" s="379"/>
      <c r="L2760" s="379"/>
      <c r="M2760" s="379"/>
      <c r="N2760" s="379"/>
      <c r="O2760" s="379"/>
      <c r="P2760" s="379"/>
      <c r="Q2760" s="379"/>
      <c r="R2760" s="379"/>
      <c r="S2760" s="379"/>
      <c r="T2760" s="379"/>
      <c r="U2760" s="379"/>
      <c r="V2760" s="379"/>
      <c r="W2760" s="379"/>
      <c r="X2760" s="379"/>
      <c r="Y2760" s="379"/>
      <c r="Z2760" s="379"/>
      <c r="AA2760" s="380"/>
      <c r="AB2760" s="379"/>
      <c r="AC2760" s="379"/>
      <c r="AD2760" s="379"/>
      <c r="AE2760" s="381"/>
      <c r="AF2760" s="105"/>
      <c r="AG2760" s="381"/>
      <c r="AH2760" s="381"/>
      <c r="AI2760" s="381"/>
      <c r="AJ2760" s="381"/>
      <c r="AK2760" s="381"/>
      <c r="AL2760" s="381"/>
      <c r="AM2760" s="381"/>
    </row>
    <row r="2761" spans="1:39" x14ac:dyDescent="0.35">
      <c r="A2761" s="379"/>
      <c r="B2761" s="379"/>
      <c r="C2761" s="379"/>
      <c r="D2761" s="379"/>
      <c r="E2761" s="379"/>
      <c r="F2761" s="379"/>
      <c r="G2761" s="379"/>
      <c r="H2761" s="379"/>
      <c r="I2761" s="379"/>
      <c r="J2761" s="379"/>
      <c r="K2761" s="379"/>
      <c r="L2761" s="379"/>
      <c r="M2761" s="379"/>
      <c r="N2761" s="379"/>
      <c r="O2761" s="379"/>
      <c r="P2761" s="379"/>
      <c r="Q2761" s="379"/>
      <c r="R2761" s="379"/>
      <c r="S2761" s="379"/>
      <c r="T2761" s="379"/>
      <c r="U2761" s="379"/>
      <c r="V2761" s="379"/>
      <c r="W2761" s="379"/>
      <c r="X2761" s="379"/>
      <c r="Y2761" s="379"/>
      <c r="Z2761" s="379"/>
      <c r="AA2761" s="380"/>
      <c r="AB2761" s="379"/>
      <c r="AC2761" s="379"/>
      <c r="AD2761" s="379"/>
      <c r="AE2761" s="381"/>
      <c r="AF2761" s="105"/>
      <c r="AG2761" s="381"/>
      <c r="AH2761" s="381"/>
      <c r="AI2761" s="381"/>
      <c r="AJ2761" s="381"/>
      <c r="AK2761" s="381"/>
      <c r="AL2761" s="381"/>
      <c r="AM2761" s="381"/>
    </row>
    <row r="2762" spans="1:39" x14ac:dyDescent="0.35">
      <c r="A2762" s="379"/>
      <c r="B2762" s="379"/>
      <c r="C2762" s="379"/>
      <c r="D2762" s="379"/>
      <c r="E2762" s="379"/>
      <c r="F2762" s="379"/>
      <c r="G2762" s="379"/>
      <c r="H2762" s="379"/>
      <c r="I2762" s="379"/>
      <c r="J2762" s="379"/>
      <c r="K2762" s="379"/>
      <c r="L2762" s="379"/>
      <c r="M2762" s="379"/>
      <c r="N2762" s="379"/>
      <c r="O2762" s="379"/>
      <c r="P2762" s="379"/>
      <c r="Q2762" s="379"/>
      <c r="R2762" s="379"/>
      <c r="S2762" s="379"/>
      <c r="T2762" s="379"/>
      <c r="U2762" s="379"/>
      <c r="V2762" s="379"/>
      <c r="W2762" s="379"/>
      <c r="X2762" s="379"/>
      <c r="Y2762" s="379"/>
      <c r="Z2762" s="379"/>
      <c r="AA2762" s="380"/>
      <c r="AB2762" s="379"/>
      <c r="AC2762" s="379"/>
      <c r="AD2762" s="379"/>
      <c r="AE2762" s="381"/>
      <c r="AF2762" s="105"/>
      <c r="AG2762" s="381"/>
      <c r="AH2762" s="381"/>
      <c r="AI2762" s="381"/>
      <c r="AJ2762" s="381"/>
      <c r="AK2762" s="381"/>
      <c r="AL2762" s="381"/>
      <c r="AM2762" s="381"/>
    </row>
    <row r="2763" spans="1:39" x14ac:dyDescent="0.35">
      <c r="A2763" s="379"/>
      <c r="B2763" s="379"/>
      <c r="C2763" s="379"/>
      <c r="D2763" s="379"/>
      <c r="E2763" s="379"/>
      <c r="F2763" s="379"/>
      <c r="G2763" s="379"/>
      <c r="H2763" s="379"/>
      <c r="I2763" s="379"/>
      <c r="J2763" s="379"/>
      <c r="K2763" s="379"/>
      <c r="L2763" s="379"/>
      <c r="M2763" s="379"/>
      <c r="N2763" s="379"/>
      <c r="O2763" s="379"/>
      <c r="P2763" s="379"/>
      <c r="Q2763" s="379"/>
      <c r="R2763" s="379"/>
      <c r="S2763" s="379"/>
      <c r="T2763" s="379"/>
      <c r="U2763" s="379"/>
      <c r="V2763" s="379"/>
      <c r="W2763" s="379"/>
      <c r="X2763" s="379"/>
      <c r="Y2763" s="379"/>
      <c r="Z2763" s="379"/>
      <c r="AA2763" s="380"/>
      <c r="AB2763" s="379"/>
      <c r="AC2763" s="379"/>
      <c r="AD2763" s="379"/>
      <c r="AE2763" s="381"/>
      <c r="AF2763" s="105"/>
      <c r="AG2763" s="381"/>
      <c r="AH2763" s="381"/>
      <c r="AI2763" s="381"/>
      <c r="AJ2763" s="381"/>
      <c r="AK2763" s="381"/>
      <c r="AL2763" s="381"/>
      <c r="AM2763" s="381"/>
    </row>
    <row r="2764" spans="1:39" x14ac:dyDescent="0.35">
      <c r="A2764" s="379"/>
      <c r="B2764" s="379"/>
      <c r="C2764" s="379"/>
      <c r="D2764" s="379"/>
      <c r="E2764" s="379"/>
      <c r="F2764" s="379"/>
      <c r="G2764" s="379"/>
      <c r="H2764" s="379"/>
      <c r="I2764" s="379"/>
      <c r="J2764" s="379"/>
      <c r="K2764" s="379"/>
      <c r="L2764" s="379"/>
      <c r="M2764" s="379"/>
      <c r="N2764" s="379"/>
      <c r="O2764" s="379"/>
      <c r="P2764" s="379"/>
      <c r="Q2764" s="379"/>
      <c r="R2764" s="379"/>
      <c r="S2764" s="379"/>
      <c r="T2764" s="379"/>
      <c r="U2764" s="379"/>
      <c r="V2764" s="379"/>
      <c r="W2764" s="379"/>
      <c r="X2764" s="379"/>
      <c r="Y2764" s="379"/>
      <c r="Z2764" s="379"/>
      <c r="AA2764" s="380"/>
      <c r="AB2764" s="379"/>
      <c r="AC2764" s="379"/>
      <c r="AD2764" s="379"/>
      <c r="AE2764" s="381"/>
      <c r="AF2764" s="105"/>
      <c r="AG2764" s="381"/>
      <c r="AH2764" s="381"/>
      <c r="AI2764" s="381"/>
      <c r="AJ2764" s="381"/>
      <c r="AK2764" s="381"/>
      <c r="AL2764" s="381"/>
      <c r="AM2764" s="381"/>
    </row>
    <row r="2765" spans="1:39" x14ac:dyDescent="0.35">
      <c r="A2765" s="379"/>
      <c r="B2765" s="379"/>
      <c r="C2765" s="379"/>
      <c r="D2765" s="379"/>
      <c r="E2765" s="379"/>
      <c r="F2765" s="379"/>
      <c r="G2765" s="379"/>
      <c r="H2765" s="379"/>
      <c r="I2765" s="379"/>
      <c r="J2765" s="379"/>
      <c r="K2765" s="379"/>
      <c r="L2765" s="379"/>
      <c r="M2765" s="379"/>
      <c r="N2765" s="379"/>
      <c r="O2765" s="379"/>
      <c r="P2765" s="379"/>
      <c r="Q2765" s="379"/>
      <c r="R2765" s="379"/>
      <c r="S2765" s="379"/>
      <c r="T2765" s="379"/>
      <c r="U2765" s="379"/>
      <c r="V2765" s="379"/>
      <c r="W2765" s="379"/>
      <c r="X2765" s="379"/>
      <c r="Y2765" s="379"/>
      <c r="Z2765" s="379"/>
      <c r="AA2765" s="380"/>
      <c r="AB2765" s="379"/>
      <c r="AC2765" s="379"/>
      <c r="AD2765" s="379"/>
      <c r="AE2765" s="381"/>
      <c r="AF2765" s="105"/>
      <c r="AG2765" s="381"/>
      <c r="AH2765" s="381"/>
      <c r="AI2765" s="381"/>
      <c r="AJ2765" s="381"/>
      <c r="AK2765" s="381"/>
      <c r="AL2765" s="381"/>
      <c r="AM2765" s="381"/>
    </row>
    <row r="2766" spans="1:39" x14ac:dyDescent="0.35">
      <c r="A2766" s="379"/>
      <c r="B2766" s="379"/>
      <c r="C2766" s="379"/>
      <c r="D2766" s="379"/>
      <c r="E2766" s="379"/>
      <c r="F2766" s="379"/>
      <c r="G2766" s="379"/>
      <c r="H2766" s="379"/>
      <c r="I2766" s="379"/>
      <c r="J2766" s="379"/>
      <c r="K2766" s="379"/>
      <c r="L2766" s="379"/>
      <c r="M2766" s="379"/>
      <c r="N2766" s="379"/>
      <c r="O2766" s="379"/>
      <c r="P2766" s="379"/>
      <c r="Q2766" s="379"/>
      <c r="R2766" s="379"/>
      <c r="S2766" s="379"/>
      <c r="T2766" s="379"/>
      <c r="U2766" s="379"/>
      <c r="V2766" s="379"/>
      <c r="W2766" s="379"/>
      <c r="X2766" s="379"/>
      <c r="Y2766" s="379"/>
      <c r="Z2766" s="379"/>
      <c r="AA2766" s="380"/>
      <c r="AB2766" s="379"/>
      <c r="AC2766" s="379"/>
      <c r="AD2766" s="379"/>
      <c r="AE2766" s="381"/>
      <c r="AF2766" s="105"/>
      <c r="AG2766" s="381"/>
      <c r="AH2766" s="381"/>
      <c r="AI2766" s="381"/>
      <c r="AJ2766" s="381"/>
      <c r="AK2766" s="381"/>
      <c r="AL2766" s="381"/>
      <c r="AM2766" s="381"/>
    </row>
    <row r="2767" spans="1:39" x14ac:dyDescent="0.35">
      <c r="A2767" s="379"/>
      <c r="B2767" s="379"/>
      <c r="C2767" s="379"/>
      <c r="D2767" s="379"/>
      <c r="E2767" s="379"/>
      <c r="F2767" s="379"/>
      <c r="G2767" s="379"/>
      <c r="H2767" s="379"/>
      <c r="I2767" s="379"/>
      <c r="J2767" s="379"/>
      <c r="K2767" s="379"/>
      <c r="L2767" s="379"/>
      <c r="M2767" s="379"/>
      <c r="N2767" s="379"/>
      <c r="O2767" s="379"/>
      <c r="P2767" s="379"/>
      <c r="Q2767" s="379"/>
      <c r="R2767" s="379"/>
      <c r="S2767" s="379"/>
      <c r="T2767" s="379"/>
      <c r="U2767" s="379"/>
      <c r="V2767" s="379"/>
      <c r="W2767" s="379"/>
      <c r="X2767" s="379"/>
      <c r="Y2767" s="379"/>
      <c r="Z2767" s="379"/>
      <c r="AA2767" s="380"/>
      <c r="AB2767" s="379"/>
      <c r="AC2767" s="379"/>
      <c r="AD2767" s="379"/>
      <c r="AE2767" s="381"/>
      <c r="AF2767" s="105"/>
      <c r="AG2767" s="381"/>
      <c r="AH2767" s="381"/>
      <c r="AI2767" s="381"/>
      <c r="AJ2767" s="381"/>
      <c r="AK2767" s="381"/>
      <c r="AL2767" s="381"/>
      <c r="AM2767" s="381"/>
    </row>
    <row r="2768" spans="1:39" x14ac:dyDescent="0.35">
      <c r="A2768" s="379"/>
      <c r="B2768" s="379"/>
      <c r="C2768" s="379"/>
      <c r="D2768" s="379"/>
      <c r="E2768" s="379"/>
      <c r="F2768" s="379"/>
      <c r="G2768" s="379"/>
      <c r="H2768" s="379"/>
      <c r="I2768" s="379"/>
      <c r="J2768" s="379"/>
      <c r="K2768" s="379"/>
      <c r="L2768" s="379"/>
      <c r="M2768" s="379"/>
      <c r="N2768" s="379"/>
      <c r="O2768" s="379"/>
      <c r="P2768" s="379"/>
      <c r="Q2768" s="379"/>
      <c r="R2768" s="379"/>
      <c r="S2768" s="379"/>
      <c r="T2768" s="379"/>
      <c r="U2768" s="379"/>
      <c r="V2768" s="379"/>
      <c r="W2768" s="379"/>
      <c r="X2768" s="379"/>
      <c r="Y2768" s="379"/>
      <c r="Z2768" s="379"/>
      <c r="AA2768" s="380"/>
      <c r="AB2768" s="379"/>
      <c r="AC2768" s="379"/>
      <c r="AD2768" s="379"/>
      <c r="AE2768" s="381"/>
      <c r="AF2768" s="105"/>
      <c r="AG2768" s="381"/>
      <c r="AH2768" s="381"/>
      <c r="AI2768" s="381"/>
      <c r="AJ2768" s="381"/>
      <c r="AK2768" s="381"/>
      <c r="AL2768" s="381"/>
      <c r="AM2768" s="381"/>
    </row>
    <row r="2769" spans="1:39" x14ac:dyDescent="0.35">
      <c r="A2769" s="379"/>
      <c r="B2769" s="379"/>
      <c r="C2769" s="379"/>
      <c r="D2769" s="379"/>
      <c r="E2769" s="379"/>
      <c r="F2769" s="379"/>
      <c r="G2769" s="379"/>
      <c r="H2769" s="379"/>
      <c r="I2769" s="379"/>
      <c r="J2769" s="379"/>
      <c r="K2769" s="379"/>
      <c r="L2769" s="379"/>
      <c r="M2769" s="379"/>
      <c r="N2769" s="379"/>
      <c r="O2769" s="379"/>
      <c r="P2769" s="379"/>
      <c r="Q2769" s="379"/>
      <c r="R2769" s="379"/>
      <c r="S2769" s="379"/>
      <c r="T2769" s="379"/>
      <c r="U2769" s="379"/>
      <c r="V2769" s="379"/>
      <c r="W2769" s="379"/>
      <c r="X2769" s="379"/>
      <c r="Y2769" s="379"/>
      <c r="Z2769" s="379"/>
      <c r="AA2769" s="380"/>
      <c r="AB2769" s="379"/>
      <c r="AC2769" s="379"/>
      <c r="AD2769" s="379"/>
      <c r="AE2769" s="381"/>
      <c r="AF2769" s="105"/>
      <c r="AG2769" s="381"/>
      <c r="AH2769" s="381"/>
      <c r="AI2769" s="381"/>
      <c r="AJ2769" s="381"/>
      <c r="AK2769" s="381"/>
      <c r="AL2769" s="381"/>
      <c r="AM2769" s="381"/>
    </row>
    <row r="2770" spans="1:39" x14ac:dyDescent="0.35">
      <c r="A2770" s="379"/>
      <c r="B2770" s="379"/>
      <c r="C2770" s="379"/>
      <c r="D2770" s="379"/>
      <c r="E2770" s="379"/>
      <c r="F2770" s="379"/>
      <c r="G2770" s="379"/>
      <c r="H2770" s="379"/>
      <c r="I2770" s="379"/>
      <c r="J2770" s="379"/>
      <c r="K2770" s="379"/>
      <c r="L2770" s="379"/>
      <c r="M2770" s="379"/>
      <c r="N2770" s="379"/>
      <c r="O2770" s="379"/>
      <c r="P2770" s="379"/>
      <c r="Q2770" s="379"/>
      <c r="R2770" s="379"/>
      <c r="S2770" s="379"/>
      <c r="T2770" s="379"/>
      <c r="U2770" s="379"/>
      <c r="V2770" s="379"/>
      <c r="W2770" s="379"/>
      <c r="X2770" s="379"/>
      <c r="Y2770" s="379"/>
      <c r="Z2770" s="379"/>
      <c r="AA2770" s="380"/>
      <c r="AB2770" s="379"/>
      <c r="AC2770" s="379"/>
      <c r="AD2770" s="379"/>
      <c r="AE2770" s="381"/>
      <c r="AF2770" s="105"/>
      <c r="AG2770" s="381"/>
      <c r="AH2770" s="381"/>
      <c r="AI2770" s="381"/>
      <c r="AJ2770" s="381"/>
      <c r="AK2770" s="381"/>
      <c r="AL2770" s="381"/>
      <c r="AM2770" s="381"/>
    </row>
    <row r="2771" spans="1:39" x14ac:dyDescent="0.35">
      <c r="A2771" s="379"/>
      <c r="B2771" s="379"/>
      <c r="C2771" s="379"/>
      <c r="D2771" s="379"/>
      <c r="E2771" s="379"/>
      <c r="F2771" s="379"/>
      <c r="G2771" s="379"/>
      <c r="H2771" s="379"/>
      <c r="I2771" s="379"/>
      <c r="J2771" s="379"/>
      <c r="K2771" s="379"/>
      <c r="L2771" s="379"/>
      <c r="M2771" s="379"/>
      <c r="N2771" s="379"/>
      <c r="O2771" s="379"/>
      <c r="P2771" s="379"/>
      <c r="Q2771" s="379"/>
      <c r="R2771" s="379"/>
      <c r="S2771" s="379"/>
      <c r="T2771" s="379"/>
      <c r="U2771" s="379"/>
      <c r="V2771" s="379"/>
      <c r="W2771" s="379"/>
      <c r="X2771" s="379"/>
      <c r="Y2771" s="379"/>
      <c r="Z2771" s="379"/>
      <c r="AA2771" s="380"/>
      <c r="AB2771" s="379"/>
      <c r="AC2771" s="379"/>
      <c r="AD2771" s="379"/>
      <c r="AE2771" s="381"/>
      <c r="AF2771" s="105"/>
      <c r="AG2771" s="381"/>
      <c r="AH2771" s="381"/>
      <c r="AI2771" s="381"/>
      <c r="AJ2771" s="381"/>
      <c r="AK2771" s="381"/>
      <c r="AL2771" s="381"/>
      <c r="AM2771" s="381"/>
    </row>
    <row r="2772" spans="1:39" x14ac:dyDescent="0.35">
      <c r="A2772" s="379"/>
      <c r="B2772" s="379"/>
      <c r="C2772" s="379"/>
      <c r="D2772" s="379"/>
      <c r="E2772" s="379"/>
      <c r="F2772" s="379"/>
      <c r="G2772" s="379"/>
      <c r="H2772" s="379"/>
      <c r="I2772" s="379"/>
      <c r="J2772" s="379"/>
      <c r="K2772" s="379"/>
      <c r="L2772" s="379"/>
      <c r="M2772" s="379"/>
      <c r="N2772" s="379"/>
      <c r="O2772" s="379"/>
      <c r="P2772" s="379"/>
      <c r="Q2772" s="379"/>
      <c r="R2772" s="379"/>
      <c r="S2772" s="379"/>
      <c r="T2772" s="379"/>
      <c r="U2772" s="379"/>
      <c r="V2772" s="379"/>
      <c r="W2772" s="379"/>
      <c r="X2772" s="379"/>
      <c r="Y2772" s="379"/>
      <c r="Z2772" s="379"/>
      <c r="AA2772" s="380"/>
      <c r="AB2772" s="379"/>
      <c r="AC2772" s="379"/>
      <c r="AD2772" s="379"/>
      <c r="AE2772" s="381"/>
      <c r="AF2772" s="105"/>
      <c r="AG2772" s="381"/>
      <c r="AH2772" s="381"/>
      <c r="AI2772" s="381"/>
      <c r="AJ2772" s="381"/>
      <c r="AK2772" s="381"/>
      <c r="AL2772" s="381"/>
      <c r="AM2772" s="381"/>
    </row>
    <row r="2773" spans="1:39" x14ac:dyDescent="0.35">
      <c r="A2773" s="379"/>
      <c r="B2773" s="379"/>
      <c r="C2773" s="379"/>
      <c r="D2773" s="379"/>
      <c r="E2773" s="379"/>
      <c r="F2773" s="379"/>
      <c r="G2773" s="379"/>
      <c r="H2773" s="379"/>
      <c r="I2773" s="379"/>
      <c r="J2773" s="379"/>
      <c r="K2773" s="379"/>
      <c r="L2773" s="379"/>
      <c r="M2773" s="379"/>
      <c r="N2773" s="379"/>
      <c r="O2773" s="379"/>
      <c r="P2773" s="379"/>
      <c r="Q2773" s="379"/>
      <c r="R2773" s="379"/>
      <c r="S2773" s="379"/>
      <c r="T2773" s="379"/>
      <c r="U2773" s="379"/>
      <c r="V2773" s="379"/>
      <c r="W2773" s="379"/>
      <c r="X2773" s="379"/>
      <c r="Y2773" s="379"/>
      <c r="Z2773" s="379"/>
      <c r="AA2773" s="380"/>
      <c r="AB2773" s="379"/>
      <c r="AC2773" s="379"/>
      <c r="AD2773" s="379"/>
      <c r="AE2773" s="381"/>
      <c r="AF2773" s="105"/>
      <c r="AG2773" s="381"/>
      <c r="AH2773" s="381"/>
      <c r="AI2773" s="381"/>
      <c r="AJ2773" s="381"/>
      <c r="AK2773" s="381"/>
      <c r="AL2773" s="381"/>
      <c r="AM2773" s="381"/>
    </row>
    <row r="2774" spans="1:39" x14ac:dyDescent="0.35">
      <c r="A2774" s="379"/>
      <c r="B2774" s="379"/>
      <c r="C2774" s="379"/>
      <c r="D2774" s="379"/>
      <c r="E2774" s="379"/>
      <c r="F2774" s="379"/>
      <c r="G2774" s="379"/>
      <c r="H2774" s="379"/>
      <c r="I2774" s="379"/>
      <c r="J2774" s="379"/>
      <c r="K2774" s="379"/>
      <c r="L2774" s="379"/>
      <c r="M2774" s="379"/>
      <c r="N2774" s="379"/>
      <c r="O2774" s="379"/>
      <c r="P2774" s="379"/>
      <c r="Q2774" s="379"/>
      <c r="R2774" s="379"/>
      <c r="S2774" s="379"/>
      <c r="T2774" s="379"/>
      <c r="U2774" s="379"/>
      <c r="V2774" s="379"/>
      <c r="W2774" s="379"/>
      <c r="X2774" s="379"/>
      <c r="Y2774" s="379"/>
      <c r="Z2774" s="379"/>
      <c r="AA2774" s="380"/>
      <c r="AB2774" s="379"/>
      <c r="AC2774" s="379"/>
      <c r="AD2774" s="379"/>
      <c r="AE2774" s="381"/>
      <c r="AF2774" s="105"/>
      <c r="AG2774" s="381"/>
      <c r="AH2774" s="381"/>
      <c r="AI2774" s="381"/>
      <c r="AJ2774" s="381"/>
      <c r="AK2774" s="381"/>
      <c r="AL2774" s="381"/>
      <c r="AM2774" s="381"/>
    </row>
    <row r="2775" spans="1:39" x14ac:dyDescent="0.35">
      <c r="A2775" s="379"/>
      <c r="B2775" s="379"/>
      <c r="C2775" s="379"/>
      <c r="D2775" s="379"/>
      <c r="E2775" s="379"/>
      <c r="F2775" s="379"/>
      <c r="G2775" s="379"/>
      <c r="H2775" s="379"/>
      <c r="I2775" s="379"/>
      <c r="J2775" s="379"/>
      <c r="K2775" s="379"/>
      <c r="L2775" s="379"/>
      <c r="M2775" s="379"/>
      <c r="N2775" s="379"/>
      <c r="O2775" s="379"/>
      <c r="P2775" s="379"/>
      <c r="Q2775" s="379"/>
      <c r="R2775" s="379"/>
      <c r="S2775" s="379"/>
      <c r="T2775" s="379"/>
      <c r="U2775" s="379"/>
      <c r="V2775" s="379"/>
      <c r="W2775" s="379"/>
      <c r="X2775" s="379"/>
      <c r="Y2775" s="379"/>
      <c r="Z2775" s="379"/>
      <c r="AA2775" s="380"/>
      <c r="AB2775" s="379"/>
      <c r="AC2775" s="379"/>
      <c r="AD2775" s="379"/>
      <c r="AE2775" s="381"/>
      <c r="AF2775" s="105"/>
      <c r="AG2775" s="381"/>
      <c r="AH2775" s="381"/>
      <c r="AI2775" s="381"/>
      <c r="AJ2775" s="381"/>
      <c r="AK2775" s="381"/>
      <c r="AL2775" s="381"/>
      <c r="AM2775" s="381"/>
    </row>
    <row r="2776" spans="1:39" x14ac:dyDescent="0.35">
      <c r="A2776" s="379"/>
      <c r="B2776" s="379"/>
      <c r="C2776" s="379"/>
      <c r="D2776" s="379"/>
      <c r="E2776" s="379"/>
      <c r="F2776" s="379"/>
      <c r="G2776" s="379"/>
      <c r="H2776" s="379"/>
      <c r="I2776" s="379"/>
      <c r="J2776" s="379"/>
      <c r="K2776" s="379"/>
      <c r="L2776" s="379"/>
      <c r="M2776" s="379"/>
      <c r="N2776" s="379"/>
      <c r="O2776" s="379"/>
      <c r="P2776" s="379"/>
      <c r="Q2776" s="379"/>
      <c r="R2776" s="379"/>
      <c r="S2776" s="379"/>
      <c r="T2776" s="379"/>
      <c r="U2776" s="379"/>
      <c r="V2776" s="379"/>
      <c r="W2776" s="379"/>
      <c r="X2776" s="379"/>
      <c r="Y2776" s="379"/>
      <c r="Z2776" s="379"/>
      <c r="AA2776" s="380"/>
      <c r="AB2776" s="379"/>
      <c r="AC2776" s="379"/>
      <c r="AD2776" s="379"/>
      <c r="AE2776" s="381"/>
      <c r="AF2776" s="105"/>
      <c r="AG2776" s="381"/>
      <c r="AH2776" s="381"/>
      <c r="AI2776" s="381"/>
      <c r="AJ2776" s="381"/>
      <c r="AK2776" s="381"/>
      <c r="AL2776" s="381"/>
      <c r="AM2776" s="381"/>
    </row>
    <row r="2777" spans="1:39" x14ac:dyDescent="0.35">
      <c r="A2777" s="379"/>
      <c r="B2777" s="379"/>
      <c r="C2777" s="379"/>
      <c r="D2777" s="379"/>
      <c r="E2777" s="379"/>
      <c r="F2777" s="379"/>
      <c r="G2777" s="379"/>
      <c r="H2777" s="379"/>
      <c r="I2777" s="379"/>
      <c r="J2777" s="379"/>
      <c r="K2777" s="379"/>
      <c r="L2777" s="379"/>
      <c r="M2777" s="379"/>
      <c r="N2777" s="379"/>
      <c r="O2777" s="379"/>
      <c r="P2777" s="379"/>
      <c r="Q2777" s="379"/>
      <c r="R2777" s="379"/>
      <c r="S2777" s="379"/>
      <c r="T2777" s="379"/>
      <c r="U2777" s="379"/>
      <c r="V2777" s="379"/>
      <c r="W2777" s="379"/>
      <c r="X2777" s="379"/>
      <c r="Y2777" s="379"/>
      <c r="Z2777" s="379"/>
      <c r="AA2777" s="380"/>
      <c r="AB2777" s="379"/>
      <c r="AC2777" s="379"/>
      <c r="AD2777" s="379"/>
      <c r="AE2777" s="381"/>
      <c r="AF2777" s="105"/>
      <c r="AG2777" s="381"/>
      <c r="AH2777" s="381"/>
      <c r="AI2777" s="381"/>
      <c r="AJ2777" s="381"/>
      <c r="AK2777" s="381"/>
      <c r="AL2777" s="381"/>
      <c r="AM2777" s="381"/>
    </row>
    <row r="2778" spans="1:39" x14ac:dyDescent="0.35">
      <c r="A2778" s="379"/>
      <c r="B2778" s="379"/>
      <c r="C2778" s="379"/>
      <c r="D2778" s="379"/>
      <c r="E2778" s="379"/>
      <c r="F2778" s="379"/>
      <c r="G2778" s="379"/>
      <c r="H2778" s="379"/>
      <c r="I2778" s="379"/>
      <c r="J2778" s="379"/>
      <c r="K2778" s="379"/>
      <c r="L2778" s="379"/>
      <c r="M2778" s="379"/>
      <c r="N2778" s="379"/>
      <c r="O2778" s="379"/>
      <c r="P2778" s="379"/>
      <c r="Q2778" s="379"/>
      <c r="R2778" s="379"/>
      <c r="S2778" s="379"/>
      <c r="T2778" s="379"/>
      <c r="U2778" s="379"/>
      <c r="V2778" s="379"/>
      <c r="W2778" s="379"/>
      <c r="X2778" s="379"/>
      <c r="Y2778" s="379"/>
      <c r="Z2778" s="379"/>
      <c r="AA2778" s="380"/>
      <c r="AB2778" s="379"/>
      <c r="AC2778" s="379"/>
      <c r="AD2778" s="379"/>
      <c r="AE2778" s="381"/>
      <c r="AF2778" s="105"/>
      <c r="AG2778" s="381"/>
      <c r="AH2778" s="381"/>
      <c r="AI2778" s="381"/>
      <c r="AJ2778" s="381"/>
      <c r="AK2778" s="381"/>
      <c r="AL2778" s="381"/>
      <c r="AM2778" s="381"/>
    </row>
    <row r="2779" spans="1:39" x14ac:dyDescent="0.35">
      <c r="A2779" s="379"/>
      <c r="B2779" s="379"/>
      <c r="C2779" s="379"/>
      <c r="D2779" s="379"/>
      <c r="E2779" s="379"/>
      <c r="F2779" s="379"/>
      <c r="G2779" s="379"/>
      <c r="H2779" s="379"/>
      <c r="I2779" s="379"/>
      <c r="J2779" s="379"/>
      <c r="K2779" s="379"/>
      <c r="L2779" s="379"/>
      <c r="M2779" s="379"/>
      <c r="N2779" s="379"/>
      <c r="O2779" s="379"/>
      <c r="P2779" s="379"/>
      <c r="Q2779" s="379"/>
      <c r="R2779" s="379"/>
      <c r="S2779" s="379"/>
      <c r="T2779" s="379"/>
      <c r="U2779" s="379"/>
      <c r="V2779" s="379"/>
      <c r="W2779" s="379"/>
      <c r="X2779" s="379"/>
      <c r="Y2779" s="379"/>
      <c r="Z2779" s="379"/>
      <c r="AA2779" s="380"/>
      <c r="AB2779" s="379"/>
      <c r="AC2779" s="379"/>
      <c r="AD2779" s="379"/>
      <c r="AE2779" s="381"/>
      <c r="AF2779" s="105"/>
      <c r="AG2779" s="381"/>
      <c r="AH2779" s="381"/>
      <c r="AI2779" s="381"/>
      <c r="AJ2779" s="381"/>
      <c r="AK2779" s="381"/>
      <c r="AL2779" s="381"/>
      <c r="AM2779" s="381"/>
    </row>
    <row r="2780" spans="1:39" x14ac:dyDescent="0.35">
      <c r="A2780" s="379"/>
      <c r="B2780" s="379"/>
      <c r="C2780" s="379"/>
      <c r="D2780" s="379"/>
      <c r="E2780" s="379"/>
      <c r="F2780" s="379"/>
      <c r="G2780" s="379"/>
      <c r="H2780" s="379"/>
      <c r="I2780" s="379"/>
      <c r="J2780" s="379"/>
      <c r="K2780" s="379"/>
      <c r="L2780" s="379"/>
      <c r="M2780" s="379"/>
      <c r="N2780" s="379"/>
      <c r="O2780" s="379"/>
      <c r="P2780" s="379"/>
      <c r="Q2780" s="379"/>
      <c r="R2780" s="379"/>
      <c r="S2780" s="379"/>
      <c r="T2780" s="379"/>
      <c r="U2780" s="379"/>
      <c r="V2780" s="379"/>
      <c r="W2780" s="379"/>
      <c r="X2780" s="379"/>
      <c r="Y2780" s="379"/>
      <c r="Z2780" s="379"/>
      <c r="AA2780" s="380"/>
      <c r="AB2780" s="379"/>
      <c r="AC2780" s="379"/>
      <c r="AD2780" s="379"/>
      <c r="AE2780" s="381"/>
      <c r="AF2780" s="105"/>
      <c r="AG2780" s="381"/>
      <c r="AH2780" s="381"/>
      <c r="AI2780" s="381"/>
      <c r="AJ2780" s="381"/>
      <c r="AK2780" s="381"/>
      <c r="AL2780" s="381"/>
      <c r="AM2780" s="381"/>
    </row>
    <row r="2781" spans="1:39" x14ac:dyDescent="0.35">
      <c r="A2781" s="379"/>
      <c r="B2781" s="379"/>
      <c r="C2781" s="379"/>
      <c r="D2781" s="379"/>
      <c r="E2781" s="379"/>
      <c r="F2781" s="379"/>
      <c r="G2781" s="379"/>
      <c r="H2781" s="379"/>
      <c r="I2781" s="379"/>
      <c r="J2781" s="379"/>
      <c r="K2781" s="379"/>
      <c r="L2781" s="379"/>
      <c r="M2781" s="379"/>
      <c r="N2781" s="379"/>
      <c r="O2781" s="379"/>
      <c r="P2781" s="379"/>
      <c r="Q2781" s="379"/>
      <c r="R2781" s="379"/>
      <c r="S2781" s="379"/>
      <c r="T2781" s="379"/>
      <c r="U2781" s="379"/>
      <c r="V2781" s="379"/>
      <c r="W2781" s="379"/>
      <c r="X2781" s="379"/>
      <c r="Y2781" s="379"/>
      <c r="Z2781" s="379"/>
      <c r="AA2781" s="380"/>
      <c r="AB2781" s="379"/>
      <c r="AC2781" s="379"/>
      <c r="AD2781" s="379"/>
      <c r="AE2781" s="381"/>
      <c r="AF2781" s="105"/>
      <c r="AG2781" s="381"/>
      <c r="AH2781" s="381"/>
      <c r="AI2781" s="381"/>
      <c r="AJ2781" s="381"/>
      <c r="AK2781" s="381"/>
      <c r="AL2781" s="381"/>
      <c r="AM2781" s="381"/>
    </row>
    <row r="2782" spans="1:39" x14ac:dyDescent="0.35">
      <c r="A2782" s="379"/>
      <c r="B2782" s="379"/>
      <c r="C2782" s="379"/>
      <c r="D2782" s="379"/>
      <c r="E2782" s="379"/>
      <c r="F2782" s="379"/>
      <c r="G2782" s="379"/>
      <c r="H2782" s="379"/>
      <c r="I2782" s="379"/>
      <c r="J2782" s="379"/>
      <c r="K2782" s="379"/>
      <c r="L2782" s="379"/>
      <c r="M2782" s="379"/>
      <c r="N2782" s="379"/>
      <c r="O2782" s="379"/>
      <c r="P2782" s="379"/>
      <c r="Q2782" s="379"/>
      <c r="R2782" s="379"/>
      <c r="S2782" s="379"/>
      <c r="T2782" s="379"/>
      <c r="U2782" s="379"/>
      <c r="V2782" s="379"/>
      <c r="W2782" s="379"/>
      <c r="X2782" s="379"/>
      <c r="Y2782" s="379"/>
      <c r="Z2782" s="379"/>
      <c r="AA2782" s="380"/>
      <c r="AB2782" s="379"/>
      <c r="AC2782" s="379"/>
      <c r="AD2782" s="379"/>
      <c r="AE2782" s="381"/>
      <c r="AF2782" s="105"/>
      <c r="AG2782" s="381"/>
      <c r="AH2782" s="381"/>
      <c r="AI2782" s="381"/>
      <c r="AJ2782" s="381"/>
      <c r="AK2782" s="381"/>
      <c r="AL2782" s="381"/>
      <c r="AM2782" s="381"/>
    </row>
    <row r="2783" spans="1:39" x14ac:dyDescent="0.35">
      <c r="A2783" s="379"/>
      <c r="B2783" s="379"/>
      <c r="C2783" s="379"/>
      <c r="D2783" s="379"/>
      <c r="E2783" s="379"/>
      <c r="F2783" s="379"/>
      <c r="G2783" s="379"/>
      <c r="H2783" s="379"/>
      <c r="I2783" s="379"/>
      <c r="J2783" s="379"/>
      <c r="K2783" s="379"/>
      <c r="L2783" s="379"/>
      <c r="M2783" s="379"/>
      <c r="N2783" s="379"/>
      <c r="O2783" s="379"/>
      <c r="P2783" s="379"/>
      <c r="Q2783" s="379"/>
      <c r="R2783" s="379"/>
      <c r="S2783" s="379"/>
      <c r="T2783" s="379"/>
      <c r="U2783" s="379"/>
      <c r="V2783" s="379"/>
      <c r="W2783" s="379"/>
      <c r="X2783" s="379"/>
      <c r="Y2783" s="379"/>
      <c r="Z2783" s="379"/>
      <c r="AA2783" s="380"/>
      <c r="AB2783" s="379"/>
      <c r="AC2783" s="379"/>
      <c r="AD2783" s="379"/>
      <c r="AE2783" s="381"/>
      <c r="AF2783" s="105"/>
      <c r="AG2783" s="381"/>
      <c r="AH2783" s="381"/>
      <c r="AI2783" s="381"/>
      <c r="AJ2783" s="381"/>
      <c r="AK2783" s="381"/>
      <c r="AL2783" s="381"/>
      <c r="AM2783" s="381"/>
    </row>
    <row r="2784" spans="1:39" x14ac:dyDescent="0.35">
      <c r="A2784" s="379"/>
      <c r="B2784" s="379"/>
      <c r="C2784" s="379"/>
      <c r="D2784" s="379"/>
      <c r="E2784" s="379"/>
      <c r="F2784" s="379"/>
      <c r="G2784" s="379"/>
      <c r="H2784" s="379"/>
      <c r="I2784" s="379"/>
      <c r="J2784" s="379"/>
      <c r="K2784" s="379"/>
      <c r="L2784" s="379"/>
      <c r="M2784" s="379"/>
      <c r="N2784" s="379"/>
      <c r="O2784" s="379"/>
      <c r="P2784" s="379"/>
      <c r="Q2784" s="379"/>
      <c r="R2784" s="379"/>
      <c r="S2784" s="379"/>
      <c r="T2784" s="379"/>
      <c r="U2784" s="379"/>
      <c r="V2784" s="379"/>
      <c r="W2784" s="379"/>
      <c r="X2784" s="379"/>
      <c r="Y2784" s="379"/>
      <c r="Z2784" s="379"/>
      <c r="AA2784" s="380"/>
      <c r="AB2784" s="379"/>
      <c r="AC2784" s="379"/>
      <c r="AD2784" s="379"/>
      <c r="AE2784" s="381"/>
      <c r="AF2784" s="105"/>
      <c r="AG2784" s="381"/>
      <c r="AH2784" s="381"/>
      <c r="AI2784" s="381"/>
      <c r="AJ2784" s="381"/>
      <c r="AK2784" s="381"/>
      <c r="AL2784" s="381"/>
      <c r="AM2784" s="381"/>
    </row>
    <row r="2785" spans="1:39" x14ac:dyDescent="0.35">
      <c r="A2785" s="379"/>
      <c r="B2785" s="379"/>
      <c r="C2785" s="379"/>
      <c r="D2785" s="379"/>
      <c r="E2785" s="379"/>
      <c r="F2785" s="379"/>
      <c r="G2785" s="379"/>
      <c r="H2785" s="379"/>
      <c r="I2785" s="379"/>
      <c r="J2785" s="379"/>
      <c r="K2785" s="379"/>
      <c r="L2785" s="379"/>
      <c r="M2785" s="379"/>
      <c r="N2785" s="379"/>
      <c r="O2785" s="379"/>
      <c r="P2785" s="379"/>
      <c r="Q2785" s="379"/>
      <c r="R2785" s="379"/>
      <c r="S2785" s="379"/>
      <c r="T2785" s="379"/>
      <c r="U2785" s="379"/>
      <c r="V2785" s="379"/>
      <c r="W2785" s="379"/>
      <c r="X2785" s="379"/>
      <c r="Y2785" s="379"/>
      <c r="Z2785" s="379"/>
      <c r="AA2785" s="380"/>
      <c r="AB2785" s="379"/>
      <c r="AC2785" s="379"/>
      <c r="AD2785" s="379"/>
      <c r="AE2785" s="381"/>
      <c r="AF2785" s="105"/>
      <c r="AG2785" s="381"/>
      <c r="AH2785" s="381"/>
      <c r="AI2785" s="381"/>
      <c r="AJ2785" s="381"/>
      <c r="AK2785" s="381"/>
      <c r="AL2785" s="381"/>
      <c r="AM2785" s="381"/>
    </row>
    <row r="2786" spans="1:39" x14ac:dyDescent="0.35">
      <c r="A2786" s="379"/>
      <c r="B2786" s="379"/>
      <c r="C2786" s="379"/>
      <c r="D2786" s="379"/>
      <c r="E2786" s="379"/>
      <c r="F2786" s="379"/>
      <c r="G2786" s="379"/>
      <c r="H2786" s="379"/>
      <c r="I2786" s="379"/>
      <c r="J2786" s="379"/>
      <c r="K2786" s="379"/>
      <c r="L2786" s="379"/>
      <c r="M2786" s="379"/>
      <c r="N2786" s="379"/>
      <c r="O2786" s="379"/>
      <c r="P2786" s="379"/>
      <c r="Q2786" s="379"/>
      <c r="R2786" s="379"/>
      <c r="S2786" s="379"/>
      <c r="T2786" s="379"/>
      <c r="U2786" s="379"/>
      <c r="V2786" s="379"/>
      <c r="W2786" s="379"/>
      <c r="X2786" s="379"/>
      <c r="Y2786" s="379"/>
      <c r="Z2786" s="379"/>
      <c r="AA2786" s="380"/>
      <c r="AB2786" s="379"/>
      <c r="AC2786" s="379"/>
      <c r="AD2786" s="379"/>
      <c r="AE2786" s="381"/>
      <c r="AF2786" s="105"/>
      <c r="AG2786" s="381"/>
      <c r="AH2786" s="381"/>
      <c r="AI2786" s="381"/>
      <c r="AJ2786" s="381"/>
      <c r="AK2786" s="381"/>
      <c r="AL2786" s="381"/>
      <c r="AM2786" s="381"/>
    </row>
    <row r="2787" spans="1:39" x14ac:dyDescent="0.35">
      <c r="A2787" s="379"/>
      <c r="B2787" s="379"/>
      <c r="C2787" s="379"/>
      <c r="D2787" s="379"/>
      <c r="E2787" s="379"/>
      <c r="F2787" s="379"/>
      <c r="G2787" s="379"/>
      <c r="H2787" s="379"/>
      <c r="I2787" s="379"/>
      <c r="J2787" s="379"/>
      <c r="K2787" s="379"/>
      <c r="L2787" s="379"/>
      <c r="M2787" s="379"/>
      <c r="N2787" s="379"/>
      <c r="O2787" s="379"/>
      <c r="P2787" s="379"/>
      <c r="Q2787" s="379"/>
      <c r="R2787" s="379"/>
      <c r="S2787" s="379"/>
      <c r="T2787" s="379"/>
      <c r="U2787" s="379"/>
      <c r="V2787" s="379"/>
      <c r="W2787" s="379"/>
      <c r="X2787" s="379"/>
      <c r="Y2787" s="379"/>
      <c r="Z2787" s="379"/>
      <c r="AA2787" s="380"/>
      <c r="AB2787" s="379"/>
      <c r="AC2787" s="379"/>
      <c r="AD2787" s="379"/>
      <c r="AE2787" s="381"/>
      <c r="AF2787" s="105"/>
      <c r="AG2787" s="381"/>
      <c r="AH2787" s="381"/>
      <c r="AI2787" s="381"/>
      <c r="AJ2787" s="381"/>
      <c r="AK2787" s="381"/>
      <c r="AL2787" s="381"/>
      <c r="AM2787" s="381"/>
    </row>
    <row r="2788" spans="1:39" x14ac:dyDescent="0.35">
      <c r="A2788" s="379"/>
      <c r="B2788" s="379"/>
      <c r="C2788" s="379"/>
      <c r="D2788" s="379"/>
      <c r="E2788" s="379"/>
      <c r="F2788" s="379"/>
      <c r="G2788" s="379"/>
      <c r="H2788" s="379"/>
      <c r="I2788" s="379"/>
      <c r="J2788" s="379"/>
      <c r="K2788" s="379"/>
      <c r="L2788" s="379"/>
      <c r="M2788" s="379"/>
      <c r="N2788" s="379"/>
      <c r="O2788" s="379"/>
      <c r="P2788" s="379"/>
      <c r="Q2788" s="379"/>
      <c r="R2788" s="379"/>
      <c r="S2788" s="379"/>
      <c r="T2788" s="379"/>
      <c r="U2788" s="379"/>
      <c r="V2788" s="379"/>
      <c r="W2788" s="379"/>
      <c r="X2788" s="379"/>
      <c r="Y2788" s="379"/>
      <c r="Z2788" s="379"/>
      <c r="AA2788" s="380"/>
      <c r="AB2788" s="379"/>
      <c r="AC2788" s="379"/>
      <c r="AD2788" s="379"/>
      <c r="AE2788" s="381"/>
      <c r="AF2788" s="105"/>
      <c r="AG2788" s="381"/>
      <c r="AH2788" s="381"/>
      <c r="AI2788" s="381"/>
      <c r="AJ2788" s="381"/>
      <c r="AK2788" s="381"/>
      <c r="AL2788" s="381"/>
      <c r="AM2788" s="381"/>
    </row>
    <row r="2789" spans="1:39" x14ac:dyDescent="0.35">
      <c r="A2789" s="379"/>
      <c r="B2789" s="379"/>
      <c r="C2789" s="379"/>
      <c r="D2789" s="379"/>
      <c r="E2789" s="379"/>
      <c r="F2789" s="379"/>
      <c r="G2789" s="379"/>
      <c r="H2789" s="379"/>
      <c r="I2789" s="379"/>
      <c r="J2789" s="379"/>
      <c r="K2789" s="379"/>
      <c r="L2789" s="379"/>
      <c r="M2789" s="379"/>
      <c r="N2789" s="379"/>
      <c r="O2789" s="379"/>
      <c r="P2789" s="379"/>
      <c r="Q2789" s="379"/>
      <c r="R2789" s="379"/>
      <c r="S2789" s="379"/>
      <c r="T2789" s="379"/>
      <c r="U2789" s="379"/>
      <c r="V2789" s="379"/>
      <c r="W2789" s="379"/>
      <c r="X2789" s="379"/>
      <c r="Y2789" s="379"/>
      <c r="Z2789" s="379"/>
      <c r="AA2789" s="380"/>
      <c r="AB2789" s="379"/>
      <c r="AC2789" s="379"/>
      <c r="AD2789" s="379"/>
      <c r="AE2789" s="381"/>
      <c r="AF2789" s="105"/>
      <c r="AG2789" s="381"/>
      <c r="AH2789" s="381"/>
      <c r="AI2789" s="381"/>
      <c r="AJ2789" s="381"/>
      <c r="AK2789" s="381"/>
      <c r="AL2789" s="381"/>
      <c r="AM2789" s="381"/>
    </row>
    <row r="2790" spans="1:39" x14ac:dyDescent="0.35">
      <c r="A2790" s="379"/>
      <c r="B2790" s="379"/>
      <c r="C2790" s="379"/>
      <c r="D2790" s="379"/>
      <c r="E2790" s="379"/>
      <c r="F2790" s="379"/>
      <c r="G2790" s="379"/>
      <c r="H2790" s="379"/>
      <c r="I2790" s="379"/>
      <c r="J2790" s="379"/>
      <c r="K2790" s="379"/>
      <c r="L2790" s="379"/>
      <c r="M2790" s="379"/>
      <c r="N2790" s="379"/>
      <c r="O2790" s="379"/>
      <c r="P2790" s="379"/>
      <c r="Q2790" s="379"/>
      <c r="R2790" s="379"/>
      <c r="S2790" s="379"/>
      <c r="T2790" s="379"/>
      <c r="U2790" s="379"/>
      <c r="V2790" s="379"/>
      <c r="W2790" s="379"/>
      <c r="X2790" s="379"/>
      <c r="Y2790" s="379"/>
      <c r="Z2790" s="379"/>
      <c r="AA2790" s="380"/>
      <c r="AB2790" s="379"/>
      <c r="AC2790" s="379"/>
      <c r="AD2790" s="379"/>
      <c r="AE2790" s="381"/>
      <c r="AF2790" s="105"/>
      <c r="AG2790" s="381"/>
      <c r="AH2790" s="381"/>
      <c r="AI2790" s="381"/>
      <c r="AJ2790" s="381"/>
      <c r="AK2790" s="381"/>
      <c r="AL2790" s="381"/>
      <c r="AM2790" s="381"/>
    </row>
    <row r="2791" spans="1:39" x14ac:dyDescent="0.35">
      <c r="A2791" s="379"/>
      <c r="B2791" s="379"/>
      <c r="C2791" s="379"/>
      <c r="D2791" s="379"/>
      <c r="E2791" s="379"/>
      <c r="F2791" s="379"/>
      <c r="G2791" s="379"/>
      <c r="H2791" s="379"/>
      <c r="I2791" s="379"/>
      <c r="J2791" s="379"/>
      <c r="K2791" s="379"/>
      <c r="L2791" s="379"/>
      <c r="M2791" s="379"/>
      <c r="N2791" s="379"/>
      <c r="O2791" s="379"/>
      <c r="P2791" s="379"/>
      <c r="Q2791" s="379"/>
      <c r="R2791" s="379"/>
      <c r="S2791" s="379"/>
      <c r="T2791" s="379"/>
      <c r="U2791" s="379"/>
      <c r="V2791" s="379"/>
      <c r="W2791" s="379"/>
      <c r="X2791" s="379"/>
      <c r="Y2791" s="379"/>
      <c r="Z2791" s="379"/>
      <c r="AA2791" s="380"/>
      <c r="AB2791" s="379"/>
      <c r="AC2791" s="379"/>
      <c r="AD2791" s="379"/>
      <c r="AE2791" s="381"/>
      <c r="AF2791" s="105"/>
      <c r="AG2791" s="381"/>
      <c r="AH2791" s="381"/>
      <c r="AI2791" s="381"/>
      <c r="AJ2791" s="381"/>
      <c r="AK2791" s="381"/>
      <c r="AL2791" s="381"/>
      <c r="AM2791" s="381"/>
    </row>
    <row r="2792" spans="1:39" x14ac:dyDescent="0.35">
      <c r="A2792" s="379"/>
      <c r="B2792" s="379"/>
      <c r="C2792" s="379"/>
      <c r="D2792" s="379"/>
      <c r="E2792" s="379"/>
      <c r="F2792" s="379"/>
      <c r="G2792" s="379"/>
      <c r="H2792" s="379"/>
      <c r="I2792" s="379"/>
      <c r="J2792" s="379"/>
      <c r="K2792" s="379"/>
      <c r="L2792" s="379"/>
      <c r="M2792" s="379"/>
      <c r="N2792" s="379"/>
      <c r="O2792" s="379"/>
      <c r="P2792" s="379"/>
      <c r="Q2792" s="379"/>
      <c r="R2792" s="379"/>
      <c r="S2792" s="379"/>
      <c r="T2792" s="379"/>
      <c r="U2792" s="379"/>
      <c r="V2792" s="379"/>
      <c r="W2792" s="379"/>
      <c r="X2792" s="379"/>
      <c r="Y2792" s="379"/>
      <c r="Z2792" s="379"/>
      <c r="AA2792" s="380"/>
      <c r="AB2792" s="379"/>
      <c r="AC2792" s="379"/>
      <c r="AD2792" s="379"/>
      <c r="AE2792" s="381"/>
      <c r="AF2792" s="105"/>
      <c r="AG2792" s="381"/>
      <c r="AH2792" s="381"/>
      <c r="AI2792" s="381"/>
      <c r="AJ2792" s="381"/>
      <c r="AK2792" s="381"/>
      <c r="AL2792" s="381"/>
      <c r="AM2792" s="381"/>
    </row>
    <row r="2793" spans="1:39" x14ac:dyDescent="0.35">
      <c r="A2793" s="379"/>
      <c r="B2793" s="379"/>
      <c r="C2793" s="379"/>
      <c r="D2793" s="379"/>
      <c r="E2793" s="379"/>
      <c r="F2793" s="379"/>
      <c r="G2793" s="379"/>
      <c r="H2793" s="379"/>
      <c r="I2793" s="379"/>
      <c r="J2793" s="379"/>
      <c r="K2793" s="379"/>
      <c r="L2793" s="379"/>
      <c r="M2793" s="379"/>
      <c r="N2793" s="379"/>
      <c r="O2793" s="379"/>
      <c r="P2793" s="379"/>
      <c r="Q2793" s="379"/>
      <c r="R2793" s="379"/>
      <c r="S2793" s="379"/>
      <c r="T2793" s="379"/>
      <c r="U2793" s="379"/>
      <c r="V2793" s="379"/>
      <c r="W2793" s="379"/>
      <c r="X2793" s="379"/>
      <c r="Y2793" s="379"/>
      <c r="Z2793" s="379"/>
      <c r="AA2793" s="380"/>
      <c r="AB2793" s="379"/>
      <c r="AC2793" s="379"/>
      <c r="AD2793" s="379"/>
      <c r="AE2793" s="381"/>
      <c r="AF2793" s="105"/>
      <c r="AG2793" s="381"/>
      <c r="AH2793" s="381"/>
      <c r="AI2793" s="381"/>
      <c r="AJ2793" s="381"/>
      <c r="AK2793" s="381"/>
      <c r="AL2793" s="381"/>
      <c r="AM2793" s="381"/>
    </row>
    <row r="2794" spans="1:39" x14ac:dyDescent="0.35">
      <c r="A2794" s="379"/>
      <c r="B2794" s="379"/>
      <c r="C2794" s="379"/>
      <c r="D2794" s="379"/>
      <c r="E2794" s="379"/>
      <c r="F2794" s="379"/>
      <c r="G2794" s="379"/>
      <c r="H2794" s="379"/>
      <c r="I2794" s="379"/>
      <c r="J2794" s="379"/>
      <c r="K2794" s="379"/>
      <c r="L2794" s="379"/>
      <c r="M2794" s="379"/>
      <c r="N2794" s="379"/>
      <c r="O2794" s="379"/>
      <c r="P2794" s="379"/>
      <c r="Q2794" s="379"/>
      <c r="R2794" s="379"/>
      <c r="S2794" s="379"/>
      <c r="T2794" s="379"/>
      <c r="U2794" s="379"/>
      <c r="V2794" s="379"/>
      <c r="W2794" s="379"/>
      <c r="X2794" s="379"/>
      <c r="Y2794" s="379"/>
      <c r="Z2794" s="379"/>
      <c r="AA2794" s="380"/>
      <c r="AB2794" s="379"/>
      <c r="AC2794" s="379"/>
      <c r="AD2794" s="379"/>
      <c r="AE2794" s="381"/>
      <c r="AF2794" s="105"/>
      <c r="AG2794" s="381"/>
      <c r="AH2794" s="381"/>
      <c r="AI2794" s="381"/>
      <c r="AJ2794" s="381"/>
      <c r="AK2794" s="381"/>
      <c r="AL2794" s="381"/>
      <c r="AM2794" s="381"/>
    </row>
    <row r="2795" spans="1:39" x14ac:dyDescent="0.35">
      <c r="A2795" s="379"/>
      <c r="B2795" s="379"/>
      <c r="C2795" s="379"/>
      <c r="D2795" s="379"/>
      <c r="E2795" s="379"/>
      <c r="F2795" s="379"/>
      <c r="G2795" s="379"/>
      <c r="H2795" s="379"/>
      <c r="I2795" s="379"/>
      <c r="J2795" s="379"/>
      <c r="K2795" s="379"/>
      <c r="L2795" s="379"/>
      <c r="M2795" s="379"/>
      <c r="N2795" s="379"/>
      <c r="O2795" s="379"/>
      <c r="P2795" s="379"/>
      <c r="Q2795" s="379"/>
      <c r="R2795" s="379"/>
      <c r="S2795" s="379"/>
      <c r="T2795" s="379"/>
      <c r="U2795" s="379"/>
      <c r="V2795" s="379"/>
      <c r="W2795" s="379"/>
      <c r="X2795" s="379"/>
      <c r="Y2795" s="379"/>
      <c r="Z2795" s="379"/>
      <c r="AA2795" s="380"/>
      <c r="AB2795" s="379"/>
      <c r="AC2795" s="379"/>
      <c r="AD2795" s="379"/>
      <c r="AE2795" s="381"/>
      <c r="AF2795" s="105"/>
      <c r="AG2795" s="381"/>
      <c r="AH2795" s="381"/>
      <c r="AI2795" s="381"/>
      <c r="AJ2795" s="381"/>
      <c r="AK2795" s="381"/>
      <c r="AL2795" s="381"/>
      <c r="AM2795" s="381"/>
    </row>
    <row r="2796" spans="1:39" x14ac:dyDescent="0.35">
      <c r="A2796" s="379"/>
      <c r="B2796" s="379"/>
      <c r="C2796" s="379"/>
      <c r="D2796" s="379"/>
      <c r="E2796" s="379"/>
      <c r="F2796" s="379"/>
      <c r="G2796" s="379"/>
      <c r="H2796" s="379"/>
      <c r="I2796" s="379"/>
      <c r="J2796" s="379"/>
      <c r="K2796" s="379"/>
      <c r="L2796" s="379"/>
      <c r="M2796" s="379"/>
      <c r="N2796" s="379"/>
      <c r="O2796" s="379"/>
      <c r="P2796" s="379"/>
      <c r="Q2796" s="379"/>
      <c r="R2796" s="379"/>
      <c r="S2796" s="379"/>
      <c r="T2796" s="379"/>
      <c r="U2796" s="379"/>
      <c r="V2796" s="379"/>
      <c r="W2796" s="379"/>
      <c r="X2796" s="379"/>
      <c r="Y2796" s="379"/>
      <c r="Z2796" s="379"/>
      <c r="AA2796" s="380"/>
      <c r="AB2796" s="379"/>
      <c r="AC2796" s="379"/>
      <c r="AD2796" s="379"/>
      <c r="AE2796" s="381"/>
      <c r="AF2796" s="105"/>
      <c r="AG2796" s="381"/>
      <c r="AH2796" s="381"/>
      <c r="AI2796" s="381"/>
      <c r="AJ2796" s="381"/>
      <c r="AK2796" s="381"/>
      <c r="AL2796" s="381"/>
      <c r="AM2796" s="381"/>
    </row>
    <row r="2797" spans="1:39" x14ac:dyDescent="0.35">
      <c r="A2797" s="379"/>
      <c r="B2797" s="379"/>
      <c r="C2797" s="379"/>
      <c r="D2797" s="379"/>
      <c r="E2797" s="379"/>
      <c r="F2797" s="379"/>
      <c r="G2797" s="379"/>
      <c r="H2797" s="379"/>
      <c r="I2797" s="379"/>
      <c r="J2797" s="379"/>
      <c r="K2797" s="379"/>
      <c r="L2797" s="379"/>
      <c r="M2797" s="379"/>
      <c r="N2797" s="379"/>
      <c r="O2797" s="379"/>
      <c r="P2797" s="379"/>
      <c r="Q2797" s="379"/>
      <c r="R2797" s="379"/>
      <c r="S2797" s="379"/>
      <c r="T2797" s="379"/>
      <c r="U2797" s="379"/>
      <c r="V2797" s="379"/>
      <c r="W2797" s="379"/>
      <c r="X2797" s="379"/>
      <c r="Y2797" s="379"/>
      <c r="Z2797" s="379"/>
      <c r="AA2797" s="380"/>
      <c r="AB2797" s="379"/>
      <c r="AC2797" s="379"/>
      <c r="AD2797" s="379"/>
      <c r="AE2797" s="381"/>
      <c r="AF2797" s="105"/>
      <c r="AG2797" s="381"/>
      <c r="AH2797" s="381"/>
      <c r="AI2797" s="381"/>
      <c r="AJ2797" s="381"/>
      <c r="AK2797" s="381"/>
      <c r="AL2797" s="381"/>
      <c r="AM2797" s="381"/>
    </row>
    <row r="2798" spans="1:39" x14ac:dyDescent="0.35">
      <c r="A2798" s="379"/>
      <c r="B2798" s="379"/>
      <c r="C2798" s="379"/>
      <c r="D2798" s="379"/>
      <c r="E2798" s="379"/>
      <c r="F2798" s="379"/>
      <c r="G2798" s="379"/>
      <c r="H2798" s="379"/>
      <c r="I2798" s="379"/>
      <c r="J2798" s="379"/>
      <c r="K2798" s="379"/>
      <c r="L2798" s="379"/>
      <c r="M2798" s="379"/>
      <c r="N2798" s="379"/>
      <c r="O2798" s="379"/>
      <c r="P2798" s="379"/>
      <c r="Q2798" s="379"/>
      <c r="R2798" s="379"/>
      <c r="S2798" s="379"/>
      <c r="T2798" s="379"/>
      <c r="U2798" s="379"/>
      <c r="V2798" s="379"/>
      <c r="W2798" s="379"/>
      <c r="X2798" s="379"/>
      <c r="Y2798" s="379"/>
      <c r="Z2798" s="379"/>
      <c r="AA2798" s="380"/>
      <c r="AB2798" s="379"/>
      <c r="AC2798" s="379"/>
      <c r="AD2798" s="379"/>
      <c r="AE2798" s="381"/>
      <c r="AF2798" s="105"/>
      <c r="AG2798" s="381"/>
      <c r="AH2798" s="381"/>
      <c r="AI2798" s="381"/>
      <c r="AJ2798" s="381"/>
      <c r="AK2798" s="381"/>
      <c r="AL2798" s="381"/>
      <c r="AM2798" s="381"/>
    </row>
    <row r="2799" spans="1:39" x14ac:dyDescent="0.35">
      <c r="A2799" s="379"/>
      <c r="B2799" s="379"/>
      <c r="C2799" s="379"/>
      <c r="D2799" s="379"/>
      <c r="E2799" s="379"/>
      <c r="F2799" s="379"/>
      <c r="G2799" s="379"/>
      <c r="H2799" s="379"/>
      <c r="I2799" s="379"/>
      <c r="J2799" s="379"/>
      <c r="K2799" s="379"/>
      <c r="L2799" s="379"/>
      <c r="M2799" s="379"/>
      <c r="N2799" s="379"/>
      <c r="O2799" s="379"/>
      <c r="P2799" s="379"/>
      <c r="Q2799" s="379"/>
      <c r="R2799" s="379"/>
      <c r="S2799" s="379"/>
      <c r="T2799" s="379"/>
      <c r="U2799" s="379"/>
      <c r="V2799" s="379"/>
      <c r="W2799" s="379"/>
      <c r="X2799" s="379"/>
      <c r="Y2799" s="379"/>
      <c r="Z2799" s="379"/>
      <c r="AA2799" s="380"/>
      <c r="AB2799" s="379"/>
      <c r="AC2799" s="379"/>
      <c r="AD2799" s="379"/>
      <c r="AE2799" s="381"/>
      <c r="AF2799" s="105"/>
      <c r="AG2799" s="381"/>
      <c r="AH2799" s="381"/>
      <c r="AI2799" s="381"/>
      <c r="AJ2799" s="381"/>
      <c r="AK2799" s="381"/>
      <c r="AL2799" s="381"/>
      <c r="AM2799" s="381"/>
    </row>
    <row r="2800" spans="1:39" x14ac:dyDescent="0.35">
      <c r="A2800" s="379"/>
      <c r="B2800" s="379"/>
      <c r="C2800" s="379"/>
      <c r="D2800" s="379"/>
      <c r="E2800" s="379"/>
      <c r="F2800" s="379"/>
      <c r="G2800" s="379"/>
      <c r="H2800" s="379"/>
      <c r="I2800" s="379"/>
      <c r="J2800" s="379"/>
      <c r="K2800" s="379"/>
      <c r="L2800" s="379"/>
      <c r="M2800" s="379"/>
      <c r="N2800" s="379"/>
      <c r="O2800" s="379"/>
      <c r="P2800" s="379"/>
      <c r="Q2800" s="379"/>
      <c r="R2800" s="379"/>
      <c r="S2800" s="379"/>
      <c r="T2800" s="379"/>
      <c r="U2800" s="379"/>
      <c r="V2800" s="379"/>
      <c r="W2800" s="379"/>
      <c r="X2800" s="379"/>
      <c r="Y2800" s="379"/>
      <c r="Z2800" s="379"/>
      <c r="AA2800" s="380"/>
      <c r="AB2800" s="379"/>
      <c r="AC2800" s="379"/>
      <c r="AD2800" s="379"/>
      <c r="AE2800" s="381"/>
      <c r="AF2800" s="105"/>
      <c r="AG2800" s="381"/>
      <c r="AH2800" s="381"/>
      <c r="AI2800" s="381"/>
      <c r="AJ2800" s="381"/>
      <c r="AK2800" s="381"/>
      <c r="AL2800" s="381"/>
      <c r="AM2800" s="381"/>
    </row>
    <row r="2801" spans="1:39" x14ac:dyDescent="0.35">
      <c r="A2801" s="379"/>
      <c r="B2801" s="379"/>
      <c r="C2801" s="379"/>
      <c r="D2801" s="379"/>
      <c r="E2801" s="379"/>
      <c r="F2801" s="379"/>
      <c r="G2801" s="379"/>
      <c r="H2801" s="379"/>
      <c r="I2801" s="379"/>
      <c r="J2801" s="379"/>
      <c r="K2801" s="379"/>
      <c r="L2801" s="379"/>
      <c r="M2801" s="379"/>
      <c r="N2801" s="379"/>
      <c r="O2801" s="379"/>
      <c r="P2801" s="379"/>
      <c r="Q2801" s="379"/>
      <c r="R2801" s="379"/>
      <c r="S2801" s="379"/>
      <c r="T2801" s="379"/>
      <c r="U2801" s="379"/>
      <c r="V2801" s="379"/>
      <c r="W2801" s="379"/>
      <c r="X2801" s="379"/>
      <c r="Y2801" s="379"/>
      <c r="Z2801" s="379"/>
      <c r="AA2801" s="380"/>
      <c r="AB2801" s="379"/>
      <c r="AC2801" s="379"/>
      <c r="AD2801" s="379"/>
      <c r="AE2801" s="381"/>
      <c r="AF2801" s="105"/>
      <c r="AG2801" s="381"/>
      <c r="AH2801" s="381"/>
      <c r="AI2801" s="381"/>
      <c r="AJ2801" s="381"/>
      <c r="AK2801" s="381"/>
      <c r="AL2801" s="381"/>
      <c r="AM2801" s="381"/>
    </row>
    <row r="2802" spans="1:39" x14ac:dyDescent="0.35">
      <c r="A2802" s="379"/>
      <c r="B2802" s="379"/>
      <c r="C2802" s="379"/>
      <c r="D2802" s="379"/>
      <c r="E2802" s="379"/>
      <c r="F2802" s="379"/>
      <c r="G2802" s="379"/>
      <c r="H2802" s="379"/>
      <c r="I2802" s="379"/>
      <c r="J2802" s="379"/>
      <c r="K2802" s="379"/>
      <c r="L2802" s="379"/>
      <c r="M2802" s="379"/>
      <c r="N2802" s="379"/>
      <c r="O2802" s="379"/>
      <c r="P2802" s="379"/>
      <c r="Q2802" s="379"/>
      <c r="R2802" s="379"/>
      <c r="S2802" s="379"/>
      <c r="T2802" s="379"/>
      <c r="U2802" s="379"/>
      <c r="V2802" s="379"/>
      <c r="W2802" s="379"/>
      <c r="X2802" s="379"/>
      <c r="Y2802" s="379"/>
      <c r="Z2802" s="379"/>
      <c r="AA2802" s="380"/>
      <c r="AB2802" s="379"/>
      <c r="AC2802" s="379"/>
      <c r="AD2802" s="379"/>
      <c r="AE2802" s="381"/>
      <c r="AF2802" s="105"/>
      <c r="AG2802" s="381"/>
      <c r="AH2802" s="381"/>
      <c r="AI2802" s="381"/>
      <c r="AJ2802" s="381"/>
      <c r="AK2802" s="381"/>
      <c r="AL2802" s="381"/>
      <c r="AM2802" s="381"/>
    </row>
    <row r="2803" spans="1:39" x14ac:dyDescent="0.35">
      <c r="A2803" s="379"/>
      <c r="B2803" s="379"/>
      <c r="C2803" s="379"/>
      <c r="D2803" s="379"/>
      <c r="E2803" s="379"/>
      <c r="F2803" s="379"/>
      <c r="G2803" s="379"/>
      <c r="H2803" s="379"/>
      <c r="I2803" s="379"/>
      <c r="J2803" s="379"/>
      <c r="K2803" s="379"/>
      <c r="L2803" s="379"/>
      <c r="M2803" s="379"/>
      <c r="N2803" s="379"/>
      <c r="O2803" s="379"/>
      <c r="P2803" s="379"/>
      <c r="Q2803" s="379"/>
      <c r="R2803" s="379"/>
      <c r="S2803" s="379"/>
      <c r="T2803" s="379"/>
      <c r="U2803" s="379"/>
      <c r="V2803" s="379"/>
      <c r="W2803" s="379"/>
      <c r="X2803" s="379"/>
      <c r="Y2803" s="379"/>
      <c r="Z2803" s="379"/>
      <c r="AA2803" s="380"/>
      <c r="AB2803" s="379"/>
      <c r="AC2803" s="379"/>
      <c r="AD2803" s="379"/>
      <c r="AE2803" s="381"/>
      <c r="AF2803" s="105"/>
      <c r="AG2803" s="381"/>
      <c r="AH2803" s="381"/>
      <c r="AI2803" s="381"/>
      <c r="AJ2803" s="381"/>
      <c r="AK2803" s="381"/>
      <c r="AL2803" s="381"/>
      <c r="AM2803" s="381"/>
    </row>
    <row r="2804" spans="1:39" x14ac:dyDescent="0.35">
      <c r="A2804" s="379"/>
      <c r="B2804" s="379"/>
      <c r="C2804" s="379"/>
      <c r="D2804" s="379"/>
      <c r="E2804" s="379"/>
      <c r="F2804" s="379"/>
      <c r="G2804" s="379"/>
      <c r="H2804" s="379"/>
      <c r="I2804" s="379"/>
      <c r="J2804" s="379"/>
      <c r="K2804" s="379"/>
      <c r="L2804" s="379"/>
      <c r="M2804" s="379"/>
      <c r="N2804" s="379"/>
      <c r="O2804" s="379"/>
      <c r="P2804" s="379"/>
      <c r="Q2804" s="379"/>
      <c r="R2804" s="379"/>
      <c r="S2804" s="379"/>
      <c r="T2804" s="379"/>
      <c r="U2804" s="379"/>
      <c r="V2804" s="379"/>
      <c r="W2804" s="379"/>
      <c r="X2804" s="379"/>
      <c r="Y2804" s="379"/>
      <c r="Z2804" s="379"/>
      <c r="AA2804" s="380"/>
      <c r="AB2804" s="379"/>
      <c r="AC2804" s="379"/>
      <c r="AD2804" s="379"/>
      <c r="AE2804" s="381"/>
      <c r="AF2804" s="105"/>
      <c r="AG2804" s="381"/>
      <c r="AH2804" s="381"/>
      <c r="AI2804" s="381"/>
      <c r="AJ2804" s="381"/>
      <c r="AK2804" s="381"/>
      <c r="AL2804" s="381"/>
      <c r="AM2804" s="381"/>
    </row>
    <row r="2805" spans="1:39" x14ac:dyDescent="0.35">
      <c r="A2805" s="379"/>
      <c r="B2805" s="379"/>
      <c r="C2805" s="379"/>
      <c r="D2805" s="379"/>
      <c r="E2805" s="379"/>
      <c r="F2805" s="379"/>
      <c r="G2805" s="379"/>
      <c r="H2805" s="379"/>
      <c r="I2805" s="379"/>
      <c r="J2805" s="379"/>
      <c r="K2805" s="379"/>
      <c r="L2805" s="379"/>
      <c r="M2805" s="379"/>
      <c r="N2805" s="379"/>
      <c r="O2805" s="379"/>
      <c r="P2805" s="379"/>
      <c r="Q2805" s="379"/>
      <c r="R2805" s="379"/>
      <c r="S2805" s="379"/>
      <c r="T2805" s="379"/>
      <c r="U2805" s="379"/>
      <c r="V2805" s="379"/>
      <c r="W2805" s="379"/>
      <c r="X2805" s="379"/>
      <c r="Y2805" s="379"/>
      <c r="Z2805" s="379"/>
      <c r="AA2805" s="380"/>
      <c r="AB2805" s="379"/>
      <c r="AC2805" s="379"/>
      <c r="AD2805" s="379"/>
      <c r="AE2805" s="381"/>
      <c r="AF2805" s="105"/>
      <c r="AG2805" s="381"/>
      <c r="AH2805" s="381"/>
      <c r="AI2805" s="381"/>
      <c r="AJ2805" s="381"/>
      <c r="AK2805" s="381"/>
      <c r="AL2805" s="381"/>
      <c r="AM2805" s="381"/>
    </row>
    <row r="2806" spans="1:39" x14ac:dyDescent="0.35">
      <c r="A2806" s="379"/>
      <c r="B2806" s="379"/>
      <c r="C2806" s="379"/>
      <c r="D2806" s="379"/>
      <c r="E2806" s="379"/>
      <c r="F2806" s="379"/>
      <c r="G2806" s="379"/>
      <c r="H2806" s="379"/>
      <c r="I2806" s="379"/>
      <c r="J2806" s="379"/>
      <c r="K2806" s="379"/>
      <c r="L2806" s="379"/>
      <c r="M2806" s="379"/>
      <c r="N2806" s="379"/>
      <c r="O2806" s="379"/>
      <c r="P2806" s="379"/>
      <c r="Q2806" s="379"/>
      <c r="R2806" s="379"/>
      <c r="S2806" s="379"/>
      <c r="T2806" s="379"/>
      <c r="U2806" s="379"/>
      <c r="V2806" s="379"/>
      <c r="W2806" s="379"/>
      <c r="X2806" s="379"/>
      <c r="Y2806" s="379"/>
      <c r="Z2806" s="379"/>
      <c r="AA2806" s="380"/>
      <c r="AB2806" s="379"/>
      <c r="AC2806" s="379"/>
      <c r="AD2806" s="379"/>
      <c r="AE2806" s="381"/>
      <c r="AF2806" s="105"/>
      <c r="AG2806" s="381"/>
      <c r="AH2806" s="381"/>
      <c r="AI2806" s="381"/>
      <c r="AJ2806" s="381"/>
      <c r="AK2806" s="381"/>
      <c r="AL2806" s="381"/>
      <c r="AM2806" s="381"/>
    </row>
    <row r="2807" spans="1:39" x14ac:dyDescent="0.35">
      <c r="A2807" s="379"/>
      <c r="B2807" s="379"/>
      <c r="C2807" s="379"/>
      <c r="D2807" s="379"/>
      <c r="E2807" s="379"/>
      <c r="F2807" s="379"/>
      <c r="G2807" s="379"/>
      <c r="H2807" s="379"/>
      <c r="I2807" s="379"/>
      <c r="J2807" s="379"/>
      <c r="K2807" s="379"/>
      <c r="L2807" s="379"/>
      <c r="M2807" s="379"/>
      <c r="N2807" s="379"/>
      <c r="O2807" s="379"/>
      <c r="P2807" s="379"/>
      <c r="Q2807" s="379"/>
      <c r="R2807" s="379"/>
      <c r="S2807" s="379"/>
      <c r="T2807" s="379"/>
      <c r="U2807" s="379"/>
      <c r="V2807" s="379"/>
      <c r="W2807" s="379"/>
      <c r="X2807" s="379"/>
      <c r="Y2807" s="379"/>
      <c r="Z2807" s="379"/>
      <c r="AA2807" s="380"/>
      <c r="AB2807" s="379"/>
      <c r="AC2807" s="379"/>
      <c r="AD2807" s="379"/>
      <c r="AE2807" s="381"/>
      <c r="AF2807" s="105"/>
      <c r="AG2807" s="381"/>
      <c r="AH2807" s="381"/>
      <c r="AI2807" s="381"/>
      <c r="AJ2807" s="381"/>
      <c r="AK2807" s="381"/>
      <c r="AL2807" s="381"/>
      <c r="AM2807" s="381"/>
    </row>
    <row r="2808" spans="1:39" x14ac:dyDescent="0.35">
      <c r="A2808" s="379"/>
      <c r="B2808" s="379"/>
      <c r="C2808" s="379"/>
      <c r="D2808" s="379"/>
      <c r="E2808" s="379"/>
      <c r="F2808" s="379"/>
      <c r="G2808" s="379"/>
      <c r="H2808" s="379"/>
      <c r="I2808" s="379"/>
      <c r="J2808" s="379"/>
      <c r="K2808" s="379"/>
      <c r="L2808" s="379"/>
      <c r="M2808" s="379"/>
      <c r="N2808" s="379"/>
      <c r="O2808" s="379"/>
      <c r="P2808" s="379"/>
      <c r="Q2808" s="379"/>
      <c r="R2808" s="379"/>
      <c r="S2808" s="379"/>
      <c r="T2808" s="379"/>
      <c r="U2808" s="379"/>
      <c r="V2808" s="379"/>
      <c r="W2808" s="379"/>
      <c r="X2808" s="379"/>
      <c r="Y2808" s="379"/>
      <c r="Z2808" s="379"/>
      <c r="AA2808" s="380"/>
      <c r="AB2808" s="379"/>
      <c r="AC2808" s="379"/>
      <c r="AD2808" s="379"/>
      <c r="AE2808" s="381"/>
      <c r="AF2808" s="105"/>
      <c r="AG2808" s="381"/>
      <c r="AH2808" s="381"/>
      <c r="AI2808" s="381"/>
      <c r="AJ2808" s="381"/>
      <c r="AK2808" s="381"/>
      <c r="AL2808" s="381"/>
      <c r="AM2808" s="381"/>
    </row>
    <row r="2809" spans="1:39" x14ac:dyDescent="0.35">
      <c r="A2809" s="379"/>
      <c r="B2809" s="379"/>
      <c r="C2809" s="379"/>
      <c r="D2809" s="379"/>
      <c r="E2809" s="379"/>
      <c r="F2809" s="379"/>
      <c r="G2809" s="379"/>
      <c r="H2809" s="379"/>
      <c r="I2809" s="379"/>
      <c r="J2809" s="379"/>
      <c r="K2809" s="379"/>
      <c r="L2809" s="379"/>
      <c r="M2809" s="379"/>
      <c r="N2809" s="379"/>
      <c r="O2809" s="379"/>
      <c r="P2809" s="379"/>
      <c r="Q2809" s="379"/>
      <c r="R2809" s="379"/>
      <c r="S2809" s="379"/>
      <c r="T2809" s="379"/>
      <c r="U2809" s="379"/>
      <c r="V2809" s="379"/>
      <c r="W2809" s="379"/>
      <c r="X2809" s="379"/>
      <c r="Y2809" s="379"/>
      <c r="Z2809" s="379"/>
      <c r="AA2809" s="380"/>
      <c r="AB2809" s="379"/>
      <c r="AC2809" s="379"/>
      <c r="AD2809" s="379"/>
      <c r="AE2809" s="381"/>
      <c r="AF2809" s="105"/>
      <c r="AG2809" s="381"/>
      <c r="AH2809" s="381"/>
      <c r="AI2809" s="381"/>
      <c r="AJ2809" s="381"/>
      <c r="AK2809" s="381"/>
      <c r="AL2809" s="381"/>
      <c r="AM2809" s="381"/>
    </row>
    <row r="2810" spans="1:39" x14ac:dyDescent="0.35">
      <c r="A2810" s="379"/>
      <c r="B2810" s="379"/>
      <c r="C2810" s="379"/>
      <c r="D2810" s="379"/>
      <c r="E2810" s="379"/>
      <c r="F2810" s="379"/>
      <c r="G2810" s="379"/>
      <c r="H2810" s="379"/>
      <c r="I2810" s="379"/>
      <c r="J2810" s="379"/>
      <c r="K2810" s="379"/>
      <c r="L2810" s="379"/>
      <c r="M2810" s="379"/>
      <c r="N2810" s="379"/>
      <c r="O2810" s="379"/>
      <c r="P2810" s="379"/>
      <c r="Q2810" s="379"/>
      <c r="R2810" s="379"/>
      <c r="S2810" s="379"/>
      <c r="T2810" s="379"/>
      <c r="U2810" s="379"/>
      <c r="V2810" s="379"/>
      <c r="W2810" s="379"/>
      <c r="X2810" s="379"/>
      <c r="Y2810" s="379"/>
      <c r="Z2810" s="379"/>
      <c r="AA2810" s="380"/>
      <c r="AB2810" s="379"/>
      <c r="AC2810" s="379"/>
      <c r="AD2810" s="379"/>
      <c r="AE2810" s="381"/>
      <c r="AF2810" s="105"/>
      <c r="AG2810" s="381"/>
      <c r="AH2810" s="381"/>
      <c r="AI2810" s="381"/>
      <c r="AJ2810" s="381"/>
      <c r="AK2810" s="381"/>
      <c r="AL2810" s="381"/>
      <c r="AM2810" s="381"/>
    </row>
    <row r="2811" spans="1:39" x14ac:dyDescent="0.35">
      <c r="A2811" s="379"/>
      <c r="B2811" s="379"/>
      <c r="C2811" s="379"/>
      <c r="D2811" s="379"/>
      <c r="E2811" s="379"/>
      <c r="F2811" s="379"/>
      <c r="G2811" s="379"/>
      <c r="H2811" s="379"/>
      <c r="I2811" s="379"/>
      <c r="J2811" s="379"/>
      <c r="K2811" s="379"/>
      <c r="L2811" s="379"/>
      <c r="M2811" s="379"/>
      <c r="N2811" s="379"/>
      <c r="O2811" s="379"/>
      <c r="P2811" s="379"/>
      <c r="Q2811" s="379"/>
      <c r="R2811" s="379"/>
      <c r="S2811" s="379"/>
      <c r="T2811" s="379"/>
      <c r="U2811" s="379"/>
      <c r="V2811" s="379"/>
      <c r="W2811" s="379"/>
      <c r="X2811" s="379"/>
      <c r="Y2811" s="379"/>
      <c r="Z2811" s="379"/>
      <c r="AA2811" s="380"/>
      <c r="AB2811" s="379"/>
      <c r="AC2811" s="379"/>
      <c r="AD2811" s="379"/>
      <c r="AE2811" s="381"/>
      <c r="AF2811" s="105"/>
      <c r="AG2811" s="381"/>
      <c r="AH2811" s="381"/>
      <c r="AI2811" s="381"/>
      <c r="AJ2811" s="381"/>
      <c r="AK2811" s="381"/>
      <c r="AL2811" s="381"/>
      <c r="AM2811" s="381"/>
    </row>
    <row r="2812" spans="1:39" x14ac:dyDescent="0.35">
      <c r="A2812" s="379"/>
      <c r="B2812" s="379"/>
      <c r="C2812" s="379"/>
      <c r="D2812" s="379"/>
      <c r="E2812" s="379"/>
      <c r="F2812" s="379"/>
      <c r="G2812" s="379"/>
      <c r="H2812" s="379"/>
      <c r="I2812" s="379"/>
      <c r="J2812" s="379"/>
      <c r="K2812" s="379"/>
      <c r="L2812" s="379"/>
      <c r="M2812" s="379"/>
      <c r="N2812" s="379"/>
      <c r="O2812" s="379"/>
      <c r="P2812" s="379"/>
      <c r="Q2812" s="379"/>
      <c r="R2812" s="379"/>
      <c r="S2812" s="379"/>
      <c r="T2812" s="379"/>
      <c r="U2812" s="379"/>
      <c r="V2812" s="379"/>
      <c r="W2812" s="379"/>
      <c r="X2812" s="379"/>
      <c r="Y2812" s="379"/>
      <c r="Z2812" s="379"/>
      <c r="AA2812" s="380"/>
      <c r="AB2812" s="379"/>
      <c r="AC2812" s="379"/>
      <c r="AD2812" s="379"/>
      <c r="AE2812" s="381"/>
      <c r="AF2812" s="105"/>
      <c r="AG2812" s="381"/>
      <c r="AH2812" s="381"/>
      <c r="AI2812" s="381"/>
      <c r="AJ2812" s="381"/>
      <c r="AK2812" s="381"/>
      <c r="AL2812" s="381"/>
      <c r="AM2812" s="381"/>
    </row>
    <row r="2813" spans="1:39" x14ac:dyDescent="0.35">
      <c r="A2813" s="379"/>
      <c r="B2813" s="379"/>
      <c r="C2813" s="379"/>
      <c r="D2813" s="379"/>
      <c r="E2813" s="379"/>
      <c r="F2813" s="379"/>
      <c r="G2813" s="379"/>
      <c r="H2813" s="379"/>
      <c r="I2813" s="379"/>
      <c r="J2813" s="379"/>
      <c r="K2813" s="379"/>
      <c r="L2813" s="379"/>
      <c r="M2813" s="379"/>
      <c r="N2813" s="379"/>
      <c r="O2813" s="379"/>
      <c r="P2813" s="379"/>
      <c r="Q2813" s="379"/>
      <c r="R2813" s="379"/>
      <c r="S2813" s="379"/>
      <c r="T2813" s="379"/>
      <c r="U2813" s="379"/>
      <c r="V2813" s="379"/>
      <c r="W2813" s="379"/>
      <c r="X2813" s="379"/>
      <c r="Y2813" s="379"/>
      <c r="Z2813" s="379"/>
      <c r="AA2813" s="380"/>
      <c r="AB2813" s="379"/>
      <c r="AC2813" s="379"/>
      <c r="AD2813" s="379"/>
      <c r="AE2813" s="381"/>
      <c r="AF2813" s="105"/>
      <c r="AG2813" s="381"/>
      <c r="AH2813" s="381"/>
      <c r="AI2813" s="381"/>
      <c r="AJ2813" s="381"/>
      <c r="AK2813" s="381"/>
      <c r="AL2813" s="381"/>
      <c r="AM2813" s="381"/>
    </row>
    <row r="2814" spans="1:39" x14ac:dyDescent="0.35">
      <c r="A2814" s="379"/>
      <c r="B2814" s="379"/>
      <c r="C2814" s="379"/>
      <c r="D2814" s="379"/>
      <c r="E2814" s="379"/>
      <c r="F2814" s="379"/>
      <c r="G2814" s="379"/>
      <c r="H2814" s="379"/>
      <c r="I2814" s="379"/>
      <c r="J2814" s="379"/>
      <c r="K2814" s="379"/>
      <c r="L2814" s="379"/>
      <c r="M2814" s="379"/>
      <c r="N2814" s="379"/>
      <c r="O2814" s="379"/>
      <c r="P2814" s="379"/>
      <c r="Q2814" s="379"/>
      <c r="R2814" s="379"/>
      <c r="S2814" s="379"/>
      <c r="T2814" s="379"/>
      <c r="U2814" s="379"/>
      <c r="V2814" s="379"/>
      <c r="W2814" s="379"/>
      <c r="X2814" s="379"/>
      <c r="Y2814" s="379"/>
      <c r="Z2814" s="379"/>
      <c r="AA2814" s="380"/>
      <c r="AB2814" s="379"/>
      <c r="AC2814" s="379"/>
      <c r="AD2814" s="379"/>
      <c r="AE2814" s="381"/>
      <c r="AF2814" s="105"/>
      <c r="AG2814" s="381"/>
      <c r="AH2814" s="381"/>
      <c r="AI2814" s="381"/>
      <c r="AJ2814" s="381"/>
      <c r="AK2814" s="381"/>
      <c r="AL2814" s="381"/>
      <c r="AM2814" s="381"/>
    </row>
    <row r="2815" spans="1:39" x14ac:dyDescent="0.35">
      <c r="A2815" s="379"/>
      <c r="B2815" s="379"/>
      <c r="C2815" s="379"/>
      <c r="D2815" s="379"/>
      <c r="E2815" s="379"/>
      <c r="F2815" s="379"/>
      <c r="G2815" s="379"/>
      <c r="H2815" s="379"/>
      <c r="I2815" s="379"/>
      <c r="J2815" s="379"/>
      <c r="K2815" s="379"/>
      <c r="L2815" s="379"/>
      <c r="M2815" s="379"/>
      <c r="N2815" s="379"/>
      <c r="O2815" s="379"/>
      <c r="P2815" s="379"/>
      <c r="Q2815" s="379"/>
      <c r="R2815" s="379"/>
      <c r="S2815" s="379"/>
      <c r="T2815" s="379"/>
      <c r="U2815" s="379"/>
      <c r="V2815" s="379"/>
      <c r="W2815" s="379"/>
      <c r="X2815" s="379"/>
      <c r="Y2815" s="379"/>
      <c r="Z2815" s="379"/>
      <c r="AA2815" s="380"/>
      <c r="AB2815" s="379"/>
      <c r="AC2815" s="379"/>
      <c r="AD2815" s="379"/>
      <c r="AE2815" s="381"/>
      <c r="AF2815" s="105"/>
      <c r="AG2815" s="381"/>
      <c r="AH2815" s="381"/>
      <c r="AI2815" s="381"/>
      <c r="AJ2815" s="381"/>
      <c r="AK2815" s="381"/>
      <c r="AL2815" s="381"/>
      <c r="AM2815" s="381"/>
    </row>
    <row r="2816" spans="1:39" x14ac:dyDescent="0.35">
      <c r="A2816" s="379"/>
      <c r="B2816" s="379"/>
      <c r="C2816" s="379"/>
      <c r="D2816" s="379"/>
      <c r="E2816" s="379"/>
      <c r="F2816" s="379"/>
      <c r="G2816" s="379"/>
      <c r="H2816" s="379"/>
      <c r="I2816" s="379"/>
      <c r="J2816" s="379"/>
      <c r="K2816" s="379"/>
      <c r="L2816" s="379"/>
      <c r="M2816" s="379"/>
      <c r="N2816" s="379"/>
      <c r="O2816" s="379"/>
      <c r="P2816" s="379"/>
      <c r="Q2816" s="379"/>
      <c r="R2816" s="379"/>
      <c r="S2816" s="379"/>
      <c r="T2816" s="379"/>
      <c r="U2816" s="379"/>
      <c r="V2816" s="379"/>
      <c r="W2816" s="379"/>
      <c r="X2816" s="379"/>
      <c r="Y2816" s="379"/>
      <c r="Z2816" s="379"/>
      <c r="AA2816" s="380"/>
      <c r="AB2816" s="379"/>
      <c r="AC2816" s="379"/>
      <c r="AD2816" s="379"/>
      <c r="AE2816" s="381"/>
      <c r="AF2816" s="105"/>
      <c r="AG2816" s="381"/>
      <c r="AH2816" s="381"/>
      <c r="AI2816" s="381"/>
      <c r="AJ2816" s="381"/>
      <c r="AK2816" s="381"/>
      <c r="AL2816" s="381"/>
      <c r="AM2816" s="381"/>
    </row>
    <row r="2817" spans="1:39" x14ac:dyDescent="0.35">
      <c r="A2817" s="379"/>
      <c r="B2817" s="379"/>
      <c r="C2817" s="379"/>
      <c r="D2817" s="379"/>
      <c r="E2817" s="379"/>
      <c r="F2817" s="379"/>
      <c r="G2817" s="379"/>
      <c r="H2817" s="379"/>
      <c r="I2817" s="379"/>
      <c r="J2817" s="379"/>
      <c r="K2817" s="379"/>
      <c r="L2817" s="379"/>
      <c r="M2817" s="379"/>
      <c r="N2817" s="379"/>
      <c r="O2817" s="379"/>
      <c r="P2817" s="379"/>
      <c r="Q2817" s="379"/>
      <c r="R2817" s="379"/>
      <c r="S2817" s="379"/>
      <c r="T2817" s="379"/>
      <c r="U2817" s="379"/>
      <c r="V2817" s="379"/>
      <c r="W2817" s="379"/>
      <c r="X2817" s="379"/>
      <c r="Y2817" s="379"/>
      <c r="Z2817" s="379"/>
      <c r="AA2817" s="380"/>
      <c r="AB2817" s="379"/>
      <c r="AC2817" s="379"/>
      <c r="AD2817" s="379"/>
      <c r="AE2817" s="381"/>
      <c r="AF2817" s="105"/>
      <c r="AG2817" s="381"/>
      <c r="AH2817" s="381"/>
      <c r="AI2817" s="381"/>
      <c r="AJ2817" s="381"/>
      <c r="AK2817" s="381"/>
      <c r="AL2817" s="381"/>
      <c r="AM2817" s="381"/>
    </row>
    <row r="2818" spans="1:39" x14ac:dyDescent="0.35">
      <c r="A2818" s="379"/>
      <c r="B2818" s="379"/>
      <c r="C2818" s="379"/>
      <c r="D2818" s="379"/>
      <c r="E2818" s="379"/>
      <c r="F2818" s="379"/>
      <c r="G2818" s="379"/>
      <c r="H2818" s="379"/>
      <c r="I2818" s="379"/>
      <c r="J2818" s="379"/>
      <c r="K2818" s="379"/>
      <c r="L2818" s="379"/>
      <c r="M2818" s="379"/>
      <c r="N2818" s="379"/>
      <c r="O2818" s="379"/>
      <c r="P2818" s="379"/>
      <c r="Q2818" s="379"/>
      <c r="R2818" s="379"/>
      <c r="S2818" s="379"/>
      <c r="T2818" s="379"/>
      <c r="U2818" s="379"/>
      <c r="V2818" s="379"/>
      <c r="W2818" s="379"/>
      <c r="X2818" s="379"/>
      <c r="Y2818" s="379"/>
      <c r="Z2818" s="379"/>
      <c r="AA2818" s="380"/>
      <c r="AB2818" s="379"/>
      <c r="AC2818" s="379"/>
      <c r="AD2818" s="379"/>
      <c r="AE2818" s="381"/>
      <c r="AF2818" s="105"/>
      <c r="AG2818" s="381"/>
      <c r="AH2818" s="381"/>
      <c r="AI2818" s="381"/>
      <c r="AJ2818" s="381"/>
      <c r="AK2818" s="381"/>
      <c r="AL2818" s="381"/>
      <c r="AM2818" s="381"/>
    </row>
    <row r="2819" spans="1:39" x14ac:dyDescent="0.35">
      <c r="A2819" s="379"/>
      <c r="B2819" s="379"/>
      <c r="C2819" s="379"/>
      <c r="D2819" s="379"/>
      <c r="E2819" s="379"/>
      <c r="F2819" s="379"/>
      <c r="G2819" s="379"/>
      <c r="H2819" s="379"/>
      <c r="I2819" s="379"/>
      <c r="J2819" s="379"/>
      <c r="K2819" s="379"/>
      <c r="L2819" s="379"/>
      <c r="M2819" s="379"/>
      <c r="N2819" s="379"/>
      <c r="O2819" s="379"/>
      <c r="P2819" s="379"/>
      <c r="Q2819" s="379"/>
      <c r="R2819" s="379"/>
      <c r="S2819" s="379"/>
      <c r="T2819" s="379"/>
      <c r="U2819" s="379"/>
      <c r="V2819" s="379"/>
      <c r="W2819" s="379"/>
      <c r="X2819" s="379"/>
      <c r="Y2819" s="379"/>
      <c r="Z2819" s="379"/>
      <c r="AA2819" s="380"/>
      <c r="AB2819" s="379"/>
      <c r="AC2819" s="379"/>
      <c r="AD2819" s="379"/>
      <c r="AE2819" s="381"/>
      <c r="AF2819" s="105"/>
      <c r="AG2819" s="381"/>
      <c r="AH2819" s="381"/>
      <c r="AI2819" s="381"/>
      <c r="AJ2819" s="381"/>
      <c r="AK2819" s="381"/>
      <c r="AL2819" s="381"/>
      <c r="AM2819" s="381"/>
    </row>
    <row r="2820" spans="1:39" x14ac:dyDescent="0.35">
      <c r="A2820" s="379"/>
      <c r="B2820" s="379"/>
      <c r="C2820" s="379"/>
      <c r="D2820" s="379"/>
      <c r="E2820" s="379"/>
      <c r="F2820" s="379"/>
      <c r="G2820" s="379"/>
      <c r="H2820" s="379"/>
      <c r="I2820" s="379"/>
      <c r="J2820" s="379"/>
      <c r="K2820" s="379"/>
      <c r="L2820" s="379"/>
      <c r="M2820" s="379"/>
      <c r="N2820" s="379"/>
      <c r="O2820" s="379"/>
      <c r="P2820" s="379"/>
      <c r="Q2820" s="379"/>
      <c r="R2820" s="379"/>
      <c r="S2820" s="379"/>
      <c r="T2820" s="379"/>
      <c r="U2820" s="379"/>
      <c r="V2820" s="379"/>
      <c r="W2820" s="379"/>
      <c r="X2820" s="379"/>
      <c r="Y2820" s="379"/>
      <c r="Z2820" s="379"/>
      <c r="AA2820" s="380"/>
      <c r="AB2820" s="379"/>
      <c r="AC2820" s="379"/>
      <c r="AD2820" s="379"/>
      <c r="AE2820" s="381"/>
      <c r="AF2820" s="105"/>
      <c r="AG2820" s="381"/>
      <c r="AH2820" s="381"/>
      <c r="AI2820" s="381"/>
      <c r="AJ2820" s="381"/>
      <c r="AK2820" s="381"/>
      <c r="AL2820" s="381"/>
      <c r="AM2820" s="381"/>
    </row>
    <row r="2821" spans="1:39" x14ac:dyDescent="0.35">
      <c r="A2821" s="379"/>
      <c r="B2821" s="379"/>
      <c r="C2821" s="379"/>
      <c r="D2821" s="379"/>
      <c r="E2821" s="379"/>
      <c r="F2821" s="379"/>
      <c r="G2821" s="379"/>
      <c r="H2821" s="379"/>
      <c r="I2821" s="379"/>
      <c r="J2821" s="379"/>
      <c r="K2821" s="379"/>
      <c r="L2821" s="379"/>
      <c r="M2821" s="379"/>
      <c r="N2821" s="379"/>
      <c r="O2821" s="379"/>
      <c r="P2821" s="379"/>
      <c r="Q2821" s="379"/>
      <c r="R2821" s="379"/>
      <c r="S2821" s="379"/>
      <c r="T2821" s="379"/>
      <c r="U2821" s="379"/>
      <c r="V2821" s="379"/>
      <c r="W2821" s="379"/>
      <c r="X2821" s="379"/>
      <c r="Y2821" s="379"/>
      <c r="Z2821" s="379"/>
      <c r="AA2821" s="380"/>
      <c r="AB2821" s="379"/>
      <c r="AC2821" s="379"/>
      <c r="AD2821" s="379"/>
      <c r="AE2821" s="381"/>
      <c r="AF2821" s="105"/>
      <c r="AG2821" s="381"/>
      <c r="AH2821" s="381"/>
      <c r="AI2821" s="381"/>
      <c r="AJ2821" s="381"/>
      <c r="AK2821" s="381"/>
      <c r="AL2821" s="381"/>
      <c r="AM2821" s="381"/>
    </row>
    <row r="2822" spans="1:39" x14ac:dyDescent="0.35">
      <c r="A2822" s="379"/>
      <c r="B2822" s="379"/>
      <c r="C2822" s="379"/>
      <c r="D2822" s="379"/>
      <c r="E2822" s="379"/>
      <c r="F2822" s="379"/>
      <c r="G2822" s="379"/>
      <c r="H2822" s="379"/>
      <c r="I2822" s="379"/>
      <c r="J2822" s="379"/>
      <c r="K2822" s="379"/>
      <c r="L2822" s="379"/>
      <c r="M2822" s="379"/>
      <c r="N2822" s="379"/>
      <c r="O2822" s="379"/>
      <c r="P2822" s="379"/>
      <c r="Q2822" s="379"/>
      <c r="R2822" s="379"/>
      <c r="S2822" s="379"/>
      <c r="T2822" s="379"/>
      <c r="U2822" s="379"/>
      <c r="V2822" s="379"/>
      <c r="W2822" s="379"/>
      <c r="X2822" s="379"/>
      <c r="Y2822" s="379"/>
      <c r="Z2822" s="379"/>
      <c r="AA2822" s="380"/>
      <c r="AB2822" s="379"/>
      <c r="AC2822" s="379"/>
      <c r="AD2822" s="379"/>
      <c r="AE2822" s="381"/>
      <c r="AF2822" s="105"/>
      <c r="AG2822" s="381"/>
      <c r="AH2822" s="381"/>
      <c r="AI2822" s="381"/>
      <c r="AJ2822" s="381"/>
      <c r="AK2822" s="381"/>
      <c r="AL2822" s="381"/>
      <c r="AM2822" s="381"/>
    </row>
    <row r="2823" spans="1:39" x14ac:dyDescent="0.35">
      <c r="A2823" s="379"/>
      <c r="B2823" s="379"/>
      <c r="C2823" s="379"/>
      <c r="D2823" s="379"/>
      <c r="E2823" s="379"/>
      <c r="F2823" s="379"/>
      <c r="G2823" s="379"/>
      <c r="H2823" s="379"/>
      <c r="I2823" s="379"/>
      <c r="J2823" s="379"/>
      <c r="K2823" s="379"/>
      <c r="L2823" s="379"/>
      <c r="M2823" s="379"/>
      <c r="N2823" s="379"/>
      <c r="O2823" s="379"/>
      <c r="P2823" s="379"/>
      <c r="Q2823" s="379"/>
      <c r="R2823" s="379"/>
      <c r="S2823" s="379"/>
      <c r="T2823" s="379"/>
      <c r="U2823" s="379"/>
      <c r="V2823" s="379"/>
      <c r="W2823" s="379"/>
      <c r="X2823" s="379"/>
      <c r="Y2823" s="379"/>
      <c r="Z2823" s="379"/>
      <c r="AA2823" s="380"/>
      <c r="AB2823" s="379"/>
      <c r="AC2823" s="379"/>
      <c r="AD2823" s="379"/>
      <c r="AE2823" s="381"/>
      <c r="AF2823" s="105"/>
      <c r="AG2823" s="381"/>
      <c r="AH2823" s="381"/>
      <c r="AI2823" s="381"/>
      <c r="AJ2823" s="381"/>
      <c r="AK2823" s="381"/>
      <c r="AL2823" s="381"/>
      <c r="AM2823" s="381"/>
    </row>
    <row r="2824" spans="1:39" x14ac:dyDescent="0.35">
      <c r="A2824" s="379"/>
      <c r="B2824" s="379"/>
      <c r="C2824" s="379"/>
      <c r="D2824" s="379"/>
      <c r="E2824" s="379"/>
      <c r="F2824" s="379"/>
      <c r="G2824" s="379"/>
      <c r="H2824" s="379"/>
      <c r="I2824" s="379"/>
      <c r="J2824" s="379"/>
      <c r="K2824" s="379"/>
      <c r="L2824" s="379"/>
      <c r="M2824" s="379"/>
      <c r="N2824" s="379"/>
      <c r="O2824" s="379"/>
      <c r="P2824" s="379"/>
      <c r="Q2824" s="379"/>
      <c r="R2824" s="379"/>
      <c r="S2824" s="379"/>
      <c r="T2824" s="379"/>
      <c r="U2824" s="379"/>
      <c r="V2824" s="379"/>
      <c r="W2824" s="379"/>
      <c r="X2824" s="379"/>
      <c r="Y2824" s="379"/>
      <c r="Z2824" s="379"/>
      <c r="AA2824" s="380"/>
      <c r="AB2824" s="379"/>
      <c r="AC2824" s="379"/>
      <c r="AD2824" s="379"/>
      <c r="AE2824" s="381"/>
      <c r="AF2824" s="105"/>
      <c r="AG2824" s="381"/>
      <c r="AH2824" s="381"/>
      <c r="AI2824" s="381"/>
      <c r="AJ2824" s="381"/>
      <c r="AK2824" s="381"/>
      <c r="AL2824" s="381"/>
      <c r="AM2824" s="381"/>
    </row>
    <row r="2825" spans="1:39" x14ac:dyDescent="0.35">
      <c r="A2825" s="379"/>
      <c r="B2825" s="379"/>
      <c r="C2825" s="379"/>
      <c r="D2825" s="379"/>
      <c r="E2825" s="379"/>
      <c r="F2825" s="379"/>
      <c r="G2825" s="379"/>
      <c r="H2825" s="379"/>
      <c r="I2825" s="379"/>
      <c r="J2825" s="379"/>
      <c r="K2825" s="379"/>
      <c r="L2825" s="379"/>
      <c r="M2825" s="379"/>
      <c r="N2825" s="379"/>
      <c r="O2825" s="379"/>
      <c r="P2825" s="379"/>
      <c r="Q2825" s="379"/>
      <c r="R2825" s="379"/>
      <c r="S2825" s="379"/>
      <c r="T2825" s="379"/>
      <c r="U2825" s="379"/>
      <c r="V2825" s="379"/>
      <c r="W2825" s="379"/>
      <c r="X2825" s="379"/>
      <c r="Y2825" s="379"/>
      <c r="Z2825" s="379"/>
      <c r="AA2825" s="380"/>
      <c r="AB2825" s="379"/>
      <c r="AC2825" s="379"/>
      <c r="AD2825" s="379"/>
      <c r="AE2825" s="381"/>
      <c r="AF2825" s="105"/>
      <c r="AG2825" s="381"/>
      <c r="AH2825" s="381"/>
      <c r="AI2825" s="381"/>
      <c r="AJ2825" s="381"/>
      <c r="AK2825" s="381"/>
      <c r="AL2825" s="381"/>
      <c r="AM2825" s="381"/>
    </row>
    <row r="2826" spans="1:39" x14ac:dyDescent="0.35">
      <c r="A2826" s="379"/>
      <c r="B2826" s="379"/>
      <c r="C2826" s="379"/>
      <c r="D2826" s="379"/>
      <c r="E2826" s="379"/>
      <c r="F2826" s="379"/>
      <c r="G2826" s="379"/>
      <c r="H2826" s="379"/>
      <c r="I2826" s="379"/>
      <c r="J2826" s="379"/>
      <c r="K2826" s="379"/>
      <c r="L2826" s="379"/>
      <c r="M2826" s="379"/>
      <c r="N2826" s="379"/>
      <c r="O2826" s="379"/>
      <c r="P2826" s="379"/>
      <c r="Q2826" s="379"/>
      <c r="R2826" s="379"/>
      <c r="S2826" s="379"/>
      <c r="T2826" s="379"/>
      <c r="U2826" s="379"/>
      <c r="V2826" s="379"/>
      <c r="W2826" s="379"/>
      <c r="X2826" s="379"/>
      <c r="Y2826" s="379"/>
      <c r="Z2826" s="379"/>
      <c r="AA2826" s="380"/>
      <c r="AB2826" s="379"/>
      <c r="AC2826" s="379"/>
      <c r="AD2826" s="379"/>
      <c r="AE2826" s="381"/>
      <c r="AF2826" s="105"/>
      <c r="AG2826" s="381"/>
      <c r="AH2826" s="381"/>
      <c r="AI2826" s="381"/>
      <c r="AJ2826" s="381"/>
      <c r="AK2826" s="381"/>
      <c r="AL2826" s="381"/>
      <c r="AM2826" s="381"/>
    </row>
    <row r="2827" spans="1:39" x14ac:dyDescent="0.35">
      <c r="A2827" s="379"/>
      <c r="B2827" s="379"/>
      <c r="C2827" s="379"/>
      <c r="D2827" s="379"/>
      <c r="E2827" s="379"/>
      <c r="F2827" s="379"/>
      <c r="G2827" s="379"/>
      <c r="H2827" s="379"/>
      <c r="I2827" s="379"/>
      <c r="J2827" s="379"/>
      <c r="K2827" s="379"/>
      <c r="L2827" s="379"/>
      <c r="M2827" s="379"/>
      <c r="N2827" s="379"/>
      <c r="O2827" s="379"/>
      <c r="P2827" s="379"/>
      <c r="Q2827" s="379"/>
      <c r="R2827" s="379"/>
      <c r="S2827" s="379"/>
      <c r="T2827" s="379"/>
      <c r="U2827" s="379"/>
      <c r="V2827" s="379"/>
      <c r="W2827" s="379"/>
      <c r="X2827" s="379"/>
      <c r="Y2827" s="379"/>
      <c r="Z2827" s="379"/>
      <c r="AA2827" s="380"/>
      <c r="AB2827" s="379"/>
      <c r="AC2827" s="379"/>
      <c r="AD2827" s="379"/>
      <c r="AE2827" s="381"/>
      <c r="AF2827" s="105"/>
      <c r="AG2827" s="381"/>
      <c r="AH2827" s="381"/>
      <c r="AI2827" s="381"/>
      <c r="AJ2827" s="381"/>
      <c r="AK2827" s="381"/>
      <c r="AL2827" s="381"/>
      <c r="AM2827" s="381"/>
    </row>
    <row r="2828" spans="1:39" x14ac:dyDescent="0.35">
      <c r="A2828" s="379"/>
      <c r="B2828" s="379"/>
      <c r="C2828" s="379"/>
      <c r="D2828" s="379"/>
      <c r="E2828" s="379"/>
      <c r="F2828" s="379"/>
      <c r="G2828" s="379"/>
      <c r="H2828" s="379"/>
      <c r="I2828" s="379"/>
      <c r="J2828" s="379"/>
      <c r="K2828" s="379"/>
      <c r="L2828" s="379"/>
      <c r="M2828" s="379"/>
      <c r="N2828" s="379"/>
      <c r="O2828" s="379"/>
      <c r="P2828" s="379"/>
      <c r="Q2828" s="379"/>
      <c r="R2828" s="379"/>
      <c r="S2828" s="379"/>
      <c r="T2828" s="379"/>
      <c r="U2828" s="379"/>
      <c r="V2828" s="379"/>
      <c r="W2828" s="379"/>
      <c r="X2828" s="379"/>
      <c r="Y2828" s="379"/>
      <c r="Z2828" s="379"/>
      <c r="AA2828" s="380"/>
      <c r="AB2828" s="379"/>
      <c r="AC2828" s="379"/>
      <c r="AD2828" s="379"/>
      <c r="AE2828" s="381"/>
      <c r="AF2828" s="105"/>
      <c r="AG2828" s="381"/>
      <c r="AH2828" s="381"/>
      <c r="AI2828" s="381"/>
      <c r="AJ2828" s="381"/>
      <c r="AK2828" s="381"/>
      <c r="AL2828" s="381"/>
      <c r="AM2828" s="381"/>
    </row>
    <row r="2829" spans="1:39" x14ac:dyDescent="0.35">
      <c r="A2829" s="379"/>
      <c r="B2829" s="379"/>
      <c r="C2829" s="379"/>
      <c r="D2829" s="379"/>
      <c r="E2829" s="379"/>
      <c r="F2829" s="379"/>
      <c r="G2829" s="379"/>
      <c r="H2829" s="379"/>
      <c r="I2829" s="379"/>
      <c r="J2829" s="379"/>
      <c r="K2829" s="379"/>
      <c r="L2829" s="379"/>
      <c r="M2829" s="379"/>
      <c r="N2829" s="379"/>
      <c r="O2829" s="379"/>
      <c r="P2829" s="379"/>
      <c r="Q2829" s="379"/>
      <c r="R2829" s="379"/>
      <c r="S2829" s="379"/>
      <c r="T2829" s="379"/>
      <c r="U2829" s="379"/>
      <c r="V2829" s="379"/>
      <c r="W2829" s="379"/>
      <c r="X2829" s="379"/>
      <c r="Y2829" s="379"/>
      <c r="Z2829" s="379"/>
      <c r="AA2829" s="380"/>
      <c r="AB2829" s="379"/>
      <c r="AC2829" s="379"/>
      <c r="AD2829" s="379"/>
      <c r="AE2829" s="381"/>
      <c r="AF2829" s="105"/>
      <c r="AG2829" s="381"/>
      <c r="AH2829" s="381"/>
      <c r="AI2829" s="381"/>
      <c r="AJ2829" s="381"/>
      <c r="AK2829" s="381"/>
      <c r="AL2829" s="381"/>
      <c r="AM2829" s="381"/>
    </row>
    <row r="2830" spans="1:39" x14ac:dyDescent="0.35">
      <c r="A2830" s="379"/>
      <c r="B2830" s="379"/>
      <c r="C2830" s="379"/>
      <c r="D2830" s="379"/>
      <c r="E2830" s="379"/>
      <c r="F2830" s="379"/>
      <c r="G2830" s="379"/>
      <c r="H2830" s="379"/>
      <c r="I2830" s="379"/>
      <c r="J2830" s="379"/>
      <c r="K2830" s="379"/>
      <c r="L2830" s="379"/>
      <c r="M2830" s="379"/>
      <c r="N2830" s="379"/>
      <c r="O2830" s="379"/>
      <c r="P2830" s="379"/>
      <c r="Q2830" s="379"/>
      <c r="R2830" s="379"/>
      <c r="S2830" s="379"/>
      <c r="T2830" s="379"/>
      <c r="U2830" s="379"/>
      <c r="V2830" s="379"/>
      <c r="W2830" s="379"/>
      <c r="X2830" s="379"/>
      <c r="Y2830" s="379"/>
      <c r="Z2830" s="379"/>
      <c r="AA2830" s="380"/>
      <c r="AB2830" s="379"/>
      <c r="AC2830" s="379"/>
      <c r="AD2830" s="379"/>
      <c r="AE2830" s="381"/>
      <c r="AF2830" s="105"/>
      <c r="AG2830" s="381"/>
      <c r="AH2830" s="381"/>
      <c r="AI2830" s="381"/>
      <c r="AJ2830" s="381"/>
      <c r="AK2830" s="381"/>
      <c r="AL2830" s="381"/>
      <c r="AM2830" s="381"/>
    </row>
    <row r="2831" spans="1:39" x14ac:dyDescent="0.35">
      <c r="A2831" s="379"/>
      <c r="B2831" s="379"/>
      <c r="C2831" s="379"/>
      <c r="D2831" s="379"/>
      <c r="E2831" s="379"/>
      <c r="F2831" s="379"/>
      <c r="G2831" s="379"/>
      <c r="H2831" s="379"/>
      <c r="I2831" s="379"/>
      <c r="J2831" s="379"/>
      <c r="K2831" s="379"/>
      <c r="L2831" s="379"/>
      <c r="M2831" s="379"/>
      <c r="N2831" s="379"/>
      <c r="O2831" s="379"/>
      <c r="P2831" s="379"/>
      <c r="Q2831" s="379"/>
      <c r="R2831" s="379"/>
      <c r="S2831" s="379"/>
      <c r="T2831" s="379"/>
      <c r="U2831" s="379"/>
      <c r="V2831" s="379"/>
      <c r="W2831" s="379"/>
      <c r="X2831" s="379"/>
      <c r="Y2831" s="379"/>
      <c r="Z2831" s="379"/>
      <c r="AA2831" s="380"/>
      <c r="AB2831" s="379"/>
      <c r="AC2831" s="379"/>
      <c r="AD2831" s="379"/>
      <c r="AE2831" s="381"/>
      <c r="AF2831" s="105"/>
      <c r="AG2831" s="381"/>
      <c r="AH2831" s="381"/>
      <c r="AI2831" s="381"/>
      <c r="AJ2831" s="381"/>
      <c r="AK2831" s="381"/>
      <c r="AL2831" s="381"/>
      <c r="AM2831" s="381"/>
    </row>
    <row r="2832" spans="1:39" x14ac:dyDescent="0.35">
      <c r="A2832" s="379"/>
      <c r="B2832" s="379"/>
      <c r="C2832" s="379"/>
      <c r="D2832" s="379"/>
      <c r="E2832" s="379"/>
      <c r="F2832" s="379"/>
      <c r="G2832" s="379"/>
      <c r="H2832" s="379"/>
      <c r="I2832" s="379"/>
      <c r="J2832" s="379"/>
      <c r="K2832" s="379"/>
      <c r="L2832" s="379"/>
      <c r="M2832" s="379"/>
      <c r="N2832" s="379"/>
      <c r="O2832" s="379"/>
      <c r="P2832" s="379"/>
      <c r="Q2832" s="379"/>
      <c r="R2832" s="379"/>
      <c r="S2832" s="379"/>
      <c r="T2832" s="379"/>
      <c r="U2832" s="379"/>
      <c r="V2832" s="379"/>
      <c r="W2832" s="379"/>
      <c r="X2832" s="379"/>
      <c r="Y2832" s="379"/>
      <c r="Z2832" s="379"/>
      <c r="AA2832" s="380"/>
      <c r="AB2832" s="379"/>
      <c r="AC2832" s="379"/>
      <c r="AD2832" s="379"/>
      <c r="AE2832" s="381"/>
      <c r="AF2832" s="105"/>
      <c r="AG2832" s="381"/>
      <c r="AH2832" s="381"/>
      <c r="AI2832" s="381"/>
      <c r="AJ2832" s="381"/>
      <c r="AK2832" s="381"/>
      <c r="AL2832" s="381"/>
      <c r="AM2832" s="381"/>
    </row>
    <row r="2833" spans="1:39" x14ac:dyDescent="0.35">
      <c r="A2833" s="379"/>
      <c r="B2833" s="379"/>
      <c r="C2833" s="379"/>
      <c r="D2833" s="379"/>
      <c r="E2833" s="379"/>
      <c r="F2833" s="379"/>
      <c r="G2833" s="379"/>
      <c r="H2833" s="379"/>
      <c r="I2833" s="379"/>
      <c r="J2833" s="379"/>
      <c r="K2833" s="379"/>
      <c r="L2833" s="379"/>
      <c r="M2833" s="379"/>
      <c r="N2833" s="379"/>
      <c r="O2833" s="379"/>
      <c r="P2833" s="379"/>
      <c r="Q2833" s="379"/>
      <c r="R2833" s="379"/>
      <c r="S2833" s="379"/>
      <c r="T2833" s="379"/>
      <c r="U2833" s="379"/>
      <c r="V2833" s="379"/>
      <c r="W2833" s="379"/>
      <c r="X2833" s="379"/>
      <c r="Y2833" s="379"/>
      <c r="Z2833" s="379"/>
      <c r="AA2833" s="380"/>
      <c r="AB2833" s="379"/>
      <c r="AC2833" s="379"/>
      <c r="AD2833" s="379"/>
      <c r="AE2833" s="381"/>
      <c r="AF2833" s="105"/>
      <c r="AG2833" s="381"/>
      <c r="AH2833" s="381"/>
      <c r="AI2833" s="381"/>
      <c r="AJ2833" s="381"/>
      <c r="AK2833" s="381"/>
      <c r="AL2833" s="381"/>
      <c r="AM2833" s="381"/>
    </row>
    <row r="2834" spans="1:39" x14ac:dyDescent="0.35">
      <c r="A2834" s="379"/>
      <c r="B2834" s="379"/>
      <c r="C2834" s="379"/>
      <c r="D2834" s="379"/>
      <c r="E2834" s="379"/>
      <c r="F2834" s="379"/>
      <c r="G2834" s="379"/>
      <c r="H2834" s="379"/>
      <c r="I2834" s="379"/>
      <c r="J2834" s="379"/>
      <c r="K2834" s="379"/>
      <c r="L2834" s="379"/>
      <c r="M2834" s="379"/>
      <c r="N2834" s="379"/>
      <c r="O2834" s="379"/>
      <c r="P2834" s="379"/>
      <c r="Q2834" s="379"/>
      <c r="R2834" s="379"/>
      <c r="S2834" s="379"/>
      <c r="T2834" s="379"/>
      <c r="U2834" s="379"/>
      <c r="V2834" s="379"/>
      <c r="W2834" s="379"/>
      <c r="X2834" s="379"/>
      <c r="Y2834" s="379"/>
      <c r="Z2834" s="379"/>
      <c r="AA2834" s="380"/>
      <c r="AB2834" s="379"/>
      <c r="AC2834" s="379"/>
      <c r="AD2834" s="379"/>
      <c r="AE2834" s="381"/>
      <c r="AF2834" s="105"/>
      <c r="AG2834" s="381"/>
      <c r="AH2834" s="381"/>
      <c r="AI2834" s="381"/>
      <c r="AJ2834" s="381"/>
      <c r="AK2834" s="381"/>
      <c r="AL2834" s="381"/>
      <c r="AM2834" s="381"/>
    </row>
    <row r="2835" spans="1:39" x14ac:dyDescent="0.35">
      <c r="A2835" s="379"/>
      <c r="B2835" s="379"/>
      <c r="C2835" s="379"/>
      <c r="D2835" s="379"/>
      <c r="E2835" s="379"/>
      <c r="F2835" s="379"/>
      <c r="G2835" s="379"/>
      <c r="H2835" s="379"/>
      <c r="I2835" s="379"/>
      <c r="J2835" s="379"/>
      <c r="K2835" s="379"/>
      <c r="L2835" s="379"/>
      <c r="M2835" s="379"/>
      <c r="N2835" s="379"/>
      <c r="O2835" s="379"/>
      <c r="P2835" s="379"/>
      <c r="Q2835" s="379"/>
      <c r="R2835" s="379"/>
      <c r="S2835" s="379"/>
      <c r="T2835" s="379"/>
      <c r="U2835" s="379"/>
      <c r="V2835" s="379"/>
      <c r="W2835" s="379"/>
      <c r="X2835" s="379"/>
      <c r="Y2835" s="379"/>
      <c r="Z2835" s="379"/>
      <c r="AA2835" s="380"/>
      <c r="AB2835" s="379"/>
      <c r="AC2835" s="379"/>
      <c r="AD2835" s="379"/>
      <c r="AE2835" s="381"/>
      <c r="AF2835" s="105"/>
      <c r="AG2835" s="381"/>
      <c r="AH2835" s="381"/>
      <c r="AI2835" s="381"/>
      <c r="AJ2835" s="381"/>
      <c r="AK2835" s="381"/>
      <c r="AL2835" s="381"/>
      <c r="AM2835" s="381"/>
    </row>
    <row r="2836" spans="1:39" x14ac:dyDescent="0.35">
      <c r="A2836" s="379"/>
      <c r="B2836" s="379"/>
      <c r="C2836" s="379"/>
      <c r="D2836" s="379"/>
      <c r="E2836" s="379"/>
      <c r="F2836" s="379"/>
      <c r="G2836" s="379"/>
      <c r="H2836" s="379"/>
      <c r="I2836" s="379"/>
      <c r="J2836" s="379"/>
      <c r="K2836" s="379"/>
      <c r="L2836" s="379"/>
      <c r="M2836" s="379"/>
      <c r="N2836" s="379"/>
      <c r="O2836" s="379"/>
      <c r="P2836" s="379"/>
      <c r="Q2836" s="379"/>
      <c r="R2836" s="379"/>
      <c r="S2836" s="379"/>
      <c r="T2836" s="379"/>
      <c r="U2836" s="379"/>
      <c r="V2836" s="379"/>
      <c r="W2836" s="379"/>
      <c r="X2836" s="379"/>
      <c r="Y2836" s="379"/>
      <c r="Z2836" s="379"/>
      <c r="AA2836" s="380"/>
      <c r="AB2836" s="379"/>
      <c r="AC2836" s="379"/>
      <c r="AD2836" s="379"/>
      <c r="AE2836" s="381"/>
      <c r="AF2836" s="105"/>
      <c r="AG2836" s="381"/>
      <c r="AH2836" s="381"/>
      <c r="AI2836" s="381"/>
      <c r="AJ2836" s="381"/>
      <c r="AK2836" s="381"/>
      <c r="AL2836" s="381"/>
      <c r="AM2836" s="381"/>
    </row>
    <row r="2837" spans="1:39" x14ac:dyDescent="0.35">
      <c r="A2837" s="379"/>
      <c r="B2837" s="379"/>
      <c r="C2837" s="379"/>
      <c r="D2837" s="379"/>
      <c r="E2837" s="379"/>
      <c r="F2837" s="379"/>
      <c r="G2837" s="379"/>
      <c r="H2837" s="379"/>
      <c r="I2837" s="379"/>
      <c r="J2837" s="379"/>
      <c r="K2837" s="379"/>
      <c r="L2837" s="379"/>
      <c r="M2837" s="379"/>
      <c r="N2837" s="379"/>
      <c r="O2837" s="379"/>
      <c r="P2837" s="379"/>
      <c r="Q2837" s="379"/>
      <c r="R2837" s="379"/>
      <c r="S2837" s="379"/>
      <c r="T2837" s="379"/>
      <c r="U2837" s="379"/>
      <c r="V2837" s="379"/>
      <c r="W2837" s="379"/>
      <c r="X2837" s="379"/>
      <c r="Y2837" s="379"/>
      <c r="Z2837" s="379"/>
      <c r="AA2837" s="380"/>
      <c r="AB2837" s="379"/>
      <c r="AC2837" s="379"/>
      <c r="AD2837" s="379"/>
      <c r="AE2837" s="381"/>
      <c r="AF2837" s="105"/>
      <c r="AG2837" s="381"/>
      <c r="AH2837" s="381"/>
      <c r="AI2837" s="381"/>
      <c r="AJ2837" s="381"/>
      <c r="AK2837" s="381"/>
      <c r="AL2837" s="381"/>
      <c r="AM2837" s="381"/>
    </row>
    <row r="2838" spans="1:39" x14ac:dyDescent="0.35">
      <c r="A2838" s="379"/>
      <c r="B2838" s="379"/>
      <c r="C2838" s="379"/>
      <c r="D2838" s="379"/>
      <c r="E2838" s="379"/>
      <c r="F2838" s="379"/>
      <c r="G2838" s="379"/>
      <c r="H2838" s="379"/>
      <c r="I2838" s="379"/>
      <c r="J2838" s="379"/>
      <c r="K2838" s="379"/>
      <c r="L2838" s="379"/>
      <c r="M2838" s="379"/>
      <c r="N2838" s="379"/>
      <c r="O2838" s="379"/>
      <c r="P2838" s="379"/>
      <c r="Q2838" s="379"/>
      <c r="R2838" s="379"/>
      <c r="S2838" s="379"/>
      <c r="T2838" s="379"/>
      <c r="U2838" s="379"/>
      <c r="V2838" s="379"/>
      <c r="W2838" s="379"/>
      <c r="X2838" s="379"/>
      <c r="Y2838" s="379"/>
      <c r="Z2838" s="379"/>
      <c r="AA2838" s="380"/>
      <c r="AB2838" s="379"/>
      <c r="AC2838" s="379"/>
      <c r="AD2838" s="379"/>
      <c r="AE2838" s="381"/>
      <c r="AF2838" s="105"/>
      <c r="AG2838" s="381"/>
      <c r="AH2838" s="381"/>
      <c r="AI2838" s="381"/>
      <c r="AJ2838" s="381"/>
      <c r="AK2838" s="381"/>
      <c r="AL2838" s="381"/>
      <c r="AM2838" s="381"/>
    </row>
    <row r="2839" spans="1:39" x14ac:dyDescent="0.35">
      <c r="A2839" s="379"/>
      <c r="B2839" s="379"/>
      <c r="C2839" s="379"/>
      <c r="D2839" s="379"/>
      <c r="E2839" s="379"/>
      <c r="F2839" s="379"/>
      <c r="G2839" s="379"/>
      <c r="H2839" s="379"/>
      <c r="I2839" s="379"/>
      <c r="J2839" s="379"/>
      <c r="K2839" s="379"/>
      <c r="L2839" s="379"/>
      <c r="M2839" s="379"/>
      <c r="N2839" s="379"/>
      <c r="O2839" s="379"/>
      <c r="P2839" s="379"/>
      <c r="Q2839" s="379"/>
      <c r="R2839" s="379"/>
      <c r="S2839" s="379"/>
      <c r="T2839" s="379"/>
      <c r="U2839" s="379"/>
      <c r="V2839" s="379"/>
      <c r="W2839" s="379"/>
      <c r="X2839" s="379"/>
      <c r="Y2839" s="379"/>
      <c r="Z2839" s="379"/>
      <c r="AA2839" s="380"/>
      <c r="AB2839" s="379"/>
      <c r="AC2839" s="379"/>
      <c r="AD2839" s="379"/>
      <c r="AE2839" s="381"/>
      <c r="AF2839" s="105"/>
      <c r="AG2839" s="381"/>
      <c r="AH2839" s="381"/>
      <c r="AI2839" s="381"/>
      <c r="AJ2839" s="381"/>
      <c r="AK2839" s="381"/>
      <c r="AL2839" s="381"/>
      <c r="AM2839" s="381"/>
    </row>
    <row r="2840" spans="1:39" x14ac:dyDescent="0.35">
      <c r="A2840" s="379"/>
      <c r="B2840" s="379"/>
      <c r="C2840" s="379"/>
      <c r="D2840" s="379"/>
      <c r="E2840" s="379"/>
      <c r="F2840" s="379"/>
      <c r="G2840" s="379"/>
      <c r="H2840" s="379"/>
      <c r="I2840" s="379"/>
      <c r="J2840" s="379"/>
      <c r="K2840" s="379"/>
      <c r="L2840" s="379"/>
      <c r="M2840" s="379"/>
      <c r="N2840" s="379"/>
      <c r="O2840" s="379"/>
      <c r="P2840" s="379"/>
      <c r="Q2840" s="379"/>
      <c r="R2840" s="379"/>
      <c r="S2840" s="379"/>
      <c r="T2840" s="379"/>
      <c r="U2840" s="379"/>
      <c r="V2840" s="379"/>
      <c r="W2840" s="379"/>
      <c r="X2840" s="379"/>
      <c r="Y2840" s="379"/>
      <c r="Z2840" s="379"/>
      <c r="AA2840" s="380"/>
      <c r="AB2840" s="379"/>
      <c r="AC2840" s="379"/>
      <c r="AD2840" s="379"/>
      <c r="AE2840" s="381"/>
      <c r="AF2840" s="105"/>
      <c r="AG2840" s="381"/>
      <c r="AH2840" s="381"/>
      <c r="AI2840" s="381"/>
      <c r="AJ2840" s="381"/>
      <c r="AK2840" s="381"/>
      <c r="AL2840" s="381"/>
      <c r="AM2840" s="381"/>
    </row>
    <row r="2841" spans="1:39" x14ac:dyDescent="0.35">
      <c r="A2841" s="379"/>
      <c r="B2841" s="379"/>
      <c r="C2841" s="379"/>
      <c r="D2841" s="379"/>
      <c r="E2841" s="379"/>
      <c r="F2841" s="379"/>
      <c r="G2841" s="379"/>
      <c r="H2841" s="379"/>
      <c r="I2841" s="379"/>
      <c r="J2841" s="379"/>
      <c r="K2841" s="379"/>
      <c r="L2841" s="379"/>
      <c r="M2841" s="379"/>
      <c r="N2841" s="379"/>
      <c r="O2841" s="379"/>
      <c r="P2841" s="379"/>
      <c r="Q2841" s="379"/>
      <c r="R2841" s="379"/>
      <c r="S2841" s="379"/>
      <c r="T2841" s="379"/>
      <c r="U2841" s="379"/>
      <c r="V2841" s="379"/>
      <c r="W2841" s="379"/>
      <c r="X2841" s="379"/>
      <c r="Y2841" s="379"/>
      <c r="Z2841" s="379"/>
      <c r="AA2841" s="380"/>
      <c r="AB2841" s="379"/>
      <c r="AC2841" s="379"/>
      <c r="AD2841" s="379"/>
      <c r="AE2841" s="381"/>
      <c r="AF2841" s="105"/>
      <c r="AG2841" s="381"/>
      <c r="AH2841" s="381"/>
      <c r="AI2841" s="381"/>
      <c r="AJ2841" s="381"/>
      <c r="AK2841" s="381"/>
      <c r="AL2841" s="381"/>
      <c r="AM2841" s="381"/>
    </row>
    <row r="2842" spans="1:39" x14ac:dyDescent="0.35">
      <c r="A2842" s="379"/>
      <c r="B2842" s="379"/>
      <c r="C2842" s="379"/>
      <c r="D2842" s="379"/>
      <c r="E2842" s="379"/>
      <c r="F2842" s="379"/>
      <c r="G2842" s="379"/>
      <c r="H2842" s="379"/>
      <c r="I2842" s="379"/>
      <c r="J2842" s="379"/>
      <c r="K2842" s="379"/>
      <c r="L2842" s="379"/>
      <c r="M2842" s="379"/>
      <c r="N2842" s="379"/>
      <c r="O2842" s="379"/>
      <c r="P2842" s="379"/>
      <c r="Q2842" s="379"/>
      <c r="R2842" s="379"/>
      <c r="S2842" s="379"/>
      <c r="T2842" s="379"/>
      <c r="U2842" s="379"/>
      <c r="V2842" s="379"/>
      <c r="W2842" s="379"/>
      <c r="X2842" s="379"/>
      <c r="Y2842" s="379"/>
      <c r="Z2842" s="379"/>
      <c r="AA2842" s="380"/>
      <c r="AB2842" s="379"/>
      <c r="AC2842" s="379"/>
      <c r="AD2842" s="379"/>
      <c r="AE2842" s="381"/>
      <c r="AF2842" s="105"/>
      <c r="AG2842" s="381"/>
      <c r="AH2842" s="381"/>
      <c r="AI2842" s="381"/>
      <c r="AJ2842" s="381"/>
      <c r="AK2842" s="381"/>
      <c r="AL2842" s="381"/>
      <c r="AM2842" s="381"/>
    </row>
    <row r="2843" spans="1:39" x14ac:dyDescent="0.35">
      <c r="A2843" s="379"/>
      <c r="B2843" s="379"/>
      <c r="C2843" s="379"/>
      <c r="D2843" s="379"/>
      <c r="E2843" s="379"/>
      <c r="F2843" s="379"/>
      <c r="G2843" s="379"/>
      <c r="H2843" s="379"/>
      <c r="I2843" s="379"/>
      <c r="J2843" s="379"/>
      <c r="K2843" s="379"/>
      <c r="L2843" s="379"/>
      <c r="M2843" s="379"/>
      <c r="N2843" s="379"/>
      <c r="O2843" s="379"/>
      <c r="P2843" s="379"/>
      <c r="Q2843" s="379"/>
      <c r="R2843" s="379"/>
      <c r="S2843" s="379"/>
      <c r="T2843" s="379"/>
      <c r="U2843" s="379"/>
      <c r="V2843" s="379"/>
      <c r="W2843" s="379"/>
      <c r="X2843" s="379"/>
      <c r="Y2843" s="379"/>
      <c r="Z2843" s="379"/>
      <c r="AA2843" s="380"/>
      <c r="AB2843" s="379"/>
      <c r="AC2843" s="379"/>
      <c r="AD2843" s="379"/>
      <c r="AE2843" s="381"/>
      <c r="AF2843" s="105"/>
      <c r="AG2843" s="381"/>
      <c r="AH2843" s="381"/>
      <c r="AI2843" s="381"/>
      <c r="AJ2843" s="381"/>
      <c r="AK2843" s="381"/>
      <c r="AL2843" s="381"/>
      <c r="AM2843" s="381"/>
    </row>
    <row r="2844" spans="1:39" x14ac:dyDescent="0.35">
      <c r="A2844" s="379"/>
      <c r="B2844" s="379"/>
      <c r="C2844" s="379"/>
      <c r="D2844" s="379"/>
      <c r="E2844" s="379"/>
      <c r="F2844" s="379"/>
      <c r="G2844" s="379"/>
      <c r="H2844" s="379"/>
      <c r="I2844" s="379"/>
      <c r="J2844" s="379"/>
      <c r="K2844" s="379"/>
      <c r="L2844" s="379"/>
      <c r="M2844" s="379"/>
      <c r="N2844" s="379"/>
      <c r="O2844" s="379"/>
      <c r="P2844" s="379"/>
      <c r="Q2844" s="379"/>
      <c r="R2844" s="379"/>
      <c r="S2844" s="379"/>
      <c r="T2844" s="379"/>
      <c r="U2844" s="379"/>
      <c r="V2844" s="379"/>
      <c r="W2844" s="379"/>
      <c r="X2844" s="379"/>
      <c r="Y2844" s="379"/>
      <c r="Z2844" s="379"/>
      <c r="AA2844" s="380"/>
      <c r="AB2844" s="379"/>
      <c r="AC2844" s="379"/>
      <c r="AD2844" s="379"/>
      <c r="AE2844" s="381"/>
      <c r="AF2844" s="105"/>
      <c r="AG2844" s="381"/>
      <c r="AH2844" s="381"/>
      <c r="AI2844" s="381"/>
      <c r="AJ2844" s="381"/>
      <c r="AK2844" s="381"/>
      <c r="AL2844" s="381"/>
      <c r="AM2844" s="381"/>
    </row>
    <row r="2845" spans="1:39" x14ac:dyDescent="0.35">
      <c r="A2845" s="379"/>
      <c r="B2845" s="379"/>
      <c r="C2845" s="379"/>
      <c r="D2845" s="379"/>
      <c r="E2845" s="379"/>
      <c r="F2845" s="379"/>
      <c r="G2845" s="379"/>
      <c r="H2845" s="379"/>
      <c r="I2845" s="379"/>
      <c r="J2845" s="379"/>
      <c r="K2845" s="379"/>
      <c r="L2845" s="379"/>
      <c r="M2845" s="379"/>
      <c r="N2845" s="379"/>
      <c r="O2845" s="379"/>
      <c r="P2845" s="379"/>
      <c r="Q2845" s="379"/>
      <c r="R2845" s="379"/>
      <c r="S2845" s="379"/>
      <c r="T2845" s="379"/>
      <c r="U2845" s="379"/>
      <c r="V2845" s="379"/>
      <c r="W2845" s="379"/>
      <c r="X2845" s="379"/>
      <c r="Y2845" s="379"/>
      <c r="Z2845" s="379"/>
      <c r="AA2845" s="380"/>
      <c r="AB2845" s="379"/>
      <c r="AC2845" s="379"/>
      <c r="AD2845" s="379"/>
      <c r="AE2845" s="381"/>
      <c r="AF2845" s="105"/>
      <c r="AG2845" s="381"/>
      <c r="AH2845" s="381"/>
      <c r="AI2845" s="381"/>
      <c r="AJ2845" s="381"/>
      <c r="AK2845" s="381"/>
      <c r="AL2845" s="381"/>
      <c r="AM2845" s="381"/>
    </row>
    <row r="2846" spans="1:39" x14ac:dyDescent="0.35">
      <c r="A2846" s="379"/>
      <c r="B2846" s="379"/>
      <c r="C2846" s="379"/>
      <c r="D2846" s="379"/>
      <c r="E2846" s="379"/>
      <c r="F2846" s="379"/>
      <c r="G2846" s="379"/>
      <c r="H2846" s="379"/>
      <c r="I2846" s="379"/>
      <c r="J2846" s="379"/>
      <c r="K2846" s="379"/>
      <c r="L2846" s="379"/>
      <c r="M2846" s="379"/>
      <c r="N2846" s="379"/>
      <c r="O2846" s="379"/>
      <c r="P2846" s="379"/>
      <c r="Q2846" s="379"/>
      <c r="R2846" s="379"/>
      <c r="S2846" s="379"/>
      <c r="T2846" s="379"/>
      <c r="U2846" s="379"/>
      <c r="V2846" s="379"/>
      <c r="W2846" s="379"/>
      <c r="X2846" s="379"/>
      <c r="Y2846" s="379"/>
      <c r="Z2846" s="379"/>
      <c r="AA2846" s="380"/>
      <c r="AB2846" s="379"/>
      <c r="AC2846" s="379"/>
      <c r="AD2846" s="379"/>
      <c r="AE2846" s="381"/>
      <c r="AF2846" s="105"/>
      <c r="AG2846" s="381"/>
      <c r="AH2846" s="381"/>
      <c r="AI2846" s="381"/>
      <c r="AJ2846" s="381"/>
      <c r="AK2846" s="381"/>
      <c r="AL2846" s="381"/>
      <c r="AM2846" s="381"/>
    </row>
    <row r="2847" spans="1:39" x14ac:dyDescent="0.35">
      <c r="A2847" s="379"/>
      <c r="B2847" s="379"/>
      <c r="C2847" s="379"/>
      <c r="D2847" s="379"/>
      <c r="E2847" s="379"/>
      <c r="F2847" s="379"/>
      <c r="G2847" s="379"/>
      <c r="H2847" s="379"/>
      <c r="I2847" s="379"/>
      <c r="J2847" s="379"/>
      <c r="K2847" s="379"/>
      <c r="L2847" s="379"/>
      <c r="M2847" s="379"/>
      <c r="N2847" s="379"/>
      <c r="O2847" s="379"/>
      <c r="P2847" s="379"/>
      <c r="Q2847" s="379"/>
      <c r="R2847" s="379"/>
      <c r="S2847" s="379"/>
      <c r="T2847" s="379"/>
      <c r="U2847" s="379"/>
      <c r="V2847" s="379"/>
      <c r="W2847" s="379"/>
      <c r="X2847" s="379"/>
      <c r="Y2847" s="379"/>
      <c r="Z2847" s="379"/>
      <c r="AA2847" s="380"/>
      <c r="AB2847" s="379"/>
      <c r="AC2847" s="379"/>
      <c r="AD2847" s="379"/>
      <c r="AE2847" s="381"/>
      <c r="AF2847" s="105"/>
      <c r="AG2847" s="381"/>
      <c r="AH2847" s="381"/>
      <c r="AI2847" s="381"/>
      <c r="AJ2847" s="381"/>
      <c r="AK2847" s="381"/>
      <c r="AL2847" s="381"/>
      <c r="AM2847" s="381"/>
    </row>
    <row r="2848" spans="1:39" x14ac:dyDescent="0.35">
      <c r="A2848" s="379"/>
      <c r="B2848" s="379"/>
      <c r="C2848" s="379"/>
      <c r="D2848" s="379"/>
      <c r="E2848" s="379"/>
      <c r="F2848" s="379"/>
      <c r="G2848" s="379"/>
      <c r="H2848" s="379"/>
      <c r="I2848" s="379"/>
      <c r="J2848" s="379"/>
      <c r="K2848" s="379"/>
      <c r="L2848" s="379"/>
      <c r="M2848" s="379"/>
      <c r="N2848" s="379"/>
      <c r="O2848" s="379"/>
      <c r="P2848" s="379"/>
      <c r="Q2848" s="379"/>
      <c r="R2848" s="379"/>
      <c r="S2848" s="379"/>
      <c r="T2848" s="379"/>
      <c r="U2848" s="379"/>
      <c r="V2848" s="379"/>
      <c r="W2848" s="379"/>
      <c r="X2848" s="379"/>
      <c r="Y2848" s="379"/>
      <c r="Z2848" s="379"/>
      <c r="AA2848" s="380"/>
      <c r="AB2848" s="379"/>
      <c r="AC2848" s="379"/>
      <c r="AD2848" s="379"/>
      <c r="AE2848" s="381"/>
      <c r="AF2848" s="105"/>
      <c r="AG2848" s="381"/>
      <c r="AH2848" s="381"/>
      <c r="AI2848" s="381"/>
      <c r="AJ2848" s="381"/>
      <c r="AK2848" s="381"/>
      <c r="AL2848" s="381"/>
      <c r="AM2848" s="381"/>
    </row>
    <row r="2849" spans="1:39" x14ac:dyDescent="0.35">
      <c r="A2849" s="379"/>
      <c r="B2849" s="379"/>
      <c r="C2849" s="379"/>
      <c r="D2849" s="379"/>
      <c r="E2849" s="379"/>
      <c r="F2849" s="379"/>
      <c r="G2849" s="379"/>
      <c r="H2849" s="379"/>
      <c r="I2849" s="379"/>
      <c r="J2849" s="379"/>
      <c r="K2849" s="379"/>
      <c r="L2849" s="379"/>
      <c r="M2849" s="379"/>
      <c r="N2849" s="379"/>
      <c r="O2849" s="379"/>
      <c r="P2849" s="379"/>
      <c r="Q2849" s="379"/>
      <c r="R2849" s="379"/>
      <c r="S2849" s="379"/>
      <c r="T2849" s="379"/>
      <c r="U2849" s="379"/>
      <c r="V2849" s="379"/>
      <c r="W2849" s="379"/>
      <c r="X2849" s="379"/>
      <c r="Y2849" s="379"/>
      <c r="Z2849" s="379"/>
      <c r="AA2849" s="380"/>
      <c r="AB2849" s="379"/>
      <c r="AC2849" s="379"/>
      <c r="AD2849" s="379"/>
      <c r="AE2849" s="381"/>
      <c r="AF2849" s="105"/>
      <c r="AG2849" s="381"/>
      <c r="AH2849" s="381"/>
      <c r="AI2849" s="381"/>
      <c r="AJ2849" s="381"/>
      <c r="AK2849" s="381"/>
      <c r="AL2849" s="381"/>
      <c r="AM2849" s="381"/>
    </row>
    <row r="2850" spans="1:39" x14ac:dyDescent="0.35">
      <c r="A2850" s="379"/>
      <c r="B2850" s="379"/>
      <c r="C2850" s="379"/>
      <c r="D2850" s="379"/>
      <c r="E2850" s="379"/>
      <c r="F2850" s="379"/>
      <c r="G2850" s="379"/>
      <c r="H2850" s="379"/>
      <c r="I2850" s="379"/>
      <c r="J2850" s="379"/>
      <c r="K2850" s="379"/>
      <c r="L2850" s="379"/>
      <c r="M2850" s="379"/>
      <c r="N2850" s="379"/>
      <c r="O2850" s="379"/>
      <c r="P2850" s="379"/>
      <c r="Q2850" s="379"/>
      <c r="R2850" s="379"/>
      <c r="S2850" s="379"/>
      <c r="T2850" s="379"/>
      <c r="U2850" s="379"/>
      <c r="V2850" s="379"/>
      <c r="W2850" s="379"/>
      <c r="X2850" s="379"/>
      <c r="Y2850" s="379"/>
      <c r="Z2850" s="379"/>
      <c r="AA2850" s="380"/>
      <c r="AB2850" s="379"/>
      <c r="AC2850" s="379"/>
      <c r="AD2850" s="379"/>
      <c r="AE2850" s="381"/>
      <c r="AF2850" s="105"/>
      <c r="AG2850" s="381"/>
      <c r="AH2850" s="381"/>
      <c r="AI2850" s="381"/>
      <c r="AJ2850" s="381"/>
      <c r="AK2850" s="381"/>
      <c r="AL2850" s="381"/>
      <c r="AM2850" s="381"/>
    </row>
    <row r="2851" spans="1:39" x14ac:dyDescent="0.35">
      <c r="A2851" s="379"/>
      <c r="B2851" s="379"/>
      <c r="C2851" s="379"/>
      <c r="D2851" s="379"/>
      <c r="E2851" s="379"/>
      <c r="F2851" s="379"/>
      <c r="G2851" s="379"/>
      <c r="H2851" s="379"/>
      <c r="I2851" s="379"/>
      <c r="J2851" s="379"/>
      <c r="K2851" s="379"/>
      <c r="L2851" s="379"/>
      <c r="M2851" s="379"/>
      <c r="N2851" s="379"/>
      <c r="O2851" s="379"/>
      <c r="P2851" s="379"/>
      <c r="Q2851" s="379"/>
      <c r="R2851" s="379"/>
      <c r="S2851" s="379"/>
      <c r="T2851" s="379"/>
      <c r="U2851" s="379"/>
      <c r="V2851" s="379"/>
      <c r="W2851" s="379"/>
      <c r="X2851" s="379"/>
      <c r="Y2851" s="379"/>
      <c r="Z2851" s="379"/>
      <c r="AA2851" s="380"/>
      <c r="AB2851" s="379"/>
      <c r="AC2851" s="379"/>
      <c r="AD2851" s="379"/>
      <c r="AE2851" s="381"/>
      <c r="AF2851" s="105"/>
      <c r="AG2851" s="381"/>
      <c r="AH2851" s="381"/>
      <c r="AI2851" s="381"/>
      <c r="AJ2851" s="381"/>
      <c r="AK2851" s="381"/>
      <c r="AL2851" s="381"/>
      <c r="AM2851" s="381"/>
    </row>
    <row r="2852" spans="1:39" x14ac:dyDescent="0.35">
      <c r="A2852" s="379"/>
      <c r="B2852" s="379"/>
      <c r="C2852" s="379"/>
      <c r="D2852" s="379"/>
      <c r="E2852" s="379"/>
      <c r="F2852" s="379"/>
      <c r="G2852" s="379"/>
      <c r="H2852" s="379"/>
      <c r="I2852" s="379"/>
      <c r="J2852" s="379"/>
      <c r="K2852" s="379"/>
      <c r="L2852" s="379"/>
      <c r="M2852" s="379"/>
      <c r="N2852" s="379"/>
      <c r="O2852" s="379"/>
      <c r="P2852" s="379"/>
      <c r="Q2852" s="379"/>
      <c r="R2852" s="379"/>
      <c r="S2852" s="379"/>
      <c r="T2852" s="379"/>
      <c r="U2852" s="379"/>
      <c r="V2852" s="379"/>
      <c r="W2852" s="379"/>
      <c r="X2852" s="379"/>
      <c r="Y2852" s="379"/>
      <c r="Z2852" s="379"/>
      <c r="AA2852" s="380"/>
      <c r="AB2852" s="379"/>
      <c r="AC2852" s="379"/>
      <c r="AD2852" s="379"/>
      <c r="AE2852" s="381"/>
      <c r="AF2852" s="105"/>
      <c r="AG2852" s="381"/>
      <c r="AH2852" s="381"/>
      <c r="AI2852" s="381"/>
      <c r="AJ2852" s="381"/>
      <c r="AK2852" s="381"/>
      <c r="AL2852" s="381"/>
      <c r="AM2852" s="381"/>
    </row>
    <row r="2853" spans="1:39" x14ac:dyDescent="0.35">
      <c r="A2853" s="379"/>
      <c r="B2853" s="379"/>
      <c r="C2853" s="379"/>
      <c r="D2853" s="379"/>
      <c r="E2853" s="379"/>
      <c r="F2853" s="379"/>
      <c r="G2853" s="379"/>
      <c r="H2853" s="379"/>
      <c r="I2853" s="379"/>
      <c r="J2853" s="379"/>
      <c r="K2853" s="379"/>
      <c r="L2853" s="379"/>
      <c r="M2853" s="379"/>
      <c r="N2853" s="379"/>
      <c r="O2853" s="379"/>
      <c r="P2853" s="379"/>
      <c r="Q2853" s="379"/>
      <c r="R2853" s="379"/>
      <c r="S2853" s="379"/>
      <c r="T2853" s="379"/>
      <c r="U2853" s="379"/>
      <c r="V2853" s="379"/>
      <c r="W2853" s="379"/>
      <c r="X2853" s="379"/>
      <c r="Y2853" s="379"/>
      <c r="Z2853" s="379"/>
      <c r="AA2853" s="380"/>
      <c r="AB2853" s="379"/>
      <c r="AC2853" s="379"/>
      <c r="AD2853" s="379"/>
      <c r="AE2853" s="381"/>
      <c r="AF2853" s="105"/>
      <c r="AG2853" s="381"/>
      <c r="AH2853" s="381"/>
      <c r="AI2853" s="381"/>
      <c r="AJ2853" s="381"/>
      <c r="AK2853" s="381"/>
      <c r="AL2853" s="381"/>
      <c r="AM2853" s="381"/>
    </row>
    <row r="2854" spans="1:39" x14ac:dyDescent="0.35">
      <c r="A2854" s="379"/>
      <c r="B2854" s="379"/>
      <c r="C2854" s="379"/>
      <c r="D2854" s="379"/>
      <c r="E2854" s="379"/>
      <c r="F2854" s="379"/>
      <c r="G2854" s="379"/>
      <c r="H2854" s="379"/>
      <c r="I2854" s="379"/>
      <c r="J2854" s="379"/>
      <c r="K2854" s="379"/>
      <c r="L2854" s="379"/>
      <c r="M2854" s="379"/>
      <c r="N2854" s="379"/>
      <c r="O2854" s="379"/>
      <c r="P2854" s="379"/>
      <c r="Q2854" s="379"/>
      <c r="R2854" s="379"/>
      <c r="S2854" s="379"/>
      <c r="T2854" s="379"/>
      <c r="U2854" s="379"/>
      <c r="V2854" s="379"/>
      <c r="W2854" s="379"/>
      <c r="X2854" s="379"/>
      <c r="Y2854" s="379"/>
      <c r="Z2854" s="379"/>
      <c r="AA2854" s="380"/>
      <c r="AB2854" s="379"/>
      <c r="AC2854" s="379"/>
      <c r="AD2854" s="379"/>
      <c r="AE2854" s="381"/>
      <c r="AF2854" s="105"/>
      <c r="AG2854" s="381"/>
      <c r="AH2854" s="381"/>
      <c r="AI2854" s="381"/>
      <c r="AJ2854" s="381"/>
      <c r="AK2854" s="381"/>
      <c r="AL2854" s="381"/>
      <c r="AM2854" s="381"/>
    </row>
    <row r="2855" spans="1:39" x14ac:dyDescent="0.35">
      <c r="A2855" s="379"/>
      <c r="B2855" s="379"/>
      <c r="C2855" s="379"/>
      <c r="D2855" s="379"/>
      <c r="E2855" s="379"/>
      <c r="F2855" s="379"/>
      <c r="G2855" s="379"/>
      <c r="H2855" s="379"/>
      <c r="I2855" s="379"/>
      <c r="J2855" s="379"/>
      <c r="K2855" s="379"/>
      <c r="L2855" s="379"/>
      <c r="M2855" s="379"/>
      <c r="N2855" s="379"/>
      <c r="O2855" s="379"/>
      <c r="P2855" s="379"/>
      <c r="Q2855" s="379"/>
      <c r="R2855" s="379"/>
      <c r="S2855" s="379"/>
      <c r="T2855" s="379"/>
      <c r="U2855" s="379"/>
      <c r="V2855" s="379"/>
      <c r="W2855" s="379"/>
      <c r="X2855" s="379"/>
      <c r="Y2855" s="379"/>
      <c r="Z2855" s="379"/>
      <c r="AA2855" s="380"/>
      <c r="AB2855" s="379"/>
      <c r="AC2855" s="379"/>
      <c r="AD2855" s="379"/>
      <c r="AE2855" s="381"/>
      <c r="AF2855" s="105"/>
      <c r="AG2855" s="381"/>
      <c r="AH2855" s="381"/>
      <c r="AI2855" s="381"/>
      <c r="AJ2855" s="381"/>
      <c r="AK2855" s="381"/>
      <c r="AL2855" s="381"/>
      <c r="AM2855" s="381"/>
    </row>
    <row r="2856" spans="1:39" x14ac:dyDescent="0.35">
      <c r="A2856" s="379"/>
      <c r="B2856" s="379"/>
      <c r="C2856" s="379"/>
      <c r="D2856" s="379"/>
      <c r="E2856" s="379"/>
      <c r="F2856" s="379"/>
      <c r="G2856" s="379"/>
      <c r="H2856" s="379"/>
      <c r="I2856" s="379"/>
      <c r="J2856" s="379"/>
      <c r="K2856" s="379"/>
      <c r="L2856" s="379"/>
      <c r="M2856" s="379"/>
      <c r="N2856" s="379"/>
      <c r="O2856" s="379"/>
      <c r="P2856" s="379"/>
      <c r="Q2856" s="379"/>
      <c r="R2856" s="379"/>
      <c r="S2856" s="379"/>
      <c r="T2856" s="379"/>
      <c r="U2856" s="379"/>
      <c r="V2856" s="379"/>
      <c r="W2856" s="379"/>
      <c r="X2856" s="379"/>
      <c r="Y2856" s="379"/>
      <c r="Z2856" s="379"/>
      <c r="AA2856" s="380"/>
      <c r="AB2856" s="379"/>
      <c r="AC2856" s="379"/>
      <c r="AD2856" s="379"/>
      <c r="AE2856" s="381"/>
      <c r="AF2856" s="105"/>
      <c r="AG2856" s="381"/>
      <c r="AH2856" s="381"/>
      <c r="AI2856" s="381"/>
      <c r="AJ2856" s="381"/>
      <c r="AK2856" s="381"/>
      <c r="AL2856" s="381"/>
      <c r="AM2856" s="381"/>
    </row>
    <row r="2857" spans="1:39" x14ac:dyDescent="0.35">
      <c r="A2857" s="379"/>
      <c r="B2857" s="379"/>
      <c r="C2857" s="379"/>
      <c r="D2857" s="379"/>
      <c r="E2857" s="379"/>
      <c r="F2857" s="379"/>
      <c r="G2857" s="379"/>
      <c r="H2857" s="379"/>
      <c r="I2857" s="379"/>
      <c r="J2857" s="379"/>
      <c r="K2857" s="379"/>
      <c r="L2857" s="379"/>
      <c r="M2857" s="379"/>
      <c r="N2857" s="379"/>
      <c r="O2857" s="379"/>
      <c r="P2857" s="379"/>
      <c r="Q2857" s="379"/>
      <c r="R2857" s="379"/>
      <c r="S2857" s="379"/>
      <c r="T2857" s="379"/>
      <c r="U2857" s="379"/>
      <c r="V2857" s="379"/>
      <c r="W2857" s="379"/>
      <c r="X2857" s="379"/>
      <c r="Y2857" s="379"/>
      <c r="Z2857" s="379"/>
      <c r="AA2857" s="380"/>
      <c r="AB2857" s="379"/>
      <c r="AC2857" s="379"/>
      <c r="AD2857" s="379"/>
      <c r="AE2857" s="381"/>
      <c r="AF2857" s="105"/>
      <c r="AG2857" s="381"/>
      <c r="AH2857" s="381"/>
      <c r="AI2857" s="381"/>
      <c r="AJ2857" s="381"/>
      <c r="AK2857" s="381"/>
      <c r="AL2857" s="381"/>
      <c r="AM2857" s="381"/>
    </row>
    <row r="2858" spans="1:39" x14ac:dyDescent="0.35">
      <c r="A2858" s="379"/>
      <c r="B2858" s="379"/>
      <c r="C2858" s="379"/>
      <c r="D2858" s="379"/>
      <c r="E2858" s="379"/>
      <c r="F2858" s="379"/>
      <c r="G2858" s="379"/>
      <c r="H2858" s="379"/>
      <c r="I2858" s="379"/>
      <c r="J2858" s="379"/>
      <c r="K2858" s="379"/>
      <c r="L2858" s="379"/>
      <c r="M2858" s="379"/>
      <c r="N2858" s="379"/>
      <c r="O2858" s="379"/>
      <c r="P2858" s="379"/>
      <c r="Q2858" s="379"/>
      <c r="R2858" s="379"/>
      <c r="S2858" s="379"/>
      <c r="T2858" s="379"/>
      <c r="U2858" s="379"/>
      <c r="V2858" s="379"/>
      <c r="W2858" s="379"/>
      <c r="X2858" s="379"/>
      <c r="Y2858" s="379"/>
      <c r="Z2858" s="379"/>
      <c r="AA2858" s="380"/>
      <c r="AB2858" s="379"/>
      <c r="AC2858" s="379"/>
      <c r="AD2858" s="379"/>
      <c r="AE2858" s="381"/>
      <c r="AF2858" s="105"/>
      <c r="AG2858" s="381"/>
      <c r="AH2858" s="381"/>
      <c r="AI2858" s="381"/>
      <c r="AJ2858" s="381"/>
      <c r="AK2858" s="381"/>
      <c r="AL2858" s="381"/>
      <c r="AM2858" s="381"/>
    </row>
    <row r="2859" spans="1:39" x14ac:dyDescent="0.35">
      <c r="A2859" s="379"/>
      <c r="B2859" s="379"/>
      <c r="C2859" s="379"/>
      <c r="D2859" s="379"/>
      <c r="E2859" s="379"/>
      <c r="F2859" s="379"/>
      <c r="G2859" s="379"/>
      <c r="H2859" s="379"/>
      <c r="I2859" s="379"/>
      <c r="J2859" s="379"/>
      <c r="K2859" s="379"/>
      <c r="L2859" s="379"/>
      <c r="M2859" s="379"/>
      <c r="N2859" s="379"/>
      <c r="O2859" s="379"/>
      <c r="P2859" s="379"/>
      <c r="Q2859" s="379"/>
      <c r="R2859" s="379"/>
      <c r="S2859" s="379"/>
      <c r="T2859" s="379"/>
      <c r="U2859" s="379"/>
      <c r="V2859" s="379"/>
      <c r="W2859" s="379"/>
      <c r="X2859" s="379"/>
      <c r="Y2859" s="379"/>
      <c r="Z2859" s="379"/>
      <c r="AA2859" s="380"/>
      <c r="AB2859" s="379"/>
      <c r="AC2859" s="379"/>
      <c r="AD2859" s="379"/>
      <c r="AE2859" s="381"/>
      <c r="AF2859" s="105"/>
      <c r="AG2859" s="381"/>
      <c r="AH2859" s="381"/>
      <c r="AI2859" s="381"/>
      <c r="AJ2859" s="381"/>
      <c r="AK2859" s="381"/>
      <c r="AL2859" s="381"/>
      <c r="AM2859" s="381"/>
    </row>
    <row r="2860" spans="1:39" x14ac:dyDescent="0.35">
      <c r="A2860" s="379"/>
      <c r="B2860" s="379"/>
      <c r="C2860" s="379"/>
      <c r="D2860" s="379"/>
      <c r="E2860" s="379"/>
      <c r="F2860" s="379"/>
      <c r="G2860" s="379"/>
      <c r="H2860" s="379"/>
      <c r="I2860" s="379"/>
      <c r="J2860" s="379"/>
      <c r="K2860" s="379"/>
      <c r="L2860" s="379"/>
      <c r="M2860" s="379"/>
      <c r="N2860" s="379"/>
      <c r="O2860" s="379"/>
      <c r="P2860" s="379"/>
      <c r="Q2860" s="379"/>
      <c r="R2860" s="379"/>
      <c r="S2860" s="379"/>
      <c r="T2860" s="379"/>
      <c r="U2860" s="379"/>
      <c r="V2860" s="379"/>
      <c r="W2860" s="379"/>
      <c r="X2860" s="379"/>
      <c r="Y2860" s="379"/>
      <c r="Z2860" s="379"/>
      <c r="AA2860" s="380"/>
      <c r="AB2860" s="379"/>
      <c r="AC2860" s="379"/>
      <c r="AD2860" s="379"/>
      <c r="AE2860" s="381"/>
      <c r="AF2860" s="105"/>
      <c r="AG2860" s="381"/>
      <c r="AH2860" s="381"/>
      <c r="AI2860" s="381"/>
      <c r="AJ2860" s="381"/>
      <c r="AK2860" s="381"/>
      <c r="AL2860" s="381"/>
      <c r="AM2860" s="381"/>
    </row>
    <row r="2861" spans="1:39" x14ac:dyDescent="0.35">
      <c r="A2861" s="379"/>
      <c r="B2861" s="379"/>
      <c r="C2861" s="379"/>
      <c r="D2861" s="379"/>
      <c r="E2861" s="379"/>
      <c r="F2861" s="379"/>
      <c r="G2861" s="379"/>
      <c r="H2861" s="379"/>
      <c r="I2861" s="379"/>
      <c r="J2861" s="379"/>
      <c r="K2861" s="379"/>
      <c r="L2861" s="379"/>
      <c r="M2861" s="379"/>
      <c r="N2861" s="379"/>
      <c r="O2861" s="379"/>
      <c r="P2861" s="379"/>
      <c r="Q2861" s="379"/>
      <c r="R2861" s="379"/>
      <c r="S2861" s="379"/>
      <c r="T2861" s="379"/>
      <c r="U2861" s="379"/>
      <c r="V2861" s="379"/>
      <c r="W2861" s="379"/>
      <c r="X2861" s="379"/>
      <c r="Y2861" s="379"/>
      <c r="Z2861" s="379"/>
      <c r="AA2861" s="380"/>
      <c r="AB2861" s="379"/>
      <c r="AC2861" s="379"/>
      <c r="AD2861" s="379"/>
      <c r="AE2861" s="381"/>
      <c r="AF2861" s="105"/>
      <c r="AG2861" s="381"/>
      <c r="AH2861" s="381"/>
      <c r="AI2861" s="381"/>
      <c r="AJ2861" s="381"/>
      <c r="AK2861" s="381"/>
      <c r="AL2861" s="381"/>
      <c r="AM2861" s="381"/>
    </row>
    <row r="2862" spans="1:39" x14ac:dyDescent="0.35">
      <c r="A2862" s="379"/>
      <c r="B2862" s="379"/>
      <c r="C2862" s="379"/>
      <c r="D2862" s="379"/>
      <c r="E2862" s="379"/>
      <c r="F2862" s="379"/>
      <c r="G2862" s="379"/>
      <c r="H2862" s="379"/>
      <c r="I2862" s="379"/>
      <c r="J2862" s="379"/>
      <c r="K2862" s="379"/>
      <c r="L2862" s="379"/>
      <c r="M2862" s="379"/>
      <c r="N2862" s="379"/>
      <c r="O2862" s="379"/>
      <c r="P2862" s="379"/>
      <c r="Q2862" s="379"/>
      <c r="R2862" s="379"/>
      <c r="S2862" s="379"/>
      <c r="T2862" s="379"/>
      <c r="U2862" s="379"/>
      <c r="V2862" s="379"/>
      <c r="W2862" s="379"/>
      <c r="X2862" s="379"/>
      <c r="Y2862" s="379"/>
      <c r="Z2862" s="379"/>
      <c r="AA2862" s="380"/>
      <c r="AB2862" s="379"/>
      <c r="AC2862" s="379"/>
      <c r="AD2862" s="379"/>
      <c r="AE2862" s="381"/>
      <c r="AF2862" s="105"/>
      <c r="AG2862" s="381"/>
      <c r="AH2862" s="381"/>
      <c r="AI2862" s="381"/>
      <c r="AJ2862" s="381"/>
      <c r="AK2862" s="381"/>
      <c r="AL2862" s="381"/>
      <c r="AM2862" s="381"/>
    </row>
    <row r="2863" spans="1:39" x14ac:dyDescent="0.35">
      <c r="A2863" s="379"/>
      <c r="B2863" s="379"/>
      <c r="C2863" s="379"/>
      <c r="D2863" s="379"/>
      <c r="E2863" s="379"/>
      <c r="F2863" s="379"/>
      <c r="G2863" s="379"/>
      <c r="H2863" s="379"/>
      <c r="I2863" s="379"/>
      <c r="J2863" s="379"/>
      <c r="K2863" s="379"/>
      <c r="L2863" s="379"/>
      <c r="M2863" s="379"/>
      <c r="N2863" s="379"/>
      <c r="O2863" s="379"/>
      <c r="P2863" s="379"/>
      <c r="Q2863" s="379"/>
      <c r="R2863" s="379"/>
      <c r="S2863" s="379"/>
      <c r="T2863" s="379"/>
      <c r="U2863" s="379"/>
      <c r="V2863" s="379"/>
      <c r="W2863" s="379"/>
      <c r="X2863" s="379"/>
      <c r="Y2863" s="379"/>
      <c r="Z2863" s="379"/>
      <c r="AA2863" s="380"/>
      <c r="AB2863" s="379"/>
      <c r="AC2863" s="379"/>
      <c r="AD2863" s="379"/>
      <c r="AE2863" s="381"/>
      <c r="AF2863" s="105"/>
      <c r="AG2863" s="381"/>
      <c r="AH2863" s="381"/>
      <c r="AI2863" s="381"/>
      <c r="AJ2863" s="381"/>
      <c r="AK2863" s="381"/>
      <c r="AL2863" s="381"/>
      <c r="AM2863" s="381"/>
    </row>
    <row r="2864" spans="1:39" x14ac:dyDescent="0.35">
      <c r="A2864" s="379"/>
      <c r="B2864" s="379"/>
      <c r="C2864" s="379"/>
      <c r="D2864" s="379"/>
      <c r="E2864" s="379"/>
      <c r="F2864" s="379"/>
      <c r="G2864" s="379"/>
      <c r="H2864" s="379"/>
      <c r="I2864" s="379"/>
      <c r="J2864" s="379"/>
      <c r="K2864" s="379"/>
      <c r="L2864" s="379"/>
      <c r="M2864" s="379"/>
      <c r="N2864" s="379"/>
      <c r="O2864" s="379"/>
      <c r="P2864" s="379"/>
      <c r="Q2864" s="379"/>
      <c r="R2864" s="379"/>
      <c r="S2864" s="379"/>
      <c r="T2864" s="379"/>
      <c r="U2864" s="379"/>
      <c r="V2864" s="379"/>
      <c r="W2864" s="379"/>
      <c r="X2864" s="379"/>
      <c r="Y2864" s="379"/>
      <c r="Z2864" s="379"/>
      <c r="AA2864" s="380"/>
      <c r="AB2864" s="379"/>
      <c r="AC2864" s="379"/>
      <c r="AD2864" s="379"/>
      <c r="AE2864" s="381"/>
      <c r="AF2864" s="105"/>
      <c r="AG2864" s="381"/>
      <c r="AH2864" s="381"/>
      <c r="AI2864" s="381"/>
      <c r="AJ2864" s="381"/>
      <c r="AK2864" s="381"/>
      <c r="AL2864" s="381"/>
      <c r="AM2864" s="381"/>
    </row>
    <row r="2865" spans="1:39" x14ac:dyDescent="0.35">
      <c r="A2865" s="379"/>
      <c r="B2865" s="379"/>
      <c r="C2865" s="379"/>
      <c r="D2865" s="379"/>
      <c r="E2865" s="379"/>
      <c r="F2865" s="379"/>
      <c r="G2865" s="379"/>
      <c r="H2865" s="379"/>
      <c r="I2865" s="379"/>
      <c r="J2865" s="379"/>
      <c r="K2865" s="379"/>
      <c r="L2865" s="379"/>
      <c r="M2865" s="379"/>
      <c r="N2865" s="379"/>
      <c r="O2865" s="379"/>
      <c r="P2865" s="379"/>
      <c r="Q2865" s="379"/>
      <c r="R2865" s="379"/>
      <c r="S2865" s="379"/>
      <c r="T2865" s="379"/>
      <c r="U2865" s="379"/>
      <c r="V2865" s="379"/>
      <c r="W2865" s="379"/>
      <c r="X2865" s="379"/>
      <c r="Y2865" s="379"/>
      <c r="Z2865" s="379"/>
      <c r="AA2865" s="380"/>
      <c r="AB2865" s="379"/>
      <c r="AC2865" s="379"/>
      <c r="AD2865" s="379"/>
      <c r="AE2865" s="381"/>
      <c r="AF2865" s="105"/>
      <c r="AG2865" s="381"/>
      <c r="AH2865" s="381"/>
      <c r="AI2865" s="381"/>
      <c r="AJ2865" s="381"/>
      <c r="AK2865" s="381"/>
      <c r="AL2865" s="381"/>
      <c r="AM2865" s="381"/>
    </row>
    <row r="2866" spans="1:39" x14ac:dyDescent="0.35">
      <c r="A2866" s="379"/>
      <c r="B2866" s="379"/>
      <c r="C2866" s="379"/>
      <c r="D2866" s="379"/>
      <c r="E2866" s="379"/>
      <c r="F2866" s="379"/>
      <c r="G2866" s="379"/>
      <c r="H2866" s="379"/>
      <c r="I2866" s="379"/>
      <c r="J2866" s="379"/>
      <c r="K2866" s="379"/>
      <c r="L2866" s="379"/>
      <c r="M2866" s="379"/>
      <c r="N2866" s="379"/>
      <c r="O2866" s="379"/>
      <c r="P2866" s="379"/>
      <c r="Q2866" s="379"/>
      <c r="R2866" s="379"/>
      <c r="S2866" s="379"/>
      <c r="T2866" s="379"/>
      <c r="U2866" s="379"/>
      <c r="V2866" s="379"/>
      <c r="W2866" s="379"/>
      <c r="X2866" s="379"/>
      <c r="Y2866" s="379"/>
      <c r="Z2866" s="379"/>
      <c r="AA2866" s="380"/>
      <c r="AB2866" s="379"/>
      <c r="AC2866" s="379"/>
      <c r="AD2866" s="379"/>
      <c r="AE2866" s="381"/>
      <c r="AF2866" s="105"/>
      <c r="AG2866" s="381"/>
      <c r="AH2866" s="381"/>
      <c r="AI2866" s="381"/>
      <c r="AJ2866" s="381"/>
      <c r="AK2866" s="381"/>
      <c r="AL2866" s="381"/>
      <c r="AM2866" s="381"/>
    </row>
    <row r="2867" spans="1:39" x14ac:dyDescent="0.35">
      <c r="A2867" s="379"/>
      <c r="B2867" s="379"/>
      <c r="C2867" s="379"/>
      <c r="D2867" s="379"/>
      <c r="E2867" s="379"/>
      <c r="F2867" s="379"/>
      <c r="G2867" s="379"/>
      <c r="H2867" s="379"/>
      <c r="I2867" s="379"/>
      <c r="J2867" s="379"/>
      <c r="K2867" s="379"/>
      <c r="L2867" s="379"/>
      <c r="M2867" s="379"/>
      <c r="N2867" s="379"/>
      <c r="O2867" s="379"/>
      <c r="P2867" s="379"/>
      <c r="Q2867" s="379"/>
      <c r="R2867" s="379"/>
      <c r="S2867" s="379"/>
      <c r="T2867" s="379"/>
      <c r="U2867" s="379"/>
      <c r="V2867" s="379"/>
      <c r="W2867" s="379"/>
      <c r="X2867" s="379"/>
      <c r="Y2867" s="379"/>
      <c r="Z2867" s="379"/>
      <c r="AA2867" s="380"/>
      <c r="AB2867" s="379"/>
      <c r="AC2867" s="379"/>
      <c r="AD2867" s="379"/>
      <c r="AE2867" s="381"/>
      <c r="AF2867" s="105"/>
      <c r="AG2867" s="381"/>
      <c r="AH2867" s="381"/>
      <c r="AI2867" s="381"/>
      <c r="AJ2867" s="381"/>
      <c r="AK2867" s="381"/>
      <c r="AL2867" s="381"/>
      <c r="AM2867" s="381"/>
    </row>
    <row r="2868" spans="1:39" x14ac:dyDescent="0.35">
      <c r="A2868" s="379"/>
      <c r="B2868" s="379"/>
      <c r="C2868" s="379"/>
      <c r="D2868" s="379"/>
      <c r="E2868" s="379"/>
      <c r="F2868" s="379"/>
      <c r="G2868" s="379"/>
      <c r="H2868" s="379"/>
      <c r="I2868" s="379"/>
      <c r="J2868" s="379"/>
      <c r="K2868" s="379"/>
      <c r="L2868" s="379"/>
      <c r="M2868" s="379"/>
      <c r="N2868" s="379"/>
      <c r="O2868" s="379"/>
      <c r="P2868" s="379"/>
      <c r="Q2868" s="379"/>
      <c r="R2868" s="379"/>
      <c r="S2868" s="379"/>
      <c r="T2868" s="379"/>
      <c r="U2868" s="379"/>
      <c r="V2868" s="379"/>
      <c r="W2868" s="379"/>
      <c r="X2868" s="379"/>
      <c r="Y2868" s="379"/>
      <c r="Z2868" s="379"/>
      <c r="AA2868" s="380"/>
      <c r="AB2868" s="379"/>
      <c r="AC2868" s="379"/>
      <c r="AD2868" s="379"/>
      <c r="AE2868" s="381"/>
      <c r="AF2868" s="105"/>
      <c r="AG2868" s="381"/>
      <c r="AH2868" s="381"/>
      <c r="AI2868" s="381"/>
      <c r="AJ2868" s="381"/>
      <c r="AK2868" s="381"/>
      <c r="AL2868" s="381"/>
      <c r="AM2868" s="381"/>
    </row>
    <row r="2869" spans="1:39" x14ac:dyDescent="0.35">
      <c r="A2869" s="379"/>
      <c r="B2869" s="379"/>
      <c r="C2869" s="379"/>
      <c r="D2869" s="379"/>
      <c r="E2869" s="379"/>
      <c r="F2869" s="379"/>
      <c r="G2869" s="379"/>
      <c r="H2869" s="379"/>
      <c r="I2869" s="379"/>
      <c r="J2869" s="379"/>
      <c r="K2869" s="379"/>
      <c r="L2869" s="379"/>
      <c r="M2869" s="379"/>
      <c r="N2869" s="379"/>
      <c r="O2869" s="379"/>
      <c r="P2869" s="379"/>
      <c r="Q2869" s="379"/>
      <c r="R2869" s="379"/>
      <c r="S2869" s="379"/>
      <c r="T2869" s="379"/>
      <c r="U2869" s="379"/>
      <c r="V2869" s="379"/>
      <c r="W2869" s="379"/>
      <c r="X2869" s="379"/>
      <c r="Y2869" s="379"/>
      <c r="Z2869" s="379"/>
      <c r="AA2869" s="380"/>
      <c r="AB2869" s="379"/>
      <c r="AC2869" s="379"/>
      <c r="AD2869" s="379"/>
      <c r="AE2869" s="381"/>
      <c r="AF2869" s="105"/>
      <c r="AG2869" s="381"/>
      <c r="AH2869" s="381"/>
      <c r="AI2869" s="381"/>
      <c r="AJ2869" s="381"/>
      <c r="AK2869" s="381"/>
      <c r="AL2869" s="381"/>
      <c r="AM2869" s="381"/>
    </row>
    <row r="2870" spans="1:39" x14ac:dyDescent="0.35">
      <c r="A2870" s="379"/>
      <c r="B2870" s="379"/>
      <c r="C2870" s="379"/>
      <c r="D2870" s="379"/>
      <c r="E2870" s="379"/>
      <c r="F2870" s="379"/>
      <c r="G2870" s="379"/>
      <c r="H2870" s="379"/>
      <c r="I2870" s="379"/>
      <c r="J2870" s="379"/>
      <c r="K2870" s="379"/>
      <c r="L2870" s="379"/>
      <c r="M2870" s="379"/>
      <c r="N2870" s="379"/>
      <c r="O2870" s="379"/>
      <c r="P2870" s="379"/>
      <c r="Q2870" s="379"/>
      <c r="R2870" s="379"/>
      <c r="S2870" s="379"/>
      <c r="T2870" s="379"/>
      <c r="U2870" s="379"/>
      <c r="V2870" s="379"/>
      <c r="W2870" s="379"/>
      <c r="X2870" s="379"/>
      <c r="Y2870" s="379"/>
      <c r="Z2870" s="379"/>
      <c r="AA2870" s="380"/>
      <c r="AB2870" s="379"/>
      <c r="AC2870" s="379"/>
      <c r="AD2870" s="379"/>
      <c r="AE2870" s="381"/>
      <c r="AF2870" s="105"/>
      <c r="AG2870" s="381"/>
      <c r="AH2870" s="381"/>
      <c r="AI2870" s="381"/>
      <c r="AJ2870" s="381"/>
      <c r="AK2870" s="381"/>
      <c r="AL2870" s="381"/>
      <c r="AM2870" s="381"/>
    </row>
    <row r="2871" spans="1:39" x14ac:dyDescent="0.35">
      <c r="A2871" s="379"/>
      <c r="B2871" s="379"/>
      <c r="C2871" s="379"/>
      <c r="D2871" s="379"/>
      <c r="E2871" s="379"/>
      <c r="F2871" s="379"/>
      <c r="G2871" s="379"/>
      <c r="H2871" s="379"/>
      <c r="I2871" s="379"/>
      <c r="J2871" s="379"/>
      <c r="K2871" s="379"/>
      <c r="L2871" s="379"/>
      <c r="M2871" s="379"/>
      <c r="N2871" s="379"/>
      <c r="O2871" s="379"/>
      <c r="P2871" s="379"/>
      <c r="Q2871" s="379"/>
      <c r="R2871" s="379"/>
      <c r="S2871" s="379"/>
      <c r="T2871" s="379"/>
      <c r="U2871" s="379"/>
      <c r="V2871" s="379"/>
      <c r="W2871" s="379"/>
      <c r="X2871" s="379"/>
      <c r="Y2871" s="379"/>
      <c r="Z2871" s="379"/>
      <c r="AA2871" s="380"/>
      <c r="AB2871" s="379"/>
      <c r="AC2871" s="379"/>
      <c r="AD2871" s="379"/>
      <c r="AE2871" s="381"/>
      <c r="AF2871" s="105"/>
      <c r="AG2871" s="381"/>
      <c r="AH2871" s="381"/>
      <c r="AI2871" s="381"/>
      <c r="AJ2871" s="381"/>
      <c r="AK2871" s="381"/>
      <c r="AL2871" s="381"/>
      <c r="AM2871" s="381"/>
    </row>
    <row r="2872" spans="1:39" x14ac:dyDescent="0.35">
      <c r="A2872" s="379"/>
      <c r="B2872" s="379"/>
      <c r="C2872" s="379"/>
      <c r="D2872" s="379"/>
      <c r="E2872" s="379"/>
      <c r="F2872" s="379"/>
      <c r="G2872" s="379"/>
      <c r="H2872" s="379"/>
      <c r="I2872" s="379"/>
      <c r="J2872" s="379"/>
      <c r="K2872" s="379"/>
      <c r="L2872" s="379"/>
      <c r="M2872" s="379"/>
      <c r="N2872" s="379"/>
      <c r="O2872" s="379"/>
      <c r="P2872" s="379"/>
      <c r="Q2872" s="379"/>
      <c r="R2872" s="379"/>
      <c r="S2872" s="379"/>
      <c r="T2872" s="379"/>
      <c r="U2872" s="379"/>
      <c r="V2872" s="379"/>
      <c r="W2872" s="379"/>
      <c r="X2872" s="379"/>
      <c r="Y2872" s="379"/>
      <c r="Z2872" s="379"/>
      <c r="AA2872" s="380"/>
      <c r="AB2872" s="379"/>
      <c r="AC2872" s="379"/>
      <c r="AD2872" s="379"/>
      <c r="AE2872" s="381"/>
      <c r="AF2872" s="105"/>
      <c r="AG2872" s="381"/>
      <c r="AH2872" s="381"/>
      <c r="AI2872" s="381"/>
      <c r="AJ2872" s="381"/>
      <c r="AK2872" s="381"/>
      <c r="AL2872" s="381"/>
      <c r="AM2872" s="381"/>
    </row>
    <row r="2873" spans="1:39" x14ac:dyDescent="0.35">
      <c r="A2873" s="379"/>
      <c r="B2873" s="379"/>
      <c r="C2873" s="379"/>
      <c r="D2873" s="379"/>
      <c r="E2873" s="379"/>
      <c r="F2873" s="379"/>
      <c r="G2873" s="379"/>
      <c r="H2873" s="379"/>
      <c r="I2873" s="379"/>
      <c r="J2873" s="379"/>
      <c r="K2873" s="379"/>
      <c r="L2873" s="379"/>
      <c r="M2873" s="379"/>
      <c r="N2873" s="379"/>
      <c r="O2873" s="379"/>
      <c r="P2873" s="379"/>
      <c r="Q2873" s="379"/>
      <c r="R2873" s="379"/>
      <c r="S2873" s="379"/>
      <c r="T2873" s="379"/>
      <c r="U2873" s="379"/>
      <c r="V2873" s="379"/>
      <c r="W2873" s="379"/>
      <c r="X2873" s="379"/>
      <c r="Y2873" s="379"/>
      <c r="Z2873" s="379"/>
      <c r="AA2873" s="380"/>
      <c r="AB2873" s="379"/>
      <c r="AC2873" s="379"/>
      <c r="AD2873" s="379"/>
      <c r="AE2873" s="381"/>
      <c r="AF2873" s="105"/>
      <c r="AG2873" s="381"/>
      <c r="AH2873" s="381"/>
      <c r="AI2873" s="381"/>
      <c r="AJ2873" s="381"/>
      <c r="AK2873" s="381"/>
      <c r="AL2873" s="381"/>
      <c r="AM2873" s="381"/>
    </row>
    <row r="2874" spans="1:39" x14ac:dyDescent="0.35">
      <c r="A2874" s="379"/>
      <c r="B2874" s="379"/>
      <c r="C2874" s="379"/>
      <c r="D2874" s="379"/>
      <c r="E2874" s="379"/>
      <c r="F2874" s="379"/>
      <c r="G2874" s="379"/>
      <c r="H2874" s="379"/>
      <c r="I2874" s="379"/>
      <c r="J2874" s="379"/>
      <c r="K2874" s="379"/>
      <c r="L2874" s="379"/>
      <c r="M2874" s="379"/>
      <c r="N2874" s="379"/>
      <c r="O2874" s="379"/>
      <c r="P2874" s="379"/>
      <c r="Q2874" s="379"/>
      <c r="R2874" s="379"/>
      <c r="S2874" s="379"/>
      <c r="T2874" s="379"/>
      <c r="U2874" s="379"/>
      <c r="V2874" s="379"/>
      <c r="W2874" s="379"/>
      <c r="X2874" s="379"/>
      <c r="Y2874" s="379"/>
      <c r="Z2874" s="379"/>
      <c r="AA2874" s="380"/>
      <c r="AB2874" s="379"/>
      <c r="AC2874" s="379"/>
      <c r="AD2874" s="379"/>
      <c r="AE2874" s="381"/>
      <c r="AF2874" s="105"/>
      <c r="AG2874" s="381"/>
      <c r="AH2874" s="381"/>
      <c r="AI2874" s="381"/>
      <c r="AJ2874" s="381"/>
      <c r="AK2874" s="381"/>
      <c r="AL2874" s="381"/>
      <c r="AM2874" s="381"/>
    </row>
    <row r="2875" spans="1:39" x14ac:dyDescent="0.35">
      <c r="A2875" s="379"/>
      <c r="B2875" s="379"/>
      <c r="C2875" s="379"/>
      <c r="D2875" s="379"/>
      <c r="E2875" s="379"/>
      <c r="F2875" s="379"/>
      <c r="G2875" s="379"/>
      <c r="H2875" s="379"/>
      <c r="I2875" s="379"/>
      <c r="J2875" s="379"/>
      <c r="K2875" s="379"/>
      <c r="L2875" s="379"/>
      <c r="M2875" s="379"/>
      <c r="N2875" s="379"/>
      <c r="O2875" s="379"/>
      <c r="P2875" s="379"/>
      <c r="Q2875" s="379"/>
      <c r="R2875" s="379"/>
      <c r="S2875" s="379"/>
      <c r="T2875" s="379"/>
      <c r="U2875" s="379"/>
      <c r="V2875" s="379"/>
      <c r="W2875" s="379"/>
      <c r="X2875" s="379"/>
      <c r="Y2875" s="379"/>
      <c r="Z2875" s="379"/>
      <c r="AA2875" s="380"/>
      <c r="AB2875" s="379"/>
      <c r="AC2875" s="379"/>
      <c r="AD2875" s="379"/>
      <c r="AE2875" s="381"/>
      <c r="AF2875" s="105"/>
      <c r="AG2875" s="381"/>
      <c r="AH2875" s="381"/>
      <c r="AI2875" s="381"/>
      <c r="AJ2875" s="381"/>
      <c r="AK2875" s="381"/>
      <c r="AL2875" s="381"/>
      <c r="AM2875" s="381"/>
    </row>
    <row r="2876" spans="1:39" x14ac:dyDescent="0.35">
      <c r="A2876" s="379"/>
      <c r="B2876" s="379"/>
      <c r="C2876" s="379"/>
      <c r="D2876" s="379"/>
      <c r="E2876" s="379"/>
      <c r="F2876" s="379"/>
      <c r="G2876" s="379"/>
      <c r="H2876" s="379"/>
      <c r="I2876" s="379"/>
      <c r="J2876" s="379"/>
      <c r="K2876" s="379"/>
      <c r="L2876" s="379"/>
      <c r="M2876" s="379"/>
      <c r="N2876" s="379"/>
      <c r="O2876" s="379"/>
      <c r="P2876" s="379"/>
      <c r="Q2876" s="379"/>
      <c r="R2876" s="379"/>
      <c r="S2876" s="379"/>
      <c r="T2876" s="379"/>
      <c r="U2876" s="379"/>
      <c r="V2876" s="379"/>
      <c r="W2876" s="379"/>
      <c r="X2876" s="379"/>
      <c r="Y2876" s="379"/>
      <c r="Z2876" s="379"/>
      <c r="AA2876" s="380"/>
      <c r="AB2876" s="379"/>
      <c r="AC2876" s="379"/>
      <c r="AD2876" s="379"/>
      <c r="AE2876" s="381"/>
      <c r="AF2876" s="105"/>
      <c r="AG2876" s="381"/>
      <c r="AH2876" s="381"/>
      <c r="AI2876" s="381"/>
      <c r="AJ2876" s="381"/>
      <c r="AK2876" s="381"/>
      <c r="AL2876" s="381"/>
      <c r="AM2876" s="381"/>
    </row>
    <row r="2877" spans="1:39" x14ac:dyDescent="0.35">
      <c r="A2877" s="379"/>
      <c r="B2877" s="379"/>
      <c r="C2877" s="379"/>
      <c r="D2877" s="379"/>
      <c r="E2877" s="379"/>
      <c r="F2877" s="379"/>
      <c r="G2877" s="379"/>
      <c r="H2877" s="379"/>
      <c r="I2877" s="379"/>
      <c r="J2877" s="379"/>
      <c r="K2877" s="379"/>
      <c r="L2877" s="379"/>
      <c r="M2877" s="379"/>
      <c r="N2877" s="379"/>
      <c r="O2877" s="379"/>
      <c r="P2877" s="379"/>
      <c r="Q2877" s="379"/>
      <c r="R2877" s="379"/>
      <c r="S2877" s="379"/>
      <c r="T2877" s="379"/>
      <c r="U2877" s="379"/>
      <c r="V2877" s="379"/>
      <c r="W2877" s="379"/>
      <c r="X2877" s="379"/>
      <c r="Y2877" s="379"/>
      <c r="Z2877" s="379"/>
      <c r="AA2877" s="380"/>
      <c r="AB2877" s="379"/>
      <c r="AC2877" s="379"/>
      <c r="AD2877" s="379"/>
      <c r="AE2877" s="381"/>
      <c r="AF2877" s="105"/>
      <c r="AG2877" s="381"/>
      <c r="AH2877" s="381"/>
      <c r="AI2877" s="381"/>
      <c r="AJ2877" s="381"/>
      <c r="AK2877" s="381"/>
      <c r="AL2877" s="381"/>
      <c r="AM2877" s="381"/>
    </row>
    <row r="2878" spans="1:39" x14ac:dyDescent="0.35">
      <c r="A2878" s="379"/>
      <c r="B2878" s="379"/>
      <c r="C2878" s="379"/>
      <c r="D2878" s="379"/>
      <c r="E2878" s="379"/>
      <c r="F2878" s="379"/>
      <c r="G2878" s="379"/>
      <c r="H2878" s="379"/>
      <c r="I2878" s="379"/>
      <c r="J2878" s="379"/>
      <c r="K2878" s="379"/>
      <c r="L2878" s="379"/>
      <c r="M2878" s="379"/>
      <c r="N2878" s="379"/>
      <c r="O2878" s="379"/>
      <c r="P2878" s="379"/>
      <c r="Q2878" s="379"/>
      <c r="R2878" s="379"/>
      <c r="S2878" s="379"/>
      <c r="T2878" s="379"/>
      <c r="U2878" s="379"/>
      <c r="V2878" s="379"/>
      <c r="W2878" s="379"/>
      <c r="X2878" s="379"/>
      <c r="Y2878" s="379"/>
      <c r="Z2878" s="379"/>
      <c r="AA2878" s="380"/>
      <c r="AB2878" s="379"/>
      <c r="AC2878" s="379"/>
      <c r="AD2878" s="379"/>
      <c r="AE2878" s="381"/>
      <c r="AF2878" s="105"/>
      <c r="AG2878" s="381"/>
      <c r="AH2878" s="381"/>
      <c r="AI2878" s="381"/>
      <c r="AJ2878" s="381"/>
      <c r="AK2878" s="381"/>
      <c r="AL2878" s="381"/>
      <c r="AM2878" s="381"/>
    </row>
    <row r="2879" spans="1:39" x14ac:dyDescent="0.35">
      <c r="A2879" s="379"/>
      <c r="B2879" s="379"/>
      <c r="C2879" s="379"/>
      <c r="D2879" s="379"/>
      <c r="E2879" s="379"/>
      <c r="F2879" s="379"/>
      <c r="G2879" s="379"/>
      <c r="H2879" s="379"/>
      <c r="I2879" s="379"/>
      <c r="J2879" s="379"/>
      <c r="K2879" s="379"/>
      <c r="L2879" s="379"/>
      <c r="M2879" s="379"/>
      <c r="N2879" s="379"/>
      <c r="O2879" s="379"/>
      <c r="P2879" s="379"/>
      <c r="Q2879" s="379"/>
      <c r="R2879" s="379"/>
      <c r="S2879" s="379"/>
      <c r="T2879" s="379"/>
      <c r="U2879" s="379"/>
      <c r="V2879" s="379"/>
      <c r="W2879" s="379"/>
      <c r="X2879" s="379"/>
      <c r="Y2879" s="379"/>
      <c r="Z2879" s="379"/>
      <c r="AA2879" s="380"/>
      <c r="AB2879" s="379"/>
      <c r="AC2879" s="379"/>
      <c r="AD2879" s="379"/>
      <c r="AE2879" s="381"/>
      <c r="AF2879" s="105"/>
      <c r="AG2879" s="381"/>
      <c r="AH2879" s="381"/>
      <c r="AI2879" s="381"/>
      <c r="AJ2879" s="381"/>
      <c r="AK2879" s="381"/>
      <c r="AL2879" s="381"/>
      <c r="AM2879" s="381"/>
    </row>
    <row r="2880" spans="1:39" x14ac:dyDescent="0.35">
      <c r="A2880" s="379"/>
      <c r="B2880" s="379"/>
      <c r="C2880" s="379"/>
      <c r="D2880" s="379"/>
      <c r="E2880" s="379"/>
      <c r="F2880" s="379"/>
      <c r="G2880" s="379"/>
      <c r="H2880" s="379"/>
      <c r="I2880" s="379"/>
      <c r="J2880" s="379"/>
      <c r="K2880" s="379"/>
      <c r="L2880" s="379"/>
      <c r="M2880" s="379"/>
      <c r="N2880" s="379"/>
      <c r="O2880" s="379"/>
      <c r="P2880" s="379"/>
      <c r="Q2880" s="379"/>
      <c r="R2880" s="379"/>
      <c r="S2880" s="379"/>
      <c r="T2880" s="379"/>
      <c r="U2880" s="379"/>
      <c r="V2880" s="379"/>
      <c r="W2880" s="379"/>
      <c r="X2880" s="379"/>
      <c r="Y2880" s="379"/>
      <c r="Z2880" s="379"/>
      <c r="AA2880" s="380"/>
      <c r="AB2880" s="379"/>
      <c r="AC2880" s="379"/>
      <c r="AD2880" s="379"/>
      <c r="AE2880" s="381"/>
      <c r="AF2880" s="105"/>
      <c r="AG2880" s="381"/>
      <c r="AH2880" s="381"/>
      <c r="AI2880" s="381"/>
      <c r="AJ2880" s="381"/>
      <c r="AK2880" s="381"/>
      <c r="AL2880" s="381"/>
      <c r="AM2880" s="381"/>
    </row>
    <row r="2881" spans="1:39" x14ac:dyDescent="0.35">
      <c r="A2881" s="379"/>
      <c r="B2881" s="379"/>
      <c r="C2881" s="379"/>
      <c r="D2881" s="379"/>
      <c r="E2881" s="379"/>
      <c r="F2881" s="379"/>
      <c r="G2881" s="379"/>
      <c r="H2881" s="379"/>
      <c r="I2881" s="379"/>
      <c r="J2881" s="379"/>
      <c r="K2881" s="379"/>
      <c r="L2881" s="379"/>
      <c r="M2881" s="379"/>
      <c r="N2881" s="379"/>
      <c r="O2881" s="379"/>
      <c r="P2881" s="379"/>
      <c r="Q2881" s="379"/>
      <c r="R2881" s="379"/>
      <c r="S2881" s="379"/>
      <c r="T2881" s="379"/>
      <c r="U2881" s="379"/>
      <c r="V2881" s="379"/>
      <c r="W2881" s="379"/>
      <c r="X2881" s="379"/>
      <c r="Y2881" s="379"/>
      <c r="Z2881" s="379"/>
      <c r="AA2881" s="380"/>
      <c r="AB2881" s="379"/>
      <c r="AC2881" s="379"/>
      <c r="AD2881" s="379"/>
      <c r="AE2881" s="381"/>
      <c r="AF2881" s="105"/>
      <c r="AG2881" s="381"/>
      <c r="AH2881" s="381"/>
      <c r="AI2881" s="381"/>
      <c r="AJ2881" s="381"/>
      <c r="AK2881" s="381"/>
      <c r="AL2881" s="381"/>
      <c r="AM2881" s="381"/>
    </row>
    <row r="2882" spans="1:39" x14ac:dyDescent="0.35">
      <c r="A2882" s="379"/>
      <c r="B2882" s="379"/>
      <c r="C2882" s="379"/>
      <c r="D2882" s="379"/>
      <c r="E2882" s="379"/>
      <c r="F2882" s="379"/>
      <c r="G2882" s="379"/>
      <c r="H2882" s="379"/>
      <c r="I2882" s="379"/>
      <c r="J2882" s="379"/>
      <c r="K2882" s="379"/>
      <c r="L2882" s="379"/>
      <c r="M2882" s="379"/>
      <c r="N2882" s="379"/>
      <c r="O2882" s="379"/>
      <c r="P2882" s="379"/>
      <c r="Q2882" s="379"/>
      <c r="R2882" s="379"/>
      <c r="S2882" s="379"/>
      <c r="T2882" s="379"/>
      <c r="U2882" s="379"/>
      <c r="V2882" s="379"/>
      <c r="W2882" s="379"/>
      <c r="X2882" s="379"/>
      <c r="Y2882" s="379"/>
      <c r="Z2882" s="379"/>
      <c r="AA2882" s="380"/>
      <c r="AB2882" s="379"/>
      <c r="AC2882" s="379"/>
      <c r="AD2882" s="379"/>
      <c r="AE2882" s="381"/>
      <c r="AF2882" s="105"/>
      <c r="AG2882" s="381"/>
      <c r="AH2882" s="381"/>
      <c r="AI2882" s="381"/>
      <c r="AJ2882" s="381"/>
      <c r="AK2882" s="381"/>
      <c r="AL2882" s="381"/>
      <c r="AM2882" s="381"/>
    </row>
    <row r="2883" spans="1:39" x14ac:dyDescent="0.35">
      <c r="A2883" s="379"/>
      <c r="B2883" s="379"/>
      <c r="C2883" s="379"/>
      <c r="D2883" s="379"/>
      <c r="E2883" s="379"/>
      <c r="F2883" s="379"/>
      <c r="G2883" s="379"/>
      <c r="H2883" s="379"/>
      <c r="I2883" s="379"/>
      <c r="J2883" s="379"/>
      <c r="K2883" s="379"/>
      <c r="L2883" s="379"/>
      <c r="M2883" s="379"/>
      <c r="N2883" s="379"/>
      <c r="O2883" s="379"/>
      <c r="P2883" s="379"/>
      <c r="Q2883" s="379"/>
      <c r="R2883" s="379"/>
      <c r="S2883" s="379"/>
      <c r="T2883" s="379"/>
      <c r="U2883" s="379"/>
      <c r="V2883" s="379"/>
      <c r="W2883" s="379"/>
      <c r="X2883" s="379"/>
      <c r="Y2883" s="379"/>
      <c r="Z2883" s="379"/>
      <c r="AA2883" s="380"/>
      <c r="AB2883" s="379"/>
      <c r="AC2883" s="379"/>
      <c r="AD2883" s="379"/>
      <c r="AE2883" s="381"/>
      <c r="AF2883" s="105"/>
      <c r="AG2883" s="381"/>
      <c r="AH2883" s="381"/>
      <c r="AI2883" s="381"/>
      <c r="AJ2883" s="381"/>
      <c r="AK2883" s="381"/>
      <c r="AL2883" s="381"/>
      <c r="AM2883" s="381"/>
    </row>
    <row r="2884" spans="1:39" x14ac:dyDescent="0.35">
      <c r="A2884" s="379"/>
      <c r="B2884" s="379"/>
      <c r="C2884" s="379"/>
      <c r="D2884" s="379"/>
      <c r="E2884" s="379"/>
      <c r="F2884" s="379"/>
      <c r="G2884" s="379"/>
      <c r="H2884" s="379"/>
      <c r="I2884" s="379"/>
      <c r="J2884" s="379"/>
      <c r="K2884" s="379"/>
      <c r="L2884" s="379"/>
      <c r="M2884" s="379"/>
      <c r="N2884" s="379"/>
      <c r="O2884" s="379"/>
      <c r="P2884" s="379"/>
      <c r="Q2884" s="379"/>
      <c r="R2884" s="379"/>
      <c r="S2884" s="379"/>
      <c r="T2884" s="379"/>
      <c r="U2884" s="379"/>
      <c r="V2884" s="379"/>
      <c r="W2884" s="379"/>
      <c r="X2884" s="379"/>
      <c r="Y2884" s="379"/>
      <c r="Z2884" s="379"/>
      <c r="AA2884" s="380"/>
      <c r="AB2884" s="379"/>
      <c r="AC2884" s="379"/>
      <c r="AD2884" s="379"/>
      <c r="AE2884" s="381"/>
      <c r="AF2884" s="105"/>
      <c r="AG2884" s="381"/>
      <c r="AH2884" s="381"/>
      <c r="AI2884" s="381"/>
      <c r="AJ2884" s="381"/>
      <c r="AK2884" s="381"/>
      <c r="AL2884" s="381"/>
      <c r="AM2884" s="381"/>
    </row>
    <row r="2885" spans="1:39" x14ac:dyDescent="0.35">
      <c r="A2885" s="379"/>
      <c r="B2885" s="379"/>
      <c r="C2885" s="379"/>
      <c r="D2885" s="379"/>
      <c r="E2885" s="379"/>
      <c r="F2885" s="379"/>
      <c r="G2885" s="379"/>
      <c r="H2885" s="379"/>
      <c r="I2885" s="379"/>
      <c r="J2885" s="379"/>
      <c r="K2885" s="379"/>
      <c r="L2885" s="379"/>
      <c r="M2885" s="379"/>
      <c r="N2885" s="379"/>
      <c r="O2885" s="379"/>
      <c r="P2885" s="379"/>
      <c r="Q2885" s="379"/>
      <c r="R2885" s="379"/>
      <c r="S2885" s="379"/>
      <c r="T2885" s="379"/>
      <c r="U2885" s="379"/>
      <c r="V2885" s="379"/>
      <c r="W2885" s="379"/>
      <c r="X2885" s="379"/>
      <c r="Y2885" s="379"/>
      <c r="Z2885" s="379"/>
      <c r="AA2885" s="380"/>
      <c r="AB2885" s="379"/>
      <c r="AC2885" s="379"/>
      <c r="AD2885" s="379"/>
      <c r="AE2885" s="381"/>
      <c r="AF2885" s="105"/>
      <c r="AG2885" s="381"/>
      <c r="AH2885" s="381"/>
      <c r="AI2885" s="381"/>
      <c r="AJ2885" s="381"/>
      <c r="AK2885" s="381"/>
      <c r="AL2885" s="381"/>
      <c r="AM2885" s="381"/>
    </row>
    <row r="2886" spans="1:39" x14ac:dyDescent="0.35">
      <c r="A2886" s="379"/>
      <c r="B2886" s="379"/>
      <c r="C2886" s="379"/>
      <c r="D2886" s="379"/>
      <c r="E2886" s="379"/>
      <c r="F2886" s="379"/>
      <c r="G2886" s="379"/>
      <c r="H2886" s="379"/>
      <c r="I2886" s="379"/>
      <c r="J2886" s="379"/>
      <c r="K2886" s="379"/>
      <c r="L2886" s="379"/>
      <c r="M2886" s="379"/>
      <c r="N2886" s="379"/>
      <c r="O2886" s="379"/>
      <c r="P2886" s="379"/>
      <c r="Q2886" s="379"/>
      <c r="R2886" s="379"/>
      <c r="S2886" s="379"/>
      <c r="T2886" s="379"/>
      <c r="U2886" s="379"/>
      <c r="V2886" s="379"/>
      <c r="W2886" s="379"/>
      <c r="X2886" s="379"/>
      <c r="Y2886" s="379"/>
      <c r="Z2886" s="379"/>
      <c r="AA2886" s="380"/>
      <c r="AB2886" s="379"/>
      <c r="AC2886" s="379"/>
      <c r="AD2886" s="379"/>
      <c r="AE2886" s="381"/>
      <c r="AF2886" s="105"/>
      <c r="AG2886" s="381"/>
      <c r="AH2886" s="381"/>
      <c r="AI2886" s="381"/>
      <c r="AJ2886" s="381"/>
      <c r="AK2886" s="381"/>
      <c r="AL2886" s="381"/>
      <c r="AM2886" s="381"/>
    </row>
    <row r="2887" spans="1:39" x14ac:dyDescent="0.35">
      <c r="A2887" s="379"/>
      <c r="B2887" s="379"/>
      <c r="C2887" s="379"/>
      <c r="D2887" s="379"/>
      <c r="E2887" s="379"/>
      <c r="F2887" s="379"/>
      <c r="G2887" s="379"/>
      <c r="H2887" s="379"/>
      <c r="I2887" s="379"/>
      <c r="J2887" s="379"/>
      <c r="K2887" s="379"/>
      <c r="L2887" s="379"/>
      <c r="M2887" s="379"/>
      <c r="N2887" s="379"/>
      <c r="O2887" s="379"/>
      <c r="P2887" s="379"/>
      <c r="Q2887" s="379"/>
      <c r="R2887" s="379"/>
      <c r="S2887" s="379"/>
      <c r="T2887" s="379"/>
      <c r="U2887" s="379"/>
      <c r="V2887" s="379"/>
      <c r="W2887" s="379"/>
      <c r="X2887" s="379"/>
      <c r="Y2887" s="379"/>
      <c r="Z2887" s="379"/>
      <c r="AA2887" s="380"/>
      <c r="AB2887" s="379"/>
      <c r="AC2887" s="379"/>
      <c r="AD2887" s="379"/>
      <c r="AE2887" s="381"/>
      <c r="AF2887" s="105"/>
      <c r="AG2887" s="381"/>
      <c r="AH2887" s="381"/>
      <c r="AI2887" s="381"/>
      <c r="AJ2887" s="381"/>
      <c r="AK2887" s="381"/>
      <c r="AL2887" s="381"/>
      <c r="AM2887" s="381"/>
    </row>
    <row r="2888" spans="1:39" x14ac:dyDescent="0.35">
      <c r="A2888" s="379"/>
      <c r="B2888" s="379"/>
      <c r="C2888" s="379"/>
      <c r="D2888" s="379"/>
      <c r="E2888" s="379"/>
      <c r="F2888" s="379"/>
      <c r="G2888" s="379"/>
      <c r="H2888" s="379"/>
      <c r="I2888" s="379"/>
      <c r="J2888" s="379"/>
      <c r="K2888" s="379"/>
      <c r="L2888" s="379"/>
      <c r="M2888" s="379"/>
      <c r="N2888" s="379"/>
      <c r="O2888" s="379"/>
      <c r="P2888" s="379"/>
      <c r="Q2888" s="379"/>
      <c r="R2888" s="379"/>
      <c r="S2888" s="379"/>
      <c r="T2888" s="379"/>
      <c r="U2888" s="379"/>
      <c r="V2888" s="379"/>
      <c r="W2888" s="379"/>
      <c r="X2888" s="379"/>
      <c r="Y2888" s="379"/>
      <c r="Z2888" s="379"/>
      <c r="AA2888" s="380"/>
      <c r="AB2888" s="379"/>
      <c r="AC2888" s="379"/>
      <c r="AD2888" s="379"/>
      <c r="AE2888" s="381"/>
      <c r="AF2888" s="105"/>
      <c r="AG2888" s="381"/>
      <c r="AH2888" s="381"/>
      <c r="AI2888" s="381"/>
      <c r="AJ2888" s="381"/>
      <c r="AK2888" s="381"/>
      <c r="AL2888" s="381"/>
      <c r="AM2888" s="381"/>
    </row>
    <row r="2889" spans="1:39" x14ac:dyDescent="0.35">
      <c r="A2889" s="379"/>
      <c r="B2889" s="379"/>
      <c r="C2889" s="379"/>
      <c r="D2889" s="379"/>
      <c r="E2889" s="379"/>
      <c r="F2889" s="379"/>
      <c r="G2889" s="379"/>
      <c r="H2889" s="379"/>
      <c r="I2889" s="379"/>
      <c r="J2889" s="379"/>
      <c r="K2889" s="379"/>
      <c r="L2889" s="379"/>
      <c r="M2889" s="379"/>
      <c r="N2889" s="379"/>
      <c r="O2889" s="379"/>
      <c r="P2889" s="379"/>
      <c r="Q2889" s="379"/>
      <c r="R2889" s="379"/>
      <c r="S2889" s="379"/>
      <c r="T2889" s="379"/>
      <c r="U2889" s="379"/>
      <c r="V2889" s="379"/>
      <c r="W2889" s="379"/>
      <c r="X2889" s="379"/>
      <c r="Y2889" s="379"/>
      <c r="Z2889" s="379"/>
      <c r="AA2889" s="380"/>
      <c r="AB2889" s="379"/>
      <c r="AC2889" s="379"/>
      <c r="AD2889" s="379"/>
      <c r="AE2889" s="381"/>
      <c r="AF2889" s="105"/>
      <c r="AG2889" s="381"/>
      <c r="AH2889" s="381"/>
      <c r="AI2889" s="381"/>
      <c r="AJ2889" s="381"/>
      <c r="AK2889" s="381"/>
      <c r="AL2889" s="381"/>
      <c r="AM2889" s="381"/>
    </row>
    <row r="2890" spans="1:39" x14ac:dyDescent="0.35">
      <c r="A2890" s="379"/>
      <c r="B2890" s="379"/>
      <c r="C2890" s="379"/>
      <c r="D2890" s="379"/>
      <c r="E2890" s="379"/>
      <c r="F2890" s="379"/>
      <c r="G2890" s="379"/>
      <c r="H2890" s="379"/>
      <c r="I2890" s="379"/>
      <c r="J2890" s="379"/>
      <c r="K2890" s="379"/>
      <c r="L2890" s="379"/>
      <c r="M2890" s="379"/>
      <c r="N2890" s="379"/>
      <c r="O2890" s="379"/>
      <c r="P2890" s="379"/>
      <c r="Q2890" s="379"/>
      <c r="R2890" s="379"/>
      <c r="S2890" s="379"/>
      <c r="T2890" s="379"/>
      <c r="U2890" s="379"/>
      <c r="V2890" s="379"/>
      <c r="W2890" s="379"/>
      <c r="X2890" s="379"/>
      <c r="Y2890" s="379"/>
      <c r="Z2890" s="379"/>
      <c r="AA2890" s="380"/>
      <c r="AB2890" s="379"/>
      <c r="AC2890" s="379"/>
      <c r="AD2890" s="379"/>
      <c r="AE2890" s="381"/>
      <c r="AF2890" s="105"/>
      <c r="AG2890" s="381"/>
      <c r="AH2890" s="381"/>
      <c r="AI2890" s="381"/>
      <c r="AJ2890" s="381"/>
      <c r="AK2890" s="381"/>
      <c r="AL2890" s="381"/>
      <c r="AM2890" s="381"/>
    </row>
    <row r="2891" spans="1:39" x14ac:dyDescent="0.35">
      <c r="A2891" s="379"/>
      <c r="B2891" s="379"/>
      <c r="C2891" s="379"/>
      <c r="D2891" s="379"/>
      <c r="E2891" s="379"/>
      <c r="F2891" s="379"/>
      <c r="G2891" s="379"/>
      <c r="H2891" s="379"/>
      <c r="I2891" s="379"/>
      <c r="J2891" s="379"/>
      <c r="K2891" s="379"/>
      <c r="L2891" s="379"/>
      <c r="M2891" s="379"/>
      <c r="N2891" s="379"/>
      <c r="O2891" s="379"/>
      <c r="P2891" s="379"/>
      <c r="Q2891" s="379"/>
      <c r="R2891" s="379"/>
      <c r="S2891" s="379"/>
      <c r="T2891" s="379"/>
      <c r="U2891" s="379"/>
      <c r="V2891" s="379"/>
      <c r="W2891" s="379"/>
      <c r="X2891" s="379"/>
      <c r="Y2891" s="379"/>
      <c r="Z2891" s="379"/>
      <c r="AA2891" s="380"/>
      <c r="AB2891" s="379"/>
      <c r="AC2891" s="379"/>
      <c r="AD2891" s="379"/>
      <c r="AE2891" s="381"/>
      <c r="AF2891" s="105"/>
      <c r="AG2891" s="381"/>
      <c r="AH2891" s="381"/>
      <c r="AI2891" s="381"/>
      <c r="AJ2891" s="381"/>
      <c r="AK2891" s="381"/>
      <c r="AL2891" s="381"/>
      <c r="AM2891" s="381"/>
    </row>
    <row r="2892" spans="1:39" x14ac:dyDescent="0.35">
      <c r="A2892" s="379"/>
      <c r="B2892" s="379"/>
      <c r="C2892" s="379"/>
      <c r="D2892" s="379"/>
      <c r="E2892" s="379"/>
      <c r="F2892" s="379"/>
      <c r="G2892" s="379"/>
      <c r="H2892" s="379"/>
      <c r="I2892" s="379"/>
      <c r="J2892" s="379"/>
      <c r="K2892" s="379"/>
      <c r="L2892" s="379"/>
      <c r="M2892" s="379"/>
      <c r="N2892" s="379"/>
      <c r="O2892" s="379"/>
      <c r="P2892" s="379"/>
      <c r="Q2892" s="379"/>
      <c r="R2892" s="379"/>
      <c r="S2892" s="379"/>
      <c r="T2892" s="379"/>
      <c r="U2892" s="379"/>
      <c r="V2892" s="379"/>
      <c r="W2892" s="379"/>
      <c r="X2892" s="379"/>
      <c r="Y2892" s="379"/>
      <c r="Z2892" s="379"/>
      <c r="AA2892" s="380"/>
      <c r="AB2892" s="379"/>
      <c r="AC2892" s="379"/>
      <c r="AD2892" s="379"/>
      <c r="AE2892" s="381"/>
      <c r="AF2892" s="105"/>
      <c r="AG2892" s="381"/>
      <c r="AH2892" s="381"/>
      <c r="AI2892" s="381"/>
      <c r="AJ2892" s="381"/>
      <c r="AK2892" s="381"/>
      <c r="AL2892" s="381"/>
      <c r="AM2892" s="381"/>
    </row>
    <row r="2893" spans="1:39" x14ac:dyDescent="0.35">
      <c r="A2893" s="379"/>
      <c r="B2893" s="379"/>
      <c r="C2893" s="379"/>
      <c r="D2893" s="379"/>
      <c r="E2893" s="379"/>
      <c r="F2893" s="379"/>
      <c r="G2893" s="379"/>
      <c r="H2893" s="379"/>
      <c r="I2893" s="379"/>
      <c r="J2893" s="379"/>
      <c r="K2893" s="379"/>
      <c r="L2893" s="379"/>
      <c r="M2893" s="379"/>
      <c r="N2893" s="379"/>
      <c r="O2893" s="379"/>
      <c r="P2893" s="379"/>
      <c r="Q2893" s="379"/>
      <c r="R2893" s="379"/>
      <c r="S2893" s="379"/>
      <c r="T2893" s="379"/>
      <c r="U2893" s="379"/>
      <c r="V2893" s="379"/>
      <c r="W2893" s="379"/>
      <c r="X2893" s="379"/>
      <c r="Y2893" s="379"/>
      <c r="Z2893" s="379"/>
      <c r="AA2893" s="380"/>
      <c r="AB2893" s="379"/>
      <c r="AC2893" s="379"/>
      <c r="AD2893" s="379"/>
      <c r="AE2893" s="381"/>
      <c r="AF2893" s="105"/>
      <c r="AG2893" s="381"/>
      <c r="AH2893" s="381"/>
      <c r="AI2893" s="381"/>
      <c r="AJ2893" s="381"/>
      <c r="AK2893" s="381"/>
      <c r="AL2893" s="381"/>
      <c r="AM2893" s="381"/>
    </row>
    <row r="2894" spans="1:39" x14ac:dyDescent="0.35">
      <c r="A2894" s="379"/>
      <c r="B2894" s="379"/>
      <c r="C2894" s="379"/>
      <c r="D2894" s="379"/>
      <c r="E2894" s="379"/>
      <c r="F2894" s="379"/>
      <c r="G2894" s="379"/>
      <c r="H2894" s="379"/>
      <c r="I2894" s="379"/>
      <c r="J2894" s="379"/>
      <c r="K2894" s="379"/>
      <c r="L2894" s="379"/>
      <c r="M2894" s="379"/>
      <c r="N2894" s="379"/>
      <c r="O2894" s="379"/>
      <c r="P2894" s="379"/>
      <c r="Q2894" s="379"/>
      <c r="R2894" s="379"/>
      <c r="S2894" s="379"/>
      <c r="T2894" s="379"/>
      <c r="U2894" s="379"/>
      <c r="V2894" s="379"/>
      <c r="W2894" s="379"/>
      <c r="X2894" s="379"/>
      <c r="Y2894" s="379"/>
      <c r="Z2894" s="379"/>
      <c r="AA2894" s="380"/>
      <c r="AB2894" s="379"/>
      <c r="AC2894" s="379"/>
      <c r="AD2894" s="379"/>
      <c r="AE2894" s="381"/>
      <c r="AF2894" s="105"/>
      <c r="AG2894" s="381"/>
      <c r="AH2894" s="381"/>
      <c r="AI2894" s="381"/>
      <c r="AJ2894" s="381"/>
      <c r="AK2894" s="381"/>
      <c r="AL2894" s="381"/>
      <c r="AM2894" s="381"/>
    </row>
    <row r="2895" spans="1:39" x14ac:dyDescent="0.35">
      <c r="A2895" s="379"/>
      <c r="B2895" s="379"/>
      <c r="C2895" s="379"/>
      <c r="D2895" s="379"/>
      <c r="E2895" s="379"/>
      <c r="F2895" s="379"/>
      <c r="G2895" s="379"/>
      <c r="H2895" s="379"/>
      <c r="I2895" s="379"/>
      <c r="J2895" s="379"/>
      <c r="K2895" s="379"/>
      <c r="L2895" s="379"/>
      <c r="M2895" s="379"/>
      <c r="N2895" s="379"/>
      <c r="O2895" s="379"/>
      <c r="P2895" s="379"/>
      <c r="Q2895" s="379"/>
      <c r="R2895" s="379"/>
      <c r="S2895" s="379"/>
      <c r="T2895" s="379"/>
      <c r="U2895" s="379"/>
      <c r="V2895" s="379"/>
      <c r="W2895" s="379"/>
      <c r="X2895" s="379"/>
      <c r="Y2895" s="379"/>
      <c r="Z2895" s="379"/>
      <c r="AA2895" s="380"/>
      <c r="AB2895" s="379"/>
      <c r="AC2895" s="379"/>
      <c r="AD2895" s="379"/>
      <c r="AE2895" s="381"/>
      <c r="AF2895" s="105"/>
      <c r="AG2895" s="381"/>
      <c r="AH2895" s="381"/>
      <c r="AI2895" s="381"/>
      <c r="AJ2895" s="381"/>
      <c r="AK2895" s="381"/>
      <c r="AL2895" s="381"/>
      <c r="AM2895" s="381"/>
    </row>
    <row r="2896" spans="1:39" x14ac:dyDescent="0.35">
      <c r="A2896" s="379"/>
      <c r="B2896" s="379"/>
      <c r="C2896" s="379"/>
      <c r="D2896" s="379"/>
      <c r="E2896" s="379"/>
      <c r="F2896" s="379"/>
      <c r="G2896" s="379"/>
      <c r="H2896" s="379"/>
      <c r="I2896" s="379"/>
      <c r="J2896" s="379"/>
      <c r="K2896" s="379"/>
      <c r="L2896" s="379"/>
      <c r="M2896" s="379"/>
      <c r="N2896" s="379"/>
      <c r="O2896" s="379"/>
      <c r="P2896" s="379"/>
      <c r="Q2896" s="379"/>
      <c r="R2896" s="379"/>
      <c r="S2896" s="379"/>
      <c r="T2896" s="379"/>
      <c r="U2896" s="379"/>
      <c r="V2896" s="379"/>
      <c r="W2896" s="379"/>
      <c r="X2896" s="379"/>
      <c r="Y2896" s="379"/>
      <c r="Z2896" s="379"/>
      <c r="AA2896" s="380"/>
      <c r="AB2896" s="379"/>
      <c r="AC2896" s="379"/>
      <c r="AD2896" s="379"/>
      <c r="AE2896" s="381"/>
      <c r="AF2896" s="105"/>
      <c r="AG2896" s="381"/>
      <c r="AH2896" s="381"/>
      <c r="AI2896" s="381"/>
      <c r="AJ2896" s="381"/>
      <c r="AK2896" s="381"/>
      <c r="AL2896" s="381"/>
      <c r="AM2896" s="381"/>
    </row>
    <row r="2897" spans="1:39" x14ac:dyDescent="0.35">
      <c r="A2897" s="379"/>
      <c r="B2897" s="379"/>
      <c r="C2897" s="379"/>
      <c r="D2897" s="379"/>
      <c r="E2897" s="379"/>
      <c r="F2897" s="379"/>
      <c r="G2897" s="379"/>
      <c r="H2897" s="379"/>
      <c r="I2897" s="379"/>
      <c r="J2897" s="379"/>
      <c r="K2897" s="379"/>
      <c r="L2897" s="379"/>
      <c r="M2897" s="379"/>
      <c r="N2897" s="379"/>
      <c r="O2897" s="379"/>
      <c r="P2897" s="379"/>
      <c r="Q2897" s="379"/>
      <c r="R2897" s="379"/>
      <c r="S2897" s="379"/>
      <c r="T2897" s="379"/>
      <c r="U2897" s="379"/>
      <c r="V2897" s="379"/>
      <c r="W2897" s="379"/>
      <c r="X2897" s="379"/>
      <c r="Y2897" s="379"/>
      <c r="Z2897" s="379"/>
      <c r="AA2897" s="380"/>
      <c r="AB2897" s="379"/>
      <c r="AC2897" s="379"/>
      <c r="AD2897" s="379"/>
      <c r="AE2897" s="381"/>
      <c r="AF2897" s="105"/>
      <c r="AG2897" s="381"/>
      <c r="AH2897" s="381"/>
      <c r="AI2897" s="381"/>
      <c r="AJ2897" s="381"/>
      <c r="AK2897" s="381"/>
      <c r="AL2897" s="381"/>
      <c r="AM2897" s="381"/>
    </row>
    <row r="2898" spans="1:39" x14ac:dyDescent="0.35">
      <c r="A2898" s="379"/>
      <c r="B2898" s="379"/>
      <c r="C2898" s="379"/>
      <c r="D2898" s="379"/>
      <c r="E2898" s="379"/>
      <c r="F2898" s="379"/>
      <c r="G2898" s="379"/>
      <c r="H2898" s="379"/>
      <c r="I2898" s="379"/>
      <c r="J2898" s="379"/>
      <c r="K2898" s="379"/>
      <c r="L2898" s="379"/>
      <c r="M2898" s="379"/>
      <c r="N2898" s="379"/>
      <c r="O2898" s="379"/>
      <c r="P2898" s="379"/>
      <c r="Q2898" s="379"/>
      <c r="R2898" s="379"/>
      <c r="S2898" s="379"/>
      <c r="T2898" s="379"/>
      <c r="U2898" s="379"/>
      <c r="V2898" s="379"/>
      <c r="W2898" s="379"/>
      <c r="X2898" s="379"/>
      <c r="Y2898" s="379"/>
      <c r="Z2898" s="379"/>
      <c r="AA2898" s="380"/>
      <c r="AB2898" s="379"/>
      <c r="AC2898" s="379"/>
      <c r="AD2898" s="379"/>
      <c r="AE2898" s="381"/>
      <c r="AF2898" s="105"/>
      <c r="AG2898" s="381"/>
      <c r="AH2898" s="381"/>
      <c r="AI2898" s="381"/>
      <c r="AJ2898" s="381"/>
      <c r="AK2898" s="381"/>
      <c r="AL2898" s="381"/>
      <c r="AM2898" s="381"/>
    </row>
    <row r="2899" spans="1:39" x14ac:dyDescent="0.35">
      <c r="A2899" s="379"/>
      <c r="B2899" s="379"/>
      <c r="C2899" s="379"/>
      <c r="D2899" s="379"/>
      <c r="E2899" s="379"/>
      <c r="F2899" s="379"/>
      <c r="G2899" s="379"/>
      <c r="H2899" s="379"/>
      <c r="I2899" s="379"/>
      <c r="J2899" s="379"/>
      <c r="K2899" s="379"/>
      <c r="L2899" s="379"/>
      <c r="M2899" s="379"/>
      <c r="N2899" s="379"/>
      <c r="O2899" s="379"/>
      <c r="P2899" s="379"/>
      <c r="Q2899" s="379"/>
      <c r="R2899" s="379"/>
      <c r="S2899" s="379"/>
      <c r="T2899" s="379"/>
      <c r="U2899" s="379"/>
      <c r="V2899" s="379"/>
      <c r="W2899" s="379"/>
      <c r="X2899" s="379"/>
      <c r="Y2899" s="379"/>
      <c r="Z2899" s="379"/>
      <c r="AA2899" s="380"/>
      <c r="AB2899" s="379"/>
      <c r="AC2899" s="379"/>
      <c r="AD2899" s="379"/>
      <c r="AE2899" s="381"/>
      <c r="AF2899" s="105"/>
      <c r="AG2899" s="381"/>
      <c r="AH2899" s="381"/>
      <c r="AI2899" s="381"/>
      <c r="AJ2899" s="381"/>
      <c r="AK2899" s="381"/>
      <c r="AL2899" s="381"/>
      <c r="AM2899" s="381"/>
    </row>
    <row r="2900" spans="1:39" x14ac:dyDescent="0.35">
      <c r="A2900" s="379"/>
      <c r="B2900" s="379"/>
      <c r="C2900" s="379"/>
      <c r="D2900" s="379"/>
      <c r="E2900" s="379"/>
      <c r="F2900" s="379"/>
      <c r="G2900" s="379"/>
      <c r="H2900" s="379"/>
      <c r="I2900" s="379"/>
      <c r="J2900" s="379"/>
      <c r="K2900" s="379"/>
      <c r="L2900" s="379"/>
      <c r="M2900" s="379"/>
      <c r="N2900" s="379"/>
      <c r="O2900" s="379"/>
      <c r="P2900" s="379"/>
      <c r="Q2900" s="379"/>
      <c r="R2900" s="379"/>
      <c r="S2900" s="379"/>
      <c r="T2900" s="379"/>
      <c r="U2900" s="379"/>
      <c r="V2900" s="379"/>
      <c r="W2900" s="379"/>
      <c r="X2900" s="379"/>
      <c r="Y2900" s="379"/>
      <c r="Z2900" s="379"/>
      <c r="AA2900" s="380"/>
      <c r="AB2900" s="379"/>
      <c r="AC2900" s="379"/>
      <c r="AD2900" s="379"/>
      <c r="AE2900" s="381"/>
      <c r="AF2900" s="105"/>
      <c r="AG2900" s="381"/>
      <c r="AH2900" s="381"/>
      <c r="AI2900" s="381"/>
      <c r="AJ2900" s="381"/>
      <c r="AK2900" s="381"/>
      <c r="AL2900" s="381"/>
      <c r="AM2900" s="381"/>
    </row>
    <row r="2901" spans="1:39" x14ac:dyDescent="0.35">
      <c r="A2901" s="379"/>
      <c r="B2901" s="379"/>
      <c r="C2901" s="379"/>
      <c r="D2901" s="379"/>
      <c r="E2901" s="379"/>
      <c r="F2901" s="379"/>
      <c r="G2901" s="379"/>
      <c r="H2901" s="379"/>
      <c r="I2901" s="379"/>
      <c r="J2901" s="379"/>
      <c r="K2901" s="379"/>
      <c r="L2901" s="379"/>
      <c r="M2901" s="379"/>
      <c r="N2901" s="379"/>
      <c r="O2901" s="379"/>
      <c r="P2901" s="379"/>
      <c r="Q2901" s="379"/>
      <c r="R2901" s="379"/>
      <c r="S2901" s="379"/>
      <c r="T2901" s="379"/>
      <c r="U2901" s="379"/>
      <c r="V2901" s="379"/>
      <c r="W2901" s="379"/>
      <c r="X2901" s="379"/>
      <c r="Y2901" s="379"/>
      <c r="Z2901" s="379"/>
      <c r="AA2901" s="380"/>
      <c r="AB2901" s="379"/>
      <c r="AC2901" s="379"/>
      <c r="AD2901" s="379"/>
      <c r="AE2901" s="381"/>
      <c r="AF2901" s="105"/>
      <c r="AG2901" s="381"/>
      <c r="AH2901" s="381"/>
      <c r="AI2901" s="381"/>
      <c r="AJ2901" s="381"/>
      <c r="AK2901" s="381"/>
      <c r="AL2901" s="381"/>
      <c r="AM2901" s="381"/>
    </row>
    <row r="2902" spans="1:39" x14ac:dyDescent="0.35">
      <c r="A2902" s="379"/>
      <c r="B2902" s="379"/>
      <c r="C2902" s="379"/>
      <c r="D2902" s="379"/>
      <c r="E2902" s="379"/>
      <c r="F2902" s="379"/>
      <c r="G2902" s="379"/>
      <c r="H2902" s="379"/>
      <c r="I2902" s="379"/>
      <c r="J2902" s="379"/>
      <c r="K2902" s="379"/>
      <c r="L2902" s="379"/>
      <c r="M2902" s="379"/>
      <c r="N2902" s="379"/>
      <c r="O2902" s="379"/>
      <c r="P2902" s="379"/>
      <c r="Q2902" s="379"/>
      <c r="R2902" s="379"/>
      <c r="S2902" s="379"/>
      <c r="T2902" s="379"/>
      <c r="U2902" s="379"/>
      <c r="V2902" s="379"/>
      <c r="W2902" s="379"/>
      <c r="X2902" s="379"/>
      <c r="Y2902" s="379"/>
      <c r="Z2902" s="379"/>
      <c r="AA2902" s="380"/>
      <c r="AB2902" s="379"/>
      <c r="AC2902" s="379"/>
      <c r="AD2902" s="379"/>
      <c r="AE2902" s="381"/>
      <c r="AF2902" s="105"/>
      <c r="AG2902" s="381"/>
      <c r="AH2902" s="381"/>
      <c r="AI2902" s="381"/>
      <c r="AJ2902" s="381"/>
      <c r="AK2902" s="381"/>
      <c r="AL2902" s="381"/>
      <c r="AM2902" s="381"/>
    </row>
    <row r="2903" spans="1:39" x14ac:dyDescent="0.35">
      <c r="A2903" s="379"/>
      <c r="B2903" s="379"/>
      <c r="C2903" s="379"/>
      <c r="D2903" s="379"/>
      <c r="E2903" s="379"/>
      <c r="F2903" s="379"/>
      <c r="G2903" s="379"/>
      <c r="H2903" s="379"/>
      <c r="I2903" s="379"/>
      <c r="J2903" s="379"/>
      <c r="K2903" s="379"/>
      <c r="L2903" s="379"/>
      <c r="M2903" s="379"/>
      <c r="N2903" s="379"/>
      <c r="O2903" s="379"/>
      <c r="P2903" s="379"/>
      <c r="Q2903" s="379"/>
      <c r="R2903" s="379"/>
      <c r="S2903" s="379"/>
      <c r="T2903" s="379"/>
      <c r="U2903" s="379"/>
      <c r="V2903" s="379"/>
      <c r="W2903" s="379"/>
      <c r="X2903" s="379"/>
      <c r="Y2903" s="379"/>
      <c r="Z2903" s="379"/>
      <c r="AA2903" s="380"/>
      <c r="AB2903" s="379"/>
      <c r="AC2903" s="379"/>
      <c r="AD2903" s="379"/>
      <c r="AE2903" s="381"/>
      <c r="AF2903" s="105"/>
      <c r="AG2903" s="381"/>
      <c r="AH2903" s="381"/>
      <c r="AI2903" s="381"/>
      <c r="AJ2903" s="381"/>
      <c r="AK2903" s="381"/>
      <c r="AL2903" s="381"/>
      <c r="AM2903" s="381"/>
    </row>
    <row r="2904" spans="1:39" x14ac:dyDescent="0.35">
      <c r="A2904" s="379"/>
      <c r="B2904" s="379"/>
      <c r="C2904" s="379"/>
      <c r="D2904" s="379"/>
      <c r="E2904" s="379"/>
      <c r="F2904" s="379"/>
      <c r="G2904" s="379"/>
      <c r="H2904" s="379"/>
      <c r="I2904" s="379"/>
      <c r="J2904" s="379"/>
      <c r="K2904" s="379"/>
      <c r="L2904" s="379"/>
      <c r="M2904" s="379"/>
      <c r="N2904" s="379"/>
      <c r="O2904" s="379"/>
      <c r="P2904" s="379"/>
      <c r="Q2904" s="379"/>
      <c r="R2904" s="379"/>
      <c r="S2904" s="379"/>
      <c r="T2904" s="379"/>
      <c r="U2904" s="379"/>
      <c r="V2904" s="379"/>
      <c r="W2904" s="379"/>
      <c r="X2904" s="379"/>
      <c r="Y2904" s="379"/>
      <c r="Z2904" s="379"/>
      <c r="AA2904" s="380"/>
      <c r="AB2904" s="379"/>
      <c r="AC2904" s="379"/>
      <c r="AD2904" s="379"/>
      <c r="AE2904" s="381"/>
      <c r="AF2904" s="105"/>
      <c r="AG2904" s="381"/>
      <c r="AH2904" s="381"/>
      <c r="AI2904" s="381"/>
      <c r="AJ2904" s="381"/>
      <c r="AK2904" s="381"/>
      <c r="AL2904" s="381"/>
      <c r="AM2904" s="381"/>
    </row>
    <row r="2905" spans="1:39" x14ac:dyDescent="0.35">
      <c r="A2905" s="379"/>
      <c r="B2905" s="379"/>
      <c r="C2905" s="379"/>
      <c r="D2905" s="379"/>
      <c r="E2905" s="379"/>
      <c r="F2905" s="379"/>
      <c r="G2905" s="379"/>
      <c r="H2905" s="379"/>
      <c r="I2905" s="379"/>
      <c r="J2905" s="379"/>
      <c r="K2905" s="379"/>
      <c r="L2905" s="379"/>
      <c r="M2905" s="379"/>
      <c r="N2905" s="379"/>
      <c r="O2905" s="379"/>
      <c r="P2905" s="379"/>
      <c r="Q2905" s="379"/>
      <c r="R2905" s="379"/>
      <c r="S2905" s="379"/>
      <c r="T2905" s="379"/>
      <c r="U2905" s="379"/>
      <c r="V2905" s="379"/>
      <c r="W2905" s="379"/>
      <c r="X2905" s="379"/>
      <c r="Y2905" s="379"/>
      <c r="Z2905" s="379"/>
      <c r="AA2905" s="380"/>
      <c r="AB2905" s="379"/>
      <c r="AC2905" s="379"/>
      <c r="AD2905" s="379"/>
      <c r="AE2905" s="381"/>
      <c r="AF2905" s="105"/>
      <c r="AG2905" s="381"/>
      <c r="AH2905" s="381"/>
      <c r="AI2905" s="381"/>
      <c r="AJ2905" s="381"/>
      <c r="AK2905" s="381"/>
      <c r="AL2905" s="381"/>
      <c r="AM2905" s="381"/>
    </row>
    <row r="2906" spans="1:39" x14ac:dyDescent="0.35">
      <c r="A2906" s="379"/>
      <c r="B2906" s="379"/>
      <c r="C2906" s="379"/>
      <c r="D2906" s="379"/>
      <c r="E2906" s="379"/>
      <c r="F2906" s="379"/>
      <c r="G2906" s="379"/>
      <c r="H2906" s="379"/>
      <c r="I2906" s="379"/>
      <c r="J2906" s="379"/>
      <c r="K2906" s="379"/>
      <c r="L2906" s="379"/>
      <c r="M2906" s="379"/>
      <c r="N2906" s="379"/>
      <c r="O2906" s="379"/>
      <c r="P2906" s="379"/>
      <c r="Q2906" s="379"/>
      <c r="R2906" s="379"/>
      <c r="S2906" s="379"/>
      <c r="T2906" s="379"/>
      <c r="U2906" s="379"/>
      <c r="V2906" s="379"/>
      <c r="W2906" s="379"/>
      <c r="X2906" s="379"/>
      <c r="Y2906" s="379"/>
      <c r="Z2906" s="379"/>
      <c r="AA2906" s="380"/>
      <c r="AB2906" s="379"/>
      <c r="AC2906" s="379"/>
      <c r="AD2906" s="379"/>
      <c r="AE2906" s="381"/>
      <c r="AF2906" s="105"/>
      <c r="AG2906" s="381"/>
      <c r="AH2906" s="381"/>
      <c r="AI2906" s="381"/>
      <c r="AJ2906" s="381"/>
      <c r="AK2906" s="381"/>
      <c r="AL2906" s="381"/>
      <c r="AM2906" s="381"/>
    </row>
    <row r="2907" spans="1:39" x14ac:dyDescent="0.35">
      <c r="A2907" s="379"/>
      <c r="B2907" s="379"/>
      <c r="C2907" s="379"/>
      <c r="D2907" s="379"/>
      <c r="E2907" s="379"/>
      <c r="F2907" s="379"/>
      <c r="G2907" s="379"/>
      <c r="H2907" s="379"/>
      <c r="I2907" s="379"/>
      <c r="J2907" s="379"/>
      <c r="K2907" s="379"/>
      <c r="L2907" s="379"/>
      <c r="M2907" s="379"/>
      <c r="N2907" s="379"/>
      <c r="O2907" s="379"/>
      <c r="P2907" s="379"/>
      <c r="Q2907" s="379"/>
      <c r="R2907" s="379"/>
      <c r="S2907" s="379"/>
      <c r="T2907" s="379"/>
      <c r="U2907" s="379"/>
      <c r="V2907" s="379"/>
      <c r="W2907" s="379"/>
      <c r="X2907" s="379"/>
      <c r="Y2907" s="379"/>
      <c r="Z2907" s="379"/>
      <c r="AA2907" s="380"/>
      <c r="AB2907" s="379"/>
      <c r="AC2907" s="379"/>
      <c r="AD2907" s="379"/>
      <c r="AE2907" s="381"/>
      <c r="AF2907" s="105"/>
      <c r="AG2907" s="381"/>
      <c r="AH2907" s="381"/>
      <c r="AI2907" s="381"/>
      <c r="AJ2907" s="381"/>
      <c r="AK2907" s="381"/>
      <c r="AL2907" s="381"/>
      <c r="AM2907" s="381"/>
    </row>
    <row r="2908" spans="1:39" x14ac:dyDescent="0.35">
      <c r="A2908" s="379"/>
      <c r="B2908" s="379"/>
      <c r="C2908" s="379"/>
      <c r="D2908" s="379"/>
      <c r="E2908" s="379"/>
      <c r="F2908" s="379"/>
      <c r="G2908" s="379"/>
      <c r="H2908" s="379"/>
      <c r="I2908" s="379"/>
      <c r="J2908" s="379"/>
      <c r="K2908" s="379"/>
      <c r="L2908" s="379"/>
      <c r="M2908" s="379"/>
      <c r="N2908" s="379"/>
      <c r="O2908" s="379"/>
      <c r="P2908" s="379"/>
      <c r="Q2908" s="379"/>
      <c r="R2908" s="379"/>
      <c r="S2908" s="379"/>
      <c r="T2908" s="379"/>
      <c r="U2908" s="379"/>
      <c r="V2908" s="379"/>
      <c r="W2908" s="379"/>
      <c r="X2908" s="379"/>
      <c r="Y2908" s="379"/>
      <c r="Z2908" s="379"/>
      <c r="AA2908" s="380"/>
      <c r="AB2908" s="379"/>
      <c r="AC2908" s="379"/>
      <c r="AD2908" s="379"/>
      <c r="AE2908" s="381"/>
      <c r="AF2908" s="105"/>
      <c r="AG2908" s="381"/>
      <c r="AH2908" s="381"/>
      <c r="AI2908" s="381"/>
      <c r="AJ2908" s="381"/>
      <c r="AK2908" s="381"/>
      <c r="AL2908" s="381"/>
      <c r="AM2908" s="381"/>
    </row>
    <row r="2909" spans="1:39" x14ac:dyDescent="0.35">
      <c r="A2909" s="379"/>
      <c r="B2909" s="379"/>
      <c r="C2909" s="379"/>
      <c r="D2909" s="379"/>
      <c r="E2909" s="379"/>
      <c r="F2909" s="379"/>
      <c r="G2909" s="379"/>
      <c r="H2909" s="379"/>
      <c r="I2909" s="379"/>
      <c r="J2909" s="379"/>
      <c r="K2909" s="379"/>
      <c r="L2909" s="379"/>
      <c r="M2909" s="379"/>
      <c r="N2909" s="379"/>
      <c r="O2909" s="379"/>
      <c r="P2909" s="379"/>
      <c r="Q2909" s="379"/>
      <c r="R2909" s="379"/>
      <c r="S2909" s="379"/>
      <c r="T2909" s="379"/>
      <c r="U2909" s="379"/>
      <c r="V2909" s="379"/>
      <c r="W2909" s="379"/>
      <c r="X2909" s="379"/>
      <c r="Y2909" s="379"/>
      <c r="Z2909" s="379"/>
      <c r="AA2909" s="380"/>
      <c r="AB2909" s="379"/>
      <c r="AC2909" s="379"/>
      <c r="AD2909" s="379"/>
      <c r="AE2909" s="381"/>
      <c r="AF2909" s="105"/>
      <c r="AG2909" s="381"/>
      <c r="AH2909" s="381"/>
      <c r="AI2909" s="381"/>
      <c r="AJ2909" s="381"/>
      <c r="AK2909" s="381"/>
      <c r="AL2909" s="381"/>
      <c r="AM2909" s="381"/>
    </row>
    <row r="2910" spans="1:39" x14ac:dyDescent="0.35">
      <c r="A2910" s="379"/>
      <c r="B2910" s="379"/>
      <c r="C2910" s="379"/>
      <c r="D2910" s="379"/>
      <c r="E2910" s="379"/>
      <c r="F2910" s="379"/>
      <c r="G2910" s="379"/>
      <c r="H2910" s="379"/>
      <c r="I2910" s="379"/>
      <c r="J2910" s="379"/>
      <c r="K2910" s="379"/>
      <c r="L2910" s="379"/>
      <c r="M2910" s="379"/>
      <c r="N2910" s="379"/>
      <c r="O2910" s="379"/>
      <c r="P2910" s="379"/>
      <c r="Q2910" s="379"/>
      <c r="R2910" s="379"/>
      <c r="S2910" s="379"/>
      <c r="T2910" s="379"/>
      <c r="U2910" s="379"/>
      <c r="V2910" s="379"/>
      <c r="W2910" s="379"/>
      <c r="X2910" s="379"/>
      <c r="Y2910" s="379"/>
      <c r="Z2910" s="379"/>
      <c r="AA2910" s="380"/>
      <c r="AB2910" s="379"/>
      <c r="AC2910" s="379"/>
      <c r="AD2910" s="379"/>
      <c r="AE2910" s="381"/>
      <c r="AF2910" s="105"/>
      <c r="AG2910" s="381"/>
      <c r="AH2910" s="381"/>
      <c r="AI2910" s="381"/>
      <c r="AJ2910" s="381"/>
      <c r="AK2910" s="381"/>
      <c r="AL2910" s="381"/>
      <c r="AM2910" s="381"/>
    </row>
    <row r="2911" spans="1:39" x14ac:dyDescent="0.35">
      <c r="A2911" s="379"/>
      <c r="B2911" s="379"/>
      <c r="C2911" s="379"/>
      <c r="D2911" s="379"/>
      <c r="E2911" s="379"/>
      <c r="F2911" s="379"/>
      <c r="G2911" s="379"/>
      <c r="H2911" s="379"/>
      <c r="I2911" s="379"/>
      <c r="J2911" s="379"/>
      <c r="K2911" s="379"/>
      <c r="L2911" s="379"/>
      <c r="M2911" s="379"/>
      <c r="N2911" s="379"/>
      <c r="O2911" s="379"/>
      <c r="P2911" s="379"/>
      <c r="Q2911" s="379"/>
      <c r="R2911" s="379"/>
      <c r="S2911" s="379"/>
      <c r="T2911" s="379"/>
      <c r="U2911" s="379"/>
      <c r="V2911" s="379"/>
      <c r="W2911" s="379"/>
      <c r="X2911" s="379"/>
      <c r="Y2911" s="379"/>
      <c r="Z2911" s="379"/>
      <c r="AA2911" s="380"/>
      <c r="AB2911" s="379"/>
      <c r="AC2911" s="379"/>
      <c r="AD2911" s="379"/>
      <c r="AE2911" s="381"/>
      <c r="AF2911" s="105"/>
      <c r="AG2911" s="381"/>
      <c r="AH2911" s="381"/>
      <c r="AI2911" s="381"/>
      <c r="AJ2911" s="381"/>
      <c r="AK2911" s="381"/>
      <c r="AL2911" s="381"/>
      <c r="AM2911" s="381"/>
    </row>
    <row r="2912" spans="1:39" x14ac:dyDescent="0.35">
      <c r="A2912" s="379"/>
      <c r="B2912" s="379"/>
      <c r="C2912" s="379"/>
      <c r="D2912" s="379"/>
      <c r="E2912" s="379"/>
      <c r="F2912" s="379"/>
      <c r="G2912" s="379"/>
      <c r="H2912" s="379"/>
      <c r="I2912" s="379"/>
      <c r="J2912" s="379"/>
      <c r="K2912" s="379"/>
      <c r="L2912" s="379"/>
      <c r="M2912" s="379"/>
      <c r="N2912" s="379"/>
      <c r="O2912" s="379"/>
      <c r="P2912" s="379"/>
      <c r="Q2912" s="379"/>
      <c r="R2912" s="379"/>
      <c r="S2912" s="379"/>
      <c r="T2912" s="379"/>
      <c r="U2912" s="379"/>
      <c r="V2912" s="379"/>
      <c r="W2912" s="379"/>
      <c r="X2912" s="379"/>
      <c r="Y2912" s="379"/>
      <c r="Z2912" s="379"/>
      <c r="AA2912" s="380"/>
      <c r="AB2912" s="379"/>
      <c r="AC2912" s="379"/>
      <c r="AD2912" s="379"/>
      <c r="AE2912" s="381"/>
      <c r="AF2912" s="105"/>
      <c r="AG2912" s="381"/>
      <c r="AH2912" s="381"/>
      <c r="AI2912" s="381"/>
      <c r="AJ2912" s="381"/>
      <c r="AK2912" s="381"/>
      <c r="AL2912" s="381"/>
      <c r="AM2912" s="381"/>
    </row>
    <row r="2913" spans="1:39" x14ac:dyDescent="0.35">
      <c r="A2913" s="379"/>
      <c r="B2913" s="379"/>
      <c r="C2913" s="379"/>
      <c r="D2913" s="379"/>
      <c r="E2913" s="379"/>
      <c r="F2913" s="379"/>
      <c r="G2913" s="379"/>
      <c r="H2913" s="379"/>
      <c r="I2913" s="379"/>
      <c r="J2913" s="379"/>
      <c r="K2913" s="379"/>
      <c r="L2913" s="379"/>
      <c r="M2913" s="379"/>
      <c r="N2913" s="379"/>
      <c r="O2913" s="379"/>
      <c r="P2913" s="379"/>
      <c r="Q2913" s="379"/>
      <c r="R2913" s="379"/>
      <c r="S2913" s="379"/>
      <c r="T2913" s="379"/>
      <c r="U2913" s="379"/>
      <c r="V2913" s="379"/>
      <c r="W2913" s="379"/>
      <c r="X2913" s="379"/>
      <c r="Y2913" s="379"/>
      <c r="Z2913" s="379"/>
      <c r="AA2913" s="380"/>
      <c r="AB2913" s="379"/>
      <c r="AC2913" s="379"/>
      <c r="AD2913" s="379"/>
      <c r="AE2913" s="381"/>
      <c r="AF2913" s="105"/>
      <c r="AG2913" s="381"/>
      <c r="AH2913" s="381"/>
      <c r="AI2913" s="381"/>
      <c r="AJ2913" s="381"/>
      <c r="AK2913" s="381"/>
      <c r="AL2913" s="381"/>
      <c r="AM2913" s="381"/>
    </row>
    <row r="2914" spans="1:39" x14ac:dyDescent="0.35">
      <c r="A2914" s="379"/>
      <c r="B2914" s="379"/>
      <c r="C2914" s="379"/>
      <c r="D2914" s="379"/>
      <c r="E2914" s="379"/>
      <c r="F2914" s="379"/>
      <c r="G2914" s="379"/>
      <c r="H2914" s="379"/>
      <c r="I2914" s="379"/>
      <c r="J2914" s="379"/>
      <c r="K2914" s="379"/>
      <c r="L2914" s="379"/>
      <c r="M2914" s="379"/>
      <c r="N2914" s="379"/>
      <c r="O2914" s="379"/>
      <c r="P2914" s="379"/>
      <c r="Q2914" s="379"/>
      <c r="R2914" s="379"/>
      <c r="S2914" s="379"/>
      <c r="T2914" s="379"/>
      <c r="U2914" s="379"/>
      <c r="V2914" s="379"/>
      <c r="W2914" s="379"/>
      <c r="X2914" s="379"/>
      <c r="Y2914" s="379"/>
      <c r="Z2914" s="379"/>
      <c r="AA2914" s="380"/>
      <c r="AB2914" s="379"/>
      <c r="AC2914" s="379"/>
      <c r="AD2914" s="379"/>
      <c r="AE2914" s="381"/>
      <c r="AF2914" s="105"/>
      <c r="AG2914" s="381"/>
      <c r="AH2914" s="381"/>
      <c r="AI2914" s="381"/>
      <c r="AJ2914" s="381"/>
      <c r="AK2914" s="381"/>
      <c r="AL2914" s="381"/>
      <c r="AM2914" s="381"/>
    </row>
    <row r="2915" spans="1:39" x14ac:dyDescent="0.35">
      <c r="A2915" s="379"/>
      <c r="B2915" s="379"/>
      <c r="C2915" s="379"/>
      <c r="D2915" s="379"/>
      <c r="E2915" s="379"/>
      <c r="F2915" s="379"/>
      <c r="G2915" s="379"/>
      <c r="H2915" s="379"/>
      <c r="I2915" s="379"/>
      <c r="J2915" s="379"/>
      <c r="K2915" s="379"/>
      <c r="L2915" s="379"/>
      <c r="M2915" s="379"/>
      <c r="N2915" s="379"/>
      <c r="O2915" s="379"/>
      <c r="P2915" s="379"/>
      <c r="Q2915" s="379"/>
      <c r="R2915" s="379"/>
      <c r="S2915" s="379"/>
      <c r="T2915" s="379"/>
      <c r="U2915" s="379"/>
      <c r="V2915" s="379"/>
      <c r="W2915" s="379"/>
      <c r="X2915" s="379"/>
      <c r="Y2915" s="379"/>
      <c r="Z2915" s="379"/>
      <c r="AA2915" s="380"/>
      <c r="AB2915" s="379"/>
      <c r="AC2915" s="379"/>
      <c r="AD2915" s="379"/>
      <c r="AE2915" s="381"/>
      <c r="AF2915" s="105"/>
      <c r="AG2915" s="381"/>
      <c r="AH2915" s="381"/>
      <c r="AI2915" s="381"/>
      <c r="AJ2915" s="381"/>
      <c r="AK2915" s="381"/>
      <c r="AL2915" s="381"/>
      <c r="AM2915" s="381"/>
    </row>
    <row r="2916" spans="1:39" x14ac:dyDescent="0.35">
      <c r="A2916" s="379"/>
      <c r="B2916" s="379"/>
      <c r="C2916" s="379"/>
      <c r="D2916" s="379"/>
      <c r="E2916" s="379"/>
      <c r="F2916" s="379"/>
      <c r="G2916" s="379"/>
      <c r="H2916" s="379"/>
      <c r="I2916" s="379"/>
      <c r="J2916" s="379"/>
      <c r="K2916" s="379"/>
      <c r="L2916" s="379"/>
      <c r="M2916" s="379"/>
      <c r="N2916" s="379"/>
      <c r="O2916" s="379"/>
      <c r="P2916" s="379"/>
      <c r="Q2916" s="379"/>
      <c r="R2916" s="379"/>
      <c r="S2916" s="379"/>
      <c r="T2916" s="379"/>
      <c r="U2916" s="379"/>
      <c r="V2916" s="379"/>
      <c r="W2916" s="379"/>
      <c r="X2916" s="379"/>
      <c r="Y2916" s="379"/>
      <c r="Z2916" s="379"/>
      <c r="AA2916" s="380"/>
      <c r="AB2916" s="379"/>
      <c r="AC2916" s="379"/>
      <c r="AD2916" s="379"/>
      <c r="AE2916" s="381"/>
      <c r="AF2916" s="105"/>
      <c r="AG2916" s="381"/>
      <c r="AH2916" s="381"/>
      <c r="AI2916" s="381"/>
      <c r="AJ2916" s="381"/>
      <c r="AK2916" s="381"/>
      <c r="AL2916" s="381"/>
      <c r="AM2916" s="381"/>
    </row>
    <row r="2917" spans="1:39" x14ac:dyDescent="0.35">
      <c r="A2917" s="379"/>
      <c r="B2917" s="379"/>
      <c r="C2917" s="379"/>
      <c r="D2917" s="379"/>
      <c r="E2917" s="379"/>
      <c r="F2917" s="379"/>
      <c r="G2917" s="379"/>
      <c r="H2917" s="379"/>
      <c r="I2917" s="379"/>
      <c r="J2917" s="379"/>
      <c r="K2917" s="379"/>
      <c r="L2917" s="379"/>
      <c r="M2917" s="379"/>
      <c r="N2917" s="379"/>
      <c r="O2917" s="379"/>
      <c r="P2917" s="379"/>
      <c r="Q2917" s="379"/>
      <c r="R2917" s="379"/>
      <c r="S2917" s="379"/>
      <c r="T2917" s="379"/>
      <c r="U2917" s="379"/>
      <c r="V2917" s="379"/>
      <c r="W2917" s="379"/>
      <c r="X2917" s="379"/>
      <c r="Y2917" s="379"/>
      <c r="Z2917" s="379"/>
      <c r="AA2917" s="380"/>
      <c r="AB2917" s="379"/>
      <c r="AC2917" s="379"/>
      <c r="AD2917" s="379"/>
      <c r="AE2917" s="381"/>
      <c r="AF2917" s="105"/>
      <c r="AG2917" s="381"/>
      <c r="AH2917" s="381"/>
      <c r="AI2917" s="381"/>
      <c r="AJ2917" s="381"/>
      <c r="AK2917" s="381"/>
      <c r="AL2917" s="381"/>
      <c r="AM2917" s="381"/>
    </row>
    <row r="2918" spans="1:39" x14ac:dyDescent="0.35">
      <c r="A2918" s="379"/>
      <c r="B2918" s="379"/>
      <c r="C2918" s="379"/>
      <c r="D2918" s="379"/>
      <c r="E2918" s="379"/>
      <c r="F2918" s="379"/>
      <c r="G2918" s="379"/>
      <c r="H2918" s="379"/>
      <c r="I2918" s="379"/>
      <c r="J2918" s="379"/>
      <c r="K2918" s="379"/>
      <c r="L2918" s="379"/>
      <c r="M2918" s="379"/>
      <c r="N2918" s="379"/>
      <c r="O2918" s="379"/>
      <c r="P2918" s="379"/>
      <c r="Q2918" s="379"/>
      <c r="R2918" s="379"/>
      <c r="S2918" s="379"/>
      <c r="T2918" s="379"/>
      <c r="U2918" s="379"/>
      <c r="V2918" s="379"/>
      <c r="W2918" s="379"/>
      <c r="X2918" s="379"/>
      <c r="Y2918" s="379"/>
      <c r="Z2918" s="379"/>
      <c r="AA2918" s="380"/>
      <c r="AB2918" s="379"/>
      <c r="AC2918" s="379"/>
      <c r="AD2918" s="379"/>
      <c r="AE2918" s="381"/>
      <c r="AF2918" s="105"/>
      <c r="AG2918" s="381"/>
      <c r="AH2918" s="381"/>
      <c r="AI2918" s="381"/>
      <c r="AJ2918" s="381"/>
      <c r="AK2918" s="381"/>
      <c r="AL2918" s="381"/>
      <c r="AM2918" s="381"/>
    </row>
    <row r="2919" spans="1:39" x14ac:dyDescent="0.35">
      <c r="A2919" s="379"/>
      <c r="B2919" s="379"/>
      <c r="C2919" s="379"/>
      <c r="D2919" s="379"/>
      <c r="E2919" s="379"/>
      <c r="F2919" s="379"/>
      <c r="G2919" s="379"/>
      <c r="H2919" s="379"/>
      <c r="I2919" s="379"/>
      <c r="J2919" s="379"/>
      <c r="K2919" s="379"/>
      <c r="L2919" s="379"/>
      <c r="M2919" s="379"/>
      <c r="N2919" s="379"/>
      <c r="O2919" s="379"/>
      <c r="P2919" s="379"/>
      <c r="Q2919" s="379"/>
      <c r="R2919" s="379"/>
      <c r="S2919" s="379"/>
      <c r="T2919" s="379"/>
      <c r="U2919" s="379"/>
      <c r="V2919" s="379"/>
      <c r="W2919" s="379"/>
      <c r="X2919" s="379"/>
      <c r="Y2919" s="379"/>
      <c r="Z2919" s="379"/>
      <c r="AA2919" s="380"/>
      <c r="AB2919" s="379"/>
      <c r="AC2919" s="379"/>
      <c r="AD2919" s="379"/>
      <c r="AE2919" s="381"/>
      <c r="AF2919" s="105"/>
      <c r="AG2919" s="381"/>
      <c r="AH2919" s="381"/>
      <c r="AI2919" s="381"/>
      <c r="AJ2919" s="381"/>
      <c r="AK2919" s="381"/>
      <c r="AL2919" s="381"/>
      <c r="AM2919" s="381"/>
    </row>
    <row r="2920" spans="1:39" x14ac:dyDescent="0.35">
      <c r="A2920" s="379"/>
      <c r="B2920" s="379"/>
      <c r="C2920" s="379"/>
      <c r="D2920" s="379"/>
      <c r="E2920" s="379"/>
      <c r="F2920" s="379"/>
      <c r="G2920" s="379"/>
      <c r="H2920" s="379"/>
      <c r="I2920" s="379"/>
      <c r="J2920" s="379"/>
      <c r="K2920" s="379"/>
      <c r="L2920" s="379"/>
      <c r="M2920" s="379"/>
      <c r="N2920" s="379"/>
      <c r="O2920" s="379"/>
      <c r="P2920" s="379"/>
      <c r="Q2920" s="379"/>
      <c r="R2920" s="379"/>
      <c r="S2920" s="379"/>
      <c r="T2920" s="379"/>
      <c r="U2920" s="379"/>
      <c r="V2920" s="379"/>
      <c r="W2920" s="379"/>
      <c r="X2920" s="379"/>
      <c r="Y2920" s="379"/>
      <c r="Z2920" s="379"/>
      <c r="AA2920" s="380"/>
      <c r="AB2920" s="379"/>
      <c r="AC2920" s="379"/>
      <c r="AD2920" s="379"/>
      <c r="AE2920" s="381"/>
      <c r="AF2920" s="105"/>
      <c r="AG2920" s="381"/>
      <c r="AH2920" s="381"/>
      <c r="AI2920" s="381"/>
      <c r="AJ2920" s="381"/>
      <c r="AK2920" s="381"/>
      <c r="AL2920" s="381"/>
      <c r="AM2920" s="381"/>
    </row>
    <row r="2921" spans="1:39" x14ac:dyDescent="0.35">
      <c r="A2921" s="379"/>
      <c r="B2921" s="379"/>
      <c r="C2921" s="379"/>
      <c r="D2921" s="379"/>
      <c r="E2921" s="379"/>
      <c r="F2921" s="379"/>
      <c r="G2921" s="379"/>
      <c r="H2921" s="379"/>
      <c r="I2921" s="379"/>
      <c r="J2921" s="379"/>
      <c r="K2921" s="379"/>
      <c r="L2921" s="379"/>
      <c r="M2921" s="379"/>
      <c r="N2921" s="379"/>
      <c r="O2921" s="379"/>
      <c r="P2921" s="379"/>
      <c r="Q2921" s="379"/>
      <c r="R2921" s="379"/>
      <c r="S2921" s="379"/>
      <c r="T2921" s="379"/>
      <c r="U2921" s="379"/>
      <c r="V2921" s="379"/>
      <c r="W2921" s="379"/>
      <c r="X2921" s="379"/>
      <c r="Y2921" s="379"/>
      <c r="Z2921" s="379"/>
      <c r="AA2921" s="380"/>
      <c r="AB2921" s="379"/>
      <c r="AC2921" s="379"/>
      <c r="AD2921" s="379"/>
      <c r="AE2921" s="381"/>
      <c r="AF2921" s="105"/>
      <c r="AG2921" s="381"/>
      <c r="AH2921" s="381"/>
      <c r="AI2921" s="381"/>
      <c r="AJ2921" s="381"/>
      <c r="AK2921" s="381"/>
      <c r="AL2921" s="381"/>
      <c r="AM2921" s="381"/>
    </row>
    <row r="2922" spans="1:39" x14ac:dyDescent="0.35">
      <c r="A2922" s="379"/>
      <c r="B2922" s="379"/>
      <c r="C2922" s="379"/>
      <c r="D2922" s="379"/>
      <c r="E2922" s="379"/>
      <c r="F2922" s="379"/>
      <c r="G2922" s="379"/>
      <c r="H2922" s="379"/>
      <c r="I2922" s="379"/>
      <c r="J2922" s="379"/>
      <c r="K2922" s="379"/>
      <c r="L2922" s="379"/>
      <c r="M2922" s="379"/>
      <c r="N2922" s="379"/>
      <c r="O2922" s="379"/>
      <c r="P2922" s="379"/>
      <c r="Q2922" s="379"/>
      <c r="R2922" s="379"/>
      <c r="S2922" s="379"/>
      <c r="T2922" s="379"/>
      <c r="U2922" s="379"/>
      <c r="V2922" s="379"/>
      <c r="W2922" s="379"/>
      <c r="X2922" s="379"/>
      <c r="Y2922" s="379"/>
      <c r="Z2922" s="379"/>
      <c r="AA2922" s="380"/>
      <c r="AB2922" s="379"/>
      <c r="AC2922" s="379"/>
      <c r="AD2922" s="379"/>
      <c r="AE2922" s="381"/>
      <c r="AF2922" s="105"/>
      <c r="AG2922" s="381"/>
      <c r="AH2922" s="381"/>
      <c r="AI2922" s="381"/>
      <c r="AJ2922" s="381"/>
      <c r="AK2922" s="381"/>
      <c r="AL2922" s="381"/>
      <c r="AM2922" s="381"/>
    </row>
    <row r="2923" spans="1:39" x14ac:dyDescent="0.35">
      <c r="A2923" s="379"/>
      <c r="B2923" s="379"/>
      <c r="C2923" s="379"/>
      <c r="D2923" s="379"/>
      <c r="E2923" s="379"/>
      <c r="F2923" s="379"/>
      <c r="G2923" s="379"/>
      <c r="H2923" s="379"/>
      <c r="I2923" s="379"/>
      <c r="J2923" s="379"/>
      <c r="K2923" s="379"/>
      <c r="L2923" s="379"/>
      <c r="M2923" s="379"/>
      <c r="N2923" s="379"/>
      <c r="O2923" s="379"/>
      <c r="P2923" s="379"/>
      <c r="Q2923" s="379"/>
      <c r="R2923" s="379"/>
      <c r="S2923" s="379"/>
      <c r="T2923" s="379"/>
      <c r="U2923" s="379"/>
      <c r="V2923" s="379"/>
      <c r="W2923" s="379"/>
      <c r="X2923" s="379"/>
      <c r="Y2923" s="379"/>
      <c r="Z2923" s="379"/>
      <c r="AA2923" s="380"/>
      <c r="AB2923" s="379"/>
      <c r="AC2923" s="379"/>
      <c r="AD2923" s="379"/>
      <c r="AE2923" s="381"/>
      <c r="AF2923" s="105"/>
      <c r="AG2923" s="381"/>
      <c r="AH2923" s="381"/>
      <c r="AI2923" s="381"/>
      <c r="AJ2923" s="381"/>
      <c r="AK2923" s="381"/>
      <c r="AL2923" s="381"/>
      <c r="AM2923" s="381"/>
    </row>
    <row r="2924" spans="1:39" x14ac:dyDescent="0.35">
      <c r="A2924" s="379"/>
      <c r="B2924" s="379"/>
      <c r="C2924" s="379"/>
      <c r="D2924" s="379"/>
      <c r="E2924" s="379"/>
      <c r="F2924" s="379"/>
      <c r="G2924" s="379"/>
      <c r="H2924" s="379"/>
      <c r="I2924" s="379"/>
      <c r="J2924" s="379"/>
      <c r="K2924" s="379"/>
      <c r="L2924" s="379"/>
      <c r="M2924" s="379"/>
      <c r="N2924" s="379"/>
      <c r="O2924" s="379"/>
      <c r="P2924" s="379"/>
      <c r="Q2924" s="379"/>
      <c r="R2924" s="379"/>
      <c r="S2924" s="379"/>
      <c r="T2924" s="379"/>
      <c r="U2924" s="379"/>
      <c r="V2924" s="379"/>
      <c r="W2924" s="379"/>
      <c r="X2924" s="379"/>
      <c r="Y2924" s="379"/>
      <c r="Z2924" s="379"/>
      <c r="AA2924" s="380"/>
      <c r="AB2924" s="379"/>
      <c r="AC2924" s="379"/>
      <c r="AD2924" s="379"/>
      <c r="AE2924" s="381"/>
      <c r="AF2924" s="105"/>
      <c r="AG2924" s="381"/>
      <c r="AH2924" s="381"/>
      <c r="AI2924" s="381"/>
      <c r="AJ2924" s="381"/>
      <c r="AK2924" s="381"/>
      <c r="AL2924" s="381"/>
      <c r="AM2924" s="381"/>
    </row>
    <row r="2925" spans="1:39" x14ac:dyDescent="0.35">
      <c r="A2925" s="379"/>
      <c r="B2925" s="379"/>
      <c r="C2925" s="379"/>
      <c r="D2925" s="379"/>
      <c r="E2925" s="379"/>
      <c r="F2925" s="379"/>
      <c r="G2925" s="379"/>
      <c r="H2925" s="379"/>
      <c r="I2925" s="379"/>
      <c r="J2925" s="379"/>
      <c r="K2925" s="379"/>
      <c r="L2925" s="379"/>
      <c r="M2925" s="379"/>
      <c r="N2925" s="379"/>
      <c r="O2925" s="379"/>
      <c r="P2925" s="379"/>
      <c r="Q2925" s="379"/>
      <c r="R2925" s="379"/>
      <c r="S2925" s="379"/>
      <c r="T2925" s="379"/>
      <c r="U2925" s="379"/>
      <c r="V2925" s="379"/>
      <c r="W2925" s="379"/>
      <c r="X2925" s="379"/>
      <c r="Y2925" s="379"/>
      <c r="Z2925" s="379"/>
      <c r="AA2925" s="380"/>
      <c r="AB2925" s="379"/>
      <c r="AC2925" s="379"/>
      <c r="AD2925" s="379"/>
      <c r="AE2925" s="381"/>
      <c r="AF2925" s="105"/>
      <c r="AG2925" s="381"/>
      <c r="AH2925" s="381"/>
      <c r="AI2925" s="381"/>
      <c r="AJ2925" s="381"/>
      <c r="AK2925" s="381"/>
      <c r="AL2925" s="381"/>
      <c r="AM2925" s="381"/>
    </row>
    <row r="2926" spans="1:39" x14ac:dyDescent="0.35">
      <c r="A2926" s="379"/>
      <c r="B2926" s="379"/>
      <c r="C2926" s="379"/>
      <c r="D2926" s="379"/>
      <c r="E2926" s="379"/>
      <c r="F2926" s="379"/>
      <c r="G2926" s="379"/>
      <c r="H2926" s="379"/>
      <c r="I2926" s="379"/>
      <c r="J2926" s="379"/>
      <c r="K2926" s="379"/>
      <c r="L2926" s="379"/>
      <c r="M2926" s="379"/>
      <c r="N2926" s="379"/>
      <c r="O2926" s="379"/>
      <c r="P2926" s="379"/>
      <c r="Q2926" s="379"/>
      <c r="R2926" s="379"/>
      <c r="S2926" s="379"/>
      <c r="T2926" s="379"/>
      <c r="U2926" s="379"/>
      <c r="V2926" s="379"/>
      <c r="W2926" s="379"/>
      <c r="X2926" s="379"/>
      <c r="Y2926" s="379"/>
      <c r="Z2926" s="379"/>
      <c r="AA2926" s="380"/>
      <c r="AB2926" s="379"/>
      <c r="AC2926" s="379"/>
      <c r="AD2926" s="379"/>
      <c r="AE2926" s="381"/>
      <c r="AF2926" s="105"/>
      <c r="AG2926" s="381"/>
      <c r="AH2926" s="381"/>
      <c r="AI2926" s="381"/>
      <c r="AJ2926" s="381"/>
      <c r="AK2926" s="381"/>
      <c r="AL2926" s="381"/>
      <c r="AM2926" s="381"/>
    </row>
    <row r="2927" spans="1:39" x14ac:dyDescent="0.35">
      <c r="A2927" s="379"/>
      <c r="B2927" s="379"/>
      <c r="C2927" s="379"/>
      <c r="D2927" s="379"/>
      <c r="E2927" s="379"/>
      <c r="F2927" s="379"/>
      <c r="G2927" s="379"/>
      <c r="H2927" s="379"/>
      <c r="I2927" s="379"/>
      <c r="J2927" s="379"/>
      <c r="K2927" s="379"/>
      <c r="L2927" s="379"/>
      <c r="M2927" s="379"/>
      <c r="N2927" s="379"/>
      <c r="O2927" s="379"/>
      <c r="P2927" s="379"/>
      <c r="Q2927" s="379"/>
      <c r="R2927" s="379"/>
      <c r="S2927" s="379"/>
      <c r="T2927" s="379"/>
      <c r="U2927" s="379"/>
      <c r="V2927" s="379"/>
      <c r="W2927" s="379"/>
      <c r="X2927" s="379"/>
      <c r="Y2927" s="379"/>
      <c r="Z2927" s="379"/>
      <c r="AA2927" s="380"/>
      <c r="AB2927" s="379"/>
      <c r="AC2927" s="379"/>
      <c r="AD2927" s="379"/>
      <c r="AE2927" s="381"/>
      <c r="AF2927" s="105"/>
      <c r="AG2927" s="381"/>
      <c r="AH2927" s="381"/>
      <c r="AI2927" s="381"/>
      <c r="AJ2927" s="381"/>
      <c r="AK2927" s="381"/>
      <c r="AL2927" s="381"/>
      <c r="AM2927" s="381"/>
    </row>
    <row r="2928" spans="1:39" x14ac:dyDescent="0.35">
      <c r="A2928" s="379"/>
      <c r="B2928" s="379"/>
      <c r="C2928" s="379"/>
      <c r="D2928" s="379"/>
      <c r="E2928" s="379"/>
      <c r="F2928" s="379"/>
      <c r="G2928" s="379"/>
      <c r="H2928" s="379"/>
      <c r="I2928" s="379"/>
      <c r="J2928" s="379"/>
      <c r="K2928" s="379"/>
      <c r="L2928" s="379"/>
      <c r="M2928" s="379"/>
      <c r="N2928" s="379"/>
      <c r="O2928" s="379"/>
      <c r="P2928" s="379"/>
      <c r="Q2928" s="379"/>
      <c r="R2928" s="379"/>
      <c r="S2928" s="379"/>
      <c r="T2928" s="379"/>
      <c r="U2928" s="379"/>
      <c r="V2928" s="379"/>
      <c r="W2928" s="379"/>
      <c r="X2928" s="379"/>
      <c r="Y2928" s="379"/>
      <c r="Z2928" s="379"/>
      <c r="AA2928" s="380"/>
      <c r="AB2928" s="379"/>
      <c r="AC2928" s="379"/>
      <c r="AD2928" s="379"/>
      <c r="AE2928" s="381"/>
      <c r="AF2928" s="105"/>
      <c r="AG2928" s="381"/>
      <c r="AH2928" s="381"/>
      <c r="AI2928" s="381"/>
      <c r="AJ2928" s="381"/>
      <c r="AK2928" s="381"/>
      <c r="AL2928" s="381"/>
      <c r="AM2928" s="381"/>
    </row>
    <row r="2929" spans="1:39" x14ac:dyDescent="0.35">
      <c r="A2929" s="379"/>
      <c r="B2929" s="379"/>
      <c r="C2929" s="379"/>
      <c r="D2929" s="379"/>
      <c r="E2929" s="379"/>
      <c r="F2929" s="379"/>
      <c r="G2929" s="379"/>
      <c r="H2929" s="379"/>
      <c r="I2929" s="379"/>
      <c r="J2929" s="379"/>
      <c r="K2929" s="379"/>
      <c r="L2929" s="379"/>
      <c r="M2929" s="379"/>
      <c r="N2929" s="379"/>
      <c r="O2929" s="379"/>
      <c r="P2929" s="379"/>
      <c r="Q2929" s="379"/>
      <c r="R2929" s="379"/>
      <c r="S2929" s="379"/>
      <c r="T2929" s="379"/>
      <c r="U2929" s="379"/>
      <c r="V2929" s="379"/>
      <c r="W2929" s="379"/>
      <c r="X2929" s="379"/>
      <c r="Y2929" s="379"/>
      <c r="Z2929" s="379"/>
      <c r="AA2929" s="380"/>
      <c r="AB2929" s="379"/>
      <c r="AC2929" s="379"/>
      <c r="AD2929" s="379"/>
      <c r="AE2929" s="381"/>
      <c r="AF2929" s="105"/>
      <c r="AG2929" s="381"/>
      <c r="AH2929" s="381"/>
      <c r="AI2929" s="381"/>
      <c r="AJ2929" s="381"/>
      <c r="AK2929" s="381"/>
      <c r="AL2929" s="381"/>
      <c r="AM2929" s="381"/>
    </row>
    <row r="2930" spans="1:39" x14ac:dyDescent="0.35">
      <c r="A2930" s="379"/>
      <c r="B2930" s="379"/>
      <c r="C2930" s="379"/>
      <c r="D2930" s="379"/>
      <c r="E2930" s="379"/>
      <c r="F2930" s="379"/>
      <c r="G2930" s="379"/>
      <c r="H2930" s="379"/>
      <c r="I2930" s="379"/>
      <c r="J2930" s="379"/>
      <c r="K2930" s="379"/>
      <c r="L2930" s="379"/>
      <c r="M2930" s="379"/>
      <c r="N2930" s="379"/>
      <c r="O2930" s="379"/>
      <c r="P2930" s="379"/>
      <c r="Q2930" s="379"/>
      <c r="R2930" s="379"/>
      <c r="S2930" s="379"/>
      <c r="T2930" s="379"/>
      <c r="U2930" s="379"/>
      <c r="V2930" s="379"/>
      <c r="W2930" s="379"/>
      <c r="X2930" s="379"/>
      <c r="Y2930" s="379"/>
      <c r="Z2930" s="379"/>
      <c r="AA2930" s="380"/>
      <c r="AB2930" s="379"/>
      <c r="AC2930" s="379"/>
      <c r="AD2930" s="379"/>
      <c r="AE2930" s="381"/>
      <c r="AF2930" s="105"/>
      <c r="AG2930" s="381"/>
      <c r="AH2930" s="381"/>
      <c r="AI2930" s="381"/>
      <c r="AJ2930" s="381"/>
      <c r="AK2930" s="381"/>
      <c r="AL2930" s="381"/>
      <c r="AM2930" s="381"/>
    </row>
    <row r="2931" spans="1:39" x14ac:dyDescent="0.35">
      <c r="A2931" s="379"/>
      <c r="B2931" s="379"/>
      <c r="C2931" s="379"/>
      <c r="D2931" s="379"/>
      <c r="E2931" s="379"/>
      <c r="F2931" s="379"/>
      <c r="G2931" s="379"/>
      <c r="H2931" s="379"/>
      <c r="I2931" s="379"/>
      <c r="J2931" s="379"/>
      <c r="K2931" s="379"/>
      <c r="L2931" s="379"/>
      <c r="M2931" s="379"/>
      <c r="N2931" s="379"/>
      <c r="O2931" s="379"/>
      <c r="P2931" s="379"/>
      <c r="Q2931" s="379"/>
      <c r="R2931" s="379"/>
      <c r="S2931" s="379"/>
      <c r="T2931" s="379"/>
      <c r="U2931" s="379"/>
      <c r="V2931" s="379"/>
      <c r="W2931" s="379"/>
      <c r="X2931" s="379"/>
      <c r="Y2931" s="379"/>
      <c r="Z2931" s="379"/>
      <c r="AA2931" s="380"/>
      <c r="AB2931" s="379"/>
      <c r="AC2931" s="379"/>
      <c r="AD2931" s="379"/>
      <c r="AE2931" s="381"/>
      <c r="AF2931" s="105"/>
      <c r="AG2931" s="381"/>
      <c r="AH2931" s="381"/>
      <c r="AI2931" s="381"/>
      <c r="AJ2931" s="381"/>
      <c r="AK2931" s="381"/>
      <c r="AL2931" s="381"/>
      <c r="AM2931" s="381"/>
    </row>
    <row r="2932" spans="1:39" x14ac:dyDescent="0.35">
      <c r="A2932" s="379"/>
      <c r="B2932" s="379"/>
      <c r="C2932" s="379"/>
      <c r="D2932" s="379"/>
      <c r="E2932" s="379"/>
      <c r="F2932" s="379"/>
      <c r="G2932" s="379"/>
      <c r="H2932" s="379"/>
      <c r="I2932" s="379"/>
      <c r="J2932" s="379"/>
      <c r="K2932" s="379"/>
      <c r="L2932" s="379"/>
      <c r="M2932" s="379"/>
      <c r="N2932" s="379"/>
      <c r="O2932" s="379"/>
      <c r="P2932" s="379"/>
      <c r="Q2932" s="379"/>
      <c r="R2932" s="379"/>
      <c r="S2932" s="379"/>
      <c r="T2932" s="379"/>
      <c r="U2932" s="379"/>
      <c r="V2932" s="379"/>
      <c r="W2932" s="379"/>
      <c r="X2932" s="379"/>
      <c r="Y2932" s="379"/>
      <c r="Z2932" s="379"/>
      <c r="AA2932" s="380"/>
      <c r="AB2932" s="379"/>
      <c r="AC2932" s="379"/>
      <c r="AD2932" s="379"/>
      <c r="AE2932" s="381"/>
      <c r="AF2932" s="105"/>
      <c r="AG2932" s="381"/>
      <c r="AH2932" s="381"/>
      <c r="AI2932" s="381"/>
      <c r="AJ2932" s="381"/>
      <c r="AK2932" s="381"/>
      <c r="AL2932" s="381"/>
      <c r="AM2932" s="381"/>
    </row>
    <row r="2933" spans="1:39" x14ac:dyDescent="0.35">
      <c r="A2933" s="379"/>
      <c r="B2933" s="379"/>
      <c r="C2933" s="379"/>
      <c r="D2933" s="379"/>
      <c r="E2933" s="379"/>
      <c r="F2933" s="379"/>
      <c r="G2933" s="379"/>
      <c r="H2933" s="379"/>
      <c r="I2933" s="379"/>
      <c r="J2933" s="379"/>
      <c r="K2933" s="379"/>
      <c r="L2933" s="379"/>
      <c r="M2933" s="379"/>
      <c r="N2933" s="379"/>
      <c r="O2933" s="379"/>
      <c r="P2933" s="379"/>
      <c r="Q2933" s="379"/>
      <c r="R2933" s="379"/>
      <c r="S2933" s="379"/>
      <c r="T2933" s="379"/>
      <c r="U2933" s="379"/>
      <c r="V2933" s="379"/>
      <c r="W2933" s="379"/>
      <c r="X2933" s="379"/>
      <c r="Y2933" s="379"/>
      <c r="Z2933" s="379"/>
      <c r="AA2933" s="380"/>
      <c r="AB2933" s="379"/>
      <c r="AC2933" s="379"/>
      <c r="AD2933" s="379"/>
      <c r="AE2933" s="381"/>
      <c r="AF2933" s="105"/>
      <c r="AG2933" s="381"/>
      <c r="AH2933" s="381"/>
      <c r="AI2933" s="381"/>
      <c r="AJ2933" s="381"/>
      <c r="AK2933" s="381"/>
      <c r="AL2933" s="381"/>
      <c r="AM2933" s="381"/>
    </row>
    <row r="2934" spans="1:39" x14ac:dyDescent="0.35">
      <c r="A2934" s="379"/>
      <c r="B2934" s="379"/>
      <c r="C2934" s="379"/>
      <c r="D2934" s="379"/>
      <c r="E2934" s="379"/>
      <c r="F2934" s="379"/>
      <c r="G2934" s="379"/>
      <c r="H2934" s="379"/>
      <c r="I2934" s="379"/>
      <c r="J2934" s="379"/>
      <c r="K2934" s="379"/>
      <c r="L2934" s="379"/>
      <c r="M2934" s="379"/>
      <c r="N2934" s="379"/>
      <c r="O2934" s="379"/>
      <c r="P2934" s="379"/>
      <c r="Q2934" s="379"/>
      <c r="R2934" s="379"/>
      <c r="S2934" s="379"/>
      <c r="T2934" s="379"/>
      <c r="U2934" s="379"/>
      <c r="V2934" s="379"/>
      <c r="W2934" s="379"/>
      <c r="X2934" s="379"/>
      <c r="Y2934" s="379"/>
      <c r="Z2934" s="379"/>
      <c r="AA2934" s="380"/>
      <c r="AB2934" s="379"/>
      <c r="AC2934" s="379"/>
      <c r="AD2934" s="379"/>
      <c r="AE2934" s="381"/>
      <c r="AF2934" s="105"/>
      <c r="AG2934" s="381"/>
      <c r="AH2934" s="381"/>
      <c r="AI2934" s="381"/>
      <c r="AJ2934" s="381"/>
      <c r="AK2934" s="381"/>
      <c r="AL2934" s="381"/>
      <c r="AM2934" s="381"/>
    </row>
    <row r="2935" spans="1:39" x14ac:dyDescent="0.35">
      <c r="A2935" s="379"/>
      <c r="B2935" s="379"/>
      <c r="C2935" s="379"/>
      <c r="D2935" s="379"/>
      <c r="E2935" s="379"/>
      <c r="F2935" s="379"/>
      <c r="G2935" s="379"/>
      <c r="H2935" s="379"/>
      <c r="I2935" s="379"/>
      <c r="J2935" s="379"/>
      <c r="K2935" s="379"/>
      <c r="L2935" s="379"/>
      <c r="M2935" s="379"/>
      <c r="N2935" s="379"/>
      <c r="O2935" s="379"/>
      <c r="P2935" s="379"/>
      <c r="Q2935" s="379"/>
      <c r="R2935" s="379"/>
      <c r="S2935" s="379"/>
      <c r="T2935" s="379"/>
      <c r="U2935" s="379"/>
      <c r="V2935" s="379"/>
      <c r="W2935" s="379"/>
      <c r="X2935" s="379"/>
      <c r="Y2935" s="379"/>
      <c r="Z2935" s="379"/>
      <c r="AA2935" s="380"/>
      <c r="AB2935" s="379"/>
      <c r="AC2935" s="379"/>
      <c r="AD2935" s="379"/>
      <c r="AE2935" s="381"/>
      <c r="AF2935" s="105"/>
      <c r="AG2935" s="381"/>
      <c r="AH2935" s="381"/>
      <c r="AI2935" s="381"/>
      <c r="AJ2935" s="381"/>
      <c r="AK2935" s="381"/>
      <c r="AL2935" s="381"/>
      <c r="AM2935" s="381"/>
    </row>
    <row r="2936" spans="1:39" x14ac:dyDescent="0.35">
      <c r="A2936" s="379"/>
      <c r="B2936" s="379"/>
      <c r="C2936" s="379"/>
      <c r="D2936" s="379"/>
      <c r="E2936" s="379"/>
      <c r="F2936" s="379"/>
      <c r="G2936" s="379"/>
      <c r="H2936" s="379"/>
      <c r="I2936" s="379"/>
      <c r="J2936" s="379"/>
      <c r="K2936" s="379"/>
      <c r="L2936" s="379"/>
      <c r="M2936" s="379"/>
      <c r="N2936" s="379"/>
      <c r="O2936" s="379"/>
      <c r="P2936" s="379"/>
      <c r="Q2936" s="379"/>
      <c r="R2936" s="379"/>
      <c r="S2936" s="379"/>
      <c r="T2936" s="379"/>
      <c r="U2936" s="379"/>
      <c r="V2936" s="379"/>
      <c r="W2936" s="379"/>
      <c r="X2936" s="379"/>
      <c r="Y2936" s="379"/>
      <c r="Z2936" s="379"/>
      <c r="AA2936" s="380"/>
      <c r="AB2936" s="379"/>
      <c r="AC2936" s="379"/>
      <c r="AD2936" s="379"/>
      <c r="AE2936" s="381"/>
      <c r="AF2936" s="105"/>
      <c r="AG2936" s="381"/>
      <c r="AH2936" s="381"/>
      <c r="AI2936" s="381"/>
      <c r="AJ2936" s="381"/>
      <c r="AK2936" s="381"/>
      <c r="AL2936" s="381"/>
      <c r="AM2936" s="381"/>
    </row>
    <row r="2937" spans="1:39" x14ac:dyDescent="0.35">
      <c r="A2937" s="379"/>
      <c r="B2937" s="379"/>
      <c r="C2937" s="379"/>
      <c r="D2937" s="379"/>
      <c r="E2937" s="379"/>
      <c r="F2937" s="379"/>
      <c r="G2937" s="379"/>
      <c r="H2937" s="379"/>
      <c r="I2937" s="379"/>
      <c r="J2937" s="379"/>
      <c r="K2937" s="379"/>
      <c r="L2937" s="379"/>
      <c r="M2937" s="379"/>
      <c r="N2937" s="379"/>
      <c r="O2937" s="379"/>
      <c r="P2937" s="379"/>
      <c r="Q2937" s="379"/>
      <c r="R2937" s="379"/>
      <c r="S2937" s="379"/>
      <c r="T2937" s="379"/>
      <c r="U2937" s="379"/>
      <c r="V2937" s="379"/>
      <c r="W2937" s="379"/>
      <c r="X2937" s="379"/>
      <c r="Y2937" s="379"/>
      <c r="Z2937" s="379"/>
      <c r="AA2937" s="380"/>
      <c r="AB2937" s="379"/>
      <c r="AC2937" s="379"/>
      <c r="AD2937" s="379"/>
      <c r="AE2937" s="381"/>
      <c r="AF2937" s="105"/>
      <c r="AG2937" s="381"/>
      <c r="AH2937" s="381"/>
      <c r="AI2937" s="381"/>
      <c r="AJ2937" s="381"/>
      <c r="AK2937" s="381"/>
      <c r="AL2937" s="381"/>
      <c r="AM2937" s="381"/>
    </row>
    <row r="2938" spans="1:39" x14ac:dyDescent="0.35">
      <c r="A2938" s="379"/>
      <c r="B2938" s="379"/>
      <c r="C2938" s="379"/>
      <c r="D2938" s="379"/>
      <c r="E2938" s="379"/>
      <c r="F2938" s="379"/>
      <c r="G2938" s="379"/>
      <c r="H2938" s="379"/>
      <c r="I2938" s="379"/>
      <c r="J2938" s="379"/>
      <c r="K2938" s="379"/>
      <c r="L2938" s="379"/>
      <c r="M2938" s="379"/>
      <c r="N2938" s="379"/>
      <c r="O2938" s="379"/>
      <c r="P2938" s="379"/>
      <c r="Q2938" s="379"/>
      <c r="R2938" s="379"/>
      <c r="S2938" s="379"/>
      <c r="T2938" s="379"/>
      <c r="U2938" s="379"/>
      <c r="V2938" s="379"/>
      <c r="W2938" s="379"/>
      <c r="X2938" s="379"/>
      <c r="Y2938" s="379"/>
      <c r="Z2938" s="379"/>
      <c r="AA2938" s="380"/>
      <c r="AB2938" s="379"/>
      <c r="AC2938" s="379"/>
      <c r="AD2938" s="379"/>
      <c r="AE2938" s="381"/>
      <c r="AF2938" s="105"/>
      <c r="AG2938" s="381"/>
      <c r="AH2938" s="381"/>
      <c r="AI2938" s="381"/>
      <c r="AJ2938" s="381"/>
      <c r="AK2938" s="381"/>
      <c r="AL2938" s="381"/>
      <c r="AM2938" s="381"/>
    </row>
    <row r="2939" spans="1:39" x14ac:dyDescent="0.35">
      <c r="A2939" s="379"/>
      <c r="B2939" s="379"/>
      <c r="C2939" s="379"/>
      <c r="D2939" s="379"/>
      <c r="E2939" s="379"/>
      <c r="F2939" s="379"/>
      <c r="G2939" s="379"/>
      <c r="H2939" s="379"/>
      <c r="I2939" s="379"/>
      <c r="J2939" s="379"/>
      <c r="K2939" s="379"/>
      <c r="L2939" s="379"/>
      <c r="M2939" s="379"/>
      <c r="N2939" s="379"/>
      <c r="O2939" s="379"/>
      <c r="P2939" s="379"/>
      <c r="Q2939" s="379"/>
      <c r="R2939" s="379"/>
      <c r="S2939" s="379"/>
      <c r="T2939" s="379"/>
      <c r="U2939" s="379"/>
      <c r="V2939" s="379"/>
      <c r="W2939" s="379"/>
      <c r="X2939" s="379"/>
      <c r="Y2939" s="379"/>
      <c r="Z2939" s="379"/>
      <c r="AA2939" s="380"/>
      <c r="AB2939" s="379"/>
      <c r="AC2939" s="379"/>
      <c r="AD2939" s="379"/>
      <c r="AE2939" s="381"/>
      <c r="AF2939" s="105"/>
      <c r="AG2939" s="381"/>
      <c r="AH2939" s="381"/>
      <c r="AI2939" s="381"/>
      <c r="AJ2939" s="381"/>
      <c r="AK2939" s="381"/>
      <c r="AL2939" s="381"/>
      <c r="AM2939" s="381"/>
    </row>
    <row r="2940" spans="1:39" x14ac:dyDescent="0.35">
      <c r="A2940" s="379"/>
      <c r="B2940" s="379"/>
      <c r="C2940" s="379"/>
      <c r="D2940" s="379"/>
      <c r="E2940" s="379"/>
      <c r="F2940" s="379"/>
      <c r="G2940" s="379"/>
      <c r="H2940" s="379"/>
      <c r="I2940" s="379"/>
      <c r="J2940" s="379"/>
      <c r="K2940" s="379"/>
      <c r="L2940" s="379"/>
      <c r="M2940" s="379"/>
      <c r="N2940" s="379"/>
      <c r="O2940" s="379"/>
      <c r="P2940" s="379"/>
      <c r="Q2940" s="379"/>
      <c r="R2940" s="379"/>
      <c r="S2940" s="379"/>
      <c r="T2940" s="379"/>
      <c r="U2940" s="379"/>
      <c r="V2940" s="379"/>
      <c r="W2940" s="379"/>
      <c r="X2940" s="379"/>
      <c r="Y2940" s="379"/>
      <c r="Z2940" s="379"/>
      <c r="AA2940" s="380"/>
      <c r="AB2940" s="379"/>
      <c r="AC2940" s="379"/>
      <c r="AD2940" s="379"/>
      <c r="AE2940" s="381"/>
      <c r="AF2940" s="105"/>
      <c r="AG2940" s="381"/>
      <c r="AH2940" s="381"/>
      <c r="AI2940" s="381"/>
      <c r="AJ2940" s="381"/>
      <c r="AK2940" s="381"/>
      <c r="AL2940" s="381"/>
      <c r="AM2940" s="381"/>
    </row>
    <row r="2941" spans="1:39" x14ac:dyDescent="0.35">
      <c r="A2941" s="379"/>
      <c r="B2941" s="379"/>
      <c r="C2941" s="379"/>
      <c r="D2941" s="379"/>
      <c r="E2941" s="379"/>
      <c r="F2941" s="379"/>
      <c r="G2941" s="379"/>
      <c r="H2941" s="379"/>
      <c r="I2941" s="379"/>
      <c r="J2941" s="379"/>
      <c r="K2941" s="379"/>
      <c r="L2941" s="379"/>
      <c r="M2941" s="379"/>
      <c r="N2941" s="379"/>
      <c r="O2941" s="379"/>
      <c r="P2941" s="379"/>
      <c r="Q2941" s="379"/>
      <c r="R2941" s="379"/>
      <c r="S2941" s="379"/>
      <c r="T2941" s="379"/>
      <c r="U2941" s="379"/>
      <c r="V2941" s="379"/>
      <c r="W2941" s="379"/>
      <c r="X2941" s="379"/>
      <c r="Y2941" s="379"/>
      <c r="Z2941" s="379"/>
      <c r="AA2941" s="380"/>
      <c r="AB2941" s="379"/>
      <c r="AC2941" s="379"/>
      <c r="AD2941" s="379"/>
      <c r="AE2941" s="381"/>
      <c r="AF2941" s="105"/>
      <c r="AG2941" s="381"/>
      <c r="AH2941" s="381"/>
      <c r="AI2941" s="381"/>
      <c r="AJ2941" s="381"/>
      <c r="AK2941" s="381"/>
      <c r="AL2941" s="381"/>
      <c r="AM2941" s="381"/>
    </row>
    <row r="2942" spans="1:39" x14ac:dyDescent="0.35">
      <c r="A2942" s="379"/>
      <c r="B2942" s="379"/>
      <c r="C2942" s="379"/>
      <c r="D2942" s="379"/>
      <c r="E2942" s="379"/>
      <c r="F2942" s="379"/>
      <c r="G2942" s="379"/>
      <c r="H2942" s="379"/>
      <c r="I2942" s="379"/>
      <c r="J2942" s="379"/>
      <c r="K2942" s="379"/>
      <c r="L2942" s="379"/>
      <c r="M2942" s="379"/>
      <c r="N2942" s="379"/>
      <c r="O2942" s="379"/>
      <c r="P2942" s="379"/>
      <c r="Q2942" s="379"/>
      <c r="R2942" s="379"/>
      <c r="S2942" s="379"/>
      <c r="T2942" s="379"/>
      <c r="U2942" s="379"/>
      <c r="V2942" s="379"/>
      <c r="W2942" s="379"/>
      <c r="X2942" s="379"/>
      <c r="Y2942" s="379"/>
      <c r="Z2942" s="379"/>
      <c r="AA2942" s="380"/>
      <c r="AB2942" s="379"/>
      <c r="AC2942" s="379"/>
      <c r="AD2942" s="379"/>
      <c r="AE2942" s="381"/>
      <c r="AF2942" s="105"/>
      <c r="AG2942" s="381"/>
      <c r="AH2942" s="381"/>
      <c r="AI2942" s="381"/>
      <c r="AJ2942" s="381"/>
      <c r="AK2942" s="381"/>
      <c r="AL2942" s="381"/>
      <c r="AM2942" s="381"/>
    </row>
    <row r="2943" spans="1:39" x14ac:dyDescent="0.35">
      <c r="A2943" s="379"/>
      <c r="B2943" s="379"/>
      <c r="C2943" s="379"/>
      <c r="D2943" s="379"/>
      <c r="E2943" s="379"/>
      <c r="F2943" s="379"/>
      <c r="G2943" s="379"/>
      <c r="H2943" s="379"/>
      <c r="I2943" s="379"/>
      <c r="J2943" s="379"/>
      <c r="K2943" s="379"/>
      <c r="L2943" s="379"/>
      <c r="M2943" s="379"/>
      <c r="N2943" s="379"/>
      <c r="O2943" s="379"/>
      <c r="P2943" s="379"/>
      <c r="Q2943" s="379"/>
      <c r="R2943" s="379"/>
      <c r="S2943" s="379"/>
      <c r="T2943" s="379"/>
      <c r="U2943" s="379"/>
      <c r="V2943" s="379"/>
      <c r="W2943" s="379"/>
      <c r="X2943" s="379"/>
      <c r="Y2943" s="379"/>
      <c r="Z2943" s="379"/>
      <c r="AA2943" s="380"/>
      <c r="AB2943" s="379"/>
      <c r="AC2943" s="379"/>
      <c r="AD2943" s="379"/>
      <c r="AE2943" s="381"/>
      <c r="AF2943" s="105"/>
      <c r="AG2943" s="381"/>
      <c r="AH2943" s="381"/>
      <c r="AI2943" s="381"/>
      <c r="AJ2943" s="381"/>
      <c r="AK2943" s="381"/>
      <c r="AL2943" s="381"/>
      <c r="AM2943" s="381"/>
    </row>
    <row r="2944" spans="1:39" x14ac:dyDescent="0.35">
      <c r="A2944" s="379"/>
      <c r="B2944" s="379"/>
      <c r="C2944" s="379"/>
      <c r="D2944" s="379"/>
      <c r="E2944" s="379"/>
      <c r="F2944" s="379"/>
      <c r="G2944" s="379"/>
      <c r="H2944" s="379"/>
      <c r="I2944" s="379"/>
      <c r="J2944" s="379"/>
      <c r="K2944" s="379"/>
      <c r="L2944" s="379"/>
      <c r="M2944" s="379"/>
      <c r="N2944" s="379"/>
      <c r="O2944" s="379"/>
      <c r="P2944" s="379"/>
      <c r="Q2944" s="379"/>
      <c r="R2944" s="379"/>
      <c r="S2944" s="379"/>
      <c r="T2944" s="379"/>
      <c r="U2944" s="379"/>
      <c r="V2944" s="379"/>
      <c r="W2944" s="379"/>
      <c r="X2944" s="379"/>
      <c r="Y2944" s="379"/>
      <c r="Z2944" s="379"/>
      <c r="AA2944" s="380"/>
      <c r="AB2944" s="379"/>
      <c r="AC2944" s="379"/>
      <c r="AD2944" s="379"/>
      <c r="AE2944" s="381"/>
      <c r="AF2944" s="105"/>
      <c r="AG2944" s="381"/>
      <c r="AH2944" s="381"/>
      <c r="AI2944" s="381"/>
      <c r="AJ2944" s="381"/>
      <c r="AK2944" s="381"/>
      <c r="AL2944" s="381"/>
      <c r="AM2944" s="381"/>
    </row>
    <row r="2945" spans="1:39" x14ac:dyDescent="0.35">
      <c r="A2945" s="379"/>
      <c r="B2945" s="379"/>
      <c r="C2945" s="379"/>
      <c r="D2945" s="379"/>
      <c r="E2945" s="379"/>
      <c r="F2945" s="379"/>
      <c r="G2945" s="379"/>
      <c r="H2945" s="379"/>
      <c r="I2945" s="379"/>
      <c r="J2945" s="379"/>
      <c r="K2945" s="379"/>
      <c r="L2945" s="379"/>
      <c r="M2945" s="379"/>
      <c r="N2945" s="379"/>
      <c r="O2945" s="379"/>
      <c r="P2945" s="379"/>
      <c r="Q2945" s="379"/>
      <c r="R2945" s="379"/>
      <c r="S2945" s="379"/>
      <c r="T2945" s="379"/>
      <c r="U2945" s="379"/>
      <c r="V2945" s="379"/>
      <c r="W2945" s="379"/>
      <c r="X2945" s="379"/>
      <c r="Y2945" s="379"/>
      <c r="Z2945" s="379"/>
      <c r="AA2945" s="380"/>
      <c r="AB2945" s="379"/>
      <c r="AC2945" s="379"/>
      <c r="AD2945" s="379"/>
      <c r="AE2945" s="381"/>
      <c r="AF2945" s="105"/>
      <c r="AG2945" s="381"/>
      <c r="AH2945" s="381"/>
      <c r="AI2945" s="381"/>
      <c r="AJ2945" s="381"/>
      <c r="AK2945" s="381"/>
      <c r="AL2945" s="381"/>
      <c r="AM2945" s="381"/>
    </row>
    <row r="2946" spans="1:39" x14ac:dyDescent="0.35">
      <c r="A2946" s="379"/>
      <c r="B2946" s="379"/>
      <c r="C2946" s="379"/>
      <c r="D2946" s="379"/>
      <c r="E2946" s="379"/>
      <c r="F2946" s="379"/>
      <c r="G2946" s="379"/>
      <c r="H2946" s="379"/>
      <c r="I2946" s="379"/>
      <c r="J2946" s="379"/>
      <c r="K2946" s="379"/>
      <c r="L2946" s="379"/>
      <c r="M2946" s="379"/>
      <c r="N2946" s="379"/>
      <c r="O2946" s="379"/>
      <c r="P2946" s="379"/>
      <c r="Q2946" s="379"/>
      <c r="R2946" s="379"/>
      <c r="S2946" s="379"/>
      <c r="T2946" s="379"/>
      <c r="U2946" s="379"/>
      <c r="V2946" s="379"/>
      <c r="W2946" s="379"/>
      <c r="X2946" s="379"/>
      <c r="Y2946" s="379"/>
      <c r="Z2946" s="379"/>
      <c r="AA2946" s="380"/>
      <c r="AB2946" s="379"/>
      <c r="AC2946" s="379"/>
      <c r="AD2946" s="379"/>
      <c r="AE2946" s="381"/>
      <c r="AF2946" s="105"/>
      <c r="AG2946" s="381"/>
      <c r="AH2946" s="381"/>
      <c r="AI2946" s="381"/>
      <c r="AJ2946" s="381"/>
      <c r="AK2946" s="381"/>
      <c r="AL2946" s="381"/>
      <c r="AM2946" s="381"/>
    </row>
    <row r="2947" spans="1:39" x14ac:dyDescent="0.35">
      <c r="A2947" s="379"/>
      <c r="B2947" s="379"/>
      <c r="C2947" s="379"/>
      <c r="D2947" s="379"/>
      <c r="E2947" s="379"/>
      <c r="F2947" s="379"/>
      <c r="G2947" s="379"/>
      <c r="H2947" s="379"/>
      <c r="I2947" s="379"/>
      <c r="J2947" s="379"/>
      <c r="K2947" s="379"/>
      <c r="L2947" s="379"/>
      <c r="M2947" s="379"/>
      <c r="N2947" s="379"/>
      <c r="O2947" s="379"/>
      <c r="P2947" s="379"/>
      <c r="Q2947" s="379"/>
      <c r="R2947" s="379"/>
      <c r="S2947" s="379"/>
      <c r="T2947" s="379"/>
      <c r="U2947" s="379"/>
      <c r="V2947" s="379"/>
      <c r="W2947" s="379"/>
      <c r="X2947" s="379"/>
      <c r="Y2947" s="379"/>
      <c r="Z2947" s="379"/>
      <c r="AA2947" s="380"/>
      <c r="AB2947" s="379"/>
      <c r="AC2947" s="379"/>
      <c r="AD2947" s="379"/>
      <c r="AE2947" s="381"/>
      <c r="AF2947" s="105"/>
      <c r="AG2947" s="381"/>
      <c r="AH2947" s="381"/>
      <c r="AI2947" s="381"/>
      <c r="AJ2947" s="381"/>
      <c r="AK2947" s="381"/>
      <c r="AL2947" s="381"/>
      <c r="AM2947" s="381"/>
    </row>
    <row r="2948" spans="1:39" x14ac:dyDescent="0.35">
      <c r="A2948" s="379"/>
      <c r="B2948" s="379"/>
      <c r="C2948" s="379"/>
      <c r="D2948" s="379"/>
      <c r="E2948" s="379"/>
      <c r="F2948" s="379"/>
      <c r="G2948" s="379"/>
      <c r="H2948" s="379"/>
      <c r="I2948" s="379"/>
      <c r="J2948" s="379"/>
      <c r="K2948" s="379"/>
      <c r="L2948" s="379"/>
      <c r="M2948" s="379"/>
      <c r="N2948" s="379"/>
      <c r="O2948" s="379"/>
      <c r="P2948" s="379"/>
      <c r="Q2948" s="379"/>
      <c r="R2948" s="379"/>
      <c r="S2948" s="379"/>
      <c r="T2948" s="379"/>
      <c r="U2948" s="379"/>
      <c r="V2948" s="379"/>
      <c r="W2948" s="379"/>
      <c r="X2948" s="379"/>
      <c r="Y2948" s="379"/>
      <c r="Z2948" s="379"/>
      <c r="AA2948" s="380"/>
      <c r="AB2948" s="379"/>
      <c r="AC2948" s="379"/>
      <c r="AD2948" s="379"/>
      <c r="AE2948" s="381"/>
      <c r="AF2948" s="105"/>
      <c r="AG2948" s="381"/>
      <c r="AH2948" s="381"/>
      <c r="AI2948" s="381"/>
      <c r="AJ2948" s="381"/>
      <c r="AK2948" s="381"/>
      <c r="AL2948" s="381"/>
      <c r="AM2948" s="381"/>
    </row>
    <row r="2949" spans="1:39" x14ac:dyDescent="0.35">
      <c r="A2949" s="379"/>
      <c r="B2949" s="379"/>
      <c r="C2949" s="379"/>
      <c r="D2949" s="379"/>
      <c r="E2949" s="379"/>
      <c r="F2949" s="379"/>
      <c r="G2949" s="379"/>
      <c r="H2949" s="379"/>
      <c r="I2949" s="379"/>
      <c r="J2949" s="379"/>
      <c r="K2949" s="379"/>
      <c r="L2949" s="379"/>
      <c r="M2949" s="379"/>
      <c r="N2949" s="379"/>
      <c r="O2949" s="379"/>
      <c r="P2949" s="379"/>
      <c r="Q2949" s="379"/>
      <c r="R2949" s="379"/>
      <c r="S2949" s="379"/>
      <c r="T2949" s="379"/>
      <c r="U2949" s="379"/>
      <c r="V2949" s="379"/>
      <c r="W2949" s="379"/>
      <c r="X2949" s="379"/>
      <c r="Y2949" s="379"/>
      <c r="Z2949" s="379"/>
      <c r="AA2949" s="380"/>
      <c r="AB2949" s="379"/>
      <c r="AC2949" s="379"/>
      <c r="AD2949" s="379"/>
      <c r="AE2949" s="381"/>
      <c r="AF2949" s="105"/>
      <c r="AG2949" s="381"/>
      <c r="AH2949" s="381"/>
      <c r="AI2949" s="381"/>
      <c r="AJ2949" s="381"/>
      <c r="AK2949" s="381"/>
      <c r="AL2949" s="381"/>
      <c r="AM2949" s="381"/>
    </row>
    <row r="2950" spans="1:39" x14ac:dyDescent="0.35">
      <c r="A2950" s="379"/>
      <c r="B2950" s="379"/>
      <c r="C2950" s="379"/>
      <c r="D2950" s="379"/>
      <c r="E2950" s="379"/>
      <c r="F2950" s="379"/>
      <c r="G2950" s="379"/>
      <c r="H2950" s="379"/>
      <c r="I2950" s="379"/>
      <c r="J2950" s="379"/>
      <c r="K2950" s="379"/>
      <c r="L2950" s="379"/>
      <c r="M2950" s="379"/>
      <c r="N2950" s="379"/>
      <c r="O2950" s="379"/>
      <c r="P2950" s="379"/>
      <c r="Q2950" s="379"/>
      <c r="R2950" s="379"/>
      <c r="S2950" s="379"/>
      <c r="T2950" s="379"/>
      <c r="U2950" s="379"/>
      <c r="V2950" s="379"/>
      <c r="W2950" s="379"/>
      <c r="X2950" s="379"/>
      <c r="Y2950" s="379"/>
      <c r="Z2950" s="379"/>
      <c r="AA2950" s="380"/>
      <c r="AB2950" s="379"/>
      <c r="AC2950" s="379"/>
      <c r="AD2950" s="379"/>
      <c r="AE2950" s="381"/>
      <c r="AF2950" s="105"/>
      <c r="AG2950" s="381"/>
      <c r="AH2950" s="381"/>
      <c r="AI2950" s="381"/>
      <c r="AJ2950" s="381"/>
      <c r="AK2950" s="381"/>
      <c r="AL2950" s="381"/>
      <c r="AM2950" s="381"/>
    </row>
    <row r="2951" spans="1:39" x14ac:dyDescent="0.35">
      <c r="A2951" s="379"/>
      <c r="B2951" s="379"/>
      <c r="C2951" s="379"/>
      <c r="D2951" s="379"/>
      <c r="E2951" s="379"/>
      <c r="F2951" s="379"/>
      <c r="G2951" s="379"/>
      <c r="H2951" s="379"/>
      <c r="I2951" s="379"/>
      <c r="J2951" s="379"/>
      <c r="K2951" s="379"/>
      <c r="L2951" s="379"/>
      <c r="M2951" s="379"/>
      <c r="N2951" s="379"/>
      <c r="O2951" s="379"/>
      <c r="P2951" s="379"/>
      <c r="Q2951" s="379"/>
      <c r="R2951" s="379"/>
      <c r="S2951" s="379"/>
      <c r="T2951" s="379"/>
      <c r="U2951" s="379"/>
      <c r="V2951" s="379"/>
      <c r="W2951" s="379"/>
      <c r="X2951" s="379"/>
      <c r="Y2951" s="379"/>
      <c r="Z2951" s="379"/>
      <c r="AA2951" s="380"/>
      <c r="AB2951" s="379"/>
      <c r="AC2951" s="379"/>
      <c r="AD2951" s="379"/>
      <c r="AE2951" s="381"/>
      <c r="AF2951" s="105"/>
      <c r="AG2951" s="381"/>
      <c r="AH2951" s="381"/>
      <c r="AI2951" s="381"/>
      <c r="AJ2951" s="381"/>
      <c r="AK2951" s="381"/>
      <c r="AL2951" s="381"/>
      <c r="AM2951" s="381"/>
    </row>
    <row r="2952" spans="1:39" x14ac:dyDescent="0.35">
      <c r="A2952" s="379"/>
      <c r="B2952" s="379"/>
      <c r="C2952" s="379"/>
      <c r="D2952" s="379"/>
      <c r="E2952" s="379"/>
      <c r="F2952" s="379"/>
      <c r="G2952" s="379"/>
      <c r="H2952" s="379"/>
      <c r="I2952" s="379"/>
      <c r="J2952" s="379"/>
      <c r="K2952" s="379"/>
      <c r="L2952" s="379"/>
      <c r="M2952" s="379"/>
      <c r="N2952" s="379"/>
      <c r="O2952" s="379"/>
      <c r="P2952" s="379"/>
      <c r="Q2952" s="379"/>
      <c r="R2952" s="379"/>
      <c r="S2952" s="379"/>
      <c r="T2952" s="379"/>
      <c r="U2952" s="379"/>
      <c r="V2952" s="379"/>
      <c r="W2952" s="379"/>
      <c r="X2952" s="379"/>
      <c r="Y2952" s="379"/>
      <c r="Z2952" s="379"/>
      <c r="AA2952" s="380"/>
      <c r="AB2952" s="379"/>
      <c r="AC2952" s="379"/>
      <c r="AD2952" s="379"/>
      <c r="AE2952" s="381"/>
      <c r="AF2952" s="105"/>
      <c r="AG2952" s="381"/>
      <c r="AH2952" s="381"/>
      <c r="AI2952" s="381"/>
      <c r="AJ2952" s="381"/>
      <c r="AK2952" s="381"/>
      <c r="AL2952" s="381"/>
      <c r="AM2952" s="381"/>
    </row>
    <row r="2953" spans="1:39" x14ac:dyDescent="0.35">
      <c r="A2953" s="379"/>
      <c r="B2953" s="379"/>
      <c r="C2953" s="379"/>
      <c r="D2953" s="379"/>
      <c r="E2953" s="379"/>
      <c r="F2953" s="379"/>
      <c r="G2953" s="379"/>
      <c r="H2953" s="379"/>
      <c r="I2953" s="379"/>
      <c r="J2953" s="379"/>
      <c r="K2953" s="379"/>
      <c r="L2953" s="379"/>
      <c r="M2953" s="379"/>
      <c r="N2953" s="379"/>
      <c r="O2953" s="379"/>
      <c r="P2953" s="379"/>
      <c r="Q2953" s="379"/>
      <c r="R2953" s="379"/>
      <c r="S2953" s="379"/>
      <c r="T2953" s="379"/>
      <c r="U2953" s="379"/>
      <c r="V2953" s="379"/>
      <c r="W2953" s="379"/>
      <c r="X2953" s="379"/>
      <c r="Y2953" s="379"/>
      <c r="Z2953" s="379"/>
      <c r="AA2953" s="380"/>
      <c r="AB2953" s="379"/>
      <c r="AC2953" s="379"/>
      <c r="AD2953" s="379"/>
      <c r="AE2953" s="381"/>
      <c r="AF2953" s="105"/>
      <c r="AG2953" s="381"/>
      <c r="AH2953" s="381"/>
      <c r="AI2953" s="381"/>
      <c r="AJ2953" s="381"/>
      <c r="AK2953" s="381"/>
      <c r="AL2953" s="381"/>
      <c r="AM2953" s="381"/>
    </row>
    <row r="2954" spans="1:39" x14ac:dyDescent="0.35">
      <c r="A2954" s="379"/>
      <c r="B2954" s="379"/>
      <c r="C2954" s="379"/>
      <c r="D2954" s="379"/>
      <c r="E2954" s="379"/>
      <c r="F2954" s="379"/>
      <c r="G2954" s="379"/>
      <c r="H2954" s="379"/>
      <c r="I2954" s="379"/>
      <c r="J2954" s="379"/>
      <c r="K2954" s="379"/>
      <c r="L2954" s="379"/>
      <c r="M2954" s="379"/>
      <c r="N2954" s="379"/>
      <c r="O2954" s="379"/>
      <c r="P2954" s="379"/>
      <c r="Q2954" s="379"/>
      <c r="R2954" s="379"/>
      <c r="S2954" s="379"/>
      <c r="T2954" s="379"/>
      <c r="U2954" s="379"/>
      <c r="V2954" s="379"/>
      <c r="W2954" s="379"/>
      <c r="X2954" s="379"/>
      <c r="Y2954" s="379"/>
      <c r="Z2954" s="379"/>
      <c r="AA2954" s="380"/>
      <c r="AB2954" s="379"/>
      <c r="AC2954" s="379"/>
      <c r="AD2954" s="379"/>
      <c r="AE2954" s="381"/>
      <c r="AF2954" s="105"/>
      <c r="AG2954" s="381"/>
      <c r="AH2954" s="381"/>
      <c r="AI2954" s="381"/>
      <c r="AJ2954" s="381"/>
      <c r="AK2954" s="381"/>
      <c r="AL2954" s="381"/>
      <c r="AM2954" s="381"/>
    </row>
    <row r="2955" spans="1:39" x14ac:dyDescent="0.35">
      <c r="A2955" s="379"/>
      <c r="B2955" s="379"/>
      <c r="C2955" s="379"/>
      <c r="D2955" s="379"/>
      <c r="E2955" s="379"/>
      <c r="F2955" s="379"/>
      <c r="G2955" s="379"/>
      <c r="H2955" s="379"/>
      <c r="I2955" s="379"/>
      <c r="J2955" s="379"/>
      <c r="K2955" s="379"/>
      <c r="L2955" s="379"/>
      <c r="M2955" s="379"/>
      <c r="N2955" s="379"/>
      <c r="O2955" s="379"/>
      <c r="P2955" s="379"/>
      <c r="Q2955" s="379"/>
      <c r="R2955" s="379"/>
      <c r="S2955" s="379"/>
      <c r="T2955" s="379"/>
      <c r="U2955" s="379"/>
      <c r="V2955" s="379"/>
      <c r="W2955" s="379"/>
      <c r="X2955" s="379"/>
      <c r="Y2955" s="379"/>
      <c r="Z2955" s="379"/>
      <c r="AA2955" s="380"/>
      <c r="AB2955" s="379"/>
      <c r="AC2955" s="379"/>
      <c r="AD2955" s="379"/>
      <c r="AE2955" s="381"/>
      <c r="AF2955" s="105"/>
      <c r="AG2955" s="381"/>
      <c r="AH2955" s="381"/>
      <c r="AI2955" s="381"/>
      <c r="AJ2955" s="381"/>
      <c r="AK2955" s="381"/>
      <c r="AL2955" s="381"/>
      <c r="AM2955" s="381"/>
    </row>
    <row r="2956" spans="1:39" x14ac:dyDescent="0.35">
      <c r="A2956" s="379"/>
      <c r="B2956" s="379"/>
      <c r="C2956" s="379"/>
      <c r="D2956" s="379"/>
      <c r="E2956" s="379"/>
      <c r="F2956" s="379"/>
      <c r="G2956" s="379"/>
      <c r="H2956" s="379"/>
      <c r="I2956" s="379"/>
      <c r="J2956" s="379"/>
      <c r="K2956" s="379"/>
      <c r="L2956" s="379"/>
      <c r="M2956" s="379"/>
      <c r="N2956" s="379"/>
      <c r="O2956" s="379"/>
      <c r="P2956" s="379"/>
      <c r="Q2956" s="379"/>
      <c r="R2956" s="379"/>
      <c r="S2956" s="379"/>
      <c r="T2956" s="379"/>
      <c r="U2956" s="379"/>
      <c r="V2956" s="379"/>
      <c r="W2956" s="379"/>
      <c r="X2956" s="379"/>
      <c r="Y2956" s="379"/>
      <c r="Z2956" s="379"/>
      <c r="AA2956" s="380"/>
      <c r="AB2956" s="379"/>
      <c r="AC2956" s="379"/>
      <c r="AD2956" s="379"/>
      <c r="AE2956" s="381"/>
      <c r="AF2956" s="105"/>
      <c r="AG2956" s="381"/>
      <c r="AH2956" s="381"/>
      <c r="AI2956" s="381"/>
      <c r="AJ2956" s="381"/>
      <c r="AK2956" s="381"/>
      <c r="AL2956" s="381"/>
      <c r="AM2956" s="381"/>
    </row>
    <row r="2957" spans="1:39" x14ac:dyDescent="0.35">
      <c r="A2957" s="379"/>
      <c r="B2957" s="379"/>
      <c r="C2957" s="379"/>
      <c r="D2957" s="379"/>
      <c r="E2957" s="379"/>
      <c r="F2957" s="379"/>
      <c r="G2957" s="379"/>
      <c r="H2957" s="379"/>
      <c r="I2957" s="379"/>
      <c r="J2957" s="379"/>
      <c r="K2957" s="379"/>
      <c r="L2957" s="379"/>
      <c r="M2957" s="379"/>
      <c r="N2957" s="379"/>
      <c r="O2957" s="379"/>
      <c r="P2957" s="379"/>
      <c r="Q2957" s="379"/>
      <c r="R2957" s="379"/>
      <c r="S2957" s="379"/>
      <c r="T2957" s="379"/>
      <c r="U2957" s="379"/>
      <c r="V2957" s="379"/>
      <c r="W2957" s="379"/>
      <c r="X2957" s="379"/>
      <c r="Y2957" s="379"/>
      <c r="Z2957" s="379"/>
      <c r="AA2957" s="380"/>
      <c r="AB2957" s="379"/>
      <c r="AC2957" s="379"/>
      <c r="AD2957" s="379"/>
      <c r="AE2957" s="381"/>
      <c r="AF2957" s="105"/>
      <c r="AG2957" s="381"/>
      <c r="AH2957" s="381"/>
      <c r="AI2957" s="381"/>
      <c r="AJ2957" s="381"/>
      <c r="AK2957" s="381"/>
      <c r="AL2957" s="381"/>
      <c r="AM2957" s="381"/>
    </row>
    <row r="2958" spans="1:39" x14ac:dyDescent="0.35">
      <c r="A2958" s="379"/>
      <c r="B2958" s="379"/>
      <c r="C2958" s="379"/>
      <c r="D2958" s="379"/>
      <c r="E2958" s="379"/>
      <c r="F2958" s="379"/>
      <c r="G2958" s="379"/>
      <c r="H2958" s="379"/>
      <c r="I2958" s="379"/>
      <c r="J2958" s="379"/>
      <c r="K2958" s="379"/>
      <c r="L2958" s="379"/>
      <c r="M2958" s="379"/>
      <c r="N2958" s="379"/>
      <c r="O2958" s="379"/>
      <c r="P2958" s="379"/>
      <c r="Q2958" s="379"/>
      <c r="R2958" s="379"/>
      <c r="S2958" s="379"/>
      <c r="T2958" s="379"/>
      <c r="U2958" s="379"/>
      <c r="V2958" s="379"/>
      <c r="W2958" s="379"/>
      <c r="X2958" s="379"/>
      <c r="Y2958" s="379"/>
      <c r="Z2958" s="379"/>
      <c r="AA2958" s="380"/>
      <c r="AB2958" s="379"/>
      <c r="AC2958" s="379"/>
      <c r="AD2958" s="379"/>
      <c r="AE2958" s="381"/>
      <c r="AF2958" s="105"/>
      <c r="AG2958" s="381"/>
      <c r="AH2958" s="381"/>
      <c r="AI2958" s="381"/>
      <c r="AJ2958" s="381"/>
      <c r="AK2958" s="381"/>
      <c r="AL2958" s="381"/>
      <c r="AM2958" s="381"/>
    </row>
    <row r="2959" spans="1:39" x14ac:dyDescent="0.35">
      <c r="A2959" s="379"/>
      <c r="B2959" s="379"/>
      <c r="C2959" s="379"/>
      <c r="D2959" s="379"/>
      <c r="E2959" s="379"/>
      <c r="F2959" s="379"/>
      <c r="G2959" s="379"/>
      <c r="H2959" s="379"/>
      <c r="I2959" s="379"/>
      <c r="J2959" s="379"/>
      <c r="K2959" s="379"/>
      <c r="L2959" s="379"/>
      <c r="M2959" s="379"/>
      <c r="N2959" s="379"/>
      <c r="O2959" s="379"/>
      <c r="P2959" s="379"/>
      <c r="Q2959" s="379"/>
      <c r="R2959" s="379"/>
      <c r="S2959" s="379"/>
      <c r="T2959" s="379"/>
      <c r="U2959" s="379"/>
      <c r="V2959" s="379"/>
      <c r="W2959" s="379"/>
      <c r="X2959" s="379"/>
      <c r="Y2959" s="379"/>
      <c r="Z2959" s="379"/>
      <c r="AA2959" s="380"/>
      <c r="AB2959" s="379"/>
      <c r="AC2959" s="379"/>
      <c r="AD2959" s="379"/>
      <c r="AE2959" s="381"/>
      <c r="AF2959" s="105"/>
      <c r="AG2959" s="381"/>
      <c r="AH2959" s="381"/>
      <c r="AI2959" s="381"/>
      <c r="AJ2959" s="381"/>
      <c r="AK2959" s="381"/>
      <c r="AL2959" s="381"/>
      <c r="AM2959" s="381"/>
    </row>
    <row r="2960" spans="1:39" x14ac:dyDescent="0.35">
      <c r="A2960" s="379"/>
      <c r="B2960" s="379"/>
      <c r="C2960" s="379"/>
      <c r="D2960" s="379"/>
      <c r="E2960" s="379"/>
      <c r="F2960" s="379"/>
      <c r="G2960" s="379"/>
      <c r="H2960" s="379"/>
      <c r="I2960" s="379"/>
      <c r="J2960" s="379"/>
      <c r="K2960" s="379"/>
      <c r="L2960" s="379"/>
      <c r="M2960" s="379"/>
      <c r="N2960" s="379"/>
      <c r="O2960" s="379"/>
      <c r="P2960" s="379"/>
      <c r="Q2960" s="379"/>
      <c r="R2960" s="379"/>
      <c r="S2960" s="379"/>
      <c r="T2960" s="379"/>
      <c r="U2960" s="379"/>
      <c r="V2960" s="379"/>
      <c r="W2960" s="379"/>
      <c r="X2960" s="379"/>
      <c r="Y2960" s="379"/>
      <c r="Z2960" s="379"/>
      <c r="AA2960" s="380"/>
      <c r="AB2960" s="379"/>
      <c r="AC2960" s="379"/>
      <c r="AD2960" s="379"/>
      <c r="AE2960" s="381"/>
      <c r="AF2960" s="105"/>
      <c r="AG2960" s="381"/>
      <c r="AH2960" s="381"/>
      <c r="AI2960" s="381"/>
      <c r="AJ2960" s="381"/>
      <c r="AK2960" s="381"/>
      <c r="AL2960" s="381"/>
      <c r="AM2960" s="381"/>
    </row>
    <row r="2961" spans="1:39" x14ac:dyDescent="0.35">
      <c r="A2961" s="379"/>
      <c r="B2961" s="379"/>
      <c r="C2961" s="379"/>
      <c r="D2961" s="379"/>
      <c r="E2961" s="379"/>
      <c r="F2961" s="379"/>
      <c r="G2961" s="379"/>
      <c r="H2961" s="379"/>
      <c r="I2961" s="379"/>
      <c r="J2961" s="379"/>
      <c r="K2961" s="379"/>
      <c r="L2961" s="379"/>
      <c r="M2961" s="379"/>
      <c r="N2961" s="379"/>
      <c r="O2961" s="379"/>
      <c r="P2961" s="379"/>
      <c r="Q2961" s="379"/>
      <c r="R2961" s="379"/>
      <c r="S2961" s="379"/>
      <c r="T2961" s="379"/>
      <c r="U2961" s="379"/>
      <c r="V2961" s="379"/>
      <c r="W2961" s="379"/>
      <c r="X2961" s="379"/>
      <c r="Y2961" s="379"/>
      <c r="Z2961" s="379"/>
      <c r="AA2961" s="380"/>
      <c r="AB2961" s="379"/>
      <c r="AC2961" s="379"/>
      <c r="AD2961" s="379"/>
      <c r="AE2961" s="381"/>
      <c r="AF2961" s="105"/>
      <c r="AG2961" s="381"/>
      <c r="AH2961" s="381"/>
      <c r="AI2961" s="381"/>
      <c r="AJ2961" s="381"/>
      <c r="AK2961" s="381"/>
      <c r="AL2961" s="381"/>
      <c r="AM2961" s="381"/>
    </row>
    <row r="2962" spans="1:39" x14ac:dyDescent="0.35">
      <c r="A2962" s="379"/>
      <c r="B2962" s="379"/>
      <c r="C2962" s="379"/>
      <c r="D2962" s="379"/>
      <c r="E2962" s="379"/>
      <c r="F2962" s="379"/>
      <c r="G2962" s="379"/>
      <c r="H2962" s="379"/>
      <c r="I2962" s="379"/>
      <c r="J2962" s="379"/>
      <c r="K2962" s="379"/>
      <c r="L2962" s="379"/>
      <c r="M2962" s="379"/>
      <c r="N2962" s="379"/>
      <c r="O2962" s="379"/>
      <c r="P2962" s="379"/>
      <c r="Q2962" s="379"/>
      <c r="R2962" s="379"/>
      <c r="S2962" s="379"/>
      <c r="T2962" s="379"/>
      <c r="U2962" s="379"/>
      <c r="V2962" s="379"/>
      <c r="W2962" s="379"/>
      <c r="X2962" s="379"/>
      <c r="Y2962" s="379"/>
      <c r="Z2962" s="379"/>
      <c r="AA2962" s="380"/>
      <c r="AB2962" s="379"/>
      <c r="AC2962" s="379"/>
      <c r="AD2962" s="379"/>
      <c r="AE2962" s="381"/>
      <c r="AF2962" s="105"/>
      <c r="AG2962" s="381"/>
      <c r="AH2962" s="381"/>
      <c r="AI2962" s="381"/>
      <c r="AJ2962" s="381"/>
      <c r="AK2962" s="381"/>
      <c r="AL2962" s="381"/>
      <c r="AM2962" s="381"/>
    </row>
    <row r="2963" spans="1:39" x14ac:dyDescent="0.35">
      <c r="A2963" s="379"/>
      <c r="B2963" s="379"/>
      <c r="C2963" s="379"/>
      <c r="D2963" s="379"/>
      <c r="E2963" s="379"/>
      <c r="F2963" s="379"/>
      <c r="G2963" s="379"/>
      <c r="H2963" s="379"/>
      <c r="I2963" s="379"/>
      <c r="J2963" s="379"/>
      <c r="K2963" s="379"/>
      <c r="L2963" s="379"/>
      <c r="M2963" s="379"/>
      <c r="N2963" s="379"/>
      <c r="O2963" s="379"/>
      <c r="P2963" s="379"/>
      <c r="Q2963" s="379"/>
      <c r="R2963" s="379"/>
      <c r="S2963" s="379"/>
      <c r="T2963" s="379"/>
      <c r="U2963" s="379"/>
      <c r="V2963" s="379"/>
      <c r="W2963" s="379"/>
      <c r="X2963" s="379"/>
      <c r="Y2963" s="379"/>
      <c r="Z2963" s="379"/>
      <c r="AA2963" s="380"/>
      <c r="AB2963" s="379"/>
      <c r="AC2963" s="379"/>
      <c r="AD2963" s="379"/>
      <c r="AE2963" s="381"/>
      <c r="AF2963" s="105"/>
      <c r="AG2963" s="381"/>
      <c r="AH2963" s="381"/>
      <c r="AI2963" s="381"/>
      <c r="AJ2963" s="381"/>
      <c r="AK2963" s="381"/>
      <c r="AL2963" s="381"/>
      <c r="AM2963" s="381"/>
    </row>
    <row r="2964" spans="1:39" x14ac:dyDescent="0.35">
      <c r="A2964" s="379"/>
      <c r="B2964" s="379"/>
      <c r="C2964" s="379"/>
      <c r="D2964" s="379"/>
      <c r="E2964" s="379"/>
      <c r="F2964" s="379"/>
      <c r="G2964" s="379"/>
      <c r="H2964" s="379"/>
      <c r="I2964" s="379"/>
      <c r="J2964" s="379"/>
      <c r="K2964" s="379"/>
      <c r="L2964" s="379"/>
      <c r="M2964" s="379"/>
      <c r="N2964" s="379"/>
      <c r="O2964" s="379"/>
      <c r="P2964" s="379"/>
      <c r="Q2964" s="379"/>
      <c r="R2964" s="379"/>
      <c r="S2964" s="379"/>
      <c r="T2964" s="379"/>
      <c r="U2964" s="379"/>
      <c r="V2964" s="379"/>
      <c r="W2964" s="379"/>
      <c r="X2964" s="379"/>
      <c r="Y2964" s="379"/>
      <c r="Z2964" s="379"/>
      <c r="AA2964" s="380"/>
      <c r="AB2964" s="379"/>
      <c r="AC2964" s="379"/>
      <c r="AD2964" s="379"/>
      <c r="AE2964" s="381"/>
      <c r="AF2964" s="105"/>
      <c r="AG2964" s="381"/>
      <c r="AH2964" s="381"/>
      <c r="AI2964" s="381"/>
      <c r="AJ2964" s="381"/>
      <c r="AK2964" s="381"/>
      <c r="AL2964" s="381"/>
      <c r="AM2964" s="381"/>
    </row>
    <row r="2965" spans="1:39" x14ac:dyDescent="0.35">
      <c r="A2965" s="379"/>
      <c r="B2965" s="379"/>
      <c r="C2965" s="379"/>
      <c r="D2965" s="379"/>
      <c r="E2965" s="379"/>
      <c r="F2965" s="379"/>
      <c r="G2965" s="379"/>
      <c r="H2965" s="379"/>
      <c r="I2965" s="379"/>
      <c r="J2965" s="379"/>
      <c r="K2965" s="379"/>
      <c r="L2965" s="379"/>
      <c r="M2965" s="379"/>
      <c r="N2965" s="379"/>
      <c r="O2965" s="379"/>
      <c r="P2965" s="379"/>
      <c r="Q2965" s="379"/>
      <c r="R2965" s="379"/>
      <c r="S2965" s="379"/>
      <c r="T2965" s="379"/>
      <c r="U2965" s="379"/>
      <c r="V2965" s="379"/>
      <c r="W2965" s="379"/>
      <c r="X2965" s="379"/>
      <c r="Y2965" s="379"/>
      <c r="Z2965" s="379"/>
      <c r="AA2965" s="380"/>
      <c r="AB2965" s="379"/>
      <c r="AC2965" s="379"/>
      <c r="AD2965" s="379"/>
      <c r="AE2965" s="381"/>
      <c r="AF2965" s="105"/>
      <c r="AG2965" s="381"/>
      <c r="AH2965" s="381"/>
      <c r="AI2965" s="381"/>
      <c r="AJ2965" s="381"/>
      <c r="AK2965" s="381"/>
      <c r="AL2965" s="381"/>
      <c r="AM2965" s="381"/>
    </row>
    <row r="2966" spans="1:39" x14ac:dyDescent="0.35">
      <c r="A2966" s="379"/>
      <c r="B2966" s="379"/>
      <c r="C2966" s="379"/>
      <c r="D2966" s="379"/>
      <c r="E2966" s="379"/>
      <c r="F2966" s="379"/>
      <c r="G2966" s="379"/>
      <c r="H2966" s="379"/>
      <c r="I2966" s="379"/>
      <c r="J2966" s="379"/>
      <c r="K2966" s="379"/>
      <c r="L2966" s="379"/>
      <c r="M2966" s="379"/>
      <c r="N2966" s="379"/>
      <c r="O2966" s="379"/>
      <c r="P2966" s="379"/>
      <c r="Q2966" s="379"/>
      <c r="R2966" s="379"/>
      <c r="S2966" s="379"/>
      <c r="T2966" s="379"/>
      <c r="U2966" s="379"/>
      <c r="V2966" s="379"/>
      <c r="W2966" s="379"/>
      <c r="X2966" s="379"/>
      <c r="Y2966" s="379"/>
      <c r="Z2966" s="379"/>
      <c r="AA2966" s="380"/>
      <c r="AB2966" s="379"/>
      <c r="AC2966" s="379"/>
      <c r="AD2966" s="379"/>
      <c r="AE2966" s="381"/>
      <c r="AF2966" s="105"/>
      <c r="AG2966" s="381"/>
      <c r="AH2966" s="381"/>
      <c r="AI2966" s="381"/>
      <c r="AJ2966" s="381"/>
      <c r="AK2966" s="381"/>
      <c r="AL2966" s="381"/>
      <c r="AM2966" s="381"/>
    </row>
    <row r="2967" spans="1:39" x14ac:dyDescent="0.35">
      <c r="A2967" s="379"/>
      <c r="B2967" s="379"/>
      <c r="C2967" s="379"/>
      <c r="D2967" s="379"/>
      <c r="E2967" s="379"/>
      <c r="F2967" s="379"/>
      <c r="G2967" s="379"/>
      <c r="H2967" s="379"/>
      <c r="I2967" s="379"/>
      <c r="J2967" s="379"/>
      <c r="K2967" s="379"/>
      <c r="L2967" s="379"/>
      <c r="M2967" s="379"/>
      <c r="N2967" s="379"/>
      <c r="O2967" s="379"/>
      <c r="P2967" s="379"/>
      <c r="Q2967" s="379"/>
      <c r="R2967" s="379"/>
      <c r="S2967" s="379"/>
      <c r="T2967" s="379"/>
      <c r="U2967" s="379"/>
      <c r="V2967" s="379"/>
      <c r="W2967" s="379"/>
      <c r="X2967" s="379"/>
      <c r="Y2967" s="379"/>
      <c r="Z2967" s="379"/>
      <c r="AA2967" s="380"/>
      <c r="AB2967" s="379"/>
      <c r="AC2967" s="379"/>
      <c r="AD2967" s="379"/>
      <c r="AE2967" s="381"/>
      <c r="AF2967" s="105"/>
      <c r="AG2967" s="381"/>
      <c r="AH2967" s="381"/>
      <c r="AI2967" s="381"/>
      <c r="AJ2967" s="381"/>
      <c r="AK2967" s="381"/>
      <c r="AL2967" s="381"/>
      <c r="AM2967" s="381"/>
    </row>
    <row r="2968" spans="1:39" x14ac:dyDescent="0.35">
      <c r="A2968" s="379"/>
      <c r="B2968" s="379"/>
      <c r="C2968" s="379"/>
      <c r="D2968" s="379"/>
      <c r="E2968" s="379"/>
      <c r="F2968" s="379"/>
      <c r="G2968" s="379"/>
      <c r="H2968" s="379"/>
      <c r="I2968" s="379"/>
      <c r="J2968" s="379"/>
      <c r="K2968" s="379"/>
      <c r="L2968" s="379"/>
      <c r="M2968" s="379"/>
      <c r="N2968" s="379"/>
      <c r="O2968" s="379"/>
      <c r="P2968" s="379"/>
      <c r="Q2968" s="379"/>
      <c r="R2968" s="379"/>
      <c r="S2968" s="379"/>
      <c r="T2968" s="379"/>
      <c r="U2968" s="379"/>
      <c r="V2968" s="379"/>
      <c r="W2968" s="379"/>
      <c r="X2968" s="379"/>
      <c r="Y2968" s="379"/>
      <c r="Z2968" s="379"/>
      <c r="AA2968" s="380"/>
      <c r="AB2968" s="379"/>
      <c r="AC2968" s="379"/>
      <c r="AD2968" s="379"/>
      <c r="AE2968" s="381"/>
      <c r="AF2968" s="105"/>
      <c r="AG2968" s="381"/>
      <c r="AH2968" s="381"/>
      <c r="AI2968" s="381"/>
      <c r="AJ2968" s="381"/>
      <c r="AK2968" s="381"/>
      <c r="AL2968" s="381"/>
      <c r="AM2968" s="381"/>
    </row>
    <row r="2969" spans="1:39" x14ac:dyDescent="0.35">
      <c r="A2969" s="379"/>
      <c r="B2969" s="379"/>
      <c r="C2969" s="379"/>
      <c r="D2969" s="379"/>
      <c r="E2969" s="379"/>
      <c r="F2969" s="379"/>
      <c r="G2969" s="379"/>
      <c r="H2969" s="379"/>
      <c r="I2969" s="379"/>
      <c r="J2969" s="379"/>
      <c r="K2969" s="379"/>
      <c r="L2969" s="379"/>
      <c r="M2969" s="379"/>
      <c r="N2969" s="379"/>
      <c r="O2969" s="379"/>
      <c r="P2969" s="379"/>
      <c r="Q2969" s="379"/>
      <c r="R2969" s="379"/>
      <c r="S2969" s="379"/>
      <c r="T2969" s="379"/>
      <c r="U2969" s="379"/>
      <c r="V2969" s="379"/>
      <c r="W2969" s="379"/>
      <c r="X2969" s="379"/>
      <c r="Y2969" s="379"/>
      <c r="Z2969" s="379"/>
      <c r="AA2969" s="380"/>
      <c r="AB2969" s="379"/>
      <c r="AC2969" s="379"/>
      <c r="AD2969" s="379"/>
      <c r="AE2969" s="381"/>
      <c r="AF2969" s="105"/>
      <c r="AG2969" s="381"/>
      <c r="AH2969" s="381"/>
      <c r="AI2969" s="381"/>
      <c r="AJ2969" s="381"/>
      <c r="AK2969" s="381"/>
      <c r="AL2969" s="381"/>
      <c r="AM2969" s="381"/>
    </row>
    <row r="2970" spans="1:39" x14ac:dyDescent="0.35">
      <c r="A2970" s="379"/>
      <c r="B2970" s="379"/>
      <c r="C2970" s="379"/>
      <c r="D2970" s="379"/>
      <c r="E2970" s="379"/>
      <c r="F2970" s="379"/>
      <c r="G2970" s="379"/>
      <c r="H2970" s="379"/>
      <c r="I2970" s="379"/>
      <c r="J2970" s="379"/>
      <c r="K2970" s="379"/>
      <c r="L2970" s="379"/>
      <c r="M2970" s="379"/>
      <c r="N2970" s="379"/>
      <c r="O2970" s="379"/>
      <c r="P2970" s="379"/>
      <c r="Q2970" s="379"/>
      <c r="R2970" s="379"/>
      <c r="S2970" s="379"/>
      <c r="T2970" s="379"/>
      <c r="U2970" s="379"/>
      <c r="V2970" s="379"/>
      <c r="W2970" s="379"/>
      <c r="X2970" s="379"/>
      <c r="Y2970" s="379"/>
      <c r="Z2970" s="379"/>
      <c r="AA2970" s="380"/>
      <c r="AB2970" s="379"/>
      <c r="AC2970" s="379"/>
      <c r="AD2970" s="379"/>
      <c r="AE2970" s="381"/>
      <c r="AF2970" s="105"/>
      <c r="AG2970" s="381"/>
      <c r="AH2970" s="381"/>
      <c r="AI2970" s="381"/>
      <c r="AJ2970" s="381"/>
      <c r="AK2970" s="381"/>
      <c r="AL2970" s="381"/>
      <c r="AM2970" s="381"/>
    </row>
    <row r="2971" spans="1:39" x14ac:dyDescent="0.35">
      <c r="A2971" s="379"/>
      <c r="B2971" s="379"/>
      <c r="C2971" s="379"/>
      <c r="D2971" s="379"/>
      <c r="E2971" s="379"/>
      <c r="F2971" s="379"/>
      <c r="G2971" s="379"/>
      <c r="H2971" s="379"/>
      <c r="I2971" s="379"/>
      <c r="J2971" s="379"/>
      <c r="K2971" s="379"/>
      <c r="L2971" s="379"/>
      <c r="M2971" s="379"/>
      <c r="N2971" s="379"/>
      <c r="O2971" s="379"/>
      <c r="P2971" s="379"/>
      <c r="Q2971" s="379"/>
      <c r="R2971" s="379"/>
      <c r="S2971" s="379"/>
      <c r="T2971" s="379"/>
      <c r="U2971" s="379"/>
      <c r="V2971" s="379"/>
      <c r="W2971" s="379"/>
      <c r="X2971" s="379"/>
      <c r="Y2971" s="379"/>
      <c r="Z2971" s="379"/>
      <c r="AA2971" s="380"/>
      <c r="AB2971" s="379"/>
      <c r="AC2971" s="379"/>
      <c r="AD2971" s="379"/>
      <c r="AE2971" s="381"/>
      <c r="AF2971" s="105"/>
      <c r="AG2971" s="381"/>
      <c r="AH2971" s="381"/>
      <c r="AI2971" s="381"/>
      <c r="AJ2971" s="381"/>
      <c r="AK2971" s="381"/>
      <c r="AL2971" s="381"/>
      <c r="AM2971" s="381"/>
    </row>
    <row r="2972" spans="1:39" x14ac:dyDescent="0.35">
      <c r="A2972" s="379"/>
      <c r="B2972" s="379"/>
      <c r="C2972" s="379"/>
      <c r="D2972" s="379"/>
      <c r="E2972" s="379"/>
      <c r="F2972" s="379"/>
      <c r="G2972" s="379"/>
      <c r="H2972" s="379"/>
      <c r="I2972" s="379"/>
      <c r="J2972" s="379"/>
      <c r="K2972" s="379"/>
      <c r="L2972" s="379"/>
      <c r="M2972" s="379"/>
      <c r="N2972" s="379"/>
      <c r="O2972" s="379"/>
      <c r="P2972" s="379"/>
      <c r="Q2972" s="379"/>
      <c r="R2972" s="379"/>
      <c r="S2972" s="379"/>
      <c r="T2972" s="379"/>
      <c r="U2972" s="379"/>
      <c r="V2972" s="379"/>
      <c r="W2972" s="379"/>
      <c r="X2972" s="379"/>
      <c r="Y2972" s="379"/>
      <c r="Z2972" s="379"/>
      <c r="AA2972" s="380"/>
      <c r="AB2972" s="379"/>
      <c r="AC2972" s="379"/>
      <c r="AD2972" s="379"/>
      <c r="AE2972" s="381"/>
      <c r="AF2972" s="105"/>
      <c r="AG2972" s="381"/>
      <c r="AH2972" s="381"/>
      <c r="AI2972" s="381"/>
      <c r="AJ2972" s="381"/>
      <c r="AK2972" s="381"/>
      <c r="AL2972" s="381"/>
      <c r="AM2972" s="381"/>
    </row>
    <row r="2973" spans="1:39" x14ac:dyDescent="0.35">
      <c r="A2973" s="379"/>
      <c r="B2973" s="379"/>
      <c r="C2973" s="379"/>
      <c r="D2973" s="379"/>
      <c r="E2973" s="379"/>
      <c r="F2973" s="379"/>
      <c r="G2973" s="379"/>
      <c r="H2973" s="379"/>
      <c r="I2973" s="379"/>
      <c r="J2973" s="379"/>
      <c r="K2973" s="379"/>
      <c r="L2973" s="379"/>
      <c r="M2973" s="379"/>
      <c r="N2973" s="379"/>
      <c r="O2973" s="379"/>
      <c r="P2973" s="379"/>
      <c r="Q2973" s="379"/>
      <c r="R2973" s="379"/>
      <c r="S2973" s="379"/>
      <c r="T2973" s="379"/>
      <c r="U2973" s="379"/>
      <c r="V2973" s="379"/>
      <c r="W2973" s="379"/>
      <c r="X2973" s="379"/>
      <c r="Y2973" s="379"/>
      <c r="Z2973" s="379"/>
      <c r="AA2973" s="380"/>
      <c r="AB2973" s="379"/>
      <c r="AC2973" s="379"/>
      <c r="AD2973" s="379"/>
      <c r="AE2973" s="381"/>
      <c r="AF2973" s="105"/>
      <c r="AG2973" s="381"/>
      <c r="AH2973" s="381"/>
      <c r="AI2973" s="381"/>
      <c r="AJ2973" s="381"/>
      <c r="AK2973" s="381"/>
      <c r="AL2973" s="381"/>
      <c r="AM2973" s="381"/>
    </row>
    <row r="2974" spans="1:39" x14ac:dyDescent="0.35">
      <c r="A2974" s="379"/>
      <c r="B2974" s="379"/>
      <c r="C2974" s="379"/>
      <c r="D2974" s="379"/>
      <c r="E2974" s="379"/>
      <c r="F2974" s="379"/>
      <c r="G2974" s="379"/>
      <c r="H2974" s="379"/>
      <c r="I2974" s="379"/>
      <c r="J2974" s="379"/>
      <c r="K2974" s="379"/>
      <c r="L2974" s="379"/>
      <c r="M2974" s="379"/>
      <c r="N2974" s="379"/>
      <c r="O2974" s="379"/>
      <c r="P2974" s="379"/>
      <c r="Q2974" s="379"/>
      <c r="R2974" s="379"/>
      <c r="S2974" s="379"/>
      <c r="T2974" s="379"/>
      <c r="U2974" s="379"/>
      <c r="V2974" s="379"/>
      <c r="W2974" s="379"/>
      <c r="X2974" s="379"/>
      <c r="Y2974" s="379"/>
      <c r="Z2974" s="379"/>
      <c r="AA2974" s="380"/>
      <c r="AB2974" s="379"/>
      <c r="AC2974" s="379"/>
      <c r="AD2974" s="379"/>
      <c r="AE2974" s="381"/>
      <c r="AF2974" s="105"/>
      <c r="AG2974" s="381"/>
      <c r="AH2974" s="381"/>
      <c r="AI2974" s="381"/>
      <c r="AJ2974" s="381"/>
      <c r="AK2974" s="381"/>
      <c r="AL2974" s="381"/>
      <c r="AM2974" s="381"/>
    </row>
    <row r="2975" spans="1:39" x14ac:dyDescent="0.35">
      <c r="A2975" s="379"/>
      <c r="B2975" s="379"/>
      <c r="C2975" s="379"/>
      <c r="D2975" s="379"/>
      <c r="E2975" s="379"/>
      <c r="F2975" s="379"/>
      <c r="G2975" s="379"/>
      <c r="H2975" s="379"/>
      <c r="I2975" s="379"/>
      <c r="J2975" s="379"/>
      <c r="K2975" s="379"/>
      <c r="L2975" s="379"/>
      <c r="M2975" s="379"/>
      <c r="N2975" s="379"/>
      <c r="O2975" s="379"/>
      <c r="P2975" s="379"/>
      <c r="Q2975" s="379"/>
      <c r="R2975" s="379"/>
      <c r="S2975" s="379"/>
      <c r="T2975" s="379"/>
      <c r="U2975" s="379"/>
      <c r="V2975" s="379"/>
      <c r="W2975" s="379"/>
      <c r="X2975" s="379"/>
      <c r="Y2975" s="379"/>
      <c r="Z2975" s="379"/>
      <c r="AA2975" s="380"/>
      <c r="AB2975" s="379"/>
      <c r="AC2975" s="379"/>
      <c r="AD2975" s="379"/>
      <c r="AE2975" s="381"/>
      <c r="AF2975" s="105"/>
      <c r="AG2975" s="381"/>
      <c r="AH2975" s="381"/>
      <c r="AI2975" s="381"/>
      <c r="AJ2975" s="381"/>
      <c r="AK2975" s="381"/>
      <c r="AL2975" s="381"/>
      <c r="AM2975" s="381"/>
    </row>
    <row r="2976" spans="1:39" x14ac:dyDescent="0.35">
      <c r="A2976" s="379"/>
      <c r="B2976" s="379"/>
      <c r="C2976" s="379"/>
      <c r="D2976" s="379"/>
      <c r="E2976" s="379"/>
      <c r="F2976" s="379"/>
      <c r="G2976" s="379"/>
      <c r="H2976" s="379"/>
      <c r="I2976" s="379"/>
      <c r="J2976" s="379"/>
      <c r="K2976" s="379"/>
      <c r="L2976" s="379"/>
      <c r="M2976" s="379"/>
      <c r="N2976" s="379"/>
      <c r="O2976" s="379"/>
      <c r="P2976" s="379"/>
      <c r="Q2976" s="379"/>
      <c r="R2976" s="379"/>
      <c r="S2976" s="379"/>
      <c r="T2976" s="379"/>
      <c r="U2976" s="379"/>
      <c r="V2976" s="379"/>
      <c r="W2976" s="379"/>
      <c r="X2976" s="379"/>
      <c r="Y2976" s="379"/>
      <c r="Z2976" s="379"/>
      <c r="AA2976" s="380"/>
      <c r="AB2976" s="379"/>
      <c r="AC2976" s="379"/>
      <c r="AD2976" s="379"/>
      <c r="AE2976" s="381"/>
      <c r="AF2976" s="105"/>
      <c r="AG2976" s="381"/>
      <c r="AH2976" s="381"/>
      <c r="AI2976" s="381"/>
      <c r="AJ2976" s="381"/>
      <c r="AK2976" s="381"/>
      <c r="AL2976" s="381"/>
      <c r="AM2976" s="381"/>
    </row>
    <row r="2977" spans="1:39" x14ac:dyDescent="0.35">
      <c r="A2977" s="379"/>
      <c r="B2977" s="379"/>
      <c r="C2977" s="379"/>
      <c r="D2977" s="379"/>
      <c r="E2977" s="379"/>
      <c r="F2977" s="379"/>
      <c r="G2977" s="379"/>
      <c r="H2977" s="379"/>
      <c r="I2977" s="379"/>
      <c r="J2977" s="379"/>
      <c r="K2977" s="379"/>
      <c r="L2977" s="379"/>
      <c r="M2977" s="379"/>
      <c r="N2977" s="379"/>
      <c r="O2977" s="379"/>
      <c r="P2977" s="379"/>
      <c r="Q2977" s="379"/>
      <c r="R2977" s="379"/>
      <c r="S2977" s="379"/>
      <c r="T2977" s="379"/>
      <c r="U2977" s="379"/>
      <c r="V2977" s="379"/>
      <c r="W2977" s="379"/>
      <c r="X2977" s="379"/>
      <c r="Y2977" s="379"/>
      <c r="Z2977" s="379"/>
      <c r="AA2977" s="380"/>
      <c r="AB2977" s="379"/>
      <c r="AC2977" s="379"/>
      <c r="AD2977" s="379"/>
      <c r="AE2977" s="381"/>
      <c r="AF2977" s="105"/>
      <c r="AG2977" s="381"/>
      <c r="AH2977" s="381"/>
      <c r="AI2977" s="381"/>
      <c r="AJ2977" s="381"/>
      <c r="AK2977" s="381"/>
      <c r="AL2977" s="381"/>
      <c r="AM2977" s="381"/>
    </row>
    <row r="2978" spans="1:39" x14ac:dyDescent="0.35">
      <c r="A2978" s="379"/>
      <c r="B2978" s="379"/>
      <c r="C2978" s="379"/>
      <c r="D2978" s="379"/>
      <c r="E2978" s="379"/>
      <c r="F2978" s="379"/>
      <c r="G2978" s="379"/>
      <c r="H2978" s="379"/>
      <c r="I2978" s="379"/>
      <c r="J2978" s="379"/>
      <c r="K2978" s="379"/>
      <c r="L2978" s="379"/>
      <c r="M2978" s="379"/>
      <c r="N2978" s="379"/>
      <c r="O2978" s="379"/>
      <c r="P2978" s="379"/>
      <c r="Q2978" s="379"/>
      <c r="R2978" s="379"/>
      <c r="S2978" s="379"/>
      <c r="T2978" s="379"/>
      <c r="U2978" s="379"/>
      <c r="V2978" s="379"/>
      <c r="W2978" s="379"/>
      <c r="X2978" s="379"/>
      <c r="Y2978" s="379"/>
      <c r="Z2978" s="379"/>
      <c r="AA2978" s="380"/>
      <c r="AB2978" s="379"/>
      <c r="AC2978" s="379"/>
      <c r="AD2978" s="379"/>
      <c r="AE2978" s="381"/>
      <c r="AF2978" s="105"/>
      <c r="AG2978" s="381"/>
      <c r="AH2978" s="381"/>
      <c r="AI2978" s="381"/>
      <c r="AJ2978" s="381"/>
      <c r="AK2978" s="381"/>
      <c r="AL2978" s="381"/>
      <c r="AM2978" s="381"/>
    </row>
    <row r="2979" spans="1:39" x14ac:dyDescent="0.35">
      <c r="A2979" s="379"/>
      <c r="B2979" s="379"/>
      <c r="C2979" s="379"/>
      <c r="D2979" s="379"/>
      <c r="E2979" s="379"/>
      <c r="F2979" s="379"/>
      <c r="G2979" s="379"/>
      <c r="H2979" s="379"/>
      <c r="I2979" s="379"/>
      <c r="J2979" s="379"/>
      <c r="K2979" s="379"/>
      <c r="L2979" s="379"/>
      <c r="M2979" s="379"/>
      <c r="N2979" s="379"/>
      <c r="O2979" s="379"/>
      <c r="P2979" s="379"/>
      <c r="Q2979" s="379"/>
      <c r="R2979" s="379"/>
      <c r="S2979" s="379"/>
      <c r="T2979" s="379"/>
      <c r="U2979" s="379"/>
      <c r="V2979" s="379"/>
      <c r="W2979" s="379"/>
      <c r="X2979" s="379"/>
      <c r="Y2979" s="379"/>
      <c r="Z2979" s="379"/>
      <c r="AA2979" s="380"/>
      <c r="AB2979" s="379"/>
      <c r="AC2979" s="379"/>
      <c r="AD2979" s="379"/>
      <c r="AE2979" s="381"/>
      <c r="AF2979" s="105"/>
      <c r="AG2979" s="381"/>
      <c r="AH2979" s="381"/>
      <c r="AI2979" s="381"/>
      <c r="AJ2979" s="381"/>
      <c r="AK2979" s="381"/>
      <c r="AL2979" s="381"/>
      <c r="AM2979" s="381"/>
    </row>
    <row r="2980" spans="1:39" x14ac:dyDescent="0.35">
      <c r="A2980" s="379"/>
      <c r="B2980" s="379"/>
      <c r="C2980" s="379"/>
      <c r="D2980" s="379"/>
      <c r="E2980" s="379"/>
      <c r="F2980" s="379"/>
      <c r="G2980" s="379"/>
      <c r="H2980" s="379"/>
      <c r="I2980" s="379"/>
      <c r="J2980" s="379"/>
      <c r="K2980" s="379"/>
      <c r="L2980" s="379"/>
      <c r="M2980" s="379"/>
      <c r="N2980" s="379"/>
      <c r="O2980" s="379"/>
      <c r="P2980" s="379"/>
      <c r="Q2980" s="379"/>
      <c r="R2980" s="379"/>
      <c r="S2980" s="379"/>
      <c r="T2980" s="379"/>
      <c r="U2980" s="379"/>
      <c r="V2980" s="379"/>
      <c r="W2980" s="379"/>
      <c r="X2980" s="379"/>
      <c r="Y2980" s="379"/>
      <c r="Z2980" s="379"/>
      <c r="AA2980" s="380"/>
      <c r="AB2980" s="379"/>
      <c r="AC2980" s="379"/>
      <c r="AD2980" s="379"/>
      <c r="AE2980" s="381"/>
      <c r="AF2980" s="105"/>
      <c r="AG2980" s="381"/>
      <c r="AH2980" s="381"/>
      <c r="AI2980" s="381"/>
      <c r="AJ2980" s="381"/>
      <c r="AK2980" s="381"/>
      <c r="AL2980" s="381"/>
      <c r="AM2980" s="381"/>
    </row>
    <row r="2981" spans="1:39" x14ac:dyDescent="0.35">
      <c r="A2981" s="379"/>
      <c r="B2981" s="379"/>
      <c r="C2981" s="379"/>
      <c r="D2981" s="379"/>
      <c r="E2981" s="379"/>
      <c r="F2981" s="379"/>
      <c r="G2981" s="379"/>
      <c r="H2981" s="379"/>
      <c r="I2981" s="379"/>
      <c r="J2981" s="379"/>
      <c r="K2981" s="379"/>
      <c r="L2981" s="379"/>
      <c r="M2981" s="379"/>
      <c r="N2981" s="379"/>
      <c r="O2981" s="379"/>
      <c r="P2981" s="379"/>
      <c r="Q2981" s="379"/>
      <c r="R2981" s="379"/>
      <c r="S2981" s="379"/>
      <c r="T2981" s="379"/>
      <c r="U2981" s="379"/>
      <c r="V2981" s="379"/>
      <c r="W2981" s="379"/>
      <c r="X2981" s="379"/>
      <c r="Y2981" s="379"/>
      <c r="Z2981" s="379"/>
      <c r="AA2981" s="380"/>
      <c r="AB2981" s="379"/>
      <c r="AC2981" s="379"/>
      <c r="AD2981" s="379"/>
      <c r="AE2981" s="381"/>
      <c r="AF2981" s="105"/>
      <c r="AG2981" s="381"/>
      <c r="AH2981" s="381"/>
      <c r="AI2981" s="381"/>
      <c r="AJ2981" s="381"/>
      <c r="AK2981" s="381"/>
      <c r="AL2981" s="381"/>
      <c r="AM2981" s="381"/>
    </row>
    <row r="2982" spans="1:39" x14ac:dyDescent="0.35">
      <c r="A2982" s="379"/>
      <c r="B2982" s="379"/>
      <c r="C2982" s="379"/>
      <c r="D2982" s="379"/>
      <c r="E2982" s="379"/>
      <c r="F2982" s="379"/>
      <c r="G2982" s="379"/>
      <c r="H2982" s="379"/>
      <c r="I2982" s="379"/>
      <c r="J2982" s="379"/>
      <c r="K2982" s="379"/>
      <c r="L2982" s="379"/>
      <c r="M2982" s="379"/>
      <c r="N2982" s="379"/>
      <c r="O2982" s="379"/>
      <c r="P2982" s="379"/>
      <c r="Q2982" s="379"/>
      <c r="R2982" s="379"/>
      <c r="S2982" s="379"/>
      <c r="T2982" s="379"/>
      <c r="U2982" s="379"/>
      <c r="V2982" s="379"/>
      <c r="W2982" s="379"/>
      <c r="X2982" s="379"/>
      <c r="Y2982" s="379"/>
      <c r="Z2982" s="379"/>
      <c r="AA2982" s="380"/>
      <c r="AB2982" s="379"/>
      <c r="AC2982" s="379"/>
      <c r="AD2982" s="379"/>
      <c r="AE2982" s="381"/>
      <c r="AF2982" s="105"/>
      <c r="AG2982" s="381"/>
      <c r="AH2982" s="381"/>
      <c r="AI2982" s="381"/>
      <c r="AJ2982" s="381"/>
      <c r="AK2982" s="381"/>
      <c r="AL2982" s="381"/>
      <c r="AM2982" s="381"/>
    </row>
    <row r="2983" spans="1:39" x14ac:dyDescent="0.35">
      <c r="A2983" s="379"/>
      <c r="B2983" s="379"/>
      <c r="C2983" s="379"/>
      <c r="D2983" s="379"/>
      <c r="E2983" s="379"/>
      <c r="F2983" s="379"/>
      <c r="G2983" s="379"/>
      <c r="H2983" s="379"/>
      <c r="I2983" s="379"/>
      <c r="J2983" s="379"/>
      <c r="K2983" s="379"/>
      <c r="L2983" s="379"/>
      <c r="M2983" s="379"/>
      <c r="N2983" s="379"/>
      <c r="O2983" s="379"/>
      <c r="P2983" s="379"/>
      <c r="Q2983" s="379"/>
      <c r="R2983" s="379"/>
      <c r="S2983" s="379"/>
      <c r="T2983" s="379"/>
      <c r="U2983" s="379"/>
      <c r="V2983" s="379"/>
      <c r="W2983" s="379"/>
      <c r="X2983" s="379"/>
      <c r="Y2983" s="379"/>
      <c r="Z2983" s="379"/>
      <c r="AA2983" s="380"/>
      <c r="AB2983" s="379"/>
      <c r="AC2983" s="379"/>
      <c r="AD2983" s="379"/>
      <c r="AE2983" s="381"/>
      <c r="AF2983" s="105"/>
      <c r="AG2983" s="381"/>
      <c r="AH2983" s="381"/>
      <c r="AI2983" s="381"/>
      <c r="AJ2983" s="381"/>
      <c r="AK2983" s="381"/>
      <c r="AL2983" s="381"/>
      <c r="AM2983" s="381"/>
    </row>
    <row r="2984" spans="1:39" x14ac:dyDescent="0.35">
      <c r="A2984" s="379"/>
      <c r="B2984" s="379"/>
      <c r="C2984" s="379"/>
      <c r="D2984" s="379"/>
      <c r="E2984" s="379"/>
      <c r="F2984" s="379"/>
      <c r="G2984" s="379"/>
      <c r="H2984" s="379"/>
      <c r="I2984" s="379"/>
      <c r="J2984" s="379"/>
      <c r="K2984" s="379"/>
      <c r="L2984" s="379"/>
      <c r="M2984" s="379"/>
      <c r="N2984" s="379"/>
      <c r="O2984" s="379"/>
      <c r="P2984" s="379"/>
      <c r="Q2984" s="379"/>
      <c r="R2984" s="379"/>
      <c r="S2984" s="379"/>
      <c r="T2984" s="379"/>
      <c r="U2984" s="379"/>
      <c r="V2984" s="379"/>
      <c r="W2984" s="379"/>
      <c r="X2984" s="379"/>
      <c r="Y2984" s="379"/>
      <c r="Z2984" s="379"/>
      <c r="AA2984" s="380"/>
      <c r="AB2984" s="379"/>
      <c r="AC2984" s="379"/>
      <c r="AD2984" s="379"/>
      <c r="AE2984" s="381"/>
      <c r="AF2984" s="105"/>
      <c r="AG2984" s="381"/>
      <c r="AH2984" s="381"/>
      <c r="AI2984" s="381"/>
      <c r="AJ2984" s="381"/>
      <c r="AK2984" s="381"/>
      <c r="AL2984" s="381"/>
      <c r="AM2984" s="381"/>
    </row>
    <row r="2985" spans="1:39" x14ac:dyDescent="0.35">
      <c r="A2985" s="379"/>
      <c r="B2985" s="379"/>
      <c r="C2985" s="379"/>
      <c r="D2985" s="379"/>
      <c r="E2985" s="379"/>
      <c r="F2985" s="379"/>
      <c r="G2985" s="379"/>
      <c r="H2985" s="379"/>
      <c r="I2985" s="379"/>
      <c r="J2985" s="379"/>
      <c r="K2985" s="379"/>
      <c r="L2985" s="379"/>
      <c r="M2985" s="379"/>
      <c r="N2985" s="379"/>
      <c r="O2985" s="379"/>
      <c r="P2985" s="379"/>
      <c r="Q2985" s="379"/>
      <c r="R2985" s="379"/>
      <c r="S2985" s="379"/>
      <c r="T2985" s="379"/>
      <c r="U2985" s="379"/>
      <c r="V2985" s="379"/>
      <c r="W2985" s="379"/>
      <c r="X2985" s="379"/>
      <c r="Y2985" s="379"/>
      <c r="Z2985" s="379"/>
      <c r="AA2985" s="380"/>
      <c r="AB2985" s="379"/>
      <c r="AC2985" s="379"/>
      <c r="AD2985" s="379"/>
      <c r="AE2985" s="381"/>
      <c r="AF2985" s="105"/>
      <c r="AG2985" s="381"/>
      <c r="AH2985" s="381"/>
      <c r="AI2985" s="381"/>
      <c r="AJ2985" s="381"/>
      <c r="AK2985" s="381"/>
      <c r="AL2985" s="381"/>
      <c r="AM2985" s="381"/>
    </row>
    <row r="2986" spans="1:39" x14ac:dyDescent="0.35">
      <c r="A2986" s="379"/>
      <c r="B2986" s="379"/>
      <c r="C2986" s="379"/>
      <c r="D2986" s="379"/>
      <c r="E2986" s="379"/>
      <c r="F2986" s="379"/>
      <c r="G2986" s="379"/>
      <c r="H2986" s="379"/>
      <c r="I2986" s="379"/>
      <c r="J2986" s="379"/>
      <c r="K2986" s="379"/>
      <c r="L2986" s="379"/>
      <c r="M2986" s="379"/>
      <c r="N2986" s="379"/>
      <c r="O2986" s="379"/>
      <c r="P2986" s="379"/>
      <c r="Q2986" s="379"/>
      <c r="R2986" s="379"/>
      <c r="S2986" s="379"/>
      <c r="T2986" s="379"/>
      <c r="U2986" s="379"/>
      <c r="V2986" s="379"/>
      <c r="W2986" s="379"/>
      <c r="X2986" s="379"/>
      <c r="Y2986" s="379"/>
      <c r="Z2986" s="379"/>
      <c r="AA2986" s="380"/>
      <c r="AB2986" s="379"/>
      <c r="AC2986" s="379"/>
      <c r="AD2986" s="379"/>
      <c r="AE2986" s="381"/>
      <c r="AF2986" s="105"/>
      <c r="AG2986" s="381"/>
      <c r="AH2986" s="381"/>
      <c r="AI2986" s="381"/>
      <c r="AJ2986" s="381"/>
      <c r="AK2986" s="381"/>
      <c r="AL2986" s="381"/>
      <c r="AM2986" s="381"/>
    </row>
    <row r="2987" spans="1:39" x14ac:dyDescent="0.35">
      <c r="A2987" s="379"/>
      <c r="B2987" s="379"/>
      <c r="C2987" s="379"/>
      <c r="D2987" s="379"/>
      <c r="E2987" s="379"/>
      <c r="F2987" s="379"/>
      <c r="G2987" s="379"/>
      <c r="H2987" s="379"/>
      <c r="I2987" s="379"/>
      <c r="J2987" s="379"/>
      <c r="K2987" s="379"/>
      <c r="L2987" s="379"/>
      <c r="M2987" s="379"/>
      <c r="N2987" s="379"/>
      <c r="O2987" s="379"/>
      <c r="P2987" s="379"/>
      <c r="Q2987" s="379"/>
      <c r="R2987" s="379"/>
      <c r="S2987" s="379"/>
      <c r="T2987" s="379"/>
      <c r="U2987" s="379"/>
      <c r="V2987" s="379"/>
      <c r="W2987" s="379"/>
      <c r="X2987" s="379"/>
      <c r="Y2987" s="379"/>
      <c r="Z2987" s="379"/>
      <c r="AA2987" s="380"/>
      <c r="AB2987" s="379"/>
      <c r="AC2987" s="379"/>
      <c r="AD2987" s="379"/>
      <c r="AE2987" s="381"/>
      <c r="AF2987" s="105"/>
      <c r="AG2987" s="381"/>
      <c r="AH2987" s="381"/>
      <c r="AI2987" s="381"/>
      <c r="AJ2987" s="381"/>
      <c r="AK2987" s="381"/>
      <c r="AL2987" s="381"/>
      <c r="AM2987" s="381"/>
    </row>
    <row r="2988" spans="1:39" x14ac:dyDescent="0.35">
      <c r="A2988" s="379"/>
      <c r="B2988" s="379"/>
      <c r="C2988" s="379"/>
      <c r="D2988" s="379"/>
      <c r="E2988" s="379"/>
      <c r="F2988" s="379"/>
      <c r="G2988" s="379"/>
      <c r="H2988" s="379"/>
      <c r="I2988" s="379"/>
      <c r="J2988" s="379"/>
      <c r="K2988" s="379"/>
      <c r="L2988" s="379"/>
      <c r="M2988" s="379"/>
      <c r="N2988" s="379"/>
      <c r="O2988" s="379"/>
      <c r="P2988" s="379"/>
      <c r="Q2988" s="379"/>
      <c r="R2988" s="379"/>
      <c r="S2988" s="379"/>
      <c r="T2988" s="379"/>
      <c r="U2988" s="379"/>
      <c r="V2988" s="379"/>
      <c r="W2988" s="379"/>
      <c r="X2988" s="379"/>
      <c r="Y2988" s="379"/>
      <c r="Z2988" s="379"/>
      <c r="AA2988" s="380"/>
      <c r="AB2988" s="379"/>
      <c r="AC2988" s="379"/>
      <c r="AD2988" s="379"/>
      <c r="AE2988" s="381"/>
      <c r="AF2988" s="105"/>
      <c r="AG2988" s="381"/>
      <c r="AH2988" s="381"/>
      <c r="AI2988" s="381"/>
      <c r="AJ2988" s="381"/>
      <c r="AK2988" s="381"/>
      <c r="AL2988" s="381"/>
      <c r="AM2988" s="381"/>
    </row>
    <row r="2989" spans="1:39" x14ac:dyDescent="0.35">
      <c r="A2989" s="379"/>
      <c r="B2989" s="379"/>
      <c r="C2989" s="379"/>
      <c r="D2989" s="379"/>
      <c r="E2989" s="379"/>
      <c r="F2989" s="379"/>
      <c r="G2989" s="379"/>
      <c r="H2989" s="379"/>
      <c r="I2989" s="379"/>
      <c r="J2989" s="379"/>
      <c r="K2989" s="379"/>
      <c r="L2989" s="379"/>
      <c r="M2989" s="379"/>
      <c r="N2989" s="379"/>
      <c r="O2989" s="379"/>
      <c r="P2989" s="379"/>
      <c r="Q2989" s="379"/>
      <c r="R2989" s="379"/>
      <c r="S2989" s="379"/>
      <c r="T2989" s="379"/>
      <c r="U2989" s="379"/>
      <c r="V2989" s="379"/>
      <c r="W2989" s="379"/>
      <c r="X2989" s="379"/>
      <c r="Y2989" s="379"/>
      <c r="Z2989" s="379"/>
      <c r="AA2989" s="380"/>
      <c r="AB2989" s="379"/>
      <c r="AC2989" s="379"/>
      <c r="AD2989" s="379"/>
      <c r="AE2989" s="381"/>
      <c r="AF2989" s="105"/>
      <c r="AG2989" s="381"/>
      <c r="AH2989" s="381"/>
      <c r="AI2989" s="381"/>
      <c r="AJ2989" s="381"/>
      <c r="AK2989" s="381"/>
      <c r="AL2989" s="381"/>
      <c r="AM2989" s="381"/>
    </row>
    <row r="2990" spans="1:39" x14ac:dyDescent="0.35">
      <c r="A2990" s="379"/>
      <c r="B2990" s="379"/>
      <c r="C2990" s="379"/>
      <c r="D2990" s="379"/>
      <c r="E2990" s="379"/>
      <c r="F2990" s="379"/>
      <c r="G2990" s="379"/>
      <c r="H2990" s="379"/>
      <c r="I2990" s="379"/>
      <c r="J2990" s="379"/>
      <c r="K2990" s="379"/>
      <c r="L2990" s="379"/>
      <c r="M2990" s="379"/>
      <c r="N2990" s="379"/>
      <c r="O2990" s="379"/>
      <c r="P2990" s="379"/>
      <c r="Q2990" s="379"/>
      <c r="R2990" s="379"/>
      <c r="S2990" s="379"/>
      <c r="T2990" s="379"/>
      <c r="U2990" s="379"/>
      <c r="V2990" s="379"/>
      <c r="W2990" s="379"/>
      <c r="X2990" s="379"/>
      <c r="Y2990" s="379"/>
      <c r="Z2990" s="379"/>
      <c r="AA2990" s="380"/>
      <c r="AB2990" s="379"/>
      <c r="AC2990" s="379"/>
      <c r="AD2990" s="379"/>
      <c r="AE2990" s="381"/>
      <c r="AF2990" s="105"/>
      <c r="AG2990" s="381"/>
      <c r="AH2990" s="381"/>
      <c r="AI2990" s="381"/>
      <c r="AJ2990" s="381"/>
      <c r="AK2990" s="381"/>
      <c r="AL2990" s="381"/>
      <c r="AM2990" s="381"/>
    </row>
    <row r="2991" spans="1:39" x14ac:dyDescent="0.35">
      <c r="A2991" s="379"/>
      <c r="B2991" s="379"/>
      <c r="C2991" s="379"/>
      <c r="D2991" s="379"/>
      <c r="E2991" s="379"/>
      <c r="F2991" s="379"/>
      <c r="G2991" s="379"/>
      <c r="H2991" s="379"/>
      <c r="I2991" s="379"/>
      <c r="J2991" s="379"/>
      <c r="K2991" s="379"/>
      <c r="L2991" s="379"/>
      <c r="M2991" s="379"/>
      <c r="N2991" s="379"/>
      <c r="O2991" s="379"/>
      <c r="P2991" s="379"/>
      <c r="Q2991" s="379"/>
      <c r="R2991" s="379"/>
      <c r="S2991" s="379"/>
      <c r="T2991" s="379"/>
      <c r="U2991" s="379"/>
      <c r="V2991" s="379"/>
      <c r="W2991" s="379"/>
      <c r="X2991" s="379"/>
      <c r="Y2991" s="379"/>
      <c r="Z2991" s="379"/>
      <c r="AA2991" s="380"/>
      <c r="AB2991" s="379"/>
      <c r="AC2991" s="379"/>
      <c r="AD2991" s="379"/>
      <c r="AE2991" s="381"/>
      <c r="AF2991" s="105"/>
      <c r="AG2991" s="381"/>
      <c r="AH2991" s="381"/>
      <c r="AI2991" s="381"/>
      <c r="AJ2991" s="381"/>
      <c r="AK2991" s="381"/>
      <c r="AL2991" s="381"/>
      <c r="AM2991" s="381"/>
    </row>
    <row r="2992" spans="1:39" x14ac:dyDescent="0.35">
      <c r="A2992" s="379"/>
      <c r="B2992" s="379"/>
      <c r="C2992" s="379"/>
      <c r="D2992" s="379"/>
      <c r="E2992" s="379"/>
      <c r="F2992" s="379"/>
      <c r="G2992" s="379"/>
      <c r="H2992" s="379"/>
      <c r="I2992" s="379"/>
      <c r="J2992" s="379"/>
      <c r="K2992" s="379"/>
      <c r="L2992" s="379"/>
      <c r="M2992" s="379"/>
      <c r="N2992" s="379"/>
      <c r="O2992" s="379"/>
      <c r="P2992" s="379"/>
      <c r="Q2992" s="379"/>
      <c r="R2992" s="379"/>
      <c r="S2992" s="379"/>
      <c r="T2992" s="379"/>
      <c r="U2992" s="379"/>
      <c r="V2992" s="379"/>
      <c r="W2992" s="379"/>
      <c r="X2992" s="379"/>
      <c r="Y2992" s="379"/>
      <c r="Z2992" s="379"/>
      <c r="AA2992" s="380"/>
      <c r="AB2992" s="379"/>
      <c r="AC2992" s="379"/>
      <c r="AD2992" s="379"/>
      <c r="AE2992" s="381"/>
      <c r="AF2992" s="105"/>
      <c r="AG2992" s="381"/>
      <c r="AH2992" s="381"/>
      <c r="AI2992" s="381"/>
      <c r="AJ2992" s="381"/>
      <c r="AK2992" s="381"/>
      <c r="AL2992" s="381"/>
      <c r="AM2992" s="381"/>
    </row>
    <row r="2993" spans="1:39" x14ac:dyDescent="0.35">
      <c r="A2993" s="379"/>
      <c r="B2993" s="379"/>
      <c r="C2993" s="379"/>
      <c r="D2993" s="379"/>
      <c r="E2993" s="379"/>
      <c r="F2993" s="379"/>
      <c r="G2993" s="379"/>
      <c r="H2993" s="379"/>
      <c r="I2993" s="379"/>
      <c r="J2993" s="379"/>
      <c r="K2993" s="379"/>
      <c r="L2993" s="379"/>
      <c r="M2993" s="379"/>
      <c r="N2993" s="379"/>
      <c r="O2993" s="379"/>
      <c r="P2993" s="379"/>
      <c r="Q2993" s="379"/>
      <c r="R2993" s="379"/>
      <c r="S2993" s="379"/>
      <c r="T2993" s="379"/>
      <c r="U2993" s="379"/>
      <c r="V2993" s="379"/>
      <c r="W2993" s="379"/>
      <c r="X2993" s="379"/>
      <c r="Y2993" s="379"/>
      <c r="Z2993" s="379"/>
      <c r="AA2993" s="380"/>
      <c r="AB2993" s="379"/>
      <c r="AC2993" s="379"/>
      <c r="AD2993" s="379"/>
      <c r="AE2993" s="381"/>
      <c r="AF2993" s="105"/>
      <c r="AG2993" s="381"/>
      <c r="AH2993" s="381"/>
      <c r="AI2993" s="381"/>
      <c r="AJ2993" s="381"/>
      <c r="AK2993" s="381"/>
      <c r="AL2993" s="381"/>
      <c r="AM2993" s="381"/>
    </row>
    <row r="2994" spans="1:39" x14ac:dyDescent="0.35">
      <c r="A2994" s="379"/>
      <c r="B2994" s="379"/>
      <c r="C2994" s="379"/>
      <c r="D2994" s="379"/>
      <c r="E2994" s="379"/>
      <c r="F2994" s="379"/>
      <c r="G2994" s="379"/>
      <c r="H2994" s="379"/>
      <c r="I2994" s="379"/>
      <c r="J2994" s="379"/>
      <c r="K2994" s="379"/>
      <c r="L2994" s="379"/>
      <c r="M2994" s="379"/>
      <c r="N2994" s="379"/>
      <c r="O2994" s="379"/>
      <c r="P2994" s="379"/>
      <c r="Q2994" s="379"/>
      <c r="R2994" s="379"/>
      <c r="S2994" s="379"/>
      <c r="T2994" s="379"/>
      <c r="U2994" s="379"/>
      <c r="V2994" s="379"/>
      <c r="W2994" s="379"/>
      <c r="X2994" s="379"/>
      <c r="Y2994" s="379"/>
      <c r="Z2994" s="379"/>
      <c r="AA2994" s="380"/>
      <c r="AB2994" s="379"/>
      <c r="AC2994" s="379"/>
      <c r="AD2994" s="379"/>
      <c r="AE2994" s="381"/>
      <c r="AF2994" s="105"/>
      <c r="AG2994" s="381"/>
      <c r="AH2994" s="381"/>
      <c r="AI2994" s="381"/>
      <c r="AJ2994" s="381"/>
      <c r="AK2994" s="381"/>
      <c r="AL2994" s="381"/>
      <c r="AM2994" s="381"/>
    </row>
    <row r="2995" spans="1:39" x14ac:dyDescent="0.35">
      <c r="A2995" s="379"/>
      <c r="B2995" s="379"/>
      <c r="C2995" s="379"/>
      <c r="D2995" s="379"/>
      <c r="E2995" s="379"/>
      <c r="F2995" s="379"/>
      <c r="G2995" s="379"/>
      <c r="H2995" s="379"/>
      <c r="I2995" s="379"/>
      <c r="J2995" s="379"/>
      <c r="K2995" s="379"/>
      <c r="L2995" s="379"/>
      <c r="M2995" s="379"/>
      <c r="N2995" s="379"/>
      <c r="O2995" s="379"/>
      <c r="P2995" s="379"/>
      <c r="Q2995" s="379"/>
      <c r="R2995" s="379"/>
      <c r="S2995" s="379"/>
      <c r="T2995" s="379"/>
      <c r="U2995" s="379"/>
      <c r="V2995" s="379"/>
      <c r="W2995" s="379"/>
      <c r="X2995" s="379"/>
      <c r="Y2995" s="379"/>
      <c r="Z2995" s="379"/>
      <c r="AA2995" s="380"/>
      <c r="AB2995" s="379"/>
      <c r="AC2995" s="379"/>
      <c r="AD2995" s="379"/>
      <c r="AE2995" s="381"/>
      <c r="AF2995" s="105"/>
      <c r="AG2995" s="381"/>
      <c r="AH2995" s="381"/>
      <c r="AI2995" s="381"/>
      <c r="AJ2995" s="381"/>
      <c r="AK2995" s="381"/>
      <c r="AL2995" s="381"/>
      <c r="AM2995" s="381"/>
    </row>
    <row r="2996" spans="1:39" x14ac:dyDescent="0.35">
      <c r="A2996" s="379"/>
      <c r="B2996" s="379"/>
      <c r="C2996" s="379"/>
      <c r="D2996" s="379"/>
      <c r="E2996" s="379"/>
      <c r="F2996" s="379"/>
      <c r="G2996" s="379"/>
      <c r="H2996" s="379"/>
      <c r="I2996" s="379"/>
      <c r="J2996" s="379"/>
      <c r="K2996" s="379"/>
      <c r="L2996" s="379"/>
      <c r="M2996" s="379"/>
      <c r="N2996" s="379"/>
      <c r="O2996" s="379"/>
      <c r="P2996" s="379"/>
      <c r="Q2996" s="379"/>
      <c r="R2996" s="379"/>
      <c r="S2996" s="379"/>
      <c r="T2996" s="379"/>
      <c r="U2996" s="379"/>
      <c r="V2996" s="379"/>
      <c r="W2996" s="379"/>
      <c r="X2996" s="379"/>
      <c r="Y2996" s="379"/>
      <c r="Z2996" s="379"/>
      <c r="AA2996" s="380"/>
      <c r="AB2996" s="379"/>
      <c r="AC2996" s="379"/>
      <c r="AD2996" s="379"/>
      <c r="AE2996" s="381"/>
      <c r="AF2996" s="105"/>
      <c r="AG2996" s="381"/>
      <c r="AH2996" s="381"/>
      <c r="AI2996" s="381"/>
      <c r="AJ2996" s="381"/>
      <c r="AK2996" s="381"/>
      <c r="AL2996" s="381"/>
      <c r="AM2996" s="381"/>
    </row>
    <row r="2997" spans="1:39" x14ac:dyDescent="0.35">
      <c r="A2997" s="379"/>
      <c r="B2997" s="379"/>
      <c r="C2997" s="379"/>
      <c r="D2997" s="379"/>
      <c r="E2997" s="379"/>
      <c r="F2997" s="379"/>
      <c r="G2997" s="379"/>
      <c r="H2997" s="379"/>
      <c r="I2997" s="379"/>
      <c r="J2997" s="379"/>
      <c r="K2997" s="379"/>
      <c r="L2997" s="379"/>
      <c r="M2997" s="379"/>
      <c r="N2997" s="379"/>
      <c r="O2997" s="379"/>
      <c r="P2997" s="379"/>
      <c r="Q2997" s="379"/>
      <c r="R2997" s="379"/>
      <c r="S2997" s="379"/>
      <c r="T2997" s="379"/>
      <c r="U2997" s="379"/>
      <c r="V2997" s="379"/>
      <c r="W2997" s="379"/>
      <c r="X2997" s="379"/>
      <c r="Y2997" s="379"/>
      <c r="Z2997" s="379"/>
      <c r="AA2997" s="380"/>
      <c r="AB2997" s="379"/>
      <c r="AC2997" s="379"/>
      <c r="AD2997" s="379"/>
      <c r="AE2997" s="381"/>
      <c r="AF2997" s="105"/>
      <c r="AG2997" s="381"/>
      <c r="AH2997" s="381"/>
      <c r="AI2997" s="381"/>
      <c r="AJ2997" s="381"/>
      <c r="AK2997" s="381"/>
      <c r="AL2997" s="381"/>
      <c r="AM2997" s="381"/>
    </row>
    <row r="2998" spans="1:39" x14ac:dyDescent="0.35">
      <c r="A2998" s="379"/>
      <c r="B2998" s="379"/>
      <c r="C2998" s="379"/>
      <c r="D2998" s="379"/>
      <c r="E2998" s="379"/>
      <c r="F2998" s="379"/>
      <c r="G2998" s="379"/>
      <c r="H2998" s="379"/>
      <c r="I2998" s="379"/>
      <c r="J2998" s="379"/>
      <c r="K2998" s="379"/>
      <c r="L2998" s="379"/>
      <c r="M2998" s="379"/>
      <c r="N2998" s="379"/>
      <c r="O2998" s="379"/>
      <c r="P2998" s="379"/>
      <c r="Q2998" s="379"/>
      <c r="R2998" s="379"/>
      <c r="S2998" s="379"/>
      <c r="T2998" s="379"/>
      <c r="U2998" s="379"/>
      <c r="V2998" s="379"/>
      <c r="W2998" s="379"/>
      <c r="X2998" s="379"/>
      <c r="Y2998" s="379"/>
      <c r="Z2998" s="379"/>
      <c r="AA2998" s="380"/>
      <c r="AB2998" s="379"/>
      <c r="AC2998" s="379"/>
      <c r="AD2998" s="379"/>
      <c r="AE2998" s="381"/>
      <c r="AF2998" s="105"/>
      <c r="AG2998" s="381"/>
      <c r="AH2998" s="381"/>
      <c r="AI2998" s="381"/>
      <c r="AJ2998" s="381"/>
      <c r="AK2998" s="381"/>
      <c r="AL2998" s="381"/>
      <c r="AM2998" s="381"/>
    </row>
    <row r="2999" spans="1:39" x14ac:dyDescent="0.35">
      <c r="A2999" s="379"/>
      <c r="B2999" s="379"/>
      <c r="C2999" s="379"/>
      <c r="D2999" s="379"/>
      <c r="E2999" s="379"/>
      <c r="F2999" s="379"/>
      <c r="G2999" s="379"/>
      <c r="H2999" s="379"/>
      <c r="I2999" s="379"/>
      <c r="J2999" s="379"/>
      <c r="K2999" s="379"/>
      <c r="L2999" s="379"/>
      <c r="M2999" s="379"/>
      <c r="N2999" s="379"/>
      <c r="O2999" s="379"/>
      <c r="P2999" s="379"/>
      <c r="Q2999" s="379"/>
      <c r="R2999" s="379"/>
      <c r="S2999" s="379"/>
      <c r="T2999" s="379"/>
      <c r="U2999" s="379"/>
      <c r="V2999" s="379"/>
      <c r="W2999" s="379"/>
      <c r="X2999" s="379"/>
      <c r="Y2999" s="379"/>
      <c r="Z2999" s="379"/>
      <c r="AA2999" s="380"/>
      <c r="AB2999" s="379"/>
      <c r="AC2999" s="379"/>
      <c r="AD2999" s="379"/>
      <c r="AE2999" s="381"/>
      <c r="AF2999" s="105"/>
      <c r="AG2999" s="381"/>
      <c r="AH2999" s="381"/>
      <c r="AI2999" s="381"/>
      <c r="AJ2999" s="381"/>
      <c r="AK2999" s="381"/>
      <c r="AL2999" s="381"/>
      <c r="AM2999" s="381"/>
    </row>
    <row r="3000" spans="1:39" x14ac:dyDescent="0.35">
      <c r="A3000" s="379"/>
      <c r="B3000" s="379"/>
      <c r="C3000" s="379"/>
      <c r="D3000" s="379"/>
      <c r="E3000" s="379"/>
      <c r="F3000" s="379"/>
      <c r="G3000" s="379"/>
      <c r="H3000" s="379"/>
      <c r="I3000" s="379"/>
      <c r="J3000" s="379"/>
      <c r="K3000" s="379"/>
      <c r="L3000" s="379"/>
      <c r="M3000" s="379"/>
      <c r="N3000" s="379"/>
      <c r="O3000" s="379"/>
      <c r="P3000" s="379"/>
      <c r="Q3000" s="379"/>
      <c r="R3000" s="379"/>
      <c r="S3000" s="379"/>
      <c r="T3000" s="379"/>
      <c r="U3000" s="379"/>
      <c r="V3000" s="379"/>
      <c r="W3000" s="379"/>
      <c r="X3000" s="379"/>
      <c r="Y3000" s="379"/>
      <c r="Z3000" s="379"/>
      <c r="AA3000" s="380"/>
      <c r="AB3000" s="379"/>
      <c r="AC3000" s="379"/>
      <c r="AD3000" s="379"/>
      <c r="AE3000" s="381"/>
      <c r="AF3000" s="105"/>
      <c r="AG3000" s="381"/>
      <c r="AH3000" s="381"/>
      <c r="AI3000" s="381"/>
      <c r="AJ3000" s="381"/>
      <c r="AK3000" s="381"/>
      <c r="AL3000" s="381"/>
      <c r="AM3000" s="381"/>
    </row>
    <row r="3001" spans="1:39" x14ac:dyDescent="0.35">
      <c r="A3001" s="379"/>
      <c r="B3001" s="379"/>
      <c r="C3001" s="379"/>
      <c r="D3001" s="379"/>
      <c r="E3001" s="379"/>
      <c r="F3001" s="379"/>
      <c r="G3001" s="379"/>
      <c r="H3001" s="379"/>
      <c r="I3001" s="379"/>
      <c r="J3001" s="379"/>
      <c r="K3001" s="379"/>
      <c r="L3001" s="379"/>
      <c r="M3001" s="379"/>
      <c r="N3001" s="379"/>
      <c r="O3001" s="379"/>
      <c r="P3001" s="379"/>
      <c r="Q3001" s="379"/>
      <c r="R3001" s="379"/>
      <c r="S3001" s="379"/>
      <c r="T3001" s="379"/>
      <c r="U3001" s="379"/>
      <c r="V3001" s="379"/>
      <c r="W3001" s="379"/>
      <c r="X3001" s="379"/>
      <c r="Y3001" s="379"/>
      <c r="Z3001" s="379"/>
      <c r="AA3001" s="380"/>
      <c r="AB3001" s="379"/>
      <c r="AC3001" s="379"/>
      <c r="AD3001" s="379"/>
      <c r="AE3001" s="381"/>
      <c r="AF3001" s="105"/>
      <c r="AG3001" s="381"/>
      <c r="AH3001" s="381"/>
      <c r="AI3001" s="381"/>
      <c r="AJ3001" s="381"/>
      <c r="AK3001" s="381"/>
      <c r="AL3001" s="381"/>
      <c r="AM3001" s="381"/>
    </row>
    <row r="3002" spans="1:39" x14ac:dyDescent="0.35">
      <c r="A3002" s="379"/>
      <c r="B3002" s="379"/>
      <c r="C3002" s="379"/>
      <c r="D3002" s="379"/>
      <c r="E3002" s="379"/>
      <c r="F3002" s="379"/>
      <c r="G3002" s="379"/>
      <c r="H3002" s="379"/>
      <c r="I3002" s="379"/>
      <c r="J3002" s="379"/>
      <c r="K3002" s="379"/>
      <c r="L3002" s="379"/>
      <c r="M3002" s="379"/>
      <c r="N3002" s="379"/>
      <c r="O3002" s="379"/>
      <c r="P3002" s="379"/>
      <c r="Q3002" s="379"/>
      <c r="R3002" s="379"/>
      <c r="S3002" s="379"/>
      <c r="T3002" s="379"/>
      <c r="U3002" s="379"/>
      <c r="V3002" s="379"/>
      <c r="W3002" s="379"/>
      <c r="X3002" s="379"/>
      <c r="Y3002" s="379"/>
      <c r="Z3002" s="379"/>
      <c r="AA3002" s="380"/>
      <c r="AB3002" s="379"/>
      <c r="AC3002" s="379"/>
      <c r="AD3002" s="379"/>
      <c r="AE3002" s="381"/>
      <c r="AF3002" s="105"/>
      <c r="AG3002" s="381"/>
      <c r="AH3002" s="381"/>
      <c r="AI3002" s="381"/>
      <c r="AJ3002" s="381"/>
      <c r="AK3002" s="381"/>
      <c r="AL3002" s="381"/>
      <c r="AM3002" s="381"/>
    </row>
    <row r="3003" spans="1:39" x14ac:dyDescent="0.35">
      <c r="A3003" s="379"/>
      <c r="B3003" s="379"/>
      <c r="C3003" s="379"/>
      <c r="D3003" s="379"/>
      <c r="E3003" s="379"/>
      <c r="F3003" s="379"/>
      <c r="G3003" s="379"/>
      <c r="H3003" s="379"/>
      <c r="I3003" s="379"/>
      <c r="J3003" s="379"/>
      <c r="K3003" s="379"/>
      <c r="L3003" s="379"/>
      <c r="M3003" s="379"/>
      <c r="N3003" s="379"/>
      <c r="O3003" s="379"/>
      <c r="P3003" s="379"/>
      <c r="Q3003" s="379"/>
      <c r="R3003" s="379"/>
      <c r="S3003" s="379"/>
      <c r="T3003" s="379"/>
      <c r="U3003" s="379"/>
      <c r="V3003" s="379"/>
      <c r="W3003" s="379"/>
      <c r="X3003" s="379"/>
      <c r="Y3003" s="379"/>
      <c r="Z3003" s="379"/>
      <c r="AA3003" s="380"/>
      <c r="AB3003" s="379"/>
      <c r="AC3003" s="379"/>
      <c r="AD3003" s="379"/>
      <c r="AE3003" s="381"/>
      <c r="AF3003" s="105"/>
      <c r="AG3003" s="381"/>
      <c r="AH3003" s="381"/>
      <c r="AI3003" s="381"/>
      <c r="AJ3003" s="381"/>
      <c r="AK3003" s="381"/>
      <c r="AL3003" s="381"/>
      <c r="AM3003" s="381"/>
    </row>
    <row r="3004" spans="1:39" x14ac:dyDescent="0.35">
      <c r="A3004" s="379"/>
      <c r="B3004" s="379"/>
      <c r="C3004" s="379"/>
      <c r="D3004" s="379"/>
      <c r="E3004" s="379"/>
      <c r="F3004" s="379"/>
      <c r="G3004" s="379"/>
      <c r="H3004" s="379"/>
      <c r="I3004" s="379"/>
      <c r="J3004" s="379"/>
      <c r="K3004" s="379"/>
      <c r="L3004" s="379"/>
      <c r="M3004" s="379"/>
      <c r="N3004" s="379"/>
      <c r="O3004" s="379"/>
      <c r="P3004" s="379"/>
      <c r="Q3004" s="379"/>
      <c r="R3004" s="379"/>
      <c r="S3004" s="379"/>
      <c r="T3004" s="379"/>
      <c r="U3004" s="379"/>
      <c r="V3004" s="379"/>
      <c r="W3004" s="379"/>
      <c r="X3004" s="379"/>
      <c r="Y3004" s="379"/>
      <c r="Z3004" s="379"/>
      <c r="AA3004" s="380"/>
      <c r="AB3004" s="379"/>
      <c r="AC3004" s="379"/>
      <c r="AD3004" s="379"/>
      <c r="AE3004" s="381"/>
      <c r="AF3004" s="105"/>
      <c r="AG3004" s="381"/>
      <c r="AH3004" s="381"/>
      <c r="AI3004" s="381"/>
      <c r="AJ3004" s="381"/>
      <c r="AK3004" s="381"/>
      <c r="AL3004" s="381"/>
      <c r="AM3004" s="381"/>
    </row>
    <row r="3005" spans="1:39" x14ac:dyDescent="0.35">
      <c r="A3005" s="379"/>
      <c r="B3005" s="379"/>
      <c r="C3005" s="379"/>
      <c r="D3005" s="379"/>
      <c r="E3005" s="379"/>
      <c r="F3005" s="379"/>
      <c r="G3005" s="379"/>
      <c r="H3005" s="379"/>
      <c r="I3005" s="379"/>
      <c r="J3005" s="379"/>
      <c r="K3005" s="379"/>
      <c r="L3005" s="379"/>
      <c r="M3005" s="379"/>
      <c r="N3005" s="379"/>
      <c r="O3005" s="379"/>
      <c r="P3005" s="379"/>
      <c r="Q3005" s="379"/>
      <c r="R3005" s="379"/>
      <c r="S3005" s="379"/>
      <c r="T3005" s="379"/>
      <c r="U3005" s="379"/>
      <c r="V3005" s="379"/>
      <c r="W3005" s="379"/>
      <c r="X3005" s="379"/>
      <c r="Y3005" s="379"/>
      <c r="Z3005" s="379"/>
      <c r="AA3005" s="380"/>
      <c r="AB3005" s="379"/>
      <c r="AC3005" s="379"/>
      <c r="AD3005" s="379"/>
      <c r="AE3005" s="381"/>
      <c r="AF3005" s="105"/>
      <c r="AG3005" s="381"/>
      <c r="AH3005" s="381"/>
      <c r="AI3005" s="381"/>
      <c r="AJ3005" s="381"/>
      <c r="AK3005" s="381"/>
      <c r="AL3005" s="381"/>
      <c r="AM3005" s="381"/>
    </row>
    <row r="3006" spans="1:39" x14ac:dyDescent="0.35">
      <c r="A3006" s="379"/>
      <c r="B3006" s="379"/>
      <c r="C3006" s="379"/>
      <c r="D3006" s="379"/>
      <c r="E3006" s="379"/>
      <c r="F3006" s="379"/>
      <c r="G3006" s="379"/>
      <c r="H3006" s="379"/>
      <c r="I3006" s="379"/>
      <c r="J3006" s="379"/>
      <c r="K3006" s="379"/>
      <c r="L3006" s="379"/>
      <c r="M3006" s="379"/>
      <c r="N3006" s="379"/>
      <c r="O3006" s="379"/>
      <c r="P3006" s="379"/>
      <c r="Q3006" s="379"/>
      <c r="R3006" s="379"/>
      <c r="S3006" s="379"/>
      <c r="T3006" s="379"/>
      <c r="U3006" s="379"/>
      <c r="V3006" s="379"/>
      <c r="W3006" s="379"/>
      <c r="X3006" s="379"/>
      <c r="Y3006" s="379"/>
      <c r="Z3006" s="379"/>
      <c r="AA3006" s="380"/>
      <c r="AB3006" s="379"/>
      <c r="AC3006" s="379"/>
      <c r="AD3006" s="379"/>
      <c r="AE3006" s="381"/>
      <c r="AF3006" s="105"/>
      <c r="AG3006" s="381"/>
      <c r="AH3006" s="381"/>
      <c r="AI3006" s="381"/>
      <c r="AJ3006" s="381"/>
      <c r="AK3006" s="381"/>
      <c r="AL3006" s="381"/>
      <c r="AM3006" s="381"/>
    </row>
    <row r="3007" spans="1:39" x14ac:dyDescent="0.35">
      <c r="A3007" s="379"/>
      <c r="B3007" s="379"/>
      <c r="C3007" s="379"/>
      <c r="D3007" s="379"/>
      <c r="E3007" s="379"/>
      <c r="F3007" s="379"/>
      <c r="G3007" s="379"/>
      <c r="H3007" s="379"/>
      <c r="I3007" s="379"/>
      <c r="J3007" s="379"/>
      <c r="K3007" s="379"/>
      <c r="L3007" s="379"/>
      <c r="M3007" s="379"/>
      <c r="N3007" s="379"/>
      <c r="O3007" s="379"/>
      <c r="P3007" s="379"/>
      <c r="Q3007" s="379"/>
      <c r="R3007" s="379"/>
      <c r="S3007" s="379"/>
      <c r="T3007" s="379"/>
      <c r="U3007" s="379"/>
      <c r="V3007" s="379"/>
      <c r="W3007" s="379"/>
      <c r="X3007" s="379"/>
      <c r="Y3007" s="379"/>
      <c r="Z3007" s="379"/>
      <c r="AA3007" s="380"/>
      <c r="AB3007" s="379"/>
      <c r="AC3007" s="379"/>
      <c r="AD3007" s="379"/>
      <c r="AE3007" s="381"/>
      <c r="AF3007" s="105"/>
      <c r="AG3007" s="381"/>
      <c r="AH3007" s="381"/>
      <c r="AI3007" s="381"/>
      <c r="AJ3007" s="381"/>
      <c r="AK3007" s="381"/>
      <c r="AL3007" s="381"/>
      <c r="AM3007" s="381"/>
    </row>
    <row r="3008" spans="1:39" x14ac:dyDescent="0.35">
      <c r="A3008" s="379"/>
      <c r="B3008" s="379"/>
      <c r="C3008" s="379"/>
      <c r="D3008" s="379"/>
      <c r="E3008" s="379"/>
      <c r="F3008" s="379"/>
      <c r="G3008" s="379"/>
      <c r="H3008" s="379"/>
      <c r="I3008" s="379"/>
      <c r="J3008" s="379"/>
      <c r="K3008" s="379"/>
      <c r="L3008" s="379"/>
      <c r="M3008" s="379"/>
      <c r="N3008" s="379"/>
      <c r="O3008" s="379"/>
      <c r="P3008" s="379"/>
      <c r="Q3008" s="379"/>
      <c r="R3008" s="379"/>
      <c r="S3008" s="379"/>
      <c r="T3008" s="379"/>
      <c r="U3008" s="379"/>
      <c r="V3008" s="379"/>
      <c r="W3008" s="379"/>
      <c r="X3008" s="379"/>
      <c r="Y3008" s="379"/>
      <c r="Z3008" s="379"/>
      <c r="AA3008" s="380"/>
      <c r="AB3008" s="379"/>
      <c r="AC3008" s="379"/>
      <c r="AD3008" s="379"/>
      <c r="AE3008" s="381"/>
      <c r="AF3008" s="105"/>
      <c r="AG3008" s="381"/>
      <c r="AH3008" s="381"/>
      <c r="AI3008" s="381"/>
      <c r="AJ3008" s="381"/>
      <c r="AK3008" s="381"/>
      <c r="AL3008" s="381"/>
      <c r="AM3008" s="381"/>
    </row>
    <row r="3009" spans="1:39" x14ac:dyDescent="0.35">
      <c r="A3009" s="379"/>
      <c r="B3009" s="379"/>
      <c r="C3009" s="379"/>
      <c r="D3009" s="379"/>
      <c r="E3009" s="379"/>
      <c r="F3009" s="379"/>
      <c r="G3009" s="379"/>
      <c r="H3009" s="379"/>
      <c r="I3009" s="379"/>
      <c r="J3009" s="379"/>
      <c r="K3009" s="379"/>
      <c r="L3009" s="379"/>
      <c r="M3009" s="379"/>
      <c r="N3009" s="379"/>
      <c r="O3009" s="379"/>
      <c r="P3009" s="379"/>
      <c r="Q3009" s="379"/>
      <c r="R3009" s="379"/>
      <c r="S3009" s="379"/>
      <c r="T3009" s="379"/>
      <c r="U3009" s="379"/>
      <c r="V3009" s="379"/>
      <c r="W3009" s="379"/>
      <c r="X3009" s="379"/>
      <c r="Y3009" s="379"/>
      <c r="Z3009" s="379"/>
      <c r="AA3009" s="380"/>
      <c r="AB3009" s="379"/>
      <c r="AC3009" s="379"/>
      <c r="AD3009" s="379"/>
      <c r="AE3009" s="381"/>
      <c r="AF3009" s="105"/>
      <c r="AG3009" s="381"/>
      <c r="AH3009" s="381"/>
      <c r="AI3009" s="381"/>
      <c r="AJ3009" s="381"/>
      <c r="AK3009" s="381"/>
      <c r="AL3009" s="381"/>
      <c r="AM3009" s="381"/>
    </row>
    <row r="3010" spans="1:39" x14ac:dyDescent="0.35">
      <c r="A3010" s="379"/>
      <c r="B3010" s="379"/>
      <c r="C3010" s="379"/>
      <c r="D3010" s="379"/>
      <c r="E3010" s="379"/>
      <c r="F3010" s="379"/>
      <c r="G3010" s="379"/>
      <c r="H3010" s="379"/>
      <c r="I3010" s="379"/>
      <c r="J3010" s="379"/>
      <c r="K3010" s="379"/>
      <c r="L3010" s="379"/>
      <c r="M3010" s="379"/>
      <c r="N3010" s="379"/>
      <c r="O3010" s="379"/>
      <c r="P3010" s="379"/>
      <c r="Q3010" s="379"/>
      <c r="R3010" s="379"/>
      <c r="S3010" s="379"/>
      <c r="T3010" s="379"/>
      <c r="U3010" s="379"/>
      <c r="V3010" s="379"/>
      <c r="W3010" s="379"/>
      <c r="X3010" s="379"/>
      <c r="Y3010" s="379"/>
      <c r="Z3010" s="379"/>
      <c r="AA3010" s="380"/>
      <c r="AB3010" s="379"/>
      <c r="AC3010" s="379"/>
      <c r="AD3010" s="379"/>
      <c r="AE3010" s="381"/>
      <c r="AF3010" s="105"/>
      <c r="AG3010" s="381"/>
      <c r="AH3010" s="381"/>
      <c r="AI3010" s="381"/>
      <c r="AJ3010" s="381"/>
      <c r="AK3010" s="381"/>
      <c r="AL3010" s="381"/>
      <c r="AM3010" s="381"/>
    </row>
    <row r="3011" spans="1:39" x14ac:dyDescent="0.35">
      <c r="A3011" s="379"/>
      <c r="B3011" s="379"/>
      <c r="C3011" s="379"/>
      <c r="D3011" s="379"/>
      <c r="E3011" s="379"/>
      <c r="F3011" s="379"/>
      <c r="G3011" s="379"/>
      <c r="H3011" s="379"/>
      <c r="I3011" s="379"/>
      <c r="J3011" s="379"/>
      <c r="K3011" s="379"/>
      <c r="L3011" s="379"/>
      <c r="M3011" s="379"/>
      <c r="N3011" s="379"/>
      <c r="O3011" s="379"/>
      <c r="P3011" s="379"/>
      <c r="Q3011" s="379"/>
      <c r="R3011" s="379"/>
      <c r="S3011" s="379"/>
      <c r="T3011" s="379"/>
      <c r="U3011" s="379"/>
      <c r="V3011" s="379"/>
      <c r="W3011" s="379"/>
      <c r="X3011" s="379"/>
      <c r="Y3011" s="379"/>
      <c r="Z3011" s="379"/>
      <c r="AA3011" s="380"/>
      <c r="AB3011" s="379"/>
      <c r="AC3011" s="379"/>
      <c r="AD3011" s="379"/>
      <c r="AE3011" s="381"/>
      <c r="AF3011" s="105"/>
      <c r="AG3011" s="381"/>
      <c r="AH3011" s="381"/>
      <c r="AI3011" s="381"/>
      <c r="AJ3011" s="381"/>
      <c r="AK3011" s="381"/>
      <c r="AL3011" s="381"/>
      <c r="AM3011" s="381"/>
    </row>
    <row r="3012" spans="1:39" x14ac:dyDescent="0.35">
      <c r="A3012" s="379"/>
      <c r="B3012" s="379"/>
      <c r="C3012" s="379"/>
      <c r="D3012" s="379"/>
      <c r="E3012" s="379"/>
      <c r="F3012" s="379"/>
      <c r="G3012" s="379"/>
      <c r="H3012" s="379"/>
      <c r="I3012" s="379"/>
      <c r="J3012" s="379"/>
      <c r="K3012" s="379"/>
      <c r="L3012" s="379"/>
      <c r="M3012" s="379"/>
      <c r="N3012" s="379"/>
      <c r="O3012" s="379"/>
      <c r="P3012" s="379"/>
      <c r="Q3012" s="379"/>
      <c r="R3012" s="379"/>
      <c r="S3012" s="379"/>
      <c r="T3012" s="379"/>
      <c r="U3012" s="379"/>
      <c r="V3012" s="379"/>
      <c r="W3012" s="379"/>
      <c r="X3012" s="379"/>
      <c r="Y3012" s="379"/>
      <c r="Z3012" s="379"/>
      <c r="AA3012" s="380"/>
      <c r="AB3012" s="379"/>
      <c r="AC3012" s="379"/>
      <c r="AD3012" s="379"/>
      <c r="AE3012" s="381"/>
      <c r="AF3012" s="105"/>
      <c r="AG3012" s="381"/>
      <c r="AH3012" s="381"/>
      <c r="AI3012" s="381"/>
      <c r="AJ3012" s="381"/>
      <c r="AK3012" s="381"/>
      <c r="AL3012" s="381"/>
      <c r="AM3012" s="381"/>
    </row>
    <row r="3013" spans="1:39" x14ac:dyDescent="0.35">
      <c r="A3013" s="379"/>
      <c r="B3013" s="379"/>
      <c r="C3013" s="379"/>
      <c r="D3013" s="379"/>
      <c r="E3013" s="379"/>
      <c r="F3013" s="379"/>
      <c r="G3013" s="379"/>
      <c r="H3013" s="379"/>
      <c r="I3013" s="379"/>
      <c r="J3013" s="379"/>
      <c r="K3013" s="379"/>
      <c r="L3013" s="379"/>
      <c r="M3013" s="379"/>
      <c r="N3013" s="379"/>
      <c r="O3013" s="379"/>
      <c r="P3013" s="379"/>
      <c r="Q3013" s="379"/>
      <c r="R3013" s="379"/>
      <c r="S3013" s="379"/>
      <c r="T3013" s="379"/>
      <c r="U3013" s="379"/>
      <c r="V3013" s="379"/>
      <c r="W3013" s="379"/>
      <c r="X3013" s="379"/>
      <c r="Y3013" s="379"/>
      <c r="Z3013" s="379"/>
      <c r="AA3013" s="380"/>
      <c r="AB3013" s="379"/>
      <c r="AC3013" s="379"/>
      <c r="AD3013" s="379"/>
      <c r="AE3013" s="381"/>
      <c r="AF3013" s="105"/>
      <c r="AG3013" s="381"/>
      <c r="AH3013" s="381"/>
      <c r="AI3013" s="381"/>
      <c r="AJ3013" s="381"/>
      <c r="AK3013" s="381"/>
      <c r="AL3013" s="381"/>
      <c r="AM3013" s="381"/>
    </row>
    <row r="3014" spans="1:39" x14ac:dyDescent="0.35">
      <c r="A3014" s="379"/>
      <c r="B3014" s="379"/>
      <c r="C3014" s="379"/>
      <c r="D3014" s="379"/>
      <c r="E3014" s="379"/>
      <c r="F3014" s="379"/>
      <c r="G3014" s="379"/>
      <c r="H3014" s="379"/>
      <c r="I3014" s="379"/>
      <c r="J3014" s="379"/>
      <c r="K3014" s="379"/>
      <c r="L3014" s="379"/>
      <c r="M3014" s="379"/>
      <c r="N3014" s="379"/>
      <c r="O3014" s="379"/>
      <c r="P3014" s="379"/>
      <c r="Q3014" s="379"/>
      <c r="R3014" s="379"/>
      <c r="S3014" s="379"/>
      <c r="T3014" s="379"/>
      <c r="U3014" s="379"/>
      <c r="V3014" s="379"/>
      <c r="W3014" s="379"/>
      <c r="X3014" s="379"/>
      <c r="Y3014" s="379"/>
      <c r="Z3014" s="379"/>
      <c r="AA3014" s="380"/>
      <c r="AB3014" s="379"/>
      <c r="AC3014" s="379"/>
      <c r="AD3014" s="379"/>
      <c r="AE3014" s="381"/>
      <c r="AF3014" s="105"/>
      <c r="AG3014" s="381"/>
      <c r="AH3014" s="381"/>
      <c r="AI3014" s="381"/>
      <c r="AJ3014" s="381"/>
      <c r="AK3014" s="381"/>
      <c r="AL3014" s="381"/>
      <c r="AM3014" s="381"/>
    </row>
    <row r="3015" spans="1:39" x14ac:dyDescent="0.35">
      <c r="A3015" s="379"/>
      <c r="B3015" s="379"/>
      <c r="C3015" s="379"/>
      <c r="D3015" s="379"/>
      <c r="E3015" s="379"/>
      <c r="F3015" s="379"/>
      <c r="G3015" s="379"/>
      <c r="H3015" s="379"/>
      <c r="I3015" s="379"/>
      <c r="J3015" s="379"/>
      <c r="K3015" s="379"/>
      <c r="L3015" s="379"/>
      <c r="M3015" s="379"/>
      <c r="N3015" s="379"/>
      <c r="O3015" s="379"/>
      <c r="P3015" s="379"/>
      <c r="Q3015" s="379"/>
      <c r="R3015" s="379"/>
      <c r="S3015" s="379"/>
      <c r="T3015" s="379"/>
      <c r="U3015" s="379"/>
      <c r="V3015" s="379"/>
      <c r="W3015" s="379"/>
      <c r="X3015" s="379"/>
      <c r="Y3015" s="379"/>
      <c r="Z3015" s="379"/>
      <c r="AA3015" s="380"/>
      <c r="AB3015" s="379"/>
      <c r="AC3015" s="379"/>
      <c r="AD3015" s="379"/>
      <c r="AE3015" s="381"/>
      <c r="AF3015" s="105"/>
      <c r="AG3015" s="381"/>
      <c r="AH3015" s="381"/>
      <c r="AI3015" s="381"/>
      <c r="AJ3015" s="381"/>
      <c r="AK3015" s="381"/>
      <c r="AL3015" s="381"/>
      <c r="AM3015" s="381"/>
    </row>
    <row r="3016" spans="1:39" x14ac:dyDescent="0.35">
      <c r="A3016" s="379"/>
      <c r="B3016" s="379"/>
      <c r="C3016" s="379"/>
      <c r="D3016" s="379"/>
      <c r="E3016" s="379"/>
      <c r="F3016" s="379"/>
      <c r="G3016" s="379"/>
      <c r="H3016" s="379"/>
      <c r="I3016" s="379"/>
      <c r="J3016" s="379"/>
      <c r="K3016" s="379"/>
      <c r="L3016" s="379"/>
      <c r="M3016" s="379"/>
      <c r="N3016" s="379"/>
      <c r="O3016" s="379"/>
      <c r="P3016" s="379"/>
      <c r="Q3016" s="379"/>
      <c r="R3016" s="379"/>
      <c r="S3016" s="379"/>
      <c r="T3016" s="379"/>
      <c r="U3016" s="379"/>
      <c r="V3016" s="379"/>
      <c r="W3016" s="379"/>
      <c r="X3016" s="379"/>
      <c r="Y3016" s="379"/>
      <c r="Z3016" s="379"/>
      <c r="AA3016" s="380"/>
      <c r="AB3016" s="379"/>
      <c r="AC3016" s="379"/>
      <c r="AD3016" s="379"/>
      <c r="AE3016" s="381"/>
      <c r="AF3016" s="105"/>
      <c r="AG3016" s="381"/>
      <c r="AH3016" s="381"/>
      <c r="AI3016" s="381"/>
      <c r="AJ3016" s="381"/>
      <c r="AK3016" s="381"/>
      <c r="AL3016" s="381"/>
      <c r="AM3016" s="381"/>
    </row>
    <row r="3017" spans="1:39" x14ac:dyDescent="0.35">
      <c r="A3017" s="379"/>
      <c r="B3017" s="379"/>
      <c r="C3017" s="379"/>
      <c r="D3017" s="379"/>
      <c r="E3017" s="379"/>
      <c r="F3017" s="379"/>
      <c r="G3017" s="379"/>
      <c r="H3017" s="379"/>
      <c r="I3017" s="379"/>
      <c r="J3017" s="379"/>
      <c r="K3017" s="379"/>
      <c r="L3017" s="379"/>
      <c r="M3017" s="379"/>
      <c r="N3017" s="379"/>
      <c r="O3017" s="379"/>
      <c r="P3017" s="379"/>
      <c r="Q3017" s="379"/>
      <c r="R3017" s="379"/>
      <c r="S3017" s="379"/>
      <c r="T3017" s="379"/>
      <c r="U3017" s="379"/>
      <c r="V3017" s="379"/>
      <c r="W3017" s="379"/>
      <c r="X3017" s="379"/>
      <c r="Y3017" s="379"/>
      <c r="Z3017" s="379"/>
      <c r="AA3017" s="380"/>
      <c r="AB3017" s="379"/>
      <c r="AC3017" s="379"/>
      <c r="AD3017" s="379"/>
      <c r="AE3017" s="381"/>
      <c r="AF3017" s="105"/>
      <c r="AG3017" s="381"/>
      <c r="AH3017" s="381"/>
      <c r="AI3017" s="381"/>
      <c r="AJ3017" s="381"/>
      <c r="AK3017" s="381"/>
      <c r="AL3017" s="381"/>
      <c r="AM3017" s="381"/>
    </row>
    <row r="3018" spans="1:39" x14ac:dyDescent="0.35">
      <c r="A3018" s="379"/>
      <c r="B3018" s="379"/>
      <c r="C3018" s="379"/>
      <c r="D3018" s="379"/>
      <c r="E3018" s="379"/>
      <c r="F3018" s="379"/>
      <c r="G3018" s="379"/>
      <c r="H3018" s="379"/>
      <c r="I3018" s="379"/>
      <c r="J3018" s="379"/>
      <c r="K3018" s="379"/>
      <c r="L3018" s="379"/>
      <c r="M3018" s="379"/>
      <c r="N3018" s="379"/>
      <c r="O3018" s="379"/>
      <c r="P3018" s="379"/>
      <c r="Q3018" s="379"/>
      <c r="R3018" s="379"/>
      <c r="S3018" s="379"/>
      <c r="T3018" s="379"/>
      <c r="U3018" s="379"/>
      <c r="V3018" s="379"/>
      <c r="W3018" s="379"/>
      <c r="X3018" s="379"/>
      <c r="Y3018" s="379"/>
      <c r="Z3018" s="379"/>
      <c r="AA3018" s="380"/>
      <c r="AB3018" s="379"/>
      <c r="AC3018" s="379"/>
      <c r="AD3018" s="379"/>
      <c r="AE3018" s="381"/>
      <c r="AF3018" s="105"/>
      <c r="AG3018" s="381"/>
      <c r="AH3018" s="381"/>
      <c r="AI3018" s="381"/>
      <c r="AJ3018" s="381"/>
      <c r="AK3018" s="381"/>
      <c r="AL3018" s="381"/>
      <c r="AM3018" s="381"/>
    </row>
    <row r="3019" spans="1:39" x14ac:dyDescent="0.35">
      <c r="A3019" s="379"/>
      <c r="B3019" s="379"/>
      <c r="C3019" s="379"/>
      <c r="D3019" s="379"/>
      <c r="E3019" s="379"/>
      <c r="F3019" s="379"/>
      <c r="G3019" s="379"/>
      <c r="H3019" s="379"/>
      <c r="I3019" s="379"/>
      <c r="J3019" s="379"/>
      <c r="K3019" s="379"/>
      <c r="L3019" s="379"/>
      <c r="M3019" s="379"/>
      <c r="N3019" s="379"/>
      <c r="O3019" s="379"/>
      <c r="P3019" s="379"/>
      <c r="Q3019" s="379"/>
      <c r="R3019" s="379"/>
      <c r="S3019" s="379"/>
      <c r="T3019" s="379"/>
      <c r="U3019" s="379"/>
      <c r="V3019" s="379"/>
      <c r="W3019" s="379"/>
      <c r="X3019" s="379"/>
      <c r="Y3019" s="379"/>
      <c r="Z3019" s="379"/>
      <c r="AA3019" s="380"/>
      <c r="AB3019" s="379"/>
      <c r="AC3019" s="379"/>
      <c r="AD3019" s="379"/>
      <c r="AE3019" s="381"/>
      <c r="AF3019" s="105"/>
      <c r="AG3019" s="381"/>
      <c r="AH3019" s="381"/>
      <c r="AI3019" s="381"/>
      <c r="AJ3019" s="381"/>
      <c r="AK3019" s="381"/>
      <c r="AL3019" s="381"/>
      <c r="AM3019" s="381"/>
    </row>
    <row r="3020" spans="1:39" x14ac:dyDescent="0.35">
      <c r="A3020" s="379"/>
      <c r="B3020" s="379"/>
      <c r="C3020" s="379"/>
      <c r="D3020" s="379"/>
      <c r="E3020" s="379"/>
      <c r="F3020" s="379"/>
      <c r="G3020" s="379"/>
      <c r="H3020" s="379"/>
      <c r="I3020" s="379"/>
      <c r="J3020" s="379"/>
      <c r="K3020" s="379"/>
      <c r="L3020" s="379"/>
      <c r="M3020" s="379"/>
      <c r="N3020" s="379"/>
      <c r="O3020" s="379"/>
      <c r="P3020" s="379"/>
      <c r="Q3020" s="379"/>
      <c r="R3020" s="379"/>
      <c r="S3020" s="379"/>
      <c r="T3020" s="379"/>
      <c r="U3020" s="379"/>
      <c r="V3020" s="379"/>
      <c r="W3020" s="379"/>
      <c r="X3020" s="379"/>
      <c r="Y3020" s="379"/>
      <c r="Z3020" s="379"/>
      <c r="AA3020" s="380"/>
      <c r="AB3020" s="379"/>
      <c r="AC3020" s="379"/>
      <c r="AD3020" s="379"/>
      <c r="AE3020" s="381"/>
      <c r="AF3020" s="105"/>
      <c r="AG3020" s="381"/>
      <c r="AH3020" s="381"/>
      <c r="AI3020" s="381"/>
      <c r="AJ3020" s="381"/>
      <c r="AK3020" s="381"/>
      <c r="AL3020" s="381"/>
      <c r="AM3020" s="381"/>
    </row>
    <row r="3021" spans="1:39" x14ac:dyDescent="0.35">
      <c r="A3021" s="379"/>
      <c r="B3021" s="379"/>
      <c r="C3021" s="379"/>
      <c r="D3021" s="379"/>
      <c r="E3021" s="379"/>
      <c r="F3021" s="379"/>
      <c r="G3021" s="379"/>
      <c r="H3021" s="379"/>
      <c r="I3021" s="379"/>
      <c r="J3021" s="379"/>
      <c r="K3021" s="379"/>
      <c r="L3021" s="379"/>
      <c r="M3021" s="379"/>
      <c r="N3021" s="379"/>
      <c r="O3021" s="379"/>
      <c r="P3021" s="379"/>
      <c r="Q3021" s="379"/>
      <c r="R3021" s="379"/>
      <c r="S3021" s="379"/>
      <c r="T3021" s="379"/>
      <c r="U3021" s="379"/>
      <c r="V3021" s="379"/>
      <c r="W3021" s="379"/>
      <c r="X3021" s="379"/>
      <c r="Y3021" s="379"/>
      <c r="Z3021" s="379"/>
      <c r="AA3021" s="380"/>
      <c r="AB3021" s="379"/>
      <c r="AC3021" s="379"/>
      <c r="AD3021" s="379"/>
      <c r="AE3021" s="381"/>
      <c r="AF3021" s="105"/>
      <c r="AG3021" s="381"/>
      <c r="AH3021" s="381"/>
      <c r="AI3021" s="381"/>
      <c r="AJ3021" s="381"/>
      <c r="AK3021" s="381"/>
      <c r="AL3021" s="381"/>
      <c r="AM3021" s="381"/>
    </row>
    <row r="3022" spans="1:39" x14ac:dyDescent="0.35">
      <c r="A3022" s="379"/>
      <c r="B3022" s="379"/>
      <c r="C3022" s="379"/>
      <c r="D3022" s="379"/>
      <c r="E3022" s="379"/>
      <c r="F3022" s="379"/>
      <c r="G3022" s="379"/>
      <c r="H3022" s="379"/>
      <c r="I3022" s="379"/>
      <c r="J3022" s="379"/>
      <c r="K3022" s="379"/>
      <c r="L3022" s="379"/>
      <c r="M3022" s="379"/>
      <c r="N3022" s="379"/>
      <c r="O3022" s="379"/>
      <c r="P3022" s="379"/>
      <c r="Q3022" s="379"/>
      <c r="R3022" s="379"/>
      <c r="S3022" s="379"/>
      <c r="T3022" s="379"/>
      <c r="U3022" s="379"/>
      <c r="V3022" s="379"/>
      <c r="W3022" s="379"/>
      <c r="X3022" s="379"/>
      <c r="Y3022" s="379"/>
      <c r="Z3022" s="379"/>
      <c r="AA3022" s="380"/>
      <c r="AB3022" s="379"/>
      <c r="AC3022" s="379"/>
      <c r="AD3022" s="379"/>
      <c r="AE3022" s="381"/>
      <c r="AF3022" s="105"/>
      <c r="AG3022" s="381"/>
      <c r="AH3022" s="381"/>
      <c r="AI3022" s="381"/>
      <c r="AJ3022" s="381"/>
      <c r="AK3022" s="381"/>
      <c r="AL3022" s="381"/>
      <c r="AM3022" s="381"/>
    </row>
    <row r="3023" spans="1:39" x14ac:dyDescent="0.35">
      <c r="A3023" s="379"/>
      <c r="B3023" s="379"/>
      <c r="C3023" s="379"/>
      <c r="D3023" s="379"/>
      <c r="E3023" s="379"/>
      <c r="F3023" s="379"/>
      <c r="G3023" s="379"/>
      <c r="H3023" s="379"/>
      <c r="I3023" s="379"/>
      <c r="J3023" s="379"/>
      <c r="K3023" s="379"/>
      <c r="L3023" s="379"/>
      <c r="M3023" s="379"/>
      <c r="N3023" s="379"/>
      <c r="O3023" s="379"/>
      <c r="P3023" s="379"/>
      <c r="Q3023" s="379"/>
      <c r="R3023" s="379"/>
      <c r="S3023" s="379"/>
      <c r="T3023" s="379"/>
      <c r="U3023" s="379"/>
      <c r="V3023" s="379"/>
      <c r="W3023" s="379"/>
      <c r="X3023" s="379"/>
      <c r="Y3023" s="379"/>
      <c r="Z3023" s="379"/>
      <c r="AA3023" s="380"/>
      <c r="AB3023" s="379"/>
      <c r="AC3023" s="379"/>
      <c r="AD3023" s="379"/>
      <c r="AE3023" s="381"/>
      <c r="AF3023" s="105"/>
      <c r="AG3023" s="381"/>
      <c r="AH3023" s="381"/>
      <c r="AI3023" s="381"/>
      <c r="AJ3023" s="381"/>
      <c r="AK3023" s="381"/>
      <c r="AL3023" s="381"/>
      <c r="AM3023" s="381"/>
    </row>
    <row r="3024" spans="1:39" x14ac:dyDescent="0.35">
      <c r="A3024" s="379"/>
      <c r="B3024" s="379"/>
      <c r="C3024" s="379"/>
      <c r="D3024" s="379"/>
      <c r="E3024" s="379"/>
      <c r="F3024" s="379"/>
      <c r="G3024" s="379"/>
      <c r="H3024" s="379"/>
      <c r="I3024" s="379"/>
      <c r="J3024" s="379"/>
      <c r="K3024" s="379"/>
      <c r="L3024" s="379"/>
      <c r="M3024" s="379"/>
      <c r="N3024" s="379"/>
      <c r="O3024" s="379"/>
      <c r="P3024" s="379"/>
      <c r="Q3024" s="379"/>
      <c r="R3024" s="379"/>
      <c r="S3024" s="379"/>
      <c r="T3024" s="379"/>
      <c r="U3024" s="379"/>
      <c r="V3024" s="379"/>
      <c r="W3024" s="379"/>
      <c r="X3024" s="379"/>
      <c r="Y3024" s="379"/>
      <c r="Z3024" s="379"/>
      <c r="AA3024" s="380"/>
      <c r="AB3024" s="379"/>
      <c r="AC3024" s="379"/>
      <c r="AD3024" s="379"/>
      <c r="AE3024" s="381"/>
      <c r="AF3024" s="105"/>
      <c r="AG3024" s="381"/>
      <c r="AH3024" s="381"/>
      <c r="AI3024" s="381"/>
      <c r="AJ3024" s="381"/>
      <c r="AK3024" s="381"/>
      <c r="AL3024" s="381"/>
      <c r="AM3024" s="381"/>
    </row>
    <row r="3025" spans="1:39" x14ac:dyDescent="0.35">
      <c r="A3025" s="379"/>
      <c r="B3025" s="379"/>
      <c r="C3025" s="379"/>
      <c r="D3025" s="379"/>
      <c r="E3025" s="379"/>
      <c r="F3025" s="379"/>
      <c r="G3025" s="379"/>
      <c r="H3025" s="379"/>
      <c r="I3025" s="379"/>
      <c r="J3025" s="379"/>
      <c r="K3025" s="379"/>
      <c r="L3025" s="379"/>
      <c r="M3025" s="379"/>
      <c r="N3025" s="379"/>
      <c r="O3025" s="379"/>
      <c r="P3025" s="379"/>
      <c r="Q3025" s="379"/>
      <c r="R3025" s="379"/>
      <c r="S3025" s="379"/>
      <c r="T3025" s="379"/>
      <c r="U3025" s="379"/>
      <c r="V3025" s="379"/>
      <c r="W3025" s="379"/>
      <c r="X3025" s="379"/>
      <c r="Y3025" s="379"/>
      <c r="Z3025" s="379"/>
      <c r="AA3025" s="380"/>
      <c r="AB3025" s="379"/>
      <c r="AC3025" s="379"/>
      <c r="AD3025" s="379"/>
      <c r="AE3025" s="381"/>
      <c r="AF3025" s="105"/>
      <c r="AG3025" s="381"/>
      <c r="AH3025" s="381"/>
      <c r="AI3025" s="381"/>
      <c r="AJ3025" s="381"/>
      <c r="AK3025" s="381"/>
      <c r="AL3025" s="381"/>
      <c r="AM3025" s="381"/>
    </row>
    <row r="3026" spans="1:39" x14ac:dyDescent="0.35">
      <c r="A3026" s="379"/>
      <c r="B3026" s="379"/>
      <c r="C3026" s="379"/>
      <c r="D3026" s="379"/>
      <c r="E3026" s="379"/>
      <c r="F3026" s="379"/>
      <c r="G3026" s="379"/>
      <c r="H3026" s="379"/>
      <c r="I3026" s="379"/>
      <c r="J3026" s="379"/>
      <c r="K3026" s="379"/>
      <c r="L3026" s="379"/>
      <c r="M3026" s="379"/>
      <c r="N3026" s="379"/>
      <c r="O3026" s="379"/>
      <c r="P3026" s="379"/>
      <c r="Q3026" s="379"/>
      <c r="R3026" s="379"/>
      <c r="S3026" s="379"/>
      <c r="T3026" s="379"/>
      <c r="U3026" s="379"/>
      <c r="V3026" s="379"/>
      <c r="W3026" s="379"/>
      <c r="X3026" s="379"/>
      <c r="Y3026" s="379"/>
      <c r="Z3026" s="379"/>
      <c r="AA3026" s="380"/>
      <c r="AB3026" s="379"/>
      <c r="AC3026" s="379"/>
      <c r="AD3026" s="379"/>
      <c r="AE3026" s="381"/>
      <c r="AF3026" s="105"/>
      <c r="AG3026" s="381"/>
      <c r="AH3026" s="381"/>
      <c r="AI3026" s="381"/>
      <c r="AJ3026" s="381"/>
      <c r="AK3026" s="381"/>
      <c r="AL3026" s="381"/>
      <c r="AM3026" s="381"/>
    </row>
    <row r="3027" spans="1:39" x14ac:dyDescent="0.35">
      <c r="A3027" s="379"/>
      <c r="B3027" s="379"/>
      <c r="C3027" s="379"/>
      <c r="D3027" s="379"/>
      <c r="E3027" s="379"/>
      <c r="F3027" s="379"/>
      <c r="G3027" s="379"/>
      <c r="H3027" s="379"/>
      <c r="I3027" s="379"/>
      <c r="J3027" s="379"/>
      <c r="K3027" s="379"/>
      <c r="L3027" s="379"/>
      <c r="M3027" s="379"/>
      <c r="N3027" s="379"/>
      <c r="O3027" s="379"/>
      <c r="P3027" s="379"/>
      <c r="Q3027" s="379"/>
      <c r="R3027" s="379"/>
      <c r="S3027" s="379"/>
      <c r="T3027" s="379"/>
      <c r="U3027" s="379"/>
      <c r="V3027" s="379"/>
      <c r="W3027" s="379"/>
      <c r="X3027" s="379"/>
      <c r="Y3027" s="379"/>
      <c r="Z3027" s="379"/>
      <c r="AA3027" s="380"/>
      <c r="AB3027" s="379"/>
      <c r="AC3027" s="379"/>
      <c r="AD3027" s="379"/>
      <c r="AE3027" s="381"/>
      <c r="AF3027" s="105"/>
      <c r="AG3027" s="381"/>
      <c r="AH3027" s="381"/>
      <c r="AI3027" s="381"/>
      <c r="AJ3027" s="381"/>
      <c r="AK3027" s="381"/>
      <c r="AL3027" s="381"/>
      <c r="AM3027" s="381"/>
    </row>
    <row r="3028" spans="1:39" x14ac:dyDescent="0.35">
      <c r="A3028" s="379"/>
      <c r="B3028" s="379"/>
      <c r="C3028" s="379"/>
      <c r="D3028" s="379"/>
      <c r="E3028" s="379"/>
      <c r="F3028" s="379"/>
      <c r="G3028" s="379"/>
      <c r="H3028" s="379"/>
      <c r="I3028" s="379"/>
      <c r="J3028" s="379"/>
      <c r="K3028" s="379"/>
      <c r="L3028" s="379"/>
      <c r="M3028" s="379"/>
      <c r="N3028" s="379"/>
      <c r="O3028" s="379"/>
      <c r="P3028" s="379"/>
      <c r="Q3028" s="379"/>
      <c r="R3028" s="379"/>
      <c r="S3028" s="379"/>
      <c r="T3028" s="379"/>
      <c r="U3028" s="379"/>
      <c r="V3028" s="379"/>
      <c r="W3028" s="379"/>
      <c r="X3028" s="379"/>
      <c r="Y3028" s="379"/>
      <c r="Z3028" s="379"/>
      <c r="AA3028" s="380"/>
      <c r="AB3028" s="379"/>
      <c r="AC3028" s="379"/>
      <c r="AD3028" s="379"/>
      <c r="AE3028" s="381"/>
      <c r="AF3028" s="105"/>
      <c r="AG3028" s="381"/>
      <c r="AH3028" s="381"/>
      <c r="AI3028" s="381"/>
      <c r="AJ3028" s="381"/>
      <c r="AK3028" s="381"/>
      <c r="AL3028" s="381"/>
      <c r="AM3028" s="381"/>
    </row>
    <row r="3029" spans="1:39" x14ac:dyDescent="0.35">
      <c r="A3029" s="379"/>
      <c r="B3029" s="379"/>
      <c r="C3029" s="379"/>
      <c r="D3029" s="379"/>
      <c r="E3029" s="379"/>
      <c r="F3029" s="379"/>
      <c r="G3029" s="379"/>
      <c r="H3029" s="379"/>
      <c r="I3029" s="379"/>
      <c r="J3029" s="379"/>
      <c r="K3029" s="379"/>
      <c r="L3029" s="379"/>
      <c r="M3029" s="379"/>
      <c r="N3029" s="379"/>
      <c r="O3029" s="379"/>
      <c r="P3029" s="379"/>
      <c r="Q3029" s="379"/>
      <c r="R3029" s="379"/>
      <c r="S3029" s="379"/>
      <c r="T3029" s="379"/>
      <c r="U3029" s="379"/>
      <c r="V3029" s="379"/>
      <c r="W3029" s="379"/>
      <c r="X3029" s="379"/>
      <c r="Y3029" s="379"/>
      <c r="Z3029" s="379"/>
      <c r="AA3029" s="380"/>
      <c r="AB3029" s="379"/>
      <c r="AC3029" s="379"/>
      <c r="AD3029" s="379"/>
      <c r="AE3029" s="381"/>
      <c r="AF3029" s="105"/>
      <c r="AG3029" s="381"/>
      <c r="AH3029" s="381"/>
      <c r="AI3029" s="381"/>
      <c r="AJ3029" s="381"/>
      <c r="AK3029" s="381"/>
      <c r="AL3029" s="381"/>
      <c r="AM3029" s="381"/>
    </row>
    <row r="3030" spans="1:39" x14ac:dyDescent="0.35">
      <c r="A3030" s="379"/>
      <c r="B3030" s="379"/>
      <c r="C3030" s="379"/>
      <c r="D3030" s="379"/>
      <c r="E3030" s="379"/>
      <c r="F3030" s="379"/>
      <c r="G3030" s="379"/>
      <c r="H3030" s="379"/>
      <c r="I3030" s="379"/>
      <c r="J3030" s="379"/>
      <c r="K3030" s="379"/>
      <c r="L3030" s="379"/>
      <c r="M3030" s="379"/>
      <c r="N3030" s="379"/>
      <c r="O3030" s="379"/>
      <c r="P3030" s="379"/>
      <c r="Q3030" s="379"/>
      <c r="R3030" s="379"/>
      <c r="S3030" s="379"/>
      <c r="T3030" s="379"/>
      <c r="U3030" s="379"/>
      <c r="V3030" s="379"/>
      <c r="W3030" s="379"/>
      <c r="X3030" s="379"/>
      <c r="Y3030" s="379"/>
      <c r="Z3030" s="379"/>
      <c r="AA3030" s="380"/>
      <c r="AB3030" s="379"/>
      <c r="AC3030" s="379"/>
      <c r="AD3030" s="379"/>
      <c r="AE3030" s="381"/>
      <c r="AF3030" s="105"/>
      <c r="AG3030" s="381"/>
      <c r="AH3030" s="381"/>
      <c r="AI3030" s="381"/>
      <c r="AJ3030" s="381"/>
      <c r="AK3030" s="381"/>
      <c r="AL3030" s="381"/>
      <c r="AM3030" s="381"/>
    </row>
    <row r="3031" spans="1:39" x14ac:dyDescent="0.35">
      <c r="A3031" s="379"/>
      <c r="B3031" s="379"/>
      <c r="C3031" s="379"/>
      <c r="D3031" s="379"/>
      <c r="E3031" s="379"/>
      <c r="F3031" s="379"/>
      <c r="G3031" s="379"/>
      <c r="H3031" s="379"/>
      <c r="I3031" s="379"/>
      <c r="J3031" s="379"/>
      <c r="K3031" s="379"/>
      <c r="L3031" s="379"/>
      <c r="M3031" s="379"/>
      <c r="N3031" s="379"/>
      <c r="O3031" s="379"/>
      <c r="P3031" s="379"/>
      <c r="Q3031" s="379"/>
      <c r="R3031" s="379"/>
      <c r="S3031" s="379"/>
      <c r="T3031" s="379"/>
      <c r="U3031" s="379"/>
      <c r="V3031" s="379"/>
      <c r="W3031" s="379"/>
      <c r="X3031" s="379"/>
      <c r="Y3031" s="379"/>
      <c r="Z3031" s="379"/>
      <c r="AA3031" s="380"/>
      <c r="AB3031" s="379"/>
      <c r="AC3031" s="379"/>
      <c r="AD3031" s="379"/>
      <c r="AE3031" s="381"/>
      <c r="AF3031" s="105"/>
      <c r="AG3031" s="381"/>
      <c r="AH3031" s="381"/>
      <c r="AI3031" s="381"/>
      <c r="AJ3031" s="381"/>
      <c r="AK3031" s="381"/>
      <c r="AL3031" s="381"/>
      <c r="AM3031" s="381"/>
    </row>
    <row r="3032" spans="1:39" x14ac:dyDescent="0.35">
      <c r="A3032" s="379"/>
      <c r="B3032" s="379"/>
      <c r="C3032" s="379"/>
      <c r="D3032" s="379"/>
      <c r="E3032" s="379"/>
      <c r="F3032" s="379"/>
      <c r="G3032" s="379"/>
      <c r="H3032" s="379"/>
      <c r="I3032" s="379"/>
      <c r="J3032" s="379"/>
      <c r="K3032" s="379"/>
      <c r="L3032" s="379"/>
      <c r="M3032" s="379"/>
      <c r="N3032" s="379"/>
      <c r="O3032" s="379"/>
      <c r="P3032" s="379"/>
      <c r="Q3032" s="379"/>
      <c r="R3032" s="379"/>
      <c r="S3032" s="379"/>
      <c r="T3032" s="379"/>
      <c r="U3032" s="379"/>
      <c r="V3032" s="379"/>
      <c r="W3032" s="379"/>
      <c r="X3032" s="379"/>
      <c r="Y3032" s="379"/>
      <c r="Z3032" s="379"/>
      <c r="AA3032" s="380"/>
      <c r="AB3032" s="379"/>
      <c r="AC3032" s="379"/>
      <c r="AD3032" s="379"/>
      <c r="AE3032" s="381"/>
      <c r="AF3032" s="105"/>
      <c r="AG3032" s="381"/>
      <c r="AH3032" s="381"/>
      <c r="AI3032" s="381"/>
      <c r="AJ3032" s="381"/>
      <c r="AK3032" s="381"/>
      <c r="AL3032" s="381"/>
      <c r="AM3032" s="381"/>
    </row>
    <row r="3033" spans="1:39" x14ac:dyDescent="0.35">
      <c r="A3033" s="379"/>
      <c r="B3033" s="379"/>
      <c r="C3033" s="379"/>
      <c r="D3033" s="379"/>
      <c r="E3033" s="379"/>
      <c r="F3033" s="379"/>
      <c r="G3033" s="379"/>
      <c r="H3033" s="379"/>
      <c r="I3033" s="379"/>
      <c r="J3033" s="379"/>
      <c r="K3033" s="379"/>
      <c r="L3033" s="379"/>
      <c r="M3033" s="379"/>
      <c r="N3033" s="379"/>
      <c r="O3033" s="379"/>
      <c r="P3033" s="379"/>
      <c r="Q3033" s="379"/>
      <c r="R3033" s="379"/>
      <c r="S3033" s="379"/>
      <c r="T3033" s="379"/>
      <c r="U3033" s="379"/>
      <c r="V3033" s="379"/>
      <c r="W3033" s="379"/>
      <c r="X3033" s="379"/>
      <c r="Y3033" s="379"/>
      <c r="Z3033" s="379"/>
      <c r="AA3033" s="380"/>
      <c r="AB3033" s="379"/>
      <c r="AC3033" s="379"/>
      <c r="AD3033" s="379"/>
      <c r="AE3033" s="381"/>
      <c r="AF3033" s="105"/>
      <c r="AG3033" s="381"/>
      <c r="AH3033" s="381"/>
      <c r="AI3033" s="381"/>
      <c r="AJ3033" s="381"/>
      <c r="AK3033" s="381"/>
      <c r="AL3033" s="381"/>
      <c r="AM3033" s="381"/>
    </row>
    <row r="3034" spans="1:39" x14ac:dyDescent="0.35">
      <c r="A3034" s="379"/>
      <c r="B3034" s="379"/>
      <c r="C3034" s="379"/>
      <c r="D3034" s="379"/>
      <c r="E3034" s="379"/>
      <c r="F3034" s="379"/>
      <c r="G3034" s="379"/>
      <c r="H3034" s="379"/>
      <c r="I3034" s="379"/>
      <c r="J3034" s="379"/>
      <c r="K3034" s="379"/>
      <c r="L3034" s="379"/>
      <c r="M3034" s="379"/>
      <c r="N3034" s="379"/>
      <c r="O3034" s="379"/>
      <c r="P3034" s="379"/>
      <c r="Q3034" s="379"/>
      <c r="R3034" s="379"/>
      <c r="S3034" s="379"/>
      <c r="T3034" s="379"/>
      <c r="U3034" s="379"/>
      <c r="V3034" s="379"/>
      <c r="W3034" s="379"/>
      <c r="X3034" s="379"/>
      <c r="Y3034" s="379"/>
      <c r="Z3034" s="379"/>
      <c r="AA3034" s="380"/>
      <c r="AB3034" s="379"/>
      <c r="AC3034" s="379"/>
      <c r="AD3034" s="379"/>
      <c r="AE3034" s="381"/>
      <c r="AF3034" s="105"/>
      <c r="AG3034" s="381"/>
      <c r="AH3034" s="381"/>
      <c r="AI3034" s="381"/>
      <c r="AJ3034" s="381"/>
      <c r="AK3034" s="381"/>
      <c r="AL3034" s="381"/>
      <c r="AM3034" s="381"/>
    </row>
    <row r="3035" spans="1:39" x14ac:dyDescent="0.35">
      <c r="A3035" s="379"/>
      <c r="B3035" s="379"/>
      <c r="C3035" s="379"/>
      <c r="D3035" s="379"/>
      <c r="E3035" s="379"/>
      <c r="F3035" s="379"/>
      <c r="G3035" s="379"/>
      <c r="H3035" s="379"/>
      <c r="I3035" s="379"/>
      <c r="J3035" s="379"/>
      <c r="K3035" s="379"/>
      <c r="L3035" s="379"/>
      <c r="M3035" s="379"/>
      <c r="N3035" s="379"/>
      <c r="O3035" s="379"/>
      <c r="P3035" s="379"/>
      <c r="Q3035" s="379"/>
      <c r="R3035" s="379"/>
      <c r="S3035" s="379"/>
      <c r="T3035" s="379"/>
      <c r="U3035" s="379"/>
      <c r="V3035" s="379"/>
      <c r="W3035" s="379"/>
      <c r="X3035" s="379"/>
      <c r="Y3035" s="379"/>
      <c r="Z3035" s="379"/>
      <c r="AA3035" s="380"/>
      <c r="AB3035" s="379"/>
      <c r="AC3035" s="379"/>
      <c r="AD3035" s="379"/>
      <c r="AE3035" s="381"/>
      <c r="AF3035" s="105"/>
      <c r="AG3035" s="381"/>
      <c r="AH3035" s="381"/>
      <c r="AI3035" s="381"/>
      <c r="AJ3035" s="381"/>
      <c r="AK3035" s="381"/>
      <c r="AL3035" s="381"/>
      <c r="AM3035" s="381"/>
    </row>
    <row r="3036" spans="1:39" x14ac:dyDescent="0.35">
      <c r="A3036" s="379"/>
      <c r="B3036" s="379"/>
      <c r="C3036" s="379"/>
      <c r="D3036" s="379"/>
      <c r="E3036" s="379"/>
      <c r="F3036" s="379"/>
      <c r="G3036" s="379"/>
      <c r="H3036" s="379"/>
      <c r="I3036" s="379"/>
      <c r="J3036" s="379"/>
      <c r="K3036" s="379"/>
      <c r="L3036" s="379"/>
      <c r="M3036" s="379"/>
      <c r="N3036" s="379"/>
      <c r="O3036" s="379"/>
      <c r="P3036" s="379"/>
      <c r="Q3036" s="379"/>
      <c r="R3036" s="379"/>
      <c r="S3036" s="379"/>
      <c r="T3036" s="379"/>
      <c r="U3036" s="379"/>
      <c r="V3036" s="379"/>
      <c r="W3036" s="379"/>
      <c r="X3036" s="379"/>
      <c r="Y3036" s="379"/>
      <c r="Z3036" s="379"/>
      <c r="AA3036" s="380"/>
      <c r="AB3036" s="379"/>
      <c r="AC3036" s="379"/>
      <c r="AD3036" s="379"/>
      <c r="AE3036" s="381"/>
      <c r="AF3036" s="105"/>
      <c r="AG3036" s="381"/>
      <c r="AH3036" s="381"/>
      <c r="AI3036" s="381"/>
      <c r="AJ3036" s="381"/>
      <c r="AK3036" s="381"/>
      <c r="AL3036" s="381"/>
      <c r="AM3036" s="381"/>
    </row>
    <row r="3037" spans="1:39" x14ac:dyDescent="0.35">
      <c r="A3037" s="379"/>
      <c r="B3037" s="379"/>
      <c r="C3037" s="379"/>
      <c r="D3037" s="379"/>
      <c r="E3037" s="379"/>
      <c r="F3037" s="379"/>
      <c r="G3037" s="379"/>
      <c r="H3037" s="379"/>
      <c r="I3037" s="379"/>
      <c r="J3037" s="379"/>
      <c r="K3037" s="379"/>
      <c r="L3037" s="379"/>
      <c r="M3037" s="379"/>
      <c r="N3037" s="379"/>
      <c r="O3037" s="379"/>
      <c r="P3037" s="379"/>
      <c r="Q3037" s="379"/>
      <c r="R3037" s="379"/>
      <c r="S3037" s="379"/>
      <c r="T3037" s="379"/>
      <c r="U3037" s="379"/>
      <c r="V3037" s="379"/>
      <c r="W3037" s="379"/>
      <c r="X3037" s="379"/>
      <c r="Y3037" s="379"/>
      <c r="Z3037" s="379"/>
      <c r="AA3037" s="380"/>
      <c r="AB3037" s="379"/>
      <c r="AC3037" s="379"/>
      <c r="AD3037" s="379"/>
      <c r="AE3037" s="381"/>
      <c r="AF3037" s="105"/>
      <c r="AG3037" s="381"/>
      <c r="AH3037" s="381"/>
      <c r="AI3037" s="381"/>
      <c r="AJ3037" s="381"/>
      <c r="AK3037" s="381"/>
      <c r="AL3037" s="381"/>
      <c r="AM3037" s="381"/>
    </row>
    <row r="3038" spans="1:39" x14ac:dyDescent="0.35">
      <c r="A3038" s="379"/>
      <c r="B3038" s="379"/>
      <c r="C3038" s="379"/>
      <c r="D3038" s="379"/>
      <c r="E3038" s="379"/>
      <c r="F3038" s="379"/>
      <c r="G3038" s="379"/>
      <c r="H3038" s="379"/>
      <c r="I3038" s="379"/>
      <c r="J3038" s="379"/>
      <c r="K3038" s="379"/>
      <c r="L3038" s="379"/>
      <c r="M3038" s="379"/>
      <c r="N3038" s="379"/>
      <c r="O3038" s="379"/>
      <c r="P3038" s="379"/>
      <c r="Q3038" s="379"/>
      <c r="R3038" s="379"/>
      <c r="S3038" s="379"/>
      <c r="T3038" s="379"/>
      <c r="U3038" s="379"/>
      <c r="V3038" s="379"/>
      <c r="W3038" s="379"/>
      <c r="X3038" s="379"/>
      <c r="Y3038" s="379"/>
      <c r="Z3038" s="379"/>
      <c r="AA3038" s="380"/>
      <c r="AB3038" s="379"/>
      <c r="AC3038" s="379"/>
      <c r="AD3038" s="379"/>
      <c r="AE3038" s="381"/>
      <c r="AF3038" s="105"/>
      <c r="AG3038" s="381"/>
      <c r="AH3038" s="381"/>
      <c r="AI3038" s="381"/>
      <c r="AJ3038" s="381"/>
      <c r="AK3038" s="381"/>
      <c r="AL3038" s="381"/>
      <c r="AM3038" s="381"/>
    </row>
    <row r="3039" spans="1:39" x14ac:dyDescent="0.35">
      <c r="A3039" s="379"/>
      <c r="B3039" s="379"/>
      <c r="C3039" s="379"/>
      <c r="D3039" s="379"/>
      <c r="E3039" s="379"/>
      <c r="F3039" s="379"/>
      <c r="G3039" s="379"/>
      <c r="H3039" s="379"/>
      <c r="I3039" s="379"/>
      <c r="J3039" s="379"/>
      <c r="K3039" s="379"/>
      <c r="L3039" s="379"/>
      <c r="M3039" s="379"/>
      <c r="N3039" s="379"/>
      <c r="O3039" s="379"/>
      <c r="P3039" s="379"/>
      <c r="Q3039" s="379"/>
      <c r="R3039" s="379"/>
      <c r="S3039" s="379"/>
      <c r="T3039" s="379"/>
      <c r="U3039" s="379"/>
      <c r="V3039" s="379"/>
      <c r="W3039" s="379"/>
      <c r="X3039" s="379"/>
      <c r="Y3039" s="379"/>
      <c r="Z3039" s="379"/>
      <c r="AA3039" s="380"/>
      <c r="AB3039" s="379"/>
      <c r="AC3039" s="379"/>
      <c r="AD3039" s="379"/>
      <c r="AE3039" s="381"/>
      <c r="AF3039" s="105"/>
      <c r="AG3039" s="381"/>
      <c r="AH3039" s="381"/>
      <c r="AI3039" s="381"/>
      <c r="AJ3039" s="381"/>
      <c r="AK3039" s="381"/>
      <c r="AL3039" s="381"/>
      <c r="AM3039" s="381"/>
    </row>
    <row r="3040" spans="1:39" x14ac:dyDescent="0.35">
      <c r="A3040" s="379"/>
      <c r="B3040" s="379"/>
      <c r="C3040" s="379"/>
      <c r="D3040" s="379"/>
      <c r="E3040" s="379"/>
      <c r="F3040" s="379"/>
      <c r="G3040" s="379"/>
      <c r="H3040" s="379"/>
      <c r="I3040" s="379"/>
      <c r="J3040" s="379"/>
      <c r="K3040" s="379"/>
      <c r="L3040" s="379"/>
      <c r="M3040" s="379"/>
      <c r="N3040" s="379"/>
      <c r="O3040" s="379"/>
      <c r="P3040" s="379"/>
      <c r="Q3040" s="379"/>
      <c r="R3040" s="379"/>
      <c r="S3040" s="379"/>
      <c r="T3040" s="379"/>
      <c r="U3040" s="379"/>
      <c r="V3040" s="379"/>
      <c r="W3040" s="379"/>
      <c r="X3040" s="379"/>
      <c r="Y3040" s="379"/>
      <c r="Z3040" s="379"/>
      <c r="AA3040" s="380"/>
      <c r="AB3040" s="379"/>
      <c r="AC3040" s="379"/>
      <c r="AD3040" s="379"/>
      <c r="AE3040" s="381"/>
      <c r="AF3040" s="105"/>
      <c r="AG3040" s="381"/>
      <c r="AH3040" s="381"/>
      <c r="AI3040" s="381"/>
      <c r="AJ3040" s="381"/>
      <c r="AK3040" s="381"/>
      <c r="AL3040" s="381"/>
      <c r="AM3040" s="381"/>
    </row>
    <row r="3041" spans="1:39" x14ac:dyDescent="0.35">
      <c r="A3041" s="379"/>
      <c r="B3041" s="379"/>
      <c r="C3041" s="379"/>
      <c r="D3041" s="379"/>
      <c r="E3041" s="379"/>
      <c r="F3041" s="379"/>
      <c r="G3041" s="379"/>
      <c r="H3041" s="379"/>
      <c r="I3041" s="379"/>
      <c r="J3041" s="379"/>
      <c r="K3041" s="379"/>
      <c r="L3041" s="379"/>
      <c r="M3041" s="379"/>
      <c r="N3041" s="379"/>
      <c r="O3041" s="379"/>
      <c r="P3041" s="379"/>
      <c r="Q3041" s="379"/>
      <c r="R3041" s="379"/>
      <c r="S3041" s="379"/>
      <c r="T3041" s="379"/>
      <c r="U3041" s="379"/>
      <c r="V3041" s="379"/>
      <c r="W3041" s="379"/>
      <c r="X3041" s="379"/>
      <c r="Y3041" s="379"/>
      <c r="Z3041" s="379"/>
      <c r="AA3041" s="380"/>
      <c r="AB3041" s="379"/>
      <c r="AC3041" s="379"/>
      <c r="AD3041" s="379"/>
      <c r="AE3041" s="381"/>
      <c r="AF3041" s="105"/>
      <c r="AG3041" s="381"/>
      <c r="AH3041" s="381"/>
      <c r="AI3041" s="381"/>
      <c r="AJ3041" s="381"/>
      <c r="AK3041" s="381"/>
      <c r="AL3041" s="381"/>
      <c r="AM3041" s="381"/>
    </row>
    <row r="3042" spans="1:39" x14ac:dyDescent="0.35">
      <c r="A3042" s="379"/>
      <c r="B3042" s="379"/>
      <c r="C3042" s="379"/>
      <c r="D3042" s="379"/>
      <c r="E3042" s="379"/>
      <c r="F3042" s="379"/>
      <c r="G3042" s="379"/>
      <c r="H3042" s="379"/>
      <c r="I3042" s="379"/>
      <c r="J3042" s="379"/>
      <c r="K3042" s="379"/>
      <c r="L3042" s="379"/>
      <c r="M3042" s="379"/>
      <c r="N3042" s="379"/>
      <c r="O3042" s="379"/>
      <c r="P3042" s="379"/>
      <c r="Q3042" s="379"/>
      <c r="R3042" s="379"/>
      <c r="S3042" s="379"/>
      <c r="T3042" s="379"/>
      <c r="U3042" s="379"/>
      <c r="V3042" s="379"/>
      <c r="W3042" s="379"/>
      <c r="X3042" s="379"/>
      <c r="Y3042" s="379"/>
      <c r="Z3042" s="379"/>
      <c r="AA3042" s="380"/>
      <c r="AB3042" s="379"/>
      <c r="AC3042" s="379"/>
      <c r="AD3042" s="379"/>
      <c r="AE3042" s="381"/>
      <c r="AF3042" s="105"/>
      <c r="AG3042" s="381"/>
      <c r="AH3042" s="381"/>
      <c r="AI3042" s="381"/>
      <c r="AJ3042" s="381"/>
      <c r="AK3042" s="381"/>
      <c r="AL3042" s="381"/>
      <c r="AM3042" s="381"/>
    </row>
    <row r="3043" spans="1:39" x14ac:dyDescent="0.35">
      <c r="A3043" s="379"/>
      <c r="B3043" s="379"/>
      <c r="C3043" s="379"/>
      <c r="D3043" s="379"/>
      <c r="E3043" s="379"/>
      <c r="F3043" s="379"/>
      <c r="G3043" s="379"/>
      <c r="H3043" s="379"/>
      <c r="I3043" s="379"/>
      <c r="J3043" s="379"/>
      <c r="K3043" s="379"/>
      <c r="L3043" s="379"/>
      <c r="M3043" s="379"/>
      <c r="N3043" s="379"/>
      <c r="O3043" s="379"/>
      <c r="P3043" s="379"/>
      <c r="Q3043" s="379"/>
      <c r="R3043" s="379"/>
      <c r="S3043" s="379"/>
      <c r="T3043" s="379"/>
      <c r="U3043" s="379"/>
      <c r="V3043" s="379"/>
      <c r="W3043" s="379"/>
      <c r="X3043" s="379"/>
      <c r="Y3043" s="379"/>
      <c r="Z3043" s="379"/>
      <c r="AA3043" s="380"/>
      <c r="AB3043" s="379"/>
      <c r="AC3043" s="379"/>
      <c r="AD3043" s="379"/>
      <c r="AE3043" s="381"/>
      <c r="AF3043" s="105"/>
      <c r="AG3043" s="381"/>
      <c r="AH3043" s="381"/>
      <c r="AI3043" s="381"/>
      <c r="AJ3043" s="381"/>
      <c r="AK3043" s="381"/>
      <c r="AL3043" s="381"/>
      <c r="AM3043" s="381"/>
    </row>
    <row r="3044" spans="1:39" x14ac:dyDescent="0.35">
      <c r="A3044" s="379"/>
      <c r="B3044" s="379"/>
      <c r="C3044" s="379"/>
      <c r="D3044" s="379"/>
      <c r="E3044" s="379"/>
      <c r="F3044" s="379"/>
      <c r="G3044" s="379"/>
      <c r="H3044" s="379"/>
      <c r="I3044" s="379"/>
      <c r="J3044" s="379"/>
      <c r="K3044" s="379"/>
      <c r="L3044" s="379"/>
      <c r="M3044" s="379"/>
      <c r="N3044" s="379"/>
      <c r="O3044" s="379"/>
      <c r="P3044" s="379"/>
      <c r="Q3044" s="379"/>
      <c r="R3044" s="379"/>
      <c r="S3044" s="379"/>
      <c r="T3044" s="379"/>
      <c r="U3044" s="379"/>
      <c r="V3044" s="379"/>
      <c r="W3044" s="379"/>
      <c r="X3044" s="379"/>
      <c r="Y3044" s="379"/>
      <c r="Z3044" s="379"/>
      <c r="AA3044" s="380"/>
      <c r="AB3044" s="379"/>
      <c r="AC3044" s="379"/>
      <c r="AD3044" s="379"/>
      <c r="AE3044" s="381"/>
      <c r="AF3044" s="105"/>
      <c r="AG3044" s="381"/>
      <c r="AH3044" s="381"/>
      <c r="AI3044" s="381"/>
      <c r="AJ3044" s="381"/>
      <c r="AK3044" s="381"/>
      <c r="AL3044" s="381"/>
      <c r="AM3044" s="381"/>
    </row>
    <row r="3045" spans="1:39" x14ac:dyDescent="0.35">
      <c r="A3045" s="379"/>
      <c r="B3045" s="379"/>
      <c r="C3045" s="379"/>
      <c r="D3045" s="379"/>
      <c r="E3045" s="379"/>
      <c r="F3045" s="379"/>
      <c r="G3045" s="379"/>
      <c r="H3045" s="379"/>
      <c r="I3045" s="379"/>
      <c r="J3045" s="379"/>
      <c r="K3045" s="379"/>
      <c r="L3045" s="379"/>
      <c r="M3045" s="379"/>
      <c r="N3045" s="379"/>
      <c r="O3045" s="379"/>
      <c r="P3045" s="379"/>
      <c r="Q3045" s="379"/>
      <c r="R3045" s="379"/>
      <c r="S3045" s="379"/>
      <c r="T3045" s="379"/>
      <c r="U3045" s="379"/>
      <c r="V3045" s="379"/>
      <c r="W3045" s="379"/>
      <c r="X3045" s="379"/>
      <c r="Y3045" s="379"/>
      <c r="Z3045" s="379"/>
      <c r="AA3045" s="380"/>
      <c r="AB3045" s="379"/>
      <c r="AC3045" s="379"/>
      <c r="AD3045" s="379"/>
      <c r="AE3045" s="381"/>
      <c r="AF3045" s="105"/>
      <c r="AG3045" s="381"/>
      <c r="AH3045" s="381"/>
      <c r="AI3045" s="381"/>
      <c r="AJ3045" s="381"/>
      <c r="AK3045" s="381"/>
      <c r="AL3045" s="381"/>
      <c r="AM3045" s="381"/>
    </row>
    <row r="3046" spans="1:39" x14ac:dyDescent="0.35">
      <c r="A3046" s="379"/>
      <c r="B3046" s="379"/>
      <c r="C3046" s="379"/>
      <c r="D3046" s="379"/>
      <c r="E3046" s="379"/>
      <c r="F3046" s="379"/>
      <c r="G3046" s="379"/>
      <c r="H3046" s="379"/>
      <c r="I3046" s="379"/>
      <c r="J3046" s="379"/>
      <c r="K3046" s="379"/>
      <c r="L3046" s="379"/>
      <c r="M3046" s="379"/>
      <c r="N3046" s="379"/>
      <c r="O3046" s="379"/>
      <c r="P3046" s="379"/>
      <c r="Q3046" s="379"/>
      <c r="R3046" s="379"/>
      <c r="S3046" s="379"/>
      <c r="T3046" s="379"/>
      <c r="U3046" s="379"/>
      <c r="V3046" s="379"/>
      <c r="W3046" s="379"/>
      <c r="X3046" s="379"/>
      <c r="Y3046" s="379"/>
      <c r="Z3046" s="379"/>
      <c r="AA3046" s="380"/>
      <c r="AB3046" s="379"/>
      <c r="AC3046" s="379"/>
      <c r="AD3046" s="379"/>
      <c r="AE3046" s="381"/>
      <c r="AF3046" s="105"/>
      <c r="AG3046" s="381"/>
      <c r="AH3046" s="381"/>
      <c r="AI3046" s="381"/>
      <c r="AJ3046" s="381"/>
      <c r="AK3046" s="381"/>
      <c r="AL3046" s="381"/>
      <c r="AM3046" s="381"/>
    </row>
    <row r="3047" spans="1:39" x14ac:dyDescent="0.35">
      <c r="A3047" s="379"/>
      <c r="B3047" s="379"/>
      <c r="C3047" s="379"/>
      <c r="D3047" s="379"/>
      <c r="E3047" s="379"/>
      <c r="F3047" s="379"/>
      <c r="G3047" s="379"/>
      <c r="H3047" s="379"/>
      <c r="I3047" s="379"/>
      <c r="J3047" s="379"/>
      <c r="K3047" s="379"/>
      <c r="L3047" s="379"/>
      <c r="M3047" s="379"/>
      <c r="N3047" s="379"/>
      <c r="O3047" s="379"/>
      <c r="P3047" s="379"/>
      <c r="Q3047" s="379"/>
      <c r="R3047" s="379"/>
      <c r="S3047" s="379"/>
      <c r="T3047" s="379"/>
      <c r="U3047" s="379"/>
      <c r="V3047" s="379"/>
      <c r="W3047" s="379"/>
      <c r="X3047" s="379"/>
      <c r="Y3047" s="379"/>
      <c r="Z3047" s="379"/>
      <c r="AA3047" s="380"/>
      <c r="AB3047" s="379"/>
      <c r="AC3047" s="379"/>
      <c r="AD3047" s="379"/>
      <c r="AE3047" s="381"/>
      <c r="AF3047" s="105"/>
      <c r="AG3047" s="381"/>
      <c r="AH3047" s="381"/>
      <c r="AI3047" s="381"/>
      <c r="AJ3047" s="381"/>
      <c r="AK3047" s="381"/>
      <c r="AL3047" s="381"/>
      <c r="AM3047" s="381"/>
    </row>
    <row r="3048" spans="1:39" x14ac:dyDescent="0.35">
      <c r="A3048" s="379"/>
      <c r="B3048" s="379"/>
      <c r="C3048" s="379"/>
      <c r="D3048" s="379"/>
      <c r="E3048" s="379"/>
      <c r="F3048" s="379"/>
      <c r="G3048" s="379"/>
      <c r="H3048" s="379"/>
      <c r="I3048" s="379"/>
      <c r="J3048" s="379"/>
      <c r="K3048" s="379"/>
      <c r="L3048" s="379"/>
      <c r="M3048" s="379"/>
      <c r="N3048" s="379"/>
      <c r="O3048" s="379"/>
      <c r="P3048" s="379"/>
      <c r="Q3048" s="379"/>
      <c r="R3048" s="379"/>
      <c r="S3048" s="379"/>
      <c r="T3048" s="379"/>
      <c r="U3048" s="379"/>
      <c r="V3048" s="379"/>
      <c r="W3048" s="379"/>
      <c r="X3048" s="379"/>
      <c r="Y3048" s="379"/>
      <c r="Z3048" s="379"/>
      <c r="AA3048" s="380"/>
      <c r="AB3048" s="379"/>
      <c r="AC3048" s="379"/>
      <c r="AD3048" s="379"/>
      <c r="AE3048" s="381"/>
      <c r="AF3048" s="105"/>
      <c r="AG3048" s="381"/>
      <c r="AH3048" s="381"/>
      <c r="AI3048" s="381"/>
      <c r="AJ3048" s="381"/>
      <c r="AK3048" s="381"/>
      <c r="AL3048" s="381"/>
      <c r="AM3048" s="381"/>
    </row>
    <row r="3049" spans="1:39" x14ac:dyDescent="0.35">
      <c r="A3049" s="379"/>
      <c r="B3049" s="379"/>
      <c r="C3049" s="379"/>
      <c r="D3049" s="379"/>
      <c r="E3049" s="379"/>
      <c r="F3049" s="379"/>
      <c r="G3049" s="379"/>
      <c r="H3049" s="379"/>
      <c r="I3049" s="379"/>
      <c r="J3049" s="379"/>
      <c r="K3049" s="379"/>
      <c r="L3049" s="379"/>
      <c r="M3049" s="379"/>
      <c r="N3049" s="379"/>
      <c r="O3049" s="379"/>
      <c r="P3049" s="379"/>
      <c r="Q3049" s="379"/>
      <c r="R3049" s="379"/>
      <c r="S3049" s="379"/>
      <c r="T3049" s="379"/>
      <c r="U3049" s="379"/>
      <c r="V3049" s="379"/>
      <c r="W3049" s="379"/>
      <c r="X3049" s="379"/>
      <c r="Y3049" s="379"/>
      <c r="Z3049" s="379"/>
      <c r="AA3049" s="380"/>
      <c r="AB3049" s="379"/>
      <c r="AC3049" s="379"/>
      <c r="AD3049" s="379"/>
      <c r="AE3049" s="381"/>
      <c r="AF3049" s="105"/>
      <c r="AG3049" s="381"/>
      <c r="AH3049" s="381"/>
      <c r="AI3049" s="381"/>
      <c r="AJ3049" s="381"/>
      <c r="AK3049" s="381"/>
      <c r="AL3049" s="381"/>
      <c r="AM3049" s="381"/>
    </row>
    <row r="3050" spans="1:39" x14ac:dyDescent="0.35">
      <c r="A3050" s="379"/>
      <c r="B3050" s="379"/>
      <c r="C3050" s="379"/>
      <c r="D3050" s="379"/>
      <c r="E3050" s="379"/>
      <c r="F3050" s="379"/>
      <c r="G3050" s="379"/>
      <c r="H3050" s="379"/>
      <c r="I3050" s="379"/>
      <c r="J3050" s="379"/>
      <c r="K3050" s="379"/>
      <c r="L3050" s="379"/>
      <c r="M3050" s="379"/>
      <c r="N3050" s="379"/>
      <c r="O3050" s="379"/>
      <c r="P3050" s="379"/>
      <c r="Q3050" s="379"/>
      <c r="R3050" s="379"/>
      <c r="S3050" s="379"/>
      <c r="T3050" s="379"/>
      <c r="U3050" s="379"/>
      <c r="V3050" s="379"/>
      <c r="W3050" s="379"/>
      <c r="X3050" s="379"/>
      <c r="Y3050" s="379"/>
      <c r="Z3050" s="379"/>
      <c r="AA3050" s="380"/>
      <c r="AB3050" s="379"/>
      <c r="AC3050" s="379"/>
      <c r="AD3050" s="379"/>
      <c r="AE3050" s="381"/>
      <c r="AF3050" s="105"/>
      <c r="AG3050" s="381"/>
      <c r="AH3050" s="381"/>
      <c r="AI3050" s="381"/>
      <c r="AJ3050" s="381"/>
      <c r="AK3050" s="381"/>
      <c r="AL3050" s="381"/>
      <c r="AM3050" s="381"/>
    </row>
    <row r="3051" spans="1:39" x14ac:dyDescent="0.35">
      <c r="A3051" s="379"/>
      <c r="B3051" s="379"/>
      <c r="C3051" s="379"/>
      <c r="D3051" s="379"/>
      <c r="E3051" s="379"/>
      <c r="F3051" s="379"/>
      <c r="G3051" s="379"/>
      <c r="H3051" s="379"/>
      <c r="I3051" s="379"/>
      <c r="J3051" s="379"/>
      <c r="K3051" s="379"/>
      <c r="L3051" s="379"/>
      <c r="M3051" s="379"/>
      <c r="N3051" s="379"/>
      <c r="O3051" s="379"/>
      <c r="P3051" s="379"/>
      <c r="Q3051" s="379"/>
      <c r="R3051" s="379"/>
      <c r="S3051" s="379"/>
      <c r="T3051" s="379"/>
      <c r="U3051" s="379"/>
      <c r="V3051" s="379"/>
      <c r="W3051" s="379"/>
      <c r="X3051" s="379"/>
      <c r="Y3051" s="379"/>
      <c r="Z3051" s="379"/>
      <c r="AA3051" s="380"/>
      <c r="AB3051" s="379"/>
      <c r="AC3051" s="379"/>
      <c r="AD3051" s="379"/>
      <c r="AE3051" s="381"/>
      <c r="AF3051" s="105"/>
      <c r="AG3051" s="381"/>
      <c r="AH3051" s="381"/>
      <c r="AI3051" s="381"/>
      <c r="AJ3051" s="381"/>
      <c r="AK3051" s="381"/>
      <c r="AL3051" s="381"/>
      <c r="AM3051" s="381"/>
    </row>
    <row r="3052" spans="1:39" x14ac:dyDescent="0.35">
      <c r="A3052" s="379"/>
      <c r="B3052" s="379"/>
      <c r="C3052" s="379"/>
      <c r="D3052" s="379"/>
      <c r="E3052" s="379"/>
      <c r="F3052" s="379"/>
      <c r="G3052" s="379"/>
      <c r="H3052" s="379"/>
      <c r="I3052" s="379"/>
      <c r="J3052" s="379"/>
      <c r="K3052" s="379"/>
      <c r="L3052" s="379"/>
      <c r="M3052" s="379"/>
      <c r="N3052" s="379"/>
      <c r="O3052" s="379"/>
      <c r="P3052" s="379"/>
      <c r="Q3052" s="379"/>
      <c r="R3052" s="379"/>
      <c r="S3052" s="379"/>
      <c r="T3052" s="379"/>
      <c r="U3052" s="379"/>
      <c r="V3052" s="379"/>
      <c r="W3052" s="379"/>
      <c r="X3052" s="379"/>
      <c r="Y3052" s="379"/>
      <c r="Z3052" s="379"/>
      <c r="AA3052" s="380"/>
      <c r="AB3052" s="379"/>
      <c r="AC3052" s="379"/>
      <c r="AD3052" s="379"/>
      <c r="AE3052" s="381"/>
      <c r="AF3052" s="105"/>
      <c r="AG3052" s="381"/>
      <c r="AH3052" s="381"/>
      <c r="AI3052" s="381"/>
      <c r="AJ3052" s="381"/>
      <c r="AK3052" s="381"/>
      <c r="AL3052" s="381"/>
      <c r="AM3052" s="381"/>
    </row>
    <row r="3053" spans="1:39" x14ac:dyDescent="0.35">
      <c r="A3053" s="379"/>
      <c r="B3053" s="379"/>
      <c r="C3053" s="379"/>
      <c r="D3053" s="379"/>
      <c r="E3053" s="379"/>
      <c r="F3053" s="379"/>
      <c r="G3053" s="379"/>
      <c r="H3053" s="379"/>
      <c r="I3053" s="379"/>
      <c r="J3053" s="379"/>
      <c r="K3053" s="379"/>
      <c r="L3053" s="379"/>
      <c r="M3053" s="379"/>
      <c r="N3053" s="379"/>
      <c r="O3053" s="379"/>
      <c r="P3053" s="379"/>
      <c r="Q3053" s="379"/>
      <c r="R3053" s="379"/>
      <c r="S3053" s="379"/>
      <c r="T3053" s="379"/>
      <c r="U3053" s="379"/>
      <c r="V3053" s="379"/>
      <c r="W3053" s="379"/>
      <c r="X3053" s="379"/>
      <c r="Y3053" s="379"/>
      <c r="Z3053" s="379"/>
      <c r="AA3053" s="380"/>
      <c r="AB3053" s="379"/>
      <c r="AC3053" s="379"/>
      <c r="AD3053" s="379"/>
      <c r="AE3053" s="381"/>
      <c r="AF3053" s="105"/>
      <c r="AG3053" s="381"/>
      <c r="AH3053" s="381"/>
      <c r="AI3053" s="381"/>
      <c r="AJ3053" s="381"/>
      <c r="AK3053" s="381"/>
      <c r="AL3053" s="381"/>
      <c r="AM3053" s="381"/>
    </row>
    <row r="3054" spans="1:39" x14ac:dyDescent="0.35">
      <c r="A3054" s="379"/>
      <c r="B3054" s="379"/>
      <c r="C3054" s="379"/>
      <c r="D3054" s="379"/>
      <c r="E3054" s="379"/>
      <c r="F3054" s="379"/>
      <c r="G3054" s="379"/>
      <c r="H3054" s="379"/>
      <c r="I3054" s="379"/>
      <c r="J3054" s="379"/>
      <c r="K3054" s="379"/>
      <c r="L3054" s="379"/>
      <c r="M3054" s="379"/>
      <c r="N3054" s="379"/>
      <c r="O3054" s="379"/>
      <c r="P3054" s="379"/>
      <c r="Q3054" s="379"/>
      <c r="R3054" s="379"/>
      <c r="S3054" s="379"/>
      <c r="T3054" s="379"/>
      <c r="U3054" s="379"/>
      <c r="V3054" s="379"/>
      <c r="W3054" s="379"/>
      <c r="X3054" s="379"/>
      <c r="Y3054" s="379"/>
      <c r="Z3054" s="379"/>
      <c r="AA3054" s="380"/>
      <c r="AB3054" s="379"/>
      <c r="AC3054" s="379"/>
      <c r="AD3054" s="379"/>
      <c r="AE3054" s="381"/>
      <c r="AF3054" s="105"/>
      <c r="AG3054" s="381"/>
      <c r="AH3054" s="381"/>
      <c r="AI3054" s="381"/>
      <c r="AJ3054" s="381"/>
      <c r="AK3054" s="381"/>
      <c r="AL3054" s="381"/>
      <c r="AM3054" s="381"/>
    </row>
    <row r="3055" spans="1:39" x14ac:dyDescent="0.35">
      <c r="A3055" s="379"/>
      <c r="B3055" s="379"/>
      <c r="C3055" s="379"/>
      <c r="D3055" s="379"/>
      <c r="E3055" s="379"/>
      <c r="F3055" s="379"/>
      <c r="G3055" s="379"/>
      <c r="H3055" s="379"/>
      <c r="I3055" s="379"/>
      <c r="J3055" s="379"/>
      <c r="K3055" s="379"/>
      <c r="L3055" s="379"/>
      <c r="M3055" s="379"/>
      <c r="N3055" s="379"/>
      <c r="O3055" s="379"/>
      <c r="P3055" s="379"/>
      <c r="Q3055" s="379"/>
      <c r="R3055" s="379"/>
      <c r="S3055" s="379"/>
      <c r="T3055" s="379"/>
      <c r="U3055" s="379"/>
      <c r="V3055" s="379"/>
      <c r="W3055" s="379"/>
      <c r="X3055" s="379"/>
      <c r="Y3055" s="379"/>
      <c r="Z3055" s="379"/>
      <c r="AA3055" s="380"/>
      <c r="AB3055" s="379"/>
      <c r="AC3055" s="379"/>
      <c r="AD3055" s="379"/>
      <c r="AE3055" s="381"/>
      <c r="AF3055" s="105"/>
      <c r="AG3055" s="381"/>
      <c r="AH3055" s="381"/>
      <c r="AI3055" s="381"/>
      <c r="AJ3055" s="381"/>
      <c r="AK3055" s="381"/>
      <c r="AL3055" s="381"/>
      <c r="AM3055" s="381"/>
    </row>
    <row r="3056" spans="1:39" x14ac:dyDescent="0.35">
      <c r="A3056" s="379"/>
      <c r="B3056" s="379"/>
      <c r="C3056" s="379"/>
      <c r="D3056" s="379"/>
      <c r="E3056" s="379"/>
      <c r="F3056" s="379"/>
      <c r="G3056" s="379"/>
      <c r="H3056" s="379"/>
      <c r="I3056" s="379"/>
      <c r="J3056" s="379"/>
      <c r="K3056" s="379"/>
      <c r="L3056" s="379"/>
      <c r="M3056" s="379"/>
      <c r="N3056" s="379"/>
      <c r="O3056" s="379"/>
      <c r="P3056" s="379"/>
      <c r="Q3056" s="379"/>
      <c r="R3056" s="379"/>
      <c r="S3056" s="379"/>
      <c r="T3056" s="379"/>
      <c r="U3056" s="379"/>
      <c r="V3056" s="379"/>
      <c r="W3056" s="379"/>
      <c r="X3056" s="379"/>
      <c r="Y3056" s="379"/>
      <c r="Z3056" s="379"/>
      <c r="AA3056" s="380"/>
      <c r="AB3056" s="379"/>
      <c r="AC3056" s="379"/>
      <c r="AD3056" s="379"/>
      <c r="AE3056" s="381"/>
      <c r="AF3056" s="105"/>
      <c r="AG3056" s="381"/>
      <c r="AH3056" s="381"/>
      <c r="AI3056" s="381"/>
      <c r="AJ3056" s="381"/>
      <c r="AK3056" s="381"/>
      <c r="AL3056" s="381"/>
      <c r="AM3056" s="381"/>
    </row>
    <row r="3057" spans="1:39" x14ac:dyDescent="0.35">
      <c r="A3057" s="379"/>
      <c r="B3057" s="379"/>
      <c r="C3057" s="379"/>
      <c r="D3057" s="379"/>
      <c r="E3057" s="379"/>
      <c r="F3057" s="379"/>
      <c r="G3057" s="379"/>
      <c r="H3057" s="379"/>
      <c r="I3057" s="379"/>
      <c r="J3057" s="379"/>
      <c r="K3057" s="379"/>
      <c r="L3057" s="379"/>
      <c r="M3057" s="379"/>
      <c r="N3057" s="379"/>
      <c r="O3057" s="379"/>
      <c r="P3057" s="379"/>
      <c r="Q3057" s="379"/>
      <c r="R3057" s="379"/>
      <c r="S3057" s="379"/>
      <c r="T3057" s="379"/>
      <c r="U3057" s="379"/>
      <c r="V3057" s="379"/>
      <c r="W3057" s="379"/>
      <c r="X3057" s="379"/>
      <c r="Y3057" s="379"/>
      <c r="Z3057" s="379"/>
      <c r="AA3057" s="380"/>
      <c r="AB3057" s="379"/>
      <c r="AC3057" s="379"/>
      <c r="AD3057" s="379"/>
      <c r="AE3057" s="381"/>
      <c r="AF3057" s="105"/>
      <c r="AG3057" s="381"/>
      <c r="AH3057" s="381"/>
      <c r="AI3057" s="381"/>
      <c r="AJ3057" s="381"/>
      <c r="AK3057" s="381"/>
      <c r="AL3057" s="381"/>
      <c r="AM3057" s="381"/>
    </row>
    <row r="3058" spans="1:39" x14ac:dyDescent="0.35">
      <c r="A3058" s="379"/>
      <c r="B3058" s="379"/>
      <c r="C3058" s="379"/>
      <c r="D3058" s="379"/>
      <c r="E3058" s="379"/>
      <c r="F3058" s="379"/>
      <c r="G3058" s="379"/>
      <c r="H3058" s="379"/>
      <c r="I3058" s="379"/>
      <c r="J3058" s="379"/>
      <c r="K3058" s="379"/>
      <c r="L3058" s="379"/>
      <c r="M3058" s="379"/>
      <c r="N3058" s="379"/>
      <c r="O3058" s="379"/>
      <c r="P3058" s="379"/>
      <c r="Q3058" s="379"/>
      <c r="R3058" s="379"/>
      <c r="S3058" s="379"/>
      <c r="T3058" s="379"/>
      <c r="U3058" s="379"/>
      <c r="V3058" s="379"/>
      <c r="W3058" s="379"/>
      <c r="X3058" s="379"/>
      <c r="Y3058" s="379"/>
      <c r="Z3058" s="379"/>
      <c r="AA3058" s="380"/>
      <c r="AB3058" s="379"/>
      <c r="AC3058" s="379"/>
      <c r="AD3058" s="379"/>
      <c r="AE3058" s="381"/>
      <c r="AF3058" s="105"/>
      <c r="AG3058" s="381"/>
      <c r="AH3058" s="381"/>
      <c r="AI3058" s="381"/>
      <c r="AJ3058" s="381"/>
      <c r="AK3058" s="381"/>
      <c r="AL3058" s="381"/>
      <c r="AM3058" s="381"/>
    </row>
    <row r="3059" spans="1:39" x14ac:dyDescent="0.35">
      <c r="A3059" s="379"/>
      <c r="B3059" s="379"/>
      <c r="C3059" s="379"/>
      <c r="D3059" s="379"/>
      <c r="E3059" s="379"/>
      <c r="F3059" s="379"/>
      <c r="G3059" s="379"/>
      <c r="H3059" s="379"/>
      <c r="I3059" s="379"/>
      <c r="J3059" s="379"/>
      <c r="K3059" s="379"/>
      <c r="L3059" s="379"/>
      <c r="M3059" s="379"/>
      <c r="N3059" s="379"/>
      <c r="O3059" s="379"/>
      <c r="P3059" s="379"/>
      <c r="Q3059" s="379"/>
      <c r="R3059" s="379"/>
      <c r="S3059" s="379"/>
      <c r="T3059" s="379"/>
      <c r="U3059" s="379"/>
      <c r="V3059" s="379"/>
      <c r="W3059" s="379"/>
      <c r="X3059" s="379"/>
      <c r="Y3059" s="379"/>
      <c r="Z3059" s="379"/>
      <c r="AA3059" s="380"/>
      <c r="AB3059" s="379"/>
      <c r="AC3059" s="379"/>
      <c r="AD3059" s="379"/>
      <c r="AE3059" s="381"/>
      <c r="AF3059" s="105"/>
      <c r="AG3059" s="381"/>
      <c r="AH3059" s="381"/>
      <c r="AI3059" s="381"/>
      <c r="AJ3059" s="381"/>
      <c r="AK3059" s="381"/>
      <c r="AL3059" s="381"/>
      <c r="AM3059" s="381"/>
    </row>
    <row r="3060" spans="1:39" x14ac:dyDescent="0.35">
      <c r="A3060" s="379"/>
      <c r="B3060" s="379"/>
      <c r="C3060" s="379"/>
      <c r="D3060" s="379"/>
      <c r="E3060" s="379"/>
      <c r="F3060" s="379"/>
      <c r="G3060" s="379"/>
      <c r="H3060" s="379"/>
      <c r="I3060" s="379"/>
      <c r="J3060" s="379"/>
      <c r="K3060" s="379"/>
      <c r="L3060" s="379"/>
      <c r="M3060" s="379"/>
      <c r="N3060" s="379"/>
      <c r="O3060" s="379"/>
      <c r="P3060" s="379"/>
      <c r="Q3060" s="379"/>
      <c r="R3060" s="379"/>
      <c r="S3060" s="379"/>
      <c r="T3060" s="379"/>
      <c r="U3060" s="379"/>
      <c r="V3060" s="379"/>
      <c r="W3060" s="379"/>
      <c r="X3060" s="379"/>
      <c r="Y3060" s="379"/>
      <c r="Z3060" s="379"/>
      <c r="AA3060" s="380"/>
      <c r="AB3060" s="379"/>
      <c r="AC3060" s="379"/>
      <c r="AD3060" s="379"/>
      <c r="AE3060" s="381"/>
      <c r="AF3060" s="105"/>
      <c r="AG3060" s="381"/>
      <c r="AH3060" s="381"/>
      <c r="AI3060" s="381"/>
      <c r="AJ3060" s="381"/>
      <c r="AK3060" s="381"/>
      <c r="AL3060" s="381"/>
      <c r="AM3060" s="381"/>
    </row>
    <row r="3061" spans="1:39" x14ac:dyDescent="0.35">
      <c r="A3061" s="379"/>
      <c r="B3061" s="379"/>
      <c r="C3061" s="379"/>
      <c r="D3061" s="379"/>
      <c r="E3061" s="379"/>
      <c r="F3061" s="379"/>
      <c r="G3061" s="379"/>
      <c r="H3061" s="379"/>
      <c r="I3061" s="379"/>
      <c r="J3061" s="379"/>
      <c r="K3061" s="379"/>
      <c r="L3061" s="379"/>
      <c r="M3061" s="379"/>
      <c r="N3061" s="379"/>
      <c r="O3061" s="379"/>
      <c r="P3061" s="379"/>
      <c r="Q3061" s="379"/>
      <c r="R3061" s="379"/>
      <c r="S3061" s="379"/>
      <c r="T3061" s="379"/>
      <c r="U3061" s="379"/>
      <c r="V3061" s="379"/>
      <c r="W3061" s="379"/>
      <c r="X3061" s="379"/>
      <c r="Y3061" s="379"/>
      <c r="Z3061" s="379"/>
      <c r="AA3061" s="380"/>
      <c r="AB3061" s="379"/>
      <c r="AC3061" s="379"/>
      <c r="AD3061" s="379"/>
      <c r="AE3061" s="381"/>
      <c r="AF3061" s="105"/>
      <c r="AG3061" s="381"/>
      <c r="AH3061" s="381"/>
      <c r="AI3061" s="381"/>
      <c r="AJ3061" s="381"/>
      <c r="AK3061" s="381"/>
      <c r="AL3061" s="381"/>
      <c r="AM3061" s="381"/>
    </row>
    <row r="3062" spans="1:39" x14ac:dyDescent="0.35">
      <c r="A3062" s="379"/>
      <c r="B3062" s="379"/>
      <c r="C3062" s="379"/>
      <c r="D3062" s="379"/>
      <c r="E3062" s="379"/>
      <c r="F3062" s="379"/>
      <c r="G3062" s="379"/>
      <c r="H3062" s="379"/>
      <c r="I3062" s="379"/>
      <c r="J3062" s="379"/>
      <c r="K3062" s="379"/>
      <c r="L3062" s="379"/>
      <c r="M3062" s="379"/>
      <c r="N3062" s="379"/>
      <c r="O3062" s="379"/>
      <c r="P3062" s="379"/>
      <c r="Q3062" s="379"/>
      <c r="R3062" s="379"/>
      <c r="S3062" s="379"/>
      <c r="T3062" s="379"/>
      <c r="U3062" s="379"/>
      <c r="V3062" s="379"/>
      <c r="W3062" s="379"/>
      <c r="X3062" s="379"/>
      <c r="Y3062" s="379"/>
      <c r="Z3062" s="379"/>
      <c r="AA3062" s="380"/>
      <c r="AB3062" s="379"/>
      <c r="AC3062" s="379"/>
      <c r="AD3062" s="379"/>
      <c r="AE3062" s="381"/>
      <c r="AF3062" s="105"/>
      <c r="AG3062" s="381"/>
      <c r="AH3062" s="381"/>
      <c r="AI3062" s="381"/>
      <c r="AJ3062" s="381"/>
      <c r="AK3062" s="381"/>
      <c r="AL3062" s="381"/>
      <c r="AM3062" s="381"/>
    </row>
    <row r="3063" spans="1:39" x14ac:dyDescent="0.35">
      <c r="A3063" s="379"/>
      <c r="B3063" s="379"/>
      <c r="C3063" s="379"/>
      <c r="D3063" s="379"/>
      <c r="E3063" s="379"/>
      <c r="F3063" s="379"/>
      <c r="G3063" s="379"/>
      <c r="H3063" s="379"/>
      <c r="I3063" s="379"/>
      <c r="J3063" s="379"/>
      <c r="K3063" s="379"/>
      <c r="L3063" s="379"/>
      <c r="M3063" s="379"/>
      <c r="N3063" s="379"/>
      <c r="O3063" s="379"/>
      <c r="P3063" s="379"/>
      <c r="Q3063" s="379"/>
      <c r="R3063" s="379"/>
      <c r="S3063" s="379"/>
      <c r="T3063" s="379"/>
      <c r="U3063" s="379"/>
      <c r="V3063" s="379"/>
      <c r="W3063" s="379"/>
      <c r="X3063" s="379"/>
      <c r="Y3063" s="379"/>
      <c r="Z3063" s="379"/>
      <c r="AA3063" s="380"/>
      <c r="AB3063" s="379"/>
      <c r="AC3063" s="379"/>
      <c r="AD3063" s="379"/>
      <c r="AE3063" s="381"/>
      <c r="AF3063" s="105"/>
      <c r="AG3063" s="381"/>
      <c r="AH3063" s="381"/>
      <c r="AI3063" s="381"/>
      <c r="AJ3063" s="381"/>
      <c r="AK3063" s="381"/>
      <c r="AL3063" s="381"/>
      <c r="AM3063" s="381"/>
    </row>
    <row r="3064" spans="1:39" x14ac:dyDescent="0.35">
      <c r="A3064" s="379"/>
      <c r="B3064" s="379"/>
      <c r="C3064" s="379"/>
      <c r="D3064" s="379"/>
      <c r="E3064" s="379"/>
      <c r="F3064" s="379"/>
      <c r="G3064" s="379"/>
      <c r="H3064" s="379"/>
      <c r="I3064" s="379"/>
      <c r="J3064" s="379"/>
      <c r="K3064" s="379"/>
      <c r="L3064" s="379"/>
      <c r="M3064" s="379"/>
      <c r="N3064" s="379"/>
      <c r="O3064" s="379"/>
      <c r="P3064" s="379"/>
      <c r="Q3064" s="379"/>
      <c r="R3064" s="379"/>
      <c r="S3064" s="379"/>
      <c r="T3064" s="379"/>
      <c r="U3064" s="379"/>
      <c r="V3064" s="379"/>
      <c r="W3064" s="379"/>
      <c r="X3064" s="379"/>
      <c r="Y3064" s="379"/>
      <c r="Z3064" s="379"/>
      <c r="AA3064" s="380"/>
      <c r="AB3064" s="379"/>
      <c r="AC3064" s="379"/>
      <c r="AD3064" s="379"/>
      <c r="AE3064" s="381"/>
      <c r="AF3064" s="105"/>
      <c r="AG3064" s="381"/>
      <c r="AH3064" s="381"/>
      <c r="AI3064" s="381"/>
      <c r="AJ3064" s="381"/>
      <c r="AK3064" s="381"/>
      <c r="AL3064" s="381"/>
      <c r="AM3064" s="381"/>
    </row>
    <row r="3065" spans="1:39" x14ac:dyDescent="0.35">
      <c r="A3065" s="379"/>
      <c r="B3065" s="379"/>
      <c r="C3065" s="379"/>
      <c r="D3065" s="379"/>
      <c r="E3065" s="379"/>
      <c r="F3065" s="379"/>
      <c r="G3065" s="379"/>
      <c r="H3065" s="379"/>
      <c r="I3065" s="379"/>
      <c r="J3065" s="379"/>
      <c r="K3065" s="379"/>
      <c r="L3065" s="379"/>
      <c r="M3065" s="379"/>
      <c r="N3065" s="379"/>
      <c r="O3065" s="379"/>
      <c r="P3065" s="379"/>
      <c r="Q3065" s="379"/>
      <c r="R3065" s="379"/>
      <c r="S3065" s="379"/>
      <c r="T3065" s="379"/>
      <c r="U3065" s="379"/>
      <c r="V3065" s="379"/>
      <c r="W3065" s="379"/>
      <c r="X3065" s="379"/>
      <c r="Y3065" s="379"/>
      <c r="Z3065" s="379"/>
      <c r="AA3065" s="380"/>
      <c r="AB3065" s="379"/>
      <c r="AC3065" s="379"/>
      <c r="AD3065" s="379"/>
      <c r="AE3065" s="381"/>
      <c r="AF3065" s="105"/>
      <c r="AG3065" s="381"/>
      <c r="AH3065" s="381"/>
      <c r="AI3065" s="381"/>
      <c r="AJ3065" s="381"/>
      <c r="AK3065" s="381"/>
      <c r="AL3065" s="381"/>
      <c r="AM3065" s="381"/>
    </row>
    <row r="3066" spans="1:39" x14ac:dyDescent="0.35">
      <c r="A3066" s="379"/>
      <c r="B3066" s="379"/>
      <c r="C3066" s="379"/>
      <c r="D3066" s="379"/>
      <c r="E3066" s="379"/>
      <c r="F3066" s="379"/>
      <c r="G3066" s="379"/>
      <c r="H3066" s="379"/>
      <c r="I3066" s="379"/>
      <c r="J3066" s="379"/>
      <c r="K3066" s="379"/>
      <c r="L3066" s="379"/>
      <c r="M3066" s="379"/>
      <c r="N3066" s="379"/>
      <c r="O3066" s="379"/>
      <c r="P3066" s="379"/>
      <c r="Q3066" s="379"/>
      <c r="R3066" s="379"/>
      <c r="S3066" s="379"/>
      <c r="T3066" s="379"/>
      <c r="U3066" s="379"/>
      <c r="V3066" s="379"/>
      <c r="W3066" s="379"/>
      <c r="X3066" s="379"/>
      <c r="Y3066" s="379"/>
      <c r="Z3066" s="379"/>
      <c r="AA3066" s="380"/>
      <c r="AB3066" s="379"/>
      <c r="AC3066" s="379"/>
      <c r="AD3066" s="379"/>
      <c r="AE3066" s="381"/>
      <c r="AF3066" s="105"/>
      <c r="AG3066" s="381"/>
      <c r="AH3066" s="381"/>
      <c r="AI3066" s="381"/>
      <c r="AJ3066" s="381"/>
      <c r="AK3066" s="381"/>
      <c r="AL3066" s="381"/>
      <c r="AM3066" s="381"/>
    </row>
    <row r="3067" spans="1:39" x14ac:dyDescent="0.35">
      <c r="A3067" s="379"/>
      <c r="B3067" s="379"/>
      <c r="C3067" s="379"/>
      <c r="D3067" s="379"/>
      <c r="E3067" s="379"/>
      <c r="F3067" s="379"/>
      <c r="G3067" s="379"/>
      <c r="H3067" s="379"/>
      <c r="I3067" s="379"/>
      <c r="J3067" s="379"/>
      <c r="K3067" s="379"/>
      <c r="L3067" s="379"/>
      <c r="M3067" s="379"/>
      <c r="N3067" s="379"/>
      <c r="O3067" s="379"/>
      <c r="P3067" s="379"/>
      <c r="Q3067" s="379"/>
      <c r="R3067" s="379"/>
      <c r="S3067" s="379"/>
      <c r="T3067" s="379"/>
      <c r="U3067" s="379"/>
      <c r="V3067" s="379"/>
      <c r="W3067" s="379"/>
      <c r="X3067" s="379"/>
      <c r="Y3067" s="379"/>
      <c r="Z3067" s="379"/>
      <c r="AA3067" s="380"/>
      <c r="AB3067" s="379"/>
      <c r="AC3067" s="379"/>
      <c r="AD3067" s="379"/>
      <c r="AE3067" s="381"/>
      <c r="AF3067" s="105"/>
      <c r="AG3067" s="381"/>
      <c r="AH3067" s="381"/>
      <c r="AI3067" s="381"/>
      <c r="AJ3067" s="381"/>
      <c r="AK3067" s="381"/>
      <c r="AL3067" s="381"/>
      <c r="AM3067" s="381"/>
    </row>
    <row r="3068" spans="1:39" x14ac:dyDescent="0.35">
      <c r="A3068" s="379"/>
      <c r="B3068" s="379"/>
      <c r="C3068" s="379"/>
      <c r="D3068" s="379"/>
      <c r="E3068" s="379"/>
      <c r="F3068" s="379"/>
      <c r="G3068" s="379"/>
      <c r="H3068" s="379"/>
      <c r="I3068" s="379"/>
      <c r="J3068" s="379"/>
      <c r="K3068" s="379"/>
      <c r="L3068" s="379"/>
      <c r="M3068" s="379"/>
      <c r="N3068" s="379"/>
      <c r="O3068" s="379"/>
      <c r="P3068" s="379"/>
      <c r="Q3068" s="379"/>
      <c r="R3068" s="379"/>
      <c r="S3068" s="379"/>
      <c r="T3068" s="379"/>
      <c r="U3068" s="379"/>
      <c r="V3068" s="379"/>
      <c r="W3068" s="379"/>
      <c r="X3068" s="379"/>
      <c r="Y3068" s="379"/>
      <c r="Z3068" s="379"/>
      <c r="AA3068" s="380"/>
      <c r="AB3068" s="379"/>
      <c r="AC3068" s="379"/>
      <c r="AD3068" s="379"/>
      <c r="AE3068" s="381"/>
      <c r="AF3068" s="105"/>
      <c r="AG3068" s="381"/>
      <c r="AH3068" s="381"/>
      <c r="AI3068" s="381"/>
      <c r="AJ3068" s="381"/>
      <c r="AK3068" s="381"/>
      <c r="AL3068" s="381"/>
      <c r="AM3068" s="381"/>
    </row>
    <row r="3069" spans="1:39" x14ac:dyDescent="0.35">
      <c r="A3069" s="379"/>
      <c r="B3069" s="379"/>
      <c r="C3069" s="379"/>
      <c r="D3069" s="379"/>
      <c r="E3069" s="379"/>
      <c r="F3069" s="379"/>
      <c r="G3069" s="379"/>
      <c r="H3069" s="379"/>
      <c r="I3069" s="379"/>
      <c r="J3069" s="379"/>
      <c r="K3069" s="379"/>
      <c r="L3069" s="379"/>
      <c r="M3069" s="379"/>
      <c r="N3069" s="379"/>
      <c r="O3069" s="379"/>
      <c r="P3069" s="379"/>
      <c r="Q3069" s="379"/>
      <c r="R3069" s="379"/>
      <c r="S3069" s="379"/>
      <c r="T3069" s="379"/>
      <c r="U3069" s="379"/>
      <c r="V3069" s="379"/>
      <c r="W3069" s="379"/>
      <c r="X3069" s="379"/>
      <c r="Y3069" s="379"/>
      <c r="Z3069" s="379"/>
      <c r="AA3069" s="380"/>
      <c r="AB3069" s="379"/>
      <c r="AC3069" s="379"/>
      <c r="AD3069" s="379"/>
      <c r="AE3069" s="381"/>
      <c r="AF3069" s="105"/>
      <c r="AG3069" s="381"/>
      <c r="AH3069" s="381"/>
      <c r="AI3069" s="381"/>
      <c r="AJ3069" s="381"/>
      <c r="AK3069" s="381"/>
      <c r="AL3069" s="381"/>
      <c r="AM3069" s="381"/>
    </row>
    <row r="3070" spans="1:39" x14ac:dyDescent="0.35">
      <c r="A3070" s="379"/>
      <c r="B3070" s="379"/>
      <c r="C3070" s="379"/>
      <c r="D3070" s="379"/>
      <c r="E3070" s="379"/>
      <c r="F3070" s="379"/>
      <c r="G3070" s="379"/>
      <c r="H3070" s="379"/>
      <c r="I3070" s="379"/>
      <c r="J3070" s="379"/>
      <c r="K3070" s="379"/>
      <c r="L3070" s="379"/>
      <c r="M3070" s="379"/>
      <c r="N3070" s="379"/>
      <c r="O3070" s="379"/>
      <c r="P3070" s="379"/>
      <c r="Q3070" s="379"/>
      <c r="R3070" s="379"/>
      <c r="S3070" s="379"/>
      <c r="T3070" s="379"/>
      <c r="U3070" s="379"/>
      <c r="V3070" s="379"/>
      <c r="W3070" s="379"/>
      <c r="X3070" s="379"/>
      <c r="Y3070" s="379"/>
      <c r="Z3070" s="379"/>
      <c r="AA3070" s="380"/>
      <c r="AB3070" s="379"/>
      <c r="AC3070" s="379"/>
      <c r="AD3070" s="379"/>
      <c r="AE3070" s="381"/>
      <c r="AF3070" s="105"/>
      <c r="AG3070" s="381"/>
      <c r="AH3070" s="381"/>
      <c r="AI3070" s="381"/>
      <c r="AJ3070" s="381"/>
      <c r="AK3070" s="381"/>
      <c r="AL3070" s="381"/>
      <c r="AM3070" s="381"/>
    </row>
    <row r="3071" spans="1:39" x14ac:dyDescent="0.35">
      <c r="A3071" s="379"/>
      <c r="B3071" s="379"/>
      <c r="C3071" s="379"/>
      <c r="D3071" s="379"/>
      <c r="E3071" s="379"/>
      <c r="F3071" s="379"/>
      <c r="G3071" s="379"/>
      <c r="H3071" s="379"/>
      <c r="I3071" s="379"/>
      <c r="J3071" s="379"/>
      <c r="K3071" s="379"/>
      <c r="L3071" s="379"/>
      <c r="M3071" s="379"/>
      <c r="N3071" s="379"/>
      <c r="O3071" s="379"/>
      <c r="P3071" s="379"/>
      <c r="Q3071" s="379"/>
      <c r="R3071" s="379"/>
      <c r="S3071" s="379"/>
      <c r="T3071" s="379"/>
      <c r="U3071" s="379"/>
      <c r="V3071" s="379"/>
      <c r="W3071" s="379"/>
      <c r="X3071" s="379"/>
      <c r="Y3071" s="379"/>
      <c r="Z3071" s="379"/>
      <c r="AA3071" s="380"/>
      <c r="AB3071" s="379"/>
      <c r="AC3071" s="379"/>
      <c r="AD3071" s="379"/>
      <c r="AE3071" s="381"/>
      <c r="AF3071" s="105"/>
      <c r="AG3071" s="381"/>
      <c r="AH3071" s="381"/>
      <c r="AI3071" s="381"/>
      <c r="AJ3071" s="381"/>
      <c r="AK3071" s="381"/>
      <c r="AL3071" s="381"/>
      <c r="AM3071" s="381"/>
    </row>
    <row r="3072" spans="1:39" x14ac:dyDescent="0.35">
      <c r="A3072" s="379"/>
      <c r="B3072" s="379"/>
      <c r="C3072" s="379"/>
      <c r="D3072" s="379"/>
      <c r="E3072" s="379"/>
      <c r="F3072" s="379"/>
      <c r="G3072" s="379"/>
      <c r="H3072" s="379"/>
      <c r="I3072" s="379"/>
      <c r="J3072" s="379"/>
      <c r="K3072" s="379"/>
      <c r="L3072" s="379"/>
      <c r="M3072" s="379"/>
      <c r="N3072" s="379"/>
      <c r="O3072" s="379"/>
      <c r="P3072" s="379"/>
      <c r="Q3072" s="379"/>
      <c r="R3072" s="379"/>
      <c r="S3072" s="379"/>
      <c r="T3072" s="379"/>
      <c r="U3072" s="379"/>
      <c r="V3072" s="379"/>
      <c r="W3072" s="379"/>
      <c r="X3072" s="379"/>
      <c r="Y3072" s="379"/>
      <c r="Z3072" s="379"/>
      <c r="AA3072" s="380"/>
      <c r="AB3072" s="379"/>
      <c r="AC3072" s="379"/>
      <c r="AD3072" s="379"/>
      <c r="AE3072" s="381"/>
      <c r="AF3072" s="105"/>
      <c r="AG3072" s="381"/>
      <c r="AH3072" s="381"/>
      <c r="AI3072" s="381"/>
      <c r="AJ3072" s="381"/>
      <c r="AK3072" s="381"/>
      <c r="AL3072" s="381"/>
      <c r="AM3072" s="381"/>
    </row>
    <row r="3073" spans="1:39" x14ac:dyDescent="0.35">
      <c r="A3073" s="379"/>
      <c r="B3073" s="379"/>
      <c r="C3073" s="379"/>
      <c r="D3073" s="379"/>
      <c r="E3073" s="379"/>
      <c r="F3073" s="379"/>
      <c r="G3073" s="379"/>
      <c r="H3073" s="379"/>
      <c r="I3073" s="379"/>
      <c r="J3073" s="379"/>
      <c r="K3073" s="379"/>
      <c r="L3073" s="379"/>
      <c r="M3073" s="379"/>
      <c r="N3073" s="379"/>
      <c r="O3073" s="379"/>
      <c r="P3073" s="379"/>
      <c r="Q3073" s="379"/>
      <c r="R3073" s="379"/>
      <c r="S3073" s="379"/>
      <c r="T3073" s="379"/>
      <c r="U3073" s="379"/>
      <c r="V3073" s="379"/>
      <c r="W3073" s="379"/>
      <c r="X3073" s="379"/>
      <c r="Y3073" s="379"/>
      <c r="Z3073" s="379"/>
      <c r="AA3073" s="380"/>
      <c r="AB3073" s="379"/>
      <c r="AC3073" s="379"/>
      <c r="AD3073" s="379"/>
      <c r="AE3073" s="381"/>
      <c r="AF3073" s="105"/>
      <c r="AG3073" s="381"/>
      <c r="AH3073" s="381"/>
      <c r="AI3073" s="381"/>
      <c r="AJ3073" s="381"/>
      <c r="AK3073" s="381"/>
      <c r="AL3073" s="381"/>
      <c r="AM3073" s="381"/>
    </row>
    <row r="3074" spans="1:39" x14ac:dyDescent="0.35">
      <c r="A3074" s="379"/>
      <c r="B3074" s="379"/>
      <c r="C3074" s="379"/>
      <c r="D3074" s="379"/>
      <c r="E3074" s="379"/>
      <c r="F3074" s="379"/>
      <c r="G3074" s="379"/>
      <c r="H3074" s="379"/>
      <c r="I3074" s="379"/>
      <c r="J3074" s="379"/>
      <c r="K3074" s="379"/>
      <c r="L3074" s="379"/>
      <c r="M3074" s="379"/>
      <c r="N3074" s="379"/>
      <c r="O3074" s="379"/>
      <c r="P3074" s="379"/>
      <c r="Q3074" s="379"/>
      <c r="R3074" s="379"/>
      <c r="S3074" s="379"/>
      <c r="T3074" s="379"/>
      <c r="U3074" s="379"/>
      <c r="V3074" s="379"/>
      <c r="W3074" s="379"/>
      <c r="X3074" s="379"/>
      <c r="Y3074" s="379"/>
      <c r="Z3074" s="379"/>
      <c r="AA3074" s="380"/>
      <c r="AB3074" s="379"/>
      <c r="AC3074" s="379"/>
      <c r="AD3074" s="379"/>
      <c r="AE3074" s="381"/>
      <c r="AF3074" s="105"/>
      <c r="AG3074" s="381"/>
      <c r="AH3074" s="381"/>
      <c r="AI3074" s="381"/>
      <c r="AJ3074" s="381"/>
      <c r="AK3074" s="381"/>
      <c r="AL3074" s="381"/>
      <c r="AM3074" s="381"/>
    </row>
    <row r="3075" spans="1:39" x14ac:dyDescent="0.35">
      <c r="A3075" s="379"/>
      <c r="B3075" s="379"/>
      <c r="C3075" s="379"/>
      <c r="D3075" s="379"/>
      <c r="E3075" s="379"/>
      <c r="F3075" s="379"/>
      <c r="G3075" s="379"/>
      <c r="H3075" s="379"/>
      <c r="I3075" s="379"/>
      <c r="J3075" s="379"/>
      <c r="K3075" s="379"/>
      <c r="L3075" s="379"/>
      <c r="M3075" s="379"/>
      <c r="N3075" s="379"/>
      <c r="O3075" s="379"/>
      <c r="P3075" s="379"/>
      <c r="Q3075" s="379"/>
      <c r="R3075" s="379"/>
      <c r="S3075" s="379"/>
      <c r="T3075" s="379"/>
      <c r="U3075" s="379"/>
      <c r="V3075" s="379"/>
      <c r="W3075" s="379"/>
      <c r="X3075" s="379"/>
      <c r="Y3075" s="379"/>
      <c r="Z3075" s="379"/>
      <c r="AA3075" s="380"/>
      <c r="AB3075" s="379"/>
      <c r="AC3075" s="379"/>
      <c r="AD3075" s="379"/>
      <c r="AE3075" s="381"/>
      <c r="AF3075" s="105"/>
      <c r="AG3075" s="381"/>
      <c r="AH3075" s="381"/>
      <c r="AI3075" s="381"/>
      <c r="AJ3075" s="381"/>
      <c r="AK3075" s="381"/>
      <c r="AL3075" s="381"/>
      <c r="AM3075" s="381"/>
    </row>
    <row r="3076" spans="1:39" x14ac:dyDescent="0.35">
      <c r="A3076" s="379"/>
      <c r="B3076" s="379"/>
      <c r="C3076" s="379"/>
      <c r="D3076" s="379"/>
      <c r="E3076" s="379"/>
      <c r="F3076" s="379"/>
      <c r="G3076" s="379"/>
      <c r="H3076" s="379"/>
      <c r="I3076" s="379"/>
      <c r="J3076" s="379"/>
      <c r="K3076" s="379"/>
      <c r="L3076" s="379"/>
      <c r="M3076" s="379"/>
      <c r="N3076" s="379"/>
      <c r="O3076" s="379"/>
      <c r="P3076" s="379"/>
      <c r="Q3076" s="379"/>
      <c r="R3076" s="379"/>
      <c r="S3076" s="379"/>
      <c r="T3076" s="379"/>
      <c r="U3076" s="379"/>
      <c r="V3076" s="379"/>
      <c r="W3076" s="379"/>
      <c r="X3076" s="379"/>
      <c r="Y3076" s="379"/>
      <c r="Z3076" s="379"/>
      <c r="AA3076" s="380"/>
      <c r="AB3076" s="379"/>
      <c r="AC3076" s="379"/>
      <c r="AD3076" s="379"/>
      <c r="AE3076" s="381"/>
      <c r="AF3076" s="105"/>
      <c r="AG3076" s="381"/>
      <c r="AH3076" s="381"/>
      <c r="AI3076" s="381"/>
      <c r="AJ3076" s="381"/>
      <c r="AK3076" s="381"/>
      <c r="AL3076" s="381"/>
      <c r="AM3076" s="381"/>
    </row>
    <row r="3077" spans="1:39" x14ac:dyDescent="0.35">
      <c r="A3077" s="379"/>
      <c r="B3077" s="379"/>
      <c r="C3077" s="379"/>
      <c r="D3077" s="379"/>
      <c r="E3077" s="379"/>
      <c r="F3077" s="379"/>
      <c r="G3077" s="379"/>
      <c r="H3077" s="379"/>
      <c r="I3077" s="379"/>
      <c r="J3077" s="379"/>
      <c r="K3077" s="379"/>
      <c r="L3077" s="379"/>
      <c r="M3077" s="379"/>
      <c r="N3077" s="379"/>
      <c r="O3077" s="379"/>
      <c r="P3077" s="379"/>
      <c r="Q3077" s="379"/>
      <c r="R3077" s="379"/>
      <c r="S3077" s="379"/>
      <c r="T3077" s="379"/>
      <c r="U3077" s="379"/>
      <c r="V3077" s="379"/>
      <c r="W3077" s="379"/>
      <c r="X3077" s="379"/>
      <c r="Y3077" s="379"/>
      <c r="Z3077" s="379"/>
      <c r="AA3077" s="380"/>
      <c r="AB3077" s="379"/>
      <c r="AC3077" s="379"/>
      <c r="AD3077" s="379"/>
      <c r="AE3077" s="381"/>
      <c r="AF3077" s="105"/>
      <c r="AG3077" s="381"/>
      <c r="AH3077" s="381"/>
      <c r="AI3077" s="381"/>
      <c r="AJ3077" s="381"/>
      <c r="AK3077" s="381"/>
      <c r="AL3077" s="381"/>
      <c r="AM3077" s="381"/>
    </row>
    <row r="3078" spans="1:39" x14ac:dyDescent="0.35">
      <c r="A3078" s="379"/>
      <c r="B3078" s="379"/>
      <c r="C3078" s="379"/>
      <c r="D3078" s="379"/>
      <c r="E3078" s="379"/>
      <c r="F3078" s="379"/>
      <c r="G3078" s="379"/>
      <c r="H3078" s="379"/>
      <c r="I3078" s="379"/>
      <c r="J3078" s="379"/>
      <c r="K3078" s="379"/>
      <c r="L3078" s="379"/>
      <c r="M3078" s="379"/>
      <c r="N3078" s="379"/>
      <c r="O3078" s="379"/>
      <c r="P3078" s="379"/>
      <c r="Q3078" s="379"/>
      <c r="R3078" s="379"/>
      <c r="S3078" s="379"/>
      <c r="T3078" s="379"/>
      <c r="U3078" s="379"/>
      <c r="V3078" s="379"/>
      <c r="W3078" s="379"/>
      <c r="X3078" s="379"/>
      <c r="Y3078" s="379"/>
      <c r="Z3078" s="379"/>
      <c r="AA3078" s="380"/>
      <c r="AB3078" s="379"/>
      <c r="AC3078" s="379"/>
      <c r="AD3078" s="379"/>
      <c r="AE3078" s="381"/>
      <c r="AF3078" s="105"/>
      <c r="AG3078" s="381"/>
      <c r="AH3078" s="381"/>
      <c r="AI3078" s="381"/>
      <c r="AJ3078" s="381"/>
      <c r="AK3078" s="381"/>
      <c r="AL3078" s="381"/>
      <c r="AM3078" s="381"/>
    </row>
    <row r="3079" spans="1:39" x14ac:dyDescent="0.35">
      <c r="A3079" s="379"/>
      <c r="B3079" s="379"/>
      <c r="C3079" s="379"/>
      <c r="D3079" s="379"/>
      <c r="E3079" s="379"/>
      <c r="F3079" s="379"/>
      <c r="G3079" s="379"/>
      <c r="H3079" s="379"/>
      <c r="I3079" s="379"/>
      <c r="J3079" s="379"/>
      <c r="K3079" s="379"/>
      <c r="L3079" s="379"/>
      <c r="M3079" s="379"/>
      <c r="N3079" s="379"/>
      <c r="O3079" s="379"/>
      <c r="P3079" s="379"/>
      <c r="Q3079" s="379"/>
      <c r="R3079" s="379"/>
      <c r="S3079" s="379"/>
      <c r="T3079" s="379"/>
      <c r="U3079" s="379"/>
      <c r="V3079" s="379"/>
      <c r="W3079" s="379"/>
      <c r="X3079" s="379"/>
      <c r="Y3079" s="379"/>
      <c r="Z3079" s="379"/>
      <c r="AA3079" s="380"/>
      <c r="AB3079" s="379"/>
      <c r="AC3079" s="379"/>
      <c r="AD3079" s="379"/>
      <c r="AE3079" s="381"/>
      <c r="AF3079" s="105"/>
      <c r="AG3079" s="381"/>
      <c r="AH3079" s="381"/>
      <c r="AI3079" s="381"/>
      <c r="AJ3079" s="381"/>
      <c r="AK3079" s="381"/>
      <c r="AL3079" s="381"/>
      <c r="AM3079" s="381"/>
    </row>
    <row r="3080" spans="1:39" x14ac:dyDescent="0.35">
      <c r="A3080" s="379"/>
      <c r="B3080" s="379"/>
      <c r="C3080" s="379"/>
      <c r="D3080" s="379"/>
      <c r="E3080" s="379"/>
      <c r="F3080" s="379"/>
      <c r="G3080" s="379"/>
      <c r="H3080" s="379"/>
      <c r="I3080" s="379"/>
      <c r="J3080" s="379"/>
      <c r="K3080" s="379"/>
      <c r="L3080" s="379"/>
      <c r="M3080" s="379"/>
      <c r="N3080" s="379"/>
      <c r="O3080" s="379"/>
      <c r="P3080" s="379"/>
      <c r="Q3080" s="379"/>
      <c r="R3080" s="379"/>
      <c r="S3080" s="379"/>
      <c r="T3080" s="379"/>
      <c r="U3080" s="379"/>
      <c r="V3080" s="379"/>
      <c r="W3080" s="379"/>
      <c r="X3080" s="379"/>
      <c r="Y3080" s="379"/>
      <c r="Z3080" s="379"/>
      <c r="AA3080" s="380"/>
      <c r="AB3080" s="379"/>
      <c r="AC3080" s="379"/>
      <c r="AD3080" s="379"/>
      <c r="AE3080" s="381"/>
      <c r="AF3080" s="105"/>
      <c r="AG3080" s="381"/>
      <c r="AH3080" s="381"/>
      <c r="AI3080" s="381"/>
      <c r="AJ3080" s="381"/>
      <c r="AK3080" s="381"/>
      <c r="AL3080" s="381"/>
      <c r="AM3080" s="381"/>
    </row>
    <row r="3081" spans="1:39" x14ac:dyDescent="0.35">
      <c r="A3081" s="379"/>
      <c r="B3081" s="379"/>
      <c r="C3081" s="379"/>
      <c r="D3081" s="379"/>
      <c r="E3081" s="379"/>
      <c r="F3081" s="379"/>
      <c r="G3081" s="379"/>
      <c r="H3081" s="379"/>
      <c r="I3081" s="379"/>
      <c r="J3081" s="379"/>
      <c r="K3081" s="379"/>
      <c r="L3081" s="379"/>
      <c r="M3081" s="379"/>
      <c r="N3081" s="379"/>
      <c r="O3081" s="379"/>
      <c r="P3081" s="379"/>
      <c r="Q3081" s="379"/>
      <c r="R3081" s="379"/>
      <c r="S3081" s="379"/>
      <c r="T3081" s="379"/>
      <c r="U3081" s="379"/>
      <c r="V3081" s="379"/>
      <c r="W3081" s="379"/>
      <c r="X3081" s="379"/>
      <c r="Y3081" s="379"/>
      <c r="Z3081" s="379"/>
      <c r="AA3081" s="380"/>
      <c r="AB3081" s="379"/>
      <c r="AC3081" s="379"/>
      <c r="AD3081" s="379"/>
      <c r="AE3081" s="381"/>
      <c r="AF3081" s="105"/>
      <c r="AG3081" s="381"/>
      <c r="AH3081" s="381"/>
      <c r="AI3081" s="381"/>
      <c r="AJ3081" s="381"/>
      <c r="AK3081" s="381"/>
      <c r="AL3081" s="381"/>
      <c r="AM3081" s="381"/>
    </row>
    <row r="3082" spans="1:39" x14ac:dyDescent="0.35">
      <c r="A3082" s="379"/>
      <c r="B3082" s="379"/>
      <c r="C3082" s="379"/>
      <c r="D3082" s="379"/>
      <c r="E3082" s="379"/>
      <c r="F3082" s="379"/>
      <c r="G3082" s="379"/>
      <c r="H3082" s="379"/>
      <c r="I3082" s="379"/>
      <c r="J3082" s="379"/>
      <c r="K3082" s="379"/>
      <c r="L3082" s="379"/>
      <c r="M3082" s="379"/>
      <c r="N3082" s="379"/>
      <c r="O3082" s="379"/>
      <c r="P3082" s="379"/>
      <c r="Q3082" s="379"/>
      <c r="R3082" s="379"/>
      <c r="S3082" s="379"/>
      <c r="T3082" s="379"/>
      <c r="U3082" s="379"/>
      <c r="V3082" s="379"/>
      <c r="W3082" s="379"/>
      <c r="X3082" s="379"/>
      <c r="Y3082" s="379"/>
      <c r="Z3082" s="379"/>
      <c r="AA3082" s="380"/>
      <c r="AB3082" s="379"/>
      <c r="AC3082" s="379"/>
      <c r="AD3082" s="379"/>
      <c r="AE3082" s="381"/>
      <c r="AF3082" s="105"/>
      <c r="AG3082" s="381"/>
      <c r="AH3082" s="381"/>
      <c r="AI3082" s="381"/>
      <c r="AJ3082" s="381"/>
      <c r="AK3082" s="381"/>
      <c r="AL3082" s="381"/>
      <c r="AM3082" s="381"/>
    </row>
    <row r="3083" spans="1:39" x14ac:dyDescent="0.35">
      <c r="A3083" s="379"/>
      <c r="B3083" s="379"/>
      <c r="C3083" s="379"/>
      <c r="D3083" s="379"/>
      <c r="E3083" s="379"/>
      <c r="F3083" s="379"/>
      <c r="G3083" s="379"/>
      <c r="H3083" s="379"/>
      <c r="I3083" s="379"/>
      <c r="J3083" s="379"/>
      <c r="K3083" s="379"/>
      <c r="L3083" s="379"/>
      <c r="M3083" s="379"/>
      <c r="N3083" s="379"/>
      <c r="O3083" s="379"/>
      <c r="P3083" s="379"/>
      <c r="Q3083" s="379"/>
      <c r="R3083" s="379"/>
      <c r="S3083" s="379"/>
      <c r="T3083" s="379"/>
      <c r="U3083" s="379"/>
      <c r="V3083" s="379"/>
      <c r="W3083" s="379"/>
      <c r="X3083" s="379"/>
      <c r="Y3083" s="379"/>
      <c r="Z3083" s="379"/>
      <c r="AA3083" s="380"/>
      <c r="AB3083" s="379"/>
      <c r="AC3083" s="379"/>
      <c r="AD3083" s="379"/>
      <c r="AE3083" s="381"/>
      <c r="AF3083" s="105"/>
      <c r="AG3083" s="381"/>
      <c r="AH3083" s="381"/>
      <c r="AI3083" s="381"/>
      <c r="AJ3083" s="381"/>
      <c r="AK3083" s="381"/>
      <c r="AL3083" s="381"/>
      <c r="AM3083" s="381"/>
    </row>
    <row r="3084" spans="1:39" x14ac:dyDescent="0.35">
      <c r="A3084" s="379"/>
      <c r="B3084" s="379"/>
      <c r="C3084" s="379"/>
      <c r="D3084" s="379"/>
      <c r="E3084" s="379"/>
      <c r="F3084" s="379"/>
      <c r="G3084" s="379"/>
      <c r="H3084" s="379"/>
      <c r="I3084" s="379"/>
      <c r="J3084" s="379"/>
      <c r="K3084" s="379"/>
      <c r="L3084" s="379"/>
      <c r="M3084" s="379"/>
      <c r="N3084" s="379"/>
      <c r="O3084" s="379"/>
      <c r="P3084" s="379"/>
      <c r="Q3084" s="379"/>
      <c r="R3084" s="379"/>
      <c r="S3084" s="379"/>
      <c r="T3084" s="379"/>
      <c r="U3084" s="379"/>
      <c r="V3084" s="379"/>
      <c r="W3084" s="379"/>
      <c r="X3084" s="379"/>
      <c r="Y3084" s="379"/>
      <c r="Z3084" s="379"/>
      <c r="AA3084" s="380"/>
      <c r="AB3084" s="379"/>
      <c r="AC3084" s="379"/>
      <c r="AD3084" s="379"/>
      <c r="AE3084" s="381"/>
      <c r="AF3084" s="105"/>
      <c r="AG3084" s="381"/>
      <c r="AH3084" s="381"/>
      <c r="AI3084" s="381"/>
      <c r="AJ3084" s="381"/>
      <c r="AK3084" s="381"/>
      <c r="AL3084" s="381"/>
      <c r="AM3084" s="381"/>
    </row>
    <row r="3085" spans="1:39" x14ac:dyDescent="0.35">
      <c r="A3085" s="379"/>
      <c r="B3085" s="379"/>
      <c r="C3085" s="379"/>
      <c r="D3085" s="379"/>
      <c r="E3085" s="379"/>
      <c r="F3085" s="379"/>
      <c r="G3085" s="379"/>
      <c r="H3085" s="379"/>
      <c r="I3085" s="379"/>
      <c r="J3085" s="379"/>
      <c r="K3085" s="379"/>
      <c r="L3085" s="379"/>
      <c r="M3085" s="379"/>
      <c r="N3085" s="379"/>
      <c r="O3085" s="379"/>
      <c r="P3085" s="379"/>
      <c r="Q3085" s="379"/>
      <c r="R3085" s="379"/>
      <c r="S3085" s="379"/>
      <c r="T3085" s="379"/>
      <c r="U3085" s="379"/>
      <c r="V3085" s="379"/>
      <c r="W3085" s="379"/>
      <c r="X3085" s="379"/>
      <c r="Y3085" s="379"/>
      <c r="Z3085" s="379"/>
      <c r="AA3085" s="380"/>
      <c r="AB3085" s="379"/>
      <c r="AC3085" s="379"/>
      <c r="AD3085" s="379"/>
      <c r="AE3085" s="381"/>
      <c r="AF3085" s="105"/>
      <c r="AG3085" s="381"/>
      <c r="AH3085" s="381"/>
      <c r="AI3085" s="381"/>
      <c r="AJ3085" s="381"/>
      <c r="AK3085" s="381"/>
      <c r="AL3085" s="381"/>
      <c r="AM3085" s="381"/>
    </row>
    <row r="3086" spans="1:39" x14ac:dyDescent="0.35">
      <c r="A3086" s="379"/>
      <c r="B3086" s="379"/>
      <c r="C3086" s="379"/>
      <c r="D3086" s="379"/>
      <c r="E3086" s="379"/>
      <c r="F3086" s="379"/>
      <c r="G3086" s="379"/>
      <c r="H3086" s="379"/>
      <c r="I3086" s="379"/>
      <c r="J3086" s="379"/>
      <c r="K3086" s="379"/>
      <c r="L3086" s="379"/>
      <c r="M3086" s="379"/>
      <c r="N3086" s="379"/>
      <c r="O3086" s="379"/>
      <c r="P3086" s="379"/>
      <c r="Q3086" s="379"/>
      <c r="R3086" s="379"/>
      <c r="S3086" s="379"/>
      <c r="T3086" s="379"/>
      <c r="U3086" s="379"/>
      <c r="V3086" s="379"/>
      <c r="W3086" s="379"/>
      <c r="X3086" s="379"/>
      <c r="Y3086" s="379"/>
      <c r="Z3086" s="379"/>
      <c r="AA3086" s="380"/>
      <c r="AB3086" s="379"/>
      <c r="AC3086" s="379"/>
      <c r="AD3086" s="379"/>
      <c r="AE3086" s="381"/>
      <c r="AF3086" s="105"/>
      <c r="AG3086" s="381"/>
      <c r="AH3086" s="381"/>
      <c r="AI3086" s="381"/>
      <c r="AJ3086" s="381"/>
      <c r="AK3086" s="381"/>
      <c r="AL3086" s="381"/>
      <c r="AM3086" s="381"/>
    </row>
    <row r="3087" spans="1:39" x14ac:dyDescent="0.35">
      <c r="A3087" s="379"/>
      <c r="B3087" s="379"/>
      <c r="C3087" s="379"/>
      <c r="D3087" s="379"/>
      <c r="E3087" s="379"/>
      <c r="F3087" s="379"/>
      <c r="G3087" s="379"/>
      <c r="H3087" s="379"/>
      <c r="I3087" s="379"/>
      <c r="J3087" s="379"/>
      <c r="K3087" s="379"/>
      <c r="L3087" s="379"/>
      <c r="M3087" s="379"/>
      <c r="N3087" s="379"/>
      <c r="O3087" s="379"/>
      <c r="P3087" s="379"/>
      <c r="Q3087" s="379"/>
      <c r="R3087" s="379"/>
      <c r="S3087" s="379"/>
      <c r="T3087" s="379"/>
      <c r="U3087" s="379"/>
      <c r="V3087" s="379"/>
      <c r="W3087" s="379"/>
      <c r="X3087" s="379"/>
      <c r="Y3087" s="379"/>
      <c r="Z3087" s="379"/>
      <c r="AA3087" s="380"/>
      <c r="AB3087" s="379"/>
      <c r="AC3087" s="379"/>
      <c r="AD3087" s="379"/>
      <c r="AE3087" s="381"/>
      <c r="AF3087" s="105"/>
      <c r="AG3087" s="381"/>
      <c r="AH3087" s="381"/>
      <c r="AI3087" s="381"/>
      <c r="AJ3087" s="381"/>
      <c r="AK3087" s="381"/>
      <c r="AL3087" s="381"/>
      <c r="AM3087" s="381"/>
    </row>
    <row r="3088" spans="1:39" x14ac:dyDescent="0.35">
      <c r="A3088" s="379"/>
      <c r="B3088" s="379"/>
      <c r="C3088" s="379"/>
      <c r="D3088" s="379"/>
      <c r="E3088" s="379"/>
      <c r="F3088" s="379"/>
      <c r="G3088" s="379"/>
      <c r="H3088" s="379"/>
      <c r="I3088" s="379"/>
      <c r="J3088" s="379"/>
      <c r="K3088" s="379"/>
      <c r="L3088" s="379"/>
      <c r="M3088" s="379"/>
      <c r="N3088" s="379"/>
      <c r="O3088" s="379"/>
      <c r="P3088" s="379"/>
      <c r="Q3088" s="379"/>
      <c r="R3088" s="379"/>
      <c r="S3088" s="379"/>
      <c r="T3088" s="379"/>
      <c r="U3088" s="379"/>
      <c r="V3088" s="379"/>
      <c r="W3088" s="379"/>
      <c r="X3088" s="379"/>
      <c r="Y3088" s="379"/>
      <c r="Z3088" s="379"/>
      <c r="AA3088" s="380"/>
      <c r="AB3088" s="379"/>
      <c r="AC3088" s="379"/>
      <c r="AD3088" s="379"/>
      <c r="AE3088" s="381"/>
      <c r="AF3088" s="105"/>
      <c r="AG3088" s="381"/>
      <c r="AH3088" s="381"/>
      <c r="AI3088" s="381"/>
      <c r="AJ3088" s="381"/>
      <c r="AK3088" s="381"/>
      <c r="AL3088" s="381"/>
      <c r="AM3088" s="381"/>
    </row>
    <row r="3089" spans="1:39" x14ac:dyDescent="0.35">
      <c r="A3089" s="379"/>
      <c r="B3089" s="379"/>
      <c r="C3089" s="379"/>
      <c r="D3089" s="379"/>
      <c r="E3089" s="379"/>
      <c r="F3089" s="379"/>
      <c r="G3089" s="379"/>
      <c r="H3089" s="379"/>
      <c r="I3089" s="379"/>
      <c r="J3089" s="379"/>
      <c r="K3089" s="379"/>
      <c r="L3089" s="379"/>
      <c r="M3089" s="379"/>
      <c r="N3089" s="379"/>
      <c r="O3089" s="379"/>
      <c r="P3089" s="379"/>
      <c r="Q3089" s="379"/>
      <c r="R3089" s="379"/>
      <c r="S3089" s="379"/>
      <c r="T3089" s="379"/>
      <c r="U3089" s="379"/>
      <c r="V3089" s="379"/>
      <c r="W3089" s="379"/>
      <c r="X3089" s="379"/>
      <c r="Y3089" s="379"/>
      <c r="Z3089" s="379"/>
      <c r="AA3089" s="380"/>
      <c r="AB3089" s="379"/>
      <c r="AC3089" s="379"/>
      <c r="AD3089" s="379"/>
      <c r="AE3089" s="381"/>
      <c r="AF3089" s="105"/>
      <c r="AG3089" s="381"/>
      <c r="AH3089" s="381"/>
      <c r="AI3089" s="381"/>
      <c r="AJ3089" s="381"/>
      <c r="AK3089" s="381"/>
      <c r="AL3089" s="381"/>
      <c r="AM3089" s="381"/>
    </row>
    <row r="3090" spans="1:39" x14ac:dyDescent="0.35">
      <c r="A3090" s="379"/>
      <c r="B3090" s="379"/>
      <c r="C3090" s="379"/>
      <c r="D3090" s="379"/>
      <c r="E3090" s="379"/>
      <c r="F3090" s="379"/>
      <c r="G3090" s="379"/>
      <c r="H3090" s="379"/>
      <c r="I3090" s="379"/>
      <c r="J3090" s="379"/>
      <c r="K3090" s="379"/>
      <c r="L3090" s="379"/>
      <c r="M3090" s="379"/>
      <c r="N3090" s="379"/>
      <c r="O3090" s="379"/>
      <c r="P3090" s="379"/>
      <c r="Q3090" s="379"/>
      <c r="R3090" s="379"/>
      <c r="S3090" s="379"/>
      <c r="T3090" s="379"/>
      <c r="U3090" s="379"/>
      <c r="V3090" s="379"/>
      <c r="W3090" s="379"/>
      <c r="X3090" s="379"/>
      <c r="Y3090" s="379"/>
      <c r="Z3090" s="379"/>
      <c r="AA3090" s="380"/>
      <c r="AB3090" s="379"/>
      <c r="AC3090" s="379"/>
      <c r="AD3090" s="379"/>
      <c r="AE3090" s="381"/>
      <c r="AF3090" s="105"/>
      <c r="AG3090" s="381"/>
      <c r="AH3090" s="381"/>
      <c r="AI3090" s="381"/>
      <c r="AJ3090" s="381"/>
      <c r="AK3090" s="381"/>
      <c r="AL3090" s="381"/>
      <c r="AM3090" s="381"/>
    </row>
    <row r="3091" spans="1:39" x14ac:dyDescent="0.35">
      <c r="A3091" s="379"/>
      <c r="B3091" s="379"/>
      <c r="C3091" s="379"/>
      <c r="D3091" s="379"/>
      <c r="E3091" s="379"/>
      <c r="F3091" s="379"/>
      <c r="G3091" s="379"/>
      <c r="H3091" s="379"/>
      <c r="I3091" s="379"/>
      <c r="J3091" s="379"/>
      <c r="K3091" s="379"/>
      <c r="L3091" s="379"/>
      <c r="M3091" s="379"/>
      <c r="N3091" s="379"/>
      <c r="O3091" s="379"/>
      <c r="P3091" s="379"/>
      <c r="Q3091" s="379"/>
      <c r="R3091" s="379"/>
      <c r="S3091" s="379"/>
      <c r="T3091" s="379"/>
      <c r="U3091" s="379"/>
      <c r="V3091" s="379"/>
      <c r="W3091" s="379"/>
      <c r="X3091" s="379"/>
      <c r="Y3091" s="379"/>
      <c r="Z3091" s="379"/>
      <c r="AA3091" s="380"/>
      <c r="AB3091" s="379"/>
      <c r="AC3091" s="379"/>
      <c r="AD3091" s="379"/>
      <c r="AE3091" s="381"/>
      <c r="AF3091" s="105"/>
      <c r="AG3091" s="381"/>
      <c r="AH3091" s="381"/>
      <c r="AI3091" s="381"/>
      <c r="AJ3091" s="381"/>
      <c r="AK3091" s="381"/>
      <c r="AL3091" s="381"/>
      <c r="AM3091" s="381"/>
    </row>
    <row r="3092" spans="1:39" x14ac:dyDescent="0.35">
      <c r="A3092" s="379"/>
      <c r="B3092" s="379"/>
      <c r="C3092" s="379"/>
      <c r="D3092" s="379"/>
      <c r="E3092" s="379"/>
      <c r="F3092" s="379"/>
      <c r="G3092" s="379"/>
      <c r="H3092" s="379"/>
      <c r="I3092" s="379"/>
      <c r="J3092" s="379"/>
      <c r="K3092" s="379"/>
      <c r="L3092" s="379"/>
      <c r="M3092" s="379"/>
      <c r="N3092" s="379"/>
      <c r="O3092" s="379"/>
      <c r="P3092" s="379"/>
      <c r="Q3092" s="379"/>
      <c r="R3092" s="379"/>
      <c r="S3092" s="379"/>
      <c r="T3092" s="379"/>
      <c r="U3092" s="379"/>
      <c r="V3092" s="379"/>
      <c r="W3092" s="379"/>
      <c r="X3092" s="379"/>
      <c r="Y3092" s="379"/>
      <c r="Z3092" s="379"/>
      <c r="AA3092" s="380"/>
      <c r="AB3092" s="379"/>
      <c r="AC3092" s="379"/>
      <c r="AD3092" s="379"/>
      <c r="AE3092" s="381"/>
      <c r="AF3092" s="105"/>
      <c r="AG3092" s="381"/>
      <c r="AH3092" s="381"/>
      <c r="AI3092" s="381"/>
      <c r="AJ3092" s="381"/>
      <c r="AK3092" s="381"/>
      <c r="AL3092" s="381"/>
      <c r="AM3092" s="381"/>
    </row>
    <row r="3093" spans="1:39" x14ac:dyDescent="0.35">
      <c r="A3093" s="379"/>
      <c r="B3093" s="379"/>
      <c r="C3093" s="379"/>
      <c r="D3093" s="379"/>
      <c r="E3093" s="379"/>
      <c r="F3093" s="379"/>
      <c r="G3093" s="379"/>
      <c r="H3093" s="379"/>
      <c r="I3093" s="379"/>
      <c r="J3093" s="379"/>
      <c r="K3093" s="379"/>
      <c r="L3093" s="379"/>
      <c r="M3093" s="379"/>
      <c r="N3093" s="379"/>
      <c r="O3093" s="379"/>
      <c r="P3093" s="379"/>
      <c r="Q3093" s="379"/>
      <c r="R3093" s="379"/>
      <c r="S3093" s="379"/>
      <c r="T3093" s="379"/>
      <c r="U3093" s="379"/>
      <c r="V3093" s="379"/>
      <c r="W3093" s="379"/>
      <c r="X3093" s="379"/>
      <c r="Y3093" s="379"/>
      <c r="Z3093" s="379"/>
      <c r="AA3093" s="380"/>
      <c r="AB3093" s="379"/>
      <c r="AC3093" s="379"/>
      <c r="AD3093" s="379"/>
      <c r="AE3093" s="381"/>
      <c r="AF3093" s="105"/>
      <c r="AG3093" s="381"/>
      <c r="AH3093" s="381"/>
      <c r="AI3093" s="381"/>
      <c r="AJ3093" s="381"/>
      <c r="AK3093" s="381"/>
      <c r="AL3093" s="381"/>
      <c r="AM3093" s="381"/>
    </row>
    <row r="3094" spans="1:39" x14ac:dyDescent="0.35">
      <c r="A3094" s="379"/>
      <c r="B3094" s="379"/>
      <c r="C3094" s="379"/>
      <c r="D3094" s="379"/>
      <c r="E3094" s="379"/>
      <c r="F3094" s="379"/>
      <c r="G3094" s="379"/>
      <c r="H3094" s="379"/>
      <c r="I3094" s="379"/>
      <c r="J3094" s="379"/>
      <c r="K3094" s="379"/>
      <c r="L3094" s="379"/>
      <c r="M3094" s="379"/>
      <c r="N3094" s="379"/>
      <c r="O3094" s="379"/>
      <c r="P3094" s="379"/>
      <c r="Q3094" s="379"/>
      <c r="R3094" s="379"/>
      <c r="S3094" s="379"/>
      <c r="T3094" s="379"/>
      <c r="U3094" s="379"/>
      <c r="V3094" s="379"/>
      <c r="W3094" s="379"/>
      <c r="X3094" s="379"/>
      <c r="Y3094" s="379"/>
      <c r="Z3094" s="379"/>
      <c r="AA3094" s="380"/>
      <c r="AB3094" s="379"/>
      <c r="AC3094" s="379"/>
      <c r="AD3094" s="379"/>
      <c r="AE3094" s="381"/>
      <c r="AF3094" s="105"/>
      <c r="AG3094" s="381"/>
      <c r="AH3094" s="381"/>
      <c r="AI3094" s="381"/>
      <c r="AJ3094" s="381"/>
      <c r="AK3094" s="381"/>
      <c r="AL3094" s="381"/>
      <c r="AM3094" s="381"/>
    </row>
    <row r="3095" spans="1:39" x14ac:dyDescent="0.35">
      <c r="A3095" s="379"/>
      <c r="B3095" s="379"/>
      <c r="C3095" s="379"/>
      <c r="D3095" s="379"/>
      <c r="E3095" s="379"/>
      <c r="F3095" s="379"/>
      <c r="G3095" s="379"/>
      <c r="H3095" s="379"/>
      <c r="I3095" s="379"/>
      <c r="J3095" s="379"/>
      <c r="K3095" s="379"/>
      <c r="L3095" s="379"/>
      <c r="M3095" s="379"/>
      <c r="N3095" s="379"/>
      <c r="O3095" s="379"/>
      <c r="P3095" s="379"/>
      <c r="Q3095" s="379"/>
      <c r="R3095" s="379"/>
      <c r="S3095" s="379"/>
      <c r="T3095" s="379"/>
      <c r="U3095" s="379"/>
      <c r="V3095" s="379"/>
      <c r="W3095" s="379"/>
      <c r="X3095" s="379"/>
      <c r="Y3095" s="379"/>
      <c r="Z3095" s="379"/>
      <c r="AA3095" s="380"/>
      <c r="AB3095" s="379"/>
      <c r="AC3095" s="379"/>
      <c r="AD3095" s="379"/>
      <c r="AE3095" s="381"/>
      <c r="AF3095" s="105"/>
      <c r="AG3095" s="381"/>
      <c r="AH3095" s="381"/>
      <c r="AI3095" s="381"/>
      <c r="AJ3095" s="381"/>
      <c r="AK3095" s="381"/>
      <c r="AL3095" s="381"/>
      <c r="AM3095" s="381"/>
    </row>
    <row r="3096" spans="1:39" x14ac:dyDescent="0.35">
      <c r="A3096" s="379"/>
      <c r="B3096" s="379"/>
      <c r="C3096" s="379"/>
      <c r="D3096" s="379"/>
      <c r="E3096" s="379"/>
      <c r="F3096" s="379"/>
      <c r="G3096" s="379"/>
      <c r="H3096" s="379"/>
      <c r="I3096" s="379"/>
      <c r="J3096" s="379"/>
      <c r="K3096" s="379"/>
      <c r="L3096" s="379"/>
      <c r="M3096" s="379"/>
      <c r="N3096" s="379"/>
      <c r="O3096" s="379"/>
      <c r="P3096" s="379"/>
      <c r="Q3096" s="379"/>
      <c r="R3096" s="379"/>
      <c r="S3096" s="379"/>
      <c r="T3096" s="379"/>
      <c r="U3096" s="379"/>
      <c r="V3096" s="379"/>
      <c r="W3096" s="379"/>
      <c r="X3096" s="379"/>
      <c r="Y3096" s="379"/>
      <c r="Z3096" s="379"/>
      <c r="AA3096" s="380"/>
      <c r="AB3096" s="379"/>
      <c r="AC3096" s="379"/>
      <c r="AD3096" s="379"/>
      <c r="AE3096" s="381"/>
      <c r="AF3096" s="105"/>
      <c r="AG3096" s="381"/>
      <c r="AH3096" s="381"/>
      <c r="AI3096" s="381"/>
      <c r="AJ3096" s="381"/>
      <c r="AK3096" s="381"/>
      <c r="AL3096" s="381"/>
      <c r="AM3096" s="381"/>
    </row>
    <row r="3097" spans="1:39" x14ac:dyDescent="0.35">
      <c r="A3097" s="379"/>
      <c r="B3097" s="379"/>
      <c r="C3097" s="379"/>
      <c r="D3097" s="379"/>
      <c r="E3097" s="379"/>
      <c r="F3097" s="379"/>
      <c r="G3097" s="379"/>
      <c r="H3097" s="379"/>
      <c r="I3097" s="379"/>
      <c r="J3097" s="379"/>
      <c r="K3097" s="379"/>
      <c r="L3097" s="379"/>
      <c r="M3097" s="379"/>
      <c r="N3097" s="379"/>
      <c r="O3097" s="379"/>
      <c r="P3097" s="379"/>
      <c r="Q3097" s="379"/>
      <c r="R3097" s="379"/>
      <c r="S3097" s="379"/>
      <c r="T3097" s="379"/>
      <c r="U3097" s="379"/>
      <c r="V3097" s="379"/>
      <c r="W3097" s="379"/>
      <c r="X3097" s="379"/>
      <c r="Y3097" s="379"/>
      <c r="Z3097" s="379"/>
      <c r="AA3097" s="380"/>
      <c r="AB3097" s="379"/>
      <c r="AC3097" s="379"/>
      <c r="AD3097" s="379"/>
      <c r="AE3097" s="381"/>
      <c r="AF3097" s="105"/>
      <c r="AG3097" s="381"/>
      <c r="AH3097" s="381"/>
      <c r="AI3097" s="381"/>
      <c r="AJ3097" s="381"/>
      <c r="AK3097" s="381"/>
      <c r="AL3097" s="381"/>
      <c r="AM3097" s="381"/>
    </row>
    <row r="3098" spans="1:39" x14ac:dyDescent="0.35">
      <c r="A3098" s="379"/>
      <c r="B3098" s="379"/>
      <c r="C3098" s="379"/>
      <c r="D3098" s="379"/>
      <c r="E3098" s="379"/>
      <c r="F3098" s="379"/>
      <c r="G3098" s="379"/>
      <c r="H3098" s="379"/>
      <c r="I3098" s="379"/>
      <c r="J3098" s="379"/>
      <c r="K3098" s="379"/>
      <c r="L3098" s="379"/>
      <c r="M3098" s="379"/>
      <c r="N3098" s="379"/>
      <c r="O3098" s="379"/>
      <c r="P3098" s="379"/>
      <c r="Q3098" s="379"/>
      <c r="R3098" s="379"/>
      <c r="S3098" s="379"/>
      <c r="T3098" s="379"/>
      <c r="U3098" s="379"/>
      <c r="V3098" s="379"/>
      <c r="W3098" s="379"/>
      <c r="X3098" s="379"/>
      <c r="Y3098" s="379"/>
      <c r="Z3098" s="379"/>
      <c r="AA3098" s="380"/>
      <c r="AB3098" s="379"/>
      <c r="AC3098" s="379"/>
      <c r="AD3098" s="379"/>
      <c r="AE3098" s="381"/>
      <c r="AF3098" s="105"/>
      <c r="AG3098" s="381"/>
      <c r="AH3098" s="381"/>
      <c r="AI3098" s="381"/>
      <c r="AJ3098" s="381"/>
      <c r="AK3098" s="381"/>
      <c r="AL3098" s="381"/>
      <c r="AM3098" s="381"/>
    </row>
    <row r="3099" spans="1:39" x14ac:dyDescent="0.35">
      <c r="A3099" s="379"/>
      <c r="B3099" s="379"/>
      <c r="C3099" s="379"/>
      <c r="D3099" s="379"/>
      <c r="E3099" s="379"/>
      <c r="F3099" s="379"/>
      <c r="G3099" s="379"/>
      <c r="H3099" s="379"/>
      <c r="I3099" s="379"/>
      <c r="J3099" s="379"/>
      <c r="K3099" s="379"/>
      <c r="L3099" s="379"/>
      <c r="M3099" s="379"/>
      <c r="N3099" s="379"/>
      <c r="O3099" s="379"/>
      <c r="P3099" s="379"/>
      <c r="Q3099" s="379"/>
      <c r="R3099" s="379"/>
      <c r="S3099" s="379"/>
      <c r="T3099" s="379"/>
      <c r="U3099" s="379"/>
      <c r="V3099" s="379"/>
      <c r="W3099" s="379"/>
      <c r="X3099" s="379"/>
      <c r="Y3099" s="379"/>
      <c r="Z3099" s="379"/>
      <c r="AA3099" s="380"/>
      <c r="AB3099" s="379"/>
      <c r="AC3099" s="379"/>
      <c r="AD3099" s="379"/>
      <c r="AE3099" s="381"/>
      <c r="AF3099" s="105"/>
      <c r="AG3099" s="381"/>
      <c r="AH3099" s="381"/>
      <c r="AI3099" s="381"/>
      <c r="AJ3099" s="381"/>
      <c r="AK3099" s="381"/>
      <c r="AL3099" s="381"/>
      <c r="AM3099" s="381"/>
    </row>
    <row r="3100" spans="1:39" x14ac:dyDescent="0.35">
      <c r="A3100" s="379"/>
      <c r="B3100" s="379"/>
      <c r="C3100" s="379"/>
      <c r="D3100" s="379"/>
      <c r="E3100" s="379"/>
      <c r="F3100" s="379"/>
      <c r="G3100" s="379"/>
      <c r="H3100" s="379"/>
      <c r="I3100" s="379"/>
      <c r="J3100" s="379"/>
      <c r="K3100" s="379"/>
      <c r="L3100" s="379"/>
      <c r="M3100" s="379"/>
      <c r="N3100" s="379"/>
      <c r="O3100" s="379"/>
      <c r="P3100" s="379"/>
      <c r="Q3100" s="379"/>
      <c r="R3100" s="379"/>
      <c r="S3100" s="379"/>
      <c r="T3100" s="379"/>
      <c r="U3100" s="379"/>
      <c r="V3100" s="379"/>
      <c r="W3100" s="379"/>
      <c r="X3100" s="379"/>
      <c r="Y3100" s="379"/>
      <c r="Z3100" s="379"/>
      <c r="AA3100" s="380"/>
      <c r="AB3100" s="379"/>
      <c r="AC3100" s="379"/>
      <c r="AD3100" s="379"/>
      <c r="AE3100" s="381"/>
      <c r="AF3100" s="105"/>
      <c r="AG3100" s="381"/>
      <c r="AH3100" s="381"/>
      <c r="AI3100" s="381"/>
      <c r="AJ3100" s="381"/>
      <c r="AK3100" s="381"/>
      <c r="AL3100" s="381"/>
      <c r="AM3100" s="381"/>
    </row>
    <row r="3101" spans="1:39" x14ac:dyDescent="0.35">
      <c r="A3101" s="379"/>
      <c r="B3101" s="379"/>
      <c r="C3101" s="379"/>
      <c r="D3101" s="379"/>
      <c r="E3101" s="379"/>
      <c r="F3101" s="379"/>
      <c r="G3101" s="379"/>
      <c r="H3101" s="379"/>
      <c r="I3101" s="379"/>
      <c r="J3101" s="379"/>
      <c r="K3101" s="379"/>
      <c r="L3101" s="379"/>
      <c r="M3101" s="379"/>
      <c r="N3101" s="379"/>
      <c r="O3101" s="379"/>
      <c r="P3101" s="379"/>
      <c r="Q3101" s="379"/>
      <c r="R3101" s="379"/>
      <c r="S3101" s="379"/>
      <c r="T3101" s="379"/>
      <c r="U3101" s="379"/>
      <c r="V3101" s="379"/>
      <c r="W3101" s="379"/>
      <c r="X3101" s="379"/>
      <c r="Y3101" s="379"/>
      <c r="Z3101" s="379"/>
      <c r="AA3101" s="380"/>
      <c r="AB3101" s="379"/>
      <c r="AC3101" s="379"/>
      <c r="AD3101" s="379"/>
      <c r="AE3101" s="381"/>
      <c r="AF3101" s="105"/>
      <c r="AG3101" s="381"/>
      <c r="AH3101" s="381"/>
      <c r="AI3101" s="381"/>
      <c r="AJ3101" s="381"/>
      <c r="AK3101" s="381"/>
      <c r="AL3101" s="381"/>
      <c r="AM3101" s="381"/>
    </row>
    <row r="3102" spans="1:39" x14ac:dyDescent="0.35">
      <c r="A3102" s="379"/>
      <c r="B3102" s="379"/>
      <c r="C3102" s="379"/>
      <c r="D3102" s="379"/>
      <c r="E3102" s="379"/>
      <c r="F3102" s="379"/>
      <c r="G3102" s="379"/>
      <c r="H3102" s="379"/>
      <c r="I3102" s="379"/>
      <c r="J3102" s="379"/>
      <c r="K3102" s="379"/>
      <c r="L3102" s="379"/>
      <c r="M3102" s="379"/>
      <c r="N3102" s="379"/>
      <c r="O3102" s="379"/>
      <c r="P3102" s="379"/>
      <c r="Q3102" s="379"/>
      <c r="R3102" s="379"/>
      <c r="S3102" s="379"/>
      <c r="T3102" s="379"/>
      <c r="U3102" s="379"/>
      <c r="V3102" s="379"/>
      <c r="W3102" s="379"/>
      <c r="X3102" s="379"/>
      <c r="Y3102" s="379"/>
      <c r="Z3102" s="379"/>
      <c r="AA3102" s="380"/>
      <c r="AB3102" s="379"/>
      <c r="AC3102" s="379"/>
      <c r="AD3102" s="379"/>
      <c r="AE3102" s="381"/>
      <c r="AF3102" s="105"/>
      <c r="AG3102" s="381"/>
      <c r="AH3102" s="381"/>
      <c r="AI3102" s="381"/>
      <c r="AJ3102" s="381"/>
      <c r="AK3102" s="381"/>
      <c r="AL3102" s="381"/>
      <c r="AM3102" s="381"/>
    </row>
    <row r="3103" spans="1:39" x14ac:dyDescent="0.35">
      <c r="A3103" s="379"/>
      <c r="B3103" s="379"/>
      <c r="C3103" s="379"/>
      <c r="D3103" s="379"/>
      <c r="E3103" s="379"/>
      <c r="F3103" s="379"/>
      <c r="G3103" s="379"/>
      <c r="H3103" s="379"/>
      <c r="I3103" s="379"/>
      <c r="J3103" s="379"/>
      <c r="K3103" s="379"/>
      <c r="L3103" s="379"/>
      <c r="M3103" s="379"/>
      <c r="N3103" s="379"/>
      <c r="O3103" s="379"/>
      <c r="P3103" s="379"/>
      <c r="Q3103" s="379"/>
      <c r="R3103" s="379"/>
      <c r="S3103" s="379"/>
      <c r="T3103" s="379"/>
      <c r="U3103" s="379"/>
      <c r="V3103" s="379"/>
      <c r="W3103" s="379"/>
      <c r="X3103" s="379"/>
      <c r="Y3103" s="379"/>
      <c r="Z3103" s="379"/>
      <c r="AA3103" s="380"/>
      <c r="AB3103" s="379"/>
      <c r="AC3103" s="379"/>
      <c r="AD3103" s="379"/>
      <c r="AE3103" s="381"/>
      <c r="AF3103" s="105"/>
      <c r="AG3103" s="381"/>
      <c r="AH3103" s="381"/>
      <c r="AI3103" s="381"/>
      <c r="AJ3103" s="381"/>
      <c r="AK3103" s="381"/>
      <c r="AL3103" s="381"/>
      <c r="AM3103" s="381"/>
    </row>
    <row r="3104" spans="1:39" x14ac:dyDescent="0.35">
      <c r="A3104" s="379"/>
      <c r="B3104" s="379"/>
      <c r="C3104" s="379"/>
      <c r="D3104" s="379"/>
      <c r="E3104" s="379"/>
      <c r="F3104" s="379"/>
      <c r="G3104" s="379"/>
      <c r="H3104" s="379"/>
      <c r="I3104" s="379"/>
      <c r="J3104" s="379"/>
      <c r="K3104" s="379"/>
      <c r="L3104" s="379"/>
      <c r="M3104" s="379"/>
      <c r="N3104" s="379"/>
      <c r="O3104" s="379"/>
      <c r="P3104" s="379"/>
      <c r="Q3104" s="379"/>
      <c r="R3104" s="379"/>
      <c r="S3104" s="379"/>
      <c r="T3104" s="379"/>
      <c r="U3104" s="379"/>
      <c r="V3104" s="379"/>
      <c r="W3104" s="379"/>
      <c r="X3104" s="379"/>
      <c r="Y3104" s="379"/>
      <c r="Z3104" s="379"/>
      <c r="AA3104" s="380"/>
      <c r="AB3104" s="379"/>
      <c r="AC3104" s="379"/>
      <c r="AD3104" s="379"/>
      <c r="AE3104" s="381"/>
      <c r="AF3104" s="105"/>
      <c r="AG3104" s="381"/>
      <c r="AH3104" s="381"/>
      <c r="AI3104" s="381"/>
      <c r="AJ3104" s="381"/>
      <c r="AK3104" s="381"/>
      <c r="AL3104" s="381"/>
      <c r="AM3104" s="381"/>
    </row>
    <row r="3105" spans="1:39" x14ac:dyDescent="0.35">
      <c r="A3105" s="379"/>
      <c r="B3105" s="379"/>
      <c r="C3105" s="379"/>
      <c r="D3105" s="379"/>
      <c r="E3105" s="379"/>
      <c r="F3105" s="379"/>
      <c r="G3105" s="379"/>
      <c r="H3105" s="379"/>
      <c r="I3105" s="379"/>
      <c r="J3105" s="379"/>
      <c r="K3105" s="379"/>
      <c r="L3105" s="379"/>
      <c r="M3105" s="379"/>
      <c r="N3105" s="379"/>
      <c r="O3105" s="379"/>
      <c r="P3105" s="379"/>
      <c r="Q3105" s="379"/>
      <c r="R3105" s="379"/>
      <c r="S3105" s="379"/>
      <c r="T3105" s="379"/>
      <c r="U3105" s="379"/>
      <c r="V3105" s="379"/>
      <c r="W3105" s="379"/>
      <c r="X3105" s="379"/>
      <c r="Y3105" s="379"/>
      <c r="Z3105" s="379"/>
      <c r="AA3105" s="380"/>
      <c r="AB3105" s="379"/>
      <c r="AC3105" s="379"/>
      <c r="AD3105" s="379"/>
      <c r="AE3105" s="381"/>
      <c r="AF3105" s="105"/>
      <c r="AG3105" s="381"/>
      <c r="AH3105" s="381"/>
      <c r="AI3105" s="381"/>
      <c r="AJ3105" s="381"/>
      <c r="AK3105" s="381"/>
      <c r="AL3105" s="381"/>
      <c r="AM3105" s="381"/>
    </row>
    <row r="3106" spans="1:39" x14ac:dyDescent="0.35">
      <c r="A3106" s="379"/>
      <c r="B3106" s="379"/>
      <c r="C3106" s="379"/>
      <c r="D3106" s="379"/>
      <c r="E3106" s="379"/>
      <c r="F3106" s="379"/>
      <c r="G3106" s="379"/>
      <c r="H3106" s="379"/>
      <c r="I3106" s="379"/>
      <c r="J3106" s="379"/>
      <c r="K3106" s="379"/>
      <c r="L3106" s="379"/>
      <c r="M3106" s="379"/>
      <c r="N3106" s="379"/>
      <c r="O3106" s="379"/>
      <c r="P3106" s="379"/>
      <c r="Q3106" s="379"/>
      <c r="R3106" s="379"/>
      <c r="S3106" s="379"/>
      <c r="T3106" s="379"/>
      <c r="U3106" s="379"/>
      <c r="V3106" s="379"/>
      <c r="W3106" s="379"/>
      <c r="X3106" s="379"/>
      <c r="Y3106" s="379"/>
      <c r="Z3106" s="379"/>
      <c r="AA3106" s="380"/>
      <c r="AB3106" s="379"/>
      <c r="AC3106" s="379"/>
      <c r="AD3106" s="379"/>
      <c r="AE3106" s="381"/>
      <c r="AF3106" s="105"/>
      <c r="AG3106" s="381"/>
      <c r="AH3106" s="381"/>
      <c r="AI3106" s="381"/>
      <c r="AJ3106" s="381"/>
      <c r="AK3106" s="381"/>
      <c r="AL3106" s="381"/>
      <c r="AM3106" s="381"/>
    </row>
    <row r="3107" spans="1:39" x14ac:dyDescent="0.35">
      <c r="A3107" s="379"/>
      <c r="B3107" s="379"/>
      <c r="C3107" s="379"/>
      <c r="D3107" s="379"/>
      <c r="E3107" s="379"/>
      <c r="F3107" s="379"/>
      <c r="G3107" s="379"/>
      <c r="H3107" s="379"/>
      <c r="I3107" s="379"/>
      <c r="J3107" s="379"/>
      <c r="K3107" s="379"/>
      <c r="L3107" s="379"/>
      <c r="M3107" s="379"/>
      <c r="N3107" s="379"/>
      <c r="O3107" s="379"/>
      <c r="P3107" s="379"/>
      <c r="Q3107" s="379"/>
      <c r="R3107" s="379"/>
      <c r="S3107" s="379"/>
      <c r="T3107" s="379"/>
      <c r="U3107" s="379"/>
      <c r="V3107" s="379"/>
      <c r="W3107" s="379"/>
      <c r="X3107" s="379"/>
      <c r="Y3107" s="379"/>
      <c r="Z3107" s="379"/>
      <c r="AA3107" s="380"/>
      <c r="AB3107" s="379"/>
      <c r="AC3107" s="379"/>
      <c r="AD3107" s="379"/>
      <c r="AE3107" s="381"/>
      <c r="AF3107" s="105"/>
      <c r="AG3107" s="381"/>
      <c r="AH3107" s="381"/>
      <c r="AI3107" s="381"/>
      <c r="AJ3107" s="381"/>
      <c r="AK3107" s="381"/>
      <c r="AL3107" s="381"/>
      <c r="AM3107" s="381"/>
    </row>
    <row r="3108" spans="1:39" x14ac:dyDescent="0.35">
      <c r="A3108" s="379"/>
      <c r="B3108" s="379"/>
      <c r="C3108" s="379"/>
      <c r="D3108" s="379"/>
      <c r="E3108" s="379"/>
      <c r="F3108" s="379"/>
      <c r="G3108" s="379"/>
      <c r="H3108" s="379"/>
      <c r="I3108" s="379"/>
      <c r="J3108" s="379"/>
      <c r="K3108" s="379"/>
      <c r="L3108" s="379"/>
      <c r="M3108" s="379"/>
      <c r="N3108" s="379"/>
      <c r="O3108" s="379"/>
      <c r="P3108" s="379"/>
      <c r="Q3108" s="379"/>
      <c r="R3108" s="379"/>
      <c r="S3108" s="379"/>
      <c r="T3108" s="379"/>
      <c r="U3108" s="379"/>
      <c r="V3108" s="379"/>
      <c r="W3108" s="379"/>
      <c r="X3108" s="379"/>
      <c r="Y3108" s="379"/>
      <c r="Z3108" s="379"/>
      <c r="AA3108" s="380"/>
      <c r="AB3108" s="379"/>
      <c r="AC3108" s="379"/>
      <c r="AD3108" s="379"/>
      <c r="AE3108" s="381"/>
      <c r="AF3108" s="105"/>
      <c r="AG3108" s="381"/>
      <c r="AH3108" s="381"/>
      <c r="AI3108" s="381"/>
      <c r="AJ3108" s="381"/>
      <c r="AK3108" s="381"/>
      <c r="AL3108" s="381"/>
      <c r="AM3108" s="381"/>
    </row>
    <row r="3109" spans="1:39" x14ac:dyDescent="0.35">
      <c r="A3109" s="379"/>
      <c r="B3109" s="379"/>
      <c r="C3109" s="379"/>
      <c r="D3109" s="379"/>
      <c r="E3109" s="379"/>
      <c r="F3109" s="379"/>
      <c r="G3109" s="379"/>
      <c r="H3109" s="379"/>
      <c r="I3109" s="379"/>
      <c r="J3109" s="379"/>
      <c r="K3109" s="379"/>
      <c r="L3109" s="379"/>
      <c r="M3109" s="379"/>
      <c r="N3109" s="379"/>
      <c r="O3109" s="379"/>
      <c r="P3109" s="379"/>
      <c r="Q3109" s="379"/>
      <c r="R3109" s="379"/>
      <c r="S3109" s="379"/>
      <c r="T3109" s="379"/>
      <c r="U3109" s="379"/>
      <c r="V3109" s="379"/>
      <c r="W3109" s="379"/>
      <c r="X3109" s="379"/>
      <c r="Y3109" s="379"/>
      <c r="Z3109" s="379"/>
      <c r="AA3109" s="380"/>
      <c r="AB3109" s="379"/>
      <c r="AC3109" s="379"/>
      <c r="AD3109" s="379"/>
      <c r="AE3109" s="381"/>
      <c r="AF3109" s="105"/>
      <c r="AG3109" s="381"/>
      <c r="AH3109" s="381"/>
      <c r="AI3109" s="381"/>
      <c r="AJ3109" s="381"/>
      <c r="AK3109" s="381"/>
      <c r="AL3109" s="381"/>
      <c r="AM3109" s="381"/>
    </row>
    <row r="3110" spans="1:39" x14ac:dyDescent="0.35">
      <c r="A3110" s="379"/>
      <c r="B3110" s="379"/>
      <c r="C3110" s="379"/>
      <c r="D3110" s="379"/>
      <c r="E3110" s="379"/>
      <c r="F3110" s="379"/>
      <c r="G3110" s="379"/>
      <c r="H3110" s="379"/>
      <c r="I3110" s="379"/>
      <c r="J3110" s="379"/>
      <c r="K3110" s="379"/>
      <c r="L3110" s="379"/>
      <c r="M3110" s="379"/>
      <c r="N3110" s="379"/>
      <c r="O3110" s="379"/>
      <c r="P3110" s="379"/>
      <c r="Q3110" s="379"/>
      <c r="R3110" s="379"/>
      <c r="S3110" s="379"/>
      <c r="T3110" s="379"/>
      <c r="U3110" s="379"/>
      <c r="V3110" s="379"/>
      <c r="W3110" s="379"/>
      <c r="X3110" s="379"/>
      <c r="Y3110" s="379"/>
      <c r="Z3110" s="379"/>
      <c r="AA3110" s="380"/>
      <c r="AB3110" s="379"/>
      <c r="AC3110" s="379"/>
      <c r="AD3110" s="379"/>
      <c r="AE3110" s="381"/>
      <c r="AF3110" s="105"/>
      <c r="AG3110" s="381"/>
      <c r="AH3110" s="381"/>
      <c r="AI3110" s="381"/>
      <c r="AJ3110" s="381"/>
      <c r="AK3110" s="381"/>
      <c r="AL3110" s="381"/>
      <c r="AM3110" s="381"/>
    </row>
    <row r="3111" spans="1:39" x14ac:dyDescent="0.35">
      <c r="A3111" s="379"/>
      <c r="B3111" s="379"/>
      <c r="C3111" s="379"/>
      <c r="D3111" s="379"/>
      <c r="E3111" s="379"/>
      <c r="F3111" s="379"/>
      <c r="G3111" s="379"/>
      <c r="H3111" s="379"/>
      <c r="I3111" s="379"/>
      <c r="J3111" s="379"/>
      <c r="K3111" s="379"/>
      <c r="L3111" s="379"/>
      <c r="M3111" s="379"/>
      <c r="N3111" s="379"/>
      <c r="O3111" s="379"/>
      <c r="P3111" s="379"/>
      <c r="Q3111" s="379"/>
      <c r="R3111" s="379"/>
      <c r="S3111" s="379"/>
      <c r="T3111" s="379"/>
      <c r="U3111" s="379"/>
      <c r="V3111" s="379"/>
      <c r="W3111" s="379"/>
      <c r="X3111" s="379"/>
      <c r="Y3111" s="379"/>
      <c r="Z3111" s="379"/>
      <c r="AA3111" s="380"/>
      <c r="AB3111" s="379"/>
      <c r="AC3111" s="379"/>
      <c r="AD3111" s="379"/>
      <c r="AE3111" s="381"/>
      <c r="AF3111" s="105"/>
      <c r="AG3111" s="381"/>
      <c r="AH3111" s="381"/>
      <c r="AI3111" s="381"/>
      <c r="AJ3111" s="381"/>
      <c r="AK3111" s="381"/>
      <c r="AL3111" s="381"/>
      <c r="AM3111" s="381"/>
    </row>
    <row r="3112" spans="1:39" x14ac:dyDescent="0.35">
      <c r="A3112" s="379"/>
      <c r="B3112" s="379"/>
      <c r="C3112" s="379"/>
      <c r="D3112" s="379"/>
      <c r="E3112" s="379"/>
      <c r="F3112" s="379"/>
      <c r="G3112" s="379"/>
      <c r="H3112" s="379"/>
      <c r="I3112" s="379"/>
      <c r="J3112" s="379"/>
      <c r="K3112" s="379"/>
      <c r="L3112" s="379"/>
      <c r="M3112" s="379"/>
      <c r="N3112" s="379"/>
      <c r="O3112" s="379"/>
      <c r="P3112" s="379"/>
      <c r="Q3112" s="379"/>
      <c r="R3112" s="379"/>
      <c r="S3112" s="379"/>
      <c r="T3112" s="379"/>
      <c r="U3112" s="379"/>
      <c r="V3112" s="379"/>
      <c r="W3112" s="379"/>
      <c r="X3112" s="379"/>
      <c r="Y3112" s="379"/>
      <c r="Z3112" s="379"/>
      <c r="AA3112" s="380"/>
      <c r="AB3112" s="379"/>
      <c r="AC3112" s="379"/>
      <c r="AD3112" s="379"/>
      <c r="AE3112" s="381"/>
      <c r="AF3112" s="105"/>
      <c r="AG3112" s="381"/>
      <c r="AH3112" s="381"/>
      <c r="AI3112" s="381"/>
      <c r="AJ3112" s="381"/>
      <c r="AK3112" s="381"/>
      <c r="AL3112" s="381"/>
      <c r="AM3112" s="381"/>
    </row>
    <row r="3113" spans="1:39" x14ac:dyDescent="0.35">
      <c r="A3113" s="379"/>
      <c r="B3113" s="379"/>
      <c r="C3113" s="379"/>
      <c r="D3113" s="379"/>
      <c r="E3113" s="379"/>
      <c r="F3113" s="379"/>
      <c r="G3113" s="379"/>
      <c r="H3113" s="379"/>
      <c r="I3113" s="379"/>
      <c r="J3113" s="379"/>
      <c r="K3113" s="379"/>
      <c r="L3113" s="379"/>
      <c r="M3113" s="379"/>
      <c r="N3113" s="379"/>
      <c r="O3113" s="379"/>
      <c r="P3113" s="379"/>
      <c r="Q3113" s="379"/>
      <c r="R3113" s="379"/>
      <c r="S3113" s="379"/>
      <c r="T3113" s="379"/>
      <c r="U3113" s="379"/>
      <c r="V3113" s="379"/>
      <c r="W3113" s="379"/>
      <c r="X3113" s="379"/>
      <c r="Y3113" s="379"/>
      <c r="Z3113" s="379"/>
      <c r="AA3113" s="380"/>
      <c r="AB3113" s="379"/>
      <c r="AC3113" s="379"/>
      <c r="AD3113" s="379"/>
      <c r="AE3113" s="381"/>
      <c r="AF3113" s="105"/>
      <c r="AG3113" s="381"/>
      <c r="AH3113" s="381"/>
      <c r="AI3113" s="381"/>
      <c r="AJ3113" s="381"/>
      <c r="AK3113" s="381"/>
      <c r="AL3113" s="381"/>
      <c r="AM3113" s="381"/>
    </row>
    <row r="3114" spans="1:39" x14ac:dyDescent="0.35">
      <c r="A3114" s="379"/>
      <c r="B3114" s="379"/>
      <c r="C3114" s="379"/>
      <c r="D3114" s="379"/>
      <c r="E3114" s="379"/>
      <c r="F3114" s="379"/>
      <c r="G3114" s="379"/>
      <c r="H3114" s="379"/>
      <c r="I3114" s="379"/>
      <c r="J3114" s="379"/>
      <c r="K3114" s="379"/>
      <c r="L3114" s="379"/>
      <c r="M3114" s="379"/>
      <c r="N3114" s="379"/>
      <c r="O3114" s="379"/>
      <c r="P3114" s="379"/>
      <c r="Q3114" s="379"/>
      <c r="R3114" s="379"/>
      <c r="S3114" s="379"/>
      <c r="T3114" s="379"/>
      <c r="U3114" s="379"/>
      <c r="V3114" s="379"/>
      <c r="W3114" s="379"/>
      <c r="X3114" s="379"/>
      <c r="Y3114" s="379"/>
      <c r="Z3114" s="379"/>
      <c r="AA3114" s="380"/>
      <c r="AB3114" s="379"/>
      <c r="AC3114" s="379"/>
      <c r="AD3114" s="379"/>
      <c r="AE3114" s="381"/>
      <c r="AF3114" s="105"/>
      <c r="AG3114" s="381"/>
      <c r="AH3114" s="381"/>
      <c r="AI3114" s="381"/>
      <c r="AJ3114" s="381"/>
      <c r="AK3114" s="381"/>
      <c r="AL3114" s="381"/>
      <c r="AM3114" s="381"/>
    </row>
    <row r="3115" spans="1:39" x14ac:dyDescent="0.35">
      <c r="A3115" s="379"/>
      <c r="B3115" s="379"/>
      <c r="C3115" s="379"/>
      <c r="D3115" s="379"/>
      <c r="E3115" s="379"/>
      <c r="F3115" s="379"/>
      <c r="G3115" s="379"/>
      <c r="H3115" s="379"/>
      <c r="I3115" s="379"/>
      <c r="J3115" s="379"/>
      <c r="K3115" s="379"/>
      <c r="L3115" s="379"/>
      <c r="M3115" s="379"/>
      <c r="N3115" s="379"/>
      <c r="O3115" s="379"/>
      <c r="P3115" s="379"/>
      <c r="Q3115" s="379"/>
      <c r="R3115" s="379"/>
      <c r="S3115" s="379"/>
      <c r="T3115" s="379"/>
      <c r="U3115" s="379"/>
      <c r="V3115" s="379"/>
      <c r="W3115" s="379"/>
      <c r="X3115" s="379"/>
      <c r="Y3115" s="379"/>
      <c r="Z3115" s="379"/>
      <c r="AA3115" s="380"/>
      <c r="AB3115" s="379"/>
      <c r="AC3115" s="379"/>
      <c r="AD3115" s="379"/>
      <c r="AE3115" s="381"/>
      <c r="AF3115" s="105"/>
      <c r="AG3115" s="381"/>
      <c r="AH3115" s="381"/>
      <c r="AI3115" s="381"/>
      <c r="AJ3115" s="381"/>
      <c r="AK3115" s="381"/>
      <c r="AL3115" s="381"/>
      <c r="AM3115" s="381"/>
    </row>
    <row r="3116" spans="1:39" x14ac:dyDescent="0.35">
      <c r="A3116" s="379"/>
      <c r="B3116" s="379"/>
      <c r="C3116" s="379"/>
      <c r="D3116" s="379"/>
      <c r="E3116" s="379"/>
      <c r="F3116" s="379"/>
      <c r="G3116" s="379"/>
      <c r="H3116" s="379"/>
      <c r="I3116" s="379"/>
      <c r="J3116" s="379"/>
      <c r="K3116" s="379"/>
      <c r="L3116" s="379"/>
      <c r="M3116" s="379"/>
      <c r="N3116" s="379"/>
      <c r="O3116" s="379"/>
      <c r="P3116" s="379"/>
      <c r="Q3116" s="379"/>
      <c r="R3116" s="379"/>
      <c r="S3116" s="379"/>
      <c r="T3116" s="379"/>
      <c r="U3116" s="379"/>
      <c r="V3116" s="379"/>
      <c r="W3116" s="379"/>
      <c r="X3116" s="379"/>
      <c r="Y3116" s="379"/>
      <c r="Z3116" s="379"/>
      <c r="AA3116" s="380"/>
      <c r="AB3116" s="379"/>
      <c r="AC3116" s="379"/>
      <c r="AD3116" s="379"/>
      <c r="AE3116" s="381"/>
      <c r="AF3116" s="105"/>
      <c r="AG3116" s="381"/>
      <c r="AH3116" s="381"/>
      <c r="AI3116" s="381"/>
      <c r="AJ3116" s="381"/>
      <c r="AK3116" s="381"/>
      <c r="AL3116" s="381"/>
      <c r="AM3116" s="381"/>
    </row>
    <row r="3117" spans="1:39" x14ac:dyDescent="0.35">
      <c r="A3117" s="379"/>
      <c r="B3117" s="379"/>
      <c r="C3117" s="379"/>
      <c r="D3117" s="379"/>
      <c r="E3117" s="379"/>
      <c r="F3117" s="379"/>
      <c r="G3117" s="379"/>
      <c r="H3117" s="379"/>
      <c r="I3117" s="379"/>
      <c r="J3117" s="379"/>
      <c r="K3117" s="379"/>
      <c r="L3117" s="379"/>
      <c r="M3117" s="379"/>
      <c r="N3117" s="379"/>
      <c r="O3117" s="379"/>
      <c r="P3117" s="379"/>
      <c r="Q3117" s="379"/>
      <c r="R3117" s="379"/>
      <c r="S3117" s="379"/>
      <c r="T3117" s="379"/>
      <c r="U3117" s="379"/>
      <c r="V3117" s="379"/>
      <c r="W3117" s="379"/>
      <c r="X3117" s="379"/>
      <c r="Y3117" s="379"/>
      <c r="Z3117" s="379"/>
      <c r="AA3117" s="380"/>
      <c r="AB3117" s="379"/>
      <c r="AC3117" s="379"/>
      <c r="AD3117" s="379"/>
      <c r="AE3117" s="381"/>
      <c r="AF3117" s="105"/>
      <c r="AG3117" s="381"/>
      <c r="AH3117" s="381"/>
      <c r="AI3117" s="381"/>
      <c r="AJ3117" s="381"/>
      <c r="AK3117" s="381"/>
      <c r="AL3117" s="381"/>
      <c r="AM3117" s="381"/>
    </row>
    <row r="3118" spans="1:39" x14ac:dyDescent="0.35">
      <c r="A3118" s="379"/>
      <c r="B3118" s="379"/>
      <c r="C3118" s="379"/>
      <c r="D3118" s="379"/>
      <c r="E3118" s="379"/>
      <c r="F3118" s="379"/>
      <c r="G3118" s="379"/>
      <c r="H3118" s="379"/>
      <c r="I3118" s="379"/>
      <c r="J3118" s="379"/>
      <c r="K3118" s="379"/>
      <c r="L3118" s="379"/>
      <c r="M3118" s="379"/>
      <c r="N3118" s="379"/>
      <c r="O3118" s="379"/>
      <c r="P3118" s="379"/>
      <c r="Q3118" s="379"/>
      <c r="R3118" s="379"/>
      <c r="S3118" s="379"/>
      <c r="T3118" s="379"/>
      <c r="U3118" s="379"/>
      <c r="V3118" s="379"/>
      <c r="W3118" s="379"/>
      <c r="X3118" s="379"/>
      <c r="Y3118" s="379"/>
      <c r="Z3118" s="379"/>
      <c r="AA3118" s="380"/>
      <c r="AB3118" s="379"/>
      <c r="AC3118" s="379"/>
      <c r="AD3118" s="379"/>
      <c r="AE3118" s="381"/>
      <c r="AF3118" s="105"/>
      <c r="AG3118" s="381"/>
      <c r="AH3118" s="381"/>
      <c r="AI3118" s="381"/>
      <c r="AJ3118" s="381"/>
      <c r="AK3118" s="381"/>
      <c r="AL3118" s="381"/>
      <c r="AM3118" s="381"/>
    </row>
    <row r="3119" spans="1:39" x14ac:dyDescent="0.35">
      <c r="A3119" s="379"/>
      <c r="B3119" s="379"/>
      <c r="C3119" s="379"/>
      <c r="D3119" s="379"/>
      <c r="E3119" s="379"/>
      <c r="F3119" s="379"/>
      <c r="G3119" s="379"/>
      <c r="H3119" s="379"/>
      <c r="I3119" s="379"/>
      <c r="J3119" s="379"/>
      <c r="K3119" s="379"/>
      <c r="L3119" s="379"/>
      <c r="M3119" s="379"/>
      <c r="N3119" s="379"/>
      <c r="O3119" s="379"/>
      <c r="P3119" s="379"/>
      <c r="Q3119" s="379"/>
      <c r="R3119" s="379"/>
      <c r="S3119" s="379"/>
      <c r="T3119" s="379"/>
      <c r="U3119" s="379"/>
      <c r="V3119" s="379"/>
      <c r="W3119" s="379"/>
      <c r="X3119" s="379"/>
      <c r="Y3119" s="379"/>
      <c r="Z3119" s="379"/>
      <c r="AA3119" s="380"/>
      <c r="AB3119" s="379"/>
      <c r="AC3119" s="379"/>
      <c r="AD3119" s="379"/>
      <c r="AE3119" s="381"/>
      <c r="AF3119" s="105"/>
      <c r="AG3119" s="381"/>
      <c r="AH3119" s="381"/>
      <c r="AI3119" s="381"/>
      <c r="AJ3119" s="381"/>
      <c r="AK3119" s="381"/>
      <c r="AL3119" s="381"/>
      <c r="AM3119" s="381"/>
    </row>
    <row r="3120" spans="1:39" x14ac:dyDescent="0.35">
      <c r="A3120" s="379"/>
      <c r="B3120" s="379"/>
      <c r="C3120" s="379"/>
      <c r="D3120" s="379"/>
      <c r="E3120" s="379"/>
      <c r="F3120" s="379"/>
      <c r="G3120" s="379"/>
      <c r="H3120" s="379"/>
      <c r="I3120" s="379"/>
      <c r="J3120" s="379"/>
      <c r="K3120" s="379"/>
      <c r="L3120" s="379"/>
      <c r="M3120" s="379"/>
      <c r="N3120" s="379"/>
      <c r="O3120" s="379"/>
      <c r="P3120" s="379"/>
      <c r="Q3120" s="379"/>
      <c r="R3120" s="379"/>
      <c r="S3120" s="379"/>
      <c r="T3120" s="379"/>
      <c r="U3120" s="379"/>
      <c r="V3120" s="379"/>
      <c r="W3120" s="379"/>
      <c r="X3120" s="379"/>
      <c r="Y3120" s="379"/>
      <c r="Z3120" s="379"/>
      <c r="AA3120" s="380"/>
      <c r="AB3120" s="379"/>
      <c r="AC3120" s="379"/>
      <c r="AD3120" s="379"/>
      <c r="AE3120" s="381"/>
      <c r="AF3120" s="105"/>
      <c r="AG3120" s="381"/>
      <c r="AH3120" s="381"/>
      <c r="AI3120" s="381"/>
      <c r="AJ3120" s="381"/>
      <c r="AK3120" s="381"/>
      <c r="AL3120" s="381"/>
      <c r="AM3120" s="381"/>
    </row>
    <row r="3121" spans="1:39" x14ac:dyDescent="0.35">
      <c r="A3121" s="379"/>
      <c r="B3121" s="379"/>
      <c r="C3121" s="379"/>
      <c r="D3121" s="379"/>
      <c r="E3121" s="379"/>
      <c r="F3121" s="379"/>
      <c r="G3121" s="379"/>
      <c r="H3121" s="379"/>
      <c r="I3121" s="379"/>
      <c r="J3121" s="379"/>
      <c r="K3121" s="379"/>
      <c r="L3121" s="379"/>
      <c r="M3121" s="379"/>
      <c r="N3121" s="379"/>
      <c r="O3121" s="379"/>
      <c r="P3121" s="379"/>
      <c r="Q3121" s="379"/>
      <c r="R3121" s="379"/>
      <c r="S3121" s="379"/>
      <c r="T3121" s="379"/>
      <c r="U3121" s="379"/>
      <c r="V3121" s="379"/>
      <c r="W3121" s="379"/>
      <c r="X3121" s="379"/>
      <c r="Y3121" s="379"/>
      <c r="Z3121" s="379"/>
      <c r="AA3121" s="380"/>
      <c r="AB3121" s="379"/>
      <c r="AC3121" s="379"/>
      <c r="AD3121" s="379"/>
      <c r="AE3121" s="381"/>
      <c r="AF3121" s="105"/>
      <c r="AG3121" s="381"/>
      <c r="AH3121" s="381"/>
      <c r="AI3121" s="381"/>
      <c r="AJ3121" s="381"/>
      <c r="AK3121" s="381"/>
      <c r="AL3121" s="381"/>
      <c r="AM3121" s="381"/>
    </row>
    <row r="3122" spans="1:39" x14ac:dyDescent="0.35">
      <c r="A3122" s="379"/>
      <c r="B3122" s="379"/>
      <c r="C3122" s="379"/>
      <c r="D3122" s="379"/>
      <c r="E3122" s="379"/>
      <c r="F3122" s="379"/>
      <c r="G3122" s="379"/>
      <c r="H3122" s="379"/>
      <c r="I3122" s="379"/>
      <c r="J3122" s="379"/>
      <c r="K3122" s="379"/>
      <c r="L3122" s="379"/>
      <c r="M3122" s="379"/>
      <c r="N3122" s="379"/>
      <c r="O3122" s="379"/>
      <c r="P3122" s="379"/>
      <c r="Q3122" s="379"/>
      <c r="R3122" s="379"/>
      <c r="S3122" s="379"/>
      <c r="T3122" s="379"/>
      <c r="U3122" s="379"/>
      <c r="V3122" s="379"/>
      <c r="W3122" s="379"/>
      <c r="X3122" s="379"/>
      <c r="Y3122" s="379"/>
      <c r="Z3122" s="379"/>
      <c r="AA3122" s="380"/>
      <c r="AB3122" s="379"/>
      <c r="AC3122" s="379"/>
      <c r="AD3122" s="379"/>
      <c r="AE3122" s="381"/>
      <c r="AF3122" s="105"/>
      <c r="AG3122" s="381"/>
      <c r="AH3122" s="381"/>
      <c r="AI3122" s="381"/>
      <c r="AJ3122" s="381"/>
      <c r="AK3122" s="381"/>
      <c r="AL3122" s="381"/>
      <c r="AM3122" s="381"/>
    </row>
    <row r="3123" spans="1:39" x14ac:dyDescent="0.35">
      <c r="A3123" s="379"/>
      <c r="B3123" s="379"/>
      <c r="C3123" s="379"/>
      <c r="D3123" s="379"/>
      <c r="E3123" s="379"/>
      <c r="F3123" s="379"/>
      <c r="G3123" s="379"/>
      <c r="H3123" s="379"/>
      <c r="I3123" s="379"/>
      <c r="J3123" s="379"/>
      <c r="K3123" s="379"/>
      <c r="L3123" s="379"/>
      <c r="M3123" s="379"/>
      <c r="N3123" s="379"/>
      <c r="O3123" s="379"/>
      <c r="P3123" s="379"/>
      <c r="Q3123" s="379"/>
      <c r="R3123" s="379"/>
      <c r="S3123" s="379"/>
      <c r="T3123" s="379"/>
      <c r="U3123" s="379"/>
      <c r="V3123" s="379"/>
      <c r="W3123" s="379"/>
      <c r="X3123" s="379"/>
      <c r="Y3123" s="379"/>
      <c r="Z3123" s="379"/>
      <c r="AA3123" s="380"/>
      <c r="AB3123" s="379"/>
      <c r="AC3123" s="379"/>
      <c r="AD3123" s="379"/>
      <c r="AE3123" s="381"/>
      <c r="AF3123" s="105"/>
      <c r="AG3123" s="381"/>
      <c r="AH3123" s="381"/>
      <c r="AI3123" s="381"/>
      <c r="AJ3123" s="381"/>
      <c r="AK3123" s="381"/>
      <c r="AL3123" s="381"/>
      <c r="AM3123" s="381"/>
    </row>
    <row r="3124" spans="1:39" x14ac:dyDescent="0.35">
      <c r="A3124" s="379"/>
      <c r="B3124" s="379"/>
      <c r="C3124" s="379"/>
      <c r="D3124" s="379"/>
      <c r="E3124" s="379"/>
      <c r="F3124" s="379"/>
      <c r="G3124" s="379"/>
      <c r="H3124" s="379"/>
      <c r="I3124" s="379"/>
      <c r="J3124" s="379"/>
      <c r="K3124" s="379"/>
      <c r="L3124" s="379"/>
      <c r="M3124" s="379"/>
      <c r="N3124" s="379"/>
      <c r="O3124" s="379"/>
      <c r="P3124" s="379"/>
      <c r="Q3124" s="379"/>
      <c r="R3124" s="379"/>
      <c r="S3124" s="379"/>
      <c r="T3124" s="379"/>
      <c r="U3124" s="379"/>
      <c r="V3124" s="379"/>
      <c r="W3124" s="379"/>
      <c r="X3124" s="379"/>
      <c r="Y3124" s="379"/>
      <c r="Z3124" s="379"/>
      <c r="AA3124" s="380"/>
      <c r="AB3124" s="379"/>
      <c r="AC3124" s="379"/>
      <c r="AD3124" s="379"/>
      <c r="AE3124" s="381"/>
      <c r="AF3124" s="105"/>
      <c r="AG3124" s="381"/>
      <c r="AH3124" s="381"/>
      <c r="AI3124" s="381"/>
      <c r="AJ3124" s="381"/>
      <c r="AK3124" s="381"/>
      <c r="AL3124" s="381"/>
      <c r="AM3124" s="381"/>
    </row>
    <row r="3125" spans="1:39" x14ac:dyDescent="0.35">
      <c r="A3125" s="379"/>
      <c r="B3125" s="379"/>
      <c r="C3125" s="379"/>
      <c r="D3125" s="379"/>
      <c r="E3125" s="379"/>
      <c r="F3125" s="379"/>
      <c r="G3125" s="379"/>
      <c r="H3125" s="379"/>
      <c r="I3125" s="379"/>
      <c r="J3125" s="379"/>
      <c r="K3125" s="379"/>
      <c r="L3125" s="379"/>
      <c r="M3125" s="379"/>
      <c r="N3125" s="379"/>
      <c r="O3125" s="379"/>
      <c r="P3125" s="379"/>
      <c r="Q3125" s="379"/>
      <c r="R3125" s="379"/>
      <c r="S3125" s="379"/>
      <c r="T3125" s="379"/>
      <c r="U3125" s="379"/>
      <c r="V3125" s="379"/>
      <c r="W3125" s="379"/>
      <c r="X3125" s="379"/>
      <c r="Y3125" s="379"/>
      <c r="Z3125" s="379"/>
      <c r="AA3125" s="380"/>
      <c r="AB3125" s="379"/>
      <c r="AC3125" s="379"/>
      <c r="AD3125" s="379"/>
      <c r="AE3125" s="381"/>
      <c r="AF3125" s="105"/>
      <c r="AG3125" s="381"/>
      <c r="AH3125" s="381"/>
      <c r="AI3125" s="381"/>
      <c r="AJ3125" s="381"/>
      <c r="AK3125" s="381"/>
      <c r="AL3125" s="381"/>
      <c r="AM3125" s="381"/>
    </row>
    <row r="3126" spans="1:39" x14ac:dyDescent="0.35">
      <c r="A3126" s="379"/>
      <c r="B3126" s="379"/>
      <c r="C3126" s="379"/>
      <c r="D3126" s="379"/>
      <c r="E3126" s="379"/>
      <c r="F3126" s="379"/>
      <c r="G3126" s="379"/>
      <c r="H3126" s="379"/>
      <c r="I3126" s="379"/>
      <c r="J3126" s="379"/>
      <c r="K3126" s="379"/>
      <c r="L3126" s="379"/>
      <c r="M3126" s="379"/>
      <c r="N3126" s="379"/>
      <c r="O3126" s="379"/>
      <c r="P3126" s="379"/>
      <c r="Q3126" s="379"/>
      <c r="R3126" s="379"/>
      <c r="S3126" s="379"/>
      <c r="T3126" s="379"/>
      <c r="U3126" s="379"/>
      <c r="V3126" s="379"/>
      <c r="W3126" s="379"/>
      <c r="X3126" s="379"/>
      <c r="Y3126" s="379"/>
      <c r="Z3126" s="379"/>
      <c r="AA3126" s="380"/>
      <c r="AB3126" s="379"/>
      <c r="AC3126" s="379"/>
      <c r="AD3126" s="379"/>
      <c r="AE3126" s="381"/>
      <c r="AF3126" s="105"/>
      <c r="AG3126" s="381"/>
      <c r="AH3126" s="381"/>
      <c r="AI3126" s="381"/>
      <c r="AJ3126" s="381"/>
      <c r="AK3126" s="381"/>
      <c r="AL3126" s="381"/>
      <c r="AM3126" s="381"/>
    </row>
    <row r="3127" spans="1:39" x14ac:dyDescent="0.35">
      <c r="A3127" s="379"/>
      <c r="B3127" s="379"/>
      <c r="C3127" s="379"/>
      <c r="D3127" s="379"/>
      <c r="E3127" s="379"/>
      <c r="F3127" s="379"/>
      <c r="G3127" s="379"/>
      <c r="H3127" s="379"/>
      <c r="I3127" s="379"/>
      <c r="J3127" s="379"/>
      <c r="K3127" s="379"/>
      <c r="L3127" s="379"/>
      <c r="M3127" s="379"/>
      <c r="N3127" s="379"/>
      <c r="O3127" s="379"/>
      <c r="P3127" s="379"/>
      <c r="Q3127" s="379"/>
      <c r="R3127" s="379"/>
      <c r="S3127" s="379"/>
      <c r="T3127" s="379"/>
      <c r="U3127" s="379"/>
      <c r="V3127" s="379"/>
      <c r="W3127" s="379"/>
      <c r="X3127" s="379"/>
      <c r="Y3127" s="379"/>
      <c r="Z3127" s="379"/>
      <c r="AA3127" s="380"/>
      <c r="AB3127" s="379"/>
      <c r="AC3127" s="379"/>
      <c r="AD3127" s="379"/>
      <c r="AE3127" s="381"/>
      <c r="AF3127" s="105"/>
      <c r="AG3127" s="381"/>
      <c r="AH3127" s="381"/>
      <c r="AI3127" s="381"/>
      <c r="AJ3127" s="381"/>
      <c r="AK3127" s="381"/>
      <c r="AL3127" s="381"/>
      <c r="AM3127" s="381"/>
    </row>
    <row r="3128" spans="1:39" x14ac:dyDescent="0.35">
      <c r="A3128" s="379"/>
      <c r="B3128" s="379"/>
      <c r="C3128" s="379"/>
      <c r="D3128" s="379"/>
      <c r="E3128" s="379"/>
      <c r="F3128" s="379"/>
      <c r="G3128" s="379"/>
      <c r="H3128" s="379"/>
      <c r="I3128" s="379"/>
      <c r="J3128" s="379"/>
      <c r="K3128" s="379"/>
      <c r="L3128" s="379"/>
      <c r="M3128" s="379"/>
      <c r="N3128" s="379"/>
      <c r="O3128" s="379"/>
      <c r="P3128" s="379"/>
      <c r="Q3128" s="379"/>
      <c r="R3128" s="379"/>
      <c r="S3128" s="379"/>
      <c r="T3128" s="379"/>
      <c r="U3128" s="379"/>
      <c r="V3128" s="379"/>
      <c r="W3128" s="379"/>
      <c r="X3128" s="379"/>
      <c r="Y3128" s="379"/>
      <c r="Z3128" s="379"/>
      <c r="AA3128" s="380"/>
      <c r="AB3128" s="379"/>
      <c r="AC3128" s="379"/>
      <c r="AD3128" s="379"/>
      <c r="AE3128" s="381"/>
      <c r="AF3128" s="105"/>
      <c r="AG3128" s="381"/>
      <c r="AH3128" s="381"/>
      <c r="AI3128" s="381"/>
      <c r="AJ3128" s="381"/>
      <c r="AK3128" s="381"/>
      <c r="AL3128" s="381"/>
      <c r="AM3128" s="381"/>
    </row>
    <row r="3129" spans="1:39" x14ac:dyDescent="0.35">
      <c r="A3129" s="379"/>
      <c r="B3129" s="379"/>
      <c r="C3129" s="379"/>
      <c r="D3129" s="379"/>
      <c r="E3129" s="379"/>
      <c r="F3129" s="379"/>
      <c r="G3129" s="379"/>
      <c r="H3129" s="379"/>
      <c r="I3129" s="379"/>
      <c r="J3129" s="379"/>
      <c r="K3129" s="379"/>
      <c r="L3129" s="379"/>
      <c r="M3129" s="379"/>
      <c r="N3129" s="379"/>
      <c r="O3129" s="379"/>
      <c r="P3129" s="379"/>
      <c r="Q3129" s="379"/>
      <c r="R3129" s="379"/>
      <c r="S3129" s="379"/>
      <c r="T3129" s="379"/>
      <c r="U3129" s="379"/>
      <c r="V3129" s="379"/>
      <c r="W3129" s="379"/>
      <c r="X3129" s="379"/>
      <c r="Y3129" s="379"/>
      <c r="Z3129" s="379"/>
      <c r="AA3129" s="380"/>
      <c r="AB3129" s="379"/>
      <c r="AC3129" s="379"/>
      <c r="AD3129" s="379"/>
      <c r="AE3129" s="381"/>
      <c r="AF3129" s="105"/>
      <c r="AG3129" s="381"/>
      <c r="AH3129" s="381"/>
      <c r="AI3129" s="381"/>
      <c r="AJ3129" s="381"/>
      <c r="AK3129" s="381"/>
      <c r="AL3129" s="381"/>
      <c r="AM3129" s="381"/>
    </row>
    <row r="3130" spans="1:39" x14ac:dyDescent="0.35">
      <c r="A3130" s="379"/>
      <c r="B3130" s="379"/>
      <c r="C3130" s="379"/>
      <c r="D3130" s="379"/>
      <c r="E3130" s="379"/>
      <c r="F3130" s="379"/>
      <c r="G3130" s="379"/>
      <c r="H3130" s="379"/>
      <c r="I3130" s="379"/>
      <c r="J3130" s="379"/>
      <c r="K3130" s="379"/>
      <c r="L3130" s="379"/>
      <c r="M3130" s="379"/>
      <c r="N3130" s="379"/>
      <c r="O3130" s="379"/>
      <c r="P3130" s="379"/>
      <c r="Q3130" s="379"/>
      <c r="R3130" s="379"/>
      <c r="S3130" s="379"/>
      <c r="T3130" s="379"/>
      <c r="U3130" s="379"/>
      <c r="V3130" s="379"/>
      <c r="W3130" s="379"/>
      <c r="X3130" s="379"/>
      <c r="Y3130" s="379"/>
      <c r="Z3130" s="379"/>
      <c r="AA3130" s="380"/>
      <c r="AB3130" s="379"/>
      <c r="AC3130" s="379"/>
      <c r="AD3130" s="379"/>
      <c r="AE3130" s="381"/>
      <c r="AF3130" s="105"/>
      <c r="AG3130" s="381"/>
      <c r="AH3130" s="381"/>
      <c r="AI3130" s="381"/>
      <c r="AJ3130" s="381"/>
      <c r="AK3130" s="381"/>
      <c r="AL3130" s="381"/>
      <c r="AM3130" s="381"/>
    </row>
    <row r="3131" spans="1:39" x14ac:dyDescent="0.35">
      <c r="A3131" s="379"/>
      <c r="B3131" s="379"/>
      <c r="C3131" s="379"/>
      <c r="D3131" s="379"/>
      <c r="E3131" s="379"/>
      <c r="F3131" s="379"/>
      <c r="G3131" s="379"/>
      <c r="H3131" s="379"/>
      <c r="I3131" s="379"/>
      <c r="J3131" s="379"/>
      <c r="K3131" s="379"/>
      <c r="L3131" s="379"/>
      <c r="M3131" s="379"/>
      <c r="N3131" s="379"/>
      <c r="O3131" s="379"/>
      <c r="P3131" s="379"/>
      <c r="Q3131" s="379"/>
      <c r="R3131" s="379"/>
      <c r="S3131" s="379"/>
      <c r="T3131" s="379"/>
      <c r="U3131" s="379"/>
      <c r="V3131" s="379"/>
      <c r="W3131" s="379"/>
      <c r="X3131" s="379"/>
      <c r="Y3131" s="379"/>
      <c r="Z3131" s="379"/>
      <c r="AA3131" s="380"/>
      <c r="AB3131" s="379"/>
      <c r="AC3131" s="379"/>
      <c r="AD3131" s="379"/>
      <c r="AE3131" s="381"/>
      <c r="AF3131" s="105"/>
      <c r="AG3131" s="381"/>
      <c r="AH3131" s="381"/>
      <c r="AI3131" s="381"/>
      <c r="AJ3131" s="381"/>
      <c r="AK3131" s="381"/>
      <c r="AL3131" s="381"/>
      <c r="AM3131" s="381"/>
    </row>
    <row r="3132" spans="1:39" x14ac:dyDescent="0.35">
      <c r="A3132" s="379"/>
      <c r="B3132" s="379"/>
      <c r="C3132" s="379"/>
      <c r="D3132" s="379"/>
      <c r="E3132" s="379"/>
      <c r="F3132" s="379"/>
      <c r="G3132" s="379"/>
      <c r="H3132" s="379"/>
      <c r="I3132" s="379"/>
      <c r="J3132" s="379"/>
      <c r="K3132" s="379"/>
      <c r="L3132" s="379"/>
      <c r="M3132" s="379"/>
      <c r="N3132" s="379"/>
      <c r="O3132" s="379"/>
      <c r="P3132" s="379"/>
      <c r="Q3132" s="379"/>
      <c r="R3132" s="379"/>
      <c r="S3132" s="379"/>
      <c r="T3132" s="379"/>
      <c r="U3132" s="379"/>
      <c r="V3132" s="379"/>
      <c r="W3132" s="379"/>
      <c r="X3132" s="379"/>
      <c r="Y3132" s="379"/>
      <c r="Z3132" s="379"/>
      <c r="AA3132" s="380"/>
      <c r="AB3132" s="379"/>
      <c r="AC3132" s="379"/>
      <c r="AD3132" s="379"/>
      <c r="AE3132" s="381"/>
      <c r="AF3132" s="105"/>
      <c r="AG3132" s="381"/>
      <c r="AH3132" s="381"/>
      <c r="AI3132" s="381"/>
      <c r="AJ3132" s="381"/>
      <c r="AK3132" s="381"/>
      <c r="AL3132" s="381"/>
      <c r="AM3132" s="381"/>
    </row>
    <row r="3133" spans="1:39" x14ac:dyDescent="0.35">
      <c r="A3133" s="379"/>
      <c r="B3133" s="379"/>
      <c r="C3133" s="379"/>
      <c r="D3133" s="379"/>
      <c r="E3133" s="379"/>
      <c r="F3133" s="379"/>
      <c r="G3133" s="379"/>
      <c r="H3133" s="379"/>
      <c r="I3133" s="379"/>
      <c r="J3133" s="379"/>
      <c r="K3133" s="379"/>
      <c r="L3133" s="379"/>
      <c r="M3133" s="379"/>
      <c r="N3133" s="379"/>
      <c r="O3133" s="379"/>
      <c r="P3133" s="379"/>
      <c r="Q3133" s="379"/>
      <c r="R3133" s="379"/>
      <c r="S3133" s="379"/>
      <c r="T3133" s="379"/>
      <c r="U3133" s="379"/>
      <c r="V3133" s="379"/>
      <c r="W3133" s="379"/>
      <c r="X3133" s="379"/>
      <c r="Y3133" s="379"/>
      <c r="Z3133" s="379"/>
      <c r="AA3133" s="380"/>
      <c r="AB3133" s="379"/>
      <c r="AC3133" s="379"/>
      <c r="AD3133" s="379"/>
      <c r="AE3133" s="381"/>
      <c r="AF3133" s="105"/>
      <c r="AG3133" s="381"/>
      <c r="AH3133" s="381"/>
      <c r="AI3133" s="381"/>
      <c r="AJ3133" s="381"/>
      <c r="AK3133" s="381"/>
      <c r="AL3133" s="381"/>
      <c r="AM3133" s="381"/>
    </row>
    <row r="3134" spans="1:39" x14ac:dyDescent="0.35">
      <c r="A3134" s="379"/>
      <c r="B3134" s="379"/>
      <c r="C3134" s="379"/>
      <c r="D3134" s="379"/>
      <c r="E3134" s="379"/>
      <c r="F3134" s="379"/>
      <c r="G3134" s="379"/>
      <c r="H3134" s="379"/>
      <c r="I3134" s="379"/>
      <c r="J3134" s="379"/>
      <c r="K3134" s="379"/>
      <c r="L3134" s="379"/>
      <c r="M3134" s="379"/>
      <c r="N3134" s="379"/>
      <c r="O3134" s="379"/>
      <c r="P3134" s="379"/>
      <c r="Q3134" s="379"/>
      <c r="R3134" s="379"/>
      <c r="S3134" s="379"/>
      <c r="T3134" s="379"/>
      <c r="U3134" s="379"/>
      <c r="V3134" s="379"/>
      <c r="W3134" s="379"/>
      <c r="X3134" s="379"/>
      <c r="Y3134" s="379"/>
      <c r="Z3134" s="379"/>
      <c r="AA3134" s="380"/>
      <c r="AB3134" s="379"/>
      <c r="AC3134" s="379"/>
      <c r="AD3134" s="379"/>
      <c r="AE3134" s="381"/>
      <c r="AF3134" s="105"/>
      <c r="AG3134" s="381"/>
      <c r="AH3134" s="381"/>
      <c r="AI3134" s="381"/>
      <c r="AJ3134" s="381"/>
      <c r="AK3134" s="381"/>
      <c r="AL3134" s="381"/>
      <c r="AM3134" s="381"/>
    </row>
    <row r="3135" spans="1:39" x14ac:dyDescent="0.35">
      <c r="A3135" s="379"/>
      <c r="B3135" s="379"/>
      <c r="C3135" s="379"/>
      <c r="D3135" s="379"/>
      <c r="E3135" s="379"/>
      <c r="F3135" s="379"/>
      <c r="G3135" s="379"/>
      <c r="H3135" s="379"/>
      <c r="I3135" s="379"/>
      <c r="J3135" s="379"/>
      <c r="K3135" s="379"/>
      <c r="L3135" s="379"/>
      <c r="M3135" s="379"/>
      <c r="N3135" s="379"/>
      <c r="O3135" s="379"/>
      <c r="P3135" s="379"/>
      <c r="Q3135" s="379"/>
      <c r="R3135" s="379"/>
      <c r="S3135" s="379"/>
      <c r="T3135" s="379"/>
      <c r="U3135" s="379"/>
      <c r="V3135" s="379"/>
      <c r="W3135" s="379"/>
      <c r="X3135" s="379"/>
      <c r="Y3135" s="379"/>
      <c r="Z3135" s="379"/>
      <c r="AA3135" s="380"/>
      <c r="AB3135" s="379"/>
      <c r="AC3135" s="379"/>
      <c r="AD3135" s="379"/>
      <c r="AE3135" s="381"/>
      <c r="AF3135" s="105"/>
      <c r="AG3135" s="381"/>
      <c r="AH3135" s="381"/>
      <c r="AI3135" s="381"/>
      <c r="AJ3135" s="381"/>
      <c r="AK3135" s="381"/>
      <c r="AL3135" s="381"/>
      <c r="AM3135" s="381"/>
    </row>
    <row r="3136" spans="1:39" x14ac:dyDescent="0.35">
      <c r="A3136" s="379"/>
      <c r="B3136" s="379"/>
      <c r="C3136" s="379"/>
      <c r="D3136" s="379"/>
      <c r="E3136" s="379"/>
      <c r="F3136" s="379"/>
      <c r="G3136" s="379"/>
      <c r="H3136" s="379"/>
      <c r="I3136" s="379"/>
      <c r="J3136" s="379"/>
      <c r="K3136" s="379"/>
      <c r="L3136" s="379"/>
      <c r="M3136" s="379"/>
      <c r="N3136" s="379"/>
      <c r="O3136" s="379"/>
      <c r="P3136" s="379"/>
      <c r="Q3136" s="379"/>
      <c r="R3136" s="379"/>
      <c r="S3136" s="379"/>
      <c r="T3136" s="379"/>
      <c r="U3136" s="379"/>
      <c r="V3136" s="379"/>
      <c r="W3136" s="379"/>
      <c r="X3136" s="379"/>
      <c r="Y3136" s="379"/>
      <c r="Z3136" s="379"/>
      <c r="AA3136" s="380"/>
      <c r="AB3136" s="379"/>
      <c r="AC3136" s="379"/>
      <c r="AD3136" s="379"/>
      <c r="AE3136" s="381"/>
      <c r="AF3136" s="105"/>
      <c r="AG3136" s="381"/>
      <c r="AH3136" s="381"/>
      <c r="AI3136" s="381"/>
      <c r="AJ3136" s="381"/>
      <c r="AK3136" s="381"/>
      <c r="AL3136" s="381"/>
      <c r="AM3136" s="381"/>
    </row>
    <row r="3137" spans="1:39" x14ac:dyDescent="0.35">
      <c r="A3137" s="379"/>
      <c r="B3137" s="379"/>
      <c r="C3137" s="379"/>
      <c r="D3137" s="379"/>
      <c r="E3137" s="379"/>
      <c r="F3137" s="379"/>
      <c r="G3137" s="379"/>
      <c r="H3137" s="379"/>
      <c r="I3137" s="379"/>
      <c r="J3137" s="379"/>
      <c r="K3137" s="379"/>
      <c r="L3137" s="379"/>
      <c r="M3137" s="379"/>
      <c r="N3137" s="379"/>
      <c r="O3137" s="379"/>
      <c r="P3137" s="379"/>
      <c r="Q3137" s="379"/>
      <c r="R3137" s="379"/>
      <c r="S3137" s="379"/>
      <c r="T3137" s="379"/>
      <c r="U3137" s="379"/>
      <c r="V3137" s="379"/>
      <c r="W3137" s="379"/>
      <c r="X3137" s="379"/>
      <c r="Y3137" s="379"/>
      <c r="Z3137" s="379"/>
      <c r="AA3137" s="380"/>
      <c r="AB3137" s="379"/>
      <c r="AC3137" s="379"/>
      <c r="AD3137" s="379"/>
      <c r="AE3137" s="381"/>
      <c r="AF3137" s="105"/>
      <c r="AG3137" s="381"/>
      <c r="AH3137" s="381"/>
      <c r="AI3137" s="381"/>
      <c r="AJ3137" s="381"/>
      <c r="AK3137" s="381"/>
      <c r="AL3137" s="381"/>
      <c r="AM3137" s="381"/>
    </row>
    <row r="3138" spans="1:39" x14ac:dyDescent="0.35">
      <c r="A3138" s="379"/>
      <c r="B3138" s="379"/>
      <c r="C3138" s="379"/>
      <c r="D3138" s="379"/>
      <c r="E3138" s="379"/>
      <c r="F3138" s="379"/>
      <c r="G3138" s="379"/>
      <c r="H3138" s="379"/>
      <c r="I3138" s="379"/>
      <c r="J3138" s="379"/>
      <c r="K3138" s="379"/>
      <c r="L3138" s="379"/>
      <c r="M3138" s="379"/>
      <c r="N3138" s="379"/>
      <c r="O3138" s="379"/>
      <c r="P3138" s="379"/>
      <c r="Q3138" s="379"/>
      <c r="R3138" s="379"/>
      <c r="S3138" s="379"/>
      <c r="T3138" s="379"/>
      <c r="U3138" s="379"/>
      <c r="V3138" s="379"/>
      <c r="W3138" s="379"/>
      <c r="X3138" s="379"/>
      <c r="Y3138" s="379"/>
      <c r="Z3138" s="379"/>
      <c r="AA3138" s="380"/>
      <c r="AB3138" s="379"/>
      <c r="AC3138" s="379"/>
      <c r="AD3138" s="379"/>
      <c r="AE3138" s="381"/>
      <c r="AF3138" s="105"/>
      <c r="AG3138" s="381"/>
      <c r="AH3138" s="381"/>
      <c r="AI3138" s="381"/>
      <c r="AJ3138" s="381"/>
      <c r="AK3138" s="381"/>
      <c r="AL3138" s="381"/>
      <c r="AM3138" s="381"/>
    </row>
    <row r="3139" spans="1:39" x14ac:dyDescent="0.35">
      <c r="A3139" s="379"/>
      <c r="B3139" s="379"/>
      <c r="C3139" s="379"/>
      <c r="D3139" s="379"/>
      <c r="E3139" s="379"/>
      <c r="F3139" s="379"/>
      <c r="G3139" s="379"/>
      <c r="H3139" s="379"/>
      <c r="I3139" s="379"/>
      <c r="J3139" s="379"/>
      <c r="K3139" s="379"/>
      <c r="L3139" s="379"/>
      <c r="M3139" s="379"/>
      <c r="N3139" s="379"/>
      <c r="O3139" s="379"/>
      <c r="P3139" s="379"/>
      <c r="Q3139" s="379"/>
      <c r="R3139" s="379"/>
      <c r="S3139" s="379"/>
      <c r="T3139" s="379"/>
      <c r="U3139" s="379"/>
      <c r="V3139" s="379"/>
      <c r="W3139" s="379"/>
      <c r="X3139" s="379"/>
      <c r="Y3139" s="379"/>
      <c r="Z3139" s="379"/>
      <c r="AA3139" s="380"/>
      <c r="AB3139" s="379"/>
      <c r="AC3139" s="379"/>
      <c r="AD3139" s="379"/>
      <c r="AE3139" s="381"/>
      <c r="AF3139" s="105"/>
      <c r="AG3139" s="381"/>
      <c r="AH3139" s="381"/>
      <c r="AI3139" s="381"/>
      <c r="AJ3139" s="381"/>
      <c r="AK3139" s="381"/>
      <c r="AL3139" s="381"/>
      <c r="AM3139" s="381"/>
    </row>
    <row r="3140" spans="1:39" x14ac:dyDescent="0.35">
      <c r="A3140" s="379"/>
      <c r="B3140" s="379"/>
      <c r="C3140" s="379"/>
      <c r="D3140" s="379"/>
      <c r="E3140" s="379"/>
      <c r="F3140" s="379"/>
      <c r="G3140" s="379"/>
      <c r="H3140" s="379"/>
      <c r="I3140" s="379"/>
      <c r="J3140" s="379"/>
      <c r="K3140" s="379"/>
      <c r="L3140" s="379"/>
      <c r="M3140" s="379"/>
      <c r="N3140" s="379"/>
      <c r="O3140" s="379"/>
      <c r="P3140" s="379"/>
      <c r="Q3140" s="379"/>
      <c r="R3140" s="379"/>
      <c r="S3140" s="379"/>
      <c r="T3140" s="379"/>
      <c r="U3140" s="379"/>
      <c r="V3140" s="379"/>
      <c r="W3140" s="379"/>
      <c r="X3140" s="379"/>
      <c r="Y3140" s="379"/>
      <c r="Z3140" s="379"/>
      <c r="AA3140" s="380"/>
      <c r="AB3140" s="379"/>
      <c r="AC3140" s="379"/>
      <c r="AD3140" s="379"/>
      <c r="AE3140" s="381"/>
      <c r="AF3140" s="105"/>
      <c r="AG3140" s="381"/>
      <c r="AH3140" s="381"/>
      <c r="AI3140" s="381"/>
      <c r="AJ3140" s="381"/>
      <c r="AK3140" s="381"/>
      <c r="AL3140" s="381"/>
      <c r="AM3140" s="381"/>
    </row>
    <row r="3141" spans="1:39" x14ac:dyDescent="0.35">
      <c r="A3141" s="379"/>
      <c r="B3141" s="379"/>
      <c r="C3141" s="379"/>
      <c r="D3141" s="379"/>
      <c r="E3141" s="379"/>
      <c r="F3141" s="379"/>
      <c r="G3141" s="379"/>
      <c r="H3141" s="379"/>
      <c r="I3141" s="379"/>
      <c r="J3141" s="379"/>
      <c r="K3141" s="379"/>
      <c r="L3141" s="379"/>
      <c r="M3141" s="379"/>
      <c r="N3141" s="379"/>
      <c r="O3141" s="379"/>
      <c r="P3141" s="379"/>
      <c r="Q3141" s="379"/>
      <c r="R3141" s="379"/>
      <c r="S3141" s="379"/>
      <c r="T3141" s="379"/>
      <c r="U3141" s="379"/>
      <c r="V3141" s="379"/>
      <c r="W3141" s="379"/>
      <c r="X3141" s="379"/>
      <c r="Y3141" s="379"/>
      <c r="Z3141" s="379"/>
      <c r="AA3141" s="380"/>
      <c r="AB3141" s="379"/>
      <c r="AC3141" s="379"/>
      <c r="AD3141" s="379"/>
      <c r="AE3141" s="381"/>
      <c r="AF3141" s="105"/>
      <c r="AG3141" s="381"/>
      <c r="AH3141" s="381"/>
      <c r="AI3141" s="381"/>
      <c r="AJ3141" s="381"/>
      <c r="AK3141" s="381"/>
      <c r="AL3141" s="381"/>
      <c r="AM3141" s="381"/>
    </row>
    <row r="3142" spans="1:39" x14ac:dyDescent="0.35">
      <c r="A3142" s="379"/>
      <c r="B3142" s="379"/>
      <c r="C3142" s="379"/>
      <c r="D3142" s="379"/>
      <c r="E3142" s="379"/>
      <c r="F3142" s="379"/>
      <c r="G3142" s="379"/>
      <c r="H3142" s="379"/>
      <c r="I3142" s="379"/>
      <c r="J3142" s="379"/>
      <c r="K3142" s="379"/>
      <c r="L3142" s="379"/>
      <c r="M3142" s="379"/>
      <c r="N3142" s="379"/>
      <c r="O3142" s="379"/>
      <c r="P3142" s="379"/>
      <c r="Q3142" s="379"/>
      <c r="R3142" s="379"/>
      <c r="S3142" s="379"/>
      <c r="T3142" s="379"/>
      <c r="U3142" s="379"/>
      <c r="V3142" s="379"/>
      <c r="W3142" s="379"/>
      <c r="X3142" s="379"/>
      <c r="Y3142" s="379"/>
      <c r="Z3142" s="379"/>
      <c r="AA3142" s="380"/>
      <c r="AB3142" s="379"/>
      <c r="AC3142" s="379"/>
      <c r="AD3142" s="379"/>
      <c r="AE3142" s="381"/>
      <c r="AF3142" s="105"/>
      <c r="AG3142" s="381"/>
      <c r="AH3142" s="381"/>
      <c r="AI3142" s="381"/>
      <c r="AJ3142" s="381"/>
      <c r="AK3142" s="381"/>
      <c r="AL3142" s="381"/>
      <c r="AM3142" s="381"/>
    </row>
    <row r="3143" spans="1:39" x14ac:dyDescent="0.35">
      <c r="A3143" s="379"/>
      <c r="B3143" s="379"/>
      <c r="C3143" s="379"/>
      <c r="D3143" s="379"/>
      <c r="E3143" s="379"/>
      <c r="F3143" s="379"/>
      <c r="G3143" s="379"/>
      <c r="H3143" s="379"/>
      <c r="I3143" s="379"/>
      <c r="J3143" s="379"/>
      <c r="K3143" s="379"/>
      <c r="L3143" s="379"/>
      <c r="M3143" s="379"/>
      <c r="N3143" s="379"/>
      <c r="O3143" s="379"/>
      <c r="P3143" s="379"/>
      <c r="Q3143" s="379"/>
      <c r="R3143" s="379"/>
      <c r="S3143" s="379"/>
      <c r="T3143" s="379"/>
      <c r="U3143" s="379"/>
      <c r="V3143" s="379"/>
      <c r="W3143" s="379"/>
      <c r="X3143" s="379"/>
      <c r="Y3143" s="379"/>
      <c r="Z3143" s="379"/>
      <c r="AA3143" s="380"/>
      <c r="AB3143" s="379"/>
      <c r="AC3143" s="379"/>
      <c r="AD3143" s="379"/>
      <c r="AE3143" s="381"/>
      <c r="AF3143" s="105"/>
      <c r="AG3143" s="381"/>
      <c r="AH3143" s="381"/>
      <c r="AI3143" s="381"/>
      <c r="AJ3143" s="381"/>
      <c r="AK3143" s="381"/>
      <c r="AL3143" s="381"/>
      <c r="AM3143" s="381"/>
    </row>
    <row r="3144" spans="1:39" x14ac:dyDescent="0.35">
      <c r="A3144" s="379"/>
      <c r="B3144" s="379"/>
      <c r="C3144" s="379"/>
      <c r="D3144" s="379"/>
      <c r="E3144" s="379"/>
      <c r="F3144" s="379"/>
      <c r="G3144" s="379"/>
      <c r="H3144" s="379"/>
      <c r="I3144" s="379"/>
      <c r="J3144" s="379"/>
      <c r="K3144" s="379"/>
      <c r="L3144" s="379"/>
      <c r="M3144" s="379"/>
      <c r="N3144" s="379"/>
      <c r="O3144" s="379"/>
      <c r="P3144" s="379"/>
      <c r="Q3144" s="379"/>
      <c r="R3144" s="379"/>
      <c r="S3144" s="379"/>
      <c r="T3144" s="379"/>
      <c r="U3144" s="379"/>
      <c r="V3144" s="379"/>
      <c r="W3144" s="379"/>
      <c r="X3144" s="379"/>
      <c r="Y3144" s="379"/>
      <c r="Z3144" s="379"/>
      <c r="AA3144" s="380"/>
      <c r="AB3144" s="379"/>
      <c r="AC3144" s="379"/>
      <c r="AD3144" s="379"/>
      <c r="AE3144" s="381"/>
      <c r="AF3144" s="105"/>
      <c r="AG3144" s="381"/>
      <c r="AH3144" s="381"/>
      <c r="AI3144" s="381"/>
      <c r="AJ3144" s="381"/>
      <c r="AK3144" s="381"/>
      <c r="AL3144" s="381"/>
      <c r="AM3144" s="381"/>
    </row>
    <row r="3145" spans="1:39" x14ac:dyDescent="0.35">
      <c r="A3145" s="379"/>
      <c r="B3145" s="379"/>
      <c r="C3145" s="379"/>
      <c r="D3145" s="379"/>
      <c r="E3145" s="379"/>
      <c r="F3145" s="379"/>
      <c r="G3145" s="379"/>
      <c r="H3145" s="379"/>
      <c r="I3145" s="379"/>
      <c r="J3145" s="379"/>
      <c r="K3145" s="379"/>
      <c r="L3145" s="379"/>
      <c r="M3145" s="379"/>
      <c r="N3145" s="379"/>
      <c r="O3145" s="379"/>
      <c r="P3145" s="379"/>
      <c r="Q3145" s="379"/>
      <c r="R3145" s="379"/>
      <c r="S3145" s="379"/>
      <c r="T3145" s="379"/>
      <c r="U3145" s="379"/>
      <c r="V3145" s="379"/>
      <c r="W3145" s="379"/>
      <c r="X3145" s="379"/>
      <c r="Y3145" s="379"/>
      <c r="Z3145" s="379"/>
      <c r="AA3145" s="380"/>
      <c r="AB3145" s="379"/>
      <c r="AC3145" s="379"/>
      <c r="AD3145" s="379"/>
      <c r="AE3145" s="381"/>
      <c r="AF3145" s="105"/>
      <c r="AG3145" s="381"/>
      <c r="AH3145" s="381"/>
      <c r="AI3145" s="381"/>
      <c r="AJ3145" s="381"/>
      <c r="AK3145" s="381"/>
      <c r="AL3145" s="381"/>
      <c r="AM3145" s="381"/>
    </row>
    <row r="3146" spans="1:39" x14ac:dyDescent="0.35">
      <c r="A3146" s="379"/>
      <c r="B3146" s="379"/>
      <c r="C3146" s="379"/>
      <c r="D3146" s="379"/>
      <c r="E3146" s="379"/>
      <c r="F3146" s="379"/>
      <c r="G3146" s="379"/>
      <c r="H3146" s="379"/>
      <c r="I3146" s="379"/>
      <c r="J3146" s="379"/>
      <c r="K3146" s="379"/>
      <c r="L3146" s="379"/>
      <c r="M3146" s="379"/>
      <c r="N3146" s="379"/>
      <c r="O3146" s="379"/>
      <c r="P3146" s="379"/>
      <c r="Q3146" s="379"/>
      <c r="R3146" s="379"/>
      <c r="S3146" s="379"/>
      <c r="T3146" s="379"/>
      <c r="U3146" s="379"/>
      <c r="V3146" s="379"/>
      <c r="W3146" s="379"/>
      <c r="X3146" s="379"/>
      <c r="Y3146" s="379"/>
      <c r="Z3146" s="379"/>
      <c r="AA3146" s="380"/>
      <c r="AB3146" s="379"/>
      <c r="AC3146" s="379"/>
      <c r="AD3146" s="379"/>
      <c r="AE3146" s="381"/>
      <c r="AF3146" s="105"/>
      <c r="AG3146" s="381"/>
      <c r="AH3146" s="381"/>
      <c r="AI3146" s="381"/>
      <c r="AJ3146" s="381"/>
      <c r="AK3146" s="381"/>
      <c r="AL3146" s="381"/>
      <c r="AM3146" s="381"/>
    </row>
    <row r="3147" spans="1:39" x14ac:dyDescent="0.35">
      <c r="A3147" s="379"/>
      <c r="B3147" s="379"/>
      <c r="C3147" s="379"/>
      <c r="D3147" s="379"/>
      <c r="E3147" s="379"/>
      <c r="F3147" s="379"/>
      <c r="G3147" s="379"/>
      <c r="H3147" s="379"/>
      <c r="I3147" s="379"/>
      <c r="J3147" s="379"/>
      <c r="K3147" s="379"/>
      <c r="L3147" s="379"/>
      <c r="M3147" s="379"/>
      <c r="N3147" s="379"/>
      <c r="O3147" s="379"/>
      <c r="P3147" s="379"/>
      <c r="Q3147" s="379"/>
      <c r="R3147" s="379"/>
      <c r="S3147" s="379"/>
      <c r="T3147" s="379"/>
      <c r="U3147" s="379"/>
      <c r="V3147" s="379"/>
      <c r="W3147" s="379"/>
      <c r="X3147" s="379"/>
      <c r="Y3147" s="379"/>
      <c r="Z3147" s="379"/>
      <c r="AA3147" s="380"/>
      <c r="AB3147" s="379"/>
      <c r="AC3147" s="379"/>
      <c r="AD3147" s="379"/>
      <c r="AE3147" s="381"/>
      <c r="AF3147" s="105"/>
      <c r="AG3147" s="381"/>
      <c r="AH3147" s="381"/>
      <c r="AI3147" s="381"/>
      <c r="AJ3147" s="381"/>
      <c r="AK3147" s="381"/>
      <c r="AL3147" s="381"/>
      <c r="AM3147" s="381"/>
    </row>
    <row r="3148" spans="1:39" x14ac:dyDescent="0.35">
      <c r="A3148" s="379"/>
      <c r="B3148" s="379"/>
      <c r="C3148" s="379"/>
      <c r="D3148" s="379"/>
      <c r="E3148" s="379"/>
      <c r="F3148" s="379"/>
      <c r="G3148" s="379"/>
      <c r="H3148" s="379"/>
      <c r="I3148" s="379"/>
      <c r="J3148" s="379"/>
      <c r="K3148" s="379"/>
      <c r="L3148" s="379"/>
      <c r="M3148" s="379"/>
      <c r="N3148" s="379"/>
      <c r="O3148" s="379"/>
      <c r="P3148" s="379"/>
      <c r="Q3148" s="379"/>
      <c r="R3148" s="379"/>
      <c r="S3148" s="379"/>
      <c r="T3148" s="379"/>
      <c r="U3148" s="379"/>
      <c r="V3148" s="379"/>
      <c r="W3148" s="379"/>
      <c r="X3148" s="379"/>
      <c r="Y3148" s="379"/>
      <c r="Z3148" s="379"/>
      <c r="AA3148" s="380"/>
      <c r="AB3148" s="379"/>
      <c r="AC3148" s="379"/>
      <c r="AD3148" s="379"/>
      <c r="AE3148" s="381"/>
      <c r="AF3148" s="105"/>
      <c r="AG3148" s="381"/>
      <c r="AH3148" s="381"/>
      <c r="AI3148" s="381"/>
      <c r="AJ3148" s="381"/>
      <c r="AK3148" s="381"/>
      <c r="AL3148" s="381"/>
      <c r="AM3148" s="381"/>
    </row>
    <row r="3149" spans="1:39" x14ac:dyDescent="0.35">
      <c r="A3149" s="379"/>
      <c r="B3149" s="379"/>
      <c r="C3149" s="379"/>
      <c r="D3149" s="379"/>
      <c r="E3149" s="379"/>
      <c r="F3149" s="379"/>
      <c r="G3149" s="379"/>
      <c r="H3149" s="379"/>
      <c r="I3149" s="379"/>
      <c r="J3149" s="379"/>
      <c r="K3149" s="379"/>
      <c r="L3149" s="379"/>
      <c r="M3149" s="379"/>
      <c r="N3149" s="379"/>
      <c r="O3149" s="379"/>
      <c r="P3149" s="379"/>
      <c r="Q3149" s="379"/>
      <c r="R3149" s="379"/>
      <c r="S3149" s="379"/>
      <c r="T3149" s="379"/>
      <c r="U3149" s="379"/>
      <c r="V3149" s="379"/>
      <c r="W3149" s="379"/>
      <c r="X3149" s="379"/>
      <c r="Y3149" s="379"/>
      <c r="Z3149" s="379"/>
      <c r="AA3149" s="380"/>
      <c r="AB3149" s="379"/>
      <c r="AC3149" s="379"/>
      <c r="AD3149" s="379"/>
      <c r="AE3149" s="381"/>
      <c r="AF3149" s="105"/>
      <c r="AG3149" s="381"/>
      <c r="AH3149" s="381"/>
      <c r="AI3149" s="381"/>
      <c r="AJ3149" s="381"/>
      <c r="AK3149" s="381"/>
      <c r="AL3149" s="381"/>
      <c r="AM3149" s="381"/>
    </row>
    <row r="3150" spans="1:39" x14ac:dyDescent="0.35">
      <c r="A3150" s="379"/>
      <c r="B3150" s="379"/>
      <c r="C3150" s="379"/>
      <c r="D3150" s="379"/>
      <c r="E3150" s="379"/>
      <c r="F3150" s="379"/>
      <c r="G3150" s="379"/>
      <c r="H3150" s="379"/>
      <c r="I3150" s="379"/>
      <c r="J3150" s="379"/>
      <c r="K3150" s="379"/>
      <c r="L3150" s="379"/>
      <c r="M3150" s="379"/>
      <c r="N3150" s="379"/>
      <c r="O3150" s="379"/>
      <c r="P3150" s="379"/>
      <c r="Q3150" s="379"/>
      <c r="R3150" s="379"/>
      <c r="S3150" s="379"/>
      <c r="T3150" s="379"/>
      <c r="U3150" s="379"/>
      <c r="V3150" s="379"/>
      <c r="W3150" s="379"/>
      <c r="X3150" s="379"/>
      <c r="Y3150" s="379"/>
      <c r="Z3150" s="379"/>
      <c r="AA3150" s="380"/>
      <c r="AB3150" s="379"/>
      <c r="AC3150" s="379"/>
      <c r="AD3150" s="379"/>
      <c r="AE3150" s="381"/>
      <c r="AF3150" s="105"/>
      <c r="AG3150" s="381"/>
      <c r="AH3150" s="381"/>
      <c r="AI3150" s="381"/>
      <c r="AJ3150" s="381"/>
      <c r="AK3150" s="381"/>
      <c r="AL3150" s="381"/>
      <c r="AM3150" s="381"/>
    </row>
    <row r="3151" spans="1:39" x14ac:dyDescent="0.35">
      <c r="A3151" s="379"/>
      <c r="B3151" s="379"/>
      <c r="C3151" s="379"/>
      <c r="D3151" s="379"/>
      <c r="E3151" s="379"/>
      <c r="F3151" s="379"/>
      <c r="G3151" s="379"/>
      <c r="H3151" s="379"/>
      <c r="I3151" s="379"/>
      <c r="J3151" s="379"/>
      <c r="K3151" s="379"/>
      <c r="L3151" s="379"/>
      <c r="M3151" s="379"/>
      <c r="N3151" s="379"/>
      <c r="O3151" s="379"/>
      <c r="P3151" s="379"/>
      <c r="Q3151" s="379"/>
      <c r="R3151" s="379"/>
      <c r="S3151" s="379"/>
      <c r="T3151" s="379"/>
      <c r="U3151" s="379"/>
      <c r="V3151" s="379"/>
      <c r="W3151" s="379"/>
      <c r="X3151" s="379"/>
      <c r="Y3151" s="379"/>
      <c r="Z3151" s="379"/>
      <c r="AA3151" s="380"/>
      <c r="AB3151" s="379"/>
      <c r="AC3151" s="379"/>
      <c r="AD3151" s="379"/>
      <c r="AE3151" s="381"/>
      <c r="AF3151" s="105"/>
      <c r="AG3151" s="381"/>
      <c r="AH3151" s="381"/>
      <c r="AI3151" s="381"/>
      <c r="AJ3151" s="381"/>
      <c r="AK3151" s="381"/>
      <c r="AL3151" s="381"/>
      <c r="AM3151" s="381"/>
    </row>
    <row r="3152" spans="1:39" x14ac:dyDescent="0.35">
      <c r="A3152" s="379"/>
      <c r="B3152" s="379"/>
      <c r="C3152" s="379"/>
      <c r="D3152" s="379"/>
      <c r="E3152" s="379"/>
      <c r="F3152" s="379"/>
      <c r="G3152" s="379"/>
      <c r="H3152" s="379"/>
      <c r="I3152" s="379"/>
      <c r="J3152" s="379"/>
      <c r="K3152" s="379"/>
      <c r="L3152" s="379"/>
      <c r="M3152" s="379"/>
      <c r="N3152" s="379"/>
      <c r="O3152" s="379"/>
      <c r="P3152" s="379"/>
      <c r="Q3152" s="379"/>
      <c r="R3152" s="379"/>
      <c r="S3152" s="379"/>
      <c r="T3152" s="379"/>
      <c r="U3152" s="379"/>
      <c r="V3152" s="379"/>
      <c r="W3152" s="379"/>
      <c r="X3152" s="379"/>
      <c r="Y3152" s="379"/>
      <c r="Z3152" s="379"/>
      <c r="AA3152" s="380"/>
      <c r="AB3152" s="379"/>
      <c r="AC3152" s="379"/>
      <c r="AD3152" s="379"/>
      <c r="AE3152" s="381"/>
      <c r="AF3152" s="105"/>
      <c r="AG3152" s="381"/>
      <c r="AH3152" s="381"/>
      <c r="AI3152" s="381"/>
      <c r="AJ3152" s="381"/>
      <c r="AK3152" s="381"/>
      <c r="AL3152" s="381"/>
      <c r="AM3152" s="381"/>
    </row>
    <row r="3153" spans="1:39" x14ac:dyDescent="0.35">
      <c r="A3153" s="379"/>
      <c r="B3153" s="379"/>
      <c r="C3153" s="379"/>
      <c r="D3153" s="379"/>
      <c r="E3153" s="379"/>
      <c r="F3153" s="379"/>
      <c r="G3153" s="379"/>
      <c r="H3153" s="379"/>
      <c r="I3153" s="379"/>
      <c r="J3153" s="379"/>
      <c r="K3153" s="379"/>
      <c r="L3153" s="379"/>
      <c r="M3153" s="379"/>
      <c r="N3153" s="379"/>
      <c r="O3153" s="379"/>
      <c r="P3153" s="379"/>
      <c r="Q3153" s="379"/>
      <c r="R3153" s="379"/>
      <c r="S3153" s="379"/>
      <c r="T3153" s="379"/>
      <c r="U3153" s="379"/>
      <c r="V3153" s="379"/>
      <c r="W3153" s="379"/>
      <c r="X3153" s="379"/>
      <c r="Y3153" s="379"/>
      <c r="Z3153" s="379"/>
      <c r="AA3153" s="380"/>
      <c r="AB3153" s="379"/>
      <c r="AC3153" s="379"/>
      <c r="AD3153" s="379"/>
      <c r="AE3153" s="381"/>
      <c r="AF3153" s="105"/>
      <c r="AG3153" s="381"/>
      <c r="AH3153" s="381"/>
      <c r="AI3153" s="381"/>
      <c r="AJ3153" s="381"/>
      <c r="AK3153" s="381"/>
      <c r="AL3153" s="381"/>
      <c r="AM3153" s="381"/>
    </row>
    <row r="3154" spans="1:39" x14ac:dyDescent="0.35">
      <c r="A3154" s="379"/>
      <c r="B3154" s="379"/>
      <c r="C3154" s="379"/>
      <c r="D3154" s="379"/>
      <c r="E3154" s="379"/>
      <c r="F3154" s="379"/>
      <c r="G3154" s="379"/>
      <c r="H3154" s="379"/>
      <c r="I3154" s="379"/>
      <c r="J3154" s="379"/>
      <c r="K3154" s="379"/>
      <c r="L3154" s="379"/>
      <c r="M3154" s="379"/>
      <c r="N3154" s="379"/>
      <c r="O3154" s="379"/>
      <c r="P3154" s="379"/>
      <c r="Q3154" s="379"/>
      <c r="R3154" s="379"/>
      <c r="S3154" s="379"/>
      <c r="T3154" s="379"/>
      <c r="U3154" s="379"/>
      <c r="V3154" s="379"/>
      <c r="W3154" s="379"/>
      <c r="X3154" s="379"/>
      <c r="Y3154" s="379"/>
      <c r="Z3154" s="379"/>
      <c r="AA3154" s="380"/>
      <c r="AB3154" s="379"/>
      <c r="AC3154" s="379"/>
      <c r="AD3154" s="379"/>
      <c r="AE3154" s="381"/>
      <c r="AF3154" s="105"/>
      <c r="AG3154" s="381"/>
      <c r="AH3154" s="381"/>
      <c r="AI3154" s="381"/>
      <c r="AJ3154" s="381"/>
      <c r="AK3154" s="381"/>
      <c r="AL3154" s="381"/>
      <c r="AM3154" s="381"/>
    </row>
    <row r="3155" spans="1:39" x14ac:dyDescent="0.35">
      <c r="A3155" s="379"/>
      <c r="B3155" s="379"/>
      <c r="C3155" s="379"/>
      <c r="D3155" s="379"/>
      <c r="E3155" s="379"/>
      <c r="F3155" s="379"/>
      <c r="G3155" s="379"/>
      <c r="H3155" s="379"/>
      <c r="I3155" s="379"/>
      <c r="J3155" s="379"/>
      <c r="K3155" s="379"/>
      <c r="L3155" s="379"/>
      <c r="M3155" s="379"/>
      <c r="N3155" s="379"/>
      <c r="O3155" s="379"/>
      <c r="P3155" s="379"/>
      <c r="Q3155" s="379"/>
      <c r="R3155" s="379"/>
      <c r="S3155" s="379"/>
      <c r="T3155" s="379"/>
      <c r="U3155" s="379"/>
      <c r="V3155" s="379"/>
      <c r="W3155" s="379"/>
      <c r="X3155" s="379"/>
      <c r="Y3155" s="379"/>
      <c r="Z3155" s="379"/>
      <c r="AA3155" s="380"/>
      <c r="AB3155" s="379"/>
      <c r="AC3155" s="379"/>
      <c r="AD3155" s="379"/>
      <c r="AE3155" s="381"/>
      <c r="AF3155" s="105"/>
      <c r="AG3155" s="381"/>
      <c r="AH3155" s="381"/>
      <c r="AI3155" s="381"/>
      <c r="AJ3155" s="381"/>
      <c r="AK3155" s="381"/>
      <c r="AL3155" s="381"/>
      <c r="AM3155" s="381"/>
    </row>
    <row r="3156" spans="1:39" x14ac:dyDescent="0.35">
      <c r="A3156" s="379"/>
      <c r="B3156" s="379"/>
      <c r="C3156" s="379"/>
      <c r="D3156" s="379"/>
      <c r="E3156" s="379"/>
      <c r="F3156" s="379"/>
      <c r="G3156" s="379"/>
      <c r="H3156" s="379"/>
      <c r="I3156" s="379"/>
      <c r="J3156" s="379"/>
      <c r="K3156" s="379"/>
      <c r="L3156" s="379"/>
      <c r="M3156" s="379"/>
      <c r="N3156" s="379"/>
      <c r="O3156" s="379"/>
      <c r="P3156" s="379"/>
      <c r="Q3156" s="379"/>
      <c r="R3156" s="379"/>
      <c r="S3156" s="379"/>
      <c r="T3156" s="379"/>
      <c r="U3156" s="379"/>
      <c r="V3156" s="379"/>
      <c r="W3156" s="379"/>
      <c r="X3156" s="379"/>
      <c r="Y3156" s="379"/>
      <c r="Z3156" s="379"/>
      <c r="AA3156" s="380"/>
      <c r="AB3156" s="379"/>
      <c r="AC3156" s="379"/>
      <c r="AD3156" s="379"/>
      <c r="AE3156" s="381"/>
      <c r="AF3156" s="105"/>
      <c r="AG3156" s="381"/>
      <c r="AH3156" s="381"/>
      <c r="AI3156" s="381"/>
      <c r="AJ3156" s="381"/>
      <c r="AK3156" s="381"/>
      <c r="AL3156" s="381"/>
      <c r="AM3156" s="381"/>
    </row>
    <row r="3157" spans="1:39" x14ac:dyDescent="0.35">
      <c r="A3157" s="379"/>
      <c r="B3157" s="379"/>
      <c r="C3157" s="379"/>
      <c r="D3157" s="379"/>
      <c r="E3157" s="379"/>
      <c r="F3157" s="379"/>
      <c r="G3157" s="379"/>
      <c r="H3157" s="379"/>
      <c r="I3157" s="379"/>
      <c r="J3157" s="379"/>
      <c r="K3157" s="379"/>
      <c r="L3157" s="379"/>
      <c r="M3157" s="379"/>
      <c r="N3157" s="379"/>
      <c r="O3157" s="379"/>
      <c r="P3157" s="379"/>
      <c r="Q3157" s="379"/>
      <c r="R3157" s="379"/>
      <c r="S3157" s="379"/>
      <c r="T3157" s="379"/>
      <c r="U3157" s="379"/>
      <c r="V3157" s="379"/>
      <c r="W3157" s="379"/>
      <c r="X3157" s="379"/>
      <c r="Y3157" s="379"/>
      <c r="Z3157" s="379"/>
      <c r="AA3157" s="380"/>
      <c r="AB3157" s="379"/>
      <c r="AC3157" s="379"/>
      <c r="AD3157" s="379"/>
      <c r="AE3157" s="381"/>
      <c r="AF3157" s="105"/>
      <c r="AG3157" s="381"/>
      <c r="AH3157" s="381"/>
      <c r="AI3157" s="381"/>
      <c r="AJ3157" s="381"/>
      <c r="AK3157" s="381"/>
      <c r="AL3157" s="381"/>
      <c r="AM3157" s="381"/>
    </row>
    <row r="3158" spans="1:39" x14ac:dyDescent="0.35">
      <c r="A3158" s="379"/>
      <c r="B3158" s="379"/>
      <c r="C3158" s="379"/>
      <c r="D3158" s="379"/>
      <c r="E3158" s="379"/>
      <c r="F3158" s="379"/>
      <c r="G3158" s="379"/>
      <c r="H3158" s="379"/>
      <c r="I3158" s="379"/>
      <c r="J3158" s="379"/>
      <c r="K3158" s="379"/>
      <c r="L3158" s="379"/>
      <c r="M3158" s="379"/>
      <c r="N3158" s="379"/>
      <c r="O3158" s="379"/>
      <c r="P3158" s="379"/>
      <c r="Q3158" s="379"/>
      <c r="R3158" s="379"/>
      <c r="S3158" s="379"/>
      <c r="T3158" s="379"/>
      <c r="U3158" s="379"/>
      <c r="V3158" s="379"/>
      <c r="W3158" s="379"/>
      <c r="X3158" s="379"/>
      <c r="Y3158" s="379"/>
      <c r="Z3158" s="379"/>
      <c r="AA3158" s="380"/>
      <c r="AB3158" s="379"/>
      <c r="AC3158" s="379"/>
      <c r="AD3158" s="379"/>
      <c r="AE3158" s="381"/>
      <c r="AF3158" s="105"/>
      <c r="AG3158" s="381"/>
      <c r="AH3158" s="381"/>
      <c r="AI3158" s="381"/>
      <c r="AJ3158" s="381"/>
      <c r="AK3158" s="381"/>
      <c r="AL3158" s="381"/>
      <c r="AM3158" s="381"/>
    </row>
    <row r="3159" spans="1:39" x14ac:dyDescent="0.35">
      <c r="A3159" s="379"/>
      <c r="B3159" s="379"/>
      <c r="C3159" s="379"/>
      <c r="D3159" s="379"/>
      <c r="E3159" s="379"/>
      <c r="F3159" s="379"/>
      <c r="G3159" s="379"/>
      <c r="H3159" s="379"/>
      <c r="I3159" s="379"/>
      <c r="J3159" s="379"/>
      <c r="K3159" s="379"/>
      <c r="L3159" s="379"/>
      <c r="M3159" s="379"/>
      <c r="N3159" s="379"/>
      <c r="O3159" s="379"/>
      <c r="P3159" s="379"/>
      <c r="Q3159" s="379"/>
      <c r="R3159" s="379"/>
      <c r="S3159" s="379"/>
      <c r="T3159" s="379"/>
      <c r="U3159" s="379"/>
      <c r="V3159" s="379"/>
      <c r="W3159" s="379"/>
      <c r="X3159" s="379"/>
      <c r="Y3159" s="379"/>
      <c r="Z3159" s="379"/>
      <c r="AA3159" s="380"/>
      <c r="AB3159" s="379"/>
      <c r="AC3159" s="379"/>
      <c r="AD3159" s="379"/>
      <c r="AE3159" s="381"/>
      <c r="AF3159" s="105"/>
      <c r="AG3159" s="381"/>
      <c r="AH3159" s="381"/>
      <c r="AI3159" s="381"/>
      <c r="AJ3159" s="381"/>
      <c r="AK3159" s="381"/>
      <c r="AL3159" s="381"/>
      <c r="AM3159" s="381"/>
    </row>
    <row r="3160" spans="1:39" x14ac:dyDescent="0.35">
      <c r="A3160" s="379"/>
      <c r="B3160" s="379"/>
      <c r="C3160" s="379"/>
      <c r="D3160" s="379"/>
      <c r="E3160" s="379"/>
      <c r="F3160" s="379"/>
      <c r="G3160" s="379"/>
      <c r="H3160" s="379"/>
      <c r="I3160" s="379"/>
      <c r="J3160" s="379"/>
      <c r="K3160" s="379"/>
      <c r="L3160" s="379"/>
      <c r="M3160" s="379"/>
      <c r="N3160" s="379"/>
      <c r="O3160" s="379"/>
      <c r="P3160" s="379"/>
      <c r="Q3160" s="379"/>
      <c r="R3160" s="379"/>
      <c r="S3160" s="379"/>
      <c r="T3160" s="379"/>
      <c r="U3160" s="379"/>
      <c r="V3160" s="379"/>
      <c r="W3160" s="379"/>
      <c r="X3160" s="379"/>
      <c r="Y3160" s="379"/>
      <c r="Z3160" s="379"/>
      <c r="AA3160" s="380"/>
      <c r="AB3160" s="379"/>
      <c r="AC3160" s="379"/>
      <c r="AD3160" s="379"/>
      <c r="AE3160" s="381"/>
      <c r="AF3160" s="105"/>
      <c r="AG3160" s="381"/>
      <c r="AH3160" s="381"/>
      <c r="AI3160" s="381"/>
      <c r="AJ3160" s="381"/>
      <c r="AK3160" s="381"/>
      <c r="AL3160" s="381"/>
      <c r="AM3160" s="381"/>
    </row>
    <row r="3161" spans="1:39" x14ac:dyDescent="0.35">
      <c r="A3161" s="379"/>
      <c r="B3161" s="379"/>
      <c r="C3161" s="379"/>
      <c r="D3161" s="379"/>
      <c r="E3161" s="379"/>
      <c r="F3161" s="379"/>
      <c r="G3161" s="379"/>
      <c r="H3161" s="379"/>
      <c r="I3161" s="379"/>
      <c r="J3161" s="379"/>
      <c r="K3161" s="379"/>
      <c r="L3161" s="379"/>
      <c r="M3161" s="379"/>
      <c r="N3161" s="379"/>
      <c r="O3161" s="379"/>
      <c r="P3161" s="379"/>
      <c r="Q3161" s="379"/>
      <c r="R3161" s="379"/>
      <c r="S3161" s="379"/>
      <c r="T3161" s="379"/>
      <c r="U3161" s="379"/>
      <c r="V3161" s="379"/>
      <c r="W3161" s="379"/>
      <c r="X3161" s="379"/>
      <c r="Y3161" s="379"/>
      <c r="Z3161" s="379"/>
      <c r="AA3161" s="380"/>
      <c r="AB3161" s="379"/>
      <c r="AC3161" s="379"/>
      <c r="AD3161" s="379"/>
      <c r="AE3161" s="381"/>
      <c r="AF3161" s="105"/>
      <c r="AG3161" s="381"/>
      <c r="AH3161" s="381"/>
      <c r="AI3161" s="381"/>
      <c r="AJ3161" s="381"/>
      <c r="AK3161" s="381"/>
      <c r="AL3161" s="381"/>
      <c r="AM3161" s="381"/>
    </row>
    <row r="3162" spans="1:39" x14ac:dyDescent="0.35">
      <c r="A3162" s="379"/>
      <c r="B3162" s="379"/>
      <c r="C3162" s="379"/>
      <c r="D3162" s="379"/>
      <c r="E3162" s="379"/>
      <c r="F3162" s="379"/>
      <c r="G3162" s="379"/>
      <c r="H3162" s="379"/>
      <c r="I3162" s="379"/>
      <c r="J3162" s="379"/>
      <c r="K3162" s="379"/>
      <c r="L3162" s="379"/>
      <c r="M3162" s="379"/>
      <c r="N3162" s="379"/>
      <c r="O3162" s="379"/>
      <c r="P3162" s="379"/>
      <c r="Q3162" s="379"/>
      <c r="R3162" s="379"/>
      <c r="S3162" s="379"/>
      <c r="T3162" s="379"/>
      <c r="U3162" s="379"/>
      <c r="V3162" s="379"/>
      <c r="W3162" s="379"/>
      <c r="X3162" s="379"/>
      <c r="Y3162" s="379"/>
      <c r="Z3162" s="379"/>
      <c r="AA3162" s="380"/>
      <c r="AB3162" s="379"/>
      <c r="AC3162" s="379"/>
      <c r="AD3162" s="379"/>
      <c r="AE3162" s="381"/>
      <c r="AF3162" s="105"/>
      <c r="AG3162" s="381"/>
      <c r="AH3162" s="381"/>
      <c r="AI3162" s="381"/>
      <c r="AJ3162" s="381"/>
      <c r="AK3162" s="381"/>
      <c r="AL3162" s="381"/>
      <c r="AM3162" s="381"/>
    </row>
    <row r="3163" spans="1:39" x14ac:dyDescent="0.35">
      <c r="A3163" s="379"/>
      <c r="B3163" s="379"/>
      <c r="C3163" s="379"/>
      <c r="D3163" s="379"/>
      <c r="E3163" s="379"/>
      <c r="F3163" s="379"/>
      <c r="G3163" s="379"/>
      <c r="H3163" s="379"/>
      <c r="I3163" s="379"/>
      <c r="J3163" s="379"/>
      <c r="K3163" s="379"/>
      <c r="L3163" s="379"/>
      <c r="M3163" s="379"/>
      <c r="N3163" s="379"/>
      <c r="O3163" s="379"/>
      <c r="P3163" s="379"/>
      <c r="Q3163" s="379"/>
      <c r="R3163" s="379"/>
      <c r="S3163" s="379"/>
      <c r="T3163" s="379"/>
      <c r="U3163" s="379"/>
      <c r="V3163" s="379"/>
      <c r="W3163" s="379"/>
      <c r="X3163" s="379"/>
      <c r="Y3163" s="379"/>
      <c r="Z3163" s="379"/>
      <c r="AA3163" s="380"/>
      <c r="AB3163" s="379"/>
      <c r="AC3163" s="379"/>
      <c r="AD3163" s="379"/>
      <c r="AE3163" s="381"/>
      <c r="AF3163" s="105"/>
      <c r="AG3163" s="381"/>
      <c r="AH3163" s="381"/>
      <c r="AI3163" s="381"/>
      <c r="AJ3163" s="381"/>
      <c r="AK3163" s="381"/>
      <c r="AL3163" s="381"/>
      <c r="AM3163" s="381"/>
    </row>
    <row r="3164" spans="1:39" x14ac:dyDescent="0.35">
      <c r="A3164" s="379"/>
      <c r="B3164" s="379"/>
      <c r="C3164" s="379"/>
      <c r="D3164" s="379"/>
      <c r="E3164" s="379"/>
      <c r="F3164" s="379"/>
      <c r="G3164" s="379"/>
      <c r="H3164" s="379"/>
      <c r="I3164" s="379"/>
      <c r="J3164" s="379"/>
      <c r="K3164" s="379"/>
      <c r="L3164" s="379"/>
      <c r="M3164" s="379"/>
      <c r="N3164" s="379"/>
      <c r="O3164" s="379"/>
      <c r="P3164" s="379"/>
      <c r="Q3164" s="379"/>
      <c r="R3164" s="379"/>
      <c r="S3164" s="379"/>
      <c r="T3164" s="379"/>
      <c r="U3164" s="379"/>
      <c r="V3164" s="379"/>
      <c r="W3164" s="379"/>
      <c r="X3164" s="379"/>
      <c r="Y3164" s="379"/>
      <c r="Z3164" s="379"/>
      <c r="AA3164" s="380"/>
      <c r="AB3164" s="379"/>
      <c r="AC3164" s="379"/>
      <c r="AD3164" s="379"/>
      <c r="AE3164" s="381"/>
      <c r="AF3164" s="105"/>
      <c r="AG3164" s="381"/>
      <c r="AH3164" s="381"/>
      <c r="AI3164" s="381"/>
      <c r="AJ3164" s="381"/>
      <c r="AK3164" s="381"/>
      <c r="AL3164" s="381"/>
      <c r="AM3164" s="381"/>
    </row>
    <row r="3165" spans="1:39" x14ac:dyDescent="0.35">
      <c r="A3165" s="379"/>
      <c r="B3165" s="379"/>
      <c r="C3165" s="379"/>
      <c r="D3165" s="379"/>
      <c r="E3165" s="379"/>
      <c r="F3165" s="379"/>
      <c r="G3165" s="379"/>
      <c r="H3165" s="379"/>
      <c r="I3165" s="379"/>
      <c r="J3165" s="379"/>
      <c r="K3165" s="379"/>
      <c r="L3165" s="379"/>
      <c r="M3165" s="379"/>
      <c r="N3165" s="379"/>
      <c r="O3165" s="379"/>
      <c r="P3165" s="379"/>
      <c r="Q3165" s="379"/>
      <c r="R3165" s="379"/>
      <c r="S3165" s="379"/>
      <c r="T3165" s="379"/>
      <c r="U3165" s="379"/>
      <c r="V3165" s="379"/>
      <c r="W3165" s="379"/>
      <c r="X3165" s="379"/>
      <c r="Y3165" s="379"/>
      <c r="Z3165" s="379"/>
      <c r="AA3165" s="380"/>
      <c r="AB3165" s="379"/>
      <c r="AC3165" s="379"/>
      <c r="AD3165" s="379"/>
      <c r="AE3165" s="381"/>
      <c r="AF3165" s="105"/>
      <c r="AG3165" s="381"/>
      <c r="AH3165" s="381"/>
      <c r="AI3165" s="381"/>
      <c r="AJ3165" s="381"/>
      <c r="AK3165" s="381"/>
      <c r="AL3165" s="381"/>
      <c r="AM3165" s="381"/>
    </row>
    <row r="3166" spans="1:39" x14ac:dyDescent="0.35">
      <c r="A3166" s="379"/>
      <c r="B3166" s="379"/>
      <c r="C3166" s="379"/>
      <c r="D3166" s="379"/>
      <c r="E3166" s="379"/>
      <c r="F3166" s="379"/>
      <c r="G3166" s="379"/>
      <c r="H3166" s="379"/>
      <c r="I3166" s="379"/>
      <c r="J3166" s="379"/>
      <c r="K3166" s="379"/>
      <c r="L3166" s="379"/>
      <c r="M3166" s="379"/>
      <c r="N3166" s="379"/>
      <c r="O3166" s="379"/>
      <c r="P3166" s="379"/>
      <c r="Q3166" s="379"/>
      <c r="R3166" s="379"/>
      <c r="S3166" s="379"/>
      <c r="T3166" s="379"/>
      <c r="U3166" s="379"/>
      <c r="V3166" s="379"/>
      <c r="W3166" s="379"/>
      <c r="X3166" s="379"/>
      <c r="Y3166" s="379"/>
      <c r="Z3166" s="379"/>
      <c r="AA3166" s="380"/>
      <c r="AB3166" s="379"/>
      <c r="AC3166" s="379"/>
      <c r="AD3166" s="379"/>
      <c r="AE3166" s="381"/>
      <c r="AF3166" s="105"/>
      <c r="AG3166" s="381"/>
      <c r="AH3166" s="381"/>
      <c r="AI3166" s="381"/>
      <c r="AJ3166" s="381"/>
      <c r="AK3166" s="381"/>
      <c r="AL3166" s="381"/>
      <c r="AM3166" s="381"/>
    </row>
    <row r="3167" spans="1:39" x14ac:dyDescent="0.35">
      <c r="A3167" s="379"/>
      <c r="B3167" s="379"/>
      <c r="C3167" s="379"/>
      <c r="D3167" s="379"/>
      <c r="E3167" s="379"/>
      <c r="F3167" s="379"/>
      <c r="G3167" s="379"/>
      <c r="H3167" s="379"/>
      <c r="I3167" s="379"/>
      <c r="J3167" s="379"/>
      <c r="K3167" s="379"/>
      <c r="L3167" s="379"/>
      <c r="M3167" s="379"/>
      <c r="N3167" s="379"/>
      <c r="O3167" s="379"/>
      <c r="P3167" s="379"/>
      <c r="Q3167" s="379"/>
      <c r="R3167" s="379"/>
      <c r="S3167" s="379"/>
      <c r="T3167" s="379"/>
      <c r="U3167" s="379"/>
      <c r="V3167" s="379"/>
      <c r="W3167" s="379"/>
      <c r="X3167" s="379"/>
      <c r="Y3167" s="379"/>
      <c r="Z3167" s="379"/>
      <c r="AA3167" s="380"/>
      <c r="AB3167" s="379"/>
      <c r="AC3167" s="379"/>
      <c r="AD3167" s="379"/>
      <c r="AE3167" s="381"/>
      <c r="AF3167" s="105"/>
      <c r="AG3167" s="381"/>
      <c r="AH3167" s="381"/>
      <c r="AI3167" s="381"/>
      <c r="AJ3167" s="381"/>
      <c r="AK3167" s="381"/>
      <c r="AL3167" s="381"/>
      <c r="AM3167" s="381"/>
    </row>
    <row r="3168" spans="1:39" x14ac:dyDescent="0.35">
      <c r="A3168" s="379"/>
      <c r="B3168" s="379"/>
      <c r="C3168" s="379"/>
      <c r="D3168" s="379"/>
      <c r="E3168" s="379"/>
      <c r="F3168" s="379"/>
      <c r="G3168" s="379"/>
      <c r="H3168" s="379"/>
      <c r="I3168" s="379"/>
      <c r="J3168" s="379"/>
      <c r="K3168" s="379"/>
      <c r="L3168" s="379"/>
      <c r="M3168" s="379"/>
      <c r="N3168" s="379"/>
      <c r="O3168" s="379"/>
      <c r="P3168" s="379"/>
      <c r="Q3168" s="379"/>
      <c r="R3168" s="379"/>
      <c r="S3168" s="379"/>
      <c r="T3168" s="379"/>
      <c r="U3168" s="379"/>
      <c r="V3168" s="379"/>
      <c r="W3168" s="379"/>
      <c r="X3168" s="379"/>
      <c r="Y3168" s="379"/>
      <c r="Z3168" s="379"/>
      <c r="AA3168" s="380"/>
      <c r="AB3168" s="379"/>
      <c r="AC3168" s="379"/>
      <c r="AD3168" s="379"/>
      <c r="AE3168" s="381"/>
      <c r="AF3168" s="105"/>
      <c r="AG3168" s="381"/>
      <c r="AH3168" s="381"/>
      <c r="AI3168" s="381"/>
      <c r="AJ3168" s="381"/>
      <c r="AK3168" s="381"/>
      <c r="AL3168" s="381"/>
      <c r="AM3168" s="381"/>
    </row>
    <row r="3169" spans="1:39" x14ac:dyDescent="0.35">
      <c r="A3169" s="379"/>
      <c r="B3169" s="379"/>
      <c r="C3169" s="379"/>
      <c r="D3169" s="379"/>
      <c r="E3169" s="379"/>
      <c r="F3169" s="379"/>
      <c r="G3169" s="379"/>
      <c r="H3169" s="379"/>
      <c r="I3169" s="379"/>
      <c r="J3169" s="379"/>
      <c r="K3169" s="379"/>
      <c r="L3169" s="379"/>
      <c r="M3169" s="379"/>
      <c r="N3169" s="379"/>
      <c r="O3169" s="379"/>
      <c r="P3169" s="379"/>
      <c r="Q3169" s="379"/>
      <c r="R3169" s="379"/>
      <c r="S3169" s="379"/>
      <c r="T3169" s="379"/>
      <c r="U3169" s="379"/>
      <c r="V3169" s="379"/>
      <c r="W3169" s="379"/>
      <c r="X3169" s="379"/>
      <c r="Y3169" s="379"/>
      <c r="Z3169" s="379"/>
      <c r="AA3169" s="380"/>
      <c r="AB3169" s="379"/>
      <c r="AC3169" s="379"/>
      <c r="AD3169" s="379"/>
      <c r="AE3169" s="381"/>
      <c r="AF3169" s="105"/>
      <c r="AG3169" s="381"/>
      <c r="AH3169" s="381"/>
      <c r="AI3169" s="381"/>
      <c r="AJ3169" s="381"/>
      <c r="AK3169" s="381"/>
      <c r="AL3169" s="381"/>
      <c r="AM3169" s="381"/>
    </row>
    <row r="3170" spans="1:39" x14ac:dyDescent="0.35">
      <c r="A3170" s="379"/>
      <c r="B3170" s="379"/>
      <c r="C3170" s="379"/>
      <c r="D3170" s="379"/>
      <c r="E3170" s="379"/>
      <c r="F3170" s="379"/>
      <c r="G3170" s="379"/>
      <c r="H3170" s="379"/>
      <c r="I3170" s="379"/>
      <c r="J3170" s="379"/>
      <c r="K3170" s="379"/>
      <c r="L3170" s="379"/>
      <c r="M3170" s="379"/>
      <c r="N3170" s="379"/>
      <c r="O3170" s="379"/>
      <c r="P3170" s="379"/>
      <c r="Q3170" s="379"/>
      <c r="R3170" s="379"/>
      <c r="S3170" s="379"/>
      <c r="T3170" s="379"/>
      <c r="U3170" s="379"/>
      <c r="V3170" s="379"/>
      <c r="W3170" s="379"/>
      <c r="X3170" s="379"/>
      <c r="Y3170" s="379"/>
      <c r="Z3170" s="379"/>
      <c r="AA3170" s="380"/>
      <c r="AB3170" s="379"/>
      <c r="AC3170" s="379"/>
      <c r="AD3170" s="379"/>
      <c r="AE3170" s="381"/>
      <c r="AF3170" s="105"/>
      <c r="AG3170" s="381"/>
      <c r="AH3170" s="381"/>
      <c r="AI3170" s="381"/>
      <c r="AJ3170" s="381"/>
      <c r="AK3170" s="381"/>
      <c r="AL3170" s="381"/>
      <c r="AM3170" s="381"/>
    </row>
    <row r="3171" spans="1:39" x14ac:dyDescent="0.35">
      <c r="A3171" s="379"/>
      <c r="B3171" s="379"/>
      <c r="C3171" s="379"/>
      <c r="D3171" s="379"/>
      <c r="E3171" s="379"/>
      <c r="F3171" s="379"/>
      <c r="G3171" s="379"/>
      <c r="H3171" s="379"/>
      <c r="I3171" s="379"/>
      <c r="J3171" s="379"/>
      <c r="K3171" s="379"/>
      <c r="L3171" s="379"/>
      <c r="M3171" s="379"/>
      <c r="N3171" s="379"/>
      <c r="O3171" s="379"/>
      <c r="P3171" s="379"/>
      <c r="Q3171" s="379"/>
      <c r="R3171" s="379"/>
      <c r="S3171" s="379"/>
      <c r="T3171" s="379"/>
      <c r="U3171" s="379"/>
      <c r="V3171" s="379"/>
      <c r="W3171" s="379"/>
      <c r="X3171" s="379"/>
      <c r="Y3171" s="379"/>
      <c r="Z3171" s="379"/>
      <c r="AA3171" s="380"/>
      <c r="AB3171" s="379"/>
      <c r="AC3171" s="379"/>
      <c r="AD3171" s="379"/>
      <c r="AE3171" s="381"/>
      <c r="AF3171" s="105"/>
      <c r="AG3171" s="381"/>
      <c r="AH3171" s="381"/>
      <c r="AI3171" s="381"/>
      <c r="AJ3171" s="381"/>
      <c r="AK3171" s="381"/>
      <c r="AL3171" s="381"/>
      <c r="AM3171" s="381"/>
    </row>
    <row r="3172" spans="1:39" x14ac:dyDescent="0.35">
      <c r="A3172" s="379"/>
      <c r="B3172" s="379"/>
      <c r="C3172" s="379"/>
      <c r="D3172" s="379"/>
      <c r="E3172" s="379"/>
      <c r="F3172" s="379"/>
      <c r="G3172" s="379"/>
      <c r="H3172" s="379"/>
      <c r="I3172" s="379"/>
      <c r="J3172" s="379"/>
      <c r="K3172" s="379"/>
      <c r="L3172" s="379"/>
      <c r="M3172" s="379"/>
      <c r="N3172" s="379"/>
      <c r="O3172" s="379"/>
      <c r="P3172" s="379"/>
      <c r="Q3172" s="379"/>
      <c r="R3172" s="379"/>
      <c r="S3172" s="379"/>
      <c r="T3172" s="379"/>
      <c r="U3172" s="379"/>
      <c r="V3172" s="379"/>
      <c r="W3172" s="379"/>
      <c r="X3172" s="379"/>
      <c r="Y3172" s="379"/>
      <c r="Z3172" s="379"/>
      <c r="AA3172" s="380"/>
      <c r="AB3172" s="379"/>
      <c r="AC3172" s="379"/>
      <c r="AD3172" s="379"/>
      <c r="AE3172" s="381"/>
      <c r="AF3172" s="105"/>
      <c r="AG3172" s="381"/>
      <c r="AH3172" s="381"/>
      <c r="AI3172" s="381"/>
      <c r="AJ3172" s="381"/>
      <c r="AK3172" s="381"/>
      <c r="AL3172" s="381"/>
      <c r="AM3172" s="381"/>
    </row>
    <row r="3173" spans="1:39" x14ac:dyDescent="0.35">
      <c r="A3173" s="379"/>
      <c r="B3173" s="379"/>
      <c r="C3173" s="379"/>
      <c r="D3173" s="379"/>
      <c r="E3173" s="379"/>
      <c r="F3173" s="379"/>
      <c r="G3173" s="379"/>
      <c r="H3173" s="379"/>
      <c r="I3173" s="379"/>
      <c r="J3173" s="379"/>
      <c r="K3173" s="379"/>
      <c r="L3173" s="379"/>
      <c r="M3173" s="379"/>
      <c r="N3173" s="379"/>
      <c r="O3173" s="379"/>
      <c r="P3173" s="379"/>
      <c r="Q3173" s="379"/>
      <c r="R3173" s="379"/>
      <c r="S3173" s="379"/>
      <c r="T3173" s="379"/>
      <c r="U3173" s="379"/>
      <c r="V3173" s="379"/>
      <c r="W3173" s="379"/>
      <c r="X3173" s="379"/>
      <c r="Y3173" s="379"/>
      <c r="Z3173" s="379"/>
      <c r="AA3173" s="380"/>
      <c r="AB3173" s="379"/>
      <c r="AC3173" s="379"/>
      <c r="AD3173" s="379"/>
      <c r="AE3173" s="381"/>
      <c r="AF3173" s="105"/>
      <c r="AG3173" s="381"/>
      <c r="AH3173" s="381"/>
      <c r="AI3173" s="381"/>
      <c r="AJ3173" s="381"/>
      <c r="AK3173" s="381"/>
      <c r="AL3173" s="381"/>
      <c r="AM3173" s="381"/>
    </row>
    <row r="3174" spans="1:39" x14ac:dyDescent="0.35">
      <c r="A3174" s="379"/>
      <c r="B3174" s="379"/>
      <c r="C3174" s="379"/>
      <c r="D3174" s="379"/>
      <c r="E3174" s="379"/>
      <c r="F3174" s="379"/>
      <c r="G3174" s="379"/>
      <c r="H3174" s="379"/>
      <c r="I3174" s="379"/>
      <c r="J3174" s="379"/>
      <c r="K3174" s="379"/>
      <c r="L3174" s="379"/>
      <c r="M3174" s="379"/>
      <c r="N3174" s="379"/>
      <c r="O3174" s="379"/>
      <c r="P3174" s="379"/>
      <c r="Q3174" s="379"/>
      <c r="R3174" s="379"/>
      <c r="S3174" s="379"/>
      <c r="T3174" s="379"/>
      <c r="U3174" s="379"/>
      <c r="V3174" s="379"/>
      <c r="W3174" s="379"/>
      <c r="X3174" s="379"/>
      <c r="Y3174" s="379"/>
      <c r="Z3174" s="379"/>
      <c r="AA3174" s="380"/>
      <c r="AB3174" s="379"/>
      <c r="AC3174" s="379"/>
      <c r="AD3174" s="379"/>
      <c r="AE3174" s="381"/>
      <c r="AF3174" s="105"/>
      <c r="AG3174" s="381"/>
      <c r="AH3174" s="381"/>
      <c r="AI3174" s="381"/>
      <c r="AJ3174" s="381"/>
      <c r="AK3174" s="381"/>
      <c r="AL3174" s="381"/>
      <c r="AM3174" s="381"/>
    </row>
    <row r="3175" spans="1:39" x14ac:dyDescent="0.35">
      <c r="A3175" s="379"/>
      <c r="B3175" s="379"/>
      <c r="C3175" s="379"/>
      <c r="D3175" s="379"/>
      <c r="E3175" s="379"/>
      <c r="F3175" s="379"/>
      <c r="G3175" s="379"/>
      <c r="H3175" s="379"/>
      <c r="I3175" s="379"/>
      <c r="J3175" s="379"/>
      <c r="K3175" s="379"/>
      <c r="L3175" s="379"/>
      <c r="M3175" s="379"/>
      <c r="N3175" s="379"/>
      <c r="O3175" s="379"/>
      <c r="P3175" s="379"/>
      <c r="Q3175" s="379"/>
      <c r="R3175" s="379"/>
      <c r="S3175" s="379"/>
      <c r="T3175" s="379"/>
      <c r="U3175" s="379"/>
      <c r="V3175" s="379"/>
      <c r="W3175" s="379"/>
      <c r="X3175" s="379"/>
      <c r="Y3175" s="379"/>
      <c r="Z3175" s="379"/>
      <c r="AA3175" s="380"/>
      <c r="AB3175" s="379"/>
      <c r="AC3175" s="379"/>
      <c r="AD3175" s="379"/>
      <c r="AE3175" s="381"/>
      <c r="AF3175" s="105"/>
      <c r="AG3175" s="381"/>
      <c r="AH3175" s="381"/>
      <c r="AI3175" s="381"/>
      <c r="AJ3175" s="381"/>
      <c r="AK3175" s="381"/>
      <c r="AL3175" s="381"/>
      <c r="AM3175" s="381"/>
    </row>
    <row r="3176" spans="1:39" x14ac:dyDescent="0.35">
      <c r="A3176" s="379"/>
      <c r="B3176" s="379"/>
      <c r="C3176" s="379"/>
      <c r="D3176" s="379"/>
      <c r="E3176" s="379"/>
      <c r="F3176" s="379"/>
      <c r="G3176" s="379"/>
      <c r="H3176" s="379"/>
      <c r="I3176" s="379"/>
      <c r="J3176" s="379"/>
      <c r="K3176" s="379"/>
      <c r="L3176" s="379"/>
      <c r="M3176" s="379"/>
      <c r="N3176" s="379"/>
      <c r="O3176" s="379"/>
      <c r="P3176" s="379"/>
      <c r="Q3176" s="379"/>
      <c r="R3176" s="379"/>
      <c r="S3176" s="379"/>
      <c r="T3176" s="379"/>
      <c r="U3176" s="379"/>
      <c r="V3176" s="379"/>
      <c r="W3176" s="379"/>
      <c r="X3176" s="379"/>
      <c r="Y3176" s="379"/>
      <c r="Z3176" s="379"/>
      <c r="AA3176" s="380"/>
      <c r="AB3176" s="379"/>
      <c r="AC3176" s="379"/>
      <c r="AD3176" s="379"/>
      <c r="AE3176" s="381"/>
      <c r="AF3176" s="105"/>
      <c r="AG3176" s="381"/>
      <c r="AH3176" s="381"/>
      <c r="AI3176" s="381"/>
      <c r="AJ3176" s="381"/>
      <c r="AK3176" s="381"/>
      <c r="AL3176" s="381"/>
      <c r="AM3176" s="381"/>
    </row>
    <row r="3177" spans="1:39" x14ac:dyDescent="0.35">
      <c r="A3177" s="379"/>
      <c r="B3177" s="379"/>
      <c r="C3177" s="379"/>
      <c r="D3177" s="379"/>
      <c r="E3177" s="379"/>
      <c r="F3177" s="379"/>
      <c r="G3177" s="379"/>
      <c r="H3177" s="379"/>
      <c r="I3177" s="379"/>
      <c r="J3177" s="379"/>
      <c r="K3177" s="379"/>
      <c r="L3177" s="379"/>
      <c r="M3177" s="379"/>
      <c r="N3177" s="379"/>
      <c r="O3177" s="379"/>
      <c r="P3177" s="379"/>
      <c r="Q3177" s="379"/>
      <c r="R3177" s="379"/>
      <c r="S3177" s="379"/>
      <c r="T3177" s="379"/>
      <c r="U3177" s="379"/>
      <c r="V3177" s="379"/>
      <c r="W3177" s="379"/>
      <c r="X3177" s="379"/>
      <c r="Y3177" s="379"/>
      <c r="Z3177" s="379"/>
      <c r="AA3177" s="380"/>
      <c r="AB3177" s="379"/>
      <c r="AC3177" s="379"/>
      <c r="AD3177" s="379"/>
      <c r="AE3177" s="381"/>
      <c r="AF3177" s="105"/>
      <c r="AG3177" s="381"/>
      <c r="AH3177" s="381"/>
      <c r="AI3177" s="381"/>
      <c r="AJ3177" s="381"/>
      <c r="AK3177" s="381"/>
      <c r="AL3177" s="381"/>
      <c r="AM3177" s="381"/>
    </row>
    <row r="3178" spans="1:39" x14ac:dyDescent="0.35">
      <c r="A3178" s="379"/>
      <c r="B3178" s="379"/>
      <c r="C3178" s="379"/>
      <c r="D3178" s="379"/>
      <c r="E3178" s="379"/>
      <c r="F3178" s="379"/>
      <c r="G3178" s="379"/>
      <c r="H3178" s="379"/>
      <c r="I3178" s="379"/>
      <c r="J3178" s="379"/>
      <c r="K3178" s="379"/>
      <c r="L3178" s="379"/>
      <c r="M3178" s="379"/>
      <c r="N3178" s="379"/>
      <c r="O3178" s="379"/>
      <c r="P3178" s="379"/>
      <c r="Q3178" s="379"/>
      <c r="R3178" s="379"/>
      <c r="S3178" s="379"/>
      <c r="T3178" s="379"/>
      <c r="U3178" s="379"/>
      <c r="V3178" s="379"/>
      <c r="W3178" s="379"/>
      <c r="X3178" s="379"/>
      <c r="Y3178" s="379"/>
      <c r="Z3178" s="379"/>
      <c r="AA3178" s="380"/>
      <c r="AB3178" s="379"/>
      <c r="AC3178" s="379"/>
      <c r="AD3178" s="379"/>
      <c r="AE3178" s="381"/>
      <c r="AF3178" s="105"/>
      <c r="AG3178" s="381"/>
      <c r="AH3178" s="381"/>
      <c r="AI3178" s="381"/>
      <c r="AJ3178" s="381"/>
      <c r="AK3178" s="381"/>
      <c r="AL3178" s="381"/>
      <c r="AM3178" s="381"/>
    </row>
    <row r="3179" spans="1:39" x14ac:dyDescent="0.35">
      <c r="A3179" s="379"/>
      <c r="B3179" s="379"/>
      <c r="C3179" s="379"/>
      <c r="D3179" s="379"/>
      <c r="E3179" s="379"/>
      <c r="F3179" s="379"/>
      <c r="G3179" s="379"/>
      <c r="H3179" s="379"/>
      <c r="I3179" s="379"/>
      <c r="J3179" s="379"/>
      <c r="K3179" s="379"/>
      <c r="L3179" s="379"/>
      <c r="M3179" s="379"/>
      <c r="N3179" s="379"/>
      <c r="O3179" s="379"/>
      <c r="P3179" s="379"/>
      <c r="Q3179" s="379"/>
      <c r="R3179" s="379"/>
      <c r="S3179" s="379"/>
      <c r="T3179" s="379"/>
      <c r="U3179" s="379"/>
      <c r="V3179" s="379"/>
      <c r="W3179" s="379"/>
      <c r="X3179" s="379"/>
      <c r="Y3179" s="379"/>
      <c r="Z3179" s="379"/>
      <c r="AA3179" s="380"/>
      <c r="AB3179" s="379"/>
      <c r="AC3179" s="379"/>
      <c r="AD3179" s="379"/>
      <c r="AE3179" s="381"/>
      <c r="AF3179" s="105"/>
      <c r="AG3179" s="381"/>
      <c r="AH3179" s="381"/>
      <c r="AI3179" s="381"/>
      <c r="AJ3179" s="381"/>
      <c r="AK3179" s="381"/>
      <c r="AL3179" s="381"/>
      <c r="AM3179" s="381"/>
    </row>
    <row r="3180" spans="1:39" x14ac:dyDescent="0.35">
      <c r="A3180" s="379"/>
      <c r="B3180" s="379"/>
      <c r="C3180" s="379"/>
      <c r="D3180" s="379"/>
      <c r="E3180" s="379"/>
      <c r="F3180" s="379"/>
      <c r="G3180" s="379"/>
      <c r="H3180" s="379"/>
      <c r="I3180" s="379"/>
      <c r="J3180" s="379"/>
      <c r="K3180" s="379"/>
      <c r="L3180" s="379"/>
      <c r="M3180" s="379"/>
      <c r="N3180" s="379"/>
      <c r="O3180" s="379"/>
      <c r="P3180" s="379"/>
      <c r="Q3180" s="379"/>
      <c r="R3180" s="379"/>
      <c r="S3180" s="379"/>
      <c r="T3180" s="379"/>
      <c r="U3180" s="379"/>
      <c r="V3180" s="379"/>
      <c r="W3180" s="379"/>
      <c r="X3180" s="379"/>
      <c r="Y3180" s="379"/>
      <c r="Z3180" s="379"/>
      <c r="AA3180" s="380"/>
      <c r="AB3180" s="379"/>
      <c r="AC3180" s="379"/>
      <c r="AD3180" s="379"/>
      <c r="AE3180" s="381"/>
      <c r="AF3180" s="105"/>
      <c r="AG3180" s="381"/>
      <c r="AH3180" s="381"/>
      <c r="AI3180" s="381"/>
      <c r="AJ3180" s="381"/>
      <c r="AK3180" s="381"/>
      <c r="AL3180" s="381"/>
      <c r="AM3180" s="381"/>
    </row>
    <row r="3181" spans="1:39" x14ac:dyDescent="0.35">
      <c r="A3181" s="379"/>
      <c r="B3181" s="379"/>
      <c r="C3181" s="379"/>
      <c r="D3181" s="379"/>
      <c r="E3181" s="379"/>
      <c r="F3181" s="379"/>
      <c r="G3181" s="379"/>
      <c r="H3181" s="379"/>
      <c r="I3181" s="379"/>
      <c r="J3181" s="379"/>
      <c r="K3181" s="379"/>
      <c r="L3181" s="379"/>
      <c r="M3181" s="379"/>
      <c r="N3181" s="379"/>
      <c r="O3181" s="379"/>
      <c r="P3181" s="379"/>
      <c r="Q3181" s="379"/>
      <c r="R3181" s="379"/>
      <c r="S3181" s="379"/>
      <c r="T3181" s="379"/>
      <c r="U3181" s="379"/>
      <c r="V3181" s="379"/>
      <c r="W3181" s="379"/>
      <c r="X3181" s="379"/>
      <c r="Y3181" s="379"/>
      <c r="Z3181" s="379"/>
      <c r="AA3181" s="380"/>
      <c r="AB3181" s="379"/>
      <c r="AC3181" s="379"/>
      <c r="AD3181" s="379"/>
      <c r="AE3181" s="381"/>
      <c r="AF3181" s="105"/>
      <c r="AG3181" s="381"/>
      <c r="AH3181" s="381"/>
      <c r="AI3181" s="381"/>
      <c r="AJ3181" s="381"/>
      <c r="AK3181" s="381"/>
      <c r="AL3181" s="381"/>
      <c r="AM3181" s="381"/>
    </row>
    <row r="3182" spans="1:39" x14ac:dyDescent="0.35">
      <c r="A3182" s="379"/>
      <c r="B3182" s="379"/>
      <c r="C3182" s="379"/>
      <c r="D3182" s="379"/>
      <c r="E3182" s="379"/>
      <c r="F3182" s="379"/>
      <c r="G3182" s="379"/>
      <c r="H3182" s="379"/>
      <c r="I3182" s="379"/>
      <c r="J3182" s="379"/>
      <c r="K3182" s="379"/>
      <c r="L3182" s="379"/>
      <c r="M3182" s="379"/>
      <c r="N3182" s="379"/>
      <c r="O3182" s="379"/>
      <c r="P3182" s="379"/>
      <c r="Q3182" s="379"/>
      <c r="R3182" s="379"/>
      <c r="S3182" s="379"/>
      <c r="T3182" s="379"/>
      <c r="U3182" s="379"/>
      <c r="V3182" s="379"/>
      <c r="W3182" s="379"/>
      <c r="X3182" s="379"/>
      <c r="Y3182" s="379"/>
      <c r="Z3182" s="379"/>
      <c r="AA3182" s="380"/>
      <c r="AB3182" s="379"/>
      <c r="AC3182" s="379"/>
      <c r="AD3182" s="379"/>
      <c r="AE3182" s="381"/>
      <c r="AF3182" s="105"/>
      <c r="AG3182" s="381"/>
      <c r="AH3182" s="381"/>
      <c r="AI3182" s="381"/>
      <c r="AJ3182" s="381"/>
      <c r="AK3182" s="381"/>
      <c r="AL3182" s="381"/>
      <c r="AM3182" s="381"/>
    </row>
    <row r="3183" spans="1:39" x14ac:dyDescent="0.35">
      <c r="A3183" s="379"/>
      <c r="B3183" s="379"/>
      <c r="C3183" s="379"/>
      <c r="D3183" s="379"/>
      <c r="E3183" s="379"/>
      <c r="F3183" s="379"/>
      <c r="G3183" s="379"/>
      <c r="H3183" s="379"/>
      <c r="I3183" s="379"/>
      <c r="J3183" s="379"/>
      <c r="K3183" s="379"/>
      <c r="L3183" s="379"/>
      <c r="M3183" s="379"/>
      <c r="N3183" s="379"/>
      <c r="O3183" s="379"/>
      <c r="P3183" s="379"/>
      <c r="Q3183" s="379"/>
      <c r="R3183" s="379"/>
      <c r="S3183" s="379"/>
      <c r="T3183" s="379"/>
      <c r="U3183" s="379"/>
      <c r="V3183" s="379"/>
      <c r="W3183" s="379"/>
      <c r="X3183" s="379"/>
      <c r="Y3183" s="379"/>
      <c r="Z3183" s="379"/>
      <c r="AA3183" s="380"/>
      <c r="AB3183" s="379"/>
      <c r="AC3183" s="379"/>
      <c r="AD3183" s="379"/>
      <c r="AE3183" s="381"/>
      <c r="AF3183" s="105"/>
      <c r="AG3183" s="381"/>
      <c r="AH3183" s="381"/>
      <c r="AI3183" s="381"/>
      <c r="AJ3183" s="381"/>
      <c r="AK3183" s="381"/>
      <c r="AL3183" s="381"/>
      <c r="AM3183" s="381"/>
    </row>
    <row r="3184" spans="1:39" x14ac:dyDescent="0.35">
      <c r="A3184" s="379"/>
      <c r="B3184" s="379"/>
      <c r="C3184" s="379"/>
      <c r="D3184" s="379"/>
      <c r="E3184" s="379"/>
      <c r="F3184" s="379"/>
      <c r="G3184" s="379"/>
      <c r="H3184" s="379"/>
      <c r="I3184" s="379"/>
      <c r="J3184" s="379"/>
      <c r="K3184" s="379"/>
      <c r="L3184" s="379"/>
      <c r="M3184" s="379"/>
      <c r="N3184" s="379"/>
      <c r="O3184" s="379"/>
      <c r="P3184" s="379"/>
      <c r="Q3184" s="379"/>
      <c r="R3184" s="379"/>
      <c r="S3184" s="379"/>
      <c r="T3184" s="379"/>
      <c r="U3184" s="379"/>
      <c r="V3184" s="379"/>
      <c r="W3184" s="379"/>
      <c r="X3184" s="379"/>
      <c r="Y3184" s="379"/>
      <c r="Z3184" s="379"/>
      <c r="AA3184" s="380"/>
      <c r="AB3184" s="379"/>
      <c r="AC3184" s="379"/>
      <c r="AD3184" s="379"/>
      <c r="AE3184" s="381"/>
      <c r="AF3184" s="105"/>
      <c r="AG3184" s="381"/>
      <c r="AH3184" s="381"/>
      <c r="AI3184" s="381"/>
      <c r="AJ3184" s="381"/>
      <c r="AK3184" s="381"/>
      <c r="AL3184" s="381"/>
      <c r="AM3184" s="381"/>
    </row>
    <row r="3185" spans="1:39" x14ac:dyDescent="0.35">
      <c r="A3185" s="379"/>
      <c r="B3185" s="379"/>
      <c r="C3185" s="379"/>
      <c r="D3185" s="379"/>
      <c r="E3185" s="379"/>
      <c r="F3185" s="379"/>
      <c r="G3185" s="379"/>
      <c r="H3185" s="379"/>
      <c r="I3185" s="379"/>
      <c r="J3185" s="379"/>
      <c r="K3185" s="379"/>
      <c r="L3185" s="379"/>
      <c r="M3185" s="379"/>
      <c r="N3185" s="379"/>
      <c r="O3185" s="379"/>
      <c r="P3185" s="379"/>
      <c r="Q3185" s="379"/>
      <c r="R3185" s="379"/>
      <c r="S3185" s="379"/>
      <c r="T3185" s="379"/>
      <c r="U3185" s="379"/>
      <c r="V3185" s="379"/>
      <c r="W3185" s="379"/>
      <c r="X3185" s="379"/>
      <c r="Y3185" s="379"/>
      <c r="Z3185" s="379"/>
      <c r="AA3185" s="380"/>
      <c r="AB3185" s="379"/>
      <c r="AC3185" s="379"/>
      <c r="AD3185" s="379"/>
      <c r="AE3185" s="381"/>
      <c r="AF3185" s="105"/>
      <c r="AG3185" s="381"/>
      <c r="AH3185" s="381"/>
      <c r="AI3185" s="381"/>
      <c r="AJ3185" s="381"/>
      <c r="AK3185" s="381"/>
      <c r="AL3185" s="381"/>
      <c r="AM3185" s="381"/>
    </row>
    <row r="3186" spans="1:39" x14ac:dyDescent="0.35">
      <c r="A3186" s="379"/>
      <c r="B3186" s="379"/>
      <c r="C3186" s="379"/>
      <c r="D3186" s="379"/>
      <c r="E3186" s="379"/>
      <c r="F3186" s="379"/>
      <c r="G3186" s="379"/>
      <c r="H3186" s="379"/>
      <c r="I3186" s="379"/>
      <c r="J3186" s="379"/>
      <c r="K3186" s="379"/>
      <c r="L3186" s="379"/>
      <c r="M3186" s="379"/>
      <c r="N3186" s="379"/>
      <c r="O3186" s="379"/>
      <c r="P3186" s="379"/>
      <c r="Q3186" s="379"/>
      <c r="R3186" s="379"/>
      <c r="S3186" s="379"/>
      <c r="T3186" s="379"/>
      <c r="U3186" s="379"/>
      <c r="V3186" s="379"/>
      <c r="W3186" s="379"/>
      <c r="X3186" s="379"/>
      <c r="Y3186" s="379"/>
      <c r="Z3186" s="379"/>
      <c r="AA3186" s="380"/>
      <c r="AB3186" s="379"/>
      <c r="AC3186" s="379"/>
      <c r="AD3186" s="379"/>
      <c r="AE3186" s="381"/>
      <c r="AF3186" s="105"/>
      <c r="AG3186" s="381"/>
      <c r="AH3186" s="381"/>
      <c r="AI3186" s="381"/>
      <c r="AJ3186" s="381"/>
      <c r="AK3186" s="381"/>
      <c r="AL3186" s="381"/>
      <c r="AM3186" s="381"/>
    </row>
    <row r="3187" spans="1:39" x14ac:dyDescent="0.35">
      <c r="A3187" s="379"/>
      <c r="B3187" s="379"/>
      <c r="C3187" s="379"/>
      <c r="D3187" s="379"/>
      <c r="E3187" s="379"/>
      <c r="F3187" s="379"/>
      <c r="G3187" s="379"/>
      <c r="H3187" s="379"/>
      <c r="I3187" s="379"/>
      <c r="J3187" s="379"/>
      <c r="K3187" s="379"/>
      <c r="L3187" s="379"/>
      <c r="M3187" s="379"/>
      <c r="N3187" s="379"/>
      <c r="O3187" s="379"/>
      <c r="P3187" s="379"/>
      <c r="Q3187" s="379"/>
      <c r="R3187" s="379"/>
      <c r="S3187" s="379"/>
      <c r="T3187" s="379"/>
      <c r="U3187" s="379"/>
      <c r="V3187" s="379"/>
      <c r="W3187" s="379"/>
      <c r="X3187" s="379"/>
      <c r="Y3187" s="379"/>
      <c r="Z3187" s="379"/>
      <c r="AA3187" s="380"/>
      <c r="AB3187" s="379"/>
      <c r="AC3187" s="379"/>
      <c r="AD3187" s="379"/>
      <c r="AE3187" s="381"/>
      <c r="AF3187" s="105"/>
      <c r="AG3187" s="381"/>
      <c r="AH3187" s="381"/>
      <c r="AI3187" s="381"/>
      <c r="AJ3187" s="381"/>
      <c r="AK3187" s="381"/>
      <c r="AL3187" s="381"/>
      <c r="AM3187" s="381"/>
    </row>
    <row r="3188" spans="1:39" x14ac:dyDescent="0.35">
      <c r="A3188" s="379"/>
      <c r="B3188" s="379"/>
      <c r="C3188" s="379"/>
      <c r="D3188" s="379"/>
      <c r="E3188" s="379"/>
      <c r="F3188" s="379"/>
      <c r="G3188" s="379"/>
      <c r="H3188" s="379"/>
      <c r="I3188" s="379"/>
      <c r="J3188" s="379"/>
      <c r="K3188" s="379"/>
      <c r="L3188" s="379"/>
      <c r="M3188" s="379"/>
      <c r="N3188" s="379"/>
      <c r="O3188" s="379"/>
      <c r="P3188" s="379"/>
      <c r="Q3188" s="379"/>
      <c r="R3188" s="379"/>
      <c r="S3188" s="379"/>
      <c r="T3188" s="379"/>
      <c r="U3188" s="379"/>
      <c r="V3188" s="379"/>
      <c r="W3188" s="379"/>
      <c r="X3188" s="379"/>
      <c r="Y3188" s="379"/>
      <c r="Z3188" s="379"/>
      <c r="AA3188" s="380"/>
      <c r="AB3188" s="379"/>
      <c r="AC3188" s="379"/>
      <c r="AD3188" s="379"/>
      <c r="AE3188" s="381"/>
      <c r="AF3188" s="105"/>
      <c r="AG3188" s="381"/>
      <c r="AH3188" s="381"/>
      <c r="AI3188" s="381"/>
      <c r="AJ3188" s="381"/>
      <c r="AK3188" s="381"/>
      <c r="AL3188" s="381"/>
      <c r="AM3188" s="381"/>
    </row>
    <row r="3189" spans="1:39" x14ac:dyDescent="0.35">
      <c r="A3189" s="379"/>
      <c r="B3189" s="379"/>
      <c r="C3189" s="379"/>
      <c r="D3189" s="379"/>
      <c r="E3189" s="379"/>
      <c r="F3189" s="379"/>
      <c r="G3189" s="379"/>
      <c r="H3189" s="379"/>
      <c r="I3189" s="379"/>
      <c r="J3189" s="379"/>
      <c r="K3189" s="379"/>
      <c r="L3189" s="379"/>
      <c r="M3189" s="379"/>
      <c r="N3189" s="379"/>
      <c r="O3189" s="379"/>
      <c r="P3189" s="379"/>
      <c r="Q3189" s="379"/>
      <c r="R3189" s="379"/>
      <c r="S3189" s="379"/>
      <c r="T3189" s="379"/>
      <c r="U3189" s="379"/>
      <c r="V3189" s="379"/>
      <c r="W3189" s="379"/>
      <c r="X3189" s="379"/>
      <c r="Y3189" s="379"/>
      <c r="Z3189" s="379"/>
      <c r="AA3189" s="380"/>
      <c r="AB3189" s="379"/>
      <c r="AC3189" s="379"/>
      <c r="AD3189" s="379"/>
      <c r="AE3189" s="381"/>
      <c r="AF3189" s="105"/>
      <c r="AG3189" s="381"/>
      <c r="AH3189" s="381"/>
      <c r="AI3189" s="381"/>
      <c r="AJ3189" s="381"/>
      <c r="AK3189" s="381"/>
      <c r="AL3189" s="381"/>
      <c r="AM3189" s="381"/>
    </row>
    <row r="3190" spans="1:39" x14ac:dyDescent="0.35">
      <c r="A3190" s="379"/>
      <c r="B3190" s="379"/>
      <c r="C3190" s="379"/>
      <c r="D3190" s="379"/>
      <c r="E3190" s="379"/>
      <c r="F3190" s="379"/>
      <c r="G3190" s="379"/>
      <c r="H3190" s="379"/>
      <c r="I3190" s="379"/>
      <c r="J3190" s="379"/>
      <c r="K3190" s="379"/>
      <c r="L3190" s="379"/>
      <c r="M3190" s="379"/>
      <c r="N3190" s="379"/>
      <c r="O3190" s="379"/>
      <c r="P3190" s="379"/>
      <c r="Q3190" s="379"/>
      <c r="R3190" s="379"/>
      <c r="S3190" s="379"/>
      <c r="T3190" s="379"/>
      <c r="U3190" s="379"/>
      <c r="V3190" s="379"/>
      <c r="W3190" s="379"/>
      <c r="X3190" s="379"/>
      <c r="Y3190" s="379"/>
      <c r="Z3190" s="379"/>
      <c r="AA3190" s="380"/>
      <c r="AB3190" s="379"/>
      <c r="AC3190" s="379"/>
      <c r="AD3190" s="379"/>
      <c r="AE3190" s="381"/>
      <c r="AF3190" s="105"/>
      <c r="AG3190" s="381"/>
      <c r="AH3190" s="381"/>
      <c r="AI3190" s="381"/>
      <c r="AJ3190" s="381"/>
      <c r="AK3190" s="381"/>
      <c r="AL3190" s="381"/>
      <c r="AM3190" s="381"/>
    </row>
    <row r="3191" spans="1:39" x14ac:dyDescent="0.35">
      <c r="A3191" s="379"/>
      <c r="B3191" s="379"/>
      <c r="C3191" s="379"/>
      <c r="D3191" s="379"/>
      <c r="E3191" s="379"/>
      <c r="F3191" s="379"/>
      <c r="G3191" s="379"/>
      <c r="H3191" s="379"/>
      <c r="I3191" s="379"/>
      <c r="J3191" s="379"/>
      <c r="K3191" s="379"/>
      <c r="L3191" s="379"/>
      <c r="M3191" s="379"/>
      <c r="N3191" s="379"/>
      <c r="O3191" s="379"/>
      <c r="P3191" s="379"/>
      <c r="Q3191" s="379"/>
      <c r="R3191" s="379"/>
      <c r="S3191" s="379"/>
      <c r="T3191" s="379"/>
      <c r="U3191" s="379"/>
      <c r="V3191" s="379"/>
      <c r="W3191" s="379"/>
      <c r="X3191" s="379"/>
      <c r="Y3191" s="379"/>
      <c r="Z3191" s="379"/>
      <c r="AA3191" s="380"/>
      <c r="AB3191" s="379"/>
      <c r="AC3191" s="379"/>
      <c r="AD3191" s="379"/>
      <c r="AE3191" s="381"/>
      <c r="AF3191" s="105"/>
      <c r="AG3191" s="381"/>
      <c r="AH3191" s="381"/>
      <c r="AI3191" s="381"/>
      <c r="AJ3191" s="381"/>
      <c r="AK3191" s="381"/>
      <c r="AL3191" s="381"/>
      <c r="AM3191" s="381"/>
    </row>
    <row r="3192" spans="1:39" x14ac:dyDescent="0.35">
      <c r="A3192" s="379"/>
      <c r="B3192" s="379"/>
      <c r="C3192" s="379"/>
      <c r="D3192" s="379"/>
      <c r="E3192" s="379"/>
      <c r="F3192" s="379"/>
      <c r="G3192" s="379"/>
      <c r="H3192" s="379"/>
      <c r="I3192" s="379"/>
      <c r="J3192" s="379"/>
      <c r="K3192" s="379"/>
      <c r="L3192" s="379"/>
      <c r="M3192" s="379"/>
      <c r="N3192" s="379"/>
      <c r="O3192" s="379"/>
      <c r="P3192" s="379"/>
      <c r="Q3192" s="379"/>
      <c r="R3192" s="379"/>
      <c r="S3192" s="379"/>
      <c r="T3192" s="379"/>
      <c r="U3192" s="379"/>
      <c r="V3192" s="379"/>
      <c r="W3192" s="379"/>
      <c r="X3192" s="379"/>
      <c r="Y3192" s="379"/>
      <c r="Z3192" s="379"/>
      <c r="AA3192" s="380"/>
      <c r="AB3192" s="379"/>
      <c r="AC3192" s="379"/>
      <c r="AD3192" s="379"/>
      <c r="AE3192" s="381"/>
      <c r="AF3192" s="105"/>
      <c r="AG3192" s="381"/>
      <c r="AH3192" s="381"/>
      <c r="AI3192" s="381"/>
      <c r="AJ3192" s="381"/>
      <c r="AK3192" s="381"/>
      <c r="AL3192" s="381"/>
      <c r="AM3192" s="381"/>
    </row>
    <row r="3193" spans="1:39" x14ac:dyDescent="0.35">
      <c r="A3193" s="379"/>
      <c r="B3193" s="379"/>
      <c r="C3193" s="379"/>
      <c r="D3193" s="379"/>
      <c r="E3193" s="379"/>
      <c r="F3193" s="379"/>
      <c r="G3193" s="379"/>
      <c r="H3193" s="379"/>
      <c r="I3193" s="379"/>
      <c r="J3193" s="379"/>
      <c r="K3193" s="379"/>
      <c r="L3193" s="379"/>
      <c r="M3193" s="379"/>
      <c r="N3193" s="379"/>
      <c r="O3193" s="379"/>
      <c r="P3193" s="379"/>
      <c r="Q3193" s="379"/>
      <c r="R3193" s="379"/>
      <c r="S3193" s="379"/>
      <c r="T3193" s="379"/>
      <c r="U3193" s="379"/>
      <c r="V3193" s="379"/>
      <c r="W3193" s="379"/>
      <c r="X3193" s="379"/>
      <c r="Y3193" s="379"/>
      <c r="Z3193" s="379"/>
      <c r="AA3193" s="380"/>
      <c r="AB3193" s="379"/>
      <c r="AC3193" s="379"/>
      <c r="AD3193" s="379"/>
      <c r="AE3193" s="381"/>
      <c r="AF3193" s="105"/>
      <c r="AG3193" s="381"/>
      <c r="AH3193" s="381"/>
      <c r="AI3193" s="381"/>
      <c r="AJ3193" s="381"/>
      <c r="AK3193" s="381"/>
      <c r="AL3193" s="381"/>
      <c r="AM3193" s="381"/>
    </row>
    <row r="3194" spans="1:39" x14ac:dyDescent="0.35">
      <c r="A3194" s="379"/>
      <c r="B3194" s="379"/>
      <c r="C3194" s="379"/>
      <c r="D3194" s="379"/>
      <c r="E3194" s="379"/>
      <c r="F3194" s="379"/>
      <c r="G3194" s="379"/>
      <c r="H3194" s="379"/>
      <c r="I3194" s="379"/>
      <c r="J3194" s="379"/>
      <c r="K3194" s="379"/>
      <c r="L3194" s="379"/>
      <c r="M3194" s="379"/>
      <c r="N3194" s="379"/>
      <c r="O3194" s="379"/>
      <c r="P3194" s="379"/>
      <c r="Q3194" s="379"/>
      <c r="R3194" s="379"/>
      <c r="S3194" s="379"/>
      <c r="T3194" s="379"/>
      <c r="U3194" s="379"/>
      <c r="V3194" s="379"/>
      <c r="W3194" s="379"/>
      <c r="X3194" s="379"/>
      <c r="Y3194" s="379"/>
      <c r="Z3194" s="379"/>
      <c r="AA3194" s="380"/>
      <c r="AB3194" s="379"/>
      <c r="AC3194" s="379"/>
      <c r="AD3194" s="379"/>
      <c r="AE3194" s="381"/>
      <c r="AF3194" s="105"/>
      <c r="AG3194" s="381"/>
      <c r="AH3194" s="381"/>
      <c r="AI3194" s="381"/>
      <c r="AJ3194" s="381"/>
      <c r="AK3194" s="381"/>
      <c r="AL3194" s="381"/>
      <c r="AM3194" s="381"/>
    </row>
    <row r="3195" spans="1:39" x14ac:dyDescent="0.35">
      <c r="A3195" s="379"/>
      <c r="B3195" s="379"/>
      <c r="C3195" s="379"/>
      <c r="D3195" s="379"/>
      <c r="E3195" s="379"/>
      <c r="F3195" s="379"/>
      <c r="G3195" s="379"/>
      <c r="H3195" s="379"/>
      <c r="I3195" s="379"/>
      <c r="J3195" s="379"/>
      <c r="K3195" s="379"/>
      <c r="L3195" s="379"/>
      <c r="M3195" s="379"/>
      <c r="N3195" s="379"/>
      <c r="O3195" s="379"/>
      <c r="P3195" s="379"/>
      <c r="Q3195" s="379"/>
      <c r="R3195" s="379"/>
      <c r="S3195" s="379"/>
      <c r="T3195" s="379"/>
      <c r="U3195" s="379"/>
      <c r="V3195" s="379"/>
      <c r="W3195" s="379"/>
      <c r="X3195" s="379"/>
      <c r="Y3195" s="379"/>
      <c r="Z3195" s="379"/>
      <c r="AA3195" s="380"/>
      <c r="AB3195" s="379"/>
      <c r="AC3195" s="379"/>
      <c r="AD3195" s="379"/>
      <c r="AE3195" s="381"/>
      <c r="AF3195" s="105"/>
      <c r="AG3195" s="381"/>
      <c r="AH3195" s="381"/>
      <c r="AI3195" s="381"/>
      <c r="AJ3195" s="381"/>
      <c r="AK3195" s="381"/>
      <c r="AL3195" s="381"/>
      <c r="AM3195" s="381"/>
    </row>
    <row r="3196" spans="1:39" x14ac:dyDescent="0.35">
      <c r="A3196" s="379"/>
      <c r="B3196" s="379"/>
      <c r="C3196" s="379"/>
      <c r="D3196" s="379"/>
      <c r="E3196" s="379"/>
      <c r="F3196" s="379"/>
      <c r="G3196" s="379"/>
      <c r="H3196" s="379"/>
      <c r="I3196" s="379"/>
      <c r="J3196" s="379"/>
      <c r="K3196" s="379"/>
      <c r="L3196" s="379"/>
      <c r="M3196" s="379"/>
      <c r="N3196" s="379"/>
      <c r="O3196" s="379"/>
      <c r="P3196" s="379"/>
      <c r="Q3196" s="379"/>
      <c r="R3196" s="379"/>
      <c r="S3196" s="379"/>
      <c r="T3196" s="379"/>
      <c r="U3196" s="379"/>
      <c r="V3196" s="379"/>
      <c r="W3196" s="379"/>
      <c r="X3196" s="379"/>
      <c r="Y3196" s="379"/>
      <c r="Z3196" s="379"/>
      <c r="AA3196" s="380"/>
      <c r="AB3196" s="379"/>
      <c r="AC3196" s="379"/>
      <c r="AD3196" s="379"/>
      <c r="AE3196" s="381"/>
      <c r="AF3196" s="105"/>
      <c r="AG3196" s="381"/>
      <c r="AH3196" s="381"/>
      <c r="AI3196" s="381"/>
      <c r="AJ3196" s="381"/>
      <c r="AK3196" s="381"/>
      <c r="AL3196" s="381"/>
      <c r="AM3196" s="381"/>
    </row>
    <row r="3197" spans="1:39" x14ac:dyDescent="0.35">
      <c r="A3197" s="379"/>
      <c r="B3197" s="379"/>
      <c r="C3197" s="379"/>
      <c r="D3197" s="379"/>
      <c r="E3197" s="379"/>
      <c r="F3197" s="379"/>
      <c r="G3197" s="379"/>
      <c r="H3197" s="379"/>
      <c r="I3197" s="379"/>
      <c r="J3197" s="379"/>
      <c r="K3197" s="379"/>
      <c r="L3197" s="379"/>
      <c r="M3197" s="379"/>
      <c r="N3197" s="379"/>
      <c r="O3197" s="379"/>
      <c r="P3197" s="379"/>
      <c r="Q3197" s="379"/>
      <c r="R3197" s="379"/>
      <c r="S3197" s="379"/>
      <c r="T3197" s="379"/>
      <c r="U3197" s="379"/>
      <c r="V3197" s="379"/>
      <c r="W3197" s="379"/>
      <c r="X3197" s="379"/>
      <c r="Y3197" s="379"/>
      <c r="Z3197" s="379"/>
      <c r="AA3197" s="380"/>
      <c r="AB3197" s="379"/>
      <c r="AC3197" s="379"/>
      <c r="AD3197" s="379"/>
      <c r="AE3197" s="381"/>
      <c r="AF3197" s="105"/>
      <c r="AG3197" s="381"/>
      <c r="AH3197" s="381"/>
      <c r="AI3197" s="381"/>
      <c r="AJ3197" s="381"/>
      <c r="AK3197" s="381"/>
      <c r="AL3197" s="381"/>
      <c r="AM3197" s="381"/>
    </row>
    <row r="3198" spans="1:39" x14ac:dyDescent="0.35">
      <c r="A3198" s="379"/>
      <c r="B3198" s="379"/>
      <c r="C3198" s="379"/>
      <c r="D3198" s="379"/>
      <c r="E3198" s="379"/>
      <c r="F3198" s="379"/>
      <c r="G3198" s="379"/>
      <c r="H3198" s="379"/>
      <c r="I3198" s="379"/>
      <c r="J3198" s="379"/>
      <c r="K3198" s="379"/>
      <c r="L3198" s="379"/>
      <c r="M3198" s="379"/>
      <c r="N3198" s="379"/>
      <c r="O3198" s="379"/>
      <c r="P3198" s="379"/>
      <c r="Q3198" s="379"/>
      <c r="R3198" s="379"/>
      <c r="S3198" s="379"/>
      <c r="T3198" s="379"/>
      <c r="U3198" s="379"/>
      <c r="V3198" s="379"/>
      <c r="W3198" s="379"/>
      <c r="X3198" s="379"/>
      <c r="Y3198" s="379"/>
      <c r="Z3198" s="379"/>
      <c r="AA3198" s="380"/>
      <c r="AB3198" s="379"/>
      <c r="AC3198" s="379"/>
      <c r="AD3198" s="379"/>
      <c r="AE3198" s="381"/>
      <c r="AF3198" s="105"/>
      <c r="AG3198" s="381"/>
      <c r="AH3198" s="381"/>
      <c r="AI3198" s="381"/>
      <c r="AJ3198" s="381"/>
      <c r="AK3198" s="381"/>
      <c r="AL3198" s="381"/>
      <c r="AM3198" s="381"/>
    </row>
    <row r="3199" spans="1:39" x14ac:dyDescent="0.35">
      <c r="A3199" s="379"/>
      <c r="B3199" s="379"/>
      <c r="C3199" s="379"/>
      <c r="D3199" s="379"/>
      <c r="E3199" s="379"/>
      <c r="F3199" s="379"/>
      <c r="G3199" s="379"/>
      <c r="H3199" s="379"/>
      <c r="I3199" s="379"/>
      <c r="J3199" s="379"/>
      <c r="K3199" s="379"/>
      <c r="L3199" s="379"/>
      <c r="M3199" s="379"/>
      <c r="N3199" s="379"/>
      <c r="O3199" s="379"/>
      <c r="P3199" s="379"/>
      <c r="Q3199" s="379"/>
      <c r="R3199" s="379"/>
      <c r="S3199" s="379"/>
      <c r="T3199" s="379"/>
      <c r="U3199" s="379"/>
      <c r="V3199" s="379"/>
      <c r="W3199" s="379"/>
      <c r="X3199" s="379"/>
      <c r="Y3199" s="379"/>
      <c r="Z3199" s="379"/>
      <c r="AA3199" s="380"/>
      <c r="AB3199" s="379"/>
      <c r="AC3199" s="379"/>
      <c r="AD3199" s="379"/>
      <c r="AE3199" s="381"/>
      <c r="AF3199" s="105"/>
      <c r="AG3199" s="381"/>
      <c r="AH3199" s="381"/>
      <c r="AI3199" s="381"/>
      <c r="AJ3199" s="381"/>
      <c r="AK3199" s="381"/>
      <c r="AL3199" s="381"/>
      <c r="AM3199" s="381"/>
    </row>
    <row r="3200" spans="1:39" x14ac:dyDescent="0.35">
      <c r="A3200" s="379"/>
      <c r="B3200" s="379"/>
      <c r="C3200" s="379"/>
      <c r="D3200" s="379"/>
      <c r="E3200" s="379"/>
      <c r="F3200" s="379"/>
      <c r="G3200" s="379"/>
      <c r="H3200" s="379"/>
      <c r="I3200" s="379"/>
      <c r="J3200" s="379"/>
      <c r="K3200" s="379"/>
      <c r="L3200" s="379"/>
      <c r="M3200" s="379"/>
      <c r="N3200" s="379"/>
      <c r="O3200" s="379"/>
      <c r="P3200" s="379"/>
      <c r="Q3200" s="379"/>
      <c r="R3200" s="379"/>
      <c r="S3200" s="379"/>
      <c r="T3200" s="379"/>
      <c r="U3200" s="379"/>
      <c r="V3200" s="379"/>
      <c r="W3200" s="379"/>
      <c r="X3200" s="379"/>
      <c r="Y3200" s="379"/>
      <c r="Z3200" s="379"/>
      <c r="AA3200" s="380"/>
      <c r="AB3200" s="379"/>
      <c r="AC3200" s="379"/>
      <c r="AD3200" s="379"/>
      <c r="AE3200" s="381"/>
      <c r="AF3200" s="105"/>
      <c r="AG3200" s="381"/>
      <c r="AH3200" s="381"/>
      <c r="AI3200" s="381"/>
      <c r="AJ3200" s="381"/>
      <c r="AK3200" s="381"/>
      <c r="AL3200" s="381"/>
      <c r="AM3200" s="381"/>
    </row>
    <row r="3201" spans="1:39" x14ac:dyDescent="0.35">
      <c r="A3201" s="379"/>
      <c r="B3201" s="379"/>
      <c r="C3201" s="379"/>
      <c r="D3201" s="379"/>
      <c r="E3201" s="379"/>
      <c r="F3201" s="379"/>
      <c r="G3201" s="379"/>
      <c r="H3201" s="379"/>
      <c r="I3201" s="379"/>
      <c r="J3201" s="379"/>
      <c r="K3201" s="379"/>
      <c r="L3201" s="379"/>
      <c r="M3201" s="379"/>
      <c r="N3201" s="379"/>
      <c r="O3201" s="379"/>
      <c r="P3201" s="379"/>
      <c r="Q3201" s="379"/>
      <c r="R3201" s="379"/>
      <c r="S3201" s="379"/>
      <c r="T3201" s="379"/>
      <c r="U3201" s="379"/>
      <c r="V3201" s="379"/>
      <c r="W3201" s="379"/>
      <c r="X3201" s="379"/>
      <c r="Y3201" s="379"/>
      <c r="Z3201" s="379"/>
      <c r="AA3201" s="380"/>
      <c r="AB3201" s="379"/>
      <c r="AC3201" s="379"/>
      <c r="AD3201" s="379"/>
      <c r="AE3201" s="381"/>
      <c r="AF3201" s="105"/>
      <c r="AG3201" s="381"/>
      <c r="AH3201" s="381"/>
      <c r="AI3201" s="381"/>
      <c r="AJ3201" s="381"/>
      <c r="AK3201" s="381"/>
      <c r="AL3201" s="381"/>
      <c r="AM3201" s="381"/>
    </row>
    <row r="3202" spans="1:39" x14ac:dyDescent="0.35">
      <c r="A3202" s="379"/>
      <c r="B3202" s="379"/>
      <c r="C3202" s="379"/>
      <c r="D3202" s="379"/>
      <c r="E3202" s="379"/>
      <c r="F3202" s="379"/>
      <c r="G3202" s="379"/>
      <c r="H3202" s="379"/>
      <c r="I3202" s="379"/>
      <c r="J3202" s="379"/>
      <c r="K3202" s="379"/>
      <c r="L3202" s="379"/>
      <c r="M3202" s="379"/>
      <c r="N3202" s="379"/>
      <c r="O3202" s="379"/>
      <c r="P3202" s="379"/>
      <c r="Q3202" s="379"/>
      <c r="R3202" s="379"/>
      <c r="S3202" s="379"/>
      <c r="T3202" s="379"/>
      <c r="U3202" s="379"/>
      <c r="V3202" s="379"/>
      <c r="W3202" s="379"/>
      <c r="X3202" s="379"/>
      <c r="Y3202" s="379"/>
      <c r="Z3202" s="379"/>
      <c r="AA3202" s="380"/>
      <c r="AB3202" s="379"/>
      <c r="AC3202" s="379"/>
      <c r="AD3202" s="379"/>
      <c r="AE3202" s="381"/>
      <c r="AF3202" s="105"/>
      <c r="AG3202" s="381"/>
      <c r="AH3202" s="381"/>
      <c r="AI3202" s="381"/>
      <c r="AJ3202" s="381"/>
      <c r="AK3202" s="381"/>
      <c r="AL3202" s="381"/>
      <c r="AM3202" s="381"/>
    </row>
    <row r="3203" spans="1:39" x14ac:dyDescent="0.35">
      <c r="A3203" s="379"/>
      <c r="B3203" s="379"/>
      <c r="C3203" s="379"/>
      <c r="D3203" s="379"/>
      <c r="E3203" s="379"/>
      <c r="F3203" s="379"/>
      <c r="G3203" s="379"/>
      <c r="H3203" s="379"/>
      <c r="I3203" s="379"/>
      <c r="J3203" s="379"/>
      <c r="K3203" s="379"/>
      <c r="L3203" s="379"/>
      <c r="M3203" s="379"/>
      <c r="N3203" s="379"/>
      <c r="O3203" s="379"/>
      <c r="P3203" s="379"/>
      <c r="Q3203" s="379"/>
      <c r="R3203" s="379"/>
      <c r="S3203" s="379"/>
      <c r="T3203" s="379"/>
      <c r="U3203" s="379"/>
      <c r="V3203" s="379"/>
      <c r="W3203" s="379"/>
      <c r="X3203" s="379"/>
      <c r="Y3203" s="379"/>
      <c r="Z3203" s="379"/>
      <c r="AA3203" s="380"/>
      <c r="AB3203" s="379"/>
      <c r="AC3203" s="379"/>
      <c r="AD3203" s="379"/>
      <c r="AE3203" s="381"/>
      <c r="AF3203" s="105"/>
      <c r="AG3203" s="381"/>
      <c r="AH3203" s="381"/>
      <c r="AI3203" s="381"/>
      <c r="AJ3203" s="381"/>
      <c r="AK3203" s="381"/>
      <c r="AL3203" s="381"/>
      <c r="AM3203" s="381"/>
    </row>
    <row r="3204" spans="1:39" x14ac:dyDescent="0.35">
      <c r="A3204" s="379"/>
      <c r="B3204" s="379"/>
      <c r="C3204" s="379"/>
      <c r="D3204" s="379"/>
      <c r="E3204" s="379"/>
      <c r="F3204" s="379"/>
      <c r="G3204" s="379"/>
      <c r="H3204" s="379"/>
      <c r="I3204" s="379"/>
      <c r="J3204" s="379"/>
      <c r="K3204" s="379"/>
      <c r="L3204" s="379"/>
      <c r="M3204" s="379"/>
      <c r="N3204" s="379"/>
      <c r="O3204" s="379"/>
      <c r="P3204" s="379"/>
      <c r="Q3204" s="379"/>
      <c r="R3204" s="379"/>
      <c r="S3204" s="379"/>
      <c r="T3204" s="379"/>
      <c r="U3204" s="379"/>
      <c r="V3204" s="379"/>
      <c r="W3204" s="379"/>
      <c r="X3204" s="379"/>
      <c r="Y3204" s="379"/>
      <c r="Z3204" s="379"/>
      <c r="AA3204" s="380"/>
      <c r="AB3204" s="379"/>
      <c r="AC3204" s="379"/>
      <c r="AD3204" s="379"/>
      <c r="AE3204" s="381"/>
      <c r="AF3204" s="105"/>
      <c r="AG3204" s="381"/>
      <c r="AH3204" s="381"/>
      <c r="AI3204" s="381"/>
      <c r="AJ3204" s="381"/>
      <c r="AK3204" s="381"/>
      <c r="AL3204" s="381"/>
      <c r="AM3204" s="381"/>
    </row>
    <row r="3205" spans="1:39" x14ac:dyDescent="0.35">
      <c r="A3205" s="379"/>
      <c r="B3205" s="379"/>
      <c r="C3205" s="379"/>
      <c r="D3205" s="379"/>
      <c r="E3205" s="379"/>
      <c r="F3205" s="379"/>
      <c r="G3205" s="379"/>
      <c r="H3205" s="379"/>
      <c r="I3205" s="379"/>
      <c r="J3205" s="379"/>
      <c r="K3205" s="379"/>
      <c r="L3205" s="379"/>
      <c r="M3205" s="379"/>
      <c r="N3205" s="379"/>
      <c r="O3205" s="379"/>
      <c r="P3205" s="379"/>
      <c r="Q3205" s="379"/>
      <c r="R3205" s="379"/>
      <c r="S3205" s="379"/>
      <c r="T3205" s="379"/>
      <c r="U3205" s="379"/>
      <c r="V3205" s="379"/>
      <c r="W3205" s="379"/>
      <c r="X3205" s="379"/>
      <c r="Y3205" s="379"/>
      <c r="Z3205" s="379"/>
      <c r="AA3205" s="380"/>
      <c r="AB3205" s="379"/>
      <c r="AC3205" s="379"/>
      <c r="AD3205" s="379"/>
      <c r="AE3205" s="381"/>
      <c r="AF3205" s="105"/>
      <c r="AG3205" s="381"/>
      <c r="AH3205" s="381"/>
      <c r="AI3205" s="381"/>
      <c r="AJ3205" s="381"/>
      <c r="AK3205" s="381"/>
      <c r="AL3205" s="381"/>
      <c r="AM3205" s="381"/>
    </row>
    <row r="3206" spans="1:39" x14ac:dyDescent="0.35">
      <c r="A3206" s="379"/>
      <c r="B3206" s="379"/>
      <c r="C3206" s="379"/>
      <c r="D3206" s="379"/>
      <c r="E3206" s="379"/>
      <c r="F3206" s="379"/>
      <c r="G3206" s="379"/>
      <c r="H3206" s="379"/>
      <c r="I3206" s="379"/>
      <c r="J3206" s="379"/>
      <c r="K3206" s="379"/>
      <c r="L3206" s="379"/>
      <c r="M3206" s="379"/>
      <c r="N3206" s="379"/>
      <c r="O3206" s="379"/>
      <c r="P3206" s="379"/>
      <c r="Q3206" s="379"/>
      <c r="R3206" s="379"/>
      <c r="S3206" s="379"/>
      <c r="T3206" s="379"/>
      <c r="U3206" s="379"/>
      <c r="V3206" s="379"/>
      <c r="W3206" s="379"/>
      <c r="X3206" s="379"/>
      <c r="Y3206" s="379"/>
      <c r="Z3206" s="379"/>
      <c r="AA3206" s="380"/>
      <c r="AB3206" s="379"/>
      <c r="AC3206" s="379"/>
      <c r="AD3206" s="379"/>
      <c r="AE3206" s="381"/>
      <c r="AF3206" s="105"/>
      <c r="AG3206" s="381"/>
      <c r="AH3206" s="381"/>
      <c r="AI3206" s="381"/>
      <c r="AJ3206" s="381"/>
      <c r="AK3206" s="381"/>
      <c r="AL3206" s="381"/>
      <c r="AM3206" s="381"/>
    </row>
    <row r="3207" spans="1:39" x14ac:dyDescent="0.35">
      <c r="A3207" s="379"/>
      <c r="B3207" s="379"/>
      <c r="C3207" s="379"/>
      <c r="D3207" s="379"/>
      <c r="E3207" s="379"/>
      <c r="F3207" s="379"/>
      <c r="G3207" s="379"/>
      <c r="H3207" s="379"/>
      <c r="I3207" s="379"/>
      <c r="J3207" s="379"/>
      <c r="K3207" s="379"/>
      <c r="L3207" s="379"/>
      <c r="M3207" s="379"/>
      <c r="N3207" s="379"/>
      <c r="O3207" s="379"/>
      <c r="P3207" s="379"/>
      <c r="Q3207" s="379"/>
      <c r="R3207" s="379"/>
      <c r="S3207" s="379"/>
      <c r="T3207" s="379"/>
      <c r="U3207" s="379"/>
      <c r="V3207" s="379"/>
      <c r="W3207" s="379"/>
      <c r="X3207" s="379"/>
      <c r="Y3207" s="379"/>
      <c r="Z3207" s="379"/>
      <c r="AA3207" s="380"/>
      <c r="AB3207" s="379"/>
      <c r="AC3207" s="379"/>
      <c r="AD3207" s="379"/>
      <c r="AE3207" s="381"/>
      <c r="AF3207" s="105"/>
      <c r="AG3207" s="381"/>
      <c r="AH3207" s="381"/>
      <c r="AI3207" s="381"/>
      <c r="AJ3207" s="381"/>
      <c r="AK3207" s="381"/>
      <c r="AL3207" s="381"/>
      <c r="AM3207" s="381"/>
    </row>
    <row r="3208" spans="1:39" x14ac:dyDescent="0.35">
      <c r="A3208" s="379"/>
      <c r="B3208" s="379"/>
      <c r="C3208" s="379"/>
      <c r="D3208" s="379"/>
      <c r="E3208" s="379"/>
      <c r="F3208" s="379"/>
      <c r="G3208" s="379"/>
      <c r="H3208" s="379"/>
      <c r="I3208" s="379"/>
      <c r="J3208" s="379"/>
      <c r="K3208" s="379"/>
      <c r="L3208" s="379"/>
      <c r="M3208" s="379"/>
      <c r="N3208" s="379"/>
      <c r="O3208" s="379"/>
      <c r="P3208" s="379"/>
      <c r="Q3208" s="379"/>
      <c r="R3208" s="379"/>
      <c r="S3208" s="379"/>
      <c r="T3208" s="379"/>
      <c r="U3208" s="379"/>
      <c r="V3208" s="379"/>
      <c r="W3208" s="379"/>
      <c r="X3208" s="379"/>
      <c r="Y3208" s="379"/>
      <c r="Z3208" s="379"/>
      <c r="AA3208" s="380"/>
      <c r="AB3208" s="379"/>
      <c r="AC3208" s="379"/>
      <c r="AD3208" s="379"/>
      <c r="AE3208" s="381"/>
      <c r="AF3208" s="105"/>
      <c r="AG3208" s="381"/>
      <c r="AH3208" s="381"/>
      <c r="AI3208" s="381"/>
      <c r="AJ3208" s="381"/>
      <c r="AK3208" s="381"/>
      <c r="AL3208" s="381"/>
      <c r="AM3208" s="381"/>
    </row>
    <row r="3209" spans="1:39" x14ac:dyDescent="0.35">
      <c r="A3209" s="379"/>
      <c r="B3209" s="379"/>
      <c r="C3209" s="379"/>
      <c r="D3209" s="379"/>
      <c r="E3209" s="379"/>
      <c r="F3209" s="379"/>
      <c r="G3209" s="379"/>
      <c r="H3209" s="379"/>
      <c r="I3209" s="379"/>
      <c r="J3209" s="379"/>
      <c r="K3209" s="379"/>
      <c r="L3209" s="379"/>
      <c r="M3209" s="379"/>
      <c r="N3209" s="379"/>
      <c r="O3209" s="379"/>
      <c r="P3209" s="379"/>
      <c r="Q3209" s="379"/>
      <c r="R3209" s="379"/>
      <c r="S3209" s="379"/>
      <c r="T3209" s="379"/>
      <c r="U3209" s="379"/>
      <c r="V3209" s="379"/>
      <c r="W3209" s="379"/>
      <c r="X3209" s="379"/>
      <c r="Y3209" s="379"/>
      <c r="Z3209" s="379"/>
      <c r="AA3209" s="380"/>
      <c r="AB3209" s="379"/>
      <c r="AC3209" s="379"/>
      <c r="AD3209" s="379"/>
      <c r="AE3209" s="381"/>
      <c r="AF3209" s="105"/>
      <c r="AG3209" s="381"/>
      <c r="AH3209" s="381"/>
      <c r="AI3209" s="381"/>
      <c r="AJ3209" s="381"/>
      <c r="AK3209" s="381"/>
      <c r="AL3209" s="381"/>
      <c r="AM3209" s="381"/>
    </row>
    <row r="3210" spans="1:39" x14ac:dyDescent="0.35">
      <c r="A3210" s="379"/>
      <c r="B3210" s="379"/>
      <c r="C3210" s="379"/>
      <c r="D3210" s="379"/>
      <c r="E3210" s="379"/>
      <c r="F3210" s="379"/>
      <c r="G3210" s="379"/>
      <c r="H3210" s="379"/>
      <c r="I3210" s="379"/>
      <c r="J3210" s="379"/>
      <c r="K3210" s="379"/>
      <c r="L3210" s="379"/>
      <c r="M3210" s="379"/>
      <c r="N3210" s="379"/>
      <c r="O3210" s="379"/>
      <c r="P3210" s="379"/>
      <c r="Q3210" s="379"/>
      <c r="R3210" s="379"/>
      <c r="S3210" s="379"/>
      <c r="T3210" s="379"/>
      <c r="U3210" s="379"/>
      <c r="V3210" s="379"/>
      <c r="W3210" s="379"/>
      <c r="X3210" s="379"/>
      <c r="Y3210" s="379"/>
      <c r="Z3210" s="379"/>
      <c r="AA3210" s="380"/>
      <c r="AB3210" s="379"/>
      <c r="AC3210" s="379"/>
      <c r="AD3210" s="379"/>
      <c r="AE3210" s="381"/>
      <c r="AF3210" s="105"/>
      <c r="AG3210" s="381"/>
      <c r="AH3210" s="381"/>
      <c r="AI3210" s="381"/>
      <c r="AJ3210" s="381"/>
      <c r="AK3210" s="381"/>
      <c r="AL3210" s="381"/>
      <c r="AM3210" s="381"/>
    </row>
    <row r="3211" spans="1:39" x14ac:dyDescent="0.35">
      <c r="A3211" s="379"/>
      <c r="B3211" s="379"/>
      <c r="C3211" s="379"/>
      <c r="D3211" s="379"/>
      <c r="E3211" s="379"/>
      <c r="F3211" s="379"/>
      <c r="G3211" s="379"/>
      <c r="H3211" s="379"/>
      <c r="I3211" s="379"/>
      <c r="J3211" s="379"/>
      <c r="K3211" s="379"/>
      <c r="L3211" s="379"/>
      <c r="M3211" s="379"/>
      <c r="N3211" s="379"/>
      <c r="O3211" s="379"/>
      <c r="P3211" s="379"/>
      <c r="Q3211" s="379"/>
      <c r="R3211" s="379"/>
      <c r="S3211" s="379"/>
      <c r="T3211" s="379"/>
      <c r="U3211" s="379"/>
      <c r="V3211" s="379"/>
      <c r="W3211" s="379"/>
      <c r="X3211" s="379"/>
      <c r="Y3211" s="379"/>
      <c r="Z3211" s="379"/>
      <c r="AA3211" s="380"/>
      <c r="AB3211" s="379"/>
      <c r="AC3211" s="379"/>
      <c r="AD3211" s="379"/>
      <c r="AE3211" s="381"/>
      <c r="AF3211" s="105"/>
      <c r="AG3211" s="381"/>
      <c r="AH3211" s="381"/>
      <c r="AI3211" s="381"/>
      <c r="AJ3211" s="381"/>
      <c r="AK3211" s="381"/>
      <c r="AL3211" s="381"/>
      <c r="AM3211" s="381"/>
    </row>
    <row r="3212" spans="1:39" x14ac:dyDescent="0.35">
      <c r="A3212" s="379"/>
      <c r="B3212" s="379"/>
      <c r="C3212" s="379"/>
      <c r="D3212" s="379"/>
      <c r="E3212" s="379"/>
      <c r="F3212" s="379"/>
      <c r="G3212" s="379"/>
      <c r="H3212" s="379"/>
      <c r="I3212" s="379"/>
      <c r="J3212" s="379"/>
      <c r="K3212" s="379"/>
      <c r="L3212" s="379"/>
      <c r="M3212" s="379"/>
      <c r="N3212" s="379"/>
      <c r="O3212" s="379"/>
      <c r="P3212" s="379"/>
      <c r="Q3212" s="379"/>
      <c r="R3212" s="379"/>
      <c r="S3212" s="379"/>
      <c r="T3212" s="379"/>
      <c r="U3212" s="379"/>
      <c r="V3212" s="379"/>
      <c r="W3212" s="379"/>
      <c r="X3212" s="379"/>
      <c r="Y3212" s="379"/>
      <c r="Z3212" s="379"/>
      <c r="AA3212" s="380"/>
      <c r="AB3212" s="379"/>
      <c r="AC3212" s="379"/>
      <c r="AD3212" s="379"/>
      <c r="AE3212" s="381"/>
      <c r="AF3212" s="105"/>
      <c r="AG3212" s="381"/>
      <c r="AH3212" s="381"/>
      <c r="AI3212" s="381"/>
      <c r="AJ3212" s="381"/>
      <c r="AK3212" s="381"/>
      <c r="AL3212" s="381"/>
      <c r="AM3212" s="381"/>
    </row>
    <row r="3213" spans="1:39" x14ac:dyDescent="0.35">
      <c r="A3213" s="379"/>
      <c r="B3213" s="379"/>
      <c r="C3213" s="379"/>
      <c r="D3213" s="379"/>
      <c r="E3213" s="379"/>
      <c r="F3213" s="379"/>
      <c r="G3213" s="379"/>
      <c r="H3213" s="379"/>
      <c r="I3213" s="379"/>
      <c r="J3213" s="379"/>
      <c r="K3213" s="379"/>
      <c r="L3213" s="379"/>
      <c r="M3213" s="379"/>
      <c r="N3213" s="379"/>
      <c r="O3213" s="379"/>
      <c r="P3213" s="379"/>
      <c r="Q3213" s="379"/>
      <c r="R3213" s="379"/>
      <c r="S3213" s="379"/>
      <c r="T3213" s="379"/>
      <c r="U3213" s="379"/>
      <c r="V3213" s="379"/>
      <c r="W3213" s="379"/>
      <c r="X3213" s="379"/>
      <c r="Y3213" s="379"/>
      <c r="Z3213" s="379"/>
      <c r="AA3213" s="380"/>
      <c r="AB3213" s="379"/>
      <c r="AC3213" s="379"/>
      <c r="AD3213" s="379"/>
      <c r="AE3213" s="381"/>
      <c r="AF3213" s="105"/>
      <c r="AG3213" s="381"/>
      <c r="AH3213" s="381"/>
      <c r="AI3213" s="381"/>
      <c r="AJ3213" s="381"/>
      <c r="AK3213" s="381"/>
      <c r="AL3213" s="381"/>
      <c r="AM3213" s="381"/>
    </row>
    <row r="3214" spans="1:39" x14ac:dyDescent="0.35">
      <c r="A3214" s="379"/>
      <c r="B3214" s="379"/>
      <c r="C3214" s="379"/>
      <c r="D3214" s="379"/>
      <c r="E3214" s="379"/>
      <c r="F3214" s="379"/>
      <c r="G3214" s="379"/>
      <c r="H3214" s="379"/>
      <c r="I3214" s="379"/>
      <c r="J3214" s="379"/>
      <c r="K3214" s="379"/>
      <c r="L3214" s="379"/>
      <c r="M3214" s="379"/>
      <c r="N3214" s="379"/>
      <c r="O3214" s="379"/>
      <c r="P3214" s="379"/>
      <c r="Q3214" s="379"/>
      <c r="R3214" s="379"/>
      <c r="S3214" s="379"/>
      <c r="T3214" s="379"/>
      <c r="U3214" s="379"/>
      <c r="V3214" s="379"/>
      <c r="W3214" s="379"/>
      <c r="X3214" s="379"/>
      <c r="Y3214" s="379"/>
      <c r="Z3214" s="379"/>
      <c r="AA3214" s="380"/>
      <c r="AB3214" s="379"/>
      <c r="AC3214" s="379"/>
      <c r="AD3214" s="379"/>
      <c r="AE3214" s="381"/>
      <c r="AF3214" s="105"/>
      <c r="AG3214" s="381"/>
      <c r="AH3214" s="381"/>
      <c r="AI3214" s="381"/>
      <c r="AJ3214" s="381"/>
      <c r="AK3214" s="381"/>
      <c r="AL3214" s="381"/>
      <c r="AM3214" s="381"/>
    </row>
    <row r="3215" spans="1:39" x14ac:dyDescent="0.35">
      <c r="A3215" s="379"/>
      <c r="B3215" s="379"/>
      <c r="C3215" s="379"/>
      <c r="D3215" s="379"/>
      <c r="E3215" s="379"/>
      <c r="F3215" s="379"/>
      <c r="G3215" s="379"/>
      <c r="H3215" s="379"/>
      <c r="I3215" s="379"/>
      <c r="J3215" s="379"/>
      <c r="K3215" s="379"/>
      <c r="L3215" s="379"/>
      <c r="M3215" s="379"/>
      <c r="N3215" s="379"/>
      <c r="O3215" s="379"/>
      <c r="P3215" s="379"/>
      <c r="Q3215" s="379"/>
      <c r="R3215" s="379"/>
      <c r="S3215" s="379"/>
      <c r="T3215" s="379"/>
      <c r="U3215" s="379"/>
      <c r="V3215" s="379"/>
      <c r="W3215" s="379"/>
      <c r="X3215" s="379"/>
      <c r="Y3215" s="379"/>
      <c r="Z3215" s="379"/>
      <c r="AA3215" s="380"/>
      <c r="AB3215" s="379"/>
      <c r="AC3215" s="379"/>
      <c r="AD3215" s="379"/>
      <c r="AE3215" s="381"/>
      <c r="AF3215" s="105"/>
      <c r="AG3215" s="381"/>
      <c r="AH3215" s="381"/>
      <c r="AI3215" s="381"/>
      <c r="AJ3215" s="381"/>
      <c r="AK3215" s="381"/>
      <c r="AL3215" s="381"/>
      <c r="AM3215" s="381"/>
    </row>
    <row r="3216" spans="1:39" x14ac:dyDescent="0.35">
      <c r="A3216" s="379"/>
      <c r="B3216" s="379"/>
      <c r="C3216" s="379"/>
      <c r="D3216" s="379"/>
      <c r="E3216" s="379"/>
      <c r="F3216" s="379"/>
      <c r="G3216" s="379"/>
      <c r="H3216" s="379"/>
      <c r="I3216" s="379"/>
      <c r="J3216" s="379"/>
      <c r="K3216" s="379"/>
      <c r="L3216" s="379"/>
      <c r="M3216" s="379"/>
      <c r="N3216" s="379"/>
      <c r="O3216" s="379"/>
      <c r="P3216" s="379"/>
      <c r="Q3216" s="379"/>
      <c r="R3216" s="379"/>
      <c r="S3216" s="379"/>
      <c r="T3216" s="379"/>
      <c r="U3216" s="379"/>
      <c r="V3216" s="379"/>
      <c r="W3216" s="379"/>
      <c r="X3216" s="379"/>
      <c r="Y3216" s="379"/>
      <c r="Z3216" s="379"/>
      <c r="AA3216" s="380"/>
      <c r="AB3216" s="379"/>
      <c r="AC3216" s="379"/>
      <c r="AD3216" s="379"/>
      <c r="AE3216" s="381"/>
      <c r="AF3216" s="105"/>
      <c r="AG3216" s="381"/>
      <c r="AH3216" s="381"/>
      <c r="AI3216" s="381"/>
      <c r="AJ3216" s="381"/>
      <c r="AK3216" s="381"/>
      <c r="AL3216" s="381"/>
      <c r="AM3216" s="381"/>
    </row>
    <row r="3217" spans="1:39" x14ac:dyDescent="0.35">
      <c r="A3217" s="379"/>
      <c r="B3217" s="379"/>
      <c r="C3217" s="379"/>
      <c r="D3217" s="379"/>
      <c r="E3217" s="379"/>
      <c r="F3217" s="379"/>
      <c r="G3217" s="379"/>
      <c r="H3217" s="379"/>
      <c r="I3217" s="379"/>
      <c r="J3217" s="379"/>
      <c r="K3217" s="379"/>
      <c r="L3217" s="379"/>
      <c r="M3217" s="379"/>
      <c r="N3217" s="379"/>
      <c r="O3217" s="379"/>
      <c r="P3217" s="379"/>
      <c r="Q3217" s="379"/>
      <c r="R3217" s="379"/>
      <c r="S3217" s="379"/>
      <c r="T3217" s="379"/>
      <c r="U3217" s="379"/>
      <c r="V3217" s="379"/>
      <c r="W3217" s="379"/>
      <c r="X3217" s="379"/>
      <c r="Y3217" s="379"/>
      <c r="Z3217" s="379"/>
      <c r="AA3217" s="380"/>
      <c r="AB3217" s="379"/>
      <c r="AC3217" s="379"/>
      <c r="AD3217" s="379"/>
      <c r="AE3217" s="381"/>
      <c r="AF3217" s="105"/>
      <c r="AG3217" s="381"/>
      <c r="AH3217" s="381"/>
      <c r="AI3217" s="381"/>
      <c r="AJ3217" s="381"/>
      <c r="AK3217" s="381"/>
      <c r="AL3217" s="381"/>
      <c r="AM3217" s="381"/>
    </row>
    <row r="3218" spans="1:39" x14ac:dyDescent="0.35">
      <c r="A3218" s="379"/>
      <c r="B3218" s="379"/>
      <c r="C3218" s="379"/>
      <c r="D3218" s="379"/>
      <c r="E3218" s="379"/>
      <c r="F3218" s="379"/>
      <c r="G3218" s="379"/>
      <c r="H3218" s="379"/>
      <c r="I3218" s="379"/>
      <c r="J3218" s="379"/>
      <c r="K3218" s="379"/>
      <c r="L3218" s="379"/>
      <c r="M3218" s="379"/>
      <c r="N3218" s="379"/>
      <c r="O3218" s="379"/>
      <c r="P3218" s="379"/>
      <c r="Q3218" s="379"/>
      <c r="R3218" s="379"/>
      <c r="S3218" s="379"/>
      <c r="T3218" s="379"/>
      <c r="U3218" s="379"/>
      <c r="V3218" s="379"/>
      <c r="W3218" s="379"/>
      <c r="X3218" s="379"/>
      <c r="Y3218" s="379"/>
      <c r="Z3218" s="379"/>
      <c r="AA3218" s="380"/>
      <c r="AB3218" s="379"/>
      <c r="AC3218" s="379"/>
      <c r="AD3218" s="379"/>
      <c r="AE3218" s="381"/>
      <c r="AF3218" s="105"/>
      <c r="AG3218" s="381"/>
      <c r="AH3218" s="381"/>
      <c r="AI3218" s="381"/>
      <c r="AJ3218" s="381"/>
      <c r="AK3218" s="381"/>
      <c r="AL3218" s="381"/>
      <c r="AM3218" s="381"/>
    </row>
    <row r="3219" spans="1:39" x14ac:dyDescent="0.35">
      <c r="A3219" s="379"/>
      <c r="B3219" s="379"/>
      <c r="C3219" s="379"/>
      <c r="D3219" s="379"/>
      <c r="E3219" s="379"/>
      <c r="F3219" s="379"/>
      <c r="G3219" s="379"/>
      <c r="H3219" s="379"/>
      <c r="I3219" s="379"/>
      <c r="J3219" s="379"/>
      <c r="K3219" s="379"/>
      <c r="L3219" s="379"/>
      <c r="M3219" s="379"/>
      <c r="N3219" s="379"/>
      <c r="O3219" s="379"/>
      <c r="P3219" s="379"/>
      <c r="Q3219" s="379"/>
      <c r="R3219" s="379"/>
      <c r="S3219" s="379"/>
      <c r="T3219" s="379"/>
      <c r="U3219" s="379"/>
      <c r="V3219" s="379"/>
      <c r="W3219" s="379"/>
      <c r="X3219" s="379"/>
      <c r="Y3219" s="379"/>
      <c r="Z3219" s="379"/>
      <c r="AA3219" s="380"/>
      <c r="AB3219" s="379"/>
      <c r="AC3219" s="379"/>
      <c r="AD3219" s="379"/>
      <c r="AE3219" s="381"/>
      <c r="AF3219" s="105"/>
      <c r="AG3219" s="381"/>
      <c r="AH3219" s="381"/>
      <c r="AI3219" s="381"/>
      <c r="AJ3219" s="381"/>
      <c r="AK3219" s="381"/>
      <c r="AL3219" s="381"/>
      <c r="AM3219" s="381"/>
    </row>
    <row r="3220" spans="1:39" x14ac:dyDescent="0.35">
      <c r="A3220" s="379"/>
      <c r="B3220" s="379"/>
      <c r="C3220" s="379"/>
      <c r="D3220" s="379"/>
      <c r="E3220" s="379"/>
      <c r="F3220" s="379"/>
      <c r="G3220" s="379"/>
      <c r="H3220" s="379"/>
      <c r="I3220" s="379"/>
      <c r="J3220" s="379"/>
      <c r="K3220" s="379"/>
      <c r="L3220" s="379"/>
      <c r="M3220" s="379"/>
      <c r="N3220" s="379"/>
      <c r="O3220" s="379"/>
      <c r="P3220" s="379"/>
      <c r="Q3220" s="379"/>
      <c r="R3220" s="379"/>
      <c r="S3220" s="379"/>
      <c r="T3220" s="379"/>
      <c r="U3220" s="379"/>
      <c r="V3220" s="379"/>
      <c r="W3220" s="379"/>
      <c r="X3220" s="379"/>
      <c r="Y3220" s="379"/>
      <c r="Z3220" s="379"/>
      <c r="AA3220" s="380"/>
      <c r="AB3220" s="379"/>
      <c r="AC3220" s="379"/>
      <c r="AD3220" s="379"/>
      <c r="AE3220" s="381"/>
      <c r="AF3220" s="105"/>
      <c r="AG3220" s="381"/>
      <c r="AH3220" s="381"/>
      <c r="AI3220" s="381"/>
      <c r="AJ3220" s="381"/>
      <c r="AK3220" s="381"/>
      <c r="AL3220" s="381"/>
      <c r="AM3220" s="381"/>
    </row>
    <row r="3221" spans="1:39" x14ac:dyDescent="0.35">
      <c r="A3221" s="379"/>
      <c r="B3221" s="379"/>
      <c r="C3221" s="379"/>
      <c r="D3221" s="379"/>
      <c r="E3221" s="379"/>
      <c r="F3221" s="379"/>
      <c r="G3221" s="379"/>
      <c r="H3221" s="379"/>
      <c r="I3221" s="379"/>
      <c r="J3221" s="379"/>
      <c r="K3221" s="379"/>
      <c r="L3221" s="379"/>
      <c r="M3221" s="379"/>
      <c r="N3221" s="379"/>
      <c r="O3221" s="379"/>
      <c r="P3221" s="379"/>
      <c r="Q3221" s="379"/>
      <c r="R3221" s="379"/>
      <c r="S3221" s="379"/>
      <c r="T3221" s="379"/>
      <c r="U3221" s="379"/>
      <c r="V3221" s="379"/>
      <c r="W3221" s="379"/>
      <c r="X3221" s="379"/>
      <c r="Y3221" s="379"/>
      <c r="Z3221" s="379"/>
      <c r="AA3221" s="380"/>
      <c r="AB3221" s="379"/>
      <c r="AC3221" s="379"/>
      <c r="AD3221" s="379"/>
      <c r="AE3221" s="381"/>
      <c r="AF3221" s="105"/>
      <c r="AG3221" s="381"/>
      <c r="AH3221" s="381"/>
      <c r="AI3221" s="381"/>
      <c r="AJ3221" s="381"/>
      <c r="AK3221" s="381"/>
      <c r="AL3221" s="381"/>
      <c r="AM3221" s="381"/>
    </row>
    <row r="3222" spans="1:39" x14ac:dyDescent="0.35">
      <c r="A3222" s="379"/>
      <c r="B3222" s="379"/>
      <c r="C3222" s="379"/>
      <c r="D3222" s="379"/>
      <c r="E3222" s="379"/>
      <c r="F3222" s="379"/>
      <c r="G3222" s="379"/>
      <c r="H3222" s="379"/>
      <c r="I3222" s="379"/>
      <c r="J3222" s="379"/>
      <c r="K3222" s="379"/>
      <c r="L3222" s="379"/>
      <c r="M3222" s="379"/>
      <c r="N3222" s="379"/>
      <c r="O3222" s="379"/>
      <c r="P3222" s="379"/>
      <c r="Q3222" s="379"/>
      <c r="R3222" s="379"/>
      <c r="S3222" s="379"/>
      <c r="T3222" s="379"/>
      <c r="U3222" s="379"/>
      <c r="V3222" s="379"/>
      <c r="W3222" s="379"/>
      <c r="X3222" s="379"/>
      <c r="Y3222" s="379"/>
      <c r="Z3222" s="379"/>
      <c r="AA3222" s="380"/>
      <c r="AB3222" s="379"/>
      <c r="AC3222" s="379"/>
      <c r="AD3222" s="379"/>
      <c r="AE3222" s="381"/>
      <c r="AF3222" s="105"/>
      <c r="AG3222" s="381"/>
      <c r="AH3222" s="381"/>
      <c r="AI3222" s="381"/>
      <c r="AJ3222" s="381"/>
      <c r="AK3222" s="381"/>
      <c r="AL3222" s="381"/>
      <c r="AM3222" s="381"/>
    </row>
    <row r="3223" spans="1:39" x14ac:dyDescent="0.35">
      <c r="A3223" s="379"/>
      <c r="B3223" s="379"/>
      <c r="C3223" s="379"/>
      <c r="D3223" s="379"/>
      <c r="E3223" s="379"/>
      <c r="F3223" s="379"/>
      <c r="G3223" s="379"/>
      <c r="H3223" s="379"/>
      <c r="I3223" s="379"/>
      <c r="J3223" s="379"/>
      <c r="K3223" s="379"/>
      <c r="L3223" s="379"/>
      <c r="M3223" s="379"/>
      <c r="N3223" s="379"/>
      <c r="O3223" s="379"/>
      <c r="P3223" s="379"/>
      <c r="Q3223" s="379"/>
      <c r="R3223" s="379"/>
      <c r="S3223" s="379"/>
      <c r="T3223" s="379"/>
      <c r="U3223" s="379"/>
      <c r="V3223" s="379"/>
      <c r="W3223" s="379"/>
      <c r="X3223" s="379"/>
      <c r="Y3223" s="379"/>
      <c r="Z3223" s="379"/>
      <c r="AA3223" s="380"/>
      <c r="AB3223" s="379"/>
      <c r="AC3223" s="379"/>
      <c r="AD3223" s="379"/>
      <c r="AE3223" s="381"/>
      <c r="AF3223" s="105"/>
      <c r="AG3223" s="381"/>
      <c r="AH3223" s="381"/>
      <c r="AI3223" s="381"/>
      <c r="AJ3223" s="381"/>
      <c r="AK3223" s="381"/>
      <c r="AL3223" s="381"/>
      <c r="AM3223" s="381"/>
    </row>
    <row r="3224" spans="1:39" x14ac:dyDescent="0.35">
      <c r="A3224" s="379"/>
      <c r="B3224" s="379"/>
      <c r="C3224" s="379"/>
      <c r="D3224" s="379"/>
      <c r="E3224" s="379"/>
      <c r="F3224" s="379"/>
      <c r="G3224" s="379"/>
      <c r="H3224" s="379"/>
      <c r="I3224" s="379"/>
      <c r="J3224" s="379"/>
      <c r="K3224" s="379"/>
      <c r="L3224" s="379"/>
      <c r="M3224" s="379"/>
      <c r="N3224" s="379"/>
      <c r="O3224" s="379"/>
      <c r="P3224" s="379"/>
      <c r="Q3224" s="379"/>
      <c r="R3224" s="379"/>
      <c r="S3224" s="379"/>
      <c r="T3224" s="379"/>
      <c r="U3224" s="379"/>
      <c r="V3224" s="379"/>
      <c r="W3224" s="379"/>
      <c r="X3224" s="379"/>
      <c r="Y3224" s="379"/>
      <c r="Z3224" s="379"/>
      <c r="AA3224" s="380"/>
      <c r="AB3224" s="379"/>
      <c r="AC3224" s="379"/>
      <c r="AD3224" s="379"/>
      <c r="AE3224" s="381"/>
      <c r="AF3224" s="105"/>
      <c r="AG3224" s="381"/>
      <c r="AH3224" s="381"/>
      <c r="AI3224" s="381"/>
      <c r="AJ3224" s="381"/>
      <c r="AK3224" s="381"/>
      <c r="AL3224" s="381"/>
      <c r="AM3224" s="381"/>
    </row>
    <row r="3225" spans="1:39" x14ac:dyDescent="0.35">
      <c r="A3225" s="379"/>
      <c r="B3225" s="379"/>
      <c r="C3225" s="379"/>
      <c r="D3225" s="379"/>
      <c r="E3225" s="379"/>
      <c r="F3225" s="379"/>
      <c r="G3225" s="379"/>
      <c r="H3225" s="379"/>
      <c r="I3225" s="379"/>
      <c r="J3225" s="379"/>
      <c r="K3225" s="379"/>
      <c r="L3225" s="379"/>
      <c r="M3225" s="379"/>
      <c r="N3225" s="379"/>
      <c r="O3225" s="379"/>
      <c r="P3225" s="379"/>
      <c r="Q3225" s="379"/>
      <c r="R3225" s="379"/>
      <c r="S3225" s="379"/>
      <c r="T3225" s="379"/>
      <c r="U3225" s="379"/>
      <c r="V3225" s="379"/>
      <c r="W3225" s="379"/>
      <c r="X3225" s="379"/>
      <c r="Y3225" s="379"/>
      <c r="Z3225" s="379"/>
      <c r="AA3225" s="380"/>
      <c r="AB3225" s="379"/>
      <c r="AC3225" s="379"/>
      <c r="AD3225" s="379"/>
      <c r="AE3225" s="381"/>
      <c r="AF3225" s="105"/>
      <c r="AG3225" s="381"/>
      <c r="AH3225" s="381"/>
      <c r="AI3225" s="381"/>
      <c r="AJ3225" s="381"/>
      <c r="AK3225" s="381"/>
      <c r="AL3225" s="381"/>
      <c r="AM3225" s="381"/>
    </row>
    <row r="3226" spans="1:39" x14ac:dyDescent="0.35">
      <c r="A3226" s="379"/>
      <c r="B3226" s="379"/>
      <c r="C3226" s="379"/>
      <c r="D3226" s="379"/>
      <c r="E3226" s="379"/>
      <c r="F3226" s="379"/>
      <c r="G3226" s="379"/>
      <c r="H3226" s="379"/>
      <c r="I3226" s="379"/>
      <c r="J3226" s="379"/>
      <c r="K3226" s="379"/>
      <c r="L3226" s="379"/>
      <c r="M3226" s="379"/>
      <c r="N3226" s="379"/>
      <c r="O3226" s="379"/>
      <c r="P3226" s="379"/>
      <c r="Q3226" s="379"/>
      <c r="R3226" s="379"/>
      <c r="S3226" s="379"/>
      <c r="T3226" s="379"/>
      <c r="U3226" s="379"/>
      <c r="V3226" s="379"/>
      <c r="W3226" s="379"/>
      <c r="X3226" s="379"/>
      <c r="Y3226" s="379"/>
      <c r="Z3226" s="379"/>
      <c r="AA3226" s="380"/>
      <c r="AB3226" s="379"/>
      <c r="AC3226" s="379"/>
      <c r="AD3226" s="379"/>
      <c r="AE3226" s="381"/>
      <c r="AF3226" s="105"/>
      <c r="AG3226" s="381"/>
      <c r="AH3226" s="381"/>
      <c r="AI3226" s="381"/>
      <c r="AJ3226" s="381"/>
      <c r="AK3226" s="381"/>
      <c r="AL3226" s="381"/>
      <c r="AM3226" s="381"/>
    </row>
    <row r="3227" spans="1:39" x14ac:dyDescent="0.35">
      <c r="A3227" s="379"/>
      <c r="B3227" s="379"/>
      <c r="C3227" s="379"/>
      <c r="D3227" s="379"/>
      <c r="E3227" s="379"/>
      <c r="F3227" s="379"/>
      <c r="G3227" s="379"/>
      <c r="H3227" s="379"/>
      <c r="I3227" s="379"/>
      <c r="J3227" s="379"/>
      <c r="K3227" s="379"/>
      <c r="L3227" s="379"/>
      <c r="M3227" s="379"/>
      <c r="N3227" s="379"/>
      <c r="O3227" s="379"/>
      <c r="P3227" s="379"/>
      <c r="Q3227" s="379"/>
      <c r="R3227" s="379"/>
      <c r="S3227" s="379"/>
      <c r="T3227" s="379"/>
      <c r="U3227" s="379"/>
      <c r="V3227" s="379"/>
      <c r="W3227" s="379"/>
      <c r="X3227" s="379"/>
      <c r="Y3227" s="379"/>
      <c r="Z3227" s="379"/>
      <c r="AA3227" s="380"/>
      <c r="AB3227" s="379"/>
      <c r="AC3227" s="379"/>
      <c r="AD3227" s="379"/>
      <c r="AE3227" s="381"/>
      <c r="AF3227" s="105"/>
      <c r="AG3227" s="381"/>
      <c r="AH3227" s="381"/>
      <c r="AI3227" s="381"/>
      <c r="AJ3227" s="381"/>
      <c r="AK3227" s="381"/>
      <c r="AL3227" s="381"/>
      <c r="AM3227" s="381"/>
    </row>
    <row r="3228" spans="1:39" x14ac:dyDescent="0.35">
      <c r="A3228" s="379"/>
      <c r="B3228" s="379"/>
      <c r="C3228" s="379"/>
      <c r="D3228" s="379"/>
      <c r="E3228" s="379"/>
      <c r="F3228" s="379"/>
      <c r="G3228" s="379"/>
      <c r="H3228" s="379"/>
      <c r="I3228" s="379"/>
      <c r="J3228" s="379"/>
      <c r="K3228" s="379"/>
      <c r="L3228" s="379"/>
      <c r="M3228" s="379"/>
      <c r="N3228" s="379"/>
      <c r="O3228" s="379"/>
      <c r="P3228" s="379"/>
      <c r="Q3228" s="379"/>
      <c r="R3228" s="379"/>
      <c r="S3228" s="379"/>
      <c r="T3228" s="379"/>
      <c r="U3228" s="379"/>
      <c r="V3228" s="379"/>
      <c r="W3228" s="379"/>
      <c r="X3228" s="379"/>
      <c r="Y3228" s="379"/>
      <c r="Z3228" s="379"/>
      <c r="AA3228" s="380"/>
      <c r="AB3228" s="379"/>
      <c r="AC3228" s="379"/>
      <c r="AD3228" s="379"/>
      <c r="AE3228" s="381"/>
      <c r="AF3228" s="105"/>
      <c r="AG3228" s="381"/>
      <c r="AH3228" s="381"/>
      <c r="AI3228" s="381"/>
      <c r="AJ3228" s="381"/>
      <c r="AK3228" s="381"/>
      <c r="AL3228" s="381"/>
      <c r="AM3228" s="381"/>
    </row>
    <row r="3229" spans="1:39" x14ac:dyDescent="0.35">
      <c r="A3229" s="379"/>
      <c r="B3229" s="379"/>
      <c r="C3229" s="379"/>
      <c r="D3229" s="379"/>
      <c r="E3229" s="379"/>
      <c r="F3229" s="379"/>
      <c r="G3229" s="379"/>
      <c r="H3229" s="379"/>
      <c r="I3229" s="379"/>
      <c r="J3229" s="379"/>
      <c r="K3229" s="379"/>
      <c r="L3229" s="379"/>
      <c r="M3229" s="379"/>
      <c r="N3229" s="379"/>
      <c r="O3229" s="379"/>
      <c r="P3229" s="379"/>
      <c r="Q3229" s="379"/>
      <c r="R3229" s="379"/>
      <c r="S3229" s="379"/>
      <c r="T3229" s="379"/>
      <c r="U3229" s="379"/>
      <c r="V3229" s="379"/>
      <c r="W3229" s="379"/>
      <c r="X3229" s="379"/>
      <c r="Y3229" s="379"/>
      <c r="Z3229" s="379"/>
      <c r="AA3229" s="380"/>
      <c r="AB3229" s="379"/>
      <c r="AC3229" s="379"/>
      <c r="AD3229" s="379"/>
      <c r="AE3229" s="381"/>
      <c r="AF3229" s="105"/>
      <c r="AG3229" s="381"/>
      <c r="AH3229" s="381"/>
      <c r="AI3229" s="381"/>
      <c r="AJ3229" s="381"/>
      <c r="AK3229" s="381"/>
      <c r="AL3229" s="381"/>
      <c r="AM3229" s="381"/>
    </row>
    <row r="3230" spans="1:39" x14ac:dyDescent="0.35">
      <c r="A3230" s="379"/>
      <c r="B3230" s="379"/>
      <c r="C3230" s="379"/>
      <c r="D3230" s="379"/>
      <c r="E3230" s="379"/>
      <c r="F3230" s="379"/>
      <c r="G3230" s="379"/>
      <c r="H3230" s="379"/>
      <c r="I3230" s="379"/>
      <c r="J3230" s="379"/>
      <c r="K3230" s="379"/>
      <c r="L3230" s="379"/>
      <c r="M3230" s="379"/>
      <c r="N3230" s="379"/>
      <c r="O3230" s="379"/>
      <c r="P3230" s="379"/>
      <c r="Q3230" s="379"/>
      <c r="R3230" s="379"/>
      <c r="S3230" s="379"/>
      <c r="T3230" s="379"/>
      <c r="U3230" s="379"/>
      <c r="V3230" s="379"/>
      <c r="W3230" s="379"/>
      <c r="X3230" s="379"/>
      <c r="Y3230" s="379"/>
      <c r="Z3230" s="379"/>
      <c r="AA3230" s="380"/>
      <c r="AB3230" s="379"/>
      <c r="AC3230" s="379"/>
      <c r="AD3230" s="379"/>
      <c r="AE3230" s="381"/>
      <c r="AF3230" s="105"/>
      <c r="AG3230" s="381"/>
      <c r="AH3230" s="381"/>
      <c r="AI3230" s="381"/>
      <c r="AJ3230" s="381"/>
      <c r="AK3230" s="381"/>
      <c r="AL3230" s="381"/>
      <c r="AM3230" s="381"/>
    </row>
    <row r="3231" spans="1:39" x14ac:dyDescent="0.35">
      <c r="A3231" s="379"/>
      <c r="B3231" s="379"/>
      <c r="C3231" s="379"/>
      <c r="D3231" s="379"/>
      <c r="E3231" s="379"/>
      <c r="F3231" s="379"/>
      <c r="G3231" s="379"/>
      <c r="H3231" s="379"/>
      <c r="I3231" s="379"/>
      <c r="J3231" s="379"/>
      <c r="K3231" s="379"/>
      <c r="L3231" s="379"/>
      <c r="M3231" s="379"/>
      <c r="N3231" s="379"/>
      <c r="O3231" s="379"/>
      <c r="P3231" s="379"/>
      <c r="Q3231" s="379"/>
      <c r="R3231" s="379"/>
      <c r="S3231" s="379"/>
      <c r="T3231" s="379"/>
      <c r="U3231" s="379"/>
      <c r="V3231" s="379"/>
      <c r="W3231" s="379"/>
      <c r="X3231" s="379"/>
      <c r="Y3231" s="379"/>
      <c r="Z3231" s="379"/>
      <c r="AA3231" s="380"/>
      <c r="AB3231" s="379"/>
      <c r="AC3231" s="379"/>
      <c r="AD3231" s="379"/>
      <c r="AE3231" s="381"/>
      <c r="AF3231" s="105"/>
      <c r="AG3231" s="381"/>
      <c r="AH3231" s="381"/>
      <c r="AI3231" s="381"/>
      <c r="AJ3231" s="381"/>
      <c r="AK3231" s="381"/>
      <c r="AL3231" s="381"/>
      <c r="AM3231" s="381"/>
    </row>
    <row r="3232" spans="1:39" x14ac:dyDescent="0.35">
      <c r="A3232" s="379"/>
      <c r="B3232" s="379"/>
      <c r="C3232" s="379"/>
      <c r="D3232" s="379"/>
      <c r="E3232" s="379"/>
      <c r="F3232" s="379"/>
      <c r="G3232" s="379"/>
      <c r="H3232" s="379"/>
      <c r="I3232" s="379"/>
      <c r="J3232" s="379"/>
      <c r="K3232" s="379"/>
      <c r="L3232" s="379"/>
      <c r="M3232" s="379"/>
      <c r="N3232" s="379"/>
      <c r="O3232" s="379"/>
      <c r="P3232" s="379"/>
      <c r="Q3232" s="379"/>
      <c r="R3232" s="379"/>
      <c r="S3232" s="379"/>
      <c r="T3232" s="379"/>
      <c r="U3232" s="379"/>
      <c r="V3232" s="379"/>
      <c r="W3232" s="379"/>
      <c r="X3232" s="379"/>
      <c r="Y3232" s="379"/>
      <c r="Z3232" s="379"/>
      <c r="AA3232" s="380"/>
      <c r="AB3232" s="379"/>
      <c r="AC3232" s="379"/>
      <c r="AD3232" s="379"/>
      <c r="AE3232" s="381"/>
      <c r="AF3232" s="105"/>
      <c r="AG3232" s="381"/>
      <c r="AH3232" s="381"/>
      <c r="AI3232" s="381"/>
      <c r="AJ3232" s="381"/>
      <c r="AK3232" s="381"/>
      <c r="AL3232" s="381"/>
      <c r="AM3232" s="381"/>
    </row>
    <row r="3233" spans="1:39" x14ac:dyDescent="0.35">
      <c r="A3233" s="379"/>
      <c r="B3233" s="379"/>
      <c r="C3233" s="379"/>
      <c r="D3233" s="379"/>
      <c r="E3233" s="379"/>
      <c r="F3233" s="379"/>
      <c r="G3233" s="379"/>
      <c r="H3233" s="379"/>
      <c r="I3233" s="379"/>
      <c r="J3233" s="379"/>
      <c r="K3233" s="379"/>
      <c r="L3233" s="379"/>
      <c r="M3233" s="379"/>
      <c r="N3233" s="379"/>
      <c r="O3233" s="379"/>
      <c r="P3233" s="379"/>
      <c r="Q3233" s="379"/>
      <c r="R3233" s="379"/>
      <c r="S3233" s="379"/>
      <c r="T3233" s="379"/>
      <c r="U3233" s="379"/>
      <c r="V3233" s="379"/>
      <c r="W3233" s="379"/>
      <c r="X3233" s="379"/>
      <c r="Y3233" s="379"/>
      <c r="Z3233" s="379"/>
      <c r="AA3233" s="380"/>
      <c r="AB3233" s="379"/>
      <c r="AC3233" s="379"/>
      <c r="AD3233" s="379"/>
      <c r="AE3233" s="381"/>
      <c r="AF3233" s="105"/>
      <c r="AG3233" s="381"/>
      <c r="AH3233" s="381"/>
      <c r="AI3233" s="381"/>
      <c r="AJ3233" s="381"/>
      <c r="AK3233" s="381"/>
      <c r="AL3233" s="381"/>
      <c r="AM3233" s="381"/>
    </row>
    <row r="3234" spans="1:39" x14ac:dyDescent="0.35">
      <c r="A3234" s="379"/>
      <c r="B3234" s="379"/>
      <c r="C3234" s="379"/>
      <c r="D3234" s="379"/>
      <c r="E3234" s="379"/>
      <c r="F3234" s="379"/>
      <c r="G3234" s="379"/>
      <c r="H3234" s="379"/>
      <c r="I3234" s="379"/>
      <c r="J3234" s="379"/>
      <c r="K3234" s="379"/>
      <c r="L3234" s="379"/>
      <c r="M3234" s="379"/>
      <c r="N3234" s="379"/>
      <c r="O3234" s="379"/>
      <c r="P3234" s="379"/>
      <c r="Q3234" s="379"/>
      <c r="R3234" s="379"/>
      <c r="S3234" s="379"/>
      <c r="T3234" s="379"/>
      <c r="U3234" s="379"/>
      <c r="V3234" s="379"/>
      <c r="W3234" s="379"/>
      <c r="X3234" s="379"/>
      <c r="Y3234" s="379"/>
      <c r="Z3234" s="379"/>
      <c r="AA3234" s="380"/>
      <c r="AB3234" s="379"/>
      <c r="AC3234" s="379"/>
      <c r="AD3234" s="379"/>
      <c r="AE3234" s="381"/>
      <c r="AF3234" s="105"/>
      <c r="AG3234" s="381"/>
      <c r="AH3234" s="381"/>
      <c r="AI3234" s="381"/>
      <c r="AJ3234" s="381"/>
      <c r="AK3234" s="381"/>
      <c r="AL3234" s="381"/>
      <c r="AM3234" s="381"/>
    </row>
    <row r="3235" spans="1:39" x14ac:dyDescent="0.35">
      <c r="A3235" s="379"/>
      <c r="B3235" s="379"/>
      <c r="C3235" s="379"/>
      <c r="D3235" s="379"/>
      <c r="E3235" s="379"/>
      <c r="F3235" s="379"/>
      <c r="G3235" s="379"/>
      <c r="H3235" s="379"/>
      <c r="I3235" s="379"/>
      <c r="J3235" s="379"/>
      <c r="K3235" s="379"/>
      <c r="L3235" s="379"/>
      <c r="M3235" s="379"/>
      <c r="N3235" s="379"/>
      <c r="O3235" s="379"/>
      <c r="P3235" s="379"/>
      <c r="Q3235" s="379"/>
      <c r="R3235" s="379"/>
      <c r="S3235" s="379"/>
      <c r="T3235" s="379"/>
      <c r="U3235" s="379"/>
      <c r="V3235" s="379"/>
      <c r="W3235" s="379"/>
      <c r="X3235" s="379"/>
      <c r="Y3235" s="379"/>
      <c r="Z3235" s="379"/>
      <c r="AA3235" s="380"/>
      <c r="AB3235" s="379"/>
      <c r="AC3235" s="379"/>
      <c r="AD3235" s="379"/>
      <c r="AE3235" s="381"/>
      <c r="AF3235" s="105"/>
      <c r="AG3235" s="381"/>
      <c r="AH3235" s="381"/>
      <c r="AI3235" s="381"/>
      <c r="AJ3235" s="381"/>
      <c r="AK3235" s="381"/>
      <c r="AL3235" s="381"/>
      <c r="AM3235" s="381"/>
    </row>
    <row r="3236" spans="1:39" x14ac:dyDescent="0.35">
      <c r="A3236" s="379"/>
      <c r="B3236" s="379"/>
      <c r="C3236" s="379"/>
      <c r="D3236" s="379"/>
      <c r="E3236" s="379"/>
      <c r="F3236" s="379"/>
      <c r="G3236" s="379"/>
      <c r="H3236" s="379"/>
      <c r="I3236" s="379"/>
      <c r="J3236" s="379"/>
      <c r="K3236" s="379"/>
      <c r="L3236" s="379"/>
      <c r="M3236" s="379"/>
      <c r="N3236" s="379"/>
      <c r="O3236" s="379"/>
      <c r="P3236" s="379"/>
      <c r="Q3236" s="379"/>
      <c r="R3236" s="379"/>
      <c r="S3236" s="379"/>
      <c r="T3236" s="379"/>
      <c r="U3236" s="379"/>
      <c r="V3236" s="379"/>
      <c r="W3236" s="379"/>
      <c r="X3236" s="379"/>
      <c r="Y3236" s="379"/>
      <c r="Z3236" s="379"/>
      <c r="AA3236" s="380"/>
      <c r="AB3236" s="379"/>
      <c r="AC3236" s="379"/>
      <c r="AD3236" s="379"/>
      <c r="AE3236" s="381"/>
      <c r="AF3236" s="105"/>
      <c r="AG3236" s="381"/>
      <c r="AH3236" s="381"/>
      <c r="AI3236" s="381"/>
      <c r="AJ3236" s="381"/>
      <c r="AK3236" s="381"/>
      <c r="AL3236" s="381"/>
      <c r="AM3236" s="381"/>
    </row>
    <row r="3237" spans="1:39" x14ac:dyDescent="0.35">
      <c r="A3237" s="379"/>
      <c r="B3237" s="379"/>
      <c r="C3237" s="379"/>
      <c r="D3237" s="379"/>
      <c r="E3237" s="379"/>
      <c r="F3237" s="379"/>
      <c r="G3237" s="379"/>
      <c r="H3237" s="379"/>
      <c r="I3237" s="379"/>
      <c r="J3237" s="379"/>
      <c r="K3237" s="379"/>
      <c r="L3237" s="379"/>
      <c r="M3237" s="379"/>
      <c r="N3237" s="379"/>
      <c r="O3237" s="379"/>
      <c r="P3237" s="379"/>
      <c r="Q3237" s="379"/>
      <c r="R3237" s="379"/>
      <c r="S3237" s="379"/>
      <c r="T3237" s="379"/>
      <c r="U3237" s="379"/>
      <c r="V3237" s="379"/>
      <c r="W3237" s="379"/>
      <c r="X3237" s="379"/>
      <c r="Y3237" s="379"/>
      <c r="Z3237" s="379"/>
      <c r="AA3237" s="380"/>
      <c r="AB3237" s="379"/>
      <c r="AC3237" s="379"/>
      <c r="AD3237" s="379"/>
      <c r="AE3237" s="381"/>
      <c r="AF3237" s="105"/>
      <c r="AG3237" s="381"/>
      <c r="AH3237" s="381"/>
      <c r="AI3237" s="381"/>
      <c r="AJ3237" s="381"/>
      <c r="AK3237" s="381"/>
      <c r="AL3237" s="381"/>
      <c r="AM3237" s="381"/>
    </row>
    <row r="3238" spans="1:39" x14ac:dyDescent="0.35">
      <c r="A3238" s="379"/>
      <c r="B3238" s="379"/>
      <c r="C3238" s="379"/>
      <c r="D3238" s="379"/>
      <c r="E3238" s="379"/>
      <c r="F3238" s="379"/>
      <c r="G3238" s="379"/>
      <c r="H3238" s="379"/>
      <c r="I3238" s="379"/>
      <c r="J3238" s="379"/>
      <c r="K3238" s="379"/>
      <c r="L3238" s="379"/>
      <c r="M3238" s="379"/>
      <c r="N3238" s="379"/>
      <c r="O3238" s="379"/>
      <c r="P3238" s="379"/>
      <c r="Q3238" s="379"/>
      <c r="R3238" s="379"/>
      <c r="S3238" s="379"/>
      <c r="T3238" s="379"/>
      <c r="U3238" s="379"/>
      <c r="V3238" s="379"/>
      <c r="W3238" s="379"/>
      <c r="X3238" s="379"/>
      <c r="Y3238" s="379"/>
      <c r="Z3238" s="379"/>
      <c r="AA3238" s="380"/>
      <c r="AB3238" s="379"/>
      <c r="AC3238" s="379"/>
      <c r="AD3238" s="379"/>
      <c r="AE3238" s="381"/>
      <c r="AF3238" s="105"/>
      <c r="AG3238" s="381"/>
      <c r="AH3238" s="381"/>
      <c r="AI3238" s="381"/>
      <c r="AJ3238" s="381"/>
      <c r="AK3238" s="381"/>
      <c r="AL3238" s="381"/>
      <c r="AM3238" s="381"/>
    </row>
    <row r="3239" spans="1:39" x14ac:dyDescent="0.35">
      <c r="A3239" s="379"/>
      <c r="B3239" s="379"/>
      <c r="C3239" s="379"/>
      <c r="D3239" s="379"/>
      <c r="E3239" s="379"/>
      <c r="F3239" s="379"/>
      <c r="G3239" s="379"/>
      <c r="H3239" s="379"/>
      <c r="I3239" s="379"/>
      <c r="J3239" s="379"/>
      <c r="K3239" s="379"/>
      <c r="L3239" s="379"/>
      <c r="M3239" s="379"/>
      <c r="N3239" s="379"/>
      <c r="O3239" s="379"/>
      <c r="P3239" s="379"/>
      <c r="Q3239" s="379"/>
      <c r="R3239" s="379"/>
      <c r="S3239" s="379"/>
      <c r="T3239" s="379"/>
      <c r="U3239" s="379"/>
      <c r="V3239" s="379"/>
      <c r="W3239" s="379"/>
      <c r="X3239" s="379"/>
      <c r="Y3239" s="379"/>
      <c r="Z3239" s="379"/>
      <c r="AA3239" s="380"/>
      <c r="AB3239" s="379"/>
      <c r="AC3239" s="379"/>
      <c r="AD3239" s="379"/>
      <c r="AE3239" s="381"/>
      <c r="AF3239" s="105"/>
      <c r="AG3239" s="381"/>
      <c r="AH3239" s="381"/>
      <c r="AI3239" s="381"/>
      <c r="AJ3239" s="381"/>
      <c r="AK3239" s="381"/>
      <c r="AL3239" s="381"/>
      <c r="AM3239" s="381"/>
    </row>
    <row r="3240" spans="1:39" x14ac:dyDescent="0.35">
      <c r="A3240" s="379"/>
      <c r="B3240" s="379"/>
      <c r="C3240" s="379"/>
      <c r="D3240" s="379"/>
      <c r="E3240" s="379"/>
      <c r="F3240" s="379"/>
      <c r="G3240" s="379"/>
      <c r="H3240" s="379"/>
      <c r="I3240" s="379"/>
      <c r="J3240" s="379"/>
      <c r="K3240" s="379"/>
      <c r="L3240" s="379"/>
      <c r="M3240" s="379"/>
      <c r="N3240" s="379"/>
      <c r="O3240" s="379"/>
      <c r="P3240" s="379"/>
      <c r="Q3240" s="379"/>
      <c r="R3240" s="379"/>
      <c r="S3240" s="379"/>
      <c r="T3240" s="379"/>
      <c r="U3240" s="379"/>
      <c r="V3240" s="379"/>
      <c r="W3240" s="379"/>
      <c r="X3240" s="379"/>
      <c r="Y3240" s="379"/>
      <c r="Z3240" s="379"/>
      <c r="AA3240" s="380"/>
      <c r="AB3240" s="379"/>
      <c r="AC3240" s="379"/>
      <c r="AD3240" s="379"/>
      <c r="AE3240" s="381"/>
      <c r="AF3240" s="105"/>
      <c r="AG3240" s="381"/>
      <c r="AH3240" s="381"/>
      <c r="AI3240" s="381"/>
      <c r="AJ3240" s="381"/>
      <c r="AK3240" s="381"/>
      <c r="AL3240" s="381"/>
      <c r="AM3240" s="381"/>
    </row>
    <row r="3241" spans="1:39" x14ac:dyDescent="0.35">
      <c r="A3241" s="379"/>
      <c r="B3241" s="379"/>
      <c r="C3241" s="379"/>
      <c r="D3241" s="379"/>
      <c r="E3241" s="379"/>
      <c r="F3241" s="379"/>
      <c r="G3241" s="379"/>
      <c r="H3241" s="379"/>
      <c r="I3241" s="379"/>
      <c r="J3241" s="379"/>
      <c r="K3241" s="379"/>
      <c r="L3241" s="379"/>
      <c r="M3241" s="379"/>
      <c r="N3241" s="379"/>
      <c r="O3241" s="379"/>
      <c r="P3241" s="379"/>
      <c r="Q3241" s="379"/>
      <c r="R3241" s="379"/>
      <c r="S3241" s="379"/>
      <c r="T3241" s="379"/>
      <c r="U3241" s="379"/>
      <c r="V3241" s="379"/>
      <c r="W3241" s="379"/>
      <c r="X3241" s="379"/>
      <c r="Y3241" s="379"/>
      <c r="Z3241" s="379"/>
      <c r="AA3241" s="380"/>
      <c r="AB3241" s="379"/>
      <c r="AC3241" s="379"/>
      <c r="AD3241" s="379"/>
      <c r="AE3241" s="381"/>
      <c r="AF3241" s="105"/>
      <c r="AG3241" s="381"/>
      <c r="AH3241" s="381"/>
      <c r="AI3241" s="381"/>
      <c r="AJ3241" s="381"/>
      <c r="AK3241" s="381"/>
      <c r="AL3241" s="381"/>
      <c r="AM3241" s="381"/>
    </row>
    <row r="3242" spans="1:39" x14ac:dyDescent="0.35">
      <c r="A3242" s="379"/>
      <c r="B3242" s="379"/>
      <c r="C3242" s="379"/>
      <c r="D3242" s="379"/>
      <c r="E3242" s="379"/>
      <c r="F3242" s="379"/>
      <c r="G3242" s="379"/>
      <c r="H3242" s="379"/>
      <c r="I3242" s="379"/>
      <c r="J3242" s="379"/>
      <c r="K3242" s="379"/>
      <c r="L3242" s="379"/>
      <c r="M3242" s="379"/>
      <c r="N3242" s="379"/>
      <c r="O3242" s="379"/>
      <c r="P3242" s="379"/>
      <c r="Q3242" s="379"/>
      <c r="R3242" s="379"/>
      <c r="S3242" s="379"/>
      <c r="T3242" s="379"/>
      <c r="U3242" s="379"/>
      <c r="V3242" s="379"/>
      <c r="W3242" s="379"/>
      <c r="X3242" s="379"/>
      <c r="Y3242" s="379"/>
      <c r="Z3242" s="379"/>
      <c r="AA3242" s="380"/>
      <c r="AB3242" s="379"/>
      <c r="AC3242" s="379"/>
      <c r="AD3242" s="379"/>
      <c r="AE3242" s="381"/>
      <c r="AF3242" s="105"/>
      <c r="AG3242" s="381"/>
      <c r="AH3242" s="381"/>
      <c r="AI3242" s="381"/>
      <c r="AJ3242" s="381"/>
      <c r="AK3242" s="381"/>
      <c r="AL3242" s="381"/>
      <c r="AM3242" s="381"/>
    </row>
    <row r="3243" spans="1:39" x14ac:dyDescent="0.35">
      <c r="A3243" s="379"/>
      <c r="B3243" s="379"/>
      <c r="C3243" s="379"/>
      <c r="D3243" s="379"/>
      <c r="E3243" s="379"/>
      <c r="F3243" s="379"/>
      <c r="G3243" s="379"/>
      <c r="H3243" s="379"/>
      <c r="I3243" s="379"/>
      <c r="J3243" s="379"/>
      <c r="K3243" s="379"/>
      <c r="L3243" s="379"/>
      <c r="M3243" s="379"/>
      <c r="N3243" s="379"/>
      <c r="O3243" s="379"/>
      <c r="P3243" s="379"/>
      <c r="Q3243" s="379"/>
      <c r="R3243" s="379"/>
      <c r="S3243" s="379"/>
      <c r="T3243" s="379"/>
      <c r="U3243" s="379"/>
      <c r="V3243" s="379"/>
      <c r="W3243" s="379"/>
      <c r="X3243" s="379"/>
      <c r="Y3243" s="379"/>
      <c r="Z3243" s="379"/>
      <c r="AA3243" s="380"/>
      <c r="AB3243" s="379"/>
      <c r="AC3243" s="379"/>
      <c r="AD3243" s="379"/>
      <c r="AE3243" s="381"/>
      <c r="AF3243" s="105"/>
      <c r="AG3243" s="381"/>
      <c r="AH3243" s="381"/>
      <c r="AI3243" s="381"/>
      <c r="AJ3243" s="381"/>
      <c r="AK3243" s="381"/>
      <c r="AL3243" s="381"/>
      <c r="AM3243" s="381"/>
    </row>
    <row r="3244" spans="1:39" x14ac:dyDescent="0.35">
      <c r="A3244" s="379"/>
      <c r="B3244" s="379"/>
      <c r="C3244" s="379"/>
      <c r="D3244" s="379"/>
      <c r="E3244" s="379"/>
      <c r="F3244" s="379"/>
      <c r="G3244" s="379"/>
      <c r="H3244" s="379"/>
      <c r="I3244" s="379"/>
      <c r="J3244" s="379"/>
      <c r="K3244" s="379"/>
      <c r="L3244" s="379"/>
      <c r="M3244" s="379"/>
      <c r="N3244" s="379"/>
      <c r="O3244" s="379"/>
      <c r="P3244" s="379"/>
      <c r="Q3244" s="379"/>
      <c r="R3244" s="379"/>
      <c r="S3244" s="379"/>
      <c r="T3244" s="379"/>
      <c r="U3244" s="379"/>
      <c r="V3244" s="379"/>
      <c r="W3244" s="379"/>
      <c r="X3244" s="379"/>
      <c r="Y3244" s="379"/>
      <c r="Z3244" s="379"/>
      <c r="AA3244" s="380"/>
      <c r="AB3244" s="379"/>
      <c r="AC3244" s="379"/>
      <c r="AD3244" s="379"/>
      <c r="AE3244" s="381"/>
      <c r="AF3244" s="105"/>
      <c r="AG3244" s="381"/>
      <c r="AH3244" s="381"/>
      <c r="AI3244" s="381"/>
      <c r="AJ3244" s="381"/>
      <c r="AK3244" s="381"/>
      <c r="AL3244" s="381"/>
      <c r="AM3244" s="381"/>
    </row>
    <row r="3245" spans="1:39" x14ac:dyDescent="0.35">
      <c r="A3245" s="379"/>
      <c r="B3245" s="379"/>
      <c r="C3245" s="379"/>
      <c r="D3245" s="379"/>
      <c r="E3245" s="379"/>
      <c r="F3245" s="379"/>
      <c r="G3245" s="379"/>
      <c r="H3245" s="379"/>
      <c r="I3245" s="379"/>
      <c r="J3245" s="379"/>
      <c r="K3245" s="379"/>
      <c r="L3245" s="379"/>
      <c r="M3245" s="379"/>
      <c r="N3245" s="379"/>
      <c r="O3245" s="379"/>
      <c r="P3245" s="379"/>
      <c r="Q3245" s="379"/>
      <c r="R3245" s="379"/>
      <c r="S3245" s="379"/>
      <c r="T3245" s="379"/>
      <c r="U3245" s="379"/>
      <c r="V3245" s="379"/>
      <c r="W3245" s="379"/>
      <c r="X3245" s="379"/>
      <c r="Y3245" s="379"/>
      <c r="Z3245" s="379"/>
      <c r="AA3245" s="380"/>
      <c r="AB3245" s="379"/>
      <c r="AC3245" s="379"/>
      <c r="AD3245" s="379"/>
      <c r="AE3245" s="381"/>
      <c r="AF3245" s="105"/>
      <c r="AG3245" s="381"/>
      <c r="AH3245" s="381"/>
      <c r="AI3245" s="381"/>
      <c r="AJ3245" s="381"/>
      <c r="AK3245" s="381"/>
      <c r="AL3245" s="381"/>
      <c r="AM3245" s="381"/>
    </row>
    <row r="3246" spans="1:39" x14ac:dyDescent="0.35">
      <c r="A3246" s="379"/>
      <c r="B3246" s="379"/>
      <c r="C3246" s="379"/>
      <c r="D3246" s="379"/>
      <c r="E3246" s="379"/>
      <c r="F3246" s="379"/>
      <c r="G3246" s="379"/>
      <c r="H3246" s="379"/>
      <c r="I3246" s="379"/>
      <c r="J3246" s="379"/>
      <c r="K3246" s="379"/>
      <c r="L3246" s="379"/>
      <c r="M3246" s="379"/>
      <c r="N3246" s="379"/>
      <c r="O3246" s="379"/>
      <c r="P3246" s="379"/>
      <c r="Q3246" s="379"/>
      <c r="R3246" s="379"/>
      <c r="S3246" s="379"/>
      <c r="T3246" s="379"/>
      <c r="U3246" s="379"/>
      <c r="V3246" s="379"/>
      <c r="W3246" s="379"/>
      <c r="X3246" s="379"/>
      <c r="Y3246" s="379"/>
      <c r="Z3246" s="379"/>
      <c r="AA3246" s="380"/>
      <c r="AB3246" s="379"/>
      <c r="AC3246" s="379"/>
      <c r="AD3246" s="379"/>
      <c r="AE3246" s="381"/>
      <c r="AF3246" s="105"/>
      <c r="AG3246" s="381"/>
      <c r="AH3246" s="381"/>
      <c r="AI3246" s="381"/>
      <c r="AJ3246" s="381"/>
      <c r="AK3246" s="381"/>
      <c r="AL3246" s="381"/>
      <c r="AM3246" s="381"/>
    </row>
    <row r="3247" spans="1:39" x14ac:dyDescent="0.35">
      <c r="A3247" s="379"/>
      <c r="B3247" s="379"/>
      <c r="C3247" s="379"/>
      <c r="D3247" s="379"/>
      <c r="E3247" s="379"/>
      <c r="F3247" s="379"/>
      <c r="G3247" s="379"/>
      <c r="H3247" s="379"/>
      <c r="I3247" s="379"/>
      <c r="J3247" s="379"/>
      <c r="K3247" s="379"/>
      <c r="L3247" s="379"/>
      <c r="M3247" s="379"/>
      <c r="N3247" s="379"/>
      <c r="O3247" s="379"/>
      <c r="P3247" s="379"/>
      <c r="Q3247" s="379"/>
      <c r="R3247" s="379"/>
      <c r="S3247" s="379"/>
      <c r="T3247" s="379"/>
      <c r="U3247" s="379"/>
      <c r="V3247" s="379"/>
      <c r="W3247" s="379"/>
      <c r="X3247" s="379"/>
      <c r="Y3247" s="379"/>
      <c r="Z3247" s="379"/>
      <c r="AA3247" s="380"/>
      <c r="AB3247" s="379"/>
      <c r="AC3247" s="379"/>
      <c r="AD3247" s="379"/>
      <c r="AE3247" s="381"/>
      <c r="AF3247" s="105"/>
      <c r="AG3247" s="381"/>
      <c r="AH3247" s="381"/>
      <c r="AI3247" s="381"/>
      <c r="AJ3247" s="381"/>
      <c r="AK3247" s="381"/>
      <c r="AL3247" s="381"/>
      <c r="AM3247" s="381"/>
    </row>
    <row r="3248" spans="1:39" x14ac:dyDescent="0.35">
      <c r="A3248" s="379"/>
      <c r="B3248" s="379"/>
      <c r="C3248" s="379"/>
      <c r="D3248" s="379"/>
      <c r="E3248" s="379"/>
      <c r="F3248" s="379"/>
      <c r="G3248" s="379"/>
      <c r="H3248" s="379"/>
      <c r="I3248" s="379"/>
      <c r="J3248" s="379"/>
      <c r="K3248" s="379"/>
      <c r="L3248" s="379"/>
      <c r="M3248" s="379"/>
      <c r="N3248" s="379"/>
      <c r="O3248" s="379"/>
      <c r="P3248" s="379"/>
      <c r="Q3248" s="379"/>
      <c r="R3248" s="379"/>
      <c r="S3248" s="379"/>
      <c r="T3248" s="379"/>
      <c r="U3248" s="379"/>
      <c r="V3248" s="379"/>
      <c r="W3248" s="379"/>
      <c r="X3248" s="379"/>
      <c r="Y3248" s="379"/>
      <c r="Z3248" s="379"/>
      <c r="AA3248" s="380"/>
      <c r="AB3248" s="379"/>
      <c r="AC3248" s="379"/>
      <c r="AD3248" s="379"/>
      <c r="AE3248" s="381"/>
      <c r="AF3248" s="105"/>
      <c r="AG3248" s="381"/>
      <c r="AH3248" s="381"/>
      <c r="AI3248" s="381"/>
      <c r="AJ3248" s="381"/>
      <c r="AK3248" s="381"/>
      <c r="AL3248" s="381"/>
      <c r="AM3248" s="381"/>
    </row>
    <row r="3249" spans="1:39" x14ac:dyDescent="0.35">
      <c r="A3249" s="379"/>
      <c r="B3249" s="379"/>
      <c r="C3249" s="379"/>
      <c r="D3249" s="379"/>
      <c r="E3249" s="379"/>
      <c r="F3249" s="379"/>
      <c r="G3249" s="379"/>
      <c r="H3249" s="379"/>
      <c r="I3249" s="379"/>
      <c r="J3249" s="379"/>
      <c r="K3249" s="379"/>
      <c r="L3249" s="379"/>
      <c r="M3249" s="379"/>
      <c r="N3249" s="379"/>
      <c r="O3249" s="379"/>
      <c r="P3249" s="379"/>
      <c r="Q3249" s="379"/>
      <c r="R3249" s="379"/>
      <c r="S3249" s="379"/>
      <c r="T3249" s="379"/>
      <c r="U3249" s="379"/>
      <c r="V3249" s="379"/>
      <c r="W3249" s="379"/>
      <c r="X3249" s="379"/>
      <c r="Y3249" s="379"/>
      <c r="Z3249" s="379"/>
      <c r="AA3249" s="380"/>
      <c r="AB3249" s="379"/>
      <c r="AC3249" s="379"/>
      <c r="AD3249" s="379"/>
      <c r="AE3249" s="381"/>
      <c r="AF3249" s="105"/>
      <c r="AG3249" s="381"/>
      <c r="AH3249" s="381"/>
      <c r="AI3249" s="381"/>
      <c r="AJ3249" s="381"/>
      <c r="AK3249" s="381"/>
      <c r="AL3249" s="381"/>
      <c r="AM3249" s="381"/>
    </row>
    <row r="3250" spans="1:39" x14ac:dyDescent="0.35">
      <c r="A3250" s="379"/>
      <c r="B3250" s="379"/>
      <c r="C3250" s="379"/>
      <c r="D3250" s="379"/>
      <c r="E3250" s="379"/>
      <c r="F3250" s="379"/>
      <c r="G3250" s="379"/>
      <c r="H3250" s="379"/>
      <c r="I3250" s="379"/>
      <c r="J3250" s="379"/>
      <c r="K3250" s="379"/>
      <c r="L3250" s="379"/>
      <c r="M3250" s="379"/>
      <c r="N3250" s="379"/>
      <c r="O3250" s="379"/>
      <c r="P3250" s="379"/>
      <c r="Q3250" s="379"/>
      <c r="R3250" s="379"/>
      <c r="S3250" s="379"/>
      <c r="T3250" s="379"/>
      <c r="U3250" s="379"/>
      <c r="V3250" s="379"/>
      <c r="W3250" s="379"/>
      <c r="X3250" s="379"/>
      <c r="Y3250" s="379"/>
      <c r="Z3250" s="379"/>
      <c r="AA3250" s="380"/>
      <c r="AB3250" s="379"/>
      <c r="AC3250" s="379"/>
      <c r="AD3250" s="379"/>
      <c r="AE3250" s="381"/>
      <c r="AF3250" s="105"/>
      <c r="AG3250" s="381"/>
      <c r="AH3250" s="381"/>
      <c r="AI3250" s="381"/>
      <c r="AJ3250" s="381"/>
      <c r="AK3250" s="381"/>
      <c r="AL3250" s="381"/>
      <c r="AM3250" s="381"/>
    </row>
    <row r="3251" spans="1:39" x14ac:dyDescent="0.35">
      <c r="A3251" s="379"/>
      <c r="B3251" s="379"/>
      <c r="C3251" s="379"/>
      <c r="D3251" s="379"/>
      <c r="E3251" s="379"/>
      <c r="F3251" s="379"/>
      <c r="G3251" s="379"/>
      <c r="H3251" s="379"/>
      <c r="I3251" s="379"/>
      <c r="J3251" s="379"/>
      <c r="K3251" s="379"/>
      <c r="L3251" s="379"/>
      <c r="M3251" s="379"/>
      <c r="N3251" s="379"/>
      <c r="O3251" s="379"/>
      <c r="P3251" s="379"/>
      <c r="Q3251" s="379"/>
      <c r="R3251" s="379"/>
      <c r="S3251" s="379"/>
      <c r="T3251" s="379"/>
      <c r="U3251" s="379"/>
      <c r="V3251" s="379"/>
      <c r="W3251" s="379"/>
      <c r="X3251" s="379"/>
      <c r="Y3251" s="379"/>
      <c r="Z3251" s="379"/>
      <c r="AA3251" s="380"/>
      <c r="AB3251" s="379"/>
      <c r="AC3251" s="379"/>
      <c r="AD3251" s="379"/>
      <c r="AE3251" s="381"/>
      <c r="AF3251" s="105"/>
      <c r="AG3251" s="381"/>
      <c r="AH3251" s="381"/>
      <c r="AI3251" s="381"/>
      <c r="AJ3251" s="381"/>
      <c r="AK3251" s="381"/>
      <c r="AL3251" s="381"/>
      <c r="AM3251" s="381"/>
    </row>
    <row r="3252" spans="1:39" x14ac:dyDescent="0.35">
      <c r="A3252" s="379"/>
      <c r="B3252" s="379"/>
      <c r="C3252" s="379"/>
      <c r="D3252" s="379"/>
      <c r="E3252" s="379"/>
      <c r="F3252" s="379"/>
      <c r="G3252" s="379"/>
      <c r="H3252" s="379"/>
      <c r="I3252" s="379"/>
      <c r="J3252" s="379"/>
      <c r="K3252" s="379"/>
      <c r="L3252" s="379"/>
      <c r="M3252" s="379"/>
      <c r="N3252" s="379"/>
      <c r="O3252" s="379"/>
      <c r="P3252" s="379"/>
      <c r="Q3252" s="379"/>
      <c r="R3252" s="379"/>
      <c r="S3252" s="379"/>
      <c r="T3252" s="379"/>
      <c r="U3252" s="379"/>
      <c r="V3252" s="379"/>
      <c r="W3252" s="379"/>
      <c r="X3252" s="379"/>
      <c r="Y3252" s="379"/>
      <c r="Z3252" s="379"/>
      <c r="AA3252" s="380"/>
      <c r="AB3252" s="379"/>
      <c r="AC3252" s="379"/>
      <c r="AD3252" s="379"/>
      <c r="AE3252" s="381"/>
      <c r="AF3252" s="105"/>
      <c r="AG3252" s="381"/>
      <c r="AH3252" s="381"/>
      <c r="AI3252" s="381"/>
      <c r="AJ3252" s="381"/>
      <c r="AK3252" s="381"/>
      <c r="AL3252" s="381"/>
      <c r="AM3252" s="381"/>
    </row>
    <row r="3253" spans="1:39" x14ac:dyDescent="0.35">
      <c r="A3253" s="379"/>
      <c r="B3253" s="379"/>
      <c r="C3253" s="379"/>
      <c r="D3253" s="379"/>
      <c r="E3253" s="379"/>
      <c r="F3253" s="379"/>
      <c r="G3253" s="379"/>
      <c r="H3253" s="379"/>
      <c r="I3253" s="379"/>
      <c r="J3253" s="379"/>
      <c r="K3253" s="379"/>
      <c r="L3253" s="379"/>
      <c r="M3253" s="379"/>
      <c r="N3253" s="379"/>
      <c r="O3253" s="379"/>
      <c r="P3253" s="379"/>
      <c r="Q3253" s="379"/>
      <c r="R3253" s="379"/>
      <c r="S3253" s="379"/>
      <c r="T3253" s="379"/>
      <c r="U3253" s="379"/>
      <c r="V3253" s="379"/>
      <c r="W3253" s="379"/>
      <c r="X3253" s="379"/>
      <c r="Y3253" s="379"/>
      <c r="Z3253" s="379"/>
      <c r="AA3253" s="380"/>
      <c r="AB3253" s="379"/>
      <c r="AC3253" s="379"/>
      <c r="AD3253" s="379"/>
      <c r="AE3253" s="381"/>
      <c r="AF3253" s="105"/>
      <c r="AG3253" s="381"/>
      <c r="AH3253" s="381"/>
      <c r="AI3253" s="381"/>
      <c r="AJ3253" s="381"/>
      <c r="AK3253" s="381"/>
      <c r="AL3253" s="381"/>
      <c r="AM3253" s="381"/>
    </row>
    <row r="3254" spans="1:39" x14ac:dyDescent="0.35">
      <c r="A3254" s="379"/>
      <c r="B3254" s="379"/>
      <c r="C3254" s="379"/>
      <c r="D3254" s="379"/>
      <c r="E3254" s="379"/>
      <c r="F3254" s="379"/>
      <c r="G3254" s="379"/>
      <c r="H3254" s="379"/>
      <c r="I3254" s="379"/>
      <c r="J3254" s="379"/>
      <c r="K3254" s="379"/>
      <c r="L3254" s="379"/>
      <c r="M3254" s="379"/>
      <c r="N3254" s="379"/>
      <c r="O3254" s="379"/>
      <c r="P3254" s="379"/>
      <c r="Q3254" s="379"/>
      <c r="R3254" s="379"/>
      <c r="S3254" s="379"/>
      <c r="T3254" s="379"/>
      <c r="U3254" s="379"/>
      <c r="V3254" s="379"/>
      <c r="W3254" s="379"/>
      <c r="X3254" s="379"/>
      <c r="Y3254" s="379"/>
      <c r="Z3254" s="379"/>
      <c r="AA3254" s="380"/>
      <c r="AB3254" s="379"/>
      <c r="AC3254" s="379"/>
      <c r="AD3254" s="379"/>
      <c r="AE3254" s="381"/>
      <c r="AF3254" s="105"/>
      <c r="AG3254" s="381"/>
      <c r="AH3254" s="381"/>
      <c r="AI3254" s="381"/>
      <c r="AJ3254" s="381"/>
      <c r="AK3254" s="381"/>
      <c r="AL3254" s="381"/>
      <c r="AM3254" s="381"/>
    </row>
    <row r="3255" spans="1:39" x14ac:dyDescent="0.35">
      <c r="A3255" s="379"/>
      <c r="B3255" s="379"/>
      <c r="C3255" s="379"/>
      <c r="D3255" s="379"/>
      <c r="E3255" s="379"/>
      <c r="F3255" s="379"/>
      <c r="G3255" s="379"/>
      <c r="H3255" s="379"/>
      <c r="I3255" s="379"/>
      <c r="J3255" s="379"/>
      <c r="K3255" s="379"/>
      <c r="L3255" s="379"/>
      <c r="M3255" s="379"/>
      <c r="N3255" s="379"/>
      <c r="O3255" s="379"/>
      <c r="P3255" s="379"/>
      <c r="Q3255" s="379"/>
      <c r="R3255" s="379"/>
      <c r="S3255" s="379"/>
      <c r="T3255" s="379"/>
      <c r="U3255" s="379"/>
      <c r="V3255" s="379"/>
      <c r="W3255" s="379"/>
      <c r="X3255" s="379"/>
      <c r="Y3255" s="379"/>
      <c r="Z3255" s="379"/>
      <c r="AA3255" s="380"/>
      <c r="AB3255" s="379"/>
      <c r="AC3255" s="379"/>
      <c r="AD3255" s="379"/>
      <c r="AE3255" s="381"/>
      <c r="AF3255" s="105"/>
      <c r="AG3255" s="381"/>
      <c r="AH3255" s="381"/>
      <c r="AI3255" s="381"/>
      <c r="AJ3255" s="381"/>
      <c r="AK3255" s="381"/>
      <c r="AL3255" s="381"/>
      <c r="AM3255" s="381"/>
    </row>
    <row r="3256" spans="1:39" x14ac:dyDescent="0.35">
      <c r="A3256" s="379"/>
      <c r="B3256" s="379"/>
      <c r="C3256" s="379"/>
      <c r="D3256" s="379"/>
      <c r="E3256" s="379"/>
      <c r="F3256" s="379"/>
      <c r="G3256" s="379"/>
      <c r="H3256" s="379"/>
      <c r="I3256" s="379"/>
      <c r="J3256" s="379"/>
      <c r="K3256" s="379"/>
      <c r="L3256" s="379"/>
      <c r="M3256" s="379"/>
      <c r="N3256" s="379"/>
      <c r="O3256" s="379"/>
      <c r="P3256" s="379"/>
      <c r="Q3256" s="379"/>
      <c r="R3256" s="379"/>
      <c r="S3256" s="379"/>
      <c r="T3256" s="379"/>
      <c r="U3256" s="379"/>
      <c r="V3256" s="379"/>
      <c r="W3256" s="379"/>
      <c r="X3256" s="379"/>
      <c r="Y3256" s="379"/>
      <c r="Z3256" s="379"/>
      <c r="AA3256" s="380"/>
      <c r="AB3256" s="379"/>
      <c r="AC3256" s="379"/>
      <c r="AD3256" s="379"/>
      <c r="AE3256" s="381"/>
      <c r="AF3256" s="105"/>
      <c r="AG3256" s="381"/>
      <c r="AH3256" s="381"/>
      <c r="AI3256" s="381"/>
      <c r="AJ3256" s="381"/>
      <c r="AK3256" s="381"/>
      <c r="AL3256" s="381"/>
      <c r="AM3256" s="381"/>
    </row>
    <row r="3257" spans="1:39" x14ac:dyDescent="0.35">
      <c r="A3257" s="379"/>
      <c r="B3257" s="379"/>
      <c r="C3257" s="379"/>
      <c r="D3257" s="379"/>
      <c r="E3257" s="379"/>
      <c r="F3257" s="379"/>
      <c r="G3257" s="379"/>
      <c r="H3257" s="379"/>
      <c r="I3257" s="379"/>
      <c r="J3257" s="379"/>
      <c r="K3257" s="379"/>
      <c r="L3257" s="379"/>
      <c r="M3257" s="379"/>
      <c r="N3257" s="379"/>
      <c r="O3257" s="379"/>
      <c r="P3257" s="379"/>
      <c r="Q3257" s="379"/>
      <c r="R3257" s="379"/>
      <c r="S3257" s="379"/>
      <c r="T3257" s="379"/>
      <c r="U3257" s="379"/>
      <c r="V3257" s="379"/>
      <c r="W3257" s="379"/>
      <c r="X3257" s="379"/>
      <c r="Y3257" s="379"/>
      <c r="Z3257" s="379"/>
      <c r="AA3257" s="380"/>
      <c r="AB3257" s="379"/>
      <c r="AC3257" s="379"/>
      <c r="AD3257" s="379"/>
      <c r="AE3257" s="381"/>
      <c r="AF3257" s="105"/>
      <c r="AG3257" s="381"/>
      <c r="AH3257" s="381"/>
      <c r="AI3257" s="381"/>
      <c r="AJ3257" s="381"/>
      <c r="AK3257" s="381"/>
      <c r="AL3257" s="381"/>
      <c r="AM3257" s="381"/>
    </row>
    <row r="3258" spans="1:39" x14ac:dyDescent="0.35">
      <c r="A3258" s="379"/>
      <c r="B3258" s="379"/>
      <c r="C3258" s="379"/>
      <c r="D3258" s="379"/>
      <c r="E3258" s="379"/>
      <c r="F3258" s="379"/>
      <c r="G3258" s="379"/>
      <c r="H3258" s="379"/>
      <c r="I3258" s="379"/>
      <c r="J3258" s="379"/>
      <c r="K3258" s="379"/>
      <c r="L3258" s="379"/>
      <c r="M3258" s="379"/>
      <c r="N3258" s="379"/>
      <c r="O3258" s="379"/>
      <c r="P3258" s="379"/>
      <c r="Q3258" s="379"/>
      <c r="R3258" s="379"/>
      <c r="S3258" s="379"/>
      <c r="T3258" s="379"/>
      <c r="U3258" s="379"/>
      <c r="V3258" s="379"/>
      <c r="W3258" s="379"/>
      <c r="X3258" s="379"/>
      <c r="Y3258" s="379"/>
      <c r="Z3258" s="379"/>
      <c r="AA3258" s="380"/>
      <c r="AB3258" s="379"/>
      <c r="AC3258" s="379"/>
      <c r="AD3258" s="379"/>
      <c r="AE3258" s="381"/>
      <c r="AF3258" s="105"/>
      <c r="AG3258" s="381"/>
      <c r="AH3258" s="381"/>
      <c r="AI3258" s="381"/>
      <c r="AJ3258" s="381"/>
      <c r="AK3258" s="381"/>
      <c r="AL3258" s="381"/>
      <c r="AM3258" s="381"/>
    </row>
    <row r="3259" spans="1:39" x14ac:dyDescent="0.35">
      <c r="A3259" s="379"/>
      <c r="B3259" s="379"/>
      <c r="C3259" s="379"/>
      <c r="D3259" s="379"/>
      <c r="E3259" s="379"/>
      <c r="F3259" s="379"/>
      <c r="G3259" s="379"/>
      <c r="H3259" s="379"/>
      <c r="I3259" s="379"/>
      <c r="J3259" s="379"/>
      <c r="K3259" s="379"/>
      <c r="L3259" s="379"/>
      <c r="M3259" s="379"/>
      <c r="N3259" s="379"/>
      <c r="O3259" s="379"/>
      <c r="P3259" s="379"/>
      <c r="Q3259" s="379"/>
      <c r="R3259" s="379"/>
      <c r="S3259" s="379"/>
      <c r="T3259" s="379"/>
      <c r="U3259" s="379"/>
      <c r="V3259" s="379"/>
      <c r="W3259" s="379"/>
      <c r="X3259" s="379"/>
      <c r="Y3259" s="379"/>
      <c r="Z3259" s="379"/>
      <c r="AA3259" s="380"/>
      <c r="AB3259" s="379"/>
      <c r="AC3259" s="379"/>
      <c r="AD3259" s="379"/>
      <c r="AE3259" s="381"/>
      <c r="AF3259" s="105"/>
      <c r="AG3259" s="381"/>
      <c r="AH3259" s="381"/>
      <c r="AI3259" s="381"/>
      <c r="AJ3259" s="381"/>
      <c r="AK3259" s="381"/>
      <c r="AL3259" s="381"/>
      <c r="AM3259" s="381"/>
    </row>
    <row r="3260" spans="1:39" x14ac:dyDescent="0.35">
      <c r="A3260" s="379"/>
      <c r="B3260" s="379"/>
      <c r="C3260" s="379"/>
      <c r="D3260" s="379"/>
      <c r="E3260" s="379"/>
      <c r="F3260" s="379"/>
      <c r="G3260" s="379"/>
      <c r="H3260" s="379"/>
      <c r="I3260" s="379"/>
      <c r="J3260" s="379"/>
      <c r="K3260" s="379"/>
      <c r="L3260" s="379"/>
      <c r="M3260" s="379"/>
      <c r="N3260" s="379"/>
      <c r="O3260" s="379"/>
      <c r="P3260" s="379"/>
      <c r="Q3260" s="379"/>
      <c r="R3260" s="379"/>
      <c r="S3260" s="379"/>
      <c r="T3260" s="379"/>
      <c r="U3260" s="379"/>
      <c r="V3260" s="379"/>
      <c r="W3260" s="379"/>
      <c r="X3260" s="379"/>
      <c r="Y3260" s="379"/>
      <c r="Z3260" s="379"/>
      <c r="AA3260" s="380"/>
      <c r="AB3260" s="379"/>
      <c r="AC3260" s="379"/>
      <c r="AD3260" s="379"/>
      <c r="AE3260" s="381"/>
      <c r="AF3260" s="105"/>
      <c r="AG3260" s="381"/>
      <c r="AH3260" s="381"/>
      <c r="AI3260" s="381"/>
      <c r="AJ3260" s="381"/>
      <c r="AK3260" s="381"/>
      <c r="AL3260" s="381"/>
      <c r="AM3260" s="381"/>
    </row>
    <row r="3261" spans="1:39" x14ac:dyDescent="0.35">
      <c r="A3261" s="379"/>
      <c r="B3261" s="379"/>
      <c r="C3261" s="379"/>
      <c r="D3261" s="379"/>
      <c r="E3261" s="379"/>
      <c r="F3261" s="379"/>
      <c r="G3261" s="379"/>
      <c r="H3261" s="379"/>
      <c r="I3261" s="379"/>
      <c r="J3261" s="379"/>
      <c r="K3261" s="379"/>
      <c r="L3261" s="379"/>
      <c r="M3261" s="379"/>
      <c r="N3261" s="379"/>
      <c r="O3261" s="379"/>
      <c r="P3261" s="379"/>
      <c r="Q3261" s="379"/>
      <c r="R3261" s="379"/>
      <c r="S3261" s="379"/>
      <c r="T3261" s="379"/>
      <c r="U3261" s="379"/>
      <c r="V3261" s="379"/>
      <c r="W3261" s="379"/>
      <c r="X3261" s="379"/>
      <c r="Y3261" s="379"/>
      <c r="Z3261" s="379"/>
      <c r="AA3261" s="380"/>
      <c r="AB3261" s="379"/>
      <c r="AC3261" s="379"/>
      <c r="AD3261" s="379"/>
      <c r="AE3261" s="381"/>
      <c r="AF3261" s="105"/>
      <c r="AG3261" s="381"/>
      <c r="AH3261" s="381"/>
      <c r="AI3261" s="381"/>
      <c r="AJ3261" s="381"/>
      <c r="AK3261" s="381"/>
      <c r="AL3261" s="381"/>
      <c r="AM3261" s="381"/>
    </row>
    <row r="3262" spans="1:39" x14ac:dyDescent="0.35">
      <c r="A3262" s="379"/>
      <c r="B3262" s="379"/>
      <c r="C3262" s="379"/>
      <c r="D3262" s="379"/>
      <c r="E3262" s="379"/>
      <c r="F3262" s="379"/>
      <c r="G3262" s="379"/>
      <c r="H3262" s="379"/>
      <c r="I3262" s="379"/>
      <c r="J3262" s="379"/>
      <c r="K3262" s="379"/>
      <c r="L3262" s="379"/>
      <c r="M3262" s="379"/>
      <c r="N3262" s="379"/>
      <c r="O3262" s="379"/>
      <c r="P3262" s="379"/>
      <c r="Q3262" s="379"/>
      <c r="R3262" s="379"/>
      <c r="S3262" s="379"/>
      <c r="T3262" s="379"/>
      <c r="U3262" s="379"/>
      <c r="V3262" s="379"/>
      <c r="W3262" s="379"/>
      <c r="X3262" s="379"/>
      <c r="Y3262" s="379"/>
      <c r="Z3262" s="379"/>
      <c r="AA3262" s="380"/>
      <c r="AB3262" s="379"/>
      <c r="AC3262" s="379"/>
      <c r="AD3262" s="379"/>
      <c r="AE3262" s="381"/>
      <c r="AF3262" s="105"/>
      <c r="AG3262" s="381"/>
      <c r="AH3262" s="381"/>
      <c r="AI3262" s="381"/>
      <c r="AJ3262" s="381"/>
      <c r="AK3262" s="381"/>
      <c r="AL3262" s="381"/>
      <c r="AM3262" s="381"/>
    </row>
    <row r="3263" spans="1:39" x14ac:dyDescent="0.35">
      <c r="A3263" s="379"/>
      <c r="B3263" s="379"/>
      <c r="C3263" s="379"/>
      <c r="D3263" s="379"/>
      <c r="E3263" s="379"/>
      <c r="F3263" s="379"/>
      <c r="G3263" s="379"/>
      <c r="H3263" s="379"/>
      <c r="I3263" s="379"/>
      <c r="J3263" s="379"/>
      <c r="K3263" s="379"/>
      <c r="L3263" s="379"/>
      <c r="M3263" s="379"/>
      <c r="N3263" s="379"/>
      <c r="O3263" s="379"/>
      <c r="P3263" s="379"/>
      <c r="Q3263" s="379"/>
      <c r="R3263" s="379"/>
      <c r="S3263" s="379"/>
      <c r="T3263" s="379"/>
      <c r="U3263" s="379"/>
      <c r="V3263" s="379"/>
      <c r="W3263" s="379"/>
      <c r="X3263" s="379"/>
      <c r="Y3263" s="379"/>
      <c r="Z3263" s="379"/>
      <c r="AA3263" s="380"/>
      <c r="AB3263" s="379"/>
      <c r="AC3263" s="379"/>
      <c r="AD3263" s="379"/>
      <c r="AE3263" s="381"/>
      <c r="AF3263" s="105"/>
      <c r="AG3263" s="381"/>
      <c r="AH3263" s="381"/>
      <c r="AI3263" s="381"/>
      <c r="AJ3263" s="381"/>
      <c r="AK3263" s="381"/>
      <c r="AL3263" s="381"/>
      <c r="AM3263" s="381"/>
    </row>
    <row r="3264" spans="1:39" x14ac:dyDescent="0.35">
      <c r="A3264" s="379"/>
      <c r="B3264" s="379"/>
      <c r="C3264" s="379"/>
      <c r="D3264" s="379"/>
      <c r="E3264" s="379"/>
      <c r="F3264" s="379"/>
      <c r="G3264" s="379"/>
      <c r="H3264" s="379"/>
      <c r="I3264" s="379"/>
      <c r="J3264" s="379"/>
      <c r="K3264" s="379"/>
      <c r="L3264" s="379"/>
      <c r="M3264" s="379"/>
      <c r="N3264" s="379"/>
      <c r="O3264" s="379"/>
      <c r="P3264" s="379"/>
      <c r="Q3264" s="379"/>
      <c r="R3264" s="379"/>
      <c r="S3264" s="379"/>
      <c r="T3264" s="379"/>
      <c r="U3264" s="379"/>
      <c r="V3264" s="379"/>
      <c r="W3264" s="379"/>
      <c r="X3264" s="379"/>
      <c r="Y3264" s="379"/>
      <c r="Z3264" s="379"/>
      <c r="AA3264" s="380"/>
      <c r="AB3264" s="379"/>
      <c r="AC3264" s="379"/>
      <c r="AD3264" s="379"/>
      <c r="AE3264" s="381"/>
      <c r="AF3264" s="105"/>
      <c r="AG3264" s="381"/>
      <c r="AH3264" s="381"/>
      <c r="AI3264" s="381"/>
      <c r="AJ3264" s="381"/>
      <c r="AK3264" s="381"/>
      <c r="AL3264" s="381"/>
      <c r="AM3264" s="381"/>
    </row>
    <row r="3265" spans="1:39" x14ac:dyDescent="0.35">
      <c r="A3265" s="379"/>
      <c r="B3265" s="379"/>
      <c r="C3265" s="379"/>
      <c r="D3265" s="379"/>
      <c r="E3265" s="379"/>
      <c r="F3265" s="379"/>
      <c r="G3265" s="379"/>
      <c r="H3265" s="379"/>
      <c r="I3265" s="379"/>
      <c r="J3265" s="379"/>
      <c r="K3265" s="379"/>
      <c r="L3265" s="379"/>
      <c r="M3265" s="379"/>
      <c r="N3265" s="379"/>
      <c r="O3265" s="379"/>
      <c r="P3265" s="379"/>
      <c r="Q3265" s="379"/>
      <c r="R3265" s="379"/>
      <c r="S3265" s="379"/>
      <c r="T3265" s="379"/>
      <c r="U3265" s="379"/>
      <c r="V3265" s="379"/>
      <c r="W3265" s="379"/>
      <c r="X3265" s="379"/>
      <c r="Y3265" s="379"/>
      <c r="Z3265" s="379"/>
      <c r="AA3265" s="380"/>
      <c r="AB3265" s="379"/>
      <c r="AC3265" s="379"/>
      <c r="AD3265" s="379"/>
      <c r="AE3265" s="381"/>
      <c r="AF3265" s="105"/>
      <c r="AG3265" s="381"/>
      <c r="AH3265" s="381"/>
      <c r="AI3265" s="381"/>
      <c r="AJ3265" s="381"/>
      <c r="AK3265" s="381"/>
      <c r="AL3265" s="381"/>
      <c r="AM3265" s="381"/>
    </row>
    <row r="3266" spans="1:39" x14ac:dyDescent="0.35">
      <c r="A3266" s="379"/>
      <c r="B3266" s="379"/>
      <c r="C3266" s="379"/>
      <c r="D3266" s="379"/>
      <c r="E3266" s="379"/>
      <c r="F3266" s="379"/>
      <c r="G3266" s="379"/>
      <c r="H3266" s="379"/>
      <c r="I3266" s="379"/>
      <c r="J3266" s="379"/>
      <c r="K3266" s="379"/>
      <c r="L3266" s="379"/>
      <c r="M3266" s="379"/>
      <c r="N3266" s="379"/>
      <c r="O3266" s="379"/>
      <c r="P3266" s="379"/>
      <c r="Q3266" s="379"/>
      <c r="R3266" s="379"/>
      <c r="S3266" s="379"/>
      <c r="T3266" s="379"/>
      <c r="U3266" s="379"/>
      <c r="V3266" s="379"/>
      <c r="W3266" s="379"/>
      <c r="X3266" s="379"/>
      <c r="Y3266" s="379"/>
      <c r="Z3266" s="379"/>
      <c r="AA3266" s="380"/>
      <c r="AB3266" s="379"/>
      <c r="AC3266" s="379"/>
      <c r="AD3266" s="379"/>
      <c r="AE3266" s="381"/>
      <c r="AF3266" s="105"/>
      <c r="AG3266" s="381"/>
      <c r="AH3266" s="381"/>
      <c r="AI3266" s="381"/>
      <c r="AJ3266" s="381"/>
      <c r="AK3266" s="381"/>
      <c r="AL3266" s="381"/>
      <c r="AM3266" s="381"/>
    </row>
    <row r="3267" spans="1:39" x14ac:dyDescent="0.35">
      <c r="A3267" s="379"/>
      <c r="B3267" s="379"/>
      <c r="C3267" s="379"/>
      <c r="D3267" s="379"/>
      <c r="E3267" s="379"/>
      <c r="F3267" s="379"/>
      <c r="G3267" s="379"/>
      <c r="H3267" s="379"/>
      <c r="I3267" s="379"/>
      <c r="J3267" s="379"/>
      <c r="K3267" s="379"/>
      <c r="L3267" s="379"/>
      <c r="M3267" s="379"/>
      <c r="N3267" s="379"/>
      <c r="O3267" s="379"/>
      <c r="P3267" s="379"/>
      <c r="Q3267" s="379"/>
      <c r="R3267" s="379"/>
      <c r="S3267" s="379"/>
      <c r="T3267" s="379"/>
      <c r="U3267" s="379"/>
      <c r="V3267" s="379"/>
      <c r="W3267" s="379"/>
      <c r="X3267" s="379"/>
      <c r="Y3267" s="379"/>
      <c r="Z3267" s="379"/>
      <c r="AA3267" s="380"/>
      <c r="AB3267" s="379"/>
      <c r="AC3267" s="379"/>
      <c r="AD3267" s="379"/>
      <c r="AE3267" s="381"/>
      <c r="AF3267" s="105"/>
      <c r="AG3267" s="381"/>
      <c r="AH3267" s="381"/>
      <c r="AI3267" s="381"/>
      <c r="AJ3267" s="381"/>
      <c r="AK3267" s="381"/>
      <c r="AL3267" s="381"/>
      <c r="AM3267" s="381"/>
    </row>
    <row r="3268" spans="1:39" x14ac:dyDescent="0.35">
      <c r="A3268" s="379"/>
      <c r="B3268" s="379"/>
      <c r="C3268" s="379"/>
      <c r="D3268" s="379"/>
      <c r="E3268" s="379"/>
      <c r="F3268" s="379"/>
      <c r="G3268" s="379"/>
      <c r="H3268" s="379"/>
      <c r="I3268" s="379"/>
      <c r="J3268" s="379"/>
      <c r="K3268" s="379"/>
      <c r="L3268" s="379"/>
      <c r="M3268" s="379"/>
      <c r="N3268" s="379"/>
      <c r="O3268" s="379"/>
      <c r="P3268" s="379"/>
      <c r="Q3268" s="379"/>
      <c r="R3268" s="379"/>
      <c r="S3268" s="379"/>
      <c r="T3268" s="379"/>
      <c r="U3268" s="379"/>
      <c r="V3268" s="379"/>
      <c r="W3268" s="379"/>
      <c r="X3268" s="379"/>
      <c r="Y3268" s="379"/>
      <c r="Z3268" s="379"/>
      <c r="AA3268" s="380"/>
      <c r="AB3268" s="379"/>
      <c r="AC3268" s="379"/>
      <c r="AD3268" s="379"/>
      <c r="AE3268" s="381"/>
      <c r="AF3268" s="105"/>
      <c r="AG3268" s="381"/>
      <c r="AH3268" s="381"/>
      <c r="AI3268" s="381"/>
      <c r="AJ3268" s="381"/>
      <c r="AK3268" s="381"/>
      <c r="AL3268" s="381"/>
      <c r="AM3268" s="381"/>
    </row>
    <row r="3269" spans="1:39" x14ac:dyDescent="0.35">
      <c r="A3269" s="379"/>
      <c r="B3269" s="379"/>
      <c r="C3269" s="379"/>
      <c r="D3269" s="379"/>
      <c r="E3269" s="379"/>
      <c r="F3269" s="379"/>
      <c r="G3269" s="379"/>
      <c r="H3269" s="379"/>
      <c r="I3269" s="379"/>
      <c r="J3269" s="379"/>
      <c r="K3269" s="379"/>
      <c r="L3269" s="379"/>
      <c r="M3269" s="379"/>
      <c r="N3269" s="379"/>
      <c r="O3269" s="379"/>
      <c r="P3269" s="379"/>
      <c r="Q3269" s="379"/>
      <c r="R3269" s="379"/>
      <c r="S3269" s="379"/>
      <c r="T3269" s="379"/>
      <c r="U3269" s="379"/>
      <c r="V3269" s="379"/>
      <c r="W3269" s="379"/>
      <c r="X3269" s="379"/>
      <c r="Y3269" s="379"/>
      <c r="Z3269" s="379"/>
      <c r="AA3269" s="380"/>
      <c r="AB3269" s="379"/>
      <c r="AC3269" s="379"/>
      <c r="AD3269" s="379"/>
      <c r="AE3269" s="381"/>
      <c r="AF3269" s="105"/>
      <c r="AG3269" s="381"/>
      <c r="AH3269" s="381"/>
      <c r="AI3269" s="381"/>
      <c r="AJ3269" s="381"/>
      <c r="AK3269" s="381"/>
      <c r="AL3269" s="381"/>
      <c r="AM3269" s="381"/>
    </row>
    <row r="3270" spans="1:39" x14ac:dyDescent="0.35">
      <c r="A3270" s="379"/>
      <c r="B3270" s="379"/>
      <c r="C3270" s="379"/>
      <c r="D3270" s="379"/>
      <c r="E3270" s="379"/>
      <c r="F3270" s="379"/>
      <c r="G3270" s="379"/>
      <c r="H3270" s="379"/>
      <c r="I3270" s="379"/>
      <c r="J3270" s="379"/>
      <c r="K3270" s="379"/>
      <c r="L3270" s="379"/>
      <c r="M3270" s="379"/>
      <c r="N3270" s="379"/>
      <c r="O3270" s="379"/>
      <c r="P3270" s="379"/>
      <c r="Q3270" s="379"/>
      <c r="R3270" s="379"/>
      <c r="S3270" s="379"/>
      <c r="T3270" s="379"/>
      <c r="U3270" s="379"/>
      <c r="V3270" s="379"/>
      <c r="W3270" s="379"/>
      <c r="X3270" s="379"/>
      <c r="Y3270" s="379"/>
      <c r="Z3270" s="379"/>
      <c r="AA3270" s="380"/>
      <c r="AB3270" s="379"/>
      <c r="AC3270" s="379"/>
      <c r="AD3270" s="379"/>
      <c r="AE3270" s="381"/>
      <c r="AF3270" s="105"/>
      <c r="AG3270" s="381"/>
      <c r="AH3270" s="381"/>
      <c r="AI3270" s="381"/>
      <c r="AJ3270" s="381"/>
      <c r="AK3270" s="381"/>
      <c r="AL3270" s="381"/>
      <c r="AM3270" s="381"/>
    </row>
    <row r="3271" spans="1:39" x14ac:dyDescent="0.35">
      <c r="A3271" s="379"/>
      <c r="B3271" s="379"/>
      <c r="C3271" s="379"/>
      <c r="D3271" s="379"/>
      <c r="E3271" s="379"/>
      <c r="F3271" s="379"/>
      <c r="G3271" s="379"/>
      <c r="H3271" s="379"/>
      <c r="I3271" s="379"/>
      <c r="J3271" s="379"/>
      <c r="K3271" s="379"/>
      <c r="L3271" s="379"/>
      <c r="M3271" s="379"/>
      <c r="N3271" s="379"/>
      <c r="O3271" s="379"/>
      <c r="P3271" s="379"/>
      <c r="Q3271" s="379"/>
      <c r="R3271" s="379"/>
      <c r="S3271" s="379"/>
      <c r="T3271" s="379"/>
      <c r="U3271" s="379"/>
      <c r="V3271" s="379"/>
      <c r="W3271" s="379"/>
      <c r="X3271" s="379"/>
      <c r="Y3271" s="379"/>
      <c r="Z3271" s="379"/>
      <c r="AA3271" s="380"/>
      <c r="AB3271" s="379"/>
      <c r="AC3271" s="379"/>
      <c r="AD3271" s="379"/>
      <c r="AE3271" s="381"/>
      <c r="AF3271" s="105"/>
      <c r="AG3271" s="381"/>
      <c r="AH3271" s="381"/>
      <c r="AI3271" s="381"/>
      <c r="AJ3271" s="381"/>
      <c r="AK3271" s="381"/>
      <c r="AL3271" s="381"/>
      <c r="AM3271" s="381"/>
    </row>
    <row r="3272" spans="1:39" x14ac:dyDescent="0.35">
      <c r="A3272" s="379"/>
      <c r="B3272" s="379"/>
      <c r="C3272" s="379"/>
      <c r="D3272" s="379"/>
      <c r="E3272" s="379"/>
      <c r="F3272" s="379"/>
      <c r="G3272" s="379"/>
      <c r="H3272" s="379"/>
      <c r="I3272" s="379"/>
      <c r="J3272" s="379"/>
      <c r="K3272" s="379"/>
      <c r="L3272" s="379"/>
      <c r="M3272" s="379"/>
      <c r="N3272" s="379"/>
      <c r="O3272" s="379"/>
      <c r="P3272" s="379"/>
      <c r="Q3272" s="379"/>
      <c r="R3272" s="379"/>
      <c r="S3272" s="379"/>
      <c r="T3272" s="379"/>
      <c r="U3272" s="379"/>
      <c r="V3272" s="379"/>
      <c r="W3272" s="379"/>
      <c r="X3272" s="379"/>
      <c r="Y3272" s="379"/>
      <c r="Z3272" s="379"/>
      <c r="AA3272" s="380"/>
      <c r="AB3272" s="379"/>
      <c r="AC3272" s="379"/>
      <c r="AD3272" s="379"/>
      <c r="AE3272" s="381"/>
      <c r="AF3272" s="105"/>
      <c r="AG3272" s="381"/>
      <c r="AH3272" s="381"/>
      <c r="AI3272" s="381"/>
      <c r="AJ3272" s="381"/>
      <c r="AK3272" s="381"/>
      <c r="AL3272" s="381"/>
      <c r="AM3272" s="381"/>
    </row>
    <row r="3273" spans="1:39" x14ac:dyDescent="0.35">
      <c r="A3273" s="379"/>
      <c r="B3273" s="379"/>
      <c r="C3273" s="379"/>
      <c r="D3273" s="379"/>
      <c r="E3273" s="379"/>
      <c r="F3273" s="379"/>
      <c r="G3273" s="379"/>
      <c r="H3273" s="379"/>
      <c r="I3273" s="379"/>
      <c r="J3273" s="379"/>
      <c r="K3273" s="379"/>
      <c r="L3273" s="379"/>
      <c r="M3273" s="379"/>
      <c r="N3273" s="379"/>
      <c r="O3273" s="379"/>
      <c r="P3273" s="379"/>
      <c r="Q3273" s="379"/>
      <c r="R3273" s="379"/>
      <c r="S3273" s="379"/>
      <c r="T3273" s="379"/>
      <c r="U3273" s="379"/>
      <c r="V3273" s="379"/>
      <c r="W3273" s="379"/>
      <c r="X3273" s="379"/>
      <c r="Y3273" s="379"/>
      <c r="Z3273" s="379"/>
      <c r="AA3273" s="380"/>
      <c r="AB3273" s="379"/>
      <c r="AC3273" s="379"/>
      <c r="AD3273" s="379"/>
      <c r="AE3273" s="381"/>
      <c r="AF3273" s="105"/>
      <c r="AG3273" s="381"/>
      <c r="AH3273" s="381"/>
      <c r="AI3273" s="381"/>
      <c r="AJ3273" s="381"/>
      <c r="AK3273" s="381"/>
      <c r="AL3273" s="381"/>
      <c r="AM3273" s="381"/>
    </row>
    <row r="3274" spans="1:39" x14ac:dyDescent="0.35">
      <c r="A3274" s="379"/>
      <c r="B3274" s="379"/>
      <c r="C3274" s="379"/>
      <c r="D3274" s="379"/>
      <c r="E3274" s="379"/>
      <c r="F3274" s="379"/>
      <c r="G3274" s="379"/>
      <c r="H3274" s="379"/>
      <c r="I3274" s="379"/>
      <c r="J3274" s="379"/>
      <c r="K3274" s="379"/>
      <c r="L3274" s="379"/>
      <c r="M3274" s="379"/>
      <c r="N3274" s="379"/>
      <c r="O3274" s="379"/>
      <c r="P3274" s="379"/>
      <c r="Q3274" s="379"/>
      <c r="R3274" s="379"/>
      <c r="S3274" s="379"/>
      <c r="T3274" s="379"/>
      <c r="U3274" s="379"/>
      <c r="V3274" s="379"/>
      <c r="W3274" s="379"/>
      <c r="X3274" s="379"/>
      <c r="Y3274" s="379"/>
      <c r="Z3274" s="379"/>
      <c r="AA3274" s="380"/>
      <c r="AB3274" s="379"/>
      <c r="AC3274" s="379"/>
      <c r="AD3274" s="379"/>
      <c r="AE3274" s="381"/>
      <c r="AF3274" s="105"/>
      <c r="AG3274" s="381"/>
      <c r="AH3274" s="381"/>
      <c r="AI3274" s="381"/>
      <c r="AJ3274" s="381"/>
      <c r="AK3274" s="381"/>
      <c r="AL3274" s="381"/>
      <c r="AM3274" s="381"/>
    </row>
    <row r="3275" spans="1:39" x14ac:dyDescent="0.35">
      <c r="A3275" s="379"/>
      <c r="B3275" s="379"/>
      <c r="C3275" s="379"/>
      <c r="D3275" s="379"/>
      <c r="E3275" s="379"/>
      <c r="F3275" s="379"/>
      <c r="G3275" s="379"/>
      <c r="H3275" s="379"/>
      <c r="I3275" s="379"/>
      <c r="J3275" s="379"/>
      <c r="K3275" s="379"/>
      <c r="L3275" s="379"/>
      <c r="M3275" s="379"/>
      <c r="N3275" s="379"/>
      <c r="O3275" s="379"/>
      <c r="P3275" s="379"/>
      <c r="Q3275" s="379"/>
      <c r="R3275" s="379"/>
      <c r="S3275" s="379"/>
      <c r="T3275" s="379"/>
      <c r="U3275" s="379"/>
      <c r="V3275" s="379"/>
      <c r="W3275" s="379"/>
      <c r="X3275" s="379"/>
      <c r="Y3275" s="379"/>
      <c r="Z3275" s="379"/>
      <c r="AA3275" s="380"/>
      <c r="AB3275" s="379"/>
      <c r="AC3275" s="379"/>
      <c r="AD3275" s="379"/>
      <c r="AE3275" s="381"/>
      <c r="AF3275" s="105"/>
      <c r="AG3275" s="381"/>
      <c r="AH3275" s="381"/>
      <c r="AI3275" s="381"/>
      <c r="AJ3275" s="381"/>
      <c r="AK3275" s="381"/>
      <c r="AL3275" s="381"/>
      <c r="AM3275" s="381"/>
    </row>
    <row r="3276" spans="1:39" x14ac:dyDescent="0.35">
      <c r="A3276" s="379"/>
      <c r="B3276" s="379"/>
      <c r="C3276" s="379"/>
      <c r="D3276" s="379"/>
      <c r="E3276" s="379"/>
      <c r="F3276" s="379"/>
      <c r="G3276" s="379"/>
      <c r="H3276" s="379"/>
      <c r="I3276" s="379"/>
      <c r="J3276" s="379"/>
      <c r="K3276" s="379"/>
      <c r="L3276" s="379"/>
      <c r="M3276" s="379"/>
      <c r="N3276" s="379"/>
      <c r="O3276" s="379"/>
      <c r="P3276" s="379"/>
      <c r="Q3276" s="379"/>
      <c r="R3276" s="379"/>
      <c r="S3276" s="379"/>
      <c r="T3276" s="379"/>
      <c r="U3276" s="379"/>
      <c r="V3276" s="379"/>
      <c r="W3276" s="379"/>
      <c r="X3276" s="379"/>
      <c r="Y3276" s="379"/>
      <c r="Z3276" s="379"/>
      <c r="AA3276" s="380"/>
      <c r="AB3276" s="379"/>
      <c r="AC3276" s="379"/>
      <c r="AD3276" s="379"/>
      <c r="AE3276" s="381"/>
      <c r="AF3276" s="105"/>
      <c r="AG3276" s="381"/>
      <c r="AH3276" s="381"/>
      <c r="AI3276" s="381"/>
      <c r="AJ3276" s="381"/>
      <c r="AK3276" s="381"/>
      <c r="AL3276" s="381"/>
      <c r="AM3276" s="381"/>
    </row>
    <row r="3277" spans="1:39" x14ac:dyDescent="0.35">
      <c r="A3277" s="379"/>
      <c r="B3277" s="379"/>
      <c r="C3277" s="379"/>
      <c r="D3277" s="379"/>
      <c r="E3277" s="379"/>
      <c r="F3277" s="379"/>
      <c r="G3277" s="379"/>
      <c r="H3277" s="379"/>
      <c r="I3277" s="379"/>
      <c r="J3277" s="379"/>
      <c r="K3277" s="379"/>
      <c r="L3277" s="379"/>
      <c r="M3277" s="379"/>
      <c r="N3277" s="379"/>
      <c r="O3277" s="379"/>
      <c r="P3277" s="379"/>
      <c r="Q3277" s="379"/>
      <c r="R3277" s="379"/>
      <c r="S3277" s="379"/>
      <c r="T3277" s="379"/>
      <c r="U3277" s="379"/>
      <c r="V3277" s="379"/>
      <c r="W3277" s="379"/>
      <c r="X3277" s="379"/>
      <c r="Y3277" s="379"/>
      <c r="Z3277" s="379"/>
      <c r="AA3277" s="380"/>
      <c r="AB3277" s="379"/>
      <c r="AC3277" s="379"/>
      <c r="AD3277" s="379"/>
      <c r="AE3277" s="381"/>
      <c r="AF3277" s="105"/>
      <c r="AG3277" s="381"/>
      <c r="AH3277" s="381"/>
      <c r="AI3277" s="381"/>
      <c r="AJ3277" s="381"/>
      <c r="AK3277" s="381"/>
      <c r="AL3277" s="381"/>
      <c r="AM3277" s="381"/>
    </row>
    <row r="3278" spans="1:39" x14ac:dyDescent="0.35">
      <c r="A3278" s="379"/>
      <c r="B3278" s="379"/>
      <c r="C3278" s="379"/>
      <c r="D3278" s="379"/>
      <c r="E3278" s="379"/>
      <c r="F3278" s="379"/>
      <c r="G3278" s="379"/>
      <c r="H3278" s="379"/>
      <c r="I3278" s="379"/>
      <c r="J3278" s="379"/>
      <c r="K3278" s="379"/>
      <c r="L3278" s="379"/>
      <c r="M3278" s="379"/>
      <c r="N3278" s="379"/>
      <c r="O3278" s="379"/>
      <c r="P3278" s="379"/>
      <c r="Q3278" s="379"/>
      <c r="R3278" s="379"/>
      <c r="S3278" s="379"/>
      <c r="T3278" s="379"/>
      <c r="U3278" s="379"/>
      <c r="V3278" s="379"/>
      <c r="W3278" s="379"/>
      <c r="X3278" s="379"/>
      <c r="Y3278" s="379"/>
      <c r="Z3278" s="379"/>
      <c r="AA3278" s="380"/>
      <c r="AB3278" s="379"/>
      <c r="AC3278" s="379"/>
      <c r="AD3278" s="379"/>
      <c r="AE3278" s="381"/>
      <c r="AF3278" s="105"/>
      <c r="AG3278" s="381"/>
      <c r="AH3278" s="381"/>
      <c r="AI3278" s="381"/>
      <c r="AJ3278" s="381"/>
      <c r="AK3278" s="381"/>
      <c r="AL3278" s="381"/>
      <c r="AM3278" s="381"/>
    </row>
    <row r="3279" spans="1:39" x14ac:dyDescent="0.35">
      <c r="A3279" s="379"/>
      <c r="B3279" s="379"/>
      <c r="C3279" s="379"/>
      <c r="D3279" s="379"/>
      <c r="E3279" s="379"/>
      <c r="F3279" s="379"/>
      <c r="G3279" s="379"/>
      <c r="H3279" s="379"/>
      <c r="I3279" s="379"/>
      <c r="J3279" s="379"/>
      <c r="K3279" s="379"/>
      <c r="L3279" s="379"/>
      <c r="M3279" s="379"/>
      <c r="N3279" s="379"/>
      <c r="O3279" s="379"/>
      <c r="P3279" s="379"/>
      <c r="Q3279" s="379"/>
      <c r="R3279" s="379"/>
      <c r="S3279" s="379"/>
      <c r="T3279" s="379"/>
      <c r="U3279" s="379"/>
      <c r="V3279" s="379"/>
      <c r="W3279" s="379"/>
      <c r="X3279" s="379"/>
      <c r="Y3279" s="379"/>
      <c r="Z3279" s="379"/>
      <c r="AA3279" s="380"/>
      <c r="AB3279" s="379"/>
      <c r="AC3279" s="379"/>
      <c r="AD3279" s="379"/>
      <c r="AE3279" s="381"/>
      <c r="AF3279" s="105"/>
      <c r="AG3279" s="381"/>
      <c r="AH3279" s="381"/>
      <c r="AI3279" s="381"/>
      <c r="AJ3279" s="381"/>
      <c r="AK3279" s="381"/>
      <c r="AL3279" s="381"/>
      <c r="AM3279" s="381"/>
    </row>
    <row r="3280" spans="1:39" x14ac:dyDescent="0.35">
      <c r="A3280" s="379"/>
      <c r="B3280" s="379"/>
      <c r="C3280" s="379"/>
      <c r="D3280" s="379"/>
      <c r="E3280" s="379"/>
      <c r="F3280" s="379"/>
      <c r="G3280" s="379"/>
      <c r="H3280" s="379"/>
      <c r="I3280" s="379"/>
      <c r="J3280" s="379"/>
      <c r="K3280" s="379"/>
      <c r="L3280" s="379"/>
      <c r="M3280" s="379"/>
      <c r="N3280" s="379"/>
      <c r="O3280" s="379"/>
      <c r="P3280" s="379"/>
      <c r="Q3280" s="379"/>
      <c r="R3280" s="379"/>
      <c r="S3280" s="379"/>
      <c r="T3280" s="379"/>
      <c r="U3280" s="379"/>
      <c r="V3280" s="379"/>
      <c r="W3280" s="379"/>
      <c r="X3280" s="379"/>
      <c r="Y3280" s="379"/>
      <c r="Z3280" s="379"/>
      <c r="AA3280" s="380"/>
      <c r="AB3280" s="379"/>
      <c r="AC3280" s="379"/>
      <c r="AD3280" s="379"/>
      <c r="AE3280" s="381"/>
      <c r="AF3280" s="105"/>
      <c r="AG3280" s="381"/>
      <c r="AH3280" s="381"/>
      <c r="AI3280" s="381"/>
      <c r="AJ3280" s="381"/>
      <c r="AK3280" s="381"/>
      <c r="AL3280" s="381"/>
      <c r="AM3280" s="381"/>
    </row>
    <row r="3281" spans="1:39" x14ac:dyDescent="0.35">
      <c r="A3281" s="379"/>
      <c r="B3281" s="379"/>
      <c r="C3281" s="379"/>
      <c r="D3281" s="379"/>
      <c r="E3281" s="379"/>
      <c r="F3281" s="379"/>
      <c r="G3281" s="379"/>
      <c r="H3281" s="379"/>
      <c r="I3281" s="379"/>
      <c r="J3281" s="379"/>
      <c r="K3281" s="379"/>
      <c r="L3281" s="379"/>
      <c r="M3281" s="379"/>
      <c r="N3281" s="379"/>
      <c r="O3281" s="379"/>
      <c r="P3281" s="379"/>
      <c r="Q3281" s="379"/>
      <c r="R3281" s="379"/>
      <c r="S3281" s="379"/>
      <c r="T3281" s="379"/>
      <c r="U3281" s="379"/>
      <c r="V3281" s="379"/>
      <c r="W3281" s="379"/>
      <c r="X3281" s="379"/>
      <c r="Y3281" s="379"/>
      <c r="Z3281" s="379"/>
      <c r="AA3281" s="380"/>
      <c r="AB3281" s="379"/>
      <c r="AC3281" s="379"/>
      <c r="AD3281" s="379"/>
      <c r="AE3281" s="381"/>
      <c r="AF3281" s="105"/>
      <c r="AG3281" s="381"/>
      <c r="AH3281" s="381"/>
      <c r="AI3281" s="381"/>
      <c r="AJ3281" s="381"/>
      <c r="AK3281" s="381"/>
      <c r="AL3281" s="381"/>
      <c r="AM3281" s="381"/>
    </row>
    <row r="3282" spans="1:39" x14ac:dyDescent="0.35">
      <c r="A3282" s="379"/>
      <c r="B3282" s="379"/>
      <c r="C3282" s="379"/>
      <c r="D3282" s="379"/>
      <c r="E3282" s="379"/>
      <c r="F3282" s="379"/>
      <c r="G3282" s="379"/>
      <c r="H3282" s="379"/>
      <c r="I3282" s="379"/>
      <c r="J3282" s="379"/>
      <c r="K3282" s="379"/>
      <c r="L3282" s="379"/>
      <c r="M3282" s="379"/>
      <c r="N3282" s="379"/>
      <c r="O3282" s="379"/>
      <c r="P3282" s="379"/>
      <c r="Q3282" s="379"/>
      <c r="R3282" s="379"/>
      <c r="S3282" s="379"/>
      <c r="T3282" s="379"/>
      <c r="U3282" s="379"/>
      <c r="V3282" s="379"/>
      <c r="W3282" s="379"/>
      <c r="X3282" s="379"/>
      <c r="Y3282" s="379"/>
      <c r="Z3282" s="379"/>
      <c r="AA3282" s="380"/>
      <c r="AB3282" s="379"/>
      <c r="AC3282" s="379"/>
      <c r="AD3282" s="379"/>
      <c r="AE3282" s="381"/>
      <c r="AF3282" s="105"/>
      <c r="AG3282" s="381"/>
      <c r="AH3282" s="381"/>
      <c r="AI3282" s="381"/>
      <c r="AJ3282" s="381"/>
      <c r="AK3282" s="381"/>
      <c r="AL3282" s="381"/>
      <c r="AM3282" s="381"/>
    </row>
    <row r="3283" spans="1:39" x14ac:dyDescent="0.35">
      <c r="A3283" s="379"/>
      <c r="B3283" s="379"/>
      <c r="C3283" s="379"/>
      <c r="D3283" s="379"/>
      <c r="E3283" s="379"/>
      <c r="F3283" s="379"/>
      <c r="G3283" s="379"/>
      <c r="H3283" s="379"/>
      <c r="I3283" s="379"/>
      <c r="J3283" s="379"/>
      <c r="K3283" s="379"/>
      <c r="L3283" s="379"/>
      <c r="M3283" s="379"/>
      <c r="N3283" s="379"/>
      <c r="O3283" s="379"/>
      <c r="P3283" s="379"/>
      <c r="Q3283" s="379"/>
      <c r="R3283" s="379"/>
      <c r="S3283" s="379"/>
      <c r="T3283" s="379"/>
      <c r="U3283" s="379"/>
      <c r="V3283" s="379"/>
      <c r="W3283" s="379"/>
      <c r="X3283" s="379"/>
      <c r="Y3283" s="379"/>
      <c r="Z3283" s="379"/>
      <c r="AA3283" s="380"/>
      <c r="AB3283" s="379"/>
      <c r="AC3283" s="379"/>
      <c r="AD3283" s="379"/>
      <c r="AE3283" s="381"/>
      <c r="AF3283" s="105"/>
      <c r="AG3283" s="381"/>
      <c r="AH3283" s="381"/>
      <c r="AI3283" s="381"/>
      <c r="AJ3283" s="381"/>
      <c r="AK3283" s="381"/>
      <c r="AL3283" s="381"/>
      <c r="AM3283" s="381"/>
    </row>
    <row r="3284" spans="1:39" x14ac:dyDescent="0.35">
      <c r="A3284" s="379"/>
      <c r="B3284" s="379"/>
      <c r="C3284" s="379"/>
      <c r="D3284" s="379"/>
      <c r="E3284" s="379"/>
      <c r="F3284" s="379"/>
      <c r="G3284" s="379"/>
      <c r="H3284" s="379"/>
      <c r="I3284" s="379"/>
      <c r="J3284" s="379"/>
      <c r="K3284" s="379"/>
      <c r="L3284" s="379"/>
      <c r="M3284" s="379"/>
      <c r="N3284" s="379"/>
      <c r="O3284" s="379"/>
      <c r="P3284" s="379"/>
      <c r="Q3284" s="379"/>
      <c r="R3284" s="379"/>
      <c r="S3284" s="379"/>
      <c r="T3284" s="379"/>
      <c r="U3284" s="379"/>
      <c r="V3284" s="379"/>
      <c r="W3284" s="379"/>
      <c r="X3284" s="379"/>
      <c r="Y3284" s="379"/>
      <c r="Z3284" s="379"/>
      <c r="AA3284" s="380"/>
      <c r="AB3284" s="379"/>
      <c r="AC3284" s="379"/>
      <c r="AD3284" s="379"/>
      <c r="AE3284" s="381"/>
      <c r="AF3284" s="105"/>
      <c r="AG3284" s="381"/>
      <c r="AH3284" s="381"/>
      <c r="AI3284" s="381"/>
      <c r="AJ3284" s="381"/>
      <c r="AK3284" s="381"/>
      <c r="AL3284" s="381"/>
      <c r="AM3284" s="381"/>
    </row>
    <row r="3285" spans="1:39" x14ac:dyDescent="0.35">
      <c r="A3285" s="379"/>
      <c r="B3285" s="379"/>
      <c r="C3285" s="379"/>
      <c r="D3285" s="379"/>
      <c r="E3285" s="379"/>
      <c r="F3285" s="379"/>
      <c r="G3285" s="379"/>
      <c r="H3285" s="379"/>
      <c r="I3285" s="379"/>
      <c r="J3285" s="379"/>
      <c r="K3285" s="379"/>
      <c r="L3285" s="379"/>
      <c r="M3285" s="379"/>
      <c r="N3285" s="379"/>
      <c r="O3285" s="379"/>
      <c r="P3285" s="379"/>
      <c r="Q3285" s="379"/>
      <c r="R3285" s="379"/>
      <c r="S3285" s="379"/>
      <c r="T3285" s="379"/>
      <c r="U3285" s="379"/>
      <c r="V3285" s="379"/>
      <c r="W3285" s="379"/>
      <c r="X3285" s="379"/>
      <c r="Y3285" s="379"/>
      <c r="Z3285" s="379"/>
      <c r="AA3285" s="380"/>
      <c r="AB3285" s="379"/>
      <c r="AC3285" s="379"/>
      <c r="AD3285" s="379"/>
      <c r="AE3285" s="381"/>
      <c r="AF3285" s="105"/>
      <c r="AG3285" s="381"/>
      <c r="AH3285" s="381"/>
      <c r="AI3285" s="381"/>
      <c r="AJ3285" s="381"/>
      <c r="AK3285" s="381"/>
      <c r="AL3285" s="381"/>
      <c r="AM3285" s="381"/>
    </row>
    <row r="3286" spans="1:39" x14ac:dyDescent="0.35">
      <c r="A3286" s="379"/>
      <c r="B3286" s="379"/>
      <c r="C3286" s="379"/>
      <c r="D3286" s="379"/>
      <c r="E3286" s="379"/>
      <c r="F3286" s="379"/>
      <c r="G3286" s="379"/>
      <c r="H3286" s="379"/>
      <c r="I3286" s="379"/>
      <c r="J3286" s="379"/>
      <c r="K3286" s="379"/>
      <c r="L3286" s="379"/>
      <c r="M3286" s="379"/>
      <c r="N3286" s="379"/>
      <c r="O3286" s="379"/>
      <c r="P3286" s="379"/>
      <c r="Q3286" s="379"/>
      <c r="R3286" s="379"/>
      <c r="S3286" s="379"/>
      <c r="T3286" s="379"/>
      <c r="U3286" s="379"/>
      <c r="V3286" s="379"/>
      <c r="W3286" s="379"/>
      <c r="X3286" s="379"/>
      <c r="Y3286" s="379"/>
      <c r="Z3286" s="379"/>
      <c r="AA3286" s="380"/>
      <c r="AB3286" s="379"/>
      <c r="AC3286" s="379"/>
      <c r="AD3286" s="379"/>
      <c r="AE3286" s="381"/>
      <c r="AF3286" s="105"/>
      <c r="AG3286" s="381"/>
      <c r="AH3286" s="381"/>
      <c r="AI3286" s="381"/>
      <c r="AJ3286" s="381"/>
      <c r="AK3286" s="381"/>
      <c r="AL3286" s="381"/>
      <c r="AM3286" s="381"/>
    </row>
    <row r="3287" spans="1:39" x14ac:dyDescent="0.35">
      <c r="A3287" s="379"/>
      <c r="B3287" s="379"/>
      <c r="C3287" s="379"/>
      <c r="D3287" s="379"/>
      <c r="E3287" s="379"/>
      <c r="F3287" s="379"/>
      <c r="G3287" s="379"/>
      <c r="H3287" s="379"/>
      <c r="I3287" s="379"/>
      <c r="J3287" s="379"/>
      <c r="K3287" s="379"/>
      <c r="L3287" s="379"/>
      <c r="M3287" s="379"/>
      <c r="N3287" s="379"/>
      <c r="O3287" s="379"/>
      <c r="P3287" s="379"/>
      <c r="Q3287" s="379"/>
      <c r="R3287" s="379"/>
      <c r="S3287" s="379"/>
      <c r="T3287" s="379"/>
      <c r="U3287" s="379"/>
      <c r="V3287" s="379"/>
      <c r="W3287" s="379"/>
      <c r="X3287" s="379"/>
      <c r="Y3287" s="379"/>
      <c r="Z3287" s="379"/>
      <c r="AA3287" s="380"/>
      <c r="AB3287" s="379"/>
      <c r="AC3287" s="379"/>
      <c r="AD3287" s="379"/>
      <c r="AE3287" s="381"/>
      <c r="AF3287" s="105"/>
      <c r="AG3287" s="381"/>
      <c r="AH3287" s="381"/>
      <c r="AI3287" s="381"/>
      <c r="AJ3287" s="381"/>
      <c r="AK3287" s="381"/>
      <c r="AL3287" s="381"/>
      <c r="AM3287" s="381"/>
    </row>
    <row r="3288" spans="1:39" x14ac:dyDescent="0.35">
      <c r="A3288" s="379"/>
      <c r="B3288" s="379"/>
      <c r="C3288" s="379"/>
      <c r="D3288" s="379"/>
      <c r="E3288" s="379"/>
      <c r="F3288" s="379"/>
      <c r="G3288" s="379"/>
      <c r="H3288" s="379"/>
      <c r="I3288" s="379"/>
      <c r="J3288" s="379"/>
      <c r="K3288" s="379"/>
      <c r="L3288" s="379"/>
      <c r="M3288" s="379"/>
      <c r="N3288" s="379"/>
      <c r="O3288" s="379"/>
      <c r="P3288" s="379"/>
      <c r="Q3288" s="379"/>
      <c r="R3288" s="379"/>
      <c r="S3288" s="379"/>
      <c r="T3288" s="379"/>
      <c r="U3288" s="379"/>
      <c r="V3288" s="379"/>
      <c r="W3288" s="379"/>
      <c r="X3288" s="379"/>
      <c r="Y3288" s="379"/>
      <c r="Z3288" s="379"/>
      <c r="AA3288" s="380"/>
      <c r="AB3288" s="379"/>
      <c r="AC3288" s="379"/>
      <c r="AD3288" s="379"/>
      <c r="AE3288" s="381"/>
      <c r="AF3288" s="105"/>
      <c r="AG3288" s="381"/>
      <c r="AH3288" s="381"/>
      <c r="AI3288" s="381"/>
      <c r="AJ3288" s="381"/>
      <c r="AK3288" s="381"/>
      <c r="AL3288" s="381"/>
      <c r="AM3288" s="381"/>
    </row>
    <row r="3289" spans="1:39" x14ac:dyDescent="0.35">
      <c r="A3289" s="379"/>
      <c r="B3289" s="379"/>
      <c r="C3289" s="379"/>
      <c r="D3289" s="379"/>
      <c r="E3289" s="379"/>
      <c r="F3289" s="379"/>
      <c r="G3289" s="379"/>
      <c r="H3289" s="379"/>
      <c r="I3289" s="379"/>
      <c r="J3289" s="379"/>
      <c r="K3289" s="379"/>
      <c r="L3289" s="379"/>
      <c r="M3289" s="379"/>
      <c r="N3289" s="379"/>
      <c r="O3289" s="379"/>
      <c r="P3289" s="379"/>
      <c r="Q3289" s="379"/>
      <c r="R3289" s="379"/>
      <c r="S3289" s="379"/>
      <c r="T3289" s="379"/>
      <c r="U3289" s="379"/>
      <c r="V3289" s="379"/>
      <c r="W3289" s="379"/>
      <c r="X3289" s="379"/>
      <c r="Y3289" s="379"/>
      <c r="Z3289" s="379"/>
      <c r="AA3289" s="380"/>
      <c r="AB3289" s="379"/>
      <c r="AC3289" s="379"/>
      <c r="AD3289" s="379"/>
      <c r="AE3289" s="381"/>
      <c r="AF3289" s="105"/>
      <c r="AG3289" s="381"/>
      <c r="AH3289" s="381"/>
      <c r="AI3289" s="381"/>
      <c r="AJ3289" s="381"/>
      <c r="AK3289" s="381"/>
      <c r="AL3289" s="381"/>
      <c r="AM3289" s="381"/>
    </row>
    <row r="3290" spans="1:39" x14ac:dyDescent="0.35">
      <c r="A3290" s="379"/>
      <c r="B3290" s="379"/>
      <c r="C3290" s="379"/>
      <c r="D3290" s="379"/>
      <c r="E3290" s="379"/>
      <c r="F3290" s="379"/>
      <c r="G3290" s="379"/>
      <c r="H3290" s="379"/>
      <c r="I3290" s="379"/>
      <c r="J3290" s="379"/>
      <c r="K3290" s="379"/>
      <c r="L3290" s="379"/>
      <c r="M3290" s="379"/>
      <c r="N3290" s="379"/>
      <c r="O3290" s="379"/>
      <c r="P3290" s="379"/>
      <c r="Q3290" s="379"/>
      <c r="R3290" s="379"/>
      <c r="S3290" s="379"/>
      <c r="T3290" s="379"/>
      <c r="U3290" s="379"/>
      <c r="V3290" s="379"/>
      <c r="W3290" s="379"/>
      <c r="X3290" s="379"/>
      <c r="Y3290" s="379"/>
      <c r="Z3290" s="379"/>
      <c r="AA3290" s="380"/>
      <c r="AB3290" s="379"/>
      <c r="AC3290" s="379"/>
      <c r="AD3290" s="379"/>
      <c r="AE3290" s="381"/>
      <c r="AF3290" s="105"/>
      <c r="AG3290" s="381"/>
      <c r="AH3290" s="381"/>
      <c r="AI3290" s="381"/>
      <c r="AJ3290" s="381"/>
      <c r="AK3290" s="381"/>
      <c r="AL3290" s="381"/>
      <c r="AM3290" s="381"/>
    </row>
    <row r="3291" spans="1:39" x14ac:dyDescent="0.35">
      <c r="A3291" s="379"/>
      <c r="B3291" s="379"/>
      <c r="C3291" s="379"/>
      <c r="D3291" s="379"/>
      <c r="E3291" s="379"/>
      <c r="F3291" s="379"/>
      <c r="G3291" s="379"/>
      <c r="H3291" s="379"/>
      <c r="I3291" s="379"/>
      <c r="J3291" s="379"/>
      <c r="K3291" s="379"/>
      <c r="L3291" s="379"/>
      <c r="M3291" s="379"/>
      <c r="N3291" s="379"/>
      <c r="O3291" s="379"/>
      <c r="P3291" s="379"/>
      <c r="Q3291" s="379"/>
      <c r="R3291" s="379"/>
      <c r="S3291" s="379"/>
      <c r="T3291" s="379"/>
      <c r="U3291" s="379"/>
      <c r="V3291" s="379"/>
      <c r="W3291" s="379"/>
      <c r="X3291" s="379"/>
      <c r="Y3291" s="379"/>
      <c r="Z3291" s="379"/>
      <c r="AA3291" s="380"/>
      <c r="AB3291" s="379"/>
      <c r="AC3291" s="379"/>
      <c r="AD3291" s="379"/>
      <c r="AE3291" s="381"/>
      <c r="AF3291" s="105"/>
      <c r="AG3291" s="381"/>
      <c r="AH3291" s="381"/>
      <c r="AI3291" s="381"/>
      <c r="AJ3291" s="381"/>
      <c r="AK3291" s="381"/>
      <c r="AL3291" s="381"/>
      <c r="AM3291" s="381"/>
    </row>
    <row r="3292" spans="1:39" x14ac:dyDescent="0.35">
      <c r="A3292" s="379"/>
      <c r="B3292" s="379"/>
      <c r="C3292" s="379"/>
      <c r="D3292" s="379"/>
      <c r="E3292" s="379"/>
      <c r="F3292" s="379"/>
      <c r="G3292" s="379"/>
      <c r="H3292" s="379"/>
      <c r="I3292" s="379"/>
      <c r="J3292" s="379"/>
      <c r="K3292" s="379"/>
      <c r="L3292" s="379"/>
      <c r="M3292" s="379"/>
      <c r="N3292" s="379"/>
      <c r="O3292" s="379"/>
      <c r="P3292" s="379"/>
      <c r="Q3292" s="379"/>
      <c r="R3292" s="379"/>
      <c r="S3292" s="379"/>
      <c r="T3292" s="379"/>
      <c r="U3292" s="379"/>
      <c r="V3292" s="379"/>
      <c r="W3292" s="379"/>
      <c r="X3292" s="379"/>
      <c r="Y3292" s="379"/>
      <c r="Z3292" s="379"/>
      <c r="AA3292" s="380"/>
      <c r="AB3292" s="379"/>
      <c r="AC3292" s="379"/>
      <c r="AD3292" s="379"/>
      <c r="AE3292" s="381"/>
      <c r="AF3292" s="105"/>
      <c r="AG3292" s="381"/>
      <c r="AH3292" s="381"/>
      <c r="AI3292" s="381"/>
      <c r="AJ3292" s="381"/>
      <c r="AK3292" s="381"/>
      <c r="AL3292" s="381"/>
      <c r="AM3292" s="381"/>
    </row>
    <row r="3293" spans="1:39" x14ac:dyDescent="0.35">
      <c r="A3293" s="379"/>
      <c r="B3293" s="379"/>
      <c r="C3293" s="379"/>
      <c r="D3293" s="379"/>
      <c r="E3293" s="379"/>
      <c r="F3293" s="379"/>
      <c r="G3293" s="379"/>
      <c r="H3293" s="379"/>
      <c r="I3293" s="379"/>
      <c r="J3293" s="379"/>
      <c r="K3293" s="379"/>
      <c r="L3293" s="379"/>
      <c r="M3293" s="379"/>
      <c r="N3293" s="379"/>
      <c r="O3293" s="379"/>
      <c r="P3293" s="379"/>
      <c r="Q3293" s="379"/>
      <c r="R3293" s="379"/>
      <c r="S3293" s="379"/>
      <c r="T3293" s="379"/>
      <c r="U3293" s="379"/>
      <c r="V3293" s="379"/>
      <c r="W3293" s="379"/>
      <c r="X3293" s="379"/>
      <c r="Y3293" s="379"/>
      <c r="Z3293" s="379"/>
      <c r="AA3293" s="380"/>
      <c r="AB3293" s="379"/>
      <c r="AC3293" s="379"/>
      <c r="AD3293" s="379"/>
      <c r="AE3293" s="381"/>
      <c r="AF3293" s="105"/>
      <c r="AG3293" s="381"/>
      <c r="AH3293" s="381"/>
      <c r="AI3293" s="381"/>
      <c r="AJ3293" s="381"/>
      <c r="AK3293" s="381"/>
      <c r="AL3293" s="381"/>
      <c r="AM3293" s="381"/>
    </row>
    <row r="3294" spans="1:39" x14ac:dyDescent="0.35">
      <c r="A3294" s="379"/>
      <c r="B3294" s="379"/>
      <c r="C3294" s="379"/>
      <c r="D3294" s="379"/>
      <c r="E3294" s="379"/>
      <c r="F3294" s="379"/>
      <c r="G3294" s="379"/>
      <c r="H3294" s="379"/>
      <c r="I3294" s="379"/>
      <c r="J3294" s="379"/>
      <c r="K3294" s="379"/>
      <c r="L3294" s="379"/>
      <c r="M3294" s="379"/>
      <c r="N3294" s="379"/>
      <c r="O3294" s="379"/>
      <c r="P3294" s="379"/>
      <c r="Q3294" s="379"/>
      <c r="R3294" s="379"/>
      <c r="S3294" s="379"/>
      <c r="T3294" s="379"/>
      <c r="U3294" s="379"/>
      <c r="V3294" s="379"/>
      <c r="W3294" s="379"/>
      <c r="X3294" s="379"/>
      <c r="Y3294" s="379"/>
      <c r="Z3294" s="379"/>
      <c r="AA3294" s="380"/>
      <c r="AB3294" s="379"/>
      <c r="AC3294" s="379"/>
      <c r="AD3294" s="379"/>
      <c r="AE3294" s="381"/>
      <c r="AF3294" s="105"/>
      <c r="AG3294" s="381"/>
      <c r="AH3294" s="381"/>
      <c r="AI3294" s="381"/>
      <c r="AJ3294" s="381"/>
      <c r="AK3294" s="381"/>
      <c r="AL3294" s="381"/>
      <c r="AM3294" s="381"/>
    </row>
    <row r="3295" spans="1:39" x14ac:dyDescent="0.35">
      <c r="A3295" s="379"/>
      <c r="B3295" s="379"/>
      <c r="C3295" s="379"/>
      <c r="D3295" s="379"/>
      <c r="E3295" s="379"/>
      <c r="F3295" s="379"/>
      <c r="G3295" s="379"/>
      <c r="H3295" s="379"/>
      <c r="I3295" s="379"/>
      <c r="J3295" s="379"/>
      <c r="K3295" s="379"/>
      <c r="L3295" s="379"/>
      <c r="M3295" s="379"/>
      <c r="N3295" s="379"/>
      <c r="O3295" s="379"/>
      <c r="P3295" s="379"/>
      <c r="Q3295" s="379"/>
      <c r="R3295" s="379"/>
      <c r="S3295" s="379"/>
      <c r="T3295" s="379"/>
      <c r="U3295" s="379"/>
      <c r="V3295" s="379"/>
      <c r="W3295" s="379"/>
      <c r="X3295" s="379"/>
      <c r="Y3295" s="379"/>
      <c r="Z3295" s="379"/>
      <c r="AA3295" s="380"/>
      <c r="AB3295" s="379"/>
      <c r="AC3295" s="379"/>
      <c r="AD3295" s="379"/>
      <c r="AE3295" s="381"/>
      <c r="AF3295" s="105"/>
      <c r="AG3295" s="381"/>
      <c r="AH3295" s="381"/>
      <c r="AI3295" s="381"/>
      <c r="AJ3295" s="381"/>
      <c r="AK3295" s="381"/>
      <c r="AL3295" s="381"/>
      <c r="AM3295" s="381"/>
    </row>
    <row r="3296" spans="1:39" x14ac:dyDescent="0.35">
      <c r="A3296" s="379"/>
      <c r="B3296" s="379"/>
      <c r="C3296" s="379"/>
      <c r="D3296" s="379"/>
      <c r="E3296" s="379"/>
      <c r="F3296" s="379"/>
      <c r="G3296" s="379"/>
      <c r="H3296" s="379"/>
      <c r="I3296" s="379"/>
      <c r="J3296" s="379"/>
      <c r="K3296" s="379"/>
      <c r="L3296" s="379"/>
      <c r="M3296" s="379"/>
      <c r="N3296" s="379"/>
      <c r="O3296" s="379"/>
      <c r="P3296" s="379"/>
      <c r="Q3296" s="379"/>
      <c r="R3296" s="379"/>
      <c r="S3296" s="379"/>
      <c r="T3296" s="379"/>
      <c r="U3296" s="379"/>
      <c r="V3296" s="379"/>
      <c r="W3296" s="379"/>
      <c r="X3296" s="379"/>
      <c r="Y3296" s="379"/>
      <c r="Z3296" s="379"/>
      <c r="AA3296" s="380"/>
      <c r="AB3296" s="379"/>
      <c r="AC3296" s="379"/>
      <c r="AD3296" s="379"/>
      <c r="AE3296" s="381"/>
      <c r="AF3296" s="105"/>
      <c r="AG3296" s="381"/>
      <c r="AH3296" s="381"/>
      <c r="AI3296" s="381"/>
      <c r="AJ3296" s="381"/>
      <c r="AK3296" s="381"/>
      <c r="AL3296" s="381"/>
      <c r="AM3296" s="381"/>
    </row>
    <row r="3297" spans="1:39" x14ac:dyDescent="0.35">
      <c r="A3297" s="379"/>
      <c r="B3297" s="379"/>
      <c r="C3297" s="379"/>
      <c r="D3297" s="379"/>
      <c r="E3297" s="379"/>
      <c r="F3297" s="379"/>
      <c r="G3297" s="379"/>
      <c r="H3297" s="379"/>
      <c r="I3297" s="379"/>
      <c r="J3297" s="379"/>
      <c r="K3297" s="379"/>
      <c r="L3297" s="379"/>
      <c r="M3297" s="379"/>
      <c r="N3297" s="379"/>
      <c r="O3297" s="379"/>
      <c r="P3297" s="379"/>
      <c r="Q3297" s="379"/>
      <c r="R3297" s="379"/>
      <c r="S3297" s="379"/>
      <c r="T3297" s="379"/>
      <c r="U3297" s="379"/>
      <c r="V3297" s="379"/>
      <c r="W3297" s="379"/>
      <c r="X3297" s="379"/>
      <c r="Y3297" s="379"/>
      <c r="Z3297" s="379"/>
      <c r="AA3297" s="380"/>
      <c r="AB3297" s="379"/>
      <c r="AC3297" s="379"/>
      <c r="AD3297" s="379"/>
      <c r="AE3297" s="381"/>
      <c r="AF3297" s="105"/>
      <c r="AG3297" s="381"/>
      <c r="AH3297" s="381"/>
      <c r="AI3297" s="381"/>
      <c r="AJ3297" s="381"/>
      <c r="AK3297" s="381"/>
      <c r="AL3297" s="381"/>
      <c r="AM3297" s="381"/>
    </row>
    <row r="3298" spans="1:39" x14ac:dyDescent="0.35">
      <c r="A3298" s="379"/>
      <c r="B3298" s="379"/>
      <c r="C3298" s="379"/>
      <c r="D3298" s="379"/>
      <c r="E3298" s="379"/>
      <c r="F3298" s="379"/>
      <c r="G3298" s="379"/>
      <c r="H3298" s="379"/>
      <c r="I3298" s="379"/>
      <c r="J3298" s="379"/>
      <c r="K3298" s="379"/>
      <c r="L3298" s="379"/>
      <c r="M3298" s="379"/>
      <c r="N3298" s="379"/>
      <c r="O3298" s="379"/>
      <c r="P3298" s="379"/>
      <c r="Q3298" s="379"/>
      <c r="R3298" s="379"/>
      <c r="S3298" s="379"/>
      <c r="T3298" s="379"/>
      <c r="U3298" s="379"/>
      <c r="V3298" s="379"/>
      <c r="W3298" s="379"/>
      <c r="X3298" s="379"/>
      <c r="Y3298" s="379"/>
      <c r="Z3298" s="379"/>
      <c r="AA3298" s="380"/>
      <c r="AB3298" s="379"/>
      <c r="AC3298" s="379"/>
      <c r="AD3298" s="379"/>
      <c r="AE3298" s="381"/>
      <c r="AF3298" s="105"/>
      <c r="AG3298" s="381"/>
      <c r="AH3298" s="381"/>
      <c r="AI3298" s="381"/>
      <c r="AJ3298" s="381"/>
      <c r="AK3298" s="381"/>
      <c r="AL3298" s="381"/>
      <c r="AM3298" s="381"/>
    </row>
    <row r="3299" spans="1:39" x14ac:dyDescent="0.35">
      <c r="A3299" s="379"/>
      <c r="B3299" s="379"/>
      <c r="C3299" s="379"/>
      <c r="D3299" s="379"/>
      <c r="E3299" s="379"/>
      <c r="F3299" s="379"/>
      <c r="G3299" s="379"/>
      <c r="H3299" s="379"/>
      <c r="I3299" s="379"/>
      <c r="J3299" s="379"/>
      <c r="K3299" s="379"/>
      <c r="L3299" s="379"/>
      <c r="M3299" s="379"/>
      <c r="N3299" s="379"/>
      <c r="O3299" s="379"/>
      <c r="P3299" s="379"/>
      <c r="Q3299" s="379"/>
      <c r="R3299" s="379"/>
      <c r="S3299" s="379"/>
      <c r="T3299" s="379"/>
      <c r="U3299" s="379"/>
      <c r="V3299" s="379"/>
      <c r="W3299" s="379"/>
      <c r="X3299" s="379"/>
      <c r="Y3299" s="379"/>
      <c r="Z3299" s="379"/>
      <c r="AA3299" s="380"/>
      <c r="AB3299" s="379"/>
      <c r="AC3299" s="379"/>
      <c r="AD3299" s="379"/>
      <c r="AE3299" s="381"/>
      <c r="AF3299" s="105"/>
      <c r="AG3299" s="381"/>
      <c r="AH3299" s="381"/>
      <c r="AI3299" s="381"/>
      <c r="AJ3299" s="381"/>
      <c r="AK3299" s="381"/>
      <c r="AL3299" s="381"/>
      <c r="AM3299" s="381"/>
    </row>
    <row r="3300" spans="1:39" x14ac:dyDescent="0.35">
      <c r="A3300" s="379"/>
      <c r="B3300" s="379"/>
      <c r="C3300" s="379"/>
      <c r="D3300" s="379"/>
      <c r="E3300" s="379"/>
      <c r="F3300" s="379"/>
      <c r="G3300" s="379"/>
      <c r="H3300" s="379"/>
      <c r="I3300" s="379"/>
      <c r="J3300" s="379"/>
      <c r="K3300" s="379"/>
      <c r="L3300" s="379"/>
      <c r="M3300" s="379"/>
      <c r="N3300" s="379"/>
      <c r="O3300" s="379"/>
      <c r="P3300" s="379"/>
      <c r="Q3300" s="379"/>
      <c r="R3300" s="379"/>
      <c r="S3300" s="379"/>
      <c r="T3300" s="379"/>
      <c r="U3300" s="379"/>
      <c r="V3300" s="379"/>
      <c r="W3300" s="379"/>
      <c r="X3300" s="379"/>
      <c r="Y3300" s="379"/>
      <c r="Z3300" s="379"/>
      <c r="AA3300" s="380"/>
      <c r="AB3300" s="379"/>
      <c r="AC3300" s="379"/>
      <c r="AD3300" s="379"/>
      <c r="AE3300" s="381"/>
      <c r="AF3300" s="105"/>
      <c r="AG3300" s="381"/>
      <c r="AH3300" s="381"/>
      <c r="AI3300" s="381"/>
      <c r="AJ3300" s="381"/>
      <c r="AK3300" s="381"/>
      <c r="AL3300" s="381"/>
      <c r="AM3300" s="381"/>
    </row>
    <row r="3301" spans="1:39" x14ac:dyDescent="0.35">
      <c r="A3301" s="379"/>
      <c r="B3301" s="379"/>
      <c r="C3301" s="379"/>
      <c r="D3301" s="379"/>
      <c r="E3301" s="379"/>
      <c r="F3301" s="379"/>
      <c r="G3301" s="379"/>
      <c r="H3301" s="379"/>
      <c r="I3301" s="379"/>
      <c r="J3301" s="379"/>
      <c r="K3301" s="379"/>
      <c r="L3301" s="379"/>
      <c r="M3301" s="379"/>
      <c r="N3301" s="379"/>
      <c r="O3301" s="379"/>
      <c r="P3301" s="379"/>
      <c r="Q3301" s="379"/>
      <c r="R3301" s="379"/>
      <c r="S3301" s="379"/>
      <c r="T3301" s="379"/>
      <c r="U3301" s="379"/>
      <c r="V3301" s="379"/>
      <c r="W3301" s="379"/>
      <c r="X3301" s="379"/>
      <c r="Y3301" s="379"/>
      <c r="Z3301" s="379"/>
      <c r="AA3301" s="380"/>
      <c r="AB3301" s="379"/>
      <c r="AC3301" s="379"/>
      <c r="AD3301" s="379"/>
      <c r="AE3301" s="381"/>
      <c r="AF3301" s="105"/>
      <c r="AG3301" s="381"/>
      <c r="AH3301" s="381"/>
      <c r="AI3301" s="381"/>
      <c r="AJ3301" s="381"/>
      <c r="AK3301" s="381"/>
      <c r="AL3301" s="381"/>
      <c r="AM3301" s="381"/>
    </row>
    <row r="3302" spans="1:39" x14ac:dyDescent="0.35">
      <c r="A3302" s="379"/>
      <c r="B3302" s="379"/>
      <c r="C3302" s="379"/>
      <c r="D3302" s="379"/>
      <c r="E3302" s="379"/>
      <c r="F3302" s="379"/>
      <c r="G3302" s="379"/>
      <c r="H3302" s="379"/>
      <c r="I3302" s="379"/>
      <c r="J3302" s="379"/>
      <c r="K3302" s="379"/>
      <c r="L3302" s="379"/>
      <c r="M3302" s="379"/>
      <c r="N3302" s="379"/>
      <c r="O3302" s="379"/>
      <c r="P3302" s="379"/>
      <c r="Q3302" s="379"/>
      <c r="R3302" s="379"/>
      <c r="S3302" s="379"/>
      <c r="T3302" s="379"/>
      <c r="U3302" s="379"/>
      <c r="V3302" s="379"/>
      <c r="W3302" s="379"/>
      <c r="X3302" s="379"/>
      <c r="Y3302" s="379"/>
      <c r="Z3302" s="379"/>
      <c r="AA3302" s="380"/>
      <c r="AB3302" s="379"/>
      <c r="AC3302" s="379"/>
      <c r="AD3302" s="379"/>
      <c r="AE3302" s="381"/>
      <c r="AF3302" s="105"/>
      <c r="AG3302" s="381"/>
      <c r="AH3302" s="381"/>
      <c r="AI3302" s="381"/>
      <c r="AJ3302" s="381"/>
      <c r="AK3302" s="381"/>
      <c r="AL3302" s="381"/>
      <c r="AM3302" s="381"/>
    </row>
    <row r="3303" spans="1:39" x14ac:dyDescent="0.35">
      <c r="A3303" s="379"/>
      <c r="B3303" s="379"/>
      <c r="C3303" s="379"/>
      <c r="D3303" s="379"/>
      <c r="E3303" s="379"/>
      <c r="F3303" s="379"/>
      <c r="G3303" s="379"/>
      <c r="H3303" s="379"/>
      <c r="I3303" s="379"/>
      <c r="J3303" s="379"/>
      <c r="K3303" s="379"/>
      <c r="L3303" s="379"/>
      <c r="M3303" s="379"/>
      <c r="N3303" s="379"/>
      <c r="O3303" s="379"/>
      <c r="P3303" s="379"/>
      <c r="Q3303" s="379"/>
      <c r="R3303" s="379"/>
      <c r="S3303" s="379"/>
      <c r="T3303" s="379"/>
      <c r="U3303" s="379"/>
      <c r="V3303" s="379"/>
      <c r="W3303" s="379"/>
      <c r="X3303" s="379"/>
      <c r="Y3303" s="379"/>
      <c r="Z3303" s="379"/>
      <c r="AA3303" s="380"/>
      <c r="AB3303" s="379"/>
      <c r="AC3303" s="379"/>
      <c r="AD3303" s="379"/>
      <c r="AE3303" s="381"/>
      <c r="AF3303" s="105"/>
      <c r="AG3303" s="381"/>
      <c r="AH3303" s="381"/>
      <c r="AI3303" s="381"/>
      <c r="AJ3303" s="381"/>
      <c r="AK3303" s="381"/>
      <c r="AL3303" s="381"/>
      <c r="AM3303" s="381"/>
    </row>
    <row r="3304" spans="1:39" x14ac:dyDescent="0.35">
      <c r="A3304" s="379"/>
      <c r="B3304" s="379"/>
      <c r="C3304" s="379"/>
      <c r="D3304" s="379"/>
      <c r="E3304" s="379"/>
      <c r="F3304" s="379"/>
      <c r="G3304" s="379"/>
      <c r="H3304" s="379"/>
      <c r="I3304" s="379"/>
      <c r="J3304" s="379"/>
      <c r="K3304" s="379"/>
      <c r="L3304" s="379"/>
      <c r="M3304" s="379"/>
      <c r="N3304" s="379"/>
      <c r="O3304" s="379"/>
      <c r="P3304" s="379"/>
      <c r="Q3304" s="379"/>
      <c r="R3304" s="379"/>
      <c r="S3304" s="379"/>
      <c r="T3304" s="379"/>
      <c r="U3304" s="379"/>
      <c r="V3304" s="379"/>
      <c r="W3304" s="379"/>
      <c r="X3304" s="379"/>
      <c r="Y3304" s="379"/>
      <c r="Z3304" s="379"/>
      <c r="AA3304" s="380"/>
      <c r="AB3304" s="379"/>
      <c r="AC3304" s="379"/>
      <c r="AD3304" s="379"/>
      <c r="AE3304" s="381"/>
      <c r="AF3304" s="105"/>
      <c r="AG3304" s="381"/>
      <c r="AH3304" s="381"/>
      <c r="AI3304" s="381"/>
      <c r="AJ3304" s="381"/>
      <c r="AK3304" s="381"/>
      <c r="AL3304" s="381"/>
      <c r="AM3304" s="381"/>
    </row>
    <row r="3305" spans="1:39" x14ac:dyDescent="0.35">
      <c r="A3305" s="379"/>
      <c r="B3305" s="379"/>
      <c r="C3305" s="379"/>
      <c r="D3305" s="379"/>
      <c r="E3305" s="379"/>
      <c r="F3305" s="379"/>
      <c r="G3305" s="379"/>
      <c r="H3305" s="379"/>
      <c r="I3305" s="379"/>
      <c r="J3305" s="379"/>
      <c r="K3305" s="379"/>
      <c r="L3305" s="379"/>
      <c r="M3305" s="379"/>
      <c r="N3305" s="379"/>
      <c r="O3305" s="379"/>
      <c r="P3305" s="379"/>
      <c r="Q3305" s="379"/>
      <c r="R3305" s="379"/>
      <c r="S3305" s="379"/>
      <c r="T3305" s="379"/>
      <c r="U3305" s="379"/>
      <c r="V3305" s="379"/>
      <c r="W3305" s="379"/>
      <c r="X3305" s="379"/>
      <c r="Y3305" s="379"/>
      <c r="Z3305" s="379"/>
      <c r="AA3305" s="380"/>
      <c r="AB3305" s="379"/>
      <c r="AC3305" s="379"/>
      <c r="AD3305" s="379"/>
      <c r="AE3305" s="381"/>
      <c r="AF3305" s="105"/>
      <c r="AG3305" s="381"/>
      <c r="AH3305" s="381"/>
      <c r="AI3305" s="381"/>
      <c r="AJ3305" s="381"/>
      <c r="AK3305" s="381"/>
      <c r="AL3305" s="381"/>
      <c r="AM3305" s="381"/>
    </row>
    <row r="3306" spans="1:39" x14ac:dyDescent="0.35">
      <c r="A3306" s="379"/>
      <c r="B3306" s="379"/>
      <c r="C3306" s="379"/>
      <c r="D3306" s="379"/>
      <c r="E3306" s="379"/>
      <c r="F3306" s="379"/>
      <c r="G3306" s="379"/>
      <c r="H3306" s="379"/>
      <c r="I3306" s="379"/>
      <c r="J3306" s="379"/>
      <c r="K3306" s="379"/>
      <c r="L3306" s="379"/>
      <c r="M3306" s="379"/>
      <c r="N3306" s="379"/>
      <c r="O3306" s="379"/>
      <c r="P3306" s="379"/>
      <c r="Q3306" s="379"/>
      <c r="R3306" s="379"/>
      <c r="S3306" s="379"/>
      <c r="T3306" s="379"/>
      <c r="U3306" s="379"/>
      <c r="V3306" s="379"/>
      <c r="W3306" s="379"/>
      <c r="X3306" s="379"/>
      <c r="Y3306" s="379"/>
      <c r="Z3306" s="379"/>
      <c r="AA3306" s="380"/>
      <c r="AB3306" s="379"/>
      <c r="AC3306" s="379"/>
      <c r="AD3306" s="379"/>
      <c r="AE3306" s="381"/>
      <c r="AF3306" s="105"/>
      <c r="AG3306" s="381"/>
      <c r="AH3306" s="381"/>
      <c r="AI3306" s="381"/>
      <c r="AJ3306" s="381"/>
      <c r="AK3306" s="381"/>
      <c r="AL3306" s="381"/>
      <c r="AM3306" s="381"/>
    </row>
    <row r="3307" spans="1:39" x14ac:dyDescent="0.35">
      <c r="A3307" s="379"/>
      <c r="B3307" s="379"/>
      <c r="C3307" s="379"/>
      <c r="D3307" s="379"/>
      <c r="E3307" s="379"/>
      <c r="F3307" s="379"/>
      <c r="G3307" s="379"/>
      <c r="H3307" s="379"/>
      <c r="I3307" s="379"/>
      <c r="J3307" s="379"/>
      <c r="K3307" s="379"/>
      <c r="L3307" s="379"/>
      <c r="M3307" s="379"/>
      <c r="N3307" s="379"/>
      <c r="O3307" s="379"/>
      <c r="P3307" s="379"/>
      <c r="Q3307" s="379"/>
      <c r="R3307" s="379"/>
      <c r="S3307" s="379"/>
      <c r="T3307" s="379"/>
      <c r="U3307" s="379"/>
      <c r="V3307" s="379"/>
      <c r="W3307" s="379"/>
      <c r="X3307" s="379"/>
      <c r="Y3307" s="379"/>
      <c r="Z3307" s="379"/>
      <c r="AA3307" s="380"/>
      <c r="AB3307" s="379"/>
      <c r="AC3307" s="379"/>
      <c r="AD3307" s="379"/>
      <c r="AE3307" s="381"/>
      <c r="AF3307" s="105"/>
      <c r="AG3307" s="381"/>
      <c r="AH3307" s="381"/>
      <c r="AI3307" s="381"/>
      <c r="AJ3307" s="381"/>
      <c r="AK3307" s="381"/>
      <c r="AL3307" s="381"/>
      <c r="AM3307" s="381"/>
    </row>
    <row r="3308" spans="1:39" x14ac:dyDescent="0.35">
      <c r="A3308" s="379"/>
      <c r="B3308" s="379"/>
      <c r="C3308" s="379"/>
      <c r="D3308" s="379"/>
      <c r="E3308" s="379"/>
      <c r="F3308" s="379"/>
      <c r="G3308" s="379"/>
      <c r="H3308" s="379"/>
      <c r="I3308" s="379"/>
      <c r="J3308" s="379"/>
      <c r="K3308" s="379"/>
      <c r="L3308" s="379"/>
      <c r="M3308" s="379"/>
      <c r="N3308" s="379"/>
      <c r="O3308" s="379"/>
      <c r="P3308" s="379"/>
      <c r="Q3308" s="379"/>
      <c r="R3308" s="379"/>
      <c r="S3308" s="379"/>
      <c r="T3308" s="379"/>
      <c r="U3308" s="379"/>
      <c r="V3308" s="379"/>
      <c r="W3308" s="379"/>
      <c r="X3308" s="379"/>
      <c r="Y3308" s="379"/>
      <c r="Z3308" s="379"/>
      <c r="AA3308" s="380"/>
      <c r="AB3308" s="379"/>
      <c r="AC3308" s="379"/>
      <c r="AD3308" s="379"/>
      <c r="AE3308" s="381"/>
      <c r="AF3308" s="105"/>
      <c r="AG3308" s="381"/>
      <c r="AH3308" s="381"/>
      <c r="AI3308" s="381"/>
      <c r="AJ3308" s="381"/>
      <c r="AK3308" s="381"/>
      <c r="AL3308" s="381"/>
      <c r="AM3308" s="381"/>
    </row>
    <row r="3309" spans="1:39" x14ac:dyDescent="0.35">
      <c r="A3309" s="379"/>
      <c r="B3309" s="379"/>
      <c r="C3309" s="379"/>
      <c r="D3309" s="379"/>
      <c r="E3309" s="379"/>
      <c r="F3309" s="379"/>
      <c r="G3309" s="379"/>
      <c r="H3309" s="379"/>
      <c r="I3309" s="379"/>
      <c r="J3309" s="379"/>
      <c r="K3309" s="379"/>
      <c r="L3309" s="379"/>
      <c r="M3309" s="379"/>
      <c r="N3309" s="379"/>
      <c r="O3309" s="379"/>
      <c r="P3309" s="379"/>
      <c r="Q3309" s="379"/>
      <c r="R3309" s="379"/>
      <c r="S3309" s="379"/>
      <c r="T3309" s="379"/>
      <c r="U3309" s="379"/>
      <c r="V3309" s="379"/>
      <c r="W3309" s="379"/>
      <c r="X3309" s="379"/>
      <c r="Y3309" s="379"/>
      <c r="Z3309" s="379"/>
      <c r="AA3309" s="380"/>
      <c r="AB3309" s="379"/>
      <c r="AC3309" s="379"/>
      <c r="AD3309" s="379"/>
      <c r="AE3309" s="381"/>
      <c r="AF3309" s="105"/>
      <c r="AG3309" s="381"/>
      <c r="AH3309" s="381"/>
      <c r="AI3309" s="381"/>
      <c r="AJ3309" s="381"/>
      <c r="AK3309" s="381"/>
      <c r="AL3309" s="381"/>
      <c r="AM3309" s="381"/>
    </row>
    <row r="3310" spans="1:39" x14ac:dyDescent="0.35">
      <c r="A3310" s="379"/>
      <c r="B3310" s="379"/>
      <c r="C3310" s="379"/>
      <c r="D3310" s="379"/>
      <c r="E3310" s="379"/>
      <c r="F3310" s="379"/>
      <c r="G3310" s="379"/>
      <c r="H3310" s="379"/>
      <c r="I3310" s="379"/>
      <c r="J3310" s="379"/>
      <c r="K3310" s="379"/>
      <c r="L3310" s="379"/>
      <c r="M3310" s="379"/>
      <c r="N3310" s="379"/>
      <c r="O3310" s="379"/>
      <c r="P3310" s="379"/>
      <c r="Q3310" s="379"/>
      <c r="R3310" s="379"/>
      <c r="S3310" s="379"/>
      <c r="T3310" s="379"/>
      <c r="U3310" s="379"/>
      <c r="V3310" s="379"/>
      <c r="W3310" s="379"/>
      <c r="X3310" s="379"/>
      <c r="Y3310" s="379"/>
      <c r="Z3310" s="379"/>
      <c r="AA3310" s="380"/>
      <c r="AB3310" s="379"/>
      <c r="AC3310" s="379"/>
      <c r="AD3310" s="379"/>
      <c r="AE3310" s="381"/>
      <c r="AF3310" s="105"/>
      <c r="AG3310" s="381"/>
      <c r="AH3310" s="381"/>
      <c r="AI3310" s="381"/>
      <c r="AJ3310" s="381"/>
      <c r="AK3310" s="381"/>
      <c r="AL3310" s="381"/>
      <c r="AM3310" s="381"/>
    </row>
    <row r="3311" spans="1:39" x14ac:dyDescent="0.35">
      <c r="A3311" s="379"/>
      <c r="B3311" s="379"/>
      <c r="C3311" s="379"/>
      <c r="D3311" s="379"/>
      <c r="E3311" s="379"/>
      <c r="F3311" s="379"/>
      <c r="G3311" s="379"/>
      <c r="H3311" s="379"/>
      <c r="I3311" s="379"/>
      <c r="J3311" s="379"/>
      <c r="K3311" s="379"/>
      <c r="L3311" s="379"/>
      <c r="M3311" s="379"/>
      <c r="N3311" s="379"/>
      <c r="O3311" s="379"/>
      <c r="P3311" s="379"/>
      <c r="Q3311" s="379"/>
      <c r="R3311" s="379"/>
      <c r="S3311" s="379"/>
      <c r="T3311" s="379"/>
      <c r="U3311" s="379"/>
      <c r="V3311" s="379"/>
      <c r="W3311" s="379"/>
      <c r="X3311" s="379"/>
      <c r="Y3311" s="379"/>
      <c r="Z3311" s="379"/>
      <c r="AA3311" s="380"/>
      <c r="AB3311" s="379"/>
      <c r="AC3311" s="379"/>
      <c r="AD3311" s="379"/>
      <c r="AE3311" s="381"/>
      <c r="AF3311" s="105"/>
      <c r="AG3311" s="381"/>
      <c r="AH3311" s="381"/>
      <c r="AI3311" s="381"/>
      <c r="AJ3311" s="381"/>
      <c r="AK3311" s="381"/>
      <c r="AL3311" s="381"/>
      <c r="AM3311" s="381"/>
    </row>
    <row r="3312" spans="1:39" x14ac:dyDescent="0.35">
      <c r="A3312" s="379"/>
      <c r="B3312" s="379"/>
      <c r="C3312" s="379"/>
      <c r="D3312" s="379"/>
      <c r="E3312" s="379"/>
      <c r="F3312" s="379"/>
      <c r="G3312" s="379"/>
      <c r="H3312" s="379"/>
      <c r="I3312" s="379"/>
      <c r="J3312" s="379"/>
      <c r="K3312" s="379"/>
      <c r="L3312" s="379"/>
      <c r="M3312" s="379"/>
      <c r="N3312" s="379"/>
      <c r="O3312" s="379"/>
      <c r="P3312" s="379"/>
      <c r="Q3312" s="379"/>
      <c r="R3312" s="379"/>
      <c r="S3312" s="379"/>
      <c r="T3312" s="379"/>
      <c r="U3312" s="379"/>
      <c r="V3312" s="379"/>
      <c r="W3312" s="379"/>
      <c r="X3312" s="379"/>
      <c r="Y3312" s="379"/>
      <c r="Z3312" s="379"/>
      <c r="AA3312" s="380"/>
      <c r="AB3312" s="379"/>
      <c r="AC3312" s="379"/>
      <c r="AD3312" s="379"/>
      <c r="AE3312" s="381"/>
      <c r="AF3312" s="105"/>
      <c r="AG3312" s="381"/>
      <c r="AH3312" s="381"/>
      <c r="AI3312" s="381"/>
      <c r="AJ3312" s="381"/>
      <c r="AK3312" s="381"/>
      <c r="AL3312" s="381"/>
      <c r="AM3312" s="381"/>
    </row>
    <row r="3313" spans="1:39" x14ac:dyDescent="0.35">
      <c r="A3313" s="379"/>
      <c r="B3313" s="379"/>
      <c r="C3313" s="379"/>
      <c r="D3313" s="379"/>
      <c r="E3313" s="379"/>
      <c r="F3313" s="379"/>
      <c r="G3313" s="379"/>
      <c r="H3313" s="379"/>
      <c r="I3313" s="379"/>
      <c r="J3313" s="379"/>
      <c r="K3313" s="379"/>
      <c r="L3313" s="379"/>
      <c r="M3313" s="379"/>
      <c r="N3313" s="379"/>
      <c r="O3313" s="379"/>
      <c r="P3313" s="379"/>
      <c r="Q3313" s="379"/>
      <c r="R3313" s="379"/>
      <c r="S3313" s="379"/>
      <c r="T3313" s="379"/>
      <c r="U3313" s="379"/>
      <c r="V3313" s="379"/>
      <c r="W3313" s="379"/>
      <c r="X3313" s="379"/>
      <c r="Y3313" s="379"/>
      <c r="Z3313" s="379"/>
      <c r="AA3313" s="380"/>
      <c r="AB3313" s="379"/>
      <c r="AC3313" s="379"/>
      <c r="AD3313" s="379"/>
      <c r="AE3313" s="381"/>
      <c r="AF3313" s="105"/>
      <c r="AG3313" s="381"/>
      <c r="AH3313" s="381"/>
      <c r="AI3313" s="381"/>
      <c r="AJ3313" s="381"/>
      <c r="AK3313" s="381"/>
      <c r="AL3313" s="381"/>
      <c r="AM3313" s="381"/>
    </row>
    <row r="3314" spans="1:39" x14ac:dyDescent="0.35">
      <c r="A3314" s="379"/>
      <c r="B3314" s="379"/>
      <c r="C3314" s="379"/>
      <c r="D3314" s="379"/>
      <c r="E3314" s="379"/>
      <c r="F3314" s="379"/>
      <c r="G3314" s="379"/>
      <c r="H3314" s="379"/>
      <c r="I3314" s="379"/>
      <c r="J3314" s="379"/>
      <c r="K3314" s="379"/>
      <c r="L3314" s="379"/>
      <c r="M3314" s="379"/>
      <c r="N3314" s="379"/>
      <c r="O3314" s="379"/>
      <c r="P3314" s="379"/>
      <c r="Q3314" s="379"/>
      <c r="R3314" s="379"/>
      <c r="S3314" s="379"/>
      <c r="T3314" s="379"/>
      <c r="U3314" s="379"/>
      <c r="V3314" s="379"/>
      <c r="W3314" s="379"/>
      <c r="X3314" s="379"/>
      <c r="Y3314" s="379"/>
      <c r="Z3314" s="379"/>
      <c r="AA3314" s="380"/>
      <c r="AB3314" s="379"/>
      <c r="AC3314" s="379"/>
      <c r="AD3314" s="379"/>
      <c r="AE3314" s="381"/>
      <c r="AF3314" s="105"/>
      <c r="AG3314" s="381"/>
      <c r="AH3314" s="381"/>
      <c r="AI3314" s="381"/>
      <c r="AJ3314" s="381"/>
      <c r="AK3314" s="381"/>
      <c r="AL3314" s="381"/>
      <c r="AM3314" s="381"/>
    </row>
    <row r="3315" spans="1:39" x14ac:dyDescent="0.35">
      <c r="A3315" s="379"/>
      <c r="B3315" s="379"/>
      <c r="C3315" s="379"/>
      <c r="D3315" s="379"/>
      <c r="E3315" s="379"/>
      <c r="F3315" s="379"/>
      <c r="G3315" s="379"/>
      <c r="H3315" s="379"/>
      <c r="I3315" s="379"/>
      <c r="J3315" s="379"/>
      <c r="K3315" s="379"/>
      <c r="L3315" s="379"/>
      <c r="M3315" s="379"/>
      <c r="N3315" s="379"/>
      <c r="O3315" s="379"/>
      <c r="P3315" s="379"/>
      <c r="Q3315" s="379"/>
      <c r="R3315" s="379"/>
      <c r="S3315" s="379"/>
      <c r="T3315" s="379"/>
      <c r="U3315" s="379"/>
      <c r="V3315" s="379"/>
      <c r="W3315" s="379"/>
      <c r="X3315" s="379"/>
      <c r="Y3315" s="379"/>
      <c r="Z3315" s="379"/>
      <c r="AA3315" s="380"/>
      <c r="AB3315" s="379"/>
      <c r="AC3315" s="379"/>
      <c r="AD3315" s="379"/>
      <c r="AE3315" s="381"/>
      <c r="AF3315" s="105"/>
      <c r="AG3315" s="381"/>
      <c r="AH3315" s="381"/>
      <c r="AI3315" s="381"/>
      <c r="AJ3315" s="381"/>
      <c r="AK3315" s="381"/>
      <c r="AL3315" s="381"/>
      <c r="AM3315" s="381"/>
    </row>
    <row r="3316" spans="1:39" x14ac:dyDescent="0.35">
      <c r="A3316" s="379"/>
      <c r="B3316" s="379"/>
      <c r="C3316" s="379"/>
      <c r="D3316" s="379"/>
      <c r="E3316" s="379"/>
      <c r="F3316" s="379"/>
      <c r="G3316" s="379"/>
      <c r="H3316" s="379"/>
      <c r="I3316" s="379"/>
      <c r="J3316" s="379"/>
      <c r="K3316" s="379"/>
      <c r="L3316" s="379"/>
      <c r="M3316" s="379"/>
      <c r="N3316" s="379"/>
      <c r="O3316" s="379"/>
      <c r="P3316" s="379"/>
      <c r="Q3316" s="379"/>
      <c r="R3316" s="379"/>
      <c r="S3316" s="379"/>
      <c r="T3316" s="379"/>
      <c r="U3316" s="379"/>
      <c r="V3316" s="379"/>
      <c r="W3316" s="379"/>
      <c r="X3316" s="379"/>
      <c r="Y3316" s="379"/>
      <c r="Z3316" s="379"/>
      <c r="AA3316" s="380"/>
      <c r="AB3316" s="379"/>
      <c r="AC3316" s="379"/>
      <c r="AD3316" s="379"/>
      <c r="AE3316" s="381"/>
      <c r="AF3316" s="105"/>
      <c r="AG3316" s="381"/>
      <c r="AH3316" s="381"/>
      <c r="AI3316" s="381"/>
      <c r="AJ3316" s="381"/>
      <c r="AK3316" s="381"/>
      <c r="AL3316" s="381"/>
      <c r="AM3316" s="381"/>
    </row>
    <row r="3317" spans="1:39" x14ac:dyDescent="0.35">
      <c r="A3317" s="379"/>
      <c r="B3317" s="379"/>
      <c r="C3317" s="379"/>
      <c r="D3317" s="379"/>
      <c r="E3317" s="379"/>
      <c r="F3317" s="379"/>
      <c r="G3317" s="379"/>
      <c r="H3317" s="379"/>
      <c r="I3317" s="379"/>
      <c r="J3317" s="379"/>
      <c r="K3317" s="379"/>
      <c r="L3317" s="379"/>
      <c r="M3317" s="379"/>
      <c r="N3317" s="379"/>
      <c r="O3317" s="379"/>
      <c r="P3317" s="379"/>
      <c r="Q3317" s="379"/>
      <c r="R3317" s="379"/>
      <c r="S3317" s="379"/>
      <c r="T3317" s="379"/>
      <c r="U3317" s="379"/>
      <c r="V3317" s="379"/>
      <c r="W3317" s="379"/>
      <c r="X3317" s="379"/>
      <c r="Y3317" s="379"/>
      <c r="Z3317" s="379"/>
      <c r="AA3317" s="380"/>
      <c r="AB3317" s="379"/>
      <c r="AC3317" s="379"/>
      <c r="AD3317" s="379"/>
      <c r="AE3317" s="381"/>
      <c r="AF3317" s="105"/>
      <c r="AG3317" s="381"/>
      <c r="AH3317" s="381"/>
      <c r="AI3317" s="381"/>
      <c r="AJ3317" s="381"/>
      <c r="AK3317" s="381"/>
      <c r="AL3317" s="381"/>
      <c r="AM3317" s="381"/>
    </row>
    <row r="3318" spans="1:39" x14ac:dyDescent="0.35">
      <c r="A3318" s="379"/>
      <c r="B3318" s="379"/>
      <c r="C3318" s="379"/>
      <c r="D3318" s="379"/>
      <c r="E3318" s="379"/>
      <c r="F3318" s="379"/>
      <c r="G3318" s="379"/>
      <c r="H3318" s="379"/>
      <c r="I3318" s="379"/>
      <c r="J3318" s="379"/>
      <c r="K3318" s="379"/>
      <c r="L3318" s="379"/>
      <c r="M3318" s="379"/>
      <c r="N3318" s="379"/>
      <c r="O3318" s="379"/>
      <c r="P3318" s="379"/>
      <c r="Q3318" s="379"/>
      <c r="R3318" s="379"/>
      <c r="S3318" s="379"/>
      <c r="T3318" s="379"/>
      <c r="U3318" s="379"/>
      <c r="V3318" s="379"/>
      <c r="W3318" s="379"/>
      <c r="X3318" s="379"/>
      <c r="Y3318" s="379"/>
      <c r="Z3318" s="379"/>
      <c r="AA3318" s="380"/>
      <c r="AB3318" s="379"/>
      <c r="AC3318" s="379"/>
      <c r="AD3318" s="379"/>
      <c r="AE3318" s="381"/>
      <c r="AF3318" s="105"/>
      <c r="AG3318" s="381"/>
      <c r="AH3318" s="381"/>
      <c r="AI3318" s="381"/>
      <c r="AJ3318" s="381"/>
      <c r="AK3318" s="381"/>
      <c r="AL3318" s="381"/>
      <c r="AM3318" s="381"/>
    </row>
    <row r="3319" spans="1:39" x14ac:dyDescent="0.35">
      <c r="A3319" s="379"/>
      <c r="B3319" s="379"/>
      <c r="C3319" s="379"/>
      <c r="D3319" s="379"/>
      <c r="E3319" s="379"/>
      <c r="F3319" s="379"/>
      <c r="G3319" s="379"/>
      <c r="H3319" s="379"/>
      <c r="I3319" s="379"/>
      <c r="J3319" s="379"/>
      <c r="K3319" s="379"/>
      <c r="L3319" s="379"/>
      <c r="M3319" s="379"/>
      <c r="N3319" s="379"/>
      <c r="O3319" s="379"/>
      <c r="P3319" s="379"/>
      <c r="Q3319" s="379"/>
      <c r="R3319" s="379"/>
      <c r="S3319" s="379"/>
      <c r="T3319" s="379"/>
      <c r="U3319" s="379"/>
      <c r="V3319" s="379"/>
      <c r="W3319" s="379"/>
      <c r="X3319" s="379"/>
      <c r="Y3319" s="379"/>
      <c r="Z3319" s="379"/>
      <c r="AA3319" s="380"/>
      <c r="AB3319" s="379"/>
      <c r="AC3319" s="379"/>
      <c r="AD3319" s="379"/>
      <c r="AE3319" s="381"/>
      <c r="AF3319" s="105"/>
      <c r="AG3319" s="381"/>
      <c r="AH3319" s="381"/>
      <c r="AI3319" s="381"/>
      <c r="AJ3319" s="381"/>
      <c r="AK3319" s="381"/>
      <c r="AL3319" s="381"/>
      <c r="AM3319" s="381"/>
    </row>
    <row r="3320" spans="1:39" x14ac:dyDescent="0.35">
      <c r="A3320" s="379"/>
      <c r="B3320" s="379"/>
      <c r="C3320" s="379"/>
      <c r="D3320" s="379"/>
      <c r="E3320" s="379"/>
      <c r="F3320" s="379"/>
      <c r="G3320" s="379"/>
      <c r="H3320" s="379"/>
      <c r="I3320" s="379"/>
      <c r="J3320" s="379"/>
      <c r="K3320" s="379"/>
      <c r="L3320" s="379"/>
      <c r="M3320" s="379"/>
      <c r="N3320" s="379"/>
      <c r="O3320" s="379"/>
      <c r="P3320" s="379"/>
      <c r="Q3320" s="379"/>
      <c r="R3320" s="379"/>
      <c r="S3320" s="379"/>
      <c r="T3320" s="379"/>
      <c r="U3320" s="379"/>
      <c r="V3320" s="379"/>
      <c r="W3320" s="379"/>
      <c r="X3320" s="379"/>
      <c r="Y3320" s="379"/>
      <c r="Z3320" s="379"/>
      <c r="AA3320" s="380"/>
      <c r="AB3320" s="379"/>
      <c r="AC3320" s="379"/>
      <c r="AD3320" s="379"/>
      <c r="AE3320" s="381"/>
      <c r="AF3320" s="105"/>
      <c r="AG3320" s="381"/>
      <c r="AH3320" s="381"/>
      <c r="AI3320" s="381"/>
      <c r="AJ3320" s="381"/>
      <c r="AK3320" s="381"/>
      <c r="AL3320" s="381"/>
      <c r="AM3320" s="381"/>
    </row>
    <row r="3321" spans="1:39" x14ac:dyDescent="0.35">
      <c r="A3321" s="379"/>
      <c r="B3321" s="379"/>
      <c r="C3321" s="379"/>
      <c r="D3321" s="379"/>
      <c r="E3321" s="379"/>
      <c r="F3321" s="379"/>
      <c r="G3321" s="379"/>
      <c r="H3321" s="379"/>
      <c r="I3321" s="379"/>
      <c r="J3321" s="379"/>
      <c r="K3321" s="379"/>
      <c r="L3321" s="379"/>
      <c r="M3321" s="379"/>
      <c r="N3321" s="379"/>
      <c r="O3321" s="379"/>
      <c r="P3321" s="379"/>
      <c r="Q3321" s="379"/>
      <c r="R3321" s="379"/>
      <c r="S3321" s="379"/>
      <c r="T3321" s="379"/>
      <c r="U3321" s="379"/>
      <c r="V3321" s="379"/>
      <c r="W3321" s="379"/>
      <c r="X3321" s="379"/>
      <c r="Y3321" s="379"/>
      <c r="Z3321" s="379"/>
      <c r="AA3321" s="380"/>
      <c r="AB3321" s="379"/>
      <c r="AC3321" s="379"/>
      <c r="AD3321" s="379"/>
      <c r="AE3321" s="381"/>
      <c r="AF3321" s="105"/>
      <c r="AG3321" s="381"/>
      <c r="AH3321" s="381"/>
      <c r="AI3321" s="381"/>
      <c r="AJ3321" s="381"/>
      <c r="AK3321" s="381"/>
      <c r="AL3321" s="381"/>
      <c r="AM3321" s="381"/>
    </row>
    <row r="3322" spans="1:39" x14ac:dyDescent="0.35">
      <c r="A3322" s="379"/>
      <c r="B3322" s="379"/>
      <c r="C3322" s="379"/>
      <c r="D3322" s="379"/>
      <c r="E3322" s="379"/>
      <c r="F3322" s="379"/>
      <c r="G3322" s="379"/>
      <c r="H3322" s="379"/>
      <c r="I3322" s="379"/>
      <c r="J3322" s="379"/>
      <c r="K3322" s="379"/>
      <c r="L3322" s="379"/>
      <c r="M3322" s="379"/>
      <c r="N3322" s="379"/>
      <c r="O3322" s="379"/>
      <c r="P3322" s="379"/>
      <c r="Q3322" s="379"/>
      <c r="R3322" s="379"/>
      <c r="S3322" s="379"/>
      <c r="T3322" s="379"/>
      <c r="U3322" s="379"/>
      <c r="V3322" s="379"/>
      <c r="W3322" s="379"/>
      <c r="X3322" s="379"/>
      <c r="Y3322" s="379"/>
      <c r="Z3322" s="379"/>
      <c r="AA3322" s="380"/>
      <c r="AB3322" s="379"/>
      <c r="AC3322" s="379"/>
      <c r="AD3322" s="379"/>
      <c r="AE3322" s="381"/>
      <c r="AF3322" s="105"/>
      <c r="AG3322" s="381"/>
      <c r="AH3322" s="381"/>
      <c r="AI3322" s="381"/>
      <c r="AJ3322" s="381"/>
      <c r="AK3322" s="381"/>
      <c r="AL3322" s="381"/>
      <c r="AM3322" s="381"/>
    </row>
    <row r="3323" spans="1:39" x14ac:dyDescent="0.35">
      <c r="A3323" s="379"/>
      <c r="B3323" s="379"/>
      <c r="C3323" s="379"/>
      <c r="D3323" s="379"/>
      <c r="E3323" s="379"/>
      <c r="F3323" s="379"/>
      <c r="G3323" s="379"/>
      <c r="H3323" s="379"/>
      <c r="I3323" s="379"/>
      <c r="J3323" s="379"/>
      <c r="K3323" s="379"/>
      <c r="L3323" s="379"/>
      <c r="M3323" s="379"/>
      <c r="N3323" s="379"/>
      <c r="O3323" s="379"/>
      <c r="P3323" s="379"/>
      <c r="Q3323" s="379"/>
      <c r="R3323" s="379"/>
      <c r="S3323" s="379"/>
      <c r="T3323" s="379"/>
      <c r="U3323" s="379"/>
      <c r="V3323" s="379"/>
      <c r="W3323" s="379"/>
      <c r="X3323" s="379"/>
      <c r="Y3323" s="379"/>
      <c r="Z3323" s="379"/>
      <c r="AA3323" s="380"/>
      <c r="AB3323" s="379"/>
      <c r="AC3323" s="379"/>
      <c r="AD3323" s="379"/>
      <c r="AE3323" s="381"/>
      <c r="AF3323" s="105"/>
      <c r="AG3323" s="381"/>
      <c r="AH3323" s="381"/>
      <c r="AI3323" s="381"/>
      <c r="AJ3323" s="381"/>
      <c r="AK3323" s="381"/>
      <c r="AL3323" s="381"/>
      <c r="AM3323" s="381"/>
    </row>
    <row r="3324" spans="1:39" x14ac:dyDescent="0.35">
      <c r="A3324" s="379"/>
      <c r="B3324" s="379"/>
      <c r="C3324" s="379"/>
      <c r="D3324" s="379"/>
      <c r="E3324" s="379"/>
      <c r="F3324" s="379"/>
      <c r="G3324" s="379"/>
      <c r="H3324" s="379"/>
      <c r="I3324" s="379"/>
      <c r="J3324" s="379"/>
      <c r="K3324" s="379"/>
      <c r="L3324" s="379"/>
      <c r="M3324" s="379"/>
      <c r="N3324" s="379"/>
      <c r="O3324" s="379"/>
      <c r="P3324" s="379"/>
      <c r="Q3324" s="379"/>
      <c r="R3324" s="379"/>
      <c r="S3324" s="379"/>
      <c r="T3324" s="379"/>
      <c r="U3324" s="379"/>
      <c r="V3324" s="379"/>
      <c r="W3324" s="379"/>
      <c r="X3324" s="379"/>
      <c r="Y3324" s="379"/>
      <c r="Z3324" s="379"/>
      <c r="AA3324" s="380"/>
      <c r="AB3324" s="379"/>
      <c r="AC3324" s="379"/>
      <c r="AD3324" s="379"/>
      <c r="AE3324" s="381"/>
      <c r="AF3324" s="105"/>
      <c r="AG3324" s="381"/>
      <c r="AH3324" s="381"/>
      <c r="AI3324" s="381"/>
      <c r="AJ3324" s="381"/>
      <c r="AK3324" s="381"/>
      <c r="AL3324" s="381"/>
      <c r="AM3324" s="381"/>
    </row>
    <row r="3325" spans="1:39" x14ac:dyDescent="0.35">
      <c r="A3325" s="379"/>
      <c r="B3325" s="379"/>
      <c r="C3325" s="379"/>
      <c r="D3325" s="379"/>
      <c r="E3325" s="379"/>
      <c r="F3325" s="379"/>
      <c r="G3325" s="379"/>
      <c r="H3325" s="379"/>
      <c r="I3325" s="379"/>
      <c r="J3325" s="379"/>
      <c r="K3325" s="379"/>
      <c r="L3325" s="379"/>
      <c r="M3325" s="379"/>
      <c r="N3325" s="379"/>
      <c r="O3325" s="379"/>
      <c r="P3325" s="379"/>
      <c r="Q3325" s="379"/>
      <c r="R3325" s="379"/>
      <c r="S3325" s="379"/>
      <c r="T3325" s="379"/>
      <c r="U3325" s="379"/>
      <c r="V3325" s="379"/>
      <c r="W3325" s="379"/>
      <c r="X3325" s="379"/>
      <c r="Y3325" s="379"/>
      <c r="Z3325" s="379"/>
      <c r="AA3325" s="380"/>
      <c r="AB3325" s="379"/>
      <c r="AC3325" s="379"/>
      <c r="AD3325" s="379"/>
      <c r="AE3325" s="381"/>
      <c r="AF3325" s="105"/>
      <c r="AG3325" s="381"/>
      <c r="AH3325" s="381"/>
      <c r="AI3325" s="381"/>
      <c r="AJ3325" s="381"/>
      <c r="AK3325" s="381"/>
      <c r="AL3325" s="381"/>
      <c r="AM3325" s="381"/>
    </row>
    <row r="3326" spans="1:39" x14ac:dyDescent="0.35">
      <c r="A3326" s="379"/>
      <c r="B3326" s="379"/>
      <c r="C3326" s="379"/>
      <c r="D3326" s="379"/>
      <c r="E3326" s="379"/>
      <c r="F3326" s="379"/>
      <c r="G3326" s="379"/>
      <c r="H3326" s="379"/>
      <c r="I3326" s="379"/>
      <c r="J3326" s="379"/>
      <c r="K3326" s="379"/>
      <c r="L3326" s="379"/>
      <c r="M3326" s="379"/>
      <c r="N3326" s="379"/>
      <c r="O3326" s="379"/>
      <c r="P3326" s="379"/>
      <c r="Q3326" s="379"/>
      <c r="R3326" s="379"/>
      <c r="S3326" s="379"/>
      <c r="T3326" s="379"/>
      <c r="U3326" s="379"/>
      <c r="V3326" s="379"/>
      <c r="W3326" s="379"/>
      <c r="X3326" s="379"/>
      <c r="Y3326" s="379"/>
      <c r="Z3326" s="379"/>
      <c r="AA3326" s="380"/>
      <c r="AB3326" s="379"/>
      <c r="AC3326" s="379"/>
      <c r="AD3326" s="379"/>
      <c r="AE3326" s="381"/>
      <c r="AF3326" s="105"/>
      <c r="AG3326" s="381"/>
      <c r="AH3326" s="381"/>
      <c r="AI3326" s="381"/>
      <c r="AJ3326" s="381"/>
      <c r="AK3326" s="381"/>
      <c r="AL3326" s="381"/>
      <c r="AM3326" s="381"/>
    </row>
    <row r="3327" spans="1:39" x14ac:dyDescent="0.35">
      <c r="A3327" s="379"/>
      <c r="B3327" s="379"/>
      <c r="C3327" s="379"/>
      <c r="D3327" s="379"/>
      <c r="E3327" s="379"/>
      <c r="F3327" s="379"/>
      <c r="G3327" s="379"/>
      <c r="H3327" s="379"/>
      <c r="I3327" s="379"/>
      <c r="J3327" s="379"/>
      <c r="K3327" s="379"/>
      <c r="L3327" s="379"/>
      <c r="M3327" s="379"/>
      <c r="N3327" s="379"/>
      <c r="O3327" s="379"/>
      <c r="P3327" s="379"/>
      <c r="Q3327" s="379"/>
      <c r="R3327" s="379"/>
      <c r="S3327" s="379"/>
      <c r="T3327" s="379"/>
      <c r="U3327" s="379"/>
      <c r="V3327" s="379"/>
      <c r="W3327" s="379"/>
      <c r="X3327" s="379"/>
      <c r="Y3327" s="379"/>
      <c r="Z3327" s="379"/>
      <c r="AA3327" s="380"/>
      <c r="AB3327" s="379"/>
      <c r="AC3327" s="379"/>
      <c r="AD3327" s="379"/>
      <c r="AE3327" s="381"/>
      <c r="AF3327" s="105"/>
      <c r="AG3327" s="381"/>
      <c r="AH3327" s="381"/>
      <c r="AI3327" s="381"/>
      <c r="AJ3327" s="381"/>
      <c r="AK3327" s="381"/>
      <c r="AL3327" s="381"/>
      <c r="AM3327" s="381"/>
    </row>
    <row r="3328" spans="1:39" x14ac:dyDescent="0.35">
      <c r="A3328" s="379"/>
      <c r="B3328" s="379"/>
      <c r="C3328" s="379"/>
      <c r="D3328" s="379"/>
      <c r="E3328" s="379"/>
      <c r="F3328" s="379"/>
      <c r="G3328" s="379"/>
      <c r="H3328" s="379"/>
      <c r="I3328" s="379"/>
      <c r="J3328" s="379"/>
      <c r="K3328" s="379"/>
      <c r="L3328" s="379"/>
      <c r="M3328" s="379"/>
      <c r="N3328" s="379"/>
      <c r="O3328" s="379"/>
      <c r="P3328" s="379"/>
      <c r="Q3328" s="379"/>
      <c r="R3328" s="379"/>
      <c r="S3328" s="379"/>
      <c r="T3328" s="379"/>
      <c r="U3328" s="379"/>
      <c r="V3328" s="379"/>
      <c r="W3328" s="379"/>
      <c r="X3328" s="379"/>
      <c r="Y3328" s="379"/>
      <c r="Z3328" s="379"/>
      <c r="AA3328" s="380"/>
      <c r="AB3328" s="379"/>
      <c r="AC3328" s="379"/>
      <c r="AD3328" s="379"/>
      <c r="AE3328" s="381"/>
      <c r="AF3328" s="105"/>
      <c r="AG3328" s="381"/>
      <c r="AH3328" s="381"/>
      <c r="AI3328" s="381"/>
      <c r="AJ3328" s="381"/>
      <c r="AK3328" s="381"/>
      <c r="AL3328" s="381"/>
      <c r="AM3328" s="381"/>
    </row>
    <row r="3329" spans="1:39" x14ac:dyDescent="0.35">
      <c r="A3329" s="379"/>
      <c r="B3329" s="379"/>
      <c r="C3329" s="379"/>
      <c r="D3329" s="379"/>
      <c r="E3329" s="379"/>
      <c r="F3329" s="379"/>
      <c r="G3329" s="379"/>
      <c r="H3329" s="379"/>
      <c r="I3329" s="379"/>
      <c r="J3329" s="379"/>
      <c r="K3329" s="379"/>
      <c r="L3329" s="379"/>
      <c r="M3329" s="379"/>
      <c r="N3329" s="379"/>
      <c r="O3329" s="379"/>
      <c r="P3329" s="379"/>
      <c r="Q3329" s="379"/>
      <c r="R3329" s="379"/>
      <c r="S3329" s="379"/>
      <c r="T3329" s="379"/>
      <c r="U3329" s="379"/>
      <c r="V3329" s="379"/>
      <c r="W3329" s="379"/>
      <c r="X3329" s="379"/>
      <c r="Y3329" s="379"/>
      <c r="Z3329" s="379"/>
      <c r="AA3329" s="380"/>
      <c r="AB3329" s="379"/>
      <c r="AC3329" s="379"/>
      <c r="AD3329" s="379"/>
      <c r="AE3329" s="381"/>
      <c r="AF3329" s="105"/>
      <c r="AG3329" s="381"/>
      <c r="AH3329" s="381"/>
      <c r="AI3329" s="381"/>
      <c r="AJ3329" s="381"/>
      <c r="AK3329" s="381"/>
      <c r="AL3329" s="381"/>
      <c r="AM3329" s="381"/>
    </row>
    <row r="3330" spans="1:39" x14ac:dyDescent="0.35">
      <c r="A3330" s="379"/>
      <c r="B3330" s="379"/>
      <c r="C3330" s="379"/>
      <c r="D3330" s="379"/>
      <c r="E3330" s="379"/>
      <c r="F3330" s="379"/>
      <c r="G3330" s="379"/>
      <c r="H3330" s="379"/>
      <c r="I3330" s="379"/>
      <c r="J3330" s="379"/>
      <c r="K3330" s="379"/>
      <c r="L3330" s="379"/>
      <c r="M3330" s="379"/>
      <c r="N3330" s="379"/>
      <c r="O3330" s="379"/>
      <c r="P3330" s="379"/>
      <c r="Q3330" s="379"/>
      <c r="R3330" s="379"/>
      <c r="S3330" s="379"/>
      <c r="T3330" s="379"/>
      <c r="U3330" s="379"/>
      <c r="V3330" s="379"/>
      <c r="W3330" s="379"/>
      <c r="X3330" s="379"/>
      <c r="Y3330" s="379"/>
      <c r="Z3330" s="379"/>
      <c r="AA3330" s="380"/>
      <c r="AB3330" s="379"/>
      <c r="AC3330" s="379"/>
      <c r="AD3330" s="379"/>
      <c r="AE3330" s="381"/>
      <c r="AF3330" s="105"/>
      <c r="AG3330" s="381"/>
      <c r="AH3330" s="381"/>
      <c r="AI3330" s="381"/>
      <c r="AJ3330" s="381"/>
      <c r="AK3330" s="381"/>
      <c r="AL3330" s="381"/>
      <c r="AM3330" s="381"/>
    </row>
    <row r="3331" spans="1:39" x14ac:dyDescent="0.35">
      <c r="A3331" s="379"/>
      <c r="B3331" s="379"/>
      <c r="C3331" s="379"/>
      <c r="D3331" s="379"/>
      <c r="E3331" s="379"/>
      <c r="F3331" s="379"/>
      <c r="G3331" s="379"/>
      <c r="H3331" s="379"/>
      <c r="I3331" s="379"/>
      <c r="J3331" s="379"/>
      <c r="K3331" s="379"/>
      <c r="L3331" s="379"/>
      <c r="M3331" s="379"/>
      <c r="N3331" s="379"/>
      <c r="O3331" s="379"/>
      <c r="P3331" s="379"/>
      <c r="Q3331" s="379"/>
      <c r="R3331" s="379"/>
      <c r="S3331" s="379"/>
      <c r="T3331" s="379"/>
      <c r="U3331" s="379"/>
      <c r="V3331" s="379"/>
      <c r="W3331" s="379"/>
      <c r="X3331" s="379"/>
      <c r="Y3331" s="379"/>
      <c r="Z3331" s="379"/>
      <c r="AA3331" s="380"/>
      <c r="AB3331" s="379"/>
      <c r="AC3331" s="379"/>
      <c r="AD3331" s="379"/>
      <c r="AE3331" s="381"/>
      <c r="AF3331" s="105"/>
      <c r="AG3331" s="381"/>
      <c r="AH3331" s="381"/>
      <c r="AI3331" s="381"/>
      <c r="AJ3331" s="381"/>
      <c r="AK3331" s="381"/>
      <c r="AL3331" s="381"/>
      <c r="AM3331" s="381"/>
    </row>
    <row r="3332" spans="1:39" x14ac:dyDescent="0.35">
      <c r="A3332" s="379"/>
      <c r="B3332" s="379"/>
      <c r="C3332" s="379"/>
      <c r="D3332" s="379"/>
      <c r="E3332" s="379"/>
      <c r="F3332" s="379"/>
      <c r="G3332" s="379"/>
      <c r="H3332" s="379"/>
      <c r="I3332" s="379"/>
      <c r="J3332" s="379"/>
      <c r="K3332" s="379"/>
      <c r="L3332" s="379"/>
      <c r="M3332" s="379"/>
      <c r="N3332" s="379"/>
      <c r="O3332" s="379"/>
      <c r="P3332" s="379"/>
      <c r="Q3332" s="379"/>
      <c r="R3332" s="379"/>
      <c r="S3332" s="379"/>
      <c r="T3332" s="379"/>
      <c r="U3332" s="379"/>
      <c r="V3332" s="379"/>
      <c r="W3332" s="379"/>
      <c r="X3332" s="379"/>
      <c r="Y3332" s="379"/>
      <c r="Z3332" s="379"/>
      <c r="AA3332" s="380"/>
      <c r="AB3332" s="379"/>
      <c r="AC3332" s="379"/>
      <c r="AD3332" s="379"/>
      <c r="AE3332" s="381"/>
      <c r="AF3332" s="105"/>
      <c r="AG3332" s="381"/>
      <c r="AH3332" s="381"/>
      <c r="AI3332" s="381"/>
      <c r="AJ3332" s="381"/>
      <c r="AK3332" s="381"/>
      <c r="AL3332" s="381"/>
      <c r="AM3332" s="381"/>
    </row>
    <row r="3333" spans="1:39" x14ac:dyDescent="0.35">
      <c r="A3333" s="379"/>
      <c r="B3333" s="379"/>
      <c r="C3333" s="379"/>
      <c r="D3333" s="379"/>
      <c r="E3333" s="379"/>
      <c r="F3333" s="379"/>
      <c r="G3333" s="379"/>
      <c r="H3333" s="379"/>
      <c r="I3333" s="379"/>
      <c r="J3333" s="379"/>
      <c r="K3333" s="379"/>
      <c r="L3333" s="379"/>
      <c r="M3333" s="379"/>
      <c r="N3333" s="379"/>
      <c r="O3333" s="379"/>
      <c r="P3333" s="379"/>
      <c r="Q3333" s="379"/>
      <c r="R3333" s="379"/>
      <c r="S3333" s="379"/>
      <c r="T3333" s="379"/>
      <c r="U3333" s="379"/>
      <c r="V3333" s="379"/>
      <c r="W3333" s="379"/>
      <c r="X3333" s="379"/>
      <c r="Y3333" s="379"/>
      <c r="Z3333" s="379"/>
      <c r="AA3333" s="380"/>
      <c r="AB3333" s="379"/>
      <c r="AC3333" s="379"/>
      <c r="AD3333" s="379"/>
      <c r="AE3333" s="381"/>
      <c r="AF3333" s="105"/>
      <c r="AG3333" s="381"/>
      <c r="AH3333" s="381"/>
      <c r="AI3333" s="381"/>
      <c r="AJ3333" s="381"/>
      <c r="AK3333" s="381"/>
      <c r="AL3333" s="381"/>
      <c r="AM3333" s="381"/>
    </row>
    <row r="3334" spans="1:39" x14ac:dyDescent="0.35">
      <c r="A3334" s="379"/>
      <c r="B3334" s="379"/>
      <c r="C3334" s="379"/>
      <c r="D3334" s="379"/>
      <c r="E3334" s="379"/>
      <c r="F3334" s="379"/>
      <c r="G3334" s="379"/>
      <c r="H3334" s="379"/>
      <c r="I3334" s="379"/>
      <c r="J3334" s="379"/>
      <c r="K3334" s="379"/>
      <c r="L3334" s="379"/>
      <c r="M3334" s="379"/>
      <c r="N3334" s="379"/>
      <c r="O3334" s="379"/>
      <c r="P3334" s="379"/>
      <c r="Q3334" s="379"/>
      <c r="R3334" s="379"/>
      <c r="S3334" s="379"/>
      <c r="T3334" s="379"/>
      <c r="U3334" s="379"/>
      <c r="V3334" s="379"/>
      <c r="W3334" s="379"/>
      <c r="X3334" s="379"/>
      <c r="Y3334" s="379"/>
      <c r="Z3334" s="379"/>
      <c r="AA3334" s="380"/>
      <c r="AB3334" s="379"/>
      <c r="AC3334" s="379"/>
      <c r="AD3334" s="379"/>
      <c r="AE3334" s="381"/>
      <c r="AF3334" s="105"/>
      <c r="AG3334" s="381"/>
      <c r="AH3334" s="381"/>
      <c r="AI3334" s="381"/>
      <c r="AJ3334" s="381"/>
      <c r="AK3334" s="381"/>
      <c r="AL3334" s="381"/>
      <c r="AM3334" s="381"/>
    </row>
    <row r="3335" spans="1:39" x14ac:dyDescent="0.35">
      <c r="A3335" s="379"/>
      <c r="B3335" s="379"/>
      <c r="C3335" s="379"/>
      <c r="D3335" s="379"/>
      <c r="E3335" s="379"/>
      <c r="F3335" s="379"/>
      <c r="G3335" s="379"/>
      <c r="H3335" s="379"/>
      <c r="I3335" s="379"/>
      <c r="J3335" s="379"/>
      <c r="K3335" s="379"/>
      <c r="L3335" s="379"/>
      <c r="M3335" s="379"/>
      <c r="N3335" s="379"/>
      <c r="O3335" s="379"/>
      <c r="P3335" s="379"/>
      <c r="Q3335" s="379"/>
      <c r="R3335" s="379"/>
      <c r="S3335" s="379"/>
      <c r="T3335" s="379"/>
      <c r="U3335" s="379"/>
      <c r="V3335" s="379"/>
      <c r="W3335" s="379"/>
      <c r="X3335" s="379"/>
      <c r="Y3335" s="379"/>
      <c r="Z3335" s="379"/>
      <c r="AA3335" s="380"/>
      <c r="AB3335" s="379"/>
      <c r="AC3335" s="379"/>
      <c r="AD3335" s="379"/>
      <c r="AE3335" s="381"/>
      <c r="AF3335" s="105"/>
      <c r="AG3335" s="381"/>
      <c r="AH3335" s="381"/>
      <c r="AI3335" s="381"/>
      <c r="AJ3335" s="381"/>
      <c r="AK3335" s="381"/>
      <c r="AL3335" s="381"/>
      <c r="AM3335" s="381"/>
    </row>
    <row r="3336" spans="1:39" x14ac:dyDescent="0.35">
      <c r="A3336" s="379"/>
      <c r="B3336" s="379"/>
      <c r="C3336" s="379"/>
      <c r="D3336" s="379"/>
      <c r="E3336" s="379"/>
      <c r="F3336" s="379"/>
      <c r="G3336" s="379"/>
      <c r="H3336" s="379"/>
      <c r="I3336" s="379"/>
      <c r="J3336" s="379"/>
      <c r="K3336" s="379"/>
      <c r="L3336" s="379"/>
      <c r="M3336" s="379"/>
      <c r="N3336" s="379"/>
      <c r="O3336" s="379"/>
      <c r="P3336" s="379"/>
      <c r="Q3336" s="379"/>
      <c r="R3336" s="379"/>
      <c r="S3336" s="379"/>
      <c r="T3336" s="379"/>
      <c r="U3336" s="379"/>
      <c r="V3336" s="379"/>
      <c r="W3336" s="379"/>
      <c r="X3336" s="379"/>
      <c r="Y3336" s="379"/>
      <c r="Z3336" s="379"/>
      <c r="AA3336" s="380"/>
      <c r="AB3336" s="379"/>
      <c r="AC3336" s="379"/>
      <c r="AD3336" s="379"/>
      <c r="AE3336" s="381"/>
      <c r="AF3336" s="105"/>
      <c r="AG3336" s="381"/>
      <c r="AH3336" s="381"/>
      <c r="AI3336" s="381"/>
      <c r="AJ3336" s="381"/>
      <c r="AK3336" s="381"/>
      <c r="AL3336" s="381"/>
      <c r="AM3336" s="381"/>
    </row>
    <row r="3337" spans="1:39" x14ac:dyDescent="0.35">
      <c r="A3337" s="379"/>
      <c r="B3337" s="379"/>
      <c r="C3337" s="379"/>
      <c r="D3337" s="379"/>
      <c r="E3337" s="379"/>
      <c r="F3337" s="379"/>
      <c r="G3337" s="379"/>
      <c r="H3337" s="379"/>
      <c r="I3337" s="379"/>
      <c r="J3337" s="379"/>
      <c r="K3337" s="379"/>
      <c r="L3337" s="379"/>
      <c r="M3337" s="379"/>
      <c r="N3337" s="379"/>
      <c r="O3337" s="379"/>
      <c r="P3337" s="379"/>
      <c r="Q3337" s="379"/>
      <c r="R3337" s="379"/>
      <c r="S3337" s="379"/>
      <c r="T3337" s="379"/>
      <c r="U3337" s="379"/>
      <c r="V3337" s="379"/>
      <c r="W3337" s="379"/>
      <c r="X3337" s="379"/>
      <c r="Y3337" s="379"/>
      <c r="Z3337" s="379"/>
      <c r="AA3337" s="380"/>
      <c r="AB3337" s="379"/>
      <c r="AC3337" s="379"/>
      <c r="AD3337" s="379"/>
      <c r="AE3337" s="381"/>
      <c r="AF3337" s="105"/>
      <c r="AG3337" s="381"/>
      <c r="AH3337" s="381"/>
      <c r="AI3337" s="381"/>
      <c r="AJ3337" s="381"/>
      <c r="AK3337" s="381"/>
      <c r="AL3337" s="381"/>
      <c r="AM3337" s="381"/>
    </row>
    <row r="3338" spans="1:39" x14ac:dyDescent="0.35">
      <c r="A3338" s="379"/>
      <c r="B3338" s="379"/>
      <c r="C3338" s="379"/>
      <c r="D3338" s="379"/>
      <c r="E3338" s="379"/>
      <c r="F3338" s="379"/>
      <c r="G3338" s="379"/>
      <c r="H3338" s="379"/>
      <c r="I3338" s="379"/>
      <c r="J3338" s="379"/>
      <c r="K3338" s="379"/>
      <c r="L3338" s="379"/>
      <c r="M3338" s="379"/>
      <c r="N3338" s="379"/>
      <c r="O3338" s="379"/>
      <c r="P3338" s="379"/>
      <c r="Q3338" s="379"/>
      <c r="R3338" s="379"/>
      <c r="S3338" s="379"/>
      <c r="T3338" s="379"/>
      <c r="U3338" s="379"/>
      <c r="V3338" s="379"/>
      <c r="W3338" s="379"/>
      <c r="X3338" s="379"/>
      <c r="Y3338" s="379"/>
      <c r="Z3338" s="379"/>
      <c r="AA3338" s="380"/>
      <c r="AB3338" s="379"/>
      <c r="AC3338" s="379"/>
      <c r="AD3338" s="379"/>
      <c r="AE3338" s="381"/>
      <c r="AF3338" s="105"/>
      <c r="AG3338" s="381"/>
      <c r="AH3338" s="381"/>
      <c r="AI3338" s="381"/>
      <c r="AJ3338" s="381"/>
      <c r="AK3338" s="381"/>
      <c r="AL3338" s="381"/>
      <c r="AM3338" s="381"/>
    </row>
    <row r="3339" spans="1:39" x14ac:dyDescent="0.35">
      <c r="A3339" s="379"/>
      <c r="B3339" s="379"/>
      <c r="C3339" s="379"/>
      <c r="D3339" s="379"/>
      <c r="E3339" s="379"/>
      <c r="F3339" s="379"/>
      <c r="G3339" s="379"/>
      <c r="H3339" s="379"/>
      <c r="I3339" s="379"/>
      <c r="J3339" s="379"/>
      <c r="K3339" s="379"/>
      <c r="L3339" s="379"/>
      <c r="M3339" s="379"/>
      <c r="N3339" s="379"/>
      <c r="O3339" s="379"/>
      <c r="P3339" s="379"/>
      <c r="Q3339" s="379"/>
      <c r="R3339" s="379"/>
      <c r="S3339" s="379"/>
      <c r="T3339" s="379"/>
      <c r="U3339" s="379"/>
      <c r="V3339" s="379"/>
      <c r="W3339" s="379"/>
      <c r="X3339" s="379"/>
      <c r="Y3339" s="379"/>
      <c r="Z3339" s="379"/>
      <c r="AA3339" s="380"/>
      <c r="AB3339" s="379"/>
      <c r="AC3339" s="379"/>
      <c r="AD3339" s="379"/>
      <c r="AE3339" s="381"/>
      <c r="AF3339" s="105"/>
      <c r="AG3339" s="381"/>
      <c r="AH3339" s="381"/>
      <c r="AI3339" s="381"/>
      <c r="AJ3339" s="381"/>
      <c r="AK3339" s="381"/>
      <c r="AL3339" s="381"/>
      <c r="AM3339" s="381"/>
    </row>
    <row r="3340" spans="1:39" x14ac:dyDescent="0.35">
      <c r="A3340" s="379"/>
      <c r="B3340" s="379"/>
      <c r="C3340" s="379"/>
      <c r="D3340" s="379"/>
      <c r="E3340" s="379"/>
      <c r="F3340" s="379"/>
      <c r="G3340" s="379"/>
      <c r="H3340" s="379"/>
      <c r="I3340" s="379"/>
      <c r="J3340" s="379"/>
      <c r="K3340" s="379"/>
      <c r="L3340" s="379"/>
      <c r="M3340" s="379"/>
      <c r="N3340" s="379"/>
      <c r="O3340" s="379"/>
      <c r="P3340" s="379"/>
      <c r="Q3340" s="379"/>
      <c r="R3340" s="379"/>
      <c r="S3340" s="379"/>
      <c r="T3340" s="379"/>
      <c r="U3340" s="379"/>
      <c r="V3340" s="379"/>
      <c r="W3340" s="379"/>
      <c r="X3340" s="379"/>
      <c r="Y3340" s="379"/>
      <c r="Z3340" s="379"/>
      <c r="AA3340" s="380"/>
      <c r="AB3340" s="379"/>
      <c r="AC3340" s="379"/>
      <c r="AD3340" s="379"/>
      <c r="AE3340" s="381"/>
      <c r="AF3340" s="105"/>
      <c r="AG3340" s="381"/>
      <c r="AH3340" s="381"/>
      <c r="AI3340" s="381"/>
      <c r="AJ3340" s="381"/>
      <c r="AK3340" s="381"/>
      <c r="AL3340" s="381"/>
      <c r="AM3340" s="381"/>
    </row>
    <row r="3341" spans="1:39" x14ac:dyDescent="0.35">
      <c r="A3341" s="379"/>
      <c r="B3341" s="379"/>
      <c r="C3341" s="379"/>
      <c r="D3341" s="379"/>
      <c r="E3341" s="379"/>
      <c r="F3341" s="379"/>
      <c r="G3341" s="379"/>
      <c r="H3341" s="379"/>
      <c r="I3341" s="379"/>
      <c r="J3341" s="379"/>
      <c r="K3341" s="379"/>
      <c r="L3341" s="379"/>
      <c r="M3341" s="379"/>
      <c r="N3341" s="379"/>
      <c r="O3341" s="379"/>
      <c r="P3341" s="379"/>
      <c r="Q3341" s="379"/>
      <c r="R3341" s="379"/>
      <c r="S3341" s="379"/>
      <c r="T3341" s="379"/>
      <c r="U3341" s="379"/>
      <c r="V3341" s="379"/>
      <c r="W3341" s="379"/>
      <c r="X3341" s="379"/>
      <c r="Y3341" s="379"/>
      <c r="Z3341" s="379"/>
      <c r="AA3341" s="380"/>
      <c r="AB3341" s="379"/>
      <c r="AC3341" s="379"/>
      <c r="AD3341" s="379"/>
      <c r="AE3341" s="381"/>
      <c r="AF3341" s="105"/>
      <c r="AG3341" s="381"/>
      <c r="AH3341" s="381"/>
      <c r="AI3341" s="381"/>
      <c r="AJ3341" s="381"/>
      <c r="AK3341" s="381"/>
      <c r="AL3341" s="381"/>
      <c r="AM3341" s="381"/>
    </row>
    <row r="3342" spans="1:39" x14ac:dyDescent="0.35">
      <c r="A3342" s="379"/>
      <c r="B3342" s="379"/>
      <c r="C3342" s="379"/>
      <c r="D3342" s="379"/>
      <c r="E3342" s="379"/>
      <c r="F3342" s="379"/>
      <c r="G3342" s="379"/>
      <c r="H3342" s="379"/>
      <c r="I3342" s="379"/>
      <c r="J3342" s="379"/>
      <c r="K3342" s="379"/>
      <c r="L3342" s="379"/>
      <c r="M3342" s="379"/>
      <c r="N3342" s="379"/>
      <c r="O3342" s="379"/>
      <c r="P3342" s="379"/>
      <c r="Q3342" s="379"/>
      <c r="R3342" s="379"/>
      <c r="S3342" s="379"/>
      <c r="T3342" s="379"/>
      <c r="U3342" s="379"/>
      <c r="V3342" s="379"/>
      <c r="W3342" s="379"/>
      <c r="X3342" s="379"/>
      <c r="Y3342" s="379"/>
      <c r="Z3342" s="379"/>
      <c r="AA3342" s="380"/>
      <c r="AB3342" s="379"/>
      <c r="AC3342" s="379"/>
      <c r="AD3342" s="379"/>
      <c r="AE3342" s="381"/>
      <c r="AF3342" s="105"/>
      <c r="AG3342" s="381"/>
      <c r="AH3342" s="381"/>
      <c r="AI3342" s="381"/>
      <c r="AJ3342" s="381"/>
      <c r="AK3342" s="381"/>
      <c r="AL3342" s="381"/>
      <c r="AM3342" s="381"/>
    </row>
    <row r="3343" spans="1:39" x14ac:dyDescent="0.35">
      <c r="A3343" s="379"/>
      <c r="B3343" s="379"/>
      <c r="C3343" s="379"/>
      <c r="D3343" s="379"/>
      <c r="E3343" s="379"/>
      <c r="F3343" s="379"/>
      <c r="G3343" s="379"/>
      <c r="H3343" s="379"/>
      <c r="I3343" s="379"/>
      <c r="J3343" s="379"/>
      <c r="K3343" s="379"/>
      <c r="L3343" s="379"/>
      <c r="M3343" s="379"/>
      <c r="N3343" s="379"/>
      <c r="O3343" s="379"/>
      <c r="P3343" s="379"/>
      <c r="Q3343" s="379"/>
      <c r="R3343" s="379"/>
      <c r="S3343" s="379"/>
      <c r="T3343" s="379"/>
      <c r="U3343" s="379"/>
      <c r="V3343" s="379"/>
      <c r="W3343" s="379"/>
      <c r="X3343" s="379"/>
      <c r="Y3343" s="379"/>
      <c r="Z3343" s="379"/>
      <c r="AA3343" s="380"/>
      <c r="AB3343" s="379"/>
      <c r="AC3343" s="379"/>
      <c r="AD3343" s="379"/>
      <c r="AE3343" s="381"/>
      <c r="AF3343" s="105"/>
      <c r="AG3343" s="381"/>
      <c r="AH3343" s="381"/>
      <c r="AI3343" s="381"/>
      <c r="AJ3343" s="381"/>
      <c r="AK3343" s="381"/>
      <c r="AL3343" s="381"/>
      <c r="AM3343" s="381"/>
    </row>
    <row r="3344" spans="1:39" x14ac:dyDescent="0.35">
      <c r="A3344" s="379"/>
      <c r="B3344" s="379"/>
      <c r="C3344" s="379"/>
      <c r="D3344" s="379"/>
      <c r="E3344" s="379"/>
      <c r="F3344" s="379"/>
      <c r="G3344" s="379"/>
      <c r="H3344" s="379"/>
      <c r="I3344" s="379"/>
      <c r="J3344" s="379"/>
      <c r="K3344" s="379"/>
      <c r="L3344" s="379"/>
      <c r="M3344" s="379"/>
      <c r="N3344" s="379"/>
      <c r="O3344" s="379"/>
      <c r="P3344" s="379"/>
      <c r="Q3344" s="379"/>
      <c r="R3344" s="379"/>
      <c r="S3344" s="379"/>
      <c r="T3344" s="379"/>
      <c r="U3344" s="379"/>
      <c r="V3344" s="379"/>
      <c r="W3344" s="379"/>
      <c r="X3344" s="379"/>
      <c r="Y3344" s="379"/>
      <c r="Z3344" s="379"/>
      <c r="AA3344" s="380"/>
      <c r="AB3344" s="379"/>
      <c r="AC3344" s="379"/>
      <c r="AD3344" s="379"/>
      <c r="AE3344" s="381"/>
      <c r="AF3344" s="105"/>
      <c r="AG3344" s="381"/>
      <c r="AH3344" s="381"/>
      <c r="AI3344" s="381"/>
      <c r="AJ3344" s="381"/>
      <c r="AK3344" s="381"/>
      <c r="AL3344" s="381"/>
      <c r="AM3344" s="381"/>
    </row>
    <row r="3345" spans="1:39" x14ac:dyDescent="0.35">
      <c r="A3345" s="379"/>
      <c r="B3345" s="379"/>
      <c r="C3345" s="379"/>
      <c r="D3345" s="379"/>
      <c r="E3345" s="379"/>
      <c r="F3345" s="379"/>
      <c r="G3345" s="379"/>
      <c r="H3345" s="379"/>
      <c r="I3345" s="379"/>
      <c r="J3345" s="379"/>
      <c r="K3345" s="379"/>
      <c r="L3345" s="379"/>
      <c r="M3345" s="379"/>
      <c r="N3345" s="379"/>
      <c r="O3345" s="379"/>
      <c r="P3345" s="379"/>
      <c r="Q3345" s="379"/>
      <c r="R3345" s="379"/>
      <c r="S3345" s="379"/>
      <c r="T3345" s="379"/>
      <c r="U3345" s="379"/>
      <c r="V3345" s="379"/>
      <c r="W3345" s="379"/>
      <c r="X3345" s="379"/>
      <c r="Y3345" s="379"/>
      <c r="Z3345" s="379"/>
      <c r="AA3345" s="380"/>
      <c r="AB3345" s="379"/>
      <c r="AC3345" s="379"/>
      <c r="AD3345" s="379"/>
      <c r="AE3345" s="381"/>
      <c r="AF3345" s="105"/>
      <c r="AG3345" s="381"/>
      <c r="AH3345" s="381"/>
      <c r="AI3345" s="381"/>
      <c r="AJ3345" s="381"/>
      <c r="AK3345" s="381"/>
      <c r="AL3345" s="381"/>
      <c r="AM3345" s="381"/>
    </row>
    <row r="3346" spans="1:39" x14ac:dyDescent="0.35">
      <c r="A3346" s="379"/>
      <c r="B3346" s="379"/>
      <c r="C3346" s="379"/>
      <c r="D3346" s="379"/>
      <c r="E3346" s="379"/>
      <c r="F3346" s="379"/>
      <c r="G3346" s="379"/>
      <c r="H3346" s="379"/>
      <c r="I3346" s="379"/>
      <c r="J3346" s="379"/>
      <c r="K3346" s="379"/>
      <c r="L3346" s="379"/>
      <c r="M3346" s="379"/>
      <c r="N3346" s="379"/>
      <c r="O3346" s="379"/>
      <c r="P3346" s="379"/>
      <c r="Q3346" s="379"/>
      <c r="R3346" s="379"/>
      <c r="S3346" s="379"/>
      <c r="T3346" s="379"/>
      <c r="U3346" s="379"/>
      <c r="V3346" s="379"/>
      <c r="W3346" s="379"/>
      <c r="X3346" s="379"/>
      <c r="Y3346" s="379"/>
      <c r="Z3346" s="379"/>
      <c r="AA3346" s="380"/>
      <c r="AB3346" s="379"/>
      <c r="AC3346" s="379"/>
      <c r="AD3346" s="379"/>
      <c r="AE3346" s="381"/>
      <c r="AF3346" s="105"/>
      <c r="AG3346" s="381"/>
      <c r="AH3346" s="381"/>
      <c r="AI3346" s="381"/>
      <c r="AJ3346" s="381"/>
      <c r="AK3346" s="381"/>
      <c r="AL3346" s="381"/>
      <c r="AM3346" s="381"/>
    </row>
    <row r="3347" spans="1:39" x14ac:dyDescent="0.35">
      <c r="A3347" s="379"/>
      <c r="B3347" s="379"/>
      <c r="C3347" s="379"/>
      <c r="D3347" s="379"/>
      <c r="E3347" s="379"/>
      <c r="F3347" s="379"/>
      <c r="G3347" s="379"/>
      <c r="H3347" s="379"/>
      <c r="I3347" s="379"/>
      <c r="J3347" s="379"/>
      <c r="K3347" s="379"/>
      <c r="L3347" s="379"/>
      <c r="M3347" s="379"/>
      <c r="N3347" s="379"/>
      <c r="O3347" s="379"/>
      <c r="P3347" s="379"/>
      <c r="Q3347" s="379"/>
      <c r="R3347" s="379"/>
      <c r="S3347" s="379"/>
      <c r="T3347" s="379"/>
      <c r="U3347" s="379"/>
      <c r="V3347" s="379"/>
      <c r="W3347" s="379"/>
      <c r="X3347" s="379"/>
      <c r="Y3347" s="379"/>
      <c r="Z3347" s="379"/>
      <c r="AA3347" s="380"/>
      <c r="AB3347" s="379"/>
      <c r="AC3347" s="379"/>
      <c r="AD3347" s="379"/>
      <c r="AE3347" s="381"/>
      <c r="AF3347" s="105"/>
      <c r="AG3347" s="381"/>
      <c r="AH3347" s="381"/>
      <c r="AI3347" s="381"/>
      <c r="AJ3347" s="381"/>
      <c r="AK3347" s="381"/>
      <c r="AL3347" s="381"/>
      <c r="AM3347" s="381"/>
    </row>
    <row r="3348" spans="1:39" x14ac:dyDescent="0.35">
      <c r="A3348" s="379"/>
      <c r="B3348" s="379"/>
      <c r="C3348" s="379"/>
      <c r="D3348" s="379"/>
      <c r="E3348" s="379"/>
      <c r="F3348" s="379"/>
      <c r="G3348" s="379"/>
      <c r="H3348" s="379"/>
      <c r="I3348" s="379"/>
      <c r="J3348" s="379"/>
      <c r="K3348" s="379"/>
      <c r="L3348" s="379"/>
      <c r="M3348" s="379"/>
      <c r="N3348" s="379"/>
      <c r="O3348" s="379"/>
      <c r="P3348" s="379"/>
      <c r="Q3348" s="379"/>
      <c r="R3348" s="379"/>
      <c r="S3348" s="379"/>
      <c r="T3348" s="379"/>
      <c r="U3348" s="379"/>
      <c r="V3348" s="379"/>
      <c r="W3348" s="379"/>
      <c r="X3348" s="379"/>
      <c r="Y3348" s="379"/>
      <c r="Z3348" s="379"/>
      <c r="AA3348" s="380"/>
      <c r="AB3348" s="379"/>
      <c r="AC3348" s="379"/>
      <c r="AD3348" s="379"/>
      <c r="AE3348" s="381"/>
      <c r="AF3348" s="105"/>
      <c r="AG3348" s="381"/>
      <c r="AH3348" s="381"/>
      <c r="AI3348" s="381"/>
      <c r="AJ3348" s="381"/>
      <c r="AK3348" s="381"/>
      <c r="AL3348" s="381"/>
      <c r="AM3348" s="381"/>
    </row>
    <row r="3349" spans="1:39" x14ac:dyDescent="0.35">
      <c r="A3349" s="379"/>
      <c r="B3349" s="379"/>
      <c r="C3349" s="379"/>
      <c r="D3349" s="379"/>
      <c r="E3349" s="379"/>
      <c r="F3349" s="379"/>
      <c r="G3349" s="379"/>
      <c r="H3349" s="379"/>
      <c r="I3349" s="379"/>
      <c r="J3349" s="379"/>
      <c r="K3349" s="379"/>
      <c r="L3349" s="379"/>
      <c r="M3349" s="379"/>
      <c r="N3349" s="379"/>
      <c r="O3349" s="379"/>
      <c r="P3349" s="379"/>
      <c r="Q3349" s="379"/>
      <c r="R3349" s="379"/>
      <c r="S3349" s="379"/>
      <c r="T3349" s="379"/>
      <c r="U3349" s="379"/>
      <c r="V3349" s="379"/>
      <c r="W3349" s="379"/>
      <c r="X3349" s="379"/>
      <c r="Y3349" s="379"/>
      <c r="Z3349" s="379"/>
      <c r="AA3349" s="380"/>
      <c r="AB3349" s="379"/>
      <c r="AC3349" s="379"/>
      <c r="AD3349" s="379"/>
      <c r="AE3349" s="381"/>
      <c r="AF3349" s="105"/>
      <c r="AG3349" s="381"/>
      <c r="AH3349" s="381"/>
      <c r="AI3349" s="381"/>
      <c r="AJ3349" s="381"/>
      <c r="AK3349" s="381"/>
      <c r="AL3349" s="381"/>
      <c r="AM3349" s="381"/>
    </row>
    <row r="3350" spans="1:39" x14ac:dyDescent="0.35">
      <c r="A3350" s="379"/>
      <c r="B3350" s="379"/>
      <c r="C3350" s="379"/>
      <c r="D3350" s="379"/>
      <c r="E3350" s="379"/>
      <c r="F3350" s="379"/>
      <c r="G3350" s="379"/>
      <c r="H3350" s="379"/>
      <c r="I3350" s="379"/>
      <c r="J3350" s="379"/>
      <c r="K3350" s="379"/>
      <c r="L3350" s="379"/>
      <c r="M3350" s="379"/>
      <c r="N3350" s="379"/>
      <c r="O3350" s="379"/>
      <c r="P3350" s="379"/>
      <c r="Q3350" s="379"/>
      <c r="R3350" s="379"/>
      <c r="S3350" s="379"/>
      <c r="T3350" s="379"/>
      <c r="U3350" s="379"/>
      <c r="V3350" s="379"/>
      <c r="W3350" s="379"/>
      <c r="X3350" s="379"/>
      <c r="Y3350" s="379"/>
      <c r="Z3350" s="379"/>
      <c r="AA3350" s="380"/>
      <c r="AB3350" s="379"/>
      <c r="AC3350" s="379"/>
      <c r="AD3350" s="379"/>
      <c r="AE3350" s="381"/>
      <c r="AF3350" s="105"/>
      <c r="AG3350" s="381"/>
      <c r="AH3350" s="381"/>
      <c r="AI3350" s="381"/>
      <c r="AJ3350" s="381"/>
      <c r="AK3350" s="381"/>
      <c r="AL3350" s="381"/>
      <c r="AM3350" s="381"/>
    </row>
    <row r="3351" spans="1:39" x14ac:dyDescent="0.35">
      <c r="A3351" s="379"/>
      <c r="B3351" s="379"/>
      <c r="C3351" s="379"/>
      <c r="D3351" s="379"/>
      <c r="E3351" s="379"/>
      <c r="F3351" s="379"/>
      <c r="G3351" s="379"/>
      <c r="H3351" s="379"/>
      <c r="I3351" s="379"/>
      <c r="J3351" s="379"/>
      <c r="K3351" s="379"/>
      <c r="L3351" s="379"/>
      <c r="M3351" s="379"/>
      <c r="N3351" s="379"/>
      <c r="O3351" s="379"/>
      <c r="P3351" s="379"/>
      <c r="Q3351" s="379"/>
      <c r="R3351" s="379"/>
      <c r="S3351" s="379"/>
      <c r="T3351" s="379"/>
      <c r="U3351" s="379"/>
      <c r="V3351" s="379"/>
      <c r="W3351" s="379"/>
      <c r="X3351" s="379"/>
      <c r="Y3351" s="379"/>
      <c r="Z3351" s="379"/>
      <c r="AA3351" s="380"/>
      <c r="AB3351" s="379"/>
      <c r="AC3351" s="379"/>
      <c r="AD3351" s="379"/>
      <c r="AE3351" s="381"/>
      <c r="AF3351" s="105"/>
      <c r="AG3351" s="381"/>
      <c r="AH3351" s="381"/>
      <c r="AI3351" s="381"/>
      <c r="AJ3351" s="381"/>
      <c r="AK3351" s="381"/>
      <c r="AL3351" s="381"/>
      <c r="AM3351" s="381"/>
    </row>
    <row r="3352" spans="1:39" x14ac:dyDescent="0.35">
      <c r="A3352" s="379"/>
      <c r="B3352" s="379"/>
      <c r="C3352" s="379"/>
      <c r="D3352" s="379"/>
      <c r="E3352" s="379"/>
      <c r="F3352" s="379"/>
      <c r="G3352" s="379"/>
      <c r="H3352" s="379"/>
      <c r="I3352" s="379"/>
      <c r="J3352" s="379"/>
      <c r="K3352" s="379"/>
      <c r="L3352" s="379"/>
      <c r="M3352" s="379"/>
      <c r="N3352" s="379"/>
      <c r="O3352" s="379"/>
      <c r="P3352" s="379"/>
      <c r="Q3352" s="379"/>
      <c r="R3352" s="379"/>
      <c r="S3352" s="379"/>
      <c r="T3352" s="379"/>
      <c r="U3352" s="379"/>
      <c r="V3352" s="379"/>
      <c r="W3352" s="379"/>
      <c r="X3352" s="379"/>
      <c r="Y3352" s="379"/>
      <c r="Z3352" s="379"/>
      <c r="AA3352" s="380"/>
      <c r="AB3352" s="379"/>
      <c r="AC3352" s="379"/>
      <c r="AD3352" s="379"/>
      <c r="AE3352" s="381"/>
      <c r="AF3352" s="105"/>
      <c r="AG3352" s="381"/>
      <c r="AH3352" s="381"/>
      <c r="AI3352" s="381"/>
      <c r="AJ3352" s="381"/>
      <c r="AK3352" s="381"/>
      <c r="AL3352" s="381"/>
      <c r="AM3352" s="381"/>
    </row>
    <row r="3353" spans="1:39" x14ac:dyDescent="0.35">
      <c r="A3353" s="379"/>
      <c r="B3353" s="379"/>
      <c r="C3353" s="379"/>
      <c r="D3353" s="379"/>
      <c r="E3353" s="379"/>
      <c r="F3353" s="379"/>
      <c r="G3353" s="379"/>
      <c r="H3353" s="379"/>
      <c r="I3353" s="379"/>
      <c r="J3353" s="379"/>
      <c r="K3353" s="379"/>
      <c r="L3353" s="379"/>
      <c r="M3353" s="379"/>
      <c r="N3353" s="379"/>
      <c r="O3353" s="379"/>
      <c r="P3353" s="379"/>
      <c r="Q3353" s="379"/>
      <c r="R3353" s="379"/>
      <c r="S3353" s="379"/>
      <c r="T3353" s="379"/>
      <c r="U3353" s="379"/>
      <c r="V3353" s="379"/>
      <c r="W3353" s="379"/>
      <c r="X3353" s="379"/>
      <c r="Y3353" s="379"/>
      <c r="Z3353" s="379"/>
      <c r="AA3353" s="380"/>
      <c r="AB3353" s="379"/>
      <c r="AC3353" s="379"/>
      <c r="AD3353" s="379"/>
      <c r="AE3353" s="381"/>
      <c r="AF3353" s="105"/>
      <c r="AG3353" s="381"/>
      <c r="AH3353" s="381"/>
      <c r="AI3353" s="381"/>
      <c r="AJ3353" s="381"/>
      <c r="AK3353" s="381"/>
      <c r="AL3353" s="381"/>
      <c r="AM3353" s="381"/>
    </row>
    <row r="3354" spans="1:39" x14ac:dyDescent="0.35">
      <c r="A3354" s="379"/>
      <c r="B3354" s="379"/>
      <c r="C3354" s="379"/>
      <c r="D3354" s="379"/>
      <c r="E3354" s="379"/>
      <c r="F3354" s="379"/>
      <c r="G3354" s="379"/>
      <c r="H3354" s="379"/>
      <c r="I3354" s="379"/>
      <c r="J3354" s="379"/>
      <c r="K3354" s="379"/>
      <c r="L3354" s="379"/>
      <c r="M3354" s="379"/>
      <c r="N3354" s="379"/>
      <c r="O3354" s="379"/>
      <c r="P3354" s="379"/>
      <c r="Q3354" s="379"/>
      <c r="R3354" s="379"/>
      <c r="S3354" s="379"/>
      <c r="T3354" s="379"/>
      <c r="U3354" s="379"/>
      <c r="V3354" s="379"/>
      <c r="W3354" s="379"/>
      <c r="X3354" s="379"/>
      <c r="Y3354" s="379"/>
      <c r="Z3354" s="379"/>
      <c r="AA3354" s="380"/>
      <c r="AB3354" s="379"/>
      <c r="AC3354" s="379"/>
      <c r="AD3354" s="379"/>
      <c r="AE3354" s="381"/>
      <c r="AF3354" s="105"/>
      <c r="AG3354" s="381"/>
      <c r="AH3354" s="381"/>
      <c r="AI3354" s="381"/>
      <c r="AJ3354" s="381"/>
      <c r="AK3354" s="381"/>
      <c r="AL3354" s="381"/>
      <c r="AM3354" s="381"/>
    </row>
    <row r="3355" spans="1:39" x14ac:dyDescent="0.35">
      <c r="A3355" s="379"/>
      <c r="B3355" s="379"/>
      <c r="C3355" s="379"/>
      <c r="D3355" s="379"/>
      <c r="E3355" s="379"/>
      <c r="F3355" s="379"/>
      <c r="G3355" s="379"/>
      <c r="H3355" s="379"/>
      <c r="I3355" s="379"/>
      <c r="J3355" s="379"/>
      <c r="K3355" s="379"/>
      <c r="L3355" s="379"/>
      <c r="M3355" s="379"/>
      <c r="N3355" s="379"/>
      <c r="O3355" s="379"/>
      <c r="P3355" s="379"/>
      <c r="Q3355" s="379"/>
      <c r="R3355" s="379"/>
      <c r="S3355" s="379"/>
      <c r="T3355" s="379"/>
      <c r="U3355" s="379"/>
      <c r="V3355" s="379"/>
      <c r="W3355" s="379"/>
      <c r="X3355" s="379"/>
      <c r="Y3355" s="379"/>
      <c r="Z3355" s="379"/>
      <c r="AA3355" s="380"/>
      <c r="AB3355" s="379"/>
      <c r="AC3355" s="379"/>
      <c r="AD3355" s="379"/>
      <c r="AE3355" s="381"/>
      <c r="AF3355" s="105"/>
      <c r="AG3355" s="381"/>
      <c r="AH3355" s="381"/>
      <c r="AI3355" s="381"/>
      <c r="AJ3355" s="381"/>
      <c r="AK3355" s="381"/>
      <c r="AL3355" s="381"/>
      <c r="AM3355" s="381"/>
    </row>
    <row r="3356" spans="1:39" x14ac:dyDescent="0.35">
      <c r="A3356" s="379"/>
      <c r="B3356" s="379"/>
      <c r="C3356" s="379"/>
      <c r="D3356" s="379"/>
      <c r="E3356" s="379"/>
      <c r="F3356" s="379"/>
      <c r="G3356" s="379"/>
      <c r="H3356" s="379"/>
      <c r="I3356" s="379"/>
      <c r="J3356" s="379"/>
      <c r="K3356" s="379"/>
      <c r="L3356" s="379"/>
      <c r="M3356" s="379"/>
      <c r="N3356" s="379"/>
      <c r="O3356" s="379"/>
      <c r="P3356" s="379"/>
      <c r="Q3356" s="379"/>
      <c r="R3356" s="379"/>
      <c r="S3356" s="379"/>
      <c r="T3356" s="379"/>
      <c r="U3356" s="379"/>
      <c r="V3356" s="379"/>
      <c r="W3356" s="379"/>
      <c r="X3356" s="379"/>
      <c r="Y3356" s="379"/>
      <c r="Z3356" s="379"/>
      <c r="AA3356" s="380"/>
      <c r="AB3356" s="379"/>
      <c r="AC3356" s="379"/>
      <c r="AD3356" s="379"/>
      <c r="AE3356" s="381"/>
      <c r="AF3356" s="105"/>
      <c r="AG3356" s="381"/>
      <c r="AH3356" s="381"/>
      <c r="AI3356" s="381"/>
      <c r="AJ3356" s="381"/>
      <c r="AK3356" s="381"/>
      <c r="AL3356" s="381"/>
      <c r="AM3356" s="381"/>
    </row>
    <row r="3357" spans="1:39" x14ac:dyDescent="0.35">
      <c r="A3357" s="379"/>
      <c r="B3357" s="379"/>
      <c r="C3357" s="379"/>
      <c r="D3357" s="379"/>
      <c r="E3357" s="379"/>
      <c r="F3357" s="379"/>
      <c r="G3357" s="379"/>
      <c r="H3357" s="379"/>
      <c r="I3357" s="379"/>
      <c r="J3357" s="379"/>
      <c r="K3357" s="379"/>
      <c r="L3357" s="379"/>
      <c r="M3357" s="379"/>
      <c r="N3357" s="379"/>
      <c r="O3357" s="379"/>
      <c r="P3357" s="379"/>
      <c r="Q3357" s="379"/>
      <c r="R3357" s="379"/>
      <c r="S3357" s="379"/>
      <c r="T3357" s="379"/>
      <c r="U3357" s="379"/>
      <c r="V3357" s="379"/>
      <c r="W3357" s="379"/>
      <c r="X3357" s="379"/>
      <c r="Y3357" s="379"/>
      <c r="Z3357" s="379"/>
      <c r="AA3357" s="380"/>
      <c r="AB3357" s="379"/>
      <c r="AC3357" s="379"/>
      <c r="AD3357" s="379"/>
      <c r="AE3357" s="381"/>
      <c r="AF3357" s="105"/>
      <c r="AG3357" s="381"/>
      <c r="AH3357" s="381"/>
      <c r="AI3357" s="381"/>
      <c r="AJ3357" s="381"/>
      <c r="AK3357" s="381"/>
      <c r="AL3357" s="381"/>
      <c r="AM3357" s="381"/>
    </row>
    <row r="3358" spans="1:39" x14ac:dyDescent="0.35">
      <c r="A3358" s="379"/>
      <c r="B3358" s="379"/>
      <c r="C3358" s="379"/>
      <c r="D3358" s="379"/>
      <c r="E3358" s="379"/>
      <c r="F3358" s="379"/>
      <c r="G3358" s="379"/>
      <c r="H3358" s="379"/>
      <c r="I3358" s="379"/>
      <c r="J3358" s="379"/>
      <c r="K3358" s="379"/>
      <c r="L3358" s="379"/>
      <c r="M3358" s="379"/>
      <c r="N3358" s="379"/>
      <c r="O3358" s="379"/>
      <c r="P3358" s="379"/>
      <c r="Q3358" s="379"/>
      <c r="R3358" s="379"/>
      <c r="S3358" s="379"/>
      <c r="T3358" s="379"/>
      <c r="U3358" s="379"/>
      <c r="V3358" s="379"/>
      <c r="W3358" s="379"/>
      <c r="X3358" s="379"/>
      <c r="Y3358" s="379"/>
      <c r="Z3358" s="379"/>
      <c r="AA3358" s="380"/>
      <c r="AB3358" s="379"/>
      <c r="AC3358" s="379"/>
      <c r="AD3358" s="379"/>
      <c r="AE3358" s="381"/>
      <c r="AF3358" s="105"/>
      <c r="AG3358" s="381"/>
      <c r="AH3358" s="381"/>
      <c r="AI3358" s="381"/>
      <c r="AJ3358" s="381"/>
      <c r="AK3358" s="381"/>
      <c r="AL3358" s="381"/>
      <c r="AM3358" s="381"/>
    </row>
    <row r="3359" spans="1:39" x14ac:dyDescent="0.35">
      <c r="A3359" s="379"/>
      <c r="B3359" s="379"/>
      <c r="C3359" s="379"/>
      <c r="D3359" s="379"/>
      <c r="E3359" s="379"/>
      <c r="F3359" s="379"/>
      <c r="G3359" s="379"/>
      <c r="H3359" s="379"/>
      <c r="I3359" s="379"/>
      <c r="J3359" s="379"/>
      <c r="K3359" s="379"/>
      <c r="L3359" s="379"/>
      <c r="M3359" s="379"/>
      <c r="N3359" s="379"/>
      <c r="O3359" s="379"/>
      <c r="P3359" s="379"/>
      <c r="Q3359" s="379"/>
      <c r="R3359" s="379"/>
      <c r="S3359" s="379"/>
      <c r="T3359" s="379"/>
      <c r="U3359" s="379"/>
      <c r="V3359" s="379"/>
      <c r="W3359" s="379"/>
      <c r="X3359" s="379"/>
      <c r="Y3359" s="379"/>
      <c r="Z3359" s="379"/>
      <c r="AA3359" s="380"/>
      <c r="AB3359" s="379"/>
      <c r="AC3359" s="379"/>
      <c r="AD3359" s="379"/>
      <c r="AE3359" s="381"/>
      <c r="AF3359" s="105"/>
      <c r="AG3359" s="381"/>
      <c r="AH3359" s="381"/>
      <c r="AI3359" s="381"/>
      <c r="AJ3359" s="381"/>
      <c r="AK3359" s="381"/>
      <c r="AL3359" s="381"/>
      <c r="AM3359" s="381"/>
    </row>
    <row r="3360" spans="1:39" x14ac:dyDescent="0.35">
      <c r="A3360" s="379"/>
      <c r="B3360" s="379"/>
      <c r="C3360" s="379"/>
      <c r="D3360" s="379"/>
      <c r="E3360" s="379"/>
      <c r="F3360" s="379"/>
      <c r="G3360" s="379"/>
      <c r="H3360" s="379"/>
      <c r="I3360" s="379"/>
      <c r="J3360" s="379"/>
      <c r="K3360" s="379"/>
      <c r="L3360" s="379"/>
      <c r="M3360" s="379"/>
      <c r="N3360" s="379"/>
      <c r="O3360" s="379"/>
      <c r="P3360" s="379"/>
      <c r="Q3360" s="379"/>
      <c r="R3360" s="379"/>
      <c r="S3360" s="379"/>
      <c r="T3360" s="379"/>
      <c r="U3360" s="379"/>
      <c r="V3360" s="379"/>
      <c r="W3360" s="379"/>
      <c r="X3360" s="379"/>
      <c r="Y3360" s="379"/>
      <c r="Z3360" s="379"/>
      <c r="AA3360" s="380"/>
      <c r="AB3360" s="379"/>
      <c r="AC3360" s="379"/>
      <c r="AD3360" s="379"/>
      <c r="AE3360" s="381"/>
      <c r="AF3360" s="105"/>
      <c r="AG3360" s="381"/>
      <c r="AH3360" s="381"/>
      <c r="AI3360" s="381"/>
      <c r="AJ3360" s="381"/>
      <c r="AK3360" s="381"/>
      <c r="AL3360" s="381"/>
      <c r="AM3360" s="381"/>
    </row>
    <row r="3361" spans="1:39" x14ac:dyDescent="0.35">
      <c r="A3361" s="379"/>
      <c r="B3361" s="379"/>
      <c r="C3361" s="379"/>
      <c r="D3361" s="379"/>
      <c r="E3361" s="379"/>
      <c r="F3361" s="379"/>
      <c r="G3361" s="379"/>
      <c r="H3361" s="379"/>
      <c r="I3361" s="379"/>
      <c r="J3361" s="379"/>
      <c r="K3361" s="379"/>
      <c r="L3361" s="379"/>
      <c r="M3361" s="379"/>
      <c r="N3361" s="379"/>
      <c r="O3361" s="379"/>
      <c r="P3361" s="379"/>
      <c r="Q3361" s="379"/>
      <c r="R3361" s="379"/>
      <c r="S3361" s="379"/>
      <c r="T3361" s="379"/>
      <c r="U3361" s="379"/>
      <c r="V3361" s="379"/>
      <c r="W3361" s="379"/>
      <c r="X3361" s="379"/>
      <c r="Y3361" s="379"/>
      <c r="Z3361" s="379"/>
      <c r="AA3361" s="380"/>
      <c r="AB3361" s="379"/>
      <c r="AC3361" s="379"/>
      <c r="AD3361" s="379"/>
      <c r="AE3361" s="381"/>
      <c r="AF3361" s="105"/>
      <c r="AG3361" s="381"/>
      <c r="AH3361" s="381"/>
      <c r="AI3361" s="381"/>
      <c r="AJ3361" s="381"/>
      <c r="AK3361" s="381"/>
      <c r="AL3361" s="381"/>
      <c r="AM3361" s="381"/>
    </row>
    <row r="3362" spans="1:39" x14ac:dyDescent="0.35">
      <c r="A3362" s="379"/>
      <c r="B3362" s="379"/>
      <c r="C3362" s="379"/>
      <c r="D3362" s="379"/>
      <c r="E3362" s="379"/>
      <c r="F3362" s="379"/>
      <c r="G3362" s="379"/>
      <c r="H3362" s="379"/>
      <c r="I3362" s="379"/>
      <c r="J3362" s="379"/>
      <c r="K3362" s="379"/>
      <c r="L3362" s="379"/>
      <c r="M3362" s="379"/>
      <c r="N3362" s="379"/>
      <c r="O3362" s="379"/>
      <c r="P3362" s="379"/>
      <c r="Q3362" s="379"/>
      <c r="R3362" s="379"/>
      <c r="S3362" s="379"/>
      <c r="T3362" s="379"/>
      <c r="U3362" s="379"/>
      <c r="V3362" s="379"/>
      <c r="W3362" s="379"/>
      <c r="X3362" s="379"/>
      <c r="Y3362" s="379"/>
      <c r="Z3362" s="379"/>
      <c r="AA3362" s="380"/>
      <c r="AB3362" s="379"/>
      <c r="AC3362" s="379"/>
      <c r="AD3362" s="379"/>
      <c r="AE3362" s="381"/>
      <c r="AF3362" s="105"/>
      <c r="AG3362" s="381"/>
      <c r="AH3362" s="381"/>
      <c r="AI3362" s="381"/>
      <c r="AJ3362" s="381"/>
      <c r="AK3362" s="381"/>
      <c r="AL3362" s="381"/>
      <c r="AM3362" s="381"/>
    </row>
    <row r="3363" spans="1:39" x14ac:dyDescent="0.35">
      <c r="A3363" s="379"/>
      <c r="B3363" s="379"/>
      <c r="C3363" s="379"/>
      <c r="D3363" s="379"/>
      <c r="E3363" s="379"/>
      <c r="F3363" s="379"/>
      <c r="G3363" s="379"/>
      <c r="H3363" s="379"/>
      <c r="I3363" s="379"/>
      <c r="J3363" s="379"/>
      <c r="K3363" s="379"/>
      <c r="L3363" s="379"/>
      <c r="M3363" s="379"/>
      <c r="N3363" s="379"/>
      <c r="O3363" s="379"/>
      <c r="P3363" s="379"/>
      <c r="Q3363" s="379"/>
      <c r="R3363" s="379"/>
      <c r="S3363" s="379"/>
      <c r="T3363" s="379"/>
      <c r="U3363" s="379"/>
      <c r="V3363" s="379"/>
      <c r="W3363" s="379"/>
      <c r="X3363" s="379"/>
      <c r="Y3363" s="379"/>
      <c r="Z3363" s="379"/>
      <c r="AA3363" s="380"/>
      <c r="AB3363" s="379"/>
      <c r="AC3363" s="379"/>
      <c r="AD3363" s="379"/>
      <c r="AE3363" s="381"/>
      <c r="AF3363" s="105"/>
      <c r="AG3363" s="381"/>
      <c r="AH3363" s="381"/>
      <c r="AI3363" s="381"/>
      <c r="AJ3363" s="381"/>
      <c r="AK3363" s="381"/>
      <c r="AL3363" s="381"/>
      <c r="AM3363" s="381"/>
    </row>
    <row r="3364" spans="1:39" x14ac:dyDescent="0.35">
      <c r="A3364" s="379"/>
      <c r="B3364" s="379"/>
      <c r="C3364" s="379"/>
      <c r="D3364" s="379"/>
      <c r="E3364" s="379"/>
      <c r="F3364" s="379"/>
      <c r="G3364" s="379"/>
      <c r="H3364" s="379"/>
      <c r="I3364" s="379"/>
      <c r="J3364" s="379"/>
      <c r="K3364" s="379"/>
      <c r="L3364" s="379"/>
      <c r="M3364" s="379"/>
      <c r="N3364" s="379"/>
      <c r="O3364" s="379"/>
      <c r="P3364" s="379"/>
      <c r="Q3364" s="379"/>
      <c r="R3364" s="379"/>
      <c r="S3364" s="379"/>
      <c r="T3364" s="379"/>
      <c r="U3364" s="379"/>
      <c r="V3364" s="379"/>
      <c r="W3364" s="379"/>
      <c r="X3364" s="379"/>
      <c r="Y3364" s="379"/>
      <c r="Z3364" s="379"/>
      <c r="AA3364" s="380"/>
      <c r="AB3364" s="379"/>
      <c r="AC3364" s="379"/>
      <c r="AD3364" s="379"/>
      <c r="AE3364" s="381"/>
      <c r="AF3364" s="105"/>
      <c r="AG3364" s="381"/>
      <c r="AH3364" s="381"/>
      <c r="AI3364" s="381"/>
      <c r="AJ3364" s="381"/>
      <c r="AK3364" s="381"/>
      <c r="AL3364" s="381"/>
      <c r="AM3364" s="381"/>
    </row>
    <row r="3365" spans="1:39" x14ac:dyDescent="0.35">
      <c r="A3365" s="379"/>
      <c r="B3365" s="379"/>
      <c r="C3365" s="379"/>
      <c r="D3365" s="379"/>
      <c r="E3365" s="379"/>
      <c r="F3365" s="379"/>
      <c r="G3365" s="379"/>
      <c r="H3365" s="379"/>
      <c r="I3365" s="379"/>
      <c r="J3365" s="379"/>
      <c r="K3365" s="379"/>
      <c r="L3365" s="379"/>
      <c r="M3365" s="379"/>
      <c r="N3365" s="379"/>
      <c r="O3365" s="379"/>
      <c r="P3365" s="379"/>
      <c r="Q3365" s="379"/>
      <c r="R3365" s="379"/>
      <c r="S3365" s="379"/>
      <c r="T3365" s="379"/>
      <c r="U3365" s="379"/>
      <c r="V3365" s="379"/>
      <c r="W3365" s="379"/>
      <c r="X3365" s="379"/>
      <c r="Y3365" s="379"/>
      <c r="Z3365" s="379"/>
      <c r="AA3365" s="380"/>
      <c r="AB3365" s="379"/>
      <c r="AC3365" s="379"/>
      <c r="AD3365" s="379"/>
      <c r="AE3365" s="381"/>
      <c r="AF3365" s="105"/>
      <c r="AG3365" s="381"/>
      <c r="AH3365" s="381"/>
      <c r="AI3365" s="381"/>
      <c r="AJ3365" s="381"/>
      <c r="AK3365" s="381"/>
      <c r="AL3365" s="381"/>
      <c r="AM3365" s="381"/>
    </row>
    <row r="3366" spans="1:39" x14ac:dyDescent="0.35">
      <c r="A3366" s="379"/>
      <c r="B3366" s="379"/>
      <c r="C3366" s="379"/>
      <c r="D3366" s="379"/>
      <c r="E3366" s="379"/>
      <c r="F3366" s="379"/>
      <c r="G3366" s="379"/>
      <c r="H3366" s="379"/>
      <c r="I3366" s="379"/>
      <c r="J3366" s="379"/>
      <c r="K3366" s="379"/>
      <c r="L3366" s="379"/>
      <c r="M3366" s="379"/>
      <c r="N3366" s="379"/>
      <c r="O3366" s="379"/>
      <c r="P3366" s="379"/>
      <c r="Q3366" s="379"/>
      <c r="R3366" s="379"/>
      <c r="S3366" s="379"/>
      <c r="T3366" s="379"/>
      <c r="U3366" s="379"/>
      <c r="V3366" s="379"/>
      <c r="W3366" s="379"/>
      <c r="X3366" s="379"/>
      <c r="Y3366" s="379"/>
      <c r="Z3366" s="379"/>
      <c r="AA3366" s="380"/>
      <c r="AB3366" s="379"/>
      <c r="AC3366" s="379"/>
      <c r="AD3366" s="379"/>
      <c r="AE3366" s="381"/>
      <c r="AF3366" s="105"/>
      <c r="AG3366" s="381"/>
      <c r="AH3366" s="381"/>
      <c r="AI3366" s="381"/>
      <c r="AJ3366" s="381"/>
      <c r="AK3366" s="381"/>
      <c r="AL3366" s="381"/>
      <c r="AM3366" s="381"/>
    </row>
    <row r="3367" spans="1:39" x14ac:dyDescent="0.35">
      <c r="A3367" s="379"/>
      <c r="B3367" s="379"/>
      <c r="C3367" s="379"/>
      <c r="D3367" s="379"/>
      <c r="E3367" s="379"/>
      <c r="F3367" s="379"/>
      <c r="G3367" s="379"/>
      <c r="H3367" s="379"/>
      <c r="I3367" s="379"/>
      <c r="J3367" s="379"/>
      <c r="K3367" s="379"/>
      <c r="L3367" s="379"/>
      <c r="M3367" s="379"/>
      <c r="N3367" s="379"/>
      <c r="O3367" s="379"/>
      <c r="P3367" s="379"/>
      <c r="Q3367" s="379"/>
      <c r="R3367" s="379"/>
      <c r="S3367" s="379"/>
      <c r="T3367" s="379"/>
      <c r="U3367" s="379"/>
      <c r="V3367" s="379"/>
      <c r="W3367" s="379"/>
      <c r="X3367" s="379"/>
      <c r="Y3367" s="379"/>
      <c r="Z3367" s="379"/>
      <c r="AA3367" s="380"/>
      <c r="AB3367" s="379"/>
      <c r="AC3367" s="379"/>
      <c r="AD3367" s="379"/>
      <c r="AE3367" s="381"/>
      <c r="AF3367" s="105"/>
      <c r="AG3367" s="381"/>
      <c r="AH3367" s="381"/>
      <c r="AI3367" s="381"/>
      <c r="AJ3367" s="381"/>
      <c r="AK3367" s="381"/>
      <c r="AL3367" s="381"/>
      <c r="AM3367" s="381"/>
    </row>
    <row r="3368" spans="1:39" x14ac:dyDescent="0.35">
      <c r="A3368" s="379"/>
      <c r="B3368" s="379"/>
      <c r="C3368" s="379"/>
      <c r="D3368" s="379"/>
      <c r="E3368" s="379"/>
      <c r="F3368" s="379"/>
      <c r="G3368" s="379"/>
      <c r="H3368" s="379"/>
      <c r="I3368" s="379"/>
      <c r="J3368" s="379"/>
      <c r="K3368" s="379"/>
      <c r="L3368" s="379"/>
      <c r="M3368" s="379"/>
      <c r="N3368" s="379"/>
      <c r="O3368" s="379"/>
      <c r="P3368" s="379"/>
      <c r="Q3368" s="379"/>
      <c r="R3368" s="379"/>
      <c r="S3368" s="379"/>
      <c r="T3368" s="379"/>
      <c r="U3368" s="379"/>
      <c r="V3368" s="379"/>
      <c r="W3368" s="379"/>
      <c r="X3368" s="379"/>
      <c r="Y3368" s="379"/>
      <c r="Z3368" s="379"/>
      <c r="AA3368" s="380"/>
      <c r="AB3368" s="379"/>
      <c r="AC3368" s="379"/>
      <c r="AD3368" s="379"/>
      <c r="AE3368" s="381"/>
      <c r="AF3368" s="105"/>
      <c r="AG3368" s="381"/>
      <c r="AH3368" s="381"/>
      <c r="AI3368" s="381"/>
      <c r="AJ3368" s="381"/>
      <c r="AK3368" s="381"/>
      <c r="AL3368" s="381"/>
      <c r="AM3368" s="381"/>
    </row>
    <row r="3369" spans="1:39" x14ac:dyDescent="0.35">
      <c r="A3369" s="379"/>
      <c r="B3369" s="379"/>
      <c r="C3369" s="379"/>
      <c r="D3369" s="379"/>
      <c r="E3369" s="379"/>
      <c r="F3369" s="379"/>
      <c r="G3369" s="379"/>
      <c r="H3369" s="379"/>
      <c r="I3369" s="379"/>
      <c r="J3369" s="379"/>
      <c r="K3369" s="379"/>
      <c r="L3369" s="379"/>
      <c r="M3369" s="379"/>
      <c r="N3369" s="379"/>
      <c r="O3369" s="379"/>
      <c r="P3369" s="379"/>
      <c r="Q3369" s="379"/>
      <c r="R3369" s="379"/>
      <c r="S3369" s="379"/>
      <c r="T3369" s="379"/>
      <c r="U3369" s="379"/>
      <c r="V3369" s="379"/>
      <c r="W3369" s="379"/>
      <c r="X3369" s="379"/>
      <c r="Y3369" s="379"/>
      <c r="Z3369" s="379"/>
      <c r="AA3369" s="380"/>
      <c r="AB3369" s="379"/>
      <c r="AC3369" s="379"/>
      <c r="AD3369" s="379"/>
      <c r="AE3369" s="381"/>
      <c r="AF3369" s="105"/>
      <c r="AG3369" s="381"/>
      <c r="AH3369" s="381"/>
      <c r="AI3369" s="381"/>
      <c r="AJ3369" s="381"/>
      <c r="AK3369" s="381"/>
      <c r="AL3369" s="381"/>
      <c r="AM3369" s="381"/>
    </row>
    <row r="3370" spans="1:39" x14ac:dyDescent="0.35">
      <c r="A3370" s="379"/>
      <c r="B3370" s="379"/>
      <c r="C3370" s="379"/>
      <c r="D3370" s="379"/>
      <c r="E3370" s="379"/>
      <c r="F3370" s="379"/>
      <c r="G3370" s="379"/>
      <c r="H3370" s="379"/>
      <c r="I3370" s="379"/>
      <c r="J3370" s="379"/>
      <c r="K3370" s="379"/>
      <c r="L3370" s="379"/>
      <c r="M3370" s="379"/>
      <c r="N3370" s="379"/>
      <c r="O3370" s="379"/>
      <c r="P3370" s="379"/>
      <c r="Q3370" s="379"/>
      <c r="R3370" s="379"/>
      <c r="S3370" s="379"/>
      <c r="T3370" s="379"/>
      <c r="U3370" s="379"/>
      <c r="V3370" s="379"/>
      <c r="W3370" s="379"/>
      <c r="X3370" s="379"/>
      <c r="Y3370" s="379"/>
      <c r="Z3370" s="379"/>
      <c r="AA3370" s="380"/>
      <c r="AB3370" s="379"/>
      <c r="AC3370" s="379"/>
      <c r="AD3370" s="379"/>
      <c r="AE3370" s="381"/>
      <c r="AF3370" s="105"/>
      <c r="AG3370" s="381"/>
      <c r="AH3370" s="381"/>
      <c r="AI3370" s="381"/>
      <c r="AJ3370" s="381"/>
      <c r="AK3370" s="381"/>
      <c r="AL3370" s="381"/>
      <c r="AM3370" s="381"/>
    </row>
    <row r="3371" spans="1:39" x14ac:dyDescent="0.35">
      <c r="A3371" s="379"/>
      <c r="B3371" s="379"/>
      <c r="C3371" s="379"/>
      <c r="D3371" s="379"/>
      <c r="E3371" s="379"/>
      <c r="F3371" s="379"/>
      <c r="G3371" s="379"/>
      <c r="H3371" s="379"/>
      <c r="I3371" s="379"/>
      <c r="J3371" s="379"/>
      <c r="K3371" s="379"/>
      <c r="L3371" s="379"/>
      <c r="M3371" s="379"/>
      <c r="N3371" s="379"/>
      <c r="O3371" s="379"/>
      <c r="P3371" s="379"/>
      <c r="Q3371" s="379"/>
      <c r="R3371" s="379"/>
      <c r="S3371" s="379"/>
      <c r="T3371" s="379"/>
      <c r="U3371" s="379"/>
      <c r="V3371" s="379"/>
      <c r="W3371" s="379"/>
      <c r="X3371" s="379"/>
      <c r="Y3371" s="379"/>
      <c r="Z3371" s="379"/>
      <c r="AA3371" s="380"/>
      <c r="AB3371" s="379"/>
      <c r="AC3371" s="379"/>
      <c r="AD3371" s="379"/>
      <c r="AE3371" s="381"/>
      <c r="AF3371" s="105"/>
      <c r="AG3371" s="381"/>
      <c r="AH3371" s="381"/>
      <c r="AI3371" s="381"/>
      <c r="AJ3371" s="381"/>
      <c r="AK3371" s="381"/>
      <c r="AL3371" s="381"/>
      <c r="AM3371" s="381"/>
    </row>
    <row r="3372" spans="1:39" x14ac:dyDescent="0.35">
      <c r="A3372" s="379"/>
      <c r="B3372" s="379"/>
      <c r="C3372" s="379"/>
      <c r="D3372" s="379"/>
      <c r="E3372" s="379"/>
      <c r="F3372" s="379"/>
      <c r="G3372" s="379"/>
      <c r="H3372" s="379"/>
      <c r="I3372" s="379"/>
      <c r="J3372" s="379"/>
      <c r="K3372" s="379"/>
      <c r="L3372" s="379"/>
      <c r="M3372" s="379"/>
      <c r="N3372" s="379"/>
      <c r="O3372" s="379"/>
      <c r="P3372" s="379"/>
      <c r="Q3372" s="379"/>
      <c r="R3372" s="379"/>
      <c r="S3372" s="379"/>
      <c r="T3372" s="379"/>
      <c r="U3372" s="379"/>
      <c r="V3372" s="379"/>
      <c r="W3372" s="379"/>
      <c r="X3372" s="379"/>
      <c r="Y3372" s="379"/>
      <c r="Z3372" s="379"/>
      <c r="AA3372" s="380"/>
      <c r="AB3372" s="379"/>
      <c r="AC3372" s="379"/>
      <c r="AD3372" s="379"/>
      <c r="AE3372" s="381"/>
      <c r="AF3372" s="105"/>
      <c r="AG3372" s="381"/>
      <c r="AH3372" s="381"/>
      <c r="AI3372" s="381"/>
      <c r="AJ3372" s="381"/>
      <c r="AK3372" s="381"/>
      <c r="AL3372" s="381"/>
      <c r="AM3372" s="381"/>
    </row>
    <row r="3373" spans="1:39" x14ac:dyDescent="0.35">
      <c r="A3373" s="379"/>
      <c r="B3373" s="379"/>
      <c r="C3373" s="379"/>
      <c r="D3373" s="379"/>
      <c r="E3373" s="379"/>
      <c r="F3373" s="379"/>
      <c r="G3373" s="379"/>
      <c r="H3373" s="379"/>
      <c r="I3373" s="379"/>
      <c r="J3373" s="379"/>
      <c r="K3373" s="379"/>
      <c r="L3373" s="379"/>
      <c r="M3373" s="379"/>
      <c r="N3373" s="379"/>
      <c r="O3373" s="379"/>
      <c r="P3373" s="379"/>
      <c r="Q3373" s="379"/>
      <c r="R3373" s="379"/>
      <c r="S3373" s="379"/>
      <c r="T3373" s="379"/>
      <c r="U3373" s="379"/>
      <c r="V3373" s="379"/>
      <c r="W3373" s="379"/>
      <c r="X3373" s="379"/>
      <c r="Y3373" s="379"/>
      <c r="Z3373" s="379"/>
      <c r="AA3373" s="380"/>
      <c r="AB3373" s="379"/>
      <c r="AC3373" s="379"/>
      <c r="AD3373" s="379"/>
      <c r="AE3373" s="381"/>
      <c r="AF3373" s="105"/>
      <c r="AG3373" s="381"/>
      <c r="AH3373" s="381"/>
      <c r="AI3373" s="381"/>
      <c r="AJ3373" s="381"/>
      <c r="AK3373" s="381"/>
      <c r="AL3373" s="381"/>
      <c r="AM3373" s="381"/>
    </row>
    <row r="3374" spans="1:39" x14ac:dyDescent="0.35">
      <c r="A3374" s="379"/>
      <c r="B3374" s="379"/>
      <c r="C3374" s="379"/>
      <c r="D3374" s="379"/>
      <c r="E3374" s="379"/>
      <c r="F3374" s="379"/>
      <c r="G3374" s="379"/>
      <c r="H3374" s="379"/>
      <c r="I3374" s="379"/>
      <c r="J3374" s="379"/>
      <c r="K3374" s="379"/>
      <c r="L3374" s="379"/>
      <c r="M3374" s="379"/>
      <c r="N3374" s="379"/>
      <c r="O3374" s="379"/>
      <c r="P3374" s="379"/>
      <c r="Q3374" s="379"/>
      <c r="R3374" s="379"/>
      <c r="S3374" s="379"/>
      <c r="T3374" s="379"/>
      <c r="U3374" s="379"/>
      <c r="V3374" s="379"/>
      <c r="W3374" s="379"/>
      <c r="X3374" s="379"/>
      <c r="Y3374" s="379"/>
      <c r="Z3374" s="379"/>
      <c r="AA3374" s="380"/>
      <c r="AB3374" s="379"/>
      <c r="AC3374" s="379"/>
      <c r="AD3374" s="379"/>
      <c r="AE3374" s="381"/>
      <c r="AF3374" s="105"/>
      <c r="AG3374" s="381"/>
      <c r="AH3374" s="381"/>
      <c r="AI3374" s="381"/>
      <c r="AJ3374" s="381"/>
      <c r="AK3374" s="381"/>
      <c r="AL3374" s="381"/>
      <c r="AM3374" s="381"/>
    </row>
    <row r="3375" spans="1:39" x14ac:dyDescent="0.35">
      <c r="A3375" s="379"/>
      <c r="B3375" s="379"/>
      <c r="C3375" s="379"/>
      <c r="D3375" s="379"/>
      <c r="E3375" s="379"/>
      <c r="F3375" s="379"/>
      <c r="G3375" s="379"/>
      <c r="H3375" s="379"/>
      <c r="I3375" s="379"/>
      <c r="J3375" s="379"/>
      <c r="K3375" s="379"/>
      <c r="L3375" s="379"/>
      <c r="M3375" s="379"/>
      <c r="N3375" s="379"/>
      <c r="O3375" s="379"/>
      <c r="P3375" s="379"/>
      <c r="Q3375" s="379"/>
      <c r="R3375" s="379"/>
      <c r="S3375" s="379"/>
      <c r="T3375" s="379"/>
      <c r="U3375" s="379"/>
      <c r="V3375" s="379"/>
      <c r="W3375" s="379"/>
      <c r="X3375" s="379"/>
      <c r="Y3375" s="379"/>
      <c r="Z3375" s="379"/>
      <c r="AA3375" s="380"/>
      <c r="AB3375" s="379"/>
      <c r="AC3375" s="379"/>
      <c r="AD3375" s="379"/>
      <c r="AE3375" s="381"/>
      <c r="AF3375" s="105"/>
      <c r="AG3375" s="381"/>
      <c r="AH3375" s="381"/>
      <c r="AI3375" s="381"/>
      <c r="AJ3375" s="381"/>
      <c r="AK3375" s="381"/>
      <c r="AL3375" s="381"/>
      <c r="AM3375" s="381"/>
    </row>
    <row r="3376" spans="1:39" x14ac:dyDescent="0.35">
      <c r="A3376" s="379"/>
      <c r="B3376" s="379"/>
      <c r="C3376" s="379"/>
      <c r="D3376" s="379"/>
      <c r="E3376" s="379"/>
      <c r="F3376" s="379"/>
      <c r="G3376" s="379"/>
      <c r="H3376" s="379"/>
      <c r="I3376" s="379"/>
      <c r="J3376" s="379"/>
      <c r="K3376" s="379"/>
      <c r="L3376" s="379"/>
      <c r="M3376" s="379"/>
      <c r="N3376" s="379"/>
      <c r="O3376" s="379"/>
      <c r="P3376" s="379"/>
      <c r="Q3376" s="379"/>
      <c r="R3376" s="379"/>
      <c r="S3376" s="379"/>
      <c r="T3376" s="379"/>
      <c r="U3376" s="379"/>
      <c r="V3376" s="379"/>
      <c r="W3376" s="379"/>
      <c r="X3376" s="379"/>
      <c r="Y3376" s="379"/>
      <c r="Z3376" s="379"/>
      <c r="AA3376" s="380"/>
      <c r="AB3376" s="379"/>
      <c r="AC3376" s="379"/>
      <c r="AD3376" s="379"/>
      <c r="AE3376" s="381"/>
      <c r="AF3376" s="105"/>
      <c r="AG3376" s="381"/>
      <c r="AH3376" s="381"/>
      <c r="AI3376" s="381"/>
      <c r="AJ3376" s="381"/>
      <c r="AK3376" s="381"/>
      <c r="AL3376" s="381"/>
      <c r="AM3376" s="381"/>
    </row>
    <row r="3377" spans="1:39" x14ac:dyDescent="0.35">
      <c r="A3377" s="379"/>
      <c r="B3377" s="379"/>
      <c r="C3377" s="379"/>
      <c r="D3377" s="379"/>
      <c r="E3377" s="379"/>
      <c r="F3377" s="379"/>
      <c r="G3377" s="379"/>
      <c r="H3377" s="379"/>
      <c r="I3377" s="379"/>
      <c r="J3377" s="379"/>
      <c r="K3377" s="379"/>
      <c r="L3377" s="379"/>
      <c r="M3377" s="379"/>
      <c r="N3377" s="379"/>
      <c r="O3377" s="379"/>
      <c r="P3377" s="379"/>
      <c r="Q3377" s="379"/>
      <c r="R3377" s="379"/>
      <c r="S3377" s="379"/>
      <c r="T3377" s="379"/>
      <c r="U3377" s="379"/>
      <c r="V3377" s="379"/>
      <c r="W3377" s="379"/>
      <c r="X3377" s="379"/>
      <c r="Y3377" s="379"/>
      <c r="Z3377" s="379"/>
      <c r="AA3377" s="380"/>
      <c r="AB3377" s="379"/>
      <c r="AC3377" s="379"/>
      <c r="AD3377" s="379"/>
      <c r="AE3377" s="381"/>
      <c r="AF3377" s="105"/>
      <c r="AG3377" s="381"/>
      <c r="AH3377" s="381"/>
      <c r="AI3377" s="381"/>
      <c r="AJ3377" s="381"/>
      <c r="AK3377" s="381"/>
      <c r="AL3377" s="381"/>
      <c r="AM3377" s="381"/>
    </row>
    <row r="3378" spans="1:39" x14ac:dyDescent="0.35">
      <c r="A3378" s="379"/>
      <c r="B3378" s="379"/>
      <c r="C3378" s="379"/>
      <c r="D3378" s="379"/>
      <c r="E3378" s="379"/>
      <c r="F3378" s="379"/>
      <c r="G3378" s="379"/>
      <c r="H3378" s="379"/>
      <c r="I3378" s="379"/>
      <c r="J3378" s="379"/>
      <c r="K3378" s="379"/>
      <c r="L3378" s="379"/>
      <c r="M3378" s="379"/>
      <c r="N3378" s="379"/>
      <c r="O3378" s="379"/>
      <c r="P3378" s="379"/>
      <c r="Q3378" s="379"/>
      <c r="R3378" s="379"/>
      <c r="S3378" s="379"/>
      <c r="T3378" s="379"/>
      <c r="U3378" s="379"/>
      <c r="V3378" s="379"/>
      <c r="W3378" s="379"/>
      <c r="X3378" s="379"/>
      <c r="Y3378" s="379"/>
      <c r="Z3378" s="379"/>
      <c r="AA3378" s="380"/>
      <c r="AB3378" s="379"/>
      <c r="AC3378" s="379"/>
      <c r="AD3378" s="379"/>
      <c r="AE3378" s="381"/>
      <c r="AF3378" s="105"/>
      <c r="AG3378" s="381"/>
      <c r="AH3378" s="381"/>
      <c r="AI3378" s="381"/>
      <c r="AJ3378" s="381"/>
      <c r="AK3378" s="381"/>
      <c r="AL3378" s="381"/>
      <c r="AM3378" s="381"/>
    </row>
    <row r="3379" spans="1:39" x14ac:dyDescent="0.35">
      <c r="A3379" s="379"/>
      <c r="B3379" s="379"/>
      <c r="C3379" s="379"/>
      <c r="D3379" s="379"/>
      <c r="E3379" s="379"/>
      <c r="F3379" s="379"/>
      <c r="G3379" s="379"/>
      <c r="H3379" s="379"/>
      <c r="I3379" s="379"/>
      <c r="J3379" s="379"/>
      <c r="K3379" s="379"/>
      <c r="L3379" s="379"/>
      <c r="M3379" s="379"/>
      <c r="N3379" s="379"/>
      <c r="O3379" s="379"/>
      <c r="P3379" s="379"/>
      <c r="Q3379" s="379"/>
      <c r="R3379" s="379"/>
      <c r="S3379" s="379"/>
      <c r="T3379" s="379"/>
      <c r="U3379" s="379"/>
      <c r="V3379" s="379"/>
      <c r="W3379" s="379"/>
      <c r="X3379" s="379"/>
      <c r="Y3379" s="379"/>
      <c r="Z3379" s="379"/>
      <c r="AA3379" s="380"/>
      <c r="AB3379" s="379"/>
      <c r="AC3379" s="379"/>
      <c r="AD3379" s="379"/>
      <c r="AE3379" s="381"/>
      <c r="AF3379" s="105"/>
      <c r="AG3379" s="381"/>
      <c r="AH3379" s="381"/>
      <c r="AI3379" s="381"/>
      <c r="AJ3379" s="381"/>
      <c r="AK3379" s="381"/>
      <c r="AL3379" s="381"/>
      <c r="AM3379" s="381"/>
    </row>
    <row r="3380" spans="1:39" x14ac:dyDescent="0.35">
      <c r="A3380" s="379"/>
      <c r="B3380" s="379"/>
      <c r="C3380" s="379"/>
      <c r="D3380" s="379"/>
      <c r="E3380" s="379"/>
      <c r="F3380" s="379"/>
      <c r="G3380" s="379"/>
      <c r="H3380" s="379"/>
      <c r="I3380" s="379"/>
      <c r="J3380" s="379"/>
      <c r="K3380" s="379"/>
      <c r="L3380" s="379"/>
      <c r="M3380" s="379"/>
      <c r="N3380" s="379"/>
      <c r="O3380" s="379"/>
      <c r="P3380" s="379"/>
      <c r="Q3380" s="379"/>
      <c r="R3380" s="379"/>
      <c r="S3380" s="379"/>
      <c r="T3380" s="379"/>
      <c r="U3380" s="379"/>
      <c r="V3380" s="379"/>
      <c r="W3380" s="379"/>
      <c r="X3380" s="379"/>
      <c r="Y3380" s="379"/>
      <c r="Z3380" s="379"/>
      <c r="AA3380" s="380"/>
      <c r="AB3380" s="379"/>
      <c r="AC3380" s="379"/>
      <c r="AD3380" s="379"/>
      <c r="AE3380" s="381"/>
      <c r="AF3380" s="105"/>
      <c r="AG3380" s="381"/>
      <c r="AH3380" s="381"/>
      <c r="AI3380" s="381"/>
      <c r="AJ3380" s="381"/>
      <c r="AK3380" s="381"/>
      <c r="AL3380" s="381"/>
      <c r="AM3380" s="381"/>
    </row>
    <row r="3381" spans="1:39" x14ac:dyDescent="0.35">
      <c r="A3381" s="379"/>
      <c r="B3381" s="379"/>
      <c r="C3381" s="379"/>
      <c r="D3381" s="379"/>
      <c r="E3381" s="379"/>
      <c r="F3381" s="379"/>
      <c r="G3381" s="379"/>
      <c r="H3381" s="379"/>
      <c r="I3381" s="379"/>
      <c r="J3381" s="379"/>
      <c r="K3381" s="379"/>
      <c r="L3381" s="379"/>
      <c r="M3381" s="379"/>
      <c r="N3381" s="379"/>
      <c r="O3381" s="379"/>
      <c r="P3381" s="379"/>
      <c r="Q3381" s="379"/>
      <c r="R3381" s="379"/>
      <c r="S3381" s="379"/>
      <c r="T3381" s="379"/>
      <c r="U3381" s="379"/>
      <c r="V3381" s="379"/>
      <c r="W3381" s="379"/>
      <c r="X3381" s="379"/>
      <c r="Y3381" s="379"/>
      <c r="Z3381" s="379"/>
      <c r="AA3381" s="380"/>
      <c r="AB3381" s="379"/>
      <c r="AC3381" s="379"/>
      <c r="AD3381" s="379"/>
      <c r="AE3381" s="381"/>
      <c r="AF3381" s="105"/>
      <c r="AG3381" s="381"/>
      <c r="AH3381" s="381"/>
      <c r="AI3381" s="381"/>
      <c r="AJ3381" s="381"/>
      <c r="AK3381" s="381"/>
      <c r="AL3381" s="381"/>
      <c r="AM3381" s="381"/>
    </row>
    <row r="3382" spans="1:39" x14ac:dyDescent="0.35">
      <c r="A3382" s="379"/>
      <c r="B3382" s="379"/>
      <c r="C3382" s="379"/>
      <c r="D3382" s="379"/>
      <c r="E3382" s="379"/>
      <c r="F3382" s="379"/>
      <c r="G3382" s="379"/>
      <c r="H3382" s="379"/>
      <c r="I3382" s="379"/>
      <c r="J3382" s="379"/>
      <c r="K3382" s="379"/>
      <c r="L3382" s="379"/>
      <c r="M3382" s="379"/>
      <c r="N3382" s="379"/>
      <c r="O3382" s="379"/>
      <c r="P3382" s="379"/>
      <c r="Q3382" s="379"/>
      <c r="R3382" s="379"/>
      <c r="S3382" s="379"/>
      <c r="T3382" s="379"/>
      <c r="U3382" s="379"/>
      <c r="V3382" s="379"/>
      <c r="W3382" s="379"/>
      <c r="X3382" s="379"/>
      <c r="Y3382" s="379"/>
      <c r="Z3382" s="379"/>
      <c r="AA3382" s="380"/>
      <c r="AB3382" s="379"/>
      <c r="AC3382" s="379"/>
      <c r="AD3382" s="379"/>
      <c r="AE3382" s="381"/>
      <c r="AF3382" s="105"/>
      <c r="AG3382" s="381"/>
      <c r="AH3382" s="381"/>
      <c r="AI3382" s="381"/>
      <c r="AJ3382" s="381"/>
      <c r="AK3382" s="381"/>
      <c r="AL3382" s="381"/>
      <c r="AM3382" s="381"/>
    </row>
    <row r="3383" spans="1:39" x14ac:dyDescent="0.35">
      <c r="A3383" s="379"/>
      <c r="B3383" s="379"/>
      <c r="C3383" s="379"/>
      <c r="D3383" s="379"/>
      <c r="E3383" s="379"/>
      <c r="F3383" s="379"/>
      <c r="G3383" s="379"/>
      <c r="H3383" s="379"/>
      <c r="I3383" s="379"/>
      <c r="J3383" s="379"/>
      <c r="K3383" s="379"/>
      <c r="L3383" s="379"/>
      <c r="M3383" s="379"/>
      <c r="N3383" s="379"/>
      <c r="O3383" s="379"/>
      <c r="P3383" s="379"/>
      <c r="Q3383" s="379"/>
      <c r="R3383" s="379"/>
      <c r="S3383" s="379"/>
      <c r="T3383" s="379"/>
      <c r="U3383" s="379"/>
      <c r="V3383" s="379"/>
      <c r="W3383" s="379"/>
      <c r="X3383" s="379"/>
      <c r="Y3383" s="379"/>
      <c r="Z3383" s="379"/>
      <c r="AA3383" s="380"/>
      <c r="AB3383" s="379"/>
      <c r="AC3383" s="379"/>
      <c r="AD3383" s="379"/>
      <c r="AE3383" s="381"/>
      <c r="AF3383" s="105"/>
      <c r="AG3383" s="381"/>
      <c r="AH3383" s="381"/>
      <c r="AI3383" s="381"/>
      <c r="AJ3383" s="381"/>
      <c r="AK3383" s="381"/>
      <c r="AL3383" s="381"/>
      <c r="AM3383" s="381"/>
    </row>
    <row r="3384" spans="1:39" x14ac:dyDescent="0.35">
      <c r="A3384" s="379"/>
      <c r="B3384" s="379"/>
      <c r="C3384" s="379"/>
      <c r="D3384" s="379"/>
      <c r="E3384" s="379"/>
      <c r="F3384" s="379"/>
      <c r="G3384" s="379"/>
      <c r="H3384" s="379"/>
      <c r="I3384" s="379"/>
      <c r="J3384" s="379"/>
      <c r="K3384" s="379"/>
      <c r="L3384" s="379"/>
      <c r="M3384" s="379"/>
      <c r="N3384" s="379"/>
      <c r="O3384" s="379"/>
      <c r="P3384" s="379"/>
      <c r="Q3384" s="379"/>
      <c r="R3384" s="379"/>
      <c r="S3384" s="379"/>
      <c r="T3384" s="379"/>
      <c r="U3384" s="379"/>
      <c r="V3384" s="379"/>
      <c r="W3384" s="379"/>
      <c r="X3384" s="379"/>
      <c r="Y3384" s="379"/>
      <c r="Z3384" s="379"/>
      <c r="AA3384" s="380"/>
      <c r="AB3384" s="379"/>
      <c r="AC3384" s="379"/>
      <c r="AD3384" s="379"/>
      <c r="AE3384" s="381"/>
      <c r="AF3384" s="105"/>
      <c r="AG3384" s="381"/>
      <c r="AH3384" s="381"/>
      <c r="AI3384" s="381"/>
      <c r="AJ3384" s="381"/>
      <c r="AK3384" s="381"/>
      <c r="AL3384" s="381"/>
      <c r="AM3384" s="381"/>
    </row>
    <row r="3385" spans="1:39" x14ac:dyDescent="0.35">
      <c r="A3385" s="379"/>
      <c r="B3385" s="379"/>
      <c r="C3385" s="379"/>
      <c r="D3385" s="379"/>
      <c r="E3385" s="379"/>
      <c r="F3385" s="379"/>
      <c r="G3385" s="379"/>
      <c r="H3385" s="379"/>
      <c r="I3385" s="379"/>
      <c r="J3385" s="379"/>
      <c r="K3385" s="379"/>
      <c r="L3385" s="379"/>
      <c r="M3385" s="379"/>
      <c r="N3385" s="379"/>
      <c r="O3385" s="379"/>
      <c r="P3385" s="379"/>
      <c r="Q3385" s="379"/>
      <c r="R3385" s="379"/>
      <c r="S3385" s="379"/>
      <c r="T3385" s="379"/>
      <c r="U3385" s="379"/>
      <c r="V3385" s="379"/>
      <c r="W3385" s="379"/>
      <c r="X3385" s="379"/>
      <c r="Y3385" s="379"/>
      <c r="Z3385" s="379"/>
      <c r="AA3385" s="380"/>
      <c r="AB3385" s="379"/>
      <c r="AC3385" s="379"/>
      <c r="AD3385" s="379"/>
      <c r="AE3385" s="381"/>
      <c r="AF3385" s="105"/>
      <c r="AG3385" s="381"/>
      <c r="AH3385" s="381"/>
      <c r="AI3385" s="381"/>
      <c r="AJ3385" s="381"/>
      <c r="AK3385" s="381"/>
      <c r="AL3385" s="381"/>
      <c r="AM3385" s="381"/>
    </row>
    <row r="3386" spans="1:39" x14ac:dyDescent="0.35">
      <c r="A3386" s="379"/>
      <c r="B3386" s="379"/>
      <c r="C3386" s="379"/>
      <c r="D3386" s="379"/>
      <c r="E3386" s="379"/>
      <c r="F3386" s="379"/>
      <c r="G3386" s="379"/>
      <c r="H3386" s="379"/>
      <c r="I3386" s="379"/>
      <c r="J3386" s="379"/>
      <c r="K3386" s="379"/>
      <c r="L3386" s="379"/>
      <c r="M3386" s="379"/>
      <c r="N3386" s="379"/>
      <c r="O3386" s="379"/>
      <c r="P3386" s="379"/>
      <c r="Q3386" s="379"/>
      <c r="R3386" s="379"/>
      <c r="S3386" s="379"/>
      <c r="T3386" s="379"/>
      <c r="U3386" s="379"/>
      <c r="V3386" s="379"/>
      <c r="W3386" s="379"/>
      <c r="X3386" s="379"/>
      <c r="Y3386" s="379"/>
      <c r="Z3386" s="379"/>
      <c r="AA3386" s="380"/>
      <c r="AB3386" s="379"/>
      <c r="AC3386" s="379"/>
      <c r="AD3386" s="379"/>
      <c r="AE3386" s="381"/>
      <c r="AF3386" s="105"/>
      <c r="AG3386" s="381"/>
      <c r="AH3386" s="381"/>
      <c r="AI3386" s="381"/>
      <c r="AJ3386" s="381"/>
      <c r="AK3386" s="381"/>
      <c r="AL3386" s="381"/>
      <c r="AM3386" s="381"/>
    </row>
    <row r="3387" spans="1:39" x14ac:dyDescent="0.35">
      <c r="A3387" s="379"/>
      <c r="B3387" s="379"/>
      <c r="C3387" s="379"/>
      <c r="D3387" s="379"/>
      <c r="E3387" s="379"/>
      <c r="F3387" s="379"/>
      <c r="G3387" s="379"/>
      <c r="H3387" s="379"/>
      <c r="I3387" s="379"/>
      <c r="J3387" s="379"/>
      <c r="K3387" s="379"/>
      <c r="L3387" s="379"/>
      <c r="M3387" s="379"/>
      <c r="N3387" s="379"/>
      <c r="O3387" s="379"/>
      <c r="P3387" s="379"/>
      <c r="Q3387" s="379"/>
      <c r="R3387" s="379"/>
      <c r="S3387" s="379"/>
      <c r="T3387" s="379"/>
      <c r="U3387" s="379"/>
      <c r="V3387" s="379"/>
      <c r="W3387" s="379"/>
      <c r="X3387" s="379"/>
      <c r="Y3387" s="379"/>
      <c r="Z3387" s="379"/>
      <c r="AA3387" s="380"/>
      <c r="AB3387" s="379"/>
      <c r="AC3387" s="379"/>
      <c r="AD3387" s="379"/>
      <c r="AE3387" s="381"/>
      <c r="AF3387" s="105"/>
      <c r="AG3387" s="381"/>
      <c r="AH3387" s="381"/>
      <c r="AI3387" s="381"/>
      <c r="AJ3387" s="381"/>
      <c r="AK3387" s="381"/>
      <c r="AL3387" s="381"/>
      <c r="AM3387" s="381"/>
    </row>
    <row r="3388" spans="1:39" x14ac:dyDescent="0.35">
      <c r="A3388" s="379"/>
      <c r="B3388" s="379"/>
      <c r="C3388" s="379"/>
      <c r="D3388" s="379"/>
      <c r="E3388" s="379"/>
      <c r="F3388" s="379"/>
      <c r="G3388" s="379"/>
      <c r="H3388" s="379"/>
      <c r="I3388" s="379"/>
      <c r="J3388" s="379"/>
      <c r="K3388" s="379"/>
      <c r="L3388" s="379"/>
      <c r="M3388" s="379"/>
      <c r="N3388" s="379"/>
      <c r="O3388" s="379"/>
      <c r="P3388" s="379"/>
      <c r="Q3388" s="379"/>
      <c r="R3388" s="379"/>
      <c r="S3388" s="379"/>
      <c r="T3388" s="379"/>
      <c r="U3388" s="379"/>
      <c r="V3388" s="379"/>
      <c r="W3388" s="379"/>
      <c r="X3388" s="379"/>
      <c r="Y3388" s="379"/>
      <c r="Z3388" s="379"/>
      <c r="AA3388" s="380"/>
      <c r="AB3388" s="379"/>
      <c r="AC3388" s="379"/>
      <c r="AD3388" s="379"/>
      <c r="AE3388" s="381"/>
      <c r="AF3388" s="105"/>
      <c r="AG3388" s="381"/>
      <c r="AH3388" s="381"/>
      <c r="AI3388" s="381"/>
      <c r="AJ3388" s="381"/>
      <c r="AK3388" s="381"/>
      <c r="AL3388" s="381"/>
      <c r="AM3388" s="381"/>
    </row>
    <row r="3389" spans="1:39" x14ac:dyDescent="0.35">
      <c r="A3389" s="379"/>
      <c r="B3389" s="379"/>
      <c r="C3389" s="379"/>
      <c r="D3389" s="379"/>
      <c r="E3389" s="379"/>
      <c r="F3389" s="379"/>
      <c r="G3389" s="379"/>
      <c r="H3389" s="379"/>
      <c r="I3389" s="379"/>
      <c r="J3389" s="379"/>
      <c r="K3389" s="379"/>
      <c r="L3389" s="379"/>
      <c r="M3389" s="379"/>
      <c r="N3389" s="379"/>
      <c r="O3389" s="379"/>
      <c r="P3389" s="379"/>
      <c r="Q3389" s="379"/>
      <c r="R3389" s="379"/>
      <c r="S3389" s="379"/>
      <c r="T3389" s="379"/>
      <c r="U3389" s="379"/>
      <c r="V3389" s="379"/>
      <c r="W3389" s="379"/>
      <c r="X3389" s="379"/>
      <c r="Y3389" s="379"/>
      <c r="Z3389" s="379"/>
      <c r="AA3389" s="380"/>
      <c r="AB3389" s="379"/>
      <c r="AC3389" s="379"/>
      <c r="AD3389" s="379"/>
      <c r="AE3389" s="381"/>
      <c r="AF3389" s="105"/>
      <c r="AG3389" s="381"/>
      <c r="AH3389" s="381"/>
      <c r="AI3389" s="381"/>
      <c r="AJ3389" s="381"/>
      <c r="AK3389" s="381"/>
      <c r="AL3389" s="381"/>
      <c r="AM3389" s="381"/>
    </row>
    <row r="3390" spans="1:39" x14ac:dyDescent="0.35">
      <c r="A3390" s="379"/>
      <c r="B3390" s="379"/>
      <c r="C3390" s="379"/>
      <c r="D3390" s="379"/>
      <c r="E3390" s="379"/>
      <c r="F3390" s="379"/>
      <c r="G3390" s="379"/>
      <c r="H3390" s="379"/>
      <c r="I3390" s="379"/>
      <c r="J3390" s="379"/>
      <c r="K3390" s="379"/>
      <c r="L3390" s="379"/>
      <c r="M3390" s="379"/>
      <c r="N3390" s="379"/>
      <c r="O3390" s="379"/>
      <c r="P3390" s="379"/>
      <c r="Q3390" s="379"/>
      <c r="R3390" s="379"/>
      <c r="S3390" s="379"/>
      <c r="T3390" s="379"/>
      <c r="U3390" s="379"/>
      <c r="V3390" s="379"/>
      <c r="W3390" s="379"/>
      <c r="X3390" s="379"/>
      <c r="Y3390" s="379"/>
      <c r="Z3390" s="379"/>
      <c r="AA3390" s="380"/>
      <c r="AB3390" s="379"/>
      <c r="AC3390" s="379"/>
      <c r="AD3390" s="379"/>
      <c r="AE3390" s="381"/>
      <c r="AF3390" s="105"/>
      <c r="AG3390" s="381"/>
      <c r="AH3390" s="381"/>
      <c r="AI3390" s="381"/>
      <c r="AJ3390" s="381"/>
      <c r="AK3390" s="381"/>
      <c r="AL3390" s="381"/>
      <c r="AM3390" s="381"/>
    </row>
    <row r="3391" spans="1:39" x14ac:dyDescent="0.35">
      <c r="A3391" s="379"/>
      <c r="B3391" s="379"/>
      <c r="C3391" s="379"/>
      <c r="D3391" s="379"/>
      <c r="E3391" s="379"/>
      <c r="F3391" s="379"/>
      <c r="G3391" s="379"/>
      <c r="H3391" s="379"/>
      <c r="I3391" s="379"/>
      <c r="J3391" s="379"/>
      <c r="K3391" s="379"/>
      <c r="L3391" s="379"/>
      <c r="M3391" s="379"/>
      <c r="N3391" s="379"/>
      <c r="O3391" s="379"/>
      <c r="P3391" s="379"/>
      <c r="Q3391" s="379"/>
      <c r="R3391" s="379"/>
      <c r="S3391" s="379"/>
      <c r="T3391" s="379"/>
      <c r="U3391" s="379"/>
      <c r="V3391" s="379"/>
      <c r="W3391" s="379"/>
      <c r="X3391" s="379"/>
      <c r="Y3391" s="379"/>
      <c r="Z3391" s="379"/>
      <c r="AA3391" s="380"/>
      <c r="AB3391" s="379"/>
      <c r="AC3391" s="379"/>
      <c r="AD3391" s="379"/>
      <c r="AE3391" s="381"/>
      <c r="AF3391" s="105"/>
      <c r="AG3391" s="381"/>
      <c r="AH3391" s="381"/>
      <c r="AI3391" s="381"/>
      <c r="AJ3391" s="381"/>
      <c r="AK3391" s="381"/>
      <c r="AL3391" s="381"/>
      <c r="AM3391" s="381"/>
    </row>
    <row r="3392" spans="1:39" x14ac:dyDescent="0.35">
      <c r="A3392" s="379"/>
      <c r="B3392" s="379"/>
      <c r="C3392" s="379"/>
      <c r="D3392" s="379"/>
      <c r="E3392" s="379"/>
      <c r="F3392" s="379"/>
      <c r="G3392" s="379"/>
      <c r="H3392" s="379"/>
      <c r="I3392" s="379"/>
      <c r="J3392" s="379"/>
      <c r="K3392" s="379"/>
      <c r="L3392" s="379"/>
      <c r="M3392" s="379"/>
      <c r="N3392" s="379"/>
      <c r="O3392" s="379"/>
      <c r="P3392" s="379"/>
      <c r="Q3392" s="379"/>
      <c r="R3392" s="379"/>
      <c r="S3392" s="379"/>
      <c r="T3392" s="379"/>
      <c r="U3392" s="379"/>
      <c r="V3392" s="379"/>
      <c r="W3392" s="379"/>
      <c r="X3392" s="379"/>
      <c r="Y3392" s="379"/>
      <c r="Z3392" s="379"/>
      <c r="AA3392" s="380"/>
      <c r="AB3392" s="379"/>
      <c r="AC3392" s="379"/>
      <c r="AD3392" s="379"/>
      <c r="AE3392" s="381"/>
      <c r="AF3392" s="105"/>
      <c r="AG3392" s="381"/>
      <c r="AH3392" s="381"/>
      <c r="AI3392" s="381"/>
      <c r="AJ3392" s="381"/>
      <c r="AK3392" s="381"/>
      <c r="AL3392" s="381"/>
      <c r="AM3392" s="381"/>
    </row>
    <row r="3393" spans="1:39" x14ac:dyDescent="0.35">
      <c r="A3393" s="379"/>
      <c r="B3393" s="379"/>
      <c r="C3393" s="379"/>
      <c r="D3393" s="379"/>
      <c r="E3393" s="379"/>
      <c r="F3393" s="379"/>
      <c r="G3393" s="379"/>
      <c r="H3393" s="379"/>
      <c r="I3393" s="379"/>
      <c r="J3393" s="379"/>
      <c r="K3393" s="379"/>
      <c r="L3393" s="379"/>
      <c r="M3393" s="379"/>
      <c r="N3393" s="379"/>
      <c r="O3393" s="379"/>
      <c r="P3393" s="379"/>
      <c r="Q3393" s="379"/>
      <c r="R3393" s="379"/>
      <c r="S3393" s="379"/>
      <c r="T3393" s="379"/>
      <c r="U3393" s="379"/>
      <c r="V3393" s="379"/>
      <c r="W3393" s="379"/>
      <c r="X3393" s="379"/>
      <c r="Y3393" s="379"/>
      <c r="Z3393" s="379"/>
      <c r="AA3393" s="380"/>
      <c r="AB3393" s="379"/>
      <c r="AC3393" s="379"/>
      <c r="AD3393" s="379"/>
      <c r="AE3393" s="381"/>
      <c r="AF3393" s="105"/>
      <c r="AG3393" s="381"/>
      <c r="AH3393" s="381"/>
      <c r="AI3393" s="381"/>
      <c r="AJ3393" s="381"/>
      <c r="AK3393" s="381"/>
      <c r="AL3393" s="381"/>
      <c r="AM3393" s="381"/>
    </row>
    <row r="3394" spans="1:39" x14ac:dyDescent="0.35">
      <c r="A3394" s="379"/>
      <c r="B3394" s="379"/>
      <c r="C3394" s="379"/>
      <c r="D3394" s="379"/>
      <c r="E3394" s="379"/>
      <c r="F3394" s="379"/>
      <c r="G3394" s="379"/>
      <c r="H3394" s="379"/>
      <c r="I3394" s="379"/>
      <c r="J3394" s="379"/>
      <c r="K3394" s="379"/>
      <c r="L3394" s="379"/>
      <c r="M3394" s="379"/>
      <c r="N3394" s="379"/>
      <c r="O3394" s="379"/>
      <c r="P3394" s="379"/>
      <c r="Q3394" s="379"/>
      <c r="R3394" s="379"/>
      <c r="S3394" s="379"/>
      <c r="T3394" s="379"/>
      <c r="U3394" s="379"/>
      <c r="V3394" s="379"/>
      <c r="W3394" s="379"/>
      <c r="X3394" s="379"/>
      <c r="Y3394" s="379"/>
      <c r="Z3394" s="379"/>
      <c r="AA3394" s="380"/>
      <c r="AB3394" s="379"/>
      <c r="AC3394" s="379"/>
      <c r="AD3394" s="379"/>
      <c r="AE3394" s="381"/>
      <c r="AF3394" s="105"/>
      <c r="AG3394" s="381"/>
      <c r="AH3394" s="381"/>
      <c r="AI3394" s="381"/>
      <c r="AJ3394" s="381"/>
      <c r="AK3394" s="381"/>
      <c r="AL3394" s="381"/>
      <c r="AM3394" s="381"/>
    </row>
    <row r="3395" spans="1:39" x14ac:dyDescent="0.35">
      <c r="A3395" s="379"/>
      <c r="B3395" s="379"/>
      <c r="C3395" s="379"/>
      <c r="D3395" s="379"/>
      <c r="E3395" s="379"/>
      <c r="F3395" s="379"/>
      <c r="G3395" s="379"/>
      <c r="H3395" s="379"/>
      <c r="I3395" s="379"/>
      <c r="J3395" s="379"/>
      <c r="K3395" s="379"/>
      <c r="L3395" s="379"/>
      <c r="M3395" s="379"/>
      <c r="N3395" s="379"/>
      <c r="O3395" s="379"/>
      <c r="P3395" s="379"/>
      <c r="Q3395" s="379"/>
      <c r="R3395" s="379"/>
      <c r="S3395" s="379"/>
      <c r="T3395" s="379"/>
      <c r="U3395" s="379"/>
      <c r="V3395" s="379"/>
      <c r="W3395" s="379"/>
      <c r="X3395" s="379"/>
      <c r="Y3395" s="379"/>
      <c r="Z3395" s="379"/>
      <c r="AA3395" s="380"/>
      <c r="AB3395" s="379"/>
      <c r="AC3395" s="379"/>
      <c r="AD3395" s="379"/>
      <c r="AE3395" s="381"/>
      <c r="AF3395" s="105"/>
      <c r="AG3395" s="381"/>
      <c r="AH3395" s="381"/>
      <c r="AI3395" s="381"/>
      <c r="AJ3395" s="381"/>
      <c r="AK3395" s="381"/>
      <c r="AL3395" s="381"/>
      <c r="AM3395" s="381"/>
    </row>
    <row r="3396" spans="1:39" x14ac:dyDescent="0.35">
      <c r="A3396" s="379"/>
      <c r="B3396" s="379"/>
      <c r="C3396" s="379"/>
      <c r="D3396" s="379"/>
      <c r="E3396" s="379"/>
      <c r="F3396" s="379"/>
      <c r="G3396" s="379"/>
      <c r="H3396" s="379"/>
      <c r="I3396" s="379"/>
      <c r="J3396" s="379"/>
      <c r="K3396" s="379"/>
      <c r="L3396" s="379"/>
      <c r="M3396" s="379"/>
      <c r="N3396" s="379"/>
      <c r="O3396" s="379"/>
      <c r="P3396" s="379"/>
      <c r="Q3396" s="379"/>
      <c r="R3396" s="379"/>
      <c r="S3396" s="379"/>
      <c r="T3396" s="379"/>
      <c r="U3396" s="379"/>
      <c r="V3396" s="379"/>
      <c r="W3396" s="379"/>
      <c r="X3396" s="379"/>
      <c r="Y3396" s="379"/>
      <c r="Z3396" s="379"/>
      <c r="AA3396" s="380"/>
      <c r="AB3396" s="379"/>
      <c r="AC3396" s="379"/>
      <c r="AD3396" s="379"/>
      <c r="AE3396" s="381"/>
      <c r="AF3396" s="105"/>
      <c r="AG3396" s="381"/>
      <c r="AH3396" s="381"/>
      <c r="AI3396" s="381"/>
      <c r="AJ3396" s="381"/>
      <c r="AK3396" s="381"/>
      <c r="AL3396" s="381"/>
      <c r="AM3396" s="381"/>
    </row>
    <row r="3397" spans="1:39" x14ac:dyDescent="0.35">
      <c r="A3397" s="379"/>
      <c r="B3397" s="379"/>
      <c r="C3397" s="379"/>
      <c r="D3397" s="379"/>
      <c r="E3397" s="379"/>
      <c r="F3397" s="379"/>
      <c r="G3397" s="379"/>
      <c r="H3397" s="379"/>
      <c r="I3397" s="379"/>
      <c r="J3397" s="379"/>
      <c r="K3397" s="379"/>
      <c r="L3397" s="379"/>
      <c r="M3397" s="379"/>
      <c r="N3397" s="379"/>
      <c r="O3397" s="379"/>
      <c r="P3397" s="379"/>
      <c r="Q3397" s="379"/>
      <c r="R3397" s="379"/>
      <c r="S3397" s="379"/>
      <c r="T3397" s="379"/>
      <c r="U3397" s="379"/>
      <c r="V3397" s="379"/>
      <c r="W3397" s="379"/>
      <c r="X3397" s="379"/>
      <c r="Y3397" s="379"/>
      <c r="Z3397" s="379"/>
      <c r="AA3397" s="380"/>
      <c r="AB3397" s="379"/>
      <c r="AC3397" s="379"/>
      <c r="AD3397" s="379"/>
      <c r="AE3397" s="381"/>
      <c r="AF3397" s="105"/>
      <c r="AG3397" s="381"/>
      <c r="AH3397" s="381"/>
      <c r="AI3397" s="381"/>
      <c r="AJ3397" s="381"/>
      <c r="AK3397" s="381"/>
      <c r="AL3397" s="381"/>
      <c r="AM3397" s="381"/>
    </row>
    <row r="3398" spans="1:39" x14ac:dyDescent="0.35">
      <c r="A3398" s="379"/>
      <c r="B3398" s="379"/>
      <c r="C3398" s="379"/>
      <c r="D3398" s="379"/>
      <c r="E3398" s="379"/>
      <c r="F3398" s="379"/>
      <c r="G3398" s="379"/>
      <c r="H3398" s="379"/>
      <c r="I3398" s="379"/>
      <c r="J3398" s="379"/>
      <c r="K3398" s="379"/>
      <c r="L3398" s="379"/>
      <c r="M3398" s="379"/>
      <c r="N3398" s="379"/>
      <c r="O3398" s="379"/>
      <c r="P3398" s="379"/>
      <c r="Q3398" s="379"/>
      <c r="R3398" s="379"/>
      <c r="S3398" s="379"/>
      <c r="T3398" s="379"/>
      <c r="U3398" s="379"/>
      <c r="V3398" s="379"/>
      <c r="W3398" s="379"/>
      <c r="X3398" s="379"/>
      <c r="Y3398" s="379"/>
      <c r="Z3398" s="379"/>
      <c r="AA3398" s="380"/>
      <c r="AB3398" s="379"/>
      <c r="AC3398" s="379"/>
      <c r="AD3398" s="379"/>
      <c r="AE3398" s="381"/>
      <c r="AF3398" s="105"/>
      <c r="AG3398" s="381"/>
      <c r="AH3398" s="381"/>
      <c r="AI3398" s="381"/>
      <c r="AJ3398" s="381"/>
      <c r="AK3398" s="381"/>
      <c r="AL3398" s="381"/>
      <c r="AM3398" s="381"/>
    </row>
    <row r="3399" spans="1:39" x14ac:dyDescent="0.35">
      <c r="A3399" s="379"/>
      <c r="B3399" s="379"/>
      <c r="C3399" s="379"/>
      <c r="D3399" s="379"/>
      <c r="E3399" s="379"/>
      <c r="F3399" s="379"/>
      <c r="G3399" s="379"/>
      <c r="H3399" s="379"/>
      <c r="I3399" s="379"/>
      <c r="J3399" s="379"/>
      <c r="K3399" s="379"/>
      <c r="L3399" s="379"/>
      <c r="M3399" s="379"/>
      <c r="N3399" s="379"/>
      <c r="O3399" s="379"/>
      <c r="P3399" s="379"/>
      <c r="Q3399" s="379"/>
      <c r="R3399" s="379"/>
      <c r="S3399" s="379"/>
      <c r="T3399" s="379"/>
      <c r="U3399" s="379"/>
      <c r="V3399" s="379"/>
      <c r="W3399" s="379"/>
      <c r="X3399" s="379"/>
      <c r="Y3399" s="379"/>
      <c r="Z3399" s="379"/>
      <c r="AA3399" s="380"/>
      <c r="AB3399" s="379"/>
      <c r="AC3399" s="379"/>
      <c r="AD3399" s="379"/>
      <c r="AE3399" s="381"/>
      <c r="AF3399" s="105"/>
      <c r="AG3399" s="381"/>
      <c r="AH3399" s="381"/>
      <c r="AI3399" s="381"/>
      <c r="AJ3399" s="381"/>
      <c r="AK3399" s="381"/>
      <c r="AL3399" s="381"/>
      <c r="AM3399" s="381"/>
    </row>
    <row r="3400" spans="1:39" x14ac:dyDescent="0.35">
      <c r="A3400" s="379"/>
      <c r="B3400" s="379"/>
      <c r="C3400" s="379"/>
      <c r="D3400" s="379"/>
      <c r="E3400" s="379"/>
      <c r="F3400" s="379"/>
      <c r="G3400" s="379"/>
      <c r="H3400" s="379"/>
      <c r="I3400" s="379"/>
      <c r="J3400" s="379"/>
      <c r="K3400" s="379"/>
      <c r="L3400" s="379"/>
      <c r="M3400" s="379"/>
      <c r="N3400" s="379"/>
      <c r="O3400" s="379"/>
      <c r="P3400" s="379"/>
      <c r="Q3400" s="379"/>
      <c r="R3400" s="379"/>
      <c r="S3400" s="379"/>
      <c r="T3400" s="379"/>
      <c r="U3400" s="379"/>
      <c r="V3400" s="379"/>
      <c r="W3400" s="379"/>
      <c r="X3400" s="379"/>
      <c r="Y3400" s="379"/>
      <c r="Z3400" s="379"/>
      <c r="AA3400" s="380"/>
      <c r="AB3400" s="379"/>
      <c r="AC3400" s="379"/>
      <c r="AD3400" s="379"/>
      <c r="AE3400" s="381"/>
      <c r="AF3400" s="105"/>
      <c r="AG3400" s="381"/>
      <c r="AH3400" s="381"/>
      <c r="AI3400" s="381"/>
      <c r="AJ3400" s="381"/>
      <c r="AK3400" s="381"/>
      <c r="AL3400" s="381"/>
      <c r="AM3400" s="381"/>
    </row>
    <row r="3401" spans="1:39" x14ac:dyDescent="0.35">
      <c r="A3401" s="379"/>
      <c r="B3401" s="379"/>
      <c r="C3401" s="379"/>
      <c r="D3401" s="379"/>
      <c r="E3401" s="379"/>
      <c r="F3401" s="379"/>
      <c r="G3401" s="379"/>
      <c r="H3401" s="379"/>
      <c r="I3401" s="379"/>
      <c r="J3401" s="379"/>
      <c r="K3401" s="379"/>
      <c r="L3401" s="379"/>
      <c r="M3401" s="379"/>
      <c r="N3401" s="379"/>
      <c r="O3401" s="379"/>
      <c r="P3401" s="379"/>
      <c r="Q3401" s="379"/>
      <c r="R3401" s="379"/>
      <c r="S3401" s="379"/>
      <c r="T3401" s="379"/>
      <c r="U3401" s="379"/>
      <c r="V3401" s="379"/>
      <c r="W3401" s="379"/>
      <c r="X3401" s="379"/>
      <c r="Y3401" s="379"/>
      <c r="Z3401" s="379"/>
      <c r="AA3401" s="380"/>
      <c r="AB3401" s="379"/>
      <c r="AC3401" s="379"/>
      <c r="AD3401" s="379"/>
      <c r="AE3401" s="381"/>
      <c r="AF3401" s="105"/>
      <c r="AG3401" s="381"/>
      <c r="AH3401" s="381"/>
      <c r="AI3401" s="381"/>
      <c r="AJ3401" s="381"/>
      <c r="AK3401" s="381"/>
      <c r="AL3401" s="381"/>
      <c r="AM3401" s="381"/>
    </row>
    <row r="3402" spans="1:39" x14ac:dyDescent="0.35">
      <c r="A3402" s="379"/>
      <c r="B3402" s="379"/>
      <c r="C3402" s="379"/>
      <c r="D3402" s="379"/>
      <c r="E3402" s="379"/>
      <c r="F3402" s="379"/>
      <c r="G3402" s="379"/>
      <c r="H3402" s="379"/>
      <c r="I3402" s="379"/>
      <c r="J3402" s="379"/>
      <c r="K3402" s="379"/>
      <c r="L3402" s="379"/>
      <c r="M3402" s="379"/>
      <c r="N3402" s="379"/>
      <c r="O3402" s="379"/>
      <c r="P3402" s="379"/>
      <c r="Q3402" s="379"/>
      <c r="R3402" s="379"/>
      <c r="S3402" s="379"/>
      <c r="T3402" s="379"/>
      <c r="U3402" s="379"/>
      <c r="V3402" s="379"/>
      <c r="W3402" s="379"/>
      <c r="X3402" s="379"/>
      <c r="Y3402" s="379"/>
      <c r="Z3402" s="379"/>
      <c r="AA3402" s="380"/>
      <c r="AB3402" s="379"/>
      <c r="AC3402" s="379"/>
      <c r="AD3402" s="379"/>
      <c r="AE3402" s="381"/>
      <c r="AF3402" s="105"/>
      <c r="AG3402" s="381"/>
      <c r="AH3402" s="381"/>
      <c r="AI3402" s="381"/>
      <c r="AJ3402" s="381"/>
      <c r="AK3402" s="381"/>
      <c r="AL3402" s="381"/>
      <c r="AM3402" s="381"/>
    </row>
    <row r="3403" spans="1:39" x14ac:dyDescent="0.35">
      <c r="A3403" s="379"/>
      <c r="B3403" s="379"/>
      <c r="C3403" s="379"/>
      <c r="D3403" s="379"/>
      <c r="E3403" s="379"/>
      <c r="F3403" s="379"/>
      <c r="G3403" s="379"/>
      <c r="H3403" s="379"/>
      <c r="I3403" s="379"/>
      <c r="J3403" s="379"/>
      <c r="K3403" s="379"/>
      <c r="L3403" s="379"/>
      <c r="M3403" s="379"/>
      <c r="N3403" s="379"/>
      <c r="O3403" s="379"/>
      <c r="P3403" s="379"/>
      <c r="Q3403" s="379"/>
      <c r="R3403" s="379"/>
      <c r="S3403" s="379"/>
      <c r="T3403" s="379"/>
      <c r="U3403" s="379"/>
      <c r="V3403" s="379"/>
      <c r="W3403" s="379"/>
      <c r="X3403" s="379"/>
      <c r="Y3403" s="379"/>
      <c r="Z3403" s="379"/>
      <c r="AA3403" s="380"/>
      <c r="AB3403" s="379"/>
      <c r="AC3403" s="379"/>
      <c r="AD3403" s="379"/>
      <c r="AE3403" s="381"/>
      <c r="AF3403" s="105"/>
      <c r="AG3403" s="381"/>
      <c r="AH3403" s="381"/>
      <c r="AI3403" s="381"/>
      <c r="AJ3403" s="381"/>
      <c r="AK3403" s="381"/>
      <c r="AL3403" s="381"/>
      <c r="AM3403" s="381"/>
    </row>
    <row r="3404" spans="1:39" x14ac:dyDescent="0.35">
      <c r="A3404" s="379"/>
      <c r="B3404" s="379"/>
      <c r="C3404" s="379"/>
      <c r="D3404" s="379"/>
      <c r="E3404" s="379"/>
      <c r="F3404" s="379"/>
      <c r="G3404" s="379"/>
      <c r="H3404" s="379"/>
      <c r="I3404" s="379"/>
      <c r="J3404" s="379"/>
      <c r="K3404" s="379"/>
      <c r="L3404" s="379"/>
      <c r="M3404" s="379"/>
      <c r="N3404" s="379"/>
      <c r="O3404" s="379"/>
      <c r="P3404" s="379"/>
      <c r="Q3404" s="379"/>
      <c r="R3404" s="379"/>
      <c r="S3404" s="379"/>
      <c r="T3404" s="379"/>
      <c r="U3404" s="379"/>
      <c r="V3404" s="379"/>
      <c r="W3404" s="379"/>
      <c r="X3404" s="379"/>
      <c r="Y3404" s="379"/>
      <c r="Z3404" s="379"/>
      <c r="AA3404" s="380"/>
      <c r="AB3404" s="379"/>
      <c r="AC3404" s="379"/>
      <c r="AD3404" s="379"/>
      <c r="AE3404" s="381"/>
      <c r="AF3404" s="105"/>
      <c r="AG3404" s="381"/>
      <c r="AH3404" s="381"/>
      <c r="AI3404" s="381"/>
      <c r="AJ3404" s="381"/>
      <c r="AK3404" s="381"/>
      <c r="AL3404" s="381"/>
      <c r="AM3404" s="381"/>
    </row>
    <row r="3405" spans="1:39" x14ac:dyDescent="0.35">
      <c r="A3405" s="379"/>
      <c r="B3405" s="379"/>
      <c r="C3405" s="379"/>
      <c r="D3405" s="379"/>
      <c r="E3405" s="379"/>
      <c r="F3405" s="379"/>
      <c r="G3405" s="379"/>
      <c r="H3405" s="379"/>
      <c r="I3405" s="379"/>
      <c r="J3405" s="379"/>
      <c r="K3405" s="379"/>
      <c r="L3405" s="379"/>
      <c r="M3405" s="379"/>
      <c r="N3405" s="379"/>
      <c r="O3405" s="379"/>
      <c r="P3405" s="379"/>
      <c r="Q3405" s="379"/>
      <c r="R3405" s="379"/>
      <c r="S3405" s="379"/>
      <c r="T3405" s="379"/>
      <c r="U3405" s="379"/>
      <c r="V3405" s="379"/>
      <c r="W3405" s="379"/>
      <c r="X3405" s="379"/>
      <c r="Y3405" s="379"/>
      <c r="Z3405" s="379"/>
      <c r="AA3405" s="380"/>
      <c r="AB3405" s="379"/>
      <c r="AC3405" s="379"/>
      <c r="AD3405" s="379"/>
      <c r="AE3405" s="381"/>
      <c r="AF3405" s="105"/>
      <c r="AG3405" s="381"/>
      <c r="AH3405" s="381"/>
      <c r="AI3405" s="381"/>
      <c r="AJ3405" s="381"/>
      <c r="AK3405" s="381"/>
      <c r="AL3405" s="381"/>
      <c r="AM3405" s="381"/>
    </row>
    <row r="3406" spans="1:39" x14ac:dyDescent="0.35">
      <c r="A3406" s="379"/>
      <c r="B3406" s="379"/>
      <c r="C3406" s="379"/>
      <c r="D3406" s="379"/>
      <c r="E3406" s="379"/>
      <c r="F3406" s="379"/>
      <c r="G3406" s="379"/>
      <c r="H3406" s="379"/>
      <c r="I3406" s="379"/>
      <c r="J3406" s="379"/>
      <c r="K3406" s="379"/>
      <c r="L3406" s="379"/>
      <c r="M3406" s="379"/>
      <c r="N3406" s="379"/>
      <c r="O3406" s="379"/>
      <c r="P3406" s="379"/>
      <c r="Q3406" s="379"/>
      <c r="R3406" s="379"/>
      <c r="S3406" s="379"/>
      <c r="T3406" s="379"/>
      <c r="U3406" s="379"/>
      <c r="V3406" s="379"/>
      <c r="W3406" s="379"/>
      <c r="X3406" s="379"/>
      <c r="Y3406" s="379"/>
      <c r="Z3406" s="379"/>
      <c r="AA3406" s="380"/>
      <c r="AB3406" s="379"/>
      <c r="AC3406" s="379"/>
      <c r="AD3406" s="379"/>
      <c r="AE3406" s="381"/>
      <c r="AF3406" s="105"/>
      <c r="AG3406" s="381"/>
      <c r="AH3406" s="381"/>
      <c r="AI3406" s="381"/>
      <c r="AJ3406" s="381"/>
      <c r="AK3406" s="381"/>
      <c r="AL3406" s="381"/>
      <c r="AM3406" s="381"/>
    </row>
    <row r="3407" spans="1:39" x14ac:dyDescent="0.35">
      <c r="A3407" s="379"/>
      <c r="B3407" s="379"/>
      <c r="C3407" s="379"/>
      <c r="D3407" s="379"/>
      <c r="E3407" s="379"/>
      <c r="F3407" s="379"/>
      <c r="G3407" s="379"/>
      <c r="H3407" s="379"/>
      <c r="I3407" s="379"/>
      <c r="J3407" s="379"/>
      <c r="K3407" s="379"/>
      <c r="L3407" s="379"/>
      <c r="M3407" s="379"/>
      <c r="N3407" s="379"/>
      <c r="O3407" s="379"/>
      <c r="P3407" s="379"/>
      <c r="Q3407" s="379"/>
      <c r="R3407" s="379"/>
      <c r="S3407" s="379"/>
      <c r="T3407" s="379"/>
      <c r="U3407" s="379"/>
      <c r="V3407" s="379"/>
      <c r="W3407" s="379"/>
      <c r="X3407" s="379"/>
      <c r="Y3407" s="379"/>
      <c r="Z3407" s="379"/>
      <c r="AA3407" s="380"/>
      <c r="AB3407" s="379"/>
      <c r="AC3407" s="379"/>
      <c r="AD3407" s="379"/>
      <c r="AE3407" s="381"/>
      <c r="AF3407" s="105"/>
      <c r="AG3407" s="381"/>
      <c r="AH3407" s="381"/>
      <c r="AI3407" s="381"/>
      <c r="AJ3407" s="381"/>
      <c r="AK3407" s="381"/>
      <c r="AL3407" s="381"/>
      <c r="AM3407" s="381"/>
    </row>
    <row r="3408" spans="1:39" x14ac:dyDescent="0.35">
      <c r="A3408" s="379"/>
      <c r="B3408" s="379"/>
      <c r="C3408" s="379"/>
      <c r="D3408" s="379"/>
      <c r="E3408" s="379"/>
      <c r="F3408" s="379"/>
      <c r="G3408" s="379"/>
      <c r="H3408" s="379"/>
      <c r="I3408" s="379"/>
      <c r="J3408" s="379"/>
      <c r="K3408" s="379"/>
      <c r="L3408" s="379"/>
      <c r="M3408" s="379"/>
      <c r="N3408" s="379"/>
      <c r="O3408" s="379"/>
      <c r="P3408" s="379"/>
      <c r="Q3408" s="379"/>
      <c r="R3408" s="379"/>
      <c r="S3408" s="379"/>
      <c r="T3408" s="379"/>
      <c r="U3408" s="379"/>
      <c r="V3408" s="379"/>
      <c r="W3408" s="379"/>
      <c r="X3408" s="379"/>
      <c r="Y3408" s="379"/>
      <c r="Z3408" s="379"/>
      <c r="AA3408" s="380"/>
      <c r="AB3408" s="379"/>
      <c r="AC3408" s="379"/>
      <c r="AD3408" s="379"/>
      <c r="AE3408" s="381"/>
      <c r="AF3408" s="105"/>
      <c r="AG3408" s="381"/>
      <c r="AH3408" s="381"/>
      <c r="AI3408" s="381"/>
      <c r="AJ3408" s="381"/>
      <c r="AK3408" s="381"/>
      <c r="AL3408" s="381"/>
      <c r="AM3408" s="381"/>
    </row>
    <row r="3409" spans="1:39" x14ac:dyDescent="0.35">
      <c r="A3409" s="379"/>
      <c r="B3409" s="379"/>
      <c r="C3409" s="379"/>
      <c r="D3409" s="379"/>
      <c r="E3409" s="379"/>
      <c r="F3409" s="379"/>
      <c r="G3409" s="379"/>
      <c r="H3409" s="379"/>
      <c r="I3409" s="379"/>
      <c r="J3409" s="379"/>
      <c r="K3409" s="379"/>
      <c r="L3409" s="379"/>
      <c r="M3409" s="379"/>
      <c r="N3409" s="379"/>
      <c r="O3409" s="379"/>
      <c r="P3409" s="379"/>
      <c r="Q3409" s="379"/>
      <c r="R3409" s="379"/>
      <c r="S3409" s="379"/>
      <c r="T3409" s="379"/>
      <c r="U3409" s="379"/>
      <c r="V3409" s="379"/>
      <c r="W3409" s="379"/>
      <c r="X3409" s="379"/>
      <c r="Y3409" s="379"/>
      <c r="Z3409" s="379"/>
      <c r="AA3409" s="380"/>
      <c r="AB3409" s="379"/>
      <c r="AC3409" s="379"/>
      <c r="AD3409" s="379"/>
      <c r="AE3409" s="381"/>
      <c r="AF3409" s="105"/>
      <c r="AG3409" s="381"/>
      <c r="AH3409" s="381"/>
      <c r="AI3409" s="381"/>
      <c r="AJ3409" s="381"/>
      <c r="AK3409" s="381"/>
      <c r="AL3409" s="381"/>
      <c r="AM3409" s="381"/>
    </row>
    <row r="3410" spans="1:39" x14ac:dyDescent="0.35">
      <c r="A3410" s="379"/>
      <c r="B3410" s="379"/>
      <c r="C3410" s="379"/>
      <c r="D3410" s="379"/>
      <c r="E3410" s="379"/>
      <c r="F3410" s="379"/>
      <c r="G3410" s="379"/>
      <c r="H3410" s="379"/>
      <c r="I3410" s="379"/>
      <c r="J3410" s="379"/>
      <c r="K3410" s="379"/>
      <c r="L3410" s="379"/>
      <c r="M3410" s="379"/>
      <c r="N3410" s="379"/>
      <c r="O3410" s="379"/>
      <c r="P3410" s="379"/>
      <c r="Q3410" s="379"/>
      <c r="R3410" s="379"/>
      <c r="S3410" s="379"/>
      <c r="T3410" s="379"/>
      <c r="U3410" s="379"/>
      <c r="V3410" s="379"/>
      <c r="W3410" s="379"/>
      <c r="X3410" s="379"/>
      <c r="Y3410" s="379"/>
      <c r="Z3410" s="379"/>
      <c r="AA3410" s="380"/>
      <c r="AB3410" s="379"/>
      <c r="AC3410" s="379"/>
      <c r="AD3410" s="379"/>
      <c r="AE3410" s="381"/>
      <c r="AF3410" s="105"/>
      <c r="AG3410" s="381"/>
      <c r="AH3410" s="381"/>
      <c r="AI3410" s="381"/>
      <c r="AJ3410" s="381"/>
      <c r="AK3410" s="381"/>
      <c r="AL3410" s="381"/>
      <c r="AM3410" s="381"/>
    </row>
    <row r="3411" spans="1:39" x14ac:dyDescent="0.35">
      <c r="A3411" s="379"/>
      <c r="B3411" s="379"/>
      <c r="C3411" s="379"/>
      <c r="D3411" s="379"/>
      <c r="E3411" s="379"/>
      <c r="F3411" s="379"/>
      <c r="G3411" s="379"/>
      <c r="H3411" s="379"/>
      <c r="I3411" s="379"/>
      <c r="J3411" s="379"/>
      <c r="K3411" s="379"/>
      <c r="L3411" s="379"/>
      <c r="M3411" s="379"/>
      <c r="N3411" s="379"/>
      <c r="O3411" s="379"/>
      <c r="P3411" s="379"/>
      <c r="Q3411" s="379"/>
      <c r="R3411" s="379"/>
      <c r="S3411" s="379"/>
      <c r="T3411" s="379"/>
      <c r="U3411" s="379"/>
      <c r="V3411" s="379"/>
      <c r="W3411" s="379"/>
      <c r="X3411" s="379"/>
      <c r="Y3411" s="379"/>
      <c r="Z3411" s="379"/>
      <c r="AA3411" s="380"/>
      <c r="AB3411" s="379"/>
      <c r="AC3411" s="379"/>
      <c r="AD3411" s="379"/>
      <c r="AE3411" s="381"/>
      <c r="AF3411" s="105"/>
      <c r="AG3411" s="381"/>
      <c r="AH3411" s="381"/>
      <c r="AI3411" s="381"/>
      <c r="AJ3411" s="381"/>
      <c r="AK3411" s="381"/>
      <c r="AL3411" s="381"/>
      <c r="AM3411" s="381"/>
    </row>
    <row r="3412" spans="1:39" x14ac:dyDescent="0.35">
      <c r="A3412" s="379"/>
      <c r="B3412" s="379"/>
      <c r="C3412" s="379"/>
      <c r="D3412" s="379"/>
      <c r="E3412" s="379"/>
      <c r="F3412" s="379"/>
      <c r="G3412" s="379"/>
      <c r="H3412" s="379"/>
      <c r="I3412" s="379"/>
      <c r="J3412" s="379"/>
      <c r="K3412" s="379"/>
      <c r="L3412" s="379"/>
      <c r="M3412" s="379"/>
      <c r="N3412" s="379"/>
      <c r="O3412" s="379"/>
      <c r="P3412" s="379"/>
      <c r="Q3412" s="379"/>
      <c r="R3412" s="379"/>
      <c r="S3412" s="379"/>
      <c r="T3412" s="379"/>
      <c r="U3412" s="379"/>
      <c r="V3412" s="379"/>
      <c r="W3412" s="379"/>
      <c r="X3412" s="379"/>
      <c r="Y3412" s="379"/>
      <c r="Z3412" s="379"/>
      <c r="AA3412" s="380"/>
      <c r="AB3412" s="379"/>
      <c r="AC3412" s="379"/>
      <c r="AD3412" s="379"/>
      <c r="AE3412" s="381"/>
      <c r="AF3412" s="105"/>
      <c r="AG3412" s="381"/>
      <c r="AH3412" s="381"/>
      <c r="AI3412" s="381"/>
      <c r="AJ3412" s="381"/>
      <c r="AK3412" s="381"/>
      <c r="AL3412" s="381"/>
      <c r="AM3412" s="381"/>
    </row>
    <row r="3413" spans="1:39" x14ac:dyDescent="0.35">
      <c r="A3413" s="379"/>
      <c r="B3413" s="379"/>
      <c r="C3413" s="379"/>
      <c r="D3413" s="379"/>
      <c r="E3413" s="379"/>
      <c r="F3413" s="379"/>
      <c r="G3413" s="379"/>
      <c r="H3413" s="379"/>
      <c r="I3413" s="379"/>
      <c r="J3413" s="379"/>
      <c r="K3413" s="379"/>
      <c r="L3413" s="379"/>
      <c r="M3413" s="379"/>
      <c r="N3413" s="379"/>
      <c r="O3413" s="379"/>
      <c r="P3413" s="379"/>
      <c r="Q3413" s="379"/>
      <c r="R3413" s="379"/>
      <c r="S3413" s="379"/>
      <c r="T3413" s="379"/>
      <c r="U3413" s="379"/>
      <c r="V3413" s="379"/>
      <c r="W3413" s="379"/>
      <c r="X3413" s="379"/>
      <c r="Y3413" s="379"/>
      <c r="Z3413" s="379"/>
      <c r="AA3413" s="380"/>
      <c r="AB3413" s="379"/>
      <c r="AC3413" s="379"/>
      <c r="AD3413" s="379"/>
      <c r="AE3413" s="381"/>
      <c r="AF3413" s="105"/>
      <c r="AG3413" s="381"/>
      <c r="AH3413" s="381"/>
      <c r="AI3413" s="381"/>
      <c r="AJ3413" s="381"/>
      <c r="AK3413" s="381"/>
      <c r="AL3413" s="381"/>
      <c r="AM3413" s="381"/>
    </row>
    <row r="3414" spans="1:39" x14ac:dyDescent="0.35">
      <c r="A3414" s="379"/>
      <c r="B3414" s="379"/>
      <c r="C3414" s="379"/>
      <c r="D3414" s="379"/>
      <c r="E3414" s="379"/>
      <c r="F3414" s="379"/>
      <c r="G3414" s="379"/>
      <c r="H3414" s="379"/>
      <c r="I3414" s="379"/>
      <c r="J3414" s="379"/>
      <c r="K3414" s="379"/>
      <c r="L3414" s="379"/>
      <c r="M3414" s="379"/>
      <c r="N3414" s="379"/>
      <c r="O3414" s="379"/>
      <c r="P3414" s="379"/>
      <c r="Q3414" s="379"/>
      <c r="R3414" s="379"/>
      <c r="S3414" s="379"/>
      <c r="T3414" s="379"/>
      <c r="U3414" s="379"/>
      <c r="V3414" s="379"/>
      <c r="W3414" s="379"/>
      <c r="X3414" s="379"/>
      <c r="Y3414" s="379"/>
      <c r="Z3414" s="379"/>
      <c r="AA3414" s="380"/>
      <c r="AB3414" s="379"/>
      <c r="AC3414" s="379"/>
      <c r="AD3414" s="379"/>
      <c r="AE3414" s="381"/>
      <c r="AF3414" s="105"/>
      <c r="AG3414" s="381"/>
      <c r="AH3414" s="381"/>
      <c r="AI3414" s="381"/>
      <c r="AJ3414" s="381"/>
      <c r="AK3414" s="381"/>
      <c r="AL3414" s="381"/>
      <c r="AM3414" s="381"/>
    </row>
    <row r="3415" spans="1:39" x14ac:dyDescent="0.35">
      <c r="A3415" s="379"/>
      <c r="B3415" s="379"/>
      <c r="C3415" s="379"/>
      <c r="D3415" s="379"/>
      <c r="E3415" s="379"/>
      <c r="F3415" s="379"/>
      <c r="G3415" s="379"/>
      <c r="H3415" s="379"/>
      <c r="I3415" s="379"/>
      <c r="J3415" s="379"/>
      <c r="K3415" s="379"/>
      <c r="L3415" s="379"/>
      <c r="M3415" s="379"/>
      <c r="N3415" s="379"/>
      <c r="O3415" s="379"/>
      <c r="P3415" s="379"/>
      <c r="Q3415" s="379"/>
      <c r="R3415" s="379"/>
      <c r="S3415" s="379"/>
      <c r="T3415" s="379"/>
      <c r="U3415" s="379"/>
      <c r="V3415" s="379"/>
      <c r="W3415" s="379"/>
      <c r="X3415" s="379"/>
      <c r="Y3415" s="379"/>
      <c r="Z3415" s="379"/>
      <c r="AA3415" s="380"/>
      <c r="AB3415" s="379"/>
      <c r="AC3415" s="379"/>
      <c r="AD3415" s="379"/>
      <c r="AE3415" s="381"/>
      <c r="AF3415" s="105"/>
      <c r="AG3415" s="381"/>
      <c r="AH3415" s="381"/>
      <c r="AI3415" s="381"/>
      <c r="AJ3415" s="381"/>
      <c r="AK3415" s="381"/>
      <c r="AL3415" s="381"/>
      <c r="AM3415" s="381"/>
    </row>
    <row r="3416" spans="1:39" x14ac:dyDescent="0.35">
      <c r="A3416" s="379"/>
      <c r="B3416" s="379"/>
      <c r="C3416" s="379"/>
      <c r="D3416" s="379"/>
      <c r="E3416" s="379"/>
      <c r="F3416" s="379"/>
      <c r="G3416" s="379"/>
      <c r="H3416" s="379"/>
      <c r="I3416" s="379"/>
      <c r="J3416" s="379"/>
      <c r="K3416" s="379"/>
      <c r="L3416" s="379"/>
      <c r="M3416" s="379"/>
      <c r="N3416" s="379"/>
      <c r="O3416" s="379"/>
      <c r="P3416" s="379"/>
      <c r="Q3416" s="379"/>
      <c r="R3416" s="379"/>
      <c r="S3416" s="379"/>
      <c r="T3416" s="379"/>
      <c r="U3416" s="379"/>
      <c r="V3416" s="379"/>
      <c r="W3416" s="379"/>
      <c r="X3416" s="379"/>
      <c r="Y3416" s="379"/>
      <c r="Z3416" s="379"/>
      <c r="AA3416" s="380"/>
      <c r="AB3416" s="379"/>
      <c r="AC3416" s="379"/>
      <c r="AD3416" s="379"/>
      <c r="AE3416" s="381"/>
      <c r="AF3416" s="105"/>
      <c r="AG3416" s="381"/>
      <c r="AH3416" s="381"/>
      <c r="AI3416" s="381"/>
      <c r="AJ3416" s="381"/>
      <c r="AK3416" s="381"/>
      <c r="AL3416" s="381"/>
      <c r="AM3416" s="381"/>
    </row>
    <row r="3417" spans="1:39" x14ac:dyDescent="0.35">
      <c r="A3417" s="379"/>
      <c r="B3417" s="379"/>
      <c r="C3417" s="379"/>
      <c r="D3417" s="379"/>
      <c r="E3417" s="379"/>
      <c r="F3417" s="379"/>
      <c r="G3417" s="379"/>
      <c r="H3417" s="379"/>
      <c r="I3417" s="379"/>
      <c r="J3417" s="379"/>
      <c r="K3417" s="379"/>
      <c r="L3417" s="379"/>
      <c r="M3417" s="379"/>
      <c r="N3417" s="379"/>
      <c r="O3417" s="379"/>
      <c r="P3417" s="379"/>
      <c r="Q3417" s="379"/>
      <c r="R3417" s="379"/>
      <c r="S3417" s="379"/>
      <c r="T3417" s="379"/>
      <c r="U3417" s="379"/>
      <c r="V3417" s="379"/>
      <c r="W3417" s="379"/>
      <c r="X3417" s="379"/>
      <c r="Y3417" s="379"/>
      <c r="Z3417" s="379"/>
      <c r="AA3417" s="380"/>
      <c r="AB3417" s="379"/>
      <c r="AC3417" s="379"/>
      <c r="AD3417" s="379"/>
      <c r="AE3417" s="381"/>
      <c r="AF3417" s="105"/>
      <c r="AG3417" s="381"/>
      <c r="AH3417" s="381"/>
      <c r="AI3417" s="381"/>
      <c r="AJ3417" s="381"/>
      <c r="AK3417" s="381"/>
      <c r="AL3417" s="381"/>
      <c r="AM3417" s="381"/>
    </row>
    <row r="3418" spans="1:39" x14ac:dyDescent="0.35">
      <c r="A3418" s="379"/>
      <c r="B3418" s="379"/>
      <c r="C3418" s="379"/>
      <c r="D3418" s="379"/>
      <c r="E3418" s="379"/>
      <c r="F3418" s="379"/>
      <c r="G3418" s="379"/>
      <c r="H3418" s="379"/>
      <c r="I3418" s="379"/>
      <c r="J3418" s="379"/>
      <c r="K3418" s="379"/>
      <c r="L3418" s="379"/>
      <c r="M3418" s="379"/>
      <c r="N3418" s="379"/>
      <c r="O3418" s="379"/>
      <c r="P3418" s="379"/>
      <c r="Q3418" s="379"/>
      <c r="R3418" s="379"/>
      <c r="S3418" s="379"/>
      <c r="T3418" s="379"/>
      <c r="U3418" s="379"/>
      <c r="V3418" s="379"/>
      <c r="W3418" s="379"/>
      <c r="X3418" s="379"/>
      <c r="Y3418" s="379"/>
      <c r="Z3418" s="379"/>
      <c r="AA3418" s="380"/>
      <c r="AB3418" s="379"/>
      <c r="AC3418" s="379"/>
      <c r="AD3418" s="379"/>
      <c r="AE3418" s="381"/>
      <c r="AF3418" s="105"/>
      <c r="AG3418" s="381"/>
      <c r="AH3418" s="381"/>
      <c r="AI3418" s="381"/>
      <c r="AJ3418" s="381"/>
      <c r="AK3418" s="381"/>
      <c r="AL3418" s="381"/>
      <c r="AM3418" s="381"/>
    </row>
    <row r="3419" spans="1:39" x14ac:dyDescent="0.35">
      <c r="A3419" s="379"/>
      <c r="B3419" s="379"/>
      <c r="C3419" s="379"/>
      <c r="D3419" s="379"/>
      <c r="E3419" s="379"/>
      <c r="F3419" s="379"/>
      <c r="G3419" s="379"/>
      <c r="H3419" s="379"/>
      <c r="I3419" s="379"/>
      <c r="J3419" s="379"/>
      <c r="K3419" s="379"/>
      <c r="L3419" s="379"/>
      <c r="M3419" s="379"/>
      <c r="N3419" s="379"/>
      <c r="O3419" s="379"/>
      <c r="P3419" s="379"/>
      <c r="Q3419" s="379"/>
      <c r="R3419" s="379"/>
      <c r="S3419" s="379"/>
      <c r="T3419" s="379"/>
      <c r="U3419" s="379"/>
      <c r="V3419" s="379"/>
      <c r="W3419" s="379"/>
      <c r="X3419" s="379"/>
      <c r="Y3419" s="379"/>
      <c r="Z3419" s="379"/>
      <c r="AA3419" s="380"/>
      <c r="AB3419" s="379"/>
      <c r="AC3419" s="379"/>
      <c r="AD3419" s="379"/>
      <c r="AE3419" s="381"/>
      <c r="AF3419" s="105"/>
      <c r="AG3419" s="381"/>
      <c r="AH3419" s="381"/>
      <c r="AI3419" s="381"/>
      <c r="AJ3419" s="381"/>
      <c r="AK3419" s="381"/>
      <c r="AL3419" s="381"/>
      <c r="AM3419" s="381"/>
    </row>
    <row r="3420" spans="1:39" x14ac:dyDescent="0.35">
      <c r="A3420" s="379"/>
      <c r="B3420" s="379"/>
      <c r="C3420" s="379"/>
      <c r="D3420" s="379"/>
      <c r="E3420" s="379"/>
      <c r="F3420" s="379"/>
      <c r="G3420" s="379"/>
      <c r="H3420" s="379"/>
      <c r="I3420" s="379"/>
      <c r="J3420" s="379"/>
      <c r="K3420" s="379"/>
      <c r="L3420" s="379"/>
      <c r="M3420" s="379"/>
      <c r="N3420" s="379"/>
      <c r="O3420" s="379"/>
      <c r="P3420" s="379"/>
      <c r="Q3420" s="379"/>
      <c r="R3420" s="379"/>
      <c r="S3420" s="379"/>
      <c r="T3420" s="379"/>
      <c r="U3420" s="379"/>
      <c r="V3420" s="379"/>
      <c r="W3420" s="379"/>
      <c r="X3420" s="379"/>
      <c r="Y3420" s="379"/>
      <c r="Z3420" s="379"/>
      <c r="AA3420" s="380"/>
      <c r="AB3420" s="379"/>
      <c r="AC3420" s="379"/>
      <c r="AD3420" s="379"/>
      <c r="AE3420" s="381"/>
      <c r="AF3420" s="105"/>
      <c r="AG3420" s="381"/>
      <c r="AH3420" s="381"/>
      <c r="AI3420" s="381"/>
      <c r="AJ3420" s="381"/>
      <c r="AK3420" s="381"/>
      <c r="AL3420" s="381"/>
      <c r="AM3420" s="381"/>
    </row>
    <row r="3421" spans="1:39" x14ac:dyDescent="0.35">
      <c r="A3421" s="379"/>
      <c r="B3421" s="379"/>
      <c r="C3421" s="379"/>
      <c r="D3421" s="379"/>
      <c r="E3421" s="379"/>
      <c r="F3421" s="379"/>
      <c r="G3421" s="379"/>
      <c r="H3421" s="379"/>
      <c r="I3421" s="379"/>
      <c r="J3421" s="379"/>
      <c r="K3421" s="379"/>
      <c r="L3421" s="379"/>
      <c r="M3421" s="379"/>
      <c r="N3421" s="379"/>
      <c r="O3421" s="379"/>
      <c r="P3421" s="379"/>
      <c r="Q3421" s="379"/>
      <c r="R3421" s="379"/>
      <c r="S3421" s="379"/>
      <c r="T3421" s="379"/>
      <c r="U3421" s="379"/>
      <c r="V3421" s="379"/>
      <c r="W3421" s="379"/>
      <c r="X3421" s="379"/>
      <c r="Y3421" s="379"/>
      <c r="Z3421" s="379"/>
      <c r="AA3421" s="380"/>
      <c r="AB3421" s="379"/>
      <c r="AC3421" s="379"/>
      <c r="AD3421" s="379"/>
      <c r="AE3421" s="381"/>
      <c r="AF3421" s="105"/>
      <c r="AG3421" s="381"/>
      <c r="AH3421" s="381"/>
      <c r="AI3421" s="381"/>
      <c r="AJ3421" s="381"/>
      <c r="AK3421" s="381"/>
      <c r="AL3421" s="381"/>
      <c r="AM3421" s="381"/>
    </row>
    <row r="3422" spans="1:39" x14ac:dyDescent="0.35">
      <c r="A3422" s="379"/>
      <c r="B3422" s="379"/>
      <c r="C3422" s="379"/>
      <c r="D3422" s="379"/>
      <c r="E3422" s="379"/>
      <c r="F3422" s="379"/>
      <c r="G3422" s="379"/>
      <c r="H3422" s="379"/>
      <c r="I3422" s="379"/>
      <c r="J3422" s="379"/>
      <c r="K3422" s="379"/>
      <c r="L3422" s="379"/>
      <c r="M3422" s="379"/>
      <c r="N3422" s="379"/>
      <c r="O3422" s="379"/>
      <c r="P3422" s="379"/>
      <c r="Q3422" s="379"/>
      <c r="R3422" s="379"/>
      <c r="S3422" s="379"/>
      <c r="T3422" s="379"/>
      <c r="U3422" s="379"/>
      <c r="V3422" s="379"/>
      <c r="W3422" s="379"/>
      <c r="X3422" s="379"/>
      <c r="Y3422" s="379"/>
      <c r="Z3422" s="379"/>
      <c r="AA3422" s="380"/>
      <c r="AB3422" s="379"/>
      <c r="AC3422" s="379"/>
      <c r="AD3422" s="379"/>
      <c r="AE3422" s="381"/>
      <c r="AF3422" s="105"/>
      <c r="AG3422" s="381"/>
      <c r="AH3422" s="381"/>
      <c r="AI3422" s="381"/>
      <c r="AJ3422" s="381"/>
      <c r="AK3422" s="381"/>
      <c r="AL3422" s="381"/>
      <c r="AM3422" s="381"/>
    </row>
    <row r="3423" spans="1:39" x14ac:dyDescent="0.35">
      <c r="A3423" s="379"/>
      <c r="B3423" s="379"/>
      <c r="C3423" s="379"/>
      <c r="D3423" s="379"/>
      <c r="E3423" s="379"/>
      <c r="F3423" s="379"/>
      <c r="G3423" s="379"/>
      <c r="H3423" s="379"/>
      <c r="I3423" s="379"/>
      <c r="J3423" s="379"/>
      <c r="K3423" s="379"/>
      <c r="L3423" s="379"/>
      <c r="M3423" s="379"/>
      <c r="N3423" s="379"/>
      <c r="O3423" s="379"/>
      <c r="P3423" s="379"/>
      <c r="Q3423" s="379"/>
      <c r="R3423" s="379"/>
      <c r="S3423" s="379"/>
      <c r="T3423" s="379"/>
      <c r="U3423" s="379"/>
      <c r="V3423" s="379"/>
      <c r="W3423" s="379"/>
      <c r="X3423" s="379"/>
      <c r="Y3423" s="379"/>
      <c r="Z3423" s="379"/>
      <c r="AA3423" s="380"/>
      <c r="AB3423" s="379"/>
      <c r="AC3423" s="379"/>
      <c r="AD3423" s="379"/>
      <c r="AE3423" s="381"/>
      <c r="AF3423" s="105"/>
      <c r="AG3423" s="381"/>
      <c r="AH3423" s="381"/>
      <c r="AI3423" s="381"/>
      <c r="AJ3423" s="381"/>
      <c r="AK3423" s="381"/>
      <c r="AL3423" s="381"/>
      <c r="AM3423" s="381"/>
    </row>
    <row r="3424" spans="1:39" x14ac:dyDescent="0.35">
      <c r="A3424" s="379"/>
      <c r="B3424" s="379"/>
      <c r="C3424" s="379"/>
      <c r="D3424" s="379"/>
      <c r="E3424" s="379"/>
      <c r="F3424" s="379"/>
      <c r="G3424" s="379"/>
      <c r="H3424" s="379"/>
      <c r="I3424" s="379"/>
      <c r="J3424" s="379"/>
      <c r="K3424" s="379"/>
      <c r="L3424" s="379"/>
      <c r="M3424" s="379"/>
      <c r="N3424" s="379"/>
      <c r="O3424" s="379"/>
      <c r="P3424" s="379"/>
      <c r="Q3424" s="379"/>
      <c r="R3424" s="379"/>
      <c r="S3424" s="379"/>
      <c r="T3424" s="379"/>
      <c r="U3424" s="379"/>
      <c r="V3424" s="379"/>
      <c r="W3424" s="379"/>
      <c r="X3424" s="379"/>
      <c r="Y3424" s="379"/>
      <c r="Z3424" s="379"/>
      <c r="AA3424" s="380"/>
      <c r="AB3424" s="379"/>
      <c r="AC3424" s="379"/>
      <c r="AD3424" s="379"/>
      <c r="AE3424" s="381"/>
      <c r="AF3424" s="105"/>
      <c r="AG3424" s="381"/>
      <c r="AH3424" s="381"/>
      <c r="AI3424" s="381"/>
      <c r="AJ3424" s="381"/>
      <c r="AK3424" s="381"/>
      <c r="AL3424" s="381"/>
      <c r="AM3424" s="381"/>
    </row>
    <row r="3425" spans="1:39" x14ac:dyDescent="0.35">
      <c r="A3425" s="379"/>
      <c r="B3425" s="379"/>
      <c r="C3425" s="379"/>
      <c r="D3425" s="379"/>
      <c r="E3425" s="379"/>
      <c r="F3425" s="379"/>
      <c r="G3425" s="379"/>
      <c r="H3425" s="379"/>
      <c r="I3425" s="379"/>
      <c r="J3425" s="379"/>
      <c r="K3425" s="379"/>
      <c r="L3425" s="379"/>
      <c r="M3425" s="379"/>
      <c r="N3425" s="379"/>
      <c r="O3425" s="379"/>
      <c r="P3425" s="379"/>
      <c r="Q3425" s="379"/>
      <c r="R3425" s="379"/>
      <c r="S3425" s="379"/>
      <c r="T3425" s="379"/>
      <c r="U3425" s="379"/>
      <c r="V3425" s="379"/>
      <c r="W3425" s="379"/>
      <c r="X3425" s="379"/>
      <c r="Y3425" s="379"/>
      <c r="Z3425" s="379"/>
      <c r="AA3425" s="380"/>
      <c r="AB3425" s="379"/>
      <c r="AC3425" s="379"/>
      <c r="AD3425" s="379"/>
      <c r="AE3425" s="381"/>
      <c r="AF3425" s="105"/>
      <c r="AG3425" s="381"/>
      <c r="AH3425" s="381"/>
      <c r="AI3425" s="381"/>
      <c r="AJ3425" s="381"/>
      <c r="AK3425" s="381"/>
      <c r="AL3425" s="381"/>
      <c r="AM3425" s="381"/>
    </row>
    <row r="3426" spans="1:39" x14ac:dyDescent="0.35">
      <c r="A3426" s="379"/>
      <c r="B3426" s="379"/>
      <c r="C3426" s="379"/>
      <c r="D3426" s="379"/>
      <c r="E3426" s="379"/>
      <c r="F3426" s="379"/>
      <c r="G3426" s="379"/>
      <c r="H3426" s="379"/>
      <c r="I3426" s="379"/>
      <c r="J3426" s="379"/>
      <c r="K3426" s="379"/>
      <c r="L3426" s="379"/>
      <c r="M3426" s="379"/>
      <c r="N3426" s="379"/>
      <c r="O3426" s="379"/>
      <c r="P3426" s="379"/>
      <c r="Q3426" s="379"/>
      <c r="R3426" s="379"/>
      <c r="S3426" s="379"/>
      <c r="T3426" s="379"/>
      <c r="U3426" s="379"/>
      <c r="V3426" s="379"/>
      <c r="W3426" s="379"/>
      <c r="X3426" s="379"/>
      <c r="Y3426" s="379"/>
      <c r="Z3426" s="379"/>
      <c r="AA3426" s="380"/>
      <c r="AB3426" s="379"/>
      <c r="AC3426" s="379"/>
      <c r="AD3426" s="379"/>
      <c r="AE3426" s="381"/>
      <c r="AF3426" s="105"/>
      <c r="AG3426" s="381"/>
      <c r="AH3426" s="381"/>
      <c r="AI3426" s="381"/>
      <c r="AJ3426" s="381"/>
      <c r="AK3426" s="381"/>
      <c r="AL3426" s="381"/>
      <c r="AM3426" s="381"/>
    </row>
    <row r="3427" spans="1:39" x14ac:dyDescent="0.35">
      <c r="A3427" s="379"/>
      <c r="B3427" s="379"/>
      <c r="C3427" s="379"/>
      <c r="D3427" s="379"/>
      <c r="E3427" s="379"/>
      <c r="F3427" s="379"/>
      <c r="G3427" s="379"/>
      <c r="H3427" s="379"/>
      <c r="I3427" s="379"/>
      <c r="J3427" s="379"/>
      <c r="K3427" s="379"/>
      <c r="L3427" s="379"/>
      <c r="M3427" s="379"/>
      <c r="N3427" s="379"/>
      <c r="O3427" s="379"/>
      <c r="P3427" s="379"/>
      <c r="Q3427" s="379"/>
      <c r="R3427" s="379"/>
      <c r="S3427" s="379"/>
      <c r="T3427" s="379"/>
      <c r="U3427" s="379"/>
      <c r="V3427" s="379"/>
      <c r="W3427" s="379"/>
      <c r="X3427" s="379"/>
      <c r="Y3427" s="379"/>
      <c r="Z3427" s="379"/>
      <c r="AA3427" s="380"/>
      <c r="AB3427" s="379"/>
      <c r="AC3427" s="379"/>
      <c r="AD3427" s="379"/>
      <c r="AE3427" s="381"/>
      <c r="AF3427" s="105"/>
      <c r="AG3427" s="381"/>
      <c r="AH3427" s="381"/>
      <c r="AI3427" s="381"/>
      <c r="AJ3427" s="381"/>
      <c r="AK3427" s="381"/>
      <c r="AL3427" s="381"/>
      <c r="AM3427" s="381"/>
    </row>
    <row r="3428" spans="1:39" x14ac:dyDescent="0.35">
      <c r="A3428" s="379"/>
      <c r="B3428" s="379"/>
      <c r="C3428" s="379"/>
      <c r="D3428" s="379"/>
      <c r="E3428" s="379"/>
      <c r="F3428" s="379"/>
      <c r="G3428" s="379"/>
      <c r="H3428" s="379"/>
      <c r="I3428" s="379"/>
      <c r="J3428" s="379"/>
      <c r="K3428" s="379"/>
      <c r="L3428" s="379"/>
      <c r="M3428" s="379"/>
      <c r="N3428" s="379"/>
      <c r="O3428" s="379"/>
      <c r="P3428" s="379"/>
      <c r="Q3428" s="379"/>
      <c r="R3428" s="379"/>
      <c r="S3428" s="379"/>
      <c r="T3428" s="379"/>
      <c r="U3428" s="379"/>
      <c r="V3428" s="379"/>
      <c r="W3428" s="379"/>
      <c r="X3428" s="379"/>
      <c r="Y3428" s="379"/>
      <c r="Z3428" s="379"/>
      <c r="AA3428" s="380"/>
      <c r="AB3428" s="379"/>
      <c r="AC3428" s="379"/>
      <c r="AD3428" s="379"/>
      <c r="AE3428" s="381"/>
      <c r="AF3428" s="105"/>
      <c r="AG3428" s="381"/>
      <c r="AH3428" s="381"/>
      <c r="AI3428" s="381"/>
      <c r="AJ3428" s="381"/>
      <c r="AK3428" s="381"/>
      <c r="AL3428" s="381"/>
      <c r="AM3428" s="381"/>
    </row>
    <row r="3429" spans="1:39" x14ac:dyDescent="0.35">
      <c r="A3429" s="379"/>
      <c r="B3429" s="379"/>
      <c r="C3429" s="379"/>
      <c r="D3429" s="379"/>
      <c r="E3429" s="379"/>
      <c r="F3429" s="379"/>
      <c r="G3429" s="379"/>
      <c r="H3429" s="379"/>
      <c r="I3429" s="379"/>
      <c r="J3429" s="379"/>
      <c r="K3429" s="379"/>
      <c r="L3429" s="379"/>
      <c r="M3429" s="379"/>
      <c r="N3429" s="379"/>
      <c r="O3429" s="379"/>
      <c r="P3429" s="379"/>
      <c r="Q3429" s="379"/>
      <c r="R3429" s="379"/>
      <c r="S3429" s="379"/>
      <c r="T3429" s="379"/>
      <c r="U3429" s="379"/>
      <c r="V3429" s="379"/>
      <c r="W3429" s="379"/>
      <c r="X3429" s="379"/>
      <c r="Y3429" s="379"/>
      <c r="Z3429" s="379"/>
      <c r="AA3429" s="380"/>
      <c r="AB3429" s="379"/>
      <c r="AC3429" s="379"/>
      <c r="AD3429" s="379"/>
      <c r="AE3429" s="381"/>
      <c r="AF3429" s="105"/>
      <c r="AG3429" s="381"/>
      <c r="AH3429" s="381"/>
      <c r="AI3429" s="381"/>
      <c r="AJ3429" s="381"/>
      <c r="AK3429" s="381"/>
      <c r="AL3429" s="381"/>
      <c r="AM3429" s="381"/>
    </row>
    <row r="3430" spans="1:39" x14ac:dyDescent="0.35">
      <c r="A3430" s="379"/>
      <c r="B3430" s="379"/>
      <c r="C3430" s="379"/>
      <c r="D3430" s="379"/>
      <c r="E3430" s="379"/>
      <c r="F3430" s="379"/>
      <c r="G3430" s="379"/>
      <c r="H3430" s="379"/>
      <c r="I3430" s="379"/>
      <c r="J3430" s="379"/>
      <c r="K3430" s="379"/>
      <c r="L3430" s="379"/>
      <c r="M3430" s="379"/>
      <c r="N3430" s="379"/>
      <c r="O3430" s="379"/>
      <c r="P3430" s="379"/>
      <c r="Q3430" s="379"/>
      <c r="R3430" s="379"/>
      <c r="S3430" s="379"/>
      <c r="T3430" s="379"/>
      <c r="U3430" s="379"/>
      <c r="V3430" s="379"/>
      <c r="W3430" s="379"/>
      <c r="X3430" s="379"/>
      <c r="Y3430" s="379"/>
      <c r="Z3430" s="379"/>
      <c r="AA3430" s="380"/>
      <c r="AB3430" s="379"/>
      <c r="AC3430" s="379"/>
      <c r="AD3430" s="379"/>
      <c r="AE3430" s="381"/>
      <c r="AF3430" s="105"/>
      <c r="AG3430" s="381"/>
      <c r="AH3430" s="381"/>
      <c r="AI3430" s="381"/>
      <c r="AJ3430" s="381"/>
      <c r="AK3430" s="381"/>
      <c r="AL3430" s="381"/>
      <c r="AM3430" s="381"/>
    </row>
    <row r="3431" spans="1:39" x14ac:dyDescent="0.35">
      <c r="A3431" s="379"/>
      <c r="B3431" s="379"/>
      <c r="C3431" s="379"/>
      <c r="D3431" s="379"/>
      <c r="E3431" s="379"/>
      <c r="F3431" s="379"/>
      <c r="G3431" s="379"/>
      <c r="H3431" s="379"/>
      <c r="I3431" s="379"/>
      <c r="J3431" s="379"/>
      <c r="K3431" s="379"/>
      <c r="L3431" s="379"/>
      <c r="M3431" s="379"/>
      <c r="N3431" s="379"/>
      <c r="O3431" s="379"/>
      <c r="P3431" s="379"/>
      <c r="Q3431" s="379"/>
      <c r="R3431" s="379"/>
      <c r="S3431" s="379"/>
      <c r="T3431" s="379"/>
      <c r="U3431" s="379"/>
      <c r="V3431" s="379"/>
      <c r="W3431" s="379"/>
      <c r="X3431" s="379"/>
      <c r="Y3431" s="379"/>
      <c r="Z3431" s="379"/>
      <c r="AA3431" s="380"/>
      <c r="AB3431" s="379"/>
      <c r="AC3431" s="379"/>
      <c r="AD3431" s="379"/>
      <c r="AE3431" s="381"/>
      <c r="AF3431" s="105"/>
      <c r="AG3431" s="381"/>
      <c r="AH3431" s="381"/>
      <c r="AI3431" s="381"/>
      <c r="AJ3431" s="381"/>
      <c r="AK3431" s="381"/>
      <c r="AL3431" s="381"/>
      <c r="AM3431" s="381"/>
    </row>
    <row r="3432" spans="1:39" x14ac:dyDescent="0.35">
      <c r="A3432" s="379"/>
      <c r="B3432" s="379"/>
      <c r="C3432" s="379"/>
      <c r="D3432" s="379"/>
      <c r="E3432" s="379"/>
      <c r="F3432" s="379"/>
      <c r="G3432" s="379"/>
      <c r="H3432" s="379"/>
      <c r="I3432" s="379"/>
      <c r="J3432" s="379"/>
      <c r="K3432" s="379"/>
      <c r="L3432" s="379"/>
      <c r="M3432" s="379"/>
      <c r="N3432" s="379"/>
      <c r="O3432" s="379"/>
      <c r="P3432" s="379"/>
      <c r="Q3432" s="379"/>
      <c r="R3432" s="379"/>
      <c r="S3432" s="379"/>
      <c r="T3432" s="379"/>
      <c r="U3432" s="379"/>
      <c r="V3432" s="379"/>
      <c r="W3432" s="379"/>
      <c r="X3432" s="379"/>
      <c r="Y3432" s="379"/>
      <c r="Z3432" s="379"/>
      <c r="AA3432" s="380"/>
      <c r="AB3432" s="379"/>
      <c r="AC3432" s="379"/>
      <c r="AD3432" s="379"/>
      <c r="AE3432" s="381"/>
      <c r="AF3432" s="105"/>
      <c r="AG3432" s="381"/>
      <c r="AH3432" s="381"/>
      <c r="AI3432" s="381"/>
      <c r="AJ3432" s="381"/>
      <c r="AK3432" s="381"/>
      <c r="AL3432" s="381"/>
      <c r="AM3432" s="381"/>
    </row>
    <row r="3433" spans="1:39" x14ac:dyDescent="0.35">
      <c r="A3433" s="379"/>
      <c r="B3433" s="379"/>
      <c r="C3433" s="379"/>
      <c r="D3433" s="379"/>
      <c r="E3433" s="379"/>
      <c r="F3433" s="379"/>
      <c r="G3433" s="379"/>
      <c r="H3433" s="379"/>
      <c r="I3433" s="379"/>
      <c r="J3433" s="379"/>
      <c r="K3433" s="379"/>
      <c r="L3433" s="379"/>
      <c r="M3433" s="379"/>
      <c r="N3433" s="379"/>
      <c r="O3433" s="379"/>
      <c r="P3433" s="379"/>
      <c r="Q3433" s="379"/>
      <c r="R3433" s="379"/>
      <c r="S3433" s="379"/>
      <c r="T3433" s="379"/>
      <c r="U3433" s="379"/>
      <c r="V3433" s="379"/>
      <c r="W3433" s="379"/>
      <c r="X3433" s="379"/>
      <c r="Y3433" s="379"/>
      <c r="Z3433" s="379"/>
      <c r="AA3433" s="380"/>
      <c r="AB3433" s="379"/>
      <c r="AC3433" s="379"/>
      <c r="AD3433" s="379"/>
      <c r="AE3433" s="381"/>
      <c r="AF3433" s="105"/>
      <c r="AG3433" s="381"/>
      <c r="AH3433" s="381"/>
      <c r="AI3433" s="381"/>
      <c r="AJ3433" s="381"/>
      <c r="AK3433" s="381"/>
      <c r="AL3433" s="381"/>
      <c r="AM3433" s="381"/>
    </row>
    <row r="3434" spans="1:39" x14ac:dyDescent="0.35">
      <c r="A3434" s="379"/>
      <c r="B3434" s="379"/>
      <c r="C3434" s="379"/>
      <c r="D3434" s="379"/>
      <c r="E3434" s="379"/>
      <c r="F3434" s="379"/>
      <c r="G3434" s="379"/>
      <c r="H3434" s="379"/>
      <c r="I3434" s="379"/>
      <c r="J3434" s="379"/>
      <c r="K3434" s="379"/>
      <c r="L3434" s="379"/>
      <c r="M3434" s="379"/>
      <c r="N3434" s="379"/>
      <c r="O3434" s="379"/>
      <c r="P3434" s="379"/>
      <c r="Q3434" s="379"/>
      <c r="R3434" s="379"/>
      <c r="S3434" s="379"/>
      <c r="T3434" s="379"/>
      <c r="U3434" s="379"/>
      <c r="V3434" s="379"/>
      <c r="W3434" s="379"/>
      <c r="X3434" s="379"/>
      <c r="Y3434" s="379"/>
      <c r="Z3434" s="379"/>
      <c r="AA3434" s="380"/>
      <c r="AB3434" s="379"/>
      <c r="AC3434" s="379"/>
      <c r="AD3434" s="379"/>
      <c r="AE3434" s="381"/>
      <c r="AF3434" s="105"/>
      <c r="AG3434" s="381"/>
      <c r="AH3434" s="381"/>
      <c r="AI3434" s="381"/>
      <c r="AJ3434" s="381"/>
      <c r="AK3434" s="381"/>
      <c r="AL3434" s="381"/>
      <c r="AM3434" s="381"/>
    </row>
    <row r="3435" spans="1:39" x14ac:dyDescent="0.35">
      <c r="A3435" s="379"/>
      <c r="B3435" s="379"/>
      <c r="C3435" s="379"/>
      <c r="D3435" s="379"/>
      <c r="E3435" s="379"/>
      <c r="F3435" s="379"/>
      <c r="G3435" s="379"/>
      <c r="H3435" s="379"/>
      <c r="I3435" s="379"/>
      <c r="J3435" s="379"/>
      <c r="K3435" s="379"/>
      <c r="L3435" s="379"/>
      <c r="M3435" s="379"/>
      <c r="N3435" s="379"/>
      <c r="O3435" s="379"/>
      <c r="P3435" s="379"/>
      <c r="Q3435" s="379"/>
      <c r="R3435" s="379"/>
      <c r="S3435" s="379"/>
      <c r="T3435" s="379"/>
      <c r="U3435" s="379"/>
      <c r="V3435" s="379"/>
      <c r="W3435" s="379"/>
      <c r="X3435" s="379"/>
      <c r="Y3435" s="379"/>
      <c r="Z3435" s="379"/>
      <c r="AA3435" s="380"/>
      <c r="AB3435" s="379"/>
      <c r="AC3435" s="379"/>
      <c r="AD3435" s="379"/>
      <c r="AE3435" s="381"/>
      <c r="AF3435" s="105"/>
      <c r="AG3435" s="381"/>
      <c r="AH3435" s="381"/>
      <c r="AI3435" s="381"/>
      <c r="AJ3435" s="381"/>
      <c r="AK3435" s="381"/>
      <c r="AL3435" s="381"/>
      <c r="AM3435" s="381"/>
    </row>
    <row r="3436" spans="1:39" x14ac:dyDescent="0.35">
      <c r="A3436" s="379"/>
      <c r="B3436" s="379"/>
      <c r="C3436" s="379"/>
      <c r="D3436" s="379"/>
      <c r="E3436" s="379"/>
      <c r="F3436" s="379"/>
      <c r="G3436" s="379"/>
      <c r="H3436" s="379"/>
      <c r="I3436" s="379"/>
      <c r="J3436" s="379"/>
      <c r="K3436" s="379"/>
      <c r="L3436" s="379"/>
      <c r="M3436" s="379"/>
      <c r="N3436" s="379"/>
      <c r="O3436" s="379"/>
      <c r="P3436" s="379"/>
      <c r="Q3436" s="379"/>
      <c r="R3436" s="379"/>
      <c r="S3436" s="379"/>
      <c r="T3436" s="379"/>
      <c r="U3436" s="379"/>
      <c r="V3436" s="379"/>
      <c r="W3436" s="379"/>
      <c r="X3436" s="379"/>
      <c r="Y3436" s="379"/>
      <c r="Z3436" s="379"/>
      <c r="AA3436" s="380"/>
      <c r="AB3436" s="379"/>
      <c r="AC3436" s="379"/>
      <c r="AD3436" s="379"/>
      <c r="AE3436" s="381"/>
      <c r="AF3436" s="105"/>
      <c r="AG3436" s="381"/>
      <c r="AH3436" s="381"/>
      <c r="AI3436" s="381"/>
      <c r="AJ3436" s="381"/>
      <c r="AK3436" s="381"/>
      <c r="AL3436" s="381"/>
      <c r="AM3436" s="381"/>
    </row>
    <row r="3437" spans="1:39" x14ac:dyDescent="0.35">
      <c r="A3437" s="379"/>
      <c r="B3437" s="379"/>
      <c r="C3437" s="379"/>
      <c r="D3437" s="379"/>
      <c r="E3437" s="379"/>
      <c r="F3437" s="379"/>
      <c r="G3437" s="379"/>
      <c r="H3437" s="379"/>
      <c r="I3437" s="379"/>
      <c r="J3437" s="379"/>
      <c r="K3437" s="379"/>
      <c r="L3437" s="379"/>
      <c r="M3437" s="379"/>
      <c r="N3437" s="379"/>
      <c r="O3437" s="379"/>
      <c r="P3437" s="379"/>
      <c r="Q3437" s="379"/>
      <c r="R3437" s="379"/>
      <c r="S3437" s="379"/>
      <c r="T3437" s="379"/>
      <c r="U3437" s="379"/>
      <c r="V3437" s="379"/>
      <c r="W3437" s="379"/>
      <c r="X3437" s="379"/>
      <c r="Y3437" s="379"/>
      <c r="Z3437" s="379"/>
      <c r="AA3437" s="380"/>
      <c r="AB3437" s="379"/>
      <c r="AC3437" s="379"/>
      <c r="AD3437" s="379"/>
      <c r="AE3437" s="381"/>
      <c r="AF3437" s="105"/>
      <c r="AG3437" s="381"/>
      <c r="AH3437" s="381"/>
      <c r="AI3437" s="381"/>
      <c r="AJ3437" s="381"/>
      <c r="AK3437" s="381"/>
      <c r="AL3437" s="381"/>
      <c r="AM3437" s="381"/>
    </row>
    <row r="3438" spans="1:39" x14ac:dyDescent="0.35">
      <c r="A3438" s="379"/>
      <c r="B3438" s="379"/>
      <c r="C3438" s="379"/>
      <c r="D3438" s="379"/>
      <c r="E3438" s="379"/>
      <c r="F3438" s="379"/>
      <c r="G3438" s="379"/>
      <c r="H3438" s="379"/>
      <c r="I3438" s="379"/>
      <c r="J3438" s="379"/>
      <c r="K3438" s="379"/>
      <c r="L3438" s="379"/>
      <c r="M3438" s="379"/>
      <c r="N3438" s="379"/>
      <c r="O3438" s="379"/>
      <c r="P3438" s="379"/>
      <c r="Q3438" s="379"/>
      <c r="R3438" s="379"/>
      <c r="S3438" s="379"/>
      <c r="T3438" s="379"/>
      <c r="U3438" s="379"/>
      <c r="V3438" s="379"/>
      <c r="W3438" s="379"/>
      <c r="X3438" s="379"/>
      <c r="Y3438" s="379"/>
      <c r="Z3438" s="379"/>
      <c r="AA3438" s="380"/>
      <c r="AB3438" s="379"/>
      <c r="AC3438" s="379"/>
      <c r="AD3438" s="379"/>
      <c r="AE3438" s="381"/>
      <c r="AF3438" s="105"/>
      <c r="AG3438" s="381"/>
      <c r="AH3438" s="381"/>
      <c r="AI3438" s="381"/>
      <c r="AJ3438" s="381"/>
      <c r="AK3438" s="381"/>
      <c r="AL3438" s="381"/>
      <c r="AM3438" s="381"/>
    </row>
    <row r="3439" spans="1:39" x14ac:dyDescent="0.35">
      <c r="A3439" s="379"/>
      <c r="B3439" s="379"/>
      <c r="C3439" s="379"/>
      <c r="D3439" s="379"/>
      <c r="E3439" s="379"/>
      <c r="F3439" s="379"/>
      <c r="G3439" s="379"/>
      <c r="H3439" s="379"/>
      <c r="I3439" s="379"/>
      <c r="J3439" s="379"/>
      <c r="K3439" s="379"/>
      <c r="L3439" s="379"/>
      <c r="M3439" s="379"/>
      <c r="N3439" s="379"/>
      <c r="O3439" s="379"/>
      <c r="P3439" s="379"/>
      <c r="Q3439" s="379"/>
      <c r="R3439" s="379"/>
      <c r="S3439" s="379"/>
      <c r="T3439" s="379"/>
      <c r="U3439" s="379"/>
      <c r="V3439" s="379"/>
      <c r="W3439" s="379"/>
      <c r="X3439" s="379"/>
      <c r="Y3439" s="379"/>
      <c r="Z3439" s="379"/>
      <c r="AA3439" s="380"/>
      <c r="AB3439" s="379"/>
      <c r="AC3439" s="379"/>
      <c r="AD3439" s="379"/>
      <c r="AE3439" s="381"/>
      <c r="AF3439" s="105"/>
      <c r="AG3439" s="381"/>
      <c r="AH3439" s="381"/>
      <c r="AI3439" s="381"/>
      <c r="AJ3439" s="381"/>
      <c r="AK3439" s="381"/>
      <c r="AL3439" s="381"/>
      <c r="AM3439" s="381"/>
    </row>
    <row r="3440" spans="1:39" x14ac:dyDescent="0.35">
      <c r="A3440" s="379"/>
      <c r="B3440" s="379"/>
      <c r="C3440" s="379"/>
      <c r="D3440" s="379"/>
      <c r="E3440" s="379"/>
      <c r="F3440" s="379"/>
      <c r="G3440" s="379"/>
      <c r="H3440" s="379"/>
      <c r="I3440" s="379"/>
      <c r="J3440" s="379"/>
      <c r="K3440" s="379"/>
      <c r="L3440" s="379"/>
      <c r="M3440" s="379"/>
      <c r="N3440" s="379"/>
      <c r="O3440" s="379"/>
      <c r="P3440" s="379"/>
      <c r="Q3440" s="379"/>
      <c r="R3440" s="379"/>
      <c r="S3440" s="379"/>
      <c r="T3440" s="379"/>
      <c r="U3440" s="379"/>
      <c r="V3440" s="379"/>
      <c r="W3440" s="379"/>
      <c r="X3440" s="379"/>
      <c r="Y3440" s="379"/>
      <c r="Z3440" s="379"/>
      <c r="AA3440" s="380"/>
      <c r="AB3440" s="379"/>
      <c r="AC3440" s="379"/>
      <c r="AD3440" s="379"/>
      <c r="AE3440" s="381"/>
      <c r="AF3440" s="105"/>
      <c r="AG3440" s="381"/>
      <c r="AH3440" s="381"/>
      <c r="AI3440" s="381"/>
      <c r="AJ3440" s="381"/>
      <c r="AK3440" s="381"/>
      <c r="AL3440" s="381"/>
      <c r="AM3440" s="381"/>
    </row>
    <row r="3441" spans="1:39" x14ac:dyDescent="0.35">
      <c r="A3441" s="379"/>
      <c r="B3441" s="379"/>
      <c r="C3441" s="379"/>
      <c r="D3441" s="379"/>
      <c r="E3441" s="379"/>
      <c r="F3441" s="379"/>
      <c r="G3441" s="379"/>
      <c r="H3441" s="379"/>
      <c r="I3441" s="379"/>
      <c r="J3441" s="379"/>
      <c r="K3441" s="379"/>
      <c r="L3441" s="379"/>
      <c r="M3441" s="379"/>
      <c r="N3441" s="379"/>
      <c r="O3441" s="379"/>
      <c r="P3441" s="379"/>
      <c r="Q3441" s="379"/>
      <c r="R3441" s="379"/>
      <c r="S3441" s="379"/>
      <c r="T3441" s="379"/>
      <c r="U3441" s="379"/>
      <c r="V3441" s="379"/>
      <c r="W3441" s="379"/>
      <c r="X3441" s="379"/>
      <c r="Y3441" s="379"/>
      <c r="Z3441" s="379"/>
      <c r="AA3441" s="380"/>
      <c r="AB3441" s="379"/>
      <c r="AC3441" s="379"/>
      <c r="AD3441" s="379"/>
      <c r="AE3441" s="381"/>
      <c r="AF3441" s="105"/>
      <c r="AG3441" s="381"/>
      <c r="AH3441" s="381"/>
      <c r="AI3441" s="381"/>
      <c r="AJ3441" s="381"/>
      <c r="AK3441" s="381"/>
      <c r="AL3441" s="381"/>
      <c r="AM3441" s="381"/>
    </row>
    <row r="3442" spans="1:39" x14ac:dyDescent="0.35">
      <c r="A3442" s="379"/>
      <c r="B3442" s="379"/>
      <c r="C3442" s="379"/>
      <c r="D3442" s="379"/>
      <c r="E3442" s="379"/>
      <c r="F3442" s="379"/>
      <c r="G3442" s="379"/>
      <c r="H3442" s="379"/>
      <c r="I3442" s="379"/>
      <c r="J3442" s="379"/>
      <c r="K3442" s="379"/>
      <c r="L3442" s="379"/>
      <c r="M3442" s="379"/>
      <c r="N3442" s="379"/>
      <c r="O3442" s="379"/>
      <c r="P3442" s="379"/>
      <c r="Q3442" s="379"/>
      <c r="R3442" s="379"/>
      <c r="S3442" s="379"/>
      <c r="T3442" s="379"/>
      <c r="U3442" s="379"/>
      <c r="V3442" s="379"/>
      <c r="W3442" s="379"/>
      <c r="X3442" s="379"/>
      <c r="Y3442" s="379"/>
      <c r="Z3442" s="379"/>
      <c r="AA3442" s="380"/>
      <c r="AB3442" s="379"/>
      <c r="AC3442" s="379"/>
      <c r="AD3442" s="379"/>
      <c r="AE3442" s="381"/>
      <c r="AF3442" s="105"/>
      <c r="AG3442" s="381"/>
      <c r="AH3442" s="381"/>
      <c r="AI3442" s="381"/>
      <c r="AJ3442" s="381"/>
      <c r="AK3442" s="381"/>
      <c r="AL3442" s="381"/>
      <c r="AM3442" s="381"/>
    </row>
    <row r="3443" spans="1:39" x14ac:dyDescent="0.35">
      <c r="A3443" s="379"/>
      <c r="B3443" s="379"/>
      <c r="C3443" s="379"/>
      <c r="D3443" s="379"/>
      <c r="E3443" s="379"/>
      <c r="F3443" s="379"/>
      <c r="G3443" s="379"/>
      <c r="H3443" s="379"/>
      <c r="I3443" s="379"/>
      <c r="J3443" s="379"/>
      <c r="K3443" s="379"/>
      <c r="L3443" s="379"/>
      <c r="M3443" s="379"/>
      <c r="N3443" s="379"/>
      <c r="O3443" s="379"/>
      <c r="P3443" s="379"/>
      <c r="Q3443" s="379"/>
      <c r="R3443" s="379"/>
      <c r="S3443" s="379"/>
      <c r="T3443" s="379"/>
      <c r="U3443" s="379"/>
      <c r="V3443" s="379"/>
      <c r="W3443" s="379"/>
      <c r="X3443" s="379"/>
      <c r="Y3443" s="379"/>
      <c r="Z3443" s="379"/>
      <c r="AA3443" s="380"/>
      <c r="AB3443" s="379"/>
      <c r="AC3443" s="379"/>
      <c r="AD3443" s="379"/>
      <c r="AE3443" s="381"/>
      <c r="AF3443" s="105"/>
      <c r="AG3443" s="381"/>
      <c r="AH3443" s="381"/>
      <c r="AI3443" s="381"/>
      <c r="AJ3443" s="381"/>
      <c r="AK3443" s="381"/>
      <c r="AL3443" s="381"/>
      <c r="AM3443" s="381"/>
    </row>
    <row r="3444" spans="1:39" x14ac:dyDescent="0.35">
      <c r="A3444" s="379"/>
      <c r="B3444" s="379"/>
      <c r="C3444" s="379"/>
      <c r="D3444" s="379"/>
      <c r="E3444" s="379"/>
      <c r="F3444" s="379"/>
      <c r="G3444" s="379"/>
      <c r="H3444" s="379"/>
      <c r="I3444" s="379"/>
      <c r="J3444" s="379"/>
      <c r="K3444" s="379"/>
      <c r="L3444" s="379"/>
      <c r="M3444" s="379"/>
      <c r="N3444" s="379"/>
      <c r="O3444" s="379"/>
      <c r="P3444" s="379"/>
      <c r="Q3444" s="379"/>
      <c r="R3444" s="379"/>
      <c r="S3444" s="379"/>
      <c r="T3444" s="379"/>
      <c r="U3444" s="379"/>
      <c r="V3444" s="379"/>
      <c r="W3444" s="379"/>
      <c r="X3444" s="379"/>
      <c r="Y3444" s="379"/>
      <c r="Z3444" s="379"/>
      <c r="AA3444" s="380"/>
      <c r="AB3444" s="379"/>
      <c r="AC3444" s="379"/>
      <c r="AD3444" s="379"/>
      <c r="AE3444" s="381"/>
      <c r="AF3444" s="105"/>
      <c r="AG3444" s="381"/>
      <c r="AH3444" s="381"/>
      <c r="AI3444" s="381"/>
      <c r="AJ3444" s="381"/>
      <c r="AK3444" s="381"/>
      <c r="AL3444" s="381"/>
      <c r="AM3444" s="381"/>
    </row>
    <row r="3445" spans="1:39" x14ac:dyDescent="0.35">
      <c r="A3445" s="379"/>
      <c r="B3445" s="379"/>
      <c r="C3445" s="379"/>
      <c r="D3445" s="379"/>
      <c r="E3445" s="379"/>
      <c r="F3445" s="379"/>
      <c r="G3445" s="379"/>
      <c r="H3445" s="379"/>
      <c r="I3445" s="379"/>
      <c r="J3445" s="379"/>
      <c r="K3445" s="379"/>
      <c r="L3445" s="379"/>
      <c r="M3445" s="379"/>
      <c r="N3445" s="379"/>
      <c r="O3445" s="379"/>
      <c r="P3445" s="379"/>
      <c r="Q3445" s="379"/>
      <c r="R3445" s="379"/>
      <c r="S3445" s="379"/>
      <c r="T3445" s="379"/>
      <c r="U3445" s="379"/>
      <c r="V3445" s="379"/>
      <c r="W3445" s="379"/>
      <c r="X3445" s="379"/>
      <c r="Y3445" s="379"/>
      <c r="Z3445" s="379"/>
      <c r="AA3445" s="380"/>
      <c r="AB3445" s="379"/>
      <c r="AC3445" s="379"/>
      <c r="AD3445" s="379"/>
      <c r="AE3445" s="381"/>
      <c r="AF3445" s="105"/>
      <c r="AG3445" s="381"/>
      <c r="AH3445" s="381"/>
      <c r="AI3445" s="381"/>
      <c r="AJ3445" s="381"/>
      <c r="AK3445" s="381"/>
      <c r="AL3445" s="381"/>
      <c r="AM3445" s="381"/>
    </row>
    <row r="3446" spans="1:39" x14ac:dyDescent="0.35">
      <c r="A3446" s="379"/>
      <c r="B3446" s="379"/>
      <c r="C3446" s="379"/>
      <c r="D3446" s="379"/>
      <c r="E3446" s="379"/>
      <c r="F3446" s="379"/>
      <c r="G3446" s="379"/>
      <c r="H3446" s="379"/>
      <c r="I3446" s="379"/>
      <c r="J3446" s="379"/>
      <c r="K3446" s="379"/>
      <c r="L3446" s="379"/>
      <c r="M3446" s="379"/>
      <c r="N3446" s="379"/>
      <c r="O3446" s="379"/>
      <c r="P3446" s="379"/>
      <c r="Q3446" s="379"/>
      <c r="R3446" s="379"/>
      <c r="S3446" s="379"/>
      <c r="T3446" s="379"/>
      <c r="U3446" s="379"/>
      <c r="V3446" s="379"/>
      <c r="W3446" s="379"/>
      <c r="X3446" s="379"/>
      <c r="Y3446" s="379"/>
      <c r="Z3446" s="379"/>
      <c r="AA3446" s="380"/>
      <c r="AB3446" s="379"/>
      <c r="AC3446" s="379"/>
      <c r="AD3446" s="379"/>
      <c r="AE3446" s="381"/>
      <c r="AF3446" s="105"/>
      <c r="AG3446" s="381"/>
      <c r="AH3446" s="381"/>
      <c r="AI3446" s="381"/>
      <c r="AJ3446" s="381"/>
      <c r="AK3446" s="381"/>
      <c r="AL3446" s="381"/>
      <c r="AM3446" s="381"/>
    </row>
    <row r="3447" spans="1:39" x14ac:dyDescent="0.35">
      <c r="A3447" s="379"/>
      <c r="B3447" s="379"/>
      <c r="C3447" s="379"/>
      <c r="D3447" s="379"/>
      <c r="E3447" s="379"/>
      <c r="F3447" s="379"/>
      <c r="G3447" s="379"/>
      <c r="H3447" s="379"/>
      <c r="I3447" s="379"/>
      <c r="J3447" s="379"/>
      <c r="K3447" s="379"/>
      <c r="L3447" s="379"/>
      <c r="M3447" s="379"/>
      <c r="N3447" s="379"/>
      <c r="O3447" s="379"/>
      <c r="P3447" s="379"/>
      <c r="Q3447" s="379"/>
      <c r="R3447" s="379"/>
      <c r="S3447" s="379"/>
      <c r="T3447" s="379"/>
      <c r="U3447" s="379"/>
      <c r="V3447" s="379"/>
      <c r="W3447" s="379"/>
      <c r="X3447" s="379"/>
      <c r="Y3447" s="379"/>
      <c r="Z3447" s="379"/>
      <c r="AA3447" s="380"/>
      <c r="AB3447" s="379"/>
      <c r="AC3447" s="379"/>
      <c r="AD3447" s="379"/>
      <c r="AE3447" s="381"/>
      <c r="AF3447" s="105"/>
      <c r="AG3447" s="381"/>
      <c r="AH3447" s="381"/>
      <c r="AI3447" s="381"/>
      <c r="AJ3447" s="381"/>
      <c r="AK3447" s="381"/>
      <c r="AL3447" s="381"/>
      <c r="AM3447" s="381"/>
    </row>
    <row r="3448" spans="1:39" x14ac:dyDescent="0.35">
      <c r="A3448" s="379"/>
      <c r="B3448" s="379"/>
      <c r="C3448" s="379"/>
      <c r="D3448" s="379"/>
      <c r="E3448" s="379"/>
      <c r="F3448" s="379"/>
      <c r="G3448" s="379"/>
      <c r="H3448" s="379"/>
      <c r="I3448" s="379"/>
      <c r="J3448" s="379"/>
      <c r="K3448" s="379"/>
      <c r="L3448" s="379"/>
      <c r="M3448" s="379"/>
      <c r="N3448" s="379"/>
      <c r="O3448" s="379"/>
      <c r="P3448" s="379"/>
      <c r="Q3448" s="379"/>
      <c r="R3448" s="379"/>
      <c r="S3448" s="379"/>
      <c r="T3448" s="379"/>
      <c r="U3448" s="379"/>
      <c r="V3448" s="379"/>
      <c r="W3448" s="379"/>
      <c r="X3448" s="379"/>
      <c r="Y3448" s="379"/>
      <c r="Z3448" s="379"/>
      <c r="AA3448" s="380"/>
      <c r="AB3448" s="379"/>
      <c r="AC3448" s="379"/>
      <c r="AD3448" s="379"/>
      <c r="AE3448" s="381"/>
      <c r="AF3448" s="105"/>
      <c r="AG3448" s="381"/>
      <c r="AH3448" s="381"/>
      <c r="AI3448" s="381"/>
      <c r="AJ3448" s="381"/>
      <c r="AK3448" s="381"/>
      <c r="AL3448" s="381"/>
      <c r="AM3448" s="381"/>
    </row>
    <row r="3449" spans="1:39" x14ac:dyDescent="0.35">
      <c r="A3449" s="379"/>
      <c r="B3449" s="379"/>
      <c r="C3449" s="379"/>
      <c r="D3449" s="379"/>
      <c r="E3449" s="379"/>
      <c r="F3449" s="379"/>
      <c r="G3449" s="379"/>
      <c r="H3449" s="379"/>
      <c r="I3449" s="379"/>
      <c r="J3449" s="379"/>
      <c r="K3449" s="379"/>
      <c r="L3449" s="379"/>
      <c r="M3449" s="379"/>
      <c r="N3449" s="379"/>
      <c r="O3449" s="379"/>
      <c r="P3449" s="379"/>
      <c r="Q3449" s="379"/>
      <c r="R3449" s="379"/>
      <c r="S3449" s="379"/>
      <c r="T3449" s="379"/>
      <c r="U3449" s="379"/>
      <c r="V3449" s="379"/>
      <c r="W3449" s="379"/>
      <c r="X3449" s="379"/>
      <c r="Y3449" s="379"/>
      <c r="Z3449" s="379"/>
      <c r="AA3449" s="380"/>
      <c r="AB3449" s="379"/>
      <c r="AC3449" s="379"/>
      <c r="AD3449" s="379"/>
      <c r="AE3449" s="381"/>
      <c r="AF3449" s="105"/>
      <c r="AG3449" s="381"/>
      <c r="AH3449" s="381"/>
      <c r="AI3449" s="381"/>
      <c r="AJ3449" s="381"/>
      <c r="AK3449" s="381"/>
      <c r="AL3449" s="381"/>
      <c r="AM3449" s="381"/>
    </row>
    <row r="3450" spans="1:39" x14ac:dyDescent="0.35">
      <c r="A3450" s="379"/>
      <c r="B3450" s="379"/>
      <c r="C3450" s="379"/>
      <c r="D3450" s="379"/>
      <c r="E3450" s="379"/>
      <c r="F3450" s="379"/>
      <c r="G3450" s="379"/>
      <c r="H3450" s="379"/>
      <c r="I3450" s="379"/>
      <c r="J3450" s="379"/>
      <c r="K3450" s="379"/>
      <c r="L3450" s="379"/>
      <c r="M3450" s="379"/>
      <c r="N3450" s="379"/>
      <c r="O3450" s="379"/>
      <c r="P3450" s="379"/>
      <c r="Q3450" s="379"/>
      <c r="R3450" s="379"/>
      <c r="S3450" s="379"/>
      <c r="T3450" s="379"/>
      <c r="U3450" s="379"/>
      <c r="V3450" s="379"/>
      <c r="W3450" s="379"/>
      <c r="X3450" s="379"/>
      <c r="Y3450" s="379"/>
      <c r="Z3450" s="379"/>
      <c r="AA3450" s="380"/>
      <c r="AB3450" s="379"/>
      <c r="AC3450" s="379"/>
      <c r="AD3450" s="379"/>
      <c r="AE3450" s="381"/>
      <c r="AF3450" s="105"/>
      <c r="AG3450" s="381"/>
      <c r="AH3450" s="381"/>
      <c r="AI3450" s="381"/>
      <c r="AJ3450" s="381"/>
      <c r="AK3450" s="381"/>
      <c r="AL3450" s="381"/>
      <c r="AM3450" s="381"/>
    </row>
    <row r="3451" spans="1:39" x14ac:dyDescent="0.35">
      <c r="A3451" s="379"/>
      <c r="B3451" s="379"/>
      <c r="C3451" s="379"/>
      <c r="D3451" s="379"/>
      <c r="E3451" s="379"/>
      <c r="F3451" s="379"/>
      <c r="G3451" s="379"/>
      <c r="H3451" s="379"/>
      <c r="I3451" s="379"/>
      <c r="J3451" s="379"/>
      <c r="K3451" s="379"/>
      <c r="L3451" s="379"/>
      <c r="M3451" s="379"/>
      <c r="N3451" s="379"/>
      <c r="O3451" s="379"/>
      <c r="P3451" s="379"/>
      <c r="Q3451" s="379"/>
      <c r="R3451" s="379"/>
      <c r="S3451" s="379"/>
      <c r="T3451" s="379"/>
      <c r="U3451" s="379"/>
      <c r="V3451" s="379"/>
      <c r="W3451" s="379"/>
      <c r="X3451" s="379"/>
      <c r="Y3451" s="379"/>
      <c r="Z3451" s="379"/>
      <c r="AA3451" s="380"/>
      <c r="AB3451" s="379"/>
      <c r="AC3451" s="379"/>
      <c r="AD3451" s="379"/>
      <c r="AE3451" s="381"/>
      <c r="AF3451" s="105"/>
      <c r="AG3451" s="381"/>
      <c r="AH3451" s="381"/>
      <c r="AI3451" s="381"/>
      <c r="AJ3451" s="381"/>
      <c r="AK3451" s="381"/>
      <c r="AL3451" s="381"/>
      <c r="AM3451" s="381"/>
    </row>
    <row r="3452" spans="1:39" x14ac:dyDescent="0.35">
      <c r="A3452" s="379"/>
      <c r="B3452" s="379"/>
      <c r="C3452" s="379"/>
      <c r="D3452" s="379"/>
      <c r="E3452" s="379"/>
      <c r="F3452" s="379"/>
      <c r="G3452" s="379"/>
      <c r="H3452" s="379"/>
      <c r="I3452" s="379"/>
      <c r="J3452" s="379"/>
      <c r="K3452" s="379"/>
      <c r="L3452" s="379"/>
      <c r="M3452" s="379"/>
      <c r="N3452" s="379"/>
      <c r="O3452" s="379"/>
      <c r="P3452" s="379"/>
      <c r="Q3452" s="379"/>
      <c r="R3452" s="379"/>
      <c r="S3452" s="379"/>
      <c r="T3452" s="379"/>
      <c r="U3452" s="379"/>
      <c r="V3452" s="379"/>
      <c r="W3452" s="379"/>
      <c r="X3452" s="379"/>
      <c r="Y3452" s="379"/>
      <c r="Z3452" s="379"/>
      <c r="AA3452" s="380"/>
      <c r="AB3452" s="379"/>
      <c r="AC3452" s="379"/>
      <c r="AD3452" s="379"/>
      <c r="AE3452" s="381"/>
      <c r="AF3452" s="105"/>
      <c r="AG3452" s="381"/>
      <c r="AH3452" s="381"/>
      <c r="AI3452" s="381"/>
      <c r="AJ3452" s="381"/>
      <c r="AK3452" s="381"/>
      <c r="AL3452" s="381"/>
      <c r="AM3452" s="381"/>
    </row>
    <row r="3453" spans="1:39" x14ac:dyDescent="0.35">
      <c r="A3453" s="379"/>
      <c r="B3453" s="379"/>
      <c r="C3453" s="379"/>
      <c r="D3453" s="379"/>
      <c r="E3453" s="379"/>
      <c r="F3453" s="379"/>
      <c r="G3453" s="379"/>
      <c r="H3453" s="379"/>
      <c r="I3453" s="379"/>
      <c r="J3453" s="379"/>
      <c r="K3453" s="379"/>
      <c r="L3453" s="379"/>
      <c r="M3453" s="379"/>
      <c r="N3453" s="379"/>
      <c r="O3453" s="379"/>
      <c r="P3453" s="379"/>
      <c r="Q3453" s="379"/>
      <c r="R3453" s="379"/>
      <c r="S3453" s="379"/>
      <c r="T3453" s="379"/>
      <c r="U3453" s="379"/>
      <c r="V3453" s="379"/>
      <c r="W3453" s="379"/>
      <c r="X3453" s="379"/>
      <c r="Y3453" s="379"/>
      <c r="Z3453" s="379"/>
      <c r="AA3453" s="380"/>
      <c r="AB3453" s="379"/>
      <c r="AC3453" s="379"/>
      <c r="AD3453" s="379"/>
      <c r="AE3453" s="381"/>
      <c r="AF3453" s="105"/>
      <c r="AG3453" s="381"/>
      <c r="AH3453" s="381"/>
      <c r="AI3453" s="381"/>
      <c r="AJ3453" s="381"/>
      <c r="AK3453" s="381"/>
      <c r="AL3453" s="381"/>
      <c r="AM3453" s="381"/>
    </row>
    <row r="3454" spans="1:39" x14ac:dyDescent="0.35">
      <c r="A3454" s="379"/>
      <c r="B3454" s="379"/>
      <c r="C3454" s="379"/>
      <c r="D3454" s="379"/>
      <c r="E3454" s="379"/>
      <c r="F3454" s="379"/>
      <c r="G3454" s="379"/>
      <c r="H3454" s="379"/>
      <c r="I3454" s="379"/>
      <c r="J3454" s="379"/>
      <c r="K3454" s="379"/>
      <c r="L3454" s="379"/>
      <c r="M3454" s="379"/>
      <c r="N3454" s="379"/>
      <c r="O3454" s="379"/>
      <c r="P3454" s="379"/>
      <c r="Q3454" s="379"/>
      <c r="R3454" s="379"/>
      <c r="S3454" s="379"/>
      <c r="T3454" s="379"/>
      <c r="U3454" s="379"/>
      <c r="V3454" s="379"/>
      <c r="W3454" s="379"/>
      <c r="X3454" s="379"/>
      <c r="Y3454" s="379"/>
      <c r="Z3454" s="379"/>
      <c r="AA3454" s="380"/>
      <c r="AB3454" s="379"/>
      <c r="AC3454" s="379"/>
      <c r="AD3454" s="379"/>
      <c r="AE3454" s="381"/>
      <c r="AF3454" s="105"/>
      <c r="AG3454" s="381"/>
      <c r="AH3454" s="381"/>
      <c r="AI3454" s="381"/>
      <c r="AJ3454" s="381"/>
      <c r="AK3454" s="381"/>
      <c r="AL3454" s="381"/>
      <c r="AM3454" s="381"/>
    </row>
    <row r="3455" spans="1:39" x14ac:dyDescent="0.35">
      <c r="A3455" s="379"/>
      <c r="B3455" s="379"/>
      <c r="C3455" s="379"/>
      <c r="D3455" s="379"/>
      <c r="E3455" s="379"/>
      <c r="F3455" s="379"/>
      <c r="G3455" s="379"/>
      <c r="H3455" s="379"/>
      <c r="I3455" s="379"/>
      <c r="J3455" s="379"/>
      <c r="K3455" s="379"/>
      <c r="L3455" s="379"/>
      <c r="M3455" s="379"/>
      <c r="N3455" s="379"/>
      <c r="O3455" s="379"/>
      <c r="P3455" s="379"/>
      <c r="Q3455" s="379"/>
      <c r="R3455" s="379"/>
      <c r="S3455" s="379"/>
      <c r="T3455" s="379"/>
      <c r="U3455" s="379"/>
      <c r="V3455" s="379"/>
      <c r="W3455" s="379"/>
      <c r="X3455" s="379"/>
      <c r="Y3455" s="379"/>
      <c r="Z3455" s="379"/>
      <c r="AA3455" s="380"/>
      <c r="AB3455" s="379"/>
      <c r="AC3455" s="379"/>
      <c r="AD3455" s="379"/>
      <c r="AE3455" s="381"/>
      <c r="AF3455" s="105"/>
      <c r="AG3455" s="381"/>
      <c r="AH3455" s="381"/>
      <c r="AI3455" s="381"/>
      <c r="AJ3455" s="381"/>
      <c r="AK3455" s="381"/>
      <c r="AL3455" s="381"/>
      <c r="AM3455" s="381"/>
    </row>
    <row r="3456" spans="1:39" x14ac:dyDescent="0.35">
      <c r="A3456" s="379"/>
      <c r="B3456" s="379"/>
      <c r="C3456" s="379"/>
      <c r="D3456" s="379"/>
      <c r="E3456" s="379"/>
      <c r="F3456" s="379"/>
      <c r="G3456" s="379"/>
      <c r="H3456" s="379"/>
      <c r="I3456" s="379"/>
      <c r="J3456" s="379"/>
      <c r="K3456" s="379"/>
      <c r="L3456" s="379"/>
      <c r="M3456" s="379"/>
      <c r="N3456" s="379"/>
      <c r="O3456" s="379"/>
      <c r="P3456" s="379"/>
      <c r="Q3456" s="379"/>
      <c r="R3456" s="379"/>
      <c r="S3456" s="379"/>
      <c r="T3456" s="379"/>
      <c r="U3456" s="379"/>
      <c r="V3456" s="379"/>
      <c r="W3456" s="379"/>
      <c r="X3456" s="379"/>
      <c r="Y3456" s="379"/>
      <c r="Z3456" s="379"/>
      <c r="AA3456" s="380"/>
      <c r="AB3456" s="379"/>
      <c r="AC3456" s="379"/>
      <c r="AD3456" s="379"/>
      <c r="AE3456" s="381"/>
      <c r="AF3456" s="105"/>
      <c r="AG3456" s="381"/>
      <c r="AH3456" s="381"/>
      <c r="AI3456" s="381"/>
      <c r="AJ3456" s="381"/>
      <c r="AK3456" s="381"/>
      <c r="AL3456" s="381"/>
      <c r="AM3456" s="381"/>
    </row>
    <row r="3457" spans="1:39" x14ac:dyDescent="0.35">
      <c r="A3457" s="379"/>
      <c r="B3457" s="379"/>
      <c r="C3457" s="379"/>
      <c r="D3457" s="379"/>
      <c r="E3457" s="379"/>
      <c r="F3457" s="379"/>
      <c r="G3457" s="379"/>
      <c r="H3457" s="379"/>
      <c r="I3457" s="379"/>
      <c r="J3457" s="379"/>
      <c r="K3457" s="379"/>
      <c r="L3457" s="379"/>
      <c r="M3457" s="379"/>
      <c r="N3457" s="379"/>
      <c r="O3457" s="379"/>
      <c r="P3457" s="379"/>
      <c r="Q3457" s="379"/>
      <c r="R3457" s="379"/>
      <c r="S3457" s="379"/>
      <c r="T3457" s="379"/>
      <c r="U3457" s="379"/>
      <c r="V3457" s="379"/>
      <c r="W3457" s="379"/>
      <c r="X3457" s="379"/>
      <c r="Y3457" s="379"/>
      <c r="Z3457" s="379"/>
      <c r="AA3457" s="380"/>
      <c r="AB3457" s="379"/>
      <c r="AC3457" s="379"/>
      <c r="AD3457" s="379"/>
      <c r="AE3457" s="381"/>
      <c r="AF3457" s="105"/>
      <c r="AG3457" s="381"/>
      <c r="AH3457" s="381"/>
      <c r="AI3457" s="381"/>
      <c r="AJ3457" s="381"/>
      <c r="AK3457" s="381"/>
      <c r="AL3457" s="381"/>
      <c r="AM3457" s="381"/>
    </row>
    <row r="3458" spans="1:39" x14ac:dyDescent="0.35">
      <c r="A3458" s="379"/>
      <c r="B3458" s="379"/>
      <c r="C3458" s="379"/>
      <c r="D3458" s="379"/>
      <c r="E3458" s="379"/>
      <c r="F3458" s="379"/>
      <c r="G3458" s="379"/>
      <c r="H3458" s="379"/>
      <c r="I3458" s="379"/>
      <c r="J3458" s="379"/>
      <c r="K3458" s="379"/>
      <c r="L3458" s="379"/>
      <c r="M3458" s="379"/>
      <c r="N3458" s="379"/>
      <c r="O3458" s="379"/>
      <c r="P3458" s="379"/>
      <c r="Q3458" s="379"/>
      <c r="R3458" s="379"/>
      <c r="S3458" s="379"/>
      <c r="T3458" s="379"/>
      <c r="U3458" s="379"/>
      <c r="V3458" s="379"/>
      <c r="W3458" s="379"/>
      <c r="X3458" s="379"/>
      <c r="Y3458" s="379"/>
      <c r="Z3458" s="379"/>
      <c r="AA3458" s="380"/>
      <c r="AB3458" s="379"/>
      <c r="AC3458" s="379"/>
      <c r="AD3458" s="379"/>
      <c r="AE3458" s="381"/>
      <c r="AF3458" s="105"/>
      <c r="AG3458" s="381"/>
      <c r="AH3458" s="381"/>
      <c r="AI3458" s="381"/>
      <c r="AJ3458" s="381"/>
      <c r="AK3458" s="381"/>
      <c r="AL3458" s="381"/>
      <c r="AM3458" s="381"/>
    </row>
    <row r="3459" spans="1:39" x14ac:dyDescent="0.35">
      <c r="A3459" s="379"/>
      <c r="B3459" s="379"/>
      <c r="C3459" s="379"/>
      <c r="D3459" s="379"/>
      <c r="E3459" s="379"/>
      <c r="F3459" s="379"/>
      <c r="G3459" s="379"/>
      <c r="H3459" s="379"/>
      <c r="I3459" s="379"/>
      <c r="J3459" s="379"/>
      <c r="K3459" s="379"/>
      <c r="L3459" s="379"/>
      <c r="M3459" s="379"/>
      <c r="N3459" s="379"/>
      <c r="O3459" s="379"/>
      <c r="P3459" s="379"/>
      <c r="Q3459" s="379"/>
      <c r="R3459" s="379"/>
      <c r="S3459" s="379"/>
      <c r="T3459" s="379"/>
      <c r="U3459" s="379"/>
      <c r="V3459" s="379"/>
      <c r="W3459" s="379"/>
      <c r="X3459" s="379"/>
      <c r="Y3459" s="379"/>
      <c r="Z3459" s="379"/>
      <c r="AA3459" s="380"/>
      <c r="AB3459" s="379"/>
      <c r="AC3459" s="379"/>
      <c r="AD3459" s="379"/>
      <c r="AE3459" s="381"/>
      <c r="AF3459" s="105"/>
      <c r="AG3459" s="381"/>
      <c r="AH3459" s="381"/>
      <c r="AI3459" s="381"/>
      <c r="AJ3459" s="381"/>
      <c r="AK3459" s="381"/>
      <c r="AL3459" s="381"/>
      <c r="AM3459" s="381"/>
    </row>
    <row r="3460" spans="1:39" x14ac:dyDescent="0.35">
      <c r="A3460" s="379"/>
      <c r="B3460" s="379"/>
      <c r="C3460" s="379"/>
      <c r="D3460" s="379"/>
      <c r="E3460" s="379"/>
      <c r="F3460" s="379"/>
      <c r="G3460" s="379"/>
      <c r="H3460" s="379"/>
      <c r="I3460" s="379"/>
      <c r="J3460" s="379"/>
      <c r="K3460" s="379"/>
      <c r="L3460" s="379"/>
      <c r="M3460" s="379"/>
      <c r="N3460" s="379"/>
      <c r="O3460" s="379"/>
      <c r="P3460" s="379"/>
      <c r="Q3460" s="379"/>
      <c r="R3460" s="379"/>
      <c r="S3460" s="379"/>
      <c r="T3460" s="379"/>
      <c r="U3460" s="379"/>
      <c r="V3460" s="379"/>
      <c r="W3460" s="379"/>
      <c r="X3460" s="379"/>
      <c r="Y3460" s="379"/>
      <c r="Z3460" s="379"/>
      <c r="AA3460" s="380"/>
      <c r="AB3460" s="379"/>
      <c r="AC3460" s="379"/>
      <c r="AD3460" s="379"/>
      <c r="AE3460" s="381"/>
      <c r="AF3460" s="105"/>
      <c r="AG3460" s="381"/>
      <c r="AH3460" s="381"/>
      <c r="AI3460" s="381"/>
      <c r="AJ3460" s="381"/>
      <c r="AK3460" s="381"/>
      <c r="AL3460" s="381"/>
      <c r="AM3460" s="381"/>
    </row>
    <row r="3461" spans="1:39" x14ac:dyDescent="0.35">
      <c r="A3461" s="379"/>
      <c r="B3461" s="379"/>
      <c r="C3461" s="379"/>
      <c r="D3461" s="379"/>
      <c r="E3461" s="379"/>
      <c r="F3461" s="379"/>
      <c r="G3461" s="379"/>
      <c r="H3461" s="379"/>
      <c r="I3461" s="379"/>
      <c r="J3461" s="379"/>
      <c r="K3461" s="379"/>
      <c r="L3461" s="379"/>
      <c r="M3461" s="379"/>
      <c r="N3461" s="379"/>
      <c r="O3461" s="379"/>
      <c r="P3461" s="379"/>
      <c r="Q3461" s="379"/>
      <c r="R3461" s="379"/>
      <c r="S3461" s="379"/>
      <c r="T3461" s="379"/>
      <c r="U3461" s="379"/>
      <c r="V3461" s="379"/>
      <c r="W3461" s="379"/>
      <c r="X3461" s="379"/>
      <c r="Y3461" s="379"/>
      <c r="Z3461" s="379"/>
      <c r="AA3461" s="380"/>
      <c r="AB3461" s="379"/>
      <c r="AC3461" s="379"/>
      <c r="AD3461" s="379"/>
      <c r="AE3461" s="381"/>
      <c r="AF3461" s="105"/>
      <c r="AG3461" s="381"/>
      <c r="AH3461" s="381"/>
      <c r="AI3461" s="381"/>
      <c r="AJ3461" s="381"/>
      <c r="AK3461" s="381"/>
      <c r="AL3461" s="381"/>
      <c r="AM3461" s="381"/>
    </row>
    <row r="3462" spans="1:39" x14ac:dyDescent="0.35">
      <c r="A3462" s="379"/>
      <c r="B3462" s="379"/>
      <c r="C3462" s="379"/>
      <c r="D3462" s="379"/>
      <c r="E3462" s="379"/>
      <c r="F3462" s="379"/>
      <c r="G3462" s="379"/>
      <c r="H3462" s="379"/>
      <c r="I3462" s="379"/>
      <c r="J3462" s="379"/>
      <c r="K3462" s="379"/>
      <c r="L3462" s="379"/>
      <c r="M3462" s="379"/>
      <c r="N3462" s="379"/>
      <c r="O3462" s="379"/>
      <c r="P3462" s="379"/>
      <c r="Q3462" s="379"/>
      <c r="R3462" s="379"/>
      <c r="S3462" s="379"/>
      <c r="T3462" s="379"/>
      <c r="U3462" s="379"/>
      <c r="V3462" s="379"/>
      <c r="W3462" s="379"/>
      <c r="X3462" s="379"/>
      <c r="Y3462" s="379"/>
      <c r="Z3462" s="379"/>
      <c r="AA3462" s="380"/>
      <c r="AB3462" s="379"/>
      <c r="AC3462" s="379"/>
      <c r="AD3462" s="379"/>
      <c r="AE3462" s="381"/>
      <c r="AF3462" s="105"/>
      <c r="AG3462" s="381"/>
      <c r="AH3462" s="381"/>
      <c r="AI3462" s="381"/>
      <c r="AJ3462" s="381"/>
      <c r="AK3462" s="381"/>
      <c r="AL3462" s="381"/>
      <c r="AM3462" s="381"/>
    </row>
    <row r="3463" spans="1:39" x14ac:dyDescent="0.35">
      <c r="A3463" s="379"/>
      <c r="B3463" s="379"/>
      <c r="C3463" s="379"/>
      <c r="D3463" s="379"/>
      <c r="E3463" s="379"/>
      <c r="F3463" s="379"/>
      <c r="G3463" s="379"/>
      <c r="H3463" s="379"/>
      <c r="I3463" s="379"/>
      <c r="J3463" s="379"/>
      <c r="K3463" s="379"/>
      <c r="L3463" s="379"/>
      <c r="M3463" s="379"/>
      <c r="N3463" s="379"/>
      <c r="O3463" s="379"/>
      <c r="P3463" s="379"/>
      <c r="Q3463" s="379"/>
      <c r="R3463" s="379"/>
      <c r="S3463" s="379"/>
      <c r="T3463" s="379"/>
      <c r="U3463" s="379"/>
      <c r="V3463" s="379"/>
      <c r="W3463" s="379"/>
      <c r="X3463" s="379"/>
      <c r="Y3463" s="379"/>
      <c r="Z3463" s="379"/>
      <c r="AA3463" s="380"/>
      <c r="AB3463" s="379"/>
      <c r="AC3463" s="379"/>
      <c r="AD3463" s="379"/>
      <c r="AE3463" s="381"/>
      <c r="AF3463" s="105"/>
      <c r="AG3463" s="381"/>
      <c r="AH3463" s="381"/>
      <c r="AI3463" s="381"/>
      <c r="AJ3463" s="381"/>
      <c r="AK3463" s="381"/>
      <c r="AL3463" s="381"/>
      <c r="AM3463" s="381"/>
    </row>
    <row r="3464" spans="1:39" x14ac:dyDescent="0.35">
      <c r="A3464" s="379"/>
      <c r="B3464" s="379"/>
      <c r="C3464" s="379"/>
      <c r="D3464" s="379"/>
      <c r="E3464" s="379"/>
      <c r="F3464" s="379"/>
      <c r="G3464" s="379"/>
      <c r="H3464" s="379"/>
      <c r="I3464" s="379"/>
      <c r="J3464" s="379"/>
      <c r="K3464" s="379"/>
      <c r="L3464" s="379"/>
      <c r="M3464" s="379"/>
      <c r="N3464" s="379"/>
      <c r="O3464" s="379"/>
      <c r="P3464" s="379"/>
      <c r="Q3464" s="379"/>
      <c r="R3464" s="379"/>
      <c r="S3464" s="379"/>
      <c r="T3464" s="379"/>
      <c r="U3464" s="379"/>
      <c r="V3464" s="379"/>
      <c r="W3464" s="379"/>
      <c r="X3464" s="379"/>
      <c r="Y3464" s="379"/>
      <c r="Z3464" s="379"/>
      <c r="AA3464" s="380"/>
      <c r="AB3464" s="379"/>
      <c r="AC3464" s="379"/>
      <c r="AD3464" s="379"/>
      <c r="AE3464" s="381"/>
      <c r="AF3464" s="105"/>
      <c r="AG3464" s="381"/>
      <c r="AH3464" s="381"/>
      <c r="AI3464" s="381"/>
      <c r="AJ3464" s="381"/>
      <c r="AK3464" s="381"/>
      <c r="AL3464" s="381"/>
      <c r="AM3464" s="381"/>
    </row>
    <row r="3465" spans="1:39" x14ac:dyDescent="0.35">
      <c r="A3465" s="379"/>
      <c r="B3465" s="379"/>
      <c r="C3465" s="379"/>
      <c r="D3465" s="379"/>
      <c r="E3465" s="379"/>
      <c r="F3465" s="379"/>
      <c r="G3465" s="379"/>
      <c r="H3465" s="379"/>
      <c r="I3465" s="379"/>
      <c r="J3465" s="379"/>
      <c r="K3465" s="379"/>
      <c r="L3465" s="379"/>
      <c r="M3465" s="379"/>
      <c r="N3465" s="379"/>
      <c r="O3465" s="379"/>
      <c r="P3465" s="379"/>
      <c r="Q3465" s="379"/>
      <c r="R3465" s="379"/>
      <c r="S3465" s="379"/>
      <c r="T3465" s="379"/>
      <c r="U3465" s="379"/>
      <c r="V3465" s="379"/>
      <c r="W3465" s="379"/>
      <c r="X3465" s="379"/>
      <c r="Y3465" s="379"/>
      <c r="Z3465" s="379"/>
      <c r="AA3465" s="380"/>
      <c r="AB3465" s="379"/>
      <c r="AC3465" s="379"/>
      <c r="AD3465" s="379"/>
      <c r="AE3465" s="381"/>
      <c r="AF3465" s="105"/>
      <c r="AG3465" s="381"/>
      <c r="AH3465" s="381"/>
      <c r="AI3465" s="381"/>
      <c r="AJ3465" s="381"/>
      <c r="AK3465" s="381"/>
      <c r="AL3465" s="381"/>
      <c r="AM3465" s="381"/>
    </row>
    <row r="3466" spans="1:39" x14ac:dyDescent="0.35">
      <c r="A3466" s="379"/>
      <c r="B3466" s="379"/>
      <c r="C3466" s="379"/>
      <c r="D3466" s="379"/>
      <c r="E3466" s="379"/>
      <c r="F3466" s="379"/>
      <c r="G3466" s="379"/>
      <c r="H3466" s="379"/>
      <c r="I3466" s="379"/>
      <c r="J3466" s="379"/>
      <c r="K3466" s="379"/>
      <c r="L3466" s="379"/>
      <c r="M3466" s="379"/>
      <c r="N3466" s="379"/>
      <c r="O3466" s="379"/>
      <c r="P3466" s="379"/>
      <c r="Q3466" s="379"/>
      <c r="R3466" s="379"/>
      <c r="S3466" s="379"/>
      <c r="T3466" s="379"/>
      <c r="U3466" s="379"/>
      <c r="V3466" s="379"/>
      <c r="W3466" s="379"/>
      <c r="X3466" s="379"/>
      <c r="Y3466" s="379"/>
      <c r="Z3466" s="379"/>
      <c r="AA3466" s="380"/>
      <c r="AB3466" s="379"/>
      <c r="AC3466" s="379"/>
      <c r="AD3466" s="379"/>
      <c r="AE3466" s="381"/>
      <c r="AF3466" s="105"/>
      <c r="AG3466" s="381"/>
      <c r="AH3466" s="381"/>
      <c r="AI3466" s="381"/>
      <c r="AJ3466" s="381"/>
      <c r="AK3466" s="381"/>
      <c r="AL3466" s="381"/>
      <c r="AM3466" s="381"/>
    </row>
    <row r="3467" spans="1:39" x14ac:dyDescent="0.35">
      <c r="A3467" s="379"/>
      <c r="B3467" s="379"/>
      <c r="C3467" s="379"/>
      <c r="D3467" s="379"/>
      <c r="E3467" s="379"/>
      <c r="F3467" s="379"/>
      <c r="G3467" s="379"/>
      <c r="H3467" s="379"/>
      <c r="I3467" s="379"/>
      <c r="J3467" s="379"/>
      <c r="K3467" s="379"/>
      <c r="L3467" s="379"/>
      <c r="M3467" s="379"/>
      <c r="N3467" s="379"/>
      <c r="O3467" s="379"/>
      <c r="P3467" s="379"/>
      <c r="Q3467" s="379"/>
      <c r="R3467" s="379"/>
      <c r="S3467" s="379"/>
      <c r="T3467" s="379"/>
      <c r="U3467" s="379"/>
      <c r="V3467" s="379"/>
      <c r="W3467" s="379"/>
      <c r="X3467" s="379"/>
      <c r="Y3467" s="379"/>
      <c r="Z3467" s="379"/>
      <c r="AA3467" s="380"/>
      <c r="AB3467" s="379"/>
      <c r="AC3467" s="379"/>
      <c r="AD3467" s="379"/>
      <c r="AE3467" s="381"/>
      <c r="AF3467" s="105"/>
      <c r="AG3467" s="381"/>
      <c r="AH3467" s="381"/>
      <c r="AI3467" s="381"/>
      <c r="AJ3467" s="381"/>
      <c r="AK3467" s="381"/>
      <c r="AL3467" s="381"/>
      <c r="AM3467" s="381"/>
    </row>
    <row r="3468" spans="1:39" x14ac:dyDescent="0.35">
      <c r="A3468" s="379"/>
      <c r="B3468" s="379"/>
      <c r="C3468" s="379"/>
      <c r="D3468" s="379"/>
      <c r="E3468" s="379"/>
      <c r="F3468" s="379"/>
      <c r="G3468" s="379"/>
      <c r="H3468" s="379"/>
      <c r="I3468" s="379"/>
      <c r="J3468" s="379"/>
      <c r="K3468" s="379"/>
      <c r="L3468" s="379"/>
      <c r="M3468" s="379"/>
      <c r="N3468" s="379"/>
      <c r="O3468" s="379"/>
      <c r="P3468" s="379"/>
      <c r="Q3468" s="379"/>
      <c r="R3468" s="379"/>
      <c r="S3468" s="379"/>
      <c r="T3468" s="379"/>
      <c r="U3468" s="379"/>
      <c r="V3468" s="379"/>
      <c r="W3468" s="379"/>
      <c r="X3468" s="379"/>
      <c r="Y3468" s="379"/>
      <c r="Z3468" s="379"/>
      <c r="AA3468" s="380"/>
      <c r="AB3468" s="379"/>
      <c r="AC3468" s="379"/>
      <c r="AD3468" s="379"/>
      <c r="AE3468" s="381"/>
      <c r="AF3468" s="105"/>
      <c r="AG3468" s="381"/>
      <c r="AH3468" s="381"/>
      <c r="AI3468" s="381"/>
      <c r="AJ3468" s="381"/>
      <c r="AK3468" s="381"/>
      <c r="AL3468" s="381"/>
      <c r="AM3468" s="381"/>
    </row>
    <row r="3469" spans="1:39" x14ac:dyDescent="0.35">
      <c r="A3469" s="379"/>
      <c r="B3469" s="379"/>
      <c r="C3469" s="379"/>
      <c r="D3469" s="379"/>
      <c r="E3469" s="379"/>
      <c r="F3469" s="379"/>
      <c r="G3469" s="379"/>
      <c r="H3469" s="379"/>
      <c r="I3469" s="379"/>
      <c r="J3469" s="379"/>
      <c r="K3469" s="379"/>
      <c r="L3469" s="379"/>
      <c r="M3469" s="379"/>
      <c r="N3469" s="379"/>
      <c r="O3469" s="379"/>
      <c r="P3469" s="379"/>
      <c r="Q3469" s="379"/>
      <c r="R3469" s="379"/>
      <c r="S3469" s="379"/>
      <c r="T3469" s="379"/>
      <c r="U3469" s="379"/>
      <c r="V3469" s="379"/>
      <c r="W3469" s="379"/>
      <c r="X3469" s="379"/>
      <c r="Y3469" s="379"/>
      <c r="Z3469" s="379"/>
      <c r="AA3469" s="380"/>
      <c r="AB3469" s="379"/>
      <c r="AC3469" s="379"/>
      <c r="AD3469" s="379"/>
      <c r="AE3469" s="381"/>
      <c r="AF3469" s="105"/>
      <c r="AG3469" s="381"/>
      <c r="AH3469" s="381"/>
      <c r="AI3469" s="381"/>
      <c r="AJ3469" s="381"/>
      <c r="AK3469" s="381"/>
      <c r="AL3469" s="381"/>
      <c r="AM3469" s="381"/>
    </row>
    <row r="3470" spans="1:39" x14ac:dyDescent="0.35">
      <c r="A3470" s="379"/>
      <c r="B3470" s="379"/>
      <c r="C3470" s="379"/>
      <c r="D3470" s="379"/>
      <c r="E3470" s="379"/>
      <c r="F3470" s="379"/>
      <c r="G3470" s="379"/>
      <c r="H3470" s="379"/>
      <c r="I3470" s="379"/>
      <c r="J3470" s="379"/>
      <c r="K3470" s="379"/>
      <c r="L3470" s="379"/>
      <c r="M3470" s="379"/>
      <c r="N3470" s="379"/>
      <c r="O3470" s="379"/>
      <c r="P3470" s="379"/>
      <c r="Q3470" s="379"/>
      <c r="R3470" s="379"/>
      <c r="S3470" s="379"/>
      <c r="T3470" s="379"/>
      <c r="U3470" s="379"/>
      <c r="V3470" s="379"/>
      <c r="W3470" s="379"/>
      <c r="X3470" s="379"/>
      <c r="Y3470" s="379"/>
      <c r="Z3470" s="379"/>
      <c r="AA3470" s="380"/>
      <c r="AB3470" s="379"/>
      <c r="AC3470" s="379"/>
      <c r="AD3470" s="379"/>
      <c r="AE3470" s="381"/>
      <c r="AF3470" s="105"/>
      <c r="AG3470" s="381"/>
      <c r="AH3470" s="381"/>
      <c r="AI3470" s="381"/>
      <c r="AJ3470" s="381"/>
      <c r="AK3470" s="381"/>
      <c r="AL3470" s="381"/>
      <c r="AM3470" s="381"/>
    </row>
    <row r="3471" spans="1:39" x14ac:dyDescent="0.35">
      <c r="A3471" s="379"/>
      <c r="B3471" s="379"/>
      <c r="C3471" s="379"/>
      <c r="D3471" s="379"/>
      <c r="E3471" s="379"/>
      <c r="F3471" s="379"/>
      <c r="G3471" s="379"/>
      <c r="H3471" s="379"/>
      <c r="I3471" s="379"/>
      <c r="J3471" s="379"/>
      <c r="K3471" s="379"/>
      <c r="L3471" s="379"/>
      <c r="M3471" s="379"/>
      <c r="N3471" s="379"/>
      <c r="O3471" s="379"/>
      <c r="P3471" s="379"/>
      <c r="Q3471" s="379"/>
      <c r="R3471" s="379"/>
      <c r="S3471" s="379"/>
      <c r="T3471" s="379"/>
      <c r="U3471" s="379"/>
      <c r="V3471" s="379"/>
      <c r="W3471" s="379"/>
      <c r="X3471" s="379"/>
      <c r="Y3471" s="379"/>
      <c r="Z3471" s="379"/>
      <c r="AA3471" s="380"/>
      <c r="AB3471" s="379"/>
      <c r="AC3471" s="379"/>
      <c r="AD3471" s="379"/>
      <c r="AE3471" s="381"/>
      <c r="AF3471" s="105"/>
      <c r="AG3471" s="381"/>
      <c r="AH3471" s="381"/>
      <c r="AI3471" s="381"/>
      <c r="AJ3471" s="381"/>
      <c r="AK3471" s="381"/>
      <c r="AL3471" s="381"/>
      <c r="AM3471" s="381"/>
    </row>
    <row r="3472" spans="1:39" x14ac:dyDescent="0.35">
      <c r="A3472" s="379"/>
      <c r="B3472" s="379"/>
      <c r="C3472" s="379"/>
      <c r="D3472" s="379"/>
      <c r="E3472" s="379"/>
      <c r="F3472" s="379"/>
      <c r="G3472" s="379"/>
      <c r="H3472" s="379"/>
      <c r="I3472" s="379"/>
      <c r="J3472" s="379"/>
      <c r="K3472" s="379"/>
      <c r="L3472" s="379"/>
      <c r="M3472" s="379"/>
      <c r="N3472" s="379"/>
      <c r="O3472" s="379"/>
      <c r="P3472" s="379"/>
      <c r="Q3472" s="379"/>
      <c r="R3472" s="379"/>
      <c r="S3472" s="379"/>
      <c r="T3472" s="379"/>
      <c r="U3472" s="379"/>
      <c r="V3472" s="379"/>
      <c r="W3472" s="379"/>
      <c r="X3472" s="379"/>
      <c r="Y3472" s="379"/>
      <c r="Z3472" s="379"/>
      <c r="AA3472" s="380"/>
      <c r="AB3472" s="379"/>
      <c r="AC3472" s="379"/>
      <c r="AD3472" s="379"/>
      <c r="AE3472" s="381"/>
      <c r="AF3472" s="105"/>
      <c r="AG3472" s="381"/>
      <c r="AH3472" s="381"/>
      <c r="AI3472" s="381"/>
      <c r="AJ3472" s="381"/>
      <c r="AK3472" s="381"/>
      <c r="AL3472" s="381"/>
      <c r="AM3472" s="381"/>
    </row>
    <row r="3473" spans="1:39" x14ac:dyDescent="0.35">
      <c r="A3473" s="379"/>
      <c r="B3473" s="379"/>
      <c r="C3473" s="379"/>
      <c r="D3473" s="379"/>
      <c r="E3473" s="379"/>
      <c r="F3473" s="379"/>
      <c r="G3473" s="379"/>
      <c r="H3473" s="379"/>
      <c r="I3473" s="379"/>
      <c r="J3473" s="379"/>
      <c r="K3473" s="379"/>
      <c r="L3473" s="379"/>
      <c r="M3473" s="379"/>
      <c r="N3473" s="379"/>
      <c r="O3473" s="379"/>
      <c r="P3473" s="379"/>
      <c r="Q3473" s="379"/>
      <c r="R3473" s="379"/>
      <c r="S3473" s="379"/>
      <c r="T3473" s="379"/>
      <c r="U3473" s="379"/>
      <c r="V3473" s="379"/>
      <c r="W3473" s="379"/>
      <c r="X3473" s="379"/>
      <c r="Y3473" s="379"/>
      <c r="Z3473" s="379"/>
      <c r="AA3473" s="380"/>
      <c r="AB3473" s="379"/>
      <c r="AC3473" s="379"/>
      <c r="AD3473" s="379"/>
      <c r="AE3473" s="381"/>
      <c r="AF3473" s="105"/>
      <c r="AG3473" s="381"/>
      <c r="AH3473" s="381"/>
      <c r="AI3473" s="381"/>
      <c r="AJ3473" s="381"/>
      <c r="AK3473" s="381"/>
      <c r="AL3473" s="381"/>
      <c r="AM3473" s="381"/>
    </row>
    <row r="3474" spans="1:39" x14ac:dyDescent="0.35">
      <c r="A3474" s="379"/>
      <c r="B3474" s="379"/>
      <c r="C3474" s="379"/>
      <c r="D3474" s="379"/>
      <c r="E3474" s="379"/>
      <c r="F3474" s="379"/>
      <c r="G3474" s="379"/>
      <c r="H3474" s="379"/>
      <c r="I3474" s="379"/>
      <c r="J3474" s="379"/>
      <c r="K3474" s="379"/>
      <c r="L3474" s="379"/>
      <c r="M3474" s="379"/>
      <c r="N3474" s="379"/>
      <c r="O3474" s="379"/>
      <c r="P3474" s="379"/>
      <c r="Q3474" s="379"/>
      <c r="R3474" s="379"/>
      <c r="S3474" s="379"/>
      <c r="T3474" s="379"/>
      <c r="U3474" s="379"/>
      <c r="V3474" s="379"/>
      <c r="W3474" s="379"/>
      <c r="X3474" s="379"/>
      <c r="Y3474" s="379"/>
      <c r="Z3474" s="379"/>
      <c r="AA3474" s="380"/>
      <c r="AB3474" s="379"/>
      <c r="AC3474" s="379"/>
      <c r="AD3474" s="379"/>
      <c r="AE3474" s="381"/>
      <c r="AF3474" s="105"/>
      <c r="AG3474" s="381"/>
      <c r="AH3474" s="381"/>
      <c r="AI3474" s="381"/>
      <c r="AJ3474" s="381"/>
      <c r="AK3474" s="381"/>
      <c r="AL3474" s="381"/>
      <c r="AM3474" s="381"/>
    </row>
    <row r="3475" spans="1:39" x14ac:dyDescent="0.35">
      <c r="A3475" s="379"/>
      <c r="B3475" s="379"/>
      <c r="C3475" s="379"/>
      <c r="D3475" s="379"/>
      <c r="E3475" s="379"/>
      <c r="F3475" s="379"/>
      <c r="G3475" s="379"/>
      <c r="H3475" s="379"/>
      <c r="I3475" s="379"/>
      <c r="J3475" s="379"/>
      <c r="K3475" s="379"/>
      <c r="L3475" s="379"/>
      <c r="M3475" s="379"/>
      <c r="N3475" s="379"/>
      <c r="O3475" s="379"/>
      <c r="P3475" s="379"/>
      <c r="Q3475" s="379"/>
      <c r="R3475" s="379"/>
      <c r="S3475" s="379"/>
      <c r="T3475" s="379"/>
      <c r="U3475" s="379"/>
      <c r="V3475" s="379"/>
      <c r="W3475" s="379"/>
      <c r="X3475" s="379"/>
      <c r="Y3475" s="379"/>
      <c r="Z3475" s="379"/>
      <c r="AA3475" s="380"/>
      <c r="AB3475" s="379"/>
      <c r="AC3475" s="379"/>
      <c r="AD3475" s="379"/>
      <c r="AE3475" s="381"/>
      <c r="AF3475" s="105"/>
      <c r="AG3475" s="381"/>
      <c r="AH3475" s="381"/>
      <c r="AI3475" s="381"/>
      <c r="AJ3475" s="381"/>
      <c r="AK3475" s="381"/>
      <c r="AL3475" s="381"/>
      <c r="AM3475" s="381"/>
    </row>
    <row r="3476" spans="1:39" x14ac:dyDescent="0.35">
      <c r="A3476" s="379"/>
      <c r="B3476" s="379"/>
      <c r="C3476" s="379"/>
      <c r="D3476" s="379"/>
      <c r="E3476" s="379"/>
      <c r="F3476" s="379"/>
      <c r="G3476" s="379"/>
      <c r="H3476" s="379"/>
      <c r="I3476" s="379"/>
      <c r="J3476" s="379"/>
      <c r="K3476" s="379"/>
      <c r="L3476" s="379"/>
      <c r="M3476" s="379"/>
      <c r="N3476" s="379"/>
      <c r="O3476" s="379"/>
      <c r="P3476" s="379"/>
      <c r="Q3476" s="379"/>
      <c r="R3476" s="379"/>
      <c r="S3476" s="379"/>
      <c r="T3476" s="379"/>
      <c r="U3476" s="379"/>
      <c r="V3476" s="379"/>
      <c r="W3476" s="379"/>
      <c r="X3476" s="379"/>
      <c r="Y3476" s="379"/>
      <c r="Z3476" s="379"/>
      <c r="AA3476" s="380"/>
      <c r="AB3476" s="379"/>
      <c r="AC3476" s="379"/>
      <c r="AD3476" s="379"/>
      <c r="AE3476" s="381"/>
      <c r="AF3476" s="105"/>
      <c r="AG3476" s="381"/>
      <c r="AH3476" s="381"/>
      <c r="AI3476" s="381"/>
      <c r="AJ3476" s="381"/>
      <c r="AK3476" s="381"/>
      <c r="AL3476" s="381"/>
      <c r="AM3476" s="381"/>
    </row>
    <row r="3477" spans="1:39" x14ac:dyDescent="0.35">
      <c r="A3477" s="379"/>
      <c r="B3477" s="379"/>
      <c r="C3477" s="379"/>
      <c r="D3477" s="379"/>
      <c r="E3477" s="379"/>
      <c r="F3477" s="379"/>
      <c r="G3477" s="379"/>
      <c r="H3477" s="379"/>
      <c r="I3477" s="379"/>
      <c r="J3477" s="379"/>
      <c r="K3477" s="379"/>
      <c r="L3477" s="379"/>
      <c r="M3477" s="379"/>
      <c r="N3477" s="379"/>
      <c r="O3477" s="379"/>
      <c r="P3477" s="379"/>
      <c r="Q3477" s="379"/>
      <c r="R3477" s="379"/>
      <c r="S3477" s="379"/>
      <c r="T3477" s="379"/>
      <c r="U3477" s="379"/>
      <c r="V3477" s="379"/>
      <c r="W3477" s="379"/>
      <c r="X3477" s="379"/>
      <c r="Y3477" s="379"/>
      <c r="Z3477" s="379"/>
      <c r="AA3477" s="380"/>
      <c r="AB3477" s="379"/>
      <c r="AC3477" s="379"/>
      <c r="AD3477" s="379"/>
      <c r="AE3477" s="381"/>
      <c r="AF3477" s="105"/>
      <c r="AG3477" s="381"/>
      <c r="AH3477" s="381"/>
      <c r="AI3477" s="381"/>
      <c r="AJ3477" s="381"/>
      <c r="AK3477" s="381"/>
      <c r="AL3477" s="381"/>
      <c r="AM3477" s="381"/>
    </row>
    <row r="3478" spans="1:39" x14ac:dyDescent="0.35">
      <c r="A3478" s="379"/>
      <c r="B3478" s="379"/>
      <c r="C3478" s="379"/>
      <c r="D3478" s="379"/>
      <c r="E3478" s="379"/>
      <c r="F3478" s="379"/>
      <c r="G3478" s="379"/>
      <c r="H3478" s="379"/>
      <c r="I3478" s="379"/>
      <c r="J3478" s="379"/>
      <c r="K3478" s="379"/>
      <c r="L3478" s="379"/>
      <c r="M3478" s="379"/>
      <c r="N3478" s="379"/>
      <c r="O3478" s="379"/>
      <c r="P3478" s="379"/>
      <c r="Q3478" s="379"/>
      <c r="R3478" s="379"/>
      <c r="S3478" s="379"/>
      <c r="T3478" s="379"/>
      <c r="U3478" s="379"/>
      <c r="V3478" s="379"/>
      <c r="W3478" s="379"/>
      <c r="X3478" s="379"/>
      <c r="Y3478" s="379"/>
      <c r="Z3478" s="379"/>
      <c r="AA3478" s="380"/>
      <c r="AB3478" s="379"/>
      <c r="AC3478" s="379"/>
      <c r="AD3478" s="379"/>
      <c r="AE3478" s="381"/>
      <c r="AF3478" s="105"/>
      <c r="AG3478" s="381"/>
      <c r="AH3478" s="381"/>
      <c r="AI3478" s="381"/>
      <c r="AJ3478" s="381"/>
      <c r="AK3478" s="381"/>
      <c r="AL3478" s="381"/>
      <c r="AM3478" s="381"/>
    </row>
    <row r="3479" spans="1:39" x14ac:dyDescent="0.35">
      <c r="A3479" s="379"/>
      <c r="B3479" s="379"/>
      <c r="C3479" s="379"/>
      <c r="D3479" s="379"/>
      <c r="E3479" s="379"/>
      <c r="F3479" s="379"/>
      <c r="G3479" s="379"/>
      <c r="H3479" s="379"/>
      <c r="I3479" s="379"/>
      <c r="J3479" s="379"/>
      <c r="K3479" s="379"/>
      <c r="L3479" s="379"/>
      <c r="M3479" s="379"/>
      <c r="N3479" s="379"/>
      <c r="O3479" s="379"/>
      <c r="P3479" s="379"/>
      <c r="Q3479" s="379"/>
      <c r="R3479" s="379"/>
      <c r="S3479" s="379"/>
      <c r="T3479" s="379"/>
      <c r="U3479" s="379"/>
      <c r="V3479" s="379"/>
      <c r="W3479" s="379"/>
      <c r="X3479" s="379"/>
      <c r="Y3479" s="379"/>
      <c r="Z3479" s="379"/>
      <c r="AA3479" s="380"/>
      <c r="AB3479" s="379"/>
      <c r="AC3479" s="379"/>
      <c r="AD3479" s="379"/>
      <c r="AE3479" s="381"/>
      <c r="AF3479" s="105"/>
      <c r="AG3479" s="381"/>
      <c r="AH3479" s="381"/>
      <c r="AI3479" s="381"/>
      <c r="AJ3479" s="381"/>
      <c r="AK3479" s="381"/>
      <c r="AL3479" s="381"/>
      <c r="AM3479" s="381"/>
    </row>
    <row r="3480" spans="1:39" x14ac:dyDescent="0.35">
      <c r="A3480" s="379"/>
      <c r="B3480" s="379"/>
      <c r="C3480" s="379"/>
      <c r="D3480" s="379"/>
      <c r="E3480" s="379"/>
      <c r="F3480" s="379"/>
      <c r="G3480" s="379"/>
      <c r="H3480" s="379"/>
      <c r="I3480" s="379"/>
      <c r="J3480" s="379"/>
      <c r="K3480" s="379"/>
      <c r="L3480" s="379"/>
      <c r="M3480" s="379"/>
      <c r="N3480" s="379"/>
      <c r="O3480" s="379"/>
      <c r="P3480" s="379"/>
      <c r="Q3480" s="379"/>
      <c r="R3480" s="379"/>
      <c r="S3480" s="379"/>
      <c r="T3480" s="379"/>
      <c r="U3480" s="379"/>
      <c r="V3480" s="379"/>
      <c r="W3480" s="379"/>
      <c r="X3480" s="379"/>
      <c r="Y3480" s="379"/>
      <c r="Z3480" s="379"/>
      <c r="AA3480" s="380"/>
      <c r="AB3480" s="379"/>
      <c r="AC3480" s="379"/>
      <c r="AD3480" s="379"/>
      <c r="AE3480" s="381"/>
      <c r="AF3480" s="105"/>
      <c r="AG3480" s="381"/>
      <c r="AH3480" s="381"/>
      <c r="AI3480" s="381"/>
      <c r="AJ3480" s="381"/>
      <c r="AK3480" s="381"/>
      <c r="AL3480" s="381"/>
      <c r="AM3480" s="381"/>
    </row>
    <row r="3481" spans="1:39" x14ac:dyDescent="0.35">
      <c r="A3481" s="379"/>
      <c r="B3481" s="379"/>
      <c r="C3481" s="379"/>
      <c r="D3481" s="379"/>
      <c r="E3481" s="379"/>
      <c r="F3481" s="379"/>
      <c r="G3481" s="379"/>
      <c r="H3481" s="379"/>
      <c r="I3481" s="379"/>
      <c r="J3481" s="379"/>
      <c r="K3481" s="379"/>
      <c r="L3481" s="379"/>
      <c r="M3481" s="379"/>
      <c r="N3481" s="379"/>
      <c r="O3481" s="379"/>
      <c r="P3481" s="379"/>
      <c r="Q3481" s="379"/>
      <c r="R3481" s="379"/>
      <c r="S3481" s="379"/>
      <c r="T3481" s="379"/>
      <c r="U3481" s="379"/>
      <c r="V3481" s="379"/>
      <c r="W3481" s="379"/>
      <c r="X3481" s="379"/>
      <c r="Y3481" s="379"/>
      <c r="Z3481" s="379"/>
      <c r="AA3481" s="380"/>
      <c r="AB3481" s="379"/>
      <c r="AC3481" s="379"/>
      <c r="AD3481" s="379"/>
      <c r="AE3481" s="381"/>
      <c r="AF3481" s="105"/>
      <c r="AG3481" s="381"/>
      <c r="AH3481" s="381"/>
      <c r="AI3481" s="381"/>
      <c r="AJ3481" s="381"/>
      <c r="AK3481" s="381"/>
      <c r="AL3481" s="381"/>
      <c r="AM3481" s="381"/>
    </row>
    <row r="3482" spans="1:39" x14ac:dyDescent="0.35">
      <c r="A3482" s="379"/>
      <c r="B3482" s="379"/>
      <c r="C3482" s="379"/>
      <c r="D3482" s="379"/>
      <c r="E3482" s="379"/>
      <c r="F3482" s="379"/>
      <c r="G3482" s="379"/>
      <c r="H3482" s="379"/>
      <c r="I3482" s="379"/>
      <c r="J3482" s="379"/>
      <c r="K3482" s="379"/>
      <c r="L3482" s="379"/>
      <c r="M3482" s="379"/>
      <c r="N3482" s="379"/>
      <c r="O3482" s="379"/>
      <c r="P3482" s="379"/>
      <c r="Q3482" s="379"/>
      <c r="R3482" s="379"/>
      <c r="S3482" s="379"/>
      <c r="T3482" s="379"/>
      <c r="U3482" s="379"/>
      <c r="V3482" s="379"/>
      <c r="W3482" s="379"/>
      <c r="X3482" s="379"/>
      <c r="Y3482" s="379"/>
      <c r="Z3482" s="379"/>
      <c r="AA3482" s="380"/>
      <c r="AB3482" s="379"/>
      <c r="AC3482" s="379"/>
      <c r="AD3482" s="379"/>
      <c r="AE3482" s="381"/>
      <c r="AF3482" s="105"/>
      <c r="AG3482" s="381"/>
      <c r="AH3482" s="381"/>
      <c r="AI3482" s="381"/>
      <c r="AJ3482" s="381"/>
      <c r="AK3482" s="381"/>
      <c r="AL3482" s="381"/>
      <c r="AM3482" s="381"/>
    </row>
    <row r="3483" spans="1:39" x14ac:dyDescent="0.35">
      <c r="A3483" s="379"/>
      <c r="B3483" s="379"/>
      <c r="C3483" s="379"/>
      <c r="D3483" s="379"/>
      <c r="E3483" s="379"/>
      <c r="F3483" s="379"/>
      <c r="G3483" s="379"/>
      <c r="H3483" s="379"/>
      <c r="I3483" s="379"/>
      <c r="J3483" s="379"/>
      <c r="K3483" s="379"/>
      <c r="L3483" s="379"/>
      <c r="M3483" s="379"/>
      <c r="N3483" s="379"/>
      <c r="O3483" s="379"/>
      <c r="P3483" s="379"/>
      <c r="Q3483" s="379"/>
      <c r="R3483" s="379"/>
      <c r="S3483" s="379"/>
      <c r="T3483" s="379"/>
      <c r="U3483" s="379"/>
      <c r="V3483" s="379"/>
      <c r="W3483" s="379"/>
      <c r="X3483" s="379"/>
      <c r="Y3483" s="379"/>
      <c r="Z3483" s="379"/>
      <c r="AA3483" s="380"/>
      <c r="AB3483" s="379"/>
      <c r="AC3483" s="379"/>
      <c r="AD3483" s="379"/>
      <c r="AE3483" s="381"/>
      <c r="AF3483" s="105"/>
      <c r="AG3483" s="381"/>
      <c r="AH3483" s="381"/>
      <c r="AI3483" s="381"/>
      <c r="AJ3483" s="381"/>
      <c r="AK3483" s="381"/>
      <c r="AL3483" s="381"/>
      <c r="AM3483" s="381"/>
    </row>
    <row r="3484" spans="1:39" x14ac:dyDescent="0.35">
      <c r="A3484" s="379"/>
      <c r="B3484" s="379"/>
      <c r="C3484" s="379"/>
      <c r="D3484" s="379"/>
      <c r="E3484" s="379"/>
      <c r="F3484" s="379"/>
      <c r="G3484" s="379"/>
      <c r="H3484" s="379"/>
      <c r="I3484" s="379"/>
      <c r="J3484" s="379"/>
      <c r="K3484" s="379"/>
      <c r="L3484" s="379"/>
      <c r="M3484" s="379"/>
      <c r="N3484" s="379"/>
      <c r="O3484" s="379"/>
      <c r="P3484" s="379"/>
      <c r="Q3484" s="379"/>
      <c r="R3484" s="379"/>
      <c r="S3484" s="379"/>
      <c r="T3484" s="379"/>
      <c r="U3484" s="379"/>
      <c r="V3484" s="379"/>
      <c r="W3484" s="379"/>
      <c r="X3484" s="379"/>
      <c r="Y3484" s="379"/>
      <c r="Z3484" s="379"/>
      <c r="AA3484" s="380"/>
      <c r="AB3484" s="379"/>
      <c r="AC3484" s="379"/>
      <c r="AD3484" s="379"/>
      <c r="AE3484" s="381"/>
      <c r="AF3484" s="105"/>
      <c r="AG3484" s="381"/>
      <c r="AH3484" s="381"/>
      <c r="AI3484" s="381"/>
      <c r="AJ3484" s="381"/>
      <c r="AK3484" s="381"/>
      <c r="AL3484" s="381"/>
      <c r="AM3484" s="381"/>
    </row>
    <row r="3485" spans="1:39" x14ac:dyDescent="0.35">
      <c r="A3485" s="379"/>
      <c r="B3485" s="379"/>
      <c r="C3485" s="379"/>
      <c r="D3485" s="379"/>
      <c r="E3485" s="379"/>
      <c r="F3485" s="379"/>
      <c r="G3485" s="379"/>
      <c r="H3485" s="379"/>
      <c r="I3485" s="379"/>
      <c r="J3485" s="379"/>
      <c r="K3485" s="379"/>
      <c r="L3485" s="379"/>
      <c r="M3485" s="379"/>
      <c r="N3485" s="379"/>
      <c r="O3485" s="379"/>
      <c r="P3485" s="379"/>
      <c r="Q3485" s="379"/>
      <c r="R3485" s="379"/>
      <c r="S3485" s="379"/>
      <c r="T3485" s="379"/>
      <c r="U3485" s="379"/>
      <c r="V3485" s="379"/>
      <c r="W3485" s="379"/>
      <c r="X3485" s="379"/>
      <c r="Y3485" s="379"/>
      <c r="Z3485" s="379"/>
      <c r="AA3485" s="380"/>
      <c r="AB3485" s="379"/>
      <c r="AC3485" s="379"/>
      <c r="AD3485" s="379"/>
      <c r="AE3485" s="381"/>
      <c r="AF3485" s="105"/>
      <c r="AG3485" s="381"/>
      <c r="AH3485" s="381"/>
      <c r="AI3485" s="381"/>
      <c r="AJ3485" s="381"/>
      <c r="AK3485" s="381"/>
      <c r="AL3485" s="381"/>
      <c r="AM3485" s="381"/>
    </row>
    <row r="3486" spans="1:39" x14ac:dyDescent="0.35">
      <c r="A3486" s="379"/>
      <c r="B3486" s="379"/>
      <c r="C3486" s="379"/>
      <c r="D3486" s="379"/>
      <c r="E3486" s="379"/>
      <c r="F3486" s="379"/>
      <c r="G3486" s="379"/>
      <c r="H3486" s="379"/>
      <c r="I3486" s="379"/>
      <c r="J3486" s="379"/>
      <c r="K3486" s="379"/>
      <c r="L3486" s="379"/>
      <c r="M3486" s="379"/>
      <c r="N3486" s="379"/>
      <c r="O3486" s="379"/>
      <c r="P3486" s="379"/>
      <c r="Q3486" s="379"/>
      <c r="R3486" s="379"/>
      <c r="S3486" s="379"/>
      <c r="T3486" s="379"/>
      <c r="U3486" s="379"/>
      <c r="V3486" s="379"/>
      <c r="W3486" s="379"/>
      <c r="X3486" s="379"/>
      <c r="Y3486" s="379"/>
      <c r="Z3486" s="379"/>
      <c r="AA3486" s="380"/>
      <c r="AB3486" s="379"/>
      <c r="AC3486" s="379"/>
      <c r="AD3486" s="379"/>
      <c r="AE3486" s="381"/>
      <c r="AF3486" s="105"/>
      <c r="AG3486" s="381"/>
      <c r="AH3486" s="381"/>
      <c r="AI3486" s="381"/>
      <c r="AJ3486" s="381"/>
      <c r="AK3486" s="381"/>
      <c r="AL3486" s="381"/>
      <c r="AM3486" s="381"/>
    </row>
    <row r="3487" spans="1:39" x14ac:dyDescent="0.35">
      <c r="A3487" s="379"/>
      <c r="B3487" s="379"/>
      <c r="C3487" s="379"/>
      <c r="D3487" s="379"/>
      <c r="E3487" s="379"/>
      <c r="F3487" s="379"/>
      <c r="G3487" s="379"/>
      <c r="H3487" s="379"/>
      <c r="I3487" s="379"/>
      <c r="J3487" s="379"/>
      <c r="K3487" s="379"/>
      <c r="L3487" s="379"/>
      <c r="M3487" s="379"/>
      <c r="N3487" s="379"/>
      <c r="O3487" s="379"/>
      <c r="P3487" s="379"/>
      <c r="Q3487" s="379"/>
      <c r="R3487" s="379"/>
      <c r="S3487" s="379"/>
      <c r="T3487" s="379"/>
      <c r="U3487" s="379"/>
      <c r="V3487" s="379"/>
      <c r="W3487" s="379"/>
      <c r="X3487" s="379"/>
      <c r="Y3487" s="379"/>
      <c r="Z3487" s="379"/>
      <c r="AA3487" s="380"/>
      <c r="AB3487" s="379"/>
      <c r="AC3487" s="379"/>
      <c r="AD3487" s="379"/>
      <c r="AE3487" s="381"/>
      <c r="AF3487" s="105"/>
      <c r="AG3487" s="381"/>
      <c r="AH3487" s="381"/>
      <c r="AI3487" s="381"/>
      <c r="AJ3487" s="381"/>
      <c r="AK3487" s="381"/>
      <c r="AL3487" s="381"/>
      <c r="AM3487" s="381"/>
    </row>
    <row r="3488" spans="1:39" x14ac:dyDescent="0.35">
      <c r="A3488" s="379"/>
      <c r="B3488" s="379"/>
      <c r="C3488" s="379"/>
      <c r="D3488" s="379"/>
      <c r="E3488" s="379"/>
      <c r="F3488" s="379"/>
      <c r="G3488" s="379"/>
      <c r="H3488" s="379"/>
      <c r="I3488" s="379"/>
      <c r="J3488" s="379"/>
      <c r="K3488" s="379"/>
      <c r="L3488" s="379"/>
      <c r="M3488" s="379"/>
      <c r="N3488" s="379"/>
      <c r="O3488" s="379"/>
      <c r="P3488" s="379"/>
      <c r="Q3488" s="379"/>
      <c r="R3488" s="379"/>
      <c r="S3488" s="379"/>
      <c r="T3488" s="379"/>
      <c r="U3488" s="379"/>
      <c r="V3488" s="379"/>
      <c r="W3488" s="379"/>
      <c r="X3488" s="379"/>
      <c r="Y3488" s="379"/>
      <c r="Z3488" s="379"/>
      <c r="AA3488" s="380"/>
      <c r="AB3488" s="379"/>
      <c r="AC3488" s="379"/>
      <c r="AD3488" s="379"/>
      <c r="AE3488" s="381"/>
      <c r="AF3488" s="105"/>
      <c r="AG3488" s="381"/>
      <c r="AH3488" s="381"/>
      <c r="AI3488" s="381"/>
      <c r="AJ3488" s="381"/>
      <c r="AK3488" s="381"/>
      <c r="AL3488" s="381"/>
      <c r="AM3488" s="381"/>
    </row>
    <row r="3489" spans="1:39" x14ac:dyDescent="0.35">
      <c r="A3489" s="379"/>
      <c r="B3489" s="379"/>
      <c r="C3489" s="379"/>
      <c r="D3489" s="379"/>
      <c r="E3489" s="379"/>
      <c r="F3489" s="379"/>
      <c r="G3489" s="379"/>
      <c r="H3489" s="379"/>
      <c r="I3489" s="379"/>
      <c r="J3489" s="379"/>
      <c r="K3489" s="379"/>
      <c r="L3489" s="379"/>
      <c r="M3489" s="379"/>
      <c r="N3489" s="379"/>
      <c r="O3489" s="379"/>
      <c r="P3489" s="379"/>
      <c r="Q3489" s="379"/>
      <c r="R3489" s="379"/>
      <c r="S3489" s="379"/>
      <c r="T3489" s="379"/>
      <c r="U3489" s="379"/>
      <c r="V3489" s="379"/>
      <c r="W3489" s="379"/>
      <c r="X3489" s="379"/>
      <c r="Y3489" s="379"/>
      <c r="Z3489" s="379"/>
      <c r="AA3489" s="380"/>
      <c r="AB3489" s="379"/>
      <c r="AC3489" s="379"/>
      <c r="AD3489" s="379"/>
      <c r="AE3489" s="381"/>
      <c r="AF3489" s="105"/>
      <c r="AG3489" s="381"/>
      <c r="AH3489" s="381"/>
      <c r="AI3489" s="381"/>
      <c r="AJ3489" s="381"/>
      <c r="AK3489" s="381"/>
      <c r="AL3489" s="381"/>
      <c r="AM3489" s="381"/>
    </row>
    <row r="3490" spans="1:39" x14ac:dyDescent="0.35">
      <c r="A3490" s="379"/>
      <c r="B3490" s="379"/>
      <c r="C3490" s="379"/>
      <c r="D3490" s="379"/>
      <c r="E3490" s="379"/>
      <c r="F3490" s="379"/>
      <c r="G3490" s="379"/>
      <c r="H3490" s="379"/>
      <c r="I3490" s="379"/>
      <c r="J3490" s="379"/>
      <c r="K3490" s="379"/>
      <c r="L3490" s="379"/>
      <c r="M3490" s="379"/>
      <c r="N3490" s="379"/>
      <c r="O3490" s="379"/>
      <c r="P3490" s="379"/>
      <c r="Q3490" s="379"/>
      <c r="R3490" s="379"/>
      <c r="S3490" s="379"/>
      <c r="T3490" s="379"/>
      <c r="U3490" s="379"/>
      <c r="V3490" s="379"/>
      <c r="W3490" s="379"/>
      <c r="X3490" s="379"/>
      <c r="Y3490" s="379"/>
      <c r="Z3490" s="379"/>
      <c r="AA3490" s="380"/>
      <c r="AB3490" s="379"/>
      <c r="AC3490" s="379"/>
      <c r="AD3490" s="379"/>
      <c r="AE3490" s="381"/>
      <c r="AF3490" s="105"/>
      <c r="AG3490" s="381"/>
      <c r="AH3490" s="381"/>
      <c r="AI3490" s="381"/>
      <c r="AJ3490" s="381"/>
      <c r="AK3490" s="381"/>
      <c r="AL3490" s="381"/>
      <c r="AM3490" s="381"/>
    </row>
    <row r="3491" spans="1:39" x14ac:dyDescent="0.35">
      <c r="A3491" s="379"/>
      <c r="B3491" s="379"/>
      <c r="C3491" s="379"/>
      <c r="D3491" s="379"/>
      <c r="E3491" s="379"/>
      <c r="F3491" s="379"/>
      <c r="G3491" s="379"/>
      <c r="H3491" s="379"/>
      <c r="I3491" s="379"/>
      <c r="J3491" s="379"/>
      <c r="K3491" s="379"/>
      <c r="L3491" s="379"/>
      <c r="M3491" s="379"/>
      <c r="N3491" s="379"/>
      <c r="O3491" s="379"/>
      <c r="P3491" s="379"/>
      <c r="Q3491" s="379"/>
      <c r="R3491" s="379"/>
      <c r="S3491" s="379"/>
      <c r="T3491" s="379"/>
      <c r="U3491" s="379"/>
      <c r="V3491" s="379"/>
      <c r="W3491" s="379"/>
      <c r="X3491" s="379"/>
      <c r="Y3491" s="379"/>
      <c r="Z3491" s="379"/>
      <c r="AA3491" s="380"/>
      <c r="AB3491" s="379"/>
      <c r="AC3491" s="379"/>
      <c r="AD3491" s="379"/>
      <c r="AE3491" s="381"/>
      <c r="AF3491" s="105"/>
      <c r="AG3491" s="381"/>
      <c r="AH3491" s="381"/>
      <c r="AI3491" s="381"/>
      <c r="AJ3491" s="381"/>
      <c r="AK3491" s="381"/>
      <c r="AL3491" s="381"/>
      <c r="AM3491" s="381"/>
    </row>
    <row r="3492" spans="1:39" x14ac:dyDescent="0.35">
      <c r="A3492" s="379"/>
      <c r="B3492" s="379"/>
      <c r="C3492" s="379"/>
      <c r="D3492" s="379"/>
      <c r="E3492" s="379"/>
      <c r="F3492" s="379"/>
      <c r="G3492" s="379"/>
      <c r="H3492" s="379"/>
      <c r="I3492" s="379"/>
      <c r="J3492" s="379"/>
      <c r="K3492" s="379"/>
      <c r="L3492" s="379"/>
      <c r="M3492" s="379"/>
      <c r="N3492" s="379"/>
      <c r="O3492" s="379"/>
      <c r="P3492" s="379"/>
      <c r="Q3492" s="379"/>
      <c r="R3492" s="379"/>
      <c r="S3492" s="379"/>
      <c r="T3492" s="379"/>
      <c r="U3492" s="379"/>
      <c r="V3492" s="379"/>
      <c r="W3492" s="379"/>
      <c r="X3492" s="379"/>
      <c r="Y3492" s="379"/>
      <c r="Z3492" s="379"/>
      <c r="AA3492" s="380"/>
      <c r="AB3492" s="379"/>
      <c r="AC3492" s="379"/>
      <c r="AD3492" s="379"/>
      <c r="AE3492" s="381"/>
      <c r="AF3492" s="105"/>
      <c r="AG3492" s="381"/>
      <c r="AH3492" s="381"/>
      <c r="AI3492" s="381"/>
      <c r="AJ3492" s="381"/>
      <c r="AK3492" s="381"/>
      <c r="AL3492" s="381"/>
      <c r="AM3492" s="381"/>
    </row>
    <row r="3493" spans="1:39" x14ac:dyDescent="0.35">
      <c r="A3493" s="379"/>
      <c r="B3493" s="379"/>
      <c r="C3493" s="379"/>
      <c r="D3493" s="379"/>
      <c r="E3493" s="379"/>
      <c r="F3493" s="379"/>
      <c r="G3493" s="379"/>
      <c r="H3493" s="379"/>
      <c r="I3493" s="379"/>
      <c r="J3493" s="379"/>
      <c r="K3493" s="379"/>
      <c r="L3493" s="379"/>
      <c r="M3493" s="379"/>
      <c r="N3493" s="379"/>
      <c r="O3493" s="379"/>
      <c r="P3493" s="379"/>
      <c r="Q3493" s="379"/>
      <c r="R3493" s="379"/>
      <c r="S3493" s="379"/>
      <c r="T3493" s="379"/>
      <c r="U3493" s="379"/>
      <c r="V3493" s="379"/>
      <c r="W3493" s="379"/>
      <c r="X3493" s="379"/>
      <c r="Y3493" s="379"/>
      <c r="Z3493" s="379"/>
      <c r="AA3493" s="380"/>
      <c r="AB3493" s="379"/>
      <c r="AC3493" s="379"/>
      <c r="AD3493" s="379"/>
      <c r="AE3493" s="381"/>
      <c r="AF3493" s="105"/>
      <c r="AG3493" s="381"/>
      <c r="AH3493" s="381"/>
      <c r="AI3493" s="381"/>
      <c r="AJ3493" s="381"/>
      <c r="AK3493" s="381"/>
      <c r="AL3493" s="381"/>
      <c r="AM3493" s="381"/>
    </row>
    <row r="3494" spans="1:39" x14ac:dyDescent="0.35">
      <c r="A3494" s="379"/>
      <c r="B3494" s="379"/>
      <c r="C3494" s="379"/>
      <c r="D3494" s="379"/>
      <c r="E3494" s="379"/>
      <c r="F3494" s="379"/>
      <c r="G3494" s="379"/>
      <c r="H3494" s="379"/>
      <c r="I3494" s="379"/>
      <c r="J3494" s="379"/>
      <c r="K3494" s="379"/>
      <c r="L3494" s="379"/>
      <c r="M3494" s="379"/>
      <c r="N3494" s="379"/>
      <c r="O3494" s="379"/>
      <c r="P3494" s="379"/>
      <c r="Q3494" s="379"/>
      <c r="R3494" s="379"/>
      <c r="S3494" s="379"/>
      <c r="T3494" s="379"/>
      <c r="U3494" s="379"/>
      <c r="V3494" s="379"/>
      <c r="W3494" s="379"/>
      <c r="X3494" s="379"/>
      <c r="Y3494" s="379"/>
      <c r="Z3494" s="379"/>
      <c r="AA3494" s="380"/>
      <c r="AB3494" s="379"/>
      <c r="AC3494" s="379"/>
      <c r="AD3494" s="379"/>
      <c r="AE3494" s="381"/>
      <c r="AF3494" s="105"/>
      <c r="AG3494" s="381"/>
      <c r="AH3494" s="381"/>
      <c r="AI3494" s="381"/>
      <c r="AJ3494" s="381"/>
      <c r="AK3494" s="381"/>
      <c r="AL3494" s="381"/>
      <c r="AM3494" s="381"/>
    </row>
    <row r="3495" spans="1:39" x14ac:dyDescent="0.35">
      <c r="A3495" s="379"/>
      <c r="B3495" s="379"/>
      <c r="C3495" s="379"/>
      <c r="D3495" s="379"/>
      <c r="E3495" s="379"/>
      <c r="F3495" s="379"/>
      <c r="G3495" s="379"/>
      <c r="H3495" s="379"/>
      <c r="I3495" s="379"/>
      <c r="J3495" s="379"/>
      <c r="K3495" s="379"/>
      <c r="L3495" s="379"/>
      <c r="M3495" s="379"/>
      <c r="N3495" s="379"/>
      <c r="O3495" s="379"/>
      <c r="P3495" s="379"/>
      <c r="Q3495" s="379"/>
      <c r="R3495" s="379"/>
      <c r="S3495" s="379"/>
      <c r="T3495" s="379"/>
      <c r="U3495" s="379"/>
      <c r="V3495" s="379"/>
      <c r="W3495" s="379"/>
      <c r="X3495" s="379"/>
      <c r="Y3495" s="379"/>
      <c r="Z3495" s="379"/>
      <c r="AA3495" s="380"/>
      <c r="AB3495" s="379"/>
      <c r="AC3495" s="379"/>
      <c r="AD3495" s="379"/>
      <c r="AE3495" s="381"/>
      <c r="AF3495" s="105"/>
      <c r="AG3495" s="381"/>
      <c r="AH3495" s="381"/>
      <c r="AI3495" s="381"/>
      <c r="AJ3495" s="381"/>
      <c r="AK3495" s="381"/>
      <c r="AL3495" s="381"/>
      <c r="AM3495" s="381"/>
    </row>
    <row r="3496" spans="1:39" x14ac:dyDescent="0.35">
      <c r="A3496" s="379"/>
      <c r="B3496" s="379"/>
      <c r="C3496" s="379"/>
      <c r="D3496" s="379"/>
      <c r="E3496" s="379"/>
      <c r="F3496" s="379"/>
      <c r="G3496" s="379"/>
      <c r="H3496" s="379"/>
      <c r="I3496" s="379"/>
      <c r="J3496" s="379"/>
      <c r="K3496" s="379"/>
      <c r="L3496" s="379"/>
      <c r="M3496" s="379"/>
      <c r="N3496" s="379"/>
      <c r="O3496" s="379"/>
      <c r="P3496" s="379"/>
      <c r="Q3496" s="379"/>
      <c r="R3496" s="379"/>
      <c r="S3496" s="379"/>
      <c r="T3496" s="379"/>
      <c r="U3496" s="379"/>
      <c r="V3496" s="379"/>
      <c r="W3496" s="379"/>
      <c r="X3496" s="379"/>
      <c r="Y3496" s="379"/>
      <c r="Z3496" s="379"/>
      <c r="AA3496" s="380"/>
      <c r="AB3496" s="379"/>
      <c r="AC3496" s="379"/>
      <c r="AD3496" s="379"/>
      <c r="AE3496" s="381"/>
      <c r="AF3496" s="105"/>
      <c r="AG3496" s="381"/>
      <c r="AH3496" s="381"/>
      <c r="AI3496" s="381"/>
      <c r="AJ3496" s="381"/>
      <c r="AK3496" s="381"/>
      <c r="AL3496" s="381"/>
      <c r="AM3496" s="381"/>
    </row>
    <row r="3497" spans="1:39" x14ac:dyDescent="0.35">
      <c r="A3497" s="379"/>
      <c r="B3497" s="379"/>
      <c r="C3497" s="379"/>
      <c r="D3497" s="379"/>
      <c r="E3497" s="379"/>
      <c r="F3497" s="379"/>
      <c r="G3497" s="379"/>
      <c r="H3497" s="379"/>
      <c r="I3497" s="379"/>
      <c r="J3497" s="379"/>
      <c r="K3497" s="379"/>
      <c r="L3497" s="379"/>
      <c r="M3497" s="379"/>
      <c r="N3497" s="379"/>
      <c r="O3497" s="379"/>
      <c r="P3497" s="379"/>
      <c r="Q3497" s="379"/>
      <c r="R3497" s="379"/>
      <c r="S3497" s="379"/>
      <c r="T3497" s="379"/>
      <c r="U3497" s="379"/>
      <c r="V3497" s="379"/>
      <c r="W3497" s="379"/>
      <c r="X3497" s="379"/>
      <c r="Y3497" s="379"/>
      <c r="Z3497" s="379"/>
      <c r="AA3497" s="380"/>
      <c r="AB3497" s="379"/>
      <c r="AC3497" s="379"/>
      <c r="AD3497" s="379"/>
      <c r="AE3497" s="381"/>
      <c r="AF3497" s="105"/>
      <c r="AG3497" s="381"/>
      <c r="AH3497" s="381"/>
      <c r="AI3497" s="381"/>
      <c r="AJ3497" s="381"/>
      <c r="AK3497" s="381"/>
      <c r="AL3497" s="381"/>
      <c r="AM3497" s="381"/>
    </row>
    <row r="3498" spans="1:39" x14ac:dyDescent="0.35">
      <c r="A3498" s="379"/>
      <c r="B3498" s="379"/>
      <c r="C3498" s="379"/>
      <c r="D3498" s="379"/>
      <c r="E3498" s="379"/>
      <c r="F3498" s="379"/>
      <c r="G3498" s="379"/>
      <c r="H3498" s="379"/>
      <c r="I3498" s="379"/>
      <c r="J3498" s="379"/>
      <c r="K3498" s="379"/>
      <c r="L3498" s="379"/>
      <c r="M3498" s="379"/>
      <c r="N3498" s="379"/>
      <c r="O3498" s="379"/>
      <c r="P3498" s="379"/>
      <c r="Q3498" s="379"/>
      <c r="R3498" s="379"/>
      <c r="S3498" s="379"/>
      <c r="T3498" s="379"/>
      <c r="U3498" s="379"/>
      <c r="V3498" s="379"/>
      <c r="W3498" s="379"/>
      <c r="X3498" s="379"/>
      <c r="Y3498" s="379"/>
      <c r="Z3498" s="379"/>
      <c r="AA3498" s="380"/>
      <c r="AB3498" s="379"/>
      <c r="AC3498" s="379"/>
      <c r="AD3498" s="379"/>
      <c r="AE3498" s="381"/>
      <c r="AF3498" s="105"/>
      <c r="AG3498" s="381"/>
      <c r="AH3498" s="381"/>
      <c r="AI3498" s="381"/>
      <c r="AJ3498" s="381"/>
      <c r="AK3498" s="381"/>
      <c r="AL3498" s="381"/>
      <c r="AM3498" s="381"/>
    </row>
    <row r="3499" spans="1:39" x14ac:dyDescent="0.35">
      <c r="A3499" s="379"/>
      <c r="B3499" s="379"/>
      <c r="C3499" s="379"/>
      <c r="D3499" s="379"/>
      <c r="E3499" s="379"/>
      <c r="F3499" s="379"/>
      <c r="G3499" s="379"/>
      <c r="H3499" s="379"/>
      <c r="I3499" s="379"/>
      <c r="J3499" s="379"/>
      <c r="K3499" s="379"/>
      <c r="L3499" s="379"/>
      <c r="M3499" s="379"/>
      <c r="N3499" s="379"/>
      <c r="O3499" s="379"/>
      <c r="P3499" s="379"/>
      <c r="Q3499" s="379"/>
      <c r="R3499" s="379"/>
      <c r="S3499" s="379"/>
      <c r="T3499" s="379"/>
      <c r="U3499" s="379"/>
      <c r="V3499" s="379"/>
      <c r="W3499" s="379"/>
      <c r="X3499" s="379"/>
      <c r="Y3499" s="379"/>
      <c r="Z3499" s="379"/>
      <c r="AA3499" s="380"/>
      <c r="AB3499" s="379"/>
      <c r="AC3499" s="379"/>
      <c r="AD3499" s="379"/>
      <c r="AE3499" s="381"/>
      <c r="AF3499" s="105"/>
      <c r="AG3499" s="381"/>
      <c r="AH3499" s="381"/>
      <c r="AI3499" s="381"/>
      <c r="AJ3499" s="381"/>
      <c r="AK3499" s="381"/>
      <c r="AL3499" s="381"/>
      <c r="AM3499" s="381"/>
    </row>
    <row r="3500" spans="1:39" x14ac:dyDescent="0.35">
      <c r="A3500" s="379"/>
      <c r="B3500" s="379"/>
      <c r="C3500" s="379"/>
      <c r="D3500" s="379"/>
      <c r="E3500" s="379"/>
      <c r="F3500" s="379"/>
      <c r="G3500" s="379"/>
      <c r="H3500" s="379"/>
      <c r="I3500" s="379"/>
      <c r="J3500" s="379"/>
      <c r="K3500" s="379"/>
      <c r="L3500" s="379"/>
      <c r="M3500" s="379"/>
      <c r="N3500" s="379"/>
      <c r="O3500" s="379"/>
      <c r="P3500" s="379"/>
      <c r="Q3500" s="379"/>
      <c r="R3500" s="379"/>
      <c r="S3500" s="379"/>
      <c r="T3500" s="379"/>
      <c r="U3500" s="379"/>
      <c r="V3500" s="379"/>
      <c r="W3500" s="379"/>
      <c r="X3500" s="379"/>
      <c r="Y3500" s="379"/>
      <c r="Z3500" s="379"/>
      <c r="AA3500" s="380"/>
      <c r="AB3500" s="379"/>
      <c r="AC3500" s="379"/>
      <c r="AD3500" s="379"/>
      <c r="AE3500" s="381"/>
      <c r="AF3500" s="105"/>
      <c r="AG3500" s="381"/>
      <c r="AH3500" s="381"/>
      <c r="AI3500" s="381"/>
      <c r="AJ3500" s="381"/>
      <c r="AK3500" s="381"/>
      <c r="AL3500" s="381"/>
      <c r="AM3500" s="381"/>
    </row>
    <row r="3501" spans="1:39" x14ac:dyDescent="0.35">
      <c r="A3501" s="379"/>
      <c r="B3501" s="379"/>
      <c r="C3501" s="379"/>
      <c r="D3501" s="379"/>
      <c r="E3501" s="379"/>
      <c r="F3501" s="379"/>
      <c r="G3501" s="379"/>
      <c r="H3501" s="379"/>
      <c r="I3501" s="379"/>
      <c r="J3501" s="379"/>
      <c r="K3501" s="379"/>
      <c r="L3501" s="379"/>
      <c r="M3501" s="379"/>
      <c r="N3501" s="379"/>
      <c r="O3501" s="379"/>
      <c r="P3501" s="379"/>
      <c r="Q3501" s="379"/>
      <c r="R3501" s="379"/>
      <c r="S3501" s="379"/>
      <c r="T3501" s="379"/>
      <c r="U3501" s="379"/>
      <c r="V3501" s="379"/>
      <c r="W3501" s="379"/>
      <c r="X3501" s="379"/>
      <c r="Y3501" s="379"/>
      <c r="Z3501" s="379"/>
      <c r="AA3501" s="380"/>
      <c r="AB3501" s="379"/>
      <c r="AC3501" s="379"/>
      <c r="AD3501" s="379"/>
      <c r="AE3501" s="381"/>
      <c r="AF3501" s="105"/>
      <c r="AG3501" s="381"/>
      <c r="AH3501" s="381"/>
      <c r="AI3501" s="381"/>
      <c r="AJ3501" s="381"/>
      <c r="AK3501" s="381"/>
      <c r="AL3501" s="381"/>
      <c r="AM3501" s="381"/>
    </row>
    <row r="3502" spans="1:39" x14ac:dyDescent="0.35">
      <c r="A3502" s="379"/>
      <c r="B3502" s="379"/>
      <c r="C3502" s="379"/>
      <c r="D3502" s="379"/>
      <c r="E3502" s="379"/>
      <c r="F3502" s="379"/>
      <c r="G3502" s="379"/>
      <c r="H3502" s="379"/>
      <c r="I3502" s="379"/>
      <c r="J3502" s="379"/>
      <c r="K3502" s="379"/>
      <c r="L3502" s="379"/>
      <c r="M3502" s="379"/>
      <c r="N3502" s="379"/>
      <c r="O3502" s="379"/>
      <c r="P3502" s="379"/>
      <c r="Q3502" s="379"/>
      <c r="R3502" s="379"/>
      <c r="S3502" s="379"/>
      <c r="T3502" s="379"/>
      <c r="U3502" s="379"/>
      <c r="V3502" s="379"/>
      <c r="W3502" s="379"/>
      <c r="X3502" s="379"/>
      <c r="Y3502" s="379"/>
      <c r="Z3502" s="379"/>
      <c r="AA3502" s="380"/>
      <c r="AB3502" s="379"/>
      <c r="AC3502" s="379"/>
      <c r="AD3502" s="379"/>
      <c r="AE3502" s="381"/>
      <c r="AF3502" s="105"/>
      <c r="AG3502" s="381"/>
      <c r="AH3502" s="381"/>
      <c r="AI3502" s="381"/>
      <c r="AJ3502" s="381"/>
      <c r="AK3502" s="381"/>
      <c r="AL3502" s="381"/>
      <c r="AM3502" s="381"/>
    </row>
    <row r="3503" spans="1:39" x14ac:dyDescent="0.35">
      <c r="A3503" s="379"/>
      <c r="B3503" s="379"/>
      <c r="C3503" s="379"/>
      <c r="D3503" s="379"/>
      <c r="E3503" s="379"/>
      <c r="F3503" s="379"/>
      <c r="G3503" s="379"/>
      <c r="H3503" s="379"/>
      <c r="I3503" s="379"/>
      <c r="J3503" s="379"/>
      <c r="K3503" s="379"/>
      <c r="L3503" s="379"/>
      <c r="M3503" s="379"/>
      <c r="N3503" s="379"/>
      <c r="O3503" s="379"/>
      <c r="P3503" s="379"/>
      <c r="Q3503" s="379"/>
      <c r="R3503" s="379"/>
      <c r="S3503" s="379"/>
      <c r="T3503" s="379"/>
      <c r="U3503" s="379"/>
      <c r="V3503" s="379"/>
      <c r="W3503" s="379"/>
      <c r="X3503" s="379"/>
      <c r="Y3503" s="379"/>
      <c r="Z3503" s="379"/>
      <c r="AA3503" s="380"/>
      <c r="AB3503" s="379"/>
      <c r="AC3503" s="379"/>
      <c r="AD3503" s="379"/>
      <c r="AE3503" s="381"/>
      <c r="AF3503" s="105"/>
      <c r="AG3503" s="381"/>
      <c r="AH3503" s="381"/>
      <c r="AI3503" s="381"/>
      <c r="AJ3503" s="381"/>
      <c r="AK3503" s="381"/>
      <c r="AL3503" s="381"/>
      <c r="AM3503" s="381"/>
    </row>
    <row r="3504" spans="1:39" x14ac:dyDescent="0.35">
      <c r="A3504" s="379"/>
      <c r="B3504" s="379"/>
      <c r="C3504" s="379"/>
      <c r="D3504" s="379"/>
      <c r="E3504" s="379"/>
      <c r="F3504" s="379"/>
      <c r="G3504" s="379"/>
      <c r="H3504" s="379"/>
      <c r="I3504" s="379"/>
      <c r="J3504" s="379"/>
      <c r="K3504" s="379"/>
      <c r="L3504" s="379"/>
      <c r="M3504" s="379"/>
      <c r="N3504" s="379"/>
      <c r="O3504" s="379"/>
      <c r="P3504" s="379"/>
      <c r="Q3504" s="379"/>
      <c r="R3504" s="379"/>
      <c r="S3504" s="379"/>
      <c r="T3504" s="379"/>
      <c r="U3504" s="379"/>
      <c r="V3504" s="379"/>
      <c r="W3504" s="379"/>
      <c r="X3504" s="379"/>
      <c r="Y3504" s="379"/>
      <c r="Z3504" s="379"/>
      <c r="AA3504" s="380"/>
      <c r="AB3504" s="379"/>
      <c r="AC3504" s="379"/>
      <c r="AD3504" s="379"/>
      <c r="AE3504" s="381"/>
      <c r="AF3504" s="105"/>
      <c r="AG3504" s="381"/>
      <c r="AH3504" s="381"/>
      <c r="AI3504" s="381"/>
      <c r="AJ3504" s="381"/>
      <c r="AK3504" s="381"/>
      <c r="AL3504" s="381"/>
      <c r="AM3504" s="381"/>
    </row>
    <row r="3505" spans="1:39" x14ac:dyDescent="0.35">
      <c r="A3505" s="379"/>
      <c r="B3505" s="379"/>
      <c r="C3505" s="379"/>
      <c r="D3505" s="379"/>
      <c r="E3505" s="379"/>
      <c r="F3505" s="379"/>
      <c r="G3505" s="379"/>
      <c r="H3505" s="379"/>
      <c r="I3505" s="379"/>
      <c r="J3505" s="379"/>
      <c r="K3505" s="379"/>
      <c r="L3505" s="379"/>
      <c r="M3505" s="379"/>
      <c r="N3505" s="379"/>
      <c r="O3505" s="379"/>
      <c r="P3505" s="379"/>
      <c r="Q3505" s="379"/>
      <c r="R3505" s="379"/>
      <c r="S3505" s="379"/>
      <c r="T3505" s="379"/>
      <c r="U3505" s="379"/>
      <c r="V3505" s="379"/>
      <c r="W3505" s="379"/>
      <c r="X3505" s="379"/>
      <c r="Y3505" s="379"/>
      <c r="Z3505" s="379"/>
      <c r="AA3505" s="380"/>
      <c r="AB3505" s="379"/>
      <c r="AC3505" s="379"/>
      <c r="AD3505" s="379"/>
      <c r="AE3505" s="381"/>
      <c r="AF3505" s="105"/>
      <c r="AG3505" s="381"/>
      <c r="AH3505" s="381"/>
      <c r="AI3505" s="381"/>
      <c r="AJ3505" s="381"/>
      <c r="AK3505" s="381"/>
      <c r="AL3505" s="381"/>
      <c r="AM3505" s="381"/>
    </row>
    <row r="3506" spans="1:39" x14ac:dyDescent="0.35">
      <c r="A3506" s="379"/>
      <c r="B3506" s="379"/>
      <c r="C3506" s="379"/>
      <c r="D3506" s="379"/>
      <c r="E3506" s="379"/>
      <c r="F3506" s="379"/>
      <c r="G3506" s="379"/>
      <c r="H3506" s="379"/>
      <c r="I3506" s="379"/>
      <c r="J3506" s="379"/>
      <c r="K3506" s="379"/>
      <c r="L3506" s="379"/>
      <c r="M3506" s="379"/>
      <c r="N3506" s="379"/>
      <c r="O3506" s="379"/>
      <c r="P3506" s="379"/>
      <c r="Q3506" s="379"/>
      <c r="R3506" s="379"/>
      <c r="S3506" s="379"/>
      <c r="T3506" s="379"/>
      <c r="U3506" s="379"/>
      <c r="V3506" s="379"/>
      <c r="W3506" s="379"/>
      <c r="X3506" s="379"/>
      <c r="Y3506" s="379"/>
      <c r="Z3506" s="379"/>
      <c r="AA3506" s="380"/>
      <c r="AB3506" s="379"/>
      <c r="AC3506" s="379"/>
      <c r="AD3506" s="379"/>
      <c r="AE3506" s="381"/>
      <c r="AF3506" s="105"/>
      <c r="AG3506" s="381"/>
      <c r="AH3506" s="381"/>
      <c r="AI3506" s="381"/>
      <c r="AJ3506" s="381"/>
      <c r="AK3506" s="381"/>
      <c r="AL3506" s="381"/>
      <c r="AM3506" s="381"/>
    </row>
    <row r="3507" spans="1:39" x14ac:dyDescent="0.35">
      <c r="A3507" s="379"/>
      <c r="B3507" s="379"/>
      <c r="C3507" s="379"/>
      <c r="D3507" s="379"/>
      <c r="E3507" s="379"/>
      <c r="F3507" s="379"/>
      <c r="G3507" s="379"/>
      <c r="H3507" s="379"/>
      <c r="I3507" s="379"/>
      <c r="J3507" s="379"/>
      <c r="K3507" s="379"/>
      <c r="L3507" s="379"/>
      <c r="M3507" s="379"/>
      <c r="N3507" s="379"/>
      <c r="O3507" s="379"/>
      <c r="P3507" s="379"/>
      <c r="Q3507" s="379"/>
      <c r="R3507" s="379"/>
      <c r="S3507" s="379"/>
      <c r="T3507" s="379"/>
      <c r="U3507" s="379"/>
      <c r="V3507" s="379"/>
      <c r="W3507" s="379"/>
      <c r="X3507" s="379"/>
      <c r="Y3507" s="379"/>
      <c r="Z3507" s="379"/>
      <c r="AA3507" s="380"/>
      <c r="AB3507" s="379"/>
      <c r="AC3507" s="379"/>
      <c r="AD3507" s="379"/>
      <c r="AE3507" s="381"/>
      <c r="AF3507" s="105"/>
      <c r="AG3507" s="381"/>
      <c r="AH3507" s="381"/>
      <c r="AI3507" s="381"/>
      <c r="AJ3507" s="381"/>
      <c r="AK3507" s="381"/>
      <c r="AL3507" s="381"/>
      <c r="AM3507" s="381"/>
    </row>
    <row r="3508" spans="1:39" x14ac:dyDescent="0.35">
      <c r="A3508" s="379"/>
      <c r="B3508" s="379"/>
      <c r="C3508" s="379"/>
      <c r="D3508" s="379"/>
      <c r="E3508" s="379"/>
      <c r="F3508" s="379"/>
      <c r="G3508" s="379"/>
      <c r="H3508" s="379"/>
      <c r="I3508" s="379"/>
      <c r="J3508" s="379"/>
      <c r="K3508" s="379"/>
      <c r="L3508" s="379"/>
      <c r="M3508" s="379"/>
      <c r="N3508" s="379"/>
      <c r="O3508" s="379"/>
      <c r="P3508" s="379"/>
      <c r="Q3508" s="379"/>
      <c r="R3508" s="379"/>
      <c r="S3508" s="379"/>
      <c r="T3508" s="379"/>
      <c r="U3508" s="379"/>
      <c r="V3508" s="379"/>
      <c r="W3508" s="379"/>
      <c r="X3508" s="379"/>
      <c r="Y3508" s="379"/>
      <c r="Z3508" s="379"/>
      <c r="AA3508" s="380"/>
      <c r="AB3508" s="379"/>
      <c r="AC3508" s="379"/>
      <c r="AD3508" s="379"/>
      <c r="AE3508" s="381"/>
      <c r="AF3508" s="105"/>
      <c r="AG3508" s="381"/>
      <c r="AH3508" s="381"/>
      <c r="AI3508" s="381"/>
      <c r="AJ3508" s="381"/>
      <c r="AK3508" s="381"/>
      <c r="AL3508" s="381"/>
      <c r="AM3508" s="381"/>
    </row>
    <row r="3509" spans="1:39" x14ac:dyDescent="0.35">
      <c r="A3509" s="379"/>
      <c r="B3509" s="379"/>
      <c r="C3509" s="379"/>
      <c r="D3509" s="379"/>
      <c r="E3509" s="379"/>
      <c r="F3509" s="379"/>
      <c r="G3509" s="379"/>
      <c r="H3509" s="379"/>
      <c r="I3509" s="379"/>
      <c r="J3509" s="379"/>
      <c r="K3509" s="379"/>
      <c r="L3509" s="379"/>
      <c r="M3509" s="379"/>
      <c r="N3509" s="379"/>
      <c r="O3509" s="379"/>
      <c r="P3509" s="379"/>
      <c r="Q3509" s="379"/>
      <c r="R3509" s="379"/>
      <c r="S3509" s="379"/>
      <c r="T3509" s="379"/>
      <c r="U3509" s="379"/>
      <c r="V3509" s="379"/>
      <c r="W3509" s="379"/>
      <c r="X3509" s="379"/>
      <c r="Y3509" s="379"/>
      <c r="Z3509" s="379"/>
      <c r="AA3509" s="380"/>
      <c r="AB3509" s="379"/>
      <c r="AC3509" s="379"/>
      <c r="AD3509" s="379"/>
      <c r="AE3509" s="381"/>
      <c r="AF3509" s="105"/>
      <c r="AG3509" s="381"/>
      <c r="AH3509" s="381"/>
      <c r="AI3509" s="381"/>
      <c r="AJ3509" s="381"/>
      <c r="AK3509" s="381"/>
      <c r="AL3509" s="381"/>
      <c r="AM3509" s="381"/>
    </row>
    <row r="3510" spans="1:39" x14ac:dyDescent="0.35">
      <c r="A3510" s="379"/>
      <c r="B3510" s="379"/>
      <c r="C3510" s="379"/>
      <c r="D3510" s="379"/>
      <c r="E3510" s="379"/>
      <c r="F3510" s="379"/>
      <c r="G3510" s="379"/>
      <c r="H3510" s="379"/>
      <c r="I3510" s="379"/>
      <c r="J3510" s="379"/>
      <c r="K3510" s="379"/>
      <c r="L3510" s="379"/>
      <c r="M3510" s="379"/>
      <c r="N3510" s="379"/>
      <c r="O3510" s="379"/>
      <c r="P3510" s="379"/>
      <c r="Q3510" s="379"/>
      <c r="R3510" s="379"/>
      <c r="S3510" s="379"/>
      <c r="T3510" s="379"/>
      <c r="U3510" s="379"/>
      <c r="V3510" s="379"/>
      <c r="W3510" s="379"/>
      <c r="X3510" s="379"/>
      <c r="Y3510" s="379"/>
      <c r="Z3510" s="379"/>
      <c r="AA3510" s="380"/>
      <c r="AB3510" s="379"/>
      <c r="AC3510" s="379"/>
      <c r="AD3510" s="379"/>
      <c r="AE3510" s="381"/>
      <c r="AF3510" s="105"/>
      <c r="AG3510" s="381"/>
      <c r="AH3510" s="381"/>
      <c r="AI3510" s="381"/>
      <c r="AJ3510" s="381"/>
      <c r="AK3510" s="381"/>
      <c r="AL3510" s="381"/>
      <c r="AM3510" s="381"/>
    </row>
    <row r="3511" spans="1:39" x14ac:dyDescent="0.35">
      <c r="A3511" s="379"/>
      <c r="B3511" s="379"/>
      <c r="C3511" s="379"/>
      <c r="D3511" s="379"/>
      <c r="E3511" s="379"/>
      <c r="F3511" s="379"/>
      <c r="G3511" s="379"/>
      <c r="H3511" s="379"/>
      <c r="I3511" s="379"/>
      <c r="J3511" s="379"/>
      <c r="K3511" s="379"/>
      <c r="L3511" s="379"/>
      <c r="M3511" s="379"/>
      <c r="N3511" s="379"/>
      <c r="O3511" s="379"/>
      <c r="P3511" s="379"/>
      <c r="Q3511" s="379"/>
      <c r="R3511" s="379"/>
      <c r="S3511" s="379"/>
      <c r="T3511" s="379"/>
      <c r="U3511" s="379"/>
      <c r="V3511" s="379"/>
      <c r="W3511" s="379"/>
      <c r="X3511" s="379"/>
      <c r="Y3511" s="379"/>
      <c r="Z3511" s="379"/>
      <c r="AA3511" s="380"/>
      <c r="AB3511" s="379"/>
      <c r="AC3511" s="379"/>
      <c r="AD3511" s="379"/>
      <c r="AE3511" s="381"/>
      <c r="AF3511" s="105"/>
      <c r="AG3511" s="381"/>
      <c r="AH3511" s="381"/>
      <c r="AI3511" s="381"/>
      <c r="AJ3511" s="381"/>
      <c r="AK3511" s="381"/>
      <c r="AL3511" s="381"/>
      <c r="AM3511" s="381"/>
    </row>
    <row r="3512" spans="1:39" x14ac:dyDescent="0.35">
      <c r="A3512" s="379"/>
      <c r="B3512" s="379"/>
      <c r="C3512" s="379"/>
      <c r="D3512" s="379"/>
      <c r="E3512" s="379"/>
      <c r="F3512" s="379"/>
      <c r="G3512" s="379"/>
      <c r="H3512" s="379"/>
      <c r="I3512" s="379"/>
      <c r="J3512" s="379"/>
      <c r="K3512" s="379"/>
      <c r="L3512" s="379"/>
      <c r="M3512" s="379"/>
      <c r="N3512" s="379"/>
      <c r="O3512" s="379"/>
      <c r="P3512" s="379"/>
      <c r="Q3512" s="379"/>
      <c r="R3512" s="379"/>
      <c r="S3512" s="379"/>
      <c r="T3512" s="379"/>
      <c r="U3512" s="379"/>
      <c r="V3512" s="379"/>
      <c r="W3512" s="379"/>
      <c r="X3512" s="379"/>
      <c r="Y3512" s="379"/>
      <c r="Z3512" s="379"/>
      <c r="AA3512" s="380"/>
      <c r="AB3512" s="379"/>
      <c r="AC3512" s="379"/>
      <c r="AD3512" s="379"/>
      <c r="AE3512" s="381"/>
      <c r="AF3512" s="105"/>
      <c r="AG3512" s="381"/>
      <c r="AH3512" s="381"/>
      <c r="AI3512" s="381"/>
      <c r="AJ3512" s="381"/>
      <c r="AK3512" s="381"/>
      <c r="AL3512" s="381"/>
      <c r="AM3512" s="381"/>
    </row>
    <row r="3513" spans="1:39" x14ac:dyDescent="0.35">
      <c r="A3513" s="379"/>
      <c r="B3513" s="379"/>
      <c r="C3513" s="379"/>
      <c r="D3513" s="379"/>
      <c r="E3513" s="379"/>
      <c r="F3513" s="379"/>
      <c r="G3513" s="379"/>
      <c r="H3513" s="379"/>
      <c r="I3513" s="379"/>
      <c r="J3513" s="379"/>
      <c r="K3513" s="379"/>
      <c r="L3513" s="379"/>
      <c r="M3513" s="379"/>
      <c r="N3513" s="379"/>
      <c r="O3513" s="379"/>
      <c r="P3513" s="379"/>
      <c r="Q3513" s="379"/>
      <c r="R3513" s="379"/>
      <c r="S3513" s="379"/>
      <c r="T3513" s="379"/>
      <c r="U3513" s="379"/>
      <c r="V3513" s="379"/>
      <c r="W3513" s="379"/>
      <c r="X3513" s="379"/>
      <c r="Y3513" s="379"/>
      <c r="Z3513" s="379"/>
      <c r="AA3513" s="380"/>
      <c r="AB3513" s="379"/>
      <c r="AC3513" s="379"/>
      <c r="AD3513" s="379"/>
      <c r="AE3513" s="381"/>
      <c r="AF3513" s="105"/>
      <c r="AG3513" s="381"/>
      <c r="AH3513" s="381"/>
      <c r="AI3513" s="381"/>
      <c r="AJ3513" s="381"/>
      <c r="AK3513" s="381"/>
      <c r="AL3513" s="381"/>
      <c r="AM3513" s="381"/>
    </row>
    <row r="3514" spans="1:39" x14ac:dyDescent="0.35">
      <c r="A3514" s="379"/>
      <c r="B3514" s="379"/>
      <c r="C3514" s="379"/>
      <c r="D3514" s="379"/>
      <c r="E3514" s="379"/>
      <c r="F3514" s="379"/>
      <c r="G3514" s="379"/>
      <c r="H3514" s="379"/>
      <c r="I3514" s="379"/>
      <c r="J3514" s="379"/>
      <c r="K3514" s="379"/>
      <c r="L3514" s="379"/>
      <c r="M3514" s="379"/>
      <c r="N3514" s="379"/>
      <c r="O3514" s="379"/>
      <c r="P3514" s="379"/>
      <c r="Q3514" s="379"/>
      <c r="R3514" s="379"/>
      <c r="S3514" s="379"/>
      <c r="T3514" s="379"/>
      <c r="U3514" s="379"/>
      <c r="V3514" s="379"/>
      <c r="W3514" s="379"/>
      <c r="X3514" s="379"/>
      <c r="Y3514" s="379"/>
      <c r="Z3514" s="379"/>
      <c r="AA3514" s="380"/>
      <c r="AB3514" s="379"/>
      <c r="AC3514" s="379"/>
      <c r="AD3514" s="379"/>
      <c r="AE3514" s="381"/>
      <c r="AF3514" s="105"/>
      <c r="AG3514" s="381"/>
      <c r="AH3514" s="381"/>
      <c r="AI3514" s="381"/>
      <c r="AJ3514" s="381"/>
      <c r="AK3514" s="381"/>
      <c r="AL3514" s="381"/>
      <c r="AM3514" s="381"/>
    </row>
    <row r="3515" spans="1:39" x14ac:dyDescent="0.35">
      <c r="A3515" s="379"/>
      <c r="B3515" s="379"/>
      <c r="C3515" s="379"/>
      <c r="D3515" s="379"/>
      <c r="E3515" s="379"/>
      <c r="F3515" s="379"/>
      <c r="G3515" s="379"/>
      <c r="H3515" s="379"/>
      <c r="I3515" s="379"/>
      <c r="J3515" s="379"/>
      <c r="K3515" s="379"/>
      <c r="L3515" s="379"/>
      <c r="M3515" s="379"/>
      <c r="N3515" s="379"/>
      <c r="O3515" s="379"/>
      <c r="P3515" s="379"/>
      <c r="Q3515" s="379"/>
      <c r="R3515" s="379"/>
      <c r="S3515" s="379"/>
      <c r="T3515" s="379"/>
      <c r="U3515" s="379"/>
      <c r="V3515" s="379"/>
      <c r="W3515" s="379"/>
      <c r="X3515" s="379"/>
      <c r="Y3515" s="379"/>
      <c r="Z3515" s="379"/>
      <c r="AA3515" s="380"/>
      <c r="AB3515" s="379"/>
      <c r="AC3515" s="379"/>
      <c r="AD3515" s="379"/>
      <c r="AE3515" s="381"/>
      <c r="AF3515" s="105"/>
      <c r="AG3515" s="381"/>
      <c r="AH3515" s="381"/>
      <c r="AI3515" s="381"/>
      <c r="AJ3515" s="381"/>
      <c r="AK3515" s="381"/>
      <c r="AL3515" s="381"/>
      <c r="AM3515" s="381"/>
    </row>
    <row r="3516" spans="1:39" x14ac:dyDescent="0.35">
      <c r="A3516" s="379"/>
      <c r="B3516" s="379"/>
      <c r="C3516" s="379"/>
      <c r="D3516" s="379"/>
      <c r="E3516" s="379"/>
      <c r="F3516" s="379"/>
      <c r="G3516" s="379"/>
      <c r="H3516" s="379"/>
      <c r="I3516" s="379"/>
      <c r="J3516" s="379"/>
      <c r="K3516" s="379"/>
      <c r="L3516" s="379"/>
      <c r="M3516" s="379"/>
      <c r="N3516" s="379"/>
      <c r="O3516" s="379"/>
      <c r="P3516" s="379"/>
      <c r="Q3516" s="379"/>
      <c r="R3516" s="379"/>
      <c r="S3516" s="379"/>
      <c r="T3516" s="379"/>
      <c r="U3516" s="379"/>
      <c r="V3516" s="379"/>
      <c r="W3516" s="379"/>
      <c r="X3516" s="379"/>
      <c r="Y3516" s="379"/>
      <c r="Z3516" s="379"/>
      <c r="AA3516" s="380"/>
      <c r="AB3516" s="379"/>
      <c r="AC3516" s="379"/>
      <c r="AD3516" s="379"/>
      <c r="AE3516" s="381"/>
      <c r="AF3516" s="105"/>
      <c r="AG3516" s="381"/>
      <c r="AH3516" s="381"/>
      <c r="AI3516" s="381"/>
      <c r="AJ3516" s="381"/>
      <c r="AK3516" s="381"/>
      <c r="AL3516" s="381"/>
      <c r="AM3516" s="381"/>
    </row>
    <row r="3517" spans="1:39" x14ac:dyDescent="0.35">
      <c r="A3517" s="379"/>
      <c r="B3517" s="379"/>
      <c r="C3517" s="379"/>
      <c r="D3517" s="379"/>
      <c r="E3517" s="379"/>
      <c r="F3517" s="379"/>
      <c r="G3517" s="379"/>
      <c r="H3517" s="379"/>
      <c r="I3517" s="379"/>
      <c r="J3517" s="379"/>
      <c r="K3517" s="379"/>
      <c r="L3517" s="379"/>
      <c r="M3517" s="379"/>
      <c r="N3517" s="379"/>
      <c r="O3517" s="379"/>
      <c r="P3517" s="379"/>
      <c r="Q3517" s="379"/>
      <c r="R3517" s="379"/>
      <c r="S3517" s="379"/>
      <c r="T3517" s="379"/>
      <c r="U3517" s="379"/>
      <c r="V3517" s="379"/>
      <c r="W3517" s="379"/>
      <c r="X3517" s="379"/>
      <c r="Y3517" s="379"/>
      <c r="Z3517" s="379"/>
      <c r="AA3517" s="380"/>
      <c r="AB3517" s="379"/>
      <c r="AC3517" s="379"/>
      <c r="AD3517" s="379"/>
      <c r="AE3517" s="381"/>
      <c r="AF3517" s="105"/>
      <c r="AG3517" s="381"/>
      <c r="AH3517" s="381"/>
      <c r="AI3517" s="381"/>
      <c r="AJ3517" s="381"/>
      <c r="AK3517" s="381"/>
      <c r="AL3517" s="381"/>
      <c r="AM3517" s="381"/>
    </row>
    <row r="3518" spans="1:39" x14ac:dyDescent="0.35">
      <c r="A3518" s="379"/>
      <c r="B3518" s="379"/>
      <c r="C3518" s="379"/>
      <c r="D3518" s="379"/>
      <c r="E3518" s="379"/>
      <c r="F3518" s="379"/>
      <c r="G3518" s="379"/>
      <c r="H3518" s="379"/>
      <c r="I3518" s="379"/>
      <c r="J3518" s="379"/>
      <c r="K3518" s="379"/>
      <c r="L3518" s="379"/>
      <c r="M3518" s="379"/>
      <c r="N3518" s="379"/>
      <c r="O3518" s="379"/>
      <c r="P3518" s="379"/>
      <c r="Q3518" s="379"/>
      <c r="R3518" s="379"/>
      <c r="S3518" s="379"/>
      <c r="T3518" s="379"/>
      <c r="U3518" s="379"/>
      <c r="V3518" s="379"/>
      <c r="W3518" s="379"/>
      <c r="X3518" s="379"/>
      <c r="Y3518" s="379"/>
      <c r="Z3518" s="379"/>
      <c r="AA3518" s="380"/>
      <c r="AB3518" s="379"/>
      <c r="AC3518" s="379"/>
      <c r="AD3518" s="379"/>
      <c r="AE3518" s="381"/>
      <c r="AF3518" s="105"/>
      <c r="AG3518" s="381"/>
      <c r="AH3518" s="381"/>
      <c r="AI3518" s="381"/>
      <c r="AJ3518" s="381"/>
      <c r="AK3518" s="381"/>
      <c r="AL3518" s="381"/>
      <c r="AM3518" s="381"/>
    </row>
    <row r="3519" spans="1:39" x14ac:dyDescent="0.35">
      <c r="A3519" s="379"/>
      <c r="B3519" s="379"/>
      <c r="C3519" s="379"/>
      <c r="D3519" s="379"/>
      <c r="E3519" s="379"/>
      <c r="F3519" s="379"/>
      <c r="G3519" s="379"/>
      <c r="H3519" s="379"/>
      <c r="I3519" s="379"/>
      <c r="J3519" s="379"/>
      <c r="K3519" s="379"/>
      <c r="L3519" s="379"/>
      <c r="M3519" s="379"/>
      <c r="N3519" s="379"/>
      <c r="O3519" s="379"/>
      <c r="P3519" s="379"/>
      <c r="Q3519" s="379"/>
      <c r="R3519" s="379"/>
      <c r="S3519" s="379"/>
      <c r="T3519" s="379"/>
      <c r="U3519" s="379"/>
      <c r="V3519" s="379"/>
      <c r="W3519" s="379"/>
      <c r="X3519" s="379"/>
      <c r="Y3519" s="379"/>
      <c r="Z3519" s="379"/>
      <c r="AA3519" s="380"/>
      <c r="AB3519" s="379"/>
      <c r="AC3519" s="379"/>
      <c r="AD3519" s="379"/>
      <c r="AE3519" s="381"/>
      <c r="AF3519" s="105"/>
      <c r="AG3519" s="381"/>
      <c r="AH3519" s="381"/>
      <c r="AI3519" s="381"/>
      <c r="AJ3519" s="381"/>
      <c r="AK3519" s="381"/>
      <c r="AL3519" s="381"/>
      <c r="AM3519" s="381"/>
    </row>
    <row r="3520" spans="1:39" x14ac:dyDescent="0.35">
      <c r="A3520" s="379"/>
      <c r="B3520" s="379"/>
      <c r="C3520" s="379"/>
      <c r="D3520" s="379"/>
      <c r="E3520" s="379"/>
      <c r="F3520" s="379"/>
      <c r="G3520" s="379"/>
      <c r="H3520" s="379"/>
      <c r="I3520" s="379"/>
      <c r="J3520" s="379"/>
      <c r="K3520" s="379"/>
      <c r="L3520" s="379"/>
      <c r="M3520" s="379"/>
      <c r="N3520" s="379"/>
      <c r="O3520" s="379"/>
      <c r="P3520" s="379"/>
      <c r="Q3520" s="379"/>
      <c r="R3520" s="379"/>
      <c r="S3520" s="379"/>
      <c r="T3520" s="379"/>
      <c r="U3520" s="379"/>
      <c r="V3520" s="379"/>
      <c r="W3520" s="379"/>
      <c r="X3520" s="379"/>
      <c r="Y3520" s="379"/>
      <c r="Z3520" s="379"/>
      <c r="AA3520" s="380"/>
      <c r="AB3520" s="379"/>
      <c r="AC3520" s="379"/>
      <c r="AD3520" s="379"/>
      <c r="AE3520" s="381"/>
      <c r="AF3520" s="105"/>
      <c r="AG3520" s="381"/>
      <c r="AH3520" s="381"/>
      <c r="AI3520" s="381"/>
      <c r="AJ3520" s="381"/>
      <c r="AK3520" s="381"/>
      <c r="AL3520" s="381"/>
      <c r="AM3520" s="381"/>
    </row>
    <row r="3521" spans="1:39" x14ac:dyDescent="0.35">
      <c r="A3521" s="379"/>
      <c r="B3521" s="379"/>
      <c r="C3521" s="379"/>
      <c r="D3521" s="379"/>
      <c r="E3521" s="379"/>
      <c r="F3521" s="379"/>
      <c r="G3521" s="379"/>
      <c r="H3521" s="379"/>
      <c r="I3521" s="379"/>
      <c r="J3521" s="379"/>
      <c r="K3521" s="379"/>
      <c r="L3521" s="379"/>
      <c r="M3521" s="379"/>
      <c r="N3521" s="379"/>
      <c r="O3521" s="379"/>
      <c r="P3521" s="379"/>
      <c r="Q3521" s="379"/>
      <c r="R3521" s="379"/>
      <c r="S3521" s="379"/>
      <c r="T3521" s="379"/>
      <c r="U3521" s="379"/>
      <c r="V3521" s="379"/>
      <c r="W3521" s="379"/>
      <c r="X3521" s="379"/>
      <c r="Y3521" s="379"/>
      <c r="Z3521" s="379"/>
      <c r="AA3521" s="380"/>
      <c r="AB3521" s="379"/>
      <c r="AC3521" s="379"/>
      <c r="AD3521" s="379"/>
      <c r="AE3521" s="381"/>
      <c r="AF3521" s="105"/>
      <c r="AG3521" s="381"/>
      <c r="AH3521" s="381"/>
      <c r="AI3521" s="381"/>
      <c r="AJ3521" s="381"/>
      <c r="AK3521" s="381"/>
      <c r="AL3521" s="381"/>
      <c r="AM3521" s="381"/>
    </row>
    <row r="3522" spans="1:39" x14ac:dyDescent="0.35">
      <c r="A3522" s="379"/>
      <c r="B3522" s="379"/>
      <c r="C3522" s="379"/>
      <c r="D3522" s="379"/>
      <c r="E3522" s="379"/>
      <c r="F3522" s="379"/>
      <c r="G3522" s="379"/>
      <c r="H3522" s="379"/>
      <c r="I3522" s="379"/>
      <c r="J3522" s="379"/>
      <c r="K3522" s="379"/>
      <c r="L3522" s="379"/>
      <c r="M3522" s="379"/>
      <c r="N3522" s="379"/>
      <c r="O3522" s="379"/>
      <c r="P3522" s="379"/>
      <c r="Q3522" s="379"/>
      <c r="R3522" s="379"/>
      <c r="S3522" s="379"/>
      <c r="T3522" s="379"/>
      <c r="U3522" s="379"/>
      <c r="V3522" s="379"/>
      <c r="W3522" s="379"/>
      <c r="X3522" s="379"/>
      <c r="Y3522" s="379"/>
      <c r="Z3522" s="379"/>
      <c r="AA3522" s="380"/>
      <c r="AB3522" s="379"/>
      <c r="AC3522" s="379"/>
      <c r="AD3522" s="379"/>
      <c r="AE3522" s="381"/>
      <c r="AF3522" s="105"/>
      <c r="AG3522" s="381"/>
      <c r="AH3522" s="381"/>
      <c r="AI3522" s="381"/>
      <c r="AJ3522" s="381"/>
      <c r="AK3522" s="381"/>
      <c r="AL3522" s="381"/>
      <c r="AM3522" s="381"/>
    </row>
    <row r="3523" spans="1:39" x14ac:dyDescent="0.35">
      <c r="A3523" s="379"/>
      <c r="B3523" s="379"/>
      <c r="C3523" s="379"/>
      <c r="D3523" s="379"/>
      <c r="E3523" s="379"/>
      <c r="F3523" s="379"/>
      <c r="G3523" s="379"/>
      <c r="H3523" s="379"/>
      <c r="I3523" s="379"/>
      <c r="J3523" s="379"/>
      <c r="K3523" s="379"/>
      <c r="L3523" s="379"/>
      <c r="M3523" s="379"/>
      <c r="N3523" s="379"/>
      <c r="O3523" s="379"/>
      <c r="P3523" s="379"/>
      <c r="Q3523" s="379"/>
      <c r="R3523" s="379"/>
      <c r="S3523" s="379"/>
      <c r="T3523" s="379"/>
      <c r="U3523" s="379"/>
      <c r="V3523" s="379"/>
      <c r="W3523" s="379"/>
      <c r="X3523" s="379"/>
      <c r="Y3523" s="379"/>
      <c r="Z3523" s="379"/>
      <c r="AA3523" s="380"/>
      <c r="AB3523" s="379"/>
      <c r="AC3523" s="379"/>
      <c r="AD3523" s="379"/>
      <c r="AE3523" s="381"/>
      <c r="AF3523" s="105"/>
      <c r="AG3523" s="381"/>
      <c r="AH3523" s="381"/>
      <c r="AI3523" s="381"/>
      <c r="AJ3523" s="381"/>
      <c r="AK3523" s="381"/>
      <c r="AL3523" s="381"/>
      <c r="AM3523" s="381"/>
    </row>
    <row r="3524" spans="1:39" x14ac:dyDescent="0.35">
      <c r="A3524" s="379"/>
      <c r="B3524" s="379"/>
      <c r="C3524" s="379"/>
      <c r="D3524" s="379"/>
      <c r="E3524" s="379"/>
      <c r="F3524" s="379"/>
      <c r="G3524" s="379"/>
      <c r="H3524" s="379"/>
      <c r="I3524" s="379"/>
      <c r="J3524" s="379"/>
      <c r="K3524" s="379"/>
      <c r="L3524" s="379"/>
      <c r="M3524" s="379"/>
      <c r="N3524" s="379"/>
      <c r="O3524" s="379"/>
      <c r="P3524" s="379"/>
      <c r="Q3524" s="379"/>
      <c r="R3524" s="379"/>
      <c r="S3524" s="379"/>
      <c r="T3524" s="379"/>
      <c r="U3524" s="379"/>
      <c r="V3524" s="379"/>
      <c r="W3524" s="379"/>
      <c r="X3524" s="379"/>
      <c r="Y3524" s="379"/>
      <c r="Z3524" s="379"/>
      <c r="AA3524" s="380"/>
      <c r="AB3524" s="379"/>
      <c r="AC3524" s="379"/>
      <c r="AD3524" s="379"/>
      <c r="AE3524" s="381"/>
      <c r="AF3524" s="105"/>
      <c r="AG3524" s="381"/>
      <c r="AH3524" s="381"/>
      <c r="AI3524" s="381"/>
      <c r="AJ3524" s="381"/>
      <c r="AK3524" s="381"/>
      <c r="AL3524" s="381"/>
      <c r="AM3524" s="381"/>
    </row>
    <row r="3525" spans="1:39" x14ac:dyDescent="0.35">
      <c r="A3525" s="379"/>
      <c r="B3525" s="379"/>
      <c r="C3525" s="379"/>
      <c r="D3525" s="379"/>
      <c r="E3525" s="379"/>
      <c r="F3525" s="379"/>
      <c r="G3525" s="379"/>
      <c r="H3525" s="379"/>
      <c r="I3525" s="379"/>
      <c r="J3525" s="379"/>
      <c r="K3525" s="379"/>
      <c r="L3525" s="379"/>
      <c r="M3525" s="379"/>
      <c r="N3525" s="379"/>
      <c r="O3525" s="379"/>
      <c r="P3525" s="379"/>
      <c r="Q3525" s="379"/>
      <c r="R3525" s="379"/>
      <c r="S3525" s="379"/>
      <c r="T3525" s="379"/>
      <c r="U3525" s="379"/>
      <c r="V3525" s="379"/>
      <c r="W3525" s="379"/>
      <c r="X3525" s="379"/>
      <c r="Y3525" s="379"/>
      <c r="Z3525" s="379"/>
      <c r="AA3525" s="380"/>
      <c r="AB3525" s="379"/>
      <c r="AC3525" s="379"/>
      <c r="AD3525" s="379"/>
      <c r="AE3525" s="381"/>
      <c r="AF3525" s="105"/>
      <c r="AG3525" s="381"/>
      <c r="AH3525" s="381"/>
      <c r="AI3525" s="381"/>
      <c r="AJ3525" s="381"/>
      <c r="AK3525" s="381"/>
      <c r="AL3525" s="381"/>
      <c r="AM3525" s="381"/>
    </row>
    <row r="3526" spans="1:39" x14ac:dyDescent="0.35">
      <c r="A3526" s="379"/>
      <c r="B3526" s="379"/>
      <c r="C3526" s="379"/>
      <c r="D3526" s="379"/>
      <c r="E3526" s="379"/>
      <c r="F3526" s="379"/>
      <c r="G3526" s="379"/>
      <c r="H3526" s="379"/>
      <c r="I3526" s="379"/>
      <c r="J3526" s="379"/>
      <c r="K3526" s="379"/>
      <c r="L3526" s="379"/>
      <c r="M3526" s="379"/>
      <c r="N3526" s="379"/>
      <c r="O3526" s="379"/>
      <c r="P3526" s="379"/>
      <c r="Q3526" s="379"/>
      <c r="R3526" s="379"/>
      <c r="S3526" s="379"/>
      <c r="T3526" s="379"/>
      <c r="U3526" s="379"/>
      <c r="V3526" s="379"/>
      <c r="W3526" s="379"/>
      <c r="X3526" s="379"/>
      <c r="Y3526" s="379"/>
      <c r="Z3526" s="379"/>
      <c r="AA3526" s="380"/>
      <c r="AB3526" s="379"/>
      <c r="AC3526" s="379"/>
      <c r="AD3526" s="379"/>
      <c r="AE3526" s="381"/>
      <c r="AF3526" s="105"/>
      <c r="AG3526" s="381"/>
      <c r="AH3526" s="381"/>
      <c r="AI3526" s="381"/>
      <c r="AJ3526" s="381"/>
      <c r="AK3526" s="381"/>
      <c r="AL3526" s="381"/>
      <c r="AM3526" s="381"/>
    </row>
    <row r="3527" spans="1:39" x14ac:dyDescent="0.35">
      <c r="A3527" s="379"/>
      <c r="B3527" s="379"/>
      <c r="C3527" s="379"/>
      <c r="D3527" s="379"/>
      <c r="E3527" s="379"/>
      <c r="F3527" s="379"/>
      <c r="G3527" s="379"/>
      <c r="H3527" s="379"/>
      <c r="I3527" s="379"/>
      <c r="J3527" s="379"/>
      <c r="K3527" s="379"/>
      <c r="L3527" s="379"/>
      <c r="M3527" s="379"/>
      <c r="N3527" s="379"/>
      <c r="O3527" s="379"/>
      <c r="P3527" s="379"/>
      <c r="Q3527" s="379"/>
      <c r="R3527" s="379"/>
      <c r="S3527" s="379"/>
      <c r="T3527" s="379"/>
      <c r="U3527" s="379"/>
      <c r="V3527" s="379"/>
      <c r="W3527" s="379"/>
      <c r="X3527" s="379"/>
      <c r="Y3527" s="379"/>
      <c r="Z3527" s="379"/>
      <c r="AA3527" s="380"/>
      <c r="AB3527" s="379"/>
      <c r="AC3527" s="379"/>
      <c r="AD3527" s="379"/>
      <c r="AE3527" s="381"/>
      <c r="AF3527" s="105"/>
      <c r="AG3527" s="381"/>
      <c r="AH3527" s="381"/>
      <c r="AI3527" s="381"/>
      <c r="AJ3527" s="381"/>
      <c r="AK3527" s="381"/>
      <c r="AL3527" s="381"/>
      <c r="AM3527" s="381"/>
    </row>
    <row r="3528" spans="1:39" x14ac:dyDescent="0.35">
      <c r="A3528" s="379"/>
      <c r="B3528" s="379"/>
      <c r="C3528" s="379"/>
      <c r="D3528" s="379"/>
      <c r="E3528" s="379"/>
      <c r="F3528" s="379"/>
      <c r="G3528" s="379"/>
      <c r="H3528" s="379"/>
      <c r="I3528" s="379"/>
      <c r="J3528" s="379"/>
      <c r="K3528" s="379"/>
      <c r="L3528" s="379"/>
      <c r="M3528" s="379"/>
      <c r="N3528" s="379"/>
      <c r="O3528" s="379"/>
      <c r="P3528" s="379"/>
      <c r="Q3528" s="379"/>
      <c r="R3528" s="379"/>
      <c r="S3528" s="379"/>
      <c r="T3528" s="379"/>
      <c r="U3528" s="379"/>
      <c r="V3528" s="379"/>
      <c r="W3528" s="379"/>
      <c r="X3528" s="379"/>
      <c r="Y3528" s="379"/>
      <c r="Z3528" s="379"/>
      <c r="AA3528" s="380"/>
      <c r="AB3528" s="379"/>
      <c r="AC3528" s="379"/>
      <c r="AD3528" s="379"/>
      <c r="AE3528" s="381"/>
      <c r="AF3528" s="105"/>
      <c r="AG3528" s="381"/>
      <c r="AH3528" s="381"/>
      <c r="AI3528" s="381"/>
      <c r="AJ3528" s="381"/>
      <c r="AK3528" s="381"/>
      <c r="AL3528" s="381"/>
      <c r="AM3528" s="381"/>
    </row>
    <row r="3529" spans="1:39" x14ac:dyDescent="0.35">
      <c r="A3529" s="379"/>
      <c r="B3529" s="379"/>
      <c r="C3529" s="379"/>
      <c r="D3529" s="379"/>
      <c r="E3529" s="379"/>
      <c r="F3529" s="379"/>
      <c r="G3529" s="379"/>
      <c r="H3529" s="379"/>
      <c r="I3529" s="379"/>
      <c r="J3529" s="379"/>
      <c r="K3529" s="379"/>
      <c r="L3529" s="379"/>
      <c r="M3529" s="379"/>
      <c r="N3529" s="379"/>
      <c r="O3529" s="379"/>
      <c r="P3529" s="379"/>
      <c r="Q3529" s="379"/>
      <c r="R3529" s="379"/>
      <c r="S3529" s="379"/>
      <c r="T3529" s="379"/>
      <c r="U3529" s="379"/>
      <c r="V3529" s="379"/>
      <c r="W3529" s="379"/>
      <c r="X3529" s="379"/>
      <c r="Y3529" s="379"/>
      <c r="Z3529" s="379"/>
      <c r="AA3529" s="380"/>
      <c r="AB3529" s="379"/>
      <c r="AC3529" s="379"/>
      <c r="AD3529" s="379"/>
      <c r="AE3529" s="381"/>
      <c r="AF3529" s="105"/>
      <c r="AG3529" s="381"/>
      <c r="AH3529" s="381"/>
      <c r="AI3529" s="381"/>
      <c r="AJ3529" s="381"/>
      <c r="AK3529" s="381"/>
      <c r="AL3529" s="381"/>
      <c r="AM3529" s="381"/>
    </row>
    <row r="3530" spans="1:39" x14ac:dyDescent="0.35">
      <c r="A3530" s="379"/>
      <c r="B3530" s="379"/>
      <c r="C3530" s="379"/>
      <c r="D3530" s="379"/>
      <c r="E3530" s="379"/>
      <c r="F3530" s="379"/>
      <c r="G3530" s="379"/>
      <c r="H3530" s="379"/>
      <c r="I3530" s="379"/>
      <c r="J3530" s="379"/>
      <c r="K3530" s="379"/>
      <c r="L3530" s="379"/>
      <c r="M3530" s="379"/>
      <c r="N3530" s="379"/>
      <c r="O3530" s="379"/>
      <c r="P3530" s="379"/>
      <c r="Q3530" s="379"/>
      <c r="R3530" s="379"/>
      <c r="S3530" s="379"/>
      <c r="T3530" s="379"/>
      <c r="U3530" s="379"/>
      <c r="V3530" s="379"/>
      <c r="W3530" s="379"/>
      <c r="X3530" s="379"/>
      <c r="Y3530" s="379"/>
      <c r="Z3530" s="379"/>
      <c r="AA3530" s="380"/>
      <c r="AB3530" s="379"/>
      <c r="AC3530" s="379"/>
      <c r="AD3530" s="379"/>
      <c r="AE3530" s="381"/>
      <c r="AF3530" s="105"/>
      <c r="AG3530" s="381"/>
      <c r="AH3530" s="381"/>
      <c r="AI3530" s="381"/>
      <c r="AJ3530" s="381"/>
      <c r="AK3530" s="381"/>
      <c r="AL3530" s="381"/>
      <c r="AM3530" s="381"/>
    </row>
    <row r="3531" spans="1:39" x14ac:dyDescent="0.35">
      <c r="A3531" s="379"/>
      <c r="B3531" s="379"/>
      <c r="C3531" s="379"/>
      <c r="D3531" s="379"/>
      <c r="E3531" s="379"/>
      <c r="F3531" s="379"/>
      <c r="G3531" s="379"/>
      <c r="H3531" s="379"/>
      <c r="I3531" s="379"/>
      <c r="J3531" s="379"/>
      <c r="K3531" s="379"/>
      <c r="L3531" s="379"/>
      <c r="M3531" s="379"/>
      <c r="N3531" s="379"/>
      <c r="O3531" s="379"/>
      <c r="P3531" s="379"/>
      <c r="Q3531" s="379"/>
      <c r="R3531" s="379"/>
      <c r="S3531" s="379"/>
      <c r="T3531" s="379"/>
      <c r="U3531" s="379"/>
      <c r="V3531" s="379"/>
      <c r="W3531" s="379"/>
      <c r="X3531" s="379"/>
      <c r="Y3531" s="379"/>
      <c r="Z3531" s="379"/>
      <c r="AA3531" s="380"/>
      <c r="AB3531" s="379"/>
      <c r="AC3531" s="379"/>
      <c r="AD3531" s="379"/>
      <c r="AE3531" s="381"/>
      <c r="AF3531" s="105"/>
      <c r="AG3531" s="381"/>
      <c r="AH3531" s="381"/>
      <c r="AI3531" s="381"/>
      <c r="AJ3531" s="381"/>
      <c r="AK3531" s="381"/>
      <c r="AL3531" s="381"/>
      <c r="AM3531" s="381"/>
    </row>
    <row r="3532" spans="1:39" x14ac:dyDescent="0.35">
      <c r="A3532" s="379"/>
      <c r="B3532" s="379"/>
      <c r="C3532" s="379"/>
      <c r="D3532" s="379"/>
      <c r="E3532" s="379"/>
      <c r="F3532" s="379"/>
      <c r="G3532" s="379"/>
      <c r="H3532" s="379"/>
      <c r="I3532" s="379"/>
      <c r="J3532" s="379"/>
      <c r="K3532" s="379"/>
      <c r="L3532" s="379"/>
      <c r="M3532" s="379"/>
      <c r="N3532" s="379"/>
      <c r="O3532" s="379"/>
      <c r="P3532" s="379"/>
      <c r="Q3532" s="379"/>
      <c r="R3532" s="379"/>
      <c r="S3532" s="379"/>
      <c r="T3532" s="379"/>
      <c r="U3532" s="379"/>
      <c r="V3532" s="379"/>
      <c r="W3532" s="379"/>
      <c r="X3532" s="379"/>
      <c r="Y3532" s="379"/>
      <c r="Z3532" s="379"/>
      <c r="AA3532" s="380"/>
      <c r="AB3532" s="379"/>
      <c r="AC3532" s="379"/>
      <c r="AD3532" s="379"/>
      <c r="AE3532" s="381"/>
      <c r="AF3532" s="105"/>
      <c r="AG3532" s="381"/>
      <c r="AH3532" s="381"/>
      <c r="AI3532" s="381"/>
      <c r="AJ3532" s="381"/>
      <c r="AK3532" s="381"/>
      <c r="AL3532" s="381"/>
      <c r="AM3532" s="381"/>
    </row>
    <row r="3533" spans="1:39" x14ac:dyDescent="0.35">
      <c r="A3533" s="379"/>
      <c r="B3533" s="379"/>
      <c r="C3533" s="379"/>
      <c r="D3533" s="379"/>
      <c r="E3533" s="379"/>
      <c r="F3533" s="379"/>
      <c r="G3533" s="379"/>
      <c r="H3533" s="379"/>
      <c r="I3533" s="379"/>
      <c r="J3533" s="379"/>
      <c r="K3533" s="379"/>
      <c r="L3533" s="379"/>
      <c r="M3533" s="379"/>
      <c r="N3533" s="379"/>
      <c r="O3533" s="379"/>
      <c r="P3533" s="379"/>
      <c r="Q3533" s="379"/>
      <c r="R3533" s="379"/>
      <c r="S3533" s="379"/>
      <c r="T3533" s="379"/>
      <c r="U3533" s="379"/>
      <c r="V3533" s="379"/>
      <c r="W3533" s="379"/>
      <c r="X3533" s="379"/>
      <c r="Y3533" s="379"/>
      <c r="Z3533" s="379"/>
      <c r="AA3533" s="380"/>
      <c r="AB3533" s="379"/>
      <c r="AC3533" s="379"/>
      <c r="AD3533" s="379"/>
      <c r="AE3533" s="381"/>
      <c r="AF3533" s="105"/>
      <c r="AG3533" s="381"/>
      <c r="AH3533" s="381"/>
      <c r="AI3533" s="381"/>
      <c r="AJ3533" s="381"/>
      <c r="AK3533" s="381"/>
      <c r="AL3533" s="381"/>
      <c r="AM3533" s="381"/>
    </row>
    <row r="3534" spans="1:39" x14ac:dyDescent="0.35">
      <c r="A3534" s="379"/>
      <c r="B3534" s="379"/>
      <c r="C3534" s="379"/>
      <c r="D3534" s="379"/>
      <c r="E3534" s="379"/>
      <c r="F3534" s="379"/>
      <c r="G3534" s="379"/>
      <c r="H3534" s="379"/>
      <c r="I3534" s="379"/>
      <c r="J3534" s="379"/>
      <c r="K3534" s="379"/>
      <c r="L3534" s="379"/>
      <c r="M3534" s="379"/>
      <c r="N3534" s="379"/>
      <c r="O3534" s="379"/>
      <c r="P3534" s="379"/>
      <c r="Q3534" s="379"/>
      <c r="R3534" s="379"/>
      <c r="S3534" s="379"/>
      <c r="T3534" s="379"/>
      <c r="U3534" s="379"/>
      <c r="V3534" s="379"/>
      <c r="W3534" s="379"/>
      <c r="X3534" s="379"/>
      <c r="Y3534" s="379"/>
      <c r="Z3534" s="379"/>
      <c r="AA3534" s="380"/>
      <c r="AB3534" s="379"/>
      <c r="AC3534" s="379"/>
      <c r="AD3534" s="379"/>
      <c r="AE3534" s="381"/>
      <c r="AF3534" s="105"/>
      <c r="AG3534" s="381"/>
      <c r="AH3534" s="381"/>
      <c r="AI3534" s="381"/>
      <c r="AJ3534" s="381"/>
      <c r="AK3534" s="381"/>
      <c r="AL3534" s="381"/>
      <c r="AM3534" s="381"/>
    </row>
    <row r="3535" spans="1:39" x14ac:dyDescent="0.35">
      <c r="A3535" s="379"/>
      <c r="B3535" s="379"/>
      <c r="C3535" s="379"/>
      <c r="D3535" s="379"/>
      <c r="E3535" s="379"/>
      <c r="F3535" s="379"/>
      <c r="G3535" s="379"/>
      <c r="H3535" s="379"/>
      <c r="I3535" s="379"/>
      <c r="J3535" s="379"/>
      <c r="K3535" s="379"/>
      <c r="L3535" s="379"/>
      <c r="M3535" s="379"/>
      <c r="N3535" s="379"/>
      <c r="O3535" s="379"/>
      <c r="P3535" s="379"/>
      <c r="Q3535" s="379"/>
      <c r="R3535" s="379"/>
      <c r="S3535" s="379"/>
      <c r="T3535" s="379"/>
      <c r="U3535" s="379"/>
      <c r="V3535" s="379"/>
      <c r="W3535" s="379"/>
      <c r="X3535" s="379"/>
      <c r="Y3535" s="379"/>
      <c r="Z3535" s="379"/>
      <c r="AA3535" s="380"/>
      <c r="AB3535" s="379"/>
      <c r="AC3535" s="379"/>
      <c r="AD3535" s="379"/>
      <c r="AE3535" s="381"/>
      <c r="AF3535" s="105"/>
      <c r="AG3535" s="381"/>
      <c r="AH3535" s="381"/>
      <c r="AI3535" s="381"/>
      <c r="AJ3535" s="381"/>
      <c r="AK3535" s="381"/>
      <c r="AL3535" s="381"/>
      <c r="AM3535" s="381"/>
    </row>
    <row r="3536" spans="1:39" x14ac:dyDescent="0.35">
      <c r="A3536" s="379"/>
      <c r="B3536" s="379"/>
      <c r="C3536" s="379"/>
      <c r="D3536" s="379"/>
      <c r="E3536" s="379"/>
      <c r="F3536" s="379"/>
      <c r="G3536" s="379"/>
      <c r="H3536" s="379"/>
      <c r="I3536" s="379"/>
      <c r="J3536" s="379"/>
      <c r="K3536" s="379"/>
      <c r="L3536" s="379"/>
      <c r="M3536" s="379"/>
      <c r="N3536" s="379"/>
      <c r="O3536" s="379"/>
      <c r="P3536" s="379"/>
      <c r="Q3536" s="379"/>
      <c r="R3536" s="379"/>
      <c r="S3536" s="379"/>
      <c r="T3536" s="379"/>
      <c r="U3536" s="379"/>
      <c r="V3536" s="379"/>
      <c r="W3536" s="379"/>
      <c r="X3536" s="379"/>
      <c r="Y3536" s="379"/>
      <c r="Z3536" s="379"/>
      <c r="AA3536" s="380"/>
      <c r="AB3536" s="379"/>
      <c r="AC3536" s="379"/>
      <c r="AD3536" s="379"/>
      <c r="AE3536" s="381"/>
      <c r="AF3536" s="105"/>
      <c r="AG3536" s="381"/>
      <c r="AH3536" s="381"/>
      <c r="AI3536" s="381"/>
      <c r="AJ3536" s="381"/>
      <c r="AK3536" s="381"/>
      <c r="AL3536" s="381"/>
      <c r="AM3536" s="381"/>
    </row>
    <row r="3537" spans="1:39" x14ac:dyDescent="0.35">
      <c r="A3537" s="379"/>
      <c r="B3537" s="379"/>
      <c r="C3537" s="379"/>
      <c r="D3537" s="379"/>
      <c r="E3537" s="379"/>
      <c r="F3537" s="379"/>
      <c r="G3537" s="379"/>
      <c r="H3537" s="379"/>
      <c r="I3537" s="379"/>
      <c r="J3537" s="379"/>
      <c r="K3537" s="379"/>
      <c r="L3537" s="379"/>
      <c r="M3537" s="379"/>
      <c r="N3537" s="379"/>
      <c r="O3537" s="379"/>
      <c r="P3537" s="379"/>
      <c r="Q3537" s="379"/>
      <c r="R3537" s="379"/>
      <c r="S3537" s="379"/>
      <c r="T3537" s="379"/>
      <c r="U3537" s="379"/>
      <c r="V3537" s="379"/>
      <c r="W3537" s="379"/>
      <c r="X3537" s="379"/>
      <c r="Y3537" s="379"/>
      <c r="Z3537" s="379"/>
      <c r="AA3537" s="380"/>
      <c r="AB3537" s="379"/>
      <c r="AC3537" s="379"/>
      <c r="AD3537" s="379"/>
      <c r="AE3537" s="381"/>
      <c r="AF3537" s="105"/>
      <c r="AG3537" s="381"/>
      <c r="AH3537" s="381"/>
      <c r="AI3537" s="381"/>
      <c r="AJ3537" s="381"/>
      <c r="AK3537" s="381"/>
      <c r="AL3537" s="381"/>
      <c r="AM3537" s="381"/>
    </row>
    <row r="3538" spans="1:39" x14ac:dyDescent="0.35">
      <c r="A3538" s="379"/>
      <c r="B3538" s="379"/>
      <c r="C3538" s="379"/>
      <c r="D3538" s="379"/>
      <c r="E3538" s="379"/>
      <c r="F3538" s="379"/>
      <c r="G3538" s="379"/>
      <c r="H3538" s="379"/>
      <c r="I3538" s="379"/>
      <c r="J3538" s="379"/>
      <c r="K3538" s="379"/>
      <c r="L3538" s="379"/>
      <c r="M3538" s="379"/>
      <c r="N3538" s="379"/>
      <c r="O3538" s="379"/>
      <c r="P3538" s="379"/>
      <c r="Q3538" s="379"/>
      <c r="R3538" s="379"/>
      <c r="S3538" s="379"/>
      <c r="T3538" s="379"/>
      <c r="U3538" s="379"/>
      <c r="V3538" s="379"/>
      <c r="W3538" s="379"/>
      <c r="X3538" s="379"/>
      <c r="Y3538" s="379"/>
      <c r="Z3538" s="379"/>
      <c r="AA3538" s="380"/>
      <c r="AB3538" s="379"/>
      <c r="AC3538" s="379"/>
      <c r="AD3538" s="379"/>
      <c r="AE3538" s="381"/>
      <c r="AF3538" s="105"/>
      <c r="AG3538" s="381"/>
      <c r="AH3538" s="381"/>
      <c r="AI3538" s="381"/>
      <c r="AJ3538" s="381"/>
      <c r="AK3538" s="381"/>
      <c r="AL3538" s="381"/>
      <c r="AM3538" s="381"/>
    </row>
    <row r="3539" spans="1:39" x14ac:dyDescent="0.35">
      <c r="A3539" s="379"/>
      <c r="B3539" s="379"/>
      <c r="C3539" s="379"/>
      <c r="D3539" s="379"/>
      <c r="E3539" s="379"/>
      <c r="F3539" s="379"/>
      <c r="G3539" s="379"/>
      <c r="H3539" s="379"/>
      <c r="I3539" s="379"/>
      <c r="J3539" s="379"/>
      <c r="K3539" s="379"/>
      <c r="L3539" s="379"/>
      <c r="M3539" s="379"/>
      <c r="N3539" s="379"/>
      <c r="O3539" s="379"/>
      <c r="P3539" s="379"/>
      <c r="Q3539" s="379"/>
      <c r="R3539" s="379"/>
      <c r="S3539" s="379"/>
      <c r="T3539" s="379"/>
      <c r="U3539" s="379"/>
      <c r="V3539" s="379"/>
      <c r="W3539" s="379"/>
      <c r="X3539" s="379"/>
      <c r="Y3539" s="379"/>
      <c r="Z3539" s="379"/>
      <c r="AA3539" s="380"/>
      <c r="AB3539" s="379"/>
      <c r="AC3539" s="379"/>
      <c r="AD3539" s="379"/>
      <c r="AE3539" s="381"/>
      <c r="AF3539" s="105"/>
      <c r="AG3539" s="381"/>
      <c r="AH3539" s="381"/>
      <c r="AI3539" s="381"/>
      <c r="AJ3539" s="381"/>
      <c r="AK3539" s="381"/>
      <c r="AL3539" s="381"/>
      <c r="AM3539" s="381"/>
    </row>
    <row r="3540" spans="1:39" x14ac:dyDescent="0.35">
      <c r="A3540" s="379"/>
      <c r="B3540" s="379"/>
      <c r="C3540" s="379"/>
      <c r="D3540" s="379"/>
      <c r="E3540" s="379"/>
      <c r="F3540" s="379"/>
      <c r="G3540" s="379"/>
      <c r="H3540" s="379"/>
      <c r="I3540" s="379"/>
      <c r="J3540" s="379"/>
      <c r="K3540" s="379"/>
      <c r="L3540" s="379"/>
      <c r="M3540" s="379"/>
      <c r="N3540" s="379"/>
      <c r="O3540" s="379"/>
      <c r="P3540" s="379"/>
      <c r="Q3540" s="379"/>
      <c r="R3540" s="379"/>
      <c r="S3540" s="379"/>
      <c r="T3540" s="379"/>
      <c r="U3540" s="379"/>
      <c r="V3540" s="379"/>
      <c r="W3540" s="379"/>
      <c r="X3540" s="379"/>
      <c r="Y3540" s="379"/>
      <c r="Z3540" s="379"/>
      <c r="AA3540" s="380"/>
      <c r="AB3540" s="379"/>
      <c r="AC3540" s="379"/>
      <c r="AD3540" s="379"/>
      <c r="AE3540" s="381"/>
      <c r="AF3540" s="105"/>
      <c r="AG3540" s="381"/>
      <c r="AH3540" s="381"/>
      <c r="AI3540" s="381"/>
      <c r="AJ3540" s="381"/>
      <c r="AK3540" s="381"/>
      <c r="AL3540" s="381"/>
      <c r="AM3540" s="381"/>
    </row>
    <row r="3541" spans="1:39" x14ac:dyDescent="0.35">
      <c r="A3541" s="379"/>
      <c r="B3541" s="379"/>
      <c r="C3541" s="379"/>
      <c r="D3541" s="379"/>
      <c r="E3541" s="379"/>
      <c r="F3541" s="379"/>
      <c r="G3541" s="379"/>
      <c r="H3541" s="379"/>
      <c r="I3541" s="379"/>
      <c r="J3541" s="379"/>
      <c r="K3541" s="379"/>
      <c r="L3541" s="379"/>
      <c r="M3541" s="379"/>
      <c r="N3541" s="379"/>
      <c r="O3541" s="379"/>
      <c r="P3541" s="379"/>
      <c r="Q3541" s="379"/>
      <c r="R3541" s="379"/>
      <c r="S3541" s="379"/>
      <c r="T3541" s="379"/>
      <c r="U3541" s="379"/>
      <c r="V3541" s="379"/>
      <c r="W3541" s="379"/>
      <c r="X3541" s="379"/>
      <c r="Y3541" s="379"/>
      <c r="Z3541" s="379"/>
      <c r="AA3541" s="380"/>
      <c r="AB3541" s="379"/>
      <c r="AC3541" s="379"/>
      <c r="AD3541" s="379"/>
      <c r="AE3541" s="381"/>
      <c r="AF3541" s="105"/>
      <c r="AG3541" s="381"/>
      <c r="AH3541" s="381"/>
      <c r="AI3541" s="381"/>
      <c r="AJ3541" s="381"/>
      <c r="AK3541" s="381"/>
      <c r="AL3541" s="381"/>
      <c r="AM3541" s="381"/>
    </row>
    <row r="3542" spans="1:39" x14ac:dyDescent="0.35">
      <c r="A3542" s="379"/>
      <c r="B3542" s="379"/>
      <c r="C3542" s="379"/>
      <c r="D3542" s="379"/>
      <c r="E3542" s="379"/>
      <c r="F3542" s="379"/>
      <c r="G3542" s="379"/>
      <c r="H3542" s="379"/>
      <c r="I3542" s="379"/>
      <c r="J3542" s="379"/>
      <c r="K3542" s="379"/>
      <c r="L3542" s="379"/>
      <c r="M3542" s="379"/>
      <c r="N3542" s="379"/>
      <c r="O3542" s="379"/>
      <c r="P3542" s="379"/>
      <c r="Q3542" s="379"/>
      <c r="R3542" s="379"/>
      <c r="S3542" s="379"/>
      <c r="T3542" s="379"/>
      <c r="U3542" s="379"/>
      <c r="V3542" s="379"/>
      <c r="W3542" s="379"/>
      <c r="X3542" s="379"/>
      <c r="Y3542" s="379"/>
      <c r="Z3542" s="379"/>
      <c r="AA3542" s="380"/>
      <c r="AB3542" s="379"/>
      <c r="AC3542" s="379"/>
      <c r="AD3542" s="379"/>
      <c r="AE3542" s="381"/>
      <c r="AF3542" s="105"/>
      <c r="AG3542" s="381"/>
      <c r="AH3542" s="381"/>
      <c r="AI3542" s="381"/>
      <c r="AJ3542" s="381"/>
      <c r="AK3542" s="381"/>
      <c r="AL3542" s="381"/>
      <c r="AM3542" s="381"/>
    </row>
    <row r="3543" spans="1:39" x14ac:dyDescent="0.35">
      <c r="A3543" s="379"/>
      <c r="B3543" s="379"/>
      <c r="C3543" s="379"/>
      <c r="D3543" s="379"/>
      <c r="E3543" s="379"/>
      <c r="F3543" s="379"/>
      <c r="G3543" s="379"/>
      <c r="H3543" s="379"/>
      <c r="I3543" s="379"/>
      <c r="J3543" s="379"/>
      <c r="K3543" s="379"/>
      <c r="L3543" s="379"/>
      <c r="M3543" s="379"/>
      <c r="N3543" s="379"/>
      <c r="O3543" s="379"/>
      <c r="P3543" s="379"/>
      <c r="Q3543" s="379"/>
      <c r="R3543" s="379"/>
      <c r="S3543" s="379"/>
      <c r="T3543" s="379"/>
      <c r="U3543" s="379"/>
      <c r="V3543" s="379"/>
      <c r="W3543" s="379"/>
      <c r="X3543" s="379"/>
      <c r="Y3543" s="379"/>
      <c r="Z3543" s="379"/>
      <c r="AA3543" s="380"/>
      <c r="AB3543" s="379"/>
      <c r="AC3543" s="379"/>
      <c r="AD3543" s="379"/>
      <c r="AE3543" s="381"/>
      <c r="AF3543" s="105"/>
      <c r="AG3543" s="381"/>
      <c r="AH3543" s="381"/>
      <c r="AI3543" s="381"/>
      <c r="AJ3543" s="381"/>
      <c r="AK3543" s="381"/>
      <c r="AL3543" s="381"/>
      <c r="AM3543" s="381"/>
    </row>
    <row r="3544" spans="1:39" x14ac:dyDescent="0.35">
      <c r="A3544" s="379"/>
      <c r="B3544" s="379"/>
      <c r="C3544" s="379"/>
      <c r="D3544" s="379"/>
      <c r="E3544" s="379"/>
      <c r="F3544" s="379"/>
      <c r="G3544" s="379"/>
      <c r="H3544" s="379"/>
      <c r="I3544" s="379"/>
      <c r="J3544" s="379"/>
      <c r="K3544" s="379"/>
      <c r="L3544" s="379"/>
      <c r="M3544" s="379"/>
      <c r="N3544" s="379"/>
      <c r="O3544" s="379"/>
      <c r="P3544" s="379"/>
      <c r="Q3544" s="379"/>
      <c r="R3544" s="379"/>
      <c r="S3544" s="379"/>
      <c r="T3544" s="379"/>
      <c r="U3544" s="379"/>
      <c r="V3544" s="379"/>
      <c r="W3544" s="379"/>
      <c r="X3544" s="379"/>
      <c r="Y3544" s="379"/>
      <c r="Z3544" s="379"/>
      <c r="AA3544" s="380"/>
      <c r="AB3544" s="379"/>
      <c r="AC3544" s="379"/>
      <c r="AD3544" s="379"/>
      <c r="AE3544" s="381"/>
      <c r="AF3544" s="105"/>
      <c r="AG3544" s="381"/>
      <c r="AH3544" s="381"/>
      <c r="AI3544" s="381"/>
      <c r="AJ3544" s="381"/>
      <c r="AK3544" s="381"/>
      <c r="AL3544" s="381"/>
      <c r="AM3544" s="381"/>
    </row>
    <row r="3545" spans="1:39" x14ac:dyDescent="0.35">
      <c r="A3545" s="379"/>
      <c r="B3545" s="379"/>
      <c r="C3545" s="379"/>
      <c r="D3545" s="379"/>
      <c r="E3545" s="379"/>
      <c r="F3545" s="379"/>
      <c r="G3545" s="379"/>
      <c r="H3545" s="379"/>
      <c r="I3545" s="379"/>
      <c r="J3545" s="379"/>
      <c r="K3545" s="379"/>
      <c r="L3545" s="379"/>
      <c r="M3545" s="379"/>
      <c r="N3545" s="379"/>
      <c r="O3545" s="379"/>
      <c r="P3545" s="379"/>
      <c r="Q3545" s="379"/>
      <c r="R3545" s="379"/>
      <c r="S3545" s="379"/>
      <c r="T3545" s="379"/>
      <c r="U3545" s="379"/>
      <c r="V3545" s="379"/>
      <c r="W3545" s="379"/>
      <c r="X3545" s="379"/>
      <c r="Y3545" s="379"/>
      <c r="Z3545" s="379"/>
      <c r="AA3545" s="380"/>
      <c r="AB3545" s="379"/>
      <c r="AC3545" s="379"/>
      <c r="AD3545" s="379"/>
      <c r="AE3545" s="381"/>
      <c r="AF3545" s="105"/>
      <c r="AG3545" s="381"/>
      <c r="AH3545" s="381"/>
      <c r="AI3545" s="381"/>
      <c r="AJ3545" s="381"/>
      <c r="AK3545" s="381"/>
      <c r="AL3545" s="381"/>
      <c r="AM3545" s="381"/>
    </row>
    <row r="3546" spans="1:39" x14ac:dyDescent="0.35">
      <c r="A3546" s="379"/>
      <c r="B3546" s="379"/>
      <c r="C3546" s="379"/>
      <c r="D3546" s="379"/>
      <c r="E3546" s="379"/>
      <c r="F3546" s="379"/>
      <c r="G3546" s="379"/>
      <c r="H3546" s="379"/>
      <c r="I3546" s="379"/>
      <c r="J3546" s="379"/>
      <c r="K3546" s="379"/>
      <c r="L3546" s="379"/>
      <c r="M3546" s="379"/>
      <c r="N3546" s="379"/>
      <c r="O3546" s="379"/>
      <c r="P3546" s="379"/>
      <c r="Q3546" s="379"/>
      <c r="R3546" s="379"/>
      <c r="S3546" s="379"/>
      <c r="T3546" s="379"/>
      <c r="U3546" s="379"/>
      <c r="V3546" s="379"/>
      <c r="W3546" s="379"/>
      <c r="X3546" s="379"/>
      <c r="Y3546" s="379"/>
      <c r="Z3546" s="379"/>
      <c r="AA3546" s="380"/>
      <c r="AB3546" s="379"/>
      <c r="AC3546" s="379"/>
      <c r="AD3546" s="379"/>
      <c r="AE3546" s="381"/>
      <c r="AF3546" s="105"/>
      <c r="AG3546" s="381"/>
      <c r="AH3546" s="381"/>
      <c r="AI3546" s="381"/>
      <c r="AJ3546" s="381"/>
      <c r="AK3546" s="381"/>
      <c r="AL3546" s="381"/>
      <c r="AM3546" s="381"/>
    </row>
    <row r="3547" spans="1:39" x14ac:dyDescent="0.35">
      <c r="A3547" s="379"/>
      <c r="B3547" s="379"/>
      <c r="C3547" s="379"/>
      <c r="D3547" s="379"/>
      <c r="E3547" s="379"/>
      <c r="F3547" s="379"/>
      <c r="G3547" s="379"/>
      <c r="H3547" s="379"/>
      <c r="I3547" s="379"/>
      <c r="J3547" s="379"/>
      <c r="K3547" s="379"/>
      <c r="L3547" s="379"/>
      <c r="M3547" s="379"/>
      <c r="N3547" s="379"/>
      <c r="O3547" s="379"/>
      <c r="P3547" s="379"/>
      <c r="Q3547" s="379"/>
      <c r="R3547" s="379"/>
      <c r="S3547" s="379"/>
      <c r="T3547" s="379"/>
      <c r="U3547" s="379"/>
      <c r="V3547" s="379"/>
      <c r="W3547" s="379"/>
      <c r="X3547" s="379"/>
      <c r="Y3547" s="379"/>
      <c r="Z3547" s="379"/>
      <c r="AA3547" s="380"/>
      <c r="AB3547" s="379"/>
      <c r="AC3547" s="379"/>
      <c r="AD3547" s="379"/>
      <c r="AE3547" s="381"/>
      <c r="AF3547" s="105"/>
      <c r="AG3547" s="381"/>
      <c r="AH3547" s="381"/>
      <c r="AI3547" s="381"/>
      <c r="AJ3547" s="381"/>
      <c r="AK3547" s="381"/>
      <c r="AL3547" s="381"/>
      <c r="AM3547" s="381"/>
    </row>
    <row r="3548" spans="1:39" x14ac:dyDescent="0.35">
      <c r="A3548" s="379"/>
      <c r="B3548" s="379"/>
      <c r="C3548" s="379"/>
      <c r="D3548" s="379"/>
      <c r="E3548" s="379"/>
      <c r="F3548" s="379"/>
      <c r="G3548" s="379"/>
      <c r="H3548" s="379"/>
      <c r="I3548" s="379"/>
      <c r="J3548" s="379"/>
      <c r="K3548" s="379"/>
      <c r="L3548" s="379"/>
      <c r="M3548" s="379"/>
      <c r="N3548" s="379"/>
      <c r="O3548" s="379"/>
      <c r="P3548" s="379"/>
      <c r="Q3548" s="379"/>
      <c r="R3548" s="379"/>
      <c r="S3548" s="379"/>
      <c r="T3548" s="379"/>
      <c r="U3548" s="379"/>
      <c r="V3548" s="379"/>
      <c r="W3548" s="379"/>
      <c r="X3548" s="379"/>
      <c r="Y3548" s="379"/>
      <c r="Z3548" s="379"/>
      <c r="AA3548" s="380"/>
      <c r="AB3548" s="379"/>
      <c r="AC3548" s="379"/>
      <c r="AD3548" s="379"/>
      <c r="AE3548" s="381"/>
      <c r="AF3548" s="105"/>
      <c r="AG3548" s="381"/>
      <c r="AH3548" s="381"/>
      <c r="AI3548" s="381"/>
      <c r="AJ3548" s="381"/>
      <c r="AK3548" s="381"/>
      <c r="AL3548" s="381"/>
      <c r="AM3548" s="381"/>
    </row>
    <row r="3549" spans="1:39" x14ac:dyDescent="0.35">
      <c r="A3549" s="379"/>
      <c r="B3549" s="379"/>
      <c r="C3549" s="379"/>
      <c r="D3549" s="379"/>
      <c r="E3549" s="379"/>
      <c r="F3549" s="379"/>
      <c r="G3549" s="379"/>
      <c r="H3549" s="379"/>
      <c r="I3549" s="379"/>
      <c r="J3549" s="379"/>
      <c r="K3549" s="379"/>
      <c r="L3549" s="379"/>
      <c r="M3549" s="379"/>
      <c r="N3549" s="379"/>
      <c r="O3549" s="379"/>
      <c r="P3549" s="379"/>
      <c r="Q3549" s="379"/>
      <c r="R3549" s="379"/>
      <c r="S3549" s="379"/>
      <c r="T3549" s="379"/>
      <c r="U3549" s="379"/>
      <c r="V3549" s="379"/>
      <c r="W3549" s="379"/>
      <c r="X3549" s="379"/>
      <c r="Y3549" s="379"/>
      <c r="Z3549" s="379"/>
      <c r="AA3549" s="380"/>
      <c r="AB3549" s="379"/>
      <c r="AC3549" s="379"/>
      <c r="AD3549" s="379"/>
      <c r="AE3549" s="381"/>
      <c r="AF3549" s="105"/>
      <c r="AG3549" s="381"/>
      <c r="AH3549" s="381"/>
      <c r="AI3549" s="381"/>
      <c r="AJ3549" s="381"/>
      <c r="AK3549" s="381"/>
      <c r="AL3549" s="381"/>
      <c r="AM3549" s="381"/>
    </row>
    <row r="3550" spans="1:39" x14ac:dyDescent="0.35">
      <c r="A3550" s="379"/>
      <c r="B3550" s="379"/>
      <c r="C3550" s="379"/>
      <c r="D3550" s="379"/>
      <c r="E3550" s="379"/>
      <c r="F3550" s="379"/>
      <c r="G3550" s="379"/>
      <c r="H3550" s="379"/>
      <c r="I3550" s="379"/>
      <c r="J3550" s="379"/>
      <c r="K3550" s="379"/>
      <c r="L3550" s="379"/>
      <c r="M3550" s="379"/>
      <c r="N3550" s="379"/>
      <c r="O3550" s="379"/>
      <c r="P3550" s="379"/>
      <c r="Q3550" s="379"/>
      <c r="R3550" s="379"/>
      <c r="S3550" s="379"/>
      <c r="T3550" s="379"/>
      <c r="U3550" s="379"/>
      <c r="V3550" s="379"/>
      <c r="W3550" s="379"/>
      <c r="X3550" s="379"/>
      <c r="Y3550" s="379"/>
      <c r="Z3550" s="379"/>
      <c r="AA3550" s="380"/>
      <c r="AB3550" s="379"/>
      <c r="AC3550" s="379"/>
      <c r="AD3550" s="379"/>
      <c r="AE3550" s="381"/>
      <c r="AF3550" s="105"/>
      <c r="AG3550" s="381"/>
      <c r="AH3550" s="381"/>
      <c r="AI3550" s="381"/>
      <c r="AJ3550" s="381"/>
      <c r="AK3550" s="381"/>
      <c r="AL3550" s="381"/>
      <c r="AM3550" s="381"/>
    </row>
    <row r="3551" spans="1:39" x14ac:dyDescent="0.35">
      <c r="A3551" s="379"/>
      <c r="B3551" s="379"/>
      <c r="C3551" s="379"/>
      <c r="D3551" s="379"/>
      <c r="E3551" s="379"/>
      <c r="F3551" s="379"/>
      <c r="G3551" s="379"/>
      <c r="H3551" s="379"/>
      <c r="I3551" s="379"/>
      <c r="J3551" s="379"/>
      <c r="K3551" s="379"/>
      <c r="L3551" s="379"/>
      <c r="M3551" s="379"/>
      <c r="N3551" s="379"/>
      <c r="O3551" s="379"/>
      <c r="P3551" s="379"/>
      <c r="Q3551" s="379"/>
      <c r="R3551" s="379"/>
      <c r="S3551" s="379"/>
      <c r="T3551" s="379"/>
      <c r="U3551" s="379"/>
      <c r="V3551" s="379"/>
      <c r="W3551" s="379"/>
      <c r="X3551" s="379"/>
      <c r="Y3551" s="379"/>
      <c r="Z3551" s="379"/>
      <c r="AA3551" s="380"/>
      <c r="AB3551" s="379"/>
      <c r="AC3551" s="379"/>
      <c r="AD3551" s="379"/>
      <c r="AE3551" s="381"/>
      <c r="AF3551" s="105"/>
      <c r="AG3551" s="381"/>
      <c r="AH3551" s="381"/>
      <c r="AI3551" s="381"/>
      <c r="AJ3551" s="381"/>
      <c r="AK3551" s="381"/>
      <c r="AL3551" s="381"/>
      <c r="AM3551" s="381"/>
    </row>
    <row r="3552" spans="1:39" x14ac:dyDescent="0.35">
      <c r="A3552" s="379"/>
      <c r="B3552" s="379"/>
      <c r="C3552" s="379"/>
      <c r="D3552" s="379"/>
      <c r="E3552" s="379"/>
      <c r="F3552" s="379"/>
      <c r="G3552" s="379"/>
      <c r="H3552" s="379"/>
      <c r="I3552" s="379"/>
      <c r="J3552" s="379"/>
      <c r="K3552" s="379"/>
      <c r="L3552" s="379"/>
      <c r="M3552" s="379"/>
      <c r="N3552" s="379"/>
      <c r="O3552" s="379"/>
      <c r="P3552" s="379"/>
      <c r="Q3552" s="379"/>
      <c r="R3552" s="379"/>
      <c r="S3552" s="379"/>
      <c r="T3552" s="379"/>
      <c r="U3552" s="379"/>
      <c r="V3552" s="379"/>
      <c r="W3552" s="379"/>
      <c r="X3552" s="379"/>
      <c r="Y3552" s="379"/>
      <c r="Z3552" s="379"/>
      <c r="AA3552" s="380"/>
      <c r="AB3552" s="379"/>
      <c r="AC3552" s="379"/>
      <c r="AD3552" s="379"/>
      <c r="AE3552" s="381"/>
      <c r="AF3552" s="105"/>
      <c r="AG3552" s="381"/>
      <c r="AH3552" s="381"/>
      <c r="AI3552" s="381"/>
      <c r="AJ3552" s="381"/>
      <c r="AK3552" s="381"/>
      <c r="AL3552" s="381"/>
      <c r="AM3552" s="381"/>
    </row>
    <row r="3553" spans="1:39" x14ac:dyDescent="0.35">
      <c r="A3553" s="379"/>
      <c r="B3553" s="379"/>
      <c r="C3553" s="379"/>
      <c r="D3553" s="379"/>
      <c r="E3553" s="379"/>
      <c r="F3553" s="379"/>
      <c r="G3553" s="379"/>
      <c r="H3553" s="379"/>
      <c r="I3553" s="379"/>
      <c r="J3553" s="379"/>
      <c r="K3553" s="379"/>
      <c r="L3553" s="379"/>
      <c r="M3553" s="379"/>
      <c r="N3553" s="379"/>
      <c r="O3553" s="379"/>
      <c r="P3553" s="379"/>
      <c r="Q3553" s="379"/>
      <c r="R3553" s="379"/>
      <c r="S3553" s="379"/>
      <c r="T3553" s="379"/>
      <c r="U3553" s="379"/>
      <c r="V3553" s="379"/>
      <c r="W3553" s="379"/>
      <c r="X3553" s="379"/>
      <c r="Y3553" s="379"/>
      <c r="Z3553" s="379"/>
      <c r="AA3553" s="380"/>
      <c r="AB3553" s="379"/>
      <c r="AC3553" s="379"/>
      <c r="AD3553" s="379"/>
      <c r="AE3553" s="381"/>
      <c r="AF3553" s="105"/>
      <c r="AG3553" s="381"/>
      <c r="AH3553" s="381"/>
      <c r="AI3553" s="381"/>
      <c r="AJ3553" s="381"/>
      <c r="AK3553" s="381"/>
      <c r="AL3553" s="381"/>
      <c r="AM3553" s="381"/>
    </row>
    <row r="3554" spans="1:39" x14ac:dyDescent="0.35">
      <c r="A3554" s="379"/>
      <c r="B3554" s="379"/>
      <c r="C3554" s="379"/>
      <c r="D3554" s="379"/>
      <c r="E3554" s="379"/>
      <c r="F3554" s="379"/>
      <c r="G3554" s="379"/>
      <c r="H3554" s="379"/>
      <c r="I3554" s="379"/>
      <c r="J3554" s="379"/>
      <c r="K3554" s="379"/>
      <c r="L3554" s="379"/>
      <c r="M3554" s="379"/>
      <c r="N3554" s="379"/>
      <c r="O3554" s="379"/>
      <c r="P3554" s="379"/>
      <c r="Q3554" s="379"/>
      <c r="R3554" s="379"/>
      <c r="S3554" s="379"/>
      <c r="T3554" s="379"/>
      <c r="U3554" s="379"/>
      <c r="V3554" s="379"/>
      <c r="W3554" s="379"/>
      <c r="X3554" s="379"/>
      <c r="Y3554" s="379"/>
      <c r="Z3554" s="379"/>
      <c r="AA3554" s="380"/>
      <c r="AB3554" s="379"/>
      <c r="AC3554" s="379"/>
      <c r="AD3554" s="379"/>
      <c r="AE3554" s="381"/>
      <c r="AF3554" s="105"/>
      <c r="AG3554" s="381"/>
      <c r="AH3554" s="381"/>
      <c r="AI3554" s="381"/>
      <c r="AJ3554" s="381"/>
      <c r="AK3554" s="381"/>
      <c r="AL3554" s="381"/>
      <c r="AM3554" s="381"/>
    </row>
    <row r="3555" spans="1:39" x14ac:dyDescent="0.35">
      <c r="A3555" s="379"/>
      <c r="B3555" s="379"/>
      <c r="C3555" s="379"/>
      <c r="D3555" s="379"/>
      <c r="E3555" s="379"/>
      <c r="F3555" s="379"/>
      <c r="G3555" s="379"/>
      <c r="H3555" s="379"/>
      <c r="I3555" s="379"/>
      <c r="J3555" s="379"/>
      <c r="K3555" s="379"/>
      <c r="L3555" s="379"/>
      <c r="M3555" s="379"/>
      <c r="N3555" s="379"/>
      <c r="O3555" s="379"/>
      <c r="P3555" s="379"/>
      <c r="Q3555" s="379"/>
      <c r="R3555" s="379"/>
      <c r="S3555" s="379"/>
      <c r="T3555" s="379"/>
      <c r="U3555" s="379"/>
      <c r="V3555" s="379"/>
      <c r="W3555" s="379"/>
      <c r="X3555" s="379"/>
      <c r="Y3555" s="379"/>
      <c r="Z3555" s="379"/>
      <c r="AA3555" s="380"/>
      <c r="AB3555" s="379"/>
      <c r="AC3555" s="379"/>
      <c r="AD3555" s="379"/>
      <c r="AE3555" s="381"/>
      <c r="AF3555" s="105"/>
      <c r="AG3555" s="381"/>
      <c r="AH3555" s="381"/>
      <c r="AI3555" s="381"/>
      <c r="AJ3555" s="381"/>
      <c r="AK3555" s="381"/>
      <c r="AL3555" s="381"/>
      <c r="AM3555" s="381"/>
    </row>
    <row r="3556" spans="1:39" x14ac:dyDescent="0.35">
      <c r="A3556" s="379"/>
      <c r="B3556" s="379"/>
      <c r="C3556" s="379"/>
      <c r="D3556" s="379"/>
      <c r="E3556" s="379"/>
      <c r="F3556" s="379"/>
      <c r="G3556" s="379"/>
      <c r="H3556" s="379"/>
      <c r="I3556" s="379"/>
      <c r="J3556" s="379"/>
      <c r="K3556" s="379"/>
      <c r="L3556" s="379"/>
      <c r="M3556" s="379"/>
      <c r="N3556" s="379"/>
      <c r="O3556" s="379"/>
      <c r="P3556" s="379"/>
      <c r="Q3556" s="379"/>
      <c r="R3556" s="379"/>
      <c r="S3556" s="379"/>
      <c r="T3556" s="379"/>
      <c r="U3556" s="379"/>
      <c r="V3556" s="379"/>
      <c r="W3556" s="379"/>
      <c r="X3556" s="379"/>
      <c r="Y3556" s="379"/>
      <c r="Z3556" s="379"/>
      <c r="AA3556" s="380"/>
      <c r="AB3556" s="379"/>
      <c r="AC3556" s="379"/>
      <c r="AD3556" s="379"/>
      <c r="AE3556" s="381"/>
      <c r="AF3556" s="105"/>
      <c r="AG3556" s="381"/>
      <c r="AH3556" s="381"/>
      <c r="AI3556" s="381"/>
      <c r="AJ3556" s="381"/>
      <c r="AK3556" s="381"/>
      <c r="AL3556" s="381"/>
      <c r="AM3556" s="381"/>
    </row>
    <row r="3557" spans="1:39" x14ac:dyDescent="0.35">
      <c r="A3557" s="379"/>
      <c r="B3557" s="379"/>
      <c r="C3557" s="379"/>
      <c r="D3557" s="379"/>
      <c r="E3557" s="379"/>
      <c r="F3557" s="379"/>
      <c r="G3557" s="379"/>
      <c r="H3557" s="379"/>
      <c r="I3557" s="379"/>
      <c r="J3557" s="379"/>
      <c r="K3557" s="379"/>
      <c r="L3557" s="379"/>
      <c r="M3557" s="379"/>
      <c r="N3557" s="379"/>
      <c r="O3557" s="379"/>
      <c r="P3557" s="379"/>
      <c r="Q3557" s="379"/>
      <c r="R3557" s="379"/>
      <c r="S3557" s="379"/>
      <c r="T3557" s="379"/>
      <c r="U3557" s="379"/>
      <c r="V3557" s="379"/>
      <c r="W3557" s="379"/>
      <c r="X3557" s="379"/>
      <c r="Y3557" s="379"/>
      <c r="Z3557" s="379"/>
      <c r="AA3557" s="380"/>
      <c r="AB3557" s="379"/>
      <c r="AC3557" s="379"/>
      <c r="AD3557" s="379"/>
      <c r="AE3557" s="381"/>
      <c r="AF3557" s="105"/>
      <c r="AG3557" s="381"/>
      <c r="AH3557" s="381"/>
      <c r="AI3557" s="381"/>
      <c r="AJ3557" s="381"/>
      <c r="AK3557" s="381"/>
      <c r="AL3557" s="381"/>
      <c r="AM3557" s="381"/>
    </row>
    <row r="3558" spans="1:39" x14ac:dyDescent="0.35">
      <c r="A3558" s="379"/>
      <c r="B3558" s="379"/>
      <c r="C3558" s="379"/>
      <c r="D3558" s="379"/>
      <c r="E3558" s="379"/>
      <c r="F3558" s="379"/>
      <c r="G3558" s="379"/>
      <c r="H3558" s="379"/>
      <c r="I3558" s="379"/>
      <c r="J3558" s="379"/>
      <c r="K3558" s="379"/>
      <c r="L3558" s="379"/>
      <c r="M3558" s="379"/>
      <c r="N3558" s="379"/>
      <c r="O3558" s="379"/>
      <c r="P3558" s="379"/>
      <c r="Q3558" s="379"/>
      <c r="R3558" s="379"/>
      <c r="S3558" s="379"/>
      <c r="T3558" s="379"/>
      <c r="U3558" s="379"/>
      <c r="V3558" s="379"/>
      <c r="W3558" s="379"/>
      <c r="X3558" s="379"/>
      <c r="Y3558" s="379"/>
      <c r="Z3558" s="379"/>
      <c r="AA3558" s="380"/>
      <c r="AB3558" s="379"/>
      <c r="AC3558" s="379"/>
      <c r="AD3558" s="379"/>
      <c r="AE3558" s="381"/>
      <c r="AF3558" s="105"/>
      <c r="AG3558" s="381"/>
      <c r="AH3558" s="381"/>
      <c r="AI3558" s="381"/>
      <c r="AJ3558" s="381"/>
      <c r="AK3558" s="381"/>
      <c r="AL3558" s="381"/>
      <c r="AM3558" s="381"/>
    </row>
    <row r="3559" spans="1:39" x14ac:dyDescent="0.35">
      <c r="A3559" s="379"/>
      <c r="B3559" s="379"/>
      <c r="C3559" s="379"/>
      <c r="D3559" s="379"/>
      <c r="E3559" s="379"/>
      <c r="F3559" s="379"/>
      <c r="G3559" s="379"/>
      <c r="H3559" s="379"/>
      <c r="I3559" s="379"/>
      <c r="J3559" s="379"/>
      <c r="K3559" s="379"/>
      <c r="L3559" s="379"/>
      <c r="M3559" s="379"/>
      <c r="N3559" s="379"/>
      <c r="O3559" s="379"/>
      <c r="P3559" s="379"/>
      <c r="Q3559" s="379"/>
      <c r="R3559" s="379"/>
      <c r="S3559" s="379"/>
      <c r="T3559" s="379"/>
      <c r="U3559" s="379"/>
      <c r="V3559" s="379"/>
      <c r="W3559" s="379"/>
      <c r="X3559" s="379"/>
      <c r="Y3559" s="379"/>
      <c r="Z3559" s="379"/>
      <c r="AA3559" s="380"/>
      <c r="AB3559" s="379"/>
      <c r="AC3559" s="379"/>
      <c r="AD3559" s="379"/>
      <c r="AE3559" s="381"/>
      <c r="AF3559" s="105"/>
      <c r="AG3559" s="381"/>
      <c r="AH3559" s="381"/>
      <c r="AI3559" s="381"/>
      <c r="AJ3559" s="381"/>
      <c r="AK3559" s="381"/>
      <c r="AL3559" s="381"/>
      <c r="AM3559" s="381"/>
    </row>
    <row r="3560" spans="1:39" x14ac:dyDescent="0.35">
      <c r="A3560" s="379"/>
      <c r="B3560" s="379"/>
      <c r="C3560" s="379"/>
      <c r="D3560" s="379"/>
      <c r="E3560" s="379"/>
      <c r="F3560" s="379"/>
      <c r="G3560" s="379"/>
      <c r="H3560" s="379"/>
      <c r="I3560" s="379"/>
      <c r="J3560" s="379"/>
      <c r="K3560" s="379"/>
      <c r="L3560" s="379"/>
      <c r="M3560" s="379"/>
      <c r="N3560" s="379"/>
      <c r="O3560" s="379"/>
      <c r="P3560" s="379"/>
      <c r="Q3560" s="379"/>
      <c r="R3560" s="379"/>
      <c r="S3560" s="379"/>
      <c r="T3560" s="379"/>
      <c r="U3560" s="379"/>
      <c r="V3560" s="379"/>
      <c r="W3560" s="379"/>
      <c r="X3560" s="379"/>
      <c r="Y3560" s="379"/>
      <c r="Z3560" s="379"/>
      <c r="AA3560" s="380"/>
      <c r="AB3560" s="379"/>
      <c r="AC3560" s="379"/>
      <c r="AD3560" s="379"/>
      <c r="AE3560" s="381"/>
      <c r="AF3560" s="105"/>
      <c r="AG3560" s="381"/>
      <c r="AH3560" s="381"/>
      <c r="AI3560" s="381"/>
      <c r="AJ3560" s="381"/>
      <c r="AK3560" s="381"/>
      <c r="AL3560" s="381"/>
      <c r="AM3560" s="381"/>
    </row>
    <row r="3561" spans="1:39" x14ac:dyDescent="0.35">
      <c r="A3561" s="379"/>
      <c r="B3561" s="379"/>
      <c r="C3561" s="379"/>
      <c r="D3561" s="379"/>
      <c r="E3561" s="379"/>
      <c r="F3561" s="379"/>
      <c r="G3561" s="379"/>
      <c r="H3561" s="379"/>
      <c r="I3561" s="379"/>
      <c r="J3561" s="379"/>
      <c r="K3561" s="379"/>
      <c r="L3561" s="379"/>
      <c r="M3561" s="379"/>
      <c r="N3561" s="379"/>
      <c r="O3561" s="379"/>
      <c r="P3561" s="379"/>
      <c r="Q3561" s="379"/>
      <c r="R3561" s="379"/>
      <c r="S3561" s="379"/>
      <c r="T3561" s="379"/>
      <c r="U3561" s="379"/>
      <c r="V3561" s="379"/>
      <c r="W3561" s="379"/>
      <c r="X3561" s="379"/>
      <c r="Y3561" s="379"/>
      <c r="Z3561" s="379"/>
      <c r="AA3561" s="380"/>
      <c r="AB3561" s="379"/>
      <c r="AC3561" s="379"/>
      <c r="AD3561" s="379"/>
      <c r="AE3561" s="381"/>
      <c r="AF3561" s="105"/>
      <c r="AG3561" s="381"/>
      <c r="AH3561" s="381"/>
      <c r="AI3561" s="381"/>
      <c r="AJ3561" s="381"/>
      <c r="AK3561" s="381"/>
      <c r="AL3561" s="381"/>
      <c r="AM3561" s="381"/>
    </row>
    <row r="3562" spans="1:39" x14ac:dyDescent="0.35">
      <c r="A3562" s="379"/>
      <c r="B3562" s="379"/>
      <c r="C3562" s="379"/>
      <c r="D3562" s="379"/>
      <c r="E3562" s="379"/>
      <c r="F3562" s="379"/>
      <c r="G3562" s="379"/>
      <c r="H3562" s="379"/>
      <c r="I3562" s="379"/>
      <c r="J3562" s="379"/>
      <c r="K3562" s="379"/>
      <c r="L3562" s="379"/>
      <c r="M3562" s="379"/>
      <c r="N3562" s="379"/>
      <c r="O3562" s="379"/>
      <c r="P3562" s="379"/>
      <c r="Q3562" s="379"/>
      <c r="R3562" s="379"/>
      <c r="S3562" s="379"/>
      <c r="T3562" s="379"/>
      <c r="U3562" s="379"/>
      <c r="V3562" s="379"/>
      <c r="W3562" s="379"/>
      <c r="X3562" s="379"/>
      <c r="Y3562" s="379"/>
      <c r="Z3562" s="379"/>
      <c r="AA3562" s="380"/>
      <c r="AB3562" s="379"/>
      <c r="AC3562" s="379"/>
      <c r="AD3562" s="379"/>
      <c r="AE3562" s="381"/>
      <c r="AF3562" s="105"/>
      <c r="AG3562" s="381"/>
      <c r="AH3562" s="381"/>
      <c r="AI3562" s="381"/>
      <c r="AJ3562" s="381"/>
      <c r="AK3562" s="381"/>
      <c r="AL3562" s="381"/>
      <c r="AM3562" s="381"/>
    </row>
    <row r="3563" spans="1:39" x14ac:dyDescent="0.35">
      <c r="A3563" s="379"/>
      <c r="B3563" s="379"/>
      <c r="C3563" s="379"/>
      <c r="D3563" s="379"/>
      <c r="E3563" s="379"/>
      <c r="F3563" s="379"/>
      <c r="G3563" s="379"/>
      <c r="H3563" s="379"/>
      <c r="I3563" s="379"/>
      <c r="J3563" s="379"/>
      <c r="K3563" s="379"/>
      <c r="L3563" s="379"/>
      <c r="M3563" s="379"/>
      <c r="N3563" s="379"/>
      <c r="O3563" s="379"/>
      <c r="P3563" s="379"/>
      <c r="Q3563" s="379"/>
      <c r="R3563" s="379"/>
      <c r="S3563" s="379"/>
      <c r="T3563" s="379"/>
      <c r="U3563" s="379"/>
      <c r="V3563" s="379"/>
      <c r="W3563" s="379"/>
      <c r="X3563" s="379"/>
      <c r="Y3563" s="379"/>
      <c r="Z3563" s="379"/>
      <c r="AA3563" s="380"/>
      <c r="AB3563" s="379"/>
      <c r="AC3563" s="379"/>
      <c r="AD3563" s="379"/>
      <c r="AE3563" s="381"/>
      <c r="AF3563" s="105"/>
      <c r="AG3563" s="381"/>
      <c r="AH3563" s="381"/>
      <c r="AI3563" s="381"/>
      <c r="AJ3563" s="381"/>
      <c r="AK3563" s="381"/>
      <c r="AL3563" s="381"/>
      <c r="AM3563" s="381"/>
    </row>
    <row r="3564" spans="1:39" x14ac:dyDescent="0.35">
      <c r="A3564" s="379"/>
      <c r="B3564" s="379"/>
      <c r="C3564" s="379"/>
      <c r="D3564" s="379"/>
      <c r="E3564" s="379"/>
      <c r="F3564" s="379"/>
      <c r="G3564" s="379"/>
      <c r="H3564" s="379"/>
      <c r="I3564" s="379"/>
      <c r="J3564" s="379"/>
      <c r="K3564" s="379"/>
      <c r="L3564" s="379"/>
      <c r="M3564" s="379"/>
      <c r="N3564" s="379"/>
      <c r="O3564" s="379"/>
      <c r="P3564" s="379"/>
      <c r="Q3564" s="379"/>
      <c r="R3564" s="379"/>
      <c r="S3564" s="379"/>
      <c r="T3564" s="379"/>
      <c r="U3564" s="379"/>
      <c r="V3564" s="379"/>
      <c r="W3564" s="379"/>
      <c r="X3564" s="379"/>
      <c r="Y3564" s="379"/>
      <c r="Z3564" s="379"/>
      <c r="AA3564" s="380"/>
      <c r="AB3564" s="379"/>
      <c r="AC3564" s="379"/>
      <c r="AD3564" s="379"/>
      <c r="AE3564" s="381"/>
      <c r="AF3564" s="105"/>
      <c r="AG3564" s="381"/>
      <c r="AH3564" s="381"/>
      <c r="AI3564" s="381"/>
      <c r="AJ3564" s="381"/>
      <c r="AK3564" s="381"/>
      <c r="AL3564" s="381"/>
      <c r="AM3564" s="381"/>
    </row>
    <row r="3565" spans="1:39" x14ac:dyDescent="0.35">
      <c r="A3565" s="379"/>
      <c r="B3565" s="379"/>
      <c r="C3565" s="379"/>
      <c r="D3565" s="379"/>
      <c r="E3565" s="379"/>
      <c r="F3565" s="379"/>
      <c r="G3565" s="379"/>
      <c r="H3565" s="379"/>
      <c r="I3565" s="379"/>
      <c r="J3565" s="379"/>
      <c r="K3565" s="379"/>
      <c r="L3565" s="379"/>
      <c r="M3565" s="379"/>
      <c r="N3565" s="379"/>
      <c r="O3565" s="379"/>
      <c r="P3565" s="379"/>
      <c r="Q3565" s="379"/>
      <c r="R3565" s="379"/>
      <c r="S3565" s="379"/>
      <c r="T3565" s="379"/>
      <c r="U3565" s="379"/>
      <c r="V3565" s="379"/>
      <c r="W3565" s="379"/>
      <c r="X3565" s="379"/>
      <c r="Y3565" s="379"/>
      <c r="Z3565" s="379"/>
      <c r="AA3565" s="380"/>
      <c r="AB3565" s="379"/>
      <c r="AC3565" s="379"/>
      <c r="AD3565" s="379"/>
      <c r="AE3565" s="381"/>
      <c r="AF3565" s="105"/>
      <c r="AG3565" s="381"/>
      <c r="AH3565" s="381"/>
      <c r="AI3565" s="381"/>
      <c r="AJ3565" s="381"/>
      <c r="AK3565" s="381"/>
      <c r="AL3565" s="381"/>
      <c r="AM3565" s="381"/>
    </row>
    <row r="3566" spans="1:39" x14ac:dyDescent="0.35">
      <c r="A3566" s="379"/>
      <c r="B3566" s="379"/>
      <c r="C3566" s="379"/>
      <c r="D3566" s="379"/>
      <c r="E3566" s="379"/>
      <c r="F3566" s="379"/>
      <c r="G3566" s="379"/>
      <c r="H3566" s="379"/>
      <c r="I3566" s="379"/>
      <c r="J3566" s="379"/>
      <c r="K3566" s="379"/>
      <c r="L3566" s="379"/>
      <c r="M3566" s="379"/>
      <c r="N3566" s="379"/>
      <c r="O3566" s="379"/>
      <c r="P3566" s="379"/>
      <c r="Q3566" s="379"/>
      <c r="R3566" s="379"/>
      <c r="S3566" s="379"/>
      <c r="T3566" s="379"/>
      <c r="U3566" s="379"/>
      <c r="V3566" s="379"/>
      <c r="W3566" s="379"/>
      <c r="X3566" s="379"/>
      <c r="Y3566" s="379"/>
      <c r="Z3566" s="379"/>
      <c r="AA3566" s="380"/>
      <c r="AB3566" s="379"/>
      <c r="AC3566" s="379"/>
      <c r="AD3566" s="379"/>
      <c r="AE3566" s="381"/>
      <c r="AF3566" s="105"/>
      <c r="AG3566" s="381"/>
      <c r="AH3566" s="381"/>
      <c r="AI3566" s="381"/>
      <c r="AJ3566" s="381"/>
      <c r="AK3566" s="381"/>
      <c r="AL3566" s="381"/>
      <c r="AM3566" s="381"/>
    </row>
    <row r="3567" spans="1:39" x14ac:dyDescent="0.35">
      <c r="A3567" s="379"/>
      <c r="B3567" s="379"/>
      <c r="C3567" s="379"/>
      <c r="D3567" s="379"/>
      <c r="E3567" s="379"/>
      <c r="F3567" s="379"/>
      <c r="G3567" s="379"/>
      <c r="H3567" s="379"/>
      <c r="I3567" s="379"/>
      <c r="J3567" s="379"/>
      <c r="K3567" s="379"/>
      <c r="L3567" s="379"/>
      <c r="M3567" s="379"/>
      <c r="N3567" s="379"/>
      <c r="O3567" s="379"/>
      <c r="P3567" s="379"/>
      <c r="Q3567" s="379"/>
      <c r="R3567" s="379"/>
      <c r="S3567" s="379"/>
      <c r="T3567" s="379"/>
      <c r="U3567" s="379"/>
      <c r="V3567" s="379"/>
      <c r="W3567" s="379"/>
      <c r="X3567" s="379"/>
      <c r="Y3567" s="379"/>
      <c r="Z3567" s="379"/>
      <c r="AA3567" s="380"/>
      <c r="AB3567" s="379"/>
      <c r="AC3567" s="379"/>
      <c r="AD3567" s="379"/>
      <c r="AE3567" s="381"/>
      <c r="AF3567" s="105"/>
      <c r="AG3567" s="381"/>
      <c r="AH3567" s="381"/>
      <c r="AI3567" s="381"/>
      <c r="AJ3567" s="381"/>
      <c r="AK3567" s="381"/>
      <c r="AL3567" s="381"/>
      <c r="AM3567" s="381"/>
    </row>
    <row r="3568" spans="1:39" x14ac:dyDescent="0.35">
      <c r="A3568" s="379"/>
      <c r="B3568" s="379"/>
      <c r="C3568" s="379"/>
      <c r="D3568" s="379"/>
      <c r="E3568" s="379"/>
      <c r="F3568" s="379"/>
      <c r="G3568" s="379"/>
      <c r="H3568" s="379"/>
      <c r="I3568" s="379"/>
      <c r="J3568" s="379"/>
      <c r="K3568" s="379"/>
      <c r="L3568" s="379"/>
      <c r="M3568" s="379"/>
      <c r="N3568" s="379"/>
      <c r="O3568" s="379"/>
      <c r="P3568" s="379"/>
      <c r="Q3568" s="379"/>
      <c r="R3568" s="379"/>
      <c r="S3568" s="379"/>
      <c r="T3568" s="379"/>
      <c r="U3568" s="379"/>
      <c r="V3568" s="379"/>
      <c r="W3568" s="379"/>
      <c r="X3568" s="379"/>
      <c r="Y3568" s="379"/>
      <c r="Z3568" s="379"/>
      <c r="AA3568" s="380"/>
      <c r="AB3568" s="379"/>
      <c r="AC3568" s="379"/>
      <c r="AD3568" s="379"/>
      <c r="AE3568" s="381"/>
      <c r="AF3568" s="105"/>
      <c r="AG3568" s="381"/>
      <c r="AH3568" s="381"/>
      <c r="AI3568" s="381"/>
      <c r="AJ3568" s="381"/>
      <c r="AK3568" s="381"/>
      <c r="AL3568" s="381"/>
      <c r="AM3568" s="381"/>
    </row>
    <row r="3569" spans="1:39" x14ac:dyDescent="0.35">
      <c r="A3569" s="379"/>
      <c r="B3569" s="379"/>
      <c r="C3569" s="379"/>
      <c r="D3569" s="379"/>
      <c r="E3569" s="379"/>
      <c r="F3569" s="379"/>
      <c r="G3569" s="379"/>
      <c r="H3569" s="379"/>
      <c r="I3569" s="379"/>
      <c r="J3569" s="379"/>
      <c r="K3569" s="379"/>
      <c r="L3569" s="379"/>
      <c r="M3569" s="379"/>
      <c r="N3569" s="379"/>
      <c r="O3569" s="379"/>
      <c r="P3569" s="379"/>
      <c r="Q3569" s="379"/>
      <c r="R3569" s="379"/>
      <c r="S3569" s="379"/>
      <c r="T3569" s="379"/>
      <c r="U3569" s="379"/>
      <c r="V3569" s="379"/>
      <c r="W3569" s="379"/>
      <c r="X3569" s="379"/>
      <c r="Y3569" s="379"/>
      <c r="Z3569" s="379"/>
      <c r="AA3569" s="380"/>
      <c r="AB3569" s="379"/>
      <c r="AC3569" s="379"/>
      <c r="AD3569" s="379"/>
      <c r="AE3569" s="381"/>
      <c r="AF3569" s="105"/>
      <c r="AG3569" s="381"/>
      <c r="AH3569" s="381"/>
      <c r="AI3569" s="381"/>
      <c r="AJ3569" s="381"/>
      <c r="AK3569" s="381"/>
      <c r="AL3569" s="381"/>
      <c r="AM3569" s="381"/>
    </row>
    <row r="3570" spans="1:39" x14ac:dyDescent="0.35">
      <c r="A3570" s="379"/>
      <c r="B3570" s="379"/>
      <c r="C3570" s="379"/>
      <c r="D3570" s="379"/>
      <c r="E3570" s="379"/>
      <c r="F3570" s="379"/>
      <c r="G3570" s="379"/>
      <c r="H3570" s="379"/>
      <c r="I3570" s="379"/>
      <c r="J3570" s="379"/>
      <c r="K3570" s="379"/>
      <c r="L3570" s="379"/>
      <c r="M3570" s="379"/>
      <c r="N3570" s="379"/>
      <c r="O3570" s="379"/>
      <c r="P3570" s="379"/>
      <c r="Q3570" s="379"/>
      <c r="R3570" s="379"/>
      <c r="S3570" s="379"/>
      <c r="T3570" s="379"/>
      <c r="U3570" s="379"/>
      <c r="V3570" s="379"/>
      <c r="W3570" s="379"/>
      <c r="X3570" s="379"/>
      <c r="Y3570" s="379"/>
      <c r="Z3570" s="379"/>
      <c r="AA3570" s="380"/>
      <c r="AB3570" s="379"/>
      <c r="AC3570" s="379"/>
      <c r="AD3570" s="379"/>
      <c r="AE3570" s="381"/>
      <c r="AF3570" s="105"/>
      <c r="AG3570" s="381"/>
      <c r="AH3570" s="381"/>
      <c r="AI3570" s="381"/>
      <c r="AJ3570" s="381"/>
      <c r="AK3570" s="381"/>
      <c r="AL3570" s="381"/>
      <c r="AM3570" s="381"/>
    </row>
    <row r="3571" spans="1:39" x14ac:dyDescent="0.35">
      <c r="A3571" s="379"/>
      <c r="B3571" s="379"/>
      <c r="C3571" s="379"/>
      <c r="D3571" s="379"/>
      <c r="E3571" s="379"/>
      <c r="F3571" s="379"/>
      <c r="G3571" s="379"/>
      <c r="H3571" s="379"/>
      <c r="I3571" s="379"/>
      <c r="J3571" s="379"/>
      <c r="K3571" s="379"/>
      <c r="L3571" s="379"/>
      <c r="M3571" s="379"/>
      <c r="N3571" s="379"/>
      <c r="O3571" s="379"/>
      <c r="P3571" s="379"/>
      <c r="Q3571" s="379"/>
      <c r="R3571" s="379"/>
      <c r="S3571" s="379"/>
      <c r="T3571" s="379"/>
      <c r="U3571" s="379"/>
      <c r="V3571" s="379"/>
      <c r="W3571" s="379"/>
      <c r="X3571" s="379"/>
      <c r="Y3571" s="379"/>
      <c r="Z3571" s="379"/>
      <c r="AA3571" s="380"/>
      <c r="AB3571" s="379"/>
      <c r="AC3571" s="379"/>
      <c r="AD3571" s="379"/>
      <c r="AE3571" s="381"/>
      <c r="AF3571" s="105"/>
      <c r="AG3571" s="381"/>
      <c r="AH3571" s="381"/>
      <c r="AI3571" s="381"/>
      <c r="AJ3571" s="381"/>
      <c r="AK3571" s="381"/>
      <c r="AL3571" s="381"/>
      <c r="AM3571" s="381"/>
    </row>
    <row r="3572" spans="1:39" x14ac:dyDescent="0.35">
      <c r="A3572" s="379"/>
      <c r="B3572" s="379"/>
      <c r="C3572" s="379"/>
      <c r="D3572" s="379"/>
      <c r="E3572" s="379"/>
      <c r="F3572" s="379"/>
      <c r="G3572" s="379"/>
      <c r="H3572" s="379"/>
      <c r="I3572" s="379"/>
      <c r="J3572" s="379"/>
      <c r="K3572" s="379"/>
      <c r="L3572" s="379"/>
      <c r="M3572" s="379"/>
      <c r="N3572" s="379"/>
      <c r="O3572" s="379"/>
      <c r="P3572" s="379"/>
      <c r="Q3572" s="379"/>
      <c r="R3572" s="379"/>
      <c r="S3572" s="379"/>
      <c r="T3572" s="379"/>
      <c r="U3572" s="379"/>
      <c r="V3572" s="379"/>
      <c r="W3572" s="379"/>
      <c r="X3572" s="379"/>
      <c r="Y3572" s="379"/>
      <c r="Z3572" s="379"/>
      <c r="AA3572" s="380"/>
      <c r="AB3572" s="379"/>
      <c r="AC3572" s="379"/>
      <c r="AD3572" s="379"/>
      <c r="AE3572" s="381"/>
      <c r="AF3572" s="105"/>
      <c r="AG3572" s="381"/>
      <c r="AH3572" s="381"/>
      <c r="AI3572" s="381"/>
      <c r="AJ3572" s="381"/>
      <c r="AK3572" s="381"/>
      <c r="AL3572" s="381"/>
      <c r="AM3572" s="381"/>
    </row>
    <row r="3573" spans="1:39" x14ac:dyDescent="0.35">
      <c r="A3573" s="379"/>
      <c r="B3573" s="379"/>
      <c r="C3573" s="379"/>
      <c r="D3573" s="379"/>
      <c r="E3573" s="379"/>
      <c r="F3573" s="379"/>
      <c r="G3573" s="379"/>
      <c r="H3573" s="379"/>
      <c r="I3573" s="379"/>
      <c r="J3573" s="379"/>
      <c r="K3573" s="379"/>
      <c r="L3573" s="379"/>
      <c r="M3573" s="379"/>
      <c r="N3573" s="379"/>
      <c r="O3573" s="379"/>
      <c r="P3573" s="379"/>
      <c r="Q3573" s="379"/>
      <c r="R3573" s="379"/>
      <c r="S3573" s="379"/>
      <c r="T3573" s="379"/>
      <c r="U3573" s="379"/>
      <c r="V3573" s="379"/>
      <c r="W3573" s="379"/>
      <c r="X3573" s="379"/>
      <c r="Y3573" s="379"/>
      <c r="Z3573" s="379"/>
      <c r="AA3573" s="380"/>
      <c r="AB3573" s="379"/>
      <c r="AC3573" s="379"/>
      <c r="AD3573" s="379"/>
      <c r="AE3573" s="381"/>
      <c r="AF3573" s="105"/>
      <c r="AG3573" s="381"/>
      <c r="AH3573" s="381"/>
      <c r="AI3573" s="381"/>
      <c r="AJ3573" s="381"/>
      <c r="AK3573" s="381"/>
      <c r="AL3573" s="381"/>
      <c r="AM3573" s="381"/>
    </row>
    <row r="3574" spans="1:39" x14ac:dyDescent="0.35">
      <c r="A3574" s="379"/>
      <c r="B3574" s="379"/>
      <c r="C3574" s="379"/>
      <c r="D3574" s="379"/>
      <c r="E3574" s="379"/>
      <c r="F3574" s="379"/>
      <c r="G3574" s="379"/>
      <c r="H3574" s="379"/>
      <c r="I3574" s="379"/>
      <c r="J3574" s="379"/>
      <c r="K3574" s="379"/>
      <c r="L3574" s="379"/>
      <c r="M3574" s="379"/>
      <c r="N3574" s="379"/>
      <c r="O3574" s="379"/>
      <c r="P3574" s="379"/>
      <c r="Q3574" s="379"/>
      <c r="R3574" s="379"/>
      <c r="S3574" s="379"/>
      <c r="T3574" s="379"/>
      <c r="U3574" s="379"/>
      <c r="V3574" s="379"/>
      <c r="W3574" s="379"/>
      <c r="X3574" s="379"/>
      <c r="Y3574" s="379"/>
      <c r="Z3574" s="379"/>
      <c r="AA3574" s="380"/>
      <c r="AB3574" s="379"/>
      <c r="AC3574" s="379"/>
      <c r="AD3574" s="379"/>
      <c r="AE3574" s="381"/>
      <c r="AF3574" s="105"/>
      <c r="AG3574" s="381"/>
      <c r="AH3574" s="381"/>
      <c r="AI3574" s="381"/>
      <c r="AJ3574" s="381"/>
      <c r="AK3574" s="381"/>
      <c r="AL3574" s="381"/>
      <c r="AM3574" s="381"/>
    </row>
    <row r="3575" spans="1:39" x14ac:dyDescent="0.35">
      <c r="A3575" s="379"/>
      <c r="B3575" s="379"/>
      <c r="C3575" s="379"/>
      <c r="D3575" s="379"/>
      <c r="E3575" s="379"/>
      <c r="F3575" s="379"/>
      <c r="G3575" s="379"/>
      <c r="H3575" s="379"/>
      <c r="I3575" s="379"/>
      <c r="J3575" s="379"/>
      <c r="K3575" s="379"/>
      <c r="L3575" s="379"/>
      <c r="M3575" s="379"/>
      <c r="N3575" s="379"/>
      <c r="O3575" s="379"/>
      <c r="P3575" s="379"/>
      <c r="Q3575" s="379"/>
      <c r="R3575" s="379"/>
      <c r="S3575" s="379"/>
      <c r="T3575" s="379"/>
      <c r="U3575" s="379"/>
      <c r="V3575" s="379"/>
      <c r="W3575" s="379"/>
      <c r="X3575" s="379"/>
      <c r="Y3575" s="379"/>
      <c r="Z3575" s="379"/>
      <c r="AA3575" s="380"/>
      <c r="AB3575" s="379"/>
      <c r="AC3575" s="379"/>
      <c r="AD3575" s="379"/>
      <c r="AE3575" s="381"/>
      <c r="AF3575" s="105"/>
      <c r="AG3575" s="381"/>
      <c r="AH3575" s="381"/>
      <c r="AI3575" s="381"/>
      <c r="AJ3575" s="381"/>
      <c r="AK3575" s="381"/>
      <c r="AL3575" s="381"/>
      <c r="AM3575" s="381"/>
    </row>
    <row r="3576" spans="1:39" x14ac:dyDescent="0.35">
      <c r="A3576" s="379"/>
      <c r="B3576" s="379"/>
      <c r="C3576" s="379"/>
      <c r="D3576" s="379"/>
      <c r="E3576" s="379"/>
      <c r="F3576" s="379"/>
      <c r="G3576" s="379"/>
      <c r="H3576" s="379"/>
      <c r="I3576" s="379"/>
      <c r="J3576" s="379"/>
      <c r="K3576" s="379"/>
      <c r="L3576" s="379"/>
      <c r="M3576" s="379"/>
      <c r="N3576" s="379"/>
      <c r="O3576" s="379"/>
      <c r="P3576" s="379"/>
      <c r="Q3576" s="379"/>
      <c r="R3576" s="379"/>
      <c r="S3576" s="379"/>
      <c r="T3576" s="379"/>
      <c r="U3576" s="379"/>
      <c r="V3576" s="379"/>
      <c r="W3576" s="379"/>
      <c r="X3576" s="379"/>
      <c r="Y3576" s="379"/>
      <c r="Z3576" s="379"/>
      <c r="AA3576" s="380"/>
      <c r="AB3576" s="379"/>
      <c r="AC3576" s="379"/>
      <c r="AD3576" s="379"/>
      <c r="AE3576" s="381"/>
      <c r="AF3576" s="105"/>
      <c r="AG3576" s="381"/>
      <c r="AH3576" s="381"/>
      <c r="AI3576" s="381"/>
      <c r="AJ3576" s="381"/>
      <c r="AK3576" s="381"/>
      <c r="AL3576" s="381"/>
      <c r="AM3576" s="381"/>
    </row>
    <row r="3577" spans="1:39" x14ac:dyDescent="0.35">
      <c r="A3577" s="379"/>
      <c r="B3577" s="379"/>
      <c r="C3577" s="379"/>
      <c r="D3577" s="379"/>
      <c r="E3577" s="379"/>
      <c r="F3577" s="379"/>
      <c r="G3577" s="379"/>
      <c r="H3577" s="379"/>
      <c r="I3577" s="379"/>
      <c r="J3577" s="379"/>
      <c r="K3577" s="379"/>
      <c r="L3577" s="379"/>
      <c r="M3577" s="379"/>
      <c r="N3577" s="379"/>
      <c r="O3577" s="379"/>
      <c r="P3577" s="379"/>
      <c r="Q3577" s="379"/>
      <c r="R3577" s="379"/>
      <c r="S3577" s="379"/>
      <c r="T3577" s="379"/>
      <c r="U3577" s="379"/>
      <c r="V3577" s="379"/>
      <c r="W3577" s="379"/>
      <c r="X3577" s="379"/>
      <c r="Y3577" s="379"/>
      <c r="Z3577" s="379"/>
      <c r="AA3577" s="380"/>
      <c r="AB3577" s="379"/>
      <c r="AC3577" s="379"/>
      <c r="AD3577" s="379"/>
      <c r="AE3577" s="381"/>
      <c r="AF3577" s="105"/>
      <c r="AG3577" s="381"/>
      <c r="AH3577" s="381"/>
      <c r="AI3577" s="381"/>
      <c r="AJ3577" s="381"/>
      <c r="AK3577" s="381"/>
      <c r="AL3577" s="381"/>
      <c r="AM3577" s="381"/>
    </row>
    <row r="3578" spans="1:39" x14ac:dyDescent="0.35">
      <c r="A3578" s="379"/>
      <c r="B3578" s="379"/>
      <c r="C3578" s="379"/>
      <c r="D3578" s="379"/>
      <c r="E3578" s="379"/>
      <c r="F3578" s="379"/>
      <c r="G3578" s="379"/>
      <c r="H3578" s="379"/>
      <c r="I3578" s="379"/>
      <c r="J3578" s="379"/>
      <c r="K3578" s="379"/>
      <c r="L3578" s="379"/>
      <c r="M3578" s="379"/>
      <c r="N3578" s="379"/>
      <c r="O3578" s="379"/>
      <c r="P3578" s="379"/>
      <c r="Q3578" s="379"/>
      <c r="R3578" s="379"/>
      <c r="S3578" s="379"/>
      <c r="T3578" s="379"/>
      <c r="U3578" s="379"/>
      <c r="V3578" s="379"/>
      <c r="W3578" s="379"/>
      <c r="X3578" s="379"/>
      <c r="Y3578" s="379"/>
      <c r="Z3578" s="379"/>
      <c r="AA3578" s="380"/>
      <c r="AB3578" s="379"/>
      <c r="AC3578" s="379"/>
      <c r="AD3578" s="379"/>
      <c r="AE3578" s="381"/>
      <c r="AF3578" s="105"/>
      <c r="AG3578" s="381"/>
      <c r="AH3578" s="381"/>
      <c r="AI3578" s="381"/>
      <c r="AJ3578" s="381"/>
      <c r="AK3578" s="381"/>
      <c r="AL3578" s="381"/>
      <c r="AM3578" s="381"/>
    </row>
    <row r="3579" spans="1:39" x14ac:dyDescent="0.35">
      <c r="A3579" s="379"/>
      <c r="B3579" s="379"/>
      <c r="C3579" s="379"/>
      <c r="D3579" s="379"/>
      <c r="E3579" s="379"/>
      <c r="F3579" s="379"/>
      <c r="G3579" s="379"/>
      <c r="H3579" s="379"/>
      <c r="I3579" s="379"/>
      <c r="J3579" s="379"/>
      <c r="K3579" s="379"/>
      <c r="L3579" s="379"/>
      <c r="M3579" s="379"/>
      <c r="N3579" s="379"/>
      <c r="O3579" s="379"/>
      <c r="P3579" s="379"/>
      <c r="Q3579" s="379"/>
      <c r="R3579" s="379"/>
      <c r="S3579" s="379"/>
      <c r="T3579" s="379"/>
      <c r="U3579" s="379"/>
      <c r="V3579" s="379"/>
      <c r="W3579" s="379"/>
      <c r="X3579" s="379"/>
      <c r="Y3579" s="379"/>
      <c r="Z3579" s="379"/>
      <c r="AA3579" s="380"/>
      <c r="AB3579" s="379"/>
      <c r="AC3579" s="379"/>
      <c r="AD3579" s="379"/>
      <c r="AE3579" s="381"/>
      <c r="AF3579" s="105"/>
      <c r="AG3579" s="381"/>
      <c r="AH3579" s="381"/>
      <c r="AI3579" s="381"/>
      <c r="AJ3579" s="381"/>
      <c r="AK3579" s="381"/>
      <c r="AL3579" s="381"/>
      <c r="AM3579" s="381"/>
    </row>
    <row r="3580" spans="1:39" x14ac:dyDescent="0.35">
      <c r="A3580" s="379"/>
      <c r="B3580" s="379"/>
      <c r="C3580" s="379"/>
      <c r="D3580" s="379"/>
      <c r="E3580" s="379"/>
      <c r="F3580" s="379"/>
      <c r="G3580" s="379"/>
      <c r="H3580" s="379"/>
      <c r="I3580" s="379"/>
      <c r="J3580" s="379"/>
      <c r="K3580" s="379"/>
      <c r="L3580" s="379"/>
      <c r="M3580" s="379"/>
      <c r="N3580" s="379"/>
      <c r="O3580" s="379"/>
      <c r="P3580" s="379"/>
      <c r="Q3580" s="379"/>
      <c r="R3580" s="379"/>
      <c r="S3580" s="379"/>
      <c r="T3580" s="379"/>
      <c r="U3580" s="379"/>
      <c r="V3580" s="379"/>
      <c r="W3580" s="379"/>
      <c r="X3580" s="379"/>
      <c r="Y3580" s="379"/>
      <c r="Z3580" s="379"/>
      <c r="AA3580" s="380"/>
      <c r="AB3580" s="379"/>
      <c r="AC3580" s="379"/>
      <c r="AD3580" s="379"/>
      <c r="AE3580" s="381"/>
      <c r="AF3580" s="105"/>
      <c r="AG3580" s="381"/>
      <c r="AH3580" s="381"/>
      <c r="AI3580" s="381"/>
      <c r="AJ3580" s="381"/>
      <c r="AK3580" s="381"/>
      <c r="AL3580" s="381"/>
      <c r="AM3580" s="381"/>
    </row>
    <row r="3581" spans="1:39" x14ac:dyDescent="0.35">
      <c r="A3581" s="379"/>
      <c r="B3581" s="379"/>
      <c r="C3581" s="379"/>
      <c r="D3581" s="379"/>
      <c r="E3581" s="379"/>
      <c r="F3581" s="379"/>
      <c r="G3581" s="379"/>
      <c r="H3581" s="379"/>
      <c r="I3581" s="379"/>
      <c r="J3581" s="379"/>
      <c r="K3581" s="379"/>
      <c r="L3581" s="379"/>
      <c r="M3581" s="379"/>
      <c r="N3581" s="379"/>
      <c r="O3581" s="379"/>
      <c r="P3581" s="379"/>
      <c r="Q3581" s="379"/>
      <c r="R3581" s="379"/>
      <c r="S3581" s="379"/>
      <c r="T3581" s="379"/>
      <c r="U3581" s="379"/>
      <c r="V3581" s="379"/>
      <c r="W3581" s="379"/>
      <c r="X3581" s="379"/>
      <c r="Y3581" s="379"/>
      <c r="Z3581" s="379"/>
      <c r="AA3581" s="380"/>
      <c r="AB3581" s="379"/>
      <c r="AC3581" s="379"/>
      <c r="AD3581" s="379"/>
      <c r="AE3581" s="381"/>
      <c r="AF3581" s="105"/>
      <c r="AG3581" s="381"/>
      <c r="AH3581" s="381"/>
      <c r="AI3581" s="381"/>
      <c r="AJ3581" s="381"/>
      <c r="AK3581" s="381"/>
      <c r="AL3581" s="381"/>
      <c r="AM3581" s="381"/>
    </row>
    <row r="3582" spans="1:39" x14ac:dyDescent="0.35">
      <c r="A3582" s="379"/>
      <c r="B3582" s="379"/>
      <c r="C3582" s="379"/>
      <c r="D3582" s="379"/>
      <c r="E3582" s="379"/>
      <c r="F3582" s="379"/>
      <c r="G3582" s="379"/>
      <c r="H3582" s="379"/>
      <c r="I3582" s="379"/>
      <c r="J3582" s="379"/>
      <c r="K3582" s="379"/>
      <c r="L3582" s="379"/>
      <c r="M3582" s="379"/>
      <c r="N3582" s="379"/>
      <c r="O3582" s="379"/>
      <c r="P3582" s="379"/>
      <c r="Q3582" s="379"/>
      <c r="R3582" s="379"/>
      <c r="S3582" s="379"/>
      <c r="T3582" s="379"/>
      <c r="U3582" s="379"/>
      <c r="V3582" s="379"/>
      <c r="W3582" s="379"/>
      <c r="X3582" s="379"/>
      <c r="Y3582" s="379"/>
      <c r="Z3582" s="379"/>
      <c r="AA3582" s="380"/>
      <c r="AB3582" s="379"/>
      <c r="AC3582" s="379"/>
      <c r="AD3582" s="379"/>
      <c r="AE3582" s="381"/>
      <c r="AF3582" s="105"/>
      <c r="AG3582" s="381"/>
      <c r="AH3582" s="381"/>
      <c r="AI3582" s="381"/>
      <c r="AJ3582" s="381"/>
      <c r="AK3582" s="381"/>
      <c r="AL3582" s="381"/>
      <c r="AM3582" s="381"/>
    </row>
    <row r="3583" spans="1:39" x14ac:dyDescent="0.35">
      <c r="A3583" s="379"/>
      <c r="B3583" s="379"/>
      <c r="C3583" s="379"/>
      <c r="D3583" s="379"/>
      <c r="E3583" s="379"/>
      <c r="F3583" s="379"/>
      <c r="G3583" s="379"/>
      <c r="H3583" s="379"/>
      <c r="I3583" s="379"/>
      <c r="J3583" s="379"/>
      <c r="K3583" s="379"/>
      <c r="L3583" s="379"/>
      <c r="M3583" s="379"/>
      <c r="N3583" s="379"/>
      <c r="O3583" s="379"/>
      <c r="P3583" s="379"/>
      <c r="Q3583" s="379"/>
      <c r="R3583" s="379"/>
      <c r="S3583" s="379"/>
      <c r="T3583" s="379"/>
      <c r="U3583" s="379"/>
      <c r="V3583" s="379"/>
      <c r="W3583" s="379"/>
      <c r="X3583" s="379"/>
      <c r="Y3583" s="379"/>
      <c r="Z3583" s="379"/>
      <c r="AA3583" s="380"/>
      <c r="AB3583" s="379"/>
      <c r="AC3583" s="379"/>
      <c r="AD3583" s="379"/>
      <c r="AE3583" s="381"/>
      <c r="AF3583" s="105"/>
      <c r="AG3583" s="381"/>
      <c r="AH3583" s="381"/>
      <c r="AI3583" s="381"/>
      <c r="AJ3583" s="381"/>
      <c r="AK3583" s="381"/>
      <c r="AL3583" s="381"/>
      <c r="AM3583" s="381"/>
    </row>
    <row r="3584" spans="1:39" x14ac:dyDescent="0.35">
      <c r="A3584" s="379"/>
      <c r="B3584" s="379"/>
      <c r="C3584" s="379"/>
      <c r="D3584" s="379"/>
      <c r="E3584" s="379"/>
      <c r="F3584" s="379"/>
      <c r="G3584" s="379"/>
      <c r="H3584" s="379"/>
      <c r="I3584" s="379"/>
      <c r="J3584" s="379"/>
      <c r="K3584" s="379"/>
      <c r="L3584" s="379"/>
      <c r="M3584" s="379"/>
      <c r="N3584" s="379"/>
      <c r="O3584" s="379"/>
      <c r="P3584" s="379"/>
      <c r="Q3584" s="379"/>
      <c r="R3584" s="379"/>
      <c r="S3584" s="379"/>
      <c r="T3584" s="379"/>
      <c r="U3584" s="379"/>
      <c r="V3584" s="379"/>
      <c r="W3584" s="379"/>
      <c r="X3584" s="379"/>
      <c r="Y3584" s="379"/>
      <c r="Z3584" s="379"/>
      <c r="AA3584" s="380"/>
      <c r="AB3584" s="379"/>
      <c r="AC3584" s="379"/>
      <c r="AD3584" s="379"/>
      <c r="AE3584" s="381"/>
      <c r="AF3584" s="105"/>
      <c r="AG3584" s="381"/>
      <c r="AH3584" s="381"/>
      <c r="AI3584" s="381"/>
      <c r="AJ3584" s="381"/>
      <c r="AK3584" s="381"/>
      <c r="AL3584" s="381"/>
      <c r="AM3584" s="381"/>
    </row>
    <row r="3585" spans="1:39" x14ac:dyDescent="0.35">
      <c r="A3585" s="379"/>
      <c r="B3585" s="379"/>
      <c r="C3585" s="379"/>
      <c r="D3585" s="379"/>
      <c r="E3585" s="379"/>
      <c r="F3585" s="379"/>
      <c r="G3585" s="379"/>
      <c r="H3585" s="379"/>
      <c r="I3585" s="379"/>
      <c r="J3585" s="379"/>
      <c r="K3585" s="379"/>
      <c r="L3585" s="379"/>
      <c r="M3585" s="379"/>
      <c r="N3585" s="379"/>
      <c r="O3585" s="379"/>
      <c r="P3585" s="379"/>
      <c r="Q3585" s="379"/>
      <c r="R3585" s="379"/>
      <c r="S3585" s="379"/>
      <c r="T3585" s="379"/>
      <c r="U3585" s="379"/>
      <c r="V3585" s="379"/>
      <c r="W3585" s="379"/>
      <c r="X3585" s="379"/>
      <c r="Y3585" s="379"/>
      <c r="Z3585" s="379"/>
      <c r="AA3585" s="380"/>
      <c r="AB3585" s="379"/>
      <c r="AC3585" s="379"/>
      <c r="AD3585" s="379"/>
      <c r="AE3585" s="381"/>
      <c r="AF3585" s="105"/>
      <c r="AG3585" s="381"/>
      <c r="AH3585" s="381"/>
      <c r="AI3585" s="381"/>
      <c r="AJ3585" s="381"/>
      <c r="AK3585" s="381"/>
      <c r="AL3585" s="381"/>
      <c r="AM3585" s="381"/>
    </row>
    <row r="3586" spans="1:39" x14ac:dyDescent="0.35">
      <c r="A3586" s="379"/>
      <c r="B3586" s="379"/>
      <c r="C3586" s="379"/>
      <c r="D3586" s="379"/>
      <c r="E3586" s="379"/>
      <c r="F3586" s="379"/>
      <c r="G3586" s="379"/>
      <c r="H3586" s="379"/>
      <c r="I3586" s="379"/>
      <c r="J3586" s="379"/>
      <c r="K3586" s="379"/>
      <c r="L3586" s="379"/>
      <c r="M3586" s="379"/>
      <c r="N3586" s="379"/>
      <c r="O3586" s="379"/>
      <c r="P3586" s="379"/>
      <c r="Q3586" s="379"/>
      <c r="R3586" s="379"/>
      <c r="S3586" s="379"/>
      <c r="T3586" s="379"/>
      <c r="U3586" s="379"/>
      <c r="V3586" s="379"/>
      <c r="W3586" s="379"/>
      <c r="X3586" s="379"/>
      <c r="Y3586" s="379"/>
      <c r="Z3586" s="379"/>
      <c r="AA3586" s="380"/>
      <c r="AB3586" s="379"/>
      <c r="AC3586" s="379"/>
      <c r="AD3586" s="379"/>
      <c r="AE3586" s="381"/>
      <c r="AF3586" s="105"/>
      <c r="AG3586" s="381"/>
      <c r="AH3586" s="381"/>
      <c r="AI3586" s="381"/>
      <c r="AJ3586" s="381"/>
      <c r="AK3586" s="381"/>
      <c r="AL3586" s="381"/>
      <c r="AM3586" s="381"/>
    </row>
    <row r="3587" spans="1:39" x14ac:dyDescent="0.35">
      <c r="A3587" s="379"/>
      <c r="B3587" s="379"/>
      <c r="C3587" s="379"/>
      <c r="D3587" s="379"/>
      <c r="E3587" s="379"/>
      <c r="F3587" s="379"/>
      <c r="G3587" s="379"/>
      <c r="H3587" s="379"/>
      <c r="I3587" s="379"/>
      <c r="J3587" s="379"/>
      <c r="K3587" s="379"/>
      <c r="L3587" s="379"/>
      <c r="M3587" s="379"/>
      <c r="N3587" s="379"/>
      <c r="O3587" s="379"/>
      <c r="P3587" s="379"/>
      <c r="Q3587" s="379"/>
      <c r="R3587" s="379"/>
      <c r="S3587" s="379"/>
      <c r="T3587" s="379"/>
      <c r="U3587" s="379"/>
      <c r="V3587" s="379"/>
      <c r="W3587" s="379"/>
      <c r="X3587" s="379"/>
      <c r="Y3587" s="379"/>
      <c r="Z3587" s="379"/>
      <c r="AA3587" s="380"/>
      <c r="AB3587" s="379"/>
      <c r="AC3587" s="379"/>
      <c r="AD3587" s="379"/>
      <c r="AE3587" s="381"/>
      <c r="AF3587" s="105"/>
      <c r="AG3587" s="381"/>
      <c r="AH3587" s="381"/>
      <c r="AI3587" s="381"/>
      <c r="AJ3587" s="381"/>
      <c r="AK3587" s="381"/>
      <c r="AL3587" s="381"/>
      <c r="AM3587" s="381"/>
    </row>
    <row r="3588" spans="1:39" x14ac:dyDescent="0.35">
      <c r="A3588" s="379"/>
      <c r="B3588" s="379"/>
      <c r="C3588" s="379"/>
      <c r="D3588" s="379"/>
      <c r="E3588" s="379"/>
      <c r="F3588" s="379"/>
      <c r="G3588" s="379"/>
      <c r="H3588" s="379"/>
      <c r="I3588" s="379"/>
      <c r="J3588" s="379"/>
      <c r="K3588" s="379"/>
      <c r="L3588" s="379"/>
      <c r="M3588" s="379"/>
      <c r="N3588" s="379"/>
      <c r="O3588" s="379"/>
      <c r="P3588" s="379"/>
      <c r="Q3588" s="379"/>
      <c r="R3588" s="379"/>
      <c r="S3588" s="379"/>
      <c r="T3588" s="379"/>
      <c r="U3588" s="379"/>
      <c r="V3588" s="379"/>
      <c r="W3588" s="379"/>
      <c r="X3588" s="379"/>
      <c r="Y3588" s="379"/>
      <c r="Z3588" s="379"/>
      <c r="AA3588" s="380"/>
      <c r="AB3588" s="379"/>
      <c r="AC3588" s="379"/>
      <c r="AD3588" s="379"/>
      <c r="AE3588" s="381"/>
      <c r="AF3588" s="105"/>
      <c r="AG3588" s="381"/>
      <c r="AH3588" s="381"/>
      <c r="AI3588" s="381"/>
      <c r="AJ3588" s="381"/>
      <c r="AK3588" s="381"/>
      <c r="AL3588" s="381"/>
      <c r="AM3588" s="381"/>
    </row>
    <row r="3589" spans="1:39" x14ac:dyDescent="0.35">
      <c r="A3589" s="379"/>
      <c r="B3589" s="379"/>
      <c r="C3589" s="379"/>
      <c r="D3589" s="379"/>
      <c r="E3589" s="379"/>
      <c r="F3589" s="379"/>
      <c r="G3589" s="379"/>
      <c r="H3589" s="379"/>
      <c r="I3589" s="379"/>
      <c r="J3589" s="379"/>
      <c r="K3589" s="379"/>
      <c r="L3589" s="379"/>
      <c r="M3589" s="379"/>
      <c r="N3589" s="379"/>
      <c r="O3589" s="379"/>
      <c r="P3589" s="379"/>
      <c r="Q3589" s="379"/>
      <c r="R3589" s="379"/>
      <c r="S3589" s="379"/>
      <c r="T3589" s="379"/>
      <c r="U3589" s="379"/>
      <c r="V3589" s="379"/>
      <c r="W3589" s="379"/>
      <c r="X3589" s="379"/>
      <c r="Y3589" s="379"/>
      <c r="Z3589" s="379"/>
      <c r="AA3589" s="380"/>
      <c r="AB3589" s="379"/>
      <c r="AC3589" s="379"/>
      <c r="AD3589" s="379"/>
      <c r="AE3589" s="381"/>
      <c r="AF3589" s="105"/>
      <c r="AG3589" s="381"/>
      <c r="AH3589" s="381"/>
      <c r="AI3589" s="381"/>
      <c r="AJ3589" s="381"/>
      <c r="AK3589" s="381"/>
      <c r="AL3589" s="381"/>
      <c r="AM3589" s="381"/>
    </row>
    <row r="3590" spans="1:39" x14ac:dyDescent="0.35">
      <c r="A3590" s="379"/>
      <c r="B3590" s="379"/>
      <c r="C3590" s="379"/>
      <c r="D3590" s="379"/>
      <c r="E3590" s="379"/>
      <c r="F3590" s="379"/>
      <c r="G3590" s="379"/>
      <c r="H3590" s="379"/>
      <c r="I3590" s="379"/>
      <c r="J3590" s="379"/>
      <c r="K3590" s="379"/>
      <c r="L3590" s="379"/>
      <c r="M3590" s="379"/>
      <c r="N3590" s="379"/>
      <c r="O3590" s="379"/>
      <c r="P3590" s="379"/>
      <c r="Q3590" s="379"/>
      <c r="R3590" s="379"/>
      <c r="S3590" s="379"/>
      <c r="T3590" s="379"/>
      <c r="U3590" s="379"/>
      <c r="V3590" s="379"/>
      <c r="W3590" s="379"/>
      <c r="X3590" s="379"/>
      <c r="Y3590" s="379"/>
      <c r="Z3590" s="379"/>
      <c r="AA3590" s="380"/>
      <c r="AB3590" s="379"/>
      <c r="AC3590" s="379"/>
      <c r="AD3590" s="379"/>
      <c r="AE3590" s="381"/>
      <c r="AF3590" s="105"/>
      <c r="AG3590" s="381"/>
      <c r="AH3590" s="381"/>
      <c r="AI3590" s="381"/>
      <c r="AJ3590" s="381"/>
      <c r="AK3590" s="381"/>
      <c r="AL3590" s="381"/>
      <c r="AM3590" s="381"/>
    </row>
    <row r="3591" spans="1:39" x14ac:dyDescent="0.35">
      <c r="A3591" s="379"/>
      <c r="B3591" s="379"/>
      <c r="C3591" s="379"/>
      <c r="D3591" s="379"/>
      <c r="E3591" s="379"/>
      <c r="F3591" s="379"/>
      <c r="G3591" s="379"/>
      <c r="H3591" s="379"/>
      <c r="I3591" s="379"/>
      <c r="J3591" s="379"/>
      <c r="K3591" s="379"/>
      <c r="L3591" s="379"/>
      <c r="M3591" s="379"/>
      <c r="N3591" s="379"/>
      <c r="O3591" s="379"/>
      <c r="P3591" s="379"/>
      <c r="Q3591" s="379"/>
      <c r="R3591" s="379"/>
      <c r="S3591" s="379"/>
      <c r="T3591" s="379"/>
      <c r="U3591" s="379"/>
      <c r="V3591" s="379"/>
      <c r="W3591" s="379"/>
      <c r="X3591" s="379"/>
      <c r="Y3591" s="379"/>
      <c r="Z3591" s="379"/>
      <c r="AA3591" s="380"/>
      <c r="AB3591" s="379"/>
      <c r="AC3591" s="379"/>
      <c r="AD3591" s="379"/>
      <c r="AE3591" s="381"/>
      <c r="AF3591" s="105"/>
      <c r="AG3591" s="381"/>
      <c r="AH3591" s="381"/>
      <c r="AI3591" s="381"/>
      <c r="AJ3591" s="381"/>
      <c r="AK3591" s="381"/>
      <c r="AL3591" s="381"/>
      <c r="AM3591" s="381"/>
    </row>
    <row r="3592" spans="1:39" x14ac:dyDescent="0.35">
      <c r="A3592" s="379"/>
      <c r="B3592" s="379"/>
      <c r="C3592" s="379"/>
      <c r="D3592" s="379"/>
      <c r="E3592" s="379"/>
      <c r="F3592" s="379"/>
      <c r="G3592" s="379"/>
      <c r="H3592" s="379"/>
      <c r="I3592" s="379"/>
      <c r="J3592" s="379"/>
      <c r="K3592" s="379"/>
      <c r="L3592" s="379"/>
      <c r="M3592" s="379"/>
      <c r="N3592" s="379"/>
      <c r="O3592" s="379"/>
      <c r="P3592" s="379"/>
      <c r="Q3592" s="379"/>
      <c r="R3592" s="379"/>
      <c r="S3592" s="379"/>
      <c r="T3592" s="379"/>
      <c r="U3592" s="379"/>
      <c r="V3592" s="379"/>
      <c r="W3592" s="379"/>
      <c r="X3592" s="379"/>
      <c r="Y3592" s="379"/>
      <c r="Z3592" s="379"/>
      <c r="AA3592" s="380"/>
      <c r="AB3592" s="379"/>
      <c r="AC3592" s="379"/>
      <c r="AD3592" s="379"/>
      <c r="AE3592" s="381"/>
      <c r="AF3592" s="105"/>
      <c r="AG3592" s="381"/>
      <c r="AH3592" s="381"/>
      <c r="AI3592" s="381"/>
      <c r="AJ3592" s="381"/>
      <c r="AK3592" s="381"/>
      <c r="AL3592" s="381"/>
      <c r="AM3592" s="381"/>
    </row>
    <row r="3593" spans="1:39" x14ac:dyDescent="0.35">
      <c r="A3593" s="379"/>
      <c r="B3593" s="379"/>
      <c r="C3593" s="379"/>
      <c r="D3593" s="379"/>
      <c r="E3593" s="379"/>
      <c r="F3593" s="379"/>
      <c r="G3593" s="379"/>
      <c r="H3593" s="379"/>
      <c r="I3593" s="379"/>
      <c r="J3593" s="379"/>
      <c r="K3593" s="379"/>
      <c r="L3593" s="379"/>
      <c r="M3593" s="379"/>
      <c r="N3593" s="379"/>
      <c r="O3593" s="379"/>
      <c r="P3593" s="379"/>
      <c r="Q3593" s="379"/>
      <c r="R3593" s="379"/>
      <c r="S3593" s="379"/>
      <c r="T3593" s="379"/>
      <c r="U3593" s="379"/>
      <c r="V3593" s="379"/>
      <c r="W3593" s="379"/>
      <c r="X3593" s="379"/>
      <c r="Y3593" s="379"/>
      <c r="Z3593" s="379"/>
      <c r="AA3593" s="380"/>
      <c r="AB3593" s="379"/>
      <c r="AC3593" s="379"/>
      <c r="AD3593" s="379"/>
      <c r="AE3593" s="381"/>
      <c r="AF3593" s="105"/>
      <c r="AG3593" s="381"/>
      <c r="AH3593" s="381"/>
      <c r="AI3593" s="381"/>
      <c r="AJ3593" s="381"/>
      <c r="AK3593" s="381"/>
      <c r="AL3593" s="381"/>
      <c r="AM3593" s="381"/>
    </row>
    <row r="3594" spans="1:39" x14ac:dyDescent="0.35">
      <c r="A3594" s="379"/>
      <c r="B3594" s="379"/>
      <c r="C3594" s="379"/>
      <c r="D3594" s="379"/>
      <c r="E3594" s="379"/>
      <c r="F3594" s="379"/>
      <c r="G3594" s="379"/>
      <c r="H3594" s="379"/>
      <c r="I3594" s="379"/>
      <c r="J3594" s="379"/>
      <c r="K3594" s="379"/>
      <c r="L3594" s="379"/>
      <c r="M3594" s="379"/>
      <c r="N3594" s="379"/>
      <c r="O3594" s="379"/>
      <c r="P3594" s="379"/>
      <c r="Q3594" s="379"/>
      <c r="R3594" s="379"/>
      <c r="S3594" s="379"/>
      <c r="T3594" s="379"/>
      <c r="U3594" s="379"/>
      <c r="V3594" s="379"/>
      <c r="W3594" s="379"/>
      <c r="X3594" s="379"/>
      <c r="Y3594" s="379"/>
      <c r="Z3594" s="379"/>
      <c r="AA3594" s="380"/>
      <c r="AB3594" s="379"/>
      <c r="AC3594" s="379"/>
      <c r="AD3594" s="379"/>
      <c r="AE3594" s="381"/>
      <c r="AF3594" s="105"/>
      <c r="AG3594" s="381"/>
      <c r="AH3594" s="381"/>
      <c r="AI3594" s="381"/>
      <c r="AJ3594" s="381"/>
      <c r="AK3594" s="381"/>
      <c r="AL3594" s="381"/>
      <c r="AM3594" s="381"/>
    </row>
    <row r="3595" spans="1:39" x14ac:dyDescent="0.35">
      <c r="A3595" s="379"/>
      <c r="B3595" s="379"/>
      <c r="C3595" s="379"/>
      <c r="D3595" s="379"/>
      <c r="E3595" s="379"/>
      <c r="F3595" s="379"/>
      <c r="G3595" s="379"/>
      <c r="H3595" s="379"/>
      <c r="I3595" s="379"/>
      <c r="J3595" s="379"/>
      <c r="K3595" s="379"/>
      <c r="L3595" s="379"/>
      <c r="M3595" s="379"/>
      <c r="N3595" s="379"/>
      <c r="O3595" s="379"/>
      <c r="P3595" s="379"/>
      <c r="Q3595" s="379"/>
      <c r="R3595" s="379"/>
      <c r="S3595" s="379"/>
      <c r="T3595" s="379"/>
      <c r="U3595" s="379"/>
      <c r="V3595" s="379"/>
      <c r="W3595" s="379"/>
      <c r="X3595" s="379"/>
      <c r="Y3595" s="379"/>
      <c r="Z3595" s="379"/>
      <c r="AA3595" s="380"/>
      <c r="AB3595" s="379"/>
      <c r="AC3595" s="379"/>
      <c r="AD3595" s="379"/>
      <c r="AE3595" s="381"/>
      <c r="AF3595" s="105"/>
      <c r="AG3595" s="381"/>
      <c r="AH3595" s="381"/>
      <c r="AI3595" s="381"/>
      <c r="AJ3595" s="381"/>
      <c r="AK3595" s="381"/>
      <c r="AL3595" s="381"/>
      <c r="AM3595" s="381"/>
    </row>
    <row r="3596" spans="1:39" x14ac:dyDescent="0.35">
      <c r="A3596" s="379"/>
      <c r="B3596" s="379"/>
      <c r="C3596" s="379"/>
      <c r="D3596" s="379"/>
      <c r="E3596" s="379"/>
      <c r="F3596" s="379"/>
      <c r="G3596" s="379"/>
      <c r="H3596" s="379"/>
      <c r="I3596" s="379"/>
      <c r="J3596" s="379"/>
      <c r="K3596" s="379"/>
      <c r="L3596" s="379"/>
      <c r="M3596" s="379"/>
      <c r="N3596" s="379"/>
      <c r="O3596" s="379"/>
      <c r="P3596" s="379"/>
      <c r="Q3596" s="379"/>
      <c r="R3596" s="379"/>
      <c r="S3596" s="379"/>
      <c r="T3596" s="379"/>
      <c r="U3596" s="379"/>
      <c r="V3596" s="379"/>
      <c r="W3596" s="379"/>
      <c r="X3596" s="379"/>
      <c r="Y3596" s="379"/>
      <c r="Z3596" s="379"/>
      <c r="AA3596" s="380"/>
      <c r="AB3596" s="379"/>
      <c r="AC3596" s="379"/>
      <c r="AD3596" s="379"/>
      <c r="AE3596" s="381"/>
      <c r="AF3596" s="105"/>
      <c r="AG3596" s="381"/>
      <c r="AH3596" s="381"/>
      <c r="AI3596" s="381"/>
      <c r="AJ3596" s="381"/>
      <c r="AK3596" s="381"/>
      <c r="AL3596" s="381"/>
      <c r="AM3596" s="381"/>
    </row>
    <row r="3597" spans="1:39" x14ac:dyDescent="0.35">
      <c r="A3597" s="379"/>
      <c r="B3597" s="379"/>
      <c r="C3597" s="379"/>
      <c r="D3597" s="379"/>
      <c r="E3597" s="379"/>
      <c r="F3597" s="379"/>
      <c r="G3597" s="379"/>
      <c r="H3597" s="379"/>
      <c r="I3597" s="379"/>
      <c r="J3597" s="379"/>
      <c r="K3597" s="379"/>
      <c r="L3597" s="379"/>
      <c r="M3597" s="379"/>
      <c r="N3597" s="379"/>
      <c r="O3597" s="379"/>
      <c r="P3597" s="379"/>
      <c r="Q3597" s="379"/>
      <c r="R3597" s="379"/>
      <c r="S3597" s="379"/>
      <c r="T3597" s="379"/>
      <c r="U3597" s="379"/>
      <c r="V3597" s="379"/>
      <c r="W3597" s="379"/>
      <c r="X3597" s="379"/>
      <c r="Y3597" s="379"/>
      <c r="Z3597" s="379"/>
      <c r="AA3597" s="380"/>
      <c r="AB3597" s="379"/>
      <c r="AC3597" s="379"/>
      <c r="AD3597" s="379"/>
      <c r="AE3597" s="381"/>
      <c r="AF3597" s="105"/>
      <c r="AG3597" s="381"/>
      <c r="AH3597" s="381"/>
      <c r="AI3597" s="381"/>
      <c r="AJ3597" s="381"/>
      <c r="AK3597" s="381"/>
      <c r="AL3597" s="381"/>
      <c r="AM3597" s="381"/>
    </row>
    <row r="3598" spans="1:39" x14ac:dyDescent="0.35">
      <c r="A3598" s="379"/>
      <c r="B3598" s="379"/>
      <c r="C3598" s="379"/>
      <c r="D3598" s="379"/>
      <c r="E3598" s="379"/>
      <c r="F3598" s="379"/>
      <c r="G3598" s="379"/>
      <c r="H3598" s="379"/>
      <c r="I3598" s="379"/>
      <c r="J3598" s="379"/>
      <c r="K3598" s="379"/>
      <c r="L3598" s="379"/>
      <c r="M3598" s="379"/>
      <c r="N3598" s="379"/>
      <c r="O3598" s="379"/>
      <c r="P3598" s="379"/>
      <c r="Q3598" s="379"/>
      <c r="R3598" s="379"/>
      <c r="S3598" s="379"/>
      <c r="T3598" s="379"/>
      <c r="U3598" s="379"/>
      <c r="V3598" s="379"/>
      <c r="W3598" s="379"/>
      <c r="X3598" s="379"/>
      <c r="Y3598" s="379"/>
      <c r="Z3598" s="379"/>
      <c r="AA3598" s="380"/>
      <c r="AB3598" s="379"/>
      <c r="AC3598" s="379"/>
      <c r="AD3598" s="379"/>
      <c r="AE3598" s="381"/>
      <c r="AF3598" s="105"/>
      <c r="AG3598" s="381"/>
      <c r="AH3598" s="381"/>
      <c r="AI3598" s="381"/>
      <c r="AJ3598" s="381"/>
      <c r="AK3598" s="381"/>
      <c r="AL3598" s="381"/>
      <c r="AM3598" s="381"/>
    </row>
    <row r="3599" spans="1:39" x14ac:dyDescent="0.35">
      <c r="A3599" s="379"/>
      <c r="B3599" s="379"/>
      <c r="C3599" s="379"/>
      <c r="D3599" s="379"/>
      <c r="E3599" s="379"/>
      <c r="F3599" s="379"/>
      <c r="G3599" s="379"/>
      <c r="H3599" s="379"/>
      <c r="I3599" s="379"/>
      <c r="J3599" s="379"/>
      <c r="K3599" s="379"/>
      <c r="L3599" s="379"/>
      <c r="M3599" s="379"/>
      <c r="N3599" s="379"/>
      <c r="O3599" s="379"/>
      <c r="P3599" s="379"/>
      <c r="Q3599" s="379"/>
      <c r="R3599" s="379"/>
      <c r="S3599" s="379"/>
      <c r="T3599" s="379"/>
      <c r="U3599" s="379"/>
      <c r="V3599" s="379"/>
      <c r="W3599" s="379"/>
      <c r="X3599" s="379"/>
      <c r="Y3599" s="379"/>
      <c r="Z3599" s="379"/>
      <c r="AA3599" s="380"/>
      <c r="AB3599" s="379"/>
      <c r="AC3599" s="379"/>
      <c r="AD3599" s="379"/>
      <c r="AE3599" s="381"/>
      <c r="AF3599" s="105"/>
      <c r="AG3599" s="381"/>
      <c r="AH3599" s="381"/>
      <c r="AI3599" s="381"/>
      <c r="AJ3599" s="381"/>
      <c r="AK3599" s="381"/>
      <c r="AL3599" s="381"/>
      <c r="AM3599" s="381"/>
    </row>
    <row r="3600" spans="1:39" x14ac:dyDescent="0.35">
      <c r="A3600" s="379"/>
      <c r="B3600" s="379"/>
      <c r="C3600" s="379"/>
      <c r="D3600" s="379"/>
      <c r="E3600" s="379"/>
      <c r="F3600" s="379"/>
      <c r="G3600" s="379"/>
      <c r="H3600" s="379"/>
      <c r="I3600" s="379"/>
      <c r="J3600" s="379"/>
      <c r="K3600" s="379"/>
      <c r="L3600" s="379"/>
      <c r="M3600" s="379"/>
      <c r="N3600" s="379"/>
      <c r="O3600" s="379"/>
      <c r="P3600" s="379"/>
      <c r="Q3600" s="379"/>
      <c r="R3600" s="379"/>
      <c r="S3600" s="379"/>
      <c r="T3600" s="379"/>
      <c r="U3600" s="379"/>
      <c r="V3600" s="379"/>
      <c r="W3600" s="379"/>
      <c r="X3600" s="379"/>
      <c r="Y3600" s="379"/>
      <c r="Z3600" s="379"/>
      <c r="AA3600" s="380"/>
      <c r="AB3600" s="379"/>
      <c r="AC3600" s="379"/>
      <c r="AD3600" s="379"/>
      <c r="AE3600" s="381"/>
      <c r="AF3600" s="105"/>
      <c r="AG3600" s="381"/>
      <c r="AH3600" s="381"/>
      <c r="AI3600" s="381"/>
      <c r="AJ3600" s="381"/>
      <c r="AK3600" s="381"/>
      <c r="AL3600" s="381"/>
      <c r="AM3600" s="381"/>
    </row>
    <row r="3601" spans="1:39" x14ac:dyDescent="0.35">
      <c r="A3601" s="379"/>
      <c r="B3601" s="379"/>
      <c r="C3601" s="379"/>
      <c r="D3601" s="379"/>
      <c r="E3601" s="379"/>
      <c r="F3601" s="379"/>
      <c r="G3601" s="379"/>
      <c r="H3601" s="379"/>
      <c r="I3601" s="379"/>
      <c r="J3601" s="379"/>
      <c r="K3601" s="379"/>
      <c r="L3601" s="379"/>
      <c r="M3601" s="379"/>
      <c r="N3601" s="379"/>
      <c r="O3601" s="379"/>
      <c r="P3601" s="379"/>
      <c r="Q3601" s="379"/>
      <c r="R3601" s="379"/>
      <c r="S3601" s="379"/>
      <c r="T3601" s="379"/>
      <c r="U3601" s="379"/>
      <c r="V3601" s="379"/>
      <c r="W3601" s="379"/>
      <c r="X3601" s="379"/>
      <c r="Y3601" s="379"/>
      <c r="Z3601" s="379"/>
      <c r="AA3601" s="380"/>
      <c r="AB3601" s="379"/>
      <c r="AC3601" s="379"/>
      <c r="AD3601" s="379"/>
      <c r="AE3601" s="381"/>
      <c r="AF3601" s="105"/>
      <c r="AG3601" s="381"/>
      <c r="AH3601" s="381"/>
      <c r="AI3601" s="381"/>
      <c r="AJ3601" s="381"/>
      <c r="AK3601" s="381"/>
      <c r="AL3601" s="381"/>
      <c r="AM3601" s="381"/>
    </row>
    <row r="3602" spans="1:39" x14ac:dyDescent="0.35">
      <c r="A3602" s="379"/>
      <c r="B3602" s="379"/>
      <c r="C3602" s="379"/>
      <c r="D3602" s="379"/>
      <c r="E3602" s="379"/>
      <c r="F3602" s="379"/>
      <c r="G3602" s="379"/>
      <c r="H3602" s="379"/>
      <c r="I3602" s="379"/>
      <c r="J3602" s="379"/>
      <c r="K3602" s="379"/>
      <c r="L3602" s="379"/>
      <c r="M3602" s="379"/>
      <c r="N3602" s="379"/>
      <c r="O3602" s="379"/>
      <c r="P3602" s="379"/>
      <c r="Q3602" s="379"/>
      <c r="R3602" s="379"/>
      <c r="S3602" s="379"/>
      <c r="T3602" s="379"/>
      <c r="U3602" s="379"/>
      <c r="V3602" s="379"/>
      <c r="W3602" s="379"/>
      <c r="X3602" s="379"/>
      <c r="Y3602" s="379"/>
      <c r="Z3602" s="379"/>
      <c r="AA3602" s="380"/>
      <c r="AB3602" s="379"/>
      <c r="AC3602" s="379"/>
      <c r="AD3602" s="379"/>
      <c r="AE3602" s="381"/>
      <c r="AF3602" s="105"/>
      <c r="AG3602" s="381"/>
      <c r="AH3602" s="381"/>
      <c r="AI3602" s="381"/>
      <c r="AJ3602" s="381"/>
      <c r="AK3602" s="381"/>
      <c r="AL3602" s="381"/>
      <c r="AM3602" s="381"/>
    </row>
    <row r="3603" spans="1:39" x14ac:dyDescent="0.35">
      <c r="A3603" s="379"/>
      <c r="B3603" s="379"/>
      <c r="C3603" s="379"/>
      <c r="D3603" s="379"/>
      <c r="E3603" s="379"/>
      <c r="F3603" s="379"/>
      <c r="G3603" s="379"/>
      <c r="H3603" s="379"/>
      <c r="I3603" s="379"/>
      <c r="J3603" s="379"/>
      <c r="K3603" s="379"/>
      <c r="L3603" s="379"/>
      <c r="M3603" s="379"/>
      <c r="N3603" s="379"/>
      <c r="O3603" s="379"/>
      <c r="P3603" s="379"/>
      <c r="Q3603" s="379"/>
      <c r="R3603" s="379"/>
      <c r="S3603" s="379"/>
      <c r="T3603" s="379"/>
      <c r="U3603" s="379"/>
      <c r="V3603" s="379"/>
      <c r="W3603" s="379"/>
      <c r="X3603" s="379"/>
      <c r="Y3603" s="379"/>
      <c r="Z3603" s="379"/>
      <c r="AA3603" s="380"/>
      <c r="AB3603" s="379"/>
      <c r="AC3603" s="379"/>
      <c r="AD3603" s="379"/>
      <c r="AE3603" s="381"/>
      <c r="AF3603" s="105"/>
      <c r="AG3603" s="381"/>
      <c r="AH3603" s="381"/>
      <c r="AI3603" s="381"/>
      <c r="AJ3603" s="381"/>
      <c r="AK3603" s="381"/>
      <c r="AL3603" s="381"/>
      <c r="AM3603" s="381"/>
    </row>
    <row r="3604" spans="1:39" x14ac:dyDescent="0.35">
      <c r="A3604" s="379"/>
      <c r="B3604" s="379"/>
      <c r="C3604" s="379"/>
      <c r="D3604" s="379"/>
      <c r="E3604" s="379"/>
      <c r="F3604" s="379"/>
      <c r="G3604" s="379"/>
      <c r="H3604" s="379"/>
      <c r="I3604" s="379"/>
      <c r="J3604" s="379"/>
      <c r="K3604" s="379"/>
      <c r="L3604" s="379"/>
      <c r="M3604" s="379"/>
      <c r="N3604" s="379"/>
      <c r="O3604" s="379"/>
      <c r="P3604" s="379"/>
      <c r="Q3604" s="379"/>
      <c r="R3604" s="379"/>
      <c r="S3604" s="379"/>
      <c r="T3604" s="379"/>
      <c r="U3604" s="379"/>
      <c r="V3604" s="379"/>
      <c r="W3604" s="379"/>
      <c r="X3604" s="379"/>
      <c r="Y3604" s="379"/>
      <c r="Z3604" s="379"/>
      <c r="AA3604" s="380"/>
      <c r="AB3604" s="379"/>
      <c r="AC3604" s="379"/>
      <c r="AD3604" s="379"/>
      <c r="AE3604" s="381"/>
      <c r="AF3604" s="105"/>
      <c r="AG3604" s="381"/>
      <c r="AH3604" s="381"/>
      <c r="AI3604" s="381"/>
      <c r="AJ3604" s="381"/>
      <c r="AK3604" s="381"/>
      <c r="AL3604" s="381"/>
      <c r="AM3604" s="381"/>
    </row>
    <row r="3605" spans="1:39" x14ac:dyDescent="0.35">
      <c r="A3605" s="379"/>
      <c r="B3605" s="379"/>
      <c r="C3605" s="379"/>
      <c r="D3605" s="379"/>
      <c r="E3605" s="379"/>
      <c r="F3605" s="379"/>
      <c r="G3605" s="379"/>
      <c r="H3605" s="379"/>
      <c r="I3605" s="379"/>
      <c r="J3605" s="379"/>
      <c r="K3605" s="379"/>
      <c r="L3605" s="379"/>
      <c r="M3605" s="379"/>
      <c r="N3605" s="379"/>
      <c r="O3605" s="379"/>
      <c r="P3605" s="379"/>
      <c r="Q3605" s="379"/>
      <c r="R3605" s="379"/>
      <c r="S3605" s="379"/>
      <c r="T3605" s="379"/>
      <c r="U3605" s="379"/>
      <c r="V3605" s="379"/>
      <c r="W3605" s="379"/>
      <c r="X3605" s="379"/>
      <c r="Y3605" s="379"/>
      <c r="Z3605" s="379"/>
      <c r="AA3605" s="380"/>
      <c r="AB3605" s="379"/>
      <c r="AC3605" s="379"/>
      <c r="AD3605" s="379"/>
      <c r="AE3605" s="381"/>
      <c r="AF3605" s="105"/>
      <c r="AG3605" s="381"/>
      <c r="AH3605" s="381"/>
      <c r="AI3605" s="381"/>
      <c r="AJ3605" s="381"/>
      <c r="AK3605" s="381"/>
      <c r="AL3605" s="381"/>
      <c r="AM3605" s="381"/>
    </row>
    <row r="3606" spans="1:39" x14ac:dyDescent="0.35">
      <c r="A3606" s="379"/>
      <c r="B3606" s="379"/>
      <c r="C3606" s="379"/>
      <c r="D3606" s="379"/>
      <c r="E3606" s="379"/>
      <c r="F3606" s="379"/>
      <c r="G3606" s="379"/>
      <c r="H3606" s="379"/>
      <c r="I3606" s="379"/>
      <c r="J3606" s="379"/>
      <c r="K3606" s="379"/>
      <c r="L3606" s="379"/>
      <c r="M3606" s="379"/>
      <c r="N3606" s="379"/>
      <c r="O3606" s="379"/>
      <c r="P3606" s="379"/>
      <c r="Q3606" s="379"/>
      <c r="R3606" s="379"/>
      <c r="S3606" s="379"/>
      <c r="T3606" s="379"/>
      <c r="U3606" s="379"/>
      <c r="V3606" s="379"/>
      <c r="W3606" s="379"/>
      <c r="X3606" s="379"/>
      <c r="Y3606" s="379"/>
      <c r="Z3606" s="379"/>
      <c r="AA3606" s="380"/>
      <c r="AB3606" s="379"/>
      <c r="AC3606" s="379"/>
      <c r="AD3606" s="379"/>
      <c r="AE3606" s="381"/>
      <c r="AF3606" s="105"/>
      <c r="AG3606" s="381"/>
      <c r="AH3606" s="381"/>
      <c r="AI3606" s="381"/>
      <c r="AJ3606" s="381"/>
      <c r="AK3606" s="381"/>
      <c r="AL3606" s="381"/>
      <c r="AM3606" s="381"/>
    </row>
    <row r="3607" spans="1:39" x14ac:dyDescent="0.35">
      <c r="A3607" s="379"/>
      <c r="B3607" s="379"/>
      <c r="C3607" s="379"/>
      <c r="D3607" s="379"/>
      <c r="E3607" s="379"/>
      <c r="F3607" s="379"/>
      <c r="G3607" s="379"/>
      <c r="H3607" s="379"/>
      <c r="I3607" s="379"/>
      <c r="J3607" s="379"/>
      <c r="K3607" s="379"/>
      <c r="L3607" s="379"/>
      <c r="M3607" s="379"/>
      <c r="N3607" s="379"/>
      <c r="O3607" s="379"/>
      <c r="P3607" s="379"/>
      <c r="Q3607" s="379"/>
      <c r="R3607" s="379"/>
      <c r="S3607" s="379"/>
      <c r="T3607" s="379"/>
      <c r="U3607" s="379"/>
      <c r="V3607" s="379"/>
      <c r="W3607" s="379"/>
      <c r="X3607" s="379"/>
      <c r="Y3607" s="379"/>
      <c r="Z3607" s="379"/>
      <c r="AA3607" s="380"/>
      <c r="AB3607" s="379"/>
      <c r="AC3607" s="379"/>
      <c r="AD3607" s="379"/>
      <c r="AE3607" s="381"/>
      <c r="AF3607" s="105"/>
      <c r="AG3607" s="381"/>
      <c r="AH3607" s="381"/>
      <c r="AI3607" s="381"/>
      <c r="AJ3607" s="381"/>
      <c r="AK3607" s="381"/>
      <c r="AL3607" s="381"/>
      <c r="AM3607" s="381"/>
    </row>
    <row r="3608" spans="1:39" x14ac:dyDescent="0.35">
      <c r="A3608" s="379"/>
      <c r="B3608" s="379"/>
      <c r="C3608" s="379"/>
      <c r="D3608" s="379"/>
      <c r="E3608" s="379"/>
      <c r="F3608" s="379"/>
      <c r="G3608" s="379"/>
      <c r="H3608" s="379"/>
      <c r="I3608" s="379"/>
      <c r="J3608" s="379"/>
      <c r="K3608" s="379"/>
      <c r="L3608" s="379"/>
      <c r="M3608" s="379"/>
      <c r="N3608" s="379"/>
      <c r="O3608" s="379"/>
      <c r="P3608" s="379"/>
      <c r="Q3608" s="379"/>
      <c r="R3608" s="379"/>
      <c r="S3608" s="379"/>
      <c r="T3608" s="379"/>
      <c r="U3608" s="379"/>
      <c r="V3608" s="379"/>
      <c r="W3608" s="379"/>
      <c r="X3608" s="379"/>
      <c r="Y3608" s="379"/>
      <c r="Z3608" s="379"/>
      <c r="AA3608" s="380"/>
      <c r="AB3608" s="379"/>
      <c r="AC3608" s="379"/>
      <c r="AD3608" s="379"/>
      <c r="AE3608" s="381"/>
      <c r="AF3608" s="105"/>
      <c r="AG3608" s="381"/>
      <c r="AH3608" s="381"/>
      <c r="AI3608" s="381"/>
      <c r="AJ3608" s="381"/>
      <c r="AK3608" s="381"/>
      <c r="AL3608" s="381"/>
      <c r="AM3608" s="381"/>
    </row>
    <row r="3609" spans="1:39" x14ac:dyDescent="0.35">
      <c r="A3609" s="379"/>
      <c r="B3609" s="379"/>
      <c r="C3609" s="379"/>
      <c r="D3609" s="379"/>
      <c r="E3609" s="379"/>
      <c r="F3609" s="379"/>
      <c r="G3609" s="379"/>
      <c r="H3609" s="379"/>
      <c r="I3609" s="379"/>
      <c r="J3609" s="379"/>
      <c r="K3609" s="379"/>
      <c r="L3609" s="379"/>
      <c r="M3609" s="379"/>
      <c r="N3609" s="379"/>
      <c r="O3609" s="379"/>
      <c r="P3609" s="379"/>
      <c r="Q3609" s="379"/>
      <c r="R3609" s="379"/>
      <c r="S3609" s="379"/>
      <c r="T3609" s="379"/>
      <c r="U3609" s="379"/>
      <c r="V3609" s="379"/>
      <c r="W3609" s="379"/>
      <c r="X3609" s="379"/>
      <c r="Y3609" s="379"/>
      <c r="Z3609" s="379"/>
      <c r="AA3609" s="380"/>
      <c r="AB3609" s="379"/>
      <c r="AC3609" s="379"/>
      <c r="AD3609" s="379"/>
      <c r="AE3609" s="381"/>
      <c r="AF3609" s="105"/>
      <c r="AG3609" s="381"/>
      <c r="AH3609" s="381"/>
      <c r="AI3609" s="381"/>
      <c r="AJ3609" s="381"/>
      <c r="AK3609" s="381"/>
      <c r="AL3609" s="381"/>
      <c r="AM3609" s="381"/>
    </row>
    <row r="3610" spans="1:39" x14ac:dyDescent="0.35">
      <c r="A3610" s="379"/>
      <c r="B3610" s="379"/>
      <c r="C3610" s="379"/>
      <c r="D3610" s="379"/>
      <c r="E3610" s="379"/>
      <c r="F3610" s="379"/>
      <c r="G3610" s="379"/>
      <c r="H3610" s="379"/>
      <c r="I3610" s="379"/>
      <c r="J3610" s="379"/>
      <c r="K3610" s="379"/>
      <c r="L3610" s="379"/>
      <c r="M3610" s="379"/>
      <c r="N3610" s="379"/>
      <c r="O3610" s="379"/>
      <c r="P3610" s="379"/>
      <c r="Q3610" s="379"/>
      <c r="R3610" s="379"/>
      <c r="S3610" s="379"/>
      <c r="T3610" s="379"/>
      <c r="U3610" s="379"/>
      <c r="V3610" s="379"/>
      <c r="W3610" s="379"/>
      <c r="X3610" s="379"/>
      <c r="Y3610" s="379"/>
      <c r="Z3610" s="379"/>
      <c r="AA3610" s="380"/>
      <c r="AB3610" s="379"/>
      <c r="AC3610" s="379"/>
      <c r="AD3610" s="379"/>
      <c r="AE3610" s="381"/>
      <c r="AF3610" s="105"/>
      <c r="AG3610" s="381"/>
      <c r="AH3610" s="381"/>
      <c r="AI3610" s="381"/>
      <c r="AJ3610" s="381"/>
      <c r="AK3610" s="381"/>
      <c r="AL3610" s="381"/>
      <c r="AM3610" s="381"/>
    </row>
    <row r="3611" spans="1:39" x14ac:dyDescent="0.35">
      <c r="A3611" s="379"/>
      <c r="B3611" s="379"/>
      <c r="C3611" s="379"/>
      <c r="D3611" s="379"/>
      <c r="E3611" s="379"/>
      <c r="F3611" s="379"/>
      <c r="G3611" s="379"/>
      <c r="H3611" s="379"/>
      <c r="I3611" s="379"/>
      <c r="J3611" s="379"/>
      <c r="K3611" s="379"/>
      <c r="L3611" s="379"/>
      <c r="M3611" s="379"/>
      <c r="N3611" s="379"/>
      <c r="O3611" s="379"/>
      <c r="P3611" s="379"/>
      <c r="Q3611" s="379"/>
      <c r="R3611" s="379"/>
      <c r="S3611" s="379"/>
      <c r="T3611" s="379"/>
      <c r="U3611" s="379"/>
      <c r="V3611" s="379"/>
      <c r="W3611" s="379"/>
      <c r="X3611" s="379"/>
      <c r="Y3611" s="379"/>
      <c r="Z3611" s="379"/>
      <c r="AA3611" s="380"/>
      <c r="AB3611" s="379"/>
      <c r="AC3611" s="379"/>
      <c r="AD3611" s="379"/>
      <c r="AE3611" s="381"/>
      <c r="AF3611" s="105"/>
      <c r="AG3611" s="381"/>
      <c r="AH3611" s="381"/>
      <c r="AI3611" s="381"/>
      <c r="AJ3611" s="381"/>
      <c r="AK3611" s="381"/>
      <c r="AL3611" s="381"/>
      <c r="AM3611" s="381"/>
    </row>
    <row r="3612" spans="1:39" x14ac:dyDescent="0.35">
      <c r="A3612" s="379"/>
      <c r="B3612" s="379"/>
      <c r="C3612" s="379"/>
      <c r="D3612" s="379"/>
      <c r="E3612" s="379"/>
      <c r="F3612" s="379"/>
      <c r="G3612" s="379"/>
      <c r="H3612" s="379"/>
      <c r="I3612" s="379"/>
      <c r="J3612" s="379"/>
      <c r="K3612" s="379"/>
      <c r="L3612" s="379"/>
      <c r="M3612" s="379"/>
      <c r="N3612" s="379"/>
      <c r="O3612" s="379"/>
      <c r="P3612" s="379"/>
      <c r="Q3612" s="379"/>
      <c r="R3612" s="379"/>
      <c r="S3612" s="379"/>
      <c r="T3612" s="379"/>
      <c r="U3612" s="379"/>
      <c r="V3612" s="379"/>
      <c r="W3612" s="379"/>
      <c r="X3612" s="379"/>
      <c r="Y3612" s="379"/>
      <c r="Z3612" s="379"/>
      <c r="AA3612" s="380"/>
      <c r="AB3612" s="379"/>
      <c r="AC3612" s="379"/>
      <c r="AD3612" s="379"/>
      <c r="AE3612" s="381"/>
      <c r="AF3612" s="105"/>
      <c r="AG3612" s="381"/>
      <c r="AH3612" s="381"/>
      <c r="AI3612" s="381"/>
      <c r="AJ3612" s="381"/>
      <c r="AK3612" s="381"/>
      <c r="AL3612" s="381"/>
      <c r="AM3612" s="381"/>
    </row>
    <row r="3613" spans="1:39" x14ac:dyDescent="0.35">
      <c r="A3613" s="379"/>
      <c r="B3613" s="379"/>
      <c r="C3613" s="379"/>
      <c r="D3613" s="379"/>
      <c r="E3613" s="379"/>
      <c r="F3613" s="379"/>
      <c r="G3613" s="379"/>
      <c r="H3613" s="379"/>
      <c r="I3613" s="379"/>
      <c r="J3613" s="379"/>
      <c r="K3613" s="379"/>
      <c r="L3613" s="379"/>
      <c r="M3613" s="379"/>
      <c r="N3613" s="379"/>
      <c r="O3613" s="379"/>
      <c r="P3613" s="379"/>
      <c r="Q3613" s="379"/>
      <c r="R3613" s="379"/>
      <c r="S3613" s="379"/>
      <c r="T3613" s="379"/>
      <c r="U3613" s="379"/>
      <c r="V3613" s="379"/>
      <c r="W3613" s="379"/>
      <c r="X3613" s="379"/>
      <c r="Y3613" s="379"/>
      <c r="Z3613" s="379"/>
      <c r="AA3613" s="380"/>
      <c r="AB3613" s="379"/>
      <c r="AC3613" s="379"/>
      <c r="AD3613" s="379"/>
      <c r="AE3613" s="381"/>
      <c r="AF3613" s="105"/>
      <c r="AG3613" s="381"/>
      <c r="AH3613" s="381"/>
      <c r="AI3613" s="381"/>
      <c r="AJ3613" s="381"/>
      <c r="AK3613" s="381"/>
      <c r="AL3613" s="381"/>
      <c r="AM3613" s="381"/>
    </row>
    <row r="3614" spans="1:39" x14ac:dyDescent="0.35">
      <c r="A3614" s="379"/>
      <c r="B3614" s="379"/>
      <c r="C3614" s="379"/>
      <c r="D3614" s="379"/>
      <c r="E3614" s="379"/>
      <c r="F3614" s="379"/>
      <c r="G3614" s="379"/>
      <c r="H3614" s="379"/>
      <c r="I3614" s="379"/>
      <c r="J3614" s="379"/>
      <c r="K3614" s="379"/>
      <c r="L3614" s="379"/>
      <c r="M3614" s="379"/>
      <c r="N3614" s="379"/>
      <c r="O3614" s="379"/>
      <c r="P3614" s="379"/>
      <c r="Q3614" s="379"/>
      <c r="R3614" s="379"/>
      <c r="S3614" s="379"/>
      <c r="T3614" s="379"/>
      <c r="U3614" s="379"/>
      <c r="V3614" s="379"/>
      <c r="W3614" s="379"/>
      <c r="X3614" s="379"/>
      <c r="Y3614" s="379"/>
      <c r="Z3614" s="379"/>
      <c r="AA3614" s="380"/>
      <c r="AB3614" s="379"/>
      <c r="AC3614" s="379"/>
      <c r="AD3614" s="379"/>
      <c r="AE3614" s="381"/>
      <c r="AF3614" s="105"/>
      <c r="AG3614" s="381"/>
      <c r="AH3614" s="381"/>
      <c r="AI3614" s="381"/>
      <c r="AJ3614" s="381"/>
      <c r="AK3614" s="381"/>
      <c r="AL3614" s="381"/>
      <c r="AM3614" s="381"/>
    </row>
    <row r="3615" spans="1:39" x14ac:dyDescent="0.35">
      <c r="A3615" s="379"/>
      <c r="B3615" s="379"/>
      <c r="C3615" s="379"/>
      <c r="D3615" s="379"/>
      <c r="E3615" s="379"/>
      <c r="F3615" s="379"/>
      <c r="G3615" s="379"/>
      <c r="H3615" s="379"/>
      <c r="I3615" s="379"/>
      <c r="J3615" s="379"/>
      <c r="K3615" s="379"/>
      <c r="L3615" s="379"/>
      <c r="M3615" s="379"/>
      <c r="N3615" s="379"/>
      <c r="O3615" s="379"/>
      <c r="P3615" s="379"/>
      <c r="Q3615" s="379"/>
      <c r="R3615" s="379"/>
      <c r="S3615" s="379"/>
      <c r="T3615" s="379"/>
      <c r="U3615" s="379"/>
      <c r="V3615" s="379"/>
      <c r="W3615" s="379"/>
      <c r="X3615" s="379"/>
      <c r="Y3615" s="379"/>
      <c r="Z3615" s="379"/>
      <c r="AA3615" s="380"/>
      <c r="AB3615" s="379"/>
      <c r="AC3615" s="379"/>
      <c r="AD3615" s="379"/>
      <c r="AE3615" s="381"/>
      <c r="AF3615" s="105"/>
      <c r="AG3615" s="381"/>
      <c r="AH3615" s="381"/>
      <c r="AI3615" s="381"/>
      <c r="AJ3615" s="381"/>
      <c r="AK3615" s="381"/>
      <c r="AL3615" s="381"/>
      <c r="AM3615" s="381"/>
    </row>
    <row r="3616" spans="1:39" x14ac:dyDescent="0.35">
      <c r="A3616" s="379"/>
      <c r="B3616" s="379"/>
      <c r="C3616" s="379"/>
      <c r="D3616" s="379"/>
      <c r="E3616" s="379"/>
      <c r="F3616" s="379"/>
      <c r="G3616" s="379"/>
      <c r="H3616" s="379"/>
      <c r="I3616" s="379"/>
      <c r="J3616" s="379"/>
      <c r="K3616" s="379"/>
      <c r="L3616" s="379"/>
      <c r="M3616" s="379"/>
      <c r="N3616" s="379"/>
      <c r="O3616" s="379"/>
      <c r="P3616" s="379"/>
      <c r="Q3616" s="379"/>
      <c r="R3616" s="379"/>
      <c r="S3616" s="379"/>
      <c r="T3616" s="379"/>
      <c r="U3616" s="379"/>
      <c r="V3616" s="379"/>
      <c r="W3616" s="379"/>
      <c r="X3616" s="379"/>
      <c r="Y3616" s="379"/>
      <c r="Z3616" s="379"/>
      <c r="AA3616" s="380"/>
      <c r="AB3616" s="379"/>
      <c r="AC3616" s="379"/>
      <c r="AD3616" s="379"/>
      <c r="AE3616" s="381"/>
      <c r="AF3616" s="105"/>
      <c r="AG3616" s="381"/>
      <c r="AH3616" s="381"/>
      <c r="AI3616" s="381"/>
      <c r="AJ3616" s="381"/>
      <c r="AK3616" s="381"/>
      <c r="AL3616" s="381"/>
      <c r="AM3616" s="381"/>
    </row>
    <row r="3617" spans="1:39" x14ac:dyDescent="0.35">
      <c r="A3617" s="379"/>
      <c r="B3617" s="379"/>
      <c r="C3617" s="379"/>
      <c r="D3617" s="379"/>
      <c r="E3617" s="379"/>
      <c r="F3617" s="379"/>
      <c r="G3617" s="379"/>
      <c r="H3617" s="379"/>
      <c r="I3617" s="379"/>
      <c r="J3617" s="379"/>
      <c r="K3617" s="379"/>
      <c r="L3617" s="379"/>
      <c r="M3617" s="379"/>
      <c r="N3617" s="379"/>
      <c r="O3617" s="379"/>
      <c r="P3617" s="379"/>
      <c r="Q3617" s="379"/>
      <c r="R3617" s="379"/>
      <c r="S3617" s="379"/>
      <c r="T3617" s="379"/>
      <c r="U3617" s="379"/>
      <c r="V3617" s="379"/>
      <c r="W3617" s="379"/>
      <c r="X3617" s="379"/>
      <c r="Y3617" s="379"/>
      <c r="Z3617" s="379"/>
      <c r="AA3617" s="380"/>
      <c r="AB3617" s="379"/>
      <c r="AC3617" s="379"/>
      <c r="AD3617" s="379"/>
      <c r="AE3617" s="381"/>
      <c r="AF3617" s="105"/>
      <c r="AG3617" s="381"/>
      <c r="AH3617" s="381"/>
      <c r="AI3617" s="381"/>
      <c r="AJ3617" s="381"/>
      <c r="AK3617" s="381"/>
      <c r="AL3617" s="381"/>
      <c r="AM3617" s="381"/>
    </row>
    <row r="3618" spans="1:39" x14ac:dyDescent="0.35">
      <c r="A3618" s="379"/>
      <c r="B3618" s="379"/>
      <c r="C3618" s="379"/>
      <c r="D3618" s="379"/>
      <c r="E3618" s="379"/>
      <c r="F3618" s="379"/>
      <c r="G3618" s="379"/>
      <c r="H3618" s="379"/>
      <c r="I3618" s="379"/>
      <c r="J3618" s="379"/>
      <c r="K3618" s="379"/>
      <c r="L3618" s="379"/>
      <c r="M3618" s="379"/>
      <c r="N3618" s="379"/>
      <c r="O3618" s="379"/>
      <c r="P3618" s="379"/>
      <c r="Q3618" s="379"/>
      <c r="R3618" s="379"/>
      <c r="S3618" s="379"/>
      <c r="T3618" s="379"/>
      <c r="U3618" s="379"/>
      <c r="V3618" s="379"/>
      <c r="W3618" s="379"/>
      <c r="X3618" s="379"/>
      <c r="Y3618" s="379"/>
      <c r="Z3618" s="379"/>
      <c r="AA3618" s="380"/>
      <c r="AB3618" s="379"/>
      <c r="AC3618" s="379"/>
      <c r="AD3618" s="379"/>
      <c r="AE3618" s="381"/>
      <c r="AF3618" s="105"/>
      <c r="AG3618" s="381"/>
      <c r="AH3618" s="381"/>
      <c r="AI3618" s="381"/>
      <c r="AJ3618" s="381"/>
      <c r="AK3618" s="381"/>
      <c r="AL3618" s="381"/>
      <c r="AM3618" s="381"/>
    </row>
    <row r="3619" spans="1:39" x14ac:dyDescent="0.35">
      <c r="A3619" s="379"/>
      <c r="B3619" s="379"/>
      <c r="C3619" s="379"/>
      <c r="D3619" s="379"/>
      <c r="E3619" s="379"/>
      <c r="F3619" s="379"/>
      <c r="G3619" s="379"/>
      <c r="H3619" s="379"/>
      <c r="I3619" s="379"/>
      <c r="J3619" s="379"/>
      <c r="K3619" s="379"/>
      <c r="L3619" s="379"/>
      <c r="M3619" s="379"/>
      <c r="N3619" s="379"/>
      <c r="O3619" s="379"/>
      <c r="P3619" s="379"/>
      <c r="Q3619" s="379"/>
      <c r="R3619" s="379"/>
      <c r="S3619" s="379"/>
      <c r="T3619" s="379"/>
      <c r="U3619" s="379"/>
      <c r="V3619" s="379"/>
      <c r="W3619" s="379"/>
      <c r="X3619" s="379"/>
      <c r="Y3619" s="379"/>
      <c r="Z3619" s="379"/>
      <c r="AA3619" s="380"/>
      <c r="AB3619" s="379"/>
      <c r="AC3619" s="379"/>
      <c r="AD3619" s="379"/>
      <c r="AE3619" s="381"/>
      <c r="AF3619" s="105"/>
      <c r="AG3619" s="381"/>
      <c r="AH3619" s="381"/>
      <c r="AI3619" s="381"/>
      <c r="AJ3619" s="381"/>
      <c r="AK3619" s="381"/>
      <c r="AL3619" s="381"/>
      <c r="AM3619" s="381"/>
    </row>
    <row r="3620" spans="1:39" x14ac:dyDescent="0.35">
      <c r="A3620" s="379"/>
      <c r="B3620" s="379"/>
      <c r="C3620" s="379"/>
      <c r="D3620" s="379"/>
      <c r="E3620" s="379"/>
      <c r="F3620" s="379"/>
      <c r="G3620" s="379"/>
      <c r="H3620" s="379"/>
      <c r="I3620" s="379"/>
      <c r="J3620" s="379"/>
      <c r="K3620" s="379"/>
      <c r="L3620" s="379"/>
      <c r="M3620" s="379"/>
      <c r="N3620" s="379"/>
      <c r="O3620" s="379"/>
      <c r="P3620" s="379"/>
      <c r="Q3620" s="379"/>
      <c r="R3620" s="379"/>
      <c r="S3620" s="379"/>
      <c r="T3620" s="379"/>
      <c r="U3620" s="379"/>
      <c r="V3620" s="379"/>
      <c r="W3620" s="379"/>
      <c r="X3620" s="379"/>
      <c r="Y3620" s="379"/>
      <c r="Z3620" s="379"/>
      <c r="AA3620" s="380"/>
      <c r="AB3620" s="379"/>
      <c r="AC3620" s="379"/>
      <c r="AD3620" s="379"/>
      <c r="AE3620" s="381"/>
      <c r="AF3620" s="105"/>
      <c r="AG3620" s="381"/>
      <c r="AH3620" s="381"/>
      <c r="AI3620" s="381"/>
      <c r="AJ3620" s="381"/>
      <c r="AK3620" s="381"/>
      <c r="AL3620" s="381"/>
      <c r="AM3620" s="381"/>
    </row>
    <row r="3621" spans="1:39" x14ac:dyDescent="0.35">
      <c r="A3621" s="379"/>
      <c r="B3621" s="379"/>
      <c r="C3621" s="379"/>
      <c r="D3621" s="379"/>
      <c r="E3621" s="379"/>
      <c r="F3621" s="379"/>
      <c r="G3621" s="379"/>
      <c r="H3621" s="379"/>
      <c r="I3621" s="379"/>
      <c r="J3621" s="379"/>
      <c r="K3621" s="379"/>
      <c r="L3621" s="379"/>
      <c r="M3621" s="379"/>
      <c r="N3621" s="379"/>
      <c r="O3621" s="379"/>
      <c r="P3621" s="379"/>
      <c r="Q3621" s="379"/>
      <c r="R3621" s="379"/>
      <c r="S3621" s="379"/>
      <c r="T3621" s="379"/>
      <c r="U3621" s="379"/>
      <c r="V3621" s="379"/>
      <c r="W3621" s="379"/>
      <c r="X3621" s="379"/>
      <c r="Y3621" s="379"/>
      <c r="Z3621" s="379"/>
      <c r="AA3621" s="380"/>
      <c r="AB3621" s="379"/>
      <c r="AC3621" s="379"/>
      <c r="AD3621" s="379"/>
      <c r="AE3621" s="381"/>
      <c r="AF3621" s="105"/>
      <c r="AG3621" s="381"/>
      <c r="AH3621" s="381"/>
      <c r="AI3621" s="381"/>
      <c r="AJ3621" s="381"/>
      <c r="AK3621" s="381"/>
      <c r="AL3621" s="381"/>
      <c r="AM3621" s="381"/>
    </row>
    <row r="3622" spans="1:39" x14ac:dyDescent="0.35">
      <c r="A3622" s="379"/>
      <c r="B3622" s="379"/>
      <c r="C3622" s="379"/>
      <c r="D3622" s="379"/>
      <c r="E3622" s="379"/>
      <c r="F3622" s="379"/>
      <c r="G3622" s="379"/>
      <c r="H3622" s="379"/>
      <c r="I3622" s="379"/>
      <c r="J3622" s="379"/>
      <c r="K3622" s="379"/>
      <c r="L3622" s="379"/>
      <c r="M3622" s="379"/>
      <c r="N3622" s="379"/>
      <c r="O3622" s="379"/>
      <c r="P3622" s="379"/>
      <c r="Q3622" s="379"/>
      <c r="R3622" s="379"/>
      <c r="S3622" s="379"/>
      <c r="T3622" s="379"/>
      <c r="U3622" s="379"/>
      <c r="V3622" s="379"/>
      <c r="W3622" s="379"/>
      <c r="X3622" s="379"/>
      <c r="Y3622" s="379"/>
      <c r="Z3622" s="379"/>
      <c r="AA3622" s="380"/>
      <c r="AB3622" s="379"/>
      <c r="AC3622" s="379"/>
      <c r="AD3622" s="379"/>
      <c r="AE3622" s="381"/>
      <c r="AF3622" s="105"/>
      <c r="AG3622" s="381"/>
      <c r="AH3622" s="381"/>
      <c r="AI3622" s="381"/>
      <c r="AJ3622" s="381"/>
      <c r="AK3622" s="381"/>
      <c r="AL3622" s="381"/>
      <c r="AM3622" s="381"/>
    </row>
    <row r="3623" spans="1:39" x14ac:dyDescent="0.35">
      <c r="A3623" s="379"/>
      <c r="B3623" s="379"/>
      <c r="C3623" s="379"/>
      <c r="D3623" s="379"/>
      <c r="E3623" s="379"/>
      <c r="F3623" s="379"/>
      <c r="G3623" s="379"/>
      <c r="H3623" s="379"/>
      <c r="I3623" s="379"/>
      <c r="J3623" s="379"/>
      <c r="K3623" s="379"/>
      <c r="L3623" s="379"/>
      <c r="M3623" s="379"/>
      <c r="N3623" s="379"/>
      <c r="O3623" s="379"/>
      <c r="P3623" s="379"/>
      <c r="Q3623" s="379"/>
      <c r="R3623" s="379"/>
      <c r="S3623" s="379"/>
      <c r="T3623" s="379"/>
      <c r="U3623" s="379"/>
      <c r="V3623" s="379"/>
      <c r="W3623" s="379"/>
      <c r="X3623" s="379"/>
      <c r="Y3623" s="379"/>
      <c r="Z3623" s="379"/>
      <c r="AA3623" s="380"/>
      <c r="AB3623" s="379"/>
      <c r="AC3623" s="379"/>
      <c r="AD3623" s="379"/>
      <c r="AE3623" s="381"/>
      <c r="AF3623" s="105"/>
      <c r="AG3623" s="381"/>
      <c r="AH3623" s="381"/>
      <c r="AI3623" s="381"/>
      <c r="AJ3623" s="381"/>
      <c r="AK3623" s="381"/>
      <c r="AL3623" s="381"/>
      <c r="AM3623" s="381"/>
    </row>
    <row r="3624" spans="1:39" x14ac:dyDescent="0.35">
      <c r="A3624" s="379"/>
      <c r="B3624" s="379"/>
      <c r="C3624" s="379"/>
      <c r="D3624" s="379"/>
      <c r="E3624" s="379"/>
      <c r="F3624" s="379"/>
      <c r="G3624" s="379"/>
      <c r="H3624" s="379"/>
      <c r="I3624" s="379"/>
      <c r="J3624" s="379"/>
      <c r="K3624" s="379"/>
      <c r="L3624" s="379"/>
      <c r="M3624" s="379"/>
      <c r="N3624" s="379"/>
      <c r="O3624" s="379"/>
      <c r="P3624" s="379"/>
      <c r="Q3624" s="379"/>
      <c r="R3624" s="379"/>
      <c r="S3624" s="379"/>
      <c r="T3624" s="379"/>
      <c r="U3624" s="379"/>
      <c r="V3624" s="379"/>
      <c r="W3624" s="379"/>
      <c r="X3624" s="379"/>
      <c r="Y3624" s="379"/>
      <c r="Z3624" s="379"/>
      <c r="AA3624" s="380"/>
      <c r="AB3624" s="379"/>
      <c r="AC3624" s="379"/>
      <c r="AD3624" s="379"/>
      <c r="AE3624" s="381"/>
      <c r="AF3624" s="105"/>
      <c r="AG3624" s="381"/>
      <c r="AH3624" s="381"/>
      <c r="AI3624" s="381"/>
      <c r="AJ3624" s="381"/>
      <c r="AK3624" s="381"/>
      <c r="AL3624" s="381"/>
      <c r="AM3624" s="381"/>
    </row>
    <row r="3625" spans="1:39" x14ac:dyDescent="0.35">
      <c r="A3625" s="379"/>
      <c r="B3625" s="379"/>
      <c r="C3625" s="379"/>
      <c r="D3625" s="379"/>
      <c r="E3625" s="379"/>
      <c r="F3625" s="379"/>
      <c r="G3625" s="379"/>
      <c r="H3625" s="379"/>
      <c r="I3625" s="379"/>
      <c r="J3625" s="379"/>
      <c r="K3625" s="379"/>
      <c r="L3625" s="379"/>
      <c r="M3625" s="379"/>
      <c r="N3625" s="379"/>
      <c r="O3625" s="379"/>
      <c r="P3625" s="379"/>
      <c r="Q3625" s="379"/>
      <c r="R3625" s="379"/>
      <c r="S3625" s="379"/>
      <c r="T3625" s="379"/>
      <c r="U3625" s="379"/>
      <c r="V3625" s="379"/>
      <c r="W3625" s="379"/>
      <c r="X3625" s="379"/>
      <c r="Y3625" s="379"/>
      <c r="Z3625" s="379"/>
      <c r="AA3625" s="380"/>
      <c r="AB3625" s="379"/>
      <c r="AC3625" s="379"/>
      <c r="AD3625" s="379"/>
      <c r="AE3625" s="381"/>
      <c r="AF3625" s="105"/>
      <c r="AG3625" s="381"/>
      <c r="AH3625" s="381"/>
      <c r="AI3625" s="381"/>
      <c r="AJ3625" s="381"/>
      <c r="AK3625" s="381"/>
      <c r="AL3625" s="381"/>
      <c r="AM3625" s="381"/>
    </row>
    <row r="3626" spans="1:39" x14ac:dyDescent="0.35">
      <c r="A3626" s="379"/>
      <c r="B3626" s="379"/>
      <c r="C3626" s="379"/>
      <c r="D3626" s="379"/>
      <c r="E3626" s="379"/>
      <c r="F3626" s="379"/>
      <c r="G3626" s="379"/>
      <c r="H3626" s="379"/>
      <c r="I3626" s="379"/>
      <c r="J3626" s="379"/>
      <c r="K3626" s="379"/>
      <c r="L3626" s="379"/>
      <c r="M3626" s="379"/>
      <c r="N3626" s="379"/>
      <c r="O3626" s="379"/>
      <c r="P3626" s="379"/>
      <c r="Q3626" s="379"/>
      <c r="R3626" s="379"/>
      <c r="S3626" s="379"/>
      <c r="T3626" s="379"/>
      <c r="U3626" s="379"/>
      <c r="V3626" s="379"/>
      <c r="W3626" s="379"/>
      <c r="X3626" s="379"/>
      <c r="Y3626" s="379"/>
      <c r="Z3626" s="379"/>
      <c r="AA3626" s="380"/>
      <c r="AB3626" s="379"/>
      <c r="AC3626" s="379"/>
      <c r="AD3626" s="379"/>
      <c r="AE3626" s="381"/>
      <c r="AF3626" s="105"/>
      <c r="AG3626" s="381"/>
      <c r="AH3626" s="381"/>
      <c r="AI3626" s="381"/>
      <c r="AJ3626" s="381"/>
      <c r="AK3626" s="381"/>
      <c r="AL3626" s="381"/>
      <c r="AM3626" s="381"/>
    </row>
    <row r="3627" spans="1:39" x14ac:dyDescent="0.35">
      <c r="A3627" s="379"/>
      <c r="B3627" s="379"/>
      <c r="C3627" s="379"/>
      <c r="D3627" s="379"/>
      <c r="E3627" s="379"/>
      <c r="F3627" s="379"/>
      <c r="G3627" s="379"/>
      <c r="H3627" s="379"/>
      <c r="I3627" s="379"/>
      <c r="J3627" s="379"/>
      <c r="K3627" s="379"/>
      <c r="L3627" s="379"/>
      <c r="M3627" s="379"/>
      <c r="N3627" s="379"/>
      <c r="O3627" s="379"/>
      <c r="P3627" s="379"/>
      <c r="Q3627" s="379"/>
      <c r="R3627" s="379"/>
      <c r="S3627" s="379"/>
      <c r="T3627" s="379"/>
      <c r="U3627" s="379"/>
      <c r="V3627" s="379"/>
      <c r="W3627" s="379"/>
      <c r="X3627" s="379"/>
      <c r="Y3627" s="379"/>
      <c r="Z3627" s="379"/>
      <c r="AA3627" s="380"/>
      <c r="AB3627" s="379"/>
      <c r="AC3627" s="379"/>
      <c r="AD3627" s="379"/>
      <c r="AE3627" s="381"/>
      <c r="AF3627" s="105"/>
      <c r="AG3627" s="381"/>
      <c r="AH3627" s="381"/>
      <c r="AI3627" s="381"/>
      <c r="AJ3627" s="381"/>
      <c r="AK3627" s="381"/>
      <c r="AL3627" s="381"/>
      <c r="AM3627" s="381"/>
    </row>
    <row r="3628" spans="1:39" x14ac:dyDescent="0.35">
      <c r="A3628" s="379"/>
      <c r="B3628" s="379"/>
      <c r="C3628" s="379"/>
      <c r="D3628" s="379"/>
      <c r="E3628" s="379"/>
      <c r="F3628" s="379"/>
      <c r="G3628" s="379"/>
      <c r="H3628" s="379"/>
      <c r="I3628" s="379"/>
      <c r="J3628" s="379"/>
      <c r="K3628" s="379"/>
      <c r="L3628" s="379"/>
      <c r="M3628" s="379"/>
      <c r="N3628" s="379"/>
      <c r="O3628" s="379"/>
      <c r="P3628" s="379"/>
      <c r="Q3628" s="379"/>
      <c r="R3628" s="379"/>
      <c r="S3628" s="379"/>
      <c r="T3628" s="379"/>
      <c r="U3628" s="379"/>
      <c r="V3628" s="379"/>
      <c r="W3628" s="379"/>
      <c r="X3628" s="379"/>
      <c r="Y3628" s="379"/>
      <c r="Z3628" s="379"/>
      <c r="AA3628" s="380"/>
      <c r="AB3628" s="379"/>
      <c r="AC3628" s="379"/>
      <c r="AD3628" s="379"/>
      <c r="AE3628" s="381"/>
      <c r="AF3628" s="105"/>
      <c r="AG3628" s="381"/>
      <c r="AH3628" s="381"/>
      <c r="AI3628" s="381"/>
      <c r="AJ3628" s="381"/>
      <c r="AK3628" s="381"/>
      <c r="AL3628" s="381"/>
      <c r="AM3628" s="381"/>
    </row>
    <row r="3629" spans="1:39" x14ac:dyDescent="0.35">
      <c r="A3629" s="379"/>
      <c r="B3629" s="379"/>
      <c r="C3629" s="379"/>
      <c r="D3629" s="379"/>
      <c r="E3629" s="379"/>
      <c r="F3629" s="379"/>
      <c r="G3629" s="379"/>
      <c r="H3629" s="379"/>
      <c r="I3629" s="379"/>
      <c r="J3629" s="379"/>
      <c r="K3629" s="379"/>
      <c r="L3629" s="379"/>
      <c r="M3629" s="379"/>
      <c r="N3629" s="379"/>
      <c r="O3629" s="379"/>
      <c r="P3629" s="379"/>
      <c r="Q3629" s="379"/>
      <c r="R3629" s="379"/>
      <c r="S3629" s="379"/>
      <c r="T3629" s="379"/>
      <c r="U3629" s="379"/>
      <c r="V3629" s="379"/>
      <c r="W3629" s="379"/>
      <c r="X3629" s="379"/>
      <c r="Y3629" s="379"/>
      <c r="Z3629" s="379"/>
      <c r="AA3629" s="380"/>
      <c r="AB3629" s="379"/>
      <c r="AC3629" s="379"/>
      <c r="AD3629" s="379"/>
      <c r="AE3629" s="381"/>
      <c r="AF3629" s="105"/>
      <c r="AG3629" s="381"/>
      <c r="AH3629" s="381"/>
      <c r="AI3629" s="381"/>
      <c r="AJ3629" s="381"/>
      <c r="AK3629" s="381"/>
      <c r="AL3629" s="381"/>
      <c r="AM3629" s="381"/>
    </row>
    <row r="3630" spans="1:39" x14ac:dyDescent="0.35">
      <c r="A3630" s="379"/>
      <c r="B3630" s="379"/>
      <c r="C3630" s="379"/>
      <c r="D3630" s="379"/>
      <c r="E3630" s="379"/>
      <c r="F3630" s="379"/>
      <c r="G3630" s="379"/>
      <c r="H3630" s="379"/>
      <c r="I3630" s="379"/>
      <c r="J3630" s="379"/>
      <c r="K3630" s="379"/>
      <c r="L3630" s="379"/>
      <c r="M3630" s="379"/>
      <c r="N3630" s="379"/>
      <c r="O3630" s="379"/>
      <c r="P3630" s="379"/>
      <c r="Q3630" s="379"/>
      <c r="R3630" s="379"/>
      <c r="S3630" s="379"/>
      <c r="T3630" s="379"/>
      <c r="U3630" s="379"/>
      <c r="V3630" s="379"/>
      <c r="W3630" s="379"/>
      <c r="X3630" s="379"/>
      <c r="Y3630" s="379"/>
      <c r="Z3630" s="379"/>
      <c r="AA3630" s="380"/>
      <c r="AB3630" s="379"/>
      <c r="AC3630" s="379"/>
      <c r="AD3630" s="379"/>
      <c r="AE3630" s="381"/>
      <c r="AF3630" s="105"/>
      <c r="AG3630" s="381"/>
      <c r="AH3630" s="381"/>
      <c r="AI3630" s="381"/>
      <c r="AJ3630" s="381"/>
      <c r="AK3630" s="381"/>
      <c r="AL3630" s="381"/>
      <c r="AM3630" s="381"/>
    </row>
    <row r="3631" spans="1:39" x14ac:dyDescent="0.35">
      <c r="A3631" s="379"/>
      <c r="B3631" s="379"/>
      <c r="C3631" s="379"/>
      <c r="D3631" s="379"/>
      <c r="E3631" s="379"/>
      <c r="F3631" s="379"/>
      <c r="G3631" s="379"/>
      <c r="H3631" s="379"/>
      <c r="I3631" s="379"/>
      <c r="J3631" s="379"/>
      <c r="K3631" s="379"/>
      <c r="L3631" s="379"/>
      <c r="M3631" s="379"/>
      <c r="N3631" s="379"/>
      <c r="O3631" s="379"/>
      <c r="P3631" s="379"/>
      <c r="Q3631" s="379"/>
      <c r="R3631" s="379"/>
      <c r="S3631" s="379"/>
      <c r="T3631" s="379"/>
      <c r="U3631" s="379"/>
      <c r="V3631" s="379"/>
      <c r="W3631" s="379"/>
      <c r="X3631" s="379"/>
      <c r="Y3631" s="379"/>
      <c r="Z3631" s="379"/>
      <c r="AA3631" s="380"/>
      <c r="AB3631" s="379"/>
      <c r="AC3631" s="379"/>
      <c r="AD3631" s="379"/>
      <c r="AE3631" s="381"/>
      <c r="AF3631" s="105"/>
      <c r="AG3631" s="381"/>
      <c r="AH3631" s="381"/>
      <c r="AI3631" s="381"/>
      <c r="AJ3631" s="381"/>
      <c r="AK3631" s="381"/>
      <c r="AL3631" s="381"/>
      <c r="AM3631" s="381"/>
    </row>
    <row r="3632" spans="1:39" x14ac:dyDescent="0.35">
      <c r="A3632" s="379"/>
      <c r="B3632" s="379"/>
      <c r="C3632" s="379"/>
      <c r="D3632" s="379"/>
      <c r="E3632" s="379"/>
      <c r="F3632" s="379"/>
      <c r="G3632" s="379"/>
      <c r="H3632" s="379"/>
      <c r="I3632" s="379"/>
      <c r="J3632" s="379"/>
      <c r="K3632" s="379"/>
      <c r="L3632" s="379"/>
      <c r="M3632" s="379"/>
      <c r="N3632" s="379"/>
      <c r="O3632" s="379"/>
      <c r="P3632" s="379"/>
      <c r="Q3632" s="379"/>
      <c r="R3632" s="379"/>
      <c r="S3632" s="379"/>
      <c r="T3632" s="379"/>
      <c r="U3632" s="379"/>
      <c r="V3632" s="379"/>
      <c r="W3632" s="379"/>
      <c r="X3632" s="379"/>
      <c r="Y3632" s="379"/>
      <c r="Z3632" s="379"/>
      <c r="AA3632" s="380"/>
      <c r="AB3632" s="379"/>
      <c r="AC3632" s="379"/>
      <c r="AD3632" s="379"/>
      <c r="AE3632" s="381"/>
      <c r="AF3632" s="105"/>
      <c r="AG3632" s="381"/>
      <c r="AH3632" s="381"/>
      <c r="AI3632" s="381"/>
      <c r="AJ3632" s="381"/>
      <c r="AK3632" s="381"/>
      <c r="AL3632" s="381"/>
      <c r="AM3632" s="381"/>
    </row>
    <row r="3633" spans="1:39" x14ac:dyDescent="0.35">
      <c r="A3633" s="379"/>
      <c r="B3633" s="379"/>
      <c r="C3633" s="379"/>
      <c r="D3633" s="379"/>
      <c r="E3633" s="379"/>
      <c r="F3633" s="379"/>
      <c r="G3633" s="379"/>
      <c r="H3633" s="379"/>
      <c r="I3633" s="379"/>
      <c r="J3633" s="379"/>
      <c r="K3633" s="379"/>
      <c r="L3633" s="379"/>
      <c r="M3633" s="379"/>
      <c r="N3633" s="379"/>
      <c r="O3633" s="379"/>
      <c r="P3633" s="379"/>
      <c r="Q3633" s="379"/>
      <c r="R3633" s="379"/>
      <c r="S3633" s="379"/>
      <c r="T3633" s="379"/>
      <c r="U3633" s="379"/>
      <c r="V3633" s="379"/>
      <c r="W3633" s="379"/>
      <c r="X3633" s="379"/>
      <c r="Y3633" s="379"/>
      <c r="Z3633" s="379"/>
      <c r="AA3633" s="380"/>
      <c r="AB3633" s="379"/>
      <c r="AC3633" s="379"/>
      <c r="AD3633" s="379"/>
      <c r="AE3633" s="381"/>
      <c r="AF3633" s="105"/>
      <c r="AG3633" s="381"/>
      <c r="AH3633" s="381"/>
      <c r="AI3633" s="381"/>
      <c r="AJ3633" s="381"/>
      <c r="AK3633" s="381"/>
      <c r="AL3633" s="381"/>
      <c r="AM3633" s="381"/>
    </row>
    <row r="3634" spans="1:39" x14ac:dyDescent="0.35">
      <c r="A3634" s="379"/>
      <c r="B3634" s="379"/>
      <c r="C3634" s="379"/>
      <c r="D3634" s="379"/>
      <c r="E3634" s="379"/>
      <c r="F3634" s="379"/>
      <c r="G3634" s="379"/>
      <c r="H3634" s="379"/>
      <c r="I3634" s="379"/>
      <c r="J3634" s="379"/>
      <c r="K3634" s="379"/>
      <c r="L3634" s="379"/>
      <c r="M3634" s="379"/>
      <c r="N3634" s="379"/>
      <c r="O3634" s="379"/>
      <c r="P3634" s="379"/>
      <c r="Q3634" s="379"/>
      <c r="R3634" s="379"/>
      <c r="S3634" s="379"/>
      <c r="T3634" s="379"/>
      <c r="U3634" s="379"/>
      <c r="V3634" s="379"/>
      <c r="W3634" s="379"/>
      <c r="X3634" s="379"/>
      <c r="Y3634" s="379"/>
      <c r="Z3634" s="379"/>
      <c r="AA3634" s="380"/>
      <c r="AB3634" s="379"/>
      <c r="AC3634" s="379"/>
      <c r="AD3634" s="379"/>
      <c r="AE3634" s="381"/>
      <c r="AF3634" s="105"/>
      <c r="AG3634" s="381"/>
      <c r="AH3634" s="381"/>
      <c r="AI3634" s="381"/>
      <c r="AJ3634" s="381"/>
      <c r="AK3634" s="381"/>
      <c r="AL3634" s="381"/>
      <c r="AM3634" s="381"/>
    </row>
    <row r="3635" spans="1:39" x14ac:dyDescent="0.35">
      <c r="A3635" s="379"/>
      <c r="B3635" s="379"/>
      <c r="C3635" s="379"/>
      <c r="D3635" s="379"/>
      <c r="E3635" s="379"/>
      <c r="F3635" s="379"/>
      <c r="G3635" s="379"/>
      <c r="H3635" s="379"/>
      <c r="I3635" s="379"/>
      <c r="J3635" s="379"/>
      <c r="K3635" s="379"/>
      <c r="L3635" s="379"/>
      <c r="M3635" s="379"/>
      <c r="N3635" s="379"/>
      <c r="O3635" s="379"/>
      <c r="P3635" s="379"/>
      <c r="Q3635" s="379"/>
      <c r="R3635" s="379"/>
      <c r="S3635" s="379"/>
      <c r="T3635" s="379"/>
      <c r="U3635" s="379"/>
      <c r="V3635" s="379"/>
      <c r="W3635" s="379"/>
      <c r="X3635" s="379"/>
      <c r="Y3635" s="379"/>
      <c r="Z3635" s="379"/>
      <c r="AA3635" s="380"/>
      <c r="AB3635" s="379"/>
      <c r="AC3635" s="379"/>
      <c r="AD3635" s="379"/>
      <c r="AE3635" s="381"/>
      <c r="AF3635" s="105"/>
      <c r="AG3635" s="381"/>
      <c r="AH3635" s="381"/>
      <c r="AI3635" s="381"/>
      <c r="AJ3635" s="381"/>
      <c r="AK3635" s="381"/>
      <c r="AL3635" s="381"/>
      <c r="AM3635" s="381"/>
    </row>
    <row r="3636" spans="1:39" x14ac:dyDescent="0.35">
      <c r="A3636" s="379"/>
      <c r="B3636" s="379"/>
      <c r="C3636" s="379"/>
      <c r="D3636" s="379"/>
      <c r="E3636" s="379"/>
      <c r="F3636" s="379"/>
      <c r="G3636" s="379"/>
      <c r="H3636" s="379"/>
      <c r="I3636" s="379"/>
      <c r="J3636" s="379"/>
      <c r="K3636" s="379"/>
      <c r="L3636" s="379"/>
      <c r="M3636" s="379"/>
      <c r="N3636" s="379"/>
      <c r="O3636" s="379"/>
      <c r="P3636" s="379"/>
      <c r="Q3636" s="379"/>
      <c r="R3636" s="379"/>
      <c r="S3636" s="379"/>
      <c r="T3636" s="379"/>
      <c r="U3636" s="379"/>
      <c r="V3636" s="379"/>
      <c r="W3636" s="379"/>
      <c r="X3636" s="379"/>
      <c r="Y3636" s="379"/>
      <c r="Z3636" s="379"/>
      <c r="AA3636" s="380"/>
      <c r="AB3636" s="379"/>
      <c r="AC3636" s="379"/>
      <c r="AD3636" s="379"/>
      <c r="AE3636" s="381"/>
      <c r="AF3636" s="105"/>
      <c r="AG3636" s="381"/>
      <c r="AH3636" s="381"/>
      <c r="AI3636" s="381"/>
      <c r="AJ3636" s="381"/>
      <c r="AK3636" s="381"/>
      <c r="AL3636" s="381"/>
      <c r="AM3636" s="381"/>
    </row>
    <row r="3637" spans="1:39" x14ac:dyDescent="0.35">
      <c r="A3637" s="379"/>
      <c r="B3637" s="379"/>
      <c r="C3637" s="379"/>
      <c r="D3637" s="379"/>
      <c r="E3637" s="379"/>
      <c r="F3637" s="379"/>
      <c r="G3637" s="379"/>
      <c r="H3637" s="379"/>
      <c r="I3637" s="379"/>
      <c r="J3637" s="379"/>
      <c r="K3637" s="379"/>
      <c r="L3637" s="379"/>
      <c r="M3637" s="379"/>
      <c r="N3637" s="379"/>
      <c r="O3637" s="379"/>
      <c r="P3637" s="379"/>
      <c r="Q3637" s="379"/>
      <c r="R3637" s="379"/>
      <c r="S3637" s="379"/>
      <c r="T3637" s="379"/>
      <c r="U3637" s="379"/>
      <c r="V3637" s="379"/>
      <c r="W3637" s="379"/>
      <c r="X3637" s="379"/>
      <c r="Y3637" s="379"/>
      <c r="Z3637" s="379"/>
      <c r="AA3637" s="380"/>
      <c r="AB3637" s="379"/>
      <c r="AC3637" s="379"/>
      <c r="AD3637" s="379"/>
      <c r="AE3637" s="381"/>
      <c r="AF3637" s="105"/>
      <c r="AG3637" s="381"/>
      <c r="AH3637" s="381"/>
      <c r="AI3637" s="381"/>
      <c r="AJ3637" s="381"/>
      <c r="AK3637" s="381"/>
      <c r="AL3637" s="381"/>
      <c r="AM3637" s="381"/>
    </row>
    <row r="3638" spans="1:39" x14ac:dyDescent="0.35">
      <c r="A3638" s="379"/>
      <c r="B3638" s="379"/>
      <c r="C3638" s="379"/>
      <c r="D3638" s="379"/>
      <c r="E3638" s="379"/>
      <c r="F3638" s="379"/>
      <c r="G3638" s="379"/>
      <c r="H3638" s="379"/>
      <c r="I3638" s="379"/>
      <c r="J3638" s="379"/>
      <c r="K3638" s="379"/>
      <c r="L3638" s="379"/>
      <c r="M3638" s="379"/>
      <c r="N3638" s="379"/>
      <c r="O3638" s="379"/>
      <c r="P3638" s="379"/>
      <c r="Q3638" s="379"/>
      <c r="R3638" s="379"/>
      <c r="S3638" s="379"/>
      <c r="T3638" s="379"/>
      <c r="U3638" s="379"/>
      <c r="V3638" s="379"/>
      <c r="W3638" s="379"/>
      <c r="X3638" s="379"/>
      <c r="Y3638" s="379"/>
      <c r="Z3638" s="379"/>
      <c r="AA3638" s="380"/>
      <c r="AB3638" s="379"/>
      <c r="AC3638" s="379"/>
      <c r="AD3638" s="379"/>
      <c r="AE3638" s="381"/>
      <c r="AF3638" s="105"/>
      <c r="AG3638" s="381"/>
      <c r="AH3638" s="381"/>
      <c r="AI3638" s="381"/>
      <c r="AJ3638" s="381"/>
      <c r="AK3638" s="381"/>
      <c r="AL3638" s="381"/>
      <c r="AM3638" s="381"/>
    </row>
    <row r="3639" spans="1:39" x14ac:dyDescent="0.35">
      <c r="A3639" s="379"/>
      <c r="B3639" s="379"/>
      <c r="C3639" s="379"/>
      <c r="D3639" s="379"/>
      <c r="E3639" s="379"/>
      <c r="F3639" s="379"/>
      <c r="G3639" s="379"/>
      <c r="H3639" s="379"/>
      <c r="I3639" s="379"/>
      <c r="J3639" s="379"/>
      <c r="K3639" s="379"/>
      <c r="L3639" s="379"/>
      <c r="M3639" s="379"/>
      <c r="N3639" s="379"/>
      <c r="O3639" s="379"/>
      <c r="P3639" s="379"/>
      <c r="Q3639" s="379"/>
      <c r="R3639" s="379"/>
      <c r="S3639" s="379"/>
      <c r="T3639" s="379"/>
      <c r="U3639" s="379"/>
      <c r="V3639" s="379"/>
      <c r="W3639" s="379"/>
      <c r="X3639" s="379"/>
      <c r="Y3639" s="379"/>
      <c r="Z3639" s="379"/>
      <c r="AA3639" s="380"/>
      <c r="AB3639" s="379"/>
      <c r="AC3639" s="379"/>
      <c r="AD3639" s="379"/>
      <c r="AE3639" s="381"/>
      <c r="AF3639" s="105"/>
      <c r="AG3639" s="381"/>
      <c r="AH3639" s="381"/>
      <c r="AI3639" s="381"/>
      <c r="AJ3639" s="381"/>
      <c r="AK3639" s="381"/>
      <c r="AL3639" s="381"/>
      <c r="AM3639" s="381"/>
    </row>
    <row r="3640" spans="1:39" x14ac:dyDescent="0.35">
      <c r="A3640" s="379"/>
      <c r="B3640" s="379"/>
      <c r="C3640" s="379"/>
      <c r="D3640" s="379"/>
      <c r="E3640" s="379"/>
      <c r="F3640" s="379"/>
      <c r="G3640" s="379"/>
      <c r="H3640" s="379"/>
      <c r="I3640" s="379"/>
      <c r="J3640" s="379"/>
      <c r="K3640" s="379"/>
      <c r="L3640" s="379"/>
      <c r="M3640" s="379"/>
      <c r="N3640" s="379"/>
      <c r="O3640" s="379"/>
      <c r="P3640" s="379"/>
      <c r="Q3640" s="379"/>
      <c r="R3640" s="379"/>
      <c r="S3640" s="379"/>
      <c r="T3640" s="379"/>
      <c r="U3640" s="379"/>
      <c r="V3640" s="379"/>
      <c r="W3640" s="379"/>
      <c r="X3640" s="379"/>
      <c r="Y3640" s="379"/>
      <c r="Z3640" s="379"/>
      <c r="AA3640" s="380"/>
      <c r="AB3640" s="379"/>
      <c r="AC3640" s="379"/>
      <c r="AD3640" s="379"/>
      <c r="AE3640" s="381"/>
      <c r="AF3640" s="105"/>
      <c r="AG3640" s="381"/>
      <c r="AH3640" s="381"/>
      <c r="AI3640" s="381"/>
      <c r="AJ3640" s="381"/>
      <c r="AK3640" s="381"/>
      <c r="AL3640" s="381"/>
      <c r="AM3640" s="381"/>
    </row>
    <row r="3641" spans="1:39" x14ac:dyDescent="0.35">
      <c r="A3641" s="379"/>
      <c r="B3641" s="379"/>
      <c r="C3641" s="379"/>
      <c r="D3641" s="379"/>
      <c r="E3641" s="379"/>
      <c r="F3641" s="379"/>
      <c r="G3641" s="379"/>
      <c r="H3641" s="379"/>
      <c r="I3641" s="379"/>
      <c r="J3641" s="379"/>
      <c r="K3641" s="379"/>
      <c r="L3641" s="379"/>
      <c r="M3641" s="379"/>
      <c r="N3641" s="379"/>
      <c r="O3641" s="379"/>
      <c r="P3641" s="379"/>
      <c r="Q3641" s="379"/>
      <c r="R3641" s="379"/>
      <c r="S3641" s="379"/>
      <c r="T3641" s="379"/>
      <c r="U3641" s="379"/>
      <c r="V3641" s="379"/>
      <c r="W3641" s="379"/>
      <c r="X3641" s="379"/>
      <c r="Y3641" s="379"/>
      <c r="Z3641" s="379"/>
      <c r="AA3641" s="380"/>
      <c r="AB3641" s="379"/>
      <c r="AC3641" s="379"/>
      <c r="AD3641" s="379"/>
      <c r="AE3641" s="381"/>
      <c r="AF3641" s="105"/>
      <c r="AG3641" s="381"/>
      <c r="AH3641" s="381"/>
      <c r="AI3641" s="381"/>
      <c r="AJ3641" s="381"/>
      <c r="AK3641" s="381"/>
      <c r="AL3641" s="381"/>
      <c r="AM3641" s="381"/>
    </row>
    <row r="3642" spans="1:39" x14ac:dyDescent="0.35">
      <c r="A3642" s="379"/>
      <c r="B3642" s="379"/>
      <c r="C3642" s="379"/>
      <c r="D3642" s="379"/>
      <c r="E3642" s="379"/>
      <c r="F3642" s="379"/>
      <c r="G3642" s="379"/>
      <c r="H3642" s="379"/>
      <c r="I3642" s="379"/>
      <c r="J3642" s="379"/>
      <c r="K3642" s="379"/>
      <c r="L3642" s="379"/>
      <c r="M3642" s="379"/>
      <c r="N3642" s="379"/>
      <c r="O3642" s="379"/>
      <c r="P3642" s="379"/>
      <c r="Q3642" s="379"/>
      <c r="R3642" s="379"/>
      <c r="S3642" s="379"/>
      <c r="T3642" s="379"/>
      <c r="U3642" s="379"/>
      <c r="V3642" s="379"/>
      <c r="W3642" s="379"/>
      <c r="X3642" s="379"/>
      <c r="Y3642" s="379"/>
      <c r="Z3642" s="379"/>
      <c r="AA3642" s="380"/>
      <c r="AB3642" s="379"/>
      <c r="AC3642" s="379"/>
      <c r="AD3642" s="379"/>
      <c r="AE3642" s="381"/>
      <c r="AF3642" s="105"/>
      <c r="AG3642" s="381"/>
      <c r="AH3642" s="381"/>
      <c r="AI3642" s="381"/>
      <c r="AJ3642" s="381"/>
      <c r="AK3642" s="381"/>
      <c r="AL3642" s="381"/>
      <c r="AM3642" s="381"/>
    </row>
    <row r="3643" spans="1:39" x14ac:dyDescent="0.35">
      <c r="A3643" s="379"/>
      <c r="B3643" s="379"/>
      <c r="C3643" s="379"/>
      <c r="D3643" s="379"/>
      <c r="E3643" s="379"/>
      <c r="F3643" s="379"/>
      <c r="G3643" s="379"/>
      <c r="H3643" s="379"/>
      <c r="I3643" s="379"/>
      <c r="J3643" s="379"/>
      <c r="K3643" s="379"/>
      <c r="L3643" s="379"/>
      <c r="M3643" s="379"/>
      <c r="N3643" s="379"/>
      <c r="O3643" s="379"/>
      <c r="P3643" s="379"/>
      <c r="Q3643" s="379"/>
      <c r="R3643" s="379"/>
      <c r="S3643" s="379"/>
      <c r="T3643" s="379"/>
      <c r="U3643" s="379"/>
      <c r="V3643" s="379"/>
      <c r="W3643" s="379"/>
      <c r="X3643" s="379"/>
      <c r="Y3643" s="379"/>
      <c r="Z3643" s="379"/>
      <c r="AA3643" s="380"/>
      <c r="AB3643" s="379"/>
      <c r="AC3643" s="379"/>
      <c r="AD3643" s="379"/>
      <c r="AE3643" s="381"/>
      <c r="AF3643" s="105"/>
      <c r="AG3643" s="381"/>
      <c r="AH3643" s="381"/>
      <c r="AI3643" s="381"/>
      <c r="AJ3643" s="381"/>
      <c r="AK3643" s="381"/>
      <c r="AL3643" s="381"/>
      <c r="AM3643" s="381"/>
    </row>
    <row r="3644" spans="1:39" x14ac:dyDescent="0.35">
      <c r="A3644" s="379"/>
      <c r="B3644" s="379"/>
      <c r="C3644" s="379"/>
      <c r="D3644" s="379"/>
      <c r="E3644" s="379"/>
      <c r="F3644" s="379"/>
      <c r="G3644" s="379"/>
      <c r="H3644" s="379"/>
      <c r="I3644" s="379"/>
      <c r="J3644" s="379"/>
      <c r="K3644" s="379"/>
      <c r="L3644" s="379"/>
      <c r="M3644" s="379"/>
      <c r="N3644" s="379"/>
      <c r="O3644" s="379"/>
      <c r="P3644" s="379"/>
      <c r="Q3644" s="379"/>
      <c r="R3644" s="379"/>
      <c r="S3644" s="379"/>
      <c r="T3644" s="379"/>
      <c r="U3644" s="379"/>
      <c r="V3644" s="379"/>
      <c r="W3644" s="379"/>
      <c r="X3644" s="379"/>
      <c r="Y3644" s="379"/>
      <c r="Z3644" s="379"/>
      <c r="AA3644" s="380"/>
      <c r="AB3644" s="379"/>
      <c r="AC3644" s="379"/>
      <c r="AD3644" s="379"/>
      <c r="AE3644" s="381"/>
      <c r="AF3644" s="105"/>
      <c r="AG3644" s="381"/>
      <c r="AH3644" s="381"/>
      <c r="AI3644" s="381"/>
      <c r="AJ3644" s="381"/>
      <c r="AK3644" s="381"/>
      <c r="AL3644" s="381"/>
      <c r="AM3644" s="381"/>
    </row>
    <row r="3645" spans="1:39" x14ac:dyDescent="0.35">
      <c r="A3645" s="379"/>
      <c r="B3645" s="379"/>
      <c r="C3645" s="379"/>
      <c r="D3645" s="379"/>
      <c r="E3645" s="379"/>
      <c r="F3645" s="379"/>
      <c r="G3645" s="379"/>
      <c r="H3645" s="379"/>
      <c r="I3645" s="379"/>
      <c r="J3645" s="379"/>
      <c r="K3645" s="379"/>
      <c r="L3645" s="379"/>
      <c r="M3645" s="379"/>
      <c r="N3645" s="379"/>
      <c r="O3645" s="379"/>
      <c r="P3645" s="379"/>
      <c r="Q3645" s="379"/>
      <c r="R3645" s="379"/>
      <c r="S3645" s="379"/>
      <c r="T3645" s="379"/>
      <c r="U3645" s="379"/>
      <c r="V3645" s="379"/>
      <c r="W3645" s="379"/>
      <c r="X3645" s="379"/>
      <c r="Y3645" s="379"/>
      <c r="Z3645" s="379"/>
      <c r="AA3645" s="380"/>
      <c r="AB3645" s="379"/>
      <c r="AC3645" s="379"/>
      <c r="AD3645" s="379"/>
      <c r="AE3645" s="381"/>
      <c r="AF3645" s="105"/>
      <c r="AG3645" s="381"/>
      <c r="AH3645" s="381"/>
      <c r="AI3645" s="381"/>
      <c r="AJ3645" s="381"/>
      <c r="AK3645" s="381"/>
      <c r="AL3645" s="381"/>
      <c r="AM3645" s="381"/>
    </row>
    <row r="3646" spans="1:39" x14ac:dyDescent="0.35">
      <c r="A3646" s="379"/>
      <c r="B3646" s="379"/>
      <c r="C3646" s="379"/>
      <c r="D3646" s="379"/>
      <c r="E3646" s="379"/>
      <c r="F3646" s="379"/>
      <c r="G3646" s="379"/>
      <c r="H3646" s="379"/>
      <c r="I3646" s="379"/>
      <c r="J3646" s="379"/>
      <c r="K3646" s="379"/>
      <c r="L3646" s="379"/>
      <c r="M3646" s="379"/>
      <c r="N3646" s="379"/>
      <c r="O3646" s="379"/>
      <c r="P3646" s="379"/>
      <c r="Q3646" s="379"/>
      <c r="R3646" s="379"/>
      <c r="S3646" s="379"/>
      <c r="T3646" s="379"/>
      <c r="U3646" s="379"/>
      <c r="V3646" s="379"/>
      <c r="W3646" s="379"/>
      <c r="X3646" s="379"/>
      <c r="Y3646" s="379"/>
      <c r="Z3646" s="379"/>
      <c r="AA3646" s="380"/>
      <c r="AB3646" s="379"/>
      <c r="AC3646" s="379"/>
      <c r="AD3646" s="379"/>
      <c r="AE3646" s="381"/>
      <c r="AF3646" s="105"/>
      <c r="AG3646" s="381"/>
      <c r="AH3646" s="381"/>
      <c r="AI3646" s="381"/>
      <c r="AJ3646" s="381"/>
      <c r="AK3646" s="381"/>
      <c r="AL3646" s="381"/>
      <c r="AM3646" s="381"/>
    </row>
    <row r="3647" spans="1:39" x14ac:dyDescent="0.35">
      <c r="A3647" s="379"/>
      <c r="B3647" s="379"/>
      <c r="C3647" s="379"/>
      <c r="D3647" s="379"/>
      <c r="E3647" s="379"/>
      <c r="F3647" s="379"/>
      <c r="G3647" s="379"/>
      <c r="H3647" s="379"/>
      <c r="I3647" s="379"/>
      <c r="J3647" s="379"/>
      <c r="K3647" s="379"/>
      <c r="L3647" s="379"/>
      <c r="M3647" s="379"/>
      <c r="N3647" s="379"/>
      <c r="O3647" s="379"/>
      <c r="P3647" s="379"/>
      <c r="Q3647" s="379"/>
      <c r="R3647" s="379"/>
      <c r="S3647" s="379"/>
      <c r="T3647" s="379"/>
      <c r="U3647" s="379"/>
      <c r="V3647" s="379"/>
      <c r="W3647" s="379"/>
      <c r="X3647" s="379"/>
      <c r="Y3647" s="379"/>
      <c r="Z3647" s="379"/>
      <c r="AA3647" s="380"/>
      <c r="AB3647" s="379"/>
      <c r="AC3647" s="379"/>
      <c r="AD3647" s="379"/>
      <c r="AE3647" s="381"/>
      <c r="AF3647" s="105"/>
      <c r="AG3647" s="381"/>
      <c r="AH3647" s="381"/>
      <c r="AI3647" s="381"/>
      <c r="AJ3647" s="381"/>
      <c r="AK3647" s="381"/>
      <c r="AL3647" s="381"/>
      <c r="AM3647" s="381"/>
    </row>
    <row r="3648" spans="1:39" x14ac:dyDescent="0.35">
      <c r="A3648" s="379"/>
      <c r="B3648" s="379"/>
      <c r="C3648" s="379"/>
      <c r="D3648" s="379"/>
      <c r="E3648" s="379"/>
      <c r="F3648" s="379"/>
      <c r="G3648" s="379"/>
      <c r="H3648" s="379"/>
      <c r="I3648" s="379"/>
      <c r="J3648" s="379"/>
      <c r="K3648" s="379"/>
      <c r="L3648" s="379"/>
      <c r="M3648" s="379"/>
      <c r="N3648" s="379"/>
      <c r="O3648" s="379"/>
      <c r="P3648" s="379"/>
      <c r="Q3648" s="379"/>
      <c r="R3648" s="379"/>
      <c r="S3648" s="379"/>
      <c r="T3648" s="379"/>
      <c r="U3648" s="379"/>
      <c r="V3648" s="379"/>
      <c r="W3648" s="379"/>
      <c r="X3648" s="379"/>
      <c r="Y3648" s="379"/>
      <c r="Z3648" s="379"/>
      <c r="AA3648" s="380"/>
      <c r="AB3648" s="379"/>
      <c r="AC3648" s="379"/>
      <c r="AD3648" s="379"/>
      <c r="AE3648" s="381"/>
      <c r="AF3648" s="105"/>
      <c r="AG3648" s="381"/>
      <c r="AH3648" s="381"/>
      <c r="AI3648" s="381"/>
      <c r="AJ3648" s="381"/>
      <c r="AK3648" s="381"/>
      <c r="AL3648" s="381"/>
      <c r="AM3648" s="381"/>
    </row>
    <row r="3649" spans="1:39" x14ac:dyDescent="0.35">
      <c r="A3649" s="379"/>
      <c r="B3649" s="379"/>
      <c r="C3649" s="379"/>
      <c r="D3649" s="379"/>
      <c r="E3649" s="379"/>
      <c r="F3649" s="379"/>
      <c r="G3649" s="379"/>
      <c r="H3649" s="379"/>
      <c r="I3649" s="379"/>
      <c r="J3649" s="379"/>
      <c r="K3649" s="379"/>
      <c r="L3649" s="379"/>
      <c r="M3649" s="379"/>
      <c r="N3649" s="379"/>
      <c r="O3649" s="379"/>
      <c r="P3649" s="379"/>
      <c r="Q3649" s="379"/>
      <c r="R3649" s="379"/>
      <c r="S3649" s="379"/>
      <c r="T3649" s="379"/>
      <c r="U3649" s="379"/>
      <c r="V3649" s="379"/>
      <c r="W3649" s="379"/>
      <c r="X3649" s="379"/>
      <c r="Y3649" s="379"/>
      <c r="Z3649" s="379"/>
      <c r="AA3649" s="380"/>
      <c r="AB3649" s="379"/>
      <c r="AC3649" s="379"/>
      <c r="AD3649" s="379"/>
      <c r="AE3649" s="381"/>
      <c r="AF3649" s="105"/>
      <c r="AG3649" s="381"/>
      <c r="AH3649" s="381"/>
      <c r="AI3649" s="381"/>
      <c r="AJ3649" s="381"/>
      <c r="AK3649" s="381"/>
      <c r="AL3649" s="381"/>
      <c r="AM3649" s="381"/>
    </row>
    <row r="3650" spans="1:39" x14ac:dyDescent="0.35">
      <c r="A3650" s="379"/>
      <c r="B3650" s="379"/>
      <c r="C3650" s="379"/>
      <c r="D3650" s="379"/>
      <c r="E3650" s="379"/>
      <c r="F3650" s="379"/>
      <c r="G3650" s="379"/>
      <c r="H3650" s="379"/>
      <c r="I3650" s="379"/>
      <c r="J3650" s="379"/>
      <c r="K3650" s="379"/>
      <c r="L3650" s="379"/>
      <c r="M3650" s="379"/>
      <c r="N3650" s="379"/>
      <c r="O3650" s="379"/>
      <c r="P3650" s="379"/>
      <c r="Q3650" s="379"/>
      <c r="R3650" s="379"/>
      <c r="S3650" s="379"/>
      <c r="T3650" s="379"/>
      <c r="U3650" s="379"/>
      <c r="V3650" s="379"/>
      <c r="W3650" s="379"/>
      <c r="X3650" s="379"/>
      <c r="Y3650" s="379"/>
      <c r="Z3650" s="379"/>
      <c r="AA3650" s="380"/>
      <c r="AB3650" s="379"/>
      <c r="AC3650" s="379"/>
      <c r="AD3650" s="379"/>
      <c r="AE3650" s="381"/>
      <c r="AF3650" s="105"/>
      <c r="AG3650" s="381"/>
      <c r="AH3650" s="381"/>
      <c r="AI3650" s="381"/>
      <c r="AJ3650" s="381"/>
      <c r="AK3650" s="381"/>
      <c r="AL3650" s="381"/>
      <c r="AM3650" s="381"/>
    </row>
    <row r="3651" spans="1:39" x14ac:dyDescent="0.35">
      <c r="A3651" s="379"/>
      <c r="B3651" s="379"/>
      <c r="C3651" s="379"/>
      <c r="D3651" s="379"/>
      <c r="E3651" s="379"/>
      <c r="F3651" s="379"/>
      <c r="G3651" s="379"/>
      <c r="H3651" s="379"/>
      <c r="I3651" s="379"/>
      <c r="J3651" s="379"/>
      <c r="K3651" s="379"/>
      <c r="L3651" s="379"/>
      <c r="M3651" s="379"/>
      <c r="N3651" s="379"/>
      <c r="O3651" s="379"/>
      <c r="P3651" s="379"/>
      <c r="Q3651" s="379"/>
      <c r="R3651" s="379"/>
      <c r="S3651" s="379"/>
      <c r="T3651" s="379"/>
      <c r="U3651" s="379"/>
      <c r="V3651" s="379"/>
      <c r="W3651" s="379"/>
      <c r="X3651" s="379"/>
      <c r="Y3651" s="379"/>
      <c r="Z3651" s="379"/>
      <c r="AA3651" s="380"/>
      <c r="AB3651" s="379"/>
      <c r="AC3651" s="379"/>
      <c r="AD3651" s="379"/>
      <c r="AE3651" s="381"/>
      <c r="AF3651" s="105"/>
      <c r="AG3651" s="381"/>
      <c r="AH3651" s="381"/>
      <c r="AI3651" s="381"/>
      <c r="AJ3651" s="381"/>
      <c r="AK3651" s="381"/>
      <c r="AL3651" s="381"/>
      <c r="AM3651" s="381"/>
    </row>
    <row r="3652" spans="1:39" x14ac:dyDescent="0.35">
      <c r="A3652" s="379"/>
      <c r="B3652" s="379"/>
      <c r="C3652" s="379"/>
      <c r="D3652" s="379"/>
      <c r="E3652" s="379"/>
      <c r="F3652" s="379"/>
      <c r="G3652" s="379"/>
      <c r="H3652" s="379"/>
      <c r="I3652" s="379"/>
      <c r="J3652" s="379"/>
      <c r="K3652" s="379"/>
      <c r="L3652" s="379"/>
      <c r="M3652" s="379"/>
      <c r="N3652" s="379"/>
      <c r="O3652" s="379"/>
      <c r="P3652" s="379"/>
      <c r="Q3652" s="379"/>
      <c r="R3652" s="379"/>
      <c r="S3652" s="379"/>
      <c r="T3652" s="379"/>
      <c r="U3652" s="379"/>
      <c r="V3652" s="379"/>
      <c r="W3652" s="379"/>
      <c r="X3652" s="379"/>
      <c r="Y3652" s="379"/>
      <c r="Z3652" s="379"/>
      <c r="AA3652" s="380"/>
      <c r="AB3652" s="379"/>
      <c r="AC3652" s="379"/>
      <c r="AD3652" s="379"/>
      <c r="AE3652" s="381"/>
      <c r="AF3652" s="105"/>
      <c r="AG3652" s="381"/>
      <c r="AH3652" s="381"/>
      <c r="AI3652" s="381"/>
      <c r="AJ3652" s="381"/>
      <c r="AK3652" s="381"/>
      <c r="AL3652" s="381"/>
      <c r="AM3652" s="381"/>
    </row>
    <row r="3653" spans="1:39" x14ac:dyDescent="0.35">
      <c r="A3653" s="379"/>
      <c r="B3653" s="379"/>
      <c r="C3653" s="379"/>
      <c r="D3653" s="379"/>
      <c r="E3653" s="379"/>
      <c r="F3653" s="379"/>
      <c r="G3653" s="379"/>
      <c r="H3653" s="379"/>
      <c r="I3653" s="379"/>
      <c r="J3653" s="379"/>
      <c r="K3653" s="379"/>
      <c r="L3653" s="379"/>
      <c r="M3653" s="379"/>
      <c r="N3653" s="379"/>
      <c r="O3653" s="379"/>
      <c r="P3653" s="379"/>
      <c r="Q3653" s="379"/>
      <c r="R3653" s="379"/>
      <c r="S3653" s="379"/>
      <c r="T3653" s="379"/>
      <c r="U3653" s="379"/>
      <c r="V3653" s="379"/>
      <c r="W3653" s="379"/>
      <c r="X3653" s="379"/>
      <c r="Y3653" s="379"/>
      <c r="Z3653" s="379"/>
      <c r="AA3653" s="380"/>
      <c r="AB3653" s="379"/>
      <c r="AC3653" s="379"/>
      <c r="AD3653" s="379"/>
      <c r="AE3653" s="381"/>
      <c r="AF3653" s="105"/>
      <c r="AG3653" s="381"/>
      <c r="AH3653" s="381"/>
      <c r="AI3653" s="381"/>
      <c r="AJ3653" s="381"/>
      <c r="AK3653" s="381"/>
      <c r="AL3653" s="381"/>
      <c r="AM3653" s="381"/>
    </row>
    <row r="3654" spans="1:39" x14ac:dyDescent="0.35">
      <c r="A3654" s="379"/>
      <c r="B3654" s="379"/>
      <c r="C3654" s="379"/>
      <c r="D3654" s="379"/>
      <c r="E3654" s="379"/>
      <c r="F3654" s="379"/>
      <c r="G3654" s="379"/>
      <c r="H3654" s="379"/>
      <c r="I3654" s="379"/>
      <c r="J3654" s="379"/>
      <c r="K3654" s="379"/>
      <c r="L3654" s="379"/>
      <c r="M3654" s="379"/>
      <c r="N3654" s="379"/>
      <c r="O3654" s="379"/>
      <c r="P3654" s="379"/>
      <c r="Q3654" s="379"/>
      <c r="R3654" s="379"/>
      <c r="S3654" s="379"/>
      <c r="T3654" s="379"/>
      <c r="U3654" s="379"/>
      <c r="V3654" s="379"/>
      <c r="W3654" s="379"/>
      <c r="X3654" s="379"/>
      <c r="Y3654" s="379"/>
      <c r="Z3654" s="379"/>
      <c r="AA3654" s="380"/>
      <c r="AB3654" s="379"/>
      <c r="AC3654" s="379"/>
      <c r="AD3654" s="379"/>
      <c r="AE3654" s="381"/>
      <c r="AF3654" s="105"/>
      <c r="AG3654" s="381"/>
      <c r="AH3654" s="381"/>
      <c r="AI3654" s="381"/>
      <c r="AJ3654" s="381"/>
      <c r="AK3654" s="381"/>
      <c r="AL3654" s="381"/>
      <c r="AM3654" s="381"/>
    </row>
    <row r="3655" spans="1:39" x14ac:dyDescent="0.35">
      <c r="A3655" s="379"/>
      <c r="B3655" s="379"/>
      <c r="C3655" s="379"/>
      <c r="D3655" s="379"/>
      <c r="E3655" s="379"/>
      <c r="F3655" s="379"/>
      <c r="G3655" s="379"/>
      <c r="H3655" s="379"/>
      <c r="I3655" s="379"/>
      <c r="J3655" s="379"/>
      <c r="K3655" s="379"/>
      <c r="L3655" s="379"/>
      <c r="M3655" s="379"/>
      <c r="N3655" s="379"/>
      <c r="O3655" s="379"/>
      <c r="P3655" s="379"/>
      <c r="Q3655" s="379"/>
      <c r="R3655" s="379"/>
      <c r="S3655" s="379"/>
      <c r="T3655" s="379"/>
      <c r="U3655" s="379"/>
      <c r="V3655" s="379"/>
      <c r="W3655" s="379"/>
      <c r="X3655" s="379"/>
      <c r="Y3655" s="379"/>
      <c r="Z3655" s="379"/>
      <c r="AA3655" s="380"/>
      <c r="AB3655" s="379"/>
      <c r="AC3655" s="379"/>
      <c r="AD3655" s="379"/>
      <c r="AE3655" s="381"/>
      <c r="AF3655" s="105"/>
      <c r="AG3655" s="381"/>
      <c r="AH3655" s="381"/>
      <c r="AI3655" s="381"/>
      <c r="AJ3655" s="381"/>
      <c r="AK3655" s="381"/>
      <c r="AL3655" s="381"/>
      <c r="AM3655" s="381"/>
    </row>
    <row r="3656" spans="1:39" x14ac:dyDescent="0.35">
      <c r="A3656" s="379"/>
      <c r="B3656" s="379"/>
      <c r="C3656" s="379"/>
      <c r="D3656" s="379"/>
      <c r="E3656" s="379"/>
      <c r="F3656" s="379"/>
      <c r="G3656" s="379"/>
      <c r="H3656" s="379"/>
      <c r="I3656" s="379"/>
      <c r="J3656" s="379"/>
      <c r="K3656" s="379"/>
      <c r="L3656" s="379"/>
      <c r="M3656" s="379"/>
      <c r="N3656" s="379"/>
      <c r="O3656" s="379"/>
      <c r="P3656" s="379"/>
      <c r="Q3656" s="379"/>
      <c r="R3656" s="379"/>
      <c r="S3656" s="379"/>
      <c r="T3656" s="379"/>
      <c r="U3656" s="379"/>
      <c r="V3656" s="379"/>
      <c r="W3656" s="379"/>
      <c r="X3656" s="379"/>
      <c r="Y3656" s="379"/>
      <c r="Z3656" s="379"/>
      <c r="AA3656" s="380"/>
      <c r="AB3656" s="379"/>
      <c r="AC3656" s="379"/>
      <c r="AD3656" s="379"/>
      <c r="AE3656" s="381"/>
      <c r="AF3656" s="105"/>
      <c r="AG3656" s="381"/>
      <c r="AH3656" s="381"/>
      <c r="AI3656" s="381"/>
      <c r="AJ3656" s="381"/>
      <c r="AK3656" s="381"/>
      <c r="AL3656" s="381"/>
      <c r="AM3656" s="381"/>
    </row>
    <row r="3657" spans="1:39" x14ac:dyDescent="0.35">
      <c r="A3657" s="379"/>
      <c r="B3657" s="379"/>
      <c r="C3657" s="379"/>
      <c r="D3657" s="379"/>
      <c r="E3657" s="379"/>
      <c r="F3657" s="379"/>
      <c r="G3657" s="379"/>
      <c r="H3657" s="379"/>
      <c r="I3657" s="379"/>
      <c r="J3657" s="379"/>
      <c r="K3657" s="379"/>
      <c r="L3657" s="379"/>
      <c r="M3657" s="379"/>
      <c r="N3657" s="379"/>
      <c r="O3657" s="379"/>
      <c r="P3657" s="379"/>
      <c r="Q3657" s="379"/>
      <c r="R3657" s="379"/>
      <c r="S3657" s="379"/>
      <c r="T3657" s="379"/>
      <c r="U3657" s="379"/>
      <c r="V3657" s="379"/>
      <c r="W3657" s="379"/>
      <c r="X3657" s="379"/>
      <c r="Y3657" s="379"/>
      <c r="Z3657" s="379"/>
      <c r="AA3657" s="380"/>
      <c r="AB3657" s="379"/>
      <c r="AC3657" s="379"/>
      <c r="AD3657" s="379"/>
      <c r="AE3657" s="381"/>
      <c r="AF3657" s="105"/>
      <c r="AG3657" s="381"/>
      <c r="AH3657" s="381"/>
      <c r="AI3657" s="381"/>
      <c r="AJ3657" s="381"/>
      <c r="AK3657" s="381"/>
      <c r="AL3657" s="381"/>
      <c r="AM3657" s="381"/>
    </row>
    <row r="3658" spans="1:39" x14ac:dyDescent="0.35">
      <c r="A3658" s="379"/>
      <c r="B3658" s="379"/>
      <c r="C3658" s="379"/>
      <c r="D3658" s="379"/>
      <c r="E3658" s="379"/>
      <c r="F3658" s="379"/>
      <c r="G3658" s="379"/>
      <c r="H3658" s="379"/>
      <c r="I3658" s="379"/>
      <c r="J3658" s="379"/>
      <c r="K3658" s="379"/>
      <c r="L3658" s="379"/>
      <c r="M3658" s="379"/>
      <c r="N3658" s="379"/>
      <c r="O3658" s="379"/>
      <c r="P3658" s="379"/>
      <c r="Q3658" s="379"/>
      <c r="R3658" s="379"/>
      <c r="S3658" s="379"/>
      <c r="T3658" s="379"/>
      <c r="U3658" s="379"/>
      <c r="V3658" s="379"/>
      <c r="W3658" s="379"/>
      <c r="X3658" s="379"/>
      <c r="Y3658" s="379"/>
      <c r="Z3658" s="379"/>
      <c r="AA3658" s="380"/>
      <c r="AB3658" s="379"/>
      <c r="AC3658" s="379"/>
      <c r="AD3658" s="379"/>
      <c r="AE3658" s="381"/>
      <c r="AF3658" s="105"/>
      <c r="AG3658" s="381"/>
      <c r="AH3658" s="381"/>
      <c r="AI3658" s="381"/>
      <c r="AJ3658" s="381"/>
      <c r="AK3658" s="381"/>
      <c r="AL3658" s="381"/>
      <c r="AM3658" s="381"/>
    </row>
    <row r="3659" spans="1:39" x14ac:dyDescent="0.35">
      <c r="A3659" s="379"/>
      <c r="B3659" s="379"/>
      <c r="C3659" s="379"/>
      <c r="D3659" s="379"/>
      <c r="E3659" s="379"/>
      <c r="F3659" s="379"/>
      <c r="G3659" s="379"/>
      <c r="H3659" s="379"/>
      <c r="I3659" s="379"/>
      <c r="J3659" s="379"/>
      <c r="K3659" s="379"/>
      <c r="L3659" s="379"/>
      <c r="M3659" s="379"/>
      <c r="N3659" s="379"/>
      <c r="O3659" s="379"/>
      <c r="P3659" s="379"/>
      <c r="Q3659" s="379"/>
      <c r="R3659" s="379"/>
      <c r="S3659" s="379"/>
      <c r="T3659" s="379"/>
      <c r="U3659" s="379"/>
      <c r="V3659" s="379"/>
      <c r="W3659" s="379"/>
      <c r="X3659" s="379"/>
      <c r="Y3659" s="379"/>
      <c r="Z3659" s="379"/>
      <c r="AA3659" s="380"/>
      <c r="AB3659" s="379"/>
      <c r="AC3659" s="379"/>
      <c r="AD3659" s="379"/>
      <c r="AE3659" s="381"/>
      <c r="AF3659" s="105"/>
      <c r="AG3659" s="381"/>
      <c r="AH3659" s="381"/>
      <c r="AI3659" s="381"/>
      <c r="AJ3659" s="381"/>
      <c r="AK3659" s="381"/>
      <c r="AL3659" s="381"/>
      <c r="AM3659" s="381"/>
    </row>
    <row r="3660" spans="1:39" x14ac:dyDescent="0.35">
      <c r="A3660" s="379"/>
      <c r="B3660" s="379"/>
      <c r="C3660" s="379"/>
      <c r="D3660" s="379"/>
      <c r="E3660" s="379"/>
      <c r="F3660" s="379"/>
      <c r="G3660" s="379"/>
      <c r="H3660" s="379"/>
      <c r="I3660" s="379"/>
      <c r="J3660" s="379"/>
      <c r="K3660" s="379"/>
      <c r="L3660" s="379"/>
      <c r="M3660" s="379"/>
      <c r="N3660" s="379"/>
      <c r="O3660" s="379"/>
      <c r="P3660" s="379"/>
      <c r="Q3660" s="379"/>
      <c r="R3660" s="379"/>
      <c r="S3660" s="379"/>
      <c r="T3660" s="379"/>
      <c r="U3660" s="379"/>
      <c r="V3660" s="379"/>
      <c r="W3660" s="379"/>
      <c r="X3660" s="379"/>
      <c r="Y3660" s="379"/>
      <c r="Z3660" s="379"/>
      <c r="AA3660" s="380"/>
      <c r="AB3660" s="379"/>
      <c r="AC3660" s="379"/>
      <c r="AD3660" s="379"/>
      <c r="AE3660" s="381"/>
      <c r="AF3660" s="105"/>
      <c r="AG3660" s="381"/>
      <c r="AH3660" s="381"/>
      <c r="AI3660" s="381"/>
      <c r="AJ3660" s="381"/>
      <c r="AK3660" s="381"/>
      <c r="AL3660" s="381"/>
      <c r="AM3660" s="381"/>
    </row>
    <row r="3661" spans="1:39" x14ac:dyDescent="0.35">
      <c r="A3661" s="379"/>
      <c r="B3661" s="379"/>
      <c r="C3661" s="379"/>
      <c r="D3661" s="379"/>
      <c r="E3661" s="379"/>
      <c r="F3661" s="379"/>
      <c r="G3661" s="379"/>
      <c r="H3661" s="379"/>
      <c r="I3661" s="379"/>
      <c r="J3661" s="379"/>
      <c r="K3661" s="379"/>
      <c r="L3661" s="379"/>
      <c r="M3661" s="379"/>
      <c r="N3661" s="379"/>
      <c r="O3661" s="379"/>
      <c r="P3661" s="379"/>
      <c r="Q3661" s="379"/>
      <c r="R3661" s="379"/>
      <c r="S3661" s="379"/>
      <c r="T3661" s="379"/>
      <c r="U3661" s="379"/>
      <c r="V3661" s="379"/>
      <c r="W3661" s="379"/>
      <c r="X3661" s="379"/>
      <c r="Y3661" s="379"/>
      <c r="Z3661" s="379"/>
      <c r="AA3661" s="380"/>
      <c r="AB3661" s="379"/>
      <c r="AC3661" s="379"/>
      <c r="AD3661" s="379"/>
      <c r="AE3661" s="381"/>
      <c r="AF3661" s="105"/>
      <c r="AG3661" s="381"/>
      <c r="AH3661" s="381"/>
      <c r="AI3661" s="381"/>
      <c r="AJ3661" s="381"/>
      <c r="AK3661" s="381"/>
      <c r="AL3661" s="381"/>
      <c r="AM3661" s="381"/>
    </row>
    <row r="3662" spans="1:39" x14ac:dyDescent="0.35">
      <c r="A3662" s="379"/>
      <c r="B3662" s="379"/>
      <c r="C3662" s="379"/>
      <c r="D3662" s="379"/>
      <c r="E3662" s="379"/>
      <c r="F3662" s="379"/>
      <c r="G3662" s="379"/>
      <c r="H3662" s="379"/>
      <c r="I3662" s="379"/>
      <c r="J3662" s="379"/>
      <c r="K3662" s="379"/>
      <c r="L3662" s="379"/>
      <c r="M3662" s="379"/>
      <c r="N3662" s="379"/>
      <c r="O3662" s="379"/>
      <c r="P3662" s="379"/>
      <c r="Q3662" s="379"/>
      <c r="R3662" s="379"/>
      <c r="S3662" s="379"/>
      <c r="T3662" s="379"/>
      <c r="U3662" s="379"/>
      <c r="V3662" s="379"/>
      <c r="W3662" s="379"/>
      <c r="X3662" s="379"/>
      <c r="Y3662" s="379"/>
      <c r="Z3662" s="379"/>
      <c r="AA3662" s="380"/>
      <c r="AB3662" s="379"/>
      <c r="AC3662" s="379"/>
      <c r="AD3662" s="379"/>
      <c r="AE3662" s="381"/>
      <c r="AF3662" s="105"/>
      <c r="AG3662" s="381"/>
      <c r="AH3662" s="381"/>
      <c r="AI3662" s="381"/>
      <c r="AJ3662" s="381"/>
      <c r="AK3662" s="381"/>
      <c r="AL3662" s="381"/>
      <c r="AM3662" s="381"/>
    </row>
    <row r="3663" spans="1:39" x14ac:dyDescent="0.35">
      <c r="A3663" s="379"/>
      <c r="B3663" s="379"/>
      <c r="C3663" s="379"/>
      <c r="D3663" s="379"/>
      <c r="E3663" s="379"/>
      <c r="F3663" s="379"/>
      <c r="G3663" s="379"/>
      <c r="H3663" s="379"/>
      <c r="I3663" s="379"/>
      <c r="J3663" s="379"/>
      <c r="K3663" s="379"/>
      <c r="L3663" s="379"/>
      <c r="M3663" s="379"/>
      <c r="N3663" s="379"/>
      <c r="O3663" s="379"/>
      <c r="P3663" s="379"/>
      <c r="Q3663" s="379"/>
      <c r="R3663" s="379"/>
      <c r="S3663" s="379"/>
      <c r="T3663" s="379"/>
      <c r="U3663" s="379"/>
      <c r="V3663" s="379"/>
      <c r="W3663" s="379"/>
      <c r="X3663" s="379"/>
      <c r="Y3663" s="379"/>
      <c r="Z3663" s="379"/>
      <c r="AA3663" s="380"/>
      <c r="AB3663" s="379"/>
      <c r="AC3663" s="379"/>
      <c r="AD3663" s="379"/>
      <c r="AE3663" s="381"/>
      <c r="AF3663" s="105"/>
      <c r="AG3663" s="381"/>
      <c r="AH3663" s="381"/>
      <c r="AI3663" s="381"/>
      <c r="AJ3663" s="381"/>
      <c r="AK3663" s="381"/>
      <c r="AL3663" s="381"/>
      <c r="AM3663" s="381"/>
    </row>
    <row r="3664" spans="1:39" x14ac:dyDescent="0.35">
      <c r="A3664" s="379"/>
      <c r="B3664" s="379"/>
      <c r="C3664" s="379"/>
      <c r="D3664" s="379"/>
      <c r="E3664" s="379"/>
      <c r="F3664" s="379"/>
      <c r="G3664" s="379"/>
      <c r="H3664" s="379"/>
      <c r="I3664" s="379"/>
      <c r="J3664" s="379"/>
      <c r="K3664" s="379"/>
      <c r="L3664" s="379"/>
      <c r="M3664" s="379"/>
      <c r="N3664" s="379"/>
      <c r="O3664" s="379"/>
      <c r="P3664" s="379"/>
      <c r="Q3664" s="379"/>
      <c r="R3664" s="379"/>
      <c r="S3664" s="379"/>
      <c r="T3664" s="379"/>
      <c r="U3664" s="379"/>
      <c r="V3664" s="379"/>
      <c r="W3664" s="379"/>
      <c r="X3664" s="379"/>
      <c r="Y3664" s="379"/>
      <c r="Z3664" s="379"/>
      <c r="AA3664" s="380"/>
      <c r="AB3664" s="379"/>
      <c r="AC3664" s="379"/>
      <c r="AD3664" s="379"/>
      <c r="AE3664" s="381"/>
      <c r="AF3664" s="105"/>
      <c r="AG3664" s="381"/>
      <c r="AH3664" s="381"/>
      <c r="AI3664" s="381"/>
      <c r="AJ3664" s="381"/>
      <c r="AK3664" s="381"/>
      <c r="AL3664" s="381"/>
      <c r="AM3664" s="381"/>
    </row>
    <row r="3665" spans="1:39" x14ac:dyDescent="0.35">
      <c r="A3665" s="379"/>
      <c r="B3665" s="379"/>
      <c r="C3665" s="379"/>
      <c r="D3665" s="379"/>
      <c r="E3665" s="379"/>
      <c r="F3665" s="379"/>
      <c r="G3665" s="379"/>
      <c r="H3665" s="379"/>
      <c r="I3665" s="379"/>
      <c r="J3665" s="379"/>
      <c r="K3665" s="379"/>
      <c r="L3665" s="379"/>
      <c r="M3665" s="379"/>
      <c r="N3665" s="379"/>
      <c r="O3665" s="379"/>
      <c r="P3665" s="379"/>
      <c r="Q3665" s="379"/>
      <c r="R3665" s="379"/>
      <c r="S3665" s="379"/>
      <c r="T3665" s="379"/>
      <c r="U3665" s="379"/>
      <c r="V3665" s="379"/>
      <c r="W3665" s="379"/>
      <c r="X3665" s="379"/>
      <c r="Y3665" s="379"/>
      <c r="Z3665" s="379"/>
      <c r="AA3665" s="380"/>
      <c r="AB3665" s="379"/>
      <c r="AC3665" s="379"/>
      <c r="AD3665" s="379"/>
      <c r="AE3665" s="381"/>
      <c r="AF3665" s="105"/>
      <c r="AG3665" s="381"/>
      <c r="AH3665" s="381"/>
      <c r="AI3665" s="381"/>
      <c r="AJ3665" s="381"/>
      <c r="AK3665" s="381"/>
      <c r="AL3665" s="381"/>
      <c r="AM3665" s="381"/>
    </row>
    <row r="3666" spans="1:39" x14ac:dyDescent="0.35">
      <c r="A3666" s="379"/>
      <c r="B3666" s="379"/>
      <c r="C3666" s="379"/>
      <c r="D3666" s="379"/>
      <c r="E3666" s="379"/>
      <c r="F3666" s="379"/>
      <c r="G3666" s="379"/>
      <c r="H3666" s="379"/>
      <c r="I3666" s="379"/>
      <c r="J3666" s="379"/>
      <c r="K3666" s="379"/>
      <c r="L3666" s="379"/>
      <c r="M3666" s="379"/>
      <c r="N3666" s="379"/>
      <c r="O3666" s="379"/>
      <c r="P3666" s="379"/>
      <c r="Q3666" s="379"/>
      <c r="R3666" s="379"/>
      <c r="S3666" s="379"/>
      <c r="T3666" s="379"/>
      <c r="U3666" s="379"/>
      <c r="V3666" s="379"/>
      <c r="W3666" s="379"/>
      <c r="X3666" s="379"/>
      <c r="Y3666" s="379"/>
      <c r="Z3666" s="379"/>
      <c r="AA3666" s="380"/>
      <c r="AB3666" s="379"/>
      <c r="AC3666" s="379"/>
      <c r="AD3666" s="379"/>
      <c r="AE3666" s="381"/>
      <c r="AF3666" s="105"/>
      <c r="AG3666" s="381"/>
      <c r="AH3666" s="381"/>
      <c r="AI3666" s="381"/>
      <c r="AJ3666" s="381"/>
      <c r="AK3666" s="381"/>
      <c r="AL3666" s="381"/>
      <c r="AM3666" s="381"/>
    </row>
    <row r="3667" spans="1:39" x14ac:dyDescent="0.35">
      <c r="A3667" s="379"/>
      <c r="B3667" s="379"/>
      <c r="C3667" s="379"/>
      <c r="D3667" s="379"/>
      <c r="E3667" s="379"/>
      <c r="F3667" s="379"/>
      <c r="G3667" s="379"/>
      <c r="H3667" s="379"/>
      <c r="I3667" s="379"/>
      <c r="J3667" s="379"/>
      <c r="K3667" s="379"/>
      <c r="L3667" s="379"/>
      <c r="M3667" s="379"/>
      <c r="N3667" s="379"/>
      <c r="O3667" s="379"/>
      <c r="P3667" s="379"/>
      <c r="Q3667" s="379"/>
      <c r="R3667" s="379"/>
      <c r="S3667" s="379"/>
      <c r="T3667" s="379"/>
      <c r="U3667" s="379"/>
      <c r="V3667" s="379"/>
      <c r="W3667" s="379"/>
      <c r="X3667" s="379"/>
      <c r="Y3667" s="379"/>
      <c r="Z3667" s="379"/>
      <c r="AA3667" s="380"/>
      <c r="AB3667" s="379"/>
      <c r="AC3667" s="379"/>
      <c r="AD3667" s="379"/>
      <c r="AE3667" s="381"/>
      <c r="AF3667" s="105"/>
      <c r="AG3667" s="381"/>
      <c r="AH3667" s="381"/>
      <c r="AI3667" s="381"/>
      <c r="AJ3667" s="381"/>
      <c r="AK3667" s="381"/>
      <c r="AL3667" s="381"/>
      <c r="AM3667" s="381"/>
    </row>
    <row r="3668" spans="1:39" x14ac:dyDescent="0.35">
      <c r="A3668" s="379"/>
      <c r="B3668" s="379"/>
      <c r="C3668" s="379"/>
      <c r="D3668" s="379"/>
      <c r="E3668" s="379"/>
      <c r="F3668" s="379"/>
      <c r="G3668" s="379"/>
      <c r="H3668" s="379"/>
      <c r="I3668" s="379"/>
      <c r="J3668" s="379"/>
      <c r="K3668" s="379"/>
      <c r="L3668" s="379"/>
      <c r="M3668" s="379"/>
      <c r="N3668" s="379"/>
      <c r="O3668" s="379"/>
      <c r="P3668" s="379"/>
      <c r="Q3668" s="379"/>
      <c r="R3668" s="379"/>
      <c r="S3668" s="379"/>
      <c r="T3668" s="379"/>
      <c r="U3668" s="379"/>
      <c r="V3668" s="379"/>
      <c r="W3668" s="379"/>
      <c r="X3668" s="379"/>
      <c r="Y3668" s="379"/>
      <c r="Z3668" s="379"/>
      <c r="AA3668" s="380"/>
      <c r="AB3668" s="379"/>
      <c r="AC3668" s="379"/>
      <c r="AD3668" s="379"/>
      <c r="AE3668" s="381"/>
      <c r="AF3668" s="105"/>
      <c r="AG3668" s="381"/>
      <c r="AH3668" s="381"/>
      <c r="AI3668" s="381"/>
      <c r="AJ3668" s="381"/>
      <c r="AK3668" s="381"/>
      <c r="AL3668" s="381"/>
      <c r="AM3668" s="381"/>
    </row>
    <row r="3669" spans="1:39" x14ac:dyDescent="0.35">
      <c r="A3669" s="379"/>
      <c r="B3669" s="379"/>
      <c r="C3669" s="379"/>
      <c r="D3669" s="379"/>
      <c r="E3669" s="379"/>
      <c r="F3669" s="379"/>
      <c r="G3669" s="379"/>
      <c r="H3669" s="379"/>
      <c r="I3669" s="379"/>
      <c r="J3669" s="379"/>
      <c r="K3669" s="379"/>
      <c r="L3669" s="379"/>
      <c r="M3669" s="379"/>
      <c r="N3669" s="379"/>
      <c r="O3669" s="379"/>
      <c r="P3669" s="379"/>
      <c r="Q3669" s="379"/>
      <c r="R3669" s="379"/>
      <c r="S3669" s="379"/>
      <c r="T3669" s="379"/>
      <c r="U3669" s="379"/>
      <c r="V3669" s="379"/>
      <c r="W3669" s="379"/>
      <c r="X3669" s="379"/>
      <c r="Y3669" s="379"/>
      <c r="Z3669" s="379"/>
      <c r="AA3669" s="380"/>
      <c r="AB3669" s="379"/>
      <c r="AC3669" s="379"/>
      <c r="AD3669" s="379"/>
      <c r="AE3669" s="381"/>
      <c r="AF3669" s="105"/>
      <c r="AG3669" s="381"/>
      <c r="AH3669" s="381"/>
      <c r="AI3669" s="381"/>
      <c r="AJ3669" s="381"/>
      <c r="AK3669" s="381"/>
      <c r="AL3669" s="381"/>
      <c r="AM3669" s="381"/>
    </row>
    <row r="3670" spans="1:39" x14ac:dyDescent="0.35">
      <c r="A3670" s="379"/>
      <c r="B3670" s="379"/>
      <c r="C3670" s="379"/>
      <c r="D3670" s="379"/>
      <c r="E3670" s="379"/>
      <c r="F3670" s="379"/>
      <c r="G3670" s="379"/>
      <c r="H3670" s="379"/>
      <c r="I3670" s="379"/>
      <c r="J3670" s="379"/>
      <c r="K3670" s="379"/>
      <c r="L3670" s="379"/>
      <c r="M3670" s="379"/>
      <c r="N3670" s="379"/>
      <c r="O3670" s="379"/>
      <c r="P3670" s="379"/>
      <c r="Q3670" s="379"/>
      <c r="R3670" s="379"/>
      <c r="S3670" s="379"/>
      <c r="T3670" s="379"/>
      <c r="U3670" s="379"/>
      <c r="V3670" s="379"/>
      <c r="W3670" s="379"/>
      <c r="X3670" s="379"/>
      <c r="Y3670" s="379"/>
      <c r="Z3670" s="379"/>
      <c r="AA3670" s="380"/>
      <c r="AB3670" s="379"/>
      <c r="AC3670" s="379"/>
      <c r="AD3670" s="379"/>
      <c r="AE3670" s="381"/>
      <c r="AF3670" s="105"/>
      <c r="AG3670" s="381"/>
      <c r="AH3670" s="381"/>
      <c r="AI3670" s="381"/>
      <c r="AJ3670" s="381"/>
      <c r="AK3670" s="381"/>
      <c r="AL3670" s="381"/>
      <c r="AM3670" s="381"/>
    </row>
    <row r="3671" spans="1:39" x14ac:dyDescent="0.35">
      <c r="A3671" s="379"/>
      <c r="B3671" s="379"/>
      <c r="C3671" s="379"/>
      <c r="D3671" s="379"/>
      <c r="E3671" s="379"/>
      <c r="F3671" s="379"/>
      <c r="G3671" s="379"/>
      <c r="H3671" s="379"/>
      <c r="I3671" s="379"/>
      <c r="J3671" s="379"/>
      <c r="K3671" s="379"/>
      <c r="L3671" s="379"/>
      <c r="M3671" s="379"/>
      <c r="N3671" s="379"/>
      <c r="O3671" s="379"/>
      <c r="P3671" s="379"/>
      <c r="Q3671" s="379"/>
      <c r="R3671" s="379"/>
      <c r="S3671" s="379"/>
      <c r="T3671" s="379"/>
      <c r="U3671" s="379"/>
      <c r="V3671" s="379"/>
      <c r="W3671" s="379"/>
      <c r="X3671" s="379"/>
      <c r="Y3671" s="379"/>
      <c r="Z3671" s="379"/>
      <c r="AA3671" s="380"/>
      <c r="AB3671" s="379"/>
      <c r="AC3671" s="379"/>
      <c r="AD3671" s="379"/>
      <c r="AE3671" s="381"/>
      <c r="AF3671" s="105"/>
      <c r="AG3671" s="381"/>
      <c r="AH3671" s="381"/>
      <c r="AI3671" s="381"/>
      <c r="AJ3671" s="381"/>
      <c r="AK3671" s="381"/>
      <c r="AL3671" s="381"/>
      <c r="AM3671" s="381"/>
    </row>
    <row r="3672" spans="1:39" x14ac:dyDescent="0.35">
      <c r="A3672" s="379"/>
      <c r="B3672" s="379"/>
      <c r="C3672" s="379"/>
      <c r="D3672" s="379"/>
      <c r="E3672" s="379"/>
      <c r="F3672" s="379"/>
      <c r="G3672" s="379"/>
      <c r="H3672" s="379"/>
      <c r="I3672" s="379"/>
      <c r="J3672" s="379"/>
      <c r="K3672" s="379"/>
      <c r="L3672" s="379"/>
      <c r="M3672" s="379"/>
      <c r="N3672" s="379"/>
      <c r="O3672" s="379"/>
      <c r="P3672" s="379"/>
      <c r="Q3672" s="379"/>
      <c r="R3672" s="379"/>
      <c r="S3672" s="379"/>
      <c r="T3672" s="379"/>
      <c r="U3672" s="379"/>
      <c r="V3672" s="379"/>
      <c r="W3672" s="379"/>
      <c r="X3672" s="379"/>
      <c r="Y3672" s="379"/>
      <c r="Z3672" s="379"/>
      <c r="AA3672" s="380"/>
      <c r="AB3672" s="379"/>
      <c r="AC3672" s="379"/>
      <c r="AD3672" s="379"/>
      <c r="AE3672" s="381"/>
      <c r="AF3672" s="105"/>
      <c r="AG3672" s="381"/>
      <c r="AH3672" s="381"/>
      <c r="AI3672" s="381"/>
      <c r="AJ3672" s="381"/>
      <c r="AK3672" s="381"/>
      <c r="AL3672" s="381"/>
      <c r="AM3672" s="381"/>
    </row>
    <row r="3673" spans="1:39" x14ac:dyDescent="0.35">
      <c r="A3673" s="379"/>
      <c r="B3673" s="379"/>
      <c r="C3673" s="379"/>
      <c r="D3673" s="379"/>
      <c r="E3673" s="379"/>
      <c r="F3673" s="379"/>
      <c r="G3673" s="379"/>
      <c r="H3673" s="379"/>
      <c r="I3673" s="379"/>
      <c r="J3673" s="379"/>
      <c r="K3673" s="379"/>
      <c r="L3673" s="379"/>
      <c r="M3673" s="379"/>
      <c r="N3673" s="379"/>
      <c r="O3673" s="379"/>
      <c r="P3673" s="379"/>
      <c r="Q3673" s="379"/>
      <c r="R3673" s="379"/>
      <c r="S3673" s="379"/>
      <c r="T3673" s="379"/>
      <c r="U3673" s="379"/>
      <c r="V3673" s="379"/>
      <c r="W3673" s="379"/>
      <c r="X3673" s="379"/>
      <c r="Y3673" s="379"/>
      <c r="Z3673" s="379"/>
      <c r="AA3673" s="380"/>
      <c r="AB3673" s="379"/>
      <c r="AC3673" s="379"/>
      <c r="AD3673" s="379"/>
      <c r="AE3673" s="381"/>
      <c r="AF3673" s="105"/>
      <c r="AG3673" s="381"/>
      <c r="AH3673" s="381"/>
      <c r="AI3673" s="381"/>
      <c r="AJ3673" s="381"/>
      <c r="AK3673" s="381"/>
      <c r="AL3673" s="381"/>
      <c r="AM3673" s="381"/>
    </row>
    <row r="3674" spans="1:39" x14ac:dyDescent="0.35">
      <c r="A3674" s="379"/>
      <c r="B3674" s="379"/>
      <c r="C3674" s="379"/>
      <c r="D3674" s="379"/>
      <c r="E3674" s="379"/>
      <c r="F3674" s="379"/>
      <c r="G3674" s="379"/>
      <c r="H3674" s="379"/>
      <c r="I3674" s="379"/>
      <c r="J3674" s="379"/>
      <c r="K3674" s="379"/>
      <c r="L3674" s="379"/>
      <c r="M3674" s="379"/>
      <c r="N3674" s="379"/>
      <c r="O3674" s="379"/>
      <c r="P3674" s="379"/>
      <c r="Q3674" s="379"/>
      <c r="R3674" s="379"/>
      <c r="S3674" s="379"/>
      <c r="T3674" s="379"/>
      <c r="U3674" s="379"/>
      <c r="V3674" s="379"/>
      <c r="W3674" s="379"/>
      <c r="X3674" s="379"/>
      <c r="Y3674" s="379"/>
      <c r="Z3674" s="379"/>
      <c r="AA3674" s="380"/>
      <c r="AB3674" s="379"/>
      <c r="AC3674" s="379"/>
      <c r="AD3674" s="379"/>
      <c r="AE3674" s="381"/>
      <c r="AF3674" s="105"/>
      <c r="AG3674" s="381"/>
      <c r="AH3674" s="381"/>
      <c r="AI3674" s="381"/>
      <c r="AJ3674" s="381"/>
      <c r="AK3674" s="381"/>
      <c r="AL3674" s="381"/>
      <c r="AM3674" s="381"/>
    </row>
    <row r="3675" spans="1:39" x14ac:dyDescent="0.35">
      <c r="A3675" s="379"/>
      <c r="B3675" s="379"/>
      <c r="C3675" s="379"/>
      <c r="D3675" s="379"/>
      <c r="E3675" s="379"/>
      <c r="F3675" s="379"/>
      <c r="G3675" s="379"/>
      <c r="H3675" s="379"/>
      <c r="I3675" s="379"/>
      <c r="J3675" s="379"/>
      <c r="K3675" s="379"/>
      <c r="L3675" s="379"/>
      <c r="M3675" s="379"/>
      <c r="N3675" s="379"/>
      <c r="O3675" s="379"/>
      <c r="P3675" s="379"/>
      <c r="Q3675" s="379"/>
      <c r="R3675" s="379"/>
      <c r="S3675" s="379"/>
      <c r="T3675" s="379"/>
      <c r="U3675" s="379"/>
      <c r="V3675" s="379"/>
      <c r="W3675" s="379"/>
      <c r="X3675" s="379"/>
      <c r="Y3675" s="379"/>
      <c r="Z3675" s="379"/>
      <c r="AA3675" s="380"/>
      <c r="AB3675" s="379"/>
      <c r="AC3675" s="379"/>
      <c r="AD3675" s="379"/>
      <c r="AE3675" s="381"/>
      <c r="AF3675" s="105"/>
      <c r="AG3675" s="381"/>
      <c r="AH3675" s="381"/>
      <c r="AI3675" s="381"/>
      <c r="AJ3675" s="381"/>
      <c r="AK3675" s="381"/>
      <c r="AL3675" s="381"/>
      <c r="AM3675" s="381"/>
    </row>
    <row r="3676" spans="1:39" x14ac:dyDescent="0.35">
      <c r="A3676" s="379"/>
      <c r="B3676" s="379"/>
      <c r="C3676" s="379"/>
      <c r="D3676" s="379"/>
      <c r="E3676" s="379"/>
      <c r="F3676" s="379"/>
      <c r="G3676" s="379"/>
      <c r="H3676" s="379"/>
      <c r="I3676" s="379"/>
      <c r="J3676" s="379"/>
      <c r="K3676" s="379"/>
      <c r="L3676" s="379"/>
      <c r="M3676" s="379"/>
      <c r="N3676" s="379"/>
      <c r="O3676" s="379"/>
      <c r="P3676" s="379"/>
      <c r="Q3676" s="379"/>
      <c r="R3676" s="379"/>
      <c r="S3676" s="379"/>
      <c r="T3676" s="379"/>
      <c r="U3676" s="379"/>
      <c r="V3676" s="379"/>
      <c r="W3676" s="379"/>
      <c r="X3676" s="379"/>
      <c r="Y3676" s="379"/>
      <c r="Z3676" s="379"/>
      <c r="AA3676" s="380"/>
      <c r="AB3676" s="379"/>
      <c r="AC3676" s="379"/>
      <c r="AD3676" s="379"/>
      <c r="AE3676" s="381"/>
      <c r="AF3676" s="105"/>
      <c r="AG3676" s="381"/>
      <c r="AH3676" s="381"/>
      <c r="AI3676" s="381"/>
      <c r="AJ3676" s="381"/>
      <c r="AK3676" s="381"/>
      <c r="AL3676" s="381"/>
      <c r="AM3676" s="381"/>
    </row>
    <row r="3677" spans="1:39" x14ac:dyDescent="0.35">
      <c r="A3677" s="379"/>
      <c r="B3677" s="379"/>
      <c r="C3677" s="379"/>
      <c r="D3677" s="379"/>
      <c r="E3677" s="379"/>
      <c r="F3677" s="379"/>
      <c r="G3677" s="379"/>
      <c r="H3677" s="379"/>
      <c r="I3677" s="379"/>
      <c r="J3677" s="379"/>
      <c r="K3677" s="379"/>
      <c r="L3677" s="379"/>
      <c r="M3677" s="379"/>
      <c r="N3677" s="379"/>
      <c r="O3677" s="379"/>
      <c r="P3677" s="379"/>
      <c r="Q3677" s="379"/>
      <c r="R3677" s="379"/>
      <c r="S3677" s="379"/>
      <c r="T3677" s="379"/>
      <c r="U3677" s="379"/>
      <c r="V3677" s="379"/>
      <c r="W3677" s="379"/>
      <c r="X3677" s="379"/>
      <c r="Y3677" s="379"/>
      <c r="Z3677" s="379"/>
      <c r="AA3677" s="380"/>
      <c r="AB3677" s="379"/>
      <c r="AC3677" s="379"/>
      <c r="AD3677" s="379"/>
      <c r="AE3677" s="381"/>
      <c r="AF3677" s="105"/>
      <c r="AG3677" s="381"/>
      <c r="AH3677" s="381"/>
      <c r="AI3677" s="381"/>
      <c r="AJ3677" s="381"/>
      <c r="AK3677" s="381"/>
      <c r="AL3677" s="381"/>
      <c r="AM3677" s="381"/>
    </row>
    <row r="3678" spans="1:39" x14ac:dyDescent="0.35">
      <c r="A3678" s="379"/>
      <c r="B3678" s="379"/>
      <c r="C3678" s="379"/>
      <c r="D3678" s="379"/>
      <c r="E3678" s="379"/>
      <c r="F3678" s="379"/>
      <c r="G3678" s="379"/>
      <c r="H3678" s="379"/>
      <c r="I3678" s="379"/>
      <c r="J3678" s="379"/>
      <c r="K3678" s="379"/>
      <c r="L3678" s="379"/>
      <c r="M3678" s="379"/>
      <c r="N3678" s="379"/>
      <c r="O3678" s="379"/>
      <c r="P3678" s="379"/>
      <c r="Q3678" s="379"/>
      <c r="R3678" s="379"/>
      <c r="S3678" s="379"/>
      <c r="T3678" s="379"/>
      <c r="U3678" s="379"/>
      <c r="V3678" s="379"/>
      <c r="W3678" s="379"/>
      <c r="X3678" s="379"/>
      <c r="Y3678" s="379"/>
      <c r="Z3678" s="379"/>
      <c r="AA3678" s="380"/>
      <c r="AB3678" s="379"/>
      <c r="AC3678" s="379"/>
      <c r="AD3678" s="379"/>
      <c r="AE3678" s="381"/>
      <c r="AF3678" s="105"/>
      <c r="AG3678" s="381"/>
      <c r="AH3678" s="381"/>
      <c r="AI3678" s="381"/>
      <c r="AJ3678" s="381"/>
      <c r="AK3678" s="381"/>
      <c r="AL3678" s="381"/>
      <c r="AM3678" s="381"/>
    </row>
    <row r="3679" spans="1:39" x14ac:dyDescent="0.35">
      <c r="A3679" s="379"/>
      <c r="B3679" s="379"/>
      <c r="C3679" s="379"/>
      <c r="D3679" s="379"/>
      <c r="E3679" s="379"/>
      <c r="F3679" s="379"/>
      <c r="G3679" s="379"/>
      <c r="H3679" s="379"/>
      <c r="I3679" s="379"/>
      <c r="J3679" s="379"/>
      <c r="K3679" s="379"/>
      <c r="L3679" s="379"/>
      <c r="M3679" s="379"/>
      <c r="N3679" s="379"/>
      <c r="O3679" s="379"/>
      <c r="P3679" s="379"/>
      <c r="Q3679" s="379"/>
      <c r="R3679" s="379"/>
      <c r="S3679" s="379"/>
      <c r="T3679" s="379"/>
      <c r="U3679" s="379"/>
      <c r="V3679" s="379"/>
      <c r="W3679" s="379"/>
      <c r="X3679" s="379"/>
      <c r="Y3679" s="379"/>
      <c r="Z3679" s="379"/>
      <c r="AA3679" s="380"/>
      <c r="AB3679" s="379"/>
      <c r="AC3679" s="379"/>
      <c r="AD3679" s="379"/>
      <c r="AE3679" s="381"/>
      <c r="AF3679" s="105"/>
      <c r="AG3679" s="381"/>
      <c r="AH3679" s="381"/>
      <c r="AI3679" s="381"/>
      <c r="AJ3679" s="381"/>
      <c r="AK3679" s="381"/>
      <c r="AL3679" s="381"/>
      <c r="AM3679" s="381"/>
    </row>
    <row r="3680" spans="1:39" x14ac:dyDescent="0.35">
      <c r="A3680" s="379"/>
      <c r="B3680" s="379"/>
      <c r="C3680" s="379"/>
      <c r="D3680" s="379"/>
      <c r="E3680" s="379"/>
      <c r="F3680" s="379"/>
      <c r="G3680" s="379"/>
      <c r="H3680" s="379"/>
      <c r="I3680" s="379"/>
      <c r="J3680" s="379"/>
      <c r="K3680" s="379"/>
      <c r="L3680" s="379"/>
      <c r="M3680" s="379"/>
      <c r="N3680" s="379"/>
      <c r="O3680" s="379"/>
      <c r="P3680" s="379"/>
      <c r="Q3680" s="379"/>
      <c r="R3680" s="379"/>
      <c r="S3680" s="379"/>
      <c r="T3680" s="379"/>
      <c r="U3680" s="379"/>
      <c r="V3680" s="379"/>
      <c r="W3680" s="379"/>
      <c r="X3680" s="379"/>
      <c r="Y3680" s="379"/>
      <c r="Z3680" s="379"/>
      <c r="AA3680" s="380"/>
      <c r="AB3680" s="379"/>
      <c r="AC3680" s="379"/>
      <c r="AD3680" s="379"/>
      <c r="AE3680" s="381"/>
      <c r="AF3680" s="105"/>
      <c r="AG3680" s="381"/>
      <c r="AH3680" s="381"/>
      <c r="AI3680" s="381"/>
      <c r="AJ3680" s="381"/>
      <c r="AK3680" s="381"/>
      <c r="AL3680" s="381"/>
      <c r="AM3680" s="381"/>
    </row>
    <row r="3681" spans="1:39" x14ac:dyDescent="0.35">
      <c r="A3681" s="379"/>
      <c r="B3681" s="379"/>
      <c r="C3681" s="379"/>
      <c r="D3681" s="379"/>
      <c r="E3681" s="379"/>
      <c r="F3681" s="379"/>
      <c r="G3681" s="379"/>
      <c r="H3681" s="379"/>
      <c r="I3681" s="379"/>
      <c r="J3681" s="379"/>
      <c r="K3681" s="379"/>
      <c r="L3681" s="379"/>
      <c r="M3681" s="379"/>
      <c r="N3681" s="379"/>
      <c r="O3681" s="379"/>
      <c r="P3681" s="379"/>
      <c r="Q3681" s="379"/>
      <c r="R3681" s="379"/>
      <c r="S3681" s="379"/>
      <c r="T3681" s="379"/>
      <c r="U3681" s="379"/>
      <c r="V3681" s="379"/>
      <c r="W3681" s="379"/>
      <c r="X3681" s="379"/>
      <c r="Y3681" s="379"/>
      <c r="Z3681" s="379"/>
      <c r="AA3681" s="380"/>
      <c r="AB3681" s="379"/>
      <c r="AC3681" s="379"/>
      <c r="AD3681" s="379"/>
      <c r="AE3681" s="381"/>
      <c r="AF3681" s="105"/>
      <c r="AG3681" s="381"/>
      <c r="AH3681" s="381"/>
      <c r="AI3681" s="381"/>
      <c r="AJ3681" s="381"/>
      <c r="AK3681" s="381"/>
      <c r="AL3681" s="381"/>
      <c r="AM3681" s="381"/>
    </row>
    <row r="3682" spans="1:39" x14ac:dyDescent="0.35">
      <c r="A3682" s="379"/>
      <c r="B3682" s="379"/>
      <c r="C3682" s="379"/>
      <c r="D3682" s="379"/>
      <c r="E3682" s="379"/>
      <c r="F3682" s="379"/>
      <c r="G3682" s="379"/>
      <c r="H3682" s="379"/>
      <c r="I3682" s="379"/>
      <c r="J3682" s="379"/>
      <c r="K3682" s="379"/>
      <c r="L3682" s="379"/>
      <c r="M3682" s="379"/>
      <c r="N3682" s="379"/>
      <c r="O3682" s="379"/>
      <c r="P3682" s="379"/>
      <c r="Q3682" s="379"/>
      <c r="R3682" s="379"/>
      <c r="S3682" s="379"/>
      <c r="T3682" s="379"/>
      <c r="U3682" s="379"/>
      <c r="V3682" s="379"/>
      <c r="W3682" s="379"/>
      <c r="X3682" s="379"/>
      <c r="Y3682" s="379"/>
      <c r="Z3682" s="379"/>
      <c r="AA3682" s="380"/>
      <c r="AB3682" s="379"/>
      <c r="AC3682" s="379"/>
      <c r="AD3682" s="379"/>
      <c r="AE3682" s="381"/>
      <c r="AF3682" s="105"/>
      <c r="AG3682" s="381"/>
      <c r="AH3682" s="381"/>
      <c r="AI3682" s="381"/>
      <c r="AJ3682" s="381"/>
      <c r="AK3682" s="381"/>
      <c r="AL3682" s="381"/>
      <c r="AM3682" s="381"/>
    </row>
    <row r="3683" spans="1:39" x14ac:dyDescent="0.35">
      <c r="A3683" s="379"/>
      <c r="B3683" s="379"/>
      <c r="C3683" s="379"/>
      <c r="D3683" s="379"/>
      <c r="E3683" s="379"/>
      <c r="F3683" s="379"/>
      <c r="G3683" s="379"/>
      <c r="H3683" s="379"/>
      <c r="I3683" s="379"/>
      <c r="J3683" s="379"/>
      <c r="K3683" s="379"/>
      <c r="L3683" s="379"/>
      <c r="M3683" s="379"/>
      <c r="N3683" s="379"/>
      <c r="O3683" s="379"/>
      <c r="P3683" s="379"/>
      <c r="Q3683" s="379"/>
      <c r="R3683" s="379"/>
      <c r="S3683" s="379"/>
      <c r="T3683" s="379"/>
      <c r="U3683" s="379"/>
      <c r="V3683" s="379"/>
      <c r="W3683" s="379"/>
      <c r="X3683" s="379"/>
      <c r="Y3683" s="379"/>
      <c r="Z3683" s="379"/>
      <c r="AA3683" s="380"/>
      <c r="AB3683" s="379"/>
      <c r="AC3683" s="379"/>
      <c r="AD3683" s="379"/>
      <c r="AE3683" s="381"/>
      <c r="AF3683" s="105"/>
      <c r="AG3683" s="381"/>
      <c r="AH3683" s="381"/>
      <c r="AI3683" s="381"/>
      <c r="AJ3683" s="381"/>
      <c r="AK3683" s="381"/>
      <c r="AL3683" s="381"/>
      <c r="AM3683" s="381"/>
    </row>
    <row r="3684" spans="1:39" x14ac:dyDescent="0.35">
      <c r="A3684" s="379"/>
      <c r="B3684" s="379"/>
      <c r="C3684" s="379"/>
      <c r="D3684" s="379"/>
      <c r="E3684" s="379"/>
      <c r="F3684" s="379"/>
      <c r="G3684" s="379"/>
      <c r="H3684" s="379"/>
      <c r="I3684" s="379"/>
      <c r="J3684" s="379"/>
      <c r="K3684" s="379"/>
      <c r="L3684" s="379"/>
      <c r="M3684" s="379"/>
      <c r="N3684" s="379"/>
      <c r="O3684" s="379"/>
      <c r="P3684" s="379"/>
      <c r="Q3684" s="379"/>
      <c r="R3684" s="379"/>
      <c r="S3684" s="379"/>
      <c r="T3684" s="379"/>
      <c r="U3684" s="379"/>
      <c r="V3684" s="379"/>
      <c r="W3684" s="379"/>
      <c r="X3684" s="379"/>
      <c r="Y3684" s="379"/>
      <c r="Z3684" s="379"/>
      <c r="AA3684" s="380"/>
      <c r="AB3684" s="379"/>
      <c r="AC3684" s="379"/>
      <c r="AD3684" s="379"/>
      <c r="AE3684" s="381"/>
      <c r="AF3684" s="105"/>
      <c r="AG3684" s="381"/>
      <c r="AH3684" s="381"/>
      <c r="AI3684" s="381"/>
      <c r="AJ3684" s="381"/>
      <c r="AK3684" s="381"/>
      <c r="AL3684" s="381"/>
      <c r="AM3684" s="381"/>
    </row>
    <row r="3685" spans="1:39" x14ac:dyDescent="0.35">
      <c r="A3685" s="379"/>
      <c r="B3685" s="379"/>
      <c r="C3685" s="379"/>
      <c r="D3685" s="379"/>
      <c r="E3685" s="379"/>
      <c r="F3685" s="379"/>
      <c r="G3685" s="379"/>
      <c r="H3685" s="379"/>
      <c r="I3685" s="379"/>
      <c r="J3685" s="379"/>
      <c r="K3685" s="379"/>
      <c r="L3685" s="379"/>
      <c r="M3685" s="379"/>
      <c r="N3685" s="379"/>
      <c r="O3685" s="379"/>
      <c r="P3685" s="379"/>
      <c r="Q3685" s="379"/>
      <c r="R3685" s="379"/>
      <c r="S3685" s="379"/>
      <c r="T3685" s="379"/>
      <c r="U3685" s="379"/>
      <c r="V3685" s="379"/>
      <c r="W3685" s="379"/>
      <c r="X3685" s="379"/>
      <c r="Y3685" s="379"/>
      <c r="Z3685" s="379"/>
      <c r="AA3685" s="380"/>
      <c r="AB3685" s="379"/>
      <c r="AC3685" s="379"/>
      <c r="AD3685" s="379"/>
      <c r="AE3685" s="381"/>
      <c r="AF3685" s="105"/>
      <c r="AG3685" s="381"/>
      <c r="AH3685" s="381"/>
      <c r="AI3685" s="381"/>
      <c r="AJ3685" s="381"/>
      <c r="AK3685" s="381"/>
      <c r="AL3685" s="381"/>
      <c r="AM3685" s="381"/>
    </row>
    <row r="3686" spans="1:39" x14ac:dyDescent="0.35">
      <c r="A3686" s="379"/>
      <c r="B3686" s="379"/>
      <c r="C3686" s="379"/>
      <c r="D3686" s="379"/>
      <c r="E3686" s="379"/>
      <c r="F3686" s="379"/>
      <c r="G3686" s="379"/>
      <c r="H3686" s="379"/>
      <c r="I3686" s="379"/>
      <c r="J3686" s="379"/>
      <c r="K3686" s="379"/>
      <c r="L3686" s="379"/>
      <c r="M3686" s="379"/>
      <c r="N3686" s="379"/>
      <c r="O3686" s="379"/>
      <c r="P3686" s="379"/>
      <c r="Q3686" s="379"/>
      <c r="R3686" s="379"/>
      <c r="S3686" s="379"/>
      <c r="T3686" s="379"/>
      <c r="U3686" s="379"/>
      <c r="V3686" s="379"/>
      <c r="W3686" s="379"/>
      <c r="X3686" s="379"/>
      <c r="Y3686" s="379"/>
      <c r="Z3686" s="379"/>
      <c r="AA3686" s="380"/>
      <c r="AB3686" s="379"/>
      <c r="AC3686" s="379"/>
      <c r="AD3686" s="379"/>
      <c r="AE3686" s="381"/>
      <c r="AF3686" s="105"/>
      <c r="AG3686" s="381"/>
      <c r="AH3686" s="381"/>
      <c r="AI3686" s="381"/>
      <c r="AJ3686" s="381"/>
      <c r="AK3686" s="381"/>
      <c r="AL3686" s="381"/>
      <c r="AM3686" s="381"/>
    </row>
    <row r="3687" spans="1:39" x14ac:dyDescent="0.35">
      <c r="A3687" s="379"/>
      <c r="B3687" s="379"/>
      <c r="C3687" s="379"/>
      <c r="D3687" s="379"/>
      <c r="E3687" s="379"/>
      <c r="F3687" s="379"/>
      <c r="G3687" s="379"/>
      <c r="H3687" s="379"/>
      <c r="I3687" s="379"/>
      <c r="J3687" s="379"/>
      <c r="K3687" s="379"/>
      <c r="L3687" s="379"/>
      <c r="M3687" s="379"/>
      <c r="N3687" s="379"/>
      <c r="O3687" s="379"/>
      <c r="P3687" s="379"/>
      <c r="Q3687" s="379"/>
      <c r="R3687" s="379"/>
      <c r="S3687" s="379"/>
      <c r="T3687" s="379"/>
      <c r="U3687" s="379"/>
      <c r="V3687" s="379"/>
      <c r="W3687" s="379"/>
      <c r="X3687" s="379"/>
      <c r="Y3687" s="379"/>
      <c r="Z3687" s="379"/>
      <c r="AA3687" s="380"/>
      <c r="AB3687" s="379"/>
      <c r="AC3687" s="379"/>
      <c r="AD3687" s="379"/>
      <c r="AE3687" s="381"/>
      <c r="AF3687" s="105"/>
      <c r="AG3687" s="381"/>
      <c r="AH3687" s="381"/>
      <c r="AI3687" s="381"/>
      <c r="AJ3687" s="381"/>
      <c r="AK3687" s="381"/>
      <c r="AL3687" s="381"/>
      <c r="AM3687" s="381"/>
    </row>
    <row r="3688" spans="1:39" x14ac:dyDescent="0.35">
      <c r="A3688" s="379"/>
      <c r="B3688" s="379"/>
      <c r="C3688" s="379"/>
      <c r="D3688" s="379"/>
      <c r="E3688" s="379"/>
      <c r="F3688" s="379"/>
      <c r="G3688" s="379"/>
      <c r="H3688" s="379"/>
      <c r="I3688" s="379"/>
      <c r="J3688" s="379"/>
      <c r="K3688" s="379"/>
      <c r="L3688" s="379"/>
      <c r="M3688" s="379"/>
      <c r="N3688" s="379"/>
      <c r="O3688" s="379"/>
      <c r="P3688" s="379"/>
      <c r="Q3688" s="379"/>
      <c r="R3688" s="379"/>
      <c r="S3688" s="379"/>
      <c r="T3688" s="379"/>
      <c r="U3688" s="379"/>
      <c r="V3688" s="379"/>
      <c r="W3688" s="379"/>
      <c r="X3688" s="379"/>
      <c r="Y3688" s="379"/>
      <c r="Z3688" s="379"/>
      <c r="AA3688" s="380"/>
      <c r="AB3688" s="379"/>
      <c r="AC3688" s="379"/>
      <c r="AD3688" s="379"/>
      <c r="AE3688" s="381"/>
      <c r="AF3688" s="105"/>
      <c r="AG3688" s="381"/>
      <c r="AH3688" s="381"/>
      <c r="AI3688" s="381"/>
      <c r="AJ3688" s="381"/>
      <c r="AK3688" s="381"/>
      <c r="AL3688" s="381"/>
      <c r="AM3688" s="381"/>
    </row>
    <row r="3689" spans="1:39" x14ac:dyDescent="0.35">
      <c r="A3689" s="379"/>
      <c r="B3689" s="379"/>
      <c r="C3689" s="379"/>
      <c r="D3689" s="379"/>
      <c r="E3689" s="379"/>
      <c r="F3689" s="379"/>
      <c r="G3689" s="379"/>
      <c r="H3689" s="379"/>
      <c r="I3689" s="379"/>
      <c r="J3689" s="379"/>
      <c r="K3689" s="379"/>
      <c r="L3689" s="379"/>
      <c r="M3689" s="379"/>
      <c r="N3689" s="379"/>
      <c r="O3689" s="379"/>
      <c r="P3689" s="379"/>
      <c r="Q3689" s="379"/>
      <c r="R3689" s="379"/>
      <c r="S3689" s="379"/>
      <c r="T3689" s="379"/>
      <c r="U3689" s="379"/>
      <c r="V3689" s="379"/>
      <c r="W3689" s="379"/>
      <c r="X3689" s="379"/>
      <c r="Y3689" s="379"/>
      <c r="Z3689" s="379"/>
      <c r="AA3689" s="380"/>
      <c r="AB3689" s="379"/>
      <c r="AC3689" s="379"/>
      <c r="AD3689" s="379"/>
      <c r="AE3689" s="381"/>
      <c r="AF3689" s="105"/>
      <c r="AG3689" s="381"/>
      <c r="AH3689" s="381"/>
      <c r="AI3689" s="381"/>
      <c r="AJ3689" s="381"/>
      <c r="AK3689" s="381"/>
      <c r="AL3689" s="381"/>
      <c r="AM3689" s="381"/>
    </row>
    <row r="3690" spans="1:39" x14ac:dyDescent="0.35">
      <c r="A3690" s="379"/>
      <c r="B3690" s="379"/>
      <c r="C3690" s="379"/>
      <c r="D3690" s="379"/>
      <c r="E3690" s="379"/>
      <c r="F3690" s="379"/>
      <c r="G3690" s="379"/>
      <c r="H3690" s="379"/>
      <c r="I3690" s="379"/>
      <c r="J3690" s="379"/>
      <c r="K3690" s="379"/>
      <c r="L3690" s="379"/>
      <c r="M3690" s="379"/>
      <c r="N3690" s="379"/>
      <c r="O3690" s="379"/>
      <c r="P3690" s="379"/>
      <c r="Q3690" s="379"/>
      <c r="R3690" s="379"/>
      <c r="S3690" s="379"/>
      <c r="T3690" s="379"/>
      <c r="U3690" s="379"/>
      <c r="V3690" s="379"/>
      <c r="W3690" s="379"/>
      <c r="X3690" s="379"/>
      <c r="Y3690" s="379"/>
      <c r="Z3690" s="379"/>
      <c r="AA3690" s="380"/>
      <c r="AB3690" s="379"/>
      <c r="AC3690" s="379"/>
      <c r="AD3690" s="379"/>
      <c r="AE3690" s="381"/>
      <c r="AF3690" s="105"/>
      <c r="AG3690" s="381"/>
      <c r="AH3690" s="381"/>
      <c r="AI3690" s="381"/>
      <c r="AJ3690" s="381"/>
      <c r="AK3690" s="381"/>
      <c r="AL3690" s="381"/>
      <c r="AM3690" s="381"/>
    </row>
    <row r="3691" spans="1:39" x14ac:dyDescent="0.35">
      <c r="A3691" s="379"/>
      <c r="B3691" s="379"/>
      <c r="C3691" s="379"/>
      <c r="D3691" s="379"/>
      <c r="E3691" s="379"/>
      <c r="F3691" s="379"/>
      <c r="G3691" s="379"/>
      <c r="H3691" s="379"/>
      <c r="I3691" s="379"/>
      <c r="J3691" s="379"/>
      <c r="K3691" s="379"/>
      <c r="L3691" s="379"/>
      <c r="M3691" s="379"/>
      <c r="N3691" s="379"/>
      <c r="O3691" s="379"/>
      <c r="P3691" s="379"/>
      <c r="Q3691" s="379"/>
      <c r="R3691" s="379"/>
      <c r="S3691" s="379"/>
      <c r="T3691" s="379"/>
      <c r="U3691" s="379"/>
      <c r="V3691" s="379"/>
      <c r="W3691" s="379"/>
      <c r="X3691" s="379"/>
      <c r="Y3691" s="379"/>
      <c r="Z3691" s="379"/>
      <c r="AA3691" s="380"/>
      <c r="AB3691" s="379"/>
      <c r="AC3691" s="379"/>
      <c r="AD3691" s="379"/>
      <c r="AE3691" s="381"/>
      <c r="AF3691" s="105"/>
      <c r="AG3691" s="381"/>
      <c r="AH3691" s="381"/>
      <c r="AI3691" s="381"/>
      <c r="AJ3691" s="381"/>
      <c r="AK3691" s="381"/>
      <c r="AL3691" s="381"/>
      <c r="AM3691" s="381"/>
    </row>
    <row r="3692" spans="1:39" x14ac:dyDescent="0.35">
      <c r="A3692" s="379"/>
      <c r="B3692" s="379"/>
      <c r="C3692" s="379"/>
      <c r="D3692" s="379"/>
      <c r="E3692" s="379"/>
      <c r="F3692" s="379"/>
      <c r="G3692" s="379"/>
      <c r="H3692" s="379"/>
      <c r="I3692" s="379"/>
      <c r="J3692" s="379"/>
      <c r="K3692" s="379"/>
      <c r="L3692" s="379"/>
      <c r="M3692" s="379"/>
      <c r="N3692" s="379"/>
      <c r="O3692" s="379"/>
      <c r="P3692" s="379"/>
      <c r="Q3692" s="379"/>
      <c r="R3692" s="379"/>
      <c r="S3692" s="379"/>
      <c r="T3692" s="379"/>
      <c r="U3692" s="379"/>
      <c r="V3692" s="379"/>
      <c r="W3692" s="379"/>
      <c r="X3692" s="379"/>
      <c r="Y3692" s="379"/>
      <c r="Z3692" s="379"/>
      <c r="AA3692" s="380"/>
      <c r="AB3692" s="379"/>
      <c r="AC3692" s="379"/>
      <c r="AD3692" s="379"/>
      <c r="AE3692" s="381"/>
      <c r="AF3692" s="105"/>
      <c r="AG3692" s="381"/>
      <c r="AH3692" s="381"/>
      <c r="AI3692" s="381"/>
      <c r="AJ3692" s="381"/>
      <c r="AK3692" s="381"/>
      <c r="AL3692" s="381"/>
      <c r="AM3692" s="381"/>
    </row>
    <row r="3693" spans="1:39" x14ac:dyDescent="0.35">
      <c r="A3693" s="379"/>
      <c r="B3693" s="379"/>
      <c r="C3693" s="379"/>
      <c r="D3693" s="379"/>
      <c r="E3693" s="379"/>
      <c r="F3693" s="379"/>
      <c r="G3693" s="379"/>
      <c r="H3693" s="379"/>
      <c r="I3693" s="379"/>
      <c r="J3693" s="379"/>
      <c r="K3693" s="379"/>
      <c r="L3693" s="379"/>
      <c r="M3693" s="379"/>
      <c r="N3693" s="379"/>
      <c r="O3693" s="379"/>
      <c r="P3693" s="379"/>
      <c r="Q3693" s="379"/>
      <c r="R3693" s="379"/>
      <c r="S3693" s="379"/>
      <c r="T3693" s="379"/>
      <c r="U3693" s="379"/>
      <c r="V3693" s="379"/>
      <c r="W3693" s="379"/>
      <c r="X3693" s="379"/>
      <c r="Y3693" s="379"/>
      <c r="Z3693" s="379"/>
      <c r="AA3693" s="380"/>
      <c r="AB3693" s="379"/>
      <c r="AC3693" s="379"/>
      <c r="AD3693" s="379"/>
      <c r="AE3693" s="381"/>
      <c r="AF3693" s="105"/>
      <c r="AG3693" s="381"/>
      <c r="AH3693" s="381"/>
      <c r="AI3693" s="381"/>
      <c r="AJ3693" s="381"/>
      <c r="AK3693" s="381"/>
      <c r="AL3693" s="381"/>
      <c r="AM3693" s="381"/>
    </row>
    <row r="3694" spans="1:39" x14ac:dyDescent="0.35">
      <c r="A3694" s="379"/>
      <c r="B3694" s="379"/>
      <c r="C3694" s="379"/>
      <c r="D3694" s="379"/>
      <c r="E3694" s="379"/>
      <c r="F3694" s="379"/>
      <c r="G3694" s="379"/>
      <c r="H3694" s="379"/>
      <c r="I3694" s="379"/>
      <c r="J3694" s="379"/>
      <c r="K3694" s="379"/>
      <c r="L3694" s="379"/>
      <c r="M3694" s="379"/>
      <c r="N3694" s="379"/>
      <c r="O3694" s="379"/>
      <c r="P3694" s="379"/>
      <c r="Q3694" s="379"/>
      <c r="R3694" s="379"/>
      <c r="S3694" s="379"/>
      <c r="T3694" s="379"/>
      <c r="U3694" s="379"/>
      <c r="V3694" s="379"/>
      <c r="W3694" s="379"/>
      <c r="X3694" s="379"/>
      <c r="Y3694" s="379"/>
      <c r="Z3694" s="379"/>
      <c r="AA3694" s="380"/>
      <c r="AB3694" s="379"/>
      <c r="AC3694" s="379"/>
      <c r="AD3694" s="379"/>
      <c r="AE3694" s="381"/>
      <c r="AF3694" s="105"/>
      <c r="AG3694" s="381"/>
      <c r="AH3694" s="381"/>
      <c r="AI3694" s="381"/>
      <c r="AJ3694" s="381"/>
      <c r="AK3694" s="381"/>
      <c r="AL3694" s="381"/>
      <c r="AM3694" s="381"/>
    </row>
    <row r="3695" spans="1:39" x14ac:dyDescent="0.35">
      <c r="A3695" s="379"/>
      <c r="B3695" s="379"/>
      <c r="C3695" s="379"/>
      <c r="D3695" s="379"/>
      <c r="E3695" s="379"/>
      <c r="F3695" s="379"/>
      <c r="G3695" s="379"/>
      <c r="H3695" s="379"/>
      <c r="I3695" s="379"/>
      <c r="J3695" s="379"/>
      <c r="K3695" s="379"/>
      <c r="L3695" s="379"/>
      <c r="M3695" s="379"/>
      <c r="N3695" s="379"/>
      <c r="O3695" s="379"/>
      <c r="P3695" s="379"/>
      <c r="Q3695" s="379"/>
      <c r="R3695" s="379"/>
      <c r="S3695" s="379"/>
      <c r="T3695" s="379"/>
      <c r="U3695" s="379"/>
      <c r="V3695" s="379"/>
      <c r="W3695" s="379"/>
      <c r="X3695" s="379"/>
      <c r="Y3695" s="379"/>
      <c r="Z3695" s="379"/>
      <c r="AA3695" s="380"/>
      <c r="AB3695" s="379"/>
      <c r="AC3695" s="379"/>
      <c r="AD3695" s="379"/>
      <c r="AE3695" s="381"/>
      <c r="AF3695" s="105"/>
      <c r="AG3695" s="381"/>
      <c r="AH3695" s="381"/>
      <c r="AI3695" s="381"/>
      <c r="AJ3695" s="381"/>
      <c r="AK3695" s="381"/>
      <c r="AL3695" s="381"/>
      <c r="AM3695" s="381"/>
    </row>
    <row r="3696" spans="1:39" x14ac:dyDescent="0.35">
      <c r="A3696" s="379"/>
      <c r="B3696" s="379"/>
      <c r="C3696" s="379"/>
      <c r="D3696" s="379"/>
      <c r="E3696" s="379"/>
      <c r="F3696" s="379"/>
      <c r="G3696" s="379"/>
      <c r="H3696" s="379"/>
      <c r="I3696" s="379"/>
      <c r="J3696" s="379"/>
      <c r="K3696" s="379"/>
      <c r="L3696" s="379"/>
      <c r="M3696" s="379"/>
      <c r="N3696" s="379"/>
      <c r="O3696" s="379"/>
      <c r="P3696" s="379"/>
      <c r="Q3696" s="379"/>
      <c r="R3696" s="379"/>
      <c r="S3696" s="379"/>
      <c r="T3696" s="379"/>
      <c r="U3696" s="379"/>
      <c r="V3696" s="379"/>
      <c r="W3696" s="379"/>
      <c r="X3696" s="379"/>
      <c r="Y3696" s="379"/>
      <c r="Z3696" s="379"/>
      <c r="AA3696" s="380"/>
      <c r="AB3696" s="379"/>
      <c r="AC3696" s="379"/>
      <c r="AD3696" s="379"/>
      <c r="AE3696" s="381"/>
      <c r="AF3696" s="105"/>
      <c r="AG3696" s="381"/>
      <c r="AH3696" s="381"/>
      <c r="AI3696" s="381"/>
      <c r="AJ3696" s="381"/>
      <c r="AK3696" s="381"/>
      <c r="AL3696" s="381"/>
      <c r="AM3696" s="381"/>
    </row>
    <row r="3697" spans="1:39" x14ac:dyDescent="0.35">
      <c r="A3697" s="379"/>
      <c r="B3697" s="379"/>
      <c r="C3697" s="379"/>
      <c r="D3697" s="379"/>
      <c r="E3697" s="379"/>
      <c r="F3697" s="379"/>
      <c r="G3697" s="379"/>
      <c r="H3697" s="379"/>
      <c r="I3697" s="379"/>
      <c r="J3697" s="379"/>
      <c r="K3697" s="379"/>
      <c r="L3697" s="379"/>
      <c r="M3697" s="379"/>
      <c r="N3697" s="379"/>
      <c r="O3697" s="379"/>
      <c r="P3697" s="379"/>
      <c r="Q3697" s="379"/>
      <c r="R3697" s="379"/>
      <c r="S3697" s="379"/>
      <c r="T3697" s="379"/>
      <c r="U3697" s="379"/>
      <c r="V3697" s="379"/>
      <c r="W3697" s="379"/>
      <c r="X3697" s="379"/>
      <c r="Y3697" s="379"/>
      <c r="Z3697" s="379"/>
      <c r="AA3697" s="380"/>
      <c r="AB3697" s="379"/>
      <c r="AC3697" s="379"/>
      <c r="AD3697" s="379"/>
      <c r="AE3697" s="381"/>
      <c r="AF3697" s="105"/>
      <c r="AG3697" s="381"/>
      <c r="AH3697" s="381"/>
      <c r="AI3697" s="381"/>
      <c r="AJ3697" s="381"/>
      <c r="AK3697" s="381"/>
      <c r="AL3697" s="381"/>
      <c r="AM3697" s="381"/>
    </row>
    <row r="3698" spans="1:39" x14ac:dyDescent="0.35">
      <c r="A3698" s="379"/>
      <c r="B3698" s="379"/>
      <c r="C3698" s="379"/>
      <c r="D3698" s="379"/>
      <c r="E3698" s="379"/>
      <c r="F3698" s="379"/>
      <c r="G3698" s="379"/>
      <c r="H3698" s="379"/>
      <c r="I3698" s="379"/>
      <c r="J3698" s="379"/>
      <c r="K3698" s="379"/>
      <c r="L3698" s="379"/>
      <c r="M3698" s="379"/>
      <c r="N3698" s="379"/>
      <c r="O3698" s="379"/>
      <c r="P3698" s="379"/>
      <c r="Q3698" s="379"/>
      <c r="R3698" s="379"/>
      <c r="S3698" s="379"/>
      <c r="T3698" s="379"/>
      <c r="U3698" s="379"/>
      <c r="V3698" s="379"/>
      <c r="W3698" s="379"/>
      <c r="X3698" s="379"/>
      <c r="Y3698" s="379"/>
      <c r="Z3698" s="379"/>
      <c r="AA3698" s="380"/>
      <c r="AB3698" s="379"/>
      <c r="AC3698" s="379"/>
      <c r="AD3698" s="379"/>
      <c r="AE3698" s="381"/>
      <c r="AF3698" s="105"/>
      <c r="AG3698" s="381"/>
      <c r="AH3698" s="381"/>
      <c r="AI3698" s="381"/>
      <c r="AJ3698" s="381"/>
      <c r="AK3698" s="381"/>
      <c r="AL3698" s="381"/>
      <c r="AM3698" s="381"/>
    </row>
    <row r="3699" spans="1:39" x14ac:dyDescent="0.35">
      <c r="A3699" s="379"/>
      <c r="B3699" s="379"/>
      <c r="C3699" s="379"/>
      <c r="D3699" s="379"/>
      <c r="E3699" s="379"/>
      <c r="F3699" s="379"/>
      <c r="G3699" s="379"/>
      <c r="H3699" s="379"/>
      <c r="I3699" s="379"/>
      <c r="J3699" s="379"/>
      <c r="K3699" s="379"/>
      <c r="L3699" s="379"/>
      <c r="M3699" s="379"/>
      <c r="N3699" s="379"/>
      <c r="O3699" s="379"/>
      <c r="P3699" s="379"/>
      <c r="Q3699" s="379"/>
      <c r="R3699" s="379"/>
      <c r="S3699" s="379"/>
      <c r="T3699" s="379"/>
      <c r="U3699" s="379"/>
      <c r="V3699" s="379"/>
      <c r="W3699" s="379"/>
      <c r="X3699" s="379"/>
      <c r="Y3699" s="379"/>
      <c r="Z3699" s="379"/>
      <c r="AA3699" s="380"/>
      <c r="AB3699" s="379"/>
      <c r="AC3699" s="379"/>
      <c r="AD3699" s="379"/>
      <c r="AE3699" s="381"/>
      <c r="AF3699" s="105"/>
      <c r="AG3699" s="381"/>
      <c r="AH3699" s="381"/>
      <c r="AI3699" s="381"/>
      <c r="AJ3699" s="381"/>
      <c r="AK3699" s="381"/>
      <c r="AL3699" s="381"/>
      <c r="AM3699" s="381"/>
    </row>
    <row r="3700" spans="1:39" x14ac:dyDescent="0.35">
      <c r="A3700" s="379"/>
      <c r="B3700" s="379"/>
      <c r="C3700" s="379"/>
      <c r="D3700" s="379"/>
      <c r="E3700" s="379"/>
      <c r="F3700" s="379"/>
      <c r="G3700" s="379"/>
      <c r="H3700" s="379"/>
      <c r="I3700" s="379"/>
      <c r="J3700" s="379"/>
      <c r="K3700" s="379"/>
      <c r="L3700" s="379"/>
      <c r="M3700" s="379"/>
      <c r="N3700" s="379"/>
      <c r="O3700" s="379"/>
      <c r="P3700" s="379"/>
      <c r="Q3700" s="379"/>
      <c r="R3700" s="379"/>
      <c r="S3700" s="379"/>
      <c r="T3700" s="379"/>
      <c r="U3700" s="379"/>
      <c r="V3700" s="379"/>
      <c r="W3700" s="379"/>
      <c r="X3700" s="379"/>
      <c r="Y3700" s="379"/>
      <c r="Z3700" s="379"/>
      <c r="AA3700" s="380"/>
      <c r="AB3700" s="379"/>
      <c r="AC3700" s="379"/>
      <c r="AD3700" s="379"/>
      <c r="AE3700" s="381"/>
      <c r="AF3700" s="105"/>
      <c r="AG3700" s="381"/>
      <c r="AH3700" s="381"/>
      <c r="AI3700" s="381"/>
      <c r="AJ3700" s="381"/>
      <c r="AK3700" s="381"/>
      <c r="AL3700" s="381"/>
      <c r="AM3700" s="381"/>
    </row>
    <row r="3701" spans="1:39" x14ac:dyDescent="0.35">
      <c r="A3701" s="379"/>
      <c r="B3701" s="379"/>
      <c r="C3701" s="379"/>
      <c r="D3701" s="379"/>
      <c r="E3701" s="379"/>
      <c r="F3701" s="379"/>
      <c r="G3701" s="379"/>
      <c r="H3701" s="379"/>
      <c r="I3701" s="379"/>
      <c r="J3701" s="379"/>
      <c r="K3701" s="379"/>
      <c r="L3701" s="379"/>
      <c r="M3701" s="379"/>
      <c r="N3701" s="379"/>
      <c r="O3701" s="379"/>
      <c r="P3701" s="379"/>
      <c r="Q3701" s="379"/>
      <c r="R3701" s="379"/>
      <c r="S3701" s="379"/>
      <c r="T3701" s="379"/>
      <c r="U3701" s="379"/>
      <c r="V3701" s="379"/>
      <c r="W3701" s="379"/>
      <c r="X3701" s="379"/>
      <c r="Y3701" s="379"/>
      <c r="Z3701" s="379"/>
      <c r="AA3701" s="380"/>
      <c r="AB3701" s="379"/>
      <c r="AC3701" s="379"/>
      <c r="AD3701" s="379"/>
      <c r="AE3701" s="381"/>
      <c r="AF3701" s="105"/>
      <c r="AG3701" s="381"/>
      <c r="AH3701" s="381"/>
      <c r="AI3701" s="381"/>
      <c r="AJ3701" s="381"/>
      <c r="AK3701" s="381"/>
      <c r="AL3701" s="381"/>
      <c r="AM3701" s="381"/>
    </row>
    <row r="3702" spans="1:39" x14ac:dyDescent="0.35">
      <c r="A3702" s="379"/>
      <c r="B3702" s="379"/>
      <c r="C3702" s="379"/>
      <c r="D3702" s="379"/>
      <c r="E3702" s="379"/>
      <c r="F3702" s="379"/>
      <c r="G3702" s="379"/>
      <c r="H3702" s="379"/>
      <c r="I3702" s="379"/>
      <c r="J3702" s="379"/>
      <c r="K3702" s="379"/>
      <c r="L3702" s="379"/>
      <c r="M3702" s="379"/>
      <c r="N3702" s="379"/>
      <c r="O3702" s="379"/>
      <c r="P3702" s="379"/>
      <c r="Q3702" s="379"/>
      <c r="R3702" s="379"/>
      <c r="S3702" s="379"/>
      <c r="T3702" s="379"/>
      <c r="U3702" s="379"/>
      <c r="V3702" s="379"/>
      <c r="W3702" s="379"/>
      <c r="X3702" s="379"/>
      <c r="Y3702" s="379"/>
      <c r="Z3702" s="379"/>
      <c r="AA3702" s="380"/>
      <c r="AB3702" s="379"/>
      <c r="AC3702" s="379"/>
      <c r="AD3702" s="379"/>
      <c r="AE3702" s="381"/>
      <c r="AF3702" s="105"/>
      <c r="AG3702" s="381"/>
      <c r="AH3702" s="381"/>
      <c r="AI3702" s="381"/>
      <c r="AJ3702" s="381"/>
      <c r="AK3702" s="381"/>
      <c r="AL3702" s="381"/>
      <c r="AM3702" s="381"/>
    </row>
    <row r="3703" spans="1:39" x14ac:dyDescent="0.35">
      <c r="A3703" s="379"/>
      <c r="B3703" s="379"/>
      <c r="C3703" s="379"/>
      <c r="D3703" s="379"/>
      <c r="E3703" s="379"/>
      <c r="F3703" s="379"/>
      <c r="G3703" s="379"/>
      <c r="H3703" s="379"/>
      <c r="I3703" s="379"/>
      <c r="J3703" s="379"/>
      <c r="K3703" s="379"/>
      <c r="L3703" s="379"/>
      <c r="M3703" s="379"/>
      <c r="N3703" s="379"/>
      <c r="O3703" s="379"/>
      <c r="P3703" s="379"/>
      <c r="Q3703" s="379"/>
      <c r="R3703" s="379"/>
      <c r="S3703" s="379"/>
      <c r="T3703" s="379"/>
      <c r="U3703" s="379"/>
      <c r="V3703" s="379"/>
      <c r="W3703" s="379"/>
      <c r="X3703" s="379"/>
      <c r="Y3703" s="379"/>
      <c r="Z3703" s="379"/>
      <c r="AA3703" s="380"/>
      <c r="AB3703" s="379"/>
      <c r="AC3703" s="379"/>
      <c r="AD3703" s="379"/>
      <c r="AE3703" s="381"/>
      <c r="AF3703" s="105"/>
      <c r="AG3703" s="381"/>
      <c r="AH3703" s="381"/>
      <c r="AI3703" s="381"/>
      <c r="AJ3703" s="381"/>
      <c r="AK3703" s="381"/>
      <c r="AL3703" s="381"/>
      <c r="AM3703" s="381"/>
    </row>
    <row r="3704" spans="1:39" x14ac:dyDescent="0.35">
      <c r="A3704" s="379"/>
      <c r="B3704" s="379"/>
      <c r="C3704" s="379"/>
      <c r="D3704" s="379"/>
      <c r="E3704" s="379"/>
      <c r="F3704" s="379"/>
      <c r="G3704" s="379"/>
      <c r="H3704" s="379"/>
      <c r="I3704" s="379"/>
      <c r="J3704" s="379"/>
      <c r="K3704" s="379"/>
      <c r="L3704" s="379"/>
      <c r="M3704" s="379"/>
      <c r="N3704" s="379"/>
      <c r="O3704" s="379"/>
      <c r="P3704" s="379"/>
      <c r="Q3704" s="379"/>
      <c r="R3704" s="379"/>
      <c r="S3704" s="379"/>
      <c r="T3704" s="379"/>
      <c r="U3704" s="379"/>
      <c r="V3704" s="379"/>
      <c r="W3704" s="379"/>
      <c r="X3704" s="379"/>
      <c r="Y3704" s="379"/>
      <c r="Z3704" s="379"/>
      <c r="AA3704" s="380"/>
      <c r="AB3704" s="379"/>
      <c r="AC3704" s="379"/>
      <c r="AD3704" s="379"/>
      <c r="AE3704" s="381"/>
      <c r="AF3704" s="105"/>
      <c r="AG3704" s="381"/>
      <c r="AH3704" s="381"/>
      <c r="AI3704" s="381"/>
      <c r="AJ3704" s="381"/>
      <c r="AK3704" s="381"/>
      <c r="AL3704" s="381"/>
      <c r="AM3704" s="381"/>
    </row>
    <row r="3705" spans="1:39" x14ac:dyDescent="0.35">
      <c r="A3705" s="379"/>
      <c r="B3705" s="379"/>
      <c r="C3705" s="379"/>
      <c r="D3705" s="379"/>
      <c r="E3705" s="379"/>
      <c r="F3705" s="379"/>
      <c r="G3705" s="379"/>
      <c r="H3705" s="379"/>
      <c r="I3705" s="379"/>
      <c r="J3705" s="379"/>
      <c r="K3705" s="379"/>
      <c r="L3705" s="379"/>
      <c r="M3705" s="379"/>
      <c r="N3705" s="379"/>
      <c r="O3705" s="379"/>
      <c r="P3705" s="379"/>
      <c r="Q3705" s="379"/>
      <c r="R3705" s="379"/>
      <c r="S3705" s="379"/>
      <c r="T3705" s="379"/>
      <c r="U3705" s="379"/>
      <c r="V3705" s="379"/>
      <c r="W3705" s="379"/>
      <c r="X3705" s="379"/>
      <c r="Y3705" s="379"/>
      <c r="Z3705" s="379"/>
      <c r="AA3705" s="380"/>
      <c r="AB3705" s="379"/>
      <c r="AC3705" s="379"/>
      <c r="AD3705" s="379"/>
      <c r="AE3705" s="381"/>
      <c r="AF3705" s="105"/>
      <c r="AG3705" s="381"/>
      <c r="AH3705" s="381"/>
      <c r="AI3705" s="381"/>
      <c r="AJ3705" s="381"/>
      <c r="AK3705" s="381"/>
      <c r="AL3705" s="381"/>
      <c r="AM3705" s="381"/>
    </row>
    <row r="3706" spans="1:39" x14ac:dyDescent="0.35">
      <c r="A3706" s="379"/>
      <c r="B3706" s="379"/>
      <c r="C3706" s="379"/>
      <c r="D3706" s="379"/>
      <c r="E3706" s="379"/>
      <c r="F3706" s="379"/>
      <c r="G3706" s="379"/>
      <c r="H3706" s="379"/>
      <c r="I3706" s="379"/>
      <c r="J3706" s="379"/>
      <c r="K3706" s="379"/>
      <c r="L3706" s="379"/>
      <c r="M3706" s="379"/>
      <c r="N3706" s="379"/>
      <c r="O3706" s="379"/>
      <c r="P3706" s="379"/>
      <c r="Q3706" s="379"/>
      <c r="R3706" s="379"/>
      <c r="S3706" s="379"/>
      <c r="T3706" s="379"/>
      <c r="U3706" s="379"/>
      <c r="V3706" s="379"/>
      <c r="W3706" s="379"/>
      <c r="X3706" s="379"/>
      <c r="Y3706" s="379"/>
      <c r="Z3706" s="379"/>
      <c r="AA3706" s="380"/>
      <c r="AB3706" s="379"/>
      <c r="AC3706" s="379"/>
      <c r="AD3706" s="379"/>
      <c r="AE3706" s="381"/>
      <c r="AF3706" s="105"/>
      <c r="AG3706" s="381"/>
      <c r="AH3706" s="381"/>
      <c r="AI3706" s="381"/>
      <c r="AJ3706" s="381"/>
      <c r="AK3706" s="381"/>
      <c r="AL3706" s="381"/>
      <c r="AM3706" s="381"/>
    </row>
    <row r="3707" spans="1:39" x14ac:dyDescent="0.35">
      <c r="A3707" s="379"/>
      <c r="B3707" s="379"/>
      <c r="C3707" s="379"/>
      <c r="D3707" s="379"/>
      <c r="E3707" s="379"/>
      <c r="F3707" s="379"/>
      <c r="G3707" s="379"/>
      <c r="H3707" s="379"/>
      <c r="I3707" s="379"/>
      <c r="J3707" s="379"/>
      <c r="K3707" s="379"/>
      <c r="L3707" s="379"/>
      <c r="M3707" s="379"/>
      <c r="N3707" s="379"/>
      <c r="O3707" s="379"/>
      <c r="P3707" s="379"/>
      <c r="Q3707" s="379"/>
      <c r="R3707" s="379"/>
      <c r="S3707" s="379"/>
      <c r="T3707" s="379"/>
      <c r="U3707" s="379"/>
      <c r="V3707" s="379"/>
      <c r="W3707" s="379"/>
      <c r="X3707" s="379"/>
      <c r="Y3707" s="379"/>
      <c r="Z3707" s="379"/>
      <c r="AA3707" s="380"/>
      <c r="AB3707" s="379"/>
      <c r="AC3707" s="379"/>
      <c r="AD3707" s="379"/>
      <c r="AE3707" s="381"/>
      <c r="AF3707" s="105"/>
      <c r="AG3707" s="381"/>
      <c r="AH3707" s="381"/>
      <c r="AI3707" s="381"/>
      <c r="AJ3707" s="381"/>
      <c r="AK3707" s="381"/>
      <c r="AL3707" s="381"/>
      <c r="AM3707" s="381"/>
    </row>
    <row r="3708" spans="1:39" x14ac:dyDescent="0.35">
      <c r="A3708" s="379"/>
      <c r="B3708" s="379"/>
      <c r="C3708" s="379"/>
      <c r="D3708" s="379"/>
      <c r="E3708" s="379"/>
      <c r="F3708" s="379"/>
      <c r="G3708" s="379"/>
      <c r="H3708" s="379"/>
      <c r="I3708" s="379"/>
      <c r="J3708" s="379"/>
      <c r="K3708" s="379"/>
      <c r="L3708" s="379"/>
      <c r="M3708" s="379"/>
      <c r="N3708" s="379"/>
      <c r="O3708" s="379"/>
      <c r="P3708" s="379"/>
      <c r="Q3708" s="379"/>
      <c r="R3708" s="379"/>
      <c r="S3708" s="379"/>
      <c r="T3708" s="379"/>
      <c r="U3708" s="379"/>
      <c r="V3708" s="379"/>
      <c r="W3708" s="379"/>
      <c r="X3708" s="379"/>
      <c r="Y3708" s="379"/>
      <c r="Z3708" s="379"/>
      <c r="AA3708" s="380"/>
      <c r="AB3708" s="379"/>
      <c r="AC3708" s="379"/>
      <c r="AD3708" s="379"/>
      <c r="AE3708" s="381"/>
      <c r="AF3708" s="105"/>
      <c r="AG3708" s="381"/>
      <c r="AH3708" s="381"/>
      <c r="AI3708" s="381"/>
      <c r="AJ3708" s="381"/>
      <c r="AK3708" s="381"/>
      <c r="AL3708" s="381"/>
      <c r="AM3708" s="381"/>
    </row>
    <row r="3709" spans="1:39" x14ac:dyDescent="0.35">
      <c r="A3709" s="379"/>
      <c r="B3709" s="379"/>
      <c r="C3709" s="379"/>
      <c r="D3709" s="379"/>
      <c r="E3709" s="379"/>
      <c r="F3709" s="379"/>
      <c r="G3709" s="379"/>
      <c r="H3709" s="379"/>
      <c r="I3709" s="379"/>
      <c r="J3709" s="379"/>
      <c r="K3709" s="379"/>
      <c r="L3709" s="379"/>
      <c r="M3709" s="379"/>
      <c r="N3709" s="379"/>
      <c r="O3709" s="379"/>
      <c r="P3709" s="379"/>
      <c r="Q3709" s="379"/>
      <c r="R3709" s="379"/>
      <c r="S3709" s="379"/>
      <c r="T3709" s="379"/>
      <c r="U3709" s="379"/>
      <c r="V3709" s="379"/>
      <c r="W3709" s="379"/>
      <c r="X3709" s="379"/>
      <c r="Y3709" s="379"/>
      <c r="Z3709" s="379"/>
      <c r="AA3709" s="380"/>
      <c r="AB3709" s="379"/>
      <c r="AC3709" s="379"/>
      <c r="AD3709" s="379"/>
      <c r="AE3709" s="381"/>
      <c r="AF3709" s="105"/>
      <c r="AG3709" s="381"/>
      <c r="AH3709" s="381"/>
      <c r="AI3709" s="381"/>
      <c r="AJ3709" s="381"/>
      <c r="AK3709" s="381"/>
      <c r="AL3709" s="381"/>
      <c r="AM3709" s="381"/>
    </row>
    <row r="3710" spans="1:39" x14ac:dyDescent="0.35">
      <c r="A3710" s="379"/>
      <c r="B3710" s="379"/>
      <c r="C3710" s="379"/>
      <c r="D3710" s="379"/>
      <c r="E3710" s="379"/>
      <c r="F3710" s="379"/>
      <c r="G3710" s="379"/>
      <c r="H3710" s="379"/>
      <c r="I3710" s="379"/>
      <c r="J3710" s="379"/>
      <c r="K3710" s="379"/>
      <c r="L3710" s="379"/>
      <c r="M3710" s="379"/>
      <c r="N3710" s="379"/>
      <c r="O3710" s="379"/>
      <c r="P3710" s="379"/>
      <c r="Q3710" s="379"/>
      <c r="R3710" s="379"/>
      <c r="S3710" s="379"/>
      <c r="T3710" s="379"/>
      <c r="U3710" s="379"/>
      <c r="V3710" s="379"/>
      <c r="W3710" s="379"/>
      <c r="X3710" s="379"/>
      <c r="Y3710" s="379"/>
      <c r="Z3710" s="379"/>
      <c r="AA3710" s="380"/>
      <c r="AB3710" s="379"/>
      <c r="AC3710" s="379"/>
      <c r="AD3710" s="379"/>
      <c r="AE3710" s="381"/>
      <c r="AF3710" s="105"/>
      <c r="AG3710" s="381"/>
      <c r="AH3710" s="381"/>
      <c r="AI3710" s="381"/>
      <c r="AJ3710" s="381"/>
      <c r="AK3710" s="381"/>
      <c r="AL3710" s="381"/>
      <c r="AM3710" s="381"/>
    </row>
    <row r="3711" spans="1:39" x14ac:dyDescent="0.35">
      <c r="A3711" s="379"/>
      <c r="B3711" s="379"/>
      <c r="C3711" s="379"/>
      <c r="D3711" s="379"/>
      <c r="E3711" s="379"/>
      <c r="F3711" s="379"/>
      <c r="G3711" s="379"/>
      <c r="H3711" s="379"/>
      <c r="I3711" s="379"/>
      <c r="J3711" s="379"/>
      <c r="K3711" s="379"/>
      <c r="L3711" s="379"/>
      <c r="M3711" s="379"/>
      <c r="N3711" s="379"/>
      <c r="O3711" s="379"/>
      <c r="P3711" s="379"/>
      <c r="Q3711" s="379"/>
      <c r="R3711" s="379"/>
      <c r="S3711" s="379"/>
      <c r="T3711" s="379"/>
      <c r="U3711" s="379"/>
      <c r="V3711" s="379"/>
      <c r="W3711" s="379"/>
      <c r="X3711" s="379"/>
      <c r="Y3711" s="379"/>
      <c r="Z3711" s="379"/>
      <c r="AA3711" s="380"/>
      <c r="AB3711" s="379"/>
      <c r="AC3711" s="379"/>
      <c r="AD3711" s="379"/>
      <c r="AE3711" s="381"/>
      <c r="AF3711" s="105"/>
      <c r="AG3711" s="381"/>
      <c r="AH3711" s="381"/>
      <c r="AI3711" s="381"/>
      <c r="AJ3711" s="381"/>
      <c r="AK3711" s="381"/>
      <c r="AL3711" s="381"/>
      <c r="AM3711" s="381"/>
    </row>
    <row r="3712" spans="1:39" x14ac:dyDescent="0.35">
      <c r="A3712" s="379"/>
      <c r="B3712" s="379"/>
      <c r="C3712" s="379"/>
      <c r="D3712" s="379"/>
      <c r="E3712" s="379"/>
      <c r="F3712" s="379"/>
      <c r="G3712" s="379"/>
      <c r="H3712" s="379"/>
      <c r="I3712" s="379"/>
      <c r="J3712" s="379"/>
      <c r="K3712" s="379"/>
      <c r="L3712" s="379"/>
      <c r="M3712" s="379"/>
      <c r="N3712" s="379"/>
      <c r="O3712" s="379"/>
      <c r="P3712" s="379"/>
      <c r="Q3712" s="379"/>
      <c r="R3712" s="379"/>
      <c r="S3712" s="379"/>
      <c r="T3712" s="379"/>
      <c r="U3712" s="379"/>
      <c r="V3712" s="379"/>
      <c r="W3712" s="379"/>
      <c r="X3712" s="379"/>
      <c r="Y3712" s="379"/>
      <c r="Z3712" s="379"/>
      <c r="AA3712" s="380"/>
      <c r="AB3712" s="379"/>
      <c r="AC3712" s="379"/>
      <c r="AD3712" s="379"/>
      <c r="AE3712" s="381"/>
      <c r="AF3712" s="105"/>
      <c r="AG3712" s="381"/>
      <c r="AH3712" s="381"/>
      <c r="AI3712" s="381"/>
      <c r="AJ3712" s="381"/>
      <c r="AK3712" s="381"/>
      <c r="AL3712" s="381"/>
      <c r="AM3712" s="381"/>
    </row>
    <row r="3713" spans="1:39" x14ac:dyDescent="0.35">
      <c r="A3713" s="379"/>
      <c r="B3713" s="379"/>
      <c r="C3713" s="379"/>
      <c r="D3713" s="379"/>
      <c r="E3713" s="379"/>
      <c r="F3713" s="379"/>
      <c r="G3713" s="379"/>
      <c r="H3713" s="379"/>
      <c r="I3713" s="379"/>
      <c r="J3713" s="379"/>
      <c r="K3713" s="379"/>
      <c r="L3713" s="379"/>
      <c r="M3713" s="379"/>
      <c r="N3713" s="379"/>
      <c r="O3713" s="379"/>
      <c r="P3713" s="379"/>
      <c r="Q3713" s="379"/>
      <c r="R3713" s="379"/>
      <c r="S3713" s="379"/>
      <c r="T3713" s="379"/>
      <c r="U3713" s="379"/>
      <c r="V3713" s="379"/>
      <c r="W3713" s="379"/>
      <c r="X3713" s="379"/>
      <c r="Y3713" s="379"/>
      <c r="Z3713" s="379"/>
      <c r="AA3713" s="380"/>
      <c r="AB3713" s="379"/>
      <c r="AC3713" s="379"/>
      <c r="AD3713" s="379"/>
      <c r="AE3713" s="381"/>
      <c r="AF3713" s="105"/>
      <c r="AG3713" s="381"/>
      <c r="AH3713" s="381"/>
      <c r="AI3713" s="381"/>
      <c r="AJ3713" s="381"/>
      <c r="AK3713" s="381"/>
      <c r="AL3713" s="381"/>
      <c r="AM3713" s="381"/>
    </row>
    <row r="3714" spans="1:39" x14ac:dyDescent="0.35">
      <c r="A3714" s="379"/>
      <c r="B3714" s="379"/>
      <c r="C3714" s="379"/>
      <c r="D3714" s="379"/>
      <c r="E3714" s="379"/>
      <c r="F3714" s="379"/>
      <c r="G3714" s="379"/>
      <c r="H3714" s="379"/>
      <c r="I3714" s="379"/>
      <c r="J3714" s="379"/>
      <c r="K3714" s="379"/>
      <c r="L3714" s="379"/>
      <c r="M3714" s="379"/>
      <c r="N3714" s="379"/>
      <c r="O3714" s="379"/>
      <c r="P3714" s="379"/>
      <c r="Q3714" s="379"/>
      <c r="R3714" s="379"/>
      <c r="S3714" s="379"/>
      <c r="T3714" s="379"/>
      <c r="U3714" s="379"/>
      <c r="V3714" s="379"/>
      <c r="W3714" s="379"/>
      <c r="X3714" s="379"/>
      <c r="Y3714" s="379"/>
      <c r="Z3714" s="379"/>
      <c r="AA3714" s="380"/>
      <c r="AB3714" s="379"/>
      <c r="AC3714" s="379"/>
      <c r="AD3714" s="379"/>
      <c r="AE3714" s="381"/>
      <c r="AF3714" s="105"/>
      <c r="AG3714" s="381"/>
      <c r="AH3714" s="381"/>
      <c r="AI3714" s="381"/>
      <c r="AJ3714" s="381"/>
      <c r="AK3714" s="381"/>
      <c r="AL3714" s="381"/>
      <c r="AM3714" s="381"/>
    </row>
    <row r="3715" spans="1:39" x14ac:dyDescent="0.35">
      <c r="A3715" s="379"/>
      <c r="B3715" s="379"/>
      <c r="C3715" s="379"/>
      <c r="D3715" s="379"/>
      <c r="E3715" s="379"/>
      <c r="F3715" s="379"/>
      <c r="G3715" s="379"/>
      <c r="H3715" s="379"/>
      <c r="I3715" s="379"/>
      <c r="J3715" s="379"/>
      <c r="K3715" s="379"/>
      <c r="L3715" s="379"/>
      <c r="M3715" s="379"/>
      <c r="N3715" s="379"/>
      <c r="O3715" s="379"/>
      <c r="P3715" s="379"/>
      <c r="Q3715" s="379"/>
      <c r="R3715" s="379"/>
      <c r="S3715" s="379"/>
      <c r="T3715" s="379"/>
      <c r="U3715" s="379"/>
      <c r="V3715" s="379"/>
      <c r="W3715" s="379"/>
      <c r="X3715" s="379"/>
      <c r="Y3715" s="379"/>
      <c r="Z3715" s="379"/>
      <c r="AA3715" s="380"/>
      <c r="AB3715" s="379"/>
      <c r="AC3715" s="379"/>
      <c r="AD3715" s="379"/>
      <c r="AE3715" s="381"/>
      <c r="AF3715" s="105"/>
      <c r="AG3715" s="381"/>
      <c r="AH3715" s="381"/>
      <c r="AI3715" s="381"/>
      <c r="AJ3715" s="381"/>
      <c r="AK3715" s="381"/>
      <c r="AL3715" s="381"/>
      <c r="AM3715" s="381"/>
    </row>
    <row r="3716" spans="1:39" x14ac:dyDescent="0.35">
      <c r="A3716" s="379"/>
      <c r="B3716" s="379"/>
      <c r="C3716" s="379"/>
      <c r="D3716" s="379"/>
      <c r="E3716" s="379"/>
      <c r="F3716" s="379"/>
      <c r="G3716" s="379"/>
      <c r="H3716" s="379"/>
      <c r="I3716" s="379"/>
      <c r="J3716" s="379"/>
      <c r="K3716" s="379"/>
      <c r="L3716" s="379"/>
      <c r="M3716" s="379"/>
      <c r="N3716" s="379"/>
      <c r="O3716" s="379"/>
      <c r="P3716" s="379"/>
      <c r="Q3716" s="379"/>
      <c r="R3716" s="379"/>
      <c r="S3716" s="379"/>
      <c r="T3716" s="379"/>
      <c r="U3716" s="379"/>
      <c r="V3716" s="379"/>
      <c r="W3716" s="379"/>
      <c r="X3716" s="379"/>
      <c r="Y3716" s="379"/>
      <c r="Z3716" s="379"/>
      <c r="AA3716" s="380"/>
      <c r="AB3716" s="379"/>
      <c r="AC3716" s="379"/>
      <c r="AD3716" s="379"/>
      <c r="AE3716" s="381"/>
      <c r="AF3716" s="105"/>
      <c r="AG3716" s="381"/>
      <c r="AH3716" s="381"/>
      <c r="AI3716" s="381"/>
      <c r="AJ3716" s="381"/>
      <c r="AK3716" s="381"/>
      <c r="AL3716" s="381"/>
      <c r="AM3716" s="381"/>
    </row>
    <row r="3717" spans="1:39" x14ac:dyDescent="0.35">
      <c r="A3717" s="379"/>
      <c r="B3717" s="379"/>
      <c r="C3717" s="379"/>
      <c r="D3717" s="379"/>
      <c r="E3717" s="379"/>
      <c r="F3717" s="379"/>
      <c r="G3717" s="379"/>
      <c r="H3717" s="379"/>
      <c r="I3717" s="379"/>
      <c r="J3717" s="379"/>
      <c r="K3717" s="379"/>
      <c r="L3717" s="379"/>
      <c r="M3717" s="379"/>
      <c r="N3717" s="379"/>
      <c r="O3717" s="379"/>
      <c r="P3717" s="379"/>
      <c r="Q3717" s="379"/>
      <c r="R3717" s="379"/>
      <c r="S3717" s="379"/>
      <c r="T3717" s="379"/>
      <c r="U3717" s="379"/>
      <c r="V3717" s="379"/>
      <c r="W3717" s="379"/>
      <c r="X3717" s="379"/>
      <c r="Y3717" s="379"/>
      <c r="Z3717" s="379"/>
      <c r="AA3717" s="380"/>
      <c r="AB3717" s="379"/>
      <c r="AC3717" s="379"/>
      <c r="AD3717" s="379"/>
      <c r="AE3717" s="381"/>
      <c r="AF3717" s="105"/>
      <c r="AG3717" s="381"/>
      <c r="AH3717" s="381"/>
      <c r="AI3717" s="381"/>
      <c r="AJ3717" s="381"/>
      <c r="AK3717" s="381"/>
      <c r="AL3717" s="381"/>
      <c r="AM3717" s="381"/>
    </row>
    <row r="3718" spans="1:39" x14ac:dyDescent="0.35">
      <c r="A3718" s="379"/>
      <c r="B3718" s="379"/>
      <c r="C3718" s="379"/>
      <c r="D3718" s="379"/>
      <c r="E3718" s="379"/>
      <c r="F3718" s="379"/>
      <c r="G3718" s="379"/>
      <c r="H3718" s="379"/>
      <c r="I3718" s="379"/>
      <c r="J3718" s="379"/>
      <c r="K3718" s="379"/>
      <c r="L3718" s="379"/>
      <c r="M3718" s="379"/>
      <c r="N3718" s="379"/>
      <c r="O3718" s="379"/>
      <c r="P3718" s="379"/>
      <c r="Q3718" s="379"/>
      <c r="R3718" s="379"/>
      <c r="S3718" s="379"/>
      <c r="T3718" s="379"/>
      <c r="U3718" s="379"/>
      <c r="V3718" s="379"/>
      <c r="W3718" s="379"/>
      <c r="X3718" s="379"/>
      <c r="Y3718" s="379"/>
      <c r="Z3718" s="379"/>
      <c r="AA3718" s="380"/>
      <c r="AB3718" s="379"/>
      <c r="AC3718" s="379"/>
      <c r="AD3718" s="379"/>
      <c r="AE3718" s="381"/>
      <c r="AF3718" s="105"/>
      <c r="AG3718" s="381"/>
      <c r="AH3718" s="381"/>
      <c r="AI3718" s="381"/>
      <c r="AJ3718" s="381"/>
      <c r="AK3718" s="381"/>
      <c r="AL3718" s="381"/>
      <c r="AM3718" s="381"/>
    </row>
    <row r="3719" spans="1:39" x14ac:dyDescent="0.35">
      <c r="A3719" s="379"/>
      <c r="B3719" s="379"/>
      <c r="C3719" s="379"/>
      <c r="D3719" s="379"/>
      <c r="E3719" s="379"/>
      <c r="F3719" s="379"/>
      <c r="G3719" s="379"/>
      <c r="H3719" s="379"/>
      <c r="I3719" s="379"/>
      <c r="J3719" s="379"/>
      <c r="K3719" s="379"/>
      <c r="L3719" s="379"/>
      <c r="M3719" s="379"/>
      <c r="N3719" s="379"/>
      <c r="O3719" s="379"/>
      <c r="P3719" s="379"/>
      <c r="Q3719" s="379"/>
      <c r="R3719" s="379"/>
      <c r="S3719" s="379"/>
      <c r="T3719" s="379"/>
      <c r="U3719" s="379"/>
      <c r="V3719" s="379"/>
      <c r="W3719" s="379"/>
      <c r="X3719" s="379"/>
      <c r="Y3719" s="379"/>
      <c r="Z3719" s="379"/>
      <c r="AA3719" s="380"/>
      <c r="AB3719" s="379"/>
      <c r="AC3719" s="379"/>
      <c r="AD3719" s="379"/>
      <c r="AE3719" s="381"/>
      <c r="AF3719" s="105"/>
      <c r="AG3719" s="381"/>
      <c r="AH3719" s="381"/>
      <c r="AI3719" s="381"/>
      <c r="AJ3719" s="381"/>
      <c r="AK3719" s="381"/>
      <c r="AL3719" s="381"/>
      <c r="AM3719" s="381"/>
    </row>
    <row r="3720" spans="1:39" x14ac:dyDescent="0.35">
      <c r="A3720" s="379"/>
      <c r="B3720" s="379"/>
      <c r="C3720" s="379"/>
      <c r="D3720" s="379"/>
      <c r="E3720" s="379"/>
      <c r="F3720" s="379"/>
      <c r="G3720" s="379"/>
      <c r="H3720" s="379"/>
      <c r="I3720" s="379"/>
      <c r="J3720" s="379"/>
      <c r="K3720" s="379"/>
      <c r="L3720" s="379"/>
      <c r="M3720" s="379"/>
      <c r="N3720" s="379"/>
      <c r="O3720" s="379"/>
      <c r="P3720" s="379"/>
      <c r="Q3720" s="379"/>
      <c r="R3720" s="379"/>
      <c r="S3720" s="379"/>
      <c r="T3720" s="379"/>
      <c r="U3720" s="379"/>
      <c r="V3720" s="379"/>
      <c r="W3720" s="379"/>
      <c r="X3720" s="379"/>
      <c r="Y3720" s="379"/>
      <c r="Z3720" s="379"/>
      <c r="AA3720" s="380"/>
      <c r="AB3720" s="379"/>
      <c r="AC3720" s="379"/>
      <c r="AD3720" s="379"/>
      <c r="AE3720" s="381"/>
      <c r="AF3720" s="105"/>
      <c r="AG3720" s="381"/>
      <c r="AH3720" s="381"/>
      <c r="AI3720" s="381"/>
      <c r="AJ3720" s="381"/>
      <c r="AK3720" s="381"/>
      <c r="AL3720" s="381"/>
      <c r="AM3720" s="381"/>
    </row>
    <row r="3721" spans="1:39" x14ac:dyDescent="0.35">
      <c r="A3721" s="379"/>
      <c r="B3721" s="379"/>
      <c r="C3721" s="379"/>
      <c r="D3721" s="379"/>
      <c r="E3721" s="379"/>
      <c r="F3721" s="379"/>
      <c r="G3721" s="379"/>
      <c r="H3721" s="379"/>
      <c r="I3721" s="379"/>
      <c r="J3721" s="379"/>
      <c r="K3721" s="379"/>
      <c r="L3721" s="379"/>
      <c r="M3721" s="379"/>
      <c r="N3721" s="379"/>
      <c r="O3721" s="379"/>
      <c r="P3721" s="379"/>
      <c r="Q3721" s="379"/>
      <c r="R3721" s="379"/>
      <c r="S3721" s="379"/>
      <c r="T3721" s="379"/>
      <c r="U3721" s="379"/>
      <c r="V3721" s="379"/>
      <c r="W3721" s="379"/>
      <c r="X3721" s="379"/>
      <c r="Y3721" s="379"/>
      <c r="Z3721" s="379"/>
      <c r="AA3721" s="380"/>
      <c r="AB3721" s="379"/>
      <c r="AC3721" s="379"/>
      <c r="AD3721" s="379"/>
      <c r="AE3721" s="381"/>
      <c r="AF3721" s="105"/>
      <c r="AG3721" s="381"/>
      <c r="AH3721" s="381"/>
      <c r="AI3721" s="381"/>
      <c r="AJ3721" s="381"/>
      <c r="AK3721" s="381"/>
      <c r="AL3721" s="381"/>
      <c r="AM3721" s="381"/>
    </row>
    <row r="3722" spans="1:39" x14ac:dyDescent="0.35">
      <c r="A3722" s="379"/>
      <c r="B3722" s="379"/>
      <c r="C3722" s="379"/>
      <c r="D3722" s="379"/>
      <c r="E3722" s="379"/>
      <c r="F3722" s="379"/>
      <c r="G3722" s="379"/>
      <c r="H3722" s="379"/>
      <c r="I3722" s="379"/>
      <c r="J3722" s="379"/>
      <c r="K3722" s="379"/>
      <c r="L3722" s="379"/>
      <c r="M3722" s="379"/>
      <c r="N3722" s="379"/>
      <c r="O3722" s="379"/>
      <c r="P3722" s="379"/>
      <c r="Q3722" s="379"/>
      <c r="R3722" s="379"/>
      <c r="S3722" s="379"/>
      <c r="T3722" s="379"/>
      <c r="U3722" s="379"/>
      <c r="V3722" s="379"/>
      <c r="W3722" s="379"/>
      <c r="X3722" s="379"/>
      <c r="Y3722" s="379"/>
      <c r="Z3722" s="379"/>
      <c r="AA3722" s="380"/>
      <c r="AB3722" s="379"/>
      <c r="AC3722" s="379"/>
      <c r="AD3722" s="379"/>
      <c r="AE3722" s="381"/>
      <c r="AF3722" s="105"/>
      <c r="AG3722" s="381"/>
      <c r="AH3722" s="381"/>
      <c r="AI3722" s="381"/>
      <c r="AJ3722" s="381"/>
      <c r="AK3722" s="381"/>
      <c r="AL3722" s="381"/>
      <c r="AM3722" s="381"/>
    </row>
    <row r="3723" spans="1:39" x14ac:dyDescent="0.35">
      <c r="A3723" s="379"/>
      <c r="B3723" s="379"/>
      <c r="C3723" s="379"/>
      <c r="D3723" s="379"/>
      <c r="E3723" s="379"/>
      <c r="F3723" s="379"/>
      <c r="G3723" s="379"/>
      <c r="H3723" s="379"/>
      <c r="I3723" s="379"/>
      <c r="J3723" s="379"/>
      <c r="K3723" s="379"/>
      <c r="L3723" s="379"/>
      <c r="M3723" s="379"/>
      <c r="N3723" s="379"/>
      <c r="O3723" s="379"/>
      <c r="P3723" s="379"/>
      <c r="Q3723" s="379"/>
      <c r="R3723" s="379"/>
      <c r="S3723" s="379"/>
      <c r="T3723" s="379"/>
      <c r="U3723" s="379"/>
      <c r="V3723" s="379"/>
      <c r="W3723" s="379"/>
      <c r="X3723" s="379"/>
      <c r="Y3723" s="379"/>
      <c r="Z3723" s="379"/>
      <c r="AA3723" s="380"/>
      <c r="AB3723" s="379"/>
      <c r="AC3723" s="379"/>
      <c r="AD3723" s="379"/>
      <c r="AE3723" s="381"/>
      <c r="AF3723" s="105"/>
      <c r="AG3723" s="381"/>
      <c r="AH3723" s="381"/>
      <c r="AI3723" s="381"/>
      <c r="AJ3723" s="381"/>
      <c r="AK3723" s="381"/>
      <c r="AL3723" s="381"/>
      <c r="AM3723" s="381"/>
    </row>
    <row r="3724" spans="1:39" x14ac:dyDescent="0.35">
      <c r="A3724" s="379"/>
      <c r="B3724" s="379"/>
      <c r="C3724" s="379"/>
      <c r="D3724" s="379"/>
      <c r="E3724" s="379"/>
      <c r="F3724" s="379"/>
      <c r="G3724" s="379"/>
      <c r="H3724" s="379"/>
      <c r="I3724" s="379"/>
      <c r="J3724" s="379"/>
      <c r="K3724" s="379"/>
      <c r="L3724" s="379"/>
      <c r="M3724" s="379"/>
      <c r="N3724" s="379"/>
      <c r="O3724" s="379"/>
      <c r="P3724" s="379"/>
      <c r="Q3724" s="379"/>
      <c r="R3724" s="379"/>
      <c r="S3724" s="379"/>
      <c r="T3724" s="379"/>
      <c r="U3724" s="379"/>
      <c r="V3724" s="379"/>
      <c r="W3724" s="379"/>
      <c r="X3724" s="379"/>
      <c r="Y3724" s="379"/>
      <c r="Z3724" s="379"/>
      <c r="AA3724" s="380"/>
      <c r="AB3724" s="379"/>
      <c r="AC3724" s="379"/>
      <c r="AD3724" s="379"/>
      <c r="AE3724" s="381"/>
      <c r="AF3724" s="105"/>
      <c r="AG3724" s="381"/>
      <c r="AH3724" s="381"/>
      <c r="AI3724" s="381"/>
      <c r="AJ3724" s="381"/>
      <c r="AK3724" s="381"/>
      <c r="AL3724" s="381"/>
      <c r="AM3724" s="381"/>
    </row>
    <row r="3725" spans="1:39" x14ac:dyDescent="0.35">
      <c r="A3725" s="379"/>
      <c r="B3725" s="379"/>
      <c r="C3725" s="379"/>
      <c r="D3725" s="379"/>
      <c r="E3725" s="379"/>
      <c r="F3725" s="379"/>
      <c r="G3725" s="379"/>
      <c r="H3725" s="379"/>
      <c r="I3725" s="379"/>
      <c r="J3725" s="379"/>
      <c r="K3725" s="379"/>
      <c r="L3725" s="379"/>
      <c r="M3725" s="379"/>
      <c r="N3725" s="379"/>
      <c r="O3725" s="379"/>
      <c r="P3725" s="379"/>
      <c r="Q3725" s="379"/>
      <c r="R3725" s="379"/>
      <c r="S3725" s="379"/>
      <c r="T3725" s="379"/>
      <c r="U3725" s="379"/>
      <c r="V3725" s="379"/>
      <c r="W3725" s="379"/>
      <c r="X3725" s="379"/>
      <c r="Y3725" s="379"/>
      <c r="Z3725" s="379"/>
      <c r="AA3725" s="380"/>
      <c r="AB3725" s="379"/>
      <c r="AC3725" s="379"/>
      <c r="AD3725" s="379"/>
      <c r="AE3725" s="381"/>
      <c r="AF3725" s="105"/>
      <c r="AG3725" s="381"/>
      <c r="AH3725" s="381"/>
      <c r="AI3725" s="381"/>
      <c r="AJ3725" s="381"/>
      <c r="AK3725" s="381"/>
      <c r="AL3725" s="381"/>
      <c r="AM3725" s="381"/>
    </row>
    <row r="3726" spans="1:39" x14ac:dyDescent="0.35">
      <c r="A3726" s="379"/>
      <c r="B3726" s="379"/>
      <c r="C3726" s="379"/>
      <c r="D3726" s="379"/>
      <c r="E3726" s="379"/>
      <c r="F3726" s="379"/>
      <c r="G3726" s="379"/>
      <c r="H3726" s="379"/>
      <c r="I3726" s="379"/>
      <c r="J3726" s="379"/>
      <c r="K3726" s="379"/>
      <c r="L3726" s="379"/>
      <c r="M3726" s="379"/>
      <c r="N3726" s="379"/>
      <c r="O3726" s="379"/>
      <c r="P3726" s="379"/>
      <c r="Q3726" s="379"/>
      <c r="R3726" s="379"/>
      <c r="S3726" s="379"/>
      <c r="T3726" s="379"/>
      <c r="U3726" s="379"/>
      <c r="V3726" s="379"/>
      <c r="W3726" s="379"/>
      <c r="X3726" s="379"/>
      <c r="Y3726" s="379"/>
      <c r="Z3726" s="379"/>
      <c r="AA3726" s="380"/>
      <c r="AB3726" s="379"/>
      <c r="AC3726" s="379"/>
      <c r="AD3726" s="379"/>
      <c r="AE3726" s="381"/>
      <c r="AF3726" s="105"/>
      <c r="AG3726" s="381"/>
      <c r="AH3726" s="381"/>
      <c r="AI3726" s="381"/>
      <c r="AJ3726" s="381"/>
      <c r="AK3726" s="381"/>
      <c r="AL3726" s="381"/>
      <c r="AM3726" s="381"/>
    </row>
    <row r="3727" spans="1:39" x14ac:dyDescent="0.35">
      <c r="A3727" s="379"/>
      <c r="B3727" s="379"/>
      <c r="C3727" s="379"/>
      <c r="D3727" s="379"/>
      <c r="E3727" s="379"/>
      <c r="F3727" s="379"/>
      <c r="G3727" s="379"/>
      <c r="H3727" s="379"/>
      <c r="I3727" s="379"/>
      <c r="J3727" s="379"/>
      <c r="K3727" s="379"/>
      <c r="L3727" s="379"/>
      <c r="M3727" s="379"/>
      <c r="N3727" s="379"/>
      <c r="O3727" s="379"/>
      <c r="P3727" s="379"/>
      <c r="Q3727" s="379"/>
      <c r="R3727" s="379"/>
      <c r="S3727" s="379"/>
      <c r="T3727" s="379"/>
      <c r="U3727" s="379"/>
      <c r="V3727" s="379"/>
      <c r="W3727" s="379"/>
      <c r="X3727" s="379"/>
      <c r="Y3727" s="379"/>
      <c r="Z3727" s="379"/>
      <c r="AA3727" s="380"/>
      <c r="AB3727" s="379"/>
      <c r="AC3727" s="379"/>
      <c r="AD3727" s="379"/>
      <c r="AE3727" s="381"/>
      <c r="AF3727" s="105"/>
      <c r="AG3727" s="381"/>
      <c r="AH3727" s="381"/>
      <c r="AI3727" s="381"/>
      <c r="AJ3727" s="381"/>
      <c r="AK3727" s="381"/>
      <c r="AL3727" s="381"/>
      <c r="AM3727" s="381"/>
    </row>
    <row r="3728" spans="1:39" x14ac:dyDescent="0.35">
      <c r="A3728" s="379"/>
      <c r="B3728" s="379"/>
      <c r="C3728" s="379"/>
      <c r="D3728" s="379"/>
      <c r="E3728" s="379"/>
      <c r="F3728" s="379"/>
      <c r="G3728" s="379"/>
      <c r="H3728" s="379"/>
      <c r="I3728" s="379"/>
      <c r="J3728" s="379"/>
      <c r="K3728" s="379"/>
      <c r="L3728" s="379"/>
      <c r="M3728" s="379"/>
      <c r="N3728" s="379"/>
      <c r="O3728" s="379"/>
      <c r="P3728" s="379"/>
      <c r="Q3728" s="379"/>
      <c r="R3728" s="379"/>
      <c r="S3728" s="379"/>
      <c r="T3728" s="379"/>
      <c r="U3728" s="379"/>
      <c r="V3728" s="379"/>
      <c r="W3728" s="379"/>
      <c r="X3728" s="379"/>
      <c r="Y3728" s="379"/>
      <c r="Z3728" s="379"/>
      <c r="AA3728" s="380"/>
      <c r="AB3728" s="379"/>
      <c r="AC3728" s="379"/>
      <c r="AD3728" s="379"/>
      <c r="AE3728" s="381"/>
      <c r="AF3728" s="105"/>
      <c r="AG3728" s="381"/>
      <c r="AH3728" s="381"/>
      <c r="AI3728" s="381"/>
      <c r="AJ3728" s="381"/>
      <c r="AK3728" s="381"/>
      <c r="AL3728" s="381"/>
      <c r="AM3728" s="381"/>
    </row>
    <row r="3729" spans="1:39" x14ac:dyDescent="0.35">
      <c r="A3729" s="379"/>
      <c r="B3729" s="379"/>
      <c r="C3729" s="379"/>
      <c r="D3729" s="379"/>
      <c r="E3729" s="379"/>
      <c r="F3729" s="379"/>
      <c r="G3729" s="379"/>
      <c r="H3729" s="379"/>
      <c r="I3729" s="379"/>
      <c r="J3729" s="379"/>
      <c r="K3729" s="379"/>
      <c r="L3729" s="379"/>
      <c r="M3729" s="379"/>
      <c r="N3729" s="379"/>
      <c r="O3729" s="379"/>
      <c r="P3729" s="379"/>
      <c r="Q3729" s="379"/>
      <c r="R3729" s="379"/>
      <c r="S3729" s="379"/>
      <c r="T3729" s="379"/>
      <c r="U3729" s="379"/>
      <c r="V3729" s="379"/>
      <c r="W3729" s="379"/>
      <c r="X3729" s="379"/>
      <c r="Y3729" s="379"/>
      <c r="Z3729" s="379"/>
      <c r="AA3729" s="380"/>
      <c r="AB3729" s="379"/>
      <c r="AC3729" s="379"/>
      <c r="AD3729" s="379"/>
      <c r="AE3729" s="381"/>
      <c r="AF3729" s="105"/>
      <c r="AG3729" s="381"/>
      <c r="AH3729" s="381"/>
      <c r="AI3729" s="381"/>
      <c r="AJ3729" s="381"/>
      <c r="AK3729" s="381"/>
      <c r="AL3729" s="381"/>
      <c r="AM3729" s="381"/>
    </row>
    <row r="3730" spans="1:39" x14ac:dyDescent="0.35">
      <c r="A3730" s="379"/>
      <c r="B3730" s="379"/>
      <c r="C3730" s="379"/>
      <c r="D3730" s="379"/>
      <c r="E3730" s="379"/>
      <c r="F3730" s="379"/>
      <c r="G3730" s="379"/>
      <c r="H3730" s="379"/>
      <c r="I3730" s="379"/>
      <c r="J3730" s="379"/>
      <c r="K3730" s="379"/>
      <c r="L3730" s="379"/>
      <c r="M3730" s="379"/>
      <c r="N3730" s="379"/>
      <c r="O3730" s="379"/>
      <c r="P3730" s="379"/>
      <c r="Q3730" s="379"/>
      <c r="R3730" s="379"/>
      <c r="S3730" s="379"/>
      <c r="T3730" s="379"/>
      <c r="U3730" s="379"/>
      <c r="V3730" s="379"/>
      <c r="W3730" s="379"/>
      <c r="X3730" s="379"/>
      <c r="Y3730" s="379"/>
      <c r="Z3730" s="379"/>
      <c r="AA3730" s="380"/>
      <c r="AB3730" s="379"/>
      <c r="AC3730" s="379"/>
      <c r="AD3730" s="379"/>
      <c r="AE3730" s="381"/>
      <c r="AF3730" s="105"/>
      <c r="AG3730" s="381"/>
      <c r="AH3730" s="381"/>
      <c r="AI3730" s="381"/>
      <c r="AJ3730" s="381"/>
      <c r="AK3730" s="381"/>
      <c r="AL3730" s="381"/>
      <c r="AM3730" s="381"/>
    </row>
    <row r="3731" spans="1:39" x14ac:dyDescent="0.35">
      <c r="A3731" s="379"/>
      <c r="B3731" s="379"/>
      <c r="C3731" s="379"/>
      <c r="D3731" s="379"/>
      <c r="E3731" s="379"/>
      <c r="F3731" s="379"/>
      <c r="G3731" s="379"/>
      <c r="H3731" s="379"/>
      <c r="I3731" s="379"/>
      <c r="J3731" s="379"/>
      <c r="K3731" s="379"/>
      <c r="L3731" s="379"/>
      <c r="M3731" s="379"/>
      <c r="N3731" s="379"/>
      <c r="O3731" s="379"/>
      <c r="P3731" s="379"/>
      <c r="Q3731" s="379"/>
      <c r="R3731" s="379"/>
      <c r="S3731" s="379"/>
      <c r="T3731" s="379"/>
      <c r="U3731" s="379"/>
      <c r="V3731" s="379"/>
      <c r="W3731" s="379"/>
      <c r="X3731" s="379"/>
      <c r="Y3731" s="379"/>
      <c r="Z3731" s="379"/>
      <c r="AA3731" s="380"/>
      <c r="AB3731" s="379"/>
      <c r="AC3731" s="379"/>
      <c r="AD3731" s="379"/>
      <c r="AE3731" s="381"/>
      <c r="AF3731" s="105"/>
      <c r="AG3731" s="381"/>
      <c r="AH3731" s="381"/>
      <c r="AI3731" s="381"/>
      <c r="AJ3731" s="381"/>
      <c r="AK3731" s="381"/>
      <c r="AL3731" s="381"/>
      <c r="AM3731" s="381"/>
    </row>
    <row r="3732" spans="1:39" x14ac:dyDescent="0.35">
      <c r="A3732" s="379"/>
      <c r="B3732" s="379"/>
      <c r="C3732" s="379"/>
      <c r="D3732" s="379"/>
      <c r="E3732" s="379"/>
      <c r="F3732" s="379"/>
      <c r="G3732" s="379"/>
      <c r="H3732" s="379"/>
      <c r="I3732" s="379"/>
      <c r="J3732" s="379"/>
      <c r="K3732" s="379"/>
      <c r="L3732" s="379"/>
      <c r="M3732" s="379"/>
      <c r="N3732" s="379"/>
      <c r="O3732" s="379"/>
      <c r="P3732" s="379"/>
      <c r="Q3732" s="379"/>
      <c r="R3732" s="379"/>
      <c r="S3732" s="379"/>
      <c r="T3732" s="379"/>
      <c r="U3732" s="379"/>
      <c r="V3732" s="379"/>
      <c r="W3732" s="379"/>
      <c r="X3732" s="379"/>
      <c r="Y3732" s="379"/>
      <c r="Z3732" s="379"/>
      <c r="AA3732" s="380"/>
      <c r="AB3732" s="379"/>
      <c r="AC3732" s="379"/>
      <c r="AD3732" s="379"/>
      <c r="AE3732" s="381"/>
      <c r="AF3732" s="105"/>
      <c r="AG3732" s="381"/>
      <c r="AH3732" s="381"/>
      <c r="AI3732" s="381"/>
      <c r="AJ3732" s="381"/>
      <c r="AK3732" s="381"/>
      <c r="AL3732" s="381"/>
      <c r="AM3732" s="381"/>
    </row>
    <row r="3733" spans="1:39" x14ac:dyDescent="0.35">
      <c r="A3733" s="379"/>
      <c r="B3733" s="379"/>
      <c r="C3733" s="379"/>
      <c r="D3733" s="379"/>
      <c r="E3733" s="379"/>
      <c r="F3733" s="379"/>
      <c r="G3733" s="379"/>
      <c r="H3733" s="379"/>
      <c r="I3733" s="379"/>
      <c r="J3733" s="379"/>
      <c r="K3733" s="379"/>
      <c r="L3733" s="379"/>
      <c r="M3733" s="379"/>
      <c r="N3733" s="379"/>
      <c r="O3733" s="379"/>
      <c r="P3733" s="379"/>
      <c r="Q3733" s="379"/>
      <c r="R3733" s="379"/>
      <c r="S3733" s="379"/>
      <c r="T3733" s="379"/>
      <c r="U3733" s="379"/>
      <c r="V3733" s="379"/>
      <c r="W3733" s="379"/>
      <c r="X3733" s="379"/>
      <c r="Y3733" s="379"/>
      <c r="Z3733" s="379"/>
      <c r="AA3733" s="380"/>
      <c r="AB3733" s="379"/>
      <c r="AC3733" s="379"/>
      <c r="AD3733" s="379"/>
      <c r="AE3733" s="381"/>
      <c r="AF3733" s="105"/>
      <c r="AG3733" s="381"/>
      <c r="AH3733" s="381"/>
      <c r="AI3733" s="381"/>
      <c r="AJ3733" s="381"/>
      <c r="AK3733" s="381"/>
      <c r="AL3733" s="381"/>
      <c r="AM3733" s="381"/>
    </row>
    <row r="3734" spans="1:39" x14ac:dyDescent="0.35">
      <c r="A3734" s="379"/>
      <c r="B3734" s="379"/>
      <c r="C3734" s="379"/>
      <c r="D3734" s="379"/>
      <c r="E3734" s="379"/>
      <c r="F3734" s="379"/>
      <c r="G3734" s="379"/>
      <c r="H3734" s="379"/>
      <c r="I3734" s="379"/>
      <c r="J3734" s="379"/>
      <c r="K3734" s="379"/>
      <c r="L3734" s="379"/>
      <c r="M3734" s="379"/>
      <c r="N3734" s="379"/>
      <c r="O3734" s="379"/>
      <c r="P3734" s="379"/>
      <c r="Q3734" s="379"/>
      <c r="R3734" s="379"/>
      <c r="S3734" s="379"/>
      <c r="T3734" s="379"/>
      <c r="U3734" s="379"/>
      <c r="V3734" s="379"/>
      <c r="W3734" s="379"/>
      <c r="X3734" s="379"/>
      <c r="Y3734" s="379"/>
      <c r="Z3734" s="379"/>
      <c r="AA3734" s="380"/>
      <c r="AB3734" s="379"/>
      <c r="AC3734" s="379"/>
      <c r="AD3734" s="379"/>
      <c r="AE3734" s="381"/>
      <c r="AF3734" s="105"/>
      <c r="AG3734" s="381"/>
      <c r="AH3734" s="381"/>
      <c r="AI3734" s="381"/>
      <c r="AJ3734" s="381"/>
      <c r="AK3734" s="381"/>
      <c r="AL3734" s="381"/>
      <c r="AM3734" s="381"/>
    </row>
    <row r="3735" spans="1:39" x14ac:dyDescent="0.35">
      <c r="A3735" s="379"/>
      <c r="B3735" s="379"/>
      <c r="C3735" s="379"/>
      <c r="D3735" s="379"/>
      <c r="E3735" s="379"/>
      <c r="F3735" s="379"/>
      <c r="G3735" s="379"/>
      <c r="H3735" s="379"/>
      <c r="I3735" s="379"/>
      <c r="J3735" s="379"/>
      <c r="K3735" s="379"/>
      <c r="L3735" s="379"/>
      <c r="M3735" s="379"/>
      <c r="N3735" s="379"/>
      <c r="O3735" s="379"/>
      <c r="P3735" s="379"/>
      <c r="Q3735" s="379"/>
      <c r="R3735" s="379"/>
      <c r="S3735" s="379"/>
      <c r="T3735" s="379"/>
      <c r="U3735" s="379"/>
      <c r="V3735" s="379"/>
      <c r="W3735" s="379"/>
      <c r="X3735" s="379"/>
      <c r="Y3735" s="379"/>
      <c r="Z3735" s="379"/>
      <c r="AA3735" s="380"/>
      <c r="AB3735" s="379"/>
      <c r="AC3735" s="379"/>
      <c r="AD3735" s="379"/>
      <c r="AE3735" s="381"/>
      <c r="AF3735" s="105"/>
      <c r="AG3735" s="381"/>
      <c r="AH3735" s="381"/>
      <c r="AI3735" s="381"/>
      <c r="AJ3735" s="381"/>
      <c r="AK3735" s="381"/>
      <c r="AL3735" s="381"/>
      <c r="AM3735" s="381"/>
    </row>
    <row r="3736" spans="1:39" x14ac:dyDescent="0.35">
      <c r="A3736" s="379"/>
      <c r="B3736" s="379"/>
      <c r="C3736" s="379"/>
      <c r="D3736" s="379"/>
      <c r="E3736" s="379"/>
      <c r="F3736" s="379"/>
      <c r="G3736" s="379"/>
      <c r="H3736" s="379"/>
      <c r="I3736" s="379"/>
      <c r="J3736" s="379"/>
      <c r="K3736" s="379"/>
      <c r="L3736" s="379"/>
      <c r="M3736" s="379"/>
      <c r="N3736" s="379"/>
      <c r="O3736" s="379"/>
      <c r="P3736" s="379"/>
      <c r="Q3736" s="379"/>
      <c r="R3736" s="379"/>
      <c r="S3736" s="379"/>
      <c r="T3736" s="379"/>
      <c r="U3736" s="379"/>
      <c r="V3736" s="379"/>
      <c r="W3736" s="379"/>
      <c r="X3736" s="379"/>
      <c r="Y3736" s="379"/>
      <c r="Z3736" s="379"/>
      <c r="AA3736" s="380"/>
      <c r="AB3736" s="379"/>
      <c r="AC3736" s="379"/>
      <c r="AD3736" s="379"/>
      <c r="AE3736" s="381"/>
      <c r="AF3736" s="105"/>
      <c r="AG3736" s="381"/>
      <c r="AH3736" s="381"/>
      <c r="AI3736" s="381"/>
      <c r="AJ3736" s="381"/>
      <c r="AK3736" s="381"/>
      <c r="AL3736" s="381"/>
      <c r="AM3736" s="381"/>
    </row>
    <row r="3737" spans="1:39" x14ac:dyDescent="0.35">
      <c r="A3737" s="379"/>
      <c r="B3737" s="379"/>
      <c r="C3737" s="379"/>
      <c r="D3737" s="379"/>
      <c r="E3737" s="379"/>
      <c r="F3737" s="379"/>
      <c r="G3737" s="379"/>
      <c r="H3737" s="379"/>
      <c r="I3737" s="379"/>
      <c r="J3737" s="379"/>
      <c r="K3737" s="379"/>
      <c r="L3737" s="379"/>
      <c r="M3737" s="379"/>
      <c r="N3737" s="379"/>
      <c r="O3737" s="379"/>
      <c r="P3737" s="379"/>
      <c r="Q3737" s="379"/>
      <c r="R3737" s="379"/>
      <c r="S3737" s="379"/>
      <c r="T3737" s="379"/>
      <c r="U3737" s="379"/>
      <c r="V3737" s="379"/>
      <c r="W3737" s="379"/>
      <c r="X3737" s="379"/>
      <c r="Y3737" s="379"/>
      <c r="Z3737" s="379"/>
      <c r="AA3737" s="380"/>
      <c r="AB3737" s="379"/>
      <c r="AC3737" s="379"/>
      <c r="AD3737" s="379"/>
      <c r="AE3737" s="381"/>
      <c r="AF3737" s="105"/>
      <c r="AG3737" s="381"/>
      <c r="AH3737" s="381"/>
      <c r="AI3737" s="381"/>
      <c r="AJ3737" s="381"/>
      <c r="AK3737" s="381"/>
      <c r="AL3737" s="381"/>
      <c r="AM3737" s="381"/>
    </row>
    <row r="3738" spans="1:39" x14ac:dyDescent="0.35">
      <c r="A3738" s="379"/>
      <c r="B3738" s="379"/>
      <c r="C3738" s="379"/>
      <c r="D3738" s="379"/>
      <c r="E3738" s="379"/>
      <c r="F3738" s="379"/>
      <c r="G3738" s="379"/>
      <c r="H3738" s="379"/>
      <c r="I3738" s="379"/>
      <c r="J3738" s="379"/>
      <c r="K3738" s="379"/>
      <c r="L3738" s="379"/>
      <c r="M3738" s="379"/>
      <c r="N3738" s="379"/>
      <c r="O3738" s="379"/>
      <c r="P3738" s="379"/>
      <c r="Q3738" s="379"/>
      <c r="R3738" s="379"/>
      <c r="S3738" s="379"/>
      <c r="T3738" s="379"/>
      <c r="U3738" s="379"/>
      <c r="V3738" s="379"/>
      <c r="W3738" s="379"/>
      <c r="X3738" s="379"/>
      <c r="Y3738" s="379"/>
      <c r="Z3738" s="379"/>
      <c r="AA3738" s="380"/>
      <c r="AB3738" s="379"/>
      <c r="AC3738" s="379"/>
      <c r="AD3738" s="379"/>
      <c r="AE3738" s="381"/>
      <c r="AF3738" s="105"/>
      <c r="AG3738" s="381"/>
      <c r="AH3738" s="381"/>
      <c r="AI3738" s="381"/>
      <c r="AJ3738" s="381"/>
      <c r="AK3738" s="381"/>
      <c r="AL3738" s="381"/>
      <c r="AM3738" s="381"/>
    </row>
    <row r="3739" spans="1:39" x14ac:dyDescent="0.35">
      <c r="A3739" s="379"/>
      <c r="B3739" s="379"/>
      <c r="C3739" s="379"/>
      <c r="D3739" s="379"/>
      <c r="E3739" s="379"/>
      <c r="F3739" s="379"/>
      <c r="G3739" s="379"/>
      <c r="H3739" s="379"/>
      <c r="I3739" s="379"/>
      <c r="J3739" s="379"/>
      <c r="K3739" s="379"/>
      <c r="L3739" s="379"/>
      <c r="M3739" s="379"/>
      <c r="N3739" s="379"/>
      <c r="O3739" s="379"/>
      <c r="P3739" s="379"/>
      <c r="Q3739" s="379"/>
      <c r="R3739" s="379"/>
      <c r="S3739" s="379"/>
      <c r="T3739" s="379"/>
      <c r="U3739" s="379"/>
      <c r="V3739" s="379"/>
      <c r="W3739" s="379"/>
      <c r="X3739" s="379"/>
      <c r="Y3739" s="379"/>
      <c r="Z3739" s="379"/>
      <c r="AA3739" s="380"/>
      <c r="AB3739" s="379"/>
      <c r="AC3739" s="379"/>
      <c r="AD3739" s="379"/>
      <c r="AE3739" s="381"/>
      <c r="AF3739" s="105"/>
      <c r="AG3739" s="381"/>
      <c r="AH3739" s="381"/>
      <c r="AI3739" s="381"/>
      <c r="AJ3739" s="381"/>
      <c r="AK3739" s="381"/>
      <c r="AL3739" s="381"/>
      <c r="AM3739" s="381"/>
    </row>
    <row r="3740" spans="1:39" x14ac:dyDescent="0.35">
      <c r="A3740" s="379"/>
      <c r="B3740" s="379"/>
      <c r="C3740" s="379"/>
      <c r="D3740" s="379"/>
      <c r="E3740" s="379"/>
      <c r="F3740" s="379"/>
      <c r="G3740" s="379"/>
      <c r="H3740" s="379"/>
      <c r="I3740" s="379"/>
      <c r="J3740" s="379"/>
      <c r="K3740" s="379"/>
      <c r="L3740" s="379"/>
      <c r="M3740" s="379"/>
      <c r="N3740" s="379"/>
      <c r="O3740" s="379"/>
      <c r="P3740" s="379"/>
      <c r="Q3740" s="379"/>
      <c r="R3740" s="379"/>
      <c r="S3740" s="379"/>
      <c r="T3740" s="379"/>
      <c r="U3740" s="379"/>
      <c r="V3740" s="379"/>
      <c r="W3740" s="379"/>
      <c r="X3740" s="379"/>
      <c r="Y3740" s="379"/>
      <c r="Z3740" s="379"/>
      <c r="AA3740" s="380"/>
      <c r="AB3740" s="379"/>
      <c r="AC3740" s="379"/>
      <c r="AD3740" s="379"/>
      <c r="AE3740" s="381"/>
      <c r="AF3740" s="105"/>
      <c r="AG3740" s="381"/>
      <c r="AH3740" s="381"/>
      <c r="AI3740" s="381"/>
      <c r="AJ3740" s="381"/>
      <c r="AK3740" s="381"/>
      <c r="AL3740" s="381"/>
      <c r="AM3740" s="381"/>
    </row>
    <row r="3741" spans="1:39" x14ac:dyDescent="0.35">
      <c r="A3741" s="379"/>
      <c r="B3741" s="379"/>
      <c r="C3741" s="379"/>
      <c r="D3741" s="379"/>
      <c r="E3741" s="379"/>
      <c r="F3741" s="379"/>
      <c r="G3741" s="379"/>
      <c r="H3741" s="379"/>
      <c r="I3741" s="379"/>
      <c r="J3741" s="379"/>
      <c r="K3741" s="379"/>
      <c r="L3741" s="379"/>
      <c r="M3741" s="379"/>
      <c r="N3741" s="379"/>
      <c r="O3741" s="379"/>
      <c r="P3741" s="379"/>
      <c r="Q3741" s="379"/>
      <c r="R3741" s="379"/>
      <c r="S3741" s="379"/>
      <c r="T3741" s="379"/>
      <c r="U3741" s="379"/>
      <c r="V3741" s="379"/>
      <c r="W3741" s="379"/>
      <c r="X3741" s="379"/>
      <c r="Y3741" s="379"/>
      <c r="Z3741" s="379"/>
      <c r="AA3741" s="380"/>
      <c r="AB3741" s="379"/>
      <c r="AC3741" s="379"/>
      <c r="AD3741" s="379"/>
      <c r="AE3741" s="381"/>
      <c r="AF3741" s="105"/>
      <c r="AG3741" s="381"/>
      <c r="AH3741" s="381"/>
      <c r="AI3741" s="381"/>
      <c r="AJ3741" s="381"/>
      <c r="AK3741" s="381"/>
      <c r="AL3741" s="381"/>
      <c r="AM3741" s="381"/>
    </row>
    <row r="3742" spans="1:39" x14ac:dyDescent="0.35">
      <c r="A3742" s="379"/>
      <c r="B3742" s="379"/>
      <c r="C3742" s="379"/>
      <c r="D3742" s="379"/>
      <c r="E3742" s="379"/>
      <c r="F3742" s="379"/>
      <c r="G3742" s="379"/>
      <c r="H3742" s="379"/>
      <c r="I3742" s="379"/>
      <c r="J3742" s="379"/>
      <c r="K3742" s="379"/>
      <c r="L3742" s="379"/>
      <c r="M3742" s="379"/>
      <c r="N3742" s="379"/>
      <c r="O3742" s="379"/>
      <c r="P3742" s="379"/>
      <c r="Q3742" s="379"/>
      <c r="R3742" s="379"/>
      <c r="S3742" s="379"/>
      <c r="T3742" s="379"/>
      <c r="U3742" s="379"/>
      <c r="V3742" s="379"/>
      <c r="W3742" s="379"/>
      <c r="X3742" s="379"/>
      <c r="Y3742" s="379"/>
      <c r="Z3742" s="379"/>
      <c r="AA3742" s="380"/>
      <c r="AB3742" s="379"/>
      <c r="AC3742" s="379"/>
      <c r="AD3742" s="379"/>
      <c r="AE3742" s="381"/>
      <c r="AF3742" s="105"/>
      <c r="AG3742" s="381"/>
      <c r="AH3742" s="381"/>
      <c r="AI3742" s="381"/>
      <c r="AJ3742" s="381"/>
      <c r="AK3742" s="381"/>
      <c r="AL3742" s="381"/>
      <c r="AM3742" s="381"/>
    </row>
    <row r="3743" spans="1:39" x14ac:dyDescent="0.35">
      <c r="A3743" s="379"/>
      <c r="B3743" s="379"/>
      <c r="C3743" s="379"/>
      <c r="D3743" s="379"/>
      <c r="E3743" s="379"/>
      <c r="F3743" s="379"/>
      <c r="G3743" s="379"/>
      <c r="H3743" s="379"/>
      <c r="I3743" s="379"/>
      <c r="J3743" s="379"/>
      <c r="K3743" s="379"/>
      <c r="L3743" s="379"/>
      <c r="M3743" s="379"/>
      <c r="N3743" s="379"/>
      <c r="O3743" s="379"/>
      <c r="P3743" s="379"/>
      <c r="Q3743" s="379"/>
      <c r="R3743" s="379"/>
      <c r="S3743" s="379"/>
      <c r="T3743" s="379"/>
      <c r="U3743" s="379"/>
      <c r="V3743" s="379"/>
      <c r="W3743" s="379"/>
      <c r="X3743" s="379"/>
      <c r="Y3743" s="379"/>
      <c r="Z3743" s="379"/>
      <c r="AA3743" s="380"/>
      <c r="AB3743" s="379"/>
      <c r="AC3743" s="379"/>
      <c r="AD3743" s="379"/>
      <c r="AE3743" s="381"/>
      <c r="AF3743" s="105"/>
      <c r="AG3743" s="381"/>
      <c r="AH3743" s="381"/>
      <c r="AI3743" s="381"/>
      <c r="AJ3743" s="381"/>
      <c r="AK3743" s="381"/>
      <c r="AL3743" s="381"/>
      <c r="AM3743" s="381"/>
    </row>
    <row r="3744" spans="1:39" x14ac:dyDescent="0.35">
      <c r="A3744" s="379"/>
      <c r="B3744" s="379"/>
      <c r="C3744" s="379"/>
      <c r="D3744" s="379"/>
      <c r="E3744" s="379"/>
      <c r="F3744" s="379"/>
      <c r="G3744" s="379"/>
      <c r="H3744" s="379"/>
      <c r="I3744" s="379"/>
      <c r="J3744" s="379"/>
      <c r="K3744" s="379"/>
      <c r="L3744" s="379"/>
      <c r="M3744" s="379"/>
      <c r="N3744" s="379"/>
      <c r="O3744" s="379"/>
      <c r="P3744" s="379"/>
      <c r="Q3744" s="379"/>
      <c r="R3744" s="379"/>
      <c r="S3744" s="379"/>
      <c r="T3744" s="379"/>
      <c r="U3744" s="379"/>
      <c r="V3744" s="379"/>
      <c r="W3744" s="379"/>
      <c r="X3744" s="379"/>
      <c r="Y3744" s="379"/>
      <c r="Z3744" s="379"/>
      <c r="AA3744" s="380"/>
      <c r="AB3744" s="379"/>
      <c r="AC3744" s="379"/>
      <c r="AD3744" s="379"/>
      <c r="AE3744" s="381"/>
      <c r="AF3744" s="105"/>
      <c r="AG3744" s="381"/>
      <c r="AH3744" s="381"/>
      <c r="AI3744" s="381"/>
      <c r="AJ3744" s="381"/>
      <c r="AK3744" s="381"/>
      <c r="AL3744" s="381"/>
      <c r="AM3744" s="381"/>
    </row>
    <row r="3745" spans="1:39" x14ac:dyDescent="0.35">
      <c r="A3745" s="379"/>
      <c r="B3745" s="379"/>
      <c r="C3745" s="379"/>
      <c r="D3745" s="379"/>
      <c r="E3745" s="379"/>
      <c r="F3745" s="379"/>
      <c r="G3745" s="379"/>
      <c r="H3745" s="379"/>
      <c r="I3745" s="379"/>
      <c r="J3745" s="379"/>
      <c r="K3745" s="379"/>
      <c r="L3745" s="379"/>
      <c r="M3745" s="379"/>
      <c r="N3745" s="379"/>
      <c r="O3745" s="379"/>
      <c r="P3745" s="379"/>
      <c r="Q3745" s="379"/>
      <c r="R3745" s="379"/>
      <c r="S3745" s="379"/>
      <c r="T3745" s="379"/>
      <c r="U3745" s="379"/>
      <c r="V3745" s="379"/>
      <c r="W3745" s="379"/>
      <c r="X3745" s="379"/>
      <c r="Y3745" s="379"/>
      <c r="Z3745" s="379"/>
      <c r="AA3745" s="380"/>
      <c r="AB3745" s="379"/>
      <c r="AC3745" s="379"/>
      <c r="AD3745" s="379"/>
      <c r="AE3745" s="381"/>
      <c r="AF3745" s="105"/>
      <c r="AG3745" s="381"/>
      <c r="AH3745" s="381"/>
      <c r="AI3745" s="381"/>
      <c r="AJ3745" s="381"/>
      <c r="AK3745" s="381"/>
      <c r="AL3745" s="381"/>
      <c r="AM3745" s="381"/>
    </row>
    <row r="3746" spans="1:39" x14ac:dyDescent="0.35">
      <c r="A3746" s="379"/>
      <c r="B3746" s="379"/>
      <c r="C3746" s="379"/>
      <c r="D3746" s="379"/>
      <c r="E3746" s="379"/>
      <c r="F3746" s="379"/>
      <c r="G3746" s="379"/>
      <c r="H3746" s="379"/>
      <c r="I3746" s="379"/>
      <c r="J3746" s="379"/>
      <c r="K3746" s="379"/>
      <c r="L3746" s="379"/>
      <c r="M3746" s="379"/>
      <c r="N3746" s="379"/>
      <c r="O3746" s="379"/>
      <c r="P3746" s="379"/>
      <c r="Q3746" s="379"/>
      <c r="R3746" s="379"/>
      <c r="S3746" s="379"/>
      <c r="T3746" s="379"/>
      <c r="U3746" s="379"/>
      <c r="V3746" s="379"/>
      <c r="W3746" s="379"/>
      <c r="X3746" s="379"/>
      <c r="Y3746" s="379"/>
      <c r="Z3746" s="379"/>
      <c r="AA3746" s="380"/>
      <c r="AB3746" s="379"/>
      <c r="AC3746" s="379"/>
      <c r="AD3746" s="379"/>
      <c r="AE3746" s="381"/>
      <c r="AF3746" s="105"/>
      <c r="AG3746" s="381"/>
      <c r="AH3746" s="381"/>
      <c r="AI3746" s="381"/>
      <c r="AJ3746" s="381"/>
      <c r="AK3746" s="381"/>
      <c r="AL3746" s="381"/>
      <c r="AM3746" s="381"/>
    </row>
    <row r="3747" spans="1:39" x14ac:dyDescent="0.35">
      <c r="A3747" s="379"/>
      <c r="B3747" s="379"/>
      <c r="C3747" s="379"/>
      <c r="D3747" s="379"/>
      <c r="E3747" s="379"/>
      <c r="F3747" s="379"/>
      <c r="G3747" s="379"/>
      <c r="H3747" s="379"/>
      <c r="I3747" s="379"/>
      <c r="J3747" s="379"/>
      <c r="K3747" s="379"/>
      <c r="L3747" s="379"/>
      <c r="M3747" s="379"/>
      <c r="N3747" s="379"/>
      <c r="O3747" s="379"/>
      <c r="P3747" s="379"/>
      <c r="Q3747" s="379"/>
      <c r="R3747" s="379"/>
      <c r="S3747" s="379"/>
      <c r="T3747" s="379"/>
      <c r="U3747" s="379"/>
      <c r="V3747" s="379"/>
      <c r="W3747" s="379"/>
      <c r="X3747" s="379"/>
      <c r="Y3747" s="379"/>
      <c r="Z3747" s="379"/>
      <c r="AA3747" s="380"/>
      <c r="AB3747" s="379"/>
      <c r="AC3747" s="379"/>
      <c r="AD3747" s="379"/>
      <c r="AE3747" s="381"/>
      <c r="AF3747" s="105"/>
      <c r="AG3747" s="381"/>
      <c r="AH3747" s="381"/>
      <c r="AI3747" s="381"/>
      <c r="AJ3747" s="381"/>
      <c r="AK3747" s="381"/>
      <c r="AL3747" s="381"/>
      <c r="AM3747" s="381"/>
    </row>
    <row r="3748" spans="1:39" x14ac:dyDescent="0.35">
      <c r="A3748" s="379"/>
      <c r="B3748" s="379"/>
      <c r="C3748" s="379"/>
      <c r="D3748" s="379"/>
      <c r="E3748" s="379"/>
      <c r="F3748" s="379"/>
      <c r="G3748" s="379"/>
      <c r="H3748" s="379"/>
      <c r="I3748" s="379"/>
      <c r="J3748" s="379"/>
      <c r="K3748" s="379"/>
      <c r="L3748" s="379"/>
      <c r="M3748" s="379"/>
      <c r="N3748" s="379"/>
      <c r="O3748" s="379"/>
      <c r="P3748" s="379"/>
      <c r="Q3748" s="379"/>
      <c r="R3748" s="379"/>
      <c r="S3748" s="379"/>
      <c r="T3748" s="379"/>
      <c r="U3748" s="379"/>
      <c r="V3748" s="379"/>
      <c r="W3748" s="379"/>
      <c r="X3748" s="379"/>
      <c r="Y3748" s="379"/>
      <c r="Z3748" s="379"/>
      <c r="AA3748" s="380"/>
      <c r="AB3748" s="379"/>
      <c r="AC3748" s="379"/>
      <c r="AD3748" s="379"/>
      <c r="AE3748" s="381"/>
      <c r="AF3748" s="105"/>
      <c r="AG3748" s="381"/>
      <c r="AH3748" s="381"/>
      <c r="AI3748" s="381"/>
      <c r="AJ3748" s="381"/>
      <c r="AK3748" s="381"/>
      <c r="AL3748" s="381"/>
      <c r="AM3748" s="381"/>
    </row>
    <row r="3749" spans="1:39" x14ac:dyDescent="0.35">
      <c r="A3749" s="379"/>
      <c r="B3749" s="379"/>
      <c r="C3749" s="379"/>
      <c r="D3749" s="379"/>
      <c r="E3749" s="379"/>
      <c r="F3749" s="379"/>
      <c r="G3749" s="379"/>
      <c r="H3749" s="379"/>
      <c r="I3749" s="379"/>
      <c r="J3749" s="379"/>
      <c r="K3749" s="379"/>
      <c r="L3749" s="379"/>
      <c r="M3749" s="379"/>
      <c r="N3749" s="379"/>
      <c r="O3749" s="379"/>
      <c r="P3749" s="379"/>
      <c r="Q3749" s="379"/>
      <c r="R3749" s="379"/>
      <c r="S3749" s="379"/>
      <c r="T3749" s="379"/>
      <c r="U3749" s="379"/>
      <c r="V3749" s="379"/>
      <c r="W3749" s="379"/>
      <c r="X3749" s="379"/>
      <c r="Y3749" s="379"/>
      <c r="Z3749" s="379"/>
      <c r="AA3749" s="380"/>
      <c r="AB3749" s="379"/>
      <c r="AC3749" s="379"/>
      <c r="AD3749" s="379"/>
      <c r="AE3749" s="381"/>
      <c r="AF3749" s="105"/>
      <c r="AG3749" s="381"/>
      <c r="AH3749" s="381"/>
      <c r="AI3749" s="381"/>
      <c r="AJ3749" s="381"/>
      <c r="AK3749" s="381"/>
      <c r="AL3749" s="381"/>
      <c r="AM3749" s="381"/>
    </row>
    <row r="3750" spans="1:39" x14ac:dyDescent="0.35">
      <c r="A3750" s="379"/>
      <c r="B3750" s="379"/>
      <c r="C3750" s="379"/>
      <c r="D3750" s="379"/>
      <c r="E3750" s="379"/>
      <c r="F3750" s="379"/>
      <c r="G3750" s="379"/>
      <c r="H3750" s="379"/>
      <c r="I3750" s="379"/>
      <c r="J3750" s="379"/>
      <c r="K3750" s="379"/>
      <c r="L3750" s="379"/>
      <c r="M3750" s="379"/>
      <c r="N3750" s="379"/>
      <c r="O3750" s="379"/>
      <c r="P3750" s="379"/>
      <c r="Q3750" s="379"/>
      <c r="R3750" s="379"/>
      <c r="S3750" s="379"/>
      <c r="T3750" s="379"/>
      <c r="U3750" s="379"/>
      <c r="V3750" s="379"/>
      <c r="W3750" s="379"/>
      <c r="X3750" s="379"/>
      <c r="Y3750" s="379"/>
      <c r="Z3750" s="379"/>
      <c r="AA3750" s="380"/>
      <c r="AB3750" s="379"/>
      <c r="AC3750" s="379"/>
      <c r="AD3750" s="379"/>
      <c r="AE3750" s="381"/>
      <c r="AF3750" s="105"/>
      <c r="AG3750" s="381"/>
      <c r="AH3750" s="381"/>
      <c r="AI3750" s="381"/>
      <c r="AJ3750" s="381"/>
      <c r="AK3750" s="381"/>
      <c r="AL3750" s="381"/>
      <c r="AM3750" s="381"/>
    </row>
    <row r="3751" spans="1:39" x14ac:dyDescent="0.35">
      <c r="A3751" s="379"/>
      <c r="B3751" s="379"/>
      <c r="C3751" s="379"/>
      <c r="D3751" s="379"/>
      <c r="E3751" s="379"/>
      <c r="F3751" s="379"/>
      <c r="G3751" s="379"/>
      <c r="H3751" s="379"/>
      <c r="I3751" s="379"/>
      <c r="J3751" s="379"/>
      <c r="K3751" s="379"/>
      <c r="L3751" s="379"/>
      <c r="M3751" s="379"/>
      <c r="N3751" s="379"/>
      <c r="O3751" s="379"/>
      <c r="P3751" s="379"/>
      <c r="Q3751" s="379"/>
      <c r="R3751" s="379"/>
      <c r="S3751" s="379"/>
      <c r="T3751" s="379"/>
      <c r="U3751" s="379"/>
      <c r="V3751" s="379"/>
      <c r="W3751" s="379"/>
      <c r="X3751" s="379"/>
      <c r="Y3751" s="379"/>
      <c r="Z3751" s="379"/>
      <c r="AA3751" s="380"/>
      <c r="AB3751" s="379"/>
      <c r="AC3751" s="379"/>
      <c r="AD3751" s="379"/>
      <c r="AE3751" s="381"/>
      <c r="AF3751" s="105"/>
      <c r="AG3751" s="381"/>
      <c r="AH3751" s="381"/>
      <c r="AI3751" s="381"/>
      <c r="AJ3751" s="381"/>
      <c r="AK3751" s="381"/>
      <c r="AL3751" s="381"/>
      <c r="AM3751" s="381"/>
    </row>
    <row r="3752" spans="1:39" x14ac:dyDescent="0.35">
      <c r="A3752" s="379"/>
      <c r="B3752" s="379"/>
      <c r="C3752" s="379"/>
      <c r="D3752" s="379"/>
      <c r="E3752" s="379"/>
      <c r="F3752" s="379"/>
      <c r="G3752" s="379"/>
      <c r="H3752" s="379"/>
      <c r="I3752" s="379"/>
      <c r="J3752" s="379"/>
      <c r="K3752" s="379"/>
      <c r="L3752" s="379"/>
      <c r="M3752" s="379"/>
      <c r="N3752" s="379"/>
      <c r="O3752" s="379"/>
      <c r="P3752" s="379"/>
      <c r="Q3752" s="379"/>
      <c r="R3752" s="379"/>
      <c r="S3752" s="379"/>
      <c r="T3752" s="379"/>
      <c r="U3752" s="379"/>
      <c r="V3752" s="379"/>
      <c r="W3752" s="379"/>
      <c r="X3752" s="379"/>
      <c r="Y3752" s="379"/>
      <c r="Z3752" s="379"/>
      <c r="AA3752" s="380"/>
      <c r="AB3752" s="379"/>
      <c r="AC3752" s="379"/>
      <c r="AD3752" s="379"/>
      <c r="AE3752" s="381"/>
      <c r="AF3752" s="105"/>
      <c r="AG3752" s="381"/>
      <c r="AH3752" s="381"/>
      <c r="AI3752" s="381"/>
      <c r="AJ3752" s="381"/>
      <c r="AK3752" s="381"/>
      <c r="AL3752" s="381"/>
      <c r="AM3752" s="381"/>
    </row>
    <row r="3753" spans="1:39" x14ac:dyDescent="0.35">
      <c r="A3753" s="379"/>
      <c r="B3753" s="379"/>
      <c r="C3753" s="379"/>
      <c r="D3753" s="379"/>
      <c r="E3753" s="379"/>
      <c r="F3753" s="379"/>
      <c r="G3753" s="379"/>
      <c r="H3753" s="379"/>
      <c r="I3753" s="379"/>
      <c r="J3753" s="379"/>
      <c r="K3753" s="379"/>
      <c r="L3753" s="379"/>
      <c r="M3753" s="379"/>
      <c r="N3753" s="379"/>
      <c r="O3753" s="379"/>
      <c r="P3753" s="379"/>
      <c r="Q3753" s="379"/>
      <c r="R3753" s="379"/>
      <c r="S3753" s="379"/>
      <c r="T3753" s="379"/>
      <c r="U3753" s="379"/>
      <c r="V3753" s="379"/>
      <c r="W3753" s="379"/>
      <c r="X3753" s="379"/>
      <c r="Y3753" s="379"/>
      <c r="Z3753" s="379"/>
      <c r="AA3753" s="380"/>
      <c r="AB3753" s="379"/>
      <c r="AC3753" s="379"/>
      <c r="AD3753" s="379"/>
      <c r="AE3753" s="381"/>
      <c r="AF3753" s="105"/>
      <c r="AG3753" s="381"/>
      <c r="AH3753" s="381"/>
      <c r="AI3753" s="381"/>
      <c r="AJ3753" s="381"/>
      <c r="AK3753" s="381"/>
      <c r="AL3753" s="381"/>
      <c r="AM3753" s="381"/>
    </row>
    <row r="3754" spans="1:39" x14ac:dyDescent="0.35">
      <c r="A3754" s="379"/>
      <c r="B3754" s="379"/>
      <c r="C3754" s="379"/>
      <c r="D3754" s="379"/>
      <c r="E3754" s="379"/>
      <c r="F3754" s="379"/>
      <c r="G3754" s="379"/>
      <c r="H3754" s="379"/>
      <c r="I3754" s="379"/>
      <c r="J3754" s="379"/>
      <c r="K3754" s="379"/>
      <c r="L3754" s="379"/>
      <c r="M3754" s="379"/>
      <c r="N3754" s="379"/>
      <c r="O3754" s="379"/>
      <c r="P3754" s="379"/>
      <c r="Q3754" s="379"/>
      <c r="R3754" s="379"/>
      <c r="S3754" s="379"/>
      <c r="T3754" s="379"/>
      <c r="U3754" s="379"/>
      <c r="V3754" s="379"/>
      <c r="W3754" s="379"/>
      <c r="X3754" s="379"/>
      <c r="Y3754" s="379"/>
      <c r="Z3754" s="379"/>
      <c r="AA3754" s="380"/>
      <c r="AB3754" s="379"/>
      <c r="AC3754" s="379"/>
      <c r="AD3754" s="379"/>
      <c r="AE3754" s="381"/>
      <c r="AF3754" s="105"/>
      <c r="AG3754" s="381"/>
      <c r="AH3754" s="381"/>
      <c r="AI3754" s="381"/>
      <c r="AJ3754" s="381"/>
      <c r="AK3754" s="381"/>
      <c r="AL3754" s="381"/>
      <c r="AM3754" s="381"/>
    </row>
    <row r="3755" spans="1:39" x14ac:dyDescent="0.35">
      <c r="A3755" s="379"/>
      <c r="B3755" s="379"/>
      <c r="C3755" s="379"/>
      <c r="D3755" s="379"/>
      <c r="E3755" s="379"/>
      <c r="F3755" s="379"/>
      <c r="G3755" s="379"/>
      <c r="H3755" s="379"/>
      <c r="I3755" s="379"/>
      <c r="J3755" s="379"/>
      <c r="K3755" s="379"/>
      <c r="L3755" s="379"/>
      <c r="M3755" s="379"/>
      <c r="N3755" s="379"/>
      <c r="O3755" s="379"/>
      <c r="P3755" s="379"/>
      <c r="Q3755" s="379"/>
      <c r="R3755" s="379"/>
      <c r="S3755" s="379"/>
      <c r="T3755" s="379"/>
      <c r="U3755" s="379"/>
      <c r="V3755" s="379"/>
      <c r="W3755" s="379"/>
      <c r="X3755" s="379"/>
      <c r="Y3755" s="379"/>
      <c r="Z3755" s="379"/>
      <c r="AA3755" s="380"/>
      <c r="AB3755" s="379"/>
      <c r="AC3755" s="379"/>
      <c r="AD3755" s="379"/>
      <c r="AE3755" s="381"/>
      <c r="AF3755" s="105"/>
      <c r="AG3755" s="381"/>
      <c r="AH3755" s="381"/>
      <c r="AI3755" s="381"/>
      <c r="AJ3755" s="381"/>
      <c r="AK3755" s="381"/>
      <c r="AL3755" s="381"/>
      <c r="AM3755" s="381"/>
    </row>
    <row r="3756" spans="1:39" x14ac:dyDescent="0.35">
      <c r="A3756" s="379"/>
      <c r="B3756" s="379"/>
      <c r="C3756" s="379"/>
      <c r="D3756" s="379"/>
      <c r="E3756" s="379"/>
      <c r="F3756" s="379"/>
      <c r="G3756" s="379"/>
      <c r="H3756" s="379"/>
      <c r="I3756" s="379"/>
      <c r="J3756" s="379"/>
      <c r="K3756" s="379"/>
      <c r="L3756" s="379"/>
      <c r="M3756" s="379"/>
      <c r="N3756" s="379"/>
      <c r="O3756" s="379"/>
      <c r="P3756" s="379"/>
      <c r="Q3756" s="379"/>
      <c r="R3756" s="379"/>
      <c r="S3756" s="379"/>
      <c r="T3756" s="379"/>
      <c r="U3756" s="379"/>
      <c r="V3756" s="379"/>
      <c r="W3756" s="379"/>
      <c r="X3756" s="379"/>
      <c r="Y3756" s="379"/>
      <c r="Z3756" s="379"/>
      <c r="AA3756" s="380"/>
      <c r="AB3756" s="379"/>
      <c r="AC3756" s="379"/>
      <c r="AD3756" s="379"/>
      <c r="AE3756" s="381"/>
      <c r="AF3756" s="105"/>
      <c r="AG3756" s="381"/>
      <c r="AH3756" s="381"/>
      <c r="AI3756" s="381"/>
      <c r="AJ3756" s="381"/>
      <c r="AK3756" s="381"/>
      <c r="AL3756" s="381"/>
      <c r="AM3756" s="381"/>
    </row>
    <row r="3757" spans="1:39" x14ac:dyDescent="0.35">
      <c r="A3757" s="379"/>
      <c r="B3757" s="379"/>
      <c r="C3757" s="379"/>
      <c r="D3757" s="379"/>
      <c r="E3757" s="379"/>
      <c r="F3757" s="379"/>
      <c r="G3757" s="379"/>
      <c r="H3757" s="379"/>
      <c r="I3757" s="379"/>
      <c r="J3757" s="379"/>
      <c r="K3757" s="379"/>
      <c r="L3757" s="379"/>
      <c r="M3757" s="379"/>
      <c r="N3757" s="379"/>
      <c r="O3757" s="379"/>
      <c r="P3757" s="379"/>
      <c r="Q3757" s="379"/>
      <c r="R3757" s="379"/>
      <c r="S3757" s="379"/>
      <c r="T3757" s="379"/>
      <c r="U3757" s="379"/>
      <c r="V3757" s="379"/>
      <c r="W3757" s="379"/>
      <c r="X3757" s="379"/>
      <c r="Y3757" s="379"/>
      <c r="Z3757" s="379"/>
      <c r="AA3757" s="380"/>
      <c r="AB3757" s="379"/>
      <c r="AC3757" s="379"/>
      <c r="AD3757" s="379"/>
      <c r="AE3757" s="381"/>
      <c r="AF3757" s="105"/>
      <c r="AG3757" s="381"/>
      <c r="AH3757" s="381"/>
      <c r="AI3757" s="381"/>
      <c r="AJ3757" s="381"/>
      <c r="AK3757" s="381"/>
      <c r="AL3757" s="381"/>
      <c r="AM3757" s="381"/>
    </row>
    <row r="3758" spans="1:39" x14ac:dyDescent="0.35">
      <c r="A3758" s="379"/>
      <c r="B3758" s="379"/>
      <c r="C3758" s="379"/>
      <c r="D3758" s="379"/>
      <c r="E3758" s="379"/>
      <c r="F3758" s="379"/>
      <c r="G3758" s="379"/>
      <c r="H3758" s="379"/>
      <c r="I3758" s="379"/>
      <c r="J3758" s="379"/>
      <c r="K3758" s="379"/>
      <c r="L3758" s="379"/>
      <c r="M3758" s="379"/>
      <c r="N3758" s="379"/>
      <c r="O3758" s="379"/>
      <c r="P3758" s="379"/>
      <c r="Q3758" s="379"/>
      <c r="R3758" s="379"/>
      <c r="S3758" s="379"/>
      <c r="T3758" s="379"/>
      <c r="U3758" s="379"/>
      <c r="V3758" s="379"/>
      <c r="W3758" s="379"/>
      <c r="X3758" s="379"/>
      <c r="Y3758" s="379"/>
      <c r="Z3758" s="379"/>
      <c r="AA3758" s="380"/>
      <c r="AB3758" s="379"/>
      <c r="AC3758" s="379"/>
      <c r="AD3758" s="379"/>
      <c r="AE3758" s="381"/>
      <c r="AF3758" s="105"/>
      <c r="AG3758" s="381"/>
      <c r="AH3758" s="381"/>
      <c r="AI3758" s="381"/>
      <c r="AJ3758" s="381"/>
      <c r="AK3758" s="381"/>
      <c r="AL3758" s="381"/>
      <c r="AM3758" s="381"/>
    </row>
    <row r="3759" spans="1:39" x14ac:dyDescent="0.35">
      <c r="A3759" s="379"/>
      <c r="B3759" s="379"/>
      <c r="C3759" s="379"/>
      <c r="D3759" s="379"/>
      <c r="E3759" s="379"/>
      <c r="F3759" s="379"/>
      <c r="G3759" s="379"/>
      <c r="H3759" s="379"/>
      <c r="I3759" s="379"/>
      <c r="J3759" s="379"/>
      <c r="K3759" s="379"/>
      <c r="L3759" s="379"/>
      <c r="M3759" s="379"/>
      <c r="N3759" s="379"/>
      <c r="O3759" s="379"/>
      <c r="P3759" s="379"/>
      <c r="Q3759" s="379"/>
      <c r="R3759" s="379"/>
      <c r="S3759" s="379"/>
      <c r="T3759" s="379"/>
      <c r="U3759" s="379"/>
      <c r="V3759" s="379"/>
      <c r="W3759" s="379"/>
      <c r="X3759" s="379"/>
      <c r="Y3759" s="379"/>
      <c r="Z3759" s="379"/>
      <c r="AA3759" s="380"/>
      <c r="AB3759" s="379"/>
      <c r="AC3759" s="379"/>
      <c r="AD3759" s="379"/>
      <c r="AE3759" s="381"/>
      <c r="AF3759" s="105"/>
      <c r="AG3759" s="381"/>
      <c r="AH3759" s="381"/>
      <c r="AI3759" s="381"/>
      <c r="AJ3759" s="381"/>
      <c r="AK3759" s="381"/>
      <c r="AL3759" s="381"/>
      <c r="AM3759" s="381"/>
    </row>
    <row r="3760" spans="1:39" x14ac:dyDescent="0.35">
      <c r="A3760" s="379"/>
      <c r="B3760" s="379"/>
      <c r="C3760" s="379"/>
      <c r="D3760" s="379"/>
      <c r="E3760" s="379"/>
      <c r="F3760" s="379"/>
      <c r="G3760" s="379"/>
      <c r="H3760" s="379"/>
      <c r="I3760" s="379"/>
      <c r="J3760" s="379"/>
      <c r="K3760" s="379"/>
      <c r="L3760" s="379"/>
      <c r="M3760" s="379"/>
      <c r="N3760" s="379"/>
      <c r="O3760" s="379"/>
      <c r="P3760" s="379"/>
      <c r="Q3760" s="379"/>
      <c r="R3760" s="379"/>
      <c r="S3760" s="379"/>
      <c r="T3760" s="379"/>
      <c r="U3760" s="379"/>
      <c r="V3760" s="379"/>
      <c r="W3760" s="379"/>
      <c r="X3760" s="379"/>
      <c r="Y3760" s="379"/>
      <c r="Z3760" s="379"/>
      <c r="AA3760" s="380"/>
      <c r="AB3760" s="379"/>
      <c r="AC3760" s="379"/>
      <c r="AD3760" s="379"/>
      <c r="AE3760" s="381"/>
      <c r="AF3760" s="105"/>
      <c r="AG3760" s="381"/>
      <c r="AH3760" s="381"/>
      <c r="AI3760" s="381"/>
      <c r="AJ3760" s="381"/>
      <c r="AK3760" s="381"/>
      <c r="AL3760" s="381"/>
      <c r="AM3760" s="381"/>
    </row>
    <row r="3761" spans="1:39" x14ac:dyDescent="0.35">
      <c r="A3761" s="379"/>
      <c r="B3761" s="379"/>
      <c r="C3761" s="379"/>
      <c r="D3761" s="379"/>
      <c r="E3761" s="379"/>
      <c r="F3761" s="379"/>
      <c r="G3761" s="379"/>
      <c r="H3761" s="379"/>
      <c r="I3761" s="379"/>
      <c r="J3761" s="379"/>
      <c r="K3761" s="379"/>
      <c r="L3761" s="379"/>
      <c r="M3761" s="379"/>
      <c r="N3761" s="379"/>
      <c r="O3761" s="379"/>
      <c r="P3761" s="379"/>
      <c r="Q3761" s="379"/>
      <c r="R3761" s="379"/>
      <c r="S3761" s="379"/>
      <c r="T3761" s="379"/>
      <c r="U3761" s="379"/>
      <c r="V3761" s="379"/>
      <c r="W3761" s="379"/>
      <c r="X3761" s="379"/>
      <c r="Y3761" s="379"/>
      <c r="Z3761" s="379"/>
      <c r="AA3761" s="380"/>
      <c r="AB3761" s="379"/>
      <c r="AC3761" s="379"/>
      <c r="AD3761" s="379"/>
      <c r="AE3761" s="381"/>
      <c r="AF3761" s="105"/>
      <c r="AG3761" s="381"/>
      <c r="AH3761" s="381"/>
      <c r="AI3761" s="381"/>
      <c r="AJ3761" s="381"/>
      <c r="AK3761" s="381"/>
      <c r="AL3761" s="381"/>
      <c r="AM3761" s="381"/>
    </row>
    <row r="3762" spans="1:39" x14ac:dyDescent="0.35">
      <c r="A3762" s="379"/>
      <c r="B3762" s="379"/>
      <c r="C3762" s="379"/>
      <c r="D3762" s="379"/>
      <c r="E3762" s="379"/>
      <c r="F3762" s="379"/>
      <c r="G3762" s="379"/>
      <c r="H3762" s="379"/>
      <c r="I3762" s="379"/>
      <c r="J3762" s="379"/>
      <c r="K3762" s="379"/>
      <c r="L3762" s="379"/>
      <c r="M3762" s="379"/>
      <c r="N3762" s="379"/>
      <c r="O3762" s="379"/>
      <c r="P3762" s="379"/>
      <c r="Q3762" s="379"/>
      <c r="R3762" s="379"/>
      <c r="S3762" s="379"/>
      <c r="T3762" s="379"/>
      <c r="U3762" s="379"/>
      <c r="V3762" s="379"/>
      <c r="W3762" s="379"/>
      <c r="X3762" s="379"/>
      <c r="Y3762" s="379"/>
      <c r="Z3762" s="379"/>
      <c r="AA3762" s="380"/>
      <c r="AB3762" s="379"/>
      <c r="AC3762" s="379"/>
      <c r="AD3762" s="379"/>
      <c r="AE3762" s="381"/>
      <c r="AF3762" s="105"/>
      <c r="AG3762" s="381"/>
      <c r="AH3762" s="381"/>
      <c r="AI3762" s="381"/>
      <c r="AJ3762" s="381"/>
      <c r="AK3762" s="381"/>
      <c r="AL3762" s="381"/>
      <c r="AM3762" s="381"/>
    </row>
    <row r="3763" spans="1:39" x14ac:dyDescent="0.35">
      <c r="A3763" s="379"/>
      <c r="B3763" s="379"/>
      <c r="C3763" s="379"/>
      <c r="D3763" s="379"/>
      <c r="E3763" s="379"/>
      <c r="F3763" s="379"/>
      <c r="G3763" s="379"/>
      <c r="H3763" s="379"/>
      <c r="I3763" s="379"/>
      <c r="J3763" s="379"/>
      <c r="K3763" s="379"/>
      <c r="L3763" s="379"/>
      <c r="M3763" s="379"/>
      <c r="N3763" s="379"/>
      <c r="O3763" s="379"/>
      <c r="P3763" s="379"/>
      <c r="Q3763" s="379"/>
      <c r="R3763" s="379"/>
      <c r="S3763" s="379"/>
      <c r="T3763" s="379"/>
      <c r="U3763" s="379"/>
      <c r="V3763" s="379"/>
      <c r="W3763" s="379"/>
      <c r="X3763" s="379"/>
      <c r="Y3763" s="379"/>
      <c r="Z3763" s="379"/>
      <c r="AA3763" s="380"/>
      <c r="AB3763" s="379"/>
      <c r="AC3763" s="379"/>
      <c r="AD3763" s="379"/>
      <c r="AE3763" s="381"/>
      <c r="AF3763" s="105"/>
      <c r="AG3763" s="381"/>
      <c r="AH3763" s="381"/>
      <c r="AI3763" s="381"/>
      <c r="AJ3763" s="381"/>
      <c r="AK3763" s="381"/>
      <c r="AL3763" s="381"/>
      <c r="AM3763" s="381"/>
    </row>
    <row r="3764" spans="1:39" x14ac:dyDescent="0.35">
      <c r="A3764" s="379"/>
      <c r="B3764" s="379"/>
      <c r="C3764" s="379"/>
      <c r="D3764" s="379"/>
      <c r="E3764" s="379"/>
      <c r="F3764" s="379"/>
      <c r="G3764" s="379"/>
      <c r="H3764" s="379"/>
      <c r="I3764" s="379"/>
      <c r="J3764" s="379"/>
      <c r="K3764" s="379"/>
      <c r="L3764" s="379"/>
      <c r="M3764" s="379"/>
      <c r="N3764" s="379"/>
      <c r="O3764" s="379"/>
      <c r="P3764" s="379"/>
      <c r="Q3764" s="379"/>
      <c r="R3764" s="379"/>
      <c r="S3764" s="379"/>
      <c r="T3764" s="379"/>
      <c r="U3764" s="379"/>
      <c r="V3764" s="379"/>
      <c r="W3764" s="379"/>
      <c r="X3764" s="379"/>
      <c r="Y3764" s="379"/>
      <c r="Z3764" s="379"/>
      <c r="AA3764" s="380"/>
      <c r="AB3764" s="379"/>
      <c r="AC3764" s="379"/>
      <c r="AD3764" s="379"/>
      <c r="AE3764" s="381"/>
      <c r="AF3764" s="105"/>
      <c r="AG3764" s="381"/>
      <c r="AH3764" s="381"/>
      <c r="AI3764" s="381"/>
      <c r="AJ3764" s="381"/>
      <c r="AK3764" s="381"/>
      <c r="AL3764" s="381"/>
      <c r="AM3764" s="381"/>
    </row>
    <row r="3765" spans="1:39" x14ac:dyDescent="0.35">
      <c r="A3765" s="379"/>
      <c r="B3765" s="379"/>
      <c r="C3765" s="379"/>
      <c r="D3765" s="379"/>
      <c r="E3765" s="379"/>
      <c r="F3765" s="379"/>
      <c r="G3765" s="379"/>
      <c r="H3765" s="379"/>
      <c r="I3765" s="379"/>
      <c r="J3765" s="379"/>
      <c r="K3765" s="379"/>
      <c r="L3765" s="379"/>
      <c r="M3765" s="379"/>
      <c r="N3765" s="379"/>
      <c r="O3765" s="379"/>
      <c r="P3765" s="379"/>
      <c r="Q3765" s="379"/>
      <c r="R3765" s="379"/>
      <c r="S3765" s="379"/>
      <c r="T3765" s="379"/>
      <c r="U3765" s="379"/>
      <c r="V3765" s="379"/>
      <c r="W3765" s="379"/>
      <c r="X3765" s="379"/>
      <c r="Y3765" s="379"/>
      <c r="Z3765" s="379"/>
      <c r="AA3765" s="380"/>
      <c r="AB3765" s="379"/>
      <c r="AC3765" s="379"/>
      <c r="AD3765" s="379"/>
      <c r="AE3765" s="381"/>
      <c r="AF3765" s="105"/>
      <c r="AG3765" s="381"/>
      <c r="AH3765" s="381"/>
      <c r="AI3765" s="381"/>
      <c r="AJ3765" s="381"/>
      <c r="AK3765" s="381"/>
      <c r="AL3765" s="381"/>
      <c r="AM3765" s="381"/>
    </row>
    <row r="3766" spans="1:39" x14ac:dyDescent="0.35">
      <c r="A3766" s="379"/>
      <c r="B3766" s="379"/>
      <c r="C3766" s="379"/>
      <c r="D3766" s="379"/>
      <c r="E3766" s="379"/>
      <c r="F3766" s="379"/>
      <c r="G3766" s="379"/>
      <c r="H3766" s="379"/>
      <c r="I3766" s="379"/>
      <c r="J3766" s="379"/>
      <c r="K3766" s="379"/>
      <c r="L3766" s="379"/>
      <c r="M3766" s="379"/>
      <c r="N3766" s="379"/>
      <c r="O3766" s="379"/>
      <c r="P3766" s="379"/>
      <c r="Q3766" s="379"/>
      <c r="R3766" s="379"/>
      <c r="S3766" s="379"/>
      <c r="T3766" s="379"/>
      <c r="U3766" s="379"/>
      <c r="V3766" s="379"/>
      <c r="W3766" s="379"/>
      <c r="X3766" s="379"/>
      <c r="Y3766" s="379"/>
      <c r="Z3766" s="379"/>
      <c r="AA3766" s="380"/>
      <c r="AB3766" s="379"/>
      <c r="AC3766" s="379"/>
      <c r="AD3766" s="379"/>
      <c r="AE3766" s="381"/>
      <c r="AF3766" s="105"/>
      <c r="AG3766" s="381"/>
      <c r="AH3766" s="381"/>
      <c r="AI3766" s="381"/>
      <c r="AJ3766" s="381"/>
      <c r="AK3766" s="381"/>
      <c r="AL3766" s="381"/>
      <c r="AM3766" s="381"/>
    </row>
    <row r="3767" spans="1:39" x14ac:dyDescent="0.35">
      <c r="A3767" s="379"/>
      <c r="B3767" s="379"/>
      <c r="C3767" s="379"/>
      <c r="D3767" s="379"/>
      <c r="E3767" s="379"/>
      <c r="F3767" s="379"/>
      <c r="G3767" s="379"/>
      <c r="H3767" s="379"/>
      <c r="I3767" s="379"/>
      <c r="J3767" s="379"/>
      <c r="K3767" s="379"/>
      <c r="L3767" s="379"/>
      <c r="M3767" s="379"/>
      <c r="N3767" s="379"/>
      <c r="O3767" s="379"/>
      <c r="P3767" s="379"/>
      <c r="Q3767" s="379"/>
      <c r="R3767" s="379"/>
      <c r="S3767" s="379"/>
      <c r="T3767" s="379"/>
      <c r="U3767" s="379"/>
      <c r="V3767" s="379"/>
      <c r="W3767" s="379"/>
      <c r="X3767" s="379"/>
      <c r="Y3767" s="379"/>
      <c r="Z3767" s="379"/>
      <c r="AA3767" s="380"/>
      <c r="AB3767" s="379"/>
      <c r="AC3767" s="379"/>
      <c r="AD3767" s="379"/>
      <c r="AE3767" s="381"/>
      <c r="AF3767" s="105"/>
      <c r="AG3767" s="381"/>
      <c r="AH3767" s="381"/>
      <c r="AI3767" s="381"/>
      <c r="AJ3767" s="381"/>
      <c r="AK3767" s="381"/>
      <c r="AL3767" s="381"/>
      <c r="AM3767" s="381"/>
    </row>
    <row r="3768" spans="1:39" x14ac:dyDescent="0.35">
      <c r="A3768" s="379"/>
      <c r="B3768" s="379"/>
      <c r="C3768" s="379"/>
      <c r="D3768" s="379"/>
      <c r="E3768" s="379"/>
      <c r="F3768" s="379"/>
      <c r="G3768" s="379"/>
      <c r="H3768" s="379"/>
      <c r="I3768" s="379"/>
      <c r="J3768" s="379"/>
      <c r="K3768" s="379"/>
      <c r="L3768" s="379"/>
      <c r="M3768" s="379"/>
      <c r="N3768" s="379"/>
      <c r="O3768" s="379"/>
      <c r="P3768" s="379"/>
      <c r="Q3768" s="379"/>
      <c r="R3768" s="379"/>
      <c r="S3768" s="379"/>
      <c r="T3768" s="379"/>
      <c r="U3768" s="379"/>
      <c r="V3768" s="379"/>
      <c r="W3768" s="379"/>
      <c r="X3768" s="379"/>
      <c r="Y3768" s="379"/>
      <c r="Z3768" s="379"/>
      <c r="AA3768" s="380"/>
      <c r="AB3768" s="379"/>
      <c r="AC3768" s="379"/>
      <c r="AD3768" s="379"/>
      <c r="AE3768" s="381"/>
      <c r="AF3768" s="105"/>
      <c r="AG3768" s="381"/>
      <c r="AH3768" s="381"/>
      <c r="AI3768" s="381"/>
      <c r="AJ3768" s="381"/>
      <c r="AK3768" s="381"/>
      <c r="AL3768" s="381"/>
      <c r="AM3768" s="381"/>
    </row>
    <row r="3769" spans="1:39" x14ac:dyDescent="0.35">
      <c r="A3769" s="379"/>
      <c r="B3769" s="379"/>
      <c r="C3769" s="379"/>
      <c r="D3769" s="379"/>
      <c r="E3769" s="379"/>
      <c r="F3769" s="379"/>
      <c r="G3769" s="379"/>
      <c r="H3769" s="379"/>
      <c r="I3769" s="379"/>
      <c r="J3769" s="379"/>
      <c r="K3769" s="379"/>
      <c r="L3769" s="379"/>
      <c r="M3769" s="379"/>
      <c r="N3769" s="379"/>
      <c r="O3769" s="379"/>
      <c r="P3769" s="379"/>
      <c r="Q3769" s="379"/>
      <c r="R3769" s="379"/>
      <c r="S3769" s="379"/>
      <c r="T3769" s="379"/>
      <c r="U3769" s="379"/>
      <c r="V3769" s="379"/>
      <c r="W3769" s="379"/>
      <c r="X3769" s="379"/>
      <c r="Y3769" s="379"/>
      <c r="Z3769" s="379"/>
      <c r="AA3769" s="380"/>
      <c r="AB3769" s="379"/>
      <c r="AC3769" s="379"/>
      <c r="AD3769" s="379"/>
      <c r="AE3769" s="381"/>
      <c r="AF3769" s="105"/>
      <c r="AG3769" s="381"/>
      <c r="AH3769" s="381"/>
      <c r="AI3769" s="381"/>
      <c r="AJ3769" s="381"/>
      <c r="AK3769" s="381"/>
      <c r="AL3769" s="381"/>
      <c r="AM3769" s="381"/>
    </row>
    <row r="3770" spans="1:39" x14ac:dyDescent="0.35">
      <c r="A3770" s="379"/>
      <c r="B3770" s="379"/>
      <c r="C3770" s="379"/>
      <c r="D3770" s="379"/>
      <c r="E3770" s="379"/>
      <c r="F3770" s="379"/>
      <c r="G3770" s="379"/>
      <c r="H3770" s="379"/>
      <c r="I3770" s="379"/>
      <c r="J3770" s="379"/>
      <c r="K3770" s="379"/>
      <c r="L3770" s="379"/>
      <c r="M3770" s="379"/>
      <c r="N3770" s="379"/>
      <c r="O3770" s="379"/>
      <c r="P3770" s="379"/>
      <c r="Q3770" s="379"/>
      <c r="R3770" s="379"/>
      <c r="S3770" s="379"/>
      <c r="T3770" s="379"/>
      <c r="U3770" s="379"/>
      <c r="V3770" s="379"/>
      <c r="W3770" s="379"/>
      <c r="X3770" s="379"/>
      <c r="Y3770" s="379"/>
      <c r="Z3770" s="379"/>
      <c r="AA3770" s="380"/>
      <c r="AB3770" s="379"/>
      <c r="AC3770" s="379"/>
      <c r="AD3770" s="379"/>
      <c r="AE3770" s="381"/>
      <c r="AF3770" s="105"/>
      <c r="AG3770" s="381"/>
      <c r="AH3770" s="381"/>
      <c r="AI3770" s="381"/>
      <c r="AJ3770" s="381"/>
      <c r="AK3770" s="381"/>
      <c r="AL3770" s="381"/>
      <c r="AM3770" s="381"/>
    </row>
    <row r="3771" spans="1:39" x14ac:dyDescent="0.35">
      <c r="A3771" s="379"/>
      <c r="B3771" s="379"/>
      <c r="C3771" s="379"/>
      <c r="D3771" s="379"/>
      <c r="E3771" s="379"/>
      <c r="F3771" s="379"/>
      <c r="G3771" s="379"/>
      <c r="H3771" s="379"/>
      <c r="I3771" s="379"/>
      <c r="J3771" s="379"/>
      <c r="K3771" s="379"/>
      <c r="L3771" s="379"/>
      <c r="M3771" s="379"/>
      <c r="N3771" s="379"/>
      <c r="O3771" s="379"/>
      <c r="P3771" s="379"/>
      <c r="Q3771" s="379"/>
      <c r="R3771" s="379"/>
      <c r="S3771" s="379"/>
      <c r="T3771" s="379"/>
      <c r="U3771" s="379"/>
      <c r="V3771" s="379"/>
      <c r="W3771" s="379"/>
      <c r="X3771" s="379"/>
      <c r="Y3771" s="379"/>
      <c r="Z3771" s="379"/>
      <c r="AA3771" s="380"/>
      <c r="AB3771" s="379"/>
      <c r="AC3771" s="379"/>
      <c r="AD3771" s="379"/>
      <c r="AE3771" s="381"/>
      <c r="AF3771" s="105"/>
      <c r="AG3771" s="381"/>
      <c r="AH3771" s="381"/>
      <c r="AI3771" s="381"/>
      <c r="AJ3771" s="381"/>
      <c r="AK3771" s="381"/>
      <c r="AL3771" s="381"/>
      <c r="AM3771" s="381"/>
    </row>
    <row r="3772" spans="1:39" x14ac:dyDescent="0.35">
      <c r="A3772" s="379"/>
      <c r="B3772" s="379"/>
      <c r="C3772" s="379"/>
      <c r="D3772" s="379"/>
      <c r="E3772" s="379"/>
      <c r="F3772" s="379"/>
      <c r="G3772" s="379"/>
      <c r="H3772" s="379"/>
      <c r="I3772" s="379"/>
      <c r="J3772" s="379"/>
      <c r="K3772" s="379"/>
      <c r="L3772" s="379"/>
      <c r="M3772" s="379"/>
      <c r="N3772" s="379"/>
      <c r="O3772" s="379"/>
      <c r="P3772" s="379"/>
      <c r="Q3772" s="379"/>
      <c r="R3772" s="379"/>
      <c r="S3772" s="379"/>
      <c r="T3772" s="379"/>
      <c r="U3772" s="379"/>
      <c r="V3772" s="379"/>
      <c r="W3772" s="379"/>
      <c r="X3772" s="379"/>
      <c r="Y3772" s="379"/>
      <c r="Z3772" s="379"/>
      <c r="AA3772" s="380"/>
      <c r="AB3772" s="379"/>
      <c r="AC3772" s="379"/>
      <c r="AD3772" s="379"/>
      <c r="AE3772" s="381"/>
      <c r="AF3772" s="105"/>
      <c r="AG3772" s="381"/>
      <c r="AH3772" s="381"/>
      <c r="AI3772" s="381"/>
      <c r="AJ3772" s="381"/>
      <c r="AK3772" s="381"/>
      <c r="AL3772" s="381"/>
      <c r="AM3772" s="381"/>
    </row>
    <row r="3773" spans="1:39" x14ac:dyDescent="0.35">
      <c r="A3773" s="379"/>
      <c r="B3773" s="379"/>
      <c r="C3773" s="379"/>
      <c r="D3773" s="379"/>
      <c r="E3773" s="379"/>
      <c r="F3773" s="379"/>
      <c r="G3773" s="379"/>
      <c r="H3773" s="379"/>
      <c r="I3773" s="379"/>
      <c r="J3773" s="379"/>
      <c r="K3773" s="379"/>
      <c r="L3773" s="379"/>
      <c r="M3773" s="379"/>
      <c r="N3773" s="379"/>
      <c r="O3773" s="379"/>
      <c r="P3773" s="379"/>
      <c r="Q3773" s="379"/>
      <c r="R3773" s="379"/>
      <c r="S3773" s="379"/>
      <c r="T3773" s="379"/>
      <c r="U3773" s="379"/>
      <c r="V3773" s="379"/>
      <c r="W3773" s="379"/>
      <c r="X3773" s="379"/>
      <c r="Y3773" s="379"/>
      <c r="Z3773" s="379"/>
      <c r="AA3773" s="380"/>
      <c r="AB3773" s="379"/>
      <c r="AC3773" s="379"/>
      <c r="AD3773" s="379"/>
      <c r="AE3773" s="381"/>
      <c r="AF3773" s="105"/>
      <c r="AG3773" s="381"/>
      <c r="AH3773" s="381"/>
      <c r="AI3773" s="381"/>
      <c r="AJ3773" s="381"/>
      <c r="AK3773" s="381"/>
      <c r="AL3773" s="381"/>
      <c r="AM3773" s="381"/>
    </row>
    <row r="3774" spans="1:39" x14ac:dyDescent="0.35">
      <c r="A3774" s="379"/>
      <c r="B3774" s="379"/>
      <c r="C3774" s="379"/>
      <c r="D3774" s="379"/>
      <c r="E3774" s="379"/>
      <c r="F3774" s="379"/>
      <c r="G3774" s="379"/>
      <c r="H3774" s="379"/>
      <c r="I3774" s="379"/>
      <c r="J3774" s="379"/>
      <c r="K3774" s="379"/>
      <c r="L3774" s="379"/>
      <c r="M3774" s="379"/>
      <c r="N3774" s="379"/>
      <c r="O3774" s="379"/>
      <c r="P3774" s="379"/>
      <c r="Q3774" s="379"/>
      <c r="R3774" s="379"/>
      <c r="S3774" s="379"/>
      <c r="T3774" s="379"/>
      <c r="U3774" s="379"/>
      <c r="V3774" s="379"/>
      <c r="W3774" s="379"/>
      <c r="X3774" s="379"/>
      <c r="Y3774" s="379"/>
      <c r="Z3774" s="379"/>
      <c r="AA3774" s="380"/>
      <c r="AB3774" s="379"/>
      <c r="AC3774" s="379"/>
      <c r="AD3774" s="379"/>
      <c r="AE3774" s="381"/>
      <c r="AF3774" s="105"/>
      <c r="AG3774" s="381"/>
      <c r="AH3774" s="381"/>
      <c r="AI3774" s="381"/>
      <c r="AJ3774" s="381"/>
      <c r="AK3774" s="381"/>
      <c r="AL3774" s="381"/>
      <c r="AM3774" s="381"/>
    </row>
    <row r="3775" spans="1:39" x14ac:dyDescent="0.35">
      <c r="A3775" s="379"/>
      <c r="B3775" s="379"/>
      <c r="C3775" s="379"/>
      <c r="D3775" s="379"/>
      <c r="E3775" s="379"/>
      <c r="F3775" s="379"/>
      <c r="G3775" s="379"/>
      <c r="H3775" s="379"/>
      <c r="I3775" s="379"/>
      <c r="J3775" s="379"/>
      <c r="K3775" s="379"/>
      <c r="L3775" s="379"/>
      <c r="M3775" s="379"/>
      <c r="N3775" s="379"/>
      <c r="O3775" s="379"/>
      <c r="P3775" s="379"/>
      <c r="Q3775" s="379"/>
      <c r="R3775" s="379"/>
      <c r="S3775" s="379"/>
      <c r="T3775" s="379"/>
      <c r="U3775" s="379"/>
      <c r="V3775" s="379"/>
      <c r="W3775" s="379"/>
      <c r="X3775" s="379"/>
      <c r="Y3775" s="379"/>
      <c r="Z3775" s="379"/>
      <c r="AA3775" s="380"/>
      <c r="AB3775" s="379"/>
      <c r="AC3775" s="379"/>
      <c r="AD3775" s="379"/>
      <c r="AE3775" s="381"/>
      <c r="AF3775" s="105"/>
      <c r="AG3775" s="381"/>
      <c r="AH3775" s="381"/>
      <c r="AI3775" s="381"/>
      <c r="AJ3775" s="381"/>
      <c r="AK3775" s="381"/>
      <c r="AL3775" s="381"/>
      <c r="AM3775" s="381"/>
    </row>
    <row r="3776" spans="1:39" x14ac:dyDescent="0.35">
      <c r="A3776" s="379"/>
      <c r="B3776" s="379"/>
      <c r="C3776" s="379"/>
      <c r="D3776" s="379"/>
      <c r="E3776" s="379"/>
      <c r="F3776" s="379"/>
      <c r="G3776" s="379"/>
      <c r="H3776" s="379"/>
      <c r="I3776" s="379"/>
      <c r="J3776" s="379"/>
      <c r="K3776" s="379"/>
      <c r="L3776" s="379"/>
      <c r="M3776" s="379"/>
      <c r="N3776" s="379"/>
      <c r="O3776" s="379"/>
      <c r="P3776" s="379"/>
      <c r="Q3776" s="379"/>
      <c r="R3776" s="379"/>
      <c r="S3776" s="379"/>
      <c r="T3776" s="379"/>
      <c r="U3776" s="379"/>
      <c r="V3776" s="379"/>
      <c r="W3776" s="379"/>
      <c r="X3776" s="379"/>
      <c r="Y3776" s="379"/>
      <c r="Z3776" s="379"/>
      <c r="AA3776" s="380"/>
      <c r="AB3776" s="379"/>
      <c r="AC3776" s="379"/>
      <c r="AD3776" s="379"/>
      <c r="AE3776" s="381"/>
      <c r="AF3776" s="105"/>
      <c r="AG3776" s="381"/>
      <c r="AH3776" s="381"/>
      <c r="AI3776" s="381"/>
      <c r="AJ3776" s="381"/>
      <c r="AK3776" s="381"/>
      <c r="AL3776" s="381"/>
      <c r="AM3776" s="381"/>
    </row>
    <row r="3777" spans="1:39" x14ac:dyDescent="0.35">
      <c r="A3777" s="379"/>
      <c r="B3777" s="379"/>
      <c r="C3777" s="379"/>
      <c r="D3777" s="379"/>
      <c r="E3777" s="379"/>
      <c r="F3777" s="379"/>
      <c r="G3777" s="379"/>
      <c r="H3777" s="379"/>
      <c r="I3777" s="379"/>
      <c r="J3777" s="379"/>
      <c r="K3777" s="379"/>
      <c r="L3777" s="379"/>
      <c r="M3777" s="379"/>
      <c r="N3777" s="379"/>
      <c r="O3777" s="379"/>
      <c r="P3777" s="379"/>
      <c r="Q3777" s="379"/>
      <c r="R3777" s="379"/>
      <c r="S3777" s="379"/>
      <c r="T3777" s="379"/>
      <c r="U3777" s="379"/>
      <c r="V3777" s="379"/>
      <c r="W3777" s="379"/>
      <c r="X3777" s="379"/>
      <c r="Y3777" s="379"/>
      <c r="Z3777" s="379"/>
      <c r="AA3777" s="380"/>
      <c r="AB3777" s="379"/>
      <c r="AC3777" s="379"/>
      <c r="AD3777" s="379"/>
      <c r="AE3777" s="381"/>
      <c r="AF3777" s="105"/>
      <c r="AG3777" s="381"/>
      <c r="AH3777" s="381"/>
      <c r="AI3777" s="381"/>
      <c r="AJ3777" s="381"/>
      <c r="AK3777" s="381"/>
      <c r="AL3777" s="381"/>
      <c r="AM3777" s="381"/>
    </row>
    <row r="3778" spans="1:39" x14ac:dyDescent="0.35">
      <c r="A3778" s="379"/>
      <c r="B3778" s="379"/>
      <c r="C3778" s="379"/>
      <c r="D3778" s="379"/>
      <c r="E3778" s="379"/>
      <c r="F3778" s="379"/>
      <c r="G3778" s="379"/>
      <c r="H3778" s="379"/>
      <c r="I3778" s="379"/>
      <c r="J3778" s="379"/>
      <c r="K3778" s="379"/>
      <c r="L3778" s="379"/>
      <c r="M3778" s="379"/>
      <c r="N3778" s="379"/>
      <c r="O3778" s="379"/>
      <c r="P3778" s="379"/>
      <c r="Q3778" s="379"/>
      <c r="R3778" s="379"/>
      <c r="S3778" s="379"/>
      <c r="T3778" s="379"/>
      <c r="U3778" s="379"/>
      <c r="V3778" s="379"/>
      <c r="W3778" s="379"/>
      <c r="X3778" s="379"/>
      <c r="Y3778" s="379"/>
      <c r="Z3778" s="379"/>
      <c r="AA3778" s="380"/>
      <c r="AB3778" s="379"/>
      <c r="AC3778" s="379"/>
      <c r="AD3778" s="379"/>
      <c r="AE3778" s="381"/>
      <c r="AF3778" s="105"/>
      <c r="AG3778" s="381"/>
      <c r="AH3778" s="381"/>
      <c r="AI3778" s="381"/>
      <c r="AJ3778" s="381"/>
      <c r="AK3778" s="381"/>
      <c r="AL3778" s="381"/>
      <c r="AM3778" s="381"/>
    </row>
    <row r="3779" spans="1:39" x14ac:dyDescent="0.35">
      <c r="A3779" s="379"/>
      <c r="B3779" s="379"/>
      <c r="C3779" s="379"/>
      <c r="D3779" s="379"/>
      <c r="E3779" s="379"/>
      <c r="F3779" s="379"/>
      <c r="G3779" s="379"/>
      <c r="H3779" s="379"/>
      <c r="I3779" s="379"/>
      <c r="J3779" s="379"/>
      <c r="K3779" s="379"/>
      <c r="L3779" s="379"/>
      <c r="M3779" s="379"/>
      <c r="N3779" s="379"/>
      <c r="O3779" s="379"/>
      <c r="P3779" s="379"/>
      <c r="Q3779" s="379"/>
      <c r="R3779" s="379"/>
      <c r="S3779" s="379"/>
      <c r="T3779" s="379"/>
      <c r="U3779" s="379"/>
      <c r="V3779" s="379"/>
      <c r="W3779" s="379"/>
      <c r="X3779" s="379"/>
      <c r="Y3779" s="379"/>
      <c r="Z3779" s="379"/>
      <c r="AA3779" s="380"/>
      <c r="AB3779" s="379"/>
      <c r="AC3779" s="379"/>
      <c r="AD3779" s="379"/>
      <c r="AE3779" s="381"/>
      <c r="AF3779" s="105"/>
      <c r="AG3779" s="381"/>
      <c r="AH3779" s="381"/>
      <c r="AI3779" s="381"/>
      <c r="AJ3779" s="381"/>
      <c r="AK3779" s="381"/>
      <c r="AL3779" s="381"/>
      <c r="AM3779" s="381"/>
    </row>
    <row r="3780" spans="1:39" x14ac:dyDescent="0.35">
      <c r="A3780" s="379"/>
      <c r="B3780" s="379"/>
      <c r="C3780" s="379"/>
      <c r="D3780" s="379"/>
      <c r="E3780" s="379"/>
      <c r="F3780" s="379"/>
      <c r="G3780" s="379"/>
      <c r="H3780" s="379"/>
      <c r="I3780" s="379"/>
      <c r="J3780" s="379"/>
      <c r="K3780" s="379"/>
      <c r="L3780" s="379"/>
      <c r="M3780" s="379"/>
      <c r="N3780" s="379"/>
      <c r="O3780" s="379"/>
      <c r="P3780" s="379"/>
      <c r="Q3780" s="379"/>
      <c r="R3780" s="379"/>
      <c r="S3780" s="379"/>
      <c r="T3780" s="379"/>
      <c r="U3780" s="379"/>
      <c r="V3780" s="379"/>
      <c r="W3780" s="379"/>
      <c r="X3780" s="379"/>
      <c r="Y3780" s="379"/>
      <c r="Z3780" s="379"/>
      <c r="AA3780" s="380"/>
      <c r="AB3780" s="379"/>
      <c r="AC3780" s="379"/>
      <c r="AD3780" s="379"/>
      <c r="AE3780" s="381"/>
      <c r="AF3780" s="105"/>
      <c r="AG3780" s="381"/>
      <c r="AH3780" s="381"/>
      <c r="AI3780" s="381"/>
      <c r="AJ3780" s="381"/>
      <c r="AK3780" s="381"/>
      <c r="AL3780" s="381"/>
      <c r="AM3780" s="381"/>
    </row>
    <row r="3781" spans="1:39" x14ac:dyDescent="0.35">
      <c r="A3781" s="379"/>
      <c r="B3781" s="379"/>
      <c r="C3781" s="379"/>
      <c r="D3781" s="379"/>
      <c r="E3781" s="379"/>
      <c r="F3781" s="379"/>
      <c r="G3781" s="379"/>
      <c r="H3781" s="379"/>
      <c r="I3781" s="379"/>
      <c r="J3781" s="379"/>
      <c r="K3781" s="379"/>
      <c r="L3781" s="379"/>
      <c r="M3781" s="379"/>
      <c r="N3781" s="379"/>
      <c r="O3781" s="379"/>
      <c r="P3781" s="379"/>
      <c r="Q3781" s="379"/>
      <c r="R3781" s="379"/>
      <c r="S3781" s="379"/>
      <c r="T3781" s="379"/>
      <c r="U3781" s="379"/>
      <c r="V3781" s="379"/>
      <c r="W3781" s="379"/>
      <c r="X3781" s="379"/>
      <c r="Y3781" s="379"/>
      <c r="Z3781" s="379"/>
      <c r="AA3781" s="380"/>
      <c r="AB3781" s="379"/>
      <c r="AC3781" s="379"/>
      <c r="AD3781" s="379"/>
      <c r="AE3781" s="381"/>
      <c r="AF3781" s="105"/>
      <c r="AG3781" s="381"/>
      <c r="AH3781" s="381"/>
      <c r="AI3781" s="381"/>
      <c r="AJ3781" s="381"/>
      <c r="AK3781" s="381"/>
      <c r="AL3781" s="381"/>
      <c r="AM3781" s="381"/>
    </row>
    <row r="3782" spans="1:39" x14ac:dyDescent="0.35">
      <c r="A3782" s="379"/>
      <c r="B3782" s="379"/>
      <c r="C3782" s="379"/>
      <c r="D3782" s="379"/>
      <c r="E3782" s="379"/>
      <c r="F3782" s="379"/>
      <c r="G3782" s="379"/>
      <c r="H3782" s="379"/>
      <c r="I3782" s="379"/>
      <c r="J3782" s="379"/>
      <c r="K3782" s="379"/>
      <c r="L3782" s="379"/>
      <c r="M3782" s="379"/>
      <c r="N3782" s="379"/>
      <c r="O3782" s="379"/>
      <c r="P3782" s="379"/>
      <c r="Q3782" s="379"/>
      <c r="R3782" s="379"/>
      <c r="S3782" s="379"/>
      <c r="T3782" s="379"/>
      <c r="U3782" s="379"/>
      <c r="V3782" s="379"/>
      <c r="W3782" s="379"/>
      <c r="X3782" s="379"/>
      <c r="Y3782" s="379"/>
      <c r="Z3782" s="379"/>
      <c r="AA3782" s="380"/>
      <c r="AB3782" s="379"/>
      <c r="AC3782" s="379"/>
      <c r="AD3782" s="379"/>
      <c r="AE3782" s="381"/>
      <c r="AF3782" s="105"/>
      <c r="AG3782" s="381"/>
      <c r="AH3782" s="381"/>
      <c r="AI3782" s="381"/>
      <c r="AJ3782" s="381"/>
      <c r="AK3782" s="381"/>
      <c r="AL3782" s="381"/>
      <c r="AM3782" s="381"/>
    </row>
    <row r="3783" spans="1:39" x14ac:dyDescent="0.35">
      <c r="A3783" s="379"/>
      <c r="B3783" s="379"/>
      <c r="C3783" s="379"/>
      <c r="D3783" s="379"/>
      <c r="E3783" s="379"/>
      <c r="F3783" s="379"/>
      <c r="G3783" s="379"/>
      <c r="H3783" s="379"/>
      <c r="I3783" s="379"/>
      <c r="J3783" s="379"/>
      <c r="K3783" s="379"/>
      <c r="L3783" s="379"/>
      <c r="M3783" s="379"/>
      <c r="N3783" s="379"/>
      <c r="O3783" s="379"/>
      <c r="P3783" s="379"/>
      <c r="Q3783" s="379"/>
      <c r="R3783" s="379"/>
      <c r="S3783" s="379"/>
      <c r="T3783" s="379"/>
      <c r="U3783" s="379"/>
      <c r="V3783" s="379"/>
      <c r="W3783" s="379"/>
      <c r="X3783" s="379"/>
      <c r="Y3783" s="379"/>
      <c r="Z3783" s="379"/>
      <c r="AA3783" s="380"/>
      <c r="AB3783" s="379"/>
      <c r="AC3783" s="379"/>
      <c r="AD3783" s="379"/>
      <c r="AE3783" s="381"/>
      <c r="AF3783" s="105"/>
      <c r="AG3783" s="381"/>
      <c r="AH3783" s="381"/>
      <c r="AI3783" s="381"/>
      <c r="AJ3783" s="381"/>
      <c r="AK3783" s="381"/>
      <c r="AL3783" s="381"/>
      <c r="AM3783" s="381"/>
    </row>
    <row r="3784" spans="1:39" x14ac:dyDescent="0.35">
      <c r="A3784" s="379"/>
      <c r="B3784" s="379"/>
      <c r="C3784" s="379"/>
      <c r="D3784" s="379"/>
      <c r="E3784" s="379"/>
      <c r="F3784" s="379"/>
      <c r="G3784" s="379"/>
      <c r="H3784" s="379"/>
      <c r="I3784" s="379"/>
      <c r="J3784" s="379"/>
      <c r="K3784" s="379"/>
      <c r="L3784" s="379"/>
      <c r="M3784" s="379"/>
      <c r="N3784" s="379"/>
      <c r="O3784" s="379"/>
      <c r="P3784" s="379"/>
      <c r="Q3784" s="379"/>
      <c r="R3784" s="379"/>
      <c r="S3784" s="379"/>
      <c r="T3784" s="379"/>
      <c r="U3784" s="379"/>
      <c r="V3784" s="379"/>
      <c r="W3784" s="379"/>
      <c r="X3784" s="379"/>
      <c r="Y3784" s="379"/>
      <c r="Z3784" s="379"/>
      <c r="AA3784" s="380"/>
      <c r="AB3784" s="379"/>
      <c r="AC3784" s="379"/>
      <c r="AD3784" s="379"/>
      <c r="AE3784" s="381"/>
      <c r="AF3784" s="105"/>
      <c r="AG3784" s="381"/>
      <c r="AH3784" s="381"/>
      <c r="AI3784" s="381"/>
      <c r="AJ3784" s="381"/>
      <c r="AK3784" s="381"/>
      <c r="AL3784" s="381"/>
      <c r="AM3784" s="381"/>
    </row>
    <row r="3785" spans="1:39" x14ac:dyDescent="0.35">
      <c r="A3785" s="379"/>
      <c r="B3785" s="379"/>
      <c r="C3785" s="379"/>
      <c r="D3785" s="379"/>
      <c r="E3785" s="379"/>
      <c r="F3785" s="379"/>
      <c r="G3785" s="379"/>
      <c r="H3785" s="379"/>
      <c r="I3785" s="379"/>
      <c r="J3785" s="379"/>
      <c r="K3785" s="379"/>
      <c r="L3785" s="379"/>
      <c r="M3785" s="379"/>
      <c r="N3785" s="379"/>
      <c r="O3785" s="379"/>
      <c r="P3785" s="379"/>
      <c r="Q3785" s="379"/>
      <c r="R3785" s="379"/>
      <c r="S3785" s="379"/>
      <c r="T3785" s="379"/>
      <c r="U3785" s="379"/>
      <c r="V3785" s="379"/>
      <c r="W3785" s="379"/>
      <c r="X3785" s="379"/>
      <c r="Y3785" s="379"/>
      <c r="Z3785" s="379"/>
      <c r="AA3785" s="380"/>
      <c r="AB3785" s="379"/>
      <c r="AC3785" s="379"/>
      <c r="AD3785" s="379"/>
      <c r="AE3785" s="381"/>
      <c r="AF3785" s="105"/>
      <c r="AG3785" s="381"/>
      <c r="AH3785" s="381"/>
      <c r="AI3785" s="381"/>
      <c r="AJ3785" s="381"/>
      <c r="AK3785" s="381"/>
      <c r="AL3785" s="381"/>
      <c r="AM3785" s="381"/>
    </row>
    <row r="3786" spans="1:39" x14ac:dyDescent="0.35">
      <c r="A3786" s="379"/>
      <c r="B3786" s="379"/>
      <c r="C3786" s="379"/>
      <c r="D3786" s="379"/>
      <c r="E3786" s="379"/>
      <c r="F3786" s="379"/>
      <c r="G3786" s="379"/>
      <c r="H3786" s="379"/>
      <c r="I3786" s="379"/>
      <c r="J3786" s="379"/>
      <c r="K3786" s="379"/>
      <c r="L3786" s="379"/>
      <c r="M3786" s="379"/>
      <c r="N3786" s="379"/>
      <c r="O3786" s="379"/>
      <c r="P3786" s="379"/>
      <c r="Q3786" s="379"/>
      <c r="R3786" s="379"/>
      <c r="S3786" s="379"/>
      <c r="T3786" s="379"/>
      <c r="U3786" s="379"/>
      <c r="V3786" s="379"/>
      <c r="W3786" s="379"/>
      <c r="X3786" s="379"/>
      <c r="Y3786" s="379"/>
      <c r="Z3786" s="379"/>
      <c r="AA3786" s="380"/>
      <c r="AB3786" s="379"/>
      <c r="AC3786" s="379"/>
      <c r="AD3786" s="379"/>
      <c r="AE3786" s="381"/>
      <c r="AF3786" s="105"/>
      <c r="AG3786" s="381"/>
      <c r="AH3786" s="381"/>
      <c r="AI3786" s="381"/>
      <c r="AJ3786" s="381"/>
      <c r="AK3786" s="381"/>
      <c r="AL3786" s="381"/>
      <c r="AM3786" s="381"/>
    </row>
    <row r="3787" spans="1:39" x14ac:dyDescent="0.35">
      <c r="A3787" s="379"/>
      <c r="B3787" s="379"/>
      <c r="C3787" s="379"/>
      <c r="D3787" s="379"/>
      <c r="E3787" s="379"/>
      <c r="F3787" s="379"/>
      <c r="G3787" s="379"/>
      <c r="H3787" s="379"/>
      <c r="I3787" s="379"/>
      <c r="J3787" s="379"/>
      <c r="K3787" s="379"/>
      <c r="L3787" s="379"/>
      <c r="M3787" s="379"/>
      <c r="N3787" s="379"/>
      <c r="O3787" s="379"/>
      <c r="P3787" s="379"/>
      <c r="Q3787" s="379"/>
      <c r="R3787" s="379"/>
      <c r="S3787" s="379"/>
      <c r="T3787" s="379"/>
      <c r="U3787" s="379"/>
      <c r="V3787" s="379"/>
      <c r="W3787" s="379"/>
      <c r="X3787" s="379"/>
      <c r="Y3787" s="379"/>
      <c r="Z3787" s="379"/>
      <c r="AA3787" s="380"/>
      <c r="AB3787" s="379"/>
      <c r="AC3787" s="379"/>
      <c r="AD3787" s="379"/>
      <c r="AE3787" s="381"/>
      <c r="AF3787" s="105"/>
      <c r="AG3787" s="381"/>
      <c r="AH3787" s="381"/>
      <c r="AI3787" s="381"/>
      <c r="AJ3787" s="381"/>
      <c r="AK3787" s="381"/>
      <c r="AL3787" s="381"/>
      <c r="AM3787" s="381"/>
    </row>
    <row r="3788" spans="1:39" x14ac:dyDescent="0.35">
      <c r="A3788" s="379"/>
      <c r="B3788" s="379"/>
      <c r="C3788" s="379"/>
      <c r="D3788" s="379"/>
      <c r="E3788" s="379"/>
      <c r="F3788" s="379"/>
      <c r="G3788" s="379"/>
      <c r="H3788" s="379"/>
      <c r="I3788" s="379"/>
      <c r="J3788" s="379"/>
      <c r="K3788" s="379"/>
      <c r="L3788" s="379"/>
      <c r="M3788" s="379"/>
      <c r="N3788" s="379"/>
      <c r="O3788" s="379"/>
      <c r="P3788" s="379"/>
      <c r="Q3788" s="379"/>
      <c r="R3788" s="379"/>
      <c r="S3788" s="379"/>
      <c r="T3788" s="379"/>
      <c r="U3788" s="379"/>
      <c r="V3788" s="379"/>
      <c r="W3788" s="379"/>
      <c r="X3788" s="379"/>
      <c r="Y3788" s="379"/>
      <c r="Z3788" s="379"/>
      <c r="AA3788" s="380"/>
      <c r="AB3788" s="379"/>
      <c r="AC3788" s="379"/>
      <c r="AD3788" s="379"/>
      <c r="AE3788" s="381"/>
      <c r="AF3788" s="105"/>
      <c r="AG3788" s="381"/>
      <c r="AH3788" s="381"/>
      <c r="AI3788" s="381"/>
      <c r="AJ3788" s="381"/>
      <c r="AK3788" s="381"/>
      <c r="AL3788" s="381"/>
      <c r="AM3788" s="381"/>
    </row>
    <row r="3789" spans="1:39" x14ac:dyDescent="0.35">
      <c r="A3789" s="379"/>
      <c r="B3789" s="379"/>
      <c r="C3789" s="379"/>
      <c r="D3789" s="379"/>
      <c r="E3789" s="379"/>
      <c r="F3789" s="379"/>
      <c r="G3789" s="379"/>
      <c r="H3789" s="379"/>
      <c r="I3789" s="379"/>
      <c r="J3789" s="379"/>
      <c r="K3789" s="379"/>
      <c r="L3789" s="379"/>
      <c r="M3789" s="379"/>
      <c r="N3789" s="379"/>
      <c r="O3789" s="379"/>
      <c r="P3789" s="379"/>
      <c r="Q3789" s="379"/>
      <c r="R3789" s="379"/>
      <c r="S3789" s="379"/>
      <c r="T3789" s="379"/>
      <c r="U3789" s="379"/>
      <c r="V3789" s="379"/>
      <c r="W3789" s="379"/>
      <c r="X3789" s="379"/>
      <c r="Y3789" s="379"/>
      <c r="Z3789" s="379"/>
      <c r="AA3789" s="380"/>
      <c r="AB3789" s="379"/>
      <c r="AC3789" s="379"/>
      <c r="AD3789" s="379"/>
      <c r="AE3789" s="381"/>
      <c r="AF3789" s="105"/>
      <c r="AG3789" s="381"/>
      <c r="AH3789" s="381"/>
      <c r="AI3789" s="381"/>
      <c r="AJ3789" s="381"/>
      <c r="AK3789" s="381"/>
      <c r="AL3789" s="381"/>
      <c r="AM3789" s="381"/>
    </row>
    <row r="3790" spans="1:39" x14ac:dyDescent="0.35">
      <c r="A3790" s="379"/>
      <c r="B3790" s="379"/>
      <c r="C3790" s="379"/>
      <c r="D3790" s="379"/>
      <c r="E3790" s="379"/>
      <c r="F3790" s="379"/>
      <c r="G3790" s="379"/>
      <c r="H3790" s="379"/>
      <c r="I3790" s="379"/>
      <c r="J3790" s="379"/>
      <c r="K3790" s="379"/>
      <c r="L3790" s="379"/>
      <c r="M3790" s="379"/>
      <c r="N3790" s="379"/>
      <c r="O3790" s="379"/>
      <c r="P3790" s="379"/>
      <c r="Q3790" s="379"/>
      <c r="R3790" s="379"/>
      <c r="S3790" s="379"/>
      <c r="T3790" s="379"/>
      <c r="U3790" s="379"/>
      <c r="V3790" s="379"/>
      <c r="W3790" s="379"/>
      <c r="X3790" s="379"/>
      <c r="Y3790" s="379"/>
      <c r="Z3790" s="379"/>
      <c r="AA3790" s="380"/>
      <c r="AB3790" s="379"/>
      <c r="AC3790" s="379"/>
      <c r="AD3790" s="379"/>
      <c r="AE3790" s="381"/>
      <c r="AF3790" s="105"/>
      <c r="AG3790" s="381"/>
      <c r="AH3790" s="381"/>
      <c r="AI3790" s="381"/>
      <c r="AJ3790" s="381"/>
      <c r="AK3790" s="381"/>
      <c r="AL3790" s="381"/>
      <c r="AM3790" s="381"/>
    </row>
    <row r="3791" spans="1:39" x14ac:dyDescent="0.35">
      <c r="A3791" s="379"/>
      <c r="B3791" s="379"/>
      <c r="C3791" s="379"/>
      <c r="D3791" s="379"/>
      <c r="E3791" s="379"/>
      <c r="F3791" s="379"/>
      <c r="G3791" s="379"/>
      <c r="H3791" s="379"/>
      <c r="I3791" s="379"/>
      <c r="J3791" s="379"/>
      <c r="K3791" s="379"/>
      <c r="L3791" s="379"/>
      <c r="M3791" s="379"/>
      <c r="N3791" s="379"/>
      <c r="O3791" s="379"/>
      <c r="P3791" s="379"/>
      <c r="Q3791" s="379"/>
      <c r="R3791" s="379"/>
      <c r="S3791" s="379"/>
      <c r="T3791" s="379"/>
      <c r="U3791" s="379"/>
      <c r="V3791" s="379"/>
      <c r="W3791" s="379"/>
      <c r="X3791" s="379"/>
      <c r="Y3791" s="379"/>
      <c r="Z3791" s="379"/>
      <c r="AA3791" s="380"/>
      <c r="AB3791" s="379"/>
      <c r="AC3791" s="379"/>
      <c r="AD3791" s="379"/>
      <c r="AE3791" s="381"/>
      <c r="AF3791" s="105"/>
      <c r="AG3791" s="381"/>
      <c r="AH3791" s="381"/>
      <c r="AI3791" s="381"/>
      <c r="AJ3791" s="381"/>
      <c r="AK3791" s="381"/>
      <c r="AL3791" s="381"/>
      <c r="AM3791" s="381"/>
    </row>
    <row r="3792" spans="1:39" x14ac:dyDescent="0.35">
      <c r="A3792" s="379"/>
      <c r="B3792" s="379"/>
      <c r="C3792" s="379"/>
      <c r="D3792" s="379"/>
      <c r="E3792" s="379"/>
      <c r="F3792" s="379"/>
      <c r="G3792" s="379"/>
      <c r="H3792" s="379"/>
      <c r="I3792" s="379"/>
      <c r="J3792" s="379"/>
      <c r="K3792" s="379"/>
      <c r="L3792" s="379"/>
      <c r="M3792" s="379"/>
      <c r="N3792" s="379"/>
      <c r="O3792" s="379"/>
      <c r="P3792" s="379"/>
      <c r="Q3792" s="379"/>
      <c r="R3792" s="379"/>
      <c r="S3792" s="379"/>
      <c r="T3792" s="379"/>
      <c r="U3792" s="379"/>
      <c r="V3792" s="379"/>
      <c r="W3792" s="379"/>
      <c r="X3792" s="379"/>
      <c r="Y3792" s="379"/>
      <c r="Z3792" s="379"/>
      <c r="AA3792" s="380"/>
      <c r="AB3792" s="379"/>
      <c r="AC3792" s="379"/>
      <c r="AD3792" s="379"/>
      <c r="AE3792" s="381"/>
      <c r="AF3792" s="105"/>
      <c r="AG3792" s="381"/>
      <c r="AH3792" s="381"/>
      <c r="AI3792" s="381"/>
      <c r="AJ3792" s="381"/>
      <c r="AK3792" s="381"/>
      <c r="AL3792" s="381"/>
      <c r="AM3792" s="381"/>
    </row>
    <row r="3793" spans="1:39" x14ac:dyDescent="0.35">
      <c r="A3793" s="379"/>
      <c r="B3793" s="379"/>
      <c r="C3793" s="379"/>
      <c r="D3793" s="379"/>
      <c r="E3793" s="379"/>
      <c r="F3793" s="379"/>
      <c r="G3793" s="379"/>
      <c r="H3793" s="379"/>
      <c r="I3793" s="379"/>
      <c r="J3793" s="379"/>
      <c r="K3793" s="379"/>
      <c r="L3793" s="379"/>
      <c r="M3793" s="379"/>
      <c r="N3793" s="379"/>
      <c r="O3793" s="379"/>
      <c r="P3793" s="379"/>
      <c r="Q3793" s="379"/>
      <c r="R3793" s="379"/>
      <c r="S3793" s="379"/>
      <c r="T3793" s="379"/>
      <c r="U3793" s="379"/>
      <c r="V3793" s="379"/>
      <c r="W3793" s="379"/>
      <c r="X3793" s="379"/>
      <c r="Y3793" s="379"/>
      <c r="Z3793" s="379"/>
      <c r="AA3793" s="380"/>
      <c r="AB3793" s="379"/>
      <c r="AC3793" s="379"/>
      <c r="AD3793" s="379"/>
      <c r="AE3793" s="381"/>
      <c r="AF3793" s="105"/>
      <c r="AG3793" s="381"/>
      <c r="AH3793" s="381"/>
      <c r="AI3793" s="381"/>
      <c r="AJ3793" s="381"/>
      <c r="AK3793" s="381"/>
      <c r="AL3793" s="381"/>
      <c r="AM3793" s="381"/>
    </row>
    <row r="3794" spans="1:39" x14ac:dyDescent="0.35">
      <c r="A3794" s="379"/>
      <c r="B3794" s="379"/>
      <c r="C3794" s="379"/>
      <c r="D3794" s="379"/>
      <c r="E3794" s="379"/>
      <c r="F3794" s="379"/>
      <c r="G3794" s="379"/>
      <c r="H3794" s="379"/>
      <c r="I3794" s="379"/>
      <c r="J3794" s="379"/>
      <c r="K3794" s="379"/>
      <c r="L3794" s="379"/>
      <c r="M3794" s="379"/>
      <c r="N3794" s="379"/>
      <c r="O3794" s="379"/>
      <c r="P3794" s="379"/>
      <c r="Q3794" s="379"/>
      <c r="R3794" s="379"/>
      <c r="S3794" s="379"/>
      <c r="T3794" s="379"/>
      <c r="U3794" s="379"/>
      <c r="V3794" s="379"/>
      <c r="W3794" s="379"/>
      <c r="X3794" s="379"/>
      <c r="Y3794" s="379"/>
      <c r="Z3794" s="379"/>
      <c r="AA3794" s="380"/>
      <c r="AB3794" s="379"/>
      <c r="AC3794" s="379"/>
      <c r="AD3794" s="379"/>
      <c r="AE3794" s="381"/>
      <c r="AF3794" s="105"/>
      <c r="AG3794" s="381"/>
      <c r="AH3794" s="381"/>
      <c r="AI3794" s="381"/>
      <c r="AJ3794" s="381"/>
      <c r="AK3794" s="381"/>
      <c r="AL3794" s="381"/>
      <c r="AM3794" s="381"/>
    </row>
    <row r="3795" spans="1:39" x14ac:dyDescent="0.35">
      <c r="A3795" s="379"/>
      <c r="B3795" s="379"/>
      <c r="C3795" s="379"/>
      <c r="D3795" s="379"/>
      <c r="E3795" s="379"/>
      <c r="F3795" s="379"/>
      <c r="G3795" s="379"/>
      <c r="H3795" s="379"/>
      <c r="I3795" s="379"/>
      <c r="J3795" s="379"/>
      <c r="K3795" s="379"/>
      <c r="L3795" s="379"/>
      <c r="M3795" s="379"/>
      <c r="N3795" s="379"/>
      <c r="O3795" s="379"/>
      <c r="P3795" s="379"/>
      <c r="Q3795" s="379"/>
      <c r="R3795" s="379"/>
      <c r="S3795" s="379"/>
      <c r="T3795" s="379"/>
      <c r="U3795" s="379"/>
      <c r="V3795" s="379"/>
      <c r="W3795" s="379"/>
      <c r="X3795" s="379"/>
      <c r="Y3795" s="379"/>
      <c r="Z3795" s="379"/>
      <c r="AA3795" s="380"/>
      <c r="AB3795" s="379"/>
      <c r="AC3795" s="379"/>
      <c r="AD3795" s="379"/>
      <c r="AE3795" s="381"/>
      <c r="AF3795" s="105"/>
      <c r="AG3795" s="381"/>
      <c r="AH3795" s="381"/>
      <c r="AI3795" s="381"/>
      <c r="AJ3795" s="381"/>
      <c r="AK3795" s="381"/>
      <c r="AL3795" s="381"/>
      <c r="AM3795" s="381"/>
    </row>
    <row r="3796" spans="1:39" x14ac:dyDescent="0.35">
      <c r="A3796" s="379"/>
      <c r="B3796" s="379"/>
      <c r="C3796" s="379"/>
      <c r="D3796" s="379"/>
      <c r="E3796" s="379"/>
      <c r="F3796" s="379"/>
      <c r="G3796" s="379"/>
      <c r="H3796" s="379"/>
      <c r="I3796" s="379"/>
      <c r="J3796" s="379"/>
      <c r="K3796" s="379"/>
      <c r="L3796" s="379"/>
      <c r="M3796" s="379"/>
      <c r="N3796" s="379"/>
      <c r="O3796" s="379"/>
      <c r="P3796" s="379"/>
      <c r="Q3796" s="379"/>
      <c r="R3796" s="379"/>
      <c r="S3796" s="379"/>
      <c r="T3796" s="379"/>
      <c r="U3796" s="379"/>
      <c r="V3796" s="379"/>
      <c r="W3796" s="379"/>
      <c r="X3796" s="379"/>
      <c r="Y3796" s="379"/>
      <c r="Z3796" s="379"/>
      <c r="AA3796" s="380"/>
      <c r="AB3796" s="379"/>
      <c r="AC3796" s="379"/>
      <c r="AD3796" s="379"/>
      <c r="AE3796" s="381"/>
      <c r="AF3796" s="105"/>
      <c r="AG3796" s="381"/>
      <c r="AH3796" s="381"/>
      <c r="AI3796" s="381"/>
      <c r="AJ3796" s="381"/>
      <c r="AK3796" s="381"/>
      <c r="AL3796" s="381"/>
      <c r="AM3796" s="381"/>
    </row>
    <row r="3797" spans="1:39" x14ac:dyDescent="0.35">
      <c r="A3797" s="379"/>
      <c r="B3797" s="379"/>
      <c r="C3797" s="379"/>
      <c r="D3797" s="379"/>
      <c r="E3797" s="379"/>
      <c r="F3797" s="379"/>
      <c r="G3797" s="379"/>
      <c r="H3797" s="379"/>
      <c r="I3797" s="379"/>
      <c r="J3797" s="379"/>
      <c r="K3797" s="379"/>
      <c r="L3797" s="379"/>
      <c r="M3797" s="379"/>
      <c r="N3797" s="379"/>
      <c r="O3797" s="379"/>
      <c r="P3797" s="379"/>
      <c r="Q3797" s="379"/>
      <c r="R3797" s="379"/>
      <c r="S3797" s="379"/>
      <c r="T3797" s="379"/>
      <c r="U3797" s="379"/>
      <c r="V3797" s="379"/>
      <c r="W3797" s="379"/>
      <c r="X3797" s="379"/>
      <c r="Y3797" s="379"/>
      <c r="Z3797" s="379"/>
      <c r="AA3797" s="380"/>
      <c r="AB3797" s="379"/>
      <c r="AC3797" s="379"/>
      <c r="AD3797" s="379"/>
      <c r="AE3797" s="381"/>
      <c r="AF3797" s="105"/>
      <c r="AG3797" s="381"/>
      <c r="AH3797" s="381"/>
      <c r="AI3797" s="381"/>
      <c r="AJ3797" s="381"/>
      <c r="AK3797" s="381"/>
      <c r="AL3797" s="381"/>
      <c r="AM3797" s="381"/>
    </row>
    <row r="3798" spans="1:39" x14ac:dyDescent="0.35">
      <c r="A3798" s="379"/>
      <c r="B3798" s="379"/>
      <c r="C3798" s="379"/>
      <c r="D3798" s="379"/>
      <c r="E3798" s="379"/>
      <c r="F3798" s="379"/>
      <c r="G3798" s="379"/>
      <c r="H3798" s="379"/>
      <c r="I3798" s="379"/>
      <c r="J3798" s="379"/>
      <c r="K3798" s="379"/>
      <c r="L3798" s="379"/>
      <c r="M3798" s="379"/>
      <c r="N3798" s="379"/>
      <c r="O3798" s="379"/>
      <c r="P3798" s="379"/>
      <c r="Q3798" s="379"/>
      <c r="R3798" s="379"/>
      <c r="S3798" s="379"/>
      <c r="T3798" s="379"/>
      <c r="U3798" s="379"/>
      <c r="V3798" s="379"/>
      <c r="W3798" s="379"/>
      <c r="X3798" s="379"/>
      <c r="Y3798" s="379"/>
      <c r="Z3798" s="379"/>
      <c r="AA3798" s="380"/>
      <c r="AB3798" s="379"/>
      <c r="AC3798" s="379"/>
      <c r="AD3798" s="379"/>
      <c r="AE3798" s="381"/>
      <c r="AF3798" s="105"/>
      <c r="AG3798" s="381"/>
      <c r="AH3798" s="381"/>
      <c r="AI3798" s="381"/>
      <c r="AJ3798" s="381"/>
      <c r="AK3798" s="381"/>
      <c r="AL3798" s="381"/>
      <c r="AM3798" s="381"/>
    </row>
    <row r="3799" spans="1:39" x14ac:dyDescent="0.35">
      <c r="A3799" s="379"/>
      <c r="B3799" s="379"/>
      <c r="C3799" s="379"/>
      <c r="D3799" s="379"/>
      <c r="E3799" s="379"/>
      <c r="F3799" s="379"/>
      <c r="G3799" s="379"/>
      <c r="H3799" s="379"/>
      <c r="I3799" s="379"/>
      <c r="J3799" s="379"/>
      <c r="K3799" s="379"/>
      <c r="L3799" s="379"/>
      <c r="M3799" s="379"/>
      <c r="N3799" s="379"/>
      <c r="O3799" s="379"/>
      <c r="P3799" s="379"/>
      <c r="Q3799" s="379"/>
      <c r="R3799" s="379"/>
      <c r="S3799" s="379"/>
      <c r="T3799" s="379"/>
      <c r="U3799" s="379"/>
      <c r="V3799" s="379"/>
      <c r="W3799" s="379"/>
      <c r="X3799" s="379"/>
      <c r="Y3799" s="379"/>
      <c r="Z3799" s="379"/>
      <c r="AA3799" s="380"/>
      <c r="AB3799" s="379"/>
      <c r="AC3799" s="379"/>
      <c r="AD3799" s="379"/>
      <c r="AE3799" s="381"/>
      <c r="AF3799" s="105"/>
      <c r="AG3799" s="381"/>
      <c r="AH3799" s="381"/>
      <c r="AI3799" s="381"/>
      <c r="AJ3799" s="381"/>
      <c r="AK3799" s="381"/>
      <c r="AL3799" s="381"/>
      <c r="AM3799" s="381"/>
    </row>
    <row r="3800" spans="1:39" x14ac:dyDescent="0.35">
      <c r="A3800" s="379"/>
      <c r="B3800" s="379"/>
      <c r="C3800" s="379"/>
      <c r="D3800" s="379"/>
      <c r="E3800" s="379"/>
      <c r="F3800" s="379"/>
      <c r="G3800" s="379"/>
      <c r="H3800" s="379"/>
      <c r="I3800" s="379"/>
      <c r="J3800" s="379"/>
      <c r="K3800" s="379"/>
      <c r="L3800" s="379"/>
      <c r="M3800" s="379"/>
      <c r="N3800" s="379"/>
      <c r="O3800" s="379"/>
      <c r="P3800" s="379"/>
      <c r="Q3800" s="379"/>
      <c r="R3800" s="379"/>
      <c r="S3800" s="379"/>
      <c r="T3800" s="379"/>
      <c r="U3800" s="379"/>
      <c r="V3800" s="379"/>
      <c r="W3800" s="379"/>
      <c r="X3800" s="379"/>
      <c r="Y3800" s="379"/>
      <c r="Z3800" s="379"/>
      <c r="AA3800" s="380"/>
      <c r="AB3800" s="379"/>
      <c r="AC3800" s="379"/>
      <c r="AD3800" s="379"/>
      <c r="AE3800" s="381"/>
      <c r="AF3800" s="105"/>
      <c r="AG3800" s="381"/>
      <c r="AH3800" s="381"/>
      <c r="AI3800" s="381"/>
      <c r="AJ3800" s="381"/>
      <c r="AK3800" s="381"/>
      <c r="AL3800" s="381"/>
      <c r="AM3800" s="381"/>
    </row>
    <row r="3801" spans="1:39" x14ac:dyDescent="0.35">
      <c r="A3801" s="379"/>
      <c r="B3801" s="379"/>
      <c r="C3801" s="379"/>
      <c r="D3801" s="379"/>
      <c r="E3801" s="379"/>
      <c r="F3801" s="379"/>
      <c r="G3801" s="379"/>
      <c r="H3801" s="379"/>
      <c r="I3801" s="379"/>
      <c r="J3801" s="379"/>
      <c r="K3801" s="379"/>
      <c r="L3801" s="379"/>
      <c r="M3801" s="379"/>
      <c r="N3801" s="379"/>
      <c r="O3801" s="379"/>
      <c r="P3801" s="379"/>
      <c r="Q3801" s="379"/>
      <c r="R3801" s="379"/>
      <c r="S3801" s="379"/>
      <c r="T3801" s="379"/>
      <c r="U3801" s="379"/>
      <c r="V3801" s="379"/>
      <c r="W3801" s="379"/>
      <c r="X3801" s="379"/>
      <c r="Y3801" s="379"/>
      <c r="Z3801" s="379"/>
      <c r="AA3801" s="380"/>
      <c r="AB3801" s="379"/>
      <c r="AC3801" s="379"/>
      <c r="AD3801" s="379"/>
      <c r="AE3801" s="381"/>
      <c r="AF3801" s="105"/>
      <c r="AG3801" s="381"/>
      <c r="AH3801" s="381"/>
      <c r="AI3801" s="381"/>
      <c r="AJ3801" s="381"/>
      <c r="AK3801" s="381"/>
      <c r="AL3801" s="381"/>
      <c r="AM3801" s="381"/>
    </row>
    <row r="3802" spans="1:39" x14ac:dyDescent="0.35">
      <c r="A3802" s="379"/>
      <c r="B3802" s="379"/>
      <c r="C3802" s="379"/>
      <c r="D3802" s="379"/>
      <c r="E3802" s="379"/>
      <c r="F3802" s="379"/>
      <c r="G3802" s="379"/>
      <c r="H3802" s="379"/>
      <c r="I3802" s="379"/>
      <c r="J3802" s="379"/>
      <c r="K3802" s="379"/>
      <c r="L3802" s="379"/>
      <c r="M3802" s="379"/>
      <c r="N3802" s="379"/>
      <c r="O3802" s="379"/>
      <c r="P3802" s="379"/>
      <c r="Q3802" s="379"/>
      <c r="R3802" s="379"/>
      <c r="S3802" s="379"/>
      <c r="T3802" s="379"/>
      <c r="U3802" s="379"/>
      <c r="V3802" s="379"/>
      <c r="W3802" s="379"/>
      <c r="X3802" s="379"/>
      <c r="Y3802" s="379"/>
      <c r="Z3802" s="379"/>
      <c r="AA3802" s="380"/>
      <c r="AB3802" s="379"/>
      <c r="AC3802" s="379"/>
      <c r="AD3802" s="379"/>
      <c r="AE3802" s="381"/>
      <c r="AF3802" s="105"/>
      <c r="AG3802" s="381"/>
      <c r="AH3802" s="381"/>
      <c r="AI3802" s="381"/>
      <c r="AJ3802" s="381"/>
      <c r="AK3802" s="381"/>
      <c r="AL3802" s="381"/>
      <c r="AM3802" s="381"/>
    </row>
    <row r="3803" spans="1:39" x14ac:dyDescent="0.35">
      <c r="A3803" s="379"/>
      <c r="B3803" s="379"/>
      <c r="C3803" s="379"/>
      <c r="D3803" s="379"/>
      <c r="E3803" s="379"/>
      <c r="F3803" s="379"/>
      <c r="G3803" s="379"/>
      <c r="H3803" s="379"/>
      <c r="I3803" s="379"/>
      <c r="J3803" s="379"/>
      <c r="K3803" s="379"/>
      <c r="L3803" s="379"/>
      <c r="M3803" s="379"/>
      <c r="N3803" s="379"/>
      <c r="O3803" s="379"/>
      <c r="P3803" s="379"/>
      <c r="Q3803" s="379"/>
      <c r="R3803" s="379"/>
      <c r="S3803" s="379"/>
      <c r="T3803" s="379"/>
      <c r="U3803" s="379"/>
      <c r="V3803" s="379"/>
      <c r="W3803" s="379"/>
      <c r="X3803" s="379"/>
      <c r="Y3803" s="379"/>
      <c r="Z3803" s="379"/>
      <c r="AA3803" s="380"/>
      <c r="AB3803" s="379"/>
      <c r="AC3803" s="379"/>
      <c r="AD3803" s="379"/>
      <c r="AE3803" s="381"/>
      <c r="AF3803" s="105"/>
      <c r="AG3803" s="381"/>
      <c r="AH3803" s="381"/>
      <c r="AI3803" s="381"/>
      <c r="AJ3803" s="381"/>
      <c r="AK3803" s="381"/>
      <c r="AL3803" s="381"/>
      <c r="AM3803" s="381"/>
    </row>
    <row r="3804" spans="1:39" x14ac:dyDescent="0.35">
      <c r="A3804" s="379"/>
      <c r="B3804" s="379"/>
      <c r="C3804" s="379"/>
      <c r="D3804" s="379"/>
      <c r="E3804" s="379"/>
      <c r="F3804" s="379"/>
      <c r="G3804" s="379"/>
      <c r="H3804" s="379"/>
      <c r="I3804" s="379"/>
      <c r="J3804" s="379"/>
      <c r="K3804" s="379"/>
      <c r="L3804" s="379"/>
      <c r="M3804" s="379"/>
      <c r="N3804" s="379"/>
      <c r="O3804" s="379"/>
      <c r="P3804" s="379"/>
      <c r="Q3804" s="379"/>
      <c r="R3804" s="379"/>
      <c r="S3804" s="379"/>
      <c r="T3804" s="379"/>
      <c r="U3804" s="379"/>
      <c r="V3804" s="379"/>
      <c r="W3804" s="379"/>
      <c r="X3804" s="379"/>
      <c r="Y3804" s="379"/>
      <c r="Z3804" s="379"/>
      <c r="AA3804" s="380"/>
      <c r="AB3804" s="379"/>
      <c r="AC3804" s="379"/>
      <c r="AD3804" s="379"/>
      <c r="AE3804" s="381"/>
      <c r="AF3804" s="105"/>
      <c r="AG3804" s="381"/>
      <c r="AH3804" s="381"/>
      <c r="AI3804" s="381"/>
      <c r="AJ3804" s="381"/>
      <c r="AK3804" s="381"/>
      <c r="AL3804" s="381"/>
      <c r="AM3804" s="381"/>
    </row>
    <row r="3805" spans="1:39" x14ac:dyDescent="0.35">
      <c r="A3805" s="379"/>
      <c r="B3805" s="379"/>
      <c r="C3805" s="379"/>
      <c r="D3805" s="379"/>
      <c r="E3805" s="379"/>
      <c r="F3805" s="379"/>
      <c r="G3805" s="379"/>
      <c r="H3805" s="379"/>
      <c r="I3805" s="379"/>
      <c r="J3805" s="379"/>
      <c r="K3805" s="379"/>
      <c r="L3805" s="379"/>
      <c r="M3805" s="379"/>
      <c r="N3805" s="379"/>
      <c r="O3805" s="379"/>
      <c r="P3805" s="379"/>
      <c r="Q3805" s="379"/>
      <c r="R3805" s="379"/>
      <c r="S3805" s="379"/>
      <c r="T3805" s="379"/>
      <c r="U3805" s="379"/>
      <c r="V3805" s="379"/>
      <c r="W3805" s="379"/>
      <c r="X3805" s="379"/>
      <c r="Y3805" s="379"/>
      <c r="Z3805" s="379"/>
      <c r="AA3805" s="380"/>
      <c r="AB3805" s="379"/>
      <c r="AC3805" s="379"/>
      <c r="AD3805" s="379"/>
      <c r="AE3805" s="381"/>
      <c r="AF3805" s="105"/>
      <c r="AG3805" s="381"/>
      <c r="AH3805" s="381"/>
      <c r="AI3805" s="381"/>
      <c r="AJ3805" s="381"/>
      <c r="AK3805" s="381"/>
      <c r="AL3805" s="381"/>
      <c r="AM3805" s="381"/>
    </row>
    <row r="3806" spans="1:39" x14ac:dyDescent="0.35">
      <c r="A3806" s="379"/>
      <c r="B3806" s="379"/>
      <c r="C3806" s="379"/>
      <c r="D3806" s="379"/>
      <c r="E3806" s="379"/>
      <c r="F3806" s="379"/>
      <c r="G3806" s="379"/>
      <c r="H3806" s="379"/>
      <c r="I3806" s="379"/>
      <c r="J3806" s="379"/>
      <c r="K3806" s="379"/>
      <c r="L3806" s="379"/>
      <c r="M3806" s="379"/>
      <c r="N3806" s="379"/>
      <c r="O3806" s="379"/>
      <c r="P3806" s="379"/>
      <c r="Q3806" s="379"/>
      <c r="R3806" s="379"/>
      <c r="S3806" s="379"/>
      <c r="T3806" s="379"/>
      <c r="U3806" s="379"/>
      <c r="V3806" s="379"/>
      <c r="W3806" s="379"/>
      <c r="X3806" s="379"/>
      <c r="Y3806" s="379"/>
      <c r="Z3806" s="379"/>
      <c r="AA3806" s="380"/>
      <c r="AB3806" s="379"/>
      <c r="AC3806" s="379"/>
      <c r="AD3806" s="379"/>
      <c r="AE3806" s="381"/>
      <c r="AF3806" s="105"/>
      <c r="AG3806" s="381"/>
      <c r="AH3806" s="381"/>
      <c r="AI3806" s="381"/>
      <c r="AJ3806" s="381"/>
      <c r="AK3806" s="381"/>
      <c r="AL3806" s="381"/>
      <c r="AM3806" s="381"/>
    </row>
    <row r="3807" spans="1:39" x14ac:dyDescent="0.35">
      <c r="A3807" s="379"/>
      <c r="B3807" s="379"/>
      <c r="C3807" s="379"/>
      <c r="D3807" s="379"/>
      <c r="E3807" s="379"/>
      <c r="F3807" s="379"/>
      <c r="G3807" s="379"/>
      <c r="H3807" s="379"/>
      <c r="I3807" s="379"/>
      <c r="J3807" s="379"/>
      <c r="K3807" s="379"/>
      <c r="L3807" s="379"/>
      <c r="M3807" s="379"/>
      <c r="N3807" s="379"/>
      <c r="O3807" s="379"/>
      <c r="P3807" s="379"/>
      <c r="Q3807" s="379"/>
      <c r="R3807" s="379"/>
      <c r="S3807" s="379"/>
      <c r="T3807" s="379"/>
      <c r="U3807" s="379"/>
      <c r="V3807" s="379"/>
      <c r="W3807" s="379"/>
      <c r="X3807" s="379"/>
      <c r="Y3807" s="379"/>
      <c r="Z3807" s="379"/>
      <c r="AA3807" s="380"/>
      <c r="AB3807" s="379"/>
      <c r="AC3807" s="379"/>
      <c r="AD3807" s="379"/>
      <c r="AE3807" s="381"/>
      <c r="AF3807" s="105"/>
      <c r="AG3807" s="381"/>
      <c r="AH3807" s="381"/>
      <c r="AI3807" s="381"/>
      <c r="AJ3807" s="381"/>
      <c r="AK3807" s="381"/>
      <c r="AL3807" s="381"/>
      <c r="AM3807" s="381"/>
    </row>
    <row r="3808" spans="1:39" x14ac:dyDescent="0.35">
      <c r="A3808" s="379"/>
      <c r="B3808" s="379"/>
      <c r="C3808" s="379"/>
      <c r="D3808" s="379"/>
      <c r="E3808" s="379"/>
      <c r="F3808" s="379"/>
      <c r="G3808" s="379"/>
      <c r="H3808" s="379"/>
      <c r="I3808" s="379"/>
      <c r="J3808" s="379"/>
      <c r="K3808" s="379"/>
      <c r="L3808" s="379"/>
      <c r="M3808" s="379"/>
      <c r="N3808" s="379"/>
      <c r="O3808" s="379"/>
      <c r="P3808" s="379"/>
      <c r="Q3808" s="379"/>
      <c r="R3808" s="379"/>
      <c r="S3808" s="379"/>
      <c r="T3808" s="379"/>
      <c r="U3808" s="379"/>
      <c r="V3808" s="379"/>
      <c r="W3808" s="379"/>
      <c r="X3808" s="379"/>
      <c r="Y3808" s="379"/>
      <c r="Z3808" s="379"/>
      <c r="AA3808" s="380"/>
      <c r="AB3808" s="379"/>
      <c r="AC3808" s="379"/>
      <c r="AD3808" s="379"/>
      <c r="AE3808" s="381"/>
      <c r="AF3808" s="105"/>
      <c r="AG3808" s="381"/>
      <c r="AH3808" s="381"/>
      <c r="AI3808" s="381"/>
      <c r="AJ3808" s="381"/>
      <c r="AK3808" s="381"/>
      <c r="AL3808" s="381"/>
      <c r="AM3808" s="381"/>
    </row>
    <row r="3809" spans="1:39" x14ac:dyDescent="0.35">
      <c r="A3809" s="379"/>
      <c r="B3809" s="379"/>
      <c r="C3809" s="379"/>
      <c r="D3809" s="379"/>
      <c r="E3809" s="379"/>
      <c r="F3809" s="379"/>
      <c r="G3809" s="379"/>
      <c r="H3809" s="379"/>
      <c r="I3809" s="379"/>
      <c r="J3809" s="379"/>
      <c r="K3809" s="379"/>
      <c r="L3809" s="379"/>
      <c r="M3809" s="379"/>
      <c r="N3809" s="379"/>
      <c r="O3809" s="379"/>
      <c r="P3809" s="379"/>
      <c r="Q3809" s="379"/>
      <c r="R3809" s="379"/>
      <c r="S3809" s="379"/>
      <c r="T3809" s="379"/>
      <c r="U3809" s="379"/>
      <c r="V3809" s="379"/>
      <c r="W3809" s="379"/>
      <c r="X3809" s="379"/>
      <c r="Y3809" s="379"/>
      <c r="Z3809" s="379"/>
      <c r="AA3809" s="380"/>
      <c r="AB3809" s="379"/>
      <c r="AC3809" s="379"/>
      <c r="AD3809" s="379"/>
      <c r="AE3809" s="381"/>
      <c r="AF3809" s="105"/>
      <c r="AG3809" s="381"/>
      <c r="AH3809" s="381"/>
      <c r="AI3809" s="381"/>
      <c r="AJ3809" s="381"/>
      <c r="AK3809" s="381"/>
      <c r="AL3809" s="381"/>
      <c r="AM3809" s="381"/>
    </row>
    <row r="3810" spans="1:39" x14ac:dyDescent="0.35">
      <c r="A3810" s="379"/>
      <c r="B3810" s="379"/>
      <c r="C3810" s="379"/>
      <c r="D3810" s="379"/>
      <c r="E3810" s="379"/>
      <c r="F3810" s="379"/>
      <c r="G3810" s="379"/>
      <c r="H3810" s="379"/>
      <c r="I3810" s="379"/>
      <c r="J3810" s="379"/>
      <c r="K3810" s="379"/>
      <c r="L3810" s="379"/>
      <c r="M3810" s="379"/>
      <c r="N3810" s="379"/>
      <c r="O3810" s="379"/>
      <c r="P3810" s="379"/>
      <c r="Q3810" s="379"/>
      <c r="R3810" s="379"/>
      <c r="S3810" s="379"/>
      <c r="T3810" s="379"/>
      <c r="U3810" s="379"/>
      <c r="V3810" s="379"/>
      <c r="W3810" s="379"/>
      <c r="X3810" s="379"/>
      <c r="Y3810" s="379"/>
      <c r="Z3810" s="379"/>
      <c r="AA3810" s="380"/>
      <c r="AB3810" s="379"/>
      <c r="AC3810" s="379"/>
      <c r="AD3810" s="379"/>
      <c r="AE3810" s="381"/>
      <c r="AF3810" s="105"/>
      <c r="AG3810" s="381"/>
      <c r="AH3810" s="381"/>
      <c r="AI3810" s="381"/>
      <c r="AJ3810" s="381"/>
      <c r="AK3810" s="381"/>
      <c r="AL3810" s="381"/>
      <c r="AM3810" s="381"/>
    </row>
    <row r="3811" spans="1:39" x14ac:dyDescent="0.35">
      <c r="A3811" s="379"/>
      <c r="B3811" s="379"/>
      <c r="C3811" s="379"/>
      <c r="D3811" s="379"/>
      <c r="E3811" s="379"/>
      <c r="F3811" s="379"/>
      <c r="G3811" s="379"/>
      <c r="H3811" s="379"/>
      <c r="I3811" s="379"/>
      <c r="J3811" s="379"/>
      <c r="K3811" s="379"/>
      <c r="L3811" s="379"/>
      <c r="M3811" s="379"/>
      <c r="N3811" s="379"/>
      <c r="O3811" s="379"/>
      <c r="P3811" s="379"/>
      <c r="Q3811" s="379"/>
      <c r="R3811" s="379"/>
      <c r="S3811" s="379"/>
      <c r="T3811" s="379"/>
      <c r="U3811" s="379"/>
      <c r="V3811" s="379"/>
      <c r="W3811" s="379"/>
      <c r="X3811" s="379"/>
      <c r="Y3811" s="379"/>
      <c r="Z3811" s="379"/>
      <c r="AA3811" s="380"/>
      <c r="AB3811" s="379"/>
      <c r="AC3811" s="379"/>
      <c r="AD3811" s="379"/>
      <c r="AE3811" s="381"/>
      <c r="AF3811" s="105"/>
      <c r="AG3811" s="381"/>
      <c r="AH3811" s="381"/>
      <c r="AI3811" s="381"/>
      <c r="AJ3811" s="381"/>
      <c r="AK3811" s="381"/>
      <c r="AL3811" s="381"/>
      <c r="AM3811" s="381"/>
    </row>
    <row r="3812" spans="1:39" x14ac:dyDescent="0.35">
      <c r="A3812" s="379"/>
      <c r="B3812" s="379"/>
      <c r="C3812" s="379"/>
      <c r="D3812" s="379"/>
      <c r="E3812" s="379"/>
      <c r="F3812" s="379"/>
      <c r="G3812" s="379"/>
      <c r="H3812" s="379"/>
      <c r="I3812" s="379"/>
      <c r="J3812" s="379"/>
      <c r="K3812" s="379"/>
      <c r="L3812" s="379"/>
      <c r="M3812" s="379"/>
      <c r="N3812" s="379"/>
      <c r="O3812" s="379"/>
      <c r="P3812" s="379"/>
      <c r="Q3812" s="379"/>
      <c r="R3812" s="379"/>
      <c r="S3812" s="379"/>
      <c r="T3812" s="379"/>
      <c r="U3812" s="379"/>
      <c r="V3812" s="379"/>
      <c r="W3812" s="379"/>
      <c r="X3812" s="379"/>
      <c r="Y3812" s="379"/>
      <c r="Z3812" s="379"/>
      <c r="AA3812" s="380"/>
      <c r="AB3812" s="379"/>
      <c r="AC3812" s="379"/>
      <c r="AD3812" s="379"/>
      <c r="AE3812" s="381"/>
      <c r="AF3812" s="105"/>
      <c r="AG3812" s="381"/>
      <c r="AH3812" s="381"/>
      <c r="AI3812" s="381"/>
      <c r="AJ3812" s="381"/>
      <c r="AK3812" s="381"/>
      <c r="AL3812" s="381"/>
      <c r="AM3812" s="381"/>
    </row>
    <row r="3813" spans="1:39" x14ac:dyDescent="0.35">
      <c r="A3813" s="379"/>
      <c r="B3813" s="379"/>
      <c r="C3813" s="379"/>
      <c r="D3813" s="379"/>
      <c r="E3813" s="379"/>
      <c r="F3813" s="379"/>
      <c r="G3813" s="379"/>
      <c r="H3813" s="379"/>
      <c r="I3813" s="379"/>
      <c r="J3813" s="379"/>
      <c r="K3813" s="379"/>
      <c r="L3813" s="379"/>
      <c r="M3813" s="379"/>
      <c r="N3813" s="379"/>
      <c r="O3813" s="379"/>
      <c r="P3813" s="379"/>
      <c r="Q3813" s="379"/>
      <c r="R3813" s="379"/>
      <c r="S3813" s="379"/>
      <c r="T3813" s="379"/>
      <c r="U3813" s="379"/>
      <c r="V3813" s="379"/>
      <c r="W3813" s="379"/>
      <c r="X3813" s="379"/>
      <c r="Y3813" s="379"/>
      <c r="Z3813" s="379"/>
      <c r="AA3813" s="380"/>
      <c r="AB3813" s="379"/>
      <c r="AC3813" s="379"/>
      <c r="AD3813" s="379"/>
      <c r="AE3813" s="381"/>
      <c r="AF3813" s="105"/>
      <c r="AG3813" s="381"/>
      <c r="AH3813" s="381"/>
      <c r="AI3813" s="381"/>
      <c r="AJ3813" s="381"/>
      <c r="AK3813" s="381"/>
      <c r="AL3813" s="381"/>
      <c r="AM3813" s="381"/>
    </row>
    <row r="3814" spans="1:39" x14ac:dyDescent="0.35">
      <c r="A3814" s="379"/>
      <c r="B3814" s="379"/>
      <c r="C3814" s="379"/>
      <c r="D3814" s="379"/>
      <c r="E3814" s="379"/>
      <c r="F3814" s="379"/>
      <c r="G3814" s="379"/>
      <c r="H3814" s="379"/>
      <c r="I3814" s="379"/>
      <c r="J3814" s="379"/>
      <c r="K3814" s="379"/>
      <c r="L3814" s="379"/>
      <c r="M3814" s="379"/>
      <c r="N3814" s="379"/>
      <c r="O3814" s="379"/>
      <c r="P3814" s="379"/>
      <c r="Q3814" s="379"/>
      <c r="R3814" s="379"/>
      <c r="S3814" s="379"/>
      <c r="T3814" s="379"/>
      <c r="U3814" s="379"/>
      <c r="V3814" s="379"/>
      <c r="W3814" s="379"/>
      <c r="X3814" s="379"/>
      <c r="Y3814" s="379"/>
      <c r="Z3814" s="379"/>
      <c r="AA3814" s="380"/>
      <c r="AB3814" s="379"/>
      <c r="AC3814" s="379"/>
      <c r="AD3814" s="379"/>
      <c r="AE3814" s="381"/>
      <c r="AF3814" s="105"/>
      <c r="AG3814" s="381"/>
      <c r="AH3814" s="381"/>
      <c r="AI3814" s="381"/>
      <c r="AJ3814" s="381"/>
      <c r="AK3814" s="381"/>
      <c r="AL3814" s="381"/>
      <c r="AM3814" s="381"/>
    </row>
    <row r="3815" spans="1:39" x14ac:dyDescent="0.35">
      <c r="A3815" s="379"/>
      <c r="B3815" s="379"/>
      <c r="C3815" s="379"/>
      <c r="D3815" s="379"/>
      <c r="E3815" s="379"/>
      <c r="F3815" s="379"/>
      <c r="G3815" s="379"/>
      <c r="H3815" s="379"/>
      <c r="I3815" s="379"/>
      <c r="J3815" s="379"/>
      <c r="K3815" s="379"/>
      <c r="L3815" s="379"/>
      <c r="M3815" s="379"/>
      <c r="N3815" s="379"/>
      <c r="O3815" s="379"/>
      <c r="P3815" s="379"/>
      <c r="Q3815" s="379"/>
      <c r="R3815" s="379"/>
      <c r="S3815" s="379"/>
      <c r="T3815" s="379"/>
      <c r="U3815" s="379"/>
      <c r="V3815" s="379"/>
      <c r="W3815" s="379"/>
      <c r="X3815" s="379"/>
      <c r="Y3815" s="379"/>
      <c r="Z3815" s="379"/>
      <c r="AA3815" s="380"/>
      <c r="AB3815" s="379"/>
      <c r="AC3815" s="379"/>
      <c r="AD3815" s="379"/>
      <c r="AE3815" s="381"/>
      <c r="AF3815" s="105"/>
      <c r="AG3815" s="381"/>
      <c r="AH3815" s="381"/>
      <c r="AI3815" s="381"/>
      <c r="AJ3815" s="381"/>
      <c r="AK3815" s="381"/>
      <c r="AL3815" s="381"/>
      <c r="AM3815" s="381"/>
    </row>
    <row r="3816" spans="1:39" x14ac:dyDescent="0.35">
      <c r="A3816" s="379"/>
      <c r="B3816" s="379"/>
      <c r="C3816" s="379"/>
      <c r="D3816" s="379"/>
      <c r="E3816" s="379"/>
      <c r="F3816" s="379"/>
      <c r="G3816" s="379"/>
      <c r="H3816" s="379"/>
      <c r="I3816" s="379"/>
      <c r="J3816" s="379"/>
      <c r="K3816" s="379"/>
      <c r="L3816" s="379"/>
      <c r="M3816" s="379"/>
      <c r="N3816" s="379"/>
      <c r="O3816" s="379"/>
      <c r="P3816" s="379"/>
      <c r="Q3816" s="379"/>
      <c r="R3816" s="379"/>
      <c r="S3816" s="379"/>
      <c r="T3816" s="379"/>
      <c r="U3816" s="379"/>
      <c r="V3816" s="379"/>
      <c r="W3816" s="379"/>
      <c r="X3816" s="379"/>
      <c r="Y3816" s="379"/>
      <c r="Z3816" s="379"/>
      <c r="AA3816" s="380"/>
      <c r="AB3816" s="379"/>
      <c r="AC3816" s="379"/>
      <c r="AD3816" s="379"/>
      <c r="AE3816" s="381"/>
      <c r="AF3816" s="105"/>
      <c r="AG3816" s="381"/>
      <c r="AH3816" s="381"/>
      <c r="AI3816" s="381"/>
      <c r="AJ3816" s="381"/>
      <c r="AK3816" s="381"/>
      <c r="AL3816" s="381"/>
      <c r="AM3816" s="381"/>
    </row>
    <row r="3817" spans="1:39" x14ac:dyDescent="0.35">
      <c r="A3817" s="379"/>
      <c r="B3817" s="379"/>
      <c r="C3817" s="379"/>
      <c r="D3817" s="379"/>
      <c r="E3817" s="379"/>
      <c r="F3817" s="379"/>
      <c r="G3817" s="379"/>
      <c r="H3817" s="379"/>
      <c r="I3817" s="379"/>
      <c r="J3817" s="379"/>
      <c r="K3817" s="379"/>
      <c r="L3817" s="379"/>
      <c r="M3817" s="379"/>
      <c r="N3817" s="379"/>
      <c r="O3817" s="379"/>
      <c r="P3817" s="379"/>
      <c r="Q3817" s="379"/>
      <c r="R3817" s="379"/>
      <c r="S3817" s="379"/>
      <c r="T3817" s="379"/>
      <c r="U3817" s="379"/>
      <c r="V3817" s="379"/>
      <c r="W3817" s="379"/>
      <c r="X3817" s="379"/>
      <c r="Y3817" s="379"/>
      <c r="Z3817" s="379"/>
      <c r="AA3817" s="380"/>
      <c r="AB3817" s="379"/>
      <c r="AC3817" s="379"/>
      <c r="AD3817" s="379"/>
      <c r="AE3817" s="381"/>
      <c r="AF3817" s="105"/>
      <c r="AG3817" s="381"/>
      <c r="AH3817" s="381"/>
      <c r="AI3817" s="381"/>
      <c r="AJ3817" s="381"/>
      <c r="AK3817" s="381"/>
      <c r="AL3817" s="381"/>
      <c r="AM3817" s="381"/>
    </row>
    <row r="3818" spans="1:39" x14ac:dyDescent="0.35">
      <c r="A3818" s="379"/>
      <c r="B3818" s="379"/>
      <c r="C3818" s="379"/>
      <c r="D3818" s="379"/>
      <c r="E3818" s="379"/>
      <c r="F3818" s="379"/>
      <c r="G3818" s="379"/>
      <c r="H3818" s="379"/>
      <c r="I3818" s="379"/>
      <c r="J3818" s="379"/>
      <c r="K3818" s="379"/>
      <c r="L3818" s="379"/>
      <c r="M3818" s="379"/>
      <c r="N3818" s="379"/>
      <c r="O3818" s="379"/>
      <c r="P3818" s="379"/>
      <c r="Q3818" s="379"/>
      <c r="R3818" s="379"/>
      <c r="S3818" s="379"/>
      <c r="T3818" s="379"/>
      <c r="U3818" s="379"/>
      <c r="V3818" s="379"/>
      <c r="W3818" s="379"/>
      <c r="X3818" s="379"/>
      <c r="Y3818" s="379"/>
      <c r="Z3818" s="379"/>
      <c r="AA3818" s="380"/>
      <c r="AB3818" s="379"/>
      <c r="AC3818" s="379"/>
      <c r="AD3818" s="379"/>
      <c r="AE3818" s="381"/>
      <c r="AF3818" s="105"/>
      <c r="AG3818" s="381"/>
      <c r="AH3818" s="381"/>
      <c r="AI3818" s="381"/>
      <c r="AJ3818" s="381"/>
      <c r="AK3818" s="381"/>
      <c r="AL3818" s="381"/>
      <c r="AM3818" s="381"/>
    </row>
    <row r="3819" spans="1:39" x14ac:dyDescent="0.35">
      <c r="A3819" s="379"/>
      <c r="B3819" s="379"/>
      <c r="C3819" s="379"/>
      <c r="D3819" s="379"/>
      <c r="E3819" s="379"/>
      <c r="F3819" s="379"/>
      <c r="G3819" s="379"/>
      <c r="H3819" s="379"/>
      <c r="I3819" s="379"/>
      <c r="J3819" s="379"/>
      <c r="K3819" s="379"/>
      <c r="L3819" s="379"/>
      <c r="M3819" s="379"/>
      <c r="N3819" s="379"/>
      <c r="O3819" s="379"/>
      <c r="P3819" s="379"/>
      <c r="Q3819" s="379"/>
      <c r="R3819" s="379"/>
      <c r="S3819" s="379"/>
      <c r="T3819" s="379"/>
      <c r="U3819" s="379"/>
      <c r="V3819" s="379"/>
      <c r="W3819" s="379"/>
      <c r="X3819" s="379"/>
      <c r="Y3819" s="379"/>
      <c r="Z3819" s="379"/>
      <c r="AA3819" s="380"/>
      <c r="AB3819" s="379"/>
      <c r="AC3819" s="379"/>
      <c r="AD3819" s="379"/>
      <c r="AE3819" s="381"/>
      <c r="AF3819" s="105"/>
      <c r="AG3819" s="381"/>
      <c r="AH3819" s="381"/>
      <c r="AI3819" s="381"/>
      <c r="AJ3819" s="381"/>
      <c r="AK3819" s="381"/>
      <c r="AL3819" s="381"/>
      <c r="AM3819" s="381"/>
    </row>
    <row r="3820" spans="1:39" x14ac:dyDescent="0.35">
      <c r="A3820" s="379"/>
      <c r="B3820" s="379"/>
      <c r="C3820" s="379"/>
      <c r="D3820" s="379"/>
      <c r="E3820" s="379"/>
      <c r="F3820" s="379"/>
      <c r="G3820" s="379"/>
      <c r="H3820" s="379"/>
      <c r="I3820" s="379"/>
      <c r="J3820" s="379"/>
      <c r="K3820" s="379"/>
      <c r="L3820" s="379"/>
      <c r="M3820" s="379"/>
      <c r="N3820" s="379"/>
      <c r="O3820" s="379"/>
      <c r="P3820" s="379"/>
      <c r="Q3820" s="379"/>
      <c r="R3820" s="379"/>
      <c r="S3820" s="379"/>
      <c r="T3820" s="379"/>
      <c r="U3820" s="379"/>
      <c r="V3820" s="379"/>
      <c r="W3820" s="379"/>
      <c r="X3820" s="379"/>
      <c r="Y3820" s="379"/>
      <c r="Z3820" s="379"/>
      <c r="AA3820" s="380"/>
      <c r="AB3820" s="379"/>
      <c r="AC3820" s="379"/>
      <c r="AD3820" s="379"/>
      <c r="AE3820" s="381"/>
      <c r="AF3820" s="105"/>
      <c r="AG3820" s="381"/>
      <c r="AH3820" s="381"/>
      <c r="AI3820" s="381"/>
      <c r="AJ3820" s="381"/>
      <c r="AK3820" s="381"/>
      <c r="AL3820" s="381"/>
      <c r="AM3820" s="381"/>
    </row>
    <row r="3821" spans="1:39" x14ac:dyDescent="0.35">
      <c r="A3821" s="379"/>
      <c r="B3821" s="379"/>
      <c r="C3821" s="379"/>
      <c r="D3821" s="379"/>
      <c r="E3821" s="379"/>
      <c r="F3821" s="379"/>
      <c r="G3821" s="379"/>
      <c r="H3821" s="379"/>
      <c r="I3821" s="379"/>
      <c r="J3821" s="379"/>
      <c r="K3821" s="379"/>
      <c r="L3821" s="379"/>
      <c r="M3821" s="379"/>
      <c r="N3821" s="379"/>
      <c r="O3821" s="379"/>
      <c r="P3821" s="379"/>
      <c r="Q3821" s="379"/>
      <c r="R3821" s="379"/>
      <c r="S3821" s="379"/>
      <c r="T3821" s="379"/>
      <c r="U3821" s="379"/>
      <c r="V3821" s="379"/>
      <c r="W3821" s="379"/>
      <c r="X3821" s="379"/>
      <c r="Y3821" s="379"/>
      <c r="Z3821" s="379"/>
      <c r="AA3821" s="380"/>
      <c r="AB3821" s="379"/>
      <c r="AC3821" s="379"/>
      <c r="AD3821" s="379"/>
      <c r="AE3821" s="381"/>
      <c r="AF3821" s="105"/>
      <c r="AG3821" s="381"/>
      <c r="AH3821" s="381"/>
      <c r="AI3821" s="381"/>
      <c r="AJ3821" s="381"/>
      <c r="AK3821" s="381"/>
      <c r="AL3821" s="381"/>
      <c r="AM3821" s="381"/>
    </row>
    <row r="3822" spans="1:39" x14ac:dyDescent="0.35">
      <c r="A3822" s="379"/>
      <c r="B3822" s="379"/>
      <c r="C3822" s="379"/>
      <c r="D3822" s="379"/>
      <c r="E3822" s="379"/>
      <c r="F3822" s="379"/>
      <c r="G3822" s="379"/>
      <c r="H3822" s="379"/>
      <c r="I3822" s="379"/>
      <c r="J3822" s="379"/>
      <c r="K3822" s="379"/>
      <c r="L3822" s="379"/>
      <c r="M3822" s="379"/>
      <c r="N3822" s="379"/>
      <c r="O3822" s="379"/>
      <c r="P3822" s="379"/>
      <c r="Q3822" s="379"/>
      <c r="R3822" s="379"/>
      <c r="S3822" s="379"/>
      <c r="T3822" s="379"/>
      <c r="U3822" s="379"/>
      <c r="V3822" s="379"/>
      <c r="W3822" s="379"/>
      <c r="X3822" s="379"/>
      <c r="Y3822" s="379"/>
      <c r="Z3822" s="379"/>
      <c r="AA3822" s="380"/>
      <c r="AB3822" s="379"/>
      <c r="AC3822" s="379"/>
      <c r="AD3822" s="379"/>
      <c r="AE3822" s="381"/>
      <c r="AF3822" s="105"/>
      <c r="AG3822" s="381"/>
      <c r="AH3822" s="381"/>
      <c r="AI3822" s="381"/>
      <c r="AJ3822" s="381"/>
      <c r="AK3822" s="381"/>
      <c r="AL3822" s="381"/>
      <c r="AM3822" s="381"/>
    </row>
    <row r="3823" spans="1:39" x14ac:dyDescent="0.35">
      <c r="A3823" s="379"/>
      <c r="B3823" s="379"/>
      <c r="C3823" s="379"/>
      <c r="D3823" s="379"/>
      <c r="E3823" s="379"/>
      <c r="F3823" s="379"/>
      <c r="G3823" s="379"/>
      <c r="H3823" s="379"/>
      <c r="I3823" s="379"/>
      <c r="J3823" s="379"/>
      <c r="K3823" s="379"/>
      <c r="L3823" s="379"/>
      <c r="M3823" s="379"/>
      <c r="N3823" s="379"/>
      <c r="O3823" s="379"/>
      <c r="P3823" s="379"/>
      <c r="Q3823" s="379"/>
      <c r="R3823" s="379"/>
      <c r="S3823" s="379"/>
      <c r="T3823" s="379"/>
      <c r="U3823" s="379"/>
      <c r="V3823" s="379"/>
      <c r="W3823" s="379"/>
      <c r="X3823" s="379"/>
      <c r="Y3823" s="379"/>
      <c r="Z3823" s="379"/>
      <c r="AA3823" s="380"/>
      <c r="AB3823" s="379"/>
      <c r="AC3823" s="379"/>
      <c r="AD3823" s="379"/>
      <c r="AE3823" s="381"/>
      <c r="AF3823" s="105"/>
      <c r="AG3823" s="381"/>
      <c r="AH3823" s="381"/>
      <c r="AI3823" s="381"/>
      <c r="AJ3823" s="381"/>
      <c r="AK3823" s="381"/>
      <c r="AL3823" s="381"/>
      <c r="AM3823" s="381"/>
    </row>
    <row r="3824" spans="1:39" x14ac:dyDescent="0.35">
      <c r="A3824" s="379"/>
      <c r="B3824" s="379"/>
      <c r="C3824" s="379"/>
      <c r="D3824" s="379"/>
      <c r="E3824" s="379"/>
      <c r="F3824" s="379"/>
      <c r="G3824" s="379"/>
      <c r="H3824" s="379"/>
      <c r="I3824" s="379"/>
      <c r="J3824" s="379"/>
      <c r="K3824" s="379"/>
      <c r="L3824" s="379"/>
      <c r="M3824" s="379"/>
      <c r="N3824" s="379"/>
      <c r="O3824" s="379"/>
      <c r="P3824" s="379"/>
      <c r="Q3824" s="379"/>
      <c r="R3824" s="379"/>
      <c r="S3824" s="379"/>
      <c r="T3824" s="379"/>
      <c r="U3824" s="379"/>
      <c r="V3824" s="379"/>
      <c r="W3824" s="379"/>
      <c r="X3824" s="379"/>
      <c r="Y3824" s="379"/>
      <c r="Z3824" s="379"/>
      <c r="AA3824" s="380"/>
      <c r="AB3824" s="379"/>
      <c r="AC3824" s="379"/>
      <c r="AD3824" s="379"/>
      <c r="AE3824" s="381"/>
      <c r="AF3824" s="105"/>
      <c r="AG3824" s="381"/>
      <c r="AH3824" s="381"/>
      <c r="AI3824" s="381"/>
      <c r="AJ3824" s="381"/>
      <c r="AK3824" s="381"/>
      <c r="AL3824" s="381"/>
      <c r="AM3824" s="381"/>
    </row>
    <row r="3825" spans="1:39" x14ac:dyDescent="0.35">
      <c r="A3825" s="379"/>
      <c r="B3825" s="379"/>
      <c r="C3825" s="379"/>
      <c r="D3825" s="379"/>
      <c r="E3825" s="379"/>
      <c r="F3825" s="379"/>
      <c r="G3825" s="379"/>
      <c r="H3825" s="379"/>
      <c r="I3825" s="379"/>
      <c r="J3825" s="379"/>
      <c r="K3825" s="379"/>
      <c r="L3825" s="379"/>
      <c r="M3825" s="379"/>
      <c r="N3825" s="379"/>
      <c r="O3825" s="379"/>
      <c r="P3825" s="379"/>
      <c r="Q3825" s="379"/>
      <c r="R3825" s="379"/>
      <c r="S3825" s="379"/>
      <c r="T3825" s="379"/>
      <c r="U3825" s="379"/>
      <c r="V3825" s="379"/>
      <c r="W3825" s="379"/>
      <c r="X3825" s="379"/>
      <c r="Y3825" s="379"/>
      <c r="Z3825" s="379"/>
      <c r="AA3825" s="380"/>
      <c r="AB3825" s="379"/>
      <c r="AC3825" s="379"/>
      <c r="AD3825" s="379"/>
      <c r="AE3825" s="381"/>
      <c r="AF3825" s="105"/>
      <c r="AG3825" s="381"/>
      <c r="AH3825" s="381"/>
      <c r="AI3825" s="381"/>
      <c r="AJ3825" s="381"/>
      <c r="AK3825" s="381"/>
      <c r="AL3825" s="381"/>
      <c r="AM3825" s="381"/>
    </row>
    <row r="3826" spans="1:39" x14ac:dyDescent="0.35">
      <c r="A3826" s="379"/>
      <c r="B3826" s="379"/>
      <c r="C3826" s="379"/>
      <c r="D3826" s="379"/>
      <c r="E3826" s="379"/>
      <c r="F3826" s="379"/>
      <c r="G3826" s="379"/>
      <c r="H3826" s="379"/>
      <c r="I3826" s="379"/>
      <c r="J3826" s="379"/>
      <c r="K3826" s="379"/>
      <c r="L3826" s="379"/>
      <c r="M3826" s="379"/>
      <c r="N3826" s="379"/>
      <c r="O3826" s="379"/>
      <c r="P3826" s="379"/>
      <c r="Q3826" s="379"/>
      <c r="R3826" s="379"/>
      <c r="S3826" s="379"/>
      <c r="T3826" s="379"/>
      <c r="U3826" s="379"/>
      <c r="V3826" s="379"/>
      <c r="W3826" s="379"/>
      <c r="X3826" s="379"/>
      <c r="Y3826" s="379"/>
      <c r="Z3826" s="379"/>
      <c r="AA3826" s="380"/>
      <c r="AB3826" s="379"/>
      <c r="AC3826" s="379"/>
      <c r="AD3826" s="379"/>
      <c r="AE3826" s="381"/>
      <c r="AF3826" s="105"/>
      <c r="AG3826" s="381"/>
      <c r="AH3826" s="381"/>
      <c r="AI3826" s="381"/>
      <c r="AJ3826" s="381"/>
      <c r="AK3826" s="381"/>
      <c r="AL3826" s="381"/>
      <c r="AM3826" s="381"/>
    </row>
    <row r="3827" spans="1:39" x14ac:dyDescent="0.35">
      <c r="A3827" s="379"/>
      <c r="B3827" s="379"/>
      <c r="C3827" s="379"/>
      <c r="D3827" s="379"/>
      <c r="E3827" s="379"/>
      <c r="F3827" s="379"/>
      <c r="G3827" s="379"/>
      <c r="H3827" s="379"/>
      <c r="I3827" s="379"/>
      <c r="J3827" s="379"/>
      <c r="K3827" s="379"/>
      <c r="L3827" s="379"/>
      <c r="M3827" s="379"/>
      <c r="N3827" s="379"/>
      <c r="O3827" s="379"/>
      <c r="P3827" s="379"/>
      <c r="Q3827" s="379"/>
      <c r="R3827" s="379"/>
      <c r="S3827" s="379"/>
      <c r="T3827" s="379"/>
      <c r="U3827" s="379"/>
      <c r="V3827" s="379"/>
      <c r="W3827" s="379"/>
      <c r="X3827" s="379"/>
      <c r="Y3827" s="379"/>
      <c r="Z3827" s="379"/>
      <c r="AA3827" s="380"/>
      <c r="AB3827" s="379"/>
      <c r="AC3827" s="379"/>
      <c r="AD3827" s="379"/>
      <c r="AE3827" s="381"/>
      <c r="AF3827" s="105"/>
      <c r="AG3827" s="381"/>
      <c r="AH3827" s="381"/>
      <c r="AI3827" s="381"/>
      <c r="AJ3827" s="381"/>
      <c r="AK3827" s="381"/>
      <c r="AL3827" s="381"/>
      <c r="AM3827" s="381"/>
    </row>
    <row r="3828" spans="1:39" x14ac:dyDescent="0.35">
      <c r="A3828" s="379"/>
      <c r="B3828" s="379"/>
      <c r="C3828" s="379"/>
      <c r="D3828" s="379"/>
      <c r="E3828" s="379"/>
      <c r="F3828" s="379"/>
      <c r="G3828" s="379"/>
      <c r="H3828" s="379"/>
      <c r="I3828" s="379"/>
      <c r="J3828" s="379"/>
      <c r="K3828" s="379"/>
      <c r="L3828" s="379"/>
      <c r="M3828" s="379"/>
      <c r="N3828" s="379"/>
      <c r="O3828" s="379"/>
      <c r="P3828" s="379"/>
      <c r="Q3828" s="379"/>
      <c r="R3828" s="379"/>
      <c r="S3828" s="379"/>
      <c r="T3828" s="379"/>
      <c r="U3828" s="379"/>
      <c r="V3828" s="379"/>
      <c r="W3828" s="379"/>
      <c r="X3828" s="379"/>
      <c r="Y3828" s="379"/>
      <c r="Z3828" s="379"/>
      <c r="AA3828" s="380"/>
      <c r="AB3828" s="379"/>
      <c r="AC3828" s="379"/>
      <c r="AD3828" s="379"/>
      <c r="AE3828" s="381"/>
      <c r="AF3828" s="105"/>
      <c r="AG3828" s="381"/>
      <c r="AH3828" s="381"/>
      <c r="AI3828" s="381"/>
      <c r="AJ3828" s="381"/>
      <c r="AK3828" s="381"/>
      <c r="AL3828" s="381"/>
      <c r="AM3828" s="381"/>
    </row>
    <row r="3829" spans="1:39" x14ac:dyDescent="0.35">
      <c r="A3829" s="379"/>
      <c r="B3829" s="379"/>
      <c r="C3829" s="379"/>
      <c r="D3829" s="379"/>
      <c r="E3829" s="379"/>
      <c r="F3829" s="379"/>
      <c r="G3829" s="379"/>
      <c r="H3829" s="379"/>
      <c r="I3829" s="379"/>
      <c r="J3829" s="379"/>
      <c r="K3829" s="379"/>
      <c r="L3829" s="379"/>
      <c r="M3829" s="379"/>
      <c r="N3829" s="379"/>
      <c r="O3829" s="379"/>
      <c r="P3829" s="379"/>
      <c r="Q3829" s="379"/>
      <c r="R3829" s="379"/>
      <c r="S3829" s="379"/>
      <c r="T3829" s="379"/>
      <c r="U3829" s="379"/>
      <c r="V3829" s="379"/>
      <c r="W3829" s="379"/>
      <c r="X3829" s="379"/>
      <c r="Y3829" s="379"/>
      <c r="Z3829" s="379"/>
      <c r="AA3829" s="380"/>
      <c r="AB3829" s="379"/>
      <c r="AC3829" s="379"/>
      <c r="AD3829" s="379"/>
      <c r="AE3829" s="381"/>
      <c r="AF3829" s="105"/>
      <c r="AG3829" s="381"/>
      <c r="AH3829" s="381"/>
      <c r="AI3829" s="381"/>
      <c r="AJ3829" s="381"/>
      <c r="AK3829" s="381"/>
      <c r="AL3829" s="381"/>
      <c r="AM3829" s="381"/>
    </row>
    <row r="3830" spans="1:39" x14ac:dyDescent="0.35">
      <c r="A3830" s="379"/>
      <c r="B3830" s="379"/>
      <c r="C3830" s="379"/>
      <c r="D3830" s="379"/>
      <c r="E3830" s="379"/>
      <c r="F3830" s="379"/>
      <c r="G3830" s="379"/>
      <c r="H3830" s="379"/>
      <c r="I3830" s="379"/>
      <c r="J3830" s="379"/>
      <c r="K3830" s="379"/>
      <c r="L3830" s="379"/>
      <c r="M3830" s="379"/>
      <c r="N3830" s="379"/>
      <c r="O3830" s="379"/>
      <c r="P3830" s="379"/>
      <c r="Q3830" s="379"/>
      <c r="R3830" s="379"/>
      <c r="S3830" s="379"/>
      <c r="T3830" s="379"/>
      <c r="U3830" s="379"/>
      <c r="V3830" s="379"/>
      <c r="W3830" s="379"/>
      <c r="X3830" s="379"/>
      <c r="Y3830" s="379"/>
      <c r="Z3830" s="379"/>
      <c r="AA3830" s="380"/>
      <c r="AB3830" s="379"/>
      <c r="AC3830" s="379"/>
      <c r="AD3830" s="379"/>
      <c r="AE3830" s="381"/>
      <c r="AF3830" s="105"/>
      <c r="AG3830" s="381"/>
      <c r="AH3830" s="381"/>
      <c r="AI3830" s="381"/>
      <c r="AJ3830" s="381"/>
      <c r="AK3830" s="381"/>
      <c r="AL3830" s="381"/>
      <c r="AM3830" s="381"/>
    </row>
    <row r="3831" spans="1:39" x14ac:dyDescent="0.35">
      <c r="A3831" s="379"/>
      <c r="B3831" s="379"/>
      <c r="C3831" s="379"/>
      <c r="D3831" s="379"/>
      <c r="E3831" s="379"/>
      <c r="F3831" s="379"/>
      <c r="G3831" s="379"/>
      <c r="H3831" s="379"/>
      <c r="I3831" s="379"/>
      <c r="J3831" s="379"/>
      <c r="K3831" s="379"/>
      <c r="L3831" s="379"/>
      <c r="M3831" s="379"/>
      <c r="N3831" s="379"/>
      <c r="O3831" s="379"/>
      <c r="P3831" s="379"/>
      <c r="Q3831" s="379"/>
      <c r="R3831" s="379"/>
      <c r="S3831" s="379"/>
      <c r="T3831" s="379"/>
      <c r="U3831" s="379"/>
      <c r="V3831" s="379"/>
      <c r="W3831" s="379"/>
      <c r="X3831" s="379"/>
      <c r="Y3831" s="379"/>
      <c r="Z3831" s="379"/>
      <c r="AA3831" s="380"/>
      <c r="AB3831" s="379"/>
      <c r="AC3831" s="379"/>
      <c r="AD3831" s="379"/>
      <c r="AE3831" s="381"/>
      <c r="AF3831" s="105"/>
      <c r="AG3831" s="381"/>
      <c r="AH3831" s="381"/>
      <c r="AI3831" s="381"/>
      <c r="AJ3831" s="381"/>
      <c r="AK3831" s="381"/>
      <c r="AL3831" s="381"/>
      <c r="AM3831" s="381"/>
    </row>
    <row r="3832" spans="1:39" x14ac:dyDescent="0.35">
      <c r="A3832" s="379"/>
      <c r="B3832" s="379"/>
      <c r="C3832" s="379"/>
      <c r="D3832" s="379"/>
      <c r="E3832" s="379"/>
      <c r="F3832" s="379"/>
      <c r="G3832" s="379"/>
      <c r="H3832" s="379"/>
      <c r="I3832" s="379"/>
      <c r="J3832" s="379"/>
      <c r="K3832" s="379"/>
      <c r="L3832" s="379"/>
      <c r="M3832" s="379"/>
      <c r="N3832" s="379"/>
      <c r="O3832" s="379"/>
      <c r="P3832" s="379"/>
      <c r="Q3832" s="379"/>
      <c r="R3832" s="379"/>
      <c r="S3832" s="379"/>
      <c r="T3832" s="379"/>
      <c r="U3832" s="379"/>
      <c r="V3832" s="379"/>
      <c r="W3832" s="379"/>
      <c r="X3832" s="379"/>
      <c r="Y3832" s="379"/>
      <c r="Z3832" s="379"/>
      <c r="AA3832" s="380"/>
      <c r="AB3832" s="379"/>
      <c r="AC3832" s="379"/>
      <c r="AD3832" s="379"/>
      <c r="AE3832" s="381"/>
      <c r="AF3832" s="105"/>
      <c r="AG3832" s="381"/>
      <c r="AH3832" s="381"/>
      <c r="AI3832" s="381"/>
      <c r="AJ3832" s="381"/>
      <c r="AK3832" s="381"/>
      <c r="AL3832" s="381"/>
      <c r="AM3832" s="381"/>
    </row>
    <row r="3833" spans="1:39" x14ac:dyDescent="0.35">
      <c r="A3833" s="379"/>
      <c r="B3833" s="379"/>
      <c r="C3833" s="379"/>
      <c r="D3833" s="379"/>
      <c r="E3833" s="379"/>
      <c r="F3833" s="379"/>
      <c r="G3833" s="379"/>
      <c r="H3833" s="379"/>
      <c r="I3833" s="379"/>
      <c r="J3833" s="379"/>
      <c r="K3833" s="379"/>
      <c r="L3833" s="379"/>
      <c r="M3833" s="379"/>
      <c r="N3833" s="379"/>
      <c r="O3833" s="379"/>
      <c r="P3833" s="379"/>
      <c r="Q3833" s="379"/>
      <c r="R3833" s="379"/>
      <c r="S3833" s="379"/>
      <c r="T3833" s="379"/>
      <c r="U3833" s="379"/>
      <c r="V3833" s="379"/>
      <c r="W3833" s="379"/>
      <c r="X3833" s="379"/>
      <c r="Y3833" s="379"/>
      <c r="Z3833" s="379"/>
      <c r="AA3833" s="380"/>
      <c r="AB3833" s="379"/>
      <c r="AC3833" s="379"/>
      <c r="AD3833" s="379"/>
      <c r="AE3833" s="381"/>
      <c r="AF3833" s="105"/>
      <c r="AG3833" s="381"/>
      <c r="AH3833" s="381"/>
      <c r="AI3833" s="381"/>
      <c r="AJ3833" s="381"/>
      <c r="AK3833" s="381"/>
      <c r="AL3833" s="381"/>
      <c r="AM3833" s="381"/>
    </row>
    <row r="3834" spans="1:39" x14ac:dyDescent="0.35">
      <c r="A3834" s="379"/>
      <c r="B3834" s="379"/>
      <c r="C3834" s="379"/>
      <c r="D3834" s="379"/>
      <c r="E3834" s="379"/>
      <c r="F3834" s="379"/>
      <c r="G3834" s="379"/>
      <c r="H3834" s="379"/>
      <c r="I3834" s="379"/>
      <c r="J3834" s="379"/>
      <c r="K3834" s="379"/>
      <c r="L3834" s="379"/>
      <c r="M3834" s="379"/>
      <c r="N3834" s="379"/>
      <c r="O3834" s="379"/>
      <c r="P3834" s="379"/>
      <c r="Q3834" s="379"/>
      <c r="R3834" s="379"/>
      <c r="S3834" s="379"/>
      <c r="T3834" s="379"/>
      <c r="U3834" s="379"/>
      <c r="V3834" s="379"/>
      <c r="W3834" s="379"/>
      <c r="X3834" s="379"/>
      <c r="Y3834" s="379"/>
      <c r="Z3834" s="379"/>
      <c r="AA3834" s="380"/>
      <c r="AB3834" s="379"/>
      <c r="AC3834" s="379"/>
      <c r="AD3834" s="379"/>
      <c r="AE3834" s="381"/>
      <c r="AF3834" s="105"/>
      <c r="AG3834" s="381"/>
      <c r="AH3834" s="381"/>
      <c r="AI3834" s="381"/>
      <c r="AJ3834" s="381"/>
      <c r="AK3834" s="381"/>
      <c r="AL3834" s="381"/>
      <c r="AM3834" s="381"/>
    </row>
    <row r="3835" spans="1:39" x14ac:dyDescent="0.35">
      <c r="A3835" s="379"/>
      <c r="B3835" s="379"/>
      <c r="C3835" s="379"/>
      <c r="D3835" s="379"/>
      <c r="E3835" s="379"/>
      <c r="F3835" s="379"/>
      <c r="G3835" s="379"/>
      <c r="H3835" s="379"/>
      <c r="I3835" s="379"/>
      <c r="J3835" s="379"/>
      <c r="K3835" s="379"/>
      <c r="L3835" s="379"/>
      <c r="M3835" s="379"/>
      <c r="N3835" s="379"/>
      <c r="O3835" s="379"/>
      <c r="P3835" s="379"/>
      <c r="Q3835" s="379"/>
      <c r="R3835" s="379"/>
      <c r="S3835" s="379"/>
      <c r="T3835" s="379"/>
      <c r="U3835" s="379"/>
      <c r="V3835" s="379"/>
      <c r="W3835" s="379"/>
      <c r="X3835" s="379"/>
      <c r="Y3835" s="379"/>
      <c r="Z3835" s="379"/>
      <c r="AA3835" s="380"/>
      <c r="AB3835" s="379"/>
      <c r="AC3835" s="379"/>
      <c r="AD3835" s="379"/>
      <c r="AE3835" s="381"/>
      <c r="AF3835" s="105"/>
      <c r="AG3835" s="381"/>
      <c r="AH3835" s="381"/>
      <c r="AI3835" s="381"/>
      <c r="AJ3835" s="381"/>
      <c r="AK3835" s="381"/>
      <c r="AL3835" s="381"/>
      <c r="AM3835" s="381"/>
    </row>
    <row r="3836" spans="1:39" x14ac:dyDescent="0.35">
      <c r="A3836" s="379"/>
      <c r="B3836" s="379"/>
      <c r="C3836" s="379"/>
      <c r="D3836" s="379"/>
      <c r="E3836" s="379"/>
      <c r="F3836" s="379"/>
      <c r="G3836" s="379"/>
      <c r="H3836" s="379"/>
      <c r="I3836" s="379"/>
      <c r="J3836" s="379"/>
      <c r="K3836" s="379"/>
      <c r="L3836" s="379"/>
      <c r="M3836" s="379"/>
      <c r="N3836" s="379"/>
      <c r="O3836" s="379"/>
      <c r="P3836" s="379"/>
      <c r="Q3836" s="379"/>
      <c r="R3836" s="379"/>
      <c r="S3836" s="379"/>
      <c r="T3836" s="379"/>
      <c r="U3836" s="379"/>
      <c r="V3836" s="379"/>
      <c r="W3836" s="379"/>
      <c r="X3836" s="379"/>
      <c r="Y3836" s="379"/>
      <c r="Z3836" s="379"/>
      <c r="AA3836" s="380"/>
      <c r="AB3836" s="379"/>
      <c r="AC3836" s="379"/>
      <c r="AD3836" s="379"/>
      <c r="AE3836" s="381"/>
      <c r="AF3836" s="105"/>
      <c r="AG3836" s="381"/>
      <c r="AH3836" s="381"/>
      <c r="AI3836" s="381"/>
      <c r="AJ3836" s="381"/>
      <c r="AK3836" s="381"/>
      <c r="AL3836" s="381"/>
      <c r="AM3836" s="381"/>
    </row>
    <row r="3837" spans="1:39" x14ac:dyDescent="0.35">
      <c r="A3837" s="379"/>
      <c r="B3837" s="379"/>
      <c r="C3837" s="379"/>
      <c r="D3837" s="379"/>
      <c r="E3837" s="379"/>
      <c r="F3837" s="379"/>
      <c r="G3837" s="379"/>
      <c r="H3837" s="379"/>
      <c r="I3837" s="379"/>
      <c r="J3837" s="379"/>
      <c r="K3837" s="379"/>
      <c r="L3837" s="379"/>
      <c r="M3837" s="379"/>
      <c r="N3837" s="379"/>
      <c r="O3837" s="379"/>
      <c r="P3837" s="379"/>
      <c r="Q3837" s="379"/>
      <c r="R3837" s="379"/>
      <c r="S3837" s="379"/>
      <c r="T3837" s="379"/>
      <c r="U3837" s="379"/>
      <c r="V3837" s="379"/>
      <c r="W3837" s="379"/>
      <c r="X3837" s="379"/>
      <c r="Y3837" s="379"/>
      <c r="Z3837" s="379"/>
      <c r="AA3837" s="380"/>
      <c r="AB3837" s="379"/>
      <c r="AC3837" s="379"/>
      <c r="AD3837" s="379"/>
      <c r="AE3837" s="381"/>
      <c r="AF3837" s="105"/>
      <c r="AG3837" s="381"/>
      <c r="AH3837" s="381"/>
      <c r="AI3837" s="381"/>
      <c r="AJ3837" s="381"/>
      <c r="AK3837" s="381"/>
      <c r="AL3837" s="381"/>
      <c r="AM3837" s="381"/>
    </row>
    <row r="3838" spans="1:39" x14ac:dyDescent="0.35">
      <c r="A3838" s="379"/>
      <c r="B3838" s="379"/>
      <c r="C3838" s="379"/>
      <c r="D3838" s="379"/>
      <c r="E3838" s="379"/>
      <c r="F3838" s="379"/>
      <c r="G3838" s="379"/>
      <c r="H3838" s="379"/>
      <c r="I3838" s="379"/>
      <c r="J3838" s="379"/>
      <c r="K3838" s="379"/>
      <c r="L3838" s="379"/>
      <c r="M3838" s="379"/>
      <c r="N3838" s="379"/>
      <c r="O3838" s="379"/>
      <c r="P3838" s="379"/>
      <c r="Q3838" s="379"/>
      <c r="R3838" s="379"/>
      <c r="S3838" s="379"/>
      <c r="T3838" s="379"/>
      <c r="U3838" s="379"/>
      <c r="V3838" s="379"/>
      <c r="W3838" s="379"/>
      <c r="X3838" s="379"/>
      <c r="Y3838" s="379"/>
      <c r="Z3838" s="379"/>
      <c r="AA3838" s="380"/>
      <c r="AB3838" s="379"/>
      <c r="AC3838" s="379"/>
      <c r="AD3838" s="379"/>
      <c r="AE3838" s="381"/>
      <c r="AF3838" s="105"/>
      <c r="AG3838" s="381"/>
      <c r="AH3838" s="381"/>
      <c r="AI3838" s="381"/>
      <c r="AJ3838" s="381"/>
      <c r="AK3838" s="381"/>
      <c r="AL3838" s="381"/>
      <c r="AM3838" s="381"/>
    </row>
    <row r="3839" spans="1:39" x14ac:dyDescent="0.35">
      <c r="A3839" s="379"/>
      <c r="B3839" s="379"/>
      <c r="C3839" s="379"/>
      <c r="D3839" s="379"/>
      <c r="E3839" s="379"/>
      <c r="F3839" s="379"/>
      <c r="G3839" s="379"/>
      <c r="H3839" s="379"/>
      <c r="I3839" s="379"/>
      <c r="J3839" s="379"/>
      <c r="K3839" s="379"/>
      <c r="L3839" s="379"/>
      <c r="M3839" s="379"/>
      <c r="N3839" s="379"/>
      <c r="O3839" s="379"/>
      <c r="P3839" s="379"/>
      <c r="Q3839" s="379"/>
      <c r="R3839" s="379"/>
      <c r="S3839" s="379"/>
      <c r="T3839" s="379"/>
      <c r="U3839" s="379"/>
      <c r="V3839" s="379"/>
      <c r="W3839" s="379"/>
      <c r="X3839" s="379"/>
      <c r="Y3839" s="379"/>
      <c r="Z3839" s="379"/>
      <c r="AA3839" s="380"/>
      <c r="AB3839" s="379"/>
      <c r="AC3839" s="379"/>
      <c r="AD3839" s="379"/>
      <c r="AE3839" s="381"/>
      <c r="AF3839" s="105"/>
      <c r="AG3839" s="381"/>
      <c r="AH3839" s="381"/>
      <c r="AI3839" s="381"/>
      <c r="AJ3839" s="381"/>
      <c r="AK3839" s="381"/>
      <c r="AL3839" s="381"/>
      <c r="AM3839" s="381"/>
    </row>
    <row r="3840" spans="1:39" x14ac:dyDescent="0.35">
      <c r="A3840" s="379"/>
      <c r="B3840" s="379"/>
      <c r="C3840" s="379"/>
      <c r="D3840" s="379"/>
      <c r="E3840" s="379"/>
      <c r="F3840" s="379"/>
      <c r="G3840" s="379"/>
      <c r="H3840" s="379"/>
      <c r="I3840" s="379"/>
      <c r="J3840" s="379"/>
      <c r="K3840" s="379"/>
      <c r="L3840" s="379"/>
      <c r="M3840" s="379"/>
      <c r="N3840" s="379"/>
      <c r="O3840" s="379"/>
      <c r="P3840" s="379"/>
      <c r="Q3840" s="379"/>
      <c r="R3840" s="379"/>
      <c r="S3840" s="379"/>
      <c r="T3840" s="379"/>
      <c r="U3840" s="379"/>
      <c r="V3840" s="379"/>
      <c r="W3840" s="379"/>
      <c r="X3840" s="379"/>
      <c r="Y3840" s="379"/>
      <c r="Z3840" s="379"/>
      <c r="AA3840" s="380"/>
      <c r="AB3840" s="379"/>
      <c r="AC3840" s="379"/>
      <c r="AD3840" s="379"/>
      <c r="AE3840" s="381"/>
      <c r="AF3840" s="105"/>
      <c r="AG3840" s="381"/>
      <c r="AH3840" s="381"/>
      <c r="AI3840" s="381"/>
      <c r="AJ3840" s="381"/>
      <c r="AK3840" s="381"/>
      <c r="AL3840" s="381"/>
      <c r="AM3840" s="381"/>
    </row>
    <row r="3841" spans="1:39" x14ac:dyDescent="0.35">
      <c r="A3841" s="379"/>
      <c r="B3841" s="379"/>
      <c r="C3841" s="379"/>
      <c r="D3841" s="379"/>
      <c r="E3841" s="379"/>
      <c r="F3841" s="379"/>
      <c r="G3841" s="379"/>
      <c r="H3841" s="379"/>
      <c r="I3841" s="379"/>
      <c r="J3841" s="379"/>
      <c r="K3841" s="379"/>
      <c r="L3841" s="379"/>
      <c r="M3841" s="379"/>
      <c r="N3841" s="379"/>
      <c r="O3841" s="379"/>
      <c r="P3841" s="379"/>
      <c r="Q3841" s="379"/>
      <c r="R3841" s="379"/>
      <c r="S3841" s="379"/>
      <c r="T3841" s="379"/>
      <c r="U3841" s="379"/>
      <c r="V3841" s="379"/>
      <c r="W3841" s="379"/>
      <c r="X3841" s="379"/>
      <c r="Y3841" s="379"/>
      <c r="Z3841" s="379"/>
      <c r="AA3841" s="380"/>
      <c r="AB3841" s="379"/>
      <c r="AC3841" s="379"/>
      <c r="AD3841" s="379"/>
      <c r="AE3841" s="381"/>
      <c r="AF3841" s="105"/>
      <c r="AG3841" s="381"/>
      <c r="AH3841" s="381"/>
      <c r="AI3841" s="381"/>
      <c r="AJ3841" s="381"/>
      <c r="AK3841" s="381"/>
      <c r="AL3841" s="381"/>
      <c r="AM3841" s="381"/>
    </row>
    <row r="3842" spans="1:39" x14ac:dyDescent="0.35">
      <c r="A3842" s="379"/>
      <c r="B3842" s="379"/>
      <c r="C3842" s="379"/>
      <c r="D3842" s="379"/>
      <c r="E3842" s="379"/>
      <c r="F3842" s="379"/>
      <c r="G3842" s="379"/>
      <c r="H3842" s="379"/>
      <c r="I3842" s="379"/>
      <c r="J3842" s="379"/>
      <c r="K3842" s="379"/>
      <c r="L3842" s="379"/>
      <c r="M3842" s="379"/>
      <c r="N3842" s="379"/>
      <c r="O3842" s="379"/>
      <c r="P3842" s="379"/>
      <c r="Q3842" s="379"/>
      <c r="R3842" s="379"/>
      <c r="S3842" s="379"/>
      <c r="T3842" s="379"/>
      <c r="U3842" s="379"/>
      <c r="V3842" s="379"/>
      <c r="W3842" s="379"/>
      <c r="X3842" s="379"/>
      <c r="Y3842" s="379"/>
      <c r="Z3842" s="379"/>
      <c r="AA3842" s="380"/>
      <c r="AB3842" s="379"/>
      <c r="AC3842" s="379"/>
      <c r="AD3842" s="379"/>
      <c r="AE3842" s="381"/>
      <c r="AF3842" s="105"/>
      <c r="AG3842" s="381"/>
      <c r="AH3842" s="381"/>
      <c r="AI3842" s="381"/>
      <c r="AJ3842" s="381"/>
      <c r="AK3842" s="381"/>
      <c r="AL3842" s="381"/>
      <c r="AM3842" s="381"/>
    </row>
    <row r="3843" spans="1:39" x14ac:dyDescent="0.35">
      <c r="A3843" s="379"/>
      <c r="B3843" s="379"/>
      <c r="C3843" s="379"/>
      <c r="D3843" s="379"/>
      <c r="E3843" s="379"/>
      <c r="F3843" s="379"/>
      <c r="G3843" s="379"/>
      <c r="H3843" s="379"/>
      <c r="I3843" s="379"/>
      <c r="J3843" s="379"/>
      <c r="K3843" s="379"/>
      <c r="L3843" s="379"/>
      <c r="M3843" s="379"/>
      <c r="N3843" s="379"/>
      <c r="O3843" s="379"/>
      <c r="P3843" s="379"/>
      <c r="Q3843" s="379"/>
      <c r="R3843" s="379"/>
      <c r="S3843" s="379"/>
      <c r="T3843" s="379"/>
      <c r="U3843" s="379"/>
      <c r="V3843" s="379"/>
      <c r="W3843" s="379"/>
      <c r="X3843" s="379"/>
      <c r="Y3843" s="379"/>
      <c r="Z3843" s="379"/>
      <c r="AA3843" s="380"/>
      <c r="AB3843" s="379"/>
      <c r="AC3843" s="379"/>
      <c r="AD3843" s="379"/>
      <c r="AE3843" s="381"/>
      <c r="AF3843" s="105"/>
      <c r="AG3843" s="381"/>
      <c r="AH3843" s="381"/>
      <c r="AI3843" s="381"/>
      <c r="AJ3843" s="381"/>
      <c r="AK3843" s="381"/>
      <c r="AL3843" s="381"/>
      <c r="AM3843" s="381"/>
    </row>
    <row r="3844" spans="1:39" x14ac:dyDescent="0.35">
      <c r="A3844" s="379"/>
      <c r="B3844" s="379"/>
      <c r="C3844" s="379"/>
      <c r="D3844" s="379"/>
      <c r="E3844" s="379"/>
      <c r="F3844" s="379"/>
      <c r="G3844" s="379"/>
      <c r="H3844" s="379"/>
      <c r="I3844" s="379"/>
      <c r="J3844" s="379"/>
      <c r="K3844" s="379"/>
      <c r="L3844" s="379"/>
      <c r="M3844" s="379"/>
      <c r="N3844" s="379"/>
      <c r="O3844" s="379"/>
      <c r="P3844" s="379"/>
      <c r="Q3844" s="379"/>
      <c r="R3844" s="379"/>
      <c r="S3844" s="379"/>
      <c r="T3844" s="379"/>
      <c r="U3844" s="379"/>
      <c r="V3844" s="379"/>
      <c r="W3844" s="379"/>
      <c r="X3844" s="379"/>
      <c r="Y3844" s="379"/>
      <c r="Z3844" s="379"/>
      <c r="AA3844" s="380"/>
      <c r="AB3844" s="379"/>
      <c r="AC3844" s="379"/>
      <c r="AD3844" s="379"/>
      <c r="AE3844" s="381"/>
      <c r="AF3844" s="105"/>
      <c r="AG3844" s="381"/>
      <c r="AH3844" s="381"/>
      <c r="AI3844" s="381"/>
      <c r="AJ3844" s="381"/>
      <c r="AK3844" s="381"/>
      <c r="AL3844" s="381"/>
      <c r="AM3844" s="381"/>
    </row>
    <row r="3845" spans="1:39" x14ac:dyDescent="0.35">
      <c r="A3845" s="379"/>
      <c r="B3845" s="379"/>
      <c r="C3845" s="379"/>
      <c r="D3845" s="379"/>
      <c r="E3845" s="379"/>
      <c r="F3845" s="379"/>
      <c r="G3845" s="379"/>
      <c r="H3845" s="379"/>
      <c r="I3845" s="379"/>
      <c r="J3845" s="379"/>
      <c r="K3845" s="379"/>
      <c r="L3845" s="379"/>
      <c r="M3845" s="379"/>
      <c r="N3845" s="379"/>
      <c r="O3845" s="379"/>
      <c r="P3845" s="379"/>
      <c r="Q3845" s="379"/>
      <c r="R3845" s="379"/>
      <c r="S3845" s="379"/>
      <c r="T3845" s="379"/>
      <c r="U3845" s="379"/>
      <c r="V3845" s="379"/>
      <c r="W3845" s="379"/>
      <c r="X3845" s="379"/>
      <c r="Y3845" s="379"/>
      <c r="Z3845" s="379"/>
      <c r="AA3845" s="380"/>
      <c r="AB3845" s="379"/>
      <c r="AC3845" s="379"/>
      <c r="AD3845" s="379"/>
      <c r="AE3845" s="381"/>
      <c r="AF3845" s="105"/>
      <c r="AG3845" s="381"/>
      <c r="AH3845" s="381"/>
      <c r="AI3845" s="381"/>
      <c r="AJ3845" s="381"/>
      <c r="AK3845" s="381"/>
      <c r="AL3845" s="381"/>
      <c r="AM3845" s="381"/>
    </row>
    <row r="3846" spans="1:39" x14ac:dyDescent="0.35">
      <c r="A3846" s="379"/>
      <c r="B3846" s="379"/>
      <c r="C3846" s="379"/>
      <c r="D3846" s="379"/>
      <c r="E3846" s="379"/>
      <c r="F3846" s="379"/>
      <c r="G3846" s="379"/>
      <c r="H3846" s="379"/>
      <c r="I3846" s="379"/>
      <c r="J3846" s="379"/>
      <c r="K3846" s="379"/>
      <c r="L3846" s="379"/>
      <c r="M3846" s="379"/>
      <c r="N3846" s="379"/>
      <c r="O3846" s="379"/>
      <c r="P3846" s="379"/>
      <c r="Q3846" s="379"/>
      <c r="R3846" s="379"/>
      <c r="S3846" s="379"/>
      <c r="T3846" s="379"/>
      <c r="U3846" s="379"/>
      <c r="V3846" s="379"/>
      <c r="W3846" s="379"/>
      <c r="X3846" s="379"/>
      <c r="Y3846" s="379"/>
      <c r="Z3846" s="379"/>
      <c r="AA3846" s="380"/>
      <c r="AB3846" s="379"/>
      <c r="AC3846" s="379"/>
      <c r="AD3846" s="379"/>
      <c r="AE3846" s="381"/>
      <c r="AF3846" s="105"/>
      <c r="AG3846" s="381"/>
      <c r="AH3846" s="381"/>
      <c r="AI3846" s="381"/>
      <c r="AJ3846" s="381"/>
      <c r="AK3846" s="381"/>
      <c r="AL3846" s="381"/>
      <c r="AM3846" s="381"/>
    </row>
    <row r="3847" spans="1:39" x14ac:dyDescent="0.35">
      <c r="A3847" s="379"/>
      <c r="B3847" s="379"/>
      <c r="C3847" s="379"/>
      <c r="D3847" s="379"/>
      <c r="E3847" s="379"/>
      <c r="F3847" s="379"/>
      <c r="G3847" s="379"/>
      <c r="H3847" s="379"/>
      <c r="I3847" s="379"/>
      <c r="J3847" s="379"/>
      <c r="K3847" s="379"/>
      <c r="L3847" s="379"/>
      <c r="M3847" s="379"/>
      <c r="N3847" s="379"/>
      <c r="O3847" s="379"/>
      <c r="P3847" s="379"/>
      <c r="Q3847" s="379"/>
      <c r="R3847" s="379"/>
      <c r="S3847" s="379"/>
      <c r="T3847" s="379"/>
      <c r="U3847" s="379"/>
      <c r="V3847" s="379"/>
      <c r="W3847" s="379"/>
      <c r="X3847" s="379"/>
      <c r="Y3847" s="379"/>
      <c r="Z3847" s="379"/>
      <c r="AA3847" s="380"/>
      <c r="AB3847" s="379"/>
      <c r="AC3847" s="379"/>
      <c r="AD3847" s="379"/>
      <c r="AE3847" s="381"/>
      <c r="AF3847" s="105"/>
      <c r="AG3847" s="381"/>
      <c r="AH3847" s="381"/>
      <c r="AI3847" s="381"/>
      <c r="AJ3847" s="381"/>
      <c r="AK3847" s="381"/>
      <c r="AL3847" s="381"/>
      <c r="AM3847" s="381"/>
    </row>
    <row r="3848" spans="1:39" x14ac:dyDescent="0.35">
      <c r="A3848" s="379"/>
      <c r="B3848" s="379"/>
      <c r="C3848" s="379"/>
      <c r="D3848" s="379"/>
      <c r="E3848" s="379"/>
      <c r="F3848" s="379"/>
      <c r="G3848" s="379"/>
      <c r="H3848" s="379"/>
      <c r="I3848" s="379"/>
      <c r="J3848" s="379"/>
      <c r="K3848" s="379"/>
      <c r="L3848" s="379"/>
      <c r="M3848" s="379"/>
      <c r="N3848" s="379"/>
      <c r="O3848" s="379"/>
      <c r="P3848" s="379"/>
      <c r="Q3848" s="379"/>
      <c r="R3848" s="379"/>
      <c r="S3848" s="379"/>
      <c r="T3848" s="379"/>
      <c r="U3848" s="379"/>
      <c r="V3848" s="379"/>
      <c r="W3848" s="379"/>
      <c r="X3848" s="379"/>
      <c r="Y3848" s="379"/>
      <c r="Z3848" s="379"/>
      <c r="AA3848" s="380"/>
      <c r="AB3848" s="379"/>
      <c r="AC3848" s="379"/>
      <c r="AD3848" s="379"/>
      <c r="AE3848" s="381"/>
      <c r="AF3848" s="105"/>
      <c r="AG3848" s="381"/>
      <c r="AH3848" s="381"/>
      <c r="AI3848" s="381"/>
      <c r="AJ3848" s="381"/>
      <c r="AK3848" s="381"/>
      <c r="AL3848" s="381"/>
      <c r="AM3848" s="381"/>
    </row>
    <row r="3849" spans="1:39" x14ac:dyDescent="0.35">
      <c r="A3849" s="379"/>
      <c r="B3849" s="379"/>
      <c r="C3849" s="379"/>
      <c r="D3849" s="379"/>
      <c r="E3849" s="379"/>
      <c r="F3849" s="379"/>
      <c r="G3849" s="379"/>
      <c r="H3849" s="379"/>
      <c r="I3849" s="379"/>
      <c r="J3849" s="379"/>
      <c r="K3849" s="379"/>
      <c r="L3849" s="379"/>
      <c r="M3849" s="379"/>
      <c r="N3849" s="379"/>
      <c r="O3849" s="379"/>
      <c r="P3849" s="379"/>
      <c r="Q3849" s="379"/>
      <c r="R3849" s="379"/>
      <c r="S3849" s="379"/>
      <c r="T3849" s="379"/>
      <c r="U3849" s="379"/>
      <c r="V3849" s="379"/>
      <c r="W3849" s="379"/>
      <c r="X3849" s="379"/>
      <c r="Y3849" s="379"/>
      <c r="Z3849" s="379"/>
      <c r="AA3849" s="380"/>
      <c r="AB3849" s="379"/>
      <c r="AC3849" s="379"/>
      <c r="AD3849" s="379"/>
      <c r="AE3849" s="381"/>
      <c r="AF3849" s="105"/>
      <c r="AG3849" s="381"/>
      <c r="AH3849" s="381"/>
      <c r="AI3849" s="381"/>
      <c r="AJ3849" s="381"/>
      <c r="AK3849" s="381"/>
      <c r="AL3849" s="381"/>
      <c r="AM3849" s="381"/>
    </row>
    <row r="3850" spans="1:39" x14ac:dyDescent="0.35">
      <c r="A3850" s="379"/>
      <c r="B3850" s="379"/>
      <c r="C3850" s="379"/>
      <c r="D3850" s="379"/>
      <c r="E3850" s="379"/>
      <c r="F3850" s="379"/>
      <c r="G3850" s="379"/>
      <c r="H3850" s="379"/>
      <c r="I3850" s="379"/>
      <c r="J3850" s="379"/>
      <c r="K3850" s="379"/>
      <c r="L3850" s="379"/>
      <c r="M3850" s="379"/>
      <c r="N3850" s="379"/>
      <c r="O3850" s="379"/>
      <c r="P3850" s="379"/>
      <c r="Q3850" s="379"/>
      <c r="R3850" s="379"/>
      <c r="S3850" s="379"/>
      <c r="T3850" s="379"/>
      <c r="U3850" s="379"/>
      <c r="V3850" s="379"/>
      <c r="W3850" s="379"/>
      <c r="X3850" s="379"/>
      <c r="Y3850" s="379"/>
      <c r="Z3850" s="379"/>
      <c r="AA3850" s="380"/>
      <c r="AB3850" s="379"/>
      <c r="AC3850" s="379"/>
      <c r="AD3850" s="379"/>
      <c r="AE3850" s="381"/>
      <c r="AF3850" s="105"/>
      <c r="AG3850" s="381"/>
      <c r="AH3850" s="381"/>
      <c r="AI3850" s="381"/>
      <c r="AJ3850" s="381"/>
      <c r="AK3850" s="381"/>
      <c r="AL3850" s="381"/>
      <c r="AM3850" s="381"/>
    </row>
    <row r="3851" spans="1:39" x14ac:dyDescent="0.35">
      <c r="A3851" s="379"/>
      <c r="B3851" s="379"/>
      <c r="C3851" s="379"/>
      <c r="D3851" s="379"/>
      <c r="E3851" s="379"/>
      <c r="F3851" s="379"/>
      <c r="G3851" s="379"/>
      <c r="H3851" s="379"/>
      <c r="I3851" s="379"/>
      <c r="J3851" s="379"/>
      <c r="K3851" s="379"/>
      <c r="L3851" s="379"/>
      <c r="M3851" s="379"/>
      <c r="N3851" s="379"/>
      <c r="O3851" s="379"/>
      <c r="P3851" s="379"/>
      <c r="Q3851" s="379"/>
      <c r="R3851" s="379"/>
      <c r="S3851" s="379"/>
      <c r="T3851" s="379"/>
      <c r="U3851" s="379"/>
      <c r="V3851" s="379"/>
      <c r="W3851" s="379"/>
      <c r="X3851" s="379"/>
      <c r="Y3851" s="379"/>
      <c r="Z3851" s="379"/>
      <c r="AA3851" s="380"/>
      <c r="AB3851" s="379"/>
      <c r="AC3851" s="379"/>
      <c r="AD3851" s="379"/>
      <c r="AE3851" s="381"/>
      <c r="AF3851" s="105"/>
      <c r="AG3851" s="381"/>
      <c r="AH3851" s="381"/>
      <c r="AI3851" s="381"/>
      <c r="AJ3851" s="381"/>
      <c r="AK3851" s="381"/>
      <c r="AL3851" s="381"/>
      <c r="AM3851" s="381"/>
    </row>
    <row r="3852" spans="1:39" x14ac:dyDescent="0.35">
      <c r="A3852" s="379"/>
      <c r="B3852" s="379"/>
      <c r="C3852" s="379"/>
      <c r="D3852" s="379"/>
      <c r="E3852" s="379"/>
      <c r="F3852" s="379"/>
      <c r="G3852" s="379"/>
      <c r="H3852" s="379"/>
      <c r="I3852" s="379"/>
      <c r="J3852" s="379"/>
      <c r="K3852" s="379"/>
      <c r="L3852" s="379"/>
      <c r="M3852" s="379"/>
      <c r="N3852" s="379"/>
      <c r="O3852" s="379"/>
      <c r="P3852" s="379"/>
      <c r="Q3852" s="379"/>
      <c r="R3852" s="379"/>
      <c r="S3852" s="379"/>
      <c r="T3852" s="379"/>
      <c r="U3852" s="379"/>
      <c r="V3852" s="379"/>
      <c r="W3852" s="379"/>
      <c r="X3852" s="379"/>
      <c r="Y3852" s="379"/>
      <c r="Z3852" s="379"/>
      <c r="AA3852" s="380"/>
      <c r="AB3852" s="379"/>
      <c r="AC3852" s="379"/>
      <c r="AD3852" s="379"/>
      <c r="AE3852" s="381"/>
      <c r="AF3852" s="105"/>
      <c r="AG3852" s="381"/>
      <c r="AH3852" s="381"/>
      <c r="AI3852" s="381"/>
      <c r="AJ3852" s="381"/>
      <c r="AK3852" s="381"/>
      <c r="AL3852" s="381"/>
      <c r="AM3852" s="381"/>
    </row>
    <row r="3853" spans="1:39" x14ac:dyDescent="0.35">
      <c r="A3853" s="379"/>
      <c r="B3853" s="379"/>
      <c r="C3853" s="379"/>
      <c r="D3853" s="379"/>
      <c r="E3853" s="379"/>
      <c r="F3853" s="379"/>
      <c r="G3853" s="379"/>
      <c r="H3853" s="379"/>
      <c r="I3853" s="379"/>
      <c r="J3853" s="379"/>
      <c r="K3853" s="379"/>
      <c r="L3853" s="379"/>
      <c r="M3853" s="379"/>
      <c r="N3853" s="379"/>
      <c r="O3853" s="379"/>
      <c r="P3853" s="379"/>
      <c r="Q3853" s="379"/>
      <c r="R3853" s="379"/>
      <c r="S3853" s="379"/>
      <c r="T3853" s="379"/>
      <c r="U3853" s="379"/>
      <c r="V3853" s="379"/>
      <c r="W3853" s="379"/>
      <c r="X3853" s="379"/>
      <c r="Y3853" s="379"/>
      <c r="Z3853" s="379"/>
      <c r="AA3853" s="380"/>
      <c r="AB3853" s="379"/>
      <c r="AC3853" s="379"/>
      <c r="AD3853" s="379"/>
      <c r="AE3853" s="381"/>
      <c r="AF3853" s="105"/>
      <c r="AG3853" s="381"/>
      <c r="AH3853" s="381"/>
      <c r="AI3853" s="381"/>
      <c r="AJ3853" s="381"/>
      <c r="AK3853" s="381"/>
      <c r="AL3853" s="381"/>
      <c r="AM3853" s="381"/>
    </row>
    <row r="3854" spans="1:39" x14ac:dyDescent="0.35">
      <c r="A3854" s="379"/>
      <c r="B3854" s="379"/>
      <c r="C3854" s="379"/>
      <c r="D3854" s="379"/>
      <c r="E3854" s="379"/>
      <c r="F3854" s="379"/>
      <c r="G3854" s="379"/>
      <c r="H3854" s="379"/>
      <c r="I3854" s="379"/>
      <c r="J3854" s="379"/>
      <c r="K3854" s="379"/>
      <c r="L3854" s="379"/>
      <c r="M3854" s="379"/>
      <c r="N3854" s="379"/>
      <c r="O3854" s="379"/>
      <c r="P3854" s="379"/>
      <c r="Q3854" s="379"/>
      <c r="R3854" s="379"/>
      <c r="S3854" s="379"/>
      <c r="T3854" s="379"/>
      <c r="U3854" s="379"/>
      <c r="V3854" s="379"/>
      <c r="W3854" s="379"/>
      <c r="X3854" s="379"/>
      <c r="Y3854" s="379"/>
      <c r="Z3854" s="379"/>
      <c r="AA3854" s="380"/>
      <c r="AB3854" s="379"/>
      <c r="AC3854" s="379"/>
      <c r="AD3854" s="379"/>
      <c r="AE3854" s="381"/>
      <c r="AF3854" s="105"/>
      <c r="AG3854" s="381"/>
      <c r="AH3854" s="381"/>
      <c r="AI3854" s="381"/>
      <c r="AJ3854" s="381"/>
      <c r="AK3854" s="381"/>
      <c r="AL3854" s="381"/>
      <c r="AM3854" s="381"/>
    </row>
    <row r="3855" spans="1:39" x14ac:dyDescent="0.35">
      <c r="A3855" s="379"/>
      <c r="B3855" s="379"/>
      <c r="C3855" s="379"/>
      <c r="D3855" s="379"/>
      <c r="E3855" s="379"/>
      <c r="F3855" s="379"/>
      <c r="G3855" s="379"/>
      <c r="H3855" s="379"/>
      <c r="I3855" s="379"/>
      <c r="J3855" s="379"/>
      <c r="K3855" s="379"/>
      <c r="L3855" s="379"/>
      <c r="M3855" s="379"/>
      <c r="N3855" s="379"/>
      <c r="O3855" s="379"/>
      <c r="P3855" s="379"/>
      <c r="Q3855" s="379"/>
      <c r="R3855" s="379"/>
      <c r="S3855" s="379"/>
      <c r="T3855" s="379"/>
      <c r="U3855" s="379"/>
      <c r="V3855" s="379"/>
      <c r="W3855" s="379"/>
      <c r="X3855" s="379"/>
      <c r="Y3855" s="379"/>
      <c r="Z3855" s="379"/>
      <c r="AA3855" s="380"/>
      <c r="AB3855" s="379"/>
      <c r="AC3855" s="379"/>
      <c r="AD3855" s="379"/>
      <c r="AE3855" s="381"/>
      <c r="AF3855" s="105"/>
      <c r="AG3855" s="381"/>
      <c r="AH3855" s="381"/>
      <c r="AI3855" s="381"/>
      <c r="AJ3855" s="381"/>
      <c r="AK3855" s="381"/>
      <c r="AL3855" s="381"/>
      <c r="AM3855" s="381"/>
    </row>
    <row r="3856" spans="1:39" x14ac:dyDescent="0.35">
      <c r="A3856" s="379"/>
      <c r="B3856" s="379"/>
      <c r="C3856" s="379"/>
      <c r="D3856" s="379"/>
      <c r="E3856" s="379"/>
      <c r="F3856" s="379"/>
      <c r="G3856" s="379"/>
      <c r="H3856" s="379"/>
      <c r="I3856" s="379"/>
      <c r="J3856" s="379"/>
      <c r="K3856" s="379"/>
      <c r="L3856" s="379"/>
      <c r="M3856" s="379"/>
      <c r="N3856" s="379"/>
      <c r="O3856" s="379"/>
      <c r="P3856" s="379"/>
      <c r="Q3856" s="379"/>
      <c r="R3856" s="379"/>
      <c r="S3856" s="379"/>
      <c r="T3856" s="379"/>
      <c r="U3856" s="379"/>
      <c r="V3856" s="379"/>
      <c r="W3856" s="379"/>
      <c r="X3856" s="379"/>
      <c r="Y3856" s="379"/>
      <c r="Z3856" s="379"/>
      <c r="AA3856" s="380"/>
      <c r="AB3856" s="379"/>
      <c r="AC3856" s="379"/>
      <c r="AD3856" s="379"/>
      <c r="AE3856" s="381"/>
      <c r="AF3856" s="105"/>
      <c r="AG3856" s="381"/>
      <c r="AH3856" s="381"/>
      <c r="AI3856" s="381"/>
      <c r="AJ3856" s="381"/>
      <c r="AK3856" s="381"/>
      <c r="AL3856" s="381"/>
      <c r="AM3856" s="381"/>
    </row>
    <row r="3857" spans="1:39" x14ac:dyDescent="0.35">
      <c r="A3857" s="379"/>
      <c r="B3857" s="379"/>
      <c r="C3857" s="379"/>
      <c r="D3857" s="379"/>
      <c r="E3857" s="379"/>
      <c r="F3857" s="379"/>
      <c r="G3857" s="379"/>
      <c r="H3857" s="379"/>
      <c r="I3857" s="379"/>
      <c r="J3857" s="379"/>
      <c r="K3857" s="379"/>
      <c r="L3857" s="379"/>
      <c r="M3857" s="379"/>
      <c r="N3857" s="379"/>
      <c r="O3857" s="379"/>
      <c r="P3857" s="379"/>
      <c r="Q3857" s="379"/>
      <c r="R3857" s="379"/>
      <c r="S3857" s="379"/>
      <c r="T3857" s="379"/>
      <c r="U3857" s="379"/>
      <c r="V3857" s="379"/>
      <c r="W3857" s="379"/>
      <c r="X3857" s="379"/>
      <c r="Y3857" s="379"/>
      <c r="Z3857" s="379"/>
      <c r="AA3857" s="380"/>
      <c r="AB3857" s="379"/>
      <c r="AC3857" s="379"/>
      <c r="AD3857" s="379"/>
      <c r="AE3857" s="381"/>
      <c r="AF3857" s="105"/>
      <c r="AG3857" s="381"/>
      <c r="AH3857" s="381"/>
      <c r="AI3857" s="381"/>
      <c r="AJ3857" s="381"/>
      <c r="AK3857" s="381"/>
      <c r="AL3857" s="381"/>
      <c r="AM3857" s="381"/>
    </row>
    <row r="3858" spans="1:39" x14ac:dyDescent="0.35">
      <c r="A3858" s="379"/>
      <c r="B3858" s="379"/>
      <c r="C3858" s="379"/>
      <c r="D3858" s="379"/>
      <c r="E3858" s="379"/>
      <c r="F3858" s="379"/>
      <c r="G3858" s="379"/>
      <c r="H3858" s="379"/>
      <c r="I3858" s="379"/>
      <c r="J3858" s="379"/>
      <c r="K3858" s="379"/>
      <c r="L3858" s="379"/>
      <c r="M3858" s="379"/>
      <c r="N3858" s="379"/>
      <c r="O3858" s="379"/>
      <c r="P3858" s="379"/>
      <c r="Q3858" s="379"/>
      <c r="R3858" s="379"/>
      <c r="S3858" s="379"/>
      <c r="T3858" s="379"/>
      <c r="U3858" s="379"/>
      <c r="V3858" s="379"/>
      <c r="W3858" s="379"/>
      <c r="X3858" s="379"/>
      <c r="Y3858" s="379"/>
      <c r="Z3858" s="379"/>
      <c r="AA3858" s="380"/>
      <c r="AB3858" s="379"/>
      <c r="AC3858" s="379"/>
      <c r="AD3858" s="379"/>
      <c r="AE3858" s="381"/>
      <c r="AF3858" s="105"/>
      <c r="AG3858" s="381"/>
      <c r="AH3858" s="381"/>
      <c r="AI3858" s="381"/>
      <c r="AJ3858" s="381"/>
      <c r="AK3858" s="381"/>
      <c r="AL3858" s="381"/>
      <c r="AM3858" s="381"/>
    </row>
    <row r="3859" spans="1:39" x14ac:dyDescent="0.35">
      <c r="A3859" s="379"/>
      <c r="B3859" s="379"/>
      <c r="C3859" s="379"/>
      <c r="D3859" s="379"/>
      <c r="E3859" s="379"/>
      <c r="F3859" s="379"/>
      <c r="G3859" s="379"/>
      <c r="H3859" s="379"/>
      <c r="I3859" s="379"/>
      <c r="J3859" s="379"/>
      <c r="K3859" s="379"/>
      <c r="L3859" s="379"/>
      <c r="M3859" s="379"/>
      <c r="N3859" s="379"/>
      <c r="O3859" s="379"/>
      <c r="P3859" s="379"/>
      <c r="Q3859" s="379"/>
      <c r="R3859" s="379"/>
      <c r="S3859" s="379"/>
      <c r="T3859" s="379"/>
      <c r="U3859" s="379"/>
      <c r="V3859" s="379"/>
      <c r="W3859" s="379"/>
      <c r="X3859" s="379"/>
      <c r="Y3859" s="379"/>
      <c r="Z3859" s="379"/>
      <c r="AA3859" s="380"/>
      <c r="AB3859" s="379"/>
      <c r="AC3859" s="379"/>
      <c r="AD3859" s="379"/>
      <c r="AE3859" s="381"/>
      <c r="AF3859" s="105"/>
      <c r="AG3859" s="381"/>
      <c r="AH3859" s="381"/>
      <c r="AI3859" s="381"/>
      <c r="AJ3859" s="381"/>
      <c r="AK3859" s="381"/>
      <c r="AL3859" s="381"/>
      <c r="AM3859" s="381"/>
    </row>
    <row r="3860" spans="1:39" x14ac:dyDescent="0.35">
      <c r="A3860" s="379"/>
      <c r="B3860" s="379"/>
      <c r="C3860" s="379"/>
      <c r="D3860" s="379"/>
      <c r="E3860" s="379"/>
      <c r="F3860" s="379"/>
      <c r="G3860" s="379"/>
      <c r="H3860" s="379"/>
      <c r="I3860" s="379"/>
      <c r="J3860" s="379"/>
      <c r="K3860" s="379"/>
      <c r="L3860" s="379"/>
      <c r="M3860" s="379"/>
      <c r="N3860" s="379"/>
      <c r="O3860" s="379"/>
      <c r="P3860" s="379"/>
      <c r="Q3860" s="379"/>
      <c r="R3860" s="379"/>
      <c r="S3860" s="379"/>
      <c r="T3860" s="379"/>
      <c r="U3860" s="379"/>
      <c r="V3860" s="379"/>
      <c r="W3860" s="379"/>
      <c r="X3860" s="379"/>
      <c r="Y3860" s="379"/>
      <c r="Z3860" s="379"/>
      <c r="AA3860" s="380"/>
      <c r="AB3860" s="379"/>
      <c r="AC3860" s="379"/>
      <c r="AD3860" s="379"/>
      <c r="AE3860" s="381"/>
      <c r="AF3860" s="105"/>
      <c r="AG3860" s="381"/>
      <c r="AH3860" s="381"/>
      <c r="AI3860" s="381"/>
      <c r="AJ3860" s="381"/>
      <c r="AK3860" s="381"/>
      <c r="AL3860" s="381"/>
      <c r="AM3860" s="381"/>
    </row>
    <row r="3861" spans="1:39" x14ac:dyDescent="0.35">
      <c r="A3861" s="379"/>
      <c r="B3861" s="379"/>
      <c r="C3861" s="379"/>
      <c r="D3861" s="379"/>
      <c r="E3861" s="379"/>
      <c r="F3861" s="379"/>
      <c r="G3861" s="379"/>
      <c r="H3861" s="379"/>
      <c r="I3861" s="379"/>
      <c r="J3861" s="379"/>
      <c r="K3861" s="379"/>
      <c r="L3861" s="379"/>
      <c r="M3861" s="379"/>
      <c r="N3861" s="379"/>
      <c r="O3861" s="379"/>
      <c r="P3861" s="379"/>
      <c r="Q3861" s="379"/>
      <c r="R3861" s="379"/>
      <c r="S3861" s="379"/>
      <c r="T3861" s="379"/>
      <c r="U3861" s="379"/>
      <c r="V3861" s="379"/>
      <c r="W3861" s="379"/>
      <c r="X3861" s="379"/>
      <c r="Y3861" s="379"/>
      <c r="Z3861" s="379"/>
      <c r="AA3861" s="380"/>
      <c r="AB3861" s="379"/>
      <c r="AC3861" s="379"/>
      <c r="AD3861" s="379"/>
      <c r="AE3861" s="381"/>
      <c r="AF3861" s="105"/>
      <c r="AG3861" s="381"/>
      <c r="AH3861" s="381"/>
      <c r="AI3861" s="381"/>
      <c r="AJ3861" s="381"/>
      <c r="AK3861" s="381"/>
      <c r="AL3861" s="381"/>
      <c r="AM3861" s="381"/>
    </row>
    <row r="3862" spans="1:39" x14ac:dyDescent="0.35">
      <c r="A3862" s="379"/>
      <c r="B3862" s="379"/>
      <c r="C3862" s="379"/>
      <c r="D3862" s="379"/>
      <c r="E3862" s="379"/>
      <c r="F3862" s="379"/>
      <c r="G3862" s="379"/>
      <c r="H3862" s="379"/>
      <c r="I3862" s="379"/>
      <c r="J3862" s="379"/>
      <c r="K3862" s="379"/>
      <c r="L3862" s="379"/>
      <c r="M3862" s="379"/>
      <c r="N3862" s="379"/>
      <c r="O3862" s="379"/>
      <c r="P3862" s="379"/>
      <c r="Q3862" s="379"/>
      <c r="R3862" s="379"/>
      <c r="S3862" s="379"/>
      <c r="T3862" s="379"/>
      <c r="U3862" s="379"/>
      <c r="V3862" s="379"/>
      <c r="W3862" s="379"/>
      <c r="X3862" s="379"/>
      <c r="Y3862" s="379"/>
      <c r="Z3862" s="379"/>
      <c r="AA3862" s="380"/>
      <c r="AB3862" s="379"/>
      <c r="AC3862" s="379"/>
      <c r="AD3862" s="379"/>
      <c r="AE3862" s="381"/>
      <c r="AF3862" s="105"/>
      <c r="AG3862" s="381"/>
      <c r="AH3862" s="381"/>
      <c r="AI3862" s="381"/>
      <c r="AJ3862" s="381"/>
      <c r="AK3862" s="381"/>
      <c r="AL3862" s="381"/>
      <c r="AM3862" s="381"/>
    </row>
    <row r="3863" spans="1:39" x14ac:dyDescent="0.35">
      <c r="A3863" s="379"/>
      <c r="B3863" s="379"/>
      <c r="C3863" s="379"/>
      <c r="D3863" s="379"/>
      <c r="E3863" s="379"/>
      <c r="F3863" s="379"/>
      <c r="G3863" s="379"/>
      <c r="H3863" s="379"/>
      <c r="I3863" s="379"/>
      <c r="J3863" s="379"/>
      <c r="K3863" s="379"/>
      <c r="L3863" s="379"/>
      <c r="M3863" s="379"/>
      <c r="N3863" s="379"/>
      <c r="O3863" s="379"/>
      <c r="P3863" s="379"/>
      <c r="Q3863" s="379"/>
      <c r="R3863" s="379"/>
      <c r="S3863" s="379"/>
      <c r="T3863" s="379"/>
      <c r="U3863" s="379"/>
      <c r="V3863" s="379"/>
      <c r="W3863" s="379"/>
      <c r="X3863" s="379"/>
      <c r="Y3863" s="379"/>
      <c r="Z3863" s="379"/>
      <c r="AA3863" s="380"/>
      <c r="AB3863" s="379"/>
      <c r="AC3863" s="379"/>
      <c r="AD3863" s="379"/>
      <c r="AE3863" s="381"/>
      <c r="AF3863" s="105"/>
      <c r="AG3863" s="381"/>
      <c r="AH3863" s="381"/>
      <c r="AI3863" s="381"/>
      <c r="AJ3863" s="381"/>
      <c r="AK3863" s="381"/>
      <c r="AL3863" s="381"/>
      <c r="AM3863" s="381"/>
    </row>
    <row r="3864" spans="1:39" x14ac:dyDescent="0.35">
      <c r="A3864" s="379"/>
      <c r="B3864" s="379"/>
      <c r="C3864" s="379"/>
      <c r="D3864" s="379"/>
      <c r="E3864" s="379"/>
      <c r="F3864" s="379"/>
      <c r="G3864" s="379"/>
      <c r="H3864" s="379"/>
      <c r="I3864" s="379"/>
      <c r="J3864" s="379"/>
      <c r="K3864" s="379"/>
      <c r="L3864" s="379"/>
      <c r="M3864" s="379"/>
      <c r="N3864" s="379"/>
      <c r="O3864" s="379"/>
      <c r="P3864" s="379"/>
      <c r="Q3864" s="379"/>
      <c r="R3864" s="379"/>
      <c r="S3864" s="379"/>
      <c r="T3864" s="379"/>
      <c r="U3864" s="379"/>
      <c r="V3864" s="379"/>
      <c r="W3864" s="379"/>
      <c r="X3864" s="379"/>
      <c r="Y3864" s="379"/>
      <c r="Z3864" s="379"/>
      <c r="AA3864" s="380"/>
      <c r="AB3864" s="379"/>
      <c r="AC3864" s="379"/>
      <c r="AD3864" s="379"/>
      <c r="AE3864" s="381"/>
      <c r="AF3864" s="105"/>
      <c r="AG3864" s="381"/>
      <c r="AH3864" s="381"/>
      <c r="AI3864" s="381"/>
      <c r="AJ3864" s="381"/>
      <c r="AK3864" s="381"/>
      <c r="AL3864" s="381"/>
      <c r="AM3864" s="381"/>
    </row>
    <row r="3865" spans="1:39" x14ac:dyDescent="0.35">
      <c r="A3865" s="379"/>
      <c r="B3865" s="379"/>
      <c r="C3865" s="379"/>
      <c r="D3865" s="379"/>
      <c r="E3865" s="379"/>
      <c r="F3865" s="379"/>
      <c r="G3865" s="379"/>
      <c r="H3865" s="379"/>
      <c r="I3865" s="379"/>
      <c r="J3865" s="379"/>
      <c r="K3865" s="379"/>
      <c r="L3865" s="379"/>
      <c r="M3865" s="379"/>
      <c r="N3865" s="379"/>
      <c r="O3865" s="379"/>
      <c r="P3865" s="379"/>
      <c r="Q3865" s="379"/>
      <c r="R3865" s="379"/>
      <c r="S3865" s="379"/>
      <c r="T3865" s="379"/>
      <c r="U3865" s="379"/>
      <c r="V3865" s="379"/>
      <c r="W3865" s="379"/>
      <c r="X3865" s="379"/>
      <c r="Y3865" s="379"/>
      <c r="Z3865" s="379"/>
      <c r="AA3865" s="380"/>
      <c r="AB3865" s="379"/>
      <c r="AC3865" s="379"/>
      <c r="AD3865" s="379"/>
      <c r="AE3865" s="381"/>
      <c r="AF3865" s="105"/>
      <c r="AG3865" s="381"/>
      <c r="AH3865" s="381"/>
      <c r="AI3865" s="381"/>
      <c r="AJ3865" s="381"/>
      <c r="AK3865" s="381"/>
      <c r="AL3865" s="381"/>
      <c r="AM3865" s="381"/>
    </row>
    <row r="3866" spans="1:39" x14ac:dyDescent="0.35">
      <c r="A3866" s="379"/>
      <c r="B3866" s="379"/>
      <c r="C3866" s="379"/>
      <c r="D3866" s="379"/>
      <c r="E3866" s="379"/>
      <c r="F3866" s="379"/>
      <c r="G3866" s="379"/>
      <c r="H3866" s="379"/>
      <c r="I3866" s="379"/>
      <c r="J3866" s="379"/>
      <c r="K3866" s="379"/>
      <c r="L3866" s="379"/>
      <c r="M3866" s="379"/>
      <c r="N3866" s="379"/>
      <c r="O3866" s="379"/>
      <c r="P3866" s="379"/>
      <c r="Q3866" s="379"/>
      <c r="R3866" s="379"/>
      <c r="S3866" s="379"/>
      <c r="T3866" s="379"/>
      <c r="U3866" s="379"/>
      <c r="V3866" s="379"/>
      <c r="W3866" s="379"/>
      <c r="X3866" s="379"/>
      <c r="Y3866" s="379"/>
      <c r="Z3866" s="379"/>
      <c r="AA3866" s="380"/>
      <c r="AB3866" s="379"/>
      <c r="AC3866" s="379"/>
      <c r="AD3866" s="379"/>
      <c r="AE3866" s="381"/>
      <c r="AF3866" s="105"/>
      <c r="AG3866" s="381"/>
      <c r="AH3866" s="381"/>
      <c r="AI3866" s="381"/>
      <c r="AJ3866" s="381"/>
      <c r="AK3866" s="381"/>
      <c r="AL3866" s="381"/>
      <c r="AM3866" s="381"/>
    </row>
    <row r="3867" spans="1:39" x14ac:dyDescent="0.35">
      <c r="A3867" s="379"/>
      <c r="B3867" s="379"/>
      <c r="C3867" s="379"/>
      <c r="D3867" s="379"/>
      <c r="E3867" s="379"/>
      <c r="F3867" s="379"/>
      <c r="G3867" s="379"/>
      <c r="H3867" s="379"/>
      <c r="I3867" s="379"/>
      <c r="J3867" s="379"/>
      <c r="K3867" s="379"/>
      <c r="L3867" s="379"/>
      <c r="M3867" s="379"/>
      <c r="N3867" s="379"/>
      <c r="O3867" s="379"/>
      <c r="P3867" s="379"/>
      <c r="Q3867" s="379"/>
      <c r="R3867" s="379"/>
      <c r="S3867" s="379"/>
      <c r="T3867" s="379"/>
      <c r="U3867" s="379"/>
      <c r="V3867" s="379"/>
      <c r="W3867" s="379"/>
      <c r="X3867" s="379"/>
      <c r="Y3867" s="379"/>
      <c r="Z3867" s="379"/>
      <c r="AA3867" s="380"/>
      <c r="AB3867" s="379"/>
      <c r="AC3867" s="379"/>
      <c r="AD3867" s="379"/>
      <c r="AE3867" s="381"/>
      <c r="AF3867" s="105"/>
      <c r="AG3867" s="381"/>
      <c r="AH3867" s="381"/>
      <c r="AI3867" s="381"/>
      <c r="AJ3867" s="381"/>
      <c r="AK3867" s="381"/>
      <c r="AL3867" s="381"/>
      <c r="AM3867" s="381"/>
    </row>
    <row r="3868" spans="1:39" x14ac:dyDescent="0.35">
      <c r="A3868" s="379"/>
      <c r="B3868" s="379"/>
      <c r="C3868" s="379"/>
      <c r="D3868" s="379"/>
      <c r="E3868" s="379"/>
      <c r="F3868" s="379"/>
      <c r="G3868" s="379"/>
      <c r="H3868" s="379"/>
      <c r="I3868" s="379"/>
      <c r="J3868" s="379"/>
      <c r="K3868" s="379"/>
      <c r="L3868" s="379"/>
      <c r="M3868" s="379"/>
      <c r="N3868" s="379"/>
      <c r="O3868" s="379"/>
      <c r="P3868" s="379"/>
      <c r="Q3868" s="379"/>
      <c r="R3868" s="379"/>
      <c r="S3868" s="379"/>
      <c r="T3868" s="379"/>
      <c r="U3868" s="379"/>
      <c r="V3868" s="379"/>
      <c r="W3868" s="379"/>
      <c r="X3868" s="379"/>
      <c r="Y3868" s="379"/>
      <c r="Z3868" s="379"/>
      <c r="AA3868" s="380"/>
      <c r="AB3868" s="379"/>
      <c r="AC3868" s="379"/>
      <c r="AD3868" s="379"/>
      <c r="AE3868" s="381"/>
      <c r="AF3868" s="105"/>
      <c r="AG3868" s="381"/>
      <c r="AH3868" s="381"/>
      <c r="AI3868" s="381"/>
      <c r="AJ3868" s="381"/>
      <c r="AK3868" s="381"/>
      <c r="AL3868" s="381"/>
      <c r="AM3868" s="381"/>
    </row>
    <row r="3869" spans="1:39" x14ac:dyDescent="0.35">
      <c r="A3869" s="379"/>
      <c r="B3869" s="379"/>
      <c r="C3869" s="379"/>
      <c r="D3869" s="379"/>
      <c r="E3869" s="379"/>
      <c r="F3869" s="379"/>
      <c r="G3869" s="379"/>
      <c r="H3869" s="379"/>
      <c r="I3869" s="379"/>
      <c r="J3869" s="379"/>
      <c r="K3869" s="379"/>
      <c r="L3869" s="379"/>
      <c r="M3869" s="379"/>
      <c r="N3869" s="379"/>
      <c r="O3869" s="379"/>
      <c r="P3869" s="379"/>
      <c r="Q3869" s="379"/>
      <c r="R3869" s="379"/>
      <c r="S3869" s="379"/>
      <c r="T3869" s="379"/>
      <c r="U3869" s="379"/>
      <c r="V3869" s="379"/>
      <c r="W3869" s="379"/>
      <c r="X3869" s="379"/>
      <c r="Y3869" s="379"/>
      <c r="Z3869" s="379"/>
      <c r="AA3869" s="380"/>
      <c r="AB3869" s="379"/>
      <c r="AC3869" s="379"/>
      <c r="AD3869" s="379"/>
      <c r="AE3869" s="381"/>
      <c r="AF3869" s="105"/>
      <c r="AG3869" s="381"/>
      <c r="AH3869" s="381"/>
      <c r="AI3869" s="381"/>
      <c r="AJ3869" s="381"/>
      <c r="AK3869" s="381"/>
      <c r="AL3869" s="381"/>
      <c r="AM3869" s="381"/>
    </row>
    <row r="3870" spans="1:39" x14ac:dyDescent="0.35">
      <c r="A3870" s="379"/>
      <c r="B3870" s="379"/>
      <c r="C3870" s="379"/>
      <c r="D3870" s="379"/>
      <c r="E3870" s="379"/>
      <c r="F3870" s="379"/>
      <c r="G3870" s="379"/>
      <c r="H3870" s="379"/>
      <c r="I3870" s="379"/>
      <c r="J3870" s="379"/>
      <c r="K3870" s="379"/>
      <c r="L3870" s="379"/>
      <c r="M3870" s="379"/>
      <c r="N3870" s="379"/>
      <c r="O3870" s="379"/>
      <c r="P3870" s="379"/>
      <c r="Q3870" s="379"/>
      <c r="R3870" s="379"/>
      <c r="S3870" s="379"/>
      <c r="T3870" s="379"/>
      <c r="U3870" s="379"/>
      <c r="V3870" s="379"/>
      <c r="W3870" s="379"/>
      <c r="X3870" s="379"/>
      <c r="Y3870" s="379"/>
      <c r="Z3870" s="379"/>
      <c r="AA3870" s="380"/>
      <c r="AB3870" s="379"/>
      <c r="AC3870" s="379"/>
      <c r="AD3870" s="379"/>
      <c r="AE3870" s="381"/>
      <c r="AF3870" s="105"/>
      <c r="AG3870" s="381"/>
      <c r="AH3870" s="381"/>
      <c r="AI3870" s="381"/>
      <c r="AJ3870" s="381"/>
      <c r="AK3870" s="381"/>
      <c r="AL3870" s="381"/>
      <c r="AM3870" s="381"/>
    </row>
    <row r="3871" spans="1:39" x14ac:dyDescent="0.35">
      <c r="A3871" s="379"/>
      <c r="B3871" s="379"/>
      <c r="C3871" s="379"/>
      <c r="D3871" s="379"/>
      <c r="E3871" s="379"/>
      <c r="F3871" s="379"/>
      <c r="G3871" s="379"/>
      <c r="H3871" s="379"/>
      <c r="I3871" s="379"/>
      <c r="J3871" s="379"/>
      <c r="K3871" s="379"/>
      <c r="L3871" s="379"/>
      <c r="M3871" s="379"/>
      <c r="N3871" s="379"/>
      <c r="O3871" s="379"/>
      <c r="P3871" s="379"/>
      <c r="Q3871" s="379"/>
      <c r="R3871" s="379"/>
      <c r="S3871" s="379"/>
      <c r="T3871" s="379"/>
      <c r="U3871" s="379"/>
      <c r="V3871" s="379"/>
      <c r="W3871" s="379"/>
      <c r="X3871" s="379"/>
      <c r="Y3871" s="379"/>
      <c r="Z3871" s="379"/>
      <c r="AA3871" s="380"/>
      <c r="AB3871" s="379"/>
      <c r="AC3871" s="379"/>
      <c r="AD3871" s="379"/>
      <c r="AE3871" s="381"/>
      <c r="AF3871" s="105"/>
      <c r="AG3871" s="381"/>
      <c r="AH3871" s="381"/>
      <c r="AI3871" s="381"/>
      <c r="AJ3871" s="381"/>
      <c r="AK3871" s="381"/>
      <c r="AL3871" s="381"/>
      <c r="AM3871" s="381"/>
    </row>
    <row r="3872" spans="1:39" x14ac:dyDescent="0.35">
      <c r="A3872" s="379"/>
      <c r="B3872" s="379"/>
      <c r="C3872" s="379"/>
      <c r="D3872" s="379"/>
      <c r="E3872" s="379"/>
      <c r="F3872" s="379"/>
      <c r="G3872" s="379"/>
      <c r="H3872" s="379"/>
      <c r="I3872" s="379"/>
      <c r="J3872" s="379"/>
      <c r="K3872" s="379"/>
      <c r="L3872" s="379"/>
      <c r="M3872" s="379"/>
      <c r="N3872" s="379"/>
      <c r="O3872" s="379"/>
      <c r="P3872" s="379"/>
      <c r="Q3872" s="379"/>
      <c r="R3872" s="379"/>
      <c r="S3872" s="379"/>
      <c r="T3872" s="379"/>
      <c r="U3872" s="379"/>
      <c r="V3872" s="379"/>
      <c r="W3872" s="379"/>
      <c r="X3872" s="379"/>
      <c r="Y3872" s="379"/>
      <c r="Z3872" s="379"/>
      <c r="AA3872" s="380"/>
      <c r="AB3872" s="379"/>
      <c r="AC3872" s="379"/>
      <c r="AD3872" s="379"/>
      <c r="AE3872" s="381"/>
      <c r="AF3872" s="105"/>
      <c r="AG3872" s="381"/>
      <c r="AH3872" s="381"/>
      <c r="AI3872" s="381"/>
      <c r="AJ3872" s="381"/>
      <c r="AK3872" s="381"/>
      <c r="AL3872" s="381"/>
      <c r="AM3872" s="381"/>
    </row>
    <row r="3873" spans="1:39" x14ac:dyDescent="0.35">
      <c r="A3873" s="379"/>
      <c r="B3873" s="379"/>
      <c r="C3873" s="379"/>
      <c r="D3873" s="379"/>
      <c r="E3873" s="379"/>
      <c r="F3873" s="379"/>
      <c r="G3873" s="379"/>
      <c r="H3873" s="379"/>
      <c r="I3873" s="379"/>
      <c r="J3873" s="379"/>
      <c r="K3873" s="379"/>
      <c r="L3873" s="379"/>
      <c r="M3873" s="379"/>
      <c r="N3873" s="379"/>
      <c r="O3873" s="379"/>
      <c r="P3873" s="379"/>
      <c r="Q3873" s="379"/>
      <c r="R3873" s="379"/>
      <c r="S3873" s="379"/>
      <c r="T3873" s="379"/>
      <c r="U3873" s="379"/>
      <c r="V3873" s="379"/>
      <c r="W3873" s="379"/>
      <c r="X3873" s="379"/>
      <c r="Y3873" s="379"/>
      <c r="Z3873" s="379"/>
      <c r="AA3873" s="380"/>
      <c r="AB3873" s="379"/>
      <c r="AC3873" s="379"/>
      <c r="AD3873" s="379"/>
      <c r="AE3873" s="381"/>
      <c r="AF3873" s="105"/>
      <c r="AG3873" s="381"/>
      <c r="AH3873" s="381"/>
      <c r="AI3873" s="381"/>
      <c r="AJ3873" s="381"/>
      <c r="AK3873" s="381"/>
      <c r="AL3873" s="381"/>
      <c r="AM3873" s="381"/>
    </row>
    <row r="3874" spans="1:39" x14ac:dyDescent="0.35">
      <c r="A3874" s="379"/>
      <c r="B3874" s="379"/>
      <c r="C3874" s="379"/>
      <c r="D3874" s="379"/>
      <c r="E3874" s="379"/>
      <c r="F3874" s="379"/>
      <c r="G3874" s="379"/>
      <c r="H3874" s="379"/>
      <c r="I3874" s="379"/>
      <c r="J3874" s="379"/>
      <c r="K3874" s="379"/>
      <c r="L3874" s="379"/>
      <c r="M3874" s="379"/>
      <c r="N3874" s="379"/>
      <c r="O3874" s="379"/>
      <c r="P3874" s="379"/>
      <c r="Q3874" s="379"/>
      <c r="R3874" s="379"/>
      <c r="S3874" s="379"/>
      <c r="T3874" s="379"/>
      <c r="U3874" s="379"/>
      <c r="V3874" s="379"/>
      <c r="W3874" s="379"/>
      <c r="X3874" s="379"/>
      <c r="Y3874" s="379"/>
      <c r="Z3874" s="379"/>
      <c r="AA3874" s="380"/>
      <c r="AB3874" s="379"/>
      <c r="AC3874" s="379"/>
      <c r="AD3874" s="379"/>
      <c r="AE3874" s="381"/>
      <c r="AF3874" s="105"/>
      <c r="AG3874" s="381"/>
      <c r="AH3874" s="381"/>
      <c r="AI3874" s="381"/>
      <c r="AJ3874" s="381"/>
      <c r="AK3874" s="381"/>
      <c r="AL3874" s="381"/>
      <c r="AM3874" s="381"/>
    </row>
    <row r="3875" spans="1:39" x14ac:dyDescent="0.35">
      <c r="A3875" s="379"/>
      <c r="B3875" s="379"/>
      <c r="C3875" s="379"/>
      <c r="D3875" s="379"/>
      <c r="E3875" s="379"/>
      <c r="F3875" s="379"/>
      <c r="G3875" s="379"/>
      <c r="H3875" s="379"/>
      <c r="I3875" s="379"/>
      <c r="J3875" s="379"/>
      <c r="K3875" s="379"/>
      <c r="L3875" s="379"/>
      <c r="M3875" s="379"/>
      <c r="N3875" s="379"/>
      <c r="O3875" s="379"/>
      <c r="P3875" s="379"/>
      <c r="Q3875" s="379"/>
      <c r="R3875" s="379"/>
      <c r="S3875" s="379"/>
      <c r="T3875" s="379"/>
      <c r="U3875" s="379"/>
      <c r="V3875" s="379"/>
      <c r="W3875" s="379"/>
      <c r="X3875" s="379"/>
      <c r="Y3875" s="379"/>
      <c r="Z3875" s="379"/>
      <c r="AA3875" s="380"/>
      <c r="AB3875" s="379"/>
      <c r="AC3875" s="379"/>
      <c r="AD3875" s="379"/>
      <c r="AE3875" s="381"/>
      <c r="AF3875" s="105"/>
      <c r="AG3875" s="381"/>
      <c r="AH3875" s="381"/>
      <c r="AI3875" s="381"/>
      <c r="AJ3875" s="381"/>
      <c r="AK3875" s="381"/>
      <c r="AL3875" s="381"/>
      <c r="AM3875" s="381"/>
    </row>
    <row r="3876" spans="1:39" x14ac:dyDescent="0.35">
      <c r="A3876" s="379"/>
      <c r="B3876" s="379"/>
      <c r="C3876" s="379"/>
      <c r="D3876" s="379"/>
      <c r="E3876" s="379"/>
      <c r="F3876" s="379"/>
      <c r="G3876" s="379"/>
      <c r="H3876" s="379"/>
      <c r="I3876" s="379"/>
      <c r="J3876" s="379"/>
      <c r="K3876" s="379"/>
      <c r="L3876" s="379"/>
      <c r="M3876" s="379"/>
      <c r="N3876" s="379"/>
      <c r="O3876" s="379"/>
      <c r="P3876" s="379"/>
      <c r="Q3876" s="379"/>
      <c r="R3876" s="379"/>
      <c r="S3876" s="379"/>
      <c r="T3876" s="379"/>
      <c r="U3876" s="379"/>
      <c r="V3876" s="379"/>
      <c r="W3876" s="379"/>
      <c r="X3876" s="379"/>
      <c r="Y3876" s="379"/>
      <c r="Z3876" s="379"/>
      <c r="AA3876" s="380"/>
      <c r="AB3876" s="379"/>
      <c r="AC3876" s="379"/>
      <c r="AD3876" s="379"/>
      <c r="AE3876" s="381"/>
      <c r="AF3876" s="105"/>
      <c r="AG3876" s="381"/>
      <c r="AH3876" s="381"/>
      <c r="AI3876" s="381"/>
      <c r="AJ3876" s="381"/>
      <c r="AK3876" s="381"/>
      <c r="AL3876" s="381"/>
      <c r="AM3876" s="381"/>
    </row>
    <row r="3877" spans="1:39" x14ac:dyDescent="0.35">
      <c r="A3877" s="379"/>
      <c r="B3877" s="379"/>
      <c r="C3877" s="379"/>
      <c r="D3877" s="379"/>
      <c r="E3877" s="379"/>
      <c r="F3877" s="379"/>
      <c r="G3877" s="379"/>
      <c r="H3877" s="379"/>
      <c r="I3877" s="379"/>
      <c r="J3877" s="379"/>
      <c r="K3877" s="379"/>
      <c r="L3877" s="379"/>
      <c r="M3877" s="379"/>
      <c r="N3877" s="379"/>
      <c r="O3877" s="379"/>
      <c r="P3877" s="379"/>
      <c r="Q3877" s="379"/>
      <c r="R3877" s="379"/>
      <c r="S3877" s="379"/>
      <c r="T3877" s="379"/>
      <c r="U3877" s="379"/>
      <c r="V3877" s="379"/>
      <c r="W3877" s="379"/>
      <c r="X3877" s="379"/>
      <c r="Y3877" s="379"/>
      <c r="Z3877" s="379"/>
      <c r="AA3877" s="380"/>
      <c r="AB3877" s="379"/>
      <c r="AC3877" s="379"/>
      <c r="AD3877" s="379"/>
      <c r="AE3877" s="381"/>
      <c r="AF3877" s="105"/>
      <c r="AG3877" s="381"/>
      <c r="AH3877" s="381"/>
      <c r="AI3877" s="381"/>
      <c r="AJ3877" s="381"/>
      <c r="AK3877" s="381"/>
      <c r="AL3877" s="381"/>
      <c r="AM3877" s="381"/>
    </row>
    <row r="3878" spans="1:39" x14ac:dyDescent="0.35">
      <c r="A3878" s="379"/>
      <c r="B3878" s="379"/>
      <c r="C3878" s="379"/>
      <c r="D3878" s="379"/>
      <c r="E3878" s="379"/>
      <c r="F3878" s="379"/>
      <c r="G3878" s="379"/>
      <c r="H3878" s="379"/>
      <c r="I3878" s="379"/>
      <c r="J3878" s="379"/>
      <c r="K3878" s="379"/>
      <c r="L3878" s="379"/>
      <c r="M3878" s="379"/>
      <c r="N3878" s="379"/>
      <c r="O3878" s="379"/>
      <c r="P3878" s="379"/>
      <c r="Q3878" s="379"/>
      <c r="R3878" s="379"/>
      <c r="S3878" s="379"/>
      <c r="T3878" s="379"/>
      <c r="U3878" s="379"/>
      <c r="V3878" s="379"/>
      <c r="W3878" s="379"/>
      <c r="X3878" s="379"/>
      <c r="Y3878" s="379"/>
      <c r="Z3878" s="379"/>
      <c r="AA3878" s="380"/>
      <c r="AB3878" s="379"/>
      <c r="AC3878" s="379"/>
      <c r="AD3878" s="379"/>
      <c r="AE3878" s="381"/>
      <c r="AF3878" s="105"/>
      <c r="AG3878" s="381"/>
      <c r="AH3878" s="381"/>
      <c r="AI3878" s="381"/>
      <c r="AJ3878" s="381"/>
      <c r="AK3878" s="381"/>
      <c r="AL3878" s="381"/>
      <c r="AM3878" s="381"/>
    </row>
    <row r="3879" spans="1:39" x14ac:dyDescent="0.35">
      <c r="A3879" s="379"/>
      <c r="B3879" s="379"/>
      <c r="C3879" s="379"/>
      <c r="D3879" s="379"/>
      <c r="E3879" s="379"/>
      <c r="F3879" s="379"/>
      <c r="G3879" s="379"/>
      <c r="H3879" s="379"/>
      <c r="I3879" s="379"/>
      <c r="J3879" s="379"/>
      <c r="K3879" s="379"/>
      <c r="L3879" s="379"/>
      <c r="M3879" s="379"/>
      <c r="N3879" s="379"/>
      <c r="O3879" s="379"/>
      <c r="P3879" s="379"/>
      <c r="Q3879" s="379"/>
      <c r="R3879" s="379"/>
      <c r="S3879" s="379"/>
      <c r="T3879" s="379"/>
      <c r="U3879" s="379"/>
      <c r="V3879" s="379"/>
      <c r="W3879" s="379"/>
      <c r="X3879" s="379"/>
      <c r="Y3879" s="379"/>
      <c r="Z3879" s="379"/>
      <c r="AA3879" s="380"/>
      <c r="AB3879" s="379"/>
      <c r="AC3879" s="379"/>
      <c r="AD3879" s="379"/>
      <c r="AE3879" s="381"/>
      <c r="AF3879" s="105"/>
      <c r="AG3879" s="381"/>
      <c r="AH3879" s="381"/>
      <c r="AI3879" s="381"/>
      <c r="AJ3879" s="381"/>
      <c r="AK3879" s="381"/>
      <c r="AL3879" s="381"/>
      <c r="AM3879" s="381"/>
    </row>
    <row r="3880" spans="1:39" x14ac:dyDescent="0.35">
      <c r="A3880" s="379"/>
      <c r="B3880" s="379"/>
      <c r="C3880" s="379"/>
      <c r="D3880" s="379"/>
      <c r="E3880" s="379"/>
      <c r="F3880" s="379"/>
      <c r="G3880" s="379"/>
      <c r="H3880" s="379"/>
      <c r="I3880" s="379"/>
      <c r="J3880" s="379"/>
      <c r="K3880" s="379"/>
      <c r="L3880" s="379"/>
      <c r="M3880" s="379"/>
      <c r="N3880" s="379"/>
      <c r="O3880" s="379"/>
      <c r="P3880" s="379"/>
      <c r="Q3880" s="379"/>
      <c r="R3880" s="379"/>
      <c r="S3880" s="379"/>
      <c r="T3880" s="379"/>
      <c r="U3880" s="379"/>
      <c r="V3880" s="379"/>
      <c r="W3880" s="379"/>
      <c r="X3880" s="379"/>
      <c r="Y3880" s="379"/>
      <c r="Z3880" s="379"/>
      <c r="AA3880" s="380"/>
      <c r="AB3880" s="379"/>
      <c r="AC3880" s="379"/>
      <c r="AD3880" s="379"/>
      <c r="AE3880" s="381"/>
      <c r="AF3880" s="105"/>
      <c r="AG3880" s="381"/>
      <c r="AH3880" s="381"/>
      <c r="AI3880" s="381"/>
      <c r="AJ3880" s="381"/>
      <c r="AK3880" s="381"/>
      <c r="AL3880" s="381"/>
      <c r="AM3880" s="381"/>
    </row>
    <row r="3881" spans="1:39" x14ac:dyDescent="0.35">
      <c r="A3881" s="379"/>
      <c r="B3881" s="379"/>
      <c r="C3881" s="379"/>
      <c r="D3881" s="379"/>
      <c r="E3881" s="379"/>
      <c r="F3881" s="379"/>
      <c r="G3881" s="379"/>
      <c r="H3881" s="379"/>
      <c r="I3881" s="379"/>
      <c r="J3881" s="379"/>
      <c r="K3881" s="379"/>
      <c r="L3881" s="379"/>
      <c r="M3881" s="379"/>
      <c r="N3881" s="379"/>
      <c r="O3881" s="379"/>
      <c r="P3881" s="379"/>
      <c r="Q3881" s="379"/>
      <c r="R3881" s="379"/>
      <c r="S3881" s="379"/>
      <c r="T3881" s="379"/>
      <c r="U3881" s="379"/>
      <c r="V3881" s="379"/>
      <c r="W3881" s="379"/>
      <c r="X3881" s="379"/>
      <c r="Y3881" s="379"/>
      <c r="Z3881" s="379"/>
      <c r="AA3881" s="380"/>
      <c r="AB3881" s="379"/>
      <c r="AC3881" s="379"/>
      <c r="AD3881" s="379"/>
      <c r="AE3881" s="381"/>
      <c r="AF3881" s="105"/>
      <c r="AG3881" s="381"/>
      <c r="AH3881" s="381"/>
      <c r="AI3881" s="381"/>
      <c r="AJ3881" s="381"/>
      <c r="AK3881" s="381"/>
      <c r="AL3881" s="381"/>
      <c r="AM3881" s="381"/>
    </row>
    <row r="3882" spans="1:39" x14ac:dyDescent="0.35">
      <c r="A3882" s="379"/>
      <c r="B3882" s="379"/>
      <c r="C3882" s="379"/>
      <c r="D3882" s="379"/>
      <c r="E3882" s="379"/>
      <c r="F3882" s="379"/>
      <c r="G3882" s="379"/>
      <c r="H3882" s="379"/>
      <c r="I3882" s="379"/>
      <c r="J3882" s="379"/>
      <c r="K3882" s="379"/>
      <c r="L3882" s="379"/>
      <c r="M3882" s="379"/>
      <c r="N3882" s="379"/>
      <c r="O3882" s="379"/>
      <c r="P3882" s="379"/>
      <c r="Q3882" s="379"/>
      <c r="R3882" s="379"/>
      <c r="S3882" s="379"/>
      <c r="T3882" s="379"/>
      <c r="U3882" s="379"/>
      <c r="V3882" s="379"/>
      <c r="W3882" s="379"/>
      <c r="X3882" s="379"/>
      <c r="Y3882" s="379"/>
      <c r="Z3882" s="379"/>
      <c r="AA3882" s="380"/>
      <c r="AB3882" s="379"/>
      <c r="AC3882" s="379"/>
      <c r="AD3882" s="379"/>
      <c r="AE3882" s="381"/>
      <c r="AF3882" s="105"/>
      <c r="AG3882" s="381"/>
      <c r="AH3882" s="381"/>
      <c r="AI3882" s="381"/>
      <c r="AJ3882" s="381"/>
      <c r="AK3882" s="381"/>
      <c r="AL3882" s="381"/>
      <c r="AM3882" s="381"/>
    </row>
    <row r="3883" spans="1:39" x14ac:dyDescent="0.35">
      <c r="A3883" s="379"/>
      <c r="B3883" s="379"/>
      <c r="C3883" s="379"/>
      <c r="D3883" s="379"/>
      <c r="E3883" s="379"/>
      <c r="F3883" s="379"/>
      <c r="G3883" s="379"/>
      <c r="H3883" s="379"/>
      <c r="I3883" s="379"/>
      <c r="J3883" s="379"/>
      <c r="K3883" s="379"/>
      <c r="L3883" s="379"/>
      <c r="M3883" s="379"/>
      <c r="N3883" s="379"/>
      <c r="O3883" s="379"/>
      <c r="P3883" s="379"/>
      <c r="Q3883" s="379"/>
      <c r="R3883" s="379"/>
      <c r="S3883" s="379"/>
      <c r="T3883" s="379"/>
      <c r="U3883" s="379"/>
      <c r="V3883" s="379"/>
      <c r="W3883" s="379"/>
      <c r="X3883" s="379"/>
      <c r="Y3883" s="379"/>
      <c r="Z3883" s="379"/>
      <c r="AA3883" s="380"/>
      <c r="AB3883" s="379"/>
      <c r="AC3883" s="379"/>
      <c r="AD3883" s="379"/>
      <c r="AE3883" s="381"/>
      <c r="AF3883" s="105"/>
      <c r="AG3883" s="381"/>
      <c r="AH3883" s="381"/>
      <c r="AI3883" s="381"/>
      <c r="AJ3883" s="381"/>
      <c r="AK3883" s="381"/>
      <c r="AL3883" s="381"/>
      <c r="AM3883" s="381"/>
    </row>
    <row r="3884" spans="1:39" x14ac:dyDescent="0.35">
      <c r="A3884" s="379"/>
      <c r="B3884" s="379"/>
      <c r="C3884" s="379"/>
      <c r="D3884" s="379"/>
      <c r="E3884" s="379"/>
      <c r="F3884" s="379"/>
      <c r="G3884" s="379"/>
      <c r="H3884" s="379"/>
      <c r="I3884" s="379"/>
      <c r="J3884" s="379"/>
      <c r="K3884" s="379"/>
      <c r="L3884" s="379"/>
      <c r="M3884" s="379"/>
      <c r="N3884" s="379"/>
      <c r="O3884" s="379"/>
      <c r="P3884" s="379"/>
      <c r="Q3884" s="379"/>
      <c r="R3884" s="379"/>
      <c r="S3884" s="379"/>
      <c r="T3884" s="379"/>
      <c r="U3884" s="379"/>
      <c r="V3884" s="379"/>
      <c r="W3884" s="379"/>
      <c r="X3884" s="379"/>
      <c r="Y3884" s="379"/>
      <c r="Z3884" s="379"/>
      <c r="AA3884" s="380"/>
      <c r="AB3884" s="379"/>
      <c r="AC3884" s="379"/>
      <c r="AD3884" s="379"/>
      <c r="AE3884" s="381"/>
      <c r="AF3884" s="105"/>
      <c r="AG3884" s="381"/>
      <c r="AH3884" s="381"/>
      <c r="AI3884" s="381"/>
      <c r="AJ3884" s="381"/>
      <c r="AK3884" s="381"/>
      <c r="AL3884" s="381"/>
      <c r="AM3884" s="381"/>
    </row>
    <row r="3885" spans="1:39" x14ac:dyDescent="0.35">
      <c r="A3885" s="379"/>
      <c r="B3885" s="379"/>
      <c r="C3885" s="379"/>
      <c r="D3885" s="379"/>
      <c r="E3885" s="379"/>
      <c r="F3885" s="379"/>
      <c r="G3885" s="379"/>
      <c r="H3885" s="379"/>
      <c r="I3885" s="379"/>
      <c r="J3885" s="379"/>
      <c r="K3885" s="379"/>
      <c r="L3885" s="379"/>
      <c r="M3885" s="379"/>
      <c r="N3885" s="379"/>
      <c r="O3885" s="379"/>
      <c r="P3885" s="379"/>
      <c r="Q3885" s="379"/>
      <c r="R3885" s="379"/>
      <c r="S3885" s="379"/>
      <c r="T3885" s="379"/>
      <c r="U3885" s="379"/>
      <c r="V3885" s="379"/>
      <c r="W3885" s="379"/>
      <c r="X3885" s="379"/>
      <c r="Y3885" s="379"/>
      <c r="Z3885" s="379"/>
      <c r="AA3885" s="380"/>
      <c r="AB3885" s="379"/>
      <c r="AC3885" s="379"/>
      <c r="AD3885" s="379"/>
      <c r="AE3885" s="381"/>
      <c r="AF3885" s="105"/>
      <c r="AG3885" s="381"/>
      <c r="AH3885" s="381"/>
      <c r="AI3885" s="381"/>
      <c r="AJ3885" s="381"/>
      <c r="AK3885" s="381"/>
      <c r="AL3885" s="381"/>
      <c r="AM3885" s="381"/>
    </row>
    <row r="3886" spans="1:39" x14ac:dyDescent="0.35">
      <c r="A3886" s="379"/>
      <c r="B3886" s="379"/>
      <c r="C3886" s="379"/>
      <c r="D3886" s="379"/>
      <c r="E3886" s="379"/>
      <c r="F3886" s="379"/>
      <c r="G3886" s="379"/>
      <c r="H3886" s="379"/>
      <c r="I3886" s="379"/>
      <c r="J3886" s="379"/>
      <c r="K3886" s="379"/>
      <c r="L3886" s="379"/>
      <c r="M3886" s="379"/>
      <c r="N3886" s="379"/>
      <c r="O3886" s="379"/>
      <c r="P3886" s="379"/>
      <c r="Q3886" s="379"/>
      <c r="R3886" s="379"/>
      <c r="S3886" s="379"/>
      <c r="T3886" s="379"/>
      <c r="U3886" s="379"/>
      <c r="V3886" s="379"/>
      <c r="W3886" s="379"/>
      <c r="X3886" s="379"/>
      <c r="Y3886" s="379"/>
      <c r="Z3886" s="379"/>
      <c r="AA3886" s="380"/>
      <c r="AB3886" s="379"/>
      <c r="AC3886" s="379"/>
      <c r="AD3886" s="379"/>
      <c r="AE3886" s="381"/>
      <c r="AF3886" s="105"/>
      <c r="AG3886" s="381"/>
      <c r="AH3886" s="381"/>
      <c r="AI3886" s="381"/>
      <c r="AJ3886" s="381"/>
      <c r="AK3886" s="381"/>
      <c r="AL3886" s="381"/>
      <c r="AM3886" s="381"/>
    </row>
    <row r="3887" spans="1:39" x14ac:dyDescent="0.35">
      <c r="A3887" s="379"/>
      <c r="B3887" s="379"/>
      <c r="C3887" s="379"/>
      <c r="D3887" s="379"/>
      <c r="E3887" s="379"/>
      <c r="F3887" s="379"/>
      <c r="G3887" s="379"/>
      <c r="H3887" s="379"/>
      <c r="I3887" s="379"/>
      <c r="J3887" s="379"/>
      <c r="K3887" s="379"/>
      <c r="L3887" s="379"/>
      <c r="M3887" s="379"/>
      <c r="N3887" s="379"/>
      <c r="O3887" s="379"/>
      <c r="P3887" s="379"/>
      <c r="Q3887" s="379"/>
      <c r="R3887" s="379"/>
      <c r="S3887" s="379"/>
      <c r="T3887" s="379"/>
      <c r="U3887" s="379"/>
      <c r="V3887" s="379"/>
      <c r="W3887" s="379"/>
      <c r="X3887" s="379"/>
      <c r="Y3887" s="379"/>
      <c r="Z3887" s="379"/>
      <c r="AA3887" s="380"/>
      <c r="AB3887" s="379"/>
      <c r="AC3887" s="379"/>
      <c r="AD3887" s="379"/>
      <c r="AE3887" s="381"/>
      <c r="AF3887" s="105"/>
      <c r="AG3887" s="381"/>
      <c r="AH3887" s="381"/>
      <c r="AI3887" s="381"/>
      <c r="AJ3887" s="381"/>
      <c r="AK3887" s="381"/>
      <c r="AL3887" s="381"/>
      <c r="AM3887" s="381"/>
    </row>
    <row r="3888" spans="1:39" x14ac:dyDescent="0.35">
      <c r="A3888" s="379"/>
      <c r="B3888" s="379"/>
      <c r="C3888" s="379"/>
      <c r="D3888" s="379"/>
      <c r="E3888" s="379"/>
      <c r="F3888" s="379"/>
      <c r="G3888" s="379"/>
      <c r="H3888" s="379"/>
      <c r="I3888" s="379"/>
      <c r="J3888" s="379"/>
      <c r="K3888" s="379"/>
      <c r="L3888" s="379"/>
      <c r="M3888" s="379"/>
      <c r="N3888" s="379"/>
      <c r="O3888" s="379"/>
      <c r="P3888" s="379"/>
      <c r="Q3888" s="379"/>
      <c r="R3888" s="379"/>
      <c r="S3888" s="379"/>
      <c r="T3888" s="379"/>
      <c r="U3888" s="379"/>
      <c r="V3888" s="379"/>
      <c r="W3888" s="379"/>
      <c r="X3888" s="379"/>
      <c r="Y3888" s="379"/>
      <c r="Z3888" s="379"/>
      <c r="AA3888" s="380"/>
      <c r="AB3888" s="379"/>
      <c r="AC3888" s="379"/>
      <c r="AD3888" s="379"/>
      <c r="AE3888" s="381"/>
      <c r="AF3888" s="105"/>
      <c r="AG3888" s="381"/>
      <c r="AH3888" s="381"/>
      <c r="AI3888" s="381"/>
      <c r="AJ3888" s="381"/>
      <c r="AK3888" s="381"/>
      <c r="AL3888" s="381"/>
      <c r="AM3888" s="381"/>
    </row>
    <row r="3889" spans="1:39" x14ac:dyDescent="0.35">
      <c r="A3889" s="379"/>
      <c r="B3889" s="379"/>
      <c r="C3889" s="379"/>
      <c r="D3889" s="379"/>
      <c r="E3889" s="379"/>
      <c r="F3889" s="379"/>
      <c r="G3889" s="379"/>
      <c r="H3889" s="379"/>
      <c r="I3889" s="379"/>
      <c r="J3889" s="379"/>
      <c r="K3889" s="379"/>
      <c r="L3889" s="379"/>
      <c r="M3889" s="379"/>
      <c r="N3889" s="379"/>
      <c r="O3889" s="379"/>
      <c r="P3889" s="379"/>
      <c r="Q3889" s="379"/>
      <c r="R3889" s="379"/>
      <c r="S3889" s="379"/>
      <c r="T3889" s="379"/>
      <c r="U3889" s="379"/>
      <c r="V3889" s="379"/>
      <c r="W3889" s="379"/>
      <c r="X3889" s="379"/>
      <c r="Y3889" s="379"/>
      <c r="Z3889" s="379"/>
      <c r="AA3889" s="380"/>
      <c r="AB3889" s="379"/>
      <c r="AC3889" s="379"/>
      <c r="AD3889" s="379"/>
      <c r="AE3889" s="381"/>
      <c r="AF3889" s="105"/>
      <c r="AG3889" s="381"/>
      <c r="AH3889" s="381"/>
      <c r="AI3889" s="381"/>
      <c r="AJ3889" s="381"/>
      <c r="AK3889" s="381"/>
      <c r="AL3889" s="381"/>
      <c r="AM3889" s="381"/>
    </row>
    <row r="3890" spans="1:39" x14ac:dyDescent="0.35">
      <c r="A3890" s="379"/>
      <c r="B3890" s="379"/>
      <c r="C3890" s="379"/>
      <c r="D3890" s="379"/>
      <c r="E3890" s="379"/>
      <c r="F3890" s="379"/>
      <c r="G3890" s="379"/>
      <c r="H3890" s="379"/>
      <c r="I3890" s="379"/>
      <c r="J3890" s="379"/>
      <c r="K3890" s="379"/>
      <c r="L3890" s="379"/>
      <c r="M3890" s="379"/>
      <c r="N3890" s="379"/>
      <c r="O3890" s="379"/>
      <c r="P3890" s="379"/>
      <c r="Q3890" s="379"/>
      <c r="R3890" s="379"/>
      <c r="S3890" s="379"/>
      <c r="T3890" s="379"/>
      <c r="U3890" s="379"/>
      <c r="V3890" s="379"/>
      <c r="W3890" s="379"/>
      <c r="X3890" s="379"/>
      <c r="Y3890" s="379"/>
      <c r="Z3890" s="379"/>
      <c r="AA3890" s="380"/>
      <c r="AB3890" s="379"/>
      <c r="AC3890" s="379"/>
      <c r="AD3890" s="379"/>
      <c r="AE3890" s="381"/>
      <c r="AF3890" s="105"/>
      <c r="AG3890" s="381"/>
      <c r="AH3890" s="381"/>
      <c r="AI3890" s="381"/>
      <c r="AJ3890" s="381"/>
      <c r="AK3890" s="381"/>
      <c r="AL3890" s="381"/>
      <c r="AM3890" s="381"/>
    </row>
    <row r="3891" spans="1:39" x14ac:dyDescent="0.35">
      <c r="A3891" s="379"/>
      <c r="B3891" s="379"/>
      <c r="C3891" s="379"/>
      <c r="D3891" s="379"/>
      <c r="E3891" s="379"/>
      <c r="F3891" s="379"/>
      <c r="G3891" s="379"/>
      <c r="H3891" s="379"/>
      <c r="I3891" s="379"/>
      <c r="J3891" s="379"/>
      <c r="K3891" s="379"/>
      <c r="L3891" s="379"/>
      <c r="M3891" s="379"/>
      <c r="N3891" s="379"/>
      <c r="O3891" s="379"/>
      <c r="P3891" s="379"/>
      <c r="Q3891" s="379"/>
      <c r="R3891" s="379"/>
      <c r="S3891" s="379"/>
      <c r="T3891" s="379"/>
      <c r="U3891" s="379"/>
      <c r="V3891" s="379"/>
      <c r="W3891" s="379"/>
      <c r="X3891" s="379"/>
      <c r="Y3891" s="379"/>
      <c r="Z3891" s="379"/>
      <c r="AA3891" s="380"/>
      <c r="AB3891" s="379"/>
      <c r="AC3891" s="379"/>
      <c r="AD3891" s="379"/>
      <c r="AE3891" s="381"/>
      <c r="AF3891" s="105"/>
      <c r="AG3891" s="381"/>
      <c r="AH3891" s="381"/>
      <c r="AI3891" s="381"/>
      <c r="AJ3891" s="381"/>
      <c r="AK3891" s="381"/>
      <c r="AL3891" s="381"/>
      <c r="AM3891" s="381"/>
    </row>
    <row r="3892" spans="1:39" x14ac:dyDescent="0.35">
      <c r="A3892" s="379"/>
      <c r="B3892" s="379"/>
      <c r="C3892" s="379"/>
      <c r="D3892" s="379"/>
      <c r="E3892" s="379"/>
      <c r="F3892" s="379"/>
      <c r="G3892" s="379"/>
      <c r="H3892" s="379"/>
      <c r="I3892" s="379"/>
      <c r="J3892" s="379"/>
      <c r="K3892" s="379"/>
      <c r="L3892" s="379"/>
      <c r="M3892" s="379"/>
      <c r="N3892" s="379"/>
      <c r="O3892" s="379"/>
      <c r="P3892" s="379"/>
      <c r="Q3892" s="379"/>
      <c r="R3892" s="379"/>
      <c r="S3892" s="379"/>
      <c r="T3892" s="379"/>
      <c r="U3892" s="379"/>
      <c r="V3892" s="379"/>
      <c r="W3892" s="379"/>
      <c r="X3892" s="379"/>
      <c r="Y3892" s="379"/>
      <c r="Z3892" s="379"/>
      <c r="AA3892" s="380"/>
      <c r="AB3892" s="379"/>
      <c r="AC3892" s="379"/>
      <c r="AD3892" s="379"/>
      <c r="AE3892" s="381"/>
      <c r="AF3892" s="105"/>
      <c r="AG3892" s="381"/>
      <c r="AH3892" s="381"/>
      <c r="AI3892" s="381"/>
      <c r="AJ3892" s="381"/>
      <c r="AK3892" s="381"/>
      <c r="AL3892" s="381"/>
      <c r="AM3892" s="381"/>
    </row>
    <row r="3893" spans="1:39" x14ac:dyDescent="0.35">
      <c r="A3893" s="379"/>
      <c r="B3893" s="379"/>
      <c r="C3893" s="379"/>
      <c r="D3893" s="379"/>
      <c r="E3893" s="379"/>
      <c r="F3893" s="379"/>
      <c r="G3893" s="379"/>
      <c r="H3893" s="379"/>
      <c r="I3893" s="379"/>
      <c r="J3893" s="379"/>
      <c r="K3893" s="379"/>
      <c r="L3893" s="379"/>
      <c r="M3893" s="379"/>
      <c r="N3893" s="379"/>
      <c r="O3893" s="379"/>
      <c r="P3893" s="379"/>
      <c r="Q3893" s="379"/>
      <c r="R3893" s="379"/>
      <c r="S3893" s="379"/>
      <c r="T3893" s="379"/>
      <c r="U3893" s="379"/>
      <c r="V3893" s="379"/>
      <c r="W3893" s="379"/>
      <c r="X3893" s="379"/>
      <c r="Y3893" s="379"/>
      <c r="Z3893" s="379"/>
      <c r="AA3893" s="380"/>
      <c r="AB3893" s="379"/>
      <c r="AC3893" s="379"/>
      <c r="AD3893" s="379"/>
      <c r="AE3893" s="381"/>
      <c r="AF3893" s="105"/>
      <c r="AG3893" s="381"/>
      <c r="AH3893" s="381"/>
      <c r="AI3893" s="381"/>
      <c r="AJ3893" s="381"/>
      <c r="AK3893" s="381"/>
      <c r="AL3893" s="381"/>
      <c r="AM3893" s="381"/>
    </row>
    <row r="3894" spans="1:39" x14ac:dyDescent="0.35">
      <c r="A3894" s="379"/>
      <c r="B3894" s="379"/>
      <c r="C3894" s="379"/>
      <c r="D3894" s="379"/>
      <c r="E3894" s="379"/>
      <c r="F3894" s="379"/>
      <c r="G3894" s="379"/>
      <c r="H3894" s="379"/>
      <c r="I3894" s="379"/>
      <c r="J3894" s="379"/>
      <c r="K3894" s="379"/>
      <c r="L3894" s="379"/>
      <c r="M3894" s="379"/>
      <c r="N3894" s="379"/>
      <c r="O3894" s="379"/>
      <c r="P3894" s="379"/>
      <c r="Q3894" s="379"/>
      <c r="R3894" s="379"/>
      <c r="S3894" s="379"/>
      <c r="T3894" s="379"/>
      <c r="U3894" s="379"/>
      <c r="V3894" s="379"/>
      <c r="W3894" s="379"/>
      <c r="X3894" s="379"/>
      <c r="Y3894" s="379"/>
      <c r="Z3894" s="379"/>
      <c r="AA3894" s="380"/>
      <c r="AB3894" s="379"/>
      <c r="AC3894" s="379"/>
      <c r="AD3894" s="379"/>
      <c r="AE3894" s="381"/>
      <c r="AF3894" s="105"/>
      <c r="AG3894" s="381"/>
      <c r="AH3894" s="381"/>
      <c r="AI3894" s="381"/>
      <c r="AJ3894" s="381"/>
      <c r="AK3894" s="381"/>
      <c r="AL3894" s="381"/>
      <c r="AM3894" s="381"/>
    </row>
    <row r="3895" spans="1:39" x14ac:dyDescent="0.35">
      <c r="A3895" s="379"/>
      <c r="B3895" s="379"/>
      <c r="C3895" s="379"/>
      <c r="D3895" s="379"/>
      <c r="E3895" s="379"/>
      <c r="F3895" s="379"/>
      <c r="G3895" s="379"/>
      <c r="H3895" s="379"/>
      <c r="I3895" s="379"/>
      <c r="J3895" s="379"/>
      <c r="K3895" s="379"/>
      <c r="L3895" s="379"/>
      <c r="M3895" s="379"/>
      <c r="N3895" s="379"/>
      <c r="O3895" s="379"/>
      <c r="P3895" s="379"/>
      <c r="Q3895" s="379"/>
      <c r="R3895" s="379"/>
      <c r="S3895" s="379"/>
      <c r="T3895" s="379"/>
      <c r="U3895" s="379"/>
      <c r="V3895" s="379"/>
      <c r="W3895" s="379"/>
      <c r="X3895" s="379"/>
      <c r="Y3895" s="379"/>
      <c r="Z3895" s="379"/>
      <c r="AA3895" s="380"/>
      <c r="AB3895" s="379"/>
      <c r="AC3895" s="379"/>
      <c r="AD3895" s="379"/>
      <c r="AE3895" s="381"/>
      <c r="AF3895" s="105"/>
      <c r="AG3895" s="381"/>
      <c r="AH3895" s="381"/>
      <c r="AI3895" s="381"/>
      <c r="AJ3895" s="381"/>
      <c r="AK3895" s="381"/>
      <c r="AL3895" s="381"/>
      <c r="AM3895" s="381"/>
    </row>
    <row r="3896" spans="1:39" x14ac:dyDescent="0.35">
      <c r="A3896" s="379"/>
      <c r="B3896" s="379"/>
      <c r="C3896" s="379"/>
      <c r="D3896" s="379"/>
      <c r="E3896" s="379"/>
      <c r="F3896" s="379"/>
      <c r="G3896" s="379"/>
      <c r="H3896" s="379"/>
      <c r="I3896" s="379"/>
      <c r="J3896" s="379"/>
      <c r="K3896" s="379"/>
      <c r="L3896" s="379"/>
      <c r="M3896" s="379"/>
      <c r="N3896" s="379"/>
      <c r="O3896" s="379"/>
      <c r="P3896" s="379"/>
      <c r="Q3896" s="379"/>
      <c r="R3896" s="379"/>
      <c r="S3896" s="379"/>
      <c r="T3896" s="379"/>
      <c r="U3896" s="379"/>
      <c r="V3896" s="379"/>
      <c r="W3896" s="379"/>
      <c r="X3896" s="379"/>
      <c r="Y3896" s="379"/>
      <c r="Z3896" s="379"/>
      <c r="AA3896" s="380"/>
      <c r="AB3896" s="379"/>
      <c r="AC3896" s="379"/>
      <c r="AD3896" s="379"/>
      <c r="AE3896" s="381"/>
      <c r="AF3896" s="105"/>
      <c r="AG3896" s="381"/>
      <c r="AH3896" s="381"/>
      <c r="AI3896" s="381"/>
      <c r="AJ3896" s="381"/>
      <c r="AK3896" s="381"/>
      <c r="AL3896" s="381"/>
      <c r="AM3896" s="381"/>
    </row>
    <row r="3897" spans="1:39" x14ac:dyDescent="0.35">
      <c r="A3897" s="379"/>
      <c r="B3897" s="379"/>
      <c r="C3897" s="379"/>
      <c r="D3897" s="379"/>
      <c r="E3897" s="379"/>
      <c r="F3897" s="379"/>
      <c r="G3897" s="379"/>
      <c r="H3897" s="379"/>
      <c r="I3897" s="379"/>
      <c r="J3897" s="379"/>
      <c r="K3897" s="379"/>
      <c r="L3897" s="379"/>
      <c r="M3897" s="379"/>
      <c r="N3897" s="379"/>
      <c r="O3897" s="379"/>
      <c r="P3897" s="379"/>
      <c r="Q3897" s="379"/>
      <c r="R3897" s="379"/>
      <c r="S3897" s="379"/>
      <c r="T3897" s="379"/>
      <c r="U3897" s="379"/>
      <c r="V3897" s="379"/>
      <c r="W3897" s="379"/>
      <c r="X3897" s="379"/>
      <c r="Y3897" s="379"/>
      <c r="Z3897" s="379"/>
      <c r="AA3897" s="380"/>
      <c r="AB3897" s="379"/>
      <c r="AC3897" s="379"/>
      <c r="AD3897" s="379"/>
      <c r="AE3897" s="381"/>
      <c r="AF3897" s="105"/>
      <c r="AG3897" s="381"/>
      <c r="AH3897" s="381"/>
      <c r="AI3897" s="381"/>
      <c r="AJ3897" s="381"/>
      <c r="AK3897" s="381"/>
      <c r="AL3897" s="381"/>
      <c r="AM3897" s="381"/>
    </row>
    <row r="3898" spans="1:39" x14ac:dyDescent="0.35">
      <c r="A3898" s="379"/>
      <c r="B3898" s="379"/>
      <c r="C3898" s="379"/>
      <c r="D3898" s="379"/>
      <c r="E3898" s="379"/>
      <c r="F3898" s="379"/>
      <c r="G3898" s="379"/>
      <c r="H3898" s="379"/>
      <c r="I3898" s="379"/>
      <c r="J3898" s="379"/>
      <c r="K3898" s="379"/>
      <c r="L3898" s="379"/>
      <c r="M3898" s="379"/>
      <c r="N3898" s="379"/>
      <c r="O3898" s="379"/>
      <c r="P3898" s="379"/>
      <c r="Q3898" s="379"/>
      <c r="R3898" s="379"/>
      <c r="S3898" s="379"/>
      <c r="T3898" s="379"/>
      <c r="U3898" s="379"/>
      <c r="V3898" s="379"/>
      <c r="W3898" s="379"/>
      <c r="X3898" s="379"/>
      <c r="Y3898" s="379"/>
      <c r="Z3898" s="379"/>
      <c r="AA3898" s="380"/>
      <c r="AB3898" s="379"/>
      <c r="AC3898" s="379"/>
      <c r="AD3898" s="379"/>
      <c r="AE3898" s="381"/>
      <c r="AF3898" s="105"/>
      <c r="AG3898" s="381"/>
      <c r="AH3898" s="381"/>
      <c r="AI3898" s="381"/>
      <c r="AJ3898" s="381"/>
      <c r="AK3898" s="381"/>
      <c r="AL3898" s="381"/>
      <c r="AM3898" s="381"/>
    </row>
    <row r="3899" spans="1:39" x14ac:dyDescent="0.35">
      <c r="A3899" s="379"/>
      <c r="B3899" s="379"/>
      <c r="C3899" s="379"/>
      <c r="D3899" s="379"/>
      <c r="E3899" s="379"/>
      <c r="F3899" s="379"/>
      <c r="G3899" s="379"/>
      <c r="H3899" s="379"/>
      <c r="I3899" s="379"/>
      <c r="J3899" s="379"/>
      <c r="K3899" s="379"/>
      <c r="L3899" s="379"/>
      <c r="M3899" s="379"/>
      <c r="N3899" s="379"/>
      <c r="O3899" s="379"/>
      <c r="P3899" s="379"/>
      <c r="Q3899" s="379"/>
      <c r="R3899" s="379"/>
      <c r="S3899" s="379"/>
      <c r="T3899" s="379"/>
      <c r="U3899" s="379"/>
      <c r="V3899" s="379"/>
      <c r="W3899" s="379"/>
      <c r="X3899" s="379"/>
      <c r="Y3899" s="379"/>
      <c r="Z3899" s="379"/>
      <c r="AA3899" s="380"/>
      <c r="AB3899" s="379"/>
      <c r="AC3899" s="379"/>
      <c r="AD3899" s="379"/>
      <c r="AE3899" s="381"/>
      <c r="AF3899" s="105"/>
      <c r="AG3899" s="381"/>
      <c r="AH3899" s="381"/>
      <c r="AI3899" s="381"/>
      <c r="AJ3899" s="381"/>
      <c r="AK3899" s="381"/>
      <c r="AL3899" s="381"/>
      <c r="AM3899" s="381"/>
    </row>
    <row r="3900" spans="1:39" x14ac:dyDescent="0.35">
      <c r="A3900" s="379"/>
      <c r="B3900" s="379"/>
      <c r="C3900" s="379"/>
      <c r="D3900" s="379"/>
      <c r="E3900" s="379"/>
      <c r="F3900" s="379"/>
      <c r="G3900" s="379"/>
      <c r="H3900" s="379"/>
      <c r="I3900" s="379"/>
      <c r="J3900" s="379"/>
      <c r="K3900" s="379"/>
      <c r="L3900" s="379"/>
      <c r="M3900" s="379"/>
      <c r="N3900" s="379"/>
      <c r="O3900" s="379"/>
      <c r="P3900" s="379"/>
      <c r="Q3900" s="379"/>
      <c r="R3900" s="379"/>
      <c r="S3900" s="379"/>
      <c r="T3900" s="379"/>
      <c r="U3900" s="379"/>
      <c r="V3900" s="379"/>
      <c r="W3900" s="379"/>
      <c r="X3900" s="379"/>
      <c r="Y3900" s="379"/>
      <c r="Z3900" s="379"/>
      <c r="AA3900" s="380"/>
      <c r="AB3900" s="379"/>
      <c r="AC3900" s="379"/>
      <c r="AD3900" s="379"/>
      <c r="AE3900" s="381"/>
      <c r="AF3900" s="105"/>
      <c r="AG3900" s="381"/>
      <c r="AH3900" s="381"/>
      <c r="AI3900" s="381"/>
      <c r="AJ3900" s="381"/>
      <c r="AK3900" s="381"/>
      <c r="AL3900" s="381"/>
      <c r="AM3900" s="381"/>
    </row>
    <row r="3901" spans="1:39" x14ac:dyDescent="0.35">
      <c r="A3901" s="379"/>
      <c r="B3901" s="379"/>
      <c r="C3901" s="379"/>
      <c r="D3901" s="379"/>
      <c r="E3901" s="379"/>
      <c r="F3901" s="379"/>
      <c r="G3901" s="379"/>
      <c r="H3901" s="379"/>
      <c r="I3901" s="379"/>
      <c r="J3901" s="379"/>
      <c r="K3901" s="379"/>
      <c r="L3901" s="379"/>
      <c r="M3901" s="379"/>
      <c r="N3901" s="379"/>
      <c r="O3901" s="379"/>
      <c r="P3901" s="379"/>
      <c r="Q3901" s="379"/>
      <c r="R3901" s="379"/>
      <c r="S3901" s="379"/>
      <c r="T3901" s="379"/>
      <c r="U3901" s="379"/>
      <c r="V3901" s="379"/>
      <c r="W3901" s="379"/>
      <c r="X3901" s="379"/>
      <c r="Y3901" s="379"/>
      <c r="Z3901" s="379"/>
      <c r="AA3901" s="380"/>
      <c r="AB3901" s="379"/>
      <c r="AC3901" s="379"/>
      <c r="AD3901" s="379"/>
      <c r="AE3901" s="381"/>
      <c r="AF3901" s="105"/>
      <c r="AG3901" s="381"/>
      <c r="AH3901" s="381"/>
      <c r="AI3901" s="381"/>
      <c r="AJ3901" s="381"/>
      <c r="AK3901" s="381"/>
      <c r="AL3901" s="381"/>
      <c r="AM3901" s="381"/>
    </row>
    <row r="3902" spans="1:39" x14ac:dyDescent="0.35">
      <c r="A3902" s="379"/>
      <c r="B3902" s="379"/>
      <c r="C3902" s="379"/>
      <c r="D3902" s="379"/>
      <c r="E3902" s="379"/>
      <c r="F3902" s="379"/>
      <c r="G3902" s="379"/>
      <c r="H3902" s="379"/>
      <c r="I3902" s="379"/>
      <c r="J3902" s="379"/>
      <c r="K3902" s="379"/>
      <c r="L3902" s="379"/>
      <c r="M3902" s="379"/>
      <c r="N3902" s="379"/>
      <c r="O3902" s="379"/>
      <c r="P3902" s="379"/>
      <c r="Q3902" s="379"/>
      <c r="R3902" s="379"/>
      <c r="S3902" s="379"/>
      <c r="T3902" s="379"/>
      <c r="U3902" s="379"/>
      <c r="V3902" s="379"/>
      <c r="W3902" s="379"/>
      <c r="X3902" s="379"/>
      <c r="Y3902" s="379"/>
      <c r="Z3902" s="379"/>
      <c r="AA3902" s="380"/>
      <c r="AB3902" s="379"/>
      <c r="AC3902" s="379"/>
      <c r="AD3902" s="379"/>
      <c r="AE3902" s="381"/>
      <c r="AF3902" s="105"/>
      <c r="AG3902" s="381"/>
      <c r="AH3902" s="381"/>
      <c r="AI3902" s="381"/>
      <c r="AJ3902" s="381"/>
      <c r="AK3902" s="381"/>
      <c r="AL3902" s="381"/>
      <c r="AM3902" s="381"/>
    </row>
    <row r="3903" spans="1:39" x14ac:dyDescent="0.35">
      <c r="A3903" s="379"/>
      <c r="B3903" s="379"/>
      <c r="C3903" s="379"/>
      <c r="D3903" s="379"/>
      <c r="E3903" s="379"/>
      <c r="F3903" s="379"/>
      <c r="G3903" s="379"/>
      <c r="H3903" s="379"/>
      <c r="I3903" s="379"/>
      <c r="J3903" s="379"/>
      <c r="K3903" s="379"/>
      <c r="L3903" s="379"/>
      <c r="M3903" s="379"/>
      <c r="N3903" s="379"/>
      <c r="O3903" s="379"/>
      <c r="P3903" s="379"/>
      <c r="Q3903" s="379"/>
      <c r="R3903" s="379"/>
      <c r="S3903" s="379"/>
      <c r="T3903" s="379"/>
      <c r="U3903" s="379"/>
      <c r="V3903" s="379"/>
      <c r="W3903" s="379"/>
      <c r="X3903" s="379"/>
      <c r="Y3903" s="379"/>
      <c r="Z3903" s="379"/>
      <c r="AA3903" s="380"/>
      <c r="AB3903" s="379"/>
      <c r="AC3903" s="379"/>
      <c r="AD3903" s="379"/>
      <c r="AE3903" s="381"/>
      <c r="AF3903" s="105"/>
      <c r="AG3903" s="381"/>
      <c r="AH3903" s="381"/>
      <c r="AI3903" s="381"/>
      <c r="AJ3903" s="381"/>
      <c r="AK3903" s="381"/>
      <c r="AL3903" s="381"/>
      <c r="AM3903" s="381"/>
    </row>
    <row r="3904" spans="1:39" x14ac:dyDescent="0.35">
      <c r="A3904" s="379"/>
      <c r="B3904" s="379"/>
      <c r="C3904" s="379"/>
      <c r="D3904" s="379"/>
      <c r="E3904" s="379"/>
      <c r="F3904" s="379"/>
      <c r="G3904" s="379"/>
      <c r="H3904" s="379"/>
      <c r="I3904" s="379"/>
      <c r="J3904" s="379"/>
      <c r="K3904" s="379"/>
      <c r="L3904" s="379"/>
      <c r="M3904" s="379"/>
      <c r="N3904" s="379"/>
      <c r="O3904" s="379"/>
      <c r="P3904" s="379"/>
      <c r="Q3904" s="379"/>
      <c r="R3904" s="379"/>
      <c r="S3904" s="379"/>
      <c r="T3904" s="379"/>
      <c r="U3904" s="379"/>
      <c r="V3904" s="379"/>
      <c r="W3904" s="379"/>
      <c r="X3904" s="379"/>
      <c r="Y3904" s="379"/>
      <c r="Z3904" s="379"/>
      <c r="AA3904" s="380"/>
      <c r="AB3904" s="379"/>
      <c r="AC3904" s="379"/>
      <c r="AD3904" s="379"/>
      <c r="AE3904" s="381"/>
      <c r="AF3904" s="105"/>
      <c r="AG3904" s="381"/>
      <c r="AH3904" s="381"/>
      <c r="AI3904" s="381"/>
      <c r="AJ3904" s="381"/>
      <c r="AK3904" s="381"/>
      <c r="AL3904" s="381"/>
      <c r="AM3904" s="381"/>
    </row>
    <row r="3905" spans="1:39" x14ac:dyDescent="0.35">
      <c r="A3905" s="379"/>
      <c r="B3905" s="379"/>
      <c r="C3905" s="379"/>
      <c r="D3905" s="379"/>
      <c r="E3905" s="379"/>
      <c r="F3905" s="379"/>
      <c r="G3905" s="379"/>
      <c r="H3905" s="379"/>
      <c r="I3905" s="379"/>
      <c r="J3905" s="379"/>
      <c r="K3905" s="379"/>
      <c r="L3905" s="379"/>
      <c r="M3905" s="379"/>
      <c r="N3905" s="379"/>
      <c r="O3905" s="379"/>
      <c r="P3905" s="379"/>
      <c r="Q3905" s="379"/>
      <c r="R3905" s="379"/>
      <c r="S3905" s="379"/>
      <c r="T3905" s="379"/>
      <c r="U3905" s="379"/>
      <c r="V3905" s="379"/>
      <c r="W3905" s="379"/>
      <c r="X3905" s="379"/>
      <c r="Y3905" s="379"/>
      <c r="Z3905" s="379"/>
      <c r="AA3905" s="380"/>
      <c r="AB3905" s="379"/>
      <c r="AC3905" s="379"/>
      <c r="AD3905" s="379"/>
      <c r="AE3905" s="381"/>
      <c r="AF3905" s="105"/>
      <c r="AG3905" s="381"/>
      <c r="AH3905" s="381"/>
      <c r="AI3905" s="381"/>
      <c r="AJ3905" s="381"/>
      <c r="AK3905" s="381"/>
      <c r="AL3905" s="381"/>
      <c r="AM3905" s="381"/>
    </row>
    <row r="3906" spans="1:39" x14ac:dyDescent="0.35">
      <c r="A3906" s="379"/>
      <c r="B3906" s="379"/>
      <c r="C3906" s="379"/>
      <c r="D3906" s="379"/>
      <c r="E3906" s="379"/>
      <c r="F3906" s="379"/>
      <c r="G3906" s="379"/>
      <c r="H3906" s="379"/>
      <c r="I3906" s="379"/>
      <c r="J3906" s="379"/>
      <c r="K3906" s="379"/>
      <c r="L3906" s="379"/>
      <c r="M3906" s="379"/>
      <c r="N3906" s="379"/>
      <c r="O3906" s="379"/>
      <c r="P3906" s="379"/>
      <c r="Q3906" s="379"/>
      <c r="R3906" s="379"/>
      <c r="S3906" s="379"/>
      <c r="T3906" s="379"/>
      <c r="U3906" s="379"/>
      <c r="V3906" s="379"/>
      <c r="W3906" s="379"/>
      <c r="X3906" s="379"/>
      <c r="Y3906" s="379"/>
      <c r="Z3906" s="379"/>
      <c r="AA3906" s="380"/>
      <c r="AB3906" s="379"/>
      <c r="AC3906" s="379"/>
      <c r="AD3906" s="379"/>
      <c r="AE3906" s="381"/>
      <c r="AF3906" s="105"/>
      <c r="AG3906" s="381"/>
      <c r="AH3906" s="381"/>
      <c r="AI3906" s="381"/>
      <c r="AJ3906" s="381"/>
      <c r="AK3906" s="381"/>
      <c r="AL3906" s="381"/>
      <c r="AM3906" s="381"/>
    </row>
    <row r="3907" spans="1:39" x14ac:dyDescent="0.35">
      <c r="A3907" s="379"/>
      <c r="B3907" s="379"/>
      <c r="C3907" s="379"/>
      <c r="D3907" s="379"/>
      <c r="E3907" s="379"/>
      <c r="F3907" s="379"/>
      <c r="G3907" s="379"/>
      <c r="H3907" s="379"/>
      <c r="I3907" s="379"/>
      <c r="J3907" s="379"/>
      <c r="K3907" s="379"/>
      <c r="L3907" s="379"/>
      <c r="M3907" s="379"/>
      <c r="N3907" s="379"/>
      <c r="O3907" s="379"/>
      <c r="P3907" s="379"/>
      <c r="Q3907" s="379"/>
      <c r="R3907" s="379"/>
      <c r="S3907" s="379"/>
      <c r="T3907" s="379"/>
      <c r="U3907" s="379"/>
      <c r="V3907" s="379"/>
      <c r="W3907" s="379"/>
      <c r="X3907" s="379"/>
      <c r="Y3907" s="379"/>
      <c r="Z3907" s="379"/>
      <c r="AA3907" s="380"/>
      <c r="AB3907" s="379"/>
      <c r="AC3907" s="379"/>
      <c r="AD3907" s="379"/>
      <c r="AE3907" s="381"/>
      <c r="AF3907" s="105"/>
      <c r="AG3907" s="381"/>
      <c r="AH3907" s="381"/>
      <c r="AI3907" s="381"/>
      <c r="AJ3907" s="381"/>
      <c r="AK3907" s="381"/>
      <c r="AL3907" s="381"/>
      <c r="AM3907" s="381"/>
    </row>
    <row r="3908" spans="1:39" x14ac:dyDescent="0.35">
      <c r="A3908" s="379"/>
      <c r="B3908" s="379"/>
      <c r="C3908" s="379"/>
      <c r="D3908" s="379"/>
      <c r="E3908" s="379"/>
      <c r="F3908" s="379"/>
      <c r="G3908" s="379"/>
      <c r="H3908" s="379"/>
      <c r="I3908" s="379"/>
      <c r="J3908" s="379"/>
      <c r="K3908" s="379"/>
      <c r="L3908" s="379"/>
      <c r="M3908" s="379"/>
      <c r="N3908" s="379"/>
      <c r="O3908" s="379"/>
      <c r="P3908" s="379"/>
      <c r="Q3908" s="379"/>
      <c r="R3908" s="379"/>
      <c r="S3908" s="379"/>
      <c r="T3908" s="379"/>
      <c r="U3908" s="379"/>
      <c r="V3908" s="379"/>
      <c r="W3908" s="379"/>
      <c r="X3908" s="379"/>
      <c r="Y3908" s="379"/>
      <c r="Z3908" s="379"/>
      <c r="AA3908" s="380"/>
      <c r="AB3908" s="379"/>
      <c r="AC3908" s="379"/>
      <c r="AD3908" s="379"/>
      <c r="AE3908" s="381"/>
      <c r="AF3908" s="105"/>
      <c r="AG3908" s="381"/>
      <c r="AH3908" s="381"/>
      <c r="AI3908" s="381"/>
      <c r="AJ3908" s="381"/>
      <c r="AK3908" s="381"/>
      <c r="AL3908" s="381"/>
      <c r="AM3908" s="381"/>
    </row>
    <row r="3909" spans="1:39" x14ac:dyDescent="0.35">
      <c r="A3909" s="379"/>
      <c r="B3909" s="379"/>
      <c r="C3909" s="379"/>
      <c r="D3909" s="379"/>
      <c r="E3909" s="379"/>
      <c r="F3909" s="379"/>
      <c r="G3909" s="379"/>
      <c r="H3909" s="379"/>
      <c r="I3909" s="379"/>
      <c r="J3909" s="379"/>
      <c r="K3909" s="379"/>
      <c r="L3909" s="379"/>
      <c r="M3909" s="379"/>
      <c r="N3909" s="379"/>
      <c r="O3909" s="379"/>
      <c r="P3909" s="379"/>
      <c r="Q3909" s="379"/>
      <c r="R3909" s="379"/>
      <c r="S3909" s="379"/>
      <c r="T3909" s="379"/>
      <c r="U3909" s="379"/>
      <c r="V3909" s="379"/>
      <c r="W3909" s="379"/>
      <c r="X3909" s="379"/>
      <c r="Y3909" s="379"/>
      <c r="Z3909" s="379"/>
      <c r="AA3909" s="380"/>
      <c r="AB3909" s="379"/>
      <c r="AC3909" s="379"/>
      <c r="AD3909" s="379"/>
      <c r="AE3909" s="381"/>
      <c r="AF3909" s="105"/>
      <c r="AG3909" s="381"/>
      <c r="AH3909" s="381"/>
      <c r="AI3909" s="381"/>
      <c r="AJ3909" s="381"/>
      <c r="AK3909" s="381"/>
      <c r="AL3909" s="381"/>
      <c r="AM3909" s="381"/>
    </row>
    <row r="3910" spans="1:39" x14ac:dyDescent="0.35">
      <c r="A3910" s="379"/>
      <c r="B3910" s="379"/>
      <c r="C3910" s="379"/>
      <c r="D3910" s="379"/>
      <c r="E3910" s="379"/>
      <c r="F3910" s="379"/>
      <c r="G3910" s="379"/>
      <c r="H3910" s="379"/>
      <c r="I3910" s="379"/>
      <c r="J3910" s="379"/>
      <c r="K3910" s="379"/>
      <c r="L3910" s="379"/>
      <c r="M3910" s="379"/>
      <c r="N3910" s="379"/>
      <c r="O3910" s="379"/>
      <c r="P3910" s="379"/>
      <c r="Q3910" s="379"/>
      <c r="R3910" s="379"/>
      <c r="S3910" s="379"/>
      <c r="T3910" s="379"/>
      <c r="U3910" s="379"/>
      <c r="V3910" s="379"/>
      <c r="W3910" s="379"/>
      <c r="X3910" s="379"/>
      <c r="Y3910" s="379"/>
      <c r="Z3910" s="379"/>
      <c r="AA3910" s="380"/>
      <c r="AB3910" s="379"/>
      <c r="AC3910" s="379"/>
      <c r="AD3910" s="379"/>
      <c r="AE3910" s="381"/>
      <c r="AF3910" s="105"/>
      <c r="AG3910" s="381"/>
      <c r="AH3910" s="381"/>
      <c r="AI3910" s="381"/>
      <c r="AJ3910" s="381"/>
      <c r="AK3910" s="381"/>
      <c r="AL3910" s="381"/>
      <c r="AM3910" s="381"/>
    </row>
    <row r="3911" spans="1:39" x14ac:dyDescent="0.35">
      <c r="A3911" s="379"/>
      <c r="B3911" s="379"/>
      <c r="C3911" s="379"/>
      <c r="D3911" s="379"/>
      <c r="E3911" s="379"/>
      <c r="F3911" s="379"/>
      <c r="G3911" s="379"/>
      <c r="H3911" s="379"/>
      <c r="I3911" s="379"/>
      <c r="J3911" s="379"/>
      <c r="K3911" s="379"/>
      <c r="L3911" s="379"/>
      <c r="M3911" s="379"/>
      <c r="N3911" s="379"/>
      <c r="O3911" s="379"/>
      <c r="P3911" s="379"/>
      <c r="Q3911" s="379"/>
      <c r="R3911" s="379"/>
      <c r="S3911" s="379"/>
      <c r="T3911" s="379"/>
      <c r="U3911" s="379"/>
      <c r="V3911" s="379"/>
      <c r="W3911" s="379"/>
      <c r="X3911" s="379"/>
      <c r="Y3911" s="379"/>
      <c r="Z3911" s="379"/>
      <c r="AA3911" s="380"/>
      <c r="AB3911" s="379"/>
      <c r="AC3911" s="379"/>
      <c r="AD3911" s="379"/>
      <c r="AE3911" s="381"/>
      <c r="AF3911" s="105"/>
      <c r="AG3911" s="381"/>
      <c r="AH3911" s="381"/>
      <c r="AI3911" s="381"/>
      <c r="AJ3911" s="381"/>
      <c r="AK3911" s="381"/>
      <c r="AL3911" s="381"/>
      <c r="AM3911" s="381"/>
    </row>
    <row r="3912" spans="1:39" x14ac:dyDescent="0.35">
      <c r="A3912" s="379"/>
      <c r="B3912" s="379"/>
      <c r="C3912" s="379"/>
      <c r="D3912" s="379"/>
      <c r="E3912" s="379"/>
      <c r="F3912" s="379"/>
      <c r="G3912" s="379"/>
      <c r="H3912" s="379"/>
      <c r="I3912" s="379"/>
      <c r="J3912" s="379"/>
      <c r="K3912" s="379"/>
      <c r="L3912" s="379"/>
      <c r="M3912" s="379"/>
      <c r="N3912" s="379"/>
      <c r="O3912" s="379"/>
      <c r="P3912" s="379"/>
      <c r="Q3912" s="379"/>
      <c r="R3912" s="379"/>
      <c r="S3912" s="379"/>
      <c r="T3912" s="379"/>
      <c r="U3912" s="379"/>
      <c r="V3912" s="379"/>
      <c r="W3912" s="379"/>
      <c r="X3912" s="379"/>
      <c r="Y3912" s="379"/>
      <c r="Z3912" s="379"/>
      <c r="AA3912" s="380"/>
      <c r="AB3912" s="379"/>
      <c r="AC3912" s="379"/>
      <c r="AD3912" s="379"/>
      <c r="AE3912" s="381"/>
      <c r="AF3912" s="105"/>
      <c r="AG3912" s="381"/>
      <c r="AH3912" s="381"/>
      <c r="AI3912" s="381"/>
      <c r="AJ3912" s="381"/>
      <c r="AK3912" s="381"/>
      <c r="AL3912" s="381"/>
      <c r="AM3912" s="381"/>
    </row>
    <row r="3913" spans="1:39" x14ac:dyDescent="0.35">
      <c r="A3913" s="379"/>
      <c r="B3913" s="379"/>
      <c r="C3913" s="379"/>
      <c r="D3913" s="379"/>
      <c r="E3913" s="379"/>
      <c r="F3913" s="379"/>
      <c r="G3913" s="379"/>
      <c r="H3913" s="379"/>
      <c r="I3913" s="379"/>
      <c r="J3913" s="379"/>
      <c r="K3913" s="379"/>
      <c r="L3913" s="379"/>
      <c r="M3913" s="379"/>
      <c r="N3913" s="379"/>
      <c r="O3913" s="379"/>
      <c r="P3913" s="379"/>
      <c r="Q3913" s="379"/>
      <c r="R3913" s="379"/>
      <c r="S3913" s="379"/>
      <c r="T3913" s="379"/>
      <c r="U3913" s="379"/>
      <c r="V3913" s="379"/>
      <c r="W3913" s="379"/>
      <c r="X3913" s="379"/>
      <c r="Y3913" s="379"/>
      <c r="Z3913" s="379"/>
      <c r="AA3913" s="380"/>
      <c r="AB3913" s="379"/>
      <c r="AC3913" s="379"/>
      <c r="AD3913" s="379"/>
      <c r="AE3913" s="381"/>
      <c r="AF3913" s="105"/>
      <c r="AG3913" s="381"/>
      <c r="AH3913" s="381"/>
      <c r="AI3913" s="381"/>
      <c r="AJ3913" s="381"/>
      <c r="AK3913" s="381"/>
      <c r="AL3913" s="381"/>
      <c r="AM3913" s="381"/>
    </row>
    <row r="3914" spans="1:39" x14ac:dyDescent="0.35">
      <c r="A3914" s="379"/>
      <c r="B3914" s="379"/>
      <c r="C3914" s="379"/>
      <c r="D3914" s="379"/>
      <c r="E3914" s="379"/>
      <c r="F3914" s="379"/>
      <c r="G3914" s="379"/>
      <c r="H3914" s="379"/>
      <c r="I3914" s="379"/>
      <c r="J3914" s="379"/>
      <c r="K3914" s="379"/>
      <c r="L3914" s="379"/>
      <c r="M3914" s="379"/>
      <c r="N3914" s="379"/>
      <c r="O3914" s="379"/>
      <c r="P3914" s="379"/>
      <c r="Q3914" s="379"/>
      <c r="R3914" s="379"/>
      <c r="S3914" s="379"/>
      <c r="T3914" s="379"/>
      <c r="U3914" s="379"/>
      <c r="V3914" s="379"/>
      <c r="W3914" s="379"/>
      <c r="X3914" s="379"/>
      <c r="Y3914" s="379"/>
      <c r="Z3914" s="379"/>
      <c r="AA3914" s="380"/>
      <c r="AB3914" s="379"/>
      <c r="AC3914" s="379"/>
      <c r="AD3914" s="379"/>
      <c r="AE3914" s="381"/>
      <c r="AF3914" s="105"/>
      <c r="AG3914" s="381"/>
      <c r="AH3914" s="381"/>
      <c r="AI3914" s="381"/>
      <c r="AJ3914" s="381"/>
      <c r="AK3914" s="381"/>
      <c r="AL3914" s="381"/>
      <c r="AM3914" s="381"/>
    </row>
    <row r="3915" spans="1:39" x14ac:dyDescent="0.35">
      <c r="A3915" s="379"/>
      <c r="B3915" s="379"/>
      <c r="C3915" s="379"/>
      <c r="D3915" s="379"/>
      <c r="E3915" s="379"/>
      <c r="F3915" s="379"/>
      <c r="G3915" s="379"/>
      <c r="H3915" s="379"/>
      <c r="I3915" s="379"/>
      <c r="J3915" s="379"/>
      <c r="K3915" s="379"/>
      <c r="L3915" s="379"/>
      <c r="M3915" s="379"/>
      <c r="N3915" s="379"/>
      <c r="O3915" s="379"/>
      <c r="P3915" s="379"/>
      <c r="Q3915" s="379"/>
      <c r="R3915" s="379"/>
      <c r="S3915" s="379"/>
      <c r="T3915" s="379"/>
      <c r="U3915" s="379"/>
      <c r="V3915" s="379"/>
      <c r="W3915" s="379"/>
      <c r="X3915" s="379"/>
      <c r="Y3915" s="379"/>
      <c r="Z3915" s="379"/>
      <c r="AA3915" s="380"/>
      <c r="AB3915" s="379"/>
      <c r="AC3915" s="379"/>
      <c r="AD3915" s="379"/>
      <c r="AE3915" s="381"/>
      <c r="AF3915" s="105"/>
      <c r="AG3915" s="381"/>
      <c r="AH3915" s="381"/>
      <c r="AI3915" s="381"/>
      <c r="AJ3915" s="381"/>
      <c r="AK3915" s="381"/>
      <c r="AL3915" s="381"/>
      <c r="AM3915" s="381"/>
    </row>
    <row r="3916" spans="1:39" x14ac:dyDescent="0.35">
      <c r="A3916" s="379"/>
      <c r="B3916" s="379"/>
      <c r="C3916" s="379"/>
      <c r="D3916" s="379"/>
      <c r="E3916" s="379"/>
      <c r="F3916" s="379"/>
      <c r="G3916" s="379"/>
      <c r="H3916" s="379"/>
      <c r="I3916" s="379"/>
      <c r="J3916" s="379"/>
      <c r="K3916" s="379"/>
      <c r="L3916" s="379"/>
      <c r="M3916" s="379"/>
      <c r="N3916" s="379"/>
      <c r="O3916" s="379"/>
      <c r="P3916" s="379"/>
      <c r="Q3916" s="379"/>
      <c r="R3916" s="379"/>
      <c r="S3916" s="379"/>
      <c r="T3916" s="379"/>
      <c r="U3916" s="379"/>
      <c r="V3916" s="379"/>
      <c r="W3916" s="379"/>
      <c r="X3916" s="379"/>
      <c r="Y3916" s="379"/>
      <c r="Z3916" s="379"/>
      <c r="AA3916" s="380"/>
      <c r="AB3916" s="379"/>
      <c r="AC3916" s="379"/>
      <c r="AD3916" s="379"/>
      <c r="AE3916" s="381"/>
      <c r="AF3916" s="105"/>
      <c r="AG3916" s="381"/>
      <c r="AH3916" s="381"/>
      <c r="AI3916" s="381"/>
      <c r="AJ3916" s="381"/>
      <c r="AK3916" s="381"/>
      <c r="AL3916" s="381"/>
      <c r="AM3916" s="381"/>
    </row>
    <row r="3917" spans="1:39" x14ac:dyDescent="0.35">
      <c r="A3917" s="379"/>
      <c r="B3917" s="379"/>
      <c r="C3917" s="379"/>
      <c r="D3917" s="379"/>
      <c r="E3917" s="379"/>
      <c r="F3917" s="379"/>
      <c r="G3917" s="379"/>
      <c r="H3917" s="379"/>
      <c r="I3917" s="379"/>
      <c r="J3917" s="379"/>
      <c r="K3917" s="379"/>
      <c r="L3917" s="379"/>
      <c r="M3917" s="379"/>
      <c r="N3917" s="379"/>
      <c r="O3917" s="379"/>
      <c r="P3917" s="379"/>
      <c r="Q3917" s="379"/>
      <c r="R3917" s="379"/>
      <c r="S3917" s="379"/>
      <c r="T3917" s="379"/>
      <c r="U3917" s="379"/>
      <c r="V3917" s="379"/>
      <c r="W3917" s="379"/>
      <c r="X3917" s="379"/>
      <c r="Y3917" s="379"/>
      <c r="Z3917" s="379"/>
      <c r="AA3917" s="380"/>
      <c r="AB3917" s="379"/>
      <c r="AC3917" s="379"/>
      <c r="AD3917" s="379"/>
      <c r="AE3917" s="381"/>
      <c r="AF3917" s="105"/>
      <c r="AG3917" s="381"/>
      <c r="AH3917" s="381"/>
      <c r="AI3917" s="381"/>
      <c r="AJ3917" s="381"/>
      <c r="AK3917" s="381"/>
      <c r="AL3917" s="381"/>
      <c r="AM3917" s="381"/>
    </row>
    <row r="3918" spans="1:39" x14ac:dyDescent="0.35">
      <c r="A3918" s="379"/>
      <c r="B3918" s="379"/>
      <c r="C3918" s="379"/>
      <c r="D3918" s="379"/>
      <c r="E3918" s="379"/>
      <c r="F3918" s="379"/>
      <c r="G3918" s="379"/>
      <c r="H3918" s="379"/>
      <c r="I3918" s="379"/>
      <c r="J3918" s="379"/>
      <c r="K3918" s="379"/>
      <c r="L3918" s="379"/>
      <c r="M3918" s="379"/>
      <c r="N3918" s="379"/>
      <c r="O3918" s="379"/>
      <c r="P3918" s="379"/>
      <c r="Q3918" s="379"/>
      <c r="R3918" s="379"/>
      <c r="S3918" s="379"/>
      <c r="T3918" s="379"/>
      <c r="U3918" s="379"/>
      <c r="V3918" s="379"/>
      <c r="W3918" s="379"/>
      <c r="X3918" s="379"/>
      <c r="Y3918" s="379"/>
      <c r="Z3918" s="379"/>
      <c r="AA3918" s="380"/>
      <c r="AB3918" s="379"/>
      <c r="AC3918" s="379"/>
      <c r="AD3918" s="379"/>
      <c r="AE3918" s="381"/>
      <c r="AF3918" s="105"/>
      <c r="AG3918" s="381"/>
      <c r="AH3918" s="381"/>
      <c r="AI3918" s="381"/>
      <c r="AJ3918" s="381"/>
      <c r="AK3918" s="381"/>
      <c r="AL3918" s="381"/>
      <c r="AM3918" s="381"/>
    </row>
    <row r="3919" spans="1:39" x14ac:dyDescent="0.35">
      <c r="A3919" s="379"/>
      <c r="B3919" s="379"/>
      <c r="C3919" s="379"/>
      <c r="D3919" s="379"/>
      <c r="E3919" s="379"/>
      <c r="F3919" s="379"/>
      <c r="G3919" s="379"/>
      <c r="H3919" s="379"/>
      <c r="I3919" s="379"/>
      <c r="J3919" s="379"/>
      <c r="K3919" s="379"/>
      <c r="L3919" s="379"/>
      <c r="M3919" s="379"/>
      <c r="N3919" s="379"/>
      <c r="O3919" s="379"/>
      <c r="P3919" s="379"/>
      <c r="Q3919" s="379"/>
      <c r="R3919" s="379"/>
      <c r="S3919" s="379"/>
      <c r="T3919" s="379"/>
      <c r="U3919" s="379"/>
      <c r="V3919" s="379"/>
      <c r="W3919" s="379"/>
      <c r="X3919" s="379"/>
      <c r="Y3919" s="379"/>
      <c r="Z3919" s="379"/>
      <c r="AA3919" s="380"/>
      <c r="AB3919" s="379"/>
      <c r="AC3919" s="379"/>
      <c r="AD3919" s="379"/>
      <c r="AE3919" s="381"/>
      <c r="AF3919" s="105"/>
      <c r="AG3919" s="381"/>
      <c r="AH3919" s="381"/>
      <c r="AI3919" s="381"/>
      <c r="AJ3919" s="381"/>
      <c r="AK3919" s="381"/>
      <c r="AL3919" s="381"/>
      <c r="AM3919" s="381"/>
    </row>
    <row r="3920" spans="1:39" x14ac:dyDescent="0.35">
      <c r="A3920" s="379"/>
      <c r="B3920" s="379"/>
      <c r="C3920" s="379"/>
      <c r="D3920" s="379"/>
      <c r="E3920" s="379"/>
      <c r="F3920" s="379"/>
      <c r="G3920" s="379"/>
      <c r="H3920" s="379"/>
      <c r="I3920" s="379"/>
      <c r="J3920" s="379"/>
      <c r="K3920" s="379"/>
      <c r="L3920" s="379"/>
      <c r="M3920" s="379"/>
      <c r="N3920" s="379"/>
      <c r="O3920" s="379"/>
      <c r="P3920" s="379"/>
      <c r="Q3920" s="379"/>
      <c r="R3920" s="379"/>
      <c r="S3920" s="379"/>
      <c r="T3920" s="379"/>
      <c r="U3920" s="379"/>
      <c r="V3920" s="379"/>
      <c r="W3920" s="379"/>
      <c r="X3920" s="379"/>
      <c r="Y3920" s="379"/>
      <c r="Z3920" s="379"/>
      <c r="AA3920" s="380"/>
      <c r="AB3920" s="379"/>
      <c r="AC3920" s="379"/>
      <c r="AD3920" s="379"/>
      <c r="AE3920" s="381"/>
      <c r="AF3920" s="105"/>
      <c r="AG3920" s="381"/>
      <c r="AH3920" s="381"/>
      <c r="AI3920" s="381"/>
      <c r="AJ3920" s="381"/>
      <c r="AK3920" s="381"/>
      <c r="AL3920" s="381"/>
      <c r="AM3920" s="381"/>
    </row>
    <row r="3921" spans="1:39" x14ac:dyDescent="0.35">
      <c r="A3921" s="379"/>
      <c r="B3921" s="379"/>
      <c r="C3921" s="379"/>
      <c r="D3921" s="379"/>
      <c r="E3921" s="379"/>
      <c r="F3921" s="379"/>
      <c r="G3921" s="379"/>
      <c r="H3921" s="379"/>
      <c r="I3921" s="379"/>
      <c r="J3921" s="379"/>
      <c r="K3921" s="379"/>
      <c r="L3921" s="379"/>
      <c r="M3921" s="379"/>
      <c r="N3921" s="379"/>
      <c r="O3921" s="379"/>
      <c r="P3921" s="379"/>
      <c r="Q3921" s="379"/>
      <c r="R3921" s="379"/>
      <c r="S3921" s="379"/>
      <c r="T3921" s="379"/>
      <c r="U3921" s="379"/>
      <c r="V3921" s="379"/>
      <c r="W3921" s="379"/>
      <c r="X3921" s="379"/>
      <c r="Y3921" s="379"/>
      <c r="Z3921" s="379"/>
      <c r="AA3921" s="380"/>
      <c r="AB3921" s="379"/>
      <c r="AC3921" s="379"/>
      <c r="AD3921" s="379"/>
      <c r="AE3921" s="381"/>
      <c r="AF3921" s="105"/>
      <c r="AG3921" s="381"/>
      <c r="AH3921" s="381"/>
      <c r="AI3921" s="381"/>
      <c r="AJ3921" s="381"/>
      <c r="AK3921" s="381"/>
      <c r="AL3921" s="381"/>
      <c r="AM3921" s="381"/>
    </row>
    <row r="3922" spans="1:39" x14ac:dyDescent="0.35">
      <c r="A3922" s="379"/>
      <c r="B3922" s="379"/>
      <c r="C3922" s="379"/>
      <c r="D3922" s="379"/>
      <c r="E3922" s="379"/>
      <c r="F3922" s="379"/>
      <c r="G3922" s="379"/>
      <c r="H3922" s="379"/>
      <c r="I3922" s="379"/>
      <c r="J3922" s="379"/>
      <c r="K3922" s="379"/>
      <c r="L3922" s="379"/>
      <c r="M3922" s="379"/>
      <c r="N3922" s="379"/>
      <c r="O3922" s="379"/>
      <c r="P3922" s="379"/>
      <c r="Q3922" s="379"/>
      <c r="R3922" s="379"/>
      <c r="S3922" s="379"/>
      <c r="T3922" s="379"/>
      <c r="U3922" s="379"/>
      <c r="V3922" s="379"/>
      <c r="W3922" s="379"/>
      <c r="X3922" s="379"/>
      <c r="Y3922" s="379"/>
      <c r="Z3922" s="379"/>
      <c r="AA3922" s="380"/>
      <c r="AB3922" s="379"/>
      <c r="AC3922" s="379"/>
      <c r="AD3922" s="379"/>
      <c r="AE3922" s="381"/>
      <c r="AF3922" s="105"/>
      <c r="AG3922" s="381"/>
      <c r="AH3922" s="381"/>
      <c r="AI3922" s="381"/>
      <c r="AJ3922" s="381"/>
      <c r="AK3922" s="381"/>
      <c r="AL3922" s="381"/>
      <c r="AM3922" s="381"/>
    </row>
    <row r="3923" spans="1:39" x14ac:dyDescent="0.35">
      <c r="A3923" s="379"/>
      <c r="B3923" s="379"/>
      <c r="C3923" s="379"/>
      <c r="D3923" s="379"/>
      <c r="E3923" s="379"/>
      <c r="F3923" s="379"/>
      <c r="G3923" s="379"/>
      <c r="H3923" s="379"/>
      <c r="I3923" s="379"/>
      <c r="J3923" s="379"/>
      <c r="K3923" s="379"/>
      <c r="L3923" s="379"/>
      <c r="M3923" s="379"/>
      <c r="N3923" s="379"/>
      <c r="O3923" s="379"/>
      <c r="P3923" s="379"/>
      <c r="Q3923" s="379"/>
      <c r="R3923" s="379"/>
      <c r="S3923" s="379"/>
      <c r="T3923" s="379"/>
      <c r="U3923" s="379"/>
      <c r="V3923" s="379"/>
      <c r="W3923" s="379"/>
      <c r="X3923" s="379"/>
      <c r="Y3923" s="379"/>
      <c r="Z3923" s="379"/>
      <c r="AA3923" s="380"/>
      <c r="AB3923" s="379"/>
      <c r="AC3923" s="379"/>
      <c r="AD3923" s="379"/>
      <c r="AE3923" s="381"/>
      <c r="AF3923" s="105"/>
      <c r="AG3923" s="381"/>
      <c r="AH3923" s="381"/>
      <c r="AI3923" s="381"/>
      <c r="AJ3923" s="381"/>
      <c r="AK3923" s="381"/>
      <c r="AL3923" s="381"/>
      <c r="AM3923" s="381"/>
    </row>
    <row r="3924" spans="1:39" x14ac:dyDescent="0.35">
      <c r="A3924" s="379"/>
      <c r="B3924" s="379"/>
      <c r="C3924" s="379"/>
      <c r="D3924" s="379"/>
      <c r="E3924" s="379"/>
      <c r="F3924" s="379"/>
      <c r="G3924" s="379"/>
      <c r="H3924" s="379"/>
      <c r="I3924" s="379"/>
      <c r="J3924" s="379"/>
      <c r="K3924" s="379"/>
      <c r="L3924" s="379"/>
      <c r="M3924" s="379"/>
      <c r="N3924" s="379"/>
      <c r="O3924" s="379"/>
      <c r="P3924" s="379"/>
      <c r="Q3924" s="379"/>
      <c r="R3924" s="379"/>
      <c r="S3924" s="379"/>
      <c r="T3924" s="379"/>
      <c r="U3924" s="379"/>
      <c r="V3924" s="379"/>
      <c r="W3924" s="379"/>
      <c r="X3924" s="379"/>
      <c r="Y3924" s="379"/>
      <c r="Z3924" s="379"/>
      <c r="AA3924" s="380"/>
      <c r="AB3924" s="379"/>
      <c r="AC3924" s="379"/>
      <c r="AD3924" s="379"/>
      <c r="AE3924" s="381"/>
      <c r="AF3924" s="105"/>
      <c r="AG3924" s="381"/>
      <c r="AH3924" s="381"/>
      <c r="AI3924" s="381"/>
      <c r="AJ3924" s="381"/>
      <c r="AK3924" s="381"/>
      <c r="AL3924" s="381"/>
      <c r="AM3924" s="381"/>
    </row>
    <row r="3925" spans="1:39" x14ac:dyDescent="0.35">
      <c r="A3925" s="379"/>
      <c r="B3925" s="379"/>
      <c r="C3925" s="379"/>
      <c r="D3925" s="379"/>
      <c r="E3925" s="379"/>
      <c r="F3925" s="379"/>
      <c r="G3925" s="379"/>
      <c r="H3925" s="379"/>
      <c r="I3925" s="379"/>
      <c r="J3925" s="379"/>
      <c r="K3925" s="379"/>
      <c r="L3925" s="379"/>
      <c r="M3925" s="379"/>
      <c r="N3925" s="379"/>
      <c r="O3925" s="379"/>
      <c r="P3925" s="379"/>
      <c r="Q3925" s="379"/>
      <c r="R3925" s="379"/>
      <c r="S3925" s="379"/>
      <c r="T3925" s="379"/>
      <c r="U3925" s="379"/>
      <c r="V3925" s="379"/>
      <c r="W3925" s="379"/>
      <c r="X3925" s="379"/>
      <c r="Y3925" s="379"/>
      <c r="Z3925" s="379"/>
      <c r="AA3925" s="380"/>
      <c r="AB3925" s="379"/>
      <c r="AC3925" s="379"/>
      <c r="AD3925" s="379"/>
      <c r="AE3925" s="381"/>
      <c r="AF3925" s="105"/>
      <c r="AG3925" s="381"/>
      <c r="AH3925" s="381"/>
      <c r="AI3925" s="381"/>
      <c r="AJ3925" s="381"/>
      <c r="AK3925" s="381"/>
      <c r="AL3925" s="381"/>
      <c r="AM3925" s="381"/>
    </row>
    <row r="3926" spans="1:39" x14ac:dyDescent="0.35">
      <c r="A3926" s="379"/>
      <c r="B3926" s="379"/>
      <c r="C3926" s="379"/>
      <c r="D3926" s="379"/>
      <c r="E3926" s="379"/>
      <c r="F3926" s="379"/>
      <c r="G3926" s="379"/>
      <c r="H3926" s="379"/>
      <c r="I3926" s="379"/>
      <c r="J3926" s="379"/>
      <c r="K3926" s="379"/>
      <c r="L3926" s="379"/>
      <c r="M3926" s="379"/>
      <c r="N3926" s="379"/>
      <c r="O3926" s="379"/>
      <c r="P3926" s="379"/>
      <c r="Q3926" s="379"/>
      <c r="R3926" s="379"/>
      <c r="S3926" s="379"/>
      <c r="T3926" s="379"/>
      <c r="U3926" s="379"/>
      <c r="V3926" s="379"/>
      <c r="W3926" s="379"/>
      <c r="X3926" s="379"/>
      <c r="Y3926" s="379"/>
      <c r="Z3926" s="379"/>
      <c r="AA3926" s="380"/>
      <c r="AB3926" s="379"/>
      <c r="AC3926" s="379"/>
      <c r="AD3926" s="379"/>
      <c r="AE3926" s="381"/>
      <c r="AF3926" s="105"/>
      <c r="AG3926" s="381"/>
      <c r="AH3926" s="381"/>
      <c r="AI3926" s="381"/>
      <c r="AJ3926" s="381"/>
      <c r="AK3926" s="381"/>
      <c r="AL3926" s="381"/>
      <c r="AM3926" s="381"/>
    </row>
    <row r="3927" spans="1:39" x14ac:dyDescent="0.35">
      <c r="A3927" s="379"/>
      <c r="B3927" s="379"/>
      <c r="C3927" s="379"/>
      <c r="D3927" s="379"/>
      <c r="E3927" s="379"/>
      <c r="F3927" s="379"/>
      <c r="G3927" s="379"/>
      <c r="H3927" s="379"/>
      <c r="I3927" s="379"/>
      <c r="J3927" s="379"/>
      <c r="K3927" s="379"/>
      <c r="L3927" s="379"/>
      <c r="M3927" s="379"/>
      <c r="N3927" s="379"/>
      <c r="O3927" s="379"/>
      <c r="P3927" s="379"/>
      <c r="Q3927" s="379"/>
      <c r="R3927" s="379"/>
      <c r="S3927" s="379"/>
      <c r="T3927" s="379"/>
      <c r="U3927" s="379"/>
      <c r="V3927" s="379"/>
      <c r="W3927" s="379"/>
      <c r="X3927" s="379"/>
      <c r="Y3927" s="379"/>
      <c r="Z3927" s="379"/>
      <c r="AA3927" s="380"/>
      <c r="AB3927" s="379"/>
      <c r="AC3927" s="379"/>
      <c r="AD3927" s="379"/>
      <c r="AE3927" s="381"/>
      <c r="AF3927" s="105"/>
      <c r="AG3927" s="381"/>
      <c r="AH3927" s="381"/>
      <c r="AI3927" s="381"/>
      <c r="AJ3927" s="381"/>
      <c r="AK3927" s="381"/>
      <c r="AL3927" s="381"/>
      <c r="AM3927" s="381"/>
    </row>
    <row r="3928" spans="1:39" x14ac:dyDescent="0.35">
      <c r="A3928" s="379"/>
      <c r="B3928" s="379"/>
      <c r="C3928" s="379"/>
      <c r="D3928" s="379"/>
      <c r="E3928" s="379"/>
      <c r="F3928" s="379"/>
      <c r="G3928" s="379"/>
      <c r="H3928" s="379"/>
      <c r="I3928" s="379"/>
      <c r="J3928" s="379"/>
      <c r="K3928" s="379"/>
      <c r="L3928" s="379"/>
      <c r="M3928" s="379"/>
      <c r="N3928" s="379"/>
      <c r="O3928" s="379"/>
      <c r="P3928" s="379"/>
      <c r="Q3928" s="379"/>
      <c r="R3928" s="379"/>
      <c r="S3928" s="379"/>
      <c r="T3928" s="379"/>
      <c r="U3928" s="379"/>
      <c r="V3928" s="379"/>
      <c r="W3928" s="379"/>
      <c r="X3928" s="379"/>
      <c r="Y3928" s="379"/>
      <c r="Z3928" s="379"/>
      <c r="AA3928" s="380"/>
      <c r="AB3928" s="379"/>
      <c r="AC3928" s="379"/>
      <c r="AD3928" s="379"/>
      <c r="AE3928" s="381"/>
      <c r="AF3928" s="105"/>
      <c r="AG3928" s="381"/>
      <c r="AH3928" s="381"/>
      <c r="AI3928" s="381"/>
      <c r="AJ3928" s="381"/>
      <c r="AK3928" s="381"/>
      <c r="AL3928" s="381"/>
      <c r="AM3928" s="381"/>
    </row>
    <row r="3929" spans="1:39" x14ac:dyDescent="0.35">
      <c r="A3929" s="379"/>
      <c r="B3929" s="379"/>
      <c r="C3929" s="379"/>
      <c r="D3929" s="379"/>
      <c r="E3929" s="379"/>
      <c r="F3929" s="379"/>
      <c r="G3929" s="379"/>
      <c r="H3929" s="379"/>
      <c r="I3929" s="379"/>
      <c r="J3929" s="379"/>
      <c r="K3929" s="379"/>
      <c r="L3929" s="379"/>
      <c r="M3929" s="379"/>
      <c r="N3929" s="379"/>
      <c r="O3929" s="379"/>
      <c r="P3929" s="379"/>
      <c r="Q3929" s="379"/>
      <c r="R3929" s="379"/>
      <c r="S3929" s="379"/>
      <c r="T3929" s="379"/>
      <c r="U3929" s="379"/>
      <c r="V3929" s="379"/>
      <c r="W3929" s="379"/>
      <c r="X3929" s="379"/>
      <c r="Y3929" s="379"/>
      <c r="Z3929" s="379"/>
      <c r="AA3929" s="380"/>
      <c r="AB3929" s="379"/>
      <c r="AC3929" s="379"/>
      <c r="AD3929" s="379"/>
      <c r="AE3929" s="381"/>
      <c r="AF3929" s="105"/>
      <c r="AG3929" s="381"/>
      <c r="AH3929" s="381"/>
      <c r="AI3929" s="381"/>
      <c r="AJ3929" s="381"/>
      <c r="AK3929" s="381"/>
      <c r="AL3929" s="381"/>
      <c r="AM3929" s="381"/>
    </row>
    <row r="3930" spans="1:39" x14ac:dyDescent="0.35">
      <c r="A3930" s="379"/>
      <c r="B3930" s="379"/>
      <c r="C3930" s="379"/>
      <c r="D3930" s="379"/>
      <c r="E3930" s="379"/>
      <c r="F3930" s="379"/>
      <c r="G3930" s="379"/>
      <c r="H3930" s="379"/>
      <c r="I3930" s="379"/>
      <c r="J3930" s="379"/>
      <c r="K3930" s="379"/>
      <c r="L3930" s="379"/>
      <c r="M3930" s="379"/>
      <c r="N3930" s="379"/>
      <c r="O3930" s="379"/>
      <c r="P3930" s="379"/>
      <c r="Q3930" s="379"/>
      <c r="R3930" s="379"/>
      <c r="S3930" s="379"/>
      <c r="T3930" s="379"/>
      <c r="U3930" s="379"/>
      <c r="V3930" s="379"/>
      <c r="W3930" s="379"/>
      <c r="X3930" s="379"/>
      <c r="Y3930" s="379"/>
      <c r="Z3930" s="379"/>
      <c r="AA3930" s="380"/>
      <c r="AB3930" s="379"/>
      <c r="AC3930" s="379"/>
      <c r="AD3930" s="379"/>
      <c r="AE3930" s="381"/>
      <c r="AF3930" s="105"/>
      <c r="AG3930" s="381"/>
      <c r="AH3930" s="381"/>
      <c r="AI3930" s="381"/>
      <c r="AJ3930" s="381"/>
      <c r="AK3930" s="381"/>
      <c r="AL3930" s="381"/>
      <c r="AM3930" s="381"/>
    </row>
    <row r="3931" spans="1:39" x14ac:dyDescent="0.35">
      <c r="A3931" s="379"/>
      <c r="B3931" s="379"/>
      <c r="C3931" s="379"/>
      <c r="D3931" s="379"/>
      <c r="E3931" s="379"/>
      <c r="F3931" s="379"/>
      <c r="G3931" s="379"/>
      <c r="H3931" s="379"/>
      <c r="I3931" s="379"/>
      <c r="J3931" s="379"/>
      <c r="K3931" s="379"/>
      <c r="L3931" s="379"/>
      <c r="M3931" s="379"/>
      <c r="N3931" s="379"/>
      <c r="O3931" s="379"/>
      <c r="P3931" s="379"/>
      <c r="Q3931" s="379"/>
      <c r="R3931" s="379"/>
      <c r="S3931" s="379"/>
      <c r="T3931" s="379"/>
      <c r="U3931" s="379"/>
      <c r="V3931" s="379"/>
      <c r="W3931" s="379"/>
      <c r="X3931" s="379"/>
      <c r="Y3931" s="379"/>
      <c r="Z3931" s="379"/>
      <c r="AA3931" s="380"/>
      <c r="AB3931" s="379"/>
      <c r="AC3931" s="379"/>
      <c r="AD3931" s="379"/>
      <c r="AE3931" s="381"/>
      <c r="AF3931" s="105"/>
      <c r="AG3931" s="381"/>
      <c r="AH3931" s="381"/>
      <c r="AI3931" s="381"/>
      <c r="AJ3931" s="381"/>
      <c r="AK3931" s="381"/>
      <c r="AL3931" s="381"/>
      <c r="AM3931" s="381"/>
    </row>
    <row r="3932" spans="1:39" x14ac:dyDescent="0.35">
      <c r="A3932" s="379"/>
      <c r="B3932" s="379"/>
      <c r="C3932" s="379"/>
      <c r="D3932" s="379"/>
      <c r="E3932" s="379"/>
      <c r="F3932" s="379"/>
      <c r="G3932" s="379"/>
      <c r="H3932" s="379"/>
      <c r="I3932" s="379"/>
      <c r="J3932" s="379"/>
      <c r="K3932" s="379"/>
      <c r="L3932" s="379"/>
      <c r="M3932" s="379"/>
      <c r="N3932" s="379"/>
      <c r="O3932" s="379"/>
      <c r="P3932" s="379"/>
      <c r="Q3932" s="379"/>
      <c r="R3932" s="379"/>
      <c r="S3932" s="379"/>
      <c r="T3932" s="379"/>
      <c r="U3932" s="379"/>
      <c r="V3932" s="379"/>
      <c r="W3932" s="379"/>
      <c r="X3932" s="379"/>
      <c r="Y3932" s="379"/>
      <c r="Z3932" s="379"/>
      <c r="AA3932" s="380"/>
      <c r="AB3932" s="379"/>
      <c r="AC3932" s="379"/>
      <c r="AD3932" s="379"/>
      <c r="AE3932" s="381"/>
      <c r="AF3932" s="105"/>
      <c r="AG3932" s="381"/>
      <c r="AH3932" s="381"/>
      <c r="AI3932" s="381"/>
      <c r="AJ3932" s="381"/>
      <c r="AK3932" s="381"/>
      <c r="AL3932" s="381"/>
      <c r="AM3932" s="381"/>
    </row>
    <row r="3933" spans="1:39" x14ac:dyDescent="0.35">
      <c r="A3933" s="379"/>
      <c r="B3933" s="379"/>
      <c r="C3933" s="379"/>
      <c r="D3933" s="379"/>
      <c r="E3933" s="379"/>
      <c r="F3933" s="379"/>
      <c r="G3933" s="379"/>
      <c r="H3933" s="379"/>
      <c r="I3933" s="379"/>
      <c r="J3933" s="379"/>
      <c r="K3933" s="379"/>
      <c r="L3933" s="379"/>
      <c r="M3933" s="379"/>
      <c r="N3933" s="379"/>
      <c r="O3933" s="379"/>
      <c r="P3933" s="379"/>
      <c r="Q3933" s="379"/>
      <c r="R3933" s="379"/>
      <c r="S3933" s="379"/>
      <c r="T3933" s="379"/>
      <c r="U3933" s="379"/>
      <c r="V3933" s="379"/>
      <c r="W3933" s="379"/>
      <c r="X3933" s="379"/>
      <c r="Y3933" s="379"/>
      <c r="Z3933" s="379"/>
      <c r="AA3933" s="380"/>
      <c r="AB3933" s="379"/>
      <c r="AC3933" s="379"/>
      <c r="AD3933" s="379"/>
      <c r="AE3933" s="381"/>
      <c r="AF3933" s="105"/>
      <c r="AG3933" s="381"/>
      <c r="AH3933" s="381"/>
      <c r="AI3933" s="381"/>
      <c r="AJ3933" s="381"/>
      <c r="AK3933" s="381"/>
      <c r="AL3933" s="381"/>
      <c r="AM3933" s="381"/>
    </row>
    <row r="3934" spans="1:39" x14ac:dyDescent="0.35">
      <c r="A3934" s="379"/>
      <c r="B3934" s="379"/>
      <c r="C3934" s="379"/>
      <c r="D3934" s="379"/>
      <c r="E3934" s="379"/>
      <c r="F3934" s="379"/>
      <c r="G3934" s="379"/>
      <c r="H3934" s="379"/>
      <c r="I3934" s="379"/>
      <c r="J3934" s="379"/>
      <c r="K3934" s="379"/>
      <c r="L3934" s="379"/>
      <c r="M3934" s="379"/>
      <c r="N3934" s="379"/>
      <c r="O3934" s="379"/>
      <c r="P3934" s="379"/>
      <c r="Q3934" s="379"/>
      <c r="R3934" s="379"/>
      <c r="S3934" s="379"/>
      <c r="T3934" s="379"/>
      <c r="U3934" s="379"/>
      <c r="V3934" s="379"/>
      <c r="W3934" s="379"/>
      <c r="X3934" s="379"/>
      <c r="Y3934" s="379"/>
      <c r="Z3934" s="379"/>
      <c r="AA3934" s="380"/>
      <c r="AB3934" s="379"/>
      <c r="AC3934" s="379"/>
      <c r="AD3934" s="379"/>
      <c r="AE3934" s="381"/>
      <c r="AF3934" s="105"/>
      <c r="AG3934" s="381"/>
      <c r="AH3934" s="381"/>
      <c r="AI3934" s="381"/>
      <c r="AJ3934" s="381"/>
      <c r="AK3934" s="381"/>
      <c r="AL3934" s="381"/>
      <c r="AM3934" s="381"/>
    </row>
    <row r="3935" spans="1:39" x14ac:dyDescent="0.35">
      <c r="A3935" s="379"/>
      <c r="B3935" s="379"/>
      <c r="C3935" s="379"/>
      <c r="D3935" s="379"/>
      <c r="E3935" s="379"/>
      <c r="F3935" s="379"/>
      <c r="G3935" s="379"/>
      <c r="H3935" s="379"/>
      <c r="I3935" s="379"/>
      <c r="J3935" s="379"/>
      <c r="K3935" s="379"/>
      <c r="L3935" s="379"/>
      <c r="M3935" s="379"/>
      <c r="N3935" s="379"/>
      <c r="O3935" s="379"/>
      <c r="P3935" s="379"/>
      <c r="Q3935" s="379"/>
      <c r="R3935" s="379"/>
      <c r="S3935" s="379"/>
      <c r="T3935" s="379"/>
      <c r="U3935" s="379"/>
      <c r="V3935" s="379"/>
      <c r="W3935" s="379"/>
      <c r="X3935" s="379"/>
      <c r="Y3935" s="379"/>
      <c r="Z3935" s="379"/>
      <c r="AA3935" s="380"/>
      <c r="AB3935" s="379"/>
      <c r="AC3935" s="379"/>
      <c r="AD3935" s="379"/>
      <c r="AE3935" s="381"/>
      <c r="AF3935" s="105"/>
      <c r="AG3935" s="381"/>
      <c r="AH3935" s="381"/>
      <c r="AI3935" s="381"/>
      <c r="AJ3935" s="381"/>
      <c r="AK3935" s="381"/>
      <c r="AL3935" s="381"/>
      <c r="AM3935" s="381"/>
    </row>
    <row r="3936" spans="1:39" x14ac:dyDescent="0.35">
      <c r="A3936" s="379"/>
      <c r="B3936" s="379"/>
      <c r="C3936" s="379"/>
      <c r="D3936" s="379"/>
      <c r="E3936" s="379"/>
      <c r="F3936" s="379"/>
      <c r="G3936" s="379"/>
      <c r="H3936" s="379"/>
      <c r="I3936" s="379"/>
      <c r="J3936" s="379"/>
      <c r="K3936" s="379"/>
      <c r="L3936" s="379"/>
      <c r="M3936" s="379"/>
      <c r="N3936" s="379"/>
      <c r="O3936" s="379"/>
      <c r="P3936" s="379"/>
      <c r="Q3936" s="379"/>
      <c r="R3936" s="379"/>
      <c r="S3936" s="379"/>
      <c r="T3936" s="379"/>
      <c r="U3936" s="379"/>
      <c r="V3936" s="379"/>
      <c r="W3936" s="379"/>
      <c r="X3936" s="379"/>
      <c r="Y3936" s="379"/>
      <c r="Z3936" s="379"/>
      <c r="AA3936" s="380"/>
      <c r="AB3936" s="379"/>
      <c r="AC3936" s="379"/>
      <c r="AD3936" s="379"/>
      <c r="AE3936" s="381"/>
      <c r="AF3936" s="105"/>
      <c r="AG3936" s="381"/>
      <c r="AH3936" s="381"/>
      <c r="AI3936" s="381"/>
      <c r="AJ3936" s="381"/>
      <c r="AK3936" s="381"/>
      <c r="AL3936" s="381"/>
      <c r="AM3936" s="381"/>
    </row>
    <row r="3937" spans="1:39" x14ac:dyDescent="0.35">
      <c r="A3937" s="379"/>
      <c r="B3937" s="379"/>
      <c r="C3937" s="379"/>
      <c r="D3937" s="379"/>
      <c r="E3937" s="379"/>
      <c r="F3937" s="379"/>
      <c r="G3937" s="379"/>
      <c r="H3937" s="379"/>
      <c r="I3937" s="379"/>
      <c r="J3937" s="379"/>
      <c r="K3937" s="379"/>
      <c r="L3937" s="379"/>
      <c r="M3937" s="379"/>
      <c r="N3937" s="379"/>
      <c r="O3937" s="379"/>
      <c r="P3937" s="379"/>
      <c r="Q3937" s="379"/>
      <c r="R3937" s="379"/>
      <c r="S3937" s="379"/>
      <c r="T3937" s="379"/>
      <c r="U3937" s="379"/>
      <c r="V3937" s="379"/>
      <c r="W3937" s="379"/>
      <c r="X3937" s="379"/>
      <c r="Y3937" s="379"/>
      <c r="Z3937" s="379"/>
      <c r="AA3937" s="380"/>
      <c r="AB3937" s="379"/>
      <c r="AC3937" s="379"/>
      <c r="AD3937" s="379"/>
      <c r="AE3937" s="381"/>
      <c r="AF3937" s="105"/>
      <c r="AG3937" s="381"/>
      <c r="AH3937" s="381"/>
      <c r="AI3937" s="381"/>
      <c r="AJ3937" s="381"/>
      <c r="AK3937" s="381"/>
      <c r="AL3937" s="381"/>
      <c r="AM3937" s="381"/>
    </row>
    <row r="3938" spans="1:39" x14ac:dyDescent="0.35">
      <c r="A3938" s="379"/>
      <c r="B3938" s="379"/>
      <c r="C3938" s="379"/>
      <c r="D3938" s="379"/>
      <c r="E3938" s="379"/>
      <c r="F3938" s="379"/>
      <c r="G3938" s="379"/>
      <c r="H3938" s="379"/>
      <c r="I3938" s="379"/>
      <c r="J3938" s="379"/>
      <c r="K3938" s="379"/>
      <c r="L3938" s="379"/>
      <c r="M3938" s="379"/>
      <c r="N3938" s="379"/>
      <c r="O3938" s="379"/>
      <c r="P3938" s="379"/>
      <c r="Q3938" s="379"/>
      <c r="R3938" s="379"/>
      <c r="S3938" s="379"/>
      <c r="T3938" s="379"/>
      <c r="U3938" s="379"/>
      <c r="V3938" s="379"/>
      <c r="W3938" s="379"/>
      <c r="X3938" s="379"/>
      <c r="Y3938" s="379"/>
      <c r="Z3938" s="379"/>
      <c r="AA3938" s="380"/>
      <c r="AB3938" s="379"/>
      <c r="AC3938" s="379"/>
      <c r="AD3938" s="379"/>
      <c r="AE3938" s="381"/>
      <c r="AF3938" s="105"/>
      <c r="AG3938" s="381"/>
      <c r="AH3938" s="381"/>
      <c r="AI3938" s="381"/>
      <c r="AJ3938" s="381"/>
      <c r="AK3938" s="381"/>
      <c r="AL3938" s="381"/>
      <c r="AM3938" s="381"/>
    </row>
    <row r="3939" spans="1:39" x14ac:dyDescent="0.35">
      <c r="A3939" s="379"/>
      <c r="B3939" s="379"/>
      <c r="C3939" s="379"/>
      <c r="D3939" s="379"/>
      <c r="E3939" s="379"/>
      <c r="F3939" s="379"/>
      <c r="G3939" s="379"/>
      <c r="H3939" s="379"/>
      <c r="I3939" s="379"/>
      <c r="J3939" s="379"/>
      <c r="K3939" s="379"/>
      <c r="L3939" s="379"/>
      <c r="M3939" s="379"/>
      <c r="N3939" s="379"/>
      <c r="O3939" s="379"/>
      <c r="P3939" s="379"/>
      <c r="Q3939" s="379"/>
      <c r="R3939" s="379"/>
      <c r="S3939" s="379"/>
      <c r="T3939" s="379"/>
      <c r="U3939" s="379"/>
      <c r="V3939" s="379"/>
      <c r="W3939" s="379"/>
      <c r="X3939" s="379"/>
      <c r="Y3939" s="379"/>
      <c r="Z3939" s="379"/>
      <c r="AA3939" s="380"/>
      <c r="AB3939" s="379"/>
      <c r="AC3939" s="379"/>
      <c r="AD3939" s="379"/>
      <c r="AE3939" s="381"/>
      <c r="AF3939" s="105"/>
      <c r="AG3939" s="381"/>
      <c r="AH3939" s="381"/>
      <c r="AI3939" s="381"/>
      <c r="AJ3939" s="381"/>
      <c r="AK3939" s="381"/>
      <c r="AL3939" s="381"/>
      <c r="AM3939" s="381"/>
    </row>
    <row r="3940" spans="1:39" x14ac:dyDescent="0.35">
      <c r="A3940" s="379"/>
      <c r="B3940" s="379"/>
      <c r="C3940" s="379"/>
      <c r="D3940" s="379"/>
      <c r="E3940" s="379"/>
      <c r="F3940" s="379"/>
      <c r="G3940" s="379"/>
      <c r="H3940" s="379"/>
      <c r="I3940" s="379"/>
      <c r="J3940" s="379"/>
      <c r="K3940" s="379"/>
      <c r="L3940" s="379"/>
      <c r="M3940" s="379"/>
      <c r="N3940" s="379"/>
      <c r="O3940" s="379"/>
      <c r="P3940" s="379"/>
      <c r="Q3940" s="379"/>
      <c r="R3940" s="379"/>
      <c r="S3940" s="379"/>
      <c r="T3940" s="379"/>
      <c r="U3940" s="379"/>
      <c r="V3940" s="379"/>
      <c r="W3940" s="379"/>
      <c r="X3940" s="379"/>
      <c r="Y3940" s="379"/>
      <c r="Z3940" s="379"/>
      <c r="AA3940" s="380"/>
      <c r="AB3940" s="379"/>
      <c r="AC3940" s="379"/>
      <c r="AD3940" s="379"/>
      <c r="AE3940" s="381"/>
      <c r="AF3940" s="105"/>
      <c r="AG3940" s="381"/>
      <c r="AH3940" s="381"/>
      <c r="AI3940" s="381"/>
      <c r="AJ3940" s="381"/>
      <c r="AK3940" s="381"/>
      <c r="AL3940" s="381"/>
      <c r="AM3940" s="381"/>
    </row>
    <row r="3941" spans="1:39" x14ac:dyDescent="0.35">
      <c r="A3941" s="379"/>
      <c r="B3941" s="379"/>
      <c r="C3941" s="379"/>
      <c r="D3941" s="379"/>
      <c r="E3941" s="379"/>
      <c r="F3941" s="379"/>
      <c r="G3941" s="379"/>
      <c r="H3941" s="379"/>
      <c r="I3941" s="379"/>
      <c r="J3941" s="379"/>
      <c r="K3941" s="379"/>
      <c r="L3941" s="379"/>
      <c r="M3941" s="379"/>
      <c r="N3941" s="379"/>
      <c r="O3941" s="379"/>
      <c r="P3941" s="379"/>
      <c r="Q3941" s="379"/>
      <c r="R3941" s="379"/>
      <c r="S3941" s="379"/>
      <c r="T3941" s="379"/>
      <c r="U3941" s="379"/>
      <c r="V3941" s="379"/>
      <c r="W3941" s="379"/>
      <c r="X3941" s="379"/>
      <c r="Y3941" s="379"/>
      <c r="Z3941" s="379"/>
      <c r="AA3941" s="380"/>
      <c r="AB3941" s="379"/>
      <c r="AC3941" s="379"/>
      <c r="AD3941" s="379"/>
      <c r="AE3941" s="381"/>
      <c r="AF3941" s="105"/>
      <c r="AG3941" s="381"/>
      <c r="AH3941" s="381"/>
      <c r="AI3941" s="381"/>
      <c r="AJ3941" s="381"/>
      <c r="AK3941" s="381"/>
      <c r="AL3941" s="381"/>
      <c r="AM3941" s="381"/>
    </row>
    <row r="3942" spans="1:39" x14ac:dyDescent="0.35">
      <c r="A3942" s="379"/>
      <c r="B3942" s="379"/>
      <c r="C3942" s="379"/>
      <c r="D3942" s="379"/>
      <c r="E3942" s="379"/>
      <c r="F3942" s="379"/>
      <c r="G3942" s="379"/>
      <c r="H3942" s="379"/>
      <c r="I3942" s="379"/>
      <c r="J3942" s="379"/>
      <c r="K3942" s="379"/>
      <c r="L3942" s="379"/>
      <c r="M3942" s="379"/>
      <c r="N3942" s="379"/>
      <c r="O3942" s="379"/>
      <c r="P3942" s="379"/>
      <c r="Q3942" s="379"/>
      <c r="R3942" s="379"/>
      <c r="S3942" s="379"/>
      <c r="T3942" s="379"/>
      <c r="U3942" s="379"/>
      <c r="V3942" s="379"/>
      <c r="W3942" s="379"/>
      <c r="X3942" s="379"/>
      <c r="Y3942" s="379"/>
      <c r="Z3942" s="379"/>
      <c r="AA3942" s="380"/>
      <c r="AB3942" s="379"/>
      <c r="AC3942" s="379"/>
      <c r="AD3942" s="379"/>
      <c r="AE3942" s="381"/>
      <c r="AF3942" s="105"/>
      <c r="AG3942" s="381"/>
      <c r="AH3942" s="381"/>
      <c r="AI3942" s="381"/>
      <c r="AJ3942" s="381"/>
      <c r="AK3942" s="381"/>
      <c r="AL3942" s="381"/>
      <c r="AM3942" s="381"/>
    </row>
    <row r="3943" spans="1:39" x14ac:dyDescent="0.35">
      <c r="A3943" s="379"/>
      <c r="B3943" s="379"/>
      <c r="C3943" s="379"/>
      <c r="D3943" s="379"/>
      <c r="E3943" s="379"/>
      <c r="F3943" s="379"/>
      <c r="G3943" s="379"/>
      <c r="H3943" s="379"/>
      <c r="I3943" s="379"/>
      <c r="J3943" s="379"/>
      <c r="K3943" s="379"/>
      <c r="L3943" s="379"/>
      <c r="M3943" s="379"/>
      <c r="N3943" s="379"/>
      <c r="O3943" s="379"/>
      <c r="P3943" s="379"/>
      <c r="Q3943" s="379"/>
      <c r="R3943" s="379"/>
      <c r="S3943" s="379"/>
      <c r="T3943" s="379"/>
      <c r="U3943" s="379"/>
      <c r="V3943" s="379"/>
      <c r="W3943" s="379"/>
      <c r="X3943" s="379"/>
      <c r="Y3943" s="379"/>
      <c r="Z3943" s="379"/>
      <c r="AA3943" s="380"/>
      <c r="AB3943" s="379"/>
      <c r="AC3943" s="379"/>
      <c r="AD3943" s="379"/>
      <c r="AE3943" s="381"/>
      <c r="AF3943" s="105"/>
      <c r="AG3943" s="381"/>
      <c r="AH3943" s="381"/>
      <c r="AI3943" s="381"/>
      <c r="AJ3943" s="381"/>
      <c r="AK3943" s="381"/>
      <c r="AL3943" s="381"/>
      <c r="AM3943" s="381"/>
    </row>
    <row r="3944" spans="1:39" x14ac:dyDescent="0.35">
      <c r="A3944" s="379"/>
      <c r="B3944" s="379"/>
      <c r="C3944" s="379"/>
      <c r="D3944" s="379"/>
      <c r="E3944" s="379"/>
      <c r="F3944" s="379"/>
      <c r="G3944" s="379"/>
      <c r="H3944" s="379"/>
      <c r="I3944" s="379"/>
      <c r="J3944" s="379"/>
      <c r="K3944" s="379"/>
      <c r="L3944" s="379"/>
      <c r="M3944" s="379"/>
      <c r="N3944" s="379"/>
      <c r="O3944" s="379"/>
      <c r="P3944" s="379"/>
      <c r="Q3944" s="379"/>
      <c r="R3944" s="379"/>
      <c r="S3944" s="379"/>
      <c r="T3944" s="379"/>
      <c r="U3944" s="379"/>
      <c r="V3944" s="379"/>
      <c r="W3944" s="379"/>
      <c r="X3944" s="379"/>
      <c r="Y3944" s="379"/>
      <c r="Z3944" s="379"/>
      <c r="AA3944" s="380"/>
      <c r="AB3944" s="379"/>
      <c r="AC3944" s="379"/>
      <c r="AD3944" s="379"/>
      <c r="AE3944" s="381"/>
      <c r="AF3944" s="105"/>
      <c r="AG3944" s="381"/>
      <c r="AH3944" s="381"/>
      <c r="AI3944" s="381"/>
      <c r="AJ3944" s="381"/>
      <c r="AK3944" s="381"/>
      <c r="AL3944" s="381"/>
      <c r="AM3944" s="381"/>
    </row>
    <row r="3945" spans="1:39" x14ac:dyDescent="0.35">
      <c r="A3945" s="379"/>
      <c r="B3945" s="379"/>
      <c r="C3945" s="379"/>
      <c r="D3945" s="379"/>
      <c r="E3945" s="379"/>
      <c r="F3945" s="379"/>
      <c r="G3945" s="379"/>
      <c r="H3945" s="379"/>
      <c r="I3945" s="379"/>
      <c r="J3945" s="379"/>
      <c r="K3945" s="379"/>
      <c r="L3945" s="379"/>
      <c r="M3945" s="379"/>
      <c r="N3945" s="379"/>
      <c r="O3945" s="379"/>
      <c r="P3945" s="379"/>
      <c r="Q3945" s="379"/>
      <c r="R3945" s="379"/>
      <c r="S3945" s="379"/>
      <c r="T3945" s="379"/>
      <c r="U3945" s="379"/>
      <c r="V3945" s="379"/>
      <c r="W3945" s="379"/>
      <c r="X3945" s="379"/>
      <c r="Y3945" s="379"/>
      <c r="Z3945" s="379"/>
      <c r="AA3945" s="380"/>
      <c r="AB3945" s="379"/>
      <c r="AC3945" s="379"/>
      <c r="AD3945" s="379"/>
      <c r="AE3945" s="381"/>
      <c r="AF3945" s="105"/>
      <c r="AG3945" s="381"/>
      <c r="AH3945" s="381"/>
      <c r="AI3945" s="381"/>
      <c r="AJ3945" s="381"/>
      <c r="AK3945" s="381"/>
      <c r="AL3945" s="381"/>
      <c r="AM3945" s="381"/>
    </row>
    <row r="3946" spans="1:39" x14ac:dyDescent="0.35">
      <c r="A3946" s="379"/>
      <c r="B3946" s="379"/>
      <c r="C3946" s="379"/>
      <c r="D3946" s="379"/>
      <c r="E3946" s="379"/>
      <c r="F3946" s="379"/>
      <c r="G3946" s="379"/>
      <c r="H3946" s="379"/>
      <c r="I3946" s="379"/>
      <c r="J3946" s="379"/>
      <c r="K3946" s="379"/>
      <c r="L3946" s="379"/>
      <c r="M3946" s="379"/>
      <c r="N3946" s="379"/>
      <c r="O3946" s="379"/>
      <c r="P3946" s="379"/>
      <c r="Q3946" s="379"/>
      <c r="R3946" s="379"/>
      <c r="S3946" s="379"/>
      <c r="T3946" s="379"/>
      <c r="U3946" s="379"/>
      <c r="V3946" s="379"/>
      <c r="W3946" s="379"/>
      <c r="X3946" s="379"/>
      <c r="Y3946" s="379"/>
      <c r="Z3946" s="379"/>
      <c r="AA3946" s="380"/>
      <c r="AB3946" s="379"/>
      <c r="AC3946" s="379"/>
      <c r="AD3946" s="379"/>
      <c r="AE3946" s="381"/>
      <c r="AF3946" s="105"/>
      <c r="AG3946" s="381"/>
      <c r="AH3946" s="381"/>
      <c r="AI3946" s="381"/>
      <c r="AJ3946" s="381"/>
      <c r="AK3946" s="381"/>
      <c r="AL3946" s="381"/>
      <c r="AM3946" s="381"/>
    </row>
    <row r="3947" spans="1:39" x14ac:dyDescent="0.35">
      <c r="A3947" s="379"/>
      <c r="B3947" s="379"/>
      <c r="C3947" s="379"/>
      <c r="D3947" s="379"/>
      <c r="E3947" s="379"/>
      <c r="F3947" s="379"/>
      <c r="G3947" s="379"/>
      <c r="H3947" s="379"/>
      <c r="I3947" s="379"/>
      <c r="J3947" s="379"/>
      <c r="K3947" s="379"/>
      <c r="L3947" s="379"/>
      <c r="M3947" s="379"/>
      <c r="N3947" s="379"/>
      <c r="O3947" s="379"/>
      <c r="P3947" s="379"/>
      <c r="Q3947" s="379"/>
      <c r="R3947" s="379"/>
      <c r="S3947" s="379"/>
      <c r="T3947" s="379"/>
      <c r="U3947" s="379"/>
      <c r="V3947" s="379"/>
      <c r="W3947" s="379"/>
      <c r="X3947" s="379"/>
      <c r="Y3947" s="379"/>
      <c r="Z3947" s="379"/>
      <c r="AA3947" s="380"/>
      <c r="AB3947" s="379"/>
      <c r="AC3947" s="379"/>
      <c r="AD3947" s="379"/>
      <c r="AE3947" s="381"/>
      <c r="AF3947" s="105"/>
      <c r="AG3947" s="381"/>
      <c r="AH3947" s="381"/>
      <c r="AI3947" s="381"/>
      <c r="AJ3947" s="381"/>
      <c r="AK3947" s="381"/>
      <c r="AL3947" s="381"/>
      <c r="AM3947" s="381"/>
    </row>
    <row r="3948" spans="1:39" x14ac:dyDescent="0.35">
      <c r="A3948" s="379"/>
      <c r="B3948" s="379"/>
      <c r="C3948" s="379"/>
      <c r="D3948" s="379"/>
      <c r="E3948" s="379"/>
      <c r="F3948" s="379"/>
      <c r="G3948" s="379"/>
      <c r="H3948" s="379"/>
      <c r="I3948" s="379"/>
      <c r="J3948" s="379"/>
      <c r="K3948" s="379"/>
      <c r="L3948" s="379"/>
      <c r="M3948" s="379"/>
      <c r="N3948" s="379"/>
      <c r="O3948" s="379"/>
      <c r="P3948" s="379"/>
      <c r="Q3948" s="379"/>
      <c r="R3948" s="379"/>
      <c r="S3948" s="379"/>
      <c r="T3948" s="379"/>
      <c r="U3948" s="379"/>
      <c r="V3948" s="379"/>
      <c r="W3948" s="379"/>
      <c r="X3948" s="379"/>
      <c r="Y3948" s="379"/>
      <c r="Z3948" s="379"/>
      <c r="AA3948" s="380"/>
      <c r="AB3948" s="379"/>
      <c r="AC3948" s="379"/>
      <c r="AD3948" s="379"/>
      <c r="AE3948" s="381"/>
      <c r="AF3948" s="105"/>
      <c r="AG3948" s="381"/>
      <c r="AH3948" s="381"/>
      <c r="AI3948" s="381"/>
      <c r="AJ3948" s="381"/>
      <c r="AK3948" s="381"/>
      <c r="AL3948" s="381"/>
      <c r="AM3948" s="381"/>
    </row>
    <row r="3949" spans="1:39" x14ac:dyDescent="0.35">
      <c r="A3949" s="379"/>
      <c r="B3949" s="379"/>
      <c r="C3949" s="379"/>
      <c r="D3949" s="379"/>
      <c r="E3949" s="379"/>
      <c r="F3949" s="379"/>
      <c r="G3949" s="379"/>
      <c r="H3949" s="379"/>
      <c r="I3949" s="379"/>
      <c r="J3949" s="379"/>
      <c r="K3949" s="379"/>
      <c r="L3949" s="379"/>
      <c r="M3949" s="379"/>
      <c r="N3949" s="379"/>
      <c r="O3949" s="379"/>
      <c r="P3949" s="379"/>
      <c r="Q3949" s="379"/>
      <c r="R3949" s="379"/>
      <c r="S3949" s="379"/>
      <c r="T3949" s="379"/>
      <c r="U3949" s="379"/>
      <c r="V3949" s="379"/>
      <c r="W3949" s="379"/>
      <c r="X3949" s="379"/>
      <c r="Y3949" s="379"/>
      <c r="Z3949" s="379"/>
      <c r="AA3949" s="380"/>
      <c r="AB3949" s="379"/>
      <c r="AC3949" s="379"/>
      <c r="AD3949" s="379"/>
      <c r="AE3949" s="381"/>
      <c r="AF3949" s="105"/>
      <c r="AG3949" s="381"/>
      <c r="AH3949" s="381"/>
      <c r="AI3949" s="381"/>
      <c r="AJ3949" s="381"/>
      <c r="AK3949" s="381"/>
      <c r="AL3949" s="381"/>
      <c r="AM3949" s="381"/>
    </row>
    <row r="3950" spans="1:39" x14ac:dyDescent="0.35">
      <c r="A3950" s="379"/>
      <c r="B3950" s="379"/>
      <c r="C3950" s="379"/>
      <c r="D3950" s="379"/>
      <c r="E3950" s="379"/>
      <c r="F3950" s="379"/>
      <c r="G3950" s="379"/>
      <c r="H3950" s="379"/>
      <c r="I3950" s="379"/>
      <c r="J3950" s="379"/>
      <c r="K3950" s="379"/>
      <c r="L3950" s="379"/>
      <c r="M3950" s="379"/>
      <c r="N3950" s="379"/>
      <c r="O3950" s="379"/>
      <c r="P3950" s="379"/>
      <c r="Q3950" s="379"/>
      <c r="R3950" s="379"/>
      <c r="S3950" s="379"/>
      <c r="T3950" s="379"/>
      <c r="U3950" s="379"/>
      <c r="V3950" s="379"/>
      <c r="W3950" s="379"/>
      <c r="X3950" s="379"/>
      <c r="Y3950" s="379"/>
      <c r="Z3950" s="379"/>
      <c r="AA3950" s="380"/>
      <c r="AB3950" s="379"/>
      <c r="AC3950" s="379"/>
      <c r="AD3950" s="379"/>
      <c r="AE3950" s="381"/>
      <c r="AF3950" s="105"/>
      <c r="AG3950" s="381"/>
      <c r="AH3950" s="381"/>
      <c r="AI3950" s="381"/>
      <c r="AJ3950" s="381"/>
      <c r="AK3950" s="381"/>
      <c r="AL3950" s="381"/>
      <c r="AM3950" s="381"/>
    </row>
    <row r="3951" spans="1:39" x14ac:dyDescent="0.35">
      <c r="A3951" s="379"/>
      <c r="B3951" s="379"/>
      <c r="C3951" s="379"/>
      <c r="D3951" s="379"/>
      <c r="E3951" s="379"/>
      <c r="F3951" s="379"/>
      <c r="G3951" s="379"/>
      <c r="H3951" s="379"/>
      <c r="I3951" s="379"/>
      <c r="J3951" s="379"/>
      <c r="K3951" s="379"/>
      <c r="L3951" s="379"/>
      <c r="M3951" s="379"/>
      <c r="N3951" s="379"/>
      <c r="O3951" s="379"/>
      <c r="P3951" s="379"/>
      <c r="Q3951" s="379"/>
      <c r="R3951" s="379"/>
      <c r="S3951" s="379"/>
      <c r="T3951" s="379"/>
      <c r="U3951" s="379"/>
      <c r="V3951" s="379"/>
      <c r="W3951" s="379"/>
      <c r="X3951" s="379"/>
      <c r="Y3951" s="379"/>
      <c r="Z3951" s="379"/>
      <c r="AA3951" s="380"/>
      <c r="AB3951" s="379"/>
      <c r="AC3951" s="379"/>
      <c r="AD3951" s="379"/>
      <c r="AE3951" s="381"/>
      <c r="AF3951" s="105"/>
      <c r="AG3951" s="381"/>
      <c r="AH3951" s="381"/>
      <c r="AI3951" s="381"/>
      <c r="AJ3951" s="381"/>
      <c r="AK3951" s="381"/>
      <c r="AL3951" s="381"/>
      <c r="AM3951" s="381"/>
    </row>
    <row r="3952" spans="1:39" x14ac:dyDescent="0.35">
      <c r="A3952" s="379"/>
      <c r="B3952" s="379"/>
      <c r="C3952" s="379"/>
      <c r="D3952" s="379"/>
      <c r="E3952" s="379"/>
      <c r="F3952" s="379"/>
      <c r="G3952" s="379"/>
      <c r="H3952" s="379"/>
      <c r="I3952" s="379"/>
      <c r="J3952" s="379"/>
      <c r="K3952" s="379"/>
      <c r="L3952" s="379"/>
      <c r="M3952" s="379"/>
      <c r="N3952" s="379"/>
      <c r="O3952" s="379"/>
      <c r="P3952" s="379"/>
      <c r="Q3952" s="379"/>
      <c r="R3952" s="379"/>
      <c r="S3952" s="379"/>
      <c r="T3952" s="379"/>
      <c r="U3952" s="379"/>
      <c r="V3952" s="379"/>
      <c r="W3952" s="379"/>
      <c r="X3952" s="379"/>
      <c r="Y3952" s="379"/>
      <c r="Z3952" s="379"/>
      <c r="AA3952" s="380"/>
      <c r="AB3952" s="379"/>
      <c r="AC3952" s="379"/>
      <c r="AD3952" s="379"/>
      <c r="AE3952" s="381"/>
      <c r="AF3952" s="105"/>
      <c r="AG3952" s="381"/>
      <c r="AH3952" s="381"/>
      <c r="AI3952" s="381"/>
      <c r="AJ3952" s="381"/>
      <c r="AK3952" s="381"/>
      <c r="AL3952" s="381"/>
      <c r="AM3952" s="381"/>
    </row>
    <row r="3953" spans="1:39" x14ac:dyDescent="0.35">
      <c r="A3953" s="379"/>
      <c r="B3953" s="379"/>
      <c r="C3953" s="379"/>
      <c r="D3953" s="379"/>
      <c r="E3953" s="379"/>
      <c r="F3953" s="379"/>
      <c r="G3953" s="379"/>
      <c r="H3953" s="379"/>
      <c r="I3953" s="379"/>
      <c r="J3953" s="379"/>
      <c r="K3953" s="379"/>
      <c r="L3953" s="379"/>
      <c r="M3953" s="379"/>
      <c r="N3953" s="379"/>
      <c r="O3953" s="379"/>
      <c r="P3953" s="379"/>
      <c r="Q3953" s="379"/>
      <c r="R3953" s="379"/>
      <c r="S3953" s="379"/>
      <c r="T3953" s="379"/>
      <c r="U3953" s="379"/>
      <c r="V3953" s="379"/>
      <c r="W3953" s="379"/>
      <c r="X3953" s="379"/>
      <c r="Y3953" s="379"/>
      <c r="Z3953" s="379"/>
      <c r="AA3953" s="380"/>
      <c r="AB3953" s="379"/>
      <c r="AC3953" s="379"/>
      <c r="AD3953" s="379"/>
      <c r="AE3953" s="381"/>
      <c r="AF3953" s="105"/>
      <c r="AG3953" s="381"/>
      <c r="AH3953" s="381"/>
      <c r="AI3953" s="381"/>
      <c r="AJ3953" s="381"/>
      <c r="AK3953" s="381"/>
      <c r="AL3953" s="381"/>
      <c r="AM3953" s="381"/>
    </row>
    <row r="3954" spans="1:39" x14ac:dyDescent="0.35">
      <c r="A3954" s="379"/>
      <c r="B3954" s="379"/>
      <c r="C3954" s="379"/>
      <c r="D3954" s="379"/>
      <c r="E3954" s="379"/>
      <c r="F3954" s="379"/>
      <c r="G3954" s="379"/>
      <c r="H3954" s="379"/>
      <c r="I3954" s="379"/>
      <c r="J3954" s="379"/>
      <c r="K3954" s="379"/>
      <c r="L3954" s="379"/>
      <c r="M3954" s="379"/>
      <c r="N3954" s="379"/>
      <c r="O3954" s="379"/>
      <c r="P3954" s="379"/>
      <c r="Q3954" s="379"/>
      <c r="R3954" s="379"/>
      <c r="S3954" s="379"/>
      <c r="T3954" s="379"/>
      <c r="U3954" s="379"/>
      <c r="V3954" s="379"/>
      <c r="W3954" s="379"/>
      <c r="X3954" s="379"/>
      <c r="Y3954" s="379"/>
      <c r="Z3954" s="379"/>
      <c r="AA3954" s="380"/>
      <c r="AB3954" s="379"/>
      <c r="AC3954" s="379"/>
      <c r="AD3954" s="379"/>
      <c r="AE3954" s="381"/>
      <c r="AF3954" s="105"/>
      <c r="AG3954" s="381"/>
      <c r="AH3954" s="381"/>
      <c r="AI3954" s="381"/>
      <c r="AJ3954" s="381"/>
      <c r="AK3954" s="381"/>
      <c r="AL3954" s="381"/>
      <c r="AM3954" s="381"/>
    </row>
    <row r="3955" spans="1:39" x14ac:dyDescent="0.35">
      <c r="A3955" s="379"/>
      <c r="B3955" s="379"/>
      <c r="C3955" s="379"/>
      <c r="D3955" s="379"/>
      <c r="E3955" s="379"/>
      <c r="F3955" s="379"/>
      <c r="G3955" s="379"/>
      <c r="H3955" s="379"/>
      <c r="I3955" s="379"/>
      <c r="J3955" s="379"/>
      <c r="K3955" s="379"/>
      <c r="L3955" s="379"/>
      <c r="M3955" s="379"/>
      <c r="N3955" s="379"/>
      <c r="O3955" s="379"/>
      <c r="P3955" s="379"/>
      <c r="Q3955" s="379"/>
      <c r="R3955" s="379"/>
      <c r="S3955" s="379"/>
      <c r="T3955" s="379"/>
      <c r="U3955" s="379"/>
      <c r="V3955" s="379"/>
      <c r="W3955" s="379"/>
      <c r="X3955" s="379"/>
      <c r="Y3955" s="379"/>
      <c r="Z3955" s="379"/>
      <c r="AA3955" s="380"/>
      <c r="AB3955" s="379"/>
      <c r="AC3955" s="379"/>
      <c r="AD3955" s="379"/>
      <c r="AE3955" s="381"/>
      <c r="AF3955" s="105"/>
      <c r="AG3955" s="381"/>
      <c r="AH3955" s="381"/>
      <c r="AI3955" s="381"/>
      <c r="AJ3955" s="381"/>
      <c r="AK3955" s="381"/>
      <c r="AL3955" s="381"/>
      <c r="AM3955" s="381"/>
    </row>
    <row r="3956" spans="1:39" x14ac:dyDescent="0.35">
      <c r="A3956" s="379"/>
      <c r="B3956" s="379"/>
      <c r="C3956" s="379"/>
      <c r="D3956" s="379"/>
      <c r="E3956" s="379"/>
      <c r="F3956" s="379"/>
      <c r="G3956" s="379"/>
      <c r="H3956" s="379"/>
      <c r="I3956" s="379"/>
      <c r="J3956" s="379"/>
      <c r="K3956" s="379"/>
      <c r="L3956" s="379"/>
      <c r="M3956" s="379"/>
      <c r="N3956" s="379"/>
      <c r="O3956" s="379"/>
      <c r="P3956" s="379"/>
      <c r="Q3956" s="379"/>
      <c r="R3956" s="379"/>
      <c r="S3956" s="379"/>
      <c r="T3956" s="379"/>
      <c r="U3956" s="379"/>
      <c r="V3956" s="379"/>
      <c r="W3956" s="379"/>
      <c r="X3956" s="379"/>
      <c r="Y3956" s="379"/>
      <c r="Z3956" s="379"/>
      <c r="AA3956" s="380"/>
      <c r="AB3956" s="379"/>
      <c r="AC3956" s="379"/>
      <c r="AD3956" s="379"/>
      <c r="AE3956" s="381"/>
      <c r="AF3956" s="105"/>
      <c r="AG3956" s="381"/>
      <c r="AH3956" s="381"/>
      <c r="AI3956" s="381"/>
      <c r="AJ3956" s="381"/>
      <c r="AK3956" s="381"/>
      <c r="AL3956" s="381"/>
      <c r="AM3956" s="381"/>
    </row>
    <row r="3957" spans="1:39" x14ac:dyDescent="0.35">
      <c r="A3957" s="379"/>
      <c r="B3957" s="379"/>
      <c r="C3957" s="379"/>
      <c r="D3957" s="379"/>
      <c r="E3957" s="379"/>
      <c r="F3957" s="379"/>
      <c r="G3957" s="379"/>
      <c r="H3957" s="379"/>
      <c r="I3957" s="379"/>
      <c r="J3957" s="379"/>
      <c r="K3957" s="379"/>
      <c r="L3957" s="379"/>
      <c r="M3957" s="379"/>
      <c r="N3957" s="379"/>
      <c r="O3957" s="379"/>
      <c r="P3957" s="379"/>
      <c r="Q3957" s="379"/>
      <c r="R3957" s="379"/>
      <c r="S3957" s="379"/>
      <c r="T3957" s="379"/>
      <c r="U3957" s="379"/>
      <c r="V3957" s="379"/>
      <c r="W3957" s="379"/>
      <c r="X3957" s="379"/>
      <c r="Y3957" s="379"/>
      <c r="Z3957" s="379"/>
      <c r="AA3957" s="380"/>
      <c r="AB3957" s="379"/>
      <c r="AC3957" s="379"/>
      <c r="AD3957" s="379"/>
      <c r="AE3957" s="381"/>
      <c r="AF3957" s="105"/>
      <c r="AG3957" s="381"/>
      <c r="AH3957" s="381"/>
      <c r="AI3957" s="381"/>
      <c r="AJ3957" s="381"/>
      <c r="AK3957" s="381"/>
      <c r="AL3957" s="381"/>
      <c r="AM3957" s="381"/>
    </row>
    <row r="3958" spans="1:39" x14ac:dyDescent="0.35">
      <c r="A3958" s="379"/>
      <c r="B3958" s="379"/>
      <c r="C3958" s="379"/>
      <c r="D3958" s="379"/>
      <c r="E3958" s="379"/>
      <c r="F3958" s="379"/>
      <c r="G3958" s="379"/>
      <c r="H3958" s="379"/>
      <c r="I3958" s="379"/>
      <c r="J3958" s="379"/>
      <c r="K3958" s="379"/>
      <c r="L3958" s="379"/>
      <c r="M3958" s="379"/>
      <c r="N3958" s="379"/>
      <c r="O3958" s="379"/>
      <c r="P3958" s="379"/>
      <c r="Q3958" s="379"/>
      <c r="R3958" s="379"/>
      <c r="S3958" s="379"/>
      <c r="T3958" s="379"/>
      <c r="U3958" s="379"/>
      <c r="V3958" s="379"/>
      <c r="W3958" s="379"/>
      <c r="X3958" s="379"/>
      <c r="Y3958" s="379"/>
      <c r="Z3958" s="379"/>
      <c r="AA3958" s="380"/>
      <c r="AB3958" s="379"/>
      <c r="AC3958" s="379"/>
      <c r="AD3958" s="379"/>
      <c r="AE3958" s="381"/>
      <c r="AF3958" s="105"/>
      <c r="AG3958" s="381"/>
      <c r="AH3958" s="381"/>
      <c r="AI3958" s="381"/>
      <c r="AJ3958" s="381"/>
      <c r="AK3958" s="381"/>
      <c r="AL3958" s="381"/>
      <c r="AM3958" s="381"/>
    </row>
    <row r="3959" spans="1:39" x14ac:dyDescent="0.35">
      <c r="A3959" s="379"/>
      <c r="B3959" s="379"/>
      <c r="C3959" s="379"/>
      <c r="D3959" s="379"/>
      <c r="E3959" s="379"/>
      <c r="F3959" s="379"/>
      <c r="G3959" s="379"/>
      <c r="H3959" s="379"/>
      <c r="I3959" s="379"/>
      <c r="J3959" s="379"/>
      <c r="K3959" s="379"/>
      <c r="L3959" s="379"/>
      <c r="M3959" s="379"/>
      <c r="N3959" s="379"/>
      <c r="O3959" s="379"/>
      <c r="P3959" s="379"/>
      <c r="Q3959" s="379"/>
      <c r="R3959" s="379"/>
      <c r="S3959" s="379"/>
      <c r="T3959" s="379"/>
      <c r="U3959" s="379"/>
      <c r="V3959" s="379"/>
      <c r="W3959" s="379"/>
      <c r="X3959" s="379"/>
      <c r="Y3959" s="379"/>
      <c r="Z3959" s="379"/>
      <c r="AA3959" s="380"/>
      <c r="AB3959" s="379"/>
      <c r="AC3959" s="379"/>
      <c r="AD3959" s="379"/>
      <c r="AE3959" s="381"/>
      <c r="AF3959" s="105"/>
      <c r="AG3959" s="381"/>
      <c r="AH3959" s="381"/>
      <c r="AI3959" s="381"/>
      <c r="AJ3959" s="381"/>
      <c r="AK3959" s="381"/>
      <c r="AL3959" s="381"/>
      <c r="AM3959" s="381"/>
    </row>
    <row r="3960" spans="1:39" x14ac:dyDescent="0.35">
      <c r="A3960" s="379"/>
      <c r="B3960" s="379"/>
      <c r="C3960" s="379"/>
      <c r="D3960" s="379"/>
      <c r="E3960" s="379"/>
      <c r="F3960" s="379"/>
      <c r="G3960" s="379"/>
      <c r="H3960" s="379"/>
      <c r="I3960" s="379"/>
      <c r="J3960" s="379"/>
      <c r="K3960" s="379"/>
      <c r="L3960" s="379"/>
      <c r="M3960" s="379"/>
      <c r="N3960" s="379"/>
      <c r="O3960" s="379"/>
      <c r="P3960" s="379"/>
      <c r="Q3960" s="379"/>
      <c r="R3960" s="379"/>
      <c r="S3960" s="379"/>
      <c r="T3960" s="379"/>
      <c r="U3960" s="379"/>
      <c r="V3960" s="379"/>
      <c r="W3960" s="379"/>
      <c r="X3960" s="379"/>
      <c r="Y3960" s="379"/>
      <c r="Z3960" s="379"/>
      <c r="AA3960" s="380"/>
      <c r="AB3960" s="379"/>
      <c r="AC3960" s="379"/>
      <c r="AD3960" s="379"/>
      <c r="AE3960" s="381"/>
      <c r="AF3960" s="105"/>
      <c r="AG3960" s="381"/>
      <c r="AH3960" s="381"/>
      <c r="AI3960" s="381"/>
      <c r="AJ3960" s="381"/>
      <c r="AK3960" s="381"/>
      <c r="AL3960" s="381"/>
      <c r="AM3960" s="381"/>
    </row>
    <row r="3961" spans="1:39" x14ac:dyDescent="0.35">
      <c r="A3961" s="379"/>
      <c r="B3961" s="379"/>
      <c r="C3961" s="379"/>
      <c r="D3961" s="379"/>
      <c r="E3961" s="379"/>
      <c r="F3961" s="379"/>
      <c r="G3961" s="379"/>
      <c r="H3961" s="379"/>
      <c r="I3961" s="379"/>
      <c r="J3961" s="379"/>
      <c r="K3961" s="379"/>
      <c r="L3961" s="379"/>
      <c r="M3961" s="379"/>
      <c r="N3961" s="379"/>
      <c r="O3961" s="379"/>
      <c r="P3961" s="379"/>
      <c r="Q3961" s="379"/>
      <c r="R3961" s="379"/>
      <c r="S3961" s="379"/>
      <c r="T3961" s="379"/>
      <c r="U3961" s="379"/>
      <c r="V3961" s="379"/>
      <c r="W3961" s="379"/>
      <c r="X3961" s="379"/>
      <c r="Y3961" s="379"/>
      <c r="Z3961" s="379"/>
      <c r="AA3961" s="380"/>
      <c r="AB3961" s="379"/>
      <c r="AC3961" s="379"/>
      <c r="AD3961" s="379"/>
      <c r="AE3961" s="381"/>
      <c r="AF3961" s="105"/>
      <c r="AG3961" s="381"/>
      <c r="AH3961" s="381"/>
      <c r="AI3961" s="381"/>
      <c r="AJ3961" s="381"/>
      <c r="AK3961" s="381"/>
      <c r="AL3961" s="381"/>
      <c r="AM3961" s="381"/>
    </row>
    <row r="3962" spans="1:39" x14ac:dyDescent="0.35">
      <c r="A3962" s="379"/>
      <c r="B3962" s="379"/>
      <c r="C3962" s="379"/>
      <c r="D3962" s="379"/>
      <c r="E3962" s="379"/>
      <c r="F3962" s="379"/>
      <c r="G3962" s="379"/>
      <c r="H3962" s="379"/>
      <c r="I3962" s="379"/>
      <c r="J3962" s="379"/>
      <c r="K3962" s="379"/>
      <c r="L3962" s="379"/>
      <c r="M3962" s="379"/>
      <c r="N3962" s="379"/>
      <c r="O3962" s="379"/>
      <c r="P3962" s="379"/>
      <c r="Q3962" s="379"/>
      <c r="R3962" s="379"/>
      <c r="S3962" s="379"/>
      <c r="T3962" s="379"/>
      <c r="U3962" s="379"/>
      <c r="V3962" s="379"/>
      <c r="W3962" s="379"/>
      <c r="X3962" s="379"/>
      <c r="Y3962" s="379"/>
      <c r="Z3962" s="379"/>
      <c r="AA3962" s="380"/>
      <c r="AB3962" s="379"/>
      <c r="AC3962" s="379"/>
      <c r="AD3962" s="379"/>
      <c r="AE3962" s="381"/>
      <c r="AF3962" s="105"/>
      <c r="AG3962" s="381"/>
      <c r="AH3962" s="381"/>
      <c r="AI3962" s="381"/>
      <c r="AJ3962" s="381"/>
      <c r="AK3962" s="381"/>
      <c r="AL3962" s="381"/>
      <c r="AM3962" s="381"/>
    </row>
    <row r="3963" spans="1:39" x14ac:dyDescent="0.35">
      <c r="A3963" s="379"/>
      <c r="B3963" s="379"/>
      <c r="C3963" s="379"/>
      <c r="D3963" s="379"/>
      <c r="E3963" s="379"/>
      <c r="F3963" s="379"/>
      <c r="G3963" s="379"/>
      <c r="H3963" s="379"/>
      <c r="I3963" s="379"/>
      <c r="J3963" s="379"/>
      <c r="K3963" s="379"/>
      <c r="L3963" s="379"/>
      <c r="M3963" s="379"/>
      <c r="N3963" s="379"/>
      <c r="O3963" s="379"/>
      <c r="P3963" s="379"/>
      <c r="Q3963" s="379"/>
      <c r="R3963" s="379"/>
      <c r="S3963" s="379"/>
      <c r="T3963" s="379"/>
      <c r="U3963" s="379"/>
      <c r="V3963" s="379"/>
      <c r="W3963" s="379"/>
      <c r="X3963" s="379"/>
      <c r="Y3963" s="379"/>
      <c r="Z3963" s="379"/>
      <c r="AA3963" s="380"/>
      <c r="AB3963" s="379"/>
      <c r="AC3963" s="379"/>
      <c r="AD3963" s="379"/>
      <c r="AE3963" s="381"/>
      <c r="AF3963" s="105"/>
      <c r="AG3963" s="381"/>
      <c r="AH3963" s="381"/>
      <c r="AI3963" s="381"/>
      <c r="AJ3963" s="381"/>
      <c r="AK3963" s="381"/>
      <c r="AL3963" s="381"/>
      <c r="AM3963" s="381"/>
    </row>
    <row r="3964" spans="1:39" x14ac:dyDescent="0.35">
      <c r="A3964" s="379"/>
      <c r="B3964" s="379"/>
      <c r="C3964" s="379"/>
      <c r="D3964" s="379"/>
      <c r="E3964" s="379"/>
      <c r="F3964" s="379"/>
      <c r="G3964" s="379"/>
      <c r="H3964" s="379"/>
      <c r="I3964" s="379"/>
      <c r="J3964" s="379"/>
      <c r="K3964" s="379"/>
      <c r="L3964" s="379"/>
      <c r="M3964" s="379"/>
      <c r="N3964" s="379"/>
      <c r="O3964" s="379"/>
      <c r="P3964" s="379"/>
      <c r="Q3964" s="379"/>
      <c r="R3964" s="379"/>
      <c r="S3964" s="379"/>
      <c r="T3964" s="379"/>
      <c r="U3964" s="379"/>
      <c r="V3964" s="379"/>
      <c r="W3964" s="379"/>
      <c r="X3964" s="379"/>
      <c r="Y3964" s="379"/>
      <c r="Z3964" s="379"/>
      <c r="AA3964" s="380"/>
      <c r="AB3964" s="379"/>
      <c r="AC3964" s="379"/>
      <c r="AD3964" s="379"/>
      <c r="AE3964" s="381"/>
      <c r="AF3964" s="105"/>
      <c r="AG3964" s="381"/>
      <c r="AH3964" s="381"/>
      <c r="AI3964" s="381"/>
      <c r="AJ3964" s="381"/>
      <c r="AK3964" s="381"/>
      <c r="AL3964" s="381"/>
      <c r="AM3964" s="381"/>
    </row>
    <row r="3965" spans="1:39" x14ac:dyDescent="0.35">
      <c r="A3965" s="379"/>
      <c r="B3965" s="379"/>
      <c r="C3965" s="379"/>
      <c r="D3965" s="379"/>
      <c r="E3965" s="379"/>
      <c r="F3965" s="379"/>
      <c r="G3965" s="379"/>
      <c r="H3965" s="379"/>
      <c r="I3965" s="379"/>
      <c r="J3965" s="379"/>
      <c r="K3965" s="379"/>
      <c r="L3965" s="379"/>
      <c r="M3965" s="379"/>
      <c r="N3965" s="379"/>
      <c r="O3965" s="379"/>
      <c r="P3965" s="379"/>
      <c r="Q3965" s="379"/>
      <c r="R3965" s="379"/>
      <c r="S3965" s="379"/>
      <c r="T3965" s="379"/>
      <c r="U3965" s="379"/>
      <c r="V3965" s="379"/>
      <c r="W3965" s="379"/>
      <c r="X3965" s="379"/>
      <c r="Y3965" s="379"/>
      <c r="Z3965" s="379"/>
      <c r="AA3965" s="380"/>
      <c r="AB3965" s="379"/>
      <c r="AC3965" s="379"/>
      <c r="AD3965" s="379"/>
      <c r="AE3965" s="381"/>
      <c r="AF3965" s="105"/>
      <c r="AG3965" s="381"/>
      <c r="AH3965" s="381"/>
      <c r="AI3965" s="381"/>
      <c r="AJ3965" s="381"/>
      <c r="AK3965" s="381"/>
      <c r="AL3965" s="381"/>
      <c r="AM3965" s="381"/>
    </row>
    <row r="3966" spans="1:39" x14ac:dyDescent="0.35">
      <c r="A3966" s="379"/>
      <c r="B3966" s="379"/>
      <c r="C3966" s="379"/>
      <c r="D3966" s="379"/>
      <c r="E3966" s="379"/>
      <c r="F3966" s="379"/>
      <c r="G3966" s="379"/>
      <c r="H3966" s="379"/>
      <c r="I3966" s="379"/>
      <c r="J3966" s="379"/>
      <c r="K3966" s="379"/>
      <c r="L3966" s="379"/>
      <c r="M3966" s="379"/>
      <c r="N3966" s="379"/>
      <c r="O3966" s="379"/>
      <c r="P3966" s="379"/>
      <c r="Q3966" s="379"/>
      <c r="R3966" s="379"/>
      <c r="S3966" s="379"/>
      <c r="T3966" s="379"/>
      <c r="U3966" s="379"/>
      <c r="V3966" s="379"/>
      <c r="W3966" s="379"/>
      <c r="X3966" s="379"/>
      <c r="Y3966" s="379"/>
      <c r="Z3966" s="379"/>
      <c r="AA3966" s="380"/>
      <c r="AB3966" s="379"/>
      <c r="AC3966" s="379"/>
      <c r="AD3966" s="379"/>
      <c r="AE3966" s="381"/>
      <c r="AF3966" s="105"/>
      <c r="AG3966" s="381"/>
      <c r="AH3966" s="381"/>
      <c r="AI3966" s="381"/>
      <c r="AJ3966" s="381"/>
      <c r="AK3966" s="381"/>
      <c r="AL3966" s="381"/>
      <c r="AM3966" s="381"/>
    </row>
    <row r="3967" spans="1:39" x14ac:dyDescent="0.35">
      <c r="A3967" s="379"/>
      <c r="B3967" s="379"/>
      <c r="C3967" s="379"/>
      <c r="D3967" s="379"/>
      <c r="E3967" s="379"/>
      <c r="F3967" s="379"/>
      <c r="G3967" s="379"/>
      <c r="H3967" s="379"/>
      <c r="I3967" s="379"/>
      <c r="J3967" s="379"/>
      <c r="K3967" s="379"/>
      <c r="L3967" s="379"/>
      <c r="M3967" s="379"/>
      <c r="N3967" s="379"/>
      <c r="O3967" s="379"/>
      <c r="P3967" s="379"/>
      <c r="Q3967" s="379"/>
      <c r="R3967" s="379"/>
      <c r="S3967" s="379"/>
      <c r="T3967" s="379"/>
      <c r="U3967" s="379"/>
      <c r="V3967" s="379"/>
      <c r="W3967" s="379"/>
      <c r="X3967" s="379"/>
      <c r="Y3967" s="379"/>
      <c r="Z3967" s="379"/>
      <c r="AA3967" s="380"/>
      <c r="AB3967" s="379"/>
      <c r="AC3967" s="379"/>
      <c r="AD3967" s="379"/>
      <c r="AE3967" s="381"/>
      <c r="AF3967" s="105"/>
      <c r="AG3967" s="381"/>
      <c r="AH3967" s="381"/>
      <c r="AI3967" s="381"/>
      <c r="AJ3967" s="381"/>
      <c r="AK3967" s="381"/>
      <c r="AL3967" s="381"/>
      <c r="AM3967" s="381"/>
    </row>
    <row r="3968" spans="1:39" x14ac:dyDescent="0.35">
      <c r="A3968" s="379"/>
      <c r="B3968" s="379"/>
      <c r="C3968" s="379"/>
      <c r="D3968" s="379"/>
      <c r="E3968" s="379"/>
      <c r="F3968" s="379"/>
      <c r="G3968" s="379"/>
      <c r="H3968" s="379"/>
      <c r="I3968" s="379"/>
      <c r="J3968" s="379"/>
      <c r="K3968" s="379"/>
      <c r="L3968" s="379"/>
      <c r="M3968" s="379"/>
      <c r="N3968" s="379"/>
      <c r="O3968" s="379"/>
      <c r="P3968" s="379"/>
      <c r="Q3968" s="379"/>
      <c r="R3968" s="379"/>
      <c r="S3968" s="379"/>
      <c r="T3968" s="379"/>
      <c r="U3968" s="379"/>
      <c r="V3968" s="379"/>
      <c r="W3968" s="379"/>
      <c r="X3968" s="379"/>
      <c r="Y3968" s="379"/>
      <c r="Z3968" s="379"/>
      <c r="AA3968" s="380"/>
      <c r="AB3968" s="379"/>
      <c r="AC3968" s="379"/>
      <c r="AD3968" s="379"/>
      <c r="AE3968" s="381"/>
      <c r="AF3968" s="105"/>
      <c r="AG3968" s="381"/>
      <c r="AH3968" s="381"/>
      <c r="AI3968" s="381"/>
      <c r="AJ3968" s="381"/>
      <c r="AK3968" s="381"/>
      <c r="AL3968" s="381"/>
      <c r="AM3968" s="381"/>
    </row>
    <row r="3969" spans="1:39" x14ac:dyDescent="0.35">
      <c r="A3969" s="379"/>
      <c r="B3969" s="379"/>
      <c r="C3969" s="379"/>
      <c r="D3969" s="379"/>
      <c r="E3969" s="379"/>
      <c r="F3969" s="379"/>
      <c r="G3969" s="379"/>
      <c r="H3969" s="379"/>
      <c r="I3969" s="379"/>
      <c r="J3969" s="379"/>
      <c r="K3969" s="379"/>
      <c r="L3969" s="379"/>
      <c r="M3969" s="379"/>
      <c r="N3969" s="379"/>
      <c r="O3969" s="379"/>
      <c r="P3969" s="379"/>
      <c r="Q3969" s="379"/>
      <c r="R3969" s="379"/>
      <c r="S3969" s="379"/>
      <c r="T3969" s="379"/>
      <c r="U3969" s="379"/>
      <c r="V3969" s="379"/>
      <c r="W3969" s="379"/>
      <c r="X3969" s="379"/>
      <c r="Y3969" s="379"/>
      <c r="Z3969" s="379"/>
      <c r="AA3969" s="380"/>
      <c r="AB3969" s="379"/>
      <c r="AC3969" s="379"/>
      <c r="AD3969" s="379"/>
      <c r="AE3969" s="381"/>
      <c r="AF3969" s="105"/>
      <c r="AG3969" s="381"/>
      <c r="AH3969" s="381"/>
      <c r="AI3969" s="381"/>
      <c r="AJ3969" s="381"/>
      <c r="AK3969" s="381"/>
      <c r="AL3969" s="381"/>
      <c r="AM3969" s="381"/>
    </row>
    <row r="3970" spans="1:39" x14ac:dyDescent="0.35">
      <c r="A3970" s="379"/>
      <c r="B3970" s="379"/>
      <c r="C3970" s="379"/>
      <c r="D3970" s="379"/>
      <c r="E3970" s="379"/>
      <c r="F3970" s="379"/>
      <c r="G3970" s="379"/>
      <c r="H3970" s="379"/>
      <c r="I3970" s="379"/>
      <c r="J3970" s="379"/>
      <c r="K3970" s="379"/>
      <c r="L3970" s="379"/>
      <c r="M3970" s="379"/>
      <c r="N3970" s="379"/>
      <c r="O3970" s="379"/>
      <c r="P3970" s="379"/>
      <c r="Q3970" s="379"/>
      <c r="R3970" s="379"/>
      <c r="S3970" s="379"/>
      <c r="T3970" s="379"/>
      <c r="U3970" s="379"/>
      <c r="V3970" s="379"/>
      <c r="W3970" s="379"/>
      <c r="X3970" s="379"/>
      <c r="Y3970" s="379"/>
      <c r="Z3970" s="379"/>
      <c r="AA3970" s="380"/>
      <c r="AB3970" s="379"/>
      <c r="AC3970" s="379"/>
      <c r="AD3970" s="379"/>
      <c r="AE3970" s="381"/>
      <c r="AF3970" s="105"/>
      <c r="AG3970" s="381"/>
      <c r="AH3970" s="381"/>
      <c r="AI3970" s="381"/>
      <c r="AJ3970" s="381"/>
      <c r="AK3970" s="381"/>
      <c r="AL3970" s="381"/>
      <c r="AM3970" s="381"/>
    </row>
    <row r="3971" spans="1:39" x14ac:dyDescent="0.35">
      <c r="A3971" s="379"/>
      <c r="B3971" s="379"/>
      <c r="C3971" s="379"/>
      <c r="D3971" s="379"/>
      <c r="E3971" s="379"/>
      <c r="F3971" s="379"/>
      <c r="G3971" s="379"/>
      <c r="H3971" s="379"/>
      <c r="I3971" s="379"/>
      <c r="J3971" s="379"/>
      <c r="K3971" s="379"/>
      <c r="L3971" s="379"/>
      <c r="M3971" s="379"/>
      <c r="N3971" s="379"/>
      <c r="O3971" s="379"/>
      <c r="P3971" s="379"/>
      <c r="Q3971" s="379"/>
      <c r="R3971" s="379"/>
      <c r="S3971" s="379"/>
      <c r="T3971" s="379"/>
      <c r="U3971" s="379"/>
      <c r="V3971" s="379"/>
      <c r="W3971" s="379"/>
      <c r="X3971" s="379"/>
      <c r="Y3971" s="379"/>
      <c r="Z3971" s="379"/>
      <c r="AA3971" s="380"/>
      <c r="AB3971" s="379"/>
      <c r="AC3971" s="379"/>
      <c r="AD3971" s="379"/>
      <c r="AE3971" s="381"/>
      <c r="AF3971" s="105"/>
      <c r="AG3971" s="381"/>
      <c r="AH3971" s="381"/>
      <c r="AI3971" s="381"/>
      <c r="AJ3971" s="381"/>
      <c r="AK3971" s="381"/>
      <c r="AL3971" s="381"/>
      <c r="AM3971" s="381"/>
    </row>
    <row r="3972" spans="1:39" x14ac:dyDescent="0.35">
      <c r="A3972" s="379"/>
      <c r="B3972" s="379"/>
      <c r="C3972" s="379"/>
      <c r="D3972" s="379"/>
      <c r="E3972" s="379"/>
      <c r="F3972" s="379"/>
      <c r="G3972" s="379"/>
      <c r="H3972" s="379"/>
      <c r="I3972" s="379"/>
      <c r="J3972" s="379"/>
      <c r="K3972" s="379"/>
      <c r="L3972" s="379"/>
      <c r="M3972" s="379"/>
      <c r="N3972" s="379"/>
      <c r="O3972" s="379"/>
      <c r="P3972" s="379"/>
      <c r="Q3972" s="379"/>
      <c r="R3972" s="379"/>
      <c r="S3972" s="379"/>
      <c r="T3972" s="379"/>
      <c r="U3972" s="379"/>
      <c r="V3972" s="379"/>
      <c r="W3972" s="379"/>
      <c r="X3972" s="379"/>
      <c r="Y3972" s="379"/>
      <c r="Z3972" s="379"/>
      <c r="AA3972" s="380"/>
      <c r="AB3972" s="379"/>
      <c r="AC3972" s="379"/>
      <c r="AD3972" s="379"/>
      <c r="AE3972" s="381"/>
      <c r="AF3972" s="105"/>
      <c r="AG3972" s="381"/>
      <c r="AH3972" s="381"/>
      <c r="AI3972" s="381"/>
      <c r="AJ3972" s="381"/>
      <c r="AK3972" s="381"/>
      <c r="AL3972" s="381"/>
      <c r="AM3972" s="381"/>
    </row>
    <row r="3973" spans="1:39" x14ac:dyDescent="0.35">
      <c r="A3973" s="379"/>
      <c r="B3973" s="379"/>
      <c r="C3973" s="379"/>
      <c r="D3973" s="379"/>
      <c r="E3973" s="379"/>
      <c r="F3973" s="379"/>
      <c r="G3973" s="379"/>
      <c r="H3973" s="379"/>
      <c r="I3973" s="379"/>
      <c r="J3973" s="379"/>
      <c r="K3973" s="379"/>
      <c r="L3973" s="379"/>
      <c r="M3973" s="379"/>
      <c r="N3973" s="379"/>
      <c r="O3973" s="379"/>
      <c r="P3973" s="379"/>
      <c r="Q3973" s="379"/>
      <c r="R3973" s="379"/>
      <c r="S3973" s="379"/>
      <c r="T3973" s="379"/>
      <c r="U3973" s="379"/>
      <c r="V3973" s="379"/>
      <c r="W3973" s="379"/>
      <c r="X3973" s="379"/>
      <c r="Y3973" s="379"/>
      <c r="Z3973" s="379"/>
      <c r="AA3973" s="380"/>
      <c r="AB3973" s="379"/>
      <c r="AC3973" s="379"/>
      <c r="AD3973" s="379"/>
      <c r="AE3973" s="381"/>
      <c r="AF3973" s="105"/>
      <c r="AG3973" s="381"/>
      <c r="AH3973" s="381"/>
      <c r="AI3973" s="381"/>
      <c r="AJ3973" s="381"/>
      <c r="AK3973" s="381"/>
      <c r="AL3973" s="381"/>
      <c r="AM3973" s="381"/>
    </row>
    <row r="3974" spans="1:39" x14ac:dyDescent="0.35">
      <c r="A3974" s="379"/>
      <c r="B3974" s="379"/>
      <c r="C3974" s="379"/>
      <c r="D3974" s="379"/>
      <c r="E3974" s="379"/>
      <c r="F3974" s="379"/>
      <c r="G3974" s="379"/>
      <c r="H3974" s="379"/>
      <c r="I3974" s="379"/>
      <c r="J3974" s="379"/>
      <c r="K3974" s="379"/>
      <c r="L3974" s="379"/>
      <c r="M3974" s="379"/>
      <c r="N3974" s="379"/>
      <c r="O3974" s="379"/>
      <c r="P3974" s="379"/>
      <c r="Q3974" s="379"/>
      <c r="R3974" s="379"/>
      <c r="S3974" s="379"/>
      <c r="T3974" s="379"/>
      <c r="U3974" s="379"/>
      <c r="V3974" s="379"/>
      <c r="W3974" s="379"/>
      <c r="X3974" s="379"/>
      <c r="Y3974" s="379"/>
      <c r="Z3974" s="379"/>
      <c r="AA3974" s="380"/>
      <c r="AB3974" s="379"/>
      <c r="AC3974" s="379"/>
      <c r="AD3974" s="379"/>
      <c r="AE3974" s="381"/>
      <c r="AF3974" s="105"/>
      <c r="AG3974" s="381"/>
      <c r="AH3974" s="381"/>
      <c r="AI3974" s="381"/>
      <c r="AJ3974" s="381"/>
      <c r="AK3974" s="381"/>
      <c r="AL3974" s="381"/>
      <c r="AM3974" s="381"/>
    </row>
    <row r="3975" spans="1:39" x14ac:dyDescent="0.35">
      <c r="A3975" s="379"/>
      <c r="B3975" s="379"/>
      <c r="C3975" s="379"/>
      <c r="D3975" s="379"/>
      <c r="E3975" s="379"/>
      <c r="F3975" s="379"/>
      <c r="G3975" s="379"/>
      <c r="H3975" s="379"/>
      <c r="I3975" s="379"/>
      <c r="J3975" s="379"/>
      <c r="K3975" s="379"/>
      <c r="L3975" s="379"/>
      <c r="M3975" s="379"/>
      <c r="N3975" s="379"/>
      <c r="O3975" s="379"/>
      <c r="P3975" s="379"/>
      <c r="Q3975" s="379"/>
      <c r="R3975" s="379"/>
      <c r="S3975" s="379"/>
      <c r="T3975" s="379"/>
      <c r="U3975" s="379"/>
      <c r="V3975" s="379"/>
      <c r="W3975" s="379"/>
      <c r="X3975" s="379"/>
      <c r="Y3975" s="379"/>
      <c r="Z3975" s="379"/>
      <c r="AA3975" s="380"/>
      <c r="AB3975" s="379"/>
      <c r="AC3975" s="379"/>
      <c r="AD3975" s="379"/>
      <c r="AE3975" s="381"/>
      <c r="AF3975" s="105"/>
      <c r="AG3975" s="381"/>
      <c r="AH3975" s="381"/>
      <c r="AI3975" s="381"/>
      <c r="AJ3975" s="381"/>
      <c r="AK3975" s="381"/>
      <c r="AL3975" s="381"/>
      <c r="AM3975" s="381"/>
    </row>
    <row r="3976" spans="1:39" x14ac:dyDescent="0.35">
      <c r="A3976" s="379"/>
      <c r="B3976" s="379"/>
      <c r="C3976" s="379"/>
      <c r="D3976" s="379"/>
      <c r="E3976" s="379"/>
      <c r="F3976" s="379"/>
      <c r="G3976" s="379"/>
      <c r="H3976" s="379"/>
      <c r="I3976" s="379"/>
      <c r="J3976" s="379"/>
      <c r="K3976" s="379"/>
      <c r="L3976" s="379"/>
      <c r="M3976" s="379"/>
      <c r="N3976" s="379"/>
      <c r="O3976" s="379"/>
      <c r="P3976" s="379"/>
      <c r="Q3976" s="379"/>
      <c r="R3976" s="379"/>
      <c r="S3976" s="379"/>
      <c r="T3976" s="379"/>
      <c r="U3976" s="379"/>
      <c r="V3976" s="379"/>
      <c r="W3976" s="379"/>
      <c r="X3976" s="379"/>
      <c r="Y3976" s="379"/>
      <c r="Z3976" s="379"/>
      <c r="AA3976" s="380"/>
      <c r="AB3976" s="379"/>
      <c r="AC3976" s="379"/>
      <c r="AD3976" s="379"/>
      <c r="AE3976" s="381"/>
      <c r="AF3976" s="105"/>
      <c r="AG3976" s="381"/>
      <c r="AH3976" s="381"/>
      <c r="AI3976" s="381"/>
      <c r="AJ3976" s="381"/>
      <c r="AK3976" s="381"/>
      <c r="AL3976" s="381"/>
      <c r="AM3976" s="381"/>
    </row>
    <row r="3977" spans="1:39" x14ac:dyDescent="0.35">
      <c r="A3977" s="379"/>
      <c r="B3977" s="379"/>
      <c r="C3977" s="379"/>
      <c r="D3977" s="379"/>
      <c r="E3977" s="379"/>
      <c r="F3977" s="379"/>
      <c r="G3977" s="379"/>
      <c r="H3977" s="379"/>
      <c r="I3977" s="379"/>
      <c r="J3977" s="379"/>
      <c r="K3977" s="379"/>
      <c r="L3977" s="379"/>
      <c r="M3977" s="379"/>
      <c r="N3977" s="379"/>
      <c r="O3977" s="379"/>
      <c r="P3977" s="379"/>
      <c r="Q3977" s="379"/>
      <c r="R3977" s="379"/>
      <c r="S3977" s="379"/>
      <c r="T3977" s="379"/>
      <c r="U3977" s="379"/>
      <c r="V3977" s="379"/>
      <c r="W3977" s="379"/>
      <c r="X3977" s="379"/>
      <c r="Y3977" s="379"/>
      <c r="Z3977" s="379"/>
      <c r="AA3977" s="380"/>
      <c r="AB3977" s="379"/>
      <c r="AC3977" s="379"/>
      <c r="AD3977" s="379"/>
      <c r="AE3977" s="381"/>
      <c r="AF3977" s="105"/>
      <c r="AG3977" s="381"/>
      <c r="AH3977" s="381"/>
      <c r="AI3977" s="381"/>
      <c r="AJ3977" s="381"/>
      <c r="AK3977" s="381"/>
      <c r="AL3977" s="381"/>
      <c r="AM3977" s="381"/>
    </row>
    <row r="3978" spans="1:39" x14ac:dyDescent="0.35">
      <c r="A3978" s="379"/>
      <c r="B3978" s="379"/>
      <c r="C3978" s="379"/>
      <c r="D3978" s="379"/>
      <c r="E3978" s="379"/>
      <c r="F3978" s="379"/>
      <c r="G3978" s="379"/>
      <c r="H3978" s="379"/>
      <c r="I3978" s="379"/>
      <c r="J3978" s="379"/>
      <c r="K3978" s="379"/>
      <c r="L3978" s="379"/>
      <c r="M3978" s="379"/>
      <c r="N3978" s="379"/>
      <c r="O3978" s="379"/>
      <c r="P3978" s="379"/>
      <c r="Q3978" s="379"/>
      <c r="R3978" s="379"/>
      <c r="S3978" s="379"/>
      <c r="T3978" s="379"/>
      <c r="U3978" s="379"/>
      <c r="V3978" s="379"/>
      <c r="W3978" s="379"/>
      <c r="X3978" s="379"/>
      <c r="Y3978" s="379"/>
      <c r="Z3978" s="379"/>
      <c r="AA3978" s="380"/>
      <c r="AB3978" s="379"/>
      <c r="AC3978" s="379"/>
      <c r="AD3978" s="379"/>
      <c r="AE3978" s="381"/>
      <c r="AF3978" s="105"/>
      <c r="AG3978" s="381"/>
      <c r="AH3978" s="381"/>
      <c r="AI3978" s="381"/>
      <c r="AJ3978" s="381"/>
      <c r="AK3978" s="381"/>
      <c r="AL3978" s="381"/>
      <c r="AM3978" s="381"/>
    </row>
    <row r="3979" spans="1:39" x14ac:dyDescent="0.35">
      <c r="A3979" s="379"/>
      <c r="B3979" s="379"/>
      <c r="C3979" s="379"/>
      <c r="D3979" s="379"/>
      <c r="E3979" s="379"/>
      <c r="F3979" s="379"/>
      <c r="G3979" s="379"/>
      <c r="H3979" s="379"/>
      <c r="I3979" s="379"/>
      <c r="J3979" s="379"/>
      <c r="K3979" s="379"/>
      <c r="L3979" s="379"/>
      <c r="M3979" s="379"/>
      <c r="N3979" s="379"/>
      <c r="O3979" s="379"/>
      <c r="P3979" s="379"/>
      <c r="Q3979" s="379"/>
      <c r="R3979" s="379"/>
      <c r="S3979" s="379"/>
      <c r="T3979" s="379"/>
      <c r="U3979" s="379"/>
      <c r="V3979" s="379"/>
      <c r="W3979" s="379"/>
      <c r="X3979" s="379"/>
      <c r="Y3979" s="379"/>
      <c r="Z3979" s="379"/>
      <c r="AA3979" s="380"/>
      <c r="AB3979" s="379"/>
      <c r="AC3979" s="379"/>
      <c r="AD3979" s="379"/>
      <c r="AE3979" s="381"/>
      <c r="AF3979" s="105"/>
      <c r="AG3979" s="381"/>
      <c r="AH3979" s="381"/>
      <c r="AI3979" s="381"/>
      <c r="AJ3979" s="381"/>
      <c r="AK3979" s="381"/>
      <c r="AL3979" s="381"/>
      <c r="AM3979" s="381"/>
    </row>
    <row r="3980" spans="1:39" x14ac:dyDescent="0.35">
      <c r="A3980" s="379"/>
      <c r="B3980" s="379"/>
      <c r="C3980" s="379"/>
      <c r="D3980" s="379"/>
      <c r="E3980" s="379"/>
      <c r="F3980" s="379"/>
      <c r="G3980" s="379"/>
      <c r="H3980" s="379"/>
      <c r="I3980" s="379"/>
      <c r="J3980" s="379"/>
      <c r="K3980" s="379"/>
      <c r="L3980" s="379"/>
      <c r="M3980" s="379"/>
      <c r="N3980" s="379"/>
      <c r="O3980" s="379"/>
      <c r="P3980" s="379"/>
      <c r="Q3980" s="379"/>
      <c r="R3980" s="379"/>
      <c r="S3980" s="379"/>
      <c r="T3980" s="379"/>
      <c r="U3980" s="379"/>
      <c r="V3980" s="379"/>
      <c r="W3980" s="379"/>
      <c r="X3980" s="379"/>
      <c r="Y3980" s="379"/>
      <c r="Z3980" s="379"/>
      <c r="AA3980" s="380"/>
      <c r="AB3980" s="379"/>
      <c r="AC3980" s="379"/>
      <c r="AD3980" s="379"/>
      <c r="AE3980" s="381"/>
      <c r="AF3980" s="105"/>
      <c r="AG3980" s="381"/>
      <c r="AH3980" s="381"/>
      <c r="AI3980" s="381"/>
      <c r="AJ3980" s="381"/>
      <c r="AK3980" s="381"/>
      <c r="AL3980" s="381"/>
      <c r="AM3980" s="381"/>
    </row>
    <row r="3981" spans="1:39" x14ac:dyDescent="0.35">
      <c r="A3981" s="379"/>
      <c r="B3981" s="379"/>
      <c r="C3981" s="379"/>
      <c r="D3981" s="379"/>
      <c r="E3981" s="379"/>
      <c r="F3981" s="379"/>
      <c r="G3981" s="379"/>
      <c r="H3981" s="379"/>
      <c r="I3981" s="379"/>
      <c r="J3981" s="379"/>
      <c r="K3981" s="379"/>
      <c r="L3981" s="379"/>
      <c r="M3981" s="379"/>
      <c r="N3981" s="379"/>
      <c r="O3981" s="379"/>
      <c r="P3981" s="379"/>
      <c r="Q3981" s="379"/>
      <c r="R3981" s="379"/>
      <c r="S3981" s="379"/>
      <c r="T3981" s="379"/>
      <c r="U3981" s="379"/>
      <c r="V3981" s="379"/>
      <c r="W3981" s="379"/>
      <c r="X3981" s="379"/>
      <c r="Y3981" s="379"/>
      <c r="Z3981" s="379"/>
      <c r="AA3981" s="380"/>
      <c r="AB3981" s="379"/>
      <c r="AC3981" s="379"/>
      <c r="AD3981" s="379"/>
      <c r="AE3981" s="381"/>
      <c r="AF3981" s="105"/>
      <c r="AG3981" s="381"/>
      <c r="AH3981" s="381"/>
      <c r="AI3981" s="381"/>
      <c r="AJ3981" s="381"/>
      <c r="AK3981" s="381"/>
      <c r="AL3981" s="381"/>
      <c r="AM3981" s="381"/>
    </row>
    <row r="3982" spans="1:39" x14ac:dyDescent="0.35">
      <c r="A3982" s="379"/>
      <c r="B3982" s="379"/>
      <c r="C3982" s="379"/>
      <c r="D3982" s="379"/>
      <c r="E3982" s="379"/>
      <c r="F3982" s="379"/>
      <c r="G3982" s="379"/>
      <c r="H3982" s="379"/>
      <c r="I3982" s="379"/>
      <c r="J3982" s="379"/>
      <c r="K3982" s="379"/>
      <c r="L3982" s="379"/>
      <c r="M3982" s="379"/>
      <c r="N3982" s="379"/>
      <c r="O3982" s="379"/>
      <c r="P3982" s="379"/>
      <c r="Q3982" s="379"/>
      <c r="R3982" s="379"/>
      <c r="S3982" s="379"/>
      <c r="T3982" s="379"/>
      <c r="U3982" s="379"/>
      <c r="V3982" s="379"/>
      <c r="W3982" s="379"/>
      <c r="X3982" s="379"/>
      <c r="Y3982" s="379"/>
      <c r="Z3982" s="379"/>
      <c r="AA3982" s="380"/>
      <c r="AB3982" s="379"/>
      <c r="AC3982" s="379"/>
      <c r="AD3982" s="379"/>
      <c r="AE3982" s="381"/>
      <c r="AF3982" s="105"/>
      <c r="AG3982" s="381"/>
      <c r="AH3982" s="381"/>
      <c r="AI3982" s="381"/>
      <c r="AJ3982" s="381"/>
      <c r="AK3982" s="381"/>
      <c r="AL3982" s="381"/>
      <c r="AM3982" s="381"/>
    </row>
    <row r="3983" spans="1:39" x14ac:dyDescent="0.35">
      <c r="A3983" s="379"/>
      <c r="B3983" s="379"/>
      <c r="C3983" s="379"/>
      <c r="D3983" s="379"/>
      <c r="E3983" s="379"/>
      <c r="F3983" s="379"/>
      <c r="G3983" s="379"/>
      <c r="H3983" s="379"/>
      <c r="I3983" s="379"/>
      <c r="J3983" s="379"/>
      <c r="K3983" s="379"/>
      <c r="L3983" s="379"/>
      <c r="M3983" s="379"/>
      <c r="N3983" s="379"/>
      <c r="O3983" s="379"/>
      <c r="P3983" s="379"/>
      <c r="Q3983" s="379"/>
      <c r="R3983" s="379"/>
      <c r="S3983" s="379"/>
      <c r="T3983" s="379"/>
      <c r="U3983" s="379"/>
      <c r="V3983" s="379"/>
      <c r="W3983" s="379"/>
      <c r="X3983" s="379"/>
      <c r="Y3983" s="379"/>
      <c r="Z3983" s="379"/>
      <c r="AA3983" s="380"/>
      <c r="AB3983" s="379"/>
      <c r="AC3983" s="379"/>
      <c r="AD3983" s="379"/>
      <c r="AE3983" s="381"/>
      <c r="AF3983" s="105"/>
      <c r="AG3983" s="381"/>
      <c r="AH3983" s="381"/>
      <c r="AI3983" s="381"/>
      <c r="AJ3983" s="381"/>
      <c r="AK3983" s="381"/>
      <c r="AL3983" s="381"/>
      <c r="AM3983" s="381"/>
    </row>
    <row r="3984" spans="1:39" x14ac:dyDescent="0.35">
      <c r="A3984" s="379"/>
      <c r="B3984" s="379"/>
      <c r="C3984" s="379"/>
      <c r="D3984" s="379"/>
      <c r="E3984" s="379"/>
      <c r="F3984" s="379"/>
      <c r="G3984" s="379"/>
      <c r="H3984" s="379"/>
      <c r="I3984" s="379"/>
      <c r="J3984" s="379"/>
      <c r="K3984" s="379"/>
      <c r="L3984" s="379"/>
      <c r="M3984" s="379"/>
      <c r="N3984" s="379"/>
      <c r="O3984" s="379"/>
      <c r="P3984" s="379"/>
      <c r="Q3984" s="379"/>
      <c r="R3984" s="379"/>
      <c r="S3984" s="379"/>
      <c r="T3984" s="379"/>
      <c r="U3984" s="379"/>
      <c r="V3984" s="379"/>
      <c r="W3984" s="379"/>
      <c r="X3984" s="379"/>
      <c r="Y3984" s="379"/>
      <c r="Z3984" s="379"/>
      <c r="AA3984" s="380"/>
      <c r="AB3984" s="379"/>
      <c r="AC3984" s="379"/>
      <c r="AD3984" s="379"/>
      <c r="AE3984" s="381"/>
      <c r="AF3984" s="105"/>
      <c r="AG3984" s="381"/>
      <c r="AH3984" s="381"/>
      <c r="AI3984" s="381"/>
      <c r="AJ3984" s="381"/>
      <c r="AK3984" s="381"/>
      <c r="AL3984" s="381"/>
      <c r="AM3984" s="381"/>
    </row>
    <row r="3985" spans="1:39" x14ac:dyDescent="0.35">
      <c r="A3985" s="379"/>
      <c r="B3985" s="379"/>
      <c r="C3985" s="379"/>
      <c r="D3985" s="379"/>
      <c r="E3985" s="379"/>
      <c r="F3985" s="379"/>
      <c r="G3985" s="379"/>
      <c r="H3985" s="379"/>
      <c r="I3985" s="379"/>
      <c r="J3985" s="379"/>
      <c r="K3985" s="379"/>
      <c r="L3985" s="379"/>
      <c r="M3985" s="379"/>
      <c r="N3985" s="379"/>
      <c r="O3985" s="379"/>
      <c r="P3985" s="379"/>
      <c r="Q3985" s="379"/>
      <c r="R3985" s="379"/>
      <c r="S3985" s="379"/>
      <c r="T3985" s="379"/>
      <c r="U3985" s="379"/>
      <c r="V3985" s="379"/>
      <c r="W3985" s="379"/>
      <c r="X3985" s="379"/>
      <c r="Y3985" s="379"/>
      <c r="Z3985" s="379"/>
      <c r="AA3985" s="380"/>
      <c r="AB3985" s="379"/>
      <c r="AC3985" s="379"/>
      <c r="AD3985" s="379"/>
      <c r="AE3985" s="381"/>
      <c r="AF3985" s="105"/>
      <c r="AG3985" s="381"/>
      <c r="AH3985" s="381"/>
      <c r="AI3985" s="381"/>
      <c r="AJ3985" s="381"/>
      <c r="AK3985" s="381"/>
      <c r="AL3985" s="381"/>
      <c r="AM3985" s="381"/>
    </row>
    <row r="3986" spans="1:39" x14ac:dyDescent="0.35">
      <c r="A3986" s="379"/>
      <c r="B3986" s="379"/>
      <c r="C3986" s="379"/>
      <c r="D3986" s="379"/>
      <c r="E3986" s="379"/>
      <c r="F3986" s="379"/>
      <c r="G3986" s="379"/>
      <c r="H3986" s="379"/>
      <c r="I3986" s="379"/>
      <c r="J3986" s="379"/>
      <c r="K3986" s="379"/>
      <c r="L3986" s="379"/>
      <c r="M3986" s="379"/>
      <c r="N3986" s="379"/>
      <c r="O3986" s="379"/>
      <c r="P3986" s="379"/>
      <c r="Q3986" s="379"/>
      <c r="R3986" s="379"/>
      <c r="S3986" s="379"/>
      <c r="T3986" s="379"/>
      <c r="U3986" s="379"/>
      <c r="V3986" s="379"/>
      <c r="W3986" s="379"/>
      <c r="X3986" s="379"/>
      <c r="Y3986" s="379"/>
      <c r="Z3986" s="379"/>
      <c r="AA3986" s="380"/>
      <c r="AB3986" s="379"/>
      <c r="AC3986" s="379"/>
      <c r="AD3986" s="379"/>
      <c r="AE3986" s="381"/>
      <c r="AF3986" s="105"/>
      <c r="AG3986" s="381"/>
      <c r="AH3986" s="381"/>
      <c r="AI3986" s="381"/>
      <c r="AJ3986" s="381"/>
      <c r="AK3986" s="381"/>
      <c r="AL3986" s="381"/>
      <c r="AM3986" s="381"/>
    </row>
    <row r="3987" spans="1:39" x14ac:dyDescent="0.35">
      <c r="A3987" s="379"/>
      <c r="B3987" s="379"/>
      <c r="C3987" s="379"/>
      <c r="D3987" s="379"/>
      <c r="E3987" s="379"/>
      <c r="F3987" s="379"/>
      <c r="G3987" s="379"/>
      <c r="H3987" s="379"/>
      <c r="I3987" s="379"/>
      <c r="J3987" s="379"/>
      <c r="K3987" s="379"/>
      <c r="L3987" s="379"/>
      <c r="M3987" s="379"/>
      <c r="N3987" s="379"/>
      <c r="O3987" s="379"/>
      <c r="P3987" s="379"/>
      <c r="Q3987" s="379"/>
      <c r="R3987" s="379"/>
      <c r="S3987" s="379"/>
      <c r="T3987" s="379"/>
      <c r="U3987" s="379"/>
      <c r="V3987" s="379"/>
      <c r="W3987" s="379"/>
      <c r="X3987" s="379"/>
      <c r="Y3987" s="379"/>
      <c r="Z3987" s="379"/>
      <c r="AA3987" s="380"/>
      <c r="AB3987" s="379"/>
      <c r="AC3987" s="379"/>
      <c r="AD3987" s="379"/>
      <c r="AE3987" s="381"/>
      <c r="AF3987" s="105"/>
      <c r="AG3987" s="381"/>
      <c r="AH3987" s="381"/>
      <c r="AI3987" s="381"/>
      <c r="AJ3987" s="381"/>
      <c r="AK3987" s="381"/>
      <c r="AL3987" s="381"/>
      <c r="AM3987" s="381"/>
    </row>
    <row r="3988" spans="1:39" x14ac:dyDescent="0.35">
      <c r="A3988" s="379"/>
      <c r="B3988" s="379"/>
      <c r="C3988" s="379"/>
      <c r="D3988" s="379"/>
      <c r="E3988" s="379"/>
      <c r="F3988" s="379"/>
      <c r="G3988" s="379"/>
      <c r="H3988" s="379"/>
      <c r="I3988" s="379"/>
      <c r="J3988" s="379"/>
      <c r="K3988" s="379"/>
      <c r="L3988" s="379"/>
      <c r="M3988" s="379"/>
      <c r="N3988" s="379"/>
      <c r="O3988" s="379"/>
      <c r="P3988" s="379"/>
      <c r="Q3988" s="379"/>
      <c r="R3988" s="379"/>
      <c r="S3988" s="379"/>
      <c r="T3988" s="379"/>
      <c r="U3988" s="379"/>
      <c r="V3988" s="379"/>
      <c r="W3988" s="379"/>
      <c r="X3988" s="379"/>
      <c r="Y3988" s="379"/>
      <c r="Z3988" s="379"/>
      <c r="AA3988" s="380"/>
      <c r="AB3988" s="379"/>
      <c r="AC3988" s="379"/>
      <c r="AD3988" s="379"/>
      <c r="AE3988" s="381"/>
      <c r="AF3988" s="105"/>
      <c r="AG3988" s="381"/>
      <c r="AH3988" s="381"/>
      <c r="AI3988" s="381"/>
      <c r="AJ3988" s="381"/>
      <c r="AK3988" s="381"/>
      <c r="AL3988" s="381"/>
      <c r="AM3988" s="381"/>
    </row>
    <row r="3989" spans="1:39" x14ac:dyDescent="0.35">
      <c r="A3989" s="379"/>
      <c r="B3989" s="379"/>
      <c r="C3989" s="379"/>
      <c r="D3989" s="379"/>
      <c r="E3989" s="379"/>
      <c r="F3989" s="379"/>
      <c r="G3989" s="379"/>
      <c r="H3989" s="379"/>
      <c r="I3989" s="379"/>
      <c r="J3989" s="379"/>
      <c r="K3989" s="379"/>
      <c r="L3989" s="379"/>
      <c r="M3989" s="379"/>
      <c r="N3989" s="379"/>
      <c r="O3989" s="379"/>
      <c r="P3989" s="379"/>
      <c r="Q3989" s="379"/>
      <c r="R3989" s="379"/>
      <c r="S3989" s="379"/>
      <c r="T3989" s="379"/>
      <c r="U3989" s="379"/>
      <c r="V3989" s="379"/>
      <c r="W3989" s="379"/>
      <c r="X3989" s="379"/>
      <c r="Y3989" s="379"/>
      <c r="Z3989" s="379"/>
      <c r="AA3989" s="380"/>
      <c r="AB3989" s="379"/>
      <c r="AC3989" s="379"/>
      <c r="AD3989" s="379"/>
      <c r="AE3989" s="381"/>
      <c r="AF3989" s="105"/>
      <c r="AG3989" s="381"/>
      <c r="AH3989" s="381"/>
      <c r="AI3989" s="381"/>
      <c r="AJ3989" s="381"/>
      <c r="AK3989" s="381"/>
      <c r="AL3989" s="381"/>
      <c r="AM3989" s="381"/>
    </row>
    <row r="3990" spans="1:39" x14ac:dyDescent="0.35">
      <c r="A3990" s="379"/>
      <c r="B3990" s="379"/>
      <c r="C3990" s="379"/>
      <c r="D3990" s="379"/>
      <c r="E3990" s="379"/>
      <c r="F3990" s="379"/>
      <c r="G3990" s="379"/>
      <c r="H3990" s="379"/>
      <c r="I3990" s="379"/>
      <c r="J3990" s="379"/>
      <c r="K3990" s="379"/>
      <c r="L3990" s="379"/>
      <c r="M3990" s="379"/>
      <c r="N3990" s="379"/>
      <c r="O3990" s="379"/>
      <c r="P3990" s="379"/>
      <c r="Q3990" s="379"/>
      <c r="R3990" s="379"/>
      <c r="S3990" s="379"/>
      <c r="T3990" s="379"/>
      <c r="U3990" s="379"/>
      <c r="V3990" s="379"/>
      <c r="W3990" s="379"/>
      <c r="X3990" s="379"/>
      <c r="Y3990" s="379"/>
      <c r="Z3990" s="379"/>
      <c r="AA3990" s="380"/>
      <c r="AB3990" s="379"/>
      <c r="AC3990" s="379"/>
      <c r="AD3990" s="379"/>
      <c r="AE3990" s="381"/>
      <c r="AF3990" s="105"/>
      <c r="AG3990" s="381"/>
      <c r="AH3990" s="381"/>
      <c r="AI3990" s="381"/>
      <c r="AJ3990" s="381"/>
      <c r="AK3990" s="381"/>
      <c r="AL3990" s="381"/>
      <c r="AM3990" s="381"/>
    </row>
    <row r="3991" spans="1:39" x14ac:dyDescent="0.35">
      <c r="A3991" s="379"/>
      <c r="B3991" s="379"/>
      <c r="C3991" s="379"/>
      <c r="D3991" s="379"/>
      <c r="E3991" s="379"/>
      <c r="F3991" s="379"/>
      <c r="G3991" s="379"/>
      <c r="H3991" s="379"/>
      <c r="I3991" s="379"/>
      <c r="J3991" s="379"/>
      <c r="K3991" s="379"/>
      <c r="L3991" s="379"/>
      <c r="M3991" s="379"/>
      <c r="N3991" s="379"/>
      <c r="O3991" s="379"/>
      <c r="P3991" s="379"/>
      <c r="Q3991" s="379"/>
      <c r="R3991" s="379"/>
      <c r="S3991" s="379"/>
      <c r="T3991" s="379"/>
      <c r="U3991" s="379"/>
      <c r="V3991" s="379"/>
      <c r="W3991" s="379"/>
      <c r="X3991" s="379"/>
      <c r="Y3991" s="379"/>
      <c r="Z3991" s="379"/>
      <c r="AA3991" s="380"/>
      <c r="AB3991" s="379"/>
      <c r="AC3991" s="379"/>
      <c r="AD3991" s="379"/>
      <c r="AE3991" s="381"/>
      <c r="AF3991" s="105"/>
      <c r="AG3991" s="381"/>
      <c r="AH3991" s="381"/>
      <c r="AI3991" s="381"/>
      <c r="AJ3991" s="381"/>
      <c r="AK3991" s="381"/>
      <c r="AL3991" s="381"/>
      <c r="AM3991" s="381"/>
    </row>
    <row r="3992" spans="1:39" x14ac:dyDescent="0.35">
      <c r="A3992" s="379"/>
      <c r="B3992" s="379"/>
      <c r="C3992" s="379"/>
      <c r="D3992" s="379"/>
      <c r="E3992" s="379"/>
      <c r="F3992" s="379"/>
      <c r="G3992" s="379"/>
      <c r="H3992" s="379"/>
      <c r="I3992" s="379"/>
      <c r="J3992" s="379"/>
      <c r="K3992" s="379"/>
      <c r="L3992" s="379"/>
      <c r="M3992" s="379"/>
      <c r="N3992" s="379"/>
      <c r="O3992" s="379"/>
      <c r="P3992" s="379"/>
      <c r="Q3992" s="379"/>
      <c r="R3992" s="379"/>
      <c r="S3992" s="379"/>
      <c r="T3992" s="379"/>
      <c r="U3992" s="379"/>
      <c r="V3992" s="379"/>
      <c r="W3992" s="379"/>
      <c r="X3992" s="379"/>
      <c r="Y3992" s="379"/>
      <c r="Z3992" s="379"/>
      <c r="AA3992" s="380"/>
      <c r="AB3992" s="379"/>
      <c r="AC3992" s="379"/>
      <c r="AD3992" s="379"/>
      <c r="AE3992" s="381"/>
      <c r="AF3992" s="105"/>
      <c r="AG3992" s="381"/>
      <c r="AH3992" s="381"/>
      <c r="AI3992" s="381"/>
      <c r="AJ3992" s="381"/>
      <c r="AK3992" s="381"/>
      <c r="AL3992" s="381"/>
      <c r="AM3992" s="381"/>
    </row>
    <row r="3993" spans="1:39" x14ac:dyDescent="0.35">
      <c r="A3993" s="379"/>
      <c r="B3993" s="379"/>
      <c r="C3993" s="379"/>
      <c r="D3993" s="379"/>
      <c r="E3993" s="379"/>
      <c r="F3993" s="379"/>
      <c r="G3993" s="379"/>
      <c r="H3993" s="379"/>
      <c r="I3993" s="379"/>
      <c r="J3993" s="379"/>
      <c r="K3993" s="379"/>
      <c r="L3993" s="379"/>
      <c r="M3993" s="379"/>
      <c r="N3993" s="379"/>
      <c r="O3993" s="379"/>
      <c r="P3993" s="379"/>
      <c r="Q3993" s="379"/>
      <c r="R3993" s="379"/>
      <c r="S3993" s="379"/>
      <c r="T3993" s="379"/>
      <c r="U3993" s="379"/>
      <c r="V3993" s="379"/>
      <c r="W3993" s="379"/>
      <c r="X3993" s="379"/>
      <c r="Y3993" s="379"/>
      <c r="Z3993" s="379"/>
      <c r="AA3993" s="380"/>
      <c r="AB3993" s="379"/>
      <c r="AC3993" s="379"/>
      <c r="AD3993" s="379"/>
      <c r="AE3993" s="381"/>
      <c r="AF3993" s="105"/>
      <c r="AG3993" s="381"/>
      <c r="AH3993" s="381"/>
      <c r="AI3993" s="381"/>
      <c r="AJ3993" s="381"/>
      <c r="AK3993" s="381"/>
      <c r="AL3993" s="381"/>
      <c r="AM3993" s="381"/>
    </row>
    <row r="3994" spans="1:39" x14ac:dyDescent="0.35">
      <c r="A3994" s="379"/>
      <c r="B3994" s="379"/>
      <c r="C3994" s="379"/>
      <c r="D3994" s="379"/>
      <c r="E3994" s="379"/>
      <c r="F3994" s="379"/>
      <c r="G3994" s="379"/>
      <c r="H3994" s="379"/>
      <c r="I3994" s="379"/>
      <c r="J3994" s="379"/>
      <c r="K3994" s="379"/>
      <c r="L3994" s="379"/>
      <c r="M3994" s="379"/>
      <c r="N3994" s="379"/>
      <c r="O3994" s="379"/>
      <c r="P3994" s="379"/>
      <c r="Q3994" s="379"/>
      <c r="R3994" s="379"/>
      <c r="S3994" s="379"/>
      <c r="T3994" s="379"/>
      <c r="U3994" s="379"/>
      <c r="V3994" s="379"/>
      <c r="W3994" s="379"/>
      <c r="X3994" s="379"/>
      <c r="Y3994" s="379"/>
      <c r="Z3994" s="379"/>
      <c r="AA3994" s="380"/>
      <c r="AB3994" s="379"/>
      <c r="AC3994" s="379"/>
      <c r="AD3994" s="379"/>
      <c r="AE3994" s="381"/>
      <c r="AF3994" s="105"/>
      <c r="AG3994" s="381"/>
      <c r="AH3994" s="381"/>
      <c r="AI3994" s="381"/>
      <c r="AJ3994" s="381"/>
      <c r="AK3994" s="381"/>
      <c r="AL3994" s="381"/>
      <c r="AM3994" s="381"/>
    </row>
    <row r="3995" spans="1:39" x14ac:dyDescent="0.35">
      <c r="A3995" s="379"/>
      <c r="B3995" s="379"/>
      <c r="C3995" s="379"/>
      <c r="D3995" s="379"/>
      <c r="E3995" s="379"/>
      <c r="F3995" s="379"/>
      <c r="G3995" s="379"/>
      <c r="H3995" s="379"/>
      <c r="I3995" s="379"/>
      <c r="J3995" s="379"/>
      <c r="K3995" s="379"/>
      <c r="L3995" s="379"/>
      <c r="M3995" s="379"/>
      <c r="N3995" s="379"/>
      <c r="O3995" s="379"/>
      <c r="P3995" s="379"/>
      <c r="Q3995" s="379"/>
      <c r="R3995" s="379"/>
      <c r="S3995" s="379"/>
      <c r="T3995" s="379"/>
      <c r="U3995" s="379"/>
      <c r="V3995" s="379"/>
      <c r="W3995" s="379"/>
      <c r="X3995" s="379"/>
      <c r="Y3995" s="379"/>
      <c r="Z3995" s="379"/>
      <c r="AA3995" s="380"/>
      <c r="AB3995" s="379"/>
      <c r="AC3995" s="379"/>
      <c r="AD3995" s="379"/>
      <c r="AE3995" s="381"/>
      <c r="AF3995" s="105"/>
      <c r="AG3995" s="381"/>
      <c r="AH3995" s="381"/>
      <c r="AI3995" s="381"/>
      <c r="AJ3995" s="381"/>
      <c r="AK3995" s="381"/>
      <c r="AL3995" s="381"/>
      <c r="AM3995" s="381"/>
    </row>
    <row r="3996" spans="1:39" x14ac:dyDescent="0.35">
      <c r="A3996" s="379"/>
      <c r="B3996" s="379"/>
      <c r="C3996" s="379"/>
      <c r="D3996" s="379"/>
      <c r="E3996" s="379"/>
      <c r="F3996" s="379"/>
      <c r="G3996" s="379"/>
      <c r="H3996" s="379"/>
      <c r="I3996" s="379"/>
      <c r="J3996" s="379"/>
      <c r="K3996" s="379"/>
      <c r="L3996" s="379"/>
      <c r="M3996" s="379"/>
      <c r="N3996" s="379"/>
      <c r="O3996" s="379"/>
      <c r="P3996" s="379"/>
      <c r="Q3996" s="379"/>
      <c r="R3996" s="379"/>
      <c r="S3996" s="379"/>
      <c r="T3996" s="379"/>
      <c r="U3996" s="379"/>
      <c r="V3996" s="379"/>
      <c r="W3996" s="379"/>
      <c r="X3996" s="379"/>
      <c r="Y3996" s="379"/>
      <c r="Z3996" s="379"/>
      <c r="AA3996" s="380"/>
      <c r="AB3996" s="379"/>
      <c r="AC3996" s="379"/>
      <c r="AD3996" s="379"/>
      <c r="AE3996" s="381"/>
      <c r="AF3996" s="105"/>
      <c r="AG3996" s="381"/>
      <c r="AH3996" s="381"/>
      <c r="AI3996" s="381"/>
      <c r="AJ3996" s="381"/>
      <c r="AK3996" s="381"/>
      <c r="AL3996" s="381"/>
      <c r="AM3996" s="381"/>
    </row>
    <row r="3997" spans="1:39" x14ac:dyDescent="0.35">
      <c r="A3997" s="379"/>
      <c r="B3997" s="379"/>
      <c r="C3997" s="379"/>
      <c r="D3997" s="379"/>
      <c r="E3997" s="379"/>
      <c r="F3997" s="379"/>
      <c r="G3997" s="379"/>
      <c r="H3997" s="379"/>
      <c r="I3997" s="379"/>
      <c r="J3997" s="379"/>
      <c r="K3997" s="379"/>
      <c r="L3997" s="379"/>
      <c r="M3997" s="379"/>
      <c r="N3997" s="379"/>
      <c r="O3997" s="379"/>
      <c r="P3997" s="379"/>
      <c r="Q3997" s="379"/>
      <c r="R3997" s="379"/>
      <c r="S3997" s="379"/>
      <c r="T3997" s="379"/>
      <c r="U3997" s="379"/>
      <c r="V3997" s="379"/>
      <c r="W3997" s="379"/>
      <c r="X3997" s="379"/>
      <c r="Y3997" s="379"/>
      <c r="Z3997" s="379"/>
      <c r="AA3997" s="380"/>
      <c r="AB3997" s="379"/>
      <c r="AC3997" s="379"/>
      <c r="AD3997" s="379"/>
      <c r="AE3997" s="381"/>
      <c r="AF3997" s="105"/>
      <c r="AG3997" s="381"/>
      <c r="AH3997" s="381"/>
      <c r="AI3997" s="381"/>
      <c r="AJ3997" s="381"/>
      <c r="AK3997" s="381"/>
      <c r="AL3997" s="381"/>
      <c r="AM3997" s="381"/>
    </row>
    <row r="3998" spans="1:39" x14ac:dyDescent="0.35">
      <c r="A3998" s="379"/>
      <c r="B3998" s="379"/>
      <c r="C3998" s="379"/>
      <c r="D3998" s="379"/>
      <c r="E3998" s="379"/>
      <c r="F3998" s="379"/>
      <c r="G3998" s="379"/>
      <c r="H3998" s="379"/>
      <c r="I3998" s="379"/>
      <c r="J3998" s="379"/>
      <c r="K3998" s="379"/>
      <c r="L3998" s="379"/>
      <c r="M3998" s="379"/>
      <c r="N3998" s="379"/>
      <c r="O3998" s="379"/>
      <c r="P3998" s="379"/>
      <c r="Q3998" s="379"/>
      <c r="R3998" s="379"/>
      <c r="S3998" s="379"/>
      <c r="T3998" s="379"/>
      <c r="U3998" s="379"/>
      <c r="V3998" s="379"/>
      <c r="W3998" s="379"/>
      <c r="X3998" s="379"/>
      <c r="Y3998" s="379"/>
      <c r="Z3998" s="379"/>
      <c r="AA3998" s="380"/>
      <c r="AB3998" s="379"/>
      <c r="AC3998" s="379"/>
      <c r="AD3998" s="379"/>
      <c r="AE3998" s="381"/>
      <c r="AF3998" s="105"/>
      <c r="AG3998" s="381"/>
      <c r="AH3998" s="381"/>
      <c r="AI3998" s="381"/>
      <c r="AJ3998" s="381"/>
      <c r="AK3998" s="381"/>
      <c r="AL3998" s="381"/>
      <c r="AM3998" s="381"/>
    </row>
    <row r="3999" spans="1:39" x14ac:dyDescent="0.35">
      <c r="A3999" s="379"/>
      <c r="B3999" s="379"/>
      <c r="C3999" s="379"/>
      <c r="D3999" s="379"/>
      <c r="E3999" s="379"/>
      <c r="F3999" s="379"/>
      <c r="G3999" s="379"/>
      <c r="H3999" s="379"/>
      <c r="I3999" s="379"/>
      <c r="J3999" s="379"/>
      <c r="K3999" s="379"/>
      <c r="L3999" s="379"/>
      <c r="M3999" s="379"/>
      <c r="N3999" s="379"/>
      <c r="O3999" s="379"/>
      <c r="P3999" s="379"/>
      <c r="Q3999" s="379"/>
      <c r="R3999" s="379"/>
      <c r="S3999" s="379"/>
      <c r="T3999" s="379"/>
      <c r="U3999" s="379"/>
      <c r="V3999" s="379"/>
      <c r="W3999" s="379"/>
      <c r="X3999" s="379"/>
      <c r="Y3999" s="379"/>
      <c r="Z3999" s="379"/>
      <c r="AA3999" s="380"/>
      <c r="AB3999" s="379"/>
      <c r="AC3999" s="379"/>
      <c r="AD3999" s="379"/>
      <c r="AE3999" s="381"/>
      <c r="AF3999" s="105"/>
      <c r="AG3999" s="381"/>
      <c r="AH3999" s="381"/>
      <c r="AI3999" s="381"/>
      <c r="AJ3999" s="381"/>
      <c r="AK3999" s="381"/>
      <c r="AL3999" s="381"/>
      <c r="AM3999" s="381"/>
    </row>
    <row r="4000" spans="1:39" x14ac:dyDescent="0.35">
      <c r="A4000" s="379"/>
      <c r="B4000" s="379"/>
      <c r="C4000" s="379"/>
      <c r="D4000" s="379"/>
      <c r="E4000" s="379"/>
      <c r="F4000" s="379"/>
      <c r="G4000" s="379"/>
      <c r="H4000" s="379"/>
      <c r="I4000" s="379"/>
      <c r="J4000" s="379"/>
      <c r="K4000" s="379"/>
      <c r="L4000" s="379"/>
      <c r="M4000" s="379"/>
      <c r="N4000" s="379"/>
      <c r="O4000" s="379"/>
      <c r="P4000" s="379"/>
      <c r="Q4000" s="379"/>
      <c r="R4000" s="379"/>
      <c r="S4000" s="379"/>
      <c r="T4000" s="379"/>
      <c r="U4000" s="379"/>
      <c r="V4000" s="379"/>
      <c r="W4000" s="379"/>
      <c r="X4000" s="379"/>
      <c r="Y4000" s="379"/>
      <c r="Z4000" s="379"/>
      <c r="AA4000" s="380"/>
      <c r="AB4000" s="379"/>
      <c r="AC4000" s="379"/>
      <c r="AD4000" s="379"/>
      <c r="AE4000" s="381"/>
      <c r="AF4000" s="105"/>
      <c r="AG4000" s="381"/>
      <c r="AH4000" s="381"/>
      <c r="AI4000" s="381"/>
      <c r="AJ4000" s="381"/>
      <c r="AK4000" s="381"/>
      <c r="AL4000" s="381"/>
      <c r="AM4000" s="381"/>
    </row>
    <row r="4001" spans="1:39" x14ac:dyDescent="0.35">
      <c r="A4001" s="379"/>
      <c r="B4001" s="379"/>
      <c r="C4001" s="379"/>
      <c r="D4001" s="379"/>
      <c r="E4001" s="379"/>
      <c r="F4001" s="379"/>
      <c r="G4001" s="379"/>
      <c r="H4001" s="379"/>
      <c r="I4001" s="379"/>
      <c r="J4001" s="379"/>
      <c r="K4001" s="379"/>
      <c r="L4001" s="379"/>
      <c r="M4001" s="379"/>
      <c r="N4001" s="379"/>
      <c r="O4001" s="379"/>
      <c r="P4001" s="379"/>
      <c r="Q4001" s="379"/>
      <c r="R4001" s="379"/>
      <c r="S4001" s="379"/>
      <c r="T4001" s="379"/>
      <c r="U4001" s="379"/>
      <c r="V4001" s="379"/>
      <c r="W4001" s="379"/>
      <c r="X4001" s="379"/>
      <c r="Y4001" s="379"/>
      <c r="Z4001" s="379"/>
      <c r="AA4001" s="380"/>
      <c r="AB4001" s="379"/>
      <c r="AC4001" s="379"/>
      <c r="AD4001" s="379"/>
      <c r="AE4001" s="381"/>
      <c r="AF4001" s="105"/>
      <c r="AG4001" s="381"/>
      <c r="AH4001" s="381"/>
      <c r="AI4001" s="381"/>
      <c r="AJ4001" s="381"/>
      <c r="AK4001" s="381"/>
      <c r="AL4001" s="381"/>
      <c r="AM4001" s="381"/>
    </row>
    <row r="4002" spans="1:39" x14ac:dyDescent="0.35">
      <c r="A4002" s="379"/>
      <c r="B4002" s="379"/>
      <c r="C4002" s="379"/>
      <c r="D4002" s="379"/>
      <c r="E4002" s="379"/>
      <c r="F4002" s="379"/>
      <c r="G4002" s="379"/>
      <c r="H4002" s="379"/>
      <c r="I4002" s="379"/>
      <c r="J4002" s="379"/>
      <c r="K4002" s="379"/>
      <c r="L4002" s="379"/>
      <c r="M4002" s="379"/>
      <c r="N4002" s="379"/>
      <c r="O4002" s="379"/>
      <c r="P4002" s="379"/>
      <c r="Q4002" s="379"/>
      <c r="R4002" s="379"/>
      <c r="S4002" s="379"/>
      <c r="T4002" s="379"/>
      <c r="U4002" s="379"/>
      <c r="V4002" s="379"/>
      <c r="W4002" s="379"/>
      <c r="X4002" s="379"/>
      <c r="Y4002" s="379"/>
      <c r="Z4002" s="379"/>
      <c r="AA4002" s="380"/>
      <c r="AB4002" s="379"/>
      <c r="AC4002" s="379"/>
      <c r="AD4002" s="379"/>
      <c r="AE4002" s="381"/>
      <c r="AF4002" s="105"/>
      <c r="AG4002" s="381"/>
      <c r="AH4002" s="381"/>
      <c r="AI4002" s="381"/>
      <c r="AJ4002" s="381"/>
      <c r="AK4002" s="381"/>
      <c r="AL4002" s="381"/>
      <c r="AM4002" s="381"/>
    </row>
    <row r="4003" spans="1:39" x14ac:dyDescent="0.35">
      <c r="A4003" s="379"/>
      <c r="B4003" s="379"/>
      <c r="C4003" s="379"/>
      <c r="D4003" s="379"/>
      <c r="E4003" s="379"/>
      <c r="F4003" s="379"/>
      <c r="G4003" s="379"/>
      <c r="H4003" s="379"/>
      <c r="I4003" s="379"/>
      <c r="J4003" s="379"/>
      <c r="K4003" s="379"/>
      <c r="L4003" s="379"/>
      <c r="M4003" s="379"/>
      <c r="N4003" s="379"/>
      <c r="O4003" s="379"/>
      <c r="P4003" s="379"/>
      <c r="Q4003" s="379"/>
      <c r="R4003" s="379"/>
      <c r="S4003" s="379"/>
      <c r="T4003" s="379"/>
      <c r="U4003" s="379"/>
      <c r="V4003" s="379"/>
      <c r="W4003" s="379"/>
      <c r="X4003" s="379"/>
      <c r="Y4003" s="379"/>
      <c r="Z4003" s="379"/>
      <c r="AA4003" s="380"/>
      <c r="AB4003" s="379"/>
      <c r="AC4003" s="379"/>
      <c r="AD4003" s="379"/>
      <c r="AE4003" s="381"/>
      <c r="AF4003" s="105"/>
      <c r="AG4003" s="381"/>
      <c r="AH4003" s="381"/>
      <c r="AI4003" s="381"/>
      <c r="AJ4003" s="381"/>
      <c r="AK4003" s="381"/>
      <c r="AL4003" s="381"/>
      <c r="AM4003" s="381"/>
    </row>
    <row r="4004" spans="1:39" x14ac:dyDescent="0.35">
      <c r="A4004" s="379"/>
      <c r="B4004" s="379"/>
      <c r="C4004" s="379"/>
      <c r="D4004" s="379"/>
      <c r="E4004" s="379"/>
      <c r="F4004" s="379"/>
      <c r="G4004" s="379"/>
      <c r="H4004" s="379"/>
      <c r="I4004" s="379"/>
      <c r="J4004" s="379"/>
      <c r="K4004" s="379"/>
      <c r="L4004" s="379"/>
      <c r="M4004" s="379"/>
      <c r="N4004" s="379"/>
      <c r="O4004" s="379"/>
      <c r="P4004" s="379"/>
      <c r="Q4004" s="379"/>
      <c r="R4004" s="379"/>
      <c r="S4004" s="379"/>
      <c r="T4004" s="379"/>
      <c r="U4004" s="379"/>
      <c r="V4004" s="379"/>
      <c r="W4004" s="379"/>
      <c r="X4004" s="379"/>
      <c r="Y4004" s="379"/>
      <c r="Z4004" s="379"/>
      <c r="AA4004" s="380"/>
      <c r="AB4004" s="379"/>
      <c r="AC4004" s="379"/>
      <c r="AD4004" s="379"/>
      <c r="AE4004" s="381"/>
      <c r="AF4004" s="105"/>
      <c r="AG4004" s="381"/>
      <c r="AH4004" s="381"/>
      <c r="AI4004" s="381"/>
      <c r="AJ4004" s="381"/>
      <c r="AK4004" s="381"/>
      <c r="AL4004" s="381"/>
      <c r="AM4004" s="381"/>
    </row>
    <row r="4005" spans="1:39" x14ac:dyDescent="0.35">
      <c r="A4005" s="379"/>
      <c r="B4005" s="379"/>
      <c r="C4005" s="379"/>
      <c r="D4005" s="379"/>
      <c r="E4005" s="379"/>
      <c r="F4005" s="379"/>
      <c r="G4005" s="379"/>
      <c r="H4005" s="379"/>
      <c r="I4005" s="379"/>
      <c r="J4005" s="379"/>
      <c r="K4005" s="379"/>
      <c r="L4005" s="379"/>
      <c r="M4005" s="379"/>
      <c r="N4005" s="379"/>
      <c r="O4005" s="379"/>
      <c r="P4005" s="379"/>
      <c r="Q4005" s="379"/>
      <c r="R4005" s="379"/>
      <c r="S4005" s="379"/>
      <c r="T4005" s="379"/>
      <c r="U4005" s="379"/>
      <c r="V4005" s="379"/>
      <c r="W4005" s="379"/>
      <c r="X4005" s="379"/>
      <c r="Y4005" s="379"/>
      <c r="Z4005" s="379"/>
      <c r="AA4005" s="380"/>
      <c r="AB4005" s="379"/>
      <c r="AC4005" s="379"/>
      <c r="AD4005" s="379"/>
      <c r="AE4005" s="381"/>
      <c r="AF4005" s="105"/>
      <c r="AG4005" s="381"/>
      <c r="AH4005" s="381"/>
      <c r="AI4005" s="381"/>
      <c r="AJ4005" s="381"/>
      <c r="AK4005" s="381"/>
      <c r="AL4005" s="381"/>
      <c r="AM4005" s="381"/>
    </row>
    <row r="4006" spans="1:39" x14ac:dyDescent="0.35">
      <c r="A4006" s="379"/>
      <c r="B4006" s="379"/>
      <c r="C4006" s="379"/>
      <c r="D4006" s="379"/>
      <c r="E4006" s="379"/>
      <c r="F4006" s="379"/>
      <c r="G4006" s="379"/>
      <c r="H4006" s="379"/>
      <c r="I4006" s="379"/>
      <c r="J4006" s="379"/>
      <c r="K4006" s="379"/>
      <c r="L4006" s="379"/>
      <c r="M4006" s="379"/>
      <c r="N4006" s="379"/>
      <c r="O4006" s="379"/>
      <c r="P4006" s="379"/>
      <c r="Q4006" s="379"/>
      <c r="R4006" s="379"/>
      <c r="S4006" s="379"/>
      <c r="T4006" s="379"/>
      <c r="U4006" s="379"/>
      <c r="V4006" s="379"/>
      <c r="W4006" s="379"/>
      <c r="X4006" s="379"/>
      <c r="Y4006" s="379"/>
      <c r="Z4006" s="379"/>
      <c r="AA4006" s="380"/>
      <c r="AB4006" s="379"/>
      <c r="AC4006" s="379"/>
      <c r="AD4006" s="379"/>
      <c r="AE4006" s="381"/>
      <c r="AF4006" s="105"/>
      <c r="AG4006" s="381"/>
      <c r="AH4006" s="381"/>
      <c r="AI4006" s="381"/>
      <c r="AJ4006" s="381"/>
      <c r="AK4006" s="381"/>
      <c r="AL4006" s="381"/>
      <c r="AM4006" s="381"/>
    </row>
    <row r="4007" spans="1:39" x14ac:dyDescent="0.35">
      <c r="A4007" s="379"/>
      <c r="B4007" s="379"/>
      <c r="C4007" s="379"/>
      <c r="D4007" s="379"/>
      <c r="E4007" s="379"/>
      <c r="F4007" s="379"/>
      <c r="G4007" s="379"/>
      <c r="H4007" s="379"/>
      <c r="I4007" s="379"/>
      <c r="J4007" s="379"/>
      <c r="K4007" s="379"/>
      <c r="L4007" s="379"/>
      <c r="M4007" s="379"/>
      <c r="N4007" s="379"/>
      <c r="O4007" s="379"/>
      <c r="P4007" s="379"/>
      <c r="Q4007" s="379"/>
      <c r="R4007" s="379"/>
      <c r="S4007" s="379"/>
      <c r="T4007" s="379"/>
      <c r="U4007" s="379"/>
      <c r="V4007" s="379"/>
      <c r="W4007" s="379"/>
      <c r="X4007" s="379"/>
      <c r="Y4007" s="379"/>
      <c r="Z4007" s="379"/>
      <c r="AA4007" s="380"/>
      <c r="AB4007" s="379"/>
      <c r="AC4007" s="379"/>
      <c r="AD4007" s="379"/>
      <c r="AE4007" s="381"/>
      <c r="AF4007" s="105"/>
      <c r="AG4007" s="381"/>
      <c r="AH4007" s="381"/>
      <c r="AI4007" s="381"/>
      <c r="AJ4007" s="381"/>
      <c r="AK4007" s="381"/>
      <c r="AL4007" s="381"/>
      <c r="AM4007" s="381"/>
    </row>
    <row r="4008" spans="1:39" x14ac:dyDescent="0.35">
      <c r="A4008" s="379"/>
      <c r="B4008" s="379"/>
      <c r="C4008" s="379"/>
      <c r="D4008" s="379"/>
      <c r="E4008" s="379"/>
      <c r="F4008" s="379"/>
      <c r="G4008" s="379"/>
      <c r="H4008" s="379"/>
      <c r="I4008" s="379"/>
      <c r="J4008" s="379"/>
      <c r="K4008" s="379"/>
      <c r="L4008" s="379"/>
      <c r="M4008" s="379"/>
      <c r="N4008" s="379"/>
      <c r="O4008" s="379"/>
      <c r="P4008" s="379"/>
      <c r="Q4008" s="379"/>
      <c r="R4008" s="379"/>
      <c r="S4008" s="379"/>
      <c r="T4008" s="379"/>
      <c r="U4008" s="379"/>
      <c r="V4008" s="379"/>
      <c r="W4008" s="379"/>
      <c r="X4008" s="379"/>
      <c r="Y4008" s="379"/>
      <c r="Z4008" s="379"/>
      <c r="AA4008" s="380"/>
      <c r="AB4008" s="379"/>
      <c r="AC4008" s="379"/>
      <c r="AD4008" s="379"/>
      <c r="AE4008" s="381"/>
      <c r="AF4008" s="105"/>
      <c r="AG4008" s="381"/>
      <c r="AH4008" s="381"/>
      <c r="AI4008" s="381"/>
      <c r="AJ4008" s="381"/>
      <c r="AK4008" s="381"/>
      <c r="AL4008" s="381"/>
      <c r="AM4008" s="381"/>
    </row>
    <row r="4009" spans="1:39" x14ac:dyDescent="0.35">
      <c r="A4009" s="379"/>
      <c r="B4009" s="379"/>
      <c r="C4009" s="379"/>
      <c r="D4009" s="379"/>
      <c r="E4009" s="379"/>
      <c r="F4009" s="379"/>
      <c r="G4009" s="379"/>
      <c r="H4009" s="379"/>
      <c r="I4009" s="379"/>
      <c r="J4009" s="379"/>
      <c r="K4009" s="379"/>
      <c r="L4009" s="379"/>
      <c r="M4009" s="379"/>
      <c r="N4009" s="379"/>
      <c r="O4009" s="379"/>
      <c r="P4009" s="379"/>
      <c r="Q4009" s="379"/>
      <c r="R4009" s="379"/>
      <c r="S4009" s="379"/>
      <c r="T4009" s="379"/>
      <c r="U4009" s="379"/>
      <c r="V4009" s="379"/>
      <c r="W4009" s="379"/>
      <c r="X4009" s="379"/>
      <c r="Y4009" s="379"/>
      <c r="Z4009" s="379"/>
      <c r="AA4009" s="380"/>
      <c r="AB4009" s="379"/>
      <c r="AC4009" s="379"/>
      <c r="AD4009" s="379"/>
      <c r="AE4009" s="381"/>
      <c r="AF4009" s="105"/>
      <c r="AG4009" s="381"/>
      <c r="AH4009" s="381"/>
      <c r="AI4009" s="381"/>
      <c r="AJ4009" s="381"/>
      <c r="AK4009" s="381"/>
      <c r="AL4009" s="381"/>
      <c r="AM4009" s="381"/>
    </row>
    <row r="4010" spans="1:39" x14ac:dyDescent="0.35">
      <c r="A4010" s="379"/>
      <c r="B4010" s="379"/>
      <c r="C4010" s="379"/>
      <c r="D4010" s="379"/>
      <c r="E4010" s="379"/>
      <c r="F4010" s="379"/>
      <c r="G4010" s="379"/>
      <c r="H4010" s="379"/>
      <c r="I4010" s="379"/>
      <c r="J4010" s="379"/>
      <c r="K4010" s="379"/>
      <c r="L4010" s="379"/>
      <c r="M4010" s="379"/>
      <c r="N4010" s="379"/>
      <c r="O4010" s="379"/>
      <c r="P4010" s="379"/>
      <c r="Q4010" s="379"/>
      <c r="R4010" s="379"/>
      <c r="S4010" s="379"/>
      <c r="T4010" s="379"/>
      <c r="U4010" s="379"/>
      <c r="V4010" s="379"/>
      <c r="W4010" s="379"/>
      <c r="X4010" s="379"/>
      <c r="Y4010" s="379"/>
      <c r="Z4010" s="379"/>
      <c r="AA4010" s="380"/>
      <c r="AB4010" s="379"/>
      <c r="AC4010" s="379"/>
      <c r="AD4010" s="379"/>
      <c r="AE4010" s="381"/>
      <c r="AF4010" s="105"/>
      <c r="AG4010" s="381"/>
      <c r="AH4010" s="381"/>
      <c r="AI4010" s="381"/>
      <c r="AJ4010" s="381"/>
      <c r="AK4010" s="381"/>
      <c r="AL4010" s="381"/>
      <c r="AM4010" s="381"/>
    </row>
    <row r="4011" spans="1:39" x14ac:dyDescent="0.35">
      <c r="A4011" s="379"/>
      <c r="B4011" s="379"/>
      <c r="C4011" s="379"/>
      <c r="D4011" s="379"/>
      <c r="E4011" s="379"/>
      <c r="F4011" s="379"/>
      <c r="G4011" s="379"/>
      <c r="H4011" s="379"/>
      <c r="I4011" s="379"/>
      <c r="J4011" s="379"/>
      <c r="K4011" s="379"/>
      <c r="L4011" s="379"/>
      <c r="M4011" s="379"/>
      <c r="N4011" s="379"/>
      <c r="O4011" s="379"/>
      <c r="P4011" s="379"/>
      <c r="Q4011" s="379"/>
      <c r="R4011" s="379"/>
      <c r="S4011" s="379"/>
      <c r="T4011" s="379"/>
      <c r="U4011" s="379"/>
      <c r="V4011" s="379"/>
      <c r="W4011" s="379"/>
      <c r="X4011" s="379"/>
      <c r="Y4011" s="379"/>
      <c r="Z4011" s="379"/>
      <c r="AA4011" s="380"/>
      <c r="AB4011" s="379"/>
      <c r="AC4011" s="379"/>
      <c r="AD4011" s="379"/>
      <c r="AE4011" s="381"/>
      <c r="AF4011" s="105"/>
      <c r="AG4011" s="381"/>
      <c r="AH4011" s="381"/>
      <c r="AI4011" s="381"/>
      <c r="AJ4011" s="381"/>
      <c r="AK4011" s="381"/>
      <c r="AL4011" s="381"/>
      <c r="AM4011" s="381"/>
    </row>
    <row r="4012" spans="1:39" x14ac:dyDescent="0.35">
      <c r="A4012" s="379"/>
      <c r="B4012" s="379"/>
      <c r="C4012" s="379"/>
      <c r="D4012" s="379"/>
      <c r="E4012" s="379"/>
      <c r="F4012" s="379"/>
      <c r="G4012" s="379"/>
      <c r="H4012" s="379"/>
      <c r="I4012" s="379"/>
      <c r="J4012" s="379"/>
      <c r="K4012" s="379"/>
      <c r="L4012" s="379"/>
      <c r="M4012" s="379"/>
      <c r="N4012" s="379"/>
      <c r="O4012" s="379"/>
      <c r="P4012" s="379"/>
      <c r="Q4012" s="379"/>
      <c r="R4012" s="379"/>
      <c r="S4012" s="379"/>
      <c r="T4012" s="379"/>
      <c r="U4012" s="379"/>
      <c r="V4012" s="379"/>
      <c r="W4012" s="379"/>
      <c r="X4012" s="379"/>
      <c r="Y4012" s="379"/>
      <c r="Z4012" s="379"/>
      <c r="AA4012" s="380"/>
      <c r="AB4012" s="379"/>
      <c r="AC4012" s="379"/>
      <c r="AD4012" s="379"/>
      <c r="AE4012" s="381"/>
      <c r="AF4012" s="105"/>
      <c r="AG4012" s="381"/>
      <c r="AH4012" s="381"/>
      <c r="AI4012" s="381"/>
      <c r="AJ4012" s="381"/>
      <c r="AK4012" s="381"/>
      <c r="AL4012" s="381"/>
      <c r="AM4012" s="381"/>
    </row>
    <row r="4013" spans="1:39" x14ac:dyDescent="0.35">
      <c r="A4013" s="379"/>
      <c r="B4013" s="379"/>
      <c r="C4013" s="379"/>
      <c r="D4013" s="379"/>
      <c r="E4013" s="379"/>
      <c r="F4013" s="379"/>
      <c r="G4013" s="379"/>
      <c r="H4013" s="379"/>
      <c r="I4013" s="379"/>
      <c r="J4013" s="379"/>
      <c r="K4013" s="379"/>
      <c r="L4013" s="379"/>
      <c r="M4013" s="379"/>
      <c r="N4013" s="379"/>
      <c r="O4013" s="379"/>
      <c r="P4013" s="379"/>
      <c r="Q4013" s="379"/>
      <c r="R4013" s="379"/>
      <c r="S4013" s="379"/>
      <c r="T4013" s="379"/>
      <c r="U4013" s="379"/>
      <c r="V4013" s="379"/>
      <c r="W4013" s="379"/>
      <c r="X4013" s="379"/>
      <c r="Y4013" s="379"/>
      <c r="Z4013" s="379"/>
      <c r="AA4013" s="380"/>
      <c r="AB4013" s="379"/>
      <c r="AC4013" s="379"/>
      <c r="AD4013" s="379"/>
      <c r="AE4013" s="381"/>
      <c r="AF4013" s="105"/>
      <c r="AG4013" s="381"/>
      <c r="AH4013" s="381"/>
      <c r="AI4013" s="381"/>
      <c r="AJ4013" s="381"/>
      <c r="AK4013" s="381"/>
      <c r="AL4013" s="381"/>
      <c r="AM4013" s="381"/>
    </row>
    <row r="4014" spans="1:39" x14ac:dyDescent="0.35">
      <c r="A4014" s="379"/>
      <c r="B4014" s="379"/>
      <c r="C4014" s="379"/>
      <c r="D4014" s="379"/>
      <c r="E4014" s="379"/>
      <c r="F4014" s="379"/>
      <c r="G4014" s="379"/>
      <c r="H4014" s="379"/>
      <c r="I4014" s="379"/>
      <c r="J4014" s="379"/>
      <c r="K4014" s="379"/>
      <c r="L4014" s="379"/>
      <c r="M4014" s="379"/>
      <c r="N4014" s="379"/>
      <c r="O4014" s="379"/>
      <c r="P4014" s="379"/>
      <c r="Q4014" s="379"/>
      <c r="R4014" s="379"/>
      <c r="S4014" s="379"/>
      <c r="T4014" s="379"/>
      <c r="U4014" s="379"/>
      <c r="V4014" s="379"/>
      <c r="W4014" s="379"/>
      <c r="X4014" s="379"/>
      <c r="Y4014" s="379"/>
      <c r="Z4014" s="379"/>
      <c r="AA4014" s="380"/>
      <c r="AB4014" s="379"/>
      <c r="AC4014" s="379"/>
      <c r="AD4014" s="379"/>
      <c r="AE4014" s="381"/>
      <c r="AF4014" s="105"/>
      <c r="AG4014" s="381"/>
      <c r="AH4014" s="381"/>
      <c r="AI4014" s="381"/>
      <c r="AJ4014" s="381"/>
      <c r="AK4014" s="381"/>
      <c r="AL4014" s="381"/>
      <c r="AM4014" s="381"/>
    </row>
    <row r="4015" spans="1:39" x14ac:dyDescent="0.35">
      <c r="A4015" s="379"/>
      <c r="B4015" s="379"/>
      <c r="C4015" s="379"/>
      <c r="D4015" s="379"/>
      <c r="E4015" s="379"/>
      <c r="F4015" s="379"/>
      <c r="G4015" s="379"/>
      <c r="H4015" s="379"/>
      <c r="I4015" s="379"/>
      <c r="J4015" s="379"/>
      <c r="K4015" s="379"/>
      <c r="L4015" s="379"/>
      <c r="M4015" s="379"/>
      <c r="N4015" s="379"/>
      <c r="O4015" s="379"/>
      <c r="P4015" s="379"/>
      <c r="Q4015" s="379"/>
      <c r="R4015" s="379"/>
      <c r="S4015" s="379"/>
      <c r="T4015" s="379"/>
      <c r="U4015" s="379"/>
      <c r="V4015" s="379"/>
      <c r="W4015" s="379"/>
      <c r="X4015" s="379"/>
      <c r="Y4015" s="379"/>
      <c r="Z4015" s="379"/>
      <c r="AA4015" s="380"/>
      <c r="AB4015" s="379"/>
      <c r="AC4015" s="379"/>
      <c r="AD4015" s="379"/>
      <c r="AE4015" s="381"/>
      <c r="AF4015" s="105"/>
      <c r="AG4015" s="381"/>
      <c r="AH4015" s="381"/>
      <c r="AI4015" s="381"/>
      <c r="AJ4015" s="381"/>
      <c r="AK4015" s="381"/>
      <c r="AL4015" s="381"/>
      <c r="AM4015" s="381"/>
    </row>
    <row r="4016" spans="1:39" x14ac:dyDescent="0.35">
      <c r="A4016" s="379"/>
      <c r="B4016" s="379"/>
      <c r="C4016" s="379"/>
      <c r="D4016" s="379"/>
      <c r="E4016" s="379"/>
      <c r="F4016" s="379"/>
      <c r="G4016" s="379"/>
      <c r="H4016" s="379"/>
      <c r="I4016" s="379"/>
      <c r="J4016" s="379"/>
      <c r="K4016" s="379"/>
      <c r="L4016" s="379"/>
      <c r="M4016" s="379"/>
      <c r="N4016" s="379"/>
      <c r="O4016" s="379"/>
      <c r="P4016" s="379"/>
      <c r="Q4016" s="379"/>
      <c r="R4016" s="379"/>
      <c r="S4016" s="379"/>
      <c r="T4016" s="379"/>
      <c r="U4016" s="379"/>
      <c r="V4016" s="379"/>
      <c r="W4016" s="379"/>
      <c r="X4016" s="379"/>
      <c r="Y4016" s="379"/>
      <c r="Z4016" s="379"/>
      <c r="AA4016" s="380"/>
      <c r="AB4016" s="379"/>
      <c r="AC4016" s="379"/>
      <c r="AD4016" s="379"/>
      <c r="AE4016" s="381"/>
      <c r="AF4016" s="105"/>
      <c r="AG4016" s="381"/>
      <c r="AH4016" s="381"/>
      <c r="AI4016" s="381"/>
      <c r="AJ4016" s="381"/>
      <c r="AK4016" s="381"/>
      <c r="AL4016" s="381"/>
      <c r="AM4016" s="381"/>
    </row>
    <row r="4017" spans="1:39" x14ac:dyDescent="0.35">
      <c r="A4017" s="379"/>
      <c r="B4017" s="379"/>
      <c r="C4017" s="379"/>
      <c r="D4017" s="379"/>
      <c r="E4017" s="379"/>
      <c r="F4017" s="379"/>
      <c r="G4017" s="379"/>
      <c r="H4017" s="379"/>
      <c r="I4017" s="379"/>
      <c r="J4017" s="379"/>
      <c r="K4017" s="379"/>
      <c r="L4017" s="379"/>
      <c r="M4017" s="379"/>
      <c r="N4017" s="379"/>
      <c r="O4017" s="379"/>
      <c r="P4017" s="379"/>
      <c r="Q4017" s="379"/>
      <c r="R4017" s="379"/>
      <c r="S4017" s="379"/>
      <c r="T4017" s="379"/>
      <c r="U4017" s="379"/>
      <c r="V4017" s="379"/>
      <c r="W4017" s="379"/>
      <c r="X4017" s="379"/>
      <c r="Y4017" s="379"/>
      <c r="Z4017" s="379"/>
      <c r="AA4017" s="380"/>
      <c r="AB4017" s="379"/>
      <c r="AC4017" s="379"/>
      <c r="AD4017" s="379"/>
      <c r="AE4017" s="381"/>
      <c r="AF4017" s="105"/>
      <c r="AG4017" s="381"/>
      <c r="AH4017" s="381"/>
      <c r="AI4017" s="381"/>
      <c r="AJ4017" s="381"/>
      <c r="AK4017" s="381"/>
      <c r="AL4017" s="381"/>
      <c r="AM4017" s="381"/>
    </row>
    <row r="4018" spans="1:39" x14ac:dyDescent="0.35">
      <c r="A4018" s="379"/>
      <c r="B4018" s="379"/>
      <c r="C4018" s="379"/>
      <c r="D4018" s="379"/>
      <c r="E4018" s="379"/>
      <c r="F4018" s="379"/>
      <c r="G4018" s="379"/>
      <c r="H4018" s="379"/>
      <c r="I4018" s="379"/>
      <c r="J4018" s="379"/>
      <c r="K4018" s="379"/>
      <c r="L4018" s="379"/>
      <c r="M4018" s="379"/>
      <c r="N4018" s="379"/>
      <c r="O4018" s="379"/>
      <c r="P4018" s="379"/>
      <c r="Q4018" s="379"/>
      <c r="R4018" s="379"/>
      <c r="S4018" s="379"/>
      <c r="T4018" s="379"/>
      <c r="U4018" s="379"/>
      <c r="V4018" s="379"/>
      <c r="W4018" s="379"/>
      <c r="X4018" s="379"/>
      <c r="Y4018" s="379"/>
      <c r="Z4018" s="379"/>
      <c r="AA4018" s="380"/>
      <c r="AB4018" s="379"/>
      <c r="AC4018" s="379"/>
      <c r="AD4018" s="379"/>
      <c r="AE4018" s="381"/>
      <c r="AF4018" s="105"/>
      <c r="AG4018" s="381"/>
      <c r="AH4018" s="381"/>
      <c r="AI4018" s="381"/>
      <c r="AJ4018" s="381"/>
      <c r="AK4018" s="381"/>
      <c r="AL4018" s="381"/>
      <c r="AM4018" s="381"/>
    </row>
    <row r="4019" spans="1:39" x14ac:dyDescent="0.35">
      <c r="A4019" s="379"/>
      <c r="B4019" s="379"/>
      <c r="C4019" s="379"/>
      <c r="D4019" s="379"/>
      <c r="E4019" s="379"/>
      <c r="F4019" s="379"/>
      <c r="G4019" s="379"/>
      <c r="H4019" s="379"/>
      <c r="I4019" s="379"/>
      <c r="J4019" s="379"/>
      <c r="K4019" s="379"/>
      <c r="L4019" s="379"/>
      <c r="M4019" s="379"/>
      <c r="N4019" s="379"/>
      <c r="O4019" s="379"/>
      <c r="P4019" s="379"/>
      <c r="Q4019" s="379"/>
      <c r="R4019" s="379"/>
      <c r="S4019" s="379"/>
      <c r="T4019" s="379"/>
      <c r="U4019" s="379"/>
      <c r="V4019" s="379"/>
      <c r="W4019" s="379"/>
      <c r="X4019" s="379"/>
      <c r="Y4019" s="379"/>
      <c r="Z4019" s="379"/>
      <c r="AA4019" s="380"/>
      <c r="AB4019" s="379"/>
      <c r="AC4019" s="379"/>
      <c r="AD4019" s="379"/>
      <c r="AE4019" s="381"/>
      <c r="AF4019" s="105"/>
      <c r="AG4019" s="381"/>
      <c r="AH4019" s="381"/>
      <c r="AI4019" s="381"/>
      <c r="AJ4019" s="381"/>
      <c r="AK4019" s="381"/>
      <c r="AL4019" s="381"/>
      <c r="AM4019" s="381"/>
    </row>
    <row r="4020" spans="1:39" x14ac:dyDescent="0.35">
      <c r="A4020" s="379"/>
      <c r="B4020" s="379"/>
      <c r="C4020" s="379"/>
      <c r="D4020" s="379"/>
      <c r="E4020" s="379"/>
      <c r="F4020" s="379"/>
      <c r="G4020" s="379"/>
      <c r="H4020" s="379"/>
      <c r="I4020" s="379"/>
      <c r="J4020" s="379"/>
      <c r="K4020" s="379"/>
      <c r="L4020" s="379"/>
      <c r="M4020" s="379"/>
      <c r="N4020" s="379"/>
      <c r="O4020" s="379"/>
      <c r="P4020" s="379"/>
      <c r="Q4020" s="379"/>
      <c r="R4020" s="379"/>
      <c r="S4020" s="379"/>
      <c r="T4020" s="379"/>
      <c r="U4020" s="379"/>
      <c r="V4020" s="379"/>
      <c r="W4020" s="379"/>
      <c r="X4020" s="379"/>
      <c r="Y4020" s="379"/>
      <c r="Z4020" s="379"/>
      <c r="AA4020" s="380"/>
      <c r="AB4020" s="379"/>
      <c r="AC4020" s="379"/>
      <c r="AD4020" s="379"/>
      <c r="AE4020" s="381"/>
      <c r="AF4020" s="105"/>
      <c r="AG4020" s="381"/>
      <c r="AH4020" s="381"/>
      <c r="AI4020" s="381"/>
      <c r="AJ4020" s="381"/>
      <c r="AK4020" s="381"/>
      <c r="AL4020" s="381"/>
      <c r="AM4020" s="381"/>
    </row>
    <row r="4021" spans="1:39" x14ac:dyDescent="0.35">
      <c r="A4021" s="379"/>
      <c r="B4021" s="379"/>
      <c r="C4021" s="379"/>
      <c r="D4021" s="379"/>
      <c r="E4021" s="379"/>
      <c r="F4021" s="379"/>
      <c r="G4021" s="379"/>
      <c r="H4021" s="379"/>
      <c r="I4021" s="379"/>
      <c r="J4021" s="379"/>
      <c r="K4021" s="379"/>
      <c r="L4021" s="379"/>
      <c r="M4021" s="379"/>
      <c r="N4021" s="379"/>
      <c r="O4021" s="379"/>
      <c r="P4021" s="379"/>
      <c r="Q4021" s="379"/>
      <c r="R4021" s="379"/>
      <c r="S4021" s="379"/>
      <c r="T4021" s="379"/>
      <c r="U4021" s="379"/>
      <c r="V4021" s="379"/>
      <c r="W4021" s="379"/>
      <c r="X4021" s="379"/>
      <c r="Y4021" s="379"/>
      <c r="Z4021" s="379"/>
      <c r="AA4021" s="380"/>
      <c r="AB4021" s="379"/>
      <c r="AC4021" s="379"/>
      <c r="AD4021" s="379"/>
      <c r="AE4021" s="381"/>
      <c r="AF4021" s="105"/>
      <c r="AG4021" s="381"/>
      <c r="AH4021" s="381"/>
      <c r="AI4021" s="381"/>
      <c r="AJ4021" s="381"/>
      <c r="AK4021" s="381"/>
      <c r="AL4021" s="381"/>
      <c r="AM4021" s="381"/>
    </row>
    <row r="4022" spans="1:39" x14ac:dyDescent="0.35">
      <c r="A4022" s="379"/>
      <c r="B4022" s="379"/>
      <c r="C4022" s="379"/>
      <c r="D4022" s="379"/>
      <c r="E4022" s="379"/>
      <c r="F4022" s="379"/>
      <c r="G4022" s="379"/>
      <c r="H4022" s="379"/>
      <c r="I4022" s="379"/>
      <c r="J4022" s="379"/>
      <c r="K4022" s="379"/>
      <c r="L4022" s="379"/>
      <c r="M4022" s="379"/>
      <c r="N4022" s="379"/>
      <c r="O4022" s="379"/>
      <c r="P4022" s="379"/>
      <c r="Q4022" s="379"/>
      <c r="R4022" s="379"/>
      <c r="S4022" s="379"/>
      <c r="T4022" s="379"/>
      <c r="U4022" s="379"/>
      <c r="V4022" s="379"/>
      <c r="W4022" s="379"/>
      <c r="X4022" s="379"/>
      <c r="Y4022" s="379"/>
      <c r="Z4022" s="379"/>
      <c r="AA4022" s="380"/>
      <c r="AB4022" s="379"/>
      <c r="AC4022" s="379"/>
      <c r="AD4022" s="379"/>
      <c r="AE4022" s="381"/>
      <c r="AF4022" s="105"/>
      <c r="AG4022" s="381"/>
      <c r="AH4022" s="381"/>
      <c r="AI4022" s="381"/>
      <c r="AJ4022" s="381"/>
      <c r="AK4022" s="381"/>
      <c r="AL4022" s="381"/>
      <c r="AM4022" s="381"/>
    </row>
    <row r="4023" spans="1:39" x14ac:dyDescent="0.35">
      <c r="A4023" s="379"/>
      <c r="B4023" s="379"/>
      <c r="C4023" s="379"/>
      <c r="D4023" s="379"/>
      <c r="E4023" s="379"/>
      <c r="F4023" s="379"/>
      <c r="G4023" s="379"/>
      <c r="H4023" s="379"/>
      <c r="I4023" s="379"/>
      <c r="J4023" s="379"/>
      <c r="K4023" s="379"/>
      <c r="L4023" s="379"/>
      <c r="M4023" s="379"/>
      <c r="N4023" s="379"/>
      <c r="O4023" s="379"/>
      <c r="P4023" s="379"/>
      <c r="Q4023" s="379"/>
      <c r="R4023" s="379"/>
      <c r="S4023" s="379"/>
      <c r="T4023" s="379"/>
      <c r="U4023" s="379"/>
      <c r="V4023" s="379"/>
      <c r="W4023" s="379"/>
      <c r="X4023" s="379"/>
      <c r="Y4023" s="379"/>
      <c r="Z4023" s="379"/>
      <c r="AA4023" s="380"/>
      <c r="AB4023" s="379"/>
      <c r="AC4023" s="379"/>
      <c r="AD4023" s="379"/>
      <c r="AE4023" s="381"/>
      <c r="AF4023" s="105"/>
      <c r="AG4023" s="381"/>
      <c r="AH4023" s="381"/>
      <c r="AI4023" s="381"/>
      <c r="AJ4023" s="381"/>
      <c r="AK4023" s="381"/>
      <c r="AL4023" s="381"/>
      <c r="AM4023" s="381"/>
    </row>
    <row r="4024" spans="1:39" x14ac:dyDescent="0.35">
      <c r="A4024" s="379"/>
      <c r="B4024" s="379"/>
      <c r="C4024" s="379"/>
      <c r="D4024" s="379"/>
      <c r="E4024" s="379"/>
      <c r="F4024" s="379"/>
      <c r="G4024" s="379"/>
      <c r="H4024" s="379"/>
      <c r="I4024" s="379"/>
      <c r="J4024" s="379"/>
      <c r="K4024" s="379"/>
      <c r="L4024" s="379"/>
      <c r="M4024" s="379"/>
      <c r="N4024" s="379"/>
      <c r="O4024" s="379"/>
      <c r="P4024" s="379"/>
      <c r="Q4024" s="379"/>
      <c r="R4024" s="379"/>
      <c r="S4024" s="379"/>
      <c r="T4024" s="379"/>
      <c r="U4024" s="379"/>
      <c r="V4024" s="379"/>
      <c r="W4024" s="379"/>
      <c r="X4024" s="379"/>
      <c r="Y4024" s="379"/>
      <c r="Z4024" s="379"/>
      <c r="AA4024" s="380"/>
      <c r="AB4024" s="379"/>
      <c r="AC4024" s="379"/>
      <c r="AD4024" s="379"/>
      <c r="AE4024" s="381"/>
      <c r="AF4024" s="105"/>
      <c r="AG4024" s="381"/>
      <c r="AH4024" s="381"/>
      <c r="AI4024" s="381"/>
      <c r="AJ4024" s="381"/>
      <c r="AK4024" s="381"/>
      <c r="AL4024" s="381"/>
      <c r="AM4024" s="381"/>
    </row>
    <row r="4025" spans="1:39" x14ac:dyDescent="0.35">
      <c r="A4025" s="379"/>
      <c r="B4025" s="379"/>
      <c r="C4025" s="379"/>
      <c r="D4025" s="379"/>
      <c r="E4025" s="379"/>
      <c r="F4025" s="379"/>
      <c r="G4025" s="379"/>
      <c r="H4025" s="379"/>
      <c r="I4025" s="379"/>
      <c r="J4025" s="379"/>
      <c r="K4025" s="379"/>
      <c r="L4025" s="379"/>
      <c r="M4025" s="379"/>
      <c r="N4025" s="379"/>
      <c r="O4025" s="379"/>
      <c r="P4025" s="379"/>
      <c r="Q4025" s="379"/>
      <c r="R4025" s="379"/>
      <c r="S4025" s="379"/>
      <c r="T4025" s="379"/>
      <c r="U4025" s="379"/>
      <c r="V4025" s="379"/>
      <c r="W4025" s="379"/>
      <c r="X4025" s="379"/>
      <c r="Y4025" s="379"/>
      <c r="Z4025" s="379"/>
      <c r="AA4025" s="380"/>
      <c r="AB4025" s="379"/>
      <c r="AC4025" s="379"/>
      <c r="AD4025" s="379"/>
      <c r="AE4025" s="381"/>
      <c r="AF4025" s="105"/>
      <c r="AG4025" s="381"/>
      <c r="AH4025" s="381"/>
      <c r="AI4025" s="381"/>
      <c r="AJ4025" s="381"/>
      <c r="AK4025" s="381"/>
      <c r="AL4025" s="381"/>
      <c r="AM4025" s="381"/>
    </row>
    <row r="4026" spans="1:39" x14ac:dyDescent="0.35">
      <c r="A4026" s="379"/>
      <c r="B4026" s="379"/>
      <c r="C4026" s="379"/>
      <c r="D4026" s="379"/>
      <c r="E4026" s="379"/>
      <c r="F4026" s="379"/>
      <c r="G4026" s="379"/>
      <c r="H4026" s="379"/>
      <c r="I4026" s="379"/>
      <c r="J4026" s="379"/>
      <c r="K4026" s="379"/>
      <c r="L4026" s="379"/>
      <c r="M4026" s="379"/>
      <c r="N4026" s="379"/>
      <c r="O4026" s="379"/>
      <c r="P4026" s="379"/>
      <c r="Q4026" s="379"/>
      <c r="R4026" s="379"/>
      <c r="S4026" s="379"/>
      <c r="T4026" s="379"/>
      <c r="U4026" s="379"/>
      <c r="V4026" s="379"/>
      <c r="W4026" s="379"/>
      <c r="X4026" s="379"/>
      <c r="Y4026" s="379"/>
      <c r="Z4026" s="379"/>
      <c r="AA4026" s="380"/>
      <c r="AB4026" s="379"/>
      <c r="AC4026" s="379"/>
      <c r="AD4026" s="379"/>
      <c r="AE4026" s="381"/>
      <c r="AF4026" s="105"/>
      <c r="AG4026" s="381"/>
      <c r="AH4026" s="381"/>
      <c r="AI4026" s="381"/>
      <c r="AJ4026" s="381"/>
      <c r="AK4026" s="381"/>
      <c r="AL4026" s="381"/>
      <c r="AM4026" s="381"/>
    </row>
    <row r="4027" spans="1:39" x14ac:dyDescent="0.35">
      <c r="A4027" s="379"/>
      <c r="B4027" s="379"/>
      <c r="C4027" s="379"/>
      <c r="D4027" s="379"/>
      <c r="E4027" s="379"/>
      <c r="F4027" s="379"/>
      <c r="G4027" s="379"/>
      <c r="H4027" s="379"/>
      <c r="I4027" s="379"/>
      <c r="J4027" s="379"/>
      <c r="K4027" s="379"/>
      <c r="L4027" s="379"/>
      <c r="M4027" s="379"/>
      <c r="N4027" s="379"/>
      <c r="O4027" s="379"/>
      <c r="P4027" s="379"/>
      <c r="Q4027" s="379"/>
      <c r="R4027" s="379"/>
      <c r="S4027" s="379"/>
      <c r="T4027" s="379"/>
      <c r="U4027" s="379"/>
      <c r="V4027" s="379"/>
      <c r="W4027" s="379"/>
      <c r="X4027" s="379"/>
      <c r="Y4027" s="379"/>
      <c r="Z4027" s="379"/>
      <c r="AA4027" s="380"/>
      <c r="AB4027" s="379"/>
      <c r="AC4027" s="379"/>
      <c r="AD4027" s="379"/>
      <c r="AE4027" s="381"/>
      <c r="AF4027" s="105"/>
      <c r="AG4027" s="381"/>
      <c r="AH4027" s="381"/>
      <c r="AI4027" s="381"/>
      <c r="AJ4027" s="381"/>
      <c r="AK4027" s="381"/>
      <c r="AL4027" s="381"/>
      <c r="AM4027" s="381"/>
    </row>
    <row r="4028" spans="1:39" x14ac:dyDescent="0.35">
      <c r="A4028" s="379"/>
      <c r="B4028" s="379"/>
      <c r="C4028" s="379"/>
      <c r="D4028" s="379"/>
      <c r="E4028" s="379"/>
      <c r="F4028" s="379"/>
      <c r="G4028" s="379"/>
      <c r="H4028" s="379"/>
      <c r="I4028" s="379"/>
      <c r="J4028" s="379"/>
      <c r="K4028" s="379"/>
      <c r="L4028" s="379"/>
      <c r="M4028" s="379"/>
      <c r="N4028" s="379"/>
      <c r="O4028" s="379"/>
      <c r="P4028" s="379"/>
      <c r="Q4028" s="379"/>
      <c r="R4028" s="379"/>
      <c r="S4028" s="379"/>
      <c r="T4028" s="379"/>
      <c r="U4028" s="379"/>
      <c r="V4028" s="379"/>
      <c r="W4028" s="379"/>
      <c r="X4028" s="379"/>
      <c r="Y4028" s="379"/>
      <c r="Z4028" s="379"/>
      <c r="AA4028" s="380"/>
      <c r="AB4028" s="379"/>
      <c r="AC4028" s="379"/>
      <c r="AD4028" s="379"/>
      <c r="AE4028" s="381"/>
      <c r="AF4028" s="105"/>
      <c r="AG4028" s="381"/>
      <c r="AH4028" s="381"/>
      <c r="AI4028" s="381"/>
      <c r="AJ4028" s="381"/>
      <c r="AK4028" s="381"/>
      <c r="AL4028" s="381"/>
      <c r="AM4028" s="381"/>
    </row>
    <row r="4029" spans="1:39" x14ac:dyDescent="0.35">
      <c r="A4029" s="379"/>
      <c r="B4029" s="379"/>
      <c r="C4029" s="379"/>
      <c r="D4029" s="379"/>
      <c r="E4029" s="379"/>
      <c r="F4029" s="379"/>
      <c r="G4029" s="379"/>
      <c r="H4029" s="379"/>
      <c r="I4029" s="379"/>
      <c r="J4029" s="379"/>
      <c r="K4029" s="379"/>
      <c r="L4029" s="379"/>
      <c r="M4029" s="379"/>
      <c r="N4029" s="379"/>
      <c r="O4029" s="379"/>
      <c r="P4029" s="379"/>
      <c r="Q4029" s="379"/>
      <c r="R4029" s="379"/>
      <c r="S4029" s="379"/>
      <c r="T4029" s="379"/>
      <c r="U4029" s="379"/>
      <c r="V4029" s="379"/>
      <c r="W4029" s="379"/>
      <c r="X4029" s="379"/>
      <c r="Y4029" s="379"/>
      <c r="Z4029" s="379"/>
      <c r="AA4029" s="380"/>
      <c r="AB4029" s="379"/>
      <c r="AC4029" s="379"/>
      <c r="AD4029" s="379"/>
      <c r="AE4029" s="381"/>
      <c r="AF4029" s="105"/>
      <c r="AG4029" s="381"/>
      <c r="AH4029" s="381"/>
      <c r="AI4029" s="381"/>
      <c r="AJ4029" s="381"/>
      <c r="AK4029" s="381"/>
      <c r="AL4029" s="381"/>
      <c r="AM4029" s="381"/>
    </row>
    <row r="4030" spans="1:39" x14ac:dyDescent="0.35">
      <c r="A4030" s="379"/>
      <c r="B4030" s="379"/>
      <c r="C4030" s="379"/>
      <c r="D4030" s="379"/>
      <c r="E4030" s="379"/>
      <c r="F4030" s="379"/>
      <c r="G4030" s="379"/>
      <c r="H4030" s="379"/>
      <c r="I4030" s="379"/>
      <c r="J4030" s="379"/>
      <c r="K4030" s="379"/>
      <c r="L4030" s="379"/>
      <c r="M4030" s="379"/>
      <c r="N4030" s="379"/>
      <c r="O4030" s="379"/>
      <c r="P4030" s="379"/>
      <c r="Q4030" s="379"/>
      <c r="R4030" s="379"/>
      <c r="S4030" s="379"/>
      <c r="T4030" s="379"/>
      <c r="U4030" s="379"/>
      <c r="V4030" s="379"/>
      <c r="W4030" s="379"/>
      <c r="X4030" s="379"/>
      <c r="Y4030" s="379"/>
      <c r="Z4030" s="379"/>
      <c r="AA4030" s="380"/>
      <c r="AB4030" s="379"/>
      <c r="AC4030" s="379"/>
      <c r="AD4030" s="379"/>
      <c r="AE4030" s="381"/>
      <c r="AF4030" s="105"/>
      <c r="AG4030" s="381"/>
      <c r="AH4030" s="381"/>
      <c r="AI4030" s="381"/>
      <c r="AJ4030" s="381"/>
      <c r="AK4030" s="381"/>
      <c r="AL4030" s="381"/>
      <c r="AM4030" s="381"/>
    </row>
    <row r="4031" spans="1:39" x14ac:dyDescent="0.35">
      <c r="A4031" s="379"/>
      <c r="B4031" s="379"/>
      <c r="C4031" s="379"/>
      <c r="D4031" s="379"/>
      <c r="E4031" s="379"/>
      <c r="F4031" s="379"/>
      <c r="G4031" s="379"/>
      <c r="H4031" s="379"/>
      <c r="I4031" s="379"/>
      <c r="J4031" s="379"/>
      <c r="K4031" s="379"/>
      <c r="L4031" s="379"/>
      <c r="M4031" s="379"/>
      <c r="N4031" s="379"/>
      <c r="O4031" s="379"/>
      <c r="P4031" s="379"/>
      <c r="Q4031" s="379"/>
      <c r="R4031" s="379"/>
      <c r="S4031" s="379"/>
      <c r="T4031" s="379"/>
      <c r="U4031" s="379"/>
      <c r="V4031" s="379"/>
      <c r="W4031" s="379"/>
      <c r="X4031" s="379"/>
      <c r="Y4031" s="379"/>
      <c r="Z4031" s="379"/>
      <c r="AA4031" s="380"/>
      <c r="AB4031" s="379"/>
      <c r="AC4031" s="379"/>
      <c r="AD4031" s="379"/>
      <c r="AE4031" s="381"/>
      <c r="AF4031" s="105"/>
      <c r="AG4031" s="381"/>
      <c r="AH4031" s="381"/>
      <c r="AI4031" s="381"/>
      <c r="AJ4031" s="381"/>
      <c r="AK4031" s="381"/>
      <c r="AL4031" s="381"/>
      <c r="AM4031" s="381"/>
    </row>
    <row r="4032" spans="1:39" x14ac:dyDescent="0.35">
      <c r="A4032" s="379"/>
      <c r="B4032" s="379"/>
      <c r="C4032" s="379"/>
      <c r="D4032" s="379"/>
      <c r="E4032" s="379"/>
      <c r="F4032" s="379"/>
      <c r="G4032" s="379"/>
      <c r="H4032" s="379"/>
      <c r="I4032" s="379"/>
      <c r="J4032" s="379"/>
      <c r="K4032" s="379"/>
      <c r="L4032" s="379"/>
      <c r="M4032" s="379"/>
      <c r="N4032" s="379"/>
      <c r="O4032" s="379"/>
      <c r="P4032" s="379"/>
      <c r="Q4032" s="379"/>
      <c r="R4032" s="379"/>
      <c r="S4032" s="379"/>
      <c r="T4032" s="379"/>
      <c r="U4032" s="379"/>
      <c r="V4032" s="379"/>
      <c r="W4032" s="379"/>
      <c r="X4032" s="379"/>
      <c r="Y4032" s="379"/>
      <c r="Z4032" s="379"/>
      <c r="AA4032" s="380"/>
      <c r="AB4032" s="379"/>
      <c r="AC4032" s="379"/>
      <c r="AD4032" s="379"/>
      <c r="AE4032" s="381"/>
      <c r="AF4032" s="105"/>
      <c r="AG4032" s="381"/>
      <c r="AH4032" s="381"/>
      <c r="AI4032" s="381"/>
      <c r="AJ4032" s="381"/>
      <c r="AK4032" s="381"/>
      <c r="AL4032" s="381"/>
      <c r="AM4032" s="381"/>
    </row>
    <row r="4033" spans="1:39" x14ac:dyDescent="0.35">
      <c r="A4033" s="379"/>
      <c r="B4033" s="379"/>
      <c r="C4033" s="379"/>
      <c r="D4033" s="379"/>
      <c r="E4033" s="379"/>
      <c r="F4033" s="379"/>
      <c r="G4033" s="379"/>
      <c r="H4033" s="379"/>
      <c r="I4033" s="379"/>
      <c r="J4033" s="379"/>
      <c r="K4033" s="379"/>
      <c r="L4033" s="379"/>
      <c r="M4033" s="379"/>
      <c r="N4033" s="379"/>
      <c r="O4033" s="379"/>
      <c r="P4033" s="379"/>
      <c r="Q4033" s="379"/>
      <c r="R4033" s="379"/>
      <c r="S4033" s="379"/>
      <c r="T4033" s="379"/>
      <c r="U4033" s="379"/>
      <c r="V4033" s="379"/>
      <c r="W4033" s="379"/>
      <c r="X4033" s="379"/>
      <c r="Y4033" s="379"/>
      <c r="Z4033" s="379"/>
      <c r="AA4033" s="380"/>
      <c r="AB4033" s="379"/>
      <c r="AC4033" s="379"/>
      <c r="AD4033" s="379"/>
      <c r="AE4033" s="381"/>
      <c r="AF4033" s="105"/>
      <c r="AG4033" s="381"/>
      <c r="AH4033" s="381"/>
      <c r="AI4033" s="381"/>
      <c r="AJ4033" s="381"/>
      <c r="AK4033" s="381"/>
      <c r="AL4033" s="381"/>
      <c r="AM4033" s="381"/>
    </row>
    <row r="4034" spans="1:39" x14ac:dyDescent="0.35">
      <c r="A4034" s="379"/>
      <c r="B4034" s="379"/>
      <c r="C4034" s="379"/>
      <c r="D4034" s="379"/>
      <c r="E4034" s="379"/>
      <c r="F4034" s="379"/>
      <c r="G4034" s="379"/>
      <c r="H4034" s="379"/>
      <c r="I4034" s="379"/>
      <c r="J4034" s="379"/>
      <c r="K4034" s="379"/>
      <c r="L4034" s="379"/>
      <c r="M4034" s="379"/>
      <c r="N4034" s="379"/>
      <c r="O4034" s="379"/>
      <c r="P4034" s="379"/>
      <c r="Q4034" s="379"/>
      <c r="R4034" s="379"/>
      <c r="S4034" s="379"/>
      <c r="T4034" s="379"/>
      <c r="U4034" s="379"/>
      <c r="V4034" s="379"/>
      <c r="W4034" s="379"/>
      <c r="X4034" s="379"/>
      <c r="Y4034" s="379"/>
      <c r="Z4034" s="379"/>
      <c r="AA4034" s="380"/>
      <c r="AB4034" s="379"/>
      <c r="AC4034" s="379"/>
      <c r="AD4034" s="379"/>
      <c r="AE4034" s="381"/>
      <c r="AF4034" s="105"/>
      <c r="AG4034" s="381"/>
      <c r="AH4034" s="381"/>
      <c r="AI4034" s="381"/>
      <c r="AJ4034" s="381"/>
      <c r="AK4034" s="381"/>
      <c r="AL4034" s="381"/>
      <c r="AM4034" s="381"/>
    </row>
    <row r="4035" spans="1:39" x14ac:dyDescent="0.35">
      <c r="A4035" s="379"/>
      <c r="B4035" s="379"/>
      <c r="C4035" s="379"/>
      <c r="D4035" s="379"/>
      <c r="E4035" s="379"/>
      <c r="F4035" s="379"/>
      <c r="G4035" s="379"/>
      <c r="H4035" s="379"/>
      <c r="I4035" s="379"/>
      <c r="J4035" s="379"/>
      <c r="K4035" s="379"/>
      <c r="L4035" s="379"/>
      <c r="M4035" s="379"/>
      <c r="N4035" s="379"/>
      <c r="O4035" s="379"/>
      <c r="P4035" s="379"/>
      <c r="Q4035" s="379"/>
      <c r="R4035" s="379"/>
      <c r="S4035" s="379"/>
      <c r="T4035" s="379"/>
      <c r="U4035" s="379"/>
      <c r="V4035" s="379"/>
      <c r="W4035" s="379"/>
      <c r="X4035" s="379"/>
      <c r="Y4035" s="379"/>
      <c r="Z4035" s="379"/>
      <c r="AA4035" s="380"/>
      <c r="AB4035" s="379"/>
      <c r="AC4035" s="379"/>
      <c r="AD4035" s="379"/>
      <c r="AE4035" s="381"/>
      <c r="AF4035" s="105"/>
      <c r="AG4035" s="381"/>
      <c r="AH4035" s="381"/>
      <c r="AI4035" s="381"/>
      <c r="AJ4035" s="381"/>
      <c r="AK4035" s="381"/>
      <c r="AL4035" s="381"/>
      <c r="AM4035" s="381"/>
    </row>
    <row r="4036" spans="1:39" x14ac:dyDescent="0.35">
      <c r="A4036" s="379"/>
      <c r="B4036" s="379"/>
      <c r="C4036" s="379"/>
      <c r="D4036" s="379"/>
      <c r="E4036" s="379"/>
      <c r="F4036" s="379"/>
      <c r="G4036" s="379"/>
      <c r="H4036" s="379"/>
      <c r="I4036" s="379"/>
      <c r="J4036" s="379"/>
      <c r="K4036" s="379"/>
      <c r="L4036" s="379"/>
      <c r="M4036" s="379"/>
      <c r="N4036" s="379"/>
      <c r="O4036" s="379"/>
      <c r="P4036" s="379"/>
      <c r="Q4036" s="379"/>
      <c r="R4036" s="379"/>
      <c r="S4036" s="379"/>
      <c r="T4036" s="379"/>
      <c r="U4036" s="379"/>
      <c r="V4036" s="379"/>
      <c r="W4036" s="379"/>
      <c r="X4036" s="379"/>
      <c r="Y4036" s="379"/>
      <c r="Z4036" s="379"/>
      <c r="AA4036" s="380"/>
      <c r="AB4036" s="379"/>
      <c r="AC4036" s="379"/>
      <c r="AD4036" s="379"/>
      <c r="AE4036" s="381"/>
      <c r="AF4036" s="105"/>
      <c r="AG4036" s="381"/>
      <c r="AH4036" s="381"/>
      <c r="AI4036" s="381"/>
      <c r="AJ4036" s="381"/>
      <c r="AK4036" s="381"/>
      <c r="AL4036" s="381"/>
      <c r="AM4036" s="381"/>
    </row>
    <row r="4037" spans="1:39" x14ac:dyDescent="0.35">
      <c r="A4037" s="379"/>
      <c r="B4037" s="379"/>
      <c r="C4037" s="379"/>
      <c r="D4037" s="379"/>
      <c r="E4037" s="379"/>
      <c r="F4037" s="379"/>
      <c r="G4037" s="379"/>
      <c r="H4037" s="379"/>
      <c r="I4037" s="379"/>
      <c r="J4037" s="379"/>
      <c r="K4037" s="379"/>
      <c r="L4037" s="379"/>
      <c r="M4037" s="379"/>
      <c r="N4037" s="379"/>
      <c r="O4037" s="379"/>
      <c r="P4037" s="379"/>
      <c r="Q4037" s="379"/>
      <c r="R4037" s="379"/>
      <c r="S4037" s="379"/>
      <c r="T4037" s="379"/>
      <c r="U4037" s="379"/>
      <c r="V4037" s="379"/>
      <c r="W4037" s="379"/>
      <c r="X4037" s="379"/>
      <c r="Y4037" s="379"/>
      <c r="Z4037" s="379"/>
      <c r="AA4037" s="380"/>
      <c r="AB4037" s="379"/>
      <c r="AC4037" s="379"/>
      <c r="AD4037" s="379"/>
      <c r="AE4037" s="381"/>
      <c r="AF4037" s="105"/>
      <c r="AG4037" s="381"/>
      <c r="AH4037" s="381"/>
      <c r="AI4037" s="381"/>
      <c r="AJ4037" s="381"/>
      <c r="AK4037" s="381"/>
      <c r="AL4037" s="381"/>
      <c r="AM4037" s="381"/>
    </row>
    <row r="4038" spans="1:39" x14ac:dyDescent="0.35">
      <c r="A4038" s="379"/>
      <c r="B4038" s="379"/>
      <c r="C4038" s="379"/>
      <c r="D4038" s="379"/>
      <c r="E4038" s="379"/>
      <c r="F4038" s="379"/>
      <c r="G4038" s="379"/>
      <c r="H4038" s="379"/>
      <c r="I4038" s="379"/>
      <c r="J4038" s="379"/>
      <c r="K4038" s="379"/>
      <c r="L4038" s="379"/>
      <c r="M4038" s="379"/>
      <c r="N4038" s="379"/>
      <c r="O4038" s="379"/>
      <c r="P4038" s="379"/>
      <c r="Q4038" s="379"/>
      <c r="R4038" s="379"/>
      <c r="S4038" s="379"/>
      <c r="T4038" s="379"/>
      <c r="U4038" s="379"/>
      <c r="V4038" s="379"/>
      <c r="W4038" s="379"/>
      <c r="X4038" s="379"/>
      <c r="Y4038" s="379"/>
      <c r="Z4038" s="379"/>
      <c r="AA4038" s="380"/>
      <c r="AB4038" s="379"/>
      <c r="AC4038" s="379"/>
      <c r="AD4038" s="379"/>
      <c r="AE4038" s="381"/>
      <c r="AF4038" s="105"/>
      <c r="AG4038" s="381"/>
      <c r="AH4038" s="381"/>
      <c r="AI4038" s="381"/>
      <c r="AJ4038" s="381"/>
      <c r="AK4038" s="381"/>
      <c r="AL4038" s="381"/>
      <c r="AM4038" s="381"/>
    </row>
    <row r="4039" spans="1:39" x14ac:dyDescent="0.35">
      <c r="A4039" s="379"/>
      <c r="B4039" s="379"/>
      <c r="C4039" s="379"/>
      <c r="D4039" s="379"/>
      <c r="E4039" s="379"/>
      <c r="F4039" s="379"/>
      <c r="G4039" s="379"/>
      <c r="H4039" s="379"/>
      <c r="I4039" s="379"/>
      <c r="J4039" s="379"/>
      <c r="K4039" s="379"/>
      <c r="L4039" s="379"/>
      <c r="M4039" s="379"/>
      <c r="N4039" s="379"/>
      <c r="O4039" s="379"/>
      <c r="P4039" s="379"/>
      <c r="Q4039" s="379"/>
      <c r="R4039" s="379"/>
      <c r="S4039" s="379"/>
      <c r="T4039" s="379"/>
      <c r="U4039" s="379"/>
      <c r="V4039" s="379"/>
      <c r="W4039" s="379"/>
      <c r="X4039" s="379"/>
      <c r="Y4039" s="379"/>
      <c r="Z4039" s="379"/>
      <c r="AA4039" s="380"/>
      <c r="AB4039" s="379"/>
      <c r="AC4039" s="379"/>
      <c r="AD4039" s="379"/>
      <c r="AE4039" s="381"/>
      <c r="AF4039" s="105"/>
      <c r="AG4039" s="381"/>
      <c r="AH4039" s="381"/>
      <c r="AI4039" s="381"/>
      <c r="AJ4039" s="381"/>
      <c r="AK4039" s="381"/>
      <c r="AL4039" s="381"/>
      <c r="AM4039" s="381"/>
    </row>
    <row r="4040" spans="1:39" x14ac:dyDescent="0.35">
      <c r="A4040" s="379"/>
      <c r="B4040" s="379"/>
      <c r="C4040" s="379"/>
      <c r="D4040" s="379"/>
      <c r="E4040" s="379"/>
      <c r="F4040" s="379"/>
      <c r="G4040" s="379"/>
      <c r="H4040" s="379"/>
      <c r="I4040" s="379"/>
      <c r="J4040" s="379"/>
      <c r="K4040" s="379"/>
      <c r="L4040" s="379"/>
      <c r="M4040" s="379"/>
      <c r="N4040" s="379"/>
      <c r="O4040" s="379"/>
      <c r="P4040" s="379"/>
      <c r="Q4040" s="379"/>
      <c r="R4040" s="379"/>
      <c r="S4040" s="379"/>
      <c r="T4040" s="379"/>
      <c r="U4040" s="379"/>
      <c r="V4040" s="379"/>
      <c r="W4040" s="379"/>
      <c r="X4040" s="379"/>
      <c r="Y4040" s="379"/>
      <c r="Z4040" s="379"/>
      <c r="AA4040" s="380"/>
      <c r="AB4040" s="379"/>
      <c r="AC4040" s="379"/>
      <c r="AD4040" s="379"/>
      <c r="AE4040" s="381"/>
      <c r="AF4040" s="105"/>
      <c r="AG4040" s="381"/>
      <c r="AH4040" s="381"/>
      <c r="AI4040" s="381"/>
      <c r="AJ4040" s="381"/>
      <c r="AK4040" s="381"/>
      <c r="AL4040" s="381"/>
      <c r="AM4040" s="381"/>
    </row>
    <row r="4041" spans="1:39" x14ac:dyDescent="0.35">
      <c r="A4041" s="379"/>
      <c r="B4041" s="379"/>
      <c r="C4041" s="379"/>
      <c r="D4041" s="379"/>
      <c r="E4041" s="379"/>
      <c r="F4041" s="379"/>
      <c r="G4041" s="379"/>
      <c r="H4041" s="379"/>
      <c r="I4041" s="379"/>
      <c r="J4041" s="379"/>
      <c r="K4041" s="379"/>
      <c r="L4041" s="379"/>
      <c r="M4041" s="379"/>
      <c r="N4041" s="379"/>
      <c r="O4041" s="379"/>
      <c r="P4041" s="379"/>
      <c r="Q4041" s="379"/>
      <c r="R4041" s="379"/>
      <c r="S4041" s="379"/>
      <c r="T4041" s="379"/>
      <c r="U4041" s="379"/>
      <c r="V4041" s="379"/>
      <c r="W4041" s="379"/>
      <c r="X4041" s="379"/>
      <c r="Y4041" s="379"/>
      <c r="Z4041" s="379"/>
      <c r="AA4041" s="380"/>
      <c r="AB4041" s="379"/>
      <c r="AC4041" s="379"/>
      <c r="AD4041" s="379"/>
      <c r="AE4041" s="381"/>
      <c r="AF4041" s="105"/>
      <c r="AG4041" s="381"/>
      <c r="AH4041" s="381"/>
      <c r="AI4041" s="381"/>
      <c r="AJ4041" s="381"/>
      <c r="AK4041" s="381"/>
      <c r="AL4041" s="381"/>
      <c r="AM4041" s="381"/>
    </row>
    <row r="4042" spans="1:39" x14ac:dyDescent="0.35">
      <c r="A4042" s="379"/>
      <c r="B4042" s="379"/>
      <c r="C4042" s="379"/>
      <c r="D4042" s="379"/>
      <c r="E4042" s="379"/>
      <c r="F4042" s="379"/>
      <c r="G4042" s="379"/>
      <c r="H4042" s="379"/>
      <c r="I4042" s="379"/>
      <c r="J4042" s="379"/>
      <c r="K4042" s="379"/>
      <c r="L4042" s="379"/>
      <c r="M4042" s="379"/>
      <c r="N4042" s="379"/>
      <c r="O4042" s="379"/>
      <c r="P4042" s="379"/>
      <c r="Q4042" s="379"/>
      <c r="R4042" s="379"/>
      <c r="S4042" s="379"/>
      <c r="T4042" s="379"/>
      <c r="U4042" s="379"/>
      <c r="V4042" s="379"/>
      <c r="W4042" s="379"/>
      <c r="X4042" s="379"/>
      <c r="Y4042" s="379"/>
      <c r="Z4042" s="379"/>
      <c r="AA4042" s="380"/>
      <c r="AB4042" s="379"/>
      <c r="AC4042" s="379"/>
      <c r="AD4042" s="379"/>
      <c r="AE4042" s="381"/>
      <c r="AF4042" s="105"/>
      <c r="AG4042" s="381"/>
      <c r="AH4042" s="381"/>
      <c r="AI4042" s="381"/>
      <c r="AJ4042" s="381"/>
      <c r="AK4042" s="381"/>
      <c r="AL4042" s="381"/>
      <c r="AM4042" s="381"/>
    </row>
    <row r="4043" spans="1:39" x14ac:dyDescent="0.35">
      <c r="A4043" s="379"/>
      <c r="B4043" s="379"/>
      <c r="C4043" s="379"/>
      <c r="D4043" s="379"/>
      <c r="E4043" s="379"/>
      <c r="F4043" s="379"/>
      <c r="G4043" s="379"/>
      <c r="H4043" s="379"/>
      <c r="I4043" s="379"/>
      <c r="J4043" s="379"/>
      <c r="K4043" s="379"/>
      <c r="L4043" s="379"/>
      <c r="M4043" s="379"/>
      <c r="N4043" s="379"/>
      <c r="O4043" s="379"/>
      <c r="P4043" s="379"/>
      <c r="Q4043" s="379"/>
      <c r="R4043" s="379"/>
      <c r="S4043" s="379"/>
      <c r="T4043" s="379"/>
      <c r="U4043" s="379"/>
      <c r="V4043" s="379"/>
      <c r="W4043" s="379"/>
      <c r="X4043" s="379"/>
      <c r="Y4043" s="379"/>
      <c r="Z4043" s="379"/>
      <c r="AA4043" s="380"/>
      <c r="AB4043" s="379"/>
      <c r="AC4043" s="379"/>
      <c r="AD4043" s="379"/>
      <c r="AE4043" s="381"/>
      <c r="AF4043" s="105"/>
      <c r="AG4043" s="381"/>
      <c r="AH4043" s="381"/>
      <c r="AI4043" s="381"/>
      <c r="AJ4043" s="381"/>
      <c r="AK4043" s="381"/>
      <c r="AL4043" s="381"/>
      <c r="AM4043" s="381"/>
    </row>
    <row r="4044" spans="1:39" x14ac:dyDescent="0.35">
      <c r="A4044" s="379"/>
      <c r="B4044" s="379"/>
      <c r="C4044" s="379"/>
      <c r="D4044" s="379"/>
      <c r="E4044" s="379"/>
      <c r="F4044" s="379"/>
      <c r="G4044" s="379"/>
      <c r="H4044" s="379"/>
      <c r="I4044" s="379"/>
      <c r="J4044" s="379"/>
      <c r="K4044" s="379"/>
      <c r="L4044" s="379"/>
      <c r="M4044" s="379"/>
      <c r="N4044" s="379"/>
      <c r="O4044" s="379"/>
      <c r="P4044" s="379"/>
      <c r="Q4044" s="379"/>
      <c r="R4044" s="379"/>
      <c r="S4044" s="379"/>
      <c r="T4044" s="379"/>
      <c r="U4044" s="379"/>
      <c r="V4044" s="379"/>
      <c r="W4044" s="379"/>
      <c r="X4044" s="379"/>
      <c r="Y4044" s="379"/>
      <c r="Z4044" s="379"/>
      <c r="AA4044" s="380"/>
      <c r="AB4044" s="379"/>
      <c r="AC4044" s="379"/>
      <c r="AD4044" s="379"/>
      <c r="AE4044" s="381"/>
      <c r="AF4044" s="105"/>
      <c r="AG4044" s="381"/>
      <c r="AH4044" s="381"/>
      <c r="AI4044" s="381"/>
      <c r="AJ4044" s="381"/>
      <c r="AK4044" s="381"/>
      <c r="AL4044" s="381"/>
      <c r="AM4044" s="381"/>
    </row>
    <row r="4045" spans="1:39" x14ac:dyDescent="0.35">
      <c r="A4045" s="379"/>
      <c r="B4045" s="379"/>
      <c r="C4045" s="379"/>
      <c r="D4045" s="379"/>
      <c r="E4045" s="379"/>
      <c r="F4045" s="379"/>
      <c r="G4045" s="379"/>
      <c r="H4045" s="379"/>
      <c r="I4045" s="379"/>
      <c r="J4045" s="379"/>
      <c r="K4045" s="379"/>
      <c r="L4045" s="379"/>
      <c r="M4045" s="379"/>
      <c r="N4045" s="379"/>
      <c r="O4045" s="379"/>
      <c r="P4045" s="379"/>
      <c r="Q4045" s="379"/>
      <c r="R4045" s="379"/>
      <c r="S4045" s="379"/>
      <c r="T4045" s="379"/>
      <c r="U4045" s="379"/>
      <c r="V4045" s="379"/>
      <c r="W4045" s="379"/>
      <c r="X4045" s="379"/>
      <c r="Y4045" s="379"/>
      <c r="Z4045" s="379"/>
      <c r="AA4045" s="380"/>
      <c r="AB4045" s="379"/>
      <c r="AC4045" s="379"/>
      <c r="AD4045" s="379"/>
      <c r="AE4045" s="381"/>
      <c r="AF4045" s="105"/>
      <c r="AG4045" s="381"/>
      <c r="AH4045" s="381"/>
      <c r="AI4045" s="381"/>
      <c r="AJ4045" s="381"/>
      <c r="AK4045" s="381"/>
      <c r="AL4045" s="381"/>
      <c r="AM4045" s="381"/>
    </row>
    <row r="4046" spans="1:39" x14ac:dyDescent="0.35">
      <c r="A4046" s="379"/>
      <c r="B4046" s="379"/>
      <c r="C4046" s="379"/>
      <c r="D4046" s="379"/>
      <c r="E4046" s="379"/>
      <c r="F4046" s="379"/>
      <c r="G4046" s="379"/>
      <c r="H4046" s="379"/>
      <c r="I4046" s="379"/>
      <c r="J4046" s="379"/>
      <c r="K4046" s="379"/>
      <c r="L4046" s="379"/>
      <c r="M4046" s="379"/>
      <c r="N4046" s="379"/>
      <c r="O4046" s="379"/>
      <c r="P4046" s="379"/>
      <c r="Q4046" s="379"/>
      <c r="R4046" s="379"/>
      <c r="S4046" s="379"/>
      <c r="T4046" s="379"/>
      <c r="U4046" s="379"/>
      <c r="V4046" s="379"/>
      <c r="W4046" s="379"/>
      <c r="X4046" s="379"/>
      <c r="Y4046" s="379"/>
      <c r="Z4046" s="379"/>
      <c r="AA4046" s="380"/>
      <c r="AB4046" s="379"/>
      <c r="AC4046" s="379"/>
      <c r="AD4046" s="379"/>
      <c r="AE4046" s="381"/>
      <c r="AF4046" s="105"/>
      <c r="AG4046" s="381"/>
      <c r="AH4046" s="381"/>
      <c r="AI4046" s="381"/>
      <c r="AJ4046" s="381"/>
      <c r="AK4046" s="381"/>
      <c r="AL4046" s="381"/>
      <c r="AM4046" s="381"/>
    </row>
    <row r="4047" spans="1:39" x14ac:dyDescent="0.35">
      <c r="A4047" s="379"/>
      <c r="B4047" s="379"/>
      <c r="C4047" s="379"/>
      <c r="D4047" s="379"/>
      <c r="E4047" s="379"/>
      <c r="F4047" s="379"/>
      <c r="G4047" s="379"/>
      <c r="H4047" s="379"/>
      <c r="I4047" s="379"/>
      <c r="J4047" s="379"/>
      <c r="K4047" s="379"/>
      <c r="L4047" s="379"/>
      <c r="M4047" s="379"/>
      <c r="N4047" s="379"/>
      <c r="O4047" s="379"/>
      <c r="P4047" s="379"/>
      <c r="Q4047" s="379"/>
      <c r="R4047" s="379"/>
      <c r="S4047" s="379"/>
      <c r="T4047" s="379"/>
      <c r="U4047" s="379"/>
      <c r="V4047" s="379"/>
      <c r="W4047" s="379"/>
      <c r="X4047" s="379"/>
      <c r="Y4047" s="379"/>
      <c r="Z4047" s="379"/>
      <c r="AA4047" s="380"/>
      <c r="AB4047" s="379"/>
      <c r="AC4047" s="379"/>
      <c r="AD4047" s="379"/>
      <c r="AE4047" s="381"/>
      <c r="AF4047" s="105"/>
      <c r="AG4047" s="381"/>
      <c r="AH4047" s="381"/>
      <c r="AI4047" s="381"/>
      <c r="AJ4047" s="381"/>
      <c r="AK4047" s="381"/>
      <c r="AL4047" s="381"/>
      <c r="AM4047" s="381"/>
    </row>
    <row r="4048" spans="1:39" x14ac:dyDescent="0.35">
      <c r="A4048" s="379"/>
      <c r="B4048" s="379"/>
      <c r="C4048" s="379"/>
      <c r="D4048" s="379"/>
      <c r="E4048" s="379"/>
      <c r="F4048" s="379"/>
      <c r="G4048" s="379"/>
      <c r="H4048" s="379"/>
      <c r="I4048" s="379"/>
      <c r="J4048" s="379"/>
      <c r="K4048" s="379"/>
      <c r="L4048" s="379"/>
      <c r="M4048" s="379"/>
      <c r="N4048" s="379"/>
      <c r="O4048" s="379"/>
      <c r="P4048" s="379"/>
      <c r="Q4048" s="379"/>
      <c r="R4048" s="379"/>
      <c r="S4048" s="379"/>
      <c r="T4048" s="379"/>
      <c r="U4048" s="379"/>
      <c r="V4048" s="379"/>
      <c r="W4048" s="379"/>
      <c r="X4048" s="379"/>
      <c r="Y4048" s="379"/>
      <c r="Z4048" s="379"/>
      <c r="AA4048" s="380"/>
      <c r="AB4048" s="379"/>
      <c r="AC4048" s="379"/>
      <c r="AD4048" s="379"/>
      <c r="AE4048" s="381"/>
      <c r="AF4048" s="105"/>
      <c r="AG4048" s="381"/>
      <c r="AH4048" s="381"/>
      <c r="AI4048" s="381"/>
      <c r="AJ4048" s="381"/>
      <c r="AK4048" s="381"/>
      <c r="AL4048" s="381"/>
      <c r="AM4048" s="381"/>
    </row>
    <row r="4049" spans="1:39" x14ac:dyDescent="0.35">
      <c r="A4049" s="379"/>
      <c r="B4049" s="379"/>
      <c r="C4049" s="379"/>
      <c r="D4049" s="379"/>
      <c r="E4049" s="379"/>
      <c r="F4049" s="379"/>
      <c r="G4049" s="379"/>
      <c r="H4049" s="379"/>
      <c r="I4049" s="379"/>
      <c r="J4049" s="379"/>
      <c r="K4049" s="379"/>
      <c r="L4049" s="379"/>
      <c r="M4049" s="379"/>
      <c r="N4049" s="379"/>
      <c r="O4049" s="379"/>
      <c r="P4049" s="379"/>
      <c r="Q4049" s="379"/>
      <c r="R4049" s="379"/>
      <c r="S4049" s="379"/>
      <c r="T4049" s="379"/>
      <c r="U4049" s="379"/>
      <c r="V4049" s="379"/>
      <c r="W4049" s="379"/>
      <c r="X4049" s="379"/>
      <c r="Y4049" s="379"/>
      <c r="Z4049" s="379"/>
      <c r="AA4049" s="380"/>
      <c r="AB4049" s="379"/>
      <c r="AC4049" s="379"/>
      <c r="AD4049" s="379"/>
      <c r="AE4049" s="381"/>
      <c r="AF4049" s="105"/>
      <c r="AG4049" s="381"/>
      <c r="AH4049" s="381"/>
      <c r="AI4049" s="381"/>
      <c r="AJ4049" s="381"/>
      <c r="AK4049" s="381"/>
      <c r="AL4049" s="381"/>
      <c r="AM4049" s="381"/>
    </row>
    <row r="4050" spans="1:39" x14ac:dyDescent="0.35">
      <c r="A4050" s="379"/>
      <c r="B4050" s="379"/>
      <c r="C4050" s="379"/>
      <c r="D4050" s="379"/>
      <c r="E4050" s="379"/>
      <c r="F4050" s="379"/>
      <c r="G4050" s="379"/>
      <c r="H4050" s="379"/>
      <c r="I4050" s="379"/>
      <c r="J4050" s="379"/>
      <c r="K4050" s="379"/>
      <c r="L4050" s="379"/>
      <c r="M4050" s="379"/>
      <c r="N4050" s="379"/>
      <c r="O4050" s="379"/>
      <c r="P4050" s="379"/>
      <c r="Q4050" s="379"/>
      <c r="R4050" s="379"/>
      <c r="S4050" s="379"/>
      <c r="T4050" s="379"/>
      <c r="U4050" s="379"/>
      <c r="V4050" s="379"/>
      <c r="W4050" s="379"/>
      <c r="X4050" s="379"/>
      <c r="Y4050" s="379"/>
      <c r="Z4050" s="379"/>
      <c r="AA4050" s="380"/>
      <c r="AB4050" s="379"/>
      <c r="AC4050" s="379"/>
      <c r="AD4050" s="379"/>
      <c r="AE4050" s="381"/>
      <c r="AF4050" s="105"/>
      <c r="AG4050" s="381"/>
      <c r="AH4050" s="381"/>
      <c r="AI4050" s="381"/>
      <c r="AJ4050" s="381"/>
      <c r="AK4050" s="381"/>
      <c r="AL4050" s="381"/>
      <c r="AM4050" s="381"/>
    </row>
    <row r="4051" spans="1:39" x14ac:dyDescent="0.35">
      <c r="A4051" s="379"/>
      <c r="B4051" s="379"/>
      <c r="C4051" s="379"/>
      <c r="D4051" s="379"/>
      <c r="E4051" s="379"/>
      <c r="F4051" s="379"/>
      <c r="G4051" s="379"/>
      <c r="H4051" s="379"/>
      <c r="I4051" s="379"/>
      <c r="J4051" s="379"/>
      <c r="K4051" s="379"/>
      <c r="L4051" s="379"/>
      <c r="M4051" s="379"/>
      <c r="N4051" s="379"/>
      <c r="O4051" s="379"/>
      <c r="P4051" s="379"/>
      <c r="Q4051" s="379"/>
      <c r="R4051" s="379"/>
      <c r="S4051" s="379"/>
      <c r="T4051" s="379"/>
      <c r="U4051" s="379"/>
      <c r="V4051" s="379"/>
      <c r="W4051" s="379"/>
      <c r="X4051" s="379"/>
      <c r="Y4051" s="379"/>
      <c r="Z4051" s="379"/>
      <c r="AA4051" s="380"/>
      <c r="AB4051" s="379"/>
      <c r="AC4051" s="379"/>
      <c r="AD4051" s="379"/>
      <c r="AE4051" s="381"/>
      <c r="AF4051" s="105"/>
      <c r="AG4051" s="381"/>
      <c r="AH4051" s="381"/>
      <c r="AI4051" s="381"/>
      <c r="AJ4051" s="381"/>
      <c r="AK4051" s="381"/>
      <c r="AL4051" s="381"/>
      <c r="AM4051" s="381"/>
    </row>
    <row r="4052" spans="1:39" x14ac:dyDescent="0.35">
      <c r="A4052" s="379"/>
      <c r="B4052" s="379"/>
      <c r="C4052" s="379"/>
      <c r="D4052" s="379"/>
      <c r="E4052" s="379"/>
      <c r="F4052" s="379"/>
      <c r="G4052" s="379"/>
      <c r="H4052" s="379"/>
      <c r="I4052" s="379"/>
      <c r="J4052" s="379"/>
      <c r="K4052" s="379"/>
      <c r="L4052" s="379"/>
      <c r="M4052" s="379"/>
      <c r="N4052" s="379"/>
      <c r="O4052" s="379"/>
      <c r="P4052" s="379"/>
      <c r="Q4052" s="379"/>
      <c r="R4052" s="379"/>
      <c r="S4052" s="379"/>
      <c r="T4052" s="379"/>
      <c r="U4052" s="379"/>
      <c r="V4052" s="379"/>
      <c r="W4052" s="379"/>
      <c r="X4052" s="379"/>
      <c r="Y4052" s="379"/>
      <c r="Z4052" s="379"/>
      <c r="AA4052" s="380"/>
      <c r="AB4052" s="379"/>
      <c r="AC4052" s="379"/>
      <c r="AD4052" s="379"/>
      <c r="AE4052" s="381"/>
      <c r="AF4052" s="105"/>
      <c r="AG4052" s="381"/>
      <c r="AH4052" s="381"/>
      <c r="AI4052" s="381"/>
      <c r="AJ4052" s="381"/>
      <c r="AK4052" s="381"/>
      <c r="AL4052" s="381"/>
      <c r="AM4052" s="381"/>
    </row>
    <row r="4053" spans="1:39" x14ac:dyDescent="0.35">
      <c r="A4053" s="379"/>
      <c r="B4053" s="379"/>
      <c r="C4053" s="379"/>
      <c r="D4053" s="379"/>
      <c r="E4053" s="379"/>
      <c r="F4053" s="379"/>
      <c r="G4053" s="379"/>
      <c r="H4053" s="379"/>
      <c r="I4053" s="379"/>
      <c r="J4053" s="379"/>
      <c r="K4053" s="379"/>
      <c r="L4053" s="379"/>
      <c r="M4053" s="379"/>
      <c r="N4053" s="379"/>
      <c r="O4053" s="379"/>
      <c r="P4053" s="379"/>
      <c r="Q4053" s="379"/>
      <c r="R4053" s="379"/>
      <c r="S4053" s="379"/>
      <c r="T4053" s="379"/>
      <c r="U4053" s="379"/>
      <c r="V4053" s="379"/>
      <c r="W4053" s="379"/>
      <c r="X4053" s="379"/>
      <c r="Y4053" s="379"/>
      <c r="Z4053" s="379"/>
      <c r="AA4053" s="380"/>
      <c r="AB4053" s="379"/>
      <c r="AC4053" s="379"/>
      <c r="AD4053" s="379"/>
      <c r="AE4053" s="381"/>
      <c r="AF4053" s="105"/>
      <c r="AG4053" s="381"/>
      <c r="AH4053" s="381"/>
      <c r="AI4053" s="381"/>
      <c r="AJ4053" s="381"/>
      <c r="AK4053" s="381"/>
      <c r="AL4053" s="381"/>
      <c r="AM4053" s="381"/>
    </row>
    <row r="4054" spans="1:39" x14ac:dyDescent="0.35">
      <c r="A4054" s="379"/>
      <c r="B4054" s="379"/>
      <c r="C4054" s="379"/>
      <c r="D4054" s="379"/>
      <c r="E4054" s="379"/>
      <c r="F4054" s="379"/>
      <c r="G4054" s="379"/>
      <c r="H4054" s="379"/>
      <c r="I4054" s="379"/>
      <c r="J4054" s="379"/>
      <c r="K4054" s="379"/>
      <c r="L4054" s="379"/>
      <c r="M4054" s="379"/>
      <c r="N4054" s="379"/>
      <c r="O4054" s="379"/>
      <c r="P4054" s="379"/>
      <c r="Q4054" s="379"/>
      <c r="R4054" s="379"/>
      <c r="S4054" s="379"/>
      <c r="T4054" s="379"/>
      <c r="U4054" s="379"/>
      <c r="V4054" s="379"/>
      <c r="W4054" s="379"/>
      <c r="X4054" s="379"/>
      <c r="Y4054" s="379"/>
      <c r="Z4054" s="379"/>
      <c r="AA4054" s="380"/>
      <c r="AB4054" s="379"/>
      <c r="AC4054" s="379"/>
      <c r="AD4054" s="379"/>
      <c r="AE4054" s="381"/>
      <c r="AF4054" s="105"/>
      <c r="AG4054" s="381"/>
      <c r="AH4054" s="381"/>
      <c r="AI4054" s="381"/>
      <c r="AJ4054" s="381"/>
      <c r="AK4054" s="381"/>
      <c r="AL4054" s="381"/>
      <c r="AM4054" s="381"/>
    </row>
    <row r="4055" spans="1:39" x14ac:dyDescent="0.35">
      <c r="A4055" s="379"/>
      <c r="B4055" s="379"/>
      <c r="C4055" s="379"/>
      <c r="D4055" s="379"/>
      <c r="E4055" s="379"/>
      <c r="F4055" s="379"/>
      <c r="G4055" s="379"/>
      <c r="H4055" s="379"/>
      <c r="I4055" s="379"/>
      <c r="J4055" s="379"/>
      <c r="K4055" s="379"/>
      <c r="L4055" s="379"/>
      <c r="M4055" s="379"/>
      <c r="N4055" s="379"/>
      <c r="O4055" s="379"/>
      <c r="P4055" s="379"/>
      <c r="Q4055" s="379"/>
      <c r="R4055" s="379"/>
      <c r="S4055" s="379"/>
      <c r="T4055" s="379"/>
      <c r="U4055" s="379"/>
      <c r="V4055" s="379"/>
      <c r="W4055" s="379"/>
      <c r="X4055" s="379"/>
      <c r="Y4055" s="379"/>
      <c r="Z4055" s="379"/>
      <c r="AA4055" s="380"/>
      <c r="AB4055" s="379"/>
      <c r="AC4055" s="379"/>
      <c r="AD4055" s="379"/>
      <c r="AE4055" s="381"/>
      <c r="AF4055" s="105"/>
      <c r="AG4055" s="381"/>
      <c r="AH4055" s="381"/>
      <c r="AI4055" s="381"/>
      <c r="AJ4055" s="381"/>
      <c r="AK4055" s="381"/>
      <c r="AL4055" s="381"/>
      <c r="AM4055" s="381"/>
    </row>
    <row r="4056" spans="1:39" x14ac:dyDescent="0.35">
      <c r="A4056" s="379"/>
      <c r="B4056" s="379"/>
      <c r="C4056" s="379"/>
      <c r="D4056" s="379"/>
      <c r="E4056" s="379"/>
      <c r="F4056" s="379"/>
      <c r="G4056" s="379"/>
      <c r="H4056" s="379"/>
      <c r="I4056" s="379"/>
      <c r="J4056" s="379"/>
      <c r="K4056" s="379"/>
      <c r="L4056" s="379"/>
      <c r="M4056" s="379"/>
      <c r="N4056" s="379"/>
      <c r="O4056" s="379"/>
      <c r="P4056" s="379"/>
      <c r="Q4056" s="379"/>
      <c r="R4056" s="379"/>
      <c r="S4056" s="379"/>
      <c r="T4056" s="379"/>
      <c r="U4056" s="379"/>
      <c r="V4056" s="379"/>
      <c r="W4056" s="379"/>
      <c r="X4056" s="379"/>
      <c r="Y4056" s="379"/>
      <c r="Z4056" s="379"/>
      <c r="AA4056" s="380"/>
      <c r="AB4056" s="379"/>
      <c r="AC4056" s="379"/>
      <c r="AD4056" s="379"/>
      <c r="AE4056" s="381"/>
      <c r="AF4056" s="105"/>
      <c r="AG4056" s="381"/>
      <c r="AH4056" s="381"/>
      <c r="AI4056" s="381"/>
      <c r="AJ4056" s="381"/>
      <c r="AK4056" s="381"/>
      <c r="AL4056" s="381"/>
      <c r="AM4056" s="381"/>
    </row>
    <row r="4057" spans="1:39" x14ac:dyDescent="0.35">
      <c r="A4057" s="379"/>
      <c r="B4057" s="379"/>
      <c r="C4057" s="379"/>
      <c r="D4057" s="379"/>
      <c r="E4057" s="379"/>
      <c r="F4057" s="379"/>
      <c r="G4057" s="379"/>
      <c r="H4057" s="379"/>
      <c r="I4057" s="379"/>
      <c r="J4057" s="379"/>
      <c r="K4057" s="379"/>
      <c r="L4057" s="379"/>
      <c r="M4057" s="379"/>
      <c r="N4057" s="379"/>
      <c r="O4057" s="379"/>
      <c r="P4057" s="379"/>
      <c r="Q4057" s="379"/>
      <c r="R4057" s="379"/>
      <c r="S4057" s="379"/>
      <c r="T4057" s="379"/>
      <c r="U4057" s="379"/>
      <c r="V4057" s="379"/>
      <c r="W4057" s="379"/>
      <c r="X4057" s="379"/>
      <c r="Y4057" s="379"/>
      <c r="Z4057" s="379"/>
      <c r="AA4057" s="380"/>
      <c r="AB4057" s="379"/>
      <c r="AC4057" s="379"/>
      <c r="AD4057" s="379"/>
      <c r="AE4057" s="381"/>
      <c r="AF4057" s="105"/>
      <c r="AG4057" s="381"/>
      <c r="AH4057" s="381"/>
      <c r="AI4057" s="381"/>
      <c r="AJ4057" s="381"/>
      <c r="AK4057" s="381"/>
      <c r="AL4057" s="381"/>
      <c r="AM4057" s="381"/>
    </row>
    <row r="4058" spans="1:39" x14ac:dyDescent="0.35">
      <c r="A4058" s="379"/>
      <c r="B4058" s="379"/>
      <c r="C4058" s="379"/>
      <c r="D4058" s="379"/>
      <c r="E4058" s="379"/>
      <c r="F4058" s="379"/>
      <c r="G4058" s="379"/>
      <c r="H4058" s="379"/>
      <c r="I4058" s="379"/>
      <c r="J4058" s="379"/>
      <c r="K4058" s="379"/>
      <c r="L4058" s="379"/>
      <c r="M4058" s="379"/>
      <c r="N4058" s="379"/>
      <c r="O4058" s="379"/>
      <c r="P4058" s="379"/>
      <c r="Q4058" s="379"/>
      <c r="R4058" s="379"/>
      <c r="S4058" s="379"/>
      <c r="T4058" s="379"/>
      <c r="U4058" s="379"/>
      <c r="V4058" s="379"/>
      <c r="W4058" s="379"/>
      <c r="X4058" s="379"/>
      <c r="Y4058" s="379"/>
      <c r="Z4058" s="379"/>
      <c r="AA4058" s="380"/>
      <c r="AB4058" s="379"/>
      <c r="AC4058" s="379"/>
      <c r="AD4058" s="379"/>
      <c r="AE4058" s="381"/>
      <c r="AF4058" s="105"/>
      <c r="AG4058" s="381"/>
      <c r="AH4058" s="381"/>
      <c r="AI4058" s="381"/>
      <c r="AJ4058" s="381"/>
      <c r="AK4058" s="381"/>
      <c r="AL4058" s="381"/>
      <c r="AM4058" s="381"/>
    </row>
    <row r="4059" spans="1:39" x14ac:dyDescent="0.35">
      <c r="A4059" s="379"/>
      <c r="B4059" s="379"/>
      <c r="C4059" s="379"/>
      <c r="D4059" s="379"/>
      <c r="E4059" s="379"/>
      <c r="F4059" s="379"/>
      <c r="G4059" s="379"/>
      <c r="H4059" s="379"/>
      <c r="I4059" s="379"/>
      <c r="J4059" s="379"/>
      <c r="K4059" s="379"/>
      <c r="L4059" s="379"/>
      <c r="M4059" s="379"/>
      <c r="N4059" s="379"/>
      <c r="O4059" s="379"/>
      <c r="P4059" s="379"/>
      <c r="Q4059" s="379"/>
      <c r="R4059" s="379"/>
      <c r="S4059" s="379"/>
      <c r="T4059" s="379"/>
      <c r="U4059" s="379"/>
      <c r="V4059" s="379"/>
      <c r="W4059" s="379"/>
      <c r="X4059" s="379"/>
      <c r="Y4059" s="379"/>
      <c r="Z4059" s="379"/>
      <c r="AA4059" s="380"/>
      <c r="AB4059" s="379"/>
      <c r="AC4059" s="379"/>
      <c r="AD4059" s="379"/>
      <c r="AE4059" s="381"/>
      <c r="AF4059" s="105"/>
      <c r="AG4059" s="381"/>
      <c r="AH4059" s="381"/>
      <c r="AI4059" s="381"/>
      <c r="AJ4059" s="381"/>
      <c r="AK4059" s="381"/>
      <c r="AL4059" s="381"/>
      <c r="AM4059" s="381"/>
    </row>
    <row r="4060" spans="1:39" x14ac:dyDescent="0.35">
      <c r="A4060" s="379"/>
      <c r="B4060" s="379"/>
      <c r="C4060" s="379"/>
      <c r="D4060" s="379"/>
      <c r="E4060" s="379"/>
      <c r="F4060" s="379"/>
      <c r="G4060" s="379"/>
      <c r="H4060" s="379"/>
      <c r="I4060" s="379"/>
      <c r="J4060" s="379"/>
      <c r="K4060" s="379"/>
      <c r="L4060" s="379"/>
      <c r="M4060" s="379"/>
      <c r="N4060" s="379"/>
      <c r="O4060" s="379"/>
      <c r="P4060" s="379"/>
      <c r="Q4060" s="379"/>
      <c r="R4060" s="379"/>
      <c r="S4060" s="379"/>
      <c r="T4060" s="379"/>
      <c r="U4060" s="379"/>
      <c r="V4060" s="379"/>
      <c r="W4060" s="379"/>
      <c r="X4060" s="379"/>
      <c r="Y4060" s="379"/>
      <c r="Z4060" s="379"/>
      <c r="AA4060" s="380"/>
      <c r="AB4060" s="379"/>
      <c r="AC4060" s="379"/>
      <c r="AD4060" s="379"/>
      <c r="AE4060" s="381"/>
      <c r="AF4060" s="105"/>
      <c r="AG4060" s="381"/>
      <c r="AH4060" s="381"/>
      <c r="AI4060" s="381"/>
      <c r="AJ4060" s="381"/>
      <c r="AK4060" s="381"/>
      <c r="AL4060" s="381"/>
      <c r="AM4060" s="381"/>
    </row>
    <row r="4061" spans="1:39" x14ac:dyDescent="0.35">
      <c r="A4061" s="379"/>
      <c r="B4061" s="379"/>
      <c r="C4061" s="379"/>
      <c r="D4061" s="379"/>
      <c r="E4061" s="379"/>
      <c r="F4061" s="379"/>
      <c r="G4061" s="379"/>
      <c r="H4061" s="379"/>
      <c r="I4061" s="379"/>
      <c r="J4061" s="379"/>
      <c r="K4061" s="379"/>
      <c r="L4061" s="379"/>
      <c r="M4061" s="379"/>
      <c r="N4061" s="379"/>
      <c r="O4061" s="379"/>
      <c r="P4061" s="379"/>
      <c r="Q4061" s="379"/>
      <c r="R4061" s="379"/>
      <c r="S4061" s="379"/>
      <c r="T4061" s="379"/>
      <c r="U4061" s="379"/>
      <c r="V4061" s="379"/>
      <c r="W4061" s="379"/>
      <c r="X4061" s="379"/>
      <c r="Y4061" s="379"/>
      <c r="Z4061" s="379"/>
      <c r="AA4061" s="380"/>
      <c r="AB4061" s="379"/>
      <c r="AC4061" s="379"/>
      <c r="AD4061" s="379"/>
      <c r="AE4061" s="381"/>
      <c r="AF4061" s="105"/>
      <c r="AG4061" s="381"/>
      <c r="AH4061" s="381"/>
      <c r="AI4061" s="381"/>
      <c r="AJ4061" s="381"/>
      <c r="AK4061" s="381"/>
      <c r="AL4061" s="381"/>
      <c r="AM4061" s="381"/>
    </row>
    <row r="4062" spans="1:39" x14ac:dyDescent="0.35">
      <c r="A4062" s="379"/>
      <c r="B4062" s="379"/>
      <c r="C4062" s="379"/>
      <c r="D4062" s="379"/>
      <c r="E4062" s="379"/>
      <c r="F4062" s="379"/>
      <c r="G4062" s="379"/>
      <c r="H4062" s="379"/>
      <c r="I4062" s="379"/>
      <c r="J4062" s="379"/>
      <c r="K4062" s="379"/>
      <c r="L4062" s="379"/>
      <c r="M4062" s="379"/>
      <c r="N4062" s="379"/>
      <c r="O4062" s="379"/>
      <c r="P4062" s="379"/>
      <c r="Q4062" s="379"/>
      <c r="R4062" s="379"/>
      <c r="S4062" s="379"/>
      <c r="T4062" s="379"/>
      <c r="U4062" s="379"/>
      <c r="V4062" s="379"/>
      <c r="W4062" s="379"/>
      <c r="X4062" s="379"/>
      <c r="Y4062" s="379"/>
      <c r="Z4062" s="379"/>
      <c r="AA4062" s="380"/>
      <c r="AB4062" s="379"/>
      <c r="AC4062" s="379"/>
      <c r="AD4062" s="379"/>
      <c r="AE4062" s="381"/>
      <c r="AF4062" s="105"/>
      <c r="AG4062" s="381"/>
      <c r="AH4062" s="381"/>
      <c r="AI4062" s="381"/>
      <c r="AJ4062" s="381"/>
      <c r="AK4062" s="381"/>
      <c r="AL4062" s="381"/>
      <c r="AM4062" s="381"/>
    </row>
    <row r="4063" spans="1:39" x14ac:dyDescent="0.35">
      <c r="A4063" s="379"/>
      <c r="B4063" s="379"/>
      <c r="C4063" s="379"/>
      <c r="D4063" s="379"/>
      <c r="E4063" s="379"/>
      <c r="F4063" s="379"/>
      <c r="G4063" s="379"/>
      <c r="H4063" s="379"/>
      <c r="I4063" s="379"/>
      <c r="J4063" s="379"/>
      <c r="K4063" s="379"/>
      <c r="L4063" s="379"/>
      <c r="M4063" s="379"/>
      <c r="N4063" s="379"/>
      <c r="O4063" s="379"/>
      <c r="P4063" s="379"/>
      <c r="Q4063" s="379"/>
      <c r="R4063" s="379"/>
      <c r="S4063" s="379"/>
      <c r="T4063" s="379"/>
      <c r="U4063" s="379"/>
      <c r="V4063" s="379"/>
      <c r="W4063" s="379"/>
      <c r="X4063" s="379"/>
      <c r="Y4063" s="379"/>
      <c r="Z4063" s="379"/>
      <c r="AA4063" s="380"/>
      <c r="AB4063" s="379"/>
      <c r="AC4063" s="379"/>
      <c r="AD4063" s="379"/>
      <c r="AE4063" s="381"/>
      <c r="AF4063" s="105"/>
      <c r="AG4063" s="381"/>
      <c r="AH4063" s="381"/>
      <c r="AI4063" s="381"/>
      <c r="AJ4063" s="381"/>
      <c r="AK4063" s="381"/>
      <c r="AL4063" s="381"/>
      <c r="AM4063" s="381"/>
    </row>
    <row r="4064" spans="1:39" x14ac:dyDescent="0.35">
      <c r="A4064" s="379"/>
      <c r="B4064" s="379"/>
      <c r="C4064" s="379"/>
      <c r="D4064" s="379"/>
      <c r="E4064" s="379"/>
      <c r="F4064" s="379"/>
      <c r="G4064" s="379"/>
      <c r="H4064" s="379"/>
      <c r="I4064" s="379"/>
      <c r="J4064" s="379"/>
      <c r="K4064" s="379"/>
      <c r="L4064" s="379"/>
      <c r="M4064" s="379"/>
      <c r="N4064" s="379"/>
      <c r="O4064" s="379"/>
      <c r="P4064" s="379"/>
      <c r="Q4064" s="379"/>
      <c r="R4064" s="379"/>
      <c r="S4064" s="379"/>
      <c r="T4064" s="379"/>
      <c r="U4064" s="379"/>
      <c r="V4064" s="379"/>
      <c r="W4064" s="379"/>
      <c r="X4064" s="379"/>
      <c r="Y4064" s="379"/>
      <c r="Z4064" s="379"/>
      <c r="AA4064" s="380"/>
      <c r="AB4064" s="379"/>
      <c r="AC4064" s="379"/>
      <c r="AD4064" s="379"/>
      <c r="AE4064" s="381"/>
      <c r="AF4064" s="105"/>
      <c r="AG4064" s="381"/>
      <c r="AH4064" s="381"/>
      <c r="AI4064" s="381"/>
      <c r="AJ4064" s="381"/>
      <c r="AK4064" s="381"/>
      <c r="AL4064" s="381"/>
      <c r="AM4064" s="381"/>
    </row>
    <row r="4065" spans="1:39" x14ac:dyDescent="0.35">
      <c r="A4065" s="379"/>
      <c r="B4065" s="379"/>
      <c r="C4065" s="379"/>
      <c r="D4065" s="379"/>
      <c r="E4065" s="379"/>
      <c r="F4065" s="379"/>
      <c r="G4065" s="379"/>
      <c r="H4065" s="379"/>
      <c r="I4065" s="379"/>
      <c r="J4065" s="379"/>
      <c r="K4065" s="379"/>
      <c r="L4065" s="379"/>
      <c r="M4065" s="379"/>
      <c r="N4065" s="379"/>
      <c r="O4065" s="379"/>
      <c r="P4065" s="379"/>
      <c r="Q4065" s="379"/>
      <c r="R4065" s="379"/>
      <c r="S4065" s="379"/>
      <c r="T4065" s="379"/>
      <c r="U4065" s="379"/>
      <c r="V4065" s="379"/>
      <c r="W4065" s="379"/>
      <c r="X4065" s="379"/>
      <c r="Y4065" s="379"/>
      <c r="Z4065" s="379"/>
      <c r="AA4065" s="380"/>
      <c r="AB4065" s="379"/>
      <c r="AC4065" s="379"/>
      <c r="AD4065" s="379"/>
      <c r="AE4065" s="381"/>
      <c r="AF4065" s="105"/>
      <c r="AG4065" s="381"/>
      <c r="AH4065" s="381"/>
      <c r="AI4065" s="381"/>
      <c r="AJ4065" s="381"/>
      <c r="AK4065" s="381"/>
      <c r="AL4065" s="381"/>
      <c r="AM4065" s="381"/>
    </row>
    <row r="4066" spans="1:39" x14ac:dyDescent="0.35">
      <c r="A4066" s="379"/>
      <c r="B4066" s="379"/>
      <c r="C4066" s="379"/>
      <c r="D4066" s="379"/>
      <c r="E4066" s="379"/>
      <c r="F4066" s="379"/>
      <c r="G4066" s="379"/>
      <c r="H4066" s="379"/>
      <c r="I4066" s="379"/>
      <c r="J4066" s="379"/>
      <c r="K4066" s="379"/>
      <c r="L4066" s="379"/>
      <c r="M4066" s="379"/>
      <c r="N4066" s="379"/>
      <c r="O4066" s="379"/>
      <c r="P4066" s="379"/>
      <c r="Q4066" s="379"/>
      <c r="R4066" s="379"/>
      <c r="S4066" s="379"/>
      <c r="T4066" s="379"/>
      <c r="U4066" s="379"/>
      <c r="V4066" s="379"/>
      <c r="W4066" s="379"/>
      <c r="X4066" s="379"/>
      <c r="Y4066" s="379"/>
      <c r="Z4066" s="379"/>
      <c r="AA4066" s="380"/>
      <c r="AB4066" s="379"/>
      <c r="AC4066" s="379"/>
      <c r="AD4066" s="379"/>
      <c r="AE4066" s="381"/>
      <c r="AF4066" s="105"/>
      <c r="AG4066" s="381"/>
      <c r="AH4066" s="381"/>
      <c r="AI4066" s="381"/>
      <c r="AJ4066" s="381"/>
      <c r="AK4066" s="381"/>
      <c r="AL4066" s="381"/>
      <c r="AM4066" s="381"/>
    </row>
    <row r="4067" spans="1:39" x14ac:dyDescent="0.35">
      <c r="A4067" s="379"/>
      <c r="B4067" s="379"/>
      <c r="C4067" s="379"/>
      <c r="D4067" s="379"/>
      <c r="E4067" s="379"/>
      <c r="F4067" s="379"/>
      <c r="G4067" s="379"/>
      <c r="H4067" s="379"/>
      <c r="I4067" s="379"/>
      <c r="J4067" s="379"/>
      <c r="K4067" s="379"/>
      <c r="L4067" s="379"/>
      <c r="M4067" s="379"/>
      <c r="N4067" s="379"/>
      <c r="O4067" s="379"/>
      <c r="P4067" s="379"/>
      <c r="Q4067" s="379"/>
      <c r="R4067" s="379"/>
      <c r="S4067" s="379"/>
      <c r="T4067" s="379"/>
      <c r="U4067" s="379"/>
      <c r="V4067" s="379"/>
      <c r="W4067" s="379"/>
      <c r="X4067" s="379"/>
      <c r="Y4067" s="379"/>
      <c r="Z4067" s="379"/>
      <c r="AA4067" s="380"/>
      <c r="AB4067" s="379"/>
      <c r="AC4067" s="379"/>
      <c r="AD4067" s="379"/>
      <c r="AE4067" s="381"/>
      <c r="AF4067" s="105"/>
      <c r="AG4067" s="381"/>
      <c r="AH4067" s="381"/>
      <c r="AI4067" s="381"/>
      <c r="AJ4067" s="381"/>
      <c r="AK4067" s="381"/>
      <c r="AL4067" s="381"/>
      <c r="AM4067" s="381"/>
    </row>
    <row r="4068" spans="1:39" x14ac:dyDescent="0.35">
      <c r="A4068" s="379"/>
      <c r="B4068" s="379"/>
      <c r="C4068" s="379"/>
      <c r="D4068" s="379"/>
      <c r="E4068" s="379"/>
      <c r="F4068" s="379"/>
      <c r="G4068" s="379"/>
      <c r="H4068" s="379"/>
      <c r="I4068" s="379"/>
      <c r="J4068" s="379"/>
      <c r="K4068" s="379"/>
      <c r="L4068" s="379"/>
      <c r="M4068" s="379"/>
      <c r="N4068" s="379"/>
      <c r="O4068" s="379"/>
      <c r="P4068" s="379"/>
      <c r="Q4068" s="379"/>
      <c r="R4068" s="379"/>
      <c r="S4068" s="379"/>
      <c r="T4068" s="379"/>
      <c r="U4068" s="379"/>
      <c r="V4068" s="379"/>
      <c r="W4068" s="379"/>
      <c r="X4068" s="379"/>
      <c r="Y4068" s="379"/>
      <c r="Z4068" s="379"/>
      <c r="AA4068" s="380"/>
      <c r="AB4068" s="379"/>
      <c r="AC4068" s="379"/>
      <c r="AD4068" s="379"/>
      <c r="AE4068" s="381"/>
      <c r="AF4068" s="105"/>
      <c r="AG4068" s="381"/>
      <c r="AH4068" s="381"/>
      <c r="AI4068" s="381"/>
      <c r="AJ4068" s="381"/>
      <c r="AK4068" s="381"/>
      <c r="AL4068" s="381"/>
      <c r="AM4068" s="381"/>
    </row>
    <row r="4069" spans="1:39" x14ac:dyDescent="0.35">
      <c r="A4069" s="379"/>
      <c r="B4069" s="379"/>
      <c r="C4069" s="379"/>
      <c r="D4069" s="379"/>
      <c r="E4069" s="379"/>
      <c r="F4069" s="379"/>
      <c r="G4069" s="379"/>
      <c r="H4069" s="379"/>
      <c r="I4069" s="379"/>
      <c r="J4069" s="379"/>
      <c r="K4069" s="379"/>
      <c r="L4069" s="379"/>
      <c r="M4069" s="379"/>
      <c r="N4069" s="379"/>
      <c r="O4069" s="379"/>
      <c r="P4069" s="379"/>
      <c r="Q4069" s="379"/>
      <c r="R4069" s="379"/>
      <c r="S4069" s="379"/>
      <c r="T4069" s="379"/>
      <c r="U4069" s="379"/>
      <c r="V4069" s="379"/>
      <c r="W4069" s="379"/>
      <c r="X4069" s="379"/>
      <c r="Y4069" s="379"/>
      <c r="Z4069" s="379"/>
      <c r="AA4069" s="380"/>
      <c r="AB4069" s="379"/>
      <c r="AC4069" s="379"/>
      <c r="AD4069" s="379"/>
      <c r="AE4069" s="381"/>
      <c r="AF4069" s="105"/>
      <c r="AG4069" s="381"/>
      <c r="AH4069" s="381"/>
      <c r="AI4069" s="381"/>
      <c r="AJ4069" s="381"/>
      <c r="AK4069" s="381"/>
      <c r="AL4069" s="381"/>
      <c r="AM4069" s="381"/>
    </row>
    <row r="4070" spans="1:39" x14ac:dyDescent="0.35">
      <c r="A4070" s="379"/>
      <c r="B4070" s="379"/>
      <c r="C4070" s="379"/>
      <c r="D4070" s="379"/>
      <c r="E4070" s="379"/>
      <c r="F4070" s="379"/>
      <c r="G4070" s="379"/>
      <c r="H4070" s="379"/>
      <c r="I4070" s="379"/>
      <c r="J4070" s="379"/>
      <c r="K4070" s="379"/>
      <c r="L4070" s="379"/>
      <c r="M4070" s="379"/>
      <c r="N4070" s="379"/>
      <c r="O4070" s="379"/>
      <c r="P4070" s="379"/>
      <c r="Q4070" s="379"/>
      <c r="R4070" s="379"/>
      <c r="S4070" s="379"/>
      <c r="T4070" s="379"/>
      <c r="U4070" s="379"/>
      <c r="V4070" s="379"/>
      <c r="W4070" s="379"/>
      <c r="X4070" s="379"/>
      <c r="Y4070" s="379"/>
      <c r="Z4070" s="379"/>
      <c r="AA4070" s="380"/>
      <c r="AB4070" s="379"/>
      <c r="AC4070" s="379"/>
      <c r="AD4070" s="379"/>
      <c r="AE4070" s="381"/>
      <c r="AF4070" s="105"/>
      <c r="AG4070" s="381"/>
      <c r="AH4070" s="381"/>
      <c r="AI4070" s="381"/>
      <c r="AJ4070" s="381"/>
      <c r="AK4070" s="381"/>
      <c r="AL4070" s="381"/>
      <c r="AM4070" s="381"/>
    </row>
    <row r="4071" spans="1:39" x14ac:dyDescent="0.35">
      <c r="A4071" s="379"/>
      <c r="B4071" s="379"/>
      <c r="C4071" s="379"/>
      <c r="D4071" s="379"/>
      <c r="E4071" s="379"/>
      <c r="F4071" s="379"/>
      <c r="G4071" s="379"/>
      <c r="H4071" s="379"/>
      <c r="I4071" s="379"/>
      <c r="J4071" s="379"/>
      <c r="K4071" s="379"/>
      <c r="L4071" s="379"/>
      <c r="M4071" s="379"/>
      <c r="N4071" s="379"/>
      <c r="O4071" s="379"/>
      <c r="P4071" s="379"/>
      <c r="Q4071" s="379"/>
      <c r="R4071" s="379"/>
      <c r="S4071" s="379"/>
      <c r="T4071" s="379"/>
      <c r="U4071" s="379"/>
      <c r="V4071" s="379"/>
      <c r="W4071" s="379"/>
      <c r="X4071" s="379"/>
      <c r="Y4071" s="379"/>
      <c r="Z4071" s="379"/>
      <c r="AA4071" s="380"/>
      <c r="AB4071" s="379"/>
      <c r="AC4071" s="379"/>
      <c r="AD4071" s="379"/>
      <c r="AE4071" s="381"/>
      <c r="AF4071" s="105"/>
      <c r="AG4071" s="381"/>
      <c r="AH4071" s="381"/>
      <c r="AI4071" s="381"/>
      <c r="AJ4071" s="381"/>
      <c r="AK4071" s="381"/>
      <c r="AL4071" s="381"/>
      <c r="AM4071" s="381"/>
    </row>
    <row r="4072" spans="1:39" x14ac:dyDescent="0.35">
      <c r="A4072" s="379"/>
      <c r="B4072" s="379"/>
      <c r="C4072" s="379"/>
      <c r="D4072" s="379"/>
      <c r="E4072" s="379"/>
      <c r="F4072" s="379"/>
      <c r="G4072" s="379"/>
      <c r="H4072" s="379"/>
      <c r="I4072" s="379"/>
      <c r="J4072" s="379"/>
      <c r="K4072" s="379"/>
      <c r="L4072" s="379"/>
      <c r="M4072" s="379"/>
      <c r="N4072" s="379"/>
      <c r="O4072" s="379"/>
      <c r="P4072" s="379"/>
      <c r="Q4072" s="379"/>
      <c r="R4072" s="379"/>
      <c r="S4072" s="379"/>
      <c r="T4072" s="379"/>
      <c r="U4072" s="379"/>
      <c r="V4072" s="379"/>
      <c r="W4072" s="379"/>
      <c r="X4072" s="379"/>
      <c r="Y4072" s="379"/>
      <c r="Z4072" s="379"/>
      <c r="AA4072" s="380"/>
      <c r="AB4072" s="379"/>
      <c r="AC4072" s="379"/>
      <c r="AD4072" s="379"/>
      <c r="AE4072" s="381"/>
      <c r="AF4072" s="105"/>
      <c r="AG4072" s="381"/>
      <c r="AH4072" s="381"/>
      <c r="AI4072" s="381"/>
      <c r="AJ4072" s="381"/>
      <c r="AK4072" s="381"/>
      <c r="AL4072" s="381"/>
      <c r="AM4072" s="381"/>
    </row>
    <row r="4073" spans="1:39" x14ac:dyDescent="0.35">
      <c r="A4073" s="379"/>
      <c r="B4073" s="379"/>
      <c r="C4073" s="379"/>
      <c r="D4073" s="379"/>
      <c r="E4073" s="379"/>
      <c r="F4073" s="379"/>
      <c r="G4073" s="379"/>
      <c r="H4073" s="379"/>
      <c r="I4073" s="379"/>
      <c r="J4073" s="379"/>
      <c r="K4073" s="379"/>
      <c r="L4073" s="379"/>
      <c r="M4073" s="379"/>
      <c r="N4073" s="379"/>
      <c r="O4073" s="379"/>
      <c r="P4073" s="379"/>
      <c r="Q4073" s="379"/>
      <c r="R4073" s="379"/>
      <c r="S4073" s="379"/>
      <c r="T4073" s="379"/>
      <c r="U4073" s="379"/>
      <c r="V4073" s="379"/>
      <c r="W4073" s="379"/>
      <c r="X4073" s="379"/>
      <c r="Y4073" s="379"/>
      <c r="Z4073" s="379"/>
      <c r="AA4073" s="380"/>
      <c r="AB4073" s="379"/>
      <c r="AC4073" s="379"/>
      <c r="AD4073" s="379"/>
      <c r="AE4073" s="381"/>
      <c r="AF4073" s="105"/>
      <c r="AG4073" s="381"/>
      <c r="AH4073" s="381"/>
      <c r="AI4073" s="381"/>
      <c r="AJ4073" s="381"/>
      <c r="AK4073" s="381"/>
      <c r="AL4073" s="381"/>
      <c r="AM4073" s="381"/>
    </row>
    <row r="4074" spans="1:39" x14ac:dyDescent="0.35">
      <c r="A4074" s="379"/>
      <c r="B4074" s="379"/>
      <c r="C4074" s="379"/>
      <c r="D4074" s="379"/>
      <c r="E4074" s="379"/>
      <c r="F4074" s="379"/>
      <c r="G4074" s="379"/>
      <c r="H4074" s="379"/>
      <c r="I4074" s="379"/>
      <c r="J4074" s="379"/>
      <c r="K4074" s="379"/>
      <c r="L4074" s="379"/>
      <c r="M4074" s="379"/>
      <c r="N4074" s="379"/>
      <c r="O4074" s="379"/>
      <c r="P4074" s="379"/>
      <c r="Q4074" s="379"/>
      <c r="R4074" s="379"/>
      <c r="S4074" s="379"/>
      <c r="T4074" s="379"/>
      <c r="U4074" s="379"/>
      <c r="V4074" s="379"/>
      <c r="W4074" s="379"/>
      <c r="X4074" s="379"/>
      <c r="Y4074" s="379"/>
      <c r="Z4074" s="379"/>
      <c r="AA4074" s="380"/>
      <c r="AB4074" s="379"/>
      <c r="AC4074" s="379"/>
      <c r="AD4074" s="379"/>
      <c r="AE4074" s="381"/>
      <c r="AF4074" s="105"/>
      <c r="AG4074" s="381"/>
      <c r="AH4074" s="381"/>
      <c r="AI4074" s="381"/>
      <c r="AJ4074" s="381"/>
      <c r="AK4074" s="381"/>
      <c r="AL4074" s="381"/>
      <c r="AM4074" s="381"/>
    </row>
    <row r="4075" spans="1:39" x14ac:dyDescent="0.35">
      <c r="A4075" s="379"/>
      <c r="B4075" s="379"/>
      <c r="C4075" s="379"/>
      <c r="D4075" s="379"/>
      <c r="E4075" s="379"/>
      <c r="F4075" s="379"/>
      <c r="G4075" s="379"/>
      <c r="H4075" s="379"/>
      <c r="I4075" s="379"/>
      <c r="J4075" s="379"/>
      <c r="K4075" s="379"/>
      <c r="L4075" s="379"/>
      <c r="M4075" s="379"/>
      <c r="N4075" s="379"/>
      <c r="O4075" s="379"/>
      <c r="P4075" s="379"/>
      <c r="Q4075" s="379"/>
      <c r="R4075" s="379"/>
      <c r="S4075" s="379"/>
      <c r="T4075" s="379"/>
      <c r="U4075" s="379"/>
      <c r="V4075" s="379"/>
      <c r="W4075" s="379"/>
      <c r="X4075" s="379"/>
      <c r="Y4075" s="379"/>
      <c r="Z4075" s="379"/>
      <c r="AA4075" s="380"/>
      <c r="AB4075" s="379"/>
      <c r="AC4075" s="379"/>
      <c r="AD4075" s="379"/>
      <c r="AE4075" s="381"/>
      <c r="AF4075" s="105"/>
      <c r="AG4075" s="381"/>
      <c r="AH4075" s="381"/>
      <c r="AI4075" s="381"/>
      <c r="AJ4075" s="381"/>
      <c r="AK4075" s="381"/>
      <c r="AL4075" s="381"/>
      <c r="AM4075" s="381"/>
    </row>
    <row r="4076" spans="1:39" x14ac:dyDescent="0.35">
      <c r="A4076" s="379"/>
      <c r="B4076" s="379"/>
      <c r="C4076" s="379"/>
      <c r="D4076" s="379"/>
      <c r="E4076" s="379"/>
      <c r="F4076" s="379"/>
      <c r="G4076" s="379"/>
      <c r="H4076" s="379"/>
      <c r="I4076" s="379"/>
      <c r="J4076" s="379"/>
      <c r="K4076" s="379"/>
      <c r="L4076" s="379"/>
      <c r="M4076" s="379"/>
      <c r="N4076" s="379"/>
      <c r="O4076" s="379"/>
      <c r="P4076" s="379"/>
      <c r="Q4076" s="379"/>
      <c r="R4076" s="379"/>
      <c r="S4076" s="379"/>
      <c r="T4076" s="379"/>
      <c r="U4076" s="379"/>
      <c r="V4076" s="379"/>
      <c r="W4076" s="379"/>
      <c r="X4076" s="379"/>
      <c r="Y4076" s="379"/>
      <c r="Z4076" s="379"/>
      <c r="AA4076" s="380"/>
      <c r="AB4076" s="379"/>
      <c r="AC4076" s="379"/>
      <c r="AD4076" s="379"/>
      <c r="AE4076" s="381"/>
      <c r="AF4076" s="105"/>
      <c r="AG4076" s="381"/>
      <c r="AH4076" s="381"/>
      <c r="AI4076" s="381"/>
      <c r="AJ4076" s="381"/>
      <c r="AK4076" s="381"/>
      <c r="AL4076" s="381"/>
      <c r="AM4076" s="381"/>
    </row>
    <row r="4077" spans="1:39" x14ac:dyDescent="0.35">
      <c r="A4077" s="379"/>
      <c r="B4077" s="379"/>
      <c r="C4077" s="379"/>
      <c r="D4077" s="379"/>
      <c r="E4077" s="379"/>
      <c r="F4077" s="379"/>
      <c r="G4077" s="379"/>
      <c r="H4077" s="379"/>
      <c r="I4077" s="379"/>
      <c r="J4077" s="379"/>
      <c r="K4077" s="379"/>
      <c r="L4077" s="379"/>
      <c r="M4077" s="379"/>
      <c r="N4077" s="379"/>
      <c r="O4077" s="379"/>
      <c r="P4077" s="379"/>
      <c r="Q4077" s="379"/>
      <c r="R4077" s="379"/>
      <c r="S4077" s="379"/>
      <c r="T4077" s="379"/>
      <c r="U4077" s="379"/>
      <c r="V4077" s="379"/>
      <c r="W4077" s="379"/>
      <c r="X4077" s="379"/>
      <c r="Y4077" s="379"/>
      <c r="Z4077" s="379"/>
      <c r="AA4077" s="380"/>
      <c r="AB4077" s="379"/>
      <c r="AC4077" s="379"/>
      <c r="AD4077" s="379"/>
      <c r="AE4077" s="381"/>
      <c r="AF4077" s="105"/>
      <c r="AG4077" s="381"/>
      <c r="AH4077" s="381"/>
      <c r="AI4077" s="381"/>
      <c r="AJ4077" s="381"/>
      <c r="AK4077" s="381"/>
      <c r="AL4077" s="381"/>
      <c r="AM4077" s="381"/>
    </row>
    <row r="4078" spans="1:39" x14ac:dyDescent="0.35">
      <c r="A4078" s="379"/>
      <c r="B4078" s="379"/>
      <c r="C4078" s="379"/>
      <c r="D4078" s="379"/>
      <c r="E4078" s="379"/>
      <c r="F4078" s="379"/>
      <c r="G4078" s="379"/>
      <c r="H4078" s="379"/>
      <c r="I4078" s="379"/>
      <c r="J4078" s="379"/>
      <c r="K4078" s="379"/>
      <c r="L4078" s="379"/>
      <c r="M4078" s="379"/>
      <c r="N4078" s="379"/>
      <c r="O4078" s="379"/>
      <c r="P4078" s="379"/>
      <c r="Q4078" s="379"/>
      <c r="R4078" s="379"/>
      <c r="S4078" s="379"/>
      <c r="T4078" s="379"/>
      <c r="U4078" s="379"/>
      <c r="V4078" s="379"/>
      <c r="W4078" s="379"/>
      <c r="X4078" s="379"/>
      <c r="Y4078" s="379"/>
      <c r="Z4078" s="379"/>
      <c r="AA4078" s="380"/>
      <c r="AB4078" s="379"/>
      <c r="AC4078" s="379"/>
      <c r="AD4078" s="379"/>
      <c r="AE4078" s="381"/>
      <c r="AF4078" s="105"/>
      <c r="AG4078" s="381"/>
      <c r="AH4078" s="381"/>
      <c r="AI4078" s="381"/>
      <c r="AJ4078" s="381"/>
      <c r="AK4078" s="381"/>
      <c r="AL4078" s="381"/>
      <c r="AM4078" s="381"/>
    </row>
    <row r="4079" spans="1:39" x14ac:dyDescent="0.35">
      <c r="A4079" s="379"/>
      <c r="B4079" s="379"/>
      <c r="C4079" s="379"/>
      <c r="D4079" s="379"/>
      <c r="E4079" s="379"/>
      <c r="F4079" s="379"/>
      <c r="G4079" s="379"/>
      <c r="H4079" s="379"/>
      <c r="I4079" s="379"/>
      <c r="J4079" s="379"/>
      <c r="K4079" s="379"/>
      <c r="L4079" s="379"/>
      <c r="M4079" s="379"/>
      <c r="N4079" s="379"/>
      <c r="O4079" s="379"/>
      <c r="P4079" s="379"/>
      <c r="Q4079" s="379"/>
      <c r="R4079" s="379"/>
      <c r="S4079" s="379"/>
      <c r="T4079" s="379"/>
      <c r="U4079" s="379"/>
      <c r="V4079" s="379"/>
      <c r="W4079" s="379"/>
      <c r="X4079" s="379"/>
      <c r="Y4079" s="379"/>
      <c r="Z4079" s="379"/>
      <c r="AA4079" s="380"/>
      <c r="AB4079" s="379"/>
      <c r="AC4079" s="379"/>
      <c r="AD4079" s="379"/>
      <c r="AE4079" s="381"/>
      <c r="AF4079" s="105"/>
      <c r="AG4079" s="381"/>
      <c r="AH4079" s="381"/>
      <c r="AI4079" s="381"/>
      <c r="AJ4079" s="381"/>
      <c r="AK4079" s="381"/>
      <c r="AL4079" s="381"/>
      <c r="AM4079" s="381"/>
    </row>
    <row r="4080" spans="1:39" x14ac:dyDescent="0.35">
      <c r="A4080" s="379"/>
      <c r="B4080" s="379"/>
      <c r="C4080" s="379"/>
      <c r="D4080" s="379"/>
      <c r="E4080" s="379"/>
      <c r="F4080" s="379"/>
      <c r="G4080" s="379"/>
      <c r="H4080" s="379"/>
      <c r="I4080" s="379"/>
      <c r="J4080" s="379"/>
      <c r="K4080" s="379"/>
      <c r="L4080" s="379"/>
      <c r="M4080" s="379"/>
      <c r="N4080" s="379"/>
      <c r="O4080" s="379"/>
      <c r="P4080" s="379"/>
      <c r="Q4080" s="379"/>
      <c r="R4080" s="379"/>
      <c r="S4080" s="379"/>
      <c r="T4080" s="379"/>
      <c r="U4080" s="379"/>
      <c r="V4080" s="379"/>
      <c r="W4080" s="379"/>
      <c r="X4080" s="379"/>
      <c r="Y4080" s="379"/>
      <c r="Z4080" s="379"/>
      <c r="AA4080" s="380"/>
      <c r="AB4080" s="379"/>
      <c r="AC4080" s="379"/>
      <c r="AD4080" s="379"/>
      <c r="AE4080" s="381"/>
      <c r="AF4080" s="105"/>
      <c r="AG4080" s="381"/>
      <c r="AH4080" s="381"/>
      <c r="AI4080" s="381"/>
      <c r="AJ4080" s="381"/>
      <c r="AK4080" s="381"/>
      <c r="AL4080" s="381"/>
      <c r="AM4080" s="381"/>
    </row>
    <row r="4081" spans="1:39" x14ac:dyDescent="0.35">
      <c r="A4081" s="379"/>
      <c r="B4081" s="379"/>
      <c r="C4081" s="379"/>
      <c r="D4081" s="379"/>
      <c r="E4081" s="379"/>
      <c r="F4081" s="379"/>
      <c r="G4081" s="379"/>
      <c r="H4081" s="379"/>
      <c r="I4081" s="379"/>
      <c r="J4081" s="379"/>
      <c r="K4081" s="379"/>
      <c r="L4081" s="379"/>
      <c r="M4081" s="379"/>
      <c r="N4081" s="379"/>
      <c r="O4081" s="379"/>
      <c r="P4081" s="379"/>
      <c r="Q4081" s="379"/>
      <c r="R4081" s="379"/>
      <c r="S4081" s="379"/>
      <c r="T4081" s="379"/>
      <c r="U4081" s="379"/>
      <c r="V4081" s="379"/>
      <c r="W4081" s="379"/>
      <c r="X4081" s="379"/>
      <c r="Y4081" s="379"/>
      <c r="Z4081" s="379"/>
      <c r="AA4081" s="380"/>
      <c r="AB4081" s="379"/>
      <c r="AC4081" s="379"/>
      <c r="AD4081" s="379"/>
      <c r="AE4081" s="381"/>
      <c r="AF4081" s="105"/>
      <c r="AG4081" s="381"/>
      <c r="AH4081" s="381"/>
      <c r="AI4081" s="381"/>
      <c r="AJ4081" s="381"/>
      <c r="AK4081" s="381"/>
      <c r="AL4081" s="381"/>
      <c r="AM4081" s="381"/>
    </row>
    <row r="4082" spans="1:39" x14ac:dyDescent="0.35">
      <c r="A4082" s="379"/>
      <c r="B4082" s="379"/>
      <c r="C4082" s="379"/>
      <c r="D4082" s="379"/>
      <c r="E4082" s="379"/>
      <c r="F4082" s="379"/>
      <c r="G4082" s="379"/>
      <c r="H4082" s="379"/>
      <c r="I4082" s="379"/>
      <c r="J4082" s="379"/>
      <c r="K4082" s="379"/>
      <c r="L4082" s="379"/>
      <c r="M4082" s="379"/>
      <c r="N4082" s="379"/>
      <c r="O4082" s="379"/>
      <c r="P4082" s="379"/>
      <c r="Q4082" s="379"/>
      <c r="R4082" s="379"/>
      <c r="S4082" s="379"/>
      <c r="T4082" s="379"/>
      <c r="U4082" s="379"/>
      <c r="V4082" s="379"/>
      <c r="W4082" s="379"/>
      <c r="X4082" s="379"/>
      <c r="Y4082" s="379"/>
      <c r="Z4082" s="379"/>
      <c r="AA4082" s="380"/>
      <c r="AB4082" s="379"/>
      <c r="AC4082" s="379"/>
      <c r="AD4082" s="379"/>
      <c r="AE4082" s="381"/>
      <c r="AF4082" s="105"/>
      <c r="AG4082" s="381"/>
      <c r="AH4082" s="381"/>
      <c r="AI4082" s="381"/>
      <c r="AJ4082" s="381"/>
      <c r="AK4082" s="381"/>
      <c r="AL4082" s="381"/>
      <c r="AM4082" s="381"/>
    </row>
    <row r="4083" spans="1:39" x14ac:dyDescent="0.35">
      <c r="A4083" s="379"/>
      <c r="B4083" s="379"/>
      <c r="C4083" s="379"/>
      <c r="D4083" s="379"/>
      <c r="E4083" s="379"/>
      <c r="F4083" s="379"/>
      <c r="G4083" s="379"/>
      <c r="H4083" s="379"/>
      <c r="I4083" s="379"/>
      <c r="J4083" s="379"/>
      <c r="K4083" s="379"/>
      <c r="L4083" s="379"/>
      <c r="M4083" s="379"/>
      <c r="N4083" s="379"/>
      <c r="O4083" s="379"/>
      <c r="P4083" s="379"/>
      <c r="Q4083" s="379"/>
      <c r="R4083" s="379"/>
      <c r="S4083" s="379"/>
      <c r="T4083" s="379"/>
      <c r="U4083" s="379"/>
      <c r="V4083" s="379"/>
      <c r="W4083" s="379"/>
      <c r="X4083" s="379"/>
      <c r="Y4083" s="379"/>
      <c r="Z4083" s="379"/>
      <c r="AA4083" s="380"/>
      <c r="AB4083" s="379"/>
      <c r="AC4083" s="379"/>
      <c r="AD4083" s="379"/>
      <c r="AE4083" s="381"/>
      <c r="AF4083" s="105"/>
      <c r="AG4083" s="381"/>
      <c r="AH4083" s="381"/>
      <c r="AI4083" s="381"/>
      <c r="AJ4083" s="381"/>
      <c r="AK4083" s="381"/>
      <c r="AL4083" s="381"/>
      <c r="AM4083" s="381"/>
    </row>
    <row r="4084" spans="1:39" x14ac:dyDescent="0.35">
      <c r="A4084" s="379"/>
      <c r="B4084" s="379"/>
      <c r="C4084" s="379"/>
      <c r="D4084" s="379"/>
      <c r="E4084" s="379"/>
      <c r="F4084" s="379"/>
      <c r="G4084" s="379"/>
      <c r="H4084" s="379"/>
      <c r="I4084" s="379"/>
      <c r="J4084" s="379"/>
      <c r="K4084" s="379"/>
      <c r="L4084" s="379"/>
      <c r="M4084" s="379"/>
      <c r="N4084" s="379"/>
      <c r="O4084" s="379"/>
      <c r="P4084" s="379"/>
      <c r="Q4084" s="379"/>
      <c r="R4084" s="379"/>
      <c r="S4084" s="379"/>
      <c r="T4084" s="379"/>
      <c r="U4084" s="379"/>
      <c r="V4084" s="379"/>
      <c r="W4084" s="379"/>
      <c r="X4084" s="379"/>
      <c r="Y4084" s="379"/>
      <c r="Z4084" s="379"/>
      <c r="AA4084" s="380"/>
      <c r="AB4084" s="379"/>
      <c r="AC4084" s="379"/>
      <c r="AD4084" s="379"/>
      <c r="AE4084" s="381"/>
      <c r="AF4084" s="105"/>
      <c r="AG4084" s="381"/>
      <c r="AH4084" s="381"/>
      <c r="AI4084" s="381"/>
      <c r="AJ4084" s="381"/>
      <c r="AK4084" s="381"/>
      <c r="AL4084" s="381"/>
      <c r="AM4084" s="381"/>
    </row>
    <row r="4085" spans="1:39" x14ac:dyDescent="0.35">
      <c r="A4085" s="379"/>
      <c r="B4085" s="379"/>
      <c r="C4085" s="379"/>
      <c r="D4085" s="379"/>
      <c r="E4085" s="379"/>
      <c r="F4085" s="379"/>
      <c r="G4085" s="379"/>
      <c r="H4085" s="379"/>
      <c r="I4085" s="379"/>
      <c r="J4085" s="379"/>
      <c r="K4085" s="379"/>
      <c r="L4085" s="379"/>
      <c r="M4085" s="379"/>
      <c r="N4085" s="379"/>
      <c r="O4085" s="379"/>
      <c r="P4085" s="379"/>
      <c r="Q4085" s="379"/>
      <c r="R4085" s="379"/>
      <c r="S4085" s="379"/>
      <c r="T4085" s="379"/>
      <c r="U4085" s="379"/>
      <c r="V4085" s="379"/>
      <c r="W4085" s="379"/>
      <c r="X4085" s="379"/>
      <c r="Y4085" s="379"/>
      <c r="Z4085" s="379"/>
      <c r="AA4085" s="380"/>
      <c r="AB4085" s="379"/>
      <c r="AC4085" s="379"/>
      <c r="AD4085" s="379"/>
      <c r="AE4085" s="381"/>
      <c r="AF4085" s="105"/>
      <c r="AG4085" s="381"/>
      <c r="AH4085" s="381"/>
      <c r="AI4085" s="381"/>
      <c r="AJ4085" s="381"/>
      <c r="AK4085" s="381"/>
      <c r="AL4085" s="381"/>
      <c r="AM4085" s="381"/>
    </row>
    <row r="4086" spans="1:39" x14ac:dyDescent="0.35">
      <c r="A4086" s="379"/>
      <c r="B4086" s="379"/>
      <c r="C4086" s="379"/>
      <c r="D4086" s="379"/>
      <c r="E4086" s="379"/>
      <c r="F4086" s="379"/>
      <c r="G4086" s="379"/>
      <c r="H4086" s="379"/>
      <c r="I4086" s="379"/>
      <c r="J4086" s="379"/>
      <c r="K4086" s="379"/>
      <c r="L4086" s="379"/>
      <c r="M4086" s="379"/>
      <c r="N4086" s="379"/>
      <c r="O4086" s="379"/>
      <c r="P4086" s="379"/>
      <c r="Q4086" s="379"/>
      <c r="R4086" s="379"/>
      <c r="S4086" s="379"/>
      <c r="T4086" s="379"/>
      <c r="U4086" s="379"/>
      <c r="V4086" s="379"/>
      <c r="W4086" s="379"/>
      <c r="X4086" s="379"/>
      <c r="Y4086" s="379"/>
      <c r="Z4086" s="379"/>
      <c r="AA4086" s="380"/>
      <c r="AB4086" s="379"/>
      <c r="AC4086" s="379"/>
      <c r="AD4086" s="379"/>
      <c r="AE4086" s="381"/>
      <c r="AF4086" s="105"/>
      <c r="AG4086" s="381"/>
      <c r="AH4086" s="381"/>
      <c r="AI4086" s="381"/>
      <c r="AJ4086" s="381"/>
      <c r="AK4086" s="381"/>
      <c r="AL4086" s="381"/>
      <c r="AM4086" s="381"/>
    </row>
    <row r="4087" spans="1:39" x14ac:dyDescent="0.35">
      <c r="A4087" s="379"/>
      <c r="B4087" s="379"/>
      <c r="C4087" s="379"/>
      <c r="D4087" s="379"/>
      <c r="E4087" s="379"/>
      <c r="F4087" s="379"/>
      <c r="G4087" s="379"/>
      <c r="H4087" s="379"/>
      <c r="I4087" s="379"/>
      <c r="J4087" s="379"/>
      <c r="K4087" s="379"/>
      <c r="L4087" s="379"/>
      <c r="M4087" s="379"/>
      <c r="N4087" s="379"/>
      <c r="O4087" s="379"/>
      <c r="P4087" s="379"/>
      <c r="Q4087" s="379"/>
      <c r="R4087" s="379"/>
      <c r="S4087" s="379"/>
      <c r="T4087" s="379"/>
      <c r="U4087" s="379"/>
      <c r="V4087" s="379"/>
      <c r="W4087" s="379"/>
      <c r="X4087" s="379"/>
      <c r="Y4087" s="379"/>
      <c r="Z4087" s="379"/>
      <c r="AA4087" s="380"/>
      <c r="AB4087" s="379"/>
      <c r="AC4087" s="379"/>
      <c r="AD4087" s="379"/>
      <c r="AE4087" s="381"/>
      <c r="AF4087" s="105"/>
      <c r="AG4087" s="381"/>
      <c r="AH4087" s="381"/>
      <c r="AI4087" s="381"/>
      <c r="AJ4087" s="381"/>
      <c r="AK4087" s="381"/>
      <c r="AL4087" s="381"/>
      <c r="AM4087" s="381"/>
    </row>
    <row r="4088" spans="1:39" x14ac:dyDescent="0.35">
      <c r="A4088" s="379"/>
      <c r="B4088" s="379"/>
      <c r="C4088" s="379"/>
      <c r="D4088" s="379"/>
      <c r="E4088" s="379"/>
      <c r="F4088" s="379"/>
      <c r="G4088" s="379"/>
      <c r="H4088" s="379"/>
      <c r="I4088" s="379"/>
      <c r="J4088" s="379"/>
      <c r="K4088" s="379"/>
      <c r="L4088" s="379"/>
      <c r="M4088" s="379"/>
      <c r="N4088" s="379"/>
      <c r="O4088" s="379"/>
      <c r="P4088" s="379"/>
      <c r="Q4088" s="379"/>
      <c r="R4088" s="379"/>
      <c r="S4088" s="379"/>
      <c r="T4088" s="379"/>
      <c r="U4088" s="379"/>
      <c r="V4088" s="379"/>
      <c r="W4088" s="379"/>
      <c r="X4088" s="379"/>
      <c r="Y4088" s="379"/>
      <c r="Z4088" s="379"/>
      <c r="AA4088" s="380"/>
      <c r="AB4088" s="379"/>
      <c r="AC4088" s="379"/>
      <c r="AD4088" s="379"/>
      <c r="AE4088" s="381"/>
      <c r="AF4088" s="105"/>
      <c r="AG4088" s="381"/>
      <c r="AH4088" s="381"/>
      <c r="AI4088" s="381"/>
      <c r="AJ4088" s="381"/>
      <c r="AK4088" s="381"/>
      <c r="AL4088" s="381"/>
      <c r="AM4088" s="381"/>
    </row>
    <row r="4089" spans="1:39" x14ac:dyDescent="0.35">
      <c r="A4089" s="379"/>
      <c r="B4089" s="379"/>
      <c r="C4089" s="379"/>
      <c r="D4089" s="379"/>
      <c r="E4089" s="379"/>
      <c r="F4089" s="379"/>
      <c r="G4089" s="379"/>
      <c r="H4089" s="379"/>
      <c r="I4089" s="379"/>
      <c r="J4089" s="379"/>
      <c r="K4089" s="379"/>
      <c r="L4089" s="379"/>
      <c r="M4089" s="379"/>
      <c r="N4089" s="379"/>
      <c r="O4089" s="379"/>
      <c r="P4089" s="379"/>
      <c r="Q4089" s="379"/>
      <c r="R4089" s="379"/>
      <c r="S4089" s="379"/>
      <c r="T4089" s="379"/>
      <c r="U4089" s="379"/>
      <c r="V4089" s="379"/>
      <c r="W4089" s="379"/>
      <c r="X4089" s="379"/>
      <c r="Y4089" s="379"/>
      <c r="Z4089" s="379"/>
      <c r="AA4089" s="380"/>
      <c r="AB4089" s="379"/>
      <c r="AC4089" s="379"/>
      <c r="AD4089" s="379"/>
      <c r="AE4089" s="381"/>
      <c r="AF4089" s="105"/>
      <c r="AG4089" s="381"/>
      <c r="AH4089" s="381"/>
      <c r="AI4089" s="381"/>
      <c r="AJ4089" s="381"/>
      <c r="AK4089" s="381"/>
      <c r="AL4089" s="381"/>
      <c r="AM4089" s="381"/>
    </row>
    <row r="4090" spans="1:39" x14ac:dyDescent="0.35">
      <c r="A4090" s="379"/>
      <c r="B4090" s="379"/>
      <c r="C4090" s="379"/>
      <c r="D4090" s="379"/>
      <c r="E4090" s="379"/>
      <c r="F4090" s="379"/>
      <c r="G4090" s="379"/>
      <c r="H4090" s="379"/>
      <c r="I4090" s="379"/>
      <c r="J4090" s="379"/>
      <c r="K4090" s="379"/>
      <c r="L4090" s="379"/>
      <c r="M4090" s="379"/>
      <c r="N4090" s="379"/>
      <c r="O4090" s="379"/>
      <c r="P4090" s="379"/>
      <c r="Q4090" s="379"/>
      <c r="R4090" s="379"/>
      <c r="S4090" s="379"/>
      <c r="T4090" s="379"/>
      <c r="U4090" s="379"/>
      <c r="V4090" s="379"/>
      <c r="W4090" s="379"/>
      <c r="X4090" s="379"/>
      <c r="Y4090" s="379"/>
      <c r="Z4090" s="379"/>
      <c r="AA4090" s="380"/>
      <c r="AB4090" s="379"/>
      <c r="AC4090" s="379"/>
      <c r="AD4090" s="379"/>
      <c r="AE4090" s="381"/>
      <c r="AF4090" s="105"/>
      <c r="AG4090" s="381"/>
      <c r="AH4090" s="381"/>
      <c r="AI4090" s="381"/>
      <c r="AJ4090" s="381"/>
      <c r="AK4090" s="381"/>
      <c r="AL4090" s="381"/>
      <c r="AM4090" s="381"/>
    </row>
    <row r="4091" spans="1:39" x14ac:dyDescent="0.35">
      <c r="A4091" s="379"/>
      <c r="B4091" s="379"/>
      <c r="C4091" s="379"/>
      <c r="D4091" s="379"/>
      <c r="E4091" s="379"/>
      <c r="F4091" s="379"/>
      <c r="G4091" s="379"/>
      <c r="H4091" s="379"/>
      <c r="I4091" s="379"/>
      <c r="J4091" s="379"/>
      <c r="K4091" s="379"/>
      <c r="L4091" s="379"/>
      <c r="M4091" s="379"/>
      <c r="N4091" s="379"/>
      <c r="O4091" s="379"/>
      <c r="P4091" s="379"/>
      <c r="Q4091" s="379"/>
      <c r="R4091" s="379"/>
      <c r="S4091" s="379"/>
      <c r="T4091" s="379"/>
      <c r="U4091" s="379"/>
      <c r="V4091" s="379"/>
      <c r="W4091" s="379"/>
      <c r="X4091" s="379"/>
      <c r="Y4091" s="379"/>
      <c r="Z4091" s="379"/>
      <c r="AA4091" s="380"/>
      <c r="AB4091" s="379"/>
      <c r="AC4091" s="379"/>
      <c r="AD4091" s="379"/>
      <c r="AE4091" s="381"/>
      <c r="AF4091" s="105"/>
      <c r="AG4091" s="381"/>
      <c r="AH4091" s="381"/>
      <c r="AI4091" s="381"/>
      <c r="AJ4091" s="381"/>
      <c r="AK4091" s="381"/>
      <c r="AL4091" s="381"/>
      <c r="AM4091" s="381"/>
    </row>
    <row r="4092" spans="1:39" x14ac:dyDescent="0.35">
      <c r="A4092" s="379"/>
      <c r="B4092" s="379"/>
      <c r="C4092" s="379"/>
      <c r="D4092" s="379"/>
      <c r="E4092" s="379"/>
      <c r="F4092" s="379"/>
      <c r="G4092" s="379"/>
      <c r="H4092" s="379"/>
      <c r="I4092" s="379"/>
      <c r="J4092" s="379"/>
      <c r="K4092" s="379"/>
      <c r="L4092" s="379"/>
      <c r="M4092" s="379"/>
      <c r="N4092" s="379"/>
      <c r="O4092" s="379"/>
      <c r="P4092" s="379"/>
      <c r="Q4092" s="379"/>
      <c r="R4092" s="379"/>
      <c r="S4092" s="379"/>
      <c r="T4092" s="379"/>
      <c r="U4092" s="379"/>
      <c r="V4092" s="379"/>
      <c r="W4092" s="379"/>
      <c r="X4092" s="379"/>
      <c r="Y4092" s="379"/>
      <c r="Z4092" s="379"/>
      <c r="AA4092" s="380"/>
      <c r="AB4092" s="379"/>
      <c r="AC4092" s="379"/>
      <c r="AD4092" s="379"/>
      <c r="AE4092" s="381"/>
      <c r="AF4092" s="105"/>
      <c r="AG4092" s="381"/>
      <c r="AH4092" s="381"/>
      <c r="AI4092" s="381"/>
      <c r="AJ4092" s="381"/>
      <c r="AK4092" s="381"/>
      <c r="AL4092" s="381"/>
      <c r="AM4092" s="381"/>
    </row>
    <row r="4093" spans="1:39" x14ac:dyDescent="0.35">
      <c r="A4093" s="379"/>
      <c r="B4093" s="379"/>
      <c r="C4093" s="379"/>
      <c r="D4093" s="379"/>
      <c r="E4093" s="379"/>
      <c r="F4093" s="379"/>
      <c r="G4093" s="379"/>
      <c r="H4093" s="379"/>
      <c r="I4093" s="379"/>
      <c r="J4093" s="379"/>
      <c r="K4093" s="379"/>
      <c r="L4093" s="379"/>
      <c r="M4093" s="379"/>
      <c r="N4093" s="379"/>
      <c r="O4093" s="379"/>
      <c r="P4093" s="379"/>
      <c r="Q4093" s="379"/>
      <c r="R4093" s="379"/>
      <c r="S4093" s="379"/>
      <c r="T4093" s="379"/>
      <c r="U4093" s="379"/>
      <c r="V4093" s="379"/>
      <c r="W4093" s="379"/>
      <c r="X4093" s="379"/>
      <c r="Y4093" s="379"/>
      <c r="Z4093" s="379"/>
      <c r="AA4093" s="380"/>
      <c r="AB4093" s="379"/>
      <c r="AC4093" s="379"/>
      <c r="AD4093" s="379"/>
      <c r="AE4093" s="381"/>
      <c r="AF4093" s="105"/>
      <c r="AG4093" s="381"/>
      <c r="AH4093" s="381"/>
      <c r="AI4093" s="381"/>
      <c r="AJ4093" s="381"/>
      <c r="AK4093" s="381"/>
      <c r="AL4093" s="381"/>
      <c r="AM4093" s="381"/>
    </row>
    <row r="4094" spans="1:39" x14ac:dyDescent="0.35">
      <c r="A4094" s="379"/>
      <c r="B4094" s="379"/>
      <c r="C4094" s="379"/>
      <c r="D4094" s="379"/>
      <c r="E4094" s="379"/>
      <c r="F4094" s="379"/>
      <c r="G4094" s="379"/>
      <c r="H4094" s="379"/>
      <c r="I4094" s="379"/>
      <c r="J4094" s="379"/>
      <c r="K4094" s="379"/>
      <c r="L4094" s="379"/>
      <c r="M4094" s="379"/>
      <c r="N4094" s="379"/>
      <c r="O4094" s="379"/>
      <c r="P4094" s="379"/>
      <c r="Q4094" s="379"/>
      <c r="R4094" s="379"/>
      <c r="S4094" s="379"/>
      <c r="T4094" s="379"/>
      <c r="U4094" s="379"/>
      <c r="V4094" s="379"/>
      <c r="W4094" s="379"/>
      <c r="X4094" s="379"/>
      <c r="Y4094" s="379"/>
      <c r="Z4094" s="379"/>
      <c r="AA4094" s="380"/>
      <c r="AB4094" s="379"/>
      <c r="AC4094" s="379"/>
      <c r="AD4094" s="379"/>
      <c r="AE4094" s="381"/>
      <c r="AF4094" s="105"/>
      <c r="AG4094" s="381"/>
      <c r="AH4094" s="381"/>
      <c r="AI4094" s="381"/>
      <c r="AJ4094" s="381"/>
      <c r="AK4094" s="381"/>
      <c r="AL4094" s="381"/>
      <c r="AM4094" s="381"/>
    </row>
    <row r="4095" spans="1:39" x14ac:dyDescent="0.35">
      <c r="A4095" s="379"/>
      <c r="B4095" s="379"/>
      <c r="C4095" s="379"/>
      <c r="D4095" s="379"/>
      <c r="E4095" s="379"/>
      <c r="F4095" s="379"/>
      <c r="G4095" s="379"/>
      <c r="H4095" s="379"/>
      <c r="I4095" s="379"/>
      <c r="J4095" s="379"/>
      <c r="K4095" s="379"/>
      <c r="L4095" s="379"/>
      <c r="M4095" s="379"/>
      <c r="N4095" s="379"/>
      <c r="O4095" s="379"/>
      <c r="P4095" s="379"/>
      <c r="Q4095" s="379"/>
      <c r="R4095" s="379"/>
      <c r="S4095" s="379"/>
      <c r="T4095" s="379"/>
      <c r="U4095" s="379"/>
      <c r="V4095" s="379"/>
      <c r="W4095" s="379"/>
      <c r="X4095" s="379"/>
      <c r="Y4095" s="379"/>
      <c r="Z4095" s="379"/>
      <c r="AA4095" s="380"/>
      <c r="AB4095" s="379"/>
      <c r="AC4095" s="379"/>
      <c r="AD4095" s="379"/>
      <c r="AE4095" s="381"/>
      <c r="AF4095" s="105"/>
      <c r="AG4095" s="381"/>
      <c r="AH4095" s="381"/>
      <c r="AI4095" s="381"/>
      <c r="AJ4095" s="381"/>
      <c r="AK4095" s="381"/>
      <c r="AL4095" s="381"/>
      <c r="AM4095" s="381"/>
    </row>
    <row r="4096" spans="1:39" x14ac:dyDescent="0.35">
      <c r="A4096" s="379"/>
      <c r="B4096" s="379"/>
      <c r="C4096" s="379"/>
      <c r="D4096" s="379"/>
      <c r="E4096" s="379"/>
      <c r="F4096" s="379"/>
      <c r="G4096" s="379"/>
      <c r="H4096" s="379"/>
      <c r="I4096" s="379"/>
      <c r="J4096" s="379"/>
      <c r="K4096" s="379"/>
      <c r="L4096" s="379"/>
      <c r="M4096" s="379"/>
      <c r="N4096" s="379"/>
      <c r="O4096" s="379"/>
      <c r="P4096" s="379"/>
      <c r="Q4096" s="379"/>
      <c r="R4096" s="379"/>
      <c r="S4096" s="379"/>
      <c r="T4096" s="379"/>
      <c r="U4096" s="379"/>
      <c r="V4096" s="379"/>
      <c r="W4096" s="379"/>
      <c r="X4096" s="379"/>
      <c r="Y4096" s="379"/>
      <c r="Z4096" s="379"/>
      <c r="AA4096" s="380"/>
      <c r="AB4096" s="379"/>
      <c r="AC4096" s="379"/>
      <c r="AD4096" s="379"/>
      <c r="AE4096" s="381"/>
      <c r="AF4096" s="105"/>
      <c r="AG4096" s="381"/>
      <c r="AH4096" s="381"/>
      <c r="AI4096" s="381"/>
      <c r="AJ4096" s="381"/>
      <c r="AK4096" s="381"/>
      <c r="AL4096" s="381"/>
      <c r="AM4096" s="381"/>
    </row>
    <row r="4097" spans="1:39" x14ac:dyDescent="0.35">
      <c r="A4097" s="379"/>
      <c r="B4097" s="379"/>
      <c r="C4097" s="379"/>
      <c r="D4097" s="379"/>
      <c r="E4097" s="379"/>
      <c r="F4097" s="379"/>
      <c r="G4097" s="379"/>
      <c r="H4097" s="379"/>
      <c r="I4097" s="379"/>
      <c r="J4097" s="379"/>
      <c r="K4097" s="379"/>
      <c r="L4097" s="379"/>
      <c r="M4097" s="379"/>
      <c r="N4097" s="379"/>
      <c r="O4097" s="379"/>
      <c r="P4097" s="379"/>
      <c r="Q4097" s="379"/>
      <c r="R4097" s="379"/>
      <c r="S4097" s="379"/>
      <c r="T4097" s="379"/>
      <c r="U4097" s="379"/>
      <c r="V4097" s="379"/>
      <c r="W4097" s="379"/>
      <c r="X4097" s="379"/>
      <c r="Y4097" s="379"/>
      <c r="Z4097" s="379"/>
      <c r="AA4097" s="380"/>
      <c r="AB4097" s="379"/>
      <c r="AC4097" s="379"/>
      <c r="AD4097" s="379"/>
      <c r="AE4097" s="381"/>
      <c r="AF4097" s="105"/>
      <c r="AG4097" s="381"/>
      <c r="AH4097" s="381"/>
      <c r="AI4097" s="381"/>
      <c r="AJ4097" s="381"/>
      <c r="AK4097" s="381"/>
      <c r="AL4097" s="381"/>
      <c r="AM4097" s="381"/>
    </row>
    <row r="4098" spans="1:39" x14ac:dyDescent="0.35">
      <c r="A4098" s="379"/>
      <c r="B4098" s="379"/>
      <c r="C4098" s="379"/>
      <c r="D4098" s="379"/>
      <c r="E4098" s="379"/>
      <c r="F4098" s="379"/>
      <c r="G4098" s="379"/>
      <c r="H4098" s="379"/>
      <c r="I4098" s="379"/>
      <c r="J4098" s="379"/>
      <c r="K4098" s="379"/>
      <c r="L4098" s="379"/>
      <c r="M4098" s="379"/>
      <c r="N4098" s="379"/>
      <c r="O4098" s="379"/>
      <c r="P4098" s="379"/>
      <c r="Q4098" s="379"/>
      <c r="R4098" s="379"/>
      <c r="S4098" s="379"/>
      <c r="T4098" s="379"/>
      <c r="U4098" s="379"/>
      <c r="V4098" s="379"/>
      <c r="W4098" s="379"/>
      <c r="X4098" s="379"/>
      <c r="Y4098" s="379"/>
      <c r="Z4098" s="379"/>
      <c r="AA4098" s="380"/>
      <c r="AB4098" s="379"/>
      <c r="AC4098" s="379"/>
      <c r="AD4098" s="379"/>
      <c r="AE4098" s="381"/>
      <c r="AF4098" s="105"/>
      <c r="AG4098" s="381"/>
      <c r="AH4098" s="381"/>
      <c r="AI4098" s="381"/>
      <c r="AJ4098" s="381"/>
      <c r="AK4098" s="381"/>
      <c r="AL4098" s="381"/>
      <c r="AM4098" s="381"/>
    </row>
    <row r="4099" spans="1:39" x14ac:dyDescent="0.35">
      <c r="A4099" s="379"/>
      <c r="B4099" s="379"/>
      <c r="C4099" s="379"/>
      <c r="D4099" s="379"/>
      <c r="E4099" s="379"/>
      <c r="F4099" s="379"/>
      <c r="G4099" s="379"/>
      <c r="H4099" s="379"/>
      <c r="I4099" s="379"/>
      <c r="J4099" s="379"/>
      <c r="K4099" s="379"/>
      <c r="L4099" s="379"/>
      <c r="M4099" s="379"/>
      <c r="N4099" s="379"/>
      <c r="O4099" s="379"/>
      <c r="P4099" s="379"/>
      <c r="Q4099" s="379"/>
      <c r="R4099" s="379"/>
      <c r="S4099" s="379"/>
      <c r="T4099" s="379"/>
      <c r="U4099" s="379"/>
      <c r="V4099" s="379"/>
      <c r="W4099" s="379"/>
      <c r="X4099" s="379"/>
      <c r="Y4099" s="379"/>
      <c r="Z4099" s="379"/>
      <c r="AA4099" s="380"/>
      <c r="AB4099" s="379"/>
      <c r="AC4099" s="379"/>
      <c r="AD4099" s="379"/>
      <c r="AE4099" s="381"/>
      <c r="AF4099" s="105"/>
      <c r="AG4099" s="381"/>
      <c r="AH4099" s="381"/>
      <c r="AI4099" s="381"/>
      <c r="AJ4099" s="381"/>
      <c r="AK4099" s="381"/>
      <c r="AL4099" s="381"/>
      <c r="AM4099" s="381"/>
    </row>
    <row r="4100" spans="1:39" x14ac:dyDescent="0.35">
      <c r="A4100" s="379"/>
      <c r="B4100" s="379"/>
      <c r="C4100" s="379"/>
      <c r="D4100" s="379"/>
      <c r="E4100" s="379"/>
      <c r="F4100" s="379"/>
      <c r="G4100" s="379"/>
      <c r="H4100" s="379"/>
      <c r="I4100" s="379"/>
      <c r="J4100" s="379"/>
      <c r="K4100" s="379"/>
      <c r="L4100" s="379"/>
      <c r="M4100" s="379"/>
      <c r="N4100" s="379"/>
      <c r="O4100" s="379"/>
      <c r="P4100" s="379"/>
      <c r="Q4100" s="379"/>
      <c r="R4100" s="379"/>
      <c r="S4100" s="379"/>
      <c r="T4100" s="379"/>
      <c r="U4100" s="379"/>
      <c r="V4100" s="379"/>
      <c r="W4100" s="379"/>
      <c r="X4100" s="379"/>
      <c r="Y4100" s="379"/>
      <c r="Z4100" s="379"/>
      <c r="AA4100" s="380"/>
      <c r="AB4100" s="379"/>
      <c r="AC4100" s="379"/>
      <c r="AD4100" s="379"/>
      <c r="AE4100" s="381"/>
      <c r="AF4100" s="105"/>
      <c r="AG4100" s="381"/>
      <c r="AH4100" s="381"/>
      <c r="AI4100" s="381"/>
      <c r="AJ4100" s="381"/>
      <c r="AK4100" s="381"/>
      <c r="AL4100" s="381"/>
      <c r="AM4100" s="381"/>
    </row>
    <row r="4101" spans="1:39" x14ac:dyDescent="0.35">
      <c r="A4101" s="379"/>
      <c r="B4101" s="379"/>
      <c r="C4101" s="379"/>
      <c r="D4101" s="379"/>
      <c r="E4101" s="379"/>
      <c r="F4101" s="379"/>
      <c r="G4101" s="379"/>
      <c r="H4101" s="379"/>
      <c r="I4101" s="379"/>
      <c r="J4101" s="379"/>
      <c r="K4101" s="379"/>
      <c r="L4101" s="379"/>
      <c r="M4101" s="379"/>
      <c r="N4101" s="379"/>
      <c r="O4101" s="379"/>
      <c r="P4101" s="379"/>
      <c r="Q4101" s="379"/>
      <c r="R4101" s="379"/>
      <c r="S4101" s="379"/>
      <c r="T4101" s="379"/>
      <c r="U4101" s="379"/>
      <c r="V4101" s="379"/>
      <c r="W4101" s="379"/>
      <c r="X4101" s="379"/>
      <c r="Y4101" s="379"/>
      <c r="Z4101" s="379"/>
      <c r="AA4101" s="380"/>
      <c r="AB4101" s="379"/>
      <c r="AC4101" s="379"/>
      <c r="AD4101" s="379"/>
      <c r="AE4101" s="381"/>
      <c r="AF4101" s="105"/>
      <c r="AG4101" s="381"/>
      <c r="AH4101" s="381"/>
      <c r="AI4101" s="381"/>
      <c r="AJ4101" s="381"/>
      <c r="AK4101" s="381"/>
      <c r="AL4101" s="381"/>
      <c r="AM4101" s="381"/>
    </row>
    <row r="4102" spans="1:39" x14ac:dyDescent="0.35">
      <c r="A4102" s="379"/>
      <c r="B4102" s="379"/>
      <c r="C4102" s="379"/>
      <c r="D4102" s="379"/>
      <c r="E4102" s="379"/>
      <c r="F4102" s="379"/>
      <c r="G4102" s="379"/>
      <c r="H4102" s="379"/>
      <c r="I4102" s="379"/>
      <c r="J4102" s="379"/>
      <c r="K4102" s="379"/>
      <c r="L4102" s="379"/>
      <c r="M4102" s="379"/>
      <c r="N4102" s="379"/>
      <c r="O4102" s="379"/>
      <c r="P4102" s="379"/>
      <c r="Q4102" s="379"/>
      <c r="R4102" s="379"/>
      <c r="S4102" s="379"/>
      <c r="T4102" s="379"/>
      <c r="U4102" s="379"/>
      <c r="V4102" s="379"/>
      <c r="W4102" s="379"/>
      <c r="X4102" s="379"/>
      <c r="Y4102" s="379"/>
      <c r="Z4102" s="379"/>
      <c r="AA4102" s="380"/>
      <c r="AB4102" s="379"/>
      <c r="AC4102" s="379"/>
      <c r="AD4102" s="379"/>
      <c r="AE4102" s="381"/>
      <c r="AF4102" s="105"/>
      <c r="AG4102" s="381"/>
      <c r="AH4102" s="381"/>
      <c r="AI4102" s="381"/>
      <c r="AJ4102" s="381"/>
      <c r="AK4102" s="381"/>
      <c r="AL4102" s="381"/>
      <c r="AM4102" s="381"/>
    </row>
    <row r="4103" spans="1:39" x14ac:dyDescent="0.35">
      <c r="A4103" s="379"/>
      <c r="B4103" s="379"/>
      <c r="C4103" s="379"/>
      <c r="D4103" s="379"/>
      <c r="E4103" s="379"/>
      <c r="F4103" s="379"/>
      <c r="G4103" s="379"/>
      <c r="H4103" s="379"/>
      <c r="I4103" s="379"/>
      <c r="J4103" s="379"/>
      <c r="K4103" s="379"/>
      <c r="L4103" s="379"/>
      <c r="M4103" s="379"/>
      <c r="N4103" s="379"/>
      <c r="O4103" s="379"/>
      <c r="P4103" s="379"/>
      <c r="Q4103" s="379"/>
      <c r="R4103" s="379"/>
      <c r="S4103" s="379"/>
      <c r="T4103" s="379"/>
      <c r="U4103" s="379"/>
      <c r="V4103" s="379"/>
      <c r="W4103" s="379"/>
      <c r="X4103" s="379"/>
      <c r="Y4103" s="379"/>
      <c r="Z4103" s="379"/>
      <c r="AA4103" s="380"/>
      <c r="AB4103" s="379"/>
      <c r="AC4103" s="379"/>
      <c r="AD4103" s="379"/>
      <c r="AE4103" s="381"/>
      <c r="AF4103" s="105"/>
      <c r="AG4103" s="381"/>
      <c r="AH4103" s="381"/>
      <c r="AI4103" s="381"/>
      <c r="AJ4103" s="381"/>
      <c r="AK4103" s="381"/>
      <c r="AL4103" s="381"/>
      <c r="AM4103" s="381"/>
    </row>
    <row r="4104" spans="1:39" x14ac:dyDescent="0.35">
      <c r="A4104" s="379"/>
      <c r="B4104" s="379"/>
      <c r="C4104" s="379"/>
      <c r="D4104" s="379"/>
      <c r="E4104" s="379"/>
      <c r="F4104" s="379"/>
      <c r="G4104" s="379"/>
      <c r="H4104" s="379"/>
      <c r="I4104" s="379"/>
      <c r="J4104" s="379"/>
      <c r="K4104" s="379"/>
      <c r="L4104" s="379"/>
      <c r="M4104" s="379"/>
      <c r="N4104" s="379"/>
      <c r="O4104" s="379"/>
      <c r="P4104" s="379"/>
      <c r="Q4104" s="379"/>
      <c r="R4104" s="379"/>
      <c r="S4104" s="379"/>
      <c r="T4104" s="379"/>
      <c r="U4104" s="379"/>
      <c r="V4104" s="379"/>
      <c r="W4104" s="379"/>
      <c r="X4104" s="379"/>
      <c r="Y4104" s="379"/>
      <c r="Z4104" s="379"/>
      <c r="AA4104" s="380"/>
      <c r="AB4104" s="379"/>
      <c r="AC4104" s="379"/>
      <c r="AD4104" s="379"/>
      <c r="AE4104" s="381"/>
      <c r="AF4104" s="105"/>
      <c r="AG4104" s="381"/>
      <c r="AH4104" s="381"/>
      <c r="AI4104" s="381"/>
      <c r="AJ4104" s="381"/>
      <c r="AK4104" s="381"/>
      <c r="AL4104" s="381"/>
      <c r="AM4104" s="381"/>
    </row>
    <row r="4105" spans="1:39" x14ac:dyDescent="0.35">
      <c r="A4105" s="379"/>
      <c r="B4105" s="379"/>
      <c r="C4105" s="379"/>
      <c r="D4105" s="379"/>
      <c r="E4105" s="379"/>
      <c r="F4105" s="379"/>
      <c r="G4105" s="379"/>
      <c r="H4105" s="379"/>
      <c r="I4105" s="379"/>
      <c r="J4105" s="379"/>
      <c r="K4105" s="379"/>
      <c r="L4105" s="379"/>
      <c r="M4105" s="379"/>
      <c r="N4105" s="379"/>
      <c r="O4105" s="379"/>
      <c r="P4105" s="379"/>
      <c r="Q4105" s="379"/>
      <c r="R4105" s="379"/>
      <c r="S4105" s="379"/>
      <c r="T4105" s="379"/>
      <c r="U4105" s="379"/>
      <c r="V4105" s="379"/>
      <c r="W4105" s="379"/>
      <c r="X4105" s="379"/>
      <c r="Y4105" s="379"/>
      <c r="Z4105" s="379"/>
      <c r="AA4105" s="380"/>
      <c r="AB4105" s="379"/>
      <c r="AC4105" s="379"/>
      <c r="AD4105" s="379"/>
      <c r="AE4105" s="381"/>
      <c r="AF4105" s="105"/>
      <c r="AG4105" s="381"/>
      <c r="AH4105" s="381"/>
      <c r="AI4105" s="381"/>
      <c r="AJ4105" s="381"/>
      <c r="AK4105" s="381"/>
      <c r="AL4105" s="381"/>
      <c r="AM4105" s="381"/>
    </row>
    <row r="4106" spans="1:39" x14ac:dyDescent="0.35">
      <c r="A4106" s="379"/>
      <c r="B4106" s="379"/>
      <c r="C4106" s="379"/>
      <c r="D4106" s="379"/>
      <c r="E4106" s="379"/>
      <c r="F4106" s="379"/>
      <c r="G4106" s="379"/>
      <c r="H4106" s="379"/>
      <c r="I4106" s="379"/>
      <c r="J4106" s="379"/>
      <c r="K4106" s="379"/>
      <c r="L4106" s="379"/>
      <c r="M4106" s="379"/>
      <c r="N4106" s="379"/>
      <c r="O4106" s="379"/>
      <c r="P4106" s="379"/>
      <c r="Q4106" s="379"/>
      <c r="R4106" s="379"/>
      <c r="S4106" s="379"/>
      <c r="T4106" s="379"/>
      <c r="U4106" s="379"/>
      <c r="V4106" s="379"/>
      <c r="W4106" s="379"/>
      <c r="X4106" s="379"/>
      <c r="Y4106" s="379"/>
      <c r="Z4106" s="379"/>
      <c r="AA4106" s="380"/>
      <c r="AB4106" s="379"/>
      <c r="AC4106" s="379"/>
      <c r="AD4106" s="379"/>
      <c r="AE4106" s="381"/>
      <c r="AF4106" s="105"/>
      <c r="AG4106" s="381"/>
      <c r="AH4106" s="381"/>
      <c r="AI4106" s="381"/>
      <c r="AJ4106" s="381"/>
      <c r="AK4106" s="381"/>
      <c r="AL4106" s="381"/>
      <c r="AM4106" s="381"/>
    </row>
    <row r="4107" spans="1:39" x14ac:dyDescent="0.35">
      <c r="A4107" s="379"/>
      <c r="B4107" s="379"/>
      <c r="C4107" s="379"/>
      <c r="D4107" s="379"/>
      <c r="E4107" s="379"/>
      <c r="F4107" s="379"/>
      <c r="G4107" s="379"/>
      <c r="H4107" s="379"/>
      <c r="I4107" s="379"/>
      <c r="J4107" s="379"/>
      <c r="K4107" s="379"/>
      <c r="L4107" s="379"/>
      <c r="M4107" s="379"/>
      <c r="N4107" s="379"/>
      <c r="O4107" s="379"/>
      <c r="P4107" s="379"/>
      <c r="Q4107" s="379"/>
      <c r="R4107" s="379"/>
      <c r="S4107" s="379"/>
      <c r="T4107" s="379"/>
      <c r="U4107" s="379"/>
      <c r="V4107" s="379"/>
      <c r="W4107" s="379"/>
      <c r="X4107" s="379"/>
      <c r="Y4107" s="379"/>
      <c r="Z4107" s="379"/>
      <c r="AA4107" s="380"/>
      <c r="AB4107" s="379"/>
      <c r="AC4107" s="379"/>
      <c r="AD4107" s="379"/>
      <c r="AE4107" s="381"/>
      <c r="AF4107" s="105"/>
      <c r="AG4107" s="381"/>
      <c r="AH4107" s="381"/>
      <c r="AI4107" s="381"/>
      <c r="AJ4107" s="381"/>
      <c r="AK4107" s="381"/>
      <c r="AL4107" s="381"/>
      <c r="AM4107" s="381"/>
    </row>
    <row r="4108" spans="1:39" x14ac:dyDescent="0.35">
      <c r="A4108" s="379"/>
      <c r="B4108" s="379"/>
      <c r="C4108" s="379"/>
      <c r="D4108" s="379"/>
      <c r="E4108" s="379"/>
      <c r="F4108" s="379"/>
      <c r="G4108" s="379"/>
      <c r="H4108" s="379"/>
      <c r="I4108" s="379"/>
      <c r="J4108" s="379"/>
      <c r="K4108" s="379"/>
      <c r="L4108" s="379"/>
      <c r="M4108" s="379"/>
      <c r="N4108" s="379"/>
      <c r="O4108" s="379"/>
      <c r="P4108" s="379"/>
      <c r="Q4108" s="379"/>
      <c r="R4108" s="379"/>
      <c r="S4108" s="379"/>
      <c r="T4108" s="379"/>
      <c r="U4108" s="379"/>
      <c r="V4108" s="379"/>
      <c r="W4108" s="379"/>
      <c r="X4108" s="379"/>
      <c r="Y4108" s="379"/>
      <c r="Z4108" s="379"/>
      <c r="AA4108" s="380"/>
      <c r="AB4108" s="379"/>
      <c r="AC4108" s="379"/>
      <c r="AD4108" s="379"/>
      <c r="AE4108" s="381"/>
      <c r="AF4108" s="105"/>
      <c r="AG4108" s="381"/>
      <c r="AH4108" s="381"/>
      <c r="AI4108" s="381"/>
      <c r="AJ4108" s="381"/>
      <c r="AK4108" s="381"/>
      <c r="AL4108" s="381"/>
      <c r="AM4108" s="381"/>
    </row>
    <row r="4109" spans="1:39" x14ac:dyDescent="0.35">
      <c r="A4109" s="379"/>
      <c r="B4109" s="379"/>
      <c r="C4109" s="379"/>
      <c r="D4109" s="379"/>
      <c r="E4109" s="379"/>
      <c r="F4109" s="379"/>
      <c r="G4109" s="379"/>
      <c r="H4109" s="379"/>
      <c r="I4109" s="379"/>
      <c r="J4109" s="379"/>
      <c r="K4109" s="379"/>
      <c r="L4109" s="379"/>
      <c r="M4109" s="379"/>
      <c r="N4109" s="379"/>
      <c r="O4109" s="379"/>
      <c r="P4109" s="379"/>
      <c r="Q4109" s="379"/>
      <c r="R4109" s="379"/>
      <c r="S4109" s="379"/>
      <c r="T4109" s="379"/>
      <c r="U4109" s="379"/>
      <c r="V4109" s="379"/>
      <c r="W4109" s="379"/>
      <c r="X4109" s="379"/>
      <c r="Y4109" s="379"/>
      <c r="Z4109" s="379"/>
      <c r="AA4109" s="380"/>
      <c r="AB4109" s="379"/>
      <c r="AC4109" s="379"/>
      <c r="AD4109" s="379"/>
      <c r="AE4109" s="381"/>
      <c r="AF4109" s="105"/>
      <c r="AG4109" s="381"/>
      <c r="AH4109" s="381"/>
      <c r="AI4109" s="381"/>
      <c r="AJ4109" s="381"/>
      <c r="AK4109" s="381"/>
      <c r="AL4109" s="381"/>
      <c r="AM4109" s="381"/>
    </row>
    <row r="4110" spans="1:39" x14ac:dyDescent="0.35">
      <c r="A4110" s="379"/>
      <c r="B4110" s="379"/>
      <c r="C4110" s="379"/>
      <c r="D4110" s="379"/>
      <c r="E4110" s="379"/>
      <c r="F4110" s="379"/>
      <c r="G4110" s="379"/>
      <c r="H4110" s="379"/>
      <c r="I4110" s="379"/>
      <c r="J4110" s="379"/>
      <c r="K4110" s="379"/>
      <c r="L4110" s="379"/>
      <c r="M4110" s="379"/>
      <c r="N4110" s="379"/>
      <c r="O4110" s="379"/>
      <c r="P4110" s="379"/>
      <c r="Q4110" s="379"/>
      <c r="R4110" s="379"/>
      <c r="S4110" s="379"/>
      <c r="T4110" s="379"/>
      <c r="U4110" s="379"/>
      <c r="V4110" s="379"/>
      <c r="W4110" s="379"/>
      <c r="X4110" s="379"/>
      <c r="Y4110" s="379"/>
      <c r="Z4110" s="379"/>
      <c r="AA4110" s="380"/>
      <c r="AB4110" s="379"/>
      <c r="AC4110" s="379"/>
      <c r="AD4110" s="379"/>
      <c r="AE4110" s="381"/>
      <c r="AF4110" s="105"/>
      <c r="AG4110" s="381"/>
      <c r="AH4110" s="381"/>
      <c r="AI4110" s="381"/>
      <c r="AJ4110" s="381"/>
      <c r="AK4110" s="381"/>
      <c r="AL4110" s="381"/>
      <c r="AM4110" s="381"/>
    </row>
    <row r="4111" spans="1:39" x14ac:dyDescent="0.35">
      <c r="A4111" s="379"/>
      <c r="B4111" s="379"/>
      <c r="C4111" s="379"/>
      <c r="D4111" s="379"/>
      <c r="E4111" s="379"/>
      <c r="F4111" s="379"/>
      <c r="G4111" s="379"/>
      <c r="H4111" s="379"/>
      <c r="I4111" s="379"/>
      <c r="J4111" s="379"/>
      <c r="K4111" s="379"/>
      <c r="L4111" s="379"/>
      <c r="M4111" s="379"/>
      <c r="N4111" s="379"/>
      <c r="O4111" s="379"/>
      <c r="P4111" s="379"/>
      <c r="Q4111" s="379"/>
      <c r="R4111" s="379"/>
      <c r="S4111" s="379"/>
      <c r="T4111" s="379"/>
      <c r="U4111" s="379"/>
      <c r="V4111" s="379"/>
      <c r="W4111" s="379"/>
      <c r="X4111" s="379"/>
      <c r="Y4111" s="379"/>
      <c r="Z4111" s="379"/>
      <c r="AA4111" s="380"/>
      <c r="AB4111" s="379"/>
      <c r="AC4111" s="379"/>
      <c r="AD4111" s="379"/>
      <c r="AE4111" s="381"/>
      <c r="AF4111" s="105"/>
      <c r="AG4111" s="381"/>
      <c r="AH4111" s="381"/>
      <c r="AI4111" s="381"/>
      <c r="AJ4111" s="381"/>
      <c r="AK4111" s="381"/>
      <c r="AL4111" s="381"/>
      <c r="AM4111" s="381"/>
    </row>
    <row r="4112" spans="1:39" x14ac:dyDescent="0.35">
      <c r="A4112" s="379"/>
      <c r="B4112" s="379"/>
      <c r="C4112" s="379"/>
      <c r="D4112" s="379"/>
      <c r="E4112" s="379"/>
      <c r="F4112" s="379"/>
      <c r="G4112" s="379"/>
      <c r="H4112" s="379"/>
      <c r="I4112" s="379"/>
      <c r="J4112" s="379"/>
      <c r="K4112" s="379"/>
      <c r="L4112" s="379"/>
      <c r="M4112" s="379"/>
      <c r="N4112" s="379"/>
      <c r="O4112" s="379"/>
      <c r="P4112" s="379"/>
      <c r="Q4112" s="379"/>
      <c r="R4112" s="379"/>
      <c r="S4112" s="379"/>
      <c r="T4112" s="379"/>
      <c r="U4112" s="379"/>
      <c r="V4112" s="379"/>
      <c r="W4112" s="379"/>
      <c r="X4112" s="379"/>
      <c r="Y4112" s="379"/>
      <c r="Z4112" s="379"/>
      <c r="AA4112" s="380"/>
      <c r="AB4112" s="379"/>
      <c r="AC4112" s="379"/>
      <c r="AD4112" s="379"/>
      <c r="AE4112" s="381"/>
      <c r="AF4112" s="105"/>
      <c r="AG4112" s="381"/>
      <c r="AH4112" s="381"/>
      <c r="AI4112" s="381"/>
      <c r="AJ4112" s="381"/>
      <c r="AK4112" s="381"/>
      <c r="AL4112" s="381"/>
      <c r="AM4112" s="381"/>
    </row>
    <row r="4113" spans="1:39" x14ac:dyDescent="0.35">
      <c r="A4113" s="379"/>
      <c r="B4113" s="379"/>
      <c r="C4113" s="379"/>
      <c r="D4113" s="379"/>
      <c r="E4113" s="379"/>
      <c r="F4113" s="379"/>
      <c r="G4113" s="379"/>
      <c r="H4113" s="379"/>
      <c r="I4113" s="379"/>
      <c r="J4113" s="379"/>
      <c r="K4113" s="379"/>
      <c r="L4113" s="379"/>
      <c r="M4113" s="379"/>
      <c r="N4113" s="379"/>
      <c r="O4113" s="379"/>
      <c r="P4113" s="379"/>
      <c r="Q4113" s="379"/>
      <c r="R4113" s="379"/>
      <c r="S4113" s="379"/>
      <c r="T4113" s="379"/>
      <c r="U4113" s="379"/>
      <c r="V4113" s="379"/>
      <c r="W4113" s="379"/>
      <c r="X4113" s="379"/>
      <c r="Y4113" s="379"/>
      <c r="Z4113" s="379"/>
      <c r="AA4113" s="380"/>
      <c r="AB4113" s="379"/>
      <c r="AC4113" s="379"/>
      <c r="AD4113" s="379"/>
      <c r="AE4113" s="381"/>
      <c r="AF4113" s="105"/>
      <c r="AG4113" s="381"/>
      <c r="AH4113" s="381"/>
      <c r="AI4113" s="381"/>
      <c r="AJ4113" s="381"/>
      <c r="AK4113" s="381"/>
      <c r="AL4113" s="381"/>
      <c r="AM4113" s="381"/>
    </row>
    <row r="4114" spans="1:39" x14ac:dyDescent="0.35">
      <c r="A4114" s="379"/>
      <c r="B4114" s="379"/>
      <c r="C4114" s="379"/>
      <c r="D4114" s="379"/>
      <c r="E4114" s="379"/>
      <c r="F4114" s="379"/>
      <c r="G4114" s="379"/>
      <c r="H4114" s="379"/>
      <c r="I4114" s="379"/>
      <c r="J4114" s="379"/>
      <c r="K4114" s="379"/>
      <c r="L4114" s="379"/>
      <c r="M4114" s="379"/>
      <c r="N4114" s="379"/>
      <c r="O4114" s="379"/>
      <c r="P4114" s="379"/>
      <c r="Q4114" s="379"/>
      <c r="R4114" s="379"/>
      <c r="S4114" s="379"/>
      <c r="T4114" s="379"/>
      <c r="U4114" s="379"/>
      <c r="V4114" s="379"/>
      <c r="W4114" s="379"/>
      <c r="X4114" s="379"/>
      <c r="Y4114" s="379"/>
      <c r="Z4114" s="379"/>
      <c r="AA4114" s="380"/>
      <c r="AB4114" s="379"/>
      <c r="AC4114" s="379"/>
      <c r="AD4114" s="379"/>
      <c r="AE4114" s="381"/>
      <c r="AF4114" s="105"/>
      <c r="AG4114" s="381"/>
      <c r="AH4114" s="381"/>
      <c r="AI4114" s="381"/>
      <c r="AJ4114" s="381"/>
      <c r="AK4114" s="381"/>
      <c r="AL4114" s="381"/>
      <c r="AM4114" s="381"/>
    </row>
    <row r="4115" spans="1:39" x14ac:dyDescent="0.35">
      <c r="A4115" s="379"/>
      <c r="B4115" s="379"/>
      <c r="C4115" s="379"/>
      <c r="D4115" s="379"/>
      <c r="E4115" s="379"/>
      <c r="F4115" s="379"/>
      <c r="G4115" s="379"/>
      <c r="H4115" s="379"/>
      <c r="I4115" s="379"/>
      <c r="J4115" s="379"/>
      <c r="K4115" s="379"/>
      <c r="L4115" s="379"/>
      <c r="M4115" s="379"/>
      <c r="N4115" s="379"/>
      <c r="O4115" s="379"/>
      <c r="P4115" s="379"/>
      <c r="Q4115" s="379"/>
      <c r="R4115" s="379"/>
      <c r="S4115" s="379"/>
      <c r="T4115" s="379"/>
      <c r="U4115" s="379"/>
      <c r="V4115" s="379"/>
      <c r="W4115" s="379"/>
      <c r="X4115" s="379"/>
      <c r="Y4115" s="379"/>
      <c r="Z4115" s="379"/>
      <c r="AA4115" s="380"/>
      <c r="AB4115" s="379"/>
      <c r="AC4115" s="379"/>
      <c r="AD4115" s="379"/>
      <c r="AE4115" s="381"/>
      <c r="AF4115" s="105"/>
      <c r="AG4115" s="381"/>
      <c r="AH4115" s="381"/>
      <c r="AI4115" s="381"/>
      <c r="AJ4115" s="381"/>
      <c r="AK4115" s="381"/>
      <c r="AL4115" s="381"/>
      <c r="AM4115" s="381"/>
    </row>
    <row r="4116" spans="1:39" x14ac:dyDescent="0.35">
      <c r="A4116" s="379"/>
      <c r="B4116" s="379"/>
      <c r="C4116" s="379"/>
      <c r="D4116" s="379"/>
      <c r="E4116" s="379"/>
      <c r="F4116" s="379"/>
      <c r="G4116" s="379"/>
      <c r="H4116" s="379"/>
      <c r="I4116" s="379"/>
      <c r="J4116" s="379"/>
      <c r="K4116" s="379"/>
      <c r="L4116" s="379"/>
      <c r="M4116" s="379"/>
      <c r="N4116" s="379"/>
      <c r="O4116" s="379"/>
      <c r="P4116" s="379"/>
      <c r="Q4116" s="379"/>
      <c r="R4116" s="379"/>
      <c r="S4116" s="379"/>
      <c r="T4116" s="379"/>
      <c r="U4116" s="379"/>
      <c r="V4116" s="379"/>
      <c r="W4116" s="379"/>
      <c r="X4116" s="379"/>
      <c r="Y4116" s="379"/>
      <c r="Z4116" s="379"/>
      <c r="AA4116" s="380"/>
      <c r="AB4116" s="379"/>
      <c r="AC4116" s="379"/>
      <c r="AD4116" s="379"/>
      <c r="AE4116" s="381"/>
      <c r="AF4116" s="105"/>
      <c r="AG4116" s="381"/>
      <c r="AH4116" s="381"/>
      <c r="AI4116" s="381"/>
      <c r="AJ4116" s="381"/>
      <c r="AK4116" s="381"/>
      <c r="AL4116" s="381"/>
      <c r="AM4116" s="381"/>
    </row>
    <row r="4117" spans="1:39" x14ac:dyDescent="0.35">
      <c r="A4117" s="379"/>
      <c r="B4117" s="379"/>
      <c r="C4117" s="379"/>
      <c r="D4117" s="379"/>
      <c r="E4117" s="379"/>
      <c r="F4117" s="379"/>
      <c r="G4117" s="379"/>
      <c r="H4117" s="379"/>
      <c r="I4117" s="379"/>
      <c r="J4117" s="379"/>
      <c r="K4117" s="379"/>
      <c r="L4117" s="379"/>
      <c r="M4117" s="379"/>
      <c r="N4117" s="379"/>
      <c r="O4117" s="379"/>
      <c r="P4117" s="379"/>
      <c r="Q4117" s="379"/>
      <c r="R4117" s="379"/>
      <c r="S4117" s="379"/>
      <c r="T4117" s="379"/>
      <c r="U4117" s="379"/>
      <c r="V4117" s="379"/>
      <c r="W4117" s="379"/>
      <c r="X4117" s="379"/>
      <c r="Y4117" s="379"/>
      <c r="Z4117" s="379"/>
      <c r="AA4117" s="380"/>
      <c r="AB4117" s="379"/>
      <c r="AC4117" s="379"/>
      <c r="AD4117" s="379"/>
      <c r="AE4117" s="381"/>
      <c r="AF4117" s="105"/>
      <c r="AG4117" s="381"/>
      <c r="AH4117" s="381"/>
      <c r="AI4117" s="381"/>
      <c r="AJ4117" s="381"/>
      <c r="AK4117" s="381"/>
      <c r="AL4117" s="381"/>
      <c r="AM4117" s="381"/>
    </row>
    <row r="4118" spans="1:39" x14ac:dyDescent="0.35">
      <c r="A4118" s="379"/>
      <c r="B4118" s="379"/>
      <c r="C4118" s="379"/>
      <c r="D4118" s="379"/>
      <c r="E4118" s="379"/>
      <c r="F4118" s="379"/>
      <c r="G4118" s="379"/>
      <c r="H4118" s="379"/>
      <c r="I4118" s="379"/>
      <c r="J4118" s="379"/>
      <c r="K4118" s="379"/>
      <c r="L4118" s="379"/>
      <c r="M4118" s="379"/>
      <c r="N4118" s="379"/>
      <c r="O4118" s="379"/>
      <c r="P4118" s="379"/>
      <c r="Q4118" s="379"/>
      <c r="R4118" s="379"/>
      <c r="S4118" s="379"/>
      <c r="T4118" s="379"/>
      <c r="U4118" s="379"/>
      <c r="V4118" s="379"/>
      <c r="W4118" s="379"/>
      <c r="X4118" s="379"/>
      <c r="Y4118" s="379"/>
      <c r="Z4118" s="379"/>
      <c r="AA4118" s="380"/>
      <c r="AB4118" s="379"/>
      <c r="AC4118" s="379"/>
      <c r="AD4118" s="379"/>
      <c r="AE4118" s="381"/>
      <c r="AF4118" s="105"/>
      <c r="AG4118" s="381"/>
      <c r="AH4118" s="381"/>
      <c r="AI4118" s="381"/>
      <c r="AJ4118" s="381"/>
      <c r="AK4118" s="381"/>
      <c r="AL4118" s="381"/>
      <c r="AM4118" s="381"/>
    </row>
    <row r="4119" spans="1:39" x14ac:dyDescent="0.35">
      <c r="A4119" s="379"/>
      <c r="B4119" s="379"/>
      <c r="C4119" s="379"/>
      <c r="D4119" s="379"/>
      <c r="E4119" s="379"/>
      <c r="F4119" s="379"/>
      <c r="G4119" s="379"/>
      <c r="H4119" s="379"/>
      <c r="I4119" s="379"/>
      <c r="J4119" s="379"/>
      <c r="K4119" s="379"/>
      <c r="L4119" s="379"/>
      <c r="M4119" s="379"/>
      <c r="N4119" s="379"/>
      <c r="O4119" s="379"/>
      <c r="P4119" s="379"/>
      <c r="Q4119" s="379"/>
      <c r="R4119" s="379"/>
      <c r="S4119" s="379"/>
      <c r="T4119" s="379"/>
      <c r="U4119" s="379"/>
      <c r="V4119" s="379"/>
      <c r="W4119" s="379"/>
      <c r="X4119" s="379"/>
      <c r="Y4119" s="379"/>
      <c r="Z4119" s="379"/>
      <c r="AA4119" s="380"/>
      <c r="AB4119" s="379"/>
      <c r="AC4119" s="379"/>
      <c r="AD4119" s="379"/>
      <c r="AE4119" s="381"/>
      <c r="AF4119" s="105"/>
      <c r="AG4119" s="381"/>
      <c r="AH4119" s="381"/>
      <c r="AI4119" s="381"/>
      <c r="AJ4119" s="381"/>
      <c r="AK4119" s="381"/>
      <c r="AL4119" s="381"/>
      <c r="AM4119" s="381"/>
    </row>
    <row r="4120" spans="1:39" x14ac:dyDescent="0.35">
      <c r="A4120" s="379"/>
      <c r="B4120" s="379"/>
      <c r="C4120" s="379"/>
      <c r="D4120" s="379"/>
      <c r="E4120" s="379"/>
      <c r="F4120" s="379"/>
      <c r="G4120" s="379"/>
      <c r="H4120" s="379"/>
      <c r="I4120" s="379"/>
      <c r="J4120" s="379"/>
      <c r="K4120" s="379"/>
      <c r="L4120" s="379"/>
      <c r="M4120" s="379"/>
      <c r="N4120" s="379"/>
      <c r="O4120" s="379"/>
      <c r="P4120" s="379"/>
      <c r="Q4120" s="379"/>
      <c r="R4120" s="379"/>
      <c r="S4120" s="379"/>
      <c r="T4120" s="379"/>
      <c r="U4120" s="379"/>
      <c r="V4120" s="379"/>
      <c r="W4120" s="379"/>
      <c r="X4120" s="379"/>
      <c r="Y4120" s="379"/>
      <c r="Z4120" s="379"/>
      <c r="AA4120" s="380"/>
      <c r="AB4120" s="379"/>
      <c r="AC4120" s="379"/>
      <c r="AD4120" s="379"/>
      <c r="AE4120" s="381"/>
      <c r="AF4120" s="105"/>
      <c r="AG4120" s="381"/>
      <c r="AH4120" s="381"/>
      <c r="AI4120" s="381"/>
      <c r="AJ4120" s="381"/>
      <c r="AK4120" s="381"/>
      <c r="AL4120" s="381"/>
      <c r="AM4120" s="381"/>
    </row>
    <row r="4121" spans="1:39" x14ac:dyDescent="0.35">
      <c r="A4121" s="379"/>
      <c r="B4121" s="379"/>
      <c r="C4121" s="379"/>
      <c r="D4121" s="379"/>
      <c r="E4121" s="379"/>
      <c r="F4121" s="379"/>
      <c r="G4121" s="379"/>
      <c r="H4121" s="379"/>
      <c r="I4121" s="379"/>
      <c r="J4121" s="379"/>
      <c r="K4121" s="379"/>
      <c r="L4121" s="379"/>
      <c r="M4121" s="379"/>
      <c r="N4121" s="379"/>
      <c r="O4121" s="379"/>
      <c r="P4121" s="379"/>
      <c r="Q4121" s="379"/>
      <c r="R4121" s="379"/>
      <c r="S4121" s="379"/>
      <c r="T4121" s="379"/>
      <c r="U4121" s="379"/>
      <c r="V4121" s="379"/>
      <c r="W4121" s="379"/>
      <c r="X4121" s="379"/>
      <c r="Y4121" s="379"/>
      <c r="Z4121" s="379"/>
      <c r="AA4121" s="380"/>
      <c r="AB4121" s="379"/>
      <c r="AC4121" s="379"/>
      <c r="AD4121" s="379"/>
      <c r="AE4121" s="381"/>
      <c r="AF4121" s="105"/>
      <c r="AG4121" s="381"/>
      <c r="AH4121" s="381"/>
      <c r="AI4121" s="381"/>
      <c r="AJ4121" s="381"/>
      <c r="AK4121" s="381"/>
      <c r="AL4121" s="381"/>
      <c r="AM4121" s="381"/>
    </row>
    <row r="4122" spans="1:39" x14ac:dyDescent="0.35">
      <c r="A4122" s="379"/>
      <c r="B4122" s="379"/>
      <c r="C4122" s="379"/>
      <c r="D4122" s="379"/>
      <c r="E4122" s="379"/>
      <c r="F4122" s="379"/>
      <c r="G4122" s="379"/>
      <c r="H4122" s="379"/>
      <c r="I4122" s="379"/>
      <c r="J4122" s="379"/>
      <c r="K4122" s="379"/>
      <c r="L4122" s="379"/>
      <c r="M4122" s="379"/>
      <c r="N4122" s="379"/>
      <c r="O4122" s="379"/>
      <c r="P4122" s="379"/>
      <c r="Q4122" s="379"/>
      <c r="R4122" s="379"/>
      <c r="S4122" s="379"/>
      <c r="T4122" s="379"/>
      <c r="U4122" s="379"/>
      <c r="V4122" s="379"/>
      <c r="W4122" s="379"/>
      <c r="X4122" s="379"/>
      <c r="Y4122" s="379"/>
      <c r="Z4122" s="379"/>
      <c r="AA4122" s="380"/>
      <c r="AB4122" s="379"/>
      <c r="AC4122" s="379"/>
      <c r="AD4122" s="379"/>
      <c r="AE4122" s="381"/>
      <c r="AF4122" s="105"/>
      <c r="AG4122" s="381"/>
      <c r="AH4122" s="381"/>
      <c r="AI4122" s="381"/>
      <c r="AJ4122" s="381"/>
      <c r="AK4122" s="381"/>
      <c r="AL4122" s="381"/>
      <c r="AM4122" s="381"/>
    </row>
    <row r="4123" spans="1:39" x14ac:dyDescent="0.35">
      <c r="A4123" s="379"/>
      <c r="B4123" s="379"/>
      <c r="C4123" s="379"/>
      <c r="D4123" s="379"/>
      <c r="E4123" s="379"/>
      <c r="F4123" s="379"/>
      <c r="G4123" s="379"/>
      <c r="H4123" s="379"/>
      <c r="I4123" s="379"/>
      <c r="J4123" s="379"/>
      <c r="K4123" s="379"/>
      <c r="L4123" s="379"/>
      <c r="M4123" s="379"/>
      <c r="N4123" s="379"/>
      <c r="O4123" s="379"/>
      <c r="P4123" s="379"/>
      <c r="Q4123" s="379"/>
      <c r="R4123" s="379"/>
      <c r="S4123" s="379"/>
      <c r="T4123" s="379"/>
      <c r="U4123" s="379"/>
      <c r="V4123" s="379"/>
      <c r="W4123" s="379"/>
      <c r="X4123" s="379"/>
      <c r="Y4123" s="379"/>
      <c r="Z4123" s="379"/>
      <c r="AA4123" s="380"/>
      <c r="AB4123" s="379"/>
      <c r="AC4123" s="379"/>
      <c r="AD4123" s="379"/>
      <c r="AE4123" s="381"/>
      <c r="AF4123" s="105"/>
      <c r="AG4123" s="381"/>
      <c r="AH4123" s="381"/>
      <c r="AI4123" s="381"/>
      <c r="AJ4123" s="381"/>
      <c r="AK4123" s="381"/>
      <c r="AL4123" s="381"/>
      <c r="AM4123" s="381"/>
    </row>
    <row r="4124" spans="1:39" x14ac:dyDescent="0.35">
      <c r="A4124" s="379"/>
      <c r="B4124" s="379"/>
      <c r="C4124" s="379"/>
      <c r="D4124" s="379"/>
      <c r="E4124" s="379"/>
      <c r="F4124" s="379"/>
      <c r="G4124" s="379"/>
      <c r="H4124" s="379"/>
      <c r="I4124" s="379"/>
      <c r="J4124" s="379"/>
      <c r="K4124" s="379"/>
      <c r="L4124" s="379"/>
      <c r="M4124" s="379"/>
      <c r="N4124" s="379"/>
      <c r="O4124" s="379"/>
      <c r="P4124" s="379"/>
      <c r="Q4124" s="379"/>
      <c r="R4124" s="379"/>
      <c r="S4124" s="379"/>
      <c r="T4124" s="379"/>
      <c r="U4124" s="379"/>
      <c r="V4124" s="379"/>
      <c r="W4124" s="379"/>
      <c r="X4124" s="379"/>
      <c r="Y4124" s="379"/>
      <c r="Z4124" s="379"/>
      <c r="AA4124" s="380"/>
      <c r="AB4124" s="379"/>
      <c r="AC4124" s="379"/>
      <c r="AD4124" s="379"/>
      <c r="AE4124" s="381"/>
      <c r="AF4124" s="105"/>
      <c r="AG4124" s="381"/>
      <c r="AH4124" s="381"/>
      <c r="AI4124" s="381"/>
      <c r="AJ4124" s="381"/>
      <c r="AK4124" s="381"/>
      <c r="AL4124" s="381"/>
      <c r="AM4124" s="381"/>
    </row>
    <row r="4125" spans="1:39" x14ac:dyDescent="0.35">
      <c r="A4125" s="379"/>
      <c r="B4125" s="379"/>
      <c r="C4125" s="379"/>
      <c r="D4125" s="379"/>
      <c r="E4125" s="379"/>
      <c r="F4125" s="379"/>
      <c r="G4125" s="379"/>
      <c r="H4125" s="379"/>
      <c r="I4125" s="379"/>
      <c r="J4125" s="379"/>
      <c r="K4125" s="379"/>
      <c r="L4125" s="379"/>
      <c r="M4125" s="379"/>
      <c r="N4125" s="379"/>
      <c r="O4125" s="379"/>
      <c r="P4125" s="379"/>
      <c r="Q4125" s="379"/>
      <c r="R4125" s="379"/>
      <c r="S4125" s="379"/>
      <c r="T4125" s="379"/>
      <c r="U4125" s="379"/>
      <c r="V4125" s="379"/>
      <c r="W4125" s="379"/>
      <c r="X4125" s="379"/>
      <c r="Y4125" s="379"/>
      <c r="Z4125" s="379"/>
      <c r="AA4125" s="380"/>
      <c r="AB4125" s="379"/>
      <c r="AC4125" s="379"/>
      <c r="AD4125" s="379"/>
      <c r="AE4125" s="381"/>
      <c r="AF4125" s="105"/>
      <c r="AG4125" s="381"/>
      <c r="AH4125" s="381"/>
      <c r="AI4125" s="381"/>
      <c r="AJ4125" s="381"/>
      <c r="AK4125" s="381"/>
      <c r="AL4125" s="381"/>
      <c r="AM4125" s="381"/>
    </row>
    <row r="4126" spans="1:39" x14ac:dyDescent="0.35">
      <c r="A4126" s="379"/>
      <c r="B4126" s="379"/>
      <c r="C4126" s="379"/>
      <c r="D4126" s="379"/>
      <c r="E4126" s="379"/>
      <c r="F4126" s="379"/>
      <c r="G4126" s="379"/>
      <c r="H4126" s="379"/>
      <c r="I4126" s="379"/>
      <c r="J4126" s="379"/>
      <c r="K4126" s="379"/>
      <c r="L4126" s="379"/>
      <c r="M4126" s="379"/>
      <c r="N4126" s="379"/>
      <c r="O4126" s="379"/>
      <c r="P4126" s="379"/>
      <c r="Q4126" s="379"/>
      <c r="R4126" s="379"/>
      <c r="S4126" s="379"/>
      <c r="T4126" s="379"/>
      <c r="U4126" s="379"/>
      <c r="V4126" s="379"/>
      <c r="W4126" s="379"/>
      <c r="X4126" s="379"/>
      <c r="Y4126" s="379"/>
      <c r="Z4126" s="379"/>
      <c r="AA4126" s="380"/>
      <c r="AB4126" s="379"/>
      <c r="AC4126" s="379"/>
      <c r="AD4126" s="379"/>
      <c r="AE4126" s="381"/>
      <c r="AF4126" s="105"/>
      <c r="AG4126" s="381"/>
      <c r="AH4126" s="381"/>
      <c r="AI4126" s="381"/>
      <c r="AJ4126" s="381"/>
      <c r="AK4126" s="381"/>
      <c r="AL4126" s="381"/>
      <c r="AM4126" s="381"/>
    </row>
    <row r="4127" spans="1:39" x14ac:dyDescent="0.35">
      <c r="A4127" s="379"/>
      <c r="B4127" s="379"/>
      <c r="C4127" s="379"/>
      <c r="D4127" s="379"/>
      <c r="E4127" s="379"/>
      <c r="F4127" s="379"/>
      <c r="G4127" s="379"/>
      <c r="H4127" s="379"/>
      <c r="I4127" s="379"/>
      <c r="J4127" s="379"/>
      <c r="K4127" s="379"/>
      <c r="L4127" s="379"/>
      <c r="M4127" s="379"/>
      <c r="N4127" s="379"/>
      <c r="O4127" s="379"/>
      <c r="P4127" s="379"/>
      <c r="Q4127" s="379"/>
      <c r="R4127" s="379"/>
      <c r="S4127" s="379"/>
      <c r="T4127" s="379"/>
      <c r="U4127" s="379"/>
      <c r="V4127" s="379"/>
      <c r="W4127" s="379"/>
      <c r="X4127" s="379"/>
      <c r="Y4127" s="379"/>
      <c r="Z4127" s="379"/>
      <c r="AA4127" s="380"/>
      <c r="AB4127" s="379"/>
      <c r="AC4127" s="379"/>
      <c r="AD4127" s="379"/>
      <c r="AE4127" s="381"/>
      <c r="AF4127" s="105"/>
      <c r="AG4127" s="381"/>
      <c r="AH4127" s="381"/>
      <c r="AI4127" s="381"/>
      <c r="AJ4127" s="381"/>
      <c r="AK4127" s="381"/>
      <c r="AL4127" s="381"/>
      <c r="AM4127" s="381"/>
    </row>
    <row r="4128" spans="1:39" x14ac:dyDescent="0.35">
      <c r="A4128" s="379"/>
      <c r="B4128" s="379"/>
      <c r="C4128" s="379"/>
      <c r="D4128" s="379"/>
      <c r="E4128" s="379"/>
      <c r="F4128" s="379"/>
      <c r="G4128" s="379"/>
      <c r="H4128" s="379"/>
      <c r="I4128" s="379"/>
      <c r="J4128" s="379"/>
      <c r="K4128" s="379"/>
      <c r="L4128" s="379"/>
      <c r="M4128" s="379"/>
      <c r="N4128" s="379"/>
      <c r="O4128" s="379"/>
      <c r="P4128" s="379"/>
      <c r="Q4128" s="379"/>
      <c r="R4128" s="379"/>
      <c r="S4128" s="379"/>
      <c r="T4128" s="379"/>
      <c r="U4128" s="379"/>
      <c r="V4128" s="379"/>
      <c r="W4128" s="379"/>
      <c r="X4128" s="379"/>
      <c r="Y4128" s="379"/>
      <c r="Z4128" s="379"/>
      <c r="AA4128" s="380"/>
      <c r="AB4128" s="379"/>
      <c r="AC4128" s="379"/>
      <c r="AD4128" s="379"/>
      <c r="AE4128" s="381"/>
      <c r="AF4128" s="105"/>
      <c r="AG4128" s="381"/>
      <c r="AH4128" s="381"/>
      <c r="AI4128" s="381"/>
      <c r="AJ4128" s="381"/>
      <c r="AK4128" s="381"/>
      <c r="AL4128" s="381"/>
      <c r="AM4128" s="381"/>
    </row>
    <row r="4129" spans="1:39" x14ac:dyDescent="0.35">
      <c r="A4129" s="379"/>
      <c r="B4129" s="379"/>
      <c r="C4129" s="379"/>
      <c r="D4129" s="379"/>
      <c r="E4129" s="379"/>
      <c r="F4129" s="379"/>
      <c r="G4129" s="379"/>
      <c r="H4129" s="379"/>
      <c r="I4129" s="379"/>
      <c r="J4129" s="379"/>
      <c r="K4129" s="379"/>
      <c r="L4129" s="379"/>
      <c r="M4129" s="379"/>
      <c r="N4129" s="379"/>
      <c r="O4129" s="379"/>
      <c r="P4129" s="379"/>
      <c r="Q4129" s="379"/>
      <c r="R4129" s="379"/>
      <c r="S4129" s="379"/>
      <c r="T4129" s="379"/>
      <c r="U4129" s="379"/>
      <c r="V4129" s="379"/>
      <c r="W4129" s="379"/>
      <c r="X4129" s="379"/>
      <c r="Y4129" s="379"/>
      <c r="Z4129" s="379"/>
      <c r="AA4129" s="380"/>
      <c r="AB4129" s="379"/>
      <c r="AC4129" s="379"/>
      <c r="AD4129" s="379"/>
      <c r="AE4129" s="381"/>
      <c r="AF4129" s="105"/>
      <c r="AG4129" s="381"/>
      <c r="AH4129" s="381"/>
      <c r="AI4129" s="381"/>
      <c r="AJ4129" s="381"/>
      <c r="AK4129" s="381"/>
      <c r="AL4129" s="381"/>
      <c r="AM4129" s="381"/>
    </row>
    <row r="4130" spans="1:39" x14ac:dyDescent="0.35">
      <c r="A4130" s="379"/>
      <c r="B4130" s="379"/>
      <c r="C4130" s="379"/>
      <c r="D4130" s="379"/>
      <c r="E4130" s="379"/>
      <c r="F4130" s="379"/>
      <c r="G4130" s="379"/>
      <c r="H4130" s="379"/>
      <c r="I4130" s="379"/>
      <c r="J4130" s="379"/>
      <c r="K4130" s="379"/>
      <c r="L4130" s="379"/>
      <c r="M4130" s="379"/>
      <c r="N4130" s="379"/>
      <c r="O4130" s="379"/>
      <c r="P4130" s="379"/>
      <c r="Q4130" s="379"/>
      <c r="R4130" s="379"/>
      <c r="S4130" s="379"/>
      <c r="T4130" s="379"/>
      <c r="U4130" s="379"/>
      <c r="V4130" s="379"/>
      <c r="W4130" s="379"/>
      <c r="X4130" s="379"/>
      <c r="Y4130" s="379"/>
      <c r="Z4130" s="379"/>
      <c r="AA4130" s="380"/>
      <c r="AB4130" s="379"/>
      <c r="AC4130" s="379"/>
      <c r="AD4130" s="379"/>
      <c r="AE4130" s="381"/>
      <c r="AF4130" s="105"/>
      <c r="AG4130" s="381"/>
      <c r="AH4130" s="381"/>
      <c r="AI4130" s="381"/>
      <c r="AJ4130" s="381"/>
      <c r="AK4130" s="381"/>
      <c r="AL4130" s="381"/>
      <c r="AM4130" s="381"/>
    </row>
    <row r="4131" spans="1:39" x14ac:dyDescent="0.35">
      <c r="A4131" s="379"/>
      <c r="B4131" s="379"/>
      <c r="C4131" s="379"/>
      <c r="D4131" s="379"/>
      <c r="E4131" s="379"/>
      <c r="F4131" s="379"/>
      <c r="G4131" s="379"/>
      <c r="H4131" s="379"/>
      <c r="I4131" s="379"/>
      <c r="J4131" s="379"/>
      <c r="K4131" s="379"/>
      <c r="L4131" s="379"/>
      <c r="M4131" s="379"/>
      <c r="N4131" s="379"/>
      <c r="O4131" s="379"/>
      <c r="P4131" s="379"/>
      <c r="Q4131" s="379"/>
      <c r="R4131" s="379"/>
      <c r="S4131" s="379"/>
      <c r="T4131" s="379"/>
      <c r="U4131" s="379"/>
      <c r="V4131" s="379"/>
      <c r="W4131" s="379"/>
      <c r="X4131" s="379"/>
      <c r="Y4131" s="379"/>
      <c r="Z4131" s="379"/>
      <c r="AA4131" s="380"/>
      <c r="AB4131" s="379"/>
      <c r="AC4131" s="379"/>
      <c r="AD4131" s="379"/>
      <c r="AE4131" s="381"/>
      <c r="AF4131" s="105"/>
      <c r="AG4131" s="381"/>
      <c r="AH4131" s="381"/>
      <c r="AI4131" s="381"/>
      <c r="AJ4131" s="381"/>
      <c r="AK4131" s="381"/>
      <c r="AL4131" s="381"/>
      <c r="AM4131" s="381"/>
    </row>
    <row r="4132" spans="1:39" x14ac:dyDescent="0.35">
      <c r="A4132" s="379"/>
      <c r="B4132" s="379"/>
      <c r="C4132" s="379"/>
      <c r="D4132" s="379"/>
      <c r="E4132" s="379"/>
      <c r="F4132" s="379"/>
      <c r="G4132" s="379"/>
      <c r="H4132" s="379"/>
      <c r="I4132" s="379"/>
      <c r="J4132" s="379"/>
      <c r="K4132" s="379"/>
      <c r="L4132" s="379"/>
      <c r="M4132" s="379"/>
      <c r="N4132" s="379"/>
      <c r="O4132" s="379"/>
      <c r="P4132" s="379"/>
      <c r="Q4132" s="379"/>
      <c r="R4132" s="379"/>
      <c r="S4132" s="379"/>
      <c r="T4132" s="379"/>
      <c r="U4132" s="379"/>
      <c r="V4132" s="379"/>
      <c r="W4132" s="379"/>
      <c r="X4132" s="379"/>
      <c r="Y4132" s="379"/>
      <c r="Z4132" s="379"/>
      <c r="AA4132" s="380"/>
      <c r="AB4132" s="379"/>
      <c r="AC4132" s="379"/>
      <c r="AD4132" s="379"/>
      <c r="AE4132" s="381"/>
      <c r="AF4132" s="105"/>
      <c r="AG4132" s="381"/>
      <c r="AH4132" s="381"/>
      <c r="AI4132" s="381"/>
      <c r="AJ4132" s="381"/>
      <c r="AK4132" s="381"/>
      <c r="AL4132" s="381"/>
      <c r="AM4132" s="381"/>
    </row>
    <row r="4133" spans="1:39" x14ac:dyDescent="0.35">
      <c r="A4133" s="379"/>
      <c r="B4133" s="379"/>
      <c r="C4133" s="379"/>
      <c r="D4133" s="379"/>
      <c r="E4133" s="379"/>
      <c r="F4133" s="379"/>
      <c r="G4133" s="379"/>
      <c r="H4133" s="379"/>
      <c r="I4133" s="379"/>
      <c r="J4133" s="379"/>
      <c r="K4133" s="379"/>
      <c r="L4133" s="379"/>
      <c r="M4133" s="379"/>
      <c r="N4133" s="379"/>
      <c r="O4133" s="379"/>
      <c r="P4133" s="379"/>
      <c r="Q4133" s="379"/>
      <c r="R4133" s="379"/>
      <c r="S4133" s="379"/>
      <c r="T4133" s="379"/>
      <c r="U4133" s="379"/>
      <c r="V4133" s="379"/>
      <c r="W4133" s="379"/>
      <c r="X4133" s="379"/>
      <c r="Y4133" s="379"/>
      <c r="Z4133" s="379"/>
      <c r="AA4133" s="380"/>
      <c r="AB4133" s="379"/>
      <c r="AC4133" s="379"/>
      <c r="AD4133" s="379"/>
      <c r="AE4133" s="381"/>
      <c r="AF4133" s="105"/>
      <c r="AG4133" s="381"/>
      <c r="AH4133" s="381"/>
      <c r="AI4133" s="381"/>
      <c r="AJ4133" s="381"/>
      <c r="AK4133" s="381"/>
      <c r="AL4133" s="381"/>
      <c r="AM4133" s="381"/>
    </row>
    <row r="4134" spans="1:39" x14ac:dyDescent="0.35">
      <c r="A4134" s="379"/>
      <c r="B4134" s="379"/>
      <c r="C4134" s="379"/>
      <c r="D4134" s="379"/>
      <c r="E4134" s="379"/>
      <c r="F4134" s="379"/>
      <c r="G4134" s="379"/>
      <c r="H4134" s="379"/>
      <c r="I4134" s="379"/>
      <c r="J4134" s="379"/>
      <c r="K4134" s="379"/>
      <c r="L4134" s="379"/>
      <c r="M4134" s="379"/>
      <c r="N4134" s="379"/>
      <c r="O4134" s="379"/>
      <c r="P4134" s="379"/>
      <c r="Q4134" s="379"/>
      <c r="R4134" s="379"/>
      <c r="S4134" s="379"/>
      <c r="T4134" s="379"/>
      <c r="U4134" s="379"/>
      <c r="V4134" s="379"/>
      <c r="W4134" s="379"/>
      <c r="X4134" s="379"/>
      <c r="Y4134" s="379"/>
      <c r="Z4134" s="379"/>
      <c r="AA4134" s="380"/>
      <c r="AB4134" s="379"/>
      <c r="AC4134" s="379"/>
      <c r="AD4134" s="379"/>
      <c r="AE4134" s="381"/>
      <c r="AF4134" s="105"/>
      <c r="AG4134" s="381"/>
      <c r="AH4134" s="381"/>
      <c r="AI4134" s="381"/>
      <c r="AJ4134" s="381"/>
      <c r="AK4134" s="381"/>
      <c r="AL4134" s="381"/>
      <c r="AM4134" s="381"/>
    </row>
    <row r="4135" spans="1:39" x14ac:dyDescent="0.35">
      <c r="A4135" s="379"/>
      <c r="B4135" s="379"/>
      <c r="C4135" s="379"/>
      <c r="D4135" s="379"/>
      <c r="E4135" s="379"/>
      <c r="F4135" s="379"/>
      <c r="G4135" s="379"/>
      <c r="H4135" s="379"/>
      <c r="I4135" s="379"/>
      <c r="J4135" s="379"/>
      <c r="K4135" s="379"/>
      <c r="L4135" s="379"/>
      <c r="M4135" s="379"/>
      <c r="N4135" s="379"/>
      <c r="O4135" s="379"/>
      <c r="P4135" s="379"/>
      <c r="Q4135" s="379"/>
      <c r="R4135" s="379"/>
      <c r="S4135" s="379"/>
      <c r="T4135" s="379"/>
      <c r="U4135" s="379"/>
      <c r="V4135" s="379"/>
      <c r="W4135" s="379"/>
      <c r="X4135" s="379"/>
      <c r="Y4135" s="379"/>
      <c r="Z4135" s="379"/>
      <c r="AA4135" s="380"/>
      <c r="AB4135" s="379"/>
      <c r="AC4135" s="379"/>
      <c r="AD4135" s="379"/>
      <c r="AE4135" s="381"/>
      <c r="AF4135" s="105"/>
      <c r="AG4135" s="381"/>
      <c r="AH4135" s="381"/>
      <c r="AI4135" s="381"/>
      <c r="AJ4135" s="381"/>
      <c r="AK4135" s="381"/>
      <c r="AL4135" s="381"/>
      <c r="AM4135" s="381"/>
    </row>
    <row r="4136" spans="1:39" x14ac:dyDescent="0.35">
      <c r="A4136" s="379"/>
      <c r="B4136" s="379"/>
      <c r="C4136" s="379"/>
      <c r="D4136" s="379"/>
      <c r="E4136" s="379"/>
      <c r="F4136" s="379"/>
      <c r="G4136" s="379"/>
      <c r="H4136" s="379"/>
      <c r="I4136" s="379"/>
      <c r="J4136" s="379"/>
      <c r="K4136" s="379"/>
      <c r="L4136" s="379"/>
      <c r="M4136" s="379"/>
      <c r="N4136" s="379"/>
      <c r="O4136" s="379"/>
      <c r="P4136" s="379"/>
      <c r="Q4136" s="379"/>
      <c r="R4136" s="379"/>
      <c r="S4136" s="379"/>
      <c r="T4136" s="379"/>
      <c r="U4136" s="379"/>
      <c r="V4136" s="379"/>
      <c r="W4136" s="379"/>
      <c r="X4136" s="379"/>
      <c r="Y4136" s="379"/>
      <c r="Z4136" s="379"/>
      <c r="AA4136" s="380"/>
      <c r="AB4136" s="379"/>
      <c r="AC4136" s="379"/>
      <c r="AD4136" s="379"/>
      <c r="AE4136" s="381"/>
      <c r="AF4136" s="105"/>
      <c r="AG4136" s="381"/>
      <c r="AH4136" s="381"/>
      <c r="AI4136" s="381"/>
      <c r="AJ4136" s="381"/>
      <c r="AK4136" s="381"/>
      <c r="AL4136" s="381"/>
      <c r="AM4136" s="381"/>
    </row>
    <row r="4137" spans="1:39" x14ac:dyDescent="0.35">
      <c r="A4137" s="379"/>
      <c r="B4137" s="379"/>
      <c r="C4137" s="379"/>
      <c r="D4137" s="379"/>
      <c r="E4137" s="379"/>
      <c r="F4137" s="379"/>
      <c r="G4137" s="379"/>
      <c r="H4137" s="379"/>
      <c r="I4137" s="379"/>
      <c r="J4137" s="379"/>
      <c r="K4137" s="379"/>
      <c r="L4137" s="379"/>
      <c r="M4137" s="379"/>
      <c r="N4137" s="379"/>
      <c r="O4137" s="379"/>
      <c r="P4137" s="379"/>
      <c r="Q4137" s="379"/>
      <c r="R4137" s="379"/>
      <c r="S4137" s="379"/>
      <c r="T4137" s="379"/>
      <c r="U4137" s="379"/>
      <c r="V4137" s="379"/>
      <c r="W4137" s="379"/>
      <c r="X4137" s="379"/>
      <c r="Y4137" s="379"/>
      <c r="Z4137" s="379"/>
      <c r="AA4137" s="380"/>
      <c r="AB4137" s="379"/>
      <c r="AC4137" s="379"/>
      <c r="AD4137" s="379"/>
      <c r="AE4137" s="381"/>
      <c r="AF4137" s="105"/>
      <c r="AG4137" s="381"/>
      <c r="AH4137" s="381"/>
      <c r="AI4137" s="381"/>
      <c r="AJ4137" s="381"/>
      <c r="AK4137" s="381"/>
      <c r="AL4137" s="381"/>
      <c r="AM4137" s="381"/>
    </row>
    <row r="4138" spans="1:39" x14ac:dyDescent="0.35">
      <c r="A4138" s="379"/>
      <c r="B4138" s="379"/>
      <c r="C4138" s="379"/>
      <c r="D4138" s="379"/>
      <c r="E4138" s="379"/>
      <c r="F4138" s="379"/>
      <c r="G4138" s="379"/>
      <c r="H4138" s="379"/>
      <c r="I4138" s="379"/>
      <c r="J4138" s="379"/>
      <c r="K4138" s="379"/>
      <c r="L4138" s="379"/>
      <c r="M4138" s="379"/>
      <c r="N4138" s="379"/>
      <c r="O4138" s="379"/>
      <c r="P4138" s="379"/>
      <c r="Q4138" s="379"/>
      <c r="R4138" s="379"/>
      <c r="S4138" s="379"/>
      <c r="T4138" s="379"/>
      <c r="U4138" s="379"/>
      <c r="V4138" s="379"/>
      <c r="W4138" s="379"/>
      <c r="X4138" s="379"/>
      <c r="Y4138" s="379"/>
      <c r="Z4138" s="379"/>
      <c r="AA4138" s="380"/>
      <c r="AB4138" s="379"/>
      <c r="AC4138" s="379"/>
      <c r="AD4138" s="379"/>
      <c r="AE4138" s="381"/>
      <c r="AF4138" s="105"/>
      <c r="AG4138" s="381"/>
      <c r="AH4138" s="381"/>
      <c r="AI4138" s="381"/>
      <c r="AJ4138" s="381"/>
      <c r="AK4138" s="381"/>
      <c r="AL4138" s="381"/>
      <c r="AM4138" s="381"/>
    </row>
    <row r="4139" spans="1:39" x14ac:dyDescent="0.35">
      <c r="A4139" s="379"/>
      <c r="B4139" s="379"/>
      <c r="C4139" s="379"/>
      <c r="D4139" s="379"/>
      <c r="E4139" s="379"/>
      <c r="F4139" s="379"/>
      <c r="G4139" s="379"/>
      <c r="H4139" s="379"/>
      <c r="I4139" s="379"/>
      <c r="J4139" s="379"/>
      <c r="K4139" s="379"/>
      <c r="L4139" s="379"/>
      <c r="M4139" s="379"/>
      <c r="N4139" s="379"/>
      <c r="O4139" s="379"/>
      <c r="P4139" s="379"/>
      <c r="Q4139" s="379"/>
      <c r="R4139" s="379"/>
      <c r="S4139" s="379"/>
      <c r="T4139" s="379"/>
      <c r="U4139" s="379"/>
      <c r="V4139" s="379"/>
      <c r="W4139" s="379"/>
      <c r="X4139" s="379"/>
      <c r="Y4139" s="379"/>
      <c r="Z4139" s="379"/>
      <c r="AA4139" s="380"/>
      <c r="AB4139" s="379"/>
      <c r="AC4139" s="379"/>
      <c r="AD4139" s="379"/>
      <c r="AE4139" s="381"/>
      <c r="AF4139" s="105"/>
      <c r="AG4139" s="381"/>
      <c r="AH4139" s="381"/>
      <c r="AI4139" s="381"/>
      <c r="AJ4139" s="381"/>
      <c r="AK4139" s="381"/>
      <c r="AL4139" s="381"/>
      <c r="AM4139" s="381"/>
    </row>
    <row r="4140" spans="1:39" x14ac:dyDescent="0.35">
      <c r="A4140" s="379"/>
      <c r="B4140" s="379"/>
      <c r="C4140" s="379"/>
      <c r="D4140" s="379"/>
      <c r="E4140" s="379"/>
      <c r="F4140" s="379"/>
      <c r="G4140" s="379"/>
      <c r="H4140" s="379"/>
      <c r="I4140" s="379"/>
      <c r="J4140" s="379"/>
      <c r="K4140" s="379"/>
      <c r="L4140" s="379"/>
      <c r="M4140" s="379"/>
      <c r="N4140" s="379"/>
      <c r="O4140" s="379"/>
      <c r="P4140" s="379"/>
      <c r="Q4140" s="379"/>
      <c r="R4140" s="379"/>
      <c r="S4140" s="379"/>
      <c r="T4140" s="379"/>
      <c r="U4140" s="379"/>
      <c r="V4140" s="379"/>
      <c r="W4140" s="379"/>
      <c r="X4140" s="379"/>
      <c r="Y4140" s="379"/>
      <c r="Z4140" s="379"/>
      <c r="AA4140" s="380"/>
      <c r="AB4140" s="379"/>
      <c r="AC4140" s="379"/>
      <c r="AD4140" s="379"/>
      <c r="AE4140" s="381"/>
      <c r="AF4140" s="105"/>
      <c r="AG4140" s="381"/>
      <c r="AH4140" s="381"/>
      <c r="AI4140" s="381"/>
      <c r="AJ4140" s="381"/>
      <c r="AK4140" s="381"/>
      <c r="AL4140" s="381"/>
      <c r="AM4140" s="381"/>
    </row>
    <row r="4141" spans="1:39" x14ac:dyDescent="0.35">
      <c r="A4141" s="379"/>
      <c r="B4141" s="379"/>
      <c r="C4141" s="379"/>
      <c r="D4141" s="379"/>
      <c r="E4141" s="379"/>
      <c r="F4141" s="379"/>
      <c r="G4141" s="379"/>
      <c r="H4141" s="379"/>
      <c r="I4141" s="379"/>
      <c r="J4141" s="379"/>
      <c r="K4141" s="379"/>
      <c r="L4141" s="379"/>
      <c r="M4141" s="379"/>
      <c r="N4141" s="379"/>
      <c r="O4141" s="379"/>
      <c r="P4141" s="379"/>
      <c r="Q4141" s="379"/>
      <c r="R4141" s="379"/>
      <c r="S4141" s="379"/>
      <c r="T4141" s="379"/>
      <c r="U4141" s="379"/>
      <c r="V4141" s="379"/>
      <c r="W4141" s="379"/>
      <c r="X4141" s="379"/>
      <c r="Y4141" s="379"/>
      <c r="Z4141" s="379"/>
      <c r="AA4141" s="380"/>
      <c r="AB4141" s="379"/>
      <c r="AC4141" s="379"/>
      <c r="AD4141" s="379"/>
      <c r="AE4141" s="381"/>
      <c r="AF4141" s="105"/>
      <c r="AG4141" s="381"/>
      <c r="AH4141" s="381"/>
      <c r="AI4141" s="381"/>
      <c r="AJ4141" s="381"/>
      <c r="AK4141" s="381"/>
      <c r="AL4141" s="381"/>
      <c r="AM4141" s="381"/>
    </row>
    <row r="4142" spans="1:39" x14ac:dyDescent="0.35">
      <c r="A4142" s="379"/>
      <c r="B4142" s="379"/>
      <c r="C4142" s="379"/>
      <c r="D4142" s="379"/>
      <c r="E4142" s="379"/>
      <c r="F4142" s="379"/>
      <c r="G4142" s="379"/>
      <c r="H4142" s="379"/>
      <c r="I4142" s="379"/>
      <c r="J4142" s="379"/>
      <c r="K4142" s="379"/>
      <c r="L4142" s="379"/>
      <c r="M4142" s="379"/>
      <c r="N4142" s="379"/>
      <c r="O4142" s="379"/>
      <c r="P4142" s="379"/>
      <c r="Q4142" s="379"/>
      <c r="R4142" s="379"/>
      <c r="S4142" s="379"/>
      <c r="T4142" s="379"/>
      <c r="U4142" s="379"/>
      <c r="V4142" s="379"/>
      <c r="W4142" s="379"/>
      <c r="X4142" s="379"/>
      <c r="Y4142" s="379"/>
      <c r="Z4142" s="379"/>
      <c r="AA4142" s="380"/>
      <c r="AB4142" s="379"/>
      <c r="AC4142" s="379"/>
      <c r="AD4142" s="379"/>
      <c r="AE4142" s="381"/>
      <c r="AF4142" s="105"/>
      <c r="AG4142" s="381"/>
      <c r="AH4142" s="381"/>
      <c r="AI4142" s="381"/>
      <c r="AJ4142" s="381"/>
      <c r="AK4142" s="381"/>
      <c r="AL4142" s="381"/>
      <c r="AM4142" s="381"/>
    </row>
    <row r="4143" spans="1:39" x14ac:dyDescent="0.35">
      <c r="A4143" s="379"/>
      <c r="B4143" s="379"/>
      <c r="C4143" s="379"/>
      <c r="D4143" s="379"/>
      <c r="E4143" s="379"/>
      <c r="F4143" s="379"/>
      <c r="G4143" s="379"/>
      <c r="H4143" s="379"/>
      <c r="I4143" s="379"/>
      <c r="J4143" s="379"/>
      <c r="K4143" s="379"/>
      <c r="L4143" s="379"/>
      <c r="M4143" s="379"/>
      <c r="N4143" s="379"/>
      <c r="O4143" s="379"/>
      <c r="P4143" s="379"/>
      <c r="Q4143" s="379"/>
      <c r="R4143" s="379"/>
      <c r="S4143" s="379"/>
      <c r="T4143" s="379"/>
      <c r="U4143" s="379"/>
      <c r="V4143" s="379"/>
      <c r="W4143" s="379"/>
      <c r="X4143" s="379"/>
      <c r="Y4143" s="379"/>
      <c r="Z4143" s="379"/>
      <c r="AA4143" s="380"/>
      <c r="AB4143" s="379"/>
      <c r="AC4143" s="379"/>
      <c r="AD4143" s="379"/>
      <c r="AE4143" s="381"/>
      <c r="AF4143" s="105"/>
      <c r="AG4143" s="381"/>
      <c r="AH4143" s="381"/>
      <c r="AI4143" s="381"/>
      <c r="AJ4143" s="381"/>
      <c r="AK4143" s="381"/>
      <c r="AL4143" s="381"/>
      <c r="AM4143" s="381"/>
    </row>
    <row r="4144" spans="1:39" x14ac:dyDescent="0.35">
      <c r="A4144" s="379"/>
      <c r="B4144" s="379"/>
      <c r="C4144" s="379"/>
      <c r="D4144" s="379"/>
      <c r="E4144" s="379"/>
      <c r="F4144" s="379"/>
      <c r="G4144" s="379"/>
      <c r="H4144" s="379"/>
      <c r="I4144" s="379"/>
      <c r="J4144" s="379"/>
      <c r="K4144" s="379"/>
      <c r="L4144" s="379"/>
      <c r="M4144" s="379"/>
      <c r="N4144" s="379"/>
      <c r="O4144" s="379"/>
      <c r="P4144" s="379"/>
      <c r="Q4144" s="379"/>
      <c r="R4144" s="379"/>
      <c r="S4144" s="379"/>
      <c r="T4144" s="379"/>
      <c r="U4144" s="379"/>
      <c r="V4144" s="379"/>
      <c r="W4144" s="379"/>
      <c r="X4144" s="379"/>
      <c r="Y4144" s="379"/>
      <c r="Z4144" s="379"/>
      <c r="AA4144" s="380"/>
      <c r="AB4144" s="379"/>
      <c r="AC4144" s="379"/>
      <c r="AD4144" s="379"/>
      <c r="AE4144" s="381"/>
      <c r="AF4144" s="105"/>
      <c r="AG4144" s="381"/>
      <c r="AH4144" s="381"/>
      <c r="AI4144" s="381"/>
      <c r="AJ4144" s="381"/>
      <c r="AK4144" s="381"/>
      <c r="AL4144" s="381"/>
      <c r="AM4144" s="381"/>
    </row>
    <row r="4145" spans="1:39" x14ac:dyDescent="0.35">
      <c r="A4145" s="379"/>
      <c r="B4145" s="379"/>
      <c r="C4145" s="379"/>
      <c r="D4145" s="379"/>
      <c r="E4145" s="379"/>
      <c r="F4145" s="379"/>
      <c r="G4145" s="379"/>
      <c r="H4145" s="379"/>
      <c r="I4145" s="379"/>
      <c r="J4145" s="379"/>
      <c r="K4145" s="379"/>
      <c r="L4145" s="379"/>
      <c r="M4145" s="379"/>
      <c r="N4145" s="379"/>
      <c r="O4145" s="379"/>
      <c r="P4145" s="379"/>
      <c r="Q4145" s="379"/>
      <c r="R4145" s="379"/>
      <c r="S4145" s="379"/>
      <c r="T4145" s="379"/>
      <c r="U4145" s="379"/>
      <c r="V4145" s="379"/>
      <c r="W4145" s="379"/>
      <c r="X4145" s="379"/>
      <c r="Y4145" s="379"/>
      <c r="Z4145" s="379"/>
      <c r="AA4145" s="380"/>
      <c r="AB4145" s="379"/>
      <c r="AC4145" s="379"/>
      <c r="AD4145" s="379"/>
      <c r="AE4145" s="381"/>
      <c r="AF4145" s="105"/>
      <c r="AG4145" s="381"/>
      <c r="AH4145" s="381"/>
      <c r="AI4145" s="381"/>
      <c r="AJ4145" s="381"/>
      <c r="AK4145" s="381"/>
      <c r="AL4145" s="381"/>
      <c r="AM4145" s="381"/>
    </row>
    <row r="4146" spans="1:39" x14ac:dyDescent="0.35">
      <c r="A4146" s="379"/>
      <c r="B4146" s="379"/>
      <c r="C4146" s="379"/>
      <c r="D4146" s="379"/>
      <c r="E4146" s="379"/>
      <c r="F4146" s="379"/>
      <c r="G4146" s="379"/>
      <c r="H4146" s="379"/>
      <c r="I4146" s="379"/>
      <c r="J4146" s="379"/>
      <c r="K4146" s="379"/>
      <c r="L4146" s="379"/>
      <c r="M4146" s="379"/>
      <c r="N4146" s="379"/>
      <c r="O4146" s="379"/>
      <c r="P4146" s="379"/>
      <c r="Q4146" s="379"/>
      <c r="R4146" s="379"/>
      <c r="S4146" s="379"/>
      <c r="T4146" s="379"/>
      <c r="U4146" s="379"/>
      <c r="V4146" s="379"/>
      <c r="W4146" s="379"/>
      <c r="X4146" s="379"/>
      <c r="Y4146" s="379"/>
      <c r="Z4146" s="379"/>
      <c r="AA4146" s="380"/>
      <c r="AB4146" s="379"/>
      <c r="AC4146" s="379"/>
      <c r="AD4146" s="379"/>
      <c r="AE4146" s="381"/>
      <c r="AF4146" s="105"/>
      <c r="AG4146" s="381"/>
      <c r="AH4146" s="381"/>
      <c r="AI4146" s="381"/>
      <c r="AJ4146" s="381"/>
      <c r="AK4146" s="381"/>
      <c r="AL4146" s="381"/>
      <c r="AM4146" s="381"/>
    </row>
    <row r="4147" spans="1:39" x14ac:dyDescent="0.35">
      <c r="A4147" s="379"/>
      <c r="B4147" s="379"/>
      <c r="C4147" s="379"/>
      <c r="D4147" s="379"/>
      <c r="E4147" s="379"/>
      <c r="F4147" s="379"/>
      <c r="G4147" s="379"/>
      <c r="H4147" s="379"/>
      <c r="I4147" s="379"/>
      <c r="J4147" s="379"/>
      <c r="K4147" s="379"/>
      <c r="L4147" s="379"/>
      <c r="M4147" s="379"/>
      <c r="N4147" s="379"/>
      <c r="O4147" s="379"/>
      <c r="P4147" s="379"/>
      <c r="Q4147" s="379"/>
      <c r="R4147" s="379"/>
      <c r="S4147" s="379"/>
      <c r="T4147" s="379"/>
      <c r="U4147" s="379"/>
      <c r="V4147" s="379"/>
      <c r="W4147" s="379"/>
      <c r="X4147" s="379"/>
      <c r="Y4147" s="379"/>
      <c r="Z4147" s="379"/>
      <c r="AA4147" s="380"/>
      <c r="AB4147" s="379"/>
      <c r="AC4147" s="379"/>
      <c r="AD4147" s="379"/>
      <c r="AE4147" s="381"/>
      <c r="AF4147" s="105"/>
      <c r="AG4147" s="381"/>
      <c r="AH4147" s="381"/>
      <c r="AI4147" s="381"/>
      <c r="AJ4147" s="381"/>
      <c r="AK4147" s="381"/>
      <c r="AL4147" s="381"/>
      <c r="AM4147" s="381"/>
    </row>
    <row r="4148" spans="1:39" x14ac:dyDescent="0.35">
      <c r="A4148" s="379"/>
      <c r="B4148" s="379"/>
      <c r="C4148" s="379"/>
      <c r="D4148" s="379"/>
      <c r="E4148" s="379"/>
      <c r="F4148" s="379"/>
      <c r="G4148" s="379"/>
      <c r="H4148" s="379"/>
      <c r="I4148" s="379"/>
      <c r="J4148" s="379"/>
      <c r="K4148" s="379"/>
      <c r="L4148" s="379"/>
      <c r="M4148" s="379"/>
      <c r="N4148" s="379"/>
      <c r="O4148" s="379"/>
      <c r="P4148" s="379"/>
      <c r="Q4148" s="379"/>
      <c r="R4148" s="379"/>
      <c r="S4148" s="379"/>
      <c r="T4148" s="379"/>
      <c r="U4148" s="379"/>
      <c r="V4148" s="379"/>
      <c r="W4148" s="379"/>
      <c r="X4148" s="379"/>
      <c r="Y4148" s="379"/>
      <c r="Z4148" s="379"/>
      <c r="AA4148" s="380"/>
      <c r="AB4148" s="379"/>
      <c r="AC4148" s="379"/>
      <c r="AD4148" s="379"/>
      <c r="AE4148" s="381"/>
      <c r="AF4148" s="105"/>
      <c r="AG4148" s="381"/>
      <c r="AH4148" s="381"/>
      <c r="AI4148" s="381"/>
      <c r="AJ4148" s="381"/>
      <c r="AK4148" s="381"/>
      <c r="AL4148" s="381"/>
      <c r="AM4148" s="381"/>
    </row>
    <row r="4149" spans="1:39" x14ac:dyDescent="0.35">
      <c r="A4149" s="379"/>
      <c r="B4149" s="379"/>
      <c r="C4149" s="379"/>
      <c r="D4149" s="379"/>
      <c r="E4149" s="379"/>
      <c r="F4149" s="379"/>
      <c r="G4149" s="379"/>
      <c r="H4149" s="379"/>
      <c r="I4149" s="379"/>
      <c r="J4149" s="379"/>
      <c r="K4149" s="379"/>
      <c r="L4149" s="379"/>
      <c r="M4149" s="379"/>
      <c r="N4149" s="379"/>
      <c r="O4149" s="379"/>
      <c r="P4149" s="379"/>
      <c r="Q4149" s="379"/>
      <c r="R4149" s="379"/>
      <c r="S4149" s="379"/>
      <c r="T4149" s="379"/>
      <c r="U4149" s="379"/>
      <c r="V4149" s="379"/>
      <c r="W4149" s="379"/>
      <c r="X4149" s="379"/>
      <c r="Y4149" s="379"/>
      <c r="Z4149" s="379"/>
      <c r="AA4149" s="380"/>
      <c r="AB4149" s="379"/>
      <c r="AC4149" s="379"/>
      <c r="AD4149" s="379"/>
      <c r="AE4149" s="381"/>
      <c r="AF4149" s="105"/>
      <c r="AG4149" s="381"/>
      <c r="AH4149" s="381"/>
      <c r="AI4149" s="381"/>
      <c r="AJ4149" s="381"/>
      <c r="AK4149" s="381"/>
      <c r="AL4149" s="381"/>
      <c r="AM4149" s="381"/>
    </row>
    <row r="4150" spans="1:39" x14ac:dyDescent="0.35">
      <c r="A4150" s="379"/>
      <c r="B4150" s="379"/>
      <c r="C4150" s="379"/>
      <c r="D4150" s="379"/>
      <c r="E4150" s="379"/>
      <c r="F4150" s="379"/>
      <c r="G4150" s="379"/>
      <c r="H4150" s="379"/>
      <c r="I4150" s="379"/>
      <c r="J4150" s="379"/>
      <c r="K4150" s="379"/>
      <c r="L4150" s="379"/>
      <c r="M4150" s="379"/>
      <c r="N4150" s="379"/>
      <c r="O4150" s="379"/>
      <c r="P4150" s="379"/>
      <c r="Q4150" s="379"/>
      <c r="R4150" s="379"/>
      <c r="S4150" s="379"/>
      <c r="T4150" s="379"/>
      <c r="U4150" s="379"/>
      <c r="V4150" s="379"/>
      <c r="W4150" s="379"/>
      <c r="X4150" s="379"/>
      <c r="Y4150" s="379"/>
      <c r="Z4150" s="379"/>
      <c r="AA4150" s="380"/>
      <c r="AB4150" s="379"/>
      <c r="AC4150" s="379"/>
      <c r="AD4150" s="379"/>
      <c r="AE4150" s="381"/>
      <c r="AF4150" s="105"/>
      <c r="AG4150" s="381"/>
      <c r="AH4150" s="381"/>
      <c r="AI4150" s="381"/>
      <c r="AJ4150" s="381"/>
      <c r="AK4150" s="381"/>
      <c r="AL4150" s="381"/>
      <c r="AM4150" s="381"/>
    </row>
    <row r="4151" spans="1:39" x14ac:dyDescent="0.35">
      <c r="A4151" s="379"/>
      <c r="B4151" s="379"/>
      <c r="C4151" s="379"/>
      <c r="D4151" s="379"/>
      <c r="E4151" s="379"/>
      <c r="F4151" s="379"/>
      <c r="G4151" s="379"/>
      <c r="H4151" s="379"/>
      <c r="I4151" s="379"/>
      <c r="J4151" s="379"/>
      <c r="K4151" s="379"/>
      <c r="L4151" s="379"/>
      <c r="M4151" s="379"/>
      <c r="N4151" s="379"/>
      <c r="O4151" s="379"/>
      <c r="P4151" s="379"/>
      <c r="Q4151" s="379"/>
      <c r="R4151" s="379"/>
      <c r="S4151" s="379"/>
      <c r="T4151" s="379"/>
      <c r="U4151" s="379"/>
      <c r="V4151" s="379"/>
      <c r="W4151" s="379"/>
      <c r="X4151" s="379"/>
      <c r="Y4151" s="379"/>
      <c r="Z4151" s="379"/>
      <c r="AA4151" s="380"/>
      <c r="AB4151" s="379"/>
      <c r="AC4151" s="379"/>
      <c r="AD4151" s="379"/>
      <c r="AE4151" s="381"/>
      <c r="AF4151" s="105"/>
      <c r="AG4151" s="381"/>
      <c r="AH4151" s="381"/>
      <c r="AI4151" s="381"/>
      <c r="AJ4151" s="381"/>
      <c r="AK4151" s="381"/>
      <c r="AL4151" s="381"/>
      <c r="AM4151" s="381"/>
    </row>
    <row r="4152" spans="1:39" x14ac:dyDescent="0.35">
      <c r="A4152" s="379"/>
      <c r="B4152" s="379"/>
      <c r="C4152" s="379"/>
      <c r="D4152" s="379"/>
      <c r="E4152" s="379"/>
      <c r="F4152" s="379"/>
      <c r="G4152" s="379"/>
      <c r="H4152" s="379"/>
      <c r="I4152" s="379"/>
      <c r="J4152" s="379"/>
      <c r="K4152" s="379"/>
      <c r="L4152" s="379"/>
      <c r="M4152" s="379"/>
      <c r="N4152" s="379"/>
      <c r="O4152" s="379"/>
      <c r="P4152" s="379"/>
      <c r="Q4152" s="379"/>
      <c r="R4152" s="379"/>
      <c r="S4152" s="379"/>
      <c r="T4152" s="379"/>
      <c r="U4152" s="379"/>
      <c r="V4152" s="379"/>
      <c r="W4152" s="379"/>
      <c r="X4152" s="379"/>
      <c r="Y4152" s="379"/>
      <c r="Z4152" s="379"/>
      <c r="AA4152" s="380"/>
      <c r="AB4152" s="379"/>
      <c r="AC4152" s="379"/>
      <c r="AD4152" s="379"/>
      <c r="AE4152" s="381"/>
      <c r="AF4152" s="105"/>
      <c r="AG4152" s="381"/>
      <c r="AH4152" s="381"/>
      <c r="AI4152" s="381"/>
      <c r="AJ4152" s="381"/>
      <c r="AK4152" s="381"/>
      <c r="AL4152" s="381"/>
      <c r="AM4152" s="381"/>
    </row>
    <row r="4153" spans="1:39" x14ac:dyDescent="0.35">
      <c r="A4153" s="379"/>
      <c r="B4153" s="379"/>
      <c r="C4153" s="379"/>
      <c r="D4153" s="379"/>
      <c r="E4153" s="379"/>
      <c r="F4153" s="379"/>
      <c r="G4153" s="379"/>
      <c r="H4153" s="379"/>
      <c r="I4153" s="379"/>
      <c r="J4153" s="379"/>
      <c r="K4153" s="379"/>
      <c r="L4153" s="379"/>
      <c r="M4153" s="379"/>
      <c r="N4153" s="379"/>
      <c r="O4153" s="379"/>
      <c r="P4153" s="379"/>
      <c r="Q4153" s="379"/>
      <c r="R4153" s="379"/>
      <c r="S4153" s="379"/>
      <c r="T4153" s="379"/>
      <c r="U4153" s="379"/>
      <c r="V4153" s="379"/>
      <c r="W4153" s="379"/>
      <c r="X4153" s="379"/>
      <c r="Y4153" s="379"/>
      <c r="Z4153" s="379"/>
      <c r="AA4153" s="380"/>
      <c r="AB4153" s="379"/>
      <c r="AC4153" s="379"/>
      <c r="AD4153" s="379"/>
      <c r="AE4153" s="381"/>
      <c r="AF4153" s="105"/>
      <c r="AG4153" s="381"/>
      <c r="AH4153" s="381"/>
      <c r="AI4153" s="381"/>
      <c r="AJ4153" s="381"/>
      <c r="AK4153" s="381"/>
      <c r="AL4153" s="381"/>
      <c r="AM4153" s="381"/>
    </row>
    <row r="4154" spans="1:39" x14ac:dyDescent="0.35">
      <c r="A4154" s="379"/>
      <c r="B4154" s="379"/>
      <c r="C4154" s="379"/>
      <c r="D4154" s="379"/>
      <c r="E4154" s="379"/>
      <c r="F4154" s="379"/>
      <c r="G4154" s="379"/>
      <c r="H4154" s="379"/>
      <c r="I4154" s="379"/>
      <c r="J4154" s="379"/>
      <c r="K4154" s="379"/>
      <c r="L4154" s="379"/>
      <c r="M4154" s="379"/>
      <c r="N4154" s="379"/>
      <c r="O4154" s="379"/>
      <c r="P4154" s="379"/>
      <c r="Q4154" s="379"/>
      <c r="R4154" s="379"/>
      <c r="S4154" s="379"/>
      <c r="T4154" s="379"/>
      <c r="U4154" s="379"/>
      <c r="V4154" s="379"/>
      <c r="W4154" s="379"/>
      <c r="X4154" s="379"/>
      <c r="Y4154" s="379"/>
      <c r="Z4154" s="379"/>
      <c r="AA4154" s="380"/>
      <c r="AB4154" s="379"/>
      <c r="AC4154" s="379"/>
      <c r="AD4154" s="379"/>
      <c r="AE4154" s="381"/>
      <c r="AF4154" s="105"/>
      <c r="AG4154" s="381"/>
      <c r="AH4154" s="381"/>
      <c r="AI4154" s="381"/>
      <c r="AJ4154" s="381"/>
      <c r="AK4154" s="381"/>
      <c r="AL4154" s="381"/>
      <c r="AM4154" s="381"/>
    </row>
    <row r="4155" spans="1:39" x14ac:dyDescent="0.35">
      <c r="A4155" s="379"/>
      <c r="B4155" s="379"/>
      <c r="C4155" s="379"/>
      <c r="D4155" s="379"/>
      <c r="E4155" s="379"/>
      <c r="F4155" s="379"/>
      <c r="G4155" s="379"/>
      <c r="H4155" s="379"/>
      <c r="I4155" s="379"/>
      <c r="J4155" s="379"/>
      <c r="K4155" s="379"/>
      <c r="L4155" s="379"/>
      <c r="M4155" s="379"/>
      <c r="N4155" s="379"/>
      <c r="O4155" s="379"/>
      <c r="P4155" s="379"/>
      <c r="Q4155" s="379"/>
      <c r="R4155" s="379"/>
      <c r="S4155" s="379"/>
      <c r="T4155" s="379"/>
      <c r="U4155" s="379"/>
      <c r="V4155" s="379"/>
      <c r="W4155" s="379"/>
      <c r="X4155" s="379"/>
      <c r="Y4155" s="379"/>
      <c r="Z4155" s="379"/>
      <c r="AA4155" s="380"/>
      <c r="AB4155" s="379"/>
      <c r="AC4155" s="379"/>
      <c r="AD4155" s="379"/>
      <c r="AE4155" s="381"/>
      <c r="AF4155" s="105"/>
      <c r="AG4155" s="381"/>
      <c r="AH4155" s="381"/>
      <c r="AI4155" s="381"/>
      <c r="AJ4155" s="381"/>
      <c r="AK4155" s="381"/>
      <c r="AL4155" s="381"/>
      <c r="AM4155" s="381"/>
    </row>
    <row r="4156" spans="1:39" x14ac:dyDescent="0.35">
      <c r="A4156" s="379"/>
      <c r="B4156" s="379"/>
      <c r="C4156" s="379"/>
      <c r="D4156" s="379"/>
      <c r="E4156" s="379"/>
      <c r="F4156" s="379"/>
      <c r="G4156" s="379"/>
      <c r="H4156" s="379"/>
      <c r="I4156" s="379"/>
      <c r="J4156" s="379"/>
      <c r="K4156" s="379"/>
      <c r="L4156" s="379"/>
      <c r="M4156" s="379"/>
      <c r="N4156" s="379"/>
      <c r="O4156" s="379"/>
      <c r="P4156" s="379"/>
      <c r="Q4156" s="379"/>
      <c r="R4156" s="379"/>
      <c r="S4156" s="379"/>
      <c r="T4156" s="379"/>
      <c r="U4156" s="379"/>
      <c r="V4156" s="379"/>
      <c r="W4156" s="379"/>
      <c r="X4156" s="379"/>
      <c r="Y4156" s="379"/>
      <c r="Z4156" s="379"/>
      <c r="AA4156" s="380"/>
      <c r="AB4156" s="379"/>
      <c r="AC4156" s="379"/>
      <c r="AD4156" s="379"/>
      <c r="AE4156" s="381"/>
      <c r="AF4156" s="105"/>
      <c r="AG4156" s="381"/>
      <c r="AH4156" s="381"/>
      <c r="AI4156" s="381"/>
      <c r="AJ4156" s="381"/>
      <c r="AK4156" s="381"/>
      <c r="AL4156" s="381"/>
      <c r="AM4156" s="381"/>
    </row>
    <row r="4157" spans="1:39" x14ac:dyDescent="0.35">
      <c r="A4157" s="379"/>
      <c r="B4157" s="379"/>
      <c r="C4157" s="379"/>
      <c r="D4157" s="379"/>
      <c r="E4157" s="379"/>
      <c r="F4157" s="379"/>
      <c r="G4157" s="379"/>
      <c r="H4157" s="379"/>
      <c r="I4157" s="379"/>
      <c r="J4157" s="379"/>
      <c r="K4157" s="379"/>
      <c r="L4157" s="379"/>
      <c r="M4157" s="379"/>
      <c r="N4157" s="379"/>
      <c r="O4157" s="379"/>
      <c r="P4157" s="379"/>
      <c r="Q4157" s="379"/>
      <c r="R4157" s="379"/>
      <c r="S4157" s="379"/>
      <c r="T4157" s="379"/>
      <c r="U4157" s="379"/>
      <c r="V4157" s="379"/>
      <c r="W4157" s="379"/>
      <c r="X4157" s="379"/>
      <c r="Y4157" s="379"/>
      <c r="Z4157" s="379"/>
      <c r="AA4157" s="380"/>
      <c r="AB4157" s="379"/>
      <c r="AC4157" s="379"/>
      <c r="AD4157" s="379"/>
      <c r="AE4157" s="381"/>
      <c r="AF4157" s="105"/>
      <c r="AG4157" s="381"/>
      <c r="AH4157" s="381"/>
      <c r="AI4157" s="381"/>
      <c r="AJ4157" s="381"/>
      <c r="AK4157" s="381"/>
      <c r="AL4157" s="381"/>
      <c r="AM4157" s="381"/>
    </row>
    <row r="4158" spans="1:39" x14ac:dyDescent="0.35">
      <c r="A4158" s="379"/>
      <c r="B4158" s="379"/>
      <c r="C4158" s="379"/>
      <c r="D4158" s="379"/>
      <c r="E4158" s="379"/>
      <c r="F4158" s="379"/>
      <c r="G4158" s="379"/>
      <c r="H4158" s="379"/>
      <c r="I4158" s="379"/>
      <c r="J4158" s="379"/>
      <c r="K4158" s="379"/>
      <c r="L4158" s="379"/>
      <c r="M4158" s="379"/>
      <c r="N4158" s="379"/>
      <c r="O4158" s="379"/>
      <c r="P4158" s="379"/>
      <c r="Q4158" s="379"/>
      <c r="R4158" s="379"/>
      <c r="S4158" s="379"/>
      <c r="T4158" s="379"/>
      <c r="U4158" s="379"/>
      <c r="V4158" s="379"/>
      <c r="W4158" s="379"/>
      <c r="X4158" s="379"/>
      <c r="Y4158" s="379"/>
      <c r="Z4158" s="379"/>
      <c r="AA4158" s="380"/>
      <c r="AB4158" s="379"/>
      <c r="AC4158" s="379"/>
      <c r="AD4158" s="379"/>
      <c r="AE4158" s="381"/>
      <c r="AF4158" s="105"/>
      <c r="AG4158" s="381"/>
      <c r="AH4158" s="381"/>
      <c r="AI4158" s="381"/>
      <c r="AJ4158" s="381"/>
      <c r="AK4158" s="381"/>
      <c r="AL4158" s="381"/>
      <c r="AM4158" s="381"/>
    </row>
    <row r="4159" spans="1:39" x14ac:dyDescent="0.35">
      <c r="A4159" s="379"/>
      <c r="B4159" s="379"/>
      <c r="C4159" s="379"/>
      <c r="D4159" s="379"/>
      <c r="E4159" s="379"/>
      <c r="F4159" s="379"/>
      <c r="G4159" s="379"/>
      <c r="H4159" s="379"/>
      <c r="I4159" s="379"/>
      <c r="J4159" s="379"/>
      <c r="K4159" s="379"/>
      <c r="L4159" s="379"/>
      <c r="M4159" s="379"/>
      <c r="N4159" s="379"/>
      <c r="O4159" s="379"/>
      <c r="P4159" s="379"/>
      <c r="Q4159" s="379"/>
      <c r="R4159" s="379"/>
      <c r="S4159" s="379"/>
      <c r="T4159" s="379"/>
      <c r="U4159" s="379"/>
      <c r="V4159" s="379"/>
      <c r="W4159" s="379"/>
      <c r="X4159" s="379"/>
      <c r="Y4159" s="379"/>
      <c r="Z4159" s="379"/>
      <c r="AA4159" s="380"/>
      <c r="AB4159" s="379"/>
      <c r="AC4159" s="379"/>
      <c r="AD4159" s="379"/>
      <c r="AE4159" s="381"/>
      <c r="AF4159" s="105"/>
      <c r="AG4159" s="381"/>
      <c r="AH4159" s="381"/>
      <c r="AI4159" s="381"/>
      <c r="AJ4159" s="381"/>
      <c r="AK4159" s="381"/>
      <c r="AL4159" s="381"/>
      <c r="AM4159" s="381"/>
    </row>
    <row r="4160" spans="1:39" x14ac:dyDescent="0.35">
      <c r="A4160" s="379"/>
      <c r="B4160" s="379"/>
      <c r="C4160" s="379"/>
      <c r="D4160" s="379"/>
      <c r="E4160" s="379"/>
      <c r="F4160" s="379"/>
      <c r="G4160" s="379"/>
      <c r="H4160" s="379"/>
      <c r="I4160" s="379"/>
      <c r="J4160" s="379"/>
      <c r="K4160" s="379"/>
      <c r="L4160" s="379"/>
      <c r="M4160" s="379"/>
      <c r="N4160" s="379"/>
      <c r="O4160" s="379"/>
      <c r="P4160" s="379"/>
      <c r="Q4160" s="379"/>
      <c r="R4160" s="379"/>
      <c r="S4160" s="379"/>
      <c r="T4160" s="379"/>
      <c r="U4160" s="379"/>
      <c r="V4160" s="379"/>
      <c r="W4160" s="379"/>
      <c r="X4160" s="379"/>
      <c r="Y4160" s="379"/>
      <c r="Z4160" s="379"/>
      <c r="AA4160" s="380"/>
      <c r="AB4160" s="379"/>
      <c r="AC4160" s="379"/>
      <c r="AD4160" s="379"/>
      <c r="AE4160" s="381"/>
      <c r="AF4160" s="105"/>
      <c r="AG4160" s="381"/>
      <c r="AH4160" s="381"/>
      <c r="AI4160" s="381"/>
      <c r="AJ4160" s="381"/>
      <c r="AK4160" s="381"/>
      <c r="AL4160" s="381"/>
      <c r="AM4160" s="381"/>
    </row>
    <row r="4161" spans="1:39" x14ac:dyDescent="0.35">
      <c r="A4161" s="379"/>
      <c r="B4161" s="379"/>
      <c r="C4161" s="379"/>
      <c r="D4161" s="379"/>
      <c r="E4161" s="379"/>
      <c r="F4161" s="379"/>
      <c r="G4161" s="379"/>
      <c r="H4161" s="379"/>
      <c r="I4161" s="379"/>
      <c r="J4161" s="379"/>
      <c r="K4161" s="379"/>
      <c r="L4161" s="379"/>
      <c r="M4161" s="379"/>
      <c r="N4161" s="379"/>
      <c r="O4161" s="379"/>
      <c r="P4161" s="379"/>
      <c r="Q4161" s="379"/>
      <c r="R4161" s="379"/>
      <c r="S4161" s="379"/>
      <c r="T4161" s="379"/>
      <c r="U4161" s="379"/>
      <c r="V4161" s="379"/>
      <c r="W4161" s="379"/>
      <c r="X4161" s="379"/>
      <c r="Y4161" s="379"/>
      <c r="Z4161" s="379"/>
      <c r="AA4161" s="380"/>
      <c r="AB4161" s="379"/>
      <c r="AC4161" s="379"/>
      <c r="AD4161" s="379"/>
      <c r="AE4161" s="381"/>
      <c r="AF4161" s="105"/>
      <c r="AG4161" s="381"/>
      <c r="AH4161" s="381"/>
      <c r="AI4161" s="381"/>
      <c r="AJ4161" s="381"/>
      <c r="AK4161" s="381"/>
      <c r="AL4161" s="381"/>
      <c r="AM4161" s="381"/>
    </row>
    <row r="4162" spans="1:39" x14ac:dyDescent="0.35">
      <c r="A4162" s="379"/>
      <c r="B4162" s="379"/>
      <c r="C4162" s="379"/>
      <c r="D4162" s="379"/>
      <c r="E4162" s="379"/>
      <c r="F4162" s="379"/>
      <c r="G4162" s="379"/>
      <c r="H4162" s="379"/>
      <c r="I4162" s="379"/>
      <c r="J4162" s="379"/>
      <c r="K4162" s="379"/>
      <c r="L4162" s="379"/>
      <c r="M4162" s="379"/>
      <c r="N4162" s="379"/>
      <c r="O4162" s="379"/>
      <c r="P4162" s="379"/>
      <c r="Q4162" s="379"/>
      <c r="R4162" s="379"/>
      <c r="S4162" s="379"/>
      <c r="T4162" s="379"/>
      <c r="U4162" s="379"/>
      <c r="V4162" s="379"/>
      <c r="W4162" s="379"/>
      <c r="X4162" s="379"/>
      <c r="Y4162" s="379"/>
      <c r="Z4162" s="379"/>
      <c r="AA4162" s="380"/>
      <c r="AB4162" s="379"/>
      <c r="AC4162" s="379"/>
      <c r="AD4162" s="379"/>
      <c r="AE4162" s="381"/>
      <c r="AF4162" s="105"/>
      <c r="AG4162" s="381"/>
      <c r="AH4162" s="381"/>
      <c r="AI4162" s="381"/>
      <c r="AJ4162" s="381"/>
      <c r="AK4162" s="381"/>
      <c r="AL4162" s="381"/>
      <c r="AM4162" s="381"/>
    </row>
    <row r="4163" spans="1:39" x14ac:dyDescent="0.35">
      <c r="A4163" s="379"/>
      <c r="B4163" s="379"/>
      <c r="C4163" s="379"/>
      <c r="D4163" s="379"/>
      <c r="E4163" s="379"/>
      <c r="F4163" s="379"/>
      <c r="G4163" s="379"/>
      <c r="H4163" s="379"/>
      <c r="I4163" s="379"/>
      <c r="J4163" s="379"/>
      <c r="K4163" s="379"/>
      <c r="L4163" s="379"/>
      <c r="M4163" s="379"/>
      <c r="N4163" s="379"/>
      <c r="O4163" s="379"/>
      <c r="P4163" s="379"/>
      <c r="Q4163" s="379"/>
      <c r="R4163" s="379"/>
      <c r="S4163" s="379"/>
      <c r="T4163" s="379"/>
      <c r="U4163" s="379"/>
      <c r="V4163" s="379"/>
      <c r="W4163" s="379"/>
      <c r="X4163" s="379"/>
      <c r="Y4163" s="379"/>
      <c r="Z4163" s="379"/>
      <c r="AA4163" s="380"/>
      <c r="AB4163" s="379"/>
      <c r="AC4163" s="379"/>
      <c r="AD4163" s="379"/>
      <c r="AE4163" s="381"/>
      <c r="AF4163" s="105"/>
      <c r="AG4163" s="381"/>
      <c r="AH4163" s="381"/>
      <c r="AI4163" s="381"/>
      <c r="AJ4163" s="381"/>
      <c r="AK4163" s="381"/>
      <c r="AL4163" s="381"/>
      <c r="AM4163" s="381"/>
    </row>
    <row r="4164" spans="1:39" x14ac:dyDescent="0.35">
      <c r="A4164" s="379"/>
      <c r="B4164" s="379"/>
      <c r="C4164" s="379"/>
      <c r="D4164" s="379"/>
      <c r="E4164" s="379"/>
      <c r="F4164" s="379"/>
      <c r="G4164" s="379"/>
      <c r="H4164" s="379"/>
      <c r="I4164" s="379"/>
      <c r="J4164" s="379"/>
      <c r="K4164" s="379"/>
      <c r="L4164" s="379"/>
      <c r="M4164" s="379"/>
      <c r="N4164" s="379"/>
      <c r="O4164" s="379"/>
      <c r="P4164" s="379"/>
      <c r="Q4164" s="379"/>
      <c r="R4164" s="379"/>
      <c r="S4164" s="379"/>
      <c r="T4164" s="379"/>
      <c r="U4164" s="379"/>
      <c r="V4164" s="379"/>
      <c r="W4164" s="379"/>
      <c r="X4164" s="379"/>
      <c r="Y4164" s="379"/>
      <c r="Z4164" s="379"/>
      <c r="AA4164" s="380"/>
      <c r="AB4164" s="379"/>
      <c r="AC4164" s="379"/>
      <c r="AD4164" s="379"/>
      <c r="AE4164" s="381"/>
      <c r="AF4164" s="105"/>
      <c r="AG4164" s="381"/>
      <c r="AH4164" s="381"/>
      <c r="AI4164" s="381"/>
      <c r="AJ4164" s="381"/>
      <c r="AK4164" s="381"/>
      <c r="AL4164" s="381"/>
      <c r="AM4164" s="381"/>
    </row>
    <row r="4165" spans="1:39" x14ac:dyDescent="0.35">
      <c r="A4165" s="379"/>
      <c r="B4165" s="379"/>
      <c r="C4165" s="379"/>
      <c r="D4165" s="379"/>
      <c r="E4165" s="379"/>
      <c r="F4165" s="379"/>
      <c r="G4165" s="379"/>
      <c r="H4165" s="379"/>
      <c r="I4165" s="379"/>
      <c r="J4165" s="379"/>
      <c r="K4165" s="379"/>
      <c r="L4165" s="379"/>
      <c r="M4165" s="379"/>
      <c r="N4165" s="379"/>
      <c r="O4165" s="379"/>
      <c r="P4165" s="379"/>
      <c r="Q4165" s="379"/>
      <c r="R4165" s="379"/>
      <c r="S4165" s="379"/>
      <c r="T4165" s="379"/>
      <c r="U4165" s="379"/>
      <c r="V4165" s="379"/>
      <c r="W4165" s="379"/>
      <c r="X4165" s="379"/>
      <c r="Y4165" s="379"/>
      <c r="Z4165" s="379"/>
      <c r="AA4165" s="380"/>
      <c r="AB4165" s="379"/>
      <c r="AC4165" s="379"/>
      <c r="AD4165" s="379"/>
      <c r="AE4165" s="381"/>
      <c r="AF4165" s="105"/>
      <c r="AG4165" s="381"/>
      <c r="AH4165" s="381"/>
      <c r="AI4165" s="381"/>
      <c r="AJ4165" s="381"/>
      <c r="AK4165" s="381"/>
      <c r="AL4165" s="381"/>
      <c r="AM4165" s="381"/>
    </row>
    <row r="4166" spans="1:39" x14ac:dyDescent="0.35">
      <c r="A4166" s="379"/>
      <c r="B4166" s="379"/>
      <c r="C4166" s="379"/>
      <c r="D4166" s="379"/>
      <c r="E4166" s="379"/>
      <c r="F4166" s="379"/>
      <c r="G4166" s="379"/>
      <c r="H4166" s="379"/>
      <c r="I4166" s="379"/>
      <c r="J4166" s="379"/>
      <c r="K4166" s="379"/>
      <c r="L4166" s="379"/>
      <c r="M4166" s="379"/>
      <c r="N4166" s="379"/>
      <c r="O4166" s="379"/>
      <c r="P4166" s="379"/>
      <c r="Q4166" s="379"/>
      <c r="R4166" s="379"/>
      <c r="S4166" s="379"/>
      <c r="T4166" s="379"/>
      <c r="U4166" s="379"/>
      <c r="V4166" s="379"/>
      <c r="W4166" s="379"/>
      <c r="X4166" s="379"/>
      <c r="Y4166" s="379"/>
      <c r="Z4166" s="379"/>
      <c r="AA4166" s="380"/>
      <c r="AB4166" s="379"/>
      <c r="AC4166" s="379"/>
      <c r="AD4166" s="379"/>
      <c r="AE4166" s="381"/>
      <c r="AF4166" s="105"/>
      <c r="AG4166" s="381"/>
      <c r="AH4166" s="381"/>
      <c r="AI4166" s="381"/>
      <c r="AJ4166" s="381"/>
      <c r="AK4166" s="381"/>
      <c r="AL4166" s="381"/>
      <c r="AM4166" s="381"/>
    </row>
    <row r="4167" spans="1:39" x14ac:dyDescent="0.35">
      <c r="A4167" s="379"/>
      <c r="B4167" s="379"/>
      <c r="C4167" s="379"/>
      <c r="D4167" s="379"/>
      <c r="E4167" s="379"/>
      <c r="F4167" s="379"/>
      <c r="G4167" s="379"/>
      <c r="H4167" s="379"/>
      <c r="I4167" s="379"/>
      <c r="J4167" s="379"/>
      <c r="K4167" s="379"/>
      <c r="L4167" s="379"/>
      <c r="M4167" s="379"/>
      <c r="N4167" s="379"/>
      <c r="O4167" s="379"/>
      <c r="P4167" s="379"/>
      <c r="Q4167" s="379"/>
      <c r="R4167" s="379"/>
      <c r="S4167" s="379"/>
      <c r="T4167" s="379"/>
      <c r="U4167" s="379"/>
      <c r="V4167" s="379"/>
      <c r="W4167" s="379"/>
      <c r="X4167" s="379"/>
      <c r="Y4167" s="379"/>
      <c r="Z4167" s="379"/>
      <c r="AA4167" s="380"/>
      <c r="AB4167" s="379"/>
      <c r="AC4167" s="379"/>
      <c r="AD4167" s="379"/>
      <c r="AE4167" s="381"/>
      <c r="AF4167" s="105"/>
      <c r="AG4167" s="381"/>
      <c r="AH4167" s="381"/>
      <c r="AI4167" s="381"/>
      <c r="AJ4167" s="381"/>
      <c r="AK4167" s="381"/>
      <c r="AL4167" s="381"/>
      <c r="AM4167" s="381"/>
    </row>
    <row r="4168" spans="1:39" x14ac:dyDescent="0.35">
      <c r="A4168" s="379"/>
      <c r="B4168" s="379"/>
      <c r="C4168" s="379"/>
      <c r="D4168" s="379"/>
      <c r="E4168" s="379"/>
      <c r="F4168" s="379"/>
      <c r="G4168" s="379"/>
      <c r="H4168" s="379"/>
      <c r="I4168" s="379"/>
      <c r="J4168" s="379"/>
      <c r="K4168" s="379"/>
      <c r="L4168" s="379"/>
      <c r="M4168" s="379"/>
      <c r="N4168" s="379"/>
      <c r="O4168" s="379"/>
      <c r="P4168" s="379"/>
      <c r="Q4168" s="379"/>
      <c r="R4168" s="379"/>
      <c r="S4168" s="379"/>
      <c r="T4168" s="379"/>
      <c r="U4168" s="379"/>
      <c r="V4168" s="379"/>
      <c r="W4168" s="379"/>
      <c r="X4168" s="379"/>
      <c r="Y4168" s="379"/>
      <c r="Z4168" s="379"/>
      <c r="AA4168" s="380"/>
      <c r="AB4168" s="379"/>
      <c r="AC4168" s="379"/>
      <c r="AD4168" s="379"/>
      <c r="AE4168" s="381"/>
      <c r="AF4168" s="105"/>
      <c r="AG4168" s="381"/>
      <c r="AH4168" s="381"/>
      <c r="AI4168" s="381"/>
      <c r="AJ4168" s="381"/>
      <c r="AK4168" s="381"/>
      <c r="AL4168" s="381"/>
      <c r="AM4168" s="381"/>
    </row>
    <row r="4169" spans="1:39" x14ac:dyDescent="0.35">
      <c r="A4169" s="379"/>
      <c r="B4169" s="379"/>
      <c r="C4169" s="379"/>
      <c r="D4169" s="379"/>
      <c r="E4169" s="379"/>
      <c r="F4169" s="379"/>
      <c r="G4169" s="379"/>
      <c r="H4169" s="379"/>
      <c r="I4169" s="379"/>
      <c r="J4169" s="379"/>
      <c r="K4169" s="379"/>
      <c r="L4169" s="379"/>
      <c r="M4169" s="379"/>
      <c r="N4169" s="379"/>
      <c r="O4169" s="379"/>
      <c r="P4169" s="379"/>
      <c r="Q4169" s="379"/>
      <c r="R4169" s="379"/>
      <c r="S4169" s="379"/>
      <c r="T4169" s="379"/>
      <c r="U4169" s="379"/>
      <c r="V4169" s="379"/>
      <c r="W4169" s="379"/>
      <c r="X4169" s="379"/>
      <c r="Y4169" s="379"/>
      <c r="Z4169" s="379"/>
      <c r="AA4169" s="380"/>
      <c r="AB4169" s="379"/>
      <c r="AC4169" s="379"/>
      <c r="AD4169" s="379"/>
      <c r="AE4169" s="381"/>
      <c r="AF4169" s="105"/>
      <c r="AG4169" s="381"/>
      <c r="AH4169" s="381"/>
      <c r="AI4169" s="381"/>
      <c r="AJ4169" s="381"/>
      <c r="AK4169" s="381"/>
      <c r="AL4169" s="381"/>
      <c r="AM4169" s="381"/>
    </row>
    <row r="4170" spans="1:39" x14ac:dyDescent="0.35">
      <c r="A4170" s="379"/>
      <c r="B4170" s="379"/>
      <c r="C4170" s="379"/>
      <c r="D4170" s="379"/>
      <c r="E4170" s="379"/>
      <c r="F4170" s="379"/>
      <c r="G4170" s="379"/>
      <c r="H4170" s="379"/>
      <c r="I4170" s="379"/>
      <c r="J4170" s="379"/>
      <c r="K4170" s="379"/>
      <c r="L4170" s="379"/>
      <c r="M4170" s="379"/>
      <c r="N4170" s="379"/>
      <c r="O4170" s="379"/>
      <c r="P4170" s="379"/>
      <c r="Q4170" s="379"/>
      <c r="R4170" s="379"/>
      <c r="S4170" s="379"/>
      <c r="T4170" s="379"/>
      <c r="U4170" s="379"/>
      <c r="V4170" s="379"/>
      <c r="W4170" s="379"/>
      <c r="X4170" s="379"/>
      <c r="Y4170" s="379"/>
      <c r="Z4170" s="379"/>
      <c r="AA4170" s="380"/>
      <c r="AB4170" s="379"/>
      <c r="AC4170" s="379"/>
      <c r="AD4170" s="379"/>
      <c r="AE4170" s="381"/>
      <c r="AF4170" s="105"/>
      <c r="AG4170" s="381"/>
      <c r="AH4170" s="381"/>
      <c r="AI4170" s="381"/>
      <c r="AJ4170" s="381"/>
      <c r="AK4170" s="381"/>
      <c r="AL4170" s="381"/>
      <c r="AM4170" s="381"/>
    </row>
    <row r="4171" spans="1:39" x14ac:dyDescent="0.35">
      <c r="A4171" s="379"/>
      <c r="B4171" s="379"/>
      <c r="C4171" s="379"/>
      <c r="D4171" s="379"/>
      <c r="E4171" s="379"/>
      <c r="F4171" s="379"/>
      <c r="G4171" s="379"/>
      <c r="H4171" s="379"/>
      <c r="I4171" s="379"/>
      <c r="J4171" s="379"/>
      <c r="K4171" s="379"/>
      <c r="L4171" s="379"/>
      <c r="M4171" s="379"/>
      <c r="N4171" s="379"/>
      <c r="O4171" s="379"/>
      <c r="P4171" s="379"/>
      <c r="Q4171" s="379"/>
      <c r="R4171" s="379"/>
      <c r="S4171" s="379"/>
      <c r="T4171" s="379"/>
      <c r="U4171" s="379"/>
      <c r="V4171" s="379"/>
      <c r="W4171" s="379"/>
      <c r="X4171" s="379"/>
      <c r="Y4171" s="379"/>
      <c r="Z4171" s="379"/>
      <c r="AA4171" s="380"/>
      <c r="AB4171" s="379"/>
      <c r="AC4171" s="379"/>
      <c r="AD4171" s="379"/>
      <c r="AE4171" s="381"/>
      <c r="AF4171" s="105"/>
      <c r="AG4171" s="381"/>
      <c r="AH4171" s="381"/>
      <c r="AI4171" s="381"/>
      <c r="AJ4171" s="381"/>
      <c r="AK4171" s="381"/>
      <c r="AL4171" s="381"/>
      <c r="AM4171" s="381"/>
    </row>
    <row r="4172" spans="1:39" x14ac:dyDescent="0.35">
      <c r="A4172" s="379"/>
      <c r="B4172" s="379"/>
      <c r="C4172" s="379"/>
      <c r="D4172" s="379"/>
      <c r="E4172" s="379"/>
      <c r="F4172" s="379"/>
      <c r="G4172" s="379"/>
      <c r="H4172" s="379"/>
      <c r="I4172" s="379"/>
      <c r="J4172" s="379"/>
      <c r="K4172" s="379"/>
      <c r="L4172" s="379"/>
      <c r="M4172" s="379"/>
      <c r="N4172" s="379"/>
      <c r="O4172" s="379"/>
      <c r="P4172" s="379"/>
      <c r="Q4172" s="379"/>
      <c r="R4172" s="379"/>
      <c r="S4172" s="379"/>
      <c r="T4172" s="379"/>
      <c r="U4172" s="379"/>
      <c r="V4172" s="379"/>
      <c r="W4172" s="379"/>
      <c r="X4172" s="379"/>
      <c r="Y4172" s="379"/>
      <c r="Z4172" s="379"/>
      <c r="AA4172" s="380"/>
      <c r="AB4172" s="379"/>
      <c r="AC4172" s="379"/>
      <c r="AD4172" s="379"/>
      <c r="AE4172" s="381"/>
      <c r="AF4172" s="105"/>
      <c r="AG4172" s="381"/>
      <c r="AH4172" s="381"/>
      <c r="AI4172" s="381"/>
      <c r="AJ4172" s="381"/>
      <c r="AK4172" s="381"/>
      <c r="AL4172" s="381"/>
      <c r="AM4172" s="381"/>
    </row>
    <row r="4173" spans="1:39" x14ac:dyDescent="0.35">
      <c r="A4173" s="379"/>
      <c r="B4173" s="379"/>
      <c r="C4173" s="379"/>
      <c r="D4173" s="379"/>
      <c r="E4173" s="379"/>
      <c r="F4173" s="379"/>
      <c r="G4173" s="379"/>
      <c r="H4173" s="379"/>
      <c r="I4173" s="379"/>
      <c r="J4173" s="379"/>
      <c r="K4173" s="379"/>
      <c r="L4173" s="379"/>
      <c r="M4173" s="379"/>
      <c r="N4173" s="379"/>
      <c r="O4173" s="379"/>
      <c r="P4173" s="379"/>
      <c r="Q4173" s="379"/>
      <c r="R4173" s="379"/>
      <c r="S4173" s="379"/>
      <c r="T4173" s="379"/>
      <c r="U4173" s="379"/>
      <c r="V4173" s="379"/>
      <c r="W4173" s="379"/>
      <c r="X4173" s="379"/>
      <c r="Y4173" s="379"/>
      <c r="Z4173" s="379"/>
      <c r="AA4173" s="380"/>
      <c r="AB4173" s="379"/>
      <c r="AC4173" s="379"/>
      <c r="AD4173" s="379"/>
      <c r="AE4173" s="381"/>
      <c r="AF4173" s="105"/>
      <c r="AG4173" s="381"/>
      <c r="AH4173" s="381"/>
      <c r="AI4173" s="381"/>
      <c r="AJ4173" s="381"/>
      <c r="AK4173" s="381"/>
      <c r="AL4173" s="381"/>
      <c r="AM4173" s="381"/>
    </row>
    <row r="4174" spans="1:39" x14ac:dyDescent="0.35">
      <c r="A4174" s="379"/>
      <c r="B4174" s="379"/>
      <c r="C4174" s="379"/>
      <c r="D4174" s="379"/>
      <c r="E4174" s="379"/>
      <c r="F4174" s="379"/>
      <c r="G4174" s="379"/>
      <c r="H4174" s="379"/>
      <c r="I4174" s="379"/>
      <c r="J4174" s="379"/>
      <c r="K4174" s="379"/>
      <c r="L4174" s="379"/>
      <c r="M4174" s="379"/>
      <c r="N4174" s="379"/>
      <c r="O4174" s="379"/>
      <c r="P4174" s="379"/>
      <c r="Q4174" s="379"/>
      <c r="R4174" s="379"/>
      <c r="S4174" s="379"/>
      <c r="T4174" s="379"/>
      <c r="U4174" s="379"/>
      <c r="V4174" s="379"/>
      <c r="W4174" s="379"/>
      <c r="X4174" s="379"/>
      <c r="Y4174" s="379"/>
      <c r="Z4174" s="379"/>
      <c r="AA4174" s="380"/>
      <c r="AB4174" s="379"/>
      <c r="AC4174" s="379"/>
      <c r="AD4174" s="379"/>
      <c r="AE4174" s="381"/>
      <c r="AF4174" s="105"/>
      <c r="AG4174" s="381"/>
      <c r="AH4174" s="381"/>
      <c r="AI4174" s="381"/>
      <c r="AJ4174" s="381"/>
      <c r="AK4174" s="381"/>
      <c r="AL4174" s="381"/>
      <c r="AM4174" s="381"/>
    </row>
    <row r="4175" spans="1:39" x14ac:dyDescent="0.35">
      <c r="A4175" s="379"/>
      <c r="B4175" s="379"/>
      <c r="C4175" s="379"/>
      <c r="D4175" s="379"/>
      <c r="E4175" s="379"/>
      <c r="F4175" s="379"/>
      <c r="G4175" s="379"/>
      <c r="H4175" s="379"/>
      <c r="I4175" s="379"/>
      <c r="J4175" s="379"/>
      <c r="K4175" s="379"/>
      <c r="L4175" s="379"/>
      <c r="M4175" s="379"/>
      <c r="N4175" s="379"/>
      <c r="O4175" s="379"/>
      <c r="P4175" s="379"/>
      <c r="Q4175" s="379"/>
      <c r="R4175" s="379"/>
      <c r="S4175" s="379"/>
      <c r="T4175" s="379"/>
      <c r="U4175" s="379"/>
      <c r="V4175" s="379"/>
      <c r="W4175" s="379"/>
      <c r="X4175" s="379"/>
      <c r="Y4175" s="379"/>
      <c r="Z4175" s="379"/>
      <c r="AA4175" s="380"/>
      <c r="AB4175" s="379"/>
      <c r="AC4175" s="379"/>
      <c r="AD4175" s="379"/>
      <c r="AE4175" s="381"/>
      <c r="AF4175" s="105"/>
      <c r="AG4175" s="381"/>
      <c r="AH4175" s="381"/>
      <c r="AI4175" s="381"/>
      <c r="AJ4175" s="381"/>
      <c r="AK4175" s="381"/>
      <c r="AL4175" s="381"/>
      <c r="AM4175" s="381"/>
    </row>
    <row r="4176" spans="1:39" x14ac:dyDescent="0.35">
      <c r="A4176" s="379"/>
      <c r="B4176" s="379"/>
      <c r="C4176" s="379"/>
      <c r="D4176" s="379"/>
      <c r="E4176" s="379"/>
      <c r="F4176" s="379"/>
      <c r="G4176" s="379"/>
      <c r="H4176" s="379"/>
      <c r="I4176" s="379"/>
      <c r="J4176" s="379"/>
      <c r="K4176" s="379"/>
      <c r="L4176" s="379"/>
      <c r="M4176" s="379"/>
      <c r="N4176" s="379"/>
      <c r="O4176" s="379"/>
      <c r="P4176" s="379"/>
      <c r="Q4176" s="379"/>
      <c r="R4176" s="379"/>
      <c r="S4176" s="379"/>
      <c r="T4176" s="379"/>
      <c r="U4176" s="379"/>
      <c r="V4176" s="379"/>
      <c r="W4176" s="379"/>
      <c r="X4176" s="379"/>
      <c r="Y4176" s="379"/>
      <c r="Z4176" s="379"/>
      <c r="AA4176" s="380"/>
      <c r="AB4176" s="379"/>
      <c r="AC4176" s="379"/>
      <c r="AD4176" s="379"/>
      <c r="AE4176" s="381"/>
      <c r="AF4176" s="105"/>
      <c r="AG4176" s="381"/>
      <c r="AH4176" s="381"/>
      <c r="AI4176" s="381"/>
      <c r="AJ4176" s="381"/>
      <c r="AK4176" s="381"/>
      <c r="AL4176" s="381"/>
      <c r="AM4176" s="381"/>
    </row>
    <row r="4177" spans="1:39" x14ac:dyDescent="0.35">
      <c r="A4177" s="379"/>
      <c r="B4177" s="379"/>
      <c r="C4177" s="379"/>
      <c r="D4177" s="379"/>
      <c r="E4177" s="379"/>
      <c r="F4177" s="379"/>
      <c r="G4177" s="379"/>
      <c r="H4177" s="379"/>
      <c r="I4177" s="379"/>
      <c r="J4177" s="379"/>
      <c r="K4177" s="379"/>
      <c r="L4177" s="379"/>
      <c r="M4177" s="379"/>
      <c r="N4177" s="379"/>
      <c r="O4177" s="379"/>
      <c r="P4177" s="379"/>
      <c r="Q4177" s="379"/>
      <c r="R4177" s="379"/>
      <c r="S4177" s="379"/>
      <c r="T4177" s="379"/>
      <c r="U4177" s="379"/>
      <c r="V4177" s="379"/>
      <c r="W4177" s="379"/>
      <c r="X4177" s="379"/>
      <c r="Y4177" s="379"/>
      <c r="Z4177" s="379"/>
      <c r="AA4177" s="380"/>
      <c r="AB4177" s="379"/>
      <c r="AC4177" s="379"/>
      <c r="AD4177" s="379"/>
      <c r="AE4177" s="381"/>
      <c r="AF4177" s="105"/>
      <c r="AG4177" s="381"/>
      <c r="AH4177" s="381"/>
      <c r="AI4177" s="381"/>
      <c r="AJ4177" s="381"/>
      <c r="AK4177" s="381"/>
      <c r="AL4177" s="381"/>
      <c r="AM4177" s="381"/>
    </row>
    <row r="4178" spans="1:39" x14ac:dyDescent="0.35">
      <c r="A4178" s="379"/>
      <c r="B4178" s="379"/>
      <c r="C4178" s="379"/>
      <c r="D4178" s="379"/>
      <c r="E4178" s="379"/>
      <c r="F4178" s="379"/>
      <c r="G4178" s="379"/>
      <c r="H4178" s="379"/>
      <c r="I4178" s="379"/>
      <c r="J4178" s="379"/>
      <c r="K4178" s="379"/>
      <c r="L4178" s="379"/>
      <c r="M4178" s="379"/>
      <c r="N4178" s="379"/>
      <c r="O4178" s="379"/>
      <c r="P4178" s="379"/>
      <c r="Q4178" s="379"/>
      <c r="R4178" s="379"/>
      <c r="S4178" s="379"/>
      <c r="T4178" s="379"/>
      <c r="U4178" s="379"/>
      <c r="V4178" s="379"/>
      <c r="W4178" s="379"/>
      <c r="X4178" s="379"/>
      <c r="Y4178" s="379"/>
      <c r="Z4178" s="379"/>
      <c r="AA4178" s="380"/>
      <c r="AB4178" s="379"/>
      <c r="AC4178" s="379"/>
      <c r="AD4178" s="379"/>
      <c r="AE4178" s="381"/>
      <c r="AF4178" s="105"/>
      <c r="AG4178" s="381"/>
      <c r="AH4178" s="381"/>
      <c r="AI4178" s="381"/>
      <c r="AJ4178" s="381"/>
      <c r="AK4178" s="381"/>
      <c r="AL4178" s="381"/>
      <c r="AM4178" s="381"/>
    </row>
    <row r="4179" spans="1:39" x14ac:dyDescent="0.35">
      <c r="A4179" s="379"/>
      <c r="B4179" s="379"/>
      <c r="C4179" s="379"/>
      <c r="D4179" s="379"/>
      <c r="E4179" s="379"/>
      <c r="F4179" s="379"/>
      <c r="G4179" s="379"/>
      <c r="H4179" s="379"/>
      <c r="I4179" s="379"/>
      <c r="J4179" s="379"/>
      <c r="K4179" s="379"/>
      <c r="L4179" s="379"/>
      <c r="M4179" s="379"/>
      <c r="N4179" s="379"/>
      <c r="O4179" s="379"/>
      <c r="P4179" s="379"/>
      <c r="Q4179" s="379"/>
      <c r="R4179" s="379"/>
      <c r="S4179" s="379"/>
      <c r="T4179" s="379"/>
      <c r="U4179" s="379"/>
      <c r="V4179" s="379"/>
      <c r="W4179" s="379"/>
      <c r="X4179" s="379"/>
      <c r="Y4179" s="379"/>
      <c r="Z4179" s="379"/>
      <c r="AA4179" s="380"/>
      <c r="AB4179" s="379"/>
      <c r="AC4179" s="379"/>
      <c r="AD4179" s="379"/>
      <c r="AE4179" s="381"/>
      <c r="AF4179" s="105"/>
      <c r="AG4179" s="381"/>
      <c r="AH4179" s="381"/>
      <c r="AI4179" s="381"/>
      <c r="AJ4179" s="381"/>
      <c r="AK4179" s="381"/>
      <c r="AL4179" s="381"/>
      <c r="AM4179" s="381"/>
    </row>
    <row r="4180" spans="1:39" x14ac:dyDescent="0.35">
      <c r="A4180" s="379"/>
      <c r="B4180" s="379"/>
      <c r="C4180" s="379"/>
      <c r="D4180" s="379"/>
      <c r="E4180" s="379"/>
      <c r="F4180" s="379"/>
      <c r="G4180" s="379"/>
      <c r="H4180" s="379"/>
      <c r="I4180" s="379"/>
      <c r="J4180" s="379"/>
      <c r="K4180" s="379"/>
      <c r="L4180" s="379"/>
      <c r="M4180" s="379"/>
      <c r="N4180" s="379"/>
      <c r="O4180" s="379"/>
      <c r="P4180" s="379"/>
      <c r="Q4180" s="379"/>
      <c r="R4180" s="379"/>
      <c r="S4180" s="379"/>
      <c r="T4180" s="379"/>
      <c r="U4180" s="379"/>
      <c r="V4180" s="379"/>
      <c r="W4180" s="379"/>
      <c r="X4180" s="379"/>
      <c r="Y4180" s="379"/>
      <c r="Z4180" s="379"/>
      <c r="AA4180" s="380"/>
      <c r="AB4180" s="379"/>
      <c r="AC4180" s="379"/>
      <c r="AD4180" s="379"/>
      <c r="AE4180" s="381"/>
      <c r="AF4180" s="105"/>
      <c r="AG4180" s="381"/>
      <c r="AH4180" s="381"/>
      <c r="AI4180" s="381"/>
      <c r="AJ4180" s="381"/>
      <c r="AK4180" s="381"/>
      <c r="AL4180" s="381"/>
      <c r="AM4180" s="381"/>
    </row>
    <row r="4181" spans="1:39" x14ac:dyDescent="0.35">
      <c r="A4181" s="379"/>
      <c r="B4181" s="379"/>
      <c r="C4181" s="379"/>
      <c r="D4181" s="379"/>
      <c r="E4181" s="379"/>
      <c r="F4181" s="379"/>
      <c r="G4181" s="379"/>
      <c r="H4181" s="379"/>
      <c r="I4181" s="379"/>
      <c r="J4181" s="379"/>
      <c r="K4181" s="379"/>
      <c r="L4181" s="379"/>
      <c r="M4181" s="379"/>
      <c r="N4181" s="379"/>
      <c r="O4181" s="379"/>
      <c r="P4181" s="379"/>
      <c r="Q4181" s="379"/>
      <c r="R4181" s="379"/>
      <c r="S4181" s="379"/>
      <c r="T4181" s="379"/>
      <c r="U4181" s="379"/>
      <c r="V4181" s="379"/>
      <c r="W4181" s="379"/>
      <c r="X4181" s="379"/>
      <c r="Y4181" s="379"/>
      <c r="Z4181" s="379"/>
      <c r="AA4181" s="380"/>
      <c r="AB4181" s="379"/>
      <c r="AC4181" s="379"/>
      <c r="AD4181" s="379"/>
      <c r="AE4181" s="381"/>
      <c r="AF4181" s="105"/>
      <c r="AG4181" s="381"/>
      <c r="AH4181" s="381"/>
      <c r="AI4181" s="381"/>
      <c r="AJ4181" s="381"/>
      <c r="AK4181" s="381"/>
      <c r="AL4181" s="381"/>
      <c r="AM4181" s="381"/>
    </row>
    <row r="4182" spans="1:39" x14ac:dyDescent="0.35">
      <c r="A4182" s="379"/>
      <c r="B4182" s="379"/>
      <c r="C4182" s="379"/>
      <c r="D4182" s="379"/>
      <c r="E4182" s="379"/>
      <c r="F4182" s="379"/>
      <c r="G4182" s="379"/>
      <c r="H4182" s="379"/>
      <c r="I4182" s="379"/>
      <c r="J4182" s="379"/>
      <c r="K4182" s="379"/>
      <c r="L4182" s="379"/>
      <c r="M4182" s="379"/>
      <c r="N4182" s="379"/>
      <c r="O4182" s="379"/>
      <c r="P4182" s="379"/>
      <c r="Q4182" s="379"/>
      <c r="R4182" s="379"/>
      <c r="S4182" s="379"/>
      <c r="T4182" s="379"/>
      <c r="U4182" s="379"/>
      <c r="V4182" s="379"/>
      <c r="W4182" s="379"/>
      <c r="X4182" s="379"/>
      <c r="Y4182" s="379"/>
      <c r="Z4182" s="379"/>
      <c r="AA4182" s="380"/>
      <c r="AB4182" s="379"/>
      <c r="AC4182" s="379"/>
      <c r="AD4182" s="379"/>
      <c r="AE4182" s="381"/>
      <c r="AF4182" s="105"/>
      <c r="AG4182" s="381"/>
      <c r="AH4182" s="381"/>
      <c r="AI4182" s="381"/>
      <c r="AJ4182" s="381"/>
      <c r="AK4182" s="381"/>
      <c r="AL4182" s="381"/>
      <c r="AM4182" s="381"/>
    </row>
    <row r="4183" spans="1:39" x14ac:dyDescent="0.35">
      <c r="A4183" s="379"/>
      <c r="B4183" s="379"/>
      <c r="C4183" s="379"/>
      <c r="D4183" s="379"/>
      <c r="E4183" s="379"/>
      <c r="F4183" s="379"/>
      <c r="G4183" s="379"/>
      <c r="H4183" s="379"/>
      <c r="I4183" s="379"/>
      <c r="J4183" s="379"/>
      <c r="K4183" s="379"/>
      <c r="L4183" s="379"/>
      <c r="M4183" s="379"/>
      <c r="N4183" s="379"/>
      <c r="O4183" s="379"/>
      <c r="P4183" s="379"/>
      <c r="Q4183" s="379"/>
      <c r="R4183" s="379"/>
      <c r="S4183" s="379"/>
      <c r="T4183" s="379"/>
      <c r="U4183" s="379"/>
      <c r="V4183" s="379"/>
      <c r="W4183" s="379"/>
      <c r="X4183" s="379"/>
      <c r="Y4183" s="379"/>
      <c r="Z4183" s="379"/>
      <c r="AA4183" s="380"/>
      <c r="AB4183" s="379"/>
      <c r="AC4183" s="379"/>
      <c r="AD4183" s="379"/>
      <c r="AE4183" s="381"/>
      <c r="AF4183" s="105"/>
      <c r="AG4183" s="381"/>
      <c r="AH4183" s="381"/>
      <c r="AI4183" s="381"/>
      <c r="AJ4183" s="381"/>
      <c r="AK4183" s="381"/>
      <c r="AL4183" s="381"/>
      <c r="AM4183" s="381"/>
    </row>
    <row r="4184" spans="1:39" x14ac:dyDescent="0.35">
      <c r="A4184" s="379"/>
      <c r="B4184" s="379"/>
      <c r="C4184" s="379"/>
      <c r="D4184" s="379"/>
      <c r="E4184" s="379"/>
      <c r="F4184" s="379"/>
      <c r="G4184" s="379"/>
      <c r="H4184" s="379"/>
      <c r="I4184" s="379"/>
      <c r="J4184" s="379"/>
      <c r="K4184" s="379"/>
      <c r="L4184" s="379"/>
      <c r="M4184" s="379"/>
      <c r="N4184" s="379"/>
      <c r="O4184" s="379"/>
      <c r="P4184" s="379"/>
      <c r="Q4184" s="379"/>
      <c r="R4184" s="379"/>
      <c r="S4184" s="379"/>
      <c r="T4184" s="379"/>
      <c r="U4184" s="379"/>
      <c r="V4184" s="379"/>
      <c r="W4184" s="379"/>
      <c r="X4184" s="379"/>
      <c r="Y4184" s="379"/>
      <c r="Z4184" s="379"/>
      <c r="AA4184" s="380"/>
      <c r="AB4184" s="379"/>
      <c r="AC4184" s="379"/>
      <c r="AD4184" s="379"/>
      <c r="AE4184" s="381"/>
      <c r="AF4184" s="105"/>
      <c r="AG4184" s="381"/>
      <c r="AH4184" s="381"/>
      <c r="AI4184" s="381"/>
      <c r="AJ4184" s="381"/>
      <c r="AK4184" s="381"/>
      <c r="AL4184" s="381"/>
      <c r="AM4184" s="381"/>
    </row>
    <row r="4185" spans="1:39" x14ac:dyDescent="0.35">
      <c r="A4185" s="379"/>
      <c r="B4185" s="379"/>
      <c r="C4185" s="379"/>
      <c r="D4185" s="379"/>
      <c r="E4185" s="379"/>
      <c r="F4185" s="379"/>
      <c r="G4185" s="379"/>
      <c r="H4185" s="379"/>
      <c r="I4185" s="379"/>
      <c r="J4185" s="379"/>
      <c r="K4185" s="379"/>
      <c r="L4185" s="379"/>
      <c r="M4185" s="379"/>
      <c r="N4185" s="379"/>
      <c r="O4185" s="379"/>
      <c r="P4185" s="379"/>
      <c r="Q4185" s="379"/>
      <c r="R4185" s="379"/>
      <c r="S4185" s="379"/>
      <c r="T4185" s="379"/>
      <c r="U4185" s="379"/>
      <c r="V4185" s="379"/>
      <c r="W4185" s="379"/>
      <c r="X4185" s="379"/>
      <c r="Y4185" s="379"/>
      <c r="Z4185" s="379"/>
      <c r="AA4185" s="380"/>
      <c r="AB4185" s="379"/>
      <c r="AC4185" s="379"/>
      <c r="AD4185" s="379"/>
      <c r="AE4185" s="381"/>
      <c r="AF4185" s="105"/>
      <c r="AG4185" s="381"/>
      <c r="AH4185" s="381"/>
      <c r="AI4185" s="381"/>
      <c r="AJ4185" s="381"/>
      <c r="AK4185" s="381"/>
      <c r="AL4185" s="381"/>
      <c r="AM4185" s="381"/>
    </row>
    <row r="4186" spans="1:39" x14ac:dyDescent="0.35">
      <c r="A4186" s="379"/>
      <c r="B4186" s="379"/>
      <c r="C4186" s="379"/>
      <c r="D4186" s="379"/>
      <c r="E4186" s="379"/>
      <c r="F4186" s="379"/>
      <c r="G4186" s="379"/>
      <c r="H4186" s="379"/>
      <c r="I4186" s="379"/>
      <c r="J4186" s="379"/>
      <c r="K4186" s="379"/>
      <c r="L4186" s="379"/>
      <c r="M4186" s="379"/>
      <c r="N4186" s="379"/>
      <c r="O4186" s="379"/>
      <c r="P4186" s="379"/>
      <c r="Q4186" s="379"/>
      <c r="R4186" s="379"/>
      <c r="S4186" s="379"/>
      <c r="T4186" s="379"/>
      <c r="U4186" s="379"/>
      <c r="V4186" s="379"/>
      <c r="W4186" s="379"/>
      <c r="X4186" s="379"/>
      <c r="Y4186" s="379"/>
      <c r="Z4186" s="379"/>
      <c r="AA4186" s="380"/>
      <c r="AB4186" s="379"/>
      <c r="AC4186" s="379"/>
      <c r="AD4186" s="379"/>
      <c r="AE4186" s="381"/>
      <c r="AF4186" s="105"/>
      <c r="AG4186" s="381"/>
      <c r="AH4186" s="381"/>
      <c r="AI4186" s="381"/>
      <c r="AJ4186" s="381"/>
      <c r="AK4186" s="381"/>
      <c r="AL4186" s="381"/>
      <c r="AM4186" s="381"/>
    </row>
    <row r="4187" spans="1:39" x14ac:dyDescent="0.35">
      <c r="A4187" s="379"/>
      <c r="B4187" s="379"/>
      <c r="C4187" s="379"/>
      <c r="D4187" s="379"/>
      <c r="E4187" s="379"/>
      <c r="F4187" s="379"/>
      <c r="G4187" s="379"/>
      <c r="H4187" s="379"/>
      <c r="I4187" s="379"/>
      <c r="J4187" s="379"/>
      <c r="K4187" s="379"/>
      <c r="L4187" s="379"/>
      <c r="M4187" s="379"/>
      <c r="N4187" s="379"/>
      <c r="O4187" s="379"/>
      <c r="P4187" s="379"/>
      <c r="Q4187" s="379"/>
      <c r="R4187" s="379"/>
      <c r="S4187" s="379"/>
      <c r="T4187" s="379"/>
      <c r="U4187" s="379"/>
      <c r="V4187" s="379"/>
      <c r="W4187" s="379"/>
      <c r="X4187" s="379"/>
      <c r="Y4187" s="379"/>
      <c r="Z4187" s="379"/>
      <c r="AA4187" s="380"/>
      <c r="AB4187" s="379"/>
      <c r="AC4187" s="379"/>
      <c r="AD4187" s="379"/>
      <c r="AE4187" s="381"/>
      <c r="AF4187" s="105"/>
      <c r="AG4187" s="381"/>
      <c r="AH4187" s="381"/>
      <c r="AI4187" s="381"/>
      <c r="AJ4187" s="381"/>
      <c r="AK4187" s="381"/>
      <c r="AL4187" s="381"/>
      <c r="AM4187" s="381"/>
    </row>
    <row r="4188" spans="1:39" x14ac:dyDescent="0.35">
      <c r="A4188" s="379"/>
      <c r="B4188" s="379"/>
      <c r="C4188" s="379"/>
      <c r="D4188" s="379"/>
      <c r="E4188" s="379"/>
      <c r="F4188" s="379"/>
      <c r="G4188" s="379"/>
      <c r="H4188" s="379"/>
      <c r="I4188" s="379"/>
      <c r="J4188" s="379"/>
      <c r="K4188" s="379"/>
      <c r="L4188" s="379"/>
      <c r="M4188" s="379"/>
      <c r="N4188" s="379"/>
      <c r="O4188" s="379"/>
      <c r="P4188" s="379"/>
      <c r="Q4188" s="379"/>
      <c r="R4188" s="379"/>
      <c r="S4188" s="379"/>
      <c r="T4188" s="379"/>
      <c r="U4188" s="379"/>
      <c r="V4188" s="379"/>
      <c r="W4188" s="379"/>
      <c r="X4188" s="379"/>
      <c r="Y4188" s="379"/>
      <c r="Z4188" s="379"/>
      <c r="AA4188" s="380"/>
      <c r="AB4188" s="379"/>
      <c r="AC4188" s="379"/>
      <c r="AD4188" s="379"/>
      <c r="AE4188" s="381"/>
      <c r="AF4188" s="105"/>
      <c r="AG4188" s="381"/>
      <c r="AH4188" s="381"/>
      <c r="AI4188" s="381"/>
      <c r="AJ4188" s="381"/>
      <c r="AK4188" s="381"/>
      <c r="AL4188" s="381"/>
      <c r="AM4188" s="381"/>
    </row>
    <row r="4189" spans="1:39" x14ac:dyDescent="0.35">
      <c r="A4189" s="379"/>
      <c r="B4189" s="379"/>
      <c r="C4189" s="379"/>
      <c r="D4189" s="379"/>
      <c r="E4189" s="379"/>
      <c r="F4189" s="379"/>
      <c r="G4189" s="379"/>
      <c r="H4189" s="379"/>
      <c r="I4189" s="379"/>
      <c r="J4189" s="379"/>
      <c r="K4189" s="379"/>
      <c r="L4189" s="379"/>
      <c r="M4189" s="379"/>
      <c r="N4189" s="379"/>
      <c r="O4189" s="379"/>
      <c r="P4189" s="379"/>
      <c r="Q4189" s="379"/>
      <c r="R4189" s="379"/>
      <c r="S4189" s="379"/>
      <c r="T4189" s="379"/>
      <c r="U4189" s="379"/>
      <c r="V4189" s="379"/>
      <c r="W4189" s="379"/>
      <c r="X4189" s="379"/>
      <c r="Y4189" s="379"/>
      <c r="Z4189" s="379"/>
      <c r="AA4189" s="380"/>
      <c r="AB4189" s="379"/>
      <c r="AC4189" s="379"/>
      <c r="AD4189" s="379"/>
      <c r="AE4189" s="381"/>
      <c r="AF4189" s="105"/>
      <c r="AG4189" s="381"/>
      <c r="AH4189" s="381"/>
      <c r="AI4189" s="381"/>
      <c r="AJ4189" s="381"/>
      <c r="AK4189" s="381"/>
      <c r="AL4189" s="381"/>
      <c r="AM4189" s="381"/>
    </row>
    <row r="4190" spans="1:39" x14ac:dyDescent="0.35">
      <c r="A4190" s="379"/>
      <c r="B4190" s="379"/>
      <c r="C4190" s="379"/>
      <c r="D4190" s="379"/>
      <c r="E4190" s="379"/>
      <c r="F4190" s="379"/>
      <c r="G4190" s="379"/>
      <c r="H4190" s="379"/>
      <c r="I4190" s="379"/>
      <c r="J4190" s="379"/>
      <c r="K4190" s="379"/>
      <c r="L4190" s="379"/>
      <c r="M4190" s="379"/>
      <c r="N4190" s="379"/>
      <c r="O4190" s="379"/>
      <c r="P4190" s="379"/>
      <c r="Q4190" s="379"/>
      <c r="R4190" s="379"/>
      <c r="S4190" s="379"/>
      <c r="T4190" s="379"/>
      <c r="U4190" s="379"/>
      <c r="V4190" s="379"/>
      <c r="W4190" s="379"/>
      <c r="X4190" s="379"/>
      <c r="Y4190" s="379"/>
      <c r="Z4190" s="379"/>
      <c r="AA4190" s="380"/>
      <c r="AB4190" s="379"/>
      <c r="AC4190" s="379"/>
      <c r="AD4190" s="379"/>
      <c r="AE4190" s="381"/>
      <c r="AF4190" s="105"/>
      <c r="AG4190" s="381"/>
      <c r="AH4190" s="381"/>
      <c r="AI4190" s="381"/>
      <c r="AJ4190" s="381"/>
      <c r="AK4190" s="381"/>
      <c r="AL4190" s="381"/>
      <c r="AM4190" s="381"/>
    </row>
    <row r="4191" spans="1:39" x14ac:dyDescent="0.35">
      <c r="A4191" s="379"/>
      <c r="B4191" s="379"/>
      <c r="C4191" s="379"/>
      <c r="D4191" s="379"/>
      <c r="E4191" s="379"/>
      <c r="F4191" s="379"/>
      <c r="G4191" s="379"/>
      <c r="H4191" s="379"/>
      <c r="I4191" s="379"/>
      <c r="J4191" s="379"/>
      <c r="K4191" s="379"/>
      <c r="L4191" s="379"/>
      <c r="M4191" s="379"/>
      <c r="N4191" s="379"/>
      <c r="O4191" s="379"/>
      <c r="P4191" s="379"/>
      <c r="Q4191" s="379"/>
      <c r="R4191" s="379"/>
      <c r="S4191" s="379"/>
      <c r="T4191" s="379"/>
      <c r="U4191" s="379"/>
      <c r="V4191" s="379"/>
      <c r="W4191" s="379"/>
      <c r="X4191" s="379"/>
      <c r="Y4191" s="379"/>
      <c r="Z4191" s="379"/>
      <c r="AA4191" s="380"/>
      <c r="AB4191" s="379"/>
      <c r="AC4191" s="379"/>
      <c r="AD4191" s="379"/>
      <c r="AE4191" s="381"/>
      <c r="AF4191" s="105"/>
      <c r="AG4191" s="381"/>
      <c r="AH4191" s="381"/>
      <c r="AI4191" s="381"/>
      <c r="AJ4191" s="381"/>
      <c r="AK4191" s="381"/>
      <c r="AL4191" s="381"/>
      <c r="AM4191" s="381"/>
    </row>
    <row r="4192" spans="1:39" x14ac:dyDescent="0.35">
      <c r="A4192" s="379"/>
      <c r="B4192" s="379"/>
      <c r="C4192" s="379"/>
      <c r="D4192" s="379"/>
      <c r="E4192" s="379"/>
      <c r="F4192" s="379"/>
      <c r="G4192" s="379"/>
      <c r="H4192" s="379"/>
      <c r="I4192" s="379"/>
      <c r="J4192" s="379"/>
      <c r="K4192" s="379"/>
      <c r="L4192" s="379"/>
      <c r="M4192" s="379"/>
      <c r="N4192" s="379"/>
      <c r="O4192" s="379"/>
      <c r="P4192" s="379"/>
      <c r="Q4192" s="379"/>
      <c r="R4192" s="379"/>
      <c r="S4192" s="379"/>
      <c r="T4192" s="379"/>
      <c r="U4192" s="379"/>
      <c r="V4192" s="379"/>
      <c r="W4192" s="379"/>
      <c r="X4192" s="379"/>
      <c r="Y4192" s="379"/>
      <c r="Z4192" s="379"/>
      <c r="AA4192" s="380"/>
      <c r="AB4192" s="379"/>
      <c r="AC4192" s="379"/>
      <c r="AD4192" s="379"/>
      <c r="AE4192" s="381"/>
      <c r="AF4192" s="105"/>
      <c r="AG4192" s="381"/>
      <c r="AH4192" s="381"/>
      <c r="AI4192" s="381"/>
      <c r="AJ4192" s="381"/>
      <c r="AK4192" s="381"/>
      <c r="AL4192" s="381"/>
      <c r="AM4192" s="381"/>
    </row>
    <row r="4193" spans="1:39" x14ac:dyDescent="0.35">
      <c r="A4193" s="379"/>
      <c r="B4193" s="379"/>
      <c r="C4193" s="379"/>
      <c r="D4193" s="379"/>
      <c r="E4193" s="379"/>
      <c r="F4193" s="379"/>
      <c r="G4193" s="379"/>
      <c r="H4193" s="379"/>
      <c r="I4193" s="379"/>
      <c r="J4193" s="379"/>
      <c r="K4193" s="379"/>
      <c r="L4193" s="379"/>
      <c r="M4193" s="379"/>
      <c r="N4193" s="379"/>
      <c r="O4193" s="379"/>
      <c r="P4193" s="379"/>
      <c r="Q4193" s="379"/>
      <c r="R4193" s="379"/>
      <c r="S4193" s="379"/>
      <c r="T4193" s="379"/>
      <c r="U4193" s="379"/>
      <c r="V4193" s="379"/>
      <c r="W4193" s="379"/>
      <c r="X4193" s="379"/>
      <c r="Y4193" s="379"/>
      <c r="Z4193" s="379"/>
      <c r="AA4193" s="380"/>
      <c r="AB4193" s="379"/>
      <c r="AC4193" s="379"/>
      <c r="AD4193" s="379"/>
      <c r="AE4193" s="381"/>
      <c r="AF4193" s="105"/>
      <c r="AG4193" s="381"/>
      <c r="AH4193" s="381"/>
      <c r="AI4193" s="381"/>
      <c r="AJ4193" s="381"/>
      <c r="AK4193" s="381"/>
      <c r="AL4193" s="381"/>
      <c r="AM4193" s="381"/>
    </row>
    <row r="4194" spans="1:39" x14ac:dyDescent="0.35">
      <c r="A4194" s="379"/>
      <c r="B4194" s="379"/>
      <c r="C4194" s="379"/>
      <c r="D4194" s="379"/>
      <c r="E4194" s="379"/>
      <c r="F4194" s="379"/>
      <c r="G4194" s="379"/>
      <c r="H4194" s="379"/>
      <c r="I4194" s="379"/>
      <c r="J4194" s="379"/>
      <c r="K4194" s="379"/>
      <c r="L4194" s="379"/>
      <c r="M4194" s="379"/>
      <c r="N4194" s="379"/>
      <c r="O4194" s="379"/>
      <c r="P4194" s="379"/>
      <c r="Q4194" s="379"/>
      <c r="R4194" s="379"/>
      <c r="S4194" s="379"/>
      <c r="T4194" s="379"/>
      <c r="U4194" s="379"/>
      <c r="V4194" s="379"/>
      <c r="W4194" s="379"/>
      <c r="X4194" s="379"/>
      <c r="Y4194" s="379"/>
      <c r="Z4194" s="379"/>
      <c r="AA4194" s="380"/>
      <c r="AB4194" s="379"/>
      <c r="AC4194" s="379"/>
      <c r="AD4194" s="379"/>
      <c r="AE4194" s="381"/>
      <c r="AF4194" s="105"/>
      <c r="AG4194" s="381"/>
      <c r="AH4194" s="381"/>
      <c r="AI4194" s="381"/>
      <c r="AJ4194" s="381"/>
      <c r="AK4194" s="381"/>
      <c r="AL4194" s="381"/>
      <c r="AM4194" s="381"/>
    </row>
    <row r="4195" spans="1:39" x14ac:dyDescent="0.35">
      <c r="A4195" s="379"/>
      <c r="B4195" s="379"/>
      <c r="C4195" s="379"/>
      <c r="D4195" s="379"/>
      <c r="E4195" s="379"/>
      <c r="F4195" s="379"/>
      <c r="G4195" s="379"/>
      <c r="H4195" s="379"/>
      <c r="I4195" s="379"/>
      <c r="J4195" s="379"/>
      <c r="K4195" s="379"/>
      <c r="L4195" s="379"/>
      <c r="M4195" s="379"/>
      <c r="N4195" s="379"/>
      <c r="O4195" s="379"/>
      <c r="P4195" s="379"/>
      <c r="Q4195" s="379"/>
      <c r="R4195" s="379"/>
      <c r="S4195" s="379"/>
      <c r="T4195" s="379"/>
      <c r="U4195" s="379"/>
      <c r="V4195" s="379"/>
      <c r="W4195" s="379"/>
      <c r="X4195" s="379"/>
      <c r="Y4195" s="379"/>
      <c r="Z4195" s="379"/>
      <c r="AA4195" s="380"/>
      <c r="AB4195" s="379"/>
      <c r="AC4195" s="379"/>
      <c r="AD4195" s="379"/>
      <c r="AE4195" s="381"/>
      <c r="AF4195" s="105"/>
      <c r="AG4195" s="381"/>
      <c r="AH4195" s="381"/>
      <c r="AI4195" s="381"/>
      <c r="AJ4195" s="381"/>
      <c r="AK4195" s="381"/>
      <c r="AL4195" s="381"/>
      <c r="AM4195" s="381"/>
    </row>
    <row r="4196" spans="1:39" x14ac:dyDescent="0.35">
      <c r="A4196" s="379"/>
      <c r="B4196" s="379"/>
      <c r="C4196" s="379"/>
      <c r="D4196" s="379"/>
      <c r="E4196" s="379"/>
      <c r="F4196" s="379"/>
      <c r="G4196" s="379"/>
      <c r="H4196" s="379"/>
      <c r="I4196" s="379"/>
      <c r="J4196" s="379"/>
      <c r="K4196" s="379"/>
      <c r="L4196" s="379"/>
      <c r="M4196" s="379"/>
      <c r="N4196" s="379"/>
      <c r="O4196" s="379"/>
      <c r="P4196" s="379"/>
      <c r="Q4196" s="379"/>
      <c r="R4196" s="379"/>
      <c r="S4196" s="379"/>
      <c r="T4196" s="379"/>
      <c r="U4196" s="379"/>
      <c r="V4196" s="379"/>
      <c r="W4196" s="379"/>
      <c r="X4196" s="379"/>
      <c r="Y4196" s="379"/>
      <c r="Z4196" s="379"/>
      <c r="AA4196" s="380"/>
      <c r="AB4196" s="379"/>
      <c r="AC4196" s="379"/>
      <c r="AD4196" s="379"/>
      <c r="AE4196" s="381"/>
      <c r="AF4196" s="105"/>
      <c r="AG4196" s="381"/>
      <c r="AH4196" s="381"/>
      <c r="AI4196" s="381"/>
      <c r="AJ4196" s="381"/>
      <c r="AK4196" s="381"/>
      <c r="AL4196" s="381"/>
      <c r="AM4196" s="381"/>
    </row>
    <row r="4197" spans="1:39" x14ac:dyDescent="0.35">
      <c r="A4197" s="379"/>
      <c r="B4197" s="379"/>
      <c r="C4197" s="379"/>
      <c r="D4197" s="379"/>
      <c r="E4197" s="379"/>
      <c r="F4197" s="379"/>
      <c r="G4197" s="379"/>
      <c r="H4197" s="379"/>
      <c r="I4197" s="379"/>
      <c r="J4197" s="379"/>
      <c r="K4197" s="379"/>
      <c r="L4197" s="379"/>
      <c r="M4197" s="379"/>
      <c r="N4197" s="379"/>
      <c r="O4197" s="379"/>
      <c r="P4197" s="379"/>
      <c r="Q4197" s="379"/>
      <c r="R4197" s="379"/>
      <c r="S4197" s="379"/>
      <c r="T4197" s="379"/>
      <c r="U4197" s="379"/>
      <c r="V4197" s="379"/>
      <c r="W4197" s="379"/>
      <c r="X4197" s="379"/>
      <c r="Y4197" s="379"/>
      <c r="Z4197" s="379"/>
      <c r="AA4197" s="380"/>
      <c r="AB4197" s="379"/>
      <c r="AC4197" s="379"/>
      <c r="AD4197" s="379"/>
      <c r="AE4197" s="381"/>
      <c r="AF4197" s="105"/>
      <c r="AG4197" s="381"/>
      <c r="AH4197" s="381"/>
      <c r="AI4197" s="381"/>
      <c r="AJ4197" s="381"/>
      <c r="AK4197" s="381"/>
      <c r="AL4197" s="381"/>
      <c r="AM4197" s="381"/>
    </row>
    <row r="4198" spans="1:39" x14ac:dyDescent="0.35">
      <c r="A4198" s="379"/>
      <c r="B4198" s="379"/>
      <c r="C4198" s="379"/>
      <c r="D4198" s="379"/>
      <c r="E4198" s="379"/>
      <c r="F4198" s="379"/>
      <c r="G4198" s="379"/>
      <c r="H4198" s="379"/>
      <c r="I4198" s="379"/>
      <c r="J4198" s="379"/>
      <c r="K4198" s="379"/>
      <c r="L4198" s="379"/>
      <c r="M4198" s="379"/>
      <c r="N4198" s="379"/>
      <c r="O4198" s="379"/>
      <c r="P4198" s="379"/>
      <c r="Q4198" s="379"/>
      <c r="R4198" s="379"/>
      <c r="S4198" s="379"/>
      <c r="T4198" s="379"/>
      <c r="U4198" s="379"/>
      <c r="V4198" s="379"/>
      <c r="W4198" s="379"/>
      <c r="X4198" s="379"/>
      <c r="Y4198" s="379"/>
      <c r="Z4198" s="379"/>
      <c r="AA4198" s="380"/>
      <c r="AB4198" s="379"/>
      <c r="AC4198" s="379"/>
      <c r="AD4198" s="379"/>
      <c r="AE4198" s="381"/>
      <c r="AF4198" s="105"/>
      <c r="AG4198" s="381"/>
      <c r="AH4198" s="381"/>
      <c r="AI4198" s="381"/>
      <c r="AJ4198" s="381"/>
      <c r="AK4198" s="381"/>
      <c r="AL4198" s="381"/>
      <c r="AM4198" s="381"/>
    </row>
    <row r="4199" spans="1:39" x14ac:dyDescent="0.35">
      <c r="A4199" s="379"/>
      <c r="B4199" s="379"/>
      <c r="C4199" s="379"/>
      <c r="D4199" s="379"/>
      <c r="E4199" s="379"/>
      <c r="F4199" s="379"/>
      <c r="G4199" s="379"/>
      <c r="H4199" s="379"/>
      <c r="I4199" s="379"/>
      <c r="J4199" s="379"/>
      <c r="K4199" s="379"/>
      <c r="L4199" s="379"/>
      <c r="M4199" s="379"/>
      <c r="N4199" s="379"/>
      <c r="O4199" s="379"/>
      <c r="P4199" s="379"/>
      <c r="Q4199" s="379"/>
      <c r="R4199" s="379"/>
      <c r="S4199" s="379"/>
      <c r="T4199" s="379"/>
      <c r="U4199" s="379"/>
      <c r="V4199" s="379"/>
      <c r="W4199" s="379"/>
      <c r="X4199" s="379"/>
      <c r="Y4199" s="379"/>
      <c r="Z4199" s="379"/>
      <c r="AA4199" s="380"/>
      <c r="AB4199" s="379"/>
      <c r="AC4199" s="379"/>
      <c r="AD4199" s="379"/>
      <c r="AE4199" s="381"/>
      <c r="AF4199" s="105"/>
      <c r="AG4199" s="381"/>
      <c r="AH4199" s="381"/>
      <c r="AI4199" s="381"/>
      <c r="AJ4199" s="381"/>
      <c r="AK4199" s="381"/>
      <c r="AL4199" s="381"/>
      <c r="AM4199" s="381"/>
    </row>
    <row r="4200" spans="1:39" x14ac:dyDescent="0.35">
      <c r="A4200" s="379"/>
      <c r="B4200" s="379"/>
      <c r="C4200" s="379"/>
      <c r="D4200" s="379"/>
      <c r="E4200" s="379"/>
      <c r="F4200" s="379"/>
      <c r="G4200" s="379"/>
      <c r="H4200" s="379"/>
      <c r="I4200" s="379"/>
      <c r="J4200" s="379"/>
      <c r="K4200" s="379"/>
      <c r="L4200" s="379"/>
      <c r="M4200" s="379"/>
      <c r="N4200" s="379"/>
      <c r="O4200" s="379"/>
      <c r="P4200" s="379"/>
      <c r="Q4200" s="379"/>
      <c r="R4200" s="379"/>
      <c r="S4200" s="379"/>
      <c r="T4200" s="379"/>
      <c r="U4200" s="379"/>
      <c r="V4200" s="379"/>
      <c r="W4200" s="379"/>
      <c r="X4200" s="379"/>
      <c r="Y4200" s="379"/>
      <c r="Z4200" s="379"/>
      <c r="AA4200" s="380"/>
      <c r="AB4200" s="379"/>
      <c r="AC4200" s="379"/>
      <c r="AD4200" s="379"/>
      <c r="AE4200" s="381"/>
      <c r="AF4200" s="105"/>
      <c r="AG4200" s="381"/>
      <c r="AH4200" s="381"/>
      <c r="AI4200" s="381"/>
      <c r="AJ4200" s="381"/>
      <c r="AK4200" s="381"/>
      <c r="AL4200" s="381"/>
      <c r="AM4200" s="381"/>
    </row>
    <row r="4201" spans="1:39" x14ac:dyDescent="0.35">
      <c r="A4201" s="379"/>
      <c r="B4201" s="379"/>
      <c r="C4201" s="379"/>
      <c r="D4201" s="379"/>
      <c r="E4201" s="379"/>
      <c r="F4201" s="379"/>
      <c r="G4201" s="379"/>
      <c r="H4201" s="379"/>
      <c r="I4201" s="379"/>
      <c r="J4201" s="379"/>
      <c r="K4201" s="379"/>
      <c r="L4201" s="379"/>
      <c r="M4201" s="379"/>
      <c r="N4201" s="379"/>
      <c r="O4201" s="379"/>
      <c r="P4201" s="379"/>
      <c r="Q4201" s="379"/>
      <c r="R4201" s="379"/>
      <c r="S4201" s="379"/>
      <c r="T4201" s="379"/>
      <c r="U4201" s="379"/>
      <c r="V4201" s="379"/>
      <c r="W4201" s="379"/>
      <c r="X4201" s="379"/>
      <c r="Y4201" s="379"/>
      <c r="Z4201" s="379"/>
      <c r="AA4201" s="380"/>
      <c r="AB4201" s="379"/>
      <c r="AC4201" s="379"/>
      <c r="AD4201" s="379"/>
      <c r="AE4201" s="381"/>
      <c r="AF4201" s="105"/>
      <c r="AG4201" s="381"/>
      <c r="AH4201" s="381"/>
      <c r="AI4201" s="381"/>
      <c r="AJ4201" s="381"/>
      <c r="AK4201" s="381"/>
      <c r="AL4201" s="381"/>
      <c r="AM4201" s="381"/>
    </row>
    <row r="4202" spans="1:39" x14ac:dyDescent="0.35">
      <c r="A4202" s="379"/>
      <c r="B4202" s="379"/>
      <c r="C4202" s="379"/>
      <c r="D4202" s="379"/>
      <c r="E4202" s="379"/>
      <c r="F4202" s="379"/>
      <c r="G4202" s="379"/>
      <c r="H4202" s="379"/>
      <c r="I4202" s="379"/>
      <c r="J4202" s="379"/>
      <c r="K4202" s="379"/>
      <c r="L4202" s="379"/>
      <c r="M4202" s="379"/>
      <c r="N4202" s="379"/>
      <c r="O4202" s="379"/>
      <c r="P4202" s="379"/>
      <c r="Q4202" s="379"/>
      <c r="R4202" s="379"/>
      <c r="S4202" s="379"/>
      <c r="T4202" s="379"/>
      <c r="U4202" s="379"/>
      <c r="V4202" s="379"/>
      <c r="W4202" s="379"/>
      <c r="X4202" s="379"/>
      <c r="Y4202" s="379"/>
      <c r="Z4202" s="379"/>
      <c r="AA4202" s="380"/>
      <c r="AB4202" s="379"/>
      <c r="AC4202" s="379"/>
      <c r="AD4202" s="379"/>
      <c r="AE4202" s="381"/>
      <c r="AF4202" s="105"/>
      <c r="AG4202" s="381"/>
      <c r="AH4202" s="381"/>
      <c r="AI4202" s="381"/>
      <c r="AJ4202" s="381"/>
      <c r="AK4202" s="381"/>
      <c r="AL4202" s="381"/>
      <c r="AM4202" s="381"/>
    </row>
    <row r="4203" spans="1:39" x14ac:dyDescent="0.35">
      <c r="A4203" s="379"/>
      <c r="B4203" s="379"/>
      <c r="C4203" s="379"/>
      <c r="D4203" s="379"/>
      <c r="E4203" s="379"/>
      <c r="F4203" s="379"/>
      <c r="G4203" s="379"/>
      <c r="H4203" s="379"/>
      <c r="I4203" s="379"/>
      <c r="J4203" s="379"/>
      <c r="K4203" s="379"/>
      <c r="L4203" s="379"/>
      <c r="M4203" s="379"/>
      <c r="N4203" s="379"/>
      <c r="O4203" s="379"/>
      <c r="P4203" s="379"/>
      <c r="Q4203" s="379"/>
      <c r="R4203" s="379"/>
      <c r="S4203" s="379"/>
      <c r="T4203" s="379"/>
      <c r="U4203" s="379"/>
      <c r="V4203" s="379"/>
      <c r="W4203" s="379"/>
      <c r="X4203" s="379"/>
      <c r="Y4203" s="379"/>
      <c r="Z4203" s="379"/>
      <c r="AA4203" s="380"/>
      <c r="AB4203" s="379"/>
      <c r="AC4203" s="379"/>
      <c r="AD4203" s="379"/>
      <c r="AE4203" s="381"/>
      <c r="AF4203" s="105"/>
      <c r="AG4203" s="381"/>
      <c r="AH4203" s="381"/>
      <c r="AI4203" s="381"/>
      <c r="AJ4203" s="381"/>
      <c r="AK4203" s="381"/>
      <c r="AL4203" s="381"/>
      <c r="AM4203" s="381"/>
    </row>
    <row r="4204" spans="1:39" x14ac:dyDescent="0.35">
      <c r="A4204" s="379"/>
      <c r="B4204" s="379"/>
      <c r="C4204" s="379"/>
      <c r="D4204" s="379"/>
      <c r="E4204" s="379"/>
      <c r="F4204" s="379"/>
      <c r="G4204" s="379"/>
      <c r="H4204" s="379"/>
      <c r="I4204" s="379"/>
      <c r="J4204" s="379"/>
      <c r="K4204" s="379"/>
      <c r="L4204" s="379"/>
      <c r="M4204" s="379"/>
      <c r="N4204" s="379"/>
      <c r="O4204" s="379"/>
      <c r="P4204" s="379"/>
      <c r="Q4204" s="379"/>
      <c r="R4204" s="379"/>
      <c r="S4204" s="379"/>
      <c r="T4204" s="379"/>
      <c r="U4204" s="379"/>
      <c r="V4204" s="379"/>
      <c r="W4204" s="379"/>
      <c r="X4204" s="379"/>
      <c r="Y4204" s="379"/>
      <c r="Z4204" s="379"/>
      <c r="AA4204" s="380"/>
      <c r="AB4204" s="379"/>
      <c r="AC4204" s="379"/>
      <c r="AD4204" s="379"/>
      <c r="AE4204" s="381"/>
      <c r="AF4204" s="105"/>
      <c r="AG4204" s="381"/>
      <c r="AH4204" s="381"/>
      <c r="AI4204" s="381"/>
      <c r="AJ4204" s="381"/>
      <c r="AK4204" s="381"/>
      <c r="AL4204" s="381"/>
      <c r="AM4204" s="381"/>
    </row>
    <row r="4205" spans="1:39" x14ac:dyDescent="0.35">
      <c r="A4205" s="379"/>
      <c r="B4205" s="379"/>
      <c r="C4205" s="379"/>
      <c r="D4205" s="379"/>
      <c r="E4205" s="379"/>
      <c r="F4205" s="379"/>
      <c r="G4205" s="379"/>
      <c r="H4205" s="379"/>
      <c r="I4205" s="379"/>
      <c r="J4205" s="379"/>
      <c r="K4205" s="379"/>
      <c r="L4205" s="379"/>
      <c r="M4205" s="379"/>
      <c r="N4205" s="379"/>
      <c r="O4205" s="379"/>
      <c r="P4205" s="379"/>
      <c r="Q4205" s="379"/>
      <c r="R4205" s="379"/>
      <c r="S4205" s="379"/>
      <c r="T4205" s="379"/>
      <c r="U4205" s="379"/>
      <c r="V4205" s="379"/>
      <c r="W4205" s="379"/>
      <c r="X4205" s="379"/>
      <c r="Y4205" s="379"/>
      <c r="Z4205" s="379"/>
      <c r="AA4205" s="380"/>
      <c r="AB4205" s="379"/>
      <c r="AC4205" s="379"/>
      <c r="AD4205" s="379"/>
      <c r="AE4205" s="381"/>
      <c r="AF4205" s="105"/>
      <c r="AG4205" s="381"/>
      <c r="AH4205" s="381"/>
      <c r="AI4205" s="381"/>
      <c r="AJ4205" s="381"/>
      <c r="AK4205" s="381"/>
      <c r="AL4205" s="381"/>
      <c r="AM4205" s="381"/>
    </row>
    <row r="4206" spans="1:39" x14ac:dyDescent="0.35">
      <c r="A4206" s="379"/>
      <c r="B4206" s="379"/>
      <c r="C4206" s="379"/>
      <c r="D4206" s="379"/>
      <c r="E4206" s="379"/>
      <c r="F4206" s="379"/>
      <c r="G4206" s="379"/>
      <c r="H4206" s="379"/>
      <c r="I4206" s="379"/>
      <c r="J4206" s="379"/>
      <c r="K4206" s="379"/>
      <c r="L4206" s="379"/>
      <c r="M4206" s="379"/>
      <c r="N4206" s="379"/>
      <c r="O4206" s="379"/>
      <c r="P4206" s="379"/>
      <c r="Q4206" s="379"/>
      <c r="R4206" s="379"/>
      <c r="S4206" s="379"/>
      <c r="T4206" s="379"/>
      <c r="U4206" s="379"/>
      <c r="V4206" s="379"/>
      <c r="W4206" s="379"/>
      <c r="X4206" s="379"/>
      <c r="Y4206" s="379"/>
      <c r="Z4206" s="379"/>
      <c r="AA4206" s="380"/>
      <c r="AB4206" s="379"/>
      <c r="AC4206" s="379"/>
      <c r="AD4206" s="379"/>
      <c r="AE4206" s="381"/>
      <c r="AF4206" s="105"/>
      <c r="AG4206" s="381"/>
      <c r="AH4206" s="381"/>
      <c r="AI4206" s="381"/>
      <c r="AJ4206" s="381"/>
      <c r="AK4206" s="381"/>
      <c r="AL4206" s="381"/>
      <c r="AM4206" s="381"/>
    </row>
    <row r="4207" spans="1:39" x14ac:dyDescent="0.35">
      <c r="A4207" s="379"/>
      <c r="B4207" s="379"/>
      <c r="C4207" s="379"/>
      <c r="D4207" s="379"/>
      <c r="E4207" s="379"/>
      <c r="F4207" s="379"/>
      <c r="G4207" s="379"/>
      <c r="H4207" s="379"/>
      <c r="I4207" s="379"/>
      <c r="J4207" s="379"/>
      <c r="K4207" s="379"/>
      <c r="L4207" s="379"/>
      <c r="M4207" s="379"/>
      <c r="N4207" s="379"/>
      <c r="O4207" s="379"/>
      <c r="P4207" s="379"/>
      <c r="Q4207" s="379"/>
      <c r="R4207" s="379"/>
      <c r="S4207" s="379"/>
      <c r="T4207" s="379"/>
      <c r="U4207" s="379"/>
      <c r="V4207" s="379"/>
      <c r="W4207" s="379"/>
      <c r="X4207" s="379"/>
      <c r="Y4207" s="379"/>
      <c r="Z4207" s="379"/>
      <c r="AA4207" s="380"/>
      <c r="AB4207" s="379"/>
      <c r="AC4207" s="379"/>
      <c r="AD4207" s="379"/>
      <c r="AE4207" s="381"/>
      <c r="AF4207" s="105"/>
      <c r="AG4207" s="381"/>
      <c r="AH4207" s="381"/>
      <c r="AI4207" s="381"/>
      <c r="AJ4207" s="381"/>
      <c r="AK4207" s="381"/>
      <c r="AL4207" s="381"/>
      <c r="AM4207" s="381"/>
    </row>
    <row r="4208" spans="1:39" x14ac:dyDescent="0.35">
      <c r="A4208" s="379"/>
      <c r="B4208" s="379"/>
      <c r="C4208" s="379"/>
      <c r="D4208" s="379"/>
      <c r="E4208" s="379"/>
      <c r="F4208" s="379"/>
      <c r="G4208" s="379"/>
      <c r="H4208" s="379"/>
      <c r="I4208" s="379"/>
      <c r="J4208" s="379"/>
      <c r="K4208" s="379"/>
      <c r="L4208" s="379"/>
      <c r="M4208" s="379"/>
      <c r="N4208" s="379"/>
      <c r="O4208" s="379"/>
      <c r="P4208" s="379"/>
      <c r="Q4208" s="379"/>
      <c r="R4208" s="379"/>
      <c r="S4208" s="379"/>
      <c r="T4208" s="379"/>
      <c r="U4208" s="379"/>
      <c r="V4208" s="379"/>
      <c r="W4208" s="379"/>
      <c r="X4208" s="379"/>
      <c r="Y4208" s="379"/>
      <c r="Z4208" s="379"/>
      <c r="AA4208" s="380"/>
      <c r="AB4208" s="379"/>
      <c r="AC4208" s="379"/>
      <c r="AD4208" s="379"/>
      <c r="AE4208" s="381"/>
      <c r="AF4208" s="105"/>
      <c r="AG4208" s="381"/>
      <c r="AH4208" s="381"/>
      <c r="AI4208" s="381"/>
      <c r="AJ4208" s="381"/>
      <c r="AK4208" s="381"/>
      <c r="AL4208" s="381"/>
      <c r="AM4208" s="381"/>
    </row>
    <row r="4209" spans="1:39" x14ac:dyDescent="0.35">
      <c r="A4209" s="379"/>
      <c r="B4209" s="379"/>
      <c r="C4209" s="379"/>
      <c r="D4209" s="379"/>
      <c r="E4209" s="379"/>
      <c r="F4209" s="379"/>
      <c r="G4209" s="379"/>
      <c r="H4209" s="379"/>
      <c r="I4209" s="379"/>
      <c r="J4209" s="379"/>
      <c r="K4209" s="379"/>
      <c r="L4209" s="379"/>
      <c r="M4209" s="379"/>
      <c r="N4209" s="379"/>
      <c r="O4209" s="379"/>
      <c r="P4209" s="379"/>
      <c r="Q4209" s="379"/>
      <c r="R4209" s="379"/>
      <c r="S4209" s="379"/>
      <c r="T4209" s="379"/>
      <c r="U4209" s="379"/>
      <c r="V4209" s="379"/>
      <c r="W4209" s="379"/>
      <c r="X4209" s="379"/>
      <c r="Y4209" s="379"/>
      <c r="Z4209" s="379"/>
      <c r="AA4209" s="380"/>
      <c r="AB4209" s="379"/>
      <c r="AC4209" s="379"/>
      <c r="AD4209" s="379"/>
      <c r="AE4209" s="381"/>
      <c r="AF4209" s="105"/>
      <c r="AG4209" s="381"/>
      <c r="AH4209" s="381"/>
      <c r="AI4209" s="381"/>
      <c r="AJ4209" s="381"/>
      <c r="AK4209" s="381"/>
      <c r="AL4209" s="381"/>
      <c r="AM4209" s="381"/>
    </row>
    <row r="4210" spans="1:39" x14ac:dyDescent="0.35">
      <c r="A4210" s="379"/>
      <c r="B4210" s="379"/>
      <c r="C4210" s="379"/>
      <c r="D4210" s="379"/>
      <c r="E4210" s="379"/>
      <c r="F4210" s="379"/>
      <c r="G4210" s="379"/>
      <c r="H4210" s="379"/>
      <c r="I4210" s="379"/>
      <c r="J4210" s="379"/>
      <c r="K4210" s="379"/>
      <c r="L4210" s="379"/>
      <c r="M4210" s="379"/>
      <c r="N4210" s="379"/>
      <c r="O4210" s="379"/>
      <c r="P4210" s="379"/>
      <c r="Q4210" s="379"/>
      <c r="R4210" s="379"/>
      <c r="S4210" s="379"/>
      <c r="T4210" s="379"/>
      <c r="U4210" s="379"/>
      <c r="V4210" s="379"/>
      <c r="W4210" s="379"/>
      <c r="X4210" s="379"/>
      <c r="Y4210" s="379"/>
      <c r="Z4210" s="379"/>
      <c r="AA4210" s="380"/>
      <c r="AB4210" s="379"/>
      <c r="AC4210" s="379"/>
      <c r="AD4210" s="379"/>
      <c r="AE4210" s="381"/>
      <c r="AF4210" s="105"/>
      <c r="AG4210" s="381"/>
      <c r="AH4210" s="381"/>
      <c r="AI4210" s="381"/>
      <c r="AJ4210" s="381"/>
      <c r="AK4210" s="381"/>
      <c r="AL4210" s="381"/>
      <c r="AM4210" s="381"/>
    </row>
    <row r="4211" spans="1:39" x14ac:dyDescent="0.35">
      <c r="A4211" s="379"/>
      <c r="B4211" s="379"/>
      <c r="C4211" s="379"/>
      <c r="D4211" s="379"/>
      <c r="E4211" s="379"/>
      <c r="F4211" s="379"/>
      <c r="G4211" s="379"/>
      <c r="H4211" s="379"/>
      <c r="I4211" s="379"/>
      <c r="J4211" s="379"/>
      <c r="K4211" s="379"/>
      <c r="L4211" s="379"/>
      <c r="M4211" s="379"/>
      <c r="N4211" s="379"/>
      <c r="O4211" s="379"/>
      <c r="P4211" s="379"/>
      <c r="Q4211" s="379"/>
      <c r="R4211" s="379"/>
      <c r="S4211" s="379"/>
      <c r="T4211" s="379"/>
      <c r="U4211" s="379"/>
      <c r="V4211" s="379"/>
      <c r="W4211" s="379"/>
      <c r="X4211" s="379"/>
      <c r="Y4211" s="379"/>
      <c r="Z4211" s="379"/>
      <c r="AA4211" s="380"/>
      <c r="AB4211" s="379"/>
      <c r="AC4211" s="379"/>
      <c r="AD4211" s="379"/>
      <c r="AE4211" s="381"/>
      <c r="AF4211" s="105"/>
      <c r="AG4211" s="381"/>
      <c r="AH4211" s="381"/>
      <c r="AI4211" s="381"/>
      <c r="AJ4211" s="381"/>
      <c r="AK4211" s="381"/>
      <c r="AL4211" s="381"/>
      <c r="AM4211" s="381"/>
    </row>
    <row r="4212" spans="1:39" x14ac:dyDescent="0.35">
      <c r="A4212" s="379"/>
      <c r="B4212" s="379"/>
      <c r="C4212" s="379"/>
      <c r="D4212" s="379"/>
      <c r="E4212" s="379"/>
      <c r="F4212" s="379"/>
      <c r="G4212" s="379"/>
      <c r="H4212" s="379"/>
      <c r="I4212" s="379"/>
      <c r="J4212" s="379"/>
      <c r="K4212" s="379"/>
      <c r="L4212" s="379"/>
      <c r="M4212" s="379"/>
      <c r="N4212" s="379"/>
      <c r="O4212" s="379"/>
      <c r="P4212" s="379"/>
      <c r="Q4212" s="379"/>
      <c r="R4212" s="379"/>
      <c r="S4212" s="379"/>
      <c r="T4212" s="379"/>
      <c r="U4212" s="379"/>
      <c r="V4212" s="379"/>
      <c r="W4212" s="379"/>
      <c r="X4212" s="379"/>
      <c r="Y4212" s="379"/>
      <c r="Z4212" s="379"/>
      <c r="AA4212" s="380"/>
      <c r="AB4212" s="379"/>
      <c r="AC4212" s="379"/>
      <c r="AD4212" s="379"/>
      <c r="AE4212" s="381"/>
      <c r="AF4212" s="105"/>
      <c r="AG4212" s="381"/>
      <c r="AH4212" s="381"/>
      <c r="AI4212" s="381"/>
      <c r="AJ4212" s="381"/>
      <c r="AK4212" s="381"/>
      <c r="AL4212" s="381"/>
      <c r="AM4212" s="381"/>
    </row>
    <row r="4213" spans="1:39" x14ac:dyDescent="0.35">
      <c r="A4213" s="379"/>
      <c r="B4213" s="379"/>
      <c r="C4213" s="379"/>
      <c r="D4213" s="379"/>
      <c r="E4213" s="379"/>
      <c r="F4213" s="379"/>
      <c r="G4213" s="379"/>
      <c r="H4213" s="379"/>
      <c r="I4213" s="379"/>
      <c r="J4213" s="379"/>
      <c r="K4213" s="379"/>
      <c r="L4213" s="379"/>
      <c r="M4213" s="379"/>
      <c r="N4213" s="379"/>
      <c r="O4213" s="379"/>
      <c r="P4213" s="379"/>
      <c r="Q4213" s="379"/>
      <c r="R4213" s="379"/>
      <c r="S4213" s="379"/>
      <c r="T4213" s="379"/>
      <c r="U4213" s="379"/>
      <c r="V4213" s="379"/>
      <c r="W4213" s="379"/>
      <c r="X4213" s="379"/>
      <c r="Y4213" s="379"/>
      <c r="Z4213" s="379"/>
      <c r="AA4213" s="380"/>
      <c r="AB4213" s="379"/>
      <c r="AC4213" s="379"/>
      <c r="AD4213" s="379"/>
      <c r="AE4213" s="381"/>
      <c r="AF4213" s="105"/>
      <c r="AG4213" s="381"/>
      <c r="AH4213" s="381"/>
      <c r="AI4213" s="381"/>
      <c r="AJ4213" s="381"/>
      <c r="AK4213" s="381"/>
      <c r="AL4213" s="381"/>
      <c r="AM4213" s="381"/>
    </row>
    <row r="4214" spans="1:39" x14ac:dyDescent="0.35">
      <c r="A4214" s="379"/>
      <c r="B4214" s="379"/>
      <c r="C4214" s="379"/>
      <c r="D4214" s="379"/>
      <c r="E4214" s="379"/>
      <c r="F4214" s="379"/>
      <c r="G4214" s="379"/>
      <c r="H4214" s="379"/>
      <c r="I4214" s="379"/>
      <c r="J4214" s="379"/>
      <c r="K4214" s="379"/>
      <c r="L4214" s="379"/>
      <c r="M4214" s="379"/>
      <c r="N4214" s="379"/>
      <c r="O4214" s="379"/>
      <c r="P4214" s="379"/>
      <c r="Q4214" s="379"/>
      <c r="R4214" s="379"/>
      <c r="S4214" s="379"/>
      <c r="T4214" s="379"/>
      <c r="U4214" s="379"/>
      <c r="V4214" s="379"/>
      <c r="W4214" s="379"/>
      <c r="X4214" s="379"/>
      <c r="Y4214" s="379"/>
      <c r="Z4214" s="379"/>
      <c r="AA4214" s="380"/>
      <c r="AB4214" s="379"/>
      <c r="AC4214" s="379"/>
      <c r="AD4214" s="379"/>
      <c r="AE4214" s="381"/>
      <c r="AF4214" s="105"/>
      <c r="AG4214" s="381"/>
      <c r="AH4214" s="381"/>
      <c r="AI4214" s="381"/>
      <c r="AJ4214" s="381"/>
      <c r="AK4214" s="381"/>
      <c r="AL4214" s="381"/>
      <c r="AM4214" s="381"/>
    </row>
    <row r="4215" spans="1:39" x14ac:dyDescent="0.35">
      <c r="A4215" s="379"/>
      <c r="B4215" s="379"/>
      <c r="C4215" s="379"/>
      <c r="D4215" s="379"/>
      <c r="E4215" s="379"/>
      <c r="F4215" s="379"/>
      <c r="G4215" s="379"/>
      <c r="H4215" s="379"/>
      <c r="I4215" s="379"/>
      <c r="J4215" s="379"/>
      <c r="K4215" s="379"/>
      <c r="L4215" s="379"/>
      <c r="M4215" s="379"/>
      <c r="N4215" s="379"/>
      <c r="O4215" s="379"/>
      <c r="P4215" s="379"/>
      <c r="Q4215" s="379"/>
      <c r="R4215" s="379"/>
      <c r="S4215" s="379"/>
      <c r="T4215" s="379"/>
      <c r="U4215" s="379"/>
      <c r="V4215" s="379"/>
      <c r="W4215" s="379"/>
      <c r="X4215" s="379"/>
      <c r="Y4215" s="379"/>
      <c r="Z4215" s="379"/>
      <c r="AA4215" s="380"/>
      <c r="AB4215" s="379"/>
      <c r="AC4215" s="379"/>
      <c r="AD4215" s="379"/>
      <c r="AE4215" s="381"/>
      <c r="AF4215" s="105"/>
      <c r="AG4215" s="381"/>
      <c r="AH4215" s="381"/>
      <c r="AI4215" s="381"/>
      <c r="AJ4215" s="381"/>
      <c r="AK4215" s="381"/>
      <c r="AL4215" s="381"/>
      <c r="AM4215" s="381"/>
    </row>
    <row r="4216" spans="1:39" x14ac:dyDescent="0.35">
      <c r="A4216" s="379"/>
      <c r="B4216" s="379"/>
      <c r="C4216" s="379"/>
      <c r="D4216" s="379"/>
      <c r="E4216" s="379"/>
      <c r="F4216" s="379"/>
      <c r="G4216" s="379"/>
      <c r="H4216" s="379"/>
      <c r="I4216" s="379"/>
      <c r="J4216" s="379"/>
      <c r="K4216" s="379"/>
      <c r="L4216" s="379"/>
      <c r="M4216" s="379"/>
      <c r="N4216" s="379"/>
      <c r="O4216" s="379"/>
      <c r="P4216" s="379"/>
      <c r="Q4216" s="379"/>
      <c r="R4216" s="379"/>
      <c r="S4216" s="379"/>
      <c r="T4216" s="379"/>
      <c r="U4216" s="379"/>
      <c r="V4216" s="379"/>
      <c r="W4216" s="379"/>
      <c r="X4216" s="379"/>
      <c r="Y4216" s="379"/>
      <c r="Z4216" s="379"/>
      <c r="AA4216" s="380"/>
      <c r="AB4216" s="379"/>
      <c r="AC4216" s="379"/>
      <c r="AD4216" s="379"/>
      <c r="AE4216" s="381"/>
      <c r="AF4216" s="105"/>
      <c r="AG4216" s="381"/>
      <c r="AH4216" s="381"/>
      <c r="AI4216" s="381"/>
      <c r="AJ4216" s="381"/>
      <c r="AK4216" s="381"/>
      <c r="AL4216" s="381"/>
      <c r="AM4216" s="381"/>
    </row>
    <row r="4217" spans="1:39" x14ac:dyDescent="0.35">
      <c r="A4217" s="379"/>
      <c r="B4217" s="379"/>
      <c r="C4217" s="379"/>
      <c r="D4217" s="379"/>
      <c r="E4217" s="379"/>
      <c r="F4217" s="379"/>
      <c r="G4217" s="379"/>
      <c r="H4217" s="379"/>
      <c r="I4217" s="379"/>
      <c r="J4217" s="379"/>
      <c r="K4217" s="379"/>
      <c r="L4217" s="379"/>
      <c r="M4217" s="379"/>
      <c r="N4217" s="379"/>
      <c r="O4217" s="379"/>
      <c r="P4217" s="379"/>
      <c r="Q4217" s="379"/>
      <c r="R4217" s="379"/>
      <c r="S4217" s="379"/>
      <c r="T4217" s="379"/>
      <c r="U4217" s="379"/>
      <c r="V4217" s="379"/>
      <c r="W4217" s="379"/>
      <c r="X4217" s="379"/>
      <c r="Y4217" s="379"/>
      <c r="Z4217" s="379"/>
      <c r="AA4217" s="380"/>
      <c r="AB4217" s="379"/>
      <c r="AC4217" s="379"/>
      <c r="AD4217" s="379"/>
      <c r="AE4217" s="381"/>
      <c r="AF4217" s="105"/>
      <c r="AG4217" s="381"/>
      <c r="AH4217" s="381"/>
      <c r="AI4217" s="381"/>
      <c r="AJ4217" s="381"/>
      <c r="AK4217" s="381"/>
      <c r="AL4217" s="381"/>
      <c r="AM4217" s="381"/>
    </row>
    <row r="4218" spans="1:39" x14ac:dyDescent="0.35">
      <c r="A4218" s="379"/>
      <c r="B4218" s="379"/>
      <c r="C4218" s="379"/>
      <c r="D4218" s="379"/>
      <c r="E4218" s="379"/>
      <c r="F4218" s="379"/>
      <c r="G4218" s="379"/>
      <c r="H4218" s="379"/>
      <c r="I4218" s="379"/>
      <c r="J4218" s="379"/>
      <c r="K4218" s="379"/>
      <c r="L4218" s="379"/>
      <c r="M4218" s="379"/>
      <c r="N4218" s="379"/>
      <c r="O4218" s="379"/>
      <c r="P4218" s="379"/>
      <c r="Q4218" s="379"/>
      <c r="R4218" s="379"/>
      <c r="S4218" s="379"/>
      <c r="T4218" s="379"/>
      <c r="U4218" s="379"/>
      <c r="V4218" s="379"/>
      <c r="W4218" s="379"/>
      <c r="X4218" s="379"/>
      <c r="Y4218" s="379"/>
      <c r="Z4218" s="379"/>
      <c r="AA4218" s="380"/>
      <c r="AB4218" s="379"/>
      <c r="AC4218" s="379"/>
      <c r="AD4218" s="379"/>
      <c r="AE4218" s="381"/>
      <c r="AF4218" s="105"/>
      <c r="AG4218" s="381"/>
      <c r="AH4218" s="381"/>
      <c r="AI4218" s="381"/>
      <c r="AJ4218" s="381"/>
      <c r="AK4218" s="381"/>
      <c r="AL4218" s="381"/>
      <c r="AM4218" s="381"/>
    </row>
    <row r="4219" spans="1:39" x14ac:dyDescent="0.35">
      <c r="A4219" s="379"/>
      <c r="B4219" s="379"/>
      <c r="C4219" s="379"/>
      <c r="D4219" s="379"/>
      <c r="E4219" s="379"/>
      <c r="F4219" s="379"/>
      <c r="G4219" s="379"/>
      <c r="H4219" s="379"/>
      <c r="I4219" s="379"/>
      <c r="J4219" s="379"/>
      <c r="K4219" s="379"/>
      <c r="L4219" s="379"/>
      <c r="M4219" s="379"/>
      <c r="N4219" s="379"/>
      <c r="O4219" s="379"/>
      <c r="P4219" s="379"/>
      <c r="Q4219" s="379"/>
      <c r="R4219" s="379"/>
      <c r="S4219" s="379"/>
      <c r="T4219" s="379"/>
      <c r="U4219" s="379"/>
      <c r="V4219" s="379"/>
      <c r="W4219" s="379"/>
      <c r="X4219" s="379"/>
      <c r="Y4219" s="379"/>
      <c r="Z4219" s="379"/>
      <c r="AA4219" s="380"/>
      <c r="AB4219" s="379"/>
      <c r="AC4219" s="379"/>
      <c r="AD4219" s="379"/>
      <c r="AE4219" s="381"/>
      <c r="AF4219" s="105"/>
      <c r="AG4219" s="381"/>
      <c r="AH4219" s="381"/>
      <c r="AI4219" s="381"/>
      <c r="AJ4219" s="381"/>
      <c r="AK4219" s="381"/>
      <c r="AL4219" s="381"/>
      <c r="AM4219" s="381"/>
    </row>
    <row r="4220" spans="1:39" x14ac:dyDescent="0.35">
      <c r="A4220" s="379"/>
      <c r="B4220" s="379"/>
      <c r="C4220" s="379"/>
      <c r="D4220" s="379"/>
      <c r="E4220" s="379"/>
      <c r="F4220" s="379"/>
      <c r="G4220" s="379"/>
      <c r="H4220" s="379"/>
      <c r="I4220" s="379"/>
      <c r="J4220" s="379"/>
      <c r="K4220" s="379"/>
      <c r="L4220" s="379"/>
      <c r="M4220" s="379"/>
      <c r="N4220" s="379"/>
      <c r="O4220" s="379"/>
      <c r="P4220" s="379"/>
      <c r="Q4220" s="379"/>
      <c r="R4220" s="379"/>
      <c r="S4220" s="379"/>
      <c r="T4220" s="379"/>
      <c r="U4220" s="379"/>
      <c r="V4220" s="379"/>
      <c r="W4220" s="379"/>
      <c r="X4220" s="379"/>
      <c r="Y4220" s="379"/>
      <c r="Z4220" s="379"/>
      <c r="AA4220" s="380"/>
      <c r="AB4220" s="379"/>
      <c r="AC4220" s="379"/>
      <c r="AD4220" s="379"/>
      <c r="AE4220" s="381"/>
      <c r="AF4220" s="105"/>
      <c r="AG4220" s="381"/>
      <c r="AH4220" s="381"/>
      <c r="AI4220" s="381"/>
      <c r="AJ4220" s="381"/>
      <c r="AK4220" s="381"/>
      <c r="AL4220" s="381"/>
      <c r="AM4220" s="381"/>
    </row>
    <row r="4221" spans="1:39" x14ac:dyDescent="0.35">
      <c r="A4221" s="379"/>
      <c r="B4221" s="379"/>
      <c r="C4221" s="379"/>
      <c r="D4221" s="379"/>
      <c r="E4221" s="379"/>
      <c r="F4221" s="379"/>
      <c r="G4221" s="379"/>
      <c r="H4221" s="379"/>
      <c r="I4221" s="379"/>
      <c r="J4221" s="379"/>
      <c r="K4221" s="379"/>
      <c r="L4221" s="379"/>
      <c r="M4221" s="379"/>
      <c r="N4221" s="379"/>
      <c r="O4221" s="379"/>
      <c r="P4221" s="379"/>
      <c r="Q4221" s="379"/>
      <c r="R4221" s="379"/>
      <c r="S4221" s="379"/>
      <c r="T4221" s="379"/>
      <c r="U4221" s="379"/>
      <c r="V4221" s="379"/>
      <c r="W4221" s="379"/>
      <c r="X4221" s="379"/>
      <c r="Y4221" s="379"/>
      <c r="Z4221" s="379"/>
      <c r="AA4221" s="380"/>
      <c r="AB4221" s="379"/>
      <c r="AC4221" s="379"/>
      <c r="AD4221" s="379"/>
      <c r="AE4221" s="381"/>
      <c r="AF4221" s="105"/>
      <c r="AG4221" s="381"/>
      <c r="AH4221" s="381"/>
      <c r="AI4221" s="381"/>
      <c r="AJ4221" s="381"/>
      <c r="AK4221" s="381"/>
      <c r="AL4221" s="381"/>
      <c r="AM4221" s="381"/>
    </row>
    <row r="4222" spans="1:39" x14ac:dyDescent="0.35">
      <c r="A4222" s="379"/>
      <c r="B4222" s="379"/>
      <c r="C4222" s="379"/>
      <c r="D4222" s="379"/>
      <c r="E4222" s="379"/>
      <c r="F4222" s="379"/>
      <c r="G4222" s="379"/>
      <c r="H4222" s="379"/>
      <c r="I4222" s="379"/>
      <c r="J4222" s="379"/>
      <c r="K4222" s="379"/>
      <c r="L4222" s="379"/>
      <c r="M4222" s="379"/>
      <c r="N4222" s="379"/>
      <c r="O4222" s="379"/>
      <c r="P4222" s="379"/>
      <c r="Q4222" s="379"/>
      <c r="R4222" s="379"/>
      <c r="S4222" s="379"/>
      <c r="T4222" s="379"/>
      <c r="U4222" s="379"/>
      <c r="V4222" s="379"/>
      <c r="W4222" s="379"/>
      <c r="X4222" s="379"/>
      <c r="Y4222" s="379"/>
      <c r="Z4222" s="379"/>
      <c r="AA4222" s="380"/>
      <c r="AB4222" s="379"/>
      <c r="AC4222" s="379"/>
      <c r="AD4222" s="379"/>
      <c r="AE4222" s="381"/>
      <c r="AF4222" s="105"/>
      <c r="AG4222" s="381"/>
      <c r="AH4222" s="381"/>
      <c r="AI4222" s="381"/>
      <c r="AJ4222" s="381"/>
      <c r="AK4222" s="381"/>
      <c r="AL4222" s="381"/>
      <c r="AM4222" s="381"/>
    </row>
    <row r="4223" spans="1:39" x14ac:dyDescent="0.35">
      <c r="A4223" s="379"/>
      <c r="B4223" s="379"/>
      <c r="C4223" s="379"/>
      <c r="D4223" s="379"/>
      <c r="E4223" s="379"/>
      <c r="F4223" s="379"/>
      <c r="G4223" s="379"/>
      <c r="H4223" s="379"/>
      <c r="I4223" s="379"/>
      <c r="J4223" s="379"/>
      <c r="K4223" s="379"/>
      <c r="L4223" s="379"/>
      <c r="M4223" s="379"/>
      <c r="N4223" s="379"/>
      <c r="O4223" s="379"/>
      <c r="P4223" s="379"/>
      <c r="Q4223" s="379"/>
      <c r="R4223" s="379"/>
      <c r="S4223" s="379"/>
      <c r="T4223" s="379"/>
      <c r="U4223" s="379"/>
      <c r="V4223" s="379"/>
      <c r="W4223" s="379"/>
      <c r="X4223" s="379"/>
      <c r="Y4223" s="379"/>
      <c r="Z4223" s="379"/>
      <c r="AA4223" s="380"/>
      <c r="AB4223" s="379"/>
      <c r="AC4223" s="379"/>
      <c r="AD4223" s="379"/>
      <c r="AE4223" s="381"/>
      <c r="AF4223" s="105"/>
      <c r="AG4223" s="381"/>
      <c r="AH4223" s="381"/>
      <c r="AI4223" s="381"/>
      <c r="AJ4223" s="381"/>
      <c r="AK4223" s="381"/>
      <c r="AL4223" s="381"/>
      <c r="AM4223" s="381"/>
    </row>
    <row r="4224" spans="1:39" x14ac:dyDescent="0.35">
      <c r="A4224" s="379"/>
      <c r="B4224" s="379"/>
      <c r="C4224" s="379"/>
      <c r="D4224" s="379"/>
      <c r="E4224" s="379"/>
      <c r="F4224" s="379"/>
      <c r="G4224" s="379"/>
      <c r="H4224" s="379"/>
      <c r="I4224" s="379"/>
      <c r="J4224" s="379"/>
      <c r="K4224" s="379"/>
      <c r="L4224" s="379"/>
      <c r="M4224" s="379"/>
      <c r="N4224" s="379"/>
      <c r="O4224" s="379"/>
      <c r="P4224" s="379"/>
      <c r="Q4224" s="379"/>
      <c r="R4224" s="379"/>
      <c r="S4224" s="379"/>
      <c r="T4224" s="379"/>
      <c r="U4224" s="379"/>
      <c r="V4224" s="379"/>
      <c r="W4224" s="379"/>
      <c r="X4224" s="379"/>
      <c r="Y4224" s="379"/>
      <c r="Z4224" s="379"/>
      <c r="AA4224" s="380"/>
      <c r="AB4224" s="379"/>
      <c r="AC4224" s="379"/>
      <c r="AD4224" s="379"/>
      <c r="AE4224" s="381"/>
      <c r="AF4224" s="105"/>
      <c r="AG4224" s="381"/>
      <c r="AH4224" s="381"/>
      <c r="AI4224" s="381"/>
      <c r="AJ4224" s="381"/>
      <c r="AK4224" s="381"/>
      <c r="AL4224" s="381"/>
      <c r="AM4224" s="381"/>
    </row>
    <row r="4225" spans="1:39" x14ac:dyDescent="0.35">
      <c r="A4225" s="379"/>
      <c r="B4225" s="379"/>
      <c r="C4225" s="379"/>
      <c r="D4225" s="379"/>
      <c r="E4225" s="379"/>
      <c r="F4225" s="379"/>
      <c r="G4225" s="379"/>
      <c r="H4225" s="379"/>
      <c r="I4225" s="379"/>
      <c r="J4225" s="379"/>
      <c r="K4225" s="379"/>
      <c r="L4225" s="379"/>
      <c r="M4225" s="379"/>
      <c r="N4225" s="379"/>
      <c r="O4225" s="379"/>
      <c r="P4225" s="379"/>
      <c r="Q4225" s="379"/>
      <c r="R4225" s="379"/>
      <c r="S4225" s="379"/>
      <c r="T4225" s="379"/>
      <c r="U4225" s="379"/>
      <c r="V4225" s="379"/>
      <c r="W4225" s="379"/>
      <c r="X4225" s="379"/>
      <c r="Y4225" s="379"/>
      <c r="Z4225" s="379"/>
      <c r="AA4225" s="380"/>
      <c r="AB4225" s="379"/>
      <c r="AC4225" s="379"/>
      <c r="AD4225" s="379"/>
      <c r="AE4225" s="381"/>
      <c r="AF4225" s="105"/>
      <c r="AG4225" s="381"/>
      <c r="AH4225" s="381"/>
      <c r="AI4225" s="381"/>
      <c r="AJ4225" s="381"/>
      <c r="AK4225" s="381"/>
      <c r="AL4225" s="381"/>
      <c r="AM4225" s="381"/>
    </row>
    <row r="4226" spans="1:39" x14ac:dyDescent="0.35">
      <c r="A4226" s="379"/>
      <c r="B4226" s="379"/>
      <c r="C4226" s="379"/>
      <c r="D4226" s="379"/>
      <c r="E4226" s="379"/>
      <c r="F4226" s="379"/>
      <c r="G4226" s="379"/>
      <c r="H4226" s="379"/>
      <c r="I4226" s="379"/>
      <c r="J4226" s="379"/>
      <c r="K4226" s="379"/>
      <c r="L4226" s="379"/>
      <c r="M4226" s="379"/>
      <c r="N4226" s="379"/>
      <c r="O4226" s="379"/>
      <c r="P4226" s="379"/>
      <c r="Q4226" s="379"/>
      <c r="R4226" s="379"/>
      <c r="S4226" s="379"/>
      <c r="T4226" s="379"/>
      <c r="U4226" s="379"/>
      <c r="V4226" s="379"/>
      <c r="W4226" s="379"/>
      <c r="X4226" s="379"/>
      <c r="Y4226" s="379"/>
      <c r="Z4226" s="379"/>
      <c r="AA4226" s="380"/>
      <c r="AB4226" s="379"/>
      <c r="AC4226" s="379"/>
      <c r="AD4226" s="379"/>
      <c r="AE4226" s="381"/>
      <c r="AF4226" s="105"/>
      <c r="AG4226" s="381"/>
      <c r="AH4226" s="381"/>
      <c r="AI4226" s="381"/>
      <c r="AJ4226" s="381"/>
      <c r="AK4226" s="381"/>
      <c r="AL4226" s="381"/>
      <c r="AM4226" s="381"/>
    </row>
    <row r="4227" spans="1:39" x14ac:dyDescent="0.35">
      <c r="A4227" s="379"/>
      <c r="B4227" s="379"/>
      <c r="C4227" s="379"/>
      <c r="D4227" s="379"/>
      <c r="E4227" s="379"/>
      <c r="F4227" s="379"/>
      <c r="G4227" s="379"/>
      <c r="H4227" s="379"/>
      <c r="I4227" s="379"/>
      <c r="J4227" s="379"/>
      <c r="K4227" s="379"/>
      <c r="L4227" s="379"/>
      <c r="M4227" s="379"/>
      <c r="N4227" s="379"/>
      <c r="O4227" s="379"/>
      <c r="P4227" s="379"/>
      <c r="Q4227" s="379"/>
      <c r="R4227" s="379"/>
      <c r="S4227" s="379"/>
      <c r="T4227" s="379"/>
      <c r="U4227" s="379"/>
      <c r="V4227" s="379"/>
      <c r="W4227" s="379"/>
      <c r="X4227" s="379"/>
      <c r="Y4227" s="379"/>
      <c r="Z4227" s="379"/>
      <c r="AA4227" s="380"/>
      <c r="AB4227" s="379"/>
      <c r="AC4227" s="379"/>
      <c r="AD4227" s="379"/>
      <c r="AE4227" s="381"/>
      <c r="AF4227" s="105"/>
      <c r="AG4227" s="381"/>
      <c r="AH4227" s="381"/>
      <c r="AI4227" s="381"/>
      <c r="AJ4227" s="381"/>
      <c r="AK4227" s="381"/>
      <c r="AL4227" s="381"/>
      <c r="AM4227" s="381"/>
    </row>
    <row r="4228" spans="1:39" x14ac:dyDescent="0.35">
      <c r="A4228" s="379"/>
      <c r="B4228" s="379"/>
      <c r="C4228" s="379"/>
      <c r="D4228" s="379"/>
      <c r="E4228" s="379"/>
      <c r="F4228" s="379"/>
      <c r="G4228" s="379"/>
      <c r="H4228" s="379"/>
      <c r="I4228" s="379"/>
      <c r="J4228" s="379"/>
      <c r="K4228" s="379"/>
      <c r="L4228" s="379"/>
      <c r="M4228" s="379"/>
      <c r="N4228" s="379"/>
      <c r="O4228" s="379"/>
      <c r="P4228" s="379"/>
      <c r="Q4228" s="379"/>
      <c r="R4228" s="379"/>
      <c r="S4228" s="379"/>
      <c r="T4228" s="379"/>
      <c r="U4228" s="379"/>
      <c r="V4228" s="379"/>
      <c r="W4228" s="379"/>
      <c r="X4228" s="379"/>
      <c r="Y4228" s="379"/>
      <c r="Z4228" s="379"/>
      <c r="AA4228" s="380"/>
      <c r="AB4228" s="379"/>
      <c r="AC4228" s="379"/>
      <c r="AD4228" s="379"/>
      <c r="AE4228" s="381"/>
      <c r="AF4228" s="105"/>
      <c r="AG4228" s="381"/>
      <c r="AH4228" s="381"/>
      <c r="AI4228" s="381"/>
      <c r="AJ4228" s="381"/>
      <c r="AK4228" s="381"/>
      <c r="AL4228" s="381"/>
      <c r="AM4228" s="381"/>
    </row>
    <row r="4229" spans="1:39" x14ac:dyDescent="0.35">
      <c r="A4229" s="379"/>
      <c r="B4229" s="379"/>
      <c r="C4229" s="379"/>
      <c r="D4229" s="379"/>
      <c r="E4229" s="379"/>
      <c r="F4229" s="379"/>
      <c r="G4229" s="379"/>
      <c r="H4229" s="379"/>
      <c r="I4229" s="379"/>
      <c r="J4229" s="379"/>
      <c r="K4229" s="379"/>
      <c r="L4229" s="379"/>
      <c r="M4229" s="379"/>
      <c r="N4229" s="379"/>
      <c r="O4229" s="379"/>
      <c r="P4229" s="379"/>
      <c r="Q4229" s="379"/>
      <c r="R4229" s="379"/>
      <c r="S4229" s="379"/>
      <c r="T4229" s="379"/>
      <c r="U4229" s="379"/>
      <c r="V4229" s="379"/>
      <c r="W4229" s="379"/>
      <c r="X4229" s="379"/>
      <c r="Y4229" s="379"/>
      <c r="Z4229" s="379"/>
      <c r="AA4229" s="380"/>
      <c r="AB4229" s="379"/>
      <c r="AC4229" s="379"/>
      <c r="AD4229" s="379"/>
      <c r="AE4229" s="381"/>
      <c r="AF4229" s="105"/>
      <c r="AG4229" s="381"/>
      <c r="AH4229" s="381"/>
      <c r="AI4229" s="381"/>
      <c r="AJ4229" s="381"/>
      <c r="AK4229" s="381"/>
      <c r="AL4229" s="381"/>
      <c r="AM4229" s="381"/>
    </row>
    <row r="4230" spans="1:39" x14ac:dyDescent="0.35">
      <c r="A4230" s="379"/>
      <c r="B4230" s="379"/>
      <c r="C4230" s="379"/>
      <c r="D4230" s="379"/>
      <c r="E4230" s="379"/>
      <c r="F4230" s="379"/>
      <c r="G4230" s="379"/>
      <c r="H4230" s="379"/>
      <c r="I4230" s="379"/>
      <c r="J4230" s="379"/>
      <c r="K4230" s="379"/>
      <c r="L4230" s="379"/>
      <c r="M4230" s="379"/>
      <c r="N4230" s="379"/>
      <c r="O4230" s="379"/>
      <c r="P4230" s="379"/>
      <c r="Q4230" s="379"/>
      <c r="R4230" s="379"/>
      <c r="S4230" s="379"/>
      <c r="T4230" s="379"/>
      <c r="U4230" s="379"/>
      <c r="V4230" s="379"/>
      <c r="W4230" s="379"/>
      <c r="X4230" s="379"/>
      <c r="Y4230" s="379"/>
      <c r="Z4230" s="379"/>
      <c r="AA4230" s="380"/>
      <c r="AB4230" s="379"/>
      <c r="AC4230" s="379"/>
      <c r="AD4230" s="379"/>
      <c r="AE4230" s="381"/>
      <c r="AF4230" s="105"/>
      <c r="AG4230" s="381"/>
      <c r="AH4230" s="381"/>
      <c r="AI4230" s="381"/>
      <c r="AJ4230" s="381"/>
      <c r="AK4230" s="381"/>
      <c r="AL4230" s="381"/>
      <c r="AM4230" s="381"/>
    </row>
    <row r="4231" spans="1:39" x14ac:dyDescent="0.35">
      <c r="A4231" s="379"/>
      <c r="B4231" s="379"/>
      <c r="C4231" s="379"/>
      <c r="D4231" s="379"/>
      <c r="E4231" s="379"/>
      <c r="F4231" s="379"/>
      <c r="G4231" s="379"/>
      <c r="H4231" s="379"/>
      <c r="I4231" s="379"/>
      <c r="J4231" s="379"/>
      <c r="K4231" s="379"/>
      <c r="L4231" s="379"/>
      <c r="M4231" s="379"/>
      <c r="N4231" s="379"/>
      <c r="O4231" s="379"/>
      <c r="P4231" s="379"/>
      <c r="Q4231" s="379"/>
      <c r="R4231" s="379"/>
      <c r="S4231" s="379"/>
      <c r="T4231" s="379"/>
      <c r="U4231" s="379"/>
      <c r="V4231" s="379"/>
      <c r="W4231" s="379"/>
      <c r="X4231" s="379"/>
      <c r="Y4231" s="379"/>
      <c r="Z4231" s="379"/>
      <c r="AA4231" s="380"/>
      <c r="AB4231" s="379"/>
      <c r="AC4231" s="379"/>
      <c r="AD4231" s="379"/>
      <c r="AE4231" s="381"/>
      <c r="AF4231" s="105"/>
      <c r="AG4231" s="381"/>
      <c r="AH4231" s="381"/>
      <c r="AI4231" s="381"/>
      <c r="AJ4231" s="381"/>
      <c r="AK4231" s="381"/>
      <c r="AL4231" s="381"/>
      <c r="AM4231" s="381"/>
    </row>
    <row r="4232" spans="1:39" x14ac:dyDescent="0.35">
      <c r="A4232" s="379"/>
      <c r="B4232" s="379"/>
      <c r="C4232" s="379"/>
      <c r="D4232" s="379"/>
      <c r="E4232" s="379"/>
      <c r="F4232" s="379"/>
      <c r="G4232" s="379"/>
      <c r="H4232" s="379"/>
      <c r="I4232" s="379"/>
      <c r="J4232" s="379"/>
      <c r="K4232" s="379"/>
      <c r="L4232" s="379"/>
      <c r="M4232" s="379"/>
      <c r="N4232" s="379"/>
      <c r="O4232" s="379"/>
      <c r="P4232" s="379"/>
      <c r="Q4232" s="379"/>
      <c r="R4232" s="379"/>
      <c r="S4232" s="379"/>
      <c r="T4232" s="379"/>
      <c r="U4232" s="379"/>
      <c r="V4232" s="379"/>
      <c r="W4232" s="379"/>
      <c r="X4232" s="379"/>
      <c r="Y4232" s="379"/>
      <c r="Z4232" s="379"/>
      <c r="AA4232" s="380"/>
      <c r="AB4232" s="379"/>
      <c r="AC4232" s="379"/>
      <c r="AD4232" s="379"/>
      <c r="AE4232" s="381"/>
      <c r="AF4232" s="105"/>
      <c r="AG4232" s="381"/>
      <c r="AH4232" s="381"/>
      <c r="AI4232" s="381"/>
      <c r="AJ4232" s="381"/>
      <c r="AK4232" s="381"/>
      <c r="AL4232" s="381"/>
      <c r="AM4232" s="381"/>
    </row>
    <row r="4233" spans="1:39" x14ac:dyDescent="0.35">
      <c r="A4233" s="379"/>
      <c r="B4233" s="379"/>
      <c r="C4233" s="379"/>
      <c r="D4233" s="379"/>
      <c r="E4233" s="379"/>
      <c r="F4233" s="379"/>
      <c r="G4233" s="379"/>
      <c r="H4233" s="379"/>
      <c r="I4233" s="379"/>
      <c r="J4233" s="379"/>
      <c r="K4233" s="379"/>
      <c r="L4233" s="379"/>
      <c r="M4233" s="379"/>
      <c r="N4233" s="379"/>
      <c r="O4233" s="379"/>
      <c r="P4233" s="379"/>
      <c r="Q4233" s="379"/>
      <c r="R4233" s="379"/>
      <c r="S4233" s="379"/>
      <c r="T4233" s="379"/>
      <c r="U4233" s="379"/>
      <c r="V4233" s="379"/>
      <c r="W4233" s="379"/>
      <c r="X4233" s="379"/>
      <c r="Y4233" s="379"/>
      <c r="Z4233" s="379"/>
      <c r="AA4233" s="380"/>
      <c r="AB4233" s="379"/>
      <c r="AC4233" s="379"/>
      <c r="AD4233" s="379"/>
      <c r="AE4233" s="381"/>
      <c r="AF4233" s="105"/>
      <c r="AG4233" s="381"/>
      <c r="AH4233" s="381"/>
      <c r="AI4233" s="381"/>
      <c r="AJ4233" s="381"/>
      <c r="AK4233" s="381"/>
      <c r="AL4233" s="381"/>
      <c r="AM4233" s="381"/>
    </row>
    <row r="4234" spans="1:39" x14ac:dyDescent="0.35">
      <c r="A4234" s="379"/>
      <c r="B4234" s="379"/>
      <c r="C4234" s="379"/>
      <c r="D4234" s="379"/>
      <c r="E4234" s="379"/>
      <c r="F4234" s="379"/>
      <c r="G4234" s="379"/>
      <c r="H4234" s="379"/>
      <c r="I4234" s="379"/>
      <c r="J4234" s="379"/>
      <c r="K4234" s="379"/>
      <c r="L4234" s="379"/>
      <c r="M4234" s="379"/>
      <c r="N4234" s="379"/>
      <c r="O4234" s="379"/>
      <c r="P4234" s="379"/>
      <c r="Q4234" s="379"/>
      <c r="R4234" s="379"/>
      <c r="S4234" s="379"/>
      <c r="T4234" s="379"/>
      <c r="U4234" s="379"/>
      <c r="V4234" s="379"/>
      <c r="W4234" s="379"/>
      <c r="X4234" s="379"/>
      <c r="Y4234" s="379"/>
      <c r="Z4234" s="379"/>
      <c r="AA4234" s="380"/>
      <c r="AB4234" s="379"/>
      <c r="AC4234" s="379"/>
      <c r="AD4234" s="379"/>
      <c r="AE4234" s="381"/>
      <c r="AF4234" s="105"/>
      <c r="AG4234" s="381"/>
      <c r="AH4234" s="381"/>
      <c r="AI4234" s="381"/>
      <c r="AJ4234" s="381"/>
      <c r="AK4234" s="381"/>
      <c r="AL4234" s="381"/>
      <c r="AM4234" s="381"/>
    </row>
    <row r="4235" spans="1:39" x14ac:dyDescent="0.35">
      <c r="A4235" s="379"/>
      <c r="B4235" s="379"/>
      <c r="C4235" s="379"/>
      <c r="D4235" s="379"/>
      <c r="E4235" s="379"/>
      <c r="F4235" s="379"/>
      <c r="G4235" s="379"/>
      <c r="H4235" s="379"/>
      <c r="I4235" s="379"/>
      <c r="J4235" s="379"/>
      <c r="K4235" s="379"/>
      <c r="L4235" s="379"/>
      <c r="M4235" s="379"/>
      <c r="N4235" s="379"/>
      <c r="O4235" s="379"/>
      <c r="P4235" s="379"/>
      <c r="Q4235" s="379"/>
      <c r="R4235" s="379"/>
      <c r="S4235" s="379"/>
      <c r="T4235" s="379"/>
      <c r="U4235" s="379"/>
      <c r="V4235" s="379"/>
      <c r="W4235" s="379"/>
      <c r="X4235" s="379"/>
      <c r="Y4235" s="379"/>
      <c r="Z4235" s="379"/>
      <c r="AA4235" s="380"/>
      <c r="AB4235" s="379"/>
      <c r="AC4235" s="379"/>
      <c r="AD4235" s="379"/>
      <c r="AE4235" s="381"/>
      <c r="AF4235" s="105"/>
      <c r="AG4235" s="381"/>
      <c r="AH4235" s="381"/>
      <c r="AI4235" s="381"/>
      <c r="AJ4235" s="381"/>
      <c r="AK4235" s="381"/>
      <c r="AL4235" s="381"/>
      <c r="AM4235" s="381"/>
    </row>
    <row r="4236" spans="1:39" x14ac:dyDescent="0.35">
      <c r="A4236" s="379"/>
      <c r="B4236" s="379"/>
      <c r="C4236" s="379"/>
      <c r="D4236" s="379"/>
      <c r="E4236" s="379"/>
      <c r="F4236" s="379"/>
      <c r="G4236" s="379"/>
      <c r="H4236" s="379"/>
      <c r="I4236" s="379"/>
      <c r="J4236" s="379"/>
      <c r="K4236" s="379"/>
      <c r="L4236" s="379"/>
      <c r="M4236" s="379"/>
      <c r="N4236" s="379"/>
      <c r="O4236" s="379"/>
      <c r="P4236" s="379"/>
      <c r="Q4236" s="379"/>
      <c r="R4236" s="379"/>
      <c r="S4236" s="379"/>
      <c r="T4236" s="379"/>
      <c r="U4236" s="379"/>
      <c r="V4236" s="379"/>
      <c r="W4236" s="379"/>
      <c r="X4236" s="379"/>
      <c r="Y4236" s="379"/>
      <c r="Z4236" s="379"/>
      <c r="AA4236" s="380"/>
      <c r="AB4236" s="379"/>
      <c r="AC4236" s="379"/>
      <c r="AD4236" s="379"/>
      <c r="AE4236" s="381"/>
      <c r="AF4236" s="105"/>
      <c r="AG4236" s="381"/>
      <c r="AH4236" s="381"/>
      <c r="AI4236" s="381"/>
      <c r="AJ4236" s="381"/>
      <c r="AK4236" s="381"/>
      <c r="AL4236" s="381"/>
      <c r="AM4236" s="381"/>
    </row>
    <row r="4237" spans="1:39" x14ac:dyDescent="0.35">
      <c r="A4237" s="379"/>
      <c r="B4237" s="379"/>
      <c r="C4237" s="379"/>
      <c r="D4237" s="379"/>
      <c r="E4237" s="379"/>
      <c r="F4237" s="379"/>
      <c r="G4237" s="379"/>
      <c r="H4237" s="379"/>
      <c r="I4237" s="379"/>
      <c r="J4237" s="379"/>
      <c r="K4237" s="379"/>
      <c r="L4237" s="379"/>
      <c r="M4237" s="379"/>
      <c r="N4237" s="379"/>
      <c r="O4237" s="379"/>
      <c r="P4237" s="379"/>
      <c r="Q4237" s="379"/>
      <c r="R4237" s="379"/>
      <c r="S4237" s="379"/>
      <c r="T4237" s="379"/>
      <c r="U4237" s="379"/>
      <c r="V4237" s="379"/>
      <c r="W4237" s="379"/>
      <c r="X4237" s="379"/>
      <c r="Y4237" s="379"/>
      <c r="Z4237" s="379"/>
      <c r="AA4237" s="380"/>
      <c r="AB4237" s="379"/>
      <c r="AC4237" s="379"/>
      <c r="AD4237" s="379"/>
      <c r="AE4237" s="381"/>
      <c r="AF4237" s="105"/>
      <c r="AG4237" s="381"/>
      <c r="AH4237" s="381"/>
      <c r="AI4237" s="381"/>
      <c r="AJ4237" s="381"/>
      <c r="AK4237" s="381"/>
      <c r="AL4237" s="381"/>
      <c r="AM4237" s="381"/>
    </row>
    <row r="4238" spans="1:39" x14ac:dyDescent="0.35">
      <c r="A4238" s="379"/>
      <c r="B4238" s="379"/>
      <c r="C4238" s="379"/>
      <c r="D4238" s="379"/>
      <c r="E4238" s="379"/>
      <c r="F4238" s="379"/>
      <c r="G4238" s="379"/>
      <c r="H4238" s="379"/>
      <c r="I4238" s="379"/>
      <c r="J4238" s="379"/>
      <c r="K4238" s="379"/>
      <c r="L4238" s="379"/>
      <c r="M4238" s="379"/>
      <c r="N4238" s="379"/>
      <c r="O4238" s="379"/>
      <c r="P4238" s="379"/>
      <c r="Q4238" s="379"/>
      <c r="R4238" s="379"/>
      <c r="S4238" s="379"/>
      <c r="T4238" s="379"/>
      <c r="U4238" s="379"/>
      <c r="V4238" s="379"/>
      <c r="W4238" s="379"/>
      <c r="X4238" s="379"/>
      <c r="Y4238" s="379"/>
      <c r="Z4238" s="379"/>
      <c r="AA4238" s="380"/>
      <c r="AB4238" s="379"/>
      <c r="AC4238" s="379"/>
      <c r="AD4238" s="379"/>
      <c r="AE4238" s="381"/>
      <c r="AF4238" s="105"/>
      <c r="AG4238" s="381"/>
      <c r="AH4238" s="381"/>
      <c r="AI4238" s="381"/>
      <c r="AJ4238" s="381"/>
      <c r="AK4238" s="381"/>
      <c r="AL4238" s="381"/>
      <c r="AM4238" s="381"/>
    </row>
    <row r="4239" spans="1:39" x14ac:dyDescent="0.35">
      <c r="A4239" s="379"/>
      <c r="B4239" s="379"/>
      <c r="C4239" s="379"/>
      <c r="D4239" s="379"/>
      <c r="E4239" s="379"/>
      <c r="F4239" s="379"/>
      <c r="G4239" s="379"/>
      <c r="H4239" s="379"/>
      <c r="I4239" s="379"/>
      <c r="J4239" s="379"/>
      <c r="K4239" s="379"/>
      <c r="L4239" s="379"/>
      <c r="M4239" s="379"/>
      <c r="N4239" s="379"/>
      <c r="O4239" s="379"/>
      <c r="P4239" s="379"/>
      <c r="Q4239" s="379"/>
      <c r="R4239" s="379"/>
      <c r="S4239" s="379"/>
      <c r="T4239" s="379"/>
      <c r="U4239" s="379"/>
      <c r="V4239" s="379"/>
      <c r="W4239" s="379"/>
      <c r="X4239" s="379"/>
      <c r="Y4239" s="379"/>
      <c r="Z4239" s="379"/>
      <c r="AA4239" s="380"/>
      <c r="AB4239" s="379"/>
      <c r="AC4239" s="379"/>
      <c r="AD4239" s="379"/>
      <c r="AE4239" s="381"/>
      <c r="AF4239" s="105"/>
      <c r="AG4239" s="381"/>
      <c r="AH4239" s="381"/>
      <c r="AI4239" s="381"/>
      <c r="AJ4239" s="381"/>
      <c r="AK4239" s="381"/>
      <c r="AL4239" s="381"/>
      <c r="AM4239" s="381"/>
    </row>
    <row r="4240" spans="1:39" x14ac:dyDescent="0.35">
      <c r="A4240" s="379"/>
      <c r="B4240" s="379"/>
      <c r="C4240" s="379"/>
      <c r="D4240" s="379"/>
      <c r="E4240" s="379"/>
      <c r="F4240" s="379"/>
      <c r="G4240" s="379"/>
      <c r="H4240" s="379"/>
      <c r="I4240" s="379"/>
      <c r="J4240" s="379"/>
      <c r="K4240" s="379"/>
      <c r="L4240" s="379"/>
      <c r="M4240" s="379"/>
      <c r="N4240" s="379"/>
      <c r="O4240" s="379"/>
      <c r="P4240" s="379"/>
      <c r="Q4240" s="379"/>
      <c r="R4240" s="379"/>
      <c r="S4240" s="379"/>
      <c r="T4240" s="379"/>
      <c r="U4240" s="379"/>
      <c r="V4240" s="379"/>
      <c r="W4240" s="379"/>
      <c r="X4240" s="379"/>
      <c r="Y4240" s="379"/>
      <c r="Z4240" s="379"/>
      <c r="AA4240" s="380"/>
      <c r="AB4240" s="379"/>
      <c r="AC4240" s="379"/>
      <c r="AD4240" s="379"/>
      <c r="AE4240" s="381"/>
      <c r="AF4240" s="105"/>
      <c r="AG4240" s="381"/>
      <c r="AH4240" s="381"/>
      <c r="AI4240" s="381"/>
      <c r="AJ4240" s="381"/>
      <c r="AK4240" s="381"/>
      <c r="AL4240" s="381"/>
      <c r="AM4240" s="381"/>
    </row>
    <row r="4241" spans="1:39" x14ac:dyDescent="0.35">
      <c r="A4241" s="379"/>
      <c r="B4241" s="379"/>
      <c r="C4241" s="379"/>
      <c r="D4241" s="379"/>
      <c r="E4241" s="379"/>
      <c r="F4241" s="379"/>
      <c r="G4241" s="379"/>
      <c r="H4241" s="379"/>
      <c r="I4241" s="379"/>
      <c r="J4241" s="379"/>
      <c r="K4241" s="379"/>
      <c r="L4241" s="379"/>
      <c r="M4241" s="379"/>
      <c r="N4241" s="379"/>
      <c r="O4241" s="379"/>
      <c r="P4241" s="379"/>
      <c r="Q4241" s="379"/>
      <c r="R4241" s="379"/>
      <c r="S4241" s="379"/>
      <c r="T4241" s="379"/>
      <c r="U4241" s="379"/>
      <c r="V4241" s="379"/>
      <c r="W4241" s="379"/>
      <c r="X4241" s="379"/>
      <c r="Y4241" s="379"/>
      <c r="Z4241" s="379"/>
      <c r="AA4241" s="380"/>
      <c r="AB4241" s="379"/>
      <c r="AC4241" s="379"/>
      <c r="AD4241" s="379"/>
      <c r="AE4241" s="381"/>
      <c r="AF4241" s="105"/>
      <c r="AG4241" s="381"/>
      <c r="AH4241" s="381"/>
      <c r="AI4241" s="381"/>
      <c r="AJ4241" s="381"/>
      <c r="AK4241" s="381"/>
      <c r="AL4241" s="381"/>
      <c r="AM4241" s="381"/>
    </row>
    <row r="4242" spans="1:39" x14ac:dyDescent="0.35">
      <c r="A4242" s="379"/>
      <c r="B4242" s="379"/>
      <c r="C4242" s="379"/>
      <c r="D4242" s="379"/>
      <c r="E4242" s="379"/>
      <c r="F4242" s="379"/>
      <c r="G4242" s="379"/>
      <c r="H4242" s="379"/>
      <c r="I4242" s="379"/>
      <c r="J4242" s="379"/>
      <c r="K4242" s="379"/>
      <c r="L4242" s="379"/>
      <c r="M4242" s="379"/>
      <c r="N4242" s="379"/>
      <c r="O4242" s="379"/>
      <c r="P4242" s="379"/>
      <c r="Q4242" s="379"/>
      <c r="R4242" s="379"/>
      <c r="S4242" s="379"/>
      <c r="T4242" s="379"/>
      <c r="U4242" s="379"/>
      <c r="V4242" s="379"/>
      <c r="W4242" s="379"/>
      <c r="X4242" s="379"/>
      <c r="Y4242" s="379"/>
      <c r="Z4242" s="379"/>
      <c r="AA4242" s="380"/>
      <c r="AB4242" s="379"/>
      <c r="AC4242" s="379"/>
      <c r="AD4242" s="379"/>
      <c r="AE4242" s="381"/>
      <c r="AF4242" s="105"/>
      <c r="AG4242" s="381"/>
      <c r="AH4242" s="381"/>
      <c r="AI4242" s="381"/>
      <c r="AJ4242" s="381"/>
      <c r="AK4242" s="381"/>
      <c r="AL4242" s="381"/>
      <c r="AM4242" s="381"/>
    </row>
    <row r="4243" spans="1:39" x14ac:dyDescent="0.35">
      <c r="A4243" s="379"/>
      <c r="B4243" s="379"/>
      <c r="C4243" s="379"/>
      <c r="D4243" s="379"/>
      <c r="E4243" s="379"/>
      <c r="F4243" s="379"/>
      <c r="G4243" s="379"/>
      <c r="H4243" s="379"/>
      <c r="I4243" s="379"/>
      <c r="J4243" s="379"/>
      <c r="K4243" s="379"/>
      <c r="L4243" s="379"/>
      <c r="M4243" s="379"/>
      <c r="N4243" s="379"/>
      <c r="O4243" s="379"/>
      <c r="P4243" s="379"/>
      <c r="Q4243" s="379"/>
      <c r="R4243" s="379"/>
      <c r="S4243" s="379"/>
      <c r="T4243" s="379"/>
      <c r="U4243" s="379"/>
      <c r="V4243" s="379"/>
      <c r="W4243" s="379"/>
      <c r="X4243" s="379"/>
      <c r="Y4243" s="379"/>
      <c r="Z4243" s="379"/>
      <c r="AA4243" s="380"/>
      <c r="AB4243" s="379"/>
      <c r="AC4243" s="379"/>
      <c r="AD4243" s="379"/>
      <c r="AE4243" s="381"/>
      <c r="AF4243" s="105"/>
      <c r="AG4243" s="381"/>
      <c r="AH4243" s="381"/>
      <c r="AI4243" s="381"/>
      <c r="AJ4243" s="381"/>
      <c r="AK4243" s="381"/>
      <c r="AL4243" s="381"/>
      <c r="AM4243" s="381"/>
    </row>
    <row r="4244" spans="1:39" x14ac:dyDescent="0.35">
      <c r="A4244" s="379"/>
      <c r="B4244" s="379"/>
      <c r="C4244" s="379"/>
      <c r="D4244" s="379"/>
      <c r="E4244" s="379"/>
      <c r="F4244" s="379"/>
      <c r="G4244" s="379"/>
      <c r="H4244" s="379"/>
      <c r="I4244" s="379"/>
      <c r="J4244" s="379"/>
      <c r="K4244" s="379"/>
      <c r="L4244" s="379"/>
      <c r="M4244" s="379"/>
      <c r="N4244" s="379"/>
      <c r="O4244" s="379"/>
      <c r="P4244" s="379"/>
      <c r="Q4244" s="379"/>
      <c r="R4244" s="379"/>
      <c r="S4244" s="379"/>
      <c r="T4244" s="379"/>
      <c r="U4244" s="379"/>
      <c r="V4244" s="379"/>
      <c r="W4244" s="379"/>
      <c r="X4244" s="379"/>
      <c r="Y4244" s="379"/>
      <c r="Z4244" s="379"/>
      <c r="AA4244" s="380"/>
      <c r="AB4244" s="379"/>
      <c r="AC4244" s="379"/>
      <c r="AD4244" s="379"/>
      <c r="AE4244" s="381"/>
      <c r="AF4244" s="105"/>
      <c r="AG4244" s="381"/>
      <c r="AH4244" s="381"/>
      <c r="AI4244" s="381"/>
      <c r="AJ4244" s="381"/>
      <c r="AK4244" s="381"/>
      <c r="AL4244" s="381"/>
      <c r="AM4244" s="381"/>
    </row>
    <row r="4245" spans="1:39" x14ac:dyDescent="0.35">
      <c r="A4245" s="379"/>
      <c r="B4245" s="379"/>
      <c r="C4245" s="379"/>
      <c r="D4245" s="379"/>
      <c r="E4245" s="379"/>
      <c r="F4245" s="379"/>
      <c r="G4245" s="379"/>
      <c r="H4245" s="379"/>
      <c r="I4245" s="379"/>
      <c r="J4245" s="379"/>
      <c r="K4245" s="379"/>
      <c r="L4245" s="379"/>
      <c r="M4245" s="379"/>
      <c r="N4245" s="379"/>
      <c r="O4245" s="379"/>
      <c r="P4245" s="379"/>
      <c r="Q4245" s="379"/>
      <c r="R4245" s="379"/>
      <c r="S4245" s="379"/>
      <c r="T4245" s="379"/>
      <c r="U4245" s="379"/>
      <c r="V4245" s="379"/>
      <c r="W4245" s="379"/>
      <c r="X4245" s="379"/>
      <c r="Y4245" s="379"/>
      <c r="Z4245" s="379"/>
      <c r="AA4245" s="380"/>
      <c r="AB4245" s="379"/>
      <c r="AC4245" s="379"/>
      <c r="AD4245" s="379"/>
      <c r="AE4245" s="381"/>
      <c r="AF4245" s="105"/>
      <c r="AG4245" s="381"/>
      <c r="AH4245" s="381"/>
      <c r="AI4245" s="381"/>
      <c r="AJ4245" s="381"/>
      <c r="AK4245" s="381"/>
      <c r="AL4245" s="381"/>
      <c r="AM4245" s="381"/>
    </row>
    <row r="4246" spans="1:39" x14ac:dyDescent="0.35">
      <c r="A4246" s="379"/>
      <c r="B4246" s="379"/>
      <c r="C4246" s="379"/>
      <c r="D4246" s="379"/>
      <c r="E4246" s="379"/>
      <c r="F4246" s="379"/>
      <c r="G4246" s="379"/>
      <c r="H4246" s="379"/>
      <c r="I4246" s="379"/>
      <c r="J4246" s="379"/>
      <c r="K4246" s="379"/>
      <c r="L4246" s="379"/>
      <c r="M4246" s="379"/>
      <c r="N4246" s="379"/>
      <c r="O4246" s="379"/>
      <c r="P4246" s="379"/>
      <c r="Q4246" s="379"/>
      <c r="R4246" s="379"/>
      <c r="S4246" s="379"/>
      <c r="T4246" s="379"/>
      <c r="U4246" s="379"/>
      <c r="V4246" s="379"/>
      <c r="W4246" s="379"/>
      <c r="X4246" s="379"/>
      <c r="Y4246" s="379"/>
      <c r="Z4246" s="379"/>
      <c r="AA4246" s="380"/>
      <c r="AB4246" s="379"/>
      <c r="AC4246" s="379"/>
      <c r="AD4246" s="379"/>
      <c r="AE4246" s="381"/>
      <c r="AF4246" s="105"/>
      <c r="AG4246" s="381"/>
      <c r="AH4246" s="381"/>
      <c r="AI4246" s="381"/>
      <c r="AJ4246" s="381"/>
      <c r="AK4246" s="381"/>
      <c r="AL4246" s="381"/>
      <c r="AM4246" s="381"/>
    </row>
    <row r="4247" spans="1:39" x14ac:dyDescent="0.35">
      <c r="A4247" s="379"/>
      <c r="B4247" s="379"/>
      <c r="C4247" s="379"/>
      <c r="D4247" s="379"/>
      <c r="E4247" s="379"/>
      <c r="F4247" s="379"/>
      <c r="G4247" s="379"/>
      <c r="H4247" s="379"/>
      <c r="I4247" s="379"/>
      <c r="J4247" s="379"/>
      <c r="K4247" s="379"/>
      <c r="L4247" s="379"/>
      <c r="M4247" s="379"/>
      <c r="N4247" s="379"/>
      <c r="O4247" s="379"/>
      <c r="P4247" s="379"/>
      <c r="Q4247" s="379"/>
      <c r="R4247" s="379"/>
      <c r="S4247" s="379"/>
      <c r="T4247" s="379"/>
      <c r="U4247" s="379"/>
      <c r="V4247" s="379"/>
      <c r="W4247" s="379"/>
      <c r="X4247" s="379"/>
      <c r="Y4247" s="379"/>
      <c r="Z4247" s="379"/>
      <c r="AA4247" s="380"/>
      <c r="AB4247" s="379"/>
      <c r="AC4247" s="379"/>
      <c r="AD4247" s="379"/>
      <c r="AE4247" s="381"/>
      <c r="AF4247" s="105"/>
      <c r="AG4247" s="381"/>
      <c r="AH4247" s="381"/>
      <c r="AI4247" s="381"/>
      <c r="AJ4247" s="381"/>
      <c r="AK4247" s="381"/>
      <c r="AL4247" s="381"/>
      <c r="AM4247" s="381"/>
    </row>
    <row r="4248" spans="1:39" x14ac:dyDescent="0.35">
      <c r="A4248" s="379"/>
      <c r="B4248" s="379"/>
      <c r="C4248" s="379"/>
      <c r="D4248" s="379"/>
      <c r="E4248" s="379"/>
      <c r="F4248" s="379"/>
      <c r="G4248" s="379"/>
      <c r="H4248" s="379"/>
      <c r="I4248" s="379"/>
      <c r="J4248" s="379"/>
      <c r="K4248" s="379"/>
      <c r="L4248" s="379"/>
      <c r="M4248" s="379"/>
      <c r="N4248" s="379"/>
      <c r="O4248" s="379"/>
      <c r="P4248" s="379"/>
      <c r="Q4248" s="379"/>
      <c r="R4248" s="379"/>
      <c r="S4248" s="379"/>
      <c r="T4248" s="379"/>
      <c r="U4248" s="379"/>
      <c r="V4248" s="379"/>
      <c r="W4248" s="379"/>
      <c r="X4248" s="379"/>
      <c r="Y4248" s="379"/>
      <c r="Z4248" s="379"/>
      <c r="AA4248" s="380"/>
      <c r="AB4248" s="379"/>
      <c r="AC4248" s="379"/>
      <c r="AD4248" s="379"/>
      <c r="AE4248" s="381"/>
      <c r="AF4248" s="105"/>
      <c r="AG4248" s="381"/>
      <c r="AH4248" s="381"/>
      <c r="AI4248" s="381"/>
      <c r="AJ4248" s="381"/>
      <c r="AK4248" s="381"/>
      <c r="AL4248" s="381"/>
      <c r="AM4248" s="381"/>
    </row>
    <row r="4249" spans="1:39" x14ac:dyDescent="0.35">
      <c r="A4249" s="379"/>
      <c r="B4249" s="379"/>
      <c r="C4249" s="379"/>
      <c r="D4249" s="379"/>
      <c r="E4249" s="379"/>
      <c r="F4249" s="379"/>
      <c r="G4249" s="379"/>
      <c r="H4249" s="379"/>
      <c r="I4249" s="379"/>
      <c r="J4249" s="379"/>
      <c r="K4249" s="379"/>
      <c r="L4249" s="379"/>
      <c r="M4249" s="379"/>
      <c r="N4249" s="379"/>
      <c r="O4249" s="379"/>
      <c r="P4249" s="379"/>
      <c r="Q4249" s="379"/>
      <c r="R4249" s="379"/>
      <c r="S4249" s="379"/>
      <c r="T4249" s="379"/>
      <c r="U4249" s="379"/>
      <c r="V4249" s="379"/>
      <c r="W4249" s="379"/>
      <c r="X4249" s="379"/>
      <c r="Y4249" s="379"/>
      <c r="Z4249" s="379"/>
      <c r="AA4249" s="380"/>
      <c r="AB4249" s="379"/>
      <c r="AC4249" s="379"/>
      <c r="AD4249" s="379"/>
      <c r="AE4249" s="381"/>
      <c r="AF4249" s="105"/>
      <c r="AG4249" s="381"/>
      <c r="AH4249" s="381"/>
      <c r="AI4249" s="381"/>
      <c r="AJ4249" s="381"/>
      <c r="AK4249" s="381"/>
      <c r="AL4249" s="381"/>
      <c r="AM4249" s="381"/>
    </row>
    <row r="4250" spans="1:39" x14ac:dyDescent="0.35">
      <c r="A4250" s="379"/>
      <c r="B4250" s="379"/>
      <c r="C4250" s="379"/>
      <c r="D4250" s="379"/>
      <c r="E4250" s="379"/>
      <c r="F4250" s="379"/>
      <c r="G4250" s="379"/>
      <c r="H4250" s="379"/>
      <c r="I4250" s="379"/>
      <c r="J4250" s="379"/>
      <c r="K4250" s="379"/>
      <c r="L4250" s="379"/>
      <c r="M4250" s="379"/>
      <c r="N4250" s="379"/>
      <c r="O4250" s="379"/>
      <c r="P4250" s="379"/>
      <c r="Q4250" s="379"/>
      <c r="R4250" s="379"/>
      <c r="S4250" s="379"/>
      <c r="T4250" s="379"/>
      <c r="U4250" s="379"/>
      <c r="V4250" s="379"/>
      <c r="W4250" s="379"/>
      <c r="X4250" s="379"/>
      <c r="Y4250" s="379"/>
      <c r="Z4250" s="379"/>
      <c r="AA4250" s="380"/>
      <c r="AB4250" s="379"/>
      <c r="AC4250" s="379"/>
      <c r="AD4250" s="379"/>
      <c r="AE4250" s="381"/>
      <c r="AF4250" s="105"/>
      <c r="AG4250" s="381"/>
      <c r="AH4250" s="381"/>
      <c r="AI4250" s="381"/>
      <c r="AJ4250" s="381"/>
      <c r="AK4250" s="381"/>
      <c r="AL4250" s="381"/>
      <c r="AM4250" s="381"/>
    </row>
    <row r="4251" spans="1:39" x14ac:dyDescent="0.35">
      <c r="A4251" s="379"/>
      <c r="B4251" s="379"/>
      <c r="C4251" s="379"/>
      <c r="D4251" s="379"/>
      <c r="E4251" s="379"/>
      <c r="F4251" s="379"/>
      <c r="G4251" s="379"/>
      <c r="H4251" s="379"/>
      <c r="I4251" s="379"/>
      <c r="J4251" s="379"/>
      <c r="K4251" s="379"/>
      <c r="L4251" s="379"/>
      <c r="M4251" s="379"/>
      <c r="N4251" s="379"/>
      <c r="O4251" s="379"/>
      <c r="P4251" s="379"/>
      <c r="Q4251" s="379"/>
      <c r="R4251" s="379"/>
      <c r="S4251" s="379"/>
      <c r="T4251" s="379"/>
      <c r="U4251" s="379"/>
      <c r="V4251" s="379"/>
      <c r="W4251" s="379"/>
      <c r="X4251" s="379"/>
      <c r="Y4251" s="379"/>
      <c r="Z4251" s="379"/>
      <c r="AA4251" s="380"/>
      <c r="AB4251" s="379"/>
      <c r="AC4251" s="379"/>
      <c r="AD4251" s="379"/>
      <c r="AE4251" s="381"/>
      <c r="AF4251" s="105"/>
      <c r="AG4251" s="381"/>
      <c r="AH4251" s="381"/>
      <c r="AI4251" s="381"/>
      <c r="AJ4251" s="381"/>
      <c r="AK4251" s="381"/>
      <c r="AL4251" s="381"/>
      <c r="AM4251" s="381"/>
    </row>
    <row r="4252" spans="1:39" x14ac:dyDescent="0.35">
      <c r="A4252" s="379"/>
      <c r="B4252" s="379"/>
      <c r="C4252" s="379"/>
      <c r="D4252" s="379"/>
      <c r="E4252" s="379"/>
      <c r="F4252" s="379"/>
      <c r="G4252" s="379"/>
      <c r="H4252" s="379"/>
      <c r="I4252" s="379"/>
      <c r="J4252" s="379"/>
      <c r="K4252" s="379"/>
      <c r="L4252" s="379"/>
      <c r="M4252" s="379"/>
      <c r="N4252" s="379"/>
      <c r="O4252" s="379"/>
      <c r="P4252" s="379"/>
      <c r="Q4252" s="379"/>
      <c r="R4252" s="379"/>
      <c r="S4252" s="379"/>
      <c r="T4252" s="379"/>
      <c r="U4252" s="379"/>
      <c r="V4252" s="379"/>
      <c r="W4252" s="379"/>
      <c r="X4252" s="379"/>
      <c r="Y4252" s="379"/>
      <c r="Z4252" s="379"/>
      <c r="AA4252" s="380"/>
      <c r="AB4252" s="379"/>
      <c r="AC4252" s="379"/>
      <c r="AD4252" s="379"/>
      <c r="AE4252" s="381"/>
      <c r="AF4252" s="105"/>
      <c r="AG4252" s="381"/>
      <c r="AH4252" s="381"/>
      <c r="AI4252" s="381"/>
      <c r="AJ4252" s="381"/>
      <c r="AK4252" s="381"/>
      <c r="AL4252" s="381"/>
      <c r="AM4252" s="381"/>
    </row>
    <row r="4253" spans="1:39" x14ac:dyDescent="0.35">
      <c r="A4253" s="379"/>
      <c r="B4253" s="379"/>
      <c r="C4253" s="379"/>
      <c r="D4253" s="379"/>
      <c r="E4253" s="379"/>
      <c r="F4253" s="379"/>
      <c r="G4253" s="379"/>
      <c r="H4253" s="379"/>
      <c r="I4253" s="379"/>
      <c r="J4253" s="379"/>
      <c r="K4253" s="379"/>
      <c r="L4253" s="379"/>
      <c r="M4253" s="379"/>
      <c r="N4253" s="379"/>
      <c r="O4253" s="379"/>
      <c r="P4253" s="379"/>
      <c r="Q4253" s="379"/>
      <c r="R4253" s="379"/>
      <c r="S4253" s="379"/>
      <c r="T4253" s="379"/>
      <c r="U4253" s="379"/>
      <c r="V4253" s="379"/>
      <c r="W4253" s="379"/>
      <c r="X4253" s="379"/>
      <c r="Y4253" s="379"/>
      <c r="Z4253" s="379"/>
      <c r="AA4253" s="380"/>
      <c r="AB4253" s="379"/>
      <c r="AC4253" s="379"/>
      <c r="AD4253" s="379"/>
      <c r="AE4253" s="381"/>
      <c r="AF4253" s="105"/>
      <c r="AG4253" s="381"/>
      <c r="AH4253" s="381"/>
      <c r="AI4253" s="381"/>
      <c r="AJ4253" s="381"/>
      <c r="AK4253" s="381"/>
      <c r="AL4253" s="381"/>
      <c r="AM4253" s="381"/>
    </row>
    <row r="4254" spans="1:39" x14ac:dyDescent="0.35">
      <c r="A4254" s="379"/>
      <c r="B4254" s="379"/>
      <c r="C4254" s="379"/>
      <c r="D4254" s="379"/>
      <c r="E4254" s="379"/>
      <c r="F4254" s="379"/>
      <c r="G4254" s="379"/>
      <c r="H4254" s="379"/>
      <c r="I4254" s="379"/>
      <c r="J4254" s="379"/>
      <c r="K4254" s="379"/>
      <c r="L4254" s="379"/>
      <c r="M4254" s="379"/>
      <c r="N4254" s="379"/>
      <c r="O4254" s="379"/>
      <c r="P4254" s="379"/>
      <c r="Q4254" s="379"/>
      <c r="R4254" s="379"/>
      <c r="S4254" s="379"/>
      <c r="T4254" s="379"/>
      <c r="U4254" s="379"/>
      <c r="V4254" s="379"/>
      <c r="W4254" s="379"/>
      <c r="X4254" s="379"/>
      <c r="Y4254" s="379"/>
      <c r="Z4254" s="379"/>
      <c r="AA4254" s="380"/>
      <c r="AB4254" s="379"/>
      <c r="AC4254" s="379"/>
      <c r="AD4254" s="379"/>
      <c r="AE4254" s="381"/>
      <c r="AF4254" s="105"/>
      <c r="AG4254" s="381"/>
      <c r="AH4254" s="381"/>
      <c r="AI4254" s="381"/>
      <c r="AJ4254" s="381"/>
      <c r="AK4254" s="381"/>
      <c r="AL4254" s="381"/>
      <c r="AM4254" s="381"/>
    </row>
    <row r="4255" spans="1:39" x14ac:dyDescent="0.35">
      <c r="A4255" s="379"/>
      <c r="B4255" s="379"/>
      <c r="C4255" s="379"/>
      <c r="D4255" s="379"/>
      <c r="E4255" s="379"/>
      <c r="F4255" s="379"/>
      <c r="G4255" s="379"/>
      <c r="H4255" s="379"/>
      <c r="I4255" s="379"/>
      <c r="J4255" s="379"/>
      <c r="K4255" s="379"/>
      <c r="L4255" s="379"/>
      <c r="M4255" s="379"/>
      <c r="N4255" s="379"/>
      <c r="O4255" s="379"/>
      <c r="P4255" s="379"/>
      <c r="Q4255" s="379"/>
      <c r="R4255" s="379"/>
      <c r="S4255" s="379"/>
      <c r="T4255" s="379"/>
      <c r="U4255" s="379"/>
      <c r="V4255" s="379"/>
      <c r="W4255" s="379"/>
      <c r="X4255" s="379"/>
      <c r="Y4255" s="379"/>
      <c r="Z4255" s="379"/>
      <c r="AA4255" s="380"/>
      <c r="AB4255" s="379"/>
      <c r="AC4255" s="379"/>
      <c r="AD4255" s="379"/>
      <c r="AE4255" s="381"/>
      <c r="AF4255" s="105"/>
      <c r="AG4255" s="381"/>
      <c r="AH4255" s="381"/>
      <c r="AI4255" s="381"/>
      <c r="AJ4255" s="381"/>
      <c r="AK4255" s="381"/>
      <c r="AL4255" s="381"/>
      <c r="AM4255" s="381"/>
    </row>
    <row r="4256" spans="1:39" x14ac:dyDescent="0.35">
      <c r="A4256" s="379"/>
      <c r="B4256" s="379"/>
      <c r="C4256" s="379"/>
      <c r="D4256" s="379"/>
      <c r="E4256" s="379"/>
      <c r="F4256" s="379"/>
      <c r="G4256" s="379"/>
      <c r="H4256" s="379"/>
      <c r="I4256" s="379"/>
      <c r="J4256" s="379"/>
      <c r="K4256" s="379"/>
      <c r="L4256" s="379"/>
      <c r="M4256" s="379"/>
      <c r="N4256" s="379"/>
      <c r="O4256" s="379"/>
      <c r="P4256" s="379"/>
      <c r="Q4256" s="379"/>
      <c r="R4256" s="379"/>
      <c r="S4256" s="379"/>
      <c r="T4256" s="379"/>
      <c r="U4256" s="379"/>
      <c r="V4256" s="379"/>
      <c r="W4256" s="379"/>
      <c r="X4256" s="379"/>
      <c r="Y4256" s="379"/>
      <c r="Z4256" s="379"/>
      <c r="AA4256" s="380"/>
      <c r="AB4256" s="379"/>
      <c r="AC4256" s="379"/>
      <c r="AD4256" s="379"/>
      <c r="AE4256" s="381"/>
      <c r="AF4256" s="105"/>
      <c r="AG4256" s="381"/>
      <c r="AH4256" s="381"/>
      <c r="AI4256" s="381"/>
      <c r="AJ4256" s="381"/>
      <c r="AK4256" s="381"/>
      <c r="AL4256" s="381"/>
      <c r="AM4256" s="381"/>
    </row>
    <row r="4257" spans="1:39" x14ac:dyDescent="0.35">
      <c r="A4257" s="379"/>
      <c r="B4257" s="379"/>
      <c r="C4257" s="379"/>
      <c r="D4257" s="379"/>
      <c r="E4257" s="379"/>
      <c r="F4257" s="379"/>
      <c r="G4257" s="379"/>
      <c r="H4257" s="379"/>
      <c r="I4257" s="379"/>
      <c r="J4257" s="379"/>
      <c r="K4257" s="379"/>
      <c r="L4257" s="379"/>
      <c r="M4257" s="379"/>
      <c r="N4257" s="379"/>
      <c r="O4257" s="379"/>
      <c r="P4257" s="379"/>
      <c r="Q4257" s="379"/>
      <c r="R4257" s="379"/>
      <c r="S4257" s="379"/>
      <c r="T4257" s="379"/>
      <c r="U4257" s="379"/>
      <c r="V4257" s="379"/>
      <c r="W4257" s="379"/>
      <c r="X4257" s="379"/>
      <c r="Y4257" s="379"/>
      <c r="Z4257" s="379"/>
      <c r="AA4257" s="380"/>
      <c r="AB4257" s="379"/>
      <c r="AC4257" s="379"/>
      <c r="AD4257" s="379"/>
      <c r="AE4257" s="381"/>
      <c r="AF4257" s="105"/>
      <c r="AG4257" s="381"/>
      <c r="AH4257" s="381"/>
      <c r="AI4257" s="381"/>
      <c r="AJ4257" s="381"/>
      <c r="AK4257" s="381"/>
      <c r="AL4257" s="381"/>
      <c r="AM4257" s="381"/>
    </row>
    <row r="4258" spans="1:39" x14ac:dyDescent="0.35">
      <c r="A4258" s="379"/>
      <c r="B4258" s="379"/>
      <c r="C4258" s="379"/>
      <c r="D4258" s="379"/>
      <c r="E4258" s="379"/>
      <c r="F4258" s="379"/>
      <c r="G4258" s="379"/>
      <c r="H4258" s="379"/>
      <c r="I4258" s="379"/>
      <c r="J4258" s="379"/>
      <c r="K4258" s="379"/>
      <c r="L4258" s="379"/>
      <c r="M4258" s="379"/>
      <c r="N4258" s="379"/>
      <c r="O4258" s="379"/>
      <c r="P4258" s="379"/>
      <c r="Q4258" s="379"/>
      <c r="R4258" s="379"/>
      <c r="S4258" s="379"/>
      <c r="T4258" s="379"/>
      <c r="U4258" s="379"/>
      <c r="V4258" s="379"/>
      <c r="W4258" s="379"/>
      <c r="X4258" s="379"/>
      <c r="Y4258" s="379"/>
      <c r="Z4258" s="379"/>
      <c r="AA4258" s="380"/>
      <c r="AB4258" s="379"/>
      <c r="AC4258" s="379"/>
      <c r="AD4258" s="379"/>
      <c r="AE4258" s="381"/>
      <c r="AF4258" s="105"/>
      <c r="AG4258" s="381"/>
      <c r="AH4258" s="381"/>
      <c r="AI4258" s="381"/>
      <c r="AJ4258" s="381"/>
      <c r="AK4258" s="381"/>
      <c r="AL4258" s="381"/>
      <c r="AM4258" s="381"/>
    </row>
    <row r="4259" spans="1:39" x14ac:dyDescent="0.35">
      <c r="A4259" s="379"/>
      <c r="B4259" s="379"/>
      <c r="C4259" s="379"/>
      <c r="D4259" s="379"/>
      <c r="E4259" s="379"/>
      <c r="F4259" s="379"/>
      <c r="G4259" s="379"/>
      <c r="H4259" s="379"/>
      <c r="I4259" s="379"/>
      <c r="J4259" s="379"/>
      <c r="K4259" s="379"/>
      <c r="L4259" s="379"/>
      <c r="M4259" s="379"/>
      <c r="N4259" s="379"/>
      <c r="O4259" s="379"/>
      <c r="P4259" s="379"/>
      <c r="Q4259" s="379"/>
      <c r="R4259" s="379"/>
      <c r="S4259" s="379"/>
      <c r="T4259" s="379"/>
      <c r="U4259" s="379"/>
      <c r="V4259" s="379"/>
      <c r="W4259" s="379"/>
      <c r="X4259" s="379"/>
      <c r="Y4259" s="379"/>
      <c r="Z4259" s="379"/>
      <c r="AA4259" s="380"/>
      <c r="AB4259" s="379"/>
      <c r="AC4259" s="379"/>
      <c r="AD4259" s="379"/>
      <c r="AE4259" s="381"/>
      <c r="AF4259" s="105"/>
      <c r="AG4259" s="381"/>
      <c r="AH4259" s="381"/>
      <c r="AI4259" s="381"/>
      <c r="AJ4259" s="381"/>
      <c r="AK4259" s="381"/>
      <c r="AL4259" s="381"/>
      <c r="AM4259" s="381"/>
    </row>
    <row r="4260" spans="1:39" x14ac:dyDescent="0.35">
      <c r="A4260" s="379"/>
      <c r="B4260" s="379"/>
      <c r="C4260" s="379"/>
      <c r="D4260" s="379"/>
      <c r="E4260" s="379"/>
      <c r="F4260" s="379"/>
      <c r="G4260" s="379"/>
      <c r="H4260" s="379"/>
      <c r="I4260" s="379"/>
      <c r="J4260" s="379"/>
      <c r="K4260" s="379"/>
      <c r="L4260" s="379"/>
      <c r="M4260" s="379"/>
      <c r="N4260" s="379"/>
      <c r="O4260" s="379"/>
      <c r="P4260" s="379"/>
      <c r="Q4260" s="379"/>
      <c r="R4260" s="379"/>
      <c r="S4260" s="379"/>
      <c r="T4260" s="379"/>
      <c r="U4260" s="379"/>
      <c r="V4260" s="379"/>
      <c r="W4260" s="379"/>
      <c r="X4260" s="379"/>
      <c r="Y4260" s="379"/>
      <c r="Z4260" s="379"/>
      <c r="AA4260" s="380"/>
      <c r="AB4260" s="379"/>
      <c r="AC4260" s="379"/>
      <c r="AD4260" s="379"/>
      <c r="AE4260" s="381"/>
      <c r="AF4260" s="105"/>
      <c r="AG4260" s="381"/>
      <c r="AH4260" s="381"/>
      <c r="AI4260" s="381"/>
      <c r="AJ4260" s="381"/>
      <c r="AK4260" s="381"/>
      <c r="AL4260" s="381"/>
      <c r="AM4260" s="381"/>
    </row>
    <row r="4261" spans="1:39" x14ac:dyDescent="0.35">
      <c r="A4261" s="379"/>
      <c r="B4261" s="379"/>
      <c r="C4261" s="379"/>
      <c r="D4261" s="379"/>
      <c r="E4261" s="379"/>
      <c r="F4261" s="379"/>
      <c r="G4261" s="379"/>
      <c r="H4261" s="379"/>
      <c r="I4261" s="379"/>
      <c r="J4261" s="379"/>
      <c r="K4261" s="379"/>
      <c r="L4261" s="379"/>
      <c r="M4261" s="379"/>
      <c r="N4261" s="379"/>
      <c r="O4261" s="379"/>
      <c r="P4261" s="379"/>
      <c r="Q4261" s="379"/>
      <c r="R4261" s="379"/>
      <c r="S4261" s="379"/>
      <c r="T4261" s="379"/>
      <c r="U4261" s="379"/>
      <c r="V4261" s="379"/>
      <c r="W4261" s="379"/>
      <c r="X4261" s="379"/>
      <c r="Y4261" s="379"/>
      <c r="Z4261" s="379"/>
      <c r="AA4261" s="380"/>
      <c r="AB4261" s="379"/>
      <c r="AC4261" s="379"/>
      <c r="AD4261" s="379"/>
      <c r="AE4261" s="381"/>
      <c r="AF4261" s="105"/>
      <c r="AG4261" s="381"/>
      <c r="AH4261" s="381"/>
      <c r="AI4261" s="381"/>
      <c r="AJ4261" s="381"/>
      <c r="AK4261" s="381"/>
      <c r="AL4261" s="381"/>
      <c r="AM4261" s="381"/>
    </row>
    <row r="4262" spans="1:39" x14ac:dyDescent="0.35">
      <c r="A4262" s="379"/>
      <c r="B4262" s="379"/>
      <c r="C4262" s="379"/>
      <c r="D4262" s="379"/>
      <c r="E4262" s="379"/>
      <c r="F4262" s="379"/>
      <c r="G4262" s="379"/>
      <c r="H4262" s="379"/>
      <c r="I4262" s="379"/>
      <c r="J4262" s="379"/>
      <c r="K4262" s="379"/>
      <c r="L4262" s="379"/>
      <c r="M4262" s="379"/>
      <c r="N4262" s="379"/>
      <c r="O4262" s="379"/>
      <c r="P4262" s="379"/>
      <c r="Q4262" s="379"/>
      <c r="R4262" s="379"/>
      <c r="S4262" s="379"/>
      <c r="T4262" s="379"/>
      <c r="U4262" s="379"/>
      <c r="V4262" s="379"/>
      <c r="W4262" s="379"/>
      <c r="X4262" s="379"/>
      <c r="Y4262" s="379"/>
      <c r="Z4262" s="379"/>
      <c r="AA4262" s="380"/>
      <c r="AB4262" s="379"/>
      <c r="AC4262" s="379"/>
      <c r="AD4262" s="379"/>
      <c r="AE4262" s="381"/>
      <c r="AF4262" s="105"/>
      <c r="AG4262" s="381"/>
      <c r="AH4262" s="381"/>
      <c r="AI4262" s="381"/>
      <c r="AJ4262" s="381"/>
      <c r="AK4262" s="381"/>
      <c r="AL4262" s="381"/>
      <c r="AM4262" s="381"/>
    </row>
    <row r="4263" spans="1:39" x14ac:dyDescent="0.35">
      <c r="A4263" s="379"/>
      <c r="B4263" s="379"/>
      <c r="C4263" s="379"/>
      <c r="D4263" s="379"/>
      <c r="E4263" s="379"/>
      <c r="F4263" s="379"/>
      <c r="G4263" s="379"/>
      <c r="H4263" s="379"/>
      <c r="I4263" s="379"/>
      <c r="J4263" s="379"/>
      <c r="K4263" s="379"/>
      <c r="L4263" s="379"/>
      <c r="M4263" s="379"/>
      <c r="N4263" s="379"/>
      <c r="O4263" s="379"/>
      <c r="P4263" s="379"/>
      <c r="Q4263" s="379"/>
      <c r="R4263" s="379"/>
      <c r="S4263" s="379"/>
      <c r="T4263" s="379"/>
      <c r="U4263" s="379"/>
      <c r="V4263" s="379"/>
      <c r="W4263" s="379"/>
      <c r="X4263" s="379"/>
      <c r="Y4263" s="379"/>
      <c r="Z4263" s="379"/>
      <c r="AA4263" s="380"/>
      <c r="AB4263" s="379"/>
      <c r="AC4263" s="379"/>
      <c r="AD4263" s="379"/>
      <c r="AE4263" s="381"/>
      <c r="AF4263" s="105"/>
      <c r="AG4263" s="381"/>
      <c r="AH4263" s="381"/>
      <c r="AI4263" s="381"/>
      <c r="AJ4263" s="381"/>
      <c r="AK4263" s="381"/>
      <c r="AL4263" s="381"/>
      <c r="AM4263" s="381"/>
    </row>
    <row r="4264" spans="1:39" x14ac:dyDescent="0.35">
      <c r="A4264" s="379"/>
      <c r="B4264" s="379"/>
      <c r="C4264" s="379"/>
      <c r="D4264" s="379"/>
      <c r="E4264" s="379"/>
      <c r="F4264" s="379"/>
      <c r="G4264" s="379"/>
      <c r="H4264" s="379"/>
      <c r="I4264" s="379"/>
      <c r="J4264" s="379"/>
      <c r="K4264" s="379"/>
      <c r="L4264" s="379"/>
      <c r="M4264" s="379"/>
      <c r="N4264" s="379"/>
      <c r="O4264" s="379"/>
      <c r="P4264" s="379"/>
      <c r="Q4264" s="379"/>
      <c r="R4264" s="379"/>
      <c r="S4264" s="379"/>
      <c r="T4264" s="379"/>
      <c r="U4264" s="379"/>
      <c r="V4264" s="379"/>
      <c r="W4264" s="379"/>
      <c r="X4264" s="379"/>
      <c r="Y4264" s="379"/>
      <c r="Z4264" s="379"/>
      <c r="AA4264" s="380"/>
      <c r="AB4264" s="379"/>
      <c r="AC4264" s="379"/>
      <c r="AD4264" s="379"/>
      <c r="AE4264" s="381"/>
      <c r="AF4264" s="105"/>
      <c r="AG4264" s="381"/>
      <c r="AH4264" s="381"/>
      <c r="AI4264" s="381"/>
      <c r="AJ4264" s="381"/>
      <c r="AK4264" s="381"/>
      <c r="AL4264" s="381"/>
      <c r="AM4264" s="381"/>
    </row>
    <row r="4265" spans="1:39" x14ac:dyDescent="0.35">
      <c r="A4265" s="379"/>
      <c r="B4265" s="379"/>
      <c r="C4265" s="379"/>
      <c r="D4265" s="379"/>
      <c r="E4265" s="379"/>
      <c r="F4265" s="379"/>
      <c r="G4265" s="379"/>
      <c r="H4265" s="379"/>
      <c r="I4265" s="379"/>
      <c r="J4265" s="379"/>
      <c r="K4265" s="379"/>
      <c r="L4265" s="379"/>
      <c r="M4265" s="379"/>
      <c r="N4265" s="379"/>
      <c r="O4265" s="379"/>
      <c r="P4265" s="379"/>
      <c r="Q4265" s="379"/>
      <c r="R4265" s="379"/>
      <c r="S4265" s="379"/>
      <c r="T4265" s="379"/>
      <c r="U4265" s="379"/>
      <c r="V4265" s="379"/>
      <c r="W4265" s="379"/>
      <c r="X4265" s="379"/>
      <c r="Y4265" s="379"/>
      <c r="Z4265" s="379"/>
      <c r="AA4265" s="380"/>
      <c r="AB4265" s="379"/>
      <c r="AC4265" s="379"/>
      <c r="AD4265" s="379"/>
      <c r="AE4265" s="381"/>
      <c r="AF4265" s="105"/>
      <c r="AG4265" s="381"/>
      <c r="AH4265" s="381"/>
      <c r="AI4265" s="381"/>
      <c r="AJ4265" s="381"/>
      <c r="AK4265" s="381"/>
      <c r="AL4265" s="381"/>
      <c r="AM4265" s="381"/>
    </row>
    <row r="4266" spans="1:39" x14ac:dyDescent="0.35">
      <c r="A4266" s="379"/>
      <c r="B4266" s="379"/>
      <c r="C4266" s="379"/>
      <c r="D4266" s="379"/>
      <c r="E4266" s="379"/>
      <c r="F4266" s="379"/>
      <c r="G4266" s="379"/>
      <c r="H4266" s="379"/>
      <c r="I4266" s="379"/>
      <c r="J4266" s="379"/>
      <c r="K4266" s="379"/>
      <c r="L4266" s="379"/>
      <c r="M4266" s="379"/>
      <c r="N4266" s="379"/>
      <c r="O4266" s="379"/>
      <c r="P4266" s="379"/>
      <c r="Q4266" s="379"/>
      <c r="R4266" s="379"/>
      <c r="S4266" s="379"/>
      <c r="T4266" s="379"/>
      <c r="U4266" s="379"/>
      <c r="V4266" s="379"/>
      <c r="W4266" s="379"/>
      <c r="X4266" s="379"/>
      <c r="Y4266" s="379"/>
      <c r="Z4266" s="379"/>
      <c r="AA4266" s="380"/>
      <c r="AB4266" s="379"/>
      <c r="AC4266" s="379"/>
      <c r="AD4266" s="379"/>
      <c r="AE4266" s="381"/>
      <c r="AF4266" s="105"/>
      <c r="AG4266" s="381"/>
      <c r="AH4266" s="381"/>
      <c r="AI4266" s="381"/>
      <c r="AJ4266" s="381"/>
      <c r="AK4266" s="381"/>
      <c r="AL4266" s="381"/>
      <c r="AM4266" s="381"/>
    </row>
    <row r="4267" spans="1:39" x14ac:dyDescent="0.35">
      <c r="A4267" s="379"/>
      <c r="B4267" s="379"/>
      <c r="C4267" s="379"/>
      <c r="D4267" s="379"/>
      <c r="E4267" s="379"/>
      <c r="F4267" s="379"/>
      <c r="G4267" s="379"/>
      <c r="H4267" s="379"/>
      <c r="I4267" s="379"/>
      <c r="J4267" s="379"/>
      <c r="K4267" s="379"/>
      <c r="L4267" s="379"/>
      <c r="M4267" s="379"/>
      <c r="N4267" s="379"/>
      <c r="O4267" s="379"/>
      <c r="P4267" s="379"/>
      <c r="Q4267" s="379"/>
      <c r="R4267" s="379"/>
      <c r="S4267" s="379"/>
      <c r="T4267" s="379"/>
      <c r="U4267" s="379"/>
      <c r="V4267" s="379"/>
      <c r="W4267" s="379"/>
      <c r="X4267" s="379"/>
      <c r="Y4267" s="379"/>
      <c r="Z4267" s="379"/>
      <c r="AA4267" s="380"/>
      <c r="AB4267" s="379"/>
      <c r="AC4267" s="379"/>
      <c r="AD4267" s="379"/>
      <c r="AE4267" s="381"/>
      <c r="AF4267" s="105"/>
      <c r="AG4267" s="381"/>
      <c r="AH4267" s="381"/>
      <c r="AI4267" s="381"/>
      <c r="AJ4267" s="381"/>
      <c r="AK4267" s="381"/>
      <c r="AL4267" s="381"/>
      <c r="AM4267" s="381"/>
    </row>
    <row r="4268" spans="1:39" x14ac:dyDescent="0.35">
      <c r="A4268" s="379"/>
      <c r="B4268" s="379"/>
      <c r="C4268" s="379"/>
      <c r="D4268" s="379"/>
      <c r="E4268" s="379"/>
      <c r="F4268" s="379"/>
      <c r="G4268" s="379"/>
      <c r="H4268" s="379"/>
      <c r="I4268" s="379"/>
      <c r="J4268" s="379"/>
      <c r="K4268" s="379"/>
      <c r="L4268" s="379"/>
      <c r="M4268" s="379"/>
      <c r="N4268" s="379"/>
      <c r="O4268" s="379"/>
      <c r="P4268" s="379"/>
      <c r="Q4268" s="379"/>
      <c r="R4268" s="379"/>
      <c r="S4268" s="379"/>
      <c r="T4268" s="379"/>
      <c r="U4268" s="379"/>
      <c r="V4268" s="379"/>
      <c r="W4268" s="379"/>
      <c r="X4268" s="379"/>
      <c r="Y4268" s="379"/>
      <c r="Z4268" s="379"/>
      <c r="AA4268" s="380"/>
      <c r="AB4268" s="379"/>
      <c r="AC4268" s="379"/>
      <c r="AD4268" s="379"/>
      <c r="AE4268" s="381"/>
      <c r="AF4268" s="105"/>
      <c r="AG4268" s="381"/>
      <c r="AH4268" s="381"/>
      <c r="AI4268" s="381"/>
      <c r="AJ4268" s="381"/>
      <c r="AK4268" s="381"/>
      <c r="AL4268" s="381"/>
      <c r="AM4268" s="381"/>
    </row>
    <row r="4269" spans="1:39" x14ac:dyDescent="0.35">
      <c r="A4269" s="379"/>
      <c r="B4269" s="379"/>
      <c r="C4269" s="379"/>
      <c r="D4269" s="379"/>
      <c r="E4269" s="379"/>
      <c r="F4269" s="379"/>
      <c r="G4269" s="379"/>
      <c r="H4269" s="379"/>
      <c r="I4269" s="379"/>
      <c r="J4269" s="379"/>
      <c r="K4269" s="379"/>
      <c r="L4269" s="379"/>
      <c r="M4269" s="379"/>
      <c r="N4269" s="379"/>
      <c r="O4269" s="379"/>
      <c r="P4269" s="379"/>
      <c r="Q4269" s="379"/>
      <c r="R4269" s="379"/>
      <c r="S4269" s="379"/>
      <c r="T4269" s="379"/>
      <c r="U4269" s="379"/>
      <c r="V4269" s="379"/>
      <c r="W4269" s="379"/>
      <c r="X4269" s="379"/>
      <c r="Y4269" s="379"/>
      <c r="Z4269" s="379"/>
      <c r="AA4269" s="380"/>
      <c r="AB4269" s="379"/>
      <c r="AC4269" s="379"/>
      <c r="AD4269" s="379"/>
      <c r="AE4269" s="381"/>
      <c r="AF4269" s="105"/>
      <c r="AG4269" s="381"/>
      <c r="AH4269" s="381"/>
      <c r="AI4269" s="381"/>
      <c r="AJ4269" s="381"/>
      <c r="AK4269" s="381"/>
      <c r="AL4269" s="381"/>
      <c r="AM4269" s="381"/>
    </row>
    <row r="4270" spans="1:39" x14ac:dyDescent="0.35">
      <c r="A4270" s="379"/>
      <c r="B4270" s="379"/>
      <c r="C4270" s="379"/>
      <c r="D4270" s="379"/>
      <c r="E4270" s="379"/>
      <c r="F4270" s="379"/>
      <c r="G4270" s="379"/>
      <c r="H4270" s="379"/>
      <c r="I4270" s="379"/>
      <c r="J4270" s="379"/>
      <c r="K4270" s="379"/>
      <c r="L4270" s="379"/>
      <c r="M4270" s="379"/>
      <c r="N4270" s="379"/>
      <c r="O4270" s="379"/>
      <c r="P4270" s="379"/>
      <c r="Q4270" s="379"/>
      <c r="R4270" s="379"/>
      <c r="S4270" s="379"/>
      <c r="T4270" s="379"/>
      <c r="U4270" s="379"/>
      <c r="V4270" s="379"/>
      <c r="W4270" s="379"/>
      <c r="X4270" s="379"/>
      <c r="Y4270" s="379"/>
      <c r="Z4270" s="379"/>
      <c r="AA4270" s="380"/>
      <c r="AB4270" s="379"/>
      <c r="AC4270" s="379"/>
      <c r="AD4270" s="379"/>
      <c r="AE4270" s="381"/>
      <c r="AF4270" s="105"/>
      <c r="AG4270" s="381"/>
      <c r="AH4270" s="381"/>
      <c r="AI4270" s="381"/>
      <c r="AJ4270" s="381"/>
      <c r="AK4270" s="381"/>
      <c r="AL4270" s="381"/>
      <c r="AM4270" s="381"/>
    </row>
    <row r="4271" spans="1:39" x14ac:dyDescent="0.35">
      <c r="A4271" s="379"/>
      <c r="B4271" s="379"/>
      <c r="C4271" s="379"/>
      <c r="D4271" s="379"/>
      <c r="E4271" s="379"/>
      <c r="F4271" s="379"/>
      <c r="G4271" s="379"/>
      <c r="H4271" s="379"/>
      <c r="I4271" s="379"/>
      <c r="J4271" s="379"/>
      <c r="K4271" s="379"/>
      <c r="L4271" s="379"/>
      <c r="M4271" s="379"/>
      <c r="N4271" s="379"/>
      <c r="O4271" s="379"/>
      <c r="P4271" s="379"/>
      <c r="Q4271" s="379"/>
      <c r="R4271" s="379"/>
      <c r="S4271" s="379"/>
      <c r="T4271" s="379"/>
      <c r="U4271" s="379"/>
      <c r="V4271" s="379"/>
      <c r="W4271" s="379"/>
      <c r="X4271" s="379"/>
      <c r="Y4271" s="379"/>
      <c r="Z4271" s="379"/>
      <c r="AA4271" s="380"/>
      <c r="AB4271" s="379"/>
      <c r="AC4271" s="379"/>
      <c r="AD4271" s="379"/>
      <c r="AE4271" s="381"/>
      <c r="AF4271" s="105"/>
      <c r="AG4271" s="381"/>
      <c r="AH4271" s="381"/>
      <c r="AI4271" s="381"/>
      <c r="AJ4271" s="381"/>
      <c r="AK4271" s="381"/>
      <c r="AL4271" s="381"/>
      <c r="AM4271" s="381"/>
    </row>
    <row r="4272" spans="1:39" x14ac:dyDescent="0.35">
      <c r="A4272" s="379"/>
      <c r="B4272" s="379"/>
      <c r="C4272" s="379"/>
      <c r="D4272" s="379"/>
      <c r="E4272" s="379"/>
      <c r="F4272" s="379"/>
      <c r="G4272" s="379"/>
      <c r="H4272" s="379"/>
      <c r="I4272" s="379"/>
      <c r="J4272" s="379"/>
      <c r="K4272" s="379"/>
      <c r="L4272" s="379"/>
      <c r="M4272" s="379"/>
      <c r="N4272" s="379"/>
      <c r="O4272" s="379"/>
      <c r="P4272" s="379"/>
      <c r="Q4272" s="379"/>
      <c r="R4272" s="379"/>
      <c r="S4272" s="379"/>
      <c r="T4272" s="379"/>
      <c r="U4272" s="379"/>
      <c r="V4272" s="379"/>
      <c r="W4272" s="379"/>
      <c r="X4272" s="379"/>
      <c r="Y4272" s="379"/>
      <c r="Z4272" s="379"/>
      <c r="AA4272" s="380"/>
      <c r="AB4272" s="379"/>
      <c r="AC4272" s="379"/>
      <c r="AD4272" s="379"/>
      <c r="AE4272" s="381"/>
      <c r="AF4272" s="105"/>
      <c r="AG4272" s="381"/>
      <c r="AH4272" s="381"/>
      <c r="AI4272" s="381"/>
      <c r="AJ4272" s="381"/>
      <c r="AK4272" s="381"/>
      <c r="AL4272" s="381"/>
      <c r="AM4272" s="381"/>
    </row>
    <row r="4273" spans="1:39" x14ac:dyDescent="0.35">
      <c r="A4273" s="379"/>
      <c r="B4273" s="379"/>
      <c r="C4273" s="379"/>
      <c r="D4273" s="379"/>
      <c r="E4273" s="379"/>
      <c r="F4273" s="379"/>
      <c r="G4273" s="379"/>
      <c r="H4273" s="379"/>
      <c r="I4273" s="379"/>
      <c r="J4273" s="379"/>
      <c r="K4273" s="379"/>
      <c r="L4273" s="379"/>
      <c r="M4273" s="379"/>
      <c r="N4273" s="379"/>
      <c r="O4273" s="379"/>
      <c r="P4273" s="379"/>
      <c r="Q4273" s="379"/>
      <c r="R4273" s="379"/>
      <c r="S4273" s="379"/>
      <c r="T4273" s="379"/>
      <c r="U4273" s="379"/>
      <c r="V4273" s="379"/>
      <c r="W4273" s="379"/>
      <c r="X4273" s="379"/>
      <c r="Y4273" s="379"/>
      <c r="Z4273" s="379"/>
      <c r="AA4273" s="380"/>
      <c r="AB4273" s="379"/>
      <c r="AC4273" s="379"/>
      <c r="AD4273" s="379"/>
      <c r="AE4273" s="381"/>
      <c r="AF4273" s="105"/>
      <c r="AG4273" s="381"/>
      <c r="AH4273" s="381"/>
      <c r="AI4273" s="381"/>
      <c r="AJ4273" s="381"/>
      <c r="AK4273" s="381"/>
      <c r="AL4273" s="381"/>
      <c r="AM4273" s="381"/>
    </row>
    <row r="4274" spans="1:39" x14ac:dyDescent="0.35">
      <c r="A4274" s="379"/>
      <c r="B4274" s="379"/>
      <c r="C4274" s="379"/>
      <c r="D4274" s="379"/>
      <c r="E4274" s="379"/>
      <c r="F4274" s="379"/>
      <c r="G4274" s="379"/>
      <c r="H4274" s="379"/>
      <c r="I4274" s="379"/>
      <c r="J4274" s="379"/>
      <c r="K4274" s="379"/>
      <c r="L4274" s="379"/>
      <c r="M4274" s="379"/>
      <c r="N4274" s="379"/>
      <c r="O4274" s="379"/>
      <c r="P4274" s="379"/>
      <c r="Q4274" s="379"/>
      <c r="R4274" s="379"/>
      <c r="S4274" s="379"/>
      <c r="T4274" s="379"/>
      <c r="U4274" s="379"/>
      <c r="V4274" s="379"/>
      <c r="W4274" s="379"/>
      <c r="X4274" s="379"/>
      <c r="Y4274" s="379"/>
      <c r="Z4274" s="379"/>
      <c r="AA4274" s="380"/>
      <c r="AB4274" s="379"/>
      <c r="AC4274" s="379"/>
      <c r="AD4274" s="379"/>
      <c r="AE4274" s="381"/>
      <c r="AF4274" s="105"/>
      <c r="AG4274" s="381"/>
      <c r="AH4274" s="381"/>
      <c r="AI4274" s="381"/>
      <c r="AJ4274" s="381"/>
      <c r="AK4274" s="381"/>
      <c r="AL4274" s="381"/>
      <c r="AM4274" s="381"/>
    </row>
    <row r="4275" spans="1:39" x14ac:dyDescent="0.35">
      <c r="A4275" s="379"/>
      <c r="B4275" s="379"/>
      <c r="C4275" s="379"/>
      <c r="D4275" s="379"/>
      <c r="E4275" s="379"/>
      <c r="F4275" s="379"/>
      <c r="G4275" s="379"/>
      <c r="H4275" s="379"/>
      <c r="I4275" s="379"/>
      <c r="J4275" s="379"/>
      <c r="K4275" s="379"/>
      <c r="L4275" s="379"/>
      <c r="M4275" s="379"/>
      <c r="N4275" s="379"/>
      <c r="O4275" s="379"/>
      <c r="P4275" s="379"/>
      <c r="Q4275" s="379"/>
      <c r="R4275" s="379"/>
      <c r="S4275" s="379"/>
      <c r="T4275" s="379"/>
      <c r="U4275" s="379"/>
      <c r="V4275" s="379"/>
      <c r="W4275" s="379"/>
      <c r="X4275" s="379"/>
      <c r="Y4275" s="379"/>
      <c r="Z4275" s="379"/>
      <c r="AA4275" s="380"/>
      <c r="AB4275" s="379"/>
      <c r="AC4275" s="379"/>
      <c r="AD4275" s="379"/>
      <c r="AE4275" s="381"/>
      <c r="AF4275" s="105"/>
      <c r="AG4275" s="381"/>
      <c r="AH4275" s="381"/>
      <c r="AI4275" s="381"/>
      <c r="AJ4275" s="381"/>
      <c r="AK4275" s="381"/>
      <c r="AL4275" s="381"/>
      <c r="AM4275" s="381"/>
    </row>
    <row r="4276" spans="1:39" x14ac:dyDescent="0.35">
      <c r="A4276" s="379"/>
      <c r="B4276" s="379"/>
      <c r="C4276" s="379"/>
      <c r="D4276" s="379"/>
      <c r="E4276" s="379"/>
      <c r="F4276" s="379"/>
      <c r="G4276" s="379"/>
      <c r="H4276" s="379"/>
      <c r="I4276" s="379"/>
      <c r="J4276" s="379"/>
      <c r="K4276" s="379"/>
      <c r="L4276" s="379"/>
      <c r="M4276" s="379"/>
      <c r="N4276" s="379"/>
      <c r="O4276" s="379"/>
      <c r="P4276" s="379"/>
      <c r="Q4276" s="379"/>
      <c r="R4276" s="379"/>
      <c r="S4276" s="379"/>
      <c r="T4276" s="379"/>
      <c r="U4276" s="379"/>
      <c r="V4276" s="379"/>
      <c r="W4276" s="379"/>
      <c r="X4276" s="379"/>
      <c r="Y4276" s="379"/>
      <c r="Z4276" s="379"/>
      <c r="AA4276" s="380"/>
      <c r="AB4276" s="379"/>
      <c r="AC4276" s="379"/>
      <c r="AD4276" s="379"/>
      <c r="AE4276" s="381"/>
      <c r="AF4276" s="105"/>
      <c r="AG4276" s="381"/>
      <c r="AH4276" s="381"/>
      <c r="AI4276" s="381"/>
      <c r="AJ4276" s="381"/>
      <c r="AK4276" s="381"/>
      <c r="AL4276" s="381"/>
      <c r="AM4276" s="381"/>
    </row>
    <row r="4277" spans="1:39" x14ac:dyDescent="0.35">
      <c r="A4277" s="379"/>
      <c r="B4277" s="379"/>
      <c r="C4277" s="379"/>
      <c r="D4277" s="379"/>
      <c r="E4277" s="379"/>
      <c r="F4277" s="379"/>
      <c r="G4277" s="379"/>
      <c r="H4277" s="379"/>
      <c r="I4277" s="379"/>
      <c r="J4277" s="379"/>
      <c r="K4277" s="379"/>
      <c r="L4277" s="379"/>
      <c r="M4277" s="379"/>
      <c r="N4277" s="379"/>
      <c r="O4277" s="379"/>
      <c r="P4277" s="379"/>
      <c r="Q4277" s="379"/>
      <c r="R4277" s="379"/>
      <c r="S4277" s="379"/>
      <c r="T4277" s="379"/>
      <c r="U4277" s="379"/>
      <c r="V4277" s="379"/>
      <c r="W4277" s="379"/>
      <c r="X4277" s="379"/>
      <c r="Y4277" s="379"/>
      <c r="Z4277" s="379"/>
      <c r="AA4277" s="380"/>
      <c r="AB4277" s="379"/>
      <c r="AC4277" s="379"/>
      <c r="AD4277" s="379"/>
      <c r="AE4277" s="381"/>
      <c r="AF4277" s="105"/>
      <c r="AG4277" s="381"/>
      <c r="AH4277" s="381"/>
      <c r="AI4277" s="381"/>
      <c r="AJ4277" s="381"/>
      <c r="AK4277" s="381"/>
      <c r="AL4277" s="381"/>
      <c r="AM4277" s="381"/>
    </row>
    <row r="4278" spans="1:39" x14ac:dyDescent="0.35">
      <c r="A4278" s="379"/>
      <c r="B4278" s="379"/>
      <c r="C4278" s="379"/>
      <c r="D4278" s="379"/>
      <c r="E4278" s="379"/>
      <c r="F4278" s="379"/>
      <c r="G4278" s="379"/>
      <c r="H4278" s="379"/>
      <c r="I4278" s="379"/>
      <c r="J4278" s="379"/>
      <c r="K4278" s="379"/>
      <c r="L4278" s="379"/>
      <c r="M4278" s="379"/>
      <c r="N4278" s="379"/>
      <c r="O4278" s="379"/>
      <c r="P4278" s="379"/>
      <c r="Q4278" s="379"/>
      <c r="R4278" s="379"/>
      <c r="S4278" s="379"/>
      <c r="T4278" s="379"/>
      <c r="U4278" s="379"/>
      <c r="V4278" s="379"/>
      <c r="W4278" s="379"/>
      <c r="X4278" s="379"/>
      <c r="Y4278" s="379"/>
      <c r="Z4278" s="379"/>
      <c r="AA4278" s="380"/>
      <c r="AB4278" s="379"/>
      <c r="AC4278" s="379"/>
      <c r="AD4278" s="379"/>
      <c r="AE4278" s="381"/>
      <c r="AF4278" s="105"/>
      <c r="AG4278" s="381"/>
      <c r="AH4278" s="381"/>
      <c r="AI4278" s="381"/>
      <c r="AJ4278" s="381"/>
      <c r="AK4278" s="381"/>
      <c r="AL4278" s="381"/>
      <c r="AM4278" s="381"/>
    </row>
    <row r="4279" spans="1:39" x14ac:dyDescent="0.35">
      <c r="A4279" s="379"/>
      <c r="B4279" s="379"/>
      <c r="C4279" s="379"/>
      <c r="D4279" s="379"/>
      <c r="E4279" s="379"/>
      <c r="F4279" s="379"/>
      <c r="G4279" s="379"/>
      <c r="H4279" s="379"/>
      <c r="I4279" s="379"/>
      <c r="J4279" s="379"/>
      <c r="K4279" s="379"/>
      <c r="L4279" s="379"/>
      <c r="M4279" s="379"/>
      <c r="N4279" s="379"/>
      <c r="O4279" s="379"/>
      <c r="P4279" s="379"/>
      <c r="Q4279" s="379"/>
      <c r="R4279" s="379"/>
      <c r="S4279" s="379"/>
      <c r="T4279" s="379"/>
      <c r="U4279" s="379"/>
      <c r="V4279" s="379"/>
      <c r="W4279" s="379"/>
      <c r="X4279" s="379"/>
      <c r="Y4279" s="379"/>
      <c r="Z4279" s="379"/>
      <c r="AA4279" s="380"/>
      <c r="AB4279" s="379"/>
      <c r="AC4279" s="379"/>
      <c r="AD4279" s="379"/>
      <c r="AE4279" s="381"/>
      <c r="AF4279" s="105"/>
      <c r="AG4279" s="381"/>
      <c r="AH4279" s="381"/>
      <c r="AI4279" s="381"/>
      <c r="AJ4279" s="381"/>
      <c r="AK4279" s="381"/>
      <c r="AL4279" s="381"/>
      <c r="AM4279" s="381"/>
    </row>
    <row r="4280" spans="1:39" x14ac:dyDescent="0.35">
      <c r="A4280" s="379"/>
      <c r="B4280" s="379"/>
      <c r="C4280" s="379"/>
      <c r="D4280" s="379"/>
      <c r="E4280" s="379"/>
      <c r="F4280" s="379"/>
      <c r="G4280" s="379"/>
      <c r="H4280" s="379"/>
      <c r="I4280" s="379"/>
      <c r="J4280" s="379"/>
      <c r="K4280" s="379"/>
      <c r="L4280" s="379"/>
      <c r="M4280" s="379"/>
      <c r="N4280" s="379"/>
      <c r="O4280" s="379"/>
      <c r="P4280" s="379"/>
      <c r="Q4280" s="379"/>
      <c r="R4280" s="379"/>
      <c r="S4280" s="379"/>
      <c r="T4280" s="379"/>
      <c r="U4280" s="379"/>
      <c r="V4280" s="379"/>
      <c r="W4280" s="379"/>
      <c r="X4280" s="379"/>
      <c r="Y4280" s="379"/>
      <c r="Z4280" s="379"/>
      <c r="AA4280" s="380"/>
      <c r="AB4280" s="379"/>
      <c r="AC4280" s="379"/>
      <c r="AD4280" s="379"/>
      <c r="AE4280" s="381"/>
      <c r="AF4280" s="105"/>
      <c r="AG4280" s="381"/>
      <c r="AH4280" s="381"/>
      <c r="AI4280" s="381"/>
      <c r="AJ4280" s="381"/>
      <c r="AK4280" s="381"/>
      <c r="AL4280" s="381"/>
      <c r="AM4280" s="381"/>
    </row>
    <row r="4281" spans="1:39" x14ac:dyDescent="0.35">
      <c r="A4281" s="379"/>
      <c r="B4281" s="379"/>
      <c r="C4281" s="379"/>
      <c r="D4281" s="379"/>
      <c r="E4281" s="379"/>
      <c r="F4281" s="379"/>
      <c r="G4281" s="379"/>
      <c r="H4281" s="379"/>
      <c r="I4281" s="379"/>
      <c r="J4281" s="379"/>
      <c r="K4281" s="379"/>
      <c r="L4281" s="379"/>
      <c r="M4281" s="379"/>
      <c r="N4281" s="379"/>
      <c r="O4281" s="379"/>
      <c r="P4281" s="379"/>
      <c r="Q4281" s="379"/>
      <c r="R4281" s="379"/>
      <c r="S4281" s="379"/>
      <c r="T4281" s="379"/>
      <c r="U4281" s="379"/>
      <c r="V4281" s="379"/>
      <c r="W4281" s="379"/>
      <c r="X4281" s="379"/>
      <c r="Y4281" s="379"/>
      <c r="Z4281" s="379"/>
      <c r="AA4281" s="380"/>
      <c r="AB4281" s="379"/>
      <c r="AC4281" s="379"/>
      <c r="AD4281" s="379"/>
      <c r="AE4281" s="381"/>
      <c r="AF4281" s="105"/>
      <c r="AG4281" s="381"/>
      <c r="AH4281" s="381"/>
      <c r="AI4281" s="381"/>
      <c r="AJ4281" s="381"/>
      <c r="AK4281" s="381"/>
      <c r="AL4281" s="381"/>
      <c r="AM4281" s="381"/>
    </row>
    <row r="4282" spans="1:39" x14ac:dyDescent="0.35">
      <c r="A4282" s="379"/>
      <c r="B4282" s="379"/>
      <c r="C4282" s="379"/>
      <c r="D4282" s="379"/>
      <c r="E4282" s="379"/>
      <c r="F4282" s="379"/>
      <c r="G4282" s="379"/>
      <c r="H4282" s="379"/>
      <c r="I4282" s="379"/>
      <c r="J4282" s="379"/>
      <c r="K4282" s="379"/>
      <c r="L4282" s="379"/>
      <c r="M4282" s="379"/>
      <c r="N4282" s="379"/>
      <c r="O4282" s="379"/>
      <c r="P4282" s="379"/>
      <c r="Q4282" s="379"/>
      <c r="R4282" s="379"/>
      <c r="S4282" s="379"/>
      <c r="T4282" s="379"/>
      <c r="U4282" s="379"/>
      <c r="V4282" s="379"/>
      <c r="W4282" s="379"/>
      <c r="X4282" s="379"/>
      <c r="Y4282" s="379"/>
      <c r="Z4282" s="379"/>
      <c r="AA4282" s="380"/>
      <c r="AB4282" s="379"/>
      <c r="AC4282" s="379"/>
      <c r="AD4282" s="379"/>
      <c r="AE4282" s="381"/>
      <c r="AF4282" s="105"/>
      <c r="AG4282" s="381"/>
      <c r="AH4282" s="381"/>
      <c r="AI4282" s="381"/>
      <c r="AJ4282" s="381"/>
      <c r="AK4282" s="381"/>
      <c r="AL4282" s="381"/>
      <c r="AM4282" s="381"/>
    </row>
    <row r="4283" spans="1:39" x14ac:dyDescent="0.35">
      <c r="A4283" s="379"/>
      <c r="B4283" s="379"/>
      <c r="C4283" s="379"/>
      <c r="D4283" s="379"/>
      <c r="E4283" s="379"/>
      <c r="F4283" s="379"/>
      <c r="G4283" s="379"/>
      <c r="H4283" s="379"/>
      <c r="I4283" s="379"/>
      <c r="J4283" s="379"/>
      <c r="K4283" s="379"/>
      <c r="L4283" s="379"/>
      <c r="M4283" s="379"/>
      <c r="N4283" s="379"/>
      <c r="O4283" s="379"/>
      <c r="P4283" s="379"/>
      <c r="Q4283" s="379"/>
      <c r="R4283" s="379"/>
      <c r="S4283" s="379"/>
      <c r="T4283" s="379"/>
      <c r="U4283" s="379"/>
      <c r="V4283" s="379"/>
      <c r="W4283" s="379"/>
      <c r="X4283" s="379"/>
      <c r="Y4283" s="379"/>
      <c r="Z4283" s="379"/>
      <c r="AA4283" s="380"/>
      <c r="AB4283" s="379"/>
      <c r="AC4283" s="379"/>
      <c r="AD4283" s="379"/>
      <c r="AE4283" s="381"/>
      <c r="AF4283" s="105"/>
      <c r="AG4283" s="381"/>
      <c r="AH4283" s="381"/>
      <c r="AI4283" s="381"/>
      <c r="AJ4283" s="381"/>
      <c r="AK4283" s="381"/>
      <c r="AL4283" s="381"/>
      <c r="AM4283" s="381"/>
    </row>
    <row r="4284" spans="1:39" x14ac:dyDescent="0.35">
      <c r="A4284" s="379"/>
      <c r="B4284" s="379"/>
      <c r="C4284" s="379"/>
      <c r="D4284" s="379"/>
      <c r="E4284" s="379"/>
      <c r="F4284" s="379"/>
      <c r="G4284" s="379"/>
      <c r="H4284" s="379"/>
      <c r="I4284" s="379"/>
      <c r="J4284" s="379"/>
      <c r="K4284" s="379"/>
      <c r="L4284" s="379"/>
      <c r="M4284" s="379"/>
      <c r="N4284" s="379"/>
      <c r="O4284" s="379"/>
      <c r="P4284" s="379"/>
      <c r="Q4284" s="379"/>
      <c r="R4284" s="379"/>
      <c r="S4284" s="379"/>
      <c r="T4284" s="379"/>
      <c r="U4284" s="379"/>
      <c r="V4284" s="379"/>
      <c r="W4284" s="379"/>
      <c r="X4284" s="379"/>
      <c r="Y4284" s="379"/>
      <c r="Z4284" s="379"/>
      <c r="AA4284" s="380"/>
      <c r="AB4284" s="379"/>
      <c r="AC4284" s="379"/>
      <c r="AD4284" s="379"/>
      <c r="AE4284" s="381"/>
      <c r="AF4284" s="105"/>
      <c r="AG4284" s="381"/>
      <c r="AH4284" s="381"/>
      <c r="AI4284" s="381"/>
      <c r="AJ4284" s="381"/>
      <c r="AK4284" s="381"/>
      <c r="AL4284" s="381"/>
      <c r="AM4284" s="381"/>
    </row>
    <row r="4285" spans="1:39" x14ac:dyDescent="0.35">
      <c r="A4285" s="379"/>
      <c r="B4285" s="379"/>
      <c r="C4285" s="379"/>
      <c r="D4285" s="379"/>
      <c r="E4285" s="379"/>
      <c r="F4285" s="379"/>
      <c r="G4285" s="379"/>
      <c r="H4285" s="379"/>
      <c r="I4285" s="379"/>
      <c r="J4285" s="379"/>
      <c r="K4285" s="379"/>
      <c r="L4285" s="379"/>
      <c r="M4285" s="379"/>
      <c r="N4285" s="379"/>
      <c r="O4285" s="379"/>
      <c r="P4285" s="379"/>
      <c r="Q4285" s="379"/>
      <c r="R4285" s="379"/>
      <c r="S4285" s="379"/>
      <c r="T4285" s="379"/>
      <c r="U4285" s="379"/>
      <c r="V4285" s="379"/>
      <c r="W4285" s="379"/>
      <c r="X4285" s="379"/>
      <c r="Y4285" s="379"/>
      <c r="Z4285" s="379"/>
      <c r="AA4285" s="380"/>
      <c r="AB4285" s="379"/>
      <c r="AC4285" s="379"/>
      <c r="AD4285" s="379"/>
      <c r="AE4285" s="381"/>
      <c r="AF4285" s="105"/>
      <c r="AG4285" s="381"/>
      <c r="AH4285" s="381"/>
      <c r="AI4285" s="381"/>
      <c r="AJ4285" s="381"/>
      <c r="AK4285" s="381"/>
      <c r="AL4285" s="381"/>
      <c r="AM4285" s="381"/>
    </row>
    <row r="4286" spans="1:39" x14ac:dyDescent="0.35">
      <c r="A4286" s="379"/>
      <c r="B4286" s="379"/>
      <c r="C4286" s="379"/>
      <c r="D4286" s="379"/>
      <c r="E4286" s="379"/>
      <c r="F4286" s="379"/>
      <c r="G4286" s="379"/>
      <c r="H4286" s="379"/>
      <c r="I4286" s="379"/>
      <c r="J4286" s="379"/>
      <c r="K4286" s="379"/>
      <c r="L4286" s="379"/>
      <c r="M4286" s="379"/>
      <c r="N4286" s="379"/>
      <c r="O4286" s="379"/>
      <c r="P4286" s="379"/>
      <c r="Q4286" s="379"/>
      <c r="R4286" s="379"/>
      <c r="S4286" s="379"/>
      <c r="T4286" s="379"/>
      <c r="U4286" s="379"/>
      <c r="V4286" s="379"/>
      <c r="W4286" s="379"/>
      <c r="X4286" s="379"/>
      <c r="Y4286" s="379"/>
      <c r="Z4286" s="379"/>
      <c r="AA4286" s="380"/>
      <c r="AB4286" s="379"/>
      <c r="AC4286" s="379"/>
      <c r="AD4286" s="379"/>
      <c r="AE4286" s="381"/>
      <c r="AF4286" s="105"/>
      <c r="AG4286" s="381"/>
      <c r="AH4286" s="381"/>
      <c r="AI4286" s="381"/>
      <c r="AJ4286" s="381"/>
      <c r="AK4286" s="381"/>
      <c r="AL4286" s="381"/>
      <c r="AM4286" s="381"/>
    </row>
    <row r="4287" spans="1:39" x14ac:dyDescent="0.35">
      <c r="A4287" s="379"/>
      <c r="B4287" s="379"/>
      <c r="C4287" s="379"/>
      <c r="D4287" s="379"/>
      <c r="E4287" s="379"/>
      <c r="F4287" s="379"/>
      <c r="G4287" s="379"/>
      <c r="H4287" s="379"/>
      <c r="I4287" s="379"/>
      <c r="J4287" s="379"/>
      <c r="K4287" s="379"/>
      <c r="L4287" s="379"/>
      <c r="M4287" s="379"/>
      <c r="N4287" s="379"/>
      <c r="O4287" s="379"/>
      <c r="P4287" s="379"/>
      <c r="Q4287" s="379"/>
      <c r="R4287" s="379"/>
      <c r="S4287" s="379"/>
      <c r="T4287" s="379"/>
      <c r="U4287" s="379"/>
      <c r="V4287" s="379"/>
      <c r="W4287" s="379"/>
      <c r="X4287" s="379"/>
      <c r="Y4287" s="379"/>
      <c r="Z4287" s="379"/>
      <c r="AA4287" s="380"/>
      <c r="AB4287" s="379"/>
      <c r="AC4287" s="379"/>
      <c r="AD4287" s="379"/>
      <c r="AE4287" s="381"/>
      <c r="AF4287" s="105"/>
      <c r="AG4287" s="381"/>
      <c r="AH4287" s="381"/>
      <c r="AI4287" s="381"/>
      <c r="AJ4287" s="381"/>
      <c r="AK4287" s="381"/>
      <c r="AL4287" s="381"/>
      <c r="AM4287" s="381"/>
    </row>
    <row r="4288" spans="1:39" x14ac:dyDescent="0.35">
      <c r="A4288" s="379"/>
      <c r="B4288" s="379"/>
      <c r="C4288" s="379"/>
      <c r="D4288" s="379"/>
      <c r="E4288" s="379"/>
      <c r="F4288" s="379"/>
      <c r="G4288" s="379"/>
      <c r="H4288" s="379"/>
      <c r="I4288" s="379"/>
      <c r="J4288" s="379"/>
      <c r="K4288" s="379"/>
      <c r="L4288" s="379"/>
      <c r="M4288" s="379"/>
      <c r="N4288" s="379"/>
      <c r="O4288" s="379"/>
      <c r="P4288" s="379"/>
      <c r="Q4288" s="379"/>
      <c r="R4288" s="379"/>
      <c r="S4288" s="379"/>
      <c r="T4288" s="379"/>
      <c r="U4288" s="379"/>
      <c r="V4288" s="379"/>
      <c r="W4288" s="379"/>
      <c r="X4288" s="379"/>
      <c r="Y4288" s="379"/>
      <c r="Z4288" s="379"/>
      <c r="AA4288" s="380"/>
      <c r="AB4288" s="379"/>
      <c r="AC4288" s="379"/>
      <c r="AD4288" s="379"/>
      <c r="AE4288" s="381"/>
      <c r="AF4288" s="105"/>
      <c r="AG4288" s="381"/>
      <c r="AH4288" s="381"/>
      <c r="AI4288" s="381"/>
      <c r="AJ4288" s="381"/>
      <c r="AK4288" s="381"/>
      <c r="AL4288" s="381"/>
      <c r="AM4288" s="381"/>
    </row>
    <row r="4289" spans="1:39" x14ac:dyDescent="0.35">
      <c r="A4289" s="379"/>
      <c r="B4289" s="379"/>
      <c r="C4289" s="379"/>
      <c r="D4289" s="379"/>
      <c r="E4289" s="379"/>
      <c r="F4289" s="379"/>
      <c r="G4289" s="379"/>
      <c r="H4289" s="379"/>
      <c r="I4289" s="379"/>
      <c r="J4289" s="379"/>
      <c r="K4289" s="379"/>
      <c r="L4289" s="379"/>
      <c r="M4289" s="379"/>
      <c r="N4289" s="379"/>
      <c r="O4289" s="379"/>
      <c r="P4289" s="379"/>
      <c r="Q4289" s="379"/>
      <c r="R4289" s="379"/>
      <c r="S4289" s="379"/>
      <c r="T4289" s="379"/>
      <c r="U4289" s="379"/>
      <c r="V4289" s="379"/>
      <c r="W4289" s="379"/>
      <c r="X4289" s="379"/>
      <c r="Y4289" s="379"/>
      <c r="Z4289" s="379"/>
      <c r="AA4289" s="380"/>
      <c r="AB4289" s="379"/>
      <c r="AC4289" s="379"/>
      <c r="AD4289" s="379"/>
      <c r="AE4289" s="381"/>
      <c r="AF4289" s="105"/>
      <c r="AG4289" s="381"/>
      <c r="AH4289" s="381"/>
      <c r="AI4289" s="381"/>
      <c r="AJ4289" s="381"/>
      <c r="AK4289" s="381"/>
      <c r="AL4289" s="381"/>
      <c r="AM4289" s="381"/>
    </row>
    <row r="4290" spans="1:39" x14ac:dyDescent="0.35">
      <c r="A4290" s="379"/>
      <c r="B4290" s="379"/>
      <c r="C4290" s="379"/>
      <c r="D4290" s="379"/>
      <c r="E4290" s="379"/>
      <c r="F4290" s="379"/>
      <c r="G4290" s="379"/>
      <c r="H4290" s="379"/>
      <c r="I4290" s="379"/>
      <c r="J4290" s="379"/>
      <c r="K4290" s="379"/>
      <c r="L4290" s="379"/>
      <c r="M4290" s="379"/>
      <c r="N4290" s="379"/>
      <c r="O4290" s="379"/>
      <c r="P4290" s="379"/>
      <c r="Q4290" s="379"/>
      <c r="R4290" s="379"/>
      <c r="S4290" s="379"/>
      <c r="T4290" s="379"/>
      <c r="U4290" s="379"/>
      <c r="V4290" s="379"/>
      <c r="W4290" s="379"/>
      <c r="X4290" s="379"/>
      <c r="Y4290" s="379"/>
      <c r="Z4290" s="379"/>
      <c r="AA4290" s="380"/>
      <c r="AB4290" s="379"/>
      <c r="AC4290" s="379"/>
      <c r="AD4290" s="379"/>
      <c r="AE4290" s="381"/>
      <c r="AF4290" s="105"/>
      <c r="AG4290" s="381"/>
      <c r="AH4290" s="381"/>
      <c r="AI4290" s="381"/>
      <c r="AJ4290" s="381"/>
      <c r="AK4290" s="381"/>
      <c r="AL4290" s="381"/>
      <c r="AM4290" s="381"/>
    </row>
    <row r="4291" spans="1:39" x14ac:dyDescent="0.35">
      <c r="A4291" s="379"/>
      <c r="B4291" s="379"/>
      <c r="C4291" s="379"/>
      <c r="D4291" s="379"/>
      <c r="E4291" s="379"/>
      <c r="F4291" s="379"/>
      <c r="G4291" s="379"/>
      <c r="H4291" s="379"/>
      <c r="I4291" s="379"/>
      <c r="J4291" s="379"/>
      <c r="K4291" s="379"/>
      <c r="L4291" s="379"/>
      <c r="M4291" s="379"/>
      <c r="N4291" s="379"/>
      <c r="O4291" s="379"/>
      <c r="P4291" s="379"/>
      <c r="Q4291" s="379"/>
      <c r="R4291" s="379"/>
      <c r="S4291" s="379"/>
      <c r="T4291" s="379"/>
      <c r="U4291" s="379"/>
      <c r="V4291" s="379"/>
      <c r="W4291" s="379"/>
      <c r="X4291" s="379"/>
      <c r="Y4291" s="379"/>
      <c r="Z4291" s="379"/>
      <c r="AA4291" s="380"/>
      <c r="AB4291" s="379"/>
      <c r="AC4291" s="379"/>
      <c r="AD4291" s="379"/>
      <c r="AE4291" s="381"/>
      <c r="AF4291" s="105"/>
      <c r="AG4291" s="381"/>
      <c r="AH4291" s="381"/>
      <c r="AI4291" s="381"/>
      <c r="AJ4291" s="381"/>
      <c r="AK4291" s="381"/>
      <c r="AL4291" s="381"/>
      <c r="AM4291" s="381"/>
    </row>
    <row r="4292" spans="1:39" x14ac:dyDescent="0.35">
      <c r="A4292" s="379"/>
      <c r="B4292" s="379"/>
      <c r="C4292" s="379"/>
      <c r="D4292" s="379"/>
      <c r="E4292" s="379"/>
      <c r="F4292" s="379"/>
      <c r="G4292" s="379"/>
      <c r="H4292" s="379"/>
      <c r="I4292" s="379"/>
      <c r="J4292" s="379"/>
      <c r="K4292" s="379"/>
      <c r="L4292" s="379"/>
      <c r="M4292" s="379"/>
      <c r="N4292" s="379"/>
      <c r="O4292" s="379"/>
      <c r="P4292" s="379"/>
      <c r="Q4292" s="379"/>
      <c r="R4292" s="379"/>
      <c r="S4292" s="379"/>
      <c r="T4292" s="379"/>
      <c r="U4292" s="379"/>
      <c r="V4292" s="379"/>
      <c r="W4292" s="379"/>
      <c r="X4292" s="379"/>
      <c r="Y4292" s="379"/>
      <c r="Z4292" s="379"/>
      <c r="AA4292" s="380"/>
      <c r="AB4292" s="379"/>
      <c r="AC4292" s="379"/>
      <c r="AD4292" s="379"/>
      <c r="AE4292" s="381"/>
      <c r="AF4292" s="105"/>
      <c r="AG4292" s="381"/>
      <c r="AH4292" s="381"/>
      <c r="AI4292" s="381"/>
      <c r="AJ4292" s="381"/>
      <c r="AK4292" s="381"/>
      <c r="AL4292" s="381"/>
      <c r="AM4292" s="381"/>
    </row>
    <row r="4293" spans="1:39" x14ac:dyDescent="0.35">
      <c r="A4293" s="379"/>
      <c r="B4293" s="379"/>
      <c r="C4293" s="379"/>
      <c r="D4293" s="379"/>
      <c r="E4293" s="379"/>
      <c r="F4293" s="379"/>
      <c r="G4293" s="379"/>
      <c r="H4293" s="379"/>
      <c r="I4293" s="379"/>
      <c r="J4293" s="379"/>
      <c r="K4293" s="379"/>
      <c r="L4293" s="379"/>
      <c r="M4293" s="379"/>
      <c r="N4293" s="379"/>
      <c r="O4293" s="379"/>
      <c r="P4293" s="379"/>
      <c r="Q4293" s="379"/>
      <c r="R4293" s="379"/>
      <c r="S4293" s="379"/>
      <c r="T4293" s="379"/>
      <c r="U4293" s="379"/>
      <c r="V4293" s="379"/>
      <c r="W4293" s="379"/>
      <c r="X4293" s="379"/>
      <c r="Y4293" s="379"/>
      <c r="Z4293" s="379"/>
      <c r="AA4293" s="380"/>
      <c r="AB4293" s="379"/>
      <c r="AC4293" s="379"/>
      <c r="AD4293" s="379"/>
      <c r="AE4293" s="381"/>
      <c r="AF4293" s="105"/>
      <c r="AG4293" s="381"/>
      <c r="AH4293" s="381"/>
      <c r="AI4293" s="381"/>
      <c r="AJ4293" s="381"/>
      <c r="AK4293" s="381"/>
      <c r="AL4293" s="381"/>
      <c r="AM4293" s="381"/>
    </row>
    <row r="4294" spans="1:39" x14ac:dyDescent="0.35">
      <c r="A4294" s="379"/>
      <c r="B4294" s="379"/>
      <c r="C4294" s="379"/>
      <c r="D4294" s="379"/>
      <c r="E4294" s="379"/>
      <c r="F4294" s="379"/>
      <c r="G4294" s="379"/>
      <c r="H4294" s="379"/>
      <c r="I4294" s="379"/>
      <c r="J4294" s="379"/>
      <c r="K4294" s="379"/>
      <c r="L4294" s="379"/>
      <c r="M4294" s="379"/>
      <c r="N4294" s="379"/>
      <c r="O4294" s="379"/>
      <c r="P4294" s="379"/>
      <c r="Q4294" s="379"/>
      <c r="R4294" s="379"/>
      <c r="S4294" s="379"/>
      <c r="T4294" s="379"/>
      <c r="U4294" s="379"/>
      <c r="V4294" s="379"/>
      <c r="W4294" s="379"/>
      <c r="X4294" s="379"/>
      <c r="Y4294" s="379"/>
      <c r="Z4294" s="379"/>
      <c r="AA4294" s="380"/>
      <c r="AB4294" s="379"/>
      <c r="AC4294" s="379"/>
      <c r="AD4294" s="379"/>
      <c r="AE4294" s="381"/>
      <c r="AF4294" s="105"/>
      <c r="AG4294" s="381"/>
      <c r="AH4294" s="381"/>
      <c r="AI4294" s="381"/>
      <c r="AJ4294" s="381"/>
      <c r="AK4294" s="381"/>
      <c r="AL4294" s="381"/>
      <c r="AM4294" s="381"/>
    </row>
    <row r="4295" spans="1:39" x14ac:dyDescent="0.35">
      <c r="A4295" s="379"/>
      <c r="B4295" s="379"/>
      <c r="C4295" s="379"/>
      <c r="D4295" s="379"/>
      <c r="E4295" s="379"/>
      <c r="F4295" s="379"/>
      <c r="G4295" s="379"/>
      <c r="H4295" s="379"/>
      <c r="I4295" s="379"/>
      <c r="J4295" s="379"/>
      <c r="K4295" s="379"/>
      <c r="L4295" s="379"/>
      <c r="M4295" s="379"/>
      <c r="N4295" s="379"/>
      <c r="O4295" s="379"/>
      <c r="P4295" s="379"/>
      <c r="Q4295" s="379"/>
      <c r="R4295" s="379"/>
      <c r="S4295" s="379"/>
      <c r="T4295" s="379"/>
      <c r="U4295" s="379"/>
      <c r="V4295" s="379"/>
      <c r="W4295" s="379"/>
      <c r="X4295" s="379"/>
      <c r="Y4295" s="379"/>
      <c r="Z4295" s="379"/>
      <c r="AA4295" s="380"/>
      <c r="AB4295" s="379"/>
      <c r="AC4295" s="379"/>
      <c r="AD4295" s="379"/>
      <c r="AE4295" s="381"/>
      <c r="AF4295" s="105"/>
      <c r="AG4295" s="381"/>
      <c r="AH4295" s="381"/>
      <c r="AI4295" s="381"/>
      <c r="AJ4295" s="381"/>
      <c r="AK4295" s="381"/>
      <c r="AL4295" s="381"/>
      <c r="AM4295" s="381"/>
    </row>
    <row r="4296" spans="1:39" x14ac:dyDescent="0.35">
      <c r="A4296" s="379"/>
      <c r="B4296" s="379"/>
      <c r="C4296" s="379"/>
      <c r="D4296" s="379"/>
      <c r="E4296" s="379"/>
      <c r="F4296" s="379"/>
      <c r="G4296" s="379"/>
      <c r="H4296" s="379"/>
      <c r="I4296" s="379"/>
      <c r="J4296" s="379"/>
      <c r="K4296" s="379"/>
      <c r="L4296" s="379"/>
      <c r="M4296" s="379"/>
      <c r="N4296" s="379"/>
      <c r="O4296" s="379"/>
      <c r="P4296" s="379"/>
      <c r="Q4296" s="379"/>
      <c r="R4296" s="379"/>
      <c r="S4296" s="379"/>
      <c r="T4296" s="379"/>
      <c r="U4296" s="379"/>
      <c r="V4296" s="379"/>
      <c r="W4296" s="379"/>
      <c r="X4296" s="379"/>
      <c r="Y4296" s="379"/>
      <c r="Z4296" s="379"/>
      <c r="AA4296" s="380"/>
      <c r="AB4296" s="379"/>
      <c r="AC4296" s="379"/>
      <c r="AD4296" s="379"/>
      <c r="AE4296" s="381"/>
      <c r="AF4296" s="105"/>
      <c r="AG4296" s="381"/>
      <c r="AH4296" s="381"/>
      <c r="AI4296" s="381"/>
      <c r="AJ4296" s="381"/>
      <c r="AK4296" s="381"/>
      <c r="AL4296" s="381"/>
      <c r="AM4296" s="381"/>
    </row>
    <row r="4297" spans="1:39" x14ac:dyDescent="0.35">
      <c r="A4297" s="379"/>
      <c r="B4297" s="379"/>
      <c r="C4297" s="379"/>
      <c r="D4297" s="379"/>
      <c r="E4297" s="379"/>
      <c r="F4297" s="379"/>
      <c r="G4297" s="379"/>
      <c r="H4297" s="379"/>
      <c r="I4297" s="379"/>
      <c r="J4297" s="379"/>
      <c r="K4297" s="379"/>
      <c r="L4297" s="379"/>
      <c r="M4297" s="379"/>
      <c r="N4297" s="379"/>
      <c r="O4297" s="379"/>
      <c r="P4297" s="379"/>
      <c r="Q4297" s="379"/>
      <c r="R4297" s="379"/>
      <c r="S4297" s="379"/>
      <c r="T4297" s="379"/>
      <c r="U4297" s="379"/>
      <c r="V4297" s="379"/>
      <c r="W4297" s="379"/>
      <c r="X4297" s="379"/>
      <c r="Y4297" s="379"/>
      <c r="Z4297" s="379"/>
      <c r="AA4297" s="380"/>
      <c r="AB4297" s="379"/>
      <c r="AC4297" s="379"/>
      <c r="AD4297" s="379"/>
      <c r="AE4297" s="381"/>
      <c r="AF4297" s="105"/>
      <c r="AG4297" s="381"/>
      <c r="AH4297" s="381"/>
      <c r="AI4297" s="381"/>
      <c r="AJ4297" s="381"/>
      <c r="AK4297" s="381"/>
      <c r="AL4297" s="381"/>
      <c r="AM4297" s="381"/>
    </row>
    <row r="4298" spans="1:39" x14ac:dyDescent="0.35">
      <c r="A4298" s="379"/>
      <c r="B4298" s="379"/>
      <c r="C4298" s="379"/>
      <c r="D4298" s="379"/>
      <c r="E4298" s="379"/>
      <c r="F4298" s="379"/>
      <c r="G4298" s="379"/>
      <c r="H4298" s="379"/>
      <c r="I4298" s="379"/>
      <c r="J4298" s="379"/>
      <c r="K4298" s="379"/>
      <c r="L4298" s="379"/>
      <c r="M4298" s="379"/>
      <c r="N4298" s="379"/>
      <c r="O4298" s="379"/>
      <c r="P4298" s="379"/>
      <c r="Q4298" s="379"/>
      <c r="R4298" s="379"/>
      <c r="S4298" s="379"/>
      <c r="T4298" s="379"/>
      <c r="U4298" s="379"/>
      <c r="V4298" s="379"/>
      <c r="W4298" s="379"/>
      <c r="X4298" s="379"/>
      <c r="Y4298" s="379"/>
      <c r="Z4298" s="379"/>
      <c r="AA4298" s="380"/>
      <c r="AB4298" s="379"/>
      <c r="AC4298" s="379"/>
      <c r="AD4298" s="379"/>
      <c r="AE4298" s="381"/>
      <c r="AF4298" s="105"/>
      <c r="AG4298" s="381"/>
      <c r="AH4298" s="381"/>
      <c r="AI4298" s="381"/>
      <c r="AJ4298" s="381"/>
      <c r="AK4298" s="381"/>
      <c r="AL4298" s="381"/>
      <c r="AM4298" s="381"/>
    </row>
    <row r="4299" spans="1:39" x14ac:dyDescent="0.35">
      <c r="A4299" s="379"/>
      <c r="B4299" s="379"/>
      <c r="C4299" s="379"/>
      <c r="D4299" s="379"/>
      <c r="E4299" s="379"/>
      <c r="F4299" s="379"/>
      <c r="G4299" s="379"/>
      <c r="H4299" s="379"/>
      <c r="I4299" s="379"/>
      <c r="J4299" s="379"/>
      <c r="K4299" s="379"/>
      <c r="L4299" s="379"/>
      <c r="M4299" s="379"/>
      <c r="N4299" s="379"/>
      <c r="O4299" s="379"/>
      <c r="P4299" s="379"/>
      <c r="Q4299" s="379"/>
      <c r="R4299" s="379"/>
      <c r="S4299" s="379"/>
      <c r="T4299" s="379"/>
      <c r="U4299" s="379"/>
      <c r="V4299" s="379"/>
      <c r="W4299" s="379"/>
      <c r="X4299" s="379"/>
      <c r="Y4299" s="379"/>
      <c r="Z4299" s="379"/>
      <c r="AA4299" s="380"/>
      <c r="AB4299" s="379"/>
      <c r="AC4299" s="379"/>
      <c r="AD4299" s="379"/>
      <c r="AE4299" s="381"/>
      <c r="AF4299" s="105"/>
      <c r="AG4299" s="381"/>
      <c r="AH4299" s="381"/>
      <c r="AI4299" s="381"/>
      <c r="AJ4299" s="381"/>
      <c r="AK4299" s="381"/>
      <c r="AL4299" s="381"/>
      <c r="AM4299" s="381"/>
    </row>
    <row r="4300" spans="1:39" x14ac:dyDescent="0.35">
      <c r="A4300" s="379"/>
      <c r="B4300" s="379"/>
      <c r="C4300" s="379"/>
      <c r="D4300" s="379"/>
      <c r="E4300" s="379"/>
      <c r="F4300" s="379"/>
      <c r="G4300" s="379"/>
      <c r="H4300" s="379"/>
      <c r="I4300" s="379"/>
      <c r="J4300" s="379"/>
      <c r="K4300" s="379"/>
      <c r="L4300" s="379"/>
      <c r="M4300" s="379"/>
      <c r="N4300" s="379"/>
      <c r="O4300" s="379"/>
      <c r="P4300" s="379"/>
      <c r="Q4300" s="379"/>
      <c r="R4300" s="379"/>
      <c r="S4300" s="379"/>
      <c r="T4300" s="379"/>
      <c r="U4300" s="379"/>
      <c r="V4300" s="379"/>
      <c r="W4300" s="379"/>
      <c r="X4300" s="379"/>
      <c r="Y4300" s="379"/>
      <c r="Z4300" s="379"/>
      <c r="AA4300" s="380"/>
      <c r="AB4300" s="379"/>
      <c r="AC4300" s="379"/>
      <c r="AD4300" s="379"/>
      <c r="AE4300" s="381"/>
      <c r="AF4300" s="105"/>
      <c r="AG4300" s="381"/>
      <c r="AH4300" s="381"/>
      <c r="AI4300" s="381"/>
      <c r="AJ4300" s="381"/>
      <c r="AK4300" s="381"/>
      <c r="AL4300" s="381"/>
      <c r="AM4300" s="381"/>
    </row>
    <row r="4301" spans="1:39" x14ac:dyDescent="0.35">
      <c r="A4301" s="379"/>
      <c r="B4301" s="379"/>
      <c r="C4301" s="379"/>
      <c r="D4301" s="379"/>
      <c r="E4301" s="379"/>
      <c r="F4301" s="379"/>
      <c r="G4301" s="379"/>
      <c r="H4301" s="379"/>
      <c r="I4301" s="379"/>
      <c r="J4301" s="379"/>
      <c r="K4301" s="379"/>
      <c r="L4301" s="379"/>
      <c r="M4301" s="379"/>
      <c r="N4301" s="379"/>
      <c r="O4301" s="379"/>
      <c r="P4301" s="379"/>
      <c r="Q4301" s="379"/>
      <c r="R4301" s="379"/>
      <c r="S4301" s="379"/>
      <c r="T4301" s="379"/>
      <c r="U4301" s="379"/>
      <c r="V4301" s="379"/>
      <c r="W4301" s="379"/>
      <c r="X4301" s="379"/>
      <c r="Y4301" s="379"/>
      <c r="Z4301" s="379"/>
      <c r="AA4301" s="380"/>
      <c r="AB4301" s="379"/>
      <c r="AC4301" s="379"/>
      <c r="AD4301" s="379"/>
      <c r="AE4301" s="381"/>
      <c r="AF4301" s="105"/>
      <c r="AG4301" s="381"/>
      <c r="AH4301" s="381"/>
      <c r="AI4301" s="381"/>
      <c r="AJ4301" s="381"/>
      <c r="AK4301" s="381"/>
      <c r="AL4301" s="381"/>
      <c r="AM4301" s="381"/>
    </row>
    <row r="4302" spans="1:39" x14ac:dyDescent="0.35">
      <c r="A4302" s="379"/>
      <c r="B4302" s="379"/>
      <c r="C4302" s="379"/>
      <c r="D4302" s="379"/>
      <c r="E4302" s="379"/>
      <c r="F4302" s="379"/>
      <c r="G4302" s="379"/>
      <c r="H4302" s="379"/>
      <c r="I4302" s="379"/>
      <c r="J4302" s="379"/>
      <c r="K4302" s="379"/>
      <c r="L4302" s="379"/>
      <c r="M4302" s="379"/>
      <c r="N4302" s="379"/>
      <c r="O4302" s="379"/>
      <c r="P4302" s="379"/>
      <c r="Q4302" s="379"/>
      <c r="R4302" s="379"/>
      <c r="S4302" s="379"/>
      <c r="T4302" s="379"/>
      <c r="U4302" s="379"/>
      <c r="V4302" s="379"/>
      <c r="W4302" s="379"/>
      <c r="X4302" s="379"/>
      <c r="Y4302" s="379"/>
      <c r="Z4302" s="379"/>
      <c r="AA4302" s="380"/>
      <c r="AB4302" s="379"/>
      <c r="AC4302" s="379"/>
      <c r="AD4302" s="379"/>
      <c r="AE4302" s="381"/>
      <c r="AF4302" s="105"/>
      <c r="AG4302" s="381"/>
      <c r="AH4302" s="381"/>
      <c r="AI4302" s="381"/>
      <c r="AJ4302" s="381"/>
      <c r="AK4302" s="381"/>
      <c r="AL4302" s="381"/>
      <c r="AM4302" s="381"/>
    </row>
    <row r="4303" spans="1:39" x14ac:dyDescent="0.35">
      <c r="A4303" s="379"/>
      <c r="B4303" s="379"/>
      <c r="C4303" s="379"/>
      <c r="D4303" s="379"/>
      <c r="E4303" s="379"/>
      <c r="F4303" s="379"/>
      <c r="G4303" s="379"/>
      <c r="H4303" s="379"/>
      <c r="I4303" s="379"/>
      <c r="J4303" s="379"/>
      <c r="K4303" s="379"/>
      <c r="L4303" s="379"/>
      <c r="M4303" s="379"/>
      <c r="N4303" s="379"/>
      <c r="O4303" s="379"/>
      <c r="P4303" s="379"/>
      <c r="Q4303" s="379"/>
      <c r="R4303" s="379"/>
      <c r="S4303" s="379"/>
      <c r="T4303" s="379"/>
      <c r="U4303" s="379"/>
      <c r="V4303" s="379"/>
      <c r="W4303" s="379"/>
      <c r="X4303" s="379"/>
      <c r="Y4303" s="379"/>
      <c r="Z4303" s="379"/>
      <c r="AA4303" s="380"/>
      <c r="AB4303" s="379"/>
      <c r="AC4303" s="379"/>
      <c r="AD4303" s="379"/>
      <c r="AE4303" s="381"/>
      <c r="AF4303" s="105"/>
      <c r="AG4303" s="381"/>
      <c r="AH4303" s="381"/>
      <c r="AI4303" s="381"/>
      <c r="AJ4303" s="381"/>
      <c r="AK4303" s="381"/>
      <c r="AL4303" s="381"/>
      <c r="AM4303" s="381"/>
    </row>
    <row r="4304" spans="1:39" x14ac:dyDescent="0.35">
      <c r="A4304" s="379"/>
      <c r="B4304" s="379"/>
      <c r="C4304" s="379"/>
      <c r="D4304" s="379"/>
      <c r="E4304" s="379"/>
      <c r="F4304" s="379"/>
      <c r="G4304" s="379"/>
      <c r="H4304" s="379"/>
      <c r="I4304" s="379"/>
      <c r="J4304" s="379"/>
      <c r="K4304" s="379"/>
      <c r="L4304" s="379"/>
      <c r="M4304" s="379"/>
      <c r="N4304" s="379"/>
      <c r="O4304" s="379"/>
      <c r="P4304" s="379"/>
      <c r="Q4304" s="379"/>
      <c r="R4304" s="379"/>
      <c r="S4304" s="379"/>
      <c r="T4304" s="379"/>
      <c r="U4304" s="379"/>
      <c r="V4304" s="379"/>
      <c r="W4304" s="379"/>
      <c r="X4304" s="379"/>
      <c r="Y4304" s="379"/>
      <c r="Z4304" s="379"/>
      <c r="AA4304" s="380"/>
      <c r="AB4304" s="379"/>
      <c r="AC4304" s="379"/>
      <c r="AD4304" s="379"/>
      <c r="AE4304" s="381"/>
      <c r="AF4304" s="105"/>
      <c r="AG4304" s="381"/>
      <c r="AH4304" s="381"/>
      <c r="AI4304" s="381"/>
      <c r="AJ4304" s="381"/>
      <c r="AK4304" s="381"/>
      <c r="AL4304" s="381"/>
      <c r="AM4304" s="381"/>
    </row>
    <row r="4305" spans="1:39" x14ac:dyDescent="0.35">
      <c r="A4305" s="379"/>
      <c r="B4305" s="379"/>
      <c r="C4305" s="379"/>
      <c r="D4305" s="379"/>
      <c r="E4305" s="379"/>
      <c r="F4305" s="379"/>
      <c r="G4305" s="379"/>
      <c r="H4305" s="379"/>
      <c r="I4305" s="379"/>
      <c r="J4305" s="379"/>
      <c r="K4305" s="379"/>
      <c r="L4305" s="379"/>
      <c r="M4305" s="379"/>
      <c r="N4305" s="379"/>
      <c r="O4305" s="379"/>
      <c r="P4305" s="379"/>
      <c r="Q4305" s="379"/>
      <c r="R4305" s="379"/>
      <c r="S4305" s="379"/>
      <c r="T4305" s="379"/>
      <c r="U4305" s="379"/>
      <c r="V4305" s="379"/>
      <c r="W4305" s="379"/>
      <c r="X4305" s="379"/>
      <c r="Y4305" s="379"/>
      <c r="Z4305" s="379"/>
      <c r="AA4305" s="380"/>
      <c r="AB4305" s="379"/>
      <c r="AC4305" s="379"/>
      <c r="AD4305" s="379"/>
      <c r="AE4305" s="381"/>
      <c r="AF4305" s="105"/>
      <c r="AG4305" s="381"/>
      <c r="AH4305" s="381"/>
      <c r="AI4305" s="381"/>
      <c r="AJ4305" s="381"/>
      <c r="AK4305" s="381"/>
      <c r="AL4305" s="381"/>
      <c r="AM4305" s="381"/>
    </row>
    <row r="4306" spans="1:39" x14ac:dyDescent="0.35">
      <c r="A4306" s="379"/>
      <c r="B4306" s="379"/>
      <c r="C4306" s="379"/>
      <c r="D4306" s="379"/>
      <c r="E4306" s="379"/>
      <c r="F4306" s="379"/>
      <c r="G4306" s="379"/>
      <c r="H4306" s="379"/>
      <c r="I4306" s="379"/>
      <c r="J4306" s="379"/>
      <c r="K4306" s="379"/>
      <c r="L4306" s="379"/>
      <c r="M4306" s="379"/>
      <c r="N4306" s="379"/>
      <c r="O4306" s="379"/>
      <c r="P4306" s="379"/>
      <c r="Q4306" s="379"/>
      <c r="R4306" s="379"/>
      <c r="S4306" s="379"/>
      <c r="T4306" s="379"/>
      <c r="U4306" s="379"/>
      <c r="V4306" s="379"/>
      <c r="W4306" s="379"/>
      <c r="X4306" s="379"/>
      <c r="Y4306" s="379"/>
      <c r="Z4306" s="379"/>
      <c r="AA4306" s="380"/>
      <c r="AB4306" s="379"/>
      <c r="AC4306" s="379"/>
      <c r="AD4306" s="379"/>
      <c r="AE4306" s="381"/>
      <c r="AF4306" s="105"/>
      <c r="AG4306" s="381"/>
      <c r="AH4306" s="381"/>
      <c r="AI4306" s="381"/>
      <c r="AJ4306" s="381"/>
      <c r="AK4306" s="381"/>
      <c r="AL4306" s="381"/>
      <c r="AM4306" s="381"/>
    </row>
    <row r="4307" spans="1:39" x14ac:dyDescent="0.35">
      <c r="A4307" s="379"/>
      <c r="B4307" s="379"/>
      <c r="C4307" s="379"/>
      <c r="D4307" s="379"/>
      <c r="E4307" s="379"/>
      <c r="F4307" s="379"/>
      <c r="G4307" s="379"/>
      <c r="H4307" s="379"/>
      <c r="I4307" s="379"/>
      <c r="J4307" s="379"/>
      <c r="K4307" s="379"/>
      <c r="L4307" s="379"/>
      <c r="M4307" s="379"/>
      <c r="N4307" s="379"/>
      <c r="O4307" s="379"/>
      <c r="P4307" s="379"/>
      <c r="Q4307" s="379"/>
      <c r="R4307" s="379"/>
      <c r="S4307" s="379"/>
      <c r="T4307" s="379"/>
      <c r="U4307" s="379"/>
      <c r="V4307" s="379"/>
      <c r="W4307" s="379"/>
      <c r="X4307" s="379"/>
      <c r="Y4307" s="379"/>
      <c r="Z4307" s="379"/>
      <c r="AA4307" s="380"/>
      <c r="AB4307" s="379"/>
      <c r="AC4307" s="379"/>
      <c r="AD4307" s="379"/>
      <c r="AE4307" s="381"/>
      <c r="AF4307" s="105"/>
      <c r="AG4307" s="381"/>
      <c r="AH4307" s="381"/>
      <c r="AI4307" s="381"/>
      <c r="AJ4307" s="381"/>
      <c r="AK4307" s="381"/>
      <c r="AL4307" s="381"/>
      <c r="AM4307" s="381"/>
    </row>
    <row r="4308" spans="1:39" x14ac:dyDescent="0.35">
      <c r="A4308" s="379"/>
      <c r="B4308" s="379"/>
      <c r="C4308" s="379"/>
      <c r="D4308" s="379"/>
      <c r="E4308" s="379"/>
      <c r="F4308" s="379"/>
      <c r="G4308" s="379"/>
      <c r="H4308" s="379"/>
      <c r="I4308" s="379"/>
      <c r="J4308" s="379"/>
      <c r="K4308" s="379"/>
      <c r="L4308" s="379"/>
      <c r="M4308" s="379"/>
      <c r="N4308" s="379"/>
      <c r="O4308" s="379"/>
      <c r="P4308" s="379"/>
      <c r="Q4308" s="379"/>
      <c r="R4308" s="379"/>
      <c r="S4308" s="379"/>
      <c r="T4308" s="379"/>
      <c r="U4308" s="379"/>
      <c r="V4308" s="379"/>
      <c r="W4308" s="379"/>
      <c r="X4308" s="379"/>
      <c r="Y4308" s="379"/>
      <c r="Z4308" s="379"/>
      <c r="AA4308" s="380"/>
      <c r="AB4308" s="379"/>
      <c r="AC4308" s="379"/>
      <c r="AD4308" s="379"/>
      <c r="AE4308" s="381"/>
      <c r="AF4308" s="105"/>
      <c r="AG4308" s="381"/>
      <c r="AH4308" s="381"/>
      <c r="AI4308" s="381"/>
      <c r="AJ4308" s="381"/>
      <c r="AK4308" s="381"/>
      <c r="AL4308" s="381"/>
      <c r="AM4308" s="381"/>
    </row>
    <row r="4309" spans="1:39" x14ac:dyDescent="0.35">
      <c r="A4309" s="379"/>
      <c r="B4309" s="379"/>
      <c r="C4309" s="379"/>
      <c r="D4309" s="379"/>
      <c r="E4309" s="379"/>
      <c r="F4309" s="379"/>
      <c r="G4309" s="379"/>
      <c r="H4309" s="379"/>
      <c r="I4309" s="379"/>
      <c r="J4309" s="379"/>
      <c r="K4309" s="379"/>
      <c r="L4309" s="379"/>
      <c r="M4309" s="379"/>
      <c r="N4309" s="379"/>
      <c r="O4309" s="379"/>
      <c r="P4309" s="379"/>
      <c r="Q4309" s="379"/>
      <c r="R4309" s="379"/>
      <c r="S4309" s="379"/>
      <c r="T4309" s="379"/>
      <c r="U4309" s="379"/>
      <c r="V4309" s="379"/>
      <c r="W4309" s="379"/>
      <c r="X4309" s="379"/>
      <c r="Y4309" s="379"/>
      <c r="Z4309" s="379"/>
      <c r="AA4309" s="380"/>
      <c r="AB4309" s="379"/>
      <c r="AC4309" s="379"/>
      <c r="AD4309" s="379"/>
      <c r="AE4309" s="381"/>
      <c r="AF4309" s="105"/>
      <c r="AG4309" s="381"/>
      <c r="AH4309" s="381"/>
      <c r="AI4309" s="381"/>
      <c r="AJ4309" s="381"/>
      <c r="AK4309" s="381"/>
      <c r="AL4309" s="381"/>
      <c r="AM4309" s="381"/>
    </row>
    <row r="4310" spans="1:39" x14ac:dyDescent="0.35">
      <c r="A4310" s="379"/>
      <c r="B4310" s="379"/>
      <c r="C4310" s="379"/>
      <c r="D4310" s="379"/>
      <c r="E4310" s="379"/>
      <c r="F4310" s="379"/>
      <c r="G4310" s="379"/>
      <c r="H4310" s="379"/>
      <c r="I4310" s="379"/>
      <c r="J4310" s="379"/>
      <c r="K4310" s="379"/>
      <c r="L4310" s="379"/>
      <c r="M4310" s="379"/>
      <c r="N4310" s="379"/>
      <c r="O4310" s="379"/>
      <c r="P4310" s="379"/>
      <c r="Q4310" s="379"/>
      <c r="R4310" s="379"/>
      <c r="S4310" s="379"/>
      <c r="T4310" s="379"/>
      <c r="U4310" s="379"/>
      <c r="V4310" s="379"/>
      <c r="W4310" s="379"/>
      <c r="X4310" s="379"/>
      <c r="Y4310" s="379"/>
      <c r="Z4310" s="379"/>
      <c r="AA4310" s="380"/>
      <c r="AB4310" s="379"/>
      <c r="AC4310" s="379"/>
      <c r="AD4310" s="379"/>
      <c r="AE4310" s="381"/>
      <c r="AF4310" s="105"/>
      <c r="AG4310" s="381"/>
      <c r="AH4310" s="381"/>
      <c r="AI4310" s="381"/>
      <c r="AJ4310" s="381"/>
      <c r="AK4310" s="381"/>
      <c r="AL4310" s="381"/>
      <c r="AM4310" s="381"/>
    </row>
    <row r="4311" spans="1:39" x14ac:dyDescent="0.35">
      <c r="A4311" s="379"/>
      <c r="B4311" s="379"/>
      <c r="C4311" s="379"/>
      <c r="D4311" s="379"/>
      <c r="E4311" s="379"/>
      <c r="F4311" s="379"/>
      <c r="G4311" s="379"/>
      <c r="H4311" s="379"/>
      <c r="I4311" s="379"/>
      <c r="J4311" s="379"/>
      <c r="K4311" s="379"/>
      <c r="L4311" s="379"/>
      <c r="M4311" s="379"/>
      <c r="N4311" s="379"/>
      <c r="O4311" s="379"/>
      <c r="P4311" s="379"/>
      <c r="Q4311" s="379"/>
      <c r="R4311" s="379"/>
      <c r="S4311" s="379"/>
      <c r="T4311" s="379"/>
      <c r="U4311" s="379"/>
      <c r="V4311" s="379"/>
      <c r="W4311" s="379"/>
      <c r="X4311" s="379"/>
      <c r="Y4311" s="379"/>
      <c r="Z4311" s="379"/>
      <c r="AA4311" s="380"/>
      <c r="AB4311" s="379"/>
      <c r="AC4311" s="379"/>
      <c r="AD4311" s="379"/>
      <c r="AE4311" s="381"/>
      <c r="AF4311" s="105"/>
      <c r="AG4311" s="381"/>
      <c r="AH4311" s="381"/>
      <c r="AI4311" s="381"/>
      <c r="AJ4311" s="381"/>
      <c r="AK4311" s="381"/>
      <c r="AL4311" s="381"/>
      <c r="AM4311" s="381"/>
    </row>
    <row r="4312" spans="1:39" x14ac:dyDescent="0.35">
      <c r="A4312" s="379"/>
      <c r="B4312" s="379"/>
      <c r="C4312" s="379"/>
      <c r="D4312" s="379"/>
      <c r="E4312" s="379"/>
      <c r="F4312" s="379"/>
      <c r="G4312" s="379"/>
      <c r="H4312" s="379"/>
      <c r="I4312" s="379"/>
      <c r="J4312" s="379"/>
      <c r="K4312" s="379"/>
      <c r="L4312" s="379"/>
      <c r="M4312" s="379"/>
      <c r="N4312" s="379"/>
      <c r="O4312" s="379"/>
      <c r="P4312" s="379"/>
      <c r="Q4312" s="379"/>
      <c r="R4312" s="379"/>
      <c r="S4312" s="379"/>
      <c r="T4312" s="379"/>
      <c r="U4312" s="379"/>
      <c r="V4312" s="379"/>
      <c r="W4312" s="379"/>
      <c r="X4312" s="379"/>
      <c r="Y4312" s="379"/>
      <c r="Z4312" s="379"/>
      <c r="AA4312" s="380"/>
      <c r="AB4312" s="379"/>
      <c r="AC4312" s="379"/>
      <c r="AD4312" s="379"/>
      <c r="AE4312" s="381"/>
      <c r="AF4312" s="105"/>
      <c r="AG4312" s="381"/>
      <c r="AH4312" s="381"/>
      <c r="AI4312" s="381"/>
      <c r="AJ4312" s="381"/>
      <c r="AK4312" s="381"/>
      <c r="AL4312" s="381"/>
      <c r="AM4312" s="381"/>
    </row>
    <row r="4313" spans="1:39" x14ac:dyDescent="0.35">
      <c r="A4313" s="379"/>
      <c r="B4313" s="379"/>
      <c r="C4313" s="379"/>
      <c r="D4313" s="379"/>
      <c r="E4313" s="379"/>
      <c r="F4313" s="379"/>
      <c r="G4313" s="379"/>
      <c r="H4313" s="379"/>
      <c r="I4313" s="379"/>
      <c r="J4313" s="379"/>
      <c r="K4313" s="379"/>
      <c r="L4313" s="379"/>
      <c r="M4313" s="379"/>
      <c r="N4313" s="379"/>
      <c r="O4313" s="379"/>
      <c r="P4313" s="379"/>
      <c r="Q4313" s="379"/>
      <c r="R4313" s="379"/>
      <c r="S4313" s="379"/>
      <c r="T4313" s="379"/>
      <c r="U4313" s="379"/>
      <c r="V4313" s="379"/>
      <c r="W4313" s="379"/>
      <c r="X4313" s="379"/>
      <c r="Y4313" s="379"/>
      <c r="Z4313" s="379"/>
      <c r="AA4313" s="380"/>
      <c r="AB4313" s="379"/>
      <c r="AC4313" s="379"/>
      <c r="AD4313" s="379"/>
      <c r="AE4313" s="381"/>
      <c r="AF4313" s="105"/>
      <c r="AG4313" s="381"/>
      <c r="AH4313" s="381"/>
      <c r="AI4313" s="381"/>
      <c r="AJ4313" s="381"/>
      <c r="AK4313" s="381"/>
      <c r="AL4313" s="381"/>
      <c r="AM4313" s="381"/>
    </row>
    <row r="4314" spans="1:39" x14ac:dyDescent="0.35">
      <c r="A4314" s="379"/>
      <c r="B4314" s="379"/>
      <c r="C4314" s="379"/>
      <c r="D4314" s="379"/>
      <c r="E4314" s="379"/>
      <c r="F4314" s="379"/>
      <c r="G4314" s="379"/>
      <c r="H4314" s="379"/>
      <c r="I4314" s="379"/>
      <c r="J4314" s="379"/>
      <c r="K4314" s="379"/>
      <c r="L4314" s="379"/>
      <c r="M4314" s="379"/>
      <c r="N4314" s="379"/>
      <c r="O4314" s="379"/>
      <c r="P4314" s="379"/>
      <c r="Q4314" s="379"/>
      <c r="R4314" s="379"/>
      <c r="S4314" s="379"/>
      <c r="T4314" s="379"/>
      <c r="U4314" s="379"/>
      <c r="V4314" s="379"/>
      <c r="W4314" s="379"/>
      <c r="X4314" s="379"/>
      <c r="Y4314" s="379"/>
      <c r="Z4314" s="379"/>
      <c r="AA4314" s="380"/>
      <c r="AB4314" s="379"/>
      <c r="AC4314" s="379"/>
      <c r="AD4314" s="379"/>
      <c r="AE4314" s="381"/>
      <c r="AF4314" s="105"/>
      <c r="AG4314" s="381"/>
      <c r="AH4314" s="381"/>
      <c r="AI4314" s="381"/>
      <c r="AJ4314" s="381"/>
      <c r="AK4314" s="381"/>
      <c r="AL4314" s="381"/>
      <c r="AM4314" s="381"/>
    </row>
    <row r="4315" spans="1:39" x14ac:dyDescent="0.35">
      <c r="A4315" s="379"/>
      <c r="B4315" s="379"/>
      <c r="C4315" s="379"/>
      <c r="D4315" s="379"/>
      <c r="E4315" s="379"/>
      <c r="F4315" s="379"/>
      <c r="G4315" s="379"/>
      <c r="H4315" s="379"/>
      <c r="I4315" s="379"/>
      <c r="J4315" s="379"/>
      <c r="K4315" s="379"/>
      <c r="L4315" s="379"/>
      <c r="M4315" s="379"/>
      <c r="N4315" s="379"/>
      <c r="O4315" s="379"/>
      <c r="P4315" s="379"/>
      <c r="Q4315" s="379"/>
      <c r="R4315" s="379"/>
      <c r="S4315" s="379"/>
      <c r="T4315" s="379"/>
      <c r="U4315" s="379"/>
      <c r="V4315" s="379"/>
      <c r="W4315" s="379"/>
      <c r="X4315" s="379"/>
      <c r="Y4315" s="379"/>
      <c r="Z4315" s="379"/>
      <c r="AA4315" s="380"/>
      <c r="AB4315" s="379"/>
      <c r="AC4315" s="379"/>
      <c r="AD4315" s="379"/>
      <c r="AE4315" s="381"/>
      <c r="AF4315" s="105"/>
      <c r="AG4315" s="381"/>
      <c r="AH4315" s="381"/>
      <c r="AI4315" s="381"/>
      <c r="AJ4315" s="381"/>
      <c r="AK4315" s="381"/>
      <c r="AL4315" s="381"/>
      <c r="AM4315" s="381"/>
    </row>
    <row r="4316" spans="1:39" x14ac:dyDescent="0.35">
      <c r="A4316" s="379"/>
      <c r="B4316" s="379"/>
      <c r="C4316" s="379"/>
      <c r="D4316" s="379"/>
      <c r="E4316" s="379"/>
      <c r="F4316" s="379"/>
      <c r="G4316" s="379"/>
      <c r="H4316" s="379"/>
      <c r="I4316" s="379"/>
      <c r="J4316" s="379"/>
      <c r="K4316" s="379"/>
      <c r="L4316" s="379"/>
      <c r="M4316" s="379"/>
      <c r="N4316" s="379"/>
      <c r="O4316" s="379"/>
      <c r="P4316" s="379"/>
      <c r="Q4316" s="379"/>
      <c r="R4316" s="379"/>
      <c r="S4316" s="379"/>
      <c r="T4316" s="379"/>
      <c r="U4316" s="379"/>
      <c r="V4316" s="379"/>
      <c r="W4316" s="379"/>
      <c r="X4316" s="379"/>
      <c r="Y4316" s="379"/>
      <c r="Z4316" s="379"/>
      <c r="AA4316" s="380"/>
      <c r="AB4316" s="379"/>
      <c r="AC4316" s="379"/>
      <c r="AD4316" s="379"/>
      <c r="AE4316" s="381"/>
      <c r="AF4316" s="105"/>
      <c r="AG4316" s="381"/>
      <c r="AH4316" s="381"/>
      <c r="AI4316" s="381"/>
      <c r="AJ4316" s="381"/>
      <c r="AK4316" s="381"/>
      <c r="AL4316" s="381"/>
      <c r="AM4316" s="381"/>
    </row>
    <row r="4317" spans="1:39" x14ac:dyDescent="0.35">
      <c r="A4317" s="379"/>
      <c r="B4317" s="379"/>
      <c r="C4317" s="379"/>
      <c r="D4317" s="379"/>
      <c r="E4317" s="379"/>
      <c r="F4317" s="379"/>
      <c r="G4317" s="379"/>
      <c r="H4317" s="379"/>
      <c r="I4317" s="379"/>
      <c r="J4317" s="379"/>
      <c r="K4317" s="379"/>
      <c r="L4317" s="379"/>
      <c r="M4317" s="379"/>
      <c r="N4317" s="379"/>
      <c r="O4317" s="379"/>
      <c r="P4317" s="379"/>
      <c r="Q4317" s="379"/>
      <c r="R4317" s="379"/>
      <c r="S4317" s="379"/>
      <c r="T4317" s="379"/>
      <c r="U4317" s="379"/>
      <c r="V4317" s="379"/>
      <c r="W4317" s="379"/>
      <c r="X4317" s="379"/>
      <c r="Y4317" s="379"/>
      <c r="Z4317" s="379"/>
      <c r="AA4317" s="380"/>
      <c r="AB4317" s="379"/>
      <c r="AC4317" s="379"/>
      <c r="AD4317" s="379"/>
      <c r="AE4317" s="381"/>
      <c r="AF4317" s="105"/>
      <c r="AG4317" s="381"/>
      <c r="AH4317" s="381"/>
      <c r="AI4317" s="381"/>
      <c r="AJ4317" s="381"/>
      <c r="AK4317" s="381"/>
      <c r="AL4317" s="381"/>
      <c r="AM4317" s="381"/>
    </row>
    <row r="4318" spans="1:39" x14ac:dyDescent="0.35">
      <c r="A4318" s="379"/>
      <c r="B4318" s="379"/>
      <c r="C4318" s="379"/>
      <c r="D4318" s="379"/>
      <c r="E4318" s="379"/>
      <c r="F4318" s="379"/>
      <c r="G4318" s="379"/>
      <c r="H4318" s="379"/>
      <c r="I4318" s="379"/>
      <c r="J4318" s="379"/>
      <c r="K4318" s="379"/>
      <c r="L4318" s="379"/>
      <c r="M4318" s="379"/>
      <c r="N4318" s="379"/>
      <c r="O4318" s="379"/>
      <c r="P4318" s="379"/>
      <c r="Q4318" s="379"/>
      <c r="R4318" s="379"/>
      <c r="S4318" s="379"/>
      <c r="T4318" s="379"/>
      <c r="U4318" s="379"/>
      <c r="V4318" s="379"/>
      <c r="W4318" s="379"/>
      <c r="X4318" s="379"/>
      <c r="Y4318" s="379"/>
      <c r="Z4318" s="379"/>
      <c r="AA4318" s="380"/>
      <c r="AB4318" s="379"/>
      <c r="AC4318" s="379"/>
      <c r="AD4318" s="379"/>
      <c r="AE4318" s="381"/>
      <c r="AF4318" s="105"/>
      <c r="AG4318" s="381"/>
      <c r="AH4318" s="381"/>
      <c r="AI4318" s="381"/>
      <c r="AJ4318" s="381"/>
      <c r="AK4318" s="381"/>
      <c r="AL4318" s="381"/>
      <c r="AM4318" s="381"/>
    </row>
    <row r="4319" spans="1:39" x14ac:dyDescent="0.35">
      <c r="A4319" s="379"/>
      <c r="B4319" s="379"/>
      <c r="C4319" s="379"/>
      <c r="D4319" s="379"/>
      <c r="E4319" s="379"/>
      <c r="F4319" s="379"/>
      <c r="G4319" s="379"/>
      <c r="H4319" s="379"/>
      <c r="I4319" s="379"/>
      <c r="J4319" s="379"/>
      <c r="K4319" s="379"/>
      <c r="L4319" s="379"/>
      <c r="M4319" s="379"/>
      <c r="N4319" s="379"/>
      <c r="O4319" s="379"/>
      <c r="P4319" s="379"/>
      <c r="Q4319" s="379"/>
      <c r="R4319" s="379"/>
      <c r="S4319" s="379"/>
      <c r="T4319" s="379"/>
      <c r="U4319" s="379"/>
      <c r="V4319" s="379"/>
      <c r="W4319" s="379"/>
      <c r="X4319" s="379"/>
      <c r="Y4319" s="379"/>
      <c r="Z4319" s="379"/>
      <c r="AA4319" s="380"/>
      <c r="AB4319" s="379"/>
      <c r="AC4319" s="379"/>
      <c r="AD4319" s="379"/>
      <c r="AE4319" s="381"/>
      <c r="AF4319" s="105"/>
      <c r="AG4319" s="381"/>
      <c r="AH4319" s="381"/>
      <c r="AI4319" s="381"/>
      <c r="AJ4319" s="381"/>
      <c r="AK4319" s="381"/>
      <c r="AL4319" s="381"/>
      <c r="AM4319" s="381"/>
    </row>
    <row r="4320" spans="1:39" x14ac:dyDescent="0.35">
      <c r="A4320" s="379"/>
      <c r="B4320" s="379"/>
      <c r="C4320" s="379"/>
      <c r="D4320" s="379"/>
      <c r="E4320" s="379"/>
      <c r="F4320" s="379"/>
      <c r="G4320" s="379"/>
      <c r="H4320" s="379"/>
      <c r="I4320" s="379"/>
      <c r="J4320" s="379"/>
      <c r="K4320" s="379"/>
      <c r="L4320" s="379"/>
      <c r="M4320" s="379"/>
      <c r="N4320" s="379"/>
      <c r="O4320" s="379"/>
      <c r="P4320" s="379"/>
      <c r="Q4320" s="379"/>
      <c r="R4320" s="379"/>
      <c r="S4320" s="379"/>
      <c r="T4320" s="379"/>
      <c r="U4320" s="379"/>
      <c r="V4320" s="379"/>
      <c r="W4320" s="379"/>
      <c r="X4320" s="379"/>
      <c r="Y4320" s="379"/>
      <c r="Z4320" s="379"/>
      <c r="AA4320" s="380"/>
      <c r="AB4320" s="379"/>
      <c r="AC4320" s="379"/>
      <c r="AD4320" s="379"/>
      <c r="AE4320" s="381"/>
      <c r="AF4320" s="105"/>
      <c r="AG4320" s="381"/>
      <c r="AH4320" s="381"/>
      <c r="AI4320" s="381"/>
      <c r="AJ4320" s="381"/>
      <c r="AK4320" s="381"/>
      <c r="AL4320" s="381"/>
      <c r="AM4320" s="381"/>
    </row>
    <row r="4321" spans="1:39" x14ac:dyDescent="0.35">
      <c r="A4321" s="379"/>
      <c r="B4321" s="379"/>
      <c r="C4321" s="379"/>
      <c r="D4321" s="379"/>
      <c r="E4321" s="379"/>
      <c r="F4321" s="379"/>
      <c r="G4321" s="379"/>
      <c r="H4321" s="379"/>
      <c r="I4321" s="379"/>
      <c r="J4321" s="379"/>
      <c r="K4321" s="379"/>
      <c r="L4321" s="379"/>
      <c r="M4321" s="379"/>
      <c r="N4321" s="379"/>
      <c r="O4321" s="379"/>
      <c r="P4321" s="379"/>
      <c r="Q4321" s="379"/>
      <c r="R4321" s="379"/>
      <c r="S4321" s="379"/>
      <c r="T4321" s="379"/>
      <c r="U4321" s="379"/>
      <c r="V4321" s="379"/>
      <c r="W4321" s="379"/>
      <c r="X4321" s="379"/>
      <c r="Y4321" s="379"/>
      <c r="Z4321" s="379"/>
      <c r="AA4321" s="380"/>
      <c r="AB4321" s="379"/>
      <c r="AC4321" s="379"/>
      <c r="AD4321" s="379"/>
      <c r="AE4321" s="381"/>
      <c r="AF4321" s="105"/>
      <c r="AG4321" s="381"/>
      <c r="AH4321" s="381"/>
      <c r="AI4321" s="381"/>
      <c r="AJ4321" s="381"/>
      <c r="AK4321" s="381"/>
      <c r="AL4321" s="381"/>
      <c r="AM4321" s="381"/>
    </row>
    <row r="4322" spans="1:39" x14ac:dyDescent="0.35">
      <c r="A4322" s="379"/>
      <c r="B4322" s="379"/>
      <c r="C4322" s="379"/>
      <c r="D4322" s="379"/>
      <c r="E4322" s="379"/>
      <c r="F4322" s="379"/>
      <c r="G4322" s="379"/>
      <c r="H4322" s="379"/>
      <c r="I4322" s="379"/>
      <c r="J4322" s="379"/>
      <c r="K4322" s="379"/>
      <c r="L4322" s="379"/>
      <c r="M4322" s="379"/>
      <c r="N4322" s="379"/>
      <c r="O4322" s="379"/>
      <c r="P4322" s="379"/>
      <c r="Q4322" s="379"/>
      <c r="R4322" s="379"/>
      <c r="S4322" s="379"/>
      <c r="T4322" s="379"/>
      <c r="U4322" s="379"/>
      <c r="V4322" s="379"/>
      <c r="W4322" s="379"/>
      <c r="X4322" s="379"/>
      <c r="Y4322" s="379"/>
      <c r="Z4322" s="379"/>
      <c r="AA4322" s="380"/>
      <c r="AB4322" s="379"/>
      <c r="AC4322" s="379"/>
      <c r="AD4322" s="379"/>
      <c r="AE4322" s="381"/>
      <c r="AF4322" s="105"/>
      <c r="AG4322" s="381"/>
      <c r="AH4322" s="381"/>
      <c r="AI4322" s="381"/>
      <c r="AJ4322" s="381"/>
      <c r="AK4322" s="381"/>
      <c r="AL4322" s="381"/>
      <c r="AM4322" s="381"/>
    </row>
    <row r="4323" spans="1:39" x14ac:dyDescent="0.35">
      <c r="A4323" s="379"/>
      <c r="B4323" s="379"/>
      <c r="C4323" s="379"/>
      <c r="D4323" s="379"/>
      <c r="E4323" s="379"/>
      <c r="F4323" s="379"/>
      <c r="G4323" s="379"/>
      <c r="H4323" s="379"/>
      <c r="I4323" s="379"/>
      <c r="J4323" s="379"/>
      <c r="K4323" s="379"/>
      <c r="L4323" s="379"/>
      <c r="M4323" s="379"/>
      <c r="N4323" s="379"/>
      <c r="O4323" s="379"/>
      <c r="P4323" s="379"/>
      <c r="Q4323" s="379"/>
      <c r="R4323" s="379"/>
      <c r="S4323" s="379"/>
      <c r="T4323" s="379"/>
      <c r="U4323" s="379"/>
      <c r="V4323" s="379"/>
      <c r="W4323" s="379"/>
      <c r="X4323" s="379"/>
      <c r="Y4323" s="379"/>
      <c r="Z4323" s="379"/>
      <c r="AA4323" s="380"/>
      <c r="AB4323" s="379"/>
      <c r="AC4323" s="379"/>
      <c r="AD4323" s="379"/>
      <c r="AE4323" s="381"/>
      <c r="AF4323" s="105"/>
      <c r="AG4323" s="381"/>
      <c r="AH4323" s="381"/>
      <c r="AI4323" s="381"/>
      <c r="AJ4323" s="381"/>
      <c r="AK4323" s="381"/>
      <c r="AL4323" s="381"/>
      <c r="AM4323" s="381"/>
    </row>
    <row r="4324" spans="1:39" x14ac:dyDescent="0.35">
      <c r="A4324" s="379"/>
      <c r="B4324" s="379"/>
      <c r="C4324" s="379"/>
      <c r="D4324" s="379"/>
      <c r="E4324" s="379"/>
      <c r="F4324" s="379"/>
      <c r="G4324" s="379"/>
      <c r="H4324" s="379"/>
      <c r="I4324" s="379"/>
      <c r="J4324" s="379"/>
      <c r="K4324" s="379"/>
      <c r="L4324" s="379"/>
      <c r="M4324" s="379"/>
      <c r="N4324" s="379"/>
      <c r="O4324" s="379"/>
      <c r="P4324" s="379"/>
      <c r="Q4324" s="379"/>
      <c r="R4324" s="379"/>
      <c r="S4324" s="379"/>
      <c r="T4324" s="379"/>
      <c r="U4324" s="379"/>
      <c r="V4324" s="379"/>
      <c r="W4324" s="379"/>
      <c r="X4324" s="379"/>
      <c r="Y4324" s="379"/>
      <c r="Z4324" s="379"/>
      <c r="AA4324" s="380"/>
      <c r="AB4324" s="379"/>
      <c r="AC4324" s="379"/>
      <c r="AD4324" s="379"/>
      <c r="AE4324" s="381"/>
      <c r="AF4324" s="105"/>
      <c r="AG4324" s="381"/>
      <c r="AH4324" s="381"/>
      <c r="AI4324" s="381"/>
      <c r="AJ4324" s="381"/>
      <c r="AK4324" s="381"/>
      <c r="AL4324" s="381"/>
      <c r="AM4324" s="381"/>
    </row>
    <row r="4325" spans="1:39" x14ac:dyDescent="0.35">
      <c r="A4325" s="379"/>
      <c r="B4325" s="379"/>
      <c r="C4325" s="379"/>
      <c r="D4325" s="379"/>
      <c r="E4325" s="379"/>
      <c r="F4325" s="379"/>
      <c r="G4325" s="379"/>
      <c r="H4325" s="379"/>
      <c r="I4325" s="379"/>
      <c r="J4325" s="379"/>
      <c r="K4325" s="379"/>
      <c r="L4325" s="379"/>
      <c r="M4325" s="379"/>
      <c r="N4325" s="379"/>
      <c r="O4325" s="379"/>
      <c r="P4325" s="379"/>
      <c r="Q4325" s="379"/>
      <c r="R4325" s="379"/>
      <c r="S4325" s="379"/>
      <c r="T4325" s="379"/>
      <c r="U4325" s="379"/>
      <c r="V4325" s="379"/>
      <c r="W4325" s="379"/>
      <c r="X4325" s="379"/>
      <c r="Y4325" s="379"/>
      <c r="Z4325" s="379"/>
      <c r="AA4325" s="380"/>
      <c r="AB4325" s="379"/>
      <c r="AC4325" s="379"/>
      <c r="AD4325" s="379"/>
      <c r="AE4325" s="381"/>
      <c r="AF4325" s="105"/>
      <c r="AG4325" s="381"/>
      <c r="AH4325" s="381"/>
      <c r="AI4325" s="381"/>
      <c r="AJ4325" s="381"/>
      <c r="AK4325" s="381"/>
      <c r="AL4325" s="381"/>
      <c r="AM4325" s="381"/>
    </row>
    <row r="4326" spans="1:39" x14ac:dyDescent="0.35">
      <c r="A4326" s="379"/>
      <c r="B4326" s="379"/>
      <c r="C4326" s="379"/>
      <c r="D4326" s="379"/>
      <c r="E4326" s="379"/>
      <c r="F4326" s="379"/>
      <c r="G4326" s="379"/>
      <c r="H4326" s="379"/>
      <c r="I4326" s="379"/>
      <c r="J4326" s="379"/>
      <c r="K4326" s="379"/>
      <c r="L4326" s="379"/>
      <c r="M4326" s="379"/>
      <c r="N4326" s="379"/>
      <c r="O4326" s="379"/>
      <c r="P4326" s="379"/>
      <c r="Q4326" s="379"/>
      <c r="R4326" s="379"/>
      <c r="S4326" s="379"/>
      <c r="T4326" s="379"/>
      <c r="U4326" s="379"/>
      <c r="V4326" s="379"/>
      <c r="W4326" s="379"/>
      <c r="X4326" s="379"/>
      <c r="Y4326" s="379"/>
      <c r="Z4326" s="379"/>
      <c r="AA4326" s="380"/>
      <c r="AB4326" s="379"/>
      <c r="AC4326" s="379"/>
      <c r="AD4326" s="379"/>
      <c r="AE4326" s="381"/>
      <c r="AF4326" s="105"/>
      <c r="AG4326" s="381"/>
      <c r="AH4326" s="381"/>
      <c r="AI4326" s="381"/>
      <c r="AJ4326" s="381"/>
      <c r="AK4326" s="381"/>
      <c r="AL4326" s="381"/>
      <c r="AM4326" s="381"/>
    </row>
    <row r="4327" spans="1:39" x14ac:dyDescent="0.35">
      <c r="A4327" s="379"/>
      <c r="B4327" s="379"/>
      <c r="C4327" s="379"/>
      <c r="D4327" s="379"/>
      <c r="E4327" s="379"/>
      <c r="F4327" s="379"/>
      <c r="G4327" s="379"/>
      <c r="H4327" s="379"/>
      <c r="I4327" s="379"/>
      <c r="J4327" s="379"/>
      <c r="K4327" s="379"/>
      <c r="L4327" s="379"/>
      <c r="M4327" s="379"/>
      <c r="N4327" s="379"/>
      <c r="O4327" s="379"/>
      <c r="P4327" s="379"/>
      <c r="Q4327" s="379"/>
      <c r="R4327" s="379"/>
      <c r="S4327" s="379"/>
      <c r="T4327" s="379"/>
      <c r="U4327" s="379"/>
      <c r="V4327" s="379"/>
      <c r="W4327" s="379"/>
      <c r="X4327" s="379"/>
      <c r="Y4327" s="379"/>
      <c r="Z4327" s="379"/>
      <c r="AA4327" s="380"/>
      <c r="AB4327" s="379"/>
      <c r="AC4327" s="379"/>
      <c r="AD4327" s="379"/>
      <c r="AE4327" s="381"/>
      <c r="AF4327" s="105"/>
      <c r="AG4327" s="381"/>
      <c r="AH4327" s="381"/>
      <c r="AI4327" s="381"/>
      <c r="AJ4327" s="381"/>
      <c r="AK4327" s="381"/>
      <c r="AL4327" s="381"/>
      <c r="AM4327" s="381"/>
    </row>
    <row r="4328" spans="1:39" x14ac:dyDescent="0.35">
      <c r="A4328" s="379"/>
      <c r="B4328" s="379"/>
      <c r="C4328" s="379"/>
      <c r="D4328" s="379"/>
      <c r="E4328" s="379"/>
      <c r="F4328" s="379"/>
      <c r="G4328" s="379"/>
      <c r="H4328" s="379"/>
      <c r="I4328" s="379"/>
      <c r="J4328" s="379"/>
      <c r="K4328" s="379"/>
      <c r="L4328" s="379"/>
      <c r="M4328" s="379"/>
      <c r="N4328" s="379"/>
      <c r="O4328" s="379"/>
      <c r="P4328" s="379"/>
      <c r="Q4328" s="379"/>
      <c r="R4328" s="379"/>
      <c r="S4328" s="379"/>
      <c r="T4328" s="379"/>
      <c r="U4328" s="379"/>
      <c r="V4328" s="379"/>
      <c r="W4328" s="379"/>
      <c r="X4328" s="379"/>
      <c r="Y4328" s="379"/>
      <c r="Z4328" s="379"/>
      <c r="AA4328" s="380"/>
      <c r="AB4328" s="379"/>
      <c r="AC4328" s="379"/>
      <c r="AD4328" s="379"/>
      <c r="AE4328" s="381"/>
      <c r="AF4328" s="105"/>
      <c r="AG4328" s="381"/>
      <c r="AH4328" s="381"/>
      <c r="AI4328" s="381"/>
      <c r="AJ4328" s="381"/>
      <c r="AK4328" s="381"/>
      <c r="AL4328" s="381"/>
      <c r="AM4328" s="381"/>
    </row>
    <row r="4329" spans="1:39" x14ac:dyDescent="0.35">
      <c r="A4329" s="379"/>
      <c r="B4329" s="379"/>
      <c r="C4329" s="379"/>
      <c r="D4329" s="379"/>
      <c r="E4329" s="379"/>
      <c r="F4329" s="379"/>
      <c r="G4329" s="379"/>
      <c r="H4329" s="379"/>
      <c r="I4329" s="379"/>
      <c r="J4329" s="379"/>
      <c r="K4329" s="379"/>
      <c r="L4329" s="379"/>
      <c r="M4329" s="379"/>
      <c r="N4329" s="379"/>
      <c r="O4329" s="379"/>
      <c r="P4329" s="379"/>
      <c r="Q4329" s="379"/>
      <c r="R4329" s="379"/>
      <c r="S4329" s="379"/>
      <c r="T4329" s="379"/>
      <c r="U4329" s="379"/>
      <c r="V4329" s="379"/>
      <c r="W4329" s="379"/>
      <c r="X4329" s="379"/>
      <c r="Y4329" s="379"/>
      <c r="Z4329" s="379"/>
      <c r="AA4329" s="380"/>
      <c r="AB4329" s="379"/>
      <c r="AC4329" s="379"/>
      <c r="AD4329" s="379"/>
      <c r="AE4329" s="381"/>
      <c r="AF4329" s="105"/>
      <c r="AG4329" s="381"/>
      <c r="AH4329" s="381"/>
      <c r="AI4329" s="381"/>
      <c r="AJ4329" s="381"/>
      <c r="AK4329" s="381"/>
      <c r="AL4329" s="381"/>
      <c r="AM4329" s="381"/>
    </row>
    <row r="4330" spans="1:39" x14ac:dyDescent="0.35">
      <c r="A4330" s="379"/>
      <c r="B4330" s="379"/>
      <c r="C4330" s="379"/>
      <c r="D4330" s="379"/>
      <c r="E4330" s="379"/>
      <c r="F4330" s="379"/>
      <c r="G4330" s="379"/>
      <c r="H4330" s="379"/>
      <c r="I4330" s="379"/>
      <c r="J4330" s="379"/>
      <c r="K4330" s="379"/>
      <c r="L4330" s="379"/>
      <c r="M4330" s="379"/>
      <c r="N4330" s="379"/>
      <c r="O4330" s="379"/>
      <c r="P4330" s="379"/>
      <c r="Q4330" s="379"/>
      <c r="R4330" s="379"/>
      <c r="S4330" s="379"/>
      <c r="T4330" s="379"/>
      <c r="U4330" s="379"/>
      <c r="V4330" s="379"/>
      <c r="W4330" s="379"/>
      <c r="X4330" s="379"/>
      <c r="Y4330" s="379"/>
      <c r="Z4330" s="379"/>
      <c r="AA4330" s="380"/>
      <c r="AB4330" s="379"/>
      <c r="AC4330" s="379"/>
      <c r="AD4330" s="379"/>
      <c r="AE4330" s="381"/>
      <c r="AF4330" s="105"/>
      <c r="AG4330" s="381"/>
      <c r="AH4330" s="381"/>
      <c r="AI4330" s="381"/>
      <c r="AJ4330" s="381"/>
      <c r="AK4330" s="381"/>
      <c r="AL4330" s="381"/>
      <c r="AM4330" s="381"/>
    </row>
    <row r="4331" spans="1:39" x14ac:dyDescent="0.35">
      <c r="A4331" s="379"/>
      <c r="B4331" s="379"/>
      <c r="C4331" s="379"/>
      <c r="D4331" s="379"/>
      <c r="E4331" s="379"/>
      <c r="F4331" s="379"/>
      <c r="G4331" s="379"/>
      <c r="H4331" s="379"/>
      <c r="I4331" s="379"/>
      <c r="J4331" s="379"/>
      <c r="K4331" s="379"/>
      <c r="L4331" s="379"/>
      <c r="M4331" s="379"/>
      <c r="N4331" s="379"/>
      <c r="O4331" s="379"/>
      <c r="P4331" s="379"/>
      <c r="Q4331" s="379"/>
      <c r="R4331" s="379"/>
      <c r="S4331" s="379"/>
      <c r="T4331" s="379"/>
      <c r="U4331" s="379"/>
      <c r="V4331" s="379"/>
      <c r="W4331" s="379"/>
      <c r="X4331" s="379"/>
      <c r="Y4331" s="379"/>
      <c r="Z4331" s="379"/>
      <c r="AA4331" s="380"/>
      <c r="AB4331" s="379"/>
      <c r="AC4331" s="379"/>
      <c r="AD4331" s="379"/>
      <c r="AE4331" s="381"/>
      <c r="AF4331" s="105"/>
      <c r="AG4331" s="381"/>
      <c r="AH4331" s="381"/>
      <c r="AI4331" s="381"/>
      <c r="AJ4331" s="381"/>
      <c r="AK4331" s="381"/>
      <c r="AL4331" s="381"/>
      <c r="AM4331" s="381"/>
    </row>
    <row r="4332" spans="1:39" x14ac:dyDescent="0.35">
      <c r="A4332" s="379"/>
      <c r="B4332" s="379"/>
      <c r="C4332" s="379"/>
      <c r="D4332" s="379"/>
      <c r="E4332" s="379"/>
      <c r="F4332" s="379"/>
      <c r="G4332" s="379"/>
      <c r="H4332" s="379"/>
      <c r="I4332" s="379"/>
      <c r="J4332" s="379"/>
      <c r="K4332" s="379"/>
      <c r="L4332" s="379"/>
      <c r="M4332" s="379"/>
      <c r="N4332" s="379"/>
      <c r="O4332" s="379"/>
      <c r="P4332" s="379"/>
      <c r="Q4332" s="379"/>
      <c r="R4332" s="379"/>
      <c r="S4332" s="379"/>
      <c r="T4332" s="379"/>
      <c r="U4332" s="379"/>
      <c r="V4332" s="379"/>
      <c r="W4332" s="379"/>
      <c r="X4332" s="379"/>
      <c r="Y4332" s="379"/>
      <c r="Z4332" s="379"/>
      <c r="AA4332" s="380"/>
      <c r="AB4332" s="379"/>
      <c r="AC4332" s="379"/>
      <c r="AD4332" s="379"/>
      <c r="AE4332" s="381"/>
      <c r="AF4332" s="105"/>
      <c r="AG4332" s="381"/>
      <c r="AH4332" s="381"/>
      <c r="AI4332" s="381"/>
      <c r="AJ4332" s="381"/>
      <c r="AK4332" s="381"/>
      <c r="AL4332" s="381"/>
      <c r="AM4332" s="381"/>
    </row>
    <row r="4333" spans="1:39" x14ac:dyDescent="0.35">
      <c r="A4333" s="379"/>
      <c r="B4333" s="379"/>
      <c r="C4333" s="379"/>
      <c r="D4333" s="379"/>
      <c r="E4333" s="379"/>
      <c r="F4333" s="379"/>
      <c r="G4333" s="379"/>
      <c r="H4333" s="379"/>
      <c r="I4333" s="379"/>
      <c r="J4333" s="379"/>
      <c r="K4333" s="379"/>
      <c r="L4333" s="379"/>
      <c r="M4333" s="379"/>
      <c r="N4333" s="379"/>
      <c r="O4333" s="379"/>
      <c r="P4333" s="379"/>
      <c r="Q4333" s="379"/>
      <c r="R4333" s="379"/>
      <c r="S4333" s="379"/>
      <c r="T4333" s="379"/>
      <c r="U4333" s="379"/>
      <c r="V4333" s="379"/>
      <c r="W4333" s="379"/>
      <c r="X4333" s="379"/>
      <c r="Y4333" s="379"/>
      <c r="Z4333" s="379"/>
      <c r="AA4333" s="380"/>
      <c r="AB4333" s="379"/>
      <c r="AC4333" s="379"/>
      <c r="AD4333" s="379"/>
      <c r="AE4333" s="381"/>
      <c r="AF4333" s="105"/>
      <c r="AG4333" s="381"/>
      <c r="AH4333" s="381"/>
      <c r="AI4333" s="381"/>
      <c r="AJ4333" s="381"/>
      <c r="AK4333" s="381"/>
      <c r="AL4333" s="381"/>
      <c r="AM4333" s="381"/>
    </row>
    <row r="4334" spans="1:39" x14ac:dyDescent="0.35">
      <c r="A4334" s="379"/>
      <c r="B4334" s="379"/>
      <c r="C4334" s="379"/>
      <c r="D4334" s="379"/>
      <c r="E4334" s="379"/>
      <c r="F4334" s="379"/>
      <c r="G4334" s="379"/>
      <c r="H4334" s="379"/>
      <c r="I4334" s="379"/>
      <c r="J4334" s="379"/>
      <c r="K4334" s="379"/>
      <c r="L4334" s="379"/>
      <c r="M4334" s="379"/>
      <c r="N4334" s="379"/>
      <c r="O4334" s="379"/>
      <c r="P4334" s="379"/>
      <c r="Q4334" s="379"/>
      <c r="R4334" s="379"/>
      <c r="S4334" s="379"/>
      <c r="T4334" s="379"/>
      <c r="U4334" s="379"/>
      <c r="V4334" s="379"/>
      <c r="W4334" s="379"/>
      <c r="X4334" s="379"/>
      <c r="Y4334" s="379"/>
      <c r="Z4334" s="379"/>
      <c r="AA4334" s="380"/>
      <c r="AB4334" s="379"/>
      <c r="AC4334" s="379"/>
      <c r="AD4334" s="379"/>
      <c r="AE4334" s="381"/>
      <c r="AF4334" s="105"/>
      <c r="AG4334" s="381"/>
      <c r="AH4334" s="381"/>
      <c r="AI4334" s="381"/>
      <c r="AJ4334" s="381"/>
      <c r="AK4334" s="381"/>
      <c r="AL4334" s="381"/>
      <c r="AM4334" s="381"/>
    </row>
    <row r="4335" spans="1:39" x14ac:dyDescent="0.35">
      <c r="A4335" s="379"/>
      <c r="B4335" s="379"/>
      <c r="C4335" s="379"/>
      <c r="D4335" s="379"/>
      <c r="E4335" s="379"/>
      <c r="F4335" s="379"/>
      <c r="G4335" s="379"/>
      <c r="H4335" s="379"/>
      <c r="I4335" s="379"/>
      <c r="J4335" s="379"/>
      <c r="K4335" s="379"/>
      <c r="L4335" s="379"/>
      <c r="M4335" s="379"/>
      <c r="N4335" s="379"/>
      <c r="O4335" s="379"/>
      <c r="P4335" s="379"/>
      <c r="Q4335" s="379"/>
      <c r="R4335" s="379"/>
      <c r="S4335" s="379"/>
      <c r="T4335" s="379"/>
      <c r="U4335" s="379"/>
      <c r="V4335" s="379"/>
      <c r="W4335" s="379"/>
      <c r="X4335" s="379"/>
      <c r="Y4335" s="379"/>
      <c r="Z4335" s="379"/>
      <c r="AA4335" s="380"/>
      <c r="AB4335" s="379"/>
      <c r="AC4335" s="379"/>
      <c r="AD4335" s="379"/>
      <c r="AE4335" s="381"/>
      <c r="AF4335" s="105"/>
      <c r="AG4335" s="381"/>
      <c r="AH4335" s="381"/>
      <c r="AI4335" s="381"/>
      <c r="AJ4335" s="381"/>
      <c r="AK4335" s="381"/>
      <c r="AL4335" s="381"/>
      <c r="AM4335" s="381"/>
    </row>
    <row r="4336" spans="1:39" x14ac:dyDescent="0.35">
      <c r="A4336" s="379"/>
      <c r="B4336" s="379"/>
      <c r="C4336" s="379"/>
      <c r="D4336" s="379"/>
      <c r="E4336" s="379"/>
      <c r="F4336" s="379"/>
      <c r="G4336" s="379"/>
      <c r="H4336" s="379"/>
      <c r="I4336" s="379"/>
      <c r="J4336" s="379"/>
      <c r="K4336" s="379"/>
      <c r="L4336" s="379"/>
      <c r="M4336" s="379"/>
      <c r="N4336" s="379"/>
      <c r="O4336" s="379"/>
      <c r="P4336" s="379"/>
      <c r="Q4336" s="379"/>
      <c r="R4336" s="379"/>
      <c r="S4336" s="379"/>
      <c r="T4336" s="379"/>
      <c r="U4336" s="379"/>
      <c r="V4336" s="379"/>
      <c r="W4336" s="379"/>
      <c r="X4336" s="379"/>
      <c r="Y4336" s="379"/>
      <c r="Z4336" s="379"/>
      <c r="AA4336" s="380"/>
      <c r="AB4336" s="379"/>
      <c r="AC4336" s="379"/>
      <c r="AD4336" s="379"/>
      <c r="AE4336" s="381"/>
      <c r="AF4336" s="105"/>
      <c r="AG4336" s="381"/>
      <c r="AH4336" s="381"/>
      <c r="AI4336" s="381"/>
      <c r="AJ4336" s="381"/>
      <c r="AK4336" s="381"/>
      <c r="AL4336" s="381"/>
      <c r="AM4336" s="381"/>
    </row>
    <row r="4337" spans="1:39" x14ac:dyDescent="0.35">
      <c r="A4337" s="379"/>
      <c r="B4337" s="379"/>
      <c r="C4337" s="379"/>
      <c r="D4337" s="379"/>
      <c r="E4337" s="379"/>
      <c r="F4337" s="379"/>
      <c r="G4337" s="379"/>
      <c r="H4337" s="379"/>
      <c r="I4337" s="379"/>
      <c r="J4337" s="379"/>
      <c r="K4337" s="379"/>
      <c r="L4337" s="379"/>
      <c r="M4337" s="379"/>
      <c r="N4337" s="379"/>
      <c r="O4337" s="379"/>
      <c r="P4337" s="379"/>
      <c r="Q4337" s="379"/>
      <c r="R4337" s="379"/>
      <c r="S4337" s="379"/>
      <c r="T4337" s="379"/>
      <c r="U4337" s="379"/>
      <c r="V4337" s="379"/>
      <c r="W4337" s="379"/>
      <c r="X4337" s="379"/>
      <c r="Y4337" s="379"/>
      <c r="Z4337" s="379"/>
      <c r="AA4337" s="380"/>
      <c r="AB4337" s="379"/>
      <c r="AC4337" s="379"/>
      <c r="AD4337" s="379"/>
      <c r="AE4337" s="381"/>
      <c r="AF4337" s="105"/>
      <c r="AG4337" s="381"/>
      <c r="AH4337" s="381"/>
      <c r="AI4337" s="381"/>
      <c r="AJ4337" s="381"/>
      <c r="AK4337" s="381"/>
      <c r="AL4337" s="381"/>
      <c r="AM4337" s="381"/>
    </row>
    <row r="4338" spans="1:39" x14ac:dyDescent="0.35">
      <c r="A4338" s="379"/>
      <c r="B4338" s="379"/>
      <c r="C4338" s="379"/>
      <c r="D4338" s="379"/>
      <c r="E4338" s="379"/>
      <c r="F4338" s="379"/>
      <c r="G4338" s="379"/>
      <c r="H4338" s="379"/>
      <c r="I4338" s="379"/>
      <c r="J4338" s="379"/>
      <c r="K4338" s="379"/>
      <c r="L4338" s="379"/>
      <c r="M4338" s="379"/>
      <c r="N4338" s="379"/>
      <c r="O4338" s="379"/>
      <c r="P4338" s="379"/>
      <c r="Q4338" s="379"/>
      <c r="R4338" s="379"/>
      <c r="S4338" s="379"/>
      <c r="T4338" s="379"/>
      <c r="U4338" s="379"/>
      <c r="V4338" s="379"/>
      <c r="W4338" s="379"/>
      <c r="X4338" s="379"/>
      <c r="Y4338" s="379"/>
      <c r="Z4338" s="379"/>
      <c r="AA4338" s="380"/>
      <c r="AB4338" s="379"/>
      <c r="AC4338" s="379"/>
      <c r="AD4338" s="379"/>
      <c r="AE4338" s="381"/>
      <c r="AF4338" s="105"/>
      <c r="AG4338" s="381"/>
      <c r="AH4338" s="381"/>
      <c r="AI4338" s="381"/>
      <c r="AJ4338" s="381"/>
      <c r="AK4338" s="381"/>
      <c r="AL4338" s="381"/>
      <c r="AM4338" s="381"/>
    </row>
    <row r="4339" spans="1:39" x14ac:dyDescent="0.35">
      <c r="A4339" s="379"/>
      <c r="B4339" s="379"/>
      <c r="C4339" s="379"/>
      <c r="D4339" s="379"/>
      <c r="E4339" s="379"/>
      <c r="F4339" s="379"/>
      <c r="G4339" s="379"/>
      <c r="H4339" s="379"/>
      <c r="I4339" s="379"/>
      <c r="J4339" s="379"/>
      <c r="K4339" s="379"/>
      <c r="L4339" s="379"/>
      <c r="M4339" s="379"/>
      <c r="N4339" s="379"/>
      <c r="O4339" s="379"/>
      <c r="P4339" s="379"/>
      <c r="Q4339" s="379"/>
      <c r="R4339" s="379"/>
      <c r="S4339" s="379"/>
      <c r="T4339" s="379"/>
      <c r="U4339" s="379"/>
      <c r="V4339" s="379"/>
      <c r="W4339" s="379"/>
      <c r="X4339" s="379"/>
      <c r="Y4339" s="379"/>
      <c r="Z4339" s="379"/>
      <c r="AA4339" s="380"/>
      <c r="AB4339" s="379"/>
      <c r="AC4339" s="379"/>
      <c r="AD4339" s="379"/>
      <c r="AE4339" s="381"/>
      <c r="AF4339" s="105"/>
      <c r="AG4339" s="381"/>
      <c r="AH4339" s="381"/>
      <c r="AI4339" s="381"/>
      <c r="AJ4339" s="381"/>
      <c r="AK4339" s="381"/>
      <c r="AL4339" s="381"/>
      <c r="AM4339" s="381"/>
    </row>
    <row r="4340" spans="1:39" x14ac:dyDescent="0.35">
      <c r="A4340" s="379"/>
      <c r="B4340" s="379"/>
      <c r="C4340" s="379"/>
      <c r="D4340" s="379"/>
      <c r="E4340" s="379"/>
      <c r="F4340" s="379"/>
      <c r="G4340" s="379"/>
      <c r="H4340" s="379"/>
      <c r="I4340" s="379"/>
      <c r="J4340" s="379"/>
      <c r="K4340" s="379"/>
      <c r="L4340" s="379"/>
      <c r="M4340" s="379"/>
      <c r="N4340" s="379"/>
      <c r="O4340" s="379"/>
      <c r="P4340" s="379"/>
      <c r="Q4340" s="379"/>
      <c r="R4340" s="379"/>
      <c r="S4340" s="379"/>
      <c r="T4340" s="379"/>
      <c r="U4340" s="379"/>
      <c r="V4340" s="379"/>
      <c r="W4340" s="379"/>
      <c r="X4340" s="379"/>
      <c r="Y4340" s="379"/>
      <c r="Z4340" s="379"/>
      <c r="AA4340" s="380"/>
      <c r="AB4340" s="379"/>
      <c r="AC4340" s="379"/>
      <c r="AD4340" s="379"/>
      <c r="AE4340" s="381"/>
      <c r="AF4340" s="105"/>
      <c r="AG4340" s="381"/>
      <c r="AH4340" s="381"/>
      <c r="AI4340" s="381"/>
      <c r="AJ4340" s="381"/>
      <c r="AK4340" s="381"/>
      <c r="AL4340" s="381"/>
      <c r="AM4340" s="381"/>
    </row>
    <row r="4341" spans="1:39" x14ac:dyDescent="0.35">
      <c r="A4341" s="379"/>
      <c r="B4341" s="379"/>
      <c r="C4341" s="379"/>
      <c r="D4341" s="379"/>
      <c r="E4341" s="379"/>
      <c r="F4341" s="379"/>
      <c r="G4341" s="379"/>
      <c r="H4341" s="379"/>
      <c r="I4341" s="379"/>
      <c r="J4341" s="379"/>
      <c r="K4341" s="379"/>
      <c r="L4341" s="379"/>
      <c r="M4341" s="379"/>
      <c r="N4341" s="379"/>
      <c r="O4341" s="379"/>
      <c r="P4341" s="379"/>
      <c r="Q4341" s="379"/>
      <c r="R4341" s="379"/>
      <c r="S4341" s="379"/>
      <c r="T4341" s="379"/>
      <c r="U4341" s="379"/>
      <c r="V4341" s="379"/>
      <c r="W4341" s="379"/>
      <c r="X4341" s="379"/>
      <c r="Y4341" s="379"/>
      <c r="Z4341" s="379"/>
      <c r="AA4341" s="380"/>
      <c r="AB4341" s="379"/>
      <c r="AC4341" s="379"/>
      <c r="AD4341" s="379"/>
      <c r="AE4341" s="381"/>
      <c r="AF4341" s="105"/>
      <c r="AG4341" s="381"/>
      <c r="AH4341" s="381"/>
      <c r="AI4341" s="381"/>
      <c r="AJ4341" s="381"/>
      <c r="AK4341" s="381"/>
      <c r="AL4341" s="381"/>
      <c r="AM4341" s="381"/>
    </row>
    <row r="4342" spans="1:39" x14ac:dyDescent="0.35">
      <c r="A4342" s="379"/>
      <c r="B4342" s="379"/>
      <c r="C4342" s="379"/>
      <c r="D4342" s="379"/>
      <c r="E4342" s="379"/>
      <c r="F4342" s="379"/>
      <c r="G4342" s="379"/>
      <c r="H4342" s="379"/>
      <c r="I4342" s="379"/>
      <c r="J4342" s="379"/>
      <c r="K4342" s="379"/>
      <c r="L4342" s="379"/>
      <c r="M4342" s="379"/>
      <c r="N4342" s="379"/>
      <c r="O4342" s="379"/>
      <c r="P4342" s="379"/>
      <c r="Q4342" s="379"/>
      <c r="R4342" s="379"/>
      <c r="S4342" s="379"/>
      <c r="T4342" s="379"/>
      <c r="U4342" s="379"/>
      <c r="V4342" s="379"/>
      <c r="W4342" s="379"/>
      <c r="X4342" s="379"/>
      <c r="Y4342" s="379"/>
      <c r="Z4342" s="379"/>
      <c r="AA4342" s="380"/>
      <c r="AB4342" s="379"/>
      <c r="AC4342" s="379"/>
      <c r="AD4342" s="379"/>
      <c r="AE4342" s="381"/>
      <c r="AF4342" s="105"/>
      <c r="AG4342" s="381"/>
      <c r="AH4342" s="381"/>
      <c r="AI4342" s="381"/>
      <c r="AJ4342" s="381"/>
      <c r="AK4342" s="381"/>
      <c r="AL4342" s="381"/>
      <c r="AM4342" s="381"/>
    </row>
    <row r="4343" spans="1:39" x14ac:dyDescent="0.35">
      <c r="A4343" s="379"/>
      <c r="B4343" s="379"/>
      <c r="C4343" s="379"/>
      <c r="D4343" s="379"/>
      <c r="E4343" s="379"/>
      <c r="F4343" s="379"/>
      <c r="G4343" s="379"/>
      <c r="H4343" s="379"/>
      <c r="I4343" s="379"/>
      <c r="J4343" s="379"/>
      <c r="K4343" s="379"/>
      <c r="L4343" s="379"/>
      <c r="M4343" s="379"/>
      <c r="N4343" s="379"/>
      <c r="O4343" s="379"/>
      <c r="P4343" s="379"/>
      <c r="Q4343" s="379"/>
      <c r="R4343" s="379"/>
      <c r="S4343" s="379"/>
      <c r="T4343" s="379"/>
      <c r="U4343" s="379"/>
      <c r="V4343" s="379"/>
      <c r="W4343" s="379"/>
      <c r="X4343" s="379"/>
      <c r="Y4343" s="379"/>
      <c r="Z4343" s="379"/>
      <c r="AA4343" s="380"/>
      <c r="AB4343" s="379"/>
      <c r="AC4343" s="379"/>
      <c r="AD4343" s="379"/>
      <c r="AE4343" s="381"/>
      <c r="AF4343" s="105"/>
      <c r="AG4343" s="381"/>
      <c r="AH4343" s="381"/>
      <c r="AI4343" s="381"/>
      <c r="AJ4343" s="381"/>
      <c r="AK4343" s="381"/>
      <c r="AL4343" s="381"/>
      <c r="AM4343" s="381"/>
    </row>
    <row r="4344" spans="1:39" x14ac:dyDescent="0.35">
      <c r="A4344" s="379"/>
      <c r="B4344" s="379"/>
      <c r="C4344" s="379"/>
      <c r="D4344" s="379"/>
      <c r="E4344" s="379"/>
      <c r="F4344" s="379"/>
      <c r="G4344" s="379"/>
      <c r="H4344" s="379"/>
      <c r="I4344" s="379"/>
      <c r="J4344" s="379"/>
      <c r="K4344" s="379"/>
      <c r="L4344" s="379"/>
      <c r="M4344" s="379"/>
      <c r="N4344" s="379"/>
      <c r="O4344" s="379"/>
      <c r="P4344" s="379"/>
      <c r="Q4344" s="379"/>
      <c r="R4344" s="379"/>
      <c r="S4344" s="379"/>
      <c r="T4344" s="379"/>
      <c r="U4344" s="379"/>
      <c r="V4344" s="379"/>
      <c r="W4344" s="379"/>
      <c r="X4344" s="379"/>
      <c r="Y4344" s="379"/>
      <c r="Z4344" s="379"/>
      <c r="AA4344" s="380"/>
      <c r="AB4344" s="379"/>
      <c r="AC4344" s="379"/>
      <c r="AD4344" s="379"/>
      <c r="AE4344" s="381"/>
      <c r="AF4344" s="105"/>
      <c r="AG4344" s="381"/>
      <c r="AH4344" s="381"/>
      <c r="AI4344" s="381"/>
      <c r="AJ4344" s="381"/>
      <c r="AK4344" s="381"/>
      <c r="AL4344" s="381"/>
      <c r="AM4344" s="381"/>
    </row>
    <row r="4345" spans="1:39" x14ac:dyDescent="0.35">
      <c r="A4345" s="379"/>
      <c r="B4345" s="379"/>
      <c r="C4345" s="379"/>
      <c r="D4345" s="379"/>
      <c r="E4345" s="379"/>
      <c r="F4345" s="379"/>
      <c r="G4345" s="379"/>
      <c r="H4345" s="379"/>
      <c r="I4345" s="379"/>
      <c r="J4345" s="379"/>
      <c r="K4345" s="379"/>
      <c r="L4345" s="379"/>
      <c r="M4345" s="379"/>
      <c r="N4345" s="379"/>
      <c r="O4345" s="379"/>
      <c r="P4345" s="379"/>
      <c r="Q4345" s="379"/>
      <c r="R4345" s="379"/>
      <c r="S4345" s="379"/>
      <c r="T4345" s="379"/>
      <c r="U4345" s="379"/>
      <c r="V4345" s="379"/>
      <c r="W4345" s="379"/>
      <c r="X4345" s="379"/>
      <c r="Y4345" s="379"/>
      <c r="Z4345" s="379"/>
      <c r="AA4345" s="380"/>
      <c r="AB4345" s="379"/>
      <c r="AC4345" s="379"/>
      <c r="AD4345" s="379"/>
      <c r="AE4345" s="381"/>
      <c r="AF4345" s="105"/>
      <c r="AG4345" s="381"/>
      <c r="AH4345" s="381"/>
      <c r="AI4345" s="381"/>
      <c r="AJ4345" s="381"/>
      <c r="AK4345" s="381"/>
      <c r="AL4345" s="381"/>
      <c r="AM4345" s="381"/>
    </row>
    <row r="4346" spans="1:39" x14ac:dyDescent="0.35">
      <c r="A4346" s="379"/>
      <c r="B4346" s="379"/>
      <c r="C4346" s="379"/>
      <c r="D4346" s="379"/>
      <c r="E4346" s="379"/>
      <c r="F4346" s="379"/>
      <c r="G4346" s="379"/>
      <c r="H4346" s="379"/>
      <c r="I4346" s="379"/>
      <c r="J4346" s="379"/>
      <c r="K4346" s="379"/>
      <c r="L4346" s="379"/>
      <c r="M4346" s="379"/>
      <c r="N4346" s="379"/>
      <c r="O4346" s="379"/>
      <c r="P4346" s="379"/>
      <c r="Q4346" s="379"/>
      <c r="R4346" s="379"/>
      <c r="S4346" s="379"/>
      <c r="T4346" s="379"/>
      <c r="U4346" s="379"/>
      <c r="V4346" s="379"/>
      <c r="W4346" s="379"/>
      <c r="X4346" s="379"/>
      <c r="Y4346" s="379"/>
      <c r="Z4346" s="379"/>
      <c r="AA4346" s="380"/>
      <c r="AB4346" s="379"/>
      <c r="AC4346" s="379"/>
      <c r="AD4346" s="379"/>
      <c r="AE4346" s="381"/>
      <c r="AF4346" s="105"/>
      <c r="AG4346" s="381"/>
      <c r="AH4346" s="381"/>
      <c r="AI4346" s="381"/>
      <c r="AJ4346" s="381"/>
      <c r="AK4346" s="381"/>
      <c r="AL4346" s="381"/>
      <c r="AM4346" s="381"/>
    </row>
    <row r="4347" spans="1:39" x14ac:dyDescent="0.35">
      <c r="A4347" s="379"/>
      <c r="B4347" s="379"/>
      <c r="C4347" s="379"/>
      <c r="D4347" s="379"/>
      <c r="E4347" s="379"/>
      <c r="F4347" s="379"/>
      <c r="G4347" s="379"/>
      <c r="H4347" s="379"/>
      <c r="I4347" s="379"/>
      <c r="J4347" s="379"/>
      <c r="K4347" s="379"/>
      <c r="L4347" s="379"/>
      <c r="M4347" s="379"/>
      <c r="N4347" s="379"/>
      <c r="O4347" s="379"/>
      <c r="P4347" s="379"/>
      <c r="Q4347" s="379"/>
      <c r="R4347" s="379"/>
      <c r="S4347" s="379"/>
      <c r="T4347" s="379"/>
      <c r="U4347" s="379"/>
      <c r="V4347" s="379"/>
      <c r="W4347" s="379"/>
      <c r="X4347" s="379"/>
      <c r="Y4347" s="379"/>
      <c r="Z4347" s="379"/>
      <c r="AA4347" s="380"/>
      <c r="AB4347" s="379"/>
      <c r="AC4347" s="379"/>
      <c r="AD4347" s="379"/>
      <c r="AE4347" s="381"/>
      <c r="AF4347" s="105"/>
      <c r="AG4347" s="381"/>
      <c r="AH4347" s="381"/>
      <c r="AI4347" s="381"/>
      <c r="AJ4347" s="381"/>
      <c r="AK4347" s="381"/>
      <c r="AL4347" s="381"/>
      <c r="AM4347" s="381"/>
    </row>
    <row r="4348" spans="1:39" x14ac:dyDescent="0.35">
      <c r="A4348" s="379"/>
      <c r="B4348" s="379"/>
      <c r="C4348" s="379"/>
      <c r="D4348" s="379"/>
      <c r="E4348" s="379"/>
      <c r="F4348" s="379"/>
      <c r="G4348" s="379"/>
      <c r="H4348" s="379"/>
      <c r="I4348" s="379"/>
      <c r="J4348" s="379"/>
      <c r="K4348" s="379"/>
      <c r="L4348" s="379"/>
      <c r="M4348" s="379"/>
      <c r="N4348" s="379"/>
      <c r="O4348" s="379"/>
      <c r="P4348" s="379"/>
      <c r="Q4348" s="379"/>
      <c r="R4348" s="379"/>
      <c r="S4348" s="379"/>
      <c r="T4348" s="379"/>
      <c r="U4348" s="379"/>
      <c r="V4348" s="379"/>
      <c r="W4348" s="379"/>
      <c r="X4348" s="379"/>
      <c r="Y4348" s="379"/>
      <c r="Z4348" s="379"/>
      <c r="AA4348" s="380"/>
      <c r="AB4348" s="379"/>
      <c r="AC4348" s="379"/>
      <c r="AD4348" s="379"/>
      <c r="AE4348" s="381"/>
      <c r="AF4348" s="105"/>
      <c r="AG4348" s="381"/>
      <c r="AH4348" s="381"/>
      <c r="AI4348" s="381"/>
      <c r="AJ4348" s="381"/>
      <c r="AK4348" s="381"/>
      <c r="AL4348" s="381"/>
      <c r="AM4348" s="381"/>
    </row>
    <row r="4349" spans="1:39" x14ac:dyDescent="0.35">
      <c r="A4349" s="379"/>
      <c r="B4349" s="379"/>
      <c r="C4349" s="379"/>
      <c r="D4349" s="379"/>
      <c r="E4349" s="379"/>
      <c r="F4349" s="379"/>
      <c r="G4349" s="379"/>
      <c r="H4349" s="379"/>
      <c r="I4349" s="379"/>
      <c r="J4349" s="379"/>
      <c r="K4349" s="379"/>
      <c r="L4349" s="379"/>
      <c r="M4349" s="379"/>
      <c r="N4349" s="379"/>
      <c r="O4349" s="379"/>
      <c r="P4349" s="379"/>
      <c r="Q4349" s="379"/>
      <c r="R4349" s="379"/>
      <c r="S4349" s="379"/>
      <c r="T4349" s="379"/>
      <c r="U4349" s="379"/>
      <c r="V4349" s="379"/>
      <c r="W4349" s="379"/>
      <c r="X4349" s="379"/>
      <c r="Y4349" s="379"/>
      <c r="Z4349" s="379"/>
      <c r="AA4349" s="380"/>
      <c r="AB4349" s="379"/>
      <c r="AC4349" s="379"/>
      <c r="AD4349" s="379"/>
      <c r="AE4349" s="381"/>
      <c r="AF4349" s="105"/>
      <c r="AG4349" s="381"/>
      <c r="AH4349" s="381"/>
      <c r="AI4349" s="381"/>
      <c r="AJ4349" s="381"/>
      <c r="AK4349" s="381"/>
      <c r="AL4349" s="381"/>
      <c r="AM4349" s="381"/>
    </row>
    <row r="4350" spans="1:39" x14ac:dyDescent="0.35">
      <c r="A4350" s="379"/>
      <c r="B4350" s="379"/>
      <c r="C4350" s="379"/>
      <c r="D4350" s="379"/>
      <c r="E4350" s="379"/>
      <c r="F4350" s="379"/>
      <c r="G4350" s="379"/>
      <c r="H4350" s="379"/>
      <c r="I4350" s="379"/>
      <c r="J4350" s="379"/>
      <c r="K4350" s="379"/>
      <c r="L4350" s="379"/>
      <c r="M4350" s="379"/>
      <c r="N4350" s="379"/>
      <c r="O4350" s="379"/>
      <c r="P4350" s="379"/>
      <c r="Q4350" s="379"/>
      <c r="R4350" s="379"/>
      <c r="S4350" s="379"/>
      <c r="T4350" s="379"/>
      <c r="U4350" s="379"/>
      <c r="V4350" s="379"/>
      <c r="W4350" s="379"/>
      <c r="X4350" s="379"/>
      <c r="Y4350" s="379"/>
      <c r="Z4350" s="379"/>
      <c r="AA4350" s="380"/>
      <c r="AB4350" s="379"/>
      <c r="AC4350" s="379"/>
      <c r="AD4350" s="379"/>
      <c r="AE4350" s="381"/>
      <c r="AF4350" s="105"/>
      <c r="AG4350" s="381"/>
      <c r="AH4350" s="381"/>
      <c r="AI4350" s="381"/>
      <c r="AJ4350" s="381"/>
      <c r="AK4350" s="381"/>
      <c r="AL4350" s="381"/>
      <c r="AM4350" s="381"/>
    </row>
    <row r="4351" spans="1:39" x14ac:dyDescent="0.35">
      <c r="A4351" s="379"/>
      <c r="B4351" s="379"/>
      <c r="C4351" s="379"/>
      <c r="D4351" s="379"/>
      <c r="E4351" s="379"/>
      <c r="F4351" s="379"/>
      <c r="G4351" s="379"/>
      <c r="H4351" s="379"/>
      <c r="I4351" s="379"/>
      <c r="J4351" s="379"/>
      <c r="K4351" s="379"/>
      <c r="L4351" s="379"/>
      <c r="M4351" s="379"/>
      <c r="N4351" s="379"/>
      <c r="O4351" s="379"/>
      <c r="P4351" s="379"/>
      <c r="Q4351" s="379"/>
      <c r="R4351" s="379"/>
      <c r="S4351" s="379"/>
      <c r="T4351" s="379"/>
      <c r="U4351" s="379"/>
      <c r="V4351" s="379"/>
      <c r="W4351" s="379"/>
      <c r="X4351" s="379"/>
      <c r="Y4351" s="379"/>
      <c r="Z4351" s="379"/>
      <c r="AA4351" s="380"/>
      <c r="AB4351" s="379"/>
      <c r="AC4351" s="379"/>
      <c r="AD4351" s="379"/>
      <c r="AE4351" s="381"/>
      <c r="AF4351" s="105"/>
      <c r="AG4351" s="381"/>
      <c r="AH4351" s="381"/>
      <c r="AI4351" s="381"/>
      <c r="AJ4351" s="381"/>
      <c r="AK4351" s="381"/>
      <c r="AL4351" s="381"/>
      <c r="AM4351" s="381"/>
    </row>
    <row r="4352" spans="1:39" x14ac:dyDescent="0.35">
      <c r="A4352" s="379"/>
      <c r="B4352" s="379"/>
      <c r="C4352" s="379"/>
      <c r="D4352" s="379"/>
      <c r="E4352" s="379"/>
      <c r="F4352" s="379"/>
      <c r="G4352" s="379"/>
      <c r="H4352" s="379"/>
      <c r="I4352" s="379"/>
      <c r="J4352" s="379"/>
      <c r="K4352" s="379"/>
      <c r="L4352" s="379"/>
      <c r="M4352" s="379"/>
      <c r="N4352" s="379"/>
      <c r="O4352" s="379"/>
      <c r="P4352" s="379"/>
      <c r="Q4352" s="379"/>
      <c r="R4352" s="379"/>
      <c r="S4352" s="379"/>
      <c r="T4352" s="379"/>
      <c r="U4352" s="379"/>
      <c r="V4352" s="379"/>
      <c r="W4352" s="379"/>
      <c r="X4352" s="379"/>
      <c r="Y4352" s="379"/>
      <c r="Z4352" s="379"/>
      <c r="AA4352" s="380"/>
      <c r="AB4352" s="379"/>
      <c r="AC4352" s="379"/>
      <c r="AD4352" s="379"/>
      <c r="AE4352" s="381"/>
      <c r="AF4352" s="105"/>
      <c r="AG4352" s="381"/>
      <c r="AH4352" s="381"/>
      <c r="AI4352" s="381"/>
      <c r="AJ4352" s="381"/>
      <c r="AK4352" s="381"/>
      <c r="AL4352" s="381"/>
      <c r="AM4352" s="381"/>
    </row>
    <row r="4353" spans="1:39" x14ac:dyDescent="0.35">
      <c r="A4353" s="379"/>
      <c r="B4353" s="379"/>
      <c r="C4353" s="379"/>
      <c r="D4353" s="379"/>
      <c r="E4353" s="379"/>
      <c r="F4353" s="379"/>
      <c r="G4353" s="379"/>
      <c r="H4353" s="379"/>
      <c r="I4353" s="379"/>
      <c r="J4353" s="379"/>
      <c r="K4353" s="379"/>
      <c r="L4353" s="379"/>
      <c r="M4353" s="379"/>
      <c r="N4353" s="379"/>
      <c r="O4353" s="379"/>
      <c r="P4353" s="379"/>
      <c r="Q4353" s="379"/>
      <c r="R4353" s="379"/>
      <c r="S4353" s="379"/>
      <c r="T4353" s="379"/>
      <c r="U4353" s="379"/>
      <c r="V4353" s="379"/>
      <c r="W4353" s="379"/>
      <c r="X4353" s="379"/>
      <c r="Y4353" s="379"/>
      <c r="Z4353" s="379"/>
      <c r="AA4353" s="380"/>
      <c r="AB4353" s="379"/>
      <c r="AC4353" s="379"/>
      <c r="AD4353" s="379"/>
      <c r="AE4353" s="381"/>
      <c r="AF4353" s="105"/>
      <c r="AG4353" s="381"/>
      <c r="AH4353" s="381"/>
      <c r="AI4353" s="381"/>
      <c r="AJ4353" s="381"/>
      <c r="AK4353" s="381"/>
      <c r="AL4353" s="381"/>
      <c r="AM4353" s="381"/>
    </row>
    <row r="4354" spans="1:39" x14ac:dyDescent="0.35">
      <c r="A4354" s="379"/>
      <c r="B4354" s="379"/>
      <c r="C4354" s="379"/>
      <c r="D4354" s="379"/>
      <c r="E4354" s="379"/>
      <c r="F4354" s="379"/>
      <c r="G4354" s="379"/>
      <c r="H4354" s="379"/>
      <c r="I4354" s="379"/>
      <c r="J4354" s="379"/>
      <c r="K4354" s="379"/>
      <c r="L4354" s="379"/>
      <c r="M4354" s="379"/>
      <c r="N4354" s="379"/>
      <c r="O4354" s="379"/>
      <c r="P4354" s="379"/>
      <c r="Q4354" s="379"/>
      <c r="R4354" s="379"/>
      <c r="S4354" s="379"/>
      <c r="T4354" s="379"/>
      <c r="U4354" s="379"/>
      <c r="V4354" s="379"/>
      <c r="W4354" s="379"/>
      <c r="X4354" s="379"/>
      <c r="Y4354" s="379"/>
      <c r="Z4354" s="379"/>
      <c r="AA4354" s="380"/>
      <c r="AB4354" s="379"/>
      <c r="AC4354" s="379"/>
      <c r="AD4354" s="379"/>
      <c r="AE4354" s="381"/>
      <c r="AF4354" s="105"/>
      <c r="AG4354" s="381"/>
      <c r="AH4354" s="381"/>
      <c r="AI4354" s="381"/>
      <c r="AJ4354" s="381"/>
      <c r="AK4354" s="381"/>
      <c r="AL4354" s="381"/>
      <c r="AM4354" s="381"/>
    </row>
    <row r="4355" spans="1:39" x14ac:dyDescent="0.35">
      <c r="A4355" s="379"/>
      <c r="B4355" s="379"/>
      <c r="C4355" s="379"/>
      <c r="D4355" s="379"/>
      <c r="E4355" s="379"/>
      <c r="F4355" s="379"/>
      <c r="G4355" s="379"/>
      <c r="H4355" s="379"/>
      <c r="I4355" s="379"/>
      <c r="J4355" s="379"/>
      <c r="K4355" s="379"/>
      <c r="L4355" s="379"/>
      <c r="M4355" s="379"/>
      <c r="N4355" s="379"/>
      <c r="O4355" s="379"/>
      <c r="P4355" s="379"/>
      <c r="Q4355" s="379"/>
      <c r="R4355" s="379"/>
      <c r="S4355" s="379"/>
      <c r="T4355" s="379"/>
      <c r="U4355" s="379"/>
      <c r="V4355" s="379"/>
      <c r="W4355" s="379"/>
      <c r="X4355" s="379"/>
      <c r="Y4355" s="379"/>
      <c r="Z4355" s="379"/>
      <c r="AA4355" s="380"/>
      <c r="AB4355" s="379"/>
      <c r="AC4355" s="379"/>
      <c r="AD4355" s="379"/>
      <c r="AE4355" s="381"/>
      <c r="AF4355" s="105"/>
      <c r="AG4355" s="381"/>
      <c r="AH4355" s="381"/>
      <c r="AI4355" s="381"/>
      <c r="AJ4355" s="381"/>
      <c r="AK4355" s="381"/>
      <c r="AL4355" s="381"/>
      <c r="AM4355" s="381"/>
    </row>
    <row r="4356" spans="1:39" x14ac:dyDescent="0.35">
      <c r="A4356" s="379"/>
      <c r="B4356" s="379"/>
      <c r="C4356" s="379"/>
      <c r="D4356" s="379"/>
      <c r="E4356" s="379"/>
      <c r="F4356" s="379"/>
      <c r="G4356" s="379"/>
      <c r="H4356" s="379"/>
      <c r="I4356" s="379"/>
      <c r="J4356" s="379"/>
      <c r="K4356" s="379"/>
      <c r="L4356" s="379"/>
      <c r="M4356" s="379"/>
      <c r="N4356" s="379"/>
      <c r="O4356" s="379"/>
      <c r="P4356" s="379"/>
      <c r="Q4356" s="379"/>
      <c r="R4356" s="379"/>
      <c r="S4356" s="379"/>
      <c r="T4356" s="379"/>
      <c r="U4356" s="379"/>
      <c r="V4356" s="379"/>
      <c r="W4356" s="379"/>
      <c r="X4356" s="379"/>
      <c r="Y4356" s="379"/>
      <c r="Z4356" s="379"/>
      <c r="AA4356" s="380"/>
      <c r="AB4356" s="379"/>
      <c r="AC4356" s="379"/>
      <c r="AD4356" s="379"/>
      <c r="AE4356" s="381"/>
      <c r="AF4356" s="105"/>
      <c r="AG4356" s="381"/>
      <c r="AH4356" s="381"/>
      <c r="AI4356" s="381"/>
      <c r="AJ4356" s="381"/>
      <c r="AK4356" s="381"/>
      <c r="AL4356" s="381"/>
      <c r="AM4356" s="381"/>
    </row>
    <row r="4357" spans="1:39" x14ac:dyDescent="0.35">
      <c r="A4357" s="379"/>
      <c r="B4357" s="379"/>
      <c r="C4357" s="379"/>
      <c r="D4357" s="379"/>
      <c r="E4357" s="379"/>
      <c r="F4357" s="379"/>
      <c r="G4357" s="379"/>
      <c r="H4357" s="379"/>
      <c r="I4357" s="379"/>
      <c r="J4357" s="379"/>
      <c r="K4357" s="379"/>
      <c r="L4357" s="379"/>
      <c r="M4357" s="379"/>
      <c r="N4357" s="379"/>
      <c r="O4357" s="379"/>
      <c r="P4357" s="379"/>
      <c r="Q4357" s="379"/>
      <c r="R4357" s="379"/>
      <c r="S4357" s="379"/>
      <c r="T4357" s="379"/>
      <c r="U4357" s="379"/>
      <c r="V4357" s="379"/>
      <c r="W4357" s="379"/>
      <c r="X4357" s="379"/>
      <c r="Y4357" s="379"/>
      <c r="Z4357" s="379"/>
      <c r="AA4357" s="380"/>
      <c r="AB4357" s="379"/>
      <c r="AC4357" s="379"/>
      <c r="AD4357" s="379"/>
      <c r="AE4357" s="381"/>
      <c r="AF4357" s="105"/>
      <c r="AG4357" s="381"/>
      <c r="AH4357" s="381"/>
      <c r="AI4357" s="381"/>
      <c r="AJ4357" s="381"/>
      <c r="AK4357" s="381"/>
      <c r="AL4357" s="381"/>
      <c r="AM4357" s="381"/>
    </row>
    <row r="4358" spans="1:39" x14ac:dyDescent="0.35">
      <c r="A4358" s="379"/>
      <c r="B4358" s="379"/>
      <c r="C4358" s="379"/>
      <c r="D4358" s="379"/>
      <c r="E4358" s="379"/>
      <c r="F4358" s="379"/>
      <c r="G4358" s="379"/>
      <c r="H4358" s="379"/>
      <c r="I4358" s="379"/>
      <c r="J4358" s="379"/>
      <c r="K4358" s="379"/>
      <c r="L4358" s="379"/>
      <c r="M4358" s="379"/>
      <c r="N4358" s="379"/>
      <c r="O4358" s="379"/>
      <c r="P4358" s="379"/>
      <c r="Q4358" s="379"/>
      <c r="R4358" s="379"/>
      <c r="S4358" s="379"/>
      <c r="T4358" s="379"/>
      <c r="U4358" s="379"/>
      <c r="V4358" s="379"/>
      <c r="W4358" s="379"/>
      <c r="X4358" s="379"/>
      <c r="Y4358" s="379"/>
      <c r="Z4358" s="379"/>
      <c r="AA4358" s="380"/>
      <c r="AB4358" s="379"/>
      <c r="AC4358" s="379"/>
      <c r="AD4358" s="379"/>
      <c r="AE4358" s="381"/>
      <c r="AF4358" s="105"/>
      <c r="AG4358" s="381"/>
      <c r="AH4358" s="381"/>
      <c r="AI4358" s="381"/>
      <c r="AJ4358" s="381"/>
      <c r="AK4358" s="381"/>
      <c r="AL4358" s="381"/>
      <c r="AM4358" s="381"/>
    </row>
    <row r="4359" spans="1:39" x14ac:dyDescent="0.35">
      <c r="A4359" s="379"/>
      <c r="B4359" s="379"/>
      <c r="C4359" s="379"/>
      <c r="D4359" s="379"/>
      <c r="E4359" s="379"/>
      <c r="F4359" s="379"/>
      <c r="G4359" s="379"/>
      <c r="H4359" s="379"/>
      <c r="I4359" s="379"/>
      <c r="J4359" s="379"/>
      <c r="K4359" s="379"/>
      <c r="L4359" s="379"/>
      <c r="M4359" s="379"/>
      <c r="N4359" s="379"/>
      <c r="O4359" s="379"/>
      <c r="P4359" s="379"/>
      <c r="Q4359" s="379"/>
      <c r="R4359" s="379"/>
      <c r="S4359" s="379"/>
      <c r="T4359" s="379"/>
      <c r="U4359" s="379"/>
      <c r="V4359" s="379"/>
      <c r="W4359" s="379"/>
      <c r="X4359" s="379"/>
      <c r="Y4359" s="379"/>
      <c r="Z4359" s="379"/>
      <c r="AA4359" s="380"/>
      <c r="AB4359" s="379"/>
      <c r="AC4359" s="379"/>
      <c r="AD4359" s="379"/>
      <c r="AE4359" s="381"/>
      <c r="AF4359" s="105"/>
      <c r="AG4359" s="381"/>
      <c r="AH4359" s="381"/>
      <c r="AI4359" s="381"/>
      <c r="AJ4359" s="381"/>
      <c r="AK4359" s="381"/>
      <c r="AL4359" s="381"/>
      <c r="AM4359" s="381"/>
    </row>
    <row r="4360" spans="1:39" x14ac:dyDescent="0.35">
      <c r="A4360" s="379"/>
      <c r="B4360" s="379"/>
      <c r="C4360" s="379"/>
      <c r="D4360" s="379"/>
      <c r="E4360" s="379"/>
      <c r="F4360" s="379"/>
      <c r="G4360" s="379"/>
      <c r="H4360" s="379"/>
      <c r="I4360" s="379"/>
      <c r="J4360" s="379"/>
      <c r="K4360" s="379"/>
      <c r="L4360" s="379"/>
      <c r="M4360" s="379"/>
      <c r="N4360" s="379"/>
      <c r="O4360" s="379"/>
      <c r="P4360" s="379"/>
      <c r="Q4360" s="379"/>
      <c r="R4360" s="379"/>
      <c r="S4360" s="379"/>
      <c r="T4360" s="379"/>
      <c r="U4360" s="379"/>
      <c r="V4360" s="379"/>
      <c r="W4360" s="379"/>
      <c r="X4360" s="379"/>
      <c r="Y4360" s="379"/>
      <c r="Z4360" s="379"/>
      <c r="AA4360" s="380"/>
      <c r="AB4360" s="379"/>
      <c r="AC4360" s="379"/>
      <c r="AD4360" s="379"/>
      <c r="AE4360" s="381"/>
      <c r="AF4360" s="105"/>
      <c r="AG4360" s="381"/>
      <c r="AH4360" s="381"/>
      <c r="AI4360" s="381"/>
      <c r="AJ4360" s="381"/>
      <c r="AK4360" s="381"/>
      <c r="AL4360" s="381"/>
      <c r="AM4360" s="381"/>
    </row>
    <row r="4361" spans="1:39" x14ac:dyDescent="0.35">
      <c r="A4361" s="379"/>
      <c r="B4361" s="379"/>
      <c r="C4361" s="379"/>
      <c r="D4361" s="379"/>
      <c r="E4361" s="379"/>
      <c r="F4361" s="379"/>
      <c r="G4361" s="379"/>
      <c r="H4361" s="379"/>
      <c r="I4361" s="379"/>
      <c r="J4361" s="379"/>
      <c r="K4361" s="379"/>
      <c r="L4361" s="379"/>
      <c r="M4361" s="379"/>
      <c r="N4361" s="379"/>
      <c r="O4361" s="379"/>
      <c r="P4361" s="379"/>
      <c r="Q4361" s="379"/>
      <c r="R4361" s="379"/>
      <c r="S4361" s="379"/>
      <c r="T4361" s="379"/>
      <c r="U4361" s="379"/>
      <c r="V4361" s="379"/>
      <c r="W4361" s="379"/>
      <c r="X4361" s="379"/>
      <c r="Y4361" s="379"/>
      <c r="Z4361" s="379"/>
      <c r="AA4361" s="380"/>
      <c r="AB4361" s="379"/>
      <c r="AC4361" s="379"/>
      <c r="AD4361" s="379"/>
      <c r="AE4361" s="381"/>
      <c r="AF4361" s="105"/>
      <c r="AG4361" s="381"/>
      <c r="AH4361" s="381"/>
      <c r="AI4361" s="381"/>
      <c r="AJ4361" s="381"/>
      <c r="AK4361" s="381"/>
      <c r="AL4361" s="381"/>
      <c r="AM4361" s="381"/>
    </row>
    <row r="4362" spans="1:39" x14ac:dyDescent="0.35">
      <c r="A4362" s="379"/>
      <c r="B4362" s="379"/>
      <c r="C4362" s="379"/>
      <c r="D4362" s="379"/>
      <c r="E4362" s="379"/>
      <c r="F4362" s="379"/>
      <c r="G4362" s="379"/>
      <c r="H4362" s="379"/>
      <c r="I4362" s="379"/>
      <c r="J4362" s="379"/>
      <c r="K4362" s="379"/>
      <c r="L4362" s="379"/>
      <c r="M4362" s="379"/>
      <c r="N4362" s="379"/>
      <c r="O4362" s="379"/>
      <c r="P4362" s="379"/>
      <c r="Q4362" s="379"/>
      <c r="R4362" s="379"/>
      <c r="S4362" s="379"/>
      <c r="T4362" s="379"/>
      <c r="U4362" s="379"/>
      <c r="V4362" s="379"/>
      <c r="W4362" s="379"/>
      <c r="X4362" s="379"/>
      <c r="Y4362" s="379"/>
      <c r="Z4362" s="379"/>
      <c r="AA4362" s="380"/>
      <c r="AB4362" s="379"/>
      <c r="AC4362" s="379"/>
      <c r="AD4362" s="379"/>
      <c r="AE4362" s="381"/>
      <c r="AF4362" s="105"/>
      <c r="AG4362" s="381"/>
      <c r="AH4362" s="381"/>
      <c r="AI4362" s="381"/>
      <c r="AJ4362" s="381"/>
      <c r="AK4362" s="381"/>
      <c r="AL4362" s="381"/>
      <c r="AM4362" s="381"/>
    </row>
    <row r="4363" spans="1:39" x14ac:dyDescent="0.35">
      <c r="A4363" s="379"/>
      <c r="B4363" s="379"/>
      <c r="C4363" s="379"/>
      <c r="D4363" s="379"/>
      <c r="E4363" s="379"/>
      <c r="F4363" s="379"/>
      <c r="G4363" s="379"/>
      <c r="H4363" s="379"/>
      <c r="I4363" s="379"/>
      <c r="J4363" s="379"/>
      <c r="K4363" s="379"/>
      <c r="L4363" s="379"/>
      <c r="M4363" s="379"/>
      <c r="N4363" s="379"/>
      <c r="O4363" s="379"/>
      <c r="P4363" s="379"/>
      <c r="Q4363" s="379"/>
      <c r="R4363" s="379"/>
      <c r="S4363" s="379"/>
      <c r="T4363" s="379"/>
      <c r="U4363" s="379"/>
      <c r="V4363" s="379"/>
      <c r="W4363" s="379"/>
      <c r="X4363" s="379"/>
      <c r="Y4363" s="379"/>
      <c r="Z4363" s="379"/>
      <c r="AA4363" s="380"/>
      <c r="AB4363" s="379"/>
      <c r="AC4363" s="379"/>
      <c r="AD4363" s="379"/>
      <c r="AE4363" s="381"/>
      <c r="AF4363" s="105"/>
      <c r="AG4363" s="381"/>
      <c r="AH4363" s="381"/>
      <c r="AI4363" s="381"/>
      <c r="AJ4363" s="381"/>
      <c r="AK4363" s="381"/>
      <c r="AL4363" s="381"/>
      <c r="AM4363" s="381"/>
    </row>
    <row r="4364" spans="1:39" x14ac:dyDescent="0.35">
      <c r="A4364" s="379"/>
      <c r="B4364" s="379"/>
      <c r="C4364" s="379"/>
      <c r="D4364" s="379"/>
      <c r="E4364" s="379"/>
      <c r="F4364" s="379"/>
      <c r="G4364" s="379"/>
      <c r="H4364" s="379"/>
      <c r="I4364" s="379"/>
      <c r="J4364" s="379"/>
      <c r="K4364" s="379"/>
      <c r="L4364" s="379"/>
      <c r="M4364" s="379"/>
      <c r="N4364" s="379"/>
      <c r="O4364" s="379"/>
      <c r="P4364" s="379"/>
      <c r="Q4364" s="379"/>
      <c r="R4364" s="379"/>
      <c r="S4364" s="379"/>
      <c r="T4364" s="379"/>
      <c r="U4364" s="379"/>
      <c r="V4364" s="379"/>
      <c r="W4364" s="379"/>
      <c r="X4364" s="379"/>
      <c r="Y4364" s="379"/>
      <c r="Z4364" s="379"/>
      <c r="AA4364" s="380"/>
      <c r="AB4364" s="379"/>
      <c r="AC4364" s="379"/>
      <c r="AD4364" s="379"/>
      <c r="AE4364" s="381"/>
      <c r="AF4364" s="105"/>
      <c r="AG4364" s="381"/>
      <c r="AH4364" s="381"/>
      <c r="AI4364" s="381"/>
      <c r="AJ4364" s="381"/>
      <c r="AK4364" s="381"/>
      <c r="AL4364" s="381"/>
      <c r="AM4364" s="381"/>
    </row>
    <row r="4365" spans="1:39" x14ac:dyDescent="0.35">
      <c r="A4365" s="379"/>
      <c r="B4365" s="379"/>
      <c r="C4365" s="379"/>
      <c r="D4365" s="379"/>
      <c r="E4365" s="379"/>
      <c r="F4365" s="379"/>
      <c r="G4365" s="379"/>
      <c r="H4365" s="379"/>
      <c r="I4365" s="379"/>
      <c r="J4365" s="379"/>
      <c r="K4365" s="379"/>
      <c r="L4365" s="379"/>
      <c r="M4365" s="379"/>
      <c r="N4365" s="379"/>
      <c r="O4365" s="379"/>
      <c r="P4365" s="379"/>
      <c r="Q4365" s="379"/>
      <c r="R4365" s="379"/>
      <c r="S4365" s="379"/>
      <c r="T4365" s="379"/>
      <c r="U4365" s="379"/>
      <c r="V4365" s="379"/>
      <c r="W4365" s="379"/>
      <c r="X4365" s="379"/>
      <c r="Y4365" s="379"/>
      <c r="Z4365" s="379"/>
      <c r="AA4365" s="380"/>
      <c r="AB4365" s="379"/>
      <c r="AC4365" s="379"/>
      <c r="AD4365" s="379"/>
      <c r="AE4365" s="381"/>
      <c r="AF4365" s="105"/>
      <c r="AG4365" s="381"/>
      <c r="AH4365" s="381"/>
      <c r="AI4365" s="381"/>
      <c r="AJ4365" s="381"/>
      <c r="AK4365" s="381"/>
      <c r="AL4365" s="381"/>
      <c r="AM4365" s="381"/>
    </row>
    <row r="4366" spans="1:39" x14ac:dyDescent="0.35">
      <c r="A4366" s="379"/>
      <c r="B4366" s="379"/>
      <c r="C4366" s="379"/>
      <c r="D4366" s="379"/>
      <c r="E4366" s="379"/>
      <c r="F4366" s="379"/>
      <c r="G4366" s="379"/>
      <c r="H4366" s="379"/>
      <c r="I4366" s="379"/>
      <c r="J4366" s="379"/>
      <c r="K4366" s="379"/>
      <c r="L4366" s="379"/>
      <c r="M4366" s="379"/>
      <c r="N4366" s="379"/>
      <c r="O4366" s="379"/>
      <c r="P4366" s="379"/>
      <c r="Q4366" s="379"/>
      <c r="R4366" s="379"/>
      <c r="S4366" s="379"/>
      <c r="T4366" s="379"/>
      <c r="U4366" s="379"/>
      <c r="V4366" s="379"/>
      <c r="W4366" s="379"/>
      <c r="X4366" s="379"/>
      <c r="Y4366" s="379"/>
      <c r="Z4366" s="379"/>
      <c r="AA4366" s="380"/>
      <c r="AB4366" s="379"/>
      <c r="AC4366" s="379"/>
      <c r="AD4366" s="379"/>
      <c r="AE4366" s="381"/>
      <c r="AF4366" s="105"/>
      <c r="AG4366" s="381"/>
      <c r="AH4366" s="381"/>
      <c r="AI4366" s="381"/>
      <c r="AJ4366" s="381"/>
      <c r="AK4366" s="381"/>
      <c r="AL4366" s="381"/>
      <c r="AM4366" s="381"/>
    </row>
    <row r="4367" spans="1:39" x14ac:dyDescent="0.35">
      <c r="A4367" s="379"/>
      <c r="B4367" s="379"/>
      <c r="C4367" s="379"/>
      <c r="D4367" s="379"/>
      <c r="E4367" s="379"/>
      <c r="F4367" s="379"/>
      <c r="G4367" s="379"/>
      <c r="H4367" s="379"/>
      <c r="I4367" s="379"/>
      <c r="J4367" s="379"/>
      <c r="K4367" s="379"/>
      <c r="L4367" s="379"/>
      <c r="M4367" s="379"/>
      <c r="N4367" s="379"/>
      <c r="O4367" s="379"/>
      <c r="P4367" s="379"/>
      <c r="Q4367" s="379"/>
      <c r="R4367" s="379"/>
      <c r="S4367" s="379"/>
      <c r="T4367" s="379"/>
      <c r="U4367" s="379"/>
      <c r="V4367" s="379"/>
      <c r="W4367" s="379"/>
      <c r="X4367" s="379"/>
      <c r="Y4367" s="379"/>
      <c r="Z4367" s="379"/>
      <c r="AA4367" s="380"/>
      <c r="AB4367" s="379"/>
      <c r="AC4367" s="379"/>
      <c r="AD4367" s="379"/>
      <c r="AE4367" s="381"/>
      <c r="AF4367" s="105"/>
      <c r="AG4367" s="381"/>
      <c r="AH4367" s="381"/>
      <c r="AI4367" s="381"/>
      <c r="AJ4367" s="381"/>
      <c r="AK4367" s="381"/>
      <c r="AL4367" s="381"/>
      <c r="AM4367" s="381"/>
    </row>
    <row r="4368" spans="1:39" x14ac:dyDescent="0.35">
      <c r="A4368" s="379"/>
      <c r="B4368" s="379"/>
      <c r="C4368" s="379"/>
      <c r="D4368" s="379"/>
      <c r="E4368" s="379"/>
      <c r="F4368" s="379"/>
      <c r="G4368" s="379"/>
      <c r="H4368" s="379"/>
      <c r="I4368" s="379"/>
      <c r="J4368" s="379"/>
      <c r="K4368" s="379"/>
      <c r="L4368" s="379"/>
      <c r="M4368" s="379"/>
      <c r="N4368" s="379"/>
      <c r="O4368" s="379"/>
      <c r="P4368" s="379"/>
      <c r="Q4368" s="379"/>
      <c r="R4368" s="379"/>
      <c r="S4368" s="379"/>
      <c r="T4368" s="379"/>
      <c r="U4368" s="379"/>
      <c r="V4368" s="379"/>
      <c r="W4368" s="379"/>
      <c r="X4368" s="379"/>
      <c r="Y4368" s="379"/>
      <c r="Z4368" s="379"/>
      <c r="AA4368" s="380"/>
      <c r="AB4368" s="379"/>
      <c r="AC4368" s="379"/>
      <c r="AD4368" s="379"/>
      <c r="AE4368" s="381"/>
      <c r="AF4368" s="105"/>
      <c r="AG4368" s="381"/>
      <c r="AH4368" s="381"/>
      <c r="AI4368" s="381"/>
      <c r="AJ4368" s="381"/>
      <c r="AK4368" s="381"/>
      <c r="AL4368" s="381"/>
      <c r="AM4368" s="381"/>
    </row>
    <row r="4369" spans="1:39" x14ac:dyDescent="0.35">
      <c r="A4369" s="379"/>
      <c r="B4369" s="379"/>
      <c r="C4369" s="379"/>
      <c r="D4369" s="379"/>
      <c r="E4369" s="379"/>
      <c r="F4369" s="379"/>
      <c r="G4369" s="379"/>
      <c r="H4369" s="379"/>
      <c r="I4369" s="379"/>
      <c r="J4369" s="379"/>
      <c r="K4369" s="379"/>
      <c r="L4369" s="379"/>
      <c r="M4369" s="379"/>
      <c r="N4369" s="379"/>
      <c r="O4369" s="379"/>
      <c r="P4369" s="379"/>
      <c r="Q4369" s="379"/>
      <c r="R4369" s="379"/>
      <c r="S4369" s="379"/>
      <c r="T4369" s="379"/>
      <c r="U4369" s="379"/>
      <c r="V4369" s="379"/>
      <c r="W4369" s="379"/>
      <c r="X4369" s="379"/>
      <c r="Y4369" s="379"/>
      <c r="Z4369" s="379"/>
      <c r="AA4369" s="380"/>
      <c r="AB4369" s="379"/>
      <c r="AC4369" s="379"/>
      <c r="AD4369" s="379"/>
      <c r="AE4369" s="381"/>
      <c r="AF4369" s="105"/>
      <c r="AG4369" s="381"/>
      <c r="AH4369" s="381"/>
      <c r="AI4369" s="381"/>
      <c r="AJ4369" s="381"/>
      <c r="AK4369" s="381"/>
      <c r="AL4369" s="381"/>
      <c r="AM4369" s="381"/>
    </row>
    <row r="4370" spans="1:39" x14ac:dyDescent="0.35">
      <c r="A4370" s="379"/>
      <c r="B4370" s="379"/>
      <c r="C4370" s="379"/>
      <c r="D4370" s="379"/>
      <c r="E4370" s="379"/>
      <c r="F4370" s="379"/>
      <c r="G4370" s="379"/>
      <c r="H4370" s="379"/>
      <c r="I4370" s="379"/>
      <c r="J4370" s="379"/>
      <c r="K4370" s="379"/>
      <c r="L4370" s="379"/>
      <c r="M4370" s="379"/>
      <c r="N4370" s="379"/>
      <c r="O4370" s="379"/>
      <c r="P4370" s="379"/>
      <c r="Q4370" s="379"/>
      <c r="R4370" s="379"/>
      <c r="S4370" s="379"/>
      <c r="T4370" s="379"/>
      <c r="U4370" s="379"/>
      <c r="V4370" s="379"/>
      <c r="W4370" s="379"/>
      <c r="X4370" s="379"/>
      <c r="Y4370" s="379"/>
      <c r="Z4370" s="379"/>
      <c r="AA4370" s="380"/>
      <c r="AB4370" s="379"/>
      <c r="AC4370" s="379"/>
      <c r="AD4370" s="379"/>
      <c r="AE4370" s="381"/>
      <c r="AF4370" s="105"/>
      <c r="AG4370" s="381"/>
      <c r="AH4370" s="381"/>
      <c r="AI4370" s="381"/>
      <c r="AJ4370" s="381"/>
      <c r="AK4370" s="381"/>
      <c r="AL4370" s="381"/>
      <c r="AM4370" s="381"/>
    </row>
    <row r="4371" spans="1:39" x14ac:dyDescent="0.35">
      <c r="A4371" s="379"/>
      <c r="B4371" s="379"/>
      <c r="C4371" s="379"/>
      <c r="D4371" s="379"/>
      <c r="E4371" s="379"/>
      <c r="F4371" s="379"/>
      <c r="G4371" s="379"/>
      <c r="H4371" s="379"/>
      <c r="I4371" s="379"/>
      <c r="J4371" s="379"/>
      <c r="K4371" s="379"/>
      <c r="L4371" s="379"/>
      <c r="M4371" s="379"/>
      <c r="N4371" s="379"/>
      <c r="O4371" s="379"/>
      <c r="P4371" s="379"/>
      <c r="Q4371" s="379"/>
      <c r="R4371" s="379"/>
      <c r="S4371" s="379"/>
      <c r="T4371" s="379"/>
      <c r="U4371" s="379"/>
      <c r="V4371" s="379"/>
      <c r="W4371" s="379"/>
      <c r="X4371" s="379"/>
      <c r="Y4371" s="379"/>
      <c r="Z4371" s="379"/>
      <c r="AA4371" s="380"/>
      <c r="AB4371" s="379"/>
      <c r="AC4371" s="379"/>
      <c r="AD4371" s="379"/>
      <c r="AE4371" s="381"/>
      <c r="AF4371" s="105"/>
      <c r="AG4371" s="381"/>
      <c r="AH4371" s="381"/>
      <c r="AI4371" s="381"/>
      <c r="AJ4371" s="381"/>
      <c r="AK4371" s="381"/>
      <c r="AL4371" s="381"/>
      <c r="AM4371" s="381"/>
    </row>
    <row r="4372" spans="1:39" x14ac:dyDescent="0.35">
      <c r="A4372" s="379"/>
      <c r="B4372" s="379"/>
      <c r="C4372" s="379"/>
      <c r="D4372" s="379"/>
      <c r="E4372" s="379"/>
      <c r="F4372" s="379"/>
      <c r="G4372" s="379"/>
      <c r="H4372" s="379"/>
      <c r="I4372" s="379"/>
      <c r="J4372" s="379"/>
      <c r="K4372" s="379"/>
      <c r="L4372" s="379"/>
      <c r="M4372" s="379"/>
      <c r="N4372" s="379"/>
      <c r="O4372" s="379"/>
      <c r="P4372" s="379"/>
      <c r="Q4372" s="379"/>
      <c r="R4372" s="379"/>
      <c r="S4372" s="379"/>
      <c r="T4372" s="379"/>
      <c r="U4372" s="379"/>
      <c r="V4372" s="379"/>
      <c r="W4372" s="379"/>
      <c r="X4372" s="379"/>
      <c r="Y4372" s="379"/>
      <c r="Z4372" s="379"/>
      <c r="AA4372" s="380"/>
      <c r="AB4372" s="379"/>
      <c r="AC4372" s="379"/>
      <c r="AD4372" s="379"/>
      <c r="AE4372" s="381"/>
      <c r="AF4372" s="105"/>
      <c r="AG4372" s="381"/>
      <c r="AH4372" s="381"/>
      <c r="AI4372" s="381"/>
      <c r="AJ4372" s="381"/>
      <c r="AK4372" s="381"/>
      <c r="AL4372" s="381"/>
      <c r="AM4372" s="381"/>
    </row>
    <row r="4373" spans="1:39" x14ac:dyDescent="0.35">
      <c r="A4373" s="379"/>
      <c r="B4373" s="379"/>
      <c r="C4373" s="379"/>
      <c r="D4373" s="379"/>
      <c r="E4373" s="379"/>
      <c r="F4373" s="379"/>
      <c r="G4373" s="379"/>
      <c r="H4373" s="379"/>
      <c r="I4373" s="379"/>
      <c r="J4373" s="379"/>
      <c r="K4373" s="379"/>
      <c r="L4373" s="379"/>
      <c r="M4373" s="379"/>
      <c r="N4373" s="379"/>
      <c r="O4373" s="379"/>
      <c r="P4373" s="379"/>
      <c r="Q4373" s="379"/>
      <c r="R4373" s="379"/>
      <c r="S4373" s="379"/>
      <c r="T4373" s="379"/>
      <c r="U4373" s="379"/>
      <c r="V4373" s="379"/>
      <c r="W4373" s="379"/>
      <c r="X4373" s="379"/>
      <c r="Y4373" s="379"/>
      <c r="Z4373" s="379"/>
      <c r="AA4373" s="380"/>
      <c r="AB4373" s="379"/>
      <c r="AC4373" s="379"/>
      <c r="AD4373" s="379"/>
      <c r="AE4373" s="381"/>
      <c r="AF4373" s="105"/>
      <c r="AG4373" s="381"/>
      <c r="AH4373" s="381"/>
      <c r="AI4373" s="381"/>
      <c r="AJ4373" s="381"/>
      <c r="AK4373" s="381"/>
      <c r="AL4373" s="381"/>
      <c r="AM4373" s="381"/>
    </row>
    <row r="4374" spans="1:39" x14ac:dyDescent="0.35">
      <c r="A4374" s="379"/>
      <c r="B4374" s="379"/>
      <c r="C4374" s="379"/>
      <c r="D4374" s="379"/>
      <c r="E4374" s="379"/>
      <c r="F4374" s="379"/>
      <c r="G4374" s="379"/>
      <c r="H4374" s="379"/>
      <c r="I4374" s="379"/>
      <c r="J4374" s="379"/>
      <c r="K4374" s="379"/>
      <c r="L4374" s="379"/>
      <c r="M4374" s="379"/>
      <c r="N4374" s="379"/>
      <c r="O4374" s="379"/>
      <c r="P4374" s="379"/>
      <c r="Q4374" s="379"/>
      <c r="R4374" s="379"/>
      <c r="S4374" s="379"/>
      <c r="T4374" s="379"/>
      <c r="U4374" s="379"/>
      <c r="V4374" s="379"/>
      <c r="W4374" s="379"/>
      <c r="X4374" s="379"/>
      <c r="Y4374" s="379"/>
      <c r="Z4374" s="379"/>
      <c r="AA4374" s="380"/>
      <c r="AB4374" s="379"/>
      <c r="AC4374" s="379"/>
      <c r="AD4374" s="379"/>
      <c r="AE4374" s="381"/>
      <c r="AF4374" s="105"/>
      <c r="AG4374" s="381"/>
      <c r="AH4374" s="381"/>
      <c r="AI4374" s="381"/>
      <c r="AJ4374" s="381"/>
      <c r="AK4374" s="381"/>
      <c r="AL4374" s="381"/>
      <c r="AM4374" s="381"/>
    </row>
    <row r="4375" spans="1:39" x14ac:dyDescent="0.35">
      <c r="A4375" s="379"/>
      <c r="B4375" s="379"/>
      <c r="C4375" s="379"/>
      <c r="D4375" s="379"/>
      <c r="E4375" s="379"/>
      <c r="F4375" s="379"/>
      <c r="G4375" s="379"/>
      <c r="H4375" s="379"/>
      <c r="I4375" s="379"/>
      <c r="J4375" s="379"/>
      <c r="K4375" s="379"/>
      <c r="L4375" s="379"/>
      <c r="M4375" s="379"/>
      <c r="N4375" s="379"/>
      <c r="O4375" s="379"/>
      <c r="P4375" s="379"/>
      <c r="Q4375" s="379"/>
      <c r="R4375" s="379"/>
      <c r="S4375" s="379"/>
      <c r="T4375" s="379"/>
      <c r="U4375" s="379"/>
      <c r="V4375" s="379"/>
      <c r="W4375" s="379"/>
      <c r="X4375" s="379"/>
      <c r="Y4375" s="379"/>
      <c r="Z4375" s="379"/>
      <c r="AA4375" s="380"/>
      <c r="AB4375" s="379"/>
      <c r="AC4375" s="379"/>
      <c r="AD4375" s="379"/>
      <c r="AE4375" s="381"/>
      <c r="AF4375" s="105"/>
      <c r="AG4375" s="381"/>
      <c r="AH4375" s="381"/>
      <c r="AI4375" s="381"/>
      <c r="AJ4375" s="381"/>
      <c r="AK4375" s="381"/>
      <c r="AL4375" s="381"/>
      <c r="AM4375" s="381"/>
    </row>
    <row r="4376" spans="1:39" x14ac:dyDescent="0.35">
      <c r="A4376" s="379"/>
      <c r="B4376" s="379"/>
      <c r="C4376" s="379"/>
      <c r="D4376" s="379"/>
      <c r="E4376" s="379"/>
      <c r="F4376" s="379"/>
      <c r="G4376" s="379"/>
      <c r="H4376" s="379"/>
      <c r="I4376" s="379"/>
      <c r="J4376" s="379"/>
      <c r="K4376" s="379"/>
      <c r="L4376" s="379"/>
      <c r="M4376" s="379"/>
      <c r="N4376" s="379"/>
      <c r="O4376" s="379"/>
      <c r="P4376" s="379"/>
      <c r="Q4376" s="379"/>
      <c r="R4376" s="379"/>
      <c r="S4376" s="379"/>
      <c r="T4376" s="379"/>
      <c r="U4376" s="379"/>
      <c r="V4376" s="379"/>
      <c r="W4376" s="379"/>
      <c r="X4376" s="379"/>
      <c r="Y4376" s="379"/>
      <c r="Z4376" s="379"/>
      <c r="AA4376" s="380"/>
      <c r="AB4376" s="379"/>
      <c r="AC4376" s="379"/>
      <c r="AD4376" s="379"/>
      <c r="AE4376" s="381"/>
      <c r="AF4376" s="105"/>
      <c r="AG4376" s="381"/>
      <c r="AH4376" s="381"/>
      <c r="AI4376" s="381"/>
      <c r="AJ4376" s="381"/>
      <c r="AK4376" s="381"/>
      <c r="AL4376" s="381"/>
      <c r="AM4376" s="381"/>
    </row>
    <row r="4377" spans="1:39" x14ac:dyDescent="0.35">
      <c r="A4377" s="379"/>
      <c r="B4377" s="379"/>
      <c r="C4377" s="379"/>
      <c r="D4377" s="379"/>
      <c r="E4377" s="379"/>
      <c r="F4377" s="379"/>
      <c r="G4377" s="379"/>
      <c r="H4377" s="379"/>
      <c r="I4377" s="379"/>
      <c r="J4377" s="379"/>
      <c r="K4377" s="379"/>
      <c r="L4377" s="379"/>
      <c r="M4377" s="379"/>
      <c r="N4377" s="379"/>
      <c r="O4377" s="379"/>
      <c r="P4377" s="379"/>
      <c r="Q4377" s="379"/>
      <c r="R4377" s="379"/>
      <c r="S4377" s="379"/>
      <c r="T4377" s="379"/>
      <c r="U4377" s="379"/>
      <c r="V4377" s="379"/>
      <c r="W4377" s="379"/>
      <c r="X4377" s="379"/>
      <c r="Y4377" s="379"/>
      <c r="Z4377" s="379"/>
      <c r="AA4377" s="380"/>
      <c r="AB4377" s="379"/>
      <c r="AC4377" s="379"/>
      <c r="AD4377" s="379"/>
      <c r="AE4377" s="381"/>
      <c r="AF4377" s="105"/>
      <c r="AG4377" s="381"/>
      <c r="AH4377" s="381"/>
      <c r="AI4377" s="381"/>
      <c r="AJ4377" s="381"/>
      <c r="AK4377" s="381"/>
      <c r="AL4377" s="381"/>
      <c r="AM4377" s="381"/>
    </row>
    <row r="4378" spans="1:39" x14ac:dyDescent="0.35">
      <c r="A4378" s="379"/>
      <c r="B4378" s="379"/>
      <c r="C4378" s="379"/>
      <c r="D4378" s="379"/>
      <c r="E4378" s="379"/>
      <c r="F4378" s="379"/>
      <c r="G4378" s="379"/>
      <c r="H4378" s="379"/>
      <c r="I4378" s="379"/>
      <c r="J4378" s="379"/>
      <c r="K4378" s="379"/>
      <c r="L4378" s="379"/>
      <c r="M4378" s="379"/>
      <c r="N4378" s="379"/>
      <c r="O4378" s="379"/>
      <c r="P4378" s="379"/>
      <c r="Q4378" s="379"/>
      <c r="R4378" s="379"/>
      <c r="S4378" s="379"/>
      <c r="T4378" s="379"/>
      <c r="U4378" s="379"/>
      <c r="V4378" s="379"/>
      <c r="W4378" s="379"/>
      <c r="X4378" s="379"/>
      <c r="Y4378" s="379"/>
      <c r="Z4378" s="379"/>
      <c r="AA4378" s="380"/>
      <c r="AB4378" s="379"/>
      <c r="AC4378" s="379"/>
      <c r="AD4378" s="379"/>
      <c r="AE4378" s="381"/>
      <c r="AF4378" s="105"/>
      <c r="AG4378" s="381"/>
      <c r="AH4378" s="381"/>
      <c r="AI4378" s="381"/>
      <c r="AJ4378" s="381"/>
      <c r="AK4378" s="381"/>
      <c r="AL4378" s="381"/>
      <c r="AM4378" s="381"/>
    </row>
    <row r="4379" spans="1:39" x14ac:dyDescent="0.35">
      <c r="A4379" s="379"/>
      <c r="B4379" s="379"/>
      <c r="C4379" s="379"/>
      <c r="D4379" s="379"/>
      <c r="E4379" s="379"/>
      <c r="F4379" s="379"/>
      <c r="G4379" s="379"/>
      <c r="H4379" s="379"/>
      <c r="I4379" s="379"/>
      <c r="J4379" s="379"/>
      <c r="K4379" s="379"/>
      <c r="L4379" s="379"/>
      <c r="M4379" s="379"/>
      <c r="N4379" s="379"/>
      <c r="O4379" s="379"/>
      <c r="P4379" s="379"/>
      <c r="Q4379" s="379"/>
      <c r="R4379" s="379"/>
      <c r="S4379" s="379"/>
      <c r="T4379" s="379"/>
      <c r="U4379" s="379"/>
      <c r="V4379" s="379"/>
      <c r="W4379" s="379"/>
      <c r="X4379" s="379"/>
      <c r="Y4379" s="379"/>
      <c r="Z4379" s="379"/>
      <c r="AA4379" s="380"/>
      <c r="AB4379" s="379"/>
      <c r="AC4379" s="379"/>
      <c r="AD4379" s="379"/>
      <c r="AE4379" s="381"/>
      <c r="AF4379" s="105"/>
      <c r="AG4379" s="381"/>
      <c r="AH4379" s="381"/>
      <c r="AI4379" s="381"/>
      <c r="AJ4379" s="381"/>
      <c r="AK4379" s="381"/>
      <c r="AL4379" s="381"/>
      <c r="AM4379" s="381"/>
    </row>
    <row r="4380" spans="1:39" x14ac:dyDescent="0.35">
      <c r="A4380" s="379"/>
      <c r="B4380" s="379"/>
      <c r="C4380" s="379"/>
      <c r="D4380" s="379"/>
      <c r="E4380" s="379"/>
      <c r="F4380" s="379"/>
      <c r="G4380" s="379"/>
      <c r="H4380" s="379"/>
      <c r="I4380" s="379"/>
      <c r="J4380" s="379"/>
      <c r="K4380" s="379"/>
      <c r="L4380" s="379"/>
      <c r="M4380" s="379"/>
      <c r="N4380" s="379"/>
      <c r="O4380" s="379"/>
      <c r="P4380" s="379"/>
      <c r="Q4380" s="379"/>
      <c r="R4380" s="379"/>
      <c r="S4380" s="379"/>
      <c r="T4380" s="379"/>
      <c r="U4380" s="379"/>
      <c r="V4380" s="379"/>
      <c r="W4380" s="379"/>
      <c r="X4380" s="379"/>
      <c r="Y4380" s="379"/>
      <c r="Z4380" s="379"/>
      <c r="AA4380" s="380"/>
      <c r="AB4380" s="379"/>
      <c r="AC4380" s="379"/>
      <c r="AD4380" s="379"/>
      <c r="AE4380" s="381"/>
      <c r="AF4380" s="105"/>
      <c r="AG4380" s="381"/>
      <c r="AH4380" s="381"/>
      <c r="AI4380" s="381"/>
      <c r="AJ4380" s="381"/>
      <c r="AK4380" s="381"/>
      <c r="AL4380" s="381"/>
      <c r="AM4380" s="381"/>
    </row>
    <row r="4381" spans="1:39" x14ac:dyDescent="0.35">
      <c r="A4381" s="379"/>
      <c r="B4381" s="379"/>
      <c r="C4381" s="379"/>
      <c r="D4381" s="379"/>
      <c r="E4381" s="379"/>
      <c r="F4381" s="379"/>
      <c r="G4381" s="379"/>
      <c r="H4381" s="379"/>
      <c r="I4381" s="379"/>
      <c r="J4381" s="379"/>
      <c r="K4381" s="379"/>
      <c r="L4381" s="379"/>
      <c r="M4381" s="379"/>
      <c r="N4381" s="379"/>
      <c r="O4381" s="379"/>
      <c r="P4381" s="379"/>
      <c r="Q4381" s="379"/>
      <c r="R4381" s="379"/>
      <c r="S4381" s="379"/>
      <c r="T4381" s="379"/>
      <c r="U4381" s="379"/>
      <c r="V4381" s="379"/>
      <c r="W4381" s="379"/>
      <c r="X4381" s="379"/>
      <c r="Y4381" s="379"/>
      <c r="Z4381" s="379"/>
      <c r="AA4381" s="380"/>
      <c r="AB4381" s="379"/>
      <c r="AC4381" s="379"/>
      <c r="AD4381" s="379"/>
      <c r="AE4381" s="381"/>
      <c r="AF4381" s="105"/>
      <c r="AG4381" s="381"/>
      <c r="AH4381" s="381"/>
      <c r="AI4381" s="381"/>
      <c r="AJ4381" s="381"/>
      <c r="AK4381" s="381"/>
      <c r="AL4381" s="381"/>
      <c r="AM4381" s="381"/>
    </row>
    <row r="4382" spans="1:39" x14ac:dyDescent="0.35">
      <c r="A4382" s="379"/>
      <c r="B4382" s="379"/>
      <c r="C4382" s="379"/>
      <c r="D4382" s="379"/>
      <c r="E4382" s="379"/>
      <c r="F4382" s="379"/>
      <c r="G4382" s="379"/>
      <c r="H4382" s="379"/>
      <c r="I4382" s="379"/>
      <c r="J4382" s="379"/>
      <c r="K4382" s="379"/>
      <c r="L4382" s="379"/>
      <c r="M4382" s="379"/>
      <c r="N4382" s="379"/>
      <c r="O4382" s="379"/>
      <c r="P4382" s="379"/>
      <c r="Q4382" s="379"/>
      <c r="R4382" s="379"/>
      <c r="S4382" s="379"/>
      <c r="T4382" s="379"/>
      <c r="U4382" s="379"/>
      <c r="V4382" s="379"/>
      <c r="W4382" s="379"/>
      <c r="X4382" s="379"/>
      <c r="Y4382" s="379"/>
      <c r="Z4382" s="379"/>
      <c r="AA4382" s="380"/>
      <c r="AB4382" s="379"/>
      <c r="AC4382" s="379"/>
      <c r="AD4382" s="379"/>
      <c r="AE4382" s="381"/>
      <c r="AF4382" s="105"/>
      <c r="AG4382" s="381"/>
      <c r="AH4382" s="381"/>
      <c r="AI4382" s="381"/>
      <c r="AJ4382" s="381"/>
      <c r="AK4382" s="381"/>
      <c r="AL4382" s="381"/>
      <c r="AM4382" s="381"/>
    </row>
    <row r="4383" spans="1:39" x14ac:dyDescent="0.35">
      <c r="A4383" s="379"/>
      <c r="B4383" s="379"/>
      <c r="C4383" s="379"/>
      <c r="D4383" s="379"/>
      <c r="E4383" s="379"/>
      <c r="F4383" s="379"/>
      <c r="G4383" s="379"/>
      <c r="H4383" s="379"/>
      <c r="I4383" s="379"/>
      <c r="J4383" s="379"/>
      <c r="K4383" s="379"/>
      <c r="L4383" s="379"/>
      <c r="M4383" s="379"/>
      <c r="N4383" s="379"/>
      <c r="O4383" s="379"/>
      <c r="P4383" s="379"/>
      <c r="Q4383" s="379"/>
      <c r="R4383" s="379"/>
      <c r="S4383" s="379"/>
      <c r="T4383" s="379"/>
      <c r="U4383" s="379"/>
      <c r="V4383" s="379"/>
      <c r="W4383" s="379"/>
      <c r="X4383" s="379"/>
      <c r="Y4383" s="379"/>
      <c r="Z4383" s="379"/>
      <c r="AA4383" s="380"/>
      <c r="AB4383" s="379"/>
      <c r="AC4383" s="379"/>
      <c r="AD4383" s="379"/>
      <c r="AE4383" s="381"/>
      <c r="AF4383" s="105"/>
      <c r="AG4383" s="381"/>
      <c r="AH4383" s="381"/>
      <c r="AI4383" s="381"/>
      <c r="AJ4383" s="381"/>
      <c r="AK4383" s="381"/>
      <c r="AL4383" s="381"/>
      <c r="AM4383" s="381"/>
    </row>
    <row r="4384" spans="1:39" x14ac:dyDescent="0.35">
      <c r="A4384" s="379"/>
      <c r="B4384" s="379"/>
      <c r="C4384" s="379"/>
      <c r="D4384" s="379"/>
      <c r="E4384" s="379"/>
      <c r="F4384" s="379"/>
      <c r="G4384" s="379"/>
      <c r="H4384" s="379"/>
      <c r="I4384" s="379"/>
      <c r="J4384" s="379"/>
      <c r="K4384" s="379"/>
      <c r="L4384" s="379"/>
      <c r="M4384" s="379"/>
      <c r="N4384" s="379"/>
      <c r="O4384" s="379"/>
      <c r="P4384" s="379"/>
      <c r="Q4384" s="379"/>
      <c r="R4384" s="379"/>
      <c r="S4384" s="379"/>
      <c r="T4384" s="379"/>
      <c r="U4384" s="379"/>
      <c r="V4384" s="379"/>
      <c r="W4384" s="379"/>
      <c r="X4384" s="379"/>
      <c r="Y4384" s="379"/>
      <c r="Z4384" s="379"/>
      <c r="AA4384" s="380"/>
      <c r="AB4384" s="379"/>
      <c r="AC4384" s="379"/>
      <c r="AD4384" s="379"/>
      <c r="AE4384" s="381"/>
      <c r="AF4384" s="105"/>
      <c r="AG4384" s="381"/>
      <c r="AH4384" s="381"/>
      <c r="AI4384" s="381"/>
      <c r="AJ4384" s="381"/>
      <c r="AK4384" s="381"/>
      <c r="AL4384" s="381"/>
      <c r="AM4384" s="381"/>
    </row>
    <row r="4385" spans="1:39" x14ac:dyDescent="0.35">
      <c r="A4385" s="379"/>
      <c r="B4385" s="379"/>
      <c r="C4385" s="379"/>
      <c r="D4385" s="379"/>
      <c r="E4385" s="379"/>
      <c r="F4385" s="379"/>
      <c r="G4385" s="379"/>
      <c r="H4385" s="379"/>
      <c r="I4385" s="379"/>
      <c r="J4385" s="379"/>
      <c r="K4385" s="379"/>
      <c r="L4385" s="379"/>
      <c r="M4385" s="379"/>
      <c r="N4385" s="379"/>
      <c r="O4385" s="379"/>
      <c r="P4385" s="379"/>
      <c r="Q4385" s="379"/>
      <c r="R4385" s="379"/>
      <c r="S4385" s="379"/>
      <c r="T4385" s="379"/>
      <c r="U4385" s="379"/>
      <c r="V4385" s="379"/>
      <c r="W4385" s="379"/>
      <c r="X4385" s="379"/>
      <c r="Y4385" s="379"/>
      <c r="Z4385" s="379"/>
      <c r="AA4385" s="380"/>
      <c r="AB4385" s="379"/>
      <c r="AC4385" s="379"/>
      <c r="AD4385" s="379"/>
      <c r="AE4385" s="381"/>
      <c r="AF4385" s="105"/>
      <c r="AG4385" s="381"/>
      <c r="AH4385" s="381"/>
      <c r="AI4385" s="381"/>
      <c r="AJ4385" s="381"/>
      <c r="AK4385" s="381"/>
      <c r="AL4385" s="381"/>
      <c r="AM4385" s="381"/>
    </row>
    <row r="4386" spans="1:39" x14ac:dyDescent="0.35">
      <c r="A4386" s="379"/>
      <c r="B4386" s="379"/>
      <c r="C4386" s="379"/>
      <c r="D4386" s="379"/>
      <c r="E4386" s="379"/>
      <c r="F4386" s="379"/>
      <c r="G4386" s="379"/>
      <c r="H4386" s="379"/>
      <c r="I4386" s="379"/>
      <c r="J4386" s="379"/>
      <c r="K4386" s="379"/>
      <c r="L4386" s="379"/>
      <c r="M4386" s="379"/>
      <c r="N4386" s="379"/>
      <c r="O4386" s="379"/>
      <c r="P4386" s="379"/>
      <c r="Q4386" s="379"/>
      <c r="R4386" s="379"/>
      <c r="S4386" s="379"/>
      <c r="T4386" s="379"/>
      <c r="U4386" s="379"/>
      <c r="V4386" s="379"/>
      <c r="W4386" s="379"/>
      <c r="X4386" s="379"/>
      <c r="Y4386" s="379"/>
      <c r="Z4386" s="379"/>
      <c r="AA4386" s="380"/>
      <c r="AB4386" s="379"/>
      <c r="AC4386" s="379"/>
      <c r="AD4386" s="379"/>
      <c r="AE4386" s="381"/>
      <c r="AF4386" s="105"/>
      <c r="AG4386" s="381"/>
      <c r="AH4386" s="381"/>
      <c r="AI4386" s="381"/>
      <c r="AJ4386" s="381"/>
      <c r="AK4386" s="381"/>
      <c r="AL4386" s="381"/>
      <c r="AM4386" s="381"/>
    </row>
    <row r="4387" spans="1:39" x14ac:dyDescent="0.35">
      <c r="A4387" s="379"/>
      <c r="B4387" s="379"/>
      <c r="C4387" s="379"/>
      <c r="D4387" s="379"/>
      <c r="E4387" s="379"/>
      <c r="F4387" s="379"/>
      <c r="G4387" s="379"/>
      <c r="H4387" s="379"/>
      <c r="I4387" s="379"/>
      <c r="J4387" s="379"/>
      <c r="K4387" s="379"/>
      <c r="L4387" s="379"/>
      <c r="M4387" s="379"/>
      <c r="N4387" s="379"/>
      <c r="O4387" s="379"/>
      <c r="P4387" s="379"/>
      <c r="Q4387" s="379"/>
      <c r="R4387" s="379"/>
      <c r="S4387" s="379"/>
      <c r="T4387" s="379"/>
      <c r="U4387" s="379"/>
      <c r="V4387" s="379"/>
      <c r="W4387" s="379"/>
      <c r="X4387" s="379"/>
      <c r="Y4387" s="379"/>
      <c r="Z4387" s="379"/>
      <c r="AA4387" s="380"/>
      <c r="AB4387" s="379"/>
      <c r="AC4387" s="379"/>
      <c r="AD4387" s="379"/>
      <c r="AE4387" s="381"/>
      <c r="AF4387" s="105"/>
      <c r="AG4387" s="381"/>
      <c r="AH4387" s="381"/>
      <c r="AI4387" s="381"/>
      <c r="AJ4387" s="381"/>
      <c r="AK4387" s="381"/>
      <c r="AL4387" s="381"/>
      <c r="AM4387" s="381"/>
    </row>
    <row r="4388" spans="1:39" x14ac:dyDescent="0.35">
      <c r="A4388" s="379"/>
      <c r="B4388" s="379"/>
      <c r="C4388" s="379"/>
      <c r="D4388" s="379"/>
      <c r="E4388" s="379"/>
      <c r="F4388" s="379"/>
      <c r="G4388" s="379"/>
      <c r="H4388" s="379"/>
      <c r="I4388" s="379"/>
      <c r="J4388" s="379"/>
      <c r="K4388" s="379"/>
      <c r="L4388" s="379"/>
      <c r="M4388" s="379"/>
      <c r="N4388" s="379"/>
      <c r="O4388" s="379"/>
      <c r="P4388" s="379"/>
      <c r="Q4388" s="379"/>
      <c r="R4388" s="379"/>
      <c r="S4388" s="379"/>
      <c r="T4388" s="379"/>
      <c r="U4388" s="379"/>
      <c r="V4388" s="379"/>
      <c r="W4388" s="379"/>
      <c r="X4388" s="379"/>
      <c r="Y4388" s="379"/>
      <c r="Z4388" s="379"/>
      <c r="AA4388" s="380"/>
      <c r="AB4388" s="379"/>
      <c r="AC4388" s="379"/>
      <c r="AD4388" s="379"/>
      <c r="AE4388" s="381"/>
      <c r="AF4388" s="105"/>
      <c r="AG4388" s="381"/>
      <c r="AH4388" s="381"/>
      <c r="AI4388" s="381"/>
      <c r="AJ4388" s="381"/>
      <c r="AK4388" s="381"/>
      <c r="AL4388" s="381"/>
      <c r="AM4388" s="381"/>
    </row>
    <row r="4389" spans="1:39" x14ac:dyDescent="0.35">
      <c r="A4389" s="379"/>
      <c r="B4389" s="379"/>
      <c r="C4389" s="379"/>
      <c r="D4389" s="379"/>
      <c r="E4389" s="379"/>
      <c r="F4389" s="379"/>
      <c r="G4389" s="379"/>
      <c r="H4389" s="379"/>
      <c r="I4389" s="379"/>
      <c r="J4389" s="379"/>
      <c r="K4389" s="379"/>
      <c r="L4389" s="379"/>
      <c r="M4389" s="379"/>
      <c r="N4389" s="379"/>
      <c r="O4389" s="379"/>
      <c r="P4389" s="379"/>
      <c r="Q4389" s="379"/>
      <c r="R4389" s="379"/>
      <c r="S4389" s="379"/>
      <c r="T4389" s="379"/>
      <c r="U4389" s="379"/>
      <c r="V4389" s="379"/>
      <c r="W4389" s="379"/>
      <c r="X4389" s="379"/>
      <c r="Y4389" s="379"/>
      <c r="Z4389" s="379"/>
      <c r="AA4389" s="380"/>
      <c r="AB4389" s="379"/>
      <c r="AC4389" s="379"/>
      <c r="AD4389" s="379"/>
      <c r="AE4389" s="381"/>
      <c r="AF4389" s="105"/>
      <c r="AG4389" s="381"/>
      <c r="AH4389" s="381"/>
      <c r="AI4389" s="381"/>
      <c r="AJ4389" s="381"/>
      <c r="AK4389" s="381"/>
      <c r="AL4389" s="381"/>
      <c r="AM4389" s="381"/>
    </row>
    <row r="4390" spans="1:39" x14ac:dyDescent="0.35">
      <c r="A4390" s="379"/>
      <c r="B4390" s="379"/>
      <c r="C4390" s="379"/>
      <c r="D4390" s="379"/>
      <c r="E4390" s="379"/>
      <c r="F4390" s="379"/>
      <c r="G4390" s="379"/>
      <c r="H4390" s="379"/>
      <c r="I4390" s="379"/>
      <c r="J4390" s="379"/>
      <c r="K4390" s="379"/>
      <c r="L4390" s="379"/>
      <c r="M4390" s="379"/>
      <c r="N4390" s="379"/>
      <c r="O4390" s="379"/>
      <c r="P4390" s="379"/>
      <c r="Q4390" s="379"/>
      <c r="R4390" s="379"/>
      <c r="S4390" s="379"/>
      <c r="T4390" s="379"/>
      <c r="U4390" s="379"/>
      <c r="V4390" s="379"/>
      <c r="W4390" s="379"/>
      <c r="X4390" s="379"/>
      <c r="Y4390" s="379"/>
      <c r="Z4390" s="379"/>
      <c r="AA4390" s="380"/>
      <c r="AB4390" s="379"/>
      <c r="AC4390" s="379"/>
      <c r="AD4390" s="379"/>
      <c r="AE4390" s="381"/>
      <c r="AF4390" s="105"/>
      <c r="AG4390" s="381"/>
      <c r="AH4390" s="381"/>
      <c r="AI4390" s="381"/>
      <c r="AJ4390" s="381"/>
      <c r="AK4390" s="381"/>
      <c r="AL4390" s="381"/>
      <c r="AM4390" s="381"/>
    </row>
    <row r="4391" spans="1:39" x14ac:dyDescent="0.35">
      <c r="A4391" s="379"/>
      <c r="B4391" s="379"/>
      <c r="C4391" s="379"/>
      <c r="D4391" s="379"/>
      <c r="E4391" s="379"/>
      <c r="F4391" s="379"/>
      <c r="G4391" s="379"/>
      <c r="H4391" s="379"/>
      <c r="I4391" s="379"/>
      <c r="J4391" s="379"/>
      <c r="K4391" s="379"/>
      <c r="L4391" s="379"/>
      <c r="M4391" s="379"/>
      <c r="N4391" s="379"/>
      <c r="O4391" s="379"/>
      <c r="P4391" s="379"/>
      <c r="Q4391" s="379"/>
      <c r="R4391" s="379"/>
      <c r="S4391" s="379"/>
      <c r="T4391" s="379"/>
      <c r="U4391" s="379"/>
      <c r="V4391" s="379"/>
      <c r="W4391" s="379"/>
      <c r="X4391" s="379"/>
      <c r="Y4391" s="379"/>
      <c r="Z4391" s="379"/>
      <c r="AA4391" s="380"/>
      <c r="AB4391" s="379"/>
      <c r="AC4391" s="379"/>
      <c r="AD4391" s="379"/>
      <c r="AE4391" s="381"/>
      <c r="AF4391" s="105"/>
      <c r="AG4391" s="381"/>
      <c r="AH4391" s="381"/>
      <c r="AI4391" s="381"/>
      <c r="AJ4391" s="381"/>
      <c r="AK4391" s="381"/>
      <c r="AL4391" s="381"/>
      <c r="AM4391" s="381"/>
    </row>
    <row r="4392" spans="1:39" x14ac:dyDescent="0.35">
      <c r="A4392" s="379"/>
      <c r="B4392" s="379"/>
      <c r="C4392" s="379"/>
      <c r="D4392" s="379"/>
      <c r="E4392" s="379"/>
      <c r="F4392" s="379"/>
      <c r="G4392" s="379"/>
      <c r="H4392" s="379"/>
      <c r="I4392" s="379"/>
      <c r="J4392" s="379"/>
      <c r="K4392" s="379"/>
      <c r="L4392" s="379"/>
      <c r="M4392" s="379"/>
      <c r="N4392" s="379"/>
      <c r="O4392" s="379"/>
      <c r="P4392" s="379"/>
      <c r="Q4392" s="379"/>
      <c r="R4392" s="379"/>
      <c r="S4392" s="379"/>
      <c r="T4392" s="379"/>
      <c r="U4392" s="379"/>
      <c r="V4392" s="379"/>
      <c r="W4392" s="379"/>
      <c r="X4392" s="379"/>
      <c r="Y4392" s="379"/>
      <c r="Z4392" s="379"/>
      <c r="AA4392" s="380"/>
      <c r="AB4392" s="379"/>
      <c r="AC4392" s="379"/>
      <c r="AD4392" s="379"/>
      <c r="AE4392" s="381"/>
      <c r="AF4392" s="105"/>
      <c r="AG4392" s="381"/>
      <c r="AH4392" s="381"/>
      <c r="AI4392" s="381"/>
      <c r="AJ4392" s="381"/>
      <c r="AK4392" s="381"/>
      <c r="AL4392" s="381"/>
      <c r="AM4392" s="381"/>
    </row>
    <row r="4393" spans="1:39" x14ac:dyDescent="0.35">
      <c r="A4393" s="379"/>
      <c r="B4393" s="379"/>
      <c r="C4393" s="379"/>
      <c r="D4393" s="379"/>
      <c r="E4393" s="379"/>
      <c r="F4393" s="379"/>
      <c r="G4393" s="379"/>
      <c r="H4393" s="379"/>
      <c r="I4393" s="379"/>
      <c r="J4393" s="379"/>
      <c r="K4393" s="379"/>
      <c r="L4393" s="379"/>
      <c r="M4393" s="379"/>
      <c r="N4393" s="379"/>
      <c r="O4393" s="379"/>
      <c r="P4393" s="379"/>
      <c r="Q4393" s="379"/>
      <c r="R4393" s="379"/>
      <c r="S4393" s="379"/>
      <c r="T4393" s="379"/>
      <c r="U4393" s="379"/>
      <c r="V4393" s="379"/>
      <c r="W4393" s="379"/>
      <c r="X4393" s="379"/>
      <c r="Y4393" s="379"/>
      <c r="Z4393" s="379"/>
      <c r="AA4393" s="380"/>
      <c r="AB4393" s="379"/>
      <c r="AC4393" s="379"/>
      <c r="AD4393" s="379"/>
      <c r="AE4393" s="381"/>
      <c r="AF4393" s="105"/>
      <c r="AG4393" s="381"/>
      <c r="AH4393" s="381"/>
      <c r="AI4393" s="381"/>
      <c r="AJ4393" s="381"/>
      <c r="AK4393" s="381"/>
      <c r="AL4393" s="381"/>
      <c r="AM4393" s="381"/>
    </row>
    <row r="4394" spans="1:39" x14ac:dyDescent="0.35">
      <c r="A4394" s="379"/>
      <c r="B4394" s="379"/>
      <c r="C4394" s="379"/>
      <c r="D4394" s="379"/>
      <c r="E4394" s="379"/>
      <c r="F4394" s="379"/>
      <c r="G4394" s="379"/>
      <c r="H4394" s="379"/>
      <c r="I4394" s="379"/>
      <c r="J4394" s="379"/>
      <c r="K4394" s="379"/>
      <c r="L4394" s="379"/>
      <c r="M4394" s="379"/>
      <c r="N4394" s="379"/>
      <c r="O4394" s="379"/>
      <c r="P4394" s="379"/>
      <c r="Q4394" s="379"/>
      <c r="R4394" s="379"/>
      <c r="S4394" s="379"/>
      <c r="T4394" s="379"/>
      <c r="U4394" s="379"/>
      <c r="V4394" s="379"/>
      <c r="W4394" s="379"/>
      <c r="X4394" s="379"/>
      <c r="Y4394" s="379"/>
      <c r="Z4394" s="379"/>
      <c r="AA4394" s="380"/>
      <c r="AB4394" s="379"/>
      <c r="AC4394" s="379"/>
      <c r="AD4394" s="379"/>
      <c r="AE4394" s="381"/>
      <c r="AF4394" s="105"/>
      <c r="AG4394" s="381"/>
      <c r="AH4394" s="381"/>
      <c r="AI4394" s="381"/>
      <c r="AJ4394" s="381"/>
      <c r="AK4394" s="381"/>
      <c r="AL4394" s="381"/>
      <c r="AM4394" s="381"/>
    </row>
    <row r="4395" spans="1:39" x14ac:dyDescent="0.35">
      <c r="A4395" s="379"/>
      <c r="B4395" s="379"/>
      <c r="C4395" s="379"/>
      <c r="D4395" s="379"/>
      <c r="E4395" s="379"/>
      <c r="F4395" s="379"/>
      <c r="G4395" s="379"/>
      <c r="H4395" s="379"/>
      <c r="I4395" s="379"/>
      <c r="J4395" s="379"/>
      <c r="K4395" s="379"/>
      <c r="L4395" s="379"/>
      <c r="M4395" s="379"/>
      <c r="N4395" s="379"/>
      <c r="O4395" s="379"/>
      <c r="P4395" s="379"/>
      <c r="Q4395" s="379"/>
      <c r="R4395" s="379"/>
      <c r="S4395" s="379"/>
      <c r="T4395" s="379"/>
      <c r="U4395" s="379"/>
      <c r="V4395" s="379"/>
      <c r="W4395" s="379"/>
      <c r="X4395" s="379"/>
      <c r="Y4395" s="379"/>
      <c r="Z4395" s="379"/>
      <c r="AA4395" s="380"/>
      <c r="AB4395" s="379"/>
      <c r="AC4395" s="379"/>
      <c r="AD4395" s="379"/>
      <c r="AE4395" s="381"/>
      <c r="AF4395" s="105"/>
      <c r="AG4395" s="381"/>
      <c r="AH4395" s="381"/>
      <c r="AI4395" s="381"/>
      <c r="AJ4395" s="381"/>
      <c r="AK4395" s="381"/>
      <c r="AL4395" s="381"/>
      <c r="AM4395" s="381"/>
    </row>
    <row r="4396" spans="1:39" x14ac:dyDescent="0.35">
      <c r="A4396" s="379"/>
      <c r="B4396" s="379"/>
      <c r="C4396" s="379"/>
      <c r="D4396" s="379"/>
      <c r="E4396" s="379"/>
      <c r="F4396" s="379"/>
      <c r="G4396" s="379"/>
      <c r="H4396" s="379"/>
      <c r="I4396" s="379"/>
      <c r="J4396" s="379"/>
      <c r="K4396" s="379"/>
      <c r="L4396" s="379"/>
      <c r="M4396" s="379"/>
      <c r="N4396" s="379"/>
      <c r="O4396" s="379"/>
      <c r="P4396" s="379"/>
      <c r="Q4396" s="379"/>
      <c r="R4396" s="379"/>
      <c r="S4396" s="379"/>
      <c r="T4396" s="379"/>
      <c r="U4396" s="379"/>
      <c r="V4396" s="379"/>
      <c r="W4396" s="379"/>
      <c r="X4396" s="379"/>
      <c r="Y4396" s="379"/>
      <c r="Z4396" s="379"/>
      <c r="AA4396" s="380"/>
      <c r="AB4396" s="379"/>
      <c r="AC4396" s="379"/>
      <c r="AD4396" s="379"/>
      <c r="AE4396" s="381"/>
      <c r="AF4396" s="105"/>
      <c r="AG4396" s="381"/>
      <c r="AH4396" s="381"/>
      <c r="AI4396" s="381"/>
      <c r="AJ4396" s="381"/>
      <c r="AK4396" s="381"/>
      <c r="AL4396" s="381"/>
      <c r="AM4396" s="381"/>
    </row>
    <row r="4397" spans="1:39" x14ac:dyDescent="0.35">
      <c r="A4397" s="379"/>
      <c r="B4397" s="379"/>
      <c r="C4397" s="379"/>
      <c r="D4397" s="379"/>
      <c r="E4397" s="379"/>
      <c r="F4397" s="379"/>
      <c r="G4397" s="379"/>
      <c r="H4397" s="379"/>
      <c r="I4397" s="379"/>
      <c r="J4397" s="379"/>
      <c r="K4397" s="379"/>
      <c r="L4397" s="379"/>
      <c r="M4397" s="379"/>
      <c r="N4397" s="379"/>
      <c r="O4397" s="379"/>
      <c r="P4397" s="379"/>
      <c r="Q4397" s="379"/>
      <c r="R4397" s="379"/>
      <c r="S4397" s="379"/>
      <c r="T4397" s="379"/>
      <c r="U4397" s="379"/>
      <c r="V4397" s="379"/>
      <c r="W4397" s="379"/>
      <c r="X4397" s="379"/>
      <c r="Y4397" s="379"/>
      <c r="Z4397" s="379"/>
      <c r="AA4397" s="380"/>
      <c r="AB4397" s="379"/>
      <c r="AC4397" s="379"/>
      <c r="AD4397" s="379"/>
      <c r="AE4397" s="381"/>
      <c r="AF4397" s="105"/>
      <c r="AG4397" s="381"/>
      <c r="AH4397" s="381"/>
      <c r="AI4397" s="381"/>
      <c r="AJ4397" s="381"/>
      <c r="AK4397" s="381"/>
      <c r="AL4397" s="381"/>
      <c r="AM4397" s="381"/>
    </row>
    <row r="4398" spans="1:39" x14ac:dyDescent="0.35">
      <c r="A4398" s="379"/>
      <c r="B4398" s="379"/>
      <c r="C4398" s="379"/>
      <c r="D4398" s="379"/>
      <c r="E4398" s="379"/>
      <c r="F4398" s="379"/>
      <c r="G4398" s="379"/>
      <c r="H4398" s="379"/>
      <c r="I4398" s="379"/>
      <c r="J4398" s="379"/>
      <c r="K4398" s="379"/>
      <c r="L4398" s="379"/>
      <c r="M4398" s="379"/>
      <c r="N4398" s="379"/>
      <c r="O4398" s="379"/>
      <c r="P4398" s="379"/>
      <c r="Q4398" s="379"/>
      <c r="R4398" s="379"/>
      <c r="S4398" s="379"/>
      <c r="T4398" s="379"/>
      <c r="U4398" s="379"/>
      <c r="V4398" s="379"/>
      <c r="W4398" s="379"/>
      <c r="X4398" s="379"/>
      <c r="Y4398" s="379"/>
      <c r="Z4398" s="379"/>
      <c r="AA4398" s="380"/>
      <c r="AB4398" s="379"/>
      <c r="AC4398" s="379"/>
      <c r="AD4398" s="379"/>
      <c r="AE4398" s="381"/>
      <c r="AF4398" s="105"/>
      <c r="AG4398" s="381"/>
      <c r="AH4398" s="381"/>
      <c r="AI4398" s="381"/>
      <c r="AJ4398" s="381"/>
      <c r="AK4398" s="381"/>
      <c r="AL4398" s="381"/>
      <c r="AM4398" s="381"/>
    </row>
    <row r="4399" spans="1:39" x14ac:dyDescent="0.35">
      <c r="A4399" s="379"/>
      <c r="B4399" s="379"/>
      <c r="C4399" s="379"/>
      <c r="D4399" s="379"/>
      <c r="E4399" s="379"/>
      <c r="F4399" s="379"/>
      <c r="G4399" s="379"/>
      <c r="H4399" s="379"/>
      <c r="I4399" s="379"/>
      <c r="J4399" s="379"/>
      <c r="K4399" s="379"/>
      <c r="L4399" s="379"/>
      <c r="M4399" s="379"/>
      <c r="N4399" s="379"/>
      <c r="O4399" s="379"/>
      <c r="P4399" s="379"/>
      <c r="Q4399" s="379"/>
      <c r="R4399" s="379"/>
      <c r="S4399" s="379"/>
      <c r="T4399" s="379"/>
      <c r="U4399" s="379"/>
      <c r="V4399" s="379"/>
      <c r="W4399" s="379"/>
      <c r="X4399" s="379"/>
      <c r="Y4399" s="379"/>
      <c r="Z4399" s="379"/>
      <c r="AA4399" s="380"/>
      <c r="AB4399" s="379"/>
      <c r="AC4399" s="379"/>
      <c r="AD4399" s="379"/>
      <c r="AE4399" s="381"/>
      <c r="AF4399" s="105"/>
      <c r="AG4399" s="381"/>
      <c r="AH4399" s="381"/>
      <c r="AI4399" s="381"/>
      <c r="AJ4399" s="381"/>
      <c r="AK4399" s="381"/>
      <c r="AL4399" s="381"/>
      <c r="AM4399" s="381"/>
    </row>
    <row r="4400" spans="1:39" x14ac:dyDescent="0.35">
      <c r="A4400" s="379"/>
      <c r="B4400" s="379"/>
      <c r="C4400" s="379"/>
      <c r="D4400" s="379"/>
      <c r="E4400" s="379"/>
      <c r="F4400" s="379"/>
      <c r="G4400" s="379"/>
      <c r="H4400" s="379"/>
      <c r="I4400" s="379"/>
      <c r="J4400" s="379"/>
      <c r="K4400" s="379"/>
      <c r="L4400" s="379"/>
      <c r="M4400" s="379"/>
      <c r="N4400" s="379"/>
      <c r="O4400" s="379"/>
      <c r="P4400" s="379"/>
      <c r="Q4400" s="379"/>
      <c r="R4400" s="379"/>
      <c r="S4400" s="379"/>
      <c r="T4400" s="379"/>
      <c r="U4400" s="379"/>
      <c r="V4400" s="379"/>
      <c r="W4400" s="379"/>
      <c r="X4400" s="379"/>
      <c r="Y4400" s="379"/>
      <c r="Z4400" s="379"/>
      <c r="AA4400" s="380"/>
      <c r="AB4400" s="379"/>
      <c r="AC4400" s="379"/>
      <c r="AD4400" s="379"/>
      <c r="AE4400" s="381"/>
      <c r="AF4400" s="105"/>
      <c r="AG4400" s="381"/>
      <c r="AH4400" s="381"/>
      <c r="AI4400" s="381"/>
      <c r="AJ4400" s="381"/>
      <c r="AK4400" s="381"/>
      <c r="AL4400" s="381"/>
      <c r="AM4400" s="381"/>
    </row>
    <row r="4401" spans="1:39" x14ac:dyDescent="0.35">
      <c r="A4401" s="379"/>
      <c r="B4401" s="379"/>
      <c r="C4401" s="379"/>
      <c r="D4401" s="379"/>
      <c r="E4401" s="379"/>
      <c r="F4401" s="379"/>
      <c r="G4401" s="379"/>
      <c r="H4401" s="379"/>
      <c r="I4401" s="379"/>
      <c r="J4401" s="379"/>
      <c r="K4401" s="379"/>
      <c r="L4401" s="379"/>
      <c r="M4401" s="379"/>
      <c r="N4401" s="379"/>
      <c r="O4401" s="379"/>
      <c r="P4401" s="379"/>
      <c r="Q4401" s="379"/>
      <c r="R4401" s="379"/>
      <c r="S4401" s="379"/>
      <c r="T4401" s="379"/>
      <c r="U4401" s="379"/>
      <c r="V4401" s="379"/>
      <c r="W4401" s="379"/>
      <c r="X4401" s="379"/>
      <c r="Y4401" s="379"/>
      <c r="Z4401" s="379"/>
      <c r="AA4401" s="380"/>
      <c r="AB4401" s="379"/>
      <c r="AC4401" s="379"/>
      <c r="AD4401" s="379"/>
      <c r="AE4401" s="381"/>
      <c r="AF4401" s="105"/>
      <c r="AG4401" s="381"/>
      <c r="AH4401" s="381"/>
      <c r="AI4401" s="381"/>
      <c r="AJ4401" s="381"/>
      <c r="AK4401" s="381"/>
      <c r="AL4401" s="381"/>
      <c r="AM4401" s="381"/>
    </row>
    <row r="4402" spans="1:39" x14ac:dyDescent="0.35">
      <c r="A4402" s="379"/>
      <c r="B4402" s="379"/>
      <c r="C4402" s="379"/>
      <c r="D4402" s="379"/>
      <c r="E4402" s="379"/>
      <c r="F4402" s="379"/>
      <c r="G4402" s="379"/>
      <c r="H4402" s="379"/>
      <c r="I4402" s="379"/>
      <c r="J4402" s="379"/>
      <c r="K4402" s="379"/>
      <c r="L4402" s="379"/>
      <c r="M4402" s="379"/>
      <c r="N4402" s="379"/>
      <c r="O4402" s="379"/>
      <c r="P4402" s="379"/>
      <c r="Q4402" s="379"/>
      <c r="R4402" s="379"/>
      <c r="S4402" s="379"/>
      <c r="T4402" s="379"/>
      <c r="U4402" s="379"/>
      <c r="V4402" s="379"/>
      <c r="W4402" s="379"/>
      <c r="X4402" s="379"/>
      <c r="Y4402" s="379"/>
      <c r="Z4402" s="379"/>
      <c r="AA4402" s="380"/>
      <c r="AB4402" s="379"/>
      <c r="AC4402" s="379"/>
      <c r="AD4402" s="379"/>
      <c r="AE4402" s="381"/>
      <c r="AF4402" s="105"/>
      <c r="AG4402" s="381"/>
      <c r="AH4402" s="381"/>
      <c r="AI4402" s="381"/>
      <c r="AJ4402" s="381"/>
      <c r="AK4402" s="381"/>
      <c r="AL4402" s="381"/>
      <c r="AM4402" s="381"/>
    </row>
    <row r="4403" spans="1:39" x14ac:dyDescent="0.35">
      <c r="A4403" s="379"/>
      <c r="B4403" s="379"/>
      <c r="C4403" s="379"/>
      <c r="D4403" s="379"/>
      <c r="E4403" s="379"/>
      <c r="F4403" s="379"/>
      <c r="G4403" s="379"/>
      <c r="H4403" s="379"/>
      <c r="I4403" s="379"/>
      <c r="J4403" s="379"/>
      <c r="K4403" s="379"/>
      <c r="L4403" s="379"/>
      <c r="M4403" s="379"/>
      <c r="N4403" s="379"/>
      <c r="O4403" s="379"/>
      <c r="P4403" s="379"/>
      <c r="Q4403" s="379"/>
      <c r="R4403" s="379"/>
      <c r="S4403" s="379"/>
      <c r="T4403" s="379"/>
      <c r="U4403" s="379"/>
      <c r="V4403" s="379"/>
      <c r="W4403" s="379"/>
      <c r="X4403" s="379"/>
      <c r="Y4403" s="379"/>
      <c r="Z4403" s="379"/>
      <c r="AA4403" s="380"/>
      <c r="AB4403" s="379"/>
      <c r="AC4403" s="379"/>
      <c r="AD4403" s="379"/>
      <c r="AE4403" s="381"/>
      <c r="AF4403" s="105"/>
      <c r="AG4403" s="381"/>
      <c r="AH4403" s="381"/>
      <c r="AI4403" s="381"/>
      <c r="AJ4403" s="381"/>
      <c r="AK4403" s="381"/>
      <c r="AL4403" s="381"/>
      <c r="AM4403" s="381"/>
    </row>
    <row r="4404" spans="1:39" x14ac:dyDescent="0.35">
      <c r="A4404" s="379"/>
      <c r="B4404" s="379"/>
      <c r="C4404" s="379"/>
      <c r="D4404" s="379"/>
      <c r="E4404" s="379"/>
      <c r="F4404" s="379"/>
      <c r="G4404" s="379"/>
      <c r="H4404" s="379"/>
      <c r="I4404" s="379"/>
      <c r="J4404" s="379"/>
      <c r="K4404" s="379"/>
      <c r="L4404" s="379"/>
      <c r="M4404" s="379"/>
      <c r="N4404" s="379"/>
      <c r="O4404" s="379"/>
      <c r="P4404" s="379"/>
      <c r="Q4404" s="379"/>
      <c r="R4404" s="379"/>
      <c r="S4404" s="379"/>
      <c r="T4404" s="379"/>
      <c r="U4404" s="379"/>
      <c r="V4404" s="379"/>
      <c r="W4404" s="379"/>
      <c r="X4404" s="379"/>
      <c r="Y4404" s="379"/>
      <c r="Z4404" s="379"/>
      <c r="AA4404" s="380"/>
      <c r="AB4404" s="379"/>
      <c r="AC4404" s="379"/>
      <c r="AD4404" s="379"/>
      <c r="AE4404" s="381"/>
      <c r="AF4404" s="105"/>
      <c r="AG4404" s="381"/>
      <c r="AH4404" s="381"/>
      <c r="AI4404" s="381"/>
      <c r="AJ4404" s="381"/>
      <c r="AK4404" s="381"/>
      <c r="AL4404" s="381"/>
      <c r="AM4404" s="381"/>
    </row>
    <row r="4405" spans="1:39" x14ac:dyDescent="0.35">
      <c r="A4405" s="379"/>
      <c r="B4405" s="379"/>
      <c r="C4405" s="379"/>
      <c r="D4405" s="379"/>
      <c r="E4405" s="379"/>
      <c r="F4405" s="379"/>
      <c r="G4405" s="379"/>
      <c r="H4405" s="379"/>
      <c r="I4405" s="379"/>
      <c r="J4405" s="379"/>
      <c r="K4405" s="379"/>
      <c r="L4405" s="379"/>
      <c r="M4405" s="379"/>
      <c r="N4405" s="379"/>
      <c r="O4405" s="379"/>
      <c r="P4405" s="379"/>
      <c r="Q4405" s="379"/>
      <c r="R4405" s="379"/>
      <c r="S4405" s="379"/>
      <c r="T4405" s="379"/>
      <c r="U4405" s="379"/>
      <c r="V4405" s="379"/>
      <c r="W4405" s="379"/>
      <c r="X4405" s="379"/>
      <c r="Y4405" s="379"/>
      <c r="Z4405" s="379"/>
      <c r="AA4405" s="380"/>
      <c r="AB4405" s="379"/>
      <c r="AC4405" s="379"/>
      <c r="AD4405" s="379"/>
      <c r="AE4405" s="381"/>
      <c r="AF4405" s="105"/>
      <c r="AG4405" s="381"/>
      <c r="AH4405" s="381"/>
      <c r="AI4405" s="381"/>
      <c r="AJ4405" s="381"/>
      <c r="AK4405" s="381"/>
      <c r="AL4405" s="381"/>
      <c r="AM4405" s="381"/>
    </row>
    <row r="4406" spans="1:39" x14ac:dyDescent="0.35">
      <c r="A4406" s="379"/>
      <c r="B4406" s="379"/>
      <c r="C4406" s="379"/>
      <c r="D4406" s="379"/>
      <c r="E4406" s="379"/>
      <c r="F4406" s="379"/>
      <c r="G4406" s="379"/>
      <c r="H4406" s="379"/>
      <c r="I4406" s="379"/>
      <c r="J4406" s="379"/>
      <c r="K4406" s="379"/>
      <c r="L4406" s="379"/>
      <c r="M4406" s="379"/>
      <c r="N4406" s="379"/>
      <c r="O4406" s="379"/>
      <c r="P4406" s="379"/>
      <c r="Q4406" s="379"/>
      <c r="R4406" s="379"/>
      <c r="S4406" s="379"/>
      <c r="T4406" s="379"/>
      <c r="U4406" s="379"/>
      <c r="V4406" s="379"/>
      <c r="W4406" s="379"/>
      <c r="X4406" s="379"/>
      <c r="Y4406" s="379"/>
      <c r="Z4406" s="379"/>
      <c r="AA4406" s="380"/>
      <c r="AB4406" s="379"/>
      <c r="AC4406" s="379"/>
      <c r="AD4406" s="379"/>
      <c r="AE4406" s="381"/>
      <c r="AF4406" s="105"/>
      <c r="AG4406" s="381"/>
      <c r="AH4406" s="381"/>
      <c r="AI4406" s="381"/>
      <c r="AJ4406" s="381"/>
      <c r="AK4406" s="381"/>
      <c r="AL4406" s="381"/>
      <c r="AM4406" s="381"/>
    </row>
    <row r="4407" spans="1:39" x14ac:dyDescent="0.35">
      <c r="A4407" s="379"/>
      <c r="B4407" s="379"/>
      <c r="C4407" s="379"/>
      <c r="D4407" s="379"/>
      <c r="E4407" s="379"/>
      <c r="F4407" s="379"/>
      <c r="G4407" s="379"/>
      <c r="H4407" s="379"/>
      <c r="I4407" s="379"/>
      <c r="J4407" s="379"/>
      <c r="K4407" s="379"/>
      <c r="L4407" s="379"/>
      <c r="M4407" s="379"/>
      <c r="N4407" s="379"/>
      <c r="O4407" s="379"/>
      <c r="P4407" s="379"/>
      <c r="Q4407" s="379"/>
      <c r="R4407" s="379"/>
      <c r="S4407" s="379"/>
      <c r="T4407" s="379"/>
      <c r="U4407" s="379"/>
      <c r="V4407" s="379"/>
      <c r="W4407" s="379"/>
      <c r="X4407" s="379"/>
      <c r="Y4407" s="379"/>
      <c r="Z4407" s="379"/>
      <c r="AA4407" s="380"/>
      <c r="AB4407" s="379"/>
      <c r="AC4407" s="379"/>
      <c r="AD4407" s="379"/>
      <c r="AE4407" s="381"/>
      <c r="AF4407" s="105"/>
      <c r="AG4407" s="381"/>
      <c r="AH4407" s="381"/>
      <c r="AI4407" s="381"/>
      <c r="AJ4407" s="381"/>
      <c r="AK4407" s="381"/>
      <c r="AL4407" s="381"/>
      <c r="AM4407" s="381"/>
    </row>
    <row r="4408" spans="1:39" x14ac:dyDescent="0.35">
      <c r="A4408" s="379"/>
      <c r="B4408" s="379"/>
      <c r="C4408" s="379"/>
      <c r="D4408" s="379"/>
      <c r="E4408" s="379"/>
      <c r="F4408" s="379"/>
      <c r="G4408" s="379"/>
      <c r="H4408" s="379"/>
      <c r="I4408" s="379"/>
      <c r="J4408" s="379"/>
      <c r="K4408" s="379"/>
      <c r="L4408" s="379"/>
      <c r="M4408" s="379"/>
      <c r="N4408" s="379"/>
      <c r="O4408" s="379"/>
      <c r="P4408" s="379"/>
      <c r="Q4408" s="379"/>
      <c r="R4408" s="379"/>
      <c r="S4408" s="379"/>
      <c r="T4408" s="379"/>
      <c r="U4408" s="379"/>
      <c r="V4408" s="379"/>
      <c r="W4408" s="379"/>
      <c r="X4408" s="379"/>
      <c r="Y4408" s="379"/>
      <c r="Z4408" s="379"/>
      <c r="AA4408" s="380"/>
      <c r="AB4408" s="379"/>
      <c r="AC4408" s="379"/>
      <c r="AD4408" s="379"/>
      <c r="AE4408" s="381"/>
      <c r="AF4408" s="105"/>
      <c r="AG4408" s="381"/>
      <c r="AH4408" s="381"/>
      <c r="AI4408" s="381"/>
      <c r="AJ4408" s="381"/>
      <c r="AK4408" s="381"/>
      <c r="AL4408" s="381"/>
      <c r="AM4408" s="381"/>
    </row>
    <row r="4409" spans="1:39" x14ac:dyDescent="0.35">
      <c r="A4409" s="379"/>
      <c r="B4409" s="379"/>
      <c r="C4409" s="379"/>
      <c r="D4409" s="379"/>
      <c r="E4409" s="379"/>
      <c r="F4409" s="379"/>
      <c r="G4409" s="379"/>
      <c r="H4409" s="379"/>
      <c r="I4409" s="379"/>
      <c r="J4409" s="379"/>
      <c r="K4409" s="379"/>
      <c r="L4409" s="379"/>
      <c r="M4409" s="379"/>
      <c r="N4409" s="379"/>
      <c r="O4409" s="379"/>
      <c r="P4409" s="379"/>
      <c r="Q4409" s="379"/>
      <c r="R4409" s="379"/>
      <c r="S4409" s="379"/>
      <c r="T4409" s="379"/>
      <c r="U4409" s="379"/>
      <c r="V4409" s="379"/>
      <c r="W4409" s="379"/>
      <c r="X4409" s="379"/>
      <c r="Y4409" s="379"/>
      <c r="Z4409" s="379"/>
      <c r="AA4409" s="380"/>
      <c r="AB4409" s="379"/>
      <c r="AC4409" s="379"/>
      <c r="AD4409" s="379"/>
      <c r="AE4409" s="381"/>
      <c r="AF4409" s="105"/>
      <c r="AG4409" s="381"/>
      <c r="AH4409" s="381"/>
      <c r="AI4409" s="381"/>
      <c r="AJ4409" s="381"/>
      <c r="AK4409" s="381"/>
      <c r="AL4409" s="381"/>
      <c r="AM4409" s="381"/>
    </row>
    <row r="4410" spans="1:39" x14ac:dyDescent="0.35">
      <c r="A4410" s="379"/>
      <c r="B4410" s="379"/>
      <c r="C4410" s="379"/>
      <c r="D4410" s="379"/>
      <c r="E4410" s="379"/>
      <c r="F4410" s="379"/>
      <c r="G4410" s="379"/>
      <c r="H4410" s="379"/>
      <c r="I4410" s="379"/>
      <c r="J4410" s="379"/>
      <c r="K4410" s="379"/>
      <c r="L4410" s="379"/>
      <c r="M4410" s="379"/>
      <c r="N4410" s="379"/>
      <c r="O4410" s="379"/>
      <c r="P4410" s="379"/>
      <c r="Q4410" s="379"/>
      <c r="R4410" s="379"/>
      <c r="S4410" s="379"/>
      <c r="T4410" s="379"/>
      <c r="U4410" s="379"/>
      <c r="V4410" s="379"/>
      <c r="W4410" s="379"/>
      <c r="X4410" s="379"/>
      <c r="Y4410" s="379"/>
      <c r="Z4410" s="379"/>
      <c r="AA4410" s="380"/>
      <c r="AB4410" s="379"/>
      <c r="AC4410" s="379"/>
      <c r="AD4410" s="379"/>
      <c r="AE4410" s="381"/>
      <c r="AF4410" s="105"/>
      <c r="AG4410" s="381"/>
      <c r="AH4410" s="381"/>
      <c r="AI4410" s="381"/>
      <c r="AJ4410" s="381"/>
      <c r="AK4410" s="381"/>
      <c r="AL4410" s="381"/>
      <c r="AM4410" s="381"/>
    </row>
    <row r="4411" spans="1:39" x14ac:dyDescent="0.35">
      <c r="A4411" s="379"/>
      <c r="B4411" s="379"/>
      <c r="C4411" s="379"/>
      <c r="D4411" s="379"/>
      <c r="E4411" s="379"/>
      <c r="F4411" s="379"/>
      <c r="G4411" s="379"/>
      <c r="H4411" s="379"/>
      <c r="I4411" s="379"/>
      <c r="J4411" s="379"/>
      <c r="K4411" s="379"/>
      <c r="L4411" s="379"/>
      <c r="M4411" s="379"/>
      <c r="N4411" s="379"/>
      <c r="O4411" s="379"/>
      <c r="P4411" s="379"/>
      <c r="Q4411" s="379"/>
      <c r="R4411" s="379"/>
      <c r="S4411" s="379"/>
      <c r="T4411" s="379"/>
      <c r="U4411" s="379"/>
      <c r="V4411" s="379"/>
      <c r="W4411" s="379"/>
      <c r="X4411" s="379"/>
      <c r="Y4411" s="379"/>
      <c r="Z4411" s="379"/>
      <c r="AA4411" s="380"/>
      <c r="AB4411" s="379"/>
      <c r="AC4411" s="379"/>
      <c r="AD4411" s="379"/>
      <c r="AE4411" s="381"/>
      <c r="AF4411" s="105"/>
      <c r="AG4411" s="381"/>
      <c r="AH4411" s="381"/>
      <c r="AI4411" s="381"/>
      <c r="AJ4411" s="381"/>
      <c r="AK4411" s="381"/>
      <c r="AL4411" s="381"/>
      <c r="AM4411" s="381"/>
    </row>
    <row r="4412" spans="1:39" x14ac:dyDescent="0.35">
      <c r="A4412" s="379"/>
      <c r="B4412" s="379"/>
      <c r="C4412" s="379"/>
      <c r="D4412" s="379"/>
      <c r="E4412" s="379"/>
      <c r="F4412" s="379"/>
      <c r="G4412" s="379"/>
      <c r="H4412" s="379"/>
      <c r="I4412" s="379"/>
      <c r="J4412" s="379"/>
      <c r="K4412" s="379"/>
      <c r="L4412" s="379"/>
      <c r="M4412" s="379"/>
      <c r="N4412" s="379"/>
      <c r="O4412" s="379"/>
      <c r="P4412" s="379"/>
      <c r="Q4412" s="379"/>
      <c r="R4412" s="379"/>
      <c r="S4412" s="379"/>
      <c r="T4412" s="379"/>
      <c r="U4412" s="379"/>
      <c r="V4412" s="379"/>
      <c r="W4412" s="379"/>
      <c r="X4412" s="379"/>
      <c r="Y4412" s="379"/>
      <c r="Z4412" s="379"/>
      <c r="AA4412" s="380"/>
      <c r="AB4412" s="379"/>
      <c r="AC4412" s="379"/>
      <c r="AD4412" s="379"/>
      <c r="AE4412" s="381"/>
      <c r="AF4412" s="105"/>
      <c r="AG4412" s="381"/>
      <c r="AH4412" s="381"/>
      <c r="AI4412" s="381"/>
      <c r="AJ4412" s="381"/>
      <c r="AK4412" s="381"/>
      <c r="AL4412" s="381"/>
      <c r="AM4412" s="381"/>
    </row>
    <row r="4413" spans="1:39" x14ac:dyDescent="0.35">
      <c r="A4413" s="379"/>
      <c r="B4413" s="379"/>
      <c r="C4413" s="379"/>
      <c r="D4413" s="379"/>
      <c r="E4413" s="379"/>
      <c r="F4413" s="379"/>
      <c r="G4413" s="379"/>
      <c r="H4413" s="379"/>
      <c r="I4413" s="379"/>
      <c r="J4413" s="379"/>
      <c r="K4413" s="379"/>
      <c r="L4413" s="379"/>
      <c r="M4413" s="379"/>
      <c r="N4413" s="379"/>
      <c r="O4413" s="379"/>
      <c r="P4413" s="379"/>
      <c r="Q4413" s="379"/>
      <c r="R4413" s="379"/>
      <c r="S4413" s="379"/>
      <c r="T4413" s="379"/>
      <c r="U4413" s="379"/>
      <c r="V4413" s="379"/>
      <c r="W4413" s="379"/>
      <c r="X4413" s="379"/>
      <c r="Y4413" s="379"/>
      <c r="Z4413" s="379"/>
      <c r="AA4413" s="380"/>
      <c r="AB4413" s="379"/>
      <c r="AC4413" s="379"/>
      <c r="AD4413" s="379"/>
      <c r="AE4413" s="381"/>
      <c r="AF4413" s="105"/>
      <c r="AG4413" s="381"/>
      <c r="AH4413" s="381"/>
      <c r="AI4413" s="381"/>
      <c r="AJ4413" s="381"/>
      <c r="AK4413" s="381"/>
      <c r="AL4413" s="381"/>
      <c r="AM4413" s="381"/>
    </row>
    <row r="4414" spans="1:39" x14ac:dyDescent="0.35">
      <c r="A4414" s="379"/>
      <c r="B4414" s="379"/>
      <c r="C4414" s="379"/>
      <c r="D4414" s="379"/>
      <c r="E4414" s="379"/>
      <c r="F4414" s="379"/>
      <c r="G4414" s="379"/>
      <c r="H4414" s="379"/>
      <c r="I4414" s="379"/>
      <c r="J4414" s="379"/>
      <c r="K4414" s="379"/>
      <c r="L4414" s="379"/>
      <c r="M4414" s="379"/>
      <c r="N4414" s="379"/>
      <c r="O4414" s="379"/>
      <c r="P4414" s="379"/>
      <c r="Q4414" s="379"/>
      <c r="R4414" s="379"/>
      <c r="S4414" s="379"/>
      <c r="T4414" s="379"/>
      <c r="U4414" s="379"/>
      <c r="V4414" s="379"/>
      <c r="W4414" s="379"/>
      <c r="X4414" s="379"/>
      <c r="Y4414" s="379"/>
      <c r="Z4414" s="379"/>
      <c r="AA4414" s="380"/>
      <c r="AB4414" s="379"/>
      <c r="AC4414" s="379"/>
      <c r="AD4414" s="379"/>
      <c r="AE4414" s="381"/>
      <c r="AF4414" s="105"/>
      <c r="AG4414" s="381"/>
      <c r="AH4414" s="381"/>
      <c r="AI4414" s="381"/>
      <c r="AJ4414" s="381"/>
      <c r="AK4414" s="381"/>
      <c r="AL4414" s="381"/>
      <c r="AM4414" s="381"/>
    </row>
    <row r="4415" spans="1:39" x14ac:dyDescent="0.35">
      <c r="A4415" s="379"/>
      <c r="B4415" s="379"/>
      <c r="C4415" s="379"/>
      <c r="D4415" s="379"/>
      <c r="E4415" s="379"/>
      <c r="F4415" s="379"/>
      <c r="G4415" s="379"/>
      <c r="H4415" s="379"/>
      <c r="I4415" s="379"/>
      <c r="J4415" s="379"/>
      <c r="K4415" s="379"/>
      <c r="L4415" s="379"/>
      <c r="M4415" s="379"/>
      <c r="N4415" s="379"/>
      <c r="O4415" s="379"/>
      <c r="P4415" s="379"/>
      <c r="Q4415" s="379"/>
      <c r="R4415" s="379"/>
      <c r="S4415" s="379"/>
      <c r="T4415" s="379"/>
      <c r="U4415" s="379"/>
      <c r="V4415" s="379"/>
      <c r="W4415" s="379"/>
      <c r="X4415" s="379"/>
      <c r="Y4415" s="379"/>
      <c r="Z4415" s="379"/>
      <c r="AA4415" s="380"/>
      <c r="AB4415" s="379"/>
      <c r="AC4415" s="379"/>
      <c r="AD4415" s="379"/>
      <c r="AE4415" s="381"/>
      <c r="AF4415" s="105"/>
      <c r="AG4415" s="381"/>
      <c r="AH4415" s="381"/>
      <c r="AI4415" s="381"/>
      <c r="AJ4415" s="381"/>
      <c r="AK4415" s="381"/>
      <c r="AL4415" s="381"/>
      <c r="AM4415" s="381"/>
    </row>
    <row r="4416" spans="1:39" x14ac:dyDescent="0.35">
      <c r="A4416" s="379"/>
      <c r="B4416" s="379"/>
      <c r="C4416" s="379"/>
      <c r="D4416" s="379"/>
      <c r="E4416" s="379"/>
      <c r="F4416" s="379"/>
      <c r="G4416" s="379"/>
      <c r="H4416" s="379"/>
      <c r="I4416" s="379"/>
      <c r="J4416" s="379"/>
      <c r="K4416" s="379"/>
      <c r="L4416" s="379"/>
      <c r="M4416" s="379"/>
      <c r="N4416" s="379"/>
      <c r="O4416" s="379"/>
      <c r="P4416" s="379"/>
      <c r="Q4416" s="379"/>
      <c r="R4416" s="379"/>
      <c r="S4416" s="379"/>
      <c r="T4416" s="379"/>
      <c r="U4416" s="379"/>
      <c r="V4416" s="379"/>
      <c r="W4416" s="379"/>
      <c r="X4416" s="379"/>
      <c r="Y4416" s="379"/>
      <c r="Z4416" s="379"/>
      <c r="AA4416" s="380"/>
      <c r="AB4416" s="379"/>
      <c r="AC4416" s="379"/>
      <c r="AD4416" s="379"/>
      <c r="AE4416" s="381"/>
      <c r="AF4416" s="105"/>
      <c r="AG4416" s="381"/>
      <c r="AH4416" s="381"/>
      <c r="AI4416" s="381"/>
      <c r="AJ4416" s="381"/>
      <c r="AK4416" s="381"/>
      <c r="AL4416" s="381"/>
      <c r="AM4416" s="381"/>
    </row>
    <row r="4417" spans="1:39" x14ac:dyDescent="0.35">
      <c r="A4417" s="379"/>
      <c r="B4417" s="379"/>
      <c r="C4417" s="379"/>
      <c r="D4417" s="379"/>
      <c r="E4417" s="379"/>
      <c r="F4417" s="379"/>
      <c r="G4417" s="379"/>
      <c r="H4417" s="379"/>
      <c r="I4417" s="379"/>
      <c r="J4417" s="379"/>
      <c r="K4417" s="379"/>
      <c r="L4417" s="379"/>
      <c r="M4417" s="379"/>
      <c r="N4417" s="379"/>
      <c r="O4417" s="379"/>
      <c r="P4417" s="379"/>
      <c r="Q4417" s="379"/>
      <c r="R4417" s="379"/>
      <c r="S4417" s="379"/>
      <c r="T4417" s="379"/>
      <c r="U4417" s="379"/>
      <c r="V4417" s="379"/>
      <c r="W4417" s="379"/>
      <c r="X4417" s="379"/>
      <c r="Y4417" s="379"/>
      <c r="Z4417" s="379"/>
      <c r="AA4417" s="380"/>
      <c r="AB4417" s="379"/>
      <c r="AC4417" s="379"/>
      <c r="AD4417" s="379"/>
      <c r="AE4417" s="381"/>
      <c r="AF4417" s="105"/>
      <c r="AG4417" s="381"/>
      <c r="AH4417" s="381"/>
      <c r="AI4417" s="381"/>
      <c r="AJ4417" s="381"/>
      <c r="AK4417" s="381"/>
      <c r="AL4417" s="381"/>
      <c r="AM4417" s="381"/>
    </row>
    <row r="4418" spans="1:39" x14ac:dyDescent="0.35">
      <c r="A4418" s="379"/>
      <c r="B4418" s="379"/>
      <c r="C4418" s="379"/>
      <c r="D4418" s="379"/>
      <c r="E4418" s="379"/>
      <c r="F4418" s="379"/>
      <c r="G4418" s="379"/>
      <c r="H4418" s="379"/>
      <c r="I4418" s="379"/>
      <c r="J4418" s="379"/>
      <c r="K4418" s="379"/>
      <c r="L4418" s="379"/>
      <c r="M4418" s="379"/>
      <c r="N4418" s="379"/>
      <c r="O4418" s="379"/>
      <c r="P4418" s="379"/>
      <c r="Q4418" s="379"/>
      <c r="R4418" s="379"/>
      <c r="S4418" s="379"/>
      <c r="T4418" s="379"/>
      <c r="U4418" s="379"/>
      <c r="V4418" s="379"/>
      <c r="W4418" s="379"/>
      <c r="X4418" s="379"/>
      <c r="Y4418" s="379"/>
      <c r="Z4418" s="379"/>
      <c r="AA4418" s="380"/>
      <c r="AB4418" s="379"/>
      <c r="AC4418" s="379"/>
      <c r="AD4418" s="379"/>
      <c r="AE4418" s="381"/>
      <c r="AF4418" s="105"/>
      <c r="AG4418" s="381"/>
      <c r="AH4418" s="381"/>
      <c r="AI4418" s="381"/>
      <c r="AJ4418" s="381"/>
      <c r="AK4418" s="381"/>
      <c r="AL4418" s="381"/>
      <c r="AM4418" s="381"/>
    </row>
    <row r="4419" spans="1:39" x14ac:dyDescent="0.35">
      <c r="A4419" s="379"/>
      <c r="B4419" s="379"/>
      <c r="C4419" s="379"/>
      <c r="D4419" s="379"/>
      <c r="E4419" s="379"/>
      <c r="F4419" s="379"/>
      <c r="G4419" s="379"/>
      <c r="H4419" s="379"/>
      <c r="I4419" s="379"/>
      <c r="J4419" s="379"/>
      <c r="K4419" s="379"/>
      <c r="L4419" s="379"/>
      <c r="M4419" s="379"/>
      <c r="N4419" s="379"/>
      <c r="O4419" s="379"/>
      <c r="P4419" s="379"/>
      <c r="Q4419" s="379"/>
      <c r="R4419" s="379"/>
      <c r="S4419" s="379"/>
      <c r="T4419" s="379"/>
      <c r="U4419" s="379"/>
      <c r="V4419" s="379"/>
      <c r="W4419" s="379"/>
      <c r="X4419" s="379"/>
      <c r="Y4419" s="379"/>
      <c r="Z4419" s="379"/>
      <c r="AA4419" s="380"/>
      <c r="AB4419" s="379"/>
      <c r="AC4419" s="379"/>
      <c r="AD4419" s="379"/>
      <c r="AE4419" s="381"/>
      <c r="AF4419" s="105"/>
      <c r="AG4419" s="381"/>
      <c r="AH4419" s="381"/>
      <c r="AI4419" s="381"/>
      <c r="AJ4419" s="381"/>
      <c r="AK4419" s="381"/>
      <c r="AL4419" s="381"/>
      <c r="AM4419" s="381"/>
    </row>
    <row r="4420" spans="1:39" x14ac:dyDescent="0.35">
      <c r="A4420" s="379"/>
      <c r="B4420" s="379"/>
      <c r="C4420" s="379"/>
      <c r="D4420" s="379"/>
      <c r="E4420" s="379"/>
      <c r="F4420" s="379"/>
      <c r="G4420" s="379"/>
      <c r="H4420" s="379"/>
      <c r="I4420" s="379"/>
      <c r="J4420" s="379"/>
      <c r="K4420" s="379"/>
      <c r="L4420" s="379"/>
      <c r="M4420" s="379"/>
      <c r="N4420" s="379"/>
      <c r="O4420" s="379"/>
      <c r="P4420" s="379"/>
      <c r="Q4420" s="379"/>
      <c r="R4420" s="379"/>
      <c r="S4420" s="379"/>
      <c r="T4420" s="379"/>
      <c r="U4420" s="379"/>
      <c r="V4420" s="379"/>
      <c r="W4420" s="379"/>
      <c r="X4420" s="379"/>
      <c r="Y4420" s="379"/>
      <c r="Z4420" s="379"/>
      <c r="AA4420" s="380"/>
      <c r="AB4420" s="379"/>
      <c r="AC4420" s="379"/>
      <c r="AD4420" s="379"/>
      <c r="AE4420" s="381"/>
      <c r="AF4420" s="105"/>
      <c r="AG4420" s="381"/>
      <c r="AH4420" s="381"/>
      <c r="AI4420" s="381"/>
      <c r="AJ4420" s="381"/>
      <c r="AK4420" s="381"/>
      <c r="AL4420" s="381"/>
      <c r="AM4420" s="381"/>
    </row>
    <row r="4421" spans="1:39" x14ac:dyDescent="0.35">
      <c r="A4421" s="379"/>
      <c r="B4421" s="379"/>
      <c r="C4421" s="379"/>
      <c r="D4421" s="379"/>
      <c r="E4421" s="379"/>
      <c r="F4421" s="379"/>
      <c r="G4421" s="379"/>
      <c r="H4421" s="379"/>
      <c r="I4421" s="379"/>
      <c r="J4421" s="379"/>
      <c r="K4421" s="379"/>
      <c r="L4421" s="379"/>
      <c r="M4421" s="379"/>
      <c r="N4421" s="379"/>
      <c r="O4421" s="379"/>
      <c r="P4421" s="379"/>
      <c r="Q4421" s="379"/>
      <c r="R4421" s="379"/>
      <c r="S4421" s="379"/>
      <c r="T4421" s="379"/>
      <c r="U4421" s="379"/>
      <c r="V4421" s="379"/>
      <c r="W4421" s="379"/>
      <c r="X4421" s="379"/>
      <c r="Y4421" s="379"/>
      <c r="Z4421" s="379"/>
      <c r="AA4421" s="380"/>
      <c r="AB4421" s="379"/>
      <c r="AC4421" s="379"/>
      <c r="AD4421" s="379"/>
      <c r="AE4421" s="381"/>
      <c r="AF4421" s="105"/>
      <c r="AG4421" s="381"/>
      <c r="AH4421" s="381"/>
      <c r="AI4421" s="381"/>
      <c r="AJ4421" s="381"/>
      <c r="AK4421" s="381"/>
      <c r="AL4421" s="381"/>
      <c r="AM4421" s="381"/>
    </row>
    <row r="4422" spans="1:39" x14ac:dyDescent="0.35">
      <c r="A4422" s="379"/>
      <c r="B4422" s="379"/>
      <c r="C4422" s="379"/>
      <c r="D4422" s="379"/>
      <c r="E4422" s="379"/>
      <c r="F4422" s="379"/>
      <c r="G4422" s="379"/>
      <c r="H4422" s="379"/>
      <c r="I4422" s="379"/>
      <c r="J4422" s="379"/>
      <c r="K4422" s="379"/>
      <c r="L4422" s="379"/>
      <c r="M4422" s="379"/>
      <c r="N4422" s="379"/>
      <c r="O4422" s="379"/>
      <c r="P4422" s="379"/>
      <c r="Q4422" s="379"/>
      <c r="R4422" s="379"/>
      <c r="S4422" s="379"/>
      <c r="T4422" s="379"/>
      <c r="U4422" s="379"/>
      <c r="V4422" s="379"/>
      <c r="W4422" s="379"/>
      <c r="X4422" s="379"/>
      <c r="Y4422" s="379"/>
      <c r="Z4422" s="379"/>
      <c r="AA4422" s="380"/>
      <c r="AB4422" s="379"/>
      <c r="AC4422" s="379"/>
      <c r="AD4422" s="379"/>
      <c r="AE4422" s="381"/>
      <c r="AF4422" s="105"/>
      <c r="AG4422" s="381"/>
      <c r="AH4422" s="381"/>
      <c r="AI4422" s="381"/>
      <c r="AJ4422" s="381"/>
      <c r="AK4422" s="381"/>
      <c r="AL4422" s="381"/>
      <c r="AM4422" s="381"/>
    </row>
    <row r="4423" spans="1:39" x14ac:dyDescent="0.35">
      <c r="A4423" s="379"/>
      <c r="B4423" s="379"/>
      <c r="C4423" s="379"/>
      <c r="D4423" s="379"/>
      <c r="E4423" s="379"/>
      <c r="F4423" s="379"/>
      <c r="G4423" s="379"/>
      <c r="H4423" s="379"/>
      <c r="I4423" s="379"/>
      <c r="J4423" s="379"/>
      <c r="K4423" s="379"/>
      <c r="L4423" s="379"/>
      <c r="M4423" s="379"/>
      <c r="N4423" s="379"/>
      <c r="O4423" s="379"/>
      <c r="P4423" s="379"/>
      <c r="Q4423" s="379"/>
      <c r="R4423" s="379"/>
      <c r="S4423" s="379"/>
      <c r="T4423" s="379"/>
      <c r="U4423" s="379"/>
      <c r="V4423" s="379"/>
      <c r="W4423" s="379"/>
      <c r="X4423" s="379"/>
      <c r="Y4423" s="379"/>
      <c r="Z4423" s="379"/>
      <c r="AA4423" s="380"/>
      <c r="AB4423" s="379"/>
      <c r="AC4423" s="379"/>
      <c r="AD4423" s="379"/>
      <c r="AE4423" s="381"/>
      <c r="AF4423" s="105"/>
      <c r="AG4423" s="381"/>
      <c r="AH4423" s="381"/>
      <c r="AI4423" s="381"/>
      <c r="AJ4423" s="381"/>
      <c r="AK4423" s="381"/>
      <c r="AL4423" s="381"/>
      <c r="AM4423" s="381"/>
    </row>
    <row r="4424" spans="1:39" x14ac:dyDescent="0.35">
      <c r="A4424" s="379"/>
      <c r="B4424" s="379"/>
      <c r="C4424" s="379"/>
      <c r="D4424" s="379"/>
      <c r="E4424" s="379"/>
      <c r="F4424" s="379"/>
      <c r="G4424" s="379"/>
      <c r="H4424" s="379"/>
      <c r="I4424" s="379"/>
      <c r="J4424" s="379"/>
      <c r="K4424" s="379"/>
      <c r="L4424" s="379"/>
      <c r="M4424" s="379"/>
      <c r="N4424" s="379"/>
      <c r="O4424" s="379"/>
      <c r="P4424" s="379"/>
      <c r="Q4424" s="379"/>
      <c r="R4424" s="379"/>
      <c r="S4424" s="379"/>
      <c r="T4424" s="379"/>
      <c r="U4424" s="379"/>
      <c r="V4424" s="379"/>
      <c r="W4424" s="379"/>
      <c r="X4424" s="379"/>
      <c r="Y4424" s="379"/>
      <c r="Z4424" s="379"/>
      <c r="AA4424" s="380"/>
      <c r="AB4424" s="379"/>
      <c r="AC4424" s="379"/>
      <c r="AD4424" s="379"/>
      <c r="AE4424" s="381"/>
      <c r="AF4424" s="105"/>
      <c r="AG4424" s="381"/>
      <c r="AH4424" s="381"/>
      <c r="AI4424" s="381"/>
      <c r="AJ4424" s="381"/>
      <c r="AK4424" s="381"/>
      <c r="AL4424" s="381"/>
      <c r="AM4424" s="381"/>
    </row>
    <row r="4425" spans="1:39" x14ac:dyDescent="0.35">
      <c r="A4425" s="379"/>
      <c r="B4425" s="379"/>
      <c r="C4425" s="379"/>
      <c r="D4425" s="379"/>
      <c r="E4425" s="379"/>
      <c r="F4425" s="379"/>
      <c r="G4425" s="379"/>
      <c r="H4425" s="379"/>
      <c r="I4425" s="379"/>
      <c r="J4425" s="379"/>
      <c r="K4425" s="379"/>
      <c r="L4425" s="379"/>
      <c r="M4425" s="379"/>
      <c r="N4425" s="379"/>
      <c r="O4425" s="379"/>
      <c r="P4425" s="379"/>
      <c r="Q4425" s="379"/>
      <c r="R4425" s="379"/>
      <c r="S4425" s="379"/>
      <c r="T4425" s="379"/>
      <c r="U4425" s="379"/>
      <c r="V4425" s="379"/>
      <c r="W4425" s="379"/>
      <c r="X4425" s="379"/>
      <c r="Y4425" s="379"/>
      <c r="Z4425" s="379"/>
      <c r="AA4425" s="380"/>
      <c r="AB4425" s="379"/>
      <c r="AC4425" s="379"/>
      <c r="AD4425" s="379"/>
      <c r="AE4425" s="381"/>
      <c r="AF4425" s="105"/>
      <c r="AG4425" s="381"/>
      <c r="AH4425" s="381"/>
      <c r="AI4425" s="381"/>
      <c r="AJ4425" s="381"/>
      <c r="AK4425" s="381"/>
      <c r="AL4425" s="381"/>
      <c r="AM4425" s="381"/>
    </row>
    <row r="4426" spans="1:39" x14ac:dyDescent="0.35">
      <c r="A4426" s="379"/>
      <c r="B4426" s="379"/>
      <c r="C4426" s="379"/>
      <c r="D4426" s="379"/>
      <c r="E4426" s="379"/>
      <c r="F4426" s="379"/>
      <c r="G4426" s="379"/>
      <c r="H4426" s="379"/>
      <c r="I4426" s="379"/>
      <c r="J4426" s="379"/>
      <c r="K4426" s="379"/>
      <c r="L4426" s="379"/>
      <c r="M4426" s="379"/>
      <c r="N4426" s="379"/>
      <c r="O4426" s="379"/>
      <c r="P4426" s="379"/>
      <c r="Q4426" s="379"/>
      <c r="R4426" s="379"/>
      <c r="S4426" s="379"/>
      <c r="T4426" s="379"/>
      <c r="U4426" s="379"/>
      <c r="V4426" s="379"/>
      <c r="W4426" s="379"/>
      <c r="X4426" s="379"/>
      <c r="Y4426" s="379"/>
      <c r="Z4426" s="379"/>
      <c r="AA4426" s="380"/>
      <c r="AB4426" s="379"/>
      <c r="AC4426" s="379"/>
      <c r="AD4426" s="379"/>
      <c r="AE4426" s="381"/>
      <c r="AF4426" s="105"/>
      <c r="AG4426" s="381"/>
      <c r="AH4426" s="381"/>
      <c r="AI4426" s="381"/>
      <c r="AJ4426" s="381"/>
      <c r="AK4426" s="381"/>
      <c r="AL4426" s="381"/>
      <c r="AM4426" s="381"/>
    </row>
    <row r="4427" spans="1:39" x14ac:dyDescent="0.35">
      <c r="A4427" s="379"/>
      <c r="B4427" s="379"/>
      <c r="C4427" s="379"/>
      <c r="D4427" s="379"/>
      <c r="E4427" s="379"/>
      <c r="F4427" s="379"/>
      <c r="G4427" s="379"/>
      <c r="H4427" s="379"/>
      <c r="I4427" s="379"/>
      <c r="J4427" s="379"/>
      <c r="K4427" s="379"/>
      <c r="L4427" s="379"/>
      <c r="M4427" s="379"/>
      <c r="N4427" s="379"/>
      <c r="O4427" s="379"/>
      <c r="P4427" s="379"/>
      <c r="Q4427" s="379"/>
      <c r="R4427" s="379"/>
      <c r="S4427" s="379"/>
      <c r="T4427" s="379"/>
      <c r="U4427" s="379"/>
      <c r="V4427" s="379"/>
      <c r="W4427" s="379"/>
      <c r="X4427" s="379"/>
      <c r="Y4427" s="379"/>
      <c r="Z4427" s="379"/>
      <c r="AA4427" s="380"/>
      <c r="AB4427" s="379"/>
      <c r="AC4427" s="379"/>
      <c r="AD4427" s="379"/>
      <c r="AE4427" s="381"/>
      <c r="AF4427" s="105"/>
      <c r="AG4427" s="381"/>
      <c r="AH4427" s="381"/>
      <c r="AI4427" s="381"/>
      <c r="AJ4427" s="381"/>
      <c r="AK4427" s="381"/>
      <c r="AL4427" s="381"/>
      <c r="AM4427" s="381"/>
    </row>
    <row r="4428" spans="1:39" x14ac:dyDescent="0.35">
      <c r="A4428" s="379"/>
      <c r="B4428" s="379"/>
      <c r="C4428" s="379"/>
      <c r="D4428" s="379"/>
      <c r="E4428" s="379"/>
      <c r="F4428" s="379"/>
      <c r="G4428" s="379"/>
      <c r="H4428" s="379"/>
      <c r="I4428" s="379"/>
      <c r="J4428" s="379"/>
      <c r="K4428" s="379"/>
      <c r="L4428" s="379"/>
      <c r="M4428" s="379"/>
      <c r="N4428" s="379"/>
      <c r="O4428" s="379"/>
      <c r="P4428" s="379"/>
      <c r="Q4428" s="379"/>
      <c r="R4428" s="379"/>
      <c r="S4428" s="379"/>
      <c r="T4428" s="379"/>
      <c r="U4428" s="379"/>
      <c r="V4428" s="379"/>
      <c r="W4428" s="379"/>
      <c r="X4428" s="379"/>
      <c r="Y4428" s="379"/>
      <c r="Z4428" s="379"/>
      <c r="AA4428" s="380"/>
      <c r="AB4428" s="379"/>
      <c r="AC4428" s="379"/>
      <c r="AD4428" s="379"/>
      <c r="AE4428" s="381"/>
      <c r="AF4428" s="105"/>
      <c r="AG4428" s="381"/>
      <c r="AH4428" s="381"/>
      <c r="AI4428" s="381"/>
      <c r="AJ4428" s="381"/>
      <c r="AK4428" s="381"/>
      <c r="AL4428" s="381"/>
      <c r="AM4428" s="381"/>
    </row>
    <row r="4429" spans="1:39" x14ac:dyDescent="0.35">
      <c r="A4429" s="379"/>
      <c r="B4429" s="379"/>
      <c r="C4429" s="379"/>
      <c r="D4429" s="379"/>
      <c r="E4429" s="379"/>
      <c r="F4429" s="379"/>
      <c r="G4429" s="379"/>
      <c r="H4429" s="379"/>
      <c r="I4429" s="379"/>
      <c r="J4429" s="379"/>
      <c r="K4429" s="379"/>
      <c r="L4429" s="379"/>
      <c r="M4429" s="379"/>
      <c r="N4429" s="379"/>
      <c r="O4429" s="379"/>
      <c r="P4429" s="379"/>
      <c r="Q4429" s="379"/>
      <c r="R4429" s="379"/>
      <c r="S4429" s="379"/>
      <c r="T4429" s="379"/>
      <c r="U4429" s="379"/>
      <c r="V4429" s="379"/>
      <c r="W4429" s="379"/>
      <c r="X4429" s="379"/>
      <c r="Y4429" s="379"/>
      <c r="Z4429" s="379"/>
      <c r="AA4429" s="380"/>
      <c r="AB4429" s="379"/>
      <c r="AC4429" s="379"/>
      <c r="AD4429" s="379"/>
      <c r="AE4429" s="381"/>
      <c r="AF4429" s="105"/>
      <c r="AG4429" s="381"/>
      <c r="AH4429" s="381"/>
      <c r="AI4429" s="381"/>
      <c r="AJ4429" s="381"/>
      <c r="AK4429" s="381"/>
      <c r="AL4429" s="381"/>
      <c r="AM4429" s="381"/>
    </row>
    <row r="4430" spans="1:39" x14ac:dyDescent="0.35">
      <c r="A4430" s="379"/>
      <c r="B4430" s="379"/>
      <c r="C4430" s="379"/>
      <c r="D4430" s="379"/>
      <c r="E4430" s="379"/>
      <c r="F4430" s="379"/>
      <c r="G4430" s="379"/>
      <c r="H4430" s="379"/>
      <c r="I4430" s="379"/>
      <c r="J4430" s="379"/>
      <c r="K4430" s="379"/>
      <c r="L4430" s="379"/>
      <c r="M4430" s="379"/>
      <c r="N4430" s="379"/>
      <c r="O4430" s="379"/>
      <c r="P4430" s="379"/>
      <c r="Q4430" s="379"/>
      <c r="R4430" s="379"/>
      <c r="S4430" s="379"/>
      <c r="T4430" s="379"/>
      <c r="U4430" s="379"/>
      <c r="V4430" s="379"/>
      <c r="W4430" s="379"/>
      <c r="X4430" s="379"/>
      <c r="Y4430" s="379"/>
      <c r="Z4430" s="379"/>
      <c r="AA4430" s="380"/>
      <c r="AB4430" s="379"/>
      <c r="AC4430" s="379"/>
      <c r="AD4430" s="379"/>
      <c r="AE4430" s="381"/>
      <c r="AF4430" s="105"/>
      <c r="AG4430" s="381"/>
      <c r="AH4430" s="381"/>
      <c r="AI4430" s="381"/>
      <c r="AJ4430" s="381"/>
      <c r="AK4430" s="381"/>
      <c r="AL4430" s="381"/>
      <c r="AM4430" s="381"/>
    </row>
    <row r="4431" spans="1:39" x14ac:dyDescent="0.35">
      <c r="A4431" s="379"/>
      <c r="B4431" s="379"/>
      <c r="C4431" s="379"/>
      <c r="D4431" s="379"/>
      <c r="E4431" s="379"/>
      <c r="F4431" s="379"/>
      <c r="G4431" s="379"/>
      <c r="H4431" s="379"/>
      <c r="I4431" s="379"/>
      <c r="J4431" s="379"/>
      <c r="K4431" s="379"/>
      <c r="L4431" s="379"/>
      <c r="M4431" s="379"/>
      <c r="N4431" s="379"/>
      <c r="O4431" s="379"/>
      <c r="P4431" s="379"/>
      <c r="Q4431" s="379"/>
      <c r="R4431" s="379"/>
      <c r="S4431" s="379"/>
      <c r="T4431" s="379"/>
      <c r="U4431" s="379"/>
      <c r="V4431" s="379"/>
      <c r="W4431" s="379"/>
      <c r="X4431" s="379"/>
      <c r="Y4431" s="379"/>
      <c r="Z4431" s="379"/>
      <c r="AA4431" s="380"/>
      <c r="AB4431" s="379"/>
      <c r="AC4431" s="379"/>
      <c r="AD4431" s="379"/>
      <c r="AE4431" s="381"/>
      <c r="AF4431" s="105"/>
      <c r="AG4431" s="381"/>
      <c r="AH4431" s="381"/>
      <c r="AI4431" s="381"/>
      <c r="AJ4431" s="381"/>
      <c r="AK4431" s="381"/>
      <c r="AL4431" s="381"/>
      <c r="AM4431" s="381"/>
    </row>
    <row r="4432" spans="1:39" x14ac:dyDescent="0.35">
      <c r="A4432" s="379"/>
      <c r="B4432" s="379"/>
      <c r="C4432" s="379"/>
      <c r="D4432" s="379"/>
      <c r="E4432" s="379"/>
      <c r="F4432" s="379"/>
      <c r="G4432" s="379"/>
      <c r="H4432" s="379"/>
      <c r="I4432" s="379"/>
      <c r="J4432" s="379"/>
      <c r="K4432" s="379"/>
      <c r="L4432" s="379"/>
      <c r="M4432" s="379"/>
      <c r="N4432" s="379"/>
      <c r="O4432" s="379"/>
      <c r="P4432" s="379"/>
      <c r="Q4432" s="379"/>
      <c r="R4432" s="379"/>
      <c r="S4432" s="379"/>
      <c r="T4432" s="379"/>
      <c r="U4432" s="379"/>
      <c r="V4432" s="379"/>
      <c r="W4432" s="379"/>
      <c r="X4432" s="379"/>
      <c r="Y4432" s="379"/>
      <c r="Z4432" s="379"/>
      <c r="AA4432" s="380"/>
      <c r="AB4432" s="379"/>
      <c r="AC4432" s="379"/>
      <c r="AD4432" s="379"/>
      <c r="AE4432" s="381"/>
      <c r="AF4432" s="105"/>
      <c r="AG4432" s="381"/>
      <c r="AH4432" s="381"/>
      <c r="AI4432" s="381"/>
      <c r="AJ4432" s="381"/>
      <c r="AK4432" s="381"/>
      <c r="AL4432" s="381"/>
      <c r="AM4432" s="381"/>
    </row>
    <row r="4433" spans="1:39" x14ac:dyDescent="0.35">
      <c r="A4433" s="379"/>
      <c r="B4433" s="379"/>
      <c r="C4433" s="379"/>
      <c r="D4433" s="379"/>
      <c r="E4433" s="379"/>
      <c r="F4433" s="379"/>
      <c r="G4433" s="379"/>
      <c r="H4433" s="379"/>
      <c r="I4433" s="379"/>
      <c r="J4433" s="379"/>
      <c r="K4433" s="379"/>
      <c r="L4433" s="379"/>
      <c r="M4433" s="379"/>
      <c r="N4433" s="379"/>
      <c r="O4433" s="379"/>
      <c r="P4433" s="379"/>
      <c r="Q4433" s="379"/>
      <c r="R4433" s="379"/>
      <c r="S4433" s="379"/>
      <c r="T4433" s="379"/>
      <c r="U4433" s="379"/>
      <c r="V4433" s="379"/>
      <c r="W4433" s="379"/>
      <c r="X4433" s="379"/>
      <c r="Y4433" s="379"/>
      <c r="Z4433" s="379"/>
      <c r="AA4433" s="380"/>
      <c r="AB4433" s="379"/>
      <c r="AC4433" s="379"/>
      <c r="AD4433" s="379"/>
      <c r="AE4433" s="381"/>
      <c r="AF4433" s="105"/>
      <c r="AG4433" s="381"/>
      <c r="AH4433" s="381"/>
      <c r="AI4433" s="381"/>
      <c r="AJ4433" s="381"/>
      <c r="AK4433" s="381"/>
      <c r="AL4433" s="381"/>
      <c r="AM4433" s="381"/>
    </row>
    <row r="4434" spans="1:39" x14ac:dyDescent="0.35">
      <c r="A4434" s="379"/>
      <c r="B4434" s="379"/>
      <c r="C4434" s="379"/>
      <c r="D4434" s="379"/>
      <c r="E4434" s="379"/>
      <c r="F4434" s="379"/>
      <c r="G4434" s="379"/>
      <c r="H4434" s="379"/>
      <c r="I4434" s="379"/>
      <c r="J4434" s="379"/>
      <c r="K4434" s="379"/>
      <c r="L4434" s="379"/>
      <c r="M4434" s="379"/>
      <c r="N4434" s="379"/>
      <c r="O4434" s="379"/>
      <c r="P4434" s="379"/>
      <c r="Q4434" s="379"/>
      <c r="R4434" s="379"/>
      <c r="S4434" s="379"/>
      <c r="T4434" s="379"/>
      <c r="U4434" s="379"/>
      <c r="V4434" s="379"/>
      <c r="W4434" s="379"/>
      <c r="X4434" s="379"/>
      <c r="Y4434" s="379"/>
      <c r="Z4434" s="379"/>
      <c r="AA4434" s="380"/>
      <c r="AB4434" s="379"/>
      <c r="AC4434" s="379"/>
      <c r="AD4434" s="379"/>
      <c r="AE4434" s="381"/>
      <c r="AF4434" s="105"/>
      <c r="AG4434" s="381"/>
      <c r="AH4434" s="381"/>
      <c r="AI4434" s="381"/>
      <c r="AJ4434" s="381"/>
      <c r="AK4434" s="381"/>
      <c r="AL4434" s="381"/>
      <c r="AM4434" s="381"/>
    </row>
    <row r="4435" spans="1:39" x14ac:dyDescent="0.35">
      <c r="A4435" s="379"/>
      <c r="B4435" s="379"/>
      <c r="C4435" s="379"/>
      <c r="D4435" s="379"/>
      <c r="E4435" s="379"/>
      <c r="F4435" s="379"/>
      <c r="G4435" s="379"/>
      <c r="H4435" s="379"/>
      <c r="I4435" s="379"/>
      <c r="J4435" s="379"/>
      <c r="K4435" s="379"/>
      <c r="L4435" s="379"/>
      <c r="M4435" s="379"/>
      <c r="N4435" s="379"/>
      <c r="O4435" s="379"/>
      <c r="P4435" s="379"/>
      <c r="Q4435" s="379"/>
      <c r="R4435" s="379"/>
      <c r="S4435" s="379"/>
      <c r="T4435" s="379"/>
      <c r="U4435" s="379"/>
      <c r="V4435" s="379"/>
      <c r="W4435" s="379"/>
      <c r="X4435" s="379"/>
      <c r="Y4435" s="379"/>
      <c r="Z4435" s="379"/>
      <c r="AA4435" s="380"/>
      <c r="AB4435" s="379"/>
      <c r="AC4435" s="379"/>
      <c r="AD4435" s="379"/>
      <c r="AE4435" s="381"/>
      <c r="AF4435" s="105"/>
      <c r="AG4435" s="381"/>
      <c r="AH4435" s="381"/>
      <c r="AI4435" s="381"/>
      <c r="AJ4435" s="381"/>
      <c r="AK4435" s="381"/>
      <c r="AL4435" s="381"/>
      <c r="AM4435" s="381"/>
    </row>
    <row r="4436" spans="1:39" x14ac:dyDescent="0.35">
      <c r="A4436" s="379"/>
      <c r="B4436" s="379"/>
      <c r="C4436" s="379"/>
      <c r="D4436" s="379"/>
      <c r="E4436" s="379"/>
      <c r="F4436" s="379"/>
      <c r="G4436" s="379"/>
      <c r="H4436" s="379"/>
      <c r="I4436" s="379"/>
      <c r="J4436" s="379"/>
      <c r="K4436" s="379"/>
      <c r="L4436" s="379"/>
      <c r="M4436" s="379"/>
      <c r="N4436" s="379"/>
      <c r="O4436" s="379"/>
      <c r="P4436" s="379"/>
      <c r="Q4436" s="379"/>
      <c r="R4436" s="379"/>
      <c r="S4436" s="379"/>
      <c r="T4436" s="379"/>
      <c r="U4436" s="379"/>
      <c r="V4436" s="379"/>
      <c r="W4436" s="379"/>
      <c r="X4436" s="379"/>
      <c r="Y4436" s="379"/>
      <c r="Z4436" s="379"/>
      <c r="AA4436" s="380"/>
      <c r="AB4436" s="379"/>
      <c r="AC4436" s="379"/>
      <c r="AD4436" s="379"/>
      <c r="AE4436" s="381"/>
      <c r="AF4436" s="105"/>
      <c r="AG4436" s="381"/>
      <c r="AH4436" s="381"/>
      <c r="AI4436" s="381"/>
      <c r="AJ4436" s="381"/>
      <c r="AK4436" s="381"/>
      <c r="AL4436" s="381"/>
      <c r="AM4436" s="381"/>
    </row>
    <row r="4437" spans="1:39" x14ac:dyDescent="0.35">
      <c r="A4437" s="379"/>
      <c r="B4437" s="379"/>
      <c r="C4437" s="379"/>
      <c r="D4437" s="379"/>
      <c r="E4437" s="379"/>
      <c r="F4437" s="379"/>
      <c r="G4437" s="379"/>
      <c r="H4437" s="379"/>
      <c r="I4437" s="379"/>
      <c r="J4437" s="379"/>
      <c r="K4437" s="379"/>
      <c r="L4437" s="379"/>
      <c r="M4437" s="379"/>
      <c r="N4437" s="379"/>
      <c r="O4437" s="379"/>
      <c r="P4437" s="379"/>
      <c r="Q4437" s="379"/>
      <c r="R4437" s="379"/>
      <c r="S4437" s="379"/>
      <c r="T4437" s="379"/>
      <c r="U4437" s="379"/>
      <c r="V4437" s="379"/>
      <c r="W4437" s="379"/>
      <c r="X4437" s="379"/>
      <c r="Y4437" s="379"/>
      <c r="Z4437" s="379"/>
      <c r="AA4437" s="380"/>
      <c r="AB4437" s="379"/>
      <c r="AC4437" s="379"/>
      <c r="AD4437" s="379"/>
      <c r="AE4437" s="381"/>
      <c r="AF4437" s="105"/>
      <c r="AG4437" s="381"/>
      <c r="AH4437" s="381"/>
      <c r="AI4437" s="381"/>
      <c r="AJ4437" s="381"/>
      <c r="AK4437" s="381"/>
      <c r="AL4437" s="381"/>
      <c r="AM4437" s="381"/>
    </row>
    <row r="4438" spans="1:39" x14ac:dyDescent="0.35">
      <c r="A4438" s="379"/>
      <c r="B4438" s="379"/>
      <c r="C4438" s="379"/>
      <c r="D4438" s="379"/>
      <c r="E4438" s="379"/>
      <c r="F4438" s="379"/>
      <c r="G4438" s="379"/>
      <c r="H4438" s="379"/>
      <c r="I4438" s="379"/>
      <c r="J4438" s="379"/>
      <c r="K4438" s="379"/>
      <c r="L4438" s="379"/>
      <c r="M4438" s="379"/>
      <c r="N4438" s="379"/>
      <c r="O4438" s="379"/>
      <c r="P4438" s="379"/>
      <c r="Q4438" s="379"/>
      <c r="R4438" s="379"/>
      <c r="S4438" s="379"/>
      <c r="T4438" s="379"/>
      <c r="U4438" s="379"/>
      <c r="V4438" s="379"/>
      <c r="W4438" s="379"/>
      <c r="X4438" s="379"/>
      <c r="Y4438" s="379"/>
      <c r="Z4438" s="379"/>
      <c r="AA4438" s="380"/>
      <c r="AB4438" s="379"/>
      <c r="AC4438" s="379"/>
      <c r="AD4438" s="379"/>
      <c r="AE4438" s="381"/>
      <c r="AF4438" s="105"/>
      <c r="AG4438" s="381"/>
      <c r="AH4438" s="381"/>
      <c r="AI4438" s="381"/>
      <c r="AJ4438" s="381"/>
      <c r="AK4438" s="381"/>
      <c r="AL4438" s="381"/>
      <c r="AM4438" s="381"/>
    </row>
    <row r="4439" spans="1:39" x14ac:dyDescent="0.35">
      <c r="A4439" s="379"/>
      <c r="B4439" s="379"/>
      <c r="C4439" s="379"/>
      <c r="D4439" s="379"/>
      <c r="E4439" s="379"/>
      <c r="F4439" s="379"/>
      <c r="G4439" s="379"/>
      <c r="H4439" s="379"/>
      <c r="I4439" s="379"/>
      <c r="J4439" s="379"/>
      <c r="K4439" s="379"/>
      <c r="L4439" s="379"/>
      <c r="M4439" s="379"/>
      <c r="N4439" s="379"/>
      <c r="O4439" s="379"/>
      <c r="P4439" s="379"/>
      <c r="Q4439" s="379"/>
      <c r="R4439" s="379"/>
      <c r="S4439" s="379"/>
      <c r="T4439" s="379"/>
      <c r="U4439" s="379"/>
      <c r="V4439" s="379"/>
      <c r="W4439" s="379"/>
      <c r="X4439" s="379"/>
      <c r="Y4439" s="379"/>
      <c r="Z4439" s="379"/>
      <c r="AA4439" s="380"/>
      <c r="AB4439" s="379"/>
      <c r="AC4439" s="379"/>
      <c r="AD4439" s="379"/>
      <c r="AE4439" s="381"/>
      <c r="AF4439" s="105"/>
      <c r="AG4439" s="381"/>
      <c r="AH4439" s="381"/>
      <c r="AI4439" s="381"/>
      <c r="AJ4439" s="381"/>
      <c r="AK4439" s="381"/>
      <c r="AL4439" s="381"/>
      <c r="AM4439" s="381"/>
    </row>
    <row r="4440" spans="1:39" x14ac:dyDescent="0.35">
      <c r="A4440" s="379"/>
      <c r="B4440" s="379"/>
      <c r="C4440" s="379"/>
      <c r="D4440" s="379"/>
      <c r="E4440" s="379"/>
      <c r="F4440" s="379"/>
      <c r="G4440" s="379"/>
      <c r="H4440" s="379"/>
      <c r="I4440" s="379"/>
      <c r="J4440" s="379"/>
      <c r="K4440" s="379"/>
      <c r="L4440" s="379"/>
      <c r="M4440" s="379"/>
      <c r="N4440" s="379"/>
      <c r="O4440" s="379"/>
      <c r="P4440" s="379"/>
      <c r="Q4440" s="379"/>
      <c r="R4440" s="379"/>
      <c r="S4440" s="379"/>
      <c r="T4440" s="379"/>
      <c r="U4440" s="379"/>
      <c r="V4440" s="379"/>
      <c r="W4440" s="379"/>
      <c r="X4440" s="379"/>
      <c r="Y4440" s="379"/>
      <c r="Z4440" s="379"/>
      <c r="AA4440" s="380"/>
      <c r="AB4440" s="379"/>
      <c r="AC4440" s="379"/>
      <c r="AD4440" s="379"/>
      <c r="AE4440" s="381"/>
      <c r="AF4440" s="105"/>
      <c r="AG4440" s="381"/>
      <c r="AH4440" s="381"/>
      <c r="AI4440" s="381"/>
      <c r="AJ4440" s="381"/>
      <c r="AK4440" s="381"/>
      <c r="AL4440" s="381"/>
      <c r="AM4440" s="381"/>
    </row>
    <row r="4441" spans="1:39" x14ac:dyDescent="0.35">
      <c r="A4441" s="379"/>
      <c r="B4441" s="379"/>
      <c r="C4441" s="379"/>
      <c r="D4441" s="379"/>
      <c r="E4441" s="379"/>
      <c r="F4441" s="379"/>
      <c r="G4441" s="379"/>
      <c r="H4441" s="379"/>
      <c r="I4441" s="379"/>
      <c r="J4441" s="379"/>
      <c r="K4441" s="379"/>
      <c r="L4441" s="379"/>
      <c r="M4441" s="379"/>
      <c r="N4441" s="379"/>
      <c r="O4441" s="379"/>
      <c r="P4441" s="379"/>
      <c r="Q4441" s="379"/>
      <c r="R4441" s="379"/>
      <c r="S4441" s="379"/>
      <c r="T4441" s="379"/>
      <c r="U4441" s="379"/>
      <c r="V4441" s="379"/>
      <c r="W4441" s="379"/>
      <c r="X4441" s="379"/>
      <c r="Y4441" s="379"/>
      <c r="Z4441" s="379"/>
      <c r="AA4441" s="380"/>
      <c r="AB4441" s="379"/>
      <c r="AC4441" s="379"/>
      <c r="AD4441" s="379"/>
      <c r="AE4441" s="381"/>
      <c r="AF4441" s="105"/>
      <c r="AG4441" s="381"/>
      <c r="AH4441" s="381"/>
      <c r="AI4441" s="381"/>
      <c r="AJ4441" s="381"/>
      <c r="AK4441" s="381"/>
      <c r="AL4441" s="381"/>
      <c r="AM4441" s="381"/>
    </row>
    <row r="4442" spans="1:39" x14ac:dyDescent="0.35">
      <c r="A4442" s="379"/>
      <c r="B4442" s="379"/>
      <c r="C4442" s="379"/>
      <c r="D4442" s="379"/>
      <c r="E4442" s="379"/>
      <c r="F4442" s="379"/>
      <c r="G4442" s="379"/>
      <c r="H4442" s="379"/>
      <c r="I4442" s="379"/>
      <c r="J4442" s="379"/>
      <c r="K4442" s="379"/>
      <c r="L4442" s="379"/>
      <c r="M4442" s="379"/>
      <c r="N4442" s="379"/>
      <c r="O4442" s="379"/>
      <c r="P4442" s="379"/>
      <c r="Q4442" s="379"/>
      <c r="R4442" s="379"/>
      <c r="S4442" s="379"/>
      <c r="T4442" s="379"/>
      <c r="U4442" s="379"/>
      <c r="V4442" s="379"/>
      <c r="W4442" s="379"/>
      <c r="X4442" s="379"/>
      <c r="Y4442" s="379"/>
      <c r="Z4442" s="379"/>
      <c r="AA4442" s="380"/>
      <c r="AB4442" s="379"/>
      <c r="AC4442" s="379"/>
      <c r="AD4442" s="379"/>
      <c r="AE4442" s="381"/>
      <c r="AF4442" s="105"/>
      <c r="AG4442" s="381"/>
      <c r="AH4442" s="381"/>
      <c r="AI4442" s="381"/>
      <c r="AJ4442" s="381"/>
      <c r="AK4442" s="381"/>
      <c r="AL4442" s="381"/>
      <c r="AM4442" s="381"/>
    </row>
    <row r="4443" spans="1:39" x14ac:dyDescent="0.35">
      <c r="A4443" s="379"/>
      <c r="B4443" s="379"/>
      <c r="C4443" s="379"/>
      <c r="D4443" s="379"/>
      <c r="E4443" s="379"/>
      <c r="F4443" s="379"/>
      <c r="G4443" s="379"/>
      <c r="H4443" s="379"/>
      <c r="I4443" s="379"/>
      <c r="J4443" s="379"/>
      <c r="K4443" s="379"/>
      <c r="L4443" s="379"/>
      <c r="M4443" s="379"/>
      <c r="N4443" s="379"/>
      <c r="O4443" s="379"/>
      <c r="P4443" s="379"/>
      <c r="Q4443" s="379"/>
      <c r="R4443" s="379"/>
      <c r="S4443" s="379"/>
      <c r="T4443" s="379"/>
      <c r="U4443" s="379"/>
      <c r="V4443" s="379"/>
      <c r="W4443" s="379"/>
      <c r="X4443" s="379"/>
      <c r="Y4443" s="379"/>
      <c r="Z4443" s="379"/>
      <c r="AA4443" s="380"/>
      <c r="AB4443" s="379"/>
      <c r="AC4443" s="379"/>
      <c r="AD4443" s="379"/>
      <c r="AE4443" s="381"/>
      <c r="AF4443" s="105"/>
      <c r="AG4443" s="381"/>
      <c r="AH4443" s="381"/>
      <c r="AI4443" s="381"/>
      <c r="AJ4443" s="381"/>
      <c r="AK4443" s="381"/>
      <c r="AL4443" s="381"/>
      <c r="AM4443" s="381"/>
    </row>
    <row r="4444" spans="1:39" x14ac:dyDescent="0.35">
      <c r="A4444" s="379"/>
      <c r="B4444" s="379"/>
      <c r="C4444" s="379"/>
      <c r="D4444" s="379"/>
      <c r="E4444" s="379"/>
      <c r="F4444" s="379"/>
      <c r="G4444" s="379"/>
      <c r="H4444" s="379"/>
      <c r="I4444" s="379"/>
      <c r="J4444" s="379"/>
      <c r="K4444" s="379"/>
      <c r="L4444" s="379"/>
      <c r="M4444" s="379"/>
      <c r="N4444" s="379"/>
      <c r="O4444" s="379"/>
      <c r="P4444" s="379"/>
      <c r="Q4444" s="379"/>
      <c r="R4444" s="379"/>
      <c r="S4444" s="379"/>
      <c r="T4444" s="379"/>
      <c r="U4444" s="379"/>
      <c r="V4444" s="379"/>
      <c r="W4444" s="379"/>
      <c r="X4444" s="379"/>
      <c r="Y4444" s="379"/>
      <c r="Z4444" s="379"/>
      <c r="AA4444" s="380"/>
      <c r="AB4444" s="379"/>
      <c r="AC4444" s="379"/>
      <c r="AD4444" s="379"/>
      <c r="AE4444" s="381"/>
      <c r="AF4444" s="105"/>
      <c r="AG4444" s="381"/>
      <c r="AH4444" s="381"/>
      <c r="AI4444" s="381"/>
      <c r="AJ4444" s="381"/>
      <c r="AK4444" s="381"/>
      <c r="AL4444" s="381"/>
      <c r="AM4444" s="381"/>
    </row>
    <row r="4445" spans="1:39" x14ac:dyDescent="0.35">
      <c r="A4445" s="379"/>
      <c r="B4445" s="379"/>
      <c r="C4445" s="379"/>
      <c r="D4445" s="379"/>
      <c r="E4445" s="379"/>
      <c r="F4445" s="379"/>
      <c r="G4445" s="379"/>
      <c r="H4445" s="379"/>
      <c r="I4445" s="379"/>
      <c r="J4445" s="379"/>
      <c r="K4445" s="379"/>
      <c r="L4445" s="379"/>
      <c r="M4445" s="379"/>
      <c r="N4445" s="379"/>
      <c r="O4445" s="379"/>
      <c r="P4445" s="379"/>
      <c r="Q4445" s="379"/>
      <c r="R4445" s="379"/>
      <c r="S4445" s="379"/>
      <c r="T4445" s="379"/>
      <c r="U4445" s="379"/>
      <c r="V4445" s="379"/>
      <c r="W4445" s="379"/>
      <c r="X4445" s="379"/>
      <c r="Y4445" s="379"/>
      <c r="Z4445" s="379"/>
      <c r="AA4445" s="380"/>
      <c r="AB4445" s="379"/>
      <c r="AC4445" s="379"/>
      <c r="AD4445" s="379"/>
      <c r="AE4445" s="381"/>
      <c r="AF4445" s="105"/>
      <c r="AG4445" s="381"/>
      <c r="AH4445" s="381"/>
      <c r="AI4445" s="381"/>
      <c r="AJ4445" s="381"/>
      <c r="AK4445" s="381"/>
      <c r="AL4445" s="381"/>
      <c r="AM4445" s="381"/>
    </row>
    <row r="4446" spans="1:39" x14ac:dyDescent="0.35">
      <c r="A4446" s="379"/>
      <c r="B4446" s="379"/>
      <c r="C4446" s="379"/>
      <c r="D4446" s="379"/>
      <c r="E4446" s="379"/>
      <c r="F4446" s="379"/>
      <c r="G4446" s="379"/>
      <c r="H4446" s="379"/>
      <c r="I4446" s="379"/>
      <c r="J4446" s="379"/>
      <c r="K4446" s="379"/>
      <c r="L4446" s="379"/>
      <c r="M4446" s="379"/>
      <c r="N4446" s="379"/>
      <c r="O4446" s="379"/>
      <c r="P4446" s="379"/>
      <c r="Q4446" s="379"/>
      <c r="R4446" s="379"/>
      <c r="S4446" s="379"/>
      <c r="T4446" s="379"/>
      <c r="U4446" s="379"/>
      <c r="V4446" s="379"/>
      <c r="W4446" s="379"/>
      <c r="X4446" s="379"/>
      <c r="Y4446" s="379"/>
      <c r="Z4446" s="379"/>
      <c r="AA4446" s="380"/>
      <c r="AB4446" s="379"/>
      <c r="AC4446" s="379"/>
      <c r="AD4446" s="379"/>
      <c r="AE4446" s="381"/>
      <c r="AF4446" s="105"/>
      <c r="AG4446" s="381"/>
      <c r="AH4446" s="381"/>
      <c r="AI4446" s="381"/>
      <c r="AJ4446" s="381"/>
      <c r="AK4446" s="381"/>
      <c r="AL4446" s="381"/>
      <c r="AM4446" s="381"/>
    </row>
    <row r="4447" spans="1:39" x14ac:dyDescent="0.35">
      <c r="A4447" s="379"/>
      <c r="B4447" s="379"/>
      <c r="C4447" s="379"/>
      <c r="D4447" s="379"/>
      <c r="E4447" s="379"/>
      <c r="F4447" s="379"/>
      <c r="G4447" s="379"/>
      <c r="H4447" s="379"/>
      <c r="I4447" s="379"/>
      <c r="J4447" s="379"/>
      <c r="K4447" s="379"/>
      <c r="L4447" s="379"/>
      <c r="M4447" s="379"/>
      <c r="N4447" s="379"/>
      <c r="O4447" s="379"/>
      <c r="P4447" s="379"/>
      <c r="Q4447" s="379"/>
      <c r="R4447" s="379"/>
      <c r="S4447" s="379"/>
      <c r="T4447" s="379"/>
      <c r="U4447" s="379"/>
      <c r="V4447" s="379"/>
      <c r="W4447" s="379"/>
      <c r="X4447" s="379"/>
      <c r="Y4447" s="379"/>
      <c r="Z4447" s="379"/>
      <c r="AA4447" s="380"/>
      <c r="AB4447" s="379"/>
      <c r="AC4447" s="379"/>
      <c r="AD4447" s="379"/>
      <c r="AE4447" s="381"/>
      <c r="AF4447" s="105"/>
      <c r="AG4447" s="381"/>
      <c r="AH4447" s="381"/>
      <c r="AI4447" s="381"/>
      <c r="AJ4447" s="381"/>
      <c r="AK4447" s="381"/>
      <c r="AL4447" s="381"/>
      <c r="AM4447" s="381"/>
    </row>
    <row r="4448" spans="1:39" x14ac:dyDescent="0.35">
      <c r="A4448" s="379"/>
      <c r="B4448" s="379"/>
      <c r="C4448" s="379"/>
      <c r="D4448" s="379"/>
      <c r="E4448" s="379"/>
      <c r="F4448" s="379"/>
      <c r="G4448" s="379"/>
      <c r="H4448" s="379"/>
      <c r="I4448" s="379"/>
      <c r="J4448" s="379"/>
      <c r="K4448" s="379"/>
      <c r="L4448" s="379"/>
      <c r="M4448" s="379"/>
      <c r="N4448" s="379"/>
      <c r="O4448" s="379"/>
      <c r="P4448" s="379"/>
      <c r="Q4448" s="379"/>
      <c r="R4448" s="379"/>
      <c r="S4448" s="379"/>
      <c r="T4448" s="379"/>
      <c r="U4448" s="379"/>
      <c r="V4448" s="379"/>
      <c r="W4448" s="379"/>
      <c r="X4448" s="379"/>
      <c r="Y4448" s="379"/>
      <c r="Z4448" s="379"/>
      <c r="AA4448" s="380"/>
      <c r="AB4448" s="379"/>
      <c r="AC4448" s="379"/>
      <c r="AD4448" s="379"/>
      <c r="AE4448" s="381"/>
      <c r="AF4448" s="105"/>
      <c r="AG4448" s="381"/>
      <c r="AH4448" s="381"/>
      <c r="AI4448" s="381"/>
      <c r="AJ4448" s="381"/>
      <c r="AK4448" s="381"/>
      <c r="AL4448" s="381"/>
      <c r="AM4448" s="381"/>
    </row>
    <row r="4449" spans="1:39" x14ac:dyDescent="0.35">
      <c r="A4449" s="379"/>
      <c r="B4449" s="379"/>
      <c r="C4449" s="379"/>
      <c r="D4449" s="379"/>
      <c r="E4449" s="379"/>
      <c r="F4449" s="379"/>
      <c r="G4449" s="379"/>
      <c r="H4449" s="379"/>
      <c r="I4449" s="379"/>
      <c r="J4449" s="379"/>
      <c r="K4449" s="379"/>
      <c r="L4449" s="379"/>
      <c r="M4449" s="379"/>
      <c r="N4449" s="379"/>
      <c r="O4449" s="379"/>
      <c r="P4449" s="379"/>
      <c r="Q4449" s="379"/>
      <c r="R4449" s="379"/>
      <c r="S4449" s="379"/>
      <c r="T4449" s="379"/>
      <c r="U4449" s="379"/>
      <c r="V4449" s="379"/>
      <c r="W4449" s="379"/>
      <c r="X4449" s="379"/>
      <c r="Y4449" s="379"/>
      <c r="Z4449" s="379"/>
      <c r="AA4449" s="380"/>
      <c r="AB4449" s="379"/>
      <c r="AC4449" s="379"/>
      <c r="AD4449" s="379"/>
      <c r="AE4449" s="381"/>
      <c r="AF4449" s="105"/>
      <c r="AG4449" s="381"/>
      <c r="AH4449" s="381"/>
      <c r="AI4449" s="381"/>
      <c r="AJ4449" s="381"/>
      <c r="AK4449" s="381"/>
      <c r="AL4449" s="381"/>
      <c r="AM4449" s="381"/>
    </row>
    <row r="4450" spans="1:39" x14ac:dyDescent="0.35">
      <c r="A4450" s="379"/>
      <c r="B4450" s="379"/>
      <c r="C4450" s="379"/>
      <c r="D4450" s="379"/>
      <c r="E4450" s="379"/>
      <c r="F4450" s="379"/>
      <c r="G4450" s="379"/>
      <c r="H4450" s="379"/>
      <c r="I4450" s="379"/>
      <c r="J4450" s="379"/>
      <c r="K4450" s="379"/>
      <c r="L4450" s="379"/>
      <c r="M4450" s="379"/>
      <c r="N4450" s="379"/>
      <c r="O4450" s="379"/>
      <c r="P4450" s="379"/>
      <c r="Q4450" s="379"/>
      <c r="R4450" s="379"/>
      <c r="S4450" s="379"/>
      <c r="T4450" s="379"/>
      <c r="U4450" s="379"/>
      <c r="V4450" s="379"/>
      <c r="W4450" s="379"/>
      <c r="X4450" s="379"/>
      <c r="Y4450" s="379"/>
      <c r="Z4450" s="379"/>
      <c r="AA4450" s="380"/>
      <c r="AB4450" s="379"/>
      <c r="AC4450" s="379"/>
      <c r="AD4450" s="379"/>
      <c r="AE4450" s="381"/>
      <c r="AF4450" s="105"/>
      <c r="AG4450" s="381"/>
      <c r="AH4450" s="381"/>
      <c r="AI4450" s="381"/>
      <c r="AJ4450" s="381"/>
      <c r="AK4450" s="381"/>
      <c r="AL4450" s="381"/>
      <c r="AM4450" s="381"/>
    </row>
    <row r="4451" spans="1:39" x14ac:dyDescent="0.35">
      <c r="A4451" s="379"/>
      <c r="B4451" s="379"/>
      <c r="C4451" s="379"/>
      <c r="D4451" s="379"/>
      <c r="E4451" s="379"/>
      <c r="F4451" s="379"/>
      <c r="G4451" s="379"/>
      <c r="H4451" s="379"/>
      <c r="I4451" s="379"/>
      <c r="J4451" s="379"/>
      <c r="K4451" s="379"/>
      <c r="L4451" s="379"/>
      <c r="M4451" s="379"/>
      <c r="N4451" s="379"/>
      <c r="O4451" s="379"/>
      <c r="P4451" s="379"/>
      <c r="Q4451" s="379"/>
      <c r="R4451" s="379"/>
      <c r="S4451" s="379"/>
      <c r="T4451" s="379"/>
      <c r="U4451" s="379"/>
      <c r="V4451" s="379"/>
      <c r="W4451" s="379"/>
      <c r="X4451" s="379"/>
      <c r="Y4451" s="379"/>
      <c r="Z4451" s="379"/>
      <c r="AA4451" s="380"/>
      <c r="AB4451" s="379"/>
      <c r="AC4451" s="379"/>
      <c r="AD4451" s="379"/>
      <c r="AE4451" s="381"/>
      <c r="AF4451" s="105"/>
      <c r="AG4451" s="381"/>
      <c r="AH4451" s="381"/>
      <c r="AI4451" s="381"/>
      <c r="AJ4451" s="381"/>
      <c r="AK4451" s="381"/>
      <c r="AL4451" s="381"/>
      <c r="AM4451" s="381"/>
    </row>
    <row r="4452" spans="1:39" x14ac:dyDescent="0.35">
      <c r="A4452" s="379"/>
      <c r="B4452" s="379"/>
      <c r="C4452" s="379"/>
      <c r="D4452" s="379"/>
      <c r="E4452" s="379"/>
      <c r="F4452" s="379"/>
      <c r="G4452" s="379"/>
      <c r="H4452" s="379"/>
      <c r="I4452" s="379"/>
      <c r="J4452" s="379"/>
      <c r="K4452" s="379"/>
      <c r="L4452" s="379"/>
      <c r="M4452" s="379"/>
      <c r="N4452" s="379"/>
      <c r="O4452" s="379"/>
      <c r="P4452" s="379"/>
      <c r="Q4452" s="379"/>
      <c r="R4452" s="379"/>
      <c r="S4452" s="379"/>
      <c r="T4452" s="379"/>
      <c r="U4452" s="379"/>
      <c r="V4452" s="379"/>
      <c r="W4452" s="379"/>
      <c r="X4452" s="379"/>
      <c r="Y4452" s="379"/>
      <c r="Z4452" s="379"/>
      <c r="AA4452" s="380"/>
      <c r="AB4452" s="379"/>
      <c r="AC4452" s="379"/>
      <c r="AD4452" s="379"/>
      <c r="AE4452" s="381"/>
      <c r="AF4452" s="105"/>
      <c r="AG4452" s="381"/>
      <c r="AH4452" s="381"/>
      <c r="AI4452" s="381"/>
      <c r="AJ4452" s="381"/>
      <c r="AK4452" s="381"/>
      <c r="AL4452" s="381"/>
      <c r="AM4452" s="381"/>
    </row>
    <row r="4453" spans="1:39" x14ac:dyDescent="0.35">
      <c r="A4453" s="379"/>
      <c r="B4453" s="379"/>
      <c r="C4453" s="379"/>
      <c r="D4453" s="379"/>
      <c r="E4453" s="379"/>
      <c r="F4453" s="379"/>
      <c r="G4453" s="379"/>
      <c r="H4453" s="379"/>
      <c r="I4453" s="379"/>
      <c r="J4453" s="379"/>
      <c r="K4453" s="379"/>
      <c r="L4453" s="379"/>
      <c r="M4453" s="379"/>
      <c r="N4453" s="379"/>
      <c r="O4453" s="379"/>
      <c r="P4453" s="379"/>
      <c r="Q4453" s="379"/>
      <c r="R4453" s="379"/>
      <c r="S4453" s="379"/>
      <c r="T4453" s="379"/>
      <c r="U4453" s="379"/>
      <c r="V4453" s="379"/>
      <c r="W4453" s="379"/>
      <c r="X4453" s="379"/>
      <c r="Y4453" s="379"/>
      <c r="Z4453" s="379"/>
      <c r="AA4453" s="380"/>
      <c r="AB4453" s="379"/>
      <c r="AC4453" s="379"/>
      <c r="AD4453" s="379"/>
      <c r="AE4453" s="381"/>
      <c r="AF4453" s="105"/>
      <c r="AG4453" s="381"/>
      <c r="AH4453" s="381"/>
      <c r="AI4453" s="381"/>
      <c r="AJ4453" s="381"/>
      <c r="AK4453" s="381"/>
      <c r="AL4453" s="381"/>
      <c r="AM4453" s="381"/>
    </row>
    <row r="4454" spans="1:39" x14ac:dyDescent="0.35">
      <c r="A4454" s="379"/>
      <c r="B4454" s="379"/>
      <c r="C4454" s="379"/>
      <c r="D4454" s="379"/>
      <c r="E4454" s="379"/>
      <c r="F4454" s="379"/>
      <c r="G4454" s="379"/>
      <c r="H4454" s="379"/>
      <c r="I4454" s="379"/>
      <c r="J4454" s="379"/>
      <c r="K4454" s="379"/>
      <c r="L4454" s="379"/>
      <c r="M4454" s="379"/>
      <c r="N4454" s="379"/>
      <c r="O4454" s="379"/>
      <c r="P4454" s="379"/>
      <c r="Q4454" s="379"/>
      <c r="R4454" s="379"/>
      <c r="S4454" s="379"/>
      <c r="T4454" s="379"/>
      <c r="U4454" s="379"/>
      <c r="V4454" s="379"/>
      <c r="W4454" s="379"/>
      <c r="X4454" s="379"/>
      <c r="Y4454" s="379"/>
      <c r="Z4454" s="379"/>
      <c r="AA4454" s="380"/>
      <c r="AB4454" s="379"/>
      <c r="AC4454" s="379"/>
      <c r="AD4454" s="379"/>
      <c r="AE4454" s="381"/>
      <c r="AF4454" s="105"/>
      <c r="AG4454" s="381"/>
      <c r="AH4454" s="381"/>
      <c r="AI4454" s="381"/>
      <c r="AJ4454" s="381"/>
      <c r="AK4454" s="381"/>
      <c r="AL4454" s="381"/>
      <c r="AM4454" s="381"/>
    </row>
    <row r="4455" spans="1:39" x14ac:dyDescent="0.35">
      <c r="A4455" s="379"/>
      <c r="B4455" s="379"/>
      <c r="C4455" s="379"/>
      <c r="D4455" s="379"/>
      <c r="E4455" s="379"/>
      <c r="F4455" s="379"/>
      <c r="G4455" s="379"/>
      <c r="H4455" s="379"/>
      <c r="I4455" s="379"/>
      <c r="J4455" s="379"/>
      <c r="K4455" s="379"/>
      <c r="L4455" s="379"/>
      <c r="M4455" s="379"/>
      <c r="N4455" s="379"/>
      <c r="O4455" s="379"/>
      <c r="P4455" s="379"/>
      <c r="Q4455" s="379"/>
      <c r="R4455" s="379"/>
      <c r="S4455" s="379"/>
      <c r="T4455" s="379"/>
      <c r="U4455" s="379"/>
      <c r="V4455" s="379"/>
      <c r="W4455" s="379"/>
      <c r="X4455" s="379"/>
      <c r="Y4455" s="379"/>
      <c r="Z4455" s="379"/>
      <c r="AA4455" s="380"/>
      <c r="AB4455" s="379"/>
      <c r="AC4455" s="379"/>
      <c r="AD4455" s="379"/>
      <c r="AE4455" s="381"/>
      <c r="AF4455" s="105"/>
      <c r="AG4455" s="381"/>
      <c r="AH4455" s="381"/>
      <c r="AI4455" s="381"/>
      <c r="AJ4455" s="381"/>
      <c r="AK4455" s="381"/>
      <c r="AL4455" s="381"/>
      <c r="AM4455" s="381"/>
    </row>
    <row r="4456" spans="1:39" x14ac:dyDescent="0.35">
      <c r="A4456" s="379"/>
      <c r="B4456" s="379"/>
      <c r="C4456" s="379"/>
      <c r="D4456" s="379"/>
      <c r="E4456" s="379"/>
      <c r="F4456" s="379"/>
      <c r="G4456" s="379"/>
      <c r="H4456" s="379"/>
      <c r="I4456" s="379"/>
      <c r="J4456" s="379"/>
      <c r="K4456" s="379"/>
      <c r="L4456" s="379"/>
      <c r="M4456" s="379"/>
      <c r="N4456" s="379"/>
      <c r="O4456" s="379"/>
      <c r="P4456" s="379"/>
      <c r="Q4456" s="379"/>
      <c r="R4456" s="379"/>
      <c r="S4456" s="379"/>
      <c r="T4456" s="379"/>
      <c r="U4456" s="379"/>
      <c r="V4456" s="379"/>
      <c r="W4456" s="379"/>
      <c r="X4456" s="379"/>
      <c r="Y4456" s="379"/>
      <c r="Z4456" s="379"/>
      <c r="AA4456" s="380"/>
      <c r="AB4456" s="379"/>
      <c r="AC4456" s="379"/>
      <c r="AD4456" s="379"/>
      <c r="AE4456" s="381"/>
      <c r="AF4456" s="105"/>
      <c r="AG4456" s="381"/>
      <c r="AH4456" s="381"/>
      <c r="AI4456" s="381"/>
      <c r="AJ4456" s="381"/>
      <c r="AK4456" s="381"/>
      <c r="AL4456" s="381"/>
      <c r="AM4456" s="381"/>
    </row>
    <row r="4457" spans="1:39" x14ac:dyDescent="0.35">
      <c r="A4457" s="379"/>
      <c r="B4457" s="379"/>
      <c r="C4457" s="379"/>
      <c r="D4457" s="379"/>
      <c r="E4457" s="379"/>
      <c r="F4457" s="379"/>
      <c r="G4457" s="379"/>
      <c r="H4457" s="379"/>
      <c r="I4457" s="379"/>
      <c r="J4457" s="379"/>
      <c r="K4457" s="379"/>
      <c r="L4457" s="379"/>
      <c r="M4457" s="379"/>
      <c r="N4457" s="379"/>
      <c r="O4457" s="379"/>
      <c r="P4457" s="379"/>
      <c r="Q4457" s="379"/>
      <c r="R4457" s="379"/>
      <c r="S4457" s="379"/>
      <c r="T4457" s="379"/>
      <c r="U4457" s="379"/>
      <c r="V4457" s="379"/>
      <c r="W4457" s="379"/>
      <c r="X4457" s="379"/>
      <c r="Y4457" s="379"/>
      <c r="Z4457" s="379"/>
      <c r="AA4457" s="380"/>
      <c r="AB4457" s="379"/>
      <c r="AC4457" s="379"/>
      <c r="AD4457" s="379"/>
      <c r="AE4457" s="381"/>
      <c r="AF4457" s="105"/>
      <c r="AG4457" s="381"/>
      <c r="AH4457" s="381"/>
      <c r="AI4457" s="381"/>
      <c r="AJ4457" s="381"/>
      <c r="AK4457" s="381"/>
      <c r="AL4457" s="381"/>
      <c r="AM4457" s="381"/>
    </row>
    <row r="4458" spans="1:39" x14ac:dyDescent="0.35">
      <c r="A4458" s="379"/>
      <c r="B4458" s="379"/>
      <c r="C4458" s="379"/>
      <c r="D4458" s="379"/>
      <c r="E4458" s="379"/>
      <c r="F4458" s="379"/>
      <c r="G4458" s="379"/>
      <c r="H4458" s="379"/>
      <c r="I4458" s="379"/>
      <c r="J4458" s="379"/>
      <c r="K4458" s="379"/>
      <c r="L4458" s="379"/>
      <c r="M4458" s="379"/>
      <c r="N4458" s="379"/>
      <c r="O4458" s="379"/>
      <c r="P4458" s="379"/>
      <c r="Q4458" s="379"/>
      <c r="R4458" s="379"/>
      <c r="S4458" s="379"/>
      <c r="T4458" s="379"/>
      <c r="U4458" s="379"/>
      <c r="V4458" s="379"/>
      <c r="W4458" s="379"/>
      <c r="X4458" s="379"/>
      <c r="Y4458" s="379"/>
      <c r="Z4458" s="379"/>
      <c r="AA4458" s="380"/>
      <c r="AB4458" s="379"/>
      <c r="AC4458" s="379"/>
      <c r="AD4458" s="379"/>
      <c r="AE4458" s="381"/>
      <c r="AF4458" s="105"/>
      <c r="AG4458" s="381"/>
      <c r="AH4458" s="381"/>
      <c r="AI4458" s="381"/>
      <c r="AJ4458" s="381"/>
      <c r="AK4458" s="381"/>
      <c r="AL4458" s="381"/>
      <c r="AM4458" s="381"/>
    </row>
    <row r="4459" spans="1:39" x14ac:dyDescent="0.35">
      <c r="A4459" s="379"/>
      <c r="B4459" s="379"/>
      <c r="C4459" s="379"/>
      <c r="D4459" s="379"/>
      <c r="E4459" s="379"/>
      <c r="F4459" s="379"/>
      <c r="G4459" s="379"/>
      <c r="H4459" s="379"/>
      <c r="I4459" s="379"/>
      <c r="J4459" s="379"/>
      <c r="K4459" s="379"/>
      <c r="L4459" s="379"/>
      <c r="M4459" s="379"/>
      <c r="N4459" s="379"/>
      <c r="O4459" s="379"/>
      <c r="P4459" s="379"/>
      <c r="Q4459" s="379"/>
      <c r="R4459" s="379"/>
      <c r="S4459" s="379"/>
      <c r="T4459" s="379"/>
      <c r="U4459" s="379"/>
      <c r="V4459" s="379"/>
      <c r="W4459" s="379"/>
      <c r="X4459" s="379"/>
      <c r="Y4459" s="379"/>
      <c r="Z4459" s="379"/>
      <c r="AA4459" s="380"/>
      <c r="AB4459" s="379"/>
      <c r="AC4459" s="379"/>
      <c r="AD4459" s="379"/>
      <c r="AE4459" s="381"/>
      <c r="AF4459" s="105"/>
      <c r="AG4459" s="381"/>
      <c r="AH4459" s="381"/>
      <c r="AI4459" s="381"/>
      <c r="AJ4459" s="381"/>
      <c r="AK4459" s="381"/>
      <c r="AL4459" s="381"/>
      <c r="AM4459" s="381"/>
    </row>
    <row r="4460" spans="1:39" x14ac:dyDescent="0.35">
      <c r="A4460" s="379"/>
      <c r="B4460" s="379"/>
      <c r="C4460" s="379"/>
      <c r="D4460" s="379"/>
      <c r="E4460" s="379"/>
      <c r="F4460" s="379"/>
      <c r="G4460" s="379"/>
      <c r="H4460" s="379"/>
      <c r="I4460" s="379"/>
      <c r="J4460" s="379"/>
      <c r="K4460" s="379"/>
      <c r="L4460" s="379"/>
      <c r="M4460" s="379"/>
      <c r="N4460" s="379"/>
      <c r="O4460" s="379"/>
      <c r="P4460" s="379"/>
      <c r="Q4460" s="379"/>
      <c r="R4460" s="379"/>
      <c r="S4460" s="379"/>
      <c r="T4460" s="379"/>
      <c r="U4460" s="379"/>
      <c r="V4460" s="379"/>
      <c r="W4460" s="379"/>
      <c r="X4460" s="379"/>
      <c r="Y4460" s="379"/>
      <c r="Z4460" s="379"/>
      <c r="AA4460" s="380"/>
      <c r="AB4460" s="379"/>
      <c r="AC4460" s="379"/>
      <c r="AD4460" s="379"/>
      <c r="AE4460" s="381"/>
      <c r="AF4460" s="105"/>
      <c r="AG4460" s="381"/>
      <c r="AH4460" s="381"/>
      <c r="AI4460" s="381"/>
      <c r="AJ4460" s="381"/>
      <c r="AK4460" s="381"/>
      <c r="AL4460" s="381"/>
      <c r="AM4460" s="381"/>
    </row>
    <row r="4461" spans="1:39" x14ac:dyDescent="0.35">
      <c r="A4461" s="379"/>
      <c r="B4461" s="379"/>
      <c r="C4461" s="379"/>
      <c r="D4461" s="379"/>
      <c r="E4461" s="379"/>
      <c r="F4461" s="379"/>
      <c r="G4461" s="379"/>
      <c r="H4461" s="379"/>
      <c r="I4461" s="379"/>
      <c r="J4461" s="379"/>
      <c r="K4461" s="379"/>
      <c r="L4461" s="379"/>
      <c r="M4461" s="379"/>
      <c r="N4461" s="379"/>
      <c r="O4461" s="379"/>
      <c r="P4461" s="379"/>
      <c r="Q4461" s="379"/>
      <c r="R4461" s="379"/>
      <c r="S4461" s="379"/>
      <c r="T4461" s="379"/>
      <c r="U4461" s="379"/>
      <c r="V4461" s="379"/>
      <c r="W4461" s="379"/>
      <c r="X4461" s="379"/>
      <c r="Y4461" s="379"/>
      <c r="Z4461" s="379"/>
      <c r="AA4461" s="380"/>
      <c r="AB4461" s="379"/>
      <c r="AC4461" s="379"/>
      <c r="AD4461" s="379"/>
      <c r="AE4461" s="381"/>
      <c r="AF4461" s="105"/>
      <c r="AG4461" s="381"/>
      <c r="AH4461" s="381"/>
      <c r="AI4461" s="381"/>
      <c r="AJ4461" s="381"/>
      <c r="AK4461" s="381"/>
      <c r="AL4461" s="381"/>
      <c r="AM4461" s="381"/>
    </row>
    <row r="4462" spans="1:39" x14ac:dyDescent="0.35">
      <c r="A4462" s="379"/>
      <c r="B4462" s="379"/>
      <c r="C4462" s="379"/>
      <c r="D4462" s="379"/>
      <c r="E4462" s="379"/>
      <c r="F4462" s="379"/>
      <c r="G4462" s="379"/>
      <c r="H4462" s="379"/>
      <c r="I4462" s="379"/>
      <c r="J4462" s="379"/>
      <c r="K4462" s="379"/>
      <c r="L4462" s="379"/>
      <c r="M4462" s="379"/>
      <c r="N4462" s="379"/>
      <c r="O4462" s="379"/>
      <c r="P4462" s="379"/>
      <c r="Q4462" s="379"/>
      <c r="R4462" s="379"/>
      <c r="S4462" s="379"/>
      <c r="T4462" s="379"/>
      <c r="U4462" s="379"/>
      <c r="V4462" s="379"/>
      <c r="W4462" s="379"/>
      <c r="X4462" s="379"/>
      <c r="Y4462" s="379"/>
      <c r="Z4462" s="379"/>
      <c r="AA4462" s="380"/>
      <c r="AB4462" s="379"/>
      <c r="AC4462" s="379"/>
      <c r="AD4462" s="379"/>
      <c r="AE4462" s="381"/>
      <c r="AF4462" s="105"/>
      <c r="AG4462" s="381"/>
      <c r="AH4462" s="381"/>
      <c r="AI4462" s="381"/>
      <c r="AJ4462" s="381"/>
      <c r="AK4462" s="381"/>
      <c r="AL4462" s="381"/>
      <c r="AM4462" s="381"/>
    </row>
    <row r="4463" spans="1:39" x14ac:dyDescent="0.35">
      <c r="A4463" s="379"/>
      <c r="B4463" s="379"/>
      <c r="C4463" s="379"/>
      <c r="D4463" s="379"/>
      <c r="E4463" s="379"/>
      <c r="F4463" s="379"/>
      <c r="G4463" s="379"/>
      <c r="H4463" s="379"/>
      <c r="I4463" s="379"/>
      <c r="J4463" s="379"/>
      <c r="K4463" s="379"/>
      <c r="L4463" s="379"/>
      <c r="M4463" s="379"/>
      <c r="N4463" s="379"/>
      <c r="O4463" s="379"/>
      <c r="P4463" s="379"/>
      <c r="Q4463" s="379"/>
      <c r="R4463" s="379"/>
      <c r="S4463" s="379"/>
      <c r="T4463" s="379"/>
      <c r="U4463" s="379"/>
      <c r="V4463" s="379"/>
      <c r="W4463" s="379"/>
      <c r="X4463" s="379"/>
      <c r="Y4463" s="379"/>
      <c r="Z4463" s="379"/>
      <c r="AA4463" s="380"/>
      <c r="AB4463" s="379"/>
      <c r="AC4463" s="379"/>
      <c r="AD4463" s="379"/>
      <c r="AE4463" s="381"/>
      <c r="AF4463" s="105"/>
      <c r="AG4463" s="381"/>
      <c r="AH4463" s="381"/>
      <c r="AI4463" s="381"/>
      <c r="AJ4463" s="381"/>
      <c r="AK4463" s="381"/>
      <c r="AL4463" s="381"/>
      <c r="AM4463" s="381"/>
    </row>
    <row r="4464" spans="1:39" x14ac:dyDescent="0.35">
      <c r="A4464" s="379"/>
      <c r="B4464" s="379"/>
      <c r="C4464" s="379"/>
      <c r="D4464" s="379"/>
      <c r="E4464" s="379"/>
      <c r="F4464" s="379"/>
      <c r="G4464" s="379"/>
      <c r="H4464" s="379"/>
      <c r="I4464" s="379"/>
      <c r="J4464" s="379"/>
      <c r="K4464" s="379"/>
      <c r="L4464" s="379"/>
      <c r="M4464" s="379"/>
      <c r="N4464" s="379"/>
      <c r="O4464" s="379"/>
      <c r="P4464" s="379"/>
      <c r="Q4464" s="379"/>
      <c r="R4464" s="379"/>
      <c r="S4464" s="379"/>
      <c r="T4464" s="379"/>
      <c r="U4464" s="379"/>
      <c r="V4464" s="379"/>
      <c r="W4464" s="379"/>
      <c r="X4464" s="379"/>
      <c r="Y4464" s="379"/>
      <c r="Z4464" s="379"/>
      <c r="AA4464" s="380"/>
      <c r="AB4464" s="379"/>
      <c r="AC4464" s="379"/>
      <c r="AD4464" s="379"/>
      <c r="AE4464" s="381"/>
      <c r="AF4464" s="105"/>
      <c r="AG4464" s="381"/>
      <c r="AH4464" s="381"/>
      <c r="AI4464" s="381"/>
      <c r="AJ4464" s="381"/>
      <c r="AK4464" s="381"/>
      <c r="AL4464" s="381"/>
      <c r="AM4464" s="381"/>
    </row>
    <row r="4465" spans="1:39" x14ac:dyDescent="0.35">
      <c r="A4465" s="379"/>
      <c r="B4465" s="379"/>
      <c r="C4465" s="379"/>
      <c r="D4465" s="379"/>
      <c r="E4465" s="379"/>
      <c r="F4465" s="379"/>
      <c r="G4465" s="379"/>
      <c r="H4465" s="379"/>
      <c r="I4465" s="379"/>
      <c r="J4465" s="379"/>
      <c r="K4465" s="379"/>
      <c r="L4465" s="379"/>
      <c r="M4465" s="379"/>
      <c r="N4465" s="379"/>
      <c r="O4465" s="379"/>
      <c r="P4465" s="379"/>
      <c r="Q4465" s="379"/>
      <c r="R4465" s="379"/>
      <c r="S4465" s="379"/>
      <c r="T4465" s="379"/>
      <c r="U4465" s="379"/>
      <c r="V4465" s="379"/>
      <c r="W4465" s="379"/>
      <c r="X4465" s="379"/>
      <c r="Y4465" s="379"/>
      <c r="Z4465" s="379"/>
      <c r="AA4465" s="380"/>
      <c r="AB4465" s="379"/>
      <c r="AC4465" s="379"/>
      <c r="AD4465" s="379"/>
      <c r="AE4465" s="381"/>
      <c r="AF4465" s="105"/>
      <c r="AG4465" s="381"/>
      <c r="AH4465" s="381"/>
      <c r="AI4465" s="381"/>
      <c r="AJ4465" s="381"/>
      <c r="AK4465" s="381"/>
      <c r="AL4465" s="381"/>
      <c r="AM4465" s="381"/>
    </row>
    <row r="4466" spans="1:39" x14ac:dyDescent="0.35">
      <c r="A4466" s="379"/>
      <c r="B4466" s="379"/>
      <c r="C4466" s="379"/>
      <c r="D4466" s="379"/>
      <c r="E4466" s="379"/>
      <c r="F4466" s="379"/>
      <c r="G4466" s="379"/>
      <c r="H4466" s="379"/>
      <c r="I4466" s="379"/>
      <c r="J4466" s="379"/>
      <c r="K4466" s="379"/>
      <c r="L4466" s="379"/>
      <c r="M4466" s="379"/>
      <c r="N4466" s="379"/>
      <c r="O4466" s="379"/>
      <c r="P4466" s="379"/>
      <c r="Q4466" s="379"/>
      <c r="R4466" s="379"/>
      <c r="S4466" s="379"/>
      <c r="T4466" s="379"/>
      <c r="U4466" s="379"/>
      <c r="V4466" s="379"/>
      <c r="W4466" s="379"/>
      <c r="X4466" s="379"/>
      <c r="Y4466" s="379"/>
      <c r="Z4466" s="379"/>
      <c r="AA4466" s="380"/>
      <c r="AB4466" s="379"/>
      <c r="AC4466" s="379"/>
      <c r="AD4466" s="379"/>
      <c r="AE4466" s="381"/>
      <c r="AF4466" s="105"/>
      <c r="AG4466" s="381"/>
      <c r="AH4466" s="381"/>
      <c r="AI4466" s="381"/>
      <c r="AJ4466" s="381"/>
      <c r="AK4466" s="381"/>
      <c r="AL4466" s="381"/>
      <c r="AM4466" s="381"/>
    </row>
    <row r="4467" spans="1:39" x14ac:dyDescent="0.35">
      <c r="A4467" s="379"/>
      <c r="B4467" s="379"/>
      <c r="C4467" s="379"/>
      <c r="D4467" s="379"/>
      <c r="E4467" s="379"/>
      <c r="F4467" s="379"/>
      <c r="G4467" s="379"/>
      <c r="H4467" s="379"/>
      <c r="I4467" s="379"/>
      <c r="J4467" s="379"/>
      <c r="K4467" s="379"/>
      <c r="L4467" s="379"/>
      <c r="M4467" s="379"/>
      <c r="N4467" s="379"/>
      <c r="O4467" s="379"/>
      <c r="P4467" s="379"/>
      <c r="Q4467" s="379"/>
      <c r="R4467" s="379"/>
      <c r="S4467" s="379"/>
      <c r="T4467" s="379"/>
      <c r="U4467" s="379"/>
      <c r="V4467" s="379"/>
      <c r="W4467" s="379"/>
      <c r="X4467" s="379"/>
      <c r="Y4467" s="379"/>
      <c r="Z4467" s="379"/>
      <c r="AA4467" s="380"/>
      <c r="AB4467" s="379"/>
      <c r="AC4467" s="379"/>
      <c r="AD4467" s="379"/>
      <c r="AE4467" s="381"/>
      <c r="AF4467" s="105"/>
      <c r="AG4467" s="381"/>
      <c r="AH4467" s="381"/>
      <c r="AI4467" s="381"/>
      <c r="AJ4467" s="381"/>
      <c r="AK4467" s="381"/>
      <c r="AL4467" s="381"/>
      <c r="AM4467" s="381"/>
    </row>
    <row r="4468" spans="1:39" x14ac:dyDescent="0.35">
      <c r="A4468" s="379"/>
      <c r="B4468" s="379"/>
      <c r="C4468" s="379"/>
      <c r="D4468" s="379"/>
      <c r="E4468" s="379"/>
      <c r="F4468" s="379"/>
      <c r="G4468" s="379"/>
      <c r="H4468" s="379"/>
      <c r="I4468" s="379"/>
      <c r="J4468" s="379"/>
      <c r="K4468" s="379"/>
      <c r="L4468" s="379"/>
      <c r="M4468" s="379"/>
      <c r="N4468" s="379"/>
      <c r="O4468" s="379"/>
      <c r="P4468" s="379"/>
      <c r="Q4468" s="379"/>
      <c r="R4468" s="379"/>
      <c r="S4468" s="379"/>
      <c r="T4468" s="379"/>
      <c r="U4468" s="379"/>
      <c r="V4468" s="379"/>
      <c r="W4468" s="379"/>
      <c r="X4468" s="379"/>
      <c r="Y4468" s="379"/>
      <c r="Z4468" s="379"/>
      <c r="AA4468" s="380"/>
      <c r="AB4468" s="379"/>
      <c r="AC4468" s="379"/>
      <c r="AD4468" s="379"/>
      <c r="AE4468" s="381"/>
      <c r="AF4468" s="105"/>
      <c r="AG4468" s="381"/>
      <c r="AH4468" s="381"/>
      <c r="AI4468" s="381"/>
      <c r="AJ4468" s="381"/>
      <c r="AK4468" s="381"/>
      <c r="AL4468" s="381"/>
      <c r="AM4468" s="381"/>
    </row>
    <row r="4469" spans="1:39" x14ac:dyDescent="0.35">
      <c r="A4469" s="379"/>
      <c r="B4469" s="379"/>
      <c r="C4469" s="379"/>
      <c r="D4469" s="379"/>
      <c r="E4469" s="379"/>
      <c r="F4469" s="379"/>
      <c r="G4469" s="379"/>
      <c r="H4469" s="379"/>
      <c r="I4469" s="379"/>
      <c r="J4469" s="379"/>
      <c r="K4469" s="379"/>
      <c r="L4469" s="379"/>
      <c r="M4469" s="379"/>
      <c r="N4469" s="379"/>
      <c r="O4469" s="379"/>
      <c r="P4469" s="379"/>
      <c r="Q4469" s="379"/>
      <c r="R4469" s="379"/>
      <c r="S4469" s="379"/>
      <c r="T4469" s="379"/>
      <c r="U4469" s="379"/>
      <c r="V4469" s="379"/>
      <c r="W4469" s="379"/>
      <c r="X4469" s="379"/>
      <c r="Y4469" s="379"/>
      <c r="Z4469" s="379"/>
      <c r="AA4469" s="380"/>
      <c r="AB4469" s="379"/>
      <c r="AC4469" s="379"/>
      <c r="AD4469" s="379"/>
      <c r="AE4469" s="381"/>
      <c r="AF4469" s="105"/>
      <c r="AG4469" s="381"/>
      <c r="AH4469" s="381"/>
      <c r="AI4469" s="381"/>
      <c r="AJ4469" s="381"/>
      <c r="AK4469" s="381"/>
      <c r="AL4469" s="381"/>
      <c r="AM4469" s="381"/>
    </row>
    <row r="4470" spans="1:39" x14ac:dyDescent="0.35">
      <c r="A4470" s="379"/>
      <c r="B4470" s="379"/>
      <c r="C4470" s="379"/>
      <c r="D4470" s="379"/>
      <c r="E4470" s="379"/>
      <c r="F4470" s="379"/>
      <c r="G4470" s="379"/>
      <c r="H4470" s="379"/>
      <c r="I4470" s="379"/>
      <c r="J4470" s="379"/>
      <c r="K4470" s="379"/>
      <c r="L4470" s="379"/>
      <c r="M4470" s="379"/>
      <c r="N4470" s="379"/>
      <c r="O4470" s="379"/>
      <c r="P4470" s="379"/>
      <c r="Q4470" s="379"/>
      <c r="R4470" s="379"/>
      <c r="S4470" s="379"/>
      <c r="T4470" s="379"/>
      <c r="U4470" s="379"/>
      <c r="V4470" s="379"/>
      <c r="W4470" s="379"/>
      <c r="X4470" s="379"/>
      <c r="Y4470" s="379"/>
      <c r="Z4470" s="379"/>
      <c r="AA4470" s="380"/>
      <c r="AB4470" s="379"/>
      <c r="AC4470" s="379"/>
      <c r="AD4470" s="379"/>
      <c r="AE4470" s="381"/>
      <c r="AF4470" s="105"/>
      <c r="AG4470" s="381"/>
      <c r="AH4470" s="381"/>
      <c r="AI4470" s="381"/>
      <c r="AJ4470" s="381"/>
      <c r="AK4470" s="381"/>
      <c r="AL4470" s="381"/>
      <c r="AM4470" s="381"/>
    </row>
    <row r="4471" spans="1:39" x14ac:dyDescent="0.35">
      <c r="A4471" s="379"/>
      <c r="B4471" s="379"/>
      <c r="C4471" s="379"/>
      <c r="D4471" s="379"/>
      <c r="E4471" s="379"/>
      <c r="F4471" s="379"/>
      <c r="G4471" s="379"/>
      <c r="H4471" s="379"/>
      <c r="I4471" s="379"/>
      <c r="J4471" s="379"/>
      <c r="K4471" s="379"/>
      <c r="L4471" s="379"/>
      <c r="M4471" s="379"/>
      <c r="N4471" s="379"/>
      <c r="O4471" s="379"/>
      <c r="P4471" s="379"/>
      <c r="Q4471" s="379"/>
      <c r="R4471" s="379"/>
      <c r="S4471" s="379"/>
      <c r="T4471" s="379"/>
      <c r="U4471" s="379"/>
      <c r="V4471" s="379"/>
      <c r="W4471" s="379"/>
      <c r="X4471" s="379"/>
      <c r="Y4471" s="379"/>
      <c r="Z4471" s="379"/>
      <c r="AA4471" s="380"/>
      <c r="AB4471" s="379"/>
      <c r="AC4471" s="379"/>
      <c r="AD4471" s="379"/>
      <c r="AE4471" s="381"/>
      <c r="AF4471" s="105"/>
      <c r="AG4471" s="381"/>
      <c r="AH4471" s="381"/>
      <c r="AI4471" s="381"/>
      <c r="AJ4471" s="381"/>
      <c r="AK4471" s="381"/>
      <c r="AL4471" s="381"/>
      <c r="AM4471" s="381"/>
    </row>
    <row r="4472" spans="1:39" x14ac:dyDescent="0.35">
      <c r="A4472" s="379"/>
      <c r="B4472" s="379"/>
      <c r="C4472" s="379"/>
      <c r="D4472" s="379"/>
      <c r="E4472" s="379"/>
      <c r="F4472" s="379"/>
      <c r="G4472" s="379"/>
      <c r="H4472" s="379"/>
      <c r="I4472" s="379"/>
      <c r="J4472" s="379"/>
      <c r="K4472" s="379"/>
      <c r="L4472" s="379"/>
      <c r="M4472" s="379"/>
      <c r="N4472" s="379"/>
      <c r="O4472" s="379"/>
      <c r="P4472" s="379"/>
      <c r="Q4472" s="379"/>
      <c r="R4472" s="379"/>
      <c r="S4472" s="379"/>
      <c r="T4472" s="379"/>
      <c r="U4472" s="379"/>
      <c r="V4472" s="379"/>
      <c r="W4472" s="379"/>
      <c r="X4472" s="379"/>
      <c r="Y4472" s="379"/>
      <c r="Z4472" s="379"/>
      <c r="AA4472" s="380"/>
      <c r="AB4472" s="379"/>
      <c r="AC4472" s="379"/>
      <c r="AD4472" s="379"/>
      <c r="AE4472" s="381"/>
      <c r="AF4472" s="105"/>
      <c r="AG4472" s="381"/>
      <c r="AH4472" s="381"/>
      <c r="AI4472" s="381"/>
      <c r="AJ4472" s="381"/>
      <c r="AK4472" s="381"/>
      <c r="AL4472" s="381"/>
      <c r="AM4472" s="381"/>
    </row>
    <row r="4473" spans="1:39" x14ac:dyDescent="0.35">
      <c r="A4473" s="379"/>
      <c r="B4473" s="379"/>
      <c r="C4473" s="379"/>
      <c r="D4473" s="379"/>
      <c r="E4473" s="379"/>
      <c r="F4473" s="379"/>
      <c r="G4473" s="379"/>
      <c r="H4473" s="379"/>
      <c r="I4473" s="379"/>
      <c r="J4473" s="379"/>
      <c r="K4473" s="379"/>
      <c r="L4473" s="379"/>
      <c r="M4473" s="379"/>
      <c r="N4473" s="379"/>
      <c r="O4473" s="379"/>
      <c r="P4473" s="379"/>
      <c r="Q4473" s="379"/>
      <c r="R4473" s="379"/>
      <c r="S4473" s="379"/>
      <c r="T4473" s="379"/>
      <c r="U4473" s="379"/>
      <c r="V4473" s="379"/>
      <c r="W4473" s="379"/>
      <c r="X4473" s="379"/>
      <c r="Y4473" s="379"/>
      <c r="Z4473" s="379"/>
      <c r="AA4473" s="380"/>
      <c r="AB4473" s="379"/>
      <c r="AC4473" s="379"/>
      <c r="AD4473" s="379"/>
      <c r="AE4473" s="381"/>
      <c r="AF4473" s="105"/>
      <c r="AG4473" s="381"/>
      <c r="AH4473" s="381"/>
      <c r="AI4473" s="381"/>
      <c r="AJ4473" s="381"/>
      <c r="AK4473" s="381"/>
      <c r="AL4473" s="381"/>
      <c r="AM4473" s="381"/>
    </row>
    <row r="4474" spans="1:39" x14ac:dyDescent="0.35">
      <c r="A4474" s="379"/>
      <c r="B4474" s="379"/>
      <c r="C4474" s="379"/>
      <c r="D4474" s="379"/>
      <c r="E4474" s="379"/>
      <c r="F4474" s="379"/>
      <c r="G4474" s="379"/>
      <c r="H4474" s="379"/>
      <c r="I4474" s="379"/>
      <c r="J4474" s="379"/>
      <c r="K4474" s="379"/>
      <c r="L4474" s="379"/>
      <c r="M4474" s="379"/>
      <c r="N4474" s="379"/>
      <c r="O4474" s="379"/>
      <c r="P4474" s="379"/>
      <c r="Q4474" s="379"/>
      <c r="R4474" s="379"/>
      <c r="S4474" s="379"/>
      <c r="T4474" s="379"/>
      <c r="U4474" s="379"/>
      <c r="V4474" s="379"/>
      <c r="W4474" s="379"/>
      <c r="X4474" s="379"/>
      <c r="Y4474" s="379"/>
      <c r="Z4474" s="379"/>
      <c r="AA4474" s="380"/>
      <c r="AB4474" s="379"/>
      <c r="AC4474" s="379"/>
      <c r="AD4474" s="379"/>
      <c r="AE4474" s="381"/>
      <c r="AF4474" s="105"/>
      <c r="AG4474" s="381"/>
      <c r="AH4474" s="381"/>
      <c r="AI4474" s="381"/>
      <c r="AJ4474" s="381"/>
      <c r="AK4474" s="381"/>
      <c r="AL4474" s="381"/>
      <c r="AM4474" s="381"/>
    </row>
    <row r="4475" spans="1:39" x14ac:dyDescent="0.35">
      <c r="A4475" s="379"/>
      <c r="B4475" s="379"/>
      <c r="C4475" s="379"/>
      <c r="D4475" s="379"/>
      <c r="E4475" s="379"/>
      <c r="F4475" s="379"/>
      <c r="G4475" s="379"/>
      <c r="H4475" s="379"/>
      <c r="I4475" s="379"/>
      <c r="J4475" s="379"/>
      <c r="K4475" s="379"/>
      <c r="L4475" s="379"/>
      <c r="M4475" s="379"/>
      <c r="N4475" s="379"/>
      <c r="O4475" s="379"/>
      <c r="P4475" s="379"/>
      <c r="Q4475" s="379"/>
      <c r="R4475" s="379"/>
      <c r="S4475" s="379"/>
      <c r="T4475" s="379"/>
      <c r="U4475" s="379"/>
      <c r="V4475" s="379"/>
      <c r="W4475" s="379"/>
      <c r="X4475" s="379"/>
      <c r="Y4475" s="379"/>
      <c r="Z4475" s="379"/>
      <c r="AA4475" s="380"/>
      <c r="AB4475" s="379"/>
      <c r="AC4475" s="379"/>
      <c r="AD4475" s="379"/>
      <c r="AE4475" s="381"/>
      <c r="AF4475" s="105"/>
      <c r="AG4475" s="381"/>
      <c r="AH4475" s="381"/>
      <c r="AI4475" s="381"/>
      <c r="AJ4475" s="381"/>
      <c r="AK4475" s="381"/>
      <c r="AL4475" s="381"/>
      <c r="AM4475" s="381"/>
    </row>
    <row r="4476" spans="1:39" x14ac:dyDescent="0.35">
      <c r="A4476" s="379"/>
      <c r="B4476" s="379"/>
      <c r="C4476" s="379"/>
      <c r="D4476" s="379"/>
      <c r="E4476" s="379"/>
      <c r="F4476" s="379"/>
      <c r="G4476" s="379"/>
      <c r="H4476" s="379"/>
      <c r="I4476" s="379"/>
      <c r="J4476" s="379"/>
      <c r="K4476" s="379"/>
      <c r="L4476" s="379"/>
      <c r="M4476" s="379"/>
      <c r="N4476" s="379"/>
      <c r="O4476" s="379"/>
      <c r="P4476" s="379"/>
      <c r="Q4476" s="379"/>
      <c r="R4476" s="379"/>
      <c r="S4476" s="379"/>
      <c r="T4476" s="379"/>
      <c r="U4476" s="379"/>
      <c r="V4476" s="379"/>
      <c r="W4476" s="379"/>
      <c r="X4476" s="379"/>
      <c r="Y4476" s="379"/>
      <c r="Z4476" s="379"/>
      <c r="AA4476" s="380"/>
      <c r="AB4476" s="379"/>
      <c r="AC4476" s="379"/>
      <c r="AD4476" s="379"/>
      <c r="AE4476" s="381"/>
      <c r="AF4476" s="105"/>
      <c r="AG4476" s="381"/>
      <c r="AH4476" s="381"/>
      <c r="AI4476" s="381"/>
      <c r="AJ4476" s="381"/>
      <c r="AK4476" s="381"/>
      <c r="AL4476" s="381"/>
      <c r="AM4476" s="381"/>
    </row>
    <row r="4477" spans="1:39" x14ac:dyDescent="0.35">
      <c r="A4477" s="379"/>
      <c r="B4477" s="379"/>
      <c r="C4477" s="379"/>
      <c r="D4477" s="379"/>
      <c r="E4477" s="379"/>
      <c r="F4477" s="379"/>
      <c r="G4477" s="379"/>
      <c r="H4477" s="379"/>
      <c r="I4477" s="379"/>
      <c r="J4477" s="379"/>
      <c r="K4477" s="379"/>
      <c r="L4477" s="379"/>
      <c r="M4477" s="379"/>
      <c r="N4477" s="379"/>
      <c r="O4477" s="379"/>
      <c r="P4477" s="379"/>
      <c r="Q4477" s="379"/>
      <c r="R4477" s="379"/>
      <c r="S4477" s="379"/>
      <c r="T4477" s="379"/>
      <c r="U4477" s="379"/>
      <c r="V4477" s="379"/>
      <c r="W4477" s="379"/>
      <c r="X4477" s="379"/>
      <c r="Y4477" s="379"/>
      <c r="Z4477" s="379"/>
      <c r="AA4477" s="380"/>
      <c r="AB4477" s="379"/>
      <c r="AC4477" s="379"/>
      <c r="AD4477" s="379"/>
      <c r="AE4477" s="381"/>
      <c r="AF4477" s="105"/>
      <c r="AG4477" s="381"/>
      <c r="AH4477" s="381"/>
      <c r="AI4477" s="381"/>
      <c r="AJ4477" s="381"/>
      <c r="AK4477" s="381"/>
      <c r="AL4477" s="381"/>
      <c r="AM4477" s="381"/>
    </row>
    <row r="4478" spans="1:39" x14ac:dyDescent="0.35">
      <c r="A4478" s="379"/>
      <c r="B4478" s="379"/>
      <c r="C4478" s="379"/>
      <c r="D4478" s="379"/>
      <c r="E4478" s="379"/>
      <c r="F4478" s="379"/>
      <c r="G4478" s="379"/>
      <c r="H4478" s="379"/>
      <c r="I4478" s="379"/>
      <c r="J4478" s="379"/>
      <c r="K4478" s="379"/>
      <c r="L4478" s="379"/>
      <c r="M4478" s="379"/>
      <c r="N4478" s="379"/>
      <c r="O4478" s="379"/>
      <c r="P4478" s="379"/>
      <c r="Q4478" s="379"/>
      <c r="R4478" s="379"/>
      <c r="S4478" s="379"/>
      <c r="T4478" s="379"/>
      <c r="U4478" s="379"/>
      <c r="V4478" s="379"/>
      <c r="W4478" s="379"/>
      <c r="X4478" s="379"/>
      <c r="Y4478" s="379"/>
      <c r="Z4478" s="379"/>
      <c r="AA4478" s="380"/>
      <c r="AB4478" s="379"/>
      <c r="AC4478" s="379"/>
      <c r="AD4478" s="379"/>
      <c r="AE4478" s="381"/>
      <c r="AF4478" s="105"/>
      <c r="AG4478" s="381"/>
      <c r="AH4478" s="381"/>
      <c r="AI4478" s="381"/>
      <c r="AJ4478" s="381"/>
      <c r="AK4478" s="381"/>
      <c r="AL4478" s="381"/>
      <c r="AM4478" s="381"/>
    </row>
    <row r="4479" spans="1:39" x14ac:dyDescent="0.35">
      <c r="A4479" s="379"/>
      <c r="B4479" s="379"/>
      <c r="C4479" s="379"/>
      <c r="D4479" s="379"/>
      <c r="E4479" s="379"/>
      <c r="F4479" s="379"/>
      <c r="G4479" s="379"/>
      <c r="H4479" s="379"/>
      <c r="I4479" s="379"/>
      <c r="J4479" s="379"/>
      <c r="K4479" s="379"/>
      <c r="L4479" s="379"/>
      <c r="M4479" s="379"/>
      <c r="N4479" s="379"/>
      <c r="O4479" s="379"/>
      <c r="P4479" s="379"/>
      <c r="Q4479" s="379"/>
      <c r="R4479" s="379"/>
      <c r="S4479" s="379"/>
      <c r="T4479" s="379"/>
      <c r="U4479" s="379"/>
      <c r="V4479" s="379"/>
      <c r="W4479" s="379"/>
      <c r="X4479" s="379"/>
      <c r="Y4479" s="379"/>
      <c r="Z4479" s="379"/>
      <c r="AA4479" s="380"/>
      <c r="AB4479" s="379"/>
      <c r="AC4479" s="379"/>
      <c r="AD4479" s="379"/>
      <c r="AE4479" s="381"/>
      <c r="AF4479" s="105"/>
      <c r="AG4479" s="381"/>
      <c r="AH4479" s="381"/>
      <c r="AI4479" s="381"/>
      <c r="AJ4479" s="381"/>
      <c r="AK4479" s="381"/>
      <c r="AL4479" s="381"/>
      <c r="AM4479" s="381"/>
    </row>
    <row r="4480" spans="1:39" x14ac:dyDescent="0.35">
      <c r="A4480" s="379"/>
      <c r="B4480" s="379"/>
      <c r="C4480" s="379"/>
      <c r="D4480" s="379"/>
      <c r="E4480" s="379"/>
      <c r="F4480" s="379"/>
      <c r="G4480" s="379"/>
      <c r="H4480" s="379"/>
      <c r="I4480" s="379"/>
      <c r="J4480" s="379"/>
      <c r="K4480" s="379"/>
      <c r="L4480" s="379"/>
      <c r="M4480" s="379"/>
      <c r="N4480" s="379"/>
      <c r="O4480" s="379"/>
      <c r="P4480" s="379"/>
      <c r="Q4480" s="379"/>
      <c r="R4480" s="379"/>
      <c r="S4480" s="379"/>
      <c r="T4480" s="379"/>
      <c r="U4480" s="379"/>
      <c r="V4480" s="379"/>
      <c r="W4480" s="379"/>
      <c r="X4480" s="379"/>
      <c r="Y4480" s="379"/>
      <c r="Z4480" s="379"/>
      <c r="AA4480" s="380"/>
      <c r="AB4480" s="379"/>
      <c r="AC4480" s="379"/>
      <c r="AD4480" s="379"/>
      <c r="AE4480" s="381"/>
      <c r="AF4480" s="105"/>
      <c r="AG4480" s="381"/>
      <c r="AH4480" s="381"/>
      <c r="AI4480" s="381"/>
      <c r="AJ4480" s="381"/>
      <c r="AK4480" s="381"/>
      <c r="AL4480" s="381"/>
      <c r="AM4480" s="381"/>
    </row>
    <row r="4481" spans="1:39" x14ac:dyDescent="0.35">
      <c r="A4481" s="379"/>
      <c r="B4481" s="379"/>
      <c r="C4481" s="379"/>
      <c r="D4481" s="379"/>
      <c r="E4481" s="379"/>
      <c r="F4481" s="379"/>
      <c r="G4481" s="379"/>
      <c r="H4481" s="379"/>
      <c r="I4481" s="379"/>
      <c r="J4481" s="379"/>
      <c r="K4481" s="379"/>
      <c r="L4481" s="379"/>
      <c r="M4481" s="379"/>
      <c r="N4481" s="379"/>
      <c r="O4481" s="379"/>
      <c r="P4481" s="379"/>
      <c r="Q4481" s="379"/>
      <c r="R4481" s="379"/>
      <c r="S4481" s="379"/>
      <c r="T4481" s="379"/>
      <c r="U4481" s="379"/>
      <c r="V4481" s="379"/>
      <c r="W4481" s="379"/>
      <c r="X4481" s="379"/>
      <c r="Y4481" s="379"/>
      <c r="Z4481" s="379"/>
      <c r="AA4481" s="380"/>
      <c r="AB4481" s="379"/>
      <c r="AC4481" s="379"/>
      <c r="AD4481" s="379"/>
      <c r="AE4481" s="381"/>
      <c r="AF4481" s="105"/>
      <c r="AG4481" s="381"/>
      <c r="AH4481" s="381"/>
      <c r="AI4481" s="381"/>
      <c r="AJ4481" s="381"/>
      <c r="AK4481" s="381"/>
      <c r="AL4481" s="381"/>
      <c r="AM4481" s="381"/>
    </row>
    <row r="4482" spans="1:39" x14ac:dyDescent="0.35">
      <c r="A4482" s="379"/>
      <c r="B4482" s="379"/>
      <c r="C4482" s="379"/>
      <c r="D4482" s="379"/>
      <c r="E4482" s="379"/>
      <c r="F4482" s="379"/>
      <c r="G4482" s="379"/>
      <c r="H4482" s="379"/>
      <c r="I4482" s="379"/>
      <c r="J4482" s="379"/>
      <c r="K4482" s="379"/>
      <c r="L4482" s="379"/>
      <c r="M4482" s="379"/>
      <c r="N4482" s="379"/>
      <c r="O4482" s="379"/>
      <c r="P4482" s="379"/>
      <c r="Q4482" s="379"/>
      <c r="R4482" s="379"/>
      <c r="S4482" s="379"/>
      <c r="T4482" s="379"/>
      <c r="U4482" s="379"/>
      <c r="V4482" s="379"/>
      <c r="W4482" s="379"/>
      <c r="X4482" s="379"/>
      <c r="Y4482" s="379"/>
      <c r="Z4482" s="379"/>
      <c r="AA4482" s="380"/>
      <c r="AB4482" s="379"/>
      <c r="AC4482" s="379"/>
      <c r="AD4482" s="379"/>
      <c r="AE4482" s="381"/>
      <c r="AF4482" s="105"/>
      <c r="AG4482" s="381"/>
      <c r="AH4482" s="381"/>
      <c r="AI4482" s="381"/>
      <c r="AJ4482" s="381"/>
      <c r="AK4482" s="381"/>
      <c r="AL4482" s="381"/>
      <c r="AM4482" s="381"/>
    </row>
    <row r="4483" spans="1:39" x14ac:dyDescent="0.35">
      <c r="A4483" s="379"/>
      <c r="B4483" s="379"/>
      <c r="C4483" s="379"/>
      <c r="D4483" s="379"/>
      <c r="E4483" s="379"/>
      <c r="F4483" s="379"/>
      <c r="G4483" s="379"/>
      <c r="H4483" s="379"/>
      <c r="I4483" s="379"/>
      <c r="J4483" s="379"/>
      <c r="K4483" s="379"/>
      <c r="L4483" s="379"/>
      <c r="M4483" s="379"/>
      <c r="N4483" s="379"/>
      <c r="O4483" s="379"/>
      <c r="P4483" s="379"/>
      <c r="Q4483" s="379"/>
      <c r="R4483" s="379"/>
      <c r="S4483" s="379"/>
      <c r="T4483" s="379"/>
      <c r="U4483" s="379"/>
      <c r="V4483" s="379"/>
      <c r="W4483" s="379"/>
      <c r="X4483" s="379"/>
      <c r="Y4483" s="379"/>
      <c r="Z4483" s="379"/>
      <c r="AA4483" s="380"/>
      <c r="AB4483" s="379"/>
      <c r="AC4483" s="379"/>
      <c r="AD4483" s="379"/>
      <c r="AE4483" s="381"/>
      <c r="AF4483" s="105"/>
      <c r="AG4483" s="381"/>
      <c r="AH4483" s="381"/>
      <c r="AI4483" s="381"/>
      <c r="AJ4483" s="381"/>
      <c r="AK4483" s="381"/>
      <c r="AL4483" s="381"/>
      <c r="AM4483" s="381"/>
    </row>
    <row r="4484" spans="1:39" x14ac:dyDescent="0.35">
      <c r="A4484" s="379"/>
      <c r="B4484" s="379"/>
      <c r="C4484" s="379"/>
      <c r="D4484" s="379"/>
      <c r="E4484" s="379"/>
      <c r="F4484" s="379"/>
      <c r="G4484" s="379"/>
      <c r="H4484" s="379"/>
      <c r="I4484" s="379"/>
      <c r="J4484" s="379"/>
      <c r="K4484" s="379"/>
      <c r="L4484" s="379"/>
      <c r="M4484" s="379"/>
      <c r="N4484" s="379"/>
      <c r="O4484" s="379"/>
      <c r="P4484" s="379"/>
      <c r="Q4484" s="379"/>
      <c r="R4484" s="379"/>
      <c r="S4484" s="379"/>
      <c r="T4484" s="379"/>
      <c r="U4484" s="379"/>
      <c r="V4484" s="379"/>
      <c r="W4484" s="379"/>
      <c r="X4484" s="379"/>
      <c r="Y4484" s="379"/>
      <c r="Z4484" s="379"/>
      <c r="AA4484" s="380"/>
      <c r="AB4484" s="379"/>
      <c r="AC4484" s="379"/>
      <c r="AD4484" s="379"/>
      <c r="AE4484" s="381"/>
      <c r="AF4484" s="105"/>
      <c r="AG4484" s="381"/>
      <c r="AH4484" s="381"/>
      <c r="AI4484" s="381"/>
      <c r="AJ4484" s="381"/>
      <c r="AK4484" s="381"/>
      <c r="AL4484" s="381"/>
      <c r="AM4484" s="381"/>
    </row>
    <row r="4485" spans="1:39" x14ac:dyDescent="0.35">
      <c r="A4485" s="379"/>
      <c r="B4485" s="379"/>
      <c r="C4485" s="379"/>
      <c r="D4485" s="379"/>
      <c r="E4485" s="379"/>
      <c r="F4485" s="379"/>
      <c r="G4485" s="379"/>
      <c r="H4485" s="379"/>
      <c r="I4485" s="379"/>
      <c r="J4485" s="379"/>
      <c r="K4485" s="379"/>
      <c r="L4485" s="379"/>
      <c r="M4485" s="379"/>
      <c r="N4485" s="379"/>
      <c r="O4485" s="379"/>
      <c r="P4485" s="379"/>
      <c r="Q4485" s="379"/>
      <c r="R4485" s="379"/>
      <c r="S4485" s="379"/>
      <c r="T4485" s="379"/>
      <c r="U4485" s="379"/>
      <c r="V4485" s="379"/>
      <c r="W4485" s="379"/>
      <c r="X4485" s="379"/>
      <c r="Y4485" s="379"/>
      <c r="Z4485" s="379"/>
      <c r="AA4485" s="380"/>
      <c r="AB4485" s="379"/>
      <c r="AC4485" s="379"/>
      <c r="AD4485" s="379"/>
      <c r="AE4485" s="381"/>
      <c r="AF4485" s="105"/>
      <c r="AG4485" s="381"/>
      <c r="AH4485" s="381"/>
      <c r="AI4485" s="381"/>
      <c r="AJ4485" s="381"/>
      <c r="AK4485" s="381"/>
      <c r="AL4485" s="381"/>
      <c r="AM4485" s="381"/>
    </row>
    <row r="4486" spans="1:39" x14ac:dyDescent="0.35">
      <c r="A4486" s="379"/>
      <c r="B4486" s="379"/>
      <c r="C4486" s="379"/>
      <c r="D4486" s="379"/>
      <c r="E4486" s="379"/>
      <c r="F4486" s="379"/>
      <c r="G4486" s="379"/>
      <c r="H4486" s="379"/>
      <c r="I4486" s="379"/>
      <c r="J4486" s="379"/>
      <c r="K4486" s="379"/>
      <c r="L4486" s="379"/>
      <c r="M4486" s="379"/>
      <c r="N4486" s="379"/>
      <c r="O4486" s="379"/>
      <c r="P4486" s="379"/>
      <c r="Q4486" s="379"/>
      <c r="R4486" s="379"/>
      <c r="S4486" s="379"/>
      <c r="T4486" s="379"/>
      <c r="U4486" s="379"/>
      <c r="V4486" s="379"/>
      <c r="W4486" s="379"/>
      <c r="X4486" s="379"/>
      <c r="Y4486" s="379"/>
      <c r="Z4486" s="379"/>
      <c r="AA4486" s="380"/>
      <c r="AB4486" s="379"/>
      <c r="AC4486" s="379"/>
      <c r="AD4486" s="379"/>
      <c r="AE4486" s="381"/>
      <c r="AF4486" s="105"/>
      <c r="AG4486" s="381"/>
      <c r="AH4486" s="381"/>
      <c r="AI4486" s="381"/>
      <c r="AJ4486" s="381"/>
      <c r="AK4486" s="381"/>
      <c r="AL4486" s="381"/>
      <c r="AM4486" s="381"/>
    </row>
    <row r="4487" spans="1:39" x14ac:dyDescent="0.35">
      <c r="A4487" s="379"/>
      <c r="B4487" s="379"/>
      <c r="C4487" s="379"/>
      <c r="D4487" s="379"/>
      <c r="E4487" s="379"/>
      <c r="F4487" s="379"/>
      <c r="G4487" s="379"/>
      <c r="H4487" s="379"/>
      <c r="I4487" s="379"/>
      <c r="J4487" s="379"/>
      <c r="K4487" s="379"/>
      <c r="L4487" s="379"/>
      <c r="M4487" s="379"/>
      <c r="N4487" s="379"/>
      <c r="O4487" s="379"/>
      <c r="P4487" s="379"/>
      <c r="Q4487" s="379"/>
      <c r="R4487" s="379"/>
      <c r="S4487" s="379"/>
      <c r="T4487" s="379"/>
      <c r="U4487" s="379"/>
      <c r="V4487" s="379"/>
      <c r="W4487" s="379"/>
      <c r="X4487" s="379"/>
      <c r="Y4487" s="379"/>
      <c r="Z4487" s="379"/>
      <c r="AA4487" s="380"/>
      <c r="AB4487" s="379"/>
      <c r="AC4487" s="379"/>
      <c r="AD4487" s="379"/>
      <c r="AE4487" s="381"/>
      <c r="AF4487" s="105"/>
      <c r="AG4487" s="381"/>
      <c r="AH4487" s="381"/>
      <c r="AI4487" s="381"/>
      <c r="AJ4487" s="381"/>
      <c r="AK4487" s="381"/>
      <c r="AL4487" s="381"/>
      <c r="AM4487" s="381"/>
    </row>
    <row r="4488" spans="1:39" x14ac:dyDescent="0.35">
      <c r="A4488" s="379"/>
      <c r="B4488" s="379"/>
      <c r="C4488" s="379"/>
      <c r="D4488" s="379"/>
      <c r="E4488" s="379"/>
      <c r="F4488" s="379"/>
      <c r="G4488" s="379"/>
      <c r="H4488" s="379"/>
      <c r="I4488" s="379"/>
      <c r="J4488" s="379"/>
      <c r="K4488" s="379"/>
      <c r="L4488" s="379"/>
      <c r="M4488" s="379"/>
      <c r="N4488" s="379"/>
      <c r="O4488" s="379"/>
      <c r="P4488" s="379"/>
      <c r="Q4488" s="379"/>
      <c r="R4488" s="379"/>
      <c r="S4488" s="379"/>
      <c r="T4488" s="379"/>
      <c r="U4488" s="379"/>
      <c r="V4488" s="379"/>
      <c r="W4488" s="379"/>
      <c r="X4488" s="379"/>
      <c r="Y4488" s="379"/>
      <c r="Z4488" s="379"/>
      <c r="AA4488" s="380"/>
      <c r="AB4488" s="379"/>
      <c r="AC4488" s="379"/>
      <c r="AD4488" s="379"/>
      <c r="AE4488" s="381"/>
      <c r="AF4488" s="105"/>
      <c r="AG4488" s="381"/>
      <c r="AH4488" s="381"/>
      <c r="AI4488" s="381"/>
      <c r="AJ4488" s="381"/>
      <c r="AK4488" s="381"/>
      <c r="AL4488" s="381"/>
      <c r="AM4488" s="381"/>
    </row>
    <row r="4489" spans="1:39" x14ac:dyDescent="0.35">
      <c r="A4489" s="379"/>
      <c r="B4489" s="379"/>
      <c r="C4489" s="379"/>
      <c r="D4489" s="379"/>
      <c r="E4489" s="379"/>
      <c r="F4489" s="379"/>
      <c r="G4489" s="379"/>
      <c r="H4489" s="379"/>
      <c r="I4489" s="379"/>
      <c r="J4489" s="379"/>
      <c r="K4489" s="379"/>
      <c r="L4489" s="379"/>
      <c r="M4489" s="379"/>
      <c r="N4489" s="379"/>
      <c r="O4489" s="379"/>
      <c r="P4489" s="379"/>
      <c r="Q4489" s="379"/>
      <c r="R4489" s="379"/>
      <c r="S4489" s="379"/>
      <c r="T4489" s="379"/>
      <c r="U4489" s="379"/>
      <c r="V4489" s="379"/>
      <c r="W4489" s="379"/>
      <c r="X4489" s="379"/>
      <c r="Y4489" s="379"/>
      <c r="Z4489" s="379"/>
      <c r="AA4489" s="380"/>
      <c r="AB4489" s="379"/>
      <c r="AC4489" s="379"/>
      <c r="AD4489" s="379"/>
      <c r="AE4489" s="381"/>
      <c r="AF4489" s="105"/>
      <c r="AG4489" s="381"/>
      <c r="AH4489" s="381"/>
      <c r="AI4489" s="381"/>
      <c r="AJ4489" s="381"/>
      <c r="AK4489" s="381"/>
      <c r="AL4489" s="381"/>
      <c r="AM4489" s="381"/>
    </row>
    <row r="4490" spans="1:39" x14ac:dyDescent="0.35">
      <c r="A4490" s="379"/>
      <c r="B4490" s="379"/>
      <c r="C4490" s="379"/>
      <c r="D4490" s="379"/>
      <c r="E4490" s="379"/>
      <c r="F4490" s="379"/>
      <c r="G4490" s="379"/>
      <c r="H4490" s="379"/>
      <c r="I4490" s="379"/>
      <c r="J4490" s="379"/>
      <c r="K4490" s="379"/>
      <c r="L4490" s="379"/>
      <c r="M4490" s="379"/>
      <c r="N4490" s="379"/>
      <c r="O4490" s="379"/>
      <c r="P4490" s="379"/>
      <c r="Q4490" s="379"/>
      <c r="R4490" s="379"/>
      <c r="S4490" s="379"/>
      <c r="T4490" s="379"/>
      <c r="U4490" s="379"/>
      <c r="V4490" s="379"/>
      <c r="W4490" s="379"/>
      <c r="X4490" s="379"/>
      <c r="Y4490" s="379"/>
      <c r="Z4490" s="379"/>
      <c r="AA4490" s="380"/>
      <c r="AB4490" s="379"/>
      <c r="AC4490" s="379"/>
      <c r="AD4490" s="379"/>
      <c r="AE4490" s="381"/>
      <c r="AF4490" s="105"/>
      <c r="AG4490" s="381"/>
      <c r="AH4490" s="381"/>
      <c r="AI4490" s="381"/>
      <c r="AJ4490" s="381"/>
      <c r="AK4490" s="381"/>
      <c r="AL4490" s="381"/>
      <c r="AM4490" s="381"/>
    </row>
    <row r="4491" spans="1:39" x14ac:dyDescent="0.35">
      <c r="A4491" s="379"/>
      <c r="B4491" s="379"/>
      <c r="C4491" s="379"/>
      <c r="D4491" s="379"/>
      <c r="E4491" s="379"/>
      <c r="F4491" s="379"/>
      <c r="G4491" s="379"/>
      <c r="H4491" s="379"/>
      <c r="I4491" s="379"/>
      <c r="J4491" s="379"/>
      <c r="K4491" s="379"/>
      <c r="L4491" s="379"/>
      <c r="M4491" s="379"/>
      <c r="N4491" s="379"/>
      <c r="O4491" s="379"/>
      <c r="P4491" s="379"/>
      <c r="Q4491" s="379"/>
      <c r="R4491" s="379"/>
      <c r="S4491" s="379"/>
      <c r="T4491" s="379"/>
      <c r="U4491" s="379"/>
      <c r="V4491" s="379"/>
      <c r="W4491" s="379"/>
      <c r="X4491" s="379"/>
      <c r="Y4491" s="379"/>
      <c r="Z4491" s="379"/>
      <c r="AA4491" s="380"/>
      <c r="AB4491" s="379"/>
      <c r="AC4491" s="379"/>
      <c r="AD4491" s="379"/>
      <c r="AE4491" s="381"/>
      <c r="AF4491" s="105"/>
      <c r="AG4491" s="381"/>
      <c r="AH4491" s="381"/>
      <c r="AI4491" s="381"/>
      <c r="AJ4491" s="381"/>
      <c r="AK4491" s="381"/>
      <c r="AL4491" s="381"/>
      <c r="AM4491" s="381"/>
    </row>
    <row r="4492" spans="1:39" x14ac:dyDescent="0.35">
      <c r="A4492" s="379"/>
      <c r="B4492" s="379"/>
      <c r="C4492" s="379"/>
      <c r="D4492" s="379"/>
      <c r="E4492" s="379"/>
      <c r="F4492" s="379"/>
      <c r="G4492" s="379"/>
      <c r="H4492" s="379"/>
      <c r="I4492" s="379"/>
      <c r="J4492" s="379"/>
      <c r="K4492" s="379"/>
      <c r="L4492" s="379"/>
      <c r="M4492" s="379"/>
      <c r="N4492" s="379"/>
      <c r="O4492" s="379"/>
      <c r="P4492" s="379"/>
      <c r="Q4492" s="379"/>
      <c r="R4492" s="379"/>
      <c r="S4492" s="379"/>
      <c r="T4492" s="379"/>
      <c r="U4492" s="379"/>
      <c r="V4492" s="379"/>
      <c r="W4492" s="379"/>
      <c r="X4492" s="379"/>
      <c r="Y4492" s="379"/>
      <c r="Z4492" s="379"/>
      <c r="AA4492" s="380"/>
      <c r="AB4492" s="379"/>
      <c r="AC4492" s="379"/>
      <c r="AD4492" s="379"/>
      <c r="AE4492" s="381"/>
      <c r="AF4492" s="105"/>
      <c r="AG4492" s="381"/>
      <c r="AH4492" s="381"/>
      <c r="AI4492" s="381"/>
      <c r="AJ4492" s="381"/>
      <c r="AK4492" s="381"/>
      <c r="AL4492" s="381"/>
      <c r="AM4492" s="381"/>
    </row>
    <row r="4493" spans="1:39" x14ac:dyDescent="0.35">
      <c r="A4493" s="379"/>
      <c r="B4493" s="379"/>
      <c r="C4493" s="379"/>
      <c r="D4493" s="379"/>
      <c r="E4493" s="379"/>
      <c r="F4493" s="379"/>
      <c r="G4493" s="379"/>
      <c r="H4493" s="379"/>
      <c r="I4493" s="379"/>
      <c r="J4493" s="379"/>
      <c r="K4493" s="379"/>
      <c r="L4493" s="379"/>
      <c r="M4493" s="379"/>
      <c r="N4493" s="379"/>
      <c r="O4493" s="379"/>
      <c r="P4493" s="379"/>
      <c r="Q4493" s="379"/>
      <c r="R4493" s="379"/>
      <c r="S4493" s="379"/>
      <c r="T4493" s="379"/>
      <c r="U4493" s="379"/>
      <c r="V4493" s="379"/>
      <c r="W4493" s="379"/>
      <c r="X4493" s="379"/>
      <c r="Y4493" s="379"/>
      <c r="Z4493" s="379"/>
      <c r="AA4493" s="380"/>
      <c r="AB4493" s="379"/>
      <c r="AC4493" s="379"/>
      <c r="AD4493" s="379"/>
      <c r="AE4493" s="381"/>
      <c r="AF4493" s="105"/>
      <c r="AG4493" s="381"/>
      <c r="AH4493" s="381"/>
      <c r="AI4493" s="381"/>
      <c r="AJ4493" s="381"/>
      <c r="AK4493" s="381"/>
      <c r="AL4493" s="381"/>
      <c r="AM4493" s="381"/>
    </row>
    <row r="4494" spans="1:39" x14ac:dyDescent="0.35">
      <c r="A4494" s="379"/>
      <c r="B4494" s="379"/>
      <c r="C4494" s="379"/>
      <c r="D4494" s="379"/>
      <c r="E4494" s="379"/>
      <c r="F4494" s="379"/>
      <c r="G4494" s="379"/>
      <c r="H4494" s="379"/>
      <c r="I4494" s="379"/>
      <c r="J4494" s="379"/>
      <c r="K4494" s="379"/>
      <c r="L4494" s="379"/>
      <c r="M4494" s="379"/>
      <c r="N4494" s="379"/>
      <c r="O4494" s="379"/>
      <c r="P4494" s="379"/>
      <c r="Q4494" s="379"/>
      <c r="R4494" s="379"/>
      <c r="S4494" s="379"/>
      <c r="T4494" s="379"/>
      <c r="U4494" s="379"/>
      <c r="V4494" s="379"/>
      <c r="W4494" s="379"/>
      <c r="X4494" s="379"/>
      <c r="Y4494" s="379"/>
      <c r="Z4494" s="379"/>
      <c r="AA4494" s="380"/>
      <c r="AB4494" s="379"/>
      <c r="AC4494" s="379"/>
      <c r="AD4494" s="379"/>
      <c r="AE4494" s="381"/>
      <c r="AF4494" s="105"/>
      <c r="AG4494" s="381"/>
      <c r="AH4494" s="381"/>
      <c r="AI4494" s="381"/>
      <c r="AJ4494" s="381"/>
      <c r="AK4494" s="381"/>
      <c r="AL4494" s="381"/>
      <c r="AM4494" s="381"/>
    </row>
    <row r="4495" spans="1:39" x14ac:dyDescent="0.35">
      <c r="A4495" s="379"/>
      <c r="B4495" s="379"/>
      <c r="C4495" s="379"/>
      <c r="D4495" s="379"/>
      <c r="E4495" s="379"/>
      <c r="F4495" s="379"/>
      <c r="G4495" s="379"/>
      <c r="H4495" s="379"/>
      <c r="I4495" s="379"/>
      <c r="J4495" s="379"/>
      <c r="K4495" s="379"/>
      <c r="L4495" s="379"/>
      <c r="M4495" s="379"/>
      <c r="N4495" s="379"/>
      <c r="O4495" s="379"/>
      <c r="P4495" s="379"/>
      <c r="Q4495" s="379"/>
      <c r="R4495" s="379"/>
      <c r="S4495" s="379"/>
      <c r="T4495" s="379"/>
      <c r="U4495" s="379"/>
      <c r="V4495" s="379"/>
      <c r="W4495" s="379"/>
      <c r="X4495" s="379"/>
      <c r="Y4495" s="379"/>
      <c r="Z4495" s="379"/>
      <c r="AA4495" s="380"/>
      <c r="AB4495" s="379"/>
      <c r="AC4495" s="379"/>
      <c r="AD4495" s="379"/>
      <c r="AE4495" s="381"/>
      <c r="AF4495" s="105"/>
      <c r="AG4495" s="381"/>
      <c r="AH4495" s="381"/>
      <c r="AI4495" s="381"/>
      <c r="AJ4495" s="381"/>
      <c r="AK4495" s="381"/>
      <c r="AL4495" s="381"/>
      <c r="AM4495" s="381"/>
    </row>
    <row r="4496" spans="1:39" x14ac:dyDescent="0.35">
      <c r="A4496" s="379"/>
      <c r="B4496" s="379"/>
      <c r="C4496" s="379"/>
      <c r="D4496" s="379"/>
      <c r="E4496" s="379"/>
      <c r="F4496" s="379"/>
      <c r="G4496" s="379"/>
      <c r="H4496" s="379"/>
      <c r="I4496" s="379"/>
      <c r="J4496" s="379"/>
      <c r="K4496" s="379"/>
      <c r="L4496" s="379"/>
      <c r="M4496" s="379"/>
      <c r="N4496" s="379"/>
      <c r="O4496" s="379"/>
      <c r="P4496" s="379"/>
      <c r="Q4496" s="379"/>
      <c r="R4496" s="379"/>
      <c r="S4496" s="379"/>
      <c r="T4496" s="379"/>
      <c r="U4496" s="379"/>
      <c r="V4496" s="379"/>
      <c r="W4496" s="379"/>
      <c r="X4496" s="379"/>
      <c r="Y4496" s="379"/>
      <c r="Z4496" s="379"/>
      <c r="AA4496" s="380"/>
      <c r="AB4496" s="379"/>
      <c r="AC4496" s="379"/>
      <c r="AD4496" s="379"/>
      <c r="AE4496" s="381"/>
      <c r="AF4496" s="105"/>
      <c r="AG4496" s="381"/>
      <c r="AH4496" s="381"/>
      <c r="AI4496" s="381"/>
      <c r="AJ4496" s="381"/>
      <c r="AK4496" s="381"/>
      <c r="AL4496" s="381"/>
      <c r="AM4496" s="381"/>
    </row>
    <row r="4497" spans="1:39" x14ac:dyDescent="0.35">
      <c r="A4497" s="379"/>
      <c r="B4497" s="379"/>
      <c r="C4497" s="379"/>
      <c r="D4497" s="379"/>
      <c r="E4497" s="379"/>
      <c r="F4497" s="379"/>
      <c r="G4497" s="379"/>
      <c r="H4497" s="379"/>
      <c r="I4497" s="379"/>
      <c r="J4497" s="379"/>
      <c r="K4497" s="379"/>
      <c r="L4497" s="379"/>
      <c r="M4497" s="379"/>
      <c r="N4497" s="379"/>
      <c r="O4497" s="379"/>
      <c r="P4497" s="379"/>
      <c r="Q4497" s="379"/>
      <c r="R4497" s="379"/>
      <c r="S4497" s="379"/>
      <c r="T4497" s="379"/>
      <c r="U4497" s="379"/>
      <c r="V4497" s="379"/>
      <c r="W4497" s="379"/>
      <c r="X4497" s="379"/>
      <c r="Y4497" s="379"/>
      <c r="Z4497" s="379"/>
      <c r="AA4497" s="380"/>
      <c r="AB4497" s="379"/>
      <c r="AC4497" s="379"/>
      <c r="AD4497" s="379"/>
      <c r="AE4497" s="381"/>
      <c r="AF4497" s="105"/>
      <c r="AG4497" s="381"/>
      <c r="AH4497" s="381"/>
      <c r="AI4497" s="381"/>
      <c r="AJ4497" s="381"/>
      <c r="AK4497" s="381"/>
      <c r="AL4497" s="381"/>
      <c r="AM4497" s="381"/>
    </row>
    <row r="4498" spans="1:39" x14ac:dyDescent="0.35">
      <c r="A4498" s="379"/>
      <c r="B4498" s="379"/>
      <c r="C4498" s="379"/>
      <c r="D4498" s="379"/>
      <c r="E4498" s="379"/>
      <c r="F4498" s="379"/>
      <c r="G4498" s="379"/>
      <c r="H4498" s="379"/>
      <c r="I4498" s="379"/>
      <c r="J4498" s="379"/>
      <c r="K4498" s="379"/>
      <c r="L4498" s="379"/>
      <c r="M4498" s="379"/>
      <c r="N4498" s="379"/>
      <c r="O4498" s="379"/>
      <c r="P4498" s="379"/>
      <c r="Q4498" s="379"/>
      <c r="R4498" s="379"/>
      <c r="S4498" s="379"/>
      <c r="T4498" s="379"/>
      <c r="U4498" s="379"/>
      <c r="V4498" s="379"/>
      <c r="W4498" s="379"/>
      <c r="X4498" s="379"/>
      <c r="Y4498" s="379"/>
      <c r="Z4498" s="379"/>
      <c r="AA4498" s="380"/>
      <c r="AB4498" s="379"/>
      <c r="AC4498" s="379"/>
      <c r="AD4498" s="379"/>
      <c r="AE4498" s="381"/>
      <c r="AF4498" s="105"/>
      <c r="AG4498" s="381"/>
      <c r="AH4498" s="381"/>
      <c r="AI4498" s="381"/>
      <c r="AJ4498" s="381"/>
      <c r="AK4498" s="381"/>
      <c r="AL4498" s="381"/>
      <c r="AM4498" s="381"/>
    </row>
    <row r="4499" spans="1:39" x14ac:dyDescent="0.35">
      <c r="A4499" s="379"/>
      <c r="B4499" s="379"/>
      <c r="C4499" s="379"/>
      <c r="D4499" s="379"/>
      <c r="E4499" s="379"/>
      <c r="F4499" s="379"/>
      <c r="G4499" s="379"/>
      <c r="H4499" s="379"/>
      <c r="I4499" s="379"/>
      <c r="J4499" s="379"/>
      <c r="K4499" s="379"/>
      <c r="L4499" s="379"/>
      <c r="M4499" s="379"/>
      <c r="N4499" s="379"/>
      <c r="O4499" s="379"/>
      <c r="P4499" s="379"/>
      <c r="Q4499" s="379"/>
      <c r="R4499" s="379"/>
      <c r="S4499" s="379"/>
      <c r="T4499" s="379"/>
      <c r="U4499" s="379"/>
      <c r="V4499" s="379"/>
      <c r="W4499" s="379"/>
      <c r="X4499" s="379"/>
      <c r="Y4499" s="379"/>
      <c r="Z4499" s="379"/>
      <c r="AA4499" s="380"/>
      <c r="AB4499" s="379"/>
      <c r="AC4499" s="379"/>
      <c r="AD4499" s="379"/>
      <c r="AE4499" s="381"/>
      <c r="AF4499" s="105"/>
      <c r="AG4499" s="381"/>
      <c r="AH4499" s="381"/>
      <c r="AI4499" s="381"/>
      <c r="AJ4499" s="381"/>
      <c r="AK4499" s="381"/>
      <c r="AL4499" s="381"/>
      <c r="AM4499" s="381"/>
    </row>
    <row r="4500" spans="1:39" x14ac:dyDescent="0.35">
      <c r="A4500" s="379"/>
      <c r="B4500" s="379"/>
      <c r="C4500" s="379"/>
      <c r="D4500" s="379"/>
      <c r="E4500" s="379"/>
      <c r="F4500" s="379"/>
      <c r="G4500" s="379"/>
      <c r="H4500" s="379"/>
      <c r="I4500" s="379"/>
      <c r="J4500" s="379"/>
      <c r="K4500" s="379"/>
      <c r="L4500" s="379"/>
      <c r="M4500" s="379"/>
      <c r="N4500" s="379"/>
      <c r="O4500" s="379"/>
      <c r="P4500" s="379"/>
      <c r="Q4500" s="379"/>
      <c r="R4500" s="379"/>
      <c r="S4500" s="379"/>
      <c r="T4500" s="379"/>
      <c r="U4500" s="379"/>
      <c r="V4500" s="379"/>
      <c r="W4500" s="379"/>
      <c r="X4500" s="379"/>
      <c r="Y4500" s="379"/>
      <c r="Z4500" s="379"/>
      <c r="AA4500" s="380"/>
      <c r="AB4500" s="379"/>
      <c r="AC4500" s="379"/>
      <c r="AD4500" s="379"/>
      <c r="AE4500" s="381"/>
      <c r="AF4500" s="105"/>
      <c r="AG4500" s="381"/>
      <c r="AH4500" s="381"/>
      <c r="AI4500" s="381"/>
      <c r="AJ4500" s="381"/>
      <c r="AK4500" s="381"/>
      <c r="AL4500" s="381"/>
      <c r="AM4500" s="381"/>
    </row>
    <row r="4501" spans="1:39" x14ac:dyDescent="0.35">
      <c r="A4501" s="379"/>
      <c r="B4501" s="379"/>
      <c r="C4501" s="379"/>
      <c r="D4501" s="379"/>
      <c r="E4501" s="379"/>
      <c r="F4501" s="379"/>
      <c r="G4501" s="379"/>
      <c r="H4501" s="379"/>
      <c r="I4501" s="379"/>
      <c r="J4501" s="379"/>
      <c r="K4501" s="379"/>
      <c r="L4501" s="379"/>
      <c r="M4501" s="379"/>
      <c r="N4501" s="379"/>
      <c r="O4501" s="379"/>
      <c r="P4501" s="379"/>
      <c r="Q4501" s="379"/>
      <c r="R4501" s="379"/>
      <c r="S4501" s="379"/>
      <c r="T4501" s="379"/>
      <c r="U4501" s="379"/>
      <c r="V4501" s="379"/>
      <c r="W4501" s="379"/>
      <c r="X4501" s="379"/>
      <c r="Y4501" s="379"/>
      <c r="Z4501" s="379"/>
      <c r="AA4501" s="380"/>
      <c r="AB4501" s="379"/>
      <c r="AC4501" s="379"/>
      <c r="AD4501" s="379"/>
      <c r="AE4501" s="381"/>
      <c r="AF4501" s="105"/>
      <c r="AG4501" s="381"/>
      <c r="AH4501" s="381"/>
      <c r="AI4501" s="381"/>
      <c r="AJ4501" s="381"/>
      <c r="AK4501" s="381"/>
      <c r="AL4501" s="381"/>
      <c r="AM4501" s="381"/>
    </row>
    <row r="4502" spans="1:39" x14ac:dyDescent="0.35">
      <c r="A4502" s="379"/>
      <c r="B4502" s="379"/>
      <c r="C4502" s="379"/>
      <c r="D4502" s="379"/>
      <c r="E4502" s="379"/>
      <c r="F4502" s="379"/>
      <c r="G4502" s="379"/>
      <c r="H4502" s="379"/>
      <c r="I4502" s="379"/>
      <c r="J4502" s="379"/>
      <c r="K4502" s="379"/>
      <c r="L4502" s="379"/>
      <c r="M4502" s="379"/>
      <c r="N4502" s="379"/>
      <c r="O4502" s="379"/>
      <c r="P4502" s="379"/>
      <c r="Q4502" s="379"/>
      <c r="R4502" s="379"/>
      <c r="S4502" s="379"/>
      <c r="T4502" s="379"/>
      <c r="U4502" s="379"/>
      <c r="V4502" s="379"/>
      <c r="W4502" s="379"/>
      <c r="X4502" s="379"/>
      <c r="Y4502" s="379"/>
      <c r="Z4502" s="379"/>
      <c r="AA4502" s="380"/>
      <c r="AB4502" s="379"/>
      <c r="AC4502" s="379"/>
      <c r="AD4502" s="379"/>
      <c r="AE4502" s="381"/>
      <c r="AF4502" s="105"/>
      <c r="AG4502" s="381"/>
      <c r="AH4502" s="381"/>
      <c r="AI4502" s="381"/>
      <c r="AJ4502" s="381"/>
      <c r="AK4502" s="381"/>
      <c r="AL4502" s="381"/>
      <c r="AM4502" s="381"/>
    </row>
    <row r="4503" spans="1:39" x14ac:dyDescent="0.35">
      <c r="A4503" s="379"/>
      <c r="B4503" s="379"/>
      <c r="C4503" s="379"/>
      <c r="D4503" s="379"/>
      <c r="E4503" s="379"/>
      <c r="F4503" s="379"/>
      <c r="G4503" s="379"/>
      <c r="H4503" s="379"/>
      <c r="I4503" s="379"/>
      <c r="J4503" s="379"/>
      <c r="K4503" s="379"/>
      <c r="L4503" s="379"/>
      <c r="M4503" s="379"/>
      <c r="N4503" s="379"/>
      <c r="O4503" s="379"/>
      <c r="P4503" s="379"/>
      <c r="Q4503" s="379"/>
      <c r="R4503" s="379"/>
      <c r="S4503" s="379"/>
      <c r="T4503" s="379"/>
      <c r="U4503" s="379"/>
      <c r="V4503" s="379"/>
      <c r="W4503" s="379"/>
      <c r="X4503" s="379"/>
      <c r="Y4503" s="379"/>
      <c r="Z4503" s="379"/>
      <c r="AA4503" s="380"/>
      <c r="AB4503" s="379"/>
      <c r="AC4503" s="379"/>
      <c r="AD4503" s="379"/>
      <c r="AE4503" s="381"/>
      <c r="AF4503" s="105"/>
      <c r="AG4503" s="381"/>
      <c r="AH4503" s="381"/>
      <c r="AI4503" s="381"/>
      <c r="AJ4503" s="381"/>
      <c r="AK4503" s="381"/>
      <c r="AL4503" s="381"/>
      <c r="AM4503" s="381"/>
    </row>
    <row r="4504" spans="1:39" x14ac:dyDescent="0.35">
      <c r="A4504" s="379"/>
      <c r="B4504" s="379"/>
      <c r="C4504" s="379"/>
      <c r="D4504" s="379"/>
      <c r="E4504" s="379"/>
      <c r="F4504" s="379"/>
      <c r="G4504" s="379"/>
      <c r="H4504" s="379"/>
      <c r="I4504" s="379"/>
      <c r="J4504" s="379"/>
      <c r="K4504" s="379"/>
      <c r="L4504" s="379"/>
      <c r="M4504" s="379"/>
      <c r="N4504" s="379"/>
      <c r="O4504" s="379"/>
      <c r="P4504" s="379"/>
      <c r="Q4504" s="379"/>
      <c r="R4504" s="379"/>
      <c r="S4504" s="379"/>
      <c r="T4504" s="379"/>
      <c r="U4504" s="379"/>
      <c r="V4504" s="379"/>
      <c r="W4504" s="379"/>
      <c r="X4504" s="379"/>
      <c r="Y4504" s="379"/>
      <c r="Z4504" s="379"/>
      <c r="AA4504" s="380"/>
      <c r="AB4504" s="379"/>
      <c r="AC4504" s="379"/>
      <c r="AD4504" s="379"/>
      <c r="AE4504" s="381"/>
      <c r="AF4504" s="105"/>
      <c r="AG4504" s="381"/>
      <c r="AH4504" s="381"/>
      <c r="AI4504" s="381"/>
      <c r="AJ4504" s="381"/>
      <c r="AK4504" s="381"/>
      <c r="AL4504" s="381"/>
      <c r="AM4504" s="381"/>
    </row>
    <row r="4505" spans="1:39" x14ac:dyDescent="0.35">
      <c r="A4505" s="379"/>
      <c r="B4505" s="379"/>
      <c r="C4505" s="379"/>
      <c r="D4505" s="379"/>
      <c r="E4505" s="379"/>
      <c r="F4505" s="379"/>
      <c r="G4505" s="379"/>
      <c r="H4505" s="379"/>
      <c r="I4505" s="379"/>
      <c r="J4505" s="379"/>
      <c r="K4505" s="379"/>
      <c r="L4505" s="379"/>
      <c r="M4505" s="379"/>
      <c r="N4505" s="379"/>
      <c r="O4505" s="379"/>
      <c r="P4505" s="379"/>
      <c r="Q4505" s="379"/>
      <c r="R4505" s="379"/>
      <c r="S4505" s="379"/>
      <c r="T4505" s="379"/>
      <c r="U4505" s="379"/>
      <c r="V4505" s="379"/>
      <c r="W4505" s="379"/>
      <c r="X4505" s="379"/>
      <c r="Y4505" s="379"/>
      <c r="Z4505" s="379"/>
      <c r="AA4505" s="380"/>
      <c r="AB4505" s="379"/>
      <c r="AC4505" s="379"/>
      <c r="AD4505" s="379"/>
      <c r="AE4505" s="381"/>
      <c r="AF4505" s="105"/>
      <c r="AG4505" s="381"/>
      <c r="AH4505" s="381"/>
      <c r="AI4505" s="381"/>
      <c r="AJ4505" s="381"/>
      <c r="AK4505" s="381"/>
      <c r="AL4505" s="381"/>
      <c r="AM4505" s="381"/>
    </row>
    <row r="4506" spans="1:39" x14ac:dyDescent="0.35">
      <c r="A4506" s="379"/>
      <c r="B4506" s="379"/>
      <c r="C4506" s="379"/>
      <c r="D4506" s="379"/>
      <c r="E4506" s="379"/>
      <c r="F4506" s="379"/>
      <c r="G4506" s="379"/>
      <c r="H4506" s="379"/>
      <c r="I4506" s="379"/>
      <c r="J4506" s="379"/>
      <c r="K4506" s="379"/>
      <c r="L4506" s="379"/>
      <c r="M4506" s="379"/>
      <c r="N4506" s="379"/>
      <c r="O4506" s="379"/>
      <c r="P4506" s="379"/>
      <c r="Q4506" s="379"/>
      <c r="R4506" s="379"/>
      <c r="S4506" s="379"/>
      <c r="T4506" s="379"/>
      <c r="U4506" s="379"/>
      <c r="V4506" s="379"/>
      <c r="W4506" s="379"/>
      <c r="X4506" s="379"/>
      <c r="Y4506" s="379"/>
      <c r="Z4506" s="379"/>
      <c r="AA4506" s="380"/>
      <c r="AB4506" s="379"/>
      <c r="AC4506" s="379"/>
      <c r="AD4506" s="379"/>
      <c r="AE4506" s="381"/>
      <c r="AF4506" s="105"/>
      <c r="AG4506" s="381"/>
      <c r="AH4506" s="381"/>
      <c r="AI4506" s="381"/>
      <c r="AJ4506" s="381"/>
      <c r="AK4506" s="381"/>
      <c r="AL4506" s="381"/>
      <c r="AM4506" s="381"/>
    </row>
    <row r="4507" spans="1:39" x14ac:dyDescent="0.35">
      <c r="A4507" s="379"/>
      <c r="B4507" s="379"/>
      <c r="C4507" s="379"/>
      <c r="D4507" s="379"/>
      <c r="E4507" s="379"/>
      <c r="F4507" s="379"/>
      <c r="G4507" s="379"/>
      <c r="H4507" s="379"/>
      <c r="I4507" s="379"/>
      <c r="J4507" s="379"/>
      <c r="K4507" s="379"/>
      <c r="L4507" s="379"/>
      <c r="M4507" s="379"/>
      <c r="N4507" s="379"/>
      <c r="O4507" s="379"/>
      <c r="P4507" s="379"/>
      <c r="Q4507" s="379"/>
      <c r="R4507" s="379"/>
      <c r="S4507" s="379"/>
      <c r="T4507" s="379"/>
      <c r="U4507" s="379"/>
      <c r="V4507" s="379"/>
      <c r="W4507" s="379"/>
      <c r="X4507" s="379"/>
      <c r="Y4507" s="379"/>
      <c r="Z4507" s="379"/>
      <c r="AA4507" s="380"/>
      <c r="AB4507" s="379"/>
      <c r="AC4507" s="379"/>
      <c r="AD4507" s="379"/>
      <c r="AE4507" s="381"/>
      <c r="AF4507" s="105"/>
      <c r="AG4507" s="381"/>
      <c r="AH4507" s="381"/>
      <c r="AI4507" s="381"/>
      <c r="AJ4507" s="381"/>
      <c r="AK4507" s="381"/>
      <c r="AL4507" s="381"/>
      <c r="AM4507" s="381"/>
    </row>
    <row r="4508" spans="1:39" x14ac:dyDescent="0.35">
      <c r="A4508" s="379"/>
      <c r="B4508" s="379"/>
      <c r="C4508" s="379"/>
      <c r="D4508" s="379"/>
      <c r="E4508" s="379"/>
      <c r="F4508" s="379"/>
      <c r="G4508" s="379"/>
      <c r="H4508" s="379"/>
      <c r="I4508" s="379"/>
      <c r="J4508" s="379"/>
      <c r="K4508" s="379"/>
      <c r="L4508" s="379"/>
      <c r="M4508" s="379"/>
      <c r="N4508" s="379"/>
      <c r="O4508" s="379"/>
      <c r="P4508" s="379"/>
      <c r="Q4508" s="379"/>
      <c r="R4508" s="379"/>
      <c r="S4508" s="379"/>
      <c r="T4508" s="379"/>
      <c r="U4508" s="379"/>
      <c r="V4508" s="379"/>
      <c r="W4508" s="379"/>
      <c r="X4508" s="379"/>
      <c r="Y4508" s="379"/>
      <c r="Z4508" s="379"/>
      <c r="AA4508" s="380"/>
      <c r="AB4508" s="379"/>
      <c r="AC4508" s="379"/>
      <c r="AD4508" s="379"/>
      <c r="AE4508" s="381"/>
      <c r="AF4508" s="105"/>
      <c r="AG4508" s="381"/>
      <c r="AH4508" s="381"/>
      <c r="AI4508" s="381"/>
      <c r="AJ4508" s="381"/>
      <c r="AK4508" s="381"/>
      <c r="AL4508" s="381"/>
      <c r="AM4508" s="381"/>
    </row>
    <row r="4509" spans="1:39" x14ac:dyDescent="0.35">
      <c r="A4509" s="379"/>
      <c r="B4509" s="379"/>
      <c r="C4509" s="379"/>
      <c r="D4509" s="379"/>
      <c r="E4509" s="379"/>
      <c r="F4509" s="379"/>
      <c r="G4509" s="379"/>
      <c r="H4509" s="379"/>
      <c r="I4509" s="379"/>
      <c r="J4509" s="379"/>
      <c r="K4509" s="379"/>
      <c r="L4509" s="379"/>
      <c r="M4509" s="379"/>
      <c r="N4509" s="379"/>
      <c r="O4509" s="379"/>
      <c r="P4509" s="379"/>
      <c r="Q4509" s="379"/>
      <c r="R4509" s="379"/>
      <c r="S4509" s="379"/>
      <c r="T4509" s="379"/>
      <c r="U4509" s="379"/>
      <c r="V4509" s="379"/>
      <c r="W4509" s="379"/>
      <c r="X4509" s="379"/>
      <c r="Y4509" s="379"/>
      <c r="Z4509" s="379"/>
      <c r="AA4509" s="380"/>
      <c r="AB4509" s="379"/>
      <c r="AC4509" s="379"/>
      <c r="AD4509" s="379"/>
      <c r="AE4509" s="381"/>
      <c r="AF4509" s="105"/>
      <c r="AG4509" s="381"/>
      <c r="AH4509" s="381"/>
      <c r="AI4509" s="381"/>
      <c r="AJ4509" s="381"/>
      <c r="AK4509" s="381"/>
      <c r="AL4509" s="381"/>
      <c r="AM4509" s="381"/>
    </row>
    <row r="4510" spans="1:39" x14ac:dyDescent="0.35">
      <c r="A4510" s="379"/>
      <c r="B4510" s="379"/>
      <c r="C4510" s="379"/>
      <c r="D4510" s="379"/>
      <c r="E4510" s="379"/>
      <c r="F4510" s="379"/>
      <c r="G4510" s="379"/>
      <c r="H4510" s="379"/>
      <c r="I4510" s="379"/>
      <c r="J4510" s="379"/>
      <c r="K4510" s="379"/>
      <c r="L4510" s="379"/>
      <c r="M4510" s="379"/>
      <c r="N4510" s="379"/>
      <c r="O4510" s="379"/>
      <c r="P4510" s="379"/>
      <c r="Q4510" s="379"/>
      <c r="R4510" s="379"/>
      <c r="S4510" s="379"/>
      <c r="T4510" s="379"/>
      <c r="U4510" s="379"/>
      <c r="V4510" s="379"/>
      <c r="W4510" s="379"/>
      <c r="X4510" s="379"/>
      <c r="Y4510" s="379"/>
      <c r="Z4510" s="379"/>
      <c r="AA4510" s="380"/>
      <c r="AB4510" s="379"/>
      <c r="AC4510" s="379"/>
      <c r="AD4510" s="379"/>
      <c r="AE4510" s="381"/>
      <c r="AF4510" s="105"/>
      <c r="AG4510" s="381"/>
      <c r="AH4510" s="381"/>
      <c r="AI4510" s="381"/>
      <c r="AJ4510" s="381"/>
      <c r="AK4510" s="381"/>
      <c r="AL4510" s="381"/>
      <c r="AM4510" s="381"/>
    </row>
    <row r="4511" spans="1:39" x14ac:dyDescent="0.35">
      <c r="A4511" s="379"/>
      <c r="B4511" s="379"/>
      <c r="C4511" s="379"/>
      <c r="D4511" s="379"/>
      <c r="E4511" s="379"/>
      <c r="F4511" s="379"/>
      <c r="G4511" s="379"/>
      <c r="H4511" s="379"/>
      <c r="I4511" s="379"/>
      <c r="J4511" s="379"/>
      <c r="K4511" s="379"/>
      <c r="L4511" s="379"/>
      <c r="M4511" s="379"/>
      <c r="N4511" s="379"/>
      <c r="O4511" s="379"/>
      <c r="P4511" s="379"/>
      <c r="Q4511" s="379"/>
      <c r="R4511" s="379"/>
      <c r="S4511" s="379"/>
      <c r="T4511" s="379"/>
      <c r="U4511" s="379"/>
      <c r="V4511" s="379"/>
      <c r="W4511" s="379"/>
      <c r="X4511" s="379"/>
      <c r="Y4511" s="379"/>
      <c r="Z4511" s="379"/>
      <c r="AA4511" s="380"/>
      <c r="AB4511" s="379"/>
      <c r="AC4511" s="379"/>
      <c r="AD4511" s="379"/>
      <c r="AE4511" s="381"/>
      <c r="AF4511" s="105"/>
      <c r="AG4511" s="381"/>
      <c r="AH4511" s="381"/>
      <c r="AI4511" s="381"/>
      <c r="AJ4511" s="381"/>
      <c r="AK4511" s="381"/>
      <c r="AL4511" s="381"/>
      <c r="AM4511" s="381"/>
    </row>
    <row r="4512" spans="1:39" x14ac:dyDescent="0.35">
      <c r="A4512" s="379"/>
      <c r="B4512" s="379"/>
      <c r="C4512" s="379"/>
      <c r="D4512" s="379"/>
      <c r="E4512" s="379"/>
      <c r="F4512" s="379"/>
      <c r="G4512" s="379"/>
      <c r="H4512" s="379"/>
      <c r="I4512" s="379"/>
      <c r="J4512" s="379"/>
      <c r="K4512" s="379"/>
      <c r="L4512" s="379"/>
      <c r="M4512" s="379"/>
      <c r="N4512" s="379"/>
      <c r="O4512" s="379"/>
      <c r="P4512" s="379"/>
      <c r="Q4512" s="379"/>
      <c r="R4512" s="379"/>
      <c r="S4512" s="379"/>
      <c r="T4512" s="379"/>
      <c r="U4512" s="379"/>
      <c r="V4512" s="379"/>
      <c r="W4512" s="379"/>
      <c r="X4512" s="379"/>
      <c r="Y4512" s="379"/>
      <c r="Z4512" s="379"/>
      <c r="AA4512" s="380"/>
      <c r="AB4512" s="379"/>
      <c r="AC4512" s="379"/>
      <c r="AD4512" s="379"/>
      <c r="AE4512" s="381"/>
      <c r="AF4512" s="105"/>
      <c r="AG4512" s="381"/>
      <c r="AH4512" s="381"/>
      <c r="AI4512" s="381"/>
      <c r="AJ4512" s="381"/>
      <c r="AK4512" s="381"/>
      <c r="AL4512" s="381"/>
      <c r="AM4512" s="381"/>
    </row>
    <row r="4513" spans="1:39" x14ac:dyDescent="0.35">
      <c r="A4513" s="379"/>
      <c r="B4513" s="379"/>
      <c r="C4513" s="379"/>
      <c r="D4513" s="379"/>
      <c r="E4513" s="379"/>
      <c r="F4513" s="379"/>
      <c r="G4513" s="379"/>
      <c r="H4513" s="379"/>
      <c r="I4513" s="379"/>
      <c r="J4513" s="379"/>
      <c r="K4513" s="379"/>
      <c r="L4513" s="379"/>
      <c r="M4513" s="379"/>
      <c r="N4513" s="379"/>
      <c r="O4513" s="379"/>
      <c r="P4513" s="379"/>
      <c r="Q4513" s="379"/>
      <c r="R4513" s="379"/>
      <c r="S4513" s="379"/>
      <c r="T4513" s="379"/>
      <c r="U4513" s="379"/>
      <c r="V4513" s="379"/>
      <c r="W4513" s="379"/>
      <c r="X4513" s="379"/>
      <c r="Y4513" s="379"/>
      <c r="Z4513" s="379"/>
      <c r="AA4513" s="380"/>
      <c r="AB4513" s="379"/>
      <c r="AC4513" s="379"/>
      <c r="AD4513" s="379"/>
      <c r="AE4513" s="381"/>
      <c r="AF4513" s="105"/>
      <c r="AG4513" s="381"/>
      <c r="AH4513" s="381"/>
      <c r="AI4513" s="381"/>
      <c r="AJ4513" s="381"/>
      <c r="AK4513" s="381"/>
      <c r="AL4513" s="381"/>
      <c r="AM4513" s="381"/>
    </row>
    <row r="4514" spans="1:39" x14ac:dyDescent="0.35">
      <c r="A4514" s="379"/>
      <c r="B4514" s="379"/>
      <c r="C4514" s="379"/>
      <c r="D4514" s="379"/>
      <c r="E4514" s="379"/>
      <c r="F4514" s="379"/>
      <c r="G4514" s="379"/>
      <c r="H4514" s="379"/>
      <c r="I4514" s="379"/>
      <c r="J4514" s="379"/>
      <c r="K4514" s="379"/>
      <c r="L4514" s="379"/>
      <c r="M4514" s="379"/>
      <c r="N4514" s="379"/>
      <c r="O4514" s="379"/>
      <c r="P4514" s="379"/>
      <c r="Q4514" s="379"/>
      <c r="R4514" s="379"/>
      <c r="S4514" s="379"/>
      <c r="T4514" s="379"/>
      <c r="U4514" s="379"/>
      <c r="V4514" s="379"/>
      <c r="W4514" s="379"/>
      <c r="X4514" s="379"/>
      <c r="Y4514" s="379"/>
      <c r="Z4514" s="379"/>
      <c r="AA4514" s="380"/>
      <c r="AB4514" s="379"/>
      <c r="AC4514" s="379"/>
      <c r="AD4514" s="379"/>
      <c r="AE4514" s="381"/>
      <c r="AF4514" s="105"/>
      <c r="AG4514" s="381"/>
      <c r="AH4514" s="381"/>
      <c r="AI4514" s="381"/>
      <c r="AJ4514" s="381"/>
      <c r="AK4514" s="381"/>
      <c r="AL4514" s="381"/>
      <c r="AM4514" s="381"/>
    </row>
    <row r="4515" spans="1:39" x14ac:dyDescent="0.35">
      <c r="A4515" s="379"/>
      <c r="B4515" s="379"/>
      <c r="C4515" s="379"/>
      <c r="D4515" s="379"/>
      <c r="E4515" s="379"/>
      <c r="F4515" s="379"/>
      <c r="G4515" s="379"/>
      <c r="H4515" s="379"/>
      <c r="I4515" s="379"/>
      <c r="J4515" s="379"/>
      <c r="K4515" s="379"/>
      <c r="L4515" s="379"/>
      <c r="M4515" s="379"/>
      <c r="N4515" s="379"/>
      <c r="O4515" s="379"/>
      <c r="P4515" s="379"/>
      <c r="Q4515" s="379"/>
      <c r="R4515" s="379"/>
      <c r="S4515" s="379"/>
      <c r="T4515" s="379"/>
      <c r="U4515" s="379"/>
      <c r="V4515" s="379"/>
      <c r="W4515" s="379"/>
      <c r="X4515" s="379"/>
      <c r="Y4515" s="379"/>
      <c r="Z4515" s="379"/>
      <c r="AA4515" s="380"/>
      <c r="AB4515" s="379"/>
      <c r="AC4515" s="379"/>
      <c r="AD4515" s="379"/>
      <c r="AE4515" s="381"/>
      <c r="AF4515" s="105"/>
      <c r="AG4515" s="381"/>
      <c r="AH4515" s="381"/>
      <c r="AI4515" s="381"/>
      <c r="AJ4515" s="381"/>
      <c r="AK4515" s="381"/>
      <c r="AL4515" s="381"/>
      <c r="AM4515" s="381"/>
    </row>
    <row r="4516" spans="1:39" x14ac:dyDescent="0.35">
      <c r="A4516" s="379"/>
      <c r="B4516" s="379"/>
      <c r="C4516" s="379"/>
      <c r="D4516" s="379"/>
      <c r="E4516" s="379"/>
      <c r="F4516" s="379"/>
      <c r="G4516" s="379"/>
      <c r="H4516" s="379"/>
      <c r="I4516" s="379"/>
      <c r="J4516" s="379"/>
      <c r="K4516" s="379"/>
      <c r="L4516" s="379"/>
      <c r="M4516" s="379"/>
      <c r="N4516" s="379"/>
      <c r="O4516" s="379"/>
      <c r="P4516" s="379"/>
      <c r="Q4516" s="379"/>
      <c r="R4516" s="379"/>
      <c r="S4516" s="379"/>
      <c r="T4516" s="379"/>
      <c r="U4516" s="379"/>
      <c r="V4516" s="379"/>
      <c r="W4516" s="379"/>
      <c r="X4516" s="379"/>
      <c r="Y4516" s="379"/>
      <c r="Z4516" s="379"/>
      <c r="AA4516" s="380"/>
      <c r="AB4516" s="379"/>
      <c r="AC4516" s="379"/>
      <c r="AD4516" s="379"/>
      <c r="AE4516" s="381"/>
      <c r="AF4516" s="105"/>
      <c r="AG4516" s="381"/>
      <c r="AH4516" s="381"/>
      <c r="AI4516" s="381"/>
      <c r="AJ4516" s="381"/>
      <c r="AK4516" s="381"/>
      <c r="AL4516" s="381"/>
      <c r="AM4516" s="381"/>
    </row>
    <row r="4517" spans="1:39" x14ac:dyDescent="0.35">
      <c r="A4517" s="379"/>
      <c r="B4517" s="379"/>
      <c r="C4517" s="379"/>
      <c r="D4517" s="379"/>
      <c r="E4517" s="379"/>
      <c r="F4517" s="379"/>
      <c r="G4517" s="379"/>
      <c r="H4517" s="379"/>
      <c r="I4517" s="379"/>
      <c r="J4517" s="379"/>
      <c r="K4517" s="379"/>
      <c r="L4517" s="379"/>
      <c r="M4517" s="379"/>
      <c r="N4517" s="379"/>
      <c r="O4517" s="379"/>
      <c r="P4517" s="379"/>
      <c r="Q4517" s="379"/>
      <c r="R4517" s="379"/>
      <c r="S4517" s="379"/>
      <c r="T4517" s="379"/>
      <c r="U4517" s="379"/>
      <c r="V4517" s="379"/>
      <c r="W4517" s="379"/>
      <c r="X4517" s="379"/>
      <c r="Y4517" s="379"/>
      <c r="Z4517" s="379"/>
      <c r="AA4517" s="380"/>
      <c r="AB4517" s="379"/>
      <c r="AC4517" s="379"/>
      <c r="AD4517" s="379"/>
      <c r="AE4517" s="381"/>
      <c r="AF4517" s="105"/>
      <c r="AG4517" s="381"/>
      <c r="AH4517" s="381"/>
      <c r="AI4517" s="381"/>
      <c r="AJ4517" s="381"/>
      <c r="AK4517" s="381"/>
      <c r="AL4517" s="381"/>
      <c r="AM4517" s="381"/>
    </row>
    <row r="4518" spans="1:39" x14ac:dyDescent="0.35">
      <c r="A4518" s="379"/>
      <c r="B4518" s="379"/>
      <c r="C4518" s="379"/>
      <c r="D4518" s="379"/>
      <c r="E4518" s="379"/>
      <c r="F4518" s="379"/>
      <c r="G4518" s="379"/>
      <c r="H4518" s="379"/>
      <c r="I4518" s="379"/>
      <c r="J4518" s="379"/>
      <c r="K4518" s="379"/>
      <c r="L4518" s="379"/>
      <c r="M4518" s="379"/>
      <c r="N4518" s="379"/>
      <c r="O4518" s="379"/>
      <c r="P4518" s="379"/>
      <c r="Q4518" s="379"/>
      <c r="R4518" s="379"/>
      <c r="S4518" s="379"/>
      <c r="T4518" s="379"/>
      <c r="U4518" s="379"/>
      <c r="V4518" s="379"/>
      <c r="W4518" s="379"/>
      <c r="X4518" s="379"/>
      <c r="Y4518" s="379"/>
      <c r="Z4518" s="379"/>
      <c r="AA4518" s="380"/>
      <c r="AB4518" s="379"/>
      <c r="AC4518" s="379"/>
      <c r="AD4518" s="379"/>
      <c r="AE4518" s="381"/>
      <c r="AF4518" s="105"/>
      <c r="AG4518" s="381"/>
      <c r="AH4518" s="381"/>
      <c r="AI4518" s="381"/>
      <c r="AJ4518" s="381"/>
      <c r="AK4518" s="381"/>
      <c r="AL4518" s="381"/>
      <c r="AM4518" s="381"/>
    </row>
    <row r="4519" spans="1:39" x14ac:dyDescent="0.35">
      <c r="A4519" s="379"/>
      <c r="B4519" s="379"/>
      <c r="C4519" s="379"/>
      <c r="D4519" s="379"/>
      <c r="E4519" s="379"/>
      <c r="F4519" s="379"/>
      <c r="G4519" s="379"/>
      <c r="H4519" s="379"/>
      <c r="I4519" s="379"/>
      <c r="J4519" s="379"/>
      <c r="K4519" s="379"/>
      <c r="L4519" s="379"/>
      <c r="M4519" s="379"/>
      <c r="N4519" s="379"/>
      <c r="O4519" s="379"/>
      <c r="P4519" s="379"/>
      <c r="Q4519" s="379"/>
      <c r="R4519" s="379"/>
      <c r="S4519" s="379"/>
      <c r="T4519" s="379"/>
      <c r="U4519" s="379"/>
      <c r="V4519" s="379"/>
      <c r="W4519" s="379"/>
      <c r="X4519" s="379"/>
      <c r="Y4519" s="379"/>
      <c r="Z4519" s="379"/>
      <c r="AA4519" s="380"/>
      <c r="AB4519" s="379"/>
      <c r="AC4519" s="379"/>
      <c r="AD4519" s="379"/>
      <c r="AE4519" s="381"/>
      <c r="AF4519" s="105"/>
      <c r="AG4519" s="381"/>
      <c r="AH4519" s="381"/>
      <c r="AI4519" s="381"/>
      <c r="AJ4519" s="381"/>
      <c r="AK4519" s="381"/>
      <c r="AL4519" s="381"/>
      <c r="AM4519" s="381"/>
    </row>
    <row r="4520" spans="1:39" x14ac:dyDescent="0.35">
      <c r="A4520" s="379"/>
      <c r="B4520" s="379"/>
      <c r="C4520" s="379"/>
      <c r="D4520" s="379"/>
      <c r="E4520" s="379"/>
      <c r="F4520" s="379"/>
      <c r="G4520" s="379"/>
      <c r="H4520" s="379"/>
      <c r="I4520" s="379"/>
      <c r="J4520" s="379"/>
      <c r="K4520" s="379"/>
      <c r="L4520" s="379"/>
      <c r="M4520" s="379"/>
      <c r="N4520" s="379"/>
      <c r="O4520" s="379"/>
      <c r="P4520" s="379"/>
      <c r="Q4520" s="379"/>
      <c r="R4520" s="379"/>
      <c r="S4520" s="379"/>
      <c r="T4520" s="379"/>
      <c r="U4520" s="379"/>
      <c r="V4520" s="379"/>
      <c r="W4520" s="379"/>
      <c r="X4520" s="379"/>
      <c r="Y4520" s="379"/>
      <c r="Z4520" s="379"/>
      <c r="AA4520" s="380"/>
      <c r="AB4520" s="379"/>
      <c r="AC4520" s="379"/>
      <c r="AD4520" s="379"/>
      <c r="AE4520" s="381"/>
      <c r="AF4520" s="105"/>
      <c r="AG4520" s="381"/>
      <c r="AH4520" s="381"/>
      <c r="AI4520" s="381"/>
      <c r="AJ4520" s="381"/>
      <c r="AK4520" s="381"/>
      <c r="AL4520" s="381"/>
      <c r="AM4520" s="381"/>
    </row>
    <row r="4521" spans="1:39" x14ac:dyDescent="0.35">
      <c r="A4521" s="379"/>
      <c r="B4521" s="379"/>
      <c r="C4521" s="379"/>
      <c r="D4521" s="379"/>
      <c r="E4521" s="379"/>
      <c r="F4521" s="379"/>
      <c r="G4521" s="379"/>
      <c r="H4521" s="379"/>
      <c r="I4521" s="379"/>
      <c r="J4521" s="379"/>
      <c r="K4521" s="379"/>
      <c r="L4521" s="379"/>
      <c r="M4521" s="379"/>
      <c r="N4521" s="379"/>
      <c r="O4521" s="379"/>
      <c r="P4521" s="379"/>
      <c r="Q4521" s="379"/>
      <c r="R4521" s="379"/>
      <c r="S4521" s="379"/>
      <c r="T4521" s="379"/>
      <c r="U4521" s="379"/>
      <c r="V4521" s="379"/>
      <c r="W4521" s="379"/>
      <c r="X4521" s="379"/>
      <c r="Y4521" s="379"/>
      <c r="Z4521" s="379"/>
      <c r="AA4521" s="380"/>
      <c r="AB4521" s="379"/>
      <c r="AC4521" s="379"/>
      <c r="AD4521" s="379"/>
      <c r="AE4521" s="381"/>
      <c r="AF4521" s="105"/>
      <c r="AG4521" s="381"/>
      <c r="AH4521" s="381"/>
      <c r="AI4521" s="381"/>
      <c r="AJ4521" s="381"/>
      <c r="AK4521" s="381"/>
      <c r="AL4521" s="381"/>
      <c r="AM4521" s="381"/>
    </row>
    <row r="4522" spans="1:39" x14ac:dyDescent="0.35">
      <c r="A4522" s="379"/>
      <c r="B4522" s="379"/>
      <c r="C4522" s="379"/>
      <c r="D4522" s="379"/>
      <c r="E4522" s="379"/>
      <c r="F4522" s="379"/>
      <c r="G4522" s="379"/>
      <c r="H4522" s="379"/>
      <c r="I4522" s="379"/>
      <c r="J4522" s="379"/>
      <c r="K4522" s="379"/>
      <c r="L4522" s="379"/>
      <c r="M4522" s="379"/>
      <c r="N4522" s="379"/>
      <c r="O4522" s="379"/>
      <c r="P4522" s="379"/>
      <c r="Q4522" s="379"/>
      <c r="R4522" s="379"/>
      <c r="S4522" s="379"/>
      <c r="T4522" s="379"/>
      <c r="U4522" s="379"/>
      <c r="V4522" s="379"/>
      <c r="W4522" s="379"/>
      <c r="X4522" s="379"/>
      <c r="Y4522" s="379"/>
      <c r="Z4522" s="379"/>
      <c r="AA4522" s="380"/>
      <c r="AB4522" s="379"/>
      <c r="AC4522" s="379"/>
      <c r="AD4522" s="379"/>
      <c r="AE4522" s="381"/>
      <c r="AF4522" s="105"/>
      <c r="AG4522" s="381"/>
      <c r="AH4522" s="381"/>
      <c r="AI4522" s="381"/>
      <c r="AJ4522" s="381"/>
      <c r="AK4522" s="381"/>
      <c r="AL4522" s="381"/>
      <c r="AM4522" s="381"/>
    </row>
    <row r="4523" spans="1:39" x14ac:dyDescent="0.35">
      <c r="A4523" s="379"/>
      <c r="B4523" s="379"/>
      <c r="C4523" s="379"/>
      <c r="D4523" s="379"/>
      <c r="E4523" s="379"/>
      <c r="F4523" s="379"/>
      <c r="G4523" s="379"/>
      <c r="H4523" s="379"/>
      <c r="I4523" s="379"/>
      <c r="J4523" s="379"/>
      <c r="K4523" s="379"/>
      <c r="L4523" s="379"/>
      <c r="M4523" s="379"/>
      <c r="N4523" s="379"/>
      <c r="O4523" s="379"/>
      <c r="P4523" s="379"/>
      <c r="Q4523" s="379"/>
      <c r="R4523" s="379"/>
      <c r="S4523" s="379"/>
      <c r="T4523" s="379"/>
      <c r="U4523" s="379"/>
      <c r="V4523" s="379"/>
      <c r="W4523" s="379"/>
      <c r="X4523" s="379"/>
      <c r="Y4523" s="379"/>
      <c r="Z4523" s="379"/>
      <c r="AA4523" s="380"/>
      <c r="AB4523" s="379"/>
      <c r="AC4523" s="379"/>
      <c r="AD4523" s="379"/>
      <c r="AE4523" s="381"/>
      <c r="AF4523" s="105"/>
      <c r="AG4523" s="381"/>
      <c r="AH4523" s="381"/>
      <c r="AI4523" s="381"/>
      <c r="AJ4523" s="381"/>
      <c r="AK4523" s="381"/>
      <c r="AL4523" s="381"/>
      <c r="AM4523" s="381"/>
    </row>
    <row r="4524" spans="1:39" x14ac:dyDescent="0.35">
      <c r="A4524" s="379"/>
      <c r="B4524" s="379"/>
      <c r="C4524" s="379"/>
      <c r="D4524" s="379"/>
      <c r="E4524" s="379"/>
      <c r="F4524" s="379"/>
      <c r="G4524" s="379"/>
      <c r="H4524" s="379"/>
      <c r="I4524" s="379"/>
      <c r="J4524" s="379"/>
      <c r="K4524" s="379"/>
      <c r="L4524" s="379"/>
      <c r="M4524" s="379"/>
      <c r="N4524" s="379"/>
      <c r="O4524" s="379"/>
      <c r="P4524" s="379"/>
      <c r="Q4524" s="379"/>
      <c r="R4524" s="379"/>
      <c r="S4524" s="379"/>
      <c r="T4524" s="379"/>
      <c r="U4524" s="379"/>
      <c r="V4524" s="379"/>
      <c r="W4524" s="379"/>
      <c r="X4524" s="379"/>
      <c r="Y4524" s="379"/>
      <c r="Z4524" s="379"/>
      <c r="AA4524" s="380"/>
      <c r="AB4524" s="379"/>
      <c r="AC4524" s="379"/>
      <c r="AD4524" s="379"/>
      <c r="AE4524" s="381"/>
      <c r="AF4524" s="105"/>
      <c r="AG4524" s="381"/>
      <c r="AH4524" s="381"/>
      <c r="AI4524" s="381"/>
      <c r="AJ4524" s="381"/>
      <c r="AK4524" s="381"/>
      <c r="AL4524" s="381"/>
      <c r="AM4524" s="381"/>
    </row>
    <row r="4525" spans="1:39" x14ac:dyDescent="0.35">
      <c r="A4525" s="379"/>
      <c r="B4525" s="379"/>
      <c r="C4525" s="379"/>
      <c r="D4525" s="379"/>
      <c r="E4525" s="379"/>
      <c r="F4525" s="379"/>
      <c r="G4525" s="379"/>
      <c r="H4525" s="379"/>
      <c r="I4525" s="379"/>
      <c r="J4525" s="379"/>
      <c r="K4525" s="379"/>
      <c r="L4525" s="379"/>
      <c r="M4525" s="379"/>
      <c r="N4525" s="379"/>
      <c r="O4525" s="379"/>
      <c r="P4525" s="379"/>
      <c r="Q4525" s="379"/>
      <c r="R4525" s="379"/>
      <c r="S4525" s="379"/>
      <c r="T4525" s="379"/>
      <c r="U4525" s="379"/>
      <c r="V4525" s="379"/>
      <c r="W4525" s="379"/>
      <c r="X4525" s="379"/>
      <c r="Y4525" s="379"/>
      <c r="Z4525" s="379"/>
      <c r="AA4525" s="380"/>
      <c r="AB4525" s="379"/>
      <c r="AC4525" s="379"/>
      <c r="AD4525" s="379"/>
      <c r="AE4525" s="381"/>
      <c r="AF4525" s="105"/>
      <c r="AG4525" s="381"/>
      <c r="AH4525" s="381"/>
      <c r="AI4525" s="381"/>
      <c r="AJ4525" s="381"/>
      <c r="AK4525" s="381"/>
      <c r="AL4525" s="381"/>
      <c r="AM4525" s="381"/>
    </row>
    <row r="4526" spans="1:39" x14ac:dyDescent="0.35">
      <c r="A4526" s="379"/>
      <c r="B4526" s="379"/>
      <c r="C4526" s="379"/>
      <c r="D4526" s="379"/>
      <c r="E4526" s="379"/>
      <c r="F4526" s="379"/>
      <c r="G4526" s="379"/>
      <c r="H4526" s="379"/>
      <c r="I4526" s="379"/>
      <c r="J4526" s="379"/>
      <c r="K4526" s="379"/>
      <c r="L4526" s="379"/>
      <c r="M4526" s="379"/>
      <c r="N4526" s="379"/>
      <c r="O4526" s="379"/>
      <c r="P4526" s="379"/>
      <c r="Q4526" s="379"/>
      <c r="R4526" s="379"/>
      <c r="S4526" s="379"/>
      <c r="T4526" s="379"/>
      <c r="U4526" s="379"/>
      <c r="V4526" s="379"/>
      <c r="W4526" s="379"/>
      <c r="X4526" s="379"/>
      <c r="Y4526" s="379"/>
      <c r="Z4526" s="379"/>
      <c r="AA4526" s="380"/>
      <c r="AB4526" s="379"/>
      <c r="AC4526" s="379"/>
      <c r="AD4526" s="379"/>
      <c r="AE4526" s="381"/>
      <c r="AF4526" s="105"/>
      <c r="AG4526" s="381"/>
      <c r="AH4526" s="381"/>
      <c r="AI4526" s="381"/>
      <c r="AJ4526" s="381"/>
      <c r="AK4526" s="381"/>
      <c r="AL4526" s="381"/>
      <c r="AM4526" s="381"/>
    </row>
    <row r="4527" spans="1:39" x14ac:dyDescent="0.35">
      <c r="A4527" s="379"/>
      <c r="B4527" s="379"/>
      <c r="C4527" s="379"/>
      <c r="D4527" s="379"/>
      <c r="E4527" s="379"/>
      <c r="F4527" s="379"/>
      <c r="G4527" s="379"/>
      <c r="H4527" s="379"/>
      <c r="I4527" s="379"/>
      <c r="J4527" s="379"/>
      <c r="K4527" s="379"/>
      <c r="L4527" s="379"/>
      <c r="M4527" s="379"/>
      <c r="N4527" s="379"/>
      <c r="O4527" s="379"/>
      <c r="P4527" s="379"/>
      <c r="Q4527" s="379"/>
      <c r="R4527" s="379"/>
      <c r="S4527" s="379"/>
      <c r="T4527" s="379"/>
      <c r="U4527" s="379"/>
      <c r="V4527" s="379"/>
      <c r="W4527" s="379"/>
      <c r="X4527" s="379"/>
      <c r="Y4527" s="379"/>
      <c r="Z4527" s="379"/>
      <c r="AA4527" s="380"/>
      <c r="AB4527" s="379"/>
      <c r="AC4527" s="379"/>
      <c r="AD4527" s="379"/>
      <c r="AE4527" s="381"/>
      <c r="AF4527" s="105"/>
      <c r="AG4527" s="381"/>
      <c r="AH4527" s="381"/>
      <c r="AI4527" s="381"/>
      <c r="AJ4527" s="381"/>
      <c r="AK4527" s="381"/>
      <c r="AL4527" s="381"/>
      <c r="AM4527" s="381"/>
    </row>
    <row r="4528" spans="1:39" x14ac:dyDescent="0.35">
      <c r="A4528" s="379"/>
      <c r="B4528" s="379"/>
      <c r="C4528" s="379"/>
      <c r="D4528" s="379"/>
      <c r="E4528" s="379"/>
      <c r="F4528" s="379"/>
      <c r="G4528" s="379"/>
      <c r="H4528" s="379"/>
      <c r="I4528" s="379"/>
      <c r="J4528" s="379"/>
      <c r="K4528" s="379"/>
      <c r="L4528" s="379"/>
      <c r="M4528" s="379"/>
      <c r="N4528" s="379"/>
      <c r="O4528" s="379"/>
      <c r="P4528" s="379"/>
      <c r="Q4528" s="379"/>
      <c r="R4528" s="379"/>
      <c r="S4528" s="379"/>
      <c r="T4528" s="379"/>
      <c r="U4528" s="379"/>
      <c r="V4528" s="379"/>
      <c r="W4528" s="379"/>
      <c r="X4528" s="379"/>
      <c r="Y4528" s="379"/>
      <c r="Z4528" s="379"/>
      <c r="AA4528" s="380"/>
      <c r="AB4528" s="379"/>
      <c r="AC4528" s="379"/>
      <c r="AD4528" s="379"/>
      <c r="AE4528" s="381"/>
      <c r="AF4528" s="105"/>
      <c r="AG4528" s="381"/>
      <c r="AH4528" s="381"/>
      <c r="AI4528" s="381"/>
      <c r="AJ4528" s="381"/>
      <c r="AK4528" s="381"/>
      <c r="AL4528" s="381"/>
      <c r="AM4528" s="381"/>
    </row>
    <row r="4529" spans="1:39" x14ac:dyDescent="0.35">
      <c r="A4529" s="379"/>
      <c r="B4529" s="379"/>
      <c r="C4529" s="379"/>
      <c r="D4529" s="379"/>
      <c r="E4529" s="379"/>
      <c r="F4529" s="379"/>
      <c r="G4529" s="379"/>
      <c r="H4529" s="379"/>
      <c r="I4529" s="379"/>
      <c r="J4529" s="379"/>
      <c r="K4529" s="379"/>
      <c r="L4529" s="379"/>
      <c r="M4529" s="379"/>
      <c r="N4529" s="379"/>
      <c r="O4529" s="379"/>
      <c r="P4529" s="379"/>
      <c r="Q4529" s="379"/>
      <c r="R4529" s="379"/>
      <c r="S4529" s="379"/>
      <c r="T4529" s="379"/>
      <c r="U4529" s="379"/>
      <c r="V4529" s="379"/>
      <c r="W4529" s="379"/>
      <c r="X4529" s="379"/>
      <c r="Y4529" s="379"/>
      <c r="Z4529" s="379"/>
      <c r="AA4529" s="380"/>
      <c r="AB4529" s="379"/>
      <c r="AC4529" s="379"/>
      <c r="AD4529" s="379"/>
      <c r="AE4529" s="381"/>
      <c r="AF4529" s="105"/>
      <c r="AG4529" s="381"/>
      <c r="AH4529" s="381"/>
      <c r="AI4529" s="381"/>
      <c r="AJ4529" s="381"/>
      <c r="AK4529" s="381"/>
      <c r="AL4529" s="381"/>
      <c r="AM4529" s="381"/>
    </row>
    <row r="4530" spans="1:39" x14ac:dyDescent="0.35">
      <c r="A4530" s="379"/>
      <c r="B4530" s="379"/>
      <c r="C4530" s="379"/>
      <c r="D4530" s="379"/>
      <c r="E4530" s="379"/>
      <c r="F4530" s="379"/>
      <c r="G4530" s="379"/>
      <c r="H4530" s="379"/>
      <c r="I4530" s="379"/>
      <c r="J4530" s="379"/>
      <c r="K4530" s="379"/>
      <c r="L4530" s="379"/>
      <c r="M4530" s="379"/>
      <c r="N4530" s="379"/>
      <c r="O4530" s="379"/>
      <c r="P4530" s="379"/>
      <c r="Q4530" s="379"/>
      <c r="R4530" s="379"/>
      <c r="S4530" s="379"/>
      <c r="T4530" s="379"/>
      <c r="U4530" s="379"/>
      <c r="V4530" s="379"/>
      <c r="W4530" s="379"/>
      <c r="X4530" s="379"/>
      <c r="Y4530" s="379"/>
      <c r="Z4530" s="379"/>
      <c r="AA4530" s="380"/>
      <c r="AB4530" s="379"/>
      <c r="AC4530" s="379"/>
      <c r="AD4530" s="379"/>
      <c r="AE4530" s="381"/>
      <c r="AF4530" s="105"/>
      <c r="AG4530" s="381"/>
      <c r="AH4530" s="381"/>
      <c r="AI4530" s="381"/>
      <c r="AJ4530" s="381"/>
      <c r="AK4530" s="381"/>
      <c r="AL4530" s="381"/>
      <c r="AM4530" s="381"/>
    </row>
    <row r="4531" spans="1:39" x14ac:dyDescent="0.35">
      <c r="A4531" s="379"/>
      <c r="B4531" s="379"/>
      <c r="C4531" s="379"/>
      <c r="D4531" s="379"/>
      <c r="E4531" s="379"/>
      <c r="F4531" s="379"/>
      <c r="G4531" s="379"/>
      <c r="H4531" s="379"/>
      <c r="I4531" s="379"/>
      <c r="J4531" s="379"/>
      <c r="K4531" s="379"/>
      <c r="L4531" s="379"/>
      <c r="M4531" s="379"/>
      <c r="N4531" s="379"/>
      <c r="O4531" s="379"/>
      <c r="P4531" s="379"/>
      <c r="Q4531" s="379"/>
      <c r="R4531" s="379"/>
      <c r="S4531" s="379"/>
      <c r="T4531" s="379"/>
      <c r="U4531" s="379"/>
      <c r="V4531" s="379"/>
      <c r="W4531" s="379"/>
      <c r="X4531" s="379"/>
      <c r="Y4531" s="379"/>
      <c r="Z4531" s="379"/>
      <c r="AA4531" s="380"/>
      <c r="AB4531" s="379"/>
      <c r="AC4531" s="379"/>
      <c r="AD4531" s="379"/>
      <c r="AE4531" s="381"/>
      <c r="AF4531" s="105"/>
      <c r="AG4531" s="381"/>
      <c r="AH4531" s="381"/>
      <c r="AI4531" s="381"/>
      <c r="AJ4531" s="381"/>
      <c r="AK4531" s="381"/>
      <c r="AL4531" s="381"/>
      <c r="AM4531" s="381"/>
    </row>
    <row r="4532" spans="1:39" x14ac:dyDescent="0.35">
      <c r="A4532" s="379"/>
      <c r="B4532" s="379"/>
      <c r="C4532" s="379"/>
      <c r="D4532" s="379"/>
      <c r="E4532" s="379"/>
      <c r="F4532" s="379"/>
      <c r="G4532" s="379"/>
      <c r="H4532" s="379"/>
      <c r="I4532" s="379"/>
      <c r="J4532" s="379"/>
      <c r="K4532" s="379"/>
      <c r="L4532" s="379"/>
      <c r="M4532" s="379"/>
      <c r="N4532" s="379"/>
      <c r="O4532" s="379"/>
      <c r="P4532" s="379"/>
      <c r="Q4532" s="379"/>
      <c r="R4532" s="379"/>
      <c r="S4532" s="379"/>
      <c r="T4532" s="379"/>
      <c r="U4532" s="379"/>
      <c r="V4532" s="379"/>
      <c r="W4532" s="379"/>
      <c r="X4532" s="379"/>
      <c r="Y4532" s="379"/>
      <c r="Z4532" s="379"/>
      <c r="AA4532" s="380"/>
      <c r="AB4532" s="379"/>
      <c r="AC4532" s="379"/>
      <c r="AD4532" s="379"/>
      <c r="AE4532" s="381"/>
      <c r="AF4532" s="105"/>
      <c r="AG4532" s="381"/>
      <c r="AH4532" s="381"/>
      <c r="AI4532" s="381"/>
      <c r="AJ4532" s="381"/>
      <c r="AK4532" s="381"/>
      <c r="AL4532" s="381"/>
      <c r="AM4532" s="381"/>
    </row>
    <row r="4533" spans="1:39" x14ac:dyDescent="0.35">
      <c r="A4533" s="379"/>
      <c r="B4533" s="379"/>
      <c r="C4533" s="379"/>
      <c r="D4533" s="379"/>
      <c r="E4533" s="379"/>
      <c r="F4533" s="379"/>
      <c r="G4533" s="379"/>
      <c r="H4533" s="379"/>
      <c r="I4533" s="379"/>
      <c r="J4533" s="379"/>
      <c r="K4533" s="379"/>
      <c r="L4533" s="379"/>
      <c r="M4533" s="379"/>
      <c r="N4533" s="379"/>
      <c r="O4533" s="379"/>
      <c r="P4533" s="379"/>
      <c r="Q4533" s="379"/>
      <c r="R4533" s="379"/>
      <c r="S4533" s="379"/>
      <c r="T4533" s="379"/>
      <c r="U4533" s="379"/>
      <c r="V4533" s="379"/>
      <c r="W4533" s="379"/>
      <c r="X4533" s="379"/>
      <c r="Y4533" s="379"/>
      <c r="Z4533" s="379"/>
      <c r="AA4533" s="380"/>
      <c r="AB4533" s="379"/>
      <c r="AC4533" s="379"/>
      <c r="AD4533" s="379"/>
      <c r="AE4533" s="381"/>
      <c r="AF4533" s="105"/>
      <c r="AG4533" s="381"/>
      <c r="AH4533" s="381"/>
      <c r="AI4533" s="381"/>
      <c r="AJ4533" s="381"/>
      <c r="AK4533" s="381"/>
      <c r="AL4533" s="381"/>
      <c r="AM4533" s="381"/>
    </row>
    <row r="4534" spans="1:39" x14ac:dyDescent="0.35">
      <c r="A4534" s="379"/>
      <c r="B4534" s="379"/>
      <c r="C4534" s="379"/>
      <c r="D4534" s="379"/>
      <c r="E4534" s="379"/>
      <c r="F4534" s="379"/>
      <c r="G4534" s="379"/>
      <c r="H4534" s="379"/>
      <c r="I4534" s="379"/>
      <c r="J4534" s="379"/>
      <c r="K4534" s="379"/>
      <c r="L4534" s="379"/>
      <c r="M4534" s="379"/>
      <c r="N4534" s="379"/>
      <c r="O4534" s="379"/>
      <c r="P4534" s="379"/>
      <c r="Q4534" s="379"/>
      <c r="R4534" s="379"/>
      <c r="S4534" s="379"/>
      <c r="T4534" s="379"/>
      <c r="U4534" s="379"/>
      <c r="V4534" s="379"/>
      <c r="W4534" s="379"/>
      <c r="X4534" s="379"/>
      <c r="Y4534" s="379"/>
      <c r="Z4534" s="379"/>
      <c r="AA4534" s="380"/>
      <c r="AB4534" s="379"/>
      <c r="AC4534" s="379"/>
      <c r="AD4534" s="379"/>
      <c r="AE4534" s="381"/>
      <c r="AF4534" s="105"/>
      <c r="AG4534" s="381"/>
      <c r="AH4534" s="381"/>
      <c r="AI4534" s="381"/>
      <c r="AJ4534" s="381"/>
      <c r="AK4534" s="381"/>
      <c r="AL4534" s="381"/>
      <c r="AM4534" s="381"/>
    </row>
    <row r="4535" spans="1:39" x14ac:dyDescent="0.35">
      <c r="A4535" s="379"/>
      <c r="B4535" s="379"/>
      <c r="C4535" s="379"/>
      <c r="D4535" s="379"/>
      <c r="E4535" s="379"/>
      <c r="F4535" s="379"/>
      <c r="G4535" s="379"/>
      <c r="H4535" s="379"/>
      <c r="I4535" s="379"/>
      <c r="J4535" s="379"/>
      <c r="K4535" s="379"/>
      <c r="L4535" s="379"/>
      <c r="M4535" s="379"/>
      <c r="N4535" s="379"/>
      <c r="O4535" s="379"/>
      <c r="P4535" s="379"/>
      <c r="Q4535" s="379"/>
      <c r="R4535" s="379"/>
      <c r="S4535" s="379"/>
      <c r="T4535" s="379"/>
      <c r="U4535" s="379"/>
      <c r="V4535" s="379"/>
      <c r="W4535" s="379"/>
      <c r="X4535" s="379"/>
      <c r="Y4535" s="379"/>
      <c r="Z4535" s="379"/>
      <c r="AA4535" s="380"/>
      <c r="AB4535" s="379"/>
      <c r="AC4535" s="379"/>
      <c r="AD4535" s="379"/>
      <c r="AE4535" s="381"/>
      <c r="AF4535" s="105"/>
      <c r="AG4535" s="381"/>
      <c r="AH4535" s="381"/>
      <c r="AI4535" s="381"/>
      <c r="AJ4535" s="381"/>
      <c r="AK4535" s="381"/>
      <c r="AL4535" s="381"/>
      <c r="AM4535" s="381"/>
    </row>
    <row r="4536" spans="1:39" x14ac:dyDescent="0.35">
      <c r="A4536" s="379"/>
      <c r="B4536" s="379"/>
      <c r="C4536" s="379"/>
      <c r="D4536" s="379"/>
      <c r="E4536" s="379"/>
      <c r="F4536" s="379"/>
      <c r="G4536" s="379"/>
      <c r="H4536" s="379"/>
      <c r="I4536" s="379"/>
      <c r="J4536" s="379"/>
      <c r="K4536" s="379"/>
      <c r="L4536" s="379"/>
      <c r="M4536" s="379"/>
      <c r="N4536" s="379"/>
      <c r="O4536" s="379"/>
      <c r="P4536" s="379"/>
      <c r="Q4536" s="379"/>
      <c r="R4536" s="379"/>
      <c r="S4536" s="379"/>
      <c r="T4536" s="379"/>
      <c r="U4536" s="379"/>
      <c r="V4536" s="379"/>
      <c r="W4536" s="379"/>
      <c r="X4536" s="379"/>
      <c r="Y4536" s="379"/>
      <c r="Z4536" s="379"/>
      <c r="AA4536" s="380"/>
      <c r="AB4536" s="379"/>
      <c r="AC4536" s="379"/>
      <c r="AD4536" s="379"/>
      <c r="AE4536" s="381"/>
      <c r="AF4536" s="105"/>
      <c r="AG4536" s="381"/>
      <c r="AH4536" s="381"/>
      <c r="AI4536" s="381"/>
      <c r="AJ4536" s="381"/>
      <c r="AK4536" s="381"/>
      <c r="AL4536" s="381"/>
      <c r="AM4536" s="381"/>
    </row>
    <row r="4537" spans="1:39" x14ac:dyDescent="0.35">
      <c r="A4537" s="379"/>
      <c r="B4537" s="379"/>
      <c r="C4537" s="379"/>
      <c r="D4537" s="379"/>
      <c r="E4537" s="379"/>
      <c r="F4537" s="379"/>
      <c r="G4537" s="379"/>
      <c r="H4537" s="379"/>
      <c r="I4537" s="379"/>
      <c r="J4537" s="379"/>
      <c r="K4537" s="379"/>
      <c r="L4537" s="379"/>
      <c r="M4537" s="379"/>
      <c r="N4537" s="379"/>
      <c r="O4537" s="379"/>
      <c r="P4537" s="379"/>
      <c r="Q4537" s="379"/>
      <c r="R4537" s="379"/>
      <c r="S4537" s="379"/>
      <c r="T4537" s="379"/>
      <c r="U4537" s="379"/>
      <c r="V4537" s="379"/>
      <c r="W4537" s="379"/>
      <c r="X4537" s="379"/>
      <c r="Y4537" s="379"/>
      <c r="Z4537" s="379"/>
      <c r="AA4537" s="380"/>
      <c r="AB4537" s="379"/>
      <c r="AC4537" s="379"/>
      <c r="AD4537" s="379"/>
      <c r="AE4537" s="381"/>
      <c r="AF4537" s="105"/>
      <c r="AG4537" s="381"/>
      <c r="AH4537" s="381"/>
      <c r="AI4537" s="381"/>
      <c r="AJ4537" s="381"/>
      <c r="AK4537" s="381"/>
      <c r="AL4537" s="381"/>
      <c r="AM4537" s="381"/>
    </row>
    <row r="4538" spans="1:39" x14ac:dyDescent="0.35">
      <c r="A4538" s="379"/>
      <c r="B4538" s="379"/>
      <c r="C4538" s="379"/>
      <c r="D4538" s="379"/>
      <c r="E4538" s="379"/>
      <c r="F4538" s="379"/>
      <c r="G4538" s="379"/>
      <c r="H4538" s="379"/>
      <c r="I4538" s="379"/>
      <c r="J4538" s="379"/>
      <c r="K4538" s="379"/>
      <c r="L4538" s="379"/>
      <c r="M4538" s="379"/>
      <c r="N4538" s="379"/>
      <c r="O4538" s="379"/>
      <c r="P4538" s="379"/>
      <c r="Q4538" s="379"/>
      <c r="R4538" s="379"/>
      <c r="S4538" s="379"/>
      <c r="T4538" s="379"/>
      <c r="U4538" s="379"/>
      <c r="V4538" s="379"/>
      <c r="W4538" s="379"/>
      <c r="X4538" s="379"/>
      <c r="Y4538" s="379"/>
      <c r="Z4538" s="379"/>
      <c r="AA4538" s="380"/>
      <c r="AB4538" s="379"/>
      <c r="AC4538" s="379"/>
      <c r="AD4538" s="379"/>
      <c r="AE4538" s="381"/>
      <c r="AF4538" s="105"/>
      <c r="AG4538" s="381"/>
      <c r="AH4538" s="381"/>
      <c r="AI4538" s="381"/>
      <c r="AJ4538" s="381"/>
      <c r="AK4538" s="381"/>
      <c r="AL4538" s="381"/>
      <c r="AM4538" s="381"/>
    </row>
    <row r="4539" spans="1:39" x14ac:dyDescent="0.35">
      <c r="A4539" s="379"/>
      <c r="B4539" s="379"/>
      <c r="C4539" s="379"/>
      <c r="D4539" s="379"/>
      <c r="E4539" s="379"/>
      <c r="F4539" s="379"/>
      <c r="G4539" s="379"/>
      <c r="H4539" s="379"/>
      <c r="I4539" s="379"/>
      <c r="J4539" s="379"/>
      <c r="K4539" s="379"/>
      <c r="L4539" s="379"/>
      <c r="M4539" s="379"/>
      <c r="N4539" s="379"/>
      <c r="O4539" s="379"/>
      <c r="P4539" s="379"/>
      <c r="Q4539" s="379"/>
      <c r="R4539" s="379"/>
      <c r="S4539" s="379"/>
      <c r="T4539" s="379"/>
      <c r="U4539" s="379"/>
      <c r="V4539" s="379"/>
      <c r="W4539" s="379"/>
      <c r="X4539" s="379"/>
      <c r="Y4539" s="379"/>
      <c r="Z4539" s="379"/>
      <c r="AA4539" s="380"/>
      <c r="AB4539" s="379"/>
      <c r="AC4539" s="379"/>
      <c r="AD4539" s="379"/>
      <c r="AE4539" s="381"/>
      <c r="AF4539" s="105"/>
      <c r="AG4539" s="381"/>
      <c r="AH4539" s="381"/>
      <c r="AI4539" s="381"/>
      <c r="AJ4539" s="381"/>
      <c r="AK4539" s="381"/>
      <c r="AL4539" s="381"/>
      <c r="AM4539" s="381"/>
    </row>
    <row r="4540" spans="1:39" x14ac:dyDescent="0.35">
      <c r="A4540" s="379"/>
      <c r="B4540" s="379"/>
      <c r="C4540" s="379"/>
      <c r="D4540" s="379"/>
      <c r="E4540" s="379"/>
      <c r="F4540" s="379"/>
      <c r="G4540" s="379"/>
      <c r="H4540" s="379"/>
      <c r="I4540" s="379"/>
      <c r="J4540" s="379"/>
      <c r="K4540" s="379"/>
      <c r="L4540" s="379"/>
      <c r="M4540" s="379"/>
      <c r="N4540" s="379"/>
      <c r="O4540" s="379"/>
      <c r="P4540" s="379"/>
      <c r="Q4540" s="379"/>
      <c r="R4540" s="379"/>
      <c r="S4540" s="379"/>
      <c r="T4540" s="379"/>
      <c r="U4540" s="379"/>
      <c r="V4540" s="379"/>
      <c r="W4540" s="379"/>
      <c r="X4540" s="379"/>
      <c r="Y4540" s="379"/>
      <c r="Z4540" s="379"/>
      <c r="AA4540" s="380"/>
      <c r="AB4540" s="379"/>
      <c r="AC4540" s="379"/>
      <c r="AD4540" s="379"/>
      <c r="AE4540" s="381"/>
      <c r="AF4540" s="105"/>
      <c r="AG4540" s="381"/>
      <c r="AH4540" s="381"/>
      <c r="AI4540" s="381"/>
      <c r="AJ4540" s="381"/>
      <c r="AK4540" s="381"/>
      <c r="AL4540" s="381"/>
      <c r="AM4540" s="381"/>
    </row>
    <row r="4541" spans="1:39" x14ac:dyDescent="0.35">
      <c r="A4541" s="379"/>
      <c r="B4541" s="379"/>
      <c r="C4541" s="379"/>
      <c r="D4541" s="379"/>
      <c r="E4541" s="379"/>
      <c r="F4541" s="379"/>
      <c r="G4541" s="379"/>
      <c r="H4541" s="379"/>
      <c r="I4541" s="379"/>
      <c r="J4541" s="379"/>
      <c r="K4541" s="379"/>
      <c r="L4541" s="379"/>
      <c r="M4541" s="379"/>
      <c r="N4541" s="379"/>
      <c r="O4541" s="379"/>
      <c r="P4541" s="379"/>
      <c r="Q4541" s="379"/>
      <c r="R4541" s="379"/>
      <c r="S4541" s="379"/>
      <c r="T4541" s="379"/>
      <c r="U4541" s="379"/>
      <c r="V4541" s="379"/>
      <c r="W4541" s="379"/>
      <c r="X4541" s="379"/>
      <c r="Y4541" s="379"/>
      <c r="Z4541" s="379"/>
      <c r="AA4541" s="380"/>
      <c r="AB4541" s="379"/>
      <c r="AC4541" s="379"/>
      <c r="AD4541" s="379"/>
      <c r="AE4541" s="381"/>
      <c r="AF4541" s="105"/>
      <c r="AG4541" s="381"/>
      <c r="AH4541" s="381"/>
      <c r="AI4541" s="381"/>
      <c r="AJ4541" s="381"/>
      <c r="AK4541" s="381"/>
      <c r="AL4541" s="381"/>
      <c r="AM4541" s="381"/>
    </row>
    <row r="4542" spans="1:39" x14ac:dyDescent="0.35">
      <c r="A4542" s="379"/>
      <c r="B4542" s="379"/>
      <c r="C4542" s="379"/>
      <c r="D4542" s="379"/>
      <c r="E4542" s="379"/>
      <c r="F4542" s="379"/>
      <c r="G4542" s="379"/>
      <c r="H4542" s="379"/>
      <c r="I4542" s="379"/>
      <c r="J4542" s="379"/>
      <c r="K4542" s="379"/>
      <c r="L4542" s="379"/>
      <c r="M4542" s="379"/>
      <c r="N4542" s="379"/>
      <c r="O4542" s="379"/>
      <c r="P4542" s="379"/>
      <c r="Q4542" s="379"/>
      <c r="R4542" s="379"/>
      <c r="S4542" s="379"/>
      <c r="T4542" s="379"/>
      <c r="U4542" s="379"/>
      <c r="V4542" s="379"/>
      <c r="W4542" s="379"/>
      <c r="X4542" s="379"/>
      <c r="Y4542" s="379"/>
      <c r="Z4542" s="379"/>
      <c r="AA4542" s="380"/>
      <c r="AB4542" s="379"/>
      <c r="AC4542" s="379"/>
      <c r="AD4542" s="379"/>
      <c r="AE4542" s="381"/>
      <c r="AF4542" s="105"/>
      <c r="AG4542" s="381"/>
      <c r="AH4542" s="381"/>
      <c r="AI4542" s="381"/>
      <c r="AJ4542" s="381"/>
      <c r="AK4542" s="381"/>
      <c r="AL4542" s="381"/>
      <c r="AM4542" s="381"/>
    </row>
    <row r="4543" spans="1:39" x14ac:dyDescent="0.35">
      <c r="A4543" s="379"/>
      <c r="B4543" s="379"/>
      <c r="C4543" s="379"/>
      <c r="D4543" s="379"/>
      <c r="E4543" s="379"/>
      <c r="F4543" s="379"/>
      <c r="G4543" s="379"/>
      <c r="H4543" s="379"/>
      <c r="I4543" s="379"/>
      <c r="J4543" s="379"/>
      <c r="K4543" s="379"/>
      <c r="L4543" s="379"/>
      <c r="M4543" s="379"/>
      <c r="N4543" s="379"/>
      <c r="O4543" s="379"/>
      <c r="P4543" s="379"/>
      <c r="Q4543" s="379"/>
      <c r="R4543" s="379"/>
      <c r="S4543" s="379"/>
      <c r="T4543" s="379"/>
      <c r="U4543" s="379"/>
      <c r="V4543" s="379"/>
      <c r="W4543" s="379"/>
      <c r="X4543" s="379"/>
      <c r="Y4543" s="379"/>
      <c r="Z4543" s="379"/>
      <c r="AA4543" s="380"/>
      <c r="AB4543" s="379"/>
      <c r="AC4543" s="379"/>
      <c r="AD4543" s="379"/>
      <c r="AE4543" s="381"/>
      <c r="AF4543" s="105"/>
      <c r="AG4543" s="381"/>
      <c r="AH4543" s="381"/>
      <c r="AI4543" s="381"/>
      <c r="AJ4543" s="381"/>
      <c r="AK4543" s="381"/>
      <c r="AL4543" s="381"/>
      <c r="AM4543" s="381"/>
    </row>
    <row r="4544" spans="1:39" x14ac:dyDescent="0.35">
      <c r="A4544" s="379"/>
      <c r="B4544" s="379"/>
      <c r="C4544" s="379"/>
      <c r="D4544" s="379"/>
      <c r="E4544" s="379"/>
      <c r="F4544" s="379"/>
      <c r="G4544" s="379"/>
      <c r="H4544" s="379"/>
      <c r="I4544" s="379"/>
      <c r="J4544" s="379"/>
      <c r="K4544" s="379"/>
      <c r="L4544" s="379"/>
      <c r="M4544" s="379"/>
      <c r="N4544" s="379"/>
      <c r="O4544" s="379"/>
      <c r="P4544" s="379"/>
      <c r="Q4544" s="379"/>
      <c r="R4544" s="379"/>
      <c r="S4544" s="379"/>
      <c r="T4544" s="379"/>
      <c r="U4544" s="379"/>
      <c r="V4544" s="379"/>
      <c r="W4544" s="379"/>
      <c r="X4544" s="379"/>
      <c r="Y4544" s="379"/>
      <c r="Z4544" s="379"/>
      <c r="AA4544" s="380"/>
      <c r="AB4544" s="379"/>
      <c r="AC4544" s="379"/>
      <c r="AD4544" s="379"/>
      <c r="AE4544" s="381"/>
      <c r="AF4544" s="105"/>
      <c r="AG4544" s="381"/>
      <c r="AH4544" s="381"/>
      <c r="AI4544" s="381"/>
      <c r="AJ4544" s="381"/>
      <c r="AK4544" s="381"/>
      <c r="AL4544" s="381"/>
      <c r="AM4544" s="381"/>
    </row>
    <row r="4545" spans="1:39" x14ac:dyDescent="0.35">
      <c r="A4545" s="379"/>
      <c r="B4545" s="379"/>
      <c r="C4545" s="379"/>
      <c r="D4545" s="379"/>
      <c r="E4545" s="379"/>
      <c r="F4545" s="379"/>
      <c r="G4545" s="379"/>
      <c r="H4545" s="379"/>
      <c r="I4545" s="379"/>
      <c r="J4545" s="379"/>
      <c r="K4545" s="379"/>
      <c r="L4545" s="379"/>
      <c r="M4545" s="379"/>
      <c r="N4545" s="379"/>
      <c r="O4545" s="379"/>
      <c r="P4545" s="379"/>
      <c r="Q4545" s="379"/>
      <c r="R4545" s="379"/>
      <c r="S4545" s="379"/>
      <c r="T4545" s="379"/>
      <c r="U4545" s="379"/>
      <c r="V4545" s="379"/>
      <c r="W4545" s="379"/>
      <c r="X4545" s="379"/>
      <c r="Y4545" s="379"/>
      <c r="Z4545" s="379"/>
      <c r="AA4545" s="380"/>
      <c r="AB4545" s="379"/>
      <c r="AC4545" s="379"/>
      <c r="AD4545" s="379"/>
      <c r="AE4545" s="381"/>
      <c r="AF4545" s="105"/>
      <c r="AG4545" s="381"/>
      <c r="AH4545" s="381"/>
      <c r="AI4545" s="381"/>
      <c r="AJ4545" s="381"/>
      <c r="AK4545" s="381"/>
      <c r="AL4545" s="381"/>
      <c r="AM4545" s="381"/>
    </row>
    <row r="4546" spans="1:39" x14ac:dyDescent="0.35">
      <c r="A4546" s="379"/>
      <c r="B4546" s="379"/>
      <c r="C4546" s="379"/>
      <c r="D4546" s="379"/>
      <c r="E4546" s="379"/>
      <c r="F4546" s="379"/>
      <c r="G4546" s="379"/>
      <c r="H4546" s="379"/>
      <c r="I4546" s="379"/>
      <c r="J4546" s="379"/>
      <c r="K4546" s="379"/>
      <c r="L4546" s="379"/>
      <c r="M4546" s="379"/>
      <c r="N4546" s="379"/>
      <c r="O4546" s="379"/>
      <c r="P4546" s="379"/>
      <c r="Q4546" s="379"/>
      <c r="R4546" s="379"/>
      <c r="S4546" s="379"/>
      <c r="T4546" s="379"/>
      <c r="U4546" s="379"/>
      <c r="V4546" s="379"/>
      <c r="W4546" s="379"/>
      <c r="X4546" s="379"/>
      <c r="Y4546" s="379"/>
      <c r="Z4546" s="379"/>
      <c r="AA4546" s="380"/>
      <c r="AB4546" s="379"/>
      <c r="AC4546" s="379"/>
      <c r="AD4546" s="379"/>
      <c r="AE4546" s="381"/>
      <c r="AF4546" s="105"/>
      <c r="AG4546" s="381"/>
      <c r="AH4546" s="381"/>
      <c r="AI4546" s="381"/>
      <c r="AJ4546" s="381"/>
      <c r="AK4546" s="381"/>
      <c r="AL4546" s="381"/>
      <c r="AM4546" s="381"/>
    </row>
    <row r="4547" spans="1:39" x14ac:dyDescent="0.35">
      <c r="A4547" s="379"/>
      <c r="B4547" s="379"/>
      <c r="C4547" s="379"/>
      <c r="D4547" s="379"/>
      <c r="E4547" s="379"/>
      <c r="F4547" s="379"/>
      <c r="G4547" s="379"/>
      <c r="H4547" s="379"/>
      <c r="I4547" s="379"/>
      <c r="J4547" s="379"/>
      <c r="K4547" s="379"/>
      <c r="L4547" s="379"/>
      <c r="M4547" s="379"/>
      <c r="N4547" s="379"/>
      <c r="O4547" s="379"/>
      <c r="P4547" s="379"/>
      <c r="Q4547" s="379"/>
      <c r="R4547" s="379"/>
      <c r="S4547" s="379"/>
      <c r="T4547" s="379"/>
      <c r="U4547" s="379"/>
      <c r="V4547" s="379"/>
      <c r="W4547" s="379"/>
      <c r="X4547" s="379"/>
      <c r="Y4547" s="379"/>
      <c r="Z4547" s="379"/>
      <c r="AA4547" s="380"/>
      <c r="AB4547" s="379"/>
      <c r="AC4547" s="379"/>
      <c r="AD4547" s="379"/>
      <c r="AE4547" s="381"/>
      <c r="AF4547" s="105"/>
      <c r="AG4547" s="381"/>
      <c r="AH4547" s="381"/>
      <c r="AI4547" s="381"/>
      <c r="AJ4547" s="381"/>
      <c r="AK4547" s="381"/>
      <c r="AL4547" s="381"/>
      <c r="AM4547" s="381"/>
    </row>
    <row r="4548" spans="1:39" x14ac:dyDescent="0.35">
      <c r="A4548" s="379"/>
      <c r="B4548" s="379"/>
      <c r="C4548" s="379"/>
      <c r="D4548" s="379"/>
      <c r="E4548" s="379"/>
      <c r="F4548" s="379"/>
      <c r="G4548" s="379"/>
      <c r="H4548" s="379"/>
      <c r="I4548" s="379"/>
      <c r="J4548" s="379"/>
      <c r="K4548" s="379"/>
      <c r="L4548" s="379"/>
      <c r="M4548" s="379"/>
      <c r="N4548" s="379"/>
      <c r="O4548" s="379"/>
      <c r="P4548" s="379"/>
      <c r="Q4548" s="379"/>
      <c r="R4548" s="379"/>
      <c r="S4548" s="379"/>
      <c r="T4548" s="379"/>
      <c r="U4548" s="379"/>
      <c r="V4548" s="379"/>
      <c r="W4548" s="379"/>
      <c r="X4548" s="379"/>
      <c r="Y4548" s="379"/>
      <c r="Z4548" s="379"/>
      <c r="AA4548" s="380"/>
      <c r="AB4548" s="379"/>
      <c r="AC4548" s="379"/>
      <c r="AD4548" s="379"/>
      <c r="AE4548" s="381"/>
      <c r="AF4548" s="105"/>
      <c r="AG4548" s="381"/>
      <c r="AH4548" s="381"/>
      <c r="AI4548" s="381"/>
      <c r="AJ4548" s="381"/>
      <c r="AK4548" s="381"/>
      <c r="AL4548" s="381"/>
      <c r="AM4548" s="381"/>
    </row>
    <row r="4549" spans="1:39" x14ac:dyDescent="0.35">
      <c r="A4549" s="379"/>
      <c r="B4549" s="379"/>
      <c r="C4549" s="379"/>
      <c r="D4549" s="379"/>
      <c r="E4549" s="379"/>
      <c r="F4549" s="379"/>
      <c r="G4549" s="379"/>
      <c r="H4549" s="379"/>
      <c r="I4549" s="379"/>
      <c r="J4549" s="379"/>
      <c r="K4549" s="379"/>
      <c r="L4549" s="379"/>
      <c r="M4549" s="379"/>
      <c r="N4549" s="379"/>
      <c r="O4549" s="379"/>
      <c r="P4549" s="379"/>
      <c r="Q4549" s="379"/>
      <c r="R4549" s="379"/>
      <c r="S4549" s="379"/>
      <c r="T4549" s="379"/>
      <c r="U4549" s="379"/>
      <c r="V4549" s="379"/>
      <c r="W4549" s="379"/>
      <c r="X4549" s="379"/>
      <c r="Y4549" s="379"/>
      <c r="Z4549" s="379"/>
      <c r="AA4549" s="380"/>
      <c r="AB4549" s="379"/>
      <c r="AC4549" s="379"/>
      <c r="AD4549" s="379"/>
      <c r="AE4549" s="381"/>
      <c r="AF4549" s="105"/>
      <c r="AG4549" s="381"/>
      <c r="AH4549" s="381"/>
      <c r="AI4549" s="381"/>
      <c r="AJ4549" s="381"/>
      <c r="AK4549" s="381"/>
      <c r="AL4549" s="381"/>
      <c r="AM4549" s="381"/>
    </row>
    <row r="4550" spans="1:39" x14ac:dyDescent="0.35">
      <c r="A4550" s="379"/>
      <c r="B4550" s="379"/>
      <c r="C4550" s="379"/>
      <c r="D4550" s="379"/>
      <c r="E4550" s="379"/>
      <c r="F4550" s="379"/>
      <c r="G4550" s="379"/>
      <c r="H4550" s="379"/>
      <c r="I4550" s="379"/>
      <c r="J4550" s="379"/>
      <c r="K4550" s="379"/>
      <c r="L4550" s="379"/>
      <c r="M4550" s="379"/>
      <c r="N4550" s="379"/>
      <c r="O4550" s="379"/>
      <c r="P4550" s="379"/>
      <c r="Q4550" s="379"/>
      <c r="R4550" s="379"/>
      <c r="S4550" s="379"/>
      <c r="T4550" s="379"/>
      <c r="U4550" s="379"/>
      <c r="V4550" s="379"/>
      <c r="W4550" s="379"/>
      <c r="X4550" s="379"/>
      <c r="Y4550" s="379"/>
      <c r="Z4550" s="379"/>
      <c r="AA4550" s="380"/>
      <c r="AB4550" s="379"/>
      <c r="AC4550" s="379"/>
      <c r="AD4550" s="379"/>
      <c r="AE4550" s="381"/>
      <c r="AF4550" s="105"/>
      <c r="AG4550" s="381"/>
      <c r="AH4550" s="381"/>
      <c r="AI4550" s="381"/>
      <c r="AJ4550" s="381"/>
      <c r="AK4550" s="381"/>
      <c r="AL4550" s="381"/>
      <c r="AM4550" s="381"/>
    </row>
    <row r="4551" spans="1:39" x14ac:dyDescent="0.35">
      <c r="A4551" s="379"/>
      <c r="B4551" s="379"/>
      <c r="C4551" s="379"/>
      <c r="D4551" s="379"/>
      <c r="E4551" s="379"/>
      <c r="F4551" s="379"/>
      <c r="G4551" s="379"/>
      <c r="H4551" s="379"/>
      <c r="I4551" s="379"/>
      <c r="J4551" s="379"/>
      <c r="K4551" s="379"/>
      <c r="L4551" s="379"/>
      <c r="M4551" s="379"/>
      <c r="N4551" s="379"/>
      <c r="O4551" s="379"/>
      <c r="P4551" s="379"/>
      <c r="Q4551" s="379"/>
      <c r="R4551" s="379"/>
      <c r="S4551" s="379"/>
      <c r="T4551" s="379"/>
      <c r="U4551" s="379"/>
      <c r="V4551" s="379"/>
      <c r="W4551" s="379"/>
      <c r="X4551" s="379"/>
      <c r="Y4551" s="379"/>
      <c r="Z4551" s="379"/>
      <c r="AA4551" s="380"/>
      <c r="AB4551" s="379"/>
      <c r="AC4551" s="379"/>
      <c r="AD4551" s="379"/>
      <c r="AE4551" s="381"/>
      <c r="AF4551" s="105"/>
      <c r="AG4551" s="381"/>
      <c r="AH4551" s="381"/>
      <c r="AI4551" s="381"/>
      <c r="AJ4551" s="381"/>
      <c r="AK4551" s="381"/>
      <c r="AL4551" s="381"/>
      <c r="AM4551" s="381"/>
    </row>
    <row r="4552" spans="1:39" x14ac:dyDescent="0.35">
      <c r="A4552" s="379"/>
      <c r="B4552" s="379"/>
      <c r="C4552" s="379"/>
      <c r="D4552" s="379"/>
      <c r="E4552" s="379"/>
      <c r="F4552" s="379"/>
      <c r="G4552" s="379"/>
      <c r="H4552" s="379"/>
      <c r="I4552" s="379"/>
      <c r="J4552" s="379"/>
      <c r="K4552" s="379"/>
      <c r="L4552" s="379"/>
      <c r="M4552" s="379"/>
      <c r="N4552" s="379"/>
      <c r="O4552" s="379"/>
      <c r="P4552" s="379"/>
      <c r="Q4552" s="379"/>
      <c r="R4552" s="379"/>
      <c r="S4552" s="379"/>
      <c r="T4552" s="379"/>
      <c r="U4552" s="379"/>
      <c r="V4552" s="379"/>
      <c r="W4552" s="379"/>
      <c r="X4552" s="379"/>
      <c r="Y4552" s="379"/>
      <c r="Z4552" s="379"/>
      <c r="AA4552" s="380"/>
      <c r="AB4552" s="379"/>
      <c r="AC4552" s="379"/>
      <c r="AD4552" s="379"/>
      <c r="AE4552" s="381"/>
      <c r="AF4552" s="105"/>
      <c r="AG4552" s="381"/>
      <c r="AH4552" s="381"/>
      <c r="AI4552" s="381"/>
      <c r="AJ4552" s="381"/>
      <c r="AK4552" s="381"/>
      <c r="AL4552" s="381"/>
      <c r="AM4552" s="381"/>
    </row>
    <row r="4553" spans="1:39" x14ac:dyDescent="0.35">
      <c r="A4553" s="379"/>
      <c r="B4553" s="379"/>
      <c r="C4553" s="379"/>
      <c r="D4553" s="379"/>
      <c r="E4553" s="379"/>
      <c r="F4553" s="379"/>
      <c r="G4553" s="379"/>
      <c r="H4553" s="379"/>
      <c r="I4553" s="379"/>
      <c r="J4553" s="379"/>
      <c r="K4553" s="379"/>
      <c r="L4553" s="379"/>
      <c r="M4553" s="379"/>
      <c r="N4553" s="379"/>
      <c r="O4553" s="379"/>
      <c r="P4553" s="379"/>
      <c r="Q4553" s="379"/>
      <c r="R4553" s="379"/>
      <c r="S4553" s="379"/>
      <c r="T4553" s="379"/>
      <c r="U4553" s="379"/>
      <c r="V4553" s="379"/>
      <c r="W4553" s="379"/>
      <c r="X4553" s="379"/>
      <c r="Y4553" s="379"/>
      <c r="Z4553" s="379"/>
      <c r="AA4553" s="380"/>
      <c r="AB4553" s="379"/>
      <c r="AC4553" s="379"/>
      <c r="AD4553" s="379"/>
      <c r="AE4553" s="381"/>
      <c r="AF4553" s="105"/>
      <c r="AG4553" s="381"/>
      <c r="AH4553" s="381"/>
      <c r="AI4553" s="381"/>
      <c r="AJ4553" s="381"/>
      <c r="AK4553" s="381"/>
      <c r="AL4553" s="381"/>
      <c r="AM4553" s="381"/>
    </row>
    <row r="4554" spans="1:39" x14ac:dyDescent="0.35">
      <c r="A4554" s="379"/>
      <c r="B4554" s="379"/>
      <c r="C4554" s="379"/>
      <c r="D4554" s="379"/>
      <c r="E4554" s="379"/>
      <c r="F4554" s="379"/>
      <c r="G4554" s="379"/>
      <c r="H4554" s="379"/>
      <c r="I4554" s="379"/>
      <c r="J4554" s="379"/>
      <c r="K4554" s="379"/>
      <c r="L4554" s="379"/>
      <c r="M4554" s="379"/>
      <c r="N4554" s="379"/>
      <c r="O4554" s="379"/>
      <c r="P4554" s="379"/>
      <c r="Q4554" s="379"/>
      <c r="R4554" s="379"/>
      <c r="S4554" s="379"/>
      <c r="T4554" s="379"/>
      <c r="U4554" s="379"/>
      <c r="V4554" s="379"/>
      <c r="W4554" s="379"/>
      <c r="X4554" s="379"/>
      <c r="Y4554" s="379"/>
      <c r="Z4554" s="379"/>
      <c r="AA4554" s="380"/>
      <c r="AB4554" s="379"/>
      <c r="AC4554" s="379"/>
      <c r="AD4554" s="379"/>
      <c r="AE4554" s="381"/>
      <c r="AF4554" s="105"/>
      <c r="AG4554" s="381"/>
      <c r="AH4554" s="381"/>
      <c r="AI4554" s="381"/>
      <c r="AJ4554" s="381"/>
      <c r="AK4554" s="381"/>
      <c r="AL4554" s="381"/>
      <c r="AM4554" s="381"/>
    </row>
    <row r="4555" spans="1:39" x14ac:dyDescent="0.35">
      <c r="A4555" s="379"/>
      <c r="B4555" s="379"/>
      <c r="C4555" s="379"/>
      <c r="D4555" s="379"/>
      <c r="E4555" s="379"/>
      <c r="F4555" s="379"/>
      <c r="G4555" s="379"/>
      <c r="H4555" s="379"/>
      <c r="I4555" s="379"/>
      <c r="J4555" s="379"/>
      <c r="K4555" s="379"/>
      <c r="L4555" s="379"/>
      <c r="M4555" s="379"/>
      <c r="N4555" s="379"/>
      <c r="O4555" s="379"/>
      <c r="P4555" s="379"/>
      <c r="Q4555" s="379"/>
      <c r="R4555" s="379"/>
      <c r="S4555" s="379"/>
      <c r="T4555" s="379"/>
      <c r="U4555" s="379"/>
      <c r="V4555" s="379"/>
      <c r="W4555" s="379"/>
      <c r="X4555" s="379"/>
      <c r="Y4555" s="379"/>
      <c r="Z4555" s="379"/>
      <c r="AA4555" s="380"/>
      <c r="AB4555" s="379"/>
      <c r="AC4555" s="379"/>
      <c r="AD4555" s="379"/>
      <c r="AE4555" s="381"/>
      <c r="AF4555" s="105"/>
      <c r="AG4555" s="381"/>
      <c r="AH4555" s="381"/>
      <c r="AI4555" s="381"/>
      <c r="AJ4555" s="381"/>
      <c r="AK4555" s="381"/>
      <c r="AL4555" s="381"/>
      <c r="AM4555" s="381"/>
    </row>
    <row r="4556" spans="1:39" x14ac:dyDescent="0.35">
      <c r="A4556" s="379"/>
      <c r="B4556" s="379"/>
      <c r="C4556" s="379"/>
      <c r="D4556" s="379"/>
      <c r="E4556" s="379"/>
      <c r="F4556" s="379"/>
      <c r="G4556" s="379"/>
      <c r="H4556" s="379"/>
      <c r="I4556" s="379"/>
      <c r="J4556" s="379"/>
      <c r="K4556" s="379"/>
      <c r="L4556" s="379"/>
      <c r="M4556" s="379"/>
      <c r="N4556" s="379"/>
      <c r="O4556" s="379"/>
      <c r="P4556" s="379"/>
      <c r="Q4556" s="379"/>
      <c r="R4556" s="379"/>
      <c r="S4556" s="379"/>
      <c r="T4556" s="379"/>
      <c r="U4556" s="379"/>
      <c r="V4556" s="379"/>
      <c r="W4556" s="379"/>
      <c r="X4556" s="379"/>
      <c r="Y4556" s="379"/>
      <c r="Z4556" s="379"/>
      <c r="AA4556" s="380"/>
      <c r="AB4556" s="379"/>
      <c r="AC4556" s="379"/>
      <c r="AD4556" s="379"/>
      <c r="AE4556" s="381"/>
      <c r="AF4556" s="105"/>
      <c r="AG4556" s="381"/>
      <c r="AH4556" s="381"/>
      <c r="AI4556" s="381"/>
      <c r="AJ4556" s="381"/>
      <c r="AK4556" s="381"/>
      <c r="AL4556" s="381"/>
      <c r="AM4556" s="381"/>
    </row>
    <row r="4557" spans="1:39" x14ac:dyDescent="0.35">
      <c r="A4557" s="379"/>
      <c r="B4557" s="379"/>
      <c r="C4557" s="379"/>
      <c r="D4557" s="379"/>
      <c r="E4557" s="379"/>
      <c r="F4557" s="379"/>
      <c r="G4557" s="379"/>
      <c r="H4557" s="379"/>
      <c r="I4557" s="379"/>
      <c r="J4557" s="379"/>
      <c r="K4557" s="379"/>
      <c r="L4557" s="379"/>
      <c r="M4557" s="379"/>
      <c r="N4557" s="379"/>
      <c r="O4557" s="379"/>
      <c r="P4557" s="379"/>
      <c r="Q4557" s="379"/>
      <c r="R4557" s="379"/>
      <c r="S4557" s="379"/>
      <c r="T4557" s="379"/>
      <c r="U4557" s="379"/>
      <c r="V4557" s="379"/>
      <c r="W4557" s="379"/>
      <c r="X4557" s="379"/>
      <c r="Y4557" s="379"/>
      <c r="Z4557" s="379"/>
      <c r="AA4557" s="380"/>
      <c r="AB4557" s="379"/>
      <c r="AC4557" s="379"/>
      <c r="AD4557" s="379"/>
      <c r="AE4557" s="381"/>
      <c r="AF4557" s="105"/>
      <c r="AG4557" s="381"/>
      <c r="AH4557" s="381"/>
      <c r="AI4557" s="381"/>
      <c r="AJ4557" s="381"/>
      <c r="AK4557" s="381"/>
      <c r="AL4557" s="381"/>
      <c r="AM4557" s="381"/>
    </row>
    <row r="4558" spans="1:39" x14ac:dyDescent="0.35">
      <c r="A4558" s="379"/>
      <c r="B4558" s="379"/>
      <c r="C4558" s="379"/>
      <c r="D4558" s="379"/>
      <c r="E4558" s="379"/>
      <c r="F4558" s="379"/>
      <c r="G4558" s="379"/>
      <c r="H4558" s="379"/>
      <c r="I4558" s="379"/>
      <c r="J4558" s="379"/>
      <c r="K4558" s="379"/>
      <c r="L4558" s="379"/>
      <c r="M4558" s="379"/>
      <c r="N4558" s="379"/>
      <c r="O4558" s="379"/>
      <c r="P4558" s="379"/>
      <c r="Q4558" s="379"/>
      <c r="R4558" s="379"/>
      <c r="S4558" s="379"/>
      <c r="T4558" s="379"/>
      <c r="U4558" s="379"/>
      <c r="V4558" s="379"/>
      <c r="W4558" s="379"/>
      <c r="X4558" s="379"/>
      <c r="Y4558" s="379"/>
      <c r="Z4558" s="379"/>
      <c r="AA4558" s="380"/>
      <c r="AB4558" s="379"/>
      <c r="AC4558" s="379"/>
      <c r="AD4558" s="379"/>
      <c r="AE4558" s="381"/>
      <c r="AF4558" s="105"/>
      <c r="AG4558" s="381"/>
      <c r="AH4558" s="381"/>
      <c r="AI4558" s="381"/>
      <c r="AJ4558" s="381"/>
      <c r="AK4558" s="381"/>
      <c r="AL4558" s="381"/>
      <c r="AM4558" s="381"/>
    </row>
    <row r="4559" spans="1:39" x14ac:dyDescent="0.35">
      <c r="A4559" s="379"/>
      <c r="B4559" s="379"/>
      <c r="C4559" s="379"/>
      <c r="D4559" s="379"/>
      <c r="E4559" s="379"/>
      <c r="F4559" s="379"/>
      <c r="G4559" s="379"/>
      <c r="H4559" s="379"/>
      <c r="I4559" s="379"/>
      <c r="J4559" s="379"/>
      <c r="K4559" s="379"/>
      <c r="L4559" s="379"/>
      <c r="M4559" s="379"/>
      <c r="N4559" s="379"/>
      <c r="O4559" s="379"/>
      <c r="P4559" s="379"/>
      <c r="Q4559" s="379"/>
      <c r="R4559" s="379"/>
      <c r="S4559" s="379"/>
      <c r="T4559" s="379"/>
      <c r="U4559" s="379"/>
      <c r="V4559" s="379"/>
      <c r="W4559" s="379"/>
      <c r="X4559" s="379"/>
      <c r="Y4559" s="379"/>
      <c r="Z4559" s="379"/>
      <c r="AA4559" s="380"/>
      <c r="AB4559" s="379"/>
      <c r="AC4559" s="379"/>
      <c r="AD4559" s="379"/>
      <c r="AE4559" s="381"/>
      <c r="AF4559" s="105"/>
      <c r="AG4559" s="381"/>
      <c r="AH4559" s="381"/>
      <c r="AI4559" s="381"/>
      <c r="AJ4559" s="381"/>
      <c r="AK4559" s="381"/>
      <c r="AL4559" s="381"/>
      <c r="AM4559" s="381"/>
    </row>
    <row r="4560" spans="1:39" x14ac:dyDescent="0.35">
      <c r="A4560" s="379"/>
      <c r="B4560" s="379"/>
      <c r="C4560" s="379"/>
      <c r="D4560" s="379"/>
      <c r="E4560" s="379"/>
      <c r="F4560" s="379"/>
      <c r="G4560" s="379"/>
      <c r="H4560" s="379"/>
      <c r="I4560" s="379"/>
      <c r="J4560" s="379"/>
      <c r="K4560" s="379"/>
      <c r="L4560" s="379"/>
      <c r="M4560" s="379"/>
      <c r="N4560" s="379"/>
      <c r="O4560" s="379"/>
      <c r="P4560" s="379"/>
      <c r="Q4560" s="379"/>
      <c r="R4560" s="379"/>
      <c r="S4560" s="379"/>
      <c r="T4560" s="379"/>
      <c r="U4560" s="379"/>
      <c r="V4560" s="379"/>
      <c r="W4560" s="379"/>
      <c r="X4560" s="379"/>
      <c r="Y4560" s="379"/>
      <c r="Z4560" s="379"/>
      <c r="AA4560" s="380"/>
      <c r="AB4560" s="379"/>
      <c r="AC4560" s="379"/>
      <c r="AD4560" s="379"/>
      <c r="AE4560" s="381"/>
      <c r="AF4560" s="105"/>
      <c r="AG4560" s="381"/>
      <c r="AH4560" s="381"/>
      <c r="AI4560" s="381"/>
      <c r="AJ4560" s="381"/>
      <c r="AK4560" s="381"/>
      <c r="AL4560" s="381"/>
      <c r="AM4560" s="381"/>
    </row>
    <row r="4561" spans="1:39" x14ac:dyDescent="0.35">
      <c r="A4561" s="379"/>
      <c r="B4561" s="379"/>
      <c r="C4561" s="379"/>
      <c r="D4561" s="379"/>
      <c r="E4561" s="379"/>
      <c r="F4561" s="379"/>
      <c r="G4561" s="379"/>
      <c r="H4561" s="379"/>
      <c r="I4561" s="379"/>
      <c r="J4561" s="379"/>
      <c r="K4561" s="379"/>
      <c r="L4561" s="379"/>
      <c r="M4561" s="379"/>
      <c r="N4561" s="379"/>
      <c r="O4561" s="379"/>
      <c r="P4561" s="379"/>
      <c r="Q4561" s="379"/>
      <c r="R4561" s="379"/>
      <c r="S4561" s="379"/>
      <c r="T4561" s="379"/>
      <c r="U4561" s="379"/>
      <c r="V4561" s="379"/>
      <c r="W4561" s="379"/>
      <c r="X4561" s="379"/>
      <c r="Y4561" s="379"/>
      <c r="Z4561" s="379"/>
      <c r="AA4561" s="380"/>
      <c r="AB4561" s="379"/>
      <c r="AC4561" s="379"/>
      <c r="AD4561" s="379"/>
      <c r="AE4561" s="381"/>
      <c r="AF4561" s="105"/>
      <c r="AG4561" s="381"/>
      <c r="AH4561" s="381"/>
      <c r="AI4561" s="381"/>
      <c r="AJ4561" s="381"/>
      <c r="AK4561" s="381"/>
      <c r="AL4561" s="381"/>
      <c r="AM4561" s="381"/>
    </row>
    <row r="4562" spans="1:39" x14ac:dyDescent="0.35">
      <c r="A4562" s="379"/>
      <c r="B4562" s="379"/>
      <c r="C4562" s="379"/>
      <c r="D4562" s="379"/>
      <c r="E4562" s="379"/>
      <c r="F4562" s="379"/>
      <c r="G4562" s="379"/>
      <c r="H4562" s="379"/>
      <c r="I4562" s="379"/>
      <c r="J4562" s="379"/>
      <c r="K4562" s="379"/>
      <c r="L4562" s="379"/>
      <c r="M4562" s="379"/>
      <c r="N4562" s="379"/>
      <c r="O4562" s="379"/>
      <c r="P4562" s="379"/>
      <c r="Q4562" s="379"/>
      <c r="R4562" s="379"/>
      <c r="S4562" s="379"/>
      <c r="T4562" s="379"/>
      <c r="U4562" s="379"/>
      <c r="V4562" s="379"/>
      <c r="W4562" s="379"/>
      <c r="X4562" s="379"/>
      <c r="Y4562" s="379"/>
      <c r="Z4562" s="379"/>
      <c r="AA4562" s="380"/>
      <c r="AB4562" s="379"/>
      <c r="AC4562" s="379"/>
      <c r="AD4562" s="379"/>
      <c r="AE4562" s="381"/>
      <c r="AF4562" s="105"/>
      <c r="AG4562" s="381"/>
      <c r="AH4562" s="381"/>
      <c r="AI4562" s="381"/>
      <c r="AJ4562" s="381"/>
      <c r="AK4562" s="381"/>
      <c r="AL4562" s="381"/>
      <c r="AM4562" s="381"/>
    </row>
    <row r="4563" spans="1:39" x14ac:dyDescent="0.35">
      <c r="A4563" s="379"/>
      <c r="B4563" s="379"/>
      <c r="C4563" s="379"/>
      <c r="D4563" s="379"/>
      <c r="E4563" s="379"/>
      <c r="F4563" s="379"/>
      <c r="G4563" s="379"/>
      <c r="H4563" s="379"/>
      <c r="I4563" s="379"/>
      <c r="J4563" s="379"/>
      <c r="K4563" s="379"/>
      <c r="L4563" s="379"/>
      <c r="M4563" s="379"/>
      <c r="N4563" s="379"/>
      <c r="O4563" s="379"/>
      <c r="P4563" s="379"/>
      <c r="Q4563" s="379"/>
      <c r="R4563" s="379"/>
      <c r="S4563" s="379"/>
      <c r="T4563" s="379"/>
      <c r="U4563" s="379"/>
      <c r="V4563" s="379"/>
      <c r="W4563" s="379"/>
      <c r="X4563" s="379"/>
      <c r="Y4563" s="379"/>
      <c r="Z4563" s="379"/>
      <c r="AA4563" s="380"/>
      <c r="AB4563" s="379"/>
      <c r="AC4563" s="379"/>
      <c r="AD4563" s="379"/>
      <c r="AE4563" s="381"/>
      <c r="AF4563" s="105"/>
      <c r="AG4563" s="381"/>
      <c r="AH4563" s="381"/>
      <c r="AI4563" s="381"/>
      <c r="AJ4563" s="381"/>
      <c r="AK4563" s="381"/>
      <c r="AL4563" s="381"/>
      <c r="AM4563" s="381"/>
    </row>
    <row r="4564" spans="1:39" x14ac:dyDescent="0.35">
      <c r="A4564" s="379"/>
      <c r="B4564" s="379"/>
      <c r="C4564" s="379"/>
      <c r="D4564" s="379"/>
      <c r="E4564" s="379"/>
      <c r="F4564" s="379"/>
      <c r="G4564" s="379"/>
      <c r="H4564" s="379"/>
      <c r="I4564" s="379"/>
      <c r="J4564" s="379"/>
      <c r="K4564" s="379"/>
      <c r="L4564" s="379"/>
      <c r="M4564" s="379"/>
      <c r="N4564" s="379"/>
      <c r="O4564" s="379"/>
      <c r="P4564" s="379"/>
      <c r="Q4564" s="379"/>
      <c r="R4564" s="379"/>
      <c r="S4564" s="379"/>
      <c r="T4564" s="379"/>
      <c r="U4564" s="379"/>
      <c r="V4564" s="379"/>
      <c r="W4564" s="379"/>
      <c r="X4564" s="379"/>
      <c r="Y4564" s="379"/>
      <c r="Z4564" s="379"/>
      <c r="AA4564" s="380"/>
      <c r="AB4564" s="379"/>
      <c r="AC4564" s="379"/>
      <c r="AD4564" s="379"/>
      <c r="AE4564" s="381"/>
      <c r="AF4564" s="105"/>
      <c r="AG4564" s="381"/>
      <c r="AH4564" s="381"/>
      <c r="AI4564" s="381"/>
      <c r="AJ4564" s="381"/>
      <c r="AK4564" s="381"/>
      <c r="AL4564" s="381"/>
      <c r="AM4564" s="381"/>
    </row>
    <row r="4565" spans="1:39" x14ac:dyDescent="0.35">
      <c r="A4565" s="379"/>
      <c r="B4565" s="379"/>
      <c r="C4565" s="379"/>
      <c r="D4565" s="379"/>
      <c r="E4565" s="379"/>
      <c r="F4565" s="379"/>
      <c r="G4565" s="379"/>
      <c r="H4565" s="379"/>
      <c r="I4565" s="379"/>
      <c r="J4565" s="379"/>
      <c r="K4565" s="379"/>
      <c r="L4565" s="379"/>
      <c r="M4565" s="379"/>
      <c r="N4565" s="379"/>
      <c r="O4565" s="379"/>
      <c r="P4565" s="379"/>
      <c r="Q4565" s="379"/>
      <c r="R4565" s="379"/>
      <c r="S4565" s="379"/>
      <c r="T4565" s="379"/>
      <c r="U4565" s="379"/>
      <c r="V4565" s="379"/>
      <c r="W4565" s="379"/>
      <c r="X4565" s="379"/>
      <c r="Y4565" s="379"/>
      <c r="Z4565" s="379"/>
      <c r="AA4565" s="380"/>
      <c r="AB4565" s="379"/>
      <c r="AC4565" s="379"/>
      <c r="AD4565" s="379"/>
      <c r="AE4565" s="381"/>
      <c r="AF4565" s="105"/>
      <c r="AG4565" s="381"/>
      <c r="AH4565" s="381"/>
      <c r="AI4565" s="381"/>
      <c r="AJ4565" s="381"/>
      <c r="AK4565" s="381"/>
      <c r="AL4565" s="381"/>
      <c r="AM4565" s="381"/>
    </row>
    <row r="4566" spans="1:39" x14ac:dyDescent="0.35">
      <c r="A4566" s="379"/>
      <c r="B4566" s="379"/>
      <c r="C4566" s="379"/>
      <c r="D4566" s="379"/>
      <c r="E4566" s="379"/>
      <c r="F4566" s="379"/>
      <c r="G4566" s="379"/>
      <c r="H4566" s="379"/>
      <c r="I4566" s="379"/>
      <c r="J4566" s="379"/>
      <c r="K4566" s="379"/>
      <c r="L4566" s="379"/>
      <c r="M4566" s="379"/>
      <c r="N4566" s="379"/>
      <c r="O4566" s="379"/>
      <c r="P4566" s="379"/>
      <c r="Q4566" s="379"/>
      <c r="R4566" s="379"/>
      <c r="S4566" s="379"/>
      <c r="T4566" s="379"/>
      <c r="U4566" s="379"/>
      <c r="V4566" s="379"/>
      <c r="W4566" s="379"/>
      <c r="X4566" s="379"/>
      <c r="Y4566" s="379"/>
      <c r="Z4566" s="379"/>
      <c r="AA4566" s="380"/>
      <c r="AB4566" s="379"/>
      <c r="AC4566" s="379"/>
      <c r="AD4566" s="379"/>
      <c r="AE4566" s="381"/>
      <c r="AF4566" s="105"/>
      <c r="AG4566" s="381"/>
      <c r="AH4566" s="381"/>
      <c r="AI4566" s="381"/>
      <c r="AJ4566" s="381"/>
      <c r="AK4566" s="381"/>
      <c r="AL4566" s="381"/>
      <c r="AM4566" s="381"/>
    </row>
    <row r="4567" spans="1:39" x14ac:dyDescent="0.35">
      <c r="A4567" s="379"/>
      <c r="B4567" s="379"/>
      <c r="C4567" s="379"/>
      <c r="D4567" s="379"/>
      <c r="E4567" s="379"/>
      <c r="F4567" s="379"/>
      <c r="G4567" s="379"/>
      <c r="H4567" s="379"/>
      <c r="I4567" s="379"/>
      <c r="J4567" s="379"/>
      <c r="K4567" s="379"/>
      <c r="L4567" s="379"/>
      <c r="M4567" s="379"/>
      <c r="N4567" s="379"/>
      <c r="O4567" s="379"/>
      <c r="P4567" s="379"/>
      <c r="Q4567" s="379"/>
      <c r="R4567" s="379"/>
      <c r="S4567" s="379"/>
      <c r="T4567" s="379"/>
      <c r="U4567" s="379"/>
      <c r="V4567" s="379"/>
      <c r="W4567" s="379"/>
      <c r="X4567" s="379"/>
      <c r="Y4567" s="379"/>
      <c r="Z4567" s="379"/>
      <c r="AA4567" s="380"/>
      <c r="AB4567" s="379"/>
      <c r="AC4567" s="379"/>
      <c r="AD4567" s="379"/>
      <c r="AE4567" s="381"/>
      <c r="AF4567" s="105"/>
      <c r="AG4567" s="381"/>
      <c r="AH4567" s="381"/>
      <c r="AI4567" s="381"/>
      <c r="AJ4567" s="381"/>
      <c r="AK4567" s="381"/>
      <c r="AL4567" s="381"/>
      <c r="AM4567" s="381"/>
    </row>
    <row r="4568" spans="1:39" x14ac:dyDescent="0.35">
      <c r="A4568" s="379"/>
      <c r="B4568" s="379"/>
      <c r="C4568" s="379"/>
      <c r="D4568" s="379"/>
      <c r="E4568" s="379"/>
      <c r="F4568" s="379"/>
      <c r="G4568" s="379"/>
      <c r="H4568" s="379"/>
      <c r="I4568" s="379"/>
      <c r="J4568" s="379"/>
      <c r="K4568" s="379"/>
      <c r="L4568" s="379"/>
      <c r="M4568" s="379"/>
      <c r="N4568" s="379"/>
      <c r="O4568" s="379"/>
      <c r="P4568" s="379"/>
      <c r="Q4568" s="379"/>
      <c r="R4568" s="379"/>
      <c r="S4568" s="379"/>
      <c r="T4568" s="379"/>
      <c r="U4568" s="379"/>
      <c r="V4568" s="379"/>
      <c r="W4568" s="379"/>
      <c r="X4568" s="379"/>
      <c r="Y4568" s="379"/>
      <c r="Z4568" s="379"/>
      <c r="AA4568" s="380"/>
      <c r="AB4568" s="379"/>
      <c r="AC4568" s="379"/>
      <c r="AD4568" s="379"/>
      <c r="AE4568" s="381"/>
      <c r="AF4568" s="105"/>
      <c r="AG4568" s="381"/>
      <c r="AH4568" s="381"/>
      <c r="AI4568" s="381"/>
      <c r="AJ4568" s="381"/>
      <c r="AK4568" s="381"/>
      <c r="AL4568" s="381"/>
      <c r="AM4568" s="381"/>
    </row>
    <row r="4569" spans="1:39" x14ac:dyDescent="0.35">
      <c r="A4569" s="379"/>
      <c r="B4569" s="379"/>
      <c r="C4569" s="379"/>
      <c r="D4569" s="379"/>
      <c r="E4569" s="379"/>
      <c r="F4569" s="379"/>
      <c r="G4569" s="379"/>
      <c r="H4569" s="379"/>
      <c r="I4569" s="379"/>
      <c r="J4569" s="379"/>
      <c r="K4569" s="379"/>
      <c r="L4569" s="379"/>
      <c r="M4569" s="379"/>
      <c r="N4569" s="379"/>
      <c r="O4569" s="379"/>
      <c r="P4569" s="379"/>
      <c r="Q4569" s="379"/>
      <c r="R4569" s="379"/>
      <c r="S4569" s="379"/>
      <c r="T4569" s="379"/>
      <c r="U4569" s="379"/>
      <c r="V4569" s="379"/>
      <c r="W4569" s="379"/>
      <c r="X4569" s="379"/>
      <c r="Y4569" s="379"/>
      <c r="Z4569" s="379"/>
      <c r="AA4569" s="380"/>
      <c r="AB4569" s="379"/>
      <c r="AC4569" s="379"/>
      <c r="AD4569" s="379"/>
      <c r="AE4569" s="381"/>
      <c r="AF4569" s="105"/>
      <c r="AG4569" s="381"/>
      <c r="AH4569" s="381"/>
      <c r="AI4569" s="381"/>
      <c r="AJ4569" s="381"/>
      <c r="AK4569" s="381"/>
      <c r="AL4569" s="381"/>
      <c r="AM4569" s="381"/>
    </row>
    <row r="4570" spans="1:39" x14ac:dyDescent="0.35">
      <c r="A4570" s="379"/>
      <c r="B4570" s="379"/>
      <c r="C4570" s="379"/>
      <c r="D4570" s="379"/>
      <c r="E4570" s="379"/>
      <c r="F4570" s="379"/>
      <c r="G4570" s="379"/>
      <c r="H4570" s="379"/>
      <c r="I4570" s="379"/>
      <c r="J4570" s="379"/>
      <c r="K4570" s="379"/>
      <c r="L4570" s="379"/>
      <c r="M4570" s="379"/>
      <c r="N4570" s="379"/>
      <c r="O4570" s="379"/>
      <c r="P4570" s="379"/>
      <c r="Q4570" s="379"/>
      <c r="R4570" s="379"/>
      <c r="S4570" s="379"/>
      <c r="T4570" s="379"/>
      <c r="U4570" s="379"/>
      <c r="V4570" s="379"/>
      <c r="W4570" s="379"/>
      <c r="X4570" s="379"/>
      <c r="Y4570" s="379"/>
      <c r="Z4570" s="379"/>
      <c r="AA4570" s="380"/>
      <c r="AB4570" s="379"/>
      <c r="AC4570" s="379"/>
      <c r="AD4570" s="379"/>
      <c r="AE4570" s="381"/>
      <c r="AF4570" s="105"/>
      <c r="AG4570" s="381"/>
      <c r="AH4570" s="381"/>
      <c r="AI4570" s="381"/>
      <c r="AJ4570" s="381"/>
      <c r="AK4570" s="381"/>
      <c r="AL4570" s="381"/>
      <c r="AM4570" s="381"/>
    </row>
    <row r="4571" spans="1:39" x14ac:dyDescent="0.35">
      <c r="A4571" s="379"/>
      <c r="B4571" s="379"/>
      <c r="C4571" s="379"/>
      <c r="D4571" s="379"/>
      <c r="E4571" s="379"/>
      <c r="F4571" s="379"/>
      <c r="G4571" s="379"/>
      <c r="H4571" s="379"/>
      <c r="I4571" s="379"/>
      <c r="J4571" s="379"/>
      <c r="K4571" s="379"/>
      <c r="L4571" s="379"/>
      <c r="M4571" s="379"/>
      <c r="N4571" s="379"/>
      <c r="O4571" s="379"/>
      <c r="P4571" s="379"/>
      <c r="Q4571" s="379"/>
      <c r="R4571" s="379"/>
      <c r="S4571" s="379"/>
      <c r="T4571" s="379"/>
      <c r="U4571" s="379"/>
      <c r="V4571" s="379"/>
      <c r="W4571" s="379"/>
      <c r="X4571" s="379"/>
      <c r="Y4571" s="379"/>
      <c r="Z4571" s="379"/>
      <c r="AA4571" s="380"/>
      <c r="AB4571" s="379"/>
      <c r="AC4571" s="379"/>
      <c r="AD4571" s="379"/>
      <c r="AE4571" s="381"/>
      <c r="AF4571" s="105"/>
      <c r="AG4571" s="381"/>
      <c r="AH4571" s="381"/>
      <c r="AI4571" s="381"/>
      <c r="AJ4571" s="381"/>
      <c r="AK4571" s="381"/>
      <c r="AL4571" s="381"/>
      <c r="AM4571" s="381"/>
    </row>
    <row r="4572" spans="1:39" x14ac:dyDescent="0.35">
      <c r="A4572" s="379"/>
      <c r="B4572" s="379"/>
      <c r="C4572" s="379"/>
      <c r="D4572" s="379"/>
      <c r="E4572" s="379"/>
      <c r="F4572" s="379"/>
      <c r="G4572" s="379"/>
      <c r="H4572" s="379"/>
      <c r="I4572" s="379"/>
      <c r="J4572" s="379"/>
      <c r="K4572" s="379"/>
      <c r="L4572" s="379"/>
      <c r="M4572" s="379"/>
      <c r="N4572" s="379"/>
      <c r="O4572" s="379"/>
      <c r="P4572" s="379"/>
      <c r="Q4572" s="379"/>
      <c r="R4572" s="379"/>
      <c r="S4572" s="379"/>
      <c r="T4572" s="379"/>
      <c r="U4572" s="379"/>
      <c r="V4572" s="379"/>
      <c r="W4572" s="379"/>
      <c r="X4572" s="379"/>
      <c r="Y4572" s="379"/>
      <c r="Z4572" s="379"/>
      <c r="AA4572" s="380"/>
      <c r="AB4572" s="379"/>
      <c r="AC4572" s="379"/>
      <c r="AD4572" s="379"/>
      <c r="AE4572" s="381"/>
      <c r="AF4572" s="105"/>
      <c r="AG4572" s="381"/>
      <c r="AH4572" s="381"/>
      <c r="AI4572" s="381"/>
      <c r="AJ4572" s="381"/>
      <c r="AK4572" s="381"/>
      <c r="AL4572" s="381"/>
      <c r="AM4572" s="381"/>
    </row>
    <row r="4573" spans="1:39" x14ac:dyDescent="0.35">
      <c r="A4573" s="379"/>
      <c r="B4573" s="379"/>
      <c r="C4573" s="379"/>
      <c r="D4573" s="379"/>
      <c r="E4573" s="379"/>
      <c r="F4573" s="379"/>
      <c r="G4573" s="379"/>
      <c r="H4573" s="379"/>
      <c r="I4573" s="379"/>
      <c r="J4573" s="379"/>
      <c r="K4573" s="379"/>
      <c r="L4573" s="379"/>
      <c r="M4573" s="379"/>
      <c r="N4573" s="379"/>
      <c r="O4573" s="379"/>
      <c r="P4573" s="379"/>
      <c r="Q4573" s="379"/>
      <c r="R4573" s="379"/>
      <c r="S4573" s="379"/>
      <c r="T4573" s="379"/>
      <c r="U4573" s="379"/>
      <c r="V4573" s="379"/>
      <c r="W4573" s="379"/>
      <c r="X4573" s="379"/>
      <c r="Y4573" s="379"/>
      <c r="Z4573" s="379"/>
      <c r="AA4573" s="380"/>
      <c r="AB4573" s="379"/>
      <c r="AC4573" s="379"/>
      <c r="AD4573" s="379"/>
      <c r="AE4573" s="381"/>
      <c r="AF4573" s="105"/>
      <c r="AG4573" s="381"/>
      <c r="AH4573" s="381"/>
      <c r="AI4573" s="381"/>
      <c r="AJ4573" s="381"/>
      <c r="AK4573" s="381"/>
      <c r="AL4573" s="381"/>
      <c r="AM4573" s="381"/>
    </row>
    <row r="4574" spans="1:39" x14ac:dyDescent="0.35">
      <c r="A4574" s="379"/>
      <c r="B4574" s="379"/>
      <c r="C4574" s="379"/>
      <c r="D4574" s="379"/>
      <c r="E4574" s="379"/>
      <c r="F4574" s="379"/>
      <c r="G4574" s="379"/>
      <c r="H4574" s="379"/>
      <c r="I4574" s="379"/>
      <c r="J4574" s="379"/>
      <c r="K4574" s="379"/>
      <c r="L4574" s="379"/>
      <c r="M4574" s="379"/>
      <c r="N4574" s="379"/>
      <c r="O4574" s="379"/>
      <c r="P4574" s="379"/>
      <c r="Q4574" s="379"/>
      <c r="R4574" s="379"/>
      <c r="S4574" s="379"/>
      <c r="T4574" s="379"/>
      <c r="U4574" s="379"/>
      <c r="V4574" s="379"/>
      <c r="W4574" s="379"/>
      <c r="X4574" s="379"/>
      <c r="Y4574" s="379"/>
      <c r="Z4574" s="379"/>
      <c r="AA4574" s="380"/>
      <c r="AB4574" s="379"/>
      <c r="AC4574" s="379"/>
      <c r="AD4574" s="379"/>
      <c r="AE4574" s="381"/>
      <c r="AF4574" s="105"/>
      <c r="AG4574" s="381"/>
      <c r="AH4574" s="381"/>
      <c r="AI4574" s="381"/>
      <c r="AJ4574" s="381"/>
      <c r="AK4574" s="381"/>
      <c r="AL4574" s="381"/>
      <c r="AM4574" s="381"/>
    </row>
    <row r="4575" spans="1:39" x14ac:dyDescent="0.35">
      <c r="A4575" s="379"/>
      <c r="B4575" s="379"/>
      <c r="C4575" s="379"/>
      <c r="D4575" s="379"/>
      <c r="E4575" s="379"/>
      <c r="F4575" s="379"/>
      <c r="G4575" s="379"/>
      <c r="H4575" s="379"/>
      <c r="I4575" s="379"/>
      <c r="J4575" s="379"/>
      <c r="K4575" s="379"/>
      <c r="L4575" s="379"/>
      <c r="M4575" s="379"/>
      <c r="N4575" s="379"/>
      <c r="O4575" s="379"/>
      <c r="P4575" s="379"/>
      <c r="Q4575" s="379"/>
      <c r="R4575" s="379"/>
      <c r="S4575" s="379"/>
      <c r="T4575" s="379"/>
      <c r="U4575" s="379"/>
      <c r="V4575" s="379"/>
      <c r="W4575" s="379"/>
      <c r="X4575" s="379"/>
      <c r="Y4575" s="379"/>
      <c r="Z4575" s="379"/>
      <c r="AA4575" s="380"/>
      <c r="AB4575" s="379"/>
      <c r="AC4575" s="379"/>
      <c r="AD4575" s="379"/>
      <c r="AE4575" s="381"/>
      <c r="AF4575" s="105"/>
      <c r="AG4575" s="381"/>
      <c r="AH4575" s="381"/>
      <c r="AI4575" s="381"/>
      <c r="AJ4575" s="381"/>
      <c r="AK4575" s="381"/>
      <c r="AL4575" s="381"/>
      <c r="AM4575" s="381"/>
    </row>
    <row r="4576" spans="1:39" x14ac:dyDescent="0.35">
      <c r="A4576" s="379"/>
      <c r="B4576" s="379"/>
      <c r="C4576" s="379"/>
      <c r="D4576" s="379"/>
      <c r="E4576" s="379"/>
      <c r="F4576" s="379"/>
      <c r="G4576" s="379"/>
      <c r="H4576" s="379"/>
      <c r="I4576" s="379"/>
      <c r="J4576" s="379"/>
      <c r="K4576" s="379"/>
      <c r="L4576" s="379"/>
      <c r="M4576" s="379"/>
      <c r="N4576" s="379"/>
      <c r="O4576" s="379"/>
      <c r="P4576" s="379"/>
      <c r="Q4576" s="379"/>
      <c r="R4576" s="379"/>
      <c r="S4576" s="379"/>
      <c r="T4576" s="379"/>
      <c r="U4576" s="379"/>
      <c r="V4576" s="379"/>
      <c r="W4576" s="379"/>
      <c r="X4576" s="379"/>
      <c r="Y4576" s="379"/>
      <c r="Z4576" s="379"/>
      <c r="AA4576" s="380"/>
      <c r="AB4576" s="379"/>
      <c r="AC4576" s="379"/>
      <c r="AD4576" s="379"/>
      <c r="AE4576" s="381"/>
      <c r="AF4576" s="105"/>
      <c r="AG4576" s="381"/>
      <c r="AH4576" s="381"/>
      <c r="AI4576" s="381"/>
      <c r="AJ4576" s="381"/>
      <c r="AK4576" s="381"/>
      <c r="AL4576" s="381"/>
      <c r="AM4576" s="381"/>
    </row>
    <row r="4577" spans="1:39" x14ac:dyDescent="0.35">
      <c r="A4577" s="379"/>
      <c r="B4577" s="379"/>
      <c r="C4577" s="379"/>
      <c r="D4577" s="379"/>
      <c r="E4577" s="379"/>
      <c r="F4577" s="379"/>
      <c r="G4577" s="379"/>
      <c r="H4577" s="379"/>
      <c r="I4577" s="379"/>
      <c r="J4577" s="379"/>
      <c r="K4577" s="379"/>
      <c r="L4577" s="379"/>
      <c r="M4577" s="379"/>
      <c r="N4577" s="379"/>
      <c r="O4577" s="379"/>
      <c r="P4577" s="379"/>
      <c r="Q4577" s="379"/>
      <c r="R4577" s="379"/>
      <c r="S4577" s="379"/>
      <c r="T4577" s="379"/>
      <c r="U4577" s="379"/>
      <c r="V4577" s="379"/>
      <c r="W4577" s="379"/>
      <c r="X4577" s="379"/>
      <c r="Y4577" s="379"/>
      <c r="Z4577" s="379"/>
      <c r="AA4577" s="380"/>
      <c r="AB4577" s="379"/>
      <c r="AC4577" s="379"/>
      <c r="AD4577" s="379"/>
      <c r="AE4577" s="381"/>
      <c r="AF4577" s="105"/>
      <c r="AG4577" s="381"/>
      <c r="AH4577" s="381"/>
      <c r="AI4577" s="381"/>
      <c r="AJ4577" s="381"/>
      <c r="AK4577" s="381"/>
      <c r="AL4577" s="381"/>
      <c r="AM4577" s="381"/>
    </row>
    <row r="4578" spans="1:39" x14ac:dyDescent="0.35">
      <c r="A4578" s="379"/>
      <c r="B4578" s="379"/>
      <c r="C4578" s="379"/>
      <c r="D4578" s="379"/>
      <c r="E4578" s="379"/>
      <c r="F4578" s="379"/>
      <c r="G4578" s="379"/>
      <c r="H4578" s="379"/>
      <c r="I4578" s="379"/>
      <c r="J4578" s="379"/>
      <c r="K4578" s="379"/>
      <c r="L4578" s="379"/>
      <c r="M4578" s="379"/>
      <c r="N4578" s="379"/>
      <c r="O4578" s="379"/>
      <c r="P4578" s="379"/>
      <c r="Q4578" s="379"/>
      <c r="R4578" s="379"/>
      <c r="S4578" s="379"/>
      <c r="T4578" s="379"/>
      <c r="U4578" s="379"/>
      <c r="V4578" s="379"/>
      <c r="W4578" s="379"/>
      <c r="X4578" s="379"/>
      <c r="Y4578" s="379"/>
      <c r="Z4578" s="379"/>
      <c r="AA4578" s="380"/>
      <c r="AB4578" s="379"/>
      <c r="AC4578" s="379"/>
      <c r="AD4578" s="379"/>
      <c r="AE4578" s="381"/>
      <c r="AF4578" s="105"/>
      <c r="AG4578" s="381"/>
      <c r="AH4578" s="381"/>
      <c r="AI4578" s="381"/>
      <c r="AJ4578" s="381"/>
      <c r="AK4578" s="381"/>
      <c r="AL4578" s="381"/>
      <c r="AM4578" s="381"/>
    </row>
    <row r="4579" spans="1:39" x14ac:dyDescent="0.35">
      <c r="A4579" s="379"/>
      <c r="B4579" s="379"/>
      <c r="C4579" s="379"/>
      <c r="D4579" s="379"/>
      <c r="E4579" s="379"/>
      <c r="F4579" s="379"/>
      <c r="G4579" s="379"/>
      <c r="H4579" s="379"/>
      <c r="I4579" s="379"/>
      <c r="J4579" s="379"/>
      <c r="K4579" s="379"/>
      <c r="L4579" s="379"/>
      <c r="M4579" s="379"/>
      <c r="N4579" s="379"/>
      <c r="O4579" s="379"/>
      <c r="P4579" s="379"/>
      <c r="Q4579" s="379"/>
      <c r="R4579" s="379"/>
      <c r="S4579" s="379"/>
      <c r="T4579" s="379"/>
      <c r="U4579" s="379"/>
      <c r="V4579" s="379"/>
      <c r="W4579" s="379"/>
      <c r="X4579" s="379"/>
      <c r="Y4579" s="379"/>
      <c r="Z4579" s="379"/>
      <c r="AA4579" s="380"/>
      <c r="AB4579" s="379"/>
      <c r="AC4579" s="379"/>
      <c r="AD4579" s="379"/>
      <c r="AE4579" s="381"/>
      <c r="AF4579" s="105"/>
      <c r="AG4579" s="381"/>
      <c r="AH4579" s="381"/>
      <c r="AI4579" s="381"/>
      <c r="AJ4579" s="381"/>
      <c r="AK4579" s="381"/>
      <c r="AL4579" s="381"/>
      <c r="AM4579" s="381"/>
    </row>
    <row r="4580" spans="1:39" x14ac:dyDescent="0.35">
      <c r="A4580" s="379"/>
      <c r="B4580" s="379"/>
      <c r="C4580" s="379"/>
      <c r="D4580" s="379"/>
      <c r="E4580" s="379"/>
      <c r="F4580" s="379"/>
      <c r="G4580" s="379"/>
      <c r="H4580" s="379"/>
      <c r="I4580" s="379"/>
      <c r="J4580" s="379"/>
      <c r="K4580" s="379"/>
      <c r="L4580" s="379"/>
      <c r="M4580" s="379"/>
      <c r="N4580" s="379"/>
      <c r="O4580" s="379"/>
      <c r="P4580" s="379"/>
      <c r="Q4580" s="379"/>
      <c r="R4580" s="379"/>
      <c r="S4580" s="379"/>
      <c r="T4580" s="379"/>
      <c r="U4580" s="379"/>
      <c r="V4580" s="379"/>
      <c r="W4580" s="379"/>
      <c r="X4580" s="379"/>
      <c r="Y4580" s="379"/>
      <c r="Z4580" s="379"/>
      <c r="AA4580" s="380"/>
      <c r="AB4580" s="379"/>
      <c r="AC4580" s="379"/>
      <c r="AD4580" s="379"/>
      <c r="AE4580" s="381"/>
      <c r="AF4580" s="105"/>
      <c r="AG4580" s="381"/>
      <c r="AH4580" s="381"/>
      <c r="AI4580" s="381"/>
      <c r="AJ4580" s="381"/>
      <c r="AK4580" s="381"/>
      <c r="AL4580" s="381"/>
      <c r="AM4580" s="381"/>
    </row>
    <row r="4581" spans="1:39" x14ac:dyDescent="0.35">
      <c r="A4581" s="379"/>
      <c r="B4581" s="379"/>
      <c r="C4581" s="379"/>
      <c r="D4581" s="379"/>
      <c r="E4581" s="379"/>
      <c r="F4581" s="379"/>
      <c r="G4581" s="379"/>
      <c r="H4581" s="379"/>
      <c r="I4581" s="379"/>
      <c r="J4581" s="379"/>
      <c r="K4581" s="379"/>
      <c r="L4581" s="379"/>
      <c r="M4581" s="379"/>
      <c r="N4581" s="379"/>
      <c r="O4581" s="379"/>
      <c r="P4581" s="379"/>
      <c r="Q4581" s="379"/>
      <c r="R4581" s="379"/>
      <c r="S4581" s="379"/>
      <c r="T4581" s="379"/>
      <c r="U4581" s="379"/>
      <c r="V4581" s="379"/>
      <c r="W4581" s="379"/>
      <c r="X4581" s="379"/>
      <c r="Y4581" s="379"/>
      <c r="Z4581" s="379"/>
      <c r="AA4581" s="380"/>
      <c r="AB4581" s="379"/>
      <c r="AC4581" s="379"/>
      <c r="AD4581" s="379"/>
      <c r="AE4581" s="381"/>
      <c r="AF4581" s="105"/>
      <c r="AG4581" s="381"/>
      <c r="AH4581" s="381"/>
      <c r="AI4581" s="381"/>
      <c r="AJ4581" s="381"/>
      <c r="AK4581" s="381"/>
      <c r="AL4581" s="381"/>
      <c r="AM4581" s="381"/>
    </row>
    <row r="4582" spans="1:39" x14ac:dyDescent="0.35">
      <c r="A4582" s="379"/>
      <c r="B4582" s="379"/>
      <c r="C4582" s="379"/>
      <c r="D4582" s="379"/>
      <c r="E4582" s="379"/>
      <c r="F4582" s="379"/>
      <c r="G4582" s="379"/>
      <c r="H4582" s="379"/>
      <c r="I4582" s="379"/>
      <c r="J4582" s="379"/>
      <c r="K4582" s="379"/>
      <c r="L4582" s="379"/>
      <c r="M4582" s="379"/>
      <c r="N4582" s="379"/>
      <c r="O4582" s="379"/>
      <c r="P4582" s="379"/>
      <c r="Q4582" s="379"/>
      <c r="R4582" s="379"/>
      <c r="S4582" s="379"/>
      <c r="T4582" s="379"/>
      <c r="U4582" s="379"/>
      <c r="V4582" s="379"/>
      <c r="W4582" s="379"/>
      <c r="X4582" s="379"/>
      <c r="Y4582" s="379"/>
      <c r="Z4582" s="379"/>
      <c r="AA4582" s="380"/>
      <c r="AB4582" s="379"/>
      <c r="AC4582" s="379"/>
      <c r="AD4582" s="379"/>
      <c r="AE4582" s="381"/>
      <c r="AF4582" s="105"/>
      <c r="AG4582" s="381"/>
      <c r="AH4582" s="381"/>
      <c r="AI4582" s="381"/>
      <c r="AJ4582" s="381"/>
      <c r="AK4582" s="381"/>
      <c r="AL4582" s="381"/>
      <c r="AM4582" s="381"/>
    </row>
    <row r="4583" spans="1:39" x14ac:dyDescent="0.35">
      <c r="A4583" s="379"/>
      <c r="B4583" s="379"/>
      <c r="C4583" s="379"/>
      <c r="D4583" s="379"/>
      <c r="E4583" s="379"/>
      <c r="F4583" s="379"/>
      <c r="G4583" s="379"/>
      <c r="H4583" s="379"/>
      <c r="I4583" s="379"/>
      <c r="J4583" s="379"/>
      <c r="K4583" s="379"/>
      <c r="L4583" s="379"/>
      <c r="M4583" s="379"/>
      <c r="N4583" s="379"/>
      <c r="O4583" s="379"/>
      <c r="P4583" s="379"/>
      <c r="Q4583" s="379"/>
      <c r="R4583" s="379"/>
      <c r="S4583" s="379"/>
      <c r="T4583" s="379"/>
      <c r="U4583" s="379"/>
      <c r="V4583" s="379"/>
      <c r="W4583" s="379"/>
      <c r="X4583" s="379"/>
      <c r="Y4583" s="379"/>
      <c r="Z4583" s="379"/>
      <c r="AA4583" s="380"/>
      <c r="AB4583" s="379"/>
      <c r="AC4583" s="379"/>
      <c r="AD4583" s="379"/>
      <c r="AE4583" s="381"/>
      <c r="AF4583" s="105"/>
      <c r="AG4583" s="381"/>
      <c r="AH4583" s="381"/>
      <c r="AI4583" s="381"/>
      <c r="AJ4583" s="381"/>
      <c r="AK4583" s="381"/>
      <c r="AL4583" s="381"/>
      <c r="AM4583" s="381"/>
    </row>
    <row r="4584" spans="1:39" x14ac:dyDescent="0.35">
      <c r="A4584" s="379"/>
      <c r="B4584" s="379"/>
      <c r="C4584" s="379"/>
      <c r="D4584" s="379"/>
      <c r="E4584" s="379"/>
      <c r="F4584" s="379"/>
      <c r="G4584" s="379"/>
      <c r="H4584" s="379"/>
      <c r="I4584" s="379"/>
      <c r="J4584" s="379"/>
      <c r="K4584" s="379"/>
      <c r="L4584" s="379"/>
      <c r="M4584" s="379"/>
      <c r="N4584" s="379"/>
      <c r="O4584" s="379"/>
      <c r="P4584" s="379"/>
      <c r="Q4584" s="379"/>
      <c r="R4584" s="379"/>
      <c r="S4584" s="379"/>
      <c r="T4584" s="379"/>
      <c r="U4584" s="379"/>
      <c r="V4584" s="379"/>
      <c r="W4584" s="379"/>
      <c r="X4584" s="379"/>
      <c r="Y4584" s="379"/>
      <c r="Z4584" s="379"/>
      <c r="AA4584" s="380"/>
      <c r="AB4584" s="379"/>
      <c r="AC4584" s="379"/>
      <c r="AD4584" s="379"/>
      <c r="AE4584" s="381"/>
      <c r="AF4584" s="105"/>
      <c r="AG4584" s="381"/>
      <c r="AH4584" s="381"/>
      <c r="AI4584" s="381"/>
      <c r="AJ4584" s="381"/>
      <c r="AK4584" s="381"/>
      <c r="AL4584" s="381"/>
      <c r="AM4584" s="381"/>
    </row>
    <row r="4585" spans="1:39" x14ac:dyDescent="0.35">
      <c r="A4585" s="379"/>
      <c r="B4585" s="379"/>
      <c r="C4585" s="379"/>
      <c r="D4585" s="379"/>
      <c r="E4585" s="379"/>
      <c r="F4585" s="379"/>
      <c r="G4585" s="379"/>
      <c r="H4585" s="379"/>
      <c r="I4585" s="379"/>
      <c r="J4585" s="379"/>
      <c r="K4585" s="379"/>
      <c r="L4585" s="379"/>
      <c r="M4585" s="379"/>
      <c r="N4585" s="379"/>
      <c r="O4585" s="379"/>
      <c r="P4585" s="379"/>
      <c r="Q4585" s="379"/>
      <c r="R4585" s="379"/>
      <c r="S4585" s="379"/>
      <c r="T4585" s="379"/>
      <c r="U4585" s="379"/>
      <c r="V4585" s="379"/>
      <c r="W4585" s="379"/>
      <c r="X4585" s="379"/>
      <c r="Y4585" s="379"/>
      <c r="Z4585" s="379"/>
      <c r="AA4585" s="380"/>
      <c r="AB4585" s="379"/>
      <c r="AC4585" s="379"/>
      <c r="AD4585" s="379"/>
      <c r="AE4585" s="381"/>
      <c r="AF4585" s="105"/>
      <c r="AG4585" s="381"/>
      <c r="AH4585" s="381"/>
      <c r="AI4585" s="381"/>
      <c r="AJ4585" s="381"/>
      <c r="AK4585" s="381"/>
      <c r="AL4585" s="381"/>
      <c r="AM4585" s="381"/>
    </row>
    <row r="4586" spans="1:39" x14ac:dyDescent="0.35">
      <c r="A4586" s="379"/>
      <c r="B4586" s="379"/>
      <c r="C4586" s="379"/>
      <c r="D4586" s="379"/>
      <c r="E4586" s="379"/>
      <c r="F4586" s="379"/>
      <c r="G4586" s="379"/>
      <c r="H4586" s="379"/>
      <c r="I4586" s="379"/>
      <c r="J4586" s="379"/>
      <c r="K4586" s="379"/>
      <c r="L4586" s="379"/>
      <c r="M4586" s="379"/>
      <c r="N4586" s="379"/>
      <c r="O4586" s="379"/>
      <c r="P4586" s="379"/>
      <c r="Q4586" s="379"/>
      <c r="R4586" s="379"/>
      <c r="S4586" s="379"/>
      <c r="T4586" s="379"/>
      <c r="U4586" s="379"/>
      <c r="V4586" s="379"/>
      <c r="W4586" s="379"/>
      <c r="X4586" s="379"/>
      <c r="Y4586" s="379"/>
      <c r="Z4586" s="379"/>
      <c r="AA4586" s="380"/>
      <c r="AB4586" s="379"/>
      <c r="AC4586" s="379"/>
      <c r="AD4586" s="379"/>
      <c r="AE4586" s="381"/>
      <c r="AF4586" s="105"/>
      <c r="AG4586" s="381"/>
      <c r="AH4586" s="381"/>
      <c r="AI4586" s="381"/>
      <c r="AJ4586" s="381"/>
      <c r="AK4586" s="381"/>
      <c r="AL4586" s="381"/>
      <c r="AM4586" s="381"/>
    </row>
    <row r="4587" spans="1:39" x14ac:dyDescent="0.35">
      <c r="A4587" s="379"/>
      <c r="B4587" s="379"/>
      <c r="C4587" s="379"/>
      <c r="D4587" s="379"/>
      <c r="E4587" s="379"/>
      <c r="F4587" s="379"/>
      <c r="G4587" s="379"/>
      <c r="H4587" s="379"/>
      <c r="I4587" s="379"/>
      <c r="J4587" s="379"/>
      <c r="K4587" s="379"/>
      <c r="L4587" s="379"/>
      <c r="M4587" s="379"/>
      <c r="N4587" s="379"/>
      <c r="O4587" s="379"/>
      <c r="P4587" s="379"/>
      <c r="Q4587" s="379"/>
      <c r="R4587" s="379"/>
      <c r="S4587" s="379"/>
      <c r="T4587" s="379"/>
      <c r="U4587" s="379"/>
      <c r="V4587" s="379"/>
      <c r="W4587" s="379"/>
      <c r="X4587" s="379"/>
      <c r="Y4587" s="379"/>
      <c r="Z4587" s="379"/>
      <c r="AA4587" s="380"/>
      <c r="AB4587" s="379"/>
      <c r="AC4587" s="379"/>
      <c r="AD4587" s="379"/>
      <c r="AE4587" s="381"/>
      <c r="AF4587" s="105"/>
      <c r="AG4587" s="381"/>
      <c r="AH4587" s="381"/>
      <c r="AI4587" s="381"/>
      <c r="AJ4587" s="381"/>
      <c r="AK4587" s="381"/>
      <c r="AL4587" s="381"/>
      <c r="AM4587" s="381"/>
    </row>
    <row r="4588" spans="1:39" x14ac:dyDescent="0.35">
      <c r="A4588" s="379"/>
      <c r="B4588" s="379"/>
      <c r="C4588" s="379"/>
      <c r="D4588" s="379"/>
      <c r="E4588" s="379"/>
      <c r="F4588" s="379"/>
      <c r="G4588" s="379"/>
      <c r="H4588" s="379"/>
      <c r="I4588" s="379"/>
      <c r="J4588" s="379"/>
      <c r="K4588" s="379"/>
      <c r="L4588" s="379"/>
      <c r="M4588" s="379"/>
      <c r="N4588" s="379"/>
      <c r="O4588" s="379"/>
      <c r="P4588" s="379"/>
      <c r="Q4588" s="379"/>
      <c r="R4588" s="379"/>
      <c r="S4588" s="379"/>
      <c r="T4588" s="379"/>
      <c r="U4588" s="379"/>
      <c r="V4588" s="379"/>
      <c r="W4588" s="379"/>
      <c r="X4588" s="379"/>
      <c r="Y4588" s="379"/>
      <c r="Z4588" s="379"/>
      <c r="AA4588" s="380"/>
      <c r="AB4588" s="379"/>
      <c r="AC4588" s="379"/>
      <c r="AD4588" s="379"/>
      <c r="AE4588" s="381"/>
      <c r="AF4588" s="105"/>
      <c r="AG4588" s="381"/>
      <c r="AH4588" s="381"/>
      <c r="AI4588" s="381"/>
      <c r="AJ4588" s="381"/>
      <c r="AK4588" s="381"/>
      <c r="AL4588" s="381"/>
      <c r="AM4588" s="381"/>
    </row>
    <row r="4589" spans="1:39" x14ac:dyDescent="0.35">
      <c r="A4589" s="379"/>
      <c r="B4589" s="379"/>
      <c r="C4589" s="379"/>
      <c r="D4589" s="379"/>
      <c r="E4589" s="379"/>
      <c r="F4589" s="379"/>
      <c r="G4589" s="379"/>
      <c r="H4589" s="379"/>
      <c r="I4589" s="379"/>
      <c r="J4589" s="379"/>
      <c r="K4589" s="379"/>
      <c r="L4589" s="379"/>
      <c r="M4589" s="379"/>
      <c r="N4589" s="379"/>
      <c r="O4589" s="379"/>
      <c r="P4589" s="379"/>
      <c r="Q4589" s="379"/>
      <c r="R4589" s="379"/>
      <c r="S4589" s="379"/>
      <c r="T4589" s="379"/>
      <c r="U4589" s="379"/>
      <c r="V4589" s="379"/>
      <c r="W4589" s="379"/>
      <c r="X4589" s="379"/>
      <c r="Y4589" s="379"/>
      <c r="Z4589" s="379"/>
      <c r="AA4589" s="380"/>
      <c r="AB4589" s="379"/>
      <c r="AC4589" s="379"/>
      <c r="AD4589" s="379"/>
      <c r="AE4589" s="381"/>
      <c r="AF4589" s="105"/>
      <c r="AG4589" s="381"/>
      <c r="AH4589" s="381"/>
      <c r="AI4589" s="381"/>
      <c r="AJ4589" s="381"/>
      <c r="AK4589" s="381"/>
      <c r="AL4589" s="381"/>
      <c r="AM4589" s="381"/>
    </row>
    <row r="4590" spans="1:39" x14ac:dyDescent="0.35">
      <c r="A4590" s="379"/>
      <c r="B4590" s="379"/>
      <c r="C4590" s="379"/>
      <c r="D4590" s="379"/>
      <c r="E4590" s="379"/>
      <c r="F4590" s="379"/>
      <c r="G4590" s="379"/>
      <c r="H4590" s="379"/>
      <c r="I4590" s="379"/>
      <c r="J4590" s="379"/>
      <c r="K4590" s="379"/>
      <c r="L4590" s="379"/>
      <c r="M4590" s="379"/>
      <c r="N4590" s="379"/>
      <c r="O4590" s="379"/>
      <c r="P4590" s="379"/>
      <c r="Q4590" s="379"/>
      <c r="R4590" s="379"/>
      <c r="S4590" s="379"/>
      <c r="T4590" s="379"/>
      <c r="U4590" s="379"/>
      <c r="V4590" s="379"/>
      <c r="W4590" s="379"/>
      <c r="X4590" s="379"/>
      <c r="Y4590" s="379"/>
      <c r="Z4590" s="379"/>
      <c r="AA4590" s="380"/>
      <c r="AB4590" s="379"/>
      <c r="AC4590" s="379"/>
      <c r="AD4590" s="379"/>
      <c r="AE4590" s="381"/>
      <c r="AF4590" s="105"/>
      <c r="AG4590" s="381"/>
      <c r="AH4590" s="381"/>
      <c r="AI4590" s="381"/>
      <c r="AJ4590" s="381"/>
      <c r="AK4590" s="381"/>
      <c r="AL4590" s="381"/>
      <c r="AM4590" s="381"/>
    </row>
    <row r="4591" spans="1:39" x14ac:dyDescent="0.35">
      <c r="A4591" s="379"/>
      <c r="B4591" s="379"/>
      <c r="C4591" s="379"/>
      <c r="D4591" s="379"/>
      <c r="E4591" s="379"/>
      <c r="F4591" s="379"/>
      <c r="G4591" s="379"/>
      <c r="H4591" s="379"/>
      <c r="I4591" s="379"/>
      <c r="J4591" s="379"/>
      <c r="K4591" s="379"/>
      <c r="L4591" s="379"/>
      <c r="M4591" s="379"/>
      <c r="N4591" s="379"/>
      <c r="O4591" s="379"/>
      <c r="P4591" s="379"/>
      <c r="Q4591" s="379"/>
      <c r="R4591" s="379"/>
      <c r="S4591" s="379"/>
      <c r="T4591" s="379"/>
      <c r="U4591" s="379"/>
      <c r="V4591" s="379"/>
      <c r="W4591" s="379"/>
      <c r="X4591" s="379"/>
      <c r="Y4591" s="379"/>
      <c r="Z4591" s="379"/>
      <c r="AA4591" s="380"/>
      <c r="AB4591" s="379"/>
      <c r="AC4591" s="379"/>
      <c r="AD4591" s="379"/>
      <c r="AE4591" s="381"/>
      <c r="AF4591" s="105"/>
      <c r="AG4591" s="381"/>
      <c r="AH4591" s="381"/>
      <c r="AI4591" s="381"/>
      <c r="AJ4591" s="381"/>
      <c r="AK4591" s="381"/>
      <c r="AL4591" s="381"/>
      <c r="AM4591" s="381"/>
    </row>
    <row r="4592" spans="1:39" x14ac:dyDescent="0.35">
      <c r="A4592" s="379"/>
      <c r="B4592" s="379"/>
      <c r="C4592" s="379"/>
      <c r="D4592" s="379"/>
      <c r="E4592" s="379"/>
      <c r="F4592" s="379"/>
      <c r="G4592" s="379"/>
      <c r="H4592" s="379"/>
      <c r="I4592" s="379"/>
      <c r="J4592" s="379"/>
      <c r="K4592" s="379"/>
      <c r="L4592" s="379"/>
      <c r="M4592" s="379"/>
      <c r="N4592" s="379"/>
      <c r="O4592" s="379"/>
      <c r="P4592" s="379"/>
      <c r="Q4592" s="379"/>
      <c r="R4592" s="379"/>
      <c r="S4592" s="379"/>
      <c r="T4592" s="379"/>
      <c r="U4592" s="379"/>
      <c r="V4592" s="379"/>
      <c r="W4592" s="379"/>
      <c r="X4592" s="379"/>
      <c r="Y4592" s="379"/>
      <c r="Z4592" s="379"/>
      <c r="AA4592" s="380"/>
      <c r="AB4592" s="379"/>
      <c r="AC4592" s="379"/>
      <c r="AD4592" s="379"/>
      <c r="AE4592" s="381"/>
      <c r="AF4592" s="105"/>
      <c r="AG4592" s="381"/>
      <c r="AH4592" s="381"/>
      <c r="AI4592" s="381"/>
      <c r="AJ4592" s="381"/>
      <c r="AK4592" s="381"/>
      <c r="AL4592" s="381"/>
      <c r="AM4592" s="381"/>
    </row>
    <row r="4593" spans="1:39" x14ac:dyDescent="0.35">
      <c r="A4593" s="379"/>
      <c r="B4593" s="379"/>
      <c r="C4593" s="379"/>
      <c r="D4593" s="379"/>
      <c r="E4593" s="379"/>
      <c r="F4593" s="379"/>
      <c r="G4593" s="379"/>
      <c r="H4593" s="379"/>
      <c r="I4593" s="379"/>
      <c r="J4593" s="379"/>
      <c r="K4593" s="379"/>
      <c r="L4593" s="379"/>
      <c r="M4593" s="379"/>
      <c r="N4593" s="379"/>
      <c r="O4593" s="379"/>
      <c r="P4593" s="379"/>
      <c r="Q4593" s="379"/>
      <c r="R4593" s="379"/>
      <c r="S4593" s="379"/>
      <c r="T4593" s="379"/>
      <c r="U4593" s="379"/>
      <c r="V4593" s="379"/>
      <c r="W4593" s="379"/>
      <c r="X4593" s="379"/>
      <c r="Y4593" s="379"/>
      <c r="Z4593" s="379"/>
      <c r="AA4593" s="380"/>
      <c r="AB4593" s="379"/>
      <c r="AC4593" s="379"/>
      <c r="AD4593" s="379"/>
      <c r="AE4593" s="381"/>
      <c r="AF4593" s="105"/>
      <c r="AG4593" s="381"/>
      <c r="AH4593" s="381"/>
      <c r="AI4593" s="381"/>
      <c r="AJ4593" s="381"/>
      <c r="AK4593" s="381"/>
      <c r="AL4593" s="381"/>
      <c r="AM4593" s="381"/>
    </row>
    <row r="4594" spans="1:39" x14ac:dyDescent="0.35">
      <c r="A4594" s="379"/>
      <c r="B4594" s="379"/>
      <c r="C4594" s="379"/>
      <c r="D4594" s="379"/>
      <c r="E4594" s="379"/>
      <c r="F4594" s="379"/>
      <c r="G4594" s="379"/>
      <c r="H4594" s="379"/>
      <c r="I4594" s="379"/>
      <c r="J4594" s="379"/>
      <c r="K4594" s="379"/>
      <c r="L4594" s="379"/>
      <c r="M4594" s="379"/>
      <c r="N4594" s="379"/>
      <c r="O4594" s="379"/>
      <c r="P4594" s="379"/>
      <c r="Q4594" s="379"/>
      <c r="R4594" s="379"/>
      <c r="S4594" s="379"/>
      <c r="T4594" s="379"/>
      <c r="U4594" s="379"/>
      <c r="V4594" s="379"/>
      <c r="W4594" s="379"/>
      <c r="X4594" s="379"/>
      <c r="Y4594" s="379"/>
      <c r="Z4594" s="379"/>
      <c r="AA4594" s="380"/>
      <c r="AB4594" s="379"/>
      <c r="AC4594" s="379"/>
      <c r="AD4594" s="379"/>
      <c r="AE4594" s="381"/>
      <c r="AF4594" s="105"/>
      <c r="AG4594" s="381"/>
      <c r="AH4594" s="381"/>
      <c r="AI4594" s="381"/>
      <c r="AJ4594" s="381"/>
      <c r="AK4594" s="381"/>
      <c r="AL4594" s="381"/>
      <c r="AM4594" s="381"/>
    </row>
    <row r="4595" spans="1:39" x14ac:dyDescent="0.35">
      <c r="A4595" s="379"/>
      <c r="B4595" s="379"/>
      <c r="C4595" s="379"/>
      <c r="D4595" s="379"/>
      <c r="E4595" s="379"/>
      <c r="F4595" s="379"/>
      <c r="G4595" s="379"/>
      <c r="H4595" s="379"/>
      <c r="I4595" s="379"/>
      <c r="J4595" s="379"/>
      <c r="K4595" s="379"/>
      <c r="L4595" s="379"/>
      <c r="M4595" s="379"/>
      <c r="N4595" s="379"/>
      <c r="O4595" s="379"/>
      <c r="P4595" s="379"/>
      <c r="Q4595" s="379"/>
      <c r="R4595" s="379"/>
      <c r="S4595" s="379"/>
      <c r="T4595" s="379"/>
      <c r="U4595" s="379"/>
      <c r="V4595" s="379"/>
      <c r="W4595" s="379"/>
      <c r="X4595" s="379"/>
      <c r="Y4595" s="379"/>
      <c r="Z4595" s="379"/>
      <c r="AA4595" s="380"/>
      <c r="AB4595" s="379"/>
      <c r="AC4595" s="379"/>
      <c r="AD4595" s="379"/>
      <c r="AE4595" s="381"/>
      <c r="AF4595" s="105"/>
      <c r="AG4595" s="381"/>
      <c r="AH4595" s="381"/>
      <c r="AI4595" s="381"/>
      <c r="AJ4595" s="381"/>
      <c r="AK4595" s="381"/>
      <c r="AL4595" s="381"/>
      <c r="AM4595" s="381"/>
    </row>
    <row r="4596" spans="1:39" x14ac:dyDescent="0.35">
      <c r="A4596" s="379"/>
      <c r="B4596" s="379"/>
      <c r="C4596" s="379"/>
      <c r="D4596" s="379"/>
      <c r="E4596" s="379"/>
      <c r="F4596" s="379"/>
      <c r="G4596" s="379"/>
      <c r="H4596" s="379"/>
      <c r="I4596" s="379"/>
      <c r="J4596" s="379"/>
      <c r="K4596" s="379"/>
      <c r="L4596" s="379"/>
      <c r="M4596" s="379"/>
      <c r="N4596" s="379"/>
      <c r="O4596" s="379"/>
      <c r="P4596" s="379"/>
      <c r="Q4596" s="379"/>
      <c r="R4596" s="379"/>
      <c r="S4596" s="379"/>
      <c r="T4596" s="379"/>
      <c r="U4596" s="379"/>
      <c r="V4596" s="379"/>
      <c r="W4596" s="379"/>
      <c r="X4596" s="379"/>
      <c r="Y4596" s="379"/>
      <c r="Z4596" s="379"/>
      <c r="AA4596" s="380"/>
      <c r="AB4596" s="379"/>
      <c r="AC4596" s="379"/>
      <c r="AD4596" s="379"/>
      <c r="AE4596" s="381"/>
      <c r="AF4596" s="105"/>
      <c r="AG4596" s="381"/>
      <c r="AH4596" s="381"/>
      <c r="AI4596" s="381"/>
      <c r="AJ4596" s="381"/>
      <c r="AK4596" s="381"/>
      <c r="AL4596" s="381"/>
      <c r="AM4596" s="381"/>
    </row>
    <row r="4597" spans="1:39" x14ac:dyDescent="0.35">
      <c r="A4597" s="379"/>
      <c r="B4597" s="379"/>
      <c r="C4597" s="379"/>
      <c r="D4597" s="379"/>
      <c r="E4597" s="379"/>
      <c r="F4597" s="379"/>
      <c r="G4597" s="379"/>
      <c r="H4597" s="379"/>
      <c r="I4597" s="379"/>
      <c r="J4597" s="379"/>
      <c r="K4597" s="379"/>
      <c r="L4597" s="379"/>
      <c r="M4597" s="379"/>
      <c r="N4597" s="379"/>
      <c r="O4597" s="379"/>
      <c r="P4597" s="379"/>
      <c r="Q4597" s="379"/>
      <c r="R4597" s="379"/>
      <c r="S4597" s="379"/>
      <c r="T4597" s="379"/>
      <c r="U4597" s="379"/>
      <c r="V4597" s="379"/>
      <c r="W4597" s="379"/>
      <c r="X4597" s="379"/>
      <c r="Y4597" s="379"/>
      <c r="Z4597" s="379"/>
      <c r="AA4597" s="380"/>
      <c r="AB4597" s="379"/>
      <c r="AC4597" s="379"/>
      <c r="AD4597" s="379"/>
      <c r="AE4597" s="381"/>
      <c r="AF4597" s="105"/>
      <c r="AG4597" s="381"/>
      <c r="AH4597" s="381"/>
      <c r="AI4597" s="381"/>
      <c r="AJ4597" s="381"/>
      <c r="AK4597" s="381"/>
      <c r="AL4597" s="381"/>
      <c r="AM4597" s="381"/>
    </row>
    <row r="4598" spans="1:39" x14ac:dyDescent="0.35">
      <c r="A4598" s="379"/>
      <c r="B4598" s="379"/>
      <c r="C4598" s="379"/>
      <c r="D4598" s="379"/>
      <c r="E4598" s="379"/>
      <c r="F4598" s="379"/>
      <c r="G4598" s="379"/>
      <c r="H4598" s="379"/>
      <c r="I4598" s="379"/>
      <c r="J4598" s="379"/>
      <c r="K4598" s="379"/>
      <c r="L4598" s="379"/>
      <c r="M4598" s="379"/>
      <c r="N4598" s="379"/>
      <c r="O4598" s="379"/>
      <c r="P4598" s="379"/>
      <c r="Q4598" s="379"/>
      <c r="R4598" s="379"/>
      <c r="S4598" s="379"/>
      <c r="T4598" s="379"/>
      <c r="U4598" s="379"/>
      <c r="V4598" s="379"/>
      <c r="W4598" s="379"/>
      <c r="X4598" s="379"/>
      <c r="Y4598" s="379"/>
      <c r="Z4598" s="379"/>
      <c r="AA4598" s="380"/>
      <c r="AB4598" s="379"/>
      <c r="AC4598" s="379"/>
      <c r="AD4598" s="379"/>
      <c r="AE4598" s="381"/>
      <c r="AF4598" s="105"/>
      <c r="AG4598" s="381"/>
      <c r="AH4598" s="381"/>
      <c r="AI4598" s="381"/>
      <c r="AJ4598" s="381"/>
      <c r="AK4598" s="381"/>
      <c r="AL4598" s="381"/>
      <c r="AM4598" s="381"/>
    </row>
    <row r="4599" spans="1:39" x14ac:dyDescent="0.35">
      <c r="A4599" s="379"/>
      <c r="B4599" s="379"/>
      <c r="C4599" s="379"/>
      <c r="D4599" s="379"/>
      <c r="E4599" s="379"/>
      <c r="F4599" s="379"/>
      <c r="G4599" s="379"/>
      <c r="H4599" s="379"/>
      <c r="I4599" s="379"/>
      <c r="J4599" s="379"/>
      <c r="K4599" s="379"/>
      <c r="L4599" s="379"/>
      <c r="M4599" s="379"/>
      <c r="N4599" s="379"/>
      <c r="O4599" s="379"/>
      <c r="P4599" s="379"/>
      <c r="Q4599" s="379"/>
      <c r="R4599" s="379"/>
      <c r="S4599" s="379"/>
      <c r="T4599" s="379"/>
      <c r="U4599" s="379"/>
      <c r="V4599" s="379"/>
      <c r="W4599" s="379"/>
      <c r="X4599" s="379"/>
      <c r="Y4599" s="379"/>
      <c r="Z4599" s="379"/>
      <c r="AA4599" s="380"/>
      <c r="AB4599" s="379"/>
      <c r="AC4599" s="379"/>
      <c r="AD4599" s="379"/>
      <c r="AE4599" s="381"/>
      <c r="AF4599" s="105"/>
      <c r="AG4599" s="381"/>
      <c r="AH4599" s="381"/>
      <c r="AI4599" s="381"/>
      <c r="AJ4599" s="381"/>
      <c r="AK4599" s="381"/>
      <c r="AL4599" s="381"/>
      <c r="AM4599" s="381"/>
    </row>
    <row r="4600" spans="1:39" x14ac:dyDescent="0.35">
      <c r="A4600" s="379"/>
      <c r="B4600" s="379"/>
      <c r="C4600" s="379"/>
      <c r="D4600" s="379"/>
      <c r="E4600" s="379"/>
      <c r="F4600" s="379"/>
      <c r="G4600" s="379"/>
      <c r="H4600" s="379"/>
      <c r="I4600" s="379"/>
      <c r="J4600" s="379"/>
      <c r="K4600" s="379"/>
      <c r="L4600" s="379"/>
      <c r="M4600" s="379"/>
      <c r="N4600" s="379"/>
      <c r="O4600" s="379"/>
      <c r="P4600" s="379"/>
      <c r="Q4600" s="379"/>
      <c r="R4600" s="379"/>
      <c r="S4600" s="379"/>
      <c r="T4600" s="379"/>
      <c r="U4600" s="379"/>
      <c r="V4600" s="379"/>
      <c r="W4600" s="379"/>
      <c r="X4600" s="379"/>
      <c r="Y4600" s="379"/>
      <c r="Z4600" s="379"/>
      <c r="AA4600" s="380"/>
      <c r="AB4600" s="379"/>
      <c r="AC4600" s="379"/>
      <c r="AD4600" s="379"/>
      <c r="AE4600" s="381"/>
      <c r="AF4600" s="105"/>
      <c r="AG4600" s="381"/>
      <c r="AH4600" s="381"/>
      <c r="AI4600" s="381"/>
      <c r="AJ4600" s="381"/>
      <c r="AK4600" s="381"/>
      <c r="AL4600" s="381"/>
      <c r="AM4600" s="381"/>
    </row>
    <row r="4601" spans="1:39" x14ac:dyDescent="0.35">
      <c r="A4601" s="379"/>
      <c r="B4601" s="379"/>
      <c r="C4601" s="379"/>
      <c r="D4601" s="379"/>
      <c r="E4601" s="379"/>
      <c r="F4601" s="379"/>
      <c r="G4601" s="379"/>
      <c r="H4601" s="379"/>
      <c r="I4601" s="379"/>
      <c r="J4601" s="379"/>
      <c r="K4601" s="379"/>
      <c r="L4601" s="379"/>
      <c r="M4601" s="379"/>
      <c r="N4601" s="379"/>
      <c r="O4601" s="379"/>
      <c r="P4601" s="379"/>
      <c r="Q4601" s="379"/>
      <c r="R4601" s="379"/>
      <c r="S4601" s="379"/>
      <c r="T4601" s="379"/>
      <c r="U4601" s="379"/>
      <c r="V4601" s="379"/>
      <c r="W4601" s="379"/>
      <c r="X4601" s="379"/>
      <c r="Y4601" s="379"/>
      <c r="Z4601" s="379"/>
      <c r="AA4601" s="380"/>
      <c r="AB4601" s="379"/>
      <c r="AC4601" s="379"/>
      <c r="AD4601" s="379"/>
      <c r="AE4601" s="381"/>
      <c r="AF4601" s="105"/>
      <c r="AG4601" s="381"/>
      <c r="AH4601" s="381"/>
      <c r="AI4601" s="381"/>
      <c r="AJ4601" s="381"/>
      <c r="AK4601" s="381"/>
      <c r="AL4601" s="381"/>
      <c r="AM4601" s="381"/>
    </row>
    <row r="4602" spans="1:39" x14ac:dyDescent="0.35">
      <c r="A4602" s="379"/>
      <c r="B4602" s="379"/>
      <c r="C4602" s="379"/>
      <c r="D4602" s="379"/>
      <c r="E4602" s="379"/>
      <c r="F4602" s="379"/>
      <c r="G4602" s="379"/>
      <c r="H4602" s="379"/>
      <c r="I4602" s="379"/>
      <c r="J4602" s="379"/>
      <c r="K4602" s="379"/>
      <c r="L4602" s="379"/>
      <c r="M4602" s="379"/>
      <c r="N4602" s="379"/>
      <c r="O4602" s="379"/>
      <c r="P4602" s="379"/>
      <c r="Q4602" s="379"/>
      <c r="R4602" s="379"/>
      <c r="S4602" s="379"/>
      <c r="T4602" s="379"/>
      <c r="U4602" s="379"/>
      <c r="V4602" s="379"/>
      <c r="W4602" s="379"/>
      <c r="X4602" s="379"/>
      <c r="Y4602" s="379"/>
      <c r="Z4602" s="379"/>
      <c r="AA4602" s="380"/>
      <c r="AB4602" s="379"/>
      <c r="AC4602" s="379"/>
      <c r="AD4602" s="379"/>
      <c r="AE4602" s="381"/>
      <c r="AF4602" s="105"/>
      <c r="AG4602" s="381"/>
      <c r="AH4602" s="381"/>
      <c r="AI4602" s="381"/>
      <c r="AJ4602" s="381"/>
      <c r="AK4602" s="381"/>
      <c r="AL4602" s="381"/>
      <c r="AM4602" s="381"/>
    </row>
    <row r="4603" spans="1:39" x14ac:dyDescent="0.35">
      <c r="A4603" s="379"/>
      <c r="B4603" s="379"/>
      <c r="C4603" s="379"/>
      <c r="D4603" s="379"/>
      <c r="E4603" s="379"/>
      <c r="F4603" s="379"/>
      <c r="G4603" s="379"/>
      <c r="H4603" s="379"/>
      <c r="I4603" s="379"/>
      <c r="J4603" s="379"/>
      <c r="K4603" s="379"/>
      <c r="L4603" s="379"/>
      <c r="M4603" s="379"/>
      <c r="N4603" s="379"/>
      <c r="O4603" s="379"/>
      <c r="P4603" s="379"/>
      <c r="Q4603" s="379"/>
      <c r="R4603" s="379"/>
      <c r="S4603" s="379"/>
      <c r="T4603" s="379"/>
      <c r="U4603" s="379"/>
      <c r="V4603" s="379"/>
      <c r="W4603" s="379"/>
      <c r="X4603" s="379"/>
      <c r="Y4603" s="379"/>
      <c r="Z4603" s="379"/>
      <c r="AA4603" s="380"/>
      <c r="AB4603" s="379"/>
      <c r="AC4603" s="379"/>
      <c r="AD4603" s="379"/>
      <c r="AE4603" s="381"/>
      <c r="AF4603" s="105"/>
      <c r="AG4603" s="381"/>
      <c r="AH4603" s="381"/>
      <c r="AI4603" s="381"/>
      <c r="AJ4603" s="381"/>
      <c r="AK4603" s="381"/>
      <c r="AL4603" s="381"/>
      <c r="AM4603" s="381"/>
    </row>
    <row r="4604" spans="1:39" x14ac:dyDescent="0.35">
      <c r="A4604" s="379"/>
      <c r="B4604" s="379"/>
      <c r="C4604" s="379"/>
      <c r="D4604" s="379"/>
      <c r="E4604" s="379"/>
      <c r="F4604" s="379"/>
      <c r="G4604" s="379"/>
      <c r="H4604" s="379"/>
      <c r="I4604" s="379"/>
      <c r="J4604" s="379"/>
      <c r="K4604" s="379"/>
      <c r="L4604" s="379"/>
      <c r="M4604" s="379"/>
      <c r="N4604" s="379"/>
      <c r="O4604" s="379"/>
      <c r="P4604" s="379"/>
      <c r="Q4604" s="379"/>
      <c r="R4604" s="379"/>
      <c r="S4604" s="379"/>
      <c r="T4604" s="379"/>
      <c r="U4604" s="379"/>
      <c r="V4604" s="379"/>
      <c r="W4604" s="379"/>
      <c r="X4604" s="379"/>
      <c r="Y4604" s="379"/>
      <c r="Z4604" s="379"/>
      <c r="AA4604" s="380"/>
      <c r="AB4604" s="379"/>
      <c r="AC4604" s="379"/>
      <c r="AD4604" s="379"/>
      <c r="AE4604" s="381"/>
      <c r="AF4604" s="105"/>
      <c r="AG4604" s="381"/>
      <c r="AH4604" s="381"/>
      <c r="AI4604" s="381"/>
      <c r="AJ4604" s="381"/>
      <c r="AK4604" s="381"/>
      <c r="AL4604" s="381"/>
      <c r="AM4604" s="381"/>
    </row>
    <row r="4605" spans="1:39" x14ac:dyDescent="0.35">
      <c r="A4605" s="379"/>
      <c r="B4605" s="379"/>
      <c r="C4605" s="379"/>
      <c r="D4605" s="379"/>
      <c r="E4605" s="379"/>
      <c r="F4605" s="379"/>
      <c r="G4605" s="379"/>
      <c r="H4605" s="379"/>
      <c r="I4605" s="379"/>
      <c r="J4605" s="379"/>
      <c r="K4605" s="379"/>
      <c r="L4605" s="379"/>
      <c r="M4605" s="379"/>
      <c r="N4605" s="379"/>
      <c r="O4605" s="379"/>
      <c r="P4605" s="379"/>
      <c r="Q4605" s="379"/>
      <c r="R4605" s="379"/>
      <c r="S4605" s="379"/>
      <c r="T4605" s="379"/>
      <c r="U4605" s="379"/>
      <c r="V4605" s="379"/>
      <c r="W4605" s="379"/>
      <c r="X4605" s="379"/>
      <c r="Y4605" s="379"/>
      <c r="Z4605" s="379"/>
      <c r="AA4605" s="380"/>
      <c r="AB4605" s="379"/>
      <c r="AC4605" s="379"/>
      <c r="AD4605" s="379"/>
      <c r="AE4605" s="381"/>
      <c r="AF4605" s="105"/>
      <c r="AG4605" s="381"/>
      <c r="AH4605" s="381"/>
      <c r="AI4605" s="381"/>
      <c r="AJ4605" s="381"/>
      <c r="AK4605" s="381"/>
      <c r="AL4605" s="381"/>
      <c r="AM4605" s="381"/>
    </row>
    <row r="4606" spans="1:39" x14ac:dyDescent="0.35">
      <c r="A4606" s="379"/>
      <c r="B4606" s="379"/>
      <c r="C4606" s="379"/>
      <c r="D4606" s="379"/>
      <c r="E4606" s="379"/>
      <c r="F4606" s="379"/>
      <c r="G4606" s="379"/>
      <c r="H4606" s="379"/>
      <c r="I4606" s="379"/>
      <c r="J4606" s="379"/>
      <c r="K4606" s="379"/>
      <c r="L4606" s="379"/>
      <c r="M4606" s="379"/>
      <c r="N4606" s="379"/>
      <c r="O4606" s="379"/>
      <c r="P4606" s="379"/>
      <c r="Q4606" s="379"/>
      <c r="R4606" s="379"/>
      <c r="S4606" s="379"/>
      <c r="T4606" s="379"/>
      <c r="U4606" s="379"/>
      <c r="V4606" s="379"/>
      <c r="W4606" s="379"/>
      <c r="X4606" s="379"/>
      <c r="Y4606" s="379"/>
      <c r="Z4606" s="379"/>
      <c r="AA4606" s="380"/>
      <c r="AB4606" s="379"/>
      <c r="AC4606" s="379"/>
      <c r="AD4606" s="379"/>
      <c r="AE4606" s="381"/>
      <c r="AF4606" s="105"/>
      <c r="AG4606" s="381"/>
      <c r="AH4606" s="381"/>
      <c r="AI4606" s="381"/>
      <c r="AJ4606" s="381"/>
      <c r="AK4606" s="381"/>
      <c r="AL4606" s="381"/>
      <c r="AM4606" s="381"/>
    </row>
    <row r="4607" spans="1:39" x14ac:dyDescent="0.35">
      <c r="A4607" s="379"/>
      <c r="B4607" s="379"/>
      <c r="C4607" s="379"/>
      <c r="D4607" s="379"/>
      <c r="E4607" s="379"/>
      <c r="F4607" s="379"/>
      <c r="G4607" s="379"/>
      <c r="H4607" s="379"/>
      <c r="I4607" s="379"/>
      <c r="J4607" s="379"/>
      <c r="K4607" s="379"/>
      <c r="L4607" s="379"/>
      <c r="M4607" s="379"/>
      <c r="N4607" s="379"/>
      <c r="O4607" s="379"/>
      <c r="P4607" s="379"/>
      <c r="Q4607" s="379"/>
      <c r="R4607" s="379"/>
      <c r="S4607" s="379"/>
      <c r="T4607" s="379"/>
      <c r="U4607" s="379"/>
      <c r="V4607" s="379"/>
      <c r="W4607" s="379"/>
      <c r="X4607" s="379"/>
      <c r="Y4607" s="379"/>
      <c r="Z4607" s="379"/>
      <c r="AA4607" s="380"/>
      <c r="AB4607" s="379"/>
      <c r="AC4607" s="379"/>
      <c r="AD4607" s="379"/>
      <c r="AE4607" s="381"/>
      <c r="AF4607" s="105"/>
      <c r="AG4607" s="381"/>
      <c r="AH4607" s="381"/>
      <c r="AI4607" s="381"/>
      <c r="AJ4607" s="381"/>
      <c r="AK4607" s="381"/>
      <c r="AL4607" s="381"/>
      <c r="AM4607" s="381"/>
    </row>
    <row r="4608" spans="1:39" x14ac:dyDescent="0.35">
      <c r="A4608" s="379"/>
      <c r="B4608" s="379"/>
      <c r="C4608" s="379"/>
      <c r="D4608" s="379"/>
      <c r="E4608" s="379"/>
      <c r="F4608" s="379"/>
      <c r="G4608" s="379"/>
      <c r="H4608" s="379"/>
      <c r="I4608" s="379"/>
      <c r="J4608" s="379"/>
      <c r="K4608" s="379"/>
      <c r="L4608" s="379"/>
      <c r="M4608" s="379"/>
      <c r="N4608" s="379"/>
      <c r="O4608" s="379"/>
      <c r="P4608" s="379"/>
      <c r="Q4608" s="379"/>
      <c r="R4608" s="379"/>
      <c r="S4608" s="379"/>
      <c r="T4608" s="379"/>
      <c r="U4608" s="379"/>
      <c r="V4608" s="379"/>
      <c r="W4608" s="379"/>
      <c r="X4608" s="379"/>
      <c r="Y4608" s="379"/>
      <c r="Z4608" s="379"/>
      <c r="AA4608" s="380"/>
      <c r="AB4608" s="379"/>
      <c r="AC4608" s="379"/>
      <c r="AD4608" s="379"/>
      <c r="AE4608" s="381"/>
      <c r="AF4608" s="105"/>
      <c r="AG4608" s="381"/>
      <c r="AH4608" s="381"/>
      <c r="AI4608" s="381"/>
      <c r="AJ4608" s="381"/>
      <c r="AK4608" s="381"/>
      <c r="AL4608" s="381"/>
      <c r="AM4608" s="381"/>
    </row>
    <row r="4609" spans="1:39" x14ac:dyDescent="0.35">
      <c r="A4609" s="379"/>
      <c r="B4609" s="379"/>
      <c r="C4609" s="379"/>
      <c r="D4609" s="379"/>
      <c r="E4609" s="379"/>
      <c r="F4609" s="379"/>
      <c r="G4609" s="379"/>
      <c r="H4609" s="379"/>
      <c r="I4609" s="379"/>
      <c r="J4609" s="379"/>
      <c r="K4609" s="379"/>
      <c r="L4609" s="379"/>
      <c r="M4609" s="379"/>
      <c r="N4609" s="379"/>
      <c r="O4609" s="379"/>
      <c r="P4609" s="379"/>
      <c r="Q4609" s="379"/>
      <c r="R4609" s="379"/>
      <c r="S4609" s="379"/>
      <c r="T4609" s="379"/>
      <c r="U4609" s="379"/>
      <c r="V4609" s="379"/>
      <c r="W4609" s="379"/>
      <c r="X4609" s="379"/>
      <c r="Y4609" s="379"/>
      <c r="Z4609" s="379"/>
      <c r="AA4609" s="380"/>
      <c r="AB4609" s="379"/>
      <c r="AC4609" s="379"/>
      <c r="AD4609" s="379"/>
      <c r="AE4609" s="381"/>
      <c r="AF4609" s="105"/>
      <c r="AG4609" s="381"/>
      <c r="AH4609" s="381"/>
      <c r="AI4609" s="381"/>
      <c r="AJ4609" s="381"/>
      <c r="AK4609" s="381"/>
      <c r="AL4609" s="381"/>
      <c r="AM4609" s="381"/>
    </row>
    <row r="4610" spans="1:39" x14ac:dyDescent="0.35">
      <c r="A4610" s="379"/>
      <c r="B4610" s="379"/>
      <c r="C4610" s="379"/>
      <c r="D4610" s="379"/>
      <c r="E4610" s="379"/>
      <c r="F4610" s="379"/>
      <c r="G4610" s="379"/>
      <c r="H4610" s="379"/>
      <c r="I4610" s="379"/>
      <c r="J4610" s="379"/>
      <c r="K4610" s="379"/>
      <c r="L4610" s="379"/>
      <c r="M4610" s="379"/>
      <c r="N4610" s="379"/>
      <c r="O4610" s="379"/>
      <c r="P4610" s="379"/>
      <c r="Q4610" s="379"/>
      <c r="R4610" s="379"/>
      <c r="S4610" s="379"/>
      <c r="T4610" s="379"/>
      <c r="U4610" s="379"/>
      <c r="V4610" s="379"/>
      <c r="W4610" s="379"/>
      <c r="X4610" s="379"/>
      <c r="Y4610" s="379"/>
      <c r="Z4610" s="379"/>
      <c r="AA4610" s="380"/>
      <c r="AB4610" s="379"/>
      <c r="AC4610" s="379"/>
      <c r="AD4610" s="379"/>
      <c r="AE4610" s="381"/>
      <c r="AF4610" s="105"/>
      <c r="AG4610" s="381"/>
      <c r="AH4610" s="381"/>
      <c r="AI4610" s="381"/>
      <c r="AJ4610" s="381"/>
      <c r="AK4610" s="381"/>
      <c r="AL4610" s="381"/>
      <c r="AM4610" s="381"/>
    </row>
    <row r="4611" spans="1:39" x14ac:dyDescent="0.35">
      <c r="A4611" s="379"/>
      <c r="B4611" s="379"/>
      <c r="C4611" s="379"/>
      <c r="D4611" s="379"/>
      <c r="E4611" s="379"/>
      <c r="F4611" s="379"/>
      <c r="G4611" s="379"/>
      <c r="H4611" s="379"/>
      <c r="I4611" s="379"/>
      <c r="J4611" s="379"/>
      <c r="K4611" s="379"/>
      <c r="L4611" s="379"/>
      <c r="M4611" s="379"/>
      <c r="N4611" s="379"/>
      <c r="O4611" s="379"/>
      <c r="P4611" s="379"/>
      <c r="Q4611" s="379"/>
      <c r="R4611" s="379"/>
      <c r="S4611" s="379"/>
      <c r="T4611" s="379"/>
      <c r="U4611" s="379"/>
      <c r="V4611" s="379"/>
      <c r="W4611" s="379"/>
      <c r="X4611" s="379"/>
      <c r="Y4611" s="379"/>
      <c r="Z4611" s="379"/>
      <c r="AA4611" s="380"/>
      <c r="AB4611" s="379"/>
      <c r="AC4611" s="379"/>
      <c r="AD4611" s="379"/>
      <c r="AE4611" s="381"/>
      <c r="AF4611" s="105"/>
      <c r="AG4611" s="381"/>
      <c r="AH4611" s="381"/>
      <c r="AI4611" s="381"/>
      <c r="AJ4611" s="381"/>
      <c r="AK4611" s="381"/>
      <c r="AL4611" s="381"/>
      <c r="AM4611" s="381"/>
    </row>
    <row r="4612" spans="1:39" x14ac:dyDescent="0.35">
      <c r="A4612" s="379"/>
      <c r="B4612" s="379"/>
      <c r="C4612" s="379"/>
      <c r="D4612" s="379"/>
      <c r="E4612" s="379"/>
      <c r="F4612" s="379"/>
      <c r="G4612" s="379"/>
      <c r="H4612" s="379"/>
      <c r="I4612" s="379"/>
      <c r="J4612" s="379"/>
      <c r="K4612" s="379"/>
      <c r="L4612" s="379"/>
      <c r="M4612" s="379"/>
      <c r="N4612" s="379"/>
      <c r="O4612" s="379"/>
      <c r="P4612" s="379"/>
      <c r="Q4612" s="379"/>
      <c r="R4612" s="379"/>
      <c r="S4612" s="379"/>
      <c r="T4612" s="379"/>
      <c r="U4612" s="379"/>
      <c r="V4612" s="379"/>
      <c r="W4612" s="379"/>
      <c r="X4612" s="379"/>
      <c r="Y4612" s="379"/>
      <c r="Z4612" s="379"/>
      <c r="AA4612" s="380"/>
      <c r="AB4612" s="379"/>
      <c r="AC4612" s="379"/>
      <c r="AD4612" s="379"/>
      <c r="AE4612" s="381"/>
      <c r="AF4612" s="105"/>
      <c r="AG4612" s="381"/>
      <c r="AH4612" s="381"/>
      <c r="AI4612" s="381"/>
      <c r="AJ4612" s="381"/>
      <c r="AK4612" s="381"/>
      <c r="AL4612" s="381"/>
      <c r="AM4612" s="381"/>
    </row>
    <row r="4613" spans="1:39" x14ac:dyDescent="0.35">
      <c r="A4613" s="379"/>
      <c r="B4613" s="379"/>
      <c r="C4613" s="379"/>
      <c r="D4613" s="379"/>
      <c r="E4613" s="379"/>
      <c r="F4613" s="379"/>
      <c r="G4613" s="379"/>
      <c r="H4613" s="379"/>
      <c r="I4613" s="379"/>
      <c r="J4613" s="379"/>
      <c r="K4613" s="379"/>
      <c r="L4613" s="379"/>
      <c r="M4613" s="379"/>
      <c r="N4613" s="379"/>
      <c r="O4613" s="379"/>
      <c r="P4613" s="379"/>
      <c r="Q4613" s="379"/>
      <c r="R4613" s="379"/>
      <c r="S4613" s="379"/>
      <c r="T4613" s="379"/>
      <c r="U4613" s="379"/>
      <c r="V4613" s="379"/>
      <c r="W4613" s="379"/>
      <c r="X4613" s="379"/>
      <c r="Y4613" s="379"/>
      <c r="Z4613" s="379"/>
      <c r="AA4613" s="380"/>
      <c r="AB4613" s="379"/>
      <c r="AC4613" s="379"/>
      <c r="AD4613" s="379"/>
      <c r="AE4613" s="381"/>
      <c r="AF4613" s="105"/>
      <c r="AG4613" s="381"/>
      <c r="AH4613" s="381"/>
      <c r="AI4613" s="381"/>
      <c r="AJ4613" s="381"/>
      <c r="AK4613" s="381"/>
      <c r="AL4613" s="381"/>
      <c r="AM4613" s="381"/>
    </row>
    <row r="4614" spans="1:39" x14ac:dyDescent="0.35">
      <c r="A4614" s="379"/>
      <c r="B4614" s="379"/>
      <c r="C4614" s="379"/>
      <c r="D4614" s="379"/>
      <c r="E4614" s="379"/>
      <c r="F4614" s="379"/>
      <c r="G4614" s="379"/>
      <c r="H4614" s="379"/>
      <c r="I4614" s="379"/>
      <c r="J4614" s="379"/>
      <c r="K4614" s="379"/>
      <c r="L4614" s="379"/>
      <c r="M4614" s="379"/>
      <c r="N4614" s="379"/>
      <c r="O4614" s="379"/>
      <c r="P4614" s="379"/>
      <c r="Q4614" s="379"/>
      <c r="R4614" s="379"/>
      <c r="S4614" s="379"/>
      <c r="T4614" s="379"/>
      <c r="U4614" s="379"/>
      <c r="V4614" s="379"/>
      <c r="W4614" s="379"/>
      <c r="X4614" s="379"/>
      <c r="Y4614" s="379"/>
      <c r="Z4614" s="379"/>
      <c r="AA4614" s="380"/>
      <c r="AB4614" s="379"/>
      <c r="AC4614" s="379"/>
      <c r="AD4614" s="379"/>
      <c r="AE4614" s="381"/>
      <c r="AF4614" s="105"/>
      <c r="AG4614" s="381"/>
      <c r="AH4614" s="381"/>
      <c r="AI4614" s="381"/>
      <c r="AJ4614" s="381"/>
      <c r="AK4614" s="381"/>
      <c r="AL4614" s="381"/>
      <c r="AM4614" s="381"/>
    </row>
    <row r="4615" spans="1:39" x14ac:dyDescent="0.35">
      <c r="A4615" s="379"/>
      <c r="B4615" s="379"/>
      <c r="C4615" s="379"/>
      <c r="D4615" s="379"/>
      <c r="E4615" s="379"/>
      <c r="F4615" s="379"/>
      <c r="G4615" s="379"/>
      <c r="H4615" s="379"/>
      <c r="I4615" s="379"/>
      <c r="J4615" s="379"/>
      <c r="K4615" s="379"/>
      <c r="L4615" s="379"/>
      <c r="M4615" s="379"/>
      <c r="N4615" s="379"/>
      <c r="O4615" s="379"/>
      <c r="P4615" s="379"/>
      <c r="Q4615" s="379"/>
      <c r="R4615" s="379"/>
      <c r="S4615" s="379"/>
      <c r="T4615" s="379"/>
      <c r="U4615" s="379"/>
      <c r="V4615" s="379"/>
      <c r="W4615" s="379"/>
      <c r="X4615" s="379"/>
      <c r="Y4615" s="379"/>
      <c r="Z4615" s="379"/>
      <c r="AA4615" s="380"/>
      <c r="AB4615" s="379"/>
      <c r="AC4615" s="379"/>
      <c r="AD4615" s="379"/>
      <c r="AE4615" s="381"/>
      <c r="AF4615" s="105"/>
      <c r="AG4615" s="381"/>
      <c r="AH4615" s="381"/>
      <c r="AI4615" s="381"/>
      <c r="AJ4615" s="381"/>
      <c r="AK4615" s="381"/>
      <c r="AL4615" s="381"/>
      <c r="AM4615" s="381"/>
    </row>
    <row r="4616" spans="1:39" x14ac:dyDescent="0.35">
      <c r="A4616" s="379"/>
      <c r="B4616" s="379"/>
      <c r="C4616" s="379"/>
      <c r="D4616" s="379"/>
      <c r="E4616" s="379"/>
      <c r="F4616" s="379"/>
      <c r="G4616" s="379"/>
      <c r="H4616" s="379"/>
      <c r="I4616" s="379"/>
      <c r="J4616" s="379"/>
      <c r="K4616" s="379"/>
      <c r="L4616" s="379"/>
      <c r="M4616" s="379"/>
      <c r="N4616" s="379"/>
      <c r="O4616" s="379"/>
      <c r="P4616" s="379"/>
      <c r="Q4616" s="379"/>
      <c r="R4616" s="379"/>
      <c r="S4616" s="379"/>
      <c r="T4616" s="379"/>
      <c r="U4616" s="379"/>
      <c r="V4616" s="379"/>
      <c r="W4616" s="379"/>
      <c r="X4616" s="379"/>
      <c r="Y4616" s="379"/>
      <c r="Z4616" s="379"/>
      <c r="AA4616" s="380"/>
      <c r="AB4616" s="379"/>
      <c r="AC4616" s="379"/>
      <c r="AD4616" s="379"/>
      <c r="AE4616" s="381"/>
      <c r="AF4616" s="105"/>
      <c r="AG4616" s="381"/>
      <c r="AH4616" s="381"/>
      <c r="AI4616" s="381"/>
      <c r="AJ4616" s="381"/>
      <c r="AK4616" s="381"/>
      <c r="AL4616" s="381"/>
      <c r="AM4616" s="381"/>
    </row>
    <row r="4617" spans="1:39" x14ac:dyDescent="0.35">
      <c r="A4617" s="379"/>
      <c r="B4617" s="379"/>
      <c r="C4617" s="379"/>
      <c r="D4617" s="379"/>
      <c r="E4617" s="379"/>
      <c r="F4617" s="379"/>
      <c r="G4617" s="379"/>
      <c r="H4617" s="379"/>
      <c r="I4617" s="379"/>
      <c r="J4617" s="379"/>
      <c r="K4617" s="379"/>
      <c r="L4617" s="379"/>
      <c r="M4617" s="379"/>
      <c r="N4617" s="379"/>
      <c r="O4617" s="379"/>
      <c r="P4617" s="379"/>
      <c r="Q4617" s="379"/>
      <c r="R4617" s="379"/>
      <c r="S4617" s="379"/>
      <c r="T4617" s="379"/>
      <c r="U4617" s="379"/>
      <c r="V4617" s="379"/>
      <c r="W4617" s="379"/>
      <c r="X4617" s="379"/>
      <c r="Y4617" s="379"/>
      <c r="Z4617" s="379"/>
      <c r="AA4617" s="380"/>
      <c r="AB4617" s="379"/>
      <c r="AC4617" s="379"/>
      <c r="AD4617" s="379"/>
      <c r="AE4617" s="381"/>
      <c r="AF4617" s="105"/>
      <c r="AG4617" s="381"/>
      <c r="AH4617" s="381"/>
      <c r="AI4617" s="381"/>
      <c r="AJ4617" s="381"/>
      <c r="AK4617" s="381"/>
      <c r="AL4617" s="381"/>
      <c r="AM4617" s="381"/>
    </row>
    <row r="4618" spans="1:39" x14ac:dyDescent="0.35">
      <c r="A4618" s="379"/>
      <c r="B4618" s="379"/>
      <c r="C4618" s="379"/>
      <c r="D4618" s="379"/>
      <c r="E4618" s="379"/>
      <c r="F4618" s="379"/>
      <c r="G4618" s="379"/>
      <c r="H4618" s="379"/>
      <c r="I4618" s="379"/>
      <c r="J4618" s="379"/>
      <c r="K4618" s="379"/>
      <c r="L4618" s="379"/>
      <c r="M4618" s="379"/>
      <c r="N4618" s="379"/>
      <c r="O4618" s="379"/>
      <c r="P4618" s="379"/>
      <c r="Q4618" s="379"/>
      <c r="R4618" s="379"/>
      <c r="S4618" s="379"/>
      <c r="T4618" s="379"/>
      <c r="U4618" s="379"/>
      <c r="V4618" s="379"/>
      <c r="W4618" s="379"/>
      <c r="X4618" s="379"/>
      <c r="Y4618" s="379"/>
      <c r="Z4618" s="379"/>
      <c r="AA4618" s="380"/>
      <c r="AB4618" s="379"/>
      <c r="AC4618" s="379"/>
      <c r="AD4618" s="379"/>
      <c r="AE4618" s="381"/>
      <c r="AF4618" s="105"/>
      <c r="AG4618" s="381"/>
      <c r="AH4618" s="381"/>
      <c r="AI4618" s="381"/>
      <c r="AJ4618" s="381"/>
      <c r="AK4618" s="381"/>
      <c r="AL4618" s="381"/>
      <c r="AM4618" s="381"/>
    </row>
    <row r="4619" spans="1:39" x14ac:dyDescent="0.35">
      <c r="A4619" s="379"/>
      <c r="B4619" s="379"/>
      <c r="C4619" s="379"/>
      <c r="D4619" s="379"/>
      <c r="E4619" s="379"/>
      <c r="F4619" s="379"/>
      <c r="G4619" s="379"/>
      <c r="H4619" s="379"/>
      <c r="I4619" s="379"/>
      <c r="J4619" s="379"/>
      <c r="K4619" s="379"/>
      <c r="L4619" s="379"/>
      <c r="M4619" s="379"/>
      <c r="N4619" s="379"/>
      <c r="O4619" s="379"/>
      <c r="P4619" s="379"/>
      <c r="Q4619" s="379"/>
      <c r="R4619" s="379"/>
      <c r="S4619" s="379"/>
      <c r="T4619" s="379"/>
      <c r="U4619" s="379"/>
      <c r="V4619" s="379"/>
      <c r="W4619" s="379"/>
      <c r="X4619" s="379"/>
      <c r="Y4619" s="379"/>
      <c r="Z4619" s="379"/>
      <c r="AA4619" s="380"/>
      <c r="AB4619" s="379"/>
      <c r="AC4619" s="379"/>
      <c r="AD4619" s="379"/>
      <c r="AE4619" s="381"/>
      <c r="AF4619" s="105"/>
      <c r="AG4619" s="381"/>
      <c r="AH4619" s="381"/>
      <c r="AI4619" s="381"/>
      <c r="AJ4619" s="381"/>
      <c r="AK4619" s="381"/>
      <c r="AL4619" s="381"/>
      <c r="AM4619" s="381"/>
    </row>
    <row r="4620" spans="1:39" x14ac:dyDescent="0.35">
      <c r="A4620" s="379"/>
      <c r="B4620" s="379"/>
      <c r="C4620" s="379"/>
      <c r="D4620" s="379"/>
      <c r="E4620" s="379"/>
      <c r="F4620" s="379"/>
      <c r="G4620" s="379"/>
      <c r="H4620" s="379"/>
      <c r="I4620" s="379"/>
      <c r="J4620" s="379"/>
      <c r="K4620" s="379"/>
      <c r="L4620" s="379"/>
      <c r="M4620" s="379"/>
      <c r="N4620" s="379"/>
      <c r="O4620" s="379"/>
      <c r="P4620" s="379"/>
      <c r="Q4620" s="379"/>
      <c r="R4620" s="379"/>
      <c r="S4620" s="379"/>
      <c r="T4620" s="379"/>
      <c r="U4620" s="379"/>
      <c r="V4620" s="379"/>
      <c r="W4620" s="379"/>
      <c r="X4620" s="379"/>
      <c r="Y4620" s="379"/>
      <c r="Z4620" s="379"/>
      <c r="AA4620" s="380"/>
      <c r="AB4620" s="379"/>
      <c r="AC4620" s="379"/>
      <c r="AD4620" s="379"/>
      <c r="AE4620" s="381"/>
      <c r="AF4620" s="105"/>
      <c r="AG4620" s="381"/>
      <c r="AH4620" s="381"/>
      <c r="AI4620" s="381"/>
      <c r="AJ4620" s="381"/>
      <c r="AK4620" s="381"/>
      <c r="AL4620" s="381"/>
      <c r="AM4620" s="381"/>
    </row>
    <row r="4621" spans="1:39" x14ac:dyDescent="0.35">
      <c r="A4621" s="379"/>
      <c r="B4621" s="379"/>
      <c r="C4621" s="379"/>
      <c r="D4621" s="379"/>
      <c r="E4621" s="379"/>
      <c r="F4621" s="379"/>
      <c r="G4621" s="379"/>
      <c r="H4621" s="379"/>
      <c r="I4621" s="379"/>
      <c r="J4621" s="379"/>
      <c r="K4621" s="379"/>
      <c r="L4621" s="379"/>
      <c r="M4621" s="379"/>
      <c r="N4621" s="379"/>
      <c r="O4621" s="379"/>
      <c r="P4621" s="379"/>
      <c r="Q4621" s="379"/>
      <c r="R4621" s="379"/>
      <c r="S4621" s="379"/>
      <c r="T4621" s="379"/>
      <c r="U4621" s="379"/>
      <c r="V4621" s="379"/>
      <c r="W4621" s="379"/>
      <c r="X4621" s="379"/>
      <c r="Y4621" s="379"/>
      <c r="Z4621" s="379"/>
      <c r="AA4621" s="380"/>
      <c r="AB4621" s="379"/>
      <c r="AC4621" s="379"/>
      <c r="AD4621" s="379"/>
      <c r="AE4621" s="381"/>
      <c r="AF4621" s="105"/>
      <c r="AG4621" s="381"/>
      <c r="AH4621" s="381"/>
      <c r="AI4621" s="381"/>
      <c r="AJ4621" s="381"/>
      <c r="AK4621" s="381"/>
      <c r="AL4621" s="381"/>
      <c r="AM4621" s="381"/>
    </row>
    <row r="4622" spans="1:39" x14ac:dyDescent="0.35">
      <c r="A4622" s="379"/>
      <c r="B4622" s="379"/>
      <c r="C4622" s="379"/>
      <c r="D4622" s="379"/>
      <c r="E4622" s="379"/>
      <c r="F4622" s="379"/>
      <c r="G4622" s="379"/>
      <c r="H4622" s="379"/>
      <c r="I4622" s="379"/>
      <c r="J4622" s="379"/>
      <c r="K4622" s="379"/>
      <c r="L4622" s="379"/>
      <c r="M4622" s="379"/>
      <c r="N4622" s="379"/>
      <c r="O4622" s="379"/>
      <c r="P4622" s="379"/>
      <c r="Q4622" s="379"/>
      <c r="R4622" s="379"/>
      <c r="S4622" s="379"/>
      <c r="T4622" s="379"/>
      <c r="U4622" s="379"/>
      <c r="V4622" s="379"/>
      <c r="W4622" s="379"/>
      <c r="X4622" s="379"/>
      <c r="Y4622" s="379"/>
      <c r="Z4622" s="379"/>
      <c r="AA4622" s="380"/>
      <c r="AB4622" s="379"/>
      <c r="AC4622" s="379"/>
      <c r="AD4622" s="379"/>
      <c r="AE4622" s="381"/>
      <c r="AF4622" s="105"/>
      <c r="AG4622" s="381"/>
      <c r="AH4622" s="381"/>
      <c r="AI4622" s="381"/>
      <c r="AJ4622" s="381"/>
      <c r="AK4622" s="381"/>
      <c r="AL4622" s="381"/>
      <c r="AM4622" s="381"/>
    </row>
    <row r="4623" spans="1:39" x14ac:dyDescent="0.35">
      <c r="A4623" s="379"/>
      <c r="B4623" s="379"/>
      <c r="C4623" s="379"/>
      <c r="D4623" s="379"/>
      <c r="E4623" s="379"/>
      <c r="F4623" s="379"/>
      <c r="G4623" s="379"/>
      <c r="H4623" s="379"/>
      <c r="I4623" s="379"/>
      <c r="J4623" s="379"/>
      <c r="K4623" s="379"/>
      <c r="L4623" s="379"/>
      <c r="M4623" s="379"/>
      <c r="N4623" s="379"/>
      <c r="O4623" s="379"/>
      <c r="P4623" s="379"/>
      <c r="Q4623" s="379"/>
      <c r="R4623" s="379"/>
      <c r="S4623" s="379"/>
      <c r="T4623" s="379"/>
      <c r="U4623" s="379"/>
      <c r="V4623" s="379"/>
      <c r="W4623" s="379"/>
      <c r="X4623" s="379"/>
      <c r="Y4623" s="379"/>
      <c r="Z4623" s="379"/>
      <c r="AA4623" s="380"/>
      <c r="AB4623" s="379"/>
      <c r="AC4623" s="379"/>
      <c r="AD4623" s="379"/>
      <c r="AE4623" s="381"/>
      <c r="AF4623" s="105"/>
      <c r="AG4623" s="381"/>
      <c r="AH4623" s="381"/>
      <c r="AI4623" s="381"/>
      <c r="AJ4623" s="381"/>
      <c r="AK4623" s="381"/>
      <c r="AL4623" s="381"/>
      <c r="AM4623" s="381"/>
    </row>
    <row r="4624" spans="1:39" x14ac:dyDescent="0.35">
      <c r="A4624" s="379"/>
      <c r="B4624" s="379"/>
      <c r="C4624" s="379"/>
      <c r="D4624" s="379"/>
      <c r="E4624" s="379"/>
      <c r="F4624" s="379"/>
      <c r="G4624" s="379"/>
      <c r="H4624" s="379"/>
      <c r="I4624" s="379"/>
      <c r="J4624" s="379"/>
      <c r="K4624" s="379"/>
      <c r="L4624" s="379"/>
      <c r="M4624" s="379"/>
      <c r="N4624" s="379"/>
      <c r="O4624" s="379"/>
      <c r="P4624" s="379"/>
      <c r="Q4624" s="379"/>
      <c r="R4624" s="379"/>
      <c r="S4624" s="379"/>
      <c r="T4624" s="379"/>
      <c r="U4624" s="379"/>
      <c r="V4624" s="379"/>
      <c r="W4624" s="379"/>
      <c r="X4624" s="379"/>
      <c r="Y4624" s="379"/>
      <c r="Z4624" s="379"/>
      <c r="AA4624" s="380"/>
      <c r="AB4624" s="379"/>
      <c r="AC4624" s="379"/>
      <c r="AD4624" s="379"/>
      <c r="AE4624" s="381"/>
      <c r="AF4624" s="105"/>
      <c r="AG4624" s="381"/>
      <c r="AH4624" s="381"/>
      <c r="AI4624" s="381"/>
      <c r="AJ4624" s="381"/>
      <c r="AK4624" s="381"/>
      <c r="AL4624" s="381"/>
      <c r="AM4624" s="381"/>
    </row>
    <row r="4625" spans="1:39" x14ac:dyDescent="0.35">
      <c r="A4625" s="379"/>
      <c r="B4625" s="379"/>
      <c r="C4625" s="379"/>
      <c r="D4625" s="379"/>
      <c r="E4625" s="379"/>
      <c r="F4625" s="379"/>
      <c r="G4625" s="379"/>
      <c r="H4625" s="379"/>
      <c r="I4625" s="379"/>
      <c r="J4625" s="379"/>
      <c r="K4625" s="379"/>
      <c r="L4625" s="379"/>
      <c r="M4625" s="379"/>
      <c r="N4625" s="379"/>
      <c r="O4625" s="379"/>
      <c r="P4625" s="379"/>
      <c r="Q4625" s="379"/>
      <c r="R4625" s="379"/>
      <c r="S4625" s="379"/>
      <c r="T4625" s="379"/>
      <c r="U4625" s="379"/>
      <c r="V4625" s="379"/>
      <c r="W4625" s="379"/>
      <c r="X4625" s="379"/>
      <c r="Y4625" s="379"/>
      <c r="Z4625" s="379"/>
      <c r="AA4625" s="380"/>
      <c r="AB4625" s="379"/>
      <c r="AC4625" s="379"/>
      <c r="AD4625" s="379"/>
      <c r="AE4625" s="381"/>
      <c r="AF4625" s="105"/>
      <c r="AG4625" s="381"/>
      <c r="AH4625" s="381"/>
      <c r="AI4625" s="381"/>
      <c r="AJ4625" s="381"/>
      <c r="AK4625" s="381"/>
      <c r="AL4625" s="381"/>
      <c r="AM4625" s="381"/>
    </row>
    <row r="4626" spans="1:39" x14ac:dyDescent="0.35">
      <c r="A4626" s="379"/>
      <c r="B4626" s="379"/>
      <c r="C4626" s="379"/>
      <c r="D4626" s="379"/>
      <c r="E4626" s="379"/>
      <c r="F4626" s="379"/>
      <c r="G4626" s="379"/>
      <c r="H4626" s="379"/>
      <c r="I4626" s="379"/>
      <c r="J4626" s="379"/>
      <c r="K4626" s="379"/>
      <c r="L4626" s="379"/>
      <c r="M4626" s="379"/>
      <c r="N4626" s="379"/>
      <c r="O4626" s="379"/>
      <c r="P4626" s="379"/>
      <c r="Q4626" s="379"/>
      <c r="R4626" s="379"/>
      <c r="S4626" s="379"/>
      <c r="T4626" s="379"/>
      <c r="U4626" s="379"/>
      <c r="V4626" s="379"/>
      <c r="W4626" s="379"/>
      <c r="X4626" s="379"/>
      <c r="Y4626" s="379"/>
      <c r="Z4626" s="379"/>
      <c r="AA4626" s="380"/>
      <c r="AB4626" s="379"/>
      <c r="AC4626" s="379"/>
      <c r="AD4626" s="379"/>
      <c r="AE4626" s="381"/>
      <c r="AF4626" s="105"/>
      <c r="AG4626" s="381"/>
      <c r="AH4626" s="381"/>
      <c r="AI4626" s="381"/>
      <c r="AJ4626" s="381"/>
      <c r="AK4626" s="381"/>
      <c r="AL4626" s="381"/>
      <c r="AM4626" s="381"/>
    </row>
    <row r="4627" spans="1:39" x14ac:dyDescent="0.35">
      <c r="A4627" s="379"/>
      <c r="B4627" s="379"/>
      <c r="C4627" s="379"/>
      <c r="D4627" s="379"/>
      <c r="E4627" s="379"/>
      <c r="F4627" s="379"/>
      <c r="G4627" s="379"/>
      <c r="H4627" s="379"/>
      <c r="I4627" s="379"/>
      <c r="J4627" s="379"/>
      <c r="K4627" s="379"/>
      <c r="L4627" s="379"/>
      <c r="M4627" s="379"/>
      <c r="N4627" s="379"/>
      <c r="O4627" s="379"/>
      <c r="P4627" s="379"/>
      <c r="Q4627" s="379"/>
      <c r="R4627" s="379"/>
      <c r="S4627" s="379"/>
      <c r="T4627" s="379"/>
      <c r="U4627" s="379"/>
      <c r="V4627" s="379"/>
      <c r="W4627" s="379"/>
      <c r="X4627" s="379"/>
      <c r="Y4627" s="379"/>
      <c r="Z4627" s="379"/>
      <c r="AA4627" s="380"/>
      <c r="AB4627" s="379"/>
      <c r="AC4627" s="379"/>
      <c r="AD4627" s="379"/>
      <c r="AE4627" s="381"/>
      <c r="AF4627" s="105"/>
      <c r="AG4627" s="381"/>
      <c r="AH4627" s="381"/>
      <c r="AI4627" s="381"/>
      <c r="AJ4627" s="381"/>
      <c r="AK4627" s="381"/>
      <c r="AL4627" s="381"/>
      <c r="AM4627" s="381"/>
    </row>
    <row r="4628" spans="1:39" x14ac:dyDescent="0.35">
      <c r="A4628" s="379"/>
      <c r="B4628" s="379"/>
      <c r="C4628" s="379"/>
      <c r="D4628" s="379"/>
      <c r="E4628" s="379"/>
      <c r="F4628" s="379"/>
      <c r="G4628" s="379"/>
      <c r="H4628" s="379"/>
      <c r="I4628" s="379"/>
      <c r="J4628" s="379"/>
      <c r="K4628" s="379"/>
      <c r="L4628" s="379"/>
      <c r="M4628" s="379"/>
      <c r="N4628" s="379"/>
      <c r="O4628" s="379"/>
      <c r="P4628" s="379"/>
      <c r="Q4628" s="379"/>
      <c r="R4628" s="379"/>
      <c r="S4628" s="379"/>
      <c r="T4628" s="379"/>
      <c r="U4628" s="379"/>
      <c r="V4628" s="379"/>
      <c r="W4628" s="379"/>
      <c r="X4628" s="379"/>
      <c r="Y4628" s="379"/>
      <c r="Z4628" s="379"/>
      <c r="AA4628" s="380"/>
      <c r="AB4628" s="379"/>
      <c r="AC4628" s="379"/>
      <c r="AD4628" s="379"/>
      <c r="AE4628" s="381"/>
      <c r="AF4628" s="105"/>
      <c r="AG4628" s="381"/>
      <c r="AH4628" s="381"/>
      <c r="AI4628" s="381"/>
      <c r="AJ4628" s="381"/>
      <c r="AK4628" s="381"/>
      <c r="AL4628" s="381"/>
      <c r="AM4628" s="381"/>
    </row>
    <row r="4629" spans="1:39" x14ac:dyDescent="0.35">
      <c r="A4629" s="379"/>
      <c r="B4629" s="379"/>
      <c r="C4629" s="379"/>
      <c r="D4629" s="379"/>
      <c r="E4629" s="379"/>
      <c r="F4629" s="379"/>
      <c r="G4629" s="379"/>
      <c r="H4629" s="379"/>
      <c r="I4629" s="379"/>
      <c r="J4629" s="379"/>
      <c r="K4629" s="379"/>
      <c r="L4629" s="379"/>
      <c r="M4629" s="379"/>
      <c r="N4629" s="379"/>
      <c r="O4629" s="379"/>
      <c r="P4629" s="379"/>
      <c r="Q4629" s="379"/>
      <c r="R4629" s="379"/>
      <c r="S4629" s="379"/>
      <c r="T4629" s="379"/>
      <c r="U4629" s="379"/>
      <c r="V4629" s="379"/>
      <c r="W4629" s="379"/>
      <c r="X4629" s="379"/>
      <c r="Y4629" s="379"/>
      <c r="Z4629" s="379"/>
      <c r="AA4629" s="380"/>
      <c r="AB4629" s="379"/>
      <c r="AC4629" s="379"/>
      <c r="AD4629" s="379"/>
      <c r="AE4629" s="381"/>
      <c r="AF4629" s="105"/>
      <c r="AG4629" s="381"/>
      <c r="AH4629" s="381"/>
      <c r="AI4629" s="381"/>
      <c r="AJ4629" s="381"/>
      <c r="AK4629" s="381"/>
      <c r="AL4629" s="381"/>
      <c r="AM4629" s="381"/>
    </row>
    <row r="4630" spans="1:39" x14ac:dyDescent="0.35">
      <c r="A4630" s="379"/>
      <c r="B4630" s="379"/>
      <c r="C4630" s="379"/>
      <c r="D4630" s="379"/>
      <c r="E4630" s="379"/>
      <c r="F4630" s="379"/>
      <c r="G4630" s="379"/>
      <c r="H4630" s="379"/>
      <c r="I4630" s="379"/>
      <c r="J4630" s="379"/>
      <c r="K4630" s="379"/>
      <c r="L4630" s="379"/>
      <c r="M4630" s="379"/>
      <c r="N4630" s="379"/>
      <c r="O4630" s="379"/>
      <c r="P4630" s="379"/>
      <c r="Q4630" s="379"/>
      <c r="R4630" s="379"/>
      <c r="S4630" s="379"/>
      <c r="T4630" s="379"/>
      <c r="U4630" s="379"/>
      <c r="V4630" s="379"/>
      <c r="W4630" s="379"/>
      <c r="X4630" s="379"/>
      <c r="Y4630" s="379"/>
      <c r="Z4630" s="379"/>
      <c r="AA4630" s="380"/>
      <c r="AB4630" s="379"/>
      <c r="AC4630" s="379"/>
      <c r="AD4630" s="379"/>
      <c r="AE4630" s="381"/>
      <c r="AF4630" s="105"/>
      <c r="AG4630" s="381"/>
      <c r="AH4630" s="381"/>
      <c r="AI4630" s="381"/>
      <c r="AJ4630" s="381"/>
      <c r="AK4630" s="381"/>
      <c r="AL4630" s="381"/>
      <c r="AM4630" s="381"/>
    </row>
    <row r="4631" spans="1:39" x14ac:dyDescent="0.35">
      <c r="A4631" s="379"/>
      <c r="B4631" s="379"/>
      <c r="C4631" s="379"/>
      <c r="D4631" s="379"/>
      <c r="E4631" s="379"/>
      <c r="F4631" s="379"/>
      <c r="G4631" s="379"/>
      <c r="H4631" s="379"/>
      <c r="I4631" s="379"/>
      <c r="J4631" s="379"/>
      <c r="K4631" s="379"/>
      <c r="L4631" s="379"/>
      <c r="M4631" s="379"/>
      <c r="N4631" s="379"/>
      <c r="O4631" s="379"/>
      <c r="P4631" s="379"/>
      <c r="Q4631" s="379"/>
      <c r="R4631" s="379"/>
      <c r="S4631" s="379"/>
      <c r="T4631" s="379"/>
      <c r="U4631" s="379"/>
      <c r="V4631" s="379"/>
      <c r="W4631" s="379"/>
      <c r="X4631" s="379"/>
      <c r="Y4631" s="379"/>
      <c r="Z4631" s="379"/>
      <c r="AA4631" s="380"/>
      <c r="AB4631" s="379"/>
      <c r="AC4631" s="379"/>
      <c r="AD4631" s="379"/>
      <c r="AE4631" s="381"/>
      <c r="AF4631" s="105"/>
      <c r="AG4631" s="381"/>
      <c r="AH4631" s="381"/>
      <c r="AI4631" s="381"/>
      <c r="AJ4631" s="381"/>
      <c r="AK4631" s="381"/>
      <c r="AL4631" s="381"/>
      <c r="AM4631" s="381"/>
    </row>
    <row r="4632" spans="1:39" x14ac:dyDescent="0.35">
      <c r="A4632" s="379"/>
      <c r="B4632" s="379"/>
      <c r="C4632" s="379"/>
      <c r="D4632" s="379"/>
      <c r="E4632" s="379"/>
      <c r="F4632" s="379"/>
      <c r="G4632" s="379"/>
      <c r="H4632" s="379"/>
      <c r="I4632" s="379"/>
      <c r="J4632" s="379"/>
      <c r="K4632" s="379"/>
      <c r="L4632" s="379"/>
      <c r="M4632" s="379"/>
      <c r="N4632" s="379"/>
      <c r="O4632" s="379"/>
      <c r="P4632" s="379"/>
      <c r="Q4632" s="379"/>
      <c r="R4632" s="379"/>
      <c r="S4632" s="379"/>
      <c r="T4632" s="379"/>
      <c r="U4632" s="379"/>
      <c r="V4632" s="379"/>
      <c r="W4632" s="379"/>
      <c r="X4632" s="379"/>
      <c r="Y4632" s="379"/>
      <c r="Z4632" s="379"/>
      <c r="AA4632" s="380"/>
      <c r="AB4632" s="379"/>
      <c r="AC4632" s="379"/>
      <c r="AD4632" s="379"/>
      <c r="AE4632" s="381"/>
      <c r="AF4632" s="105"/>
      <c r="AG4632" s="381"/>
      <c r="AH4632" s="381"/>
      <c r="AI4632" s="381"/>
      <c r="AJ4632" s="381"/>
      <c r="AK4632" s="381"/>
      <c r="AL4632" s="381"/>
      <c r="AM4632" s="381"/>
    </row>
    <row r="4633" spans="1:39" x14ac:dyDescent="0.35">
      <c r="A4633" s="379"/>
      <c r="B4633" s="379"/>
      <c r="C4633" s="379"/>
      <c r="D4633" s="379"/>
      <c r="E4633" s="379"/>
      <c r="F4633" s="379"/>
      <c r="G4633" s="379"/>
      <c r="H4633" s="379"/>
      <c r="I4633" s="379"/>
      <c r="J4633" s="379"/>
      <c r="K4633" s="379"/>
      <c r="L4633" s="379"/>
      <c r="M4633" s="379"/>
      <c r="N4633" s="379"/>
      <c r="O4633" s="379"/>
      <c r="P4633" s="379"/>
      <c r="Q4633" s="379"/>
      <c r="R4633" s="379"/>
      <c r="S4633" s="379"/>
      <c r="T4633" s="379"/>
      <c r="U4633" s="379"/>
      <c r="V4633" s="379"/>
      <c r="W4633" s="379"/>
      <c r="X4633" s="379"/>
      <c r="Y4633" s="379"/>
      <c r="Z4633" s="379"/>
      <c r="AA4633" s="380"/>
      <c r="AB4633" s="379"/>
      <c r="AC4633" s="379"/>
      <c r="AD4633" s="379"/>
      <c r="AE4633" s="381"/>
      <c r="AF4633" s="105"/>
      <c r="AG4633" s="381"/>
      <c r="AH4633" s="381"/>
      <c r="AI4633" s="381"/>
      <c r="AJ4633" s="381"/>
      <c r="AK4633" s="381"/>
      <c r="AL4633" s="381"/>
      <c r="AM4633" s="381"/>
    </row>
    <row r="4634" spans="1:39" x14ac:dyDescent="0.35">
      <c r="A4634" s="379"/>
      <c r="B4634" s="379"/>
      <c r="C4634" s="379"/>
      <c r="D4634" s="379"/>
      <c r="E4634" s="379"/>
      <c r="F4634" s="379"/>
      <c r="G4634" s="379"/>
      <c r="H4634" s="379"/>
      <c r="I4634" s="379"/>
      <c r="J4634" s="379"/>
      <c r="K4634" s="379"/>
      <c r="L4634" s="379"/>
      <c r="M4634" s="379"/>
      <c r="N4634" s="379"/>
      <c r="O4634" s="379"/>
      <c r="P4634" s="379"/>
      <c r="Q4634" s="379"/>
      <c r="R4634" s="379"/>
      <c r="S4634" s="379"/>
      <c r="T4634" s="379"/>
      <c r="U4634" s="379"/>
      <c r="V4634" s="379"/>
      <c r="W4634" s="379"/>
      <c r="X4634" s="379"/>
      <c r="Y4634" s="379"/>
      <c r="Z4634" s="379"/>
      <c r="AA4634" s="380"/>
      <c r="AB4634" s="379"/>
      <c r="AC4634" s="379"/>
      <c r="AD4634" s="379"/>
      <c r="AE4634" s="381"/>
      <c r="AF4634" s="105"/>
      <c r="AG4634" s="381"/>
      <c r="AH4634" s="381"/>
      <c r="AI4634" s="381"/>
      <c r="AJ4634" s="381"/>
      <c r="AK4634" s="381"/>
      <c r="AL4634" s="381"/>
      <c r="AM4634" s="381"/>
    </row>
    <row r="4635" spans="1:39" x14ac:dyDescent="0.35">
      <c r="A4635" s="379"/>
      <c r="B4635" s="379"/>
      <c r="C4635" s="379"/>
      <c r="D4635" s="379"/>
      <c r="E4635" s="379"/>
      <c r="F4635" s="379"/>
      <c r="G4635" s="379"/>
      <c r="H4635" s="379"/>
      <c r="I4635" s="379"/>
      <c r="J4635" s="379"/>
      <c r="K4635" s="379"/>
      <c r="L4635" s="379"/>
      <c r="M4635" s="379"/>
      <c r="N4635" s="379"/>
      <c r="O4635" s="379"/>
      <c r="P4635" s="379"/>
      <c r="Q4635" s="379"/>
      <c r="R4635" s="379"/>
      <c r="S4635" s="379"/>
      <c r="T4635" s="379"/>
      <c r="U4635" s="379"/>
      <c r="V4635" s="379"/>
      <c r="W4635" s="379"/>
      <c r="X4635" s="379"/>
      <c r="Y4635" s="379"/>
      <c r="Z4635" s="379"/>
      <c r="AA4635" s="380"/>
      <c r="AB4635" s="379"/>
      <c r="AC4635" s="379"/>
      <c r="AD4635" s="379"/>
      <c r="AE4635" s="381"/>
      <c r="AF4635" s="105"/>
      <c r="AG4635" s="381"/>
      <c r="AH4635" s="381"/>
      <c r="AI4635" s="381"/>
      <c r="AJ4635" s="381"/>
      <c r="AK4635" s="381"/>
      <c r="AL4635" s="381"/>
      <c r="AM4635" s="381"/>
    </row>
    <row r="4636" spans="1:39" x14ac:dyDescent="0.35">
      <c r="A4636" s="379"/>
      <c r="B4636" s="379"/>
      <c r="C4636" s="379"/>
      <c r="D4636" s="379"/>
      <c r="E4636" s="379"/>
      <c r="F4636" s="379"/>
      <c r="G4636" s="379"/>
      <c r="H4636" s="379"/>
      <c r="I4636" s="379"/>
      <c r="J4636" s="379"/>
      <c r="K4636" s="379"/>
      <c r="L4636" s="379"/>
      <c r="M4636" s="379"/>
      <c r="N4636" s="379"/>
      <c r="O4636" s="379"/>
      <c r="P4636" s="379"/>
      <c r="Q4636" s="379"/>
      <c r="R4636" s="379"/>
      <c r="S4636" s="379"/>
      <c r="T4636" s="379"/>
      <c r="U4636" s="379"/>
      <c r="V4636" s="379"/>
      <c r="W4636" s="379"/>
      <c r="X4636" s="379"/>
      <c r="Y4636" s="379"/>
      <c r="Z4636" s="379"/>
      <c r="AA4636" s="380"/>
      <c r="AB4636" s="379"/>
      <c r="AC4636" s="379"/>
      <c r="AD4636" s="379"/>
      <c r="AE4636" s="381"/>
      <c r="AF4636" s="105"/>
      <c r="AG4636" s="381"/>
      <c r="AH4636" s="381"/>
      <c r="AI4636" s="381"/>
      <c r="AJ4636" s="381"/>
      <c r="AK4636" s="381"/>
      <c r="AL4636" s="381"/>
      <c r="AM4636" s="381"/>
    </row>
    <row r="4637" spans="1:39" x14ac:dyDescent="0.35">
      <c r="A4637" s="379"/>
      <c r="B4637" s="379"/>
      <c r="C4637" s="379"/>
      <c r="D4637" s="379"/>
      <c r="E4637" s="379"/>
      <c r="F4637" s="379"/>
      <c r="G4637" s="379"/>
      <c r="H4637" s="379"/>
      <c r="I4637" s="379"/>
      <c r="J4637" s="379"/>
      <c r="K4637" s="379"/>
      <c r="L4637" s="379"/>
      <c r="M4637" s="379"/>
      <c r="N4637" s="379"/>
      <c r="O4637" s="379"/>
      <c r="P4637" s="379"/>
      <c r="Q4637" s="379"/>
      <c r="R4637" s="379"/>
      <c r="S4637" s="379"/>
      <c r="T4637" s="379"/>
      <c r="U4637" s="379"/>
      <c r="V4637" s="379"/>
      <c r="W4637" s="379"/>
      <c r="X4637" s="379"/>
      <c r="Y4637" s="379"/>
      <c r="Z4637" s="379"/>
      <c r="AA4637" s="380"/>
      <c r="AB4637" s="379"/>
      <c r="AC4637" s="379"/>
      <c r="AD4637" s="379"/>
      <c r="AE4637" s="381"/>
      <c r="AF4637" s="105"/>
      <c r="AG4637" s="381"/>
      <c r="AH4637" s="381"/>
      <c r="AI4637" s="381"/>
      <c r="AJ4637" s="381"/>
      <c r="AK4637" s="381"/>
      <c r="AL4637" s="381"/>
      <c r="AM4637" s="381"/>
    </row>
    <row r="4638" spans="1:39" x14ac:dyDescent="0.35">
      <c r="A4638" s="379"/>
      <c r="B4638" s="379"/>
      <c r="C4638" s="379"/>
      <c r="D4638" s="379"/>
      <c r="E4638" s="379"/>
      <c r="F4638" s="379"/>
      <c r="G4638" s="379"/>
      <c r="H4638" s="379"/>
      <c r="I4638" s="379"/>
      <c r="J4638" s="379"/>
      <c r="K4638" s="379"/>
      <c r="L4638" s="379"/>
      <c r="M4638" s="379"/>
      <c r="N4638" s="379"/>
      <c r="O4638" s="379"/>
      <c r="P4638" s="379"/>
      <c r="Q4638" s="379"/>
      <c r="R4638" s="379"/>
      <c r="S4638" s="379"/>
      <c r="T4638" s="379"/>
      <c r="U4638" s="379"/>
      <c r="V4638" s="379"/>
      <c r="W4638" s="379"/>
      <c r="X4638" s="379"/>
      <c r="Y4638" s="379"/>
      <c r="Z4638" s="379"/>
      <c r="AA4638" s="380"/>
      <c r="AB4638" s="379"/>
      <c r="AC4638" s="379"/>
      <c r="AD4638" s="379"/>
      <c r="AE4638" s="381"/>
      <c r="AF4638" s="105"/>
      <c r="AG4638" s="381"/>
      <c r="AH4638" s="381"/>
      <c r="AI4638" s="381"/>
      <c r="AJ4638" s="381"/>
      <c r="AK4638" s="381"/>
      <c r="AL4638" s="381"/>
      <c r="AM4638" s="381"/>
    </row>
    <row r="4639" spans="1:39" x14ac:dyDescent="0.35">
      <c r="A4639" s="379"/>
      <c r="B4639" s="379"/>
      <c r="C4639" s="379"/>
      <c r="D4639" s="379"/>
      <c r="E4639" s="379"/>
      <c r="F4639" s="379"/>
      <c r="G4639" s="379"/>
      <c r="H4639" s="379"/>
      <c r="I4639" s="379"/>
      <c r="J4639" s="379"/>
      <c r="K4639" s="379"/>
      <c r="L4639" s="379"/>
      <c r="M4639" s="379"/>
      <c r="N4639" s="379"/>
      <c r="O4639" s="379"/>
      <c r="P4639" s="379"/>
      <c r="Q4639" s="379"/>
      <c r="R4639" s="379"/>
      <c r="S4639" s="379"/>
      <c r="T4639" s="379"/>
      <c r="U4639" s="379"/>
      <c r="V4639" s="379"/>
      <c r="W4639" s="379"/>
      <c r="X4639" s="379"/>
      <c r="Y4639" s="379"/>
      <c r="Z4639" s="379"/>
      <c r="AA4639" s="380"/>
      <c r="AB4639" s="379"/>
      <c r="AC4639" s="379"/>
      <c r="AD4639" s="379"/>
      <c r="AE4639" s="381"/>
      <c r="AF4639" s="105"/>
      <c r="AG4639" s="381"/>
      <c r="AH4639" s="381"/>
      <c r="AI4639" s="381"/>
      <c r="AJ4639" s="381"/>
      <c r="AK4639" s="381"/>
      <c r="AL4639" s="381"/>
      <c r="AM4639" s="381"/>
    </row>
    <row r="4640" spans="1:39" x14ac:dyDescent="0.35">
      <c r="A4640" s="379"/>
      <c r="B4640" s="379"/>
      <c r="C4640" s="379"/>
      <c r="D4640" s="379"/>
      <c r="E4640" s="379"/>
      <c r="F4640" s="379"/>
      <c r="G4640" s="379"/>
      <c r="H4640" s="379"/>
      <c r="I4640" s="379"/>
      <c r="J4640" s="379"/>
      <c r="K4640" s="379"/>
      <c r="L4640" s="379"/>
      <c r="M4640" s="379"/>
      <c r="N4640" s="379"/>
      <c r="O4640" s="379"/>
      <c r="P4640" s="379"/>
      <c r="Q4640" s="379"/>
      <c r="R4640" s="379"/>
      <c r="S4640" s="379"/>
      <c r="T4640" s="379"/>
      <c r="U4640" s="379"/>
      <c r="V4640" s="379"/>
      <c r="W4640" s="379"/>
      <c r="X4640" s="379"/>
      <c r="Y4640" s="379"/>
      <c r="Z4640" s="379"/>
      <c r="AA4640" s="380"/>
      <c r="AB4640" s="379"/>
      <c r="AC4640" s="379"/>
      <c r="AD4640" s="379"/>
      <c r="AE4640" s="381"/>
      <c r="AF4640" s="105"/>
      <c r="AG4640" s="381"/>
      <c r="AH4640" s="381"/>
      <c r="AI4640" s="381"/>
      <c r="AJ4640" s="381"/>
      <c r="AK4640" s="381"/>
      <c r="AL4640" s="381"/>
      <c r="AM4640" s="381"/>
    </row>
    <row r="4641" spans="1:39" x14ac:dyDescent="0.35">
      <c r="A4641" s="379"/>
      <c r="B4641" s="379"/>
      <c r="C4641" s="379"/>
      <c r="D4641" s="379"/>
      <c r="E4641" s="379"/>
      <c r="F4641" s="379"/>
      <c r="G4641" s="379"/>
      <c r="H4641" s="379"/>
      <c r="I4641" s="379"/>
      <c r="J4641" s="379"/>
      <c r="K4641" s="379"/>
      <c r="L4641" s="379"/>
      <c r="M4641" s="379"/>
      <c r="N4641" s="379"/>
      <c r="O4641" s="379"/>
      <c r="P4641" s="379"/>
      <c r="Q4641" s="379"/>
      <c r="R4641" s="379"/>
      <c r="S4641" s="379"/>
      <c r="T4641" s="379"/>
      <c r="U4641" s="379"/>
      <c r="V4641" s="379"/>
      <c r="W4641" s="379"/>
      <c r="X4641" s="379"/>
      <c r="Y4641" s="379"/>
      <c r="Z4641" s="379"/>
      <c r="AA4641" s="380"/>
      <c r="AB4641" s="379"/>
      <c r="AC4641" s="379"/>
      <c r="AD4641" s="379"/>
      <c r="AE4641" s="381"/>
      <c r="AF4641" s="105"/>
      <c r="AG4641" s="381"/>
      <c r="AH4641" s="381"/>
      <c r="AI4641" s="381"/>
      <c r="AJ4641" s="381"/>
      <c r="AK4641" s="381"/>
      <c r="AL4641" s="381"/>
      <c r="AM4641" s="381"/>
    </row>
    <row r="4642" spans="1:39" x14ac:dyDescent="0.35">
      <c r="A4642" s="379"/>
      <c r="B4642" s="379"/>
      <c r="C4642" s="379"/>
      <c r="D4642" s="379"/>
      <c r="E4642" s="379"/>
      <c r="F4642" s="379"/>
      <c r="G4642" s="379"/>
      <c r="H4642" s="379"/>
      <c r="I4642" s="379"/>
      <c r="J4642" s="379"/>
      <c r="K4642" s="379"/>
      <c r="L4642" s="379"/>
      <c r="M4642" s="379"/>
      <c r="N4642" s="379"/>
      <c r="O4642" s="379"/>
      <c r="P4642" s="379"/>
      <c r="Q4642" s="379"/>
      <c r="R4642" s="379"/>
      <c r="S4642" s="379"/>
      <c r="T4642" s="379"/>
      <c r="U4642" s="379"/>
      <c r="V4642" s="379"/>
      <c r="W4642" s="379"/>
      <c r="X4642" s="379"/>
      <c r="Y4642" s="379"/>
      <c r="Z4642" s="379"/>
      <c r="AA4642" s="380"/>
      <c r="AB4642" s="379"/>
      <c r="AC4642" s="379"/>
      <c r="AD4642" s="379"/>
      <c r="AE4642" s="381"/>
      <c r="AF4642" s="105"/>
      <c r="AG4642" s="381"/>
      <c r="AH4642" s="381"/>
      <c r="AI4642" s="381"/>
      <c r="AJ4642" s="381"/>
      <c r="AK4642" s="381"/>
      <c r="AL4642" s="381"/>
      <c r="AM4642" s="381"/>
    </row>
    <row r="4643" spans="1:39" x14ac:dyDescent="0.35">
      <c r="A4643" s="379"/>
      <c r="B4643" s="379"/>
      <c r="C4643" s="379"/>
      <c r="D4643" s="379"/>
      <c r="E4643" s="379"/>
      <c r="F4643" s="379"/>
      <c r="G4643" s="379"/>
      <c r="H4643" s="379"/>
      <c r="I4643" s="379"/>
      <c r="J4643" s="379"/>
      <c r="K4643" s="379"/>
      <c r="L4643" s="379"/>
      <c r="M4643" s="379"/>
      <c r="N4643" s="379"/>
      <c r="O4643" s="379"/>
      <c r="P4643" s="379"/>
      <c r="Q4643" s="379"/>
      <c r="R4643" s="379"/>
      <c r="S4643" s="379"/>
      <c r="T4643" s="379"/>
      <c r="U4643" s="379"/>
      <c r="V4643" s="379"/>
      <c r="W4643" s="379"/>
      <c r="X4643" s="379"/>
      <c r="Y4643" s="379"/>
      <c r="Z4643" s="379"/>
      <c r="AA4643" s="380"/>
      <c r="AB4643" s="379"/>
      <c r="AC4643" s="379"/>
      <c r="AD4643" s="379"/>
      <c r="AE4643" s="381"/>
      <c r="AF4643" s="105"/>
      <c r="AG4643" s="381"/>
      <c r="AH4643" s="381"/>
      <c r="AI4643" s="381"/>
      <c r="AJ4643" s="381"/>
      <c r="AK4643" s="381"/>
      <c r="AL4643" s="381"/>
      <c r="AM4643" s="381"/>
    </row>
    <row r="4644" spans="1:39" x14ac:dyDescent="0.35">
      <c r="A4644" s="379"/>
      <c r="B4644" s="379"/>
      <c r="C4644" s="379"/>
      <c r="D4644" s="379"/>
      <c r="E4644" s="379"/>
      <c r="F4644" s="379"/>
      <c r="G4644" s="379"/>
      <c r="H4644" s="379"/>
      <c r="I4644" s="379"/>
      <c r="J4644" s="379"/>
      <c r="K4644" s="379"/>
      <c r="L4644" s="379"/>
      <c r="M4644" s="379"/>
      <c r="N4644" s="379"/>
      <c r="O4644" s="379"/>
      <c r="P4644" s="379"/>
      <c r="Q4644" s="379"/>
      <c r="R4644" s="379"/>
      <c r="S4644" s="379"/>
      <c r="T4644" s="379"/>
      <c r="U4644" s="379"/>
      <c r="V4644" s="379"/>
      <c r="W4644" s="379"/>
      <c r="X4644" s="379"/>
      <c r="Y4644" s="379"/>
      <c r="Z4644" s="379"/>
      <c r="AA4644" s="380"/>
      <c r="AB4644" s="379"/>
      <c r="AC4644" s="379"/>
      <c r="AD4644" s="379"/>
      <c r="AE4644" s="381"/>
      <c r="AF4644" s="105"/>
      <c r="AG4644" s="381"/>
      <c r="AH4644" s="381"/>
      <c r="AI4644" s="381"/>
      <c r="AJ4644" s="381"/>
      <c r="AK4644" s="381"/>
      <c r="AL4644" s="381"/>
      <c r="AM4644" s="381"/>
    </row>
    <row r="4645" spans="1:39" x14ac:dyDescent="0.35">
      <c r="A4645" s="379"/>
      <c r="B4645" s="379"/>
      <c r="C4645" s="379"/>
      <c r="D4645" s="379"/>
      <c r="E4645" s="379"/>
      <c r="F4645" s="379"/>
      <c r="G4645" s="379"/>
      <c r="H4645" s="379"/>
      <c r="I4645" s="379"/>
      <c r="J4645" s="379"/>
      <c r="K4645" s="379"/>
      <c r="L4645" s="379"/>
      <c r="M4645" s="379"/>
      <c r="N4645" s="379"/>
      <c r="O4645" s="379"/>
      <c r="P4645" s="379"/>
      <c r="Q4645" s="379"/>
      <c r="R4645" s="379"/>
      <c r="S4645" s="379"/>
      <c r="T4645" s="379"/>
      <c r="U4645" s="379"/>
      <c r="V4645" s="379"/>
      <c r="W4645" s="379"/>
      <c r="X4645" s="379"/>
      <c r="Y4645" s="379"/>
      <c r="Z4645" s="379"/>
      <c r="AA4645" s="380"/>
      <c r="AB4645" s="379"/>
      <c r="AC4645" s="379"/>
      <c r="AD4645" s="379"/>
      <c r="AE4645" s="381"/>
      <c r="AF4645" s="105"/>
      <c r="AG4645" s="381"/>
      <c r="AH4645" s="381"/>
      <c r="AI4645" s="381"/>
      <c r="AJ4645" s="381"/>
      <c r="AK4645" s="381"/>
      <c r="AL4645" s="381"/>
      <c r="AM4645" s="381"/>
    </row>
    <row r="4646" spans="1:39" x14ac:dyDescent="0.35">
      <c r="A4646" s="379"/>
      <c r="B4646" s="379"/>
      <c r="C4646" s="379"/>
      <c r="D4646" s="379"/>
      <c r="E4646" s="379"/>
      <c r="F4646" s="379"/>
      <c r="G4646" s="379"/>
      <c r="H4646" s="379"/>
      <c r="I4646" s="379"/>
      <c r="J4646" s="379"/>
      <c r="K4646" s="379"/>
      <c r="L4646" s="379"/>
      <c r="M4646" s="379"/>
      <c r="N4646" s="379"/>
      <c r="O4646" s="379"/>
      <c r="P4646" s="379"/>
      <c r="Q4646" s="379"/>
      <c r="R4646" s="379"/>
      <c r="S4646" s="379"/>
      <c r="T4646" s="379"/>
      <c r="U4646" s="379"/>
      <c r="V4646" s="379"/>
      <c r="W4646" s="379"/>
      <c r="X4646" s="379"/>
      <c r="Y4646" s="379"/>
      <c r="Z4646" s="379"/>
      <c r="AA4646" s="380"/>
      <c r="AB4646" s="379"/>
      <c r="AC4646" s="379"/>
      <c r="AD4646" s="379"/>
      <c r="AE4646" s="381"/>
      <c r="AF4646" s="105"/>
      <c r="AG4646" s="381"/>
      <c r="AH4646" s="381"/>
      <c r="AI4646" s="381"/>
      <c r="AJ4646" s="381"/>
      <c r="AK4646" s="381"/>
      <c r="AL4646" s="381"/>
      <c r="AM4646" s="381"/>
    </row>
    <row r="4647" spans="1:39" x14ac:dyDescent="0.35">
      <c r="A4647" s="379"/>
      <c r="B4647" s="379"/>
      <c r="C4647" s="379"/>
      <c r="D4647" s="379"/>
      <c r="E4647" s="379"/>
      <c r="F4647" s="379"/>
      <c r="G4647" s="379"/>
      <c r="H4647" s="379"/>
      <c r="I4647" s="379"/>
      <c r="J4647" s="379"/>
      <c r="K4647" s="379"/>
      <c r="L4647" s="379"/>
      <c r="M4647" s="379"/>
      <c r="N4647" s="379"/>
      <c r="O4647" s="379"/>
      <c r="P4647" s="379"/>
      <c r="Q4647" s="379"/>
      <c r="R4647" s="379"/>
      <c r="S4647" s="379"/>
      <c r="T4647" s="379"/>
      <c r="U4647" s="379"/>
      <c r="V4647" s="379"/>
      <c r="W4647" s="379"/>
      <c r="X4647" s="379"/>
      <c r="Y4647" s="379"/>
      <c r="Z4647" s="379"/>
      <c r="AA4647" s="380"/>
      <c r="AB4647" s="379"/>
      <c r="AC4647" s="379"/>
      <c r="AD4647" s="379"/>
      <c r="AE4647" s="381"/>
      <c r="AF4647" s="105"/>
      <c r="AG4647" s="381"/>
      <c r="AH4647" s="381"/>
      <c r="AI4647" s="381"/>
      <c r="AJ4647" s="381"/>
      <c r="AK4647" s="381"/>
      <c r="AL4647" s="381"/>
      <c r="AM4647" s="381"/>
    </row>
    <row r="4648" spans="1:39" x14ac:dyDescent="0.35">
      <c r="A4648" s="379"/>
      <c r="B4648" s="379"/>
      <c r="C4648" s="379"/>
      <c r="D4648" s="379"/>
      <c r="E4648" s="379"/>
      <c r="F4648" s="379"/>
      <c r="G4648" s="379"/>
      <c r="H4648" s="379"/>
      <c r="I4648" s="379"/>
      <c r="J4648" s="379"/>
      <c r="K4648" s="379"/>
      <c r="L4648" s="379"/>
      <c r="M4648" s="379"/>
      <c r="N4648" s="379"/>
      <c r="O4648" s="379"/>
      <c r="P4648" s="379"/>
      <c r="Q4648" s="379"/>
      <c r="R4648" s="379"/>
      <c r="S4648" s="379"/>
      <c r="T4648" s="379"/>
      <c r="U4648" s="379"/>
      <c r="V4648" s="379"/>
      <c r="W4648" s="379"/>
      <c r="X4648" s="379"/>
      <c r="Y4648" s="379"/>
      <c r="Z4648" s="379"/>
      <c r="AA4648" s="380"/>
      <c r="AB4648" s="379"/>
      <c r="AC4648" s="379"/>
      <c r="AD4648" s="379"/>
      <c r="AE4648" s="381"/>
      <c r="AF4648" s="105"/>
      <c r="AG4648" s="381"/>
      <c r="AH4648" s="381"/>
      <c r="AI4648" s="381"/>
      <c r="AJ4648" s="381"/>
      <c r="AK4648" s="381"/>
      <c r="AL4648" s="381"/>
      <c r="AM4648" s="381"/>
    </row>
    <row r="4649" spans="1:39" x14ac:dyDescent="0.35">
      <c r="A4649" s="379"/>
      <c r="B4649" s="379"/>
      <c r="C4649" s="379"/>
      <c r="D4649" s="379"/>
      <c r="E4649" s="379"/>
      <c r="F4649" s="379"/>
      <c r="G4649" s="379"/>
      <c r="H4649" s="379"/>
      <c r="I4649" s="379"/>
      <c r="J4649" s="379"/>
      <c r="K4649" s="379"/>
      <c r="L4649" s="379"/>
      <c r="M4649" s="379"/>
      <c r="N4649" s="379"/>
      <c r="O4649" s="379"/>
      <c r="P4649" s="379"/>
      <c r="Q4649" s="379"/>
      <c r="R4649" s="379"/>
      <c r="S4649" s="379"/>
      <c r="T4649" s="379"/>
      <c r="U4649" s="379"/>
      <c r="V4649" s="379"/>
      <c r="W4649" s="379"/>
      <c r="X4649" s="379"/>
      <c r="Y4649" s="379"/>
      <c r="Z4649" s="379"/>
      <c r="AA4649" s="380"/>
      <c r="AB4649" s="379"/>
      <c r="AC4649" s="379"/>
      <c r="AD4649" s="379"/>
      <c r="AE4649" s="381"/>
      <c r="AF4649" s="105"/>
      <c r="AG4649" s="381"/>
      <c r="AH4649" s="381"/>
      <c r="AI4649" s="381"/>
      <c r="AJ4649" s="381"/>
      <c r="AK4649" s="381"/>
      <c r="AL4649" s="381"/>
      <c r="AM4649" s="381"/>
    </row>
    <row r="4650" spans="1:39" x14ac:dyDescent="0.35">
      <c r="A4650" s="379"/>
      <c r="B4650" s="379"/>
      <c r="C4650" s="379"/>
      <c r="D4650" s="379"/>
      <c r="E4650" s="379"/>
      <c r="F4650" s="379"/>
      <c r="G4650" s="379"/>
      <c r="H4650" s="379"/>
      <c r="I4650" s="379"/>
      <c r="J4650" s="379"/>
      <c r="K4650" s="379"/>
      <c r="L4650" s="379"/>
      <c r="M4650" s="379"/>
      <c r="N4650" s="379"/>
      <c r="O4650" s="379"/>
      <c r="P4650" s="379"/>
      <c r="Q4650" s="379"/>
      <c r="R4650" s="379"/>
      <c r="S4650" s="379"/>
      <c r="T4650" s="379"/>
      <c r="U4650" s="379"/>
      <c r="V4650" s="379"/>
      <c r="W4650" s="379"/>
      <c r="X4650" s="379"/>
      <c r="Y4650" s="379"/>
      <c r="Z4650" s="379"/>
      <c r="AA4650" s="380"/>
      <c r="AB4650" s="379"/>
      <c r="AC4650" s="379"/>
      <c r="AD4650" s="379"/>
      <c r="AE4650" s="381"/>
      <c r="AF4650" s="105"/>
      <c r="AG4650" s="381"/>
      <c r="AH4650" s="381"/>
      <c r="AI4650" s="381"/>
      <c r="AJ4650" s="381"/>
      <c r="AK4650" s="381"/>
      <c r="AL4650" s="381"/>
      <c r="AM4650" s="381"/>
    </row>
    <row r="4651" spans="1:39" x14ac:dyDescent="0.35">
      <c r="A4651" s="379"/>
      <c r="B4651" s="379"/>
      <c r="C4651" s="379"/>
      <c r="D4651" s="379"/>
      <c r="E4651" s="379"/>
      <c r="F4651" s="379"/>
      <c r="G4651" s="379"/>
      <c r="H4651" s="379"/>
      <c r="I4651" s="379"/>
      <c r="J4651" s="379"/>
      <c r="K4651" s="379"/>
      <c r="L4651" s="379"/>
      <c r="M4651" s="379"/>
      <c r="N4651" s="379"/>
      <c r="O4651" s="379"/>
      <c r="P4651" s="379"/>
      <c r="Q4651" s="379"/>
      <c r="R4651" s="379"/>
      <c r="S4651" s="379"/>
      <c r="T4651" s="379"/>
      <c r="U4651" s="379"/>
      <c r="V4651" s="379"/>
      <c r="W4651" s="379"/>
      <c r="X4651" s="379"/>
      <c r="Y4651" s="379"/>
      <c r="Z4651" s="379"/>
      <c r="AA4651" s="380"/>
      <c r="AB4651" s="379"/>
      <c r="AC4651" s="379"/>
      <c r="AD4651" s="379"/>
      <c r="AE4651" s="381"/>
      <c r="AF4651" s="105"/>
      <c r="AG4651" s="381"/>
      <c r="AH4651" s="381"/>
      <c r="AI4651" s="381"/>
      <c r="AJ4651" s="381"/>
      <c r="AK4651" s="381"/>
      <c r="AL4651" s="381"/>
      <c r="AM4651" s="381"/>
    </row>
    <row r="4652" spans="1:39" x14ac:dyDescent="0.35">
      <c r="A4652" s="379"/>
      <c r="B4652" s="379"/>
      <c r="C4652" s="379"/>
      <c r="D4652" s="379"/>
      <c r="E4652" s="379"/>
      <c r="F4652" s="379"/>
      <c r="G4652" s="379"/>
      <c r="H4652" s="379"/>
      <c r="I4652" s="379"/>
      <c r="J4652" s="379"/>
      <c r="K4652" s="379"/>
      <c r="L4652" s="379"/>
      <c r="M4652" s="379"/>
      <c r="N4652" s="379"/>
      <c r="O4652" s="379"/>
      <c r="P4652" s="379"/>
      <c r="Q4652" s="379"/>
      <c r="R4652" s="379"/>
      <c r="S4652" s="379"/>
      <c r="T4652" s="379"/>
      <c r="U4652" s="379"/>
      <c r="V4652" s="379"/>
      <c r="W4652" s="379"/>
      <c r="X4652" s="379"/>
      <c r="Y4652" s="379"/>
      <c r="Z4652" s="379"/>
      <c r="AA4652" s="380"/>
      <c r="AB4652" s="379"/>
      <c r="AC4652" s="379"/>
      <c r="AD4652" s="379"/>
      <c r="AE4652" s="381"/>
      <c r="AF4652" s="105"/>
      <c r="AG4652" s="381"/>
      <c r="AH4652" s="381"/>
      <c r="AI4652" s="381"/>
      <c r="AJ4652" s="381"/>
      <c r="AK4652" s="381"/>
      <c r="AL4652" s="381"/>
      <c r="AM4652" s="381"/>
    </row>
    <row r="4653" spans="1:39" x14ac:dyDescent="0.35">
      <c r="A4653" s="379"/>
      <c r="B4653" s="379"/>
      <c r="C4653" s="379"/>
      <c r="D4653" s="379"/>
      <c r="E4653" s="379"/>
      <c r="F4653" s="379"/>
      <c r="G4653" s="379"/>
      <c r="H4653" s="379"/>
      <c r="I4653" s="379"/>
      <c r="J4653" s="379"/>
      <c r="K4653" s="379"/>
      <c r="L4653" s="379"/>
      <c r="M4653" s="379"/>
      <c r="N4653" s="379"/>
      <c r="O4653" s="379"/>
      <c r="P4653" s="379"/>
      <c r="Q4653" s="379"/>
      <c r="R4653" s="379"/>
      <c r="S4653" s="379"/>
      <c r="T4653" s="379"/>
      <c r="U4653" s="379"/>
      <c r="V4653" s="379"/>
      <c r="W4653" s="379"/>
      <c r="X4653" s="379"/>
      <c r="Y4653" s="379"/>
      <c r="Z4653" s="379"/>
      <c r="AA4653" s="380"/>
      <c r="AB4653" s="379"/>
      <c r="AC4653" s="379"/>
      <c r="AD4653" s="379"/>
      <c r="AE4653" s="381"/>
      <c r="AF4653" s="105"/>
      <c r="AG4653" s="381"/>
      <c r="AH4653" s="381"/>
      <c r="AI4653" s="381"/>
      <c r="AJ4653" s="381"/>
      <c r="AK4653" s="381"/>
      <c r="AL4653" s="381"/>
      <c r="AM4653" s="381"/>
    </row>
    <row r="4654" spans="1:39" x14ac:dyDescent="0.35">
      <c r="A4654" s="379"/>
      <c r="B4654" s="379"/>
      <c r="C4654" s="379"/>
      <c r="D4654" s="379"/>
      <c r="E4654" s="379"/>
      <c r="F4654" s="379"/>
      <c r="G4654" s="379"/>
      <c r="H4654" s="379"/>
      <c r="I4654" s="379"/>
      <c r="J4654" s="379"/>
      <c r="K4654" s="379"/>
      <c r="L4654" s="379"/>
      <c r="M4654" s="379"/>
      <c r="N4654" s="379"/>
      <c r="O4654" s="379"/>
      <c r="P4654" s="379"/>
      <c r="Q4654" s="379"/>
      <c r="R4654" s="379"/>
      <c r="S4654" s="379"/>
      <c r="T4654" s="379"/>
      <c r="U4654" s="379"/>
      <c r="V4654" s="379"/>
      <c r="W4654" s="379"/>
      <c r="X4654" s="379"/>
      <c r="Y4654" s="379"/>
      <c r="Z4654" s="379"/>
      <c r="AA4654" s="380"/>
      <c r="AB4654" s="379"/>
      <c r="AC4654" s="379"/>
      <c r="AD4654" s="379"/>
      <c r="AE4654" s="381"/>
      <c r="AF4654" s="105"/>
      <c r="AG4654" s="381"/>
      <c r="AH4654" s="381"/>
      <c r="AI4654" s="381"/>
      <c r="AJ4654" s="381"/>
      <c r="AK4654" s="381"/>
      <c r="AL4654" s="381"/>
      <c r="AM4654" s="381"/>
    </row>
    <row r="4655" spans="1:39" x14ac:dyDescent="0.35">
      <c r="A4655" s="379"/>
      <c r="B4655" s="379"/>
      <c r="C4655" s="379"/>
      <c r="D4655" s="379"/>
      <c r="E4655" s="379"/>
      <c r="F4655" s="379"/>
      <c r="G4655" s="379"/>
      <c r="H4655" s="379"/>
      <c r="I4655" s="379"/>
      <c r="J4655" s="379"/>
      <c r="K4655" s="379"/>
      <c r="L4655" s="379"/>
      <c r="M4655" s="379"/>
      <c r="N4655" s="379"/>
      <c r="O4655" s="379"/>
      <c r="P4655" s="379"/>
      <c r="Q4655" s="379"/>
      <c r="R4655" s="379"/>
      <c r="S4655" s="379"/>
      <c r="T4655" s="379"/>
      <c r="U4655" s="379"/>
      <c r="V4655" s="379"/>
      <c r="W4655" s="379"/>
      <c r="X4655" s="379"/>
      <c r="Y4655" s="379"/>
      <c r="Z4655" s="379"/>
      <c r="AA4655" s="380"/>
      <c r="AB4655" s="379"/>
      <c r="AC4655" s="379"/>
      <c r="AD4655" s="379"/>
      <c r="AE4655" s="381"/>
      <c r="AF4655" s="105"/>
      <c r="AG4655" s="381"/>
      <c r="AH4655" s="381"/>
      <c r="AI4655" s="381"/>
      <c r="AJ4655" s="381"/>
      <c r="AK4655" s="381"/>
      <c r="AL4655" s="381"/>
      <c r="AM4655" s="381"/>
    </row>
    <row r="4656" spans="1:39" x14ac:dyDescent="0.35">
      <c r="A4656" s="379"/>
      <c r="B4656" s="379"/>
      <c r="C4656" s="379"/>
      <c r="D4656" s="379"/>
      <c r="E4656" s="379"/>
      <c r="F4656" s="379"/>
      <c r="G4656" s="379"/>
      <c r="H4656" s="379"/>
      <c r="I4656" s="379"/>
      <c r="J4656" s="379"/>
      <c r="K4656" s="379"/>
      <c r="L4656" s="379"/>
      <c r="M4656" s="379"/>
      <c r="N4656" s="379"/>
      <c r="O4656" s="379"/>
      <c r="P4656" s="379"/>
      <c r="Q4656" s="379"/>
      <c r="R4656" s="379"/>
      <c r="S4656" s="379"/>
      <c r="T4656" s="379"/>
      <c r="U4656" s="379"/>
      <c r="V4656" s="379"/>
      <c r="W4656" s="379"/>
      <c r="X4656" s="379"/>
      <c r="Y4656" s="379"/>
      <c r="Z4656" s="379"/>
      <c r="AA4656" s="380"/>
      <c r="AB4656" s="379"/>
      <c r="AC4656" s="379"/>
      <c r="AD4656" s="379"/>
      <c r="AE4656" s="381"/>
      <c r="AF4656" s="105"/>
      <c r="AG4656" s="381"/>
      <c r="AH4656" s="381"/>
      <c r="AI4656" s="381"/>
      <c r="AJ4656" s="381"/>
      <c r="AK4656" s="381"/>
      <c r="AL4656" s="381"/>
      <c r="AM4656" s="381"/>
    </row>
    <row r="4657" spans="1:39" x14ac:dyDescent="0.35">
      <c r="A4657" s="379"/>
      <c r="B4657" s="379"/>
      <c r="C4657" s="379"/>
      <c r="D4657" s="379"/>
      <c r="E4657" s="379"/>
      <c r="F4657" s="379"/>
      <c r="G4657" s="379"/>
      <c r="H4657" s="379"/>
      <c r="I4657" s="379"/>
      <c r="J4657" s="379"/>
      <c r="K4657" s="379"/>
      <c r="L4657" s="379"/>
      <c r="M4657" s="379"/>
      <c r="N4657" s="379"/>
      <c r="O4657" s="379"/>
      <c r="P4657" s="379"/>
      <c r="Q4657" s="379"/>
      <c r="R4657" s="379"/>
      <c r="S4657" s="379"/>
      <c r="T4657" s="379"/>
      <c r="U4657" s="379"/>
      <c r="V4657" s="379"/>
      <c r="W4657" s="379"/>
      <c r="X4657" s="379"/>
      <c r="Y4657" s="379"/>
      <c r="Z4657" s="379"/>
      <c r="AA4657" s="380"/>
      <c r="AB4657" s="379"/>
      <c r="AC4657" s="379"/>
      <c r="AD4657" s="379"/>
      <c r="AE4657" s="381"/>
      <c r="AF4657" s="105"/>
      <c r="AG4657" s="381"/>
      <c r="AH4657" s="381"/>
      <c r="AI4657" s="381"/>
      <c r="AJ4657" s="381"/>
      <c r="AK4657" s="381"/>
      <c r="AL4657" s="381"/>
      <c r="AM4657" s="381"/>
    </row>
    <row r="4658" spans="1:39" x14ac:dyDescent="0.35">
      <c r="A4658" s="379"/>
      <c r="B4658" s="379"/>
      <c r="C4658" s="379"/>
      <c r="D4658" s="379"/>
      <c r="E4658" s="379"/>
      <c r="F4658" s="379"/>
      <c r="G4658" s="379"/>
      <c r="H4658" s="379"/>
      <c r="I4658" s="379"/>
      <c r="J4658" s="379"/>
      <c r="K4658" s="379"/>
      <c r="L4658" s="379"/>
      <c r="M4658" s="379"/>
      <c r="N4658" s="379"/>
      <c r="O4658" s="379"/>
      <c r="P4658" s="379"/>
      <c r="Q4658" s="379"/>
      <c r="R4658" s="379"/>
      <c r="S4658" s="379"/>
      <c r="T4658" s="379"/>
      <c r="U4658" s="379"/>
      <c r="V4658" s="379"/>
      <c r="W4658" s="379"/>
      <c r="X4658" s="379"/>
      <c r="Y4658" s="379"/>
      <c r="Z4658" s="379"/>
      <c r="AA4658" s="380"/>
      <c r="AB4658" s="379"/>
      <c r="AC4658" s="379"/>
      <c r="AD4658" s="379"/>
      <c r="AE4658" s="381"/>
      <c r="AF4658" s="105"/>
      <c r="AG4658" s="381"/>
      <c r="AH4658" s="381"/>
      <c r="AI4658" s="381"/>
      <c r="AJ4658" s="381"/>
      <c r="AK4658" s="381"/>
      <c r="AL4658" s="381"/>
      <c r="AM4658" s="381"/>
    </row>
    <row r="4659" spans="1:39" x14ac:dyDescent="0.35">
      <c r="A4659" s="379"/>
      <c r="B4659" s="379"/>
      <c r="C4659" s="379"/>
      <c r="D4659" s="379"/>
      <c r="E4659" s="379"/>
      <c r="F4659" s="379"/>
      <c r="G4659" s="379"/>
      <c r="H4659" s="379"/>
      <c r="I4659" s="379"/>
      <c r="J4659" s="379"/>
      <c r="K4659" s="379"/>
      <c r="L4659" s="379"/>
      <c r="M4659" s="379"/>
      <c r="N4659" s="379"/>
      <c r="O4659" s="379"/>
      <c r="P4659" s="379"/>
      <c r="Q4659" s="379"/>
      <c r="R4659" s="379"/>
      <c r="S4659" s="379"/>
      <c r="T4659" s="379"/>
      <c r="U4659" s="379"/>
      <c r="V4659" s="379"/>
      <c r="W4659" s="379"/>
      <c r="X4659" s="379"/>
      <c r="Y4659" s="379"/>
      <c r="Z4659" s="379"/>
      <c r="AA4659" s="380"/>
      <c r="AB4659" s="379"/>
      <c r="AC4659" s="379"/>
      <c r="AD4659" s="379"/>
      <c r="AE4659" s="381"/>
      <c r="AF4659" s="105"/>
      <c r="AG4659" s="381"/>
      <c r="AH4659" s="381"/>
      <c r="AI4659" s="381"/>
      <c r="AJ4659" s="381"/>
      <c r="AK4659" s="381"/>
      <c r="AL4659" s="381"/>
      <c r="AM4659" s="381"/>
    </row>
    <row r="4660" spans="1:39" x14ac:dyDescent="0.35">
      <c r="A4660" s="379"/>
      <c r="B4660" s="379"/>
      <c r="C4660" s="379"/>
      <c r="D4660" s="379"/>
      <c r="E4660" s="379"/>
      <c r="F4660" s="379"/>
      <c r="G4660" s="379"/>
      <c r="H4660" s="379"/>
      <c r="I4660" s="379"/>
      <c r="J4660" s="379"/>
      <c r="K4660" s="379"/>
      <c r="L4660" s="379"/>
      <c r="M4660" s="379"/>
      <c r="N4660" s="379"/>
      <c r="O4660" s="379"/>
      <c r="P4660" s="379"/>
      <c r="Q4660" s="379"/>
      <c r="R4660" s="379"/>
      <c r="S4660" s="379"/>
      <c r="T4660" s="379"/>
      <c r="U4660" s="379"/>
      <c r="V4660" s="379"/>
      <c r="W4660" s="379"/>
      <c r="X4660" s="379"/>
      <c r="Y4660" s="379"/>
      <c r="Z4660" s="379"/>
      <c r="AA4660" s="380"/>
      <c r="AB4660" s="379"/>
      <c r="AC4660" s="379"/>
      <c r="AD4660" s="379"/>
      <c r="AE4660" s="381"/>
      <c r="AF4660" s="105"/>
      <c r="AG4660" s="381"/>
      <c r="AH4660" s="381"/>
      <c r="AI4660" s="381"/>
      <c r="AJ4660" s="381"/>
      <c r="AK4660" s="381"/>
      <c r="AL4660" s="381"/>
      <c r="AM4660" s="381"/>
    </row>
    <row r="4661" spans="1:39" x14ac:dyDescent="0.35">
      <c r="A4661" s="379"/>
      <c r="B4661" s="379"/>
      <c r="C4661" s="379"/>
      <c r="D4661" s="379"/>
      <c r="E4661" s="379"/>
      <c r="F4661" s="379"/>
      <c r="G4661" s="379"/>
      <c r="H4661" s="379"/>
      <c r="I4661" s="379"/>
      <c r="J4661" s="379"/>
      <c r="K4661" s="379"/>
      <c r="L4661" s="379"/>
      <c r="M4661" s="379"/>
      <c r="N4661" s="379"/>
      <c r="O4661" s="379"/>
      <c r="P4661" s="379"/>
      <c r="Q4661" s="379"/>
      <c r="R4661" s="379"/>
      <c r="S4661" s="379"/>
      <c r="T4661" s="379"/>
      <c r="U4661" s="379"/>
      <c r="V4661" s="379"/>
      <c r="W4661" s="379"/>
      <c r="X4661" s="379"/>
      <c r="Y4661" s="379"/>
      <c r="Z4661" s="379"/>
      <c r="AA4661" s="380"/>
      <c r="AB4661" s="379"/>
      <c r="AC4661" s="379"/>
      <c r="AD4661" s="379"/>
      <c r="AE4661" s="381"/>
      <c r="AF4661" s="105"/>
      <c r="AG4661" s="381"/>
      <c r="AH4661" s="381"/>
      <c r="AI4661" s="381"/>
      <c r="AJ4661" s="381"/>
      <c r="AK4661" s="381"/>
      <c r="AL4661" s="381"/>
      <c r="AM4661" s="381"/>
    </row>
    <row r="4662" spans="1:39" x14ac:dyDescent="0.35">
      <c r="A4662" s="379"/>
      <c r="B4662" s="379"/>
      <c r="C4662" s="379"/>
      <c r="D4662" s="379"/>
      <c r="E4662" s="379"/>
      <c r="F4662" s="379"/>
      <c r="G4662" s="379"/>
      <c r="H4662" s="379"/>
      <c r="I4662" s="379"/>
      <c r="J4662" s="379"/>
      <c r="K4662" s="379"/>
      <c r="L4662" s="379"/>
      <c r="M4662" s="379"/>
      <c r="N4662" s="379"/>
      <c r="O4662" s="379"/>
      <c r="P4662" s="379"/>
      <c r="Q4662" s="379"/>
      <c r="R4662" s="379"/>
      <c r="S4662" s="379"/>
      <c r="T4662" s="379"/>
      <c r="U4662" s="379"/>
      <c r="V4662" s="379"/>
      <c r="W4662" s="379"/>
      <c r="X4662" s="379"/>
      <c r="Y4662" s="379"/>
      <c r="Z4662" s="379"/>
      <c r="AA4662" s="380"/>
      <c r="AB4662" s="379"/>
      <c r="AC4662" s="379"/>
      <c r="AD4662" s="379"/>
      <c r="AE4662" s="381"/>
      <c r="AF4662" s="105"/>
      <c r="AG4662" s="381"/>
      <c r="AH4662" s="381"/>
      <c r="AI4662" s="381"/>
      <c r="AJ4662" s="381"/>
      <c r="AK4662" s="381"/>
      <c r="AL4662" s="381"/>
      <c r="AM4662" s="381"/>
    </row>
    <row r="4663" spans="1:39" x14ac:dyDescent="0.35">
      <c r="A4663" s="379"/>
      <c r="B4663" s="379"/>
      <c r="C4663" s="379"/>
      <c r="D4663" s="379"/>
      <c r="E4663" s="379"/>
      <c r="F4663" s="379"/>
      <c r="G4663" s="379"/>
      <c r="H4663" s="379"/>
      <c r="I4663" s="379"/>
      <c r="J4663" s="379"/>
      <c r="K4663" s="379"/>
      <c r="L4663" s="379"/>
      <c r="M4663" s="379"/>
      <c r="N4663" s="379"/>
      <c r="O4663" s="379"/>
      <c r="P4663" s="379"/>
      <c r="Q4663" s="379"/>
      <c r="R4663" s="379"/>
      <c r="S4663" s="379"/>
      <c r="T4663" s="379"/>
      <c r="U4663" s="379"/>
      <c r="V4663" s="379"/>
      <c r="W4663" s="379"/>
      <c r="X4663" s="379"/>
      <c r="Y4663" s="379"/>
      <c r="Z4663" s="379"/>
      <c r="AA4663" s="380"/>
      <c r="AB4663" s="379"/>
      <c r="AC4663" s="379"/>
      <c r="AD4663" s="379"/>
      <c r="AE4663" s="381"/>
      <c r="AF4663" s="105"/>
      <c r="AG4663" s="381"/>
      <c r="AH4663" s="381"/>
      <c r="AI4663" s="381"/>
      <c r="AJ4663" s="381"/>
      <c r="AK4663" s="381"/>
      <c r="AL4663" s="381"/>
      <c r="AM4663" s="381"/>
    </row>
    <row r="4664" spans="1:39" x14ac:dyDescent="0.35">
      <c r="A4664" s="379"/>
      <c r="B4664" s="379"/>
      <c r="C4664" s="379"/>
      <c r="D4664" s="379"/>
      <c r="E4664" s="379"/>
      <c r="F4664" s="379"/>
      <c r="G4664" s="379"/>
      <c r="H4664" s="379"/>
      <c r="I4664" s="379"/>
      <c r="J4664" s="379"/>
      <c r="K4664" s="379"/>
      <c r="L4664" s="379"/>
      <c r="M4664" s="379"/>
      <c r="N4664" s="379"/>
      <c r="O4664" s="379"/>
      <c r="P4664" s="379"/>
      <c r="Q4664" s="379"/>
      <c r="R4664" s="379"/>
      <c r="S4664" s="379"/>
      <c r="T4664" s="379"/>
      <c r="U4664" s="379"/>
      <c r="V4664" s="379"/>
      <c r="W4664" s="379"/>
      <c r="X4664" s="379"/>
      <c r="Y4664" s="379"/>
      <c r="Z4664" s="379"/>
      <c r="AA4664" s="380"/>
      <c r="AB4664" s="379"/>
      <c r="AC4664" s="379"/>
      <c r="AD4664" s="379"/>
      <c r="AE4664" s="381"/>
      <c r="AF4664" s="105"/>
      <c r="AG4664" s="381"/>
      <c r="AH4664" s="381"/>
      <c r="AI4664" s="381"/>
      <c r="AJ4664" s="381"/>
      <c r="AK4664" s="381"/>
      <c r="AL4664" s="381"/>
      <c r="AM4664" s="381"/>
    </row>
    <row r="4665" spans="1:39" x14ac:dyDescent="0.35">
      <c r="A4665" s="379"/>
      <c r="B4665" s="379"/>
      <c r="C4665" s="379"/>
      <c r="D4665" s="379"/>
      <c r="E4665" s="379"/>
      <c r="F4665" s="379"/>
      <c r="G4665" s="379"/>
      <c r="H4665" s="379"/>
      <c r="I4665" s="379"/>
      <c r="J4665" s="379"/>
      <c r="K4665" s="379"/>
      <c r="L4665" s="379"/>
      <c r="M4665" s="379"/>
      <c r="N4665" s="379"/>
      <c r="O4665" s="379"/>
      <c r="P4665" s="379"/>
      <c r="Q4665" s="379"/>
      <c r="R4665" s="379"/>
      <c r="S4665" s="379"/>
      <c r="T4665" s="379"/>
      <c r="U4665" s="379"/>
      <c r="V4665" s="379"/>
      <c r="W4665" s="379"/>
      <c r="X4665" s="379"/>
      <c r="Y4665" s="379"/>
      <c r="Z4665" s="379"/>
      <c r="AA4665" s="380"/>
      <c r="AB4665" s="379"/>
      <c r="AC4665" s="379"/>
      <c r="AD4665" s="379"/>
      <c r="AE4665" s="381"/>
      <c r="AF4665" s="105"/>
      <c r="AG4665" s="381"/>
      <c r="AH4665" s="381"/>
      <c r="AI4665" s="381"/>
      <c r="AJ4665" s="381"/>
      <c r="AK4665" s="381"/>
      <c r="AL4665" s="381"/>
      <c r="AM4665" s="381"/>
    </row>
    <row r="4666" spans="1:39" x14ac:dyDescent="0.35">
      <c r="A4666" s="379"/>
      <c r="B4666" s="379"/>
      <c r="C4666" s="379"/>
      <c r="D4666" s="379"/>
      <c r="E4666" s="379"/>
      <c r="F4666" s="379"/>
      <c r="G4666" s="379"/>
      <c r="H4666" s="379"/>
      <c r="I4666" s="379"/>
      <c r="J4666" s="379"/>
      <c r="K4666" s="379"/>
      <c r="L4666" s="379"/>
      <c r="M4666" s="379"/>
      <c r="N4666" s="379"/>
      <c r="O4666" s="379"/>
      <c r="P4666" s="379"/>
      <c r="Q4666" s="379"/>
      <c r="R4666" s="379"/>
      <c r="S4666" s="379"/>
      <c r="T4666" s="379"/>
      <c r="U4666" s="379"/>
      <c r="V4666" s="379"/>
      <c r="W4666" s="379"/>
      <c r="X4666" s="379"/>
      <c r="Y4666" s="379"/>
      <c r="Z4666" s="379"/>
      <c r="AA4666" s="380"/>
      <c r="AB4666" s="379"/>
      <c r="AC4666" s="379"/>
      <c r="AD4666" s="379"/>
      <c r="AE4666" s="381"/>
      <c r="AF4666" s="105"/>
      <c r="AG4666" s="381"/>
      <c r="AH4666" s="381"/>
      <c r="AI4666" s="381"/>
      <c r="AJ4666" s="381"/>
      <c r="AK4666" s="381"/>
      <c r="AL4666" s="381"/>
      <c r="AM4666" s="381"/>
    </row>
    <row r="4667" spans="1:39" x14ac:dyDescent="0.35">
      <c r="A4667" s="379"/>
      <c r="B4667" s="379"/>
      <c r="C4667" s="379"/>
      <c r="D4667" s="379"/>
      <c r="E4667" s="379"/>
      <c r="F4667" s="379"/>
      <c r="G4667" s="379"/>
      <c r="H4667" s="379"/>
      <c r="I4667" s="379"/>
      <c r="J4667" s="379"/>
      <c r="K4667" s="379"/>
      <c r="L4667" s="379"/>
      <c r="M4667" s="379"/>
      <c r="N4667" s="379"/>
      <c r="O4667" s="379"/>
      <c r="P4667" s="379"/>
      <c r="Q4667" s="379"/>
      <c r="R4667" s="379"/>
      <c r="S4667" s="379"/>
      <c r="T4667" s="379"/>
      <c r="U4667" s="379"/>
      <c r="V4667" s="379"/>
      <c r="W4667" s="379"/>
      <c r="X4667" s="379"/>
      <c r="Y4667" s="379"/>
      <c r="Z4667" s="379"/>
      <c r="AA4667" s="380"/>
      <c r="AB4667" s="379"/>
      <c r="AC4667" s="379"/>
      <c r="AD4667" s="379"/>
      <c r="AE4667" s="381"/>
      <c r="AF4667" s="105"/>
      <c r="AG4667" s="381"/>
      <c r="AH4667" s="381"/>
      <c r="AI4667" s="381"/>
      <c r="AJ4667" s="381"/>
      <c r="AK4667" s="381"/>
      <c r="AL4667" s="381"/>
      <c r="AM4667" s="381"/>
    </row>
    <row r="4668" spans="1:39" x14ac:dyDescent="0.35">
      <c r="A4668" s="379"/>
      <c r="B4668" s="379"/>
      <c r="C4668" s="379"/>
      <c r="D4668" s="379"/>
      <c r="E4668" s="379"/>
      <c r="F4668" s="379"/>
      <c r="G4668" s="379"/>
      <c r="H4668" s="379"/>
      <c r="I4668" s="379"/>
      <c r="J4668" s="379"/>
      <c r="K4668" s="379"/>
      <c r="L4668" s="379"/>
      <c r="M4668" s="379"/>
      <c r="N4668" s="379"/>
      <c r="O4668" s="379"/>
      <c r="P4668" s="379"/>
      <c r="Q4668" s="379"/>
      <c r="R4668" s="379"/>
      <c r="S4668" s="379"/>
      <c r="T4668" s="379"/>
      <c r="U4668" s="379"/>
      <c r="V4668" s="379"/>
      <c r="W4668" s="379"/>
      <c r="X4668" s="379"/>
      <c r="Y4668" s="379"/>
      <c r="Z4668" s="379"/>
      <c r="AA4668" s="380"/>
      <c r="AB4668" s="379"/>
      <c r="AC4668" s="379"/>
      <c r="AD4668" s="379"/>
      <c r="AE4668" s="381"/>
      <c r="AF4668" s="105"/>
      <c r="AG4668" s="381"/>
      <c r="AH4668" s="381"/>
      <c r="AI4668" s="381"/>
      <c r="AJ4668" s="381"/>
      <c r="AK4668" s="381"/>
      <c r="AL4668" s="381"/>
      <c r="AM4668" s="381"/>
    </row>
    <row r="4669" spans="1:39" x14ac:dyDescent="0.35">
      <c r="A4669" s="379"/>
      <c r="B4669" s="379"/>
      <c r="C4669" s="379"/>
      <c r="D4669" s="379"/>
      <c r="E4669" s="379"/>
      <c r="F4669" s="379"/>
      <c r="G4669" s="379"/>
      <c r="H4669" s="379"/>
      <c r="I4669" s="379"/>
      <c r="J4669" s="379"/>
      <c r="K4669" s="379"/>
      <c r="L4669" s="379"/>
      <c r="M4669" s="379"/>
      <c r="N4669" s="379"/>
      <c r="O4669" s="379"/>
      <c r="P4669" s="379"/>
      <c r="Q4669" s="379"/>
      <c r="R4669" s="379"/>
      <c r="S4669" s="379"/>
      <c r="T4669" s="379"/>
      <c r="U4669" s="379"/>
      <c r="V4669" s="379"/>
      <c r="W4669" s="379"/>
      <c r="X4669" s="379"/>
      <c r="Y4669" s="379"/>
      <c r="Z4669" s="379"/>
      <c r="AA4669" s="380"/>
      <c r="AB4669" s="379"/>
      <c r="AC4669" s="379"/>
      <c r="AD4669" s="379"/>
      <c r="AE4669" s="381"/>
      <c r="AF4669" s="105"/>
      <c r="AG4669" s="381"/>
      <c r="AH4669" s="381"/>
      <c r="AI4669" s="381"/>
      <c r="AJ4669" s="381"/>
      <c r="AK4669" s="381"/>
      <c r="AL4669" s="381"/>
      <c r="AM4669" s="381"/>
    </row>
    <row r="4670" spans="1:39" x14ac:dyDescent="0.35">
      <c r="A4670" s="379"/>
      <c r="B4670" s="379"/>
      <c r="C4670" s="379"/>
      <c r="D4670" s="379"/>
      <c r="E4670" s="379"/>
      <c r="F4670" s="379"/>
      <c r="G4670" s="379"/>
      <c r="H4670" s="379"/>
      <c r="I4670" s="379"/>
      <c r="J4670" s="379"/>
      <c r="K4670" s="379"/>
      <c r="L4670" s="379"/>
      <c r="M4670" s="379"/>
      <c r="N4670" s="379"/>
      <c r="O4670" s="379"/>
      <c r="P4670" s="379"/>
      <c r="Q4670" s="379"/>
      <c r="R4670" s="379"/>
      <c r="S4670" s="379"/>
      <c r="T4670" s="379"/>
      <c r="U4670" s="379"/>
      <c r="V4670" s="379"/>
      <c r="W4670" s="379"/>
      <c r="X4670" s="379"/>
      <c r="Y4670" s="379"/>
      <c r="Z4670" s="379"/>
      <c r="AA4670" s="380"/>
      <c r="AB4670" s="379"/>
      <c r="AC4670" s="379"/>
      <c r="AD4670" s="379"/>
      <c r="AE4670" s="381"/>
      <c r="AF4670" s="105"/>
      <c r="AG4670" s="381"/>
      <c r="AH4670" s="381"/>
      <c r="AI4670" s="381"/>
      <c r="AJ4670" s="381"/>
      <c r="AK4670" s="381"/>
      <c r="AL4670" s="381"/>
      <c r="AM4670" s="381"/>
    </row>
    <row r="4671" spans="1:39" x14ac:dyDescent="0.35">
      <c r="A4671" s="379"/>
      <c r="B4671" s="379"/>
      <c r="C4671" s="379"/>
      <c r="D4671" s="379"/>
      <c r="E4671" s="379"/>
      <c r="F4671" s="379"/>
      <c r="G4671" s="379"/>
      <c r="H4671" s="379"/>
      <c r="I4671" s="379"/>
      <c r="J4671" s="379"/>
      <c r="K4671" s="379"/>
      <c r="L4671" s="379"/>
      <c r="M4671" s="379"/>
      <c r="N4671" s="379"/>
      <c r="O4671" s="379"/>
      <c r="P4671" s="379"/>
      <c r="Q4671" s="379"/>
      <c r="R4671" s="379"/>
      <c r="S4671" s="379"/>
      <c r="T4671" s="379"/>
      <c r="U4671" s="379"/>
      <c r="V4671" s="379"/>
      <c r="W4671" s="379"/>
      <c r="X4671" s="379"/>
      <c r="Y4671" s="379"/>
      <c r="Z4671" s="379"/>
      <c r="AA4671" s="380"/>
      <c r="AB4671" s="379"/>
      <c r="AC4671" s="379"/>
      <c r="AD4671" s="379"/>
      <c r="AE4671" s="381"/>
      <c r="AF4671" s="105"/>
      <c r="AG4671" s="381"/>
      <c r="AH4671" s="381"/>
      <c r="AI4671" s="381"/>
      <c r="AJ4671" s="381"/>
      <c r="AK4671" s="381"/>
      <c r="AL4671" s="381"/>
      <c r="AM4671" s="381"/>
    </row>
    <row r="4672" spans="1:39" x14ac:dyDescent="0.35">
      <c r="A4672" s="379"/>
      <c r="B4672" s="379"/>
      <c r="C4672" s="379"/>
      <c r="D4672" s="379"/>
      <c r="E4672" s="379"/>
      <c r="F4672" s="379"/>
      <c r="G4672" s="379"/>
      <c r="H4672" s="379"/>
      <c r="I4672" s="379"/>
      <c r="J4672" s="379"/>
      <c r="K4672" s="379"/>
      <c r="L4672" s="379"/>
      <c r="M4672" s="379"/>
      <c r="N4672" s="379"/>
      <c r="O4672" s="379"/>
      <c r="P4672" s="379"/>
      <c r="Q4672" s="379"/>
      <c r="R4672" s="379"/>
      <c r="S4672" s="379"/>
      <c r="T4672" s="379"/>
      <c r="U4672" s="379"/>
      <c r="V4672" s="379"/>
      <c r="W4672" s="379"/>
      <c r="X4672" s="379"/>
      <c r="Y4672" s="379"/>
      <c r="Z4672" s="379"/>
      <c r="AA4672" s="380"/>
      <c r="AB4672" s="379"/>
      <c r="AC4672" s="379"/>
      <c r="AD4672" s="379"/>
      <c r="AE4672" s="381"/>
      <c r="AF4672" s="105"/>
      <c r="AG4672" s="381"/>
      <c r="AH4672" s="381"/>
      <c r="AI4672" s="381"/>
      <c r="AJ4672" s="381"/>
      <c r="AK4672" s="381"/>
      <c r="AL4672" s="381"/>
      <c r="AM4672" s="381"/>
    </row>
    <row r="4673" spans="1:39" x14ac:dyDescent="0.35">
      <c r="A4673" s="379"/>
      <c r="B4673" s="379"/>
      <c r="C4673" s="379"/>
      <c r="D4673" s="379"/>
      <c r="E4673" s="379"/>
      <c r="F4673" s="379"/>
      <c r="G4673" s="379"/>
      <c r="H4673" s="379"/>
      <c r="I4673" s="379"/>
      <c r="J4673" s="379"/>
      <c r="K4673" s="379"/>
      <c r="L4673" s="379"/>
      <c r="M4673" s="379"/>
      <c r="N4673" s="379"/>
      <c r="O4673" s="379"/>
      <c r="P4673" s="379"/>
      <c r="Q4673" s="379"/>
      <c r="R4673" s="379"/>
      <c r="S4673" s="379"/>
      <c r="T4673" s="379"/>
      <c r="U4673" s="379"/>
      <c r="V4673" s="379"/>
      <c r="W4673" s="379"/>
      <c r="X4673" s="379"/>
      <c r="Y4673" s="379"/>
      <c r="Z4673" s="379"/>
      <c r="AA4673" s="380"/>
      <c r="AB4673" s="379"/>
      <c r="AC4673" s="379"/>
      <c r="AD4673" s="379"/>
      <c r="AE4673" s="381"/>
      <c r="AF4673" s="105"/>
      <c r="AG4673" s="381"/>
      <c r="AH4673" s="381"/>
      <c r="AI4673" s="381"/>
      <c r="AJ4673" s="381"/>
      <c r="AK4673" s="381"/>
      <c r="AL4673" s="381"/>
      <c r="AM4673" s="381"/>
    </row>
    <row r="4674" spans="1:39" x14ac:dyDescent="0.35">
      <c r="A4674" s="379"/>
      <c r="B4674" s="379"/>
      <c r="C4674" s="379"/>
      <c r="D4674" s="379"/>
      <c r="E4674" s="379"/>
      <c r="F4674" s="379"/>
      <c r="G4674" s="379"/>
      <c r="H4674" s="379"/>
      <c r="I4674" s="379"/>
      <c r="J4674" s="379"/>
      <c r="K4674" s="379"/>
      <c r="L4674" s="379"/>
      <c r="M4674" s="379"/>
      <c r="N4674" s="379"/>
      <c r="O4674" s="379"/>
      <c r="P4674" s="379"/>
      <c r="Q4674" s="379"/>
      <c r="R4674" s="379"/>
      <c r="S4674" s="379"/>
      <c r="T4674" s="379"/>
      <c r="U4674" s="379"/>
      <c r="V4674" s="379"/>
      <c r="W4674" s="379"/>
      <c r="X4674" s="379"/>
      <c r="Y4674" s="379"/>
      <c r="Z4674" s="379"/>
      <c r="AA4674" s="380"/>
      <c r="AB4674" s="379"/>
      <c r="AC4674" s="379"/>
      <c r="AD4674" s="379"/>
      <c r="AE4674" s="381"/>
      <c r="AF4674" s="105"/>
      <c r="AG4674" s="381"/>
      <c r="AH4674" s="381"/>
      <c r="AI4674" s="381"/>
      <c r="AJ4674" s="381"/>
      <c r="AK4674" s="381"/>
      <c r="AL4674" s="381"/>
      <c r="AM4674" s="381"/>
    </row>
    <row r="4675" spans="1:39" x14ac:dyDescent="0.35">
      <c r="A4675" s="379"/>
      <c r="B4675" s="379"/>
      <c r="C4675" s="379"/>
      <c r="D4675" s="379"/>
      <c r="E4675" s="379"/>
      <c r="F4675" s="379"/>
      <c r="G4675" s="379"/>
      <c r="H4675" s="379"/>
      <c r="I4675" s="379"/>
      <c r="J4675" s="379"/>
      <c r="K4675" s="379"/>
      <c r="L4675" s="379"/>
      <c r="M4675" s="379"/>
      <c r="N4675" s="379"/>
      <c r="O4675" s="379"/>
      <c r="P4675" s="379"/>
      <c r="Q4675" s="379"/>
      <c r="R4675" s="379"/>
      <c r="S4675" s="379"/>
      <c r="T4675" s="379"/>
      <c r="U4675" s="379"/>
      <c r="V4675" s="379"/>
      <c r="W4675" s="379"/>
      <c r="X4675" s="379"/>
      <c r="Y4675" s="379"/>
      <c r="Z4675" s="379"/>
      <c r="AA4675" s="380"/>
      <c r="AB4675" s="379"/>
      <c r="AC4675" s="379"/>
      <c r="AD4675" s="379"/>
      <c r="AE4675" s="381"/>
      <c r="AF4675" s="105"/>
      <c r="AG4675" s="381"/>
      <c r="AH4675" s="381"/>
      <c r="AI4675" s="381"/>
      <c r="AJ4675" s="381"/>
      <c r="AK4675" s="381"/>
      <c r="AL4675" s="381"/>
      <c r="AM4675" s="381"/>
    </row>
    <row r="4676" spans="1:39" x14ac:dyDescent="0.35">
      <c r="A4676" s="379"/>
      <c r="B4676" s="379"/>
      <c r="C4676" s="379"/>
      <c r="D4676" s="379"/>
      <c r="E4676" s="379"/>
      <c r="F4676" s="379"/>
      <c r="G4676" s="379"/>
      <c r="H4676" s="379"/>
      <c r="I4676" s="379"/>
      <c r="J4676" s="379"/>
      <c r="K4676" s="379"/>
      <c r="L4676" s="379"/>
      <c r="M4676" s="379"/>
      <c r="N4676" s="379"/>
      <c r="O4676" s="379"/>
      <c r="P4676" s="379"/>
      <c r="Q4676" s="379"/>
      <c r="R4676" s="379"/>
      <c r="S4676" s="379"/>
      <c r="T4676" s="379"/>
      <c r="U4676" s="379"/>
      <c r="V4676" s="379"/>
      <c r="W4676" s="379"/>
      <c r="X4676" s="379"/>
      <c r="Y4676" s="379"/>
      <c r="Z4676" s="379"/>
      <c r="AA4676" s="380"/>
      <c r="AB4676" s="379"/>
      <c r="AC4676" s="379"/>
      <c r="AD4676" s="379"/>
      <c r="AE4676" s="381"/>
      <c r="AF4676" s="105"/>
      <c r="AG4676" s="381"/>
      <c r="AH4676" s="381"/>
      <c r="AI4676" s="381"/>
      <c r="AJ4676" s="381"/>
      <c r="AK4676" s="381"/>
      <c r="AL4676" s="381"/>
      <c r="AM4676" s="381"/>
    </row>
    <row r="4677" spans="1:39" x14ac:dyDescent="0.35">
      <c r="A4677" s="379"/>
      <c r="B4677" s="379"/>
      <c r="C4677" s="379"/>
      <c r="D4677" s="379"/>
      <c r="E4677" s="379"/>
      <c r="F4677" s="379"/>
      <c r="G4677" s="379"/>
      <c r="H4677" s="379"/>
      <c r="I4677" s="379"/>
      <c r="J4677" s="379"/>
      <c r="K4677" s="379"/>
      <c r="L4677" s="379"/>
      <c r="M4677" s="379"/>
      <c r="N4677" s="379"/>
      <c r="O4677" s="379"/>
      <c r="P4677" s="379"/>
      <c r="Q4677" s="379"/>
      <c r="R4677" s="379"/>
      <c r="S4677" s="379"/>
      <c r="T4677" s="379"/>
      <c r="U4677" s="379"/>
      <c r="V4677" s="379"/>
      <c r="W4677" s="379"/>
      <c r="X4677" s="379"/>
      <c r="Y4677" s="379"/>
      <c r="Z4677" s="379"/>
      <c r="AA4677" s="380"/>
      <c r="AB4677" s="379"/>
      <c r="AC4677" s="379"/>
      <c r="AD4677" s="379"/>
      <c r="AE4677" s="381"/>
      <c r="AF4677" s="105"/>
      <c r="AG4677" s="381"/>
      <c r="AH4677" s="381"/>
      <c r="AI4677" s="381"/>
      <c r="AJ4677" s="381"/>
      <c r="AK4677" s="381"/>
      <c r="AL4677" s="381"/>
      <c r="AM4677" s="381"/>
    </row>
    <row r="4678" spans="1:39" x14ac:dyDescent="0.35">
      <c r="A4678" s="379"/>
      <c r="B4678" s="379"/>
      <c r="C4678" s="379"/>
      <c r="D4678" s="379"/>
      <c r="E4678" s="379"/>
      <c r="F4678" s="379"/>
      <c r="G4678" s="379"/>
      <c r="H4678" s="379"/>
      <c r="I4678" s="379"/>
      <c r="J4678" s="379"/>
      <c r="K4678" s="379"/>
      <c r="L4678" s="379"/>
      <c r="M4678" s="379"/>
      <c r="N4678" s="379"/>
      <c r="O4678" s="379"/>
      <c r="P4678" s="379"/>
      <c r="Q4678" s="379"/>
      <c r="R4678" s="379"/>
      <c r="S4678" s="379"/>
      <c r="T4678" s="379"/>
      <c r="U4678" s="379"/>
      <c r="V4678" s="379"/>
      <c r="W4678" s="379"/>
      <c r="X4678" s="379"/>
      <c r="Y4678" s="379"/>
      <c r="Z4678" s="379"/>
      <c r="AA4678" s="380"/>
      <c r="AB4678" s="379"/>
      <c r="AC4678" s="379"/>
      <c r="AD4678" s="379"/>
      <c r="AE4678" s="381"/>
      <c r="AF4678" s="105"/>
      <c r="AG4678" s="381"/>
      <c r="AH4678" s="381"/>
      <c r="AI4678" s="381"/>
      <c r="AJ4678" s="381"/>
      <c r="AK4678" s="381"/>
      <c r="AL4678" s="381"/>
      <c r="AM4678" s="381"/>
    </row>
    <row r="4679" spans="1:39" x14ac:dyDescent="0.35">
      <c r="A4679" s="379"/>
      <c r="B4679" s="379"/>
      <c r="C4679" s="379"/>
      <c r="D4679" s="379"/>
      <c r="E4679" s="379"/>
      <c r="F4679" s="379"/>
      <c r="G4679" s="379"/>
      <c r="H4679" s="379"/>
      <c r="I4679" s="379"/>
      <c r="J4679" s="379"/>
      <c r="K4679" s="379"/>
      <c r="L4679" s="379"/>
      <c r="M4679" s="379"/>
      <c r="N4679" s="379"/>
      <c r="O4679" s="379"/>
      <c r="P4679" s="379"/>
      <c r="Q4679" s="379"/>
      <c r="R4679" s="379"/>
      <c r="S4679" s="379"/>
      <c r="T4679" s="379"/>
      <c r="U4679" s="379"/>
      <c r="V4679" s="379"/>
      <c r="W4679" s="379"/>
      <c r="X4679" s="379"/>
      <c r="Y4679" s="379"/>
      <c r="Z4679" s="379"/>
      <c r="AA4679" s="380"/>
      <c r="AB4679" s="379"/>
      <c r="AC4679" s="379"/>
      <c r="AD4679" s="379"/>
      <c r="AE4679" s="381"/>
      <c r="AF4679" s="105"/>
      <c r="AG4679" s="381"/>
      <c r="AH4679" s="381"/>
      <c r="AI4679" s="381"/>
      <c r="AJ4679" s="381"/>
      <c r="AK4679" s="381"/>
      <c r="AL4679" s="381"/>
      <c r="AM4679" s="381"/>
    </row>
    <row r="4680" spans="1:39" x14ac:dyDescent="0.35">
      <c r="A4680" s="379"/>
      <c r="B4680" s="379"/>
      <c r="C4680" s="379"/>
      <c r="D4680" s="379"/>
      <c r="E4680" s="379"/>
      <c r="F4680" s="379"/>
      <c r="G4680" s="379"/>
      <c r="H4680" s="379"/>
      <c r="I4680" s="379"/>
      <c r="J4680" s="379"/>
      <c r="K4680" s="379"/>
      <c r="L4680" s="379"/>
      <c r="M4680" s="379"/>
      <c r="N4680" s="379"/>
      <c r="O4680" s="379"/>
      <c r="P4680" s="379"/>
      <c r="Q4680" s="379"/>
      <c r="R4680" s="379"/>
      <c r="S4680" s="379"/>
      <c r="T4680" s="379"/>
      <c r="U4680" s="379"/>
      <c r="V4680" s="379"/>
      <c r="W4680" s="379"/>
      <c r="X4680" s="379"/>
      <c r="Y4680" s="379"/>
      <c r="Z4680" s="379"/>
      <c r="AA4680" s="380"/>
      <c r="AB4680" s="379"/>
      <c r="AC4680" s="379"/>
      <c r="AD4680" s="379"/>
      <c r="AE4680" s="381"/>
      <c r="AF4680" s="105"/>
      <c r="AG4680" s="381"/>
      <c r="AH4680" s="381"/>
      <c r="AI4680" s="381"/>
      <c r="AJ4680" s="381"/>
      <c r="AK4680" s="381"/>
      <c r="AL4680" s="381"/>
      <c r="AM4680" s="381"/>
    </row>
    <row r="4681" spans="1:39" x14ac:dyDescent="0.35">
      <c r="A4681" s="379"/>
      <c r="B4681" s="379"/>
      <c r="C4681" s="379"/>
      <c r="D4681" s="379"/>
      <c r="E4681" s="379"/>
      <c r="F4681" s="379"/>
      <c r="G4681" s="379"/>
      <c r="H4681" s="379"/>
      <c r="I4681" s="379"/>
      <c r="J4681" s="379"/>
      <c r="K4681" s="379"/>
      <c r="L4681" s="379"/>
      <c r="M4681" s="379"/>
      <c r="N4681" s="379"/>
      <c r="O4681" s="379"/>
      <c r="P4681" s="379"/>
      <c r="Q4681" s="379"/>
      <c r="R4681" s="379"/>
      <c r="S4681" s="379"/>
      <c r="T4681" s="379"/>
      <c r="U4681" s="379"/>
      <c r="V4681" s="379"/>
      <c r="W4681" s="379"/>
      <c r="X4681" s="379"/>
      <c r="Y4681" s="379"/>
      <c r="Z4681" s="379"/>
      <c r="AA4681" s="380"/>
      <c r="AB4681" s="379"/>
      <c r="AC4681" s="379"/>
      <c r="AD4681" s="379"/>
      <c r="AE4681" s="381"/>
      <c r="AF4681" s="105"/>
      <c r="AG4681" s="381"/>
      <c r="AH4681" s="381"/>
      <c r="AI4681" s="381"/>
      <c r="AJ4681" s="381"/>
      <c r="AK4681" s="381"/>
      <c r="AL4681" s="381"/>
      <c r="AM4681" s="381"/>
    </row>
    <row r="4682" spans="1:39" x14ac:dyDescent="0.35">
      <c r="A4682" s="379"/>
      <c r="B4682" s="379"/>
      <c r="C4682" s="379"/>
      <c r="D4682" s="379"/>
      <c r="E4682" s="379"/>
      <c r="F4682" s="379"/>
      <c r="G4682" s="379"/>
      <c r="H4682" s="379"/>
      <c r="I4682" s="379"/>
      <c r="J4682" s="379"/>
      <c r="K4682" s="379"/>
      <c r="L4682" s="379"/>
      <c r="M4682" s="379"/>
      <c r="N4682" s="379"/>
      <c r="O4682" s="379"/>
      <c r="P4682" s="379"/>
      <c r="Q4682" s="379"/>
      <c r="R4682" s="379"/>
      <c r="S4682" s="379"/>
      <c r="T4682" s="379"/>
      <c r="U4682" s="379"/>
      <c r="V4682" s="379"/>
      <c r="W4682" s="379"/>
      <c r="X4682" s="379"/>
      <c r="Y4682" s="379"/>
      <c r="Z4682" s="379"/>
      <c r="AA4682" s="380"/>
      <c r="AB4682" s="379"/>
      <c r="AC4682" s="379"/>
      <c r="AD4682" s="379"/>
      <c r="AE4682" s="381"/>
      <c r="AF4682" s="105"/>
      <c r="AG4682" s="381"/>
      <c r="AH4682" s="381"/>
      <c r="AI4682" s="381"/>
      <c r="AJ4682" s="381"/>
      <c r="AK4682" s="381"/>
      <c r="AL4682" s="381"/>
      <c r="AM4682" s="381"/>
    </row>
    <row r="4683" spans="1:39" x14ac:dyDescent="0.35">
      <c r="A4683" s="379"/>
      <c r="B4683" s="379"/>
      <c r="C4683" s="379"/>
      <c r="D4683" s="379"/>
      <c r="E4683" s="379"/>
      <c r="F4683" s="379"/>
      <c r="G4683" s="379"/>
      <c r="H4683" s="379"/>
      <c r="I4683" s="379"/>
      <c r="J4683" s="379"/>
      <c r="K4683" s="379"/>
      <c r="L4683" s="379"/>
      <c r="M4683" s="379"/>
      <c r="N4683" s="379"/>
      <c r="O4683" s="379"/>
      <c r="P4683" s="379"/>
      <c r="Q4683" s="379"/>
      <c r="R4683" s="379"/>
      <c r="S4683" s="379"/>
      <c r="T4683" s="379"/>
      <c r="U4683" s="379"/>
      <c r="V4683" s="379"/>
      <c r="W4683" s="379"/>
      <c r="X4683" s="379"/>
      <c r="Y4683" s="379"/>
      <c r="Z4683" s="379"/>
      <c r="AA4683" s="380"/>
      <c r="AB4683" s="379"/>
      <c r="AC4683" s="379"/>
      <c r="AD4683" s="379"/>
      <c r="AE4683" s="381"/>
      <c r="AF4683" s="105"/>
      <c r="AG4683" s="381"/>
      <c r="AH4683" s="381"/>
      <c r="AI4683" s="381"/>
      <c r="AJ4683" s="381"/>
      <c r="AK4683" s="381"/>
      <c r="AL4683" s="381"/>
      <c r="AM4683" s="381"/>
    </row>
    <row r="4684" spans="1:39" x14ac:dyDescent="0.35">
      <c r="A4684" s="379"/>
      <c r="B4684" s="379"/>
      <c r="C4684" s="379"/>
      <c r="D4684" s="379"/>
      <c r="E4684" s="379"/>
      <c r="F4684" s="379"/>
      <c r="G4684" s="379"/>
      <c r="H4684" s="379"/>
      <c r="I4684" s="379"/>
      <c r="J4684" s="379"/>
      <c r="K4684" s="379"/>
      <c r="L4684" s="379"/>
      <c r="M4684" s="379"/>
      <c r="N4684" s="379"/>
      <c r="O4684" s="379"/>
      <c r="P4684" s="379"/>
      <c r="Q4684" s="379"/>
      <c r="R4684" s="379"/>
      <c r="S4684" s="379"/>
      <c r="T4684" s="379"/>
      <c r="U4684" s="379"/>
      <c r="V4684" s="379"/>
      <c r="W4684" s="379"/>
      <c r="X4684" s="379"/>
      <c r="Y4684" s="379"/>
      <c r="Z4684" s="379"/>
      <c r="AA4684" s="380"/>
      <c r="AB4684" s="379"/>
      <c r="AC4684" s="379"/>
      <c r="AD4684" s="379"/>
      <c r="AE4684" s="381"/>
      <c r="AF4684" s="105"/>
      <c r="AG4684" s="381"/>
      <c r="AH4684" s="381"/>
      <c r="AI4684" s="381"/>
      <c r="AJ4684" s="381"/>
      <c r="AK4684" s="381"/>
      <c r="AL4684" s="381"/>
      <c r="AM4684" s="381"/>
    </row>
    <row r="4685" spans="1:39" x14ac:dyDescent="0.35">
      <c r="A4685" s="379"/>
      <c r="B4685" s="379"/>
      <c r="C4685" s="379"/>
      <c r="D4685" s="379"/>
      <c r="E4685" s="379"/>
      <c r="F4685" s="379"/>
      <c r="G4685" s="379"/>
      <c r="H4685" s="379"/>
      <c r="I4685" s="379"/>
      <c r="J4685" s="379"/>
      <c r="K4685" s="379"/>
      <c r="L4685" s="379"/>
      <c r="M4685" s="379"/>
      <c r="N4685" s="379"/>
      <c r="O4685" s="379"/>
      <c r="P4685" s="379"/>
      <c r="Q4685" s="379"/>
      <c r="R4685" s="379"/>
      <c r="S4685" s="379"/>
      <c r="T4685" s="379"/>
      <c r="U4685" s="379"/>
      <c r="V4685" s="379"/>
      <c r="W4685" s="379"/>
      <c r="X4685" s="379"/>
      <c r="Y4685" s="379"/>
      <c r="Z4685" s="379"/>
      <c r="AA4685" s="380"/>
      <c r="AB4685" s="379"/>
      <c r="AC4685" s="379"/>
      <c r="AD4685" s="379"/>
      <c r="AE4685" s="381"/>
      <c r="AF4685" s="105"/>
      <c r="AG4685" s="381"/>
      <c r="AH4685" s="381"/>
      <c r="AI4685" s="381"/>
      <c r="AJ4685" s="381"/>
      <c r="AK4685" s="381"/>
      <c r="AL4685" s="381"/>
      <c r="AM4685" s="381"/>
    </row>
    <row r="4686" spans="1:39" x14ac:dyDescent="0.35">
      <c r="A4686" s="379"/>
      <c r="B4686" s="379"/>
      <c r="C4686" s="379"/>
      <c r="D4686" s="379"/>
      <c r="E4686" s="379"/>
      <c r="F4686" s="379"/>
      <c r="G4686" s="379"/>
      <c r="H4686" s="379"/>
      <c r="I4686" s="379"/>
      <c r="J4686" s="379"/>
      <c r="K4686" s="379"/>
      <c r="L4686" s="379"/>
      <c r="M4686" s="379"/>
      <c r="N4686" s="379"/>
      <c r="O4686" s="379"/>
      <c r="P4686" s="379"/>
      <c r="Q4686" s="379"/>
      <c r="R4686" s="379"/>
      <c r="S4686" s="379"/>
      <c r="T4686" s="379"/>
      <c r="U4686" s="379"/>
      <c r="V4686" s="379"/>
      <c r="W4686" s="379"/>
      <c r="X4686" s="379"/>
      <c r="Y4686" s="379"/>
      <c r="Z4686" s="379"/>
      <c r="AA4686" s="380"/>
      <c r="AB4686" s="379"/>
      <c r="AC4686" s="379"/>
      <c r="AD4686" s="379"/>
      <c r="AE4686" s="381"/>
      <c r="AF4686" s="105"/>
      <c r="AG4686" s="381"/>
      <c r="AH4686" s="381"/>
      <c r="AI4686" s="381"/>
      <c r="AJ4686" s="381"/>
      <c r="AK4686" s="381"/>
      <c r="AL4686" s="381"/>
      <c r="AM4686" s="381"/>
    </row>
    <row r="4687" spans="1:39" x14ac:dyDescent="0.35">
      <c r="A4687" s="379"/>
      <c r="B4687" s="379"/>
      <c r="C4687" s="379"/>
      <c r="D4687" s="379"/>
      <c r="E4687" s="379"/>
      <c r="F4687" s="379"/>
      <c r="G4687" s="379"/>
      <c r="H4687" s="379"/>
      <c r="I4687" s="379"/>
      <c r="J4687" s="379"/>
      <c r="K4687" s="379"/>
      <c r="L4687" s="379"/>
      <c r="M4687" s="379"/>
      <c r="N4687" s="379"/>
      <c r="O4687" s="379"/>
      <c r="P4687" s="379"/>
      <c r="Q4687" s="379"/>
      <c r="R4687" s="379"/>
      <c r="S4687" s="379"/>
      <c r="T4687" s="379"/>
      <c r="U4687" s="379"/>
      <c r="V4687" s="379"/>
      <c r="W4687" s="379"/>
      <c r="X4687" s="379"/>
      <c r="Y4687" s="379"/>
      <c r="Z4687" s="379"/>
      <c r="AA4687" s="380"/>
      <c r="AB4687" s="379"/>
      <c r="AC4687" s="379"/>
      <c r="AD4687" s="379"/>
      <c r="AE4687" s="381"/>
      <c r="AF4687" s="105"/>
      <c r="AG4687" s="381"/>
      <c r="AH4687" s="381"/>
      <c r="AI4687" s="381"/>
      <c r="AJ4687" s="381"/>
      <c r="AK4687" s="381"/>
      <c r="AL4687" s="381"/>
      <c r="AM4687" s="381"/>
    </row>
    <row r="4688" spans="1:39" x14ac:dyDescent="0.35">
      <c r="A4688" s="379"/>
      <c r="B4688" s="379"/>
      <c r="C4688" s="379"/>
      <c r="D4688" s="379"/>
      <c r="E4688" s="379"/>
      <c r="F4688" s="379"/>
      <c r="G4688" s="379"/>
      <c r="H4688" s="379"/>
      <c r="I4688" s="379"/>
      <c r="J4688" s="379"/>
      <c r="K4688" s="379"/>
      <c r="L4688" s="379"/>
      <c r="M4688" s="379"/>
      <c r="N4688" s="379"/>
      <c r="O4688" s="379"/>
      <c r="P4688" s="379"/>
      <c r="Q4688" s="379"/>
      <c r="R4688" s="379"/>
      <c r="S4688" s="379"/>
      <c r="T4688" s="379"/>
      <c r="U4688" s="379"/>
      <c r="V4688" s="379"/>
      <c r="W4688" s="379"/>
      <c r="X4688" s="379"/>
      <c r="Y4688" s="379"/>
      <c r="Z4688" s="379"/>
      <c r="AA4688" s="380"/>
      <c r="AB4688" s="379"/>
      <c r="AC4688" s="379"/>
      <c r="AD4688" s="379"/>
      <c r="AE4688" s="381"/>
      <c r="AF4688" s="105"/>
      <c r="AG4688" s="381"/>
      <c r="AH4688" s="381"/>
      <c r="AI4688" s="381"/>
      <c r="AJ4688" s="381"/>
      <c r="AK4688" s="381"/>
      <c r="AL4688" s="381"/>
      <c r="AM4688" s="381"/>
    </row>
    <row r="4689" spans="1:39" x14ac:dyDescent="0.35">
      <c r="A4689" s="379"/>
      <c r="B4689" s="379"/>
      <c r="C4689" s="379"/>
      <c r="D4689" s="379"/>
      <c r="E4689" s="379"/>
      <c r="F4689" s="379"/>
      <c r="G4689" s="379"/>
      <c r="H4689" s="379"/>
      <c r="I4689" s="379"/>
      <c r="J4689" s="379"/>
      <c r="K4689" s="379"/>
      <c r="L4689" s="379"/>
      <c r="M4689" s="379"/>
      <c r="N4689" s="379"/>
      <c r="O4689" s="379"/>
      <c r="P4689" s="379"/>
      <c r="Q4689" s="379"/>
      <c r="R4689" s="379"/>
      <c r="S4689" s="379"/>
      <c r="T4689" s="379"/>
      <c r="U4689" s="379"/>
      <c r="V4689" s="379"/>
      <c r="W4689" s="379"/>
      <c r="X4689" s="379"/>
      <c r="Y4689" s="379"/>
      <c r="Z4689" s="379"/>
      <c r="AA4689" s="380"/>
      <c r="AB4689" s="379"/>
      <c r="AC4689" s="379"/>
      <c r="AD4689" s="379"/>
      <c r="AE4689" s="381"/>
      <c r="AF4689" s="105"/>
      <c r="AG4689" s="381"/>
      <c r="AH4689" s="381"/>
      <c r="AI4689" s="381"/>
      <c r="AJ4689" s="381"/>
      <c r="AK4689" s="381"/>
      <c r="AL4689" s="381"/>
      <c r="AM4689" s="381"/>
    </row>
    <row r="4690" spans="1:39" x14ac:dyDescent="0.35">
      <c r="A4690" s="379"/>
      <c r="B4690" s="379"/>
      <c r="C4690" s="379"/>
      <c r="D4690" s="379"/>
      <c r="E4690" s="379"/>
      <c r="F4690" s="379"/>
      <c r="G4690" s="379"/>
      <c r="H4690" s="379"/>
      <c r="I4690" s="379"/>
      <c r="J4690" s="379"/>
      <c r="K4690" s="379"/>
      <c r="L4690" s="379"/>
      <c r="M4690" s="379"/>
      <c r="N4690" s="379"/>
      <c r="O4690" s="379"/>
      <c r="P4690" s="379"/>
      <c r="Q4690" s="379"/>
      <c r="R4690" s="379"/>
      <c r="S4690" s="379"/>
      <c r="T4690" s="379"/>
      <c r="U4690" s="379"/>
      <c r="V4690" s="379"/>
      <c r="W4690" s="379"/>
      <c r="X4690" s="379"/>
      <c r="Y4690" s="379"/>
      <c r="Z4690" s="379"/>
      <c r="AA4690" s="380"/>
      <c r="AB4690" s="379"/>
      <c r="AC4690" s="379"/>
      <c r="AD4690" s="379"/>
      <c r="AE4690" s="381"/>
      <c r="AF4690" s="105"/>
      <c r="AG4690" s="381"/>
      <c r="AH4690" s="381"/>
      <c r="AI4690" s="381"/>
      <c r="AJ4690" s="381"/>
      <c r="AK4690" s="381"/>
      <c r="AL4690" s="381"/>
      <c r="AM4690" s="381"/>
    </row>
    <row r="4691" spans="1:39" x14ac:dyDescent="0.35">
      <c r="A4691" s="379"/>
      <c r="B4691" s="379"/>
      <c r="C4691" s="379"/>
      <c r="D4691" s="379"/>
      <c r="E4691" s="379"/>
      <c r="F4691" s="379"/>
      <c r="G4691" s="379"/>
      <c r="H4691" s="379"/>
      <c r="I4691" s="379"/>
      <c r="J4691" s="379"/>
      <c r="K4691" s="379"/>
      <c r="L4691" s="379"/>
      <c r="M4691" s="379"/>
      <c r="N4691" s="379"/>
      <c r="O4691" s="379"/>
      <c r="P4691" s="379"/>
      <c r="Q4691" s="379"/>
      <c r="R4691" s="379"/>
      <c r="S4691" s="379"/>
      <c r="T4691" s="379"/>
      <c r="U4691" s="379"/>
      <c r="V4691" s="379"/>
      <c r="W4691" s="379"/>
      <c r="X4691" s="379"/>
      <c r="Y4691" s="379"/>
      <c r="Z4691" s="379"/>
      <c r="AA4691" s="380"/>
      <c r="AB4691" s="379"/>
      <c r="AC4691" s="379"/>
      <c r="AD4691" s="379"/>
      <c r="AE4691" s="381"/>
      <c r="AF4691" s="105"/>
      <c r="AG4691" s="381"/>
      <c r="AH4691" s="381"/>
      <c r="AI4691" s="381"/>
      <c r="AJ4691" s="381"/>
      <c r="AK4691" s="381"/>
      <c r="AL4691" s="381"/>
      <c r="AM4691" s="381"/>
    </row>
    <row r="4692" spans="1:39" x14ac:dyDescent="0.35">
      <c r="A4692" s="379"/>
      <c r="B4692" s="379"/>
      <c r="C4692" s="379"/>
      <c r="D4692" s="379"/>
      <c r="E4692" s="379"/>
      <c r="F4692" s="379"/>
      <c r="G4692" s="379"/>
      <c r="H4692" s="379"/>
      <c r="I4692" s="379"/>
      <c r="J4692" s="379"/>
      <c r="K4692" s="379"/>
      <c r="L4692" s="379"/>
      <c r="M4692" s="379"/>
      <c r="N4692" s="379"/>
      <c r="O4692" s="379"/>
      <c r="P4692" s="379"/>
      <c r="Q4692" s="379"/>
      <c r="R4692" s="379"/>
      <c r="S4692" s="379"/>
      <c r="T4692" s="379"/>
      <c r="U4692" s="379"/>
      <c r="V4692" s="379"/>
      <c r="W4692" s="379"/>
      <c r="X4692" s="379"/>
      <c r="Y4692" s="379"/>
      <c r="Z4692" s="379"/>
      <c r="AA4692" s="380"/>
      <c r="AB4692" s="379"/>
      <c r="AC4692" s="379"/>
      <c r="AD4692" s="379"/>
      <c r="AE4692" s="381"/>
      <c r="AF4692" s="105"/>
      <c r="AG4692" s="381"/>
      <c r="AH4692" s="381"/>
      <c r="AI4692" s="381"/>
      <c r="AJ4692" s="381"/>
      <c r="AK4692" s="381"/>
      <c r="AL4692" s="381"/>
      <c r="AM4692" s="381"/>
    </row>
    <row r="4693" spans="1:39" x14ac:dyDescent="0.35">
      <c r="A4693" s="379"/>
      <c r="B4693" s="379"/>
      <c r="C4693" s="379"/>
      <c r="D4693" s="379"/>
      <c r="E4693" s="379"/>
      <c r="F4693" s="379"/>
      <c r="G4693" s="379"/>
      <c r="H4693" s="379"/>
      <c r="I4693" s="379"/>
      <c r="J4693" s="379"/>
      <c r="K4693" s="379"/>
      <c r="L4693" s="379"/>
      <c r="M4693" s="379"/>
      <c r="N4693" s="379"/>
      <c r="O4693" s="379"/>
      <c r="P4693" s="379"/>
      <c r="Q4693" s="379"/>
      <c r="R4693" s="379"/>
      <c r="S4693" s="379"/>
      <c r="T4693" s="379"/>
      <c r="U4693" s="379"/>
      <c r="V4693" s="379"/>
      <c r="W4693" s="379"/>
      <c r="X4693" s="379"/>
      <c r="Y4693" s="379"/>
      <c r="Z4693" s="379"/>
      <c r="AA4693" s="380"/>
      <c r="AB4693" s="379"/>
      <c r="AC4693" s="379"/>
      <c r="AD4693" s="379"/>
      <c r="AE4693" s="381"/>
      <c r="AF4693" s="105"/>
      <c r="AG4693" s="381"/>
      <c r="AH4693" s="381"/>
      <c r="AI4693" s="381"/>
      <c r="AJ4693" s="381"/>
      <c r="AK4693" s="381"/>
      <c r="AL4693" s="381"/>
      <c r="AM4693" s="381"/>
    </row>
    <row r="4694" spans="1:39" x14ac:dyDescent="0.35">
      <c r="A4694" s="379"/>
      <c r="B4694" s="379"/>
      <c r="C4694" s="379"/>
      <c r="D4694" s="379"/>
      <c r="E4694" s="379"/>
      <c r="F4694" s="379"/>
      <c r="G4694" s="379"/>
      <c r="H4694" s="379"/>
      <c r="I4694" s="379"/>
      <c r="J4694" s="379"/>
      <c r="K4694" s="379"/>
      <c r="L4694" s="379"/>
      <c r="M4694" s="379"/>
      <c r="N4694" s="379"/>
      <c r="O4694" s="379"/>
      <c r="P4694" s="379"/>
      <c r="Q4694" s="379"/>
      <c r="R4694" s="379"/>
      <c r="S4694" s="379"/>
      <c r="T4694" s="379"/>
      <c r="U4694" s="379"/>
      <c r="V4694" s="379"/>
      <c r="W4694" s="379"/>
      <c r="X4694" s="379"/>
      <c r="Y4694" s="379"/>
      <c r="Z4694" s="379"/>
      <c r="AA4694" s="380"/>
      <c r="AB4694" s="379"/>
      <c r="AC4694" s="379"/>
      <c r="AD4694" s="379"/>
      <c r="AE4694" s="381"/>
      <c r="AF4694" s="105"/>
      <c r="AG4694" s="381"/>
      <c r="AH4694" s="381"/>
      <c r="AI4694" s="381"/>
      <c r="AJ4694" s="381"/>
      <c r="AK4694" s="381"/>
      <c r="AL4694" s="381"/>
      <c r="AM4694" s="381"/>
    </row>
    <row r="4695" spans="1:39" x14ac:dyDescent="0.35">
      <c r="A4695" s="379"/>
      <c r="B4695" s="379"/>
      <c r="C4695" s="379"/>
      <c r="D4695" s="379"/>
      <c r="E4695" s="379"/>
      <c r="F4695" s="379"/>
      <c r="G4695" s="379"/>
      <c r="H4695" s="379"/>
      <c r="I4695" s="379"/>
      <c r="J4695" s="379"/>
      <c r="K4695" s="379"/>
      <c r="L4695" s="379"/>
      <c r="M4695" s="379"/>
      <c r="N4695" s="379"/>
      <c r="O4695" s="379"/>
      <c r="P4695" s="379"/>
      <c r="Q4695" s="379"/>
      <c r="R4695" s="379"/>
      <c r="S4695" s="379"/>
      <c r="T4695" s="379"/>
      <c r="U4695" s="379"/>
      <c r="V4695" s="379"/>
      <c r="W4695" s="379"/>
      <c r="X4695" s="379"/>
      <c r="Y4695" s="379"/>
      <c r="Z4695" s="379"/>
      <c r="AA4695" s="380"/>
      <c r="AB4695" s="379"/>
      <c r="AC4695" s="379"/>
      <c r="AD4695" s="379"/>
      <c r="AE4695" s="381"/>
      <c r="AF4695" s="105"/>
      <c r="AG4695" s="381"/>
      <c r="AH4695" s="381"/>
      <c r="AI4695" s="381"/>
      <c r="AJ4695" s="381"/>
      <c r="AK4695" s="381"/>
      <c r="AL4695" s="381"/>
      <c r="AM4695" s="381"/>
    </row>
    <row r="4696" spans="1:39" x14ac:dyDescent="0.35">
      <c r="A4696" s="379"/>
      <c r="B4696" s="379"/>
      <c r="C4696" s="379"/>
      <c r="D4696" s="379"/>
      <c r="E4696" s="379"/>
      <c r="F4696" s="379"/>
      <c r="G4696" s="379"/>
      <c r="H4696" s="379"/>
      <c r="I4696" s="379"/>
      <c r="J4696" s="379"/>
      <c r="K4696" s="379"/>
      <c r="L4696" s="379"/>
      <c r="M4696" s="379"/>
      <c r="N4696" s="379"/>
      <c r="O4696" s="379"/>
      <c r="P4696" s="379"/>
      <c r="Q4696" s="379"/>
      <c r="R4696" s="379"/>
      <c r="S4696" s="379"/>
      <c r="T4696" s="379"/>
      <c r="U4696" s="379"/>
      <c r="V4696" s="379"/>
      <c r="W4696" s="379"/>
      <c r="X4696" s="379"/>
      <c r="Y4696" s="379"/>
      <c r="Z4696" s="379"/>
      <c r="AA4696" s="380"/>
      <c r="AB4696" s="379"/>
      <c r="AC4696" s="379"/>
      <c r="AD4696" s="379"/>
      <c r="AE4696" s="381"/>
      <c r="AF4696" s="105"/>
      <c r="AG4696" s="381"/>
      <c r="AH4696" s="381"/>
      <c r="AI4696" s="381"/>
      <c r="AJ4696" s="381"/>
      <c r="AK4696" s="381"/>
      <c r="AL4696" s="381"/>
      <c r="AM4696" s="381"/>
    </row>
    <row r="4697" spans="1:39" x14ac:dyDescent="0.35">
      <c r="A4697" s="379"/>
      <c r="B4697" s="379"/>
      <c r="C4697" s="379"/>
      <c r="D4697" s="379"/>
      <c r="E4697" s="379"/>
      <c r="F4697" s="379"/>
      <c r="G4697" s="379"/>
      <c r="H4697" s="379"/>
      <c r="I4697" s="379"/>
      <c r="J4697" s="379"/>
      <c r="K4697" s="379"/>
      <c r="L4697" s="379"/>
      <c r="M4697" s="379"/>
      <c r="N4697" s="379"/>
      <c r="O4697" s="379"/>
      <c r="P4697" s="379"/>
      <c r="Q4697" s="379"/>
      <c r="R4697" s="379"/>
      <c r="S4697" s="379"/>
      <c r="T4697" s="379"/>
      <c r="U4697" s="379"/>
      <c r="V4697" s="379"/>
      <c r="W4697" s="379"/>
      <c r="X4697" s="379"/>
      <c r="Y4697" s="379"/>
      <c r="Z4697" s="379"/>
      <c r="AA4697" s="380"/>
      <c r="AB4697" s="379"/>
      <c r="AC4697" s="379"/>
      <c r="AD4697" s="379"/>
      <c r="AE4697" s="381"/>
      <c r="AF4697" s="105"/>
      <c r="AG4697" s="381"/>
      <c r="AH4697" s="381"/>
      <c r="AI4697" s="381"/>
      <c r="AJ4697" s="381"/>
      <c r="AK4697" s="381"/>
      <c r="AL4697" s="381"/>
      <c r="AM4697" s="381"/>
    </row>
    <row r="4698" spans="1:39" x14ac:dyDescent="0.35">
      <c r="A4698" s="379"/>
      <c r="B4698" s="379"/>
      <c r="C4698" s="379"/>
      <c r="D4698" s="379"/>
      <c r="E4698" s="379"/>
      <c r="F4698" s="379"/>
      <c r="G4698" s="379"/>
      <c r="H4698" s="379"/>
      <c r="I4698" s="379"/>
      <c r="J4698" s="379"/>
      <c r="K4698" s="379"/>
      <c r="L4698" s="379"/>
      <c r="M4698" s="379"/>
      <c r="N4698" s="379"/>
      <c r="O4698" s="379"/>
      <c r="P4698" s="379"/>
      <c r="Q4698" s="379"/>
      <c r="R4698" s="379"/>
      <c r="S4698" s="379"/>
      <c r="T4698" s="379"/>
      <c r="U4698" s="379"/>
      <c r="V4698" s="379"/>
      <c r="W4698" s="379"/>
      <c r="X4698" s="379"/>
      <c r="Y4698" s="379"/>
      <c r="Z4698" s="379"/>
      <c r="AA4698" s="380"/>
      <c r="AB4698" s="379"/>
      <c r="AC4698" s="379"/>
      <c r="AD4698" s="379"/>
      <c r="AE4698" s="381"/>
      <c r="AF4698" s="105"/>
      <c r="AG4698" s="381"/>
      <c r="AH4698" s="381"/>
      <c r="AI4698" s="381"/>
      <c r="AJ4698" s="381"/>
      <c r="AK4698" s="381"/>
      <c r="AL4698" s="381"/>
      <c r="AM4698" s="381"/>
    </row>
    <row r="4699" spans="1:39" x14ac:dyDescent="0.35">
      <c r="A4699" s="379"/>
      <c r="B4699" s="379"/>
      <c r="C4699" s="379"/>
      <c r="D4699" s="379"/>
      <c r="E4699" s="379"/>
      <c r="F4699" s="379"/>
      <c r="G4699" s="379"/>
      <c r="H4699" s="379"/>
      <c r="I4699" s="379"/>
      <c r="J4699" s="379"/>
      <c r="K4699" s="379"/>
      <c r="L4699" s="379"/>
      <c r="M4699" s="379"/>
      <c r="N4699" s="379"/>
      <c r="O4699" s="379"/>
      <c r="P4699" s="379"/>
      <c r="Q4699" s="379"/>
      <c r="R4699" s="379"/>
      <c r="S4699" s="379"/>
      <c r="T4699" s="379"/>
      <c r="U4699" s="379"/>
      <c r="V4699" s="379"/>
      <c r="W4699" s="379"/>
      <c r="X4699" s="379"/>
      <c r="Y4699" s="379"/>
      <c r="Z4699" s="379"/>
      <c r="AA4699" s="380"/>
      <c r="AB4699" s="379"/>
      <c r="AC4699" s="379"/>
      <c r="AD4699" s="379"/>
      <c r="AE4699" s="381"/>
      <c r="AF4699" s="105"/>
      <c r="AG4699" s="381"/>
      <c r="AH4699" s="381"/>
      <c r="AI4699" s="381"/>
      <c r="AJ4699" s="381"/>
      <c r="AK4699" s="381"/>
      <c r="AL4699" s="381"/>
      <c r="AM4699" s="381"/>
    </row>
    <row r="4700" spans="1:39" x14ac:dyDescent="0.35">
      <c r="A4700" s="379"/>
      <c r="B4700" s="379"/>
      <c r="C4700" s="379"/>
      <c r="D4700" s="379"/>
      <c r="E4700" s="379"/>
      <c r="F4700" s="379"/>
      <c r="G4700" s="379"/>
      <c r="H4700" s="379"/>
      <c r="I4700" s="379"/>
      <c r="J4700" s="379"/>
      <c r="K4700" s="379"/>
      <c r="L4700" s="379"/>
      <c r="M4700" s="379"/>
      <c r="N4700" s="379"/>
      <c r="O4700" s="379"/>
      <c r="P4700" s="379"/>
      <c r="Q4700" s="379"/>
      <c r="R4700" s="379"/>
      <c r="S4700" s="379"/>
      <c r="T4700" s="379"/>
      <c r="U4700" s="379"/>
      <c r="V4700" s="379"/>
      <c r="W4700" s="379"/>
      <c r="X4700" s="379"/>
      <c r="Y4700" s="379"/>
      <c r="Z4700" s="379"/>
      <c r="AA4700" s="380"/>
      <c r="AB4700" s="379"/>
      <c r="AC4700" s="379"/>
      <c r="AD4700" s="379"/>
      <c r="AE4700" s="381"/>
      <c r="AF4700" s="105"/>
      <c r="AG4700" s="381"/>
      <c r="AH4700" s="381"/>
      <c r="AI4700" s="381"/>
      <c r="AJ4700" s="381"/>
      <c r="AK4700" s="381"/>
      <c r="AL4700" s="381"/>
      <c r="AM4700" s="381"/>
    </row>
    <row r="4701" spans="1:39" x14ac:dyDescent="0.35">
      <c r="A4701" s="379"/>
      <c r="B4701" s="379"/>
      <c r="C4701" s="379"/>
      <c r="D4701" s="379"/>
      <c r="E4701" s="379"/>
      <c r="F4701" s="379"/>
      <c r="G4701" s="379"/>
      <c r="H4701" s="379"/>
      <c r="I4701" s="379"/>
      <c r="J4701" s="379"/>
      <c r="K4701" s="379"/>
      <c r="L4701" s="379"/>
      <c r="M4701" s="379"/>
      <c r="N4701" s="379"/>
      <c r="O4701" s="379"/>
      <c r="P4701" s="379"/>
      <c r="Q4701" s="379"/>
      <c r="R4701" s="379"/>
      <c r="S4701" s="379"/>
      <c r="T4701" s="379"/>
      <c r="U4701" s="379"/>
      <c r="V4701" s="379"/>
      <c r="W4701" s="379"/>
      <c r="X4701" s="379"/>
      <c r="Y4701" s="379"/>
      <c r="Z4701" s="379"/>
      <c r="AA4701" s="380"/>
      <c r="AB4701" s="379"/>
      <c r="AC4701" s="379"/>
      <c r="AD4701" s="379"/>
      <c r="AE4701" s="381"/>
      <c r="AF4701" s="105"/>
      <c r="AG4701" s="381"/>
      <c r="AH4701" s="381"/>
      <c r="AI4701" s="381"/>
      <c r="AJ4701" s="381"/>
      <c r="AK4701" s="381"/>
      <c r="AL4701" s="381"/>
      <c r="AM4701" s="381"/>
    </row>
    <row r="4702" spans="1:39" x14ac:dyDescent="0.35">
      <c r="A4702" s="379"/>
      <c r="B4702" s="379"/>
      <c r="C4702" s="379"/>
      <c r="D4702" s="379"/>
      <c r="E4702" s="379"/>
      <c r="F4702" s="379"/>
      <c r="G4702" s="379"/>
      <c r="H4702" s="379"/>
      <c r="I4702" s="379"/>
      <c r="J4702" s="379"/>
      <c r="K4702" s="379"/>
      <c r="L4702" s="379"/>
      <c r="M4702" s="379"/>
      <c r="N4702" s="379"/>
      <c r="O4702" s="379"/>
      <c r="P4702" s="379"/>
      <c r="Q4702" s="379"/>
      <c r="R4702" s="379"/>
      <c r="S4702" s="379"/>
      <c r="T4702" s="379"/>
      <c r="U4702" s="379"/>
      <c r="V4702" s="379"/>
      <c r="W4702" s="379"/>
      <c r="X4702" s="379"/>
      <c r="Y4702" s="379"/>
      <c r="Z4702" s="379"/>
      <c r="AA4702" s="380"/>
      <c r="AB4702" s="379"/>
      <c r="AC4702" s="379"/>
      <c r="AD4702" s="379"/>
      <c r="AE4702" s="381"/>
      <c r="AF4702" s="105"/>
      <c r="AG4702" s="381"/>
      <c r="AH4702" s="381"/>
      <c r="AI4702" s="381"/>
      <c r="AJ4702" s="381"/>
      <c r="AK4702" s="381"/>
      <c r="AL4702" s="381"/>
      <c r="AM4702" s="381"/>
    </row>
    <row r="4703" spans="1:39" x14ac:dyDescent="0.35">
      <c r="A4703" s="379"/>
      <c r="B4703" s="379"/>
      <c r="C4703" s="379"/>
      <c r="D4703" s="379"/>
      <c r="E4703" s="379"/>
      <c r="F4703" s="379"/>
      <c r="G4703" s="379"/>
      <c r="H4703" s="379"/>
      <c r="I4703" s="379"/>
      <c r="J4703" s="379"/>
      <c r="K4703" s="379"/>
      <c r="L4703" s="379"/>
      <c r="M4703" s="379"/>
      <c r="N4703" s="379"/>
      <c r="O4703" s="379"/>
      <c r="P4703" s="379"/>
      <c r="Q4703" s="379"/>
      <c r="R4703" s="379"/>
      <c r="S4703" s="379"/>
      <c r="T4703" s="379"/>
      <c r="U4703" s="379"/>
      <c r="V4703" s="379"/>
      <c r="W4703" s="379"/>
      <c r="X4703" s="379"/>
      <c r="Y4703" s="379"/>
      <c r="Z4703" s="379"/>
      <c r="AA4703" s="380"/>
      <c r="AB4703" s="379"/>
      <c r="AC4703" s="379"/>
      <c r="AD4703" s="379"/>
      <c r="AE4703" s="381"/>
      <c r="AF4703" s="105"/>
      <c r="AG4703" s="381"/>
      <c r="AH4703" s="381"/>
      <c r="AI4703" s="381"/>
      <c r="AJ4703" s="381"/>
      <c r="AK4703" s="381"/>
      <c r="AL4703" s="381"/>
      <c r="AM4703" s="381"/>
    </row>
    <row r="4704" spans="1:39" x14ac:dyDescent="0.35">
      <c r="A4704" s="379"/>
      <c r="B4704" s="379"/>
      <c r="C4704" s="379"/>
      <c r="D4704" s="379"/>
      <c r="E4704" s="379"/>
      <c r="F4704" s="379"/>
      <c r="G4704" s="379"/>
      <c r="H4704" s="379"/>
      <c r="I4704" s="379"/>
      <c r="J4704" s="379"/>
      <c r="K4704" s="379"/>
      <c r="L4704" s="379"/>
      <c r="M4704" s="379"/>
      <c r="N4704" s="379"/>
      <c r="O4704" s="379"/>
      <c r="P4704" s="379"/>
      <c r="Q4704" s="379"/>
      <c r="R4704" s="379"/>
      <c r="S4704" s="379"/>
      <c r="T4704" s="379"/>
      <c r="U4704" s="379"/>
      <c r="V4704" s="379"/>
      <c r="W4704" s="379"/>
      <c r="X4704" s="379"/>
      <c r="Y4704" s="379"/>
      <c r="Z4704" s="379"/>
      <c r="AA4704" s="380"/>
      <c r="AB4704" s="379"/>
      <c r="AC4704" s="379"/>
      <c r="AD4704" s="379"/>
      <c r="AE4704" s="381"/>
      <c r="AF4704" s="105"/>
      <c r="AG4704" s="381"/>
      <c r="AH4704" s="381"/>
      <c r="AI4704" s="381"/>
      <c r="AJ4704" s="381"/>
      <c r="AK4704" s="381"/>
      <c r="AL4704" s="381"/>
      <c r="AM4704" s="381"/>
    </row>
    <row r="4705" spans="1:39" x14ac:dyDescent="0.35">
      <c r="A4705" s="379"/>
      <c r="B4705" s="379"/>
      <c r="C4705" s="379"/>
      <c r="D4705" s="379"/>
      <c r="E4705" s="379"/>
      <c r="F4705" s="379"/>
      <c r="G4705" s="379"/>
      <c r="H4705" s="379"/>
      <c r="I4705" s="379"/>
      <c r="J4705" s="379"/>
      <c r="K4705" s="379"/>
      <c r="L4705" s="379"/>
      <c r="M4705" s="379"/>
      <c r="N4705" s="379"/>
      <c r="O4705" s="379"/>
      <c r="P4705" s="379"/>
      <c r="Q4705" s="379"/>
      <c r="R4705" s="379"/>
      <c r="S4705" s="379"/>
      <c r="T4705" s="379"/>
      <c r="U4705" s="379"/>
      <c r="V4705" s="379"/>
      <c r="W4705" s="379"/>
      <c r="X4705" s="379"/>
      <c r="Y4705" s="379"/>
      <c r="Z4705" s="379"/>
      <c r="AA4705" s="380"/>
      <c r="AB4705" s="379"/>
      <c r="AC4705" s="379"/>
      <c r="AD4705" s="379"/>
      <c r="AE4705" s="381"/>
      <c r="AF4705" s="105"/>
      <c r="AG4705" s="381"/>
      <c r="AH4705" s="381"/>
      <c r="AI4705" s="381"/>
      <c r="AJ4705" s="381"/>
      <c r="AK4705" s="381"/>
      <c r="AL4705" s="381"/>
      <c r="AM4705" s="381"/>
    </row>
    <row r="4706" spans="1:39" x14ac:dyDescent="0.35">
      <c r="A4706" s="379"/>
      <c r="B4706" s="379"/>
      <c r="C4706" s="379"/>
      <c r="D4706" s="379"/>
      <c r="E4706" s="379"/>
      <c r="F4706" s="379"/>
      <c r="G4706" s="379"/>
      <c r="H4706" s="379"/>
      <c r="I4706" s="379"/>
      <c r="J4706" s="379"/>
      <c r="K4706" s="379"/>
      <c r="L4706" s="379"/>
      <c r="M4706" s="379"/>
      <c r="N4706" s="379"/>
      <c r="O4706" s="379"/>
      <c r="P4706" s="379"/>
      <c r="Q4706" s="379"/>
      <c r="R4706" s="379"/>
      <c r="S4706" s="379"/>
      <c r="T4706" s="379"/>
      <c r="U4706" s="379"/>
      <c r="V4706" s="379"/>
      <c r="W4706" s="379"/>
      <c r="X4706" s="379"/>
      <c r="Y4706" s="379"/>
      <c r="Z4706" s="379"/>
      <c r="AA4706" s="380"/>
      <c r="AB4706" s="379"/>
      <c r="AC4706" s="379"/>
      <c r="AD4706" s="379"/>
      <c r="AE4706" s="381"/>
      <c r="AF4706" s="105"/>
      <c r="AG4706" s="381"/>
      <c r="AH4706" s="381"/>
      <c r="AI4706" s="381"/>
      <c r="AJ4706" s="381"/>
      <c r="AK4706" s="381"/>
      <c r="AL4706" s="381"/>
      <c r="AM4706" s="381"/>
    </row>
    <row r="4707" spans="1:39" x14ac:dyDescent="0.35">
      <c r="A4707" s="379"/>
      <c r="B4707" s="379"/>
      <c r="C4707" s="379"/>
      <c r="D4707" s="379"/>
      <c r="E4707" s="379"/>
      <c r="F4707" s="379"/>
      <c r="G4707" s="379"/>
      <c r="H4707" s="379"/>
      <c r="I4707" s="379"/>
      <c r="J4707" s="379"/>
      <c r="K4707" s="379"/>
      <c r="L4707" s="379"/>
      <c r="M4707" s="379"/>
      <c r="N4707" s="379"/>
      <c r="O4707" s="379"/>
      <c r="P4707" s="379"/>
      <c r="Q4707" s="379"/>
      <c r="R4707" s="379"/>
      <c r="S4707" s="379"/>
      <c r="T4707" s="379"/>
      <c r="U4707" s="379"/>
      <c r="V4707" s="379"/>
      <c r="W4707" s="379"/>
      <c r="X4707" s="379"/>
      <c r="Y4707" s="379"/>
      <c r="Z4707" s="379"/>
      <c r="AA4707" s="380"/>
      <c r="AB4707" s="379"/>
      <c r="AC4707" s="379"/>
      <c r="AD4707" s="379"/>
      <c r="AE4707" s="381"/>
      <c r="AF4707" s="105"/>
      <c r="AG4707" s="381"/>
      <c r="AH4707" s="381"/>
      <c r="AI4707" s="381"/>
      <c r="AJ4707" s="381"/>
      <c r="AK4707" s="381"/>
      <c r="AL4707" s="381"/>
      <c r="AM4707" s="381"/>
    </row>
    <row r="4708" spans="1:39" x14ac:dyDescent="0.35">
      <c r="A4708" s="379"/>
      <c r="B4708" s="379"/>
      <c r="C4708" s="379"/>
      <c r="D4708" s="379"/>
      <c r="E4708" s="379"/>
      <c r="F4708" s="379"/>
      <c r="G4708" s="379"/>
      <c r="H4708" s="379"/>
      <c r="I4708" s="379"/>
      <c r="J4708" s="379"/>
      <c r="K4708" s="379"/>
      <c r="L4708" s="379"/>
      <c r="M4708" s="379"/>
      <c r="N4708" s="379"/>
      <c r="O4708" s="379"/>
      <c r="P4708" s="379"/>
      <c r="Q4708" s="379"/>
      <c r="R4708" s="379"/>
      <c r="S4708" s="379"/>
      <c r="T4708" s="379"/>
      <c r="U4708" s="379"/>
      <c r="V4708" s="379"/>
      <c r="W4708" s="379"/>
      <c r="X4708" s="379"/>
      <c r="Y4708" s="379"/>
      <c r="Z4708" s="379"/>
      <c r="AA4708" s="380"/>
      <c r="AB4708" s="379"/>
      <c r="AC4708" s="379"/>
      <c r="AD4708" s="379"/>
      <c r="AE4708" s="381"/>
      <c r="AF4708" s="105"/>
      <c r="AG4708" s="381"/>
      <c r="AH4708" s="381"/>
      <c r="AI4708" s="381"/>
      <c r="AJ4708" s="381"/>
      <c r="AK4708" s="381"/>
      <c r="AL4708" s="381"/>
      <c r="AM4708" s="381"/>
    </row>
    <row r="4709" spans="1:39" x14ac:dyDescent="0.35">
      <c r="A4709" s="379"/>
      <c r="B4709" s="379"/>
      <c r="C4709" s="379"/>
      <c r="D4709" s="379"/>
      <c r="E4709" s="379"/>
      <c r="F4709" s="379"/>
      <c r="G4709" s="379"/>
      <c r="H4709" s="379"/>
      <c r="I4709" s="379"/>
      <c r="J4709" s="379"/>
      <c r="K4709" s="379"/>
      <c r="L4709" s="379"/>
      <c r="M4709" s="379"/>
      <c r="N4709" s="379"/>
      <c r="O4709" s="379"/>
      <c r="P4709" s="379"/>
      <c r="Q4709" s="379"/>
      <c r="R4709" s="379"/>
      <c r="S4709" s="379"/>
      <c r="T4709" s="379"/>
      <c r="U4709" s="379"/>
      <c r="V4709" s="379"/>
      <c r="W4709" s="379"/>
      <c r="X4709" s="379"/>
      <c r="Y4709" s="379"/>
      <c r="Z4709" s="379"/>
      <c r="AA4709" s="380"/>
      <c r="AB4709" s="379"/>
      <c r="AC4709" s="379"/>
      <c r="AD4709" s="379"/>
      <c r="AE4709" s="381"/>
      <c r="AF4709" s="105"/>
      <c r="AG4709" s="381"/>
      <c r="AH4709" s="381"/>
      <c r="AI4709" s="381"/>
      <c r="AJ4709" s="381"/>
      <c r="AK4709" s="381"/>
      <c r="AL4709" s="381"/>
      <c r="AM4709" s="381"/>
    </row>
    <row r="4710" spans="1:39" x14ac:dyDescent="0.35">
      <c r="A4710" s="379"/>
      <c r="B4710" s="379"/>
      <c r="C4710" s="379"/>
      <c r="D4710" s="379"/>
      <c r="E4710" s="379"/>
      <c r="F4710" s="379"/>
      <c r="G4710" s="379"/>
      <c r="H4710" s="379"/>
      <c r="I4710" s="379"/>
      <c r="J4710" s="379"/>
      <c r="K4710" s="379"/>
      <c r="L4710" s="379"/>
      <c r="M4710" s="379"/>
      <c r="N4710" s="379"/>
      <c r="O4710" s="379"/>
      <c r="P4710" s="379"/>
      <c r="Q4710" s="379"/>
      <c r="R4710" s="379"/>
      <c r="S4710" s="379"/>
      <c r="T4710" s="379"/>
      <c r="U4710" s="379"/>
      <c r="V4710" s="379"/>
      <c r="W4710" s="379"/>
      <c r="X4710" s="379"/>
      <c r="Y4710" s="379"/>
      <c r="Z4710" s="379"/>
      <c r="AA4710" s="380"/>
      <c r="AB4710" s="379"/>
      <c r="AC4710" s="379"/>
      <c r="AD4710" s="379"/>
      <c r="AE4710" s="381"/>
      <c r="AF4710" s="105"/>
      <c r="AG4710" s="381"/>
      <c r="AH4710" s="381"/>
      <c r="AI4710" s="381"/>
      <c r="AJ4710" s="381"/>
      <c r="AK4710" s="381"/>
      <c r="AL4710" s="381"/>
      <c r="AM4710" s="381"/>
    </row>
    <row r="4711" spans="1:39" x14ac:dyDescent="0.35">
      <c r="A4711" s="379"/>
      <c r="B4711" s="379"/>
      <c r="C4711" s="379"/>
      <c r="D4711" s="379"/>
      <c r="E4711" s="379"/>
      <c r="F4711" s="379"/>
      <c r="G4711" s="379"/>
      <c r="H4711" s="379"/>
      <c r="I4711" s="379"/>
      <c r="J4711" s="379"/>
      <c r="K4711" s="379"/>
      <c r="L4711" s="379"/>
      <c r="M4711" s="379"/>
      <c r="N4711" s="379"/>
      <c r="O4711" s="379"/>
      <c r="P4711" s="379"/>
      <c r="Q4711" s="379"/>
      <c r="R4711" s="379"/>
      <c r="S4711" s="379"/>
      <c r="T4711" s="379"/>
      <c r="U4711" s="379"/>
      <c r="V4711" s="379"/>
      <c r="W4711" s="379"/>
      <c r="X4711" s="379"/>
      <c r="Y4711" s="379"/>
      <c r="Z4711" s="379"/>
      <c r="AA4711" s="380"/>
      <c r="AB4711" s="379"/>
      <c r="AC4711" s="379"/>
      <c r="AD4711" s="379"/>
      <c r="AE4711" s="381"/>
      <c r="AF4711" s="105"/>
      <c r="AG4711" s="381"/>
      <c r="AH4711" s="381"/>
      <c r="AI4711" s="381"/>
      <c r="AJ4711" s="381"/>
      <c r="AK4711" s="381"/>
      <c r="AL4711" s="381"/>
      <c r="AM4711" s="381"/>
    </row>
    <row r="4712" spans="1:39" x14ac:dyDescent="0.35">
      <c r="A4712" s="379"/>
      <c r="B4712" s="379"/>
      <c r="C4712" s="379"/>
      <c r="D4712" s="379"/>
      <c r="E4712" s="379"/>
      <c r="F4712" s="379"/>
      <c r="G4712" s="379"/>
      <c r="H4712" s="379"/>
      <c r="I4712" s="379"/>
      <c r="J4712" s="379"/>
      <c r="K4712" s="379"/>
      <c r="L4712" s="379"/>
      <c r="M4712" s="379"/>
      <c r="N4712" s="379"/>
      <c r="O4712" s="379"/>
      <c r="P4712" s="379"/>
      <c r="Q4712" s="379"/>
      <c r="R4712" s="379"/>
      <c r="S4712" s="379"/>
      <c r="T4712" s="379"/>
      <c r="U4712" s="379"/>
      <c r="V4712" s="379"/>
      <c r="W4712" s="379"/>
      <c r="X4712" s="379"/>
      <c r="Y4712" s="379"/>
      <c r="Z4712" s="379"/>
      <c r="AA4712" s="380"/>
      <c r="AB4712" s="379"/>
      <c r="AC4712" s="379"/>
      <c r="AD4712" s="379"/>
      <c r="AE4712" s="381"/>
      <c r="AF4712" s="105"/>
      <c r="AG4712" s="381"/>
      <c r="AH4712" s="381"/>
      <c r="AI4712" s="381"/>
      <c r="AJ4712" s="381"/>
      <c r="AK4712" s="381"/>
      <c r="AL4712" s="381"/>
      <c r="AM4712" s="381"/>
    </row>
    <row r="4713" spans="1:39" x14ac:dyDescent="0.35">
      <c r="A4713" s="379"/>
      <c r="B4713" s="379"/>
      <c r="C4713" s="379"/>
      <c r="D4713" s="379"/>
      <c r="E4713" s="379"/>
      <c r="F4713" s="379"/>
      <c r="G4713" s="379"/>
      <c r="H4713" s="379"/>
      <c r="I4713" s="379"/>
      <c r="J4713" s="379"/>
      <c r="K4713" s="379"/>
      <c r="L4713" s="379"/>
      <c r="M4713" s="379"/>
      <c r="N4713" s="379"/>
      <c r="O4713" s="379"/>
      <c r="P4713" s="379"/>
      <c r="Q4713" s="379"/>
      <c r="R4713" s="379"/>
      <c r="S4713" s="379"/>
      <c r="T4713" s="379"/>
      <c r="U4713" s="379"/>
      <c r="V4713" s="379"/>
      <c r="W4713" s="379"/>
      <c r="X4713" s="379"/>
      <c r="Y4713" s="379"/>
      <c r="Z4713" s="379"/>
      <c r="AA4713" s="380"/>
      <c r="AB4713" s="379"/>
      <c r="AC4713" s="379"/>
      <c r="AD4713" s="379"/>
      <c r="AE4713" s="381"/>
      <c r="AF4713" s="105"/>
      <c r="AG4713" s="381"/>
      <c r="AH4713" s="381"/>
      <c r="AI4713" s="381"/>
      <c r="AJ4713" s="381"/>
      <c r="AK4713" s="381"/>
      <c r="AL4713" s="381"/>
      <c r="AM4713" s="381"/>
    </row>
    <row r="4714" spans="1:39" x14ac:dyDescent="0.35">
      <c r="A4714" s="379"/>
      <c r="B4714" s="379"/>
      <c r="C4714" s="379"/>
      <c r="D4714" s="379"/>
      <c r="E4714" s="379"/>
      <c r="F4714" s="379"/>
      <c r="G4714" s="379"/>
      <c r="H4714" s="379"/>
      <c r="I4714" s="379"/>
      <c r="J4714" s="379"/>
      <c r="K4714" s="379"/>
      <c r="L4714" s="379"/>
      <c r="M4714" s="379"/>
      <c r="N4714" s="379"/>
      <c r="O4714" s="379"/>
      <c r="P4714" s="379"/>
      <c r="Q4714" s="379"/>
      <c r="R4714" s="379"/>
      <c r="S4714" s="379"/>
      <c r="T4714" s="379"/>
      <c r="U4714" s="379"/>
      <c r="V4714" s="379"/>
      <c r="W4714" s="379"/>
      <c r="X4714" s="379"/>
      <c r="Y4714" s="379"/>
      <c r="Z4714" s="379"/>
      <c r="AA4714" s="380"/>
      <c r="AB4714" s="379"/>
      <c r="AC4714" s="379"/>
      <c r="AD4714" s="379"/>
      <c r="AE4714" s="381"/>
      <c r="AF4714" s="105"/>
      <c r="AG4714" s="381"/>
      <c r="AH4714" s="381"/>
      <c r="AI4714" s="381"/>
      <c r="AJ4714" s="381"/>
      <c r="AK4714" s="381"/>
      <c r="AL4714" s="381"/>
      <c r="AM4714" s="381"/>
    </row>
    <row r="4715" spans="1:39" x14ac:dyDescent="0.35">
      <c r="A4715" s="379"/>
      <c r="B4715" s="379"/>
      <c r="C4715" s="379"/>
      <c r="D4715" s="379"/>
      <c r="E4715" s="379"/>
      <c r="F4715" s="379"/>
      <c r="G4715" s="379"/>
      <c r="H4715" s="379"/>
      <c r="I4715" s="379"/>
      <c r="J4715" s="379"/>
      <c r="K4715" s="379"/>
      <c r="L4715" s="379"/>
      <c r="M4715" s="379"/>
      <c r="N4715" s="379"/>
      <c r="O4715" s="379"/>
      <c r="P4715" s="379"/>
      <c r="Q4715" s="379"/>
      <c r="R4715" s="379"/>
      <c r="S4715" s="379"/>
      <c r="T4715" s="379"/>
      <c r="U4715" s="379"/>
      <c r="V4715" s="379"/>
      <c r="W4715" s="379"/>
      <c r="X4715" s="379"/>
      <c r="Y4715" s="379"/>
      <c r="Z4715" s="379"/>
      <c r="AA4715" s="380"/>
      <c r="AB4715" s="379"/>
      <c r="AC4715" s="379"/>
      <c r="AD4715" s="379"/>
      <c r="AE4715" s="381"/>
      <c r="AF4715" s="105"/>
      <c r="AG4715" s="381"/>
      <c r="AH4715" s="381"/>
      <c r="AI4715" s="381"/>
      <c r="AJ4715" s="381"/>
      <c r="AK4715" s="381"/>
      <c r="AL4715" s="381"/>
      <c r="AM4715" s="381"/>
    </row>
    <row r="4716" spans="1:39" x14ac:dyDescent="0.35">
      <c r="A4716" s="379"/>
      <c r="B4716" s="379"/>
      <c r="C4716" s="379"/>
      <c r="D4716" s="379"/>
      <c r="E4716" s="379"/>
      <c r="F4716" s="379"/>
      <c r="G4716" s="379"/>
      <c r="H4716" s="379"/>
      <c r="I4716" s="379"/>
      <c r="J4716" s="379"/>
      <c r="K4716" s="379"/>
      <c r="L4716" s="379"/>
      <c r="M4716" s="379"/>
      <c r="N4716" s="379"/>
      <c r="O4716" s="379"/>
      <c r="P4716" s="379"/>
      <c r="Q4716" s="379"/>
      <c r="R4716" s="379"/>
      <c r="S4716" s="379"/>
      <c r="T4716" s="379"/>
      <c r="U4716" s="379"/>
      <c r="V4716" s="379"/>
      <c r="W4716" s="379"/>
      <c r="X4716" s="379"/>
      <c r="Y4716" s="379"/>
      <c r="Z4716" s="379"/>
      <c r="AA4716" s="380"/>
      <c r="AB4716" s="379"/>
      <c r="AC4716" s="379"/>
      <c r="AD4716" s="379"/>
      <c r="AE4716" s="381"/>
      <c r="AF4716" s="105"/>
      <c r="AG4716" s="381"/>
      <c r="AH4716" s="381"/>
      <c r="AI4716" s="381"/>
      <c r="AJ4716" s="381"/>
      <c r="AK4716" s="381"/>
      <c r="AL4716" s="381"/>
      <c r="AM4716" s="381"/>
    </row>
    <row r="4717" spans="1:39" x14ac:dyDescent="0.35">
      <c r="A4717" s="379"/>
      <c r="B4717" s="379"/>
      <c r="C4717" s="379"/>
      <c r="D4717" s="379"/>
      <c r="E4717" s="379"/>
      <c r="F4717" s="379"/>
      <c r="G4717" s="379"/>
      <c r="H4717" s="379"/>
      <c r="I4717" s="379"/>
      <c r="J4717" s="379"/>
      <c r="K4717" s="379"/>
      <c r="L4717" s="379"/>
      <c r="M4717" s="379"/>
      <c r="N4717" s="379"/>
      <c r="O4717" s="379"/>
      <c r="P4717" s="379"/>
      <c r="Q4717" s="379"/>
      <c r="R4717" s="379"/>
      <c r="S4717" s="379"/>
      <c r="T4717" s="379"/>
      <c r="U4717" s="379"/>
      <c r="V4717" s="379"/>
      <c r="W4717" s="379"/>
      <c r="X4717" s="379"/>
      <c r="Y4717" s="379"/>
      <c r="Z4717" s="379"/>
      <c r="AA4717" s="380"/>
      <c r="AB4717" s="379"/>
      <c r="AC4717" s="379"/>
      <c r="AD4717" s="379"/>
      <c r="AE4717" s="381"/>
      <c r="AF4717" s="105"/>
      <c r="AG4717" s="381"/>
      <c r="AH4717" s="381"/>
      <c r="AI4717" s="381"/>
      <c r="AJ4717" s="381"/>
      <c r="AK4717" s="381"/>
      <c r="AL4717" s="381"/>
      <c r="AM4717" s="381"/>
    </row>
    <row r="4718" spans="1:39" x14ac:dyDescent="0.35">
      <c r="A4718" s="379"/>
      <c r="B4718" s="379"/>
      <c r="C4718" s="379"/>
      <c r="D4718" s="379"/>
      <c r="E4718" s="379"/>
      <c r="F4718" s="379"/>
      <c r="G4718" s="379"/>
      <c r="H4718" s="379"/>
      <c r="I4718" s="379"/>
      <c r="J4718" s="379"/>
      <c r="K4718" s="379"/>
      <c r="L4718" s="379"/>
      <c r="M4718" s="379"/>
      <c r="N4718" s="379"/>
      <c r="O4718" s="379"/>
      <c r="P4718" s="379"/>
      <c r="Q4718" s="379"/>
      <c r="R4718" s="379"/>
      <c r="S4718" s="379"/>
      <c r="T4718" s="379"/>
      <c r="U4718" s="379"/>
      <c r="V4718" s="379"/>
      <c r="W4718" s="379"/>
      <c r="X4718" s="379"/>
      <c r="Y4718" s="379"/>
      <c r="Z4718" s="379"/>
      <c r="AA4718" s="380"/>
      <c r="AB4718" s="379"/>
      <c r="AC4718" s="379"/>
      <c r="AD4718" s="379"/>
      <c r="AE4718" s="381"/>
      <c r="AF4718" s="105"/>
      <c r="AG4718" s="381"/>
      <c r="AH4718" s="381"/>
      <c r="AI4718" s="381"/>
      <c r="AJ4718" s="381"/>
      <c r="AK4718" s="381"/>
      <c r="AL4718" s="381"/>
      <c r="AM4718" s="381"/>
    </row>
    <row r="4719" spans="1:39" x14ac:dyDescent="0.35">
      <c r="A4719" s="379"/>
      <c r="B4719" s="379"/>
      <c r="C4719" s="379"/>
      <c r="D4719" s="379"/>
      <c r="E4719" s="379"/>
      <c r="F4719" s="379"/>
      <c r="G4719" s="379"/>
      <c r="H4719" s="379"/>
      <c r="I4719" s="379"/>
      <c r="J4719" s="379"/>
      <c r="K4719" s="379"/>
      <c r="L4719" s="379"/>
      <c r="M4719" s="379"/>
      <c r="N4719" s="379"/>
      <c r="O4719" s="379"/>
      <c r="P4719" s="379"/>
      <c r="Q4719" s="379"/>
      <c r="R4719" s="379"/>
      <c r="S4719" s="379"/>
      <c r="T4719" s="379"/>
      <c r="U4719" s="379"/>
      <c r="V4719" s="379"/>
      <c r="W4719" s="379"/>
      <c r="X4719" s="379"/>
      <c r="Y4719" s="379"/>
      <c r="Z4719" s="379"/>
      <c r="AA4719" s="380"/>
      <c r="AB4719" s="379"/>
      <c r="AC4719" s="379"/>
      <c r="AD4719" s="379"/>
      <c r="AE4719" s="381"/>
      <c r="AF4719" s="105"/>
      <c r="AG4719" s="381"/>
      <c r="AH4719" s="381"/>
      <c r="AI4719" s="381"/>
      <c r="AJ4719" s="381"/>
      <c r="AK4719" s="381"/>
      <c r="AL4719" s="381"/>
      <c r="AM4719" s="381"/>
    </row>
    <row r="4720" spans="1:39" x14ac:dyDescent="0.35">
      <c r="A4720" s="379"/>
      <c r="B4720" s="379"/>
      <c r="C4720" s="379"/>
      <c r="D4720" s="379"/>
      <c r="E4720" s="379"/>
      <c r="F4720" s="379"/>
      <c r="G4720" s="379"/>
      <c r="H4720" s="379"/>
      <c r="I4720" s="379"/>
      <c r="J4720" s="379"/>
      <c r="K4720" s="379"/>
      <c r="L4720" s="379"/>
      <c r="M4720" s="379"/>
      <c r="N4720" s="379"/>
      <c r="O4720" s="379"/>
      <c r="P4720" s="379"/>
      <c r="Q4720" s="379"/>
      <c r="R4720" s="379"/>
      <c r="S4720" s="379"/>
      <c r="T4720" s="379"/>
      <c r="U4720" s="379"/>
      <c r="V4720" s="379"/>
      <c r="W4720" s="379"/>
      <c r="X4720" s="379"/>
      <c r="Y4720" s="379"/>
      <c r="Z4720" s="379"/>
      <c r="AA4720" s="380"/>
      <c r="AB4720" s="379"/>
      <c r="AC4720" s="379"/>
      <c r="AD4720" s="379"/>
      <c r="AE4720" s="381"/>
      <c r="AF4720" s="105"/>
      <c r="AG4720" s="381"/>
      <c r="AH4720" s="381"/>
      <c r="AI4720" s="381"/>
      <c r="AJ4720" s="381"/>
      <c r="AK4720" s="381"/>
      <c r="AL4720" s="381"/>
      <c r="AM4720" s="381"/>
    </row>
    <row r="4721" spans="1:39" x14ac:dyDescent="0.35">
      <c r="A4721" s="379"/>
      <c r="B4721" s="379"/>
      <c r="C4721" s="379"/>
      <c r="D4721" s="379"/>
      <c r="E4721" s="379"/>
      <c r="F4721" s="379"/>
      <c r="G4721" s="379"/>
      <c r="H4721" s="379"/>
      <c r="I4721" s="379"/>
      <c r="J4721" s="379"/>
      <c r="K4721" s="379"/>
      <c r="L4721" s="379"/>
      <c r="M4721" s="379"/>
      <c r="N4721" s="379"/>
      <c r="O4721" s="379"/>
      <c r="P4721" s="379"/>
      <c r="Q4721" s="379"/>
      <c r="R4721" s="379"/>
      <c r="S4721" s="379"/>
      <c r="T4721" s="379"/>
      <c r="U4721" s="379"/>
      <c r="V4721" s="379"/>
      <c r="W4721" s="379"/>
      <c r="X4721" s="379"/>
      <c r="Y4721" s="379"/>
      <c r="Z4721" s="379"/>
      <c r="AA4721" s="380"/>
      <c r="AB4721" s="379"/>
      <c r="AC4721" s="379"/>
      <c r="AD4721" s="379"/>
      <c r="AE4721" s="381"/>
      <c r="AF4721" s="105"/>
      <c r="AG4721" s="381"/>
      <c r="AH4721" s="381"/>
      <c r="AI4721" s="381"/>
      <c r="AJ4721" s="381"/>
      <c r="AK4721" s="381"/>
      <c r="AL4721" s="381"/>
      <c r="AM4721" s="381"/>
    </row>
    <row r="4722" spans="1:39" x14ac:dyDescent="0.35">
      <c r="A4722" s="379"/>
      <c r="B4722" s="379"/>
      <c r="C4722" s="379"/>
      <c r="D4722" s="379"/>
      <c r="E4722" s="379"/>
      <c r="F4722" s="379"/>
      <c r="G4722" s="379"/>
      <c r="H4722" s="379"/>
      <c r="I4722" s="379"/>
      <c r="J4722" s="379"/>
      <c r="K4722" s="379"/>
      <c r="L4722" s="379"/>
      <c r="M4722" s="379"/>
      <c r="N4722" s="379"/>
      <c r="O4722" s="379"/>
      <c r="P4722" s="379"/>
      <c r="Q4722" s="379"/>
      <c r="R4722" s="379"/>
      <c r="S4722" s="379"/>
      <c r="T4722" s="379"/>
      <c r="U4722" s="379"/>
      <c r="V4722" s="379"/>
      <c r="W4722" s="379"/>
      <c r="X4722" s="379"/>
      <c r="Y4722" s="379"/>
      <c r="Z4722" s="379"/>
      <c r="AA4722" s="380"/>
      <c r="AB4722" s="379"/>
      <c r="AC4722" s="379"/>
      <c r="AD4722" s="379"/>
      <c r="AE4722" s="381"/>
      <c r="AF4722" s="105"/>
      <c r="AG4722" s="381"/>
      <c r="AH4722" s="381"/>
      <c r="AI4722" s="381"/>
      <c r="AJ4722" s="381"/>
      <c r="AK4722" s="381"/>
      <c r="AL4722" s="381"/>
      <c r="AM4722" s="381"/>
    </row>
    <row r="4723" spans="1:39" x14ac:dyDescent="0.35">
      <c r="A4723" s="379"/>
      <c r="B4723" s="379"/>
      <c r="C4723" s="379"/>
      <c r="D4723" s="379"/>
      <c r="E4723" s="379"/>
      <c r="F4723" s="379"/>
      <c r="G4723" s="379"/>
      <c r="H4723" s="379"/>
      <c r="I4723" s="379"/>
      <c r="J4723" s="379"/>
      <c r="K4723" s="379"/>
      <c r="L4723" s="379"/>
      <c r="M4723" s="379"/>
      <c r="N4723" s="379"/>
      <c r="O4723" s="379"/>
      <c r="P4723" s="379"/>
      <c r="Q4723" s="379"/>
      <c r="R4723" s="379"/>
      <c r="S4723" s="379"/>
      <c r="T4723" s="379"/>
      <c r="U4723" s="379"/>
      <c r="V4723" s="379"/>
      <c r="W4723" s="379"/>
      <c r="X4723" s="379"/>
      <c r="Y4723" s="379"/>
      <c r="Z4723" s="379"/>
      <c r="AA4723" s="380"/>
      <c r="AB4723" s="379"/>
      <c r="AC4723" s="379"/>
      <c r="AD4723" s="379"/>
      <c r="AE4723" s="381"/>
      <c r="AF4723" s="105"/>
      <c r="AG4723" s="381"/>
      <c r="AH4723" s="381"/>
      <c r="AI4723" s="381"/>
      <c r="AJ4723" s="381"/>
      <c r="AK4723" s="381"/>
      <c r="AL4723" s="381"/>
      <c r="AM4723" s="381"/>
    </row>
    <row r="4724" spans="1:39" x14ac:dyDescent="0.35">
      <c r="A4724" s="379"/>
      <c r="B4724" s="379"/>
      <c r="C4724" s="379"/>
      <c r="D4724" s="379"/>
      <c r="E4724" s="379"/>
      <c r="F4724" s="379"/>
      <c r="G4724" s="379"/>
      <c r="H4724" s="379"/>
      <c r="I4724" s="379"/>
      <c r="J4724" s="379"/>
      <c r="K4724" s="379"/>
      <c r="L4724" s="379"/>
      <c r="M4724" s="379"/>
      <c r="N4724" s="379"/>
      <c r="O4724" s="379"/>
      <c r="P4724" s="379"/>
      <c r="Q4724" s="379"/>
      <c r="R4724" s="379"/>
      <c r="S4724" s="379"/>
      <c r="T4724" s="379"/>
      <c r="U4724" s="379"/>
      <c r="V4724" s="379"/>
      <c r="W4724" s="379"/>
      <c r="X4724" s="379"/>
      <c r="Y4724" s="379"/>
      <c r="Z4724" s="379"/>
      <c r="AA4724" s="380"/>
      <c r="AB4724" s="379"/>
      <c r="AC4724" s="379"/>
      <c r="AD4724" s="379"/>
      <c r="AE4724" s="381"/>
      <c r="AF4724" s="105"/>
      <c r="AG4724" s="381"/>
      <c r="AH4724" s="381"/>
      <c r="AI4724" s="381"/>
      <c r="AJ4724" s="381"/>
      <c r="AK4724" s="381"/>
      <c r="AL4724" s="381"/>
      <c r="AM4724" s="381"/>
    </row>
    <row r="4725" spans="1:39" x14ac:dyDescent="0.35">
      <c r="A4725" s="379"/>
      <c r="B4725" s="379"/>
      <c r="C4725" s="379"/>
      <c r="D4725" s="379"/>
      <c r="E4725" s="379"/>
      <c r="F4725" s="379"/>
      <c r="G4725" s="379"/>
      <c r="H4725" s="379"/>
      <c r="I4725" s="379"/>
      <c r="J4725" s="379"/>
      <c r="K4725" s="379"/>
      <c r="L4725" s="379"/>
      <c r="M4725" s="379"/>
      <c r="N4725" s="379"/>
      <c r="O4725" s="379"/>
      <c r="P4725" s="379"/>
      <c r="Q4725" s="379"/>
      <c r="R4725" s="379"/>
      <c r="S4725" s="379"/>
      <c r="T4725" s="379"/>
      <c r="U4725" s="379"/>
      <c r="V4725" s="379"/>
      <c r="W4725" s="379"/>
      <c r="X4725" s="379"/>
      <c r="Y4725" s="379"/>
      <c r="Z4725" s="379"/>
      <c r="AA4725" s="380"/>
      <c r="AB4725" s="379"/>
      <c r="AC4725" s="379"/>
      <c r="AD4725" s="379"/>
      <c r="AE4725" s="381"/>
      <c r="AF4725" s="105"/>
      <c r="AG4725" s="381"/>
      <c r="AH4725" s="381"/>
      <c r="AI4725" s="381"/>
      <c r="AJ4725" s="381"/>
      <c r="AK4725" s="381"/>
      <c r="AL4725" s="381"/>
      <c r="AM4725" s="381"/>
    </row>
    <row r="4726" spans="1:39" x14ac:dyDescent="0.35">
      <c r="A4726" s="379"/>
      <c r="B4726" s="379"/>
      <c r="C4726" s="379"/>
      <c r="D4726" s="379"/>
      <c r="E4726" s="379"/>
      <c r="F4726" s="379"/>
      <c r="G4726" s="379"/>
      <c r="H4726" s="379"/>
      <c r="I4726" s="379"/>
      <c r="J4726" s="379"/>
      <c r="K4726" s="379"/>
      <c r="L4726" s="379"/>
      <c r="M4726" s="379"/>
      <c r="N4726" s="379"/>
      <c r="O4726" s="379"/>
      <c r="P4726" s="379"/>
      <c r="Q4726" s="379"/>
      <c r="R4726" s="379"/>
      <c r="S4726" s="379"/>
      <c r="T4726" s="379"/>
      <c r="U4726" s="379"/>
      <c r="V4726" s="379"/>
      <c r="W4726" s="379"/>
      <c r="X4726" s="379"/>
      <c r="Y4726" s="379"/>
      <c r="Z4726" s="379"/>
      <c r="AA4726" s="380"/>
      <c r="AB4726" s="379"/>
      <c r="AC4726" s="379"/>
      <c r="AD4726" s="379"/>
      <c r="AE4726" s="381"/>
      <c r="AF4726" s="105"/>
      <c r="AG4726" s="381"/>
      <c r="AH4726" s="381"/>
      <c r="AI4726" s="381"/>
      <c r="AJ4726" s="381"/>
      <c r="AK4726" s="381"/>
      <c r="AL4726" s="381"/>
      <c r="AM4726" s="381"/>
    </row>
    <row r="4727" spans="1:39" x14ac:dyDescent="0.35">
      <c r="A4727" s="379"/>
      <c r="B4727" s="379"/>
      <c r="C4727" s="379"/>
      <c r="D4727" s="379"/>
      <c r="E4727" s="379"/>
      <c r="F4727" s="379"/>
      <c r="G4727" s="379"/>
      <c r="H4727" s="379"/>
      <c r="I4727" s="379"/>
      <c r="J4727" s="379"/>
      <c r="K4727" s="379"/>
      <c r="L4727" s="379"/>
      <c r="M4727" s="379"/>
      <c r="N4727" s="379"/>
      <c r="O4727" s="379"/>
      <c r="P4727" s="379"/>
      <c r="Q4727" s="379"/>
      <c r="R4727" s="379"/>
      <c r="S4727" s="379"/>
      <c r="T4727" s="379"/>
      <c r="U4727" s="379"/>
      <c r="V4727" s="379"/>
      <c r="W4727" s="379"/>
      <c r="X4727" s="379"/>
      <c r="Y4727" s="379"/>
      <c r="Z4727" s="379"/>
      <c r="AA4727" s="380"/>
      <c r="AB4727" s="379"/>
      <c r="AC4727" s="379"/>
      <c r="AD4727" s="379"/>
      <c r="AE4727" s="381"/>
      <c r="AF4727" s="105"/>
      <c r="AG4727" s="381"/>
      <c r="AH4727" s="381"/>
      <c r="AI4727" s="381"/>
      <c r="AJ4727" s="381"/>
      <c r="AK4727" s="381"/>
      <c r="AL4727" s="381"/>
      <c r="AM4727" s="381"/>
    </row>
    <row r="4728" spans="1:39" x14ac:dyDescent="0.35">
      <c r="A4728" s="379"/>
      <c r="B4728" s="379"/>
      <c r="C4728" s="379"/>
      <c r="D4728" s="379"/>
      <c r="E4728" s="379"/>
      <c r="F4728" s="379"/>
      <c r="G4728" s="379"/>
      <c r="H4728" s="379"/>
      <c r="I4728" s="379"/>
      <c r="J4728" s="379"/>
      <c r="K4728" s="379"/>
      <c r="L4728" s="379"/>
      <c r="M4728" s="379"/>
      <c r="N4728" s="379"/>
      <c r="O4728" s="379"/>
      <c r="P4728" s="379"/>
      <c r="Q4728" s="379"/>
      <c r="R4728" s="379"/>
      <c r="S4728" s="379"/>
      <c r="T4728" s="379"/>
      <c r="U4728" s="379"/>
      <c r="V4728" s="379"/>
      <c r="W4728" s="379"/>
      <c r="X4728" s="379"/>
      <c r="Y4728" s="379"/>
      <c r="Z4728" s="379"/>
      <c r="AA4728" s="380"/>
      <c r="AB4728" s="379"/>
      <c r="AC4728" s="379"/>
      <c r="AD4728" s="379"/>
      <c r="AE4728" s="381"/>
      <c r="AF4728" s="105"/>
      <c r="AG4728" s="381"/>
      <c r="AH4728" s="381"/>
      <c r="AI4728" s="381"/>
      <c r="AJ4728" s="381"/>
      <c r="AK4728" s="381"/>
      <c r="AL4728" s="381"/>
      <c r="AM4728" s="381"/>
    </row>
    <row r="4729" spans="1:39" x14ac:dyDescent="0.35">
      <c r="A4729" s="379"/>
      <c r="B4729" s="379"/>
      <c r="C4729" s="379"/>
      <c r="D4729" s="379"/>
      <c r="E4729" s="379"/>
      <c r="F4729" s="379"/>
      <c r="G4729" s="379"/>
      <c r="H4729" s="379"/>
      <c r="I4729" s="379"/>
      <c r="J4729" s="379"/>
      <c r="K4729" s="379"/>
      <c r="L4729" s="379"/>
      <c r="M4729" s="379"/>
      <c r="N4729" s="379"/>
      <c r="O4729" s="379"/>
      <c r="P4729" s="379"/>
      <c r="Q4729" s="379"/>
      <c r="R4729" s="379"/>
      <c r="S4729" s="379"/>
      <c r="T4729" s="379"/>
      <c r="U4729" s="379"/>
      <c r="V4729" s="379"/>
      <c r="W4729" s="379"/>
      <c r="X4729" s="379"/>
      <c r="Y4729" s="379"/>
      <c r="Z4729" s="379"/>
      <c r="AA4729" s="380"/>
      <c r="AB4729" s="379"/>
      <c r="AC4729" s="379"/>
      <c r="AD4729" s="379"/>
      <c r="AE4729" s="381"/>
      <c r="AF4729" s="105"/>
      <c r="AG4729" s="381"/>
      <c r="AH4729" s="381"/>
      <c r="AI4729" s="381"/>
      <c r="AJ4729" s="381"/>
      <c r="AK4729" s="381"/>
      <c r="AL4729" s="381"/>
      <c r="AM4729" s="381"/>
    </row>
    <row r="4730" spans="1:39" x14ac:dyDescent="0.35">
      <c r="A4730" s="379"/>
      <c r="B4730" s="379"/>
      <c r="C4730" s="379"/>
      <c r="D4730" s="379"/>
      <c r="E4730" s="379"/>
      <c r="F4730" s="379"/>
      <c r="G4730" s="379"/>
      <c r="H4730" s="379"/>
      <c r="I4730" s="379"/>
      <c r="J4730" s="379"/>
      <c r="K4730" s="379"/>
      <c r="L4730" s="379"/>
      <c r="M4730" s="379"/>
      <c r="N4730" s="379"/>
      <c r="O4730" s="379"/>
      <c r="P4730" s="379"/>
      <c r="Q4730" s="379"/>
      <c r="R4730" s="379"/>
      <c r="S4730" s="379"/>
      <c r="T4730" s="379"/>
      <c r="U4730" s="379"/>
      <c r="V4730" s="379"/>
      <c r="W4730" s="379"/>
      <c r="X4730" s="379"/>
      <c r="Y4730" s="379"/>
      <c r="Z4730" s="379"/>
      <c r="AA4730" s="380"/>
      <c r="AB4730" s="379"/>
      <c r="AC4730" s="379"/>
      <c r="AD4730" s="379"/>
      <c r="AE4730" s="381"/>
      <c r="AF4730" s="105"/>
      <c r="AG4730" s="381"/>
      <c r="AH4730" s="381"/>
      <c r="AI4730" s="381"/>
      <c r="AJ4730" s="381"/>
      <c r="AK4730" s="381"/>
      <c r="AL4730" s="381"/>
      <c r="AM4730" s="381"/>
    </row>
    <row r="4731" spans="1:39" x14ac:dyDescent="0.35">
      <c r="A4731" s="379"/>
      <c r="B4731" s="379"/>
      <c r="C4731" s="379"/>
      <c r="D4731" s="379"/>
      <c r="E4731" s="379"/>
      <c r="F4731" s="379"/>
      <c r="G4731" s="379"/>
      <c r="H4731" s="379"/>
      <c r="I4731" s="379"/>
      <c r="J4731" s="379"/>
      <c r="K4731" s="379"/>
      <c r="L4731" s="379"/>
      <c r="M4731" s="379"/>
      <c r="N4731" s="379"/>
      <c r="O4731" s="379"/>
      <c r="P4731" s="379"/>
      <c r="Q4731" s="379"/>
      <c r="R4731" s="379"/>
      <c r="S4731" s="379"/>
      <c r="T4731" s="379"/>
      <c r="U4731" s="379"/>
      <c r="V4731" s="379"/>
      <c r="W4731" s="379"/>
      <c r="X4731" s="379"/>
      <c r="Y4731" s="379"/>
      <c r="Z4731" s="379"/>
      <c r="AA4731" s="380"/>
      <c r="AB4731" s="379"/>
      <c r="AC4731" s="379"/>
      <c r="AD4731" s="379"/>
      <c r="AE4731" s="381"/>
      <c r="AF4731" s="105"/>
      <c r="AG4731" s="381"/>
      <c r="AH4731" s="381"/>
      <c r="AI4731" s="381"/>
      <c r="AJ4731" s="381"/>
      <c r="AK4731" s="381"/>
      <c r="AL4731" s="381"/>
      <c r="AM4731" s="381"/>
    </row>
    <row r="4732" spans="1:39" x14ac:dyDescent="0.35">
      <c r="A4732" s="379"/>
      <c r="B4732" s="379"/>
      <c r="C4732" s="379"/>
      <c r="D4732" s="379"/>
      <c r="E4732" s="379"/>
      <c r="F4732" s="379"/>
      <c r="G4732" s="379"/>
      <c r="H4732" s="379"/>
      <c r="I4732" s="379"/>
      <c r="J4732" s="379"/>
      <c r="K4732" s="379"/>
      <c r="L4732" s="379"/>
      <c r="M4732" s="379"/>
      <c r="N4732" s="379"/>
      <c r="O4732" s="379"/>
      <c r="P4732" s="379"/>
      <c r="Q4732" s="379"/>
      <c r="R4732" s="379"/>
      <c r="S4732" s="379"/>
      <c r="T4732" s="379"/>
      <c r="U4732" s="379"/>
      <c r="V4732" s="379"/>
      <c r="W4732" s="379"/>
      <c r="X4732" s="379"/>
      <c r="Y4732" s="379"/>
      <c r="Z4732" s="379"/>
      <c r="AA4732" s="380"/>
      <c r="AB4732" s="379"/>
      <c r="AC4732" s="379"/>
      <c r="AD4732" s="379"/>
      <c r="AE4732" s="381"/>
      <c r="AF4732" s="105"/>
      <c r="AG4732" s="381"/>
      <c r="AH4732" s="381"/>
      <c r="AI4732" s="381"/>
      <c r="AJ4732" s="381"/>
      <c r="AK4732" s="381"/>
      <c r="AL4732" s="381"/>
      <c r="AM4732" s="381"/>
    </row>
    <row r="4733" spans="1:39" x14ac:dyDescent="0.35">
      <c r="A4733" s="379"/>
      <c r="B4733" s="379"/>
      <c r="C4733" s="379"/>
      <c r="D4733" s="379"/>
      <c r="E4733" s="379"/>
      <c r="F4733" s="379"/>
      <c r="G4733" s="379"/>
      <c r="H4733" s="379"/>
      <c r="I4733" s="379"/>
      <c r="J4733" s="379"/>
      <c r="K4733" s="379"/>
      <c r="L4733" s="379"/>
      <c r="M4733" s="379"/>
      <c r="N4733" s="379"/>
      <c r="O4733" s="379"/>
      <c r="P4733" s="379"/>
      <c r="Q4733" s="379"/>
      <c r="R4733" s="379"/>
      <c r="S4733" s="379"/>
      <c r="T4733" s="379"/>
      <c r="U4733" s="379"/>
      <c r="V4733" s="379"/>
      <c r="W4733" s="379"/>
      <c r="X4733" s="379"/>
      <c r="Y4733" s="379"/>
      <c r="Z4733" s="379"/>
      <c r="AA4733" s="380"/>
      <c r="AB4733" s="379"/>
      <c r="AC4733" s="379"/>
      <c r="AD4733" s="379"/>
      <c r="AE4733" s="381"/>
      <c r="AF4733" s="105"/>
      <c r="AG4733" s="381"/>
      <c r="AH4733" s="381"/>
      <c r="AI4733" s="381"/>
      <c r="AJ4733" s="381"/>
      <c r="AK4733" s="381"/>
      <c r="AL4733" s="381"/>
      <c r="AM4733" s="381"/>
    </row>
    <row r="4734" spans="1:39" x14ac:dyDescent="0.35">
      <c r="A4734" s="379"/>
      <c r="B4734" s="379"/>
      <c r="C4734" s="379"/>
      <c r="D4734" s="379"/>
      <c r="E4734" s="379"/>
      <c r="F4734" s="379"/>
      <c r="G4734" s="379"/>
      <c r="H4734" s="379"/>
      <c r="I4734" s="379"/>
      <c r="J4734" s="379"/>
      <c r="K4734" s="379"/>
      <c r="L4734" s="379"/>
      <c r="M4734" s="379"/>
      <c r="N4734" s="379"/>
      <c r="O4734" s="379"/>
      <c r="P4734" s="379"/>
      <c r="Q4734" s="379"/>
      <c r="R4734" s="379"/>
      <c r="S4734" s="379"/>
      <c r="T4734" s="379"/>
      <c r="U4734" s="379"/>
      <c r="V4734" s="379"/>
      <c r="W4734" s="379"/>
      <c r="X4734" s="379"/>
      <c r="Y4734" s="379"/>
      <c r="Z4734" s="379"/>
      <c r="AA4734" s="380"/>
      <c r="AB4734" s="379"/>
      <c r="AC4734" s="379"/>
      <c r="AD4734" s="379"/>
      <c r="AE4734" s="381"/>
      <c r="AF4734" s="105"/>
      <c r="AG4734" s="381"/>
      <c r="AH4734" s="381"/>
      <c r="AI4734" s="381"/>
      <c r="AJ4734" s="381"/>
      <c r="AK4734" s="381"/>
      <c r="AL4734" s="381"/>
      <c r="AM4734" s="381"/>
    </row>
    <row r="4735" spans="1:39" x14ac:dyDescent="0.35">
      <c r="A4735" s="379"/>
      <c r="B4735" s="379"/>
      <c r="C4735" s="379"/>
      <c r="D4735" s="379"/>
      <c r="E4735" s="379"/>
      <c r="F4735" s="379"/>
      <c r="G4735" s="379"/>
      <c r="H4735" s="379"/>
      <c r="I4735" s="379"/>
      <c r="J4735" s="379"/>
      <c r="K4735" s="379"/>
      <c r="L4735" s="379"/>
      <c r="M4735" s="379"/>
      <c r="N4735" s="379"/>
      <c r="O4735" s="379"/>
      <c r="P4735" s="379"/>
      <c r="Q4735" s="379"/>
      <c r="R4735" s="379"/>
      <c r="S4735" s="379"/>
      <c r="T4735" s="379"/>
      <c r="U4735" s="379"/>
      <c r="V4735" s="379"/>
      <c r="W4735" s="379"/>
      <c r="X4735" s="379"/>
      <c r="Y4735" s="379"/>
      <c r="Z4735" s="379"/>
      <c r="AA4735" s="380"/>
      <c r="AB4735" s="379"/>
      <c r="AC4735" s="379"/>
      <c r="AD4735" s="379"/>
      <c r="AE4735" s="381"/>
      <c r="AF4735" s="105"/>
      <c r="AG4735" s="381"/>
      <c r="AH4735" s="381"/>
      <c r="AI4735" s="381"/>
      <c r="AJ4735" s="381"/>
      <c r="AK4735" s="381"/>
      <c r="AL4735" s="381"/>
      <c r="AM4735" s="381"/>
    </row>
    <row r="4736" spans="1:39" x14ac:dyDescent="0.35">
      <c r="A4736" s="379"/>
      <c r="B4736" s="379"/>
      <c r="C4736" s="379"/>
      <c r="D4736" s="379"/>
      <c r="E4736" s="379"/>
      <c r="F4736" s="379"/>
      <c r="G4736" s="379"/>
      <c r="H4736" s="379"/>
      <c r="I4736" s="379"/>
      <c r="J4736" s="379"/>
      <c r="K4736" s="379"/>
      <c r="L4736" s="379"/>
      <c r="M4736" s="379"/>
      <c r="N4736" s="379"/>
      <c r="O4736" s="379"/>
      <c r="P4736" s="379"/>
      <c r="Q4736" s="379"/>
      <c r="R4736" s="379"/>
      <c r="S4736" s="379"/>
      <c r="T4736" s="379"/>
      <c r="U4736" s="379"/>
      <c r="V4736" s="379"/>
      <c r="W4736" s="379"/>
      <c r="X4736" s="379"/>
      <c r="Y4736" s="379"/>
      <c r="Z4736" s="379"/>
      <c r="AA4736" s="380"/>
      <c r="AB4736" s="379"/>
      <c r="AC4736" s="379"/>
      <c r="AD4736" s="379"/>
      <c r="AE4736" s="381"/>
      <c r="AF4736" s="105"/>
      <c r="AG4736" s="381"/>
      <c r="AH4736" s="381"/>
      <c r="AI4736" s="381"/>
      <c r="AJ4736" s="381"/>
      <c r="AK4736" s="381"/>
      <c r="AL4736" s="381"/>
      <c r="AM4736" s="381"/>
    </row>
    <row r="4737" spans="1:39" x14ac:dyDescent="0.35">
      <c r="A4737" s="379"/>
      <c r="B4737" s="379"/>
      <c r="C4737" s="379"/>
      <c r="D4737" s="379"/>
      <c r="E4737" s="379"/>
      <c r="F4737" s="379"/>
      <c r="G4737" s="379"/>
      <c r="H4737" s="379"/>
      <c r="I4737" s="379"/>
      <c r="J4737" s="379"/>
      <c r="K4737" s="379"/>
      <c r="L4737" s="379"/>
      <c r="M4737" s="379"/>
      <c r="N4737" s="379"/>
      <c r="O4737" s="379"/>
      <c r="P4737" s="379"/>
      <c r="Q4737" s="379"/>
      <c r="R4737" s="379"/>
      <c r="S4737" s="379"/>
      <c r="T4737" s="379"/>
      <c r="U4737" s="379"/>
      <c r="V4737" s="379"/>
      <c r="W4737" s="379"/>
      <c r="X4737" s="379"/>
      <c r="Y4737" s="379"/>
      <c r="Z4737" s="379"/>
      <c r="AA4737" s="380"/>
      <c r="AB4737" s="379"/>
      <c r="AC4737" s="379"/>
      <c r="AD4737" s="379"/>
      <c r="AE4737" s="381"/>
      <c r="AF4737" s="105"/>
      <c r="AG4737" s="381"/>
      <c r="AH4737" s="381"/>
      <c r="AI4737" s="381"/>
      <c r="AJ4737" s="381"/>
      <c r="AK4737" s="381"/>
      <c r="AL4737" s="381"/>
      <c r="AM4737" s="381"/>
    </row>
    <row r="4738" spans="1:39" x14ac:dyDescent="0.35">
      <c r="A4738" s="379"/>
      <c r="B4738" s="379"/>
      <c r="C4738" s="379"/>
      <c r="D4738" s="379"/>
      <c r="E4738" s="379"/>
      <c r="F4738" s="379"/>
      <c r="G4738" s="379"/>
      <c r="H4738" s="379"/>
      <c r="I4738" s="379"/>
      <c r="J4738" s="379"/>
      <c r="K4738" s="379"/>
      <c r="L4738" s="379"/>
      <c r="M4738" s="379"/>
      <c r="N4738" s="379"/>
      <c r="O4738" s="379"/>
      <c r="P4738" s="379"/>
      <c r="Q4738" s="379"/>
      <c r="R4738" s="379"/>
      <c r="S4738" s="379"/>
      <c r="T4738" s="379"/>
      <c r="U4738" s="379"/>
      <c r="V4738" s="379"/>
      <c r="W4738" s="379"/>
      <c r="X4738" s="379"/>
      <c r="Y4738" s="379"/>
      <c r="Z4738" s="379"/>
      <c r="AA4738" s="380"/>
      <c r="AB4738" s="379"/>
      <c r="AC4738" s="379"/>
      <c r="AD4738" s="379"/>
      <c r="AE4738" s="381"/>
      <c r="AF4738" s="105"/>
      <c r="AG4738" s="381"/>
      <c r="AH4738" s="381"/>
      <c r="AI4738" s="381"/>
      <c r="AJ4738" s="381"/>
      <c r="AK4738" s="381"/>
      <c r="AL4738" s="381"/>
      <c r="AM4738" s="381"/>
    </row>
    <row r="4739" spans="1:39" x14ac:dyDescent="0.35">
      <c r="A4739" s="379"/>
      <c r="B4739" s="379"/>
      <c r="C4739" s="379"/>
      <c r="D4739" s="379"/>
      <c r="E4739" s="379"/>
      <c r="F4739" s="379"/>
      <c r="G4739" s="379"/>
      <c r="H4739" s="379"/>
      <c r="I4739" s="379"/>
      <c r="J4739" s="379"/>
      <c r="K4739" s="379"/>
      <c r="L4739" s="379"/>
      <c r="M4739" s="379"/>
      <c r="N4739" s="379"/>
      <c r="O4739" s="379"/>
      <c r="P4739" s="379"/>
      <c r="Q4739" s="379"/>
      <c r="R4739" s="379"/>
      <c r="S4739" s="379"/>
      <c r="T4739" s="379"/>
      <c r="U4739" s="379"/>
      <c r="V4739" s="379"/>
      <c r="W4739" s="379"/>
      <c r="X4739" s="379"/>
      <c r="Y4739" s="379"/>
      <c r="Z4739" s="379"/>
      <c r="AA4739" s="380"/>
      <c r="AB4739" s="379"/>
      <c r="AC4739" s="379"/>
      <c r="AD4739" s="379"/>
      <c r="AE4739" s="381"/>
      <c r="AF4739" s="105"/>
      <c r="AG4739" s="381"/>
      <c r="AH4739" s="381"/>
      <c r="AI4739" s="381"/>
      <c r="AJ4739" s="381"/>
      <c r="AK4739" s="381"/>
      <c r="AL4739" s="381"/>
      <c r="AM4739" s="381"/>
    </row>
    <row r="4740" spans="1:39" x14ac:dyDescent="0.35">
      <c r="A4740" s="379"/>
      <c r="B4740" s="379"/>
      <c r="C4740" s="379"/>
      <c r="D4740" s="379"/>
      <c r="E4740" s="379"/>
      <c r="F4740" s="379"/>
      <c r="G4740" s="379"/>
      <c r="H4740" s="379"/>
      <c r="I4740" s="379"/>
      <c r="J4740" s="379"/>
      <c r="K4740" s="379"/>
      <c r="L4740" s="379"/>
      <c r="M4740" s="379"/>
      <c r="N4740" s="379"/>
      <c r="O4740" s="379"/>
      <c r="P4740" s="379"/>
      <c r="Q4740" s="379"/>
      <c r="R4740" s="379"/>
      <c r="S4740" s="379"/>
      <c r="T4740" s="379"/>
      <c r="U4740" s="379"/>
      <c r="V4740" s="379"/>
      <c r="W4740" s="379"/>
      <c r="X4740" s="379"/>
      <c r="Y4740" s="379"/>
      <c r="Z4740" s="379"/>
      <c r="AA4740" s="380"/>
      <c r="AB4740" s="379"/>
      <c r="AC4740" s="379"/>
      <c r="AD4740" s="379"/>
      <c r="AE4740" s="381"/>
      <c r="AF4740" s="105"/>
      <c r="AG4740" s="381"/>
      <c r="AH4740" s="381"/>
      <c r="AI4740" s="381"/>
      <c r="AJ4740" s="381"/>
      <c r="AK4740" s="381"/>
      <c r="AL4740" s="381"/>
      <c r="AM4740" s="381"/>
    </row>
    <row r="4741" spans="1:39" x14ac:dyDescent="0.35">
      <c r="A4741" s="379"/>
      <c r="B4741" s="379"/>
      <c r="C4741" s="379"/>
      <c r="D4741" s="379"/>
      <c r="E4741" s="379"/>
      <c r="F4741" s="379"/>
      <c r="G4741" s="379"/>
      <c r="H4741" s="379"/>
      <c r="I4741" s="379"/>
      <c r="J4741" s="379"/>
      <c r="K4741" s="379"/>
      <c r="L4741" s="379"/>
      <c r="M4741" s="379"/>
      <c r="N4741" s="379"/>
      <c r="O4741" s="379"/>
      <c r="P4741" s="379"/>
      <c r="Q4741" s="379"/>
      <c r="R4741" s="379"/>
      <c r="S4741" s="379"/>
      <c r="T4741" s="379"/>
      <c r="U4741" s="379"/>
      <c r="V4741" s="379"/>
      <c r="W4741" s="379"/>
      <c r="X4741" s="379"/>
      <c r="Y4741" s="379"/>
      <c r="Z4741" s="379"/>
      <c r="AA4741" s="380"/>
      <c r="AB4741" s="379"/>
      <c r="AC4741" s="379"/>
      <c r="AD4741" s="379"/>
      <c r="AE4741" s="381"/>
      <c r="AF4741" s="105"/>
      <c r="AG4741" s="381"/>
      <c r="AH4741" s="381"/>
      <c r="AI4741" s="381"/>
      <c r="AJ4741" s="381"/>
      <c r="AK4741" s="381"/>
      <c r="AL4741" s="381"/>
      <c r="AM4741" s="381"/>
    </row>
    <row r="4742" spans="1:39" x14ac:dyDescent="0.35">
      <c r="A4742" s="379"/>
      <c r="B4742" s="379"/>
      <c r="C4742" s="379"/>
      <c r="D4742" s="379"/>
      <c r="E4742" s="379"/>
      <c r="F4742" s="379"/>
      <c r="G4742" s="379"/>
      <c r="H4742" s="379"/>
      <c r="I4742" s="379"/>
      <c r="J4742" s="379"/>
      <c r="K4742" s="379"/>
      <c r="L4742" s="379"/>
      <c r="M4742" s="379"/>
      <c r="N4742" s="379"/>
      <c r="O4742" s="379"/>
      <c r="P4742" s="379"/>
      <c r="Q4742" s="379"/>
      <c r="R4742" s="379"/>
      <c r="S4742" s="379"/>
      <c r="T4742" s="379"/>
      <c r="U4742" s="379"/>
      <c r="V4742" s="379"/>
      <c r="W4742" s="379"/>
      <c r="X4742" s="379"/>
      <c r="Y4742" s="379"/>
      <c r="Z4742" s="379"/>
      <c r="AA4742" s="380"/>
      <c r="AB4742" s="379"/>
      <c r="AC4742" s="379"/>
      <c r="AD4742" s="379"/>
      <c r="AE4742" s="381"/>
      <c r="AF4742" s="105"/>
      <c r="AG4742" s="381"/>
      <c r="AH4742" s="381"/>
      <c r="AI4742" s="381"/>
      <c r="AJ4742" s="381"/>
      <c r="AK4742" s="381"/>
      <c r="AL4742" s="381"/>
      <c r="AM4742" s="381"/>
    </row>
    <row r="4743" spans="1:39" x14ac:dyDescent="0.35">
      <c r="A4743" s="379"/>
      <c r="B4743" s="379"/>
      <c r="C4743" s="379"/>
      <c r="D4743" s="379"/>
      <c r="E4743" s="379"/>
      <c r="F4743" s="379"/>
      <c r="G4743" s="379"/>
      <c r="H4743" s="379"/>
      <c r="I4743" s="379"/>
      <c r="J4743" s="379"/>
      <c r="K4743" s="379"/>
      <c r="L4743" s="379"/>
      <c r="M4743" s="379"/>
      <c r="N4743" s="379"/>
      <c r="O4743" s="379"/>
      <c r="P4743" s="379"/>
      <c r="Q4743" s="379"/>
      <c r="R4743" s="379"/>
      <c r="S4743" s="379"/>
      <c r="T4743" s="379"/>
      <c r="U4743" s="379"/>
      <c r="V4743" s="379"/>
      <c r="W4743" s="379"/>
      <c r="X4743" s="379"/>
      <c r="Y4743" s="379"/>
      <c r="Z4743" s="379"/>
      <c r="AA4743" s="380"/>
      <c r="AB4743" s="379"/>
      <c r="AC4743" s="379"/>
      <c r="AD4743" s="379"/>
      <c r="AE4743" s="381"/>
      <c r="AF4743" s="105"/>
      <c r="AG4743" s="381"/>
      <c r="AH4743" s="381"/>
      <c r="AI4743" s="381"/>
      <c r="AJ4743" s="381"/>
      <c r="AK4743" s="381"/>
      <c r="AL4743" s="381"/>
      <c r="AM4743" s="381"/>
    </row>
    <row r="4744" spans="1:39" x14ac:dyDescent="0.35">
      <c r="A4744" s="379"/>
      <c r="B4744" s="379"/>
      <c r="C4744" s="379"/>
      <c r="D4744" s="379"/>
      <c r="E4744" s="379"/>
      <c r="F4744" s="379"/>
      <c r="G4744" s="379"/>
      <c r="H4744" s="379"/>
      <c r="I4744" s="379"/>
      <c r="J4744" s="379"/>
      <c r="K4744" s="379"/>
      <c r="L4744" s="379"/>
      <c r="M4744" s="379"/>
      <c r="N4744" s="379"/>
      <c r="O4744" s="379"/>
      <c r="P4744" s="379"/>
      <c r="Q4744" s="379"/>
      <c r="R4744" s="379"/>
      <c r="S4744" s="379"/>
      <c r="T4744" s="379"/>
      <c r="U4744" s="379"/>
      <c r="V4744" s="379"/>
      <c r="W4744" s="379"/>
      <c r="X4744" s="379"/>
      <c r="Y4744" s="379"/>
      <c r="Z4744" s="379"/>
      <c r="AA4744" s="380"/>
      <c r="AB4744" s="379"/>
      <c r="AC4744" s="379"/>
      <c r="AD4744" s="379"/>
      <c r="AE4744" s="381"/>
      <c r="AF4744" s="105"/>
      <c r="AG4744" s="381"/>
      <c r="AH4744" s="381"/>
      <c r="AI4744" s="381"/>
      <c r="AJ4744" s="381"/>
      <c r="AK4744" s="381"/>
      <c r="AL4744" s="381"/>
      <c r="AM4744" s="381"/>
    </row>
    <row r="4745" spans="1:39" x14ac:dyDescent="0.35">
      <c r="A4745" s="379"/>
      <c r="B4745" s="379"/>
      <c r="C4745" s="379"/>
      <c r="D4745" s="379"/>
      <c r="E4745" s="379"/>
      <c r="F4745" s="379"/>
      <c r="G4745" s="379"/>
      <c r="H4745" s="379"/>
      <c r="I4745" s="379"/>
      <c r="J4745" s="379"/>
      <c r="K4745" s="379"/>
      <c r="L4745" s="379"/>
      <c r="M4745" s="379"/>
      <c r="N4745" s="379"/>
      <c r="O4745" s="379"/>
      <c r="P4745" s="379"/>
      <c r="Q4745" s="379"/>
      <c r="R4745" s="379"/>
      <c r="S4745" s="379"/>
      <c r="T4745" s="379"/>
      <c r="U4745" s="379"/>
      <c r="V4745" s="379"/>
      <c r="W4745" s="379"/>
      <c r="X4745" s="379"/>
      <c r="Y4745" s="379"/>
      <c r="Z4745" s="379"/>
      <c r="AA4745" s="380"/>
      <c r="AB4745" s="379"/>
      <c r="AC4745" s="379"/>
      <c r="AD4745" s="379"/>
      <c r="AE4745" s="381"/>
      <c r="AF4745" s="105"/>
      <c r="AG4745" s="381"/>
      <c r="AH4745" s="381"/>
      <c r="AI4745" s="381"/>
      <c r="AJ4745" s="381"/>
      <c r="AK4745" s="381"/>
      <c r="AL4745" s="381"/>
      <c r="AM4745" s="381"/>
    </row>
    <row r="4746" spans="1:39" x14ac:dyDescent="0.35">
      <c r="A4746" s="379"/>
      <c r="B4746" s="379"/>
      <c r="C4746" s="379"/>
      <c r="D4746" s="379"/>
      <c r="E4746" s="379"/>
      <c r="F4746" s="379"/>
      <c r="G4746" s="379"/>
      <c r="H4746" s="379"/>
      <c r="I4746" s="379"/>
      <c r="J4746" s="379"/>
      <c r="K4746" s="379"/>
      <c r="L4746" s="379"/>
      <c r="M4746" s="379"/>
      <c r="N4746" s="379"/>
      <c r="O4746" s="379"/>
      <c r="P4746" s="379"/>
      <c r="Q4746" s="379"/>
      <c r="R4746" s="379"/>
      <c r="S4746" s="379"/>
      <c r="T4746" s="379"/>
      <c r="U4746" s="379"/>
      <c r="V4746" s="379"/>
      <c r="W4746" s="379"/>
      <c r="X4746" s="379"/>
      <c r="Y4746" s="379"/>
      <c r="Z4746" s="379"/>
      <c r="AA4746" s="380"/>
      <c r="AB4746" s="379"/>
      <c r="AC4746" s="379"/>
      <c r="AD4746" s="379"/>
      <c r="AE4746" s="381"/>
      <c r="AF4746" s="105"/>
      <c r="AG4746" s="381"/>
      <c r="AH4746" s="381"/>
      <c r="AI4746" s="381"/>
      <c r="AJ4746" s="381"/>
      <c r="AK4746" s="381"/>
      <c r="AL4746" s="381"/>
      <c r="AM4746" s="381"/>
    </row>
    <row r="4747" spans="1:39" x14ac:dyDescent="0.35">
      <c r="A4747" s="379"/>
      <c r="B4747" s="379"/>
      <c r="C4747" s="379"/>
      <c r="D4747" s="379"/>
      <c r="E4747" s="379"/>
      <c r="F4747" s="379"/>
      <c r="G4747" s="379"/>
      <c r="H4747" s="379"/>
      <c r="I4747" s="379"/>
      <c r="J4747" s="379"/>
      <c r="K4747" s="379"/>
      <c r="L4747" s="379"/>
      <c r="M4747" s="379"/>
      <c r="N4747" s="379"/>
      <c r="O4747" s="379"/>
      <c r="P4747" s="379"/>
      <c r="Q4747" s="379"/>
      <c r="R4747" s="379"/>
      <c r="S4747" s="379"/>
      <c r="T4747" s="379"/>
      <c r="U4747" s="379"/>
      <c r="V4747" s="379"/>
      <c r="W4747" s="379"/>
      <c r="X4747" s="379"/>
      <c r="Y4747" s="379"/>
      <c r="Z4747" s="379"/>
      <c r="AA4747" s="380"/>
      <c r="AB4747" s="379"/>
      <c r="AC4747" s="379"/>
      <c r="AD4747" s="379"/>
      <c r="AE4747" s="381"/>
      <c r="AF4747" s="105"/>
      <c r="AG4747" s="381"/>
      <c r="AH4747" s="381"/>
      <c r="AI4747" s="381"/>
      <c r="AJ4747" s="381"/>
      <c r="AK4747" s="381"/>
      <c r="AL4747" s="381"/>
      <c r="AM4747" s="381"/>
    </row>
    <row r="4748" spans="1:39" x14ac:dyDescent="0.35">
      <c r="A4748" s="379"/>
      <c r="B4748" s="379"/>
      <c r="C4748" s="379"/>
      <c r="D4748" s="379"/>
      <c r="E4748" s="379"/>
      <c r="F4748" s="379"/>
      <c r="G4748" s="379"/>
      <c r="H4748" s="379"/>
      <c r="I4748" s="379"/>
      <c r="J4748" s="379"/>
      <c r="K4748" s="379"/>
      <c r="L4748" s="379"/>
      <c r="M4748" s="379"/>
      <c r="N4748" s="379"/>
      <c r="O4748" s="379"/>
      <c r="P4748" s="379"/>
      <c r="Q4748" s="379"/>
      <c r="R4748" s="379"/>
      <c r="S4748" s="379"/>
      <c r="T4748" s="379"/>
      <c r="U4748" s="379"/>
      <c r="V4748" s="379"/>
      <c r="W4748" s="379"/>
      <c r="X4748" s="379"/>
      <c r="Y4748" s="379"/>
      <c r="Z4748" s="379"/>
      <c r="AA4748" s="380"/>
      <c r="AB4748" s="379"/>
      <c r="AC4748" s="379"/>
      <c r="AD4748" s="379"/>
      <c r="AE4748" s="381"/>
      <c r="AF4748" s="105"/>
      <c r="AG4748" s="381"/>
      <c r="AH4748" s="381"/>
      <c r="AI4748" s="381"/>
      <c r="AJ4748" s="381"/>
      <c r="AK4748" s="381"/>
      <c r="AL4748" s="381"/>
      <c r="AM4748" s="381"/>
    </row>
    <row r="4749" spans="1:39" x14ac:dyDescent="0.35">
      <c r="A4749" s="379"/>
      <c r="B4749" s="379"/>
      <c r="C4749" s="379"/>
      <c r="D4749" s="379"/>
      <c r="E4749" s="379"/>
      <c r="F4749" s="379"/>
      <c r="G4749" s="379"/>
      <c r="H4749" s="379"/>
      <c r="I4749" s="379"/>
      <c r="J4749" s="379"/>
      <c r="K4749" s="379"/>
      <c r="L4749" s="379"/>
      <c r="M4749" s="379"/>
      <c r="N4749" s="379"/>
      <c r="O4749" s="379"/>
      <c r="P4749" s="379"/>
      <c r="Q4749" s="379"/>
      <c r="R4749" s="379"/>
      <c r="S4749" s="379"/>
      <c r="T4749" s="379"/>
      <c r="U4749" s="379"/>
      <c r="V4749" s="379"/>
      <c r="W4749" s="379"/>
      <c r="X4749" s="379"/>
      <c r="Y4749" s="379"/>
      <c r="Z4749" s="379"/>
      <c r="AA4749" s="380"/>
      <c r="AB4749" s="379"/>
      <c r="AC4749" s="379"/>
      <c r="AD4749" s="379"/>
      <c r="AE4749" s="381"/>
      <c r="AF4749" s="105"/>
      <c r="AG4749" s="381"/>
      <c r="AH4749" s="381"/>
      <c r="AI4749" s="381"/>
      <c r="AJ4749" s="381"/>
      <c r="AK4749" s="381"/>
      <c r="AL4749" s="381"/>
      <c r="AM4749" s="381"/>
    </row>
    <row r="4750" spans="1:39" x14ac:dyDescent="0.35">
      <c r="A4750" s="379"/>
      <c r="B4750" s="379"/>
      <c r="C4750" s="379"/>
      <c r="D4750" s="379"/>
      <c r="E4750" s="379"/>
      <c r="F4750" s="379"/>
      <c r="G4750" s="379"/>
      <c r="H4750" s="379"/>
      <c r="I4750" s="379"/>
      <c r="J4750" s="379"/>
      <c r="K4750" s="379"/>
      <c r="L4750" s="379"/>
      <c r="M4750" s="379"/>
      <c r="N4750" s="379"/>
      <c r="O4750" s="379"/>
      <c r="P4750" s="379"/>
      <c r="Q4750" s="379"/>
      <c r="R4750" s="379"/>
      <c r="S4750" s="379"/>
      <c r="T4750" s="379"/>
      <c r="U4750" s="379"/>
      <c r="V4750" s="379"/>
      <c r="W4750" s="379"/>
      <c r="X4750" s="379"/>
      <c r="Y4750" s="379"/>
      <c r="Z4750" s="379"/>
      <c r="AA4750" s="380"/>
      <c r="AB4750" s="379"/>
      <c r="AC4750" s="379"/>
      <c r="AD4750" s="379"/>
      <c r="AE4750" s="381"/>
      <c r="AF4750" s="105"/>
      <c r="AG4750" s="381"/>
      <c r="AH4750" s="381"/>
      <c r="AI4750" s="381"/>
      <c r="AJ4750" s="381"/>
      <c r="AK4750" s="381"/>
      <c r="AL4750" s="381"/>
      <c r="AM4750" s="381"/>
    </row>
    <row r="4751" spans="1:39" x14ac:dyDescent="0.35">
      <c r="A4751" s="379"/>
      <c r="B4751" s="379"/>
      <c r="C4751" s="379"/>
      <c r="D4751" s="379"/>
      <c r="E4751" s="379"/>
      <c r="F4751" s="379"/>
      <c r="G4751" s="379"/>
      <c r="H4751" s="379"/>
      <c r="I4751" s="379"/>
      <c r="J4751" s="379"/>
      <c r="K4751" s="379"/>
      <c r="L4751" s="379"/>
      <c r="M4751" s="379"/>
      <c r="N4751" s="379"/>
      <c r="O4751" s="379"/>
      <c r="P4751" s="379"/>
      <c r="Q4751" s="379"/>
      <c r="R4751" s="379"/>
      <c r="S4751" s="379"/>
      <c r="T4751" s="379"/>
      <c r="U4751" s="379"/>
      <c r="V4751" s="379"/>
      <c r="W4751" s="379"/>
      <c r="X4751" s="379"/>
      <c r="Y4751" s="379"/>
      <c r="Z4751" s="379"/>
      <c r="AA4751" s="380"/>
      <c r="AB4751" s="379"/>
      <c r="AC4751" s="379"/>
      <c r="AD4751" s="379"/>
      <c r="AE4751" s="381"/>
      <c r="AF4751" s="105"/>
      <c r="AG4751" s="381"/>
      <c r="AH4751" s="381"/>
      <c r="AI4751" s="381"/>
      <c r="AJ4751" s="381"/>
      <c r="AK4751" s="381"/>
      <c r="AL4751" s="381"/>
      <c r="AM4751" s="381"/>
    </row>
    <row r="4752" spans="1:39" x14ac:dyDescent="0.35">
      <c r="A4752" s="379"/>
      <c r="B4752" s="379"/>
      <c r="C4752" s="379"/>
      <c r="D4752" s="379"/>
      <c r="E4752" s="379"/>
      <c r="F4752" s="379"/>
      <c r="G4752" s="379"/>
      <c r="H4752" s="379"/>
      <c r="I4752" s="379"/>
      <c r="J4752" s="379"/>
      <c r="K4752" s="379"/>
      <c r="L4752" s="379"/>
      <c r="M4752" s="379"/>
      <c r="N4752" s="379"/>
      <c r="O4752" s="379"/>
      <c r="P4752" s="379"/>
      <c r="Q4752" s="379"/>
      <c r="R4752" s="379"/>
      <c r="S4752" s="379"/>
      <c r="T4752" s="379"/>
      <c r="U4752" s="379"/>
      <c r="V4752" s="379"/>
      <c r="W4752" s="379"/>
      <c r="X4752" s="379"/>
      <c r="Y4752" s="379"/>
      <c r="Z4752" s="379"/>
      <c r="AA4752" s="380"/>
      <c r="AB4752" s="379"/>
      <c r="AC4752" s="379"/>
      <c r="AD4752" s="379"/>
      <c r="AE4752" s="381"/>
      <c r="AF4752" s="105"/>
      <c r="AG4752" s="381"/>
      <c r="AH4752" s="381"/>
      <c r="AI4752" s="381"/>
      <c r="AJ4752" s="381"/>
      <c r="AK4752" s="381"/>
      <c r="AL4752" s="381"/>
      <c r="AM4752" s="381"/>
    </row>
    <row r="4753" spans="1:39" x14ac:dyDescent="0.35">
      <c r="A4753" s="379"/>
      <c r="B4753" s="379"/>
      <c r="C4753" s="379"/>
      <c r="D4753" s="379"/>
      <c r="E4753" s="379"/>
      <c r="F4753" s="379"/>
      <c r="G4753" s="379"/>
      <c r="H4753" s="379"/>
      <c r="I4753" s="379"/>
      <c r="J4753" s="379"/>
      <c r="K4753" s="379"/>
      <c r="L4753" s="379"/>
      <c r="M4753" s="379"/>
      <c r="N4753" s="379"/>
      <c r="O4753" s="379"/>
      <c r="P4753" s="379"/>
      <c r="Q4753" s="379"/>
      <c r="R4753" s="379"/>
      <c r="S4753" s="379"/>
      <c r="T4753" s="379"/>
      <c r="U4753" s="379"/>
      <c r="V4753" s="379"/>
      <c r="W4753" s="379"/>
      <c r="X4753" s="379"/>
      <c r="Y4753" s="379"/>
      <c r="Z4753" s="379"/>
      <c r="AA4753" s="380"/>
      <c r="AB4753" s="379"/>
      <c r="AC4753" s="379"/>
      <c r="AD4753" s="379"/>
      <c r="AE4753" s="381"/>
      <c r="AF4753" s="105"/>
      <c r="AG4753" s="381"/>
      <c r="AH4753" s="381"/>
      <c r="AI4753" s="381"/>
      <c r="AJ4753" s="381"/>
      <c r="AK4753" s="381"/>
      <c r="AL4753" s="381"/>
      <c r="AM4753" s="381"/>
    </row>
    <row r="4754" spans="1:39" x14ac:dyDescent="0.35">
      <c r="A4754" s="379"/>
      <c r="B4754" s="379"/>
      <c r="C4754" s="379"/>
      <c r="D4754" s="379"/>
      <c r="E4754" s="379"/>
      <c r="F4754" s="379"/>
      <c r="G4754" s="379"/>
      <c r="H4754" s="379"/>
      <c r="I4754" s="379"/>
      <c r="J4754" s="379"/>
      <c r="K4754" s="379"/>
      <c r="L4754" s="379"/>
      <c r="M4754" s="379"/>
      <c r="N4754" s="379"/>
      <c r="O4754" s="379"/>
      <c r="P4754" s="379"/>
      <c r="Q4754" s="379"/>
      <c r="R4754" s="379"/>
      <c r="S4754" s="379"/>
      <c r="T4754" s="379"/>
      <c r="U4754" s="379"/>
      <c r="V4754" s="379"/>
      <c r="W4754" s="379"/>
      <c r="X4754" s="379"/>
      <c r="Y4754" s="379"/>
      <c r="Z4754" s="379"/>
      <c r="AA4754" s="380"/>
      <c r="AB4754" s="379"/>
      <c r="AC4754" s="379"/>
      <c r="AD4754" s="379"/>
      <c r="AE4754" s="381"/>
      <c r="AF4754" s="105"/>
      <c r="AG4754" s="381"/>
      <c r="AH4754" s="381"/>
      <c r="AI4754" s="381"/>
      <c r="AJ4754" s="381"/>
      <c r="AK4754" s="381"/>
      <c r="AL4754" s="381"/>
      <c r="AM4754" s="381"/>
    </row>
    <row r="4755" spans="1:39" x14ac:dyDescent="0.35">
      <c r="A4755" s="379"/>
      <c r="B4755" s="379"/>
      <c r="C4755" s="379"/>
      <c r="D4755" s="379"/>
      <c r="E4755" s="379"/>
      <c r="F4755" s="379"/>
      <c r="G4755" s="379"/>
      <c r="H4755" s="379"/>
      <c r="I4755" s="379"/>
      <c r="J4755" s="379"/>
      <c r="K4755" s="379"/>
      <c r="L4755" s="379"/>
      <c r="M4755" s="379"/>
      <c r="N4755" s="379"/>
      <c r="O4755" s="379"/>
      <c r="P4755" s="379"/>
      <c r="Q4755" s="379"/>
      <c r="R4755" s="379"/>
      <c r="S4755" s="379"/>
      <c r="T4755" s="379"/>
      <c r="U4755" s="379"/>
      <c r="V4755" s="379"/>
      <c r="W4755" s="379"/>
      <c r="X4755" s="379"/>
      <c r="Y4755" s="379"/>
      <c r="Z4755" s="379"/>
      <c r="AA4755" s="380"/>
      <c r="AB4755" s="379"/>
      <c r="AC4755" s="379"/>
      <c r="AD4755" s="379"/>
      <c r="AE4755" s="381"/>
      <c r="AF4755" s="105"/>
      <c r="AG4755" s="381"/>
      <c r="AH4755" s="381"/>
      <c r="AI4755" s="381"/>
      <c r="AJ4755" s="381"/>
      <c r="AK4755" s="381"/>
      <c r="AL4755" s="381"/>
      <c r="AM4755" s="381"/>
    </row>
    <row r="4756" spans="1:39" x14ac:dyDescent="0.35">
      <c r="A4756" s="379"/>
      <c r="B4756" s="379"/>
      <c r="C4756" s="379"/>
      <c r="D4756" s="379"/>
      <c r="E4756" s="379"/>
      <c r="F4756" s="379"/>
      <c r="G4756" s="379"/>
      <c r="H4756" s="379"/>
      <c r="I4756" s="379"/>
      <c r="J4756" s="379"/>
      <c r="K4756" s="379"/>
      <c r="L4756" s="379"/>
      <c r="M4756" s="379"/>
      <c r="N4756" s="379"/>
      <c r="O4756" s="379"/>
      <c r="P4756" s="379"/>
      <c r="Q4756" s="379"/>
      <c r="R4756" s="379"/>
      <c r="S4756" s="379"/>
      <c r="T4756" s="379"/>
      <c r="U4756" s="379"/>
      <c r="V4756" s="379"/>
      <c r="W4756" s="379"/>
      <c r="X4756" s="379"/>
      <c r="Y4756" s="379"/>
      <c r="Z4756" s="379"/>
      <c r="AA4756" s="380"/>
      <c r="AB4756" s="379"/>
      <c r="AC4756" s="379"/>
      <c r="AD4756" s="379"/>
      <c r="AE4756" s="381"/>
      <c r="AF4756" s="105"/>
      <c r="AG4756" s="381"/>
      <c r="AH4756" s="381"/>
      <c r="AI4756" s="381"/>
      <c r="AJ4756" s="381"/>
      <c r="AK4756" s="381"/>
      <c r="AL4756" s="381"/>
      <c r="AM4756" s="381"/>
    </row>
    <row r="4757" spans="1:39" x14ac:dyDescent="0.35">
      <c r="A4757" s="379"/>
      <c r="B4757" s="379"/>
      <c r="C4757" s="379"/>
      <c r="D4757" s="379"/>
      <c r="E4757" s="379"/>
      <c r="F4757" s="379"/>
      <c r="G4757" s="379"/>
      <c r="H4757" s="379"/>
      <c r="I4757" s="379"/>
      <c r="J4757" s="379"/>
      <c r="K4757" s="379"/>
      <c r="L4757" s="379"/>
      <c r="M4757" s="379"/>
      <c r="N4757" s="379"/>
      <c r="O4757" s="379"/>
      <c r="P4757" s="379"/>
      <c r="Q4757" s="379"/>
      <c r="R4757" s="379"/>
      <c r="S4757" s="379"/>
      <c r="T4757" s="379"/>
      <c r="U4757" s="379"/>
      <c r="V4757" s="379"/>
      <c r="W4757" s="379"/>
      <c r="X4757" s="379"/>
      <c r="Y4757" s="379"/>
      <c r="Z4757" s="379"/>
      <c r="AA4757" s="380"/>
      <c r="AB4757" s="379"/>
      <c r="AC4757" s="379"/>
      <c r="AD4757" s="379"/>
      <c r="AE4757" s="381"/>
      <c r="AF4757" s="105"/>
      <c r="AG4757" s="381"/>
      <c r="AH4757" s="381"/>
      <c r="AI4757" s="381"/>
      <c r="AJ4757" s="381"/>
      <c r="AK4757" s="381"/>
      <c r="AL4757" s="381"/>
      <c r="AM4757" s="381"/>
    </row>
    <row r="4758" spans="1:39" x14ac:dyDescent="0.35">
      <c r="A4758" s="379"/>
      <c r="B4758" s="379"/>
      <c r="C4758" s="379"/>
      <c r="D4758" s="379"/>
      <c r="E4758" s="379"/>
      <c r="F4758" s="379"/>
      <c r="G4758" s="379"/>
      <c r="H4758" s="379"/>
      <c r="I4758" s="379"/>
      <c r="J4758" s="379"/>
      <c r="K4758" s="379"/>
      <c r="L4758" s="379"/>
      <c r="M4758" s="379"/>
      <c r="N4758" s="379"/>
      <c r="O4758" s="379"/>
      <c r="P4758" s="379"/>
      <c r="Q4758" s="379"/>
      <c r="R4758" s="379"/>
      <c r="S4758" s="379"/>
      <c r="T4758" s="379"/>
      <c r="U4758" s="379"/>
      <c r="V4758" s="379"/>
      <c r="W4758" s="379"/>
      <c r="X4758" s="379"/>
      <c r="Y4758" s="379"/>
      <c r="Z4758" s="379"/>
      <c r="AA4758" s="380"/>
      <c r="AB4758" s="379"/>
      <c r="AC4758" s="379"/>
      <c r="AD4758" s="379"/>
      <c r="AE4758" s="381"/>
      <c r="AF4758" s="105"/>
      <c r="AG4758" s="381"/>
      <c r="AH4758" s="381"/>
      <c r="AI4758" s="381"/>
      <c r="AJ4758" s="381"/>
      <c r="AK4758" s="381"/>
      <c r="AL4758" s="381"/>
      <c r="AM4758" s="381"/>
    </row>
    <row r="4759" spans="1:39" x14ac:dyDescent="0.35">
      <c r="A4759" s="379"/>
      <c r="B4759" s="379"/>
      <c r="C4759" s="379"/>
      <c r="D4759" s="379"/>
      <c r="E4759" s="379"/>
      <c r="F4759" s="379"/>
      <c r="G4759" s="379"/>
      <c r="H4759" s="379"/>
      <c r="I4759" s="379"/>
      <c r="J4759" s="379"/>
      <c r="K4759" s="379"/>
      <c r="L4759" s="379"/>
      <c r="M4759" s="379"/>
      <c r="N4759" s="379"/>
      <c r="O4759" s="379"/>
      <c r="P4759" s="379"/>
      <c r="Q4759" s="379"/>
      <c r="R4759" s="379"/>
      <c r="S4759" s="379"/>
      <c r="T4759" s="379"/>
      <c r="U4759" s="379"/>
      <c r="V4759" s="379"/>
      <c r="W4759" s="379"/>
      <c r="X4759" s="379"/>
      <c r="Y4759" s="379"/>
      <c r="Z4759" s="379"/>
      <c r="AA4759" s="380"/>
      <c r="AB4759" s="379"/>
      <c r="AC4759" s="379"/>
      <c r="AD4759" s="379"/>
      <c r="AE4759" s="381"/>
      <c r="AF4759" s="105"/>
      <c r="AG4759" s="381"/>
      <c r="AH4759" s="381"/>
      <c r="AI4759" s="381"/>
      <c r="AJ4759" s="381"/>
      <c r="AK4759" s="381"/>
      <c r="AL4759" s="381"/>
      <c r="AM4759" s="381"/>
    </row>
    <row r="4760" spans="1:39" x14ac:dyDescent="0.35">
      <c r="A4760" s="379"/>
      <c r="B4760" s="379"/>
      <c r="C4760" s="379"/>
      <c r="D4760" s="379"/>
      <c r="E4760" s="379"/>
      <c r="F4760" s="379"/>
      <c r="G4760" s="379"/>
      <c r="H4760" s="379"/>
      <c r="I4760" s="379"/>
      <c r="J4760" s="379"/>
      <c r="K4760" s="379"/>
      <c r="L4760" s="379"/>
      <c r="M4760" s="379"/>
      <c r="N4760" s="379"/>
      <c r="O4760" s="379"/>
      <c r="P4760" s="379"/>
      <c r="Q4760" s="379"/>
      <c r="R4760" s="379"/>
      <c r="S4760" s="379"/>
      <c r="T4760" s="379"/>
      <c r="U4760" s="379"/>
      <c r="V4760" s="379"/>
      <c r="W4760" s="379"/>
      <c r="X4760" s="379"/>
      <c r="Y4760" s="379"/>
      <c r="Z4760" s="379"/>
      <c r="AA4760" s="380"/>
      <c r="AB4760" s="379"/>
      <c r="AC4760" s="379"/>
      <c r="AD4760" s="379"/>
      <c r="AE4760" s="381"/>
      <c r="AF4760" s="105"/>
      <c r="AG4760" s="381"/>
      <c r="AH4760" s="381"/>
      <c r="AI4760" s="381"/>
      <c r="AJ4760" s="381"/>
      <c r="AK4760" s="381"/>
      <c r="AL4760" s="381"/>
      <c r="AM4760" s="381"/>
    </row>
    <row r="4761" spans="1:39" x14ac:dyDescent="0.35">
      <c r="A4761" s="379"/>
      <c r="B4761" s="379"/>
      <c r="C4761" s="379"/>
      <c r="D4761" s="379"/>
      <c r="E4761" s="379"/>
      <c r="F4761" s="379"/>
      <c r="G4761" s="379"/>
      <c r="H4761" s="379"/>
      <c r="I4761" s="379"/>
      <c r="J4761" s="379"/>
      <c r="K4761" s="379"/>
      <c r="L4761" s="379"/>
      <c r="M4761" s="379"/>
      <c r="N4761" s="379"/>
      <c r="O4761" s="379"/>
      <c r="P4761" s="379"/>
      <c r="Q4761" s="379"/>
      <c r="R4761" s="379"/>
      <c r="S4761" s="379"/>
      <c r="T4761" s="379"/>
      <c r="U4761" s="379"/>
      <c r="V4761" s="379"/>
      <c r="W4761" s="379"/>
      <c r="X4761" s="379"/>
      <c r="Y4761" s="379"/>
      <c r="Z4761" s="379"/>
      <c r="AA4761" s="380"/>
      <c r="AB4761" s="379"/>
      <c r="AC4761" s="379"/>
      <c r="AD4761" s="379"/>
      <c r="AE4761" s="381"/>
      <c r="AF4761" s="105"/>
      <c r="AG4761" s="381"/>
      <c r="AH4761" s="381"/>
      <c r="AI4761" s="381"/>
      <c r="AJ4761" s="381"/>
      <c r="AK4761" s="381"/>
      <c r="AL4761" s="381"/>
      <c r="AM4761" s="381"/>
    </row>
    <row r="4762" spans="1:39" x14ac:dyDescent="0.35">
      <c r="A4762" s="379"/>
      <c r="B4762" s="379"/>
      <c r="C4762" s="379"/>
      <c r="D4762" s="379"/>
      <c r="E4762" s="379"/>
      <c r="F4762" s="379"/>
      <c r="G4762" s="379"/>
      <c r="H4762" s="379"/>
      <c r="I4762" s="379"/>
      <c r="J4762" s="379"/>
      <c r="K4762" s="379"/>
      <c r="L4762" s="379"/>
      <c r="M4762" s="379"/>
      <c r="N4762" s="379"/>
      <c r="O4762" s="379"/>
      <c r="P4762" s="379"/>
      <c r="Q4762" s="379"/>
      <c r="R4762" s="379"/>
      <c r="S4762" s="379"/>
      <c r="T4762" s="379"/>
      <c r="U4762" s="379"/>
      <c r="V4762" s="379"/>
      <c r="W4762" s="379"/>
      <c r="X4762" s="379"/>
      <c r="Y4762" s="379"/>
      <c r="Z4762" s="379"/>
      <c r="AA4762" s="380"/>
      <c r="AB4762" s="379"/>
      <c r="AC4762" s="379"/>
      <c r="AD4762" s="379"/>
      <c r="AE4762" s="381"/>
      <c r="AF4762" s="105"/>
      <c r="AG4762" s="381"/>
      <c r="AH4762" s="381"/>
      <c r="AI4762" s="381"/>
      <c r="AJ4762" s="381"/>
      <c r="AK4762" s="381"/>
      <c r="AL4762" s="381"/>
      <c r="AM4762" s="381"/>
    </row>
    <row r="4763" spans="1:39" x14ac:dyDescent="0.35">
      <c r="A4763" s="379"/>
      <c r="B4763" s="379"/>
      <c r="C4763" s="379"/>
      <c r="D4763" s="379"/>
      <c r="E4763" s="379"/>
      <c r="F4763" s="379"/>
      <c r="G4763" s="379"/>
      <c r="H4763" s="379"/>
      <c r="I4763" s="379"/>
      <c r="J4763" s="379"/>
      <c r="K4763" s="379"/>
      <c r="L4763" s="379"/>
      <c r="M4763" s="379"/>
      <c r="N4763" s="379"/>
      <c r="O4763" s="379"/>
      <c r="P4763" s="379"/>
      <c r="Q4763" s="379"/>
      <c r="R4763" s="379"/>
      <c r="S4763" s="379"/>
      <c r="T4763" s="379"/>
      <c r="U4763" s="379"/>
      <c r="V4763" s="379"/>
      <c r="W4763" s="379"/>
      <c r="X4763" s="379"/>
      <c r="Y4763" s="379"/>
      <c r="Z4763" s="379"/>
      <c r="AA4763" s="380"/>
      <c r="AB4763" s="379"/>
      <c r="AC4763" s="379"/>
      <c r="AD4763" s="379"/>
      <c r="AE4763" s="381"/>
      <c r="AF4763" s="105"/>
      <c r="AG4763" s="381"/>
      <c r="AH4763" s="381"/>
      <c r="AI4763" s="381"/>
      <c r="AJ4763" s="381"/>
      <c r="AK4763" s="381"/>
      <c r="AL4763" s="381"/>
      <c r="AM4763" s="381"/>
    </row>
    <row r="4764" spans="1:39" x14ac:dyDescent="0.35">
      <c r="A4764" s="379"/>
      <c r="B4764" s="379"/>
      <c r="C4764" s="379"/>
      <c r="D4764" s="379"/>
      <c r="E4764" s="379"/>
      <c r="F4764" s="379"/>
      <c r="G4764" s="379"/>
      <c r="H4764" s="379"/>
      <c r="I4764" s="379"/>
      <c r="J4764" s="379"/>
      <c r="K4764" s="379"/>
      <c r="L4764" s="379"/>
      <c r="M4764" s="379"/>
      <c r="N4764" s="379"/>
      <c r="O4764" s="379"/>
      <c r="P4764" s="379"/>
      <c r="Q4764" s="379"/>
      <c r="R4764" s="379"/>
      <c r="S4764" s="379"/>
      <c r="T4764" s="379"/>
      <c r="U4764" s="379"/>
      <c r="V4764" s="379"/>
      <c r="W4764" s="379"/>
      <c r="X4764" s="379"/>
      <c r="Y4764" s="379"/>
      <c r="Z4764" s="379"/>
      <c r="AA4764" s="380"/>
      <c r="AB4764" s="379"/>
      <c r="AC4764" s="379"/>
      <c r="AD4764" s="379"/>
      <c r="AE4764" s="381"/>
      <c r="AF4764" s="105"/>
      <c r="AG4764" s="381"/>
      <c r="AH4764" s="381"/>
      <c r="AI4764" s="381"/>
      <c r="AJ4764" s="381"/>
      <c r="AK4764" s="381"/>
      <c r="AL4764" s="381"/>
      <c r="AM4764" s="381"/>
    </row>
    <row r="4765" spans="1:39" x14ac:dyDescent="0.35">
      <c r="A4765" s="379"/>
      <c r="B4765" s="379"/>
      <c r="C4765" s="379"/>
      <c r="D4765" s="379"/>
      <c r="E4765" s="379"/>
      <c r="F4765" s="379"/>
      <c r="G4765" s="379"/>
      <c r="H4765" s="379"/>
      <c r="I4765" s="379"/>
      <c r="J4765" s="379"/>
      <c r="K4765" s="379"/>
      <c r="L4765" s="379"/>
      <c r="M4765" s="379"/>
      <c r="N4765" s="379"/>
      <c r="O4765" s="379"/>
      <c r="P4765" s="379"/>
      <c r="Q4765" s="379"/>
      <c r="R4765" s="379"/>
      <c r="S4765" s="379"/>
      <c r="T4765" s="379"/>
      <c r="U4765" s="379"/>
      <c r="V4765" s="379"/>
      <c r="W4765" s="379"/>
      <c r="X4765" s="379"/>
      <c r="Y4765" s="379"/>
      <c r="Z4765" s="379"/>
      <c r="AA4765" s="380"/>
      <c r="AB4765" s="379"/>
      <c r="AC4765" s="379"/>
      <c r="AD4765" s="379"/>
      <c r="AE4765" s="381"/>
      <c r="AF4765" s="105"/>
      <c r="AG4765" s="381"/>
      <c r="AH4765" s="381"/>
      <c r="AI4765" s="381"/>
      <c r="AJ4765" s="381"/>
      <c r="AK4765" s="381"/>
      <c r="AL4765" s="381"/>
      <c r="AM4765" s="381"/>
    </row>
    <row r="4766" spans="1:39" x14ac:dyDescent="0.35">
      <c r="A4766" s="379"/>
      <c r="B4766" s="379"/>
      <c r="C4766" s="379"/>
      <c r="D4766" s="379"/>
      <c r="E4766" s="379"/>
      <c r="F4766" s="379"/>
      <c r="G4766" s="379"/>
      <c r="H4766" s="379"/>
      <c r="I4766" s="379"/>
      <c r="J4766" s="379"/>
      <c r="K4766" s="379"/>
      <c r="L4766" s="379"/>
      <c r="M4766" s="379"/>
      <c r="N4766" s="379"/>
      <c r="O4766" s="379"/>
      <c r="P4766" s="379"/>
      <c r="Q4766" s="379"/>
      <c r="R4766" s="379"/>
      <c r="S4766" s="379"/>
      <c r="T4766" s="379"/>
      <c r="U4766" s="379"/>
      <c r="V4766" s="379"/>
      <c r="W4766" s="379"/>
      <c r="X4766" s="379"/>
      <c r="Y4766" s="379"/>
      <c r="Z4766" s="379"/>
      <c r="AA4766" s="380"/>
      <c r="AB4766" s="379"/>
      <c r="AC4766" s="379"/>
      <c r="AD4766" s="379"/>
      <c r="AE4766" s="381"/>
      <c r="AF4766" s="105"/>
      <c r="AG4766" s="381"/>
      <c r="AH4766" s="381"/>
      <c r="AI4766" s="381"/>
      <c r="AJ4766" s="381"/>
      <c r="AK4766" s="381"/>
      <c r="AL4766" s="381"/>
      <c r="AM4766" s="381"/>
    </row>
    <row r="4767" spans="1:39" x14ac:dyDescent="0.35">
      <c r="A4767" s="379"/>
      <c r="B4767" s="379"/>
      <c r="C4767" s="379"/>
      <c r="D4767" s="379"/>
      <c r="E4767" s="379"/>
      <c r="F4767" s="379"/>
      <c r="G4767" s="379"/>
      <c r="H4767" s="379"/>
      <c r="I4767" s="379"/>
      <c r="J4767" s="379"/>
      <c r="K4767" s="379"/>
      <c r="L4767" s="379"/>
      <c r="M4767" s="379"/>
      <c r="N4767" s="379"/>
      <c r="O4767" s="379"/>
      <c r="P4767" s="379"/>
      <c r="Q4767" s="379"/>
      <c r="R4767" s="379"/>
      <c r="S4767" s="379"/>
      <c r="T4767" s="379"/>
      <c r="U4767" s="379"/>
      <c r="V4767" s="379"/>
      <c r="W4767" s="379"/>
      <c r="X4767" s="379"/>
      <c r="Y4767" s="379"/>
      <c r="Z4767" s="379"/>
      <c r="AA4767" s="380"/>
      <c r="AB4767" s="379"/>
      <c r="AC4767" s="379"/>
      <c r="AD4767" s="379"/>
      <c r="AE4767" s="381"/>
      <c r="AF4767" s="105"/>
      <c r="AG4767" s="381"/>
      <c r="AH4767" s="381"/>
      <c r="AI4767" s="381"/>
      <c r="AJ4767" s="381"/>
      <c r="AK4767" s="381"/>
      <c r="AL4767" s="381"/>
      <c r="AM4767" s="381"/>
    </row>
    <row r="4768" spans="1:39" x14ac:dyDescent="0.35">
      <c r="A4768" s="379"/>
      <c r="B4768" s="379"/>
      <c r="C4768" s="379"/>
      <c r="D4768" s="379"/>
      <c r="E4768" s="379"/>
      <c r="F4768" s="379"/>
      <c r="G4768" s="379"/>
      <c r="H4768" s="379"/>
      <c r="I4768" s="379"/>
      <c r="J4768" s="379"/>
      <c r="K4768" s="379"/>
      <c r="L4768" s="379"/>
      <c r="M4768" s="379"/>
      <c r="N4768" s="379"/>
      <c r="O4768" s="379"/>
      <c r="P4768" s="379"/>
      <c r="Q4768" s="379"/>
      <c r="R4768" s="379"/>
      <c r="S4768" s="379"/>
      <c r="T4768" s="379"/>
      <c r="U4768" s="379"/>
      <c r="V4768" s="379"/>
      <c r="W4768" s="379"/>
      <c r="X4768" s="379"/>
      <c r="Y4768" s="379"/>
      <c r="Z4768" s="379"/>
      <c r="AA4768" s="380"/>
      <c r="AB4768" s="379"/>
      <c r="AC4768" s="379"/>
      <c r="AD4768" s="379"/>
      <c r="AE4768" s="381"/>
      <c r="AF4768" s="105"/>
      <c r="AG4768" s="381"/>
      <c r="AH4768" s="381"/>
      <c r="AI4768" s="381"/>
      <c r="AJ4768" s="381"/>
      <c r="AK4768" s="381"/>
      <c r="AL4768" s="381"/>
      <c r="AM4768" s="381"/>
    </row>
    <row r="4769" spans="1:39" x14ac:dyDescent="0.35">
      <c r="A4769" s="379"/>
      <c r="B4769" s="379"/>
      <c r="C4769" s="379"/>
      <c r="D4769" s="379"/>
      <c r="E4769" s="379"/>
      <c r="F4769" s="379"/>
      <c r="G4769" s="379"/>
      <c r="H4769" s="379"/>
      <c r="I4769" s="379"/>
      <c r="J4769" s="379"/>
      <c r="K4769" s="379"/>
      <c r="L4769" s="379"/>
      <c r="M4769" s="379"/>
      <c r="N4769" s="379"/>
      <c r="O4769" s="379"/>
      <c r="P4769" s="379"/>
      <c r="Q4769" s="379"/>
      <c r="R4769" s="379"/>
      <c r="S4769" s="379"/>
      <c r="T4769" s="379"/>
      <c r="U4769" s="379"/>
      <c r="V4769" s="379"/>
      <c r="W4769" s="379"/>
      <c r="X4769" s="379"/>
      <c r="Y4769" s="379"/>
      <c r="Z4769" s="379"/>
      <c r="AA4769" s="380"/>
      <c r="AB4769" s="379"/>
      <c r="AC4769" s="379"/>
      <c r="AD4769" s="379"/>
      <c r="AE4769" s="381"/>
      <c r="AF4769" s="105"/>
      <c r="AG4769" s="381"/>
      <c r="AH4769" s="381"/>
      <c r="AI4769" s="381"/>
      <c r="AJ4769" s="381"/>
      <c r="AK4769" s="381"/>
      <c r="AL4769" s="381"/>
      <c r="AM4769" s="381"/>
    </row>
    <row r="4770" spans="1:39" x14ac:dyDescent="0.35">
      <c r="A4770" s="379"/>
      <c r="B4770" s="379"/>
      <c r="C4770" s="379"/>
      <c r="D4770" s="379"/>
      <c r="E4770" s="379"/>
      <c r="F4770" s="379"/>
      <c r="G4770" s="379"/>
      <c r="H4770" s="379"/>
      <c r="I4770" s="379"/>
      <c r="J4770" s="379"/>
      <c r="K4770" s="379"/>
      <c r="L4770" s="379"/>
      <c r="M4770" s="379"/>
      <c r="N4770" s="379"/>
      <c r="O4770" s="379"/>
      <c r="P4770" s="379"/>
      <c r="Q4770" s="379"/>
      <c r="R4770" s="379"/>
      <c r="S4770" s="379"/>
      <c r="T4770" s="379"/>
      <c r="U4770" s="379"/>
      <c r="V4770" s="379"/>
      <c r="W4770" s="379"/>
      <c r="X4770" s="379"/>
      <c r="Y4770" s="379"/>
      <c r="Z4770" s="379"/>
      <c r="AA4770" s="380"/>
      <c r="AB4770" s="379"/>
      <c r="AC4770" s="379"/>
      <c r="AD4770" s="379"/>
      <c r="AE4770" s="381"/>
      <c r="AF4770" s="105"/>
      <c r="AG4770" s="381"/>
      <c r="AH4770" s="381"/>
      <c r="AI4770" s="381"/>
      <c r="AJ4770" s="381"/>
      <c r="AK4770" s="381"/>
      <c r="AL4770" s="381"/>
      <c r="AM4770" s="381"/>
    </row>
    <row r="4771" spans="1:39" x14ac:dyDescent="0.35">
      <c r="A4771" s="379"/>
      <c r="B4771" s="379"/>
      <c r="C4771" s="379"/>
      <c r="D4771" s="379"/>
      <c r="E4771" s="379"/>
      <c r="F4771" s="379"/>
      <c r="G4771" s="379"/>
      <c r="H4771" s="379"/>
      <c r="I4771" s="379"/>
      <c r="J4771" s="379"/>
      <c r="K4771" s="379"/>
      <c r="L4771" s="379"/>
      <c r="M4771" s="379"/>
      <c r="N4771" s="379"/>
      <c r="O4771" s="379"/>
      <c r="P4771" s="379"/>
      <c r="Q4771" s="379"/>
      <c r="R4771" s="379"/>
      <c r="S4771" s="379"/>
      <c r="T4771" s="379"/>
      <c r="U4771" s="379"/>
      <c r="V4771" s="379"/>
      <c r="W4771" s="379"/>
      <c r="X4771" s="379"/>
      <c r="Y4771" s="379"/>
      <c r="Z4771" s="379"/>
      <c r="AA4771" s="380"/>
      <c r="AB4771" s="379"/>
      <c r="AC4771" s="379"/>
      <c r="AD4771" s="379"/>
      <c r="AE4771" s="381"/>
      <c r="AF4771" s="105"/>
      <c r="AG4771" s="381"/>
      <c r="AH4771" s="381"/>
      <c r="AI4771" s="381"/>
      <c r="AJ4771" s="381"/>
      <c r="AK4771" s="381"/>
      <c r="AL4771" s="381"/>
      <c r="AM4771" s="381"/>
    </row>
    <row r="4772" spans="1:39" x14ac:dyDescent="0.35">
      <c r="A4772" s="379"/>
      <c r="B4772" s="379"/>
      <c r="C4772" s="379"/>
      <c r="D4772" s="379"/>
      <c r="E4772" s="379"/>
      <c r="F4772" s="379"/>
      <c r="G4772" s="379"/>
      <c r="H4772" s="379"/>
      <c r="I4772" s="379"/>
      <c r="J4772" s="379"/>
      <c r="K4772" s="379"/>
      <c r="L4772" s="379"/>
      <c r="M4772" s="379"/>
      <c r="N4772" s="379"/>
      <c r="O4772" s="379"/>
      <c r="P4772" s="379"/>
      <c r="Q4772" s="379"/>
      <c r="R4772" s="379"/>
      <c r="S4772" s="379"/>
      <c r="T4772" s="379"/>
      <c r="U4772" s="379"/>
      <c r="V4772" s="379"/>
      <c r="W4772" s="379"/>
      <c r="X4772" s="379"/>
      <c r="Y4772" s="379"/>
      <c r="Z4772" s="379"/>
      <c r="AA4772" s="380"/>
      <c r="AB4772" s="379"/>
      <c r="AC4772" s="379"/>
      <c r="AD4772" s="379"/>
      <c r="AE4772" s="381"/>
      <c r="AF4772" s="105"/>
      <c r="AG4772" s="381"/>
      <c r="AH4772" s="381"/>
      <c r="AI4772" s="381"/>
      <c r="AJ4772" s="381"/>
      <c r="AK4772" s="381"/>
      <c r="AL4772" s="381"/>
      <c r="AM4772" s="381"/>
    </row>
    <row r="4773" spans="1:39" x14ac:dyDescent="0.35">
      <c r="A4773" s="379"/>
      <c r="B4773" s="379"/>
      <c r="C4773" s="379"/>
      <c r="D4773" s="379"/>
      <c r="E4773" s="379"/>
      <c r="F4773" s="379"/>
      <c r="G4773" s="379"/>
      <c r="H4773" s="379"/>
      <c r="I4773" s="379"/>
      <c r="J4773" s="379"/>
      <c r="K4773" s="379"/>
      <c r="L4773" s="379"/>
      <c r="M4773" s="379"/>
      <c r="N4773" s="379"/>
      <c r="O4773" s="379"/>
      <c r="P4773" s="379"/>
      <c r="Q4773" s="379"/>
      <c r="R4773" s="379"/>
      <c r="S4773" s="379"/>
      <c r="T4773" s="379"/>
      <c r="U4773" s="379"/>
      <c r="V4773" s="379"/>
      <c r="W4773" s="379"/>
      <c r="X4773" s="379"/>
      <c r="Y4773" s="379"/>
      <c r="Z4773" s="379"/>
      <c r="AA4773" s="380"/>
      <c r="AB4773" s="379"/>
      <c r="AC4773" s="379"/>
      <c r="AD4773" s="379"/>
      <c r="AE4773" s="381"/>
      <c r="AF4773" s="105"/>
      <c r="AG4773" s="381"/>
      <c r="AH4773" s="381"/>
      <c r="AI4773" s="381"/>
      <c r="AJ4773" s="381"/>
      <c r="AK4773" s="381"/>
      <c r="AL4773" s="381"/>
      <c r="AM4773" s="381"/>
    </row>
    <row r="4774" spans="1:39" x14ac:dyDescent="0.35">
      <c r="A4774" s="379"/>
      <c r="B4774" s="379"/>
      <c r="C4774" s="379"/>
      <c r="D4774" s="379"/>
      <c r="E4774" s="379"/>
      <c r="F4774" s="379"/>
      <c r="G4774" s="379"/>
      <c r="H4774" s="379"/>
      <c r="I4774" s="379"/>
      <c r="J4774" s="379"/>
      <c r="K4774" s="379"/>
      <c r="L4774" s="379"/>
      <c r="M4774" s="379"/>
      <c r="N4774" s="379"/>
      <c r="O4774" s="379"/>
      <c r="P4774" s="379"/>
      <c r="Q4774" s="379"/>
      <c r="R4774" s="379"/>
      <c r="S4774" s="379"/>
      <c r="T4774" s="379"/>
      <c r="U4774" s="379"/>
      <c r="V4774" s="379"/>
      <c r="W4774" s="379"/>
      <c r="X4774" s="379"/>
      <c r="Y4774" s="379"/>
      <c r="Z4774" s="379"/>
      <c r="AA4774" s="380"/>
      <c r="AB4774" s="379"/>
      <c r="AC4774" s="379"/>
      <c r="AD4774" s="379"/>
      <c r="AE4774" s="381"/>
      <c r="AF4774" s="105"/>
      <c r="AG4774" s="381"/>
      <c r="AH4774" s="381"/>
      <c r="AI4774" s="381"/>
      <c r="AJ4774" s="381"/>
      <c r="AK4774" s="381"/>
      <c r="AL4774" s="381"/>
      <c r="AM4774" s="381"/>
    </row>
    <row r="4775" spans="1:39" x14ac:dyDescent="0.35">
      <c r="A4775" s="379"/>
      <c r="B4775" s="379"/>
      <c r="C4775" s="379"/>
      <c r="D4775" s="379"/>
      <c r="E4775" s="379"/>
      <c r="F4775" s="379"/>
      <c r="G4775" s="379"/>
      <c r="H4775" s="379"/>
      <c r="I4775" s="379"/>
      <c r="J4775" s="379"/>
      <c r="K4775" s="379"/>
      <c r="L4775" s="379"/>
      <c r="M4775" s="379"/>
      <c r="N4775" s="379"/>
      <c r="O4775" s="379"/>
      <c r="P4775" s="379"/>
      <c r="Q4775" s="379"/>
      <c r="R4775" s="379"/>
      <c r="S4775" s="379"/>
      <c r="T4775" s="379"/>
      <c r="U4775" s="379"/>
      <c r="V4775" s="379"/>
      <c r="W4775" s="379"/>
      <c r="X4775" s="379"/>
      <c r="Y4775" s="379"/>
      <c r="Z4775" s="379"/>
      <c r="AA4775" s="380"/>
      <c r="AB4775" s="379"/>
      <c r="AC4775" s="379"/>
      <c r="AD4775" s="379"/>
      <c r="AE4775" s="381"/>
      <c r="AF4775" s="105"/>
      <c r="AG4775" s="381"/>
      <c r="AH4775" s="381"/>
      <c r="AI4775" s="381"/>
      <c r="AJ4775" s="381"/>
      <c r="AK4775" s="381"/>
      <c r="AL4775" s="381"/>
      <c r="AM4775" s="381"/>
    </row>
    <row r="4776" spans="1:39" x14ac:dyDescent="0.35">
      <c r="A4776" s="379"/>
      <c r="B4776" s="379"/>
      <c r="C4776" s="379"/>
      <c r="D4776" s="379"/>
      <c r="E4776" s="379"/>
      <c r="F4776" s="379"/>
      <c r="G4776" s="379"/>
      <c r="H4776" s="379"/>
      <c r="I4776" s="379"/>
      <c r="J4776" s="379"/>
      <c r="K4776" s="379"/>
      <c r="L4776" s="379"/>
      <c r="M4776" s="379"/>
      <c r="N4776" s="379"/>
      <c r="O4776" s="379"/>
      <c r="P4776" s="379"/>
      <c r="Q4776" s="379"/>
      <c r="R4776" s="379"/>
      <c r="S4776" s="379"/>
      <c r="T4776" s="379"/>
      <c r="U4776" s="379"/>
      <c r="V4776" s="379"/>
      <c r="W4776" s="379"/>
      <c r="X4776" s="379"/>
      <c r="Y4776" s="379"/>
      <c r="Z4776" s="379"/>
      <c r="AA4776" s="380"/>
      <c r="AB4776" s="379"/>
      <c r="AC4776" s="379"/>
      <c r="AD4776" s="379"/>
      <c r="AE4776" s="381"/>
      <c r="AF4776" s="105"/>
      <c r="AG4776" s="381"/>
      <c r="AH4776" s="381"/>
      <c r="AI4776" s="381"/>
      <c r="AJ4776" s="381"/>
      <c r="AK4776" s="381"/>
      <c r="AL4776" s="381"/>
      <c r="AM4776" s="381"/>
    </row>
    <row r="4777" spans="1:39" x14ac:dyDescent="0.35">
      <c r="A4777" s="379"/>
      <c r="B4777" s="379"/>
      <c r="C4777" s="379"/>
      <c r="D4777" s="379"/>
      <c r="E4777" s="379"/>
      <c r="F4777" s="379"/>
      <c r="G4777" s="379"/>
      <c r="H4777" s="379"/>
      <c r="I4777" s="379"/>
      <c r="J4777" s="379"/>
      <c r="K4777" s="379"/>
      <c r="L4777" s="379"/>
      <c r="M4777" s="379"/>
      <c r="N4777" s="379"/>
      <c r="O4777" s="379"/>
      <c r="P4777" s="379"/>
      <c r="Q4777" s="379"/>
      <c r="R4777" s="379"/>
      <c r="S4777" s="379"/>
      <c r="T4777" s="379"/>
      <c r="U4777" s="379"/>
      <c r="V4777" s="379"/>
      <c r="W4777" s="379"/>
      <c r="X4777" s="379"/>
      <c r="Y4777" s="379"/>
      <c r="Z4777" s="379"/>
      <c r="AA4777" s="380"/>
      <c r="AB4777" s="379"/>
      <c r="AC4777" s="379"/>
      <c r="AD4777" s="379"/>
      <c r="AE4777" s="381"/>
      <c r="AF4777" s="105"/>
      <c r="AG4777" s="381"/>
      <c r="AH4777" s="381"/>
      <c r="AI4777" s="381"/>
      <c r="AJ4777" s="381"/>
      <c r="AK4777" s="381"/>
      <c r="AL4777" s="381"/>
      <c r="AM4777" s="381"/>
    </row>
    <row r="4778" spans="1:39" x14ac:dyDescent="0.35">
      <c r="A4778" s="379"/>
      <c r="B4778" s="379"/>
      <c r="C4778" s="379"/>
      <c r="D4778" s="379"/>
      <c r="E4778" s="379"/>
      <c r="F4778" s="379"/>
      <c r="G4778" s="379"/>
      <c r="H4778" s="379"/>
      <c r="I4778" s="379"/>
      <c r="J4778" s="379"/>
      <c r="K4778" s="379"/>
      <c r="L4778" s="379"/>
      <c r="M4778" s="379"/>
      <c r="N4778" s="379"/>
      <c r="O4778" s="379"/>
      <c r="P4778" s="379"/>
      <c r="Q4778" s="379"/>
      <c r="R4778" s="379"/>
      <c r="S4778" s="379"/>
      <c r="T4778" s="379"/>
      <c r="U4778" s="379"/>
      <c r="V4778" s="379"/>
      <c r="W4778" s="379"/>
      <c r="X4778" s="379"/>
      <c r="Y4778" s="379"/>
      <c r="Z4778" s="379"/>
      <c r="AA4778" s="380"/>
      <c r="AB4778" s="379"/>
      <c r="AC4778" s="379"/>
      <c r="AD4778" s="379"/>
      <c r="AE4778" s="381"/>
      <c r="AF4778" s="105"/>
      <c r="AG4778" s="381"/>
      <c r="AH4778" s="381"/>
      <c r="AI4778" s="381"/>
      <c r="AJ4778" s="381"/>
      <c r="AK4778" s="381"/>
      <c r="AL4778" s="381"/>
      <c r="AM4778" s="381"/>
    </row>
    <row r="4779" spans="1:39" x14ac:dyDescent="0.35">
      <c r="A4779" s="379"/>
      <c r="B4779" s="379"/>
      <c r="C4779" s="379"/>
      <c r="D4779" s="379"/>
      <c r="E4779" s="379"/>
      <c r="F4779" s="379"/>
      <c r="G4779" s="379"/>
      <c r="H4779" s="379"/>
      <c r="I4779" s="379"/>
      <c r="J4779" s="379"/>
      <c r="K4779" s="379"/>
      <c r="L4779" s="379"/>
      <c r="M4779" s="379"/>
      <c r="N4779" s="379"/>
      <c r="O4779" s="379"/>
      <c r="P4779" s="379"/>
      <c r="Q4779" s="379"/>
      <c r="R4779" s="379"/>
      <c r="S4779" s="379"/>
      <c r="T4779" s="379"/>
      <c r="U4779" s="379"/>
      <c r="V4779" s="379"/>
      <c r="W4779" s="379"/>
      <c r="X4779" s="379"/>
      <c r="Y4779" s="379"/>
      <c r="Z4779" s="379"/>
      <c r="AA4779" s="380"/>
      <c r="AB4779" s="379"/>
      <c r="AC4779" s="379"/>
      <c r="AD4779" s="379"/>
      <c r="AE4779" s="381"/>
      <c r="AF4779" s="105"/>
      <c r="AG4779" s="381"/>
      <c r="AH4779" s="381"/>
      <c r="AI4779" s="381"/>
      <c r="AJ4779" s="381"/>
      <c r="AK4779" s="381"/>
      <c r="AL4779" s="381"/>
      <c r="AM4779" s="381"/>
    </row>
    <row r="4780" spans="1:39" x14ac:dyDescent="0.35">
      <c r="A4780" s="379"/>
      <c r="B4780" s="379"/>
      <c r="C4780" s="379"/>
      <c r="D4780" s="379"/>
      <c r="E4780" s="379"/>
      <c r="F4780" s="379"/>
      <c r="G4780" s="379"/>
      <c r="H4780" s="379"/>
      <c r="I4780" s="379"/>
      <c r="J4780" s="379"/>
      <c r="K4780" s="379"/>
      <c r="L4780" s="379"/>
      <c r="M4780" s="379"/>
      <c r="N4780" s="379"/>
      <c r="O4780" s="379"/>
      <c r="P4780" s="379"/>
      <c r="Q4780" s="379"/>
      <c r="R4780" s="379"/>
      <c r="S4780" s="379"/>
      <c r="T4780" s="379"/>
      <c r="U4780" s="379"/>
      <c r="V4780" s="379"/>
      <c r="W4780" s="379"/>
      <c r="X4780" s="379"/>
      <c r="Y4780" s="379"/>
      <c r="Z4780" s="379"/>
      <c r="AA4780" s="380"/>
      <c r="AB4780" s="379"/>
      <c r="AC4780" s="379"/>
      <c r="AD4780" s="379"/>
      <c r="AE4780" s="381"/>
      <c r="AF4780" s="105"/>
      <c r="AG4780" s="381"/>
      <c r="AH4780" s="381"/>
      <c r="AI4780" s="381"/>
      <c r="AJ4780" s="381"/>
      <c r="AK4780" s="381"/>
      <c r="AL4780" s="381"/>
      <c r="AM4780" s="381"/>
    </row>
    <row r="4781" spans="1:39" x14ac:dyDescent="0.35">
      <c r="A4781" s="379"/>
      <c r="B4781" s="379"/>
      <c r="C4781" s="379"/>
      <c r="D4781" s="379"/>
      <c r="E4781" s="379"/>
      <c r="F4781" s="379"/>
      <c r="G4781" s="379"/>
      <c r="H4781" s="379"/>
      <c r="I4781" s="379"/>
      <c r="J4781" s="379"/>
      <c r="K4781" s="379"/>
      <c r="L4781" s="379"/>
      <c r="M4781" s="379"/>
      <c r="N4781" s="379"/>
      <c r="O4781" s="379"/>
      <c r="P4781" s="379"/>
      <c r="Q4781" s="379"/>
      <c r="R4781" s="379"/>
      <c r="S4781" s="379"/>
      <c r="T4781" s="379"/>
      <c r="U4781" s="379"/>
      <c r="V4781" s="379"/>
      <c r="W4781" s="379"/>
      <c r="X4781" s="379"/>
      <c r="Y4781" s="379"/>
      <c r="Z4781" s="379"/>
      <c r="AA4781" s="380"/>
      <c r="AB4781" s="379"/>
      <c r="AC4781" s="379"/>
      <c r="AD4781" s="379"/>
      <c r="AE4781" s="381"/>
      <c r="AF4781" s="105"/>
      <c r="AG4781" s="381"/>
      <c r="AH4781" s="381"/>
      <c r="AI4781" s="381"/>
      <c r="AJ4781" s="381"/>
      <c r="AK4781" s="381"/>
      <c r="AL4781" s="381"/>
      <c r="AM4781" s="381"/>
    </row>
    <row r="4782" spans="1:39" x14ac:dyDescent="0.35">
      <c r="A4782" s="379"/>
      <c r="B4782" s="379"/>
      <c r="C4782" s="379"/>
      <c r="D4782" s="379"/>
      <c r="E4782" s="379"/>
      <c r="F4782" s="379"/>
      <c r="G4782" s="379"/>
      <c r="H4782" s="379"/>
      <c r="I4782" s="379"/>
      <c r="J4782" s="379"/>
      <c r="K4782" s="379"/>
      <c r="L4782" s="379"/>
      <c r="M4782" s="379"/>
      <c r="N4782" s="379"/>
      <c r="O4782" s="379"/>
      <c r="P4782" s="379"/>
      <c r="Q4782" s="379"/>
      <c r="R4782" s="379"/>
      <c r="S4782" s="379"/>
      <c r="T4782" s="379"/>
      <c r="U4782" s="379"/>
      <c r="V4782" s="379"/>
      <c r="W4782" s="379"/>
      <c r="X4782" s="379"/>
      <c r="Y4782" s="379"/>
      <c r="Z4782" s="379"/>
      <c r="AA4782" s="380"/>
      <c r="AB4782" s="379"/>
      <c r="AC4782" s="379"/>
      <c r="AD4782" s="379"/>
      <c r="AE4782" s="381"/>
      <c r="AF4782" s="105"/>
      <c r="AG4782" s="381"/>
      <c r="AH4782" s="381"/>
      <c r="AI4782" s="381"/>
      <c r="AJ4782" s="381"/>
      <c r="AK4782" s="381"/>
      <c r="AL4782" s="381"/>
      <c r="AM4782" s="381"/>
    </row>
    <row r="4783" spans="1:39" x14ac:dyDescent="0.35">
      <c r="A4783" s="379"/>
      <c r="B4783" s="379"/>
      <c r="C4783" s="379"/>
      <c r="D4783" s="379"/>
      <c r="E4783" s="379"/>
      <c r="F4783" s="379"/>
      <c r="G4783" s="379"/>
      <c r="H4783" s="379"/>
      <c r="I4783" s="379"/>
      <c r="J4783" s="379"/>
      <c r="K4783" s="379"/>
      <c r="L4783" s="379"/>
      <c r="M4783" s="379"/>
      <c r="N4783" s="379"/>
      <c r="O4783" s="379"/>
      <c r="P4783" s="379"/>
      <c r="Q4783" s="379"/>
      <c r="R4783" s="379"/>
      <c r="S4783" s="379"/>
      <c r="T4783" s="379"/>
      <c r="U4783" s="379"/>
      <c r="V4783" s="379"/>
      <c r="W4783" s="379"/>
      <c r="X4783" s="379"/>
      <c r="Y4783" s="379"/>
      <c r="Z4783" s="379"/>
      <c r="AA4783" s="380"/>
      <c r="AB4783" s="379"/>
      <c r="AC4783" s="379"/>
      <c r="AD4783" s="379"/>
      <c r="AE4783" s="381"/>
      <c r="AF4783" s="105"/>
      <c r="AG4783" s="381"/>
      <c r="AH4783" s="381"/>
      <c r="AI4783" s="381"/>
      <c r="AJ4783" s="381"/>
      <c r="AK4783" s="381"/>
      <c r="AL4783" s="381"/>
      <c r="AM4783" s="381"/>
    </row>
    <row r="4784" spans="1:39" x14ac:dyDescent="0.35">
      <c r="A4784" s="379"/>
      <c r="B4784" s="379"/>
      <c r="C4784" s="379"/>
      <c r="D4784" s="379"/>
      <c r="E4784" s="379"/>
      <c r="F4784" s="379"/>
      <c r="G4784" s="379"/>
      <c r="H4784" s="379"/>
      <c r="I4784" s="379"/>
      <c r="J4784" s="379"/>
      <c r="K4784" s="379"/>
      <c r="L4784" s="379"/>
      <c r="M4784" s="379"/>
      <c r="N4784" s="379"/>
      <c r="O4784" s="379"/>
      <c r="P4784" s="379"/>
      <c r="Q4784" s="379"/>
      <c r="R4784" s="379"/>
      <c r="S4784" s="379"/>
      <c r="T4784" s="379"/>
      <c r="U4784" s="379"/>
      <c r="V4784" s="379"/>
      <c r="W4784" s="379"/>
      <c r="X4784" s="379"/>
      <c r="Y4784" s="379"/>
      <c r="Z4784" s="379"/>
      <c r="AA4784" s="380"/>
      <c r="AB4784" s="379"/>
      <c r="AC4784" s="379"/>
      <c r="AD4784" s="379"/>
      <c r="AE4784" s="381"/>
      <c r="AF4784" s="105"/>
      <c r="AG4784" s="381"/>
      <c r="AH4784" s="381"/>
      <c r="AI4784" s="381"/>
      <c r="AJ4784" s="381"/>
      <c r="AK4784" s="381"/>
      <c r="AL4784" s="381"/>
      <c r="AM4784" s="381"/>
    </row>
    <row r="4785" spans="1:39" x14ac:dyDescent="0.35">
      <c r="A4785" s="379"/>
      <c r="B4785" s="379"/>
      <c r="C4785" s="379"/>
      <c r="D4785" s="379"/>
      <c r="E4785" s="379"/>
      <c r="F4785" s="379"/>
      <c r="G4785" s="379"/>
      <c r="H4785" s="379"/>
      <c r="I4785" s="379"/>
      <c r="J4785" s="379"/>
      <c r="K4785" s="379"/>
      <c r="L4785" s="379"/>
      <c r="M4785" s="379"/>
      <c r="N4785" s="379"/>
      <c r="O4785" s="379"/>
      <c r="P4785" s="379"/>
      <c r="Q4785" s="379"/>
      <c r="R4785" s="379"/>
      <c r="S4785" s="379"/>
      <c r="T4785" s="379"/>
      <c r="U4785" s="379"/>
      <c r="V4785" s="379"/>
      <c r="W4785" s="379"/>
      <c r="X4785" s="379"/>
      <c r="Y4785" s="379"/>
      <c r="Z4785" s="379"/>
      <c r="AA4785" s="380"/>
      <c r="AB4785" s="379"/>
      <c r="AC4785" s="379"/>
      <c r="AD4785" s="379"/>
      <c r="AE4785" s="381"/>
      <c r="AF4785" s="105"/>
      <c r="AG4785" s="381"/>
      <c r="AH4785" s="381"/>
      <c r="AI4785" s="381"/>
      <c r="AJ4785" s="381"/>
      <c r="AK4785" s="381"/>
      <c r="AL4785" s="381"/>
      <c r="AM4785" s="381"/>
    </row>
    <row r="4786" spans="1:39" x14ac:dyDescent="0.35">
      <c r="A4786" s="379"/>
      <c r="B4786" s="379"/>
      <c r="C4786" s="379"/>
      <c r="D4786" s="379"/>
      <c r="E4786" s="379"/>
      <c r="F4786" s="379"/>
      <c r="G4786" s="379"/>
      <c r="H4786" s="379"/>
      <c r="I4786" s="379"/>
      <c r="J4786" s="379"/>
      <c r="K4786" s="379"/>
      <c r="L4786" s="379"/>
      <c r="M4786" s="379"/>
      <c r="N4786" s="379"/>
      <c r="O4786" s="379"/>
      <c r="P4786" s="379"/>
      <c r="Q4786" s="379"/>
      <c r="R4786" s="379"/>
      <c r="S4786" s="379"/>
      <c r="T4786" s="379"/>
      <c r="U4786" s="379"/>
      <c r="V4786" s="379"/>
      <c r="W4786" s="379"/>
      <c r="X4786" s="379"/>
      <c r="Y4786" s="379"/>
      <c r="Z4786" s="379"/>
      <c r="AA4786" s="380"/>
      <c r="AB4786" s="379"/>
      <c r="AC4786" s="379"/>
      <c r="AD4786" s="379"/>
      <c r="AE4786" s="381"/>
      <c r="AF4786" s="105"/>
      <c r="AG4786" s="381"/>
      <c r="AH4786" s="381"/>
      <c r="AI4786" s="381"/>
      <c r="AJ4786" s="381"/>
      <c r="AK4786" s="381"/>
      <c r="AL4786" s="381"/>
      <c r="AM4786" s="381"/>
    </row>
    <row r="4787" spans="1:39" x14ac:dyDescent="0.35">
      <c r="A4787" s="379"/>
      <c r="B4787" s="379"/>
      <c r="C4787" s="379"/>
      <c r="D4787" s="379"/>
      <c r="E4787" s="379"/>
      <c r="F4787" s="379"/>
      <c r="G4787" s="379"/>
      <c r="H4787" s="379"/>
      <c r="I4787" s="379"/>
      <c r="J4787" s="379"/>
      <c r="K4787" s="379"/>
      <c r="L4787" s="379"/>
      <c r="M4787" s="379"/>
      <c r="N4787" s="379"/>
      <c r="O4787" s="379"/>
      <c r="P4787" s="379"/>
      <c r="Q4787" s="379"/>
      <c r="R4787" s="379"/>
      <c r="S4787" s="379"/>
      <c r="T4787" s="379"/>
      <c r="U4787" s="379"/>
      <c r="V4787" s="379"/>
      <c r="W4787" s="379"/>
      <c r="X4787" s="379"/>
      <c r="Y4787" s="379"/>
      <c r="Z4787" s="379"/>
      <c r="AA4787" s="380"/>
      <c r="AB4787" s="379"/>
      <c r="AC4787" s="379"/>
      <c r="AD4787" s="379"/>
      <c r="AE4787" s="381"/>
      <c r="AF4787" s="105"/>
      <c r="AG4787" s="381"/>
      <c r="AH4787" s="381"/>
      <c r="AI4787" s="381"/>
      <c r="AJ4787" s="381"/>
      <c r="AK4787" s="381"/>
      <c r="AL4787" s="381"/>
      <c r="AM4787" s="381"/>
    </row>
    <row r="4788" spans="1:39" x14ac:dyDescent="0.35">
      <c r="A4788" s="379"/>
      <c r="B4788" s="379"/>
      <c r="C4788" s="379"/>
      <c r="D4788" s="379"/>
      <c r="E4788" s="379"/>
      <c r="F4788" s="379"/>
      <c r="G4788" s="379"/>
      <c r="H4788" s="379"/>
      <c r="I4788" s="379"/>
      <c r="J4788" s="379"/>
      <c r="K4788" s="379"/>
      <c r="L4788" s="379"/>
      <c r="M4788" s="379"/>
      <c r="N4788" s="379"/>
      <c r="O4788" s="379"/>
      <c r="P4788" s="379"/>
      <c r="Q4788" s="379"/>
      <c r="R4788" s="379"/>
      <c r="S4788" s="379"/>
      <c r="T4788" s="379"/>
      <c r="U4788" s="379"/>
      <c r="V4788" s="379"/>
      <c r="W4788" s="379"/>
      <c r="X4788" s="379"/>
      <c r="Y4788" s="379"/>
      <c r="Z4788" s="379"/>
      <c r="AA4788" s="380"/>
      <c r="AB4788" s="379"/>
      <c r="AC4788" s="379"/>
      <c r="AD4788" s="379"/>
      <c r="AE4788" s="381"/>
      <c r="AF4788" s="105"/>
      <c r="AG4788" s="381"/>
      <c r="AH4788" s="381"/>
      <c r="AI4788" s="381"/>
      <c r="AJ4788" s="381"/>
      <c r="AK4788" s="381"/>
      <c r="AL4788" s="381"/>
      <c r="AM4788" s="381"/>
    </row>
    <row r="4789" spans="1:39" x14ac:dyDescent="0.35">
      <c r="A4789" s="379"/>
      <c r="B4789" s="379"/>
      <c r="C4789" s="379"/>
      <c r="D4789" s="379"/>
      <c r="E4789" s="379"/>
      <c r="F4789" s="379"/>
      <c r="G4789" s="379"/>
      <c r="H4789" s="379"/>
      <c r="I4789" s="379"/>
      <c r="J4789" s="379"/>
      <c r="K4789" s="379"/>
      <c r="L4789" s="379"/>
      <c r="M4789" s="379"/>
      <c r="N4789" s="379"/>
      <c r="O4789" s="379"/>
      <c r="P4789" s="379"/>
      <c r="Q4789" s="379"/>
      <c r="R4789" s="379"/>
      <c r="S4789" s="379"/>
      <c r="T4789" s="379"/>
      <c r="U4789" s="379"/>
      <c r="V4789" s="379"/>
      <c r="W4789" s="379"/>
      <c r="X4789" s="379"/>
      <c r="Y4789" s="379"/>
      <c r="Z4789" s="379"/>
      <c r="AA4789" s="380"/>
      <c r="AB4789" s="379"/>
      <c r="AC4789" s="379"/>
      <c r="AD4789" s="379"/>
      <c r="AE4789" s="381"/>
      <c r="AF4789" s="105"/>
      <c r="AG4789" s="381"/>
      <c r="AH4789" s="381"/>
      <c r="AI4789" s="381"/>
      <c r="AJ4789" s="381"/>
      <c r="AK4789" s="381"/>
      <c r="AL4789" s="381"/>
      <c r="AM4789" s="381"/>
    </row>
    <row r="4790" spans="1:39" x14ac:dyDescent="0.35">
      <c r="A4790" s="379"/>
      <c r="B4790" s="379"/>
      <c r="C4790" s="379"/>
      <c r="D4790" s="379"/>
      <c r="E4790" s="379"/>
      <c r="F4790" s="379"/>
      <c r="G4790" s="379"/>
      <c r="H4790" s="379"/>
      <c r="I4790" s="379"/>
      <c r="J4790" s="379"/>
      <c r="K4790" s="379"/>
      <c r="L4790" s="379"/>
      <c r="M4790" s="379"/>
      <c r="N4790" s="379"/>
      <c r="O4790" s="379"/>
      <c r="P4790" s="379"/>
      <c r="Q4790" s="379"/>
      <c r="R4790" s="379"/>
      <c r="S4790" s="379"/>
      <c r="T4790" s="379"/>
      <c r="U4790" s="379"/>
      <c r="V4790" s="379"/>
      <c r="W4790" s="379"/>
      <c r="X4790" s="379"/>
      <c r="Y4790" s="379"/>
      <c r="Z4790" s="379"/>
      <c r="AA4790" s="380"/>
      <c r="AB4790" s="379"/>
      <c r="AC4790" s="379"/>
      <c r="AD4790" s="379"/>
      <c r="AE4790" s="381"/>
      <c r="AF4790" s="105"/>
      <c r="AG4790" s="381"/>
      <c r="AH4790" s="381"/>
      <c r="AI4790" s="381"/>
      <c r="AJ4790" s="381"/>
      <c r="AK4790" s="381"/>
      <c r="AL4790" s="381"/>
      <c r="AM4790" s="381"/>
    </row>
    <row r="4791" spans="1:39" x14ac:dyDescent="0.35">
      <c r="A4791" s="379"/>
      <c r="B4791" s="379"/>
      <c r="C4791" s="379"/>
      <c r="D4791" s="379"/>
      <c r="E4791" s="379"/>
      <c r="F4791" s="379"/>
      <c r="G4791" s="379"/>
      <c r="H4791" s="379"/>
      <c r="I4791" s="379"/>
      <c r="J4791" s="379"/>
      <c r="K4791" s="379"/>
      <c r="L4791" s="379"/>
      <c r="M4791" s="379"/>
      <c r="N4791" s="379"/>
      <c r="O4791" s="379"/>
      <c r="P4791" s="379"/>
      <c r="Q4791" s="379"/>
      <c r="R4791" s="379"/>
      <c r="S4791" s="379"/>
      <c r="T4791" s="379"/>
      <c r="U4791" s="379"/>
      <c r="V4791" s="379"/>
      <c r="W4791" s="379"/>
      <c r="X4791" s="379"/>
      <c r="Y4791" s="379"/>
      <c r="Z4791" s="379"/>
      <c r="AA4791" s="380"/>
      <c r="AB4791" s="379"/>
      <c r="AC4791" s="379"/>
      <c r="AD4791" s="379"/>
      <c r="AE4791" s="381"/>
      <c r="AF4791" s="105"/>
      <c r="AG4791" s="381"/>
      <c r="AH4791" s="381"/>
      <c r="AI4791" s="381"/>
      <c r="AJ4791" s="381"/>
      <c r="AK4791" s="381"/>
      <c r="AL4791" s="381"/>
      <c r="AM4791" s="381"/>
    </row>
    <row r="4792" spans="1:39" x14ac:dyDescent="0.35">
      <c r="A4792" s="379"/>
      <c r="B4792" s="379"/>
      <c r="C4792" s="379"/>
      <c r="D4792" s="379"/>
      <c r="E4792" s="379"/>
      <c r="F4792" s="379"/>
      <c r="G4792" s="379"/>
      <c r="H4792" s="379"/>
      <c r="I4792" s="379"/>
      <c r="J4792" s="379"/>
      <c r="K4792" s="379"/>
      <c r="L4792" s="379"/>
      <c r="M4792" s="379"/>
      <c r="N4792" s="379"/>
      <c r="O4792" s="379"/>
      <c r="P4792" s="379"/>
      <c r="Q4792" s="379"/>
      <c r="R4792" s="379"/>
      <c r="S4792" s="379"/>
      <c r="T4792" s="379"/>
      <c r="U4792" s="379"/>
      <c r="V4792" s="379"/>
      <c r="W4792" s="379"/>
      <c r="X4792" s="379"/>
      <c r="Y4792" s="379"/>
      <c r="Z4792" s="379"/>
      <c r="AA4792" s="380"/>
      <c r="AB4792" s="379"/>
      <c r="AC4792" s="379"/>
      <c r="AD4792" s="379"/>
      <c r="AE4792" s="381"/>
      <c r="AF4792" s="105"/>
      <c r="AG4792" s="381"/>
      <c r="AH4792" s="381"/>
      <c r="AI4792" s="381"/>
      <c r="AJ4792" s="381"/>
      <c r="AK4792" s="381"/>
      <c r="AL4792" s="381"/>
      <c r="AM4792" s="381"/>
    </row>
    <row r="4793" spans="1:39" x14ac:dyDescent="0.35">
      <c r="A4793" s="379"/>
      <c r="B4793" s="379"/>
      <c r="C4793" s="379"/>
      <c r="D4793" s="379"/>
      <c r="E4793" s="379"/>
      <c r="F4793" s="379"/>
      <c r="G4793" s="379"/>
      <c r="H4793" s="379"/>
      <c r="I4793" s="379"/>
      <c r="J4793" s="379"/>
      <c r="K4793" s="379"/>
      <c r="L4793" s="379"/>
      <c r="M4793" s="379"/>
      <c r="N4793" s="379"/>
      <c r="O4793" s="379"/>
      <c r="P4793" s="379"/>
      <c r="Q4793" s="379"/>
      <c r="R4793" s="379"/>
      <c r="S4793" s="379"/>
      <c r="T4793" s="379"/>
      <c r="U4793" s="379"/>
      <c r="V4793" s="379"/>
      <c r="W4793" s="379"/>
      <c r="X4793" s="379"/>
      <c r="Y4793" s="379"/>
      <c r="Z4793" s="379"/>
      <c r="AA4793" s="380"/>
      <c r="AB4793" s="379"/>
      <c r="AC4793" s="379"/>
      <c r="AD4793" s="379"/>
      <c r="AE4793" s="381"/>
      <c r="AF4793" s="105"/>
      <c r="AG4793" s="381"/>
      <c r="AH4793" s="381"/>
      <c r="AI4793" s="381"/>
      <c r="AJ4793" s="381"/>
      <c r="AK4793" s="381"/>
      <c r="AL4793" s="381"/>
      <c r="AM4793" s="381"/>
    </row>
    <row r="4794" spans="1:39" x14ac:dyDescent="0.35">
      <c r="A4794" s="379"/>
      <c r="B4794" s="379"/>
      <c r="C4794" s="379"/>
      <c r="D4794" s="379"/>
      <c r="E4794" s="379"/>
      <c r="F4794" s="379"/>
      <c r="G4794" s="379"/>
      <c r="H4794" s="379"/>
      <c r="I4794" s="379"/>
      <c r="J4794" s="379"/>
      <c r="K4794" s="379"/>
      <c r="L4794" s="379"/>
      <c r="M4794" s="379"/>
      <c r="N4794" s="379"/>
      <c r="O4794" s="379"/>
      <c r="P4794" s="379"/>
      <c r="Q4794" s="379"/>
      <c r="R4794" s="379"/>
      <c r="S4794" s="379"/>
      <c r="T4794" s="379"/>
      <c r="U4794" s="379"/>
      <c r="V4794" s="379"/>
      <c r="W4794" s="379"/>
      <c r="X4794" s="379"/>
      <c r="Y4794" s="379"/>
      <c r="Z4794" s="379"/>
      <c r="AA4794" s="380"/>
      <c r="AB4794" s="379"/>
      <c r="AC4794" s="379"/>
      <c r="AD4794" s="379"/>
      <c r="AE4794" s="381"/>
      <c r="AF4794" s="105"/>
      <c r="AG4794" s="381"/>
      <c r="AH4794" s="381"/>
      <c r="AI4794" s="381"/>
      <c r="AJ4794" s="381"/>
      <c r="AK4794" s="381"/>
      <c r="AL4794" s="381"/>
      <c r="AM4794" s="381"/>
    </row>
    <row r="4795" spans="1:39" x14ac:dyDescent="0.35">
      <c r="A4795" s="379"/>
      <c r="B4795" s="379"/>
      <c r="C4795" s="379"/>
      <c r="D4795" s="379"/>
      <c r="E4795" s="379"/>
      <c r="F4795" s="379"/>
      <c r="G4795" s="379"/>
      <c r="H4795" s="379"/>
      <c r="I4795" s="379"/>
      <c r="J4795" s="379"/>
      <c r="K4795" s="379"/>
      <c r="L4795" s="379"/>
      <c r="M4795" s="379"/>
      <c r="N4795" s="379"/>
      <c r="O4795" s="379"/>
      <c r="P4795" s="379"/>
      <c r="Q4795" s="379"/>
      <c r="R4795" s="379"/>
      <c r="S4795" s="379"/>
      <c r="T4795" s="379"/>
      <c r="U4795" s="379"/>
      <c r="V4795" s="379"/>
      <c r="W4795" s="379"/>
      <c r="X4795" s="379"/>
      <c r="Y4795" s="379"/>
      <c r="Z4795" s="379"/>
      <c r="AA4795" s="380"/>
      <c r="AB4795" s="379"/>
      <c r="AC4795" s="379"/>
      <c r="AD4795" s="379"/>
      <c r="AE4795" s="381"/>
      <c r="AF4795" s="105"/>
      <c r="AG4795" s="381"/>
      <c r="AH4795" s="381"/>
      <c r="AI4795" s="381"/>
      <c r="AJ4795" s="381"/>
      <c r="AK4795" s="381"/>
      <c r="AL4795" s="381"/>
      <c r="AM4795" s="381"/>
    </row>
    <row r="4796" spans="1:39" x14ac:dyDescent="0.35">
      <c r="A4796" s="379"/>
      <c r="B4796" s="379"/>
      <c r="C4796" s="379"/>
      <c r="D4796" s="379"/>
      <c r="E4796" s="379"/>
      <c r="F4796" s="379"/>
      <c r="G4796" s="379"/>
      <c r="H4796" s="379"/>
      <c r="I4796" s="379"/>
      <c r="J4796" s="379"/>
      <c r="K4796" s="379"/>
      <c r="L4796" s="379"/>
      <c r="M4796" s="379"/>
      <c r="N4796" s="379"/>
      <c r="O4796" s="379"/>
      <c r="P4796" s="379"/>
      <c r="Q4796" s="379"/>
      <c r="R4796" s="379"/>
      <c r="S4796" s="379"/>
      <c r="T4796" s="379"/>
      <c r="U4796" s="379"/>
      <c r="V4796" s="379"/>
      <c r="W4796" s="379"/>
      <c r="X4796" s="379"/>
      <c r="Y4796" s="379"/>
      <c r="Z4796" s="379"/>
      <c r="AA4796" s="380"/>
      <c r="AB4796" s="379"/>
      <c r="AC4796" s="379"/>
      <c r="AD4796" s="379"/>
      <c r="AE4796" s="381"/>
      <c r="AF4796" s="105"/>
      <c r="AG4796" s="381"/>
      <c r="AH4796" s="381"/>
      <c r="AI4796" s="381"/>
      <c r="AJ4796" s="381"/>
      <c r="AK4796" s="381"/>
      <c r="AL4796" s="381"/>
      <c r="AM4796" s="381"/>
    </row>
    <row r="4797" spans="1:39" x14ac:dyDescent="0.35">
      <c r="A4797" s="379"/>
      <c r="B4797" s="379"/>
      <c r="C4797" s="379"/>
      <c r="D4797" s="379"/>
      <c r="E4797" s="379"/>
      <c r="F4797" s="379"/>
      <c r="G4797" s="379"/>
      <c r="H4797" s="379"/>
      <c r="I4797" s="379"/>
      <c r="J4797" s="379"/>
      <c r="K4797" s="379"/>
      <c r="L4797" s="379"/>
      <c r="M4797" s="379"/>
      <c r="N4797" s="379"/>
      <c r="O4797" s="379"/>
      <c r="P4797" s="379"/>
      <c r="Q4797" s="379"/>
      <c r="R4797" s="379"/>
      <c r="S4797" s="379"/>
      <c r="T4797" s="379"/>
      <c r="U4797" s="379"/>
      <c r="V4797" s="379"/>
      <c r="W4797" s="379"/>
      <c r="X4797" s="379"/>
      <c r="Y4797" s="379"/>
      <c r="Z4797" s="379"/>
      <c r="AA4797" s="380"/>
      <c r="AB4797" s="379"/>
      <c r="AC4797" s="379"/>
      <c r="AD4797" s="379"/>
      <c r="AE4797" s="381"/>
      <c r="AF4797" s="105"/>
      <c r="AG4797" s="381"/>
      <c r="AH4797" s="381"/>
      <c r="AI4797" s="381"/>
      <c r="AJ4797" s="381"/>
      <c r="AK4797" s="381"/>
      <c r="AL4797" s="381"/>
      <c r="AM4797" s="381"/>
    </row>
    <row r="4798" spans="1:39" x14ac:dyDescent="0.35">
      <c r="A4798" s="379"/>
      <c r="B4798" s="379"/>
      <c r="C4798" s="379"/>
      <c r="D4798" s="379"/>
      <c r="E4798" s="379"/>
      <c r="F4798" s="379"/>
      <c r="G4798" s="379"/>
      <c r="H4798" s="379"/>
      <c r="I4798" s="379"/>
      <c r="J4798" s="379"/>
      <c r="K4798" s="379"/>
      <c r="L4798" s="379"/>
      <c r="M4798" s="379"/>
      <c r="N4798" s="379"/>
      <c r="O4798" s="379"/>
      <c r="P4798" s="379"/>
      <c r="Q4798" s="379"/>
      <c r="R4798" s="379"/>
      <c r="S4798" s="379"/>
      <c r="T4798" s="379"/>
      <c r="U4798" s="379"/>
      <c r="V4798" s="379"/>
      <c r="W4798" s="379"/>
      <c r="X4798" s="379"/>
      <c r="Y4798" s="379"/>
      <c r="Z4798" s="379"/>
      <c r="AA4798" s="380"/>
      <c r="AB4798" s="379"/>
      <c r="AC4798" s="379"/>
      <c r="AD4798" s="379"/>
      <c r="AE4798" s="381"/>
      <c r="AF4798" s="105"/>
      <c r="AG4798" s="381"/>
      <c r="AH4798" s="381"/>
      <c r="AI4798" s="381"/>
      <c r="AJ4798" s="381"/>
      <c r="AK4798" s="381"/>
      <c r="AL4798" s="381"/>
      <c r="AM4798" s="381"/>
    </row>
    <row r="4799" spans="1:39" x14ac:dyDescent="0.35">
      <c r="A4799" s="379"/>
      <c r="B4799" s="379"/>
      <c r="C4799" s="379"/>
      <c r="D4799" s="379"/>
      <c r="E4799" s="379"/>
      <c r="F4799" s="379"/>
      <c r="G4799" s="379"/>
      <c r="H4799" s="379"/>
      <c r="I4799" s="379"/>
      <c r="J4799" s="379"/>
      <c r="K4799" s="379"/>
      <c r="L4799" s="379"/>
      <c r="M4799" s="379"/>
      <c r="N4799" s="379"/>
      <c r="O4799" s="379"/>
      <c r="P4799" s="379"/>
      <c r="Q4799" s="379"/>
      <c r="R4799" s="379"/>
      <c r="S4799" s="379"/>
      <c r="T4799" s="379"/>
      <c r="U4799" s="379"/>
      <c r="V4799" s="379"/>
      <c r="W4799" s="379"/>
      <c r="X4799" s="379"/>
      <c r="Y4799" s="379"/>
      <c r="Z4799" s="379"/>
      <c r="AA4799" s="380"/>
      <c r="AB4799" s="379"/>
      <c r="AC4799" s="379"/>
      <c r="AD4799" s="379"/>
      <c r="AE4799" s="381"/>
      <c r="AF4799" s="105"/>
      <c r="AG4799" s="381"/>
      <c r="AH4799" s="381"/>
      <c r="AI4799" s="381"/>
      <c r="AJ4799" s="381"/>
      <c r="AK4799" s="381"/>
      <c r="AL4799" s="381"/>
      <c r="AM4799" s="381"/>
    </row>
    <row r="4800" spans="1:39" x14ac:dyDescent="0.35">
      <c r="A4800" s="379"/>
      <c r="B4800" s="379"/>
      <c r="C4800" s="379"/>
      <c r="D4800" s="379"/>
      <c r="E4800" s="379"/>
      <c r="F4800" s="379"/>
      <c r="G4800" s="379"/>
      <c r="H4800" s="379"/>
      <c r="I4800" s="379"/>
      <c r="J4800" s="379"/>
      <c r="K4800" s="379"/>
      <c r="L4800" s="379"/>
      <c r="M4800" s="379"/>
      <c r="N4800" s="379"/>
      <c r="O4800" s="379"/>
      <c r="P4800" s="379"/>
      <c r="Q4800" s="379"/>
      <c r="R4800" s="379"/>
      <c r="S4800" s="379"/>
      <c r="T4800" s="379"/>
      <c r="U4800" s="379"/>
      <c r="V4800" s="379"/>
      <c r="W4800" s="379"/>
      <c r="X4800" s="379"/>
      <c r="Y4800" s="379"/>
      <c r="Z4800" s="379"/>
      <c r="AA4800" s="380"/>
      <c r="AB4800" s="379"/>
      <c r="AC4800" s="379"/>
      <c r="AD4800" s="379"/>
      <c r="AE4800" s="381"/>
      <c r="AF4800" s="105"/>
      <c r="AG4800" s="381"/>
      <c r="AH4800" s="381"/>
      <c r="AI4800" s="381"/>
      <c r="AJ4800" s="381"/>
      <c r="AK4800" s="381"/>
      <c r="AL4800" s="381"/>
      <c r="AM4800" s="381"/>
    </row>
    <row r="4801" spans="1:39" x14ac:dyDescent="0.35">
      <c r="A4801" s="379"/>
      <c r="B4801" s="379"/>
      <c r="C4801" s="379"/>
      <c r="D4801" s="379"/>
      <c r="E4801" s="379"/>
      <c r="F4801" s="379"/>
      <c r="G4801" s="379"/>
      <c r="H4801" s="379"/>
      <c r="I4801" s="379"/>
      <c r="J4801" s="379"/>
      <c r="K4801" s="379"/>
      <c r="L4801" s="379"/>
      <c r="M4801" s="379"/>
      <c r="N4801" s="379"/>
      <c r="O4801" s="379"/>
      <c r="P4801" s="379"/>
      <c r="Q4801" s="379"/>
      <c r="R4801" s="379"/>
      <c r="S4801" s="379"/>
      <c r="T4801" s="379"/>
      <c r="U4801" s="379"/>
      <c r="V4801" s="379"/>
      <c r="W4801" s="379"/>
      <c r="X4801" s="379"/>
      <c r="Y4801" s="379"/>
      <c r="Z4801" s="379"/>
      <c r="AA4801" s="380"/>
      <c r="AB4801" s="379"/>
      <c r="AC4801" s="379"/>
      <c r="AD4801" s="379"/>
      <c r="AE4801" s="381"/>
      <c r="AF4801" s="105"/>
      <c r="AG4801" s="381"/>
      <c r="AH4801" s="381"/>
      <c r="AI4801" s="381"/>
      <c r="AJ4801" s="381"/>
      <c r="AK4801" s="381"/>
      <c r="AL4801" s="381"/>
      <c r="AM4801" s="381"/>
    </row>
    <row r="4802" spans="1:39" x14ac:dyDescent="0.35">
      <c r="A4802" s="379"/>
      <c r="B4802" s="379"/>
      <c r="C4802" s="379"/>
      <c r="D4802" s="379"/>
      <c r="E4802" s="379"/>
      <c r="F4802" s="379"/>
      <c r="G4802" s="379"/>
      <c r="H4802" s="379"/>
      <c r="I4802" s="379"/>
      <c r="J4802" s="379"/>
      <c r="K4802" s="379"/>
      <c r="L4802" s="379"/>
      <c r="M4802" s="379"/>
      <c r="N4802" s="379"/>
      <c r="O4802" s="379"/>
      <c r="P4802" s="379"/>
      <c r="Q4802" s="379"/>
      <c r="R4802" s="379"/>
      <c r="S4802" s="379"/>
      <c r="T4802" s="379"/>
      <c r="U4802" s="379"/>
      <c r="V4802" s="379"/>
      <c r="W4802" s="379"/>
      <c r="X4802" s="379"/>
      <c r="Y4802" s="379"/>
      <c r="Z4802" s="379"/>
      <c r="AA4802" s="380"/>
      <c r="AB4802" s="379"/>
      <c r="AC4802" s="379"/>
      <c r="AD4802" s="379"/>
      <c r="AE4802" s="381"/>
      <c r="AF4802" s="105"/>
      <c r="AG4802" s="381"/>
      <c r="AH4802" s="381"/>
      <c r="AI4802" s="381"/>
      <c r="AJ4802" s="381"/>
      <c r="AK4802" s="381"/>
      <c r="AL4802" s="381"/>
      <c r="AM4802" s="381"/>
    </row>
    <row r="4803" spans="1:39" x14ac:dyDescent="0.35">
      <c r="A4803" s="379"/>
      <c r="B4803" s="379"/>
      <c r="C4803" s="379"/>
      <c r="D4803" s="379"/>
      <c r="E4803" s="379"/>
      <c r="F4803" s="379"/>
      <c r="G4803" s="379"/>
      <c r="H4803" s="379"/>
      <c r="I4803" s="379"/>
      <c r="J4803" s="379"/>
      <c r="K4803" s="379"/>
      <c r="L4803" s="379"/>
      <c r="M4803" s="379"/>
      <c r="N4803" s="379"/>
      <c r="O4803" s="379"/>
      <c r="P4803" s="379"/>
      <c r="Q4803" s="379"/>
      <c r="R4803" s="379"/>
      <c r="S4803" s="379"/>
      <c r="T4803" s="379"/>
      <c r="U4803" s="379"/>
      <c r="V4803" s="379"/>
      <c r="W4803" s="379"/>
      <c r="X4803" s="379"/>
      <c r="Y4803" s="379"/>
      <c r="Z4803" s="379"/>
      <c r="AA4803" s="380"/>
      <c r="AB4803" s="379"/>
      <c r="AC4803" s="379"/>
      <c r="AD4803" s="379"/>
      <c r="AE4803" s="381"/>
      <c r="AF4803" s="105"/>
      <c r="AG4803" s="381"/>
      <c r="AH4803" s="381"/>
      <c r="AI4803" s="381"/>
      <c r="AJ4803" s="381"/>
      <c r="AK4803" s="381"/>
      <c r="AL4803" s="381"/>
      <c r="AM4803" s="381"/>
    </row>
    <row r="4804" spans="1:39" x14ac:dyDescent="0.35">
      <c r="A4804" s="379"/>
      <c r="B4804" s="379"/>
      <c r="C4804" s="379"/>
      <c r="D4804" s="379"/>
      <c r="E4804" s="379"/>
      <c r="F4804" s="379"/>
      <c r="G4804" s="379"/>
      <c r="H4804" s="379"/>
      <c r="I4804" s="379"/>
      <c r="J4804" s="379"/>
      <c r="K4804" s="379"/>
      <c r="L4804" s="379"/>
      <c r="M4804" s="379"/>
      <c r="N4804" s="379"/>
      <c r="O4804" s="379"/>
      <c r="P4804" s="379"/>
      <c r="Q4804" s="379"/>
      <c r="R4804" s="379"/>
      <c r="S4804" s="379"/>
      <c r="T4804" s="379"/>
      <c r="U4804" s="379"/>
      <c r="V4804" s="379"/>
      <c r="W4804" s="379"/>
      <c r="X4804" s="379"/>
      <c r="Y4804" s="379"/>
      <c r="Z4804" s="379"/>
      <c r="AA4804" s="380"/>
      <c r="AB4804" s="379"/>
      <c r="AC4804" s="379"/>
      <c r="AD4804" s="379"/>
      <c r="AE4804" s="381"/>
      <c r="AF4804" s="105"/>
      <c r="AG4804" s="381"/>
      <c r="AH4804" s="381"/>
      <c r="AI4804" s="381"/>
      <c r="AJ4804" s="381"/>
      <c r="AK4804" s="381"/>
      <c r="AL4804" s="381"/>
      <c r="AM4804" s="381"/>
    </row>
    <row r="4805" spans="1:39" x14ac:dyDescent="0.35">
      <c r="A4805" s="379"/>
      <c r="B4805" s="379"/>
      <c r="C4805" s="379"/>
      <c r="D4805" s="379"/>
      <c r="E4805" s="379"/>
      <c r="F4805" s="379"/>
      <c r="G4805" s="379"/>
      <c r="H4805" s="379"/>
      <c r="I4805" s="379"/>
      <c r="J4805" s="379"/>
      <c r="K4805" s="379"/>
      <c r="L4805" s="379"/>
      <c r="M4805" s="379"/>
      <c r="N4805" s="379"/>
      <c r="O4805" s="379"/>
      <c r="P4805" s="379"/>
      <c r="Q4805" s="379"/>
      <c r="R4805" s="379"/>
      <c r="S4805" s="379"/>
      <c r="T4805" s="379"/>
      <c r="U4805" s="379"/>
      <c r="V4805" s="379"/>
      <c r="W4805" s="379"/>
      <c r="X4805" s="379"/>
      <c r="Y4805" s="379"/>
      <c r="Z4805" s="379"/>
      <c r="AA4805" s="380"/>
      <c r="AB4805" s="379"/>
      <c r="AC4805" s="379"/>
      <c r="AD4805" s="379"/>
      <c r="AE4805" s="381"/>
      <c r="AF4805" s="105"/>
      <c r="AG4805" s="381"/>
      <c r="AH4805" s="381"/>
      <c r="AI4805" s="381"/>
      <c r="AJ4805" s="381"/>
      <c r="AK4805" s="381"/>
      <c r="AL4805" s="381"/>
      <c r="AM4805" s="381"/>
    </row>
    <row r="4806" spans="1:39" x14ac:dyDescent="0.35">
      <c r="A4806" s="379"/>
      <c r="B4806" s="379"/>
      <c r="C4806" s="379"/>
      <c r="D4806" s="379"/>
      <c r="E4806" s="379"/>
      <c r="F4806" s="379"/>
      <c r="G4806" s="379"/>
      <c r="H4806" s="379"/>
      <c r="I4806" s="379"/>
      <c r="J4806" s="379"/>
      <c r="K4806" s="379"/>
      <c r="L4806" s="379"/>
      <c r="M4806" s="379"/>
      <c r="N4806" s="379"/>
      <c r="O4806" s="379"/>
      <c r="P4806" s="379"/>
      <c r="Q4806" s="379"/>
      <c r="R4806" s="379"/>
      <c r="S4806" s="379"/>
      <c r="T4806" s="379"/>
      <c r="U4806" s="379"/>
      <c r="V4806" s="379"/>
      <c r="W4806" s="379"/>
      <c r="X4806" s="379"/>
      <c r="Y4806" s="379"/>
      <c r="Z4806" s="379"/>
      <c r="AA4806" s="380"/>
      <c r="AB4806" s="379"/>
      <c r="AC4806" s="379"/>
      <c r="AD4806" s="379"/>
      <c r="AE4806" s="381"/>
      <c r="AF4806" s="105"/>
      <c r="AG4806" s="381"/>
      <c r="AH4806" s="381"/>
      <c r="AI4806" s="381"/>
      <c r="AJ4806" s="381"/>
      <c r="AK4806" s="381"/>
      <c r="AL4806" s="381"/>
      <c r="AM4806" s="381"/>
    </row>
    <row r="4807" spans="1:39" x14ac:dyDescent="0.35">
      <c r="A4807" s="379"/>
      <c r="B4807" s="379"/>
      <c r="C4807" s="379"/>
      <c r="D4807" s="379"/>
      <c r="E4807" s="379"/>
      <c r="F4807" s="379"/>
      <c r="G4807" s="379"/>
      <c r="H4807" s="379"/>
      <c r="I4807" s="379"/>
      <c r="J4807" s="379"/>
      <c r="K4807" s="379"/>
      <c r="L4807" s="379"/>
      <c r="M4807" s="379"/>
      <c r="N4807" s="379"/>
      <c r="O4807" s="379"/>
      <c r="P4807" s="379"/>
      <c r="Q4807" s="379"/>
      <c r="R4807" s="379"/>
      <c r="S4807" s="379"/>
      <c r="T4807" s="379"/>
      <c r="U4807" s="379"/>
      <c r="V4807" s="379"/>
      <c r="W4807" s="379"/>
      <c r="X4807" s="379"/>
      <c r="Y4807" s="379"/>
      <c r="Z4807" s="379"/>
      <c r="AA4807" s="380"/>
      <c r="AB4807" s="379"/>
      <c r="AC4807" s="379"/>
      <c r="AD4807" s="379"/>
      <c r="AE4807" s="381"/>
      <c r="AF4807" s="105"/>
      <c r="AG4807" s="381"/>
      <c r="AH4807" s="381"/>
      <c r="AI4807" s="381"/>
      <c r="AJ4807" s="381"/>
      <c r="AK4807" s="381"/>
      <c r="AL4807" s="381"/>
      <c r="AM4807" s="381"/>
    </row>
    <row r="4808" spans="1:39" x14ac:dyDescent="0.35">
      <c r="A4808" s="379"/>
      <c r="B4808" s="379"/>
      <c r="C4808" s="379"/>
      <c r="D4808" s="379"/>
      <c r="E4808" s="379"/>
      <c r="F4808" s="379"/>
      <c r="G4808" s="379"/>
      <c r="H4808" s="379"/>
      <c r="I4808" s="379"/>
      <c r="J4808" s="379"/>
      <c r="K4808" s="379"/>
      <c r="L4808" s="379"/>
      <c r="M4808" s="379"/>
      <c r="N4808" s="379"/>
      <c r="O4808" s="379"/>
      <c r="P4808" s="379"/>
      <c r="Q4808" s="379"/>
      <c r="R4808" s="379"/>
      <c r="S4808" s="379"/>
      <c r="T4808" s="379"/>
      <c r="U4808" s="379"/>
      <c r="V4808" s="379"/>
      <c r="W4808" s="379"/>
      <c r="X4808" s="379"/>
      <c r="Y4808" s="379"/>
      <c r="Z4808" s="379"/>
      <c r="AA4808" s="380"/>
      <c r="AB4808" s="379"/>
      <c r="AC4808" s="379"/>
      <c r="AD4808" s="379"/>
      <c r="AE4808" s="381"/>
      <c r="AF4808" s="105"/>
      <c r="AG4808" s="381"/>
      <c r="AH4808" s="381"/>
      <c r="AI4808" s="381"/>
      <c r="AJ4808" s="381"/>
      <c r="AK4808" s="381"/>
      <c r="AL4808" s="381"/>
      <c r="AM4808" s="381"/>
    </row>
    <row r="4809" spans="1:39" x14ac:dyDescent="0.35">
      <c r="A4809" s="379"/>
      <c r="B4809" s="379"/>
      <c r="C4809" s="379"/>
      <c r="D4809" s="379"/>
      <c r="E4809" s="379"/>
      <c r="F4809" s="379"/>
      <c r="G4809" s="379"/>
      <c r="H4809" s="379"/>
      <c r="I4809" s="379"/>
      <c r="J4809" s="379"/>
      <c r="K4809" s="379"/>
      <c r="L4809" s="379"/>
      <c r="M4809" s="379"/>
      <c r="N4809" s="379"/>
      <c r="O4809" s="379"/>
      <c r="P4809" s="379"/>
      <c r="Q4809" s="379"/>
      <c r="R4809" s="379"/>
      <c r="S4809" s="379"/>
      <c r="T4809" s="379"/>
      <c r="U4809" s="379"/>
      <c r="V4809" s="379"/>
      <c r="W4809" s="379"/>
      <c r="X4809" s="379"/>
      <c r="Y4809" s="379"/>
      <c r="Z4809" s="379"/>
      <c r="AA4809" s="380"/>
      <c r="AB4809" s="379"/>
      <c r="AC4809" s="379"/>
      <c r="AD4809" s="379"/>
      <c r="AE4809" s="381"/>
      <c r="AF4809" s="105"/>
      <c r="AG4809" s="381"/>
      <c r="AH4809" s="381"/>
      <c r="AI4809" s="381"/>
      <c r="AJ4809" s="381"/>
      <c r="AK4809" s="381"/>
      <c r="AL4809" s="381"/>
      <c r="AM4809" s="381"/>
    </row>
    <row r="4810" spans="1:39" x14ac:dyDescent="0.35">
      <c r="A4810" s="379"/>
      <c r="B4810" s="379"/>
      <c r="C4810" s="379"/>
      <c r="D4810" s="379"/>
      <c r="E4810" s="379"/>
      <c r="F4810" s="379"/>
      <c r="G4810" s="379"/>
      <c r="H4810" s="379"/>
      <c r="I4810" s="379"/>
      <c r="J4810" s="379"/>
      <c r="K4810" s="379"/>
      <c r="L4810" s="379"/>
      <c r="M4810" s="379"/>
      <c r="N4810" s="379"/>
      <c r="O4810" s="379"/>
      <c r="P4810" s="379"/>
      <c r="Q4810" s="379"/>
      <c r="R4810" s="379"/>
      <c r="S4810" s="379"/>
      <c r="T4810" s="379"/>
      <c r="U4810" s="379"/>
      <c r="V4810" s="379"/>
      <c r="W4810" s="379"/>
      <c r="X4810" s="379"/>
      <c r="Y4810" s="379"/>
      <c r="Z4810" s="379"/>
      <c r="AA4810" s="380"/>
      <c r="AB4810" s="379"/>
      <c r="AC4810" s="379"/>
      <c r="AD4810" s="379"/>
      <c r="AE4810" s="381"/>
      <c r="AF4810" s="105"/>
      <c r="AG4810" s="381"/>
      <c r="AH4810" s="381"/>
      <c r="AI4810" s="381"/>
      <c r="AJ4810" s="381"/>
      <c r="AK4810" s="381"/>
      <c r="AL4810" s="381"/>
      <c r="AM4810" s="381"/>
    </row>
    <row r="4811" spans="1:39" x14ac:dyDescent="0.35">
      <c r="A4811" s="379"/>
      <c r="B4811" s="379"/>
      <c r="C4811" s="379"/>
      <c r="D4811" s="379"/>
      <c r="E4811" s="379"/>
      <c r="F4811" s="379"/>
      <c r="G4811" s="379"/>
      <c r="H4811" s="379"/>
      <c r="I4811" s="379"/>
      <c r="J4811" s="379"/>
      <c r="K4811" s="379"/>
      <c r="L4811" s="379"/>
      <c r="M4811" s="379"/>
      <c r="N4811" s="379"/>
      <c r="O4811" s="379"/>
      <c r="P4811" s="379"/>
      <c r="Q4811" s="379"/>
      <c r="R4811" s="379"/>
      <c r="S4811" s="379"/>
      <c r="T4811" s="379"/>
      <c r="U4811" s="379"/>
      <c r="V4811" s="379"/>
      <c r="W4811" s="379"/>
      <c r="X4811" s="379"/>
      <c r="Y4811" s="379"/>
      <c r="Z4811" s="379"/>
      <c r="AA4811" s="380"/>
      <c r="AB4811" s="379"/>
      <c r="AC4811" s="379"/>
      <c r="AD4811" s="379"/>
      <c r="AE4811" s="381"/>
      <c r="AF4811" s="105"/>
      <c r="AG4811" s="381"/>
      <c r="AH4811" s="381"/>
      <c r="AI4811" s="381"/>
      <c r="AJ4811" s="381"/>
      <c r="AK4811" s="381"/>
      <c r="AL4811" s="381"/>
      <c r="AM4811" s="381"/>
    </row>
    <row r="4812" spans="1:39" x14ac:dyDescent="0.35">
      <c r="A4812" s="379"/>
      <c r="B4812" s="379"/>
      <c r="C4812" s="379"/>
      <c r="D4812" s="379"/>
      <c r="E4812" s="379"/>
      <c r="F4812" s="379"/>
      <c r="G4812" s="379"/>
      <c r="H4812" s="379"/>
      <c r="I4812" s="379"/>
      <c r="J4812" s="379"/>
      <c r="K4812" s="379"/>
      <c r="L4812" s="379"/>
      <c r="M4812" s="379"/>
      <c r="N4812" s="379"/>
      <c r="O4812" s="379"/>
      <c r="P4812" s="379"/>
      <c r="Q4812" s="379"/>
      <c r="R4812" s="379"/>
      <c r="S4812" s="379"/>
      <c r="T4812" s="379"/>
      <c r="U4812" s="379"/>
      <c r="V4812" s="379"/>
      <c r="W4812" s="379"/>
      <c r="X4812" s="379"/>
      <c r="Y4812" s="379"/>
      <c r="Z4812" s="379"/>
      <c r="AA4812" s="380"/>
      <c r="AB4812" s="379"/>
      <c r="AC4812" s="379"/>
      <c r="AD4812" s="379"/>
      <c r="AE4812" s="381"/>
      <c r="AF4812" s="105"/>
      <c r="AG4812" s="381"/>
      <c r="AH4812" s="381"/>
      <c r="AI4812" s="381"/>
      <c r="AJ4812" s="381"/>
      <c r="AK4812" s="381"/>
      <c r="AL4812" s="381"/>
      <c r="AM4812" s="381"/>
    </row>
    <row r="4813" spans="1:39" x14ac:dyDescent="0.35">
      <c r="A4813" s="379"/>
      <c r="B4813" s="379"/>
      <c r="C4813" s="379"/>
      <c r="D4813" s="379"/>
      <c r="E4813" s="379"/>
      <c r="F4813" s="379"/>
      <c r="G4813" s="379"/>
      <c r="H4813" s="379"/>
      <c r="I4813" s="379"/>
      <c r="J4813" s="379"/>
      <c r="K4813" s="379"/>
      <c r="L4813" s="379"/>
      <c r="M4813" s="379"/>
      <c r="N4813" s="379"/>
      <c r="O4813" s="379"/>
      <c r="P4813" s="379"/>
      <c r="Q4813" s="379"/>
      <c r="R4813" s="379"/>
      <c r="S4813" s="379"/>
      <c r="T4813" s="379"/>
      <c r="U4813" s="379"/>
      <c r="V4813" s="379"/>
      <c r="W4813" s="379"/>
      <c r="X4813" s="379"/>
      <c r="Y4813" s="379"/>
      <c r="Z4813" s="379"/>
      <c r="AA4813" s="380"/>
      <c r="AB4813" s="379"/>
      <c r="AC4813" s="379"/>
      <c r="AD4813" s="379"/>
      <c r="AE4813" s="381"/>
      <c r="AF4813" s="105"/>
      <c r="AG4813" s="381"/>
      <c r="AH4813" s="381"/>
      <c r="AI4813" s="381"/>
      <c r="AJ4813" s="381"/>
      <c r="AK4813" s="381"/>
      <c r="AL4813" s="381"/>
      <c r="AM4813" s="381"/>
    </row>
    <row r="4814" spans="1:39" x14ac:dyDescent="0.35">
      <c r="A4814" s="379"/>
      <c r="B4814" s="379"/>
      <c r="C4814" s="379"/>
      <c r="D4814" s="379"/>
      <c r="E4814" s="379"/>
      <c r="F4814" s="379"/>
      <c r="G4814" s="379"/>
      <c r="H4814" s="379"/>
      <c r="I4814" s="379"/>
      <c r="J4814" s="379"/>
      <c r="K4814" s="379"/>
      <c r="L4814" s="379"/>
      <c r="M4814" s="379"/>
      <c r="N4814" s="379"/>
      <c r="O4814" s="379"/>
      <c r="P4814" s="379"/>
      <c r="Q4814" s="379"/>
      <c r="R4814" s="379"/>
      <c r="S4814" s="379"/>
      <c r="T4814" s="379"/>
      <c r="U4814" s="379"/>
      <c r="V4814" s="379"/>
      <c r="W4814" s="379"/>
      <c r="X4814" s="379"/>
      <c r="Y4814" s="379"/>
      <c r="Z4814" s="379"/>
      <c r="AA4814" s="380"/>
      <c r="AB4814" s="379"/>
      <c r="AC4814" s="379"/>
      <c r="AD4814" s="379"/>
      <c r="AE4814" s="381"/>
      <c r="AF4814" s="105"/>
      <c r="AG4814" s="381"/>
      <c r="AH4814" s="381"/>
      <c r="AI4814" s="381"/>
      <c r="AJ4814" s="381"/>
      <c r="AK4814" s="381"/>
      <c r="AL4814" s="381"/>
      <c r="AM4814" s="381"/>
    </row>
    <row r="4815" spans="1:39" x14ac:dyDescent="0.35">
      <c r="A4815" s="379"/>
      <c r="B4815" s="379"/>
      <c r="C4815" s="379"/>
      <c r="D4815" s="379"/>
      <c r="E4815" s="379"/>
      <c r="F4815" s="379"/>
      <c r="G4815" s="379"/>
      <c r="H4815" s="379"/>
      <c r="I4815" s="379"/>
      <c r="J4815" s="379"/>
      <c r="K4815" s="379"/>
      <c r="L4815" s="379"/>
      <c r="M4815" s="379"/>
      <c r="N4815" s="379"/>
      <c r="O4815" s="379"/>
      <c r="P4815" s="379"/>
      <c r="Q4815" s="379"/>
      <c r="R4815" s="379"/>
      <c r="S4815" s="379"/>
      <c r="T4815" s="379"/>
      <c r="U4815" s="379"/>
      <c r="V4815" s="379"/>
      <c r="W4815" s="379"/>
      <c r="X4815" s="379"/>
      <c r="Y4815" s="379"/>
      <c r="Z4815" s="379"/>
      <c r="AA4815" s="380"/>
      <c r="AB4815" s="379"/>
      <c r="AC4815" s="379"/>
      <c r="AD4815" s="379"/>
      <c r="AE4815" s="381"/>
      <c r="AF4815" s="105"/>
      <c r="AG4815" s="381"/>
      <c r="AH4815" s="381"/>
      <c r="AI4815" s="381"/>
      <c r="AJ4815" s="381"/>
      <c r="AK4815" s="381"/>
      <c r="AL4815" s="381"/>
      <c r="AM4815" s="381"/>
    </row>
    <row r="4816" spans="1:39" x14ac:dyDescent="0.35">
      <c r="A4816" s="379"/>
      <c r="B4816" s="379"/>
      <c r="C4816" s="379"/>
      <c r="D4816" s="379"/>
      <c r="E4816" s="379"/>
      <c r="F4816" s="379"/>
      <c r="G4816" s="379"/>
      <c r="H4816" s="379"/>
      <c r="I4816" s="379"/>
      <c r="J4816" s="379"/>
      <c r="K4816" s="379"/>
      <c r="L4816" s="379"/>
      <c r="M4816" s="379"/>
      <c r="N4816" s="379"/>
      <c r="O4816" s="379"/>
      <c r="P4816" s="379"/>
      <c r="Q4816" s="379"/>
      <c r="R4816" s="379"/>
      <c r="S4816" s="379"/>
      <c r="T4816" s="379"/>
      <c r="U4816" s="379"/>
      <c r="V4816" s="379"/>
      <c r="W4816" s="379"/>
      <c r="X4816" s="379"/>
      <c r="Y4816" s="379"/>
      <c r="Z4816" s="379"/>
      <c r="AA4816" s="380"/>
      <c r="AB4816" s="379"/>
      <c r="AC4816" s="379"/>
      <c r="AD4816" s="379"/>
      <c r="AE4816" s="381"/>
      <c r="AF4816" s="105"/>
      <c r="AG4816" s="381"/>
      <c r="AH4816" s="381"/>
      <c r="AI4816" s="381"/>
      <c r="AJ4816" s="381"/>
      <c r="AK4816" s="381"/>
      <c r="AL4816" s="381"/>
      <c r="AM4816" s="381"/>
    </row>
    <row r="4817" spans="1:39" x14ac:dyDescent="0.35">
      <c r="A4817" s="379"/>
      <c r="B4817" s="379"/>
      <c r="C4817" s="379"/>
      <c r="D4817" s="379"/>
      <c r="E4817" s="379"/>
      <c r="F4817" s="379"/>
      <c r="G4817" s="379"/>
      <c r="H4817" s="379"/>
      <c r="I4817" s="379"/>
      <c r="J4817" s="379"/>
      <c r="K4817" s="379"/>
      <c r="L4817" s="379"/>
      <c r="M4817" s="379"/>
      <c r="N4817" s="379"/>
      <c r="O4817" s="379"/>
      <c r="P4817" s="379"/>
      <c r="Q4817" s="379"/>
      <c r="R4817" s="379"/>
      <c r="S4817" s="379"/>
      <c r="T4817" s="379"/>
      <c r="U4817" s="379"/>
      <c r="V4817" s="379"/>
      <c r="W4817" s="379"/>
      <c r="X4817" s="379"/>
      <c r="Y4817" s="379"/>
      <c r="Z4817" s="379"/>
      <c r="AA4817" s="380"/>
      <c r="AB4817" s="379"/>
      <c r="AC4817" s="379"/>
      <c r="AD4817" s="379"/>
      <c r="AE4817" s="381"/>
      <c r="AF4817" s="105"/>
      <c r="AG4817" s="381"/>
      <c r="AH4817" s="381"/>
      <c r="AI4817" s="381"/>
      <c r="AJ4817" s="381"/>
      <c r="AK4817" s="381"/>
      <c r="AL4817" s="381"/>
      <c r="AM4817" s="381"/>
    </row>
    <row r="4818" spans="1:39" x14ac:dyDescent="0.35">
      <c r="A4818" s="379"/>
      <c r="B4818" s="379"/>
      <c r="C4818" s="379"/>
      <c r="D4818" s="379"/>
      <c r="E4818" s="379"/>
      <c r="F4818" s="379"/>
      <c r="G4818" s="379"/>
      <c r="H4818" s="379"/>
      <c r="I4818" s="379"/>
      <c r="J4818" s="379"/>
      <c r="K4818" s="379"/>
      <c r="L4818" s="379"/>
      <c r="M4818" s="379"/>
      <c r="N4818" s="379"/>
      <c r="O4818" s="379"/>
      <c r="P4818" s="379"/>
      <c r="Q4818" s="379"/>
      <c r="R4818" s="379"/>
      <c r="S4818" s="379"/>
      <c r="T4818" s="379"/>
      <c r="U4818" s="379"/>
      <c r="V4818" s="379"/>
      <c r="W4818" s="379"/>
      <c r="X4818" s="379"/>
      <c r="Y4818" s="379"/>
      <c r="Z4818" s="379"/>
      <c r="AA4818" s="380"/>
      <c r="AB4818" s="379"/>
      <c r="AC4818" s="379"/>
      <c r="AD4818" s="379"/>
      <c r="AE4818" s="381"/>
      <c r="AF4818" s="105"/>
      <c r="AG4818" s="381"/>
      <c r="AH4818" s="381"/>
      <c r="AI4818" s="381"/>
      <c r="AJ4818" s="381"/>
      <c r="AK4818" s="381"/>
      <c r="AL4818" s="381"/>
      <c r="AM4818" s="381"/>
    </row>
    <row r="4819" spans="1:39" x14ac:dyDescent="0.35">
      <c r="A4819" s="379"/>
      <c r="B4819" s="379"/>
      <c r="C4819" s="379"/>
      <c r="D4819" s="379"/>
      <c r="E4819" s="379"/>
      <c r="F4819" s="379"/>
      <c r="G4819" s="379"/>
      <c r="H4819" s="379"/>
      <c r="I4819" s="379"/>
      <c r="J4819" s="379"/>
      <c r="K4819" s="379"/>
      <c r="L4819" s="379"/>
      <c r="M4819" s="379"/>
      <c r="N4819" s="379"/>
      <c r="O4819" s="379"/>
      <c r="P4819" s="379"/>
      <c r="Q4819" s="379"/>
      <c r="R4819" s="379"/>
      <c r="S4819" s="379"/>
      <c r="T4819" s="379"/>
      <c r="U4819" s="379"/>
      <c r="V4819" s="379"/>
      <c r="W4819" s="379"/>
      <c r="X4819" s="379"/>
      <c r="Y4819" s="379"/>
      <c r="Z4819" s="379"/>
      <c r="AA4819" s="380"/>
      <c r="AB4819" s="379"/>
      <c r="AC4819" s="379"/>
      <c r="AD4819" s="379"/>
      <c r="AE4819" s="381"/>
      <c r="AF4819" s="105"/>
      <c r="AG4819" s="381"/>
      <c r="AH4819" s="381"/>
      <c r="AI4819" s="381"/>
      <c r="AJ4819" s="381"/>
      <c r="AK4819" s="381"/>
      <c r="AL4819" s="381"/>
      <c r="AM4819" s="381"/>
    </row>
    <row r="4820" spans="1:39" x14ac:dyDescent="0.35">
      <c r="A4820" s="379"/>
      <c r="B4820" s="379"/>
      <c r="C4820" s="379"/>
      <c r="D4820" s="379"/>
      <c r="E4820" s="379"/>
      <c r="F4820" s="379"/>
      <c r="G4820" s="379"/>
      <c r="H4820" s="379"/>
      <c r="I4820" s="379"/>
      <c r="J4820" s="379"/>
      <c r="K4820" s="379"/>
      <c r="L4820" s="379"/>
      <c r="M4820" s="379"/>
      <c r="N4820" s="379"/>
      <c r="O4820" s="379"/>
      <c r="P4820" s="379"/>
      <c r="Q4820" s="379"/>
      <c r="R4820" s="379"/>
      <c r="S4820" s="379"/>
      <c r="T4820" s="379"/>
      <c r="U4820" s="379"/>
      <c r="V4820" s="379"/>
      <c r="W4820" s="379"/>
      <c r="X4820" s="379"/>
      <c r="Y4820" s="379"/>
      <c r="Z4820" s="379"/>
      <c r="AA4820" s="380"/>
      <c r="AB4820" s="379"/>
      <c r="AC4820" s="379"/>
      <c r="AD4820" s="379"/>
      <c r="AE4820" s="381"/>
      <c r="AF4820" s="105"/>
      <c r="AG4820" s="381"/>
      <c r="AH4820" s="381"/>
      <c r="AI4820" s="381"/>
      <c r="AJ4820" s="381"/>
      <c r="AK4820" s="381"/>
      <c r="AL4820" s="381"/>
      <c r="AM4820" s="381"/>
    </row>
    <row r="4821" spans="1:39" x14ac:dyDescent="0.35">
      <c r="A4821" s="379"/>
      <c r="B4821" s="379"/>
      <c r="C4821" s="379"/>
      <c r="D4821" s="379"/>
      <c r="E4821" s="379"/>
      <c r="F4821" s="379"/>
      <c r="G4821" s="379"/>
      <c r="H4821" s="379"/>
      <c r="I4821" s="379"/>
      <c r="J4821" s="379"/>
      <c r="K4821" s="379"/>
      <c r="L4821" s="379"/>
      <c r="M4821" s="379"/>
      <c r="N4821" s="379"/>
      <c r="O4821" s="379"/>
      <c r="P4821" s="379"/>
      <c r="Q4821" s="379"/>
      <c r="R4821" s="379"/>
      <c r="S4821" s="379"/>
      <c r="T4821" s="379"/>
      <c r="U4821" s="379"/>
      <c r="V4821" s="379"/>
      <c r="W4821" s="379"/>
      <c r="X4821" s="379"/>
      <c r="Y4821" s="379"/>
      <c r="Z4821" s="379"/>
      <c r="AA4821" s="380"/>
      <c r="AB4821" s="379"/>
      <c r="AC4821" s="379"/>
      <c r="AD4821" s="379"/>
      <c r="AE4821" s="381"/>
      <c r="AF4821" s="105"/>
      <c r="AG4821" s="381"/>
      <c r="AH4821" s="381"/>
      <c r="AI4821" s="381"/>
      <c r="AJ4821" s="381"/>
      <c r="AK4821" s="381"/>
      <c r="AL4821" s="381"/>
      <c r="AM4821" s="381"/>
    </row>
    <row r="4822" spans="1:39" x14ac:dyDescent="0.35">
      <c r="A4822" s="379"/>
      <c r="B4822" s="379"/>
      <c r="C4822" s="379"/>
      <c r="D4822" s="379"/>
      <c r="E4822" s="379"/>
      <c r="F4822" s="379"/>
      <c r="G4822" s="379"/>
      <c r="H4822" s="379"/>
      <c r="I4822" s="379"/>
      <c r="J4822" s="379"/>
      <c r="K4822" s="379"/>
      <c r="L4822" s="379"/>
      <c r="M4822" s="379"/>
      <c r="N4822" s="379"/>
      <c r="O4822" s="379"/>
      <c r="P4822" s="379"/>
      <c r="Q4822" s="379"/>
      <c r="R4822" s="379"/>
      <c r="S4822" s="379"/>
      <c r="T4822" s="379"/>
      <c r="U4822" s="379"/>
      <c r="V4822" s="379"/>
      <c r="W4822" s="379"/>
      <c r="X4822" s="379"/>
      <c r="Y4822" s="379"/>
      <c r="Z4822" s="379"/>
      <c r="AA4822" s="380"/>
      <c r="AB4822" s="379"/>
      <c r="AC4822" s="379"/>
      <c r="AD4822" s="379"/>
      <c r="AE4822" s="381"/>
      <c r="AF4822" s="105"/>
      <c r="AG4822" s="381"/>
      <c r="AH4822" s="381"/>
      <c r="AI4822" s="381"/>
      <c r="AJ4822" s="381"/>
      <c r="AK4822" s="381"/>
      <c r="AL4822" s="381"/>
      <c r="AM4822" s="381"/>
    </row>
    <row r="4823" spans="1:39" x14ac:dyDescent="0.35">
      <c r="A4823" s="379"/>
      <c r="B4823" s="379"/>
      <c r="C4823" s="379"/>
      <c r="D4823" s="379"/>
      <c r="E4823" s="379"/>
      <c r="F4823" s="379"/>
      <c r="G4823" s="379"/>
      <c r="H4823" s="379"/>
      <c r="I4823" s="379"/>
      <c r="J4823" s="379"/>
      <c r="K4823" s="379"/>
      <c r="L4823" s="379"/>
      <c r="M4823" s="379"/>
      <c r="N4823" s="379"/>
      <c r="O4823" s="379"/>
      <c r="P4823" s="379"/>
      <c r="Q4823" s="379"/>
      <c r="R4823" s="379"/>
      <c r="S4823" s="379"/>
      <c r="T4823" s="379"/>
      <c r="U4823" s="379"/>
      <c r="V4823" s="379"/>
      <c r="W4823" s="379"/>
      <c r="X4823" s="379"/>
      <c r="Y4823" s="379"/>
      <c r="Z4823" s="379"/>
      <c r="AA4823" s="380"/>
      <c r="AB4823" s="379"/>
      <c r="AC4823" s="379"/>
      <c r="AD4823" s="379"/>
      <c r="AE4823" s="381"/>
      <c r="AF4823" s="105"/>
      <c r="AG4823" s="381"/>
      <c r="AH4823" s="381"/>
      <c r="AI4823" s="381"/>
      <c r="AJ4823" s="381"/>
      <c r="AK4823" s="381"/>
      <c r="AL4823" s="381"/>
      <c r="AM4823" s="381"/>
    </row>
    <row r="4824" spans="1:39" x14ac:dyDescent="0.35">
      <c r="A4824" s="379"/>
      <c r="B4824" s="379"/>
      <c r="C4824" s="379"/>
      <c r="D4824" s="379"/>
      <c r="E4824" s="379"/>
      <c r="F4824" s="379"/>
      <c r="G4824" s="379"/>
      <c r="H4824" s="379"/>
      <c r="I4824" s="379"/>
      <c r="J4824" s="379"/>
      <c r="K4824" s="379"/>
      <c r="L4824" s="379"/>
      <c r="M4824" s="379"/>
      <c r="N4824" s="379"/>
      <c r="O4824" s="379"/>
      <c r="P4824" s="379"/>
      <c r="Q4824" s="379"/>
      <c r="R4824" s="379"/>
      <c r="S4824" s="379"/>
      <c r="T4824" s="379"/>
      <c r="U4824" s="379"/>
      <c r="V4824" s="379"/>
      <c r="W4824" s="379"/>
      <c r="X4824" s="379"/>
      <c r="Y4824" s="379"/>
      <c r="Z4824" s="379"/>
      <c r="AA4824" s="380"/>
      <c r="AB4824" s="379"/>
      <c r="AC4824" s="379"/>
      <c r="AD4824" s="379"/>
      <c r="AE4824" s="381"/>
      <c r="AF4824" s="105"/>
      <c r="AG4824" s="381"/>
      <c r="AH4824" s="381"/>
      <c r="AI4824" s="381"/>
      <c r="AJ4824" s="381"/>
      <c r="AK4824" s="381"/>
      <c r="AL4824" s="381"/>
      <c r="AM4824" s="381"/>
    </row>
    <row r="4825" spans="1:39" x14ac:dyDescent="0.35">
      <c r="A4825" s="379"/>
      <c r="B4825" s="379"/>
      <c r="C4825" s="379"/>
      <c r="D4825" s="379"/>
      <c r="E4825" s="379"/>
      <c r="F4825" s="379"/>
      <c r="G4825" s="379"/>
      <c r="H4825" s="379"/>
      <c r="I4825" s="379"/>
      <c r="J4825" s="379"/>
      <c r="K4825" s="379"/>
      <c r="L4825" s="379"/>
      <c r="M4825" s="379"/>
      <c r="N4825" s="379"/>
      <c r="O4825" s="379"/>
      <c r="P4825" s="379"/>
      <c r="Q4825" s="379"/>
      <c r="R4825" s="379"/>
      <c r="S4825" s="379"/>
      <c r="T4825" s="379"/>
      <c r="U4825" s="379"/>
      <c r="V4825" s="379"/>
      <c r="W4825" s="379"/>
      <c r="X4825" s="379"/>
      <c r="Y4825" s="379"/>
      <c r="Z4825" s="379"/>
      <c r="AA4825" s="380"/>
      <c r="AB4825" s="379"/>
      <c r="AC4825" s="379"/>
      <c r="AD4825" s="379"/>
      <c r="AE4825" s="381"/>
      <c r="AF4825" s="105"/>
      <c r="AG4825" s="381"/>
      <c r="AH4825" s="381"/>
      <c r="AI4825" s="381"/>
      <c r="AJ4825" s="381"/>
      <c r="AK4825" s="381"/>
      <c r="AL4825" s="381"/>
      <c r="AM4825" s="381"/>
    </row>
    <row r="4826" spans="1:39" x14ac:dyDescent="0.35">
      <c r="A4826" s="379"/>
      <c r="B4826" s="379"/>
      <c r="C4826" s="379"/>
      <c r="D4826" s="379"/>
      <c r="E4826" s="379"/>
      <c r="F4826" s="379"/>
      <c r="G4826" s="379"/>
      <c r="H4826" s="379"/>
      <c r="I4826" s="379"/>
      <c r="J4826" s="379"/>
      <c r="K4826" s="379"/>
      <c r="L4826" s="379"/>
      <c r="M4826" s="379"/>
      <c r="N4826" s="379"/>
      <c r="O4826" s="379"/>
      <c r="P4826" s="379"/>
      <c r="Q4826" s="379"/>
      <c r="R4826" s="379"/>
      <c r="S4826" s="379"/>
      <c r="T4826" s="379"/>
      <c r="U4826" s="379"/>
      <c r="V4826" s="379"/>
      <c r="W4826" s="379"/>
      <c r="X4826" s="379"/>
      <c r="Y4826" s="379"/>
      <c r="Z4826" s="379"/>
      <c r="AA4826" s="380"/>
      <c r="AB4826" s="379"/>
      <c r="AC4826" s="379"/>
      <c r="AD4826" s="379"/>
      <c r="AE4826" s="381"/>
      <c r="AF4826" s="105"/>
      <c r="AG4826" s="381"/>
      <c r="AH4826" s="381"/>
      <c r="AI4826" s="381"/>
      <c r="AJ4826" s="381"/>
      <c r="AK4826" s="381"/>
      <c r="AL4826" s="381"/>
      <c r="AM4826" s="381"/>
    </row>
    <row r="4827" spans="1:39" x14ac:dyDescent="0.35">
      <c r="A4827" s="379"/>
      <c r="B4827" s="379"/>
      <c r="C4827" s="379"/>
      <c r="D4827" s="379"/>
      <c r="E4827" s="379"/>
      <c r="F4827" s="379"/>
      <c r="G4827" s="379"/>
      <c r="H4827" s="379"/>
      <c r="I4827" s="379"/>
      <c r="J4827" s="379"/>
      <c r="K4827" s="379"/>
      <c r="L4827" s="379"/>
      <c r="M4827" s="379"/>
      <c r="N4827" s="379"/>
      <c r="O4827" s="379"/>
      <c r="P4827" s="379"/>
      <c r="Q4827" s="379"/>
      <c r="R4827" s="379"/>
      <c r="S4827" s="379"/>
      <c r="T4827" s="379"/>
      <c r="U4827" s="379"/>
      <c r="V4827" s="379"/>
      <c r="W4827" s="379"/>
      <c r="X4827" s="379"/>
      <c r="Y4827" s="379"/>
      <c r="Z4827" s="379"/>
      <c r="AA4827" s="380"/>
      <c r="AB4827" s="379"/>
      <c r="AC4827" s="379"/>
      <c r="AD4827" s="379"/>
      <c r="AE4827" s="381"/>
      <c r="AF4827" s="105"/>
      <c r="AG4827" s="381"/>
      <c r="AH4827" s="381"/>
      <c r="AI4827" s="381"/>
      <c r="AJ4827" s="381"/>
      <c r="AK4827" s="381"/>
      <c r="AL4827" s="381"/>
      <c r="AM4827" s="381"/>
    </row>
    <row r="4828" spans="1:39" x14ac:dyDescent="0.35">
      <c r="A4828" s="379"/>
      <c r="B4828" s="379"/>
      <c r="C4828" s="379"/>
      <c r="D4828" s="379"/>
      <c r="E4828" s="379"/>
      <c r="F4828" s="379"/>
      <c r="G4828" s="379"/>
      <c r="H4828" s="379"/>
      <c r="I4828" s="379"/>
      <c r="J4828" s="379"/>
      <c r="K4828" s="379"/>
      <c r="L4828" s="379"/>
      <c r="M4828" s="379"/>
      <c r="N4828" s="379"/>
      <c r="O4828" s="379"/>
      <c r="P4828" s="379"/>
      <c r="Q4828" s="379"/>
      <c r="R4828" s="379"/>
      <c r="S4828" s="379"/>
      <c r="T4828" s="379"/>
      <c r="U4828" s="379"/>
      <c r="V4828" s="379"/>
      <c r="W4828" s="379"/>
      <c r="X4828" s="379"/>
      <c r="Y4828" s="379"/>
      <c r="Z4828" s="379"/>
      <c r="AA4828" s="380"/>
      <c r="AB4828" s="379"/>
      <c r="AC4828" s="379"/>
      <c r="AD4828" s="379"/>
      <c r="AE4828" s="381"/>
      <c r="AF4828" s="105"/>
      <c r="AG4828" s="381"/>
      <c r="AH4828" s="381"/>
      <c r="AI4828" s="381"/>
      <c r="AJ4828" s="381"/>
      <c r="AK4828" s="381"/>
      <c r="AL4828" s="381"/>
      <c r="AM4828" s="381"/>
    </row>
    <row r="4829" spans="1:39" x14ac:dyDescent="0.35">
      <c r="A4829" s="379"/>
      <c r="B4829" s="379"/>
      <c r="C4829" s="379"/>
      <c r="D4829" s="379"/>
      <c r="E4829" s="379"/>
      <c r="F4829" s="379"/>
      <c r="G4829" s="379"/>
      <c r="H4829" s="379"/>
      <c r="I4829" s="379"/>
      <c r="J4829" s="379"/>
      <c r="K4829" s="379"/>
      <c r="L4829" s="379"/>
      <c r="M4829" s="379"/>
      <c r="N4829" s="379"/>
      <c r="O4829" s="379"/>
      <c r="P4829" s="379"/>
      <c r="Q4829" s="379"/>
      <c r="R4829" s="379"/>
      <c r="S4829" s="379"/>
      <c r="T4829" s="379"/>
      <c r="U4829" s="379"/>
      <c r="V4829" s="379"/>
      <c r="W4829" s="379"/>
      <c r="X4829" s="379"/>
      <c r="Y4829" s="379"/>
      <c r="Z4829" s="379"/>
      <c r="AA4829" s="380"/>
      <c r="AB4829" s="379"/>
      <c r="AC4829" s="379"/>
      <c r="AD4829" s="379"/>
      <c r="AE4829" s="381"/>
      <c r="AF4829" s="105"/>
      <c r="AG4829" s="381"/>
      <c r="AH4829" s="381"/>
      <c r="AI4829" s="381"/>
      <c r="AJ4829" s="381"/>
      <c r="AK4829" s="381"/>
      <c r="AL4829" s="381"/>
      <c r="AM4829" s="381"/>
    </row>
    <row r="4830" spans="1:39" x14ac:dyDescent="0.35">
      <c r="A4830" s="379"/>
      <c r="B4830" s="379"/>
      <c r="C4830" s="379"/>
      <c r="D4830" s="379"/>
      <c r="E4830" s="379"/>
      <c r="F4830" s="379"/>
      <c r="G4830" s="379"/>
      <c r="H4830" s="379"/>
      <c r="I4830" s="379"/>
      <c r="J4830" s="379"/>
      <c r="K4830" s="379"/>
      <c r="L4830" s="379"/>
      <c r="M4830" s="379"/>
      <c r="N4830" s="379"/>
      <c r="O4830" s="379"/>
      <c r="P4830" s="379"/>
      <c r="Q4830" s="379"/>
      <c r="R4830" s="379"/>
      <c r="S4830" s="379"/>
      <c r="T4830" s="379"/>
      <c r="U4830" s="379"/>
      <c r="V4830" s="379"/>
      <c r="W4830" s="379"/>
      <c r="X4830" s="379"/>
      <c r="Y4830" s="379"/>
      <c r="Z4830" s="379"/>
      <c r="AA4830" s="380"/>
      <c r="AB4830" s="379"/>
      <c r="AC4830" s="379"/>
      <c r="AD4830" s="379"/>
      <c r="AE4830" s="381"/>
      <c r="AF4830" s="105"/>
      <c r="AG4830" s="381"/>
      <c r="AH4830" s="381"/>
      <c r="AI4830" s="381"/>
      <c r="AJ4830" s="381"/>
      <c r="AK4830" s="381"/>
      <c r="AL4830" s="381"/>
      <c r="AM4830" s="381"/>
    </row>
    <row r="4831" spans="1:39" x14ac:dyDescent="0.35">
      <c r="A4831" s="379"/>
      <c r="B4831" s="379"/>
      <c r="C4831" s="379"/>
      <c r="D4831" s="379"/>
      <c r="E4831" s="379"/>
      <c r="F4831" s="379"/>
      <c r="G4831" s="379"/>
      <c r="H4831" s="379"/>
      <c r="I4831" s="379"/>
      <c r="J4831" s="379"/>
      <c r="K4831" s="379"/>
      <c r="L4831" s="379"/>
      <c r="M4831" s="379"/>
      <c r="N4831" s="379"/>
      <c r="O4831" s="379"/>
      <c r="P4831" s="379"/>
      <c r="Q4831" s="379"/>
      <c r="R4831" s="379"/>
      <c r="S4831" s="379"/>
      <c r="T4831" s="379"/>
      <c r="U4831" s="379"/>
      <c r="V4831" s="379"/>
      <c r="W4831" s="379"/>
      <c r="X4831" s="379"/>
      <c r="Y4831" s="379"/>
      <c r="Z4831" s="379"/>
      <c r="AA4831" s="380"/>
      <c r="AB4831" s="379"/>
      <c r="AC4831" s="379"/>
      <c r="AD4831" s="379"/>
      <c r="AE4831" s="381"/>
      <c r="AF4831" s="105"/>
      <c r="AG4831" s="381"/>
      <c r="AH4831" s="381"/>
      <c r="AI4831" s="381"/>
      <c r="AJ4831" s="381"/>
      <c r="AK4831" s="381"/>
      <c r="AL4831" s="381"/>
      <c r="AM4831" s="381"/>
    </row>
    <row r="4832" spans="1:39" x14ac:dyDescent="0.35">
      <c r="A4832" s="379"/>
      <c r="B4832" s="379"/>
      <c r="C4832" s="379"/>
      <c r="D4832" s="379"/>
      <c r="E4832" s="379"/>
      <c r="F4832" s="379"/>
      <c r="G4832" s="379"/>
      <c r="H4832" s="379"/>
      <c r="I4832" s="379"/>
      <c r="J4832" s="379"/>
      <c r="K4832" s="379"/>
      <c r="L4832" s="379"/>
      <c r="M4832" s="379"/>
      <c r="N4832" s="379"/>
      <c r="O4832" s="379"/>
      <c r="P4832" s="379"/>
      <c r="Q4832" s="379"/>
      <c r="R4832" s="379"/>
      <c r="S4832" s="379"/>
      <c r="T4832" s="379"/>
      <c r="U4832" s="379"/>
      <c r="V4832" s="379"/>
      <c r="W4832" s="379"/>
      <c r="X4832" s="379"/>
      <c r="Y4832" s="379"/>
      <c r="Z4832" s="379"/>
      <c r="AA4832" s="380"/>
      <c r="AB4832" s="379"/>
      <c r="AC4832" s="379"/>
      <c r="AD4832" s="379"/>
      <c r="AE4832" s="381"/>
      <c r="AF4832" s="105"/>
      <c r="AG4832" s="381"/>
      <c r="AH4832" s="381"/>
      <c r="AI4832" s="381"/>
      <c r="AJ4832" s="381"/>
      <c r="AK4832" s="381"/>
      <c r="AL4832" s="381"/>
      <c r="AM4832" s="381"/>
    </row>
    <row r="4833" spans="1:39" x14ac:dyDescent="0.35">
      <c r="A4833" s="379"/>
      <c r="B4833" s="379"/>
      <c r="C4833" s="379"/>
      <c r="D4833" s="379"/>
      <c r="E4833" s="379"/>
      <c r="F4833" s="379"/>
      <c r="G4833" s="379"/>
      <c r="H4833" s="379"/>
      <c r="I4833" s="379"/>
      <c r="J4833" s="379"/>
      <c r="K4833" s="379"/>
      <c r="L4833" s="379"/>
      <c r="M4833" s="379"/>
      <c r="N4833" s="379"/>
      <c r="O4833" s="379"/>
      <c r="P4833" s="379"/>
      <c r="Q4833" s="379"/>
      <c r="R4833" s="379"/>
      <c r="S4833" s="379"/>
      <c r="T4833" s="379"/>
      <c r="U4833" s="379"/>
      <c r="V4833" s="379"/>
      <c r="W4833" s="379"/>
      <c r="X4833" s="379"/>
      <c r="Y4833" s="379"/>
      <c r="Z4833" s="379"/>
      <c r="AA4833" s="380"/>
      <c r="AB4833" s="379"/>
      <c r="AC4833" s="379"/>
      <c r="AD4833" s="379"/>
      <c r="AE4833" s="381"/>
      <c r="AF4833" s="105"/>
      <c r="AG4833" s="381"/>
      <c r="AH4833" s="381"/>
      <c r="AI4833" s="381"/>
      <c r="AJ4833" s="381"/>
      <c r="AK4833" s="381"/>
      <c r="AL4833" s="381"/>
      <c r="AM4833" s="381"/>
    </row>
    <row r="4834" spans="1:39" x14ac:dyDescent="0.35">
      <c r="A4834" s="379"/>
      <c r="B4834" s="379"/>
      <c r="C4834" s="379"/>
      <c r="D4834" s="379"/>
      <c r="E4834" s="379"/>
      <c r="F4834" s="379"/>
      <c r="G4834" s="379"/>
      <c r="H4834" s="379"/>
      <c r="I4834" s="379"/>
      <c r="J4834" s="379"/>
      <c r="K4834" s="379"/>
      <c r="L4834" s="379"/>
      <c r="M4834" s="379"/>
      <c r="N4834" s="379"/>
      <c r="O4834" s="379"/>
      <c r="P4834" s="379"/>
      <c r="Q4834" s="379"/>
      <c r="R4834" s="379"/>
      <c r="S4834" s="379"/>
      <c r="T4834" s="379"/>
      <c r="U4834" s="379"/>
      <c r="V4834" s="379"/>
      <c r="W4834" s="379"/>
      <c r="X4834" s="379"/>
      <c r="Y4834" s="379"/>
      <c r="Z4834" s="379"/>
      <c r="AA4834" s="380"/>
      <c r="AB4834" s="379"/>
      <c r="AC4834" s="379"/>
      <c r="AD4834" s="379"/>
      <c r="AE4834" s="381"/>
      <c r="AF4834" s="105"/>
      <c r="AG4834" s="381"/>
      <c r="AH4834" s="381"/>
      <c r="AI4834" s="381"/>
      <c r="AJ4834" s="381"/>
      <c r="AK4834" s="381"/>
      <c r="AL4834" s="381"/>
      <c r="AM4834" s="381"/>
    </row>
    <row r="4835" spans="1:39" x14ac:dyDescent="0.35">
      <c r="A4835" s="379"/>
      <c r="B4835" s="379"/>
      <c r="C4835" s="379"/>
      <c r="D4835" s="379"/>
      <c r="E4835" s="379"/>
      <c r="F4835" s="379"/>
      <c r="G4835" s="379"/>
      <c r="H4835" s="379"/>
      <c r="I4835" s="379"/>
      <c r="J4835" s="379"/>
      <c r="K4835" s="379"/>
      <c r="L4835" s="379"/>
      <c r="M4835" s="379"/>
      <c r="N4835" s="379"/>
      <c r="O4835" s="379"/>
      <c r="P4835" s="379"/>
      <c r="Q4835" s="379"/>
      <c r="R4835" s="379"/>
      <c r="S4835" s="379"/>
      <c r="T4835" s="379"/>
      <c r="U4835" s="379"/>
      <c r="V4835" s="379"/>
      <c r="W4835" s="379"/>
      <c r="X4835" s="379"/>
      <c r="Y4835" s="379"/>
      <c r="Z4835" s="379"/>
      <c r="AA4835" s="380"/>
      <c r="AB4835" s="379"/>
      <c r="AC4835" s="379"/>
      <c r="AD4835" s="379"/>
      <c r="AE4835" s="381"/>
      <c r="AF4835" s="105"/>
      <c r="AG4835" s="381"/>
      <c r="AH4835" s="381"/>
      <c r="AI4835" s="381"/>
      <c r="AJ4835" s="381"/>
      <c r="AK4835" s="381"/>
      <c r="AL4835" s="381"/>
      <c r="AM4835" s="381"/>
    </row>
    <row r="4836" spans="1:39" x14ac:dyDescent="0.35">
      <c r="A4836" s="379"/>
      <c r="B4836" s="379"/>
      <c r="C4836" s="379"/>
      <c r="D4836" s="379"/>
      <c r="E4836" s="379"/>
      <c r="F4836" s="379"/>
      <c r="G4836" s="379"/>
      <c r="H4836" s="379"/>
      <c r="I4836" s="379"/>
      <c r="J4836" s="379"/>
      <c r="K4836" s="379"/>
      <c r="L4836" s="379"/>
      <c r="M4836" s="379"/>
      <c r="N4836" s="379"/>
      <c r="O4836" s="379"/>
      <c r="P4836" s="379"/>
      <c r="Q4836" s="379"/>
      <c r="R4836" s="379"/>
      <c r="S4836" s="379"/>
      <c r="T4836" s="379"/>
      <c r="U4836" s="379"/>
      <c r="V4836" s="379"/>
      <c r="W4836" s="379"/>
      <c r="X4836" s="379"/>
      <c r="Y4836" s="379"/>
      <c r="Z4836" s="379"/>
      <c r="AA4836" s="380"/>
      <c r="AB4836" s="379"/>
      <c r="AC4836" s="379"/>
      <c r="AD4836" s="379"/>
      <c r="AE4836" s="381"/>
      <c r="AF4836" s="105"/>
      <c r="AG4836" s="381"/>
      <c r="AH4836" s="381"/>
      <c r="AI4836" s="381"/>
      <c r="AJ4836" s="381"/>
      <c r="AK4836" s="381"/>
      <c r="AL4836" s="381"/>
      <c r="AM4836" s="381"/>
    </row>
    <row r="4837" spans="1:39" x14ac:dyDescent="0.35">
      <c r="A4837" s="379"/>
      <c r="B4837" s="379"/>
      <c r="C4837" s="379"/>
      <c r="D4837" s="379"/>
      <c r="E4837" s="379"/>
      <c r="F4837" s="379"/>
      <c r="G4837" s="379"/>
      <c r="H4837" s="379"/>
      <c r="I4837" s="379"/>
      <c r="J4837" s="379"/>
      <c r="K4837" s="379"/>
      <c r="L4837" s="379"/>
      <c r="M4837" s="379"/>
      <c r="N4837" s="379"/>
      <c r="O4837" s="379"/>
      <c r="P4837" s="379"/>
      <c r="Q4837" s="379"/>
      <c r="R4837" s="379"/>
      <c r="S4837" s="379"/>
      <c r="T4837" s="379"/>
      <c r="U4837" s="379"/>
      <c r="V4837" s="379"/>
      <c r="W4837" s="379"/>
      <c r="X4837" s="379"/>
      <c r="Y4837" s="379"/>
      <c r="Z4837" s="379"/>
      <c r="AA4837" s="380"/>
      <c r="AB4837" s="379"/>
      <c r="AC4837" s="379"/>
      <c r="AD4837" s="379"/>
      <c r="AE4837" s="381"/>
      <c r="AF4837" s="105"/>
      <c r="AG4837" s="381"/>
      <c r="AH4837" s="381"/>
      <c r="AI4837" s="381"/>
      <c r="AJ4837" s="381"/>
      <c r="AK4837" s="381"/>
      <c r="AL4837" s="381"/>
      <c r="AM4837" s="381"/>
    </row>
    <row r="4838" spans="1:39" x14ac:dyDescent="0.35">
      <c r="A4838" s="379"/>
      <c r="B4838" s="379"/>
      <c r="C4838" s="379"/>
      <c r="D4838" s="379"/>
      <c r="E4838" s="379"/>
      <c r="F4838" s="379"/>
      <c r="G4838" s="379"/>
      <c r="H4838" s="379"/>
      <c r="I4838" s="379"/>
      <c r="J4838" s="379"/>
      <c r="K4838" s="379"/>
      <c r="L4838" s="379"/>
      <c r="M4838" s="379"/>
      <c r="N4838" s="379"/>
      <c r="O4838" s="379"/>
      <c r="P4838" s="379"/>
      <c r="Q4838" s="379"/>
      <c r="R4838" s="379"/>
      <c r="S4838" s="379"/>
      <c r="T4838" s="379"/>
      <c r="U4838" s="379"/>
      <c r="V4838" s="379"/>
      <c r="W4838" s="379"/>
      <c r="X4838" s="379"/>
      <c r="Y4838" s="379"/>
      <c r="Z4838" s="379"/>
      <c r="AA4838" s="380"/>
      <c r="AB4838" s="379"/>
      <c r="AC4838" s="379"/>
      <c r="AD4838" s="379"/>
      <c r="AE4838" s="381"/>
      <c r="AF4838" s="105"/>
      <c r="AG4838" s="381"/>
      <c r="AH4838" s="381"/>
      <c r="AI4838" s="381"/>
      <c r="AJ4838" s="381"/>
      <c r="AK4838" s="381"/>
      <c r="AL4838" s="381"/>
      <c r="AM4838" s="381"/>
    </row>
    <row r="4839" spans="1:39" x14ac:dyDescent="0.35">
      <c r="A4839" s="379"/>
      <c r="B4839" s="379"/>
      <c r="C4839" s="379"/>
      <c r="D4839" s="379"/>
      <c r="E4839" s="379"/>
      <c r="F4839" s="379"/>
      <c r="G4839" s="379"/>
      <c r="H4839" s="379"/>
      <c r="I4839" s="379"/>
      <c r="J4839" s="379"/>
      <c r="K4839" s="379"/>
      <c r="L4839" s="379"/>
      <c r="M4839" s="379"/>
      <c r="N4839" s="379"/>
      <c r="O4839" s="379"/>
      <c r="P4839" s="379"/>
      <c r="Q4839" s="379"/>
      <c r="R4839" s="379"/>
      <c r="S4839" s="379"/>
      <c r="T4839" s="379"/>
      <c r="U4839" s="379"/>
      <c r="V4839" s="379"/>
      <c r="W4839" s="379"/>
      <c r="X4839" s="379"/>
      <c r="Y4839" s="379"/>
      <c r="Z4839" s="379"/>
      <c r="AA4839" s="380"/>
      <c r="AB4839" s="379"/>
      <c r="AC4839" s="379"/>
      <c r="AD4839" s="379"/>
      <c r="AE4839" s="381"/>
      <c r="AF4839" s="105"/>
      <c r="AG4839" s="381"/>
      <c r="AH4839" s="381"/>
      <c r="AI4839" s="381"/>
      <c r="AJ4839" s="381"/>
      <c r="AK4839" s="381"/>
      <c r="AL4839" s="381"/>
      <c r="AM4839" s="381"/>
    </row>
    <row r="4840" spans="1:39" x14ac:dyDescent="0.35">
      <c r="A4840" s="379"/>
      <c r="B4840" s="379"/>
      <c r="C4840" s="379"/>
      <c r="D4840" s="379"/>
      <c r="E4840" s="379"/>
      <c r="F4840" s="379"/>
      <c r="G4840" s="379"/>
      <c r="H4840" s="379"/>
      <c r="I4840" s="379"/>
      <c r="J4840" s="379"/>
      <c r="K4840" s="379"/>
      <c r="L4840" s="379"/>
      <c r="M4840" s="379"/>
      <c r="N4840" s="379"/>
      <c r="O4840" s="379"/>
      <c r="P4840" s="379"/>
      <c r="Q4840" s="379"/>
      <c r="R4840" s="379"/>
      <c r="S4840" s="379"/>
      <c r="T4840" s="379"/>
      <c r="U4840" s="379"/>
      <c r="V4840" s="379"/>
      <c r="W4840" s="379"/>
      <c r="X4840" s="379"/>
      <c r="Y4840" s="379"/>
      <c r="Z4840" s="379"/>
      <c r="AA4840" s="380"/>
      <c r="AB4840" s="379"/>
      <c r="AC4840" s="379"/>
      <c r="AD4840" s="379"/>
      <c r="AE4840" s="381"/>
      <c r="AF4840" s="105"/>
      <c r="AG4840" s="381"/>
      <c r="AH4840" s="381"/>
      <c r="AI4840" s="381"/>
      <c r="AJ4840" s="381"/>
      <c r="AK4840" s="381"/>
      <c r="AL4840" s="381"/>
      <c r="AM4840" s="381"/>
    </row>
    <row r="4841" spans="1:39" x14ac:dyDescent="0.35">
      <c r="A4841" s="379"/>
      <c r="B4841" s="379"/>
      <c r="C4841" s="379"/>
      <c r="D4841" s="379"/>
      <c r="E4841" s="379"/>
      <c r="F4841" s="379"/>
      <c r="G4841" s="379"/>
      <c r="H4841" s="379"/>
      <c r="I4841" s="379"/>
      <c r="J4841" s="379"/>
      <c r="K4841" s="379"/>
      <c r="L4841" s="379"/>
      <c r="M4841" s="379"/>
      <c r="N4841" s="379"/>
      <c r="O4841" s="379"/>
      <c r="P4841" s="379"/>
      <c r="Q4841" s="379"/>
      <c r="R4841" s="379"/>
      <c r="S4841" s="379"/>
      <c r="T4841" s="379"/>
      <c r="U4841" s="379"/>
      <c r="V4841" s="379"/>
      <c r="W4841" s="379"/>
      <c r="X4841" s="379"/>
      <c r="Y4841" s="379"/>
      <c r="Z4841" s="379"/>
      <c r="AA4841" s="380"/>
      <c r="AB4841" s="379"/>
      <c r="AC4841" s="379"/>
      <c r="AD4841" s="379"/>
      <c r="AE4841" s="381"/>
      <c r="AF4841" s="105"/>
      <c r="AG4841" s="381"/>
      <c r="AH4841" s="381"/>
      <c r="AI4841" s="381"/>
      <c r="AJ4841" s="381"/>
      <c r="AK4841" s="381"/>
      <c r="AL4841" s="381"/>
      <c r="AM4841" s="381"/>
    </row>
    <row r="4842" spans="1:39" x14ac:dyDescent="0.35">
      <c r="A4842" s="379"/>
      <c r="B4842" s="379"/>
      <c r="C4842" s="379"/>
      <c r="D4842" s="379"/>
      <c r="E4842" s="379"/>
      <c r="F4842" s="379"/>
      <c r="G4842" s="379"/>
      <c r="H4842" s="379"/>
      <c r="I4842" s="379"/>
      <c r="J4842" s="379"/>
      <c r="K4842" s="379"/>
      <c r="L4842" s="379"/>
      <c r="M4842" s="379"/>
      <c r="N4842" s="379"/>
      <c r="O4842" s="379"/>
      <c r="P4842" s="379"/>
      <c r="Q4842" s="379"/>
      <c r="R4842" s="379"/>
      <c r="S4842" s="379"/>
      <c r="T4842" s="379"/>
      <c r="U4842" s="379"/>
      <c r="V4842" s="379"/>
      <c r="W4842" s="379"/>
      <c r="X4842" s="379"/>
      <c r="Y4842" s="379"/>
      <c r="Z4842" s="379"/>
      <c r="AA4842" s="380"/>
      <c r="AB4842" s="379"/>
      <c r="AC4842" s="379"/>
      <c r="AD4842" s="379"/>
      <c r="AE4842" s="381"/>
      <c r="AF4842" s="105"/>
      <c r="AG4842" s="381"/>
      <c r="AH4842" s="381"/>
      <c r="AI4842" s="381"/>
      <c r="AJ4842" s="381"/>
      <c r="AK4842" s="381"/>
      <c r="AL4842" s="381"/>
      <c r="AM4842" s="381"/>
    </row>
    <row r="4843" spans="1:39" x14ac:dyDescent="0.35">
      <c r="A4843" s="379"/>
      <c r="B4843" s="379"/>
      <c r="C4843" s="379"/>
      <c r="D4843" s="379"/>
      <c r="E4843" s="379"/>
      <c r="F4843" s="379"/>
      <c r="G4843" s="379"/>
      <c r="H4843" s="379"/>
      <c r="I4843" s="379"/>
      <c r="J4843" s="379"/>
      <c r="K4843" s="379"/>
      <c r="L4843" s="379"/>
      <c r="M4843" s="379"/>
      <c r="N4843" s="379"/>
      <c r="O4843" s="379"/>
      <c r="P4843" s="379"/>
      <c r="Q4843" s="379"/>
      <c r="R4843" s="379"/>
      <c r="S4843" s="379"/>
      <c r="T4843" s="379"/>
      <c r="U4843" s="379"/>
      <c r="V4843" s="379"/>
      <c r="W4843" s="379"/>
      <c r="X4843" s="379"/>
      <c r="Y4843" s="379"/>
      <c r="Z4843" s="379"/>
      <c r="AA4843" s="380"/>
      <c r="AB4843" s="379"/>
      <c r="AC4843" s="379"/>
      <c r="AD4843" s="379"/>
      <c r="AE4843" s="381"/>
      <c r="AF4843" s="105"/>
      <c r="AG4843" s="381"/>
      <c r="AH4843" s="381"/>
      <c r="AI4843" s="381"/>
      <c r="AJ4843" s="381"/>
      <c r="AK4843" s="381"/>
      <c r="AL4843" s="381"/>
      <c r="AM4843" s="381"/>
    </row>
    <row r="4844" spans="1:39" x14ac:dyDescent="0.35">
      <c r="A4844" s="379"/>
      <c r="B4844" s="379"/>
      <c r="C4844" s="379"/>
      <c r="D4844" s="379"/>
      <c r="E4844" s="379"/>
      <c r="F4844" s="379"/>
      <c r="G4844" s="379"/>
      <c r="H4844" s="379"/>
      <c r="I4844" s="379"/>
      <c r="J4844" s="379"/>
      <c r="K4844" s="379"/>
      <c r="L4844" s="379"/>
      <c r="M4844" s="379"/>
      <c r="N4844" s="379"/>
      <c r="O4844" s="379"/>
      <c r="P4844" s="379"/>
      <c r="Q4844" s="379"/>
      <c r="R4844" s="379"/>
      <c r="S4844" s="379"/>
      <c r="T4844" s="379"/>
      <c r="U4844" s="379"/>
      <c r="V4844" s="379"/>
      <c r="W4844" s="379"/>
      <c r="X4844" s="379"/>
      <c r="Y4844" s="379"/>
      <c r="Z4844" s="379"/>
      <c r="AA4844" s="380"/>
      <c r="AB4844" s="379"/>
      <c r="AC4844" s="379"/>
      <c r="AD4844" s="379"/>
      <c r="AE4844" s="381"/>
      <c r="AF4844" s="105"/>
      <c r="AG4844" s="381"/>
      <c r="AH4844" s="381"/>
      <c r="AI4844" s="381"/>
      <c r="AJ4844" s="381"/>
      <c r="AK4844" s="381"/>
      <c r="AL4844" s="381"/>
      <c r="AM4844" s="381"/>
    </row>
    <row r="4845" spans="1:39" x14ac:dyDescent="0.35">
      <c r="A4845" s="379"/>
      <c r="B4845" s="379"/>
      <c r="C4845" s="379"/>
      <c r="D4845" s="379"/>
      <c r="E4845" s="379"/>
      <c r="F4845" s="379"/>
      <c r="G4845" s="379"/>
      <c r="H4845" s="379"/>
      <c r="I4845" s="379"/>
      <c r="J4845" s="379"/>
      <c r="K4845" s="379"/>
      <c r="L4845" s="379"/>
      <c r="M4845" s="379"/>
      <c r="N4845" s="379"/>
      <c r="O4845" s="379"/>
      <c r="P4845" s="379"/>
      <c r="Q4845" s="379"/>
      <c r="R4845" s="379"/>
      <c r="S4845" s="379"/>
      <c r="T4845" s="379"/>
      <c r="U4845" s="379"/>
      <c r="V4845" s="379"/>
      <c r="W4845" s="379"/>
      <c r="X4845" s="379"/>
      <c r="Y4845" s="379"/>
      <c r="Z4845" s="379"/>
      <c r="AA4845" s="380"/>
      <c r="AB4845" s="379"/>
      <c r="AC4845" s="379"/>
      <c r="AD4845" s="379"/>
      <c r="AE4845" s="381"/>
      <c r="AF4845" s="105"/>
      <c r="AG4845" s="381"/>
      <c r="AH4845" s="381"/>
      <c r="AI4845" s="381"/>
      <c r="AJ4845" s="381"/>
      <c r="AK4845" s="381"/>
      <c r="AL4845" s="381"/>
      <c r="AM4845" s="381"/>
    </row>
    <row r="4846" spans="1:39" x14ac:dyDescent="0.35">
      <c r="A4846" s="379"/>
      <c r="B4846" s="379"/>
      <c r="C4846" s="379"/>
      <c r="D4846" s="379"/>
      <c r="E4846" s="379"/>
      <c r="F4846" s="379"/>
      <c r="G4846" s="379"/>
      <c r="H4846" s="379"/>
      <c r="I4846" s="379"/>
      <c r="J4846" s="379"/>
      <c r="K4846" s="379"/>
      <c r="L4846" s="379"/>
      <c r="M4846" s="379"/>
      <c r="N4846" s="379"/>
      <c r="O4846" s="379"/>
      <c r="P4846" s="379"/>
      <c r="Q4846" s="379"/>
      <c r="R4846" s="379"/>
      <c r="S4846" s="379"/>
      <c r="T4846" s="379"/>
      <c r="U4846" s="379"/>
      <c r="V4846" s="379"/>
      <c r="W4846" s="379"/>
      <c r="X4846" s="379"/>
      <c r="Y4846" s="379"/>
      <c r="Z4846" s="379"/>
      <c r="AA4846" s="380"/>
      <c r="AB4846" s="379"/>
      <c r="AC4846" s="379"/>
      <c r="AD4846" s="379"/>
      <c r="AE4846" s="381"/>
      <c r="AF4846" s="105"/>
      <c r="AG4846" s="381"/>
      <c r="AH4846" s="381"/>
      <c r="AI4846" s="381"/>
      <c r="AJ4846" s="381"/>
      <c r="AK4846" s="381"/>
      <c r="AL4846" s="381"/>
      <c r="AM4846" s="381"/>
    </row>
    <row r="4847" spans="1:39" x14ac:dyDescent="0.35">
      <c r="A4847" s="379"/>
      <c r="B4847" s="379"/>
      <c r="C4847" s="379"/>
      <c r="D4847" s="379"/>
      <c r="E4847" s="379"/>
      <c r="F4847" s="379"/>
      <c r="G4847" s="379"/>
      <c r="H4847" s="379"/>
      <c r="I4847" s="379"/>
      <c r="J4847" s="379"/>
      <c r="K4847" s="379"/>
      <c r="L4847" s="379"/>
      <c r="M4847" s="379"/>
      <c r="N4847" s="379"/>
      <c r="O4847" s="379"/>
      <c r="P4847" s="379"/>
      <c r="Q4847" s="379"/>
      <c r="R4847" s="379"/>
      <c r="S4847" s="379"/>
      <c r="T4847" s="379"/>
      <c r="U4847" s="379"/>
      <c r="V4847" s="379"/>
      <c r="W4847" s="379"/>
      <c r="X4847" s="379"/>
      <c r="Y4847" s="379"/>
      <c r="Z4847" s="379"/>
      <c r="AA4847" s="380"/>
      <c r="AB4847" s="379"/>
      <c r="AC4847" s="379"/>
      <c r="AD4847" s="379"/>
      <c r="AE4847" s="381"/>
      <c r="AF4847" s="105"/>
      <c r="AG4847" s="381"/>
      <c r="AH4847" s="381"/>
      <c r="AI4847" s="381"/>
      <c r="AJ4847" s="381"/>
      <c r="AK4847" s="381"/>
      <c r="AL4847" s="381"/>
      <c r="AM4847" s="381"/>
    </row>
    <row r="4848" spans="1:39" x14ac:dyDescent="0.35">
      <c r="A4848" s="379"/>
      <c r="B4848" s="379"/>
      <c r="C4848" s="379"/>
      <c r="D4848" s="379"/>
      <c r="E4848" s="379"/>
      <c r="F4848" s="379"/>
      <c r="G4848" s="379"/>
      <c r="H4848" s="379"/>
      <c r="I4848" s="379"/>
      <c r="J4848" s="379"/>
      <c r="K4848" s="379"/>
      <c r="L4848" s="379"/>
      <c r="M4848" s="379"/>
      <c r="N4848" s="379"/>
      <c r="O4848" s="379"/>
      <c r="P4848" s="379"/>
      <c r="Q4848" s="379"/>
      <c r="R4848" s="379"/>
      <c r="S4848" s="379"/>
      <c r="T4848" s="379"/>
      <c r="U4848" s="379"/>
      <c r="V4848" s="379"/>
      <c r="W4848" s="379"/>
      <c r="X4848" s="379"/>
      <c r="Y4848" s="379"/>
      <c r="Z4848" s="379"/>
      <c r="AA4848" s="380"/>
      <c r="AB4848" s="379"/>
      <c r="AC4848" s="379"/>
      <c r="AD4848" s="379"/>
      <c r="AE4848" s="381"/>
      <c r="AF4848" s="105"/>
      <c r="AG4848" s="381"/>
      <c r="AH4848" s="381"/>
      <c r="AI4848" s="381"/>
      <c r="AJ4848" s="381"/>
      <c r="AK4848" s="381"/>
      <c r="AL4848" s="381"/>
      <c r="AM4848" s="381"/>
    </row>
    <row r="4849" spans="1:39" x14ac:dyDescent="0.35">
      <c r="A4849" s="379"/>
      <c r="B4849" s="379"/>
      <c r="C4849" s="379"/>
      <c r="D4849" s="379"/>
      <c r="E4849" s="379"/>
      <c r="F4849" s="379"/>
      <c r="G4849" s="379"/>
      <c r="H4849" s="379"/>
      <c r="I4849" s="379"/>
      <c r="J4849" s="379"/>
      <c r="K4849" s="379"/>
      <c r="L4849" s="379"/>
      <c r="M4849" s="379"/>
      <c r="N4849" s="379"/>
      <c r="O4849" s="379"/>
      <c r="P4849" s="379"/>
      <c r="Q4849" s="379"/>
      <c r="R4849" s="379"/>
      <c r="S4849" s="379"/>
      <c r="T4849" s="379"/>
      <c r="U4849" s="379"/>
      <c r="V4849" s="379"/>
      <c r="W4849" s="379"/>
      <c r="X4849" s="379"/>
      <c r="Y4849" s="379"/>
      <c r="Z4849" s="379"/>
      <c r="AA4849" s="380"/>
      <c r="AB4849" s="379"/>
      <c r="AC4849" s="379"/>
      <c r="AD4849" s="379"/>
      <c r="AE4849" s="381"/>
      <c r="AF4849" s="105"/>
      <c r="AG4849" s="381"/>
      <c r="AH4849" s="381"/>
      <c r="AI4849" s="381"/>
      <c r="AJ4849" s="381"/>
      <c r="AK4849" s="381"/>
      <c r="AL4849" s="381"/>
      <c r="AM4849" s="381"/>
    </row>
    <row r="4850" spans="1:39" x14ac:dyDescent="0.35">
      <c r="A4850" s="379"/>
      <c r="B4850" s="379"/>
      <c r="C4850" s="379"/>
      <c r="D4850" s="379"/>
      <c r="E4850" s="379"/>
      <c r="F4850" s="379"/>
      <c r="G4850" s="379"/>
      <c r="H4850" s="379"/>
      <c r="I4850" s="379"/>
      <c r="J4850" s="379"/>
      <c r="K4850" s="379"/>
      <c r="L4850" s="379"/>
      <c r="M4850" s="379"/>
      <c r="N4850" s="379"/>
      <c r="O4850" s="379"/>
      <c r="P4850" s="379"/>
      <c r="Q4850" s="379"/>
      <c r="R4850" s="379"/>
      <c r="S4850" s="379"/>
      <c r="T4850" s="379"/>
      <c r="U4850" s="379"/>
      <c r="V4850" s="379"/>
      <c r="W4850" s="379"/>
      <c r="X4850" s="379"/>
      <c r="Y4850" s="379"/>
      <c r="Z4850" s="379"/>
      <c r="AA4850" s="380"/>
      <c r="AB4850" s="379"/>
      <c r="AC4850" s="379"/>
      <c r="AD4850" s="379"/>
      <c r="AE4850" s="381"/>
      <c r="AF4850" s="105"/>
      <c r="AG4850" s="381"/>
      <c r="AH4850" s="381"/>
      <c r="AI4850" s="381"/>
      <c r="AJ4850" s="381"/>
      <c r="AK4850" s="381"/>
      <c r="AL4850" s="381"/>
      <c r="AM4850" s="381"/>
    </row>
    <row r="4851" spans="1:39" x14ac:dyDescent="0.35">
      <c r="A4851" s="379"/>
      <c r="B4851" s="379"/>
      <c r="C4851" s="379"/>
      <c r="D4851" s="379"/>
      <c r="E4851" s="379"/>
      <c r="F4851" s="379"/>
      <c r="G4851" s="379"/>
      <c r="H4851" s="379"/>
      <c r="I4851" s="379"/>
      <c r="J4851" s="379"/>
      <c r="K4851" s="379"/>
      <c r="L4851" s="379"/>
      <c r="M4851" s="379"/>
      <c r="N4851" s="379"/>
      <c r="O4851" s="379"/>
      <c r="P4851" s="379"/>
      <c r="Q4851" s="379"/>
      <c r="R4851" s="379"/>
      <c r="S4851" s="379"/>
      <c r="T4851" s="379"/>
      <c r="U4851" s="379"/>
      <c r="V4851" s="379"/>
      <c r="W4851" s="379"/>
      <c r="X4851" s="379"/>
      <c r="Y4851" s="379"/>
      <c r="Z4851" s="379"/>
      <c r="AA4851" s="380"/>
      <c r="AB4851" s="379"/>
      <c r="AC4851" s="379"/>
      <c r="AD4851" s="379"/>
      <c r="AE4851" s="381"/>
      <c r="AF4851" s="105"/>
      <c r="AG4851" s="381"/>
      <c r="AH4851" s="381"/>
      <c r="AI4851" s="381"/>
      <c r="AJ4851" s="381"/>
      <c r="AK4851" s="381"/>
      <c r="AL4851" s="381"/>
      <c r="AM4851" s="381"/>
    </row>
    <row r="4852" spans="1:39" x14ac:dyDescent="0.35">
      <c r="A4852" s="379"/>
      <c r="B4852" s="379"/>
      <c r="C4852" s="379"/>
      <c r="D4852" s="379"/>
      <c r="E4852" s="379"/>
      <c r="F4852" s="379"/>
      <c r="G4852" s="379"/>
      <c r="H4852" s="379"/>
      <c r="I4852" s="379"/>
      <c r="J4852" s="379"/>
      <c r="K4852" s="379"/>
      <c r="L4852" s="379"/>
      <c r="M4852" s="379"/>
      <c r="N4852" s="379"/>
      <c r="O4852" s="379"/>
      <c r="P4852" s="379"/>
      <c r="Q4852" s="379"/>
      <c r="R4852" s="379"/>
      <c r="S4852" s="379"/>
      <c r="T4852" s="379"/>
      <c r="U4852" s="379"/>
      <c r="V4852" s="379"/>
      <c r="W4852" s="379"/>
      <c r="X4852" s="379"/>
      <c r="Y4852" s="379"/>
      <c r="Z4852" s="379"/>
      <c r="AA4852" s="380"/>
      <c r="AB4852" s="379"/>
      <c r="AC4852" s="379"/>
      <c r="AD4852" s="379"/>
      <c r="AE4852" s="381"/>
      <c r="AF4852" s="105"/>
      <c r="AG4852" s="381"/>
      <c r="AH4852" s="381"/>
      <c r="AI4852" s="381"/>
      <c r="AJ4852" s="381"/>
      <c r="AK4852" s="381"/>
      <c r="AL4852" s="381"/>
      <c r="AM4852" s="381"/>
    </row>
    <row r="4853" spans="1:39" x14ac:dyDescent="0.35">
      <c r="A4853" s="379"/>
      <c r="B4853" s="379"/>
      <c r="C4853" s="379"/>
      <c r="D4853" s="379"/>
      <c r="E4853" s="379"/>
      <c r="F4853" s="379"/>
      <c r="G4853" s="379"/>
      <c r="H4853" s="379"/>
      <c r="I4853" s="379"/>
      <c r="J4853" s="379"/>
      <c r="K4853" s="379"/>
      <c r="L4853" s="379"/>
      <c r="M4853" s="379"/>
      <c r="N4853" s="379"/>
      <c r="O4853" s="379"/>
      <c r="P4853" s="379"/>
      <c r="Q4853" s="379"/>
      <c r="R4853" s="379"/>
      <c r="S4853" s="379"/>
      <c r="T4853" s="379"/>
      <c r="U4853" s="379"/>
      <c r="V4853" s="379"/>
      <c r="W4853" s="379"/>
      <c r="X4853" s="379"/>
      <c r="Y4853" s="379"/>
      <c r="Z4853" s="379"/>
      <c r="AA4853" s="380"/>
      <c r="AB4853" s="379"/>
      <c r="AC4853" s="379"/>
      <c r="AD4853" s="379"/>
      <c r="AE4853" s="381"/>
      <c r="AF4853" s="105"/>
      <c r="AG4853" s="381"/>
      <c r="AH4853" s="381"/>
      <c r="AI4853" s="381"/>
      <c r="AJ4853" s="381"/>
      <c r="AK4853" s="381"/>
      <c r="AL4853" s="381"/>
      <c r="AM4853" s="381"/>
    </row>
    <row r="4854" spans="1:39" x14ac:dyDescent="0.35">
      <c r="A4854" s="379"/>
      <c r="B4854" s="379"/>
      <c r="C4854" s="379"/>
      <c r="D4854" s="379"/>
      <c r="E4854" s="379"/>
      <c r="F4854" s="379"/>
      <c r="G4854" s="379"/>
      <c r="H4854" s="379"/>
      <c r="I4854" s="379"/>
      <c r="J4854" s="379"/>
      <c r="K4854" s="379"/>
      <c r="L4854" s="379"/>
      <c r="M4854" s="379"/>
      <c r="N4854" s="379"/>
      <c r="O4854" s="379"/>
      <c r="P4854" s="379"/>
      <c r="Q4854" s="379"/>
      <c r="R4854" s="379"/>
      <c r="S4854" s="379"/>
      <c r="T4854" s="379"/>
      <c r="U4854" s="379"/>
      <c r="V4854" s="379"/>
      <c r="W4854" s="379"/>
      <c r="X4854" s="379"/>
      <c r="Y4854" s="379"/>
      <c r="Z4854" s="379"/>
      <c r="AA4854" s="380"/>
      <c r="AB4854" s="379"/>
      <c r="AC4854" s="379"/>
      <c r="AD4854" s="379"/>
      <c r="AE4854" s="381"/>
      <c r="AF4854" s="105"/>
      <c r="AG4854" s="381"/>
      <c r="AH4854" s="381"/>
      <c r="AI4854" s="381"/>
      <c r="AJ4854" s="381"/>
      <c r="AK4854" s="381"/>
      <c r="AL4854" s="381"/>
      <c r="AM4854" s="381"/>
    </row>
    <row r="4855" spans="1:39" x14ac:dyDescent="0.35">
      <c r="A4855" s="379"/>
      <c r="B4855" s="379"/>
      <c r="C4855" s="379"/>
      <c r="D4855" s="379"/>
      <c r="E4855" s="379"/>
      <c r="F4855" s="379"/>
      <c r="G4855" s="379"/>
      <c r="H4855" s="379"/>
      <c r="I4855" s="379"/>
      <c r="J4855" s="379"/>
      <c r="K4855" s="379"/>
      <c r="L4855" s="379"/>
      <c r="M4855" s="379"/>
      <c r="N4855" s="379"/>
      <c r="O4855" s="379"/>
      <c r="P4855" s="379"/>
      <c r="Q4855" s="379"/>
      <c r="R4855" s="379"/>
      <c r="S4855" s="379"/>
      <c r="T4855" s="379"/>
      <c r="U4855" s="379"/>
      <c r="V4855" s="379"/>
      <c r="W4855" s="379"/>
      <c r="X4855" s="379"/>
      <c r="Y4855" s="379"/>
      <c r="Z4855" s="379"/>
      <c r="AA4855" s="380"/>
      <c r="AB4855" s="379"/>
      <c r="AC4855" s="379"/>
      <c r="AD4855" s="379"/>
      <c r="AE4855" s="381"/>
      <c r="AF4855" s="105"/>
      <c r="AG4855" s="381"/>
      <c r="AH4855" s="381"/>
      <c r="AI4855" s="381"/>
      <c r="AJ4855" s="381"/>
      <c r="AK4855" s="381"/>
      <c r="AL4855" s="381"/>
      <c r="AM4855" s="381"/>
    </row>
    <row r="4856" spans="1:39" x14ac:dyDescent="0.35">
      <c r="A4856" s="379"/>
      <c r="B4856" s="379"/>
      <c r="C4856" s="379"/>
      <c r="D4856" s="379"/>
      <c r="E4856" s="379"/>
      <c r="F4856" s="379"/>
      <c r="G4856" s="379"/>
      <c r="H4856" s="379"/>
      <c r="I4856" s="379"/>
      <c r="J4856" s="379"/>
      <c r="K4856" s="379"/>
      <c r="L4856" s="379"/>
      <c r="M4856" s="379"/>
      <c r="N4856" s="379"/>
      <c r="O4856" s="379"/>
      <c r="P4856" s="379"/>
      <c r="Q4856" s="379"/>
      <c r="R4856" s="379"/>
      <c r="S4856" s="379"/>
      <c r="T4856" s="379"/>
      <c r="U4856" s="379"/>
      <c r="V4856" s="379"/>
      <c r="W4856" s="379"/>
      <c r="X4856" s="379"/>
      <c r="Y4856" s="379"/>
      <c r="Z4856" s="379"/>
      <c r="AA4856" s="380"/>
      <c r="AB4856" s="379"/>
      <c r="AC4856" s="379"/>
      <c r="AD4856" s="379"/>
      <c r="AE4856" s="381"/>
      <c r="AF4856" s="105"/>
      <c r="AG4856" s="381"/>
      <c r="AH4856" s="381"/>
      <c r="AI4856" s="381"/>
      <c r="AJ4856" s="381"/>
      <c r="AK4856" s="381"/>
      <c r="AL4856" s="381"/>
      <c r="AM4856" s="381"/>
    </row>
    <row r="4857" spans="1:39" x14ac:dyDescent="0.35">
      <c r="A4857" s="379"/>
      <c r="B4857" s="379"/>
      <c r="C4857" s="379"/>
      <c r="D4857" s="379"/>
      <c r="E4857" s="379"/>
      <c r="F4857" s="379"/>
      <c r="G4857" s="379"/>
      <c r="H4857" s="379"/>
      <c r="I4857" s="379"/>
      <c r="J4857" s="379"/>
      <c r="K4857" s="379"/>
      <c r="L4857" s="379"/>
      <c r="M4857" s="379"/>
      <c r="N4857" s="379"/>
      <c r="O4857" s="379"/>
      <c r="P4857" s="379"/>
      <c r="Q4857" s="379"/>
      <c r="R4857" s="379"/>
      <c r="S4857" s="379"/>
      <c r="T4857" s="379"/>
      <c r="U4857" s="379"/>
      <c r="V4857" s="379"/>
      <c r="W4857" s="379"/>
      <c r="X4857" s="379"/>
      <c r="Y4857" s="379"/>
      <c r="Z4857" s="379"/>
      <c r="AA4857" s="380"/>
      <c r="AB4857" s="379"/>
      <c r="AC4857" s="379"/>
      <c r="AD4857" s="379"/>
      <c r="AE4857" s="381"/>
      <c r="AF4857" s="105"/>
      <c r="AG4857" s="381"/>
      <c r="AH4857" s="381"/>
      <c r="AI4857" s="381"/>
      <c r="AJ4857" s="381"/>
      <c r="AK4857" s="381"/>
      <c r="AL4857" s="381"/>
      <c r="AM4857" s="381"/>
    </row>
    <row r="4858" spans="1:39" x14ac:dyDescent="0.35">
      <c r="A4858" s="379"/>
      <c r="B4858" s="379"/>
      <c r="C4858" s="379"/>
      <c r="D4858" s="379"/>
      <c r="E4858" s="379"/>
      <c r="F4858" s="379"/>
      <c r="G4858" s="379"/>
      <c r="H4858" s="379"/>
      <c r="I4858" s="379"/>
      <c r="J4858" s="379"/>
      <c r="K4858" s="379"/>
      <c r="L4858" s="379"/>
      <c r="M4858" s="379"/>
      <c r="N4858" s="379"/>
      <c r="O4858" s="379"/>
      <c r="P4858" s="379"/>
      <c r="Q4858" s="379"/>
      <c r="R4858" s="379"/>
      <c r="S4858" s="379"/>
      <c r="T4858" s="379"/>
      <c r="U4858" s="379"/>
      <c r="V4858" s="379"/>
      <c r="W4858" s="379"/>
      <c r="X4858" s="379"/>
      <c r="Y4858" s="379"/>
      <c r="Z4858" s="379"/>
      <c r="AA4858" s="380"/>
      <c r="AB4858" s="379"/>
      <c r="AC4858" s="379"/>
      <c r="AD4858" s="379"/>
      <c r="AE4858" s="381"/>
      <c r="AF4858" s="105"/>
      <c r="AG4858" s="381"/>
      <c r="AH4858" s="381"/>
      <c r="AI4858" s="381"/>
      <c r="AJ4858" s="381"/>
      <c r="AK4858" s="381"/>
      <c r="AL4858" s="381"/>
      <c r="AM4858" s="381"/>
    </row>
    <row r="4859" spans="1:39" x14ac:dyDescent="0.35">
      <c r="A4859" s="379"/>
      <c r="B4859" s="379"/>
      <c r="C4859" s="379"/>
      <c r="D4859" s="379"/>
      <c r="E4859" s="379"/>
      <c r="F4859" s="379"/>
      <c r="G4859" s="379"/>
      <c r="H4859" s="379"/>
      <c r="I4859" s="379"/>
      <c r="J4859" s="379"/>
      <c r="K4859" s="379"/>
      <c r="L4859" s="379"/>
      <c r="M4859" s="379"/>
      <c r="N4859" s="379"/>
      <c r="O4859" s="379"/>
      <c r="P4859" s="379"/>
      <c r="Q4859" s="379"/>
      <c r="R4859" s="379"/>
      <c r="S4859" s="379"/>
      <c r="T4859" s="379"/>
      <c r="U4859" s="379"/>
      <c r="V4859" s="379"/>
      <c r="W4859" s="379"/>
      <c r="X4859" s="379"/>
      <c r="Y4859" s="379"/>
      <c r="Z4859" s="379"/>
      <c r="AA4859" s="380"/>
      <c r="AB4859" s="379"/>
      <c r="AC4859" s="379"/>
      <c r="AD4859" s="379"/>
      <c r="AE4859" s="381"/>
      <c r="AF4859" s="105"/>
      <c r="AG4859" s="381"/>
      <c r="AH4859" s="381"/>
      <c r="AI4859" s="381"/>
      <c r="AJ4859" s="381"/>
      <c r="AK4859" s="381"/>
      <c r="AL4859" s="381"/>
      <c r="AM4859" s="381"/>
    </row>
    <row r="4860" spans="1:39" x14ac:dyDescent="0.35">
      <c r="A4860" s="379"/>
      <c r="B4860" s="379"/>
      <c r="C4860" s="379"/>
      <c r="D4860" s="379"/>
      <c r="E4860" s="379"/>
      <c r="F4860" s="379"/>
      <c r="G4860" s="379"/>
      <c r="H4860" s="379"/>
      <c r="I4860" s="379"/>
      <c r="J4860" s="379"/>
      <c r="K4860" s="379"/>
      <c r="L4860" s="379"/>
      <c r="M4860" s="379"/>
      <c r="N4860" s="379"/>
      <c r="O4860" s="379"/>
      <c r="P4860" s="379"/>
      <c r="Q4860" s="379"/>
      <c r="R4860" s="379"/>
      <c r="S4860" s="379"/>
      <c r="T4860" s="379"/>
      <c r="U4860" s="379"/>
      <c r="V4860" s="379"/>
      <c r="W4860" s="379"/>
      <c r="X4860" s="379"/>
      <c r="Y4860" s="379"/>
      <c r="Z4860" s="379"/>
      <c r="AA4860" s="380"/>
      <c r="AB4860" s="379"/>
      <c r="AC4860" s="379"/>
      <c r="AD4860" s="379"/>
      <c r="AE4860" s="381"/>
      <c r="AF4860" s="105"/>
      <c r="AG4860" s="381"/>
      <c r="AH4860" s="381"/>
      <c r="AI4860" s="381"/>
      <c r="AJ4860" s="381"/>
      <c r="AK4860" s="381"/>
      <c r="AL4860" s="381"/>
      <c r="AM4860" s="381"/>
    </row>
    <row r="4861" spans="1:39" x14ac:dyDescent="0.35">
      <c r="A4861" s="379"/>
      <c r="B4861" s="379"/>
      <c r="C4861" s="379"/>
      <c r="D4861" s="379"/>
      <c r="E4861" s="379"/>
      <c r="F4861" s="379"/>
      <c r="G4861" s="379"/>
      <c r="H4861" s="379"/>
      <c r="I4861" s="379"/>
      <c r="J4861" s="379"/>
      <c r="K4861" s="379"/>
      <c r="L4861" s="379"/>
      <c r="M4861" s="379"/>
      <c r="N4861" s="379"/>
      <c r="O4861" s="379"/>
      <c r="P4861" s="379"/>
      <c r="Q4861" s="379"/>
      <c r="R4861" s="379"/>
      <c r="S4861" s="379"/>
      <c r="T4861" s="379"/>
      <c r="U4861" s="379"/>
      <c r="V4861" s="379"/>
      <c r="W4861" s="379"/>
      <c r="X4861" s="379"/>
      <c r="Y4861" s="379"/>
      <c r="Z4861" s="379"/>
      <c r="AA4861" s="380"/>
      <c r="AB4861" s="379"/>
      <c r="AC4861" s="379"/>
      <c r="AD4861" s="379"/>
      <c r="AE4861" s="381"/>
      <c r="AF4861" s="105"/>
      <c r="AG4861" s="381"/>
      <c r="AH4861" s="381"/>
      <c r="AI4861" s="381"/>
      <c r="AJ4861" s="381"/>
      <c r="AK4861" s="381"/>
      <c r="AL4861" s="381"/>
      <c r="AM4861" s="381"/>
    </row>
    <row r="4862" spans="1:39" x14ac:dyDescent="0.35">
      <c r="A4862" s="379"/>
      <c r="B4862" s="379"/>
      <c r="C4862" s="379"/>
      <c r="D4862" s="379"/>
      <c r="E4862" s="379"/>
      <c r="F4862" s="379"/>
      <c r="G4862" s="379"/>
      <c r="H4862" s="379"/>
      <c r="I4862" s="379"/>
      <c r="J4862" s="379"/>
      <c r="K4862" s="379"/>
      <c r="L4862" s="379"/>
      <c r="M4862" s="379"/>
      <c r="N4862" s="379"/>
      <c r="O4862" s="379"/>
      <c r="P4862" s="379"/>
      <c r="Q4862" s="379"/>
      <c r="R4862" s="379"/>
      <c r="S4862" s="379"/>
      <c r="T4862" s="379"/>
      <c r="U4862" s="379"/>
      <c r="V4862" s="379"/>
      <c r="W4862" s="379"/>
      <c r="X4862" s="379"/>
      <c r="Y4862" s="379"/>
      <c r="Z4862" s="379"/>
      <c r="AA4862" s="380"/>
      <c r="AB4862" s="379"/>
      <c r="AC4862" s="379"/>
      <c r="AD4862" s="379"/>
      <c r="AE4862" s="381"/>
      <c r="AF4862" s="105"/>
      <c r="AG4862" s="381"/>
      <c r="AH4862" s="381"/>
      <c r="AI4862" s="381"/>
      <c r="AJ4862" s="381"/>
      <c r="AK4862" s="381"/>
      <c r="AL4862" s="381"/>
      <c r="AM4862" s="381"/>
    </row>
    <row r="4863" spans="1:39" x14ac:dyDescent="0.35">
      <c r="A4863" s="379"/>
      <c r="B4863" s="379"/>
      <c r="C4863" s="379"/>
      <c r="D4863" s="379"/>
      <c r="E4863" s="379"/>
      <c r="F4863" s="379"/>
      <c r="G4863" s="379"/>
      <c r="H4863" s="379"/>
      <c r="I4863" s="379"/>
      <c r="J4863" s="379"/>
      <c r="K4863" s="379"/>
      <c r="L4863" s="379"/>
      <c r="M4863" s="379"/>
      <c r="N4863" s="379"/>
      <c r="O4863" s="379"/>
      <c r="P4863" s="379"/>
      <c r="Q4863" s="379"/>
      <c r="R4863" s="379"/>
      <c r="S4863" s="379"/>
      <c r="T4863" s="379"/>
      <c r="U4863" s="379"/>
      <c r="V4863" s="379"/>
      <c r="W4863" s="379"/>
      <c r="X4863" s="379"/>
      <c r="Y4863" s="379"/>
      <c r="Z4863" s="379"/>
      <c r="AA4863" s="380"/>
      <c r="AB4863" s="379"/>
      <c r="AC4863" s="379"/>
      <c r="AD4863" s="379"/>
      <c r="AE4863" s="381"/>
      <c r="AF4863" s="105"/>
      <c r="AG4863" s="381"/>
      <c r="AH4863" s="381"/>
      <c r="AI4863" s="381"/>
      <c r="AJ4863" s="381"/>
      <c r="AK4863" s="381"/>
      <c r="AL4863" s="381"/>
      <c r="AM4863" s="381"/>
    </row>
    <row r="4864" spans="1:39" x14ac:dyDescent="0.35">
      <c r="A4864" s="379"/>
      <c r="B4864" s="379"/>
      <c r="C4864" s="379"/>
      <c r="D4864" s="379"/>
      <c r="E4864" s="379"/>
      <c r="F4864" s="379"/>
      <c r="G4864" s="379"/>
      <c r="H4864" s="379"/>
      <c r="I4864" s="379"/>
      <c r="J4864" s="379"/>
      <c r="K4864" s="379"/>
      <c r="L4864" s="379"/>
      <c r="M4864" s="379"/>
      <c r="N4864" s="379"/>
      <c r="O4864" s="379"/>
      <c r="P4864" s="379"/>
      <c r="Q4864" s="379"/>
      <c r="R4864" s="379"/>
      <c r="S4864" s="379"/>
      <c r="T4864" s="379"/>
      <c r="U4864" s="379"/>
      <c r="V4864" s="379"/>
      <c r="W4864" s="379"/>
      <c r="X4864" s="379"/>
      <c r="Y4864" s="379"/>
      <c r="Z4864" s="379"/>
      <c r="AA4864" s="380"/>
      <c r="AB4864" s="379"/>
      <c r="AC4864" s="379"/>
      <c r="AD4864" s="379"/>
      <c r="AE4864" s="381"/>
      <c r="AF4864" s="105"/>
      <c r="AG4864" s="381"/>
      <c r="AH4864" s="381"/>
      <c r="AI4864" s="381"/>
      <c r="AJ4864" s="381"/>
      <c r="AK4864" s="381"/>
      <c r="AL4864" s="381"/>
      <c r="AM4864" s="381"/>
    </row>
    <row r="4865" spans="1:39" x14ac:dyDescent="0.35">
      <c r="A4865" s="379"/>
      <c r="B4865" s="379"/>
      <c r="C4865" s="379"/>
      <c r="D4865" s="379"/>
      <c r="E4865" s="379"/>
      <c r="F4865" s="379"/>
      <c r="G4865" s="379"/>
      <c r="H4865" s="379"/>
      <c r="I4865" s="379"/>
      <c r="J4865" s="379"/>
      <c r="K4865" s="379"/>
      <c r="L4865" s="379"/>
      <c r="M4865" s="379"/>
      <c r="N4865" s="379"/>
      <c r="O4865" s="379"/>
      <c r="P4865" s="379"/>
      <c r="Q4865" s="379"/>
      <c r="R4865" s="379"/>
      <c r="S4865" s="379"/>
      <c r="T4865" s="379"/>
      <c r="U4865" s="379"/>
      <c r="V4865" s="379"/>
      <c r="W4865" s="379"/>
      <c r="X4865" s="379"/>
      <c r="Y4865" s="379"/>
      <c r="Z4865" s="379"/>
      <c r="AA4865" s="380"/>
      <c r="AB4865" s="379"/>
      <c r="AC4865" s="379"/>
      <c r="AD4865" s="379"/>
      <c r="AE4865" s="381"/>
      <c r="AF4865" s="105"/>
      <c r="AG4865" s="381"/>
      <c r="AH4865" s="381"/>
      <c r="AI4865" s="381"/>
      <c r="AJ4865" s="381"/>
      <c r="AK4865" s="381"/>
      <c r="AL4865" s="381"/>
      <c r="AM4865" s="381"/>
    </row>
    <row r="4866" spans="1:39" x14ac:dyDescent="0.35">
      <c r="A4866" s="379"/>
      <c r="B4866" s="379"/>
      <c r="C4866" s="379"/>
      <c r="D4866" s="379"/>
      <c r="E4866" s="379"/>
      <c r="F4866" s="379"/>
      <c r="G4866" s="379"/>
      <c r="H4866" s="379"/>
      <c r="I4866" s="379"/>
      <c r="J4866" s="379"/>
      <c r="K4866" s="379"/>
      <c r="L4866" s="379"/>
      <c r="M4866" s="379"/>
      <c r="N4866" s="379"/>
      <c r="O4866" s="379"/>
      <c r="P4866" s="379"/>
      <c r="Q4866" s="379"/>
      <c r="R4866" s="379"/>
      <c r="S4866" s="379"/>
      <c r="T4866" s="379"/>
      <c r="U4866" s="379"/>
      <c r="V4866" s="379"/>
      <c r="W4866" s="379"/>
      <c r="X4866" s="379"/>
      <c r="Y4866" s="379"/>
      <c r="Z4866" s="379"/>
      <c r="AA4866" s="380"/>
      <c r="AB4866" s="379"/>
      <c r="AC4866" s="379"/>
      <c r="AD4866" s="379"/>
      <c r="AE4866" s="381"/>
      <c r="AF4866" s="105"/>
      <c r="AG4866" s="381"/>
      <c r="AH4866" s="381"/>
      <c r="AI4866" s="381"/>
      <c r="AJ4866" s="381"/>
      <c r="AK4866" s="381"/>
      <c r="AL4866" s="381"/>
      <c r="AM4866" s="381"/>
    </row>
    <row r="4867" spans="1:39" x14ac:dyDescent="0.35">
      <c r="A4867" s="379"/>
      <c r="B4867" s="379"/>
      <c r="C4867" s="379"/>
      <c r="D4867" s="379"/>
      <c r="E4867" s="379"/>
      <c r="F4867" s="379"/>
      <c r="G4867" s="379"/>
      <c r="H4867" s="379"/>
      <c r="I4867" s="379"/>
      <c r="J4867" s="379"/>
      <c r="K4867" s="379"/>
      <c r="L4867" s="379"/>
      <c r="M4867" s="379"/>
      <c r="N4867" s="379"/>
      <c r="O4867" s="379"/>
      <c r="P4867" s="379"/>
      <c r="Q4867" s="379"/>
      <c r="R4867" s="379"/>
      <c r="S4867" s="379"/>
      <c r="T4867" s="379"/>
      <c r="U4867" s="379"/>
      <c r="V4867" s="379"/>
      <c r="W4867" s="379"/>
      <c r="X4867" s="379"/>
      <c r="Y4867" s="379"/>
      <c r="Z4867" s="379"/>
      <c r="AA4867" s="380"/>
      <c r="AB4867" s="379"/>
      <c r="AC4867" s="379"/>
      <c r="AD4867" s="379"/>
      <c r="AE4867" s="381"/>
      <c r="AF4867" s="105"/>
      <c r="AG4867" s="381"/>
      <c r="AH4867" s="381"/>
      <c r="AI4867" s="381"/>
      <c r="AJ4867" s="381"/>
      <c r="AK4867" s="381"/>
      <c r="AL4867" s="381"/>
      <c r="AM4867" s="381"/>
    </row>
    <row r="4868" spans="1:39" x14ac:dyDescent="0.35">
      <c r="A4868" s="379"/>
      <c r="B4868" s="379"/>
      <c r="C4868" s="379"/>
      <c r="D4868" s="379"/>
      <c r="E4868" s="379"/>
      <c r="F4868" s="379"/>
      <c r="G4868" s="379"/>
      <c r="H4868" s="379"/>
      <c r="I4868" s="379"/>
      <c r="J4868" s="379"/>
      <c r="K4868" s="379"/>
      <c r="L4868" s="379"/>
      <c r="M4868" s="379"/>
      <c r="N4868" s="379"/>
      <c r="O4868" s="379"/>
      <c r="P4868" s="379"/>
      <c r="Q4868" s="379"/>
      <c r="R4868" s="379"/>
      <c r="S4868" s="379"/>
      <c r="T4868" s="379"/>
      <c r="U4868" s="379"/>
      <c r="V4868" s="379"/>
      <c r="W4868" s="379"/>
      <c r="X4868" s="379"/>
      <c r="Y4868" s="379"/>
      <c r="Z4868" s="379"/>
      <c r="AA4868" s="380"/>
      <c r="AB4868" s="379"/>
      <c r="AC4868" s="379"/>
      <c r="AD4868" s="379"/>
      <c r="AE4868" s="381"/>
      <c r="AF4868" s="105"/>
      <c r="AG4868" s="381"/>
      <c r="AH4868" s="381"/>
      <c r="AI4868" s="381"/>
      <c r="AJ4868" s="381"/>
      <c r="AK4868" s="381"/>
      <c r="AL4868" s="381"/>
      <c r="AM4868" s="381"/>
    </row>
    <row r="4869" spans="1:39" x14ac:dyDescent="0.35">
      <c r="A4869" s="379"/>
      <c r="B4869" s="379"/>
      <c r="C4869" s="379"/>
      <c r="D4869" s="379"/>
      <c r="E4869" s="379"/>
      <c r="F4869" s="379"/>
      <c r="G4869" s="379"/>
      <c r="H4869" s="379"/>
      <c r="I4869" s="379"/>
      <c r="J4869" s="379"/>
      <c r="K4869" s="379"/>
      <c r="L4869" s="379"/>
      <c r="M4869" s="379"/>
      <c r="N4869" s="379"/>
      <c r="O4869" s="379"/>
      <c r="P4869" s="379"/>
      <c r="Q4869" s="379"/>
      <c r="R4869" s="379"/>
      <c r="S4869" s="379"/>
      <c r="T4869" s="379"/>
      <c r="U4869" s="379"/>
      <c r="V4869" s="379"/>
      <c r="W4869" s="379"/>
      <c r="X4869" s="379"/>
      <c r="Y4869" s="379"/>
      <c r="Z4869" s="379"/>
      <c r="AA4869" s="380"/>
      <c r="AB4869" s="379"/>
      <c r="AC4869" s="379"/>
      <c r="AD4869" s="379"/>
      <c r="AE4869" s="381"/>
      <c r="AF4869" s="105"/>
      <c r="AG4869" s="381"/>
      <c r="AH4869" s="381"/>
      <c r="AI4869" s="381"/>
      <c r="AJ4869" s="381"/>
      <c r="AK4869" s="381"/>
      <c r="AL4869" s="381"/>
      <c r="AM4869" s="381"/>
    </row>
    <row r="4870" spans="1:39" x14ac:dyDescent="0.35">
      <c r="A4870" s="379"/>
      <c r="B4870" s="379"/>
      <c r="C4870" s="379"/>
      <c r="D4870" s="379"/>
      <c r="E4870" s="379"/>
      <c r="F4870" s="379"/>
      <c r="G4870" s="379"/>
      <c r="H4870" s="379"/>
      <c r="I4870" s="379"/>
      <c r="J4870" s="379"/>
      <c r="K4870" s="379"/>
      <c r="L4870" s="379"/>
      <c r="M4870" s="379"/>
      <c r="N4870" s="379"/>
      <c r="O4870" s="379"/>
      <c r="P4870" s="379"/>
      <c r="Q4870" s="379"/>
      <c r="R4870" s="379"/>
      <c r="S4870" s="379"/>
      <c r="T4870" s="379"/>
      <c r="U4870" s="379"/>
      <c r="V4870" s="379"/>
      <c r="W4870" s="379"/>
      <c r="X4870" s="379"/>
      <c r="Y4870" s="379"/>
      <c r="Z4870" s="379"/>
      <c r="AA4870" s="380"/>
      <c r="AB4870" s="379"/>
      <c r="AC4870" s="379"/>
      <c r="AD4870" s="379"/>
      <c r="AE4870" s="381"/>
      <c r="AF4870" s="105"/>
      <c r="AG4870" s="381"/>
      <c r="AH4870" s="381"/>
      <c r="AI4870" s="381"/>
      <c r="AJ4870" s="381"/>
      <c r="AK4870" s="381"/>
      <c r="AL4870" s="381"/>
      <c r="AM4870" s="381"/>
    </row>
    <row r="4871" spans="1:39" x14ac:dyDescent="0.35">
      <c r="A4871" s="379"/>
      <c r="B4871" s="379"/>
      <c r="C4871" s="379"/>
      <c r="D4871" s="379"/>
      <c r="E4871" s="379"/>
      <c r="F4871" s="379"/>
      <c r="G4871" s="379"/>
      <c r="H4871" s="379"/>
      <c r="I4871" s="379"/>
      <c r="J4871" s="379"/>
      <c r="K4871" s="379"/>
      <c r="L4871" s="379"/>
      <c r="M4871" s="379"/>
      <c r="N4871" s="379"/>
      <c r="O4871" s="379"/>
      <c r="P4871" s="379"/>
      <c r="Q4871" s="379"/>
      <c r="R4871" s="379"/>
      <c r="S4871" s="379"/>
      <c r="T4871" s="379"/>
      <c r="U4871" s="379"/>
      <c r="V4871" s="379"/>
      <c r="W4871" s="379"/>
      <c r="X4871" s="379"/>
      <c r="Y4871" s="379"/>
      <c r="Z4871" s="379"/>
      <c r="AA4871" s="380"/>
      <c r="AB4871" s="379"/>
      <c r="AC4871" s="379"/>
      <c r="AD4871" s="379"/>
      <c r="AE4871" s="381"/>
      <c r="AF4871" s="105"/>
      <c r="AG4871" s="381"/>
      <c r="AH4871" s="381"/>
      <c r="AI4871" s="381"/>
      <c r="AJ4871" s="381"/>
      <c r="AK4871" s="381"/>
      <c r="AL4871" s="381"/>
      <c r="AM4871" s="381"/>
    </row>
    <row r="4872" spans="1:39" x14ac:dyDescent="0.35">
      <c r="A4872" s="379"/>
      <c r="B4872" s="379"/>
      <c r="C4872" s="379"/>
      <c r="D4872" s="379"/>
      <c r="E4872" s="379"/>
      <c r="F4872" s="379"/>
      <c r="G4872" s="379"/>
      <c r="H4872" s="379"/>
      <c r="I4872" s="379"/>
      <c r="J4872" s="379"/>
      <c r="K4872" s="379"/>
      <c r="L4872" s="379"/>
      <c r="M4872" s="379"/>
      <c r="N4872" s="379"/>
      <c r="O4872" s="379"/>
      <c r="P4872" s="379"/>
      <c r="Q4872" s="379"/>
      <c r="R4872" s="379"/>
      <c r="S4872" s="379"/>
      <c r="T4872" s="379"/>
      <c r="U4872" s="379"/>
      <c r="V4872" s="379"/>
      <c r="W4872" s="379"/>
      <c r="X4872" s="379"/>
      <c r="Y4872" s="379"/>
      <c r="Z4872" s="379"/>
      <c r="AA4872" s="380"/>
      <c r="AB4872" s="379"/>
      <c r="AC4872" s="379"/>
      <c r="AD4872" s="379"/>
      <c r="AE4872" s="381"/>
      <c r="AF4872" s="105"/>
      <c r="AG4872" s="381"/>
      <c r="AH4872" s="381"/>
      <c r="AI4872" s="381"/>
      <c r="AJ4872" s="381"/>
      <c r="AK4872" s="381"/>
      <c r="AL4872" s="381"/>
      <c r="AM4872" s="381"/>
    </row>
    <row r="4873" spans="1:39" x14ac:dyDescent="0.35">
      <c r="A4873" s="379"/>
      <c r="B4873" s="379"/>
      <c r="C4873" s="379"/>
      <c r="D4873" s="379"/>
      <c r="E4873" s="379"/>
      <c r="F4873" s="379"/>
      <c r="G4873" s="379"/>
      <c r="H4873" s="379"/>
      <c r="I4873" s="379"/>
      <c r="J4873" s="379"/>
      <c r="K4873" s="379"/>
      <c r="L4873" s="379"/>
      <c r="M4873" s="379"/>
      <c r="N4873" s="379"/>
      <c r="O4873" s="379"/>
      <c r="P4873" s="379"/>
      <c r="Q4873" s="379"/>
      <c r="R4873" s="379"/>
      <c r="S4873" s="379"/>
      <c r="T4873" s="379"/>
      <c r="U4873" s="379"/>
      <c r="V4873" s="379"/>
      <c r="W4873" s="379"/>
      <c r="X4873" s="379"/>
      <c r="Y4873" s="379"/>
      <c r="Z4873" s="379"/>
      <c r="AA4873" s="380"/>
      <c r="AB4873" s="379"/>
      <c r="AC4873" s="379"/>
      <c r="AD4873" s="379"/>
      <c r="AE4873" s="381"/>
      <c r="AF4873" s="105"/>
      <c r="AG4873" s="381"/>
      <c r="AH4873" s="381"/>
      <c r="AI4873" s="381"/>
      <c r="AJ4873" s="381"/>
      <c r="AK4873" s="381"/>
      <c r="AL4873" s="381"/>
      <c r="AM4873" s="381"/>
    </row>
    <row r="4874" spans="1:39" x14ac:dyDescent="0.35">
      <c r="A4874" s="379"/>
      <c r="B4874" s="379"/>
      <c r="C4874" s="379"/>
      <c r="D4874" s="379"/>
      <c r="E4874" s="379"/>
      <c r="F4874" s="379"/>
      <c r="G4874" s="379"/>
      <c r="H4874" s="379"/>
      <c r="I4874" s="379"/>
      <c r="J4874" s="379"/>
      <c r="K4874" s="379"/>
      <c r="L4874" s="379"/>
      <c r="M4874" s="379"/>
      <c r="N4874" s="379"/>
      <c r="O4874" s="379"/>
      <c r="P4874" s="379"/>
      <c r="Q4874" s="379"/>
      <c r="R4874" s="379"/>
      <c r="S4874" s="379"/>
      <c r="T4874" s="379"/>
      <c r="U4874" s="379"/>
      <c r="V4874" s="379"/>
      <c r="W4874" s="379"/>
      <c r="X4874" s="379"/>
      <c r="Y4874" s="379"/>
      <c r="Z4874" s="379"/>
      <c r="AA4874" s="380"/>
      <c r="AB4874" s="379"/>
      <c r="AC4874" s="379"/>
      <c r="AD4874" s="379"/>
      <c r="AE4874" s="381"/>
      <c r="AF4874" s="105"/>
      <c r="AG4874" s="381"/>
      <c r="AH4874" s="381"/>
      <c r="AI4874" s="381"/>
      <c r="AJ4874" s="381"/>
      <c r="AK4874" s="381"/>
      <c r="AL4874" s="381"/>
      <c r="AM4874" s="381"/>
    </row>
    <row r="4875" spans="1:39" x14ac:dyDescent="0.35">
      <c r="A4875" s="379"/>
      <c r="B4875" s="379"/>
      <c r="C4875" s="379"/>
      <c r="D4875" s="379"/>
      <c r="E4875" s="379"/>
      <c r="F4875" s="379"/>
      <c r="G4875" s="379"/>
      <c r="H4875" s="379"/>
      <c r="I4875" s="379"/>
      <c r="J4875" s="379"/>
      <c r="K4875" s="379"/>
      <c r="L4875" s="379"/>
      <c r="M4875" s="379"/>
      <c r="N4875" s="379"/>
      <c r="O4875" s="379"/>
      <c r="P4875" s="379"/>
      <c r="Q4875" s="379"/>
      <c r="R4875" s="379"/>
      <c r="S4875" s="379"/>
      <c r="T4875" s="379"/>
      <c r="U4875" s="379"/>
      <c r="V4875" s="379"/>
      <c r="W4875" s="379"/>
      <c r="X4875" s="379"/>
      <c r="Y4875" s="379"/>
      <c r="Z4875" s="379"/>
      <c r="AA4875" s="380"/>
      <c r="AB4875" s="379"/>
      <c r="AC4875" s="379"/>
      <c r="AD4875" s="379"/>
      <c r="AE4875" s="381"/>
      <c r="AF4875" s="105"/>
      <c r="AG4875" s="381"/>
      <c r="AH4875" s="381"/>
      <c r="AI4875" s="381"/>
      <c r="AJ4875" s="381"/>
      <c r="AK4875" s="381"/>
      <c r="AL4875" s="381"/>
      <c r="AM4875" s="381"/>
    </row>
    <row r="4876" spans="1:39" x14ac:dyDescent="0.35">
      <c r="A4876" s="379"/>
      <c r="B4876" s="379"/>
      <c r="C4876" s="379"/>
      <c r="D4876" s="379"/>
      <c r="E4876" s="379"/>
      <c r="F4876" s="379"/>
      <c r="G4876" s="379"/>
      <c r="H4876" s="379"/>
      <c r="I4876" s="379"/>
      <c r="J4876" s="379"/>
      <c r="K4876" s="379"/>
      <c r="L4876" s="379"/>
      <c r="M4876" s="379"/>
      <c r="N4876" s="379"/>
      <c r="O4876" s="379"/>
      <c r="P4876" s="379"/>
      <c r="Q4876" s="379"/>
      <c r="R4876" s="379"/>
      <c r="S4876" s="379"/>
      <c r="T4876" s="379"/>
      <c r="U4876" s="379"/>
      <c r="V4876" s="379"/>
      <c r="W4876" s="379"/>
      <c r="X4876" s="379"/>
      <c r="Y4876" s="379"/>
      <c r="Z4876" s="379"/>
      <c r="AA4876" s="380"/>
      <c r="AB4876" s="379"/>
      <c r="AC4876" s="379"/>
      <c r="AD4876" s="379"/>
      <c r="AE4876" s="381"/>
      <c r="AF4876" s="105"/>
      <c r="AG4876" s="381"/>
      <c r="AH4876" s="381"/>
      <c r="AI4876" s="381"/>
      <c r="AJ4876" s="381"/>
      <c r="AK4876" s="381"/>
      <c r="AL4876" s="381"/>
      <c r="AM4876" s="381"/>
    </row>
    <row r="4877" spans="1:39" x14ac:dyDescent="0.35">
      <c r="A4877" s="379"/>
      <c r="B4877" s="379"/>
      <c r="C4877" s="379"/>
      <c r="D4877" s="379"/>
      <c r="E4877" s="379"/>
      <c r="F4877" s="379"/>
      <c r="G4877" s="379"/>
      <c r="H4877" s="379"/>
      <c r="I4877" s="379"/>
      <c r="J4877" s="379"/>
      <c r="K4877" s="379"/>
      <c r="L4877" s="379"/>
      <c r="M4877" s="379"/>
      <c r="N4877" s="379"/>
      <c r="O4877" s="379"/>
      <c r="P4877" s="379"/>
      <c r="Q4877" s="379"/>
      <c r="R4877" s="379"/>
      <c r="S4877" s="379"/>
      <c r="T4877" s="379"/>
      <c r="U4877" s="379"/>
      <c r="V4877" s="379"/>
      <c r="W4877" s="379"/>
      <c r="X4877" s="379"/>
      <c r="Y4877" s="379"/>
      <c r="Z4877" s="379"/>
      <c r="AA4877" s="380"/>
      <c r="AB4877" s="379"/>
      <c r="AC4877" s="379"/>
      <c r="AD4877" s="379"/>
      <c r="AE4877" s="381"/>
      <c r="AF4877" s="105"/>
      <c r="AG4877" s="381"/>
      <c r="AH4877" s="381"/>
      <c r="AI4877" s="381"/>
      <c r="AJ4877" s="381"/>
      <c r="AK4877" s="381"/>
      <c r="AL4877" s="381"/>
      <c r="AM4877" s="381"/>
    </row>
    <row r="4878" spans="1:39" x14ac:dyDescent="0.35">
      <c r="A4878" s="379"/>
      <c r="B4878" s="379"/>
      <c r="C4878" s="379"/>
      <c r="D4878" s="379"/>
      <c r="E4878" s="379"/>
      <c r="F4878" s="379"/>
      <c r="G4878" s="379"/>
      <c r="H4878" s="379"/>
      <c r="I4878" s="379"/>
      <c r="J4878" s="379"/>
      <c r="K4878" s="379"/>
      <c r="L4878" s="379"/>
      <c r="M4878" s="379"/>
      <c r="N4878" s="379"/>
      <c r="O4878" s="379"/>
      <c r="P4878" s="379"/>
      <c r="Q4878" s="379"/>
      <c r="R4878" s="379"/>
      <c r="S4878" s="379"/>
      <c r="T4878" s="379"/>
      <c r="U4878" s="379"/>
      <c r="V4878" s="379"/>
      <c r="W4878" s="379"/>
      <c r="X4878" s="379"/>
      <c r="Y4878" s="379"/>
      <c r="Z4878" s="379"/>
      <c r="AA4878" s="380"/>
      <c r="AB4878" s="379"/>
      <c r="AC4878" s="379"/>
      <c r="AD4878" s="379"/>
      <c r="AE4878" s="381"/>
      <c r="AF4878" s="105"/>
      <c r="AG4878" s="381"/>
      <c r="AH4878" s="381"/>
      <c r="AI4878" s="381"/>
      <c r="AJ4878" s="381"/>
      <c r="AK4878" s="381"/>
      <c r="AL4878" s="381"/>
      <c r="AM4878" s="381"/>
    </row>
    <row r="4879" spans="1:39" x14ac:dyDescent="0.35">
      <c r="A4879" s="379"/>
      <c r="B4879" s="379"/>
      <c r="C4879" s="379"/>
      <c r="D4879" s="379"/>
      <c r="E4879" s="379"/>
      <c r="F4879" s="379"/>
      <c r="G4879" s="379"/>
      <c r="H4879" s="379"/>
      <c r="I4879" s="379"/>
      <c r="J4879" s="379"/>
      <c r="K4879" s="379"/>
      <c r="L4879" s="379"/>
      <c r="M4879" s="379"/>
      <c r="N4879" s="379"/>
      <c r="O4879" s="379"/>
      <c r="P4879" s="379"/>
      <c r="Q4879" s="379"/>
      <c r="R4879" s="379"/>
      <c r="S4879" s="379"/>
      <c r="T4879" s="379"/>
      <c r="U4879" s="379"/>
      <c r="V4879" s="379"/>
      <c r="W4879" s="379"/>
      <c r="X4879" s="379"/>
      <c r="Y4879" s="379"/>
      <c r="Z4879" s="379"/>
      <c r="AA4879" s="380"/>
      <c r="AB4879" s="379"/>
      <c r="AC4879" s="379"/>
      <c r="AD4879" s="379"/>
      <c r="AE4879" s="381"/>
      <c r="AF4879" s="105"/>
      <c r="AG4879" s="381"/>
      <c r="AH4879" s="381"/>
      <c r="AI4879" s="381"/>
      <c r="AJ4879" s="381"/>
      <c r="AK4879" s="381"/>
      <c r="AL4879" s="381"/>
      <c r="AM4879" s="381"/>
    </row>
    <row r="4880" spans="1:39" x14ac:dyDescent="0.35">
      <c r="A4880" s="379"/>
      <c r="B4880" s="379"/>
      <c r="C4880" s="379"/>
      <c r="D4880" s="379"/>
      <c r="E4880" s="379"/>
      <c r="F4880" s="379"/>
      <c r="G4880" s="379"/>
      <c r="H4880" s="379"/>
      <c r="I4880" s="379"/>
      <c r="J4880" s="379"/>
      <c r="K4880" s="379"/>
      <c r="L4880" s="379"/>
      <c r="M4880" s="379"/>
      <c r="N4880" s="379"/>
      <c r="O4880" s="379"/>
      <c r="P4880" s="379"/>
      <c r="Q4880" s="379"/>
      <c r="R4880" s="379"/>
      <c r="S4880" s="379"/>
      <c r="T4880" s="379"/>
      <c r="U4880" s="379"/>
      <c r="V4880" s="379"/>
      <c r="W4880" s="379"/>
      <c r="X4880" s="379"/>
      <c r="Y4880" s="379"/>
      <c r="Z4880" s="379"/>
      <c r="AA4880" s="380"/>
      <c r="AB4880" s="379"/>
      <c r="AC4880" s="379"/>
      <c r="AD4880" s="379"/>
      <c r="AE4880" s="381"/>
      <c r="AF4880" s="105"/>
      <c r="AG4880" s="381"/>
      <c r="AH4880" s="381"/>
      <c r="AI4880" s="381"/>
      <c r="AJ4880" s="381"/>
      <c r="AK4880" s="381"/>
      <c r="AL4880" s="381"/>
      <c r="AM4880" s="381"/>
    </row>
    <row r="4881" spans="1:39" x14ac:dyDescent="0.35">
      <c r="A4881" s="379"/>
      <c r="B4881" s="379"/>
      <c r="C4881" s="379"/>
      <c r="D4881" s="379"/>
      <c r="E4881" s="379"/>
      <c r="F4881" s="379"/>
      <c r="G4881" s="379"/>
      <c r="H4881" s="379"/>
      <c r="I4881" s="379"/>
      <c r="J4881" s="379"/>
      <c r="K4881" s="379"/>
      <c r="L4881" s="379"/>
      <c r="M4881" s="379"/>
      <c r="N4881" s="379"/>
      <c r="O4881" s="379"/>
      <c r="P4881" s="379"/>
      <c r="Q4881" s="379"/>
      <c r="R4881" s="379"/>
      <c r="S4881" s="379"/>
      <c r="T4881" s="379"/>
      <c r="U4881" s="379"/>
      <c r="V4881" s="379"/>
      <c r="W4881" s="379"/>
      <c r="X4881" s="379"/>
      <c r="Y4881" s="379"/>
      <c r="Z4881" s="379"/>
      <c r="AA4881" s="380"/>
      <c r="AB4881" s="379"/>
      <c r="AC4881" s="379"/>
      <c r="AD4881" s="379"/>
      <c r="AE4881" s="381"/>
      <c r="AF4881" s="105"/>
      <c r="AG4881" s="381"/>
      <c r="AH4881" s="381"/>
      <c r="AI4881" s="381"/>
      <c r="AJ4881" s="381"/>
      <c r="AK4881" s="381"/>
      <c r="AL4881" s="381"/>
      <c r="AM4881" s="381"/>
    </row>
    <row r="4882" spans="1:39" x14ac:dyDescent="0.35">
      <c r="A4882" s="379"/>
      <c r="B4882" s="379"/>
      <c r="C4882" s="379"/>
      <c r="D4882" s="379"/>
      <c r="E4882" s="379"/>
      <c r="F4882" s="379"/>
      <c r="G4882" s="379"/>
      <c r="H4882" s="379"/>
      <c r="I4882" s="379"/>
      <c r="J4882" s="379"/>
      <c r="K4882" s="379"/>
      <c r="L4882" s="379"/>
      <c r="M4882" s="379"/>
      <c r="N4882" s="379"/>
      <c r="O4882" s="379"/>
      <c r="P4882" s="379"/>
      <c r="Q4882" s="379"/>
      <c r="R4882" s="379"/>
      <c r="S4882" s="379"/>
      <c r="T4882" s="379"/>
      <c r="U4882" s="379"/>
      <c r="V4882" s="379"/>
      <c r="W4882" s="379"/>
      <c r="X4882" s="379"/>
      <c r="Y4882" s="379"/>
      <c r="Z4882" s="379"/>
      <c r="AA4882" s="380"/>
      <c r="AB4882" s="379"/>
      <c r="AC4882" s="379"/>
      <c r="AD4882" s="379"/>
      <c r="AE4882" s="381"/>
      <c r="AF4882" s="105"/>
      <c r="AG4882" s="381"/>
      <c r="AH4882" s="381"/>
      <c r="AI4882" s="381"/>
      <c r="AJ4882" s="381"/>
      <c r="AK4882" s="381"/>
      <c r="AL4882" s="381"/>
      <c r="AM4882" s="381"/>
    </row>
    <row r="4883" spans="1:39" x14ac:dyDescent="0.35">
      <c r="A4883" s="379"/>
      <c r="B4883" s="379"/>
      <c r="C4883" s="379"/>
      <c r="D4883" s="379"/>
      <c r="E4883" s="379"/>
      <c r="F4883" s="379"/>
      <c r="G4883" s="379"/>
      <c r="H4883" s="379"/>
      <c r="I4883" s="379"/>
      <c r="J4883" s="379"/>
      <c r="K4883" s="379"/>
      <c r="L4883" s="379"/>
      <c r="M4883" s="379"/>
      <c r="N4883" s="379"/>
      <c r="O4883" s="379"/>
      <c r="P4883" s="379"/>
      <c r="Q4883" s="379"/>
      <c r="R4883" s="379"/>
      <c r="S4883" s="379"/>
      <c r="T4883" s="379"/>
      <c r="U4883" s="379"/>
      <c r="V4883" s="379"/>
      <c r="W4883" s="379"/>
      <c r="X4883" s="379"/>
      <c r="Y4883" s="379"/>
      <c r="Z4883" s="379"/>
      <c r="AA4883" s="380"/>
      <c r="AB4883" s="379"/>
      <c r="AC4883" s="379"/>
      <c r="AD4883" s="379"/>
      <c r="AE4883" s="381"/>
      <c r="AF4883" s="105"/>
      <c r="AG4883" s="381"/>
      <c r="AH4883" s="381"/>
      <c r="AI4883" s="381"/>
      <c r="AJ4883" s="381"/>
      <c r="AK4883" s="381"/>
      <c r="AL4883" s="381"/>
      <c r="AM4883" s="381"/>
    </row>
    <row r="4884" spans="1:39" x14ac:dyDescent="0.35">
      <c r="A4884" s="379"/>
      <c r="B4884" s="379"/>
      <c r="C4884" s="379"/>
      <c r="D4884" s="379"/>
      <c r="E4884" s="379"/>
      <c r="F4884" s="379"/>
      <c r="G4884" s="379"/>
      <c r="H4884" s="379"/>
      <c r="I4884" s="379"/>
      <c r="J4884" s="379"/>
      <c r="K4884" s="379"/>
      <c r="L4884" s="379"/>
      <c r="M4884" s="379"/>
      <c r="N4884" s="379"/>
      <c r="O4884" s="379"/>
      <c r="P4884" s="379"/>
      <c r="Q4884" s="379"/>
      <c r="R4884" s="379"/>
      <c r="S4884" s="379"/>
      <c r="T4884" s="379"/>
      <c r="U4884" s="379"/>
      <c r="V4884" s="379"/>
      <c r="W4884" s="379"/>
      <c r="X4884" s="379"/>
      <c r="Y4884" s="379"/>
      <c r="Z4884" s="379"/>
      <c r="AA4884" s="380"/>
      <c r="AB4884" s="379"/>
      <c r="AC4884" s="379"/>
      <c r="AD4884" s="379"/>
      <c r="AE4884" s="381"/>
      <c r="AF4884" s="105"/>
      <c r="AG4884" s="381"/>
      <c r="AH4884" s="381"/>
      <c r="AI4884" s="381"/>
      <c r="AJ4884" s="381"/>
      <c r="AK4884" s="381"/>
      <c r="AL4884" s="381"/>
      <c r="AM4884" s="381"/>
    </row>
    <row r="4885" spans="1:39" x14ac:dyDescent="0.35">
      <c r="A4885" s="379"/>
      <c r="B4885" s="379"/>
      <c r="C4885" s="379"/>
      <c r="D4885" s="379"/>
      <c r="E4885" s="379"/>
      <c r="F4885" s="379"/>
      <c r="G4885" s="379"/>
      <c r="H4885" s="379"/>
      <c r="I4885" s="379"/>
      <c r="J4885" s="379"/>
      <c r="K4885" s="379"/>
      <c r="L4885" s="379"/>
      <c r="M4885" s="379"/>
      <c r="N4885" s="379"/>
      <c r="O4885" s="379"/>
      <c r="P4885" s="379"/>
      <c r="Q4885" s="379"/>
      <c r="R4885" s="379"/>
      <c r="S4885" s="379"/>
      <c r="T4885" s="379"/>
      <c r="U4885" s="379"/>
      <c r="V4885" s="379"/>
      <c r="W4885" s="379"/>
      <c r="X4885" s="379"/>
      <c r="Y4885" s="379"/>
      <c r="Z4885" s="379"/>
      <c r="AA4885" s="380"/>
      <c r="AB4885" s="379"/>
      <c r="AC4885" s="379"/>
      <c r="AD4885" s="379"/>
      <c r="AE4885" s="381"/>
      <c r="AF4885" s="105"/>
      <c r="AG4885" s="381"/>
      <c r="AH4885" s="381"/>
      <c r="AI4885" s="381"/>
      <c r="AJ4885" s="381"/>
      <c r="AK4885" s="381"/>
      <c r="AL4885" s="381"/>
      <c r="AM4885" s="381"/>
    </row>
    <row r="4886" spans="1:39" x14ac:dyDescent="0.35">
      <c r="A4886" s="379"/>
      <c r="B4886" s="379"/>
      <c r="C4886" s="379"/>
      <c r="D4886" s="379"/>
      <c r="E4886" s="379"/>
      <c r="F4886" s="379"/>
      <c r="G4886" s="379"/>
      <c r="H4886" s="379"/>
      <c r="I4886" s="379"/>
      <c r="J4886" s="379"/>
      <c r="K4886" s="379"/>
      <c r="L4886" s="379"/>
      <c r="M4886" s="379"/>
      <c r="N4886" s="379"/>
      <c r="O4886" s="379"/>
      <c r="P4886" s="379"/>
      <c r="Q4886" s="379"/>
      <c r="R4886" s="379"/>
      <c r="S4886" s="379"/>
      <c r="T4886" s="379"/>
      <c r="U4886" s="379"/>
      <c r="V4886" s="379"/>
      <c r="W4886" s="379"/>
      <c r="X4886" s="379"/>
      <c r="Y4886" s="379"/>
      <c r="Z4886" s="379"/>
      <c r="AA4886" s="380"/>
      <c r="AB4886" s="379"/>
      <c r="AC4886" s="379"/>
      <c r="AD4886" s="379"/>
      <c r="AE4886" s="381"/>
      <c r="AF4886" s="105"/>
      <c r="AG4886" s="381"/>
      <c r="AH4886" s="381"/>
      <c r="AI4886" s="381"/>
      <c r="AJ4886" s="381"/>
      <c r="AK4886" s="381"/>
      <c r="AL4886" s="381"/>
      <c r="AM4886" s="381"/>
    </row>
    <row r="4887" spans="1:39" x14ac:dyDescent="0.35">
      <c r="A4887" s="379"/>
      <c r="B4887" s="379"/>
      <c r="C4887" s="379"/>
      <c r="D4887" s="379"/>
      <c r="E4887" s="379"/>
      <c r="F4887" s="379"/>
      <c r="G4887" s="379"/>
      <c r="H4887" s="379"/>
      <c r="I4887" s="379"/>
      <c r="J4887" s="379"/>
      <c r="K4887" s="379"/>
      <c r="L4887" s="379"/>
      <c r="M4887" s="379"/>
      <c r="N4887" s="379"/>
      <c r="O4887" s="379"/>
      <c r="P4887" s="379"/>
      <c r="Q4887" s="379"/>
      <c r="R4887" s="379"/>
      <c r="S4887" s="379"/>
      <c r="T4887" s="379"/>
      <c r="U4887" s="379"/>
      <c r="V4887" s="379"/>
      <c r="W4887" s="379"/>
      <c r="X4887" s="379"/>
      <c r="Y4887" s="379"/>
      <c r="Z4887" s="379"/>
      <c r="AA4887" s="380"/>
      <c r="AB4887" s="379"/>
      <c r="AC4887" s="379"/>
      <c r="AD4887" s="379"/>
      <c r="AE4887" s="381"/>
      <c r="AF4887" s="105"/>
      <c r="AG4887" s="381"/>
      <c r="AH4887" s="381"/>
      <c r="AI4887" s="381"/>
      <c r="AJ4887" s="381"/>
      <c r="AK4887" s="381"/>
      <c r="AL4887" s="381"/>
      <c r="AM4887" s="381"/>
    </row>
    <row r="4888" spans="1:39" x14ac:dyDescent="0.35">
      <c r="A4888" s="379"/>
      <c r="B4888" s="379"/>
      <c r="C4888" s="379"/>
      <c r="D4888" s="379"/>
      <c r="E4888" s="379"/>
      <c r="F4888" s="379"/>
      <c r="G4888" s="379"/>
      <c r="H4888" s="379"/>
      <c r="I4888" s="379"/>
      <c r="J4888" s="379"/>
      <c r="K4888" s="379"/>
      <c r="L4888" s="379"/>
      <c r="M4888" s="379"/>
      <c r="N4888" s="379"/>
      <c r="O4888" s="379"/>
      <c r="P4888" s="379"/>
      <c r="Q4888" s="379"/>
      <c r="R4888" s="379"/>
      <c r="S4888" s="379"/>
      <c r="T4888" s="379"/>
      <c r="U4888" s="379"/>
      <c r="V4888" s="379"/>
      <c r="W4888" s="379"/>
      <c r="X4888" s="379"/>
      <c r="Y4888" s="379"/>
      <c r="Z4888" s="379"/>
      <c r="AA4888" s="380"/>
      <c r="AB4888" s="379"/>
      <c r="AC4888" s="379"/>
      <c r="AD4888" s="379"/>
      <c r="AE4888" s="381"/>
      <c r="AF4888" s="105"/>
      <c r="AG4888" s="381"/>
      <c r="AH4888" s="381"/>
      <c r="AI4888" s="381"/>
      <c r="AJ4888" s="381"/>
      <c r="AK4888" s="381"/>
      <c r="AL4888" s="381"/>
      <c r="AM4888" s="381"/>
    </row>
    <row r="4889" spans="1:39" x14ac:dyDescent="0.35">
      <c r="A4889" s="379"/>
      <c r="B4889" s="379"/>
      <c r="C4889" s="379"/>
      <c r="D4889" s="379"/>
      <c r="E4889" s="379"/>
      <c r="F4889" s="379"/>
      <c r="G4889" s="379"/>
      <c r="H4889" s="379"/>
      <c r="I4889" s="379"/>
      <c r="J4889" s="379"/>
      <c r="K4889" s="379"/>
      <c r="L4889" s="379"/>
      <c r="M4889" s="379"/>
      <c r="N4889" s="379"/>
      <c r="O4889" s="379"/>
      <c r="P4889" s="379"/>
      <c r="Q4889" s="379"/>
      <c r="R4889" s="379"/>
      <c r="S4889" s="379"/>
      <c r="T4889" s="379"/>
      <c r="U4889" s="379"/>
      <c r="V4889" s="379"/>
      <c r="W4889" s="379"/>
      <c r="X4889" s="379"/>
      <c r="Y4889" s="379"/>
      <c r="Z4889" s="379"/>
      <c r="AA4889" s="380"/>
      <c r="AB4889" s="379"/>
      <c r="AC4889" s="379"/>
      <c r="AD4889" s="379"/>
      <c r="AE4889" s="381"/>
      <c r="AF4889" s="105"/>
      <c r="AG4889" s="381"/>
      <c r="AH4889" s="381"/>
      <c r="AI4889" s="381"/>
      <c r="AJ4889" s="381"/>
      <c r="AK4889" s="381"/>
      <c r="AL4889" s="381"/>
      <c r="AM4889" s="381"/>
    </row>
    <row r="4890" spans="1:39" x14ac:dyDescent="0.35">
      <c r="A4890" s="379"/>
      <c r="B4890" s="379"/>
      <c r="C4890" s="379"/>
      <c r="D4890" s="379"/>
      <c r="E4890" s="379"/>
      <c r="F4890" s="379"/>
      <c r="G4890" s="379"/>
      <c r="H4890" s="379"/>
      <c r="I4890" s="379"/>
      <c r="J4890" s="379"/>
      <c r="K4890" s="379"/>
      <c r="L4890" s="379"/>
      <c r="M4890" s="379"/>
      <c r="N4890" s="379"/>
      <c r="O4890" s="379"/>
      <c r="P4890" s="379"/>
      <c r="Q4890" s="379"/>
      <c r="R4890" s="379"/>
      <c r="S4890" s="379"/>
      <c r="T4890" s="379"/>
      <c r="U4890" s="379"/>
      <c r="V4890" s="379"/>
      <c r="W4890" s="379"/>
      <c r="X4890" s="379"/>
      <c r="Y4890" s="379"/>
      <c r="Z4890" s="379"/>
      <c r="AA4890" s="380"/>
      <c r="AB4890" s="379"/>
      <c r="AC4890" s="379"/>
      <c r="AD4890" s="379"/>
      <c r="AE4890" s="381"/>
      <c r="AF4890" s="105"/>
      <c r="AG4890" s="381"/>
      <c r="AH4890" s="381"/>
      <c r="AI4890" s="381"/>
      <c r="AJ4890" s="381"/>
      <c r="AK4890" s="381"/>
      <c r="AL4890" s="381"/>
      <c r="AM4890" s="381"/>
    </row>
    <row r="4891" spans="1:39" x14ac:dyDescent="0.35">
      <c r="A4891" s="379"/>
      <c r="B4891" s="379"/>
      <c r="C4891" s="379"/>
      <c r="D4891" s="379"/>
      <c r="E4891" s="379"/>
      <c r="F4891" s="379"/>
      <c r="G4891" s="379"/>
      <c r="H4891" s="379"/>
      <c r="I4891" s="379"/>
      <c r="J4891" s="379"/>
      <c r="K4891" s="379"/>
      <c r="L4891" s="379"/>
      <c r="M4891" s="379"/>
      <c r="N4891" s="379"/>
      <c r="O4891" s="379"/>
      <c r="P4891" s="379"/>
      <c r="Q4891" s="379"/>
      <c r="R4891" s="379"/>
      <c r="S4891" s="379"/>
      <c r="T4891" s="379"/>
      <c r="U4891" s="379"/>
      <c r="V4891" s="379"/>
      <c r="W4891" s="379"/>
      <c r="X4891" s="379"/>
      <c r="Y4891" s="379"/>
      <c r="Z4891" s="379"/>
      <c r="AA4891" s="380"/>
      <c r="AB4891" s="379"/>
      <c r="AC4891" s="379"/>
      <c r="AD4891" s="379"/>
      <c r="AE4891" s="381"/>
      <c r="AF4891" s="105"/>
      <c r="AG4891" s="381"/>
      <c r="AH4891" s="381"/>
      <c r="AI4891" s="381"/>
      <c r="AJ4891" s="381"/>
      <c r="AK4891" s="381"/>
      <c r="AL4891" s="381"/>
      <c r="AM4891" s="381"/>
    </row>
    <row r="4892" spans="1:39" x14ac:dyDescent="0.35">
      <c r="A4892" s="379"/>
      <c r="B4892" s="379"/>
      <c r="C4892" s="379"/>
      <c r="D4892" s="379"/>
      <c r="E4892" s="379"/>
      <c r="F4892" s="379"/>
      <c r="G4892" s="379"/>
      <c r="H4892" s="379"/>
      <c r="I4892" s="379"/>
      <c r="J4892" s="379"/>
      <c r="K4892" s="379"/>
      <c r="L4892" s="379"/>
      <c r="M4892" s="379"/>
      <c r="N4892" s="379"/>
      <c r="O4892" s="379"/>
      <c r="P4892" s="379"/>
      <c r="Q4892" s="379"/>
      <c r="R4892" s="379"/>
      <c r="S4892" s="379"/>
      <c r="T4892" s="379"/>
      <c r="U4892" s="379"/>
      <c r="V4892" s="379"/>
      <c r="W4892" s="379"/>
      <c r="X4892" s="379"/>
      <c r="Y4892" s="379"/>
      <c r="Z4892" s="379"/>
      <c r="AA4892" s="380"/>
      <c r="AB4892" s="379"/>
      <c r="AC4892" s="379"/>
      <c r="AD4892" s="379"/>
      <c r="AE4892" s="381"/>
      <c r="AF4892" s="105"/>
      <c r="AG4892" s="381"/>
      <c r="AH4892" s="381"/>
      <c r="AI4892" s="381"/>
      <c r="AJ4892" s="381"/>
      <c r="AK4892" s="381"/>
      <c r="AL4892" s="381"/>
      <c r="AM4892" s="381"/>
    </row>
    <row r="4893" spans="1:39" x14ac:dyDescent="0.35">
      <c r="A4893" s="379"/>
      <c r="B4893" s="379"/>
      <c r="C4893" s="379"/>
      <c r="D4893" s="379"/>
      <c r="E4893" s="379"/>
      <c r="F4893" s="379"/>
      <c r="G4893" s="379"/>
      <c r="H4893" s="379"/>
      <c r="I4893" s="379"/>
      <c r="J4893" s="379"/>
      <c r="K4893" s="379"/>
      <c r="L4893" s="379"/>
      <c r="M4893" s="379"/>
      <c r="N4893" s="379"/>
      <c r="O4893" s="379"/>
      <c r="P4893" s="379"/>
      <c r="Q4893" s="379"/>
      <c r="R4893" s="379"/>
      <c r="S4893" s="379"/>
      <c r="T4893" s="379"/>
      <c r="U4893" s="379"/>
      <c r="V4893" s="379"/>
      <c r="W4893" s="379"/>
      <c r="X4893" s="379"/>
      <c r="Y4893" s="379"/>
      <c r="Z4893" s="379"/>
      <c r="AA4893" s="380"/>
      <c r="AB4893" s="379"/>
      <c r="AC4893" s="379"/>
      <c r="AD4893" s="379"/>
      <c r="AE4893" s="381"/>
      <c r="AF4893" s="105"/>
      <c r="AG4893" s="381"/>
      <c r="AH4893" s="381"/>
      <c r="AI4893" s="381"/>
      <c r="AJ4893" s="381"/>
      <c r="AK4893" s="381"/>
      <c r="AL4893" s="381"/>
      <c r="AM4893" s="381"/>
    </row>
    <row r="4894" spans="1:39" x14ac:dyDescent="0.35">
      <c r="A4894" s="379"/>
      <c r="B4894" s="379"/>
      <c r="C4894" s="379"/>
      <c r="D4894" s="379"/>
      <c r="E4894" s="379"/>
      <c r="F4894" s="379"/>
      <c r="G4894" s="379"/>
      <c r="H4894" s="379"/>
      <c r="I4894" s="379"/>
      <c r="J4894" s="379"/>
      <c r="K4894" s="379"/>
      <c r="L4894" s="379"/>
      <c r="M4894" s="379"/>
      <c r="N4894" s="379"/>
      <c r="O4894" s="379"/>
      <c r="P4894" s="379"/>
      <c r="Q4894" s="379"/>
      <c r="R4894" s="379"/>
      <c r="S4894" s="379"/>
      <c r="T4894" s="379"/>
      <c r="U4894" s="379"/>
      <c r="V4894" s="379"/>
      <c r="W4894" s="379"/>
      <c r="X4894" s="379"/>
      <c r="Y4894" s="379"/>
      <c r="Z4894" s="379"/>
      <c r="AA4894" s="380"/>
      <c r="AB4894" s="379"/>
      <c r="AC4894" s="379"/>
      <c r="AD4894" s="379"/>
      <c r="AE4894" s="381"/>
      <c r="AF4894" s="105"/>
      <c r="AG4894" s="381"/>
      <c r="AH4894" s="381"/>
      <c r="AI4894" s="381"/>
      <c r="AJ4894" s="381"/>
      <c r="AK4894" s="381"/>
      <c r="AL4894" s="381"/>
      <c r="AM4894" s="381"/>
    </row>
    <row r="4895" spans="1:39" x14ac:dyDescent="0.35">
      <c r="A4895" s="379"/>
      <c r="B4895" s="379"/>
      <c r="C4895" s="379"/>
      <c r="D4895" s="379"/>
      <c r="E4895" s="379"/>
      <c r="F4895" s="379"/>
      <c r="G4895" s="379"/>
      <c r="H4895" s="379"/>
      <c r="I4895" s="379"/>
      <c r="J4895" s="379"/>
      <c r="K4895" s="379"/>
      <c r="L4895" s="379"/>
      <c r="M4895" s="379"/>
      <c r="N4895" s="379"/>
      <c r="O4895" s="379"/>
      <c r="P4895" s="379"/>
      <c r="Q4895" s="379"/>
      <c r="R4895" s="379"/>
      <c r="S4895" s="379"/>
      <c r="T4895" s="379"/>
      <c r="U4895" s="379"/>
      <c r="V4895" s="379"/>
      <c r="W4895" s="379"/>
      <c r="X4895" s="379"/>
      <c r="Y4895" s="379"/>
      <c r="Z4895" s="379"/>
      <c r="AA4895" s="380"/>
      <c r="AB4895" s="379"/>
      <c r="AC4895" s="379"/>
      <c r="AD4895" s="379"/>
      <c r="AE4895" s="381"/>
      <c r="AF4895" s="105"/>
      <c r="AG4895" s="381"/>
      <c r="AH4895" s="381"/>
      <c r="AI4895" s="381"/>
      <c r="AJ4895" s="381"/>
      <c r="AK4895" s="381"/>
      <c r="AL4895" s="381"/>
      <c r="AM4895" s="381"/>
    </row>
    <row r="4896" spans="1:39" x14ac:dyDescent="0.35">
      <c r="A4896" s="379"/>
      <c r="B4896" s="379"/>
      <c r="C4896" s="379"/>
      <c r="D4896" s="379"/>
      <c r="E4896" s="379"/>
      <c r="F4896" s="379"/>
      <c r="G4896" s="379"/>
      <c r="H4896" s="379"/>
      <c r="I4896" s="379"/>
      <c r="J4896" s="379"/>
      <c r="K4896" s="379"/>
      <c r="L4896" s="379"/>
      <c r="M4896" s="379"/>
      <c r="N4896" s="379"/>
      <c r="O4896" s="379"/>
      <c r="P4896" s="379"/>
      <c r="Q4896" s="379"/>
      <c r="R4896" s="379"/>
      <c r="S4896" s="379"/>
      <c r="T4896" s="379"/>
      <c r="U4896" s="379"/>
      <c r="V4896" s="379"/>
      <c r="W4896" s="379"/>
      <c r="X4896" s="379"/>
      <c r="Y4896" s="379"/>
      <c r="Z4896" s="379"/>
      <c r="AA4896" s="380"/>
      <c r="AB4896" s="379"/>
      <c r="AC4896" s="379"/>
      <c r="AD4896" s="379"/>
      <c r="AE4896" s="381"/>
      <c r="AF4896" s="105"/>
      <c r="AG4896" s="381"/>
      <c r="AH4896" s="381"/>
      <c r="AI4896" s="381"/>
      <c r="AJ4896" s="381"/>
      <c r="AK4896" s="381"/>
      <c r="AL4896" s="381"/>
      <c r="AM4896" s="381"/>
    </row>
    <row r="4897" spans="1:39" x14ac:dyDescent="0.35">
      <c r="A4897" s="379"/>
      <c r="B4897" s="379"/>
      <c r="C4897" s="379"/>
      <c r="D4897" s="379"/>
      <c r="E4897" s="379"/>
      <c r="F4897" s="379"/>
      <c r="G4897" s="379"/>
      <c r="H4897" s="379"/>
      <c r="I4897" s="379"/>
      <c r="J4897" s="379"/>
      <c r="K4897" s="379"/>
      <c r="L4897" s="379"/>
      <c r="M4897" s="379"/>
      <c r="N4897" s="379"/>
      <c r="O4897" s="379"/>
      <c r="P4897" s="379"/>
      <c r="Q4897" s="379"/>
      <c r="R4897" s="379"/>
      <c r="S4897" s="379"/>
      <c r="T4897" s="379"/>
      <c r="U4897" s="379"/>
      <c r="V4897" s="379"/>
      <c r="W4897" s="379"/>
      <c r="X4897" s="379"/>
      <c r="Y4897" s="379"/>
      <c r="Z4897" s="379"/>
      <c r="AA4897" s="380"/>
      <c r="AB4897" s="379"/>
      <c r="AC4897" s="379"/>
      <c r="AD4897" s="379"/>
      <c r="AE4897" s="381"/>
      <c r="AF4897" s="105"/>
      <c r="AG4897" s="381"/>
      <c r="AH4897" s="381"/>
      <c r="AI4897" s="381"/>
      <c r="AJ4897" s="381"/>
      <c r="AK4897" s="381"/>
      <c r="AL4897" s="381"/>
      <c r="AM4897" s="381"/>
    </row>
    <row r="4898" spans="1:39" x14ac:dyDescent="0.35">
      <c r="A4898" s="379"/>
      <c r="B4898" s="379"/>
      <c r="C4898" s="379"/>
      <c r="D4898" s="379"/>
      <c r="E4898" s="379"/>
      <c r="F4898" s="379"/>
      <c r="G4898" s="379"/>
      <c r="H4898" s="379"/>
      <c r="I4898" s="379"/>
      <c r="J4898" s="379"/>
      <c r="K4898" s="379"/>
      <c r="L4898" s="379"/>
      <c r="M4898" s="379"/>
      <c r="N4898" s="379"/>
      <c r="O4898" s="379"/>
      <c r="P4898" s="379"/>
      <c r="Q4898" s="379"/>
      <c r="R4898" s="379"/>
      <c r="S4898" s="379"/>
      <c r="T4898" s="379"/>
      <c r="U4898" s="379"/>
      <c r="V4898" s="379"/>
      <c r="W4898" s="379"/>
      <c r="X4898" s="379"/>
      <c r="Y4898" s="379"/>
      <c r="Z4898" s="379"/>
      <c r="AA4898" s="380"/>
      <c r="AB4898" s="379"/>
      <c r="AC4898" s="379"/>
      <c r="AD4898" s="379"/>
      <c r="AE4898" s="381"/>
      <c r="AF4898" s="105"/>
      <c r="AG4898" s="381"/>
      <c r="AH4898" s="381"/>
      <c r="AI4898" s="381"/>
      <c r="AJ4898" s="381"/>
      <c r="AK4898" s="381"/>
      <c r="AL4898" s="381"/>
      <c r="AM4898" s="381"/>
    </row>
    <row r="4899" spans="1:39" x14ac:dyDescent="0.35">
      <c r="A4899" s="379"/>
      <c r="B4899" s="379"/>
      <c r="C4899" s="379"/>
      <c r="D4899" s="379"/>
      <c r="E4899" s="379"/>
      <c r="F4899" s="379"/>
      <c r="G4899" s="379"/>
      <c r="H4899" s="379"/>
      <c r="I4899" s="379"/>
      <c r="J4899" s="379"/>
      <c r="K4899" s="379"/>
      <c r="L4899" s="379"/>
      <c r="M4899" s="379"/>
      <c r="N4899" s="379"/>
      <c r="O4899" s="379"/>
      <c r="P4899" s="379"/>
      <c r="Q4899" s="379"/>
      <c r="R4899" s="379"/>
      <c r="S4899" s="379"/>
      <c r="T4899" s="379"/>
      <c r="U4899" s="379"/>
      <c r="V4899" s="379"/>
      <c r="W4899" s="379"/>
      <c r="X4899" s="379"/>
      <c r="Y4899" s="379"/>
      <c r="Z4899" s="379"/>
      <c r="AA4899" s="380"/>
      <c r="AB4899" s="379"/>
      <c r="AC4899" s="379"/>
      <c r="AD4899" s="379"/>
      <c r="AE4899" s="381"/>
      <c r="AF4899" s="105"/>
      <c r="AG4899" s="381"/>
      <c r="AH4899" s="381"/>
      <c r="AI4899" s="381"/>
      <c r="AJ4899" s="381"/>
      <c r="AK4899" s="381"/>
      <c r="AL4899" s="381"/>
      <c r="AM4899" s="381"/>
    </row>
    <row r="4900" spans="1:39" x14ac:dyDescent="0.35">
      <c r="A4900" s="379"/>
      <c r="B4900" s="379"/>
      <c r="C4900" s="379"/>
      <c r="D4900" s="379"/>
      <c r="E4900" s="379"/>
      <c r="F4900" s="379"/>
      <c r="G4900" s="379"/>
      <c r="H4900" s="379"/>
      <c r="I4900" s="379"/>
      <c r="J4900" s="379"/>
      <c r="K4900" s="379"/>
      <c r="L4900" s="379"/>
      <c r="M4900" s="379"/>
      <c r="N4900" s="379"/>
      <c r="O4900" s="379"/>
      <c r="P4900" s="379"/>
      <c r="Q4900" s="379"/>
      <c r="R4900" s="379"/>
      <c r="S4900" s="379"/>
      <c r="T4900" s="379"/>
      <c r="U4900" s="379"/>
      <c r="V4900" s="379"/>
      <c r="W4900" s="379"/>
      <c r="X4900" s="379"/>
      <c r="Y4900" s="379"/>
      <c r="Z4900" s="379"/>
      <c r="AA4900" s="380"/>
      <c r="AB4900" s="379"/>
      <c r="AC4900" s="379"/>
      <c r="AD4900" s="379"/>
      <c r="AE4900" s="381"/>
      <c r="AF4900" s="105"/>
      <c r="AG4900" s="381"/>
      <c r="AH4900" s="381"/>
      <c r="AI4900" s="381"/>
      <c r="AJ4900" s="381"/>
      <c r="AK4900" s="381"/>
      <c r="AL4900" s="381"/>
      <c r="AM4900" s="381"/>
    </row>
    <row r="4901" spans="1:39" x14ac:dyDescent="0.35">
      <c r="A4901" s="379"/>
      <c r="B4901" s="379"/>
      <c r="C4901" s="379"/>
      <c r="D4901" s="379"/>
      <c r="E4901" s="379"/>
      <c r="F4901" s="379"/>
      <c r="G4901" s="379"/>
      <c r="H4901" s="379"/>
      <c r="I4901" s="379"/>
      <c r="J4901" s="379"/>
      <c r="K4901" s="379"/>
      <c r="L4901" s="379"/>
      <c r="M4901" s="379"/>
      <c r="N4901" s="379"/>
      <c r="O4901" s="379"/>
      <c r="P4901" s="379"/>
      <c r="Q4901" s="379"/>
      <c r="R4901" s="379"/>
      <c r="S4901" s="379"/>
      <c r="T4901" s="379"/>
      <c r="U4901" s="379"/>
      <c r="V4901" s="379"/>
      <c r="W4901" s="379"/>
      <c r="X4901" s="379"/>
      <c r="Y4901" s="379"/>
      <c r="Z4901" s="379"/>
      <c r="AA4901" s="380"/>
      <c r="AB4901" s="379"/>
      <c r="AC4901" s="379"/>
      <c r="AD4901" s="379"/>
      <c r="AE4901" s="381"/>
      <c r="AF4901" s="105"/>
      <c r="AG4901" s="381"/>
      <c r="AH4901" s="381"/>
      <c r="AI4901" s="381"/>
      <c r="AJ4901" s="381"/>
      <c r="AK4901" s="381"/>
      <c r="AL4901" s="381"/>
      <c r="AM4901" s="381"/>
    </row>
    <row r="4902" spans="1:39" x14ac:dyDescent="0.35">
      <c r="A4902" s="379"/>
      <c r="B4902" s="379"/>
      <c r="C4902" s="379"/>
      <c r="D4902" s="379"/>
      <c r="E4902" s="379"/>
      <c r="F4902" s="379"/>
      <c r="G4902" s="379"/>
      <c r="H4902" s="379"/>
      <c r="I4902" s="379"/>
      <c r="J4902" s="379"/>
      <c r="K4902" s="379"/>
      <c r="L4902" s="379"/>
      <c r="M4902" s="379"/>
      <c r="N4902" s="379"/>
      <c r="O4902" s="379"/>
      <c r="P4902" s="379"/>
      <c r="Q4902" s="379"/>
      <c r="R4902" s="379"/>
      <c r="S4902" s="379"/>
      <c r="T4902" s="379"/>
      <c r="U4902" s="379"/>
      <c r="V4902" s="379"/>
      <c r="W4902" s="379"/>
      <c r="X4902" s="379"/>
      <c r="Y4902" s="379"/>
      <c r="Z4902" s="379"/>
      <c r="AA4902" s="380"/>
      <c r="AB4902" s="379"/>
      <c r="AC4902" s="379"/>
      <c r="AD4902" s="379"/>
      <c r="AE4902" s="381"/>
      <c r="AF4902" s="105"/>
      <c r="AG4902" s="381"/>
      <c r="AH4902" s="381"/>
      <c r="AI4902" s="381"/>
      <c r="AJ4902" s="381"/>
      <c r="AK4902" s="381"/>
      <c r="AL4902" s="381"/>
      <c r="AM4902" s="381"/>
    </row>
    <row r="4903" spans="1:39" x14ac:dyDescent="0.35">
      <c r="A4903" s="379"/>
      <c r="B4903" s="379"/>
      <c r="C4903" s="379"/>
      <c r="D4903" s="379"/>
      <c r="E4903" s="379"/>
      <c r="F4903" s="379"/>
      <c r="G4903" s="379"/>
      <c r="H4903" s="379"/>
      <c r="I4903" s="379"/>
      <c r="J4903" s="379"/>
      <c r="K4903" s="379"/>
      <c r="L4903" s="379"/>
      <c r="M4903" s="379"/>
      <c r="N4903" s="379"/>
      <c r="O4903" s="379"/>
      <c r="P4903" s="379"/>
      <c r="Q4903" s="379"/>
      <c r="R4903" s="379"/>
      <c r="S4903" s="379"/>
      <c r="T4903" s="379"/>
      <c r="U4903" s="379"/>
      <c r="V4903" s="379"/>
      <c r="W4903" s="379"/>
      <c r="X4903" s="379"/>
      <c r="Y4903" s="379"/>
      <c r="Z4903" s="379"/>
      <c r="AA4903" s="380"/>
      <c r="AB4903" s="379"/>
      <c r="AC4903" s="379"/>
      <c r="AD4903" s="379"/>
      <c r="AE4903" s="381"/>
      <c r="AF4903" s="105"/>
      <c r="AG4903" s="381"/>
      <c r="AH4903" s="381"/>
      <c r="AI4903" s="381"/>
      <c r="AJ4903" s="381"/>
      <c r="AK4903" s="381"/>
      <c r="AL4903" s="381"/>
      <c r="AM4903" s="381"/>
    </row>
    <row r="4904" spans="1:39" x14ac:dyDescent="0.35">
      <c r="A4904" s="379"/>
      <c r="B4904" s="379"/>
      <c r="C4904" s="379"/>
      <c r="D4904" s="379"/>
      <c r="E4904" s="379"/>
      <c r="F4904" s="379"/>
      <c r="G4904" s="379"/>
      <c r="H4904" s="379"/>
      <c r="I4904" s="379"/>
      <c r="J4904" s="379"/>
      <c r="K4904" s="379"/>
      <c r="L4904" s="379"/>
      <c r="M4904" s="379"/>
      <c r="N4904" s="379"/>
      <c r="O4904" s="379"/>
      <c r="P4904" s="379"/>
      <c r="Q4904" s="379"/>
      <c r="R4904" s="379"/>
      <c r="S4904" s="379"/>
      <c r="T4904" s="379"/>
      <c r="U4904" s="379"/>
      <c r="V4904" s="379"/>
      <c r="W4904" s="379"/>
      <c r="X4904" s="379"/>
      <c r="Y4904" s="379"/>
      <c r="Z4904" s="379"/>
      <c r="AA4904" s="380"/>
      <c r="AB4904" s="379"/>
      <c r="AC4904" s="379"/>
      <c r="AD4904" s="379"/>
      <c r="AE4904" s="381"/>
      <c r="AF4904" s="105"/>
      <c r="AG4904" s="381"/>
      <c r="AH4904" s="381"/>
      <c r="AI4904" s="381"/>
      <c r="AJ4904" s="381"/>
      <c r="AK4904" s="381"/>
      <c r="AL4904" s="381"/>
      <c r="AM4904" s="381"/>
    </row>
    <row r="4905" spans="1:39" x14ac:dyDescent="0.35">
      <c r="A4905" s="379"/>
      <c r="B4905" s="379"/>
      <c r="C4905" s="379"/>
      <c r="D4905" s="379"/>
      <c r="E4905" s="379"/>
      <c r="F4905" s="379"/>
      <c r="G4905" s="379"/>
      <c r="H4905" s="379"/>
      <c r="I4905" s="379"/>
      <c r="J4905" s="379"/>
      <c r="K4905" s="379"/>
      <c r="L4905" s="379"/>
      <c r="M4905" s="379"/>
      <c r="N4905" s="379"/>
      <c r="O4905" s="379"/>
      <c r="P4905" s="379"/>
      <c r="Q4905" s="379"/>
      <c r="R4905" s="379"/>
      <c r="S4905" s="379"/>
      <c r="T4905" s="379"/>
      <c r="U4905" s="379"/>
      <c r="V4905" s="379"/>
      <c r="W4905" s="379"/>
      <c r="X4905" s="379"/>
      <c r="Y4905" s="379"/>
      <c r="Z4905" s="379"/>
      <c r="AA4905" s="380"/>
      <c r="AB4905" s="379"/>
      <c r="AC4905" s="379"/>
      <c r="AD4905" s="379"/>
      <c r="AE4905" s="381"/>
      <c r="AF4905" s="105"/>
      <c r="AG4905" s="381"/>
      <c r="AH4905" s="381"/>
      <c r="AI4905" s="381"/>
      <c r="AJ4905" s="381"/>
      <c r="AK4905" s="381"/>
      <c r="AL4905" s="381"/>
      <c r="AM4905" s="381"/>
    </row>
    <row r="4906" spans="1:39" x14ac:dyDescent="0.35">
      <c r="A4906" s="379"/>
      <c r="B4906" s="379"/>
      <c r="C4906" s="379"/>
      <c r="D4906" s="379"/>
      <c r="E4906" s="379"/>
      <c r="F4906" s="379"/>
      <c r="G4906" s="379"/>
      <c r="H4906" s="379"/>
      <c r="I4906" s="379"/>
      <c r="J4906" s="379"/>
      <c r="K4906" s="379"/>
      <c r="L4906" s="379"/>
      <c r="M4906" s="379"/>
      <c r="N4906" s="379"/>
      <c r="O4906" s="379"/>
      <c r="P4906" s="379"/>
      <c r="Q4906" s="379"/>
      <c r="R4906" s="379"/>
      <c r="S4906" s="379"/>
      <c r="T4906" s="379"/>
      <c r="U4906" s="379"/>
      <c r="V4906" s="379"/>
      <c r="W4906" s="379"/>
      <c r="X4906" s="379"/>
      <c r="Y4906" s="379"/>
      <c r="Z4906" s="379"/>
      <c r="AA4906" s="380"/>
      <c r="AB4906" s="379"/>
      <c r="AC4906" s="379"/>
      <c r="AD4906" s="379"/>
      <c r="AE4906" s="381"/>
      <c r="AF4906" s="105"/>
      <c r="AG4906" s="381"/>
      <c r="AH4906" s="381"/>
      <c r="AI4906" s="381"/>
      <c r="AJ4906" s="381"/>
      <c r="AK4906" s="381"/>
      <c r="AL4906" s="381"/>
      <c r="AM4906" s="381"/>
    </row>
    <row r="4907" spans="1:39" x14ac:dyDescent="0.35">
      <c r="A4907" s="379"/>
      <c r="B4907" s="379"/>
      <c r="C4907" s="379"/>
      <c r="D4907" s="379"/>
      <c r="E4907" s="379"/>
      <c r="F4907" s="379"/>
      <c r="G4907" s="379"/>
      <c r="H4907" s="379"/>
      <c r="I4907" s="379"/>
      <c r="J4907" s="379"/>
      <c r="K4907" s="379"/>
      <c r="L4907" s="379"/>
      <c r="M4907" s="379"/>
      <c r="N4907" s="379"/>
      <c r="O4907" s="379"/>
      <c r="P4907" s="379"/>
      <c r="Q4907" s="379"/>
      <c r="R4907" s="379"/>
      <c r="S4907" s="379"/>
      <c r="T4907" s="379"/>
      <c r="U4907" s="379"/>
      <c r="V4907" s="379"/>
      <c r="W4907" s="379"/>
      <c r="X4907" s="379"/>
      <c r="Y4907" s="379"/>
      <c r="Z4907" s="379"/>
      <c r="AA4907" s="380"/>
      <c r="AB4907" s="379"/>
      <c r="AC4907" s="379"/>
      <c r="AD4907" s="379"/>
      <c r="AE4907" s="381"/>
      <c r="AF4907" s="105"/>
      <c r="AG4907" s="381"/>
      <c r="AH4907" s="381"/>
      <c r="AI4907" s="381"/>
      <c r="AJ4907" s="381"/>
      <c r="AK4907" s="381"/>
      <c r="AL4907" s="381"/>
      <c r="AM4907" s="381"/>
    </row>
    <row r="4908" spans="1:39" x14ac:dyDescent="0.35">
      <c r="A4908" s="379"/>
      <c r="B4908" s="379"/>
      <c r="C4908" s="379"/>
      <c r="D4908" s="379"/>
      <c r="E4908" s="379"/>
      <c r="F4908" s="379"/>
      <c r="G4908" s="379"/>
      <c r="H4908" s="379"/>
      <c r="I4908" s="379"/>
      <c r="J4908" s="379"/>
      <c r="K4908" s="379"/>
      <c r="L4908" s="379"/>
      <c r="M4908" s="379"/>
      <c r="N4908" s="379"/>
      <c r="O4908" s="379"/>
      <c r="P4908" s="379"/>
      <c r="Q4908" s="379"/>
      <c r="R4908" s="379"/>
      <c r="S4908" s="379"/>
      <c r="T4908" s="379"/>
      <c r="U4908" s="379"/>
      <c r="V4908" s="379"/>
      <c r="W4908" s="379"/>
      <c r="X4908" s="379"/>
      <c r="Y4908" s="379"/>
      <c r="Z4908" s="379"/>
      <c r="AA4908" s="380"/>
      <c r="AB4908" s="379"/>
      <c r="AC4908" s="379"/>
      <c r="AD4908" s="379"/>
      <c r="AE4908" s="381"/>
      <c r="AF4908" s="105"/>
      <c r="AG4908" s="381"/>
      <c r="AH4908" s="381"/>
      <c r="AI4908" s="381"/>
      <c r="AJ4908" s="381"/>
      <c r="AK4908" s="381"/>
      <c r="AL4908" s="381"/>
      <c r="AM4908" s="381"/>
    </row>
    <row r="4909" spans="1:39" x14ac:dyDescent="0.35">
      <c r="A4909" s="379"/>
      <c r="B4909" s="379"/>
      <c r="C4909" s="379"/>
      <c r="D4909" s="379"/>
      <c r="E4909" s="379"/>
      <c r="F4909" s="379"/>
      <c r="G4909" s="379"/>
      <c r="H4909" s="379"/>
      <c r="I4909" s="379"/>
      <c r="J4909" s="379"/>
      <c r="K4909" s="379"/>
      <c r="L4909" s="379"/>
      <c r="M4909" s="379"/>
      <c r="N4909" s="379"/>
      <c r="O4909" s="379"/>
      <c r="P4909" s="379"/>
      <c r="Q4909" s="379"/>
      <c r="R4909" s="379"/>
      <c r="S4909" s="379"/>
      <c r="T4909" s="379"/>
      <c r="U4909" s="379"/>
      <c r="V4909" s="379"/>
      <c r="W4909" s="379"/>
      <c r="X4909" s="379"/>
      <c r="Y4909" s="379"/>
      <c r="Z4909" s="379"/>
      <c r="AA4909" s="380"/>
      <c r="AB4909" s="379"/>
      <c r="AC4909" s="379"/>
      <c r="AD4909" s="379"/>
      <c r="AE4909" s="381"/>
      <c r="AF4909" s="105"/>
      <c r="AG4909" s="381"/>
      <c r="AH4909" s="381"/>
      <c r="AI4909" s="381"/>
      <c r="AJ4909" s="381"/>
      <c r="AK4909" s="381"/>
      <c r="AL4909" s="381"/>
      <c r="AM4909" s="381"/>
    </row>
    <row r="4910" spans="1:39" x14ac:dyDescent="0.35">
      <c r="A4910" s="379"/>
      <c r="B4910" s="379"/>
      <c r="C4910" s="379"/>
      <c r="D4910" s="379"/>
      <c r="E4910" s="379"/>
      <c r="F4910" s="379"/>
      <c r="G4910" s="379"/>
      <c r="H4910" s="379"/>
      <c r="I4910" s="379"/>
      <c r="J4910" s="379"/>
      <c r="K4910" s="379"/>
      <c r="L4910" s="379"/>
      <c r="M4910" s="379"/>
      <c r="N4910" s="379"/>
      <c r="O4910" s="379"/>
      <c r="P4910" s="379"/>
      <c r="Q4910" s="379"/>
      <c r="R4910" s="379"/>
      <c r="S4910" s="379"/>
      <c r="T4910" s="379"/>
      <c r="U4910" s="379"/>
      <c r="V4910" s="379"/>
      <c r="W4910" s="379"/>
      <c r="X4910" s="379"/>
      <c r="Y4910" s="379"/>
      <c r="Z4910" s="379"/>
      <c r="AA4910" s="380"/>
      <c r="AB4910" s="379"/>
      <c r="AC4910" s="379"/>
      <c r="AD4910" s="379"/>
      <c r="AE4910" s="381"/>
      <c r="AF4910" s="105"/>
      <c r="AG4910" s="381"/>
      <c r="AH4910" s="381"/>
      <c r="AI4910" s="381"/>
      <c r="AJ4910" s="381"/>
      <c r="AK4910" s="381"/>
      <c r="AL4910" s="381"/>
      <c r="AM4910" s="381"/>
    </row>
    <row r="4911" spans="1:39" x14ac:dyDescent="0.35">
      <c r="A4911" s="379"/>
      <c r="B4911" s="379"/>
      <c r="C4911" s="379"/>
      <c r="D4911" s="379"/>
      <c r="E4911" s="379"/>
      <c r="F4911" s="379"/>
      <c r="G4911" s="379"/>
      <c r="H4911" s="379"/>
      <c r="I4911" s="379"/>
      <c r="J4911" s="379"/>
      <c r="K4911" s="379"/>
      <c r="L4911" s="379"/>
      <c r="M4911" s="379"/>
      <c r="N4911" s="379"/>
      <c r="O4911" s="379"/>
      <c r="P4911" s="379"/>
      <c r="Q4911" s="379"/>
      <c r="R4911" s="379"/>
      <c r="S4911" s="379"/>
      <c r="T4911" s="379"/>
      <c r="U4911" s="379"/>
      <c r="V4911" s="379"/>
      <c r="W4911" s="379"/>
      <c r="X4911" s="379"/>
      <c r="Y4911" s="379"/>
      <c r="Z4911" s="379"/>
      <c r="AA4911" s="380"/>
      <c r="AB4911" s="379"/>
      <c r="AC4911" s="379"/>
      <c r="AD4911" s="379"/>
      <c r="AE4911" s="381"/>
      <c r="AF4911" s="105"/>
      <c r="AG4911" s="381"/>
      <c r="AH4911" s="381"/>
      <c r="AI4911" s="381"/>
      <c r="AJ4911" s="381"/>
      <c r="AK4911" s="381"/>
      <c r="AL4911" s="381"/>
      <c r="AM4911" s="381"/>
    </row>
    <row r="4912" spans="1:39" x14ac:dyDescent="0.35">
      <c r="A4912" s="379"/>
      <c r="B4912" s="379"/>
      <c r="C4912" s="379"/>
      <c r="D4912" s="379"/>
      <c r="E4912" s="379"/>
      <c r="F4912" s="379"/>
      <c r="G4912" s="379"/>
      <c r="H4912" s="379"/>
      <c r="I4912" s="379"/>
      <c r="J4912" s="379"/>
      <c r="K4912" s="379"/>
      <c r="L4912" s="379"/>
      <c r="M4912" s="379"/>
      <c r="N4912" s="379"/>
      <c r="O4912" s="379"/>
      <c r="P4912" s="379"/>
      <c r="Q4912" s="379"/>
      <c r="R4912" s="379"/>
      <c r="S4912" s="379"/>
      <c r="T4912" s="379"/>
      <c r="U4912" s="379"/>
      <c r="V4912" s="379"/>
      <c r="W4912" s="379"/>
      <c r="X4912" s="379"/>
      <c r="Y4912" s="379"/>
      <c r="Z4912" s="379"/>
      <c r="AA4912" s="380"/>
      <c r="AB4912" s="379"/>
      <c r="AC4912" s="379"/>
      <c r="AD4912" s="379"/>
      <c r="AE4912" s="381"/>
      <c r="AF4912" s="105"/>
      <c r="AG4912" s="381"/>
      <c r="AH4912" s="381"/>
      <c r="AI4912" s="381"/>
      <c r="AJ4912" s="381"/>
      <c r="AK4912" s="381"/>
      <c r="AL4912" s="381"/>
      <c r="AM4912" s="381"/>
    </row>
    <row r="4913" spans="1:39" x14ac:dyDescent="0.35">
      <c r="A4913" s="379"/>
      <c r="B4913" s="379"/>
      <c r="C4913" s="379"/>
      <c r="D4913" s="379"/>
      <c r="E4913" s="379"/>
      <c r="F4913" s="379"/>
      <c r="G4913" s="379"/>
      <c r="H4913" s="379"/>
      <c r="I4913" s="379"/>
      <c r="J4913" s="379"/>
      <c r="K4913" s="379"/>
      <c r="L4913" s="379"/>
      <c r="M4913" s="379"/>
      <c r="N4913" s="379"/>
      <c r="O4913" s="379"/>
      <c r="P4913" s="379"/>
      <c r="Q4913" s="379"/>
      <c r="R4913" s="379"/>
      <c r="S4913" s="379"/>
      <c r="T4913" s="379"/>
      <c r="U4913" s="379"/>
      <c r="V4913" s="379"/>
      <c r="W4913" s="379"/>
      <c r="X4913" s="379"/>
      <c r="Y4913" s="379"/>
      <c r="Z4913" s="379"/>
      <c r="AA4913" s="380"/>
      <c r="AB4913" s="379"/>
      <c r="AC4913" s="379"/>
      <c r="AD4913" s="379"/>
      <c r="AE4913" s="381"/>
      <c r="AF4913" s="105"/>
      <c r="AG4913" s="381"/>
      <c r="AH4913" s="381"/>
      <c r="AI4913" s="381"/>
      <c r="AJ4913" s="381"/>
      <c r="AK4913" s="381"/>
      <c r="AL4913" s="381"/>
      <c r="AM4913" s="381"/>
    </row>
    <row r="4914" spans="1:39" x14ac:dyDescent="0.35">
      <c r="A4914" s="379"/>
      <c r="B4914" s="379"/>
      <c r="C4914" s="379"/>
      <c r="D4914" s="379"/>
      <c r="E4914" s="379"/>
      <c r="F4914" s="379"/>
      <c r="G4914" s="379"/>
      <c r="H4914" s="379"/>
      <c r="I4914" s="379"/>
      <c r="J4914" s="379"/>
      <c r="K4914" s="379"/>
      <c r="L4914" s="379"/>
      <c r="M4914" s="379"/>
      <c r="N4914" s="379"/>
      <c r="O4914" s="379"/>
      <c r="P4914" s="379"/>
      <c r="Q4914" s="379"/>
      <c r="R4914" s="379"/>
      <c r="S4914" s="379"/>
      <c r="T4914" s="379"/>
      <c r="U4914" s="379"/>
      <c r="V4914" s="379"/>
      <c r="W4914" s="379"/>
      <c r="X4914" s="379"/>
      <c r="Y4914" s="379"/>
      <c r="Z4914" s="379"/>
      <c r="AA4914" s="380"/>
      <c r="AB4914" s="379"/>
      <c r="AC4914" s="379"/>
      <c r="AD4914" s="379"/>
      <c r="AE4914" s="381"/>
      <c r="AF4914" s="105"/>
      <c r="AG4914" s="381"/>
      <c r="AH4914" s="381"/>
      <c r="AI4914" s="381"/>
      <c r="AJ4914" s="381"/>
      <c r="AK4914" s="381"/>
      <c r="AL4914" s="381"/>
      <c r="AM4914" s="381"/>
    </row>
    <row r="4915" spans="1:39" x14ac:dyDescent="0.35">
      <c r="A4915" s="379"/>
      <c r="B4915" s="379"/>
      <c r="C4915" s="379"/>
      <c r="D4915" s="379"/>
      <c r="E4915" s="379"/>
      <c r="F4915" s="379"/>
      <c r="G4915" s="379"/>
      <c r="H4915" s="379"/>
      <c r="I4915" s="379"/>
      <c r="J4915" s="379"/>
      <c r="K4915" s="379"/>
      <c r="L4915" s="379"/>
      <c r="M4915" s="379"/>
      <c r="N4915" s="379"/>
      <c r="O4915" s="379"/>
      <c r="P4915" s="379"/>
      <c r="Q4915" s="379"/>
      <c r="R4915" s="379"/>
      <c r="S4915" s="379"/>
      <c r="T4915" s="379"/>
      <c r="U4915" s="379"/>
      <c r="V4915" s="379"/>
      <c r="W4915" s="379"/>
      <c r="X4915" s="379"/>
      <c r="Y4915" s="379"/>
      <c r="Z4915" s="379"/>
      <c r="AA4915" s="380"/>
      <c r="AB4915" s="379"/>
      <c r="AC4915" s="379"/>
      <c r="AD4915" s="379"/>
      <c r="AE4915" s="381"/>
      <c r="AF4915" s="105"/>
      <c r="AG4915" s="381"/>
      <c r="AH4915" s="381"/>
      <c r="AI4915" s="381"/>
      <c r="AJ4915" s="381"/>
      <c r="AK4915" s="381"/>
      <c r="AL4915" s="381"/>
      <c r="AM4915" s="381"/>
    </row>
    <row r="4916" spans="1:39" x14ac:dyDescent="0.35">
      <c r="A4916" s="379"/>
      <c r="B4916" s="379"/>
      <c r="C4916" s="379"/>
      <c r="D4916" s="379"/>
      <c r="E4916" s="379"/>
      <c r="F4916" s="379"/>
      <c r="G4916" s="379"/>
      <c r="H4916" s="379"/>
      <c r="I4916" s="379"/>
      <c r="J4916" s="379"/>
      <c r="K4916" s="379"/>
      <c r="L4916" s="379"/>
      <c r="M4916" s="379"/>
      <c r="N4916" s="379"/>
      <c r="O4916" s="379"/>
      <c r="P4916" s="379"/>
      <c r="Q4916" s="379"/>
      <c r="R4916" s="379"/>
      <c r="S4916" s="379"/>
      <c r="T4916" s="379"/>
      <c r="U4916" s="379"/>
      <c r="V4916" s="379"/>
      <c r="W4916" s="379"/>
      <c r="X4916" s="379"/>
      <c r="Y4916" s="379"/>
      <c r="Z4916" s="379"/>
      <c r="AA4916" s="380"/>
      <c r="AB4916" s="379"/>
      <c r="AC4916" s="379"/>
      <c r="AD4916" s="379"/>
      <c r="AE4916" s="381"/>
      <c r="AF4916" s="105"/>
      <c r="AG4916" s="381"/>
      <c r="AH4916" s="381"/>
      <c r="AI4916" s="381"/>
      <c r="AJ4916" s="381"/>
      <c r="AK4916" s="381"/>
      <c r="AL4916" s="381"/>
      <c r="AM4916" s="381"/>
    </row>
    <row r="4917" spans="1:39" x14ac:dyDescent="0.35">
      <c r="A4917" s="379"/>
      <c r="B4917" s="379"/>
      <c r="C4917" s="379"/>
      <c r="D4917" s="379"/>
      <c r="E4917" s="379"/>
      <c r="F4917" s="379"/>
      <c r="G4917" s="379"/>
      <c r="H4917" s="379"/>
      <c r="I4917" s="379"/>
      <c r="J4917" s="379"/>
      <c r="K4917" s="379"/>
      <c r="L4917" s="379"/>
      <c r="M4917" s="379"/>
      <c r="N4917" s="379"/>
      <c r="O4917" s="379"/>
      <c r="P4917" s="379"/>
      <c r="Q4917" s="379"/>
      <c r="R4917" s="379"/>
      <c r="S4917" s="379"/>
      <c r="T4917" s="379"/>
      <c r="U4917" s="379"/>
      <c r="V4917" s="379"/>
      <c r="W4917" s="379"/>
      <c r="X4917" s="379"/>
      <c r="Y4917" s="379"/>
      <c r="Z4917" s="379"/>
      <c r="AA4917" s="380"/>
      <c r="AB4917" s="379"/>
      <c r="AC4917" s="379"/>
      <c r="AD4917" s="379"/>
      <c r="AE4917" s="381"/>
      <c r="AF4917" s="105"/>
      <c r="AG4917" s="381"/>
      <c r="AH4917" s="381"/>
      <c r="AI4917" s="381"/>
      <c r="AJ4917" s="381"/>
      <c r="AK4917" s="381"/>
      <c r="AL4917" s="381"/>
      <c r="AM4917" s="381"/>
    </row>
    <row r="4918" spans="1:39" x14ac:dyDescent="0.35">
      <c r="A4918" s="379"/>
      <c r="B4918" s="379"/>
      <c r="C4918" s="379"/>
      <c r="D4918" s="379"/>
      <c r="E4918" s="379"/>
      <c r="F4918" s="379"/>
      <c r="G4918" s="379"/>
      <c r="H4918" s="379"/>
      <c r="I4918" s="379"/>
      <c r="J4918" s="379"/>
      <c r="K4918" s="379"/>
      <c r="L4918" s="379"/>
      <c r="M4918" s="379"/>
      <c r="N4918" s="379"/>
      <c r="O4918" s="379"/>
      <c r="P4918" s="379"/>
      <c r="Q4918" s="379"/>
      <c r="R4918" s="379"/>
      <c r="S4918" s="379"/>
      <c r="T4918" s="379"/>
      <c r="U4918" s="379"/>
      <c r="V4918" s="379"/>
      <c r="W4918" s="379"/>
      <c r="X4918" s="379"/>
      <c r="Y4918" s="379"/>
      <c r="Z4918" s="379"/>
      <c r="AA4918" s="380"/>
      <c r="AB4918" s="379"/>
      <c r="AC4918" s="379"/>
      <c r="AD4918" s="379"/>
      <c r="AE4918" s="381"/>
      <c r="AF4918" s="105"/>
      <c r="AG4918" s="381"/>
      <c r="AH4918" s="381"/>
      <c r="AI4918" s="381"/>
      <c r="AJ4918" s="381"/>
      <c r="AK4918" s="381"/>
      <c r="AL4918" s="381"/>
      <c r="AM4918" s="381"/>
    </row>
    <row r="4919" spans="1:39" x14ac:dyDescent="0.35">
      <c r="A4919" s="379"/>
      <c r="B4919" s="379"/>
      <c r="C4919" s="379"/>
      <c r="D4919" s="379"/>
      <c r="E4919" s="379"/>
      <c r="F4919" s="379"/>
      <c r="G4919" s="379"/>
      <c r="H4919" s="379"/>
      <c r="I4919" s="379"/>
      <c r="J4919" s="379"/>
      <c r="K4919" s="379"/>
      <c r="L4919" s="379"/>
      <c r="M4919" s="379"/>
      <c r="N4919" s="379"/>
      <c r="O4919" s="379"/>
      <c r="P4919" s="379"/>
      <c r="Q4919" s="379"/>
      <c r="R4919" s="379"/>
      <c r="S4919" s="379"/>
      <c r="T4919" s="379"/>
      <c r="U4919" s="379"/>
      <c r="V4919" s="379"/>
      <c r="W4919" s="379"/>
      <c r="X4919" s="379"/>
      <c r="Y4919" s="379"/>
      <c r="Z4919" s="379"/>
      <c r="AA4919" s="380"/>
      <c r="AB4919" s="379"/>
      <c r="AC4919" s="379"/>
      <c r="AD4919" s="379"/>
      <c r="AE4919" s="381"/>
      <c r="AF4919" s="105"/>
      <c r="AG4919" s="381"/>
      <c r="AH4919" s="381"/>
      <c r="AI4919" s="381"/>
      <c r="AJ4919" s="381"/>
      <c r="AK4919" s="381"/>
      <c r="AL4919" s="381"/>
      <c r="AM4919" s="381"/>
    </row>
    <row r="4920" spans="1:39" x14ac:dyDescent="0.35">
      <c r="A4920" s="379"/>
      <c r="B4920" s="379"/>
      <c r="C4920" s="379"/>
      <c r="D4920" s="379"/>
      <c r="E4920" s="379"/>
      <c r="F4920" s="379"/>
      <c r="G4920" s="379"/>
      <c r="H4920" s="379"/>
      <c r="I4920" s="379"/>
      <c r="J4920" s="379"/>
      <c r="K4920" s="379"/>
      <c r="L4920" s="379"/>
      <c r="M4920" s="379"/>
      <c r="N4920" s="379"/>
      <c r="O4920" s="379"/>
      <c r="P4920" s="379"/>
      <c r="Q4920" s="379"/>
      <c r="R4920" s="379"/>
      <c r="S4920" s="379"/>
      <c r="T4920" s="379"/>
      <c r="U4920" s="379"/>
      <c r="V4920" s="379"/>
      <c r="W4920" s="379"/>
      <c r="X4920" s="379"/>
      <c r="Y4920" s="379"/>
      <c r="Z4920" s="379"/>
      <c r="AA4920" s="380"/>
      <c r="AB4920" s="379"/>
      <c r="AC4920" s="379"/>
      <c r="AD4920" s="379"/>
      <c r="AE4920" s="381"/>
      <c r="AF4920" s="105"/>
      <c r="AG4920" s="381"/>
      <c r="AH4920" s="381"/>
      <c r="AI4920" s="381"/>
      <c r="AJ4920" s="381"/>
      <c r="AK4920" s="381"/>
      <c r="AL4920" s="381"/>
      <c r="AM4920" s="381"/>
    </row>
    <row r="4921" spans="1:39" x14ac:dyDescent="0.35">
      <c r="A4921" s="379"/>
      <c r="B4921" s="379"/>
      <c r="C4921" s="379"/>
      <c r="D4921" s="379"/>
      <c r="E4921" s="379"/>
      <c r="F4921" s="379"/>
      <c r="G4921" s="379"/>
      <c r="H4921" s="379"/>
      <c r="I4921" s="379"/>
      <c r="J4921" s="379"/>
      <c r="K4921" s="379"/>
      <c r="L4921" s="379"/>
      <c r="M4921" s="379"/>
      <c r="N4921" s="379"/>
      <c r="O4921" s="379"/>
      <c r="P4921" s="379"/>
      <c r="Q4921" s="379"/>
      <c r="R4921" s="379"/>
      <c r="S4921" s="379"/>
      <c r="T4921" s="379"/>
      <c r="U4921" s="379"/>
      <c r="V4921" s="379"/>
      <c r="W4921" s="379"/>
      <c r="X4921" s="379"/>
      <c r="Y4921" s="379"/>
      <c r="Z4921" s="379"/>
      <c r="AA4921" s="380"/>
      <c r="AB4921" s="379"/>
      <c r="AC4921" s="379"/>
      <c r="AD4921" s="379"/>
      <c r="AE4921" s="381"/>
      <c r="AF4921" s="105"/>
      <c r="AG4921" s="381"/>
      <c r="AH4921" s="381"/>
      <c r="AI4921" s="381"/>
      <c r="AJ4921" s="381"/>
      <c r="AK4921" s="381"/>
      <c r="AL4921" s="381"/>
      <c r="AM4921" s="381"/>
    </row>
    <row r="4922" spans="1:39" x14ac:dyDescent="0.35">
      <c r="A4922" s="379"/>
      <c r="B4922" s="379"/>
      <c r="C4922" s="379"/>
      <c r="D4922" s="379"/>
      <c r="E4922" s="379"/>
      <c r="F4922" s="379"/>
      <c r="G4922" s="379"/>
      <c r="H4922" s="379"/>
      <c r="I4922" s="379"/>
      <c r="J4922" s="379"/>
      <c r="K4922" s="379"/>
      <c r="L4922" s="379"/>
      <c r="M4922" s="379"/>
      <c r="N4922" s="379"/>
      <c r="O4922" s="379"/>
      <c r="P4922" s="379"/>
      <c r="Q4922" s="379"/>
      <c r="R4922" s="379"/>
      <c r="S4922" s="379"/>
      <c r="T4922" s="379"/>
      <c r="U4922" s="379"/>
      <c r="V4922" s="379"/>
      <c r="W4922" s="379"/>
      <c r="X4922" s="379"/>
      <c r="Y4922" s="379"/>
      <c r="Z4922" s="379"/>
      <c r="AA4922" s="380"/>
      <c r="AB4922" s="379"/>
      <c r="AC4922" s="379"/>
      <c r="AD4922" s="379"/>
      <c r="AE4922" s="381"/>
      <c r="AF4922" s="105"/>
      <c r="AG4922" s="381"/>
      <c r="AH4922" s="381"/>
      <c r="AI4922" s="381"/>
      <c r="AJ4922" s="381"/>
      <c r="AK4922" s="381"/>
      <c r="AL4922" s="381"/>
      <c r="AM4922" s="381"/>
    </row>
    <row r="4923" spans="1:39" x14ac:dyDescent="0.35">
      <c r="A4923" s="379"/>
      <c r="B4923" s="379"/>
      <c r="C4923" s="379"/>
      <c r="D4923" s="379"/>
      <c r="E4923" s="379"/>
      <c r="F4923" s="379"/>
      <c r="G4923" s="379"/>
      <c r="H4923" s="379"/>
      <c r="I4923" s="379"/>
      <c r="J4923" s="379"/>
      <c r="K4923" s="379"/>
      <c r="L4923" s="379"/>
      <c r="M4923" s="379"/>
      <c r="N4923" s="379"/>
      <c r="O4923" s="379"/>
      <c r="P4923" s="379"/>
      <c r="Q4923" s="379"/>
      <c r="R4923" s="379"/>
      <c r="S4923" s="379"/>
      <c r="T4923" s="379"/>
      <c r="U4923" s="379"/>
      <c r="V4923" s="379"/>
      <c r="W4923" s="379"/>
      <c r="X4923" s="379"/>
      <c r="Y4923" s="379"/>
      <c r="Z4923" s="379"/>
      <c r="AA4923" s="380"/>
      <c r="AB4923" s="379"/>
      <c r="AC4923" s="379"/>
      <c r="AD4923" s="379"/>
      <c r="AE4923" s="381"/>
      <c r="AF4923" s="105"/>
      <c r="AG4923" s="381"/>
      <c r="AH4923" s="381"/>
      <c r="AI4923" s="381"/>
      <c r="AJ4923" s="381"/>
      <c r="AK4923" s="381"/>
      <c r="AL4923" s="381"/>
      <c r="AM4923" s="381"/>
    </row>
    <row r="4924" spans="1:39" x14ac:dyDescent="0.35">
      <c r="A4924" s="379"/>
      <c r="B4924" s="379"/>
      <c r="C4924" s="379"/>
      <c r="D4924" s="379"/>
      <c r="E4924" s="379"/>
      <c r="F4924" s="379"/>
      <c r="G4924" s="379"/>
      <c r="H4924" s="379"/>
      <c r="I4924" s="379"/>
      <c r="J4924" s="379"/>
      <c r="K4924" s="379"/>
      <c r="L4924" s="379"/>
      <c r="M4924" s="379"/>
      <c r="N4924" s="379"/>
      <c r="O4924" s="379"/>
      <c r="P4924" s="379"/>
      <c r="Q4924" s="379"/>
      <c r="R4924" s="379"/>
      <c r="S4924" s="379"/>
      <c r="T4924" s="379"/>
      <c r="U4924" s="379"/>
      <c r="V4924" s="379"/>
      <c r="W4924" s="379"/>
      <c r="X4924" s="379"/>
      <c r="Y4924" s="379"/>
      <c r="Z4924" s="379"/>
      <c r="AA4924" s="380"/>
      <c r="AB4924" s="379"/>
      <c r="AC4924" s="379"/>
      <c r="AD4924" s="379"/>
      <c r="AE4924" s="381"/>
      <c r="AF4924" s="105"/>
      <c r="AG4924" s="381"/>
      <c r="AH4924" s="381"/>
      <c r="AI4924" s="381"/>
      <c r="AJ4924" s="381"/>
      <c r="AK4924" s="381"/>
      <c r="AL4924" s="381"/>
      <c r="AM4924" s="381"/>
    </row>
    <row r="4925" spans="1:39" x14ac:dyDescent="0.35">
      <c r="A4925" s="379"/>
      <c r="B4925" s="379"/>
      <c r="C4925" s="379"/>
      <c r="D4925" s="379"/>
      <c r="E4925" s="379"/>
      <c r="F4925" s="379"/>
      <c r="G4925" s="379"/>
      <c r="H4925" s="379"/>
      <c r="I4925" s="379"/>
      <c r="J4925" s="379"/>
      <c r="K4925" s="379"/>
      <c r="L4925" s="379"/>
      <c r="M4925" s="379"/>
      <c r="N4925" s="379"/>
      <c r="O4925" s="379"/>
      <c r="P4925" s="379"/>
      <c r="Q4925" s="379"/>
      <c r="R4925" s="379"/>
      <c r="S4925" s="379"/>
      <c r="T4925" s="379"/>
      <c r="U4925" s="379"/>
      <c r="V4925" s="379"/>
      <c r="W4925" s="379"/>
      <c r="X4925" s="379"/>
      <c r="Y4925" s="379"/>
      <c r="Z4925" s="379"/>
      <c r="AA4925" s="380"/>
      <c r="AB4925" s="379"/>
      <c r="AC4925" s="379"/>
      <c r="AD4925" s="379"/>
      <c r="AE4925" s="381"/>
      <c r="AF4925" s="105"/>
      <c r="AG4925" s="381"/>
      <c r="AH4925" s="381"/>
      <c r="AI4925" s="381"/>
      <c r="AJ4925" s="381"/>
      <c r="AK4925" s="381"/>
      <c r="AL4925" s="381"/>
      <c r="AM4925" s="381"/>
    </row>
    <row r="4926" spans="1:39" x14ac:dyDescent="0.35">
      <c r="A4926" s="379"/>
      <c r="B4926" s="379"/>
      <c r="C4926" s="379"/>
      <c r="D4926" s="379"/>
      <c r="E4926" s="379"/>
      <c r="F4926" s="379"/>
      <c r="G4926" s="379"/>
      <c r="H4926" s="379"/>
      <c r="I4926" s="379"/>
      <c r="J4926" s="379"/>
      <c r="K4926" s="379"/>
      <c r="L4926" s="379"/>
      <c r="M4926" s="379"/>
      <c r="N4926" s="379"/>
      <c r="O4926" s="379"/>
      <c r="P4926" s="379"/>
      <c r="Q4926" s="379"/>
      <c r="R4926" s="379"/>
      <c r="S4926" s="379"/>
      <c r="T4926" s="379"/>
      <c r="U4926" s="379"/>
      <c r="V4926" s="379"/>
      <c r="W4926" s="379"/>
      <c r="X4926" s="379"/>
      <c r="Y4926" s="379"/>
      <c r="Z4926" s="379"/>
      <c r="AA4926" s="380"/>
      <c r="AB4926" s="379"/>
      <c r="AC4926" s="379"/>
      <c r="AD4926" s="379"/>
      <c r="AE4926" s="381"/>
      <c r="AF4926" s="105"/>
      <c r="AG4926" s="381"/>
      <c r="AH4926" s="381"/>
      <c r="AI4926" s="381"/>
      <c r="AJ4926" s="381"/>
      <c r="AK4926" s="381"/>
      <c r="AL4926" s="381"/>
      <c r="AM4926" s="381"/>
    </row>
    <row r="4927" spans="1:39" x14ac:dyDescent="0.35">
      <c r="A4927" s="379"/>
      <c r="B4927" s="379"/>
      <c r="C4927" s="379"/>
      <c r="D4927" s="379"/>
      <c r="E4927" s="379"/>
      <c r="F4927" s="379"/>
      <c r="G4927" s="379"/>
      <c r="H4927" s="379"/>
      <c r="I4927" s="379"/>
      <c r="J4927" s="379"/>
      <c r="K4927" s="379"/>
      <c r="L4927" s="379"/>
      <c r="M4927" s="379"/>
      <c r="N4927" s="379"/>
      <c r="O4927" s="379"/>
      <c r="P4927" s="379"/>
      <c r="Q4927" s="379"/>
      <c r="R4927" s="379"/>
      <c r="S4927" s="379"/>
      <c r="T4927" s="379"/>
      <c r="U4927" s="379"/>
      <c r="V4927" s="379"/>
      <c r="W4927" s="379"/>
      <c r="X4927" s="379"/>
      <c r="Y4927" s="379"/>
      <c r="Z4927" s="379"/>
      <c r="AA4927" s="380"/>
      <c r="AB4927" s="379"/>
      <c r="AC4927" s="379"/>
      <c r="AD4927" s="379"/>
      <c r="AE4927" s="381"/>
      <c r="AF4927" s="105"/>
      <c r="AG4927" s="381"/>
      <c r="AH4927" s="381"/>
      <c r="AI4927" s="381"/>
      <c r="AJ4927" s="381"/>
      <c r="AK4927" s="381"/>
      <c r="AL4927" s="381"/>
      <c r="AM4927" s="381"/>
    </row>
    <row r="4928" spans="1:39" x14ac:dyDescent="0.35">
      <c r="A4928" s="379"/>
      <c r="B4928" s="379"/>
      <c r="C4928" s="379"/>
      <c r="D4928" s="379"/>
      <c r="E4928" s="379"/>
      <c r="F4928" s="379"/>
      <c r="G4928" s="379"/>
      <c r="H4928" s="379"/>
      <c r="I4928" s="379"/>
      <c r="J4928" s="379"/>
      <c r="K4928" s="379"/>
      <c r="L4928" s="379"/>
      <c r="M4928" s="379"/>
      <c r="N4928" s="379"/>
      <c r="O4928" s="379"/>
      <c r="P4928" s="379"/>
      <c r="Q4928" s="379"/>
      <c r="R4928" s="379"/>
      <c r="S4928" s="379"/>
      <c r="T4928" s="379"/>
      <c r="U4928" s="379"/>
      <c r="V4928" s="379"/>
      <c r="W4928" s="379"/>
      <c r="X4928" s="379"/>
      <c r="Y4928" s="379"/>
      <c r="Z4928" s="379"/>
      <c r="AA4928" s="380"/>
      <c r="AB4928" s="379"/>
      <c r="AC4928" s="379"/>
      <c r="AD4928" s="379"/>
      <c r="AE4928" s="381"/>
      <c r="AF4928" s="105"/>
      <c r="AG4928" s="381"/>
      <c r="AH4928" s="381"/>
      <c r="AI4928" s="381"/>
      <c r="AJ4928" s="381"/>
      <c r="AK4928" s="381"/>
      <c r="AL4928" s="381"/>
      <c r="AM4928" s="381"/>
    </row>
    <row r="4929" spans="1:39" x14ac:dyDescent="0.35">
      <c r="A4929" s="379"/>
      <c r="B4929" s="379"/>
      <c r="C4929" s="379"/>
      <c r="D4929" s="379"/>
      <c r="E4929" s="379"/>
      <c r="F4929" s="379"/>
      <c r="G4929" s="379"/>
      <c r="H4929" s="379"/>
      <c r="I4929" s="379"/>
      <c r="J4929" s="379"/>
      <c r="K4929" s="379"/>
      <c r="L4929" s="379"/>
      <c r="M4929" s="379"/>
      <c r="N4929" s="379"/>
      <c r="O4929" s="379"/>
      <c r="P4929" s="379"/>
      <c r="Q4929" s="379"/>
      <c r="R4929" s="379"/>
      <c r="S4929" s="379"/>
      <c r="T4929" s="379"/>
      <c r="U4929" s="379"/>
      <c r="V4929" s="379"/>
      <c r="W4929" s="379"/>
      <c r="X4929" s="379"/>
      <c r="Y4929" s="379"/>
      <c r="Z4929" s="379"/>
      <c r="AA4929" s="380"/>
      <c r="AB4929" s="379"/>
      <c r="AC4929" s="379"/>
      <c r="AD4929" s="379"/>
      <c r="AE4929" s="381"/>
      <c r="AF4929" s="105"/>
      <c r="AG4929" s="381"/>
      <c r="AH4929" s="381"/>
      <c r="AI4929" s="381"/>
      <c r="AJ4929" s="381"/>
      <c r="AK4929" s="381"/>
      <c r="AL4929" s="381"/>
      <c r="AM4929" s="381"/>
    </row>
    <row r="4930" spans="1:39" x14ac:dyDescent="0.35">
      <c r="A4930" s="379"/>
      <c r="B4930" s="379"/>
      <c r="C4930" s="379"/>
      <c r="D4930" s="379"/>
      <c r="E4930" s="379"/>
      <c r="F4930" s="379"/>
      <c r="G4930" s="379"/>
      <c r="H4930" s="379"/>
      <c r="I4930" s="379"/>
      <c r="J4930" s="379"/>
      <c r="K4930" s="379"/>
      <c r="L4930" s="379"/>
      <c r="M4930" s="379"/>
      <c r="N4930" s="379"/>
      <c r="O4930" s="379"/>
      <c r="P4930" s="379"/>
      <c r="Q4930" s="379"/>
      <c r="R4930" s="379"/>
      <c r="S4930" s="379"/>
      <c r="T4930" s="379"/>
      <c r="U4930" s="379"/>
      <c r="V4930" s="379"/>
      <c r="W4930" s="379"/>
      <c r="X4930" s="379"/>
      <c r="Y4930" s="379"/>
      <c r="Z4930" s="379"/>
      <c r="AA4930" s="380"/>
      <c r="AB4930" s="379"/>
      <c r="AC4930" s="379"/>
      <c r="AD4930" s="379"/>
      <c r="AE4930" s="381"/>
      <c r="AF4930" s="105"/>
      <c r="AG4930" s="381"/>
      <c r="AH4930" s="381"/>
      <c r="AI4930" s="381"/>
      <c r="AJ4930" s="381"/>
      <c r="AK4930" s="381"/>
      <c r="AL4930" s="381"/>
      <c r="AM4930" s="381"/>
    </row>
    <row r="4931" spans="1:39" x14ac:dyDescent="0.35">
      <c r="A4931" s="379"/>
      <c r="B4931" s="379"/>
      <c r="C4931" s="379"/>
      <c r="D4931" s="379"/>
      <c r="E4931" s="379"/>
      <c r="F4931" s="379"/>
      <c r="G4931" s="379"/>
      <c r="H4931" s="379"/>
      <c r="I4931" s="379"/>
      <c r="J4931" s="379"/>
      <c r="K4931" s="379"/>
      <c r="L4931" s="379"/>
      <c r="M4931" s="379"/>
      <c r="N4931" s="379"/>
      <c r="O4931" s="379"/>
      <c r="P4931" s="379"/>
      <c r="Q4931" s="379"/>
      <c r="R4931" s="379"/>
      <c r="S4931" s="379"/>
      <c r="T4931" s="379"/>
      <c r="U4931" s="379"/>
      <c r="V4931" s="379"/>
      <c r="W4931" s="379"/>
      <c r="X4931" s="379"/>
      <c r="Y4931" s="379"/>
      <c r="Z4931" s="379"/>
      <c r="AA4931" s="380"/>
      <c r="AB4931" s="379"/>
      <c r="AC4931" s="379"/>
      <c r="AD4931" s="379"/>
      <c r="AE4931" s="381"/>
      <c r="AF4931" s="105"/>
      <c r="AG4931" s="381"/>
      <c r="AH4931" s="381"/>
      <c r="AI4931" s="381"/>
      <c r="AJ4931" s="381"/>
      <c r="AK4931" s="381"/>
      <c r="AL4931" s="381"/>
      <c r="AM4931" s="381"/>
    </row>
    <row r="4932" spans="1:39" x14ac:dyDescent="0.35">
      <c r="A4932" s="379"/>
      <c r="B4932" s="379"/>
      <c r="C4932" s="379"/>
      <c r="D4932" s="379"/>
      <c r="E4932" s="379"/>
      <c r="F4932" s="379"/>
      <c r="G4932" s="379"/>
      <c r="H4932" s="379"/>
      <c r="I4932" s="379"/>
      <c r="J4932" s="379"/>
      <c r="K4932" s="379"/>
      <c r="L4932" s="379"/>
      <c r="M4932" s="379"/>
      <c r="N4932" s="379"/>
      <c r="O4932" s="379"/>
      <c r="P4932" s="379"/>
      <c r="Q4932" s="379"/>
      <c r="R4932" s="379"/>
      <c r="S4932" s="379"/>
      <c r="T4932" s="379"/>
      <c r="U4932" s="379"/>
      <c r="V4932" s="379"/>
      <c r="W4932" s="379"/>
      <c r="X4932" s="379"/>
      <c r="Y4932" s="379"/>
      <c r="Z4932" s="379"/>
      <c r="AA4932" s="380"/>
      <c r="AB4932" s="379"/>
      <c r="AC4932" s="379"/>
      <c r="AD4932" s="379"/>
      <c r="AE4932" s="381"/>
      <c r="AF4932" s="105"/>
      <c r="AG4932" s="381"/>
      <c r="AH4932" s="381"/>
      <c r="AI4932" s="381"/>
      <c r="AJ4932" s="381"/>
      <c r="AK4932" s="381"/>
      <c r="AL4932" s="381"/>
      <c r="AM4932" s="381"/>
    </row>
    <row r="4933" spans="1:39" x14ac:dyDescent="0.35">
      <c r="A4933" s="379"/>
      <c r="B4933" s="379"/>
      <c r="C4933" s="379"/>
      <c r="D4933" s="379"/>
      <c r="E4933" s="379"/>
      <c r="F4933" s="379"/>
      <c r="G4933" s="379"/>
      <c r="H4933" s="379"/>
      <c r="I4933" s="379"/>
      <c r="J4933" s="379"/>
      <c r="K4933" s="379"/>
      <c r="L4933" s="379"/>
      <c r="M4933" s="379"/>
      <c r="N4933" s="379"/>
      <c r="O4933" s="379"/>
      <c r="P4933" s="379"/>
      <c r="Q4933" s="379"/>
      <c r="R4933" s="379"/>
      <c r="S4933" s="379"/>
      <c r="T4933" s="379"/>
      <c r="U4933" s="379"/>
      <c r="V4933" s="379"/>
      <c r="W4933" s="379"/>
      <c r="X4933" s="379"/>
      <c r="Y4933" s="379"/>
      <c r="Z4933" s="379"/>
      <c r="AA4933" s="380"/>
      <c r="AB4933" s="379"/>
      <c r="AC4933" s="379"/>
      <c r="AD4933" s="379"/>
      <c r="AE4933" s="381"/>
      <c r="AF4933" s="105"/>
      <c r="AG4933" s="381"/>
      <c r="AH4933" s="381"/>
      <c r="AI4933" s="381"/>
      <c r="AJ4933" s="381"/>
      <c r="AK4933" s="381"/>
      <c r="AL4933" s="381"/>
      <c r="AM4933" s="381"/>
    </row>
    <row r="4934" spans="1:39" x14ac:dyDescent="0.35">
      <c r="A4934" s="379"/>
      <c r="B4934" s="379"/>
      <c r="C4934" s="379"/>
      <c r="D4934" s="379"/>
      <c r="E4934" s="379"/>
      <c r="F4934" s="379"/>
      <c r="G4934" s="379"/>
      <c r="H4934" s="379"/>
      <c r="I4934" s="379"/>
      <c r="J4934" s="379"/>
      <c r="K4934" s="379"/>
      <c r="L4934" s="379"/>
      <c r="M4934" s="379"/>
      <c r="N4934" s="379"/>
      <c r="O4934" s="379"/>
      <c r="P4934" s="379"/>
      <c r="Q4934" s="379"/>
      <c r="R4934" s="379"/>
      <c r="S4934" s="379"/>
      <c r="T4934" s="379"/>
      <c r="U4934" s="379"/>
      <c r="V4934" s="379"/>
      <c r="W4934" s="379"/>
      <c r="X4934" s="379"/>
      <c r="Y4934" s="379"/>
      <c r="Z4934" s="379"/>
      <c r="AA4934" s="380"/>
      <c r="AB4934" s="379"/>
      <c r="AC4934" s="379"/>
      <c r="AD4934" s="379"/>
      <c r="AE4934" s="381"/>
      <c r="AF4934" s="105"/>
      <c r="AG4934" s="381"/>
      <c r="AH4934" s="381"/>
      <c r="AI4934" s="381"/>
      <c r="AJ4934" s="381"/>
      <c r="AK4934" s="381"/>
      <c r="AL4934" s="381"/>
      <c r="AM4934" s="381"/>
    </row>
    <row r="4935" spans="1:39" x14ac:dyDescent="0.35">
      <c r="A4935" s="379"/>
      <c r="B4935" s="379"/>
      <c r="C4935" s="379"/>
      <c r="D4935" s="379"/>
      <c r="E4935" s="379"/>
      <c r="F4935" s="379"/>
      <c r="G4935" s="379"/>
      <c r="H4935" s="379"/>
      <c r="I4935" s="379"/>
      <c r="J4935" s="379"/>
      <c r="K4935" s="379"/>
      <c r="L4935" s="379"/>
      <c r="M4935" s="379"/>
      <c r="N4935" s="379"/>
      <c r="O4935" s="379"/>
      <c r="P4935" s="379"/>
      <c r="Q4935" s="379"/>
      <c r="R4935" s="379"/>
      <c r="S4935" s="379"/>
      <c r="T4935" s="379"/>
      <c r="U4935" s="379"/>
      <c r="V4935" s="379"/>
      <c r="W4935" s="379"/>
      <c r="X4935" s="379"/>
      <c r="Y4935" s="379"/>
      <c r="Z4935" s="379"/>
      <c r="AA4935" s="380"/>
      <c r="AB4935" s="379"/>
      <c r="AC4935" s="379"/>
      <c r="AD4935" s="379"/>
      <c r="AE4935" s="381"/>
      <c r="AF4935" s="105"/>
      <c r="AG4935" s="381"/>
      <c r="AH4935" s="381"/>
      <c r="AI4935" s="381"/>
      <c r="AJ4935" s="381"/>
      <c r="AK4935" s="381"/>
      <c r="AL4935" s="381"/>
      <c r="AM4935" s="381"/>
    </row>
    <row r="4936" spans="1:39" x14ac:dyDescent="0.35">
      <c r="A4936" s="379"/>
      <c r="B4936" s="379"/>
      <c r="C4936" s="379"/>
      <c r="D4936" s="379"/>
      <c r="E4936" s="379"/>
      <c r="F4936" s="379"/>
      <c r="G4936" s="379"/>
      <c r="H4936" s="379"/>
      <c r="I4936" s="379"/>
      <c r="J4936" s="379"/>
      <c r="K4936" s="379"/>
      <c r="L4936" s="379"/>
      <c r="M4936" s="379"/>
      <c r="N4936" s="379"/>
      <c r="O4936" s="379"/>
      <c r="P4936" s="379"/>
      <c r="Q4936" s="379"/>
      <c r="R4936" s="379"/>
      <c r="S4936" s="379"/>
      <c r="T4936" s="379"/>
      <c r="U4936" s="379"/>
      <c r="V4936" s="379"/>
      <c r="W4936" s="379"/>
      <c r="X4936" s="379"/>
      <c r="Y4936" s="379"/>
      <c r="Z4936" s="379"/>
      <c r="AA4936" s="380"/>
      <c r="AB4936" s="379"/>
      <c r="AC4936" s="379"/>
      <c r="AD4936" s="379"/>
      <c r="AE4936" s="381"/>
      <c r="AF4936" s="105"/>
      <c r="AG4936" s="381"/>
      <c r="AH4936" s="381"/>
      <c r="AI4936" s="381"/>
      <c r="AJ4936" s="381"/>
      <c r="AK4936" s="381"/>
      <c r="AL4936" s="381"/>
      <c r="AM4936" s="381"/>
    </row>
    <row r="4937" spans="1:39" x14ac:dyDescent="0.35">
      <c r="A4937" s="379"/>
      <c r="B4937" s="379"/>
      <c r="C4937" s="379"/>
      <c r="D4937" s="379"/>
      <c r="E4937" s="379"/>
      <c r="F4937" s="379"/>
      <c r="G4937" s="379"/>
      <c r="H4937" s="379"/>
      <c r="I4937" s="379"/>
      <c r="J4937" s="379"/>
      <c r="K4937" s="379"/>
      <c r="L4937" s="379"/>
      <c r="M4937" s="379"/>
      <c r="N4937" s="379"/>
      <c r="O4937" s="379"/>
      <c r="P4937" s="379"/>
      <c r="Q4937" s="379"/>
      <c r="R4937" s="379"/>
      <c r="S4937" s="379"/>
      <c r="T4937" s="379"/>
      <c r="U4937" s="379"/>
      <c r="V4937" s="379"/>
      <c r="W4937" s="379"/>
      <c r="X4937" s="379"/>
      <c r="Y4937" s="379"/>
      <c r="Z4937" s="379"/>
      <c r="AA4937" s="380"/>
      <c r="AB4937" s="379"/>
      <c r="AC4937" s="379"/>
      <c r="AD4937" s="379"/>
      <c r="AE4937" s="381"/>
      <c r="AF4937" s="105"/>
      <c r="AG4937" s="381"/>
      <c r="AH4937" s="381"/>
      <c r="AI4937" s="381"/>
      <c r="AJ4937" s="381"/>
      <c r="AK4937" s="381"/>
      <c r="AL4937" s="381"/>
      <c r="AM4937" s="381"/>
    </row>
    <row r="4938" spans="1:39" x14ac:dyDescent="0.35">
      <c r="A4938" s="379"/>
      <c r="B4938" s="379"/>
      <c r="C4938" s="379"/>
      <c r="D4938" s="379"/>
      <c r="E4938" s="379"/>
      <c r="F4938" s="379"/>
      <c r="G4938" s="379"/>
      <c r="H4938" s="379"/>
      <c r="I4938" s="379"/>
      <c r="J4938" s="379"/>
      <c r="K4938" s="379"/>
      <c r="L4938" s="379"/>
      <c r="M4938" s="379"/>
      <c r="N4938" s="379"/>
      <c r="O4938" s="379"/>
      <c r="P4938" s="379"/>
      <c r="Q4938" s="379"/>
      <c r="R4938" s="379"/>
      <c r="S4938" s="379"/>
      <c r="T4938" s="379"/>
      <c r="U4938" s="379"/>
      <c r="V4938" s="379"/>
      <c r="W4938" s="379"/>
      <c r="X4938" s="379"/>
      <c r="Y4938" s="379"/>
      <c r="Z4938" s="379"/>
      <c r="AA4938" s="380"/>
      <c r="AB4938" s="379"/>
      <c r="AC4938" s="379"/>
      <c r="AD4938" s="379"/>
      <c r="AE4938" s="381"/>
      <c r="AF4938" s="105"/>
      <c r="AG4938" s="381"/>
      <c r="AH4938" s="381"/>
      <c r="AI4938" s="381"/>
      <c r="AJ4938" s="381"/>
      <c r="AK4938" s="381"/>
      <c r="AL4938" s="381"/>
      <c r="AM4938" s="381"/>
    </row>
    <row r="4939" spans="1:39" x14ac:dyDescent="0.35">
      <c r="A4939" s="379"/>
      <c r="B4939" s="379"/>
      <c r="C4939" s="379"/>
      <c r="D4939" s="379"/>
      <c r="E4939" s="379"/>
      <c r="F4939" s="379"/>
      <c r="G4939" s="379"/>
      <c r="H4939" s="379"/>
      <c r="I4939" s="379"/>
      <c r="J4939" s="379"/>
      <c r="K4939" s="379"/>
      <c r="L4939" s="379"/>
      <c r="M4939" s="379"/>
      <c r="N4939" s="379"/>
      <c r="O4939" s="379"/>
      <c r="P4939" s="379"/>
      <c r="Q4939" s="379"/>
      <c r="R4939" s="379"/>
      <c r="S4939" s="379"/>
      <c r="T4939" s="379"/>
      <c r="U4939" s="379"/>
      <c r="V4939" s="379"/>
      <c r="W4939" s="379"/>
      <c r="X4939" s="379"/>
      <c r="Y4939" s="379"/>
      <c r="Z4939" s="379"/>
      <c r="AA4939" s="380"/>
      <c r="AB4939" s="379"/>
      <c r="AC4939" s="379"/>
      <c r="AD4939" s="379"/>
      <c r="AE4939" s="381"/>
      <c r="AF4939" s="105"/>
      <c r="AG4939" s="381"/>
      <c r="AH4939" s="381"/>
      <c r="AI4939" s="381"/>
      <c r="AJ4939" s="381"/>
      <c r="AK4939" s="381"/>
      <c r="AL4939" s="381"/>
      <c r="AM4939" s="381"/>
    </row>
    <row r="4940" spans="1:39" x14ac:dyDescent="0.35">
      <c r="A4940" s="379"/>
      <c r="B4940" s="379"/>
      <c r="C4940" s="379"/>
      <c r="D4940" s="379"/>
      <c r="E4940" s="379"/>
      <c r="F4940" s="379"/>
      <c r="G4940" s="379"/>
      <c r="H4940" s="379"/>
      <c r="I4940" s="379"/>
      <c r="J4940" s="379"/>
      <c r="K4940" s="379"/>
      <c r="L4940" s="379"/>
      <c r="M4940" s="379"/>
      <c r="N4940" s="379"/>
      <c r="O4940" s="379"/>
      <c r="P4940" s="379"/>
      <c r="Q4940" s="379"/>
      <c r="R4940" s="379"/>
      <c r="S4940" s="379"/>
      <c r="T4940" s="379"/>
      <c r="U4940" s="379"/>
      <c r="V4940" s="379"/>
      <c r="W4940" s="379"/>
      <c r="X4940" s="379"/>
      <c r="Y4940" s="379"/>
      <c r="Z4940" s="379"/>
      <c r="AA4940" s="380"/>
      <c r="AB4940" s="379"/>
      <c r="AC4940" s="379"/>
      <c r="AD4940" s="379"/>
      <c r="AE4940" s="381"/>
      <c r="AF4940" s="105"/>
      <c r="AG4940" s="381"/>
      <c r="AH4940" s="381"/>
      <c r="AI4940" s="381"/>
      <c r="AJ4940" s="381"/>
      <c r="AK4940" s="381"/>
      <c r="AL4940" s="381"/>
      <c r="AM4940" s="381"/>
    </row>
    <row r="4941" spans="1:39" x14ac:dyDescent="0.35">
      <c r="A4941" s="379"/>
      <c r="B4941" s="379"/>
      <c r="C4941" s="379"/>
      <c r="D4941" s="379"/>
      <c r="E4941" s="379"/>
      <c r="F4941" s="379"/>
      <c r="G4941" s="379"/>
      <c r="H4941" s="379"/>
      <c r="I4941" s="379"/>
      <c r="J4941" s="379"/>
      <c r="K4941" s="379"/>
      <c r="L4941" s="379"/>
      <c r="M4941" s="379"/>
      <c r="N4941" s="379"/>
      <c r="O4941" s="379"/>
      <c r="P4941" s="379"/>
      <c r="Q4941" s="379"/>
      <c r="R4941" s="379"/>
      <c r="S4941" s="379"/>
      <c r="T4941" s="379"/>
      <c r="U4941" s="379"/>
      <c r="V4941" s="379"/>
      <c r="W4941" s="379"/>
      <c r="X4941" s="379"/>
      <c r="Y4941" s="379"/>
      <c r="Z4941" s="379"/>
      <c r="AA4941" s="380"/>
      <c r="AB4941" s="379"/>
      <c r="AC4941" s="379"/>
      <c r="AD4941" s="379"/>
      <c r="AE4941" s="381"/>
      <c r="AF4941" s="105"/>
      <c r="AG4941" s="381"/>
      <c r="AH4941" s="381"/>
      <c r="AI4941" s="381"/>
      <c r="AJ4941" s="381"/>
      <c r="AK4941" s="381"/>
      <c r="AL4941" s="381"/>
      <c r="AM4941" s="381"/>
    </row>
    <row r="4942" spans="1:39" x14ac:dyDescent="0.35">
      <c r="A4942" s="379"/>
      <c r="B4942" s="379"/>
      <c r="C4942" s="379"/>
      <c r="D4942" s="379"/>
      <c r="E4942" s="379"/>
      <c r="F4942" s="379"/>
      <c r="G4942" s="379"/>
      <c r="H4942" s="379"/>
      <c r="I4942" s="379"/>
      <c r="J4942" s="379"/>
      <c r="K4942" s="379"/>
      <c r="L4942" s="379"/>
      <c r="M4942" s="379"/>
      <c r="N4942" s="379"/>
      <c r="O4942" s="379"/>
      <c r="P4942" s="379"/>
      <c r="Q4942" s="379"/>
      <c r="R4942" s="379"/>
      <c r="S4942" s="379"/>
      <c r="T4942" s="379"/>
      <c r="U4942" s="379"/>
      <c r="V4942" s="379"/>
      <c r="W4942" s="379"/>
      <c r="X4942" s="379"/>
      <c r="Y4942" s="379"/>
      <c r="Z4942" s="379"/>
      <c r="AA4942" s="380"/>
      <c r="AB4942" s="379"/>
      <c r="AC4942" s="379"/>
      <c r="AD4942" s="379"/>
      <c r="AE4942" s="381"/>
      <c r="AF4942" s="105"/>
      <c r="AG4942" s="381"/>
      <c r="AH4942" s="381"/>
      <c r="AI4942" s="381"/>
      <c r="AJ4942" s="381"/>
      <c r="AK4942" s="381"/>
      <c r="AL4942" s="381"/>
      <c r="AM4942" s="381"/>
    </row>
    <row r="4943" spans="1:39" x14ac:dyDescent="0.35">
      <c r="A4943" s="379"/>
      <c r="B4943" s="379"/>
      <c r="C4943" s="379"/>
      <c r="D4943" s="379"/>
      <c r="E4943" s="379"/>
      <c r="F4943" s="379"/>
      <c r="G4943" s="379"/>
      <c r="H4943" s="379"/>
      <c r="I4943" s="379"/>
      <c r="J4943" s="379"/>
      <c r="K4943" s="379"/>
      <c r="L4943" s="379"/>
      <c r="M4943" s="379"/>
      <c r="N4943" s="379"/>
      <c r="O4943" s="379"/>
      <c r="P4943" s="379"/>
      <c r="Q4943" s="379"/>
      <c r="R4943" s="379"/>
      <c r="S4943" s="379"/>
      <c r="T4943" s="379"/>
      <c r="U4943" s="379"/>
      <c r="V4943" s="379"/>
      <c r="W4943" s="379"/>
      <c r="X4943" s="379"/>
      <c r="Y4943" s="379"/>
      <c r="Z4943" s="379"/>
      <c r="AA4943" s="380"/>
      <c r="AB4943" s="379"/>
      <c r="AC4943" s="379"/>
      <c r="AD4943" s="379"/>
      <c r="AE4943" s="381"/>
      <c r="AF4943" s="105"/>
      <c r="AG4943" s="381"/>
      <c r="AH4943" s="381"/>
      <c r="AI4943" s="381"/>
      <c r="AJ4943" s="381"/>
      <c r="AK4943" s="381"/>
      <c r="AL4943" s="381"/>
      <c r="AM4943" s="381"/>
    </row>
    <row r="4944" spans="1:39" x14ac:dyDescent="0.35">
      <c r="A4944" s="379"/>
      <c r="B4944" s="379"/>
      <c r="C4944" s="379"/>
      <c r="D4944" s="379"/>
      <c r="E4944" s="379"/>
      <c r="F4944" s="379"/>
      <c r="G4944" s="379"/>
      <c r="H4944" s="379"/>
      <c r="I4944" s="379"/>
      <c r="J4944" s="379"/>
      <c r="K4944" s="379"/>
      <c r="L4944" s="379"/>
      <c r="M4944" s="379"/>
      <c r="N4944" s="379"/>
      <c r="O4944" s="379"/>
      <c r="P4944" s="379"/>
      <c r="Q4944" s="379"/>
      <c r="R4944" s="379"/>
      <c r="S4944" s="379"/>
      <c r="T4944" s="379"/>
      <c r="U4944" s="379"/>
      <c r="V4944" s="379"/>
      <c r="W4944" s="379"/>
      <c r="X4944" s="379"/>
      <c r="Y4944" s="379"/>
      <c r="Z4944" s="379"/>
      <c r="AA4944" s="380"/>
      <c r="AB4944" s="379"/>
      <c r="AC4944" s="379"/>
      <c r="AD4944" s="379"/>
      <c r="AE4944" s="381"/>
      <c r="AF4944" s="105"/>
      <c r="AG4944" s="381"/>
      <c r="AH4944" s="381"/>
      <c r="AI4944" s="381"/>
      <c r="AJ4944" s="381"/>
      <c r="AK4944" s="381"/>
      <c r="AL4944" s="381"/>
      <c r="AM4944" s="381"/>
    </row>
    <row r="4945" spans="1:39" x14ac:dyDescent="0.35">
      <c r="A4945" s="379"/>
      <c r="B4945" s="379"/>
      <c r="C4945" s="379"/>
      <c r="D4945" s="379"/>
      <c r="E4945" s="379"/>
      <c r="F4945" s="379"/>
      <c r="G4945" s="379"/>
      <c r="H4945" s="379"/>
      <c r="I4945" s="379"/>
      <c r="J4945" s="379"/>
      <c r="K4945" s="379"/>
      <c r="L4945" s="379"/>
      <c r="M4945" s="379"/>
      <c r="N4945" s="379"/>
      <c r="O4945" s="379"/>
      <c r="P4945" s="379"/>
      <c r="Q4945" s="379"/>
      <c r="R4945" s="379"/>
      <c r="S4945" s="379"/>
      <c r="T4945" s="379"/>
      <c r="U4945" s="379"/>
      <c r="V4945" s="379"/>
      <c r="W4945" s="379"/>
      <c r="X4945" s="379"/>
      <c r="Y4945" s="379"/>
      <c r="Z4945" s="379"/>
      <c r="AA4945" s="380"/>
      <c r="AB4945" s="379"/>
      <c r="AC4945" s="379"/>
      <c r="AD4945" s="379"/>
      <c r="AE4945" s="381"/>
      <c r="AF4945" s="105"/>
      <c r="AG4945" s="381"/>
      <c r="AH4945" s="381"/>
      <c r="AI4945" s="381"/>
      <c r="AJ4945" s="381"/>
      <c r="AK4945" s="381"/>
      <c r="AL4945" s="381"/>
      <c r="AM4945" s="381"/>
    </row>
    <row r="4946" spans="1:39" x14ac:dyDescent="0.35">
      <c r="A4946" s="379"/>
      <c r="B4946" s="379"/>
      <c r="C4946" s="379"/>
      <c r="D4946" s="379"/>
      <c r="E4946" s="379"/>
      <c r="F4946" s="379"/>
      <c r="G4946" s="379"/>
      <c r="H4946" s="379"/>
      <c r="I4946" s="379"/>
      <c r="J4946" s="379"/>
      <c r="K4946" s="379"/>
      <c r="L4946" s="379"/>
      <c r="M4946" s="379"/>
      <c r="N4946" s="379"/>
      <c r="O4946" s="379"/>
      <c r="P4946" s="379"/>
      <c r="Q4946" s="379"/>
      <c r="R4946" s="379"/>
      <c r="S4946" s="379"/>
      <c r="T4946" s="379"/>
      <c r="U4946" s="379"/>
      <c r="V4946" s="379"/>
      <c r="W4946" s="379"/>
      <c r="X4946" s="379"/>
      <c r="Y4946" s="379"/>
      <c r="Z4946" s="379"/>
      <c r="AA4946" s="380"/>
      <c r="AB4946" s="379"/>
      <c r="AC4946" s="379"/>
      <c r="AD4946" s="379"/>
      <c r="AE4946" s="381"/>
      <c r="AF4946" s="105"/>
      <c r="AG4946" s="381"/>
      <c r="AH4946" s="381"/>
      <c r="AI4946" s="381"/>
      <c r="AJ4946" s="381"/>
      <c r="AK4946" s="381"/>
      <c r="AL4946" s="381"/>
      <c r="AM4946" s="381"/>
    </row>
    <row r="4947" spans="1:39" x14ac:dyDescent="0.35">
      <c r="A4947" s="379"/>
      <c r="B4947" s="379"/>
      <c r="C4947" s="379"/>
      <c r="D4947" s="379"/>
      <c r="E4947" s="379"/>
      <c r="F4947" s="379"/>
      <c r="G4947" s="379"/>
      <c r="H4947" s="379"/>
      <c r="I4947" s="379"/>
      <c r="J4947" s="379"/>
      <c r="K4947" s="379"/>
      <c r="L4947" s="379"/>
      <c r="M4947" s="379"/>
      <c r="N4947" s="379"/>
      <c r="O4947" s="379"/>
      <c r="P4947" s="379"/>
      <c r="Q4947" s="379"/>
      <c r="R4947" s="379"/>
      <c r="S4947" s="379"/>
      <c r="T4947" s="379"/>
      <c r="U4947" s="379"/>
      <c r="V4947" s="379"/>
      <c r="W4947" s="379"/>
      <c r="X4947" s="379"/>
      <c r="Y4947" s="379"/>
      <c r="Z4947" s="379"/>
      <c r="AA4947" s="380"/>
      <c r="AB4947" s="379"/>
      <c r="AC4947" s="379"/>
      <c r="AD4947" s="379"/>
      <c r="AE4947" s="381"/>
      <c r="AF4947" s="105"/>
      <c r="AG4947" s="381"/>
      <c r="AH4947" s="381"/>
      <c r="AI4947" s="381"/>
      <c r="AJ4947" s="381"/>
      <c r="AK4947" s="381"/>
      <c r="AL4947" s="381"/>
      <c r="AM4947" s="381"/>
    </row>
    <row r="4948" spans="1:39" x14ac:dyDescent="0.35">
      <c r="A4948" s="379"/>
      <c r="B4948" s="379"/>
      <c r="C4948" s="379"/>
      <c r="D4948" s="379"/>
      <c r="E4948" s="379"/>
      <c r="F4948" s="379"/>
      <c r="G4948" s="379"/>
      <c r="H4948" s="379"/>
      <c r="I4948" s="379"/>
      <c r="J4948" s="379"/>
      <c r="K4948" s="379"/>
      <c r="L4948" s="379"/>
      <c r="M4948" s="379"/>
      <c r="N4948" s="379"/>
      <c r="O4948" s="379"/>
      <c r="P4948" s="379"/>
      <c r="Q4948" s="379"/>
      <c r="R4948" s="379"/>
      <c r="S4948" s="379"/>
      <c r="T4948" s="379"/>
      <c r="U4948" s="379"/>
      <c r="V4948" s="379"/>
      <c r="W4948" s="379"/>
      <c r="X4948" s="379"/>
      <c r="Y4948" s="379"/>
      <c r="Z4948" s="379"/>
      <c r="AA4948" s="380"/>
      <c r="AB4948" s="379"/>
      <c r="AC4948" s="379"/>
      <c r="AD4948" s="379"/>
      <c r="AE4948" s="381"/>
      <c r="AF4948" s="105"/>
      <c r="AG4948" s="381"/>
      <c r="AH4948" s="381"/>
      <c r="AI4948" s="381"/>
      <c r="AJ4948" s="381"/>
      <c r="AK4948" s="381"/>
      <c r="AL4948" s="381"/>
      <c r="AM4948" s="381"/>
    </row>
    <row r="4949" spans="1:39" x14ac:dyDescent="0.35">
      <c r="A4949" s="379"/>
      <c r="B4949" s="379"/>
      <c r="C4949" s="379"/>
      <c r="D4949" s="379"/>
      <c r="E4949" s="379"/>
      <c r="F4949" s="379"/>
      <c r="G4949" s="379"/>
      <c r="H4949" s="379"/>
      <c r="I4949" s="379"/>
      <c r="J4949" s="379"/>
      <c r="K4949" s="379"/>
      <c r="L4949" s="379"/>
      <c r="M4949" s="379"/>
      <c r="N4949" s="379"/>
      <c r="O4949" s="379"/>
      <c r="P4949" s="379"/>
      <c r="Q4949" s="379"/>
      <c r="R4949" s="379"/>
      <c r="S4949" s="379"/>
      <c r="T4949" s="379"/>
      <c r="U4949" s="379"/>
      <c r="V4949" s="379"/>
      <c r="W4949" s="379"/>
      <c r="X4949" s="379"/>
      <c r="Y4949" s="379"/>
      <c r="Z4949" s="379"/>
      <c r="AA4949" s="380"/>
      <c r="AB4949" s="379"/>
      <c r="AC4949" s="379"/>
      <c r="AD4949" s="379"/>
      <c r="AE4949" s="381"/>
      <c r="AF4949" s="105"/>
      <c r="AG4949" s="381"/>
      <c r="AH4949" s="381"/>
      <c r="AI4949" s="381"/>
      <c r="AJ4949" s="381"/>
      <c r="AK4949" s="381"/>
      <c r="AL4949" s="381"/>
      <c r="AM4949" s="381"/>
    </row>
    <row r="4950" spans="1:39" x14ac:dyDescent="0.35">
      <c r="A4950" s="379"/>
      <c r="B4950" s="379"/>
      <c r="C4950" s="379"/>
      <c r="D4950" s="379"/>
      <c r="E4950" s="379"/>
      <c r="F4950" s="379"/>
      <c r="G4950" s="379"/>
      <c r="H4950" s="379"/>
      <c r="I4950" s="379"/>
      <c r="J4950" s="379"/>
      <c r="K4950" s="379"/>
      <c r="L4950" s="379"/>
      <c r="M4950" s="379"/>
      <c r="N4950" s="379"/>
      <c r="O4950" s="379"/>
      <c r="P4950" s="379"/>
      <c r="Q4950" s="379"/>
      <c r="R4950" s="379"/>
      <c r="S4950" s="379"/>
      <c r="T4950" s="379"/>
      <c r="U4950" s="379"/>
      <c r="V4950" s="379"/>
      <c r="W4950" s="379"/>
      <c r="X4950" s="379"/>
      <c r="Y4950" s="379"/>
      <c r="Z4950" s="379"/>
      <c r="AA4950" s="380"/>
      <c r="AB4950" s="379"/>
      <c r="AC4950" s="379"/>
      <c r="AD4950" s="379"/>
      <c r="AE4950" s="381"/>
      <c r="AF4950" s="105"/>
      <c r="AG4950" s="381"/>
      <c r="AH4950" s="381"/>
      <c r="AI4950" s="381"/>
      <c r="AJ4950" s="381"/>
      <c r="AK4950" s="381"/>
      <c r="AL4950" s="381"/>
      <c r="AM4950" s="381"/>
    </row>
    <row r="4951" spans="1:39" x14ac:dyDescent="0.35">
      <c r="A4951" s="379"/>
      <c r="B4951" s="379"/>
      <c r="C4951" s="379"/>
      <c r="D4951" s="379"/>
      <c r="E4951" s="379"/>
      <c r="F4951" s="379"/>
      <c r="G4951" s="379"/>
      <c r="H4951" s="379"/>
      <c r="I4951" s="379"/>
      <c r="J4951" s="379"/>
      <c r="K4951" s="379"/>
      <c r="L4951" s="379"/>
      <c r="M4951" s="379"/>
      <c r="N4951" s="379"/>
      <c r="O4951" s="379"/>
      <c r="P4951" s="379"/>
      <c r="Q4951" s="379"/>
      <c r="R4951" s="379"/>
      <c r="S4951" s="379"/>
      <c r="T4951" s="379"/>
      <c r="U4951" s="379"/>
      <c r="V4951" s="379"/>
      <c r="W4951" s="379"/>
      <c r="X4951" s="379"/>
      <c r="Y4951" s="379"/>
      <c r="Z4951" s="379"/>
      <c r="AA4951" s="380"/>
      <c r="AB4951" s="379"/>
      <c r="AC4951" s="379"/>
      <c r="AD4951" s="379"/>
      <c r="AE4951" s="381"/>
      <c r="AF4951" s="105"/>
      <c r="AG4951" s="381"/>
      <c r="AH4951" s="381"/>
      <c r="AI4951" s="381"/>
      <c r="AJ4951" s="381"/>
      <c r="AK4951" s="381"/>
      <c r="AL4951" s="381"/>
      <c r="AM4951" s="381"/>
    </row>
    <row r="4952" spans="1:39" x14ac:dyDescent="0.35">
      <c r="A4952" s="379"/>
      <c r="B4952" s="379"/>
      <c r="C4952" s="379"/>
      <c r="D4952" s="379"/>
      <c r="E4952" s="379"/>
      <c r="F4952" s="379"/>
      <c r="G4952" s="379"/>
      <c r="H4952" s="379"/>
      <c r="I4952" s="379"/>
      <c r="J4952" s="379"/>
      <c r="K4952" s="379"/>
      <c r="L4952" s="379"/>
      <c r="M4952" s="379"/>
      <c r="N4952" s="379"/>
      <c r="O4952" s="379"/>
      <c r="P4952" s="379"/>
      <c r="Q4952" s="379"/>
      <c r="R4952" s="379"/>
      <c r="S4952" s="379"/>
      <c r="T4952" s="379"/>
      <c r="U4952" s="379"/>
      <c r="V4952" s="379"/>
      <c r="W4952" s="379"/>
      <c r="X4952" s="379"/>
      <c r="Y4952" s="379"/>
      <c r="Z4952" s="379"/>
      <c r="AA4952" s="380"/>
      <c r="AB4952" s="379"/>
      <c r="AC4952" s="379"/>
      <c r="AD4952" s="379"/>
      <c r="AE4952" s="381"/>
      <c r="AF4952" s="105"/>
      <c r="AG4952" s="381"/>
      <c r="AH4952" s="381"/>
      <c r="AI4952" s="381"/>
      <c r="AJ4952" s="381"/>
      <c r="AK4952" s="381"/>
      <c r="AL4952" s="381"/>
      <c r="AM4952" s="381"/>
    </row>
    <row r="4953" spans="1:39" x14ac:dyDescent="0.35">
      <c r="A4953" s="379"/>
      <c r="B4953" s="379"/>
      <c r="C4953" s="379"/>
      <c r="D4953" s="379"/>
      <c r="E4953" s="379"/>
      <c r="F4953" s="379"/>
      <c r="G4953" s="379"/>
      <c r="H4953" s="379"/>
      <c r="I4953" s="379"/>
      <c r="J4953" s="379"/>
      <c r="K4953" s="379"/>
      <c r="L4953" s="379"/>
      <c r="M4953" s="379"/>
      <c r="N4953" s="379"/>
      <c r="O4953" s="379"/>
      <c r="P4953" s="379"/>
      <c r="Q4953" s="379"/>
      <c r="R4953" s="379"/>
      <c r="S4953" s="379"/>
      <c r="T4953" s="379"/>
      <c r="U4953" s="379"/>
      <c r="V4953" s="379"/>
      <c r="W4953" s="379"/>
      <c r="X4953" s="379"/>
      <c r="Y4953" s="379"/>
      <c r="Z4953" s="379"/>
      <c r="AA4953" s="380"/>
      <c r="AB4953" s="379"/>
      <c r="AC4953" s="379"/>
      <c r="AD4953" s="379"/>
      <c r="AE4953" s="381"/>
      <c r="AF4953" s="105"/>
      <c r="AG4953" s="381"/>
      <c r="AH4953" s="381"/>
      <c r="AI4953" s="381"/>
      <c r="AJ4953" s="381"/>
      <c r="AK4953" s="381"/>
      <c r="AL4953" s="381"/>
      <c r="AM4953" s="381"/>
    </row>
    <row r="4954" spans="1:39" x14ac:dyDescent="0.35">
      <c r="A4954" s="379"/>
      <c r="B4954" s="379"/>
      <c r="C4954" s="379"/>
      <c r="D4954" s="379"/>
      <c r="E4954" s="379"/>
      <c r="F4954" s="379"/>
      <c r="G4954" s="379"/>
      <c r="H4954" s="379"/>
      <c r="I4954" s="379"/>
      <c r="J4954" s="379"/>
      <c r="K4954" s="379"/>
      <c r="L4954" s="379"/>
      <c r="M4954" s="379"/>
      <c r="N4954" s="379"/>
      <c r="O4954" s="379"/>
      <c r="P4954" s="379"/>
      <c r="Q4954" s="379"/>
      <c r="R4954" s="379"/>
      <c r="S4954" s="379"/>
      <c r="T4954" s="379"/>
      <c r="U4954" s="379"/>
      <c r="V4954" s="379"/>
      <c r="W4954" s="379"/>
      <c r="X4954" s="379"/>
      <c r="Y4954" s="379"/>
      <c r="Z4954" s="379"/>
      <c r="AA4954" s="380"/>
      <c r="AB4954" s="379"/>
      <c r="AC4954" s="379"/>
      <c r="AD4954" s="379"/>
      <c r="AE4954" s="381"/>
      <c r="AF4954" s="105"/>
      <c r="AG4954" s="381"/>
      <c r="AH4954" s="381"/>
      <c r="AI4954" s="381"/>
      <c r="AJ4954" s="381"/>
      <c r="AK4954" s="381"/>
      <c r="AL4954" s="381"/>
      <c r="AM4954" s="381"/>
    </row>
    <row r="4955" spans="1:39" x14ac:dyDescent="0.35">
      <c r="A4955" s="379"/>
      <c r="B4955" s="379"/>
      <c r="C4955" s="379"/>
      <c r="D4955" s="379"/>
      <c r="E4955" s="379"/>
      <c r="F4955" s="379"/>
      <c r="G4955" s="379"/>
      <c r="H4955" s="379"/>
      <c r="I4955" s="379"/>
      <c r="J4955" s="379"/>
      <c r="K4955" s="379"/>
      <c r="L4955" s="379"/>
      <c r="M4955" s="379"/>
      <c r="N4955" s="379"/>
      <c r="O4955" s="379"/>
      <c r="P4955" s="379"/>
      <c r="Q4955" s="379"/>
      <c r="R4955" s="379"/>
      <c r="S4955" s="379"/>
      <c r="T4955" s="379"/>
      <c r="U4955" s="379"/>
      <c r="V4955" s="379"/>
      <c r="W4955" s="379"/>
      <c r="X4955" s="379"/>
      <c r="Y4955" s="379"/>
      <c r="Z4955" s="379"/>
      <c r="AA4955" s="380"/>
      <c r="AB4955" s="379"/>
      <c r="AC4955" s="379"/>
      <c r="AD4955" s="379"/>
      <c r="AE4955" s="381"/>
      <c r="AF4955" s="105"/>
      <c r="AG4955" s="381"/>
      <c r="AH4955" s="381"/>
      <c r="AI4955" s="381"/>
      <c r="AJ4955" s="381"/>
      <c r="AK4955" s="381"/>
      <c r="AL4955" s="381"/>
      <c r="AM4955" s="381"/>
    </row>
    <row r="4956" spans="1:39" x14ac:dyDescent="0.35">
      <c r="A4956" s="379"/>
      <c r="B4956" s="379"/>
      <c r="C4956" s="379"/>
      <c r="D4956" s="379"/>
      <c r="E4956" s="379"/>
      <c r="F4956" s="379"/>
      <c r="G4956" s="379"/>
      <c r="H4956" s="379"/>
      <c r="I4956" s="379"/>
      <c r="J4956" s="379"/>
      <c r="K4956" s="379"/>
      <c r="L4956" s="379"/>
      <c r="M4956" s="379"/>
      <c r="N4956" s="379"/>
      <c r="O4956" s="379"/>
      <c r="P4956" s="379"/>
      <c r="Q4956" s="379"/>
      <c r="R4956" s="379"/>
      <c r="S4956" s="379"/>
      <c r="T4956" s="379"/>
      <c r="U4956" s="379"/>
      <c r="V4956" s="379"/>
      <c r="W4956" s="379"/>
      <c r="X4956" s="379"/>
      <c r="Y4956" s="379"/>
      <c r="Z4956" s="379"/>
      <c r="AA4956" s="380"/>
      <c r="AB4956" s="379"/>
      <c r="AC4956" s="379"/>
      <c r="AD4956" s="379"/>
      <c r="AE4956" s="381"/>
      <c r="AF4956" s="105"/>
      <c r="AG4956" s="381"/>
      <c r="AH4956" s="381"/>
      <c r="AI4956" s="381"/>
      <c r="AJ4956" s="381"/>
      <c r="AK4956" s="381"/>
      <c r="AL4956" s="381"/>
      <c r="AM4956" s="381"/>
    </row>
    <row r="4957" spans="1:39" x14ac:dyDescent="0.35">
      <c r="A4957" s="379"/>
      <c r="B4957" s="379"/>
      <c r="C4957" s="379"/>
      <c r="D4957" s="379"/>
      <c r="E4957" s="379"/>
      <c r="F4957" s="379"/>
      <c r="G4957" s="379"/>
      <c r="H4957" s="379"/>
      <c r="I4957" s="379"/>
      <c r="J4957" s="379"/>
      <c r="K4957" s="379"/>
      <c r="L4957" s="379"/>
      <c r="M4957" s="379"/>
      <c r="N4957" s="379"/>
      <c r="O4957" s="379"/>
      <c r="P4957" s="379"/>
      <c r="Q4957" s="379"/>
      <c r="R4957" s="379"/>
      <c r="S4957" s="379"/>
      <c r="T4957" s="379"/>
      <c r="U4957" s="379"/>
      <c r="V4957" s="379"/>
      <c r="W4957" s="379"/>
      <c r="X4957" s="379"/>
      <c r="Y4957" s="379"/>
      <c r="Z4957" s="379"/>
      <c r="AA4957" s="380"/>
      <c r="AB4957" s="379"/>
      <c r="AC4957" s="379"/>
      <c r="AD4957" s="379"/>
      <c r="AE4957" s="381"/>
      <c r="AF4957" s="105"/>
      <c r="AG4957" s="381"/>
      <c r="AH4957" s="381"/>
      <c r="AI4957" s="381"/>
      <c r="AJ4957" s="381"/>
      <c r="AK4957" s="381"/>
      <c r="AL4957" s="381"/>
      <c r="AM4957" s="381"/>
    </row>
    <row r="4958" spans="1:39" x14ac:dyDescent="0.35">
      <c r="A4958" s="379"/>
      <c r="B4958" s="379"/>
      <c r="C4958" s="379"/>
      <c r="D4958" s="379"/>
      <c r="E4958" s="379"/>
      <c r="F4958" s="379"/>
      <c r="G4958" s="379"/>
      <c r="H4958" s="379"/>
      <c r="I4958" s="379"/>
      <c r="J4958" s="379"/>
      <c r="K4958" s="379"/>
      <c r="L4958" s="379"/>
      <c r="M4958" s="379"/>
      <c r="N4958" s="379"/>
      <c r="O4958" s="379"/>
      <c r="P4958" s="379"/>
      <c r="Q4958" s="379"/>
      <c r="R4958" s="379"/>
      <c r="S4958" s="379"/>
      <c r="T4958" s="379"/>
      <c r="U4958" s="379"/>
      <c r="V4958" s="379"/>
      <c r="W4958" s="379"/>
      <c r="X4958" s="379"/>
      <c r="Y4958" s="379"/>
      <c r="Z4958" s="379"/>
      <c r="AA4958" s="380"/>
      <c r="AB4958" s="379"/>
      <c r="AC4958" s="379"/>
      <c r="AD4958" s="379"/>
      <c r="AE4958" s="381"/>
      <c r="AF4958" s="105"/>
      <c r="AG4958" s="381"/>
      <c r="AH4958" s="381"/>
      <c r="AI4958" s="381"/>
      <c r="AJ4958" s="381"/>
      <c r="AK4958" s="381"/>
      <c r="AL4958" s="381"/>
      <c r="AM4958" s="381"/>
    </row>
    <row r="4959" spans="1:39" x14ac:dyDescent="0.35">
      <c r="A4959" s="379"/>
      <c r="B4959" s="379"/>
      <c r="C4959" s="379"/>
      <c r="D4959" s="379"/>
      <c r="E4959" s="379"/>
      <c r="F4959" s="379"/>
      <c r="G4959" s="379"/>
      <c r="H4959" s="379"/>
      <c r="I4959" s="379"/>
      <c r="J4959" s="379"/>
      <c r="K4959" s="379"/>
      <c r="L4959" s="379"/>
      <c r="M4959" s="379"/>
      <c r="N4959" s="379"/>
      <c r="O4959" s="379"/>
      <c r="P4959" s="379"/>
      <c r="Q4959" s="379"/>
      <c r="R4959" s="379"/>
      <c r="S4959" s="379"/>
      <c r="T4959" s="379"/>
      <c r="U4959" s="379"/>
      <c r="V4959" s="379"/>
      <c r="W4959" s="379"/>
      <c r="X4959" s="379"/>
      <c r="Y4959" s="379"/>
      <c r="Z4959" s="379"/>
      <c r="AA4959" s="380"/>
      <c r="AB4959" s="379"/>
      <c r="AC4959" s="379"/>
      <c r="AD4959" s="379"/>
      <c r="AE4959" s="381"/>
      <c r="AF4959" s="105"/>
      <c r="AG4959" s="381"/>
      <c r="AH4959" s="381"/>
      <c r="AI4959" s="381"/>
      <c r="AJ4959" s="381"/>
      <c r="AK4959" s="381"/>
      <c r="AL4959" s="381"/>
      <c r="AM4959" s="381"/>
    </row>
    <row r="4960" spans="1:39" x14ac:dyDescent="0.35">
      <c r="A4960" s="379"/>
      <c r="B4960" s="379"/>
      <c r="C4960" s="379"/>
      <c r="D4960" s="379"/>
      <c r="E4960" s="379"/>
      <c r="F4960" s="379"/>
      <c r="G4960" s="379"/>
      <c r="H4960" s="379"/>
      <c r="I4960" s="379"/>
      <c r="J4960" s="379"/>
      <c r="K4960" s="379"/>
      <c r="L4960" s="379"/>
      <c r="M4960" s="379"/>
      <c r="N4960" s="379"/>
      <c r="O4960" s="379"/>
      <c r="P4960" s="379"/>
      <c r="Q4960" s="379"/>
      <c r="R4960" s="379"/>
      <c r="S4960" s="379"/>
      <c r="T4960" s="379"/>
      <c r="U4960" s="379"/>
      <c r="V4960" s="379"/>
      <c r="W4960" s="379"/>
      <c r="X4960" s="379"/>
      <c r="Y4960" s="379"/>
      <c r="Z4960" s="379"/>
      <c r="AA4960" s="380"/>
      <c r="AB4960" s="379"/>
      <c r="AC4960" s="379"/>
      <c r="AD4960" s="379"/>
      <c r="AE4960" s="381"/>
      <c r="AF4960" s="105"/>
      <c r="AG4960" s="381"/>
      <c r="AH4960" s="381"/>
      <c r="AI4960" s="381"/>
      <c r="AJ4960" s="381"/>
      <c r="AK4960" s="381"/>
      <c r="AL4960" s="381"/>
      <c r="AM4960" s="381"/>
    </row>
    <row r="4961" spans="1:39" x14ac:dyDescent="0.35">
      <c r="A4961" s="379"/>
      <c r="B4961" s="379"/>
      <c r="C4961" s="379"/>
      <c r="D4961" s="379"/>
      <c r="E4961" s="379"/>
      <c r="F4961" s="379"/>
      <c r="G4961" s="379"/>
      <c r="H4961" s="379"/>
      <c r="I4961" s="379"/>
      <c r="J4961" s="379"/>
      <c r="K4961" s="379"/>
      <c r="L4961" s="379"/>
      <c r="M4961" s="379"/>
      <c r="N4961" s="379"/>
      <c r="O4961" s="379"/>
      <c r="P4961" s="379"/>
      <c r="Q4961" s="379"/>
      <c r="R4961" s="379"/>
      <c r="S4961" s="379"/>
      <c r="T4961" s="379"/>
      <c r="U4961" s="379"/>
      <c r="V4961" s="379"/>
      <c r="W4961" s="379"/>
      <c r="X4961" s="379"/>
      <c r="Y4961" s="379"/>
      <c r="Z4961" s="379"/>
      <c r="AA4961" s="380"/>
      <c r="AB4961" s="379"/>
      <c r="AC4961" s="379"/>
      <c r="AD4961" s="379"/>
      <c r="AE4961" s="381"/>
      <c r="AF4961" s="105"/>
      <c r="AG4961" s="381"/>
      <c r="AH4961" s="381"/>
      <c r="AI4961" s="381"/>
      <c r="AJ4961" s="381"/>
      <c r="AK4961" s="381"/>
      <c r="AL4961" s="381"/>
      <c r="AM4961" s="381"/>
    </row>
    <row r="4962" spans="1:39" x14ac:dyDescent="0.35">
      <c r="A4962" s="379"/>
      <c r="B4962" s="379"/>
      <c r="C4962" s="379"/>
      <c r="D4962" s="379"/>
      <c r="E4962" s="379"/>
      <c r="F4962" s="379"/>
      <c r="G4962" s="379"/>
      <c r="H4962" s="379"/>
      <c r="I4962" s="379"/>
      <c r="J4962" s="379"/>
      <c r="K4962" s="379"/>
      <c r="L4962" s="379"/>
      <c r="M4962" s="379"/>
      <c r="N4962" s="379"/>
      <c r="O4962" s="379"/>
      <c r="P4962" s="379"/>
      <c r="Q4962" s="379"/>
      <c r="R4962" s="379"/>
      <c r="S4962" s="379"/>
      <c r="T4962" s="379"/>
      <c r="U4962" s="379"/>
      <c r="V4962" s="379"/>
      <c r="W4962" s="379"/>
      <c r="X4962" s="379"/>
      <c r="Y4962" s="379"/>
      <c r="Z4962" s="379"/>
      <c r="AA4962" s="380"/>
      <c r="AB4962" s="379"/>
      <c r="AC4962" s="379"/>
      <c r="AD4962" s="379"/>
      <c r="AE4962" s="381"/>
      <c r="AF4962" s="105"/>
      <c r="AG4962" s="381"/>
      <c r="AH4962" s="381"/>
      <c r="AI4962" s="381"/>
      <c r="AJ4962" s="381"/>
      <c r="AK4962" s="381"/>
      <c r="AL4962" s="381"/>
      <c r="AM4962" s="381"/>
    </row>
    <row r="4963" spans="1:39" x14ac:dyDescent="0.35">
      <c r="A4963" s="379"/>
      <c r="B4963" s="379"/>
      <c r="C4963" s="379"/>
      <c r="D4963" s="379"/>
      <c r="E4963" s="379"/>
      <c r="F4963" s="379"/>
      <c r="G4963" s="379"/>
      <c r="H4963" s="379"/>
      <c r="I4963" s="379"/>
      <c r="J4963" s="379"/>
      <c r="K4963" s="379"/>
      <c r="L4963" s="379"/>
      <c r="M4963" s="379"/>
      <c r="N4963" s="379"/>
      <c r="O4963" s="379"/>
      <c r="P4963" s="379"/>
      <c r="Q4963" s="379"/>
      <c r="R4963" s="379"/>
      <c r="S4963" s="379"/>
      <c r="T4963" s="379"/>
      <c r="U4963" s="379"/>
      <c r="V4963" s="379"/>
      <c r="W4963" s="379"/>
      <c r="X4963" s="379"/>
      <c r="Y4963" s="379"/>
      <c r="Z4963" s="379"/>
      <c r="AA4963" s="380"/>
      <c r="AB4963" s="379"/>
      <c r="AC4963" s="379"/>
      <c r="AD4963" s="379"/>
      <c r="AE4963" s="381"/>
      <c r="AF4963" s="105"/>
      <c r="AG4963" s="381"/>
      <c r="AH4963" s="381"/>
      <c r="AI4963" s="381"/>
      <c r="AJ4963" s="381"/>
      <c r="AK4963" s="381"/>
      <c r="AL4963" s="381"/>
      <c r="AM4963" s="381"/>
    </row>
    <row r="4964" spans="1:39" x14ac:dyDescent="0.35">
      <c r="A4964" s="379"/>
      <c r="B4964" s="379"/>
      <c r="C4964" s="379"/>
      <c r="D4964" s="379"/>
      <c r="E4964" s="379"/>
      <c r="F4964" s="379"/>
      <c r="G4964" s="379"/>
      <c r="H4964" s="379"/>
      <c r="I4964" s="379"/>
      <c r="J4964" s="379"/>
      <c r="K4964" s="379"/>
      <c r="L4964" s="379"/>
      <c r="M4964" s="379"/>
      <c r="N4964" s="379"/>
      <c r="O4964" s="379"/>
      <c r="P4964" s="379"/>
      <c r="Q4964" s="379"/>
      <c r="R4964" s="379"/>
      <c r="S4964" s="379"/>
      <c r="T4964" s="379"/>
      <c r="U4964" s="379"/>
      <c r="V4964" s="379"/>
      <c r="W4964" s="379"/>
      <c r="X4964" s="379"/>
      <c r="Y4964" s="379"/>
      <c r="Z4964" s="379"/>
      <c r="AA4964" s="380"/>
      <c r="AB4964" s="379"/>
      <c r="AC4964" s="379"/>
      <c r="AD4964" s="379"/>
      <c r="AE4964" s="381"/>
      <c r="AF4964" s="105"/>
      <c r="AG4964" s="381"/>
      <c r="AH4964" s="381"/>
      <c r="AI4964" s="381"/>
      <c r="AJ4964" s="381"/>
      <c r="AK4964" s="381"/>
      <c r="AL4964" s="381"/>
      <c r="AM4964" s="381"/>
    </row>
    <row r="4965" spans="1:39" x14ac:dyDescent="0.35">
      <c r="A4965" s="379"/>
      <c r="B4965" s="379"/>
      <c r="C4965" s="379"/>
      <c r="D4965" s="379"/>
      <c r="E4965" s="379"/>
      <c r="F4965" s="379"/>
      <c r="G4965" s="379"/>
      <c r="H4965" s="379"/>
      <c r="I4965" s="379"/>
      <c r="J4965" s="379"/>
      <c r="K4965" s="379"/>
      <c r="L4965" s="379"/>
      <c r="M4965" s="379"/>
      <c r="N4965" s="379"/>
      <c r="O4965" s="379"/>
      <c r="P4965" s="379"/>
      <c r="Q4965" s="379"/>
      <c r="R4965" s="379"/>
      <c r="S4965" s="379"/>
      <c r="T4965" s="379"/>
      <c r="U4965" s="379"/>
      <c r="V4965" s="379"/>
      <c r="W4965" s="379"/>
      <c r="X4965" s="379"/>
      <c r="Y4965" s="379"/>
      <c r="Z4965" s="379"/>
      <c r="AA4965" s="380"/>
      <c r="AB4965" s="379"/>
      <c r="AC4965" s="379"/>
      <c r="AD4965" s="379"/>
      <c r="AE4965" s="381"/>
      <c r="AF4965" s="105"/>
      <c r="AG4965" s="381"/>
      <c r="AH4965" s="381"/>
      <c r="AI4965" s="381"/>
      <c r="AJ4965" s="381"/>
      <c r="AK4965" s="381"/>
      <c r="AL4965" s="381"/>
      <c r="AM4965" s="381"/>
    </row>
    <row r="4966" spans="1:39" x14ac:dyDescent="0.35">
      <c r="A4966" s="379"/>
      <c r="B4966" s="379"/>
      <c r="C4966" s="379"/>
      <c r="D4966" s="379"/>
      <c r="E4966" s="379"/>
      <c r="F4966" s="379"/>
      <c r="G4966" s="379"/>
      <c r="H4966" s="379"/>
      <c r="I4966" s="379"/>
      <c r="J4966" s="379"/>
      <c r="K4966" s="379"/>
      <c r="L4966" s="379"/>
      <c r="M4966" s="379"/>
      <c r="N4966" s="379"/>
      <c r="O4966" s="379"/>
      <c r="P4966" s="379"/>
      <c r="Q4966" s="379"/>
      <c r="R4966" s="379"/>
      <c r="S4966" s="379"/>
      <c r="T4966" s="379"/>
      <c r="U4966" s="379"/>
      <c r="V4966" s="379"/>
      <c r="W4966" s="379"/>
      <c r="X4966" s="379"/>
      <c r="Y4966" s="379"/>
      <c r="Z4966" s="379"/>
      <c r="AA4966" s="380"/>
      <c r="AB4966" s="379"/>
      <c r="AC4966" s="379"/>
      <c r="AD4966" s="379"/>
      <c r="AE4966" s="381"/>
      <c r="AF4966" s="105"/>
      <c r="AG4966" s="381"/>
      <c r="AH4966" s="381"/>
      <c r="AI4966" s="381"/>
      <c r="AJ4966" s="381"/>
      <c r="AK4966" s="381"/>
      <c r="AL4966" s="381"/>
      <c r="AM4966" s="381"/>
    </row>
    <row r="4967" spans="1:39" x14ac:dyDescent="0.35">
      <c r="A4967" s="379"/>
      <c r="B4967" s="379"/>
      <c r="C4967" s="379"/>
      <c r="D4967" s="379"/>
      <c r="E4967" s="379"/>
      <c r="F4967" s="379"/>
      <c r="G4967" s="379"/>
      <c r="H4967" s="379"/>
      <c r="I4967" s="379"/>
      <c r="J4967" s="379"/>
      <c r="K4967" s="379"/>
      <c r="L4967" s="379"/>
      <c r="M4967" s="379"/>
      <c r="N4967" s="379"/>
      <c r="O4967" s="379"/>
      <c r="P4967" s="379"/>
      <c r="Q4967" s="379"/>
      <c r="R4967" s="379"/>
      <c r="S4967" s="379"/>
      <c r="T4967" s="379"/>
      <c r="U4967" s="379"/>
      <c r="V4967" s="379"/>
      <c r="W4967" s="379"/>
      <c r="X4967" s="379"/>
      <c r="Y4967" s="379"/>
      <c r="Z4967" s="379"/>
      <c r="AA4967" s="380"/>
      <c r="AB4967" s="379"/>
      <c r="AC4967" s="379"/>
      <c r="AD4967" s="379"/>
      <c r="AE4967" s="381"/>
      <c r="AF4967" s="105"/>
      <c r="AG4967" s="381"/>
      <c r="AH4967" s="381"/>
      <c r="AI4967" s="381"/>
      <c r="AJ4967" s="381"/>
      <c r="AK4967" s="381"/>
      <c r="AL4967" s="381"/>
      <c r="AM4967" s="381"/>
    </row>
    <row r="4968" spans="1:39" x14ac:dyDescent="0.35">
      <c r="A4968" s="379"/>
      <c r="B4968" s="379"/>
      <c r="C4968" s="379"/>
      <c r="D4968" s="379"/>
      <c r="E4968" s="379"/>
      <c r="F4968" s="379"/>
      <c r="G4968" s="379"/>
      <c r="H4968" s="379"/>
      <c r="I4968" s="379"/>
      <c r="J4968" s="379"/>
      <c r="K4968" s="379"/>
      <c r="L4968" s="379"/>
      <c r="M4968" s="379"/>
      <c r="N4968" s="379"/>
      <c r="O4968" s="379"/>
      <c r="P4968" s="379"/>
      <c r="Q4968" s="379"/>
      <c r="R4968" s="379"/>
      <c r="S4968" s="379"/>
      <c r="T4968" s="379"/>
      <c r="U4968" s="379"/>
      <c r="V4968" s="379"/>
      <c r="W4968" s="379"/>
      <c r="X4968" s="379"/>
      <c r="Y4968" s="379"/>
      <c r="Z4968" s="379"/>
      <c r="AA4968" s="380"/>
      <c r="AB4968" s="379"/>
      <c r="AC4968" s="379"/>
      <c r="AD4968" s="379"/>
      <c r="AE4968" s="381"/>
      <c r="AF4968" s="105"/>
      <c r="AG4968" s="381"/>
      <c r="AH4968" s="381"/>
      <c r="AI4968" s="381"/>
      <c r="AJ4968" s="381"/>
      <c r="AK4968" s="381"/>
      <c r="AL4968" s="381"/>
      <c r="AM4968" s="381"/>
    </row>
    <row r="4969" spans="1:39" x14ac:dyDescent="0.35">
      <c r="A4969" s="379"/>
      <c r="B4969" s="379"/>
      <c r="C4969" s="379"/>
      <c r="D4969" s="379"/>
      <c r="E4969" s="379"/>
      <c r="F4969" s="379"/>
      <c r="G4969" s="379"/>
      <c r="H4969" s="379"/>
      <c r="I4969" s="379"/>
      <c r="J4969" s="379"/>
      <c r="K4969" s="379"/>
      <c r="L4969" s="379"/>
      <c r="M4969" s="379"/>
      <c r="N4969" s="379"/>
      <c r="O4969" s="379"/>
      <c r="P4969" s="379"/>
      <c r="Q4969" s="379"/>
      <c r="R4969" s="379"/>
      <c r="S4969" s="379"/>
      <c r="T4969" s="379"/>
      <c r="U4969" s="379"/>
      <c r="V4969" s="379"/>
      <c r="W4969" s="379"/>
      <c r="X4969" s="379"/>
      <c r="Y4969" s="379"/>
      <c r="Z4969" s="379"/>
      <c r="AA4969" s="380"/>
      <c r="AB4969" s="379"/>
      <c r="AC4969" s="379"/>
      <c r="AD4969" s="379"/>
      <c r="AE4969" s="381"/>
      <c r="AF4969" s="105"/>
      <c r="AG4969" s="381"/>
      <c r="AH4969" s="381"/>
      <c r="AI4969" s="381"/>
      <c r="AJ4969" s="381"/>
      <c r="AK4969" s="381"/>
      <c r="AL4969" s="381"/>
      <c r="AM4969" s="381"/>
    </row>
    <row r="4970" spans="1:39" x14ac:dyDescent="0.35">
      <c r="A4970" s="379"/>
      <c r="B4970" s="379"/>
      <c r="C4970" s="379"/>
      <c r="D4970" s="379"/>
      <c r="E4970" s="379"/>
      <c r="F4970" s="379"/>
      <c r="G4970" s="379"/>
      <c r="H4970" s="379"/>
      <c r="I4970" s="379"/>
      <c r="J4970" s="379"/>
      <c r="K4970" s="379"/>
      <c r="L4970" s="379"/>
      <c r="M4970" s="379"/>
      <c r="N4970" s="379"/>
      <c r="O4970" s="379"/>
      <c r="P4970" s="379"/>
      <c r="Q4970" s="379"/>
      <c r="R4970" s="379"/>
      <c r="S4970" s="379"/>
      <c r="T4970" s="379"/>
      <c r="U4970" s="379"/>
      <c r="V4970" s="379"/>
      <c r="W4970" s="379"/>
      <c r="X4970" s="379"/>
      <c r="Y4970" s="379"/>
      <c r="Z4970" s="379"/>
      <c r="AA4970" s="380"/>
      <c r="AB4970" s="379"/>
      <c r="AC4970" s="379"/>
      <c r="AD4970" s="379"/>
      <c r="AE4970" s="381"/>
      <c r="AF4970" s="105"/>
      <c r="AG4970" s="381"/>
      <c r="AH4970" s="381"/>
      <c r="AI4970" s="381"/>
      <c r="AJ4970" s="381"/>
      <c r="AK4970" s="381"/>
      <c r="AL4970" s="381"/>
      <c r="AM4970" s="381"/>
    </row>
    <row r="4971" spans="1:39" x14ac:dyDescent="0.35">
      <c r="A4971" s="379"/>
      <c r="B4971" s="379"/>
      <c r="C4971" s="379"/>
      <c r="D4971" s="379"/>
      <c r="E4971" s="379"/>
      <c r="F4971" s="379"/>
      <c r="G4971" s="379"/>
      <c r="H4971" s="379"/>
      <c r="I4971" s="379"/>
      <c r="J4971" s="379"/>
      <c r="K4971" s="379"/>
      <c r="L4971" s="379"/>
      <c r="M4971" s="379"/>
      <c r="N4971" s="379"/>
      <c r="O4971" s="379"/>
      <c r="P4971" s="379"/>
      <c r="Q4971" s="379"/>
      <c r="R4971" s="379"/>
      <c r="S4971" s="379"/>
      <c r="T4971" s="379"/>
      <c r="U4971" s="379"/>
      <c r="V4971" s="379"/>
      <c r="W4971" s="379"/>
      <c r="X4971" s="379"/>
      <c r="Y4971" s="379"/>
      <c r="Z4971" s="379"/>
      <c r="AA4971" s="380"/>
      <c r="AB4971" s="379"/>
      <c r="AC4971" s="379"/>
      <c r="AD4971" s="379"/>
      <c r="AE4971" s="381"/>
      <c r="AF4971" s="105"/>
      <c r="AG4971" s="381"/>
      <c r="AH4971" s="381"/>
      <c r="AI4971" s="381"/>
      <c r="AJ4971" s="381"/>
      <c r="AK4971" s="381"/>
      <c r="AL4971" s="381"/>
      <c r="AM4971" s="381"/>
    </row>
    <row r="4972" spans="1:39" x14ac:dyDescent="0.35">
      <c r="A4972" s="379"/>
      <c r="B4972" s="379"/>
      <c r="C4972" s="379"/>
      <c r="D4972" s="379"/>
      <c r="E4972" s="379"/>
      <c r="F4972" s="379"/>
      <c r="G4972" s="379"/>
      <c r="H4972" s="379"/>
      <c r="I4972" s="379"/>
      <c r="J4972" s="379"/>
      <c r="K4972" s="379"/>
      <c r="L4972" s="379"/>
      <c r="M4972" s="379"/>
      <c r="N4972" s="379"/>
      <c r="O4972" s="379"/>
      <c r="P4972" s="379"/>
      <c r="Q4972" s="379"/>
      <c r="R4972" s="379"/>
      <c r="S4972" s="379"/>
      <c r="T4972" s="379"/>
      <c r="U4972" s="379"/>
      <c r="V4972" s="379"/>
      <c r="W4972" s="379"/>
      <c r="X4972" s="379"/>
      <c r="Y4972" s="379"/>
      <c r="Z4972" s="379"/>
      <c r="AA4972" s="380"/>
      <c r="AB4972" s="379"/>
      <c r="AC4972" s="379"/>
      <c r="AD4972" s="379"/>
      <c r="AE4972" s="381"/>
      <c r="AF4972" s="105"/>
      <c r="AG4972" s="381"/>
      <c r="AH4972" s="381"/>
      <c r="AI4972" s="381"/>
      <c r="AJ4972" s="381"/>
      <c r="AK4972" s="381"/>
      <c r="AL4972" s="381"/>
      <c r="AM4972" s="381"/>
    </row>
    <row r="4973" spans="1:39" x14ac:dyDescent="0.35">
      <c r="A4973" s="379"/>
      <c r="B4973" s="379"/>
      <c r="C4973" s="379"/>
      <c r="D4973" s="379"/>
      <c r="E4973" s="379"/>
      <c r="F4973" s="379"/>
      <c r="G4973" s="379"/>
      <c r="H4973" s="379"/>
      <c r="I4973" s="379"/>
      <c r="J4973" s="379"/>
      <c r="K4973" s="379"/>
      <c r="L4973" s="379"/>
      <c r="M4973" s="379"/>
      <c r="N4973" s="379"/>
      <c r="O4973" s="379"/>
      <c r="P4973" s="379"/>
      <c r="Q4973" s="379"/>
      <c r="R4973" s="379"/>
      <c r="S4973" s="379"/>
      <c r="T4973" s="379"/>
      <c r="U4973" s="379"/>
      <c r="V4973" s="379"/>
      <c r="W4973" s="379"/>
      <c r="X4973" s="379"/>
      <c r="Y4973" s="379"/>
      <c r="Z4973" s="379"/>
      <c r="AA4973" s="380"/>
      <c r="AB4973" s="379"/>
      <c r="AC4973" s="379"/>
      <c r="AD4973" s="379"/>
      <c r="AE4973" s="381"/>
      <c r="AF4973" s="105"/>
      <c r="AG4973" s="381"/>
      <c r="AH4973" s="381"/>
      <c r="AI4973" s="381"/>
      <c r="AJ4973" s="381"/>
      <c r="AK4973" s="381"/>
      <c r="AL4973" s="381"/>
      <c r="AM4973" s="381"/>
    </row>
    <row r="4974" spans="1:39" x14ac:dyDescent="0.35">
      <c r="A4974" s="379"/>
      <c r="B4974" s="379"/>
      <c r="C4974" s="379"/>
      <c r="D4974" s="379"/>
      <c r="E4974" s="379"/>
      <c r="F4974" s="379"/>
      <c r="G4974" s="379"/>
      <c r="H4974" s="379"/>
      <c r="I4974" s="379"/>
      <c r="J4974" s="379"/>
      <c r="K4974" s="379"/>
      <c r="L4974" s="379"/>
      <c r="M4974" s="379"/>
      <c r="N4974" s="379"/>
      <c r="O4974" s="379"/>
      <c r="P4974" s="379"/>
      <c r="Q4974" s="379"/>
      <c r="R4974" s="379"/>
      <c r="S4974" s="379"/>
      <c r="T4974" s="379"/>
      <c r="U4974" s="379"/>
      <c r="V4974" s="379"/>
      <c r="W4974" s="379"/>
      <c r="X4974" s="379"/>
      <c r="Y4974" s="379"/>
      <c r="Z4974" s="379"/>
      <c r="AA4974" s="380"/>
      <c r="AB4974" s="379"/>
      <c r="AC4974" s="379"/>
      <c r="AD4974" s="379"/>
      <c r="AE4974" s="381"/>
      <c r="AF4974" s="105"/>
      <c r="AG4974" s="381"/>
      <c r="AH4974" s="381"/>
      <c r="AI4974" s="381"/>
      <c r="AJ4974" s="381"/>
      <c r="AK4974" s="381"/>
      <c r="AL4974" s="381"/>
      <c r="AM4974" s="381"/>
    </row>
    <row r="4975" spans="1:39" x14ac:dyDescent="0.35">
      <c r="A4975" s="379"/>
      <c r="B4975" s="379"/>
      <c r="C4975" s="379"/>
      <c r="D4975" s="379"/>
      <c r="E4975" s="379"/>
      <c r="F4975" s="379"/>
      <c r="G4975" s="379"/>
      <c r="H4975" s="379"/>
      <c r="I4975" s="379"/>
      <c r="J4975" s="379"/>
      <c r="K4975" s="379"/>
      <c r="L4975" s="379"/>
      <c r="M4975" s="379"/>
      <c r="N4975" s="379"/>
      <c r="O4975" s="379"/>
      <c r="P4975" s="379"/>
      <c r="Q4975" s="379"/>
      <c r="R4975" s="379"/>
      <c r="S4975" s="379"/>
      <c r="T4975" s="379"/>
      <c r="U4975" s="379"/>
      <c r="V4975" s="379"/>
      <c r="W4975" s="379"/>
      <c r="X4975" s="379"/>
      <c r="Y4975" s="379"/>
      <c r="Z4975" s="379"/>
      <c r="AA4975" s="380"/>
      <c r="AB4975" s="379"/>
      <c r="AC4975" s="379"/>
      <c r="AD4975" s="379"/>
      <c r="AE4975" s="381"/>
      <c r="AF4975" s="105"/>
      <c r="AG4975" s="381"/>
      <c r="AH4975" s="381"/>
      <c r="AI4975" s="381"/>
      <c r="AJ4975" s="381"/>
      <c r="AK4975" s="381"/>
      <c r="AL4975" s="381"/>
      <c r="AM4975" s="381"/>
    </row>
    <row r="4976" spans="1:39" x14ac:dyDescent="0.35">
      <c r="A4976" s="379"/>
      <c r="B4976" s="379"/>
      <c r="C4976" s="379"/>
      <c r="D4976" s="379"/>
      <c r="E4976" s="379"/>
      <c r="F4976" s="379"/>
      <c r="G4976" s="379"/>
      <c r="H4976" s="379"/>
      <c r="I4976" s="379"/>
      <c r="J4976" s="379"/>
      <c r="K4976" s="379"/>
      <c r="L4976" s="379"/>
      <c r="M4976" s="379"/>
      <c r="N4976" s="379"/>
      <c r="O4976" s="379"/>
      <c r="P4976" s="379"/>
      <c r="Q4976" s="379"/>
      <c r="R4976" s="379"/>
      <c r="S4976" s="379"/>
      <c r="T4976" s="379"/>
      <c r="U4976" s="379"/>
      <c r="V4976" s="379"/>
      <c r="W4976" s="379"/>
      <c r="X4976" s="379"/>
      <c r="Y4976" s="379"/>
      <c r="Z4976" s="379"/>
      <c r="AA4976" s="380"/>
      <c r="AB4976" s="379"/>
      <c r="AC4976" s="379"/>
      <c r="AD4976" s="379"/>
      <c r="AE4976" s="381"/>
      <c r="AF4976" s="105"/>
      <c r="AG4976" s="381"/>
      <c r="AH4976" s="381"/>
      <c r="AI4976" s="381"/>
      <c r="AJ4976" s="381"/>
      <c r="AK4976" s="381"/>
      <c r="AL4976" s="381"/>
      <c r="AM4976" s="381"/>
    </row>
    <row r="4977" spans="1:39" x14ac:dyDescent="0.35">
      <c r="A4977" s="379"/>
      <c r="B4977" s="379"/>
      <c r="C4977" s="379"/>
      <c r="D4977" s="379"/>
      <c r="E4977" s="379"/>
      <c r="F4977" s="379"/>
      <c r="G4977" s="379"/>
      <c r="H4977" s="379"/>
      <c r="I4977" s="379"/>
      <c r="J4977" s="379"/>
      <c r="K4977" s="379"/>
      <c r="L4977" s="379"/>
      <c r="M4977" s="379"/>
      <c r="N4977" s="379"/>
      <c r="O4977" s="379"/>
      <c r="P4977" s="379"/>
      <c r="Q4977" s="379"/>
      <c r="R4977" s="379"/>
      <c r="S4977" s="379"/>
      <c r="T4977" s="379"/>
      <c r="U4977" s="379"/>
      <c r="V4977" s="379"/>
      <c r="W4977" s="379"/>
      <c r="X4977" s="379"/>
      <c r="Y4977" s="379"/>
      <c r="Z4977" s="379"/>
      <c r="AA4977" s="380"/>
      <c r="AB4977" s="379"/>
      <c r="AC4977" s="379"/>
      <c r="AD4977" s="379"/>
      <c r="AE4977" s="381"/>
      <c r="AF4977" s="105"/>
      <c r="AG4977" s="381"/>
      <c r="AH4977" s="381"/>
      <c r="AI4977" s="381"/>
      <c r="AJ4977" s="381"/>
      <c r="AK4977" s="381"/>
      <c r="AL4977" s="381"/>
      <c r="AM4977" s="381"/>
    </row>
    <row r="4978" spans="1:39" x14ac:dyDescent="0.35">
      <c r="A4978" s="379"/>
      <c r="B4978" s="379"/>
      <c r="C4978" s="379"/>
      <c r="D4978" s="379"/>
      <c r="E4978" s="379"/>
      <c r="F4978" s="379"/>
      <c r="G4978" s="379"/>
      <c r="H4978" s="379"/>
      <c r="I4978" s="379"/>
      <c r="J4978" s="379"/>
      <c r="K4978" s="379"/>
      <c r="L4978" s="379"/>
      <c r="M4978" s="379"/>
      <c r="N4978" s="379"/>
      <c r="O4978" s="379"/>
      <c r="P4978" s="379"/>
      <c r="Q4978" s="379"/>
      <c r="R4978" s="379"/>
      <c r="S4978" s="379"/>
      <c r="T4978" s="379"/>
      <c r="U4978" s="379"/>
      <c r="V4978" s="379"/>
      <c r="W4978" s="379"/>
      <c r="X4978" s="379"/>
      <c r="Y4978" s="379"/>
      <c r="Z4978" s="379"/>
      <c r="AA4978" s="380"/>
      <c r="AB4978" s="379"/>
      <c r="AC4978" s="379"/>
      <c r="AD4978" s="379"/>
      <c r="AE4978" s="381"/>
      <c r="AF4978" s="105"/>
      <c r="AG4978" s="381"/>
      <c r="AH4978" s="381"/>
      <c r="AI4978" s="381"/>
      <c r="AJ4978" s="381"/>
      <c r="AK4978" s="381"/>
      <c r="AL4978" s="381"/>
      <c r="AM4978" s="381"/>
    </row>
    <row r="4979" spans="1:39" x14ac:dyDescent="0.35">
      <c r="A4979" s="379"/>
      <c r="B4979" s="379"/>
      <c r="C4979" s="379"/>
      <c r="D4979" s="379"/>
      <c r="E4979" s="379"/>
      <c r="F4979" s="379"/>
      <c r="G4979" s="379"/>
      <c r="H4979" s="379"/>
      <c r="I4979" s="379"/>
      <c r="J4979" s="379"/>
      <c r="K4979" s="379"/>
      <c r="L4979" s="379"/>
      <c r="M4979" s="379"/>
      <c r="N4979" s="379"/>
      <c r="O4979" s="379"/>
      <c r="P4979" s="379"/>
      <c r="Q4979" s="379"/>
      <c r="R4979" s="379"/>
      <c r="S4979" s="379"/>
      <c r="T4979" s="379"/>
      <c r="U4979" s="379"/>
      <c r="V4979" s="379"/>
      <c r="W4979" s="379"/>
      <c r="X4979" s="379"/>
      <c r="Y4979" s="379"/>
      <c r="Z4979" s="379"/>
      <c r="AA4979" s="380"/>
      <c r="AB4979" s="379"/>
      <c r="AC4979" s="379"/>
      <c r="AD4979" s="379"/>
      <c r="AE4979" s="381"/>
      <c r="AF4979" s="105"/>
      <c r="AG4979" s="381"/>
      <c r="AH4979" s="381"/>
      <c r="AI4979" s="381"/>
      <c r="AJ4979" s="381"/>
      <c r="AK4979" s="381"/>
      <c r="AL4979" s="381"/>
      <c r="AM4979" s="381"/>
    </row>
    <row r="4980" spans="1:39" x14ac:dyDescent="0.35">
      <c r="A4980" s="379"/>
      <c r="B4980" s="379"/>
      <c r="C4980" s="379"/>
      <c r="D4980" s="379"/>
      <c r="E4980" s="379"/>
      <c r="F4980" s="379"/>
      <c r="G4980" s="379"/>
      <c r="H4980" s="379"/>
      <c r="I4980" s="379"/>
      <c r="J4980" s="379"/>
      <c r="K4980" s="379"/>
      <c r="L4980" s="379"/>
      <c r="M4980" s="379"/>
      <c r="N4980" s="379"/>
      <c r="O4980" s="379"/>
      <c r="P4980" s="379"/>
      <c r="Q4980" s="379"/>
      <c r="R4980" s="379"/>
      <c r="S4980" s="379"/>
      <c r="T4980" s="379"/>
      <c r="U4980" s="379"/>
      <c r="V4980" s="379"/>
      <c r="W4980" s="379"/>
      <c r="X4980" s="379"/>
      <c r="Y4980" s="379"/>
      <c r="Z4980" s="379"/>
      <c r="AA4980" s="380"/>
      <c r="AB4980" s="379"/>
      <c r="AC4980" s="379"/>
      <c r="AD4980" s="379"/>
      <c r="AE4980" s="381"/>
      <c r="AF4980" s="105"/>
      <c r="AG4980" s="381"/>
      <c r="AH4980" s="381"/>
      <c r="AI4980" s="381"/>
      <c r="AJ4980" s="381"/>
      <c r="AK4980" s="381"/>
      <c r="AL4980" s="381"/>
      <c r="AM4980" s="381"/>
    </row>
    <row r="4981" spans="1:39" x14ac:dyDescent="0.35">
      <c r="A4981" s="379"/>
      <c r="B4981" s="379"/>
      <c r="C4981" s="379"/>
      <c r="D4981" s="379"/>
      <c r="E4981" s="379"/>
      <c r="F4981" s="379"/>
      <c r="G4981" s="379"/>
      <c r="H4981" s="379"/>
      <c r="I4981" s="379"/>
      <c r="J4981" s="379"/>
      <c r="K4981" s="379"/>
      <c r="L4981" s="379"/>
      <c r="M4981" s="379"/>
      <c r="N4981" s="379"/>
      <c r="O4981" s="379"/>
      <c r="P4981" s="379"/>
      <c r="Q4981" s="379"/>
      <c r="R4981" s="379"/>
      <c r="S4981" s="379"/>
      <c r="T4981" s="379"/>
      <c r="U4981" s="379"/>
      <c r="V4981" s="379"/>
      <c r="W4981" s="379"/>
      <c r="X4981" s="379"/>
      <c r="Y4981" s="379"/>
      <c r="Z4981" s="379"/>
      <c r="AA4981" s="380"/>
      <c r="AB4981" s="379"/>
      <c r="AC4981" s="379"/>
      <c r="AD4981" s="379"/>
      <c r="AE4981" s="381"/>
      <c r="AF4981" s="105"/>
      <c r="AG4981" s="381"/>
      <c r="AH4981" s="381"/>
      <c r="AI4981" s="381"/>
      <c r="AJ4981" s="381"/>
      <c r="AK4981" s="381"/>
      <c r="AL4981" s="381"/>
      <c r="AM4981" s="381"/>
    </row>
    <row r="4982" spans="1:39" x14ac:dyDescent="0.35">
      <c r="A4982" s="379"/>
      <c r="B4982" s="379"/>
      <c r="C4982" s="379"/>
      <c r="D4982" s="379"/>
      <c r="E4982" s="379"/>
      <c r="F4982" s="379"/>
      <c r="G4982" s="379"/>
      <c r="H4982" s="379"/>
      <c r="I4982" s="379"/>
      <c r="J4982" s="379"/>
      <c r="K4982" s="379"/>
      <c r="L4982" s="379"/>
      <c r="M4982" s="379"/>
      <c r="N4982" s="379"/>
      <c r="O4982" s="379"/>
      <c r="P4982" s="379"/>
      <c r="Q4982" s="379"/>
      <c r="R4982" s="379"/>
      <c r="S4982" s="379"/>
      <c r="T4982" s="379"/>
      <c r="U4982" s="379"/>
      <c r="V4982" s="379"/>
      <c r="W4982" s="379"/>
      <c r="X4982" s="379"/>
      <c r="Y4982" s="379"/>
      <c r="Z4982" s="379"/>
      <c r="AA4982" s="380"/>
      <c r="AB4982" s="379"/>
      <c r="AC4982" s="379"/>
      <c r="AD4982" s="379"/>
      <c r="AE4982" s="381"/>
      <c r="AF4982" s="105"/>
      <c r="AG4982" s="381"/>
      <c r="AH4982" s="381"/>
      <c r="AI4982" s="381"/>
      <c r="AJ4982" s="381"/>
      <c r="AK4982" s="381"/>
      <c r="AL4982" s="381"/>
      <c r="AM4982" s="381"/>
    </row>
    <row r="4983" spans="1:39" x14ac:dyDescent="0.35">
      <c r="A4983" s="379"/>
      <c r="B4983" s="379"/>
      <c r="C4983" s="379"/>
      <c r="D4983" s="379"/>
      <c r="E4983" s="379"/>
      <c r="F4983" s="379"/>
      <c r="G4983" s="379"/>
      <c r="H4983" s="379"/>
      <c r="I4983" s="379"/>
      <c r="J4983" s="379"/>
      <c r="K4983" s="379"/>
      <c r="L4983" s="379"/>
      <c r="M4983" s="379"/>
      <c r="N4983" s="379"/>
      <c r="O4983" s="379"/>
      <c r="P4983" s="379"/>
      <c r="Q4983" s="379"/>
      <c r="R4983" s="379"/>
      <c r="S4983" s="379"/>
      <c r="T4983" s="379"/>
      <c r="U4983" s="379"/>
      <c r="V4983" s="379"/>
      <c r="W4983" s="379"/>
      <c r="X4983" s="379"/>
      <c r="Y4983" s="379"/>
      <c r="Z4983" s="379"/>
      <c r="AA4983" s="380"/>
      <c r="AB4983" s="379"/>
      <c r="AC4983" s="379"/>
      <c r="AD4983" s="379"/>
      <c r="AE4983" s="381"/>
      <c r="AF4983" s="105"/>
      <c r="AG4983" s="381"/>
      <c r="AH4983" s="381"/>
      <c r="AI4983" s="381"/>
      <c r="AJ4983" s="381"/>
      <c r="AK4983" s="381"/>
      <c r="AL4983" s="381"/>
      <c r="AM4983" s="381"/>
    </row>
    <row r="4984" spans="1:39" x14ac:dyDescent="0.35">
      <c r="A4984" s="379"/>
      <c r="B4984" s="379"/>
      <c r="C4984" s="379"/>
      <c r="D4984" s="379"/>
      <c r="E4984" s="379"/>
      <c r="F4984" s="379"/>
      <c r="G4984" s="379"/>
      <c r="H4984" s="379"/>
      <c r="I4984" s="379"/>
      <c r="J4984" s="379"/>
      <c r="K4984" s="379"/>
      <c r="L4984" s="379"/>
      <c r="M4984" s="379"/>
      <c r="N4984" s="379"/>
      <c r="O4984" s="379"/>
      <c r="P4984" s="379"/>
      <c r="Q4984" s="379"/>
      <c r="R4984" s="379"/>
      <c r="S4984" s="379"/>
      <c r="T4984" s="379"/>
      <c r="U4984" s="379"/>
      <c r="V4984" s="379"/>
      <c r="W4984" s="379"/>
      <c r="X4984" s="379"/>
      <c r="Y4984" s="379"/>
      <c r="Z4984" s="379"/>
      <c r="AA4984" s="380"/>
      <c r="AB4984" s="379"/>
      <c r="AC4984" s="379"/>
      <c r="AD4984" s="379"/>
      <c r="AE4984" s="381"/>
      <c r="AF4984" s="105"/>
      <c r="AG4984" s="381"/>
      <c r="AH4984" s="381"/>
      <c r="AI4984" s="381"/>
      <c r="AJ4984" s="381"/>
      <c r="AK4984" s="381"/>
      <c r="AL4984" s="381"/>
      <c r="AM4984" s="381"/>
    </row>
    <row r="4985" spans="1:39" x14ac:dyDescent="0.35">
      <c r="A4985" s="379"/>
      <c r="B4985" s="379"/>
      <c r="C4985" s="379"/>
      <c r="D4985" s="379"/>
      <c r="E4985" s="379"/>
      <c r="F4985" s="379"/>
      <c r="G4985" s="379"/>
      <c r="H4985" s="379"/>
      <c r="I4985" s="379"/>
      <c r="J4985" s="379"/>
      <c r="K4985" s="379"/>
      <c r="L4985" s="379"/>
      <c r="M4985" s="379"/>
      <c r="N4985" s="379"/>
      <c r="O4985" s="379"/>
      <c r="P4985" s="379"/>
      <c r="Q4985" s="379"/>
      <c r="R4985" s="379"/>
      <c r="S4985" s="379"/>
      <c r="T4985" s="379"/>
      <c r="U4985" s="379"/>
      <c r="V4985" s="379"/>
      <c r="W4985" s="379"/>
      <c r="X4985" s="379"/>
      <c r="Y4985" s="379"/>
      <c r="Z4985" s="379"/>
      <c r="AA4985" s="380"/>
      <c r="AB4985" s="379"/>
      <c r="AC4985" s="379"/>
      <c r="AD4985" s="379"/>
      <c r="AE4985" s="381"/>
      <c r="AF4985" s="105"/>
      <c r="AG4985" s="381"/>
      <c r="AH4985" s="381"/>
      <c r="AI4985" s="381"/>
      <c r="AJ4985" s="381"/>
      <c r="AK4985" s="381"/>
      <c r="AL4985" s="381"/>
      <c r="AM4985" s="381"/>
    </row>
    <row r="4986" spans="1:39" x14ac:dyDescent="0.35">
      <c r="A4986" s="379"/>
      <c r="B4986" s="379"/>
      <c r="C4986" s="379"/>
      <c r="D4986" s="379"/>
      <c r="E4986" s="379"/>
      <c r="F4986" s="379"/>
      <c r="G4986" s="379"/>
      <c r="H4986" s="379"/>
      <c r="I4986" s="379"/>
      <c r="J4986" s="379"/>
      <c r="K4986" s="379"/>
      <c r="L4986" s="379"/>
      <c r="M4986" s="379"/>
      <c r="N4986" s="379"/>
      <c r="O4986" s="379"/>
      <c r="P4986" s="379"/>
      <c r="Q4986" s="379"/>
      <c r="R4986" s="379"/>
      <c r="S4986" s="379"/>
      <c r="T4986" s="379"/>
      <c r="U4986" s="379"/>
      <c r="V4986" s="379"/>
      <c r="W4986" s="379"/>
      <c r="X4986" s="379"/>
      <c r="Y4986" s="379"/>
      <c r="Z4986" s="379"/>
      <c r="AA4986" s="380"/>
      <c r="AB4986" s="379"/>
      <c r="AC4986" s="379"/>
      <c r="AD4986" s="379"/>
      <c r="AE4986" s="381"/>
      <c r="AF4986" s="105"/>
      <c r="AG4986" s="381"/>
      <c r="AH4986" s="381"/>
      <c r="AI4986" s="381"/>
      <c r="AJ4986" s="381"/>
      <c r="AK4986" s="381"/>
      <c r="AL4986" s="381"/>
      <c r="AM4986" s="381"/>
    </row>
    <row r="4987" spans="1:39" x14ac:dyDescent="0.35">
      <c r="A4987" s="379"/>
      <c r="B4987" s="379"/>
      <c r="C4987" s="379"/>
      <c r="D4987" s="379"/>
      <c r="E4987" s="379"/>
      <c r="F4987" s="379"/>
      <c r="G4987" s="379"/>
      <c r="H4987" s="379"/>
      <c r="I4987" s="379"/>
      <c r="J4987" s="379"/>
      <c r="K4987" s="379"/>
      <c r="L4987" s="379"/>
      <c r="M4987" s="379"/>
      <c r="N4987" s="379"/>
      <c r="O4987" s="379"/>
      <c r="P4987" s="379"/>
      <c r="Q4987" s="379"/>
      <c r="R4987" s="379"/>
      <c r="S4987" s="379"/>
      <c r="T4987" s="379"/>
      <c r="U4987" s="379"/>
      <c r="V4987" s="379"/>
      <c r="W4987" s="379"/>
      <c r="X4987" s="379"/>
      <c r="Y4987" s="379"/>
      <c r="Z4987" s="379"/>
      <c r="AA4987" s="380"/>
      <c r="AB4987" s="379"/>
      <c r="AC4987" s="379"/>
      <c r="AD4987" s="379"/>
      <c r="AE4987" s="381"/>
      <c r="AF4987" s="105"/>
      <c r="AG4987" s="381"/>
      <c r="AH4987" s="381"/>
      <c r="AI4987" s="381"/>
      <c r="AJ4987" s="381"/>
      <c r="AK4987" s="381"/>
      <c r="AL4987" s="381"/>
      <c r="AM4987" s="381"/>
    </row>
    <row r="4988" spans="1:39" x14ac:dyDescent="0.35">
      <c r="A4988" s="379"/>
      <c r="B4988" s="379"/>
      <c r="C4988" s="379"/>
      <c r="D4988" s="379"/>
      <c r="E4988" s="379"/>
      <c r="F4988" s="379"/>
      <c r="G4988" s="379"/>
      <c r="H4988" s="379"/>
      <c r="I4988" s="379"/>
      <c r="J4988" s="379"/>
      <c r="K4988" s="379"/>
      <c r="L4988" s="379"/>
      <c r="M4988" s="379"/>
      <c r="N4988" s="379"/>
      <c r="O4988" s="379"/>
      <c r="P4988" s="379"/>
      <c r="Q4988" s="379"/>
      <c r="R4988" s="379"/>
      <c r="S4988" s="379"/>
      <c r="T4988" s="379"/>
      <c r="U4988" s="379"/>
      <c r="V4988" s="379"/>
      <c r="W4988" s="379"/>
      <c r="X4988" s="379"/>
      <c r="Y4988" s="379"/>
      <c r="Z4988" s="379"/>
      <c r="AA4988" s="380"/>
      <c r="AB4988" s="379"/>
      <c r="AC4988" s="379"/>
      <c r="AD4988" s="379"/>
      <c r="AE4988" s="381"/>
      <c r="AF4988" s="105"/>
      <c r="AG4988" s="381"/>
      <c r="AH4988" s="381"/>
      <c r="AI4988" s="381"/>
      <c r="AJ4988" s="381"/>
      <c r="AK4988" s="381"/>
      <c r="AL4988" s="381"/>
      <c r="AM4988" s="381"/>
    </row>
    <row r="4989" spans="1:39" x14ac:dyDescent="0.35">
      <c r="A4989" s="379"/>
      <c r="B4989" s="379"/>
      <c r="C4989" s="379"/>
      <c r="D4989" s="379"/>
      <c r="E4989" s="379"/>
      <c r="F4989" s="379"/>
      <c r="G4989" s="379"/>
      <c r="H4989" s="379"/>
      <c r="I4989" s="379"/>
      <c r="J4989" s="379"/>
      <c r="K4989" s="379"/>
      <c r="L4989" s="379"/>
      <c r="M4989" s="379"/>
      <c r="N4989" s="379"/>
      <c r="O4989" s="379"/>
      <c r="P4989" s="379"/>
      <c r="Q4989" s="379"/>
      <c r="R4989" s="379"/>
      <c r="S4989" s="379"/>
      <c r="T4989" s="379"/>
      <c r="U4989" s="379"/>
      <c r="V4989" s="379"/>
      <c r="W4989" s="379"/>
      <c r="X4989" s="379"/>
      <c r="Y4989" s="379"/>
      <c r="Z4989" s="379"/>
      <c r="AA4989" s="380"/>
      <c r="AB4989" s="379"/>
      <c r="AC4989" s="379"/>
      <c r="AD4989" s="379"/>
      <c r="AE4989" s="381"/>
      <c r="AF4989" s="105"/>
      <c r="AG4989" s="381"/>
      <c r="AH4989" s="381"/>
      <c r="AI4989" s="381"/>
      <c r="AJ4989" s="381"/>
      <c r="AK4989" s="381"/>
      <c r="AL4989" s="381"/>
      <c r="AM4989" s="381"/>
    </row>
    <row r="4990" spans="1:39" x14ac:dyDescent="0.35">
      <c r="A4990" s="379"/>
      <c r="B4990" s="379"/>
      <c r="C4990" s="379"/>
      <c r="D4990" s="379"/>
      <c r="E4990" s="379"/>
      <c r="F4990" s="379"/>
      <c r="G4990" s="379"/>
      <c r="H4990" s="379"/>
      <c r="I4990" s="379"/>
      <c r="J4990" s="379"/>
      <c r="K4990" s="379"/>
      <c r="L4990" s="379"/>
      <c r="M4990" s="379"/>
      <c r="N4990" s="379"/>
      <c r="O4990" s="379"/>
      <c r="P4990" s="379"/>
      <c r="Q4990" s="379"/>
      <c r="R4990" s="379"/>
      <c r="S4990" s="379"/>
      <c r="T4990" s="379"/>
      <c r="U4990" s="379"/>
      <c r="V4990" s="379"/>
      <c r="W4990" s="379"/>
      <c r="X4990" s="379"/>
      <c r="Y4990" s="379"/>
      <c r="Z4990" s="379"/>
      <c r="AA4990" s="380"/>
      <c r="AB4990" s="379"/>
      <c r="AC4990" s="379"/>
      <c r="AD4990" s="379"/>
      <c r="AE4990" s="381"/>
      <c r="AF4990" s="105"/>
      <c r="AG4990" s="381"/>
      <c r="AH4990" s="381"/>
      <c r="AI4990" s="381"/>
      <c r="AJ4990" s="381"/>
      <c r="AK4990" s="381"/>
      <c r="AL4990" s="381"/>
      <c r="AM4990" s="381"/>
    </row>
    <row r="4991" spans="1:39" x14ac:dyDescent="0.35">
      <c r="A4991" s="379"/>
      <c r="B4991" s="379"/>
      <c r="C4991" s="379"/>
      <c r="D4991" s="379"/>
      <c r="E4991" s="379"/>
      <c r="F4991" s="379"/>
      <c r="G4991" s="379"/>
      <c r="H4991" s="379"/>
      <c r="I4991" s="379"/>
      <c r="J4991" s="379"/>
      <c r="K4991" s="379"/>
      <c r="L4991" s="379"/>
      <c r="M4991" s="379"/>
      <c r="N4991" s="379"/>
      <c r="O4991" s="379"/>
      <c r="P4991" s="379"/>
      <c r="Q4991" s="379"/>
      <c r="R4991" s="379"/>
      <c r="S4991" s="379"/>
      <c r="T4991" s="379"/>
      <c r="U4991" s="379"/>
      <c r="V4991" s="379"/>
      <c r="W4991" s="379"/>
      <c r="X4991" s="379"/>
      <c r="Y4991" s="379"/>
      <c r="Z4991" s="379"/>
      <c r="AA4991" s="380"/>
      <c r="AB4991" s="379"/>
      <c r="AC4991" s="379"/>
      <c r="AD4991" s="379"/>
      <c r="AE4991" s="381"/>
      <c r="AF4991" s="105"/>
      <c r="AG4991" s="381"/>
      <c r="AH4991" s="381"/>
      <c r="AI4991" s="381"/>
      <c r="AJ4991" s="381"/>
      <c r="AK4991" s="381"/>
      <c r="AL4991" s="381"/>
      <c r="AM4991" s="381"/>
    </row>
    <row r="4992" spans="1:39" x14ac:dyDescent="0.35">
      <c r="A4992" s="379"/>
      <c r="B4992" s="379"/>
      <c r="C4992" s="379"/>
      <c r="D4992" s="379"/>
      <c r="E4992" s="379"/>
      <c r="F4992" s="379"/>
      <c r="G4992" s="379"/>
      <c r="H4992" s="379"/>
      <c r="I4992" s="379"/>
      <c r="J4992" s="379"/>
      <c r="K4992" s="379"/>
      <c r="L4992" s="379"/>
      <c r="M4992" s="379"/>
      <c r="N4992" s="379"/>
      <c r="O4992" s="379"/>
      <c r="P4992" s="379"/>
      <c r="Q4992" s="379"/>
      <c r="R4992" s="379"/>
      <c r="S4992" s="379"/>
      <c r="T4992" s="379"/>
      <c r="U4992" s="379"/>
      <c r="V4992" s="379"/>
      <c r="W4992" s="379"/>
      <c r="X4992" s="379"/>
      <c r="Y4992" s="379"/>
      <c r="Z4992" s="379"/>
      <c r="AA4992" s="380"/>
      <c r="AB4992" s="379"/>
      <c r="AC4992" s="379"/>
      <c r="AD4992" s="379"/>
      <c r="AE4992" s="381"/>
      <c r="AF4992" s="105"/>
      <c r="AG4992" s="381"/>
      <c r="AH4992" s="381"/>
      <c r="AI4992" s="381"/>
      <c r="AJ4992" s="381"/>
      <c r="AK4992" s="381"/>
      <c r="AL4992" s="381"/>
      <c r="AM4992" s="381"/>
    </row>
    <row r="4993" spans="1:39" x14ac:dyDescent="0.35">
      <c r="A4993" s="379"/>
      <c r="B4993" s="379"/>
      <c r="C4993" s="379"/>
      <c r="D4993" s="379"/>
      <c r="E4993" s="379"/>
      <c r="F4993" s="379"/>
      <c r="G4993" s="379"/>
      <c r="H4993" s="379"/>
      <c r="I4993" s="379"/>
      <c r="J4993" s="379"/>
      <c r="K4993" s="379"/>
      <c r="L4993" s="379"/>
      <c r="M4993" s="379"/>
      <c r="N4993" s="379"/>
      <c r="O4993" s="379"/>
      <c r="P4993" s="379"/>
      <c r="Q4993" s="379"/>
      <c r="R4993" s="379"/>
      <c r="S4993" s="379"/>
      <c r="T4993" s="379"/>
      <c r="U4993" s="379"/>
      <c r="V4993" s="379"/>
      <c r="W4993" s="379"/>
      <c r="X4993" s="379"/>
      <c r="Y4993" s="379"/>
      <c r="Z4993" s="379"/>
      <c r="AA4993" s="380"/>
      <c r="AB4993" s="379"/>
      <c r="AC4993" s="379"/>
      <c r="AD4993" s="379"/>
      <c r="AE4993" s="381"/>
      <c r="AF4993" s="105"/>
      <c r="AG4993" s="381"/>
      <c r="AH4993" s="381"/>
      <c r="AI4993" s="381"/>
      <c r="AJ4993" s="381"/>
      <c r="AK4993" s="381"/>
      <c r="AL4993" s="381"/>
      <c r="AM4993" s="381"/>
    </row>
    <row r="4994" spans="1:39" x14ac:dyDescent="0.35">
      <c r="A4994" s="379"/>
      <c r="B4994" s="379"/>
      <c r="C4994" s="379"/>
      <c r="D4994" s="379"/>
      <c r="E4994" s="379"/>
      <c r="F4994" s="379"/>
      <c r="G4994" s="379"/>
      <c r="H4994" s="379"/>
      <c r="I4994" s="379"/>
      <c r="J4994" s="379"/>
      <c r="K4994" s="379"/>
      <c r="L4994" s="379"/>
      <c r="M4994" s="379"/>
      <c r="N4994" s="379"/>
      <c r="O4994" s="379"/>
      <c r="P4994" s="379"/>
      <c r="Q4994" s="379"/>
      <c r="R4994" s="379"/>
      <c r="S4994" s="379"/>
      <c r="T4994" s="379"/>
      <c r="U4994" s="379"/>
      <c r="V4994" s="379"/>
      <c r="W4994" s="379"/>
      <c r="X4994" s="379"/>
      <c r="Y4994" s="379"/>
      <c r="Z4994" s="379"/>
      <c r="AA4994" s="380"/>
      <c r="AB4994" s="379"/>
      <c r="AC4994" s="379"/>
      <c r="AD4994" s="379"/>
      <c r="AE4994" s="381"/>
      <c r="AF4994" s="105"/>
      <c r="AG4994" s="381"/>
      <c r="AH4994" s="381"/>
      <c r="AI4994" s="381"/>
      <c r="AJ4994" s="381"/>
      <c r="AK4994" s="381"/>
      <c r="AL4994" s="381"/>
      <c r="AM4994" s="381"/>
    </row>
    <row r="4995" spans="1:39" x14ac:dyDescent="0.35">
      <c r="A4995" s="379"/>
      <c r="B4995" s="379"/>
      <c r="C4995" s="379"/>
      <c r="D4995" s="379"/>
      <c r="E4995" s="379"/>
      <c r="F4995" s="379"/>
      <c r="G4995" s="379"/>
      <c r="H4995" s="379"/>
      <c r="I4995" s="379"/>
      <c r="J4995" s="379"/>
      <c r="K4995" s="379"/>
      <c r="L4995" s="379"/>
      <c r="M4995" s="379"/>
      <c r="N4995" s="379"/>
      <c r="O4995" s="379"/>
      <c r="P4995" s="379"/>
      <c r="Q4995" s="379"/>
      <c r="R4995" s="379"/>
      <c r="S4995" s="379"/>
      <c r="T4995" s="379"/>
      <c r="U4995" s="379"/>
      <c r="V4995" s="379"/>
      <c r="W4995" s="379"/>
      <c r="X4995" s="379"/>
      <c r="Y4995" s="379"/>
      <c r="Z4995" s="379"/>
      <c r="AA4995" s="380"/>
      <c r="AB4995" s="379"/>
      <c r="AC4995" s="379"/>
      <c r="AD4995" s="379"/>
      <c r="AE4995" s="381"/>
      <c r="AF4995" s="105"/>
      <c r="AG4995" s="381"/>
      <c r="AH4995" s="381"/>
      <c r="AI4995" s="381"/>
      <c r="AJ4995" s="381"/>
      <c r="AK4995" s="381"/>
      <c r="AL4995" s="381"/>
      <c r="AM4995" s="381"/>
    </row>
    <row r="4996" spans="1:39" x14ac:dyDescent="0.35">
      <c r="A4996" s="379"/>
      <c r="B4996" s="379"/>
      <c r="C4996" s="379"/>
      <c r="D4996" s="379"/>
      <c r="E4996" s="379"/>
      <c r="F4996" s="379"/>
      <c r="G4996" s="379"/>
      <c r="H4996" s="379"/>
      <c r="I4996" s="379"/>
      <c r="J4996" s="379"/>
      <c r="K4996" s="379"/>
      <c r="L4996" s="379"/>
      <c r="M4996" s="379"/>
      <c r="N4996" s="379"/>
      <c r="O4996" s="379"/>
      <c r="P4996" s="379"/>
      <c r="Q4996" s="379"/>
      <c r="R4996" s="379"/>
      <c r="S4996" s="379"/>
      <c r="T4996" s="379"/>
      <c r="U4996" s="379"/>
      <c r="V4996" s="379"/>
      <c r="W4996" s="379"/>
      <c r="X4996" s="379"/>
      <c r="Y4996" s="379"/>
      <c r="Z4996" s="379"/>
      <c r="AA4996" s="380"/>
      <c r="AB4996" s="379"/>
      <c r="AC4996" s="379"/>
      <c r="AD4996" s="379"/>
      <c r="AE4996" s="381"/>
      <c r="AF4996" s="105"/>
      <c r="AG4996" s="381"/>
      <c r="AH4996" s="381"/>
      <c r="AI4996" s="381"/>
      <c r="AJ4996" s="381"/>
      <c r="AK4996" s="381"/>
      <c r="AL4996" s="381"/>
      <c r="AM4996" s="381"/>
    </row>
    <row r="4997" spans="1:39" x14ac:dyDescent="0.35">
      <c r="A4997" s="379"/>
      <c r="B4997" s="379"/>
      <c r="C4997" s="379"/>
      <c r="D4997" s="379"/>
      <c r="E4997" s="379"/>
      <c r="F4997" s="379"/>
      <c r="G4997" s="379"/>
      <c r="H4997" s="379"/>
      <c r="I4997" s="379"/>
      <c r="J4997" s="379"/>
      <c r="K4997" s="379"/>
      <c r="L4997" s="379"/>
      <c r="M4997" s="379"/>
      <c r="N4997" s="379"/>
      <c r="O4997" s="379"/>
      <c r="P4997" s="379"/>
      <c r="Q4997" s="379"/>
      <c r="R4997" s="379"/>
      <c r="S4997" s="379"/>
      <c r="T4997" s="379"/>
      <c r="U4997" s="379"/>
      <c r="V4997" s="379"/>
      <c r="W4997" s="379"/>
      <c r="X4997" s="379"/>
      <c r="Y4997" s="379"/>
      <c r="Z4997" s="379"/>
      <c r="AA4997" s="380"/>
      <c r="AB4997" s="379"/>
      <c r="AC4997" s="379"/>
      <c r="AD4997" s="379"/>
      <c r="AE4997" s="381"/>
      <c r="AF4997" s="105"/>
      <c r="AG4997" s="381"/>
      <c r="AH4997" s="381"/>
      <c r="AI4997" s="381"/>
      <c r="AJ4997" s="381"/>
      <c r="AK4997" s="381"/>
      <c r="AL4997" s="381"/>
      <c r="AM4997" s="381"/>
    </row>
    <row r="4998" spans="1:39" x14ac:dyDescent="0.35">
      <c r="A4998" s="379"/>
      <c r="B4998" s="379"/>
      <c r="C4998" s="379"/>
      <c r="D4998" s="379"/>
      <c r="E4998" s="379"/>
      <c r="F4998" s="379"/>
      <c r="G4998" s="379"/>
      <c r="H4998" s="379"/>
      <c r="I4998" s="379"/>
      <c r="J4998" s="379"/>
      <c r="K4998" s="379"/>
      <c r="L4998" s="379"/>
      <c r="M4998" s="379"/>
      <c r="N4998" s="379"/>
      <c r="O4998" s="379"/>
      <c r="P4998" s="379"/>
      <c r="Q4998" s="379"/>
      <c r="R4998" s="379"/>
      <c r="S4998" s="379"/>
      <c r="T4998" s="379"/>
      <c r="U4998" s="379"/>
      <c r="V4998" s="379"/>
      <c r="W4998" s="379"/>
      <c r="X4998" s="379"/>
      <c r="Y4998" s="379"/>
      <c r="Z4998" s="379"/>
      <c r="AA4998" s="380"/>
      <c r="AB4998" s="379"/>
      <c r="AC4998" s="379"/>
      <c r="AD4998" s="379"/>
      <c r="AE4998" s="381"/>
      <c r="AF4998" s="105"/>
      <c r="AG4998" s="381"/>
      <c r="AH4998" s="381"/>
      <c r="AI4998" s="381"/>
      <c r="AJ4998" s="381"/>
      <c r="AK4998" s="381"/>
      <c r="AL4998" s="381"/>
      <c r="AM4998" s="381"/>
    </row>
    <row r="4999" spans="1:39" x14ac:dyDescent="0.35">
      <c r="A4999" s="379"/>
      <c r="B4999" s="379"/>
      <c r="C4999" s="379"/>
      <c r="D4999" s="379"/>
      <c r="E4999" s="379"/>
      <c r="F4999" s="379"/>
      <c r="G4999" s="379"/>
      <c r="H4999" s="379"/>
      <c r="I4999" s="379"/>
      <c r="J4999" s="379"/>
      <c r="K4999" s="379"/>
      <c r="L4999" s="379"/>
      <c r="M4999" s="379"/>
      <c r="N4999" s="379"/>
      <c r="O4999" s="379"/>
      <c r="P4999" s="379"/>
      <c r="Q4999" s="379"/>
      <c r="R4999" s="379"/>
      <c r="S4999" s="379"/>
      <c r="T4999" s="379"/>
      <c r="U4999" s="379"/>
      <c r="V4999" s="379"/>
      <c r="W4999" s="379"/>
      <c r="X4999" s="379"/>
      <c r="Y4999" s="379"/>
      <c r="Z4999" s="379"/>
      <c r="AA4999" s="380"/>
      <c r="AB4999" s="379"/>
      <c r="AC4999" s="379"/>
      <c r="AD4999" s="379"/>
      <c r="AE4999" s="381"/>
      <c r="AF4999" s="105"/>
      <c r="AG4999" s="381"/>
      <c r="AH4999" s="381"/>
      <c r="AI4999" s="381"/>
      <c r="AJ4999" s="381"/>
      <c r="AK4999" s="381"/>
      <c r="AL4999" s="381"/>
      <c r="AM4999" s="381"/>
    </row>
    <row r="5000" spans="1:39" x14ac:dyDescent="0.35">
      <c r="A5000" s="379"/>
      <c r="B5000" s="379"/>
      <c r="C5000" s="379"/>
      <c r="D5000" s="379"/>
      <c r="E5000" s="379"/>
      <c r="F5000" s="379"/>
      <c r="G5000" s="379"/>
      <c r="H5000" s="379"/>
      <c r="I5000" s="379"/>
      <c r="J5000" s="379"/>
      <c r="K5000" s="379"/>
      <c r="L5000" s="379"/>
      <c r="M5000" s="379"/>
      <c r="N5000" s="379"/>
      <c r="O5000" s="379"/>
      <c r="P5000" s="379"/>
      <c r="Q5000" s="379"/>
      <c r="R5000" s="379"/>
      <c r="S5000" s="379"/>
      <c r="T5000" s="379"/>
      <c r="U5000" s="379"/>
      <c r="V5000" s="379"/>
      <c r="W5000" s="379"/>
      <c r="X5000" s="379"/>
      <c r="Y5000" s="379"/>
      <c r="Z5000" s="379"/>
      <c r="AA5000" s="380"/>
      <c r="AB5000" s="379"/>
      <c r="AC5000" s="379"/>
      <c r="AD5000" s="379"/>
      <c r="AE5000" s="381"/>
      <c r="AF5000" s="105"/>
      <c r="AG5000" s="381"/>
      <c r="AH5000" s="381"/>
      <c r="AI5000" s="381"/>
      <c r="AJ5000" s="381"/>
      <c r="AK5000" s="381"/>
      <c r="AL5000" s="381"/>
      <c r="AM5000" s="381"/>
    </row>
    <row r="5001" spans="1:39" x14ac:dyDescent="0.35">
      <c r="A5001" s="379"/>
      <c r="B5001" s="379"/>
      <c r="C5001" s="379"/>
      <c r="D5001" s="379"/>
      <c r="E5001" s="379"/>
      <c r="F5001" s="379"/>
      <c r="G5001" s="379"/>
      <c r="H5001" s="379"/>
      <c r="I5001" s="379"/>
      <c r="J5001" s="379"/>
      <c r="K5001" s="379"/>
      <c r="L5001" s="379"/>
      <c r="M5001" s="379"/>
      <c r="N5001" s="379"/>
      <c r="O5001" s="379"/>
      <c r="P5001" s="379"/>
      <c r="Q5001" s="379"/>
      <c r="R5001" s="379"/>
      <c r="S5001" s="379"/>
      <c r="T5001" s="379"/>
      <c r="U5001" s="379"/>
      <c r="V5001" s="379"/>
      <c r="W5001" s="379"/>
      <c r="X5001" s="379"/>
      <c r="Y5001" s="379"/>
      <c r="Z5001" s="379"/>
      <c r="AA5001" s="380"/>
      <c r="AB5001" s="379"/>
      <c r="AC5001" s="379"/>
      <c r="AD5001" s="379"/>
      <c r="AE5001" s="381"/>
      <c r="AF5001" s="105"/>
      <c r="AG5001" s="381"/>
      <c r="AH5001" s="381"/>
      <c r="AI5001" s="381"/>
      <c r="AJ5001" s="381"/>
      <c r="AK5001" s="381"/>
      <c r="AL5001" s="381"/>
      <c r="AM5001" s="381"/>
    </row>
    <row r="5002" spans="1:39" x14ac:dyDescent="0.35">
      <c r="A5002" s="379"/>
      <c r="B5002" s="379"/>
      <c r="C5002" s="379"/>
      <c r="D5002" s="379"/>
      <c r="E5002" s="379"/>
      <c r="F5002" s="379"/>
      <c r="G5002" s="379"/>
      <c r="H5002" s="379"/>
      <c r="I5002" s="379"/>
      <c r="J5002" s="379"/>
      <c r="K5002" s="379"/>
      <c r="L5002" s="379"/>
      <c r="M5002" s="379"/>
      <c r="N5002" s="379"/>
      <c r="O5002" s="379"/>
      <c r="P5002" s="379"/>
      <c r="Q5002" s="379"/>
      <c r="R5002" s="379"/>
      <c r="S5002" s="379"/>
      <c r="T5002" s="379"/>
      <c r="U5002" s="379"/>
      <c r="V5002" s="379"/>
      <c r="W5002" s="379"/>
      <c r="X5002" s="379"/>
      <c r="Y5002" s="379"/>
      <c r="Z5002" s="379"/>
      <c r="AA5002" s="380"/>
      <c r="AB5002" s="379"/>
      <c r="AC5002" s="379"/>
      <c r="AD5002" s="379"/>
      <c r="AE5002" s="381"/>
      <c r="AF5002" s="105"/>
      <c r="AG5002" s="381"/>
      <c r="AH5002" s="381"/>
      <c r="AI5002" s="381"/>
      <c r="AJ5002" s="381"/>
      <c r="AK5002" s="381"/>
      <c r="AL5002" s="381"/>
      <c r="AM5002" s="381"/>
    </row>
    <row r="5003" spans="1:39" x14ac:dyDescent="0.35">
      <c r="A5003" s="379"/>
      <c r="B5003" s="379"/>
      <c r="C5003" s="379"/>
      <c r="D5003" s="379"/>
      <c r="E5003" s="379"/>
      <c r="F5003" s="379"/>
      <c r="G5003" s="379"/>
      <c r="H5003" s="379"/>
      <c r="I5003" s="379"/>
      <c r="J5003" s="379"/>
      <c r="K5003" s="379"/>
      <c r="L5003" s="379"/>
      <c r="M5003" s="379"/>
      <c r="N5003" s="379"/>
      <c r="O5003" s="379"/>
      <c r="P5003" s="379"/>
      <c r="Q5003" s="379"/>
      <c r="R5003" s="379"/>
      <c r="S5003" s="379"/>
      <c r="T5003" s="379"/>
      <c r="U5003" s="379"/>
      <c r="V5003" s="379"/>
      <c r="W5003" s="379"/>
      <c r="X5003" s="379"/>
      <c r="Y5003" s="379"/>
      <c r="Z5003" s="379"/>
      <c r="AA5003" s="380"/>
      <c r="AB5003" s="379"/>
      <c r="AC5003" s="379"/>
      <c r="AD5003" s="379"/>
      <c r="AE5003" s="381"/>
      <c r="AF5003" s="105"/>
      <c r="AG5003" s="381"/>
      <c r="AH5003" s="381"/>
      <c r="AI5003" s="381"/>
      <c r="AJ5003" s="381"/>
      <c r="AK5003" s="381"/>
      <c r="AL5003" s="381"/>
      <c r="AM5003" s="381"/>
    </row>
    <row r="5004" spans="1:39" x14ac:dyDescent="0.35">
      <c r="A5004" s="379"/>
      <c r="B5004" s="379"/>
      <c r="C5004" s="379"/>
      <c r="D5004" s="379"/>
      <c r="E5004" s="379"/>
      <c r="F5004" s="379"/>
      <c r="G5004" s="379"/>
      <c r="H5004" s="379"/>
      <c r="I5004" s="379"/>
      <c r="J5004" s="379"/>
      <c r="K5004" s="379"/>
      <c r="L5004" s="379"/>
      <c r="M5004" s="379"/>
      <c r="N5004" s="379"/>
      <c r="O5004" s="379"/>
      <c r="P5004" s="379"/>
      <c r="Q5004" s="379"/>
      <c r="R5004" s="379"/>
      <c r="S5004" s="379"/>
      <c r="T5004" s="379"/>
      <c r="U5004" s="379"/>
      <c r="V5004" s="379"/>
      <c r="W5004" s="379"/>
      <c r="X5004" s="379"/>
      <c r="Y5004" s="379"/>
      <c r="Z5004" s="379"/>
      <c r="AA5004" s="380"/>
      <c r="AB5004" s="379"/>
      <c r="AC5004" s="379"/>
      <c r="AD5004" s="379"/>
      <c r="AE5004" s="381"/>
      <c r="AF5004" s="105"/>
      <c r="AG5004" s="381"/>
      <c r="AH5004" s="381"/>
      <c r="AI5004" s="381"/>
      <c r="AJ5004" s="381"/>
      <c r="AK5004" s="381"/>
      <c r="AL5004" s="381"/>
      <c r="AM5004" s="381"/>
    </row>
    <row r="5005" spans="1:39" x14ac:dyDescent="0.35">
      <c r="A5005" s="379"/>
      <c r="B5005" s="379"/>
      <c r="C5005" s="379"/>
      <c r="D5005" s="379"/>
      <c r="E5005" s="379"/>
      <c r="F5005" s="379"/>
      <c r="G5005" s="379"/>
      <c r="H5005" s="379"/>
      <c r="I5005" s="379"/>
      <c r="J5005" s="379"/>
      <c r="K5005" s="379"/>
      <c r="L5005" s="379"/>
      <c r="M5005" s="379"/>
      <c r="N5005" s="379"/>
      <c r="O5005" s="379"/>
      <c r="P5005" s="379"/>
      <c r="Q5005" s="379"/>
      <c r="R5005" s="379"/>
      <c r="S5005" s="379"/>
      <c r="T5005" s="379"/>
      <c r="U5005" s="379"/>
      <c r="V5005" s="379"/>
      <c r="W5005" s="379"/>
      <c r="X5005" s="379"/>
      <c r="Y5005" s="379"/>
      <c r="Z5005" s="379"/>
      <c r="AA5005" s="380"/>
      <c r="AB5005" s="379"/>
      <c r="AC5005" s="379"/>
      <c r="AD5005" s="379"/>
      <c r="AE5005" s="381"/>
      <c r="AF5005" s="105"/>
      <c r="AG5005" s="381"/>
      <c r="AH5005" s="381"/>
      <c r="AI5005" s="381"/>
      <c r="AJ5005" s="381"/>
      <c r="AK5005" s="381"/>
      <c r="AL5005" s="381"/>
      <c r="AM5005" s="381"/>
    </row>
    <row r="5006" spans="1:39" x14ac:dyDescent="0.35">
      <c r="A5006" s="379"/>
      <c r="B5006" s="379"/>
      <c r="C5006" s="379"/>
      <c r="D5006" s="379"/>
      <c r="E5006" s="379"/>
      <c r="F5006" s="379"/>
      <c r="G5006" s="379"/>
      <c r="H5006" s="379"/>
      <c r="I5006" s="379"/>
      <c r="J5006" s="379"/>
      <c r="K5006" s="379"/>
      <c r="L5006" s="379"/>
      <c r="M5006" s="379"/>
      <c r="N5006" s="379"/>
      <c r="O5006" s="379"/>
      <c r="P5006" s="379"/>
      <c r="Q5006" s="379"/>
      <c r="R5006" s="379"/>
      <c r="S5006" s="379"/>
      <c r="T5006" s="379"/>
      <c r="U5006" s="379"/>
      <c r="V5006" s="379"/>
      <c r="W5006" s="379"/>
      <c r="X5006" s="379"/>
      <c r="Y5006" s="379"/>
      <c r="Z5006" s="379"/>
      <c r="AA5006" s="380"/>
      <c r="AB5006" s="379"/>
      <c r="AC5006" s="379"/>
      <c r="AD5006" s="379"/>
      <c r="AE5006" s="381"/>
      <c r="AF5006" s="105"/>
      <c r="AG5006" s="381"/>
      <c r="AH5006" s="381"/>
      <c r="AI5006" s="381"/>
      <c r="AJ5006" s="381"/>
      <c r="AK5006" s="381"/>
      <c r="AL5006" s="381"/>
      <c r="AM5006" s="381"/>
    </row>
    <row r="5007" spans="1:39" x14ac:dyDescent="0.35">
      <c r="A5007" s="379"/>
      <c r="B5007" s="379"/>
      <c r="C5007" s="379"/>
      <c r="D5007" s="379"/>
      <c r="E5007" s="379"/>
      <c r="F5007" s="379"/>
      <c r="G5007" s="379"/>
      <c r="H5007" s="379"/>
      <c r="I5007" s="379"/>
      <c r="J5007" s="379"/>
      <c r="K5007" s="379"/>
      <c r="L5007" s="379"/>
      <c r="M5007" s="379"/>
      <c r="N5007" s="379"/>
      <c r="O5007" s="379"/>
      <c r="P5007" s="379"/>
      <c r="Q5007" s="379"/>
      <c r="R5007" s="379"/>
      <c r="S5007" s="379"/>
      <c r="T5007" s="379"/>
      <c r="U5007" s="379"/>
      <c r="V5007" s="379"/>
      <c r="W5007" s="379"/>
      <c r="X5007" s="379"/>
      <c r="Y5007" s="379"/>
      <c r="Z5007" s="379"/>
      <c r="AA5007" s="380"/>
      <c r="AB5007" s="379"/>
      <c r="AC5007" s="379"/>
      <c r="AD5007" s="379"/>
      <c r="AE5007" s="381"/>
      <c r="AF5007" s="105"/>
      <c r="AG5007" s="381"/>
      <c r="AH5007" s="381"/>
      <c r="AI5007" s="381"/>
      <c r="AJ5007" s="381"/>
      <c r="AK5007" s="381"/>
      <c r="AL5007" s="381"/>
      <c r="AM5007" s="381"/>
    </row>
    <row r="5008" spans="1:39" x14ac:dyDescent="0.35">
      <c r="A5008" s="379"/>
      <c r="B5008" s="379"/>
      <c r="C5008" s="379"/>
      <c r="D5008" s="379"/>
      <c r="E5008" s="379"/>
      <c r="F5008" s="379"/>
      <c r="G5008" s="379"/>
      <c r="H5008" s="379"/>
      <c r="I5008" s="379"/>
      <c r="J5008" s="379"/>
      <c r="K5008" s="379"/>
      <c r="L5008" s="379"/>
      <c r="M5008" s="379"/>
      <c r="N5008" s="379"/>
      <c r="O5008" s="379"/>
      <c r="P5008" s="379"/>
      <c r="Q5008" s="379"/>
      <c r="R5008" s="379"/>
      <c r="S5008" s="379"/>
      <c r="T5008" s="379"/>
      <c r="U5008" s="379"/>
      <c r="V5008" s="379"/>
      <c r="W5008" s="379"/>
      <c r="X5008" s="379"/>
      <c r="Y5008" s="379"/>
      <c r="Z5008" s="379"/>
      <c r="AA5008" s="380"/>
      <c r="AB5008" s="379"/>
      <c r="AC5008" s="379"/>
      <c r="AD5008" s="379"/>
      <c r="AE5008" s="381"/>
      <c r="AF5008" s="105"/>
      <c r="AG5008" s="381"/>
      <c r="AH5008" s="381"/>
      <c r="AI5008" s="381"/>
      <c r="AJ5008" s="381"/>
      <c r="AK5008" s="381"/>
      <c r="AL5008" s="381"/>
      <c r="AM5008" s="381"/>
    </row>
    <row r="5009" spans="1:39" x14ac:dyDescent="0.35">
      <c r="A5009" s="379"/>
      <c r="B5009" s="379"/>
      <c r="C5009" s="379"/>
      <c r="D5009" s="379"/>
      <c r="E5009" s="379"/>
      <c r="F5009" s="379"/>
      <c r="G5009" s="379"/>
      <c r="H5009" s="379"/>
      <c r="I5009" s="379"/>
      <c r="J5009" s="379"/>
      <c r="K5009" s="379"/>
      <c r="L5009" s="379"/>
      <c r="M5009" s="379"/>
      <c r="N5009" s="379"/>
      <c r="O5009" s="379"/>
      <c r="P5009" s="379"/>
      <c r="Q5009" s="379"/>
      <c r="R5009" s="379"/>
      <c r="S5009" s="379"/>
      <c r="T5009" s="379"/>
      <c r="U5009" s="379"/>
      <c r="V5009" s="379"/>
      <c r="W5009" s="379"/>
      <c r="X5009" s="379"/>
      <c r="Y5009" s="379"/>
      <c r="Z5009" s="379"/>
      <c r="AA5009" s="380"/>
      <c r="AB5009" s="379"/>
      <c r="AC5009" s="379"/>
      <c r="AD5009" s="379"/>
      <c r="AE5009" s="381"/>
      <c r="AF5009" s="105"/>
      <c r="AG5009" s="381"/>
      <c r="AH5009" s="381"/>
      <c r="AI5009" s="381"/>
      <c r="AJ5009" s="381"/>
      <c r="AK5009" s="381"/>
      <c r="AL5009" s="381"/>
      <c r="AM5009" s="381"/>
    </row>
    <row r="5010" spans="1:39" x14ac:dyDescent="0.35">
      <c r="A5010" s="379"/>
      <c r="B5010" s="379"/>
      <c r="C5010" s="379"/>
      <c r="D5010" s="379"/>
      <c r="E5010" s="379"/>
      <c r="F5010" s="379"/>
      <c r="G5010" s="379"/>
      <c r="H5010" s="379"/>
      <c r="I5010" s="379"/>
      <c r="J5010" s="379"/>
      <c r="K5010" s="379"/>
      <c r="L5010" s="379"/>
      <c r="M5010" s="379"/>
      <c r="N5010" s="379"/>
      <c r="O5010" s="379"/>
      <c r="P5010" s="379"/>
      <c r="Q5010" s="379"/>
      <c r="R5010" s="379"/>
      <c r="S5010" s="379"/>
      <c r="T5010" s="379"/>
      <c r="U5010" s="379"/>
      <c r="V5010" s="379"/>
      <c r="W5010" s="379"/>
      <c r="X5010" s="379"/>
      <c r="Y5010" s="379"/>
      <c r="Z5010" s="379"/>
      <c r="AA5010" s="380"/>
      <c r="AB5010" s="379"/>
      <c r="AC5010" s="379"/>
      <c r="AD5010" s="379"/>
      <c r="AE5010" s="381"/>
      <c r="AF5010" s="105"/>
      <c r="AG5010" s="381"/>
      <c r="AH5010" s="381"/>
      <c r="AI5010" s="381"/>
      <c r="AJ5010" s="381"/>
      <c r="AK5010" s="381"/>
      <c r="AL5010" s="381"/>
      <c r="AM5010" s="381"/>
    </row>
    <row r="5011" spans="1:39" x14ac:dyDescent="0.35">
      <c r="A5011" s="379"/>
      <c r="B5011" s="379"/>
      <c r="C5011" s="379"/>
      <c r="D5011" s="379"/>
      <c r="E5011" s="379"/>
      <c r="F5011" s="379"/>
      <c r="G5011" s="379"/>
      <c r="H5011" s="379"/>
      <c r="I5011" s="379"/>
      <c r="J5011" s="379"/>
      <c r="K5011" s="379"/>
      <c r="L5011" s="379"/>
      <c r="M5011" s="379"/>
      <c r="N5011" s="379"/>
      <c r="O5011" s="379"/>
      <c r="P5011" s="379"/>
      <c r="Q5011" s="379"/>
      <c r="R5011" s="379"/>
      <c r="S5011" s="379"/>
      <c r="T5011" s="379"/>
      <c r="U5011" s="379"/>
      <c r="V5011" s="379"/>
      <c r="W5011" s="379"/>
      <c r="X5011" s="379"/>
      <c r="Y5011" s="379"/>
      <c r="Z5011" s="379"/>
      <c r="AA5011" s="380"/>
      <c r="AB5011" s="379"/>
      <c r="AC5011" s="379"/>
      <c r="AD5011" s="379"/>
      <c r="AE5011" s="381"/>
      <c r="AF5011" s="105"/>
      <c r="AG5011" s="381"/>
      <c r="AH5011" s="381"/>
      <c r="AI5011" s="381"/>
      <c r="AJ5011" s="381"/>
      <c r="AK5011" s="381"/>
      <c r="AL5011" s="381"/>
      <c r="AM5011" s="381"/>
    </row>
    <row r="5012" spans="1:39" x14ac:dyDescent="0.35">
      <c r="A5012" s="379"/>
      <c r="B5012" s="379"/>
      <c r="C5012" s="379"/>
      <c r="D5012" s="379"/>
      <c r="E5012" s="379"/>
      <c r="F5012" s="379"/>
      <c r="G5012" s="379"/>
      <c r="H5012" s="379"/>
      <c r="I5012" s="379"/>
      <c r="J5012" s="379"/>
      <c r="K5012" s="379"/>
      <c r="L5012" s="379"/>
      <c r="M5012" s="379"/>
      <c r="N5012" s="379"/>
      <c r="O5012" s="379"/>
      <c r="P5012" s="379"/>
      <c r="Q5012" s="379"/>
      <c r="R5012" s="379"/>
      <c r="S5012" s="379"/>
      <c r="T5012" s="379"/>
      <c r="U5012" s="379"/>
      <c r="V5012" s="379"/>
      <c r="W5012" s="379"/>
      <c r="X5012" s="379"/>
      <c r="Y5012" s="379"/>
      <c r="Z5012" s="379"/>
      <c r="AA5012" s="380"/>
      <c r="AB5012" s="379"/>
      <c r="AC5012" s="379"/>
      <c r="AD5012" s="379"/>
      <c r="AE5012" s="381"/>
      <c r="AF5012" s="105"/>
      <c r="AG5012" s="381"/>
      <c r="AH5012" s="381"/>
      <c r="AI5012" s="381"/>
      <c r="AJ5012" s="381"/>
      <c r="AK5012" s="381"/>
      <c r="AL5012" s="381"/>
      <c r="AM5012" s="381"/>
    </row>
    <row r="5013" spans="1:39" x14ac:dyDescent="0.35">
      <c r="A5013" s="379"/>
      <c r="B5013" s="379"/>
      <c r="C5013" s="379"/>
      <c r="D5013" s="379"/>
      <c r="E5013" s="379"/>
      <c r="F5013" s="379"/>
      <c r="G5013" s="379"/>
      <c r="H5013" s="379"/>
      <c r="I5013" s="379"/>
      <c r="J5013" s="379"/>
      <c r="K5013" s="379"/>
      <c r="L5013" s="379"/>
      <c r="M5013" s="379"/>
      <c r="N5013" s="379"/>
      <c r="O5013" s="379"/>
      <c r="P5013" s="379"/>
      <c r="Q5013" s="379"/>
      <c r="R5013" s="379"/>
      <c r="S5013" s="379"/>
      <c r="T5013" s="379"/>
      <c r="U5013" s="379"/>
      <c r="V5013" s="379"/>
      <c r="W5013" s="379"/>
      <c r="X5013" s="379"/>
      <c r="Y5013" s="379"/>
      <c r="Z5013" s="379"/>
      <c r="AA5013" s="380"/>
      <c r="AB5013" s="379"/>
      <c r="AC5013" s="379"/>
      <c r="AD5013" s="379"/>
      <c r="AE5013" s="381"/>
      <c r="AF5013" s="105"/>
      <c r="AG5013" s="381"/>
      <c r="AH5013" s="381"/>
      <c r="AI5013" s="381"/>
      <c r="AJ5013" s="381"/>
      <c r="AK5013" s="381"/>
      <c r="AL5013" s="381"/>
      <c r="AM5013" s="381"/>
    </row>
    <row r="5014" spans="1:39" x14ac:dyDescent="0.35">
      <c r="A5014" s="379"/>
      <c r="B5014" s="379"/>
      <c r="C5014" s="379"/>
      <c r="D5014" s="379"/>
      <c r="E5014" s="379"/>
      <c r="F5014" s="379"/>
      <c r="G5014" s="379"/>
      <c r="H5014" s="379"/>
      <c r="I5014" s="379"/>
      <c r="J5014" s="379"/>
      <c r="K5014" s="379"/>
      <c r="L5014" s="379"/>
      <c r="M5014" s="379"/>
      <c r="N5014" s="379"/>
      <c r="O5014" s="379"/>
      <c r="P5014" s="379"/>
      <c r="Q5014" s="379"/>
      <c r="R5014" s="379"/>
      <c r="S5014" s="379"/>
      <c r="T5014" s="379"/>
      <c r="U5014" s="379"/>
      <c r="V5014" s="379"/>
      <c r="W5014" s="379"/>
      <c r="X5014" s="379"/>
      <c r="Y5014" s="379"/>
      <c r="Z5014" s="379"/>
      <c r="AA5014" s="380"/>
      <c r="AB5014" s="379"/>
      <c r="AC5014" s="379"/>
      <c r="AD5014" s="379"/>
      <c r="AE5014" s="381"/>
      <c r="AF5014" s="105"/>
      <c r="AG5014" s="381"/>
      <c r="AH5014" s="381"/>
      <c r="AI5014" s="381"/>
      <c r="AJ5014" s="381"/>
      <c r="AK5014" s="381"/>
      <c r="AL5014" s="381"/>
      <c r="AM5014" s="381"/>
    </row>
    <row r="5015" spans="1:39" x14ac:dyDescent="0.35">
      <c r="A5015" s="379"/>
      <c r="B5015" s="379"/>
      <c r="C5015" s="379"/>
      <c r="D5015" s="379"/>
      <c r="E5015" s="379"/>
      <c r="F5015" s="379"/>
      <c r="G5015" s="379"/>
      <c r="H5015" s="379"/>
      <c r="I5015" s="379"/>
      <c r="J5015" s="379"/>
      <c r="K5015" s="379"/>
      <c r="L5015" s="379"/>
      <c r="M5015" s="379"/>
      <c r="N5015" s="379"/>
      <c r="O5015" s="379"/>
      <c r="P5015" s="379"/>
      <c r="Q5015" s="379"/>
      <c r="R5015" s="379"/>
      <c r="S5015" s="379"/>
      <c r="T5015" s="379"/>
      <c r="U5015" s="379"/>
      <c r="V5015" s="379"/>
      <c r="W5015" s="379"/>
      <c r="X5015" s="379"/>
      <c r="Y5015" s="379"/>
      <c r="Z5015" s="379"/>
      <c r="AA5015" s="380"/>
      <c r="AB5015" s="379"/>
      <c r="AC5015" s="379"/>
      <c r="AD5015" s="379"/>
      <c r="AE5015" s="381"/>
      <c r="AF5015" s="105"/>
      <c r="AG5015" s="381"/>
      <c r="AH5015" s="381"/>
      <c r="AI5015" s="381"/>
      <c r="AJ5015" s="381"/>
      <c r="AK5015" s="381"/>
      <c r="AL5015" s="381"/>
      <c r="AM5015" s="381"/>
    </row>
    <row r="5016" spans="1:39" x14ac:dyDescent="0.35">
      <c r="A5016" s="379"/>
      <c r="B5016" s="379"/>
      <c r="C5016" s="379"/>
      <c r="D5016" s="379"/>
      <c r="E5016" s="379"/>
      <c r="F5016" s="379"/>
      <c r="G5016" s="379"/>
      <c r="H5016" s="379"/>
      <c r="I5016" s="379"/>
      <c r="J5016" s="379"/>
      <c r="K5016" s="379"/>
      <c r="L5016" s="379"/>
      <c r="M5016" s="379"/>
      <c r="N5016" s="379"/>
      <c r="O5016" s="379"/>
      <c r="P5016" s="379"/>
      <c r="Q5016" s="379"/>
      <c r="R5016" s="379"/>
      <c r="S5016" s="379"/>
      <c r="T5016" s="379"/>
      <c r="U5016" s="379"/>
      <c r="V5016" s="379"/>
      <c r="W5016" s="379"/>
      <c r="X5016" s="379"/>
      <c r="Y5016" s="379"/>
      <c r="Z5016" s="379"/>
      <c r="AA5016" s="380"/>
      <c r="AB5016" s="379"/>
      <c r="AC5016" s="379"/>
      <c r="AD5016" s="379"/>
      <c r="AE5016" s="381"/>
      <c r="AF5016" s="105"/>
      <c r="AG5016" s="381"/>
      <c r="AH5016" s="381"/>
      <c r="AI5016" s="381"/>
      <c r="AJ5016" s="381"/>
      <c r="AK5016" s="381"/>
      <c r="AL5016" s="381"/>
      <c r="AM5016" s="381"/>
    </row>
    <row r="5017" spans="1:39" x14ac:dyDescent="0.35">
      <c r="A5017" s="379"/>
      <c r="B5017" s="379"/>
      <c r="C5017" s="379"/>
      <c r="D5017" s="379"/>
      <c r="E5017" s="379"/>
      <c r="F5017" s="379"/>
      <c r="G5017" s="379"/>
      <c r="H5017" s="379"/>
      <c r="I5017" s="379"/>
      <c r="J5017" s="379"/>
      <c r="K5017" s="379"/>
      <c r="L5017" s="379"/>
      <c r="M5017" s="379"/>
      <c r="N5017" s="379"/>
      <c r="O5017" s="379"/>
      <c r="P5017" s="379"/>
      <c r="Q5017" s="379"/>
      <c r="R5017" s="379"/>
      <c r="S5017" s="379"/>
      <c r="T5017" s="379"/>
      <c r="U5017" s="379"/>
      <c r="V5017" s="379"/>
      <c r="W5017" s="379"/>
      <c r="X5017" s="379"/>
      <c r="Y5017" s="379"/>
      <c r="Z5017" s="379"/>
      <c r="AA5017" s="380"/>
      <c r="AB5017" s="379"/>
      <c r="AC5017" s="379"/>
      <c r="AD5017" s="379"/>
      <c r="AE5017" s="381"/>
      <c r="AF5017" s="105"/>
      <c r="AG5017" s="381"/>
      <c r="AH5017" s="381"/>
      <c r="AI5017" s="381"/>
      <c r="AJ5017" s="381"/>
      <c r="AK5017" s="381"/>
      <c r="AL5017" s="381"/>
      <c r="AM5017" s="381"/>
    </row>
    <row r="5018" spans="1:39" x14ac:dyDescent="0.35">
      <c r="A5018" s="379"/>
      <c r="B5018" s="379"/>
      <c r="C5018" s="379"/>
      <c r="D5018" s="379"/>
      <c r="E5018" s="379"/>
      <c r="F5018" s="379"/>
      <c r="G5018" s="379"/>
      <c r="H5018" s="379"/>
      <c r="I5018" s="379"/>
      <c r="J5018" s="379"/>
      <c r="K5018" s="379"/>
      <c r="L5018" s="379"/>
      <c r="M5018" s="379"/>
      <c r="N5018" s="379"/>
      <c r="O5018" s="379"/>
      <c r="P5018" s="379"/>
      <c r="Q5018" s="379"/>
      <c r="R5018" s="379"/>
      <c r="S5018" s="379"/>
      <c r="T5018" s="379"/>
      <c r="U5018" s="379"/>
      <c r="V5018" s="379"/>
      <c r="W5018" s="379"/>
      <c r="X5018" s="379"/>
      <c r="Y5018" s="379"/>
      <c r="Z5018" s="379"/>
      <c r="AA5018" s="380"/>
      <c r="AB5018" s="379"/>
      <c r="AC5018" s="379"/>
      <c r="AD5018" s="379"/>
      <c r="AE5018" s="381"/>
      <c r="AF5018" s="105"/>
      <c r="AG5018" s="381"/>
      <c r="AH5018" s="381"/>
      <c r="AI5018" s="381"/>
      <c r="AJ5018" s="381"/>
      <c r="AK5018" s="381"/>
      <c r="AL5018" s="381"/>
      <c r="AM5018" s="381"/>
    </row>
    <row r="5019" spans="1:39" x14ac:dyDescent="0.35">
      <c r="A5019" s="379"/>
      <c r="B5019" s="379"/>
      <c r="C5019" s="379"/>
      <c r="D5019" s="379"/>
      <c r="E5019" s="379"/>
      <c r="F5019" s="379"/>
      <c r="G5019" s="379"/>
      <c r="H5019" s="379"/>
      <c r="I5019" s="379"/>
      <c r="J5019" s="379"/>
      <c r="K5019" s="379"/>
      <c r="L5019" s="379"/>
      <c r="M5019" s="379"/>
      <c r="N5019" s="379"/>
      <c r="O5019" s="379"/>
      <c r="P5019" s="379"/>
      <c r="Q5019" s="379"/>
      <c r="R5019" s="379"/>
      <c r="S5019" s="379"/>
      <c r="T5019" s="379"/>
      <c r="U5019" s="379"/>
      <c r="V5019" s="379"/>
      <c r="W5019" s="379"/>
      <c r="X5019" s="379"/>
      <c r="Y5019" s="379"/>
      <c r="Z5019" s="379"/>
      <c r="AA5019" s="380"/>
      <c r="AB5019" s="379"/>
      <c r="AC5019" s="379"/>
      <c r="AD5019" s="379"/>
      <c r="AE5019" s="381"/>
      <c r="AF5019" s="105"/>
      <c r="AG5019" s="381"/>
      <c r="AH5019" s="381"/>
      <c r="AI5019" s="381"/>
      <c r="AJ5019" s="381"/>
      <c r="AK5019" s="381"/>
      <c r="AL5019" s="381"/>
      <c r="AM5019" s="381"/>
    </row>
    <row r="5020" spans="1:39" x14ac:dyDescent="0.35">
      <c r="A5020" s="379"/>
      <c r="B5020" s="379"/>
      <c r="C5020" s="379"/>
      <c r="D5020" s="379"/>
      <c r="E5020" s="379"/>
      <c r="F5020" s="379"/>
      <c r="G5020" s="379"/>
      <c r="H5020" s="379"/>
      <c r="I5020" s="379"/>
      <c r="J5020" s="379"/>
      <c r="K5020" s="379"/>
      <c r="L5020" s="379"/>
      <c r="M5020" s="379"/>
      <c r="N5020" s="379"/>
      <c r="O5020" s="379"/>
      <c r="P5020" s="379"/>
      <c r="Q5020" s="379"/>
      <c r="R5020" s="379"/>
      <c r="S5020" s="379"/>
      <c r="T5020" s="379"/>
      <c r="U5020" s="379"/>
      <c r="V5020" s="379"/>
      <c r="W5020" s="379"/>
      <c r="X5020" s="379"/>
      <c r="Y5020" s="379"/>
      <c r="Z5020" s="379"/>
      <c r="AA5020" s="380"/>
      <c r="AB5020" s="379"/>
      <c r="AC5020" s="379"/>
      <c r="AD5020" s="379"/>
      <c r="AE5020" s="381"/>
      <c r="AF5020" s="105"/>
      <c r="AG5020" s="381"/>
      <c r="AH5020" s="381"/>
      <c r="AI5020" s="381"/>
      <c r="AJ5020" s="381"/>
      <c r="AK5020" s="381"/>
      <c r="AL5020" s="381"/>
      <c r="AM5020" s="381"/>
    </row>
    <row r="5021" spans="1:39" x14ac:dyDescent="0.35">
      <c r="A5021" s="379"/>
      <c r="B5021" s="379"/>
      <c r="C5021" s="379"/>
      <c r="D5021" s="379"/>
      <c r="E5021" s="379"/>
      <c r="F5021" s="379"/>
      <c r="G5021" s="379"/>
      <c r="H5021" s="379"/>
      <c r="I5021" s="379"/>
      <c r="J5021" s="379"/>
      <c r="K5021" s="379"/>
      <c r="L5021" s="379"/>
      <c r="M5021" s="379"/>
      <c r="N5021" s="379"/>
      <c r="O5021" s="379"/>
      <c r="P5021" s="379"/>
      <c r="Q5021" s="379"/>
      <c r="R5021" s="379"/>
      <c r="S5021" s="379"/>
      <c r="T5021" s="379"/>
      <c r="U5021" s="379"/>
      <c r="V5021" s="379"/>
      <c r="W5021" s="379"/>
      <c r="X5021" s="379"/>
      <c r="Y5021" s="379"/>
      <c r="Z5021" s="379"/>
      <c r="AA5021" s="380"/>
      <c r="AB5021" s="379"/>
      <c r="AC5021" s="379"/>
      <c r="AD5021" s="379"/>
      <c r="AE5021" s="381"/>
      <c r="AF5021" s="105"/>
      <c r="AG5021" s="381"/>
      <c r="AH5021" s="381"/>
      <c r="AI5021" s="381"/>
      <c r="AJ5021" s="381"/>
      <c r="AK5021" s="381"/>
      <c r="AL5021" s="381"/>
      <c r="AM5021" s="381"/>
    </row>
    <row r="5022" spans="1:39" x14ac:dyDescent="0.35">
      <c r="A5022" s="379"/>
      <c r="B5022" s="379"/>
      <c r="C5022" s="379"/>
      <c r="D5022" s="379"/>
      <c r="E5022" s="379"/>
      <c r="F5022" s="379"/>
      <c r="G5022" s="379"/>
      <c r="H5022" s="379"/>
      <c r="I5022" s="379"/>
      <c r="J5022" s="379"/>
      <c r="K5022" s="379"/>
      <c r="L5022" s="379"/>
      <c r="M5022" s="379"/>
      <c r="N5022" s="379"/>
      <c r="O5022" s="379"/>
      <c r="P5022" s="379"/>
      <c r="Q5022" s="379"/>
      <c r="R5022" s="379"/>
      <c r="S5022" s="379"/>
      <c r="T5022" s="379"/>
      <c r="U5022" s="379"/>
      <c r="V5022" s="379"/>
      <c r="W5022" s="379"/>
      <c r="X5022" s="379"/>
      <c r="Y5022" s="379"/>
      <c r="Z5022" s="379"/>
      <c r="AA5022" s="380"/>
      <c r="AB5022" s="379"/>
      <c r="AC5022" s="379"/>
      <c r="AD5022" s="379"/>
      <c r="AE5022" s="381"/>
      <c r="AF5022" s="105"/>
      <c r="AG5022" s="381"/>
      <c r="AH5022" s="381"/>
      <c r="AI5022" s="381"/>
      <c r="AJ5022" s="381"/>
      <c r="AK5022" s="381"/>
      <c r="AL5022" s="381"/>
      <c r="AM5022" s="381"/>
    </row>
    <row r="5023" spans="1:39" x14ac:dyDescent="0.35">
      <c r="A5023" s="379"/>
      <c r="B5023" s="379"/>
      <c r="C5023" s="379"/>
      <c r="D5023" s="379"/>
      <c r="E5023" s="379"/>
      <c r="F5023" s="379"/>
      <c r="G5023" s="379"/>
      <c r="H5023" s="379"/>
      <c r="I5023" s="379"/>
      <c r="J5023" s="379"/>
      <c r="K5023" s="379"/>
      <c r="L5023" s="379"/>
      <c r="M5023" s="379"/>
      <c r="N5023" s="379"/>
      <c r="O5023" s="379"/>
      <c r="P5023" s="379"/>
      <c r="Q5023" s="379"/>
      <c r="R5023" s="379"/>
      <c r="S5023" s="379"/>
      <c r="T5023" s="379"/>
      <c r="U5023" s="379"/>
      <c r="V5023" s="379"/>
      <c r="W5023" s="379"/>
      <c r="X5023" s="379"/>
      <c r="Y5023" s="379"/>
      <c r="Z5023" s="379"/>
      <c r="AA5023" s="380"/>
      <c r="AB5023" s="379"/>
      <c r="AC5023" s="379"/>
      <c r="AD5023" s="379"/>
      <c r="AE5023" s="381"/>
      <c r="AF5023" s="105"/>
      <c r="AG5023" s="381"/>
      <c r="AH5023" s="381"/>
      <c r="AI5023" s="381"/>
      <c r="AJ5023" s="381"/>
      <c r="AK5023" s="381"/>
      <c r="AL5023" s="381"/>
      <c r="AM5023" s="381"/>
    </row>
    <row r="5024" spans="1:39" x14ac:dyDescent="0.35">
      <c r="A5024" s="379"/>
      <c r="B5024" s="379"/>
      <c r="C5024" s="379"/>
      <c r="D5024" s="379"/>
      <c r="E5024" s="379"/>
      <c r="F5024" s="379"/>
      <c r="G5024" s="379"/>
      <c r="H5024" s="379"/>
      <c r="I5024" s="379"/>
      <c r="J5024" s="379"/>
      <c r="K5024" s="379"/>
      <c r="L5024" s="379"/>
      <c r="M5024" s="379"/>
      <c r="N5024" s="379"/>
      <c r="O5024" s="379"/>
      <c r="P5024" s="379"/>
      <c r="Q5024" s="379"/>
      <c r="R5024" s="379"/>
      <c r="S5024" s="379"/>
      <c r="T5024" s="379"/>
      <c r="U5024" s="379"/>
      <c r="V5024" s="379"/>
      <c r="W5024" s="379"/>
      <c r="X5024" s="379"/>
      <c r="Y5024" s="379"/>
      <c r="Z5024" s="379"/>
      <c r="AA5024" s="380"/>
      <c r="AB5024" s="379"/>
      <c r="AC5024" s="379"/>
      <c r="AD5024" s="379"/>
      <c r="AE5024" s="381"/>
      <c r="AF5024" s="105"/>
      <c r="AG5024" s="381"/>
      <c r="AH5024" s="381"/>
      <c r="AI5024" s="381"/>
      <c r="AJ5024" s="381"/>
      <c r="AK5024" s="381"/>
      <c r="AL5024" s="381"/>
      <c r="AM5024" s="381"/>
    </row>
    <row r="5025" spans="1:39" x14ac:dyDescent="0.35">
      <c r="A5025" s="379"/>
      <c r="B5025" s="379"/>
      <c r="C5025" s="379"/>
      <c r="D5025" s="379"/>
      <c r="E5025" s="379"/>
      <c r="F5025" s="379"/>
      <c r="G5025" s="379"/>
      <c r="H5025" s="379"/>
      <c r="I5025" s="379"/>
      <c r="J5025" s="379"/>
      <c r="K5025" s="379"/>
      <c r="L5025" s="379"/>
      <c r="M5025" s="379"/>
      <c r="N5025" s="379"/>
      <c r="O5025" s="379"/>
      <c r="P5025" s="379"/>
      <c r="Q5025" s="379"/>
      <c r="R5025" s="379"/>
      <c r="S5025" s="379"/>
      <c r="T5025" s="379"/>
      <c r="U5025" s="379"/>
      <c r="V5025" s="379"/>
      <c r="W5025" s="379"/>
      <c r="X5025" s="379"/>
      <c r="Y5025" s="379"/>
      <c r="Z5025" s="379"/>
      <c r="AA5025" s="380"/>
      <c r="AB5025" s="379"/>
      <c r="AC5025" s="379"/>
      <c r="AD5025" s="379"/>
      <c r="AE5025" s="381"/>
      <c r="AF5025" s="105"/>
      <c r="AG5025" s="381"/>
      <c r="AH5025" s="381"/>
      <c r="AI5025" s="381"/>
      <c r="AJ5025" s="381"/>
      <c r="AK5025" s="381"/>
      <c r="AL5025" s="381"/>
      <c r="AM5025" s="381"/>
    </row>
    <row r="5026" spans="1:39" x14ac:dyDescent="0.35">
      <c r="A5026" s="379"/>
      <c r="B5026" s="379"/>
      <c r="C5026" s="379"/>
      <c r="D5026" s="379"/>
      <c r="E5026" s="379"/>
      <c r="F5026" s="379"/>
      <c r="G5026" s="379"/>
      <c r="H5026" s="379"/>
      <c r="I5026" s="379"/>
      <c r="J5026" s="379"/>
      <c r="K5026" s="379"/>
      <c r="L5026" s="379"/>
      <c r="M5026" s="379"/>
      <c r="N5026" s="379"/>
      <c r="O5026" s="379"/>
      <c r="P5026" s="379"/>
      <c r="Q5026" s="379"/>
      <c r="R5026" s="379"/>
      <c r="S5026" s="379"/>
      <c r="T5026" s="379"/>
      <c r="U5026" s="379"/>
      <c r="V5026" s="379"/>
      <c r="W5026" s="379"/>
      <c r="X5026" s="379"/>
      <c r="Y5026" s="379"/>
      <c r="Z5026" s="379"/>
      <c r="AA5026" s="380"/>
      <c r="AB5026" s="379"/>
      <c r="AC5026" s="379"/>
      <c r="AD5026" s="379"/>
      <c r="AE5026" s="381"/>
      <c r="AF5026" s="105"/>
      <c r="AG5026" s="381"/>
      <c r="AH5026" s="381"/>
      <c r="AI5026" s="381"/>
      <c r="AJ5026" s="381"/>
      <c r="AK5026" s="381"/>
      <c r="AL5026" s="381"/>
      <c r="AM5026" s="381"/>
    </row>
    <row r="5027" spans="1:39" x14ac:dyDescent="0.35">
      <c r="A5027" s="379"/>
      <c r="B5027" s="379"/>
      <c r="C5027" s="379"/>
      <c r="D5027" s="379"/>
      <c r="E5027" s="379"/>
      <c r="F5027" s="379"/>
      <c r="G5027" s="379"/>
      <c r="H5027" s="379"/>
      <c r="I5027" s="379"/>
      <c r="J5027" s="379"/>
      <c r="K5027" s="379"/>
      <c r="L5027" s="379"/>
      <c r="M5027" s="379"/>
      <c r="N5027" s="379"/>
      <c r="O5027" s="379"/>
      <c r="P5027" s="379"/>
      <c r="Q5027" s="379"/>
      <c r="R5027" s="379"/>
      <c r="S5027" s="379"/>
      <c r="T5027" s="379"/>
      <c r="U5027" s="379"/>
      <c r="V5027" s="379"/>
      <c r="W5027" s="379"/>
      <c r="X5027" s="379"/>
      <c r="Y5027" s="379"/>
      <c r="Z5027" s="379"/>
      <c r="AA5027" s="380"/>
      <c r="AB5027" s="379"/>
      <c r="AC5027" s="379"/>
      <c r="AD5027" s="379"/>
      <c r="AE5027" s="381"/>
      <c r="AF5027" s="105"/>
      <c r="AG5027" s="381"/>
      <c r="AH5027" s="381"/>
      <c r="AI5027" s="381"/>
      <c r="AJ5027" s="381"/>
      <c r="AK5027" s="381"/>
      <c r="AL5027" s="381"/>
      <c r="AM5027" s="381"/>
    </row>
    <row r="5028" spans="1:39" x14ac:dyDescent="0.35">
      <c r="A5028" s="379"/>
      <c r="B5028" s="379"/>
      <c r="C5028" s="379"/>
      <c r="D5028" s="379"/>
      <c r="E5028" s="379"/>
      <c r="F5028" s="379"/>
      <c r="G5028" s="379"/>
      <c r="H5028" s="379"/>
      <c r="I5028" s="379"/>
      <c r="J5028" s="379"/>
      <c r="K5028" s="379"/>
      <c r="L5028" s="379"/>
      <c r="M5028" s="379"/>
      <c r="N5028" s="379"/>
      <c r="O5028" s="379"/>
      <c r="P5028" s="379"/>
      <c r="Q5028" s="379"/>
      <c r="R5028" s="379"/>
      <c r="S5028" s="379"/>
      <c r="T5028" s="379"/>
      <c r="U5028" s="379"/>
      <c r="V5028" s="379"/>
      <c r="W5028" s="379"/>
      <c r="X5028" s="379"/>
      <c r="Y5028" s="379"/>
      <c r="Z5028" s="379"/>
      <c r="AA5028" s="380"/>
      <c r="AB5028" s="379"/>
      <c r="AC5028" s="379"/>
      <c r="AD5028" s="379"/>
      <c r="AE5028" s="381"/>
      <c r="AF5028" s="105"/>
      <c r="AG5028" s="381"/>
      <c r="AH5028" s="381"/>
      <c r="AI5028" s="381"/>
      <c r="AJ5028" s="381"/>
      <c r="AK5028" s="381"/>
      <c r="AL5028" s="381"/>
      <c r="AM5028" s="381"/>
    </row>
    <row r="5029" spans="1:39" x14ac:dyDescent="0.35">
      <c r="A5029" s="379"/>
      <c r="B5029" s="379"/>
      <c r="C5029" s="379"/>
      <c r="D5029" s="379"/>
      <c r="E5029" s="379"/>
      <c r="F5029" s="379"/>
      <c r="G5029" s="379"/>
      <c r="H5029" s="379"/>
      <c r="I5029" s="379"/>
      <c r="J5029" s="379"/>
      <c r="K5029" s="379"/>
      <c r="L5029" s="379"/>
      <c r="M5029" s="379"/>
      <c r="N5029" s="379"/>
      <c r="O5029" s="379"/>
      <c r="P5029" s="379"/>
      <c r="Q5029" s="379"/>
      <c r="R5029" s="379"/>
      <c r="S5029" s="379"/>
      <c r="T5029" s="379"/>
      <c r="U5029" s="379"/>
      <c r="V5029" s="379"/>
      <c r="W5029" s="379"/>
      <c r="X5029" s="379"/>
      <c r="Y5029" s="379"/>
      <c r="Z5029" s="379"/>
      <c r="AA5029" s="380"/>
      <c r="AB5029" s="379"/>
      <c r="AC5029" s="379"/>
      <c r="AD5029" s="379"/>
      <c r="AE5029" s="381"/>
      <c r="AF5029" s="105"/>
      <c r="AG5029" s="381"/>
      <c r="AH5029" s="381"/>
      <c r="AI5029" s="381"/>
      <c r="AJ5029" s="381"/>
      <c r="AK5029" s="381"/>
      <c r="AL5029" s="381"/>
      <c r="AM5029" s="381"/>
    </row>
    <row r="5030" spans="1:39" x14ac:dyDescent="0.35">
      <c r="A5030" s="379"/>
      <c r="B5030" s="379"/>
      <c r="C5030" s="379"/>
      <c r="D5030" s="379"/>
      <c r="E5030" s="379"/>
      <c r="F5030" s="379"/>
      <c r="G5030" s="379"/>
      <c r="H5030" s="379"/>
      <c r="I5030" s="379"/>
      <c r="J5030" s="379"/>
      <c r="K5030" s="379"/>
      <c r="L5030" s="379"/>
      <c r="M5030" s="379"/>
      <c r="N5030" s="379"/>
      <c r="O5030" s="379"/>
      <c r="P5030" s="379"/>
      <c r="Q5030" s="379"/>
      <c r="R5030" s="379"/>
      <c r="S5030" s="379"/>
      <c r="T5030" s="379"/>
      <c r="U5030" s="379"/>
      <c r="V5030" s="379"/>
      <c r="W5030" s="379"/>
      <c r="X5030" s="379"/>
      <c r="Y5030" s="379"/>
      <c r="Z5030" s="379"/>
      <c r="AA5030" s="380"/>
      <c r="AB5030" s="379"/>
      <c r="AC5030" s="379"/>
      <c r="AD5030" s="379"/>
      <c r="AE5030" s="381"/>
      <c r="AF5030" s="105"/>
      <c r="AG5030" s="381"/>
      <c r="AH5030" s="381"/>
      <c r="AI5030" s="381"/>
      <c r="AJ5030" s="381"/>
      <c r="AK5030" s="381"/>
      <c r="AL5030" s="381"/>
      <c r="AM5030" s="381"/>
    </row>
    <row r="5031" spans="1:39" x14ac:dyDescent="0.35">
      <c r="A5031" s="379"/>
      <c r="B5031" s="379"/>
      <c r="C5031" s="379"/>
      <c r="D5031" s="379"/>
      <c r="E5031" s="379"/>
      <c r="F5031" s="379"/>
      <c r="G5031" s="379"/>
      <c r="H5031" s="379"/>
      <c r="I5031" s="379"/>
      <c r="J5031" s="379"/>
      <c r="K5031" s="379"/>
      <c r="L5031" s="379"/>
      <c r="M5031" s="379"/>
      <c r="N5031" s="379"/>
      <c r="O5031" s="379"/>
      <c r="P5031" s="379"/>
      <c r="Q5031" s="379"/>
      <c r="R5031" s="379"/>
      <c r="S5031" s="379"/>
      <c r="T5031" s="379"/>
      <c r="U5031" s="379"/>
      <c r="V5031" s="379"/>
      <c r="W5031" s="379"/>
      <c r="X5031" s="379"/>
      <c r="Y5031" s="379"/>
      <c r="Z5031" s="379"/>
      <c r="AA5031" s="380"/>
      <c r="AB5031" s="379"/>
      <c r="AC5031" s="379"/>
      <c r="AD5031" s="379"/>
      <c r="AE5031" s="381"/>
      <c r="AF5031" s="105"/>
      <c r="AG5031" s="381"/>
      <c r="AH5031" s="381"/>
      <c r="AI5031" s="381"/>
      <c r="AJ5031" s="381"/>
      <c r="AK5031" s="381"/>
      <c r="AL5031" s="381"/>
      <c r="AM5031" s="381"/>
    </row>
    <row r="5032" spans="1:39" x14ac:dyDescent="0.35">
      <c r="A5032" s="379"/>
      <c r="B5032" s="379"/>
      <c r="C5032" s="379"/>
      <c r="D5032" s="379"/>
      <c r="E5032" s="379"/>
      <c r="F5032" s="379"/>
      <c r="G5032" s="379"/>
      <c r="H5032" s="379"/>
      <c r="I5032" s="379"/>
      <c r="J5032" s="379"/>
      <c r="K5032" s="379"/>
      <c r="L5032" s="379"/>
      <c r="M5032" s="379"/>
      <c r="N5032" s="379"/>
      <c r="O5032" s="379"/>
      <c r="P5032" s="379"/>
      <c r="Q5032" s="379"/>
      <c r="R5032" s="379"/>
      <c r="S5032" s="379"/>
      <c r="T5032" s="379"/>
      <c r="U5032" s="379"/>
      <c r="V5032" s="379"/>
      <c r="W5032" s="379"/>
      <c r="X5032" s="379"/>
      <c r="Y5032" s="379"/>
      <c r="Z5032" s="379"/>
      <c r="AA5032" s="380"/>
      <c r="AB5032" s="379"/>
      <c r="AC5032" s="379"/>
      <c r="AD5032" s="379"/>
      <c r="AE5032" s="381"/>
      <c r="AF5032" s="105"/>
      <c r="AG5032" s="381"/>
      <c r="AH5032" s="381"/>
      <c r="AI5032" s="381"/>
      <c r="AJ5032" s="381"/>
      <c r="AK5032" s="381"/>
      <c r="AL5032" s="381"/>
      <c r="AM5032" s="381"/>
    </row>
    <row r="5033" spans="1:39" x14ac:dyDescent="0.35">
      <c r="A5033" s="379"/>
      <c r="B5033" s="379"/>
      <c r="C5033" s="379"/>
      <c r="D5033" s="379"/>
      <c r="E5033" s="379"/>
      <c r="F5033" s="379"/>
      <c r="G5033" s="379"/>
      <c r="H5033" s="379"/>
      <c r="I5033" s="379"/>
      <c r="J5033" s="379"/>
      <c r="K5033" s="379"/>
      <c r="L5033" s="379"/>
      <c r="M5033" s="379"/>
      <c r="N5033" s="379"/>
      <c r="O5033" s="379"/>
      <c r="P5033" s="379"/>
      <c r="Q5033" s="379"/>
      <c r="R5033" s="379"/>
      <c r="S5033" s="379"/>
      <c r="T5033" s="379"/>
      <c r="U5033" s="379"/>
      <c r="V5033" s="379"/>
      <c r="W5033" s="379"/>
      <c r="X5033" s="379"/>
      <c r="Y5033" s="379"/>
      <c r="Z5033" s="379"/>
      <c r="AA5033" s="380"/>
      <c r="AB5033" s="379"/>
      <c r="AC5033" s="379"/>
      <c r="AD5033" s="379"/>
      <c r="AE5033" s="381"/>
      <c r="AF5033" s="105"/>
      <c r="AG5033" s="381"/>
      <c r="AH5033" s="381"/>
      <c r="AI5033" s="381"/>
      <c r="AJ5033" s="381"/>
      <c r="AK5033" s="381"/>
      <c r="AL5033" s="381"/>
      <c r="AM5033" s="381"/>
    </row>
    <row r="5034" spans="1:39" x14ac:dyDescent="0.35">
      <c r="A5034" s="379"/>
      <c r="B5034" s="379"/>
      <c r="C5034" s="379"/>
      <c r="D5034" s="379"/>
      <c r="E5034" s="379"/>
      <c r="F5034" s="379"/>
      <c r="G5034" s="379"/>
      <c r="H5034" s="379"/>
      <c r="I5034" s="379"/>
      <c r="J5034" s="379"/>
      <c r="K5034" s="379"/>
      <c r="L5034" s="379"/>
      <c r="M5034" s="379"/>
      <c r="N5034" s="379"/>
      <c r="O5034" s="379"/>
      <c r="P5034" s="379"/>
      <c r="Q5034" s="379"/>
      <c r="R5034" s="379"/>
      <c r="S5034" s="379"/>
      <c r="T5034" s="379"/>
      <c r="U5034" s="379"/>
      <c r="V5034" s="379"/>
      <c r="W5034" s="379"/>
      <c r="X5034" s="379"/>
      <c r="Y5034" s="379"/>
      <c r="Z5034" s="379"/>
      <c r="AA5034" s="380"/>
      <c r="AB5034" s="379"/>
      <c r="AC5034" s="379"/>
      <c r="AD5034" s="379"/>
      <c r="AE5034" s="381"/>
      <c r="AF5034" s="105"/>
      <c r="AG5034" s="381"/>
      <c r="AH5034" s="381"/>
      <c r="AI5034" s="381"/>
      <c r="AJ5034" s="381"/>
      <c r="AK5034" s="381"/>
      <c r="AL5034" s="381"/>
      <c r="AM5034" s="381"/>
    </row>
    <row r="5035" spans="1:39" x14ac:dyDescent="0.35">
      <c r="A5035" s="379"/>
      <c r="B5035" s="379"/>
      <c r="C5035" s="379"/>
      <c r="D5035" s="379"/>
      <c r="E5035" s="379"/>
      <c r="F5035" s="379"/>
      <c r="G5035" s="379"/>
      <c r="H5035" s="379"/>
      <c r="I5035" s="379"/>
      <c r="J5035" s="379"/>
      <c r="K5035" s="379"/>
      <c r="L5035" s="379"/>
      <c r="M5035" s="379"/>
      <c r="N5035" s="379"/>
      <c r="O5035" s="379"/>
      <c r="P5035" s="379"/>
      <c r="Q5035" s="379"/>
      <c r="R5035" s="379"/>
      <c r="S5035" s="379"/>
      <c r="T5035" s="379"/>
      <c r="U5035" s="379"/>
      <c r="V5035" s="379"/>
      <c r="W5035" s="379"/>
      <c r="X5035" s="379"/>
      <c r="Y5035" s="379"/>
      <c r="Z5035" s="379"/>
      <c r="AA5035" s="380"/>
      <c r="AB5035" s="379"/>
      <c r="AC5035" s="379"/>
      <c r="AD5035" s="379"/>
      <c r="AE5035" s="381"/>
      <c r="AF5035" s="105"/>
      <c r="AG5035" s="381"/>
      <c r="AH5035" s="381"/>
      <c r="AI5035" s="381"/>
      <c r="AJ5035" s="381"/>
      <c r="AK5035" s="381"/>
      <c r="AL5035" s="381"/>
      <c r="AM5035" s="381"/>
    </row>
    <row r="5036" spans="1:39" x14ac:dyDescent="0.35">
      <c r="A5036" s="379"/>
      <c r="B5036" s="379"/>
      <c r="C5036" s="379"/>
      <c r="D5036" s="379"/>
      <c r="E5036" s="379"/>
      <c r="F5036" s="379"/>
      <c r="G5036" s="379"/>
      <c r="H5036" s="379"/>
      <c r="I5036" s="379"/>
      <c r="J5036" s="379"/>
      <c r="K5036" s="379"/>
      <c r="L5036" s="379"/>
      <c r="M5036" s="379"/>
      <c r="N5036" s="379"/>
      <c r="O5036" s="379"/>
      <c r="P5036" s="379"/>
      <c r="Q5036" s="379"/>
      <c r="R5036" s="379"/>
      <c r="S5036" s="379"/>
      <c r="T5036" s="379"/>
      <c r="U5036" s="379"/>
      <c r="V5036" s="379"/>
      <c r="W5036" s="379"/>
      <c r="X5036" s="379"/>
      <c r="Y5036" s="379"/>
      <c r="Z5036" s="379"/>
      <c r="AA5036" s="380"/>
      <c r="AB5036" s="379"/>
      <c r="AC5036" s="379"/>
      <c r="AD5036" s="379"/>
      <c r="AE5036" s="381"/>
      <c r="AF5036" s="105"/>
      <c r="AG5036" s="381"/>
      <c r="AH5036" s="381"/>
      <c r="AI5036" s="381"/>
      <c r="AJ5036" s="381"/>
      <c r="AK5036" s="381"/>
      <c r="AL5036" s="381"/>
      <c r="AM5036" s="381"/>
    </row>
    <row r="5037" spans="1:39" x14ac:dyDescent="0.35">
      <c r="A5037" s="379"/>
      <c r="B5037" s="379"/>
      <c r="C5037" s="379"/>
      <c r="D5037" s="379"/>
      <c r="E5037" s="379"/>
      <c r="F5037" s="379"/>
      <c r="G5037" s="379"/>
      <c r="H5037" s="379"/>
      <c r="I5037" s="379"/>
      <c r="J5037" s="379"/>
      <c r="K5037" s="379"/>
      <c r="L5037" s="379"/>
      <c r="M5037" s="379"/>
      <c r="N5037" s="379"/>
      <c r="O5037" s="379"/>
      <c r="P5037" s="379"/>
      <c r="Q5037" s="379"/>
      <c r="R5037" s="379"/>
      <c r="S5037" s="379"/>
      <c r="T5037" s="379"/>
      <c r="U5037" s="379"/>
      <c r="V5037" s="379"/>
      <c r="W5037" s="379"/>
      <c r="X5037" s="379"/>
      <c r="Y5037" s="379"/>
      <c r="Z5037" s="379"/>
      <c r="AA5037" s="380"/>
      <c r="AB5037" s="379"/>
      <c r="AC5037" s="379"/>
      <c r="AD5037" s="379"/>
      <c r="AE5037" s="381"/>
      <c r="AF5037" s="105"/>
      <c r="AG5037" s="381"/>
      <c r="AH5037" s="381"/>
      <c r="AI5037" s="381"/>
      <c r="AJ5037" s="381"/>
      <c r="AK5037" s="381"/>
      <c r="AL5037" s="381"/>
      <c r="AM5037" s="381"/>
    </row>
    <row r="5038" spans="1:39" x14ac:dyDescent="0.35">
      <c r="A5038" s="379"/>
      <c r="B5038" s="379"/>
      <c r="C5038" s="379"/>
      <c r="D5038" s="379"/>
      <c r="E5038" s="379"/>
      <c r="F5038" s="379"/>
      <c r="G5038" s="379"/>
      <c r="H5038" s="379"/>
      <c r="I5038" s="379"/>
      <c r="J5038" s="379"/>
      <c r="K5038" s="379"/>
      <c r="L5038" s="379"/>
      <c r="M5038" s="379"/>
      <c r="N5038" s="379"/>
      <c r="O5038" s="379"/>
      <c r="P5038" s="379"/>
      <c r="Q5038" s="379"/>
      <c r="R5038" s="379"/>
      <c r="S5038" s="379"/>
      <c r="T5038" s="379"/>
      <c r="U5038" s="379"/>
      <c r="V5038" s="379"/>
      <c r="W5038" s="379"/>
      <c r="X5038" s="379"/>
      <c r="Y5038" s="379"/>
      <c r="Z5038" s="379"/>
      <c r="AA5038" s="380"/>
      <c r="AB5038" s="379"/>
      <c r="AC5038" s="379"/>
      <c r="AD5038" s="379"/>
      <c r="AE5038" s="381"/>
      <c r="AF5038" s="105"/>
      <c r="AG5038" s="381"/>
      <c r="AH5038" s="381"/>
      <c r="AI5038" s="381"/>
      <c r="AJ5038" s="381"/>
      <c r="AK5038" s="381"/>
      <c r="AL5038" s="381"/>
      <c r="AM5038" s="381"/>
    </row>
    <row r="5039" spans="1:39" x14ac:dyDescent="0.35">
      <c r="A5039" s="379"/>
      <c r="B5039" s="379"/>
      <c r="C5039" s="379"/>
      <c r="D5039" s="379"/>
      <c r="E5039" s="379"/>
      <c r="F5039" s="379"/>
      <c r="G5039" s="379"/>
      <c r="H5039" s="379"/>
      <c r="I5039" s="379"/>
      <c r="J5039" s="379"/>
      <c r="K5039" s="379"/>
      <c r="L5039" s="379"/>
      <c r="M5039" s="379"/>
      <c r="N5039" s="379"/>
      <c r="O5039" s="379"/>
      <c r="P5039" s="379"/>
      <c r="Q5039" s="379"/>
      <c r="R5039" s="379"/>
      <c r="S5039" s="379"/>
      <c r="T5039" s="379"/>
      <c r="U5039" s="379"/>
      <c r="V5039" s="379"/>
      <c r="W5039" s="379"/>
      <c r="X5039" s="379"/>
      <c r="Y5039" s="379"/>
      <c r="Z5039" s="379"/>
      <c r="AA5039" s="380"/>
      <c r="AB5039" s="379"/>
      <c r="AC5039" s="379"/>
      <c r="AD5039" s="379"/>
      <c r="AE5039" s="381"/>
      <c r="AF5039" s="105"/>
      <c r="AG5039" s="381"/>
      <c r="AH5039" s="381"/>
      <c r="AI5039" s="381"/>
      <c r="AJ5039" s="381"/>
      <c r="AK5039" s="381"/>
      <c r="AL5039" s="381"/>
      <c r="AM5039" s="381"/>
    </row>
    <row r="5040" spans="1:39" x14ac:dyDescent="0.35">
      <c r="A5040" s="379"/>
      <c r="B5040" s="379"/>
      <c r="C5040" s="379"/>
      <c r="D5040" s="379"/>
      <c r="E5040" s="379"/>
      <c r="F5040" s="379"/>
      <c r="G5040" s="379"/>
      <c r="H5040" s="379"/>
      <c r="I5040" s="379"/>
      <c r="J5040" s="379"/>
      <c r="K5040" s="379"/>
      <c r="L5040" s="379"/>
      <c r="M5040" s="379"/>
      <c r="N5040" s="379"/>
      <c r="O5040" s="379"/>
      <c r="P5040" s="379"/>
      <c r="Q5040" s="379"/>
      <c r="R5040" s="379"/>
      <c r="S5040" s="379"/>
      <c r="T5040" s="379"/>
      <c r="U5040" s="379"/>
      <c r="V5040" s="379"/>
      <c r="W5040" s="379"/>
      <c r="X5040" s="379"/>
      <c r="Y5040" s="379"/>
      <c r="Z5040" s="379"/>
      <c r="AA5040" s="380"/>
      <c r="AB5040" s="379"/>
      <c r="AC5040" s="379"/>
      <c r="AD5040" s="379"/>
      <c r="AE5040" s="381"/>
      <c r="AF5040" s="105"/>
      <c r="AG5040" s="381"/>
      <c r="AH5040" s="381"/>
      <c r="AI5040" s="381"/>
      <c r="AJ5040" s="381"/>
      <c r="AK5040" s="381"/>
      <c r="AL5040" s="381"/>
      <c r="AM5040" s="381"/>
    </row>
    <row r="5041" spans="1:39" x14ac:dyDescent="0.35">
      <c r="A5041" s="379"/>
      <c r="B5041" s="379"/>
      <c r="C5041" s="379"/>
      <c r="D5041" s="379"/>
      <c r="E5041" s="379"/>
      <c r="F5041" s="379"/>
      <c r="G5041" s="379"/>
      <c r="H5041" s="379"/>
      <c r="I5041" s="379"/>
      <c r="J5041" s="379"/>
      <c r="K5041" s="379"/>
      <c r="L5041" s="379"/>
      <c r="M5041" s="379"/>
      <c r="N5041" s="379"/>
      <c r="O5041" s="379"/>
      <c r="P5041" s="379"/>
      <c r="Q5041" s="379"/>
      <c r="R5041" s="379"/>
      <c r="S5041" s="379"/>
      <c r="T5041" s="379"/>
      <c r="U5041" s="379"/>
      <c r="V5041" s="379"/>
      <c r="W5041" s="379"/>
      <c r="X5041" s="379"/>
      <c r="Y5041" s="379"/>
      <c r="Z5041" s="379"/>
      <c r="AA5041" s="380"/>
      <c r="AB5041" s="379"/>
      <c r="AC5041" s="379"/>
      <c r="AD5041" s="379"/>
      <c r="AE5041" s="381"/>
      <c r="AF5041" s="105"/>
      <c r="AG5041" s="381"/>
      <c r="AH5041" s="381"/>
      <c r="AI5041" s="381"/>
      <c r="AJ5041" s="381"/>
      <c r="AK5041" s="381"/>
      <c r="AL5041" s="381"/>
      <c r="AM5041" s="381"/>
    </row>
    <row r="5042" spans="1:39" x14ac:dyDescent="0.35">
      <c r="A5042" s="379"/>
      <c r="B5042" s="379"/>
      <c r="C5042" s="379"/>
      <c r="D5042" s="379"/>
      <c r="E5042" s="379"/>
      <c r="F5042" s="379"/>
      <c r="G5042" s="379"/>
      <c r="H5042" s="379"/>
      <c r="I5042" s="379"/>
      <c r="J5042" s="379"/>
      <c r="K5042" s="379"/>
      <c r="L5042" s="379"/>
      <c r="M5042" s="379"/>
      <c r="N5042" s="379"/>
      <c r="O5042" s="379"/>
      <c r="P5042" s="379"/>
      <c r="Q5042" s="379"/>
      <c r="R5042" s="379"/>
      <c r="S5042" s="379"/>
      <c r="T5042" s="379"/>
      <c r="U5042" s="379"/>
      <c r="V5042" s="379"/>
      <c r="W5042" s="379"/>
      <c r="X5042" s="379"/>
      <c r="Y5042" s="379"/>
      <c r="Z5042" s="379"/>
      <c r="AA5042" s="380"/>
      <c r="AB5042" s="379"/>
      <c r="AC5042" s="379"/>
      <c r="AD5042" s="379"/>
      <c r="AE5042" s="381"/>
      <c r="AF5042" s="105"/>
      <c r="AG5042" s="381"/>
      <c r="AH5042" s="381"/>
      <c r="AI5042" s="381"/>
      <c r="AJ5042" s="381"/>
      <c r="AK5042" s="381"/>
      <c r="AL5042" s="381"/>
      <c r="AM5042" s="381"/>
    </row>
    <row r="5043" spans="1:39" x14ac:dyDescent="0.35">
      <c r="A5043" s="379"/>
      <c r="B5043" s="379"/>
      <c r="C5043" s="379"/>
      <c r="D5043" s="379"/>
      <c r="E5043" s="379"/>
      <c r="F5043" s="379"/>
      <c r="G5043" s="379"/>
      <c r="H5043" s="379"/>
      <c r="I5043" s="379"/>
      <c r="J5043" s="379"/>
      <c r="K5043" s="379"/>
      <c r="L5043" s="379"/>
      <c r="M5043" s="379"/>
      <c r="N5043" s="379"/>
      <c r="O5043" s="379"/>
      <c r="P5043" s="379"/>
      <c r="Q5043" s="379"/>
      <c r="R5043" s="379"/>
      <c r="S5043" s="379"/>
      <c r="T5043" s="379"/>
      <c r="U5043" s="379"/>
      <c r="V5043" s="379"/>
      <c r="W5043" s="379"/>
      <c r="X5043" s="379"/>
      <c r="Y5043" s="379"/>
      <c r="Z5043" s="379"/>
      <c r="AA5043" s="380"/>
      <c r="AB5043" s="379"/>
      <c r="AC5043" s="379"/>
      <c r="AD5043" s="379"/>
      <c r="AE5043" s="381"/>
      <c r="AF5043" s="105"/>
      <c r="AG5043" s="381"/>
      <c r="AH5043" s="381"/>
      <c r="AI5043" s="381"/>
      <c r="AJ5043" s="381"/>
      <c r="AK5043" s="381"/>
      <c r="AL5043" s="381"/>
      <c r="AM5043" s="381"/>
    </row>
    <row r="5044" spans="1:39" x14ac:dyDescent="0.35">
      <c r="A5044" s="379"/>
      <c r="B5044" s="379"/>
      <c r="C5044" s="379"/>
      <c r="D5044" s="379"/>
      <c r="E5044" s="379"/>
      <c r="F5044" s="379"/>
      <c r="G5044" s="379"/>
      <c r="H5044" s="379"/>
      <c r="I5044" s="379"/>
      <c r="J5044" s="379"/>
      <c r="K5044" s="379"/>
      <c r="L5044" s="379"/>
      <c r="M5044" s="379"/>
      <c r="N5044" s="379"/>
      <c r="O5044" s="379"/>
      <c r="P5044" s="379"/>
      <c r="Q5044" s="379"/>
      <c r="R5044" s="379"/>
      <c r="S5044" s="379"/>
      <c r="T5044" s="379"/>
      <c r="U5044" s="379"/>
      <c r="V5044" s="379"/>
      <c r="W5044" s="379"/>
      <c r="X5044" s="379"/>
      <c r="Y5044" s="379"/>
      <c r="Z5044" s="379"/>
      <c r="AA5044" s="380"/>
      <c r="AB5044" s="379"/>
      <c r="AC5044" s="379"/>
      <c r="AD5044" s="379"/>
      <c r="AE5044" s="381"/>
      <c r="AF5044" s="105"/>
      <c r="AG5044" s="381"/>
      <c r="AH5044" s="381"/>
      <c r="AI5044" s="381"/>
      <c r="AJ5044" s="381"/>
      <c r="AK5044" s="381"/>
      <c r="AL5044" s="381"/>
      <c r="AM5044" s="381"/>
    </row>
    <row r="5045" spans="1:39" x14ac:dyDescent="0.35">
      <c r="A5045" s="379"/>
      <c r="B5045" s="379"/>
      <c r="C5045" s="379"/>
      <c r="D5045" s="379"/>
      <c r="E5045" s="379"/>
      <c r="F5045" s="379"/>
      <c r="G5045" s="379"/>
      <c r="H5045" s="379"/>
      <c r="I5045" s="379"/>
      <c r="J5045" s="379"/>
      <c r="K5045" s="379"/>
      <c r="L5045" s="379"/>
      <c r="M5045" s="379"/>
      <c r="N5045" s="379"/>
      <c r="O5045" s="379"/>
      <c r="P5045" s="379"/>
      <c r="Q5045" s="379"/>
      <c r="R5045" s="379"/>
      <c r="S5045" s="379"/>
      <c r="T5045" s="379"/>
      <c r="U5045" s="379"/>
      <c r="V5045" s="379"/>
      <c r="W5045" s="379"/>
      <c r="X5045" s="379"/>
      <c r="Y5045" s="379"/>
      <c r="Z5045" s="379"/>
      <c r="AA5045" s="380"/>
      <c r="AB5045" s="379"/>
      <c r="AC5045" s="379"/>
      <c r="AD5045" s="379"/>
      <c r="AE5045" s="381"/>
      <c r="AF5045" s="105"/>
      <c r="AG5045" s="381"/>
      <c r="AH5045" s="381"/>
      <c r="AI5045" s="381"/>
      <c r="AJ5045" s="381"/>
      <c r="AK5045" s="381"/>
      <c r="AL5045" s="381"/>
      <c r="AM5045" s="381"/>
    </row>
    <row r="5046" spans="1:39" x14ac:dyDescent="0.35">
      <c r="A5046" s="379"/>
      <c r="B5046" s="379"/>
      <c r="C5046" s="379"/>
      <c r="D5046" s="379"/>
      <c r="E5046" s="379"/>
      <c r="F5046" s="379"/>
      <c r="G5046" s="379"/>
      <c r="H5046" s="379"/>
      <c r="I5046" s="379"/>
      <c r="J5046" s="379"/>
      <c r="K5046" s="379"/>
      <c r="L5046" s="379"/>
      <c r="M5046" s="379"/>
      <c r="N5046" s="379"/>
      <c r="O5046" s="379"/>
      <c r="P5046" s="379"/>
      <c r="Q5046" s="379"/>
      <c r="R5046" s="379"/>
      <c r="S5046" s="379"/>
      <c r="T5046" s="379"/>
      <c r="U5046" s="379"/>
      <c r="V5046" s="379"/>
      <c r="W5046" s="379"/>
      <c r="X5046" s="379"/>
      <c r="Y5046" s="379"/>
      <c r="Z5046" s="379"/>
      <c r="AA5046" s="380"/>
      <c r="AB5046" s="379"/>
      <c r="AC5046" s="379"/>
      <c r="AD5046" s="379"/>
      <c r="AE5046" s="381"/>
      <c r="AF5046" s="105"/>
      <c r="AG5046" s="381"/>
      <c r="AH5046" s="381"/>
      <c r="AI5046" s="381"/>
      <c r="AJ5046" s="381"/>
      <c r="AK5046" s="381"/>
      <c r="AL5046" s="381"/>
      <c r="AM5046" s="381"/>
    </row>
    <row r="5047" spans="1:39" x14ac:dyDescent="0.35">
      <c r="A5047" s="379"/>
      <c r="B5047" s="379"/>
      <c r="C5047" s="379"/>
      <c r="D5047" s="379"/>
      <c r="E5047" s="379"/>
      <c r="F5047" s="379"/>
      <c r="G5047" s="379"/>
      <c r="H5047" s="379"/>
      <c r="I5047" s="379"/>
      <c r="J5047" s="379"/>
      <c r="K5047" s="379"/>
      <c r="L5047" s="379"/>
      <c r="M5047" s="379"/>
      <c r="N5047" s="379"/>
      <c r="O5047" s="379"/>
      <c r="P5047" s="379"/>
      <c r="Q5047" s="379"/>
      <c r="R5047" s="379"/>
      <c r="S5047" s="379"/>
      <c r="T5047" s="379"/>
      <c r="U5047" s="379"/>
      <c r="V5047" s="379"/>
      <c r="W5047" s="379"/>
      <c r="X5047" s="379"/>
      <c r="Y5047" s="379"/>
      <c r="Z5047" s="379"/>
      <c r="AA5047" s="380"/>
      <c r="AB5047" s="379"/>
      <c r="AC5047" s="379"/>
      <c r="AD5047" s="379"/>
      <c r="AE5047" s="381"/>
      <c r="AF5047" s="105"/>
      <c r="AG5047" s="381"/>
      <c r="AH5047" s="381"/>
      <c r="AI5047" s="381"/>
      <c r="AJ5047" s="381"/>
      <c r="AK5047" s="381"/>
      <c r="AL5047" s="381"/>
      <c r="AM5047" s="381"/>
    </row>
    <row r="5048" spans="1:39" x14ac:dyDescent="0.35">
      <c r="A5048" s="379"/>
      <c r="B5048" s="379"/>
      <c r="C5048" s="379"/>
      <c r="D5048" s="379"/>
      <c r="E5048" s="379"/>
      <c r="F5048" s="379"/>
      <c r="G5048" s="379"/>
      <c r="H5048" s="379"/>
      <c r="I5048" s="379"/>
      <c r="J5048" s="379"/>
      <c r="K5048" s="379"/>
      <c r="L5048" s="379"/>
      <c r="M5048" s="379"/>
      <c r="N5048" s="379"/>
      <c r="O5048" s="379"/>
      <c r="P5048" s="379"/>
      <c r="Q5048" s="379"/>
      <c r="R5048" s="379"/>
      <c r="S5048" s="379"/>
      <c r="T5048" s="379"/>
      <c r="U5048" s="379"/>
      <c r="V5048" s="379"/>
      <c r="W5048" s="379"/>
      <c r="X5048" s="379"/>
      <c r="Y5048" s="379"/>
      <c r="Z5048" s="379"/>
      <c r="AA5048" s="380"/>
      <c r="AB5048" s="379"/>
      <c r="AC5048" s="379"/>
      <c r="AD5048" s="379"/>
      <c r="AE5048" s="381"/>
      <c r="AF5048" s="105"/>
      <c r="AG5048" s="381"/>
      <c r="AH5048" s="381"/>
      <c r="AI5048" s="381"/>
      <c r="AJ5048" s="381"/>
      <c r="AK5048" s="381"/>
      <c r="AL5048" s="381"/>
      <c r="AM5048" s="381"/>
    </row>
    <row r="5049" spans="1:39" x14ac:dyDescent="0.35">
      <c r="A5049" s="379"/>
      <c r="B5049" s="379"/>
      <c r="C5049" s="379"/>
      <c r="D5049" s="379"/>
      <c r="E5049" s="379"/>
      <c r="F5049" s="379"/>
      <c r="G5049" s="379"/>
      <c r="H5049" s="379"/>
      <c r="I5049" s="379"/>
      <c r="J5049" s="379"/>
      <c r="K5049" s="379"/>
      <c r="L5049" s="379"/>
      <c r="M5049" s="379"/>
      <c r="N5049" s="379"/>
      <c r="O5049" s="379"/>
      <c r="P5049" s="379"/>
      <c r="Q5049" s="379"/>
      <c r="R5049" s="379"/>
      <c r="S5049" s="379"/>
      <c r="T5049" s="379"/>
      <c r="U5049" s="379"/>
      <c r="V5049" s="379"/>
      <c r="W5049" s="379"/>
      <c r="X5049" s="379"/>
      <c r="Y5049" s="379"/>
      <c r="Z5049" s="379"/>
      <c r="AA5049" s="380"/>
      <c r="AB5049" s="379"/>
      <c r="AC5049" s="379"/>
      <c r="AD5049" s="379"/>
      <c r="AE5049" s="381"/>
      <c r="AF5049" s="105"/>
      <c r="AG5049" s="381"/>
      <c r="AH5049" s="381"/>
      <c r="AI5049" s="381"/>
      <c r="AJ5049" s="381"/>
      <c r="AK5049" s="381"/>
      <c r="AL5049" s="381"/>
      <c r="AM5049" s="381"/>
    </row>
    <row r="5050" spans="1:39" x14ac:dyDescent="0.35">
      <c r="A5050" s="379"/>
      <c r="B5050" s="379"/>
      <c r="C5050" s="379"/>
      <c r="D5050" s="379"/>
      <c r="E5050" s="379"/>
      <c r="F5050" s="379"/>
      <c r="G5050" s="379"/>
      <c r="H5050" s="379"/>
      <c r="I5050" s="379"/>
      <c r="J5050" s="379"/>
      <c r="K5050" s="379"/>
      <c r="L5050" s="379"/>
      <c r="M5050" s="379"/>
      <c r="N5050" s="379"/>
      <c r="O5050" s="379"/>
      <c r="P5050" s="379"/>
      <c r="Q5050" s="379"/>
      <c r="R5050" s="379"/>
      <c r="S5050" s="379"/>
      <c r="T5050" s="379"/>
      <c r="U5050" s="379"/>
      <c r="V5050" s="379"/>
      <c r="W5050" s="379"/>
      <c r="X5050" s="379"/>
      <c r="Y5050" s="379"/>
      <c r="Z5050" s="379"/>
      <c r="AA5050" s="380"/>
      <c r="AB5050" s="379"/>
      <c r="AC5050" s="379"/>
      <c r="AD5050" s="379"/>
      <c r="AE5050" s="381"/>
      <c r="AF5050" s="105"/>
      <c r="AG5050" s="381"/>
      <c r="AH5050" s="381"/>
      <c r="AI5050" s="381"/>
      <c r="AJ5050" s="381"/>
      <c r="AK5050" s="381"/>
      <c r="AL5050" s="381"/>
      <c r="AM5050" s="381"/>
    </row>
    <row r="5051" spans="1:39" x14ac:dyDescent="0.35">
      <c r="A5051" s="379"/>
      <c r="B5051" s="379"/>
      <c r="C5051" s="379"/>
      <c r="D5051" s="379"/>
      <c r="E5051" s="379"/>
      <c r="F5051" s="379"/>
      <c r="G5051" s="379"/>
      <c r="H5051" s="379"/>
      <c r="I5051" s="379"/>
      <c r="J5051" s="379"/>
      <c r="K5051" s="379"/>
      <c r="L5051" s="379"/>
      <c r="M5051" s="379"/>
      <c r="N5051" s="379"/>
      <c r="O5051" s="379"/>
      <c r="P5051" s="379"/>
      <c r="Q5051" s="379"/>
      <c r="R5051" s="379"/>
      <c r="S5051" s="379"/>
      <c r="T5051" s="379"/>
      <c r="U5051" s="379"/>
      <c r="V5051" s="379"/>
      <c r="W5051" s="379"/>
      <c r="X5051" s="379"/>
      <c r="Y5051" s="379"/>
      <c r="Z5051" s="379"/>
      <c r="AA5051" s="380"/>
      <c r="AB5051" s="379"/>
      <c r="AC5051" s="379"/>
      <c r="AD5051" s="379"/>
      <c r="AE5051" s="381"/>
      <c r="AF5051" s="105"/>
      <c r="AG5051" s="381"/>
      <c r="AH5051" s="381"/>
      <c r="AI5051" s="381"/>
      <c r="AJ5051" s="381"/>
      <c r="AK5051" s="381"/>
      <c r="AL5051" s="381"/>
      <c r="AM5051" s="381"/>
    </row>
    <row r="5052" spans="1:39" x14ac:dyDescent="0.35">
      <c r="A5052" s="379"/>
      <c r="B5052" s="379"/>
      <c r="C5052" s="379"/>
      <c r="D5052" s="379"/>
      <c r="E5052" s="379"/>
      <c r="F5052" s="379"/>
      <c r="G5052" s="379"/>
      <c r="H5052" s="379"/>
      <c r="I5052" s="379"/>
      <c r="J5052" s="379"/>
      <c r="K5052" s="379"/>
      <c r="L5052" s="379"/>
      <c r="M5052" s="379"/>
      <c r="N5052" s="379"/>
      <c r="O5052" s="379"/>
      <c r="P5052" s="379"/>
      <c r="Q5052" s="379"/>
      <c r="R5052" s="379"/>
      <c r="S5052" s="379"/>
      <c r="T5052" s="379"/>
      <c r="U5052" s="379"/>
      <c r="V5052" s="379"/>
      <c r="W5052" s="379"/>
      <c r="X5052" s="379"/>
      <c r="Y5052" s="379"/>
      <c r="Z5052" s="379"/>
      <c r="AA5052" s="380"/>
      <c r="AB5052" s="379"/>
      <c r="AC5052" s="379"/>
      <c r="AD5052" s="379"/>
      <c r="AE5052" s="381"/>
      <c r="AF5052" s="105"/>
      <c r="AG5052" s="381"/>
      <c r="AH5052" s="381"/>
      <c r="AI5052" s="381"/>
      <c r="AJ5052" s="381"/>
      <c r="AK5052" s="381"/>
      <c r="AL5052" s="381"/>
      <c r="AM5052" s="381"/>
    </row>
    <row r="5053" spans="1:39" x14ac:dyDescent="0.35">
      <c r="A5053" s="379"/>
      <c r="B5053" s="379"/>
      <c r="C5053" s="379"/>
      <c r="D5053" s="379"/>
      <c r="E5053" s="379"/>
      <c r="F5053" s="379"/>
      <c r="G5053" s="379"/>
      <c r="H5053" s="379"/>
      <c r="I5053" s="379"/>
      <c r="J5053" s="379"/>
      <c r="K5053" s="379"/>
      <c r="L5053" s="379"/>
      <c r="M5053" s="379"/>
      <c r="N5053" s="379"/>
      <c r="O5053" s="379"/>
      <c r="P5053" s="379"/>
      <c r="Q5053" s="379"/>
      <c r="R5053" s="379"/>
      <c r="S5053" s="379"/>
      <c r="T5053" s="379"/>
      <c r="U5053" s="379"/>
      <c r="V5053" s="379"/>
      <c r="W5053" s="379"/>
      <c r="X5053" s="379"/>
      <c r="Y5053" s="379"/>
      <c r="Z5053" s="379"/>
      <c r="AA5053" s="380"/>
      <c r="AB5053" s="379"/>
      <c r="AC5053" s="379"/>
      <c r="AD5053" s="379"/>
      <c r="AE5053" s="381"/>
      <c r="AF5053" s="105"/>
      <c r="AG5053" s="381"/>
      <c r="AH5053" s="381"/>
      <c r="AI5053" s="381"/>
      <c r="AJ5053" s="381"/>
      <c r="AK5053" s="381"/>
      <c r="AL5053" s="381"/>
      <c r="AM5053" s="381"/>
    </row>
    <row r="5054" spans="1:39" x14ac:dyDescent="0.35">
      <c r="A5054" s="379"/>
      <c r="B5054" s="379"/>
      <c r="C5054" s="379"/>
      <c r="D5054" s="379"/>
      <c r="E5054" s="379"/>
      <c r="F5054" s="379"/>
      <c r="G5054" s="379"/>
      <c r="H5054" s="379"/>
      <c r="I5054" s="379"/>
      <c r="J5054" s="379"/>
      <c r="K5054" s="379"/>
      <c r="L5054" s="379"/>
      <c r="M5054" s="379"/>
      <c r="N5054" s="379"/>
      <c r="O5054" s="379"/>
      <c r="P5054" s="379"/>
      <c r="Q5054" s="379"/>
      <c r="R5054" s="379"/>
      <c r="S5054" s="379"/>
      <c r="T5054" s="379"/>
      <c r="U5054" s="379"/>
      <c r="V5054" s="379"/>
      <c r="W5054" s="379"/>
      <c r="X5054" s="379"/>
      <c r="Y5054" s="379"/>
      <c r="Z5054" s="379"/>
      <c r="AA5054" s="380"/>
      <c r="AB5054" s="379"/>
      <c r="AC5054" s="379"/>
      <c r="AD5054" s="379"/>
      <c r="AE5054" s="381"/>
      <c r="AF5054" s="105"/>
      <c r="AG5054" s="381"/>
      <c r="AH5054" s="381"/>
      <c r="AI5054" s="381"/>
      <c r="AJ5054" s="381"/>
      <c r="AK5054" s="381"/>
      <c r="AL5054" s="381"/>
      <c r="AM5054" s="381"/>
    </row>
    <row r="5055" spans="1:39" x14ac:dyDescent="0.35">
      <c r="A5055" s="379"/>
      <c r="B5055" s="379"/>
      <c r="C5055" s="379"/>
      <c r="D5055" s="379"/>
      <c r="E5055" s="379"/>
      <c r="F5055" s="379"/>
      <c r="G5055" s="379"/>
      <c r="H5055" s="379"/>
      <c r="I5055" s="379"/>
      <c r="J5055" s="379"/>
      <c r="K5055" s="379"/>
      <c r="L5055" s="379"/>
      <c r="M5055" s="379"/>
      <c r="N5055" s="379"/>
      <c r="O5055" s="379"/>
      <c r="P5055" s="379"/>
      <c r="Q5055" s="379"/>
      <c r="R5055" s="379"/>
      <c r="S5055" s="379"/>
      <c r="T5055" s="379"/>
      <c r="U5055" s="379"/>
      <c r="V5055" s="379"/>
      <c r="W5055" s="379"/>
      <c r="X5055" s="379"/>
      <c r="Y5055" s="379"/>
      <c r="Z5055" s="379"/>
      <c r="AA5055" s="380"/>
      <c r="AB5055" s="379"/>
      <c r="AC5055" s="379"/>
      <c r="AD5055" s="379"/>
      <c r="AE5055" s="381"/>
      <c r="AF5055" s="105"/>
      <c r="AG5055" s="381"/>
      <c r="AH5055" s="381"/>
      <c r="AI5055" s="381"/>
      <c r="AJ5055" s="381"/>
      <c r="AK5055" s="381"/>
      <c r="AL5055" s="381"/>
      <c r="AM5055" s="381"/>
    </row>
    <row r="5056" spans="1:39" x14ac:dyDescent="0.35">
      <c r="A5056" s="379"/>
      <c r="B5056" s="379"/>
      <c r="C5056" s="379"/>
      <c r="D5056" s="379"/>
      <c r="E5056" s="379"/>
      <c r="F5056" s="379"/>
      <c r="G5056" s="379"/>
      <c r="H5056" s="379"/>
      <c r="I5056" s="379"/>
      <c r="J5056" s="379"/>
      <c r="K5056" s="379"/>
      <c r="L5056" s="379"/>
      <c r="M5056" s="379"/>
      <c r="N5056" s="379"/>
      <c r="O5056" s="379"/>
      <c r="P5056" s="379"/>
      <c r="Q5056" s="379"/>
      <c r="R5056" s="379"/>
      <c r="S5056" s="379"/>
      <c r="T5056" s="379"/>
      <c r="U5056" s="379"/>
      <c r="V5056" s="379"/>
      <c r="W5056" s="379"/>
      <c r="X5056" s="379"/>
      <c r="Y5056" s="379"/>
      <c r="Z5056" s="379"/>
      <c r="AA5056" s="380"/>
      <c r="AB5056" s="379"/>
      <c r="AC5056" s="379"/>
      <c r="AD5056" s="379"/>
      <c r="AE5056" s="381"/>
      <c r="AF5056" s="105"/>
      <c r="AG5056" s="381"/>
      <c r="AH5056" s="381"/>
      <c r="AI5056" s="381"/>
      <c r="AJ5056" s="381"/>
      <c r="AK5056" s="381"/>
      <c r="AL5056" s="381"/>
      <c r="AM5056" s="381"/>
    </row>
    <row r="5057" spans="1:39" x14ac:dyDescent="0.35">
      <c r="A5057" s="379"/>
      <c r="B5057" s="379"/>
      <c r="C5057" s="379"/>
      <c r="D5057" s="379"/>
      <c r="E5057" s="379"/>
      <c r="F5057" s="379"/>
      <c r="G5057" s="379"/>
      <c r="H5057" s="379"/>
      <c r="I5057" s="379"/>
      <c r="J5057" s="379"/>
      <c r="K5057" s="379"/>
      <c r="L5057" s="379"/>
      <c r="M5057" s="379"/>
      <c r="N5057" s="379"/>
      <c r="O5057" s="379"/>
      <c r="P5057" s="379"/>
      <c r="Q5057" s="379"/>
      <c r="R5057" s="379"/>
      <c r="S5057" s="379"/>
      <c r="T5057" s="379"/>
      <c r="U5057" s="379"/>
      <c r="V5057" s="379"/>
      <c r="W5057" s="379"/>
      <c r="X5057" s="379"/>
      <c r="Y5057" s="379"/>
      <c r="Z5057" s="379"/>
      <c r="AA5057" s="380"/>
      <c r="AB5057" s="379"/>
      <c r="AC5057" s="379"/>
      <c r="AD5057" s="379"/>
      <c r="AE5057" s="381"/>
      <c r="AF5057" s="105"/>
      <c r="AG5057" s="381"/>
      <c r="AH5057" s="381"/>
      <c r="AI5057" s="381"/>
      <c r="AJ5057" s="381"/>
      <c r="AK5057" s="381"/>
      <c r="AL5057" s="381"/>
      <c r="AM5057" s="381"/>
    </row>
    <row r="5058" spans="1:39" x14ac:dyDescent="0.35">
      <c r="A5058" s="379"/>
      <c r="B5058" s="379"/>
      <c r="C5058" s="379"/>
      <c r="D5058" s="379"/>
      <c r="E5058" s="379"/>
      <c r="F5058" s="379"/>
      <c r="G5058" s="379"/>
      <c r="H5058" s="379"/>
      <c r="I5058" s="379"/>
      <c r="J5058" s="379"/>
      <c r="K5058" s="379"/>
      <c r="L5058" s="379"/>
      <c r="M5058" s="379"/>
      <c r="N5058" s="379"/>
      <c r="O5058" s="379"/>
      <c r="P5058" s="379"/>
      <c r="Q5058" s="379"/>
      <c r="R5058" s="379"/>
      <c r="S5058" s="379"/>
      <c r="T5058" s="379"/>
      <c r="U5058" s="379"/>
      <c r="V5058" s="379"/>
      <c r="W5058" s="379"/>
      <c r="X5058" s="379"/>
      <c r="Y5058" s="379"/>
      <c r="Z5058" s="379"/>
      <c r="AA5058" s="380"/>
      <c r="AB5058" s="379"/>
      <c r="AC5058" s="379"/>
      <c r="AD5058" s="379"/>
      <c r="AE5058" s="381"/>
      <c r="AF5058" s="105"/>
      <c r="AG5058" s="381"/>
      <c r="AH5058" s="381"/>
      <c r="AI5058" s="381"/>
      <c r="AJ5058" s="381"/>
      <c r="AK5058" s="381"/>
      <c r="AL5058" s="381"/>
      <c r="AM5058" s="381"/>
    </row>
    <row r="5059" spans="1:39" x14ac:dyDescent="0.35">
      <c r="A5059" s="379"/>
      <c r="B5059" s="379"/>
      <c r="C5059" s="379"/>
      <c r="D5059" s="379"/>
      <c r="E5059" s="379"/>
      <c r="F5059" s="379"/>
      <c r="G5059" s="379"/>
      <c r="H5059" s="379"/>
      <c r="I5059" s="379"/>
      <c r="J5059" s="379"/>
      <c r="K5059" s="379"/>
      <c r="L5059" s="379"/>
      <c r="M5059" s="379"/>
      <c r="N5059" s="379"/>
      <c r="O5059" s="379"/>
      <c r="P5059" s="379"/>
      <c r="Q5059" s="379"/>
      <c r="R5059" s="379"/>
      <c r="S5059" s="379"/>
      <c r="T5059" s="379"/>
      <c r="U5059" s="379"/>
      <c r="V5059" s="379"/>
      <c r="W5059" s="379"/>
      <c r="X5059" s="379"/>
      <c r="Y5059" s="379"/>
      <c r="Z5059" s="379"/>
      <c r="AA5059" s="380"/>
      <c r="AB5059" s="379"/>
      <c r="AC5059" s="379"/>
      <c r="AD5059" s="379"/>
      <c r="AE5059" s="381"/>
      <c r="AF5059" s="105"/>
      <c r="AG5059" s="381"/>
      <c r="AH5059" s="381"/>
      <c r="AI5059" s="381"/>
      <c r="AJ5059" s="381"/>
      <c r="AK5059" s="381"/>
      <c r="AL5059" s="381"/>
      <c r="AM5059" s="381"/>
    </row>
    <row r="5060" spans="1:39" x14ac:dyDescent="0.35">
      <c r="A5060" s="379"/>
      <c r="B5060" s="379"/>
      <c r="C5060" s="379"/>
      <c r="D5060" s="379"/>
      <c r="E5060" s="379"/>
      <c r="F5060" s="379"/>
      <c r="G5060" s="379"/>
      <c r="H5060" s="379"/>
      <c r="I5060" s="379"/>
      <c r="J5060" s="379"/>
      <c r="K5060" s="379"/>
      <c r="L5060" s="379"/>
      <c r="M5060" s="379"/>
      <c r="N5060" s="379"/>
      <c r="O5060" s="379"/>
      <c r="P5060" s="379"/>
      <c r="Q5060" s="379"/>
      <c r="R5060" s="379"/>
      <c r="S5060" s="379"/>
      <c r="T5060" s="379"/>
      <c r="U5060" s="379"/>
      <c r="V5060" s="379"/>
      <c r="W5060" s="379"/>
      <c r="X5060" s="379"/>
      <c r="Y5060" s="379"/>
      <c r="Z5060" s="379"/>
      <c r="AA5060" s="380"/>
      <c r="AB5060" s="379"/>
      <c r="AC5060" s="379"/>
      <c r="AD5060" s="379"/>
      <c r="AE5060" s="381"/>
      <c r="AF5060" s="105"/>
      <c r="AG5060" s="381"/>
      <c r="AH5060" s="381"/>
      <c r="AI5060" s="381"/>
      <c r="AJ5060" s="381"/>
      <c r="AK5060" s="381"/>
      <c r="AL5060" s="381"/>
      <c r="AM5060" s="381"/>
    </row>
    <row r="5061" spans="1:39" x14ac:dyDescent="0.35">
      <c r="A5061" s="379"/>
      <c r="B5061" s="379"/>
      <c r="C5061" s="379"/>
      <c r="D5061" s="379"/>
      <c r="E5061" s="379"/>
      <c r="F5061" s="379"/>
      <c r="G5061" s="379"/>
      <c r="H5061" s="379"/>
      <c r="I5061" s="379"/>
      <c r="J5061" s="379"/>
      <c r="K5061" s="379"/>
      <c r="L5061" s="379"/>
      <c r="M5061" s="379"/>
      <c r="N5061" s="379"/>
      <c r="O5061" s="379"/>
      <c r="P5061" s="379"/>
      <c r="Q5061" s="379"/>
      <c r="R5061" s="379"/>
      <c r="S5061" s="379"/>
      <c r="T5061" s="379"/>
      <c r="U5061" s="379"/>
      <c r="V5061" s="379"/>
      <c r="W5061" s="379"/>
      <c r="X5061" s="379"/>
      <c r="Y5061" s="379"/>
      <c r="Z5061" s="379"/>
      <c r="AA5061" s="380"/>
      <c r="AB5061" s="379"/>
      <c r="AC5061" s="379"/>
      <c r="AD5061" s="379"/>
      <c r="AE5061" s="381"/>
      <c r="AF5061" s="105"/>
      <c r="AG5061" s="381"/>
      <c r="AH5061" s="381"/>
      <c r="AI5061" s="381"/>
      <c r="AJ5061" s="381"/>
      <c r="AK5061" s="381"/>
      <c r="AL5061" s="381"/>
      <c r="AM5061" s="381"/>
    </row>
    <row r="5062" spans="1:39" x14ac:dyDescent="0.35">
      <c r="A5062" s="379"/>
      <c r="B5062" s="379"/>
      <c r="C5062" s="379"/>
      <c r="D5062" s="379"/>
      <c r="E5062" s="379"/>
      <c r="F5062" s="379"/>
      <c r="G5062" s="379"/>
      <c r="H5062" s="379"/>
      <c r="I5062" s="379"/>
      <c r="J5062" s="379"/>
      <c r="K5062" s="379"/>
      <c r="L5062" s="379"/>
      <c r="M5062" s="379"/>
      <c r="N5062" s="379"/>
      <c r="O5062" s="379"/>
      <c r="P5062" s="379"/>
      <c r="Q5062" s="379"/>
      <c r="R5062" s="379"/>
      <c r="S5062" s="379"/>
      <c r="T5062" s="379"/>
      <c r="U5062" s="379"/>
      <c r="V5062" s="379"/>
      <c r="W5062" s="379"/>
      <c r="X5062" s="379"/>
      <c r="Y5062" s="379"/>
      <c r="Z5062" s="379"/>
      <c r="AA5062" s="380"/>
      <c r="AB5062" s="379"/>
      <c r="AC5062" s="379"/>
      <c r="AD5062" s="379"/>
      <c r="AE5062" s="381"/>
      <c r="AF5062" s="105"/>
      <c r="AG5062" s="381"/>
      <c r="AH5062" s="381"/>
      <c r="AI5062" s="381"/>
      <c r="AJ5062" s="381"/>
      <c r="AK5062" s="381"/>
      <c r="AL5062" s="381"/>
      <c r="AM5062" s="381"/>
    </row>
    <row r="5063" spans="1:39" x14ac:dyDescent="0.35">
      <c r="A5063" s="379"/>
      <c r="B5063" s="379"/>
      <c r="C5063" s="379"/>
      <c r="D5063" s="379"/>
      <c r="E5063" s="379"/>
      <c r="F5063" s="379"/>
      <c r="G5063" s="379"/>
      <c r="H5063" s="379"/>
      <c r="I5063" s="379"/>
      <c r="J5063" s="379"/>
      <c r="K5063" s="379"/>
      <c r="L5063" s="379"/>
      <c r="M5063" s="379"/>
      <c r="N5063" s="379"/>
      <c r="O5063" s="379"/>
      <c r="P5063" s="379"/>
      <c r="Q5063" s="379"/>
      <c r="R5063" s="379"/>
      <c r="S5063" s="379"/>
      <c r="T5063" s="379"/>
      <c r="U5063" s="379"/>
      <c r="V5063" s="379"/>
      <c r="W5063" s="379"/>
      <c r="X5063" s="379"/>
      <c r="Y5063" s="379"/>
      <c r="Z5063" s="379"/>
      <c r="AA5063" s="380"/>
      <c r="AB5063" s="379"/>
      <c r="AC5063" s="379"/>
      <c r="AD5063" s="379"/>
      <c r="AE5063" s="381"/>
      <c r="AF5063" s="105"/>
      <c r="AG5063" s="381"/>
      <c r="AH5063" s="381"/>
      <c r="AI5063" s="381"/>
      <c r="AJ5063" s="381"/>
      <c r="AK5063" s="381"/>
      <c r="AL5063" s="381"/>
      <c r="AM5063" s="381"/>
    </row>
    <row r="5064" spans="1:39" x14ac:dyDescent="0.35">
      <c r="A5064" s="379"/>
      <c r="B5064" s="379"/>
      <c r="C5064" s="379"/>
      <c r="D5064" s="379"/>
      <c r="E5064" s="379"/>
      <c r="F5064" s="379"/>
      <c r="G5064" s="379"/>
      <c r="H5064" s="379"/>
      <c r="I5064" s="379"/>
      <c r="J5064" s="379"/>
      <c r="K5064" s="379"/>
      <c r="L5064" s="379"/>
      <c r="M5064" s="379"/>
      <c r="N5064" s="379"/>
      <c r="O5064" s="379"/>
      <c r="P5064" s="379"/>
      <c r="Q5064" s="379"/>
      <c r="R5064" s="379"/>
      <c r="S5064" s="379"/>
      <c r="T5064" s="379"/>
      <c r="U5064" s="379"/>
      <c r="V5064" s="379"/>
      <c r="W5064" s="379"/>
      <c r="X5064" s="379"/>
      <c r="Y5064" s="379"/>
      <c r="Z5064" s="379"/>
      <c r="AA5064" s="380"/>
      <c r="AB5064" s="379"/>
      <c r="AC5064" s="379"/>
      <c r="AD5064" s="379"/>
      <c r="AE5064" s="381"/>
      <c r="AF5064" s="105"/>
      <c r="AG5064" s="381"/>
      <c r="AH5064" s="381"/>
      <c r="AI5064" s="381"/>
      <c r="AJ5064" s="381"/>
      <c r="AK5064" s="381"/>
      <c r="AL5064" s="381"/>
      <c r="AM5064" s="381"/>
    </row>
    <row r="5065" spans="1:39" x14ac:dyDescent="0.35">
      <c r="A5065" s="379"/>
      <c r="B5065" s="379"/>
      <c r="C5065" s="379"/>
      <c r="D5065" s="379"/>
      <c r="E5065" s="379"/>
      <c r="F5065" s="379"/>
      <c r="G5065" s="379"/>
      <c r="H5065" s="379"/>
      <c r="I5065" s="379"/>
      <c r="J5065" s="379"/>
      <c r="K5065" s="379"/>
      <c r="L5065" s="379"/>
      <c r="M5065" s="379"/>
      <c r="N5065" s="379"/>
      <c r="O5065" s="379"/>
      <c r="P5065" s="379"/>
      <c r="Q5065" s="379"/>
      <c r="R5065" s="379"/>
      <c r="S5065" s="379"/>
      <c r="T5065" s="379"/>
      <c r="U5065" s="379"/>
      <c r="V5065" s="379"/>
      <c r="W5065" s="379"/>
      <c r="X5065" s="379"/>
      <c r="Y5065" s="379"/>
      <c r="Z5065" s="379"/>
      <c r="AA5065" s="380"/>
      <c r="AB5065" s="379"/>
      <c r="AC5065" s="379"/>
      <c r="AD5065" s="379"/>
      <c r="AE5065" s="381"/>
      <c r="AF5065" s="105"/>
      <c r="AG5065" s="381"/>
      <c r="AH5065" s="381"/>
      <c r="AI5065" s="381"/>
      <c r="AJ5065" s="381"/>
      <c r="AK5065" s="381"/>
      <c r="AL5065" s="381"/>
      <c r="AM5065" s="381"/>
    </row>
    <row r="5066" spans="1:39" x14ac:dyDescent="0.35">
      <c r="A5066" s="379"/>
      <c r="B5066" s="379"/>
      <c r="C5066" s="379"/>
      <c r="D5066" s="379"/>
      <c r="E5066" s="379"/>
      <c r="F5066" s="379"/>
      <c r="G5066" s="379"/>
      <c r="H5066" s="379"/>
      <c r="I5066" s="379"/>
      <c r="J5066" s="379"/>
      <c r="K5066" s="379"/>
      <c r="L5066" s="379"/>
      <c r="M5066" s="379"/>
      <c r="N5066" s="379"/>
      <c r="O5066" s="379"/>
      <c r="P5066" s="379"/>
      <c r="Q5066" s="379"/>
      <c r="R5066" s="379"/>
      <c r="S5066" s="379"/>
      <c r="T5066" s="379"/>
      <c r="U5066" s="379"/>
      <c r="V5066" s="379"/>
      <c r="W5066" s="379"/>
      <c r="X5066" s="379"/>
      <c r="Y5066" s="379"/>
      <c r="Z5066" s="379"/>
      <c r="AA5066" s="380"/>
      <c r="AB5066" s="379"/>
      <c r="AC5066" s="379"/>
      <c r="AD5066" s="379"/>
      <c r="AE5066" s="381"/>
      <c r="AF5066" s="105"/>
      <c r="AG5066" s="381"/>
      <c r="AH5066" s="381"/>
      <c r="AI5066" s="381"/>
      <c r="AJ5066" s="381"/>
      <c r="AK5066" s="381"/>
      <c r="AL5066" s="381"/>
      <c r="AM5066" s="381"/>
    </row>
    <row r="5067" spans="1:39" x14ac:dyDescent="0.35">
      <c r="A5067" s="379"/>
      <c r="B5067" s="379"/>
      <c r="C5067" s="379"/>
      <c r="D5067" s="379"/>
      <c r="E5067" s="379"/>
      <c r="F5067" s="379"/>
      <c r="G5067" s="379"/>
      <c r="H5067" s="379"/>
      <c r="I5067" s="379"/>
      <c r="J5067" s="379"/>
      <c r="K5067" s="379"/>
      <c r="L5067" s="379"/>
      <c r="M5067" s="379"/>
      <c r="N5067" s="379"/>
      <c r="O5067" s="379"/>
      <c r="P5067" s="379"/>
      <c r="Q5067" s="379"/>
      <c r="R5067" s="379"/>
      <c r="S5067" s="379"/>
      <c r="T5067" s="379"/>
      <c r="U5067" s="379"/>
      <c r="V5067" s="379"/>
      <c r="W5067" s="379"/>
      <c r="X5067" s="379"/>
      <c r="Y5067" s="379"/>
      <c r="Z5067" s="379"/>
      <c r="AA5067" s="380"/>
      <c r="AB5067" s="379"/>
      <c r="AC5067" s="379"/>
      <c r="AD5067" s="379"/>
      <c r="AE5067" s="381"/>
      <c r="AF5067" s="105"/>
      <c r="AG5067" s="381"/>
      <c r="AH5067" s="381"/>
      <c r="AI5067" s="381"/>
      <c r="AJ5067" s="381"/>
      <c r="AK5067" s="381"/>
      <c r="AL5067" s="381"/>
      <c r="AM5067" s="381"/>
    </row>
    <row r="5068" spans="1:39" x14ac:dyDescent="0.35">
      <c r="A5068" s="379"/>
      <c r="B5068" s="379"/>
      <c r="C5068" s="379"/>
      <c r="D5068" s="379"/>
      <c r="E5068" s="379"/>
      <c r="F5068" s="379"/>
      <c r="G5068" s="379"/>
      <c r="H5068" s="379"/>
      <c r="I5068" s="379"/>
      <c r="J5068" s="379"/>
      <c r="K5068" s="379"/>
      <c r="L5068" s="379"/>
      <c r="M5068" s="379"/>
      <c r="N5068" s="379"/>
      <c r="O5068" s="379"/>
      <c r="P5068" s="379"/>
      <c r="Q5068" s="379"/>
      <c r="R5068" s="379"/>
      <c r="S5068" s="379"/>
      <c r="T5068" s="379"/>
      <c r="U5068" s="379"/>
      <c r="V5068" s="379"/>
      <c r="W5068" s="379"/>
      <c r="X5068" s="379"/>
      <c r="Y5068" s="379"/>
      <c r="Z5068" s="379"/>
      <c r="AA5068" s="380"/>
      <c r="AB5068" s="379"/>
      <c r="AC5068" s="379"/>
      <c r="AD5068" s="379"/>
      <c r="AE5068" s="381"/>
      <c r="AF5068" s="105"/>
      <c r="AG5068" s="381"/>
      <c r="AH5068" s="381"/>
      <c r="AI5068" s="381"/>
      <c r="AJ5068" s="381"/>
      <c r="AK5068" s="381"/>
      <c r="AL5068" s="381"/>
      <c r="AM5068" s="381"/>
    </row>
    <row r="5069" spans="1:39" x14ac:dyDescent="0.35">
      <c r="A5069" s="379"/>
      <c r="B5069" s="379"/>
      <c r="C5069" s="379"/>
      <c r="D5069" s="379"/>
      <c r="E5069" s="379"/>
      <c r="F5069" s="379"/>
      <c r="G5069" s="379"/>
      <c r="H5069" s="379"/>
      <c r="I5069" s="379"/>
      <c r="J5069" s="379"/>
      <c r="K5069" s="379"/>
      <c r="L5069" s="379"/>
      <c r="M5069" s="379"/>
      <c r="N5069" s="379"/>
      <c r="O5069" s="379"/>
      <c r="P5069" s="379"/>
      <c r="Q5069" s="379"/>
      <c r="R5069" s="379"/>
      <c r="S5069" s="379"/>
      <c r="T5069" s="379"/>
      <c r="U5069" s="379"/>
      <c r="V5069" s="379"/>
      <c r="W5069" s="379"/>
      <c r="X5069" s="379"/>
      <c r="Y5069" s="379"/>
      <c r="Z5069" s="379"/>
      <c r="AA5069" s="380"/>
      <c r="AB5069" s="379"/>
      <c r="AC5069" s="379"/>
      <c r="AD5069" s="379"/>
      <c r="AE5069" s="381"/>
      <c r="AF5069" s="105"/>
      <c r="AG5069" s="381"/>
      <c r="AH5069" s="381"/>
      <c r="AI5069" s="381"/>
      <c r="AJ5069" s="381"/>
      <c r="AK5069" s="381"/>
      <c r="AL5069" s="381"/>
      <c r="AM5069" s="381"/>
    </row>
    <row r="5070" spans="1:39" x14ac:dyDescent="0.35">
      <c r="A5070" s="379"/>
      <c r="B5070" s="379"/>
      <c r="C5070" s="379"/>
      <c r="D5070" s="379"/>
      <c r="E5070" s="379"/>
      <c r="F5070" s="379"/>
      <c r="G5070" s="379"/>
      <c r="H5070" s="379"/>
      <c r="I5070" s="379"/>
      <c r="J5070" s="379"/>
      <c r="K5070" s="379"/>
      <c r="L5070" s="379"/>
      <c r="M5070" s="379"/>
      <c r="N5070" s="379"/>
      <c r="O5070" s="379"/>
      <c r="P5070" s="379"/>
      <c r="Q5070" s="379"/>
      <c r="R5070" s="379"/>
      <c r="S5070" s="379"/>
      <c r="T5070" s="379"/>
      <c r="U5070" s="379"/>
      <c r="V5070" s="379"/>
      <c r="W5070" s="379"/>
      <c r="X5070" s="379"/>
      <c r="Y5070" s="379"/>
      <c r="Z5070" s="379"/>
      <c r="AA5070" s="380"/>
      <c r="AB5070" s="379"/>
      <c r="AC5070" s="379"/>
      <c r="AD5070" s="379"/>
      <c r="AE5070" s="381"/>
      <c r="AF5070" s="105"/>
      <c r="AG5070" s="381"/>
      <c r="AH5070" s="381"/>
      <c r="AI5070" s="381"/>
      <c r="AJ5070" s="381"/>
      <c r="AK5070" s="381"/>
      <c r="AL5070" s="381"/>
      <c r="AM5070" s="381"/>
    </row>
    <row r="5071" spans="1:39" x14ac:dyDescent="0.35">
      <c r="A5071" s="379"/>
      <c r="B5071" s="379"/>
      <c r="C5071" s="379"/>
      <c r="D5071" s="379"/>
      <c r="E5071" s="379"/>
      <c r="F5071" s="379"/>
      <c r="G5071" s="379"/>
      <c r="H5071" s="379"/>
      <c r="I5071" s="379"/>
      <c r="J5071" s="379"/>
      <c r="K5071" s="379"/>
      <c r="L5071" s="379"/>
      <c r="M5071" s="379"/>
      <c r="N5071" s="379"/>
      <c r="O5071" s="379"/>
      <c r="P5071" s="379"/>
      <c r="Q5071" s="379"/>
      <c r="R5071" s="379"/>
      <c r="S5071" s="379"/>
      <c r="T5071" s="379"/>
      <c r="U5071" s="379"/>
      <c r="V5071" s="379"/>
      <c r="W5071" s="379"/>
      <c r="X5071" s="379"/>
      <c r="Y5071" s="379"/>
      <c r="Z5071" s="379"/>
      <c r="AA5071" s="380"/>
      <c r="AB5071" s="379"/>
      <c r="AC5071" s="379"/>
      <c r="AD5071" s="379"/>
      <c r="AE5071" s="381"/>
      <c r="AF5071" s="105"/>
      <c r="AG5071" s="381"/>
      <c r="AH5071" s="381"/>
      <c r="AI5071" s="381"/>
      <c r="AJ5071" s="381"/>
      <c r="AK5071" s="381"/>
      <c r="AL5071" s="381"/>
      <c r="AM5071" s="381"/>
    </row>
    <row r="5072" spans="1:39" x14ac:dyDescent="0.35">
      <c r="A5072" s="379"/>
      <c r="B5072" s="379"/>
      <c r="C5072" s="379"/>
      <c r="D5072" s="379"/>
      <c r="E5072" s="379"/>
      <c r="F5072" s="379"/>
      <c r="G5072" s="379"/>
      <c r="H5072" s="379"/>
      <c r="I5072" s="379"/>
      <c r="J5072" s="379"/>
      <c r="K5072" s="379"/>
      <c r="L5072" s="379"/>
      <c r="M5072" s="379"/>
      <c r="N5072" s="379"/>
      <c r="O5072" s="379"/>
      <c r="P5072" s="379"/>
      <c r="Q5072" s="379"/>
      <c r="R5072" s="379"/>
      <c r="S5072" s="379"/>
      <c r="T5072" s="379"/>
      <c r="U5072" s="379"/>
      <c r="V5072" s="379"/>
      <c r="W5072" s="379"/>
      <c r="X5072" s="379"/>
      <c r="Y5072" s="379"/>
      <c r="Z5072" s="379"/>
      <c r="AA5072" s="380"/>
      <c r="AB5072" s="379"/>
      <c r="AC5072" s="379"/>
      <c r="AD5072" s="379"/>
      <c r="AE5072" s="381"/>
      <c r="AF5072" s="105"/>
      <c r="AG5072" s="381"/>
      <c r="AH5072" s="381"/>
      <c r="AI5072" s="381"/>
      <c r="AJ5072" s="381"/>
      <c r="AK5072" s="381"/>
      <c r="AL5072" s="381"/>
      <c r="AM5072" s="381"/>
    </row>
    <row r="5073" spans="1:39" x14ac:dyDescent="0.35">
      <c r="A5073" s="379"/>
      <c r="B5073" s="379"/>
      <c r="C5073" s="379"/>
      <c r="D5073" s="379"/>
      <c r="E5073" s="379"/>
      <c r="F5073" s="379"/>
      <c r="G5073" s="379"/>
      <c r="H5073" s="379"/>
      <c r="I5073" s="379"/>
      <c r="J5073" s="379"/>
      <c r="K5073" s="379"/>
      <c r="L5073" s="379"/>
      <c r="M5073" s="379"/>
      <c r="N5073" s="379"/>
      <c r="O5073" s="379"/>
      <c r="P5073" s="379"/>
      <c r="Q5073" s="379"/>
      <c r="R5073" s="379"/>
      <c r="S5073" s="379"/>
      <c r="T5073" s="379"/>
      <c r="U5073" s="379"/>
      <c r="V5073" s="379"/>
      <c r="W5073" s="379"/>
      <c r="X5073" s="379"/>
      <c r="Y5073" s="379"/>
      <c r="Z5073" s="379"/>
      <c r="AA5073" s="380"/>
      <c r="AB5073" s="379"/>
      <c r="AC5073" s="379"/>
      <c r="AD5073" s="379"/>
      <c r="AE5073" s="381"/>
      <c r="AF5073" s="105"/>
      <c r="AG5073" s="381"/>
      <c r="AH5073" s="381"/>
      <c r="AI5073" s="381"/>
      <c r="AJ5073" s="381"/>
      <c r="AK5073" s="381"/>
      <c r="AL5073" s="381"/>
      <c r="AM5073" s="381"/>
    </row>
    <row r="5074" spans="1:39" x14ac:dyDescent="0.35">
      <c r="A5074" s="379"/>
      <c r="B5074" s="379"/>
      <c r="C5074" s="379"/>
      <c r="D5074" s="379"/>
      <c r="E5074" s="379"/>
      <c r="F5074" s="379"/>
      <c r="G5074" s="379"/>
      <c r="H5074" s="379"/>
      <c r="I5074" s="379"/>
      <c r="J5074" s="379"/>
      <c r="K5074" s="379"/>
      <c r="L5074" s="379"/>
      <c r="M5074" s="379"/>
      <c r="N5074" s="379"/>
      <c r="O5074" s="379"/>
      <c r="P5074" s="379"/>
      <c r="Q5074" s="379"/>
      <c r="R5074" s="379"/>
      <c r="S5074" s="379"/>
      <c r="T5074" s="379"/>
      <c r="U5074" s="379"/>
      <c r="V5074" s="379"/>
      <c r="W5074" s="379"/>
      <c r="X5074" s="379"/>
      <c r="Y5074" s="379"/>
      <c r="Z5074" s="379"/>
      <c r="AA5074" s="380"/>
      <c r="AB5074" s="379"/>
      <c r="AC5074" s="379"/>
      <c r="AD5074" s="379"/>
      <c r="AE5074" s="381"/>
      <c r="AF5074" s="105"/>
      <c r="AG5074" s="381"/>
      <c r="AH5074" s="381"/>
      <c r="AI5074" s="381"/>
      <c r="AJ5074" s="381"/>
      <c r="AK5074" s="381"/>
      <c r="AL5074" s="381"/>
      <c r="AM5074" s="381"/>
    </row>
    <row r="5075" spans="1:39" x14ac:dyDescent="0.35">
      <c r="A5075" s="379"/>
      <c r="B5075" s="379"/>
      <c r="C5075" s="379"/>
      <c r="D5075" s="379"/>
      <c r="E5075" s="379"/>
      <c r="F5075" s="379"/>
      <c r="G5075" s="379"/>
      <c r="H5075" s="379"/>
      <c r="I5075" s="379"/>
      <c r="J5075" s="379"/>
      <c r="K5075" s="379"/>
      <c r="L5075" s="379"/>
      <c r="M5075" s="379"/>
      <c r="N5075" s="379"/>
      <c r="O5075" s="379"/>
      <c r="P5075" s="379"/>
      <c r="Q5075" s="379"/>
      <c r="R5075" s="379"/>
      <c r="S5075" s="379"/>
      <c r="T5075" s="379"/>
      <c r="U5075" s="379"/>
      <c r="V5075" s="379"/>
      <c r="W5075" s="379"/>
      <c r="X5075" s="379"/>
      <c r="Y5075" s="379"/>
      <c r="Z5075" s="379"/>
      <c r="AA5075" s="380"/>
      <c r="AB5075" s="379"/>
      <c r="AC5075" s="379"/>
      <c r="AD5075" s="379"/>
      <c r="AE5075" s="381"/>
      <c r="AF5075" s="105"/>
      <c r="AG5075" s="381"/>
      <c r="AH5075" s="381"/>
      <c r="AI5075" s="381"/>
      <c r="AJ5075" s="381"/>
      <c r="AK5075" s="381"/>
      <c r="AL5075" s="381"/>
      <c r="AM5075" s="381"/>
    </row>
    <row r="5076" spans="1:39" x14ac:dyDescent="0.35">
      <c r="A5076" s="379"/>
      <c r="B5076" s="379"/>
      <c r="C5076" s="379"/>
      <c r="D5076" s="379"/>
      <c r="E5076" s="379"/>
      <c r="F5076" s="379"/>
      <c r="G5076" s="379"/>
      <c r="H5076" s="379"/>
      <c r="I5076" s="379"/>
      <c r="J5076" s="379"/>
      <c r="K5076" s="379"/>
      <c r="L5076" s="379"/>
      <c r="M5076" s="379"/>
      <c r="N5076" s="379"/>
      <c r="O5076" s="379"/>
      <c r="P5076" s="379"/>
      <c r="Q5076" s="379"/>
      <c r="R5076" s="379"/>
      <c r="S5076" s="379"/>
      <c r="T5076" s="379"/>
      <c r="U5076" s="379"/>
      <c r="V5076" s="379"/>
      <c r="W5076" s="379"/>
      <c r="X5076" s="379"/>
      <c r="Y5076" s="379"/>
      <c r="Z5076" s="379"/>
      <c r="AA5076" s="380"/>
      <c r="AB5076" s="379"/>
      <c r="AC5076" s="379"/>
      <c r="AD5076" s="379"/>
      <c r="AE5076" s="381"/>
      <c r="AF5076" s="105"/>
      <c r="AG5076" s="381"/>
      <c r="AH5076" s="381"/>
      <c r="AI5076" s="381"/>
      <c r="AJ5076" s="381"/>
      <c r="AK5076" s="381"/>
      <c r="AL5076" s="381"/>
      <c r="AM5076" s="381"/>
    </row>
    <row r="5077" spans="1:39" x14ac:dyDescent="0.35">
      <c r="A5077" s="379"/>
      <c r="B5077" s="379"/>
      <c r="C5077" s="379"/>
      <c r="D5077" s="379"/>
      <c r="E5077" s="379"/>
      <c r="F5077" s="379"/>
      <c r="G5077" s="379"/>
      <c r="H5077" s="379"/>
      <c r="I5077" s="379"/>
      <c r="J5077" s="379"/>
      <c r="K5077" s="379"/>
      <c r="L5077" s="379"/>
      <c r="M5077" s="379"/>
      <c r="N5077" s="379"/>
      <c r="O5077" s="379"/>
      <c r="P5077" s="379"/>
      <c r="Q5077" s="379"/>
      <c r="R5077" s="379"/>
      <c r="S5077" s="379"/>
      <c r="T5077" s="379"/>
      <c r="U5077" s="379"/>
      <c r="V5077" s="379"/>
      <c r="W5077" s="379"/>
      <c r="X5077" s="379"/>
      <c r="Y5077" s="379"/>
      <c r="Z5077" s="379"/>
      <c r="AA5077" s="380"/>
      <c r="AB5077" s="379"/>
      <c r="AC5077" s="379"/>
      <c r="AD5077" s="379"/>
      <c r="AE5077" s="381"/>
      <c r="AF5077" s="105"/>
      <c r="AG5077" s="381"/>
      <c r="AH5077" s="381"/>
      <c r="AI5077" s="381"/>
      <c r="AJ5077" s="381"/>
      <c r="AK5077" s="381"/>
      <c r="AL5077" s="381"/>
      <c r="AM5077" s="381"/>
    </row>
    <row r="5078" spans="1:39" x14ac:dyDescent="0.35">
      <c r="A5078" s="379"/>
      <c r="B5078" s="379"/>
      <c r="C5078" s="379"/>
      <c r="D5078" s="379"/>
      <c r="E5078" s="379"/>
      <c r="F5078" s="379"/>
      <c r="G5078" s="379"/>
      <c r="H5078" s="379"/>
      <c r="I5078" s="379"/>
      <c r="J5078" s="379"/>
      <c r="K5078" s="379"/>
      <c r="L5078" s="379"/>
      <c r="M5078" s="379"/>
      <c r="N5078" s="379"/>
      <c r="O5078" s="379"/>
      <c r="P5078" s="379"/>
      <c r="Q5078" s="379"/>
      <c r="R5078" s="379"/>
      <c r="S5078" s="379"/>
      <c r="T5078" s="379"/>
      <c r="U5078" s="379"/>
      <c r="V5078" s="379"/>
      <c r="W5078" s="379"/>
      <c r="X5078" s="379"/>
      <c r="Y5078" s="379"/>
      <c r="Z5078" s="379"/>
      <c r="AA5078" s="380"/>
      <c r="AB5078" s="379"/>
      <c r="AC5078" s="379"/>
      <c r="AD5078" s="379"/>
      <c r="AE5078" s="381"/>
      <c r="AF5078" s="105"/>
      <c r="AG5078" s="381"/>
      <c r="AH5078" s="381"/>
      <c r="AI5078" s="381"/>
      <c r="AJ5078" s="381"/>
      <c r="AK5078" s="381"/>
      <c r="AL5078" s="381"/>
      <c r="AM5078" s="381"/>
    </row>
    <row r="5079" spans="1:39" x14ac:dyDescent="0.35">
      <c r="A5079" s="379"/>
      <c r="B5079" s="379"/>
      <c r="C5079" s="379"/>
      <c r="D5079" s="379"/>
      <c r="E5079" s="379"/>
      <c r="F5079" s="379"/>
      <c r="G5079" s="379"/>
      <c r="H5079" s="379"/>
      <c r="I5079" s="379"/>
      <c r="J5079" s="379"/>
      <c r="K5079" s="379"/>
      <c r="L5079" s="379"/>
      <c r="M5079" s="379"/>
      <c r="N5079" s="379"/>
      <c r="O5079" s="379"/>
      <c r="P5079" s="379"/>
      <c r="Q5079" s="379"/>
      <c r="R5079" s="379"/>
      <c r="S5079" s="379"/>
      <c r="T5079" s="379"/>
      <c r="U5079" s="379"/>
      <c r="V5079" s="379"/>
      <c r="W5079" s="379"/>
      <c r="X5079" s="379"/>
      <c r="Y5079" s="379"/>
      <c r="Z5079" s="379"/>
      <c r="AA5079" s="380"/>
      <c r="AB5079" s="379"/>
      <c r="AC5079" s="379"/>
      <c r="AD5079" s="379"/>
      <c r="AE5079" s="381"/>
      <c r="AF5079" s="105"/>
      <c r="AG5079" s="381"/>
      <c r="AH5079" s="381"/>
      <c r="AI5079" s="381"/>
      <c r="AJ5079" s="381"/>
      <c r="AK5079" s="381"/>
      <c r="AL5079" s="381"/>
      <c r="AM5079" s="381"/>
    </row>
    <row r="5080" spans="1:39" x14ac:dyDescent="0.35">
      <c r="A5080" s="379"/>
      <c r="B5080" s="379"/>
      <c r="C5080" s="379"/>
      <c r="D5080" s="379"/>
      <c r="E5080" s="379"/>
      <c r="F5080" s="379"/>
      <c r="G5080" s="379"/>
      <c r="H5080" s="379"/>
      <c r="I5080" s="379"/>
      <c r="J5080" s="379"/>
      <c r="K5080" s="379"/>
      <c r="L5080" s="379"/>
      <c r="M5080" s="379"/>
      <c r="N5080" s="379"/>
      <c r="O5080" s="379"/>
      <c r="P5080" s="379"/>
      <c r="Q5080" s="379"/>
      <c r="R5080" s="379"/>
      <c r="S5080" s="379"/>
      <c r="T5080" s="379"/>
      <c r="U5080" s="379"/>
      <c r="V5080" s="379"/>
      <c r="W5080" s="379"/>
      <c r="X5080" s="379"/>
      <c r="Y5080" s="379"/>
      <c r="Z5080" s="379"/>
      <c r="AA5080" s="380"/>
      <c r="AB5080" s="379"/>
      <c r="AC5080" s="379"/>
      <c r="AD5080" s="379"/>
      <c r="AE5080" s="381"/>
      <c r="AF5080" s="105"/>
      <c r="AG5080" s="381"/>
      <c r="AH5080" s="381"/>
      <c r="AI5080" s="381"/>
      <c r="AJ5080" s="381"/>
      <c r="AK5080" s="381"/>
      <c r="AL5080" s="381"/>
      <c r="AM5080" s="381"/>
    </row>
    <row r="5081" spans="1:39" x14ac:dyDescent="0.35">
      <c r="A5081" s="379"/>
      <c r="B5081" s="379"/>
      <c r="C5081" s="379"/>
      <c r="D5081" s="379"/>
      <c r="E5081" s="379"/>
      <c r="F5081" s="379"/>
      <c r="G5081" s="379"/>
      <c r="H5081" s="379"/>
      <c r="I5081" s="379"/>
      <c r="J5081" s="379"/>
      <c r="K5081" s="379"/>
      <c r="L5081" s="379"/>
      <c r="M5081" s="379"/>
      <c r="N5081" s="379"/>
      <c r="O5081" s="379"/>
      <c r="P5081" s="379"/>
      <c r="Q5081" s="379"/>
      <c r="R5081" s="379"/>
      <c r="S5081" s="379"/>
      <c r="T5081" s="379"/>
      <c r="U5081" s="379"/>
      <c r="V5081" s="379"/>
      <c r="W5081" s="379"/>
      <c r="X5081" s="379"/>
      <c r="Y5081" s="379"/>
      <c r="Z5081" s="379"/>
      <c r="AA5081" s="380"/>
      <c r="AB5081" s="379"/>
      <c r="AC5081" s="379"/>
      <c r="AD5081" s="379"/>
      <c r="AE5081" s="381"/>
      <c r="AF5081" s="105"/>
      <c r="AG5081" s="381"/>
      <c r="AH5081" s="381"/>
      <c r="AI5081" s="381"/>
      <c r="AJ5081" s="381"/>
      <c r="AK5081" s="381"/>
      <c r="AL5081" s="381"/>
      <c r="AM5081" s="381"/>
    </row>
    <row r="5082" spans="1:39" x14ac:dyDescent="0.35">
      <c r="A5082" s="379"/>
      <c r="B5082" s="379"/>
      <c r="C5082" s="379"/>
      <c r="D5082" s="379"/>
      <c r="E5082" s="379"/>
      <c r="F5082" s="379"/>
      <c r="G5082" s="379"/>
      <c r="H5082" s="379"/>
      <c r="I5082" s="379"/>
      <c r="J5082" s="379"/>
      <c r="K5082" s="379"/>
      <c r="L5082" s="379"/>
      <c r="M5082" s="379"/>
      <c r="N5082" s="379"/>
      <c r="O5082" s="379"/>
      <c r="P5082" s="379"/>
      <c r="Q5082" s="379"/>
      <c r="R5082" s="379"/>
      <c r="S5082" s="379"/>
      <c r="T5082" s="379"/>
      <c r="U5082" s="379"/>
      <c r="V5082" s="379"/>
      <c r="W5082" s="379"/>
      <c r="X5082" s="379"/>
      <c r="Y5082" s="379"/>
      <c r="Z5082" s="379"/>
      <c r="AA5082" s="380"/>
      <c r="AB5082" s="379"/>
      <c r="AC5082" s="379"/>
      <c r="AD5082" s="379"/>
      <c r="AE5082" s="381"/>
      <c r="AF5082" s="105"/>
      <c r="AG5082" s="381"/>
      <c r="AH5082" s="381"/>
      <c r="AI5082" s="381"/>
      <c r="AJ5082" s="381"/>
      <c r="AK5082" s="381"/>
      <c r="AL5082" s="381"/>
      <c r="AM5082" s="381"/>
    </row>
    <row r="5083" spans="1:39" x14ac:dyDescent="0.35">
      <c r="A5083" s="379"/>
      <c r="B5083" s="379"/>
      <c r="C5083" s="379"/>
      <c r="D5083" s="379"/>
      <c r="E5083" s="379"/>
      <c r="F5083" s="379"/>
      <c r="G5083" s="379"/>
      <c r="H5083" s="379"/>
      <c r="I5083" s="379"/>
      <c r="J5083" s="379"/>
      <c r="K5083" s="379"/>
      <c r="L5083" s="379"/>
      <c r="M5083" s="379"/>
      <c r="N5083" s="379"/>
      <c r="O5083" s="379"/>
      <c r="P5083" s="379"/>
      <c r="Q5083" s="379"/>
      <c r="R5083" s="379"/>
      <c r="S5083" s="379"/>
      <c r="T5083" s="379"/>
      <c r="U5083" s="379"/>
      <c r="V5083" s="379"/>
      <c r="W5083" s="379"/>
      <c r="X5083" s="379"/>
      <c r="Y5083" s="379"/>
      <c r="Z5083" s="379"/>
      <c r="AA5083" s="380"/>
      <c r="AB5083" s="379"/>
      <c r="AC5083" s="379"/>
      <c r="AD5083" s="379"/>
      <c r="AE5083" s="381"/>
      <c r="AF5083" s="105"/>
      <c r="AG5083" s="381"/>
      <c r="AH5083" s="381"/>
      <c r="AI5083" s="381"/>
      <c r="AJ5083" s="381"/>
      <c r="AK5083" s="381"/>
      <c r="AL5083" s="381"/>
      <c r="AM5083" s="381"/>
    </row>
    <row r="5084" spans="1:39" x14ac:dyDescent="0.35">
      <c r="A5084" s="379"/>
      <c r="B5084" s="379"/>
      <c r="C5084" s="379"/>
      <c r="D5084" s="379"/>
      <c r="E5084" s="379"/>
      <c r="F5084" s="379"/>
      <c r="G5084" s="379"/>
      <c r="H5084" s="379"/>
      <c r="I5084" s="379"/>
      <c r="J5084" s="379"/>
      <c r="K5084" s="379"/>
      <c r="L5084" s="379"/>
      <c r="M5084" s="379"/>
      <c r="N5084" s="379"/>
      <c r="O5084" s="379"/>
      <c r="P5084" s="379"/>
      <c r="Q5084" s="379"/>
      <c r="R5084" s="379"/>
      <c r="S5084" s="379"/>
      <c r="T5084" s="379"/>
      <c r="U5084" s="379"/>
      <c r="V5084" s="379"/>
      <c r="W5084" s="379"/>
      <c r="X5084" s="379"/>
      <c r="Y5084" s="379"/>
      <c r="Z5084" s="379"/>
      <c r="AA5084" s="380"/>
      <c r="AB5084" s="379"/>
      <c r="AC5084" s="379"/>
      <c r="AD5084" s="379"/>
      <c r="AE5084" s="381"/>
      <c r="AF5084" s="105"/>
      <c r="AG5084" s="381"/>
      <c r="AH5084" s="381"/>
      <c r="AI5084" s="381"/>
      <c r="AJ5084" s="381"/>
      <c r="AK5084" s="381"/>
      <c r="AL5084" s="381"/>
      <c r="AM5084" s="381"/>
    </row>
    <row r="5085" spans="1:39" x14ac:dyDescent="0.35">
      <c r="A5085" s="379"/>
      <c r="B5085" s="379"/>
      <c r="C5085" s="379"/>
      <c r="D5085" s="379"/>
      <c r="E5085" s="379"/>
      <c r="F5085" s="379"/>
      <c r="G5085" s="379"/>
      <c r="H5085" s="379"/>
      <c r="I5085" s="379"/>
      <c r="J5085" s="379"/>
      <c r="K5085" s="379"/>
      <c r="L5085" s="379"/>
      <c r="M5085" s="379"/>
      <c r="N5085" s="379"/>
      <c r="O5085" s="379"/>
      <c r="P5085" s="379"/>
      <c r="Q5085" s="379"/>
      <c r="R5085" s="379"/>
      <c r="S5085" s="379"/>
      <c r="T5085" s="379"/>
      <c r="U5085" s="379"/>
      <c r="V5085" s="379"/>
      <c r="W5085" s="379"/>
      <c r="X5085" s="379"/>
      <c r="Y5085" s="379"/>
      <c r="Z5085" s="379"/>
      <c r="AA5085" s="380"/>
      <c r="AB5085" s="379"/>
      <c r="AC5085" s="379"/>
      <c r="AD5085" s="379"/>
      <c r="AE5085" s="381"/>
      <c r="AF5085" s="105"/>
      <c r="AG5085" s="381"/>
      <c r="AH5085" s="381"/>
      <c r="AI5085" s="381"/>
      <c r="AJ5085" s="381"/>
      <c r="AK5085" s="381"/>
      <c r="AL5085" s="381"/>
      <c r="AM5085" s="381"/>
    </row>
    <row r="5086" spans="1:39" x14ac:dyDescent="0.35">
      <c r="A5086" s="379"/>
      <c r="B5086" s="379"/>
      <c r="C5086" s="379"/>
      <c r="D5086" s="379"/>
      <c r="E5086" s="379"/>
      <c r="F5086" s="379"/>
      <c r="G5086" s="379"/>
      <c r="H5086" s="379"/>
      <c r="I5086" s="379"/>
      <c r="J5086" s="379"/>
      <c r="K5086" s="379"/>
      <c r="L5086" s="379"/>
      <c r="M5086" s="379"/>
      <c r="N5086" s="379"/>
      <c r="O5086" s="379"/>
      <c r="P5086" s="379"/>
      <c r="Q5086" s="379"/>
      <c r="R5086" s="379"/>
      <c r="S5086" s="379"/>
      <c r="T5086" s="379"/>
      <c r="U5086" s="379"/>
      <c r="V5086" s="379"/>
      <c r="W5086" s="379"/>
      <c r="X5086" s="379"/>
      <c r="Y5086" s="379"/>
      <c r="Z5086" s="379"/>
      <c r="AA5086" s="380"/>
      <c r="AB5086" s="379"/>
      <c r="AC5086" s="379"/>
      <c r="AD5086" s="379"/>
      <c r="AE5086" s="381"/>
      <c r="AF5086" s="105"/>
      <c r="AG5086" s="381"/>
      <c r="AH5086" s="381"/>
      <c r="AI5086" s="381"/>
      <c r="AJ5086" s="381"/>
      <c r="AK5086" s="381"/>
      <c r="AL5086" s="381"/>
      <c r="AM5086" s="381"/>
    </row>
    <row r="5087" spans="1:39" x14ac:dyDescent="0.35">
      <c r="A5087" s="379"/>
      <c r="B5087" s="379"/>
      <c r="C5087" s="379"/>
      <c r="D5087" s="379"/>
      <c r="E5087" s="379"/>
      <c r="F5087" s="379"/>
      <c r="G5087" s="379"/>
      <c r="H5087" s="379"/>
      <c r="I5087" s="379"/>
      <c r="J5087" s="379"/>
      <c r="K5087" s="379"/>
      <c r="L5087" s="379"/>
      <c r="M5087" s="379"/>
      <c r="N5087" s="379"/>
      <c r="O5087" s="379"/>
      <c r="P5087" s="379"/>
      <c r="Q5087" s="379"/>
      <c r="R5087" s="379"/>
      <c r="S5087" s="379"/>
      <c r="T5087" s="379"/>
      <c r="U5087" s="379"/>
      <c r="V5087" s="379"/>
      <c r="W5087" s="379"/>
      <c r="X5087" s="379"/>
      <c r="Y5087" s="379"/>
      <c r="Z5087" s="379"/>
      <c r="AA5087" s="380"/>
      <c r="AB5087" s="379"/>
      <c r="AC5087" s="379"/>
      <c r="AD5087" s="379"/>
      <c r="AE5087" s="381"/>
      <c r="AF5087" s="105"/>
      <c r="AG5087" s="381"/>
      <c r="AH5087" s="381"/>
      <c r="AI5087" s="381"/>
      <c r="AJ5087" s="381"/>
      <c r="AK5087" s="381"/>
      <c r="AL5087" s="381"/>
      <c r="AM5087" s="381"/>
    </row>
    <row r="5088" spans="1:39" x14ac:dyDescent="0.35">
      <c r="A5088" s="379"/>
      <c r="B5088" s="379"/>
      <c r="C5088" s="379"/>
      <c r="D5088" s="379"/>
      <c r="E5088" s="379"/>
      <c r="F5088" s="379"/>
      <c r="G5088" s="379"/>
      <c r="H5088" s="379"/>
      <c r="I5088" s="379"/>
      <c r="J5088" s="379"/>
      <c r="K5088" s="379"/>
      <c r="L5088" s="379"/>
      <c r="M5088" s="379"/>
      <c r="N5088" s="379"/>
      <c r="O5088" s="379"/>
      <c r="P5088" s="379"/>
      <c r="Q5088" s="379"/>
      <c r="R5088" s="379"/>
      <c r="S5088" s="379"/>
      <c r="T5088" s="379"/>
      <c r="U5088" s="379"/>
      <c r="V5088" s="379"/>
      <c r="W5088" s="379"/>
      <c r="X5088" s="379"/>
      <c r="Y5088" s="379"/>
      <c r="Z5088" s="379"/>
      <c r="AA5088" s="380"/>
      <c r="AB5088" s="379"/>
      <c r="AC5088" s="379"/>
      <c r="AD5088" s="379"/>
      <c r="AE5088" s="381"/>
      <c r="AF5088" s="105"/>
      <c r="AG5088" s="381"/>
      <c r="AH5088" s="381"/>
      <c r="AI5088" s="381"/>
      <c r="AJ5088" s="381"/>
      <c r="AK5088" s="381"/>
      <c r="AL5088" s="381"/>
      <c r="AM5088" s="381"/>
    </row>
    <row r="5089" spans="1:39" x14ac:dyDescent="0.35">
      <c r="A5089" s="379"/>
      <c r="B5089" s="379"/>
      <c r="C5089" s="379"/>
      <c r="D5089" s="379"/>
      <c r="E5089" s="379"/>
      <c r="F5089" s="379"/>
      <c r="G5089" s="379"/>
      <c r="H5089" s="379"/>
      <c r="I5089" s="379"/>
      <c r="J5089" s="379"/>
      <c r="K5089" s="379"/>
      <c r="L5089" s="379"/>
      <c r="M5089" s="379"/>
      <c r="N5089" s="379"/>
      <c r="O5089" s="379"/>
      <c r="P5089" s="379"/>
      <c r="Q5089" s="379"/>
      <c r="R5089" s="379"/>
      <c r="S5089" s="379"/>
      <c r="T5089" s="379"/>
      <c r="U5089" s="379"/>
      <c r="V5089" s="379"/>
      <c r="W5089" s="379"/>
      <c r="X5089" s="379"/>
      <c r="Y5089" s="379"/>
      <c r="Z5089" s="379"/>
      <c r="AA5089" s="380"/>
      <c r="AB5089" s="379"/>
      <c r="AC5089" s="379"/>
      <c r="AD5089" s="379"/>
      <c r="AE5089" s="381"/>
      <c r="AF5089" s="105"/>
      <c r="AG5089" s="381"/>
      <c r="AH5089" s="381"/>
      <c r="AI5089" s="381"/>
      <c r="AJ5089" s="381"/>
      <c r="AK5089" s="381"/>
      <c r="AL5089" s="381"/>
      <c r="AM5089" s="381"/>
    </row>
    <row r="5090" spans="1:39" x14ac:dyDescent="0.35">
      <c r="A5090" s="379"/>
      <c r="B5090" s="379"/>
      <c r="C5090" s="379"/>
      <c r="D5090" s="379"/>
      <c r="E5090" s="379"/>
      <c r="F5090" s="379"/>
      <c r="G5090" s="379"/>
      <c r="H5090" s="379"/>
      <c r="I5090" s="379"/>
      <c r="J5090" s="379"/>
      <c r="K5090" s="379"/>
      <c r="L5090" s="379"/>
      <c r="M5090" s="379"/>
      <c r="N5090" s="379"/>
      <c r="O5090" s="379"/>
      <c r="P5090" s="379"/>
      <c r="Q5090" s="379"/>
      <c r="R5090" s="379"/>
      <c r="S5090" s="379"/>
      <c r="T5090" s="379"/>
      <c r="U5090" s="379"/>
      <c r="V5090" s="379"/>
      <c r="W5090" s="379"/>
      <c r="X5090" s="379"/>
      <c r="Y5090" s="379"/>
      <c r="Z5090" s="379"/>
      <c r="AA5090" s="380"/>
      <c r="AB5090" s="379"/>
      <c r="AC5090" s="379"/>
      <c r="AD5090" s="379"/>
      <c r="AE5090" s="381"/>
      <c r="AF5090" s="105"/>
      <c r="AG5090" s="381"/>
      <c r="AH5090" s="381"/>
      <c r="AI5090" s="381"/>
      <c r="AJ5090" s="381"/>
      <c r="AK5090" s="381"/>
      <c r="AL5090" s="381"/>
      <c r="AM5090" s="381"/>
    </row>
    <row r="5091" spans="1:39" x14ac:dyDescent="0.35">
      <c r="A5091" s="379"/>
      <c r="B5091" s="379"/>
      <c r="C5091" s="379"/>
      <c r="D5091" s="379"/>
      <c r="E5091" s="379"/>
      <c r="F5091" s="379"/>
      <c r="G5091" s="379"/>
      <c r="H5091" s="379"/>
      <c r="I5091" s="379"/>
      <c r="J5091" s="379"/>
      <c r="K5091" s="379"/>
      <c r="L5091" s="379"/>
      <c r="M5091" s="379"/>
      <c r="N5091" s="379"/>
      <c r="O5091" s="379"/>
      <c r="P5091" s="379"/>
      <c r="Q5091" s="379"/>
      <c r="R5091" s="379"/>
      <c r="S5091" s="379"/>
      <c r="T5091" s="379"/>
      <c r="U5091" s="379"/>
      <c r="V5091" s="379"/>
      <c r="W5091" s="379"/>
      <c r="X5091" s="379"/>
      <c r="Y5091" s="379"/>
      <c r="Z5091" s="379"/>
      <c r="AA5091" s="380"/>
      <c r="AB5091" s="379"/>
      <c r="AC5091" s="379"/>
      <c r="AD5091" s="379"/>
      <c r="AE5091" s="381"/>
      <c r="AF5091" s="105"/>
      <c r="AG5091" s="381"/>
      <c r="AH5091" s="381"/>
      <c r="AI5091" s="381"/>
      <c r="AJ5091" s="381"/>
      <c r="AK5091" s="381"/>
      <c r="AL5091" s="381"/>
      <c r="AM5091" s="381"/>
    </row>
    <row r="5092" spans="1:39" x14ac:dyDescent="0.35">
      <c r="A5092" s="379"/>
      <c r="B5092" s="379"/>
      <c r="C5092" s="379"/>
      <c r="D5092" s="379"/>
      <c r="E5092" s="379"/>
      <c r="F5092" s="379"/>
      <c r="G5092" s="379"/>
      <c r="H5092" s="379"/>
      <c r="I5092" s="379"/>
      <c r="J5092" s="379"/>
      <c r="K5092" s="379"/>
      <c r="L5092" s="379"/>
      <c r="M5092" s="379"/>
      <c r="N5092" s="379"/>
      <c r="O5092" s="379"/>
      <c r="P5092" s="379"/>
      <c r="Q5092" s="379"/>
      <c r="R5092" s="379"/>
      <c r="S5092" s="379"/>
      <c r="T5092" s="379"/>
      <c r="U5092" s="379"/>
      <c r="V5092" s="379"/>
      <c r="W5092" s="379"/>
      <c r="X5092" s="379"/>
      <c r="Y5092" s="379"/>
      <c r="Z5092" s="379"/>
      <c r="AA5092" s="380"/>
      <c r="AB5092" s="379"/>
      <c r="AC5092" s="379"/>
      <c r="AD5092" s="379"/>
      <c r="AE5092" s="381"/>
      <c r="AF5092" s="105"/>
      <c r="AG5092" s="381"/>
      <c r="AH5092" s="381"/>
      <c r="AI5092" s="381"/>
      <c r="AJ5092" s="381"/>
      <c r="AK5092" s="381"/>
      <c r="AL5092" s="381"/>
      <c r="AM5092" s="381"/>
    </row>
    <row r="5093" spans="1:39" x14ac:dyDescent="0.35">
      <c r="A5093" s="379"/>
      <c r="B5093" s="379"/>
      <c r="C5093" s="379"/>
      <c r="D5093" s="379"/>
      <c r="E5093" s="379"/>
      <c r="F5093" s="379"/>
      <c r="G5093" s="379"/>
      <c r="H5093" s="379"/>
      <c r="I5093" s="379"/>
      <c r="J5093" s="379"/>
      <c r="K5093" s="379"/>
      <c r="L5093" s="379"/>
      <c r="M5093" s="379"/>
      <c r="N5093" s="379"/>
      <c r="O5093" s="379"/>
      <c r="P5093" s="379"/>
      <c r="Q5093" s="379"/>
      <c r="R5093" s="379"/>
      <c r="S5093" s="379"/>
      <c r="T5093" s="379"/>
      <c r="U5093" s="379"/>
      <c r="V5093" s="379"/>
      <c r="W5093" s="379"/>
      <c r="X5093" s="379"/>
      <c r="Y5093" s="379"/>
      <c r="Z5093" s="379"/>
      <c r="AA5093" s="380"/>
      <c r="AB5093" s="379"/>
      <c r="AC5093" s="379"/>
      <c r="AD5093" s="379"/>
      <c r="AE5093" s="381"/>
      <c r="AF5093" s="105"/>
      <c r="AG5093" s="381"/>
      <c r="AH5093" s="381"/>
      <c r="AI5093" s="381"/>
      <c r="AJ5093" s="381"/>
      <c r="AK5093" s="381"/>
      <c r="AL5093" s="381"/>
      <c r="AM5093" s="381"/>
    </row>
    <row r="5094" spans="1:39" x14ac:dyDescent="0.35">
      <c r="A5094" s="379"/>
      <c r="B5094" s="379"/>
      <c r="C5094" s="379"/>
      <c r="D5094" s="379"/>
      <c r="E5094" s="379"/>
      <c r="F5094" s="379"/>
      <c r="G5094" s="379"/>
      <c r="H5094" s="379"/>
      <c r="I5094" s="379"/>
      <c r="J5094" s="379"/>
      <c r="K5094" s="379"/>
      <c r="L5094" s="379"/>
      <c r="M5094" s="379"/>
      <c r="N5094" s="379"/>
      <c r="O5094" s="379"/>
      <c r="P5094" s="379"/>
      <c r="Q5094" s="379"/>
      <c r="R5094" s="379"/>
      <c r="S5094" s="379"/>
      <c r="T5094" s="379"/>
      <c r="U5094" s="379"/>
      <c r="V5094" s="379"/>
      <c r="W5094" s="379"/>
      <c r="X5094" s="379"/>
      <c r="Y5094" s="379"/>
      <c r="Z5094" s="379"/>
      <c r="AA5094" s="380"/>
      <c r="AB5094" s="379"/>
      <c r="AC5094" s="379"/>
      <c r="AD5094" s="379"/>
      <c r="AE5094" s="381"/>
      <c r="AF5094" s="105"/>
      <c r="AG5094" s="381"/>
      <c r="AH5094" s="381"/>
      <c r="AI5094" s="381"/>
      <c r="AJ5094" s="381"/>
      <c r="AK5094" s="381"/>
      <c r="AL5094" s="381"/>
      <c r="AM5094" s="381"/>
    </row>
    <row r="5095" spans="1:39" x14ac:dyDescent="0.35">
      <c r="A5095" s="379"/>
      <c r="B5095" s="379"/>
      <c r="C5095" s="379"/>
      <c r="D5095" s="379"/>
      <c r="E5095" s="379"/>
      <c r="F5095" s="379"/>
      <c r="G5095" s="379"/>
      <c r="H5095" s="379"/>
      <c r="I5095" s="379"/>
      <c r="J5095" s="379"/>
      <c r="K5095" s="379"/>
      <c r="L5095" s="379"/>
      <c r="M5095" s="379"/>
      <c r="N5095" s="379"/>
      <c r="O5095" s="379"/>
      <c r="P5095" s="379"/>
      <c r="Q5095" s="379"/>
      <c r="R5095" s="379"/>
      <c r="S5095" s="379"/>
      <c r="T5095" s="379"/>
      <c r="U5095" s="379"/>
      <c r="V5095" s="379"/>
      <c r="W5095" s="379"/>
      <c r="X5095" s="379"/>
      <c r="Y5095" s="379"/>
      <c r="Z5095" s="379"/>
      <c r="AA5095" s="380"/>
      <c r="AB5095" s="379"/>
      <c r="AC5095" s="379"/>
      <c r="AD5095" s="379"/>
      <c r="AE5095" s="381"/>
      <c r="AF5095" s="105"/>
      <c r="AG5095" s="381"/>
      <c r="AH5095" s="381"/>
      <c r="AI5095" s="381"/>
      <c r="AJ5095" s="381"/>
      <c r="AK5095" s="381"/>
      <c r="AL5095" s="381"/>
      <c r="AM5095" s="381"/>
    </row>
    <row r="5096" spans="1:39" x14ac:dyDescent="0.35">
      <c r="A5096" s="379"/>
      <c r="B5096" s="379"/>
      <c r="C5096" s="379"/>
      <c r="D5096" s="379"/>
      <c r="E5096" s="379"/>
      <c r="F5096" s="379"/>
      <c r="G5096" s="379"/>
      <c r="H5096" s="379"/>
      <c r="I5096" s="379"/>
      <c r="J5096" s="379"/>
      <c r="K5096" s="379"/>
      <c r="L5096" s="379"/>
      <c r="M5096" s="379"/>
      <c r="N5096" s="379"/>
      <c r="O5096" s="379"/>
      <c r="P5096" s="379"/>
      <c r="Q5096" s="379"/>
      <c r="R5096" s="379"/>
      <c r="S5096" s="379"/>
      <c r="T5096" s="379"/>
      <c r="U5096" s="379"/>
      <c r="V5096" s="379"/>
      <c r="W5096" s="379"/>
      <c r="X5096" s="379"/>
      <c r="Y5096" s="379"/>
      <c r="Z5096" s="379"/>
      <c r="AA5096" s="380"/>
      <c r="AB5096" s="379"/>
      <c r="AC5096" s="379"/>
      <c r="AD5096" s="379"/>
      <c r="AE5096" s="381"/>
      <c r="AF5096" s="105"/>
      <c r="AG5096" s="381"/>
      <c r="AH5096" s="381"/>
      <c r="AI5096" s="381"/>
      <c r="AJ5096" s="381"/>
      <c r="AK5096" s="381"/>
      <c r="AL5096" s="381"/>
      <c r="AM5096" s="381"/>
    </row>
    <row r="5097" spans="1:39" x14ac:dyDescent="0.35">
      <c r="A5097" s="379"/>
      <c r="B5097" s="379"/>
      <c r="C5097" s="379"/>
      <c r="D5097" s="379"/>
      <c r="E5097" s="379"/>
      <c r="F5097" s="379"/>
      <c r="G5097" s="379"/>
      <c r="H5097" s="379"/>
      <c r="I5097" s="379"/>
      <c r="J5097" s="379"/>
      <c r="K5097" s="379"/>
      <c r="L5097" s="379"/>
      <c r="M5097" s="379"/>
      <c r="N5097" s="379"/>
      <c r="O5097" s="379"/>
      <c r="P5097" s="379"/>
      <c r="Q5097" s="379"/>
      <c r="R5097" s="379"/>
      <c r="S5097" s="379"/>
      <c r="T5097" s="379"/>
      <c r="U5097" s="379"/>
      <c r="V5097" s="379"/>
      <c r="W5097" s="379"/>
      <c r="X5097" s="379"/>
      <c r="Y5097" s="379"/>
      <c r="Z5097" s="379"/>
      <c r="AA5097" s="380"/>
      <c r="AB5097" s="379"/>
      <c r="AC5097" s="379"/>
      <c r="AD5097" s="379"/>
      <c r="AE5097" s="381"/>
      <c r="AF5097" s="105"/>
      <c r="AG5097" s="381"/>
      <c r="AH5097" s="381"/>
      <c r="AI5097" s="381"/>
      <c r="AJ5097" s="381"/>
      <c r="AK5097" s="381"/>
      <c r="AL5097" s="381"/>
      <c r="AM5097" s="381"/>
    </row>
    <row r="5098" spans="1:39" x14ac:dyDescent="0.35">
      <c r="A5098" s="379"/>
      <c r="B5098" s="379"/>
      <c r="C5098" s="379"/>
      <c r="D5098" s="379"/>
      <c r="E5098" s="379"/>
      <c r="F5098" s="379"/>
      <c r="G5098" s="379"/>
      <c r="H5098" s="379"/>
      <c r="I5098" s="379"/>
      <c r="J5098" s="379"/>
      <c r="K5098" s="379"/>
      <c r="L5098" s="379"/>
      <c r="M5098" s="379"/>
      <c r="N5098" s="379"/>
      <c r="O5098" s="379"/>
      <c r="P5098" s="379"/>
      <c r="Q5098" s="379"/>
      <c r="R5098" s="379"/>
      <c r="S5098" s="379"/>
      <c r="T5098" s="379"/>
      <c r="U5098" s="379"/>
      <c r="V5098" s="379"/>
      <c r="W5098" s="379"/>
      <c r="X5098" s="379"/>
      <c r="Y5098" s="379"/>
      <c r="Z5098" s="379"/>
      <c r="AA5098" s="380"/>
      <c r="AB5098" s="379"/>
      <c r="AC5098" s="379"/>
      <c r="AD5098" s="379"/>
      <c r="AE5098" s="381"/>
      <c r="AF5098" s="105"/>
      <c r="AG5098" s="381"/>
      <c r="AH5098" s="381"/>
      <c r="AI5098" s="381"/>
      <c r="AJ5098" s="381"/>
      <c r="AK5098" s="381"/>
      <c r="AL5098" s="381"/>
      <c r="AM5098" s="381"/>
    </row>
    <row r="5099" spans="1:39" x14ac:dyDescent="0.35">
      <c r="A5099" s="379"/>
      <c r="B5099" s="379"/>
      <c r="C5099" s="379"/>
      <c r="D5099" s="379"/>
      <c r="E5099" s="379"/>
      <c r="F5099" s="379"/>
      <c r="G5099" s="379"/>
      <c r="H5099" s="379"/>
      <c r="I5099" s="379"/>
      <c r="J5099" s="379"/>
      <c r="K5099" s="379"/>
      <c r="L5099" s="379"/>
      <c r="M5099" s="379"/>
      <c r="N5099" s="379"/>
      <c r="O5099" s="379"/>
      <c r="P5099" s="379"/>
      <c r="Q5099" s="379"/>
      <c r="R5099" s="379"/>
      <c r="S5099" s="379"/>
      <c r="T5099" s="379"/>
      <c r="U5099" s="379"/>
      <c r="V5099" s="379"/>
      <c r="W5099" s="379"/>
      <c r="X5099" s="379"/>
      <c r="Y5099" s="379"/>
      <c r="Z5099" s="379"/>
      <c r="AA5099" s="380"/>
      <c r="AB5099" s="379"/>
      <c r="AC5099" s="379"/>
      <c r="AD5099" s="379"/>
      <c r="AE5099" s="381"/>
      <c r="AF5099" s="105"/>
      <c r="AG5099" s="381"/>
      <c r="AH5099" s="381"/>
      <c r="AI5099" s="381"/>
      <c r="AJ5099" s="381"/>
      <c r="AK5099" s="381"/>
      <c r="AL5099" s="381"/>
      <c r="AM5099" s="381"/>
    </row>
    <row r="5100" spans="1:39" x14ac:dyDescent="0.35">
      <c r="A5100" s="379"/>
      <c r="B5100" s="379"/>
      <c r="C5100" s="379"/>
      <c r="D5100" s="379"/>
      <c r="E5100" s="379"/>
      <c r="F5100" s="379"/>
      <c r="G5100" s="379"/>
      <c r="H5100" s="379"/>
      <c r="I5100" s="379"/>
      <c r="J5100" s="379"/>
      <c r="K5100" s="379"/>
      <c r="L5100" s="379"/>
      <c r="M5100" s="379"/>
      <c r="N5100" s="379"/>
      <c r="O5100" s="379"/>
      <c r="P5100" s="379"/>
      <c r="Q5100" s="379"/>
      <c r="R5100" s="379"/>
      <c r="S5100" s="379"/>
      <c r="T5100" s="379"/>
      <c r="U5100" s="379"/>
      <c r="V5100" s="379"/>
      <c r="W5100" s="379"/>
      <c r="X5100" s="379"/>
      <c r="Y5100" s="379"/>
      <c r="Z5100" s="379"/>
      <c r="AA5100" s="380"/>
      <c r="AB5100" s="379"/>
      <c r="AC5100" s="379"/>
      <c r="AD5100" s="379"/>
      <c r="AE5100" s="381"/>
      <c r="AF5100" s="105"/>
      <c r="AG5100" s="381"/>
      <c r="AH5100" s="381"/>
      <c r="AI5100" s="381"/>
      <c r="AJ5100" s="381"/>
      <c r="AK5100" s="381"/>
      <c r="AL5100" s="381"/>
      <c r="AM5100" s="381"/>
    </row>
    <row r="5101" spans="1:39" x14ac:dyDescent="0.35">
      <c r="A5101" s="379"/>
      <c r="B5101" s="379"/>
      <c r="C5101" s="379"/>
      <c r="D5101" s="379"/>
      <c r="E5101" s="379"/>
      <c r="F5101" s="379"/>
      <c r="G5101" s="379"/>
      <c r="H5101" s="379"/>
      <c r="I5101" s="379"/>
      <c r="J5101" s="379"/>
      <c r="K5101" s="379"/>
      <c r="L5101" s="379"/>
      <c r="M5101" s="379"/>
      <c r="N5101" s="379"/>
      <c r="O5101" s="379"/>
      <c r="P5101" s="379"/>
      <c r="Q5101" s="379"/>
      <c r="R5101" s="379"/>
      <c r="S5101" s="379"/>
      <c r="T5101" s="379"/>
      <c r="U5101" s="379"/>
      <c r="V5101" s="379"/>
      <c r="W5101" s="379"/>
      <c r="X5101" s="379"/>
      <c r="Y5101" s="379"/>
      <c r="Z5101" s="379"/>
      <c r="AA5101" s="380"/>
      <c r="AB5101" s="379"/>
      <c r="AC5101" s="379"/>
      <c r="AD5101" s="379"/>
      <c r="AE5101" s="381"/>
      <c r="AF5101" s="105"/>
      <c r="AG5101" s="381"/>
      <c r="AH5101" s="381"/>
      <c r="AI5101" s="381"/>
      <c r="AJ5101" s="381"/>
      <c r="AK5101" s="381"/>
      <c r="AL5101" s="381"/>
      <c r="AM5101" s="381"/>
    </row>
    <row r="5102" spans="1:39" x14ac:dyDescent="0.35">
      <c r="A5102" s="379"/>
      <c r="B5102" s="379"/>
      <c r="C5102" s="379"/>
      <c r="D5102" s="379"/>
      <c r="E5102" s="379"/>
      <c r="F5102" s="379"/>
      <c r="G5102" s="379"/>
      <c r="H5102" s="379"/>
      <c r="I5102" s="379"/>
      <c r="J5102" s="379"/>
      <c r="K5102" s="379"/>
      <c r="L5102" s="379"/>
      <c r="M5102" s="379"/>
      <c r="N5102" s="379"/>
      <c r="O5102" s="379"/>
      <c r="P5102" s="379"/>
      <c r="Q5102" s="379"/>
      <c r="R5102" s="379"/>
      <c r="S5102" s="379"/>
      <c r="T5102" s="379"/>
      <c r="U5102" s="379"/>
      <c r="V5102" s="379"/>
      <c r="W5102" s="379"/>
      <c r="X5102" s="379"/>
      <c r="Y5102" s="379"/>
      <c r="Z5102" s="379"/>
      <c r="AA5102" s="380"/>
      <c r="AB5102" s="379"/>
      <c r="AC5102" s="379"/>
      <c r="AD5102" s="379"/>
      <c r="AE5102" s="381"/>
      <c r="AF5102" s="105"/>
      <c r="AG5102" s="381"/>
      <c r="AH5102" s="381"/>
      <c r="AI5102" s="381"/>
      <c r="AJ5102" s="381"/>
      <c r="AK5102" s="381"/>
      <c r="AL5102" s="381"/>
      <c r="AM5102" s="381"/>
    </row>
    <row r="5103" spans="1:39" x14ac:dyDescent="0.35">
      <c r="A5103" s="379"/>
      <c r="B5103" s="379"/>
      <c r="C5103" s="379"/>
      <c r="D5103" s="379"/>
      <c r="E5103" s="379"/>
      <c r="F5103" s="379"/>
      <c r="G5103" s="379"/>
      <c r="H5103" s="379"/>
      <c r="I5103" s="379"/>
      <c r="J5103" s="379"/>
      <c r="K5103" s="379"/>
      <c r="L5103" s="379"/>
      <c r="M5103" s="379"/>
      <c r="N5103" s="379"/>
      <c r="O5103" s="379"/>
      <c r="P5103" s="379"/>
      <c r="Q5103" s="379"/>
      <c r="R5103" s="379"/>
      <c r="S5103" s="379"/>
      <c r="T5103" s="379"/>
      <c r="U5103" s="379"/>
      <c r="V5103" s="379"/>
      <c r="W5103" s="379"/>
      <c r="X5103" s="379"/>
      <c r="Y5103" s="379"/>
      <c r="Z5103" s="379"/>
      <c r="AA5103" s="380"/>
      <c r="AB5103" s="379"/>
      <c r="AC5103" s="379"/>
      <c r="AD5103" s="379"/>
      <c r="AE5103" s="381"/>
      <c r="AF5103" s="105"/>
      <c r="AG5103" s="381"/>
      <c r="AH5103" s="381"/>
      <c r="AI5103" s="381"/>
      <c r="AJ5103" s="381"/>
      <c r="AK5103" s="381"/>
      <c r="AL5103" s="381"/>
      <c r="AM5103" s="381"/>
    </row>
    <row r="5104" spans="1:39" x14ac:dyDescent="0.35">
      <c r="A5104" s="379"/>
      <c r="B5104" s="379"/>
      <c r="C5104" s="379"/>
      <c r="D5104" s="379"/>
      <c r="E5104" s="379"/>
      <c r="F5104" s="379"/>
      <c r="G5104" s="379"/>
      <c r="H5104" s="379"/>
      <c r="I5104" s="379"/>
      <c r="J5104" s="379"/>
      <c r="K5104" s="379"/>
      <c r="L5104" s="379"/>
      <c r="M5104" s="379"/>
      <c r="N5104" s="379"/>
      <c r="O5104" s="379"/>
      <c r="P5104" s="379"/>
      <c r="Q5104" s="379"/>
      <c r="R5104" s="379"/>
      <c r="S5104" s="379"/>
      <c r="T5104" s="379"/>
      <c r="U5104" s="379"/>
      <c r="V5104" s="379"/>
      <c r="W5104" s="379"/>
      <c r="X5104" s="379"/>
      <c r="Y5104" s="379"/>
      <c r="Z5104" s="379"/>
      <c r="AA5104" s="380"/>
      <c r="AB5104" s="379"/>
      <c r="AC5104" s="379"/>
      <c r="AD5104" s="379"/>
      <c r="AE5104" s="381"/>
      <c r="AF5104" s="105"/>
      <c r="AG5104" s="381"/>
      <c r="AH5104" s="381"/>
      <c r="AI5104" s="381"/>
      <c r="AJ5104" s="381"/>
      <c r="AK5104" s="381"/>
      <c r="AL5104" s="381"/>
      <c r="AM5104" s="381"/>
    </row>
    <row r="5105" spans="1:39" x14ac:dyDescent="0.35">
      <c r="A5105" s="379"/>
      <c r="B5105" s="379"/>
      <c r="C5105" s="379"/>
      <c r="D5105" s="379"/>
      <c r="E5105" s="379"/>
      <c r="F5105" s="379"/>
      <c r="G5105" s="379"/>
      <c r="H5105" s="379"/>
      <c r="I5105" s="379"/>
      <c r="J5105" s="379"/>
      <c r="K5105" s="379"/>
      <c r="L5105" s="379"/>
      <c r="M5105" s="379"/>
      <c r="N5105" s="379"/>
      <c r="O5105" s="379"/>
      <c r="P5105" s="379"/>
      <c r="Q5105" s="379"/>
      <c r="R5105" s="379"/>
      <c r="S5105" s="379"/>
      <c r="T5105" s="379"/>
      <c r="U5105" s="379"/>
      <c r="V5105" s="379"/>
      <c r="W5105" s="379"/>
      <c r="X5105" s="379"/>
      <c r="Y5105" s="379"/>
      <c r="Z5105" s="379"/>
      <c r="AA5105" s="380"/>
      <c r="AB5105" s="379"/>
      <c r="AC5105" s="379"/>
      <c r="AD5105" s="379"/>
      <c r="AE5105" s="381"/>
      <c r="AF5105" s="105"/>
      <c r="AG5105" s="381"/>
      <c r="AH5105" s="381"/>
      <c r="AI5105" s="381"/>
      <c r="AJ5105" s="381"/>
      <c r="AK5105" s="381"/>
      <c r="AL5105" s="381"/>
      <c r="AM5105" s="381"/>
    </row>
    <row r="5106" spans="1:39" x14ac:dyDescent="0.35">
      <c r="A5106" s="379"/>
      <c r="B5106" s="379"/>
      <c r="C5106" s="379"/>
      <c r="D5106" s="379"/>
      <c r="E5106" s="379"/>
      <c r="F5106" s="379"/>
      <c r="G5106" s="379"/>
      <c r="H5106" s="379"/>
      <c r="I5106" s="379"/>
      <c r="J5106" s="379"/>
      <c r="K5106" s="379"/>
      <c r="L5106" s="379"/>
      <c r="M5106" s="379"/>
      <c r="N5106" s="379"/>
      <c r="O5106" s="379"/>
      <c r="P5106" s="379"/>
      <c r="Q5106" s="379"/>
      <c r="R5106" s="379"/>
      <c r="S5106" s="379"/>
      <c r="T5106" s="379"/>
      <c r="U5106" s="379"/>
      <c r="V5106" s="379"/>
      <c r="W5106" s="379"/>
      <c r="X5106" s="379"/>
      <c r="Y5106" s="379"/>
      <c r="Z5106" s="379"/>
      <c r="AA5106" s="380"/>
      <c r="AB5106" s="379"/>
      <c r="AC5106" s="379"/>
      <c r="AD5106" s="379"/>
      <c r="AE5106" s="381"/>
      <c r="AF5106" s="105"/>
      <c r="AG5106" s="381"/>
      <c r="AH5106" s="381"/>
      <c r="AI5106" s="381"/>
      <c r="AJ5106" s="381"/>
      <c r="AK5106" s="381"/>
      <c r="AL5106" s="381"/>
      <c r="AM5106" s="381"/>
    </row>
    <row r="5107" spans="1:39" x14ac:dyDescent="0.35">
      <c r="A5107" s="379"/>
      <c r="B5107" s="379"/>
      <c r="C5107" s="379"/>
      <c r="D5107" s="379"/>
      <c r="E5107" s="379"/>
      <c r="F5107" s="379"/>
      <c r="G5107" s="379"/>
      <c r="H5107" s="379"/>
      <c r="I5107" s="379"/>
      <c r="J5107" s="379"/>
      <c r="K5107" s="379"/>
      <c r="L5107" s="379"/>
      <c r="M5107" s="379"/>
      <c r="N5107" s="379"/>
      <c r="O5107" s="379"/>
      <c r="P5107" s="379"/>
      <c r="Q5107" s="379"/>
      <c r="R5107" s="379"/>
      <c r="S5107" s="379"/>
      <c r="T5107" s="379"/>
      <c r="U5107" s="379"/>
      <c r="V5107" s="379"/>
      <c r="W5107" s="379"/>
      <c r="X5107" s="379"/>
      <c r="Y5107" s="379"/>
      <c r="Z5107" s="379"/>
      <c r="AA5107" s="380"/>
      <c r="AB5107" s="379"/>
      <c r="AC5107" s="379"/>
      <c r="AD5107" s="379"/>
      <c r="AE5107" s="381"/>
      <c r="AF5107" s="105"/>
      <c r="AG5107" s="381"/>
      <c r="AH5107" s="381"/>
      <c r="AI5107" s="381"/>
      <c r="AJ5107" s="381"/>
      <c r="AK5107" s="381"/>
      <c r="AL5107" s="381"/>
      <c r="AM5107" s="381"/>
    </row>
    <row r="5108" spans="1:39" x14ac:dyDescent="0.35">
      <c r="A5108" s="379"/>
      <c r="B5108" s="379"/>
      <c r="C5108" s="379"/>
      <c r="D5108" s="379"/>
      <c r="E5108" s="379"/>
      <c r="F5108" s="379"/>
      <c r="G5108" s="379"/>
      <c r="H5108" s="379"/>
      <c r="I5108" s="379"/>
      <c r="J5108" s="379"/>
      <c r="K5108" s="379"/>
      <c r="L5108" s="379"/>
      <c r="M5108" s="379"/>
      <c r="N5108" s="379"/>
      <c r="O5108" s="379"/>
      <c r="P5108" s="379"/>
      <c r="Q5108" s="379"/>
      <c r="R5108" s="379"/>
      <c r="S5108" s="379"/>
      <c r="T5108" s="379"/>
      <c r="U5108" s="379"/>
      <c r="V5108" s="379"/>
      <c r="W5108" s="379"/>
      <c r="X5108" s="379"/>
      <c r="Y5108" s="379"/>
      <c r="Z5108" s="379"/>
      <c r="AA5108" s="380"/>
      <c r="AB5108" s="379"/>
      <c r="AC5108" s="379"/>
      <c r="AD5108" s="379"/>
      <c r="AE5108" s="381"/>
      <c r="AF5108" s="105"/>
      <c r="AG5108" s="381"/>
      <c r="AH5108" s="381"/>
      <c r="AI5108" s="381"/>
      <c r="AJ5108" s="381"/>
      <c r="AK5108" s="381"/>
      <c r="AL5108" s="381"/>
      <c r="AM5108" s="381"/>
    </row>
    <row r="5109" spans="1:39" x14ac:dyDescent="0.35">
      <c r="A5109" s="379"/>
      <c r="B5109" s="379"/>
      <c r="C5109" s="379"/>
      <c r="D5109" s="379"/>
      <c r="E5109" s="379"/>
      <c r="F5109" s="379"/>
      <c r="G5109" s="379"/>
      <c r="H5109" s="379"/>
      <c r="I5109" s="379"/>
      <c r="J5109" s="379"/>
      <c r="K5109" s="379"/>
      <c r="L5109" s="379"/>
      <c r="M5109" s="379"/>
      <c r="N5109" s="379"/>
      <c r="O5109" s="379"/>
      <c r="P5109" s="379"/>
      <c r="Q5109" s="379"/>
      <c r="R5109" s="379"/>
      <c r="S5109" s="379"/>
      <c r="T5109" s="379"/>
      <c r="U5109" s="379"/>
      <c r="V5109" s="379"/>
      <c r="W5109" s="379"/>
      <c r="X5109" s="379"/>
      <c r="Y5109" s="379"/>
      <c r="Z5109" s="379"/>
      <c r="AA5109" s="380"/>
      <c r="AB5109" s="379"/>
      <c r="AC5109" s="379"/>
      <c r="AD5109" s="379"/>
      <c r="AE5109" s="381"/>
      <c r="AF5109" s="105"/>
      <c r="AG5109" s="381"/>
      <c r="AH5109" s="381"/>
      <c r="AI5109" s="381"/>
      <c r="AJ5109" s="381"/>
      <c r="AK5109" s="381"/>
      <c r="AL5109" s="381"/>
      <c r="AM5109" s="381"/>
    </row>
    <row r="5110" spans="1:39" x14ac:dyDescent="0.35">
      <c r="A5110" s="379"/>
      <c r="B5110" s="379"/>
      <c r="C5110" s="379"/>
      <c r="D5110" s="379"/>
      <c r="E5110" s="379"/>
      <c r="F5110" s="379"/>
      <c r="G5110" s="379"/>
      <c r="H5110" s="379"/>
      <c r="I5110" s="379"/>
      <c r="J5110" s="379"/>
      <c r="K5110" s="379"/>
      <c r="L5110" s="379"/>
      <c r="M5110" s="379"/>
      <c r="N5110" s="379"/>
      <c r="O5110" s="379"/>
      <c r="P5110" s="379"/>
      <c r="Q5110" s="379"/>
      <c r="R5110" s="379"/>
      <c r="S5110" s="379"/>
      <c r="T5110" s="379"/>
      <c r="U5110" s="379"/>
      <c r="V5110" s="379"/>
      <c r="W5110" s="379"/>
      <c r="X5110" s="379"/>
      <c r="Y5110" s="379"/>
      <c r="Z5110" s="379"/>
      <c r="AA5110" s="380"/>
      <c r="AB5110" s="379"/>
      <c r="AC5110" s="379"/>
      <c r="AD5110" s="379"/>
      <c r="AE5110" s="381"/>
      <c r="AF5110" s="105"/>
      <c r="AG5110" s="381"/>
      <c r="AH5110" s="381"/>
      <c r="AI5110" s="381"/>
      <c r="AJ5110" s="381"/>
      <c r="AK5110" s="381"/>
      <c r="AL5110" s="381"/>
      <c r="AM5110" s="381"/>
    </row>
    <row r="5111" spans="1:39" x14ac:dyDescent="0.35">
      <c r="A5111" s="379"/>
      <c r="B5111" s="379"/>
      <c r="C5111" s="379"/>
      <c r="D5111" s="379"/>
      <c r="E5111" s="379"/>
      <c r="F5111" s="379"/>
      <c r="G5111" s="379"/>
      <c r="H5111" s="379"/>
      <c r="I5111" s="379"/>
      <c r="J5111" s="379"/>
      <c r="K5111" s="379"/>
      <c r="L5111" s="379"/>
      <c r="M5111" s="379"/>
      <c r="N5111" s="379"/>
      <c r="O5111" s="379"/>
      <c r="P5111" s="379"/>
      <c r="Q5111" s="379"/>
      <c r="R5111" s="379"/>
      <c r="S5111" s="379"/>
      <c r="T5111" s="379"/>
      <c r="U5111" s="379"/>
      <c r="V5111" s="379"/>
      <c r="W5111" s="379"/>
      <c r="X5111" s="379"/>
      <c r="Y5111" s="379"/>
      <c r="Z5111" s="379"/>
      <c r="AA5111" s="380"/>
      <c r="AB5111" s="379"/>
      <c r="AC5111" s="379"/>
      <c r="AD5111" s="379"/>
      <c r="AE5111" s="381"/>
      <c r="AF5111" s="105"/>
      <c r="AG5111" s="381"/>
      <c r="AH5111" s="381"/>
      <c r="AI5111" s="381"/>
      <c r="AJ5111" s="381"/>
      <c r="AK5111" s="381"/>
      <c r="AL5111" s="381"/>
      <c r="AM5111" s="381"/>
    </row>
    <row r="5112" spans="1:39" x14ac:dyDescent="0.35">
      <c r="A5112" s="379"/>
      <c r="B5112" s="379"/>
      <c r="C5112" s="379"/>
      <c r="D5112" s="379"/>
      <c r="E5112" s="379"/>
      <c r="F5112" s="379"/>
      <c r="G5112" s="379"/>
      <c r="H5112" s="379"/>
      <c r="I5112" s="379"/>
      <c r="J5112" s="379"/>
      <c r="K5112" s="379"/>
      <c r="L5112" s="379"/>
      <c r="M5112" s="379"/>
      <c r="N5112" s="379"/>
      <c r="O5112" s="379"/>
      <c r="P5112" s="379"/>
      <c r="Q5112" s="379"/>
      <c r="R5112" s="379"/>
      <c r="S5112" s="379"/>
      <c r="T5112" s="379"/>
      <c r="U5112" s="379"/>
      <c r="V5112" s="379"/>
      <c r="W5112" s="379"/>
      <c r="X5112" s="379"/>
      <c r="Y5112" s="379"/>
      <c r="Z5112" s="379"/>
      <c r="AA5112" s="380"/>
      <c r="AB5112" s="379"/>
      <c r="AC5112" s="379"/>
      <c r="AD5112" s="379"/>
      <c r="AE5112" s="381"/>
      <c r="AF5112" s="105"/>
      <c r="AG5112" s="381"/>
      <c r="AH5112" s="381"/>
      <c r="AI5112" s="381"/>
      <c r="AJ5112" s="381"/>
      <c r="AK5112" s="381"/>
      <c r="AL5112" s="381"/>
      <c r="AM5112" s="381"/>
    </row>
    <row r="5113" spans="1:39" x14ac:dyDescent="0.35">
      <c r="A5113" s="379"/>
      <c r="B5113" s="379"/>
      <c r="C5113" s="379"/>
      <c r="D5113" s="379"/>
      <c r="E5113" s="379"/>
      <c r="F5113" s="379"/>
      <c r="G5113" s="379"/>
      <c r="H5113" s="379"/>
      <c r="I5113" s="379"/>
      <c r="J5113" s="379"/>
      <c r="K5113" s="379"/>
      <c r="L5113" s="379"/>
      <c r="M5113" s="379"/>
      <c r="N5113" s="379"/>
      <c r="O5113" s="379"/>
      <c r="P5113" s="379"/>
      <c r="Q5113" s="379"/>
      <c r="R5113" s="379"/>
      <c r="S5113" s="379"/>
      <c r="T5113" s="379"/>
      <c r="U5113" s="379"/>
      <c r="V5113" s="379"/>
      <c r="W5113" s="379"/>
      <c r="X5113" s="379"/>
      <c r="Y5113" s="379"/>
      <c r="Z5113" s="379"/>
      <c r="AA5113" s="380"/>
      <c r="AB5113" s="379"/>
      <c r="AC5113" s="379"/>
      <c r="AD5113" s="379"/>
      <c r="AE5113" s="381"/>
      <c r="AF5113" s="105"/>
      <c r="AG5113" s="381"/>
      <c r="AH5113" s="381"/>
      <c r="AI5113" s="381"/>
      <c r="AJ5113" s="381"/>
      <c r="AK5113" s="381"/>
      <c r="AL5113" s="381"/>
      <c r="AM5113" s="381"/>
    </row>
    <row r="5114" spans="1:39" x14ac:dyDescent="0.35">
      <c r="A5114" s="379"/>
      <c r="B5114" s="379"/>
      <c r="C5114" s="379"/>
      <c r="D5114" s="379"/>
      <c r="E5114" s="379"/>
      <c r="F5114" s="379"/>
      <c r="G5114" s="379"/>
      <c r="H5114" s="379"/>
      <c r="I5114" s="379"/>
      <c r="J5114" s="379"/>
      <c r="K5114" s="379"/>
      <c r="L5114" s="379"/>
      <c r="M5114" s="379"/>
      <c r="N5114" s="379"/>
      <c r="O5114" s="379"/>
      <c r="P5114" s="379"/>
      <c r="Q5114" s="379"/>
      <c r="R5114" s="379"/>
      <c r="S5114" s="379"/>
      <c r="T5114" s="379"/>
      <c r="U5114" s="379"/>
      <c r="V5114" s="379"/>
      <c r="W5114" s="379"/>
      <c r="X5114" s="379"/>
      <c r="Y5114" s="379"/>
      <c r="Z5114" s="379"/>
      <c r="AA5114" s="380"/>
      <c r="AB5114" s="379"/>
      <c r="AC5114" s="379"/>
      <c r="AD5114" s="379"/>
      <c r="AE5114" s="381"/>
      <c r="AF5114" s="105"/>
      <c r="AG5114" s="381"/>
      <c r="AH5114" s="381"/>
      <c r="AI5114" s="381"/>
      <c r="AJ5114" s="381"/>
      <c r="AK5114" s="381"/>
      <c r="AL5114" s="381"/>
      <c r="AM5114" s="381"/>
    </row>
    <row r="5115" spans="1:39" x14ac:dyDescent="0.35">
      <c r="A5115" s="379"/>
      <c r="B5115" s="379"/>
      <c r="C5115" s="379"/>
      <c r="D5115" s="379"/>
      <c r="E5115" s="379"/>
      <c r="F5115" s="379"/>
      <c r="G5115" s="379"/>
      <c r="H5115" s="379"/>
      <c r="I5115" s="379"/>
      <c r="J5115" s="379"/>
      <c r="K5115" s="379"/>
      <c r="L5115" s="379"/>
      <c r="M5115" s="379"/>
      <c r="N5115" s="379"/>
      <c r="O5115" s="379"/>
      <c r="P5115" s="379"/>
      <c r="Q5115" s="379"/>
      <c r="R5115" s="379"/>
      <c r="S5115" s="379"/>
      <c r="T5115" s="379"/>
      <c r="U5115" s="379"/>
      <c r="V5115" s="379"/>
      <c r="W5115" s="379"/>
      <c r="X5115" s="379"/>
      <c r="Y5115" s="379"/>
      <c r="Z5115" s="379"/>
      <c r="AA5115" s="380"/>
      <c r="AB5115" s="379"/>
      <c r="AC5115" s="379"/>
      <c r="AD5115" s="379"/>
      <c r="AE5115" s="381"/>
      <c r="AF5115" s="105"/>
      <c r="AG5115" s="381"/>
      <c r="AH5115" s="381"/>
      <c r="AI5115" s="381"/>
      <c r="AJ5115" s="381"/>
      <c r="AK5115" s="381"/>
      <c r="AL5115" s="381"/>
      <c r="AM5115" s="381"/>
    </row>
    <row r="5116" spans="1:39" x14ac:dyDescent="0.35">
      <c r="A5116" s="379"/>
      <c r="B5116" s="379"/>
      <c r="C5116" s="379"/>
      <c r="D5116" s="379"/>
      <c r="E5116" s="379"/>
      <c r="F5116" s="379"/>
      <c r="G5116" s="379"/>
      <c r="H5116" s="379"/>
      <c r="I5116" s="379"/>
      <c r="J5116" s="379"/>
      <c r="K5116" s="379"/>
      <c r="L5116" s="379"/>
      <c r="M5116" s="379"/>
      <c r="N5116" s="379"/>
      <c r="O5116" s="379"/>
      <c r="P5116" s="379"/>
      <c r="Q5116" s="379"/>
      <c r="R5116" s="379"/>
      <c r="S5116" s="379"/>
      <c r="T5116" s="379"/>
      <c r="U5116" s="379"/>
      <c r="V5116" s="379"/>
      <c r="W5116" s="379"/>
      <c r="X5116" s="379"/>
      <c r="Y5116" s="379"/>
      <c r="Z5116" s="379"/>
      <c r="AA5116" s="380"/>
      <c r="AB5116" s="379"/>
      <c r="AC5116" s="379"/>
      <c r="AD5116" s="379"/>
      <c r="AE5116" s="381"/>
      <c r="AF5116" s="105"/>
      <c r="AG5116" s="381"/>
      <c r="AH5116" s="381"/>
      <c r="AI5116" s="381"/>
      <c r="AJ5116" s="381"/>
      <c r="AK5116" s="381"/>
      <c r="AL5116" s="381"/>
      <c r="AM5116" s="381"/>
    </row>
    <row r="5117" spans="1:39" x14ac:dyDescent="0.35">
      <c r="A5117" s="379"/>
      <c r="B5117" s="379"/>
      <c r="C5117" s="379"/>
      <c r="D5117" s="379"/>
      <c r="E5117" s="379"/>
      <c r="F5117" s="379"/>
      <c r="G5117" s="379"/>
      <c r="H5117" s="379"/>
      <c r="I5117" s="379"/>
      <c r="J5117" s="379"/>
      <c r="K5117" s="379"/>
      <c r="L5117" s="379"/>
      <c r="M5117" s="379"/>
      <c r="N5117" s="379"/>
      <c r="O5117" s="379"/>
      <c r="P5117" s="379"/>
      <c r="Q5117" s="379"/>
      <c r="R5117" s="379"/>
      <c r="S5117" s="379"/>
      <c r="T5117" s="379"/>
      <c r="U5117" s="379"/>
      <c r="V5117" s="379"/>
      <c r="W5117" s="379"/>
      <c r="X5117" s="379"/>
      <c r="Y5117" s="379"/>
      <c r="Z5117" s="379"/>
      <c r="AA5117" s="380"/>
      <c r="AB5117" s="379"/>
      <c r="AC5117" s="379"/>
      <c r="AD5117" s="379"/>
      <c r="AE5117" s="381"/>
      <c r="AF5117" s="105"/>
      <c r="AG5117" s="381"/>
      <c r="AH5117" s="381"/>
      <c r="AI5117" s="381"/>
      <c r="AJ5117" s="381"/>
      <c r="AK5117" s="381"/>
      <c r="AL5117" s="381"/>
      <c r="AM5117" s="381"/>
    </row>
    <row r="5118" spans="1:39" x14ac:dyDescent="0.35">
      <c r="A5118" s="379"/>
      <c r="B5118" s="379"/>
      <c r="C5118" s="379"/>
      <c r="D5118" s="379"/>
      <c r="E5118" s="379"/>
      <c r="F5118" s="379"/>
      <c r="G5118" s="379"/>
      <c r="H5118" s="379"/>
      <c r="I5118" s="379"/>
      <c r="J5118" s="379"/>
      <c r="K5118" s="379"/>
      <c r="L5118" s="379"/>
      <c r="M5118" s="379"/>
      <c r="N5118" s="379"/>
      <c r="O5118" s="379"/>
      <c r="P5118" s="379"/>
      <c r="Q5118" s="379"/>
      <c r="R5118" s="379"/>
      <c r="S5118" s="379"/>
      <c r="T5118" s="379"/>
      <c r="U5118" s="379"/>
      <c r="V5118" s="379"/>
      <c r="W5118" s="379"/>
      <c r="X5118" s="379"/>
      <c r="Y5118" s="379"/>
      <c r="Z5118" s="379"/>
      <c r="AA5118" s="380"/>
      <c r="AB5118" s="379"/>
      <c r="AC5118" s="379"/>
      <c r="AD5118" s="379"/>
      <c r="AE5118" s="381"/>
      <c r="AF5118" s="105"/>
      <c r="AG5118" s="381"/>
      <c r="AH5118" s="381"/>
      <c r="AI5118" s="381"/>
      <c r="AJ5118" s="381"/>
      <c r="AK5118" s="381"/>
      <c r="AL5118" s="381"/>
      <c r="AM5118" s="381"/>
    </row>
    <row r="5119" spans="1:39" x14ac:dyDescent="0.35">
      <c r="A5119" s="379"/>
      <c r="B5119" s="379"/>
      <c r="C5119" s="379"/>
      <c r="D5119" s="379"/>
      <c r="E5119" s="379"/>
      <c r="F5119" s="379"/>
      <c r="G5119" s="379"/>
      <c r="H5119" s="379"/>
      <c r="I5119" s="379"/>
      <c r="J5119" s="379"/>
      <c r="K5119" s="379"/>
      <c r="L5119" s="379"/>
      <c r="M5119" s="379"/>
      <c r="N5119" s="379"/>
      <c r="O5119" s="379"/>
      <c r="P5119" s="379"/>
      <c r="Q5119" s="379"/>
      <c r="R5119" s="379"/>
      <c r="S5119" s="379"/>
      <c r="T5119" s="379"/>
      <c r="U5119" s="379"/>
      <c r="V5119" s="379"/>
      <c r="W5119" s="379"/>
      <c r="X5119" s="379"/>
      <c r="Y5119" s="379"/>
      <c r="Z5119" s="379"/>
      <c r="AA5119" s="380"/>
      <c r="AB5119" s="379"/>
      <c r="AC5119" s="379"/>
      <c r="AD5119" s="379"/>
      <c r="AE5119" s="381"/>
      <c r="AF5119" s="105"/>
      <c r="AG5119" s="381"/>
      <c r="AH5119" s="381"/>
      <c r="AI5119" s="381"/>
      <c r="AJ5119" s="381"/>
      <c r="AK5119" s="381"/>
      <c r="AL5119" s="381"/>
      <c r="AM5119" s="381"/>
    </row>
    <row r="5120" spans="1:39" x14ac:dyDescent="0.35">
      <c r="A5120" s="379"/>
      <c r="B5120" s="379"/>
      <c r="C5120" s="379"/>
      <c r="D5120" s="379"/>
      <c r="E5120" s="379"/>
      <c r="F5120" s="379"/>
      <c r="G5120" s="379"/>
      <c r="H5120" s="379"/>
      <c r="I5120" s="379"/>
      <c r="J5120" s="379"/>
      <c r="K5120" s="379"/>
      <c r="L5120" s="379"/>
      <c r="M5120" s="379"/>
      <c r="N5120" s="379"/>
      <c r="O5120" s="379"/>
      <c r="P5120" s="379"/>
      <c r="Q5120" s="379"/>
      <c r="R5120" s="379"/>
      <c r="S5120" s="379"/>
      <c r="T5120" s="379"/>
      <c r="U5120" s="379"/>
      <c r="V5120" s="379"/>
      <c r="W5120" s="379"/>
      <c r="X5120" s="379"/>
      <c r="Y5120" s="379"/>
      <c r="Z5120" s="379"/>
      <c r="AA5120" s="380"/>
      <c r="AB5120" s="379"/>
      <c r="AC5120" s="379"/>
      <c r="AD5120" s="379"/>
      <c r="AE5120" s="381"/>
      <c r="AF5120" s="105"/>
      <c r="AG5120" s="381"/>
      <c r="AH5120" s="381"/>
      <c r="AI5120" s="381"/>
      <c r="AJ5120" s="381"/>
      <c r="AK5120" s="381"/>
      <c r="AL5120" s="381"/>
      <c r="AM5120" s="381"/>
    </row>
    <row r="5121" spans="1:39" x14ac:dyDescent="0.35">
      <c r="A5121" s="379"/>
      <c r="B5121" s="379"/>
      <c r="C5121" s="379"/>
      <c r="D5121" s="379"/>
      <c r="E5121" s="379"/>
      <c r="F5121" s="379"/>
      <c r="G5121" s="379"/>
      <c r="H5121" s="379"/>
      <c r="I5121" s="379"/>
      <c r="J5121" s="379"/>
      <c r="K5121" s="379"/>
      <c r="L5121" s="379"/>
      <c r="M5121" s="379"/>
      <c r="N5121" s="379"/>
      <c r="O5121" s="379"/>
      <c r="P5121" s="379"/>
      <c r="Q5121" s="379"/>
      <c r="R5121" s="379"/>
      <c r="S5121" s="379"/>
      <c r="T5121" s="379"/>
      <c r="U5121" s="379"/>
      <c r="V5121" s="379"/>
      <c r="W5121" s="379"/>
      <c r="X5121" s="379"/>
      <c r="Y5121" s="379"/>
      <c r="Z5121" s="379"/>
      <c r="AA5121" s="380"/>
      <c r="AB5121" s="379"/>
      <c r="AC5121" s="379"/>
      <c r="AD5121" s="379"/>
      <c r="AE5121" s="381"/>
      <c r="AF5121" s="105"/>
      <c r="AG5121" s="381"/>
      <c r="AH5121" s="381"/>
      <c r="AI5121" s="381"/>
      <c r="AJ5121" s="381"/>
      <c r="AK5121" s="381"/>
      <c r="AL5121" s="381"/>
      <c r="AM5121" s="381"/>
    </row>
    <row r="5122" spans="1:39" x14ac:dyDescent="0.35">
      <c r="A5122" s="379"/>
      <c r="B5122" s="379"/>
      <c r="C5122" s="379"/>
      <c r="D5122" s="379"/>
      <c r="E5122" s="379"/>
      <c r="F5122" s="379"/>
      <c r="G5122" s="379"/>
      <c r="H5122" s="379"/>
      <c r="I5122" s="379"/>
      <c r="J5122" s="379"/>
      <c r="K5122" s="379"/>
      <c r="L5122" s="379"/>
      <c r="M5122" s="379"/>
      <c r="N5122" s="379"/>
      <c r="O5122" s="379"/>
      <c r="P5122" s="379"/>
      <c r="Q5122" s="379"/>
      <c r="R5122" s="379"/>
      <c r="S5122" s="379"/>
      <c r="T5122" s="379"/>
      <c r="U5122" s="379"/>
      <c r="V5122" s="379"/>
      <c r="W5122" s="379"/>
      <c r="X5122" s="379"/>
      <c r="Y5122" s="379"/>
      <c r="Z5122" s="379"/>
      <c r="AA5122" s="380"/>
      <c r="AB5122" s="379"/>
      <c r="AC5122" s="379"/>
      <c r="AD5122" s="379"/>
      <c r="AE5122" s="381"/>
      <c r="AF5122" s="105"/>
      <c r="AG5122" s="381"/>
      <c r="AH5122" s="381"/>
      <c r="AI5122" s="381"/>
      <c r="AJ5122" s="381"/>
      <c r="AK5122" s="381"/>
      <c r="AL5122" s="381"/>
      <c r="AM5122" s="381"/>
    </row>
    <row r="5123" spans="1:39" x14ac:dyDescent="0.35">
      <c r="A5123" s="379"/>
      <c r="B5123" s="379"/>
      <c r="C5123" s="379"/>
      <c r="D5123" s="379"/>
      <c r="E5123" s="379"/>
      <c r="F5123" s="379"/>
      <c r="G5123" s="379"/>
      <c r="H5123" s="379"/>
      <c r="I5123" s="379"/>
      <c r="J5123" s="379"/>
      <c r="K5123" s="379"/>
      <c r="L5123" s="379"/>
      <c r="M5123" s="379"/>
      <c r="N5123" s="379"/>
      <c r="O5123" s="379"/>
      <c r="P5123" s="379"/>
      <c r="Q5123" s="379"/>
      <c r="R5123" s="379"/>
      <c r="S5123" s="379"/>
      <c r="T5123" s="379"/>
      <c r="U5123" s="379"/>
      <c r="V5123" s="379"/>
      <c r="W5123" s="379"/>
      <c r="X5123" s="379"/>
      <c r="Y5123" s="379"/>
      <c r="Z5123" s="379"/>
      <c r="AA5123" s="380"/>
      <c r="AB5123" s="379"/>
      <c r="AC5123" s="379"/>
      <c r="AD5123" s="379"/>
      <c r="AE5123" s="381"/>
      <c r="AF5123" s="105"/>
      <c r="AG5123" s="381"/>
      <c r="AH5123" s="381"/>
      <c r="AI5123" s="381"/>
      <c r="AJ5123" s="381"/>
      <c r="AK5123" s="381"/>
      <c r="AL5123" s="381"/>
      <c r="AM5123" s="381"/>
    </row>
    <row r="5124" spans="1:39" x14ac:dyDescent="0.35">
      <c r="A5124" s="379"/>
      <c r="B5124" s="379"/>
      <c r="C5124" s="379"/>
      <c r="D5124" s="379"/>
      <c r="E5124" s="379"/>
      <c r="F5124" s="379"/>
      <c r="G5124" s="379"/>
      <c r="H5124" s="379"/>
      <c r="I5124" s="379"/>
      <c r="J5124" s="379"/>
      <c r="K5124" s="379"/>
      <c r="L5124" s="379"/>
      <c r="M5124" s="379"/>
      <c r="N5124" s="379"/>
      <c r="O5124" s="379"/>
      <c r="P5124" s="379"/>
      <c r="Q5124" s="379"/>
      <c r="R5124" s="379"/>
      <c r="S5124" s="379"/>
      <c r="T5124" s="379"/>
      <c r="U5124" s="379"/>
      <c r="V5124" s="379"/>
      <c r="W5124" s="379"/>
      <c r="X5124" s="379"/>
      <c r="Y5124" s="379"/>
      <c r="Z5124" s="379"/>
      <c r="AA5124" s="380"/>
      <c r="AB5124" s="379"/>
      <c r="AC5124" s="379"/>
      <c r="AD5124" s="379"/>
      <c r="AE5124" s="381"/>
      <c r="AF5124" s="105"/>
      <c r="AG5124" s="381"/>
      <c r="AH5124" s="381"/>
      <c r="AI5124" s="381"/>
      <c r="AJ5124" s="381"/>
      <c r="AK5124" s="381"/>
      <c r="AL5124" s="381"/>
      <c r="AM5124" s="381"/>
    </row>
    <row r="5125" spans="1:39" x14ac:dyDescent="0.35">
      <c r="A5125" s="379"/>
      <c r="B5125" s="379"/>
      <c r="C5125" s="379"/>
      <c r="D5125" s="379"/>
      <c r="E5125" s="379"/>
      <c r="F5125" s="379"/>
      <c r="G5125" s="379"/>
      <c r="H5125" s="379"/>
      <c r="I5125" s="379"/>
      <c r="J5125" s="379"/>
      <c r="K5125" s="379"/>
      <c r="L5125" s="379"/>
      <c r="M5125" s="379"/>
      <c r="N5125" s="379"/>
      <c r="O5125" s="379"/>
      <c r="P5125" s="379"/>
      <c r="Q5125" s="379"/>
      <c r="R5125" s="379"/>
      <c r="S5125" s="379"/>
      <c r="T5125" s="379"/>
      <c r="U5125" s="379"/>
      <c r="V5125" s="379"/>
      <c r="W5125" s="379"/>
      <c r="X5125" s="379"/>
      <c r="Y5125" s="379"/>
      <c r="Z5125" s="379"/>
      <c r="AA5125" s="380"/>
      <c r="AB5125" s="379"/>
      <c r="AC5125" s="379"/>
      <c r="AD5125" s="379"/>
      <c r="AE5125" s="381"/>
      <c r="AF5125" s="105"/>
      <c r="AG5125" s="381"/>
      <c r="AH5125" s="381"/>
      <c r="AI5125" s="381"/>
      <c r="AJ5125" s="381"/>
      <c r="AK5125" s="381"/>
      <c r="AL5125" s="381"/>
      <c r="AM5125" s="381"/>
    </row>
    <row r="5126" spans="1:39" x14ac:dyDescent="0.35">
      <c r="A5126" s="379"/>
      <c r="B5126" s="379"/>
      <c r="C5126" s="379"/>
      <c r="D5126" s="379"/>
      <c r="E5126" s="379"/>
      <c r="F5126" s="379"/>
      <c r="G5126" s="379"/>
      <c r="H5126" s="379"/>
      <c r="I5126" s="379"/>
      <c r="J5126" s="379"/>
      <c r="K5126" s="379"/>
      <c r="L5126" s="379"/>
      <c r="M5126" s="379"/>
      <c r="N5126" s="379"/>
      <c r="O5126" s="379"/>
      <c r="P5126" s="379"/>
      <c r="Q5126" s="379"/>
      <c r="R5126" s="379"/>
      <c r="S5126" s="379"/>
      <c r="T5126" s="379"/>
      <c r="U5126" s="379"/>
      <c r="V5126" s="379"/>
      <c r="W5126" s="379"/>
      <c r="X5126" s="379"/>
      <c r="Y5126" s="379"/>
      <c r="Z5126" s="379"/>
      <c r="AA5126" s="380"/>
      <c r="AB5126" s="379"/>
      <c r="AC5126" s="379"/>
      <c r="AD5126" s="379"/>
      <c r="AE5126" s="381"/>
      <c r="AF5126" s="105"/>
      <c r="AG5126" s="381"/>
      <c r="AH5126" s="381"/>
      <c r="AI5126" s="381"/>
      <c r="AJ5126" s="381"/>
      <c r="AK5126" s="381"/>
      <c r="AL5126" s="381"/>
      <c r="AM5126" s="381"/>
    </row>
    <row r="5127" spans="1:39" x14ac:dyDescent="0.35">
      <c r="A5127" s="379"/>
      <c r="B5127" s="379"/>
      <c r="C5127" s="379"/>
      <c r="D5127" s="379"/>
      <c r="E5127" s="379"/>
      <c r="F5127" s="379"/>
      <c r="G5127" s="379"/>
      <c r="H5127" s="379"/>
      <c r="I5127" s="379"/>
      <c r="J5127" s="379"/>
      <c r="K5127" s="379"/>
      <c r="L5127" s="379"/>
      <c r="M5127" s="379"/>
      <c r="N5127" s="379"/>
      <c r="O5127" s="379"/>
      <c r="P5127" s="379"/>
      <c r="Q5127" s="379"/>
      <c r="R5127" s="379"/>
      <c r="S5127" s="379"/>
      <c r="T5127" s="379"/>
      <c r="U5127" s="379"/>
      <c r="V5127" s="379"/>
      <c r="W5127" s="379"/>
      <c r="X5127" s="379"/>
      <c r="Y5127" s="379"/>
      <c r="Z5127" s="379"/>
      <c r="AA5127" s="380"/>
      <c r="AB5127" s="379"/>
      <c r="AC5127" s="379"/>
      <c r="AD5127" s="379"/>
      <c r="AE5127" s="381"/>
      <c r="AF5127" s="105"/>
      <c r="AG5127" s="381"/>
      <c r="AH5127" s="381"/>
      <c r="AI5127" s="381"/>
      <c r="AJ5127" s="381"/>
      <c r="AK5127" s="381"/>
      <c r="AL5127" s="381"/>
      <c r="AM5127" s="381"/>
    </row>
    <row r="5128" spans="1:39" x14ac:dyDescent="0.35">
      <c r="A5128" s="379"/>
      <c r="B5128" s="379"/>
      <c r="C5128" s="379"/>
      <c r="D5128" s="379"/>
      <c r="E5128" s="379"/>
      <c r="F5128" s="379"/>
      <c r="G5128" s="379"/>
      <c r="H5128" s="379"/>
      <c r="I5128" s="379"/>
      <c r="J5128" s="379"/>
      <c r="K5128" s="379"/>
      <c r="L5128" s="379"/>
      <c r="M5128" s="379"/>
      <c r="N5128" s="379"/>
      <c r="O5128" s="379"/>
      <c r="P5128" s="379"/>
      <c r="Q5128" s="379"/>
      <c r="R5128" s="379"/>
      <c r="S5128" s="379"/>
      <c r="T5128" s="379"/>
      <c r="U5128" s="379"/>
      <c r="V5128" s="379"/>
      <c r="W5128" s="379"/>
      <c r="X5128" s="379"/>
      <c r="Y5128" s="379"/>
      <c r="Z5128" s="379"/>
      <c r="AA5128" s="380"/>
      <c r="AB5128" s="379"/>
      <c r="AC5128" s="379"/>
      <c r="AD5128" s="379"/>
      <c r="AE5128" s="381"/>
      <c r="AF5128" s="105"/>
      <c r="AG5128" s="381"/>
      <c r="AH5128" s="381"/>
      <c r="AI5128" s="381"/>
      <c r="AJ5128" s="381"/>
      <c r="AK5128" s="381"/>
      <c r="AL5128" s="381"/>
      <c r="AM5128" s="381"/>
    </row>
    <row r="5129" spans="1:39" x14ac:dyDescent="0.35">
      <c r="A5129" s="379"/>
      <c r="B5129" s="379"/>
      <c r="C5129" s="379"/>
      <c r="D5129" s="379"/>
      <c r="E5129" s="379"/>
      <c r="F5129" s="379"/>
      <c r="G5129" s="379"/>
      <c r="H5129" s="379"/>
      <c r="I5129" s="379"/>
      <c r="J5129" s="379"/>
      <c r="K5129" s="379"/>
      <c r="L5129" s="379"/>
      <c r="M5129" s="379"/>
      <c r="N5129" s="379"/>
      <c r="O5129" s="379"/>
      <c r="P5129" s="379"/>
      <c r="Q5129" s="379"/>
      <c r="R5129" s="379"/>
      <c r="S5129" s="379"/>
      <c r="T5129" s="379"/>
      <c r="U5129" s="379"/>
      <c r="V5129" s="379"/>
      <c r="W5129" s="379"/>
      <c r="X5129" s="379"/>
      <c r="Y5129" s="379"/>
      <c r="Z5129" s="379"/>
      <c r="AA5129" s="380"/>
      <c r="AB5129" s="379"/>
      <c r="AC5129" s="379"/>
      <c r="AD5129" s="379"/>
      <c r="AE5129" s="381"/>
      <c r="AF5129" s="105"/>
      <c r="AG5129" s="381"/>
      <c r="AH5129" s="381"/>
      <c r="AI5129" s="381"/>
      <c r="AJ5129" s="381"/>
      <c r="AK5129" s="381"/>
      <c r="AL5129" s="381"/>
      <c r="AM5129" s="381"/>
    </row>
    <row r="5130" spans="1:39" x14ac:dyDescent="0.35">
      <c r="A5130" s="379"/>
      <c r="B5130" s="379"/>
      <c r="C5130" s="379"/>
      <c r="D5130" s="379"/>
      <c r="E5130" s="379"/>
      <c r="F5130" s="379"/>
      <c r="G5130" s="379"/>
      <c r="H5130" s="379"/>
      <c r="I5130" s="379"/>
      <c r="J5130" s="379"/>
      <c r="K5130" s="379"/>
      <c r="L5130" s="379"/>
      <c r="M5130" s="379"/>
      <c r="N5130" s="379"/>
      <c r="O5130" s="379"/>
      <c r="P5130" s="379"/>
      <c r="Q5130" s="379"/>
      <c r="R5130" s="379"/>
      <c r="S5130" s="379"/>
      <c r="T5130" s="379"/>
      <c r="U5130" s="379"/>
      <c r="V5130" s="379"/>
      <c r="W5130" s="379"/>
      <c r="X5130" s="379"/>
      <c r="Y5130" s="379"/>
      <c r="Z5130" s="379"/>
      <c r="AA5130" s="380"/>
      <c r="AB5130" s="379"/>
      <c r="AC5130" s="379"/>
      <c r="AD5130" s="379"/>
      <c r="AE5130" s="381"/>
      <c r="AF5130" s="105"/>
      <c r="AG5130" s="381"/>
      <c r="AH5130" s="381"/>
      <c r="AI5130" s="381"/>
      <c r="AJ5130" s="381"/>
      <c r="AK5130" s="381"/>
      <c r="AL5130" s="381"/>
      <c r="AM5130" s="381"/>
    </row>
    <row r="5131" spans="1:39" x14ac:dyDescent="0.35">
      <c r="A5131" s="379"/>
      <c r="B5131" s="379"/>
      <c r="C5131" s="379"/>
      <c r="D5131" s="379"/>
      <c r="E5131" s="379"/>
      <c r="F5131" s="379"/>
      <c r="G5131" s="379"/>
      <c r="H5131" s="379"/>
      <c r="I5131" s="379"/>
      <c r="J5131" s="379"/>
      <c r="K5131" s="379"/>
      <c r="L5131" s="379"/>
      <c r="M5131" s="379"/>
      <c r="N5131" s="379"/>
      <c r="O5131" s="379"/>
      <c r="P5131" s="379"/>
      <c r="Q5131" s="379"/>
      <c r="R5131" s="379"/>
      <c r="S5131" s="379"/>
      <c r="T5131" s="379"/>
      <c r="U5131" s="379"/>
      <c r="V5131" s="379"/>
      <c r="W5131" s="379"/>
      <c r="X5131" s="379"/>
      <c r="Y5131" s="379"/>
      <c r="Z5131" s="379"/>
      <c r="AA5131" s="380"/>
      <c r="AB5131" s="379"/>
      <c r="AC5131" s="379"/>
      <c r="AD5131" s="379"/>
      <c r="AE5131" s="381"/>
      <c r="AF5131" s="105"/>
      <c r="AG5131" s="381"/>
      <c r="AH5131" s="381"/>
      <c r="AI5131" s="381"/>
      <c r="AJ5131" s="381"/>
      <c r="AK5131" s="381"/>
      <c r="AL5131" s="381"/>
      <c r="AM5131" s="381"/>
    </row>
    <row r="5132" spans="1:39" x14ac:dyDescent="0.35">
      <c r="A5132" s="379"/>
      <c r="B5132" s="379"/>
      <c r="C5132" s="379"/>
      <c r="D5132" s="379"/>
      <c r="E5132" s="379"/>
      <c r="F5132" s="379"/>
      <c r="G5132" s="379"/>
      <c r="H5132" s="379"/>
      <c r="I5132" s="379"/>
      <c r="J5132" s="379"/>
      <c r="K5132" s="379"/>
      <c r="L5132" s="379"/>
      <c r="M5132" s="379"/>
      <c r="N5132" s="379"/>
      <c r="O5132" s="379"/>
      <c r="P5132" s="379"/>
      <c r="Q5132" s="379"/>
      <c r="R5132" s="379"/>
      <c r="S5132" s="379"/>
      <c r="T5132" s="379"/>
      <c r="U5132" s="379"/>
      <c r="V5132" s="379"/>
      <c r="W5132" s="379"/>
      <c r="X5132" s="379"/>
      <c r="Y5132" s="379"/>
      <c r="Z5132" s="379"/>
      <c r="AA5132" s="380"/>
      <c r="AB5132" s="379"/>
      <c r="AC5132" s="379"/>
      <c r="AD5132" s="379"/>
      <c r="AE5132" s="381"/>
      <c r="AF5132" s="105"/>
      <c r="AG5132" s="381"/>
      <c r="AH5132" s="381"/>
      <c r="AI5132" s="381"/>
      <c r="AJ5132" s="381"/>
      <c r="AK5132" s="381"/>
      <c r="AL5132" s="381"/>
      <c r="AM5132" s="381"/>
    </row>
    <row r="5133" spans="1:39" x14ac:dyDescent="0.35">
      <c r="A5133" s="379"/>
      <c r="B5133" s="379"/>
      <c r="C5133" s="379"/>
      <c r="D5133" s="379"/>
      <c r="E5133" s="379"/>
      <c r="F5133" s="379"/>
      <c r="G5133" s="379"/>
      <c r="H5133" s="379"/>
      <c r="I5133" s="379"/>
      <c r="J5133" s="379"/>
      <c r="K5133" s="379"/>
      <c r="L5133" s="379"/>
      <c r="M5133" s="379"/>
      <c r="N5133" s="379"/>
      <c r="O5133" s="379"/>
      <c r="P5133" s="379"/>
      <c r="Q5133" s="379"/>
      <c r="R5133" s="379"/>
      <c r="S5133" s="379"/>
      <c r="T5133" s="379"/>
      <c r="U5133" s="379"/>
      <c r="V5133" s="379"/>
      <c r="W5133" s="379"/>
      <c r="X5133" s="379"/>
      <c r="Y5133" s="379"/>
      <c r="Z5133" s="379"/>
      <c r="AA5133" s="380"/>
      <c r="AB5133" s="379"/>
      <c r="AC5133" s="379"/>
      <c r="AD5133" s="379"/>
      <c r="AE5133" s="381"/>
      <c r="AF5133" s="105"/>
      <c r="AG5133" s="381"/>
      <c r="AH5133" s="381"/>
      <c r="AI5133" s="381"/>
      <c r="AJ5133" s="381"/>
      <c r="AK5133" s="381"/>
      <c r="AL5133" s="381"/>
      <c r="AM5133" s="381"/>
    </row>
    <row r="5134" spans="1:39" x14ac:dyDescent="0.35">
      <c r="A5134" s="379"/>
      <c r="B5134" s="379"/>
      <c r="C5134" s="379"/>
      <c r="D5134" s="379"/>
      <c r="E5134" s="379"/>
      <c r="F5134" s="379"/>
      <c r="G5134" s="379"/>
      <c r="H5134" s="379"/>
      <c r="I5134" s="379"/>
      <c r="J5134" s="379"/>
      <c r="K5134" s="379"/>
      <c r="L5134" s="379"/>
      <c r="M5134" s="379"/>
      <c r="N5134" s="379"/>
      <c r="O5134" s="379"/>
      <c r="P5134" s="379"/>
      <c r="Q5134" s="379"/>
      <c r="R5134" s="379"/>
      <c r="S5134" s="379"/>
      <c r="T5134" s="379"/>
      <c r="U5134" s="379"/>
      <c r="V5134" s="379"/>
      <c r="W5134" s="379"/>
      <c r="X5134" s="379"/>
      <c r="Y5134" s="379"/>
      <c r="Z5134" s="379"/>
      <c r="AA5134" s="380"/>
      <c r="AB5134" s="379"/>
      <c r="AC5134" s="379"/>
      <c r="AD5134" s="379"/>
      <c r="AE5134" s="381"/>
      <c r="AF5134" s="105"/>
      <c r="AG5134" s="381"/>
      <c r="AH5134" s="381"/>
      <c r="AI5134" s="381"/>
      <c r="AJ5134" s="381"/>
      <c r="AK5134" s="381"/>
      <c r="AL5134" s="381"/>
      <c r="AM5134" s="381"/>
    </row>
    <row r="5135" spans="1:39" x14ac:dyDescent="0.35">
      <c r="A5135" s="379"/>
      <c r="B5135" s="379"/>
      <c r="C5135" s="379"/>
      <c r="D5135" s="379"/>
      <c r="E5135" s="379"/>
      <c r="F5135" s="379"/>
      <c r="G5135" s="379"/>
      <c r="H5135" s="379"/>
      <c r="I5135" s="379"/>
      <c r="J5135" s="379"/>
      <c r="K5135" s="379"/>
      <c r="L5135" s="379"/>
      <c r="M5135" s="379"/>
      <c r="N5135" s="379"/>
      <c r="O5135" s="379"/>
      <c r="P5135" s="379"/>
      <c r="Q5135" s="379"/>
      <c r="R5135" s="379"/>
      <c r="S5135" s="379"/>
      <c r="T5135" s="379"/>
      <c r="U5135" s="379"/>
      <c r="V5135" s="379"/>
      <c r="W5135" s="379"/>
      <c r="X5135" s="379"/>
      <c r="Y5135" s="379"/>
      <c r="Z5135" s="379"/>
      <c r="AA5135" s="380"/>
      <c r="AB5135" s="379"/>
      <c r="AC5135" s="379"/>
      <c r="AD5135" s="379"/>
      <c r="AE5135" s="381"/>
      <c r="AF5135" s="105"/>
      <c r="AG5135" s="381"/>
      <c r="AH5135" s="381"/>
      <c r="AI5135" s="381"/>
      <c r="AJ5135" s="381"/>
      <c r="AK5135" s="381"/>
      <c r="AL5135" s="381"/>
      <c r="AM5135" s="381"/>
    </row>
    <row r="5136" spans="1:39" x14ac:dyDescent="0.35">
      <c r="A5136" s="379"/>
      <c r="B5136" s="379"/>
      <c r="C5136" s="379"/>
      <c r="D5136" s="379"/>
      <c r="E5136" s="379"/>
      <c r="F5136" s="379"/>
      <c r="G5136" s="379"/>
      <c r="H5136" s="379"/>
      <c r="I5136" s="379"/>
      <c r="J5136" s="379"/>
      <c r="K5136" s="379"/>
      <c r="L5136" s="379"/>
      <c r="M5136" s="379"/>
      <c r="N5136" s="379"/>
      <c r="O5136" s="379"/>
      <c r="P5136" s="379"/>
      <c r="Q5136" s="379"/>
      <c r="R5136" s="379"/>
      <c r="S5136" s="379"/>
      <c r="T5136" s="379"/>
      <c r="U5136" s="379"/>
      <c r="V5136" s="379"/>
      <c r="W5136" s="379"/>
      <c r="X5136" s="379"/>
      <c r="Y5136" s="379"/>
      <c r="Z5136" s="379"/>
      <c r="AA5136" s="380"/>
      <c r="AB5136" s="379"/>
      <c r="AC5136" s="379"/>
      <c r="AD5136" s="379"/>
      <c r="AE5136" s="381"/>
      <c r="AF5136" s="105"/>
      <c r="AG5136" s="381"/>
      <c r="AH5136" s="381"/>
      <c r="AI5136" s="381"/>
      <c r="AJ5136" s="381"/>
      <c r="AK5136" s="381"/>
      <c r="AL5136" s="381"/>
      <c r="AM5136" s="381"/>
    </row>
    <row r="5137" spans="1:39" x14ac:dyDescent="0.35">
      <c r="A5137" s="379"/>
      <c r="B5137" s="379"/>
      <c r="C5137" s="379"/>
      <c r="D5137" s="379"/>
      <c r="E5137" s="379"/>
      <c r="F5137" s="379"/>
      <c r="G5137" s="379"/>
      <c r="H5137" s="379"/>
      <c r="I5137" s="379"/>
      <c r="J5137" s="379"/>
      <c r="K5137" s="379"/>
      <c r="L5137" s="379"/>
      <c r="M5137" s="379"/>
      <c r="N5137" s="379"/>
      <c r="O5137" s="379"/>
      <c r="P5137" s="379"/>
      <c r="Q5137" s="379"/>
      <c r="R5137" s="379"/>
      <c r="S5137" s="379"/>
      <c r="T5137" s="379"/>
      <c r="U5137" s="379"/>
      <c r="V5137" s="379"/>
      <c r="W5137" s="379"/>
      <c r="X5137" s="379"/>
      <c r="Y5137" s="379"/>
      <c r="Z5137" s="379"/>
      <c r="AA5137" s="380"/>
      <c r="AB5137" s="379"/>
      <c r="AC5137" s="379"/>
      <c r="AD5137" s="379"/>
      <c r="AE5137" s="381"/>
      <c r="AF5137" s="105"/>
      <c r="AG5137" s="381"/>
      <c r="AH5137" s="381"/>
      <c r="AI5137" s="381"/>
      <c r="AJ5137" s="381"/>
      <c r="AK5137" s="381"/>
      <c r="AL5137" s="381"/>
      <c r="AM5137" s="381"/>
    </row>
    <row r="5138" spans="1:39" x14ac:dyDescent="0.35">
      <c r="A5138" s="379"/>
      <c r="B5138" s="379"/>
      <c r="C5138" s="379"/>
      <c r="D5138" s="379"/>
      <c r="E5138" s="379"/>
      <c r="F5138" s="379"/>
      <c r="G5138" s="379"/>
      <c r="H5138" s="379"/>
      <c r="I5138" s="379"/>
      <c r="J5138" s="379"/>
      <c r="K5138" s="379"/>
      <c r="L5138" s="379"/>
      <c r="M5138" s="379"/>
      <c r="N5138" s="379"/>
      <c r="O5138" s="379"/>
      <c r="P5138" s="379"/>
      <c r="Q5138" s="379"/>
      <c r="R5138" s="379"/>
      <c r="S5138" s="379"/>
      <c r="T5138" s="379"/>
      <c r="U5138" s="379"/>
      <c r="V5138" s="379"/>
      <c r="W5138" s="379"/>
      <c r="X5138" s="379"/>
      <c r="Y5138" s="379"/>
      <c r="Z5138" s="379"/>
      <c r="AA5138" s="380"/>
      <c r="AB5138" s="379"/>
      <c r="AC5138" s="379"/>
      <c r="AD5138" s="379"/>
      <c r="AE5138" s="381"/>
      <c r="AF5138" s="105"/>
      <c r="AG5138" s="381"/>
      <c r="AH5138" s="381"/>
      <c r="AI5138" s="381"/>
      <c r="AJ5138" s="381"/>
      <c r="AK5138" s="381"/>
      <c r="AL5138" s="381"/>
      <c r="AM5138" s="381"/>
    </row>
    <row r="5139" spans="1:39" x14ac:dyDescent="0.35">
      <c r="A5139" s="379"/>
      <c r="B5139" s="379"/>
      <c r="C5139" s="379"/>
      <c r="D5139" s="379"/>
      <c r="E5139" s="379"/>
      <c r="F5139" s="379"/>
      <c r="G5139" s="379"/>
      <c r="H5139" s="379"/>
      <c r="I5139" s="379"/>
      <c r="J5139" s="379"/>
      <c r="K5139" s="379"/>
      <c r="L5139" s="379"/>
      <c r="M5139" s="379"/>
      <c r="N5139" s="379"/>
      <c r="O5139" s="379"/>
      <c r="P5139" s="379"/>
      <c r="Q5139" s="379"/>
      <c r="R5139" s="379"/>
      <c r="S5139" s="379"/>
      <c r="T5139" s="379"/>
      <c r="U5139" s="379"/>
      <c r="V5139" s="379"/>
      <c r="W5139" s="379"/>
      <c r="X5139" s="379"/>
      <c r="Y5139" s="379"/>
      <c r="Z5139" s="379"/>
      <c r="AA5139" s="380"/>
      <c r="AB5139" s="379"/>
      <c r="AC5139" s="379"/>
      <c r="AD5139" s="379"/>
      <c r="AE5139" s="381"/>
      <c r="AF5139" s="105"/>
      <c r="AG5139" s="381"/>
      <c r="AH5139" s="381"/>
      <c r="AI5139" s="381"/>
      <c r="AJ5139" s="381"/>
      <c r="AK5139" s="381"/>
      <c r="AL5139" s="381"/>
      <c r="AM5139" s="381"/>
    </row>
    <row r="5140" spans="1:39" x14ac:dyDescent="0.35">
      <c r="A5140" s="379"/>
      <c r="B5140" s="379"/>
      <c r="C5140" s="379"/>
      <c r="D5140" s="379"/>
      <c r="E5140" s="379"/>
      <c r="F5140" s="379"/>
      <c r="G5140" s="379"/>
      <c r="H5140" s="379"/>
      <c r="I5140" s="379"/>
      <c r="J5140" s="379"/>
      <c r="K5140" s="379"/>
      <c r="L5140" s="379"/>
      <c r="M5140" s="379"/>
      <c r="N5140" s="379"/>
      <c r="O5140" s="379"/>
      <c r="P5140" s="379"/>
      <c r="Q5140" s="379"/>
      <c r="R5140" s="379"/>
      <c r="S5140" s="379"/>
      <c r="T5140" s="379"/>
      <c r="U5140" s="379"/>
      <c r="V5140" s="379"/>
      <c r="W5140" s="379"/>
      <c r="X5140" s="379"/>
      <c r="Y5140" s="379"/>
      <c r="Z5140" s="379"/>
      <c r="AA5140" s="380"/>
      <c r="AB5140" s="379"/>
      <c r="AC5140" s="379"/>
      <c r="AD5140" s="379"/>
      <c r="AE5140" s="381"/>
      <c r="AF5140" s="105"/>
      <c r="AG5140" s="381"/>
      <c r="AH5140" s="381"/>
      <c r="AI5140" s="381"/>
      <c r="AJ5140" s="381"/>
      <c r="AK5140" s="381"/>
      <c r="AL5140" s="381"/>
      <c r="AM5140" s="381"/>
    </row>
    <row r="5141" spans="1:39" x14ac:dyDescent="0.35">
      <c r="A5141" s="379"/>
      <c r="B5141" s="379"/>
      <c r="C5141" s="379"/>
      <c r="D5141" s="379"/>
      <c r="E5141" s="379"/>
      <c r="F5141" s="379"/>
      <c r="G5141" s="379"/>
      <c r="H5141" s="379"/>
      <c r="I5141" s="379"/>
      <c r="J5141" s="379"/>
      <c r="K5141" s="379"/>
      <c r="L5141" s="379"/>
      <c r="M5141" s="379"/>
      <c r="N5141" s="379"/>
      <c r="O5141" s="379"/>
      <c r="P5141" s="379"/>
      <c r="Q5141" s="379"/>
      <c r="R5141" s="379"/>
      <c r="S5141" s="379"/>
      <c r="T5141" s="379"/>
      <c r="U5141" s="379"/>
      <c r="V5141" s="379"/>
      <c r="W5141" s="379"/>
      <c r="X5141" s="379"/>
      <c r="Y5141" s="379"/>
      <c r="Z5141" s="379"/>
      <c r="AA5141" s="380"/>
      <c r="AB5141" s="379"/>
      <c r="AC5141" s="379"/>
      <c r="AD5141" s="379"/>
      <c r="AE5141" s="381"/>
      <c r="AF5141" s="105"/>
      <c r="AG5141" s="381"/>
      <c r="AH5141" s="381"/>
      <c r="AI5141" s="381"/>
      <c r="AJ5141" s="381"/>
      <c r="AK5141" s="381"/>
      <c r="AL5141" s="381"/>
      <c r="AM5141" s="381"/>
    </row>
    <row r="5142" spans="1:39" x14ac:dyDescent="0.35">
      <c r="A5142" s="379"/>
      <c r="B5142" s="379"/>
      <c r="C5142" s="379"/>
      <c r="D5142" s="379"/>
      <c r="E5142" s="379"/>
      <c r="F5142" s="379"/>
      <c r="G5142" s="379"/>
      <c r="H5142" s="379"/>
      <c r="I5142" s="379"/>
      <c r="J5142" s="379"/>
      <c r="K5142" s="379"/>
      <c r="L5142" s="379"/>
      <c r="M5142" s="379"/>
      <c r="N5142" s="379"/>
      <c r="O5142" s="379"/>
      <c r="P5142" s="379"/>
      <c r="Q5142" s="379"/>
      <c r="R5142" s="379"/>
      <c r="S5142" s="379"/>
      <c r="T5142" s="379"/>
      <c r="U5142" s="379"/>
      <c r="V5142" s="379"/>
      <c r="W5142" s="379"/>
      <c r="X5142" s="379"/>
      <c r="Y5142" s="379"/>
      <c r="Z5142" s="379"/>
      <c r="AA5142" s="380"/>
      <c r="AB5142" s="379"/>
      <c r="AC5142" s="379"/>
      <c r="AD5142" s="379"/>
      <c r="AE5142" s="381"/>
      <c r="AF5142" s="105"/>
      <c r="AG5142" s="381"/>
      <c r="AH5142" s="381"/>
      <c r="AI5142" s="381"/>
      <c r="AJ5142" s="381"/>
      <c r="AK5142" s="381"/>
      <c r="AL5142" s="381"/>
      <c r="AM5142" s="381"/>
    </row>
    <row r="5143" spans="1:39" x14ac:dyDescent="0.35">
      <c r="A5143" s="379"/>
      <c r="B5143" s="379"/>
      <c r="C5143" s="379"/>
      <c r="D5143" s="379"/>
      <c r="E5143" s="379"/>
      <c r="F5143" s="379"/>
      <c r="G5143" s="379"/>
      <c r="H5143" s="379"/>
      <c r="I5143" s="379"/>
      <c r="J5143" s="379"/>
      <c r="K5143" s="379"/>
      <c r="L5143" s="379"/>
      <c r="M5143" s="379"/>
      <c r="N5143" s="379"/>
      <c r="O5143" s="379"/>
      <c r="P5143" s="379"/>
      <c r="Q5143" s="379"/>
      <c r="R5143" s="379"/>
      <c r="S5143" s="379"/>
      <c r="T5143" s="379"/>
      <c r="U5143" s="379"/>
      <c r="V5143" s="379"/>
      <c r="W5143" s="379"/>
      <c r="X5143" s="379"/>
      <c r="Y5143" s="379"/>
      <c r="Z5143" s="379"/>
      <c r="AA5143" s="380"/>
      <c r="AB5143" s="379"/>
      <c r="AC5143" s="379"/>
      <c r="AD5143" s="379"/>
      <c r="AE5143" s="381"/>
      <c r="AF5143" s="105"/>
      <c r="AG5143" s="381"/>
      <c r="AH5143" s="381"/>
      <c r="AI5143" s="381"/>
      <c r="AJ5143" s="381"/>
      <c r="AK5143" s="381"/>
      <c r="AL5143" s="381"/>
      <c r="AM5143" s="381"/>
    </row>
    <row r="5144" spans="1:39" x14ac:dyDescent="0.35">
      <c r="A5144" s="379"/>
      <c r="B5144" s="379"/>
      <c r="C5144" s="379"/>
      <c r="D5144" s="379"/>
      <c r="E5144" s="379"/>
      <c r="F5144" s="379"/>
      <c r="G5144" s="379"/>
      <c r="H5144" s="379"/>
      <c r="I5144" s="379"/>
      <c r="J5144" s="379"/>
      <c r="K5144" s="379"/>
      <c r="L5144" s="379"/>
      <c r="M5144" s="379"/>
      <c r="N5144" s="379"/>
      <c r="O5144" s="379"/>
      <c r="P5144" s="379"/>
      <c r="Q5144" s="379"/>
      <c r="R5144" s="379"/>
      <c r="S5144" s="379"/>
      <c r="T5144" s="379"/>
      <c r="U5144" s="379"/>
      <c r="V5144" s="379"/>
      <c r="W5144" s="379"/>
      <c r="X5144" s="379"/>
      <c r="Y5144" s="379"/>
      <c r="Z5144" s="379"/>
      <c r="AA5144" s="380"/>
      <c r="AB5144" s="379"/>
      <c r="AC5144" s="379"/>
      <c r="AD5144" s="379"/>
      <c r="AE5144" s="381"/>
      <c r="AF5144" s="105"/>
      <c r="AG5144" s="381"/>
      <c r="AH5144" s="381"/>
      <c r="AI5144" s="381"/>
      <c r="AJ5144" s="381"/>
      <c r="AK5144" s="381"/>
      <c r="AL5144" s="381"/>
      <c r="AM5144" s="381"/>
    </row>
    <row r="5145" spans="1:39" x14ac:dyDescent="0.35">
      <c r="A5145" s="379"/>
      <c r="B5145" s="379"/>
      <c r="C5145" s="379"/>
      <c r="D5145" s="379"/>
      <c r="E5145" s="379"/>
      <c r="F5145" s="379"/>
      <c r="G5145" s="379"/>
      <c r="H5145" s="379"/>
      <c r="I5145" s="379"/>
      <c r="J5145" s="379"/>
      <c r="K5145" s="379"/>
      <c r="L5145" s="379"/>
      <c r="M5145" s="379"/>
      <c r="N5145" s="379"/>
      <c r="O5145" s="379"/>
      <c r="P5145" s="379"/>
      <c r="Q5145" s="379"/>
      <c r="R5145" s="379"/>
      <c r="S5145" s="379"/>
      <c r="T5145" s="379"/>
      <c r="U5145" s="379"/>
      <c r="V5145" s="379"/>
      <c r="W5145" s="379"/>
      <c r="X5145" s="379"/>
      <c r="Y5145" s="379"/>
      <c r="Z5145" s="379"/>
      <c r="AA5145" s="380"/>
      <c r="AB5145" s="379"/>
      <c r="AC5145" s="379"/>
      <c r="AD5145" s="379"/>
      <c r="AE5145" s="381"/>
      <c r="AF5145" s="105"/>
      <c r="AG5145" s="381"/>
      <c r="AH5145" s="381"/>
      <c r="AI5145" s="381"/>
      <c r="AJ5145" s="381"/>
      <c r="AK5145" s="381"/>
      <c r="AL5145" s="381"/>
      <c r="AM5145" s="381"/>
    </row>
    <row r="5146" spans="1:39" x14ac:dyDescent="0.35">
      <c r="A5146" s="379"/>
      <c r="B5146" s="379"/>
      <c r="C5146" s="379"/>
      <c r="D5146" s="379"/>
      <c r="E5146" s="379"/>
      <c r="F5146" s="379"/>
      <c r="G5146" s="379"/>
      <c r="H5146" s="379"/>
      <c r="I5146" s="379"/>
      <c r="J5146" s="379"/>
      <c r="K5146" s="379"/>
      <c r="L5146" s="379"/>
      <c r="M5146" s="379"/>
      <c r="N5146" s="379"/>
      <c r="O5146" s="379"/>
      <c r="P5146" s="379"/>
      <c r="Q5146" s="379"/>
      <c r="R5146" s="379"/>
      <c r="S5146" s="379"/>
      <c r="T5146" s="379"/>
      <c r="U5146" s="379"/>
      <c r="V5146" s="379"/>
      <c r="W5146" s="379"/>
      <c r="X5146" s="379"/>
      <c r="Y5146" s="379"/>
      <c r="Z5146" s="379"/>
      <c r="AA5146" s="380"/>
      <c r="AB5146" s="379"/>
      <c r="AC5146" s="379"/>
      <c r="AD5146" s="379"/>
      <c r="AE5146" s="381"/>
      <c r="AF5146" s="105"/>
      <c r="AG5146" s="381"/>
      <c r="AH5146" s="381"/>
      <c r="AI5146" s="381"/>
      <c r="AJ5146" s="381"/>
      <c r="AK5146" s="381"/>
      <c r="AL5146" s="381"/>
      <c r="AM5146" s="381"/>
    </row>
    <row r="5147" spans="1:39" x14ac:dyDescent="0.35">
      <c r="A5147" s="379"/>
      <c r="B5147" s="379"/>
      <c r="C5147" s="379"/>
      <c r="D5147" s="379"/>
      <c r="E5147" s="379"/>
      <c r="F5147" s="379"/>
      <c r="G5147" s="379"/>
      <c r="H5147" s="379"/>
      <c r="I5147" s="379"/>
      <c r="J5147" s="379"/>
      <c r="K5147" s="379"/>
      <c r="L5147" s="379"/>
      <c r="M5147" s="379"/>
      <c r="N5147" s="379"/>
      <c r="O5147" s="379"/>
      <c r="P5147" s="379"/>
      <c r="Q5147" s="379"/>
      <c r="R5147" s="379"/>
      <c r="S5147" s="379"/>
      <c r="T5147" s="379"/>
      <c r="U5147" s="379"/>
      <c r="V5147" s="379"/>
      <c r="W5147" s="379"/>
      <c r="X5147" s="379"/>
      <c r="Y5147" s="379"/>
      <c r="Z5147" s="379"/>
      <c r="AA5147" s="380"/>
      <c r="AB5147" s="379"/>
      <c r="AC5147" s="379"/>
      <c r="AD5147" s="379"/>
      <c r="AE5147" s="381"/>
      <c r="AF5147" s="105"/>
      <c r="AG5147" s="381"/>
      <c r="AH5147" s="381"/>
      <c r="AI5147" s="381"/>
      <c r="AJ5147" s="381"/>
      <c r="AK5147" s="381"/>
      <c r="AL5147" s="381"/>
      <c r="AM5147" s="381"/>
    </row>
    <row r="5148" spans="1:39" x14ac:dyDescent="0.35">
      <c r="A5148" s="379"/>
      <c r="B5148" s="379"/>
      <c r="C5148" s="379"/>
      <c r="D5148" s="379"/>
      <c r="E5148" s="379"/>
      <c r="F5148" s="379"/>
      <c r="G5148" s="379"/>
      <c r="H5148" s="379"/>
      <c r="I5148" s="379"/>
      <c r="J5148" s="379"/>
      <c r="K5148" s="379"/>
      <c r="L5148" s="379"/>
      <c r="M5148" s="379"/>
      <c r="N5148" s="379"/>
      <c r="O5148" s="379"/>
      <c r="P5148" s="379"/>
      <c r="Q5148" s="379"/>
      <c r="R5148" s="379"/>
      <c r="S5148" s="379"/>
      <c r="T5148" s="379"/>
      <c r="U5148" s="379"/>
      <c r="V5148" s="379"/>
      <c r="W5148" s="379"/>
      <c r="X5148" s="379"/>
      <c r="Y5148" s="379"/>
      <c r="Z5148" s="379"/>
      <c r="AA5148" s="380"/>
      <c r="AB5148" s="379"/>
      <c r="AC5148" s="379"/>
      <c r="AD5148" s="379"/>
      <c r="AE5148" s="381"/>
      <c r="AF5148" s="105"/>
      <c r="AG5148" s="381"/>
      <c r="AH5148" s="381"/>
      <c r="AI5148" s="381"/>
      <c r="AJ5148" s="381"/>
      <c r="AK5148" s="381"/>
      <c r="AL5148" s="381"/>
      <c r="AM5148" s="381"/>
    </row>
    <row r="5149" spans="1:39" x14ac:dyDescent="0.35">
      <c r="A5149" s="379"/>
      <c r="B5149" s="379"/>
      <c r="C5149" s="379"/>
      <c r="D5149" s="379"/>
      <c r="E5149" s="379"/>
      <c r="F5149" s="379"/>
      <c r="G5149" s="379"/>
      <c r="H5149" s="379"/>
      <c r="I5149" s="379"/>
      <c r="J5149" s="379"/>
      <c r="K5149" s="379"/>
      <c r="L5149" s="379"/>
      <c r="M5149" s="379"/>
      <c r="N5149" s="379"/>
      <c r="O5149" s="379"/>
      <c r="P5149" s="379"/>
      <c r="Q5149" s="379"/>
      <c r="R5149" s="379"/>
      <c r="S5149" s="379"/>
      <c r="T5149" s="379"/>
      <c r="U5149" s="379"/>
      <c r="V5149" s="379"/>
      <c r="W5149" s="379"/>
      <c r="X5149" s="379"/>
      <c r="Y5149" s="379"/>
      <c r="Z5149" s="379"/>
      <c r="AA5149" s="380"/>
      <c r="AB5149" s="379"/>
      <c r="AC5149" s="379"/>
      <c r="AD5149" s="379"/>
      <c r="AE5149" s="381"/>
      <c r="AF5149" s="105"/>
      <c r="AG5149" s="381"/>
      <c r="AH5149" s="381"/>
      <c r="AI5149" s="381"/>
      <c r="AJ5149" s="381"/>
      <c r="AK5149" s="381"/>
      <c r="AL5149" s="381"/>
      <c r="AM5149" s="381"/>
    </row>
    <row r="5150" spans="1:39" x14ac:dyDescent="0.35">
      <c r="A5150" s="379"/>
      <c r="B5150" s="379"/>
      <c r="C5150" s="379"/>
      <c r="D5150" s="379"/>
      <c r="E5150" s="379"/>
      <c r="F5150" s="379"/>
      <c r="G5150" s="379"/>
      <c r="H5150" s="379"/>
      <c r="I5150" s="379"/>
      <c r="J5150" s="379"/>
      <c r="K5150" s="379"/>
      <c r="L5150" s="379"/>
      <c r="M5150" s="379"/>
      <c r="N5150" s="379"/>
      <c r="O5150" s="379"/>
      <c r="P5150" s="379"/>
      <c r="Q5150" s="379"/>
      <c r="R5150" s="379"/>
      <c r="S5150" s="379"/>
      <c r="T5150" s="379"/>
      <c r="U5150" s="379"/>
      <c r="V5150" s="379"/>
      <c r="W5150" s="379"/>
      <c r="X5150" s="379"/>
      <c r="Y5150" s="379"/>
      <c r="Z5150" s="379"/>
      <c r="AA5150" s="380"/>
      <c r="AB5150" s="379"/>
      <c r="AC5150" s="379"/>
      <c r="AD5150" s="379"/>
      <c r="AE5150" s="381"/>
      <c r="AF5150" s="105"/>
      <c r="AG5150" s="381"/>
      <c r="AH5150" s="381"/>
      <c r="AI5150" s="381"/>
      <c r="AJ5150" s="381"/>
      <c r="AK5150" s="381"/>
      <c r="AL5150" s="381"/>
      <c r="AM5150" s="381"/>
    </row>
    <row r="5151" spans="1:39" x14ac:dyDescent="0.35">
      <c r="A5151" s="379"/>
      <c r="B5151" s="379"/>
      <c r="C5151" s="379"/>
      <c r="D5151" s="379"/>
      <c r="E5151" s="379"/>
      <c r="F5151" s="379"/>
      <c r="G5151" s="379"/>
      <c r="H5151" s="379"/>
      <c r="I5151" s="379"/>
      <c r="J5151" s="379"/>
      <c r="K5151" s="379"/>
      <c r="L5151" s="379"/>
      <c r="M5151" s="379"/>
      <c r="N5151" s="379"/>
      <c r="O5151" s="379"/>
      <c r="P5151" s="379"/>
      <c r="Q5151" s="379"/>
      <c r="R5151" s="379"/>
      <c r="S5151" s="379"/>
      <c r="T5151" s="379"/>
      <c r="U5151" s="379"/>
      <c r="V5151" s="379"/>
      <c r="W5151" s="379"/>
      <c r="X5151" s="379"/>
      <c r="Y5151" s="379"/>
      <c r="Z5151" s="379"/>
      <c r="AA5151" s="380"/>
      <c r="AB5151" s="379"/>
      <c r="AC5151" s="379"/>
      <c r="AD5151" s="379"/>
      <c r="AE5151" s="381"/>
      <c r="AF5151" s="105"/>
      <c r="AG5151" s="381"/>
      <c r="AH5151" s="381"/>
      <c r="AI5151" s="381"/>
      <c r="AJ5151" s="381"/>
      <c r="AK5151" s="381"/>
      <c r="AL5151" s="381"/>
      <c r="AM5151" s="381"/>
    </row>
    <row r="5152" spans="1:39" x14ac:dyDescent="0.35">
      <c r="A5152" s="379"/>
      <c r="B5152" s="379"/>
      <c r="C5152" s="379"/>
      <c r="D5152" s="379"/>
      <c r="E5152" s="379"/>
      <c r="F5152" s="379"/>
      <c r="G5152" s="379"/>
      <c r="H5152" s="379"/>
      <c r="I5152" s="379"/>
      <c r="J5152" s="379"/>
      <c r="K5152" s="379"/>
      <c r="L5152" s="379"/>
      <c r="M5152" s="379"/>
      <c r="N5152" s="379"/>
      <c r="O5152" s="379"/>
      <c r="P5152" s="379"/>
      <c r="Q5152" s="379"/>
      <c r="R5152" s="379"/>
      <c r="S5152" s="379"/>
      <c r="T5152" s="379"/>
      <c r="U5152" s="379"/>
      <c r="V5152" s="379"/>
      <c r="W5152" s="379"/>
      <c r="X5152" s="379"/>
      <c r="Y5152" s="379"/>
      <c r="Z5152" s="379"/>
      <c r="AA5152" s="380"/>
      <c r="AB5152" s="379"/>
      <c r="AC5152" s="379"/>
      <c r="AD5152" s="379"/>
      <c r="AE5152" s="381"/>
      <c r="AF5152" s="105"/>
      <c r="AG5152" s="381"/>
      <c r="AH5152" s="381"/>
      <c r="AI5152" s="381"/>
      <c r="AJ5152" s="381"/>
      <c r="AK5152" s="381"/>
      <c r="AL5152" s="381"/>
      <c r="AM5152" s="381"/>
    </row>
    <row r="5153" spans="1:39" x14ac:dyDescent="0.35">
      <c r="A5153" s="379"/>
      <c r="B5153" s="379"/>
      <c r="C5153" s="379"/>
      <c r="D5153" s="379"/>
      <c r="E5153" s="379"/>
      <c r="F5153" s="379"/>
      <c r="G5153" s="379"/>
      <c r="H5153" s="379"/>
      <c r="I5153" s="379"/>
      <c r="J5153" s="379"/>
      <c r="K5153" s="379"/>
      <c r="L5153" s="379"/>
      <c r="M5153" s="379"/>
      <c r="N5153" s="379"/>
      <c r="O5153" s="379"/>
      <c r="P5153" s="379"/>
      <c r="Q5153" s="379"/>
      <c r="R5153" s="379"/>
      <c r="S5153" s="379"/>
      <c r="T5153" s="379"/>
      <c r="U5153" s="379"/>
      <c r="V5153" s="379"/>
      <c r="W5153" s="379"/>
      <c r="X5153" s="379"/>
      <c r="Y5153" s="379"/>
      <c r="Z5153" s="379"/>
      <c r="AA5153" s="380"/>
      <c r="AB5153" s="379"/>
      <c r="AC5153" s="379"/>
      <c r="AD5153" s="379"/>
      <c r="AE5153" s="381"/>
      <c r="AF5153" s="105"/>
      <c r="AG5153" s="381"/>
      <c r="AH5153" s="381"/>
      <c r="AI5153" s="381"/>
      <c r="AJ5153" s="381"/>
      <c r="AK5153" s="381"/>
      <c r="AL5153" s="381"/>
      <c r="AM5153" s="381"/>
    </row>
    <row r="5154" spans="1:39" x14ac:dyDescent="0.35">
      <c r="A5154" s="379"/>
      <c r="B5154" s="379"/>
      <c r="C5154" s="379"/>
      <c r="D5154" s="379"/>
      <c r="E5154" s="379"/>
      <c r="F5154" s="379"/>
      <c r="G5154" s="379"/>
      <c r="H5154" s="379"/>
      <c r="I5154" s="379"/>
      <c r="J5154" s="379"/>
      <c r="K5154" s="379"/>
      <c r="L5154" s="379"/>
      <c r="M5154" s="379"/>
      <c r="N5154" s="379"/>
      <c r="O5154" s="379"/>
      <c r="P5154" s="379"/>
      <c r="Q5154" s="379"/>
      <c r="R5154" s="379"/>
      <c r="S5154" s="379"/>
      <c r="T5154" s="379"/>
      <c r="U5154" s="379"/>
      <c r="V5154" s="379"/>
      <c r="W5154" s="379"/>
      <c r="X5154" s="379"/>
      <c r="Y5154" s="379"/>
      <c r="Z5154" s="379"/>
      <c r="AA5154" s="380"/>
      <c r="AB5154" s="379"/>
      <c r="AC5154" s="379"/>
      <c r="AD5154" s="379"/>
      <c r="AE5154" s="381"/>
      <c r="AF5154" s="105"/>
      <c r="AG5154" s="381"/>
      <c r="AH5154" s="381"/>
      <c r="AI5154" s="381"/>
      <c r="AJ5154" s="381"/>
      <c r="AK5154" s="381"/>
      <c r="AL5154" s="381"/>
      <c r="AM5154" s="381"/>
    </row>
    <row r="5155" spans="1:39" x14ac:dyDescent="0.35">
      <c r="A5155" s="379"/>
      <c r="B5155" s="379"/>
      <c r="C5155" s="379"/>
      <c r="D5155" s="379"/>
      <c r="E5155" s="379"/>
      <c r="F5155" s="379"/>
      <c r="G5155" s="379"/>
      <c r="H5155" s="379"/>
      <c r="I5155" s="379"/>
      <c r="J5155" s="379"/>
      <c r="K5155" s="379"/>
      <c r="L5155" s="379"/>
      <c r="M5155" s="379"/>
      <c r="N5155" s="379"/>
      <c r="O5155" s="379"/>
      <c r="P5155" s="379"/>
      <c r="Q5155" s="379"/>
      <c r="R5155" s="379"/>
      <c r="S5155" s="379"/>
      <c r="T5155" s="379"/>
      <c r="U5155" s="379"/>
      <c r="V5155" s="379"/>
      <c r="W5155" s="379"/>
      <c r="X5155" s="379"/>
      <c r="Y5155" s="379"/>
      <c r="Z5155" s="379"/>
      <c r="AA5155" s="380"/>
      <c r="AB5155" s="379"/>
      <c r="AC5155" s="379"/>
      <c r="AD5155" s="379"/>
      <c r="AE5155" s="381"/>
      <c r="AF5155" s="105"/>
      <c r="AG5155" s="381"/>
      <c r="AH5155" s="381"/>
      <c r="AI5155" s="381"/>
      <c r="AJ5155" s="381"/>
      <c r="AK5155" s="381"/>
      <c r="AL5155" s="381"/>
      <c r="AM5155" s="381"/>
    </row>
    <row r="5156" spans="1:39" x14ac:dyDescent="0.35">
      <c r="A5156" s="379"/>
      <c r="B5156" s="379"/>
      <c r="C5156" s="379"/>
      <c r="D5156" s="379"/>
      <c r="E5156" s="379"/>
      <c r="F5156" s="379"/>
      <c r="G5156" s="379"/>
      <c r="H5156" s="379"/>
      <c r="I5156" s="379"/>
      <c r="J5156" s="379"/>
      <c r="K5156" s="379"/>
      <c r="L5156" s="379"/>
      <c r="M5156" s="379"/>
      <c r="N5156" s="379"/>
      <c r="O5156" s="379"/>
      <c r="P5156" s="379"/>
      <c r="Q5156" s="379"/>
      <c r="R5156" s="379"/>
      <c r="S5156" s="379"/>
      <c r="T5156" s="379"/>
      <c r="U5156" s="379"/>
      <c r="V5156" s="379"/>
      <c r="W5156" s="379"/>
      <c r="X5156" s="379"/>
      <c r="Y5156" s="379"/>
      <c r="Z5156" s="379"/>
      <c r="AA5156" s="380"/>
      <c r="AB5156" s="379"/>
      <c r="AC5156" s="379"/>
      <c r="AD5156" s="379"/>
      <c r="AE5156" s="381"/>
      <c r="AF5156" s="105"/>
      <c r="AG5156" s="381"/>
      <c r="AH5156" s="381"/>
      <c r="AI5156" s="381"/>
      <c r="AJ5156" s="381"/>
      <c r="AK5156" s="381"/>
      <c r="AL5156" s="381"/>
      <c r="AM5156" s="381"/>
    </row>
    <row r="5157" spans="1:39" x14ac:dyDescent="0.35">
      <c r="A5157" s="379"/>
      <c r="B5157" s="379"/>
      <c r="C5157" s="379"/>
      <c r="D5157" s="379"/>
      <c r="E5157" s="379"/>
      <c r="F5157" s="379"/>
      <c r="G5157" s="379"/>
      <c r="H5157" s="379"/>
      <c r="I5157" s="379"/>
      <c r="J5157" s="379"/>
      <c r="K5157" s="379"/>
      <c r="L5157" s="379"/>
      <c r="M5157" s="379"/>
      <c r="N5157" s="379"/>
      <c r="O5157" s="379"/>
      <c r="P5157" s="379"/>
      <c r="Q5157" s="379"/>
      <c r="R5157" s="379"/>
      <c r="S5157" s="379"/>
      <c r="T5157" s="379"/>
      <c r="U5157" s="379"/>
      <c r="V5157" s="379"/>
      <c r="W5157" s="379"/>
      <c r="X5157" s="379"/>
      <c r="Y5157" s="379"/>
      <c r="Z5157" s="379"/>
      <c r="AA5157" s="380"/>
      <c r="AB5157" s="379"/>
      <c r="AC5157" s="379"/>
      <c r="AD5157" s="379"/>
      <c r="AE5157" s="381"/>
      <c r="AF5157" s="105"/>
      <c r="AG5157" s="381"/>
      <c r="AH5157" s="381"/>
      <c r="AI5157" s="381"/>
      <c r="AJ5157" s="381"/>
      <c r="AK5157" s="381"/>
      <c r="AL5157" s="381"/>
      <c r="AM5157" s="381"/>
    </row>
    <row r="5158" spans="1:39" x14ac:dyDescent="0.35">
      <c r="A5158" s="379"/>
      <c r="B5158" s="379"/>
      <c r="C5158" s="379"/>
      <c r="D5158" s="379"/>
      <c r="E5158" s="379"/>
      <c r="F5158" s="379"/>
      <c r="G5158" s="379"/>
      <c r="H5158" s="379"/>
      <c r="I5158" s="379"/>
      <c r="J5158" s="379"/>
      <c r="K5158" s="379"/>
      <c r="L5158" s="379"/>
      <c r="M5158" s="379"/>
      <c r="N5158" s="379"/>
      <c r="O5158" s="379"/>
      <c r="P5158" s="379"/>
      <c r="Q5158" s="379"/>
      <c r="R5158" s="379"/>
      <c r="S5158" s="379"/>
      <c r="T5158" s="379"/>
      <c r="U5158" s="379"/>
      <c r="V5158" s="379"/>
      <c r="W5158" s="379"/>
      <c r="X5158" s="379"/>
      <c r="Y5158" s="379"/>
      <c r="Z5158" s="379"/>
      <c r="AA5158" s="380"/>
      <c r="AB5158" s="379"/>
      <c r="AC5158" s="379"/>
      <c r="AD5158" s="379"/>
      <c r="AE5158" s="381"/>
      <c r="AF5158" s="105"/>
      <c r="AG5158" s="381"/>
      <c r="AH5158" s="381"/>
      <c r="AI5158" s="381"/>
      <c r="AJ5158" s="381"/>
      <c r="AK5158" s="381"/>
      <c r="AL5158" s="381"/>
      <c r="AM5158" s="381"/>
    </row>
    <row r="5159" spans="1:39" x14ac:dyDescent="0.35">
      <c r="A5159" s="379"/>
      <c r="B5159" s="379"/>
      <c r="C5159" s="379"/>
      <c r="D5159" s="379"/>
      <c r="E5159" s="379"/>
      <c r="F5159" s="379"/>
      <c r="G5159" s="379"/>
      <c r="H5159" s="379"/>
      <c r="I5159" s="379"/>
      <c r="J5159" s="379"/>
      <c r="K5159" s="379"/>
      <c r="L5159" s="379"/>
      <c r="M5159" s="379"/>
      <c r="N5159" s="379"/>
      <c r="O5159" s="379"/>
      <c r="P5159" s="379"/>
      <c r="Q5159" s="379"/>
      <c r="R5159" s="379"/>
      <c r="S5159" s="379"/>
      <c r="T5159" s="379"/>
      <c r="U5159" s="379"/>
      <c r="V5159" s="379"/>
      <c r="W5159" s="379"/>
      <c r="X5159" s="379"/>
      <c r="Y5159" s="379"/>
      <c r="Z5159" s="379"/>
      <c r="AA5159" s="380"/>
      <c r="AB5159" s="379"/>
      <c r="AC5159" s="379"/>
      <c r="AD5159" s="379"/>
      <c r="AE5159" s="381"/>
      <c r="AF5159" s="105"/>
      <c r="AG5159" s="381"/>
      <c r="AH5159" s="381"/>
      <c r="AI5159" s="381"/>
      <c r="AJ5159" s="381"/>
      <c r="AK5159" s="381"/>
      <c r="AL5159" s="381"/>
      <c r="AM5159" s="381"/>
    </row>
    <row r="5160" spans="1:39" x14ac:dyDescent="0.35">
      <c r="A5160" s="379"/>
      <c r="B5160" s="379"/>
      <c r="C5160" s="379"/>
      <c r="D5160" s="379"/>
      <c r="E5160" s="379"/>
      <c r="F5160" s="379"/>
      <c r="G5160" s="379"/>
      <c r="H5160" s="379"/>
      <c r="I5160" s="379"/>
      <c r="J5160" s="379"/>
      <c r="K5160" s="379"/>
      <c r="L5160" s="379"/>
      <c r="M5160" s="379"/>
      <c r="N5160" s="379"/>
      <c r="O5160" s="379"/>
      <c r="P5160" s="379"/>
      <c r="Q5160" s="379"/>
      <c r="R5160" s="379"/>
      <c r="S5160" s="379"/>
      <c r="T5160" s="379"/>
      <c r="U5160" s="379"/>
      <c r="V5160" s="379"/>
      <c r="W5160" s="379"/>
      <c r="X5160" s="379"/>
      <c r="Y5160" s="379"/>
      <c r="Z5160" s="379"/>
      <c r="AA5160" s="380"/>
      <c r="AB5160" s="379"/>
      <c r="AC5160" s="379"/>
      <c r="AD5160" s="379"/>
      <c r="AE5160" s="381"/>
      <c r="AF5160" s="105"/>
      <c r="AG5160" s="381"/>
      <c r="AH5160" s="381"/>
      <c r="AI5160" s="381"/>
      <c r="AJ5160" s="381"/>
      <c r="AK5160" s="381"/>
      <c r="AL5160" s="381"/>
      <c r="AM5160" s="381"/>
    </row>
    <row r="5161" spans="1:39" x14ac:dyDescent="0.35">
      <c r="A5161" s="379"/>
      <c r="B5161" s="379"/>
      <c r="C5161" s="379"/>
      <c r="D5161" s="379"/>
      <c r="E5161" s="379"/>
      <c r="F5161" s="379"/>
      <c r="G5161" s="379"/>
      <c r="H5161" s="379"/>
      <c r="I5161" s="379"/>
      <c r="J5161" s="379"/>
      <c r="K5161" s="379"/>
      <c r="L5161" s="379"/>
      <c r="M5161" s="379"/>
      <c r="N5161" s="379"/>
      <c r="O5161" s="379"/>
      <c r="P5161" s="379"/>
      <c r="Q5161" s="379"/>
      <c r="R5161" s="379"/>
      <c r="S5161" s="379"/>
      <c r="T5161" s="379"/>
      <c r="U5161" s="379"/>
      <c r="V5161" s="379"/>
      <c r="W5161" s="379"/>
      <c r="X5161" s="379"/>
      <c r="Y5161" s="379"/>
      <c r="Z5161" s="379"/>
      <c r="AA5161" s="380"/>
      <c r="AB5161" s="379"/>
      <c r="AC5161" s="379"/>
      <c r="AD5161" s="379"/>
      <c r="AE5161" s="381"/>
      <c r="AF5161" s="105"/>
      <c r="AG5161" s="381"/>
      <c r="AH5161" s="381"/>
      <c r="AI5161" s="381"/>
      <c r="AJ5161" s="381"/>
      <c r="AK5161" s="381"/>
      <c r="AL5161" s="381"/>
      <c r="AM5161" s="381"/>
    </row>
    <row r="5162" spans="1:39" x14ac:dyDescent="0.35">
      <c r="A5162" s="379"/>
      <c r="B5162" s="379"/>
      <c r="C5162" s="379"/>
      <c r="D5162" s="379"/>
      <c r="E5162" s="379"/>
      <c r="F5162" s="379"/>
      <c r="G5162" s="379"/>
      <c r="H5162" s="379"/>
      <c r="I5162" s="379"/>
      <c r="J5162" s="379"/>
      <c r="K5162" s="379"/>
      <c r="L5162" s="379"/>
      <c r="M5162" s="379"/>
      <c r="N5162" s="379"/>
      <c r="O5162" s="379"/>
      <c r="P5162" s="379"/>
      <c r="Q5162" s="379"/>
      <c r="R5162" s="379"/>
      <c r="S5162" s="379"/>
      <c r="T5162" s="379"/>
      <c r="U5162" s="379"/>
      <c r="V5162" s="379"/>
      <c r="W5162" s="379"/>
      <c r="X5162" s="379"/>
      <c r="Y5162" s="379"/>
      <c r="Z5162" s="379"/>
      <c r="AA5162" s="380"/>
      <c r="AB5162" s="379"/>
      <c r="AC5162" s="379"/>
      <c r="AD5162" s="379"/>
      <c r="AE5162" s="381"/>
      <c r="AF5162" s="105"/>
      <c r="AG5162" s="381"/>
      <c r="AH5162" s="381"/>
      <c r="AI5162" s="381"/>
      <c r="AJ5162" s="381"/>
      <c r="AK5162" s="381"/>
      <c r="AL5162" s="381"/>
      <c r="AM5162" s="381"/>
    </row>
    <row r="5163" spans="1:39" x14ac:dyDescent="0.35">
      <c r="A5163" s="379"/>
      <c r="B5163" s="379"/>
      <c r="C5163" s="379"/>
      <c r="D5163" s="379"/>
      <c r="E5163" s="379"/>
      <c r="F5163" s="379"/>
      <c r="G5163" s="379"/>
      <c r="H5163" s="379"/>
      <c r="I5163" s="379"/>
      <c r="J5163" s="379"/>
      <c r="K5163" s="379"/>
      <c r="L5163" s="379"/>
      <c r="M5163" s="379"/>
      <c r="N5163" s="379"/>
      <c r="O5163" s="379"/>
      <c r="P5163" s="379"/>
      <c r="Q5163" s="379"/>
      <c r="R5163" s="379"/>
      <c r="S5163" s="379"/>
      <c r="T5163" s="379"/>
      <c r="U5163" s="379"/>
      <c r="V5163" s="379"/>
      <c r="W5163" s="379"/>
      <c r="X5163" s="379"/>
      <c r="Y5163" s="379"/>
      <c r="Z5163" s="379"/>
      <c r="AA5163" s="380"/>
      <c r="AB5163" s="379"/>
      <c r="AC5163" s="379"/>
      <c r="AD5163" s="379"/>
      <c r="AE5163" s="381"/>
      <c r="AF5163" s="105"/>
      <c r="AG5163" s="381"/>
      <c r="AH5163" s="381"/>
      <c r="AI5163" s="381"/>
      <c r="AJ5163" s="381"/>
      <c r="AK5163" s="381"/>
      <c r="AL5163" s="381"/>
      <c r="AM5163" s="381"/>
    </row>
    <row r="5164" spans="1:39" x14ac:dyDescent="0.35">
      <c r="A5164" s="379"/>
      <c r="B5164" s="379"/>
      <c r="C5164" s="379"/>
      <c r="D5164" s="379"/>
      <c r="E5164" s="379"/>
      <c r="F5164" s="379"/>
      <c r="G5164" s="379"/>
      <c r="H5164" s="379"/>
      <c r="I5164" s="379"/>
      <c r="J5164" s="379"/>
      <c r="K5164" s="379"/>
      <c r="L5164" s="379"/>
      <c r="M5164" s="379"/>
      <c r="N5164" s="379"/>
      <c r="O5164" s="379"/>
      <c r="P5164" s="379"/>
      <c r="Q5164" s="379"/>
      <c r="R5164" s="379"/>
      <c r="S5164" s="379"/>
      <c r="T5164" s="379"/>
      <c r="U5164" s="379"/>
      <c r="V5164" s="379"/>
      <c r="W5164" s="379"/>
      <c r="X5164" s="379"/>
      <c r="Y5164" s="379"/>
      <c r="Z5164" s="379"/>
      <c r="AA5164" s="380"/>
      <c r="AB5164" s="379"/>
      <c r="AC5164" s="379"/>
      <c r="AD5164" s="379"/>
      <c r="AE5164" s="381"/>
      <c r="AF5164" s="105"/>
      <c r="AG5164" s="381"/>
      <c r="AH5164" s="381"/>
      <c r="AI5164" s="381"/>
      <c r="AJ5164" s="381"/>
      <c r="AK5164" s="381"/>
      <c r="AL5164" s="381"/>
      <c r="AM5164" s="381"/>
    </row>
    <row r="5165" spans="1:39" x14ac:dyDescent="0.35">
      <c r="A5165" s="379"/>
      <c r="B5165" s="379"/>
      <c r="C5165" s="379"/>
      <c r="D5165" s="379"/>
      <c r="E5165" s="379"/>
      <c r="F5165" s="379"/>
      <c r="G5165" s="379"/>
      <c r="H5165" s="379"/>
      <c r="I5165" s="379"/>
      <c r="J5165" s="379"/>
      <c r="K5165" s="379"/>
      <c r="L5165" s="379"/>
      <c r="M5165" s="379"/>
      <c r="N5165" s="379"/>
      <c r="O5165" s="379"/>
      <c r="P5165" s="379"/>
      <c r="Q5165" s="379"/>
      <c r="R5165" s="379"/>
      <c r="S5165" s="379"/>
      <c r="T5165" s="379"/>
      <c r="U5165" s="379"/>
      <c r="V5165" s="379"/>
      <c r="W5165" s="379"/>
      <c r="X5165" s="379"/>
      <c r="Y5165" s="379"/>
      <c r="Z5165" s="379"/>
      <c r="AA5165" s="380"/>
      <c r="AB5165" s="379"/>
      <c r="AC5165" s="379"/>
      <c r="AD5165" s="379"/>
      <c r="AE5165" s="381"/>
      <c r="AF5165" s="105"/>
      <c r="AG5165" s="381"/>
      <c r="AH5165" s="381"/>
      <c r="AI5165" s="381"/>
      <c r="AJ5165" s="381"/>
      <c r="AK5165" s="381"/>
      <c r="AL5165" s="381"/>
      <c r="AM5165" s="381"/>
    </row>
    <row r="5166" spans="1:39" x14ac:dyDescent="0.35">
      <c r="A5166" s="379"/>
      <c r="B5166" s="379"/>
      <c r="C5166" s="379"/>
      <c r="D5166" s="379"/>
      <c r="E5166" s="379"/>
      <c r="F5166" s="379"/>
      <c r="G5166" s="379"/>
      <c r="H5166" s="379"/>
      <c r="I5166" s="379"/>
      <c r="J5166" s="379"/>
      <c r="K5166" s="379"/>
      <c r="L5166" s="379"/>
      <c r="M5166" s="379"/>
      <c r="N5166" s="379"/>
      <c r="O5166" s="379"/>
      <c r="P5166" s="379"/>
      <c r="Q5166" s="379"/>
      <c r="R5166" s="379"/>
      <c r="S5166" s="379"/>
      <c r="T5166" s="379"/>
      <c r="U5166" s="379"/>
      <c r="V5166" s="379"/>
      <c r="W5166" s="379"/>
      <c r="X5166" s="379"/>
      <c r="Y5166" s="379"/>
      <c r="Z5166" s="379"/>
      <c r="AA5166" s="380"/>
      <c r="AB5166" s="379"/>
      <c r="AC5166" s="379"/>
      <c r="AD5166" s="379"/>
      <c r="AE5166" s="381"/>
      <c r="AF5166" s="105"/>
      <c r="AG5166" s="381"/>
      <c r="AH5166" s="381"/>
      <c r="AI5166" s="381"/>
      <c r="AJ5166" s="381"/>
      <c r="AK5166" s="381"/>
      <c r="AL5166" s="381"/>
      <c r="AM5166" s="381"/>
    </row>
    <row r="5167" spans="1:39" x14ac:dyDescent="0.35">
      <c r="A5167" s="379"/>
      <c r="B5167" s="379"/>
      <c r="C5167" s="379"/>
      <c r="D5167" s="379"/>
      <c r="E5167" s="379"/>
      <c r="F5167" s="379"/>
      <c r="G5167" s="379"/>
      <c r="H5167" s="379"/>
      <c r="I5167" s="379"/>
      <c r="J5167" s="379"/>
      <c r="K5167" s="379"/>
      <c r="L5167" s="379"/>
      <c r="M5167" s="379"/>
      <c r="N5167" s="379"/>
      <c r="O5167" s="379"/>
      <c r="P5167" s="379"/>
      <c r="Q5167" s="379"/>
      <c r="R5167" s="379"/>
      <c r="S5167" s="379"/>
      <c r="T5167" s="379"/>
      <c r="U5167" s="379"/>
      <c r="V5167" s="379"/>
      <c r="W5167" s="379"/>
      <c r="X5167" s="379"/>
      <c r="Y5167" s="379"/>
      <c r="Z5167" s="379"/>
      <c r="AA5167" s="380"/>
      <c r="AB5167" s="379"/>
      <c r="AC5167" s="379"/>
      <c r="AD5167" s="379"/>
      <c r="AE5167" s="381"/>
      <c r="AF5167" s="105"/>
      <c r="AG5167" s="381"/>
      <c r="AH5167" s="381"/>
      <c r="AI5167" s="381"/>
      <c r="AJ5167" s="381"/>
      <c r="AK5167" s="381"/>
      <c r="AL5167" s="381"/>
      <c r="AM5167" s="381"/>
    </row>
    <row r="5168" spans="1:39" x14ac:dyDescent="0.35">
      <c r="A5168" s="379"/>
      <c r="B5168" s="379"/>
      <c r="C5168" s="379"/>
      <c r="D5168" s="379"/>
      <c r="E5168" s="379"/>
      <c r="F5168" s="379"/>
      <c r="G5168" s="379"/>
      <c r="H5168" s="379"/>
      <c r="I5168" s="379"/>
      <c r="J5168" s="379"/>
      <c r="K5168" s="379"/>
      <c r="L5168" s="379"/>
      <c r="M5168" s="379"/>
      <c r="N5168" s="379"/>
      <c r="O5168" s="379"/>
      <c r="P5168" s="379"/>
      <c r="Q5168" s="379"/>
      <c r="R5168" s="379"/>
      <c r="S5168" s="379"/>
      <c r="T5168" s="379"/>
      <c r="U5168" s="379"/>
      <c r="V5168" s="379"/>
      <c r="W5168" s="379"/>
      <c r="X5168" s="379"/>
      <c r="Y5168" s="379"/>
      <c r="Z5168" s="379"/>
      <c r="AA5168" s="380"/>
      <c r="AB5168" s="379"/>
      <c r="AC5168" s="379"/>
      <c r="AD5168" s="379"/>
      <c r="AE5168" s="381"/>
      <c r="AF5168" s="105"/>
      <c r="AG5168" s="381"/>
      <c r="AH5168" s="381"/>
      <c r="AI5168" s="381"/>
      <c r="AJ5168" s="381"/>
      <c r="AK5168" s="381"/>
      <c r="AL5168" s="381"/>
      <c r="AM5168" s="381"/>
    </row>
    <row r="5169" spans="1:39" x14ac:dyDescent="0.35">
      <c r="A5169" s="379"/>
      <c r="B5169" s="379"/>
      <c r="C5169" s="379"/>
      <c r="D5169" s="379"/>
      <c r="E5169" s="379"/>
      <c r="F5169" s="379"/>
      <c r="G5169" s="379"/>
      <c r="H5169" s="379"/>
      <c r="I5169" s="379"/>
      <c r="J5169" s="379"/>
      <c r="K5169" s="379"/>
      <c r="L5169" s="379"/>
      <c r="M5169" s="379"/>
      <c r="N5169" s="379"/>
      <c r="O5169" s="379"/>
      <c r="P5169" s="379"/>
      <c r="Q5169" s="379"/>
      <c r="R5169" s="379"/>
      <c r="S5169" s="379"/>
      <c r="T5169" s="379"/>
      <c r="U5169" s="379"/>
      <c r="V5169" s="379"/>
      <c r="W5169" s="379"/>
      <c r="X5169" s="379"/>
      <c r="Y5169" s="379"/>
      <c r="Z5169" s="379"/>
      <c r="AA5169" s="380"/>
      <c r="AB5169" s="379"/>
      <c r="AC5169" s="379"/>
      <c r="AD5169" s="379"/>
      <c r="AE5169" s="381"/>
      <c r="AF5169" s="105"/>
      <c r="AG5169" s="381"/>
      <c r="AH5169" s="381"/>
      <c r="AI5169" s="381"/>
      <c r="AJ5169" s="381"/>
      <c r="AK5169" s="381"/>
      <c r="AL5169" s="381"/>
      <c r="AM5169" s="381"/>
    </row>
    <row r="5170" spans="1:39" x14ac:dyDescent="0.35">
      <c r="A5170" s="379"/>
      <c r="B5170" s="379"/>
      <c r="C5170" s="379"/>
      <c r="D5170" s="379"/>
      <c r="E5170" s="379"/>
      <c r="F5170" s="379"/>
      <c r="G5170" s="379"/>
      <c r="H5170" s="379"/>
      <c r="I5170" s="379"/>
      <c r="J5170" s="379"/>
      <c r="K5170" s="379"/>
      <c r="L5170" s="379"/>
      <c r="M5170" s="379"/>
      <c r="N5170" s="379"/>
      <c r="O5170" s="379"/>
      <c r="P5170" s="379"/>
      <c r="Q5170" s="379"/>
      <c r="R5170" s="379"/>
      <c r="S5170" s="379"/>
      <c r="T5170" s="379"/>
      <c r="U5170" s="379"/>
      <c r="V5170" s="379"/>
      <c r="W5170" s="379"/>
      <c r="X5170" s="379"/>
      <c r="Y5170" s="379"/>
      <c r="Z5170" s="379"/>
      <c r="AA5170" s="380"/>
      <c r="AB5170" s="379"/>
      <c r="AC5170" s="379"/>
      <c r="AD5170" s="379"/>
      <c r="AE5170" s="381"/>
      <c r="AF5170" s="105"/>
      <c r="AG5170" s="381"/>
      <c r="AH5170" s="381"/>
      <c r="AI5170" s="381"/>
      <c r="AJ5170" s="381"/>
      <c r="AK5170" s="381"/>
      <c r="AL5170" s="381"/>
      <c r="AM5170" s="381"/>
    </row>
    <row r="5171" spans="1:39" x14ac:dyDescent="0.35">
      <c r="A5171" s="379"/>
      <c r="B5171" s="379"/>
      <c r="C5171" s="379"/>
      <c r="D5171" s="379"/>
      <c r="E5171" s="379"/>
      <c r="F5171" s="379"/>
      <c r="G5171" s="379"/>
      <c r="H5171" s="379"/>
      <c r="I5171" s="379"/>
      <c r="J5171" s="379"/>
      <c r="K5171" s="379"/>
      <c r="L5171" s="379"/>
      <c r="M5171" s="379"/>
      <c r="N5171" s="379"/>
      <c r="O5171" s="379"/>
      <c r="P5171" s="379"/>
      <c r="Q5171" s="379"/>
      <c r="R5171" s="379"/>
      <c r="S5171" s="379"/>
      <c r="T5171" s="379"/>
      <c r="U5171" s="379"/>
      <c r="V5171" s="379"/>
      <c r="W5171" s="379"/>
      <c r="X5171" s="379"/>
      <c r="Y5171" s="379"/>
      <c r="Z5171" s="379"/>
      <c r="AA5171" s="380"/>
      <c r="AB5171" s="379"/>
      <c r="AC5171" s="379"/>
      <c r="AD5171" s="379"/>
      <c r="AE5171" s="381"/>
      <c r="AF5171" s="105"/>
      <c r="AG5171" s="381"/>
      <c r="AH5171" s="381"/>
      <c r="AI5171" s="381"/>
      <c r="AJ5171" s="381"/>
      <c r="AK5171" s="381"/>
      <c r="AL5171" s="381"/>
      <c r="AM5171" s="381"/>
    </row>
    <row r="5172" spans="1:39" x14ac:dyDescent="0.35">
      <c r="A5172" s="379"/>
      <c r="B5172" s="379"/>
      <c r="C5172" s="379"/>
      <c r="D5172" s="379"/>
      <c r="E5172" s="379"/>
      <c r="F5172" s="379"/>
      <c r="G5172" s="379"/>
      <c r="H5172" s="379"/>
      <c r="I5172" s="379"/>
      <c r="J5172" s="379"/>
      <c r="K5172" s="379"/>
      <c r="L5172" s="379"/>
      <c r="M5172" s="379"/>
      <c r="N5172" s="379"/>
      <c r="O5172" s="379"/>
      <c r="P5172" s="379"/>
      <c r="Q5172" s="379"/>
      <c r="R5172" s="379"/>
      <c r="S5172" s="379"/>
      <c r="T5172" s="379"/>
      <c r="U5172" s="379"/>
      <c r="V5172" s="379"/>
      <c r="W5172" s="379"/>
      <c r="X5172" s="379"/>
      <c r="Y5172" s="379"/>
      <c r="Z5172" s="379"/>
      <c r="AA5172" s="380"/>
      <c r="AB5172" s="379"/>
      <c r="AC5172" s="379"/>
      <c r="AD5172" s="379"/>
      <c r="AE5172" s="381"/>
      <c r="AF5172" s="105"/>
      <c r="AG5172" s="381"/>
      <c r="AH5172" s="381"/>
      <c r="AI5172" s="381"/>
      <c r="AJ5172" s="381"/>
      <c r="AK5172" s="381"/>
      <c r="AL5172" s="381"/>
      <c r="AM5172" s="381"/>
    </row>
    <row r="5173" spans="1:39" x14ac:dyDescent="0.35">
      <c r="A5173" s="379"/>
      <c r="B5173" s="379"/>
      <c r="C5173" s="379"/>
      <c r="D5173" s="379"/>
      <c r="E5173" s="379"/>
      <c r="F5173" s="379"/>
      <c r="G5173" s="379"/>
      <c r="H5173" s="379"/>
      <c r="I5173" s="379"/>
      <c r="J5173" s="379"/>
      <c r="K5173" s="379"/>
      <c r="L5173" s="379"/>
      <c r="M5173" s="379"/>
      <c r="N5173" s="379"/>
      <c r="O5173" s="379"/>
      <c r="P5173" s="379"/>
      <c r="Q5173" s="379"/>
      <c r="R5173" s="379"/>
      <c r="S5173" s="379"/>
      <c r="T5173" s="379"/>
      <c r="U5173" s="379"/>
      <c r="V5173" s="379"/>
      <c r="W5173" s="379"/>
      <c r="X5173" s="379"/>
      <c r="Y5173" s="379"/>
      <c r="Z5173" s="379"/>
      <c r="AA5173" s="380"/>
      <c r="AB5173" s="379"/>
      <c r="AC5173" s="379"/>
      <c r="AD5173" s="379"/>
      <c r="AE5173" s="381"/>
      <c r="AF5173" s="105"/>
      <c r="AG5173" s="381"/>
      <c r="AH5173" s="381"/>
      <c r="AI5173" s="381"/>
      <c r="AJ5173" s="381"/>
      <c r="AK5173" s="381"/>
      <c r="AL5173" s="381"/>
      <c r="AM5173" s="381"/>
    </row>
    <row r="5174" spans="1:39" x14ac:dyDescent="0.35">
      <c r="A5174" s="379"/>
      <c r="B5174" s="379"/>
      <c r="C5174" s="379"/>
      <c r="D5174" s="379"/>
      <c r="E5174" s="379"/>
      <c r="F5174" s="379"/>
      <c r="G5174" s="379"/>
      <c r="H5174" s="379"/>
      <c r="I5174" s="379"/>
      <c r="J5174" s="379"/>
      <c r="K5174" s="379"/>
      <c r="L5174" s="379"/>
      <c r="M5174" s="379"/>
      <c r="N5174" s="379"/>
      <c r="O5174" s="379"/>
      <c r="P5174" s="379"/>
      <c r="Q5174" s="379"/>
      <c r="R5174" s="379"/>
      <c r="S5174" s="379"/>
      <c r="T5174" s="379"/>
      <c r="U5174" s="379"/>
      <c r="V5174" s="379"/>
      <c r="W5174" s="379"/>
      <c r="X5174" s="379"/>
      <c r="Y5174" s="379"/>
      <c r="Z5174" s="379"/>
      <c r="AA5174" s="380"/>
      <c r="AB5174" s="379"/>
      <c r="AC5174" s="379"/>
      <c r="AD5174" s="379"/>
      <c r="AE5174" s="381"/>
      <c r="AF5174" s="105"/>
      <c r="AG5174" s="381"/>
      <c r="AH5174" s="381"/>
      <c r="AI5174" s="381"/>
      <c r="AJ5174" s="381"/>
      <c r="AK5174" s="381"/>
      <c r="AL5174" s="381"/>
      <c r="AM5174" s="381"/>
    </row>
    <row r="5175" spans="1:39" x14ac:dyDescent="0.35">
      <c r="A5175" s="379"/>
      <c r="B5175" s="379"/>
      <c r="C5175" s="379"/>
      <c r="D5175" s="379"/>
      <c r="E5175" s="379"/>
      <c r="F5175" s="379"/>
      <c r="G5175" s="379"/>
      <c r="H5175" s="379"/>
      <c r="I5175" s="379"/>
      <c r="J5175" s="379"/>
      <c r="K5175" s="379"/>
      <c r="L5175" s="379"/>
      <c r="M5175" s="379"/>
      <c r="N5175" s="379"/>
      <c r="O5175" s="379"/>
      <c r="P5175" s="379"/>
      <c r="Q5175" s="379"/>
      <c r="R5175" s="379"/>
      <c r="S5175" s="379"/>
      <c r="T5175" s="379"/>
      <c r="U5175" s="379"/>
      <c r="V5175" s="379"/>
      <c r="W5175" s="379"/>
      <c r="X5175" s="379"/>
      <c r="Y5175" s="379"/>
      <c r="Z5175" s="379"/>
      <c r="AA5175" s="380"/>
      <c r="AB5175" s="379"/>
      <c r="AC5175" s="379"/>
      <c r="AD5175" s="379"/>
      <c r="AE5175" s="381"/>
      <c r="AF5175" s="105"/>
      <c r="AG5175" s="381"/>
      <c r="AH5175" s="381"/>
      <c r="AI5175" s="381"/>
      <c r="AJ5175" s="381"/>
      <c r="AK5175" s="381"/>
      <c r="AL5175" s="381"/>
      <c r="AM5175" s="381"/>
    </row>
    <row r="5176" spans="1:39" x14ac:dyDescent="0.35">
      <c r="A5176" s="379"/>
      <c r="B5176" s="379"/>
      <c r="C5176" s="379"/>
      <c r="D5176" s="379"/>
      <c r="E5176" s="379"/>
      <c r="F5176" s="379"/>
      <c r="G5176" s="379"/>
      <c r="H5176" s="379"/>
      <c r="I5176" s="379"/>
      <c r="J5176" s="379"/>
      <c r="K5176" s="379"/>
      <c r="L5176" s="379"/>
      <c r="M5176" s="379"/>
      <c r="N5176" s="379"/>
      <c r="O5176" s="379"/>
      <c r="P5176" s="379"/>
      <c r="Q5176" s="379"/>
      <c r="R5176" s="379"/>
      <c r="S5176" s="379"/>
      <c r="T5176" s="379"/>
      <c r="U5176" s="379"/>
      <c r="V5176" s="379"/>
      <c r="W5176" s="379"/>
      <c r="X5176" s="379"/>
      <c r="Y5176" s="379"/>
      <c r="Z5176" s="379"/>
      <c r="AA5176" s="380"/>
      <c r="AB5176" s="379"/>
      <c r="AC5176" s="379"/>
      <c r="AD5176" s="379"/>
      <c r="AE5176" s="381"/>
      <c r="AF5176" s="105"/>
      <c r="AG5176" s="381"/>
      <c r="AH5176" s="381"/>
      <c r="AI5176" s="381"/>
      <c r="AJ5176" s="381"/>
      <c r="AK5176" s="381"/>
      <c r="AL5176" s="381"/>
      <c r="AM5176" s="381"/>
    </row>
    <row r="5177" spans="1:39" x14ac:dyDescent="0.35">
      <c r="A5177" s="379"/>
      <c r="B5177" s="379"/>
      <c r="C5177" s="379"/>
      <c r="D5177" s="379"/>
      <c r="E5177" s="379"/>
      <c r="F5177" s="379"/>
      <c r="G5177" s="379"/>
      <c r="H5177" s="379"/>
      <c r="I5177" s="379"/>
      <c r="J5177" s="379"/>
      <c r="K5177" s="379"/>
      <c r="L5177" s="379"/>
      <c r="M5177" s="379"/>
      <c r="N5177" s="379"/>
      <c r="O5177" s="379"/>
      <c r="P5177" s="379"/>
      <c r="Q5177" s="379"/>
      <c r="R5177" s="379"/>
      <c r="S5177" s="379"/>
      <c r="T5177" s="379"/>
      <c r="U5177" s="379"/>
      <c r="V5177" s="379"/>
      <c r="W5177" s="379"/>
      <c r="X5177" s="379"/>
      <c r="Y5177" s="379"/>
      <c r="Z5177" s="379"/>
      <c r="AA5177" s="380"/>
      <c r="AB5177" s="379"/>
      <c r="AC5177" s="379"/>
      <c r="AD5177" s="379"/>
      <c r="AE5177" s="381"/>
      <c r="AF5177" s="105"/>
      <c r="AG5177" s="381"/>
      <c r="AH5177" s="381"/>
      <c r="AI5177" s="381"/>
      <c r="AJ5177" s="381"/>
      <c r="AK5177" s="381"/>
      <c r="AL5177" s="381"/>
      <c r="AM5177" s="381"/>
    </row>
    <row r="5178" spans="1:39" x14ac:dyDescent="0.35">
      <c r="A5178" s="379"/>
      <c r="B5178" s="379"/>
      <c r="C5178" s="379"/>
      <c r="D5178" s="379"/>
      <c r="E5178" s="379"/>
      <c r="F5178" s="379"/>
      <c r="G5178" s="379"/>
      <c r="H5178" s="379"/>
      <c r="I5178" s="379"/>
      <c r="J5178" s="379"/>
      <c r="K5178" s="379"/>
      <c r="L5178" s="379"/>
      <c r="M5178" s="379"/>
      <c r="N5178" s="379"/>
      <c r="O5178" s="379"/>
      <c r="P5178" s="379"/>
      <c r="Q5178" s="379"/>
      <c r="R5178" s="379"/>
      <c r="S5178" s="379"/>
      <c r="T5178" s="379"/>
      <c r="U5178" s="379"/>
      <c r="V5178" s="379"/>
      <c r="W5178" s="379"/>
      <c r="X5178" s="379"/>
      <c r="Y5178" s="379"/>
      <c r="Z5178" s="379"/>
      <c r="AA5178" s="380"/>
      <c r="AB5178" s="379"/>
      <c r="AC5178" s="379"/>
      <c r="AD5178" s="379"/>
      <c r="AE5178" s="381"/>
      <c r="AF5178" s="105"/>
      <c r="AG5178" s="381"/>
      <c r="AH5178" s="381"/>
      <c r="AI5178" s="381"/>
      <c r="AJ5178" s="381"/>
      <c r="AK5178" s="381"/>
      <c r="AL5178" s="381"/>
      <c r="AM5178" s="381"/>
    </row>
    <row r="5179" spans="1:39" x14ac:dyDescent="0.35">
      <c r="A5179" s="379"/>
      <c r="B5179" s="379"/>
      <c r="C5179" s="379"/>
      <c r="D5179" s="379"/>
      <c r="E5179" s="379"/>
      <c r="F5179" s="379"/>
      <c r="G5179" s="379"/>
      <c r="H5179" s="379"/>
      <c r="I5179" s="379"/>
      <c r="J5179" s="379"/>
      <c r="K5179" s="379"/>
      <c r="L5179" s="379"/>
      <c r="M5179" s="379"/>
      <c r="N5179" s="379"/>
      <c r="O5179" s="379"/>
      <c r="P5179" s="379"/>
      <c r="Q5179" s="379"/>
      <c r="R5179" s="379"/>
      <c r="S5179" s="379"/>
      <c r="T5179" s="379"/>
      <c r="U5179" s="379"/>
      <c r="V5179" s="379"/>
      <c r="W5179" s="379"/>
      <c r="X5179" s="379"/>
      <c r="Y5179" s="379"/>
      <c r="Z5179" s="379"/>
      <c r="AA5179" s="380"/>
      <c r="AB5179" s="379"/>
      <c r="AC5179" s="379"/>
      <c r="AD5179" s="379"/>
      <c r="AE5179" s="381"/>
      <c r="AF5179" s="105"/>
      <c r="AG5179" s="381"/>
      <c r="AH5179" s="381"/>
      <c r="AI5179" s="381"/>
      <c r="AJ5179" s="381"/>
      <c r="AK5179" s="381"/>
      <c r="AL5179" s="381"/>
      <c r="AM5179" s="381"/>
    </row>
    <row r="5180" spans="1:39" x14ac:dyDescent="0.35">
      <c r="A5180" s="379"/>
      <c r="B5180" s="379"/>
      <c r="C5180" s="379"/>
      <c r="D5180" s="379"/>
      <c r="E5180" s="379"/>
      <c r="F5180" s="379"/>
      <c r="G5180" s="379"/>
      <c r="H5180" s="379"/>
      <c r="I5180" s="379"/>
      <c r="J5180" s="379"/>
      <c r="K5180" s="379"/>
      <c r="L5180" s="379"/>
      <c r="M5180" s="379"/>
      <c r="N5180" s="379"/>
      <c r="O5180" s="379"/>
      <c r="P5180" s="379"/>
      <c r="Q5180" s="379"/>
      <c r="R5180" s="379"/>
      <c r="S5180" s="379"/>
      <c r="T5180" s="379"/>
      <c r="U5180" s="379"/>
      <c r="V5180" s="379"/>
      <c r="W5180" s="379"/>
      <c r="X5180" s="379"/>
      <c r="Y5180" s="379"/>
      <c r="Z5180" s="379"/>
      <c r="AA5180" s="380"/>
      <c r="AB5180" s="379"/>
      <c r="AC5180" s="379"/>
      <c r="AD5180" s="379"/>
      <c r="AE5180" s="381"/>
      <c r="AF5180" s="105"/>
      <c r="AG5180" s="381"/>
      <c r="AH5180" s="381"/>
      <c r="AI5180" s="381"/>
      <c r="AJ5180" s="381"/>
      <c r="AK5180" s="381"/>
      <c r="AL5180" s="381"/>
      <c r="AM5180" s="381"/>
    </row>
    <row r="5181" spans="1:39" x14ac:dyDescent="0.35">
      <c r="A5181" s="379"/>
      <c r="B5181" s="379"/>
      <c r="C5181" s="379"/>
      <c r="D5181" s="379"/>
      <c r="E5181" s="379"/>
      <c r="F5181" s="379"/>
      <c r="G5181" s="379"/>
      <c r="H5181" s="379"/>
      <c r="I5181" s="379"/>
      <c r="J5181" s="379"/>
      <c r="K5181" s="379"/>
      <c r="L5181" s="379"/>
      <c r="M5181" s="379"/>
      <c r="N5181" s="379"/>
      <c r="O5181" s="379"/>
      <c r="P5181" s="379"/>
      <c r="Q5181" s="379"/>
      <c r="R5181" s="379"/>
      <c r="S5181" s="379"/>
      <c r="T5181" s="379"/>
      <c r="U5181" s="379"/>
      <c r="V5181" s="379"/>
      <c r="W5181" s="379"/>
      <c r="X5181" s="379"/>
      <c r="Y5181" s="379"/>
      <c r="Z5181" s="379"/>
      <c r="AA5181" s="380"/>
      <c r="AB5181" s="379"/>
      <c r="AC5181" s="379"/>
      <c r="AD5181" s="379"/>
      <c r="AE5181" s="381"/>
      <c r="AF5181" s="105"/>
      <c r="AG5181" s="381"/>
      <c r="AH5181" s="381"/>
      <c r="AI5181" s="381"/>
      <c r="AJ5181" s="381"/>
      <c r="AK5181" s="381"/>
      <c r="AL5181" s="381"/>
      <c r="AM5181" s="381"/>
    </row>
    <row r="5182" spans="1:39" x14ac:dyDescent="0.35">
      <c r="A5182" s="379"/>
      <c r="B5182" s="379"/>
      <c r="C5182" s="379"/>
      <c r="D5182" s="379"/>
      <c r="E5182" s="379"/>
      <c r="F5182" s="379"/>
      <c r="G5182" s="379"/>
      <c r="H5182" s="379"/>
      <c r="I5182" s="379"/>
      <c r="J5182" s="379"/>
      <c r="K5182" s="379"/>
      <c r="L5182" s="379"/>
      <c r="M5182" s="379"/>
      <c r="N5182" s="379"/>
      <c r="O5182" s="379"/>
      <c r="P5182" s="379"/>
      <c r="Q5182" s="379"/>
      <c r="R5182" s="379"/>
      <c r="S5182" s="379"/>
      <c r="T5182" s="379"/>
      <c r="U5182" s="379"/>
      <c r="V5182" s="379"/>
      <c r="W5182" s="379"/>
      <c r="X5182" s="379"/>
      <c r="Y5182" s="379"/>
      <c r="Z5182" s="379"/>
      <c r="AA5182" s="380"/>
      <c r="AB5182" s="379"/>
      <c r="AC5182" s="379"/>
      <c r="AD5182" s="379"/>
      <c r="AE5182" s="381"/>
      <c r="AF5182" s="105"/>
      <c r="AG5182" s="381"/>
      <c r="AH5182" s="381"/>
      <c r="AI5182" s="381"/>
      <c r="AJ5182" s="381"/>
      <c r="AK5182" s="381"/>
      <c r="AL5182" s="381"/>
      <c r="AM5182" s="381"/>
    </row>
    <row r="5183" spans="1:39" x14ac:dyDescent="0.35">
      <c r="A5183" s="379"/>
      <c r="B5183" s="379"/>
      <c r="C5183" s="379"/>
      <c r="D5183" s="379"/>
      <c r="E5183" s="379"/>
      <c r="F5183" s="379"/>
      <c r="G5183" s="379"/>
      <c r="H5183" s="379"/>
      <c r="I5183" s="379"/>
      <c r="J5183" s="379"/>
      <c r="K5183" s="379"/>
      <c r="L5183" s="379"/>
      <c r="M5183" s="379"/>
      <c r="N5183" s="379"/>
      <c r="O5183" s="379"/>
      <c r="P5183" s="379"/>
      <c r="Q5183" s="379"/>
      <c r="R5183" s="379"/>
      <c r="S5183" s="379"/>
      <c r="T5183" s="379"/>
      <c r="U5183" s="379"/>
      <c r="V5183" s="379"/>
      <c r="W5183" s="379"/>
      <c r="X5183" s="379"/>
      <c r="Y5183" s="379"/>
      <c r="Z5183" s="379"/>
      <c r="AA5183" s="380"/>
      <c r="AB5183" s="379"/>
      <c r="AC5183" s="379"/>
      <c r="AD5183" s="379"/>
      <c r="AE5183" s="381"/>
      <c r="AF5183" s="105"/>
      <c r="AG5183" s="381"/>
      <c r="AH5183" s="381"/>
      <c r="AI5183" s="381"/>
      <c r="AJ5183" s="381"/>
      <c r="AK5183" s="381"/>
      <c r="AL5183" s="381"/>
      <c r="AM5183" s="381"/>
    </row>
    <row r="5184" spans="1:39" x14ac:dyDescent="0.35">
      <c r="A5184" s="379"/>
      <c r="B5184" s="379"/>
      <c r="C5184" s="379"/>
      <c r="D5184" s="379"/>
      <c r="E5184" s="379"/>
      <c r="F5184" s="379"/>
      <c r="G5184" s="379"/>
      <c r="H5184" s="379"/>
      <c r="I5184" s="379"/>
      <c r="J5184" s="379"/>
      <c r="K5184" s="379"/>
      <c r="L5184" s="379"/>
      <c r="M5184" s="379"/>
      <c r="N5184" s="379"/>
      <c r="O5184" s="379"/>
      <c r="P5184" s="379"/>
      <c r="Q5184" s="379"/>
      <c r="R5184" s="379"/>
      <c r="S5184" s="379"/>
      <c r="T5184" s="379"/>
      <c r="U5184" s="379"/>
      <c r="V5184" s="379"/>
      <c r="W5184" s="379"/>
      <c r="X5184" s="379"/>
      <c r="Y5184" s="379"/>
      <c r="Z5184" s="379"/>
      <c r="AA5184" s="380"/>
      <c r="AB5184" s="379"/>
      <c r="AC5184" s="379"/>
      <c r="AD5184" s="379"/>
      <c r="AE5184" s="381"/>
      <c r="AF5184" s="105"/>
      <c r="AG5184" s="381"/>
      <c r="AH5184" s="381"/>
      <c r="AI5184" s="381"/>
      <c r="AJ5184" s="381"/>
      <c r="AK5184" s="381"/>
      <c r="AL5184" s="381"/>
      <c r="AM5184" s="381"/>
    </row>
    <row r="5185" spans="1:39" x14ac:dyDescent="0.35">
      <c r="A5185" s="379"/>
      <c r="B5185" s="379"/>
      <c r="C5185" s="379"/>
      <c r="D5185" s="379"/>
      <c r="E5185" s="379"/>
      <c r="F5185" s="379"/>
      <c r="G5185" s="379"/>
      <c r="H5185" s="379"/>
      <c r="I5185" s="379"/>
      <c r="J5185" s="379"/>
      <c r="K5185" s="379"/>
      <c r="L5185" s="379"/>
      <c r="M5185" s="379"/>
      <c r="N5185" s="379"/>
      <c r="O5185" s="379"/>
      <c r="P5185" s="379"/>
      <c r="Q5185" s="379"/>
      <c r="R5185" s="379"/>
      <c r="S5185" s="379"/>
      <c r="T5185" s="379"/>
      <c r="U5185" s="379"/>
      <c r="V5185" s="379"/>
      <c r="W5185" s="379"/>
      <c r="X5185" s="379"/>
      <c r="Y5185" s="379"/>
      <c r="Z5185" s="379"/>
      <c r="AA5185" s="380"/>
      <c r="AB5185" s="379"/>
      <c r="AC5185" s="379"/>
      <c r="AD5185" s="379"/>
      <c r="AE5185" s="381"/>
      <c r="AF5185" s="105"/>
      <c r="AG5185" s="381"/>
      <c r="AH5185" s="381"/>
      <c r="AI5185" s="381"/>
      <c r="AJ5185" s="381"/>
      <c r="AK5185" s="381"/>
      <c r="AL5185" s="381"/>
      <c r="AM5185" s="381"/>
    </row>
    <row r="5186" spans="1:39" x14ac:dyDescent="0.35">
      <c r="A5186" s="379"/>
      <c r="B5186" s="379"/>
      <c r="C5186" s="379"/>
      <c r="D5186" s="379"/>
      <c r="E5186" s="379"/>
      <c r="F5186" s="379"/>
      <c r="G5186" s="379"/>
      <c r="H5186" s="379"/>
      <c r="I5186" s="379"/>
      <c r="J5186" s="379"/>
      <c r="K5186" s="379"/>
      <c r="L5186" s="379"/>
      <c r="M5186" s="379"/>
      <c r="N5186" s="379"/>
      <c r="O5186" s="379"/>
      <c r="P5186" s="379"/>
      <c r="Q5186" s="379"/>
      <c r="R5186" s="379"/>
      <c r="S5186" s="379"/>
      <c r="T5186" s="379"/>
      <c r="U5186" s="379"/>
      <c r="V5186" s="379"/>
      <c r="W5186" s="379"/>
      <c r="X5186" s="379"/>
      <c r="Y5186" s="379"/>
      <c r="Z5186" s="379"/>
      <c r="AA5186" s="380"/>
      <c r="AB5186" s="379"/>
      <c r="AC5186" s="379"/>
      <c r="AD5186" s="379"/>
      <c r="AE5186" s="381"/>
      <c r="AF5186" s="105"/>
      <c r="AG5186" s="381"/>
      <c r="AH5186" s="381"/>
      <c r="AI5186" s="381"/>
      <c r="AJ5186" s="381"/>
      <c r="AK5186" s="381"/>
      <c r="AL5186" s="381"/>
      <c r="AM5186" s="381"/>
    </row>
    <row r="5187" spans="1:39" x14ac:dyDescent="0.35">
      <c r="A5187" s="379"/>
      <c r="B5187" s="379"/>
      <c r="C5187" s="379"/>
      <c r="D5187" s="379"/>
      <c r="E5187" s="379"/>
      <c r="F5187" s="379"/>
      <c r="G5187" s="379"/>
      <c r="H5187" s="379"/>
      <c r="I5187" s="379"/>
      <c r="J5187" s="379"/>
      <c r="K5187" s="379"/>
      <c r="L5187" s="379"/>
      <c r="M5187" s="379"/>
      <c r="N5187" s="379"/>
      <c r="O5187" s="379"/>
      <c r="P5187" s="379"/>
      <c r="Q5187" s="379"/>
      <c r="R5187" s="379"/>
      <c r="S5187" s="379"/>
      <c r="T5187" s="379"/>
      <c r="U5187" s="379"/>
      <c r="V5187" s="379"/>
      <c r="W5187" s="379"/>
      <c r="X5187" s="379"/>
      <c r="Y5187" s="379"/>
      <c r="Z5187" s="379"/>
      <c r="AA5187" s="380"/>
      <c r="AB5187" s="379"/>
      <c r="AC5187" s="379"/>
      <c r="AD5187" s="379"/>
      <c r="AE5187" s="381"/>
      <c r="AF5187" s="105"/>
      <c r="AG5187" s="381"/>
      <c r="AH5187" s="381"/>
      <c r="AI5187" s="381"/>
      <c r="AJ5187" s="381"/>
      <c r="AK5187" s="381"/>
      <c r="AL5187" s="381"/>
      <c r="AM5187" s="381"/>
    </row>
    <row r="5188" spans="1:39" x14ac:dyDescent="0.35">
      <c r="A5188" s="379"/>
      <c r="B5188" s="379"/>
      <c r="C5188" s="379"/>
      <c r="D5188" s="379"/>
      <c r="E5188" s="379"/>
      <c r="F5188" s="379"/>
      <c r="G5188" s="379"/>
      <c r="H5188" s="379"/>
      <c r="I5188" s="379"/>
      <c r="J5188" s="379"/>
      <c r="K5188" s="379"/>
      <c r="L5188" s="379"/>
      <c r="M5188" s="379"/>
      <c r="N5188" s="379"/>
      <c r="O5188" s="379"/>
      <c r="P5188" s="379"/>
      <c r="Q5188" s="379"/>
      <c r="R5188" s="379"/>
      <c r="S5188" s="379"/>
      <c r="T5188" s="379"/>
      <c r="U5188" s="379"/>
      <c r="V5188" s="379"/>
      <c r="W5188" s="379"/>
      <c r="X5188" s="379"/>
      <c r="Y5188" s="379"/>
      <c r="Z5188" s="379"/>
      <c r="AA5188" s="380"/>
      <c r="AB5188" s="379"/>
      <c r="AC5188" s="379"/>
      <c r="AD5188" s="379"/>
      <c r="AE5188" s="381"/>
      <c r="AF5188" s="105"/>
      <c r="AG5188" s="381"/>
      <c r="AH5188" s="381"/>
      <c r="AI5188" s="381"/>
      <c r="AJ5188" s="381"/>
      <c r="AK5188" s="381"/>
      <c r="AL5188" s="381"/>
      <c r="AM5188" s="381"/>
    </row>
    <row r="5189" spans="1:39" x14ac:dyDescent="0.35">
      <c r="A5189" s="379"/>
      <c r="B5189" s="379"/>
      <c r="C5189" s="379"/>
      <c r="D5189" s="379"/>
      <c r="E5189" s="379"/>
      <c r="F5189" s="379"/>
      <c r="G5189" s="379"/>
      <c r="H5189" s="379"/>
      <c r="I5189" s="379"/>
      <c r="J5189" s="379"/>
      <c r="K5189" s="379"/>
      <c r="L5189" s="379"/>
      <c r="M5189" s="379"/>
      <c r="N5189" s="379"/>
      <c r="O5189" s="379"/>
      <c r="P5189" s="379"/>
      <c r="Q5189" s="379"/>
      <c r="R5189" s="379"/>
      <c r="S5189" s="379"/>
      <c r="T5189" s="379"/>
      <c r="U5189" s="379"/>
      <c r="V5189" s="379"/>
      <c r="W5189" s="379"/>
      <c r="X5189" s="379"/>
      <c r="Y5189" s="379"/>
      <c r="Z5189" s="379"/>
      <c r="AA5189" s="380"/>
      <c r="AB5189" s="379"/>
      <c r="AC5189" s="379"/>
      <c r="AD5189" s="379"/>
      <c r="AE5189" s="381"/>
      <c r="AF5189" s="105"/>
      <c r="AG5189" s="381"/>
      <c r="AH5189" s="381"/>
      <c r="AI5189" s="381"/>
      <c r="AJ5189" s="381"/>
      <c r="AK5189" s="381"/>
      <c r="AL5189" s="381"/>
      <c r="AM5189" s="381"/>
    </row>
    <row r="5190" spans="1:39" x14ac:dyDescent="0.35">
      <c r="A5190" s="379"/>
      <c r="B5190" s="379"/>
      <c r="C5190" s="379"/>
      <c r="D5190" s="379"/>
      <c r="E5190" s="379"/>
      <c r="F5190" s="379"/>
      <c r="G5190" s="379"/>
      <c r="H5190" s="379"/>
      <c r="I5190" s="379"/>
      <c r="J5190" s="379"/>
      <c r="K5190" s="379"/>
      <c r="L5190" s="379"/>
      <c r="M5190" s="379"/>
      <c r="N5190" s="379"/>
      <c r="O5190" s="379"/>
      <c r="P5190" s="379"/>
      <c r="Q5190" s="379"/>
      <c r="R5190" s="379"/>
      <c r="S5190" s="379"/>
      <c r="T5190" s="379"/>
      <c r="U5190" s="379"/>
      <c r="V5190" s="379"/>
      <c r="W5190" s="379"/>
      <c r="X5190" s="379"/>
      <c r="Y5190" s="379"/>
      <c r="Z5190" s="379"/>
      <c r="AA5190" s="380"/>
      <c r="AB5190" s="379"/>
      <c r="AC5190" s="379"/>
      <c r="AD5190" s="379"/>
      <c r="AE5190" s="381"/>
      <c r="AF5190" s="105"/>
      <c r="AG5190" s="381"/>
      <c r="AH5190" s="381"/>
      <c r="AI5190" s="381"/>
      <c r="AJ5190" s="381"/>
      <c r="AK5190" s="381"/>
      <c r="AL5190" s="381"/>
      <c r="AM5190" s="381"/>
    </row>
    <row r="5191" spans="1:39" x14ac:dyDescent="0.35">
      <c r="A5191" s="379"/>
      <c r="B5191" s="379"/>
      <c r="C5191" s="379"/>
      <c r="D5191" s="379"/>
      <c r="E5191" s="379"/>
      <c r="F5191" s="379"/>
      <c r="G5191" s="379"/>
      <c r="H5191" s="379"/>
      <c r="I5191" s="379"/>
      <c r="J5191" s="379"/>
      <c r="K5191" s="379"/>
      <c r="L5191" s="379"/>
      <c r="M5191" s="379"/>
      <c r="N5191" s="379"/>
      <c r="O5191" s="379"/>
      <c r="P5191" s="379"/>
      <c r="Q5191" s="379"/>
      <c r="R5191" s="379"/>
      <c r="S5191" s="379"/>
      <c r="T5191" s="379"/>
      <c r="U5191" s="379"/>
      <c r="V5191" s="379"/>
      <c r="W5191" s="379"/>
      <c r="X5191" s="379"/>
      <c r="Y5191" s="379"/>
      <c r="Z5191" s="379"/>
      <c r="AA5191" s="380"/>
      <c r="AB5191" s="379"/>
      <c r="AC5191" s="379"/>
      <c r="AD5191" s="379"/>
      <c r="AE5191" s="381"/>
      <c r="AF5191" s="105"/>
      <c r="AG5191" s="381"/>
      <c r="AH5191" s="381"/>
      <c r="AI5191" s="381"/>
      <c r="AJ5191" s="381"/>
      <c r="AK5191" s="381"/>
      <c r="AL5191" s="381"/>
      <c r="AM5191" s="381"/>
    </row>
    <row r="5192" spans="1:39" x14ac:dyDescent="0.35">
      <c r="A5192" s="379"/>
      <c r="B5192" s="379"/>
      <c r="C5192" s="379"/>
      <c r="D5192" s="379"/>
      <c r="E5192" s="379"/>
      <c r="F5192" s="379"/>
      <c r="G5192" s="379"/>
      <c r="H5192" s="379"/>
      <c r="I5192" s="379"/>
      <c r="J5192" s="379"/>
      <c r="K5192" s="379"/>
      <c r="L5192" s="379"/>
      <c r="M5192" s="379"/>
      <c r="N5192" s="379"/>
      <c r="O5192" s="379"/>
      <c r="P5192" s="379"/>
      <c r="Q5192" s="379"/>
      <c r="R5192" s="379"/>
      <c r="S5192" s="379"/>
      <c r="T5192" s="379"/>
      <c r="U5192" s="379"/>
      <c r="V5192" s="379"/>
      <c r="W5192" s="379"/>
      <c r="X5192" s="379"/>
      <c r="Y5192" s="379"/>
      <c r="Z5192" s="379"/>
      <c r="AA5192" s="380"/>
      <c r="AB5192" s="379"/>
      <c r="AC5192" s="379"/>
      <c r="AD5192" s="379"/>
      <c r="AE5192" s="381"/>
      <c r="AF5192" s="105"/>
      <c r="AG5192" s="381"/>
      <c r="AH5192" s="381"/>
      <c r="AI5192" s="381"/>
      <c r="AJ5192" s="381"/>
      <c r="AK5192" s="381"/>
      <c r="AL5192" s="381"/>
      <c r="AM5192" s="381"/>
    </row>
    <row r="5193" spans="1:39" x14ac:dyDescent="0.35">
      <c r="A5193" s="379"/>
      <c r="B5193" s="379"/>
      <c r="C5193" s="379"/>
      <c r="D5193" s="379"/>
      <c r="E5193" s="379"/>
      <c r="F5193" s="379"/>
      <c r="G5193" s="379"/>
      <c r="H5193" s="379"/>
      <c r="I5193" s="379"/>
      <c r="J5193" s="379"/>
      <c r="K5193" s="379"/>
      <c r="L5193" s="379"/>
      <c r="M5193" s="379"/>
      <c r="N5193" s="379"/>
      <c r="O5193" s="379"/>
      <c r="P5193" s="379"/>
      <c r="Q5193" s="379"/>
      <c r="R5193" s="379"/>
      <c r="S5193" s="379"/>
      <c r="T5193" s="379"/>
      <c r="U5193" s="379"/>
      <c r="V5193" s="379"/>
      <c r="W5193" s="379"/>
      <c r="X5193" s="379"/>
      <c r="Y5193" s="379"/>
      <c r="Z5193" s="379"/>
      <c r="AA5193" s="380"/>
      <c r="AB5193" s="379"/>
      <c r="AC5193" s="379"/>
      <c r="AD5193" s="379"/>
      <c r="AE5193" s="381"/>
      <c r="AF5193" s="105"/>
      <c r="AG5193" s="381"/>
      <c r="AH5193" s="381"/>
      <c r="AI5193" s="381"/>
      <c r="AJ5193" s="381"/>
      <c r="AK5193" s="381"/>
      <c r="AL5193" s="381"/>
      <c r="AM5193" s="381"/>
    </row>
    <row r="5194" spans="1:39" x14ac:dyDescent="0.35">
      <c r="A5194" s="379"/>
      <c r="B5194" s="379"/>
      <c r="C5194" s="379"/>
      <c r="D5194" s="379"/>
      <c r="E5194" s="379"/>
      <c r="F5194" s="379"/>
      <c r="G5194" s="379"/>
      <c r="H5194" s="379"/>
      <c r="I5194" s="379"/>
      <c r="J5194" s="379"/>
      <c r="K5194" s="379"/>
      <c r="L5194" s="379"/>
      <c r="M5194" s="379"/>
      <c r="N5194" s="379"/>
      <c r="O5194" s="379"/>
      <c r="P5194" s="379"/>
      <c r="Q5194" s="379"/>
      <c r="R5194" s="379"/>
      <c r="S5194" s="379"/>
      <c r="T5194" s="379"/>
      <c r="U5194" s="379"/>
      <c r="V5194" s="379"/>
      <c r="W5194" s="379"/>
      <c r="X5194" s="379"/>
      <c r="Y5194" s="379"/>
      <c r="Z5194" s="379"/>
      <c r="AA5194" s="380"/>
      <c r="AB5194" s="379"/>
      <c r="AC5194" s="379"/>
      <c r="AD5194" s="379"/>
      <c r="AE5194" s="381"/>
      <c r="AF5194" s="105"/>
      <c r="AG5194" s="381"/>
      <c r="AH5194" s="381"/>
      <c r="AI5194" s="381"/>
      <c r="AJ5194" s="381"/>
      <c r="AK5194" s="381"/>
      <c r="AL5194" s="381"/>
      <c r="AM5194" s="381"/>
    </row>
    <row r="5195" spans="1:39" x14ac:dyDescent="0.35">
      <c r="A5195" s="379"/>
      <c r="B5195" s="379"/>
      <c r="C5195" s="379"/>
      <c r="D5195" s="379"/>
      <c r="E5195" s="379"/>
      <c r="F5195" s="379"/>
      <c r="G5195" s="379"/>
      <c r="H5195" s="379"/>
      <c r="I5195" s="379"/>
      <c r="J5195" s="379"/>
      <c r="K5195" s="379"/>
      <c r="L5195" s="379"/>
      <c r="M5195" s="379"/>
      <c r="N5195" s="379"/>
      <c r="O5195" s="379"/>
      <c r="P5195" s="379"/>
      <c r="Q5195" s="379"/>
      <c r="R5195" s="379"/>
      <c r="S5195" s="379"/>
      <c r="T5195" s="379"/>
      <c r="U5195" s="379"/>
      <c r="V5195" s="379"/>
      <c r="W5195" s="379"/>
      <c r="X5195" s="379"/>
      <c r="Y5195" s="379"/>
      <c r="Z5195" s="379"/>
      <c r="AA5195" s="380"/>
      <c r="AB5195" s="379"/>
      <c r="AC5195" s="379"/>
      <c r="AD5195" s="379"/>
      <c r="AE5195" s="381"/>
      <c r="AF5195" s="105"/>
      <c r="AG5195" s="381"/>
      <c r="AH5195" s="381"/>
      <c r="AI5195" s="381"/>
      <c r="AJ5195" s="381"/>
      <c r="AK5195" s="381"/>
      <c r="AL5195" s="381"/>
      <c r="AM5195" s="381"/>
    </row>
    <row r="5196" spans="1:39" x14ac:dyDescent="0.35">
      <c r="A5196" s="379"/>
      <c r="B5196" s="379"/>
      <c r="C5196" s="379"/>
      <c r="D5196" s="379"/>
      <c r="E5196" s="379"/>
      <c r="F5196" s="379"/>
      <c r="G5196" s="379"/>
      <c r="H5196" s="379"/>
      <c r="I5196" s="379"/>
      <c r="J5196" s="379"/>
      <c r="K5196" s="379"/>
      <c r="L5196" s="379"/>
      <c r="M5196" s="379"/>
      <c r="N5196" s="379"/>
      <c r="O5196" s="379"/>
      <c r="P5196" s="379"/>
      <c r="Q5196" s="379"/>
      <c r="R5196" s="379"/>
      <c r="S5196" s="379"/>
      <c r="T5196" s="379"/>
      <c r="U5196" s="379"/>
      <c r="V5196" s="379"/>
      <c r="W5196" s="379"/>
      <c r="X5196" s="379"/>
      <c r="Y5196" s="379"/>
      <c r="Z5196" s="379"/>
      <c r="AA5196" s="380"/>
      <c r="AB5196" s="379"/>
      <c r="AC5196" s="379"/>
      <c r="AD5196" s="379"/>
      <c r="AE5196" s="381"/>
      <c r="AF5196" s="105"/>
      <c r="AG5196" s="381"/>
      <c r="AH5196" s="381"/>
      <c r="AI5196" s="381"/>
      <c r="AJ5196" s="381"/>
      <c r="AK5196" s="381"/>
      <c r="AL5196" s="381"/>
      <c r="AM5196" s="381"/>
    </row>
    <row r="5197" spans="1:39" x14ac:dyDescent="0.35">
      <c r="A5197" s="379"/>
      <c r="B5197" s="379"/>
      <c r="C5197" s="379"/>
      <c r="D5197" s="379"/>
      <c r="E5197" s="379"/>
      <c r="F5197" s="379"/>
      <c r="G5197" s="379"/>
      <c r="H5197" s="379"/>
      <c r="I5197" s="379"/>
      <c r="J5197" s="379"/>
      <c r="K5197" s="379"/>
      <c r="L5197" s="379"/>
      <c r="M5197" s="379"/>
      <c r="N5197" s="379"/>
      <c r="O5197" s="379"/>
      <c r="P5197" s="379"/>
      <c r="Q5197" s="379"/>
      <c r="R5197" s="379"/>
      <c r="S5197" s="379"/>
      <c r="T5197" s="379"/>
      <c r="U5197" s="379"/>
      <c r="V5197" s="379"/>
      <c r="W5197" s="379"/>
      <c r="X5197" s="379"/>
      <c r="Y5197" s="379"/>
      <c r="Z5197" s="379"/>
      <c r="AA5197" s="380"/>
      <c r="AB5197" s="379"/>
      <c r="AC5197" s="379"/>
      <c r="AD5197" s="379"/>
      <c r="AE5197" s="381"/>
      <c r="AF5197" s="105"/>
      <c r="AG5197" s="381"/>
      <c r="AH5197" s="381"/>
      <c r="AI5197" s="381"/>
      <c r="AJ5197" s="381"/>
      <c r="AK5197" s="381"/>
      <c r="AL5197" s="381"/>
      <c r="AM5197" s="381"/>
    </row>
    <row r="5198" spans="1:39" x14ac:dyDescent="0.35">
      <c r="A5198" s="379"/>
      <c r="B5198" s="379"/>
      <c r="C5198" s="379"/>
      <c r="D5198" s="379"/>
      <c r="E5198" s="379"/>
      <c r="F5198" s="379"/>
      <c r="G5198" s="379"/>
      <c r="H5198" s="379"/>
      <c r="I5198" s="379"/>
      <c r="J5198" s="379"/>
      <c r="K5198" s="379"/>
      <c r="L5198" s="379"/>
      <c r="M5198" s="379"/>
      <c r="N5198" s="379"/>
      <c r="O5198" s="379"/>
      <c r="P5198" s="379"/>
      <c r="Q5198" s="379"/>
      <c r="R5198" s="379"/>
      <c r="S5198" s="379"/>
      <c r="T5198" s="379"/>
      <c r="U5198" s="379"/>
      <c r="V5198" s="379"/>
      <c r="W5198" s="379"/>
      <c r="X5198" s="379"/>
      <c r="Y5198" s="379"/>
      <c r="Z5198" s="379"/>
      <c r="AA5198" s="380"/>
      <c r="AB5198" s="379"/>
      <c r="AC5198" s="379"/>
      <c r="AD5198" s="379"/>
      <c r="AE5198" s="381"/>
      <c r="AF5198" s="105"/>
      <c r="AG5198" s="381"/>
      <c r="AH5198" s="381"/>
      <c r="AI5198" s="381"/>
      <c r="AJ5198" s="381"/>
      <c r="AK5198" s="381"/>
      <c r="AL5198" s="381"/>
      <c r="AM5198" s="381"/>
    </row>
    <row r="5199" spans="1:39" x14ac:dyDescent="0.35">
      <c r="A5199" s="379"/>
      <c r="B5199" s="379"/>
      <c r="C5199" s="379"/>
      <c r="D5199" s="379"/>
      <c r="E5199" s="379"/>
      <c r="F5199" s="379"/>
      <c r="G5199" s="379"/>
      <c r="H5199" s="379"/>
      <c r="I5199" s="379"/>
      <c r="J5199" s="379"/>
      <c r="K5199" s="379"/>
      <c r="L5199" s="379"/>
      <c r="M5199" s="379"/>
      <c r="N5199" s="379"/>
      <c r="O5199" s="379"/>
      <c r="P5199" s="379"/>
      <c r="Q5199" s="379"/>
      <c r="R5199" s="379"/>
      <c r="S5199" s="379"/>
      <c r="T5199" s="379"/>
      <c r="U5199" s="379"/>
      <c r="V5199" s="379"/>
      <c r="W5199" s="379"/>
      <c r="X5199" s="379"/>
      <c r="Y5199" s="379"/>
      <c r="Z5199" s="379"/>
      <c r="AA5199" s="380"/>
      <c r="AB5199" s="379"/>
      <c r="AC5199" s="379"/>
      <c r="AD5199" s="379"/>
      <c r="AE5199" s="381"/>
      <c r="AF5199" s="105"/>
      <c r="AG5199" s="381"/>
      <c r="AH5199" s="381"/>
      <c r="AI5199" s="381"/>
      <c r="AJ5199" s="381"/>
      <c r="AK5199" s="381"/>
      <c r="AL5199" s="381"/>
      <c r="AM5199" s="381"/>
    </row>
    <row r="5200" spans="1:39" x14ac:dyDescent="0.35">
      <c r="A5200" s="379"/>
      <c r="B5200" s="379"/>
      <c r="C5200" s="379"/>
      <c r="D5200" s="379"/>
      <c r="E5200" s="379"/>
      <c r="F5200" s="379"/>
      <c r="G5200" s="379"/>
      <c r="H5200" s="379"/>
      <c r="I5200" s="379"/>
      <c r="J5200" s="379"/>
      <c r="K5200" s="379"/>
      <c r="L5200" s="379"/>
      <c r="M5200" s="379"/>
      <c r="N5200" s="379"/>
      <c r="O5200" s="379"/>
      <c r="P5200" s="379"/>
      <c r="Q5200" s="379"/>
      <c r="R5200" s="379"/>
      <c r="S5200" s="379"/>
      <c r="T5200" s="379"/>
      <c r="U5200" s="379"/>
      <c r="V5200" s="379"/>
      <c r="W5200" s="379"/>
      <c r="X5200" s="379"/>
      <c r="Y5200" s="379"/>
      <c r="Z5200" s="379"/>
      <c r="AA5200" s="380"/>
      <c r="AB5200" s="379"/>
      <c r="AC5200" s="379"/>
      <c r="AD5200" s="379"/>
      <c r="AE5200" s="381"/>
      <c r="AF5200" s="105"/>
      <c r="AG5200" s="381"/>
      <c r="AH5200" s="381"/>
      <c r="AI5200" s="381"/>
      <c r="AJ5200" s="381"/>
      <c r="AK5200" s="381"/>
      <c r="AL5200" s="381"/>
      <c r="AM5200" s="381"/>
    </row>
    <row r="5201" spans="1:39" x14ac:dyDescent="0.35">
      <c r="A5201" s="379"/>
      <c r="B5201" s="379"/>
      <c r="C5201" s="379"/>
      <c r="D5201" s="379"/>
      <c r="E5201" s="379"/>
      <c r="F5201" s="379"/>
      <c r="G5201" s="379"/>
      <c r="H5201" s="379"/>
      <c r="I5201" s="379"/>
      <c r="J5201" s="379"/>
      <c r="K5201" s="379"/>
      <c r="L5201" s="379"/>
      <c r="M5201" s="379"/>
      <c r="N5201" s="379"/>
      <c r="O5201" s="379"/>
      <c r="P5201" s="379"/>
      <c r="Q5201" s="379"/>
      <c r="R5201" s="379"/>
      <c r="S5201" s="379"/>
      <c r="T5201" s="379"/>
      <c r="U5201" s="379"/>
      <c r="V5201" s="379"/>
      <c r="W5201" s="379"/>
      <c r="X5201" s="379"/>
      <c r="Y5201" s="379"/>
      <c r="Z5201" s="379"/>
      <c r="AA5201" s="380"/>
      <c r="AB5201" s="379"/>
      <c r="AC5201" s="379"/>
      <c r="AD5201" s="379"/>
      <c r="AE5201" s="381"/>
      <c r="AF5201" s="105"/>
      <c r="AG5201" s="381"/>
      <c r="AH5201" s="381"/>
      <c r="AI5201" s="381"/>
      <c r="AJ5201" s="381"/>
      <c r="AK5201" s="381"/>
      <c r="AL5201" s="381"/>
      <c r="AM5201" s="381"/>
    </row>
    <row r="5202" spans="1:39" x14ac:dyDescent="0.35">
      <c r="A5202" s="379"/>
      <c r="B5202" s="379"/>
      <c r="C5202" s="379"/>
      <c r="D5202" s="379"/>
      <c r="E5202" s="379"/>
      <c r="F5202" s="379"/>
      <c r="G5202" s="379"/>
      <c r="H5202" s="379"/>
      <c r="I5202" s="379"/>
      <c r="J5202" s="379"/>
      <c r="K5202" s="379"/>
      <c r="L5202" s="379"/>
      <c r="M5202" s="379"/>
      <c r="N5202" s="379"/>
      <c r="O5202" s="379"/>
      <c r="P5202" s="379"/>
      <c r="Q5202" s="379"/>
      <c r="R5202" s="379"/>
      <c r="S5202" s="379"/>
      <c r="T5202" s="379"/>
      <c r="U5202" s="379"/>
      <c r="V5202" s="379"/>
      <c r="W5202" s="379"/>
      <c r="X5202" s="379"/>
      <c r="Y5202" s="379"/>
      <c r="Z5202" s="379"/>
      <c r="AA5202" s="380"/>
      <c r="AB5202" s="379"/>
      <c r="AC5202" s="379"/>
      <c r="AD5202" s="379"/>
      <c r="AE5202" s="381"/>
      <c r="AF5202" s="105"/>
      <c r="AG5202" s="381"/>
      <c r="AH5202" s="381"/>
      <c r="AI5202" s="381"/>
      <c r="AJ5202" s="381"/>
      <c r="AK5202" s="381"/>
      <c r="AL5202" s="381"/>
      <c r="AM5202" s="381"/>
    </row>
    <row r="5203" spans="1:39" x14ac:dyDescent="0.35">
      <c r="A5203" s="379"/>
      <c r="B5203" s="379"/>
      <c r="C5203" s="379"/>
      <c r="D5203" s="379"/>
      <c r="E5203" s="379"/>
      <c r="F5203" s="379"/>
      <c r="G5203" s="379"/>
      <c r="H5203" s="379"/>
      <c r="I5203" s="379"/>
      <c r="J5203" s="379"/>
      <c r="K5203" s="379"/>
      <c r="L5203" s="379"/>
      <c r="M5203" s="379"/>
      <c r="N5203" s="379"/>
      <c r="O5203" s="379"/>
      <c r="P5203" s="379"/>
      <c r="Q5203" s="379"/>
      <c r="R5203" s="379"/>
      <c r="S5203" s="379"/>
      <c r="T5203" s="379"/>
      <c r="U5203" s="379"/>
      <c r="V5203" s="379"/>
      <c r="W5203" s="379"/>
      <c r="X5203" s="379"/>
      <c r="Y5203" s="379"/>
      <c r="Z5203" s="379"/>
      <c r="AA5203" s="380"/>
      <c r="AB5203" s="379"/>
      <c r="AC5203" s="379"/>
      <c r="AD5203" s="379"/>
      <c r="AE5203" s="381"/>
      <c r="AF5203" s="105"/>
      <c r="AG5203" s="381"/>
      <c r="AH5203" s="381"/>
      <c r="AI5203" s="381"/>
      <c r="AJ5203" s="381"/>
      <c r="AK5203" s="381"/>
      <c r="AL5203" s="381"/>
      <c r="AM5203" s="381"/>
    </row>
    <row r="5204" spans="1:39" x14ac:dyDescent="0.35">
      <c r="A5204" s="379"/>
      <c r="B5204" s="379"/>
      <c r="C5204" s="379"/>
      <c r="D5204" s="379"/>
      <c r="E5204" s="379"/>
      <c r="F5204" s="379"/>
      <c r="G5204" s="379"/>
      <c r="H5204" s="379"/>
      <c r="I5204" s="379"/>
      <c r="J5204" s="379"/>
      <c r="K5204" s="379"/>
      <c r="L5204" s="379"/>
      <c r="M5204" s="379"/>
      <c r="N5204" s="379"/>
      <c r="O5204" s="379"/>
      <c r="P5204" s="379"/>
      <c r="Q5204" s="379"/>
      <c r="R5204" s="379"/>
      <c r="S5204" s="379"/>
      <c r="T5204" s="379"/>
      <c r="U5204" s="379"/>
      <c r="V5204" s="379"/>
      <c r="W5204" s="379"/>
      <c r="X5204" s="379"/>
      <c r="Y5204" s="379"/>
      <c r="Z5204" s="379"/>
      <c r="AA5204" s="380"/>
      <c r="AB5204" s="379"/>
      <c r="AC5204" s="379"/>
      <c r="AD5204" s="379"/>
      <c r="AE5204" s="381"/>
      <c r="AF5204" s="105"/>
      <c r="AG5204" s="381"/>
      <c r="AH5204" s="381"/>
      <c r="AI5204" s="381"/>
      <c r="AJ5204" s="381"/>
      <c r="AK5204" s="381"/>
      <c r="AL5204" s="381"/>
      <c r="AM5204" s="381"/>
    </row>
    <row r="5205" spans="1:39" x14ac:dyDescent="0.35">
      <c r="A5205" s="379"/>
      <c r="B5205" s="379"/>
      <c r="C5205" s="379"/>
      <c r="D5205" s="379"/>
      <c r="E5205" s="379"/>
      <c r="F5205" s="379"/>
      <c r="G5205" s="379"/>
      <c r="H5205" s="379"/>
      <c r="I5205" s="379"/>
      <c r="J5205" s="379"/>
      <c r="K5205" s="379"/>
      <c r="L5205" s="379"/>
      <c r="M5205" s="379"/>
      <c r="N5205" s="379"/>
      <c r="O5205" s="379"/>
      <c r="P5205" s="379"/>
      <c r="Q5205" s="379"/>
      <c r="R5205" s="379"/>
      <c r="S5205" s="379"/>
      <c r="T5205" s="379"/>
      <c r="U5205" s="379"/>
      <c r="V5205" s="379"/>
      <c r="W5205" s="379"/>
      <c r="X5205" s="379"/>
      <c r="Y5205" s="379"/>
      <c r="Z5205" s="379"/>
      <c r="AA5205" s="380"/>
      <c r="AB5205" s="379"/>
      <c r="AC5205" s="379"/>
      <c r="AD5205" s="379"/>
      <c r="AE5205" s="381"/>
      <c r="AF5205" s="105"/>
      <c r="AG5205" s="381"/>
      <c r="AH5205" s="381"/>
      <c r="AI5205" s="381"/>
      <c r="AJ5205" s="381"/>
      <c r="AK5205" s="381"/>
      <c r="AL5205" s="381"/>
      <c r="AM5205" s="381"/>
    </row>
    <row r="5206" spans="1:39" x14ac:dyDescent="0.35">
      <c r="A5206" s="379"/>
      <c r="B5206" s="379"/>
      <c r="C5206" s="379"/>
      <c r="D5206" s="379"/>
      <c r="E5206" s="379"/>
      <c r="F5206" s="379"/>
      <c r="G5206" s="379"/>
      <c r="H5206" s="379"/>
      <c r="I5206" s="379"/>
      <c r="J5206" s="379"/>
      <c r="K5206" s="379"/>
      <c r="L5206" s="379"/>
      <c r="M5206" s="379"/>
      <c r="N5206" s="379"/>
      <c r="O5206" s="379"/>
      <c r="P5206" s="379"/>
      <c r="Q5206" s="379"/>
      <c r="R5206" s="379"/>
      <c r="S5206" s="379"/>
      <c r="T5206" s="379"/>
      <c r="U5206" s="379"/>
      <c r="V5206" s="379"/>
      <c r="W5206" s="379"/>
      <c r="X5206" s="379"/>
      <c r="Y5206" s="379"/>
      <c r="Z5206" s="379"/>
      <c r="AA5206" s="380"/>
      <c r="AB5206" s="379"/>
      <c r="AC5206" s="379"/>
      <c r="AD5206" s="379"/>
      <c r="AE5206" s="381"/>
      <c r="AF5206" s="105"/>
      <c r="AG5206" s="381"/>
      <c r="AH5206" s="381"/>
      <c r="AI5206" s="381"/>
      <c r="AJ5206" s="381"/>
      <c r="AK5206" s="381"/>
      <c r="AL5206" s="381"/>
      <c r="AM5206" s="381"/>
    </row>
    <row r="5207" spans="1:39" x14ac:dyDescent="0.35">
      <c r="A5207" s="379"/>
      <c r="B5207" s="379"/>
      <c r="C5207" s="379"/>
      <c r="D5207" s="379"/>
      <c r="E5207" s="379"/>
      <c r="F5207" s="379"/>
      <c r="G5207" s="379"/>
      <c r="H5207" s="379"/>
      <c r="I5207" s="379"/>
      <c r="J5207" s="379"/>
      <c r="K5207" s="379"/>
      <c r="L5207" s="379"/>
      <c r="M5207" s="379"/>
      <c r="N5207" s="379"/>
      <c r="O5207" s="379"/>
      <c r="P5207" s="379"/>
      <c r="Q5207" s="379"/>
      <c r="R5207" s="379"/>
      <c r="S5207" s="379"/>
      <c r="T5207" s="379"/>
      <c r="U5207" s="379"/>
      <c r="V5207" s="379"/>
      <c r="W5207" s="379"/>
      <c r="X5207" s="379"/>
      <c r="Y5207" s="379"/>
      <c r="Z5207" s="379"/>
      <c r="AA5207" s="380"/>
      <c r="AB5207" s="379"/>
      <c r="AC5207" s="379"/>
      <c r="AD5207" s="379"/>
      <c r="AE5207" s="381"/>
      <c r="AF5207" s="105"/>
      <c r="AG5207" s="381"/>
      <c r="AH5207" s="381"/>
      <c r="AI5207" s="381"/>
      <c r="AJ5207" s="381"/>
      <c r="AK5207" s="381"/>
      <c r="AL5207" s="381"/>
      <c r="AM5207" s="381"/>
    </row>
    <row r="5208" spans="1:39" x14ac:dyDescent="0.35">
      <c r="A5208" s="379"/>
      <c r="B5208" s="379"/>
      <c r="C5208" s="379"/>
      <c r="D5208" s="379"/>
      <c r="E5208" s="379"/>
      <c r="F5208" s="379"/>
      <c r="G5208" s="379"/>
      <c r="H5208" s="379"/>
      <c r="I5208" s="379"/>
      <c r="J5208" s="379"/>
      <c r="K5208" s="379"/>
      <c r="L5208" s="379"/>
      <c r="M5208" s="379"/>
      <c r="N5208" s="379"/>
      <c r="O5208" s="379"/>
      <c r="P5208" s="379"/>
      <c r="Q5208" s="379"/>
      <c r="R5208" s="379"/>
      <c r="S5208" s="379"/>
      <c r="T5208" s="379"/>
      <c r="U5208" s="379"/>
      <c r="V5208" s="379"/>
      <c r="W5208" s="379"/>
      <c r="X5208" s="379"/>
      <c r="Y5208" s="379"/>
      <c r="Z5208" s="379"/>
      <c r="AA5208" s="380"/>
      <c r="AB5208" s="379"/>
      <c r="AC5208" s="379"/>
      <c r="AD5208" s="379"/>
      <c r="AE5208" s="381"/>
      <c r="AF5208" s="105"/>
      <c r="AG5208" s="381"/>
      <c r="AH5208" s="381"/>
      <c r="AI5208" s="381"/>
      <c r="AJ5208" s="381"/>
      <c r="AK5208" s="381"/>
      <c r="AL5208" s="381"/>
      <c r="AM5208" s="381"/>
    </row>
    <row r="5209" spans="1:39" x14ac:dyDescent="0.35">
      <c r="A5209" s="379"/>
      <c r="B5209" s="379"/>
      <c r="C5209" s="379"/>
      <c r="D5209" s="379"/>
      <c r="E5209" s="379"/>
      <c r="F5209" s="379"/>
      <c r="G5209" s="379"/>
      <c r="H5209" s="379"/>
      <c r="I5209" s="379"/>
      <c r="J5209" s="379"/>
      <c r="K5209" s="379"/>
      <c r="L5209" s="379"/>
      <c r="M5209" s="379"/>
      <c r="N5209" s="379"/>
      <c r="O5209" s="379"/>
      <c r="P5209" s="379"/>
      <c r="Q5209" s="379"/>
      <c r="R5209" s="379"/>
      <c r="S5209" s="379"/>
      <c r="T5209" s="379"/>
      <c r="U5209" s="379"/>
      <c r="V5209" s="379"/>
      <c r="W5209" s="379"/>
      <c r="X5209" s="379"/>
      <c r="Y5209" s="379"/>
      <c r="Z5209" s="379"/>
      <c r="AA5209" s="380"/>
      <c r="AB5209" s="379"/>
      <c r="AC5209" s="379"/>
      <c r="AD5209" s="379"/>
      <c r="AE5209" s="381"/>
      <c r="AF5209" s="105"/>
      <c r="AG5209" s="381"/>
      <c r="AH5209" s="381"/>
      <c r="AI5209" s="381"/>
      <c r="AJ5209" s="381"/>
      <c r="AK5209" s="381"/>
      <c r="AL5209" s="381"/>
      <c r="AM5209" s="381"/>
    </row>
    <row r="5210" spans="1:39" x14ac:dyDescent="0.35">
      <c r="A5210" s="379"/>
      <c r="B5210" s="379"/>
      <c r="C5210" s="379"/>
      <c r="D5210" s="379"/>
      <c r="E5210" s="379"/>
      <c r="F5210" s="379"/>
      <c r="G5210" s="379"/>
      <c r="H5210" s="379"/>
      <c r="I5210" s="379"/>
      <c r="J5210" s="379"/>
      <c r="K5210" s="379"/>
      <c r="L5210" s="379"/>
      <c r="M5210" s="379"/>
      <c r="N5210" s="379"/>
      <c r="O5210" s="379"/>
      <c r="P5210" s="379"/>
      <c r="Q5210" s="379"/>
      <c r="R5210" s="379"/>
      <c r="S5210" s="379"/>
      <c r="T5210" s="379"/>
      <c r="U5210" s="379"/>
      <c r="V5210" s="379"/>
      <c r="W5210" s="379"/>
      <c r="X5210" s="379"/>
      <c r="Y5210" s="379"/>
      <c r="Z5210" s="379"/>
      <c r="AA5210" s="380"/>
      <c r="AB5210" s="379"/>
      <c r="AC5210" s="379"/>
      <c r="AD5210" s="379"/>
      <c r="AE5210" s="381"/>
      <c r="AF5210" s="105"/>
      <c r="AG5210" s="381"/>
      <c r="AH5210" s="381"/>
      <c r="AI5210" s="381"/>
      <c r="AJ5210" s="381"/>
      <c r="AK5210" s="381"/>
      <c r="AL5210" s="381"/>
      <c r="AM5210" s="381"/>
    </row>
    <row r="5211" spans="1:39" x14ac:dyDescent="0.35">
      <c r="A5211" s="379"/>
      <c r="B5211" s="379"/>
      <c r="C5211" s="379"/>
      <c r="D5211" s="379"/>
      <c r="E5211" s="379"/>
      <c r="F5211" s="379"/>
      <c r="G5211" s="379"/>
      <c r="H5211" s="379"/>
      <c r="I5211" s="379"/>
      <c r="J5211" s="379"/>
      <c r="K5211" s="379"/>
      <c r="L5211" s="379"/>
      <c r="M5211" s="379"/>
      <c r="N5211" s="379"/>
      <c r="O5211" s="379"/>
      <c r="P5211" s="379"/>
      <c r="Q5211" s="379"/>
      <c r="R5211" s="379"/>
      <c r="S5211" s="379"/>
      <c r="T5211" s="379"/>
      <c r="U5211" s="379"/>
      <c r="V5211" s="379"/>
      <c r="W5211" s="379"/>
      <c r="X5211" s="379"/>
      <c r="Y5211" s="379"/>
      <c r="Z5211" s="379"/>
      <c r="AA5211" s="380"/>
      <c r="AB5211" s="379"/>
      <c r="AC5211" s="379"/>
      <c r="AD5211" s="379"/>
      <c r="AE5211" s="381"/>
      <c r="AF5211" s="105"/>
      <c r="AG5211" s="381"/>
      <c r="AH5211" s="381"/>
      <c r="AI5211" s="381"/>
      <c r="AJ5211" s="381"/>
      <c r="AK5211" s="381"/>
      <c r="AL5211" s="381"/>
      <c r="AM5211" s="381"/>
    </row>
    <row r="5212" spans="1:39" x14ac:dyDescent="0.35">
      <c r="A5212" s="379"/>
      <c r="B5212" s="379"/>
      <c r="C5212" s="379"/>
      <c r="D5212" s="379"/>
      <c r="E5212" s="379"/>
      <c r="F5212" s="379"/>
      <c r="G5212" s="379"/>
      <c r="H5212" s="379"/>
      <c r="I5212" s="379"/>
      <c r="J5212" s="379"/>
      <c r="K5212" s="379"/>
      <c r="L5212" s="379"/>
      <c r="M5212" s="379"/>
      <c r="N5212" s="379"/>
      <c r="O5212" s="379"/>
      <c r="P5212" s="379"/>
      <c r="Q5212" s="379"/>
      <c r="R5212" s="379"/>
      <c r="S5212" s="379"/>
      <c r="T5212" s="379"/>
      <c r="U5212" s="379"/>
      <c r="V5212" s="379"/>
      <c r="W5212" s="379"/>
      <c r="X5212" s="379"/>
      <c r="Y5212" s="379"/>
      <c r="Z5212" s="379"/>
      <c r="AA5212" s="380"/>
      <c r="AB5212" s="379"/>
      <c r="AC5212" s="379"/>
      <c r="AD5212" s="379"/>
      <c r="AE5212" s="381"/>
      <c r="AF5212" s="105"/>
      <c r="AG5212" s="381"/>
      <c r="AH5212" s="381"/>
      <c r="AI5212" s="381"/>
      <c r="AJ5212" s="381"/>
      <c r="AK5212" s="381"/>
      <c r="AL5212" s="381"/>
      <c r="AM5212" s="381"/>
    </row>
    <row r="5213" spans="1:39" x14ac:dyDescent="0.35">
      <c r="A5213" s="379"/>
      <c r="B5213" s="379"/>
      <c r="C5213" s="379"/>
      <c r="D5213" s="379"/>
      <c r="E5213" s="379"/>
      <c r="F5213" s="379"/>
      <c r="G5213" s="379"/>
      <c r="H5213" s="379"/>
      <c r="I5213" s="379"/>
      <c r="J5213" s="379"/>
      <c r="K5213" s="379"/>
      <c r="L5213" s="379"/>
      <c r="M5213" s="379"/>
      <c r="N5213" s="379"/>
      <c r="O5213" s="379"/>
      <c r="P5213" s="379"/>
      <c r="Q5213" s="379"/>
      <c r="R5213" s="379"/>
      <c r="S5213" s="379"/>
      <c r="T5213" s="379"/>
      <c r="U5213" s="379"/>
      <c r="V5213" s="379"/>
      <c r="W5213" s="379"/>
      <c r="X5213" s="379"/>
      <c r="Y5213" s="379"/>
      <c r="Z5213" s="379"/>
      <c r="AA5213" s="380"/>
      <c r="AB5213" s="379"/>
      <c r="AC5213" s="379"/>
      <c r="AD5213" s="379"/>
      <c r="AE5213" s="381"/>
      <c r="AF5213" s="105"/>
      <c r="AG5213" s="381"/>
      <c r="AH5213" s="381"/>
      <c r="AI5213" s="381"/>
      <c r="AJ5213" s="381"/>
      <c r="AK5213" s="381"/>
      <c r="AL5213" s="381"/>
      <c r="AM5213" s="381"/>
    </row>
    <row r="5214" spans="1:39" x14ac:dyDescent="0.35">
      <c r="A5214" s="379"/>
      <c r="B5214" s="379"/>
      <c r="C5214" s="379"/>
      <c r="D5214" s="379"/>
      <c r="E5214" s="379"/>
      <c r="F5214" s="379"/>
      <c r="G5214" s="379"/>
      <c r="H5214" s="379"/>
      <c r="I5214" s="379"/>
      <c r="J5214" s="379"/>
      <c r="K5214" s="379"/>
      <c r="L5214" s="379"/>
      <c r="M5214" s="379"/>
      <c r="N5214" s="379"/>
      <c r="O5214" s="379"/>
      <c r="P5214" s="379"/>
      <c r="Q5214" s="379"/>
      <c r="R5214" s="379"/>
      <c r="S5214" s="379"/>
      <c r="T5214" s="379"/>
      <c r="U5214" s="379"/>
      <c r="V5214" s="379"/>
      <c r="W5214" s="379"/>
      <c r="X5214" s="379"/>
      <c r="Y5214" s="379"/>
      <c r="Z5214" s="379"/>
      <c r="AA5214" s="380"/>
      <c r="AB5214" s="379"/>
      <c r="AC5214" s="379"/>
      <c r="AD5214" s="379"/>
      <c r="AE5214" s="381"/>
      <c r="AF5214" s="105"/>
      <c r="AG5214" s="381"/>
      <c r="AH5214" s="381"/>
      <c r="AI5214" s="381"/>
      <c r="AJ5214" s="381"/>
      <c r="AK5214" s="381"/>
      <c r="AL5214" s="381"/>
      <c r="AM5214" s="381"/>
    </row>
    <row r="5215" spans="1:39" x14ac:dyDescent="0.35">
      <c r="A5215" s="379"/>
      <c r="B5215" s="379"/>
      <c r="C5215" s="379"/>
      <c r="D5215" s="379"/>
      <c r="E5215" s="379"/>
      <c r="F5215" s="379"/>
      <c r="G5215" s="379"/>
      <c r="H5215" s="379"/>
      <c r="I5215" s="379"/>
      <c r="J5215" s="379"/>
      <c r="K5215" s="379"/>
      <c r="L5215" s="379"/>
      <c r="M5215" s="379"/>
      <c r="N5215" s="379"/>
      <c r="O5215" s="379"/>
      <c r="P5215" s="379"/>
      <c r="Q5215" s="379"/>
      <c r="R5215" s="379"/>
      <c r="S5215" s="379"/>
      <c r="T5215" s="379"/>
      <c r="U5215" s="379"/>
      <c r="V5215" s="379"/>
      <c r="W5215" s="379"/>
      <c r="X5215" s="379"/>
      <c r="Y5215" s="379"/>
      <c r="Z5215" s="379"/>
      <c r="AA5215" s="380"/>
      <c r="AB5215" s="379"/>
      <c r="AC5215" s="379"/>
      <c r="AD5215" s="379"/>
      <c r="AE5215" s="381"/>
      <c r="AF5215" s="105"/>
      <c r="AG5215" s="381"/>
      <c r="AH5215" s="381"/>
      <c r="AI5215" s="381"/>
      <c r="AJ5215" s="381"/>
      <c r="AK5215" s="381"/>
      <c r="AL5215" s="381"/>
      <c r="AM5215" s="381"/>
    </row>
    <row r="5216" spans="1:39" x14ac:dyDescent="0.35">
      <c r="A5216" s="379"/>
      <c r="B5216" s="379"/>
      <c r="C5216" s="379"/>
      <c r="D5216" s="379"/>
      <c r="E5216" s="379"/>
      <c r="F5216" s="379"/>
      <c r="G5216" s="379"/>
      <c r="H5216" s="379"/>
      <c r="I5216" s="379"/>
      <c r="J5216" s="379"/>
      <c r="K5216" s="379"/>
      <c r="L5216" s="379"/>
      <c r="M5216" s="379"/>
      <c r="N5216" s="379"/>
      <c r="O5216" s="379"/>
      <c r="P5216" s="379"/>
      <c r="Q5216" s="379"/>
      <c r="R5216" s="379"/>
      <c r="S5216" s="379"/>
      <c r="T5216" s="379"/>
      <c r="U5216" s="379"/>
      <c r="V5216" s="379"/>
      <c r="W5216" s="379"/>
      <c r="X5216" s="379"/>
      <c r="Y5216" s="379"/>
      <c r="Z5216" s="379"/>
      <c r="AA5216" s="380"/>
      <c r="AB5216" s="379"/>
      <c r="AC5216" s="379"/>
      <c r="AD5216" s="379"/>
      <c r="AE5216" s="381"/>
      <c r="AF5216" s="105"/>
      <c r="AG5216" s="381"/>
      <c r="AH5216" s="381"/>
      <c r="AI5216" s="381"/>
      <c r="AJ5216" s="381"/>
      <c r="AK5216" s="381"/>
      <c r="AL5216" s="381"/>
      <c r="AM5216" s="381"/>
    </row>
    <row r="5217" spans="1:39" x14ac:dyDescent="0.35">
      <c r="A5217" s="379"/>
      <c r="B5217" s="379"/>
      <c r="C5217" s="379"/>
      <c r="D5217" s="379"/>
      <c r="E5217" s="379"/>
      <c r="F5217" s="379"/>
      <c r="G5217" s="379"/>
      <c r="H5217" s="379"/>
      <c r="I5217" s="379"/>
      <c r="J5217" s="379"/>
      <c r="K5217" s="379"/>
      <c r="L5217" s="379"/>
      <c r="M5217" s="379"/>
      <c r="N5217" s="379"/>
      <c r="O5217" s="379"/>
      <c r="P5217" s="379"/>
      <c r="Q5217" s="379"/>
      <c r="R5217" s="379"/>
      <c r="S5217" s="379"/>
      <c r="T5217" s="379"/>
      <c r="U5217" s="379"/>
      <c r="V5217" s="379"/>
      <c r="W5217" s="379"/>
      <c r="X5217" s="379"/>
      <c r="Y5217" s="379"/>
      <c r="Z5217" s="379"/>
      <c r="AA5217" s="380"/>
      <c r="AB5217" s="379"/>
      <c r="AC5217" s="379"/>
      <c r="AD5217" s="379"/>
      <c r="AE5217" s="381"/>
      <c r="AF5217" s="105"/>
      <c r="AG5217" s="381"/>
      <c r="AH5217" s="381"/>
      <c r="AI5217" s="381"/>
      <c r="AJ5217" s="381"/>
      <c r="AK5217" s="381"/>
      <c r="AL5217" s="381"/>
      <c r="AM5217" s="381"/>
    </row>
    <row r="5218" spans="1:39" x14ac:dyDescent="0.35">
      <c r="A5218" s="379"/>
      <c r="B5218" s="379"/>
      <c r="C5218" s="379"/>
      <c r="D5218" s="379"/>
      <c r="E5218" s="379"/>
      <c r="F5218" s="379"/>
      <c r="G5218" s="379"/>
      <c r="H5218" s="379"/>
      <c r="I5218" s="379"/>
      <c r="J5218" s="379"/>
      <c r="K5218" s="379"/>
      <c r="L5218" s="379"/>
      <c r="M5218" s="379"/>
      <c r="N5218" s="379"/>
      <c r="O5218" s="379"/>
      <c r="P5218" s="379"/>
      <c r="Q5218" s="379"/>
      <c r="R5218" s="379"/>
      <c r="S5218" s="379"/>
      <c r="T5218" s="379"/>
      <c r="U5218" s="379"/>
      <c r="V5218" s="379"/>
      <c r="W5218" s="379"/>
      <c r="X5218" s="379"/>
      <c r="Y5218" s="379"/>
      <c r="Z5218" s="379"/>
      <c r="AA5218" s="380"/>
      <c r="AB5218" s="379"/>
      <c r="AC5218" s="379"/>
      <c r="AD5218" s="379"/>
      <c r="AE5218" s="381"/>
      <c r="AF5218" s="105"/>
      <c r="AG5218" s="381"/>
      <c r="AH5218" s="381"/>
      <c r="AI5218" s="381"/>
      <c r="AJ5218" s="381"/>
      <c r="AK5218" s="381"/>
      <c r="AL5218" s="381"/>
      <c r="AM5218" s="381"/>
    </row>
    <row r="5219" spans="1:39" x14ac:dyDescent="0.35">
      <c r="A5219" s="379"/>
      <c r="B5219" s="379"/>
      <c r="C5219" s="379"/>
      <c r="D5219" s="379"/>
      <c r="E5219" s="379"/>
      <c r="F5219" s="379"/>
      <c r="G5219" s="379"/>
      <c r="H5219" s="379"/>
      <c r="I5219" s="379"/>
      <c r="J5219" s="379"/>
      <c r="K5219" s="379"/>
      <c r="L5219" s="379"/>
      <c r="M5219" s="379"/>
      <c r="N5219" s="379"/>
      <c r="O5219" s="379"/>
      <c r="P5219" s="379"/>
      <c r="Q5219" s="379"/>
      <c r="R5219" s="379"/>
      <c r="S5219" s="379"/>
      <c r="T5219" s="379"/>
      <c r="U5219" s="379"/>
      <c r="V5219" s="379"/>
      <c r="W5219" s="379"/>
      <c r="X5219" s="379"/>
      <c r="Y5219" s="379"/>
      <c r="Z5219" s="379"/>
      <c r="AA5219" s="380"/>
      <c r="AB5219" s="379"/>
      <c r="AC5219" s="379"/>
      <c r="AD5219" s="379"/>
      <c r="AE5219" s="381"/>
      <c r="AF5219" s="105"/>
      <c r="AG5219" s="381"/>
      <c r="AH5219" s="381"/>
      <c r="AI5219" s="381"/>
      <c r="AJ5219" s="381"/>
      <c r="AK5219" s="381"/>
      <c r="AL5219" s="381"/>
      <c r="AM5219" s="381"/>
    </row>
    <row r="5220" spans="1:39" x14ac:dyDescent="0.35">
      <c r="A5220" s="379"/>
      <c r="B5220" s="379"/>
      <c r="C5220" s="379"/>
      <c r="D5220" s="379"/>
      <c r="E5220" s="379"/>
      <c r="F5220" s="379"/>
      <c r="G5220" s="379"/>
      <c r="H5220" s="379"/>
      <c r="I5220" s="379"/>
      <c r="J5220" s="379"/>
      <c r="K5220" s="379"/>
      <c r="L5220" s="379"/>
      <c r="M5220" s="379"/>
      <c r="N5220" s="379"/>
      <c r="O5220" s="379"/>
      <c r="P5220" s="379"/>
      <c r="Q5220" s="379"/>
      <c r="R5220" s="379"/>
      <c r="S5220" s="379"/>
      <c r="T5220" s="379"/>
      <c r="U5220" s="379"/>
      <c r="V5220" s="379"/>
      <c r="W5220" s="379"/>
      <c r="X5220" s="379"/>
      <c r="Y5220" s="379"/>
      <c r="Z5220" s="379"/>
      <c r="AA5220" s="380"/>
      <c r="AB5220" s="379"/>
      <c r="AC5220" s="379"/>
      <c r="AD5220" s="379"/>
      <c r="AE5220" s="381"/>
      <c r="AF5220" s="105"/>
      <c r="AG5220" s="381"/>
      <c r="AH5220" s="381"/>
      <c r="AI5220" s="381"/>
      <c r="AJ5220" s="381"/>
      <c r="AK5220" s="381"/>
      <c r="AL5220" s="381"/>
      <c r="AM5220" s="381"/>
    </row>
    <row r="5221" spans="1:39" x14ac:dyDescent="0.35">
      <c r="A5221" s="379"/>
      <c r="B5221" s="379"/>
      <c r="C5221" s="379"/>
      <c r="D5221" s="379"/>
      <c r="E5221" s="379"/>
      <c r="F5221" s="379"/>
      <c r="G5221" s="379"/>
      <c r="H5221" s="379"/>
      <c r="I5221" s="379"/>
      <c r="J5221" s="379"/>
      <c r="K5221" s="379"/>
      <c r="L5221" s="379"/>
      <c r="M5221" s="379"/>
      <c r="N5221" s="379"/>
      <c r="O5221" s="379"/>
      <c r="P5221" s="379"/>
      <c r="Q5221" s="379"/>
      <c r="R5221" s="379"/>
      <c r="S5221" s="379"/>
      <c r="T5221" s="379"/>
      <c r="U5221" s="379"/>
      <c r="V5221" s="379"/>
      <c r="W5221" s="379"/>
      <c r="X5221" s="379"/>
      <c r="Y5221" s="379"/>
      <c r="Z5221" s="379"/>
      <c r="AA5221" s="380"/>
      <c r="AB5221" s="379"/>
      <c r="AC5221" s="379"/>
      <c r="AD5221" s="379"/>
      <c r="AE5221" s="381"/>
      <c r="AF5221" s="105"/>
      <c r="AG5221" s="381"/>
      <c r="AH5221" s="381"/>
      <c r="AI5221" s="381"/>
      <c r="AJ5221" s="381"/>
      <c r="AK5221" s="381"/>
      <c r="AL5221" s="381"/>
      <c r="AM5221" s="381"/>
    </row>
    <row r="5222" spans="1:39" x14ac:dyDescent="0.35">
      <c r="A5222" s="379"/>
      <c r="B5222" s="379"/>
      <c r="C5222" s="379"/>
      <c r="D5222" s="379"/>
      <c r="E5222" s="379"/>
      <c r="F5222" s="379"/>
      <c r="G5222" s="379"/>
      <c r="H5222" s="379"/>
      <c r="I5222" s="379"/>
      <c r="J5222" s="379"/>
      <c r="K5222" s="379"/>
      <c r="L5222" s="379"/>
      <c r="M5222" s="379"/>
      <c r="N5222" s="379"/>
      <c r="O5222" s="379"/>
      <c r="P5222" s="379"/>
      <c r="Q5222" s="379"/>
      <c r="R5222" s="379"/>
      <c r="S5222" s="379"/>
      <c r="T5222" s="379"/>
      <c r="U5222" s="379"/>
      <c r="V5222" s="379"/>
      <c r="W5222" s="379"/>
      <c r="X5222" s="379"/>
      <c r="Y5222" s="379"/>
      <c r="Z5222" s="379"/>
      <c r="AA5222" s="380"/>
      <c r="AB5222" s="379"/>
      <c r="AC5222" s="379"/>
      <c r="AD5222" s="379"/>
      <c r="AE5222" s="381"/>
      <c r="AF5222" s="105"/>
      <c r="AG5222" s="381"/>
      <c r="AH5222" s="381"/>
      <c r="AI5222" s="381"/>
      <c r="AJ5222" s="381"/>
      <c r="AK5222" s="381"/>
      <c r="AL5222" s="381"/>
      <c r="AM5222" s="381"/>
    </row>
    <row r="5223" spans="1:39" x14ac:dyDescent="0.35">
      <c r="A5223" s="379"/>
      <c r="B5223" s="379"/>
      <c r="C5223" s="379"/>
      <c r="D5223" s="379"/>
      <c r="E5223" s="379"/>
      <c r="F5223" s="379"/>
      <c r="G5223" s="379"/>
      <c r="H5223" s="379"/>
      <c r="I5223" s="379"/>
      <c r="J5223" s="379"/>
      <c r="K5223" s="379"/>
      <c r="L5223" s="379"/>
      <c r="M5223" s="379"/>
      <c r="N5223" s="379"/>
      <c r="O5223" s="379"/>
      <c r="P5223" s="379"/>
      <c r="Q5223" s="379"/>
      <c r="R5223" s="379"/>
      <c r="S5223" s="379"/>
      <c r="T5223" s="379"/>
      <c r="U5223" s="379"/>
      <c r="V5223" s="379"/>
      <c r="W5223" s="379"/>
      <c r="X5223" s="379"/>
      <c r="Y5223" s="379"/>
      <c r="Z5223" s="379"/>
      <c r="AA5223" s="380"/>
      <c r="AB5223" s="379"/>
      <c r="AC5223" s="379"/>
      <c r="AD5223" s="379"/>
      <c r="AE5223" s="381"/>
      <c r="AF5223" s="105"/>
      <c r="AG5223" s="381"/>
      <c r="AH5223" s="381"/>
      <c r="AI5223" s="381"/>
      <c r="AJ5223" s="381"/>
      <c r="AK5223" s="381"/>
      <c r="AL5223" s="381"/>
      <c r="AM5223" s="381"/>
    </row>
    <row r="5224" spans="1:39" x14ac:dyDescent="0.35">
      <c r="A5224" s="379"/>
      <c r="B5224" s="379"/>
      <c r="C5224" s="379"/>
      <c r="D5224" s="379"/>
      <c r="E5224" s="379"/>
      <c r="F5224" s="379"/>
      <c r="G5224" s="379"/>
      <c r="H5224" s="379"/>
      <c r="I5224" s="379"/>
      <c r="J5224" s="379"/>
      <c r="K5224" s="379"/>
      <c r="L5224" s="379"/>
      <c r="M5224" s="379"/>
      <c r="N5224" s="379"/>
      <c r="O5224" s="379"/>
      <c r="P5224" s="379"/>
      <c r="Q5224" s="379"/>
      <c r="R5224" s="379"/>
      <c r="S5224" s="379"/>
      <c r="T5224" s="379"/>
      <c r="U5224" s="379"/>
      <c r="V5224" s="379"/>
      <c r="W5224" s="379"/>
      <c r="X5224" s="379"/>
      <c r="Y5224" s="379"/>
      <c r="Z5224" s="379"/>
      <c r="AA5224" s="380"/>
      <c r="AB5224" s="379"/>
      <c r="AC5224" s="379"/>
      <c r="AD5224" s="379"/>
      <c r="AE5224" s="381"/>
      <c r="AF5224" s="105"/>
      <c r="AG5224" s="381"/>
      <c r="AH5224" s="381"/>
      <c r="AI5224" s="381"/>
      <c r="AJ5224" s="381"/>
      <c r="AK5224" s="381"/>
      <c r="AL5224" s="381"/>
      <c r="AM5224" s="381"/>
    </row>
    <row r="5225" spans="1:39" x14ac:dyDescent="0.35">
      <c r="A5225" s="379"/>
      <c r="B5225" s="379"/>
      <c r="C5225" s="379"/>
      <c r="D5225" s="379"/>
      <c r="E5225" s="379"/>
      <c r="F5225" s="379"/>
      <c r="G5225" s="379"/>
      <c r="H5225" s="379"/>
      <c r="I5225" s="379"/>
      <c r="J5225" s="379"/>
      <c r="K5225" s="379"/>
      <c r="L5225" s="379"/>
      <c r="M5225" s="379"/>
      <c r="N5225" s="379"/>
      <c r="O5225" s="379"/>
      <c r="P5225" s="379"/>
      <c r="Q5225" s="379"/>
      <c r="R5225" s="379"/>
      <c r="S5225" s="379"/>
      <c r="T5225" s="379"/>
      <c r="U5225" s="379"/>
      <c r="V5225" s="379"/>
      <c r="W5225" s="379"/>
      <c r="X5225" s="379"/>
      <c r="Y5225" s="379"/>
      <c r="Z5225" s="379"/>
      <c r="AA5225" s="380"/>
      <c r="AB5225" s="379"/>
      <c r="AC5225" s="379"/>
      <c r="AD5225" s="379"/>
      <c r="AE5225" s="381"/>
      <c r="AF5225" s="105"/>
      <c r="AG5225" s="381"/>
      <c r="AH5225" s="381"/>
      <c r="AI5225" s="381"/>
      <c r="AJ5225" s="381"/>
      <c r="AK5225" s="381"/>
      <c r="AL5225" s="381"/>
      <c r="AM5225" s="381"/>
    </row>
    <row r="5226" spans="1:39" x14ac:dyDescent="0.35">
      <c r="A5226" s="379"/>
      <c r="B5226" s="379"/>
      <c r="C5226" s="379"/>
      <c r="D5226" s="379"/>
      <c r="E5226" s="379"/>
      <c r="F5226" s="379"/>
      <c r="G5226" s="379"/>
      <c r="H5226" s="379"/>
      <c r="I5226" s="379"/>
      <c r="J5226" s="379"/>
      <c r="K5226" s="379"/>
      <c r="L5226" s="379"/>
      <c r="M5226" s="379"/>
      <c r="N5226" s="379"/>
      <c r="O5226" s="379"/>
      <c r="P5226" s="379"/>
      <c r="Q5226" s="379"/>
      <c r="R5226" s="379"/>
      <c r="S5226" s="379"/>
      <c r="T5226" s="379"/>
      <c r="U5226" s="379"/>
      <c r="V5226" s="379"/>
      <c r="W5226" s="379"/>
      <c r="X5226" s="379"/>
      <c r="Y5226" s="379"/>
      <c r="Z5226" s="379"/>
      <c r="AA5226" s="380"/>
      <c r="AB5226" s="379"/>
      <c r="AC5226" s="379"/>
      <c r="AD5226" s="379"/>
      <c r="AE5226" s="381"/>
      <c r="AF5226" s="105"/>
      <c r="AG5226" s="381"/>
      <c r="AH5226" s="381"/>
      <c r="AI5226" s="381"/>
      <c r="AJ5226" s="381"/>
      <c r="AK5226" s="381"/>
      <c r="AL5226" s="381"/>
      <c r="AM5226" s="381"/>
    </row>
    <row r="5227" spans="1:39" x14ac:dyDescent="0.35">
      <c r="A5227" s="379"/>
      <c r="B5227" s="379"/>
      <c r="C5227" s="379"/>
      <c r="D5227" s="379"/>
      <c r="E5227" s="379"/>
      <c r="F5227" s="379"/>
      <c r="G5227" s="379"/>
      <c r="H5227" s="379"/>
      <c r="I5227" s="379"/>
      <c r="J5227" s="379"/>
      <c r="K5227" s="379"/>
      <c r="L5227" s="379"/>
      <c r="M5227" s="379"/>
      <c r="N5227" s="379"/>
      <c r="O5227" s="379"/>
      <c r="P5227" s="379"/>
      <c r="Q5227" s="379"/>
      <c r="R5227" s="379"/>
      <c r="S5227" s="379"/>
      <c r="T5227" s="379"/>
      <c r="U5227" s="379"/>
      <c r="V5227" s="379"/>
      <c r="W5227" s="379"/>
      <c r="X5227" s="379"/>
      <c r="Y5227" s="379"/>
      <c r="Z5227" s="379"/>
      <c r="AA5227" s="380"/>
      <c r="AB5227" s="379"/>
      <c r="AC5227" s="379"/>
      <c r="AD5227" s="379"/>
      <c r="AE5227" s="381"/>
      <c r="AF5227" s="105"/>
      <c r="AG5227" s="381"/>
      <c r="AH5227" s="381"/>
      <c r="AI5227" s="381"/>
      <c r="AJ5227" s="381"/>
      <c r="AK5227" s="381"/>
      <c r="AL5227" s="381"/>
      <c r="AM5227" s="381"/>
    </row>
    <row r="5228" spans="1:39" x14ac:dyDescent="0.35">
      <c r="A5228" s="379"/>
      <c r="B5228" s="379"/>
      <c r="C5228" s="379"/>
      <c r="D5228" s="379"/>
      <c r="E5228" s="379"/>
      <c r="F5228" s="379"/>
      <c r="G5228" s="379"/>
      <c r="H5228" s="379"/>
      <c r="I5228" s="379"/>
      <c r="J5228" s="379"/>
      <c r="K5228" s="379"/>
      <c r="L5228" s="379"/>
      <c r="M5228" s="379"/>
      <c r="N5228" s="379"/>
      <c r="O5228" s="379"/>
      <c r="P5228" s="379"/>
      <c r="Q5228" s="379"/>
      <c r="R5228" s="379"/>
      <c r="S5228" s="379"/>
      <c r="T5228" s="379"/>
      <c r="U5228" s="379"/>
      <c r="V5228" s="379"/>
      <c r="W5228" s="379"/>
      <c r="X5228" s="379"/>
      <c r="Y5228" s="379"/>
      <c r="Z5228" s="379"/>
      <c r="AA5228" s="380"/>
      <c r="AB5228" s="379"/>
      <c r="AC5228" s="379"/>
      <c r="AD5228" s="379"/>
      <c r="AE5228" s="381"/>
      <c r="AF5228" s="105"/>
      <c r="AG5228" s="381"/>
      <c r="AH5228" s="381"/>
      <c r="AI5228" s="381"/>
      <c r="AJ5228" s="381"/>
      <c r="AK5228" s="381"/>
      <c r="AL5228" s="381"/>
      <c r="AM5228" s="381"/>
    </row>
    <row r="5229" spans="1:39" x14ac:dyDescent="0.35">
      <c r="A5229" s="379"/>
      <c r="B5229" s="379"/>
      <c r="C5229" s="379"/>
      <c r="D5229" s="379"/>
      <c r="E5229" s="379"/>
      <c r="F5229" s="379"/>
      <c r="G5229" s="379"/>
      <c r="H5229" s="379"/>
      <c r="I5229" s="379"/>
      <c r="J5229" s="379"/>
      <c r="K5229" s="379"/>
      <c r="L5229" s="379"/>
      <c r="M5229" s="379"/>
      <c r="N5229" s="379"/>
      <c r="O5229" s="379"/>
      <c r="P5229" s="379"/>
      <c r="Q5229" s="379"/>
      <c r="R5229" s="379"/>
      <c r="S5229" s="379"/>
      <c r="T5229" s="379"/>
      <c r="U5229" s="379"/>
      <c r="V5229" s="379"/>
      <c r="W5229" s="379"/>
      <c r="X5229" s="379"/>
      <c r="Y5229" s="379"/>
      <c r="Z5229" s="379"/>
      <c r="AA5229" s="380"/>
      <c r="AB5229" s="379"/>
      <c r="AC5229" s="379"/>
      <c r="AD5229" s="379"/>
      <c r="AE5229" s="381"/>
      <c r="AF5229" s="105"/>
      <c r="AG5229" s="381"/>
      <c r="AH5229" s="381"/>
      <c r="AI5229" s="381"/>
      <c r="AJ5229" s="381"/>
      <c r="AK5229" s="381"/>
      <c r="AL5229" s="381"/>
      <c r="AM5229" s="381"/>
    </row>
    <row r="5230" spans="1:39" x14ac:dyDescent="0.35">
      <c r="A5230" s="379"/>
      <c r="B5230" s="379"/>
      <c r="C5230" s="379"/>
      <c r="D5230" s="379"/>
      <c r="E5230" s="379"/>
      <c r="F5230" s="379"/>
      <c r="G5230" s="379"/>
      <c r="H5230" s="379"/>
      <c r="I5230" s="379"/>
      <c r="J5230" s="379"/>
      <c r="K5230" s="379"/>
      <c r="L5230" s="379"/>
      <c r="M5230" s="379"/>
      <c r="N5230" s="379"/>
      <c r="O5230" s="379"/>
      <c r="P5230" s="379"/>
      <c r="Q5230" s="379"/>
      <c r="R5230" s="379"/>
      <c r="S5230" s="379"/>
      <c r="T5230" s="379"/>
      <c r="U5230" s="379"/>
      <c r="V5230" s="379"/>
      <c r="W5230" s="379"/>
      <c r="X5230" s="379"/>
      <c r="Y5230" s="379"/>
      <c r="Z5230" s="379"/>
      <c r="AA5230" s="380"/>
      <c r="AB5230" s="379"/>
      <c r="AC5230" s="379"/>
      <c r="AD5230" s="379"/>
      <c r="AE5230" s="381"/>
      <c r="AF5230" s="105"/>
      <c r="AG5230" s="381"/>
      <c r="AH5230" s="381"/>
      <c r="AI5230" s="381"/>
      <c r="AJ5230" s="381"/>
      <c r="AK5230" s="381"/>
      <c r="AL5230" s="381"/>
      <c r="AM5230" s="381"/>
    </row>
    <row r="5231" spans="1:39" x14ac:dyDescent="0.35">
      <c r="A5231" s="379"/>
      <c r="B5231" s="379"/>
      <c r="C5231" s="379"/>
      <c r="D5231" s="379"/>
      <c r="E5231" s="379"/>
      <c r="F5231" s="379"/>
      <c r="G5231" s="379"/>
      <c r="H5231" s="379"/>
      <c r="I5231" s="379"/>
      <c r="J5231" s="379"/>
      <c r="K5231" s="379"/>
      <c r="L5231" s="379"/>
      <c r="M5231" s="379"/>
      <c r="N5231" s="379"/>
      <c r="O5231" s="379"/>
      <c r="P5231" s="379"/>
      <c r="Q5231" s="379"/>
      <c r="R5231" s="379"/>
      <c r="S5231" s="379"/>
      <c r="T5231" s="379"/>
      <c r="U5231" s="379"/>
      <c r="V5231" s="379"/>
      <c r="W5231" s="379"/>
      <c r="X5231" s="379"/>
      <c r="Y5231" s="379"/>
      <c r="Z5231" s="379"/>
      <c r="AA5231" s="380"/>
      <c r="AB5231" s="379"/>
      <c r="AC5231" s="379"/>
      <c r="AD5231" s="379"/>
      <c r="AE5231" s="381"/>
      <c r="AF5231" s="105"/>
      <c r="AG5231" s="381"/>
      <c r="AH5231" s="381"/>
      <c r="AI5231" s="381"/>
      <c r="AJ5231" s="381"/>
      <c r="AK5231" s="381"/>
      <c r="AL5231" s="381"/>
      <c r="AM5231" s="381"/>
    </row>
    <row r="5232" spans="1:39" x14ac:dyDescent="0.35">
      <c r="A5232" s="379"/>
      <c r="B5232" s="379"/>
      <c r="C5232" s="379"/>
      <c r="D5232" s="379"/>
      <c r="E5232" s="379"/>
      <c r="F5232" s="379"/>
      <c r="G5232" s="379"/>
      <c r="H5232" s="379"/>
      <c r="I5232" s="379"/>
      <c r="J5232" s="379"/>
      <c r="K5232" s="379"/>
      <c r="L5232" s="379"/>
      <c r="M5232" s="379"/>
      <c r="N5232" s="379"/>
      <c r="O5232" s="379"/>
      <c r="P5232" s="379"/>
      <c r="Q5232" s="379"/>
      <c r="R5232" s="379"/>
      <c r="S5232" s="379"/>
      <c r="T5232" s="379"/>
      <c r="U5232" s="379"/>
      <c r="V5232" s="379"/>
      <c r="W5232" s="379"/>
      <c r="X5232" s="379"/>
      <c r="Y5232" s="379"/>
      <c r="Z5232" s="379"/>
      <c r="AA5232" s="380"/>
      <c r="AB5232" s="379"/>
      <c r="AC5232" s="379"/>
      <c r="AD5232" s="379"/>
      <c r="AE5232" s="381"/>
      <c r="AF5232" s="105"/>
      <c r="AG5232" s="381"/>
      <c r="AH5232" s="381"/>
      <c r="AI5232" s="381"/>
      <c r="AJ5232" s="381"/>
      <c r="AK5232" s="381"/>
      <c r="AL5232" s="381"/>
      <c r="AM5232" s="381"/>
    </row>
    <row r="5233" spans="1:39" x14ac:dyDescent="0.35">
      <c r="A5233" s="379"/>
      <c r="B5233" s="379"/>
      <c r="C5233" s="379"/>
      <c r="D5233" s="379"/>
      <c r="E5233" s="379"/>
      <c r="F5233" s="379"/>
      <c r="G5233" s="379"/>
      <c r="H5233" s="379"/>
      <c r="I5233" s="379"/>
      <c r="J5233" s="379"/>
      <c r="K5233" s="379"/>
      <c r="L5233" s="379"/>
      <c r="M5233" s="379"/>
      <c r="N5233" s="379"/>
      <c r="O5233" s="379"/>
      <c r="P5233" s="379"/>
      <c r="Q5233" s="379"/>
      <c r="R5233" s="379"/>
      <c r="S5233" s="379"/>
      <c r="T5233" s="379"/>
      <c r="U5233" s="379"/>
      <c r="V5233" s="379"/>
      <c r="W5233" s="379"/>
      <c r="X5233" s="379"/>
      <c r="Y5233" s="379"/>
      <c r="Z5233" s="379"/>
      <c r="AA5233" s="380"/>
      <c r="AB5233" s="379"/>
      <c r="AC5233" s="379"/>
      <c r="AD5233" s="379"/>
      <c r="AE5233" s="381"/>
      <c r="AF5233" s="105"/>
      <c r="AG5233" s="381"/>
      <c r="AH5233" s="381"/>
      <c r="AI5233" s="381"/>
      <c r="AJ5233" s="381"/>
      <c r="AK5233" s="381"/>
      <c r="AL5233" s="381"/>
      <c r="AM5233" s="381"/>
    </row>
    <row r="5234" spans="1:39" x14ac:dyDescent="0.35">
      <c r="A5234" s="379"/>
      <c r="B5234" s="379"/>
      <c r="C5234" s="379"/>
      <c r="D5234" s="379"/>
      <c r="E5234" s="379"/>
      <c r="F5234" s="379"/>
      <c r="G5234" s="379"/>
      <c r="H5234" s="379"/>
      <c r="I5234" s="379"/>
      <c r="J5234" s="379"/>
      <c r="K5234" s="379"/>
      <c r="L5234" s="379"/>
      <c r="M5234" s="379"/>
      <c r="N5234" s="379"/>
      <c r="O5234" s="379"/>
      <c r="P5234" s="379"/>
      <c r="Q5234" s="379"/>
      <c r="R5234" s="379"/>
      <c r="S5234" s="379"/>
      <c r="T5234" s="379"/>
      <c r="U5234" s="379"/>
      <c r="V5234" s="379"/>
      <c r="W5234" s="379"/>
      <c r="X5234" s="379"/>
      <c r="Y5234" s="379"/>
      <c r="Z5234" s="379"/>
      <c r="AA5234" s="380"/>
      <c r="AB5234" s="379"/>
      <c r="AC5234" s="379"/>
      <c r="AD5234" s="379"/>
      <c r="AE5234" s="381"/>
      <c r="AF5234" s="105"/>
      <c r="AG5234" s="381"/>
      <c r="AH5234" s="381"/>
      <c r="AI5234" s="381"/>
      <c r="AJ5234" s="381"/>
      <c r="AK5234" s="381"/>
      <c r="AL5234" s="381"/>
      <c r="AM5234" s="381"/>
    </row>
    <row r="5235" spans="1:39" x14ac:dyDescent="0.35">
      <c r="A5235" s="379"/>
      <c r="B5235" s="379"/>
      <c r="C5235" s="379"/>
      <c r="D5235" s="379"/>
      <c r="E5235" s="379"/>
      <c r="F5235" s="379"/>
      <c r="G5235" s="379"/>
      <c r="H5235" s="379"/>
      <c r="I5235" s="379"/>
      <c r="J5235" s="379"/>
      <c r="K5235" s="379"/>
      <c r="L5235" s="379"/>
      <c r="M5235" s="379"/>
      <c r="N5235" s="379"/>
      <c r="O5235" s="379"/>
      <c r="P5235" s="379"/>
      <c r="Q5235" s="379"/>
      <c r="R5235" s="379"/>
      <c r="S5235" s="379"/>
      <c r="T5235" s="379"/>
      <c r="U5235" s="379"/>
      <c r="V5235" s="379"/>
      <c r="W5235" s="379"/>
      <c r="X5235" s="379"/>
      <c r="Y5235" s="379"/>
      <c r="Z5235" s="379"/>
      <c r="AA5235" s="380"/>
      <c r="AB5235" s="379"/>
      <c r="AC5235" s="379"/>
      <c r="AD5235" s="379"/>
      <c r="AE5235" s="381"/>
      <c r="AF5235" s="105"/>
      <c r="AG5235" s="381"/>
      <c r="AH5235" s="381"/>
      <c r="AI5235" s="381"/>
      <c r="AJ5235" s="381"/>
      <c r="AK5235" s="381"/>
      <c r="AL5235" s="381"/>
      <c r="AM5235" s="381"/>
    </row>
    <row r="5236" spans="1:39" x14ac:dyDescent="0.35">
      <c r="A5236" s="379"/>
      <c r="B5236" s="379"/>
      <c r="C5236" s="379"/>
      <c r="D5236" s="379"/>
      <c r="E5236" s="379"/>
      <c r="F5236" s="379"/>
      <c r="G5236" s="379"/>
      <c r="H5236" s="379"/>
      <c r="I5236" s="379"/>
      <c r="J5236" s="379"/>
      <c r="K5236" s="379"/>
      <c r="L5236" s="379"/>
      <c r="M5236" s="379"/>
      <c r="N5236" s="379"/>
      <c r="O5236" s="379"/>
      <c r="P5236" s="379"/>
      <c r="Q5236" s="379"/>
      <c r="R5236" s="379"/>
      <c r="S5236" s="379"/>
      <c r="T5236" s="379"/>
      <c r="U5236" s="379"/>
      <c r="V5236" s="379"/>
      <c r="W5236" s="379"/>
      <c r="X5236" s="379"/>
      <c r="Y5236" s="379"/>
      <c r="Z5236" s="379"/>
      <c r="AA5236" s="380"/>
      <c r="AB5236" s="379"/>
      <c r="AC5236" s="379"/>
      <c r="AD5236" s="379"/>
      <c r="AE5236" s="381"/>
      <c r="AF5236" s="105"/>
      <c r="AG5236" s="381"/>
      <c r="AH5236" s="381"/>
      <c r="AI5236" s="381"/>
      <c r="AJ5236" s="381"/>
      <c r="AK5236" s="381"/>
      <c r="AL5236" s="381"/>
      <c r="AM5236" s="381"/>
    </row>
    <row r="5237" spans="1:39" x14ac:dyDescent="0.35">
      <c r="A5237" s="379"/>
      <c r="B5237" s="379"/>
      <c r="C5237" s="379"/>
      <c r="D5237" s="379"/>
      <c r="E5237" s="379"/>
      <c r="F5237" s="379"/>
      <c r="G5237" s="379"/>
      <c r="H5237" s="379"/>
      <c r="I5237" s="379"/>
      <c r="J5237" s="379"/>
      <c r="K5237" s="379"/>
      <c r="L5237" s="379"/>
      <c r="M5237" s="379"/>
      <c r="N5237" s="379"/>
      <c r="O5237" s="379"/>
      <c r="P5237" s="379"/>
      <c r="Q5237" s="379"/>
      <c r="R5237" s="379"/>
      <c r="S5237" s="379"/>
      <c r="T5237" s="379"/>
      <c r="U5237" s="379"/>
      <c r="V5237" s="379"/>
      <c r="W5237" s="379"/>
      <c r="X5237" s="379"/>
      <c r="Y5237" s="379"/>
      <c r="Z5237" s="379"/>
      <c r="AA5237" s="380"/>
      <c r="AB5237" s="379"/>
      <c r="AC5237" s="379"/>
      <c r="AD5237" s="379"/>
      <c r="AE5237" s="381"/>
      <c r="AF5237" s="105"/>
      <c r="AG5237" s="381"/>
      <c r="AH5237" s="381"/>
      <c r="AI5237" s="381"/>
      <c r="AJ5237" s="381"/>
      <c r="AK5237" s="381"/>
      <c r="AL5237" s="381"/>
      <c r="AM5237" s="381"/>
    </row>
    <row r="5238" spans="1:39" x14ac:dyDescent="0.35">
      <c r="A5238" s="379"/>
      <c r="B5238" s="379"/>
      <c r="C5238" s="379"/>
      <c r="D5238" s="379"/>
      <c r="E5238" s="379"/>
      <c r="F5238" s="379"/>
      <c r="G5238" s="379"/>
      <c r="H5238" s="379"/>
      <c r="I5238" s="379"/>
      <c r="J5238" s="379"/>
      <c r="K5238" s="379"/>
      <c r="L5238" s="379"/>
      <c r="M5238" s="379"/>
      <c r="N5238" s="379"/>
      <c r="O5238" s="379"/>
      <c r="P5238" s="379"/>
      <c r="Q5238" s="379"/>
      <c r="R5238" s="379"/>
      <c r="S5238" s="379"/>
      <c r="T5238" s="379"/>
      <c r="U5238" s="379"/>
      <c r="V5238" s="379"/>
      <c r="W5238" s="379"/>
      <c r="X5238" s="379"/>
      <c r="Y5238" s="379"/>
      <c r="Z5238" s="379"/>
      <c r="AA5238" s="380"/>
      <c r="AB5238" s="379"/>
      <c r="AC5238" s="379"/>
      <c r="AD5238" s="379"/>
      <c r="AE5238" s="381"/>
      <c r="AF5238" s="105"/>
      <c r="AG5238" s="381"/>
      <c r="AH5238" s="381"/>
      <c r="AI5238" s="381"/>
      <c r="AJ5238" s="381"/>
      <c r="AK5238" s="381"/>
      <c r="AL5238" s="381"/>
      <c r="AM5238" s="381"/>
    </row>
    <row r="5239" spans="1:39" x14ac:dyDescent="0.35">
      <c r="A5239" s="379"/>
      <c r="B5239" s="379"/>
      <c r="C5239" s="379"/>
      <c r="D5239" s="379"/>
      <c r="E5239" s="379"/>
      <c r="F5239" s="379"/>
      <c r="G5239" s="379"/>
      <c r="H5239" s="379"/>
      <c r="I5239" s="379"/>
      <c r="J5239" s="379"/>
      <c r="K5239" s="379"/>
      <c r="L5239" s="379"/>
      <c r="M5239" s="379"/>
      <c r="N5239" s="379"/>
      <c r="O5239" s="379"/>
      <c r="P5239" s="379"/>
      <c r="Q5239" s="379"/>
      <c r="R5239" s="379"/>
      <c r="S5239" s="379"/>
      <c r="T5239" s="379"/>
      <c r="U5239" s="379"/>
      <c r="V5239" s="379"/>
      <c r="W5239" s="379"/>
      <c r="X5239" s="379"/>
      <c r="Y5239" s="379"/>
      <c r="Z5239" s="379"/>
      <c r="AA5239" s="380"/>
      <c r="AB5239" s="379"/>
      <c r="AC5239" s="379"/>
      <c r="AD5239" s="379"/>
      <c r="AE5239" s="381"/>
      <c r="AF5239" s="105"/>
      <c r="AG5239" s="381"/>
      <c r="AH5239" s="381"/>
      <c r="AI5239" s="381"/>
      <c r="AJ5239" s="381"/>
      <c r="AK5239" s="381"/>
      <c r="AL5239" s="381"/>
      <c r="AM5239" s="381"/>
    </row>
    <row r="5240" spans="1:39" x14ac:dyDescent="0.35">
      <c r="A5240" s="379"/>
      <c r="B5240" s="379"/>
      <c r="C5240" s="379"/>
      <c r="D5240" s="379"/>
      <c r="E5240" s="379"/>
      <c r="F5240" s="379"/>
      <c r="G5240" s="379"/>
      <c r="H5240" s="379"/>
      <c r="I5240" s="379"/>
      <c r="J5240" s="379"/>
      <c r="K5240" s="379"/>
      <c r="L5240" s="379"/>
      <c r="M5240" s="379"/>
      <c r="N5240" s="379"/>
      <c r="O5240" s="379"/>
      <c r="P5240" s="379"/>
      <c r="Q5240" s="379"/>
      <c r="R5240" s="379"/>
      <c r="S5240" s="379"/>
      <c r="T5240" s="379"/>
      <c r="U5240" s="379"/>
      <c r="V5240" s="379"/>
      <c r="W5240" s="379"/>
      <c r="X5240" s="379"/>
      <c r="Y5240" s="379"/>
      <c r="Z5240" s="379"/>
      <c r="AA5240" s="380"/>
      <c r="AB5240" s="379"/>
      <c r="AC5240" s="379"/>
      <c r="AD5240" s="379"/>
      <c r="AE5240" s="381"/>
      <c r="AF5240" s="105"/>
      <c r="AG5240" s="381"/>
      <c r="AH5240" s="381"/>
      <c r="AI5240" s="381"/>
      <c r="AJ5240" s="381"/>
      <c r="AK5240" s="381"/>
      <c r="AL5240" s="381"/>
      <c r="AM5240" s="381"/>
    </row>
    <row r="5241" spans="1:39" x14ac:dyDescent="0.35">
      <c r="A5241" s="379"/>
      <c r="B5241" s="379"/>
      <c r="C5241" s="379"/>
      <c r="D5241" s="379"/>
      <c r="E5241" s="379"/>
      <c r="F5241" s="379"/>
      <c r="G5241" s="379"/>
      <c r="H5241" s="379"/>
      <c r="I5241" s="379"/>
      <c r="J5241" s="379"/>
      <c r="K5241" s="379"/>
      <c r="L5241" s="379"/>
      <c r="M5241" s="379"/>
      <c r="N5241" s="379"/>
      <c r="O5241" s="379"/>
      <c r="P5241" s="379"/>
      <c r="Q5241" s="379"/>
      <c r="R5241" s="379"/>
      <c r="S5241" s="379"/>
      <c r="T5241" s="379"/>
      <c r="U5241" s="379"/>
      <c r="V5241" s="379"/>
      <c r="W5241" s="379"/>
      <c r="X5241" s="379"/>
      <c r="Y5241" s="379"/>
      <c r="Z5241" s="379"/>
      <c r="AA5241" s="380"/>
      <c r="AB5241" s="379"/>
      <c r="AC5241" s="379"/>
      <c r="AD5241" s="379"/>
      <c r="AE5241" s="381"/>
      <c r="AF5241" s="105"/>
      <c r="AG5241" s="381"/>
      <c r="AH5241" s="381"/>
      <c r="AI5241" s="381"/>
      <c r="AJ5241" s="381"/>
      <c r="AK5241" s="381"/>
      <c r="AL5241" s="381"/>
      <c r="AM5241" s="381"/>
    </row>
    <row r="5242" spans="1:39" x14ac:dyDescent="0.35">
      <c r="A5242" s="379"/>
      <c r="B5242" s="379"/>
      <c r="C5242" s="379"/>
      <c r="D5242" s="379"/>
      <c r="E5242" s="379"/>
      <c r="F5242" s="379"/>
      <c r="G5242" s="379"/>
      <c r="H5242" s="379"/>
      <c r="I5242" s="379"/>
      <c r="J5242" s="379"/>
      <c r="K5242" s="379"/>
      <c r="L5242" s="379"/>
      <c r="M5242" s="379"/>
      <c r="N5242" s="379"/>
      <c r="O5242" s="379"/>
      <c r="P5242" s="379"/>
      <c r="Q5242" s="379"/>
      <c r="R5242" s="379"/>
      <c r="S5242" s="379"/>
      <c r="T5242" s="379"/>
      <c r="U5242" s="379"/>
      <c r="V5242" s="379"/>
      <c r="W5242" s="379"/>
      <c r="X5242" s="379"/>
      <c r="Y5242" s="379"/>
      <c r="Z5242" s="379"/>
      <c r="AA5242" s="380"/>
      <c r="AB5242" s="379"/>
      <c r="AC5242" s="379"/>
      <c r="AD5242" s="379"/>
      <c r="AE5242" s="381"/>
      <c r="AF5242" s="105"/>
      <c r="AG5242" s="381"/>
      <c r="AH5242" s="381"/>
      <c r="AI5242" s="381"/>
      <c r="AJ5242" s="381"/>
      <c r="AK5242" s="381"/>
      <c r="AL5242" s="381"/>
      <c r="AM5242" s="381"/>
    </row>
    <row r="5243" spans="1:39" x14ac:dyDescent="0.35">
      <c r="A5243" s="379"/>
      <c r="B5243" s="379"/>
      <c r="C5243" s="379"/>
      <c r="D5243" s="379"/>
      <c r="E5243" s="379"/>
      <c r="F5243" s="379"/>
      <c r="G5243" s="379"/>
      <c r="H5243" s="379"/>
      <c r="I5243" s="379"/>
      <c r="J5243" s="379"/>
      <c r="K5243" s="379"/>
      <c r="L5243" s="379"/>
      <c r="M5243" s="379"/>
      <c r="N5243" s="379"/>
      <c r="O5243" s="379"/>
      <c r="P5243" s="379"/>
      <c r="Q5243" s="379"/>
      <c r="R5243" s="379"/>
      <c r="S5243" s="379"/>
      <c r="T5243" s="379"/>
      <c r="U5243" s="379"/>
      <c r="V5243" s="379"/>
      <c r="W5243" s="379"/>
      <c r="X5243" s="379"/>
      <c r="Y5243" s="379"/>
      <c r="Z5243" s="379"/>
      <c r="AA5243" s="380"/>
      <c r="AB5243" s="379"/>
      <c r="AC5243" s="379"/>
      <c r="AD5243" s="379"/>
      <c r="AE5243" s="381"/>
      <c r="AF5243" s="105"/>
      <c r="AG5243" s="381"/>
      <c r="AH5243" s="381"/>
      <c r="AI5243" s="381"/>
      <c r="AJ5243" s="381"/>
      <c r="AK5243" s="381"/>
      <c r="AL5243" s="381"/>
      <c r="AM5243" s="381"/>
    </row>
    <row r="5244" spans="1:39" x14ac:dyDescent="0.35">
      <c r="A5244" s="379"/>
      <c r="B5244" s="379"/>
      <c r="C5244" s="379"/>
      <c r="D5244" s="379"/>
      <c r="E5244" s="379"/>
      <c r="F5244" s="379"/>
      <c r="G5244" s="379"/>
      <c r="H5244" s="379"/>
      <c r="I5244" s="379"/>
      <c r="J5244" s="379"/>
      <c r="K5244" s="379"/>
      <c r="L5244" s="379"/>
      <c r="M5244" s="379"/>
      <c r="N5244" s="379"/>
      <c r="O5244" s="379"/>
      <c r="P5244" s="379"/>
      <c r="Q5244" s="379"/>
      <c r="R5244" s="379"/>
      <c r="S5244" s="379"/>
      <c r="T5244" s="379"/>
      <c r="U5244" s="379"/>
      <c r="V5244" s="379"/>
      <c r="W5244" s="379"/>
      <c r="X5244" s="379"/>
      <c r="Y5244" s="379"/>
      <c r="Z5244" s="379"/>
      <c r="AA5244" s="380"/>
      <c r="AB5244" s="379"/>
      <c r="AC5244" s="379"/>
      <c r="AD5244" s="379"/>
      <c r="AE5244" s="381"/>
      <c r="AF5244" s="105"/>
      <c r="AG5244" s="381"/>
      <c r="AH5244" s="381"/>
      <c r="AI5244" s="381"/>
      <c r="AJ5244" s="381"/>
      <c r="AK5244" s="381"/>
      <c r="AL5244" s="381"/>
      <c r="AM5244" s="381"/>
    </row>
    <row r="5245" spans="1:39" x14ac:dyDescent="0.35">
      <c r="A5245" s="379"/>
      <c r="B5245" s="379"/>
      <c r="C5245" s="379"/>
      <c r="D5245" s="379"/>
      <c r="E5245" s="379"/>
      <c r="F5245" s="379"/>
      <c r="G5245" s="379"/>
      <c r="H5245" s="379"/>
      <c r="I5245" s="379"/>
      <c r="J5245" s="379"/>
      <c r="K5245" s="379"/>
      <c r="L5245" s="379"/>
      <c r="M5245" s="379"/>
      <c r="N5245" s="379"/>
      <c r="O5245" s="379"/>
      <c r="P5245" s="379"/>
      <c r="Q5245" s="379"/>
      <c r="R5245" s="379"/>
      <c r="S5245" s="379"/>
      <c r="T5245" s="379"/>
      <c r="U5245" s="379"/>
      <c r="V5245" s="379"/>
      <c r="W5245" s="379"/>
      <c r="X5245" s="379"/>
      <c r="Y5245" s="379"/>
      <c r="Z5245" s="379"/>
      <c r="AA5245" s="380"/>
      <c r="AB5245" s="379"/>
      <c r="AC5245" s="379"/>
      <c r="AD5245" s="379"/>
      <c r="AE5245" s="381"/>
      <c r="AF5245" s="105"/>
      <c r="AG5245" s="381"/>
      <c r="AH5245" s="381"/>
      <c r="AI5245" s="381"/>
      <c r="AJ5245" s="381"/>
      <c r="AK5245" s="381"/>
      <c r="AL5245" s="381"/>
      <c r="AM5245" s="381"/>
    </row>
    <row r="5246" spans="1:39" x14ac:dyDescent="0.35">
      <c r="A5246" s="379"/>
      <c r="B5246" s="379"/>
      <c r="C5246" s="379"/>
      <c r="D5246" s="379"/>
      <c r="E5246" s="379"/>
      <c r="F5246" s="379"/>
      <c r="G5246" s="379"/>
      <c r="H5246" s="379"/>
      <c r="I5246" s="379"/>
      <c r="J5246" s="379"/>
      <c r="K5246" s="379"/>
      <c r="L5246" s="379"/>
      <c r="M5246" s="379"/>
      <c r="N5246" s="379"/>
      <c r="O5246" s="379"/>
      <c r="P5246" s="379"/>
      <c r="Q5246" s="379"/>
      <c r="R5246" s="379"/>
      <c r="S5246" s="379"/>
      <c r="T5246" s="379"/>
      <c r="U5246" s="379"/>
      <c r="V5246" s="379"/>
      <c r="W5246" s="379"/>
      <c r="X5246" s="379"/>
      <c r="Y5246" s="379"/>
      <c r="Z5246" s="379"/>
      <c r="AA5246" s="380"/>
      <c r="AB5246" s="379"/>
      <c r="AC5246" s="379"/>
      <c r="AD5246" s="379"/>
      <c r="AE5246" s="381"/>
      <c r="AF5246" s="105"/>
      <c r="AG5246" s="381"/>
      <c r="AH5246" s="381"/>
      <c r="AI5246" s="381"/>
      <c r="AJ5246" s="381"/>
      <c r="AK5246" s="381"/>
      <c r="AL5246" s="381"/>
      <c r="AM5246" s="381"/>
    </row>
    <row r="5247" spans="1:39" x14ac:dyDescent="0.35">
      <c r="A5247" s="379"/>
      <c r="B5247" s="379"/>
      <c r="C5247" s="379"/>
      <c r="D5247" s="379"/>
      <c r="E5247" s="379"/>
      <c r="F5247" s="379"/>
      <c r="G5247" s="379"/>
      <c r="H5247" s="379"/>
      <c r="I5247" s="379"/>
      <c r="J5247" s="379"/>
      <c r="K5247" s="379"/>
      <c r="L5247" s="379"/>
      <c r="M5247" s="379"/>
      <c r="N5247" s="379"/>
      <c r="O5247" s="379"/>
      <c r="P5247" s="379"/>
      <c r="Q5247" s="379"/>
      <c r="R5247" s="379"/>
      <c r="S5247" s="379"/>
      <c r="T5247" s="379"/>
      <c r="U5247" s="379"/>
      <c r="V5247" s="379"/>
      <c r="W5247" s="379"/>
      <c r="X5247" s="379"/>
      <c r="Y5247" s="379"/>
      <c r="Z5247" s="379"/>
      <c r="AA5247" s="380"/>
      <c r="AB5247" s="379"/>
      <c r="AC5247" s="379"/>
      <c r="AD5247" s="379"/>
      <c r="AE5247" s="381"/>
      <c r="AF5247" s="105"/>
      <c r="AG5247" s="381"/>
      <c r="AH5247" s="381"/>
      <c r="AI5247" s="381"/>
      <c r="AJ5247" s="381"/>
      <c r="AK5247" s="381"/>
      <c r="AL5247" s="381"/>
      <c r="AM5247" s="381"/>
    </row>
    <row r="5248" spans="1:39" x14ac:dyDescent="0.35">
      <c r="A5248" s="379"/>
      <c r="B5248" s="379"/>
      <c r="C5248" s="379"/>
      <c r="D5248" s="379"/>
      <c r="E5248" s="379"/>
      <c r="F5248" s="379"/>
      <c r="G5248" s="379"/>
      <c r="H5248" s="379"/>
      <c r="I5248" s="379"/>
      <c r="J5248" s="379"/>
      <c r="K5248" s="379"/>
      <c r="L5248" s="379"/>
      <c r="M5248" s="379"/>
      <c r="N5248" s="379"/>
      <c r="O5248" s="379"/>
      <c r="P5248" s="379"/>
      <c r="Q5248" s="379"/>
      <c r="R5248" s="379"/>
      <c r="S5248" s="379"/>
      <c r="T5248" s="379"/>
      <c r="U5248" s="379"/>
      <c r="V5248" s="379"/>
      <c r="W5248" s="379"/>
      <c r="X5248" s="379"/>
      <c r="Y5248" s="379"/>
      <c r="Z5248" s="379"/>
      <c r="AA5248" s="380"/>
      <c r="AB5248" s="379"/>
      <c r="AC5248" s="379"/>
      <c r="AD5248" s="379"/>
      <c r="AE5248" s="381"/>
      <c r="AF5248" s="105"/>
      <c r="AG5248" s="381"/>
      <c r="AH5248" s="381"/>
      <c r="AI5248" s="381"/>
      <c r="AJ5248" s="381"/>
      <c r="AK5248" s="381"/>
      <c r="AL5248" s="381"/>
      <c r="AM5248" s="381"/>
    </row>
    <row r="5249" spans="1:39" x14ac:dyDescent="0.35">
      <c r="A5249" s="379"/>
      <c r="B5249" s="379"/>
      <c r="C5249" s="379"/>
      <c r="D5249" s="379"/>
      <c r="E5249" s="379"/>
      <c r="F5249" s="379"/>
      <c r="G5249" s="379"/>
      <c r="H5249" s="379"/>
      <c r="I5249" s="379"/>
      <c r="J5249" s="379"/>
      <c r="K5249" s="379"/>
      <c r="L5249" s="379"/>
      <c r="M5249" s="379"/>
      <c r="N5249" s="379"/>
      <c r="O5249" s="379"/>
      <c r="P5249" s="379"/>
      <c r="Q5249" s="379"/>
      <c r="R5249" s="379"/>
      <c r="S5249" s="379"/>
      <c r="T5249" s="379"/>
      <c r="U5249" s="379"/>
      <c r="V5249" s="379"/>
      <c r="W5249" s="379"/>
      <c r="X5249" s="379"/>
      <c r="Y5249" s="379"/>
      <c r="Z5249" s="379"/>
      <c r="AA5249" s="380"/>
      <c r="AB5249" s="379"/>
      <c r="AC5249" s="379"/>
      <c r="AD5249" s="379"/>
      <c r="AE5249" s="381"/>
      <c r="AF5249" s="105"/>
      <c r="AG5249" s="381"/>
      <c r="AH5249" s="381"/>
      <c r="AI5249" s="381"/>
      <c r="AJ5249" s="381"/>
      <c r="AK5249" s="381"/>
      <c r="AL5249" s="381"/>
      <c r="AM5249" s="381"/>
    </row>
    <row r="5250" spans="1:39" x14ac:dyDescent="0.35">
      <c r="A5250" s="379"/>
      <c r="B5250" s="379"/>
      <c r="C5250" s="379"/>
      <c r="D5250" s="379"/>
      <c r="E5250" s="379"/>
      <c r="F5250" s="379"/>
      <c r="G5250" s="379"/>
      <c r="H5250" s="379"/>
      <c r="I5250" s="379"/>
      <c r="J5250" s="379"/>
      <c r="K5250" s="379"/>
      <c r="L5250" s="379"/>
      <c r="M5250" s="379"/>
      <c r="N5250" s="379"/>
      <c r="O5250" s="379"/>
      <c r="P5250" s="379"/>
      <c r="Q5250" s="379"/>
      <c r="R5250" s="379"/>
      <c r="S5250" s="379"/>
      <c r="T5250" s="379"/>
      <c r="U5250" s="379"/>
      <c r="V5250" s="379"/>
      <c r="W5250" s="379"/>
      <c r="X5250" s="379"/>
      <c r="Y5250" s="379"/>
      <c r="Z5250" s="379"/>
      <c r="AA5250" s="380"/>
      <c r="AB5250" s="379"/>
      <c r="AC5250" s="379"/>
      <c r="AD5250" s="379"/>
      <c r="AE5250" s="381"/>
      <c r="AF5250" s="105"/>
      <c r="AG5250" s="381"/>
      <c r="AH5250" s="381"/>
      <c r="AI5250" s="381"/>
      <c r="AJ5250" s="381"/>
      <c r="AK5250" s="381"/>
      <c r="AL5250" s="381"/>
      <c r="AM5250" s="381"/>
    </row>
    <row r="5251" spans="1:39" x14ac:dyDescent="0.35">
      <c r="A5251" s="379"/>
      <c r="B5251" s="379"/>
      <c r="C5251" s="379"/>
      <c r="D5251" s="379"/>
      <c r="E5251" s="379"/>
      <c r="F5251" s="379"/>
      <c r="G5251" s="379"/>
      <c r="H5251" s="379"/>
      <c r="I5251" s="379"/>
      <c r="J5251" s="379"/>
      <c r="K5251" s="379"/>
      <c r="L5251" s="379"/>
      <c r="M5251" s="379"/>
      <c r="N5251" s="379"/>
      <c r="O5251" s="379"/>
      <c r="P5251" s="379"/>
      <c r="Q5251" s="379"/>
      <c r="R5251" s="379"/>
      <c r="S5251" s="379"/>
      <c r="T5251" s="379"/>
      <c r="U5251" s="379"/>
      <c r="V5251" s="379"/>
      <c r="W5251" s="379"/>
      <c r="X5251" s="379"/>
      <c r="Y5251" s="379"/>
      <c r="Z5251" s="379"/>
      <c r="AA5251" s="380"/>
      <c r="AB5251" s="379"/>
      <c r="AC5251" s="379"/>
      <c r="AD5251" s="379"/>
      <c r="AE5251" s="381"/>
      <c r="AF5251" s="105"/>
      <c r="AG5251" s="381"/>
      <c r="AH5251" s="381"/>
      <c r="AI5251" s="381"/>
      <c r="AJ5251" s="381"/>
      <c r="AK5251" s="381"/>
      <c r="AL5251" s="381"/>
      <c r="AM5251" s="381"/>
    </row>
    <row r="5252" spans="1:39" x14ac:dyDescent="0.35">
      <c r="A5252" s="379"/>
      <c r="B5252" s="379"/>
      <c r="C5252" s="379"/>
      <c r="D5252" s="379"/>
      <c r="E5252" s="379"/>
      <c r="F5252" s="379"/>
      <c r="G5252" s="379"/>
      <c r="H5252" s="379"/>
      <c r="I5252" s="379"/>
      <c r="J5252" s="379"/>
      <c r="K5252" s="379"/>
      <c r="L5252" s="379"/>
      <c r="M5252" s="379"/>
      <c r="N5252" s="379"/>
      <c r="O5252" s="379"/>
      <c r="P5252" s="379"/>
      <c r="Q5252" s="379"/>
      <c r="R5252" s="379"/>
      <c r="S5252" s="379"/>
      <c r="T5252" s="379"/>
      <c r="U5252" s="379"/>
      <c r="V5252" s="379"/>
      <c r="W5252" s="379"/>
      <c r="X5252" s="379"/>
      <c r="Y5252" s="379"/>
      <c r="Z5252" s="379"/>
      <c r="AA5252" s="380"/>
      <c r="AB5252" s="379"/>
      <c r="AC5252" s="379"/>
      <c r="AD5252" s="379"/>
      <c r="AE5252" s="381"/>
      <c r="AF5252" s="105"/>
      <c r="AG5252" s="381"/>
      <c r="AH5252" s="381"/>
      <c r="AI5252" s="381"/>
      <c r="AJ5252" s="381"/>
      <c r="AK5252" s="381"/>
      <c r="AL5252" s="381"/>
      <c r="AM5252" s="381"/>
    </row>
    <row r="5253" spans="1:39" x14ac:dyDescent="0.35">
      <c r="A5253" s="379"/>
      <c r="B5253" s="379"/>
      <c r="C5253" s="379"/>
      <c r="D5253" s="379"/>
      <c r="E5253" s="379"/>
      <c r="F5253" s="379"/>
      <c r="G5253" s="379"/>
      <c r="H5253" s="379"/>
      <c r="I5253" s="379"/>
      <c r="J5253" s="379"/>
      <c r="K5253" s="379"/>
      <c r="L5253" s="379"/>
      <c r="M5253" s="379"/>
      <c r="N5253" s="379"/>
      <c r="O5253" s="379"/>
      <c r="P5253" s="379"/>
      <c r="Q5253" s="379"/>
      <c r="R5253" s="379"/>
      <c r="S5253" s="379"/>
      <c r="T5253" s="379"/>
      <c r="U5253" s="379"/>
      <c r="V5253" s="379"/>
      <c r="W5253" s="379"/>
      <c r="X5253" s="379"/>
      <c r="Y5253" s="379"/>
      <c r="Z5253" s="379"/>
      <c r="AA5253" s="380"/>
      <c r="AB5253" s="379"/>
      <c r="AC5253" s="379"/>
      <c r="AD5253" s="379"/>
      <c r="AE5253" s="381"/>
      <c r="AF5253" s="105"/>
      <c r="AG5253" s="381"/>
      <c r="AH5253" s="381"/>
      <c r="AI5253" s="381"/>
      <c r="AJ5253" s="381"/>
      <c r="AK5253" s="381"/>
      <c r="AL5253" s="381"/>
      <c r="AM5253" s="381"/>
    </row>
    <row r="5254" spans="1:39" x14ac:dyDescent="0.35">
      <c r="A5254" s="379"/>
      <c r="B5254" s="379"/>
      <c r="C5254" s="379"/>
      <c r="D5254" s="379"/>
      <c r="E5254" s="379"/>
      <c r="F5254" s="379"/>
      <c r="G5254" s="379"/>
      <c r="H5254" s="379"/>
      <c r="I5254" s="379"/>
      <c r="J5254" s="379"/>
      <c r="K5254" s="379"/>
      <c r="L5254" s="379"/>
      <c r="M5254" s="379"/>
      <c r="N5254" s="379"/>
      <c r="O5254" s="379"/>
      <c r="P5254" s="379"/>
      <c r="Q5254" s="379"/>
      <c r="R5254" s="379"/>
      <c r="S5254" s="379"/>
      <c r="T5254" s="379"/>
      <c r="U5254" s="379"/>
      <c r="V5254" s="379"/>
      <c r="W5254" s="379"/>
      <c r="X5254" s="379"/>
      <c r="Y5254" s="379"/>
      <c r="Z5254" s="379"/>
      <c r="AA5254" s="380"/>
      <c r="AB5254" s="379"/>
      <c r="AC5254" s="379"/>
      <c r="AD5254" s="379"/>
      <c r="AE5254" s="381"/>
      <c r="AF5254" s="105"/>
      <c r="AG5254" s="381"/>
      <c r="AH5254" s="381"/>
      <c r="AI5254" s="381"/>
      <c r="AJ5254" s="381"/>
      <c r="AK5254" s="381"/>
      <c r="AL5254" s="381"/>
      <c r="AM5254" s="381"/>
    </row>
    <row r="5255" spans="1:39" x14ac:dyDescent="0.35">
      <c r="A5255" s="379"/>
      <c r="B5255" s="379"/>
      <c r="C5255" s="379"/>
      <c r="D5255" s="379"/>
      <c r="E5255" s="379"/>
      <c r="F5255" s="379"/>
      <c r="G5255" s="379"/>
      <c r="H5255" s="379"/>
      <c r="I5255" s="379"/>
      <c r="J5255" s="379"/>
      <c r="K5255" s="379"/>
      <c r="L5255" s="379"/>
      <c r="M5255" s="379"/>
      <c r="N5255" s="379"/>
      <c r="O5255" s="379"/>
      <c r="P5255" s="379"/>
      <c r="Q5255" s="379"/>
      <c r="R5255" s="379"/>
      <c r="S5255" s="379"/>
      <c r="T5255" s="379"/>
      <c r="U5255" s="379"/>
      <c r="V5255" s="379"/>
      <c r="W5255" s="379"/>
      <c r="X5255" s="379"/>
      <c r="Y5255" s="379"/>
      <c r="Z5255" s="379"/>
      <c r="AA5255" s="380"/>
      <c r="AB5255" s="379"/>
      <c r="AC5255" s="379"/>
      <c r="AD5255" s="379"/>
      <c r="AE5255" s="381"/>
      <c r="AF5255" s="105"/>
      <c r="AG5255" s="381"/>
      <c r="AH5255" s="381"/>
      <c r="AI5255" s="381"/>
      <c r="AJ5255" s="381"/>
      <c r="AK5255" s="381"/>
      <c r="AL5255" s="381"/>
      <c r="AM5255" s="381"/>
    </row>
    <row r="5256" spans="1:39" x14ac:dyDescent="0.35">
      <c r="A5256" s="379"/>
      <c r="B5256" s="379"/>
      <c r="C5256" s="379"/>
      <c r="D5256" s="379"/>
      <c r="E5256" s="379"/>
      <c r="F5256" s="379"/>
      <c r="G5256" s="379"/>
      <c r="H5256" s="379"/>
      <c r="I5256" s="379"/>
      <c r="J5256" s="379"/>
      <c r="K5256" s="379"/>
      <c r="L5256" s="379"/>
      <c r="M5256" s="379"/>
      <c r="N5256" s="379"/>
      <c r="O5256" s="379"/>
      <c r="P5256" s="379"/>
      <c r="Q5256" s="379"/>
      <c r="R5256" s="379"/>
      <c r="S5256" s="379"/>
      <c r="T5256" s="379"/>
      <c r="U5256" s="379"/>
      <c r="V5256" s="379"/>
      <c r="W5256" s="379"/>
      <c r="X5256" s="379"/>
      <c r="Y5256" s="379"/>
      <c r="Z5256" s="379"/>
      <c r="AA5256" s="380"/>
      <c r="AB5256" s="379"/>
      <c r="AC5256" s="379"/>
      <c r="AD5256" s="379"/>
      <c r="AE5256" s="381"/>
      <c r="AF5256" s="105"/>
      <c r="AG5256" s="381"/>
      <c r="AH5256" s="381"/>
      <c r="AI5256" s="381"/>
      <c r="AJ5256" s="381"/>
      <c r="AK5256" s="381"/>
      <c r="AL5256" s="381"/>
      <c r="AM5256" s="381"/>
    </row>
    <row r="5257" spans="1:39" x14ac:dyDescent="0.35">
      <c r="A5257" s="379"/>
      <c r="B5257" s="379"/>
      <c r="C5257" s="379"/>
      <c r="D5257" s="379"/>
      <c r="E5257" s="379"/>
      <c r="F5257" s="379"/>
      <c r="G5257" s="379"/>
      <c r="H5257" s="379"/>
      <c r="I5257" s="379"/>
      <c r="J5257" s="379"/>
      <c r="K5257" s="379"/>
      <c r="L5257" s="379"/>
      <c r="M5257" s="379"/>
      <c r="N5257" s="379"/>
      <c r="O5257" s="379"/>
      <c r="P5257" s="379"/>
      <c r="Q5257" s="379"/>
      <c r="R5257" s="379"/>
      <c r="S5257" s="379"/>
      <c r="T5257" s="379"/>
      <c r="U5257" s="379"/>
      <c r="V5257" s="379"/>
      <c r="W5257" s="379"/>
      <c r="X5257" s="379"/>
      <c r="Y5257" s="379"/>
      <c r="Z5257" s="379"/>
      <c r="AA5257" s="380"/>
      <c r="AB5257" s="379"/>
      <c r="AC5257" s="379"/>
      <c r="AD5257" s="379"/>
      <c r="AE5257" s="381"/>
      <c r="AF5257" s="105"/>
      <c r="AG5257" s="381"/>
      <c r="AH5257" s="381"/>
      <c r="AI5257" s="381"/>
      <c r="AJ5257" s="381"/>
      <c r="AK5257" s="381"/>
      <c r="AL5257" s="381"/>
      <c r="AM5257" s="381"/>
    </row>
    <row r="5258" spans="1:39" x14ac:dyDescent="0.35">
      <c r="A5258" s="379"/>
      <c r="B5258" s="379"/>
      <c r="C5258" s="379"/>
      <c r="D5258" s="379"/>
      <c r="E5258" s="379"/>
      <c r="F5258" s="379"/>
      <c r="G5258" s="379"/>
      <c r="H5258" s="379"/>
      <c r="I5258" s="379"/>
      <c r="J5258" s="379"/>
      <c r="K5258" s="379"/>
      <c r="L5258" s="379"/>
      <c r="M5258" s="379"/>
      <c r="N5258" s="379"/>
      <c r="O5258" s="379"/>
      <c r="P5258" s="379"/>
      <c r="Q5258" s="379"/>
      <c r="R5258" s="379"/>
      <c r="S5258" s="379"/>
      <c r="T5258" s="379"/>
      <c r="U5258" s="379"/>
      <c r="V5258" s="379"/>
      <c r="W5258" s="379"/>
      <c r="X5258" s="379"/>
      <c r="Y5258" s="379"/>
      <c r="Z5258" s="379"/>
      <c r="AA5258" s="380"/>
      <c r="AB5258" s="379"/>
      <c r="AC5258" s="379"/>
      <c r="AD5258" s="379"/>
      <c r="AE5258" s="381"/>
      <c r="AF5258" s="105"/>
      <c r="AG5258" s="381"/>
      <c r="AH5258" s="381"/>
      <c r="AI5258" s="381"/>
      <c r="AJ5258" s="381"/>
      <c r="AK5258" s="381"/>
      <c r="AL5258" s="381"/>
      <c r="AM5258" s="381"/>
    </row>
    <row r="5259" spans="1:39" x14ac:dyDescent="0.35">
      <c r="A5259" s="379"/>
      <c r="B5259" s="379"/>
      <c r="C5259" s="379"/>
      <c r="D5259" s="379"/>
      <c r="E5259" s="379"/>
      <c r="F5259" s="379"/>
      <c r="G5259" s="379"/>
      <c r="H5259" s="379"/>
      <c r="I5259" s="379"/>
      <c r="J5259" s="379"/>
      <c r="K5259" s="379"/>
      <c r="L5259" s="379"/>
      <c r="M5259" s="379"/>
      <c r="N5259" s="379"/>
      <c r="O5259" s="379"/>
      <c r="P5259" s="379"/>
      <c r="Q5259" s="379"/>
      <c r="R5259" s="379"/>
      <c r="S5259" s="379"/>
      <c r="T5259" s="379"/>
      <c r="U5259" s="379"/>
      <c r="V5259" s="379"/>
      <c r="W5259" s="379"/>
      <c r="X5259" s="379"/>
      <c r="Y5259" s="379"/>
      <c r="Z5259" s="379"/>
      <c r="AA5259" s="380"/>
      <c r="AB5259" s="379"/>
      <c r="AC5259" s="379"/>
      <c r="AD5259" s="379"/>
      <c r="AE5259" s="381"/>
      <c r="AF5259" s="105"/>
      <c r="AG5259" s="381"/>
      <c r="AH5259" s="381"/>
      <c r="AI5259" s="381"/>
      <c r="AJ5259" s="381"/>
      <c r="AK5259" s="381"/>
      <c r="AL5259" s="381"/>
      <c r="AM5259" s="381"/>
    </row>
    <row r="5260" spans="1:39" x14ac:dyDescent="0.35">
      <c r="A5260" s="379"/>
      <c r="B5260" s="379"/>
      <c r="C5260" s="379"/>
      <c r="D5260" s="379"/>
      <c r="E5260" s="379"/>
      <c r="F5260" s="379"/>
      <c r="G5260" s="379"/>
      <c r="H5260" s="379"/>
      <c r="I5260" s="379"/>
      <c r="J5260" s="379"/>
      <c r="K5260" s="379"/>
      <c r="L5260" s="379"/>
      <c r="M5260" s="379"/>
      <c r="N5260" s="379"/>
      <c r="O5260" s="379"/>
      <c r="P5260" s="379"/>
      <c r="Q5260" s="379"/>
      <c r="R5260" s="379"/>
      <c r="S5260" s="379"/>
      <c r="T5260" s="379"/>
      <c r="U5260" s="379"/>
      <c r="V5260" s="379"/>
      <c r="W5260" s="379"/>
      <c r="X5260" s="379"/>
      <c r="Y5260" s="379"/>
      <c r="Z5260" s="379"/>
      <c r="AA5260" s="380"/>
      <c r="AB5260" s="379"/>
      <c r="AC5260" s="379"/>
      <c r="AD5260" s="379"/>
      <c r="AE5260" s="381"/>
      <c r="AF5260" s="105"/>
      <c r="AG5260" s="381"/>
      <c r="AH5260" s="381"/>
      <c r="AI5260" s="381"/>
      <c r="AJ5260" s="381"/>
      <c r="AK5260" s="381"/>
      <c r="AL5260" s="381"/>
      <c r="AM5260" s="381"/>
    </row>
    <row r="5261" spans="1:39" x14ac:dyDescent="0.35">
      <c r="A5261" s="379"/>
      <c r="B5261" s="379"/>
      <c r="C5261" s="379"/>
      <c r="D5261" s="379"/>
      <c r="E5261" s="379"/>
      <c r="F5261" s="379"/>
      <c r="G5261" s="379"/>
      <c r="H5261" s="379"/>
      <c r="I5261" s="379"/>
      <c r="J5261" s="379"/>
      <c r="K5261" s="379"/>
      <c r="L5261" s="379"/>
      <c r="M5261" s="379"/>
      <c r="N5261" s="379"/>
      <c r="O5261" s="379"/>
      <c r="P5261" s="379"/>
      <c r="Q5261" s="379"/>
      <c r="R5261" s="379"/>
      <c r="S5261" s="379"/>
      <c r="T5261" s="379"/>
      <c r="U5261" s="379"/>
      <c r="V5261" s="379"/>
      <c r="W5261" s="379"/>
      <c r="X5261" s="379"/>
      <c r="Y5261" s="379"/>
      <c r="Z5261" s="379"/>
      <c r="AA5261" s="380"/>
      <c r="AB5261" s="379"/>
      <c r="AC5261" s="379"/>
      <c r="AD5261" s="379"/>
      <c r="AE5261" s="381"/>
      <c r="AF5261" s="105"/>
      <c r="AG5261" s="381"/>
      <c r="AH5261" s="381"/>
      <c r="AI5261" s="381"/>
      <c r="AJ5261" s="381"/>
      <c r="AK5261" s="381"/>
      <c r="AL5261" s="381"/>
      <c r="AM5261" s="381"/>
    </row>
    <row r="5262" spans="1:39" x14ac:dyDescent="0.35">
      <c r="A5262" s="379"/>
      <c r="B5262" s="379"/>
      <c r="C5262" s="379"/>
      <c r="D5262" s="379"/>
      <c r="E5262" s="379"/>
      <c r="F5262" s="379"/>
      <c r="G5262" s="379"/>
      <c r="H5262" s="379"/>
      <c r="I5262" s="379"/>
      <c r="J5262" s="379"/>
      <c r="K5262" s="379"/>
      <c r="L5262" s="379"/>
      <c r="M5262" s="379"/>
      <c r="N5262" s="379"/>
      <c r="O5262" s="379"/>
      <c r="P5262" s="379"/>
      <c r="Q5262" s="379"/>
      <c r="R5262" s="379"/>
      <c r="S5262" s="379"/>
      <c r="T5262" s="379"/>
      <c r="U5262" s="379"/>
      <c r="V5262" s="379"/>
      <c r="W5262" s="379"/>
      <c r="X5262" s="379"/>
      <c r="Y5262" s="379"/>
      <c r="Z5262" s="379"/>
      <c r="AA5262" s="380"/>
      <c r="AB5262" s="379"/>
      <c r="AC5262" s="379"/>
      <c r="AD5262" s="379"/>
      <c r="AE5262" s="381"/>
      <c r="AF5262" s="105"/>
      <c r="AG5262" s="381"/>
      <c r="AH5262" s="381"/>
      <c r="AI5262" s="381"/>
      <c r="AJ5262" s="381"/>
      <c r="AK5262" s="381"/>
      <c r="AL5262" s="381"/>
      <c r="AM5262" s="381"/>
    </row>
    <row r="5263" spans="1:39" x14ac:dyDescent="0.35">
      <c r="A5263" s="379"/>
      <c r="B5263" s="379"/>
      <c r="C5263" s="379"/>
      <c r="D5263" s="379"/>
      <c r="E5263" s="379"/>
      <c r="F5263" s="379"/>
      <c r="G5263" s="379"/>
      <c r="H5263" s="379"/>
      <c r="I5263" s="379"/>
      <c r="J5263" s="379"/>
      <c r="K5263" s="379"/>
      <c r="L5263" s="379"/>
      <c r="M5263" s="379"/>
      <c r="N5263" s="379"/>
      <c r="O5263" s="379"/>
      <c r="P5263" s="379"/>
      <c r="Q5263" s="379"/>
      <c r="R5263" s="379"/>
      <c r="S5263" s="379"/>
      <c r="T5263" s="379"/>
      <c r="U5263" s="379"/>
      <c r="V5263" s="379"/>
      <c r="W5263" s="379"/>
      <c r="X5263" s="379"/>
      <c r="Y5263" s="379"/>
      <c r="Z5263" s="379"/>
      <c r="AA5263" s="380"/>
      <c r="AB5263" s="379"/>
      <c r="AC5263" s="379"/>
      <c r="AD5263" s="379"/>
      <c r="AE5263" s="381"/>
      <c r="AF5263" s="105"/>
      <c r="AG5263" s="381"/>
      <c r="AH5263" s="381"/>
      <c r="AI5263" s="381"/>
      <c r="AJ5263" s="381"/>
      <c r="AK5263" s="381"/>
      <c r="AL5263" s="381"/>
      <c r="AM5263" s="381"/>
    </row>
    <row r="5264" spans="1:39" x14ac:dyDescent="0.35">
      <c r="A5264" s="379"/>
      <c r="B5264" s="379"/>
      <c r="C5264" s="379"/>
      <c r="D5264" s="379"/>
      <c r="E5264" s="379"/>
      <c r="F5264" s="379"/>
      <c r="G5264" s="379"/>
      <c r="H5264" s="379"/>
      <c r="I5264" s="379"/>
      <c r="J5264" s="379"/>
      <c r="K5264" s="379"/>
      <c r="L5264" s="379"/>
      <c r="M5264" s="379"/>
      <c r="N5264" s="379"/>
      <c r="O5264" s="379"/>
      <c r="P5264" s="379"/>
      <c r="Q5264" s="379"/>
      <c r="R5264" s="379"/>
      <c r="S5264" s="379"/>
      <c r="T5264" s="379"/>
      <c r="U5264" s="379"/>
      <c r="V5264" s="379"/>
      <c r="W5264" s="379"/>
      <c r="X5264" s="379"/>
      <c r="Y5264" s="379"/>
      <c r="Z5264" s="379"/>
      <c r="AA5264" s="380"/>
      <c r="AB5264" s="379"/>
      <c r="AC5264" s="379"/>
      <c r="AD5264" s="379"/>
      <c r="AE5264" s="381"/>
      <c r="AF5264" s="105"/>
      <c r="AG5264" s="381"/>
      <c r="AH5264" s="381"/>
      <c r="AI5264" s="381"/>
      <c r="AJ5264" s="381"/>
      <c r="AK5264" s="381"/>
      <c r="AL5264" s="381"/>
      <c r="AM5264" s="381"/>
    </row>
    <row r="5265" spans="1:39" x14ac:dyDescent="0.35">
      <c r="A5265" s="379"/>
      <c r="B5265" s="379"/>
      <c r="C5265" s="379"/>
      <c r="D5265" s="379"/>
      <c r="E5265" s="379"/>
      <c r="F5265" s="379"/>
      <c r="G5265" s="379"/>
      <c r="H5265" s="379"/>
      <c r="I5265" s="379"/>
      <c r="J5265" s="379"/>
      <c r="K5265" s="379"/>
      <c r="L5265" s="379"/>
      <c r="M5265" s="379"/>
      <c r="N5265" s="379"/>
      <c r="O5265" s="379"/>
      <c r="P5265" s="379"/>
      <c r="Q5265" s="379"/>
      <c r="R5265" s="379"/>
      <c r="S5265" s="379"/>
      <c r="T5265" s="379"/>
      <c r="U5265" s="379"/>
      <c r="V5265" s="379"/>
      <c r="W5265" s="379"/>
      <c r="X5265" s="379"/>
      <c r="Y5265" s="379"/>
      <c r="Z5265" s="379"/>
      <c r="AA5265" s="380"/>
      <c r="AB5265" s="379"/>
      <c r="AC5265" s="379"/>
      <c r="AD5265" s="379"/>
      <c r="AE5265" s="381"/>
      <c r="AF5265" s="105"/>
      <c r="AG5265" s="381"/>
      <c r="AH5265" s="381"/>
      <c r="AI5265" s="381"/>
      <c r="AJ5265" s="381"/>
      <c r="AK5265" s="381"/>
      <c r="AL5265" s="381"/>
      <c r="AM5265" s="381"/>
    </row>
    <row r="5266" spans="1:39" x14ac:dyDescent="0.35">
      <c r="A5266" s="379"/>
      <c r="B5266" s="379"/>
      <c r="C5266" s="379"/>
      <c r="D5266" s="379"/>
      <c r="E5266" s="379"/>
      <c r="F5266" s="379"/>
      <c r="G5266" s="379"/>
      <c r="H5266" s="379"/>
      <c r="I5266" s="379"/>
      <c r="J5266" s="379"/>
      <c r="K5266" s="379"/>
      <c r="L5266" s="379"/>
      <c r="M5266" s="379"/>
      <c r="N5266" s="379"/>
      <c r="O5266" s="379"/>
      <c r="P5266" s="379"/>
      <c r="Q5266" s="379"/>
      <c r="R5266" s="379"/>
      <c r="S5266" s="379"/>
      <c r="T5266" s="379"/>
      <c r="U5266" s="379"/>
      <c r="V5266" s="379"/>
      <c r="W5266" s="379"/>
      <c r="X5266" s="379"/>
      <c r="Y5266" s="379"/>
      <c r="Z5266" s="379"/>
      <c r="AA5266" s="380"/>
      <c r="AB5266" s="379"/>
      <c r="AC5266" s="379"/>
      <c r="AD5266" s="379"/>
      <c r="AE5266" s="381"/>
      <c r="AF5266" s="105"/>
      <c r="AG5266" s="381"/>
      <c r="AH5266" s="381"/>
      <c r="AI5266" s="381"/>
      <c r="AJ5266" s="381"/>
      <c r="AK5266" s="381"/>
      <c r="AL5266" s="381"/>
      <c r="AM5266" s="381"/>
    </row>
    <row r="5267" spans="1:39" x14ac:dyDescent="0.35">
      <c r="A5267" s="379"/>
      <c r="B5267" s="379"/>
      <c r="C5267" s="379"/>
      <c r="D5267" s="379"/>
      <c r="E5267" s="379"/>
      <c r="F5267" s="379"/>
      <c r="G5267" s="379"/>
      <c r="H5267" s="379"/>
      <c r="I5267" s="379"/>
      <c r="J5267" s="379"/>
      <c r="K5267" s="379"/>
      <c r="L5267" s="379"/>
      <c r="M5267" s="379"/>
      <c r="N5267" s="379"/>
      <c r="O5267" s="379"/>
      <c r="P5267" s="379"/>
      <c r="Q5267" s="379"/>
      <c r="R5267" s="379"/>
      <c r="S5267" s="379"/>
      <c r="T5267" s="379"/>
      <c r="U5267" s="379"/>
      <c r="V5267" s="379"/>
      <c r="W5267" s="379"/>
      <c r="X5267" s="379"/>
      <c r="Y5267" s="379"/>
      <c r="Z5267" s="379"/>
      <c r="AA5267" s="380"/>
      <c r="AB5267" s="379"/>
      <c r="AC5267" s="379"/>
      <c r="AD5267" s="379"/>
      <c r="AE5267" s="381"/>
      <c r="AF5267" s="105"/>
      <c r="AG5267" s="381"/>
      <c r="AH5267" s="381"/>
      <c r="AI5267" s="381"/>
      <c r="AJ5267" s="381"/>
      <c r="AK5267" s="381"/>
      <c r="AL5267" s="381"/>
      <c r="AM5267" s="381"/>
    </row>
    <row r="5268" spans="1:39" x14ac:dyDescent="0.35">
      <c r="A5268" s="379"/>
      <c r="B5268" s="379"/>
      <c r="C5268" s="379"/>
      <c r="D5268" s="379"/>
      <c r="E5268" s="379"/>
      <c r="F5268" s="379"/>
      <c r="G5268" s="379"/>
      <c r="H5268" s="379"/>
      <c r="I5268" s="379"/>
      <c r="J5268" s="379"/>
      <c r="K5268" s="379"/>
      <c r="L5268" s="379"/>
      <c r="M5268" s="379"/>
      <c r="N5268" s="379"/>
      <c r="O5268" s="379"/>
      <c r="P5268" s="379"/>
      <c r="Q5268" s="379"/>
      <c r="R5268" s="379"/>
      <c r="S5268" s="379"/>
      <c r="T5268" s="379"/>
      <c r="U5268" s="379"/>
      <c r="V5268" s="379"/>
      <c r="W5268" s="379"/>
      <c r="X5268" s="379"/>
      <c r="Y5268" s="379"/>
      <c r="Z5268" s="379"/>
      <c r="AA5268" s="380"/>
      <c r="AB5268" s="379"/>
      <c r="AC5268" s="379"/>
      <c r="AD5268" s="379"/>
      <c r="AE5268" s="381"/>
      <c r="AF5268" s="105"/>
      <c r="AG5268" s="381"/>
      <c r="AH5268" s="381"/>
      <c r="AI5268" s="381"/>
      <c r="AJ5268" s="381"/>
      <c r="AK5268" s="381"/>
      <c r="AL5268" s="381"/>
      <c r="AM5268" s="381"/>
    </row>
    <row r="5269" spans="1:39" x14ac:dyDescent="0.35">
      <c r="A5269" s="379"/>
      <c r="B5269" s="379"/>
      <c r="C5269" s="379"/>
      <c r="D5269" s="379"/>
      <c r="E5269" s="379"/>
      <c r="F5269" s="379"/>
      <c r="G5269" s="379"/>
      <c r="H5269" s="379"/>
      <c r="I5269" s="379"/>
      <c r="J5269" s="379"/>
      <c r="K5269" s="379"/>
      <c r="L5269" s="379"/>
      <c r="M5269" s="379"/>
      <c r="N5269" s="379"/>
      <c r="O5269" s="379"/>
      <c r="P5269" s="379"/>
      <c r="Q5269" s="379"/>
      <c r="R5269" s="379"/>
      <c r="S5269" s="379"/>
      <c r="T5269" s="379"/>
      <c r="U5269" s="379"/>
      <c r="V5269" s="379"/>
      <c r="W5269" s="379"/>
      <c r="X5269" s="379"/>
      <c r="Y5269" s="379"/>
      <c r="Z5269" s="379"/>
      <c r="AA5269" s="380"/>
      <c r="AB5269" s="379"/>
      <c r="AC5269" s="379"/>
      <c r="AD5269" s="379"/>
      <c r="AE5269" s="381"/>
      <c r="AF5269" s="105"/>
      <c r="AG5269" s="381"/>
      <c r="AH5269" s="381"/>
      <c r="AI5269" s="381"/>
      <c r="AJ5269" s="381"/>
      <c r="AK5269" s="381"/>
      <c r="AL5269" s="381"/>
      <c r="AM5269" s="381"/>
    </row>
    <row r="5270" spans="1:39" x14ac:dyDescent="0.35">
      <c r="A5270" s="379"/>
      <c r="B5270" s="379"/>
      <c r="C5270" s="379"/>
      <c r="D5270" s="379"/>
      <c r="E5270" s="379"/>
      <c r="F5270" s="379"/>
      <c r="G5270" s="379"/>
      <c r="H5270" s="379"/>
      <c r="I5270" s="379"/>
      <c r="J5270" s="379"/>
      <c r="K5270" s="379"/>
      <c r="L5270" s="379"/>
      <c r="M5270" s="379"/>
      <c r="N5270" s="379"/>
      <c r="O5270" s="379"/>
      <c r="P5270" s="379"/>
      <c r="Q5270" s="379"/>
      <c r="R5270" s="379"/>
      <c r="S5270" s="379"/>
      <c r="T5270" s="379"/>
      <c r="U5270" s="379"/>
      <c r="V5270" s="379"/>
      <c r="W5270" s="379"/>
      <c r="X5270" s="379"/>
      <c r="Y5270" s="379"/>
      <c r="Z5270" s="379"/>
      <c r="AA5270" s="380"/>
      <c r="AB5270" s="379"/>
      <c r="AC5270" s="379"/>
      <c r="AD5270" s="379"/>
      <c r="AE5270" s="381"/>
      <c r="AF5270" s="105"/>
      <c r="AG5270" s="381"/>
      <c r="AH5270" s="381"/>
      <c r="AI5270" s="381"/>
      <c r="AJ5270" s="381"/>
      <c r="AK5270" s="381"/>
      <c r="AL5270" s="381"/>
      <c r="AM5270" s="381"/>
    </row>
    <row r="5271" spans="1:39" x14ac:dyDescent="0.35">
      <c r="A5271" s="379"/>
      <c r="B5271" s="379"/>
      <c r="C5271" s="379"/>
      <c r="D5271" s="379"/>
      <c r="E5271" s="379"/>
      <c r="F5271" s="379"/>
      <c r="G5271" s="379"/>
      <c r="H5271" s="379"/>
      <c r="I5271" s="379"/>
      <c r="J5271" s="379"/>
      <c r="K5271" s="379"/>
      <c r="L5271" s="379"/>
      <c r="M5271" s="379"/>
      <c r="N5271" s="379"/>
      <c r="O5271" s="379"/>
      <c r="P5271" s="379"/>
      <c r="Q5271" s="379"/>
      <c r="R5271" s="379"/>
      <c r="S5271" s="379"/>
      <c r="T5271" s="379"/>
      <c r="U5271" s="379"/>
      <c r="V5271" s="379"/>
      <c r="W5271" s="379"/>
      <c r="X5271" s="379"/>
      <c r="Y5271" s="379"/>
      <c r="Z5271" s="379"/>
      <c r="AA5271" s="380"/>
      <c r="AB5271" s="379"/>
      <c r="AC5271" s="379"/>
      <c r="AD5271" s="379"/>
      <c r="AE5271" s="381"/>
      <c r="AF5271" s="105"/>
      <c r="AG5271" s="381"/>
      <c r="AH5271" s="381"/>
      <c r="AI5271" s="381"/>
      <c r="AJ5271" s="381"/>
      <c r="AK5271" s="381"/>
      <c r="AL5271" s="381"/>
      <c r="AM5271" s="381"/>
    </row>
    <row r="5272" spans="1:39" x14ac:dyDescent="0.35">
      <c r="A5272" s="379"/>
      <c r="B5272" s="379"/>
      <c r="C5272" s="379"/>
      <c r="D5272" s="379"/>
      <c r="E5272" s="379"/>
      <c r="F5272" s="379"/>
      <c r="G5272" s="379"/>
      <c r="H5272" s="379"/>
      <c r="I5272" s="379"/>
      <c r="J5272" s="379"/>
      <c r="K5272" s="379"/>
      <c r="L5272" s="379"/>
      <c r="M5272" s="379"/>
      <c r="N5272" s="379"/>
      <c r="O5272" s="379"/>
      <c r="P5272" s="379"/>
      <c r="Q5272" s="379"/>
      <c r="R5272" s="379"/>
      <c r="S5272" s="379"/>
      <c r="T5272" s="379"/>
      <c r="U5272" s="379"/>
      <c r="V5272" s="379"/>
      <c r="W5272" s="379"/>
      <c r="X5272" s="379"/>
      <c r="Y5272" s="379"/>
      <c r="Z5272" s="379"/>
      <c r="AA5272" s="380"/>
      <c r="AB5272" s="379"/>
      <c r="AC5272" s="379"/>
      <c r="AD5272" s="379"/>
      <c r="AE5272" s="381"/>
      <c r="AF5272" s="105"/>
      <c r="AG5272" s="381"/>
      <c r="AH5272" s="381"/>
      <c r="AI5272" s="381"/>
      <c r="AJ5272" s="381"/>
      <c r="AK5272" s="381"/>
      <c r="AL5272" s="381"/>
      <c r="AM5272" s="381"/>
    </row>
    <row r="5273" spans="1:39" x14ac:dyDescent="0.35">
      <c r="A5273" s="379"/>
      <c r="B5273" s="379"/>
      <c r="C5273" s="379"/>
      <c r="D5273" s="379"/>
      <c r="E5273" s="379"/>
      <c r="F5273" s="379"/>
      <c r="G5273" s="379"/>
      <c r="H5273" s="379"/>
      <c r="I5273" s="379"/>
      <c r="J5273" s="379"/>
      <c r="K5273" s="379"/>
      <c r="L5273" s="379"/>
      <c r="M5273" s="379"/>
      <c r="N5273" s="379"/>
      <c r="O5273" s="379"/>
      <c r="P5273" s="379"/>
      <c r="Q5273" s="379"/>
      <c r="R5273" s="379"/>
      <c r="S5273" s="379"/>
      <c r="T5273" s="379"/>
      <c r="U5273" s="379"/>
      <c r="V5273" s="379"/>
      <c r="W5273" s="379"/>
      <c r="X5273" s="379"/>
      <c r="Y5273" s="379"/>
      <c r="Z5273" s="379"/>
      <c r="AA5273" s="380"/>
      <c r="AB5273" s="379"/>
      <c r="AC5273" s="379"/>
      <c r="AD5273" s="379"/>
      <c r="AE5273" s="381"/>
      <c r="AF5273" s="105"/>
      <c r="AG5273" s="381"/>
      <c r="AH5273" s="381"/>
      <c r="AI5273" s="381"/>
      <c r="AJ5273" s="381"/>
      <c r="AK5273" s="381"/>
      <c r="AL5273" s="381"/>
      <c r="AM5273" s="381"/>
    </row>
    <row r="5274" spans="1:39" x14ac:dyDescent="0.35">
      <c r="A5274" s="379"/>
      <c r="B5274" s="379"/>
      <c r="C5274" s="379"/>
      <c r="D5274" s="379"/>
      <c r="E5274" s="379"/>
      <c r="F5274" s="379"/>
      <c r="G5274" s="379"/>
      <c r="H5274" s="379"/>
      <c r="I5274" s="379"/>
      <c r="J5274" s="379"/>
      <c r="K5274" s="379"/>
      <c r="L5274" s="379"/>
      <c r="M5274" s="379"/>
      <c r="N5274" s="379"/>
      <c r="O5274" s="379"/>
      <c r="P5274" s="379"/>
      <c r="Q5274" s="379"/>
      <c r="R5274" s="379"/>
      <c r="S5274" s="379"/>
      <c r="T5274" s="379"/>
      <c r="U5274" s="379"/>
      <c r="V5274" s="379"/>
      <c r="W5274" s="379"/>
      <c r="X5274" s="379"/>
      <c r="Y5274" s="379"/>
      <c r="Z5274" s="379"/>
      <c r="AA5274" s="380"/>
      <c r="AB5274" s="379"/>
      <c r="AC5274" s="379"/>
      <c r="AD5274" s="379"/>
      <c r="AE5274" s="381"/>
      <c r="AF5274" s="105"/>
      <c r="AG5274" s="381"/>
      <c r="AH5274" s="381"/>
      <c r="AI5274" s="381"/>
      <c r="AJ5274" s="381"/>
      <c r="AK5274" s="381"/>
      <c r="AL5274" s="381"/>
      <c r="AM5274" s="381"/>
    </row>
    <row r="5275" spans="1:39" x14ac:dyDescent="0.35">
      <c r="A5275" s="379"/>
      <c r="B5275" s="379"/>
      <c r="C5275" s="379"/>
      <c r="D5275" s="379"/>
      <c r="E5275" s="379"/>
      <c r="F5275" s="379"/>
      <c r="G5275" s="379"/>
      <c r="H5275" s="379"/>
      <c r="I5275" s="379"/>
      <c r="J5275" s="379"/>
      <c r="K5275" s="379"/>
      <c r="L5275" s="379"/>
      <c r="M5275" s="379"/>
      <c r="N5275" s="379"/>
      <c r="O5275" s="379"/>
      <c r="P5275" s="379"/>
      <c r="Q5275" s="379"/>
      <c r="R5275" s="379"/>
      <c r="S5275" s="379"/>
      <c r="T5275" s="379"/>
      <c r="U5275" s="379"/>
      <c r="V5275" s="379"/>
      <c r="W5275" s="379"/>
      <c r="X5275" s="379"/>
      <c r="Y5275" s="379"/>
      <c r="Z5275" s="379"/>
      <c r="AA5275" s="380"/>
      <c r="AB5275" s="379"/>
      <c r="AC5275" s="379"/>
      <c r="AD5275" s="379"/>
      <c r="AE5275" s="381"/>
      <c r="AF5275" s="105"/>
      <c r="AG5275" s="381"/>
      <c r="AH5275" s="381"/>
      <c r="AI5275" s="381"/>
      <c r="AJ5275" s="381"/>
      <c r="AK5275" s="381"/>
      <c r="AL5275" s="381"/>
      <c r="AM5275" s="381"/>
    </row>
    <row r="5276" spans="1:39" x14ac:dyDescent="0.35">
      <c r="A5276" s="379"/>
      <c r="B5276" s="379"/>
      <c r="C5276" s="379"/>
      <c r="D5276" s="379"/>
      <c r="E5276" s="379"/>
      <c r="F5276" s="379"/>
      <c r="G5276" s="379"/>
      <c r="H5276" s="379"/>
      <c r="I5276" s="379"/>
      <c r="J5276" s="379"/>
      <c r="K5276" s="379"/>
      <c r="L5276" s="379"/>
      <c r="M5276" s="379"/>
      <c r="N5276" s="379"/>
      <c r="O5276" s="379"/>
      <c r="P5276" s="379"/>
      <c r="Q5276" s="379"/>
      <c r="R5276" s="379"/>
      <c r="S5276" s="379"/>
      <c r="T5276" s="379"/>
      <c r="U5276" s="379"/>
      <c r="V5276" s="379"/>
      <c r="W5276" s="379"/>
      <c r="X5276" s="379"/>
      <c r="Y5276" s="379"/>
      <c r="Z5276" s="379"/>
      <c r="AA5276" s="380"/>
      <c r="AB5276" s="379"/>
      <c r="AC5276" s="379"/>
      <c r="AD5276" s="379"/>
      <c r="AE5276" s="381"/>
      <c r="AF5276" s="105"/>
      <c r="AG5276" s="381"/>
      <c r="AH5276" s="381"/>
      <c r="AI5276" s="381"/>
      <c r="AJ5276" s="381"/>
      <c r="AK5276" s="381"/>
      <c r="AL5276" s="381"/>
      <c r="AM5276" s="381"/>
    </row>
    <row r="5277" spans="1:39" x14ac:dyDescent="0.35">
      <c r="A5277" s="379"/>
      <c r="B5277" s="379"/>
      <c r="C5277" s="379"/>
      <c r="D5277" s="379"/>
      <c r="E5277" s="379"/>
      <c r="F5277" s="379"/>
      <c r="G5277" s="379"/>
      <c r="H5277" s="379"/>
      <c r="I5277" s="379"/>
      <c r="J5277" s="379"/>
      <c r="K5277" s="379"/>
      <c r="L5277" s="379"/>
      <c r="M5277" s="379"/>
      <c r="N5277" s="379"/>
      <c r="O5277" s="379"/>
      <c r="P5277" s="379"/>
      <c r="Q5277" s="379"/>
      <c r="R5277" s="379"/>
      <c r="S5277" s="379"/>
      <c r="T5277" s="379"/>
      <c r="U5277" s="379"/>
      <c r="V5277" s="379"/>
      <c r="W5277" s="379"/>
      <c r="X5277" s="379"/>
      <c r="Y5277" s="379"/>
      <c r="Z5277" s="379"/>
      <c r="AA5277" s="380"/>
      <c r="AB5277" s="379"/>
      <c r="AC5277" s="379"/>
      <c r="AD5277" s="379"/>
      <c r="AE5277" s="381"/>
      <c r="AF5277" s="105"/>
      <c r="AG5277" s="381"/>
      <c r="AH5277" s="381"/>
      <c r="AI5277" s="381"/>
      <c r="AJ5277" s="381"/>
      <c r="AK5277" s="381"/>
      <c r="AL5277" s="381"/>
      <c r="AM5277" s="381"/>
    </row>
    <row r="5278" spans="1:39" x14ac:dyDescent="0.35">
      <c r="A5278" s="379"/>
      <c r="B5278" s="379"/>
      <c r="C5278" s="379"/>
      <c r="D5278" s="379"/>
      <c r="E5278" s="379"/>
      <c r="F5278" s="379"/>
      <c r="G5278" s="379"/>
      <c r="H5278" s="379"/>
      <c r="I5278" s="379"/>
      <c r="J5278" s="379"/>
      <c r="K5278" s="379"/>
      <c r="L5278" s="379"/>
      <c r="M5278" s="379"/>
      <c r="N5278" s="379"/>
      <c r="O5278" s="379"/>
      <c r="P5278" s="379"/>
      <c r="Q5278" s="379"/>
      <c r="R5278" s="379"/>
      <c r="S5278" s="379"/>
      <c r="T5278" s="379"/>
      <c r="U5278" s="379"/>
      <c r="V5278" s="379"/>
      <c r="W5278" s="379"/>
      <c r="X5278" s="379"/>
      <c r="Y5278" s="379"/>
      <c r="Z5278" s="379"/>
      <c r="AA5278" s="380"/>
      <c r="AB5278" s="379"/>
      <c r="AC5278" s="379"/>
      <c r="AD5278" s="379"/>
      <c r="AE5278" s="381"/>
      <c r="AF5278" s="105"/>
      <c r="AG5278" s="381"/>
      <c r="AH5278" s="381"/>
      <c r="AI5278" s="381"/>
      <c r="AJ5278" s="381"/>
      <c r="AK5278" s="381"/>
      <c r="AL5278" s="381"/>
      <c r="AM5278" s="381"/>
    </row>
    <row r="5279" spans="1:39" x14ac:dyDescent="0.35">
      <c r="A5279" s="379"/>
      <c r="B5279" s="379"/>
      <c r="C5279" s="379"/>
      <c r="D5279" s="379"/>
      <c r="E5279" s="379"/>
      <c r="F5279" s="379"/>
      <c r="G5279" s="379"/>
      <c r="H5279" s="379"/>
      <c r="I5279" s="379"/>
      <c r="J5279" s="379"/>
      <c r="K5279" s="379"/>
      <c r="L5279" s="379"/>
      <c r="M5279" s="379"/>
      <c r="N5279" s="379"/>
      <c r="O5279" s="379"/>
      <c r="P5279" s="379"/>
      <c r="Q5279" s="379"/>
      <c r="R5279" s="379"/>
      <c r="S5279" s="379"/>
      <c r="T5279" s="379"/>
      <c r="U5279" s="379"/>
      <c r="V5279" s="379"/>
      <c r="W5279" s="379"/>
      <c r="X5279" s="379"/>
      <c r="Y5279" s="379"/>
      <c r="Z5279" s="379"/>
      <c r="AA5279" s="380"/>
      <c r="AB5279" s="379"/>
      <c r="AC5279" s="379"/>
      <c r="AD5279" s="379"/>
      <c r="AE5279" s="381"/>
      <c r="AF5279" s="105"/>
      <c r="AG5279" s="381"/>
      <c r="AH5279" s="381"/>
      <c r="AI5279" s="381"/>
      <c r="AJ5279" s="381"/>
      <c r="AK5279" s="381"/>
      <c r="AL5279" s="381"/>
      <c r="AM5279" s="381"/>
    </row>
    <row r="5280" spans="1:39" x14ac:dyDescent="0.35">
      <c r="A5280" s="379"/>
      <c r="B5280" s="379"/>
      <c r="C5280" s="379"/>
      <c r="D5280" s="379"/>
      <c r="E5280" s="379"/>
      <c r="F5280" s="379"/>
      <c r="G5280" s="379"/>
      <c r="H5280" s="379"/>
      <c r="I5280" s="379"/>
      <c r="J5280" s="379"/>
      <c r="K5280" s="379"/>
      <c r="L5280" s="379"/>
      <c r="M5280" s="379"/>
      <c r="N5280" s="379"/>
      <c r="O5280" s="379"/>
      <c r="P5280" s="379"/>
      <c r="Q5280" s="379"/>
      <c r="R5280" s="379"/>
      <c r="S5280" s="379"/>
      <c r="T5280" s="379"/>
      <c r="U5280" s="379"/>
      <c r="V5280" s="379"/>
      <c r="W5280" s="379"/>
      <c r="X5280" s="379"/>
      <c r="Y5280" s="379"/>
      <c r="Z5280" s="379"/>
      <c r="AA5280" s="380"/>
      <c r="AB5280" s="379"/>
      <c r="AC5280" s="379"/>
      <c r="AD5280" s="379"/>
      <c r="AE5280" s="381"/>
      <c r="AF5280" s="105"/>
      <c r="AG5280" s="381"/>
      <c r="AH5280" s="381"/>
      <c r="AI5280" s="381"/>
      <c r="AJ5280" s="381"/>
      <c r="AK5280" s="381"/>
      <c r="AL5280" s="381"/>
      <c r="AM5280" s="381"/>
    </row>
    <row r="5281" spans="1:39" x14ac:dyDescent="0.35">
      <c r="A5281" s="379"/>
      <c r="B5281" s="379"/>
      <c r="C5281" s="379"/>
      <c r="D5281" s="379"/>
      <c r="E5281" s="379"/>
      <c r="F5281" s="379"/>
      <c r="G5281" s="379"/>
      <c r="H5281" s="379"/>
      <c r="I5281" s="379"/>
      <c r="J5281" s="379"/>
      <c r="K5281" s="379"/>
      <c r="L5281" s="379"/>
      <c r="M5281" s="379"/>
      <c r="N5281" s="379"/>
      <c r="O5281" s="379"/>
      <c r="P5281" s="379"/>
      <c r="Q5281" s="379"/>
      <c r="R5281" s="379"/>
      <c r="S5281" s="379"/>
      <c r="T5281" s="379"/>
      <c r="U5281" s="379"/>
      <c r="V5281" s="379"/>
      <c r="W5281" s="379"/>
      <c r="X5281" s="379"/>
      <c r="Y5281" s="379"/>
      <c r="Z5281" s="379"/>
      <c r="AA5281" s="380"/>
      <c r="AB5281" s="379"/>
      <c r="AC5281" s="379"/>
      <c r="AD5281" s="379"/>
      <c r="AE5281" s="381"/>
      <c r="AF5281" s="105"/>
      <c r="AG5281" s="381"/>
      <c r="AH5281" s="381"/>
      <c r="AI5281" s="381"/>
      <c r="AJ5281" s="381"/>
      <c r="AK5281" s="381"/>
      <c r="AL5281" s="381"/>
      <c r="AM5281" s="381"/>
    </row>
    <row r="5282" spans="1:39" x14ac:dyDescent="0.35">
      <c r="A5282" s="379"/>
      <c r="B5282" s="379"/>
      <c r="C5282" s="379"/>
      <c r="D5282" s="379"/>
      <c r="E5282" s="379"/>
      <c r="F5282" s="379"/>
      <c r="G5282" s="379"/>
      <c r="H5282" s="379"/>
      <c r="I5282" s="379"/>
      <c r="J5282" s="379"/>
      <c r="K5282" s="379"/>
      <c r="L5282" s="379"/>
      <c r="M5282" s="379"/>
      <c r="N5282" s="379"/>
      <c r="O5282" s="379"/>
      <c r="P5282" s="379"/>
      <c r="Q5282" s="379"/>
      <c r="R5282" s="379"/>
      <c r="S5282" s="379"/>
      <c r="T5282" s="379"/>
      <c r="U5282" s="379"/>
      <c r="V5282" s="379"/>
      <c r="W5282" s="379"/>
      <c r="X5282" s="379"/>
      <c r="Y5282" s="379"/>
      <c r="Z5282" s="379"/>
      <c r="AA5282" s="380"/>
      <c r="AB5282" s="379"/>
      <c r="AC5282" s="379"/>
      <c r="AD5282" s="379"/>
      <c r="AE5282" s="381"/>
      <c r="AF5282" s="105"/>
      <c r="AG5282" s="381"/>
      <c r="AH5282" s="381"/>
      <c r="AI5282" s="381"/>
      <c r="AJ5282" s="381"/>
      <c r="AK5282" s="381"/>
      <c r="AL5282" s="381"/>
      <c r="AM5282" s="381"/>
    </row>
    <row r="5283" spans="1:39" x14ac:dyDescent="0.35">
      <c r="A5283" s="379"/>
      <c r="B5283" s="379"/>
      <c r="C5283" s="379"/>
      <c r="D5283" s="379"/>
      <c r="E5283" s="379"/>
      <c r="F5283" s="379"/>
      <c r="G5283" s="379"/>
      <c r="H5283" s="379"/>
      <c r="I5283" s="379"/>
      <c r="J5283" s="379"/>
      <c r="K5283" s="379"/>
      <c r="L5283" s="379"/>
      <c r="M5283" s="379"/>
      <c r="N5283" s="379"/>
      <c r="O5283" s="379"/>
      <c r="P5283" s="379"/>
      <c r="Q5283" s="379"/>
      <c r="R5283" s="379"/>
      <c r="S5283" s="379"/>
      <c r="T5283" s="379"/>
      <c r="U5283" s="379"/>
      <c r="V5283" s="379"/>
      <c r="W5283" s="379"/>
      <c r="X5283" s="379"/>
      <c r="Y5283" s="379"/>
      <c r="Z5283" s="379"/>
      <c r="AA5283" s="380"/>
      <c r="AB5283" s="379"/>
      <c r="AC5283" s="379"/>
      <c r="AD5283" s="379"/>
      <c r="AE5283" s="381"/>
      <c r="AF5283" s="105"/>
      <c r="AG5283" s="381"/>
      <c r="AH5283" s="381"/>
      <c r="AI5283" s="381"/>
      <c r="AJ5283" s="381"/>
      <c r="AK5283" s="381"/>
      <c r="AL5283" s="381"/>
      <c r="AM5283" s="381"/>
    </row>
    <row r="5284" spans="1:39" x14ac:dyDescent="0.35">
      <c r="A5284" s="379"/>
      <c r="B5284" s="379"/>
      <c r="C5284" s="379"/>
      <c r="D5284" s="379"/>
      <c r="E5284" s="379"/>
      <c r="F5284" s="379"/>
      <c r="G5284" s="379"/>
      <c r="H5284" s="379"/>
      <c r="I5284" s="379"/>
      <c r="J5284" s="379"/>
      <c r="K5284" s="379"/>
      <c r="L5284" s="379"/>
      <c r="M5284" s="379"/>
      <c r="N5284" s="379"/>
      <c r="O5284" s="379"/>
      <c r="P5284" s="379"/>
      <c r="Q5284" s="379"/>
      <c r="R5284" s="379"/>
      <c r="S5284" s="379"/>
      <c r="T5284" s="379"/>
      <c r="U5284" s="379"/>
      <c r="V5284" s="379"/>
      <c r="W5284" s="379"/>
      <c r="X5284" s="379"/>
      <c r="Y5284" s="379"/>
      <c r="Z5284" s="379"/>
      <c r="AA5284" s="380"/>
      <c r="AB5284" s="379"/>
      <c r="AC5284" s="379"/>
      <c r="AD5284" s="379"/>
      <c r="AE5284" s="381"/>
      <c r="AF5284" s="105"/>
      <c r="AG5284" s="381"/>
      <c r="AH5284" s="381"/>
      <c r="AI5284" s="381"/>
      <c r="AJ5284" s="381"/>
      <c r="AK5284" s="381"/>
      <c r="AL5284" s="381"/>
      <c r="AM5284" s="381"/>
    </row>
    <row r="5285" spans="1:39" x14ac:dyDescent="0.35">
      <c r="A5285" s="379"/>
      <c r="B5285" s="379"/>
      <c r="C5285" s="379"/>
      <c r="D5285" s="379"/>
      <c r="E5285" s="379"/>
      <c r="F5285" s="379"/>
      <c r="G5285" s="379"/>
      <c r="H5285" s="379"/>
      <c r="I5285" s="379"/>
      <c r="J5285" s="379"/>
      <c r="K5285" s="379"/>
      <c r="L5285" s="379"/>
      <c r="M5285" s="379"/>
      <c r="N5285" s="379"/>
      <c r="O5285" s="379"/>
      <c r="P5285" s="379"/>
      <c r="Q5285" s="379"/>
      <c r="R5285" s="379"/>
      <c r="S5285" s="379"/>
      <c r="T5285" s="379"/>
      <c r="U5285" s="379"/>
      <c r="V5285" s="379"/>
      <c r="W5285" s="379"/>
      <c r="X5285" s="379"/>
      <c r="Y5285" s="379"/>
      <c r="Z5285" s="379"/>
      <c r="AA5285" s="380"/>
      <c r="AB5285" s="379"/>
      <c r="AC5285" s="379"/>
      <c r="AD5285" s="379"/>
      <c r="AE5285" s="381"/>
      <c r="AF5285" s="105"/>
      <c r="AG5285" s="381"/>
      <c r="AH5285" s="381"/>
      <c r="AI5285" s="381"/>
      <c r="AJ5285" s="381"/>
      <c r="AK5285" s="381"/>
      <c r="AL5285" s="381"/>
      <c r="AM5285" s="381"/>
    </row>
    <row r="5286" spans="1:39" x14ac:dyDescent="0.35">
      <c r="A5286" s="379"/>
      <c r="B5286" s="379"/>
      <c r="C5286" s="379"/>
      <c r="D5286" s="379"/>
      <c r="E5286" s="379"/>
      <c r="F5286" s="379"/>
      <c r="G5286" s="379"/>
      <c r="H5286" s="379"/>
      <c r="I5286" s="379"/>
      <c r="J5286" s="379"/>
      <c r="K5286" s="379"/>
      <c r="L5286" s="379"/>
      <c r="M5286" s="379"/>
      <c r="N5286" s="379"/>
      <c r="O5286" s="379"/>
      <c r="P5286" s="379"/>
      <c r="Q5286" s="379"/>
      <c r="R5286" s="379"/>
      <c r="S5286" s="379"/>
      <c r="T5286" s="379"/>
      <c r="U5286" s="379"/>
      <c r="V5286" s="379"/>
      <c r="W5286" s="379"/>
      <c r="X5286" s="379"/>
      <c r="Y5286" s="379"/>
      <c r="Z5286" s="379"/>
      <c r="AA5286" s="380"/>
      <c r="AB5286" s="379"/>
      <c r="AC5286" s="379"/>
      <c r="AD5286" s="379"/>
      <c r="AE5286" s="381"/>
      <c r="AF5286" s="105"/>
      <c r="AG5286" s="381"/>
      <c r="AH5286" s="381"/>
      <c r="AI5286" s="381"/>
      <c r="AJ5286" s="381"/>
      <c r="AK5286" s="381"/>
      <c r="AL5286" s="381"/>
      <c r="AM5286" s="381"/>
    </row>
    <row r="5287" spans="1:39" x14ac:dyDescent="0.35">
      <c r="A5287" s="379"/>
      <c r="B5287" s="379"/>
      <c r="C5287" s="379"/>
      <c r="D5287" s="379"/>
      <c r="E5287" s="379"/>
      <c r="F5287" s="379"/>
      <c r="G5287" s="379"/>
      <c r="H5287" s="379"/>
      <c r="I5287" s="379"/>
      <c r="J5287" s="379"/>
      <c r="K5287" s="379"/>
      <c r="L5287" s="379"/>
      <c r="M5287" s="379"/>
      <c r="N5287" s="379"/>
      <c r="O5287" s="379"/>
      <c r="P5287" s="379"/>
      <c r="Q5287" s="379"/>
      <c r="R5287" s="379"/>
      <c r="S5287" s="379"/>
      <c r="T5287" s="379"/>
      <c r="U5287" s="379"/>
      <c r="V5287" s="379"/>
      <c r="W5287" s="379"/>
      <c r="X5287" s="379"/>
      <c r="Y5287" s="379"/>
      <c r="Z5287" s="379"/>
      <c r="AA5287" s="380"/>
      <c r="AB5287" s="379"/>
      <c r="AC5287" s="379"/>
      <c r="AD5287" s="379"/>
      <c r="AE5287" s="381"/>
      <c r="AF5287" s="105"/>
      <c r="AG5287" s="381"/>
      <c r="AH5287" s="381"/>
      <c r="AI5287" s="381"/>
      <c r="AJ5287" s="381"/>
      <c r="AK5287" s="381"/>
      <c r="AL5287" s="381"/>
      <c r="AM5287" s="381"/>
    </row>
    <row r="5288" spans="1:39" x14ac:dyDescent="0.35">
      <c r="A5288" s="379"/>
      <c r="B5288" s="379"/>
      <c r="C5288" s="379"/>
      <c r="D5288" s="379"/>
      <c r="E5288" s="379"/>
      <c r="F5288" s="379"/>
      <c r="G5288" s="379"/>
      <c r="H5288" s="379"/>
      <c r="I5288" s="379"/>
      <c r="J5288" s="379"/>
      <c r="K5288" s="379"/>
      <c r="L5288" s="379"/>
      <c r="M5288" s="379"/>
      <c r="N5288" s="379"/>
      <c r="O5288" s="379"/>
      <c r="P5288" s="379"/>
      <c r="Q5288" s="379"/>
      <c r="R5288" s="379"/>
      <c r="S5288" s="379"/>
      <c r="T5288" s="379"/>
      <c r="U5288" s="379"/>
      <c r="V5288" s="379"/>
      <c r="W5288" s="379"/>
      <c r="X5288" s="379"/>
      <c r="Y5288" s="379"/>
      <c r="Z5288" s="379"/>
      <c r="AA5288" s="380"/>
      <c r="AB5288" s="379"/>
      <c r="AC5288" s="379"/>
      <c r="AD5288" s="379"/>
      <c r="AE5288" s="381"/>
      <c r="AF5288" s="105"/>
      <c r="AG5288" s="381"/>
      <c r="AH5288" s="381"/>
      <c r="AI5288" s="381"/>
      <c r="AJ5288" s="381"/>
      <c r="AK5288" s="381"/>
      <c r="AL5288" s="381"/>
      <c r="AM5288" s="381"/>
    </row>
    <row r="5289" spans="1:39" x14ac:dyDescent="0.35">
      <c r="A5289" s="379"/>
      <c r="B5289" s="379"/>
      <c r="C5289" s="379"/>
      <c r="D5289" s="379"/>
      <c r="E5289" s="379"/>
      <c r="F5289" s="379"/>
      <c r="G5289" s="379"/>
      <c r="H5289" s="379"/>
      <c r="I5289" s="379"/>
      <c r="J5289" s="379"/>
      <c r="K5289" s="379"/>
      <c r="L5289" s="379"/>
      <c r="M5289" s="379"/>
      <c r="N5289" s="379"/>
      <c r="O5289" s="379"/>
      <c r="P5289" s="379"/>
      <c r="Q5289" s="379"/>
      <c r="R5289" s="379"/>
      <c r="S5289" s="379"/>
      <c r="T5289" s="379"/>
      <c r="U5289" s="379"/>
      <c r="V5289" s="379"/>
      <c r="W5289" s="379"/>
      <c r="X5289" s="379"/>
      <c r="Y5289" s="379"/>
      <c r="Z5289" s="379"/>
      <c r="AA5289" s="380"/>
      <c r="AB5289" s="379"/>
      <c r="AC5289" s="379"/>
      <c r="AD5289" s="379"/>
      <c r="AE5289" s="381"/>
      <c r="AF5289" s="105"/>
      <c r="AG5289" s="381"/>
      <c r="AH5289" s="381"/>
      <c r="AI5289" s="381"/>
      <c r="AJ5289" s="381"/>
      <c r="AK5289" s="381"/>
      <c r="AL5289" s="381"/>
      <c r="AM5289" s="381"/>
    </row>
    <row r="5290" spans="1:39" x14ac:dyDescent="0.35">
      <c r="A5290" s="379"/>
      <c r="B5290" s="379"/>
      <c r="C5290" s="379"/>
      <c r="D5290" s="379"/>
      <c r="E5290" s="379"/>
      <c r="F5290" s="379"/>
      <c r="G5290" s="379"/>
      <c r="H5290" s="379"/>
      <c r="I5290" s="379"/>
      <c r="J5290" s="379"/>
      <c r="K5290" s="379"/>
      <c r="L5290" s="379"/>
      <c r="M5290" s="379"/>
      <c r="N5290" s="379"/>
      <c r="O5290" s="379"/>
      <c r="P5290" s="379"/>
      <c r="Q5290" s="379"/>
      <c r="R5290" s="379"/>
      <c r="S5290" s="379"/>
      <c r="T5290" s="379"/>
      <c r="U5290" s="379"/>
      <c r="V5290" s="379"/>
      <c r="W5290" s="379"/>
      <c r="X5290" s="379"/>
      <c r="Y5290" s="379"/>
      <c r="Z5290" s="379"/>
      <c r="AA5290" s="380"/>
      <c r="AB5290" s="379"/>
      <c r="AC5290" s="379"/>
      <c r="AD5290" s="379"/>
      <c r="AE5290" s="381"/>
      <c r="AF5290" s="105"/>
      <c r="AG5290" s="381"/>
      <c r="AH5290" s="381"/>
      <c r="AI5290" s="381"/>
      <c r="AJ5290" s="381"/>
      <c r="AK5290" s="381"/>
      <c r="AL5290" s="381"/>
      <c r="AM5290" s="381"/>
    </row>
    <row r="5291" spans="1:39" x14ac:dyDescent="0.35">
      <c r="A5291" s="379"/>
      <c r="B5291" s="379"/>
      <c r="C5291" s="379"/>
      <c r="D5291" s="379"/>
      <c r="E5291" s="379"/>
      <c r="F5291" s="379"/>
      <c r="G5291" s="379"/>
      <c r="H5291" s="379"/>
      <c r="I5291" s="379"/>
      <c r="J5291" s="379"/>
      <c r="K5291" s="379"/>
      <c r="L5291" s="379"/>
      <c r="M5291" s="379"/>
      <c r="N5291" s="379"/>
      <c r="O5291" s="379"/>
      <c r="P5291" s="379"/>
      <c r="Q5291" s="379"/>
      <c r="R5291" s="379"/>
      <c r="S5291" s="379"/>
      <c r="T5291" s="379"/>
      <c r="U5291" s="379"/>
      <c r="V5291" s="379"/>
      <c r="W5291" s="379"/>
      <c r="X5291" s="379"/>
      <c r="Y5291" s="379"/>
      <c r="Z5291" s="379"/>
      <c r="AA5291" s="380"/>
      <c r="AB5291" s="379"/>
      <c r="AC5291" s="379"/>
      <c r="AD5291" s="379"/>
      <c r="AE5291" s="381"/>
      <c r="AF5291" s="105"/>
      <c r="AG5291" s="381"/>
      <c r="AH5291" s="381"/>
      <c r="AI5291" s="381"/>
      <c r="AJ5291" s="381"/>
      <c r="AK5291" s="381"/>
      <c r="AL5291" s="381"/>
      <c r="AM5291" s="381"/>
    </row>
    <row r="5292" spans="1:39" x14ac:dyDescent="0.35">
      <c r="A5292" s="379"/>
      <c r="B5292" s="379"/>
      <c r="C5292" s="379"/>
      <c r="D5292" s="379"/>
      <c r="E5292" s="379"/>
      <c r="F5292" s="379"/>
      <c r="G5292" s="379"/>
      <c r="H5292" s="379"/>
      <c r="I5292" s="379"/>
      <c r="J5292" s="379"/>
      <c r="K5292" s="379"/>
      <c r="L5292" s="379"/>
      <c r="M5292" s="379"/>
      <c r="N5292" s="379"/>
      <c r="O5292" s="379"/>
      <c r="P5292" s="379"/>
      <c r="Q5292" s="379"/>
      <c r="R5292" s="379"/>
      <c r="S5292" s="379"/>
      <c r="T5292" s="379"/>
      <c r="U5292" s="379"/>
      <c r="V5292" s="379"/>
      <c r="W5292" s="379"/>
      <c r="X5292" s="379"/>
      <c r="Y5292" s="379"/>
      <c r="Z5292" s="379"/>
      <c r="AA5292" s="380"/>
      <c r="AB5292" s="379"/>
      <c r="AC5292" s="379"/>
      <c r="AD5292" s="379"/>
      <c r="AE5292" s="381"/>
      <c r="AF5292" s="105"/>
      <c r="AG5292" s="381"/>
      <c r="AH5292" s="381"/>
      <c r="AI5292" s="381"/>
      <c r="AJ5292" s="381"/>
      <c r="AK5292" s="381"/>
      <c r="AL5292" s="381"/>
      <c r="AM5292" s="381"/>
    </row>
    <row r="5293" spans="1:39" x14ac:dyDescent="0.35">
      <c r="A5293" s="379"/>
      <c r="B5293" s="379"/>
      <c r="C5293" s="379"/>
      <c r="D5293" s="379"/>
      <c r="E5293" s="379"/>
      <c r="F5293" s="379"/>
      <c r="G5293" s="379"/>
      <c r="H5293" s="379"/>
      <c r="I5293" s="379"/>
      <c r="J5293" s="379"/>
      <c r="K5293" s="379"/>
      <c r="L5293" s="379"/>
      <c r="M5293" s="379"/>
      <c r="N5293" s="379"/>
      <c r="O5293" s="379"/>
      <c r="P5293" s="379"/>
      <c r="Q5293" s="379"/>
      <c r="R5293" s="379"/>
      <c r="S5293" s="379"/>
      <c r="T5293" s="379"/>
      <c r="U5293" s="379"/>
      <c r="V5293" s="379"/>
      <c r="W5293" s="379"/>
      <c r="X5293" s="379"/>
      <c r="Y5293" s="379"/>
      <c r="Z5293" s="379"/>
      <c r="AA5293" s="380"/>
      <c r="AB5293" s="379"/>
      <c r="AC5293" s="379"/>
      <c r="AD5293" s="379"/>
      <c r="AE5293" s="381"/>
      <c r="AF5293" s="105"/>
      <c r="AG5293" s="381"/>
      <c r="AH5293" s="381"/>
      <c r="AI5293" s="381"/>
      <c r="AJ5293" s="381"/>
      <c r="AK5293" s="381"/>
      <c r="AL5293" s="381"/>
      <c r="AM5293" s="381"/>
    </row>
    <row r="5294" spans="1:39" x14ac:dyDescent="0.35">
      <c r="A5294" s="379"/>
      <c r="B5294" s="379"/>
      <c r="C5294" s="379"/>
      <c r="D5294" s="379"/>
      <c r="E5294" s="379"/>
      <c r="F5294" s="379"/>
      <c r="G5294" s="379"/>
      <c r="H5294" s="379"/>
      <c r="I5294" s="379"/>
      <c r="J5294" s="379"/>
      <c r="K5294" s="379"/>
      <c r="L5294" s="379"/>
      <c r="M5294" s="379"/>
      <c r="N5294" s="379"/>
      <c r="O5294" s="379"/>
      <c r="P5294" s="379"/>
      <c r="Q5294" s="379"/>
      <c r="R5294" s="379"/>
      <c r="S5294" s="379"/>
      <c r="T5294" s="379"/>
      <c r="U5294" s="379"/>
      <c r="V5294" s="379"/>
      <c r="W5294" s="379"/>
      <c r="X5294" s="379"/>
      <c r="Y5294" s="379"/>
      <c r="Z5294" s="379"/>
      <c r="AA5294" s="380"/>
      <c r="AB5294" s="379"/>
      <c r="AC5294" s="379"/>
      <c r="AD5294" s="379"/>
      <c r="AE5294" s="381"/>
      <c r="AF5294" s="105"/>
      <c r="AG5294" s="381"/>
      <c r="AH5294" s="381"/>
      <c r="AI5294" s="381"/>
      <c r="AJ5294" s="381"/>
      <c r="AK5294" s="381"/>
      <c r="AL5294" s="381"/>
      <c r="AM5294" s="381"/>
    </row>
    <row r="5295" spans="1:39" x14ac:dyDescent="0.35">
      <c r="A5295" s="379"/>
      <c r="B5295" s="379"/>
      <c r="C5295" s="379"/>
      <c r="D5295" s="379"/>
      <c r="E5295" s="379"/>
      <c r="F5295" s="379"/>
      <c r="G5295" s="379"/>
      <c r="H5295" s="379"/>
      <c r="I5295" s="379"/>
      <c r="J5295" s="379"/>
      <c r="K5295" s="379"/>
      <c r="L5295" s="379"/>
      <c r="M5295" s="379"/>
      <c r="N5295" s="379"/>
      <c r="O5295" s="379"/>
      <c r="P5295" s="379"/>
      <c r="Q5295" s="379"/>
      <c r="R5295" s="379"/>
      <c r="S5295" s="379"/>
      <c r="T5295" s="379"/>
      <c r="U5295" s="379"/>
      <c r="V5295" s="379"/>
      <c r="W5295" s="379"/>
      <c r="X5295" s="379"/>
      <c r="Y5295" s="379"/>
      <c r="Z5295" s="379"/>
      <c r="AA5295" s="380"/>
      <c r="AB5295" s="379"/>
      <c r="AC5295" s="379"/>
      <c r="AD5295" s="379"/>
      <c r="AE5295" s="381"/>
      <c r="AF5295" s="105"/>
      <c r="AG5295" s="381"/>
      <c r="AH5295" s="381"/>
      <c r="AI5295" s="381"/>
      <c r="AJ5295" s="381"/>
      <c r="AK5295" s="381"/>
      <c r="AL5295" s="381"/>
      <c r="AM5295" s="381"/>
    </row>
    <row r="5296" spans="1:39" x14ac:dyDescent="0.35">
      <c r="A5296" s="379"/>
      <c r="B5296" s="379"/>
      <c r="C5296" s="379"/>
      <c r="D5296" s="379"/>
      <c r="E5296" s="379"/>
      <c r="F5296" s="379"/>
      <c r="G5296" s="379"/>
      <c r="H5296" s="379"/>
      <c r="I5296" s="379"/>
      <c r="J5296" s="379"/>
      <c r="K5296" s="379"/>
      <c r="L5296" s="379"/>
      <c r="M5296" s="379"/>
      <c r="N5296" s="379"/>
      <c r="O5296" s="379"/>
      <c r="P5296" s="379"/>
      <c r="Q5296" s="379"/>
      <c r="R5296" s="379"/>
      <c r="S5296" s="379"/>
      <c r="T5296" s="379"/>
      <c r="U5296" s="379"/>
      <c r="V5296" s="379"/>
      <c r="W5296" s="379"/>
      <c r="X5296" s="379"/>
      <c r="Y5296" s="379"/>
      <c r="Z5296" s="379"/>
      <c r="AA5296" s="380"/>
      <c r="AB5296" s="379"/>
      <c r="AC5296" s="379"/>
      <c r="AD5296" s="379"/>
      <c r="AE5296" s="381"/>
      <c r="AF5296" s="105"/>
      <c r="AG5296" s="381"/>
      <c r="AH5296" s="381"/>
      <c r="AI5296" s="381"/>
      <c r="AJ5296" s="381"/>
      <c r="AK5296" s="381"/>
      <c r="AL5296" s="381"/>
      <c r="AM5296" s="381"/>
    </row>
    <row r="5297" spans="1:39" x14ac:dyDescent="0.35">
      <c r="A5297" s="379"/>
      <c r="B5297" s="379"/>
      <c r="C5297" s="379"/>
      <c r="D5297" s="379"/>
      <c r="E5297" s="379"/>
      <c r="F5297" s="379"/>
      <c r="G5297" s="379"/>
      <c r="H5297" s="379"/>
      <c r="I5297" s="379"/>
      <c r="J5297" s="379"/>
      <c r="K5297" s="379"/>
      <c r="L5297" s="379"/>
      <c r="M5297" s="379"/>
      <c r="N5297" s="379"/>
      <c r="O5297" s="379"/>
      <c r="P5297" s="379"/>
      <c r="Q5297" s="379"/>
      <c r="R5297" s="379"/>
      <c r="S5297" s="379"/>
      <c r="T5297" s="379"/>
      <c r="U5297" s="379"/>
      <c r="V5297" s="379"/>
      <c r="W5297" s="379"/>
      <c r="X5297" s="379"/>
      <c r="Y5297" s="379"/>
      <c r="Z5297" s="379"/>
      <c r="AA5297" s="380"/>
      <c r="AB5297" s="379"/>
      <c r="AC5297" s="379"/>
      <c r="AD5297" s="379"/>
      <c r="AE5297" s="381"/>
      <c r="AF5297" s="105"/>
      <c r="AG5297" s="381"/>
      <c r="AH5297" s="381"/>
      <c r="AI5297" s="381"/>
      <c r="AJ5297" s="381"/>
      <c r="AK5297" s="381"/>
      <c r="AL5297" s="381"/>
      <c r="AM5297" s="381"/>
    </row>
    <row r="5298" spans="1:39" x14ac:dyDescent="0.35">
      <c r="A5298" s="379"/>
      <c r="B5298" s="379"/>
      <c r="C5298" s="379"/>
      <c r="D5298" s="379"/>
      <c r="E5298" s="379"/>
      <c r="F5298" s="379"/>
      <c r="G5298" s="379"/>
      <c r="H5298" s="379"/>
      <c r="I5298" s="379"/>
      <c r="J5298" s="379"/>
      <c r="K5298" s="379"/>
      <c r="L5298" s="379"/>
      <c r="M5298" s="379"/>
      <c r="N5298" s="379"/>
      <c r="O5298" s="379"/>
      <c r="P5298" s="379"/>
      <c r="Q5298" s="379"/>
      <c r="R5298" s="379"/>
      <c r="S5298" s="379"/>
      <c r="T5298" s="379"/>
      <c r="U5298" s="379"/>
      <c r="V5298" s="379"/>
      <c r="W5298" s="379"/>
      <c r="X5298" s="379"/>
      <c r="Y5298" s="379"/>
      <c r="Z5298" s="379"/>
      <c r="AA5298" s="380"/>
      <c r="AB5298" s="379"/>
      <c r="AC5298" s="379"/>
      <c r="AD5298" s="379"/>
      <c r="AE5298" s="381"/>
      <c r="AF5298" s="105"/>
      <c r="AG5298" s="381"/>
      <c r="AH5298" s="381"/>
      <c r="AI5298" s="381"/>
      <c r="AJ5298" s="381"/>
      <c r="AK5298" s="381"/>
      <c r="AL5298" s="381"/>
      <c r="AM5298" s="381"/>
    </row>
    <row r="5299" spans="1:39" x14ac:dyDescent="0.35">
      <c r="A5299" s="379"/>
      <c r="B5299" s="379"/>
      <c r="C5299" s="379"/>
      <c r="D5299" s="379"/>
      <c r="E5299" s="379"/>
      <c r="F5299" s="379"/>
      <c r="G5299" s="379"/>
      <c r="H5299" s="379"/>
      <c r="I5299" s="379"/>
      <c r="J5299" s="379"/>
      <c r="K5299" s="379"/>
      <c r="L5299" s="379"/>
      <c r="M5299" s="379"/>
      <c r="N5299" s="379"/>
      <c r="O5299" s="379"/>
      <c r="P5299" s="379"/>
      <c r="Q5299" s="379"/>
      <c r="R5299" s="379"/>
      <c r="S5299" s="379"/>
      <c r="T5299" s="379"/>
      <c r="U5299" s="379"/>
      <c r="V5299" s="379"/>
      <c r="W5299" s="379"/>
      <c r="X5299" s="379"/>
      <c r="Y5299" s="379"/>
      <c r="Z5299" s="379"/>
      <c r="AA5299" s="380"/>
      <c r="AB5299" s="379"/>
      <c r="AC5299" s="379"/>
      <c r="AD5299" s="379"/>
      <c r="AE5299" s="381"/>
      <c r="AF5299" s="105"/>
      <c r="AG5299" s="381"/>
      <c r="AH5299" s="381"/>
      <c r="AI5299" s="381"/>
      <c r="AJ5299" s="381"/>
      <c r="AK5299" s="381"/>
      <c r="AL5299" s="381"/>
      <c r="AM5299" s="381"/>
    </row>
    <row r="5300" spans="1:39" x14ac:dyDescent="0.35">
      <c r="A5300" s="379"/>
      <c r="B5300" s="379"/>
      <c r="C5300" s="379"/>
      <c r="D5300" s="379"/>
      <c r="E5300" s="379"/>
      <c r="F5300" s="379"/>
      <c r="G5300" s="379"/>
      <c r="H5300" s="379"/>
      <c r="I5300" s="379"/>
      <c r="J5300" s="379"/>
      <c r="K5300" s="379"/>
      <c r="L5300" s="379"/>
      <c r="M5300" s="379"/>
      <c r="N5300" s="379"/>
      <c r="O5300" s="379"/>
      <c r="P5300" s="379"/>
      <c r="Q5300" s="379"/>
      <c r="R5300" s="379"/>
      <c r="S5300" s="379"/>
      <c r="T5300" s="379"/>
      <c r="U5300" s="379"/>
      <c r="V5300" s="379"/>
      <c r="W5300" s="379"/>
      <c r="X5300" s="379"/>
      <c r="Y5300" s="379"/>
      <c r="Z5300" s="379"/>
      <c r="AA5300" s="380"/>
      <c r="AB5300" s="379"/>
      <c r="AC5300" s="379"/>
      <c r="AD5300" s="379"/>
      <c r="AE5300" s="381"/>
      <c r="AF5300" s="105"/>
      <c r="AG5300" s="381"/>
      <c r="AH5300" s="381"/>
      <c r="AI5300" s="381"/>
      <c r="AJ5300" s="381"/>
      <c r="AK5300" s="381"/>
      <c r="AL5300" s="381"/>
      <c r="AM5300" s="381"/>
    </row>
    <row r="5301" spans="1:39" x14ac:dyDescent="0.35">
      <c r="A5301" s="379"/>
      <c r="B5301" s="379"/>
      <c r="C5301" s="379"/>
      <c r="D5301" s="379"/>
      <c r="E5301" s="379"/>
      <c r="F5301" s="379"/>
      <c r="G5301" s="379"/>
      <c r="H5301" s="379"/>
      <c r="I5301" s="379"/>
      <c r="J5301" s="379"/>
      <c r="K5301" s="379"/>
      <c r="L5301" s="379"/>
      <c r="M5301" s="379"/>
      <c r="N5301" s="379"/>
      <c r="O5301" s="379"/>
      <c r="P5301" s="379"/>
      <c r="Q5301" s="379"/>
      <c r="R5301" s="379"/>
      <c r="S5301" s="379"/>
      <c r="T5301" s="379"/>
      <c r="U5301" s="379"/>
      <c r="V5301" s="379"/>
      <c r="W5301" s="379"/>
      <c r="X5301" s="379"/>
      <c r="Y5301" s="379"/>
      <c r="Z5301" s="379"/>
      <c r="AA5301" s="380"/>
      <c r="AB5301" s="379"/>
      <c r="AC5301" s="379"/>
      <c r="AD5301" s="379"/>
      <c r="AE5301" s="381"/>
      <c r="AF5301" s="105"/>
      <c r="AG5301" s="381"/>
      <c r="AH5301" s="381"/>
      <c r="AI5301" s="381"/>
      <c r="AJ5301" s="381"/>
      <c r="AK5301" s="381"/>
      <c r="AL5301" s="381"/>
      <c r="AM5301" s="381"/>
    </row>
    <row r="5302" spans="1:39" x14ac:dyDescent="0.35">
      <c r="A5302" s="379"/>
      <c r="B5302" s="379"/>
      <c r="C5302" s="379"/>
      <c r="D5302" s="379"/>
      <c r="E5302" s="379"/>
      <c r="F5302" s="379"/>
      <c r="G5302" s="379"/>
      <c r="H5302" s="379"/>
      <c r="I5302" s="379"/>
      <c r="J5302" s="379"/>
      <c r="K5302" s="379"/>
      <c r="L5302" s="379"/>
      <c r="M5302" s="379"/>
      <c r="N5302" s="379"/>
      <c r="O5302" s="379"/>
      <c r="P5302" s="379"/>
      <c r="Q5302" s="379"/>
      <c r="R5302" s="379"/>
      <c r="S5302" s="379"/>
      <c r="T5302" s="379"/>
      <c r="U5302" s="379"/>
      <c r="V5302" s="379"/>
      <c r="W5302" s="379"/>
      <c r="X5302" s="379"/>
      <c r="Y5302" s="379"/>
      <c r="Z5302" s="379"/>
      <c r="AA5302" s="380"/>
      <c r="AB5302" s="379"/>
      <c r="AC5302" s="379"/>
      <c r="AD5302" s="379"/>
      <c r="AE5302" s="381"/>
      <c r="AF5302" s="105"/>
      <c r="AG5302" s="381"/>
      <c r="AH5302" s="381"/>
      <c r="AI5302" s="381"/>
      <c r="AJ5302" s="381"/>
      <c r="AK5302" s="381"/>
      <c r="AL5302" s="381"/>
      <c r="AM5302" s="381"/>
    </row>
    <row r="5303" spans="1:39" x14ac:dyDescent="0.35">
      <c r="A5303" s="379"/>
      <c r="B5303" s="379"/>
      <c r="C5303" s="379"/>
      <c r="D5303" s="379"/>
      <c r="E5303" s="379"/>
      <c r="F5303" s="379"/>
      <c r="G5303" s="379"/>
      <c r="H5303" s="379"/>
      <c r="I5303" s="379"/>
      <c r="J5303" s="379"/>
      <c r="K5303" s="379"/>
      <c r="L5303" s="379"/>
      <c r="M5303" s="379"/>
      <c r="N5303" s="379"/>
      <c r="O5303" s="379"/>
      <c r="P5303" s="379"/>
      <c r="Q5303" s="379"/>
      <c r="R5303" s="379"/>
      <c r="S5303" s="379"/>
      <c r="T5303" s="379"/>
      <c r="U5303" s="379"/>
      <c r="V5303" s="379"/>
      <c r="W5303" s="379"/>
      <c r="X5303" s="379"/>
      <c r="Y5303" s="379"/>
      <c r="Z5303" s="379"/>
      <c r="AA5303" s="380"/>
      <c r="AB5303" s="379"/>
      <c r="AC5303" s="379"/>
      <c r="AD5303" s="379"/>
      <c r="AE5303" s="381"/>
      <c r="AF5303" s="105"/>
      <c r="AG5303" s="381"/>
      <c r="AH5303" s="381"/>
      <c r="AI5303" s="381"/>
      <c r="AJ5303" s="381"/>
      <c r="AK5303" s="381"/>
      <c r="AL5303" s="381"/>
      <c r="AM5303" s="381"/>
    </row>
    <row r="5304" spans="1:39" x14ac:dyDescent="0.35">
      <c r="A5304" s="379"/>
      <c r="B5304" s="379"/>
      <c r="C5304" s="379"/>
      <c r="D5304" s="379"/>
      <c r="E5304" s="379"/>
      <c r="F5304" s="379"/>
      <c r="G5304" s="379"/>
      <c r="H5304" s="379"/>
      <c r="I5304" s="379"/>
      <c r="J5304" s="379"/>
      <c r="K5304" s="379"/>
      <c r="L5304" s="379"/>
      <c r="M5304" s="379"/>
      <c r="N5304" s="379"/>
      <c r="O5304" s="379"/>
      <c r="P5304" s="379"/>
      <c r="Q5304" s="379"/>
      <c r="R5304" s="379"/>
      <c r="S5304" s="379"/>
      <c r="T5304" s="379"/>
      <c r="U5304" s="379"/>
      <c r="V5304" s="379"/>
      <c r="W5304" s="379"/>
      <c r="X5304" s="379"/>
      <c r="Y5304" s="379"/>
      <c r="Z5304" s="379"/>
      <c r="AA5304" s="380"/>
      <c r="AB5304" s="379"/>
      <c r="AC5304" s="379"/>
      <c r="AD5304" s="379"/>
      <c r="AE5304" s="381"/>
      <c r="AF5304" s="105"/>
      <c r="AG5304" s="381"/>
      <c r="AH5304" s="381"/>
      <c r="AI5304" s="381"/>
      <c r="AJ5304" s="381"/>
      <c r="AK5304" s="381"/>
      <c r="AL5304" s="381"/>
      <c r="AM5304" s="381"/>
    </row>
    <row r="5305" spans="1:39" x14ac:dyDescent="0.35">
      <c r="A5305" s="379"/>
      <c r="B5305" s="379"/>
      <c r="C5305" s="379"/>
      <c r="D5305" s="379"/>
      <c r="E5305" s="379"/>
      <c r="F5305" s="379"/>
      <c r="G5305" s="379"/>
      <c r="H5305" s="379"/>
      <c r="I5305" s="379"/>
      <c r="J5305" s="379"/>
      <c r="K5305" s="379"/>
      <c r="L5305" s="379"/>
      <c r="M5305" s="379"/>
      <c r="N5305" s="379"/>
      <c r="O5305" s="379"/>
      <c r="P5305" s="379"/>
      <c r="Q5305" s="379"/>
      <c r="R5305" s="379"/>
      <c r="S5305" s="379"/>
      <c r="T5305" s="379"/>
      <c r="U5305" s="379"/>
      <c r="V5305" s="379"/>
      <c r="W5305" s="379"/>
      <c r="X5305" s="379"/>
      <c r="Y5305" s="379"/>
      <c r="Z5305" s="379"/>
      <c r="AA5305" s="380"/>
      <c r="AB5305" s="379"/>
      <c r="AC5305" s="379"/>
      <c r="AD5305" s="379"/>
      <c r="AE5305" s="381"/>
      <c r="AF5305" s="105"/>
      <c r="AG5305" s="381"/>
      <c r="AH5305" s="381"/>
      <c r="AI5305" s="381"/>
      <c r="AJ5305" s="381"/>
      <c r="AK5305" s="381"/>
      <c r="AL5305" s="381"/>
      <c r="AM5305" s="381"/>
    </row>
    <row r="5306" spans="1:39" x14ac:dyDescent="0.35">
      <c r="A5306" s="379"/>
      <c r="B5306" s="379"/>
      <c r="C5306" s="379"/>
      <c r="D5306" s="379"/>
      <c r="E5306" s="379"/>
      <c r="F5306" s="379"/>
      <c r="G5306" s="379"/>
      <c r="H5306" s="379"/>
      <c r="I5306" s="379"/>
      <c r="J5306" s="379"/>
      <c r="K5306" s="379"/>
      <c r="L5306" s="379"/>
      <c r="M5306" s="379"/>
      <c r="N5306" s="379"/>
      <c r="O5306" s="379"/>
      <c r="P5306" s="379"/>
      <c r="Q5306" s="379"/>
      <c r="R5306" s="379"/>
      <c r="S5306" s="379"/>
      <c r="T5306" s="379"/>
      <c r="U5306" s="379"/>
      <c r="V5306" s="379"/>
      <c r="W5306" s="379"/>
      <c r="X5306" s="379"/>
      <c r="Y5306" s="379"/>
      <c r="Z5306" s="379"/>
      <c r="AA5306" s="380"/>
      <c r="AB5306" s="379"/>
      <c r="AC5306" s="379"/>
      <c r="AD5306" s="379"/>
      <c r="AE5306" s="381"/>
      <c r="AF5306" s="105"/>
      <c r="AG5306" s="381"/>
      <c r="AH5306" s="381"/>
      <c r="AI5306" s="381"/>
      <c r="AJ5306" s="381"/>
      <c r="AK5306" s="381"/>
      <c r="AL5306" s="381"/>
      <c r="AM5306" s="381"/>
    </row>
    <row r="5307" spans="1:39" x14ac:dyDescent="0.35">
      <c r="A5307" s="379"/>
      <c r="B5307" s="379"/>
      <c r="C5307" s="379"/>
      <c r="D5307" s="379"/>
      <c r="E5307" s="379"/>
      <c r="F5307" s="379"/>
      <c r="G5307" s="379"/>
      <c r="H5307" s="379"/>
      <c r="I5307" s="379"/>
      <c r="J5307" s="379"/>
      <c r="K5307" s="379"/>
      <c r="L5307" s="379"/>
      <c r="M5307" s="379"/>
      <c r="N5307" s="379"/>
      <c r="O5307" s="379"/>
      <c r="P5307" s="379"/>
      <c r="Q5307" s="379"/>
      <c r="R5307" s="379"/>
      <c r="S5307" s="379"/>
      <c r="T5307" s="379"/>
      <c r="U5307" s="379"/>
      <c r="V5307" s="379"/>
      <c r="W5307" s="379"/>
      <c r="X5307" s="379"/>
      <c r="Y5307" s="379"/>
      <c r="Z5307" s="379"/>
      <c r="AA5307" s="380"/>
      <c r="AB5307" s="379"/>
      <c r="AC5307" s="379"/>
      <c r="AD5307" s="379"/>
      <c r="AE5307" s="381"/>
      <c r="AF5307" s="105"/>
      <c r="AG5307" s="381"/>
      <c r="AH5307" s="381"/>
      <c r="AI5307" s="381"/>
      <c r="AJ5307" s="381"/>
      <c r="AK5307" s="381"/>
      <c r="AL5307" s="381"/>
      <c r="AM5307" s="381"/>
    </row>
    <row r="5308" spans="1:39" x14ac:dyDescent="0.35">
      <c r="A5308" s="379"/>
      <c r="B5308" s="379"/>
      <c r="C5308" s="379"/>
      <c r="D5308" s="379"/>
      <c r="E5308" s="379"/>
      <c r="F5308" s="379"/>
      <c r="G5308" s="379"/>
      <c r="H5308" s="379"/>
      <c r="I5308" s="379"/>
      <c r="J5308" s="379"/>
      <c r="K5308" s="379"/>
      <c r="L5308" s="379"/>
      <c r="M5308" s="379"/>
      <c r="N5308" s="379"/>
      <c r="O5308" s="379"/>
      <c r="P5308" s="379"/>
      <c r="Q5308" s="379"/>
      <c r="R5308" s="379"/>
      <c r="S5308" s="379"/>
      <c r="T5308" s="379"/>
      <c r="U5308" s="379"/>
      <c r="V5308" s="379"/>
      <c r="W5308" s="379"/>
      <c r="X5308" s="379"/>
      <c r="Y5308" s="379"/>
      <c r="Z5308" s="379"/>
      <c r="AA5308" s="380"/>
      <c r="AB5308" s="379"/>
      <c r="AC5308" s="379"/>
      <c r="AD5308" s="379"/>
      <c r="AE5308" s="381"/>
      <c r="AF5308" s="105"/>
      <c r="AG5308" s="381"/>
      <c r="AH5308" s="381"/>
      <c r="AI5308" s="381"/>
      <c r="AJ5308" s="381"/>
      <c r="AK5308" s="381"/>
      <c r="AL5308" s="381"/>
      <c r="AM5308" s="381"/>
    </row>
    <row r="5309" spans="1:39" x14ac:dyDescent="0.35">
      <c r="A5309" s="379"/>
      <c r="B5309" s="379"/>
      <c r="C5309" s="379"/>
      <c r="D5309" s="379"/>
      <c r="E5309" s="379"/>
      <c r="F5309" s="379"/>
      <c r="G5309" s="379"/>
      <c r="H5309" s="379"/>
      <c r="I5309" s="379"/>
      <c r="J5309" s="379"/>
      <c r="K5309" s="379"/>
      <c r="L5309" s="379"/>
      <c r="M5309" s="379"/>
      <c r="N5309" s="379"/>
      <c r="O5309" s="379"/>
      <c r="P5309" s="379"/>
      <c r="Q5309" s="379"/>
      <c r="R5309" s="379"/>
      <c r="S5309" s="379"/>
      <c r="T5309" s="379"/>
      <c r="U5309" s="379"/>
      <c r="V5309" s="379"/>
      <c r="W5309" s="379"/>
      <c r="X5309" s="379"/>
      <c r="Y5309" s="379"/>
      <c r="Z5309" s="379"/>
      <c r="AA5309" s="380"/>
      <c r="AB5309" s="379"/>
      <c r="AC5309" s="379"/>
      <c r="AD5309" s="379"/>
      <c r="AE5309" s="381"/>
      <c r="AF5309" s="105"/>
      <c r="AG5309" s="381"/>
      <c r="AH5309" s="381"/>
      <c r="AI5309" s="381"/>
      <c r="AJ5309" s="381"/>
      <c r="AK5309" s="381"/>
      <c r="AL5309" s="381"/>
      <c r="AM5309" s="381"/>
    </row>
    <row r="5310" spans="1:39" x14ac:dyDescent="0.35">
      <c r="A5310" s="379"/>
      <c r="B5310" s="379"/>
      <c r="C5310" s="379"/>
      <c r="D5310" s="379"/>
      <c r="E5310" s="379"/>
      <c r="F5310" s="379"/>
      <c r="G5310" s="379"/>
      <c r="H5310" s="379"/>
      <c r="I5310" s="379"/>
      <c r="J5310" s="379"/>
      <c r="K5310" s="379"/>
      <c r="L5310" s="379"/>
      <c r="M5310" s="379"/>
      <c r="N5310" s="379"/>
      <c r="O5310" s="379"/>
      <c r="P5310" s="379"/>
      <c r="Q5310" s="379"/>
      <c r="R5310" s="379"/>
      <c r="S5310" s="379"/>
      <c r="T5310" s="379"/>
      <c r="U5310" s="379"/>
      <c r="V5310" s="379"/>
      <c r="W5310" s="379"/>
      <c r="X5310" s="379"/>
      <c r="Y5310" s="379"/>
      <c r="Z5310" s="379"/>
      <c r="AA5310" s="380"/>
      <c r="AB5310" s="379"/>
      <c r="AC5310" s="379"/>
      <c r="AD5310" s="379"/>
      <c r="AE5310" s="381"/>
      <c r="AF5310" s="105"/>
      <c r="AG5310" s="381"/>
      <c r="AH5310" s="381"/>
      <c r="AI5310" s="381"/>
      <c r="AJ5310" s="381"/>
      <c r="AK5310" s="381"/>
      <c r="AL5310" s="381"/>
      <c r="AM5310" s="381"/>
    </row>
    <row r="5311" spans="1:39" x14ac:dyDescent="0.35">
      <c r="A5311" s="379"/>
      <c r="B5311" s="379"/>
      <c r="C5311" s="379"/>
      <c r="D5311" s="379"/>
      <c r="E5311" s="379"/>
      <c r="F5311" s="379"/>
      <c r="G5311" s="379"/>
      <c r="H5311" s="379"/>
      <c r="I5311" s="379"/>
      <c r="J5311" s="379"/>
      <c r="K5311" s="379"/>
      <c r="L5311" s="379"/>
      <c r="M5311" s="379"/>
      <c r="N5311" s="379"/>
      <c r="O5311" s="379"/>
      <c r="P5311" s="379"/>
      <c r="Q5311" s="379"/>
      <c r="R5311" s="379"/>
      <c r="S5311" s="379"/>
      <c r="T5311" s="379"/>
      <c r="U5311" s="379"/>
      <c r="V5311" s="379"/>
      <c r="W5311" s="379"/>
      <c r="X5311" s="379"/>
      <c r="Y5311" s="379"/>
      <c r="Z5311" s="379"/>
      <c r="AA5311" s="380"/>
      <c r="AB5311" s="379"/>
      <c r="AC5311" s="379"/>
      <c r="AD5311" s="379"/>
      <c r="AE5311" s="381"/>
      <c r="AF5311" s="105"/>
      <c r="AG5311" s="381"/>
      <c r="AH5311" s="381"/>
      <c r="AI5311" s="381"/>
      <c r="AJ5311" s="381"/>
      <c r="AK5311" s="381"/>
      <c r="AL5311" s="381"/>
      <c r="AM5311" s="381"/>
    </row>
    <row r="5312" spans="1:39" x14ac:dyDescent="0.35">
      <c r="A5312" s="379"/>
      <c r="B5312" s="379"/>
      <c r="C5312" s="379"/>
      <c r="D5312" s="379"/>
      <c r="E5312" s="379"/>
      <c r="F5312" s="379"/>
      <c r="G5312" s="379"/>
      <c r="H5312" s="379"/>
      <c r="I5312" s="379"/>
      <c r="J5312" s="379"/>
      <c r="K5312" s="379"/>
      <c r="L5312" s="379"/>
      <c r="M5312" s="379"/>
      <c r="N5312" s="379"/>
      <c r="O5312" s="379"/>
      <c r="P5312" s="379"/>
      <c r="Q5312" s="379"/>
      <c r="R5312" s="379"/>
      <c r="S5312" s="379"/>
      <c r="T5312" s="379"/>
      <c r="U5312" s="379"/>
      <c r="V5312" s="379"/>
      <c r="W5312" s="379"/>
      <c r="X5312" s="379"/>
      <c r="Y5312" s="379"/>
      <c r="Z5312" s="379"/>
      <c r="AA5312" s="380"/>
      <c r="AB5312" s="379"/>
      <c r="AC5312" s="379"/>
      <c r="AD5312" s="379"/>
      <c r="AE5312" s="381"/>
      <c r="AF5312" s="105"/>
      <c r="AG5312" s="381"/>
      <c r="AH5312" s="381"/>
      <c r="AI5312" s="381"/>
      <c r="AJ5312" s="381"/>
      <c r="AK5312" s="381"/>
      <c r="AL5312" s="381"/>
      <c r="AM5312" s="381"/>
    </row>
    <row r="5313" spans="1:39" x14ac:dyDescent="0.35">
      <c r="A5313" s="379"/>
      <c r="B5313" s="379"/>
      <c r="C5313" s="379"/>
      <c r="D5313" s="379"/>
      <c r="E5313" s="379"/>
      <c r="F5313" s="379"/>
      <c r="G5313" s="379"/>
      <c r="H5313" s="379"/>
      <c r="I5313" s="379"/>
      <c r="J5313" s="379"/>
      <c r="K5313" s="379"/>
      <c r="L5313" s="379"/>
      <c r="M5313" s="379"/>
      <c r="N5313" s="379"/>
      <c r="O5313" s="379"/>
      <c r="P5313" s="379"/>
      <c r="Q5313" s="379"/>
      <c r="R5313" s="379"/>
      <c r="S5313" s="379"/>
      <c r="T5313" s="379"/>
      <c r="U5313" s="379"/>
      <c r="V5313" s="379"/>
      <c r="W5313" s="379"/>
      <c r="X5313" s="379"/>
      <c r="Y5313" s="379"/>
      <c r="Z5313" s="379"/>
      <c r="AA5313" s="380"/>
      <c r="AB5313" s="379"/>
      <c r="AC5313" s="379"/>
      <c r="AD5313" s="379"/>
      <c r="AE5313" s="381"/>
      <c r="AF5313" s="105"/>
      <c r="AG5313" s="381"/>
      <c r="AH5313" s="381"/>
      <c r="AI5313" s="381"/>
      <c r="AJ5313" s="381"/>
      <c r="AK5313" s="381"/>
      <c r="AL5313" s="381"/>
      <c r="AM5313" s="381"/>
    </row>
    <row r="5314" spans="1:39" x14ac:dyDescent="0.35">
      <c r="A5314" s="379"/>
      <c r="B5314" s="379"/>
      <c r="C5314" s="379"/>
      <c r="D5314" s="379"/>
      <c r="E5314" s="379"/>
      <c r="F5314" s="379"/>
      <c r="G5314" s="379"/>
      <c r="H5314" s="379"/>
      <c r="I5314" s="379"/>
      <c r="J5314" s="379"/>
      <c r="K5314" s="379"/>
      <c r="L5314" s="379"/>
      <c r="M5314" s="379"/>
      <c r="N5314" s="379"/>
      <c r="O5314" s="379"/>
      <c r="P5314" s="379"/>
      <c r="Q5314" s="379"/>
      <c r="R5314" s="379"/>
      <c r="S5314" s="379"/>
      <c r="T5314" s="379"/>
      <c r="U5314" s="379"/>
      <c r="V5314" s="379"/>
      <c r="W5314" s="379"/>
      <c r="X5314" s="379"/>
      <c r="Y5314" s="379"/>
      <c r="Z5314" s="379"/>
      <c r="AA5314" s="380"/>
      <c r="AB5314" s="379"/>
      <c r="AC5314" s="379"/>
      <c r="AD5314" s="379"/>
      <c r="AE5314" s="381"/>
      <c r="AF5314" s="105"/>
      <c r="AG5314" s="381"/>
      <c r="AH5314" s="381"/>
      <c r="AI5314" s="381"/>
      <c r="AJ5314" s="381"/>
      <c r="AK5314" s="381"/>
      <c r="AL5314" s="381"/>
      <c r="AM5314" s="381"/>
    </row>
    <row r="5315" spans="1:39" x14ac:dyDescent="0.35">
      <c r="A5315" s="379"/>
      <c r="B5315" s="379"/>
      <c r="C5315" s="379"/>
      <c r="D5315" s="379"/>
      <c r="E5315" s="379"/>
      <c r="F5315" s="379"/>
      <c r="G5315" s="379"/>
      <c r="H5315" s="379"/>
      <c r="I5315" s="379"/>
      <c r="J5315" s="379"/>
      <c r="K5315" s="379"/>
      <c r="L5315" s="379"/>
      <c r="M5315" s="379"/>
      <c r="N5315" s="379"/>
      <c r="O5315" s="379"/>
      <c r="P5315" s="379"/>
      <c r="Q5315" s="379"/>
      <c r="R5315" s="379"/>
      <c r="S5315" s="379"/>
      <c r="T5315" s="379"/>
      <c r="U5315" s="379"/>
      <c r="V5315" s="379"/>
      <c r="W5315" s="379"/>
      <c r="X5315" s="379"/>
      <c r="Y5315" s="379"/>
      <c r="Z5315" s="379"/>
      <c r="AA5315" s="380"/>
      <c r="AB5315" s="379"/>
      <c r="AC5315" s="379"/>
      <c r="AD5315" s="379"/>
      <c r="AE5315" s="381"/>
      <c r="AF5315" s="105"/>
      <c r="AG5315" s="381"/>
      <c r="AH5315" s="381"/>
      <c r="AI5315" s="381"/>
      <c r="AJ5315" s="381"/>
      <c r="AK5315" s="381"/>
      <c r="AL5315" s="381"/>
      <c r="AM5315" s="381"/>
    </row>
    <row r="5316" spans="1:39" x14ac:dyDescent="0.35">
      <c r="A5316" s="379"/>
      <c r="B5316" s="379"/>
      <c r="C5316" s="379"/>
      <c r="D5316" s="379"/>
      <c r="E5316" s="379"/>
      <c r="F5316" s="379"/>
      <c r="G5316" s="379"/>
      <c r="H5316" s="379"/>
      <c r="I5316" s="379"/>
      <c r="J5316" s="379"/>
      <c r="K5316" s="379"/>
      <c r="L5316" s="379"/>
      <c r="M5316" s="379"/>
      <c r="N5316" s="379"/>
      <c r="O5316" s="379"/>
      <c r="P5316" s="379"/>
      <c r="Q5316" s="379"/>
      <c r="R5316" s="379"/>
      <c r="S5316" s="379"/>
      <c r="T5316" s="379"/>
      <c r="U5316" s="379"/>
      <c r="V5316" s="379"/>
      <c r="W5316" s="379"/>
      <c r="X5316" s="379"/>
      <c r="Y5316" s="379"/>
      <c r="Z5316" s="379"/>
      <c r="AA5316" s="380"/>
      <c r="AB5316" s="379"/>
      <c r="AC5316" s="379"/>
      <c r="AD5316" s="379"/>
      <c r="AE5316" s="381"/>
      <c r="AF5316" s="105"/>
      <c r="AG5316" s="381"/>
      <c r="AH5316" s="381"/>
      <c r="AI5316" s="381"/>
      <c r="AJ5316" s="381"/>
      <c r="AK5316" s="381"/>
      <c r="AL5316" s="381"/>
      <c r="AM5316" s="381"/>
    </row>
    <row r="5317" spans="1:39" x14ac:dyDescent="0.35">
      <c r="A5317" s="379"/>
      <c r="B5317" s="379"/>
      <c r="C5317" s="379"/>
      <c r="D5317" s="379"/>
      <c r="E5317" s="379"/>
      <c r="F5317" s="379"/>
      <c r="G5317" s="379"/>
      <c r="H5317" s="379"/>
      <c r="I5317" s="379"/>
      <c r="J5317" s="379"/>
      <c r="K5317" s="379"/>
      <c r="L5317" s="379"/>
      <c r="M5317" s="379"/>
      <c r="N5317" s="379"/>
      <c r="O5317" s="379"/>
      <c r="P5317" s="379"/>
      <c r="Q5317" s="379"/>
      <c r="R5317" s="379"/>
      <c r="S5317" s="379"/>
      <c r="T5317" s="379"/>
      <c r="U5317" s="379"/>
      <c r="V5317" s="379"/>
      <c r="W5317" s="379"/>
      <c r="X5317" s="379"/>
      <c r="Y5317" s="379"/>
      <c r="Z5317" s="379"/>
      <c r="AA5317" s="380"/>
      <c r="AB5317" s="379"/>
      <c r="AC5317" s="379"/>
      <c r="AD5317" s="379"/>
      <c r="AE5317" s="381"/>
      <c r="AF5317" s="105"/>
      <c r="AG5317" s="381"/>
      <c r="AH5317" s="381"/>
      <c r="AI5317" s="381"/>
      <c r="AJ5317" s="381"/>
      <c r="AK5317" s="381"/>
      <c r="AL5317" s="381"/>
      <c r="AM5317" s="381"/>
    </row>
    <row r="5318" spans="1:39" x14ac:dyDescent="0.35">
      <c r="A5318" s="379"/>
      <c r="B5318" s="379"/>
      <c r="C5318" s="379"/>
      <c r="D5318" s="379"/>
      <c r="E5318" s="379"/>
      <c r="F5318" s="379"/>
      <c r="G5318" s="379"/>
      <c r="H5318" s="379"/>
      <c r="I5318" s="379"/>
      <c r="J5318" s="379"/>
      <c r="K5318" s="379"/>
      <c r="L5318" s="379"/>
      <c r="M5318" s="379"/>
      <c r="N5318" s="379"/>
      <c r="O5318" s="379"/>
      <c r="P5318" s="379"/>
      <c r="Q5318" s="379"/>
      <c r="R5318" s="379"/>
      <c r="S5318" s="379"/>
      <c r="T5318" s="379"/>
      <c r="U5318" s="379"/>
      <c r="V5318" s="379"/>
      <c r="W5318" s="379"/>
      <c r="X5318" s="379"/>
      <c r="Y5318" s="379"/>
      <c r="Z5318" s="379"/>
      <c r="AA5318" s="380"/>
      <c r="AB5318" s="379"/>
      <c r="AC5318" s="379"/>
      <c r="AD5318" s="379"/>
      <c r="AE5318" s="381"/>
      <c r="AF5318" s="105"/>
      <c r="AG5318" s="381"/>
      <c r="AH5318" s="381"/>
      <c r="AI5318" s="381"/>
      <c r="AJ5318" s="381"/>
      <c r="AK5318" s="381"/>
      <c r="AL5318" s="381"/>
      <c r="AM5318" s="381"/>
    </row>
    <row r="5319" spans="1:39" x14ac:dyDescent="0.35">
      <c r="A5319" s="379"/>
      <c r="B5319" s="379"/>
      <c r="C5319" s="379"/>
      <c r="D5319" s="379"/>
      <c r="E5319" s="379"/>
      <c r="F5319" s="379"/>
      <c r="G5319" s="379"/>
      <c r="H5319" s="379"/>
      <c r="I5319" s="379"/>
      <c r="J5319" s="379"/>
      <c r="K5319" s="379"/>
      <c r="L5319" s="379"/>
      <c r="M5319" s="379"/>
      <c r="N5319" s="379"/>
      <c r="O5319" s="379"/>
      <c r="P5319" s="379"/>
      <c r="Q5319" s="379"/>
      <c r="R5319" s="379"/>
      <c r="S5319" s="379"/>
      <c r="T5319" s="379"/>
      <c r="U5319" s="379"/>
      <c r="V5319" s="379"/>
      <c r="W5319" s="379"/>
      <c r="X5319" s="379"/>
      <c r="Y5319" s="379"/>
      <c r="Z5319" s="379"/>
      <c r="AA5319" s="380"/>
      <c r="AB5319" s="379"/>
      <c r="AC5319" s="379"/>
      <c r="AD5319" s="379"/>
      <c r="AE5319" s="381"/>
      <c r="AF5319" s="105"/>
      <c r="AG5319" s="381"/>
      <c r="AH5319" s="381"/>
      <c r="AI5319" s="381"/>
      <c r="AJ5319" s="381"/>
      <c r="AK5319" s="381"/>
      <c r="AL5319" s="381"/>
      <c r="AM5319" s="381"/>
    </row>
    <row r="5320" spans="1:39" x14ac:dyDescent="0.35">
      <c r="A5320" s="379"/>
      <c r="B5320" s="379"/>
      <c r="C5320" s="379"/>
      <c r="D5320" s="379"/>
      <c r="E5320" s="379"/>
      <c r="F5320" s="379"/>
      <c r="G5320" s="379"/>
      <c r="H5320" s="379"/>
      <c r="I5320" s="379"/>
      <c r="J5320" s="379"/>
      <c r="K5320" s="379"/>
      <c r="L5320" s="379"/>
      <c r="M5320" s="379"/>
      <c r="N5320" s="379"/>
      <c r="O5320" s="379"/>
      <c r="P5320" s="379"/>
      <c r="Q5320" s="379"/>
      <c r="R5320" s="379"/>
      <c r="S5320" s="379"/>
      <c r="T5320" s="379"/>
      <c r="U5320" s="379"/>
      <c r="V5320" s="379"/>
      <c r="W5320" s="379"/>
      <c r="X5320" s="379"/>
      <c r="Y5320" s="379"/>
      <c r="Z5320" s="379"/>
      <c r="AA5320" s="380"/>
      <c r="AB5320" s="379"/>
      <c r="AC5320" s="379"/>
      <c r="AD5320" s="379"/>
      <c r="AE5320" s="381"/>
      <c r="AF5320" s="105"/>
      <c r="AG5320" s="381"/>
      <c r="AH5320" s="381"/>
      <c r="AI5320" s="381"/>
      <c r="AJ5320" s="381"/>
      <c r="AK5320" s="381"/>
      <c r="AL5320" s="381"/>
      <c r="AM5320" s="381"/>
    </row>
    <row r="5321" spans="1:39" x14ac:dyDescent="0.35">
      <c r="A5321" s="379"/>
      <c r="B5321" s="379"/>
      <c r="C5321" s="379"/>
      <c r="D5321" s="379"/>
      <c r="E5321" s="379"/>
      <c r="F5321" s="379"/>
      <c r="G5321" s="379"/>
      <c r="H5321" s="379"/>
      <c r="I5321" s="379"/>
      <c r="J5321" s="379"/>
      <c r="K5321" s="379"/>
      <c r="L5321" s="379"/>
      <c r="M5321" s="379"/>
      <c r="N5321" s="379"/>
      <c r="O5321" s="379"/>
      <c r="P5321" s="379"/>
      <c r="Q5321" s="379"/>
      <c r="R5321" s="379"/>
      <c r="S5321" s="379"/>
      <c r="T5321" s="379"/>
      <c r="U5321" s="379"/>
      <c r="V5321" s="379"/>
      <c r="W5321" s="379"/>
      <c r="X5321" s="379"/>
      <c r="Y5321" s="379"/>
      <c r="Z5321" s="379"/>
      <c r="AA5321" s="380"/>
      <c r="AB5321" s="379"/>
      <c r="AC5321" s="379"/>
      <c r="AD5321" s="379"/>
      <c r="AE5321" s="381"/>
      <c r="AF5321" s="105"/>
      <c r="AG5321" s="381"/>
      <c r="AH5321" s="381"/>
      <c r="AI5321" s="381"/>
      <c r="AJ5321" s="381"/>
      <c r="AK5321" s="381"/>
      <c r="AL5321" s="381"/>
      <c r="AM5321" s="381"/>
    </row>
    <row r="5322" spans="1:39" x14ac:dyDescent="0.35">
      <c r="A5322" s="379"/>
      <c r="B5322" s="379"/>
      <c r="C5322" s="379"/>
      <c r="D5322" s="379"/>
      <c r="E5322" s="379"/>
      <c r="F5322" s="379"/>
      <c r="G5322" s="379"/>
      <c r="H5322" s="379"/>
      <c r="I5322" s="379"/>
      <c r="J5322" s="379"/>
      <c r="K5322" s="379"/>
      <c r="L5322" s="379"/>
      <c r="M5322" s="379"/>
      <c r="N5322" s="379"/>
      <c r="O5322" s="379"/>
      <c r="P5322" s="379"/>
      <c r="Q5322" s="379"/>
      <c r="R5322" s="379"/>
      <c r="S5322" s="379"/>
      <c r="T5322" s="379"/>
      <c r="U5322" s="379"/>
      <c r="V5322" s="379"/>
      <c r="W5322" s="379"/>
      <c r="X5322" s="379"/>
      <c r="Y5322" s="379"/>
      <c r="Z5322" s="379"/>
      <c r="AA5322" s="380"/>
      <c r="AB5322" s="379"/>
      <c r="AC5322" s="379"/>
      <c r="AD5322" s="379"/>
      <c r="AE5322" s="381"/>
      <c r="AF5322" s="105"/>
      <c r="AG5322" s="381"/>
      <c r="AH5322" s="381"/>
      <c r="AI5322" s="381"/>
      <c r="AJ5322" s="381"/>
      <c r="AK5322" s="381"/>
      <c r="AL5322" s="381"/>
      <c r="AM5322" s="381"/>
    </row>
    <row r="5323" spans="1:39" x14ac:dyDescent="0.35">
      <c r="A5323" s="379"/>
      <c r="B5323" s="379"/>
      <c r="C5323" s="379"/>
      <c r="D5323" s="379"/>
      <c r="E5323" s="379"/>
      <c r="F5323" s="379"/>
      <c r="G5323" s="379"/>
      <c r="H5323" s="379"/>
      <c r="I5323" s="379"/>
      <c r="J5323" s="379"/>
      <c r="K5323" s="379"/>
      <c r="L5323" s="379"/>
      <c r="M5323" s="379"/>
      <c r="N5323" s="379"/>
      <c r="O5323" s="379"/>
      <c r="P5323" s="379"/>
      <c r="Q5323" s="379"/>
      <c r="R5323" s="379"/>
      <c r="S5323" s="379"/>
      <c r="T5323" s="379"/>
      <c r="U5323" s="379"/>
      <c r="V5323" s="379"/>
      <c r="W5323" s="379"/>
      <c r="X5323" s="379"/>
      <c r="Y5323" s="379"/>
      <c r="Z5323" s="379"/>
      <c r="AA5323" s="380"/>
      <c r="AB5323" s="379"/>
      <c r="AC5323" s="379"/>
      <c r="AD5323" s="379"/>
      <c r="AE5323" s="381"/>
      <c r="AF5323" s="105"/>
      <c r="AG5323" s="381"/>
      <c r="AH5323" s="381"/>
      <c r="AI5323" s="381"/>
      <c r="AJ5323" s="381"/>
      <c r="AK5323" s="381"/>
      <c r="AL5323" s="381"/>
      <c r="AM5323" s="381"/>
    </row>
    <row r="5324" spans="1:39" x14ac:dyDescent="0.35">
      <c r="A5324" s="379"/>
      <c r="B5324" s="379"/>
      <c r="C5324" s="379"/>
      <c r="D5324" s="379"/>
      <c r="E5324" s="379"/>
      <c r="F5324" s="379"/>
      <c r="G5324" s="379"/>
      <c r="H5324" s="379"/>
      <c r="I5324" s="379"/>
      <c r="J5324" s="379"/>
      <c r="K5324" s="379"/>
      <c r="L5324" s="379"/>
      <c r="M5324" s="379"/>
      <c r="N5324" s="379"/>
      <c r="O5324" s="379"/>
      <c r="P5324" s="379"/>
      <c r="Q5324" s="379"/>
      <c r="R5324" s="379"/>
      <c r="S5324" s="379"/>
      <c r="T5324" s="379"/>
      <c r="U5324" s="379"/>
      <c r="V5324" s="379"/>
      <c r="W5324" s="379"/>
      <c r="X5324" s="379"/>
      <c r="Y5324" s="379"/>
      <c r="Z5324" s="379"/>
      <c r="AA5324" s="380"/>
      <c r="AB5324" s="379"/>
      <c r="AC5324" s="379"/>
      <c r="AD5324" s="379"/>
      <c r="AE5324" s="381"/>
      <c r="AF5324" s="105"/>
      <c r="AG5324" s="381"/>
      <c r="AH5324" s="381"/>
      <c r="AI5324" s="381"/>
      <c r="AJ5324" s="381"/>
      <c r="AK5324" s="381"/>
      <c r="AL5324" s="381"/>
      <c r="AM5324" s="381"/>
    </row>
    <row r="5325" spans="1:39" x14ac:dyDescent="0.35">
      <c r="A5325" s="379"/>
      <c r="B5325" s="379"/>
      <c r="C5325" s="379"/>
      <c r="D5325" s="379"/>
      <c r="E5325" s="379"/>
      <c r="F5325" s="379"/>
      <c r="G5325" s="379"/>
      <c r="H5325" s="379"/>
      <c r="I5325" s="379"/>
      <c r="J5325" s="379"/>
      <c r="K5325" s="379"/>
      <c r="L5325" s="379"/>
      <c r="M5325" s="379"/>
      <c r="N5325" s="379"/>
      <c r="O5325" s="379"/>
      <c r="P5325" s="379"/>
      <c r="Q5325" s="379"/>
      <c r="R5325" s="379"/>
      <c r="S5325" s="379"/>
      <c r="T5325" s="379"/>
      <c r="U5325" s="379"/>
      <c r="V5325" s="379"/>
      <c r="W5325" s="379"/>
      <c r="X5325" s="379"/>
      <c r="Y5325" s="379"/>
      <c r="Z5325" s="379"/>
      <c r="AA5325" s="380"/>
      <c r="AB5325" s="379"/>
      <c r="AC5325" s="379"/>
      <c r="AD5325" s="379"/>
      <c r="AE5325" s="381"/>
      <c r="AF5325" s="105"/>
      <c r="AG5325" s="381"/>
      <c r="AH5325" s="381"/>
      <c r="AI5325" s="381"/>
      <c r="AJ5325" s="381"/>
      <c r="AK5325" s="381"/>
      <c r="AL5325" s="381"/>
      <c r="AM5325" s="381"/>
    </row>
    <row r="5326" spans="1:39" x14ac:dyDescent="0.35">
      <c r="A5326" s="379"/>
      <c r="B5326" s="379"/>
      <c r="C5326" s="379"/>
      <c r="D5326" s="379"/>
      <c r="E5326" s="379"/>
      <c r="F5326" s="379"/>
      <c r="G5326" s="379"/>
      <c r="H5326" s="379"/>
      <c r="I5326" s="379"/>
      <c r="J5326" s="379"/>
      <c r="K5326" s="379"/>
      <c r="L5326" s="379"/>
      <c r="M5326" s="379"/>
      <c r="N5326" s="379"/>
      <c r="O5326" s="379"/>
      <c r="P5326" s="379"/>
      <c r="Q5326" s="379"/>
      <c r="R5326" s="379"/>
      <c r="S5326" s="379"/>
      <c r="T5326" s="379"/>
      <c r="U5326" s="379"/>
      <c r="V5326" s="379"/>
      <c r="W5326" s="379"/>
      <c r="X5326" s="379"/>
      <c r="Y5326" s="379"/>
      <c r="Z5326" s="379"/>
      <c r="AA5326" s="380"/>
      <c r="AB5326" s="379"/>
      <c r="AC5326" s="379"/>
      <c r="AD5326" s="379"/>
      <c r="AE5326" s="381"/>
      <c r="AF5326" s="105"/>
      <c r="AG5326" s="381"/>
      <c r="AH5326" s="381"/>
      <c r="AI5326" s="381"/>
      <c r="AJ5326" s="381"/>
      <c r="AK5326" s="381"/>
      <c r="AL5326" s="381"/>
      <c r="AM5326" s="381"/>
    </row>
    <row r="5327" spans="1:39" x14ac:dyDescent="0.35">
      <c r="A5327" s="379"/>
      <c r="B5327" s="379"/>
      <c r="C5327" s="379"/>
      <c r="D5327" s="379"/>
      <c r="E5327" s="379"/>
      <c r="F5327" s="379"/>
      <c r="G5327" s="379"/>
      <c r="H5327" s="379"/>
      <c r="I5327" s="379"/>
      <c r="J5327" s="379"/>
      <c r="K5327" s="379"/>
      <c r="L5327" s="379"/>
      <c r="M5327" s="379"/>
      <c r="N5327" s="379"/>
      <c r="O5327" s="379"/>
      <c r="P5327" s="379"/>
      <c r="Q5327" s="379"/>
      <c r="R5327" s="379"/>
      <c r="S5327" s="379"/>
      <c r="T5327" s="379"/>
      <c r="U5327" s="379"/>
      <c r="V5327" s="379"/>
      <c r="W5327" s="379"/>
      <c r="X5327" s="379"/>
      <c r="Y5327" s="379"/>
      <c r="Z5327" s="379"/>
      <c r="AA5327" s="380"/>
      <c r="AB5327" s="379"/>
      <c r="AC5327" s="379"/>
      <c r="AD5327" s="379"/>
      <c r="AE5327" s="381"/>
      <c r="AF5327" s="105"/>
      <c r="AG5327" s="381"/>
      <c r="AH5327" s="381"/>
      <c r="AI5327" s="381"/>
      <c r="AJ5327" s="381"/>
      <c r="AK5327" s="381"/>
      <c r="AL5327" s="381"/>
      <c r="AM5327" s="381"/>
    </row>
    <row r="5328" spans="1:39" x14ac:dyDescent="0.35">
      <c r="A5328" s="379"/>
      <c r="B5328" s="379"/>
      <c r="C5328" s="379"/>
      <c r="D5328" s="379"/>
      <c r="E5328" s="379"/>
      <c r="F5328" s="379"/>
      <c r="G5328" s="379"/>
      <c r="H5328" s="379"/>
      <c r="I5328" s="379"/>
      <c r="J5328" s="379"/>
      <c r="K5328" s="379"/>
      <c r="L5328" s="379"/>
      <c r="M5328" s="379"/>
      <c r="N5328" s="379"/>
      <c r="O5328" s="379"/>
      <c r="P5328" s="379"/>
      <c r="Q5328" s="379"/>
      <c r="R5328" s="379"/>
      <c r="S5328" s="379"/>
      <c r="T5328" s="379"/>
      <c r="U5328" s="379"/>
      <c r="V5328" s="379"/>
      <c r="W5328" s="379"/>
      <c r="X5328" s="379"/>
      <c r="Y5328" s="379"/>
      <c r="Z5328" s="379"/>
      <c r="AA5328" s="380"/>
      <c r="AB5328" s="379"/>
      <c r="AC5328" s="379"/>
      <c r="AD5328" s="379"/>
      <c r="AE5328" s="381"/>
      <c r="AF5328" s="105"/>
      <c r="AG5328" s="381"/>
      <c r="AH5328" s="381"/>
      <c r="AI5328" s="381"/>
      <c r="AJ5328" s="381"/>
      <c r="AK5328" s="381"/>
      <c r="AL5328" s="381"/>
      <c r="AM5328" s="381"/>
    </row>
    <row r="5329" spans="1:39" x14ac:dyDescent="0.35">
      <c r="A5329" s="379"/>
      <c r="B5329" s="379"/>
      <c r="C5329" s="379"/>
      <c r="D5329" s="379"/>
      <c r="E5329" s="379"/>
      <c r="F5329" s="379"/>
      <c r="G5329" s="379"/>
      <c r="H5329" s="379"/>
      <c r="I5329" s="379"/>
      <c r="J5329" s="379"/>
      <c r="K5329" s="379"/>
      <c r="L5329" s="379"/>
      <c r="M5329" s="379"/>
      <c r="N5329" s="379"/>
      <c r="O5329" s="379"/>
      <c r="P5329" s="379"/>
      <c r="Q5329" s="379"/>
      <c r="R5329" s="379"/>
      <c r="S5329" s="379"/>
      <c r="T5329" s="379"/>
      <c r="U5329" s="379"/>
      <c r="V5329" s="379"/>
      <c r="W5329" s="379"/>
      <c r="X5329" s="379"/>
      <c r="Y5329" s="379"/>
      <c r="Z5329" s="379"/>
      <c r="AA5329" s="380"/>
      <c r="AB5329" s="379"/>
      <c r="AC5329" s="379"/>
      <c r="AD5329" s="379"/>
      <c r="AE5329" s="381"/>
      <c r="AF5329" s="105"/>
      <c r="AG5329" s="381"/>
      <c r="AH5329" s="381"/>
      <c r="AI5329" s="381"/>
      <c r="AJ5329" s="381"/>
      <c r="AK5329" s="381"/>
      <c r="AL5329" s="381"/>
      <c r="AM5329" s="381"/>
    </row>
    <row r="5330" spans="1:39" x14ac:dyDescent="0.35">
      <c r="A5330" s="379"/>
      <c r="B5330" s="379"/>
      <c r="C5330" s="379"/>
      <c r="D5330" s="379"/>
      <c r="E5330" s="379"/>
      <c r="F5330" s="379"/>
      <c r="G5330" s="379"/>
      <c r="H5330" s="379"/>
      <c r="I5330" s="379"/>
      <c r="J5330" s="379"/>
      <c r="K5330" s="379"/>
      <c r="L5330" s="379"/>
      <c r="M5330" s="379"/>
      <c r="N5330" s="379"/>
      <c r="O5330" s="379"/>
      <c r="P5330" s="379"/>
      <c r="Q5330" s="379"/>
      <c r="R5330" s="379"/>
      <c r="S5330" s="379"/>
      <c r="T5330" s="379"/>
      <c r="U5330" s="379"/>
      <c r="V5330" s="379"/>
      <c r="W5330" s="379"/>
      <c r="X5330" s="379"/>
      <c r="Y5330" s="379"/>
      <c r="Z5330" s="379"/>
      <c r="AA5330" s="380"/>
      <c r="AB5330" s="379"/>
      <c r="AC5330" s="379"/>
      <c r="AD5330" s="379"/>
      <c r="AE5330" s="381"/>
      <c r="AF5330" s="105"/>
      <c r="AG5330" s="381"/>
      <c r="AH5330" s="381"/>
      <c r="AI5330" s="381"/>
      <c r="AJ5330" s="381"/>
      <c r="AK5330" s="381"/>
      <c r="AL5330" s="381"/>
      <c r="AM5330" s="381"/>
    </row>
    <row r="5331" spans="1:39" x14ac:dyDescent="0.35">
      <c r="A5331" s="379"/>
      <c r="B5331" s="379"/>
      <c r="C5331" s="379"/>
      <c r="D5331" s="379"/>
      <c r="E5331" s="379"/>
      <c r="F5331" s="379"/>
      <c r="G5331" s="379"/>
      <c r="H5331" s="379"/>
      <c r="I5331" s="379"/>
      <c r="J5331" s="379"/>
      <c r="K5331" s="379"/>
      <c r="L5331" s="379"/>
      <c r="M5331" s="379"/>
      <c r="N5331" s="379"/>
      <c r="O5331" s="379"/>
      <c r="P5331" s="379"/>
      <c r="Q5331" s="379"/>
      <c r="R5331" s="379"/>
      <c r="S5331" s="379"/>
      <c r="T5331" s="379"/>
      <c r="U5331" s="379"/>
      <c r="V5331" s="379"/>
      <c r="W5331" s="379"/>
      <c r="X5331" s="379"/>
      <c r="Y5331" s="379"/>
      <c r="Z5331" s="379"/>
      <c r="AA5331" s="380"/>
      <c r="AB5331" s="379"/>
      <c r="AC5331" s="379"/>
      <c r="AD5331" s="379"/>
      <c r="AE5331" s="381"/>
      <c r="AF5331" s="105"/>
      <c r="AG5331" s="381"/>
      <c r="AH5331" s="381"/>
      <c r="AI5331" s="381"/>
      <c r="AJ5331" s="381"/>
      <c r="AK5331" s="381"/>
      <c r="AL5331" s="381"/>
      <c r="AM5331" s="381"/>
    </row>
    <row r="5332" spans="1:39" x14ac:dyDescent="0.35">
      <c r="A5332" s="379"/>
      <c r="B5332" s="379"/>
      <c r="C5332" s="379"/>
      <c r="D5332" s="379"/>
      <c r="E5332" s="379"/>
      <c r="F5332" s="379"/>
      <c r="G5332" s="379"/>
      <c r="H5332" s="379"/>
      <c r="I5332" s="379"/>
      <c r="J5332" s="379"/>
      <c r="K5332" s="379"/>
      <c r="L5332" s="379"/>
      <c r="M5332" s="379"/>
      <c r="N5332" s="379"/>
      <c r="O5332" s="379"/>
      <c r="P5332" s="379"/>
      <c r="Q5332" s="379"/>
      <c r="R5332" s="379"/>
      <c r="S5332" s="379"/>
      <c r="T5332" s="379"/>
      <c r="U5332" s="379"/>
      <c r="V5332" s="379"/>
      <c r="W5332" s="379"/>
      <c r="X5332" s="379"/>
      <c r="Y5332" s="379"/>
      <c r="Z5332" s="379"/>
      <c r="AA5332" s="380"/>
      <c r="AB5332" s="379"/>
      <c r="AC5332" s="379"/>
      <c r="AD5332" s="379"/>
      <c r="AE5332" s="381"/>
      <c r="AF5332" s="105"/>
      <c r="AG5332" s="381"/>
      <c r="AH5332" s="381"/>
      <c r="AI5332" s="381"/>
      <c r="AJ5332" s="381"/>
      <c r="AK5332" s="381"/>
      <c r="AL5332" s="381"/>
      <c r="AM5332" s="381"/>
    </row>
    <row r="5333" spans="1:39" x14ac:dyDescent="0.35">
      <c r="A5333" s="379"/>
      <c r="B5333" s="379"/>
      <c r="C5333" s="379"/>
      <c r="D5333" s="379"/>
      <c r="E5333" s="379"/>
      <c r="F5333" s="379"/>
      <c r="G5333" s="379"/>
      <c r="H5333" s="379"/>
      <c r="I5333" s="379"/>
      <c r="J5333" s="379"/>
      <c r="K5333" s="379"/>
      <c r="L5333" s="379"/>
      <c r="M5333" s="379"/>
      <c r="N5333" s="379"/>
      <c r="O5333" s="379"/>
      <c r="P5333" s="379"/>
      <c r="Q5333" s="379"/>
      <c r="R5333" s="379"/>
      <c r="S5333" s="379"/>
      <c r="T5333" s="379"/>
      <c r="U5333" s="379"/>
      <c r="V5333" s="379"/>
      <c r="W5333" s="379"/>
      <c r="X5333" s="379"/>
      <c r="Y5333" s="379"/>
      <c r="Z5333" s="379"/>
      <c r="AA5333" s="380"/>
      <c r="AB5333" s="379"/>
      <c r="AC5333" s="379"/>
      <c r="AD5333" s="379"/>
      <c r="AE5333" s="381"/>
      <c r="AF5333" s="105"/>
      <c r="AG5333" s="381"/>
      <c r="AH5333" s="381"/>
      <c r="AI5333" s="381"/>
      <c r="AJ5333" s="381"/>
      <c r="AK5333" s="381"/>
      <c r="AL5333" s="381"/>
      <c r="AM5333" s="381"/>
    </row>
    <row r="5334" spans="1:39" x14ac:dyDescent="0.35">
      <c r="A5334" s="379"/>
      <c r="B5334" s="379"/>
      <c r="C5334" s="379"/>
      <c r="D5334" s="379"/>
      <c r="E5334" s="379"/>
      <c r="F5334" s="379"/>
      <c r="G5334" s="379"/>
      <c r="H5334" s="379"/>
      <c r="I5334" s="379"/>
      <c r="J5334" s="379"/>
      <c r="K5334" s="379"/>
      <c r="L5334" s="379"/>
      <c r="M5334" s="379"/>
      <c r="N5334" s="379"/>
      <c r="O5334" s="379"/>
      <c r="P5334" s="379"/>
      <c r="Q5334" s="379"/>
      <c r="R5334" s="379"/>
      <c r="S5334" s="379"/>
      <c r="T5334" s="379"/>
      <c r="U5334" s="379"/>
      <c r="V5334" s="379"/>
      <c r="W5334" s="379"/>
      <c r="X5334" s="379"/>
      <c r="Y5334" s="379"/>
      <c r="Z5334" s="379"/>
      <c r="AA5334" s="380"/>
      <c r="AB5334" s="379"/>
      <c r="AC5334" s="379"/>
      <c r="AD5334" s="379"/>
      <c r="AE5334" s="381"/>
      <c r="AF5334" s="105"/>
      <c r="AG5334" s="381"/>
      <c r="AH5334" s="381"/>
      <c r="AI5334" s="381"/>
      <c r="AJ5334" s="381"/>
      <c r="AK5334" s="381"/>
      <c r="AL5334" s="381"/>
      <c r="AM5334" s="381"/>
    </row>
    <row r="5335" spans="1:39" x14ac:dyDescent="0.35">
      <c r="A5335" s="379"/>
      <c r="B5335" s="379"/>
      <c r="C5335" s="379"/>
      <c r="D5335" s="379"/>
      <c r="E5335" s="379"/>
      <c r="F5335" s="379"/>
      <c r="G5335" s="379"/>
      <c r="H5335" s="379"/>
      <c r="I5335" s="379"/>
      <c r="J5335" s="379"/>
      <c r="K5335" s="379"/>
      <c r="L5335" s="379"/>
      <c r="M5335" s="379"/>
      <c r="N5335" s="379"/>
      <c r="O5335" s="379"/>
      <c r="P5335" s="379"/>
      <c r="Q5335" s="379"/>
      <c r="R5335" s="379"/>
      <c r="S5335" s="379"/>
      <c r="T5335" s="379"/>
      <c r="U5335" s="379"/>
      <c r="V5335" s="379"/>
      <c r="W5335" s="379"/>
      <c r="X5335" s="379"/>
      <c r="Y5335" s="379"/>
      <c r="Z5335" s="379"/>
      <c r="AA5335" s="380"/>
      <c r="AB5335" s="379"/>
      <c r="AC5335" s="379"/>
      <c r="AD5335" s="379"/>
      <c r="AE5335" s="381"/>
      <c r="AF5335" s="105"/>
      <c r="AG5335" s="381"/>
      <c r="AH5335" s="381"/>
      <c r="AI5335" s="381"/>
      <c r="AJ5335" s="381"/>
      <c r="AK5335" s="381"/>
      <c r="AL5335" s="381"/>
      <c r="AM5335" s="381"/>
    </row>
    <row r="5336" spans="1:39" x14ac:dyDescent="0.35">
      <c r="A5336" s="379"/>
      <c r="B5336" s="379"/>
      <c r="C5336" s="379"/>
      <c r="D5336" s="379"/>
      <c r="E5336" s="379"/>
      <c r="F5336" s="379"/>
      <c r="G5336" s="379"/>
      <c r="H5336" s="379"/>
      <c r="I5336" s="379"/>
      <c r="J5336" s="379"/>
      <c r="K5336" s="379"/>
      <c r="L5336" s="379"/>
      <c r="M5336" s="379"/>
      <c r="N5336" s="379"/>
      <c r="O5336" s="379"/>
      <c r="P5336" s="379"/>
      <c r="Q5336" s="379"/>
      <c r="R5336" s="379"/>
      <c r="S5336" s="379"/>
      <c r="T5336" s="379"/>
      <c r="U5336" s="379"/>
      <c r="V5336" s="379"/>
      <c r="W5336" s="379"/>
      <c r="X5336" s="379"/>
      <c r="Y5336" s="379"/>
      <c r="Z5336" s="379"/>
      <c r="AA5336" s="380"/>
      <c r="AB5336" s="379"/>
      <c r="AC5336" s="379"/>
      <c r="AD5336" s="379"/>
      <c r="AE5336" s="381"/>
      <c r="AF5336" s="105"/>
      <c r="AG5336" s="381"/>
      <c r="AH5336" s="381"/>
      <c r="AI5336" s="381"/>
      <c r="AJ5336" s="381"/>
      <c r="AK5336" s="381"/>
      <c r="AL5336" s="381"/>
      <c r="AM5336" s="381"/>
    </row>
    <row r="5337" spans="1:39" x14ac:dyDescent="0.35">
      <c r="A5337" s="379"/>
      <c r="B5337" s="379"/>
      <c r="C5337" s="379"/>
      <c r="D5337" s="379"/>
      <c r="E5337" s="379"/>
      <c r="F5337" s="379"/>
      <c r="G5337" s="379"/>
      <c r="H5337" s="379"/>
      <c r="I5337" s="379"/>
      <c r="J5337" s="379"/>
      <c r="K5337" s="379"/>
      <c r="L5337" s="379"/>
      <c r="M5337" s="379"/>
      <c r="N5337" s="379"/>
      <c r="O5337" s="379"/>
      <c r="P5337" s="379"/>
      <c r="Q5337" s="379"/>
      <c r="R5337" s="379"/>
      <c r="S5337" s="379"/>
      <c r="T5337" s="379"/>
      <c r="U5337" s="379"/>
      <c r="V5337" s="379"/>
      <c r="W5337" s="379"/>
      <c r="X5337" s="379"/>
      <c r="Y5337" s="379"/>
      <c r="Z5337" s="379"/>
      <c r="AA5337" s="380"/>
      <c r="AB5337" s="379"/>
      <c r="AC5337" s="379"/>
      <c r="AD5337" s="379"/>
      <c r="AE5337" s="381"/>
      <c r="AF5337" s="105"/>
      <c r="AG5337" s="381"/>
      <c r="AH5337" s="381"/>
      <c r="AI5337" s="381"/>
      <c r="AJ5337" s="381"/>
      <c r="AK5337" s="381"/>
      <c r="AL5337" s="381"/>
      <c r="AM5337" s="381"/>
    </row>
    <row r="5338" spans="1:39" x14ac:dyDescent="0.35">
      <c r="A5338" s="379"/>
      <c r="B5338" s="379"/>
      <c r="C5338" s="379"/>
      <c r="D5338" s="379"/>
      <c r="E5338" s="379"/>
      <c r="F5338" s="379"/>
      <c r="G5338" s="379"/>
      <c r="H5338" s="379"/>
      <c r="I5338" s="379"/>
      <c r="J5338" s="379"/>
      <c r="K5338" s="379"/>
      <c r="L5338" s="379"/>
      <c r="M5338" s="379"/>
      <c r="N5338" s="379"/>
      <c r="O5338" s="379"/>
      <c r="P5338" s="379"/>
      <c r="Q5338" s="379"/>
      <c r="R5338" s="379"/>
      <c r="S5338" s="379"/>
      <c r="T5338" s="379"/>
      <c r="U5338" s="379"/>
      <c r="V5338" s="379"/>
      <c r="W5338" s="379"/>
      <c r="X5338" s="379"/>
      <c r="Y5338" s="379"/>
      <c r="Z5338" s="379"/>
      <c r="AA5338" s="380"/>
      <c r="AB5338" s="379"/>
      <c r="AC5338" s="379"/>
      <c r="AD5338" s="379"/>
      <c r="AE5338" s="381"/>
      <c r="AF5338" s="105"/>
      <c r="AG5338" s="381"/>
      <c r="AH5338" s="381"/>
      <c r="AI5338" s="381"/>
      <c r="AJ5338" s="381"/>
      <c r="AK5338" s="381"/>
      <c r="AL5338" s="381"/>
      <c r="AM5338" s="381"/>
    </row>
    <row r="5339" spans="1:39" x14ac:dyDescent="0.35">
      <c r="A5339" s="379"/>
      <c r="B5339" s="379"/>
      <c r="C5339" s="379"/>
      <c r="D5339" s="379"/>
      <c r="E5339" s="379"/>
      <c r="F5339" s="379"/>
      <c r="G5339" s="379"/>
      <c r="H5339" s="379"/>
      <c r="I5339" s="379"/>
      <c r="J5339" s="379"/>
      <c r="K5339" s="379"/>
      <c r="L5339" s="379"/>
      <c r="M5339" s="379"/>
      <c r="N5339" s="379"/>
      <c r="O5339" s="379"/>
      <c r="P5339" s="379"/>
      <c r="Q5339" s="379"/>
      <c r="R5339" s="379"/>
      <c r="S5339" s="379"/>
      <c r="T5339" s="379"/>
      <c r="U5339" s="379"/>
      <c r="V5339" s="379"/>
      <c r="W5339" s="379"/>
      <c r="X5339" s="379"/>
      <c r="Y5339" s="379"/>
      <c r="Z5339" s="379"/>
      <c r="AA5339" s="380"/>
      <c r="AB5339" s="379"/>
      <c r="AC5339" s="379"/>
      <c r="AD5339" s="379"/>
      <c r="AE5339" s="381"/>
      <c r="AF5339" s="105"/>
      <c r="AG5339" s="381"/>
      <c r="AH5339" s="381"/>
      <c r="AI5339" s="381"/>
      <c r="AJ5339" s="381"/>
      <c r="AK5339" s="381"/>
      <c r="AL5339" s="381"/>
      <c r="AM5339" s="381"/>
    </row>
    <row r="5340" spans="1:39" x14ac:dyDescent="0.35">
      <c r="A5340" s="379"/>
      <c r="B5340" s="379"/>
      <c r="C5340" s="379"/>
      <c r="D5340" s="379"/>
      <c r="E5340" s="379"/>
      <c r="F5340" s="379"/>
      <c r="G5340" s="379"/>
      <c r="H5340" s="379"/>
      <c r="I5340" s="379"/>
      <c r="J5340" s="379"/>
      <c r="K5340" s="379"/>
      <c r="L5340" s="379"/>
      <c r="M5340" s="379"/>
      <c r="N5340" s="379"/>
      <c r="O5340" s="379"/>
      <c r="P5340" s="379"/>
      <c r="Q5340" s="379"/>
      <c r="R5340" s="379"/>
      <c r="S5340" s="379"/>
      <c r="T5340" s="379"/>
      <c r="U5340" s="379"/>
      <c r="V5340" s="379"/>
      <c r="W5340" s="379"/>
      <c r="X5340" s="379"/>
      <c r="Y5340" s="379"/>
      <c r="Z5340" s="379"/>
      <c r="AA5340" s="380"/>
      <c r="AB5340" s="379"/>
      <c r="AC5340" s="379"/>
      <c r="AD5340" s="379"/>
      <c r="AE5340" s="381"/>
      <c r="AF5340" s="105"/>
      <c r="AG5340" s="381"/>
      <c r="AH5340" s="381"/>
      <c r="AI5340" s="381"/>
      <c r="AJ5340" s="381"/>
      <c r="AK5340" s="381"/>
      <c r="AL5340" s="381"/>
      <c r="AM5340" s="381"/>
    </row>
    <row r="5341" spans="1:39" x14ac:dyDescent="0.35">
      <c r="A5341" s="379"/>
      <c r="B5341" s="379"/>
      <c r="C5341" s="379"/>
      <c r="D5341" s="379"/>
      <c r="E5341" s="379"/>
      <c r="F5341" s="379"/>
      <c r="G5341" s="379"/>
      <c r="H5341" s="379"/>
      <c r="I5341" s="379"/>
      <c r="J5341" s="379"/>
      <c r="K5341" s="379"/>
      <c r="L5341" s="379"/>
      <c r="M5341" s="379"/>
      <c r="N5341" s="379"/>
      <c r="O5341" s="379"/>
      <c r="P5341" s="379"/>
      <c r="Q5341" s="379"/>
      <c r="R5341" s="379"/>
      <c r="S5341" s="379"/>
      <c r="T5341" s="379"/>
      <c r="U5341" s="379"/>
      <c r="V5341" s="379"/>
      <c r="W5341" s="379"/>
      <c r="X5341" s="379"/>
      <c r="Y5341" s="379"/>
      <c r="Z5341" s="379"/>
      <c r="AA5341" s="380"/>
      <c r="AB5341" s="379"/>
      <c r="AC5341" s="379"/>
      <c r="AD5341" s="379"/>
      <c r="AE5341" s="381"/>
      <c r="AF5341" s="105"/>
      <c r="AG5341" s="381"/>
      <c r="AH5341" s="381"/>
      <c r="AI5341" s="381"/>
      <c r="AJ5341" s="381"/>
      <c r="AK5341" s="381"/>
      <c r="AL5341" s="381"/>
      <c r="AM5341" s="381"/>
    </row>
    <row r="5342" spans="1:39" x14ac:dyDescent="0.35">
      <c r="A5342" s="379"/>
      <c r="B5342" s="379"/>
      <c r="C5342" s="379"/>
      <c r="D5342" s="379"/>
      <c r="E5342" s="379"/>
      <c r="F5342" s="379"/>
      <c r="G5342" s="379"/>
      <c r="H5342" s="379"/>
      <c r="I5342" s="379"/>
      <c r="J5342" s="379"/>
      <c r="K5342" s="379"/>
      <c r="L5342" s="379"/>
      <c r="M5342" s="379"/>
      <c r="N5342" s="379"/>
      <c r="O5342" s="379"/>
      <c r="P5342" s="379"/>
      <c r="Q5342" s="379"/>
      <c r="R5342" s="379"/>
      <c r="S5342" s="379"/>
      <c r="T5342" s="379"/>
      <c r="U5342" s="379"/>
      <c r="V5342" s="379"/>
      <c r="W5342" s="379"/>
      <c r="X5342" s="379"/>
      <c r="Y5342" s="379"/>
      <c r="Z5342" s="379"/>
      <c r="AA5342" s="380"/>
      <c r="AB5342" s="379"/>
      <c r="AC5342" s="379"/>
      <c r="AD5342" s="379"/>
      <c r="AE5342" s="381"/>
      <c r="AF5342" s="105"/>
      <c r="AG5342" s="381"/>
      <c r="AH5342" s="381"/>
      <c r="AI5342" s="381"/>
      <c r="AJ5342" s="381"/>
      <c r="AK5342" s="381"/>
      <c r="AL5342" s="381"/>
      <c r="AM5342" s="381"/>
    </row>
    <row r="5343" spans="1:39" x14ac:dyDescent="0.35">
      <c r="A5343" s="379"/>
      <c r="B5343" s="379"/>
      <c r="C5343" s="379"/>
      <c r="D5343" s="379"/>
      <c r="E5343" s="379"/>
      <c r="F5343" s="379"/>
      <c r="G5343" s="379"/>
      <c r="H5343" s="379"/>
      <c r="I5343" s="379"/>
      <c r="J5343" s="379"/>
      <c r="K5343" s="379"/>
      <c r="L5343" s="379"/>
      <c r="M5343" s="379"/>
      <c r="N5343" s="379"/>
      <c r="O5343" s="379"/>
      <c r="P5343" s="379"/>
      <c r="Q5343" s="379"/>
      <c r="R5343" s="379"/>
      <c r="S5343" s="379"/>
      <c r="T5343" s="379"/>
      <c r="U5343" s="379"/>
      <c r="V5343" s="379"/>
      <c r="W5343" s="379"/>
      <c r="X5343" s="379"/>
      <c r="Y5343" s="379"/>
      <c r="Z5343" s="379"/>
      <c r="AA5343" s="380"/>
      <c r="AB5343" s="379"/>
      <c r="AC5343" s="379"/>
      <c r="AD5343" s="379"/>
      <c r="AE5343" s="381"/>
      <c r="AF5343" s="105"/>
      <c r="AG5343" s="381"/>
      <c r="AH5343" s="381"/>
      <c r="AI5343" s="381"/>
      <c r="AJ5343" s="381"/>
      <c r="AK5343" s="381"/>
      <c r="AL5343" s="381"/>
      <c r="AM5343" s="381"/>
    </row>
    <row r="5344" spans="1:39" x14ac:dyDescent="0.35">
      <c r="A5344" s="379"/>
      <c r="B5344" s="379"/>
      <c r="C5344" s="379"/>
      <c r="D5344" s="379"/>
      <c r="E5344" s="379"/>
      <c r="F5344" s="379"/>
      <c r="G5344" s="379"/>
      <c r="H5344" s="379"/>
      <c r="I5344" s="379"/>
      <c r="J5344" s="379"/>
      <c r="K5344" s="379"/>
      <c r="L5344" s="379"/>
      <c r="M5344" s="379"/>
      <c r="N5344" s="379"/>
      <c r="O5344" s="379"/>
      <c r="P5344" s="379"/>
      <c r="Q5344" s="379"/>
      <c r="R5344" s="379"/>
      <c r="S5344" s="379"/>
      <c r="T5344" s="379"/>
      <c r="U5344" s="379"/>
      <c r="V5344" s="379"/>
      <c r="W5344" s="379"/>
      <c r="X5344" s="379"/>
      <c r="Y5344" s="379"/>
      <c r="Z5344" s="379"/>
      <c r="AA5344" s="380"/>
      <c r="AB5344" s="379"/>
      <c r="AC5344" s="379"/>
      <c r="AD5344" s="379"/>
      <c r="AE5344" s="381"/>
      <c r="AF5344" s="105"/>
      <c r="AG5344" s="381"/>
      <c r="AH5344" s="381"/>
      <c r="AI5344" s="381"/>
      <c r="AJ5344" s="381"/>
      <c r="AK5344" s="381"/>
      <c r="AL5344" s="381"/>
      <c r="AM5344" s="381"/>
    </row>
    <row r="5345" spans="1:39" x14ac:dyDescent="0.35">
      <c r="A5345" s="379"/>
      <c r="B5345" s="379"/>
      <c r="C5345" s="379"/>
      <c r="D5345" s="379"/>
      <c r="E5345" s="379"/>
      <c r="F5345" s="379"/>
      <c r="G5345" s="379"/>
      <c r="H5345" s="379"/>
      <c r="I5345" s="379"/>
      <c r="J5345" s="379"/>
      <c r="K5345" s="379"/>
      <c r="L5345" s="379"/>
      <c r="M5345" s="379"/>
      <c r="N5345" s="379"/>
      <c r="O5345" s="379"/>
      <c r="P5345" s="379"/>
      <c r="Q5345" s="379"/>
      <c r="R5345" s="379"/>
      <c r="S5345" s="379"/>
      <c r="T5345" s="379"/>
      <c r="U5345" s="379"/>
      <c r="V5345" s="379"/>
      <c r="W5345" s="379"/>
      <c r="X5345" s="379"/>
      <c r="Y5345" s="379"/>
      <c r="Z5345" s="379"/>
      <c r="AA5345" s="380"/>
      <c r="AB5345" s="379"/>
      <c r="AC5345" s="379"/>
      <c r="AD5345" s="379"/>
      <c r="AE5345" s="381"/>
      <c r="AF5345" s="105"/>
      <c r="AG5345" s="381"/>
      <c r="AH5345" s="381"/>
      <c r="AI5345" s="381"/>
      <c r="AJ5345" s="381"/>
      <c r="AK5345" s="381"/>
      <c r="AL5345" s="381"/>
      <c r="AM5345" s="381"/>
    </row>
    <row r="5346" spans="1:39" x14ac:dyDescent="0.35">
      <c r="A5346" s="379"/>
      <c r="B5346" s="379"/>
      <c r="C5346" s="379"/>
      <c r="D5346" s="379"/>
      <c r="E5346" s="379"/>
      <c r="F5346" s="379"/>
      <c r="G5346" s="379"/>
      <c r="H5346" s="379"/>
      <c r="I5346" s="379"/>
      <c r="J5346" s="379"/>
      <c r="K5346" s="379"/>
      <c r="L5346" s="379"/>
      <c r="M5346" s="379"/>
      <c r="N5346" s="379"/>
      <c r="O5346" s="379"/>
      <c r="P5346" s="379"/>
      <c r="Q5346" s="379"/>
      <c r="R5346" s="379"/>
      <c r="S5346" s="379"/>
      <c r="T5346" s="379"/>
      <c r="U5346" s="379"/>
      <c r="V5346" s="379"/>
      <c r="W5346" s="379"/>
      <c r="X5346" s="379"/>
      <c r="Y5346" s="379"/>
      <c r="Z5346" s="379"/>
      <c r="AA5346" s="380"/>
      <c r="AB5346" s="379"/>
      <c r="AC5346" s="379"/>
      <c r="AD5346" s="379"/>
      <c r="AE5346" s="381"/>
      <c r="AF5346" s="105"/>
      <c r="AG5346" s="381"/>
      <c r="AH5346" s="381"/>
      <c r="AI5346" s="381"/>
      <c r="AJ5346" s="381"/>
      <c r="AK5346" s="381"/>
      <c r="AL5346" s="381"/>
      <c r="AM5346" s="381"/>
    </row>
    <row r="5347" spans="1:39" x14ac:dyDescent="0.35">
      <c r="A5347" s="379"/>
      <c r="B5347" s="379"/>
      <c r="C5347" s="379"/>
      <c r="D5347" s="379"/>
      <c r="E5347" s="379"/>
      <c r="F5347" s="379"/>
      <c r="G5347" s="379"/>
      <c r="H5347" s="379"/>
      <c r="I5347" s="379"/>
      <c r="J5347" s="379"/>
      <c r="K5347" s="379"/>
      <c r="L5347" s="379"/>
      <c r="M5347" s="379"/>
      <c r="N5347" s="379"/>
      <c r="O5347" s="379"/>
      <c r="P5347" s="379"/>
      <c r="Q5347" s="379"/>
      <c r="R5347" s="379"/>
      <c r="S5347" s="379"/>
      <c r="T5347" s="379"/>
      <c r="U5347" s="379"/>
      <c r="V5347" s="379"/>
      <c r="W5347" s="379"/>
      <c r="X5347" s="379"/>
      <c r="Y5347" s="379"/>
      <c r="Z5347" s="379"/>
      <c r="AA5347" s="380"/>
      <c r="AB5347" s="379"/>
      <c r="AC5347" s="379"/>
      <c r="AD5347" s="379"/>
      <c r="AE5347" s="381"/>
      <c r="AF5347" s="105"/>
      <c r="AG5347" s="381"/>
      <c r="AH5347" s="381"/>
      <c r="AI5347" s="381"/>
      <c r="AJ5347" s="381"/>
      <c r="AK5347" s="381"/>
      <c r="AL5347" s="381"/>
      <c r="AM5347" s="381"/>
    </row>
    <row r="5348" spans="1:39" x14ac:dyDescent="0.35">
      <c r="A5348" s="379"/>
      <c r="B5348" s="379"/>
      <c r="C5348" s="379"/>
      <c r="D5348" s="379"/>
      <c r="E5348" s="379"/>
      <c r="F5348" s="379"/>
      <c r="G5348" s="379"/>
      <c r="H5348" s="379"/>
      <c r="I5348" s="379"/>
      <c r="J5348" s="379"/>
      <c r="K5348" s="379"/>
      <c r="L5348" s="379"/>
      <c r="M5348" s="379"/>
      <c r="N5348" s="379"/>
      <c r="O5348" s="379"/>
      <c r="P5348" s="379"/>
      <c r="Q5348" s="379"/>
      <c r="R5348" s="379"/>
      <c r="S5348" s="379"/>
      <c r="T5348" s="379"/>
      <c r="U5348" s="379"/>
      <c r="V5348" s="379"/>
      <c r="W5348" s="379"/>
      <c r="X5348" s="379"/>
      <c r="Y5348" s="379"/>
      <c r="Z5348" s="379"/>
      <c r="AA5348" s="380"/>
      <c r="AB5348" s="379"/>
      <c r="AC5348" s="379"/>
      <c r="AD5348" s="379"/>
      <c r="AE5348" s="381"/>
      <c r="AF5348" s="105"/>
      <c r="AG5348" s="381"/>
      <c r="AH5348" s="381"/>
      <c r="AI5348" s="381"/>
      <c r="AJ5348" s="381"/>
      <c r="AK5348" s="381"/>
      <c r="AL5348" s="381"/>
      <c r="AM5348" s="381"/>
    </row>
    <row r="5349" spans="1:39" x14ac:dyDescent="0.35">
      <c r="A5349" s="379"/>
      <c r="B5349" s="379"/>
      <c r="C5349" s="379"/>
      <c r="D5349" s="379"/>
      <c r="E5349" s="379"/>
      <c r="F5349" s="379"/>
      <c r="G5349" s="379"/>
      <c r="H5349" s="379"/>
      <c r="I5349" s="379"/>
      <c r="J5349" s="379"/>
      <c r="K5349" s="379"/>
      <c r="L5349" s="379"/>
      <c r="M5349" s="379"/>
      <c r="N5349" s="379"/>
      <c r="O5349" s="379"/>
      <c r="P5349" s="379"/>
      <c r="Q5349" s="379"/>
      <c r="R5349" s="379"/>
      <c r="S5349" s="379"/>
      <c r="T5349" s="379"/>
      <c r="U5349" s="379"/>
      <c r="V5349" s="379"/>
      <c r="W5349" s="379"/>
      <c r="X5349" s="379"/>
      <c r="Y5349" s="379"/>
      <c r="Z5349" s="379"/>
      <c r="AA5349" s="380"/>
      <c r="AB5349" s="379"/>
      <c r="AC5349" s="379"/>
      <c r="AD5349" s="379"/>
      <c r="AE5349" s="381"/>
      <c r="AF5349" s="105"/>
      <c r="AG5349" s="381"/>
      <c r="AH5349" s="381"/>
      <c r="AI5349" s="381"/>
      <c r="AJ5349" s="381"/>
      <c r="AK5349" s="381"/>
      <c r="AL5349" s="381"/>
      <c r="AM5349" s="381"/>
    </row>
    <row r="5350" spans="1:39" x14ac:dyDescent="0.35">
      <c r="A5350" s="379"/>
      <c r="B5350" s="379"/>
      <c r="C5350" s="379"/>
      <c r="D5350" s="379"/>
      <c r="E5350" s="379"/>
      <c r="F5350" s="379"/>
      <c r="G5350" s="379"/>
      <c r="H5350" s="379"/>
      <c r="I5350" s="379"/>
      <c r="J5350" s="379"/>
      <c r="K5350" s="379"/>
      <c r="L5350" s="379"/>
      <c r="M5350" s="379"/>
      <c r="N5350" s="379"/>
      <c r="O5350" s="379"/>
      <c r="P5350" s="379"/>
      <c r="Q5350" s="379"/>
      <c r="R5350" s="379"/>
      <c r="S5350" s="379"/>
      <c r="T5350" s="379"/>
      <c r="U5350" s="379"/>
      <c r="V5350" s="379"/>
      <c r="W5350" s="379"/>
      <c r="X5350" s="379"/>
      <c r="Y5350" s="379"/>
      <c r="Z5350" s="379"/>
      <c r="AA5350" s="380"/>
      <c r="AB5350" s="379"/>
      <c r="AC5350" s="379"/>
      <c r="AD5350" s="379"/>
      <c r="AE5350" s="381"/>
      <c r="AF5350" s="105"/>
      <c r="AG5350" s="381"/>
      <c r="AH5350" s="381"/>
      <c r="AI5350" s="381"/>
      <c r="AJ5350" s="381"/>
      <c r="AK5350" s="381"/>
      <c r="AL5350" s="381"/>
      <c r="AM5350" s="381"/>
    </row>
    <row r="5351" spans="1:39" x14ac:dyDescent="0.35">
      <c r="A5351" s="379"/>
      <c r="B5351" s="379"/>
      <c r="C5351" s="379"/>
      <c r="D5351" s="379"/>
      <c r="E5351" s="379"/>
      <c r="F5351" s="379"/>
      <c r="G5351" s="379"/>
      <c r="H5351" s="379"/>
      <c r="I5351" s="379"/>
      <c r="J5351" s="379"/>
      <c r="K5351" s="379"/>
      <c r="L5351" s="379"/>
      <c r="M5351" s="379"/>
      <c r="N5351" s="379"/>
      <c r="O5351" s="379"/>
      <c r="P5351" s="379"/>
      <c r="Q5351" s="379"/>
      <c r="R5351" s="379"/>
      <c r="S5351" s="379"/>
      <c r="T5351" s="379"/>
      <c r="U5351" s="379"/>
      <c r="V5351" s="379"/>
      <c r="W5351" s="379"/>
      <c r="X5351" s="379"/>
      <c r="Y5351" s="379"/>
      <c r="Z5351" s="379"/>
      <c r="AA5351" s="380"/>
      <c r="AB5351" s="379"/>
      <c r="AC5351" s="379"/>
      <c r="AD5351" s="379"/>
      <c r="AE5351" s="381"/>
      <c r="AF5351" s="105"/>
      <c r="AG5351" s="381"/>
      <c r="AH5351" s="381"/>
      <c r="AI5351" s="381"/>
      <c r="AJ5351" s="381"/>
      <c r="AK5351" s="381"/>
      <c r="AL5351" s="381"/>
      <c r="AM5351" s="381"/>
    </row>
    <row r="5352" spans="1:39" x14ac:dyDescent="0.35">
      <c r="A5352" s="379"/>
      <c r="B5352" s="379"/>
      <c r="C5352" s="379"/>
      <c r="D5352" s="379"/>
      <c r="E5352" s="379"/>
      <c r="F5352" s="379"/>
      <c r="G5352" s="379"/>
      <c r="H5352" s="379"/>
      <c r="I5352" s="379"/>
      <c r="J5352" s="379"/>
      <c r="K5352" s="379"/>
      <c r="L5352" s="379"/>
      <c r="M5352" s="379"/>
      <c r="N5352" s="379"/>
      <c r="O5352" s="379"/>
      <c r="P5352" s="379"/>
      <c r="Q5352" s="379"/>
      <c r="R5352" s="379"/>
      <c r="S5352" s="379"/>
      <c r="T5352" s="379"/>
      <c r="U5352" s="379"/>
      <c r="V5352" s="379"/>
      <c r="W5352" s="379"/>
      <c r="X5352" s="379"/>
      <c r="Y5352" s="379"/>
      <c r="Z5352" s="379"/>
      <c r="AA5352" s="380"/>
      <c r="AB5352" s="379"/>
      <c r="AC5352" s="379"/>
      <c r="AD5352" s="379"/>
      <c r="AE5352" s="381"/>
      <c r="AF5352" s="105"/>
      <c r="AG5352" s="381"/>
      <c r="AH5352" s="381"/>
      <c r="AI5352" s="381"/>
      <c r="AJ5352" s="381"/>
      <c r="AK5352" s="381"/>
      <c r="AL5352" s="381"/>
      <c r="AM5352" s="381"/>
    </row>
    <row r="5353" spans="1:39" x14ac:dyDescent="0.35">
      <c r="A5353" s="379"/>
      <c r="B5353" s="379"/>
      <c r="C5353" s="379"/>
      <c r="D5353" s="379"/>
      <c r="E5353" s="379"/>
      <c r="F5353" s="379"/>
      <c r="G5353" s="379"/>
      <c r="H5353" s="379"/>
      <c r="I5353" s="379"/>
      <c r="J5353" s="379"/>
      <c r="K5353" s="379"/>
      <c r="L5353" s="379"/>
      <c r="M5353" s="379"/>
      <c r="N5353" s="379"/>
      <c r="O5353" s="379"/>
      <c r="P5353" s="379"/>
      <c r="Q5353" s="379"/>
      <c r="R5353" s="379"/>
      <c r="S5353" s="379"/>
      <c r="T5353" s="379"/>
      <c r="U5353" s="379"/>
      <c r="V5353" s="379"/>
      <c r="W5353" s="379"/>
      <c r="X5353" s="379"/>
      <c r="Y5353" s="379"/>
      <c r="Z5353" s="379"/>
      <c r="AA5353" s="380"/>
      <c r="AB5353" s="379"/>
      <c r="AC5353" s="379"/>
      <c r="AD5353" s="379"/>
      <c r="AE5353" s="381"/>
      <c r="AF5353" s="105"/>
      <c r="AG5353" s="381"/>
      <c r="AH5353" s="381"/>
      <c r="AI5353" s="381"/>
      <c r="AJ5353" s="381"/>
      <c r="AK5353" s="381"/>
      <c r="AL5353" s="381"/>
      <c r="AM5353" s="381"/>
    </row>
    <row r="5354" spans="1:39" x14ac:dyDescent="0.35">
      <c r="A5354" s="379"/>
      <c r="B5354" s="379"/>
      <c r="C5354" s="379"/>
      <c r="D5354" s="379"/>
      <c r="E5354" s="379"/>
      <c r="F5354" s="379"/>
      <c r="G5354" s="379"/>
      <c r="H5354" s="379"/>
      <c r="I5354" s="379"/>
      <c r="J5354" s="379"/>
      <c r="K5354" s="379"/>
      <c r="L5354" s="379"/>
      <c r="M5354" s="379"/>
      <c r="N5354" s="379"/>
      <c r="O5354" s="379"/>
      <c r="P5354" s="379"/>
      <c r="Q5354" s="379"/>
      <c r="R5354" s="379"/>
      <c r="S5354" s="379"/>
      <c r="T5354" s="379"/>
      <c r="U5354" s="379"/>
      <c r="V5354" s="379"/>
      <c r="W5354" s="379"/>
      <c r="X5354" s="379"/>
      <c r="Y5354" s="379"/>
      <c r="Z5354" s="379"/>
      <c r="AA5354" s="380"/>
      <c r="AB5354" s="379"/>
      <c r="AC5354" s="379"/>
      <c r="AD5354" s="379"/>
      <c r="AE5354" s="381"/>
      <c r="AF5354" s="105"/>
      <c r="AG5354" s="381"/>
      <c r="AH5354" s="381"/>
      <c r="AI5354" s="381"/>
      <c r="AJ5354" s="381"/>
      <c r="AK5354" s="381"/>
      <c r="AL5354" s="381"/>
      <c r="AM5354" s="381"/>
    </row>
    <row r="5355" spans="1:39" x14ac:dyDescent="0.35">
      <c r="A5355" s="379"/>
      <c r="B5355" s="379"/>
      <c r="C5355" s="379"/>
      <c r="D5355" s="379"/>
      <c r="E5355" s="379"/>
      <c r="F5355" s="379"/>
      <c r="G5355" s="379"/>
      <c r="H5355" s="379"/>
      <c r="I5355" s="379"/>
      <c r="J5355" s="379"/>
      <c r="K5355" s="379"/>
      <c r="L5355" s="379"/>
      <c r="M5355" s="379"/>
      <c r="N5355" s="379"/>
      <c r="O5355" s="379"/>
      <c r="P5355" s="379"/>
      <c r="Q5355" s="379"/>
      <c r="R5355" s="379"/>
      <c r="S5355" s="379"/>
      <c r="T5355" s="379"/>
      <c r="U5355" s="379"/>
      <c r="V5355" s="379"/>
      <c r="W5355" s="379"/>
      <c r="X5355" s="379"/>
      <c r="Y5355" s="379"/>
      <c r="Z5355" s="379"/>
      <c r="AA5355" s="380"/>
      <c r="AB5355" s="379"/>
      <c r="AC5355" s="379"/>
      <c r="AD5355" s="379"/>
      <c r="AE5355" s="381"/>
      <c r="AF5355" s="105"/>
      <c r="AG5355" s="381"/>
      <c r="AH5355" s="381"/>
      <c r="AI5355" s="381"/>
      <c r="AJ5355" s="381"/>
      <c r="AK5355" s="381"/>
      <c r="AL5355" s="381"/>
      <c r="AM5355" s="381"/>
    </row>
    <row r="5356" spans="1:39" x14ac:dyDescent="0.35">
      <c r="A5356" s="379"/>
      <c r="B5356" s="379"/>
      <c r="C5356" s="379"/>
      <c r="D5356" s="379"/>
      <c r="E5356" s="379"/>
      <c r="F5356" s="379"/>
      <c r="G5356" s="379"/>
      <c r="H5356" s="379"/>
      <c r="I5356" s="379"/>
      <c r="J5356" s="379"/>
      <c r="K5356" s="379"/>
      <c r="L5356" s="379"/>
      <c r="M5356" s="379"/>
      <c r="N5356" s="379"/>
      <c r="O5356" s="379"/>
      <c r="P5356" s="379"/>
      <c r="Q5356" s="379"/>
      <c r="R5356" s="379"/>
      <c r="S5356" s="379"/>
      <c r="T5356" s="379"/>
      <c r="U5356" s="379"/>
      <c r="V5356" s="379"/>
      <c r="W5356" s="379"/>
      <c r="X5356" s="379"/>
      <c r="Y5356" s="379"/>
      <c r="Z5356" s="379"/>
      <c r="AA5356" s="380"/>
      <c r="AB5356" s="379"/>
      <c r="AC5356" s="379"/>
      <c r="AD5356" s="379"/>
      <c r="AE5356" s="381"/>
      <c r="AF5356" s="105"/>
      <c r="AG5356" s="381"/>
      <c r="AH5356" s="381"/>
      <c r="AI5356" s="381"/>
      <c r="AJ5356" s="381"/>
      <c r="AK5356" s="381"/>
      <c r="AL5356" s="381"/>
      <c r="AM5356" s="381"/>
    </row>
    <row r="5357" spans="1:39" x14ac:dyDescent="0.35">
      <c r="A5357" s="379"/>
      <c r="B5357" s="379"/>
      <c r="C5357" s="379"/>
      <c r="D5357" s="379"/>
      <c r="E5357" s="379"/>
      <c r="F5357" s="379"/>
      <c r="G5357" s="379"/>
      <c r="H5357" s="379"/>
      <c r="I5357" s="379"/>
      <c r="J5357" s="379"/>
      <c r="K5357" s="379"/>
      <c r="L5357" s="379"/>
      <c r="M5357" s="379"/>
      <c r="N5357" s="379"/>
      <c r="O5357" s="379"/>
      <c r="P5357" s="379"/>
      <c r="Q5357" s="379"/>
      <c r="R5357" s="379"/>
      <c r="S5357" s="379"/>
      <c r="T5357" s="379"/>
      <c r="U5357" s="379"/>
      <c r="V5357" s="379"/>
      <c r="W5357" s="379"/>
      <c r="X5357" s="379"/>
      <c r="Y5357" s="379"/>
      <c r="Z5357" s="379"/>
      <c r="AA5357" s="380"/>
      <c r="AB5357" s="379"/>
      <c r="AC5357" s="379"/>
      <c r="AD5357" s="379"/>
      <c r="AE5357" s="381"/>
      <c r="AF5357" s="105"/>
      <c r="AG5357" s="381"/>
      <c r="AH5357" s="381"/>
      <c r="AI5357" s="381"/>
      <c r="AJ5357" s="381"/>
      <c r="AK5357" s="381"/>
      <c r="AL5357" s="381"/>
      <c r="AM5357" s="381"/>
    </row>
    <row r="5358" spans="1:39" x14ac:dyDescent="0.35">
      <c r="A5358" s="379"/>
      <c r="B5358" s="379"/>
      <c r="C5358" s="379"/>
      <c r="D5358" s="379"/>
      <c r="E5358" s="379"/>
      <c r="F5358" s="379"/>
      <c r="G5358" s="379"/>
      <c r="H5358" s="379"/>
      <c r="I5358" s="379"/>
      <c r="J5358" s="379"/>
      <c r="K5358" s="379"/>
      <c r="L5358" s="379"/>
      <c r="M5358" s="379"/>
      <c r="N5358" s="379"/>
      <c r="O5358" s="379"/>
      <c r="P5358" s="379"/>
      <c r="Q5358" s="379"/>
      <c r="R5358" s="379"/>
      <c r="S5358" s="379"/>
      <c r="T5358" s="379"/>
      <c r="U5358" s="379"/>
      <c r="V5358" s="379"/>
      <c r="W5358" s="379"/>
      <c r="X5358" s="379"/>
      <c r="Y5358" s="379"/>
      <c r="Z5358" s="379"/>
      <c r="AA5358" s="380"/>
      <c r="AB5358" s="379"/>
      <c r="AC5358" s="379"/>
      <c r="AD5358" s="379"/>
      <c r="AE5358" s="381"/>
      <c r="AF5358" s="105"/>
      <c r="AG5358" s="381"/>
      <c r="AH5358" s="381"/>
      <c r="AI5358" s="381"/>
      <c r="AJ5358" s="381"/>
      <c r="AK5358" s="381"/>
      <c r="AL5358" s="381"/>
      <c r="AM5358" s="381"/>
    </row>
    <row r="5359" spans="1:39" x14ac:dyDescent="0.35">
      <c r="A5359" s="379"/>
      <c r="B5359" s="379"/>
      <c r="C5359" s="379"/>
      <c r="D5359" s="379"/>
      <c r="E5359" s="379"/>
      <c r="F5359" s="379"/>
      <c r="G5359" s="379"/>
      <c r="H5359" s="379"/>
      <c r="I5359" s="379"/>
      <c r="J5359" s="379"/>
      <c r="K5359" s="379"/>
      <c r="L5359" s="379"/>
      <c r="M5359" s="379"/>
      <c r="N5359" s="379"/>
      <c r="O5359" s="379"/>
      <c r="P5359" s="379"/>
      <c r="Q5359" s="379"/>
      <c r="R5359" s="379"/>
      <c r="S5359" s="379"/>
      <c r="T5359" s="379"/>
      <c r="U5359" s="379"/>
      <c r="V5359" s="379"/>
      <c r="W5359" s="379"/>
      <c r="X5359" s="379"/>
      <c r="Y5359" s="379"/>
      <c r="Z5359" s="379"/>
      <c r="AA5359" s="380"/>
      <c r="AB5359" s="379"/>
      <c r="AC5359" s="379"/>
      <c r="AD5359" s="379"/>
      <c r="AE5359" s="381"/>
      <c r="AF5359" s="105"/>
      <c r="AG5359" s="381"/>
      <c r="AH5359" s="381"/>
      <c r="AI5359" s="381"/>
      <c r="AJ5359" s="381"/>
      <c r="AK5359" s="381"/>
      <c r="AL5359" s="381"/>
      <c r="AM5359" s="381"/>
    </row>
    <row r="5360" spans="1:39" x14ac:dyDescent="0.35">
      <c r="A5360" s="379"/>
      <c r="B5360" s="379"/>
      <c r="C5360" s="379"/>
      <c r="D5360" s="379"/>
      <c r="E5360" s="379"/>
      <c r="F5360" s="379"/>
      <c r="G5360" s="379"/>
      <c r="H5360" s="379"/>
      <c r="I5360" s="379"/>
      <c r="J5360" s="379"/>
      <c r="K5360" s="379"/>
      <c r="L5360" s="379"/>
      <c r="M5360" s="379"/>
      <c r="N5360" s="379"/>
      <c r="O5360" s="379"/>
      <c r="P5360" s="379"/>
      <c r="Q5360" s="379"/>
      <c r="R5360" s="379"/>
      <c r="S5360" s="379"/>
      <c r="T5360" s="379"/>
      <c r="U5360" s="379"/>
      <c r="V5360" s="379"/>
      <c r="W5360" s="379"/>
      <c r="X5360" s="379"/>
      <c r="Y5360" s="379"/>
      <c r="Z5360" s="379"/>
      <c r="AA5360" s="380"/>
      <c r="AB5360" s="379"/>
      <c r="AC5360" s="379"/>
      <c r="AD5360" s="379"/>
      <c r="AE5360" s="381"/>
      <c r="AF5360" s="105"/>
      <c r="AG5360" s="381"/>
      <c r="AH5360" s="381"/>
      <c r="AI5360" s="381"/>
      <c r="AJ5360" s="381"/>
      <c r="AK5360" s="381"/>
      <c r="AL5360" s="381"/>
      <c r="AM5360" s="381"/>
    </row>
    <row r="5361" spans="1:39" x14ac:dyDescent="0.35">
      <c r="A5361" s="379"/>
      <c r="B5361" s="379"/>
      <c r="C5361" s="379"/>
      <c r="D5361" s="379"/>
      <c r="E5361" s="379"/>
      <c r="F5361" s="379"/>
      <c r="G5361" s="379"/>
      <c r="H5361" s="379"/>
      <c r="I5361" s="379"/>
      <c r="J5361" s="379"/>
      <c r="K5361" s="379"/>
      <c r="L5361" s="379"/>
      <c r="M5361" s="379"/>
      <c r="N5361" s="379"/>
      <c r="O5361" s="379"/>
      <c r="P5361" s="379"/>
      <c r="Q5361" s="379"/>
      <c r="R5361" s="379"/>
      <c r="S5361" s="379"/>
      <c r="T5361" s="379"/>
      <c r="U5361" s="379"/>
      <c r="V5361" s="379"/>
      <c r="W5361" s="379"/>
      <c r="X5361" s="379"/>
      <c r="Y5361" s="379"/>
      <c r="Z5361" s="379"/>
      <c r="AA5361" s="380"/>
      <c r="AB5361" s="379"/>
      <c r="AC5361" s="379"/>
      <c r="AD5361" s="379"/>
      <c r="AE5361" s="381"/>
      <c r="AF5361" s="105"/>
      <c r="AG5361" s="381"/>
      <c r="AH5361" s="381"/>
      <c r="AI5361" s="381"/>
      <c r="AJ5361" s="381"/>
      <c r="AK5361" s="381"/>
      <c r="AL5361" s="381"/>
      <c r="AM5361" s="381"/>
    </row>
    <row r="5362" spans="1:39" x14ac:dyDescent="0.35">
      <c r="A5362" s="379"/>
      <c r="B5362" s="379"/>
      <c r="C5362" s="379"/>
      <c r="D5362" s="379"/>
      <c r="E5362" s="379"/>
      <c r="F5362" s="379"/>
      <c r="G5362" s="379"/>
      <c r="H5362" s="379"/>
      <c r="I5362" s="379"/>
      <c r="J5362" s="379"/>
      <c r="K5362" s="379"/>
      <c r="L5362" s="379"/>
      <c r="M5362" s="379"/>
      <c r="N5362" s="379"/>
      <c r="O5362" s="379"/>
      <c r="P5362" s="379"/>
      <c r="Q5362" s="379"/>
      <c r="R5362" s="379"/>
      <c r="S5362" s="379"/>
      <c r="T5362" s="379"/>
      <c r="U5362" s="379"/>
      <c r="V5362" s="379"/>
      <c r="W5362" s="379"/>
      <c r="X5362" s="379"/>
      <c r="Y5362" s="379"/>
      <c r="Z5362" s="379"/>
      <c r="AA5362" s="380"/>
      <c r="AB5362" s="379"/>
      <c r="AC5362" s="379"/>
      <c r="AD5362" s="379"/>
      <c r="AE5362" s="381"/>
      <c r="AF5362" s="105"/>
      <c r="AG5362" s="381"/>
      <c r="AH5362" s="381"/>
      <c r="AI5362" s="381"/>
      <c r="AJ5362" s="381"/>
      <c r="AK5362" s="381"/>
      <c r="AL5362" s="381"/>
      <c r="AM5362" s="381"/>
    </row>
    <row r="5363" spans="1:39" x14ac:dyDescent="0.35">
      <c r="A5363" s="379"/>
      <c r="B5363" s="379"/>
      <c r="C5363" s="379"/>
      <c r="D5363" s="379"/>
      <c r="E5363" s="379"/>
      <c r="F5363" s="379"/>
      <c r="G5363" s="379"/>
      <c r="H5363" s="379"/>
      <c r="I5363" s="379"/>
      <c r="J5363" s="379"/>
      <c r="K5363" s="379"/>
      <c r="L5363" s="379"/>
      <c r="M5363" s="379"/>
      <c r="N5363" s="379"/>
      <c r="O5363" s="379"/>
      <c r="P5363" s="379"/>
      <c r="Q5363" s="379"/>
      <c r="R5363" s="379"/>
      <c r="S5363" s="379"/>
      <c r="T5363" s="379"/>
      <c r="U5363" s="379"/>
      <c r="V5363" s="379"/>
      <c r="W5363" s="379"/>
      <c r="X5363" s="379"/>
      <c r="Y5363" s="379"/>
      <c r="Z5363" s="379"/>
      <c r="AA5363" s="380"/>
      <c r="AB5363" s="379"/>
      <c r="AC5363" s="379"/>
      <c r="AD5363" s="379"/>
      <c r="AE5363" s="381"/>
      <c r="AF5363" s="105"/>
      <c r="AG5363" s="381"/>
      <c r="AH5363" s="381"/>
      <c r="AI5363" s="381"/>
      <c r="AJ5363" s="381"/>
      <c r="AK5363" s="381"/>
      <c r="AL5363" s="381"/>
      <c r="AM5363" s="381"/>
    </row>
    <row r="5364" spans="1:39" x14ac:dyDescent="0.35">
      <c r="A5364" s="379"/>
      <c r="B5364" s="379"/>
      <c r="C5364" s="379"/>
      <c r="D5364" s="379"/>
      <c r="E5364" s="379"/>
      <c r="F5364" s="379"/>
      <c r="G5364" s="379"/>
      <c r="H5364" s="379"/>
      <c r="I5364" s="379"/>
      <c r="J5364" s="379"/>
      <c r="K5364" s="379"/>
      <c r="L5364" s="379"/>
      <c r="M5364" s="379"/>
      <c r="N5364" s="379"/>
      <c r="O5364" s="379"/>
      <c r="P5364" s="379"/>
      <c r="Q5364" s="379"/>
      <c r="R5364" s="379"/>
      <c r="S5364" s="379"/>
      <c r="T5364" s="379"/>
      <c r="U5364" s="379"/>
      <c r="V5364" s="379"/>
      <c r="W5364" s="379"/>
      <c r="X5364" s="379"/>
      <c r="Y5364" s="379"/>
      <c r="Z5364" s="379"/>
      <c r="AA5364" s="380"/>
      <c r="AB5364" s="379"/>
      <c r="AC5364" s="379"/>
      <c r="AD5364" s="379"/>
      <c r="AE5364" s="381"/>
      <c r="AF5364" s="105"/>
      <c r="AG5364" s="381"/>
      <c r="AH5364" s="381"/>
      <c r="AI5364" s="381"/>
      <c r="AJ5364" s="381"/>
      <c r="AK5364" s="381"/>
      <c r="AL5364" s="381"/>
      <c r="AM5364" s="381"/>
    </row>
    <row r="5365" spans="1:39" x14ac:dyDescent="0.35">
      <c r="A5365" s="379"/>
      <c r="B5365" s="379"/>
      <c r="C5365" s="379"/>
      <c r="D5365" s="379"/>
      <c r="E5365" s="379"/>
      <c r="F5365" s="379"/>
      <c r="G5365" s="379"/>
      <c r="H5365" s="379"/>
      <c r="I5365" s="379"/>
      <c r="J5365" s="379"/>
      <c r="K5365" s="379"/>
      <c r="L5365" s="379"/>
      <c r="M5365" s="379"/>
      <c r="N5365" s="379"/>
      <c r="O5365" s="379"/>
      <c r="P5365" s="379"/>
      <c r="Q5365" s="379"/>
      <c r="R5365" s="379"/>
      <c r="S5365" s="379"/>
      <c r="T5365" s="379"/>
      <c r="U5365" s="379"/>
      <c r="V5365" s="379"/>
      <c r="W5365" s="379"/>
      <c r="X5365" s="379"/>
      <c r="Y5365" s="379"/>
      <c r="Z5365" s="379"/>
      <c r="AA5365" s="380"/>
      <c r="AB5365" s="379"/>
      <c r="AC5365" s="379"/>
      <c r="AD5365" s="379"/>
      <c r="AE5365" s="381"/>
      <c r="AF5365" s="105"/>
      <c r="AG5365" s="381"/>
      <c r="AH5365" s="381"/>
      <c r="AI5365" s="381"/>
      <c r="AJ5365" s="381"/>
      <c r="AK5365" s="381"/>
      <c r="AL5365" s="381"/>
      <c r="AM5365" s="381"/>
    </row>
    <row r="5366" spans="1:39" x14ac:dyDescent="0.35">
      <c r="A5366" s="379"/>
      <c r="B5366" s="379"/>
      <c r="C5366" s="379"/>
      <c r="D5366" s="379"/>
      <c r="E5366" s="379"/>
      <c r="F5366" s="379"/>
      <c r="G5366" s="379"/>
      <c r="H5366" s="379"/>
      <c r="I5366" s="379"/>
      <c r="J5366" s="379"/>
      <c r="K5366" s="379"/>
      <c r="L5366" s="379"/>
      <c r="M5366" s="379"/>
      <c r="N5366" s="379"/>
      <c r="O5366" s="379"/>
      <c r="P5366" s="379"/>
      <c r="Q5366" s="379"/>
      <c r="R5366" s="379"/>
      <c r="S5366" s="379"/>
      <c r="T5366" s="379"/>
      <c r="U5366" s="379"/>
      <c r="V5366" s="379"/>
      <c r="W5366" s="379"/>
      <c r="X5366" s="379"/>
      <c r="Y5366" s="379"/>
      <c r="Z5366" s="379"/>
      <c r="AA5366" s="380"/>
      <c r="AB5366" s="379"/>
      <c r="AC5366" s="379"/>
      <c r="AD5366" s="379"/>
      <c r="AE5366" s="381"/>
      <c r="AF5366" s="105"/>
      <c r="AG5366" s="381"/>
      <c r="AH5366" s="381"/>
      <c r="AI5366" s="381"/>
      <c r="AJ5366" s="381"/>
      <c r="AK5366" s="381"/>
      <c r="AL5366" s="381"/>
      <c r="AM5366" s="381"/>
    </row>
    <row r="5367" spans="1:39" x14ac:dyDescent="0.35">
      <c r="A5367" s="379"/>
      <c r="B5367" s="379"/>
      <c r="C5367" s="379"/>
      <c r="D5367" s="379"/>
      <c r="E5367" s="379"/>
      <c r="F5367" s="379"/>
      <c r="G5367" s="379"/>
      <c r="H5367" s="379"/>
      <c r="I5367" s="379"/>
      <c r="J5367" s="379"/>
      <c r="K5367" s="379"/>
      <c r="L5367" s="379"/>
      <c r="M5367" s="379"/>
      <c r="N5367" s="379"/>
      <c r="O5367" s="379"/>
      <c r="P5367" s="379"/>
      <c r="Q5367" s="379"/>
      <c r="R5367" s="379"/>
      <c r="S5367" s="379"/>
      <c r="T5367" s="379"/>
      <c r="U5367" s="379"/>
      <c r="V5367" s="379"/>
      <c r="W5367" s="379"/>
      <c r="X5367" s="379"/>
      <c r="Y5367" s="379"/>
      <c r="Z5367" s="379"/>
      <c r="AA5367" s="380"/>
      <c r="AB5367" s="379"/>
      <c r="AC5367" s="379"/>
      <c r="AD5367" s="379"/>
      <c r="AE5367" s="381"/>
      <c r="AF5367" s="105"/>
      <c r="AG5367" s="381"/>
      <c r="AH5367" s="381"/>
      <c r="AI5367" s="381"/>
      <c r="AJ5367" s="381"/>
      <c r="AK5367" s="381"/>
      <c r="AL5367" s="381"/>
      <c r="AM5367" s="381"/>
    </row>
    <row r="5368" spans="1:39" x14ac:dyDescent="0.35">
      <c r="A5368" s="379"/>
      <c r="B5368" s="379"/>
      <c r="C5368" s="379"/>
      <c r="D5368" s="379"/>
      <c r="E5368" s="379"/>
      <c r="F5368" s="379"/>
      <c r="G5368" s="379"/>
      <c r="H5368" s="379"/>
      <c r="I5368" s="379"/>
      <c r="J5368" s="379"/>
      <c r="K5368" s="379"/>
      <c r="L5368" s="379"/>
      <c r="M5368" s="379"/>
      <c r="N5368" s="379"/>
      <c r="O5368" s="379"/>
      <c r="P5368" s="379"/>
      <c r="Q5368" s="379"/>
      <c r="R5368" s="379"/>
      <c r="S5368" s="379"/>
      <c r="T5368" s="379"/>
      <c r="U5368" s="379"/>
      <c r="V5368" s="379"/>
      <c r="W5368" s="379"/>
      <c r="X5368" s="379"/>
      <c r="Y5368" s="379"/>
      <c r="Z5368" s="379"/>
      <c r="AA5368" s="380"/>
      <c r="AB5368" s="379"/>
      <c r="AC5368" s="379"/>
      <c r="AD5368" s="379"/>
      <c r="AE5368" s="381"/>
      <c r="AF5368" s="105"/>
      <c r="AG5368" s="381"/>
      <c r="AH5368" s="381"/>
      <c r="AI5368" s="381"/>
      <c r="AJ5368" s="381"/>
      <c r="AK5368" s="381"/>
      <c r="AL5368" s="381"/>
      <c r="AM5368" s="381"/>
    </row>
    <row r="5369" spans="1:39" x14ac:dyDescent="0.35">
      <c r="A5369" s="379"/>
      <c r="B5369" s="379"/>
      <c r="C5369" s="379"/>
      <c r="D5369" s="379"/>
      <c r="E5369" s="379"/>
      <c r="F5369" s="379"/>
      <c r="G5369" s="379"/>
      <c r="H5369" s="379"/>
      <c r="I5369" s="379"/>
      <c r="J5369" s="379"/>
      <c r="K5369" s="379"/>
      <c r="L5369" s="379"/>
      <c r="M5369" s="379"/>
      <c r="N5369" s="379"/>
      <c r="O5369" s="379"/>
      <c r="P5369" s="379"/>
      <c r="Q5369" s="379"/>
      <c r="R5369" s="379"/>
      <c r="S5369" s="379"/>
      <c r="T5369" s="379"/>
      <c r="U5369" s="379"/>
      <c r="V5369" s="379"/>
      <c r="W5369" s="379"/>
      <c r="X5369" s="379"/>
      <c r="Y5369" s="379"/>
      <c r="Z5369" s="379"/>
      <c r="AA5369" s="380"/>
      <c r="AB5369" s="379"/>
      <c r="AC5369" s="379"/>
      <c r="AD5369" s="379"/>
      <c r="AE5369" s="381"/>
      <c r="AF5369" s="105"/>
      <c r="AG5369" s="381"/>
      <c r="AH5369" s="381"/>
      <c r="AI5369" s="381"/>
      <c r="AJ5369" s="381"/>
      <c r="AK5369" s="381"/>
      <c r="AL5369" s="381"/>
      <c r="AM5369" s="381"/>
    </row>
    <row r="5370" spans="1:39" x14ac:dyDescent="0.35">
      <c r="A5370" s="379"/>
      <c r="B5370" s="379"/>
      <c r="C5370" s="379"/>
      <c r="D5370" s="379"/>
      <c r="E5370" s="379"/>
      <c r="F5370" s="379"/>
      <c r="G5370" s="379"/>
      <c r="H5370" s="379"/>
      <c r="I5370" s="379"/>
      <c r="J5370" s="379"/>
      <c r="K5370" s="379"/>
      <c r="L5370" s="379"/>
      <c r="M5370" s="379"/>
      <c r="N5370" s="379"/>
      <c r="O5370" s="379"/>
      <c r="P5370" s="379"/>
      <c r="Q5370" s="379"/>
      <c r="R5370" s="379"/>
      <c r="S5370" s="379"/>
      <c r="T5370" s="379"/>
      <c r="U5370" s="379"/>
      <c r="V5370" s="379"/>
      <c r="W5370" s="379"/>
      <c r="X5370" s="379"/>
      <c r="Y5370" s="379"/>
      <c r="Z5370" s="379"/>
      <c r="AA5370" s="380"/>
      <c r="AB5370" s="379"/>
      <c r="AC5370" s="379"/>
      <c r="AD5370" s="379"/>
      <c r="AE5370" s="381"/>
      <c r="AF5370" s="105"/>
      <c r="AG5370" s="381"/>
      <c r="AH5370" s="381"/>
      <c r="AI5370" s="381"/>
      <c r="AJ5370" s="381"/>
      <c r="AK5370" s="381"/>
      <c r="AL5370" s="381"/>
      <c r="AM5370" s="381"/>
    </row>
    <row r="5371" spans="1:39" x14ac:dyDescent="0.35">
      <c r="A5371" s="379"/>
      <c r="B5371" s="379"/>
      <c r="C5371" s="379"/>
      <c r="D5371" s="379"/>
      <c r="E5371" s="379"/>
      <c r="F5371" s="379"/>
      <c r="G5371" s="379"/>
      <c r="H5371" s="379"/>
      <c r="I5371" s="379"/>
      <c r="J5371" s="379"/>
      <c r="K5371" s="379"/>
      <c r="L5371" s="379"/>
      <c r="M5371" s="379"/>
      <c r="N5371" s="379"/>
      <c r="O5371" s="379"/>
      <c r="P5371" s="379"/>
      <c r="Q5371" s="379"/>
      <c r="R5371" s="379"/>
      <c r="S5371" s="379"/>
      <c r="T5371" s="379"/>
      <c r="U5371" s="379"/>
      <c r="V5371" s="379"/>
      <c r="W5371" s="379"/>
      <c r="X5371" s="379"/>
      <c r="Y5371" s="379"/>
      <c r="Z5371" s="379"/>
      <c r="AA5371" s="380"/>
      <c r="AB5371" s="379"/>
      <c r="AC5371" s="379"/>
      <c r="AD5371" s="379"/>
      <c r="AE5371" s="381"/>
      <c r="AF5371" s="105"/>
      <c r="AG5371" s="381"/>
      <c r="AH5371" s="381"/>
      <c r="AI5371" s="381"/>
      <c r="AJ5371" s="381"/>
      <c r="AK5371" s="381"/>
      <c r="AL5371" s="381"/>
      <c r="AM5371" s="381"/>
    </row>
    <row r="5372" spans="1:39" x14ac:dyDescent="0.35">
      <c r="A5372" s="379"/>
      <c r="B5372" s="379"/>
      <c r="C5372" s="379"/>
      <c r="D5372" s="379"/>
      <c r="E5372" s="379"/>
      <c r="F5372" s="379"/>
      <c r="G5372" s="379"/>
      <c r="H5372" s="379"/>
      <c r="I5372" s="379"/>
      <c r="J5372" s="379"/>
      <c r="K5372" s="379"/>
      <c r="L5372" s="379"/>
      <c r="M5372" s="379"/>
      <c r="N5372" s="379"/>
      <c r="O5372" s="379"/>
      <c r="P5372" s="379"/>
      <c r="Q5372" s="379"/>
      <c r="R5372" s="379"/>
      <c r="S5372" s="379"/>
      <c r="T5372" s="379"/>
      <c r="U5372" s="379"/>
      <c r="V5372" s="379"/>
      <c r="W5372" s="379"/>
      <c r="X5372" s="379"/>
      <c r="Y5372" s="379"/>
      <c r="Z5372" s="379"/>
      <c r="AA5372" s="380"/>
      <c r="AB5372" s="379"/>
      <c r="AC5372" s="379"/>
      <c r="AD5372" s="379"/>
      <c r="AE5372" s="381"/>
      <c r="AF5372" s="105"/>
      <c r="AG5372" s="381"/>
      <c r="AH5372" s="381"/>
      <c r="AI5372" s="381"/>
      <c r="AJ5372" s="381"/>
      <c r="AK5372" s="381"/>
      <c r="AL5372" s="381"/>
      <c r="AM5372" s="381"/>
    </row>
    <row r="5373" spans="1:39" x14ac:dyDescent="0.35">
      <c r="A5373" s="379"/>
      <c r="B5373" s="379"/>
      <c r="C5373" s="379"/>
      <c r="D5373" s="379"/>
      <c r="E5373" s="379"/>
      <c r="F5373" s="379"/>
      <c r="G5373" s="379"/>
      <c r="H5373" s="379"/>
      <c r="I5373" s="379"/>
      <c r="J5373" s="379"/>
      <c r="K5373" s="379"/>
      <c r="L5373" s="379"/>
      <c r="M5373" s="379"/>
      <c r="N5373" s="379"/>
      <c r="O5373" s="379"/>
      <c r="P5373" s="379"/>
      <c r="Q5373" s="379"/>
      <c r="R5373" s="379"/>
      <c r="S5373" s="379"/>
      <c r="T5373" s="379"/>
      <c r="U5373" s="379"/>
      <c r="V5373" s="379"/>
      <c r="W5373" s="379"/>
      <c r="X5373" s="379"/>
      <c r="Y5373" s="379"/>
      <c r="Z5373" s="379"/>
      <c r="AA5373" s="380"/>
      <c r="AB5373" s="379"/>
      <c r="AC5373" s="379"/>
      <c r="AD5373" s="379"/>
      <c r="AE5373" s="381"/>
      <c r="AF5373" s="105"/>
      <c r="AG5373" s="381"/>
      <c r="AH5373" s="381"/>
      <c r="AI5373" s="381"/>
      <c r="AJ5373" s="381"/>
      <c r="AK5373" s="381"/>
      <c r="AL5373" s="381"/>
      <c r="AM5373" s="381"/>
    </row>
    <row r="5374" spans="1:39" x14ac:dyDescent="0.35">
      <c r="A5374" s="379"/>
      <c r="B5374" s="379"/>
      <c r="C5374" s="379"/>
      <c r="D5374" s="379"/>
      <c r="E5374" s="379"/>
      <c r="F5374" s="379"/>
      <c r="G5374" s="379"/>
      <c r="H5374" s="379"/>
      <c r="I5374" s="379"/>
      <c r="J5374" s="379"/>
      <c r="K5374" s="379"/>
      <c r="L5374" s="379"/>
      <c r="M5374" s="379"/>
      <c r="N5374" s="379"/>
      <c r="O5374" s="379"/>
      <c r="P5374" s="379"/>
      <c r="Q5374" s="379"/>
      <c r="R5374" s="379"/>
      <c r="S5374" s="379"/>
      <c r="T5374" s="379"/>
      <c r="U5374" s="379"/>
      <c r="V5374" s="379"/>
      <c r="W5374" s="379"/>
      <c r="X5374" s="379"/>
      <c r="Y5374" s="379"/>
      <c r="Z5374" s="379"/>
      <c r="AA5374" s="380"/>
      <c r="AB5374" s="379"/>
      <c r="AC5374" s="379"/>
      <c r="AD5374" s="379"/>
      <c r="AE5374" s="381"/>
      <c r="AF5374" s="105"/>
      <c r="AG5374" s="381"/>
      <c r="AH5374" s="381"/>
      <c r="AI5374" s="381"/>
      <c r="AJ5374" s="381"/>
      <c r="AK5374" s="381"/>
      <c r="AL5374" s="381"/>
      <c r="AM5374" s="381"/>
    </row>
    <row r="5375" spans="1:39" x14ac:dyDescent="0.35">
      <c r="A5375" s="379"/>
      <c r="B5375" s="379"/>
      <c r="C5375" s="379"/>
      <c r="D5375" s="379"/>
      <c r="E5375" s="379"/>
      <c r="F5375" s="379"/>
      <c r="G5375" s="379"/>
      <c r="H5375" s="379"/>
      <c r="I5375" s="379"/>
      <c r="J5375" s="379"/>
      <c r="K5375" s="379"/>
      <c r="L5375" s="379"/>
      <c r="M5375" s="379"/>
      <c r="N5375" s="379"/>
      <c r="O5375" s="379"/>
      <c r="P5375" s="379"/>
      <c r="Q5375" s="379"/>
      <c r="R5375" s="379"/>
      <c r="S5375" s="379"/>
      <c r="T5375" s="379"/>
      <c r="U5375" s="379"/>
      <c r="V5375" s="379"/>
      <c r="W5375" s="379"/>
      <c r="X5375" s="379"/>
      <c r="Y5375" s="379"/>
      <c r="Z5375" s="379"/>
      <c r="AA5375" s="380"/>
      <c r="AB5375" s="379"/>
      <c r="AC5375" s="379"/>
      <c r="AD5375" s="379"/>
      <c r="AE5375" s="381"/>
      <c r="AF5375" s="105"/>
      <c r="AG5375" s="381"/>
      <c r="AH5375" s="381"/>
      <c r="AI5375" s="381"/>
      <c r="AJ5375" s="381"/>
      <c r="AK5375" s="381"/>
      <c r="AL5375" s="381"/>
      <c r="AM5375" s="381"/>
    </row>
    <row r="5376" spans="1:39" x14ac:dyDescent="0.35">
      <c r="A5376" s="379"/>
      <c r="B5376" s="379"/>
      <c r="C5376" s="379"/>
      <c r="D5376" s="379"/>
      <c r="E5376" s="379"/>
      <c r="F5376" s="379"/>
      <c r="G5376" s="379"/>
      <c r="H5376" s="379"/>
      <c r="I5376" s="379"/>
      <c r="J5376" s="379"/>
      <c r="K5376" s="379"/>
      <c r="L5376" s="379"/>
      <c r="M5376" s="379"/>
      <c r="N5376" s="379"/>
      <c r="O5376" s="379"/>
      <c r="P5376" s="379"/>
      <c r="Q5376" s="379"/>
      <c r="R5376" s="379"/>
      <c r="S5376" s="379"/>
      <c r="T5376" s="379"/>
      <c r="U5376" s="379"/>
      <c r="V5376" s="379"/>
      <c r="W5376" s="379"/>
      <c r="X5376" s="379"/>
      <c r="Y5376" s="379"/>
      <c r="Z5376" s="379"/>
      <c r="AA5376" s="380"/>
      <c r="AB5376" s="379"/>
      <c r="AC5376" s="379"/>
      <c r="AD5376" s="379"/>
      <c r="AE5376" s="381"/>
      <c r="AF5376" s="105"/>
      <c r="AG5376" s="381"/>
      <c r="AH5376" s="381"/>
      <c r="AI5376" s="381"/>
      <c r="AJ5376" s="381"/>
      <c r="AK5376" s="381"/>
      <c r="AL5376" s="381"/>
      <c r="AM5376" s="381"/>
    </row>
    <row r="5377" spans="1:39" x14ac:dyDescent="0.35">
      <c r="A5377" s="379"/>
      <c r="B5377" s="379"/>
      <c r="C5377" s="379"/>
      <c r="D5377" s="379"/>
      <c r="E5377" s="379"/>
      <c r="F5377" s="379"/>
      <c r="G5377" s="379"/>
      <c r="H5377" s="379"/>
      <c r="I5377" s="379"/>
      <c r="J5377" s="379"/>
      <c r="K5377" s="379"/>
      <c r="L5377" s="379"/>
      <c r="M5377" s="379"/>
      <c r="N5377" s="379"/>
      <c r="O5377" s="379"/>
      <c r="P5377" s="379"/>
      <c r="Q5377" s="379"/>
      <c r="R5377" s="379"/>
      <c r="S5377" s="379"/>
      <c r="T5377" s="379"/>
      <c r="U5377" s="379"/>
      <c r="V5377" s="379"/>
      <c r="W5377" s="379"/>
      <c r="X5377" s="379"/>
      <c r="Y5377" s="379"/>
      <c r="Z5377" s="379"/>
      <c r="AA5377" s="380"/>
      <c r="AB5377" s="379"/>
      <c r="AC5377" s="379"/>
      <c r="AD5377" s="379"/>
      <c r="AE5377" s="381"/>
      <c r="AF5377" s="105"/>
      <c r="AG5377" s="381"/>
      <c r="AH5377" s="381"/>
      <c r="AI5377" s="381"/>
      <c r="AJ5377" s="381"/>
      <c r="AK5377" s="381"/>
      <c r="AL5377" s="381"/>
      <c r="AM5377" s="381"/>
    </row>
    <row r="5378" spans="1:39" x14ac:dyDescent="0.35">
      <c r="A5378" s="379"/>
      <c r="B5378" s="379"/>
      <c r="C5378" s="379"/>
      <c r="D5378" s="379"/>
      <c r="E5378" s="379"/>
      <c r="F5378" s="379"/>
      <c r="G5378" s="379"/>
      <c r="H5378" s="379"/>
      <c r="I5378" s="379"/>
      <c r="J5378" s="379"/>
      <c r="K5378" s="379"/>
      <c r="L5378" s="379"/>
      <c r="M5378" s="379"/>
      <c r="N5378" s="379"/>
      <c r="O5378" s="379"/>
      <c r="P5378" s="379"/>
      <c r="Q5378" s="379"/>
      <c r="R5378" s="379"/>
      <c r="S5378" s="379"/>
      <c r="T5378" s="379"/>
      <c r="U5378" s="379"/>
      <c r="V5378" s="379"/>
      <c r="W5378" s="379"/>
      <c r="X5378" s="379"/>
      <c r="Y5378" s="379"/>
      <c r="Z5378" s="379"/>
      <c r="AA5378" s="380"/>
      <c r="AB5378" s="379"/>
      <c r="AC5378" s="379"/>
      <c r="AD5378" s="379"/>
      <c r="AE5378" s="381"/>
      <c r="AF5378" s="105"/>
      <c r="AG5378" s="381"/>
      <c r="AH5378" s="381"/>
      <c r="AI5378" s="381"/>
      <c r="AJ5378" s="381"/>
      <c r="AK5378" s="381"/>
      <c r="AL5378" s="381"/>
      <c r="AM5378" s="381"/>
    </row>
    <row r="5379" spans="1:39" x14ac:dyDescent="0.35">
      <c r="A5379" s="379"/>
      <c r="B5379" s="379"/>
      <c r="C5379" s="379"/>
      <c r="D5379" s="379"/>
      <c r="E5379" s="379"/>
      <c r="F5379" s="379"/>
      <c r="G5379" s="379"/>
      <c r="H5379" s="379"/>
      <c r="I5379" s="379"/>
      <c r="J5379" s="379"/>
      <c r="K5379" s="379"/>
      <c r="L5379" s="379"/>
      <c r="M5379" s="379"/>
      <c r="N5379" s="379"/>
      <c r="O5379" s="379"/>
      <c r="P5379" s="379"/>
      <c r="Q5379" s="379"/>
      <c r="R5379" s="379"/>
      <c r="S5379" s="379"/>
      <c r="T5379" s="379"/>
      <c r="U5379" s="379"/>
      <c r="V5379" s="379"/>
      <c r="W5379" s="379"/>
      <c r="X5379" s="379"/>
      <c r="Y5379" s="379"/>
      <c r="Z5379" s="379"/>
      <c r="AA5379" s="380"/>
      <c r="AB5379" s="379"/>
      <c r="AC5379" s="379"/>
      <c r="AD5379" s="379"/>
      <c r="AE5379" s="381"/>
      <c r="AF5379" s="105"/>
      <c r="AG5379" s="381"/>
      <c r="AH5379" s="381"/>
      <c r="AI5379" s="381"/>
      <c r="AJ5379" s="381"/>
      <c r="AK5379" s="381"/>
      <c r="AL5379" s="381"/>
      <c r="AM5379" s="381"/>
    </row>
    <row r="5380" spans="1:39" x14ac:dyDescent="0.35">
      <c r="A5380" s="379"/>
      <c r="B5380" s="379"/>
      <c r="C5380" s="379"/>
      <c r="D5380" s="379"/>
      <c r="E5380" s="379"/>
      <c r="F5380" s="379"/>
      <c r="G5380" s="379"/>
      <c r="H5380" s="379"/>
      <c r="I5380" s="379"/>
      <c r="J5380" s="379"/>
      <c r="K5380" s="379"/>
      <c r="L5380" s="379"/>
      <c r="M5380" s="379"/>
      <c r="N5380" s="379"/>
      <c r="O5380" s="379"/>
      <c r="P5380" s="379"/>
      <c r="Q5380" s="379"/>
      <c r="R5380" s="379"/>
      <c r="S5380" s="379"/>
      <c r="T5380" s="379"/>
      <c r="U5380" s="379"/>
      <c r="V5380" s="379"/>
      <c r="W5380" s="379"/>
      <c r="X5380" s="379"/>
      <c r="Y5380" s="379"/>
      <c r="Z5380" s="379"/>
      <c r="AA5380" s="380"/>
      <c r="AB5380" s="379"/>
      <c r="AC5380" s="379"/>
      <c r="AD5380" s="379"/>
      <c r="AE5380" s="381"/>
      <c r="AF5380" s="105"/>
      <c r="AG5380" s="381"/>
      <c r="AH5380" s="381"/>
      <c r="AI5380" s="381"/>
      <c r="AJ5380" s="381"/>
      <c r="AK5380" s="381"/>
      <c r="AL5380" s="381"/>
      <c r="AM5380" s="381"/>
    </row>
    <row r="5381" spans="1:39" x14ac:dyDescent="0.35">
      <c r="A5381" s="379"/>
      <c r="B5381" s="379"/>
      <c r="C5381" s="379"/>
      <c r="D5381" s="379"/>
      <c r="E5381" s="379"/>
      <c r="F5381" s="379"/>
      <c r="G5381" s="379"/>
      <c r="H5381" s="379"/>
      <c r="I5381" s="379"/>
      <c r="J5381" s="379"/>
      <c r="K5381" s="379"/>
      <c r="L5381" s="379"/>
      <c r="M5381" s="379"/>
      <c r="N5381" s="379"/>
      <c r="O5381" s="379"/>
      <c r="P5381" s="379"/>
      <c r="Q5381" s="379"/>
      <c r="R5381" s="379"/>
      <c r="S5381" s="379"/>
      <c r="T5381" s="379"/>
      <c r="U5381" s="379"/>
      <c r="V5381" s="379"/>
      <c r="W5381" s="379"/>
      <c r="X5381" s="379"/>
      <c r="Y5381" s="379"/>
      <c r="Z5381" s="379"/>
      <c r="AA5381" s="380"/>
      <c r="AB5381" s="379"/>
      <c r="AC5381" s="379"/>
      <c r="AD5381" s="379"/>
      <c r="AE5381" s="381"/>
      <c r="AF5381" s="105"/>
      <c r="AG5381" s="381"/>
      <c r="AH5381" s="381"/>
      <c r="AI5381" s="381"/>
      <c r="AJ5381" s="381"/>
      <c r="AK5381" s="381"/>
      <c r="AL5381" s="381"/>
      <c r="AM5381" s="381"/>
    </row>
    <row r="5382" spans="1:39" x14ac:dyDescent="0.35">
      <c r="A5382" s="379"/>
      <c r="B5382" s="379"/>
      <c r="C5382" s="379"/>
      <c r="D5382" s="379"/>
      <c r="E5382" s="379"/>
      <c r="F5382" s="379"/>
      <c r="G5382" s="379"/>
      <c r="H5382" s="379"/>
      <c r="I5382" s="379"/>
      <c r="J5382" s="379"/>
      <c r="K5382" s="379"/>
      <c r="L5382" s="379"/>
      <c r="M5382" s="379"/>
      <c r="N5382" s="379"/>
      <c r="O5382" s="379"/>
      <c r="P5382" s="379"/>
      <c r="Q5382" s="379"/>
      <c r="R5382" s="379"/>
      <c r="S5382" s="379"/>
      <c r="T5382" s="379"/>
      <c r="U5382" s="379"/>
      <c r="V5382" s="379"/>
      <c r="W5382" s="379"/>
      <c r="X5382" s="379"/>
      <c r="Y5382" s="379"/>
      <c r="Z5382" s="379"/>
      <c r="AA5382" s="380"/>
      <c r="AB5382" s="379"/>
      <c r="AC5382" s="379"/>
      <c r="AD5382" s="379"/>
      <c r="AE5382" s="381"/>
      <c r="AF5382" s="105"/>
      <c r="AG5382" s="381"/>
      <c r="AH5382" s="381"/>
      <c r="AI5382" s="381"/>
      <c r="AJ5382" s="381"/>
      <c r="AK5382" s="381"/>
      <c r="AL5382" s="381"/>
      <c r="AM5382" s="381"/>
    </row>
    <row r="5383" spans="1:39" x14ac:dyDescent="0.35">
      <c r="A5383" s="379"/>
      <c r="B5383" s="379"/>
      <c r="C5383" s="379"/>
      <c r="D5383" s="379"/>
      <c r="E5383" s="379"/>
      <c r="F5383" s="379"/>
      <c r="G5383" s="379"/>
      <c r="H5383" s="379"/>
      <c r="I5383" s="379"/>
      <c r="J5383" s="379"/>
      <c r="K5383" s="379"/>
      <c r="L5383" s="379"/>
      <c r="M5383" s="379"/>
      <c r="N5383" s="379"/>
      <c r="O5383" s="379"/>
      <c r="P5383" s="379"/>
      <c r="Q5383" s="379"/>
      <c r="R5383" s="379"/>
      <c r="S5383" s="379"/>
      <c r="T5383" s="379"/>
      <c r="U5383" s="379"/>
      <c r="V5383" s="379"/>
      <c r="W5383" s="379"/>
      <c r="X5383" s="379"/>
      <c r="Y5383" s="379"/>
      <c r="Z5383" s="379"/>
      <c r="AA5383" s="380"/>
      <c r="AB5383" s="379"/>
      <c r="AC5383" s="379"/>
      <c r="AD5383" s="379"/>
      <c r="AE5383" s="381"/>
      <c r="AF5383" s="105"/>
      <c r="AG5383" s="381"/>
      <c r="AH5383" s="381"/>
      <c r="AI5383" s="381"/>
      <c r="AJ5383" s="381"/>
      <c r="AK5383" s="381"/>
      <c r="AL5383" s="381"/>
      <c r="AM5383" s="381"/>
    </row>
    <row r="5384" spans="1:39" x14ac:dyDescent="0.35">
      <c r="A5384" s="379"/>
      <c r="B5384" s="379"/>
      <c r="C5384" s="379"/>
      <c r="D5384" s="379"/>
      <c r="E5384" s="379"/>
      <c r="F5384" s="379"/>
      <c r="G5384" s="379"/>
      <c r="H5384" s="379"/>
      <c r="I5384" s="379"/>
      <c r="J5384" s="379"/>
      <c r="K5384" s="379"/>
      <c r="L5384" s="379"/>
      <c r="M5384" s="379"/>
      <c r="N5384" s="379"/>
      <c r="O5384" s="379"/>
      <c r="P5384" s="379"/>
      <c r="Q5384" s="379"/>
      <c r="R5384" s="379"/>
      <c r="S5384" s="379"/>
      <c r="T5384" s="379"/>
      <c r="U5384" s="379"/>
      <c r="V5384" s="379"/>
      <c r="W5384" s="379"/>
      <c r="X5384" s="379"/>
      <c r="Y5384" s="379"/>
      <c r="Z5384" s="379"/>
      <c r="AA5384" s="380"/>
      <c r="AB5384" s="379"/>
      <c r="AC5384" s="379"/>
      <c r="AD5384" s="379"/>
      <c r="AE5384" s="381"/>
      <c r="AF5384" s="105"/>
      <c r="AG5384" s="381"/>
      <c r="AH5384" s="381"/>
      <c r="AI5384" s="381"/>
      <c r="AJ5384" s="381"/>
      <c r="AK5384" s="381"/>
      <c r="AL5384" s="381"/>
      <c r="AM5384" s="381"/>
    </row>
    <row r="5385" spans="1:39" x14ac:dyDescent="0.35">
      <c r="A5385" s="379"/>
      <c r="B5385" s="379"/>
      <c r="C5385" s="379"/>
      <c r="D5385" s="379"/>
      <c r="E5385" s="379"/>
      <c r="F5385" s="379"/>
      <c r="G5385" s="379"/>
      <c r="H5385" s="379"/>
      <c r="I5385" s="379"/>
      <c r="J5385" s="379"/>
      <c r="K5385" s="379"/>
      <c r="L5385" s="379"/>
      <c r="M5385" s="379"/>
      <c r="N5385" s="379"/>
      <c r="O5385" s="379"/>
      <c r="P5385" s="379"/>
      <c r="Q5385" s="379"/>
      <c r="R5385" s="379"/>
      <c r="S5385" s="379"/>
      <c r="T5385" s="379"/>
      <c r="U5385" s="379"/>
      <c r="V5385" s="379"/>
      <c r="W5385" s="379"/>
      <c r="X5385" s="379"/>
      <c r="Y5385" s="379"/>
      <c r="Z5385" s="379"/>
      <c r="AA5385" s="380"/>
      <c r="AB5385" s="379"/>
      <c r="AC5385" s="379"/>
      <c r="AD5385" s="379"/>
      <c r="AE5385" s="381"/>
      <c r="AF5385" s="105"/>
      <c r="AG5385" s="381"/>
      <c r="AH5385" s="381"/>
      <c r="AI5385" s="381"/>
      <c r="AJ5385" s="381"/>
      <c r="AK5385" s="381"/>
      <c r="AL5385" s="381"/>
      <c r="AM5385" s="381"/>
    </row>
    <row r="5386" spans="1:39" x14ac:dyDescent="0.35">
      <c r="A5386" s="379"/>
      <c r="B5386" s="379"/>
      <c r="C5386" s="379"/>
      <c r="D5386" s="379"/>
      <c r="E5386" s="379"/>
      <c r="F5386" s="379"/>
      <c r="G5386" s="379"/>
      <c r="H5386" s="379"/>
      <c r="I5386" s="379"/>
      <c r="J5386" s="379"/>
      <c r="K5386" s="379"/>
      <c r="L5386" s="379"/>
      <c r="M5386" s="379"/>
      <c r="N5386" s="379"/>
      <c r="O5386" s="379"/>
      <c r="P5386" s="379"/>
      <c r="Q5386" s="379"/>
      <c r="R5386" s="379"/>
      <c r="S5386" s="379"/>
      <c r="T5386" s="379"/>
      <c r="U5386" s="379"/>
      <c r="V5386" s="379"/>
      <c r="W5386" s="379"/>
      <c r="X5386" s="379"/>
      <c r="Y5386" s="379"/>
      <c r="Z5386" s="379"/>
      <c r="AA5386" s="380"/>
      <c r="AB5386" s="379"/>
      <c r="AC5386" s="379"/>
      <c r="AD5386" s="379"/>
      <c r="AE5386" s="381"/>
      <c r="AF5386" s="105"/>
      <c r="AG5386" s="381"/>
      <c r="AH5386" s="381"/>
      <c r="AI5386" s="381"/>
      <c r="AJ5386" s="381"/>
      <c r="AK5386" s="381"/>
      <c r="AL5386" s="381"/>
      <c r="AM5386" s="381"/>
    </row>
    <row r="5387" spans="1:39" x14ac:dyDescent="0.35">
      <c r="A5387" s="379"/>
      <c r="B5387" s="379"/>
      <c r="C5387" s="379"/>
      <c r="D5387" s="379"/>
      <c r="E5387" s="379"/>
      <c r="F5387" s="379"/>
      <c r="G5387" s="379"/>
      <c r="H5387" s="379"/>
      <c r="I5387" s="379"/>
      <c r="J5387" s="379"/>
      <c r="K5387" s="379"/>
      <c r="L5387" s="379"/>
      <c r="M5387" s="379"/>
      <c r="N5387" s="379"/>
      <c r="O5387" s="379"/>
      <c r="P5387" s="379"/>
      <c r="Q5387" s="379"/>
      <c r="R5387" s="379"/>
      <c r="S5387" s="379"/>
      <c r="T5387" s="379"/>
      <c r="U5387" s="379"/>
      <c r="V5387" s="379"/>
      <c r="W5387" s="379"/>
      <c r="X5387" s="379"/>
      <c r="Y5387" s="379"/>
      <c r="Z5387" s="379"/>
      <c r="AA5387" s="380"/>
      <c r="AB5387" s="379"/>
      <c r="AC5387" s="379"/>
      <c r="AD5387" s="379"/>
      <c r="AE5387" s="381"/>
      <c r="AF5387" s="105"/>
      <c r="AG5387" s="381"/>
      <c r="AH5387" s="381"/>
      <c r="AI5387" s="381"/>
      <c r="AJ5387" s="381"/>
      <c r="AK5387" s="381"/>
      <c r="AL5387" s="381"/>
      <c r="AM5387" s="381"/>
    </row>
    <row r="5388" spans="1:39" x14ac:dyDescent="0.35">
      <c r="A5388" s="379"/>
      <c r="B5388" s="379"/>
      <c r="C5388" s="379"/>
      <c r="D5388" s="379"/>
      <c r="E5388" s="379"/>
      <c r="F5388" s="379"/>
      <c r="G5388" s="379"/>
      <c r="H5388" s="379"/>
      <c r="I5388" s="379"/>
      <c r="J5388" s="379"/>
      <c r="K5388" s="379"/>
      <c r="L5388" s="379"/>
      <c r="M5388" s="379"/>
      <c r="N5388" s="379"/>
      <c r="O5388" s="379"/>
      <c r="P5388" s="379"/>
      <c r="Q5388" s="379"/>
      <c r="R5388" s="379"/>
      <c r="S5388" s="379"/>
      <c r="T5388" s="379"/>
      <c r="U5388" s="379"/>
      <c r="V5388" s="379"/>
      <c r="W5388" s="379"/>
      <c r="X5388" s="379"/>
      <c r="Y5388" s="379"/>
      <c r="Z5388" s="379"/>
      <c r="AA5388" s="380"/>
      <c r="AB5388" s="379"/>
      <c r="AC5388" s="379"/>
      <c r="AD5388" s="379"/>
      <c r="AE5388" s="381"/>
      <c r="AF5388" s="105"/>
      <c r="AG5388" s="381"/>
      <c r="AH5388" s="381"/>
      <c r="AI5388" s="381"/>
      <c r="AJ5388" s="381"/>
      <c r="AK5388" s="381"/>
      <c r="AL5388" s="381"/>
      <c r="AM5388" s="381"/>
    </row>
    <row r="5389" spans="1:39" x14ac:dyDescent="0.35">
      <c r="A5389" s="379"/>
      <c r="B5389" s="379"/>
      <c r="C5389" s="379"/>
      <c r="D5389" s="379"/>
      <c r="E5389" s="379"/>
      <c r="F5389" s="379"/>
      <c r="G5389" s="379"/>
      <c r="H5389" s="379"/>
      <c r="I5389" s="379"/>
      <c r="J5389" s="379"/>
      <c r="K5389" s="379"/>
      <c r="L5389" s="379"/>
      <c r="M5389" s="379"/>
      <c r="N5389" s="379"/>
      <c r="O5389" s="379"/>
      <c r="P5389" s="379"/>
      <c r="Q5389" s="379"/>
      <c r="R5389" s="379"/>
      <c r="S5389" s="379"/>
      <c r="T5389" s="379"/>
      <c r="U5389" s="379"/>
      <c r="V5389" s="379"/>
      <c r="W5389" s="379"/>
      <c r="X5389" s="379"/>
      <c r="Y5389" s="379"/>
      <c r="Z5389" s="379"/>
      <c r="AA5389" s="380"/>
      <c r="AB5389" s="379"/>
      <c r="AC5389" s="379"/>
      <c r="AD5389" s="379"/>
      <c r="AE5389" s="381"/>
      <c r="AF5389" s="105"/>
      <c r="AG5389" s="381"/>
      <c r="AH5389" s="381"/>
      <c r="AI5389" s="381"/>
      <c r="AJ5389" s="381"/>
      <c r="AK5389" s="381"/>
      <c r="AL5389" s="381"/>
      <c r="AM5389" s="381"/>
    </row>
    <row r="5390" spans="1:39" x14ac:dyDescent="0.35">
      <c r="A5390" s="379"/>
      <c r="B5390" s="379"/>
      <c r="C5390" s="379"/>
      <c r="D5390" s="379"/>
      <c r="E5390" s="379"/>
      <c r="F5390" s="379"/>
      <c r="G5390" s="379"/>
      <c r="H5390" s="379"/>
      <c r="I5390" s="379"/>
      <c r="J5390" s="379"/>
      <c r="K5390" s="379"/>
      <c r="L5390" s="379"/>
      <c r="M5390" s="379"/>
      <c r="N5390" s="379"/>
      <c r="O5390" s="379"/>
      <c r="P5390" s="379"/>
      <c r="Q5390" s="379"/>
      <c r="R5390" s="379"/>
      <c r="S5390" s="379"/>
      <c r="T5390" s="379"/>
      <c r="U5390" s="379"/>
      <c r="V5390" s="379"/>
      <c r="W5390" s="379"/>
      <c r="X5390" s="379"/>
      <c r="Y5390" s="379"/>
      <c r="Z5390" s="379"/>
      <c r="AA5390" s="380"/>
      <c r="AB5390" s="379"/>
      <c r="AC5390" s="379"/>
      <c r="AD5390" s="379"/>
      <c r="AE5390" s="381"/>
      <c r="AF5390" s="105"/>
      <c r="AG5390" s="381"/>
      <c r="AH5390" s="381"/>
      <c r="AI5390" s="381"/>
      <c r="AJ5390" s="381"/>
      <c r="AK5390" s="381"/>
      <c r="AL5390" s="381"/>
      <c r="AM5390" s="381"/>
    </row>
    <row r="5391" spans="1:39" x14ac:dyDescent="0.35">
      <c r="A5391" s="379"/>
      <c r="B5391" s="379"/>
      <c r="C5391" s="379"/>
      <c r="D5391" s="379"/>
      <c r="E5391" s="379"/>
      <c r="F5391" s="379"/>
      <c r="G5391" s="379"/>
      <c r="H5391" s="379"/>
      <c r="I5391" s="379"/>
      <c r="J5391" s="379"/>
      <c r="K5391" s="379"/>
      <c r="L5391" s="379"/>
      <c r="M5391" s="379"/>
      <c r="N5391" s="379"/>
      <c r="O5391" s="379"/>
      <c r="P5391" s="379"/>
      <c r="Q5391" s="379"/>
      <c r="R5391" s="379"/>
      <c r="S5391" s="379"/>
      <c r="T5391" s="379"/>
      <c r="U5391" s="379"/>
      <c r="V5391" s="379"/>
      <c r="W5391" s="379"/>
      <c r="X5391" s="379"/>
      <c r="Y5391" s="379"/>
      <c r="Z5391" s="379"/>
      <c r="AA5391" s="380"/>
      <c r="AB5391" s="379"/>
      <c r="AC5391" s="379"/>
      <c r="AD5391" s="379"/>
      <c r="AE5391" s="381"/>
      <c r="AF5391" s="105"/>
      <c r="AG5391" s="381"/>
      <c r="AH5391" s="381"/>
      <c r="AI5391" s="381"/>
      <c r="AJ5391" s="381"/>
      <c r="AK5391" s="381"/>
      <c r="AL5391" s="381"/>
      <c r="AM5391" s="381"/>
    </row>
    <row r="5392" spans="1:39" x14ac:dyDescent="0.35">
      <c r="A5392" s="379"/>
      <c r="B5392" s="379"/>
      <c r="C5392" s="379"/>
      <c r="D5392" s="379"/>
      <c r="E5392" s="379"/>
      <c r="F5392" s="379"/>
      <c r="G5392" s="379"/>
      <c r="H5392" s="379"/>
      <c r="I5392" s="379"/>
      <c r="J5392" s="379"/>
      <c r="K5392" s="379"/>
      <c r="L5392" s="379"/>
      <c r="M5392" s="379"/>
      <c r="N5392" s="379"/>
      <c r="O5392" s="379"/>
      <c r="P5392" s="379"/>
      <c r="Q5392" s="379"/>
      <c r="R5392" s="379"/>
      <c r="S5392" s="379"/>
      <c r="T5392" s="379"/>
      <c r="U5392" s="379"/>
      <c r="V5392" s="379"/>
      <c r="W5392" s="379"/>
      <c r="X5392" s="379"/>
      <c r="Y5392" s="379"/>
      <c r="Z5392" s="379"/>
      <c r="AA5392" s="380"/>
      <c r="AB5392" s="379"/>
      <c r="AC5392" s="379"/>
      <c r="AD5392" s="379"/>
      <c r="AE5392" s="381"/>
      <c r="AF5392" s="105"/>
      <c r="AG5392" s="381"/>
      <c r="AH5392" s="381"/>
      <c r="AI5392" s="381"/>
      <c r="AJ5392" s="381"/>
      <c r="AK5392" s="381"/>
      <c r="AL5392" s="381"/>
      <c r="AM5392" s="381"/>
    </row>
    <row r="5393" spans="1:39" x14ac:dyDescent="0.35">
      <c r="A5393" s="379"/>
      <c r="B5393" s="379"/>
      <c r="C5393" s="379"/>
      <c r="D5393" s="379"/>
      <c r="E5393" s="379"/>
      <c r="F5393" s="379"/>
      <c r="G5393" s="379"/>
      <c r="H5393" s="379"/>
      <c r="I5393" s="379"/>
      <c r="J5393" s="379"/>
      <c r="K5393" s="379"/>
      <c r="L5393" s="379"/>
      <c r="M5393" s="379"/>
      <c r="N5393" s="379"/>
      <c r="O5393" s="379"/>
      <c r="P5393" s="379"/>
      <c r="Q5393" s="379"/>
      <c r="R5393" s="379"/>
      <c r="S5393" s="379"/>
      <c r="T5393" s="379"/>
      <c r="U5393" s="379"/>
      <c r="V5393" s="379"/>
      <c r="W5393" s="379"/>
      <c r="X5393" s="379"/>
      <c r="Y5393" s="379"/>
      <c r="Z5393" s="379"/>
      <c r="AA5393" s="380"/>
      <c r="AB5393" s="379"/>
      <c r="AC5393" s="379"/>
      <c r="AD5393" s="379"/>
      <c r="AE5393" s="381"/>
      <c r="AF5393" s="105"/>
      <c r="AG5393" s="381"/>
      <c r="AH5393" s="381"/>
      <c r="AI5393" s="381"/>
      <c r="AJ5393" s="381"/>
      <c r="AK5393" s="381"/>
      <c r="AL5393" s="381"/>
      <c r="AM5393" s="381"/>
    </row>
    <row r="5394" spans="1:39" x14ac:dyDescent="0.35">
      <c r="A5394" s="379"/>
      <c r="B5394" s="379"/>
      <c r="C5394" s="379"/>
      <c r="D5394" s="379"/>
      <c r="E5394" s="379"/>
      <c r="F5394" s="379"/>
      <c r="G5394" s="379"/>
      <c r="H5394" s="379"/>
      <c r="I5394" s="379"/>
      <c r="J5394" s="379"/>
      <c r="K5394" s="379"/>
      <c r="L5394" s="379"/>
      <c r="M5394" s="379"/>
      <c r="N5394" s="379"/>
      <c r="O5394" s="379"/>
      <c r="P5394" s="379"/>
      <c r="Q5394" s="379"/>
      <c r="R5394" s="379"/>
      <c r="S5394" s="379"/>
      <c r="T5394" s="379"/>
      <c r="U5394" s="379"/>
      <c r="V5394" s="379"/>
      <c r="W5394" s="379"/>
      <c r="X5394" s="379"/>
      <c r="Y5394" s="379"/>
      <c r="Z5394" s="379"/>
      <c r="AA5394" s="380"/>
      <c r="AB5394" s="379"/>
      <c r="AC5394" s="379"/>
      <c r="AD5394" s="379"/>
      <c r="AE5394" s="381"/>
      <c r="AF5394" s="105"/>
      <c r="AG5394" s="381"/>
      <c r="AH5394" s="381"/>
      <c r="AI5394" s="381"/>
      <c r="AJ5394" s="381"/>
      <c r="AK5394" s="381"/>
      <c r="AL5394" s="381"/>
      <c r="AM5394" s="381"/>
    </row>
    <row r="5395" spans="1:39" x14ac:dyDescent="0.35">
      <c r="A5395" s="379"/>
      <c r="B5395" s="379"/>
      <c r="C5395" s="379"/>
      <c r="D5395" s="379"/>
      <c r="E5395" s="379"/>
      <c r="F5395" s="379"/>
      <c r="G5395" s="379"/>
      <c r="H5395" s="379"/>
      <c r="I5395" s="379"/>
      <c r="J5395" s="379"/>
      <c r="K5395" s="379"/>
      <c r="L5395" s="379"/>
      <c r="M5395" s="379"/>
      <c r="N5395" s="379"/>
      <c r="O5395" s="379"/>
      <c r="P5395" s="379"/>
      <c r="Q5395" s="379"/>
      <c r="R5395" s="379"/>
      <c r="S5395" s="379"/>
      <c r="T5395" s="379"/>
      <c r="U5395" s="379"/>
      <c r="V5395" s="379"/>
      <c r="W5395" s="379"/>
      <c r="X5395" s="379"/>
      <c r="Y5395" s="379"/>
      <c r="Z5395" s="379"/>
      <c r="AA5395" s="380"/>
      <c r="AB5395" s="379"/>
      <c r="AC5395" s="379"/>
      <c r="AD5395" s="379"/>
      <c r="AE5395" s="381"/>
      <c r="AF5395" s="105"/>
      <c r="AG5395" s="381"/>
      <c r="AH5395" s="381"/>
      <c r="AI5395" s="381"/>
      <c r="AJ5395" s="381"/>
      <c r="AK5395" s="381"/>
      <c r="AL5395" s="381"/>
      <c r="AM5395" s="381"/>
    </row>
    <row r="5396" spans="1:39" x14ac:dyDescent="0.35">
      <c r="A5396" s="379"/>
      <c r="B5396" s="379"/>
      <c r="C5396" s="379"/>
      <c r="D5396" s="379"/>
      <c r="E5396" s="379"/>
      <c r="F5396" s="379"/>
      <c r="G5396" s="379"/>
      <c r="H5396" s="379"/>
      <c r="I5396" s="379"/>
      <c r="J5396" s="379"/>
      <c r="K5396" s="379"/>
      <c r="L5396" s="379"/>
      <c r="M5396" s="379"/>
      <c r="N5396" s="379"/>
      <c r="O5396" s="379"/>
      <c r="P5396" s="379"/>
      <c r="Q5396" s="379"/>
      <c r="R5396" s="379"/>
      <c r="S5396" s="379"/>
      <c r="T5396" s="379"/>
      <c r="U5396" s="379"/>
      <c r="V5396" s="379"/>
      <c r="W5396" s="379"/>
      <c r="X5396" s="379"/>
      <c r="Y5396" s="379"/>
      <c r="Z5396" s="379"/>
      <c r="AA5396" s="380"/>
      <c r="AB5396" s="379"/>
      <c r="AC5396" s="379"/>
      <c r="AD5396" s="379"/>
      <c r="AE5396" s="381"/>
      <c r="AF5396" s="105"/>
      <c r="AG5396" s="381"/>
      <c r="AH5396" s="381"/>
      <c r="AI5396" s="381"/>
      <c r="AJ5396" s="381"/>
      <c r="AK5396" s="381"/>
      <c r="AL5396" s="381"/>
      <c r="AM5396" s="381"/>
    </row>
    <row r="5397" spans="1:39" x14ac:dyDescent="0.35">
      <c r="A5397" s="379"/>
      <c r="B5397" s="379"/>
      <c r="C5397" s="379"/>
      <c r="D5397" s="379"/>
      <c r="E5397" s="379"/>
      <c r="F5397" s="379"/>
      <c r="G5397" s="379"/>
      <c r="H5397" s="379"/>
      <c r="I5397" s="379"/>
      <c r="J5397" s="379"/>
      <c r="K5397" s="379"/>
      <c r="L5397" s="379"/>
      <c r="M5397" s="379"/>
      <c r="N5397" s="379"/>
      <c r="O5397" s="379"/>
      <c r="P5397" s="379"/>
      <c r="Q5397" s="379"/>
      <c r="R5397" s="379"/>
      <c r="S5397" s="379"/>
      <c r="T5397" s="379"/>
      <c r="U5397" s="379"/>
      <c r="V5397" s="379"/>
      <c r="W5397" s="379"/>
      <c r="X5397" s="379"/>
      <c r="Y5397" s="379"/>
      <c r="Z5397" s="379"/>
      <c r="AA5397" s="380"/>
      <c r="AB5397" s="379"/>
      <c r="AC5397" s="379"/>
      <c r="AD5397" s="379"/>
      <c r="AE5397" s="381"/>
      <c r="AF5397" s="105"/>
      <c r="AG5397" s="381"/>
      <c r="AH5397" s="381"/>
      <c r="AI5397" s="381"/>
      <c r="AJ5397" s="381"/>
      <c r="AK5397" s="381"/>
      <c r="AL5397" s="381"/>
      <c r="AM5397" s="381"/>
    </row>
    <row r="5398" spans="1:39" x14ac:dyDescent="0.35">
      <c r="A5398" s="379"/>
      <c r="B5398" s="379"/>
      <c r="C5398" s="379"/>
      <c r="D5398" s="379"/>
      <c r="E5398" s="379"/>
      <c r="F5398" s="379"/>
      <c r="G5398" s="379"/>
      <c r="H5398" s="379"/>
      <c r="I5398" s="379"/>
      <c r="J5398" s="379"/>
      <c r="K5398" s="379"/>
      <c r="L5398" s="379"/>
      <c r="M5398" s="379"/>
      <c r="N5398" s="379"/>
      <c r="O5398" s="379"/>
      <c r="P5398" s="379"/>
      <c r="Q5398" s="379"/>
      <c r="R5398" s="379"/>
      <c r="S5398" s="379"/>
      <c r="T5398" s="379"/>
      <c r="U5398" s="379"/>
      <c r="V5398" s="379"/>
      <c r="W5398" s="379"/>
      <c r="X5398" s="379"/>
      <c r="Y5398" s="379"/>
      <c r="Z5398" s="379"/>
      <c r="AA5398" s="380"/>
      <c r="AB5398" s="379"/>
      <c r="AC5398" s="379"/>
      <c r="AD5398" s="379"/>
      <c r="AE5398" s="381"/>
      <c r="AF5398" s="105"/>
      <c r="AG5398" s="381"/>
      <c r="AH5398" s="381"/>
      <c r="AI5398" s="381"/>
      <c r="AJ5398" s="381"/>
      <c r="AK5398" s="381"/>
      <c r="AL5398" s="381"/>
      <c r="AM5398" s="381"/>
    </row>
    <row r="5399" spans="1:39" x14ac:dyDescent="0.35">
      <c r="A5399" s="379"/>
      <c r="B5399" s="379"/>
      <c r="C5399" s="379"/>
      <c r="D5399" s="379"/>
      <c r="E5399" s="379"/>
      <c r="F5399" s="379"/>
      <c r="G5399" s="379"/>
      <c r="H5399" s="379"/>
      <c r="I5399" s="379"/>
      <c r="J5399" s="379"/>
      <c r="K5399" s="379"/>
      <c r="L5399" s="379"/>
      <c r="M5399" s="379"/>
      <c r="N5399" s="379"/>
      <c r="O5399" s="379"/>
      <c r="P5399" s="379"/>
      <c r="Q5399" s="379"/>
      <c r="R5399" s="379"/>
      <c r="S5399" s="379"/>
      <c r="T5399" s="379"/>
      <c r="U5399" s="379"/>
      <c r="V5399" s="379"/>
      <c r="W5399" s="379"/>
      <c r="X5399" s="379"/>
      <c r="Y5399" s="379"/>
      <c r="Z5399" s="379"/>
      <c r="AA5399" s="380"/>
      <c r="AB5399" s="379"/>
      <c r="AC5399" s="379"/>
      <c r="AD5399" s="379"/>
      <c r="AE5399" s="381"/>
      <c r="AF5399" s="105"/>
      <c r="AG5399" s="381"/>
      <c r="AH5399" s="381"/>
      <c r="AI5399" s="381"/>
      <c r="AJ5399" s="381"/>
      <c r="AK5399" s="381"/>
      <c r="AL5399" s="381"/>
      <c r="AM5399" s="381"/>
    </row>
    <row r="5400" spans="1:39" x14ac:dyDescent="0.35">
      <c r="A5400" s="379"/>
      <c r="B5400" s="379"/>
      <c r="C5400" s="379"/>
      <c r="D5400" s="379"/>
      <c r="E5400" s="379"/>
      <c r="F5400" s="379"/>
      <c r="G5400" s="379"/>
      <c r="H5400" s="379"/>
      <c r="I5400" s="379"/>
      <c r="J5400" s="379"/>
      <c r="K5400" s="379"/>
      <c r="L5400" s="379"/>
      <c r="M5400" s="379"/>
      <c r="N5400" s="379"/>
      <c r="O5400" s="379"/>
      <c r="P5400" s="379"/>
      <c r="Q5400" s="379"/>
      <c r="R5400" s="379"/>
      <c r="S5400" s="379"/>
      <c r="T5400" s="379"/>
      <c r="U5400" s="379"/>
      <c r="V5400" s="379"/>
      <c r="W5400" s="379"/>
      <c r="X5400" s="379"/>
      <c r="Y5400" s="379"/>
      <c r="Z5400" s="379"/>
      <c r="AA5400" s="380"/>
      <c r="AB5400" s="379"/>
      <c r="AC5400" s="379"/>
      <c r="AD5400" s="379"/>
      <c r="AE5400" s="381"/>
      <c r="AF5400" s="105"/>
      <c r="AG5400" s="381"/>
      <c r="AH5400" s="381"/>
      <c r="AI5400" s="381"/>
      <c r="AJ5400" s="381"/>
      <c r="AK5400" s="381"/>
      <c r="AL5400" s="381"/>
      <c r="AM5400" s="381"/>
    </row>
    <row r="5401" spans="1:39" x14ac:dyDescent="0.35">
      <c r="A5401" s="379"/>
      <c r="B5401" s="379"/>
      <c r="C5401" s="379"/>
      <c r="D5401" s="379"/>
      <c r="E5401" s="379"/>
      <c r="F5401" s="379"/>
      <c r="G5401" s="379"/>
      <c r="H5401" s="379"/>
      <c r="I5401" s="379"/>
      <c r="J5401" s="379"/>
      <c r="K5401" s="379"/>
      <c r="L5401" s="379"/>
      <c r="M5401" s="379"/>
      <c r="N5401" s="379"/>
      <c r="O5401" s="379"/>
      <c r="P5401" s="379"/>
      <c r="Q5401" s="379"/>
      <c r="R5401" s="379"/>
      <c r="S5401" s="379"/>
      <c r="T5401" s="379"/>
      <c r="U5401" s="379"/>
      <c r="V5401" s="379"/>
      <c r="W5401" s="379"/>
      <c r="X5401" s="379"/>
      <c r="Y5401" s="379"/>
      <c r="Z5401" s="379"/>
      <c r="AA5401" s="380"/>
      <c r="AB5401" s="379"/>
      <c r="AC5401" s="379"/>
      <c r="AD5401" s="379"/>
      <c r="AE5401" s="381"/>
      <c r="AF5401" s="105"/>
      <c r="AG5401" s="381"/>
      <c r="AH5401" s="381"/>
      <c r="AI5401" s="381"/>
      <c r="AJ5401" s="381"/>
      <c r="AK5401" s="381"/>
      <c r="AL5401" s="381"/>
      <c r="AM5401" s="381"/>
    </row>
    <row r="5402" spans="1:39" x14ac:dyDescent="0.35">
      <c r="A5402" s="379"/>
      <c r="B5402" s="379"/>
      <c r="C5402" s="379"/>
      <c r="D5402" s="379"/>
      <c r="E5402" s="379"/>
      <c r="F5402" s="379"/>
      <c r="G5402" s="379"/>
      <c r="H5402" s="379"/>
      <c r="I5402" s="379"/>
      <c r="J5402" s="379"/>
      <c r="K5402" s="379"/>
      <c r="L5402" s="379"/>
      <c r="M5402" s="379"/>
      <c r="N5402" s="379"/>
      <c r="O5402" s="379"/>
      <c r="P5402" s="379"/>
      <c r="Q5402" s="379"/>
      <c r="R5402" s="379"/>
      <c r="S5402" s="379"/>
      <c r="T5402" s="379"/>
      <c r="U5402" s="379"/>
      <c r="V5402" s="379"/>
      <c r="W5402" s="379"/>
      <c r="X5402" s="379"/>
      <c r="Y5402" s="379"/>
      <c r="Z5402" s="379"/>
      <c r="AA5402" s="380"/>
      <c r="AB5402" s="379"/>
      <c r="AC5402" s="379"/>
      <c r="AD5402" s="379"/>
      <c r="AE5402" s="381"/>
      <c r="AF5402" s="105"/>
      <c r="AG5402" s="381"/>
      <c r="AH5402" s="381"/>
      <c r="AI5402" s="381"/>
      <c r="AJ5402" s="381"/>
      <c r="AK5402" s="381"/>
      <c r="AL5402" s="381"/>
      <c r="AM5402" s="381"/>
    </row>
    <row r="5403" spans="1:39" x14ac:dyDescent="0.35">
      <c r="A5403" s="379"/>
      <c r="B5403" s="379"/>
      <c r="C5403" s="379"/>
      <c r="D5403" s="379"/>
      <c r="E5403" s="379"/>
      <c r="F5403" s="379"/>
      <c r="G5403" s="379"/>
      <c r="H5403" s="379"/>
      <c r="I5403" s="379"/>
      <c r="J5403" s="379"/>
      <c r="K5403" s="379"/>
      <c r="L5403" s="379"/>
      <c r="M5403" s="379"/>
      <c r="N5403" s="379"/>
      <c r="O5403" s="379"/>
      <c r="P5403" s="379"/>
      <c r="Q5403" s="379"/>
      <c r="R5403" s="379"/>
      <c r="S5403" s="379"/>
      <c r="T5403" s="379"/>
      <c r="U5403" s="379"/>
      <c r="V5403" s="379"/>
      <c r="W5403" s="379"/>
      <c r="X5403" s="379"/>
      <c r="Y5403" s="379"/>
      <c r="Z5403" s="379"/>
      <c r="AA5403" s="380"/>
      <c r="AB5403" s="379"/>
      <c r="AC5403" s="379"/>
      <c r="AD5403" s="379"/>
      <c r="AE5403" s="381"/>
      <c r="AF5403" s="105"/>
      <c r="AG5403" s="381"/>
      <c r="AH5403" s="381"/>
      <c r="AI5403" s="381"/>
      <c r="AJ5403" s="381"/>
      <c r="AK5403" s="381"/>
      <c r="AL5403" s="381"/>
      <c r="AM5403" s="381"/>
    </row>
    <row r="5404" spans="1:39" x14ac:dyDescent="0.35">
      <c r="A5404" s="379"/>
      <c r="B5404" s="379"/>
      <c r="C5404" s="379"/>
      <c r="D5404" s="379"/>
      <c r="E5404" s="379"/>
      <c r="F5404" s="379"/>
      <c r="G5404" s="379"/>
      <c r="H5404" s="379"/>
      <c r="I5404" s="379"/>
      <c r="J5404" s="379"/>
      <c r="K5404" s="379"/>
      <c r="L5404" s="379"/>
      <c r="M5404" s="379"/>
      <c r="N5404" s="379"/>
      <c r="O5404" s="379"/>
      <c r="P5404" s="379"/>
      <c r="Q5404" s="379"/>
      <c r="R5404" s="379"/>
      <c r="S5404" s="379"/>
      <c r="T5404" s="379"/>
      <c r="U5404" s="379"/>
      <c r="V5404" s="379"/>
      <c r="W5404" s="379"/>
      <c r="X5404" s="379"/>
      <c r="Y5404" s="379"/>
      <c r="Z5404" s="379"/>
      <c r="AA5404" s="380"/>
      <c r="AB5404" s="379"/>
      <c r="AC5404" s="379"/>
      <c r="AD5404" s="379"/>
      <c r="AE5404" s="381"/>
      <c r="AF5404" s="105"/>
      <c r="AG5404" s="381"/>
      <c r="AH5404" s="381"/>
      <c r="AI5404" s="381"/>
      <c r="AJ5404" s="381"/>
      <c r="AK5404" s="381"/>
      <c r="AL5404" s="381"/>
      <c r="AM5404" s="381"/>
    </row>
    <row r="5405" spans="1:39" x14ac:dyDescent="0.35">
      <c r="A5405" s="379"/>
      <c r="B5405" s="379"/>
      <c r="C5405" s="379"/>
      <c r="D5405" s="379"/>
      <c r="E5405" s="379"/>
      <c r="F5405" s="379"/>
      <c r="G5405" s="379"/>
      <c r="H5405" s="379"/>
      <c r="I5405" s="379"/>
      <c r="J5405" s="379"/>
      <c r="K5405" s="379"/>
      <c r="L5405" s="379"/>
      <c r="M5405" s="379"/>
      <c r="N5405" s="379"/>
      <c r="O5405" s="379"/>
      <c r="P5405" s="379"/>
      <c r="Q5405" s="379"/>
      <c r="R5405" s="379"/>
      <c r="S5405" s="379"/>
      <c r="T5405" s="379"/>
      <c r="U5405" s="379"/>
      <c r="V5405" s="379"/>
      <c r="W5405" s="379"/>
      <c r="X5405" s="379"/>
      <c r="Y5405" s="379"/>
      <c r="Z5405" s="379"/>
      <c r="AA5405" s="380"/>
      <c r="AB5405" s="379"/>
      <c r="AC5405" s="379"/>
      <c r="AD5405" s="379"/>
      <c r="AE5405" s="381"/>
      <c r="AF5405" s="105"/>
      <c r="AG5405" s="381"/>
      <c r="AH5405" s="381"/>
      <c r="AI5405" s="381"/>
      <c r="AJ5405" s="381"/>
      <c r="AK5405" s="381"/>
      <c r="AL5405" s="381"/>
      <c r="AM5405" s="381"/>
    </row>
    <row r="5406" spans="1:39" x14ac:dyDescent="0.35">
      <c r="A5406" s="379"/>
      <c r="B5406" s="379"/>
      <c r="C5406" s="379"/>
      <c r="D5406" s="379"/>
      <c r="E5406" s="379"/>
      <c r="F5406" s="379"/>
      <c r="G5406" s="379"/>
      <c r="H5406" s="379"/>
      <c r="I5406" s="379"/>
      <c r="J5406" s="379"/>
      <c r="K5406" s="379"/>
      <c r="L5406" s="379"/>
      <c r="M5406" s="379"/>
      <c r="N5406" s="379"/>
      <c r="O5406" s="379"/>
      <c r="P5406" s="379"/>
      <c r="Q5406" s="379"/>
      <c r="R5406" s="379"/>
      <c r="S5406" s="379"/>
      <c r="T5406" s="379"/>
      <c r="U5406" s="379"/>
      <c r="V5406" s="379"/>
      <c r="W5406" s="379"/>
      <c r="X5406" s="379"/>
      <c r="Y5406" s="379"/>
      <c r="Z5406" s="379"/>
      <c r="AA5406" s="380"/>
      <c r="AB5406" s="379"/>
      <c r="AC5406" s="379"/>
      <c r="AD5406" s="379"/>
      <c r="AE5406" s="381"/>
      <c r="AF5406" s="105"/>
      <c r="AG5406" s="381"/>
      <c r="AH5406" s="381"/>
      <c r="AI5406" s="381"/>
      <c r="AJ5406" s="381"/>
      <c r="AK5406" s="381"/>
      <c r="AL5406" s="381"/>
      <c r="AM5406" s="381"/>
    </row>
    <row r="5407" spans="1:39" x14ac:dyDescent="0.35">
      <c r="A5407" s="379"/>
      <c r="B5407" s="379"/>
      <c r="C5407" s="379"/>
      <c r="D5407" s="379"/>
      <c r="E5407" s="379"/>
      <c r="F5407" s="379"/>
      <c r="G5407" s="379"/>
      <c r="H5407" s="379"/>
      <c r="I5407" s="379"/>
      <c r="J5407" s="379"/>
      <c r="K5407" s="379"/>
      <c r="L5407" s="379"/>
      <c r="M5407" s="379"/>
      <c r="N5407" s="379"/>
      <c r="O5407" s="379"/>
      <c r="P5407" s="379"/>
      <c r="Q5407" s="379"/>
      <c r="R5407" s="379"/>
      <c r="S5407" s="379"/>
      <c r="T5407" s="379"/>
      <c r="U5407" s="379"/>
      <c r="V5407" s="379"/>
      <c r="W5407" s="379"/>
      <c r="X5407" s="379"/>
      <c r="Y5407" s="379"/>
      <c r="Z5407" s="379"/>
      <c r="AA5407" s="380"/>
      <c r="AB5407" s="379"/>
      <c r="AC5407" s="379"/>
      <c r="AD5407" s="379"/>
      <c r="AE5407" s="381"/>
      <c r="AF5407" s="105"/>
      <c r="AG5407" s="381"/>
      <c r="AH5407" s="381"/>
      <c r="AI5407" s="381"/>
      <c r="AJ5407" s="381"/>
      <c r="AK5407" s="381"/>
      <c r="AL5407" s="381"/>
      <c r="AM5407" s="381"/>
    </row>
    <row r="5408" spans="1:39" x14ac:dyDescent="0.35">
      <c r="A5408" s="379"/>
      <c r="B5408" s="379"/>
      <c r="C5408" s="379"/>
      <c r="D5408" s="379"/>
      <c r="E5408" s="379"/>
      <c r="F5408" s="379"/>
      <c r="G5408" s="379"/>
      <c r="H5408" s="379"/>
      <c r="I5408" s="379"/>
      <c r="J5408" s="379"/>
      <c r="K5408" s="379"/>
      <c r="L5408" s="379"/>
      <c r="M5408" s="379"/>
      <c r="N5408" s="379"/>
      <c r="O5408" s="379"/>
      <c r="P5408" s="379"/>
      <c r="Q5408" s="379"/>
      <c r="R5408" s="379"/>
      <c r="S5408" s="379"/>
      <c r="T5408" s="379"/>
      <c r="U5408" s="379"/>
      <c r="V5408" s="379"/>
      <c r="W5408" s="379"/>
      <c r="X5408" s="379"/>
      <c r="Y5408" s="379"/>
      <c r="Z5408" s="379"/>
      <c r="AA5408" s="380"/>
      <c r="AB5408" s="379"/>
      <c r="AC5408" s="379"/>
      <c r="AD5408" s="379"/>
      <c r="AE5408" s="381"/>
      <c r="AF5408" s="105"/>
      <c r="AG5408" s="381"/>
      <c r="AH5408" s="381"/>
      <c r="AI5408" s="381"/>
      <c r="AJ5408" s="381"/>
      <c r="AK5408" s="381"/>
      <c r="AL5408" s="381"/>
      <c r="AM5408" s="381"/>
    </row>
    <row r="5409" spans="1:39" x14ac:dyDescent="0.35">
      <c r="A5409" s="379"/>
      <c r="B5409" s="379"/>
      <c r="C5409" s="379"/>
      <c r="D5409" s="379"/>
      <c r="E5409" s="379"/>
      <c r="F5409" s="379"/>
      <c r="G5409" s="379"/>
      <c r="H5409" s="379"/>
      <c r="I5409" s="379"/>
      <c r="J5409" s="379"/>
      <c r="K5409" s="379"/>
      <c r="L5409" s="379"/>
      <c r="M5409" s="379"/>
      <c r="N5409" s="379"/>
      <c r="O5409" s="379"/>
      <c r="P5409" s="379"/>
      <c r="Q5409" s="379"/>
      <c r="R5409" s="379"/>
      <c r="S5409" s="379"/>
      <c r="T5409" s="379"/>
      <c r="U5409" s="379"/>
      <c r="V5409" s="379"/>
      <c r="W5409" s="379"/>
      <c r="X5409" s="379"/>
      <c r="Y5409" s="379"/>
      <c r="Z5409" s="379"/>
      <c r="AA5409" s="380"/>
      <c r="AB5409" s="379"/>
      <c r="AC5409" s="379"/>
      <c r="AD5409" s="379"/>
      <c r="AE5409" s="381"/>
      <c r="AF5409" s="105"/>
      <c r="AG5409" s="381"/>
      <c r="AH5409" s="381"/>
      <c r="AI5409" s="381"/>
      <c r="AJ5409" s="381"/>
      <c r="AK5409" s="381"/>
      <c r="AL5409" s="381"/>
      <c r="AM5409" s="381"/>
    </row>
    <row r="5410" spans="1:39" x14ac:dyDescent="0.35">
      <c r="A5410" s="379"/>
      <c r="B5410" s="379"/>
      <c r="C5410" s="379"/>
      <c r="D5410" s="379"/>
      <c r="E5410" s="379"/>
      <c r="F5410" s="379"/>
      <c r="G5410" s="379"/>
      <c r="H5410" s="379"/>
      <c r="I5410" s="379"/>
      <c r="J5410" s="379"/>
      <c r="K5410" s="379"/>
      <c r="L5410" s="379"/>
      <c r="M5410" s="379"/>
      <c r="N5410" s="379"/>
      <c r="O5410" s="379"/>
      <c r="P5410" s="379"/>
      <c r="Q5410" s="379"/>
      <c r="R5410" s="379"/>
      <c r="S5410" s="379"/>
      <c r="T5410" s="379"/>
      <c r="U5410" s="379"/>
      <c r="V5410" s="379"/>
      <c r="W5410" s="379"/>
      <c r="X5410" s="379"/>
      <c r="Y5410" s="379"/>
      <c r="Z5410" s="379"/>
      <c r="AA5410" s="380"/>
      <c r="AB5410" s="379"/>
      <c r="AC5410" s="379"/>
      <c r="AD5410" s="379"/>
      <c r="AE5410" s="381"/>
      <c r="AF5410" s="105"/>
      <c r="AG5410" s="381"/>
      <c r="AH5410" s="381"/>
      <c r="AI5410" s="381"/>
      <c r="AJ5410" s="381"/>
      <c r="AK5410" s="381"/>
      <c r="AL5410" s="381"/>
      <c r="AM5410" s="381"/>
    </row>
    <row r="5411" spans="1:39" x14ac:dyDescent="0.35">
      <c r="A5411" s="379"/>
      <c r="B5411" s="379"/>
      <c r="C5411" s="379"/>
      <c r="D5411" s="379"/>
      <c r="E5411" s="379"/>
      <c r="F5411" s="379"/>
      <c r="G5411" s="379"/>
      <c r="H5411" s="379"/>
      <c r="I5411" s="379"/>
      <c r="J5411" s="379"/>
      <c r="K5411" s="379"/>
      <c r="L5411" s="379"/>
      <c r="M5411" s="379"/>
      <c r="N5411" s="379"/>
      <c r="O5411" s="379"/>
      <c r="P5411" s="379"/>
      <c r="Q5411" s="379"/>
      <c r="R5411" s="379"/>
      <c r="S5411" s="379"/>
      <c r="T5411" s="379"/>
      <c r="U5411" s="379"/>
      <c r="V5411" s="379"/>
      <c r="W5411" s="379"/>
      <c r="X5411" s="379"/>
      <c r="Y5411" s="379"/>
      <c r="Z5411" s="379"/>
      <c r="AA5411" s="380"/>
      <c r="AB5411" s="379"/>
      <c r="AC5411" s="379"/>
      <c r="AD5411" s="379"/>
      <c r="AE5411" s="381"/>
      <c r="AF5411" s="105"/>
      <c r="AG5411" s="381"/>
      <c r="AH5411" s="381"/>
      <c r="AI5411" s="381"/>
      <c r="AJ5411" s="381"/>
      <c r="AK5411" s="381"/>
      <c r="AL5411" s="381"/>
      <c r="AM5411" s="381"/>
    </row>
    <row r="5412" spans="1:39" x14ac:dyDescent="0.35">
      <c r="A5412" s="379"/>
      <c r="B5412" s="379"/>
      <c r="C5412" s="379"/>
      <c r="D5412" s="379"/>
      <c r="E5412" s="379"/>
      <c r="F5412" s="379"/>
      <c r="G5412" s="379"/>
      <c r="H5412" s="379"/>
      <c r="I5412" s="379"/>
      <c r="J5412" s="379"/>
      <c r="K5412" s="379"/>
      <c r="L5412" s="379"/>
      <c r="M5412" s="379"/>
      <c r="N5412" s="379"/>
      <c r="O5412" s="379"/>
      <c r="P5412" s="379"/>
      <c r="Q5412" s="379"/>
      <c r="R5412" s="379"/>
      <c r="S5412" s="379"/>
      <c r="T5412" s="379"/>
      <c r="U5412" s="379"/>
      <c r="V5412" s="379"/>
      <c r="W5412" s="379"/>
      <c r="X5412" s="379"/>
      <c r="Y5412" s="379"/>
      <c r="Z5412" s="379"/>
      <c r="AA5412" s="380"/>
      <c r="AB5412" s="379"/>
      <c r="AC5412" s="379"/>
      <c r="AD5412" s="379"/>
      <c r="AE5412" s="381"/>
      <c r="AF5412" s="105"/>
      <c r="AG5412" s="381"/>
      <c r="AH5412" s="381"/>
      <c r="AI5412" s="381"/>
      <c r="AJ5412" s="381"/>
      <c r="AK5412" s="381"/>
      <c r="AL5412" s="381"/>
      <c r="AM5412" s="381"/>
    </row>
    <row r="5413" spans="1:39" x14ac:dyDescent="0.35">
      <c r="A5413" s="379"/>
      <c r="B5413" s="379"/>
      <c r="C5413" s="379"/>
      <c r="D5413" s="379"/>
      <c r="E5413" s="379"/>
      <c r="F5413" s="379"/>
      <c r="G5413" s="379"/>
      <c r="H5413" s="379"/>
      <c r="I5413" s="379"/>
      <c r="J5413" s="379"/>
      <c r="K5413" s="379"/>
      <c r="L5413" s="379"/>
      <c r="M5413" s="379"/>
      <c r="N5413" s="379"/>
      <c r="O5413" s="379"/>
      <c r="P5413" s="379"/>
      <c r="Q5413" s="379"/>
      <c r="R5413" s="379"/>
      <c r="S5413" s="379"/>
      <c r="T5413" s="379"/>
      <c r="U5413" s="379"/>
      <c r="V5413" s="379"/>
      <c r="W5413" s="379"/>
      <c r="X5413" s="379"/>
      <c r="Y5413" s="379"/>
      <c r="Z5413" s="379"/>
      <c r="AA5413" s="380"/>
      <c r="AB5413" s="379"/>
      <c r="AC5413" s="379"/>
      <c r="AD5413" s="379"/>
      <c r="AE5413" s="381"/>
      <c r="AF5413" s="105"/>
      <c r="AG5413" s="381"/>
      <c r="AH5413" s="381"/>
      <c r="AI5413" s="381"/>
      <c r="AJ5413" s="381"/>
      <c r="AK5413" s="381"/>
      <c r="AL5413" s="381"/>
      <c r="AM5413" s="381"/>
    </row>
    <row r="5414" spans="1:39" x14ac:dyDescent="0.35">
      <c r="A5414" s="379"/>
      <c r="B5414" s="379"/>
      <c r="C5414" s="379"/>
      <c r="D5414" s="379"/>
      <c r="E5414" s="379"/>
      <c r="F5414" s="379"/>
      <c r="G5414" s="379"/>
      <c r="H5414" s="379"/>
      <c r="I5414" s="379"/>
      <c r="J5414" s="379"/>
      <c r="K5414" s="379"/>
      <c r="L5414" s="379"/>
      <c r="M5414" s="379"/>
      <c r="N5414" s="379"/>
      <c r="O5414" s="379"/>
      <c r="P5414" s="379"/>
      <c r="Q5414" s="379"/>
      <c r="R5414" s="379"/>
      <c r="S5414" s="379"/>
      <c r="T5414" s="379"/>
      <c r="U5414" s="379"/>
      <c r="V5414" s="379"/>
      <c r="W5414" s="379"/>
      <c r="X5414" s="379"/>
      <c r="Y5414" s="379"/>
      <c r="Z5414" s="379"/>
      <c r="AA5414" s="380"/>
      <c r="AB5414" s="379"/>
      <c r="AC5414" s="379"/>
      <c r="AD5414" s="379"/>
      <c r="AE5414" s="381"/>
      <c r="AF5414" s="105"/>
      <c r="AG5414" s="381"/>
      <c r="AH5414" s="381"/>
      <c r="AI5414" s="381"/>
      <c r="AJ5414" s="381"/>
      <c r="AK5414" s="381"/>
      <c r="AL5414" s="381"/>
      <c r="AM5414" s="381"/>
    </row>
    <row r="5415" spans="1:39" x14ac:dyDescent="0.35">
      <c r="A5415" s="379"/>
      <c r="B5415" s="379"/>
      <c r="C5415" s="379"/>
      <c r="D5415" s="379"/>
      <c r="E5415" s="379"/>
      <c r="F5415" s="379"/>
      <c r="G5415" s="379"/>
      <c r="H5415" s="379"/>
      <c r="I5415" s="379"/>
      <c r="J5415" s="379"/>
      <c r="K5415" s="379"/>
      <c r="L5415" s="379"/>
      <c r="M5415" s="379"/>
      <c r="N5415" s="379"/>
      <c r="O5415" s="379"/>
      <c r="P5415" s="379"/>
      <c r="Q5415" s="379"/>
      <c r="R5415" s="379"/>
      <c r="S5415" s="379"/>
      <c r="T5415" s="379"/>
      <c r="U5415" s="379"/>
      <c r="V5415" s="379"/>
      <c r="W5415" s="379"/>
      <c r="X5415" s="379"/>
      <c r="Y5415" s="379"/>
      <c r="Z5415" s="379"/>
      <c r="AA5415" s="380"/>
      <c r="AB5415" s="379"/>
      <c r="AC5415" s="379"/>
      <c r="AD5415" s="379"/>
      <c r="AE5415" s="381"/>
      <c r="AF5415" s="105"/>
      <c r="AG5415" s="381"/>
      <c r="AH5415" s="381"/>
      <c r="AI5415" s="381"/>
      <c r="AJ5415" s="381"/>
      <c r="AK5415" s="381"/>
      <c r="AL5415" s="381"/>
      <c r="AM5415" s="381"/>
    </row>
    <row r="5416" spans="1:39" x14ac:dyDescent="0.35">
      <c r="A5416" s="379"/>
      <c r="B5416" s="379"/>
      <c r="C5416" s="379"/>
      <c r="D5416" s="379"/>
      <c r="E5416" s="379"/>
      <c r="F5416" s="379"/>
      <c r="G5416" s="379"/>
      <c r="H5416" s="379"/>
      <c r="I5416" s="379"/>
      <c r="J5416" s="379"/>
      <c r="K5416" s="379"/>
      <c r="L5416" s="379"/>
      <c r="M5416" s="379"/>
      <c r="N5416" s="379"/>
      <c r="O5416" s="379"/>
      <c r="P5416" s="379"/>
      <c r="Q5416" s="379"/>
      <c r="R5416" s="379"/>
      <c r="S5416" s="379"/>
      <c r="T5416" s="379"/>
      <c r="U5416" s="379"/>
      <c r="V5416" s="379"/>
      <c r="W5416" s="379"/>
      <c r="X5416" s="379"/>
      <c r="Y5416" s="379"/>
      <c r="Z5416" s="379"/>
      <c r="AA5416" s="380"/>
      <c r="AB5416" s="379"/>
      <c r="AC5416" s="379"/>
      <c r="AD5416" s="379"/>
      <c r="AE5416" s="381"/>
      <c r="AF5416" s="105"/>
      <c r="AG5416" s="381"/>
      <c r="AH5416" s="381"/>
      <c r="AI5416" s="381"/>
      <c r="AJ5416" s="381"/>
      <c r="AK5416" s="381"/>
      <c r="AL5416" s="381"/>
      <c r="AM5416" s="381"/>
    </row>
    <row r="5417" spans="1:39" x14ac:dyDescent="0.35">
      <c r="A5417" s="379"/>
      <c r="B5417" s="379"/>
      <c r="C5417" s="379"/>
      <c r="D5417" s="379"/>
      <c r="E5417" s="379"/>
      <c r="F5417" s="379"/>
      <c r="G5417" s="379"/>
      <c r="H5417" s="379"/>
      <c r="I5417" s="379"/>
      <c r="J5417" s="379"/>
      <c r="K5417" s="379"/>
      <c r="L5417" s="379"/>
      <c r="M5417" s="379"/>
      <c r="N5417" s="379"/>
      <c r="O5417" s="379"/>
      <c r="P5417" s="379"/>
      <c r="Q5417" s="379"/>
      <c r="R5417" s="379"/>
      <c r="S5417" s="379"/>
      <c r="T5417" s="379"/>
      <c r="U5417" s="379"/>
      <c r="V5417" s="379"/>
      <c r="W5417" s="379"/>
      <c r="X5417" s="379"/>
      <c r="Y5417" s="379"/>
      <c r="Z5417" s="379"/>
      <c r="AA5417" s="380"/>
      <c r="AB5417" s="379"/>
      <c r="AC5417" s="379"/>
      <c r="AD5417" s="379"/>
      <c r="AE5417" s="381"/>
      <c r="AF5417" s="105"/>
      <c r="AG5417" s="381"/>
      <c r="AH5417" s="381"/>
      <c r="AI5417" s="381"/>
      <c r="AJ5417" s="381"/>
      <c r="AK5417" s="381"/>
      <c r="AL5417" s="381"/>
      <c r="AM5417" s="381"/>
    </row>
    <row r="5418" spans="1:39" x14ac:dyDescent="0.35">
      <c r="A5418" s="379"/>
      <c r="B5418" s="379"/>
      <c r="C5418" s="379"/>
      <c r="D5418" s="379"/>
      <c r="E5418" s="379"/>
      <c r="F5418" s="379"/>
      <c r="G5418" s="379"/>
      <c r="H5418" s="379"/>
      <c r="I5418" s="379"/>
      <c r="J5418" s="379"/>
      <c r="K5418" s="379"/>
      <c r="L5418" s="379"/>
      <c r="M5418" s="379"/>
      <c r="N5418" s="379"/>
      <c r="O5418" s="379"/>
      <c r="P5418" s="379"/>
      <c r="Q5418" s="379"/>
      <c r="R5418" s="379"/>
      <c r="S5418" s="379"/>
      <c r="T5418" s="379"/>
      <c r="U5418" s="379"/>
      <c r="V5418" s="379"/>
      <c r="W5418" s="379"/>
      <c r="X5418" s="379"/>
      <c r="Y5418" s="379"/>
      <c r="Z5418" s="379"/>
      <c r="AA5418" s="380"/>
      <c r="AB5418" s="379"/>
      <c r="AC5418" s="379"/>
      <c r="AD5418" s="379"/>
      <c r="AE5418" s="381"/>
      <c r="AF5418" s="105"/>
      <c r="AG5418" s="381"/>
      <c r="AH5418" s="381"/>
      <c r="AI5418" s="381"/>
      <c r="AJ5418" s="381"/>
      <c r="AK5418" s="381"/>
      <c r="AL5418" s="381"/>
      <c r="AM5418" s="381"/>
    </row>
    <row r="5419" spans="1:39" x14ac:dyDescent="0.35">
      <c r="A5419" s="379"/>
      <c r="B5419" s="379"/>
      <c r="C5419" s="379"/>
      <c r="D5419" s="379"/>
      <c r="E5419" s="379"/>
      <c r="F5419" s="379"/>
      <c r="G5419" s="379"/>
      <c r="H5419" s="379"/>
      <c r="I5419" s="379"/>
      <c r="J5419" s="379"/>
      <c r="K5419" s="379"/>
      <c r="L5419" s="379"/>
      <c r="M5419" s="379"/>
      <c r="N5419" s="379"/>
      <c r="O5419" s="379"/>
      <c r="P5419" s="379"/>
      <c r="Q5419" s="379"/>
      <c r="R5419" s="379"/>
      <c r="S5419" s="379"/>
      <c r="T5419" s="379"/>
      <c r="U5419" s="379"/>
      <c r="V5419" s="379"/>
      <c r="W5419" s="379"/>
      <c r="X5419" s="379"/>
      <c r="Y5419" s="379"/>
      <c r="Z5419" s="379"/>
      <c r="AA5419" s="380"/>
      <c r="AB5419" s="379"/>
      <c r="AC5419" s="379"/>
      <c r="AD5419" s="379"/>
      <c r="AE5419" s="381"/>
      <c r="AF5419" s="105"/>
      <c r="AG5419" s="381"/>
      <c r="AH5419" s="381"/>
      <c r="AI5419" s="381"/>
      <c r="AJ5419" s="381"/>
      <c r="AK5419" s="381"/>
      <c r="AL5419" s="381"/>
      <c r="AM5419" s="381"/>
    </row>
    <row r="5420" spans="1:39" x14ac:dyDescent="0.35">
      <c r="A5420" s="379"/>
      <c r="B5420" s="379"/>
      <c r="C5420" s="379"/>
      <c r="D5420" s="379"/>
      <c r="E5420" s="379"/>
      <c r="F5420" s="379"/>
      <c r="G5420" s="379"/>
      <c r="H5420" s="379"/>
      <c r="I5420" s="379"/>
      <c r="J5420" s="379"/>
      <c r="K5420" s="379"/>
      <c r="L5420" s="379"/>
      <c r="M5420" s="379"/>
      <c r="N5420" s="379"/>
      <c r="O5420" s="379"/>
      <c r="P5420" s="379"/>
      <c r="Q5420" s="379"/>
      <c r="R5420" s="379"/>
      <c r="S5420" s="379"/>
      <c r="T5420" s="379"/>
      <c r="U5420" s="379"/>
      <c r="V5420" s="379"/>
      <c r="W5420" s="379"/>
      <c r="X5420" s="379"/>
      <c r="Y5420" s="379"/>
      <c r="Z5420" s="379"/>
      <c r="AA5420" s="380"/>
      <c r="AB5420" s="379"/>
      <c r="AC5420" s="379"/>
      <c r="AD5420" s="379"/>
      <c r="AE5420" s="381"/>
      <c r="AF5420" s="105"/>
      <c r="AG5420" s="381"/>
      <c r="AH5420" s="381"/>
      <c r="AI5420" s="381"/>
      <c r="AJ5420" s="381"/>
      <c r="AK5420" s="381"/>
      <c r="AL5420" s="381"/>
      <c r="AM5420" s="381"/>
    </row>
    <row r="5421" spans="1:39" x14ac:dyDescent="0.35">
      <c r="A5421" s="379"/>
      <c r="B5421" s="379"/>
      <c r="C5421" s="379"/>
      <c r="D5421" s="379"/>
      <c r="E5421" s="379"/>
      <c r="F5421" s="379"/>
      <c r="G5421" s="379"/>
      <c r="H5421" s="379"/>
      <c r="I5421" s="379"/>
      <c r="J5421" s="379"/>
      <c r="K5421" s="379"/>
      <c r="L5421" s="379"/>
      <c r="M5421" s="379"/>
      <c r="N5421" s="379"/>
      <c r="O5421" s="379"/>
      <c r="P5421" s="379"/>
      <c r="Q5421" s="379"/>
      <c r="R5421" s="379"/>
      <c r="S5421" s="379"/>
      <c r="T5421" s="379"/>
      <c r="U5421" s="379"/>
      <c r="V5421" s="379"/>
      <c r="W5421" s="379"/>
      <c r="X5421" s="379"/>
      <c r="Y5421" s="379"/>
      <c r="Z5421" s="379"/>
      <c r="AA5421" s="380"/>
      <c r="AB5421" s="379"/>
      <c r="AC5421" s="379"/>
      <c r="AD5421" s="379"/>
      <c r="AE5421" s="381"/>
      <c r="AF5421" s="105"/>
      <c r="AG5421" s="381"/>
      <c r="AH5421" s="381"/>
      <c r="AI5421" s="381"/>
      <c r="AJ5421" s="381"/>
      <c r="AK5421" s="381"/>
      <c r="AL5421" s="381"/>
      <c r="AM5421" s="381"/>
    </row>
    <row r="5422" spans="1:39" x14ac:dyDescent="0.35">
      <c r="A5422" s="379"/>
      <c r="B5422" s="379"/>
      <c r="C5422" s="379"/>
      <c r="D5422" s="379"/>
      <c r="E5422" s="379"/>
      <c r="F5422" s="379"/>
      <c r="G5422" s="379"/>
      <c r="H5422" s="379"/>
      <c r="I5422" s="379"/>
      <c r="J5422" s="379"/>
      <c r="K5422" s="379"/>
      <c r="L5422" s="379"/>
      <c r="M5422" s="379"/>
      <c r="N5422" s="379"/>
      <c r="O5422" s="379"/>
      <c r="P5422" s="379"/>
      <c r="Q5422" s="379"/>
      <c r="R5422" s="379"/>
      <c r="S5422" s="379"/>
      <c r="T5422" s="379"/>
      <c r="U5422" s="379"/>
      <c r="V5422" s="379"/>
      <c r="W5422" s="379"/>
      <c r="X5422" s="379"/>
      <c r="Y5422" s="379"/>
      <c r="Z5422" s="379"/>
      <c r="AA5422" s="380"/>
      <c r="AB5422" s="379"/>
      <c r="AC5422" s="379"/>
      <c r="AD5422" s="379"/>
      <c r="AE5422" s="381"/>
      <c r="AF5422" s="105"/>
      <c r="AG5422" s="381"/>
      <c r="AH5422" s="381"/>
      <c r="AI5422" s="381"/>
      <c r="AJ5422" s="381"/>
      <c r="AK5422" s="381"/>
      <c r="AL5422" s="381"/>
      <c r="AM5422" s="381"/>
    </row>
    <row r="5423" spans="1:39" x14ac:dyDescent="0.35">
      <c r="A5423" s="379"/>
      <c r="B5423" s="379"/>
      <c r="C5423" s="379"/>
      <c r="D5423" s="379"/>
      <c r="E5423" s="379"/>
      <c r="F5423" s="379"/>
      <c r="G5423" s="379"/>
      <c r="H5423" s="379"/>
      <c r="I5423" s="379"/>
      <c r="J5423" s="379"/>
      <c r="K5423" s="379"/>
      <c r="L5423" s="379"/>
      <c r="M5423" s="379"/>
      <c r="N5423" s="379"/>
      <c r="O5423" s="379"/>
      <c r="P5423" s="379"/>
      <c r="Q5423" s="379"/>
      <c r="R5423" s="379"/>
      <c r="S5423" s="379"/>
      <c r="T5423" s="379"/>
      <c r="U5423" s="379"/>
      <c r="V5423" s="379"/>
      <c r="W5423" s="379"/>
      <c r="X5423" s="379"/>
      <c r="Y5423" s="379"/>
      <c r="Z5423" s="379"/>
      <c r="AA5423" s="380"/>
      <c r="AB5423" s="379"/>
      <c r="AC5423" s="379"/>
      <c r="AD5423" s="379"/>
      <c r="AE5423" s="381"/>
      <c r="AF5423" s="105"/>
      <c r="AG5423" s="381"/>
      <c r="AH5423" s="381"/>
      <c r="AI5423" s="381"/>
      <c r="AJ5423" s="381"/>
      <c r="AK5423" s="381"/>
      <c r="AL5423" s="381"/>
      <c r="AM5423" s="381"/>
    </row>
    <row r="5424" spans="1:39" x14ac:dyDescent="0.35">
      <c r="A5424" s="379"/>
      <c r="B5424" s="379"/>
      <c r="C5424" s="379"/>
      <c r="D5424" s="379"/>
      <c r="E5424" s="379"/>
      <c r="F5424" s="379"/>
      <c r="G5424" s="379"/>
      <c r="H5424" s="379"/>
      <c r="I5424" s="379"/>
      <c r="J5424" s="379"/>
      <c r="K5424" s="379"/>
      <c r="L5424" s="379"/>
      <c r="M5424" s="379"/>
      <c r="N5424" s="379"/>
      <c r="O5424" s="379"/>
      <c r="P5424" s="379"/>
      <c r="Q5424" s="379"/>
      <c r="R5424" s="379"/>
      <c r="S5424" s="379"/>
      <c r="T5424" s="379"/>
      <c r="U5424" s="379"/>
      <c r="V5424" s="379"/>
      <c r="W5424" s="379"/>
      <c r="X5424" s="379"/>
      <c r="Y5424" s="379"/>
      <c r="Z5424" s="379"/>
      <c r="AA5424" s="380"/>
      <c r="AB5424" s="379"/>
      <c r="AC5424" s="379"/>
      <c r="AD5424" s="379"/>
      <c r="AE5424" s="381"/>
      <c r="AF5424" s="105"/>
      <c r="AG5424" s="381"/>
      <c r="AH5424" s="381"/>
      <c r="AI5424" s="381"/>
      <c r="AJ5424" s="381"/>
      <c r="AK5424" s="381"/>
      <c r="AL5424" s="381"/>
      <c r="AM5424" s="381"/>
    </row>
    <row r="5425" spans="1:39" x14ac:dyDescent="0.35">
      <c r="A5425" s="379"/>
      <c r="B5425" s="379"/>
      <c r="C5425" s="379"/>
      <c r="D5425" s="379"/>
      <c r="E5425" s="379"/>
      <c r="F5425" s="379"/>
      <c r="G5425" s="379"/>
      <c r="H5425" s="379"/>
      <c r="I5425" s="379"/>
      <c r="J5425" s="379"/>
      <c r="K5425" s="379"/>
      <c r="L5425" s="379"/>
      <c r="M5425" s="379"/>
      <c r="N5425" s="379"/>
      <c r="O5425" s="379"/>
      <c r="P5425" s="379"/>
      <c r="Q5425" s="379"/>
      <c r="R5425" s="379"/>
      <c r="S5425" s="379"/>
      <c r="T5425" s="379"/>
      <c r="U5425" s="379"/>
      <c r="V5425" s="379"/>
      <c r="W5425" s="379"/>
      <c r="X5425" s="379"/>
      <c r="Y5425" s="379"/>
      <c r="Z5425" s="379"/>
      <c r="AA5425" s="380"/>
      <c r="AB5425" s="379"/>
      <c r="AC5425" s="379"/>
      <c r="AD5425" s="379"/>
      <c r="AE5425" s="381"/>
      <c r="AF5425" s="105"/>
      <c r="AG5425" s="381"/>
      <c r="AH5425" s="381"/>
      <c r="AI5425" s="381"/>
      <c r="AJ5425" s="381"/>
      <c r="AK5425" s="381"/>
      <c r="AL5425" s="381"/>
      <c r="AM5425" s="381"/>
    </row>
    <row r="5426" spans="1:39" x14ac:dyDescent="0.35">
      <c r="A5426" s="379"/>
      <c r="B5426" s="379"/>
      <c r="C5426" s="379"/>
      <c r="D5426" s="379"/>
      <c r="E5426" s="379"/>
      <c r="F5426" s="379"/>
      <c r="G5426" s="379"/>
      <c r="H5426" s="379"/>
      <c r="I5426" s="379"/>
      <c r="J5426" s="379"/>
      <c r="K5426" s="379"/>
      <c r="L5426" s="379"/>
      <c r="M5426" s="379"/>
      <c r="N5426" s="379"/>
      <c r="O5426" s="379"/>
      <c r="P5426" s="379"/>
      <c r="Q5426" s="379"/>
      <c r="R5426" s="379"/>
      <c r="S5426" s="379"/>
      <c r="T5426" s="379"/>
      <c r="U5426" s="379"/>
      <c r="V5426" s="379"/>
      <c r="W5426" s="379"/>
      <c r="X5426" s="379"/>
      <c r="Y5426" s="379"/>
      <c r="Z5426" s="379"/>
      <c r="AA5426" s="380"/>
      <c r="AB5426" s="379"/>
      <c r="AC5426" s="379"/>
      <c r="AD5426" s="379"/>
      <c r="AE5426" s="381"/>
      <c r="AF5426" s="105"/>
      <c r="AG5426" s="381"/>
      <c r="AH5426" s="381"/>
      <c r="AI5426" s="381"/>
      <c r="AJ5426" s="381"/>
      <c r="AK5426" s="381"/>
      <c r="AL5426" s="381"/>
      <c r="AM5426" s="381"/>
    </row>
    <row r="5427" spans="1:39" x14ac:dyDescent="0.35">
      <c r="A5427" s="379"/>
      <c r="B5427" s="379"/>
      <c r="C5427" s="379"/>
      <c r="D5427" s="379"/>
      <c r="E5427" s="379"/>
      <c r="F5427" s="379"/>
      <c r="G5427" s="379"/>
      <c r="H5427" s="379"/>
      <c r="I5427" s="379"/>
      <c r="J5427" s="379"/>
      <c r="K5427" s="379"/>
      <c r="L5427" s="379"/>
      <c r="M5427" s="379"/>
      <c r="N5427" s="379"/>
      <c r="O5427" s="379"/>
      <c r="P5427" s="379"/>
      <c r="Q5427" s="379"/>
      <c r="R5427" s="379"/>
      <c r="S5427" s="379"/>
      <c r="T5427" s="379"/>
      <c r="U5427" s="379"/>
      <c r="V5427" s="379"/>
      <c r="W5427" s="379"/>
      <c r="X5427" s="379"/>
      <c r="Y5427" s="379"/>
      <c r="Z5427" s="379"/>
      <c r="AA5427" s="380"/>
      <c r="AB5427" s="379"/>
      <c r="AC5427" s="379"/>
      <c r="AD5427" s="379"/>
      <c r="AE5427" s="381"/>
      <c r="AF5427" s="105"/>
      <c r="AG5427" s="381"/>
      <c r="AH5427" s="381"/>
      <c r="AI5427" s="381"/>
      <c r="AJ5427" s="381"/>
      <c r="AK5427" s="381"/>
      <c r="AL5427" s="381"/>
      <c r="AM5427" s="381"/>
    </row>
    <row r="5428" spans="1:39" x14ac:dyDescent="0.35">
      <c r="A5428" s="379"/>
      <c r="B5428" s="379"/>
      <c r="C5428" s="379"/>
      <c r="D5428" s="379"/>
      <c r="E5428" s="379"/>
      <c r="F5428" s="379"/>
      <c r="G5428" s="379"/>
      <c r="H5428" s="379"/>
      <c r="I5428" s="379"/>
      <c r="J5428" s="379"/>
      <c r="K5428" s="379"/>
      <c r="L5428" s="379"/>
      <c r="M5428" s="379"/>
      <c r="N5428" s="379"/>
      <c r="O5428" s="379"/>
      <c r="P5428" s="379"/>
      <c r="Q5428" s="379"/>
      <c r="R5428" s="379"/>
      <c r="S5428" s="379"/>
      <c r="T5428" s="379"/>
      <c r="U5428" s="379"/>
      <c r="V5428" s="379"/>
      <c r="W5428" s="379"/>
      <c r="X5428" s="379"/>
      <c r="Y5428" s="379"/>
      <c r="Z5428" s="379"/>
      <c r="AA5428" s="380"/>
      <c r="AB5428" s="379"/>
      <c r="AC5428" s="379"/>
      <c r="AD5428" s="379"/>
      <c r="AE5428" s="381"/>
      <c r="AF5428" s="105"/>
      <c r="AG5428" s="381"/>
      <c r="AH5428" s="381"/>
      <c r="AI5428" s="381"/>
      <c r="AJ5428" s="381"/>
      <c r="AK5428" s="381"/>
      <c r="AL5428" s="381"/>
      <c r="AM5428" s="381"/>
    </row>
    <row r="5429" spans="1:39" x14ac:dyDescent="0.35">
      <c r="A5429" s="379"/>
      <c r="B5429" s="379"/>
      <c r="C5429" s="379"/>
      <c r="D5429" s="379"/>
      <c r="E5429" s="379"/>
      <c r="F5429" s="379"/>
      <c r="G5429" s="379"/>
      <c r="H5429" s="379"/>
      <c r="I5429" s="379"/>
      <c r="J5429" s="379"/>
      <c r="K5429" s="379"/>
      <c r="L5429" s="379"/>
      <c r="M5429" s="379"/>
      <c r="N5429" s="379"/>
      <c r="O5429" s="379"/>
      <c r="P5429" s="379"/>
      <c r="Q5429" s="379"/>
      <c r="R5429" s="379"/>
      <c r="S5429" s="379"/>
      <c r="T5429" s="379"/>
      <c r="U5429" s="379"/>
      <c r="V5429" s="379"/>
      <c r="W5429" s="379"/>
      <c r="X5429" s="379"/>
      <c r="Y5429" s="379"/>
      <c r="Z5429" s="379"/>
      <c r="AA5429" s="380"/>
      <c r="AB5429" s="379"/>
      <c r="AC5429" s="379"/>
      <c r="AD5429" s="379"/>
      <c r="AE5429" s="381"/>
      <c r="AF5429" s="105"/>
      <c r="AG5429" s="381"/>
      <c r="AH5429" s="381"/>
      <c r="AI5429" s="381"/>
      <c r="AJ5429" s="381"/>
      <c r="AK5429" s="381"/>
      <c r="AL5429" s="381"/>
      <c r="AM5429" s="381"/>
    </row>
    <row r="5430" spans="1:39" x14ac:dyDescent="0.35">
      <c r="A5430" s="379"/>
      <c r="B5430" s="379"/>
      <c r="C5430" s="379"/>
      <c r="D5430" s="379"/>
      <c r="E5430" s="379"/>
      <c r="F5430" s="379"/>
      <c r="G5430" s="379"/>
      <c r="H5430" s="379"/>
      <c r="I5430" s="379"/>
      <c r="J5430" s="379"/>
      <c r="K5430" s="379"/>
      <c r="L5430" s="379"/>
      <c r="M5430" s="379"/>
      <c r="N5430" s="379"/>
      <c r="O5430" s="379"/>
      <c r="P5430" s="379"/>
      <c r="Q5430" s="379"/>
      <c r="R5430" s="379"/>
      <c r="S5430" s="379"/>
      <c r="T5430" s="379"/>
      <c r="U5430" s="379"/>
      <c r="V5430" s="379"/>
      <c r="W5430" s="379"/>
      <c r="X5430" s="379"/>
      <c r="Y5430" s="379"/>
      <c r="Z5430" s="379"/>
      <c r="AA5430" s="380"/>
      <c r="AB5430" s="379"/>
      <c r="AC5430" s="379"/>
      <c r="AD5430" s="379"/>
      <c r="AE5430" s="381"/>
      <c r="AF5430" s="105"/>
      <c r="AG5430" s="381"/>
      <c r="AH5430" s="381"/>
      <c r="AI5430" s="381"/>
      <c r="AJ5430" s="381"/>
      <c r="AK5430" s="381"/>
      <c r="AL5430" s="381"/>
      <c r="AM5430" s="381"/>
    </row>
    <row r="5431" spans="1:39" x14ac:dyDescent="0.35">
      <c r="A5431" s="379"/>
      <c r="B5431" s="379"/>
      <c r="C5431" s="379"/>
      <c r="D5431" s="379"/>
      <c r="E5431" s="379"/>
      <c r="F5431" s="379"/>
      <c r="G5431" s="379"/>
      <c r="H5431" s="379"/>
      <c r="I5431" s="379"/>
      <c r="J5431" s="379"/>
      <c r="K5431" s="379"/>
      <c r="L5431" s="379"/>
      <c r="M5431" s="379"/>
      <c r="N5431" s="379"/>
      <c r="O5431" s="379"/>
      <c r="P5431" s="379"/>
      <c r="Q5431" s="379"/>
      <c r="R5431" s="379"/>
      <c r="S5431" s="379"/>
      <c r="T5431" s="379"/>
      <c r="U5431" s="379"/>
      <c r="V5431" s="379"/>
      <c r="W5431" s="379"/>
      <c r="X5431" s="379"/>
      <c r="Y5431" s="379"/>
      <c r="Z5431" s="379"/>
      <c r="AA5431" s="380"/>
      <c r="AB5431" s="379"/>
      <c r="AC5431" s="379"/>
      <c r="AD5431" s="379"/>
      <c r="AE5431" s="381"/>
      <c r="AF5431" s="105"/>
      <c r="AG5431" s="381"/>
      <c r="AH5431" s="381"/>
      <c r="AI5431" s="381"/>
      <c r="AJ5431" s="381"/>
      <c r="AK5431" s="381"/>
      <c r="AL5431" s="381"/>
      <c r="AM5431" s="381"/>
    </row>
    <row r="5432" spans="1:39" x14ac:dyDescent="0.35">
      <c r="A5432" s="379"/>
      <c r="B5432" s="379"/>
      <c r="C5432" s="379"/>
      <c r="D5432" s="379"/>
      <c r="E5432" s="379"/>
      <c r="F5432" s="379"/>
      <c r="G5432" s="379"/>
      <c r="H5432" s="379"/>
      <c r="I5432" s="379"/>
      <c r="J5432" s="379"/>
      <c r="K5432" s="379"/>
      <c r="L5432" s="379"/>
      <c r="M5432" s="379"/>
      <c r="N5432" s="379"/>
      <c r="O5432" s="379"/>
      <c r="P5432" s="379"/>
      <c r="Q5432" s="379"/>
      <c r="R5432" s="379"/>
      <c r="S5432" s="379"/>
      <c r="T5432" s="379"/>
      <c r="U5432" s="379"/>
      <c r="V5432" s="379"/>
      <c r="W5432" s="379"/>
      <c r="X5432" s="379"/>
      <c r="Y5432" s="379"/>
      <c r="Z5432" s="379"/>
      <c r="AA5432" s="380"/>
      <c r="AB5432" s="379"/>
      <c r="AC5432" s="379"/>
      <c r="AD5432" s="379"/>
      <c r="AE5432" s="381"/>
      <c r="AF5432" s="105"/>
      <c r="AG5432" s="381"/>
      <c r="AH5432" s="381"/>
      <c r="AI5432" s="381"/>
      <c r="AJ5432" s="381"/>
      <c r="AK5432" s="381"/>
      <c r="AL5432" s="381"/>
      <c r="AM5432" s="381"/>
    </row>
    <row r="5433" spans="1:39" x14ac:dyDescent="0.35">
      <c r="A5433" s="379"/>
      <c r="B5433" s="379"/>
      <c r="C5433" s="379"/>
      <c r="D5433" s="379"/>
      <c r="E5433" s="379"/>
      <c r="F5433" s="379"/>
      <c r="G5433" s="379"/>
      <c r="H5433" s="379"/>
      <c r="I5433" s="379"/>
      <c r="J5433" s="379"/>
      <c r="K5433" s="379"/>
      <c r="L5433" s="379"/>
      <c r="M5433" s="379"/>
      <c r="N5433" s="379"/>
      <c r="O5433" s="379"/>
      <c r="P5433" s="379"/>
      <c r="Q5433" s="379"/>
      <c r="R5433" s="379"/>
      <c r="S5433" s="379"/>
      <c r="T5433" s="379"/>
      <c r="U5433" s="379"/>
      <c r="V5433" s="379"/>
      <c r="W5433" s="379"/>
      <c r="X5433" s="379"/>
      <c r="Y5433" s="379"/>
      <c r="Z5433" s="379"/>
      <c r="AA5433" s="380"/>
      <c r="AB5433" s="379"/>
      <c r="AC5433" s="379"/>
      <c r="AD5433" s="379"/>
      <c r="AE5433" s="381"/>
      <c r="AF5433" s="105"/>
      <c r="AG5433" s="381"/>
      <c r="AH5433" s="381"/>
      <c r="AI5433" s="381"/>
      <c r="AJ5433" s="381"/>
      <c r="AK5433" s="381"/>
      <c r="AL5433" s="381"/>
      <c r="AM5433" s="381"/>
    </row>
    <row r="5434" spans="1:39" x14ac:dyDescent="0.35">
      <c r="A5434" s="379"/>
      <c r="B5434" s="379"/>
      <c r="C5434" s="379"/>
      <c r="D5434" s="379"/>
      <c r="E5434" s="379"/>
      <c r="F5434" s="379"/>
      <c r="G5434" s="379"/>
      <c r="H5434" s="379"/>
      <c r="I5434" s="379"/>
      <c r="J5434" s="379"/>
      <c r="K5434" s="379"/>
      <c r="L5434" s="379"/>
      <c r="M5434" s="379"/>
      <c r="N5434" s="379"/>
      <c r="O5434" s="379"/>
      <c r="P5434" s="379"/>
      <c r="Q5434" s="379"/>
      <c r="R5434" s="379"/>
      <c r="S5434" s="379"/>
      <c r="T5434" s="379"/>
      <c r="U5434" s="379"/>
      <c r="V5434" s="379"/>
      <c r="W5434" s="379"/>
      <c r="X5434" s="379"/>
      <c r="Y5434" s="379"/>
      <c r="Z5434" s="379"/>
      <c r="AA5434" s="380"/>
      <c r="AB5434" s="379"/>
      <c r="AC5434" s="379"/>
      <c r="AD5434" s="379"/>
      <c r="AE5434" s="381"/>
      <c r="AF5434" s="105"/>
      <c r="AG5434" s="381"/>
      <c r="AH5434" s="381"/>
      <c r="AI5434" s="381"/>
      <c r="AJ5434" s="381"/>
      <c r="AK5434" s="381"/>
      <c r="AL5434" s="381"/>
      <c r="AM5434" s="381"/>
    </row>
    <row r="5435" spans="1:39" x14ac:dyDescent="0.35">
      <c r="A5435" s="379"/>
      <c r="B5435" s="379"/>
      <c r="C5435" s="379"/>
      <c r="D5435" s="379"/>
      <c r="E5435" s="379"/>
      <c r="F5435" s="379"/>
      <c r="G5435" s="379"/>
      <c r="H5435" s="379"/>
      <c r="I5435" s="379"/>
      <c r="J5435" s="379"/>
      <c r="K5435" s="379"/>
      <c r="L5435" s="379"/>
      <c r="M5435" s="379"/>
      <c r="N5435" s="379"/>
      <c r="O5435" s="379"/>
      <c r="P5435" s="379"/>
      <c r="Q5435" s="379"/>
      <c r="R5435" s="379"/>
      <c r="S5435" s="379"/>
      <c r="T5435" s="379"/>
      <c r="U5435" s="379"/>
      <c r="V5435" s="379"/>
      <c r="W5435" s="379"/>
      <c r="X5435" s="379"/>
      <c r="Y5435" s="379"/>
      <c r="Z5435" s="379"/>
      <c r="AA5435" s="380"/>
      <c r="AB5435" s="379"/>
      <c r="AC5435" s="379"/>
      <c r="AD5435" s="379"/>
      <c r="AE5435" s="381"/>
      <c r="AF5435" s="105"/>
      <c r="AG5435" s="381"/>
      <c r="AH5435" s="381"/>
      <c r="AI5435" s="381"/>
      <c r="AJ5435" s="381"/>
      <c r="AK5435" s="381"/>
      <c r="AL5435" s="381"/>
      <c r="AM5435" s="381"/>
    </row>
    <row r="5436" spans="1:39" x14ac:dyDescent="0.35">
      <c r="A5436" s="379"/>
      <c r="B5436" s="379"/>
      <c r="C5436" s="379"/>
      <c r="D5436" s="379"/>
      <c r="E5436" s="379"/>
      <c r="F5436" s="379"/>
      <c r="G5436" s="379"/>
      <c r="H5436" s="379"/>
      <c r="I5436" s="379"/>
      <c r="J5436" s="379"/>
      <c r="K5436" s="379"/>
      <c r="L5436" s="379"/>
      <c r="M5436" s="379"/>
      <c r="N5436" s="379"/>
      <c r="O5436" s="379"/>
      <c r="P5436" s="379"/>
      <c r="Q5436" s="379"/>
      <c r="R5436" s="379"/>
      <c r="S5436" s="379"/>
      <c r="T5436" s="379"/>
      <c r="U5436" s="379"/>
      <c r="V5436" s="379"/>
      <c r="W5436" s="379"/>
      <c r="X5436" s="379"/>
      <c r="Y5436" s="379"/>
      <c r="Z5436" s="379"/>
      <c r="AA5436" s="380"/>
      <c r="AB5436" s="379"/>
      <c r="AC5436" s="379"/>
      <c r="AD5436" s="379"/>
      <c r="AE5436" s="381"/>
      <c r="AF5436" s="105"/>
      <c r="AG5436" s="381"/>
      <c r="AH5436" s="381"/>
      <c r="AI5436" s="381"/>
      <c r="AJ5436" s="381"/>
      <c r="AK5436" s="381"/>
      <c r="AL5436" s="381"/>
      <c r="AM5436" s="381"/>
    </row>
    <row r="5437" spans="1:39" x14ac:dyDescent="0.35">
      <c r="A5437" s="379"/>
      <c r="B5437" s="379"/>
      <c r="C5437" s="379"/>
      <c r="D5437" s="379"/>
      <c r="E5437" s="379"/>
      <c r="F5437" s="379"/>
      <c r="G5437" s="379"/>
      <c r="H5437" s="379"/>
      <c r="I5437" s="379"/>
      <c r="J5437" s="379"/>
      <c r="K5437" s="379"/>
      <c r="L5437" s="379"/>
      <c r="M5437" s="379"/>
      <c r="N5437" s="379"/>
      <c r="O5437" s="379"/>
      <c r="P5437" s="379"/>
      <c r="Q5437" s="379"/>
      <c r="R5437" s="379"/>
      <c r="S5437" s="379"/>
      <c r="T5437" s="379"/>
      <c r="U5437" s="379"/>
      <c r="V5437" s="379"/>
      <c r="W5437" s="379"/>
      <c r="X5437" s="379"/>
      <c r="Y5437" s="379"/>
      <c r="Z5437" s="379"/>
      <c r="AA5437" s="380"/>
      <c r="AB5437" s="379"/>
      <c r="AC5437" s="379"/>
      <c r="AD5437" s="379"/>
      <c r="AE5437" s="381"/>
      <c r="AF5437" s="105"/>
      <c r="AG5437" s="381"/>
      <c r="AH5437" s="381"/>
      <c r="AI5437" s="381"/>
      <c r="AJ5437" s="381"/>
      <c r="AK5437" s="381"/>
      <c r="AL5437" s="381"/>
      <c r="AM5437" s="381"/>
    </row>
    <row r="5438" spans="1:39" x14ac:dyDescent="0.35">
      <c r="A5438" s="379"/>
      <c r="B5438" s="379"/>
      <c r="C5438" s="379"/>
      <c r="D5438" s="379"/>
      <c r="E5438" s="379"/>
      <c r="F5438" s="379"/>
      <c r="G5438" s="379"/>
      <c r="H5438" s="379"/>
      <c r="I5438" s="379"/>
      <c r="J5438" s="379"/>
      <c r="K5438" s="379"/>
      <c r="L5438" s="379"/>
      <c r="M5438" s="379"/>
      <c r="N5438" s="379"/>
      <c r="O5438" s="379"/>
      <c r="P5438" s="379"/>
      <c r="Q5438" s="379"/>
      <c r="R5438" s="379"/>
      <c r="S5438" s="379"/>
      <c r="T5438" s="379"/>
      <c r="U5438" s="379"/>
      <c r="V5438" s="379"/>
      <c r="W5438" s="379"/>
      <c r="X5438" s="379"/>
      <c r="Y5438" s="379"/>
      <c r="Z5438" s="379"/>
      <c r="AA5438" s="380"/>
      <c r="AB5438" s="379"/>
      <c r="AC5438" s="379"/>
      <c r="AD5438" s="379"/>
      <c r="AE5438" s="381"/>
      <c r="AF5438" s="105"/>
      <c r="AG5438" s="381"/>
      <c r="AH5438" s="381"/>
      <c r="AI5438" s="381"/>
      <c r="AJ5438" s="381"/>
      <c r="AK5438" s="381"/>
      <c r="AL5438" s="381"/>
      <c r="AM5438" s="381"/>
    </row>
    <row r="5439" spans="1:39" x14ac:dyDescent="0.35">
      <c r="A5439" s="379"/>
      <c r="B5439" s="379"/>
      <c r="C5439" s="379"/>
      <c r="D5439" s="379"/>
      <c r="E5439" s="379"/>
      <c r="F5439" s="379"/>
      <c r="G5439" s="379"/>
      <c r="H5439" s="379"/>
      <c r="I5439" s="379"/>
      <c r="J5439" s="379"/>
      <c r="K5439" s="379"/>
      <c r="L5439" s="379"/>
      <c r="M5439" s="379"/>
      <c r="N5439" s="379"/>
      <c r="O5439" s="379"/>
      <c r="P5439" s="379"/>
      <c r="Q5439" s="379"/>
      <c r="R5439" s="379"/>
      <c r="S5439" s="379"/>
      <c r="T5439" s="379"/>
      <c r="U5439" s="379"/>
      <c r="V5439" s="379"/>
      <c r="W5439" s="379"/>
      <c r="X5439" s="379"/>
      <c r="Y5439" s="379"/>
      <c r="Z5439" s="379"/>
      <c r="AA5439" s="380"/>
      <c r="AB5439" s="379"/>
      <c r="AC5439" s="379"/>
      <c r="AD5439" s="379"/>
      <c r="AE5439" s="381"/>
      <c r="AF5439" s="105"/>
      <c r="AG5439" s="381"/>
      <c r="AH5439" s="381"/>
      <c r="AI5439" s="381"/>
      <c r="AJ5439" s="381"/>
      <c r="AK5439" s="381"/>
      <c r="AL5439" s="381"/>
      <c r="AM5439" s="381"/>
    </row>
    <row r="5440" spans="1:39" x14ac:dyDescent="0.35">
      <c r="A5440" s="379"/>
      <c r="B5440" s="379"/>
      <c r="C5440" s="379"/>
      <c r="D5440" s="379"/>
      <c r="E5440" s="379"/>
      <c r="F5440" s="379"/>
      <c r="G5440" s="379"/>
      <c r="H5440" s="379"/>
      <c r="I5440" s="379"/>
      <c r="J5440" s="379"/>
      <c r="K5440" s="379"/>
      <c r="L5440" s="379"/>
      <c r="M5440" s="379"/>
      <c r="N5440" s="379"/>
      <c r="O5440" s="379"/>
      <c r="P5440" s="379"/>
      <c r="Q5440" s="379"/>
      <c r="R5440" s="379"/>
      <c r="S5440" s="379"/>
      <c r="T5440" s="379"/>
      <c r="U5440" s="379"/>
      <c r="V5440" s="379"/>
      <c r="W5440" s="379"/>
      <c r="X5440" s="379"/>
      <c r="Y5440" s="379"/>
      <c r="Z5440" s="379"/>
      <c r="AA5440" s="380"/>
      <c r="AB5440" s="379"/>
      <c r="AC5440" s="379"/>
      <c r="AD5440" s="379"/>
      <c r="AE5440" s="381"/>
      <c r="AF5440" s="105"/>
      <c r="AG5440" s="381"/>
      <c r="AH5440" s="381"/>
      <c r="AI5440" s="381"/>
      <c r="AJ5440" s="381"/>
      <c r="AK5440" s="381"/>
      <c r="AL5440" s="381"/>
      <c r="AM5440" s="381"/>
    </row>
    <row r="5441" spans="1:39" x14ac:dyDescent="0.35">
      <c r="A5441" s="379"/>
      <c r="B5441" s="379"/>
      <c r="C5441" s="379"/>
      <c r="D5441" s="379"/>
      <c r="E5441" s="379"/>
      <c r="F5441" s="379"/>
      <c r="G5441" s="379"/>
      <c r="H5441" s="379"/>
      <c r="I5441" s="379"/>
      <c r="J5441" s="379"/>
      <c r="K5441" s="379"/>
      <c r="L5441" s="379"/>
      <c r="M5441" s="379"/>
      <c r="N5441" s="379"/>
      <c r="O5441" s="379"/>
      <c r="P5441" s="379"/>
      <c r="Q5441" s="379"/>
      <c r="R5441" s="379"/>
      <c r="S5441" s="379"/>
      <c r="T5441" s="379"/>
      <c r="U5441" s="379"/>
      <c r="V5441" s="379"/>
      <c r="W5441" s="379"/>
      <c r="X5441" s="379"/>
      <c r="Y5441" s="379"/>
      <c r="Z5441" s="379"/>
      <c r="AA5441" s="380"/>
      <c r="AB5441" s="379"/>
      <c r="AC5441" s="379"/>
      <c r="AD5441" s="379"/>
      <c r="AE5441" s="381"/>
      <c r="AF5441" s="105"/>
      <c r="AG5441" s="381"/>
      <c r="AH5441" s="381"/>
      <c r="AI5441" s="381"/>
      <c r="AJ5441" s="381"/>
      <c r="AK5441" s="381"/>
      <c r="AL5441" s="381"/>
      <c r="AM5441" s="381"/>
    </row>
    <row r="5442" spans="1:39" x14ac:dyDescent="0.35">
      <c r="A5442" s="379"/>
      <c r="B5442" s="379"/>
      <c r="C5442" s="379"/>
      <c r="D5442" s="379"/>
      <c r="E5442" s="379"/>
      <c r="F5442" s="379"/>
      <c r="G5442" s="379"/>
      <c r="H5442" s="379"/>
      <c r="I5442" s="379"/>
      <c r="J5442" s="379"/>
      <c r="K5442" s="379"/>
      <c r="L5442" s="379"/>
      <c r="M5442" s="379"/>
      <c r="N5442" s="379"/>
      <c r="O5442" s="379"/>
      <c r="P5442" s="379"/>
      <c r="Q5442" s="379"/>
      <c r="R5442" s="379"/>
      <c r="S5442" s="379"/>
      <c r="T5442" s="379"/>
      <c r="U5442" s="379"/>
      <c r="V5442" s="379"/>
      <c r="W5442" s="379"/>
      <c r="X5442" s="379"/>
      <c r="Y5442" s="379"/>
      <c r="Z5442" s="379"/>
      <c r="AA5442" s="380"/>
      <c r="AB5442" s="379"/>
      <c r="AC5442" s="379"/>
      <c r="AD5442" s="379"/>
      <c r="AE5442" s="381"/>
      <c r="AF5442" s="105"/>
      <c r="AG5442" s="381"/>
      <c r="AH5442" s="381"/>
      <c r="AI5442" s="381"/>
      <c r="AJ5442" s="381"/>
      <c r="AK5442" s="381"/>
      <c r="AL5442" s="381"/>
      <c r="AM5442" s="381"/>
    </row>
    <row r="5443" spans="1:39" x14ac:dyDescent="0.35">
      <c r="A5443" s="379"/>
      <c r="B5443" s="379"/>
      <c r="C5443" s="379"/>
      <c r="D5443" s="379"/>
      <c r="E5443" s="379"/>
      <c r="F5443" s="379"/>
      <c r="G5443" s="379"/>
      <c r="H5443" s="379"/>
      <c r="I5443" s="379"/>
      <c r="J5443" s="379"/>
      <c r="K5443" s="379"/>
      <c r="L5443" s="379"/>
      <c r="M5443" s="379"/>
      <c r="N5443" s="379"/>
      <c r="O5443" s="379"/>
      <c r="P5443" s="379"/>
      <c r="Q5443" s="379"/>
      <c r="R5443" s="379"/>
      <c r="S5443" s="379"/>
      <c r="T5443" s="379"/>
      <c r="U5443" s="379"/>
      <c r="V5443" s="379"/>
      <c r="W5443" s="379"/>
      <c r="X5443" s="379"/>
      <c r="Y5443" s="379"/>
      <c r="Z5443" s="379"/>
      <c r="AA5443" s="380"/>
      <c r="AB5443" s="379"/>
      <c r="AC5443" s="379"/>
      <c r="AD5443" s="379"/>
      <c r="AE5443" s="381"/>
      <c r="AF5443" s="105"/>
      <c r="AG5443" s="381"/>
      <c r="AH5443" s="381"/>
      <c r="AI5443" s="381"/>
      <c r="AJ5443" s="381"/>
      <c r="AK5443" s="381"/>
      <c r="AL5443" s="381"/>
      <c r="AM5443" s="381"/>
    </row>
    <row r="5444" spans="1:39" x14ac:dyDescent="0.35">
      <c r="A5444" s="379"/>
      <c r="B5444" s="379"/>
      <c r="C5444" s="379"/>
      <c r="D5444" s="379"/>
      <c r="E5444" s="379"/>
      <c r="F5444" s="379"/>
      <c r="G5444" s="379"/>
      <c r="H5444" s="379"/>
      <c r="I5444" s="379"/>
      <c r="J5444" s="379"/>
      <c r="K5444" s="379"/>
      <c r="L5444" s="379"/>
      <c r="M5444" s="379"/>
      <c r="N5444" s="379"/>
      <c r="O5444" s="379"/>
      <c r="P5444" s="379"/>
      <c r="Q5444" s="379"/>
      <c r="R5444" s="379"/>
      <c r="S5444" s="379"/>
      <c r="T5444" s="379"/>
      <c r="U5444" s="379"/>
      <c r="V5444" s="379"/>
      <c r="W5444" s="379"/>
      <c r="X5444" s="379"/>
      <c r="Y5444" s="379"/>
      <c r="Z5444" s="379"/>
      <c r="AA5444" s="380"/>
      <c r="AB5444" s="379"/>
      <c r="AC5444" s="379"/>
      <c r="AD5444" s="379"/>
      <c r="AE5444" s="381"/>
      <c r="AF5444" s="105"/>
      <c r="AG5444" s="381"/>
      <c r="AH5444" s="381"/>
      <c r="AI5444" s="381"/>
      <c r="AJ5444" s="381"/>
      <c r="AK5444" s="381"/>
      <c r="AL5444" s="381"/>
      <c r="AM5444" s="381"/>
    </row>
    <row r="5445" spans="1:39" x14ac:dyDescent="0.35">
      <c r="A5445" s="379"/>
      <c r="B5445" s="379"/>
      <c r="C5445" s="379"/>
      <c r="D5445" s="379"/>
      <c r="E5445" s="379"/>
      <c r="F5445" s="379"/>
      <c r="G5445" s="379"/>
      <c r="H5445" s="379"/>
      <c r="I5445" s="379"/>
      <c r="J5445" s="379"/>
      <c r="K5445" s="379"/>
      <c r="L5445" s="379"/>
      <c r="M5445" s="379"/>
      <c r="N5445" s="379"/>
      <c r="O5445" s="379"/>
      <c r="P5445" s="379"/>
      <c r="Q5445" s="379"/>
      <c r="R5445" s="379"/>
      <c r="S5445" s="379"/>
      <c r="T5445" s="379"/>
      <c r="U5445" s="379"/>
      <c r="V5445" s="379"/>
      <c r="W5445" s="379"/>
      <c r="X5445" s="379"/>
      <c r="Y5445" s="379"/>
      <c r="Z5445" s="379"/>
      <c r="AA5445" s="380"/>
      <c r="AB5445" s="379"/>
      <c r="AC5445" s="379"/>
      <c r="AD5445" s="379"/>
      <c r="AE5445" s="381"/>
      <c r="AF5445" s="105"/>
      <c r="AG5445" s="381"/>
      <c r="AH5445" s="381"/>
      <c r="AI5445" s="381"/>
      <c r="AJ5445" s="381"/>
      <c r="AK5445" s="381"/>
      <c r="AL5445" s="381"/>
      <c r="AM5445" s="381"/>
    </row>
    <row r="5446" spans="1:39" x14ac:dyDescent="0.35">
      <c r="A5446" s="379"/>
      <c r="B5446" s="379"/>
      <c r="C5446" s="379"/>
      <c r="D5446" s="379"/>
      <c r="E5446" s="379"/>
      <c r="F5446" s="379"/>
      <c r="G5446" s="379"/>
      <c r="H5446" s="379"/>
      <c r="I5446" s="379"/>
      <c r="J5446" s="379"/>
      <c r="K5446" s="379"/>
      <c r="L5446" s="379"/>
      <c r="M5446" s="379"/>
      <c r="N5446" s="379"/>
      <c r="O5446" s="379"/>
      <c r="P5446" s="379"/>
      <c r="Q5446" s="379"/>
      <c r="R5446" s="379"/>
      <c r="S5446" s="379"/>
      <c r="T5446" s="379"/>
      <c r="U5446" s="379"/>
      <c r="V5446" s="379"/>
      <c r="W5446" s="379"/>
      <c r="X5446" s="379"/>
      <c r="Y5446" s="379"/>
      <c r="Z5446" s="379"/>
      <c r="AA5446" s="380"/>
      <c r="AB5446" s="379"/>
      <c r="AC5446" s="379"/>
      <c r="AD5446" s="379"/>
      <c r="AE5446" s="381"/>
      <c r="AF5446" s="105"/>
      <c r="AG5446" s="381"/>
      <c r="AH5446" s="381"/>
      <c r="AI5446" s="381"/>
      <c r="AJ5446" s="381"/>
      <c r="AK5446" s="381"/>
      <c r="AL5446" s="381"/>
      <c r="AM5446" s="381"/>
    </row>
    <row r="5447" spans="1:39" x14ac:dyDescent="0.35">
      <c r="A5447" s="379"/>
      <c r="B5447" s="379"/>
      <c r="C5447" s="379"/>
      <c r="D5447" s="379"/>
      <c r="E5447" s="379"/>
      <c r="F5447" s="379"/>
      <c r="G5447" s="379"/>
      <c r="H5447" s="379"/>
      <c r="I5447" s="379"/>
      <c r="J5447" s="379"/>
      <c r="K5447" s="379"/>
      <c r="L5447" s="379"/>
      <c r="M5447" s="379"/>
      <c r="N5447" s="379"/>
      <c r="O5447" s="379"/>
      <c r="P5447" s="379"/>
      <c r="Q5447" s="379"/>
      <c r="R5447" s="379"/>
      <c r="S5447" s="379"/>
      <c r="T5447" s="379"/>
      <c r="U5447" s="379"/>
      <c r="V5447" s="379"/>
      <c r="W5447" s="379"/>
      <c r="X5447" s="379"/>
      <c r="Y5447" s="379"/>
      <c r="Z5447" s="379"/>
      <c r="AA5447" s="380"/>
      <c r="AB5447" s="379"/>
      <c r="AC5447" s="379"/>
      <c r="AD5447" s="379"/>
      <c r="AE5447" s="381"/>
      <c r="AF5447" s="105"/>
      <c r="AG5447" s="381"/>
      <c r="AH5447" s="381"/>
      <c r="AI5447" s="381"/>
      <c r="AJ5447" s="381"/>
      <c r="AK5447" s="381"/>
      <c r="AL5447" s="381"/>
      <c r="AM5447" s="381"/>
    </row>
    <row r="5448" spans="1:39" x14ac:dyDescent="0.35">
      <c r="A5448" s="379"/>
      <c r="B5448" s="379"/>
      <c r="C5448" s="379"/>
      <c r="D5448" s="379"/>
      <c r="E5448" s="379"/>
      <c r="F5448" s="379"/>
      <c r="G5448" s="379"/>
      <c r="H5448" s="379"/>
      <c r="I5448" s="379"/>
      <c r="J5448" s="379"/>
      <c r="K5448" s="379"/>
      <c r="L5448" s="379"/>
      <c r="M5448" s="379"/>
      <c r="N5448" s="379"/>
      <c r="O5448" s="379"/>
      <c r="P5448" s="379"/>
      <c r="Q5448" s="379"/>
      <c r="R5448" s="379"/>
      <c r="S5448" s="379"/>
      <c r="T5448" s="379"/>
      <c r="U5448" s="379"/>
      <c r="V5448" s="379"/>
      <c r="W5448" s="379"/>
      <c r="X5448" s="379"/>
      <c r="Y5448" s="379"/>
      <c r="Z5448" s="379"/>
      <c r="AA5448" s="380"/>
      <c r="AB5448" s="379"/>
      <c r="AC5448" s="379"/>
      <c r="AD5448" s="379"/>
      <c r="AE5448" s="381"/>
      <c r="AF5448" s="105"/>
      <c r="AG5448" s="381"/>
      <c r="AH5448" s="381"/>
      <c r="AI5448" s="381"/>
      <c r="AJ5448" s="381"/>
      <c r="AK5448" s="381"/>
      <c r="AL5448" s="381"/>
      <c r="AM5448" s="381"/>
    </row>
    <row r="5449" spans="1:39" x14ac:dyDescent="0.35">
      <c r="A5449" s="379"/>
      <c r="B5449" s="379"/>
      <c r="C5449" s="379"/>
      <c r="D5449" s="379"/>
      <c r="E5449" s="379"/>
      <c r="F5449" s="379"/>
      <c r="G5449" s="379"/>
      <c r="H5449" s="379"/>
      <c r="I5449" s="379"/>
      <c r="J5449" s="379"/>
      <c r="K5449" s="379"/>
      <c r="L5449" s="379"/>
      <c r="M5449" s="379"/>
      <c r="N5449" s="379"/>
      <c r="O5449" s="379"/>
      <c r="P5449" s="379"/>
      <c r="Q5449" s="379"/>
      <c r="R5449" s="379"/>
      <c r="S5449" s="379"/>
      <c r="T5449" s="379"/>
      <c r="U5449" s="379"/>
      <c r="V5449" s="379"/>
      <c r="W5449" s="379"/>
      <c r="X5449" s="379"/>
      <c r="Y5449" s="379"/>
      <c r="Z5449" s="379"/>
      <c r="AA5449" s="380"/>
      <c r="AB5449" s="379"/>
      <c r="AC5449" s="379"/>
      <c r="AD5449" s="379"/>
      <c r="AE5449" s="381"/>
      <c r="AF5449" s="105"/>
      <c r="AG5449" s="381"/>
      <c r="AH5449" s="381"/>
      <c r="AI5449" s="381"/>
      <c r="AJ5449" s="381"/>
      <c r="AK5449" s="381"/>
      <c r="AL5449" s="381"/>
      <c r="AM5449" s="381"/>
    </row>
    <row r="5450" spans="1:39" x14ac:dyDescent="0.35">
      <c r="A5450" s="379"/>
      <c r="B5450" s="379"/>
      <c r="C5450" s="379"/>
      <c r="D5450" s="379"/>
      <c r="E5450" s="379"/>
      <c r="F5450" s="379"/>
      <c r="G5450" s="379"/>
      <c r="H5450" s="379"/>
      <c r="I5450" s="379"/>
      <c r="J5450" s="379"/>
      <c r="K5450" s="379"/>
      <c r="L5450" s="379"/>
      <c r="M5450" s="379"/>
      <c r="N5450" s="379"/>
      <c r="O5450" s="379"/>
      <c r="P5450" s="379"/>
      <c r="Q5450" s="379"/>
      <c r="R5450" s="379"/>
      <c r="S5450" s="379"/>
      <c r="T5450" s="379"/>
      <c r="U5450" s="379"/>
      <c r="V5450" s="379"/>
      <c r="W5450" s="379"/>
      <c r="X5450" s="379"/>
      <c r="Y5450" s="379"/>
      <c r="Z5450" s="379"/>
      <c r="AA5450" s="380"/>
      <c r="AB5450" s="379"/>
      <c r="AC5450" s="379"/>
      <c r="AD5450" s="379"/>
      <c r="AE5450" s="381"/>
      <c r="AF5450" s="105"/>
      <c r="AG5450" s="381"/>
      <c r="AH5450" s="381"/>
      <c r="AI5450" s="381"/>
      <c r="AJ5450" s="381"/>
      <c r="AK5450" s="381"/>
      <c r="AL5450" s="381"/>
      <c r="AM5450" s="381"/>
    </row>
    <row r="5451" spans="1:39" x14ac:dyDescent="0.35">
      <c r="A5451" s="379"/>
      <c r="B5451" s="379"/>
      <c r="C5451" s="379"/>
      <c r="D5451" s="379"/>
      <c r="E5451" s="379"/>
      <c r="F5451" s="379"/>
      <c r="G5451" s="379"/>
      <c r="H5451" s="379"/>
      <c r="I5451" s="379"/>
      <c r="J5451" s="379"/>
      <c r="K5451" s="379"/>
      <c r="L5451" s="379"/>
      <c r="M5451" s="379"/>
      <c r="N5451" s="379"/>
      <c r="O5451" s="379"/>
      <c r="P5451" s="379"/>
      <c r="Q5451" s="379"/>
      <c r="R5451" s="379"/>
      <c r="S5451" s="379"/>
      <c r="T5451" s="379"/>
      <c r="U5451" s="379"/>
      <c r="V5451" s="379"/>
      <c r="W5451" s="379"/>
      <c r="X5451" s="379"/>
      <c r="Y5451" s="379"/>
      <c r="Z5451" s="379"/>
      <c r="AA5451" s="380"/>
      <c r="AB5451" s="379"/>
      <c r="AC5451" s="379"/>
      <c r="AD5451" s="379"/>
      <c r="AE5451" s="381"/>
      <c r="AF5451" s="105"/>
      <c r="AG5451" s="381"/>
      <c r="AH5451" s="381"/>
      <c r="AI5451" s="381"/>
      <c r="AJ5451" s="381"/>
      <c r="AK5451" s="381"/>
      <c r="AL5451" s="381"/>
      <c r="AM5451" s="381"/>
    </row>
    <row r="5452" spans="1:39" x14ac:dyDescent="0.35">
      <c r="A5452" s="379"/>
      <c r="B5452" s="379"/>
      <c r="C5452" s="379"/>
      <c r="D5452" s="379"/>
      <c r="E5452" s="379"/>
      <c r="F5452" s="379"/>
      <c r="G5452" s="379"/>
      <c r="H5452" s="379"/>
      <c r="I5452" s="379"/>
      <c r="J5452" s="379"/>
      <c r="K5452" s="379"/>
      <c r="L5452" s="379"/>
      <c r="M5452" s="379"/>
      <c r="N5452" s="379"/>
      <c r="O5452" s="379"/>
      <c r="P5452" s="379"/>
      <c r="Q5452" s="379"/>
      <c r="R5452" s="379"/>
      <c r="S5452" s="379"/>
      <c r="T5452" s="379"/>
      <c r="U5452" s="379"/>
      <c r="V5452" s="379"/>
      <c r="W5452" s="379"/>
      <c r="X5452" s="379"/>
      <c r="Y5452" s="379"/>
      <c r="Z5452" s="379"/>
      <c r="AA5452" s="380"/>
      <c r="AB5452" s="379"/>
      <c r="AC5452" s="379"/>
      <c r="AD5452" s="379"/>
      <c r="AE5452" s="381"/>
      <c r="AF5452" s="105"/>
      <c r="AG5452" s="381"/>
      <c r="AH5452" s="381"/>
      <c r="AI5452" s="381"/>
      <c r="AJ5452" s="381"/>
      <c r="AK5452" s="381"/>
      <c r="AL5452" s="381"/>
      <c r="AM5452" s="381"/>
    </row>
    <row r="5453" spans="1:39" x14ac:dyDescent="0.35">
      <c r="A5453" s="379"/>
      <c r="B5453" s="379"/>
      <c r="C5453" s="379"/>
      <c r="D5453" s="379"/>
      <c r="E5453" s="379"/>
      <c r="F5453" s="379"/>
      <c r="G5453" s="379"/>
      <c r="H5453" s="379"/>
      <c r="I5453" s="379"/>
      <c r="J5453" s="379"/>
      <c r="K5453" s="379"/>
      <c r="L5453" s="379"/>
      <c r="M5453" s="379"/>
      <c r="N5453" s="379"/>
      <c r="O5453" s="379"/>
      <c r="P5453" s="379"/>
      <c r="Q5453" s="379"/>
      <c r="R5453" s="379"/>
      <c r="S5453" s="379"/>
      <c r="T5453" s="379"/>
      <c r="U5453" s="379"/>
      <c r="V5453" s="379"/>
      <c r="W5453" s="379"/>
      <c r="X5453" s="379"/>
      <c r="Y5453" s="379"/>
      <c r="Z5453" s="379"/>
      <c r="AA5453" s="380"/>
      <c r="AB5453" s="379"/>
      <c r="AC5453" s="379"/>
      <c r="AD5453" s="379"/>
      <c r="AE5453" s="381"/>
      <c r="AF5453" s="105"/>
      <c r="AG5453" s="381"/>
      <c r="AH5453" s="381"/>
      <c r="AI5453" s="381"/>
      <c r="AJ5453" s="381"/>
      <c r="AK5453" s="381"/>
      <c r="AL5453" s="381"/>
      <c r="AM5453" s="381"/>
    </row>
    <row r="5454" spans="1:39" x14ac:dyDescent="0.35">
      <c r="A5454" s="379"/>
      <c r="B5454" s="379"/>
      <c r="C5454" s="379"/>
      <c r="D5454" s="379"/>
      <c r="E5454" s="379"/>
      <c r="F5454" s="379"/>
      <c r="G5454" s="379"/>
      <c r="H5454" s="379"/>
      <c r="I5454" s="379"/>
      <c r="J5454" s="379"/>
      <c r="K5454" s="379"/>
      <c r="L5454" s="379"/>
      <c r="M5454" s="379"/>
      <c r="N5454" s="379"/>
      <c r="O5454" s="379"/>
      <c r="P5454" s="379"/>
      <c r="Q5454" s="379"/>
      <c r="R5454" s="379"/>
      <c r="S5454" s="379"/>
      <c r="T5454" s="379"/>
      <c r="U5454" s="379"/>
      <c r="V5454" s="379"/>
      <c r="W5454" s="379"/>
      <c r="X5454" s="379"/>
      <c r="Y5454" s="379"/>
      <c r="Z5454" s="379"/>
      <c r="AA5454" s="380"/>
      <c r="AB5454" s="379"/>
      <c r="AC5454" s="379"/>
      <c r="AD5454" s="379"/>
      <c r="AE5454" s="381"/>
      <c r="AF5454" s="105"/>
      <c r="AG5454" s="381"/>
      <c r="AH5454" s="381"/>
      <c r="AI5454" s="381"/>
      <c r="AJ5454" s="381"/>
      <c r="AK5454" s="381"/>
      <c r="AL5454" s="381"/>
      <c r="AM5454" s="381"/>
    </row>
    <row r="5455" spans="1:39" x14ac:dyDescent="0.35">
      <c r="A5455" s="379"/>
      <c r="B5455" s="379"/>
      <c r="C5455" s="379"/>
      <c r="D5455" s="379"/>
      <c r="E5455" s="379"/>
      <c r="F5455" s="379"/>
      <c r="G5455" s="379"/>
      <c r="H5455" s="379"/>
      <c r="I5455" s="379"/>
      <c r="J5455" s="379"/>
      <c r="K5455" s="379"/>
      <c r="L5455" s="379"/>
      <c r="M5455" s="379"/>
      <c r="N5455" s="379"/>
      <c r="O5455" s="379"/>
      <c r="P5455" s="379"/>
      <c r="Q5455" s="379"/>
      <c r="R5455" s="379"/>
      <c r="S5455" s="379"/>
      <c r="T5455" s="379"/>
      <c r="U5455" s="379"/>
      <c r="V5455" s="379"/>
      <c r="W5455" s="379"/>
      <c r="X5455" s="379"/>
      <c r="Y5455" s="379"/>
      <c r="Z5455" s="379"/>
      <c r="AA5455" s="380"/>
      <c r="AB5455" s="379"/>
      <c r="AC5455" s="379"/>
      <c r="AD5455" s="379"/>
      <c r="AE5455" s="381"/>
      <c r="AF5455" s="105"/>
      <c r="AG5455" s="381"/>
      <c r="AH5455" s="381"/>
      <c r="AI5455" s="381"/>
      <c r="AJ5455" s="381"/>
      <c r="AK5455" s="381"/>
      <c r="AL5455" s="381"/>
      <c r="AM5455" s="381"/>
    </row>
    <row r="5456" spans="1:39" x14ac:dyDescent="0.35">
      <c r="A5456" s="379"/>
      <c r="B5456" s="379"/>
      <c r="C5456" s="379"/>
      <c r="D5456" s="379"/>
      <c r="E5456" s="379"/>
      <c r="F5456" s="379"/>
      <c r="G5456" s="379"/>
      <c r="H5456" s="379"/>
      <c r="I5456" s="379"/>
      <c r="J5456" s="379"/>
      <c r="K5456" s="379"/>
      <c r="L5456" s="379"/>
      <c r="M5456" s="379"/>
      <c r="N5456" s="379"/>
      <c r="O5456" s="379"/>
      <c r="P5456" s="379"/>
      <c r="Q5456" s="379"/>
      <c r="R5456" s="379"/>
      <c r="S5456" s="379"/>
      <c r="T5456" s="379"/>
      <c r="U5456" s="379"/>
      <c r="V5456" s="379"/>
      <c r="W5456" s="379"/>
      <c r="X5456" s="379"/>
      <c r="Y5456" s="379"/>
      <c r="Z5456" s="379"/>
      <c r="AA5456" s="380"/>
      <c r="AB5456" s="379"/>
      <c r="AC5456" s="379"/>
      <c r="AD5456" s="379"/>
      <c r="AE5456" s="381"/>
      <c r="AF5456" s="105"/>
      <c r="AG5456" s="381"/>
      <c r="AH5456" s="381"/>
      <c r="AI5456" s="381"/>
      <c r="AJ5456" s="381"/>
      <c r="AK5456" s="381"/>
      <c r="AL5456" s="381"/>
      <c r="AM5456" s="381"/>
    </row>
    <row r="5457" spans="1:39" x14ac:dyDescent="0.35">
      <c r="A5457" s="379"/>
      <c r="B5457" s="379"/>
      <c r="C5457" s="379"/>
      <c r="D5457" s="379"/>
      <c r="E5457" s="379"/>
      <c r="F5457" s="379"/>
      <c r="G5457" s="379"/>
      <c r="H5457" s="379"/>
      <c r="I5457" s="379"/>
      <c r="J5457" s="379"/>
      <c r="K5457" s="379"/>
      <c r="L5457" s="379"/>
      <c r="M5457" s="379"/>
      <c r="N5457" s="379"/>
      <c r="O5457" s="379"/>
      <c r="P5457" s="379"/>
      <c r="Q5457" s="379"/>
      <c r="R5457" s="379"/>
      <c r="S5457" s="379"/>
      <c r="T5457" s="379"/>
      <c r="U5457" s="379"/>
      <c r="V5457" s="379"/>
      <c r="W5457" s="379"/>
      <c r="X5457" s="379"/>
      <c r="Y5457" s="379"/>
      <c r="Z5457" s="379"/>
      <c r="AA5457" s="380"/>
      <c r="AB5457" s="379"/>
      <c r="AC5457" s="379"/>
      <c r="AD5457" s="379"/>
      <c r="AE5457" s="381"/>
      <c r="AF5457" s="105"/>
      <c r="AG5457" s="381"/>
      <c r="AH5457" s="381"/>
      <c r="AI5457" s="381"/>
      <c r="AJ5457" s="381"/>
      <c r="AK5457" s="381"/>
      <c r="AL5457" s="381"/>
      <c r="AM5457" s="381"/>
    </row>
    <row r="5458" spans="1:39" x14ac:dyDescent="0.35">
      <c r="A5458" s="379"/>
      <c r="B5458" s="379"/>
      <c r="C5458" s="379"/>
      <c r="D5458" s="379"/>
      <c r="E5458" s="379"/>
      <c r="F5458" s="379"/>
      <c r="G5458" s="379"/>
      <c r="H5458" s="379"/>
      <c r="I5458" s="379"/>
      <c r="J5458" s="379"/>
      <c r="K5458" s="379"/>
      <c r="L5458" s="379"/>
      <c r="M5458" s="379"/>
      <c r="N5458" s="379"/>
      <c r="O5458" s="379"/>
      <c r="P5458" s="379"/>
      <c r="Q5458" s="379"/>
      <c r="R5458" s="379"/>
      <c r="S5458" s="379"/>
      <c r="T5458" s="379"/>
      <c r="U5458" s="379"/>
      <c r="V5458" s="379"/>
      <c r="W5458" s="379"/>
      <c r="X5458" s="379"/>
      <c r="Y5458" s="379"/>
      <c r="Z5458" s="379"/>
      <c r="AA5458" s="380"/>
      <c r="AB5458" s="379"/>
      <c r="AC5458" s="379"/>
      <c r="AD5458" s="379"/>
      <c r="AE5458" s="381"/>
      <c r="AF5458" s="105"/>
      <c r="AG5458" s="381"/>
      <c r="AH5458" s="381"/>
      <c r="AI5458" s="381"/>
      <c r="AJ5458" s="381"/>
      <c r="AK5458" s="381"/>
      <c r="AL5458" s="381"/>
      <c r="AM5458" s="381"/>
    </row>
    <row r="5459" spans="1:39" x14ac:dyDescent="0.35">
      <c r="A5459" s="379"/>
      <c r="B5459" s="379"/>
      <c r="C5459" s="379"/>
      <c r="D5459" s="379"/>
      <c r="E5459" s="379"/>
      <c r="F5459" s="379"/>
      <c r="G5459" s="379"/>
      <c r="H5459" s="379"/>
      <c r="I5459" s="379"/>
      <c r="J5459" s="379"/>
      <c r="K5459" s="379"/>
      <c r="L5459" s="379"/>
      <c r="M5459" s="379"/>
      <c r="N5459" s="379"/>
      <c r="O5459" s="379"/>
      <c r="P5459" s="379"/>
      <c r="Q5459" s="379"/>
      <c r="R5459" s="379"/>
      <c r="S5459" s="379"/>
      <c r="T5459" s="379"/>
      <c r="U5459" s="379"/>
      <c r="V5459" s="379"/>
      <c r="W5459" s="379"/>
      <c r="X5459" s="379"/>
      <c r="Y5459" s="379"/>
      <c r="Z5459" s="379"/>
      <c r="AA5459" s="380"/>
      <c r="AB5459" s="379"/>
      <c r="AC5459" s="379"/>
      <c r="AD5459" s="379"/>
      <c r="AE5459" s="381"/>
      <c r="AF5459" s="105"/>
      <c r="AG5459" s="381"/>
      <c r="AH5459" s="381"/>
      <c r="AI5459" s="381"/>
      <c r="AJ5459" s="381"/>
      <c r="AK5459" s="381"/>
      <c r="AL5459" s="381"/>
      <c r="AM5459" s="381"/>
    </row>
    <row r="5460" spans="1:39" x14ac:dyDescent="0.35">
      <c r="A5460" s="379"/>
      <c r="B5460" s="379"/>
      <c r="C5460" s="379"/>
      <c r="D5460" s="379"/>
      <c r="E5460" s="379"/>
      <c r="F5460" s="379"/>
      <c r="G5460" s="379"/>
      <c r="H5460" s="379"/>
      <c r="I5460" s="379"/>
      <c r="J5460" s="379"/>
      <c r="K5460" s="379"/>
      <c r="L5460" s="379"/>
      <c r="M5460" s="379"/>
      <c r="N5460" s="379"/>
      <c r="O5460" s="379"/>
      <c r="P5460" s="379"/>
      <c r="Q5460" s="379"/>
      <c r="R5460" s="379"/>
      <c r="S5460" s="379"/>
      <c r="T5460" s="379"/>
      <c r="U5460" s="379"/>
      <c r="V5460" s="379"/>
      <c r="W5460" s="379"/>
      <c r="X5460" s="379"/>
      <c r="Y5460" s="379"/>
      <c r="Z5460" s="379"/>
      <c r="AA5460" s="380"/>
      <c r="AB5460" s="379"/>
      <c r="AC5460" s="379"/>
      <c r="AD5460" s="379"/>
      <c r="AE5460" s="381"/>
      <c r="AF5460" s="105"/>
      <c r="AG5460" s="381"/>
      <c r="AH5460" s="381"/>
      <c r="AI5460" s="381"/>
      <c r="AJ5460" s="381"/>
      <c r="AK5460" s="381"/>
      <c r="AL5460" s="381"/>
      <c r="AM5460" s="381"/>
    </row>
    <row r="5461" spans="1:39" x14ac:dyDescent="0.35">
      <c r="A5461" s="379"/>
      <c r="B5461" s="379"/>
      <c r="C5461" s="379"/>
      <c r="D5461" s="379"/>
      <c r="E5461" s="379"/>
      <c r="F5461" s="379"/>
      <c r="G5461" s="379"/>
      <c r="H5461" s="379"/>
      <c r="I5461" s="379"/>
      <c r="J5461" s="379"/>
      <c r="K5461" s="379"/>
      <c r="L5461" s="379"/>
      <c r="M5461" s="379"/>
      <c r="N5461" s="379"/>
      <c r="O5461" s="379"/>
      <c r="P5461" s="379"/>
      <c r="Q5461" s="379"/>
      <c r="R5461" s="379"/>
      <c r="S5461" s="379"/>
      <c r="T5461" s="379"/>
      <c r="U5461" s="379"/>
      <c r="V5461" s="379"/>
      <c r="W5461" s="379"/>
      <c r="X5461" s="379"/>
      <c r="Y5461" s="379"/>
      <c r="Z5461" s="379"/>
      <c r="AA5461" s="380"/>
      <c r="AB5461" s="379"/>
      <c r="AC5461" s="379"/>
      <c r="AD5461" s="379"/>
      <c r="AE5461" s="381"/>
      <c r="AF5461" s="105"/>
      <c r="AG5461" s="381"/>
      <c r="AH5461" s="381"/>
      <c r="AI5461" s="381"/>
      <c r="AJ5461" s="381"/>
      <c r="AK5461" s="381"/>
      <c r="AL5461" s="381"/>
      <c r="AM5461" s="381"/>
    </row>
    <row r="5462" spans="1:39" x14ac:dyDescent="0.35">
      <c r="A5462" s="379"/>
      <c r="B5462" s="379"/>
      <c r="C5462" s="379"/>
      <c r="D5462" s="379"/>
      <c r="E5462" s="379"/>
      <c r="F5462" s="379"/>
      <c r="G5462" s="379"/>
      <c r="H5462" s="379"/>
      <c r="I5462" s="379"/>
      <c r="J5462" s="379"/>
      <c r="K5462" s="379"/>
      <c r="L5462" s="379"/>
      <c r="M5462" s="379"/>
      <c r="N5462" s="379"/>
      <c r="O5462" s="379"/>
      <c r="P5462" s="379"/>
      <c r="Q5462" s="379"/>
      <c r="R5462" s="379"/>
      <c r="S5462" s="379"/>
      <c r="T5462" s="379"/>
      <c r="U5462" s="379"/>
      <c r="V5462" s="379"/>
      <c r="W5462" s="379"/>
      <c r="X5462" s="379"/>
      <c r="Y5462" s="379"/>
      <c r="Z5462" s="379"/>
      <c r="AA5462" s="380"/>
      <c r="AB5462" s="379"/>
      <c r="AC5462" s="379"/>
      <c r="AD5462" s="379"/>
      <c r="AE5462" s="381"/>
      <c r="AF5462" s="105"/>
      <c r="AG5462" s="381"/>
      <c r="AH5462" s="381"/>
      <c r="AI5462" s="381"/>
      <c r="AJ5462" s="381"/>
      <c r="AK5462" s="381"/>
      <c r="AL5462" s="381"/>
      <c r="AM5462" s="381"/>
    </row>
    <row r="5463" spans="1:39" x14ac:dyDescent="0.35">
      <c r="A5463" s="379"/>
      <c r="B5463" s="379"/>
      <c r="C5463" s="379"/>
      <c r="D5463" s="379"/>
      <c r="E5463" s="379"/>
      <c r="F5463" s="379"/>
      <c r="G5463" s="379"/>
      <c r="H5463" s="379"/>
      <c r="I5463" s="379"/>
      <c r="J5463" s="379"/>
      <c r="K5463" s="379"/>
      <c r="L5463" s="379"/>
      <c r="M5463" s="379"/>
      <c r="N5463" s="379"/>
      <c r="O5463" s="379"/>
      <c r="P5463" s="379"/>
      <c r="Q5463" s="379"/>
      <c r="R5463" s="379"/>
      <c r="S5463" s="379"/>
      <c r="T5463" s="379"/>
      <c r="U5463" s="379"/>
      <c r="V5463" s="379"/>
      <c r="W5463" s="379"/>
      <c r="X5463" s="379"/>
      <c r="Y5463" s="379"/>
      <c r="Z5463" s="379"/>
      <c r="AA5463" s="380"/>
      <c r="AB5463" s="379"/>
      <c r="AC5463" s="379"/>
      <c r="AD5463" s="379"/>
      <c r="AE5463" s="381"/>
      <c r="AF5463" s="105"/>
      <c r="AG5463" s="381"/>
      <c r="AH5463" s="381"/>
      <c r="AI5463" s="381"/>
      <c r="AJ5463" s="381"/>
      <c r="AK5463" s="381"/>
      <c r="AL5463" s="381"/>
      <c r="AM5463" s="381"/>
    </row>
    <row r="5464" spans="1:39" x14ac:dyDescent="0.35">
      <c r="A5464" s="379"/>
      <c r="B5464" s="379"/>
      <c r="C5464" s="379"/>
      <c r="D5464" s="379"/>
      <c r="E5464" s="379"/>
      <c r="F5464" s="379"/>
      <c r="G5464" s="379"/>
      <c r="H5464" s="379"/>
      <c r="I5464" s="379"/>
      <c r="J5464" s="379"/>
      <c r="K5464" s="379"/>
      <c r="L5464" s="379"/>
      <c r="M5464" s="379"/>
      <c r="N5464" s="379"/>
      <c r="O5464" s="379"/>
      <c r="P5464" s="379"/>
      <c r="Q5464" s="379"/>
      <c r="R5464" s="379"/>
      <c r="S5464" s="379"/>
      <c r="T5464" s="379"/>
      <c r="U5464" s="379"/>
      <c r="V5464" s="379"/>
      <c r="W5464" s="379"/>
      <c r="X5464" s="379"/>
      <c r="Y5464" s="379"/>
      <c r="Z5464" s="379"/>
      <c r="AA5464" s="380"/>
      <c r="AB5464" s="379"/>
      <c r="AC5464" s="379"/>
      <c r="AD5464" s="379"/>
      <c r="AE5464" s="381"/>
      <c r="AF5464" s="105"/>
      <c r="AG5464" s="381"/>
      <c r="AH5464" s="381"/>
      <c r="AI5464" s="381"/>
      <c r="AJ5464" s="381"/>
      <c r="AK5464" s="381"/>
      <c r="AL5464" s="381"/>
      <c r="AM5464" s="381"/>
    </row>
    <row r="5465" spans="1:39" x14ac:dyDescent="0.35">
      <c r="A5465" s="379"/>
      <c r="B5465" s="379"/>
      <c r="C5465" s="379"/>
      <c r="D5465" s="379"/>
      <c r="E5465" s="379"/>
      <c r="F5465" s="379"/>
      <c r="G5465" s="379"/>
      <c r="H5465" s="379"/>
      <c r="I5465" s="379"/>
      <c r="J5465" s="379"/>
      <c r="K5465" s="379"/>
      <c r="L5465" s="379"/>
      <c r="M5465" s="379"/>
      <c r="N5465" s="379"/>
      <c r="O5465" s="379"/>
      <c r="P5465" s="379"/>
      <c r="Q5465" s="379"/>
      <c r="R5465" s="379"/>
      <c r="S5465" s="379"/>
      <c r="T5465" s="379"/>
      <c r="U5465" s="379"/>
      <c r="V5465" s="379"/>
      <c r="W5465" s="379"/>
      <c r="X5465" s="379"/>
      <c r="Y5465" s="379"/>
      <c r="Z5465" s="379"/>
      <c r="AA5465" s="380"/>
      <c r="AB5465" s="379"/>
      <c r="AC5465" s="379"/>
      <c r="AD5465" s="379"/>
      <c r="AE5465" s="381"/>
      <c r="AF5465" s="105"/>
      <c r="AG5465" s="381"/>
      <c r="AH5465" s="381"/>
      <c r="AI5465" s="381"/>
      <c r="AJ5465" s="381"/>
      <c r="AK5465" s="381"/>
      <c r="AL5465" s="381"/>
      <c r="AM5465" s="381"/>
    </row>
    <row r="5466" spans="1:39" x14ac:dyDescent="0.35">
      <c r="A5466" s="379"/>
      <c r="B5466" s="379"/>
      <c r="C5466" s="379"/>
      <c r="D5466" s="379"/>
      <c r="E5466" s="379"/>
      <c r="F5466" s="379"/>
      <c r="G5466" s="379"/>
      <c r="H5466" s="379"/>
      <c r="I5466" s="379"/>
      <c r="J5466" s="379"/>
      <c r="K5466" s="379"/>
      <c r="L5466" s="379"/>
      <c r="M5466" s="379"/>
      <c r="N5466" s="379"/>
      <c r="O5466" s="379"/>
      <c r="P5466" s="379"/>
      <c r="Q5466" s="379"/>
      <c r="R5466" s="379"/>
      <c r="S5466" s="379"/>
      <c r="T5466" s="379"/>
      <c r="U5466" s="379"/>
      <c r="V5466" s="379"/>
      <c r="W5466" s="379"/>
      <c r="X5466" s="379"/>
      <c r="Y5466" s="379"/>
      <c r="Z5466" s="379"/>
      <c r="AA5466" s="380"/>
      <c r="AB5466" s="379"/>
      <c r="AC5466" s="379"/>
      <c r="AD5466" s="379"/>
      <c r="AE5466" s="381"/>
      <c r="AF5466" s="105"/>
      <c r="AG5466" s="381"/>
      <c r="AH5466" s="381"/>
      <c r="AI5466" s="381"/>
      <c r="AJ5466" s="381"/>
      <c r="AK5466" s="381"/>
      <c r="AL5466" s="381"/>
      <c r="AM5466" s="381"/>
    </row>
    <row r="5467" spans="1:39" x14ac:dyDescent="0.35">
      <c r="A5467" s="379"/>
      <c r="B5467" s="379"/>
      <c r="C5467" s="379"/>
      <c r="D5467" s="379"/>
      <c r="E5467" s="379"/>
      <c r="F5467" s="379"/>
      <c r="G5467" s="379"/>
      <c r="H5467" s="379"/>
      <c r="I5467" s="379"/>
      <c r="J5467" s="379"/>
      <c r="K5467" s="379"/>
      <c r="L5467" s="379"/>
      <c r="M5467" s="379"/>
      <c r="N5467" s="379"/>
      <c r="O5467" s="379"/>
      <c r="P5467" s="379"/>
      <c r="Q5467" s="379"/>
      <c r="R5467" s="379"/>
      <c r="S5467" s="379"/>
      <c r="T5467" s="379"/>
      <c r="U5467" s="379"/>
      <c r="V5467" s="379"/>
      <c r="W5467" s="379"/>
      <c r="X5467" s="379"/>
      <c r="Y5467" s="379"/>
      <c r="Z5467" s="379"/>
      <c r="AA5467" s="380"/>
      <c r="AB5467" s="379"/>
      <c r="AC5467" s="379"/>
      <c r="AD5467" s="379"/>
      <c r="AE5467" s="381"/>
      <c r="AF5467" s="105"/>
      <c r="AG5467" s="381"/>
      <c r="AH5467" s="381"/>
      <c r="AI5467" s="381"/>
      <c r="AJ5467" s="381"/>
      <c r="AK5467" s="381"/>
      <c r="AL5467" s="381"/>
      <c r="AM5467" s="381"/>
    </row>
    <row r="5468" spans="1:39" x14ac:dyDescent="0.35">
      <c r="A5468" s="379"/>
      <c r="B5468" s="379"/>
      <c r="C5468" s="379"/>
      <c r="D5468" s="379"/>
      <c r="E5468" s="379"/>
      <c r="F5468" s="379"/>
      <c r="G5468" s="379"/>
      <c r="H5468" s="379"/>
      <c r="I5468" s="379"/>
      <c r="J5468" s="379"/>
      <c r="K5468" s="379"/>
      <c r="L5468" s="379"/>
      <c r="M5468" s="379"/>
      <c r="N5468" s="379"/>
      <c r="O5468" s="379"/>
      <c r="P5468" s="379"/>
      <c r="Q5468" s="379"/>
      <c r="R5468" s="379"/>
      <c r="S5468" s="379"/>
      <c r="T5468" s="379"/>
      <c r="U5468" s="379"/>
      <c r="V5468" s="379"/>
      <c r="W5468" s="379"/>
      <c r="X5468" s="379"/>
      <c r="Y5468" s="379"/>
      <c r="Z5468" s="379"/>
      <c r="AA5468" s="380"/>
      <c r="AB5468" s="379"/>
      <c r="AC5468" s="379"/>
      <c r="AD5468" s="379"/>
      <c r="AE5468" s="381"/>
      <c r="AF5468" s="105"/>
      <c r="AG5468" s="381"/>
      <c r="AH5468" s="381"/>
      <c r="AI5468" s="381"/>
      <c r="AJ5468" s="381"/>
      <c r="AK5468" s="381"/>
      <c r="AL5468" s="381"/>
      <c r="AM5468" s="381"/>
    </row>
    <row r="5469" spans="1:39" x14ac:dyDescent="0.35">
      <c r="A5469" s="379"/>
      <c r="B5469" s="379"/>
      <c r="C5469" s="379"/>
      <c r="D5469" s="379"/>
      <c r="E5469" s="379"/>
      <c r="F5469" s="379"/>
      <c r="G5469" s="379"/>
      <c r="H5469" s="379"/>
      <c r="I5469" s="379"/>
      <c r="J5469" s="379"/>
      <c r="K5469" s="379"/>
      <c r="L5469" s="379"/>
      <c r="M5469" s="379"/>
      <c r="N5469" s="379"/>
      <c r="O5469" s="379"/>
      <c r="P5469" s="379"/>
      <c r="Q5469" s="379"/>
      <c r="R5469" s="379"/>
      <c r="S5469" s="379"/>
      <c r="T5469" s="379"/>
      <c r="U5469" s="379"/>
      <c r="V5469" s="379"/>
      <c r="W5469" s="379"/>
      <c r="X5469" s="379"/>
      <c r="Y5469" s="379"/>
      <c r="Z5469" s="379"/>
      <c r="AA5469" s="380"/>
      <c r="AB5469" s="379"/>
      <c r="AC5469" s="379"/>
      <c r="AD5469" s="379"/>
      <c r="AE5469" s="381"/>
      <c r="AF5469" s="105"/>
      <c r="AG5469" s="381"/>
      <c r="AH5469" s="381"/>
      <c r="AI5469" s="381"/>
      <c r="AJ5469" s="381"/>
      <c r="AK5469" s="381"/>
      <c r="AL5469" s="381"/>
      <c r="AM5469" s="381"/>
    </row>
    <row r="5470" spans="1:39" x14ac:dyDescent="0.35">
      <c r="A5470" s="379"/>
      <c r="B5470" s="379"/>
      <c r="C5470" s="379"/>
      <c r="D5470" s="379"/>
      <c r="E5470" s="379"/>
      <c r="F5470" s="379"/>
      <c r="G5470" s="379"/>
      <c r="H5470" s="379"/>
      <c r="I5470" s="379"/>
      <c r="J5470" s="379"/>
      <c r="K5470" s="379"/>
      <c r="L5470" s="379"/>
      <c r="M5470" s="379"/>
      <c r="N5470" s="379"/>
      <c r="O5470" s="379"/>
      <c r="P5470" s="379"/>
      <c r="Q5470" s="379"/>
      <c r="R5470" s="379"/>
      <c r="S5470" s="379"/>
      <c r="T5470" s="379"/>
      <c r="U5470" s="379"/>
      <c r="V5470" s="379"/>
      <c r="W5470" s="379"/>
      <c r="X5470" s="379"/>
      <c r="Y5470" s="379"/>
      <c r="Z5470" s="379"/>
      <c r="AA5470" s="380"/>
      <c r="AB5470" s="379"/>
      <c r="AC5470" s="379"/>
      <c r="AD5470" s="379"/>
      <c r="AE5470" s="381"/>
      <c r="AF5470" s="105"/>
      <c r="AG5470" s="381"/>
      <c r="AH5470" s="381"/>
      <c r="AI5470" s="381"/>
      <c r="AJ5470" s="381"/>
      <c r="AK5470" s="381"/>
      <c r="AL5470" s="381"/>
      <c r="AM5470" s="381"/>
    </row>
    <row r="5471" spans="1:39" x14ac:dyDescent="0.35">
      <c r="A5471" s="379"/>
      <c r="B5471" s="379"/>
      <c r="C5471" s="379"/>
      <c r="D5471" s="379"/>
      <c r="E5471" s="379"/>
      <c r="F5471" s="379"/>
      <c r="G5471" s="379"/>
      <c r="H5471" s="379"/>
      <c r="I5471" s="379"/>
      <c r="J5471" s="379"/>
      <c r="K5471" s="379"/>
      <c r="L5471" s="379"/>
      <c r="M5471" s="379"/>
      <c r="N5471" s="379"/>
      <c r="O5471" s="379"/>
      <c r="P5471" s="379"/>
      <c r="Q5471" s="379"/>
      <c r="R5471" s="379"/>
      <c r="S5471" s="379"/>
      <c r="T5471" s="379"/>
      <c r="U5471" s="379"/>
      <c r="V5471" s="379"/>
      <c r="W5471" s="379"/>
      <c r="X5471" s="379"/>
      <c r="Y5471" s="379"/>
      <c r="Z5471" s="379"/>
      <c r="AA5471" s="380"/>
      <c r="AB5471" s="379"/>
      <c r="AC5471" s="379"/>
      <c r="AD5471" s="379"/>
      <c r="AE5471" s="381"/>
      <c r="AF5471" s="105"/>
      <c r="AG5471" s="381"/>
      <c r="AH5471" s="381"/>
      <c r="AI5471" s="381"/>
      <c r="AJ5471" s="381"/>
      <c r="AK5471" s="381"/>
      <c r="AL5471" s="381"/>
      <c r="AM5471" s="381"/>
    </row>
    <row r="5472" spans="1:39" x14ac:dyDescent="0.35">
      <c r="A5472" s="379"/>
      <c r="B5472" s="379"/>
      <c r="C5472" s="379"/>
      <c r="D5472" s="379"/>
      <c r="E5472" s="379"/>
      <c r="F5472" s="379"/>
      <c r="G5472" s="379"/>
      <c r="H5472" s="379"/>
      <c r="I5472" s="379"/>
      <c r="J5472" s="379"/>
      <c r="K5472" s="379"/>
      <c r="L5472" s="379"/>
      <c r="M5472" s="379"/>
      <c r="N5472" s="379"/>
      <c r="O5472" s="379"/>
      <c r="P5472" s="379"/>
      <c r="Q5472" s="379"/>
      <c r="R5472" s="379"/>
      <c r="S5472" s="379"/>
      <c r="T5472" s="379"/>
      <c r="U5472" s="379"/>
      <c r="V5472" s="379"/>
      <c r="W5472" s="379"/>
      <c r="X5472" s="379"/>
      <c r="Y5472" s="379"/>
      <c r="Z5472" s="379"/>
      <c r="AA5472" s="380"/>
      <c r="AB5472" s="379"/>
      <c r="AC5472" s="379"/>
      <c r="AD5472" s="379"/>
      <c r="AE5472" s="381"/>
      <c r="AF5472" s="105"/>
      <c r="AG5472" s="381"/>
      <c r="AH5472" s="381"/>
      <c r="AI5472" s="381"/>
      <c r="AJ5472" s="381"/>
      <c r="AK5472" s="381"/>
      <c r="AL5472" s="381"/>
      <c r="AM5472" s="381"/>
    </row>
    <row r="5473" spans="1:39" x14ac:dyDescent="0.35">
      <c r="A5473" s="379"/>
      <c r="B5473" s="379"/>
      <c r="C5473" s="379"/>
      <c r="D5473" s="379"/>
      <c r="E5473" s="379"/>
      <c r="F5473" s="379"/>
      <c r="G5473" s="379"/>
      <c r="H5473" s="379"/>
      <c r="I5473" s="379"/>
      <c r="J5473" s="379"/>
      <c r="K5473" s="379"/>
      <c r="L5473" s="379"/>
      <c r="M5473" s="379"/>
      <c r="N5473" s="379"/>
      <c r="O5473" s="379"/>
      <c r="P5473" s="379"/>
      <c r="Q5473" s="379"/>
      <c r="R5473" s="379"/>
      <c r="S5473" s="379"/>
      <c r="T5473" s="379"/>
      <c r="U5473" s="379"/>
      <c r="V5473" s="379"/>
      <c r="W5473" s="379"/>
      <c r="X5473" s="379"/>
      <c r="Y5473" s="379"/>
      <c r="Z5473" s="379"/>
      <c r="AA5473" s="380"/>
      <c r="AB5473" s="379"/>
      <c r="AC5473" s="379"/>
      <c r="AD5473" s="379"/>
      <c r="AE5473" s="381"/>
      <c r="AF5473" s="105"/>
      <c r="AG5473" s="381"/>
      <c r="AH5473" s="381"/>
      <c r="AI5473" s="381"/>
      <c r="AJ5473" s="381"/>
      <c r="AK5473" s="381"/>
      <c r="AL5473" s="381"/>
      <c r="AM5473" s="381"/>
    </row>
    <row r="5474" spans="1:39" x14ac:dyDescent="0.35">
      <c r="A5474" s="379"/>
      <c r="B5474" s="379"/>
      <c r="C5474" s="379"/>
      <c r="D5474" s="379"/>
      <c r="E5474" s="379"/>
      <c r="F5474" s="379"/>
      <c r="G5474" s="379"/>
      <c r="H5474" s="379"/>
      <c r="I5474" s="379"/>
      <c r="J5474" s="379"/>
      <c r="K5474" s="379"/>
      <c r="L5474" s="379"/>
      <c r="M5474" s="379"/>
      <c r="N5474" s="379"/>
      <c r="O5474" s="379"/>
      <c r="P5474" s="379"/>
      <c r="Q5474" s="379"/>
      <c r="R5474" s="379"/>
      <c r="S5474" s="379"/>
      <c r="T5474" s="379"/>
      <c r="U5474" s="379"/>
      <c r="V5474" s="379"/>
      <c r="W5474" s="379"/>
      <c r="X5474" s="379"/>
      <c r="Y5474" s="379"/>
      <c r="Z5474" s="379"/>
      <c r="AA5474" s="380"/>
      <c r="AB5474" s="379"/>
      <c r="AC5474" s="379"/>
      <c r="AD5474" s="379"/>
      <c r="AE5474" s="381"/>
      <c r="AF5474" s="105"/>
      <c r="AG5474" s="381"/>
      <c r="AH5474" s="381"/>
      <c r="AI5474" s="381"/>
      <c r="AJ5474" s="381"/>
      <c r="AK5474" s="381"/>
      <c r="AL5474" s="381"/>
      <c r="AM5474" s="381"/>
    </row>
    <row r="5475" spans="1:39" x14ac:dyDescent="0.35">
      <c r="A5475" s="379"/>
      <c r="B5475" s="379"/>
      <c r="C5475" s="379"/>
      <c r="D5475" s="379"/>
      <c r="E5475" s="379"/>
      <c r="F5475" s="379"/>
      <c r="G5475" s="379"/>
      <c r="H5475" s="379"/>
      <c r="I5475" s="379"/>
      <c r="J5475" s="379"/>
      <c r="K5475" s="379"/>
      <c r="L5475" s="379"/>
      <c r="M5475" s="379"/>
      <c r="N5475" s="379"/>
      <c r="O5475" s="379"/>
      <c r="P5475" s="379"/>
      <c r="Q5475" s="379"/>
      <c r="R5475" s="379"/>
      <c r="S5475" s="379"/>
      <c r="T5475" s="379"/>
      <c r="U5475" s="379"/>
      <c r="V5475" s="379"/>
      <c r="W5475" s="379"/>
      <c r="X5475" s="379"/>
      <c r="Y5475" s="379"/>
      <c r="Z5475" s="379"/>
      <c r="AA5475" s="380"/>
      <c r="AB5475" s="379"/>
      <c r="AC5475" s="379"/>
      <c r="AD5475" s="379"/>
      <c r="AE5475" s="381"/>
      <c r="AF5475" s="105"/>
      <c r="AG5475" s="381"/>
      <c r="AH5475" s="381"/>
      <c r="AI5475" s="381"/>
      <c r="AJ5475" s="381"/>
      <c r="AK5475" s="381"/>
      <c r="AL5475" s="381"/>
      <c r="AM5475" s="381"/>
    </row>
    <row r="5476" spans="1:39" x14ac:dyDescent="0.35">
      <c r="A5476" s="379"/>
      <c r="B5476" s="379"/>
      <c r="C5476" s="379"/>
      <c r="D5476" s="379"/>
      <c r="E5476" s="379"/>
      <c r="F5476" s="379"/>
      <c r="G5476" s="379"/>
      <c r="H5476" s="379"/>
      <c r="I5476" s="379"/>
      <c r="J5476" s="379"/>
      <c r="K5476" s="379"/>
      <c r="L5476" s="379"/>
      <c r="M5476" s="379"/>
      <c r="N5476" s="379"/>
      <c r="O5476" s="379"/>
      <c r="P5476" s="379"/>
      <c r="Q5476" s="379"/>
      <c r="R5476" s="379"/>
      <c r="S5476" s="379"/>
      <c r="T5476" s="379"/>
      <c r="U5476" s="379"/>
      <c r="V5476" s="379"/>
      <c r="W5476" s="379"/>
      <c r="X5476" s="379"/>
      <c r="Y5476" s="379"/>
      <c r="Z5476" s="379"/>
      <c r="AA5476" s="380"/>
      <c r="AB5476" s="379"/>
      <c r="AC5476" s="379"/>
      <c r="AD5476" s="379"/>
      <c r="AE5476" s="381"/>
      <c r="AF5476" s="105"/>
      <c r="AG5476" s="381"/>
      <c r="AH5476" s="381"/>
      <c r="AI5476" s="381"/>
      <c r="AJ5476" s="381"/>
      <c r="AK5476" s="381"/>
      <c r="AL5476" s="381"/>
      <c r="AM5476" s="381"/>
    </row>
    <row r="5477" spans="1:39" x14ac:dyDescent="0.35">
      <c r="A5477" s="379"/>
      <c r="B5477" s="379"/>
      <c r="C5477" s="379"/>
      <c r="D5477" s="379"/>
      <c r="E5477" s="379"/>
      <c r="F5477" s="379"/>
      <c r="G5477" s="379"/>
      <c r="H5477" s="379"/>
      <c r="I5477" s="379"/>
      <c r="J5477" s="379"/>
      <c r="K5477" s="379"/>
      <c r="L5477" s="379"/>
      <c r="M5477" s="379"/>
      <c r="N5477" s="379"/>
      <c r="O5477" s="379"/>
      <c r="P5477" s="379"/>
      <c r="Q5477" s="379"/>
      <c r="R5477" s="379"/>
      <c r="S5477" s="379"/>
      <c r="T5477" s="379"/>
      <c r="U5477" s="379"/>
      <c r="V5477" s="379"/>
      <c r="W5477" s="379"/>
      <c r="X5477" s="379"/>
      <c r="Y5477" s="379"/>
      <c r="Z5477" s="379"/>
      <c r="AA5477" s="380"/>
      <c r="AB5477" s="379"/>
      <c r="AC5477" s="379"/>
      <c r="AD5477" s="379"/>
      <c r="AE5477" s="381"/>
      <c r="AF5477" s="105"/>
      <c r="AG5477" s="381"/>
      <c r="AH5477" s="381"/>
      <c r="AI5477" s="381"/>
      <c r="AJ5477" s="381"/>
      <c r="AK5477" s="381"/>
      <c r="AL5477" s="381"/>
      <c r="AM5477" s="381"/>
    </row>
    <row r="5478" spans="1:39" x14ac:dyDescent="0.35">
      <c r="A5478" s="379"/>
      <c r="B5478" s="379"/>
      <c r="C5478" s="379"/>
      <c r="D5478" s="379"/>
      <c r="E5478" s="379"/>
      <c r="F5478" s="379"/>
      <c r="G5478" s="379"/>
      <c r="H5478" s="379"/>
      <c r="I5478" s="379"/>
      <c r="J5478" s="379"/>
      <c r="K5478" s="379"/>
      <c r="L5478" s="379"/>
      <c r="M5478" s="379"/>
      <c r="N5478" s="379"/>
      <c r="O5478" s="379"/>
      <c r="P5478" s="379"/>
      <c r="Q5478" s="379"/>
      <c r="R5478" s="379"/>
      <c r="S5478" s="379"/>
      <c r="T5478" s="379"/>
      <c r="U5478" s="379"/>
      <c r="V5478" s="379"/>
      <c r="W5478" s="379"/>
      <c r="X5478" s="379"/>
      <c r="Y5478" s="379"/>
      <c r="Z5478" s="379"/>
      <c r="AA5478" s="380"/>
      <c r="AB5478" s="379"/>
      <c r="AC5478" s="379"/>
      <c r="AD5478" s="379"/>
      <c r="AE5478" s="381"/>
      <c r="AF5478" s="105"/>
      <c r="AG5478" s="381"/>
      <c r="AH5478" s="381"/>
      <c r="AI5478" s="381"/>
      <c r="AJ5478" s="381"/>
      <c r="AK5478" s="381"/>
      <c r="AL5478" s="381"/>
      <c r="AM5478" s="381"/>
    </row>
    <row r="5479" spans="1:39" x14ac:dyDescent="0.35">
      <c r="A5479" s="379"/>
      <c r="B5479" s="379"/>
      <c r="C5479" s="379"/>
      <c r="D5479" s="379"/>
      <c r="E5479" s="379"/>
      <c r="F5479" s="379"/>
      <c r="G5479" s="379"/>
      <c r="H5479" s="379"/>
      <c r="I5479" s="379"/>
      <c r="J5479" s="379"/>
      <c r="K5479" s="379"/>
      <c r="L5479" s="379"/>
      <c r="M5479" s="379"/>
      <c r="N5479" s="379"/>
      <c r="O5479" s="379"/>
      <c r="P5479" s="379"/>
      <c r="Q5479" s="379"/>
      <c r="R5479" s="379"/>
      <c r="S5479" s="379"/>
      <c r="T5479" s="379"/>
      <c r="U5479" s="379"/>
      <c r="V5479" s="379"/>
      <c r="W5479" s="379"/>
      <c r="X5479" s="379"/>
      <c r="Y5479" s="379"/>
      <c r="Z5479" s="379"/>
      <c r="AA5479" s="380"/>
      <c r="AB5479" s="379"/>
      <c r="AC5479" s="379"/>
      <c r="AD5479" s="379"/>
      <c r="AE5479" s="381"/>
      <c r="AF5479" s="105"/>
      <c r="AG5479" s="381"/>
      <c r="AH5479" s="381"/>
      <c r="AI5479" s="381"/>
      <c r="AJ5479" s="381"/>
      <c r="AK5479" s="381"/>
      <c r="AL5479" s="381"/>
      <c r="AM5479" s="381"/>
    </row>
    <row r="5480" spans="1:39" x14ac:dyDescent="0.35">
      <c r="A5480" s="379"/>
      <c r="B5480" s="379"/>
      <c r="C5480" s="379"/>
      <c r="D5480" s="379"/>
      <c r="E5480" s="379"/>
      <c r="F5480" s="379"/>
      <c r="G5480" s="379"/>
      <c r="H5480" s="379"/>
      <c r="I5480" s="379"/>
      <c r="J5480" s="379"/>
      <c r="K5480" s="379"/>
      <c r="L5480" s="379"/>
      <c r="M5480" s="379"/>
      <c r="N5480" s="379"/>
      <c r="O5480" s="379"/>
      <c r="P5480" s="379"/>
      <c r="Q5480" s="379"/>
      <c r="R5480" s="379"/>
      <c r="S5480" s="379"/>
      <c r="T5480" s="379"/>
      <c r="U5480" s="379"/>
      <c r="V5480" s="379"/>
      <c r="W5480" s="379"/>
      <c r="X5480" s="379"/>
      <c r="Y5480" s="379"/>
      <c r="Z5480" s="379"/>
      <c r="AA5480" s="380"/>
      <c r="AB5480" s="379"/>
      <c r="AC5480" s="379"/>
      <c r="AD5480" s="379"/>
      <c r="AE5480" s="381"/>
      <c r="AF5480" s="105"/>
      <c r="AG5480" s="381"/>
      <c r="AH5480" s="381"/>
      <c r="AI5480" s="381"/>
      <c r="AJ5480" s="381"/>
      <c r="AK5480" s="381"/>
      <c r="AL5480" s="381"/>
      <c r="AM5480" s="381"/>
    </row>
    <row r="5481" spans="1:39" x14ac:dyDescent="0.35">
      <c r="A5481" s="379"/>
      <c r="B5481" s="379"/>
      <c r="C5481" s="379"/>
      <c r="D5481" s="379"/>
      <c r="E5481" s="379"/>
      <c r="F5481" s="379"/>
      <c r="G5481" s="379"/>
      <c r="H5481" s="379"/>
      <c r="I5481" s="379"/>
      <c r="J5481" s="379"/>
      <c r="K5481" s="379"/>
      <c r="L5481" s="379"/>
      <c r="M5481" s="379"/>
      <c r="N5481" s="379"/>
      <c r="O5481" s="379"/>
      <c r="P5481" s="379"/>
      <c r="Q5481" s="379"/>
      <c r="R5481" s="379"/>
      <c r="S5481" s="379"/>
      <c r="T5481" s="379"/>
      <c r="U5481" s="379"/>
      <c r="V5481" s="379"/>
      <c r="W5481" s="379"/>
      <c r="X5481" s="379"/>
      <c r="Y5481" s="379"/>
      <c r="Z5481" s="379"/>
      <c r="AA5481" s="380"/>
      <c r="AB5481" s="379"/>
      <c r="AC5481" s="379"/>
      <c r="AD5481" s="379"/>
      <c r="AE5481" s="381"/>
      <c r="AF5481" s="105"/>
      <c r="AG5481" s="381"/>
      <c r="AH5481" s="381"/>
      <c r="AI5481" s="381"/>
      <c r="AJ5481" s="381"/>
      <c r="AK5481" s="381"/>
      <c r="AL5481" s="381"/>
      <c r="AM5481" s="381"/>
    </row>
    <row r="5482" spans="1:39" x14ac:dyDescent="0.35">
      <c r="A5482" s="379"/>
      <c r="B5482" s="379"/>
      <c r="C5482" s="379"/>
      <c r="D5482" s="379"/>
      <c r="E5482" s="379"/>
      <c r="F5482" s="379"/>
      <c r="G5482" s="379"/>
      <c r="H5482" s="379"/>
      <c r="I5482" s="379"/>
      <c r="J5482" s="379"/>
      <c r="K5482" s="379"/>
      <c r="L5482" s="379"/>
      <c r="M5482" s="379"/>
      <c r="N5482" s="379"/>
      <c r="O5482" s="379"/>
      <c r="P5482" s="379"/>
      <c r="Q5482" s="379"/>
      <c r="R5482" s="379"/>
      <c r="S5482" s="379"/>
      <c r="T5482" s="379"/>
      <c r="U5482" s="379"/>
      <c r="V5482" s="379"/>
      <c r="W5482" s="379"/>
      <c r="X5482" s="379"/>
      <c r="Y5482" s="379"/>
      <c r="Z5482" s="379"/>
      <c r="AA5482" s="380"/>
      <c r="AB5482" s="379"/>
      <c r="AC5482" s="379"/>
      <c r="AD5482" s="379"/>
      <c r="AE5482" s="381"/>
      <c r="AF5482" s="105"/>
      <c r="AG5482" s="381"/>
      <c r="AH5482" s="381"/>
      <c r="AI5482" s="381"/>
      <c r="AJ5482" s="381"/>
      <c r="AK5482" s="381"/>
      <c r="AL5482" s="381"/>
      <c r="AM5482" s="381"/>
    </row>
    <row r="5483" spans="1:39" x14ac:dyDescent="0.35">
      <c r="A5483" s="379"/>
      <c r="B5483" s="379"/>
      <c r="C5483" s="379"/>
      <c r="D5483" s="379"/>
      <c r="E5483" s="379"/>
      <c r="F5483" s="379"/>
      <c r="G5483" s="379"/>
      <c r="H5483" s="379"/>
      <c r="I5483" s="379"/>
      <c r="J5483" s="379"/>
      <c r="K5483" s="379"/>
      <c r="L5483" s="379"/>
      <c r="M5483" s="379"/>
      <c r="N5483" s="379"/>
      <c r="O5483" s="379"/>
      <c r="P5483" s="379"/>
      <c r="Q5483" s="379"/>
      <c r="R5483" s="379"/>
      <c r="S5483" s="379"/>
      <c r="T5483" s="379"/>
      <c r="U5483" s="379"/>
      <c r="V5483" s="379"/>
      <c r="W5483" s="379"/>
      <c r="X5483" s="379"/>
      <c r="Y5483" s="379"/>
      <c r="Z5483" s="379"/>
      <c r="AA5483" s="380"/>
      <c r="AB5483" s="379"/>
      <c r="AC5483" s="379"/>
      <c r="AD5483" s="379"/>
      <c r="AE5483" s="381"/>
      <c r="AF5483" s="105"/>
      <c r="AG5483" s="381"/>
      <c r="AH5483" s="381"/>
      <c r="AI5483" s="381"/>
      <c r="AJ5483" s="381"/>
      <c r="AK5483" s="381"/>
      <c r="AL5483" s="381"/>
      <c r="AM5483" s="381"/>
    </row>
    <row r="5484" spans="1:39" x14ac:dyDescent="0.35">
      <c r="A5484" s="379"/>
      <c r="B5484" s="379"/>
      <c r="C5484" s="379"/>
      <c r="D5484" s="379"/>
      <c r="E5484" s="379"/>
      <c r="F5484" s="379"/>
      <c r="G5484" s="379"/>
      <c r="H5484" s="379"/>
      <c r="I5484" s="379"/>
      <c r="J5484" s="379"/>
      <c r="K5484" s="379"/>
      <c r="L5484" s="379"/>
      <c r="M5484" s="379"/>
      <c r="N5484" s="379"/>
      <c r="O5484" s="379"/>
      <c r="P5484" s="379"/>
      <c r="Q5484" s="379"/>
      <c r="R5484" s="379"/>
      <c r="S5484" s="379"/>
      <c r="T5484" s="379"/>
      <c r="U5484" s="379"/>
      <c r="V5484" s="379"/>
      <c r="W5484" s="379"/>
      <c r="X5484" s="379"/>
      <c r="Y5484" s="379"/>
      <c r="Z5484" s="379"/>
      <c r="AA5484" s="380"/>
      <c r="AB5484" s="379"/>
      <c r="AC5484" s="379"/>
      <c r="AD5484" s="379"/>
      <c r="AE5484" s="381"/>
      <c r="AF5484" s="105"/>
      <c r="AG5484" s="381"/>
      <c r="AH5484" s="381"/>
      <c r="AI5484" s="381"/>
      <c r="AJ5484" s="381"/>
      <c r="AK5484" s="381"/>
      <c r="AL5484" s="381"/>
      <c r="AM5484" s="381"/>
    </row>
    <row r="5485" spans="1:39" x14ac:dyDescent="0.35">
      <c r="A5485" s="379"/>
      <c r="B5485" s="379"/>
      <c r="C5485" s="379"/>
      <c r="D5485" s="379"/>
      <c r="E5485" s="379"/>
      <c r="F5485" s="379"/>
      <c r="G5485" s="379"/>
      <c r="H5485" s="379"/>
      <c r="I5485" s="379"/>
      <c r="J5485" s="379"/>
      <c r="K5485" s="379"/>
      <c r="L5485" s="379"/>
      <c r="M5485" s="379"/>
      <c r="N5485" s="379"/>
      <c r="O5485" s="379"/>
      <c r="P5485" s="379"/>
      <c r="Q5485" s="379"/>
      <c r="R5485" s="379"/>
      <c r="S5485" s="379"/>
      <c r="T5485" s="379"/>
      <c r="U5485" s="379"/>
      <c r="V5485" s="379"/>
      <c r="W5485" s="379"/>
      <c r="X5485" s="379"/>
      <c r="Y5485" s="379"/>
      <c r="Z5485" s="379"/>
      <c r="AA5485" s="380"/>
      <c r="AB5485" s="379"/>
      <c r="AC5485" s="379"/>
      <c r="AD5485" s="379"/>
      <c r="AE5485" s="381"/>
      <c r="AF5485" s="105"/>
      <c r="AG5485" s="381"/>
      <c r="AH5485" s="381"/>
      <c r="AI5485" s="381"/>
      <c r="AJ5485" s="381"/>
      <c r="AK5485" s="381"/>
      <c r="AL5485" s="381"/>
      <c r="AM5485" s="381"/>
    </row>
    <row r="5486" spans="1:39" x14ac:dyDescent="0.35">
      <c r="A5486" s="379"/>
      <c r="B5486" s="379"/>
      <c r="C5486" s="379"/>
      <c r="D5486" s="379"/>
      <c r="E5486" s="379"/>
      <c r="F5486" s="379"/>
      <c r="G5486" s="379"/>
      <c r="H5486" s="379"/>
      <c r="I5486" s="379"/>
      <c r="J5486" s="379"/>
      <c r="K5486" s="379"/>
      <c r="L5486" s="379"/>
      <c r="M5486" s="379"/>
      <c r="N5486" s="379"/>
      <c r="O5486" s="379"/>
      <c r="P5486" s="379"/>
      <c r="Q5486" s="379"/>
      <c r="R5486" s="379"/>
      <c r="S5486" s="379"/>
      <c r="T5486" s="379"/>
      <c r="U5486" s="379"/>
      <c r="V5486" s="379"/>
      <c r="W5486" s="379"/>
      <c r="X5486" s="379"/>
      <c r="Y5486" s="379"/>
      <c r="Z5486" s="379"/>
      <c r="AA5486" s="380"/>
      <c r="AB5486" s="379"/>
      <c r="AC5486" s="379"/>
      <c r="AD5486" s="379"/>
      <c r="AE5486" s="381"/>
      <c r="AF5486" s="105"/>
      <c r="AG5486" s="381"/>
      <c r="AH5486" s="381"/>
      <c r="AI5486" s="381"/>
      <c r="AJ5486" s="381"/>
      <c r="AK5486" s="381"/>
      <c r="AL5486" s="381"/>
      <c r="AM5486" s="381"/>
    </row>
    <row r="5487" spans="1:39" x14ac:dyDescent="0.35">
      <c r="A5487" s="379"/>
      <c r="B5487" s="379"/>
      <c r="C5487" s="379"/>
      <c r="D5487" s="379"/>
      <c r="E5487" s="379"/>
      <c r="F5487" s="379"/>
      <c r="G5487" s="379"/>
      <c r="H5487" s="379"/>
      <c r="I5487" s="379"/>
      <c r="J5487" s="379"/>
      <c r="K5487" s="379"/>
      <c r="L5487" s="379"/>
      <c r="M5487" s="379"/>
      <c r="N5487" s="379"/>
      <c r="O5487" s="379"/>
      <c r="P5487" s="379"/>
      <c r="Q5487" s="379"/>
      <c r="R5487" s="379"/>
      <c r="S5487" s="379"/>
      <c r="T5487" s="379"/>
      <c r="U5487" s="379"/>
      <c r="V5487" s="379"/>
      <c r="W5487" s="379"/>
      <c r="X5487" s="379"/>
      <c r="Y5487" s="379"/>
      <c r="Z5487" s="379"/>
      <c r="AA5487" s="380"/>
      <c r="AB5487" s="379"/>
      <c r="AC5487" s="379"/>
      <c r="AD5487" s="379"/>
      <c r="AE5487" s="381"/>
      <c r="AF5487" s="105"/>
      <c r="AG5487" s="381"/>
      <c r="AH5487" s="381"/>
      <c r="AI5487" s="381"/>
      <c r="AJ5487" s="381"/>
      <c r="AK5487" s="381"/>
      <c r="AL5487" s="381"/>
      <c r="AM5487" s="381"/>
    </row>
    <row r="5488" spans="1:39" x14ac:dyDescent="0.35">
      <c r="A5488" s="379"/>
      <c r="B5488" s="379"/>
      <c r="C5488" s="379"/>
      <c r="D5488" s="379"/>
      <c r="E5488" s="379"/>
      <c r="F5488" s="379"/>
      <c r="G5488" s="379"/>
      <c r="H5488" s="379"/>
      <c r="I5488" s="379"/>
      <c r="J5488" s="379"/>
      <c r="K5488" s="379"/>
      <c r="L5488" s="379"/>
      <c r="M5488" s="379"/>
      <c r="N5488" s="379"/>
      <c r="O5488" s="379"/>
      <c r="P5488" s="379"/>
      <c r="Q5488" s="379"/>
      <c r="R5488" s="379"/>
      <c r="S5488" s="379"/>
      <c r="T5488" s="379"/>
      <c r="U5488" s="379"/>
      <c r="V5488" s="379"/>
      <c r="W5488" s="379"/>
      <c r="X5488" s="379"/>
      <c r="Y5488" s="379"/>
      <c r="Z5488" s="379"/>
      <c r="AA5488" s="380"/>
      <c r="AB5488" s="379"/>
      <c r="AC5488" s="379"/>
      <c r="AD5488" s="379"/>
      <c r="AE5488" s="381"/>
      <c r="AF5488" s="105"/>
      <c r="AG5488" s="381"/>
      <c r="AH5488" s="381"/>
      <c r="AI5488" s="381"/>
      <c r="AJ5488" s="381"/>
      <c r="AK5488" s="381"/>
      <c r="AL5488" s="381"/>
      <c r="AM5488" s="381"/>
    </row>
    <row r="5489" spans="1:39" x14ac:dyDescent="0.35">
      <c r="A5489" s="379"/>
      <c r="B5489" s="379"/>
      <c r="C5489" s="379"/>
      <c r="D5489" s="379"/>
      <c r="E5489" s="379"/>
      <c r="F5489" s="379"/>
      <c r="G5489" s="379"/>
      <c r="H5489" s="379"/>
      <c r="I5489" s="379"/>
      <c r="J5489" s="379"/>
      <c r="K5489" s="379"/>
      <c r="L5489" s="379"/>
      <c r="M5489" s="379"/>
      <c r="N5489" s="379"/>
      <c r="O5489" s="379"/>
      <c r="P5489" s="379"/>
      <c r="Q5489" s="379"/>
      <c r="R5489" s="379"/>
      <c r="S5489" s="379"/>
      <c r="T5489" s="379"/>
      <c r="U5489" s="379"/>
      <c r="V5489" s="379"/>
      <c r="W5489" s="379"/>
      <c r="X5489" s="379"/>
      <c r="Y5489" s="379"/>
      <c r="Z5489" s="379"/>
      <c r="AA5489" s="380"/>
      <c r="AB5489" s="379"/>
      <c r="AC5489" s="379"/>
      <c r="AD5489" s="379"/>
      <c r="AE5489" s="381"/>
      <c r="AF5489" s="105"/>
      <c r="AG5489" s="381"/>
      <c r="AH5489" s="381"/>
      <c r="AI5489" s="381"/>
      <c r="AJ5489" s="381"/>
      <c r="AK5489" s="381"/>
      <c r="AL5489" s="381"/>
      <c r="AM5489" s="381"/>
    </row>
    <row r="5490" spans="1:39" x14ac:dyDescent="0.35">
      <c r="A5490" s="379"/>
      <c r="B5490" s="379"/>
      <c r="C5490" s="379"/>
      <c r="D5490" s="379"/>
      <c r="E5490" s="379"/>
      <c r="F5490" s="379"/>
      <c r="G5490" s="379"/>
      <c r="H5490" s="379"/>
      <c r="I5490" s="379"/>
      <c r="J5490" s="379"/>
      <c r="K5490" s="379"/>
      <c r="L5490" s="379"/>
      <c r="M5490" s="379"/>
      <c r="N5490" s="379"/>
      <c r="O5490" s="379"/>
      <c r="P5490" s="379"/>
      <c r="Q5490" s="379"/>
      <c r="R5490" s="379"/>
      <c r="S5490" s="379"/>
      <c r="T5490" s="379"/>
      <c r="U5490" s="379"/>
      <c r="V5490" s="379"/>
      <c r="W5490" s="379"/>
      <c r="X5490" s="379"/>
      <c r="Y5490" s="379"/>
      <c r="Z5490" s="379"/>
      <c r="AA5490" s="380"/>
      <c r="AB5490" s="379"/>
      <c r="AC5490" s="379"/>
      <c r="AD5490" s="379"/>
      <c r="AE5490" s="381"/>
      <c r="AF5490" s="105"/>
      <c r="AG5490" s="381"/>
      <c r="AH5490" s="381"/>
      <c r="AI5490" s="381"/>
      <c r="AJ5490" s="381"/>
      <c r="AK5490" s="381"/>
      <c r="AL5490" s="381"/>
      <c r="AM5490" s="381"/>
    </row>
    <row r="5491" spans="1:39" x14ac:dyDescent="0.35">
      <c r="A5491" s="379"/>
      <c r="B5491" s="379"/>
      <c r="C5491" s="379"/>
      <c r="D5491" s="379"/>
      <c r="E5491" s="379"/>
      <c r="F5491" s="379"/>
      <c r="G5491" s="379"/>
      <c r="H5491" s="379"/>
      <c r="I5491" s="379"/>
      <c r="J5491" s="379"/>
      <c r="K5491" s="379"/>
      <c r="L5491" s="379"/>
      <c r="M5491" s="379"/>
      <c r="N5491" s="379"/>
      <c r="O5491" s="379"/>
      <c r="P5491" s="379"/>
      <c r="Q5491" s="379"/>
      <c r="R5491" s="379"/>
      <c r="S5491" s="379"/>
      <c r="T5491" s="379"/>
      <c r="U5491" s="379"/>
      <c r="V5491" s="379"/>
      <c r="W5491" s="379"/>
      <c r="X5491" s="379"/>
      <c r="Y5491" s="379"/>
      <c r="Z5491" s="379"/>
      <c r="AA5491" s="380"/>
      <c r="AB5491" s="379"/>
      <c r="AC5491" s="379"/>
      <c r="AD5491" s="379"/>
      <c r="AE5491" s="381"/>
      <c r="AF5491" s="105"/>
      <c r="AG5491" s="381"/>
      <c r="AH5491" s="381"/>
      <c r="AI5491" s="381"/>
      <c r="AJ5491" s="381"/>
      <c r="AK5491" s="381"/>
      <c r="AL5491" s="381"/>
      <c r="AM5491" s="381"/>
    </row>
    <row r="5492" spans="1:39" x14ac:dyDescent="0.35">
      <c r="A5492" s="379"/>
      <c r="B5492" s="379"/>
      <c r="C5492" s="379"/>
      <c r="D5492" s="379"/>
      <c r="E5492" s="379"/>
      <c r="F5492" s="379"/>
      <c r="G5492" s="379"/>
      <c r="H5492" s="379"/>
      <c r="I5492" s="379"/>
      <c r="J5492" s="379"/>
      <c r="K5492" s="379"/>
      <c r="L5492" s="379"/>
      <c r="M5492" s="379"/>
      <c r="N5492" s="379"/>
      <c r="O5492" s="379"/>
      <c r="P5492" s="379"/>
      <c r="Q5492" s="379"/>
      <c r="R5492" s="379"/>
      <c r="S5492" s="379"/>
      <c r="T5492" s="379"/>
      <c r="U5492" s="379"/>
      <c r="V5492" s="379"/>
      <c r="W5492" s="379"/>
      <c r="X5492" s="379"/>
      <c r="Y5492" s="379"/>
      <c r="Z5492" s="379"/>
      <c r="AA5492" s="380"/>
      <c r="AB5492" s="379"/>
      <c r="AC5492" s="379"/>
      <c r="AD5492" s="379"/>
      <c r="AE5492" s="381"/>
      <c r="AF5492" s="105"/>
      <c r="AG5492" s="381"/>
      <c r="AH5492" s="381"/>
      <c r="AI5492" s="381"/>
      <c r="AJ5492" s="381"/>
      <c r="AK5492" s="381"/>
      <c r="AL5492" s="381"/>
      <c r="AM5492" s="381"/>
    </row>
    <row r="5493" spans="1:39" x14ac:dyDescent="0.35">
      <c r="A5493" s="379"/>
      <c r="B5493" s="379"/>
      <c r="C5493" s="379"/>
      <c r="D5493" s="379"/>
      <c r="E5493" s="379"/>
      <c r="F5493" s="379"/>
      <c r="G5493" s="379"/>
      <c r="H5493" s="379"/>
      <c r="I5493" s="379"/>
      <c r="J5493" s="379"/>
      <c r="K5493" s="379"/>
      <c r="L5493" s="379"/>
      <c r="M5493" s="379"/>
      <c r="N5493" s="379"/>
      <c r="O5493" s="379"/>
      <c r="P5493" s="379"/>
      <c r="Q5493" s="379"/>
      <c r="R5493" s="379"/>
      <c r="S5493" s="379"/>
      <c r="T5493" s="379"/>
      <c r="U5493" s="379"/>
      <c r="V5493" s="379"/>
      <c r="W5493" s="379"/>
      <c r="X5493" s="379"/>
      <c r="Y5493" s="379"/>
      <c r="Z5493" s="379"/>
      <c r="AA5493" s="380"/>
      <c r="AB5493" s="379"/>
      <c r="AC5493" s="379"/>
      <c r="AD5493" s="379"/>
      <c r="AE5493" s="381"/>
      <c r="AF5493" s="105"/>
      <c r="AG5493" s="381"/>
      <c r="AH5493" s="381"/>
      <c r="AI5493" s="381"/>
      <c r="AJ5493" s="381"/>
      <c r="AK5493" s="381"/>
      <c r="AL5493" s="381"/>
      <c r="AM5493" s="381"/>
    </row>
    <row r="5494" spans="1:39" x14ac:dyDescent="0.35">
      <c r="A5494" s="379"/>
      <c r="B5494" s="379"/>
      <c r="C5494" s="379"/>
      <c r="D5494" s="379"/>
      <c r="E5494" s="379"/>
      <c r="F5494" s="379"/>
      <c r="G5494" s="379"/>
      <c r="H5494" s="379"/>
      <c r="I5494" s="379"/>
      <c r="J5494" s="379"/>
      <c r="K5494" s="379"/>
      <c r="L5494" s="379"/>
      <c r="M5494" s="379"/>
      <c r="N5494" s="379"/>
      <c r="O5494" s="379"/>
      <c r="P5494" s="379"/>
      <c r="Q5494" s="379"/>
      <c r="R5494" s="379"/>
      <c r="S5494" s="379"/>
      <c r="T5494" s="379"/>
      <c r="U5494" s="379"/>
      <c r="V5494" s="379"/>
      <c r="W5494" s="379"/>
      <c r="X5494" s="379"/>
      <c r="Y5494" s="379"/>
      <c r="Z5494" s="379"/>
      <c r="AA5494" s="380"/>
      <c r="AB5494" s="379"/>
      <c r="AC5494" s="379"/>
      <c r="AD5494" s="379"/>
      <c r="AE5494" s="381"/>
      <c r="AF5494" s="105"/>
      <c r="AG5494" s="381"/>
      <c r="AH5494" s="381"/>
      <c r="AI5494" s="381"/>
      <c r="AJ5494" s="381"/>
      <c r="AK5494" s="381"/>
      <c r="AL5494" s="381"/>
      <c r="AM5494" s="381"/>
    </row>
    <row r="5495" spans="1:39" x14ac:dyDescent="0.35">
      <c r="A5495" s="379"/>
      <c r="B5495" s="379"/>
      <c r="C5495" s="379"/>
      <c r="D5495" s="379"/>
      <c r="E5495" s="379"/>
      <c r="F5495" s="379"/>
      <c r="G5495" s="379"/>
      <c r="H5495" s="379"/>
      <c r="I5495" s="379"/>
      <c r="J5495" s="379"/>
      <c r="K5495" s="379"/>
      <c r="L5495" s="379"/>
      <c r="M5495" s="379"/>
      <c r="N5495" s="379"/>
      <c r="O5495" s="379"/>
      <c r="P5495" s="379"/>
      <c r="Q5495" s="379"/>
      <c r="R5495" s="379"/>
      <c r="S5495" s="379"/>
      <c r="T5495" s="379"/>
      <c r="U5495" s="379"/>
      <c r="V5495" s="379"/>
      <c r="W5495" s="379"/>
      <c r="X5495" s="379"/>
      <c r="Y5495" s="379"/>
      <c r="Z5495" s="379"/>
      <c r="AA5495" s="380"/>
      <c r="AB5495" s="379"/>
      <c r="AC5495" s="379"/>
      <c r="AD5495" s="379"/>
      <c r="AE5495" s="381"/>
      <c r="AF5495" s="105"/>
      <c r="AG5495" s="381"/>
      <c r="AH5495" s="381"/>
      <c r="AI5495" s="381"/>
      <c r="AJ5495" s="381"/>
      <c r="AK5495" s="381"/>
      <c r="AL5495" s="381"/>
      <c r="AM5495" s="381"/>
    </row>
    <row r="5496" spans="1:39" x14ac:dyDescent="0.35">
      <c r="A5496" s="379"/>
      <c r="B5496" s="379"/>
      <c r="C5496" s="379"/>
      <c r="D5496" s="379"/>
      <c r="E5496" s="379"/>
      <c r="F5496" s="379"/>
      <c r="G5496" s="379"/>
      <c r="H5496" s="379"/>
      <c r="I5496" s="379"/>
      <c r="J5496" s="379"/>
      <c r="K5496" s="379"/>
      <c r="L5496" s="379"/>
      <c r="M5496" s="379"/>
      <c r="N5496" s="379"/>
      <c r="O5496" s="379"/>
      <c r="P5496" s="379"/>
      <c r="Q5496" s="379"/>
      <c r="R5496" s="379"/>
      <c r="S5496" s="379"/>
      <c r="T5496" s="379"/>
      <c r="U5496" s="379"/>
      <c r="V5496" s="379"/>
      <c r="W5496" s="379"/>
      <c r="X5496" s="379"/>
      <c r="Y5496" s="379"/>
      <c r="Z5496" s="379"/>
      <c r="AA5496" s="380"/>
      <c r="AB5496" s="379"/>
      <c r="AC5496" s="379"/>
      <c r="AD5496" s="379"/>
      <c r="AE5496" s="381"/>
      <c r="AF5496" s="105"/>
      <c r="AG5496" s="381"/>
      <c r="AH5496" s="381"/>
      <c r="AI5496" s="381"/>
      <c r="AJ5496" s="381"/>
      <c r="AK5496" s="381"/>
      <c r="AL5496" s="381"/>
      <c r="AM5496" s="381"/>
    </row>
    <row r="5497" spans="1:39" x14ac:dyDescent="0.35">
      <c r="A5497" s="379"/>
      <c r="B5497" s="379"/>
      <c r="C5497" s="379"/>
      <c r="D5497" s="379"/>
      <c r="E5497" s="379"/>
      <c r="F5497" s="379"/>
      <c r="G5497" s="379"/>
      <c r="H5497" s="379"/>
      <c r="I5497" s="379"/>
      <c r="J5497" s="379"/>
      <c r="K5497" s="379"/>
      <c r="L5497" s="379"/>
      <c r="M5497" s="379"/>
      <c r="N5497" s="379"/>
      <c r="O5497" s="379"/>
      <c r="P5497" s="379"/>
      <c r="Q5497" s="379"/>
      <c r="R5497" s="379"/>
      <c r="S5497" s="379"/>
      <c r="T5497" s="379"/>
      <c r="U5497" s="379"/>
      <c r="V5497" s="379"/>
      <c r="W5497" s="379"/>
      <c r="X5497" s="379"/>
      <c r="Y5497" s="379"/>
      <c r="Z5497" s="379"/>
      <c r="AA5497" s="380"/>
      <c r="AB5497" s="379"/>
      <c r="AC5497" s="379"/>
      <c r="AD5497" s="379"/>
      <c r="AE5497" s="381"/>
      <c r="AF5497" s="105"/>
      <c r="AG5497" s="381"/>
      <c r="AH5497" s="381"/>
      <c r="AI5497" s="381"/>
      <c r="AJ5497" s="381"/>
      <c r="AK5497" s="381"/>
      <c r="AL5497" s="381"/>
      <c r="AM5497" s="381"/>
    </row>
    <row r="5498" spans="1:39" x14ac:dyDescent="0.35">
      <c r="A5498" s="379"/>
      <c r="B5498" s="379"/>
      <c r="C5498" s="379"/>
      <c r="D5498" s="379"/>
      <c r="E5498" s="379"/>
      <c r="F5498" s="379"/>
      <c r="G5498" s="379"/>
      <c r="H5498" s="379"/>
      <c r="I5498" s="379"/>
      <c r="J5498" s="379"/>
      <c r="K5498" s="379"/>
      <c r="L5498" s="379"/>
      <c r="M5498" s="379"/>
      <c r="N5498" s="379"/>
      <c r="O5498" s="379"/>
      <c r="P5498" s="379"/>
      <c r="Q5498" s="379"/>
      <c r="R5498" s="379"/>
      <c r="S5498" s="379"/>
      <c r="T5498" s="379"/>
      <c r="U5498" s="379"/>
      <c r="V5498" s="379"/>
      <c r="W5498" s="379"/>
      <c r="X5498" s="379"/>
      <c r="Y5498" s="379"/>
      <c r="Z5498" s="379"/>
      <c r="AA5498" s="380"/>
      <c r="AB5498" s="379"/>
      <c r="AC5498" s="379"/>
      <c r="AD5498" s="379"/>
      <c r="AE5498" s="381"/>
      <c r="AF5498" s="105"/>
      <c r="AG5498" s="381"/>
      <c r="AH5498" s="381"/>
      <c r="AI5498" s="381"/>
      <c r="AJ5498" s="381"/>
      <c r="AK5498" s="381"/>
      <c r="AL5498" s="381"/>
      <c r="AM5498" s="381"/>
    </row>
    <row r="5499" spans="1:39" x14ac:dyDescent="0.35">
      <c r="A5499" s="379"/>
      <c r="B5499" s="379"/>
      <c r="C5499" s="379"/>
      <c r="D5499" s="379"/>
      <c r="E5499" s="379"/>
      <c r="F5499" s="379"/>
      <c r="G5499" s="379"/>
      <c r="H5499" s="379"/>
      <c r="I5499" s="379"/>
      <c r="J5499" s="379"/>
      <c r="K5499" s="379"/>
      <c r="L5499" s="379"/>
      <c r="M5499" s="379"/>
      <c r="N5499" s="379"/>
      <c r="O5499" s="379"/>
      <c r="P5499" s="379"/>
      <c r="Q5499" s="379"/>
      <c r="R5499" s="379"/>
      <c r="S5499" s="379"/>
      <c r="T5499" s="379"/>
      <c r="U5499" s="379"/>
      <c r="V5499" s="379"/>
      <c r="W5499" s="379"/>
      <c r="X5499" s="379"/>
      <c r="Y5499" s="379"/>
      <c r="Z5499" s="379"/>
      <c r="AA5499" s="380"/>
      <c r="AB5499" s="379"/>
      <c r="AC5499" s="379"/>
      <c r="AD5499" s="379"/>
      <c r="AE5499" s="381"/>
      <c r="AF5499" s="105"/>
      <c r="AG5499" s="381"/>
      <c r="AH5499" s="381"/>
      <c r="AI5499" s="381"/>
      <c r="AJ5499" s="381"/>
      <c r="AK5499" s="381"/>
      <c r="AL5499" s="381"/>
      <c r="AM5499" s="381"/>
    </row>
    <row r="5500" spans="1:39" x14ac:dyDescent="0.35">
      <c r="A5500" s="379"/>
      <c r="B5500" s="379"/>
      <c r="C5500" s="379"/>
      <c r="D5500" s="379"/>
      <c r="E5500" s="379"/>
      <c r="F5500" s="379"/>
      <c r="G5500" s="379"/>
      <c r="H5500" s="379"/>
      <c r="I5500" s="379"/>
      <c r="J5500" s="379"/>
      <c r="K5500" s="379"/>
      <c r="L5500" s="379"/>
      <c r="M5500" s="379"/>
      <c r="N5500" s="379"/>
      <c r="O5500" s="379"/>
      <c r="P5500" s="379"/>
      <c r="Q5500" s="379"/>
      <c r="R5500" s="379"/>
      <c r="S5500" s="379"/>
      <c r="T5500" s="379"/>
      <c r="U5500" s="379"/>
      <c r="V5500" s="379"/>
      <c r="W5500" s="379"/>
      <c r="X5500" s="379"/>
      <c r="Y5500" s="379"/>
      <c r="Z5500" s="379"/>
      <c r="AA5500" s="380"/>
      <c r="AB5500" s="379"/>
      <c r="AC5500" s="379"/>
      <c r="AD5500" s="379"/>
      <c r="AE5500" s="381"/>
      <c r="AF5500" s="105"/>
      <c r="AG5500" s="381"/>
      <c r="AH5500" s="381"/>
      <c r="AI5500" s="381"/>
      <c r="AJ5500" s="381"/>
      <c r="AK5500" s="381"/>
      <c r="AL5500" s="381"/>
      <c r="AM5500" s="381"/>
    </row>
    <row r="5501" spans="1:39" x14ac:dyDescent="0.35">
      <c r="A5501" s="379"/>
      <c r="B5501" s="379"/>
      <c r="C5501" s="379"/>
      <c r="D5501" s="379"/>
      <c r="E5501" s="379"/>
      <c r="F5501" s="379"/>
      <c r="G5501" s="379"/>
      <c r="H5501" s="379"/>
      <c r="I5501" s="379"/>
      <c r="J5501" s="379"/>
      <c r="K5501" s="379"/>
      <c r="L5501" s="379"/>
      <c r="M5501" s="379"/>
      <c r="N5501" s="379"/>
      <c r="O5501" s="379"/>
      <c r="P5501" s="379"/>
      <c r="Q5501" s="379"/>
      <c r="R5501" s="379"/>
      <c r="S5501" s="379"/>
      <c r="T5501" s="379"/>
      <c r="U5501" s="379"/>
      <c r="V5501" s="379"/>
      <c r="W5501" s="379"/>
      <c r="X5501" s="379"/>
      <c r="Y5501" s="379"/>
      <c r="Z5501" s="379"/>
      <c r="AA5501" s="380"/>
      <c r="AB5501" s="379"/>
      <c r="AC5501" s="379"/>
      <c r="AD5501" s="379"/>
      <c r="AE5501" s="381"/>
      <c r="AF5501" s="105"/>
      <c r="AG5501" s="381"/>
      <c r="AH5501" s="381"/>
      <c r="AI5501" s="381"/>
      <c r="AJ5501" s="381"/>
      <c r="AK5501" s="381"/>
      <c r="AL5501" s="381"/>
      <c r="AM5501" s="381"/>
    </row>
    <row r="5502" spans="1:39" x14ac:dyDescent="0.35">
      <c r="A5502" s="379"/>
      <c r="B5502" s="379"/>
      <c r="C5502" s="379"/>
      <c r="D5502" s="379"/>
      <c r="E5502" s="379"/>
      <c r="F5502" s="379"/>
      <c r="G5502" s="379"/>
      <c r="H5502" s="379"/>
      <c r="I5502" s="379"/>
      <c r="J5502" s="379"/>
      <c r="K5502" s="379"/>
      <c r="L5502" s="379"/>
      <c r="M5502" s="379"/>
      <c r="N5502" s="379"/>
      <c r="O5502" s="379"/>
      <c r="P5502" s="379"/>
      <c r="Q5502" s="379"/>
      <c r="R5502" s="379"/>
      <c r="S5502" s="379"/>
      <c r="T5502" s="379"/>
      <c r="U5502" s="379"/>
      <c r="V5502" s="379"/>
      <c r="W5502" s="379"/>
      <c r="X5502" s="379"/>
      <c r="Y5502" s="379"/>
      <c r="Z5502" s="379"/>
      <c r="AA5502" s="380"/>
      <c r="AB5502" s="379"/>
      <c r="AC5502" s="379"/>
      <c r="AD5502" s="379"/>
      <c r="AE5502" s="381"/>
      <c r="AF5502" s="105"/>
      <c r="AG5502" s="381"/>
      <c r="AH5502" s="381"/>
      <c r="AI5502" s="381"/>
      <c r="AJ5502" s="381"/>
      <c r="AK5502" s="381"/>
      <c r="AL5502" s="381"/>
      <c r="AM5502" s="381"/>
    </row>
    <row r="5503" spans="1:39" x14ac:dyDescent="0.35">
      <c r="A5503" s="379"/>
      <c r="B5503" s="379"/>
      <c r="C5503" s="379"/>
      <c r="D5503" s="379"/>
      <c r="E5503" s="379"/>
      <c r="F5503" s="379"/>
      <c r="G5503" s="379"/>
      <c r="H5503" s="379"/>
      <c r="I5503" s="379"/>
      <c r="J5503" s="379"/>
      <c r="K5503" s="379"/>
      <c r="L5503" s="379"/>
      <c r="M5503" s="379"/>
      <c r="N5503" s="379"/>
      <c r="O5503" s="379"/>
      <c r="P5503" s="379"/>
      <c r="Q5503" s="379"/>
      <c r="R5503" s="379"/>
      <c r="S5503" s="379"/>
      <c r="T5503" s="379"/>
      <c r="U5503" s="379"/>
      <c r="V5503" s="379"/>
      <c r="W5503" s="379"/>
      <c r="X5503" s="379"/>
      <c r="Y5503" s="379"/>
      <c r="Z5503" s="379"/>
      <c r="AA5503" s="380"/>
      <c r="AB5503" s="379"/>
      <c r="AC5503" s="379"/>
      <c r="AD5503" s="379"/>
      <c r="AE5503" s="381"/>
      <c r="AF5503" s="105"/>
      <c r="AG5503" s="381"/>
      <c r="AH5503" s="381"/>
      <c r="AI5503" s="381"/>
      <c r="AJ5503" s="381"/>
      <c r="AK5503" s="381"/>
      <c r="AL5503" s="381"/>
      <c r="AM5503" s="381"/>
    </row>
    <row r="5504" spans="1:39" x14ac:dyDescent="0.35">
      <c r="A5504" s="379"/>
      <c r="B5504" s="379"/>
      <c r="C5504" s="379"/>
      <c r="D5504" s="379"/>
      <c r="E5504" s="379"/>
      <c r="F5504" s="379"/>
      <c r="G5504" s="379"/>
      <c r="H5504" s="379"/>
      <c r="I5504" s="379"/>
      <c r="J5504" s="379"/>
      <c r="K5504" s="379"/>
      <c r="L5504" s="379"/>
      <c r="M5504" s="379"/>
      <c r="N5504" s="379"/>
      <c r="O5504" s="379"/>
      <c r="P5504" s="379"/>
      <c r="Q5504" s="379"/>
      <c r="R5504" s="379"/>
      <c r="S5504" s="379"/>
      <c r="T5504" s="379"/>
      <c r="U5504" s="379"/>
      <c r="V5504" s="379"/>
      <c r="W5504" s="379"/>
      <c r="X5504" s="379"/>
      <c r="Y5504" s="379"/>
      <c r="Z5504" s="379"/>
      <c r="AA5504" s="380"/>
      <c r="AB5504" s="379"/>
      <c r="AC5504" s="379"/>
      <c r="AD5504" s="379"/>
      <c r="AE5504" s="381"/>
      <c r="AF5504" s="105"/>
      <c r="AG5504" s="381"/>
      <c r="AH5504" s="381"/>
      <c r="AI5504" s="381"/>
      <c r="AJ5504" s="381"/>
      <c r="AK5504" s="381"/>
      <c r="AL5504" s="381"/>
      <c r="AM5504" s="381"/>
    </row>
    <row r="5505" spans="1:39" x14ac:dyDescent="0.35">
      <c r="A5505" s="379"/>
      <c r="B5505" s="379"/>
      <c r="C5505" s="379"/>
      <c r="D5505" s="379"/>
      <c r="E5505" s="379"/>
      <c r="F5505" s="379"/>
      <c r="G5505" s="379"/>
      <c r="H5505" s="379"/>
      <c r="I5505" s="379"/>
      <c r="J5505" s="379"/>
      <c r="K5505" s="379"/>
      <c r="L5505" s="379"/>
      <c r="M5505" s="379"/>
      <c r="N5505" s="379"/>
      <c r="O5505" s="379"/>
      <c r="P5505" s="379"/>
      <c r="Q5505" s="379"/>
      <c r="R5505" s="379"/>
      <c r="S5505" s="379"/>
      <c r="T5505" s="379"/>
      <c r="U5505" s="379"/>
      <c r="V5505" s="379"/>
      <c r="W5505" s="379"/>
      <c r="X5505" s="379"/>
      <c r="Y5505" s="379"/>
      <c r="Z5505" s="379"/>
      <c r="AA5505" s="380"/>
      <c r="AB5505" s="379"/>
      <c r="AC5505" s="379"/>
      <c r="AD5505" s="379"/>
      <c r="AE5505" s="381"/>
      <c r="AF5505" s="105"/>
      <c r="AG5505" s="381"/>
      <c r="AH5505" s="381"/>
      <c r="AI5505" s="381"/>
      <c r="AJ5505" s="381"/>
      <c r="AK5505" s="381"/>
      <c r="AL5505" s="381"/>
      <c r="AM5505" s="381"/>
    </row>
    <row r="5506" spans="1:39" x14ac:dyDescent="0.35">
      <c r="A5506" s="379"/>
      <c r="B5506" s="379"/>
      <c r="C5506" s="379"/>
      <c r="D5506" s="379"/>
      <c r="E5506" s="379"/>
      <c r="F5506" s="379"/>
      <c r="G5506" s="379"/>
      <c r="H5506" s="379"/>
      <c r="I5506" s="379"/>
      <c r="J5506" s="379"/>
      <c r="K5506" s="379"/>
      <c r="L5506" s="379"/>
      <c r="M5506" s="379"/>
      <c r="N5506" s="379"/>
      <c r="O5506" s="379"/>
      <c r="P5506" s="379"/>
      <c r="Q5506" s="379"/>
      <c r="R5506" s="379"/>
      <c r="S5506" s="379"/>
      <c r="T5506" s="379"/>
      <c r="U5506" s="379"/>
      <c r="V5506" s="379"/>
      <c r="W5506" s="379"/>
      <c r="X5506" s="379"/>
      <c r="Y5506" s="379"/>
      <c r="Z5506" s="379"/>
      <c r="AA5506" s="380"/>
      <c r="AB5506" s="379"/>
      <c r="AC5506" s="379"/>
      <c r="AD5506" s="379"/>
      <c r="AE5506" s="381"/>
      <c r="AF5506" s="105"/>
      <c r="AG5506" s="381"/>
      <c r="AH5506" s="381"/>
      <c r="AI5506" s="381"/>
      <c r="AJ5506" s="381"/>
      <c r="AK5506" s="381"/>
      <c r="AL5506" s="381"/>
      <c r="AM5506" s="381"/>
    </row>
    <row r="5507" spans="1:39" x14ac:dyDescent="0.35">
      <c r="A5507" s="379"/>
      <c r="B5507" s="379"/>
      <c r="C5507" s="379"/>
      <c r="D5507" s="379"/>
      <c r="E5507" s="379"/>
      <c r="F5507" s="379"/>
      <c r="G5507" s="379"/>
      <c r="H5507" s="379"/>
      <c r="I5507" s="379"/>
      <c r="J5507" s="379"/>
      <c r="K5507" s="379"/>
      <c r="L5507" s="379"/>
      <c r="M5507" s="379"/>
      <c r="N5507" s="379"/>
      <c r="O5507" s="379"/>
      <c r="P5507" s="379"/>
      <c r="Q5507" s="379"/>
      <c r="R5507" s="379"/>
      <c r="S5507" s="379"/>
      <c r="T5507" s="379"/>
      <c r="U5507" s="379"/>
      <c r="V5507" s="379"/>
      <c r="W5507" s="379"/>
      <c r="X5507" s="379"/>
      <c r="Y5507" s="379"/>
      <c r="Z5507" s="379"/>
      <c r="AA5507" s="380"/>
      <c r="AB5507" s="379"/>
      <c r="AC5507" s="379"/>
      <c r="AD5507" s="379"/>
      <c r="AE5507" s="381"/>
      <c r="AF5507" s="105"/>
      <c r="AG5507" s="381"/>
      <c r="AH5507" s="381"/>
      <c r="AI5507" s="381"/>
      <c r="AJ5507" s="381"/>
      <c r="AK5507" s="381"/>
      <c r="AL5507" s="381"/>
      <c r="AM5507" s="381"/>
    </row>
    <row r="5508" spans="1:39" x14ac:dyDescent="0.35">
      <c r="A5508" s="379"/>
      <c r="B5508" s="379"/>
      <c r="C5508" s="379"/>
      <c r="D5508" s="379"/>
      <c r="E5508" s="379"/>
      <c r="F5508" s="379"/>
      <c r="G5508" s="379"/>
      <c r="H5508" s="379"/>
      <c r="I5508" s="379"/>
      <c r="J5508" s="379"/>
      <c r="K5508" s="379"/>
      <c r="L5508" s="379"/>
      <c r="M5508" s="379"/>
      <c r="N5508" s="379"/>
      <c r="O5508" s="379"/>
      <c r="P5508" s="379"/>
      <c r="Q5508" s="379"/>
      <c r="R5508" s="379"/>
      <c r="S5508" s="379"/>
      <c r="T5508" s="379"/>
      <c r="U5508" s="379"/>
      <c r="V5508" s="379"/>
      <c r="W5508" s="379"/>
      <c r="X5508" s="379"/>
      <c r="Y5508" s="379"/>
      <c r="Z5508" s="379"/>
      <c r="AA5508" s="380"/>
      <c r="AB5508" s="379"/>
      <c r="AC5508" s="379"/>
      <c r="AD5508" s="379"/>
      <c r="AE5508" s="381"/>
      <c r="AF5508" s="105"/>
      <c r="AG5508" s="381"/>
      <c r="AH5508" s="381"/>
      <c r="AI5508" s="381"/>
      <c r="AJ5508" s="381"/>
      <c r="AK5508" s="381"/>
      <c r="AL5508" s="381"/>
      <c r="AM5508" s="381"/>
    </row>
    <row r="5509" spans="1:39" x14ac:dyDescent="0.35">
      <c r="A5509" s="379"/>
      <c r="B5509" s="379"/>
      <c r="C5509" s="379"/>
      <c r="D5509" s="379"/>
      <c r="E5509" s="379"/>
      <c r="F5509" s="379"/>
      <c r="G5509" s="379"/>
      <c r="H5509" s="379"/>
      <c r="I5509" s="379"/>
      <c r="J5509" s="379"/>
      <c r="K5509" s="379"/>
      <c r="L5509" s="379"/>
      <c r="M5509" s="379"/>
      <c r="N5509" s="379"/>
      <c r="O5509" s="379"/>
      <c r="P5509" s="379"/>
      <c r="Q5509" s="379"/>
      <c r="R5509" s="379"/>
      <c r="S5509" s="379"/>
      <c r="T5509" s="379"/>
      <c r="U5509" s="379"/>
      <c r="V5509" s="379"/>
      <c r="W5509" s="379"/>
      <c r="X5509" s="379"/>
      <c r="Y5509" s="379"/>
      <c r="Z5509" s="379"/>
      <c r="AA5509" s="380"/>
      <c r="AB5509" s="379"/>
      <c r="AC5509" s="379"/>
      <c r="AD5509" s="379"/>
      <c r="AE5509" s="381"/>
      <c r="AF5509" s="105"/>
      <c r="AG5509" s="381"/>
      <c r="AH5509" s="381"/>
      <c r="AI5509" s="381"/>
      <c r="AJ5509" s="381"/>
      <c r="AK5509" s="381"/>
      <c r="AL5509" s="381"/>
      <c r="AM5509" s="381"/>
    </row>
    <row r="5510" spans="1:39" x14ac:dyDescent="0.35">
      <c r="A5510" s="379"/>
      <c r="B5510" s="379"/>
      <c r="C5510" s="379"/>
      <c r="D5510" s="379"/>
      <c r="E5510" s="379"/>
      <c r="F5510" s="379"/>
      <c r="G5510" s="379"/>
      <c r="H5510" s="379"/>
      <c r="I5510" s="379"/>
      <c r="J5510" s="379"/>
      <c r="K5510" s="379"/>
      <c r="L5510" s="379"/>
      <c r="M5510" s="379"/>
      <c r="N5510" s="379"/>
      <c r="O5510" s="379"/>
      <c r="P5510" s="379"/>
      <c r="Q5510" s="379"/>
      <c r="R5510" s="379"/>
      <c r="S5510" s="379"/>
      <c r="T5510" s="379"/>
      <c r="U5510" s="379"/>
      <c r="V5510" s="379"/>
      <c r="W5510" s="379"/>
      <c r="X5510" s="379"/>
      <c r="Y5510" s="379"/>
      <c r="Z5510" s="379"/>
      <c r="AA5510" s="380"/>
      <c r="AB5510" s="379"/>
      <c r="AC5510" s="379"/>
      <c r="AD5510" s="379"/>
      <c r="AE5510" s="381"/>
      <c r="AF5510" s="105"/>
      <c r="AG5510" s="381"/>
      <c r="AH5510" s="381"/>
      <c r="AI5510" s="381"/>
      <c r="AJ5510" s="381"/>
      <c r="AK5510" s="381"/>
      <c r="AL5510" s="381"/>
      <c r="AM5510" s="381"/>
    </row>
    <row r="5511" spans="1:39" x14ac:dyDescent="0.35">
      <c r="A5511" s="379"/>
      <c r="B5511" s="379"/>
      <c r="C5511" s="379"/>
      <c r="D5511" s="379"/>
      <c r="E5511" s="379"/>
      <c r="F5511" s="379"/>
      <c r="G5511" s="379"/>
      <c r="H5511" s="379"/>
      <c r="I5511" s="379"/>
      <c r="J5511" s="379"/>
      <c r="K5511" s="379"/>
      <c r="L5511" s="379"/>
      <c r="M5511" s="379"/>
      <c r="N5511" s="379"/>
      <c r="O5511" s="379"/>
      <c r="P5511" s="379"/>
      <c r="Q5511" s="379"/>
      <c r="R5511" s="379"/>
      <c r="S5511" s="379"/>
      <c r="T5511" s="379"/>
      <c r="U5511" s="379"/>
      <c r="V5511" s="379"/>
      <c r="W5511" s="379"/>
      <c r="X5511" s="379"/>
      <c r="Y5511" s="379"/>
      <c r="Z5511" s="379"/>
      <c r="AA5511" s="380"/>
      <c r="AB5511" s="379"/>
      <c r="AC5511" s="379"/>
      <c r="AD5511" s="379"/>
      <c r="AE5511" s="381"/>
      <c r="AF5511" s="105"/>
      <c r="AG5511" s="381"/>
      <c r="AH5511" s="381"/>
      <c r="AI5511" s="381"/>
      <c r="AJ5511" s="381"/>
      <c r="AK5511" s="381"/>
      <c r="AL5511" s="381"/>
      <c r="AM5511" s="381"/>
    </row>
    <row r="5512" spans="1:39" x14ac:dyDescent="0.35">
      <c r="A5512" s="379"/>
      <c r="B5512" s="379"/>
      <c r="C5512" s="379"/>
      <c r="D5512" s="379"/>
      <c r="E5512" s="379"/>
      <c r="F5512" s="379"/>
      <c r="G5512" s="379"/>
      <c r="H5512" s="379"/>
      <c r="I5512" s="379"/>
      <c r="J5512" s="379"/>
      <c r="K5512" s="379"/>
      <c r="L5512" s="379"/>
      <c r="M5512" s="379"/>
      <c r="N5512" s="379"/>
      <c r="O5512" s="379"/>
      <c r="P5512" s="379"/>
      <c r="Q5512" s="379"/>
      <c r="R5512" s="379"/>
      <c r="S5512" s="379"/>
      <c r="T5512" s="379"/>
      <c r="U5512" s="379"/>
      <c r="V5512" s="379"/>
      <c r="W5512" s="379"/>
      <c r="X5512" s="379"/>
      <c r="Y5512" s="379"/>
      <c r="Z5512" s="379"/>
      <c r="AA5512" s="380"/>
      <c r="AB5512" s="379"/>
      <c r="AC5512" s="379"/>
      <c r="AD5512" s="379"/>
      <c r="AE5512" s="381"/>
      <c r="AF5512" s="105"/>
      <c r="AG5512" s="381"/>
      <c r="AH5512" s="381"/>
      <c r="AI5512" s="381"/>
      <c r="AJ5512" s="381"/>
      <c r="AK5512" s="381"/>
      <c r="AL5512" s="381"/>
      <c r="AM5512" s="381"/>
    </row>
    <row r="5513" spans="1:39" x14ac:dyDescent="0.35">
      <c r="A5513" s="379"/>
      <c r="B5513" s="379"/>
      <c r="C5513" s="379"/>
      <c r="D5513" s="379"/>
      <c r="E5513" s="379"/>
      <c r="F5513" s="379"/>
      <c r="G5513" s="379"/>
      <c r="H5513" s="379"/>
      <c r="I5513" s="379"/>
      <c r="J5513" s="379"/>
      <c r="K5513" s="379"/>
      <c r="L5513" s="379"/>
      <c r="M5513" s="379"/>
      <c r="N5513" s="379"/>
      <c r="O5513" s="379"/>
      <c r="P5513" s="379"/>
      <c r="Q5513" s="379"/>
      <c r="R5513" s="379"/>
      <c r="S5513" s="379"/>
      <c r="T5513" s="379"/>
      <c r="U5513" s="379"/>
      <c r="V5513" s="379"/>
      <c r="W5513" s="379"/>
      <c r="X5513" s="379"/>
      <c r="Y5513" s="379"/>
      <c r="Z5513" s="379"/>
      <c r="AA5513" s="380"/>
      <c r="AB5513" s="379"/>
      <c r="AC5513" s="379"/>
      <c r="AD5513" s="379"/>
      <c r="AE5513" s="381"/>
      <c r="AF5513" s="105"/>
      <c r="AG5513" s="381"/>
      <c r="AH5513" s="381"/>
      <c r="AI5513" s="381"/>
      <c r="AJ5513" s="381"/>
      <c r="AK5513" s="381"/>
      <c r="AL5513" s="381"/>
      <c r="AM5513" s="381"/>
    </row>
    <row r="5514" spans="1:39" x14ac:dyDescent="0.35">
      <c r="A5514" s="379"/>
      <c r="B5514" s="379"/>
      <c r="C5514" s="379"/>
      <c r="D5514" s="379"/>
      <c r="E5514" s="379"/>
      <c r="F5514" s="379"/>
      <c r="G5514" s="379"/>
      <c r="H5514" s="379"/>
      <c r="I5514" s="379"/>
      <c r="J5514" s="379"/>
      <c r="K5514" s="379"/>
      <c r="L5514" s="379"/>
      <c r="M5514" s="379"/>
      <c r="N5514" s="379"/>
      <c r="O5514" s="379"/>
      <c r="P5514" s="379"/>
      <c r="Q5514" s="379"/>
      <c r="R5514" s="379"/>
      <c r="S5514" s="379"/>
      <c r="T5514" s="379"/>
      <c r="U5514" s="379"/>
      <c r="V5514" s="379"/>
      <c r="W5514" s="379"/>
      <c r="X5514" s="379"/>
      <c r="Y5514" s="379"/>
      <c r="Z5514" s="379"/>
      <c r="AA5514" s="380"/>
      <c r="AB5514" s="379"/>
      <c r="AC5514" s="379"/>
      <c r="AD5514" s="379"/>
      <c r="AE5514" s="381"/>
      <c r="AF5514" s="105"/>
      <c r="AG5514" s="381"/>
      <c r="AH5514" s="381"/>
      <c r="AI5514" s="381"/>
      <c r="AJ5514" s="381"/>
      <c r="AK5514" s="381"/>
      <c r="AL5514" s="381"/>
      <c r="AM5514" s="381"/>
    </row>
    <row r="5515" spans="1:39" x14ac:dyDescent="0.35">
      <c r="A5515" s="379"/>
      <c r="B5515" s="379"/>
      <c r="C5515" s="379"/>
      <c r="D5515" s="379"/>
      <c r="E5515" s="379"/>
      <c r="F5515" s="379"/>
      <c r="G5515" s="379"/>
      <c r="H5515" s="379"/>
      <c r="I5515" s="379"/>
      <c r="J5515" s="379"/>
      <c r="K5515" s="379"/>
      <c r="L5515" s="379"/>
      <c r="M5515" s="379"/>
      <c r="N5515" s="379"/>
      <c r="O5515" s="379"/>
      <c r="P5515" s="379"/>
      <c r="Q5515" s="379"/>
      <c r="R5515" s="379"/>
      <c r="S5515" s="379"/>
      <c r="T5515" s="379"/>
      <c r="U5515" s="379"/>
      <c r="V5515" s="379"/>
      <c r="W5515" s="379"/>
      <c r="X5515" s="379"/>
      <c r="Y5515" s="379"/>
      <c r="Z5515" s="379"/>
      <c r="AA5515" s="380"/>
      <c r="AB5515" s="379"/>
      <c r="AC5515" s="379"/>
      <c r="AD5515" s="379"/>
      <c r="AE5515" s="381"/>
      <c r="AF5515" s="105"/>
      <c r="AG5515" s="381"/>
      <c r="AH5515" s="381"/>
      <c r="AI5515" s="381"/>
      <c r="AJ5515" s="381"/>
      <c r="AK5515" s="381"/>
      <c r="AL5515" s="381"/>
      <c r="AM5515" s="381"/>
    </row>
    <row r="5516" spans="1:39" x14ac:dyDescent="0.35">
      <c r="A5516" s="379"/>
      <c r="B5516" s="379"/>
      <c r="C5516" s="379"/>
      <c r="D5516" s="379"/>
      <c r="E5516" s="379"/>
      <c r="F5516" s="379"/>
      <c r="G5516" s="379"/>
      <c r="H5516" s="379"/>
      <c r="I5516" s="379"/>
      <c r="J5516" s="379"/>
      <c r="K5516" s="379"/>
      <c r="L5516" s="379"/>
      <c r="M5516" s="379"/>
      <c r="N5516" s="379"/>
      <c r="O5516" s="379"/>
      <c r="P5516" s="379"/>
      <c r="Q5516" s="379"/>
      <c r="R5516" s="379"/>
      <c r="S5516" s="379"/>
      <c r="T5516" s="379"/>
      <c r="U5516" s="379"/>
      <c r="V5516" s="379"/>
      <c r="W5516" s="379"/>
      <c r="X5516" s="379"/>
      <c r="Y5516" s="379"/>
      <c r="Z5516" s="379"/>
      <c r="AA5516" s="380"/>
      <c r="AB5516" s="379"/>
      <c r="AC5516" s="379"/>
      <c r="AD5516" s="379"/>
      <c r="AE5516" s="381"/>
      <c r="AF5516" s="105"/>
      <c r="AG5516" s="381"/>
      <c r="AH5516" s="381"/>
      <c r="AI5516" s="381"/>
      <c r="AJ5516" s="381"/>
      <c r="AK5516" s="381"/>
      <c r="AL5516" s="381"/>
      <c r="AM5516" s="381"/>
    </row>
    <row r="5517" spans="1:39" x14ac:dyDescent="0.35">
      <c r="A5517" s="379"/>
      <c r="B5517" s="379"/>
      <c r="C5517" s="379"/>
      <c r="D5517" s="379"/>
      <c r="E5517" s="379"/>
      <c r="F5517" s="379"/>
      <c r="G5517" s="379"/>
      <c r="H5517" s="379"/>
      <c r="I5517" s="379"/>
      <c r="J5517" s="379"/>
      <c r="K5517" s="379"/>
      <c r="L5517" s="379"/>
      <c r="M5517" s="379"/>
      <c r="N5517" s="379"/>
      <c r="O5517" s="379"/>
      <c r="P5517" s="379"/>
      <c r="Q5517" s="379"/>
      <c r="R5517" s="379"/>
      <c r="S5517" s="379"/>
      <c r="T5517" s="379"/>
      <c r="U5517" s="379"/>
      <c r="V5517" s="379"/>
      <c r="W5517" s="379"/>
      <c r="X5517" s="379"/>
      <c r="Y5517" s="379"/>
      <c r="Z5517" s="379"/>
      <c r="AA5517" s="380"/>
      <c r="AB5517" s="379"/>
      <c r="AC5517" s="379"/>
      <c r="AD5517" s="379"/>
      <c r="AE5517" s="381"/>
      <c r="AF5517" s="105"/>
      <c r="AG5517" s="381"/>
      <c r="AH5517" s="381"/>
      <c r="AI5517" s="381"/>
      <c r="AJ5517" s="381"/>
      <c r="AK5517" s="381"/>
      <c r="AL5517" s="381"/>
      <c r="AM5517" s="381"/>
    </row>
    <row r="5518" spans="1:39" x14ac:dyDescent="0.35">
      <c r="A5518" s="379"/>
      <c r="B5518" s="379"/>
      <c r="C5518" s="379"/>
      <c r="D5518" s="379"/>
      <c r="E5518" s="379"/>
      <c r="F5518" s="379"/>
      <c r="G5518" s="379"/>
      <c r="H5518" s="379"/>
      <c r="I5518" s="379"/>
      <c r="J5518" s="379"/>
      <c r="K5518" s="379"/>
      <c r="L5518" s="379"/>
      <c r="M5518" s="379"/>
      <c r="N5518" s="379"/>
      <c r="O5518" s="379"/>
      <c r="P5518" s="379"/>
      <c r="Q5518" s="379"/>
      <c r="R5518" s="379"/>
      <c r="S5518" s="379"/>
      <c r="T5518" s="379"/>
      <c r="U5518" s="379"/>
      <c r="V5518" s="379"/>
      <c r="W5518" s="379"/>
      <c r="X5518" s="379"/>
      <c r="Y5518" s="379"/>
      <c r="Z5518" s="379"/>
      <c r="AA5518" s="380"/>
      <c r="AB5518" s="379"/>
      <c r="AC5518" s="379"/>
      <c r="AD5518" s="379"/>
      <c r="AE5518" s="381"/>
      <c r="AF5518" s="105"/>
      <c r="AG5518" s="381"/>
      <c r="AH5518" s="381"/>
      <c r="AI5518" s="381"/>
      <c r="AJ5518" s="381"/>
      <c r="AK5518" s="381"/>
      <c r="AL5518" s="381"/>
      <c r="AM5518" s="381"/>
    </row>
    <row r="5519" spans="1:39" x14ac:dyDescent="0.35">
      <c r="A5519" s="379"/>
      <c r="B5519" s="379"/>
      <c r="C5519" s="379"/>
      <c r="D5519" s="379"/>
      <c r="E5519" s="379"/>
      <c r="F5519" s="379"/>
      <c r="G5519" s="379"/>
      <c r="H5519" s="379"/>
      <c r="I5519" s="379"/>
      <c r="J5519" s="379"/>
      <c r="K5519" s="379"/>
      <c r="L5519" s="379"/>
      <c r="M5519" s="379"/>
      <c r="N5519" s="379"/>
      <c r="O5519" s="379"/>
      <c r="P5519" s="379"/>
      <c r="Q5519" s="379"/>
      <c r="R5519" s="379"/>
      <c r="S5519" s="379"/>
      <c r="T5519" s="379"/>
      <c r="U5519" s="379"/>
      <c r="V5519" s="379"/>
      <c r="W5519" s="379"/>
      <c r="X5519" s="379"/>
      <c r="Y5519" s="379"/>
      <c r="Z5519" s="379"/>
      <c r="AA5519" s="380"/>
      <c r="AB5519" s="379"/>
      <c r="AC5519" s="379"/>
      <c r="AD5519" s="379"/>
      <c r="AE5519" s="381"/>
      <c r="AF5519" s="105"/>
      <c r="AG5519" s="381"/>
      <c r="AH5519" s="381"/>
      <c r="AI5519" s="381"/>
      <c r="AJ5519" s="381"/>
      <c r="AK5519" s="381"/>
      <c r="AL5519" s="381"/>
      <c r="AM5519" s="381"/>
    </row>
    <row r="5520" spans="1:39" x14ac:dyDescent="0.35">
      <c r="A5520" s="379"/>
      <c r="B5520" s="379"/>
      <c r="C5520" s="379"/>
      <c r="D5520" s="379"/>
      <c r="E5520" s="379"/>
      <c r="F5520" s="379"/>
      <c r="G5520" s="379"/>
      <c r="H5520" s="379"/>
      <c r="I5520" s="379"/>
      <c r="J5520" s="379"/>
      <c r="K5520" s="379"/>
      <c r="L5520" s="379"/>
      <c r="M5520" s="379"/>
      <c r="N5520" s="379"/>
      <c r="O5520" s="379"/>
      <c r="P5520" s="379"/>
      <c r="Q5520" s="379"/>
      <c r="R5520" s="379"/>
      <c r="S5520" s="379"/>
      <c r="T5520" s="379"/>
      <c r="U5520" s="379"/>
      <c r="V5520" s="379"/>
      <c r="W5520" s="379"/>
      <c r="X5520" s="379"/>
      <c r="Y5520" s="379"/>
      <c r="Z5520" s="379"/>
      <c r="AA5520" s="380"/>
      <c r="AB5520" s="379"/>
      <c r="AC5520" s="379"/>
      <c r="AD5520" s="379"/>
      <c r="AE5520" s="381"/>
      <c r="AF5520" s="105"/>
      <c r="AG5520" s="381"/>
      <c r="AH5520" s="381"/>
      <c r="AI5520" s="381"/>
      <c r="AJ5520" s="381"/>
      <c r="AK5520" s="381"/>
      <c r="AL5520" s="381"/>
      <c r="AM5520" s="381"/>
    </row>
    <row r="5521" spans="1:39" x14ac:dyDescent="0.35">
      <c r="A5521" s="379"/>
      <c r="B5521" s="379"/>
      <c r="C5521" s="379"/>
      <c r="D5521" s="379"/>
      <c r="E5521" s="379"/>
      <c r="F5521" s="379"/>
      <c r="G5521" s="379"/>
      <c r="H5521" s="379"/>
      <c r="I5521" s="379"/>
      <c r="J5521" s="379"/>
      <c r="K5521" s="379"/>
      <c r="L5521" s="379"/>
      <c r="M5521" s="379"/>
      <c r="N5521" s="379"/>
      <c r="O5521" s="379"/>
      <c r="P5521" s="379"/>
      <c r="Q5521" s="379"/>
      <c r="R5521" s="379"/>
      <c r="S5521" s="379"/>
      <c r="T5521" s="379"/>
      <c r="U5521" s="379"/>
      <c r="V5521" s="379"/>
      <c r="W5521" s="379"/>
      <c r="X5521" s="379"/>
      <c r="Y5521" s="379"/>
      <c r="Z5521" s="379"/>
      <c r="AA5521" s="380"/>
      <c r="AB5521" s="379"/>
      <c r="AC5521" s="379"/>
      <c r="AD5521" s="379"/>
      <c r="AE5521" s="381"/>
      <c r="AF5521" s="105"/>
      <c r="AG5521" s="381"/>
      <c r="AH5521" s="381"/>
      <c r="AI5521" s="381"/>
      <c r="AJ5521" s="381"/>
      <c r="AK5521" s="381"/>
      <c r="AL5521" s="381"/>
      <c r="AM5521" s="381"/>
    </row>
    <row r="5522" spans="1:39" x14ac:dyDescent="0.35">
      <c r="A5522" s="379"/>
      <c r="B5522" s="379"/>
      <c r="C5522" s="379"/>
      <c r="D5522" s="379"/>
      <c r="E5522" s="379"/>
      <c r="F5522" s="379"/>
      <c r="G5522" s="379"/>
      <c r="H5522" s="379"/>
      <c r="I5522" s="379"/>
      <c r="J5522" s="379"/>
      <c r="K5522" s="379"/>
      <c r="L5522" s="379"/>
      <c r="M5522" s="379"/>
      <c r="N5522" s="379"/>
      <c r="O5522" s="379"/>
      <c r="P5522" s="379"/>
      <c r="Q5522" s="379"/>
      <c r="R5522" s="379"/>
      <c r="S5522" s="379"/>
      <c r="T5522" s="379"/>
      <c r="U5522" s="379"/>
      <c r="V5522" s="379"/>
      <c r="W5522" s="379"/>
      <c r="X5522" s="379"/>
      <c r="Y5522" s="379"/>
      <c r="Z5522" s="379"/>
      <c r="AA5522" s="380"/>
      <c r="AB5522" s="379"/>
      <c r="AC5522" s="379"/>
      <c r="AD5522" s="379"/>
      <c r="AE5522" s="381"/>
      <c r="AF5522" s="105"/>
      <c r="AG5522" s="381"/>
      <c r="AH5522" s="381"/>
      <c r="AI5522" s="381"/>
      <c r="AJ5522" s="381"/>
      <c r="AK5522" s="381"/>
      <c r="AL5522" s="381"/>
      <c r="AM5522" s="381"/>
    </row>
    <row r="5523" spans="1:39" x14ac:dyDescent="0.35">
      <c r="A5523" s="379"/>
      <c r="B5523" s="379"/>
      <c r="C5523" s="379"/>
      <c r="D5523" s="379"/>
      <c r="E5523" s="379"/>
      <c r="F5523" s="379"/>
      <c r="G5523" s="379"/>
      <c r="H5523" s="379"/>
      <c r="I5523" s="379"/>
      <c r="J5523" s="379"/>
      <c r="K5523" s="379"/>
      <c r="L5523" s="379"/>
      <c r="M5523" s="379"/>
      <c r="N5523" s="379"/>
      <c r="O5523" s="379"/>
      <c r="P5523" s="379"/>
      <c r="Q5523" s="379"/>
      <c r="R5523" s="379"/>
      <c r="S5523" s="379"/>
      <c r="T5523" s="379"/>
      <c r="U5523" s="379"/>
      <c r="V5523" s="379"/>
      <c r="W5523" s="379"/>
      <c r="X5523" s="379"/>
      <c r="Y5523" s="379"/>
      <c r="Z5523" s="379"/>
      <c r="AA5523" s="380"/>
      <c r="AB5523" s="379"/>
      <c r="AC5523" s="379"/>
      <c r="AD5523" s="379"/>
      <c r="AE5523" s="381"/>
      <c r="AF5523" s="105"/>
      <c r="AG5523" s="381"/>
      <c r="AH5523" s="381"/>
      <c r="AI5523" s="381"/>
      <c r="AJ5523" s="381"/>
      <c r="AK5523" s="381"/>
      <c r="AL5523" s="381"/>
      <c r="AM5523" s="381"/>
    </row>
    <row r="5524" spans="1:39" x14ac:dyDescent="0.35">
      <c r="A5524" s="379"/>
      <c r="B5524" s="379"/>
      <c r="C5524" s="379"/>
      <c r="D5524" s="379"/>
      <c r="E5524" s="379"/>
      <c r="F5524" s="379"/>
      <c r="G5524" s="379"/>
      <c r="H5524" s="379"/>
      <c r="I5524" s="379"/>
      <c r="J5524" s="379"/>
      <c r="K5524" s="379"/>
      <c r="L5524" s="379"/>
      <c r="M5524" s="379"/>
      <c r="N5524" s="379"/>
      <c r="O5524" s="379"/>
      <c r="P5524" s="379"/>
      <c r="Q5524" s="379"/>
      <c r="R5524" s="379"/>
      <c r="S5524" s="379"/>
      <c r="T5524" s="379"/>
      <c r="U5524" s="379"/>
      <c r="V5524" s="379"/>
      <c r="W5524" s="379"/>
      <c r="X5524" s="379"/>
      <c r="Y5524" s="379"/>
      <c r="Z5524" s="379"/>
      <c r="AA5524" s="380"/>
      <c r="AB5524" s="379"/>
      <c r="AC5524" s="379"/>
      <c r="AD5524" s="379"/>
      <c r="AE5524" s="381"/>
      <c r="AF5524" s="105"/>
      <c r="AG5524" s="381"/>
      <c r="AH5524" s="381"/>
      <c r="AI5524" s="381"/>
      <c r="AJ5524" s="381"/>
      <c r="AK5524" s="381"/>
      <c r="AL5524" s="381"/>
      <c r="AM5524" s="381"/>
    </row>
    <row r="5525" spans="1:39" x14ac:dyDescent="0.35">
      <c r="A5525" s="379"/>
      <c r="B5525" s="379"/>
      <c r="C5525" s="379"/>
      <c r="D5525" s="379"/>
      <c r="E5525" s="379"/>
      <c r="F5525" s="379"/>
      <c r="G5525" s="379"/>
      <c r="H5525" s="379"/>
      <c r="I5525" s="379"/>
      <c r="J5525" s="379"/>
      <c r="K5525" s="379"/>
      <c r="L5525" s="379"/>
      <c r="M5525" s="379"/>
      <c r="N5525" s="379"/>
      <c r="O5525" s="379"/>
      <c r="P5525" s="379"/>
      <c r="Q5525" s="379"/>
      <c r="R5525" s="379"/>
      <c r="S5525" s="379"/>
      <c r="T5525" s="379"/>
      <c r="U5525" s="379"/>
      <c r="V5525" s="379"/>
      <c r="W5525" s="379"/>
      <c r="X5525" s="379"/>
      <c r="Y5525" s="379"/>
      <c r="Z5525" s="379"/>
      <c r="AA5525" s="380"/>
      <c r="AB5525" s="379"/>
      <c r="AC5525" s="379"/>
      <c r="AD5525" s="379"/>
      <c r="AE5525" s="381"/>
      <c r="AF5525" s="105"/>
      <c r="AG5525" s="381"/>
      <c r="AH5525" s="381"/>
      <c r="AI5525" s="381"/>
      <c r="AJ5525" s="381"/>
      <c r="AK5525" s="381"/>
      <c r="AL5525" s="381"/>
      <c r="AM5525" s="381"/>
    </row>
    <row r="5526" spans="1:39" x14ac:dyDescent="0.35">
      <c r="A5526" s="379"/>
      <c r="B5526" s="379"/>
      <c r="C5526" s="379"/>
      <c r="D5526" s="379"/>
      <c r="E5526" s="379"/>
      <c r="F5526" s="379"/>
      <c r="G5526" s="379"/>
      <c r="H5526" s="379"/>
      <c r="I5526" s="379"/>
      <c r="J5526" s="379"/>
      <c r="K5526" s="379"/>
      <c r="L5526" s="379"/>
      <c r="M5526" s="379"/>
      <c r="N5526" s="379"/>
      <c r="O5526" s="379"/>
      <c r="P5526" s="379"/>
      <c r="Q5526" s="379"/>
      <c r="R5526" s="379"/>
      <c r="S5526" s="379"/>
      <c r="T5526" s="379"/>
      <c r="U5526" s="379"/>
      <c r="V5526" s="379"/>
      <c r="W5526" s="379"/>
      <c r="X5526" s="379"/>
      <c r="Y5526" s="379"/>
      <c r="Z5526" s="379"/>
      <c r="AA5526" s="380"/>
      <c r="AB5526" s="379"/>
      <c r="AC5526" s="379"/>
      <c r="AD5526" s="379"/>
      <c r="AE5526" s="381"/>
      <c r="AF5526" s="105"/>
      <c r="AG5526" s="381"/>
      <c r="AH5526" s="381"/>
      <c r="AI5526" s="381"/>
      <c r="AJ5526" s="381"/>
      <c r="AK5526" s="381"/>
      <c r="AL5526" s="381"/>
      <c r="AM5526" s="381"/>
    </row>
    <row r="5527" spans="1:39" x14ac:dyDescent="0.35">
      <c r="A5527" s="379"/>
      <c r="B5527" s="379"/>
      <c r="C5527" s="379"/>
      <c r="D5527" s="379"/>
      <c r="E5527" s="379"/>
      <c r="F5527" s="379"/>
      <c r="G5527" s="379"/>
      <c r="H5527" s="379"/>
      <c r="I5527" s="379"/>
      <c r="J5527" s="379"/>
      <c r="K5527" s="379"/>
      <c r="L5527" s="379"/>
      <c r="M5527" s="379"/>
      <c r="N5527" s="379"/>
      <c r="O5527" s="379"/>
      <c r="P5527" s="379"/>
      <c r="Q5527" s="379"/>
      <c r="R5527" s="379"/>
      <c r="S5527" s="379"/>
      <c r="T5527" s="379"/>
      <c r="U5527" s="379"/>
      <c r="V5527" s="379"/>
      <c r="W5527" s="379"/>
      <c r="X5527" s="379"/>
      <c r="Y5527" s="379"/>
      <c r="Z5527" s="379"/>
      <c r="AA5527" s="380"/>
      <c r="AB5527" s="379"/>
      <c r="AC5527" s="379"/>
      <c r="AD5527" s="379"/>
      <c r="AE5527" s="381"/>
      <c r="AF5527" s="105"/>
      <c r="AG5527" s="381"/>
      <c r="AH5527" s="381"/>
      <c r="AI5527" s="381"/>
      <c r="AJ5527" s="381"/>
      <c r="AK5527" s="381"/>
      <c r="AL5527" s="381"/>
      <c r="AM5527" s="381"/>
    </row>
    <row r="5528" spans="1:39" x14ac:dyDescent="0.35">
      <c r="A5528" s="379"/>
      <c r="B5528" s="379"/>
      <c r="C5528" s="379"/>
      <c r="D5528" s="379"/>
      <c r="E5528" s="379"/>
      <c r="F5528" s="379"/>
      <c r="G5528" s="379"/>
      <c r="H5528" s="379"/>
      <c r="I5528" s="379"/>
      <c r="J5528" s="379"/>
      <c r="K5528" s="379"/>
      <c r="L5528" s="379"/>
      <c r="M5528" s="379"/>
      <c r="N5528" s="379"/>
      <c r="O5528" s="379"/>
      <c r="P5528" s="379"/>
      <c r="Q5528" s="379"/>
      <c r="R5528" s="379"/>
      <c r="S5528" s="379"/>
      <c r="T5528" s="379"/>
      <c r="U5528" s="379"/>
      <c r="V5528" s="379"/>
      <c r="W5528" s="379"/>
      <c r="X5528" s="379"/>
      <c r="Y5528" s="379"/>
      <c r="Z5528" s="379"/>
      <c r="AA5528" s="380"/>
      <c r="AB5528" s="379"/>
      <c r="AC5528" s="379"/>
      <c r="AD5528" s="379"/>
      <c r="AE5528" s="381"/>
      <c r="AF5528" s="105"/>
      <c r="AG5528" s="381"/>
      <c r="AH5528" s="381"/>
      <c r="AI5528" s="381"/>
      <c r="AJ5528" s="381"/>
      <c r="AK5528" s="381"/>
      <c r="AL5528" s="381"/>
      <c r="AM5528" s="381"/>
    </row>
    <row r="5529" spans="1:39" x14ac:dyDescent="0.35">
      <c r="A5529" s="379"/>
      <c r="B5529" s="379"/>
      <c r="C5529" s="379"/>
      <c r="D5529" s="379"/>
      <c r="E5529" s="379"/>
      <c r="F5529" s="379"/>
      <c r="G5529" s="379"/>
      <c r="H5529" s="379"/>
      <c r="I5529" s="379"/>
      <c r="J5529" s="379"/>
      <c r="K5529" s="379"/>
      <c r="L5529" s="379"/>
      <c r="M5529" s="379"/>
      <c r="N5529" s="379"/>
      <c r="O5529" s="379"/>
      <c r="P5529" s="379"/>
      <c r="Q5529" s="379"/>
      <c r="R5529" s="379"/>
      <c r="S5529" s="379"/>
      <c r="T5529" s="379"/>
      <c r="U5529" s="379"/>
      <c r="V5529" s="379"/>
      <c r="W5529" s="379"/>
      <c r="X5529" s="379"/>
      <c r="Y5529" s="379"/>
      <c r="Z5529" s="379"/>
      <c r="AA5529" s="380"/>
      <c r="AB5529" s="379"/>
      <c r="AC5529" s="379"/>
      <c r="AD5529" s="379"/>
      <c r="AE5529" s="381"/>
      <c r="AF5529" s="105"/>
      <c r="AG5529" s="381"/>
      <c r="AH5529" s="381"/>
      <c r="AI5529" s="381"/>
      <c r="AJ5529" s="381"/>
      <c r="AK5529" s="381"/>
      <c r="AL5529" s="381"/>
      <c r="AM5529" s="381"/>
    </row>
    <row r="5530" spans="1:39" x14ac:dyDescent="0.35">
      <c r="A5530" s="379"/>
      <c r="B5530" s="379"/>
      <c r="C5530" s="379"/>
      <c r="D5530" s="379"/>
      <c r="E5530" s="379"/>
      <c r="F5530" s="379"/>
      <c r="G5530" s="379"/>
      <c r="H5530" s="379"/>
      <c r="I5530" s="379"/>
      <c r="J5530" s="379"/>
      <c r="K5530" s="379"/>
      <c r="L5530" s="379"/>
      <c r="M5530" s="379"/>
      <c r="N5530" s="379"/>
      <c r="O5530" s="379"/>
      <c r="P5530" s="379"/>
      <c r="Q5530" s="379"/>
      <c r="R5530" s="379"/>
      <c r="S5530" s="379"/>
      <c r="T5530" s="379"/>
      <c r="U5530" s="379"/>
      <c r="V5530" s="379"/>
      <c r="W5530" s="379"/>
      <c r="X5530" s="379"/>
      <c r="Y5530" s="379"/>
      <c r="Z5530" s="379"/>
      <c r="AA5530" s="380"/>
      <c r="AB5530" s="379"/>
      <c r="AC5530" s="379"/>
      <c r="AD5530" s="379"/>
      <c r="AE5530" s="381"/>
      <c r="AF5530" s="105"/>
      <c r="AG5530" s="381"/>
      <c r="AH5530" s="381"/>
      <c r="AI5530" s="381"/>
      <c r="AJ5530" s="381"/>
      <c r="AK5530" s="381"/>
      <c r="AL5530" s="381"/>
      <c r="AM5530" s="381"/>
    </row>
    <row r="5531" spans="1:39" x14ac:dyDescent="0.35">
      <c r="A5531" s="379"/>
      <c r="B5531" s="379"/>
      <c r="C5531" s="379"/>
      <c r="D5531" s="379"/>
      <c r="E5531" s="379"/>
      <c r="F5531" s="379"/>
      <c r="G5531" s="379"/>
      <c r="H5531" s="379"/>
      <c r="I5531" s="379"/>
      <c r="J5531" s="379"/>
      <c r="K5531" s="379"/>
      <c r="L5531" s="379"/>
      <c r="M5531" s="379"/>
      <c r="N5531" s="379"/>
      <c r="O5531" s="379"/>
      <c r="P5531" s="379"/>
      <c r="Q5531" s="379"/>
      <c r="R5531" s="379"/>
      <c r="S5531" s="379"/>
      <c r="T5531" s="379"/>
      <c r="U5531" s="379"/>
      <c r="V5531" s="379"/>
      <c r="W5531" s="379"/>
      <c r="X5531" s="379"/>
      <c r="Y5531" s="379"/>
      <c r="Z5531" s="379"/>
      <c r="AA5531" s="380"/>
      <c r="AB5531" s="379"/>
      <c r="AC5531" s="379"/>
      <c r="AD5531" s="379"/>
      <c r="AE5531" s="381"/>
      <c r="AF5531" s="105"/>
      <c r="AG5531" s="381"/>
      <c r="AH5531" s="381"/>
      <c r="AI5531" s="381"/>
      <c r="AJ5531" s="381"/>
      <c r="AK5531" s="381"/>
      <c r="AL5531" s="381"/>
      <c r="AM5531" s="381"/>
    </row>
    <row r="5532" spans="1:39" x14ac:dyDescent="0.35">
      <c r="A5532" s="379"/>
      <c r="B5532" s="379"/>
      <c r="C5532" s="379"/>
      <c r="D5532" s="379"/>
      <c r="E5532" s="379"/>
      <c r="F5532" s="379"/>
      <c r="G5532" s="379"/>
      <c r="H5532" s="379"/>
      <c r="I5532" s="379"/>
      <c r="J5532" s="379"/>
      <c r="K5532" s="379"/>
      <c r="L5532" s="379"/>
      <c r="M5532" s="379"/>
      <c r="N5532" s="379"/>
      <c r="O5532" s="379"/>
      <c r="P5532" s="379"/>
      <c r="Q5532" s="379"/>
      <c r="R5532" s="379"/>
      <c r="S5532" s="379"/>
      <c r="T5532" s="379"/>
      <c r="U5532" s="379"/>
      <c r="V5532" s="379"/>
      <c r="W5532" s="379"/>
      <c r="X5532" s="379"/>
      <c r="Y5532" s="379"/>
      <c r="Z5532" s="379"/>
      <c r="AA5532" s="380"/>
      <c r="AB5532" s="379"/>
      <c r="AC5532" s="379"/>
      <c r="AD5532" s="379"/>
      <c r="AE5532" s="381"/>
      <c r="AF5532" s="105"/>
      <c r="AG5532" s="381"/>
      <c r="AH5532" s="381"/>
      <c r="AI5532" s="381"/>
      <c r="AJ5532" s="381"/>
      <c r="AK5532" s="381"/>
      <c r="AL5532" s="381"/>
      <c r="AM5532" s="381"/>
    </row>
    <row r="5533" spans="1:39" x14ac:dyDescent="0.35">
      <c r="A5533" s="379"/>
      <c r="B5533" s="379"/>
      <c r="C5533" s="379"/>
      <c r="D5533" s="379"/>
      <c r="E5533" s="379"/>
      <c r="F5533" s="379"/>
      <c r="G5533" s="379"/>
      <c r="H5533" s="379"/>
      <c r="I5533" s="379"/>
      <c r="J5533" s="379"/>
      <c r="K5533" s="379"/>
      <c r="L5533" s="379"/>
      <c r="M5533" s="379"/>
      <c r="N5533" s="379"/>
      <c r="O5533" s="379"/>
      <c r="P5533" s="379"/>
      <c r="Q5533" s="379"/>
      <c r="R5533" s="379"/>
      <c r="S5533" s="379"/>
      <c r="T5533" s="379"/>
      <c r="U5533" s="379"/>
      <c r="V5533" s="379"/>
      <c r="W5533" s="379"/>
      <c r="X5533" s="379"/>
      <c r="Y5533" s="379"/>
      <c r="Z5533" s="379"/>
      <c r="AA5533" s="380"/>
      <c r="AB5533" s="379"/>
      <c r="AC5533" s="379"/>
      <c r="AD5533" s="379"/>
      <c r="AE5533" s="381"/>
      <c r="AF5533" s="105"/>
      <c r="AG5533" s="381"/>
      <c r="AH5533" s="381"/>
      <c r="AI5533" s="381"/>
      <c r="AJ5533" s="381"/>
      <c r="AK5533" s="381"/>
      <c r="AL5533" s="381"/>
      <c r="AM5533" s="381"/>
    </row>
    <row r="5534" spans="1:39" x14ac:dyDescent="0.35">
      <c r="A5534" s="379"/>
      <c r="B5534" s="379"/>
      <c r="C5534" s="379"/>
      <c r="D5534" s="379"/>
      <c r="E5534" s="379"/>
      <c r="F5534" s="379"/>
      <c r="G5534" s="379"/>
      <c r="H5534" s="379"/>
      <c r="I5534" s="379"/>
      <c r="J5534" s="379"/>
      <c r="K5534" s="379"/>
      <c r="L5534" s="379"/>
      <c r="M5534" s="379"/>
      <c r="N5534" s="379"/>
      <c r="O5534" s="379"/>
      <c r="P5534" s="379"/>
      <c r="Q5534" s="379"/>
      <c r="R5534" s="379"/>
      <c r="S5534" s="379"/>
      <c r="T5534" s="379"/>
      <c r="U5534" s="379"/>
      <c r="V5534" s="379"/>
      <c r="W5534" s="379"/>
      <c r="X5534" s="379"/>
      <c r="Y5534" s="379"/>
      <c r="Z5534" s="379"/>
      <c r="AA5534" s="380"/>
      <c r="AB5534" s="379"/>
      <c r="AC5534" s="379"/>
      <c r="AD5534" s="379"/>
      <c r="AE5534" s="381"/>
      <c r="AF5534" s="105"/>
      <c r="AG5534" s="381"/>
      <c r="AH5534" s="381"/>
      <c r="AI5534" s="381"/>
      <c r="AJ5534" s="381"/>
      <c r="AK5534" s="381"/>
      <c r="AL5534" s="381"/>
      <c r="AM5534" s="381"/>
    </row>
    <row r="5535" spans="1:39" x14ac:dyDescent="0.35">
      <c r="A5535" s="379"/>
      <c r="B5535" s="379"/>
      <c r="C5535" s="379"/>
      <c r="D5535" s="379"/>
      <c r="E5535" s="379"/>
      <c r="F5535" s="379"/>
      <c r="G5535" s="379"/>
      <c r="H5535" s="379"/>
      <c r="I5535" s="379"/>
      <c r="J5535" s="379"/>
      <c r="K5535" s="379"/>
      <c r="L5535" s="379"/>
      <c r="M5535" s="379"/>
      <c r="N5535" s="379"/>
      <c r="O5535" s="379"/>
      <c r="P5535" s="379"/>
      <c r="Q5535" s="379"/>
      <c r="R5535" s="379"/>
      <c r="S5535" s="379"/>
      <c r="T5535" s="379"/>
      <c r="U5535" s="379"/>
      <c r="V5535" s="379"/>
      <c r="W5535" s="379"/>
      <c r="X5535" s="379"/>
      <c r="Y5535" s="379"/>
      <c r="Z5535" s="379"/>
      <c r="AA5535" s="380"/>
      <c r="AB5535" s="379"/>
      <c r="AC5535" s="379"/>
      <c r="AD5535" s="379"/>
      <c r="AE5535" s="381"/>
      <c r="AF5535" s="105"/>
      <c r="AG5535" s="381"/>
      <c r="AH5535" s="381"/>
      <c r="AI5535" s="381"/>
      <c r="AJ5535" s="381"/>
      <c r="AK5535" s="381"/>
      <c r="AL5535" s="381"/>
      <c r="AM5535" s="381"/>
    </row>
    <row r="5536" spans="1:39" x14ac:dyDescent="0.35">
      <c r="A5536" s="379"/>
      <c r="B5536" s="379"/>
      <c r="C5536" s="379"/>
      <c r="D5536" s="379"/>
      <c r="E5536" s="379"/>
      <c r="F5536" s="379"/>
      <c r="G5536" s="379"/>
      <c r="H5536" s="379"/>
      <c r="I5536" s="379"/>
      <c r="J5536" s="379"/>
      <c r="K5536" s="379"/>
      <c r="L5536" s="379"/>
      <c r="M5536" s="379"/>
      <c r="N5536" s="379"/>
      <c r="O5536" s="379"/>
      <c r="P5536" s="379"/>
      <c r="Q5536" s="379"/>
      <c r="R5536" s="379"/>
      <c r="S5536" s="379"/>
      <c r="T5536" s="379"/>
      <c r="U5536" s="379"/>
      <c r="V5536" s="379"/>
      <c r="W5536" s="379"/>
      <c r="X5536" s="379"/>
      <c r="Y5536" s="379"/>
      <c r="Z5536" s="379"/>
      <c r="AA5536" s="380"/>
      <c r="AB5536" s="379"/>
      <c r="AC5536" s="379"/>
      <c r="AD5536" s="379"/>
      <c r="AE5536" s="381"/>
      <c r="AF5536" s="105"/>
      <c r="AG5536" s="381"/>
      <c r="AH5536" s="381"/>
      <c r="AI5536" s="381"/>
      <c r="AJ5536" s="381"/>
      <c r="AK5536" s="381"/>
      <c r="AL5536" s="381"/>
      <c r="AM5536" s="381"/>
    </row>
    <row r="5537" spans="1:39" x14ac:dyDescent="0.35">
      <c r="A5537" s="379"/>
      <c r="B5537" s="379"/>
      <c r="C5537" s="379"/>
      <c r="D5537" s="379"/>
      <c r="E5537" s="379"/>
      <c r="F5537" s="379"/>
      <c r="G5537" s="379"/>
      <c r="H5537" s="379"/>
      <c r="I5537" s="379"/>
      <c r="J5537" s="379"/>
      <c r="K5537" s="379"/>
      <c r="L5537" s="379"/>
      <c r="M5537" s="379"/>
      <c r="N5537" s="379"/>
      <c r="O5537" s="379"/>
      <c r="P5537" s="379"/>
      <c r="Q5537" s="379"/>
      <c r="R5537" s="379"/>
      <c r="S5537" s="379"/>
      <c r="T5537" s="379"/>
      <c r="U5537" s="379"/>
      <c r="V5537" s="379"/>
      <c r="W5537" s="379"/>
      <c r="X5537" s="379"/>
      <c r="Y5537" s="379"/>
      <c r="Z5537" s="379"/>
      <c r="AA5537" s="380"/>
      <c r="AB5537" s="379"/>
      <c r="AC5537" s="379"/>
      <c r="AD5537" s="379"/>
      <c r="AE5537" s="381"/>
      <c r="AF5537" s="105"/>
      <c r="AG5537" s="381"/>
      <c r="AH5537" s="381"/>
      <c r="AI5537" s="381"/>
      <c r="AJ5537" s="381"/>
      <c r="AK5537" s="381"/>
      <c r="AL5537" s="381"/>
      <c r="AM5537" s="381"/>
    </row>
    <row r="5538" spans="1:39" x14ac:dyDescent="0.35">
      <c r="A5538" s="379"/>
      <c r="B5538" s="379"/>
      <c r="C5538" s="379"/>
      <c r="D5538" s="379"/>
      <c r="E5538" s="379"/>
      <c r="F5538" s="379"/>
      <c r="G5538" s="379"/>
      <c r="H5538" s="379"/>
      <c r="I5538" s="379"/>
      <c r="J5538" s="379"/>
      <c r="K5538" s="379"/>
      <c r="L5538" s="379"/>
      <c r="M5538" s="379"/>
      <c r="N5538" s="379"/>
      <c r="O5538" s="379"/>
      <c r="P5538" s="379"/>
      <c r="Q5538" s="379"/>
      <c r="R5538" s="379"/>
      <c r="S5538" s="379"/>
      <c r="T5538" s="379"/>
      <c r="U5538" s="379"/>
      <c r="V5538" s="379"/>
      <c r="W5538" s="379"/>
      <c r="X5538" s="379"/>
      <c r="Y5538" s="379"/>
      <c r="Z5538" s="379"/>
      <c r="AA5538" s="380"/>
      <c r="AB5538" s="379"/>
      <c r="AC5538" s="379"/>
      <c r="AD5538" s="379"/>
      <c r="AE5538" s="381"/>
      <c r="AF5538" s="105"/>
      <c r="AG5538" s="381"/>
      <c r="AH5538" s="381"/>
      <c r="AI5538" s="381"/>
      <c r="AJ5538" s="381"/>
      <c r="AK5538" s="381"/>
      <c r="AL5538" s="381"/>
      <c r="AM5538" s="381"/>
    </row>
    <row r="5539" spans="1:39" x14ac:dyDescent="0.35">
      <c r="A5539" s="379"/>
      <c r="B5539" s="379"/>
      <c r="C5539" s="379"/>
      <c r="D5539" s="379"/>
      <c r="E5539" s="379"/>
      <c r="F5539" s="379"/>
      <c r="G5539" s="379"/>
      <c r="H5539" s="379"/>
      <c r="I5539" s="379"/>
      <c r="J5539" s="379"/>
      <c r="K5539" s="379"/>
      <c r="L5539" s="379"/>
      <c r="M5539" s="379"/>
      <c r="N5539" s="379"/>
      <c r="O5539" s="379"/>
      <c r="P5539" s="379"/>
      <c r="Q5539" s="379"/>
      <c r="R5539" s="379"/>
      <c r="S5539" s="379"/>
      <c r="T5539" s="379"/>
      <c r="U5539" s="379"/>
      <c r="V5539" s="379"/>
      <c r="W5539" s="379"/>
      <c r="X5539" s="379"/>
      <c r="Y5539" s="379"/>
      <c r="Z5539" s="379"/>
      <c r="AA5539" s="380"/>
      <c r="AB5539" s="379"/>
      <c r="AC5539" s="379"/>
      <c r="AD5539" s="379"/>
      <c r="AE5539" s="381"/>
      <c r="AF5539" s="105"/>
      <c r="AG5539" s="381"/>
      <c r="AH5539" s="381"/>
      <c r="AI5539" s="381"/>
      <c r="AJ5539" s="381"/>
      <c r="AK5539" s="381"/>
      <c r="AL5539" s="381"/>
      <c r="AM5539" s="381"/>
    </row>
    <row r="5540" spans="1:39" x14ac:dyDescent="0.35">
      <c r="A5540" s="379"/>
      <c r="B5540" s="379"/>
      <c r="C5540" s="379"/>
      <c r="D5540" s="379"/>
      <c r="E5540" s="379"/>
      <c r="F5540" s="379"/>
      <c r="G5540" s="379"/>
      <c r="H5540" s="379"/>
      <c r="I5540" s="379"/>
      <c r="J5540" s="379"/>
      <c r="K5540" s="379"/>
      <c r="L5540" s="379"/>
      <c r="M5540" s="379"/>
      <c r="N5540" s="379"/>
      <c r="O5540" s="379"/>
      <c r="P5540" s="379"/>
      <c r="Q5540" s="379"/>
      <c r="R5540" s="379"/>
      <c r="S5540" s="379"/>
      <c r="T5540" s="379"/>
      <c r="U5540" s="379"/>
      <c r="V5540" s="379"/>
      <c r="W5540" s="379"/>
      <c r="X5540" s="379"/>
      <c r="Y5540" s="379"/>
      <c r="Z5540" s="379"/>
      <c r="AA5540" s="380"/>
      <c r="AB5540" s="379"/>
      <c r="AC5540" s="379"/>
      <c r="AD5540" s="379"/>
      <c r="AE5540" s="381"/>
      <c r="AF5540" s="105"/>
      <c r="AG5540" s="381"/>
      <c r="AH5540" s="381"/>
      <c r="AI5540" s="381"/>
      <c r="AJ5540" s="381"/>
      <c r="AK5540" s="381"/>
      <c r="AL5540" s="381"/>
      <c r="AM5540" s="381"/>
    </row>
    <row r="5541" spans="1:39" x14ac:dyDescent="0.35">
      <c r="A5541" s="379"/>
      <c r="B5541" s="379"/>
      <c r="C5541" s="379"/>
      <c r="D5541" s="379"/>
      <c r="E5541" s="379"/>
      <c r="F5541" s="379"/>
      <c r="G5541" s="379"/>
      <c r="H5541" s="379"/>
      <c r="I5541" s="379"/>
      <c r="J5541" s="379"/>
      <c r="K5541" s="379"/>
      <c r="L5541" s="379"/>
      <c r="M5541" s="379"/>
      <c r="N5541" s="379"/>
      <c r="O5541" s="379"/>
      <c r="P5541" s="379"/>
      <c r="Q5541" s="379"/>
      <c r="R5541" s="379"/>
      <c r="S5541" s="379"/>
      <c r="T5541" s="379"/>
      <c r="U5541" s="379"/>
      <c r="V5541" s="379"/>
      <c r="W5541" s="379"/>
      <c r="X5541" s="379"/>
      <c r="Y5541" s="379"/>
      <c r="Z5541" s="379"/>
      <c r="AA5541" s="380"/>
      <c r="AB5541" s="379"/>
      <c r="AC5541" s="379"/>
      <c r="AD5541" s="379"/>
      <c r="AE5541" s="381"/>
      <c r="AF5541" s="105"/>
      <c r="AG5541" s="381"/>
      <c r="AH5541" s="381"/>
      <c r="AI5541" s="381"/>
      <c r="AJ5541" s="381"/>
      <c r="AK5541" s="381"/>
      <c r="AL5541" s="381"/>
      <c r="AM5541" s="381"/>
    </row>
    <row r="5542" spans="1:39" x14ac:dyDescent="0.35">
      <c r="A5542" s="379"/>
      <c r="B5542" s="379"/>
      <c r="C5542" s="379"/>
      <c r="D5542" s="379"/>
      <c r="E5542" s="379"/>
      <c r="F5542" s="379"/>
      <c r="G5542" s="379"/>
      <c r="H5542" s="379"/>
      <c r="I5542" s="379"/>
      <c r="J5542" s="379"/>
      <c r="K5542" s="379"/>
      <c r="L5542" s="379"/>
      <c r="M5542" s="379"/>
      <c r="N5542" s="379"/>
      <c r="O5542" s="379"/>
      <c r="P5542" s="379"/>
      <c r="Q5542" s="379"/>
      <c r="R5542" s="379"/>
      <c r="S5542" s="379"/>
      <c r="T5542" s="379"/>
      <c r="U5542" s="379"/>
      <c r="V5542" s="379"/>
      <c r="W5542" s="379"/>
      <c r="X5542" s="379"/>
      <c r="Y5542" s="379"/>
      <c r="Z5542" s="379"/>
      <c r="AA5542" s="380"/>
      <c r="AB5542" s="379"/>
      <c r="AC5542" s="379"/>
      <c r="AD5542" s="379"/>
      <c r="AE5542" s="381"/>
      <c r="AF5542" s="105"/>
      <c r="AG5542" s="381"/>
      <c r="AH5542" s="381"/>
      <c r="AI5542" s="381"/>
      <c r="AJ5542" s="381"/>
      <c r="AK5542" s="381"/>
      <c r="AL5542" s="381"/>
      <c r="AM5542" s="381"/>
    </row>
    <row r="5543" spans="1:39" x14ac:dyDescent="0.35">
      <c r="A5543" s="379"/>
      <c r="B5543" s="379"/>
      <c r="C5543" s="379"/>
      <c r="D5543" s="379"/>
      <c r="E5543" s="379"/>
      <c r="F5543" s="379"/>
      <c r="G5543" s="379"/>
      <c r="H5543" s="379"/>
      <c r="I5543" s="379"/>
      <c r="J5543" s="379"/>
      <c r="K5543" s="379"/>
      <c r="L5543" s="379"/>
      <c r="M5543" s="379"/>
      <c r="N5543" s="379"/>
      <c r="O5543" s="379"/>
      <c r="P5543" s="379"/>
      <c r="Q5543" s="379"/>
      <c r="R5543" s="379"/>
      <c r="S5543" s="379"/>
      <c r="T5543" s="379"/>
      <c r="U5543" s="379"/>
      <c r="V5543" s="379"/>
      <c r="W5543" s="379"/>
      <c r="X5543" s="379"/>
      <c r="Y5543" s="379"/>
      <c r="Z5543" s="379"/>
      <c r="AA5543" s="380"/>
      <c r="AB5543" s="379"/>
      <c r="AC5543" s="379"/>
      <c r="AD5543" s="379"/>
      <c r="AE5543" s="381"/>
      <c r="AF5543" s="105"/>
      <c r="AG5543" s="381"/>
      <c r="AH5543" s="381"/>
      <c r="AI5543" s="381"/>
      <c r="AJ5543" s="381"/>
      <c r="AK5543" s="381"/>
      <c r="AL5543" s="381"/>
      <c r="AM5543" s="381"/>
    </row>
    <row r="5544" spans="1:39" x14ac:dyDescent="0.35">
      <c r="A5544" s="379"/>
      <c r="B5544" s="379"/>
      <c r="C5544" s="379"/>
      <c r="D5544" s="379"/>
      <c r="E5544" s="379"/>
      <c r="F5544" s="379"/>
      <c r="G5544" s="379"/>
      <c r="H5544" s="379"/>
      <c r="I5544" s="379"/>
      <c r="J5544" s="379"/>
      <c r="K5544" s="379"/>
      <c r="L5544" s="379"/>
      <c r="M5544" s="379"/>
      <c r="N5544" s="379"/>
      <c r="O5544" s="379"/>
      <c r="P5544" s="379"/>
      <c r="Q5544" s="379"/>
      <c r="R5544" s="379"/>
      <c r="S5544" s="379"/>
      <c r="T5544" s="379"/>
      <c r="U5544" s="379"/>
      <c r="V5544" s="379"/>
      <c r="W5544" s="379"/>
      <c r="X5544" s="379"/>
      <c r="Y5544" s="379"/>
      <c r="Z5544" s="379"/>
      <c r="AA5544" s="380"/>
      <c r="AB5544" s="379"/>
      <c r="AC5544" s="379"/>
      <c r="AD5544" s="379"/>
      <c r="AE5544" s="381"/>
      <c r="AF5544" s="105"/>
      <c r="AG5544" s="381"/>
      <c r="AH5544" s="381"/>
      <c r="AI5544" s="381"/>
      <c r="AJ5544" s="381"/>
      <c r="AK5544" s="381"/>
      <c r="AL5544" s="381"/>
      <c r="AM5544" s="381"/>
    </row>
    <row r="5545" spans="1:39" x14ac:dyDescent="0.35">
      <c r="A5545" s="379"/>
      <c r="B5545" s="379"/>
      <c r="C5545" s="379"/>
      <c r="D5545" s="379"/>
      <c r="E5545" s="379"/>
      <c r="F5545" s="379"/>
      <c r="G5545" s="379"/>
      <c r="H5545" s="379"/>
      <c r="I5545" s="379"/>
      <c r="J5545" s="379"/>
      <c r="K5545" s="379"/>
      <c r="L5545" s="379"/>
      <c r="M5545" s="379"/>
      <c r="N5545" s="379"/>
      <c r="O5545" s="379"/>
      <c r="P5545" s="379"/>
      <c r="Q5545" s="379"/>
      <c r="R5545" s="379"/>
      <c r="S5545" s="379"/>
      <c r="T5545" s="379"/>
      <c r="U5545" s="379"/>
      <c r="V5545" s="379"/>
      <c r="W5545" s="379"/>
      <c r="X5545" s="379"/>
      <c r="Y5545" s="379"/>
      <c r="Z5545" s="379"/>
      <c r="AA5545" s="380"/>
      <c r="AB5545" s="379"/>
      <c r="AC5545" s="379"/>
      <c r="AD5545" s="379"/>
      <c r="AE5545" s="381"/>
      <c r="AF5545" s="105"/>
      <c r="AG5545" s="381"/>
      <c r="AH5545" s="381"/>
      <c r="AI5545" s="381"/>
      <c r="AJ5545" s="381"/>
      <c r="AK5545" s="381"/>
      <c r="AL5545" s="381"/>
      <c r="AM5545" s="381"/>
    </row>
    <row r="5546" spans="1:39" x14ac:dyDescent="0.35">
      <c r="A5546" s="379"/>
      <c r="B5546" s="379"/>
      <c r="C5546" s="379"/>
      <c r="D5546" s="379"/>
      <c r="E5546" s="379"/>
      <c r="F5546" s="379"/>
      <c r="G5546" s="379"/>
      <c r="H5546" s="379"/>
      <c r="I5546" s="379"/>
      <c r="J5546" s="379"/>
      <c r="K5546" s="379"/>
      <c r="L5546" s="379"/>
      <c r="M5546" s="379"/>
      <c r="N5546" s="379"/>
      <c r="O5546" s="379"/>
      <c r="P5546" s="379"/>
      <c r="Q5546" s="379"/>
      <c r="R5546" s="379"/>
      <c r="S5546" s="379"/>
      <c r="T5546" s="379"/>
      <c r="U5546" s="379"/>
      <c r="V5546" s="379"/>
      <c r="W5546" s="379"/>
      <c r="X5546" s="379"/>
      <c r="Y5546" s="379"/>
      <c r="Z5546" s="379"/>
      <c r="AA5546" s="380"/>
      <c r="AB5546" s="379"/>
      <c r="AC5546" s="379"/>
      <c r="AD5546" s="379"/>
      <c r="AE5546" s="381"/>
      <c r="AF5546" s="105"/>
      <c r="AG5546" s="381"/>
      <c r="AH5546" s="381"/>
      <c r="AI5546" s="381"/>
      <c r="AJ5546" s="381"/>
      <c r="AK5546" s="381"/>
      <c r="AL5546" s="381"/>
      <c r="AM5546" s="381"/>
    </row>
    <row r="5547" spans="1:39" x14ac:dyDescent="0.35">
      <c r="A5547" s="379"/>
      <c r="B5547" s="379"/>
      <c r="C5547" s="379"/>
      <c r="D5547" s="379"/>
      <c r="E5547" s="379"/>
      <c r="F5547" s="379"/>
      <c r="G5547" s="379"/>
      <c r="H5547" s="379"/>
      <c r="I5547" s="379"/>
      <c r="J5547" s="379"/>
      <c r="K5547" s="379"/>
      <c r="L5547" s="379"/>
      <c r="M5547" s="379"/>
      <c r="N5547" s="379"/>
      <c r="O5547" s="379"/>
      <c r="P5547" s="379"/>
      <c r="Q5547" s="379"/>
      <c r="R5547" s="379"/>
      <c r="S5547" s="379"/>
      <c r="T5547" s="379"/>
      <c r="U5547" s="379"/>
      <c r="V5547" s="379"/>
      <c r="W5547" s="379"/>
      <c r="X5547" s="379"/>
      <c r="Y5547" s="379"/>
      <c r="Z5547" s="379"/>
      <c r="AA5547" s="380"/>
      <c r="AB5547" s="379"/>
      <c r="AC5547" s="379"/>
      <c r="AD5547" s="379"/>
      <c r="AE5547" s="381"/>
      <c r="AF5547" s="105"/>
      <c r="AG5547" s="381"/>
      <c r="AH5547" s="381"/>
      <c r="AI5547" s="381"/>
      <c r="AJ5547" s="381"/>
      <c r="AK5547" s="381"/>
      <c r="AL5547" s="381"/>
      <c r="AM5547" s="381"/>
    </row>
    <row r="5548" spans="1:39" x14ac:dyDescent="0.35">
      <c r="A5548" s="379"/>
      <c r="B5548" s="379"/>
      <c r="C5548" s="379"/>
      <c r="D5548" s="379"/>
      <c r="E5548" s="379"/>
      <c r="F5548" s="379"/>
      <c r="G5548" s="379"/>
      <c r="H5548" s="379"/>
      <c r="I5548" s="379"/>
      <c r="J5548" s="379"/>
      <c r="K5548" s="379"/>
      <c r="L5548" s="379"/>
      <c r="M5548" s="379"/>
      <c r="N5548" s="379"/>
      <c r="O5548" s="379"/>
      <c r="P5548" s="379"/>
      <c r="Q5548" s="379"/>
      <c r="R5548" s="379"/>
      <c r="S5548" s="379"/>
      <c r="T5548" s="379"/>
      <c r="U5548" s="379"/>
      <c r="V5548" s="379"/>
      <c r="W5548" s="379"/>
      <c r="X5548" s="379"/>
      <c r="Y5548" s="379"/>
      <c r="Z5548" s="379"/>
      <c r="AA5548" s="380"/>
      <c r="AB5548" s="379"/>
      <c r="AC5548" s="379"/>
      <c r="AD5548" s="379"/>
      <c r="AE5548" s="381"/>
      <c r="AF5548" s="105"/>
      <c r="AG5548" s="381"/>
      <c r="AH5548" s="381"/>
      <c r="AI5548" s="381"/>
      <c r="AJ5548" s="381"/>
      <c r="AK5548" s="381"/>
      <c r="AL5548" s="381"/>
      <c r="AM5548" s="381"/>
    </row>
    <row r="5549" spans="1:39" x14ac:dyDescent="0.35">
      <c r="A5549" s="379"/>
      <c r="B5549" s="379"/>
      <c r="C5549" s="379"/>
      <c r="D5549" s="379"/>
      <c r="E5549" s="379"/>
      <c r="F5549" s="379"/>
      <c r="G5549" s="379"/>
      <c r="H5549" s="379"/>
      <c r="I5549" s="379"/>
      <c r="J5549" s="379"/>
      <c r="K5549" s="379"/>
      <c r="L5549" s="379"/>
      <c r="M5549" s="379"/>
      <c r="N5549" s="379"/>
      <c r="O5549" s="379"/>
      <c r="P5549" s="379"/>
      <c r="Q5549" s="379"/>
      <c r="R5549" s="379"/>
      <c r="S5549" s="379"/>
      <c r="T5549" s="379"/>
      <c r="U5549" s="379"/>
      <c r="V5549" s="379"/>
      <c r="W5549" s="379"/>
      <c r="X5549" s="379"/>
      <c r="Y5549" s="379"/>
      <c r="Z5549" s="379"/>
      <c r="AA5549" s="380"/>
      <c r="AB5549" s="379"/>
      <c r="AC5549" s="379"/>
      <c r="AD5549" s="379"/>
      <c r="AE5549" s="381"/>
      <c r="AF5549" s="105"/>
      <c r="AG5549" s="381"/>
      <c r="AH5549" s="381"/>
      <c r="AI5549" s="381"/>
      <c r="AJ5549" s="381"/>
      <c r="AK5549" s="381"/>
      <c r="AL5549" s="381"/>
      <c r="AM5549" s="381"/>
    </row>
    <row r="5550" spans="1:39" x14ac:dyDescent="0.35">
      <c r="A5550" s="379"/>
      <c r="B5550" s="379"/>
      <c r="C5550" s="379"/>
      <c r="D5550" s="379"/>
      <c r="E5550" s="379"/>
      <c r="F5550" s="379"/>
      <c r="G5550" s="379"/>
      <c r="H5550" s="379"/>
      <c r="I5550" s="379"/>
      <c r="J5550" s="379"/>
      <c r="K5550" s="379"/>
      <c r="L5550" s="379"/>
      <c r="M5550" s="379"/>
      <c r="N5550" s="379"/>
      <c r="O5550" s="379"/>
      <c r="P5550" s="379"/>
      <c r="Q5550" s="379"/>
      <c r="R5550" s="379"/>
      <c r="S5550" s="379"/>
      <c r="T5550" s="379"/>
      <c r="U5550" s="379"/>
      <c r="V5550" s="379"/>
      <c r="W5550" s="379"/>
      <c r="X5550" s="379"/>
      <c r="Y5550" s="379"/>
      <c r="Z5550" s="379"/>
      <c r="AA5550" s="380"/>
      <c r="AB5550" s="379"/>
      <c r="AC5550" s="379"/>
      <c r="AD5550" s="379"/>
      <c r="AE5550" s="381"/>
      <c r="AF5550" s="105"/>
      <c r="AG5550" s="381"/>
      <c r="AH5550" s="381"/>
      <c r="AI5550" s="381"/>
      <c r="AJ5550" s="381"/>
      <c r="AK5550" s="381"/>
      <c r="AL5550" s="381"/>
      <c r="AM5550" s="381"/>
    </row>
    <row r="5551" spans="1:39" x14ac:dyDescent="0.35">
      <c r="A5551" s="379"/>
      <c r="B5551" s="379"/>
      <c r="C5551" s="379"/>
      <c r="D5551" s="379"/>
      <c r="E5551" s="379"/>
      <c r="F5551" s="379"/>
      <c r="G5551" s="379"/>
      <c r="H5551" s="379"/>
      <c r="I5551" s="379"/>
      <c r="J5551" s="379"/>
      <c r="K5551" s="379"/>
      <c r="L5551" s="379"/>
      <c r="M5551" s="379"/>
      <c r="N5551" s="379"/>
      <c r="O5551" s="379"/>
      <c r="P5551" s="379"/>
      <c r="Q5551" s="379"/>
      <c r="R5551" s="379"/>
      <c r="S5551" s="379"/>
      <c r="T5551" s="379"/>
      <c r="U5551" s="379"/>
      <c r="V5551" s="379"/>
      <c r="W5551" s="379"/>
      <c r="X5551" s="379"/>
      <c r="Y5551" s="379"/>
      <c r="Z5551" s="379"/>
      <c r="AA5551" s="380"/>
      <c r="AB5551" s="379"/>
      <c r="AC5551" s="379"/>
      <c r="AD5551" s="379"/>
      <c r="AE5551" s="381"/>
      <c r="AF5551" s="105"/>
      <c r="AG5551" s="381"/>
      <c r="AH5551" s="381"/>
      <c r="AI5551" s="381"/>
      <c r="AJ5551" s="381"/>
      <c r="AK5551" s="381"/>
      <c r="AL5551" s="381"/>
      <c r="AM5551" s="381"/>
    </row>
    <row r="5552" spans="1:39" x14ac:dyDescent="0.35">
      <c r="A5552" s="379"/>
      <c r="B5552" s="379"/>
      <c r="C5552" s="379"/>
      <c r="D5552" s="379"/>
      <c r="E5552" s="379"/>
      <c r="F5552" s="379"/>
      <c r="G5552" s="379"/>
      <c r="H5552" s="379"/>
      <c r="I5552" s="379"/>
      <c r="J5552" s="379"/>
      <c r="K5552" s="379"/>
      <c r="L5552" s="379"/>
      <c r="M5552" s="379"/>
      <c r="N5552" s="379"/>
      <c r="O5552" s="379"/>
      <c r="P5552" s="379"/>
      <c r="Q5552" s="379"/>
      <c r="R5552" s="379"/>
      <c r="S5552" s="379"/>
      <c r="T5552" s="379"/>
      <c r="U5552" s="379"/>
      <c r="V5552" s="379"/>
      <c r="W5552" s="379"/>
      <c r="X5552" s="379"/>
      <c r="Y5552" s="379"/>
      <c r="Z5552" s="379"/>
      <c r="AA5552" s="380"/>
      <c r="AB5552" s="379"/>
      <c r="AC5552" s="379"/>
      <c r="AD5552" s="379"/>
      <c r="AE5552" s="381"/>
      <c r="AF5552" s="105"/>
      <c r="AG5552" s="381"/>
      <c r="AH5552" s="381"/>
      <c r="AI5552" s="381"/>
      <c r="AJ5552" s="381"/>
      <c r="AK5552" s="381"/>
      <c r="AL5552" s="381"/>
      <c r="AM5552" s="381"/>
    </row>
    <row r="5553" spans="1:39" x14ac:dyDescent="0.35">
      <c r="A5553" s="379"/>
      <c r="B5553" s="379"/>
      <c r="C5553" s="379"/>
      <c r="D5553" s="379"/>
      <c r="E5553" s="379"/>
      <c r="F5553" s="379"/>
      <c r="G5553" s="379"/>
      <c r="H5553" s="379"/>
      <c r="I5553" s="379"/>
      <c r="J5553" s="379"/>
      <c r="K5553" s="379"/>
      <c r="L5553" s="379"/>
      <c r="M5553" s="379"/>
      <c r="N5553" s="379"/>
      <c r="O5553" s="379"/>
      <c r="P5553" s="379"/>
      <c r="Q5553" s="379"/>
      <c r="R5553" s="379"/>
      <c r="S5553" s="379"/>
      <c r="T5553" s="379"/>
      <c r="U5553" s="379"/>
      <c r="V5553" s="379"/>
      <c r="W5553" s="379"/>
      <c r="X5553" s="379"/>
      <c r="Y5553" s="379"/>
      <c r="Z5553" s="379"/>
      <c r="AA5553" s="380"/>
      <c r="AB5553" s="379"/>
      <c r="AC5553" s="379"/>
      <c r="AD5553" s="379"/>
      <c r="AE5553" s="381"/>
      <c r="AF5553" s="105"/>
      <c r="AG5553" s="381"/>
      <c r="AH5553" s="381"/>
      <c r="AI5553" s="381"/>
      <c r="AJ5553" s="381"/>
      <c r="AK5553" s="381"/>
      <c r="AL5553" s="381"/>
      <c r="AM5553" s="381"/>
    </row>
    <row r="5554" spans="1:39" x14ac:dyDescent="0.35">
      <c r="A5554" s="379"/>
      <c r="B5554" s="379"/>
      <c r="C5554" s="379"/>
      <c r="D5554" s="379"/>
      <c r="E5554" s="379"/>
      <c r="F5554" s="379"/>
      <c r="G5554" s="379"/>
      <c r="H5554" s="379"/>
      <c r="I5554" s="379"/>
      <c r="J5554" s="379"/>
      <c r="K5554" s="379"/>
      <c r="L5554" s="379"/>
      <c r="M5554" s="379"/>
      <c r="N5554" s="379"/>
      <c r="O5554" s="379"/>
      <c r="P5554" s="379"/>
      <c r="Q5554" s="379"/>
      <c r="R5554" s="379"/>
      <c r="S5554" s="379"/>
      <c r="T5554" s="379"/>
      <c r="U5554" s="379"/>
      <c r="V5554" s="379"/>
      <c r="W5554" s="379"/>
      <c r="X5554" s="379"/>
      <c r="Y5554" s="379"/>
      <c r="Z5554" s="379"/>
      <c r="AA5554" s="380"/>
      <c r="AB5554" s="379"/>
      <c r="AC5554" s="379"/>
      <c r="AD5554" s="379"/>
      <c r="AE5554" s="381"/>
      <c r="AF5554" s="105"/>
      <c r="AG5554" s="381"/>
      <c r="AH5554" s="381"/>
      <c r="AI5554" s="381"/>
      <c r="AJ5554" s="381"/>
      <c r="AK5554" s="381"/>
      <c r="AL5554" s="381"/>
      <c r="AM5554" s="381"/>
    </row>
    <row r="5555" spans="1:39" x14ac:dyDescent="0.35">
      <c r="A5555" s="379"/>
      <c r="B5555" s="379"/>
      <c r="C5555" s="379"/>
      <c r="D5555" s="379"/>
      <c r="E5555" s="379"/>
      <c r="F5555" s="379"/>
      <c r="G5555" s="379"/>
      <c r="H5555" s="379"/>
      <c r="I5555" s="379"/>
      <c r="J5555" s="379"/>
      <c r="K5555" s="379"/>
      <c r="L5555" s="379"/>
      <c r="M5555" s="379"/>
      <c r="N5555" s="379"/>
      <c r="O5555" s="379"/>
      <c r="P5555" s="379"/>
      <c r="Q5555" s="379"/>
      <c r="R5555" s="379"/>
      <c r="S5555" s="379"/>
      <c r="T5555" s="379"/>
      <c r="U5555" s="379"/>
      <c r="V5555" s="379"/>
      <c r="W5555" s="379"/>
      <c r="X5555" s="379"/>
      <c r="Y5555" s="379"/>
      <c r="Z5555" s="379"/>
      <c r="AA5555" s="380"/>
      <c r="AB5555" s="379"/>
      <c r="AC5555" s="379"/>
      <c r="AD5555" s="379"/>
      <c r="AE5555" s="381"/>
      <c r="AF5555" s="105"/>
      <c r="AG5555" s="381"/>
      <c r="AH5555" s="381"/>
      <c r="AI5555" s="381"/>
      <c r="AJ5555" s="381"/>
      <c r="AK5555" s="381"/>
      <c r="AL5555" s="381"/>
      <c r="AM5555" s="381"/>
    </row>
    <row r="5556" spans="1:39" x14ac:dyDescent="0.35">
      <c r="A5556" s="379"/>
      <c r="B5556" s="379"/>
      <c r="C5556" s="379"/>
      <c r="D5556" s="379"/>
      <c r="E5556" s="379"/>
      <c r="F5556" s="379"/>
      <c r="G5556" s="379"/>
      <c r="H5556" s="379"/>
      <c r="I5556" s="379"/>
      <c r="J5556" s="379"/>
      <c r="K5556" s="379"/>
      <c r="L5556" s="379"/>
      <c r="M5556" s="379"/>
      <c r="N5556" s="379"/>
      <c r="O5556" s="379"/>
      <c r="P5556" s="379"/>
      <c r="Q5556" s="379"/>
      <c r="R5556" s="379"/>
      <c r="S5556" s="379"/>
      <c r="T5556" s="379"/>
      <c r="U5556" s="379"/>
      <c r="V5556" s="379"/>
      <c r="W5556" s="379"/>
      <c r="X5556" s="379"/>
      <c r="Y5556" s="379"/>
      <c r="Z5556" s="379"/>
      <c r="AA5556" s="380"/>
      <c r="AB5556" s="379"/>
      <c r="AC5556" s="379"/>
      <c r="AD5556" s="379"/>
      <c r="AE5556" s="381"/>
      <c r="AF5556" s="105"/>
      <c r="AG5556" s="381"/>
      <c r="AH5556" s="381"/>
      <c r="AI5556" s="381"/>
      <c r="AJ5556" s="381"/>
      <c r="AK5556" s="381"/>
      <c r="AL5556" s="381"/>
      <c r="AM5556" s="381"/>
    </row>
    <row r="5557" spans="1:39" x14ac:dyDescent="0.35">
      <c r="A5557" s="379"/>
      <c r="B5557" s="379"/>
      <c r="C5557" s="379"/>
      <c r="D5557" s="379"/>
      <c r="E5557" s="379"/>
      <c r="F5557" s="379"/>
      <c r="G5557" s="379"/>
      <c r="H5557" s="379"/>
      <c r="I5557" s="379"/>
      <c r="J5557" s="379"/>
      <c r="K5557" s="379"/>
      <c r="L5557" s="379"/>
      <c r="M5557" s="379"/>
      <c r="N5557" s="379"/>
      <c r="O5557" s="379"/>
      <c r="P5557" s="379"/>
      <c r="Q5557" s="379"/>
      <c r="R5557" s="379"/>
      <c r="S5557" s="379"/>
      <c r="T5557" s="379"/>
      <c r="U5557" s="379"/>
      <c r="V5557" s="379"/>
      <c r="W5557" s="379"/>
      <c r="X5557" s="379"/>
      <c r="Y5557" s="379"/>
      <c r="Z5557" s="379"/>
      <c r="AA5557" s="380"/>
      <c r="AB5557" s="379"/>
      <c r="AC5557" s="379"/>
      <c r="AD5557" s="379"/>
      <c r="AE5557" s="381"/>
      <c r="AF5557" s="105"/>
      <c r="AG5557" s="381"/>
      <c r="AH5557" s="381"/>
      <c r="AI5557" s="381"/>
      <c r="AJ5557" s="381"/>
      <c r="AK5557" s="381"/>
      <c r="AL5557" s="381"/>
      <c r="AM5557" s="381"/>
    </row>
    <row r="5558" spans="1:39" x14ac:dyDescent="0.35">
      <c r="A5558" s="379"/>
      <c r="B5558" s="379"/>
      <c r="C5558" s="379"/>
      <c r="D5558" s="379"/>
      <c r="E5558" s="379"/>
      <c r="F5558" s="379"/>
      <c r="G5558" s="379"/>
      <c r="H5558" s="379"/>
      <c r="I5558" s="379"/>
      <c r="J5558" s="379"/>
      <c r="K5558" s="379"/>
      <c r="L5558" s="379"/>
      <c r="M5558" s="379"/>
      <c r="N5558" s="379"/>
      <c r="O5558" s="379"/>
      <c r="P5558" s="379"/>
      <c r="Q5558" s="379"/>
      <c r="R5558" s="379"/>
      <c r="S5558" s="379"/>
      <c r="T5558" s="379"/>
      <c r="U5558" s="379"/>
      <c r="V5558" s="379"/>
      <c r="W5558" s="379"/>
      <c r="X5558" s="379"/>
      <c r="Y5558" s="379"/>
      <c r="Z5558" s="379"/>
      <c r="AA5558" s="380"/>
      <c r="AB5558" s="379"/>
      <c r="AC5558" s="379"/>
      <c r="AD5558" s="379"/>
      <c r="AE5558" s="381"/>
      <c r="AF5558" s="105"/>
      <c r="AG5558" s="381"/>
      <c r="AH5558" s="381"/>
      <c r="AI5558" s="381"/>
      <c r="AJ5558" s="381"/>
      <c r="AK5558" s="381"/>
      <c r="AL5558" s="381"/>
      <c r="AM5558" s="381"/>
    </row>
    <row r="5559" spans="1:39" x14ac:dyDescent="0.35">
      <c r="A5559" s="379"/>
      <c r="B5559" s="379"/>
      <c r="C5559" s="379"/>
      <c r="D5559" s="379"/>
      <c r="E5559" s="379"/>
      <c r="F5559" s="379"/>
      <c r="G5559" s="379"/>
      <c r="H5559" s="379"/>
      <c r="I5559" s="379"/>
      <c r="J5559" s="379"/>
      <c r="K5559" s="379"/>
      <c r="L5559" s="379"/>
      <c r="M5559" s="379"/>
      <c r="N5559" s="379"/>
      <c r="O5559" s="379"/>
      <c r="P5559" s="379"/>
      <c r="Q5559" s="379"/>
      <c r="R5559" s="379"/>
      <c r="S5559" s="379"/>
      <c r="T5559" s="379"/>
      <c r="U5559" s="379"/>
      <c r="V5559" s="379"/>
      <c r="W5559" s="379"/>
      <c r="X5559" s="379"/>
      <c r="Y5559" s="379"/>
      <c r="Z5559" s="379"/>
      <c r="AA5559" s="380"/>
      <c r="AB5559" s="379"/>
      <c r="AC5559" s="379"/>
      <c r="AD5559" s="379"/>
      <c r="AE5559" s="381"/>
      <c r="AF5559" s="105"/>
      <c r="AG5559" s="381"/>
      <c r="AH5559" s="381"/>
      <c r="AI5559" s="381"/>
      <c r="AJ5559" s="381"/>
      <c r="AK5559" s="381"/>
      <c r="AL5559" s="381"/>
      <c r="AM5559" s="381"/>
    </row>
    <row r="5560" spans="1:39" x14ac:dyDescent="0.35">
      <c r="A5560" s="379"/>
      <c r="B5560" s="379"/>
      <c r="C5560" s="379"/>
      <c r="D5560" s="379"/>
      <c r="E5560" s="379"/>
      <c r="F5560" s="379"/>
      <c r="G5560" s="379"/>
      <c r="H5560" s="379"/>
      <c r="I5560" s="379"/>
      <c r="J5560" s="379"/>
      <c r="K5560" s="379"/>
      <c r="L5560" s="379"/>
      <c r="M5560" s="379"/>
      <c r="N5560" s="379"/>
      <c r="O5560" s="379"/>
      <c r="P5560" s="379"/>
      <c r="Q5560" s="379"/>
      <c r="R5560" s="379"/>
      <c r="S5560" s="379"/>
      <c r="T5560" s="379"/>
      <c r="U5560" s="379"/>
      <c r="V5560" s="379"/>
      <c r="W5560" s="379"/>
      <c r="X5560" s="379"/>
      <c r="Y5560" s="379"/>
      <c r="Z5560" s="379"/>
      <c r="AA5560" s="380"/>
      <c r="AB5560" s="379"/>
      <c r="AC5560" s="379"/>
      <c r="AD5560" s="379"/>
      <c r="AE5560" s="381"/>
      <c r="AF5560" s="105"/>
      <c r="AG5560" s="381"/>
      <c r="AH5560" s="381"/>
      <c r="AI5560" s="381"/>
      <c r="AJ5560" s="381"/>
      <c r="AK5560" s="381"/>
      <c r="AL5560" s="381"/>
      <c r="AM5560" s="381"/>
    </row>
    <row r="5561" spans="1:39" x14ac:dyDescent="0.35">
      <c r="A5561" s="379"/>
      <c r="B5561" s="379"/>
      <c r="C5561" s="379"/>
      <c r="D5561" s="379"/>
      <c r="E5561" s="379"/>
      <c r="F5561" s="379"/>
      <c r="G5561" s="379"/>
      <c r="H5561" s="379"/>
      <c r="I5561" s="379"/>
      <c r="J5561" s="379"/>
      <c r="K5561" s="379"/>
      <c r="L5561" s="379"/>
      <c r="M5561" s="379"/>
      <c r="N5561" s="379"/>
      <c r="O5561" s="379"/>
      <c r="P5561" s="379"/>
      <c r="Q5561" s="379"/>
      <c r="R5561" s="379"/>
      <c r="S5561" s="379"/>
      <c r="T5561" s="379"/>
      <c r="U5561" s="379"/>
      <c r="V5561" s="379"/>
      <c r="W5561" s="379"/>
      <c r="X5561" s="379"/>
      <c r="Y5561" s="379"/>
      <c r="Z5561" s="379"/>
      <c r="AA5561" s="380"/>
      <c r="AB5561" s="379"/>
      <c r="AC5561" s="379"/>
      <c r="AD5561" s="379"/>
      <c r="AE5561" s="381"/>
      <c r="AF5561" s="105"/>
      <c r="AG5561" s="381"/>
      <c r="AH5561" s="381"/>
      <c r="AI5561" s="381"/>
      <c r="AJ5561" s="381"/>
      <c r="AK5561" s="381"/>
      <c r="AL5561" s="381"/>
      <c r="AM5561" s="381"/>
    </row>
    <row r="5562" spans="1:39" x14ac:dyDescent="0.35">
      <c r="A5562" s="379"/>
      <c r="B5562" s="379"/>
      <c r="C5562" s="379"/>
      <c r="D5562" s="379"/>
      <c r="E5562" s="379"/>
      <c r="F5562" s="379"/>
      <c r="G5562" s="379"/>
      <c r="H5562" s="379"/>
      <c r="I5562" s="379"/>
      <c r="J5562" s="379"/>
      <c r="K5562" s="379"/>
      <c r="L5562" s="379"/>
      <c r="M5562" s="379"/>
      <c r="N5562" s="379"/>
      <c r="O5562" s="379"/>
      <c r="P5562" s="379"/>
      <c r="Q5562" s="379"/>
      <c r="R5562" s="379"/>
      <c r="S5562" s="379"/>
      <c r="T5562" s="379"/>
      <c r="U5562" s="379"/>
      <c r="V5562" s="379"/>
      <c r="W5562" s="379"/>
      <c r="X5562" s="379"/>
      <c r="Y5562" s="379"/>
      <c r="Z5562" s="379"/>
      <c r="AA5562" s="380"/>
      <c r="AB5562" s="379"/>
      <c r="AC5562" s="379"/>
      <c r="AD5562" s="379"/>
      <c r="AE5562" s="381"/>
      <c r="AF5562" s="105"/>
      <c r="AG5562" s="381"/>
      <c r="AH5562" s="381"/>
      <c r="AI5562" s="381"/>
      <c r="AJ5562" s="381"/>
      <c r="AK5562" s="381"/>
      <c r="AL5562" s="381"/>
      <c r="AM5562" s="381"/>
    </row>
    <row r="5563" spans="1:39" x14ac:dyDescent="0.35">
      <c r="A5563" s="379"/>
      <c r="B5563" s="379"/>
      <c r="C5563" s="379"/>
      <c r="D5563" s="379"/>
      <c r="E5563" s="379"/>
      <c r="F5563" s="379"/>
      <c r="G5563" s="379"/>
      <c r="H5563" s="379"/>
      <c r="I5563" s="379"/>
      <c r="J5563" s="379"/>
      <c r="K5563" s="379"/>
      <c r="L5563" s="379"/>
      <c r="M5563" s="379"/>
      <c r="N5563" s="379"/>
      <c r="O5563" s="379"/>
      <c r="P5563" s="379"/>
      <c r="Q5563" s="379"/>
      <c r="R5563" s="379"/>
      <c r="S5563" s="379"/>
      <c r="T5563" s="379"/>
      <c r="U5563" s="379"/>
      <c r="V5563" s="379"/>
      <c r="W5563" s="379"/>
      <c r="X5563" s="379"/>
      <c r="Y5563" s="379"/>
      <c r="Z5563" s="379"/>
      <c r="AA5563" s="380"/>
      <c r="AB5563" s="379"/>
      <c r="AC5563" s="379"/>
      <c r="AD5563" s="379"/>
      <c r="AE5563" s="381"/>
      <c r="AF5563" s="105"/>
      <c r="AG5563" s="381"/>
      <c r="AH5563" s="381"/>
      <c r="AI5563" s="381"/>
      <c r="AJ5563" s="381"/>
      <c r="AK5563" s="381"/>
      <c r="AL5563" s="381"/>
      <c r="AM5563" s="381"/>
    </row>
    <row r="5564" spans="1:39" x14ac:dyDescent="0.35">
      <c r="A5564" s="379"/>
      <c r="B5564" s="379"/>
      <c r="C5564" s="379"/>
      <c r="D5564" s="379"/>
      <c r="E5564" s="379"/>
      <c r="F5564" s="379"/>
      <c r="G5564" s="379"/>
      <c r="H5564" s="379"/>
      <c r="I5564" s="379"/>
      <c r="J5564" s="379"/>
      <c r="K5564" s="379"/>
      <c r="L5564" s="379"/>
      <c r="M5564" s="379"/>
      <c r="N5564" s="379"/>
      <c r="O5564" s="379"/>
      <c r="P5564" s="379"/>
      <c r="Q5564" s="379"/>
      <c r="R5564" s="379"/>
      <c r="S5564" s="379"/>
      <c r="T5564" s="379"/>
      <c r="U5564" s="379"/>
      <c r="V5564" s="379"/>
      <c r="W5564" s="379"/>
      <c r="X5564" s="379"/>
      <c r="Y5564" s="379"/>
      <c r="Z5564" s="379"/>
      <c r="AA5564" s="380"/>
      <c r="AB5564" s="379"/>
      <c r="AC5564" s="379"/>
      <c r="AD5564" s="379"/>
      <c r="AE5564" s="381"/>
      <c r="AF5564" s="105"/>
      <c r="AG5564" s="381"/>
      <c r="AH5564" s="381"/>
      <c r="AI5564" s="381"/>
      <c r="AJ5564" s="381"/>
      <c r="AK5564" s="381"/>
      <c r="AL5564" s="381"/>
      <c r="AM5564" s="381"/>
    </row>
    <row r="5565" spans="1:39" x14ac:dyDescent="0.35">
      <c r="A5565" s="379"/>
      <c r="B5565" s="379"/>
      <c r="C5565" s="379"/>
      <c r="D5565" s="379"/>
      <c r="E5565" s="379"/>
      <c r="F5565" s="379"/>
      <c r="G5565" s="379"/>
      <c r="H5565" s="379"/>
      <c r="I5565" s="379"/>
      <c r="J5565" s="379"/>
      <c r="K5565" s="379"/>
      <c r="L5565" s="379"/>
      <c r="M5565" s="379"/>
      <c r="N5565" s="379"/>
      <c r="O5565" s="379"/>
      <c r="P5565" s="379"/>
      <c r="Q5565" s="379"/>
      <c r="R5565" s="379"/>
      <c r="S5565" s="379"/>
      <c r="T5565" s="379"/>
      <c r="U5565" s="379"/>
      <c r="V5565" s="379"/>
      <c r="W5565" s="379"/>
      <c r="X5565" s="379"/>
      <c r="Y5565" s="379"/>
      <c r="Z5565" s="379"/>
      <c r="AA5565" s="380"/>
      <c r="AB5565" s="379"/>
      <c r="AC5565" s="379"/>
      <c r="AD5565" s="379"/>
      <c r="AE5565" s="381"/>
      <c r="AF5565" s="105"/>
      <c r="AG5565" s="381"/>
      <c r="AH5565" s="381"/>
      <c r="AI5565" s="381"/>
      <c r="AJ5565" s="381"/>
      <c r="AK5565" s="381"/>
      <c r="AL5565" s="381"/>
      <c r="AM5565" s="381"/>
    </row>
    <row r="5566" spans="1:39" x14ac:dyDescent="0.35">
      <c r="A5566" s="379"/>
      <c r="B5566" s="379"/>
      <c r="C5566" s="379"/>
      <c r="D5566" s="379"/>
      <c r="E5566" s="379"/>
      <c r="F5566" s="379"/>
      <c r="G5566" s="379"/>
      <c r="H5566" s="379"/>
      <c r="I5566" s="379"/>
      <c r="J5566" s="379"/>
      <c r="K5566" s="379"/>
      <c r="L5566" s="379"/>
      <c r="M5566" s="379"/>
      <c r="N5566" s="379"/>
      <c r="O5566" s="379"/>
      <c r="P5566" s="379"/>
      <c r="Q5566" s="379"/>
      <c r="R5566" s="379"/>
      <c r="S5566" s="379"/>
      <c r="T5566" s="379"/>
      <c r="U5566" s="379"/>
      <c r="V5566" s="379"/>
      <c r="W5566" s="379"/>
      <c r="X5566" s="379"/>
      <c r="Y5566" s="379"/>
      <c r="Z5566" s="379"/>
      <c r="AA5566" s="380"/>
      <c r="AB5566" s="379"/>
      <c r="AC5566" s="379"/>
      <c r="AD5566" s="379"/>
      <c r="AE5566" s="381"/>
      <c r="AF5566" s="105"/>
      <c r="AG5566" s="381"/>
      <c r="AH5566" s="381"/>
      <c r="AI5566" s="381"/>
      <c r="AJ5566" s="381"/>
      <c r="AK5566" s="381"/>
      <c r="AL5566" s="381"/>
      <c r="AM5566" s="381"/>
    </row>
    <row r="5567" spans="1:39" x14ac:dyDescent="0.35">
      <c r="A5567" s="379"/>
      <c r="B5567" s="379"/>
      <c r="C5567" s="379"/>
      <c r="D5567" s="379"/>
      <c r="E5567" s="379"/>
      <c r="F5567" s="379"/>
      <c r="G5567" s="379"/>
      <c r="H5567" s="379"/>
      <c r="I5567" s="379"/>
      <c r="J5567" s="379"/>
      <c r="K5567" s="379"/>
      <c r="L5567" s="379"/>
      <c r="M5567" s="379"/>
      <c r="N5567" s="379"/>
      <c r="O5567" s="379"/>
      <c r="P5567" s="379"/>
      <c r="Q5567" s="379"/>
      <c r="R5567" s="379"/>
      <c r="S5567" s="379"/>
      <c r="T5567" s="379"/>
      <c r="U5567" s="379"/>
      <c r="V5567" s="379"/>
      <c r="W5567" s="379"/>
      <c r="X5567" s="379"/>
      <c r="Y5567" s="379"/>
      <c r="Z5567" s="379"/>
      <c r="AA5567" s="380"/>
      <c r="AB5567" s="379"/>
      <c r="AC5567" s="379"/>
      <c r="AD5567" s="379"/>
      <c r="AE5567" s="381"/>
      <c r="AF5567" s="105"/>
      <c r="AG5567" s="381"/>
      <c r="AH5567" s="381"/>
      <c r="AI5567" s="381"/>
      <c r="AJ5567" s="381"/>
      <c r="AK5567" s="381"/>
      <c r="AL5567" s="381"/>
      <c r="AM5567" s="381"/>
    </row>
    <row r="5568" spans="1:39" x14ac:dyDescent="0.35">
      <c r="A5568" s="379"/>
      <c r="B5568" s="379"/>
      <c r="C5568" s="379"/>
      <c r="D5568" s="379"/>
      <c r="E5568" s="379"/>
      <c r="F5568" s="379"/>
      <c r="G5568" s="379"/>
      <c r="H5568" s="379"/>
      <c r="I5568" s="379"/>
      <c r="J5568" s="379"/>
      <c r="K5568" s="379"/>
      <c r="L5568" s="379"/>
      <c r="M5568" s="379"/>
      <c r="N5568" s="379"/>
      <c r="O5568" s="379"/>
      <c r="P5568" s="379"/>
      <c r="Q5568" s="379"/>
      <c r="R5568" s="379"/>
      <c r="S5568" s="379"/>
      <c r="T5568" s="379"/>
      <c r="U5568" s="379"/>
      <c r="V5568" s="379"/>
      <c r="W5568" s="379"/>
      <c r="X5568" s="379"/>
      <c r="Y5568" s="379"/>
      <c r="Z5568" s="379"/>
      <c r="AA5568" s="380"/>
      <c r="AB5568" s="379"/>
      <c r="AC5568" s="379"/>
      <c r="AD5568" s="379"/>
      <c r="AE5568" s="381"/>
      <c r="AF5568" s="105"/>
      <c r="AG5568" s="381"/>
      <c r="AH5568" s="381"/>
      <c r="AI5568" s="381"/>
      <c r="AJ5568" s="381"/>
      <c r="AK5568" s="381"/>
      <c r="AL5568" s="381"/>
      <c r="AM5568" s="381"/>
    </row>
    <row r="5569" spans="1:39" x14ac:dyDescent="0.35">
      <c r="A5569" s="379"/>
      <c r="B5569" s="379"/>
      <c r="C5569" s="379"/>
      <c r="D5569" s="379"/>
      <c r="E5569" s="379"/>
      <c r="F5569" s="379"/>
      <c r="G5569" s="379"/>
      <c r="H5569" s="379"/>
      <c r="I5569" s="379"/>
      <c r="J5569" s="379"/>
      <c r="K5569" s="379"/>
      <c r="L5569" s="379"/>
      <c r="M5569" s="379"/>
      <c r="N5569" s="379"/>
      <c r="O5569" s="379"/>
      <c r="P5569" s="379"/>
      <c r="Q5569" s="379"/>
      <c r="R5569" s="379"/>
      <c r="S5569" s="379"/>
      <c r="T5569" s="379"/>
      <c r="U5569" s="379"/>
      <c r="V5569" s="379"/>
      <c r="W5569" s="379"/>
      <c r="X5569" s="379"/>
      <c r="Y5569" s="379"/>
      <c r="Z5569" s="379"/>
      <c r="AA5569" s="380"/>
      <c r="AB5569" s="379"/>
      <c r="AC5569" s="379"/>
      <c r="AD5569" s="379"/>
      <c r="AE5569" s="381"/>
      <c r="AF5569" s="105"/>
      <c r="AG5569" s="381"/>
      <c r="AH5569" s="381"/>
      <c r="AI5569" s="381"/>
      <c r="AJ5569" s="381"/>
      <c r="AK5569" s="381"/>
      <c r="AL5569" s="381"/>
      <c r="AM5569" s="381"/>
    </row>
    <row r="5570" spans="1:39" x14ac:dyDescent="0.35">
      <c r="A5570" s="379"/>
      <c r="B5570" s="379"/>
      <c r="C5570" s="379"/>
      <c r="D5570" s="379"/>
      <c r="E5570" s="379"/>
      <c r="F5570" s="379"/>
      <c r="G5570" s="379"/>
      <c r="H5570" s="379"/>
      <c r="I5570" s="379"/>
      <c r="J5570" s="379"/>
      <c r="K5570" s="379"/>
      <c r="L5570" s="379"/>
      <c r="M5570" s="379"/>
      <c r="N5570" s="379"/>
      <c r="O5570" s="379"/>
      <c r="P5570" s="379"/>
      <c r="Q5570" s="379"/>
      <c r="R5570" s="379"/>
      <c r="S5570" s="379"/>
      <c r="T5570" s="379"/>
      <c r="U5570" s="379"/>
      <c r="V5570" s="379"/>
      <c r="W5570" s="379"/>
      <c r="X5570" s="379"/>
      <c r="Y5570" s="379"/>
      <c r="Z5570" s="379"/>
      <c r="AA5570" s="380"/>
      <c r="AB5570" s="379"/>
      <c r="AC5570" s="379"/>
      <c r="AD5570" s="379"/>
      <c r="AE5570" s="381"/>
      <c r="AF5570" s="105"/>
      <c r="AG5570" s="381"/>
      <c r="AH5570" s="381"/>
      <c r="AI5570" s="381"/>
      <c r="AJ5570" s="381"/>
      <c r="AK5570" s="381"/>
      <c r="AL5570" s="381"/>
      <c r="AM5570" s="381"/>
    </row>
    <row r="5571" spans="1:39" x14ac:dyDescent="0.35">
      <c r="A5571" s="379"/>
      <c r="B5571" s="379"/>
      <c r="C5571" s="379"/>
      <c r="D5571" s="379"/>
      <c r="E5571" s="379"/>
      <c r="F5571" s="379"/>
      <c r="G5571" s="379"/>
      <c r="H5571" s="379"/>
      <c r="I5571" s="379"/>
      <c r="J5571" s="379"/>
      <c r="K5571" s="379"/>
      <c r="L5571" s="379"/>
      <c r="M5571" s="379"/>
      <c r="N5571" s="379"/>
      <c r="O5571" s="379"/>
      <c r="P5571" s="379"/>
      <c r="Q5571" s="379"/>
      <c r="R5571" s="379"/>
      <c r="S5571" s="379"/>
      <c r="T5571" s="379"/>
      <c r="U5571" s="379"/>
      <c r="V5571" s="379"/>
      <c r="W5571" s="379"/>
      <c r="X5571" s="379"/>
      <c r="Y5571" s="379"/>
      <c r="Z5571" s="379"/>
      <c r="AA5571" s="380"/>
      <c r="AB5571" s="379"/>
      <c r="AC5571" s="379"/>
      <c r="AD5571" s="379"/>
      <c r="AE5571" s="381"/>
      <c r="AF5571" s="105"/>
      <c r="AG5571" s="381"/>
      <c r="AH5571" s="381"/>
      <c r="AI5571" s="381"/>
      <c r="AJ5571" s="381"/>
      <c r="AK5571" s="381"/>
      <c r="AL5571" s="381"/>
      <c r="AM5571" s="381"/>
    </row>
    <row r="5572" spans="1:39" x14ac:dyDescent="0.35">
      <c r="A5572" s="379"/>
      <c r="B5572" s="379"/>
      <c r="C5572" s="379"/>
      <c r="D5572" s="379"/>
      <c r="E5572" s="379"/>
      <c r="F5572" s="379"/>
      <c r="G5572" s="379"/>
      <c r="H5572" s="379"/>
      <c r="I5572" s="379"/>
      <c r="J5572" s="379"/>
      <c r="K5572" s="379"/>
      <c r="L5572" s="379"/>
      <c r="M5572" s="379"/>
      <c r="N5572" s="379"/>
      <c r="O5572" s="379"/>
      <c r="P5572" s="379"/>
      <c r="Q5572" s="379"/>
      <c r="R5572" s="379"/>
      <c r="S5572" s="379"/>
      <c r="T5572" s="379"/>
      <c r="U5572" s="379"/>
      <c r="V5572" s="379"/>
      <c r="W5572" s="379"/>
      <c r="X5572" s="379"/>
      <c r="Y5572" s="379"/>
      <c r="Z5572" s="379"/>
      <c r="AA5572" s="380"/>
      <c r="AB5572" s="379"/>
      <c r="AC5572" s="379"/>
      <c r="AD5572" s="379"/>
      <c r="AE5572" s="381"/>
      <c r="AF5572" s="105"/>
      <c r="AG5572" s="381"/>
      <c r="AH5572" s="381"/>
      <c r="AI5572" s="381"/>
      <c r="AJ5572" s="381"/>
      <c r="AK5572" s="381"/>
      <c r="AL5572" s="381"/>
      <c r="AM5572" s="381"/>
    </row>
    <row r="5573" spans="1:39" x14ac:dyDescent="0.35">
      <c r="A5573" s="379"/>
      <c r="B5573" s="379"/>
      <c r="C5573" s="379"/>
      <c r="D5573" s="379"/>
      <c r="E5573" s="379"/>
      <c r="F5573" s="379"/>
      <c r="G5573" s="379"/>
      <c r="H5573" s="379"/>
      <c r="I5573" s="379"/>
      <c r="J5573" s="379"/>
      <c r="K5573" s="379"/>
      <c r="L5573" s="379"/>
      <c r="M5573" s="379"/>
      <c r="N5573" s="379"/>
      <c r="O5573" s="379"/>
      <c r="P5573" s="379"/>
      <c r="Q5573" s="379"/>
      <c r="R5573" s="379"/>
      <c r="S5573" s="379"/>
      <c r="T5573" s="379"/>
      <c r="U5573" s="379"/>
      <c r="V5573" s="379"/>
      <c r="W5573" s="379"/>
      <c r="X5573" s="379"/>
      <c r="Y5573" s="379"/>
      <c r="Z5573" s="379"/>
      <c r="AA5573" s="380"/>
      <c r="AB5573" s="379"/>
      <c r="AC5573" s="379"/>
      <c r="AD5573" s="379"/>
      <c r="AE5573" s="381"/>
      <c r="AF5573" s="105"/>
      <c r="AG5573" s="381"/>
      <c r="AH5573" s="381"/>
      <c r="AI5573" s="381"/>
      <c r="AJ5573" s="381"/>
      <c r="AK5573" s="381"/>
      <c r="AL5573" s="381"/>
      <c r="AM5573" s="381"/>
    </row>
    <row r="5574" spans="1:39" x14ac:dyDescent="0.35">
      <c r="A5574" s="379"/>
      <c r="B5574" s="379"/>
      <c r="C5574" s="379"/>
      <c r="D5574" s="379"/>
      <c r="E5574" s="379"/>
      <c r="F5574" s="379"/>
      <c r="G5574" s="379"/>
      <c r="H5574" s="379"/>
      <c r="I5574" s="379"/>
      <c r="J5574" s="379"/>
      <c r="K5574" s="379"/>
      <c r="L5574" s="379"/>
      <c r="M5574" s="379"/>
      <c r="N5574" s="379"/>
      <c r="O5574" s="379"/>
      <c r="P5574" s="379"/>
      <c r="Q5574" s="379"/>
      <c r="R5574" s="379"/>
      <c r="S5574" s="379"/>
      <c r="T5574" s="379"/>
      <c r="U5574" s="379"/>
      <c r="V5574" s="379"/>
      <c r="W5574" s="379"/>
      <c r="X5574" s="379"/>
      <c r="Y5574" s="379"/>
      <c r="Z5574" s="379"/>
      <c r="AA5574" s="380"/>
      <c r="AB5574" s="379"/>
      <c r="AC5574" s="379"/>
      <c r="AD5574" s="379"/>
      <c r="AE5574" s="381"/>
      <c r="AF5574" s="105"/>
      <c r="AG5574" s="381"/>
      <c r="AH5574" s="381"/>
      <c r="AI5574" s="381"/>
      <c r="AJ5574" s="381"/>
      <c r="AK5574" s="381"/>
      <c r="AL5574" s="381"/>
      <c r="AM5574" s="381"/>
    </row>
    <row r="5575" spans="1:39" x14ac:dyDescent="0.35">
      <c r="A5575" s="379"/>
      <c r="B5575" s="379"/>
      <c r="C5575" s="379"/>
      <c r="D5575" s="379"/>
      <c r="E5575" s="379"/>
      <c r="F5575" s="379"/>
      <c r="G5575" s="379"/>
      <c r="H5575" s="379"/>
      <c r="I5575" s="379"/>
      <c r="J5575" s="379"/>
      <c r="K5575" s="379"/>
      <c r="L5575" s="379"/>
      <c r="M5575" s="379"/>
      <c r="N5575" s="379"/>
      <c r="O5575" s="379"/>
      <c r="P5575" s="379"/>
      <c r="Q5575" s="379"/>
      <c r="R5575" s="379"/>
      <c r="S5575" s="379"/>
      <c r="T5575" s="379"/>
      <c r="U5575" s="379"/>
      <c r="V5575" s="379"/>
      <c r="W5575" s="379"/>
      <c r="X5575" s="379"/>
      <c r="Y5575" s="379"/>
      <c r="Z5575" s="379"/>
      <c r="AA5575" s="380"/>
      <c r="AB5575" s="379"/>
      <c r="AC5575" s="379"/>
      <c r="AD5575" s="379"/>
      <c r="AE5575" s="381"/>
      <c r="AF5575" s="105"/>
      <c r="AG5575" s="381"/>
      <c r="AH5575" s="381"/>
      <c r="AI5575" s="381"/>
      <c r="AJ5575" s="381"/>
      <c r="AK5575" s="381"/>
      <c r="AL5575" s="381"/>
      <c r="AM5575" s="381"/>
    </row>
    <row r="5576" spans="1:39" x14ac:dyDescent="0.35">
      <c r="A5576" s="379"/>
      <c r="B5576" s="379"/>
      <c r="C5576" s="379"/>
      <c r="D5576" s="379"/>
      <c r="E5576" s="379"/>
      <c r="F5576" s="379"/>
      <c r="G5576" s="379"/>
      <c r="H5576" s="379"/>
      <c r="I5576" s="379"/>
      <c r="J5576" s="379"/>
      <c r="K5576" s="379"/>
      <c r="L5576" s="379"/>
      <c r="M5576" s="379"/>
      <c r="N5576" s="379"/>
      <c r="O5576" s="379"/>
      <c r="P5576" s="379"/>
      <c r="Q5576" s="379"/>
      <c r="R5576" s="379"/>
      <c r="S5576" s="379"/>
      <c r="T5576" s="379"/>
      <c r="U5576" s="379"/>
      <c r="V5576" s="379"/>
      <c r="W5576" s="379"/>
      <c r="X5576" s="379"/>
      <c r="Y5576" s="379"/>
      <c r="Z5576" s="379"/>
      <c r="AA5576" s="380"/>
      <c r="AB5576" s="379"/>
      <c r="AC5576" s="379"/>
      <c r="AD5576" s="379"/>
      <c r="AE5576" s="381"/>
      <c r="AF5576" s="105"/>
      <c r="AG5576" s="381"/>
      <c r="AH5576" s="381"/>
      <c r="AI5576" s="381"/>
      <c r="AJ5576" s="381"/>
      <c r="AK5576" s="381"/>
      <c r="AL5576" s="381"/>
      <c r="AM5576" s="381"/>
    </row>
    <row r="5577" spans="1:39" x14ac:dyDescent="0.35">
      <c r="A5577" s="379"/>
      <c r="B5577" s="379"/>
      <c r="C5577" s="379"/>
      <c r="D5577" s="379"/>
      <c r="E5577" s="379"/>
      <c r="F5577" s="379"/>
      <c r="G5577" s="379"/>
      <c r="H5577" s="379"/>
      <c r="I5577" s="379"/>
      <c r="J5577" s="379"/>
      <c r="K5577" s="379"/>
      <c r="L5577" s="379"/>
      <c r="M5577" s="379"/>
      <c r="N5577" s="379"/>
      <c r="O5577" s="379"/>
      <c r="P5577" s="379"/>
      <c r="Q5577" s="379"/>
      <c r="R5577" s="379"/>
      <c r="S5577" s="379"/>
      <c r="T5577" s="379"/>
      <c r="U5577" s="379"/>
      <c r="V5577" s="379"/>
      <c r="W5577" s="379"/>
      <c r="X5577" s="379"/>
      <c r="Y5577" s="379"/>
      <c r="Z5577" s="379"/>
      <c r="AA5577" s="380"/>
      <c r="AB5577" s="379"/>
      <c r="AC5577" s="379"/>
      <c r="AD5577" s="379"/>
      <c r="AE5577" s="381"/>
      <c r="AF5577" s="105"/>
      <c r="AG5577" s="381"/>
      <c r="AH5577" s="381"/>
      <c r="AI5577" s="381"/>
      <c r="AJ5577" s="381"/>
      <c r="AK5577" s="381"/>
      <c r="AL5577" s="381"/>
      <c r="AM5577" s="381"/>
    </row>
    <row r="5578" spans="1:39" x14ac:dyDescent="0.35">
      <c r="A5578" s="379"/>
      <c r="B5578" s="379"/>
      <c r="C5578" s="379"/>
      <c r="D5578" s="379"/>
      <c r="E5578" s="379"/>
      <c r="F5578" s="379"/>
      <c r="G5578" s="379"/>
      <c r="H5578" s="379"/>
      <c r="I5578" s="379"/>
      <c r="J5578" s="379"/>
      <c r="K5578" s="379"/>
      <c r="L5578" s="379"/>
      <c r="M5578" s="379"/>
      <c r="N5578" s="379"/>
      <c r="O5578" s="379"/>
      <c r="P5578" s="379"/>
      <c r="Q5578" s="379"/>
      <c r="R5578" s="379"/>
      <c r="S5578" s="379"/>
      <c r="T5578" s="379"/>
      <c r="U5578" s="379"/>
      <c r="V5578" s="379"/>
      <c r="W5578" s="379"/>
      <c r="X5578" s="379"/>
      <c r="Y5578" s="379"/>
      <c r="Z5578" s="379"/>
      <c r="AA5578" s="380"/>
      <c r="AB5578" s="379"/>
      <c r="AC5578" s="379"/>
      <c r="AD5578" s="379"/>
      <c r="AE5578" s="381"/>
      <c r="AF5578" s="105"/>
      <c r="AG5578" s="381"/>
      <c r="AH5578" s="381"/>
      <c r="AI5578" s="381"/>
      <c r="AJ5578" s="381"/>
      <c r="AK5578" s="381"/>
      <c r="AL5578" s="381"/>
      <c r="AM5578" s="381"/>
    </row>
    <row r="5579" spans="1:39" x14ac:dyDescent="0.35">
      <c r="A5579" s="379"/>
      <c r="B5579" s="379"/>
      <c r="C5579" s="379"/>
      <c r="D5579" s="379"/>
      <c r="E5579" s="379"/>
      <c r="F5579" s="379"/>
      <c r="G5579" s="379"/>
      <c r="H5579" s="379"/>
      <c r="I5579" s="379"/>
      <c r="J5579" s="379"/>
      <c r="K5579" s="379"/>
      <c r="L5579" s="379"/>
      <c r="M5579" s="379"/>
      <c r="N5579" s="379"/>
      <c r="O5579" s="379"/>
      <c r="P5579" s="379"/>
      <c r="Q5579" s="379"/>
      <c r="R5579" s="379"/>
      <c r="S5579" s="379"/>
      <c r="T5579" s="379"/>
      <c r="U5579" s="379"/>
      <c r="V5579" s="379"/>
      <c r="W5579" s="379"/>
      <c r="X5579" s="379"/>
      <c r="Y5579" s="379"/>
      <c r="Z5579" s="379"/>
      <c r="AA5579" s="380"/>
      <c r="AB5579" s="379"/>
      <c r="AC5579" s="379"/>
      <c r="AD5579" s="379"/>
      <c r="AE5579" s="381"/>
      <c r="AF5579" s="105"/>
      <c r="AG5579" s="381"/>
      <c r="AH5579" s="381"/>
      <c r="AI5579" s="381"/>
      <c r="AJ5579" s="381"/>
      <c r="AK5579" s="381"/>
      <c r="AL5579" s="381"/>
      <c r="AM5579" s="381"/>
    </row>
    <row r="5580" spans="1:39" x14ac:dyDescent="0.35">
      <c r="A5580" s="379"/>
      <c r="B5580" s="379"/>
      <c r="C5580" s="379"/>
      <c r="D5580" s="379"/>
      <c r="E5580" s="379"/>
      <c r="F5580" s="379"/>
      <c r="G5580" s="379"/>
      <c r="H5580" s="379"/>
      <c r="I5580" s="379"/>
      <c r="J5580" s="379"/>
      <c r="K5580" s="379"/>
      <c r="L5580" s="379"/>
      <c r="M5580" s="379"/>
      <c r="N5580" s="379"/>
      <c r="O5580" s="379"/>
      <c r="P5580" s="379"/>
      <c r="Q5580" s="379"/>
      <c r="R5580" s="379"/>
      <c r="S5580" s="379"/>
      <c r="T5580" s="379"/>
      <c r="U5580" s="379"/>
      <c r="V5580" s="379"/>
      <c r="W5580" s="379"/>
      <c r="X5580" s="379"/>
      <c r="Y5580" s="379"/>
      <c r="Z5580" s="379"/>
      <c r="AA5580" s="380"/>
      <c r="AB5580" s="379"/>
      <c r="AC5580" s="379"/>
      <c r="AD5580" s="379"/>
      <c r="AE5580" s="381"/>
      <c r="AF5580" s="105"/>
      <c r="AG5580" s="381"/>
      <c r="AH5580" s="381"/>
      <c r="AI5580" s="381"/>
      <c r="AJ5580" s="381"/>
      <c r="AK5580" s="381"/>
      <c r="AL5580" s="381"/>
      <c r="AM5580" s="381"/>
    </row>
    <row r="5581" spans="1:39" x14ac:dyDescent="0.35">
      <c r="A5581" s="379"/>
      <c r="B5581" s="379"/>
      <c r="C5581" s="379"/>
      <c r="D5581" s="379"/>
      <c r="E5581" s="379"/>
      <c r="F5581" s="379"/>
      <c r="G5581" s="379"/>
      <c r="H5581" s="379"/>
      <c r="I5581" s="379"/>
      <c r="J5581" s="379"/>
      <c r="K5581" s="379"/>
      <c r="L5581" s="379"/>
      <c r="M5581" s="379"/>
      <c r="N5581" s="379"/>
      <c r="O5581" s="379"/>
      <c r="P5581" s="379"/>
      <c r="Q5581" s="379"/>
      <c r="R5581" s="379"/>
      <c r="S5581" s="379"/>
      <c r="T5581" s="379"/>
      <c r="U5581" s="379"/>
      <c r="V5581" s="379"/>
      <c r="W5581" s="379"/>
      <c r="X5581" s="379"/>
      <c r="Y5581" s="379"/>
      <c r="Z5581" s="379"/>
      <c r="AA5581" s="380"/>
      <c r="AB5581" s="379"/>
      <c r="AC5581" s="379"/>
      <c r="AD5581" s="379"/>
      <c r="AE5581" s="381"/>
      <c r="AF5581" s="105"/>
      <c r="AG5581" s="381"/>
      <c r="AH5581" s="381"/>
      <c r="AI5581" s="381"/>
      <c r="AJ5581" s="381"/>
      <c r="AK5581" s="381"/>
      <c r="AL5581" s="381"/>
      <c r="AM5581" s="381"/>
    </row>
    <row r="5582" spans="1:39" x14ac:dyDescent="0.35">
      <c r="A5582" s="379"/>
      <c r="B5582" s="379"/>
      <c r="C5582" s="379"/>
      <c r="D5582" s="379"/>
      <c r="E5582" s="379"/>
      <c r="F5582" s="379"/>
      <c r="G5582" s="379"/>
      <c r="H5582" s="379"/>
      <c r="I5582" s="379"/>
      <c r="J5582" s="379"/>
      <c r="K5582" s="379"/>
      <c r="L5582" s="379"/>
      <c r="M5582" s="379"/>
      <c r="N5582" s="379"/>
      <c r="O5582" s="379"/>
      <c r="P5582" s="379"/>
      <c r="Q5582" s="379"/>
      <c r="R5582" s="379"/>
      <c r="S5582" s="379"/>
      <c r="T5582" s="379"/>
      <c r="U5582" s="379"/>
      <c r="V5582" s="379"/>
      <c r="W5582" s="379"/>
      <c r="X5582" s="379"/>
      <c r="Y5582" s="379"/>
      <c r="Z5582" s="379"/>
      <c r="AA5582" s="380"/>
      <c r="AB5582" s="379"/>
      <c r="AC5582" s="379"/>
      <c r="AD5582" s="379"/>
      <c r="AE5582" s="381"/>
      <c r="AF5582" s="105"/>
      <c r="AG5582" s="381"/>
      <c r="AH5582" s="381"/>
      <c r="AI5582" s="381"/>
      <c r="AJ5582" s="381"/>
      <c r="AK5582" s="381"/>
      <c r="AL5582" s="381"/>
      <c r="AM5582" s="381"/>
    </row>
    <row r="5583" spans="1:39" x14ac:dyDescent="0.35">
      <c r="A5583" s="379"/>
      <c r="B5583" s="379"/>
      <c r="C5583" s="379"/>
      <c r="D5583" s="379"/>
      <c r="E5583" s="379"/>
      <c r="F5583" s="379"/>
      <c r="G5583" s="379"/>
      <c r="H5583" s="379"/>
      <c r="I5583" s="379"/>
      <c r="J5583" s="379"/>
      <c r="K5583" s="379"/>
      <c r="L5583" s="379"/>
      <c r="M5583" s="379"/>
      <c r="N5583" s="379"/>
      <c r="O5583" s="379"/>
      <c r="P5583" s="379"/>
      <c r="Q5583" s="379"/>
      <c r="R5583" s="379"/>
      <c r="S5583" s="379"/>
      <c r="T5583" s="379"/>
      <c r="U5583" s="379"/>
      <c r="V5583" s="379"/>
      <c r="W5583" s="379"/>
      <c r="X5583" s="379"/>
      <c r="Y5583" s="379"/>
      <c r="Z5583" s="379"/>
      <c r="AA5583" s="380"/>
      <c r="AB5583" s="379"/>
      <c r="AC5583" s="379"/>
      <c r="AD5583" s="379"/>
      <c r="AE5583" s="381"/>
      <c r="AF5583" s="105"/>
      <c r="AG5583" s="381"/>
      <c r="AH5583" s="381"/>
      <c r="AI5583" s="381"/>
      <c r="AJ5583" s="381"/>
      <c r="AK5583" s="381"/>
      <c r="AL5583" s="381"/>
      <c r="AM5583" s="381"/>
    </row>
    <row r="5584" spans="1:39" x14ac:dyDescent="0.35">
      <c r="A5584" s="379"/>
      <c r="B5584" s="379"/>
      <c r="C5584" s="379"/>
      <c r="D5584" s="379"/>
      <c r="E5584" s="379"/>
      <c r="F5584" s="379"/>
      <c r="G5584" s="379"/>
      <c r="H5584" s="379"/>
      <c r="I5584" s="379"/>
      <c r="J5584" s="379"/>
      <c r="K5584" s="379"/>
      <c r="L5584" s="379"/>
      <c r="M5584" s="379"/>
      <c r="N5584" s="379"/>
      <c r="O5584" s="379"/>
      <c r="P5584" s="379"/>
      <c r="Q5584" s="379"/>
      <c r="R5584" s="379"/>
      <c r="S5584" s="379"/>
      <c r="T5584" s="379"/>
      <c r="U5584" s="379"/>
      <c r="V5584" s="379"/>
      <c r="W5584" s="379"/>
      <c r="X5584" s="379"/>
      <c r="Y5584" s="379"/>
      <c r="Z5584" s="379"/>
      <c r="AA5584" s="380"/>
      <c r="AB5584" s="379"/>
      <c r="AC5584" s="379"/>
      <c r="AD5584" s="379"/>
      <c r="AE5584" s="381"/>
      <c r="AF5584" s="105"/>
      <c r="AG5584" s="381"/>
      <c r="AH5584" s="381"/>
      <c r="AI5584" s="381"/>
      <c r="AJ5584" s="381"/>
      <c r="AK5584" s="381"/>
      <c r="AL5584" s="381"/>
      <c r="AM5584" s="381"/>
    </row>
    <row r="5585" spans="1:39" x14ac:dyDescent="0.35">
      <c r="A5585" s="379"/>
      <c r="B5585" s="379"/>
      <c r="C5585" s="379"/>
      <c r="D5585" s="379"/>
      <c r="E5585" s="379"/>
      <c r="F5585" s="379"/>
      <c r="G5585" s="379"/>
      <c r="H5585" s="379"/>
      <c r="I5585" s="379"/>
      <c r="J5585" s="379"/>
      <c r="K5585" s="379"/>
      <c r="L5585" s="379"/>
      <c r="M5585" s="379"/>
      <c r="N5585" s="379"/>
      <c r="O5585" s="379"/>
      <c r="P5585" s="379"/>
      <c r="Q5585" s="379"/>
      <c r="R5585" s="379"/>
      <c r="S5585" s="379"/>
      <c r="T5585" s="379"/>
      <c r="U5585" s="379"/>
      <c r="V5585" s="379"/>
      <c r="W5585" s="379"/>
      <c r="X5585" s="379"/>
      <c r="Y5585" s="379"/>
      <c r="Z5585" s="379"/>
      <c r="AA5585" s="380"/>
      <c r="AB5585" s="379"/>
      <c r="AC5585" s="379"/>
      <c r="AD5585" s="379"/>
      <c r="AE5585" s="381"/>
      <c r="AF5585" s="105"/>
      <c r="AG5585" s="381"/>
      <c r="AH5585" s="381"/>
      <c r="AI5585" s="381"/>
      <c r="AJ5585" s="381"/>
      <c r="AK5585" s="381"/>
      <c r="AL5585" s="381"/>
      <c r="AM5585" s="381"/>
    </row>
    <row r="5586" spans="1:39" x14ac:dyDescent="0.35">
      <c r="A5586" s="379"/>
      <c r="B5586" s="379"/>
      <c r="C5586" s="379"/>
      <c r="D5586" s="379"/>
      <c r="E5586" s="379"/>
      <c r="F5586" s="379"/>
      <c r="G5586" s="379"/>
      <c r="H5586" s="379"/>
      <c r="I5586" s="379"/>
      <c r="J5586" s="379"/>
      <c r="K5586" s="379"/>
      <c r="L5586" s="379"/>
      <c r="M5586" s="379"/>
      <c r="N5586" s="379"/>
      <c r="O5586" s="379"/>
      <c r="P5586" s="379"/>
      <c r="Q5586" s="379"/>
      <c r="R5586" s="379"/>
      <c r="S5586" s="379"/>
      <c r="T5586" s="379"/>
      <c r="U5586" s="379"/>
      <c r="V5586" s="379"/>
      <c r="W5586" s="379"/>
      <c r="X5586" s="379"/>
      <c r="Y5586" s="379"/>
      <c r="Z5586" s="379"/>
      <c r="AA5586" s="380"/>
      <c r="AB5586" s="379"/>
      <c r="AC5586" s="379"/>
      <c r="AD5586" s="379"/>
      <c r="AE5586" s="381"/>
      <c r="AF5586" s="105"/>
      <c r="AG5586" s="381"/>
      <c r="AH5586" s="381"/>
      <c r="AI5586" s="381"/>
      <c r="AJ5586" s="381"/>
      <c r="AK5586" s="381"/>
      <c r="AL5586" s="381"/>
      <c r="AM5586" s="381"/>
    </row>
    <row r="5587" spans="1:39" x14ac:dyDescent="0.35">
      <c r="A5587" s="379"/>
      <c r="B5587" s="379"/>
      <c r="C5587" s="379"/>
      <c r="D5587" s="379"/>
      <c r="E5587" s="379"/>
      <c r="F5587" s="379"/>
      <c r="G5587" s="379"/>
      <c r="H5587" s="379"/>
      <c r="I5587" s="379"/>
      <c r="J5587" s="379"/>
      <c r="K5587" s="379"/>
      <c r="L5587" s="379"/>
      <c r="M5587" s="379"/>
      <c r="N5587" s="379"/>
      <c r="O5587" s="379"/>
      <c r="P5587" s="379"/>
      <c r="Q5587" s="379"/>
      <c r="R5587" s="379"/>
      <c r="S5587" s="379"/>
      <c r="T5587" s="379"/>
      <c r="U5587" s="379"/>
      <c r="V5587" s="379"/>
      <c r="W5587" s="379"/>
      <c r="X5587" s="379"/>
      <c r="Y5587" s="379"/>
      <c r="Z5587" s="379"/>
      <c r="AA5587" s="380"/>
      <c r="AB5587" s="379"/>
      <c r="AC5587" s="379"/>
      <c r="AD5587" s="379"/>
      <c r="AE5587" s="381"/>
      <c r="AF5587" s="105"/>
      <c r="AG5587" s="381"/>
      <c r="AH5587" s="381"/>
      <c r="AI5587" s="381"/>
      <c r="AJ5587" s="381"/>
      <c r="AK5587" s="381"/>
      <c r="AL5587" s="381"/>
      <c r="AM5587" s="381"/>
    </row>
    <row r="5588" spans="1:39" x14ac:dyDescent="0.35">
      <c r="A5588" s="379"/>
      <c r="B5588" s="379"/>
      <c r="C5588" s="379"/>
      <c r="D5588" s="379"/>
      <c r="E5588" s="379"/>
      <c r="F5588" s="379"/>
      <c r="G5588" s="379"/>
      <c r="H5588" s="379"/>
      <c r="I5588" s="379"/>
      <c r="J5588" s="379"/>
      <c r="K5588" s="379"/>
      <c r="L5588" s="379"/>
      <c r="M5588" s="379"/>
      <c r="N5588" s="379"/>
      <c r="O5588" s="379"/>
      <c r="P5588" s="379"/>
      <c r="Q5588" s="379"/>
      <c r="R5588" s="379"/>
      <c r="S5588" s="379"/>
      <c r="T5588" s="379"/>
      <c r="U5588" s="379"/>
      <c r="V5588" s="379"/>
      <c r="W5588" s="379"/>
      <c r="X5588" s="379"/>
      <c r="Y5588" s="379"/>
      <c r="Z5588" s="379"/>
      <c r="AA5588" s="380"/>
      <c r="AB5588" s="379"/>
      <c r="AC5588" s="379"/>
      <c r="AD5588" s="379"/>
      <c r="AE5588" s="381"/>
      <c r="AF5588" s="105"/>
      <c r="AG5588" s="381"/>
      <c r="AH5588" s="381"/>
      <c r="AI5588" s="381"/>
      <c r="AJ5588" s="381"/>
      <c r="AK5588" s="381"/>
      <c r="AL5588" s="381"/>
      <c r="AM5588" s="381"/>
    </row>
    <row r="5589" spans="1:39" x14ac:dyDescent="0.35">
      <c r="A5589" s="379"/>
      <c r="B5589" s="379"/>
      <c r="C5589" s="379"/>
      <c r="D5589" s="379"/>
      <c r="E5589" s="379"/>
      <c r="F5589" s="379"/>
      <c r="G5589" s="379"/>
      <c r="H5589" s="379"/>
      <c r="I5589" s="379"/>
      <c r="J5589" s="379"/>
      <c r="K5589" s="379"/>
      <c r="L5589" s="379"/>
      <c r="M5589" s="379"/>
      <c r="N5589" s="379"/>
      <c r="O5589" s="379"/>
      <c r="P5589" s="379"/>
      <c r="Q5589" s="379"/>
      <c r="R5589" s="379"/>
      <c r="S5589" s="379"/>
      <c r="T5589" s="379"/>
      <c r="U5589" s="379"/>
      <c r="V5589" s="379"/>
      <c r="W5589" s="379"/>
      <c r="X5589" s="379"/>
      <c r="Y5589" s="379"/>
      <c r="Z5589" s="379"/>
      <c r="AA5589" s="380"/>
      <c r="AB5589" s="379"/>
      <c r="AC5589" s="379"/>
      <c r="AD5589" s="379"/>
      <c r="AE5589" s="381"/>
      <c r="AF5589" s="105"/>
      <c r="AG5589" s="381"/>
      <c r="AH5589" s="381"/>
      <c r="AI5589" s="381"/>
      <c r="AJ5589" s="381"/>
      <c r="AK5589" s="381"/>
      <c r="AL5589" s="381"/>
      <c r="AM5589" s="381"/>
    </row>
    <row r="5590" spans="1:39" x14ac:dyDescent="0.35">
      <c r="A5590" s="379"/>
      <c r="B5590" s="379"/>
      <c r="C5590" s="379"/>
      <c r="D5590" s="379"/>
      <c r="E5590" s="379"/>
      <c r="F5590" s="379"/>
      <c r="G5590" s="379"/>
      <c r="H5590" s="379"/>
      <c r="I5590" s="379"/>
      <c r="J5590" s="379"/>
      <c r="K5590" s="379"/>
      <c r="L5590" s="379"/>
      <c r="M5590" s="379"/>
      <c r="N5590" s="379"/>
      <c r="O5590" s="379"/>
      <c r="P5590" s="379"/>
      <c r="Q5590" s="379"/>
      <c r="R5590" s="379"/>
      <c r="S5590" s="379"/>
      <c r="T5590" s="379"/>
      <c r="U5590" s="379"/>
      <c r="V5590" s="379"/>
      <c r="W5590" s="379"/>
      <c r="X5590" s="379"/>
      <c r="Y5590" s="379"/>
      <c r="Z5590" s="379"/>
      <c r="AA5590" s="380"/>
      <c r="AB5590" s="379"/>
      <c r="AC5590" s="379"/>
      <c r="AD5590" s="379"/>
      <c r="AE5590" s="381"/>
      <c r="AF5590" s="105"/>
      <c r="AG5590" s="381"/>
      <c r="AH5590" s="381"/>
      <c r="AI5590" s="381"/>
      <c r="AJ5590" s="381"/>
      <c r="AK5590" s="381"/>
      <c r="AL5590" s="381"/>
      <c r="AM5590" s="381"/>
    </row>
    <row r="5591" spans="1:39" x14ac:dyDescent="0.35">
      <c r="A5591" s="379"/>
      <c r="B5591" s="379"/>
      <c r="C5591" s="379"/>
      <c r="D5591" s="379"/>
      <c r="E5591" s="379"/>
      <c r="F5591" s="379"/>
      <c r="G5591" s="379"/>
      <c r="H5591" s="379"/>
      <c r="I5591" s="379"/>
      <c r="J5591" s="379"/>
      <c r="K5591" s="379"/>
      <c r="L5591" s="379"/>
      <c r="M5591" s="379"/>
      <c r="N5591" s="379"/>
      <c r="O5591" s="379"/>
      <c r="P5591" s="379"/>
      <c r="Q5591" s="379"/>
      <c r="R5591" s="379"/>
      <c r="S5591" s="379"/>
      <c r="T5591" s="379"/>
      <c r="U5591" s="379"/>
      <c r="V5591" s="379"/>
      <c r="W5591" s="379"/>
      <c r="X5591" s="379"/>
      <c r="Y5591" s="379"/>
      <c r="Z5591" s="379"/>
      <c r="AA5591" s="380"/>
      <c r="AB5591" s="379"/>
      <c r="AC5591" s="379"/>
      <c r="AD5591" s="379"/>
      <c r="AE5591" s="381"/>
      <c r="AF5591" s="105"/>
      <c r="AG5591" s="381"/>
      <c r="AH5591" s="381"/>
      <c r="AI5591" s="381"/>
      <c r="AJ5591" s="381"/>
      <c r="AK5591" s="381"/>
      <c r="AL5591" s="381"/>
      <c r="AM5591" s="381"/>
    </row>
    <row r="5592" spans="1:39" x14ac:dyDescent="0.35">
      <c r="A5592" s="379"/>
      <c r="B5592" s="379"/>
      <c r="C5592" s="379"/>
      <c r="D5592" s="379"/>
      <c r="E5592" s="379"/>
      <c r="F5592" s="379"/>
      <c r="G5592" s="379"/>
      <c r="H5592" s="379"/>
      <c r="I5592" s="379"/>
      <c r="J5592" s="379"/>
      <c r="K5592" s="379"/>
      <c r="L5592" s="379"/>
      <c r="M5592" s="379"/>
      <c r="N5592" s="379"/>
      <c r="O5592" s="379"/>
      <c r="P5592" s="379"/>
      <c r="Q5592" s="379"/>
      <c r="R5592" s="379"/>
      <c r="S5592" s="379"/>
      <c r="T5592" s="379"/>
      <c r="U5592" s="379"/>
      <c r="V5592" s="379"/>
      <c r="W5592" s="379"/>
      <c r="X5592" s="379"/>
      <c r="Y5592" s="379"/>
      <c r="Z5592" s="379"/>
      <c r="AA5592" s="380"/>
      <c r="AB5592" s="379"/>
      <c r="AC5592" s="379"/>
      <c r="AD5592" s="379"/>
      <c r="AE5592" s="381"/>
      <c r="AF5592" s="105"/>
      <c r="AG5592" s="381"/>
      <c r="AH5592" s="381"/>
      <c r="AI5592" s="381"/>
      <c r="AJ5592" s="381"/>
      <c r="AK5592" s="381"/>
      <c r="AL5592" s="381"/>
      <c r="AM5592" s="381"/>
    </row>
    <row r="5593" spans="1:39" x14ac:dyDescent="0.35">
      <c r="A5593" s="379"/>
      <c r="B5593" s="379"/>
      <c r="C5593" s="379"/>
      <c r="D5593" s="379"/>
      <c r="E5593" s="379"/>
      <c r="F5593" s="379"/>
      <c r="G5593" s="379"/>
      <c r="H5593" s="379"/>
      <c r="I5593" s="379"/>
      <c r="J5593" s="379"/>
      <c r="K5593" s="379"/>
      <c r="L5593" s="379"/>
      <c r="M5593" s="379"/>
      <c r="N5593" s="379"/>
      <c r="O5593" s="379"/>
      <c r="P5593" s="379"/>
      <c r="Q5593" s="379"/>
      <c r="R5593" s="379"/>
      <c r="S5593" s="379"/>
      <c r="T5593" s="379"/>
      <c r="U5593" s="379"/>
      <c r="V5593" s="379"/>
      <c r="W5593" s="379"/>
      <c r="X5593" s="379"/>
      <c r="Y5593" s="379"/>
      <c r="Z5593" s="379"/>
      <c r="AA5593" s="380"/>
      <c r="AB5593" s="379"/>
      <c r="AC5593" s="379"/>
      <c r="AD5593" s="379"/>
      <c r="AE5593" s="381"/>
      <c r="AF5593" s="105"/>
      <c r="AG5593" s="381"/>
      <c r="AH5593" s="381"/>
      <c r="AI5593" s="381"/>
      <c r="AJ5593" s="381"/>
      <c r="AK5593" s="381"/>
      <c r="AL5593" s="381"/>
      <c r="AM5593" s="381"/>
    </row>
    <row r="5594" spans="1:39" x14ac:dyDescent="0.35">
      <c r="A5594" s="379"/>
      <c r="B5594" s="379"/>
      <c r="C5594" s="379"/>
      <c r="D5594" s="379"/>
      <c r="E5594" s="379"/>
      <c r="F5594" s="379"/>
      <c r="G5594" s="379"/>
      <c r="H5594" s="379"/>
      <c r="I5594" s="379"/>
      <c r="J5594" s="379"/>
      <c r="K5594" s="379"/>
      <c r="L5594" s="379"/>
      <c r="M5594" s="379"/>
      <c r="N5594" s="379"/>
      <c r="O5594" s="379"/>
      <c r="P5594" s="379"/>
      <c r="Q5594" s="379"/>
      <c r="R5594" s="379"/>
      <c r="S5594" s="379"/>
      <c r="T5594" s="379"/>
      <c r="U5594" s="379"/>
      <c r="V5594" s="379"/>
      <c r="W5594" s="379"/>
      <c r="X5594" s="379"/>
      <c r="Y5594" s="379"/>
      <c r="Z5594" s="379"/>
      <c r="AA5594" s="380"/>
      <c r="AB5594" s="379"/>
      <c r="AC5594" s="379"/>
      <c r="AD5594" s="379"/>
      <c r="AE5594" s="381"/>
      <c r="AF5594" s="105"/>
      <c r="AG5594" s="381"/>
      <c r="AH5594" s="381"/>
      <c r="AI5594" s="381"/>
      <c r="AJ5594" s="381"/>
      <c r="AK5594" s="381"/>
      <c r="AL5594" s="381"/>
      <c r="AM5594" s="381"/>
    </row>
    <row r="5595" spans="1:39" x14ac:dyDescent="0.35">
      <c r="A5595" s="379"/>
      <c r="B5595" s="379"/>
      <c r="C5595" s="379"/>
      <c r="D5595" s="379"/>
      <c r="E5595" s="379"/>
      <c r="F5595" s="379"/>
      <c r="G5595" s="379"/>
      <c r="H5595" s="379"/>
      <c r="I5595" s="379"/>
      <c r="J5595" s="379"/>
      <c r="K5595" s="379"/>
      <c r="L5595" s="379"/>
      <c r="M5595" s="379"/>
      <c r="N5595" s="379"/>
      <c r="O5595" s="379"/>
      <c r="P5595" s="379"/>
      <c r="Q5595" s="379"/>
      <c r="R5595" s="379"/>
      <c r="S5595" s="379"/>
      <c r="T5595" s="379"/>
      <c r="U5595" s="379"/>
      <c r="V5595" s="379"/>
      <c r="W5595" s="379"/>
      <c r="X5595" s="379"/>
      <c r="Y5595" s="379"/>
      <c r="Z5595" s="379"/>
      <c r="AA5595" s="380"/>
      <c r="AB5595" s="379"/>
      <c r="AC5595" s="379"/>
      <c r="AD5595" s="379"/>
      <c r="AE5595" s="381"/>
      <c r="AF5595" s="105"/>
      <c r="AG5595" s="381"/>
      <c r="AH5595" s="381"/>
      <c r="AI5595" s="381"/>
      <c r="AJ5595" s="381"/>
      <c r="AK5595" s="381"/>
      <c r="AL5595" s="381"/>
      <c r="AM5595" s="381"/>
    </row>
    <row r="5596" spans="1:39" x14ac:dyDescent="0.35">
      <c r="A5596" s="379"/>
      <c r="B5596" s="379"/>
      <c r="C5596" s="379"/>
      <c r="D5596" s="379"/>
      <c r="E5596" s="379"/>
      <c r="F5596" s="379"/>
      <c r="G5596" s="379"/>
      <c r="H5596" s="379"/>
      <c r="I5596" s="379"/>
      <c r="J5596" s="379"/>
      <c r="K5596" s="379"/>
      <c r="L5596" s="379"/>
      <c r="M5596" s="379"/>
      <c r="N5596" s="379"/>
      <c r="O5596" s="379"/>
      <c r="P5596" s="379"/>
      <c r="Q5596" s="379"/>
      <c r="R5596" s="379"/>
      <c r="S5596" s="379"/>
      <c r="T5596" s="379"/>
      <c r="U5596" s="379"/>
      <c r="V5596" s="379"/>
      <c r="W5596" s="379"/>
      <c r="X5596" s="379"/>
      <c r="Y5596" s="379"/>
      <c r="Z5596" s="379"/>
      <c r="AA5596" s="380"/>
      <c r="AB5596" s="379"/>
      <c r="AC5596" s="379"/>
      <c r="AD5596" s="379"/>
      <c r="AE5596" s="381"/>
      <c r="AF5596" s="105"/>
      <c r="AG5596" s="381"/>
      <c r="AH5596" s="381"/>
      <c r="AI5596" s="381"/>
      <c r="AJ5596" s="381"/>
      <c r="AK5596" s="381"/>
      <c r="AL5596" s="381"/>
      <c r="AM5596" s="381"/>
    </row>
    <row r="5597" spans="1:39" x14ac:dyDescent="0.35">
      <c r="A5597" s="379"/>
      <c r="B5597" s="379"/>
      <c r="C5597" s="379"/>
      <c r="D5597" s="379"/>
      <c r="E5597" s="379"/>
      <c r="F5597" s="379"/>
      <c r="G5597" s="379"/>
      <c r="H5597" s="379"/>
      <c r="I5597" s="379"/>
      <c r="J5597" s="379"/>
      <c r="K5597" s="379"/>
      <c r="L5597" s="379"/>
      <c r="M5597" s="379"/>
      <c r="N5597" s="379"/>
      <c r="O5597" s="379"/>
      <c r="P5597" s="379"/>
      <c r="Q5597" s="379"/>
      <c r="R5597" s="379"/>
      <c r="S5597" s="379"/>
      <c r="T5597" s="379"/>
      <c r="U5597" s="379"/>
      <c r="V5597" s="379"/>
      <c r="W5597" s="379"/>
      <c r="X5597" s="379"/>
      <c r="Y5597" s="379"/>
      <c r="Z5597" s="379"/>
      <c r="AA5597" s="380"/>
      <c r="AB5597" s="379"/>
      <c r="AC5597" s="379"/>
      <c r="AD5597" s="379"/>
      <c r="AE5597" s="381"/>
      <c r="AF5597" s="105"/>
      <c r="AG5597" s="381"/>
      <c r="AH5597" s="381"/>
      <c r="AI5597" s="381"/>
      <c r="AJ5597" s="381"/>
      <c r="AK5597" s="381"/>
      <c r="AL5597" s="381"/>
      <c r="AM5597" s="381"/>
    </row>
    <row r="5598" spans="1:39" x14ac:dyDescent="0.35">
      <c r="A5598" s="379"/>
      <c r="B5598" s="379"/>
      <c r="C5598" s="379"/>
      <c r="D5598" s="379"/>
      <c r="E5598" s="379"/>
      <c r="F5598" s="379"/>
      <c r="G5598" s="379"/>
      <c r="H5598" s="379"/>
      <c r="I5598" s="379"/>
      <c r="J5598" s="379"/>
      <c r="K5598" s="379"/>
      <c r="L5598" s="379"/>
      <c r="M5598" s="379"/>
      <c r="N5598" s="379"/>
      <c r="O5598" s="379"/>
      <c r="P5598" s="379"/>
      <c r="Q5598" s="379"/>
      <c r="R5598" s="379"/>
      <c r="S5598" s="379"/>
      <c r="T5598" s="379"/>
      <c r="U5598" s="379"/>
      <c r="V5598" s="379"/>
      <c r="W5598" s="379"/>
      <c r="X5598" s="379"/>
      <c r="Y5598" s="379"/>
      <c r="Z5598" s="379"/>
      <c r="AA5598" s="380"/>
      <c r="AB5598" s="379"/>
      <c r="AC5598" s="379"/>
      <c r="AD5598" s="379"/>
      <c r="AE5598" s="381"/>
      <c r="AF5598" s="105"/>
      <c r="AG5598" s="381"/>
      <c r="AH5598" s="381"/>
      <c r="AI5598" s="381"/>
      <c r="AJ5598" s="381"/>
      <c r="AK5598" s="381"/>
      <c r="AL5598" s="381"/>
      <c r="AM5598" s="381"/>
    </row>
    <row r="5599" spans="1:39" x14ac:dyDescent="0.35">
      <c r="A5599" s="379"/>
      <c r="B5599" s="379"/>
      <c r="C5599" s="379"/>
      <c r="D5599" s="379"/>
      <c r="E5599" s="379"/>
      <c r="F5599" s="379"/>
      <c r="G5599" s="379"/>
      <c r="H5599" s="379"/>
      <c r="I5599" s="379"/>
      <c r="J5599" s="379"/>
      <c r="K5599" s="379"/>
      <c r="L5599" s="379"/>
      <c r="M5599" s="379"/>
      <c r="N5599" s="379"/>
      <c r="O5599" s="379"/>
      <c r="P5599" s="379"/>
      <c r="Q5599" s="379"/>
      <c r="R5599" s="379"/>
      <c r="S5599" s="379"/>
      <c r="T5599" s="379"/>
      <c r="U5599" s="379"/>
      <c r="V5599" s="379"/>
      <c r="W5599" s="379"/>
      <c r="X5599" s="379"/>
      <c r="Y5599" s="379"/>
      <c r="Z5599" s="379"/>
      <c r="AA5599" s="380"/>
      <c r="AB5599" s="379"/>
      <c r="AC5599" s="379"/>
      <c r="AD5599" s="379"/>
      <c r="AE5599" s="381"/>
      <c r="AF5599" s="105"/>
      <c r="AG5599" s="381"/>
      <c r="AH5599" s="381"/>
      <c r="AI5599" s="381"/>
      <c r="AJ5599" s="381"/>
      <c r="AK5599" s="381"/>
      <c r="AL5599" s="381"/>
      <c r="AM5599" s="381"/>
    </row>
    <row r="5600" spans="1:39" x14ac:dyDescent="0.35">
      <c r="A5600" s="379"/>
      <c r="B5600" s="379"/>
      <c r="C5600" s="379"/>
      <c r="D5600" s="379"/>
      <c r="E5600" s="379"/>
      <c r="F5600" s="379"/>
      <c r="G5600" s="379"/>
      <c r="H5600" s="379"/>
      <c r="I5600" s="379"/>
      <c r="J5600" s="379"/>
      <c r="K5600" s="379"/>
      <c r="L5600" s="379"/>
      <c r="M5600" s="379"/>
      <c r="N5600" s="379"/>
      <c r="O5600" s="379"/>
      <c r="P5600" s="379"/>
      <c r="Q5600" s="379"/>
      <c r="R5600" s="379"/>
      <c r="S5600" s="379"/>
      <c r="T5600" s="379"/>
      <c r="U5600" s="379"/>
      <c r="V5600" s="379"/>
      <c r="W5600" s="379"/>
      <c r="X5600" s="379"/>
      <c r="Y5600" s="379"/>
      <c r="Z5600" s="379"/>
      <c r="AA5600" s="380"/>
      <c r="AB5600" s="379"/>
      <c r="AC5600" s="379"/>
      <c r="AD5600" s="379"/>
      <c r="AE5600" s="381"/>
      <c r="AF5600" s="105"/>
      <c r="AG5600" s="381"/>
      <c r="AH5600" s="381"/>
      <c r="AI5600" s="381"/>
      <c r="AJ5600" s="381"/>
      <c r="AK5600" s="381"/>
      <c r="AL5600" s="381"/>
      <c r="AM5600" s="381"/>
    </row>
    <row r="5601" spans="1:39" x14ac:dyDescent="0.35">
      <c r="A5601" s="379"/>
      <c r="B5601" s="379"/>
      <c r="C5601" s="379"/>
      <c r="D5601" s="379"/>
      <c r="E5601" s="379"/>
      <c r="F5601" s="379"/>
      <c r="G5601" s="379"/>
      <c r="H5601" s="379"/>
      <c r="I5601" s="379"/>
      <c r="J5601" s="379"/>
      <c r="K5601" s="379"/>
      <c r="L5601" s="379"/>
      <c r="M5601" s="379"/>
      <c r="N5601" s="379"/>
      <c r="O5601" s="379"/>
      <c r="P5601" s="379"/>
      <c r="Q5601" s="379"/>
      <c r="R5601" s="379"/>
      <c r="S5601" s="379"/>
      <c r="T5601" s="379"/>
      <c r="U5601" s="379"/>
      <c r="V5601" s="379"/>
      <c r="W5601" s="379"/>
      <c r="X5601" s="379"/>
      <c r="Y5601" s="379"/>
      <c r="Z5601" s="379"/>
      <c r="AA5601" s="380"/>
      <c r="AB5601" s="379"/>
      <c r="AC5601" s="379"/>
      <c r="AD5601" s="379"/>
      <c r="AE5601" s="381"/>
      <c r="AF5601" s="105"/>
      <c r="AG5601" s="381"/>
      <c r="AH5601" s="381"/>
      <c r="AI5601" s="381"/>
      <c r="AJ5601" s="381"/>
      <c r="AK5601" s="381"/>
      <c r="AL5601" s="381"/>
      <c r="AM5601" s="381"/>
    </row>
    <row r="5602" spans="1:39" x14ac:dyDescent="0.35">
      <c r="A5602" s="379"/>
      <c r="B5602" s="379"/>
      <c r="C5602" s="379"/>
      <c r="D5602" s="379"/>
      <c r="E5602" s="379"/>
      <c r="F5602" s="379"/>
      <c r="G5602" s="379"/>
      <c r="H5602" s="379"/>
      <c r="I5602" s="379"/>
      <c r="J5602" s="379"/>
      <c r="K5602" s="379"/>
      <c r="L5602" s="379"/>
      <c r="M5602" s="379"/>
      <c r="N5602" s="379"/>
      <c r="O5602" s="379"/>
      <c r="P5602" s="379"/>
      <c r="Q5602" s="379"/>
      <c r="R5602" s="379"/>
      <c r="S5602" s="379"/>
      <c r="T5602" s="379"/>
      <c r="U5602" s="379"/>
      <c r="V5602" s="379"/>
      <c r="W5602" s="379"/>
      <c r="X5602" s="379"/>
      <c r="Y5602" s="379"/>
      <c r="Z5602" s="379"/>
      <c r="AA5602" s="380"/>
      <c r="AB5602" s="379"/>
      <c r="AC5602" s="379"/>
      <c r="AD5602" s="379"/>
      <c r="AE5602" s="381"/>
      <c r="AF5602" s="105"/>
      <c r="AG5602" s="381"/>
      <c r="AH5602" s="381"/>
      <c r="AI5602" s="381"/>
      <c r="AJ5602" s="381"/>
      <c r="AK5602" s="381"/>
      <c r="AL5602" s="381"/>
      <c r="AM5602" s="381"/>
    </row>
    <row r="5603" spans="1:39" x14ac:dyDescent="0.35">
      <c r="A5603" s="379"/>
      <c r="B5603" s="379"/>
      <c r="C5603" s="379"/>
      <c r="D5603" s="379"/>
      <c r="E5603" s="379"/>
      <c r="F5603" s="379"/>
      <c r="G5603" s="379"/>
      <c r="H5603" s="379"/>
      <c r="I5603" s="379"/>
      <c r="J5603" s="379"/>
      <c r="K5603" s="379"/>
      <c r="L5603" s="379"/>
      <c r="M5603" s="379"/>
      <c r="N5603" s="379"/>
      <c r="O5603" s="379"/>
      <c r="P5603" s="379"/>
      <c r="Q5603" s="379"/>
      <c r="R5603" s="379"/>
      <c r="S5603" s="379"/>
      <c r="T5603" s="379"/>
      <c r="U5603" s="379"/>
      <c r="V5603" s="379"/>
      <c r="W5603" s="379"/>
      <c r="X5603" s="379"/>
      <c r="Y5603" s="379"/>
      <c r="Z5603" s="379"/>
      <c r="AA5603" s="380"/>
      <c r="AB5603" s="379"/>
      <c r="AC5603" s="379"/>
      <c r="AD5603" s="379"/>
      <c r="AE5603" s="381"/>
      <c r="AF5603" s="105"/>
      <c r="AG5603" s="381"/>
      <c r="AH5603" s="381"/>
      <c r="AI5603" s="381"/>
      <c r="AJ5603" s="381"/>
      <c r="AK5603" s="381"/>
      <c r="AL5603" s="381"/>
      <c r="AM5603" s="381"/>
    </row>
    <row r="5604" spans="1:39" x14ac:dyDescent="0.35">
      <c r="A5604" s="379"/>
      <c r="B5604" s="379"/>
      <c r="C5604" s="379"/>
      <c r="D5604" s="379"/>
      <c r="E5604" s="379"/>
      <c r="F5604" s="379"/>
      <c r="G5604" s="379"/>
      <c r="H5604" s="379"/>
      <c r="I5604" s="379"/>
      <c r="J5604" s="379"/>
      <c r="K5604" s="379"/>
      <c r="L5604" s="379"/>
      <c r="M5604" s="379"/>
      <c r="N5604" s="379"/>
      <c r="O5604" s="379"/>
      <c r="P5604" s="379"/>
      <c r="Q5604" s="379"/>
      <c r="R5604" s="379"/>
      <c r="S5604" s="379"/>
      <c r="T5604" s="379"/>
      <c r="U5604" s="379"/>
      <c r="V5604" s="379"/>
      <c r="W5604" s="379"/>
      <c r="X5604" s="379"/>
      <c r="Y5604" s="379"/>
      <c r="Z5604" s="379"/>
      <c r="AA5604" s="380"/>
      <c r="AB5604" s="379"/>
      <c r="AC5604" s="379"/>
      <c r="AD5604" s="379"/>
      <c r="AE5604" s="381"/>
      <c r="AF5604" s="105"/>
      <c r="AG5604" s="381"/>
      <c r="AH5604" s="381"/>
      <c r="AI5604" s="381"/>
      <c r="AJ5604" s="381"/>
      <c r="AK5604" s="381"/>
      <c r="AL5604" s="381"/>
      <c r="AM5604" s="381"/>
    </row>
    <row r="5605" spans="1:39" x14ac:dyDescent="0.35">
      <c r="A5605" s="379"/>
      <c r="B5605" s="379"/>
      <c r="C5605" s="379"/>
      <c r="D5605" s="379"/>
      <c r="E5605" s="379"/>
      <c r="F5605" s="379"/>
      <c r="G5605" s="379"/>
      <c r="H5605" s="379"/>
      <c r="I5605" s="379"/>
      <c r="J5605" s="379"/>
      <c r="K5605" s="379"/>
      <c r="L5605" s="379"/>
      <c r="M5605" s="379"/>
      <c r="N5605" s="379"/>
      <c r="O5605" s="379"/>
      <c r="P5605" s="379"/>
      <c r="Q5605" s="379"/>
      <c r="R5605" s="379"/>
      <c r="S5605" s="379"/>
      <c r="T5605" s="379"/>
      <c r="U5605" s="379"/>
      <c r="V5605" s="379"/>
      <c r="W5605" s="379"/>
      <c r="X5605" s="379"/>
      <c r="Y5605" s="379"/>
      <c r="Z5605" s="379"/>
      <c r="AA5605" s="380"/>
      <c r="AB5605" s="379"/>
      <c r="AC5605" s="379"/>
      <c r="AD5605" s="379"/>
      <c r="AE5605" s="381"/>
      <c r="AF5605" s="105"/>
      <c r="AG5605" s="381"/>
      <c r="AH5605" s="381"/>
      <c r="AI5605" s="381"/>
      <c r="AJ5605" s="381"/>
      <c r="AK5605" s="381"/>
      <c r="AL5605" s="381"/>
      <c r="AM5605" s="381"/>
    </row>
    <row r="5606" spans="1:39" x14ac:dyDescent="0.35">
      <c r="A5606" s="379"/>
      <c r="B5606" s="379"/>
      <c r="C5606" s="379"/>
      <c r="D5606" s="379"/>
      <c r="E5606" s="379"/>
      <c r="F5606" s="379"/>
      <c r="G5606" s="379"/>
      <c r="H5606" s="379"/>
      <c r="I5606" s="379"/>
      <c r="J5606" s="379"/>
      <c r="K5606" s="379"/>
      <c r="L5606" s="379"/>
      <c r="M5606" s="379"/>
      <c r="N5606" s="379"/>
      <c r="O5606" s="379"/>
      <c r="P5606" s="379"/>
      <c r="Q5606" s="379"/>
      <c r="R5606" s="379"/>
      <c r="S5606" s="379"/>
      <c r="T5606" s="379"/>
      <c r="U5606" s="379"/>
      <c r="V5606" s="379"/>
      <c r="W5606" s="379"/>
      <c r="X5606" s="379"/>
      <c r="Y5606" s="379"/>
      <c r="Z5606" s="379"/>
      <c r="AA5606" s="380"/>
      <c r="AB5606" s="379"/>
      <c r="AC5606" s="379"/>
      <c r="AD5606" s="379"/>
      <c r="AE5606" s="381"/>
      <c r="AF5606" s="105"/>
      <c r="AG5606" s="381"/>
      <c r="AH5606" s="381"/>
      <c r="AI5606" s="381"/>
      <c r="AJ5606" s="381"/>
      <c r="AK5606" s="381"/>
      <c r="AL5606" s="381"/>
      <c r="AM5606" s="381"/>
    </row>
    <row r="5607" spans="1:39" x14ac:dyDescent="0.35">
      <c r="A5607" s="379"/>
      <c r="B5607" s="379"/>
      <c r="C5607" s="379"/>
      <c r="D5607" s="379"/>
      <c r="E5607" s="379"/>
      <c r="F5607" s="379"/>
      <c r="G5607" s="379"/>
      <c r="H5607" s="379"/>
      <c r="I5607" s="379"/>
      <c r="J5607" s="379"/>
      <c r="K5607" s="379"/>
      <c r="L5607" s="379"/>
      <c r="M5607" s="379"/>
      <c r="N5607" s="379"/>
      <c r="O5607" s="379"/>
      <c r="P5607" s="379"/>
      <c r="Q5607" s="379"/>
      <c r="R5607" s="379"/>
      <c r="S5607" s="379"/>
      <c r="T5607" s="379"/>
      <c r="U5607" s="379"/>
      <c r="V5607" s="379"/>
      <c r="W5607" s="379"/>
      <c r="X5607" s="379"/>
      <c r="Y5607" s="379"/>
      <c r="Z5607" s="379"/>
      <c r="AA5607" s="380"/>
      <c r="AB5607" s="379"/>
      <c r="AC5607" s="379"/>
      <c r="AD5607" s="379"/>
      <c r="AE5607" s="381"/>
      <c r="AF5607" s="105"/>
      <c r="AG5607" s="381"/>
      <c r="AH5607" s="381"/>
      <c r="AI5607" s="381"/>
      <c r="AJ5607" s="381"/>
      <c r="AK5607" s="381"/>
      <c r="AL5607" s="381"/>
      <c r="AM5607" s="381"/>
    </row>
    <row r="5608" spans="1:39" x14ac:dyDescent="0.35">
      <c r="A5608" s="379"/>
      <c r="B5608" s="379"/>
      <c r="C5608" s="379"/>
      <c r="D5608" s="379"/>
      <c r="E5608" s="379"/>
      <c r="F5608" s="379"/>
      <c r="G5608" s="379"/>
      <c r="H5608" s="379"/>
      <c r="I5608" s="379"/>
      <c r="J5608" s="379"/>
      <c r="K5608" s="379"/>
      <c r="L5608" s="379"/>
      <c r="M5608" s="379"/>
      <c r="N5608" s="379"/>
      <c r="O5608" s="379"/>
      <c r="P5608" s="379"/>
      <c r="Q5608" s="379"/>
      <c r="R5608" s="379"/>
      <c r="S5608" s="379"/>
      <c r="T5608" s="379"/>
      <c r="U5608" s="379"/>
      <c r="V5608" s="379"/>
      <c r="W5608" s="379"/>
      <c r="X5608" s="379"/>
      <c r="Y5608" s="379"/>
      <c r="Z5608" s="379"/>
      <c r="AA5608" s="380"/>
      <c r="AB5608" s="379"/>
      <c r="AC5608" s="379"/>
      <c r="AD5608" s="379"/>
      <c r="AE5608" s="381"/>
      <c r="AF5608" s="105"/>
      <c r="AG5608" s="381"/>
      <c r="AH5608" s="381"/>
      <c r="AI5608" s="381"/>
      <c r="AJ5608" s="381"/>
      <c r="AK5608" s="381"/>
      <c r="AL5608" s="381"/>
      <c r="AM5608" s="381"/>
    </row>
    <row r="5609" spans="1:39" x14ac:dyDescent="0.35">
      <c r="A5609" s="379"/>
      <c r="B5609" s="379"/>
      <c r="C5609" s="379"/>
      <c r="D5609" s="379"/>
      <c r="E5609" s="379"/>
      <c r="F5609" s="379"/>
      <c r="G5609" s="379"/>
      <c r="H5609" s="379"/>
      <c r="I5609" s="379"/>
      <c r="J5609" s="379"/>
      <c r="K5609" s="379"/>
      <c r="L5609" s="379"/>
      <c r="M5609" s="379"/>
      <c r="N5609" s="379"/>
      <c r="O5609" s="379"/>
      <c r="P5609" s="379"/>
      <c r="Q5609" s="379"/>
      <c r="R5609" s="379"/>
      <c r="S5609" s="379"/>
      <c r="T5609" s="379"/>
      <c r="U5609" s="379"/>
      <c r="V5609" s="379"/>
      <c r="W5609" s="379"/>
      <c r="X5609" s="379"/>
      <c r="Y5609" s="379"/>
      <c r="Z5609" s="379"/>
      <c r="AA5609" s="380"/>
      <c r="AB5609" s="379"/>
      <c r="AC5609" s="379"/>
      <c r="AD5609" s="379"/>
      <c r="AE5609" s="381"/>
      <c r="AF5609" s="105"/>
      <c r="AG5609" s="381"/>
      <c r="AH5609" s="381"/>
      <c r="AI5609" s="381"/>
      <c r="AJ5609" s="381"/>
      <c r="AK5609" s="381"/>
      <c r="AL5609" s="381"/>
      <c r="AM5609" s="381"/>
    </row>
    <row r="5610" spans="1:39" x14ac:dyDescent="0.35">
      <c r="A5610" s="379"/>
      <c r="B5610" s="379"/>
      <c r="C5610" s="379"/>
      <c r="D5610" s="379"/>
      <c r="E5610" s="379"/>
      <c r="F5610" s="379"/>
      <c r="G5610" s="379"/>
      <c r="H5610" s="379"/>
      <c r="I5610" s="379"/>
      <c r="J5610" s="379"/>
      <c r="K5610" s="379"/>
      <c r="L5610" s="379"/>
      <c r="M5610" s="379"/>
      <c r="N5610" s="379"/>
      <c r="O5610" s="379"/>
      <c r="P5610" s="379"/>
      <c r="Q5610" s="379"/>
      <c r="R5610" s="379"/>
      <c r="S5610" s="379"/>
      <c r="T5610" s="379"/>
      <c r="U5610" s="379"/>
      <c r="V5610" s="379"/>
      <c r="W5610" s="379"/>
      <c r="X5610" s="379"/>
      <c r="Y5610" s="379"/>
      <c r="Z5610" s="379"/>
      <c r="AA5610" s="380"/>
      <c r="AB5610" s="379"/>
      <c r="AC5610" s="379"/>
      <c r="AD5610" s="379"/>
      <c r="AE5610" s="381"/>
      <c r="AF5610" s="105"/>
      <c r="AG5610" s="381"/>
      <c r="AH5610" s="381"/>
      <c r="AI5610" s="381"/>
      <c r="AJ5610" s="381"/>
      <c r="AK5610" s="381"/>
      <c r="AL5610" s="381"/>
      <c r="AM5610" s="381"/>
    </row>
    <row r="5611" spans="1:39" x14ac:dyDescent="0.35">
      <c r="A5611" s="379"/>
      <c r="B5611" s="379"/>
      <c r="C5611" s="379"/>
      <c r="D5611" s="379"/>
      <c r="E5611" s="379"/>
      <c r="F5611" s="379"/>
      <c r="G5611" s="379"/>
      <c r="H5611" s="379"/>
      <c r="I5611" s="379"/>
      <c r="J5611" s="379"/>
      <c r="K5611" s="379"/>
      <c r="L5611" s="379"/>
      <c r="M5611" s="379"/>
      <c r="N5611" s="379"/>
      <c r="O5611" s="379"/>
      <c r="P5611" s="379"/>
      <c r="Q5611" s="379"/>
      <c r="R5611" s="379"/>
      <c r="S5611" s="379"/>
      <c r="T5611" s="379"/>
      <c r="U5611" s="379"/>
      <c r="V5611" s="379"/>
      <c r="W5611" s="379"/>
      <c r="X5611" s="379"/>
      <c r="Y5611" s="379"/>
      <c r="Z5611" s="379"/>
      <c r="AA5611" s="380"/>
      <c r="AB5611" s="379"/>
      <c r="AC5611" s="379"/>
      <c r="AD5611" s="379"/>
      <c r="AE5611" s="381"/>
      <c r="AF5611" s="105"/>
      <c r="AG5611" s="381"/>
      <c r="AH5611" s="381"/>
      <c r="AI5611" s="381"/>
      <c r="AJ5611" s="381"/>
      <c r="AK5611" s="381"/>
      <c r="AL5611" s="381"/>
      <c r="AM5611" s="381"/>
    </row>
    <row r="5612" spans="1:39" x14ac:dyDescent="0.35">
      <c r="A5612" s="379"/>
      <c r="B5612" s="379"/>
      <c r="C5612" s="379"/>
      <c r="D5612" s="379"/>
      <c r="E5612" s="379"/>
      <c r="F5612" s="379"/>
      <c r="G5612" s="379"/>
      <c r="H5612" s="379"/>
      <c r="I5612" s="379"/>
      <c r="J5612" s="379"/>
      <c r="K5612" s="379"/>
      <c r="L5612" s="379"/>
      <c r="M5612" s="379"/>
      <c r="N5612" s="379"/>
      <c r="O5612" s="379"/>
      <c r="P5612" s="379"/>
      <c r="Q5612" s="379"/>
      <c r="R5612" s="379"/>
      <c r="S5612" s="379"/>
      <c r="T5612" s="379"/>
      <c r="U5612" s="379"/>
      <c r="V5612" s="379"/>
      <c r="W5612" s="379"/>
      <c r="X5612" s="379"/>
      <c r="Y5612" s="379"/>
      <c r="Z5612" s="379"/>
      <c r="AA5612" s="380"/>
      <c r="AB5612" s="379"/>
      <c r="AC5612" s="379"/>
      <c r="AD5612" s="379"/>
      <c r="AE5612" s="381"/>
      <c r="AF5612" s="105"/>
      <c r="AG5612" s="381"/>
      <c r="AH5612" s="381"/>
      <c r="AI5612" s="381"/>
      <c r="AJ5612" s="381"/>
      <c r="AK5612" s="381"/>
      <c r="AL5612" s="381"/>
      <c r="AM5612" s="381"/>
    </row>
    <row r="5613" spans="1:39" x14ac:dyDescent="0.35">
      <c r="A5613" s="379"/>
      <c r="B5613" s="379"/>
      <c r="C5613" s="379"/>
      <c r="D5613" s="379"/>
      <c r="E5613" s="379"/>
      <c r="F5613" s="379"/>
      <c r="G5613" s="379"/>
      <c r="H5613" s="379"/>
      <c r="I5613" s="379"/>
      <c r="J5613" s="379"/>
      <c r="K5613" s="379"/>
      <c r="L5613" s="379"/>
      <c r="M5613" s="379"/>
      <c r="N5613" s="379"/>
      <c r="O5613" s="379"/>
      <c r="P5613" s="379"/>
      <c r="Q5613" s="379"/>
      <c r="R5613" s="379"/>
      <c r="S5613" s="379"/>
      <c r="T5613" s="379"/>
      <c r="U5613" s="379"/>
      <c r="V5613" s="379"/>
      <c r="W5613" s="379"/>
      <c r="X5613" s="379"/>
      <c r="Y5613" s="379"/>
      <c r="Z5613" s="379"/>
      <c r="AA5613" s="380"/>
      <c r="AB5613" s="379"/>
      <c r="AC5613" s="379"/>
      <c r="AD5613" s="379"/>
      <c r="AE5613" s="381"/>
      <c r="AF5613" s="105"/>
      <c r="AG5613" s="381"/>
      <c r="AH5613" s="381"/>
      <c r="AI5613" s="381"/>
      <c r="AJ5613" s="381"/>
      <c r="AK5613" s="381"/>
      <c r="AL5613" s="381"/>
      <c r="AM5613" s="381"/>
    </row>
    <row r="5614" spans="1:39" x14ac:dyDescent="0.35">
      <c r="A5614" s="379"/>
      <c r="B5614" s="379"/>
      <c r="C5614" s="379"/>
      <c r="D5614" s="379"/>
      <c r="E5614" s="379"/>
      <c r="F5614" s="379"/>
      <c r="G5614" s="379"/>
      <c r="H5614" s="379"/>
      <c r="I5614" s="379"/>
      <c r="J5614" s="379"/>
      <c r="K5614" s="379"/>
      <c r="L5614" s="379"/>
      <c r="M5614" s="379"/>
      <c r="N5614" s="379"/>
      <c r="O5614" s="379"/>
      <c r="P5614" s="379"/>
      <c r="Q5614" s="379"/>
      <c r="R5614" s="379"/>
      <c r="S5614" s="379"/>
      <c r="T5614" s="379"/>
      <c r="U5614" s="379"/>
      <c r="V5614" s="379"/>
      <c r="W5614" s="379"/>
      <c r="X5614" s="379"/>
      <c r="Y5614" s="379"/>
      <c r="Z5614" s="379"/>
      <c r="AA5614" s="380"/>
      <c r="AB5614" s="379"/>
      <c r="AC5614" s="379"/>
      <c r="AD5614" s="379"/>
      <c r="AE5614" s="381"/>
      <c r="AF5614" s="105"/>
      <c r="AG5614" s="381"/>
      <c r="AH5614" s="381"/>
      <c r="AI5614" s="381"/>
      <c r="AJ5614" s="381"/>
      <c r="AK5614" s="381"/>
      <c r="AL5614" s="381"/>
      <c r="AM5614" s="381"/>
    </row>
    <row r="5615" spans="1:39" x14ac:dyDescent="0.35">
      <c r="A5615" s="379"/>
      <c r="B5615" s="379"/>
      <c r="C5615" s="379"/>
      <c r="D5615" s="379"/>
      <c r="E5615" s="379"/>
      <c r="F5615" s="379"/>
      <c r="G5615" s="379"/>
      <c r="H5615" s="379"/>
      <c r="I5615" s="379"/>
      <c r="J5615" s="379"/>
      <c r="K5615" s="379"/>
      <c r="L5615" s="379"/>
      <c r="M5615" s="379"/>
      <c r="N5615" s="379"/>
      <c r="O5615" s="379"/>
      <c r="P5615" s="379"/>
      <c r="Q5615" s="379"/>
      <c r="R5615" s="379"/>
      <c r="S5615" s="379"/>
      <c r="T5615" s="379"/>
      <c r="U5615" s="379"/>
      <c r="V5615" s="379"/>
      <c r="W5615" s="379"/>
      <c r="X5615" s="379"/>
      <c r="Y5615" s="379"/>
      <c r="Z5615" s="379"/>
      <c r="AA5615" s="380"/>
      <c r="AB5615" s="379"/>
      <c r="AC5615" s="379"/>
      <c r="AD5615" s="379"/>
      <c r="AE5615" s="381"/>
      <c r="AF5615" s="105"/>
      <c r="AG5615" s="381"/>
      <c r="AH5615" s="381"/>
      <c r="AI5615" s="381"/>
      <c r="AJ5615" s="381"/>
      <c r="AK5615" s="381"/>
      <c r="AL5615" s="381"/>
      <c r="AM5615" s="381"/>
    </row>
    <row r="5616" spans="1:39" x14ac:dyDescent="0.35">
      <c r="A5616" s="379"/>
      <c r="B5616" s="379"/>
      <c r="C5616" s="379"/>
      <c r="D5616" s="379"/>
      <c r="E5616" s="379"/>
      <c r="F5616" s="379"/>
      <c r="G5616" s="379"/>
      <c r="H5616" s="379"/>
      <c r="I5616" s="379"/>
      <c r="J5616" s="379"/>
      <c r="K5616" s="379"/>
      <c r="L5616" s="379"/>
      <c r="M5616" s="379"/>
      <c r="N5616" s="379"/>
      <c r="O5616" s="379"/>
      <c r="P5616" s="379"/>
      <c r="Q5616" s="379"/>
      <c r="R5616" s="379"/>
      <c r="S5616" s="379"/>
      <c r="T5616" s="379"/>
      <c r="U5616" s="379"/>
      <c r="V5616" s="379"/>
      <c r="W5616" s="379"/>
      <c r="X5616" s="379"/>
      <c r="Y5616" s="379"/>
      <c r="Z5616" s="379"/>
      <c r="AA5616" s="380"/>
      <c r="AB5616" s="379"/>
      <c r="AC5616" s="379"/>
      <c r="AD5616" s="379"/>
      <c r="AE5616" s="381"/>
      <c r="AF5616" s="105"/>
      <c r="AG5616" s="381"/>
      <c r="AH5616" s="381"/>
      <c r="AI5616" s="381"/>
      <c r="AJ5616" s="381"/>
      <c r="AK5616" s="381"/>
      <c r="AL5616" s="381"/>
      <c r="AM5616" s="381"/>
    </row>
    <row r="5617" spans="1:39" x14ac:dyDescent="0.35">
      <c r="A5617" s="379"/>
      <c r="B5617" s="379"/>
      <c r="C5617" s="379"/>
      <c r="D5617" s="379"/>
      <c r="E5617" s="379"/>
      <c r="F5617" s="379"/>
      <c r="G5617" s="379"/>
      <c r="H5617" s="379"/>
      <c r="I5617" s="379"/>
      <c r="J5617" s="379"/>
      <c r="K5617" s="379"/>
      <c r="L5617" s="379"/>
      <c r="M5617" s="379"/>
      <c r="N5617" s="379"/>
      <c r="O5617" s="379"/>
      <c r="P5617" s="379"/>
      <c r="Q5617" s="379"/>
      <c r="R5617" s="379"/>
      <c r="S5617" s="379"/>
      <c r="T5617" s="379"/>
      <c r="U5617" s="379"/>
      <c r="V5617" s="379"/>
      <c r="W5617" s="379"/>
      <c r="X5617" s="379"/>
      <c r="Y5617" s="379"/>
      <c r="Z5617" s="379"/>
      <c r="AA5617" s="380"/>
      <c r="AB5617" s="379"/>
      <c r="AC5617" s="379"/>
      <c r="AD5617" s="379"/>
      <c r="AE5617" s="381"/>
      <c r="AF5617" s="105"/>
      <c r="AG5617" s="381"/>
      <c r="AH5617" s="381"/>
      <c r="AI5617" s="381"/>
      <c r="AJ5617" s="381"/>
      <c r="AK5617" s="381"/>
      <c r="AL5617" s="381"/>
      <c r="AM5617" s="381"/>
    </row>
    <row r="5618" spans="1:39" x14ac:dyDescent="0.35">
      <c r="A5618" s="379"/>
      <c r="B5618" s="379"/>
      <c r="C5618" s="379"/>
      <c r="D5618" s="379"/>
      <c r="E5618" s="379"/>
      <c r="F5618" s="379"/>
      <c r="G5618" s="379"/>
      <c r="H5618" s="379"/>
      <c r="I5618" s="379"/>
      <c r="J5618" s="379"/>
      <c r="K5618" s="379"/>
      <c r="L5618" s="379"/>
      <c r="M5618" s="379"/>
      <c r="N5618" s="379"/>
      <c r="O5618" s="379"/>
      <c r="P5618" s="379"/>
      <c r="Q5618" s="379"/>
      <c r="R5618" s="379"/>
      <c r="S5618" s="379"/>
      <c r="T5618" s="379"/>
      <c r="U5618" s="379"/>
      <c r="V5618" s="379"/>
      <c r="W5618" s="379"/>
      <c r="X5618" s="379"/>
      <c r="Y5618" s="379"/>
      <c r="Z5618" s="379"/>
      <c r="AA5618" s="380"/>
      <c r="AB5618" s="379"/>
      <c r="AC5618" s="379"/>
      <c r="AD5618" s="379"/>
      <c r="AE5618" s="381"/>
      <c r="AF5618" s="105"/>
      <c r="AG5618" s="381"/>
      <c r="AH5618" s="381"/>
      <c r="AI5618" s="381"/>
      <c r="AJ5618" s="381"/>
      <c r="AK5618" s="381"/>
      <c r="AL5618" s="381"/>
      <c r="AM5618" s="381"/>
    </row>
    <row r="5619" spans="1:39" x14ac:dyDescent="0.35">
      <c r="A5619" s="379"/>
      <c r="B5619" s="379"/>
      <c r="C5619" s="379"/>
      <c r="D5619" s="379"/>
      <c r="E5619" s="379"/>
      <c r="F5619" s="379"/>
      <c r="G5619" s="379"/>
      <c r="H5619" s="379"/>
      <c r="I5619" s="379"/>
      <c r="J5619" s="379"/>
      <c r="K5619" s="379"/>
      <c r="L5619" s="379"/>
      <c r="M5619" s="379"/>
      <c r="N5619" s="379"/>
      <c r="O5619" s="379"/>
      <c r="P5619" s="379"/>
      <c r="Q5619" s="379"/>
      <c r="R5619" s="379"/>
      <c r="S5619" s="379"/>
      <c r="T5619" s="379"/>
      <c r="U5619" s="379"/>
      <c r="V5619" s="379"/>
      <c r="W5619" s="379"/>
      <c r="X5619" s="379"/>
      <c r="Y5619" s="379"/>
      <c r="Z5619" s="379"/>
      <c r="AA5619" s="380"/>
      <c r="AB5619" s="379"/>
      <c r="AC5619" s="379"/>
      <c r="AD5619" s="379"/>
      <c r="AE5619" s="381"/>
      <c r="AF5619" s="105"/>
      <c r="AG5619" s="381"/>
      <c r="AH5619" s="381"/>
      <c r="AI5619" s="381"/>
      <c r="AJ5619" s="381"/>
      <c r="AK5619" s="381"/>
      <c r="AL5619" s="381"/>
      <c r="AM5619" s="381"/>
    </row>
    <row r="5620" spans="1:39" x14ac:dyDescent="0.35">
      <c r="A5620" s="379"/>
      <c r="B5620" s="379"/>
      <c r="C5620" s="379"/>
      <c r="D5620" s="379"/>
      <c r="E5620" s="379"/>
      <c r="F5620" s="379"/>
      <c r="G5620" s="379"/>
      <c r="H5620" s="379"/>
      <c r="I5620" s="379"/>
      <c r="J5620" s="379"/>
      <c r="K5620" s="379"/>
      <c r="L5620" s="379"/>
      <c r="M5620" s="379"/>
      <c r="N5620" s="379"/>
      <c r="O5620" s="379"/>
      <c r="P5620" s="379"/>
      <c r="Q5620" s="379"/>
      <c r="R5620" s="379"/>
      <c r="S5620" s="379"/>
      <c r="T5620" s="379"/>
      <c r="U5620" s="379"/>
      <c r="V5620" s="379"/>
      <c r="W5620" s="379"/>
      <c r="X5620" s="379"/>
      <c r="Y5620" s="379"/>
      <c r="Z5620" s="379"/>
      <c r="AA5620" s="380"/>
      <c r="AB5620" s="379"/>
      <c r="AC5620" s="379"/>
      <c r="AD5620" s="379"/>
      <c r="AE5620" s="381"/>
      <c r="AF5620" s="105"/>
      <c r="AG5620" s="381"/>
      <c r="AH5620" s="381"/>
      <c r="AI5620" s="381"/>
      <c r="AJ5620" s="381"/>
      <c r="AK5620" s="381"/>
      <c r="AL5620" s="381"/>
      <c r="AM5620" s="381"/>
    </row>
    <row r="5621" spans="1:39" x14ac:dyDescent="0.35">
      <c r="A5621" s="379"/>
      <c r="B5621" s="379"/>
      <c r="C5621" s="379"/>
      <c r="D5621" s="379"/>
      <c r="E5621" s="379"/>
      <c r="F5621" s="379"/>
      <c r="G5621" s="379"/>
      <c r="H5621" s="379"/>
      <c r="I5621" s="379"/>
      <c r="J5621" s="379"/>
      <c r="K5621" s="379"/>
      <c r="L5621" s="379"/>
      <c r="M5621" s="379"/>
      <c r="N5621" s="379"/>
      <c r="O5621" s="379"/>
      <c r="P5621" s="379"/>
      <c r="Q5621" s="379"/>
      <c r="R5621" s="379"/>
      <c r="S5621" s="379"/>
      <c r="T5621" s="379"/>
      <c r="U5621" s="379"/>
      <c r="V5621" s="379"/>
      <c r="W5621" s="379"/>
      <c r="X5621" s="379"/>
      <c r="Y5621" s="379"/>
      <c r="Z5621" s="379"/>
      <c r="AA5621" s="380"/>
      <c r="AB5621" s="379"/>
      <c r="AC5621" s="379"/>
      <c r="AD5621" s="379"/>
      <c r="AE5621" s="381"/>
      <c r="AF5621" s="105"/>
      <c r="AG5621" s="381"/>
      <c r="AH5621" s="381"/>
      <c r="AI5621" s="381"/>
      <c r="AJ5621" s="381"/>
      <c r="AK5621" s="381"/>
      <c r="AL5621" s="381"/>
      <c r="AM5621" s="381"/>
    </row>
    <row r="5622" spans="1:39" x14ac:dyDescent="0.35">
      <c r="A5622" s="379"/>
      <c r="B5622" s="379"/>
      <c r="C5622" s="379"/>
      <c r="D5622" s="379"/>
      <c r="E5622" s="379"/>
      <c r="F5622" s="379"/>
      <c r="G5622" s="379"/>
      <c r="H5622" s="379"/>
      <c r="I5622" s="379"/>
      <c r="J5622" s="379"/>
      <c r="K5622" s="379"/>
      <c r="L5622" s="379"/>
      <c r="M5622" s="379"/>
      <c r="N5622" s="379"/>
      <c r="O5622" s="379"/>
      <c r="P5622" s="379"/>
      <c r="Q5622" s="379"/>
      <c r="R5622" s="379"/>
      <c r="S5622" s="379"/>
      <c r="T5622" s="379"/>
      <c r="U5622" s="379"/>
      <c r="V5622" s="379"/>
      <c r="W5622" s="379"/>
      <c r="X5622" s="379"/>
      <c r="Y5622" s="379"/>
      <c r="Z5622" s="379"/>
      <c r="AA5622" s="380"/>
      <c r="AB5622" s="379"/>
      <c r="AC5622" s="379"/>
      <c r="AD5622" s="379"/>
      <c r="AE5622" s="381"/>
      <c r="AF5622" s="105"/>
      <c r="AG5622" s="381"/>
      <c r="AH5622" s="381"/>
      <c r="AI5622" s="381"/>
      <c r="AJ5622" s="381"/>
      <c r="AK5622" s="381"/>
      <c r="AL5622" s="381"/>
      <c r="AM5622" s="381"/>
    </row>
    <row r="5623" spans="1:39" x14ac:dyDescent="0.35">
      <c r="A5623" s="379"/>
      <c r="B5623" s="379"/>
      <c r="C5623" s="379"/>
      <c r="D5623" s="379"/>
      <c r="E5623" s="379"/>
      <c r="F5623" s="379"/>
      <c r="G5623" s="379"/>
      <c r="H5623" s="379"/>
      <c r="I5623" s="379"/>
      <c r="J5623" s="379"/>
      <c r="K5623" s="379"/>
      <c r="L5623" s="379"/>
      <c r="M5623" s="379"/>
      <c r="N5623" s="379"/>
      <c r="O5623" s="379"/>
      <c r="P5623" s="379"/>
      <c r="Q5623" s="379"/>
      <c r="R5623" s="379"/>
      <c r="S5623" s="379"/>
      <c r="T5623" s="379"/>
      <c r="U5623" s="379"/>
      <c r="V5623" s="379"/>
      <c r="W5623" s="379"/>
      <c r="X5623" s="379"/>
      <c r="Y5623" s="379"/>
      <c r="Z5623" s="379"/>
      <c r="AA5623" s="380"/>
      <c r="AB5623" s="379"/>
      <c r="AC5623" s="379"/>
      <c r="AD5623" s="379"/>
      <c r="AE5623" s="381"/>
      <c r="AF5623" s="105"/>
      <c r="AG5623" s="381"/>
      <c r="AH5623" s="381"/>
      <c r="AI5623" s="381"/>
      <c r="AJ5623" s="381"/>
      <c r="AK5623" s="381"/>
      <c r="AL5623" s="381"/>
      <c r="AM5623" s="381"/>
    </row>
    <row r="5624" spans="1:39" x14ac:dyDescent="0.35">
      <c r="A5624" s="379"/>
      <c r="B5624" s="379"/>
      <c r="C5624" s="379"/>
      <c r="D5624" s="379"/>
      <c r="E5624" s="379"/>
      <c r="F5624" s="379"/>
      <c r="G5624" s="379"/>
      <c r="H5624" s="379"/>
      <c r="I5624" s="379"/>
      <c r="J5624" s="379"/>
      <c r="K5624" s="379"/>
      <c r="L5624" s="379"/>
      <c r="M5624" s="379"/>
      <c r="N5624" s="379"/>
      <c r="O5624" s="379"/>
      <c r="P5624" s="379"/>
      <c r="Q5624" s="379"/>
      <c r="R5624" s="379"/>
      <c r="S5624" s="379"/>
      <c r="T5624" s="379"/>
      <c r="U5624" s="379"/>
      <c r="V5624" s="379"/>
      <c r="W5624" s="379"/>
      <c r="X5624" s="379"/>
      <c r="Y5624" s="379"/>
      <c r="Z5624" s="379"/>
      <c r="AA5624" s="380"/>
      <c r="AB5624" s="379"/>
      <c r="AC5624" s="379"/>
      <c r="AD5624" s="379"/>
      <c r="AE5624" s="381"/>
      <c r="AF5624" s="105"/>
      <c r="AG5624" s="381"/>
      <c r="AH5624" s="381"/>
      <c r="AI5624" s="381"/>
      <c r="AJ5624" s="381"/>
      <c r="AK5624" s="381"/>
      <c r="AL5624" s="381"/>
      <c r="AM5624" s="381"/>
    </row>
    <row r="5625" spans="1:39" x14ac:dyDescent="0.35">
      <c r="A5625" s="379"/>
      <c r="B5625" s="379"/>
      <c r="C5625" s="379"/>
      <c r="D5625" s="379"/>
      <c r="E5625" s="379"/>
      <c r="F5625" s="379"/>
      <c r="G5625" s="379"/>
      <c r="H5625" s="379"/>
      <c r="I5625" s="379"/>
      <c r="J5625" s="379"/>
      <c r="K5625" s="379"/>
      <c r="L5625" s="379"/>
      <c r="M5625" s="379"/>
      <c r="N5625" s="379"/>
      <c r="O5625" s="379"/>
      <c r="P5625" s="379"/>
      <c r="Q5625" s="379"/>
      <c r="R5625" s="379"/>
      <c r="S5625" s="379"/>
      <c r="T5625" s="379"/>
      <c r="U5625" s="379"/>
      <c r="V5625" s="379"/>
      <c r="W5625" s="379"/>
      <c r="X5625" s="379"/>
      <c r="Y5625" s="379"/>
      <c r="Z5625" s="379"/>
      <c r="AA5625" s="380"/>
      <c r="AB5625" s="379"/>
      <c r="AC5625" s="379"/>
      <c r="AD5625" s="379"/>
      <c r="AE5625" s="381"/>
      <c r="AF5625" s="105"/>
      <c r="AG5625" s="381"/>
      <c r="AH5625" s="381"/>
      <c r="AI5625" s="381"/>
      <c r="AJ5625" s="381"/>
      <c r="AK5625" s="381"/>
      <c r="AL5625" s="381"/>
      <c r="AM5625" s="381"/>
    </row>
    <row r="5626" spans="1:39" x14ac:dyDescent="0.35">
      <c r="A5626" s="379"/>
      <c r="B5626" s="379"/>
      <c r="C5626" s="379"/>
      <c r="D5626" s="379"/>
      <c r="E5626" s="379"/>
      <c r="F5626" s="379"/>
      <c r="G5626" s="379"/>
      <c r="H5626" s="379"/>
      <c r="I5626" s="379"/>
      <c r="J5626" s="379"/>
      <c r="K5626" s="379"/>
      <c r="L5626" s="379"/>
      <c r="M5626" s="379"/>
      <c r="N5626" s="379"/>
      <c r="O5626" s="379"/>
      <c r="P5626" s="379"/>
      <c r="Q5626" s="379"/>
      <c r="R5626" s="379"/>
      <c r="S5626" s="379"/>
      <c r="T5626" s="379"/>
      <c r="U5626" s="379"/>
      <c r="V5626" s="379"/>
      <c r="W5626" s="379"/>
      <c r="X5626" s="379"/>
      <c r="Y5626" s="379"/>
      <c r="Z5626" s="379"/>
      <c r="AA5626" s="380"/>
      <c r="AB5626" s="379"/>
      <c r="AC5626" s="379"/>
      <c r="AD5626" s="379"/>
      <c r="AE5626" s="381"/>
      <c r="AF5626" s="105"/>
      <c r="AG5626" s="381"/>
      <c r="AH5626" s="381"/>
      <c r="AI5626" s="381"/>
      <c r="AJ5626" s="381"/>
      <c r="AK5626" s="381"/>
      <c r="AL5626" s="381"/>
      <c r="AM5626" s="381"/>
    </row>
    <row r="5627" spans="1:39" x14ac:dyDescent="0.35">
      <c r="A5627" s="379"/>
      <c r="B5627" s="379"/>
      <c r="C5627" s="379"/>
      <c r="D5627" s="379"/>
      <c r="E5627" s="379"/>
      <c r="F5627" s="379"/>
      <c r="G5627" s="379"/>
      <c r="H5627" s="379"/>
      <c r="I5627" s="379"/>
      <c r="J5627" s="379"/>
      <c r="K5627" s="379"/>
      <c r="L5627" s="379"/>
      <c r="M5627" s="379"/>
      <c r="N5627" s="379"/>
      <c r="O5627" s="379"/>
      <c r="P5627" s="379"/>
      <c r="Q5627" s="379"/>
      <c r="R5627" s="379"/>
      <c r="S5627" s="379"/>
      <c r="T5627" s="379"/>
      <c r="U5627" s="379"/>
      <c r="V5627" s="379"/>
      <c r="W5627" s="379"/>
      <c r="X5627" s="379"/>
      <c r="Y5627" s="379"/>
      <c r="Z5627" s="379"/>
      <c r="AA5627" s="380"/>
      <c r="AB5627" s="379"/>
      <c r="AC5627" s="379"/>
      <c r="AD5627" s="379"/>
      <c r="AE5627" s="381"/>
      <c r="AF5627" s="105"/>
      <c r="AG5627" s="381"/>
      <c r="AH5627" s="381"/>
      <c r="AI5627" s="381"/>
      <c r="AJ5627" s="381"/>
      <c r="AK5627" s="381"/>
      <c r="AL5627" s="381"/>
      <c r="AM5627" s="381"/>
    </row>
    <row r="5628" spans="1:39" x14ac:dyDescent="0.35">
      <c r="A5628" s="379"/>
      <c r="B5628" s="379"/>
      <c r="C5628" s="379"/>
      <c r="D5628" s="379"/>
      <c r="E5628" s="379"/>
      <c r="F5628" s="379"/>
      <c r="G5628" s="379"/>
      <c r="H5628" s="379"/>
      <c r="I5628" s="379"/>
      <c r="J5628" s="379"/>
      <c r="K5628" s="379"/>
      <c r="L5628" s="379"/>
      <c r="M5628" s="379"/>
      <c r="N5628" s="379"/>
      <c r="O5628" s="379"/>
      <c r="P5628" s="379"/>
      <c r="Q5628" s="379"/>
      <c r="R5628" s="379"/>
      <c r="S5628" s="379"/>
      <c r="T5628" s="379"/>
      <c r="U5628" s="379"/>
      <c r="V5628" s="379"/>
      <c r="W5628" s="379"/>
      <c r="X5628" s="379"/>
      <c r="Y5628" s="379"/>
      <c r="Z5628" s="379"/>
      <c r="AA5628" s="380"/>
      <c r="AB5628" s="379"/>
      <c r="AC5628" s="379"/>
      <c r="AD5628" s="379"/>
      <c r="AE5628" s="381"/>
      <c r="AF5628" s="105"/>
      <c r="AG5628" s="381"/>
      <c r="AH5628" s="381"/>
      <c r="AI5628" s="381"/>
      <c r="AJ5628" s="381"/>
      <c r="AK5628" s="381"/>
      <c r="AL5628" s="381"/>
      <c r="AM5628" s="381"/>
    </row>
    <row r="5629" spans="1:39" x14ac:dyDescent="0.35">
      <c r="A5629" s="379"/>
      <c r="B5629" s="379"/>
      <c r="C5629" s="379"/>
      <c r="D5629" s="379"/>
      <c r="E5629" s="379"/>
      <c r="F5629" s="379"/>
      <c r="G5629" s="379"/>
      <c r="H5629" s="379"/>
      <c r="I5629" s="379"/>
      <c r="J5629" s="379"/>
      <c r="K5629" s="379"/>
      <c r="L5629" s="379"/>
      <c r="M5629" s="379"/>
      <c r="N5629" s="379"/>
      <c r="O5629" s="379"/>
      <c r="P5629" s="379"/>
      <c r="Q5629" s="379"/>
      <c r="R5629" s="379"/>
      <c r="S5629" s="379"/>
      <c r="T5629" s="379"/>
      <c r="U5629" s="379"/>
      <c r="V5629" s="379"/>
      <c r="W5629" s="379"/>
      <c r="X5629" s="379"/>
      <c r="Y5629" s="379"/>
      <c r="Z5629" s="379"/>
      <c r="AA5629" s="380"/>
      <c r="AB5629" s="379"/>
      <c r="AC5629" s="379"/>
      <c r="AD5629" s="379"/>
      <c r="AE5629" s="381"/>
      <c r="AF5629" s="105"/>
      <c r="AG5629" s="381"/>
      <c r="AH5629" s="381"/>
      <c r="AI5629" s="381"/>
      <c r="AJ5629" s="381"/>
      <c r="AK5629" s="381"/>
      <c r="AL5629" s="381"/>
      <c r="AM5629" s="381"/>
    </row>
    <row r="5630" spans="1:39" x14ac:dyDescent="0.35">
      <c r="A5630" s="379"/>
      <c r="B5630" s="379"/>
      <c r="C5630" s="379"/>
      <c r="D5630" s="379"/>
      <c r="E5630" s="379"/>
      <c r="F5630" s="379"/>
      <c r="G5630" s="379"/>
      <c r="H5630" s="379"/>
      <c r="I5630" s="379"/>
      <c r="J5630" s="379"/>
      <c r="K5630" s="379"/>
      <c r="L5630" s="379"/>
      <c r="M5630" s="379"/>
      <c r="N5630" s="379"/>
      <c r="O5630" s="379"/>
      <c r="P5630" s="379"/>
      <c r="Q5630" s="379"/>
      <c r="R5630" s="379"/>
      <c r="S5630" s="379"/>
      <c r="T5630" s="379"/>
      <c r="U5630" s="379"/>
      <c r="V5630" s="379"/>
      <c r="W5630" s="379"/>
      <c r="X5630" s="379"/>
      <c r="Y5630" s="379"/>
      <c r="Z5630" s="379"/>
      <c r="AA5630" s="380"/>
      <c r="AB5630" s="379"/>
      <c r="AC5630" s="379"/>
      <c r="AD5630" s="379"/>
      <c r="AE5630" s="381"/>
      <c r="AF5630" s="105"/>
      <c r="AG5630" s="381"/>
      <c r="AH5630" s="381"/>
      <c r="AI5630" s="381"/>
      <c r="AJ5630" s="381"/>
      <c r="AK5630" s="381"/>
      <c r="AL5630" s="381"/>
      <c r="AM5630" s="381"/>
    </row>
    <row r="5631" spans="1:39" x14ac:dyDescent="0.35">
      <c r="A5631" s="379"/>
      <c r="B5631" s="379"/>
      <c r="C5631" s="379"/>
      <c r="D5631" s="379"/>
      <c r="E5631" s="379"/>
      <c r="F5631" s="379"/>
      <c r="G5631" s="379"/>
      <c r="H5631" s="379"/>
      <c r="I5631" s="379"/>
      <c r="J5631" s="379"/>
      <c r="K5631" s="379"/>
      <c r="L5631" s="379"/>
      <c r="M5631" s="379"/>
      <c r="N5631" s="379"/>
      <c r="O5631" s="379"/>
      <c r="P5631" s="379"/>
      <c r="Q5631" s="379"/>
      <c r="R5631" s="379"/>
      <c r="S5631" s="379"/>
      <c r="T5631" s="379"/>
      <c r="U5631" s="379"/>
      <c r="V5631" s="379"/>
      <c r="W5631" s="379"/>
      <c r="X5631" s="379"/>
      <c r="Y5631" s="379"/>
      <c r="Z5631" s="379"/>
      <c r="AA5631" s="380"/>
      <c r="AB5631" s="379"/>
      <c r="AC5631" s="379"/>
      <c r="AD5631" s="379"/>
      <c r="AE5631" s="381"/>
      <c r="AF5631" s="105"/>
      <c r="AG5631" s="381"/>
      <c r="AH5631" s="381"/>
      <c r="AI5631" s="381"/>
      <c r="AJ5631" s="381"/>
      <c r="AK5631" s="381"/>
      <c r="AL5631" s="381"/>
      <c r="AM5631" s="381"/>
    </row>
    <row r="5632" spans="1:39" x14ac:dyDescent="0.35">
      <c r="A5632" s="379"/>
      <c r="B5632" s="379"/>
      <c r="C5632" s="379"/>
      <c r="D5632" s="379"/>
      <c r="E5632" s="379"/>
      <c r="F5632" s="379"/>
      <c r="G5632" s="379"/>
      <c r="H5632" s="379"/>
      <c r="I5632" s="379"/>
      <c r="J5632" s="379"/>
      <c r="K5632" s="379"/>
      <c r="L5632" s="379"/>
      <c r="M5632" s="379"/>
      <c r="N5632" s="379"/>
      <c r="O5632" s="379"/>
      <c r="P5632" s="379"/>
      <c r="Q5632" s="379"/>
      <c r="R5632" s="379"/>
      <c r="S5632" s="379"/>
      <c r="T5632" s="379"/>
      <c r="U5632" s="379"/>
      <c r="V5632" s="379"/>
      <c r="W5632" s="379"/>
      <c r="X5632" s="379"/>
      <c r="Y5632" s="379"/>
      <c r="Z5632" s="379"/>
      <c r="AA5632" s="380"/>
      <c r="AB5632" s="379"/>
      <c r="AC5632" s="379"/>
      <c r="AD5632" s="379"/>
      <c r="AE5632" s="381"/>
      <c r="AF5632" s="105"/>
      <c r="AG5632" s="381"/>
      <c r="AH5632" s="381"/>
      <c r="AI5632" s="381"/>
      <c r="AJ5632" s="381"/>
      <c r="AK5632" s="381"/>
      <c r="AL5632" s="381"/>
      <c r="AM5632" s="381"/>
    </row>
    <row r="5633" spans="1:39" x14ac:dyDescent="0.35">
      <c r="A5633" s="379"/>
      <c r="B5633" s="379"/>
      <c r="C5633" s="379"/>
      <c r="D5633" s="379"/>
      <c r="E5633" s="379"/>
      <c r="F5633" s="379"/>
      <c r="G5633" s="379"/>
      <c r="H5633" s="379"/>
      <c r="I5633" s="379"/>
      <c r="J5633" s="379"/>
      <c r="K5633" s="379"/>
      <c r="L5633" s="379"/>
      <c r="M5633" s="379"/>
      <c r="N5633" s="379"/>
      <c r="O5633" s="379"/>
      <c r="P5633" s="379"/>
      <c r="Q5633" s="379"/>
      <c r="R5633" s="379"/>
      <c r="S5633" s="379"/>
      <c r="T5633" s="379"/>
      <c r="U5633" s="379"/>
      <c r="V5633" s="379"/>
      <c r="W5633" s="379"/>
      <c r="X5633" s="379"/>
      <c r="Y5633" s="379"/>
      <c r="Z5633" s="379"/>
      <c r="AA5633" s="380"/>
      <c r="AB5633" s="379"/>
      <c r="AC5633" s="379"/>
      <c r="AD5633" s="379"/>
      <c r="AE5633" s="381"/>
      <c r="AF5633" s="105"/>
      <c r="AG5633" s="381"/>
      <c r="AH5633" s="381"/>
      <c r="AI5633" s="381"/>
      <c r="AJ5633" s="381"/>
      <c r="AK5633" s="381"/>
      <c r="AL5633" s="381"/>
      <c r="AM5633" s="381"/>
    </row>
    <row r="5634" spans="1:39" x14ac:dyDescent="0.35">
      <c r="A5634" s="379"/>
      <c r="B5634" s="379"/>
      <c r="C5634" s="379"/>
      <c r="D5634" s="379"/>
      <c r="E5634" s="379"/>
      <c r="F5634" s="379"/>
      <c r="G5634" s="379"/>
      <c r="H5634" s="379"/>
      <c r="I5634" s="379"/>
      <c r="J5634" s="379"/>
      <c r="K5634" s="379"/>
      <c r="L5634" s="379"/>
      <c r="M5634" s="379"/>
      <c r="N5634" s="379"/>
      <c r="O5634" s="379"/>
      <c r="P5634" s="379"/>
      <c r="Q5634" s="379"/>
      <c r="R5634" s="379"/>
      <c r="S5634" s="379"/>
      <c r="T5634" s="379"/>
      <c r="U5634" s="379"/>
      <c r="V5634" s="379"/>
      <c r="W5634" s="379"/>
      <c r="X5634" s="379"/>
      <c r="Y5634" s="379"/>
      <c r="Z5634" s="379"/>
      <c r="AA5634" s="380"/>
      <c r="AB5634" s="379"/>
      <c r="AC5634" s="379"/>
      <c r="AD5634" s="379"/>
      <c r="AE5634" s="381"/>
      <c r="AF5634" s="105"/>
      <c r="AG5634" s="381"/>
      <c r="AH5634" s="381"/>
      <c r="AI5634" s="381"/>
      <c r="AJ5634" s="381"/>
      <c r="AK5634" s="381"/>
      <c r="AL5634" s="381"/>
      <c r="AM5634" s="381"/>
    </row>
    <row r="5635" spans="1:39" x14ac:dyDescent="0.35">
      <c r="A5635" s="379"/>
      <c r="B5635" s="379"/>
      <c r="C5635" s="379"/>
      <c r="D5635" s="379"/>
      <c r="E5635" s="379"/>
      <c r="F5635" s="379"/>
      <c r="G5635" s="379"/>
      <c r="H5635" s="379"/>
      <c r="I5635" s="379"/>
      <c r="J5635" s="379"/>
      <c r="K5635" s="379"/>
      <c r="L5635" s="379"/>
      <c r="M5635" s="379"/>
      <c r="N5635" s="379"/>
      <c r="O5635" s="379"/>
      <c r="P5635" s="379"/>
      <c r="Q5635" s="379"/>
      <c r="R5635" s="379"/>
      <c r="S5635" s="379"/>
      <c r="T5635" s="379"/>
      <c r="U5635" s="379"/>
      <c r="V5635" s="379"/>
      <c r="W5635" s="379"/>
      <c r="X5635" s="379"/>
      <c r="Y5635" s="379"/>
      <c r="Z5635" s="379"/>
      <c r="AA5635" s="380"/>
      <c r="AB5635" s="379"/>
      <c r="AC5635" s="379"/>
      <c r="AD5635" s="379"/>
      <c r="AE5635" s="381"/>
      <c r="AF5635" s="105"/>
      <c r="AG5635" s="381"/>
      <c r="AH5635" s="381"/>
      <c r="AI5635" s="381"/>
      <c r="AJ5635" s="381"/>
      <c r="AK5635" s="381"/>
      <c r="AL5635" s="381"/>
      <c r="AM5635" s="381"/>
    </row>
    <row r="5636" spans="1:39" x14ac:dyDescent="0.35">
      <c r="A5636" s="379"/>
      <c r="B5636" s="379"/>
      <c r="C5636" s="379"/>
      <c r="D5636" s="379"/>
      <c r="E5636" s="379"/>
      <c r="F5636" s="379"/>
      <c r="G5636" s="379"/>
      <c r="H5636" s="379"/>
      <c r="I5636" s="379"/>
      <c r="J5636" s="379"/>
      <c r="K5636" s="379"/>
      <c r="L5636" s="379"/>
      <c r="M5636" s="379"/>
      <c r="N5636" s="379"/>
      <c r="O5636" s="379"/>
      <c r="P5636" s="379"/>
      <c r="Q5636" s="379"/>
      <c r="R5636" s="379"/>
      <c r="S5636" s="379"/>
      <c r="T5636" s="379"/>
      <c r="U5636" s="379"/>
      <c r="V5636" s="379"/>
      <c r="W5636" s="379"/>
      <c r="X5636" s="379"/>
      <c r="Y5636" s="379"/>
      <c r="Z5636" s="379"/>
      <c r="AA5636" s="380"/>
      <c r="AB5636" s="379"/>
      <c r="AC5636" s="379"/>
      <c r="AD5636" s="379"/>
      <c r="AE5636" s="381"/>
      <c r="AF5636" s="105"/>
      <c r="AG5636" s="381"/>
      <c r="AH5636" s="381"/>
      <c r="AI5636" s="381"/>
      <c r="AJ5636" s="381"/>
      <c r="AK5636" s="381"/>
      <c r="AL5636" s="381"/>
      <c r="AM5636" s="381"/>
    </row>
    <row r="5637" spans="1:39" x14ac:dyDescent="0.35">
      <c r="A5637" s="379"/>
      <c r="B5637" s="379"/>
      <c r="C5637" s="379"/>
      <c r="D5637" s="379"/>
      <c r="E5637" s="379"/>
      <c r="F5637" s="379"/>
      <c r="G5637" s="379"/>
      <c r="H5637" s="379"/>
      <c r="I5637" s="379"/>
      <c r="J5637" s="379"/>
      <c r="K5637" s="379"/>
      <c r="L5637" s="379"/>
      <c r="M5637" s="379"/>
      <c r="N5637" s="379"/>
      <c r="O5637" s="379"/>
      <c r="P5637" s="379"/>
      <c r="Q5637" s="379"/>
      <c r="R5637" s="379"/>
      <c r="S5637" s="379"/>
      <c r="T5637" s="379"/>
      <c r="U5637" s="379"/>
      <c r="V5637" s="379"/>
      <c r="W5637" s="379"/>
      <c r="X5637" s="379"/>
      <c r="Y5637" s="379"/>
      <c r="Z5637" s="379"/>
      <c r="AA5637" s="380"/>
      <c r="AB5637" s="379"/>
      <c r="AC5637" s="379"/>
      <c r="AD5637" s="379"/>
      <c r="AE5637" s="381"/>
      <c r="AF5637" s="105"/>
      <c r="AG5637" s="381"/>
      <c r="AH5637" s="381"/>
      <c r="AI5637" s="381"/>
      <c r="AJ5637" s="381"/>
      <c r="AK5637" s="381"/>
      <c r="AL5637" s="381"/>
      <c r="AM5637" s="381"/>
    </row>
    <row r="5638" spans="1:39" x14ac:dyDescent="0.35">
      <c r="A5638" s="379"/>
      <c r="B5638" s="379"/>
      <c r="C5638" s="379"/>
      <c r="D5638" s="379"/>
      <c r="E5638" s="379"/>
      <c r="F5638" s="379"/>
      <c r="G5638" s="379"/>
      <c r="H5638" s="379"/>
      <c r="I5638" s="379"/>
      <c r="J5638" s="379"/>
      <c r="K5638" s="379"/>
      <c r="L5638" s="379"/>
      <c r="M5638" s="379"/>
      <c r="N5638" s="379"/>
      <c r="O5638" s="379"/>
      <c r="P5638" s="379"/>
      <c r="Q5638" s="379"/>
      <c r="R5638" s="379"/>
      <c r="S5638" s="379"/>
      <c r="T5638" s="379"/>
      <c r="U5638" s="379"/>
      <c r="V5638" s="379"/>
      <c r="W5638" s="379"/>
      <c r="X5638" s="379"/>
      <c r="Y5638" s="379"/>
      <c r="Z5638" s="379"/>
      <c r="AA5638" s="380"/>
      <c r="AB5638" s="379"/>
      <c r="AC5638" s="379"/>
      <c r="AD5638" s="379"/>
      <c r="AE5638" s="381"/>
      <c r="AF5638" s="105"/>
      <c r="AG5638" s="381"/>
      <c r="AH5638" s="381"/>
      <c r="AI5638" s="381"/>
      <c r="AJ5638" s="381"/>
      <c r="AK5638" s="381"/>
      <c r="AL5638" s="381"/>
      <c r="AM5638" s="381"/>
    </row>
    <row r="5639" spans="1:39" x14ac:dyDescent="0.35">
      <c r="A5639" s="379"/>
      <c r="B5639" s="379"/>
      <c r="C5639" s="379"/>
      <c r="D5639" s="379"/>
      <c r="E5639" s="379"/>
      <c r="F5639" s="379"/>
      <c r="G5639" s="379"/>
      <c r="H5639" s="379"/>
      <c r="I5639" s="379"/>
      <c r="J5639" s="379"/>
      <c r="K5639" s="379"/>
      <c r="L5639" s="379"/>
      <c r="M5639" s="379"/>
      <c r="N5639" s="379"/>
      <c r="O5639" s="379"/>
      <c r="P5639" s="379"/>
      <c r="Q5639" s="379"/>
      <c r="R5639" s="379"/>
      <c r="S5639" s="379"/>
      <c r="T5639" s="379"/>
      <c r="U5639" s="379"/>
      <c r="V5639" s="379"/>
      <c r="W5639" s="379"/>
      <c r="X5639" s="379"/>
      <c r="Y5639" s="379"/>
      <c r="Z5639" s="379"/>
      <c r="AA5639" s="380"/>
      <c r="AB5639" s="379"/>
      <c r="AC5639" s="379"/>
      <c r="AD5639" s="379"/>
      <c r="AE5639" s="381"/>
      <c r="AF5639" s="105"/>
      <c r="AG5639" s="381"/>
      <c r="AH5639" s="381"/>
      <c r="AI5639" s="381"/>
      <c r="AJ5639" s="381"/>
      <c r="AK5639" s="381"/>
      <c r="AL5639" s="381"/>
      <c r="AM5639" s="381"/>
    </row>
    <row r="5640" spans="1:39" x14ac:dyDescent="0.35">
      <c r="A5640" s="379"/>
      <c r="B5640" s="379"/>
      <c r="C5640" s="379"/>
      <c r="D5640" s="379"/>
      <c r="E5640" s="379"/>
      <c r="F5640" s="379"/>
      <c r="G5640" s="379"/>
      <c r="H5640" s="379"/>
      <c r="I5640" s="379"/>
      <c r="J5640" s="379"/>
      <c r="K5640" s="379"/>
      <c r="L5640" s="379"/>
      <c r="M5640" s="379"/>
      <c r="N5640" s="379"/>
      <c r="O5640" s="379"/>
      <c r="P5640" s="379"/>
      <c r="Q5640" s="379"/>
      <c r="R5640" s="379"/>
      <c r="S5640" s="379"/>
      <c r="T5640" s="379"/>
      <c r="U5640" s="379"/>
      <c r="V5640" s="379"/>
      <c r="W5640" s="379"/>
      <c r="X5640" s="379"/>
      <c r="Y5640" s="379"/>
      <c r="Z5640" s="379"/>
      <c r="AA5640" s="380"/>
      <c r="AB5640" s="379"/>
      <c r="AC5640" s="379"/>
      <c r="AD5640" s="379"/>
      <c r="AE5640" s="381"/>
      <c r="AF5640" s="105"/>
      <c r="AG5640" s="381"/>
      <c r="AH5640" s="381"/>
      <c r="AI5640" s="381"/>
      <c r="AJ5640" s="381"/>
      <c r="AK5640" s="381"/>
      <c r="AL5640" s="381"/>
      <c r="AM5640" s="381"/>
    </row>
    <row r="5641" spans="1:39" x14ac:dyDescent="0.35">
      <c r="A5641" s="379"/>
      <c r="B5641" s="379"/>
      <c r="C5641" s="379"/>
      <c r="D5641" s="379"/>
      <c r="E5641" s="379"/>
      <c r="F5641" s="379"/>
      <c r="G5641" s="379"/>
      <c r="H5641" s="379"/>
      <c r="I5641" s="379"/>
      <c r="J5641" s="379"/>
      <c r="K5641" s="379"/>
      <c r="L5641" s="379"/>
      <c r="M5641" s="379"/>
      <c r="N5641" s="379"/>
      <c r="O5641" s="379"/>
      <c r="P5641" s="379"/>
      <c r="Q5641" s="379"/>
      <c r="R5641" s="379"/>
      <c r="S5641" s="379"/>
      <c r="T5641" s="379"/>
      <c r="U5641" s="379"/>
      <c r="V5641" s="379"/>
      <c r="W5641" s="379"/>
      <c r="X5641" s="379"/>
      <c r="Y5641" s="379"/>
      <c r="Z5641" s="379"/>
      <c r="AA5641" s="380"/>
      <c r="AB5641" s="379"/>
      <c r="AC5641" s="379"/>
      <c r="AD5641" s="379"/>
      <c r="AE5641" s="381"/>
      <c r="AF5641" s="105"/>
      <c r="AG5641" s="381"/>
      <c r="AH5641" s="381"/>
      <c r="AI5641" s="381"/>
      <c r="AJ5641" s="381"/>
      <c r="AK5641" s="381"/>
      <c r="AL5641" s="381"/>
      <c r="AM5641" s="381"/>
    </row>
    <row r="5642" spans="1:39" x14ac:dyDescent="0.35">
      <c r="A5642" s="379"/>
      <c r="B5642" s="379"/>
      <c r="C5642" s="379"/>
      <c r="D5642" s="379"/>
      <c r="E5642" s="379"/>
      <c r="F5642" s="379"/>
      <c r="G5642" s="379"/>
      <c r="H5642" s="379"/>
      <c r="I5642" s="379"/>
      <c r="J5642" s="379"/>
      <c r="K5642" s="379"/>
      <c r="L5642" s="379"/>
      <c r="M5642" s="379"/>
      <c r="N5642" s="379"/>
      <c r="O5642" s="379"/>
      <c r="P5642" s="379"/>
      <c r="Q5642" s="379"/>
      <c r="R5642" s="379"/>
      <c r="S5642" s="379"/>
      <c r="T5642" s="379"/>
      <c r="U5642" s="379"/>
      <c r="V5642" s="379"/>
      <c r="W5642" s="379"/>
      <c r="X5642" s="379"/>
      <c r="Y5642" s="379"/>
      <c r="Z5642" s="379"/>
      <c r="AA5642" s="380"/>
      <c r="AB5642" s="379"/>
      <c r="AC5642" s="379"/>
      <c r="AD5642" s="379"/>
      <c r="AE5642" s="381"/>
      <c r="AF5642" s="105"/>
      <c r="AG5642" s="381"/>
      <c r="AH5642" s="381"/>
      <c r="AI5642" s="381"/>
      <c r="AJ5642" s="381"/>
      <c r="AK5642" s="381"/>
      <c r="AL5642" s="381"/>
      <c r="AM5642" s="381"/>
    </row>
    <row r="5643" spans="1:39" x14ac:dyDescent="0.35">
      <c r="A5643" s="379"/>
      <c r="B5643" s="379"/>
      <c r="C5643" s="379"/>
      <c r="D5643" s="379"/>
      <c r="E5643" s="379"/>
      <c r="F5643" s="379"/>
      <c r="G5643" s="379"/>
      <c r="H5643" s="379"/>
      <c r="I5643" s="379"/>
      <c r="J5643" s="379"/>
      <c r="K5643" s="379"/>
      <c r="L5643" s="379"/>
      <c r="M5643" s="379"/>
      <c r="N5643" s="379"/>
      <c r="O5643" s="379"/>
      <c r="P5643" s="379"/>
      <c r="Q5643" s="379"/>
      <c r="R5643" s="379"/>
      <c r="S5643" s="379"/>
      <c r="T5643" s="379"/>
      <c r="U5643" s="379"/>
      <c r="V5643" s="379"/>
      <c r="W5643" s="379"/>
      <c r="X5643" s="379"/>
      <c r="Y5643" s="379"/>
      <c r="Z5643" s="379"/>
      <c r="AA5643" s="380"/>
      <c r="AB5643" s="379"/>
      <c r="AC5643" s="379"/>
      <c r="AD5643" s="379"/>
      <c r="AE5643" s="381"/>
      <c r="AF5643" s="105"/>
      <c r="AG5643" s="381"/>
      <c r="AH5643" s="381"/>
      <c r="AI5643" s="381"/>
      <c r="AJ5643" s="381"/>
      <c r="AK5643" s="381"/>
      <c r="AL5643" s="381"/>
      <c r="AM5643" s="381"/>
    </row>
    <row r="5644" spans="1:39" x14ac:dyDescent="0.35">
      <c r="A5644" s="379"/>
      <c r="B5644" s="379"/>
      <c r="C5644" s="379"/>
      <c r="D5644" s="379"/>
      <c r="E5644" s="379"/>
      <c r="F5644" s="379"/>
      <c r="G5644" s="379"/>
      <c r="H5644" s="379"/>
      <c r="I5644" s="379"/>
      <c r="J5644" s="379"/>
      <c r="K5644" s="379"/>
      <c r="L5644" s="379"/>
      <c r="M5644" s="379"/>
      <c r="N5644" s="379"/>
      <c r="O5644" s="379"/>
      <c r="P5644" s="379"/>
      <c r="Q5644" s="379"/>
      <c r="R5644" s="379"/>
      <c r="S5644" s="379"/>
      <c r="T5644" s="379"/>
      <c r="U5644" s="379"/>
      <c r="V5644" s="379"/>
      <c r="W5644" s="379"/>
      <c r="X5644" s="379"/>
      <c r="Y5644" s="379"/>
      <c r="Z5644" s="379"/>
      <c r="AA5644" s="380"/>
      <c r="AB5644" s="379"/>
      <c r="AC5644" s="379"/>
      <c r="AD5644" s="379"/>
      <c r="AE5644" s="381"/>
      <c r="AF5644" s="105"/>
      <c r="AG5644" s="381"/>
      <c r="AH5644" s="381"/>
      <c r="AI5644" s="381"/>
      <c r="AJ5644" s="381"/>
      <c r="AK5644" s="381"/>
      <c r="AL5644" s="381"/>
      <c r="AM5644" s="381"/>
    </row>
    <row r="5645" spans="1:39" x14ac:dyDescent="0.35">
      <c r="A5645" s="379"/>
      <c r="B5645" s="379"/>
      <c r="C5645" s="379"/>
      <c r="D5645" s="379"/>
      <c r="E5645" s="379"/>
      <c r="F5645" s="379"/>
      <c r="G5645" s="379"/>
      <c r="H5645" s="379"/>
      <c r="I5645" s="379"/>
      <c r="J5645" s="379"/>
      <c r="K5645" s="379"/>
      <c r="L5645" s="379"/>
      <c r="M5645" s="379"/>
      <c r="N5645" s="379"/>
      <c r="O5645" s="379"/>
      <c r="P5645" s="379"/>
      <c r="Q5645" s="379"/>
      <c r="R5645" s="379"/>
      <c r="S5645" s="379"/>
      <c r="T5645" s="379"/>
      <c r="U5645" s="379"/>
      <c r="V5645" s="379"/>
      <c r="W5645" s="379"/>
      <c r="X5645" s="379"/>
      <c r="Y5645" s="379"/>
      <c r="Z5645" s="379"/>
      <c r="AA5645" s="380"/>
      <c r="AB5645" s="379"/>
      <c r="AC5645" s="379"/>
      <c r="AD5645" s="379"/>
      <c r="AE5645" s="381"/>
      <c r="AF5645" s="105"/>
      <c r="AG5645" s="381"/>
      <c r="AH5645" s="381"/>
      <c r="AI5645" s="381"/>
      <c r="AJ5645" s="381"/>
      <c r="AK5645" s="381"/>
      <c r="AL5645" s="381"/>
      <c r="AM5645" s="381"/>
    </row>
    <row r="5646" spans="1:39" x14ac:dyDescent="0.35">
      <c r="A5646" s="379"/>
      <c r="B5646" s="379"/>
      <c r="C5646" s="379"/>
      <c r="D5646" s="379"/>
      <c r="E5646" s="379"/>
      <c r="F5646" s="379"/>
      <c r="G5646" s="379"/>
      <c r="H5646" s="379"/>
      <c r="I5646" s="379"/>
      <c r="J5646" s="379"/>
      <c r="K5646" s="379"/>
      <c r="L5646" s="379"/>
      <c r="M5646" s="379"/>
      <c r="N5646" s="379"/>
      <c r="O5646" s="379"/>
      <c r="P5646" s="379"/>
      <c r="Q5646" s="379"/>
      <c r="R5646" s="379"/>
      <c r="S5646" s="379"/>
      <c r="T5646" s="379"/>
      <c r="U5646" s="379"/>
      <c r="V5646" s="379"/>
      <c r="W5646" s="379"/>
      <c r="X5646" s="379"/>
      <c r="Y5646" s="379"/>
      <c r="Z5646" s="379"/>
      <c r="AA5646" s="380"/>
      <c r="AB5646" s="379"/>
      <c r="AC5646" s="379"/>
      <c r="AD5646" s="379"/>
      <c r="AE5646" s="381"/>
      <c r="AF5646" s="105"/>
      <c r="AG5646" s="381"/>
      <c r="AH5646" s="381"/>
      <c r="AI5646" s="381"/>
      <c r="AJ5646" s="381"/>
      <c r="AK5646" s="381"/>
      <c r="AL5646" s="381"/>
      <c r="AM5646" s="381"/>
    </row>
    <row r="5647" spans="1:39" x14ac:dyDescent="0.35">
      <c r="A5647" s="379"/>
      <c r="B5647" s="379"/>
      <c r="C5647" s="379"/>
      <c r="D5647" s="379"/>
      <c r="E5647" s="379"/>
      <c r="F5647" s="379"/>
      <c r="G5647" s="379"/>
      <c r="H5647" s="379"/>
      <c r="I5647" s="379"/>
      <c r="J5647" s="379"/>
      <c r="K5647" s="379"/>
      <c r="L5647" s="379"/>
      <c r="M5647" s="379"/>
      <c r="N5647" s="379"/>
      <c r="O5647" s="379"/>
      <c r="P5647" s="379"/>
      <c r="Q5647" s="379"/>
      <c r="R5647" s="379"/>
      <c r="S5647" s="379"/>
      <c r="T5647" s="379"/>
      <c r="U5647" s="379"/>
      <c r="V5647" s="379"/>
      <c r="W5647" s="379"/>
      <c r="X5647" s="379"/>
      <c r="Y5647" s="379"/>
      <c r="Z5647" s="379"/>
      <c r="AA5647" s="380"/>
      <c r="AB5647" s="379"/>
      <c r="AC5647" s="379"/>
      <c r="AD5647" s="379"/>
      <c r="AE5647" s="381"/>
      <c r="AF5647" s="105"/>
      <c r="AG5647" s="381"/>
      <c r="AH5647" s="381"/>
      <c r="AI5647" s="381"/>
      <c r="AJ5647" s="381"/>
      <c r="AK5647" s="381"/>
      <c r="AL5647" s="381"/>
      <c r="AM5647" s="381"/>
    </row>
    <row r="5648" spans="1:39" x14ac:dyDescent="0.35">
      <c r="A5648" s="379"/>
      <c r="B5648" s="379"/>
      <c r="C5648" s="379"/>
      <c r="D5648" s="379"/>
      <c r="E5648" s="379"/>
      <c r="F5648" s="379"/>
      <c r="G5648" s="379"/>
      <c r="H5648" s="379"/>
      <c r="I5648" s="379"/>
      <c r="J5648" s="379"/>
      <c r="K5648" s="379"/>
      <c r="L5648" s="379"/>
      <c r="M5648" s="379"/>
      <c r="N5648" s="379"/>
      <c r="O5648" s="379"/>
      <c r="P5648" s="379"/>
      <c r="Q5648" s="379"/>
      <c r="R5648" s="379"/>
      <c r="S5648" s="379"/>
      <c r="T5648" s="379"/>
      <c r="U5648" s="379"/>
      <c r="V5648" s="379"/>
      <c r="W5648" s="379"/>
      <c r="X5648" s="379"/>
      <c r="Y5648" s="379"/>
      <c r="Z5648" s="379"/>
      <c r="AA5648" s="380"/>
      <c r="AB5648" s="379"/>
      <c r="AC5648" s="379"/>
      <c r="AD5648" s="379"/>
      <c r="AE5648" s="381"/>
      <c r="AF5648" s="105"/>
      <c r="AG5648" s="381"/>
      <c r="AH5648" s="381"/>
      <c r="AI5648" s="381"/>
      <c r="AJ5648" s="381"/>
      <c r="AK5648" s="381"/>
      <c r="AL5648" s="381"/>
      <c r="AM5648" s="381"/>
    </row>
    <row r="5649" spans="1:39" x14ac:dyDescent="0.35">
      <c r="A5649" s="379"/>
      <c r="B5649" s="379"/>
      <c r="C5649" s="379"/>
      <c r="D5649" s="379"/>
      <c r="E5649" s="379"/>
      <c r="F5649" s="379"/>
      <c r="G5649" s="379"/>
      <c r="H5649" s="379"/>
      <c r="I5649" s="379"/>
      <c r="J5649" s="379"/>
      <c r="K5649" s="379"/>
      <c r="L5649" s="379"/>
      <c r="M5649" s="379"/>
      <c r="N5649" s="379"/>
      <c r="O5649" s="379"/>
      <c r="P5649" s="379"/>
      <c r="Q5649" s="379"/>
      <c r="R5649" s="379"/>
      <c r="S5649" s="379"/>
      <c r="T5649" s="379"/>
      <c r="U5649" s="379"/>
      <c r="V5649" s="379"/>
      <c r="W5649" s="379"/>
      <c r="X5649" s="379"/>
      <c r="Y5649" s="379"/>
      <c r="Z5649" s="379"/>
      <c r="AA5649" s="380"/>
      <c r="AB5649" s="379"/>
      <c r="AC5649" s="379"/>
      <c r="AD5649" s="379"/>
      <c r="AE5649" s="381"/>
      <c r="AF5649" s="105"/>
      <c r="AG5649" s="381"/>
      <c r="AH5649" s="381"/>
      <c r="AI5649" s="381"/>
      <c r="AJ5649" s="381"/>
      <c r="AK5649" s="381"/>
      <c r="AL5649" s="381"/>
      <c r="AM5649" s="381"/>
    </row>
    <row r="5650" spans="1:39" x14ac:dyDescent="0.35">
      <c r="A5650" s="379"/>
      <c r="B5650" s="379"/>
      <c r="C5650" s="379"/>
      <c r="D5650" s="379"/>
      <c r="E5650" s="379"/>
      <c r="F5650" s="379"/>
      <c r="G5650" s="379"/>
      <c r="H5650" s="379"/>
      <c r="I5650" s="379"/>
      <c r="J5650" s="379"/>
      <c r="K5650" s="379"/>
      <c r="L5650" s="379"/>
      <c r="M5650" s="379"/>
      <c r="N5650" s="379"/>
      <c r="O5650" s="379"/>
      <c r="P5650" s="379"/>
      <c r="Q5650" s="379"/>
      <c r="R5650" s="379"/>
      <c r="S5650" s="379"/>
      <c r="T5650" s="379"/>
      <c r="U5650" s="379"/>
      <c r="V5650" s="379"/>
      <c r="W5650" s="379"/>
      <c r="X5650" s="379"/>
      <c r="Y5650" s="379"/>
      <c r="Z5650" s="379"/>
      <c r="AA5650" s="380"/>
      <c r="AB5650" s="379"/>
      <c r="AC5650" s="379"/>
      <c r="AD5650" s="379"/>
      <c r="AE5650" s="381"/>
      <c r="AF5650" s="105"/>
      <c r="AG5650" s="381"/>
      <c r="AH5650" s="381"/>
      <c r="AI5650" s="381"/>
      <c r="AJ5650" s="381"/>
      <c r="AK5650" s="381"/>
      <c r="AL5650" s="381"/>
      <c r="AM5650" s="381"/>
    </row>
    <row r="5651" spans="1:39" x14ac:dyDescent="0.35">
      <c r="A5651" s="379"/>
      <c r="B5651" s="379"/>
      <c r="C5651" s="379"/>
      <c r="D5651" s="379"/>
      <c r="E5651" s="379"/>
      <c r="F5651" s="379"/>
      <c r="G5651" s="379"/>
      <c r="H5651" s="379"/>
      <c r="I5651" s="379"/>
      <c r="J5651" s="379"/>
      <c r="K5651" s="379"/>
      <c r="L5651" s="379"/>
      <c r="M5651" s="379"/>
      <c r="N5651" s="379"/>
      <c r="O5651" s="379"/>
      <c r="P5651" s="379"/>
      <c r="Q5651" s="379"/>
      <c r="R5651" s="379"/>
      <c r="S5651" s="379"/>
      <c r="T5651" s="379"/>
      <c r="U5651" s="379"/>
      <c r="V5651" s="379"/>
      <c r="W5651" s="379"/>
      <c r="X5651" s="379"/>
      <c r="Y5651" s="379"/>
      <c r="Z5651" s="379"/>
      <c r="AA5651" s="380"/>
      <c r="AB5651" s="379"/>
      <c r="AC5651" s="379"/>
      <c r="AD5651" s="379"/>
      <c r="AE5651" s="381"/>
      <c r="AF5651" s="105"/>
      <c r="AG5651" s="381"/>
      <c r="AH5651" s="381"/>
      <c r="AI5651" s="381"/>
      <c r="AJ5651" s="381"/>
      <c r="AK5651" s="381"/>
      <c r="AL5651" s="381"/>
      <c r="AM5651" s="381"/>
    </row>
    <row r="5652" spans="1:39" x14ac:dyDescent="0.35">
      <c r="A5652" s="379"/>
      <c r="B5652" s="379"/>
      <c r="C5652" s="379"/>
      <c r="D5652" s="379"/>
      <c r="E5652" s="379"/>
      <c r="F5652" s="379"/>
      <c r="G5652" s="379"/>
      <c r="H5652" s="379"/>
      <c r="I5652" s="379"/>
      <c r="J5652" s="379"/>
      <c r="K5652" s="379"/>
      <c r="L5652" s="379"/>
      <c r="M5652" s="379"/>
      <c r="N5652" s="379"/>
      <c r="O5652" s="379"/>
      <c r="P5652" s="379"/>
      <c r="Q5652" s="379"/>
      <c r="R5652" s="379"/>
      <c r="S5652" s="379"/>
      <c r="T5652" s="379"/>
      <c r="U5652" s="379"/>
      <c r="V5652" s="379"/>
      <c r="W5652" s="379"/>
      <c r="X5652" s="379"/>
      <c r="Y5652" s="379"/>
      <c r="Z5652" s="379"/>
      <c r="AA5652" s="380"/>
      <c r="AB5652" s="379"/>
      <c r="AC5652" s="379"/>
      <c r="AD5652" s="379"/>
      <c r="AE5652" s="381"/>
      <c r="AF5652" s="105"/>
      <c r="AG5652" s="381"/>
      <c r="AH5652" s="381"/>
      <c r="AI5652" s="381"/>
      <c r="AJ5652" s="381"/>
      <c r="AK5652" s="381"/>
      <c r="AL5652" s="381"/>
      <c r="AM5652" s="381"/>
    </row>
    <row r="5653" spans="1:39" x14ac:dyDescent="0.35">
      <c r="A5653" s="379"/>
      <c r="B5653" s="379"/>
      <c r="C5653" s="379"/>
      <c r="D5653" s="379"/>
      <c r="E5653" s="379"/>
      <c r="F5653" s="379"/>
      <c r="G5653" s="379"/>
      <c r="H5653" s="379"/>
      <c r="I5653" s="379"/>
      <c r="J5653" s="379"/>
      <c r="K5653" s="379"/>
      <c r="L5653" s="379"/>
      <c r="M5653" s="379"/>
      <c r="N5653" s="379"/>
      <c r="O5653" s="379"/>
      <c r="P5653" s="379"/>
      <c r="Q5653" s="379"/>
      <c r="R5653" s="379"/>
      <c r="S5653" s="379"/>
      <c r="T5653" s="379"/>
      <c r="U5653" s="379"/>
      <c r="V5653" s="379"/>
      <c r="W5653" s="379"/>
      <c r="X5653" s="379"/>
      <c r="Y5653" s="379"/>
      <c r="Z5653" s="379"/>
      <c r="AA5653" s="380"/>
      <c r="AB5653" s="379"/>
      <c r="AC5653" s="379"/>
      <c r="AD5653" s="379"/>
      <c r="AE5653" s="381"/>
      <c r="AF5653" s="105"/>
      <c r="AG5653" s="381"/>
      <c r="AH5653" s="381"/>
      <c r="AI5653" s="381"/>
      <c r="AJ5653" s="381"/>
      <c r="AK5653" s="381"/>
      <c r="AL5653" s="381"/>
      <c r="AM5653" s="381"/>
    </row>
    <row r="5654" spans="1:39" x14ac:dyDescent="0.35">
      <c r="A5654" s="379"/>
      <c r="B5654" s="379"/>
      <c r="C5654" s="379"/>
      <c r="D5654" s="379"/>
      <c r="E5654" s="379"/>
      <c r="F5654" s="379"/>
      <c r="G5654" s="379"/>
      <c r="H5654" s="379"/>
      <c r="I5654" s="379"/>
      <c r="J5654" s="379"/>
      <c r="K5654" s="379"/>
      <c r="L5654" s="379"/>
      <c r="M5654" s="379"/>
      <c r="N5654" s="379"/>
      <c r="O5654" s="379"/>
      <c r="P5654" s="379"/>
      <c r="Q5654" s="379"/>
      <c r="R5654" s="379"/>
      <c r="S5654" s="379"/>
      <c r="T5654" s="379"/>
      <c r="U5654" s="379"/>
      <c r="V5654" s="379"/>
      <c r="W5654" s="379"/>
      <c r="X5654" s="379"/>
      <c r="Y5654" s="379"/>
      <c r="Z5654" s="379"/>
      <c r="AA5654" s="380"/>
      <c r="AB5654" s="379"/>
      <c r="AC5654" s="379"/>
      <c r="AD5654" s="379"/>
      <c r="AE5654" s="381"/>
      <c r="AF5654" s="105"/>
      <c r="AG5654" s="381"/>
      <c r="AH5654" s="381"/>
      <c r="AI5654" s="381"/>
      <c r="AJ5654" s="381"/>
      <c r="AK5654" s="381"/>
      <c r="AL5654" s="381"/>
      <c r="AM5654" s="381"/>
    </row>
    <row r="5655" spans="1:39" x14ac:dyDescent="0.35">
      <c r="A5655" s="379"/>
      <c r="B5655" s="379"/>
      <c r="C5655" s="379"/>
      <c r="D5655" s="379"/>
      <c r="E5655" s="379"/>
      <c r="F5655" s="379"/>
      <c r="G5655" s="379"/>
      <c r="H5655" s="379"/>
      <c r="I5655" s="379"/>
      <c r="J5655" s="379"/>
      <c r="K5655" s="379"/>
      <c r="L5655" s="379"/>
      <c r="M5655" s="379"/>
      <c r="N5655" s="379"/>
      <c r="O5655" s="379"/>
      <c r="P5655" s="379"/>
      <c r="Q5655" s="379"/>
      <c r="R5655" s="379"/>
      <c r="S5655" s="379"/>
      <c r="T5655" s="379"/>
      <c r="U5655" s="379"/>
      <c r="V5655" s="379"/>
      <c r="W5655" s="379"/>
      <c r="X5655" s="379"/>
      <c r="Y5655" s="379"/>
      <c r="Z5655" s="379"/>
      <c r="AA5655" s="380"/>
      <c r="AB5655" s="379"/>
      <c r="AC5655" s="379"/>
      <c r="AD5655" s="379"/>
      <c r="AE5655" s="381"/>
      <c r="AF5655" s="105"/>
      <c r="AG5655" s="381"/>
      <c r="AH5655" s="381"/>
      <c r="AI5655" s="381"/>
      <c r="AJ5655" s="381"/>
      <c r="AK5655" s="381"/>
      <c r="AL5655" s="381"/>
      <c r="AM5655" s="381"/>
    </row>
    <row r="5656" spans="1:39" x14ac:dyDescent="0.35">
      <c r="A5656" s="379"/>
      <c r="B5656" s="379"/>
      <c r="C5656" s="379"/>
      <c r="D5656" s="379"/>
      <c r="E5656" s="379"/>
      <c r="F5656" s="379"/>
      <c r="G5656" s="379"/>
      <c r="H5656" s="379"/>
      <c r="I5656" s="379"/>
      <c r="J5656" s="379"/>
      <c r="K5656" s="379"/>
      <c r="L5656" s="379"/>
      <c r="M5656" s="379"/>
      <c r="N5656" s="379"/>
      <c r="O5656" s="379"/>
      <c r="P5656" s="379"/>
      <c r="Q5656" s="379"/>
      <c r="R5656" s="379"/>
      <c r="S5656" s="379"/>
      <c r="T5656" s="379"/>
      <c r="U5656" s="379"/>
      <c r="V5656" s="379"/>
      <c r="W5656" s="379"/>
      <c r="X5656" s="379"/>
      <c r="Y5656" s="379"/>
      <c r="Z5656" s="379"/>
      <c r="AA5656" s="380"/>
      <c r="AB5656" s="379"/>
      <c r="AC5656" s="379"/>
      <c r="AD5656" s="379"/>
      <c r="AE5656" s="381"/>
      <c r="AF5656" s="105"/>
      <c r="AG5656" s="381"/>
      <c r="AH5656" s="381"/>
      <c r="AI5656" s="381"/>
      <c r="AJ5656" s="381"/>
      <c r="AK5656" s="381"/>
      <c r="AL5656" s="381"/>
      <c r="AM5656" s="381"/>
    </row>
    <row r="5657" spans="1:39" x14ac:dyDescent="0.35">
      <c r="A5657" s="379"/>
      <c r="B5657" s="379"/>
      <c r="C5657" s="379"/>
      <c r="D5657" s="379"/>
      <c r="E5657" s="379"/>
      <c r="F5657" s="379"/>
      <c r="G5657" s="379"/>
      <c r="H5657" s="379"/>
      <c r="I5657" s="379"/>
      <c r="J5657" s="379"/>
      <c r="K5657" s="379"/>
      <c r="L5657" s="379"/>
      <c r="M5657" s="379"/>
      <c r="N5657" s="379"/>
      <c r="O5657" s="379"/>
      <c r="P5657" s="379"/>
      <c r="Q5657" s="379"/>
      <c r="R5657" s="379"/>
      <c r="S5657" s="379"/>
      <c r="T5657" s="379"/>
      <c r="U5657" s="379"/>
      <c r="V5657" s="379"/>
      <c r="W5657" s="379"/>
      <c r="X5657" s="379"/>
      <c r="Y5657" s="379"/>
      <c r="Z5657" s="379"/>
      <c r="AA5657" s="380"/>
      <c r="AB5657" s="379"/>
      <c r="AC5657" s="379"/>
      <c r="AD5657" s="379"/>
      <c r="AE5657" s="381"/>
      <c r="AF5657" s="105"/>
      <c r="AG5657" s="381"/>
      <c r="AH5657" s="381"/>
      <c r="AI5657" s="381"/>
      <c r="AJ5657" s="381"/>
      <c r="AK5657" s="381"/>
      <c r="AL5657" s="381"/>
      <c r="AM5657" s="381"/>
    </row>
    <row r="5658" spans="1:39" x14ac:dyDescent="0.35">
      <c r="A5658" s="379"/>
      <c r="B5658" s="379"/>
      <c r="C5658" s="379"/>
      <c r="D5658" s="379"/>
      <c r="E5658" s="379"/>
      <c r="F5658" s="379"/>
      <c r="G5658" s="379"/>
      <c r="H5658" s="379"/>
      <c r="I5658" s="379"/>
      <c r="J5658" s="379"/>
      <c r="K5658" s="379"/>
      <c r="L5658" s="379"/>
      <c r="M5658" s="379"/>
      <c r="N5658" s="379"/>
      <c r="O5658" s="379"/>
      <c r="P5658" s="379"/>
      <c r="Q5658" s="379"/>
      <c r="R5658" s="379"/>
      <c r="S5658" s="379"/>
      <c r="T5658" s="379"/>
      <c r="U5658" s="379"/>
      <c r="V5658" s="379"/>
      <c r="W5658" s="379"/>
      <c r="X5658" s="379"/>
      <c r="Y5658" s="379"/>
      <c r="Z5658" s="379"/>
      <c r="AA5658" s="380"/>
      <c r="AB5658" s="379"/>
      <c r="AC5658" s="379"/>
      <c r="AD5658" s="379"/>
      <c r="AE5658" s="381"/>
      <c r="AF5658" s="105"/>
      <c r="AG5658" s="381"/>
      <c r="AH5658" s="381"/>
      <c r="AI5658" s="381"/>
      <c r="AJ5658" s="381"/>
      <c r="AK5658" s="381"/>
      <c r="AL5658" s="381"/>
      <c r="AM5658" s="381"/>
    </row>
    <row r="5659" spans="1:39" x14ac:dyDescent="0.35">
      <c r="A5659" s="379"/>
      <c r="B5659" s="379"/>
      <c r="C5659" s="379"/>
      <c r="D5659" s="379"/>
      <c r="E5659" s="379"/>
      <c r="F5659" s="379"/>
      <c r="G5659" s="379"/>
      <c r="H5659" s="379"/>
      <c r="I5659" s="379"/>
      <c r="J5659" s="379"/>
      <c r="K5659" s="379"/>
      <c r="L5659" s="379"/>
      <c r="M5659" s="379"/>
      <c r="N5659" s="379"/>
      <c r="O5659" s="379"/>
      <c r="P5659" s="379"/>
      <c r="Q5659" s="379"/>
      <c r="R5659" s="379"/>
      <c r="S5659" s="379"/>
      <c r="T5659" s="379"/>
      <c r="U5659" s="379"/>
      <c r="V5659" s="379"/>
      <c r="W5659" s="379"/>
      <c r="X5659" s="379"/>
      <c r="Y5659" s="379"/>
      <c r="Z5659" s="379"/>
      <c r="AA5659" s="380"/>
      <c r="AB5659" s="379"/>
      <c r="AC5659" s="379"/>
      <c r="AD5659" s="379"/>
      <c r="AE5659" s="381"/>
      <c r="AF5659" s="105"/>
      <c r="AG5659" s="381"/>
      <c r="AH5659" s="381"/>
      <c r="AI5659" s="381"/>
      <c r="AJ5659" s="381"/>
      <c r="AK5659" s="381"/>
      <c r="AL5659" s="381"/>
      <c r="AM5659" s="381"/>
    </row>
    <row r="5660" spans="1:39" x14ac:dyDescent="0.35">
      <c r="A5660" s="379"/>
      <c r="B5660" s="379"/>
      <c r="C5660" s="379"/>
      <c r="D5660" s="379"/>
      <c r="E5660" s="379"/>
      <c r="F5660" s="379"/>
      <c r="G5660" s="379"/>
      <c r="H5660" s="379"/>
      <c r="I5660" s="379"/>
      <c r="J5660" s="379"/>
      <c r="K5660" s="379"/>
      <c r="L5660" s="379"/>
      <c r="M5660" s="379"/>
      <c r="N5660" s="379"/>
      <c r="O5660" s="379"/>
      <c r="P5660" s="379"/>
      <c r="Q5660" s="379"/>
      <c r="R5660" s="379"/>
      <c r="S5660" s="379"/>
      <c r="T5660" s="379"/>
      <c r="U5660" s="379"/>
      <c r="V5660" s="379"/>
      <c r="W5660" s="379"/>
      <c r="X5660" s="379"/>
      <c r="Y5660" s="379"/>
      <c r="Z5660" s="379"/>
      <c r="AA5660" s="380"/>
      <c r="AB5660" s="379"/>
      <c r="AC5660" s="379"/>
      <c r="AD5660" s="379"/>
      <c r="AE5660" s="381"/>
      <c r="AF5660" s="105"/>
      <c r="AG5660" s="381"/>
      <c r="AH5660" s="381"/>
      <c r="AI5660" s="381"/>
      <c r="AJ5660" s="381"/>
      <c r="AK5660" s="381"/>
      <c r="AL5660" s="381"/>
      <c r="AM5660" s="381"/>
    </row>
    <row r="5661" spans="1:39" x14ac:dyDescent="0.35">
      <c r="A5661" s="379"/>
      <c r="B5661" s="379"/>
      <c r="C5661" s="379"/>
      <c r="D5661" s="379"/>
      <c r="E5661" s="379"/>
      <c r="F5661" s="379"/>
      <c r="G5661" s="379"/>
      <c r="H5661" s="379"/>
      <c r="I5661" s="379"/>
      <c r="J5661" s="379"/>
      <c r="K5661" s="379"/>
      <c r="L5661" s="379"/>
      <c r="M5661" s="379"/>
      <c r="N5661" s="379"/>
      <c r="O5661" s="379"/>
      <c r="P5661" s="379"/>
      <c r="Q5661" s="379"/>
      <c r="R5661" s="379"/>
      <c r="S5661" s="379"/>
      <c r="T5661" s="379"/>
      <c r="U5661" s="379"/>
      <c r="V5661" s="379"/>
      <c r="W5661" s="379"/>
      <c r="X5661" s="379"/>
      <c r="Y5661" s="379"/>
      <c r="Z5661" s="379"/>
      <c r="AA5661" s="380"/>
      <c r="AB5661" s="379"/>
      <c r="AC5661" s="379"/>
      <c r="AD5661" s="379"/>
      <c r="AE5661" s="381"/>
      <c r="AF5661" s="105"/>
      <c r="AG5661" s="381"/>
      <c r="AH5661" s="381"/>
      <c r="AI5661" s="381"/>
      <c r="AJ5661" s="381"/>
      <c r="AK5661" s="381"/>
      <c r="AL5661" s="381"/>
      <c r="AM5661" s="381"/>
    </row>
    <row r="5662" spans="1:39" x14ac:dyDescent="0.35">
      <c r="A5662" s="379"/>
      <c r="B5662" s="379"/>
      <c r="C5662" s="379"/>
      <c r="D5662" s="379"/>
      <c r="E5662" s="379"/>
      <c r="F5662" s="379"/>
      <c r="G5662" s="379"/>
      <c r="H5662" s="379"/>
      <c r="I5662" s="379"/>
      <c r="J5662" s="379"/>
      <c r="K5662" s="379"/>
      <c r="L5662" s="379"/>
      <c r="M5662" s="379"/>
      <c r="N5662" s="379"/>
      <c r="O5662" s="379"/>
      <c r="P5662" s="379"/>
      <c r="Q5662" s="379"/>
      <c r="R5662" s="379"/>
      <c r="S5662" s="379"/>
      <c r="T5662" s="379"/>
      <c r="U5662" s="379"/>
      <c r="V5662" s="379"/>
      <c r="W5662" s="379"/>
      <c r="X5662" s="379"/>
      <c r="Y5662" s="379"/>
      <c r="Z5662" s="379"/>
      <c r="AA5662" s="380"/>
      <c r="AB5662" s="379"/>
      <c r="AC5662" s="379"/>
      <c r="AD5662" s="379"/>
      <c r="AE5662" s="381"/>
      <c r="AF5662" s="105"/>
      <c r="AG5662" s="381"/>
      <c r="AH5662" s="381"/>
      <c r="AI5662" s="381"/>
      <c r="AJ5662" s="381"/>
      <c r="AK5662" s="381"/>
      <c r="AL5662" s="381"/>
      <c r="AM5662" s="381"/>
    </row>
    <row r="5663" spans="1:39" x14ac:dyDescent="0.35">
      <c r="A5663" s="379"/>
      <c r="B5663" s="379"/>
      <c r="C5663" s="379"/>
      <c r="D5663" s="379"/>
      <c r="E5663" s="379"/>
      <c r="F5663" s="379"/>
      <c r="G5663" s="379"/>
      <c r="H5663" s="379"/>
      <c r="I5663" s="379"/>
      <c r="J5663" s="379"/>
      <c r="K5663" s="379"/>
      <c r="L5663" s="379"/>
      <c r="M5663" s="379"/>
      <c r="N5663" s="379"/>
      <c r="O5663" s="379"/>
      <c r="P5663" s="379"/>
      <c r="Q5663" s="379"/>
      <c r="R5663" s="379"/>
      <c r="S5663" s="379"/>
      <c r="T5663" s="379"/>
      <c r="U5663" s="379"/>
      <c r="V5663" s="379"/>
      <c r="W5663" s="379"/>
      <c r="X5663" s="379"/>
      <c r="Y5663" s="379"/>
      <c r="Z5663" s="379"/>
      <c r="AA5663" s="380"/>
      <c r="AB5663" s="379"/>
      <c r="AC5663" s="379"/>
      <c r="AD5663" s="379"/>
      <c r="AE5663" s="381"/>
      <c r="AF5663" s="105"/>
      <c r="AG5663" s="381"/>
      <c r="AH5663" s="381"/>
      <c r="AI5663" s="381"/>
      <c r="AJ5663" s="381"/>
      <c r="AK5663" s="381"/>
      <c r="AL5663" s="381"/>
      <c r="AM5663" s="381"/>
    </row>
    <row r="5664" spans="1:39" x14ac:dyDescent="0.35">
      <c r="A5664" s="379"/>
      <c r="B5664" s="379"/>
      <c r="C5664" s="379"/>
      <c r="D5664" s="379"/>
      <c r="E5664" s="379"/>
      <c r="F5664" s="379"/>
      <c r="G5664" s="379"/>
      <c r="H5664" s="379"/>
      <c r="I5664" s="379"/>
      <c r="J5664" s="379"/>
      <c r="K5664" s="379"/>
      <c r="L5664" s="379"/>
      <c r="M5664" s="379"/>
      <c r="N5664" s="379"/>
      <c r="O5664" s="379"/>
      <c r="P5664" s="379"/>
      <c r="Q5664" s="379"/>
      <c r="R5664" s="379"/>
      <c r="S5664" s="379"/>
      <c r="T5664" s="379"/>
      <c r="U5664" s="379"/>
      <c r="V5664" s="379"/>
      <c r="W5664" s="379"/>
      <c r="X5664" s="379"/>
      <c r="Y5664" s="379"/>
      <c r="Z5664" s="379"/>
      <c r="AA5664" s="380"/>
      <c r="AB5664" s="379"/>
      <c r="AC5664" s="379"/>
      <c r="AD5664" s="379"/>
      <c r="AE5664" s="381"/>
      <c r="AF5664" s="105"/>
      <c r="AG5664" s="381"/>
      <c r="AH5664" s="381"/>
      <c r="AI5664" s="381"/>
      <c r="AJ5664" s="381"/>
      <c r="AK5664" s="381"/>
      <c r="AL5664" s="381"/>
      <c r="AM5664" s="381"/>
    </row>
    <row r="5665" spans="1:39" x14ac:dyDescent="0.35">
      <c r="A5665" s="379"/>
      <c r="B5665" s="379"/>
      <c r="C5665" s="379"/>
      <c r="D5665" s="379"/>
      <c r="E5665" s="379"/>
      <c r="F5665" s="379"/>
      <c r="G5665" s="379"/>
      <c r="H5665" s="379"/>
      <c r="I5665" s="379"/>
      <c r="J5665" s="379"/>
      <c r="K5665" s="379"/>
      <c r="L5665" s="379"/>
      <c r="M5665" s="379"/>
      <c r="N5665" s="379"/>
      <c r="O5665" s="379"/>
      <c r="P5665" s="379"/>
      <c r="Q5665" s="379"/>
      <c r="R5665" s="379"/>
      <c r="S5665" s="379"/>
      <c r="T5665" s="379"/>
      <c r="U5665" s="379"/>
      <c r="V5665" s="379"/>
      <c r="W5665" s="379"/>
      <c r="X5665" s="379"/>
      <c r="Y5665" s="379"/>
      <c r="Z5665" s="379"/>
      <c r="AA5665" s="380"/>
      <c r="AB5665" s="379"/>
      <c r="AC5665" s="379"/>
      <c r="AD5665" s="379"/>
      <c r="AE5665" s="381"/>
      <c r="AF5665" s="105"/>
      <c r="AG5665" s="381"/>
      <c r="AH5665" s="381"/>
      <c r="AI5665" s="381"/>
      <c r="AJ5665" s="381"/>
      <c r="AK5665" s="381"/>
      <c r="AL5665" s="381"/>
      <c r="AM5665" s="381"/>
    </row>
    <row r="5666" spans="1:39" x14ac:dyDescent="0.35">
      <c r="A5666" s="379"/>
      <c r="B5666" s="379"/>
      <c r="C5666" s="379"/>
      <c r="D5666" s="379"/>
      <c r="E5666" s="379"/>
      <c r="F5666" s="379"/>
      <c r="G5666" s="379"/>
      <c r="H5666" s="379"/>
      <c r="I5666" s="379"/>
      <c r="J5666" s="379"/>
      <c r="K5666" s="379"/>
      <c r="L5666" s="379"/>
      <c r="M5666" s="379"/>
      <c r="N5666" s="379"/>
      <c r="O5666" s="379"/>
      <c r="P5666" s="379"/>
      <c r="Q5666" s="379"/>
      <c r="R5666" s="379"/>
      <c r="S5666" s="379"/>
      <c r="T5666" s="379"/>
      <c r="U5666" s="379"/>
      <c r="V5666" s="379"/>
      <c r="W5666" s="379"/>
      <c r="X5666" s="379"/>
      <c r="Y5666" s="379"/>
      <c r="Z5666" s="379"/>
      <c r="AA5666" s="380"/>
      <c r="AB5666" s="379"/>
      <c r="AC5666" s="379"/>
      <c r="AD5666" s="379"/>
      <c r="AE5666" s="381"/>
      <c r="AF5666" s="105"/>
      <c r="AG5666" s="381"/>
      <c r="AH5666" s="381"/>
      <c r="AI5666" s="381"/>
      <c r="AJ5666" s="381"/>
      <c r="AK5666" s="381"/>
      <c r="AL5666" s="381"/>
      <c r="AM5666" s="381"/>
    </row>
    <row r="5667" spans="1:39" x14ac:dyDescent="0.35">
      <c r="A5667" s="379"/>
      <c r="B5667" s="379"/>
      <c r="C5667" s="379"/>
      <c r="D5667" s="379"/>
      <c r="E5667" s="379"/>
      <c r="F5667" s="379"/>
      <c r="G5667" s="379"/>
      <c r="H5667" s="379"/>
      <c r="I5667" s="379"/>
      <c r="J5667" s="379"/>
      <c r="K5667" s="379"/>
      <c r="L5667" s="379"/>
      <c r="M5667" s="379"/>
      <c r="N5667" s="379"/>
      <c r="O5667" s="379"/>
      <c r="P5667" s="379"/>
      <c r="Q5667" s="379"/>
      <c r="R5667" s="379"/>
      <c r="S5667" s="379"/>
      <c r="T5667" s="379"/>
      <c r="U5667" s="379"/>
      <c r="V5667" s="379"/>
      <c r="W5667" s="379"/>
      <c r="X5667" s="379"/>
      <c r="Y5667" s="379"/>
      <c r="Z5667" s="379"/>
      <c r="AA5667" s="380"/>
      <c r="AB5667" s="379"/>
      <c r="AC5667" s="379"/>
      <c r="AD5667" s="379"/>
      <c r="AE5667" s="381"/>
      <c r="AF5667" s="105"/>
      <c r="AG5667" s="381"/>
      <c r="AH5667" s="381"/>
      <c r="AI5667" s="381"/>
      <c r="AJ5667" s="381"/>
      <c r="AK5667" s="381"/>
      <c r="AL5667" s="381"/>
      <c r="AM5667" s="381"/>
    </row>
    <row r="5668" spans="1:39" x14ac:dyDescent="0.35">
      <c r="A5668" s="379"/>
      <c r="B5668" s="379"/>
      <c r="C5668" s="379"/>
      <c r="D5668" s="379"/>
      <c r="E5668" s="379"/>
      <c r="F5668" s="379"/>
      <c r="G5668" s="379"/>
      <c r="H5668" s="379"/>
      <c r="I5668" s="379"/>
      <c r="J5668" s="379"/>
      <c r="K5668" s="379"/>
      <c r="L5668" s="379"/>
      <c r="M5668" s="379"/>
      <c r="N5668" s="379"/>
      <c r="O5668" s="379"/>
      <c r="P5668" s="379"/>
      <c r="Q5668" s="379"/>
      <c r="R5668" s="379"/>
      <c r="S5668" s="379"/>
      <c r="T5668" s="379"/>
      <c r="U5668" s="379"/>
      <c r="V5668" s="379"/>
      <c r="W5668" s="379"/>
      <c r="X5668" s="379"/>
      <c r="Y5668" s="379"/>
      <c r="Z5668" s="379"/>
      <c r="AA5668" s="380"/>
      <c r="AB5668" s="379"/>
      <c r="AC5668" s="379"/>
      <c r="AD5668" s="379"/>
      <c r="AE5668" s="381"/>
      <c r="AF5668" s="105"/>
      <c r="AG5668" s="381"/>
      <c r="AH5668" s="381"/>
      <c r="AI5668" s="381"/>
      <c r="AJ5668" s="381"/>
      <c r="AK5668" s="381"/>
      <c r="AL5668" s="381"/>
      <c r="AM5668" s="381"/>
    </row>
    <row r="5669" spans="1:39" x14ac:dyDescent="0.35">
      <c r="A5669" s="379"/>
      <c r="B5669" s="379"/>
      <c r="C5669" s="379"/>
      <c r="D5669" s="379"/>
      <c r="E5669" s="379"/>
      <c r="F5669" s="379"/>
      <c r="G5669" s="379"/>
      <c r="H5669" s="379"/>
      <c r="I5669" s="379"/>
      <c r="J5669" s="379"/>
      <c r="K5669" s="379"/>
      <c r="L5669" s="379"/>
      <c r="M5669" s="379"/>
      <c r="N5669" s="379"/>
      <c r="O5669" s="379"/>
      <c r="P5669" s="379"/>
      <c r="Q5669" s="379"/>
      <c r="R5669" s="379"/>
      <c r="S5669" s="379"/>
      <c r="T5669" s="379"/>
      <c r="U5669" s="379"/>
      <c r="V5669" s="379"/>
      <c r="W5669" s="379"/>
      <c r="X5669" s="379"/>
      <c r="Y5669" s="379"/>
      <c r="Z5669" s="379"/>
      <c r="AA5669" s="380"/>
      <c r="AB5669" s="379"/>
      <c r="AC5669" s="379"/>
      <c r="AD5669" s="379"/>
      <c r="AE5669" s="381"/>
      <c r="AF5669" s="105"/>
      <c r="AG5669" s="381"/>
      <c r="AH5669" s="381"/>
      <c r="AI5669" s="381"/>
      <c r="AJ5669" s="381"/>
      <c r="AK5669" s="381"/>
      <c r="AL5669" s="381"/>
      <c r="AM5669" s="381"/>
    </row>
    <row r="5670" spans="1:39" x14ac:dyDescent="0.35">
      <c r="A5670" s="379"/>
      <c r="B5670" s="379"/>
      <c r="C5670" s="379"/>
      <c r="D5670" s="379"/>
      <c r="E5670" s="379"/>
      <c r="F5670" s="379"/>
      <c r="G5670" s="379"/>
      <c r="H5670" s="379"/>
      <c r="I5670" s="379"/>
      <c r="J5670" s="379"/>
      <c r="K5670" s="379"/>
      <c r="L5670" s="379"/>
      <c r="M5670" s="379"/>
      <c r="N5670" s="379"/>
      <c r="O5670" s="379"/>
      <c r="P5670" s="379"/>
      <c r="Q5670" s="379"/>
      <c r="R5670" s="379"/>
      <c r="S5670" s="379"/>
      <c r="T5670" s="379"/>
      <c r="U5670" s="379"/>
      <c r="V5670" s="379"/>
      <c r="W5670" s="379"/>
      <c r="X5670" s="379"/>
      <c r="Y5670" s="379"/>
      <c r="Z5670" s="379"/>
      <c r="AA5670" s="380"/>
      <c r="AB5670" s="379"/>
      <c r="AC5670" s="379"/>
      <c r="AD5670" s="379"/>
      <c r="AE5670" s="381"/>
      <c r="AF5670" s="105"/>
      <c r="AG5670" s="381"/>
      <c r="AH5670" s="381"/>
      <c r="AI5670" s="381"/>
      <c r="AJ5670" s="381"/>
      <c r="AK5670" s="381"/>
      <c r="AL5670" s="381"/>
      <c r="AM5670" s="381"/>
    </row>
    <row r="5671" spans="1:39" x14ac:dyDescent="0.35">
      <c r="A5671" s="379"/>
      <c r="B5671" s="379"/>
      <c r="C5671" s="379"/>
      <c r="D5671" s="379"/>
      <c r="E5671" s="379"/>
      <c r="F5671" s="379"/>
      <c r="G5671" s="379"/>
      <c r="H5671" s="379"/>
      <c r="I5671" s="379"/>
      <c r="J5671" s="379"/>
      <c r="K5671" s="379"/>
      <c r="L5671" s="379"/>
      <c r="M5671" s="379"/>
      <c r="N5671" s="379"/>
      <c r="O5671" s="379"/>
      <c r="P5671" s="379"/>
      <c r="Q5671" s="379"/>
      <c r="R5671" s="379"/>
      <c r="S5671" s="379"/>
      <c r="T5671" s="379"/>
      <c r="U5671" s="379"/>
      <c r="V5671" s="379"/>
      <c r="W5671" s="379"/>
      <c r="X5671" s="379"/>
      <c r="Y5671" s="379"/>
      <c r="Z5671" s="379"/>
      <c r="AA5671" s="380"/>
      <c r="AB5671" s="379"/>
      <c r="AC5671" s="379"/>
      <c r="AD5671" s="379"/>
      <c r="AE5671" s="381"/>
      <c r="AF5671" s="105"/>
      <c r="AG5671" s="381"/>
      <c r="AH5671" s="381"/>
      <c r="AI5671" s="381"/>
      <c r="AJ5671" s="381"/>
      <c r="AK5671" s="381"/>
      <c r="AL5671" s="381"/>
      <c r="AM5671" s="381"/>
    </row>
    <row r="5672" spans="1:39" x14ac:dyDescent="0.35">
      <c r="A5672" s="379"/>
      <c r="B5672" s="379"/>
      <c r="C5672" s="379"/>
      <c r="D5672" s="379"/>
      <c r="E5672" s="379"/>
      <c r="F5672" s="379"/>
      <c r="G5672" s="379"/>
      <c r="H5672" s="379"/>
      <c r="I5672" s="379"/>
      <c r="J5672" s="379"/>
      <c r="K5672" s="379"/>
      <c r="L5672" s="379"/>
      <c r="M5672" s="379"/>
      <c r="N5672" s="379"/>
      <c r="O5672" s="379"/>
      <c r="P5672" s="379"/>
      <c r="Q5672" s="379"/>
      <c r="R5672" s="379"/>
      <c r="S5672" s="379"/>
      <c r="T5672" s="379"/>
      <c r="U5672" s="379"/>
      <c r="V5672" s="379"/>
      <c r="W5672" s="379"/>
      <c r="X5672" s="379"/>
      <c r="Y5672" s="379"/>
      <c r="Z5672" s="379"/>
      <c r="AA5672" s="380"/>
      <c r="AB5672" s="379"/>
      <c r="AC5672" s="379"/>
      <c r="AD5672" s="379"/>
      <c r="AE5672" s="381"/>
      <c r="AF5672" s="105"/>
      <c r="AG5672" s="381"/>
      <c r="AH5672" s="381"/>
      <c r="AI5672" s="381"/>
      <c r="AJ5672" s="381"/>
      <c r="AK5672" s="381"/>
      <c r="AL5672" s="381"/>
      <c r="AM5672" s="381"/>
    </row>
    <row r="5673" spans="1:39" x14ac:dyDescent="0.35">
      <c r="A5673" s="379"/>
      <c r="B5673" s="379"/>
      <c r="C5673" s="379"/>
      <c r="D5673" s="379"/>
      <c r="E5673" s="379"/>
      <c r="F5673" s="379"/>
      <c r="G5673" s="379"/>
      <c r="H5673" s="379"/>
      <c r="I5673" s="379"/>
      <c r="J5673" s="379"/>
      <c r="K5673" s="379"/>
      <c r="L5673" s="379"/>
      <c r="M5673" s="379"/>
      <c r="N5673" s="379"/>
      <c r="O5673" s="379"/>
      <c r="P5673" s="379"/>
      <c r="Q5673" s="379"/>
      <c r="R5673" s="379"/>
      <c r="S5673" s="379"/>
      <c r="T5673" s="379"/>
      <c r="U5673" s="379"/>
      <c r="V5673" s="379"/>
      <c r="W5673" s="379"/>
      <c r="X5673" s="379"/>
      <c r="Y5673" s="379"/>
      <c r="Z5673" s="379"/>
      <c r="AA5673" s="380"/>
      <c r="AB5673" s="379"/>
      <c r="AC5673" s="379"/>
      <c r="AD5673" s="379"/>
      <c r="AE5673" s="381"/>
      <c r="AF5673" s="105"/>
      <c r="AG5673" s="381"/>
      <c r="AH5673" s="381"/>
      <c r="AI5673" s="381"/>
      <c r="AJ5673" s="381"/>
      <c r="AK5673" s="381"/>
      <c r="AL5673" s="381"/>
      <c r="AM5673" s="381"/>
    </row>
    <row r="5674" spans="1:39" x14ac:dyDescent="0.35">
      <c r="A5674" s="379"/>
      <c r="B5674" s="379"/>
      <c r="C5674" s="379"/>
      <c r="D5674" s="379"/>
      <c r="E5674" s="379"/>
      <c r="F5674" s="379"/>
      <c r="G5674" s="379"/>
      <c r="H5674" s="379"/>
      <c r="I5674" s="379"/>
      <c r="J5674" s="379"/>
      <c r="K5674" s="379"/>
      <c r="L5674" s="379"/>
      <c r="M5674" s="379"/>
      <c r="N5674" s="379"/>
      <c r="O5674" s="379"/>
      <c r="P5674" s="379"/>
      <c r="Q5674" s="379"/>
      <c r="R5674" s="379"/>
      <c r="S5674" s="379"/>
      <c r="T5674" s="379"/>
      <c r="U5674" s="379"/>
      <c r="V5674" s="379"/>
      <c r="W5674" s="379"/>
      <c r="X5674" s="379"/>
      <c r="Y5674" s="379"/>
      <c r="Z5674" s="379"/>
      <c r="AA5674" s="380"/>
      <c r="AB5674" s="379"/>
      <c r="AC5674" s="379"/>
      <c r="AD5674" s="379"/>
      <c r="AE5674" s="381"/>
      <c r="AF5674" s="105"/>
      <c r="AG5674" s="381"/>
      <c r="AH5674" s="381"/>
      <c r="AI5674" s="381"/>
      <c r="AJ5674" s="381"/>
      <c r="AK5674" s="381"/>
      <c r="AL5674" s="381"/>
      <c r="AM5674" s="381"/>
    </row>
    <row r="5675" spans="1:39" x14ac:dyDescent="0.35">
      <c r="A5675" s="379"/>
      <c r="B5675" s="379"/>
      <c r="C5675" s="379"/>
      <c r="D5675" s="379"/>
      <c r="E5675" s="379"/>
      <c r="F5675" s="379"/>
      <c r="G5675" s="379"/>
      <c r="H5675" s="379"/>
      <c r="I5675" s="379"/>
      <c r="J5675" s="379"/>
      <c r="K5675" s="379"/>
      <c r="L5675" s="379"/>
      <c r="M5675" s="379"/>
      <c r="N5675" s="379"/>
      <c r="O5675" s="379"/>
      <c r="P5675" s="379"/>
      <c r="Q5675" s="379"/>
      <c r="R5675" s="379"/>
      <c r="S5675" s="379"/>
      <c r="T5675" s="379"/>
      <c r="U5675" s="379"/>
      <c r="V5675" s="379"/>
      <c r="W5675" s="379"/>
      <c r="X5675" s="379"/>
      <c r="Y5675" s="379"/>
      <c r="Z5675" s="379"/>
      <c r="AA5675" s="380"/>
      <c r="AB5675" s="379"/>
      <c r="AC5675" s="379"/>
      <c r="AD5675" s="379"/>
      <c r="AE5675" s="381"/>
      <c r="AF5675" s="105"/>
      <c r="AG5675" s="381"/>
      <c r="AH5675" s="381"/>
      <c r="AI5675" s="381"/>
      <c r="AJ5675" s="381"/>
      <c r="AK5675" s="381"/>
      <c r="AL5675" s="381"/>
      <c r="AM5675" s="381"/>
    </row>
    <row r="5676" spans="1:39" x14ac:dyDescent="0.35">
      <c r="A5676" s="379"/>
      <c r="B5676" s="379"/>
      <c r="C5676" s="379"/>
      <c r="D5676" s="379"/>
      <c r="E5676" s="379"/>
      <c r="F5676" s="379"/>
      <c r="G5676" s="379"/>
      <c r="H5676" s="379"/>
      <c r="I5676" s="379"/>
      <c r="J5676" s="379"/>
      <c r="K5676" s="379"/>
      <c r="L5676" s="379"/>
      <c r="M5676" s="379"/>
      <c r="N5676" s="379"/>
      <c r="O5676" s="379"/>
      <c r="P5676" s="379"/>
      <c r="Q5676" s="379"/>
      <c r="R5676" s="379"/>
      <c r="S5676" s="379"/>
      <c r="T5676" s="379"/>
      <c r="U5676" s="379"/>
      <c r="V5676" s="379"/>
      <c r="W5676" s="379"/>
      <c r="X5676" s="379"/>
      <c r="Y5676" s="379"/>
      <c r="Z5676" s="379"/>
      <c r="AA5676" s="380"/>
      <c r="AB5676" s="379"/>
      <c r="AC5676" s="379"/>
      <c r="AD5676" s="379"/>
      <c r="AE5676" s="381"/>
      <c r="AF5676" s="105"/>
      <c r="AG5676" s="381"/>
      <c r="AH5676" s="381"/>
      <c r="AI5676" s="381"/>
      <c r="AJ5676" s="381"/>
      <c r="AK5676" s="381"/>
      <c r="AL5676" s="381"/>
      <c r="AM5676" s="381"/>
    </row>
    <row r="5677" spans="1:39" x14ac:dyDescent="0.35">
      <c r="A5677" s="379"/>
      <c r="B5677" s="379"/>
      <c r="C5677" s="379"/>
      <c r="D5677" s="379"/>
      <c r="E5677" s="379"/>
      <c r="F5677" s="379"/>
      <c r="G5677" s="379"/>
      <c r="H5677" s="379"/>
      <c r="I5677" s="379"/>
      <c r="J5677" s="379"/>
      <c r="K5677" s="379"/>
      <c r="L5677" s="379"/>
      <c r="M5677" s="379"/>
      <c r="N5677" s="379"/>
      <c r="O5677" s="379"/>
      <c r="P5677" s="379"/>
      <c r="Q5677" s="379"/>
      <c r="R5677" s="379"/>
      <c r="S5677" s="379"/>
      <c r="T5677" s="379"/>
      <c r="U5677" s="379"/>
      <c r="V5677" s="379"/>
      <c r="W5677" s="379"/>
      <c r="X5677" s="379"/>
      <c r="Y5677" s="379"/>
      <c r="Z5677" s="379"/>
      <c r="AA5677" s="380"/>
      <c r="AB5677" s="379"/>
      <c r="AC5677" s="379"/>
      <c r="AD5677" s="379"/>
      <c r="AE5677" s="381"/>
      <c r="AF5677" s="105"/>
      <c r="AG5677" s="381"/>
      <c r="AH5677" s="381"/>
      <c r="AI5677" s="381"/>
      <c r="AJ5677" s="381"/>
      <c r="AK5677" s="381"/>
      <c r="AL5677" s="381"/>
      <c r="AM5677" s="381"/>
    </row>
    <row r="5678" spans="1:39" x14ac:dyDescent="0.35">
      <c r="A5678" s="379"/>
      <c r="B5678" s="379"/>
      <c r="C5678" s="379"/>
      <c r="D5678" s="379"/>
      <c r="E5678" s="379"/>
      <c r="F5678" s="379"/>
      <c r="G5678" s="379"/>
      <c r="H5678" s="379"/>
      <c r="I5678" s="379"/>
      <c r="J5678" s="379"/>
      <c r="K5678" s="379"/>
      <c r="L5678" s="379"/>
      <c r="M5678" s="379"/>
      <c r="N5678" s="379"/>
      <c r="O5678" s="379"/>
      <c r="P5678" s="379"/>
      <c r="Q5678" s="379"/>
      <c r="R5678" s="379"/>
      <c r="S5678" s="379"/>
      <c r="T5678" s="379"/>
      <c r="U5678" s="379"/>
      <c r="V5678" s="379"/>
      <c r="W5678" s="379"/>
      <c r="X5678" s="379"/>
      <c r="Y5678" s="379"/>
      <c r="Z5678" s="379"/>
      <c r="AA5678" s="380"/>
      <c r="AB5678" s="379"/>
      <c r="AC5678" s="379"/>
      <c r="AD5678" s="379"/>
      <c r="AE5678" s="381"/>
      <c r="AF5678" s="105"/>
      <c r="AG5678" s="381"/>
      <c r="AH5678" s="381"/>
      <c r="AI5678" s="381"/>
      <c r="AJ5678" s="381"/>
      <c r="AK5678" s="381"/>
      <c r="AL5678" s="381"/>
      <c r="AM5678" s="381"/>
    </row>
    <row r="5679" spans="1:39" x14ac:dyDescent="0.35">
      <c r="A5679" s="379"/>
      <c r="B5679" s="379"/>
      <c r="C5679" s="379"/>
      <c r="D5679" s="379"/>
      <c r="E5679" s="379"/>
      <c r="F5679" s="379"/>
      <c r="G5679" s="379"/>
      <c r="H5679" s="379"/>
      <c r="I5679" s="379"/>
      <c r="J5679" s="379"/>
      <c r="K5679" s="379"/>
      <c r="L5679" s="379"/>
      <c r="M5679" s="379"/>
      <c r="N5679" s="379"/>
      <c r="O5679" s="379"/>
      <c r="P5679" s="379"/>
      <c r="Q5679" s="379"/>
      <c r="R5679" s="379"/>
      <c r="S5679" s="379"/>
      <c r="T5679" s="379"/>
      <c r="U5679" s="379"/>
      <c r="V5679" s="379"/>
      <c r="W5679" s="379"/>
      <c r="X5679" s="379"/>
      <c r="Y5679" s="379"/>
      <c r="Z5679" s="379"/>
      <c r="AA5679" s="380"/>
      <c r="AB5679" s="379"/>
      <c r="AC5679" s="379"/>
      <c r="AD5679" s="379"/>
      <c r="AE5679" s="381"/>
      <c r="AF5679" s="105"/>
      <c r="AG5679" s="381"/>
      <c r="AH5679" s="381"/>
      <c r="AI5679" s="381"/>
      <c r="AJ5679" s="381"/>
      <c r="AK5679" s="381"/>
      <c r="AL5679" s="381"/>
      <c r="AM5679" s="381"/>
    </row>
    <row r="5680" spans="1:39" x14ac:dyDescent="0.35">
      <c r="A5680" s="379"/>
      <c r="B5680" s="379"/>
      <c r="C5680" s="379"/>
      <c r="D5680" s="379"/>
      <c r="E5680" s="379"/>
      <c r="F5680" s="379"/>
      <c r="G5680" s="379"/>
      <c r="H5680" s="379"/>
      <c r="I5680" s="379"/>
      <c r="J5680" s="379"/>
      <c r="K5680" s="379"/>
      <c r="L5680" s="379"/>
      <c r="M5680" s="379"/>
      <c r="N5680" s="379"/>
      <c r="O5680" s="379"/>
      <c r="P5680" s="379"/>
      <c r="Q5680" s="379"/>
      <c r="R5680" s="379"/>
      <c r="S5680" s="379"/>
      <c r="T5680" s="379"/>
      <c r="U5680" s="379"/>
      <c r="V5680" s="379"/>
      <c r="W5680" s="379"/>
      <c r="X5680" s="379"/>
      <c r="Y5680" s="379"/>
      <c r="Z5680" s="379"/>
      <c r="AA5680" s="380"/>
      <c r="AB5680" s="379"/>
      <c r="AC5680" s="379"/>
      <c r="AD5680" s="379"/>
      <c r="AE5680" s="381"/>
      <c r="AF5680" s="105"/>
      <c r="AG5680" s="381"/>
      <c r="AH5680" s="381"/>
      <c r="AI5680" s="381"/>
      <c r="AJ5680" s="381"/>
      <c r="AK5680" s="381"/>
      <c r="AL5680" s="381"/>
      <c r="AM5680" s="381"/>
    </row>
    <row r="5681" spans="1:39" x14ac:dyDescent="0.35">
      <c r="A5681" s="379"/>
      <c r="B5681" s="379"/>
      <c r="C5681" s="379"/>
      <c r="D5681" s="379"/>
      <c r="E5681" s="379"/>
      <c r="F5681" s="379"/>
      <c r="G5681" s="379"/>
      <c r="H5681" s="379"/>
      <c r="I5681" s="379"/>
      <c r="J5681" s="379"/>
      <c r="K5681" s="379"/>
      <c r="L5681" s="379"/>
      <c r="M5681" s="379"/>
      <c r="N5681" s="379"/>
      <c r="O5681" s="379"/>
      <c r="P5681" s="379"/>
      <c r="Q5681" s="379"/>
      <c r="R5681" s="379"/>
      <c r="S5681" s="379"/>
      <c r="T5681" s="379"/>
      <c r="U5681" s="379"/>
      <c r="V5681" s="379"/>
      <c r="W5681" s="379"/>
      <c r="X5681" s="379"/>
      <c r="Y5681" s="379"/>
      <c r="Z5681" s="379"/>
      <c r="AA5681" s="380"/>
      <c r="AB5681" s="379"/>
      <c r="AC5681" s="379"/>
      <c r="AD5681" s="379"/>
      <c r="AE5681" s="381"/>
      <c r="AF5681" s="105"/>
      <c r="AG5681" s="381"/>
      <c r="AH5681" s="381"/>
      <c r="AI5681" s="381"/>
      <c r="AJ5681" s="381"/>
      <c r="AK5681" s="381"/>
      <c r="AL5681" s="381"/>
      <c r="AM5681" s="381"/>
    </row>
    <row r="5682" spans="1:39" x14ac:dyDescent="0.35">
      <c r="A5682" s="379"/>
      <c r="B5682" s="379"/>
      <c r="C5682" s="379"/>
      <c r="D5682" s="379"/>
      <c r="E5682" s="379"/>
      <c r="F5682" s="379"/>
      <c r="G5682" s="379"/>
      <c r="H5682" s="379"/>
      <c r="I5682" s="379"/>
      <c r="J5682" s="379"/>
      <c r="K5682" s="379"/>
      <c r="L5682" s="379"/>
      <c r="M5682" s="379"/>
      <c r="N5682" s="379"/>
      <c r="O5682" s="379"/>
      <c r="P5682" s="379"/>
      <c r="Q5682" s="379"/>
      <c r="R5682" s="379"/>
      <c r="S5682" s="379"/>
      <c r="T5682" s="379"/>
      <c r="U5682" s="379"/>
      <c r="V5682" s="379"/>
      <c r="W5682" s="379"/>
      <c r="X5682" s="379"/>
      <c r="Y5682" s="379"/>
      <c r="Z5682" s="379"/>
      <c r="AA5682" s="380"/>
      <c r="AB5682" s="379"/>
      <c r="AC5682" s="379"/>
      <c r="AD5682" s="379"/>
      <c r="AE5682" s="381"/>
      <c r="AF5682" s="105"/>
      <c r="AG5682" s="381"/>
      <c r="AH5682" s="381"/>
      <c r="AI5682" s="381"/>
      <c r="AJ5682" s="381"/>
      <c r="AK5682" s="381"/>
      <c r="AL5682" s="381"/>
      <c r="AM5682" s="381"/>
    </row>
    <row r="5683" spans="1:39" x14ac:dyDescent="0.35">
      <c r="A5683" s="379"/>
      <c r="B5683" s="379"/>
      <c r="C5683" s="379"/>
      <c r="D5683" s="379"/>
      <c r="E5683" s="379"/>
      <c r="F5683" s="379"/>
      <c r="G5683" s="379"/>
      <c r="H5683" s="379"/>
      <c r="I5683" s="379"/>
      <c r="J5683" s="379"/>
      <c r="K5683" s="379"/>
      <c r="L5683" s="379"/>
      <c r="M5683" s="379"/>
      <c r="N5683" s="379"/>
      <c r="O5683" s="379"/>
      <c r="P5683" s="379"/>
      <c r="Q5683" s="379"/>
      <c r="R5683" s="379"/>
      <c r="S5683" s="379"/>
      <c r="T5683" s="379"/>
      <c r="U5683" s="379"/>
      <c r="V5683" s="379"/>
      <c r="W5683" s="379"/>
      <c r="X5683" s="379"/>
      <c r="Y5683" s="379"/>
      <c r="Z5683" s="379"/>
      <c r="AA5683" s="380"/>
      <c r="AB5683" s="379"/>
      <c r="AC5683" s="379"/>
      <c r="AD5683" s="379"/>
      <c r="AE5683" s="381"/>
      <c r="AF5683" s="105"/>
      <c r="AG5683" s="381"/>
      <c r="AH5683" s="381"/>
      <c r="AI5683" s="381"/>
      <c r="AJ5683" s="381"/>
      <c r="AK5683" s="381"/>
      <c r="AL5683" s="381"/>
      <c r="AM5683" s="381"/>
    </row>
    <row r="5684" spans="1:39" x14ac:dyDescent="0.35">
      <c r="A5684" s="379"/>
      <c r="B5684" s="379"/>
      <c r="C5684" s="379"/>
      <c r="D5684" s="379"/>
      <c r="E5684" s="379"/>
      <c r="F5684" s="379"/>
      <c r="G5684" s="379"/>
      <c r="H5684" s="379"/>
      <c r="I5684" s="379"/>
      <c r="J5684" s="379"/>
      <c r="K5684" s="379"/>
      <c r="L5684" s="379"/>
      <c r="M5684" s="379"/>
      <c r="N5684" s="379"/>
      <c r="O5684" s="379"/>
      <c r="P5684" s="379"/>
      <c r="Q5684" s="379"/>
      <c r="R5684" s="379"/>
      <c r="S5684" s="379"/>
      <c r="T5684" s="379"/>
      <c r="U5684" s="379"/>
      <c r="V5684" s="379"/>
      <c r="W5684" s="379"/>
      <c r="X5684" s="379"/>
      <c r="Y5684" s="379"/>
      <c r="Z5684" s="379"/>
      <c r="AA5684" s="380"/>
      <c r="AB5684" s="379"/>
      <c r="AC5684" s="379"/>
      <c r="AD5684" s="379"/>
      <c r="AE5684" s="381"/>
      <c r="AF5684" s="105"/>
      <c r="AG5684" s="381"/>
      <c r="AH5684" s="381"/>
      <c r="AI5684" s="381"/>
      <c r="AJ5684" s="381"/>
      <c r="AK5684" s="381"/>
      <c r="AL5684" s="381"/>
      <c r="AM5684" s="381"/>
    </row>
    <row r="5685" spans="1:39" x14ac:dyDescent="0.35">
      <c r="A5685" s="379"/>
      <c r="B5685" s="379"/>
      <c r="C5685" s="379"/>
      <c r="D5685" s="379"/>
      <c r="E5685" s="379"/>
      <c r="F5685" s="379"/>
      <c r="G5685" s="379"/>
      <c r="H5685" s="379"/>
      <c r="I5685" s="379"/>
      <c r="J5685" s="379"/>
      <c r="K5685" s="379"/>
      <c r="L5685" s="379"/>
      <c r="M5685" s="379"/>
      <c r="N5685" s="379"/>
      <c r="O5685" s="379"/>
      <c r="P5685" s="379"/>
      <c r="Q5685" s="379"/>
      <c r="R5685" s="379"/>
      <c r="S5685" s="379"/>
      <c r="T5685" s="379"/>
      <c r="U5685" s="379"/>
      <c r="V5685" s="379"/>
      <c r="W5685" s="379"/>
      <c r="X5685" s="379"/>
      <c r="Y5685" s="379"/>
      <c r="Z5685" s="379"/>
      <c r="AA5685" s="380"/>
      <c r="AB5685" s="379"/>
      <c r="AC5685" s="379"/>
      <c r="AD5685" s="379"/>
      <c r="AE5685" s="381"/>
      <c r="AF5685" s="105"/>
      <c r="AG5685" s="381"/>
      <c r="AH5685" s="381"/>
      <c r="AI5685" s="381"/>
      <c r="AJ5685" s="381"/>
      <c r="AK5685" s="381"/>
      <c r="AL5685" s="381"/>
      <c r="AM5685" s="381"/>
    </row>
    <row r="5686" spans="1:39" x14ac:dyDescent="0.35">
      <c r="A5686" s="379"/>
      <c r="B5686" s="379"/>
      <c r="C5686" s="379"/>
      <c r="D5686" s="379"/>
      <c r="E5686" s="379"/>
      <c r="F5686" s="379"/>
      <c r="G5686" s="379"/>
      <c r="H5686" s="379"/>
      <c r="I5686" s="379"/>
      <c r="J5686" s="379"/>
      <c r="K5686" s="379"/>
      <c r="L5686" s="379"/>
      <c r="M5686" s="379"/>
      <c r="N5686" s="379"/>
      <c r="O5686" s="379"/>
      <c r="P5686" s="379"/>
      <c r="Q5686" s="379"/>
      <c r="R5686" s="379"/>
      <c r="S5686" s="379"/>
      <c r="T5686" s="379"/>
      <c r="U5686" s="379"/>
      <c r="V5686" s="379"/>
      <c r="W5686" s="379"/>
      <c r="X5686" s="379"/>
      <c r="Y5686" s="379"/>
      <c r="Z5686" s="379"/>
      <c r="AA5686" s="380"/>
      <c r="AB5686" s="379"/>
      <c r="AC5686" s="379"/>
      <c r="AD5686" s="379"/>
      <c r="AE5686" s="381"/>
      <c r="AF5686" s="105"/>
      <c r="AG5686" s="381"/>
      <c r="AH5686" s="381"/>
      <c r="AI5686" s="381"/>
      <c r="AJ5686" s="381"/>
      <c r="AK5686" s="381"/>
      <c r="AL5686" s="381"/>
      <c r="AM5686" s="381"/>
    </row>
    <row r="5687" spans="1:39" x14ac:dyDescent="0.35">
      <c r="A5687" s="379"/>
      <c r="B5687" s="379"/>
      <c r="C5687" s="379"/>
      <c r="D5687" s="379"/>
      <c r="E5687" s="379"/>
      <c r="F5687" s="379"/>
      <c r="G5687" s="379"/>
      <c r="H5687" s="379"/>
      <c r="I5687" s="379"/>
      <c r="J5687" s="379"/>
      <c r="K5687" s="379"/>
      <c r="L5687" s="379"/>
      <c r="M5687" s="379"/>
      <c r="N5687" s="379"/>
      <c r="O5687" s="379"/>
      <c r="P5687" s="379"/>
      <c r="Q5687" s="379"/>
      <c r="R5687" s="379"/>
      <c r="S5687" s="379"/>
      <c r="T5687" s="379"/>
      <c r="U5687" s="379"/>
      <c r="V5687" s="379"/>
      <c r="W5687" s="379"/>
      <c r="X5687" s="379"/>
      <c r="Y5687" s="379"/>
      <c r="Z5687" s="379"/>
      <c r="AA5687" s="380"/>
      <c r="AB5687" s="379"/>
      <c r="AC5687" s="379"/>
      <c r="AD5687" s="379"/>
      <c r="AE5687" s="381"/>
      <c r="AF5687" s="105"/>
      <c r="AG5687" s="381"/>
      <c r="AH5687" s="381"/>
      <c r="AI5687" s="381"/>
      <c r="AJ5687" s="381"/>
      <c r="AK5687" s="381"/>
      <c r="AL5687" s="381"/>
      <c r="AM5687" s="381"/>
    </row>
    <row r="5688" spans="1:39" x14ac:dyDescent="0.35">
      <c r="A5688" s="379"/>
      <c r="B5688" s="379"/>
      <c r="C5688" s="379"/>
      <c r="D5688" s="379"/>
      <c r="E5688" s="379"/>
      <c r="F5688" s="379"/>
      <c r="G5688" s="379"/>
      <c r="H5688" s="379"/>
      <c r="I5688" s="379"/>
      <c r="J5688" s="379"/>
      <c r="K5688" s="379"/>
      <c r="L5688" s="379"/>
      <c r="M5688" s="379"/>
      <c r="N5688" s="379"/>
      <c r="O5688" s="379"/>
      <c r="P5688" s="379"/>
      <c r="Q5688" s="379"/>
      <c r="R5688" s="379"/>
      <c r="S5688" s="379"/>
      <c r="T5688" s="379"/>
      <c r="U5688" s="379"/>
      <c r="V5688" s="379"/>
      <c r="W5688" s="379"/>
      <c r="X5688" s="379"/>
      <c r="Y5688" s="379"/>
      <c r="Z5688" s="379"/>
      <c r="AA5688" s="380"/>
      <c r="AB5688" s="379"/>
      <c r="AC5688" s="379"/>
      <c r="AD5688" s="379"/>
      <c r="AE5688" s="381"/>
      <c r="AF5688" s="105"/>
      <c r="AG5688" s="381"/>
      <c r="AH5688" s="381"/>
      <c r="AI5688" s="381"/>
      <c r="AJ5688" s="381"/>
      <c r="AK5688" s="381"/>
      <c r="AL5688" s="381"/>
      <c r="AM5688" s="381"/>
    </row>
    <row r="5689" spans="1:39" x14ac:dyDescent="0.35">
      <c r="A5689" s="379"/>
      <c r="B5689" s="379"/>
      <c r="C5689" s="379"/>
      <c r="D5689" s="379"/>
      <c r="E5689" s="379"/>
      <c r="F5689" s="379"/>
      <c r="G5689" s="379"/>
      <c r="H5689" s="379"/>
      <c r="I5689" s="379"/>
      <c r="J5689" s="379"/>
      <c r="K5689" s="379"/>
      <c r="L5689" s="379"/>
      <c r="M5689" s="379"/>
      <c r="N5689" s="379"/>
      <c r="O5689" s="379"/>
      <c r="P5689" s="379"/>
      <c r="Q5689" s="379"/>
      <c r="R5689" s="379"/>
      <c r="S5689" s="379"/>
      <c r="T5689" s="379"/>
      <c r="U5689" s="379"/>
      <c r="V5689" s="379"/>
      <c r="W5689" s="379"/>
      <c r="X5689" s="379"/>
      <c r="Y5689" s="379"/>
      <c r="Z5689" s="379"/>
      <c r="AA5689" s="380"/>
      <c r="AB5689" s="379"/>
      <c r="AC5689" s="379"/>
      <c r="AD5689" s="379"/>
      <c r="AE5689" s="381"/>
      <c r="AF5689" s="105"/>
      <c r="AG5689" s="381"/>
      <c r="AH5689" s="381"/>
      <c r="AI5689" s="381"/>
      <c r="AJ5689" s="381"/>
      <c r="AK5689" s="381"/>
      <c r="AL5689" s="381"/>
      <c r="AM5689" s="381"/>
    </row>
    <row r="5690" spans="1:39" x14ac:dyDescent="0.35">
      <c r="A5690" s="379"/>
      <c r="B5690" s="379"/>
      <c r="C5690" s="379"/>
      <c r="D5690" s="379"/>
      <c r="E5690" s="379"/>
      <c r="F5690" s="379"/>
      <c r="G5690" s="379"/>
      <c r="H5690" s="379"/>
      <c r="I5690" s="379"/>
      <c r="J5690" s="379"/>
      <c r="K5690" s="379"/>
      <c r="L5690" s="379"/>
      <c r="M5690" s="379"/>
      <c r="N5690" s="379"/>
      <c r="O5690" s="379"/>
      <c r="P5690" s="379"/>
      <c r="Q5690" s="379"/>
      <c r="R5690" s="379"/>
      <c r="S5690" s="379"/>
      <c r="T5690" s="379"/>
      <c r="U5690" s="379"/>
      <c r="V5690" s="379"/>
      <c r="W5690" s="379"/>
      <c r="X5690" s="379"/>
      <c r="Y5690" s="379"/>
      <c r="Z5690" s="379"/>
      <c r="AA5690" s="380"/>
      <c r="AB5690" s="379"/>
      <c r="AC5690" s="379"/>
      <c r="AD5690" s="379"/>
      <c r="AE5690" s="381"/>
      <c r="AF5690" s="105"/>
      <c r="AG5690" s="381"/>
      <c r="AH5690" s="381"/>
      <c r="AI5690" s="381"/>
      <c r="AJ5690" s="381"/>
      <c r="AK5690" s="381"/>
      <c r="AL5690" s="381"/>
      <c r="AM5690" s="381"/>
    </row>
    <row r="5691" spans="1:39" x14ac:dyDescent="0.35">
      <c r="A5691" s="379"/>
      <c r="B5691" s="379"/>
      <c r="C5691" s="379"/>
      <c r="D5691" s="379"/>
      <c r="E5691" s="379"/>
      <c r="F5691" s="379"/>
      <c r="G5691" s="379"/>
      <c r="H5691" s="379"/>
      <c r="I5691" s="379"/>
      <c r="J5691" s="379"/>
      <c r="K5691" s="379"/>
      <c r="L5691" s="379"/>
      <c r="M5691" s="379"/>
      <c r="N5691" s="379"/>
      <c r="O5691" s="379"/>
      <c r="P5691" s="379"/>
      <c r="Q5691" s="379"/>
      <c r="R5691" s="379"/>
      <c r="S5691" s="379"/>
      <c r="T5691" s="379"/>
      <c r="U5691" s="379"/>
      <c r="V5691" s="379"/>
      <c r="W5691" s="379"/>
      <c r="X5691" s="379"/>
      <c r="Y5691" s="379"/>
      <c r="Z5691" s="379"/>
      <c r="AA5691" s="380"/>
      <c r="AB5691" s="379"/>
      <c r="AC5691" s="379"/>
      <c r="AD5691" s="379"/>
      <c r="AE5691" s="381"/>
      <c r="AF5691" s="105"/>
      <c r="AG5691" s="381"/>
      <c r="AH5691" s="381"/>
      <c r="AI5691" s="381"/>
      <c r="AJ5691" s="381"/>
      <c r="AK5691" s="381"/>
      <c r="AL5691" s="381"/>
      <c r="AM5691" s="381"/>
    </row>
    <row r="5692" spans="1:39" x14ac:dyDescent="0.35">
      <c r="A5692" s="379"/>
      <c r="B5692" s="379"/>
      <c r="C5692" s="379"/>
      <c r="D5692" s="379"/>
      <c r="E5692" s="379"/>
      <c r="F5692" s="379"/>
      <c r="G5692" s="379"/>
      <c r="H5692" s="379"/>
      <c r="I5692" s="379"/>
      <c r="J5692" s="379"/>
      <c r="K5692" s="379"/>
      <c r="L5692" s="379"/>
      <c r="M5692" s="379"/>
      <c r="N5692" s="379"/>
      <c r="O5692" s="379"/>
      <c r="P5692" s="379"/>
      <c r="Q5692" s="379"/>
      <c r="R5692" s="379"/>
      <c r="S5692" s="379"/>
      <c r="T5692" s="379"/>
      <c r="U5692" s="379"/>
      <c r="V5692" s="379"/>
      <c r="W5692" s="379"/>
      <c r="X5692" s="379"/>
      <c r="Y5692" s="379"/>
      <c r="Z5692" s="379"/>
      <c r="AA5692" s="380"/>
      <c r="AB5692" s="379"/>
      <c r="AC5692" s="379"/>
      <c r="AD5692" s="379"/>
      <c r="AE5692" s="381"/>
      <c r="AF5692" s="105"/>
      <c r="AG5692" s="381"/>
      <c r="AH5692" s="381"/>
      <c r="AI5692" s="381"/>
      <c r="AJ5692" s="381"/>
      <c r="AK5692" s="381"/>
      <c r="AL5692" s="381"/>
      <c r="AM5692" s="381"/>
    </row>
    <row r="5693" spans="1:39" x14ac:dyDescent="0.35">
      <c r="A5693" s="379"/>
      <c r="B5693" s="379"/>
      <c r="C5693" s="379"/>
      <c r="D5693" s="379"/>
      <c r="E5693" s="379"/>
      <c r="F5693" s="379"/>
      <c r="G5693" s="379"/>
      <c r="H5693" s="379"/>
      <c r="I5693" s="379"/>
      <c r="J5693" s="379"/>
      <c r="K5693" s="379"/>
      <c r="L5693" s="379"/>
      <c r="M5693" s="379"/>
      <c r="N5693" s="379"/>
      <c r="O5693" s="379"/>
      <c r="P5693" s="379"/>
      <c r="Q5693" s="379"/>
      <c r="R5693" s="379"/>
      <c r="S5693" s="379"/>
      <c r="T5693" s="379"/>
      <c r="U5693" s="379"/>
      <c r="V5693" s="379"/>
      <c r="W5693" s="379"/>
      <c r="X5693" s="379"/>
      <c r="Y5693" s="379"/>
      <c r="Z5693" s="379"/>
      <c r="AA5693" s="380"/>
      <c r="AB5693" s="379"/>
      <c r="AC5693" s="379"/>
      <c r="AD5693" s="379"/>
      <c r="AE5693" s="381"/>
      <c r="AF5693" s="105"/>
      <c r="AG5693" s="381"/>
      <c r="AH5693" s="381"/>
      <c r="AI5693" s="381"/>
      <c r="AJ5693" s="381"/>
      <c r="AK5693" s="381"/>
      <c r="AL5693" s="381"/>
      <c r="AM5693" s="381"/>
    </row>
    <row r="5694" spans="1:39" x14ac:dyDescent="0.35">
      <c r="A5694" s="379"/>
      <c r="B5694" s="379"/>
      <c r="C5694" s="379"/>
      <c r="D5694" s="379"/>
      <c r="E5694" s="379"/>
      <c r="F5694" s="379"/>
      <c r="G5694" s="379"/>
      <c r="H5694" s="379"/>
      <c r="I5694" s="379"/>
      <c r="J5694" s="379"/>
      <c r="K5694" s="379"/>
      <c r="L5694" s="379"/>
      <c r="M5694" s="379"/>
      <c r="N5694" s="379"/>
      <c r="O5694" s="379"/>
      <c r="P5694" s="379"/>
      <c r="Q5694" s="379"/>
      <c r="R5694" s="379"/>
      <c r="S5694" s="379"/>
      <c r="T5694" s="379"/>
      <c r="U5694" s="379"/>
      <c r="V5694" s="379"/>
      <c r="W5694" s="379"/>
      <c r="X5694" s="379"/>
      <c r="Y5694" s="379"/>
      <c r="Z5694" s="379"/>
      <c r="AA5694" s="380"/>
      <c r="AB5694" s="379"/>
      <c r="AC5694" s="379"/>
      <c r="AD5694" s="379"/>
      <c r="AE5694" s="381"/>
      <c r="AF5694" s="105"/>
      <c r="AG5694" s="381"/>
      <c r="AH5694" s="381"/>
      <c r="AI5694" s="381"/>
      <c r="AJ5694" s="381"/>
      <c r="AK5694" s="381"/>
      <c r="AL5694" s="381"/>
      <c r="AM5694" s="381"/>
    </row>
    <row r="5695" spans="1:39" x14ac:dyDescent="0.35">
      <c r="A5695" s="379"/>
      <c r="B5695" s="379"/>
      <c r="C5695" s="379"/>
      <c r="D5695" s="379"/>
      <c r="E5695" s="379"/>
      <c r="F5695" s="379"/>
      <c r="G5695" s="379"/>
      <c r="H5695" s="379"/>
      <c r="I5695" s="379"/>
      <c r="J5695" s="379"/>
      <c r="K5695" s="379"/>
      <c r="L5695" s="379"/>
      <c r="M5695" s="379"/>
      <c r="N5695" s="379"/>
      <c r="O5695" s="379"/>
      <c r="P5695" s="379"/>
      <c r="Q5695" s="379"/>
      <c r="R5695" s="379"/>
      <c r="S5695" s="379"/>
      <c r="T5695" s="379"/>
      <c r="U5695" s="379"/>
      <c r="V5695" s="379"/>
      <c r="W5695" s="379"/>
      <c r="X5695" s="379"/>
      <c r="Y5695" s="379"/>
      <c r="Z5695" s="379"/>
      <c r="AA5695" s="380"/>
      <c r="AB5695" s="379"/>
      <c r="AC5695" s="379"/>
      <c r="AD5695" s="379"/>
      <c r="AE5695" s="381"/>
      <c r="AF5695" s="105"/>
      <c r="AG5695" s="381"/>
      <c r="AH5695" s="381"/>
      <c r="AI5695" s="381"/>
      <c r="AJ5695" s="381"/>
      <c r="AK5695" s="381"/>
      <c r="AL5695" s="381"/>
      <c r="AM5695" s="381"/>
    </row>
    <row r="5696" spans="1:39" x14ac:dyDescent="0.35">
      <c r="A5696" s="379"/>
      <c r="B5696" s="379"/>
      <c r="C5696" s="379"/>
      <c r="D5696" s="379"/>
      <c r="E5696" s="379"/>
      <c r="F5696" s="379"/>
      <c r="G5696" s="379"/>
      <c r="H5696" s="379"/>
      <c r="I5696" s="379"/>
      <c r="J5696" s="379"/>
      <c r="K5696" s="379"/>
      <c r="L5696" s="379"/>
      <c r="M5696" s="379"/>
      <c r="N5696" s="379"/>
      <c r="O5696" s="379"/>
      <c r="P5696" s="379"/>
      <c r="Q5696" s="379"/>
      <c r="R5696" s="379"/>
      <c r="S5696" s="379"/>
      <c r="T5696" s="379"/>
      <c r="U5696" s="379"/>
      <c r="V5696" s="379"/>
      <c r="W5696" s="379"/>
      <c r="X5696" s="379"/>
      <c r="Y5696" s="379"/>
      <c r="Z5696" s="379"/>
      <c r="AA5696" s="380"/>
      <c r="AB5696" s="379"/>
      <c r="AC5696" s="379"/>
      <c r="AD5696" s="379"/>
      <c r="AE5696" s="381"/>
      <c r="AF5696" s="105"/>
      <c r="AG5696" s="381"/>
      <c r="AH5696" s="381"/>
      <c r="AI5696" s="381"/>
      <c r="AJ5696" s="381"/>
      <c r="AK5696" s="381"/>
      <c r="AL5696" s="381"/>
      <c r="AM5696" s="381"/>
    </row>
    <row r="5697" spans="1:39" x14ac:dyDescent="0.35">
      <c r="A5697" s="379"/>
      <c r="B5697" s="379"/>
      <c r="C5697" s="379"/>
      <c r="D5697" s="379"/>
      <c r="E5697" s="379"/>
      <c r="F5697" s="379"/>
      <c r="G5697" s="379"/>
      <c r="H5697" s="379"/>
      <c r="I5697" s="379"/>
      <c r="J5697" s="379"/>
      <c r="K5697" s="379"/>
      <c r="L5697" s="379"/>
      <c r="M5697" s="379"/>
      <c r="N5697" s="379"/>
      <c r="O5697" s="379"/>
      <c r="P5697" s="379"/>
      <c r="Q5697" s="379"/>
      <c r="R5697" s="379"/>
      <c r="S5697" s="379"/>
      <c r="T5697" s="379"/>
      <c r="U5697" s="379"/>
      <c r="V5697" s="379"/>
      <c r="W5697" s="379"/>
      <c r="X5697" s="379"/>
      <c r="Y5697" s="379"/>
      <c r="Z5697" s="379"/>
      <c r="AA5697" s="380"/>
      <c r="AB5697" s="379"/>
      <c r="AC5697" s="379"/>
      <c r="AD5697" s="379"/>
      <c r="AE5697" s="381"/>
      <c r="AF5697" s="105"/>
      <c r="AG5697" s="381"/>
      <c r="AH5697" s="381"/>
      <c r="AI5697" s="381"/>
      <c r="AJ5697" s="381"/>
      <c r="AK5697" s="381"/>
      <c r="AL5697" s="381"/>
      <c r="AM5697" s="381"/>
    </row>
    <row r="5698" spans="1:39" x14ac:dyDescent="0.35">
      <c r="A5698" s="379"/>
      <c r="B5698" s="379"/>
      <c r="C5698" s="379"/>
      <c r="D5698" s="379"/>
      <c r="E5698" s="379"/>
      <c r="F5698" s="379"/>
      <c r="G5698" s="379"/>
      <c r="H5698" s="379"/>
      <c r="I5698" s="379"/>
      <c r="J5698" s="379"/>
      <c r="K5698" s="379"/>
      <c r="L5698" s="379"/>
      <c r="M5698" s="379"/>
      <c r="N5698" s="379"/>
      <c r="O5698" s="379"/>
      <c r="P5698" s="379"/>
      <c r="Q5698" s="379"/>
      <c r="R5698" s="379"/>
      <c r="S5698" s="379"/>
      <c r="T5698" s="379"/>
      <c r="U5698" s="379"/>
      <c r="V5698" s="379"/>
      <c r="W5698" s="379"/>
      <c r="X5698" s="379"/>
      <c r="Y5698" s="379"/>
      <c r="Z5698" s="379"/>
      <c r="AA5698" s="380"/>
      <c r="AB5698" s="379"/>
      <c r="AC5698" s="379"/>
      <c r="AD5698" s="379"/>
      <c r="AE5698" s="381"/>
      <c r="AF5698" s="105"/>
      <c r="AG5698" s="381"/>
      <c r="AH5698" s="381"/>
      <c r="AI5698" s="381"/>
      <c r="AJ5698" s="381"/>
      <c r="AK5698" s="381"/>
      <c r="AL5698" s="381"/>
      <c r="AM5698" s="381"/>
    </row>
    <row r="5699" spans="1:39" x14ac:dyDescent="0.35">
      <c r="A5699" s="379"/>
      <c r="B5699" s="379"/>
      <c r="C5699" s="379"/>
      <c r="D5699" s="379"/>
      <c r="E5699" s="379"/>
      <c r="F5699" s="379"/>
      <c r="G5699" s="379"/>
      <c r="H5699" s="379"/>
      <c r="I5699" s="379"/>
      <c r="J5699" s="379"/>
      <c r="K5699" s="379"/>
      <c r="L5699" s="379"/>
      <c r="M5699" s="379"/>
      <c r="N5699" s="379"/>
      <c r="O5699" s="379"/>
      <c r="P5699" s="379"/>
      <c r="Q5699" s="379"/>
      <c r="R5699" s="379"/>
      <c r="S5699" s="379"/>
      <c r="T5699" s="379"/>
      <c r="U5699" s="379"/>
      <c r="V5699" s="379"/>
      <c r="W5699" s="379"/>
      <c r="X5699" s="379"/>
      <c r="Y5699" s="379"/>
      <c r="Z5699" s="379"/>
      <c r="AA5699" s="380"/>
      <c r="AB5699" s="379"/>
      <c r="AC5699" s="379"/>
      <c r="AD5699" s="379"/>
      <c r="AE5699" s="381"/>
      <c r="AF5699" s="105"/>
      <c r="AG5699" s="381"/>
      <c r="AH5699" s="381"/>
      <c r="AI5699" s="381"/>
      <c r="AJ5699" s="381"/>
      <c r="AK5699" s="381"/>
      <c r="AL5699" s="381"/>
      <c r="AM5699" s="381"/>
    </row>
    <row r="5700" spans="1:39" x14ac:dyDescent="0.35">
      <c r="A5700" s="379"/>
      <c r="B5700" s="379"/>
      <c r="C5700" s="379"/>
      <c r="D5700" s="379"/>
      <c r="E5700" s="379"/>
      <c r="F5700" s="379"/>
      <c r="G5700" s="379"/>
      <c r="H5700" s="379"/>
      <c r="I5700" s="379"/>
      <c r="J5700" s="379"/>
      <c r="K5700" s="379"/>
      <c r="L5700" s="379"/>
      <c r="M5700" s="379"/>
      <c r="N5700" s="379"/>
      <c r="O5700" s="379"/>
      <c r="P5700" s="379"/>
      <c r="Q5700" s="379"/>
      <c r="R5700" s="379"/>
      <c r="S5700" s="379"/>
      <c r="T5700" s="379"/>
      <c r="U5700" s="379"/>
      <c r="V5700" s="379"/>
      <c r="W5700" s="379"/>
      <c r="X5700" s="379"/>
      <c r="Y5700" s="379"/>
      <c r="Z5700" s="379"/>
      <c r="AA5700" s="380"/>
      <c r="AB5700" s="379"/>
      <c r="AC5700" s="379"/>
      <c r="AD5700" s="379"/>
      <c r="AE5700" s="381"/>
      <c r="AF5700" s="105"/>
      <c r="AG5700" s="381"/>
      <c r="AH5700" s="381"/>
      <c r="AI5700" s="381"/>
      <c r="AJ5700" s="381"/>
      <c r="AK5700" s="381"/>
      <c r="AL5700" s="381"/>
      <c r="AM5700" s="381"/>
    </row>
    <row r="5701" spans="1:39" x14ac:dyDescent="0.35">
      <c r="A5701" s="379"/>
      <c r="B5701" s="379"/>
      <c r="C5701" s="379"/>
      <c r="D5701" s="379"/>
      <c r="E5701" s="379"/>
      <c r="F5701" s="379"/>
      <c r="G5701" s="379"/>
      <c r="H5701" s="379"/>
      <c r="I5701" s="379"/>
      <c r="J5701" s="379"/>
      <c r="K5701" s="379"/>
      <c r="L5701" s="379"/>
      <c r="M5701" s="379"/>
      <c r="N5701" s="379"/>
      <c r="O5701" s="379"/>
      <c r="P5701" s="379"/>
      <c r="Q5701" s="379"/>
      <c r="R5701" s="379"/>
      <c r="S5701" s="379"/>
      <c r="T5701" s="379"/>
      <c r="U5701" s="379"/>
      <c r="V5701" s="379"/>
      <c r="W5701" s="379"/>
      <c r="X5701" s="379"/>
      <c r="Y5701" s="379"/>
      <c r="Z5701" s="379"/>
      <c r="AA5701" s="380"/>
      <c r="AB5701" s="379"/>
      <c r="AC5701" s="379"/>
      <c r="AD5701" s="379"/>
      <c r="AE5701" s="381"/>
      <c r="AF5701" s="105"/>
      <c r="AG5701" s="381"/>
      <c r="AH5701" s="381"/>
      <c r="AI5701" s="381"/>
      <c r="AJ5701" s="381"/>
      <c r="AK5701" s="381"/>
      <c r="AL5701" s="381"/>
      <c r="AM5701" s="381"/>
    </row>
    <row r="5702" spans="1:39" x14ac:dyDescent="0.35">
      <c r="A5702" s="379"/>
      <c r="B5702" s="379"/>
      <c r="C5702" s="379"/>
      <c r="D5702" s="379"/>
      <c r="E5702" s="379"/>
      <c r="F5702" s="379"/>
      <c r="G5702" s="379"/>
      <c r="H5702" s="379"/>
      <c r="I5702" s="379"/>
      <c r="J5702" s="379"/>
      <c r="K5702" s="379"/>
      <c r="L5702" s="379"/>
      <c r="M5702" s="379"/>
      <c r="N5702" s="379"/>
      <c r="O5702" s="379"/>
      <c r="P5702" s="379"/>
      <c r="Q5702" s="379"/>
      <c r="R5702" s="379"/>
      <c r="S5702" s="379"/>
      <c r="T5702" s="379"/>
      <c r="U5702" s="379"/>
      <c r="V5702" s="379"/>
      <c r="W5702" s="379"/>
      <c r="X5702" s="379"/>
      <c r="Y5702" s="379"/>
      <c r="Z5702" s="379"/>
      <c r="AA5702" s="380"/>
      <c r="AB5702" s="379"/>
      <c r="AC5702" s="379"/>
      <c r="AD5702" s="379"/>
      <c r="AE5702" s="381"/>
      <c r="AF5702" s="105"/>
      <c r="AG5702" s="381"/>
      <c r="AH5702" s="381"/>
      <c r="AI5702" s="381"/>
      <c r="AJ5702" s="381"/>
      <c r="AK5702" s="381"/>
      <c r="AL5702" s="381"/>
      <c r="AM5702" s="381"/>
    </row>
    <row r="5703" spans="1:39" x14ac:dyDescent="0.35">
      <c r="A5703" s="379"/>
      <c r="B5703" s="379"/>
      <c r="C5703" s="379"/>
      <c r="D5703" s="379"/>
      <c r="E5703" s="379"/>
      <c r="F5703" s="379"/>
      <c r="G5703" s="379"/>
      <c r="H5703" s="379"/>
      <c r="I5703" s="379"/>
      <c r="J5703" s="379"/>
      <c r="K5703" s="379"/>
      <c r="L5703" s="379"/>
      <c r="M5703" s="379"/>
      <c r="N5703" s="379"/>
      <c r="O5703" s="379"/>
      <c r="P5703" s="379"/>
      <c r="Q5703" s="379"/>
      <c r="R5703" s="379"/>
      <c r="S5703" s="379"/>
      <c r="T5703" s="379"/>
      <c r="U5703" s="379"/>
      <c r="V5703" s="379"/>
      <c r="W5703" s="379"/>
      <c r="X5703" s="379"/>
      <c r="Y5703" s="379"/>
      <c r="Z5703" s="379"/>
      <c r="AA5703" s="380"/>
      <c r="AB5703" s="379"/>
      <c r="AC5703" s="379"/>
      <c r="AD5703" s="379"/>
      <c r="AE5703" s="381"/>
      <c r="AF5703" s="105"/>
      <c r="AG5703" s="381"/>
      <c r="AH5703" s="381"/>
      <c r="AI5703" s="381"/>
      <c r="AJ5703" s="381"/>
      <c r="AK5703" s="381"/>
      <c r="AL5703" s="381"/>
      <c r="AM5703" s="381"/>
    </row>
    <row r="5704" spans="1:39" x14ac:dyDescent="0.35">
      <c r="A5704" s="379"/>
      <c r="B5704" s="379"/>
      <c r="C5704" s="379"/>
      <c r="D5704" s="379"/>
      <c r="E5704" s="379"/>
      <c r="F5704" s="379"/>
      <c r="G5704" s="379"/>
      <c r="H5704" s="379"/>
      <c r="I5704" s="379"/>
      <c r="J5704" s="379"/>
      <c r="K5704" s="379"/>
      <c r="L5704" s="379"/>
      <c r="M5704" s="379"/>
      <c r="N5704" s="379"/>
      <c r="O5704" s="379"/>
      <c r="P5704" s="379"/>
      <c r="Q5704" s="379"/>
      <c r="R5704" s="379"/>
      <c r="S5704" s="379"/>
      <c r="T5704" s="379"/>
      <c r="U5704" s="379"/>
      <c r="V5704" s="379"/>
      <c r="W5704" s="379"/>
      <c r="X5704" s="379"/>
      <c r="Y5704" s="379"/>
      <c r="Z5704" s="379"/>
      <c r="AA5704" s="380"/>
      <c r="AB5704" s="379"/>
      <c r="AC5704" s="379"/>
      <c r="AD5704" s="379"/>
      <c r="AE5704" s="381"/>
      <c r="AF5704" s="105"/>
      <c r="AG5704" s="381"/>
      <c r="AH5704" s="381"/>
      <c r="AI5704" s="381"/>
      <c r="AJ5704" s="381"/>
      <c r="AK5704" s="381"/>
      <c r="AL5704" s="381"/>
      <c r="AM5704" s="381"/>
    </row>
    <row r="5705" spans="1:39" x14ac:dyDescent="0.35">
      <c r="A5705" s="379"/>
      <c r="B5705" s="379"/>
      <c r="C5705" s="379"/>
      <c r="D5705" s="379"/>
      <c r="E5705" s="379"/>
      <c r="F5705" s="379"/>
      <c r="G5705" s="379"/>
      <c r="H5705" s="379"/>
      <c r="I5705" s="379"/>
      <c r="J5705" s="379"/>
      <c r="K5705" s="379"/>
      <c r="L5705" s="379"/>
      <c r="M5705" s="379"/>
      <c r="N5705" s="379"/>
      <c r="O5705" s="379"/>
      <c r="P5705" s="379"/>
      <c r="Q5705" s="379"/>
      <c r="R5705" s="379"/>
      <c r="S5705" s="379"/>
      <c r="T5705" s="379"/>
      <c r="U5705" s="379"/>
      <c r="V5705" s="379"/>
      <c r="W5705" s="379"/>
      <c r="X5705" s="379"/>
      <c r="Y5705" s="379"/>
      <c r="Z5705" s="379"/>
      <c r="AA5705" s="380"/>
      <c r="AB5705" s="379"/>
      <c r="AC5705" s="379"/>
      <c r="AD5705" s="379"/>
      <c r="AE5705" s="381"/>
      <c r="AF5705" s="105"/>
      <c r="AG5705" s="381"/>
      <c r="AH5705" s="381"/>
      <c r="AI5705" s="381"/>
      <c r="AJ5705" s="381"/>
      <c r="AK5705" s="381"/>
      <c r="AL5705" s="381"/>
      <c r="AM5705" s="381"/>
    </row>
    <row r="5706" spans="1:39" x14ac:dyDescent="0.35">
      <c r="A5706" s="379"/>
      <c r="B5706" s="379"/>
      <c r="C5706" s="379"/>
      <c r="D5706" s="379"/>
      <c r="E5706" s="379"/>
      <c r="F5706" s="379"/>
      <c r="G5706" s="379"/>
      <c r="H5706" s="379"/>
      <c r="I5706" s="379"/>
      <c r="J5706" s="379"/>
      <c r="K5706" s="379"/>
      <c r="L5706" s="379"/>
      <c r="M5706" s="379"/>
      <c r="N5706" s="379"/>
      <c r="O5706" s="379"/>
      <c r="P5706" s="379"/>
      <c r="Q5706" s="379"/>
      <c r="R5706" s="379"/>
      <c r="S5706" s="379"/>
      <c r="T5706" s="379"/>
      <c r="U5706" s="379"/>
      <c r="V5706" s="379"/>
      <c r="W5706" s="379"/>
      <c r="X5706" s="379"/>
      <c r="Y5706" s="379"/>
      <c r="Z5706" s="379"/>
      <c r="AA5706" s="380"/>
      <c r="AB5706" s="379"/>
      <c r="AC5706" s="379"/>
      <c r="AD5706" s="379"/>
      <c r="AE5706" s="381"/>
      <c r="AF5706" s="105"/>
      <c r="AG5706" s="381"/>
      <c r="AH5706" s="381"/>
      <c r="AI5706" s="381"/>
      <c r="AJ5706" s="381"/>
      <c r="AK5706" s="381"/>
      <c r="AL5706" s="381"/>
      <c r="AM5706" s="381"/>
    </row>
    <row r="5707" spans="1:39" x14ac:dyDescent="0.35">
      <c r="A5707" s="379"/>
      <c r="B5707" s="379"/>
      <c r="C5707" s="379"/>
      <c r="D5707" s="379"/>
      <c r="E5707" s="379"/>
      <c r="F5707" s="379"/>
      <c r="G5707" s="379"/>
      <c r="H5707" s="379"/>
      <c r="I5707" s="379"/>
      <c r="J5707" s="379"/>
      <c r="K5707" s="379"/>
      <c r="L5707" s="379"/>
      <c r="M5707" s="379"/>
      <c r="N5707" s="379"/>
      <c r="O5707" s="379"/>
      <c r="P5707" s="379"/>
      <c r="Q5707" s="379"/>
      <c r="R5707" s="379"/>
      <c r="S5707" s="379"/>
      <c r="T5707" s="379"/>
      <c r="U5707" s="379"/>
      <c r="V5707" s="379"/>
      <c r="W5707" s="379"/>
      <c r="X5707" s="379"/>
      <c r="Y5707" s="379"/>
      <c r="Z5707" s="379"/>
      <c r="AA5707" s="380"/>
      <c r="AB5707" s="379"/>
      <c r="AC5707" s="379"/>
      <c r="AD5707" s="379"/>
      <c r="AE5707" s="381"/>
      <c r="AF5707" s="105"/>
      <c r="AG5707" s="381"/>
      <c r="AH5707" s="381"/>
      <c r="AI5707" s="381"/>
      <c r="AJ5707" s="381"/>
      <c r="AK5707" s="381"/>
      <c r="AL5707" s="381"/>
      <c r="AM5707" s="381"/>
    </row>
    <row r="5708" spans="1:39" x14ac:dyDescent="0.35">
      <c r="A5708" s="379"/>
      <c r="B5708" s="379"/>
      <c r="C5708" s="379"/>
      <c r="D5708" s="379"/>
      <c r="E5708" s="379"/>
      <c r="F5708" s="379"/>
      <c r="G5708" s="379"/>
      <c r="H5708" s="379"/>
      <c r="I5708" s="379"/>
      <c r="J5708" s="379"/>
      <c r="K5708" s="379"/>
      <c r="L5708" s="379"/>
      <c r="M5708" s="379"/>
      <c r="N5708" s="379"/>
      <c r="O5708" s="379"/>
      <c r="P5708" s="379"/>
      <c r="Q5708" s="379"/>
      <c r="R5708" s="379"/>
      <c r="S5708" s="379"/>
      <c r="T5708" s="379"/>
      <c r="U5708" s="379"/>
      <c r="V5708" s="379"/>
      <c r="W5708" s="379"/>
      <c r="X5708" s="379"/>
      <c r="Y5708" s="379"/>
      <c r="Z5708" s="379"/>
      <c r="AA5708" s="380"/>
      <c r="AB5708" s="379"/>
      <c r="AC5708" s="379"/>
      <c r="AD5708" s="379"/>
      <c r="AE5708" s="381"/>
      <c r="AF5708" s="105"/>
      <c r="AG5708" s="381"/>
      <c r="AH5708" s="381"/>
      <c r="AI5708" s="381"/>
      <c r="AJ5708" s="381"/>
      <c r="AK5708" s="381"/>
      <c r="AL5708" s="381"/>
      <c r="AM5708" s="381"/>
    </row>
    <row r="5709" spans="1:39" x14ac:dyDescent="0.35">
      <c r="A5709" s="379"/>
      <c r="B5709" s="379"/>
      <c r="C5709" s="379"/>
      <c r="D5709" s="379"/>
      <c r="E5709" s="379"/>
      <c r="F5709" s="379"/>
      <c r="G5709" s="379"/>
      <c r="H5709" s="379"/>
      <c r="I5709" s="379"/>
      <c r="J5709" s="379"/>
      <c r="K5709" s="379"/>
      <c r="L5709" s="379"/>
      <c r="M5709" s="379"/>
      <c r="N5709" s="379"/>
      <c r="O5709" s="379"/>
      <c r="P5709" s="379"/>
      <c r="Q5709" s="379"/>
      <c r="R5709" s="379"/>
      <c r="S5709" s="379"/>
      <c r="T5709" s="379"/>
      <c r="U5709" s="379"/>
      <c r="V5709" s="379"/>
      <c r="W5709" s="379"/>
      <c r="X5709" s="379"/>
      <c r="Y5709" s="379"/>
      <c r="Z5709" s="379"/>
      <c r="AA5709" s="380"/>
      <c r="AB5709" s="379"/>
      <c r="AC5709" s="379"/>
      <c r="AD5709" s="379"/>
      <c r="AE5709" s="381"/>
      <c r="AF5709" s="105"/>
      <c r="AG5709" s="381"/>
      <c r="AH5709" s="381"/>
      <c r="AI5709" s="381"/>
      <c r="AJ5709" s="381"/>
      <c r="AK5709" s="381"/>
      <c r="AL5709" s="381"/>
      <c r="AM5709" s="381"/>
    </row>
    <row r="5710" spans="1:39" x14ac:dyDescent="0.35">
      <c r="A5710" s="379"/>
      <c r="B5710" s="379"/>
      <c r="C5710" s="379"/>
      <c r="D5710" s="379"/>
      <c r="E5710" s="379"/>
      <c r="F5710" s="379"/>
      <c r="G5710" s="379"/>
      <c r="H5710" s="379"/>
      <c r="I5710" s="379"/>
      <c r="J5710" s="379"/>
      <c r="K5710" s="379"/>
      <c r="L5710" s="379"/>
      <c r="M5710" s="379"/>
      <c r="N5710" s="379"/>
      <c r="O5710" s="379"/>
      <c r="P5710" s="379"/>
      <c r="Q5710" s="379"/>
      <c r="R5710" s="379"/>
      <c r="S5710" s="379"/>
      <c r="T5710" s="379"/>
      <c r="U5710" s="379"/>
      <c r="V5710" s="379"/>
      <c r="W5710" s="379"/>
      <c r="X5710" s="379"/>
      <c r="Y5710" s="379"/>
      <c r="Z5710" s="379"/>
      <c r="AA5710" s="380"/>
      <c r="AB5710" s="379"/>
      <c r="AC5710" s="379"/>
      <c r="AD5710" s="379"/>
      <c r="AE5710" s="381"/>
      <c r="AF5710" s="105"/>
      <c r="AG5710" s="381"/>
      <c r="AH5710" s="381"/>
      <c r="AI5710" s="381"/>
      <c r="AJ5710" s="381"/>
      <c r="AK5710" s="381"/>
      <c r="AL5710" s="381"/>
      <c r="AM5710" s="381"/>
    </row>
    <row r="5711" spans="1:39" x14ac:dyDescent="0.35">
      <c r="A5711" s="379"/>
      <c r="B5711" s="379"/>
      <c r="C5711" s="379"/>
      <c r="D5711" s="379"/>
      <c r="E5711" s="379"/>
      <c r="F5711" s="379"/>
      <c r="G5711" s="379"/>
      <c r="H5711" s="379"/>
      <c r="I5711" s="379"/>
      <c r="J5711" s="379"/>
      <c r="K5711" s="379"/>
      <c r="L5711" s="379"/>
      <c r="M5711" s="379"/>
      <c r="N5711" s="379"/>
      <c r="O5711" s="379"/>
      <c r="P5711" s="379"/>
      <c r="Q5711" s="379"/>
      <c r="R5711" s="379"/>
      <c r="S5711" s="379"/>
      <c r="T5711" s="379"/>
      <c r="U5711" s="379"/>
      <c r="V5711" s="379"/>
      <c r="W5711" s="379"/>
      <c r="X5711" s="379"/>
      <c r="Y5711" s="379"/>
      <c r="Z5711" s="379"/>
      <c r="AA5711" s="380"/>
      <c r="AB5711" s="379"/>
      <c r="AC5711" s="379"/>
      <c r="AD5711" s="379"/>
      <c r="AE5711" s="381"/>
      <c r="AF5711" s="105"/>
      <c r="AG5711" s="381"/>
      <c r="AH5711" s="381"/>
      <c r="AI5711" s="381"/>
      <c r="AJ5711" s="381"/>
      <c r="AK5711" s="381"/>
      <c r="AL5711" s="381"/>
      <c r="AM5711" s="381"/>
    </row>
    <row r="5712" spans="1:39" x14ac:dyDescent="0.35">
      <c r="A5712" s="379"/>
      <c r="B5712" s="379"/>
      <c r="C5712" s="379"/>
      <c r="D5712" s="379"/>
      <c r="E5712" s="379"/>
      <c r="F5712" s="379"/>
      <c r="G5712" s="379"/>
      <c r="H5712" s="379"/>
      <c r="I5712" s="379"/>
      <c r="J5712" s="379"/>
      <c r="K5712" s="379"/>
      <c r="L5712" s="379"/>
      <c r="M5712" s="379"/>
      <c r="N5712" s="379"/>
      <c r="O5712" s="379"/>
      <c r="P5712" s="379"/>
      <c r="Q5712" s="379"/>
      <c r="R5712" s="379"/>
      <c r="S5712" s="379"/>
      <c r="T5712" s="379"/>
      <c r="U5712" s="379"/>
      <c r="V5712" s="379"/>
      <c r="W5712" s="379"/>
      <c r="X5712" s="379"/>
      <c r="Y5712" s="379"/>
      <c r="Z5712" s="379"/>
      <c r="AA5712" s="380"/>
      <c r="AB5712" s="379"/>
      <c r="AC5712" s="379"/>
      <c r="AD5712" s="379"/>
      <c r="AE5712" s="381"/>
      <c r="AF5712" s="105"/>
      <c r="AG5712" s="381"/>
      <c r="AH5712" s="381"/>
      <c r="AI5712" s="381"/>
      <c r="AJ5712" s="381"/>
      <c r="AK5712" s="381"/>
      <c r="AL5712" s="381"/>
      <c r="AM5712" s="381"/>
    </row>
    <row r="5713" spans="1:39" x14ac:dyDescent="0.35">
      <c r="A5713" s="379"/>
      <c r="B5713" s="379"/>
      <c r="C5713" s="379"/>
      <c r="D5713" s="379"/>
      <c r="E5713" s="379"/>
      <c r="F5713" s="379"/>
      <c r="G5713" s="379"/>
      <c r="H5713" s="379"/>
      <c r="I5713" s="379"/>
      <c r="J5713" s="379"/>
      <c r="K5713" s="379"/>
      <c r="L5713" s="379"/>
      <c r="M5713" s="379"/>
      <c r="N5713" s="379"/>
      <c r="O5713" s="379"/>
      <c r="P5713" s="379"/>
      <c r="Q5713" s="379"/>
      <c r="R5713" s="379"/>
      <c r="S5713" s="379"/>
      <c r="T5713" s="379"/>
      <c r="U5713" s="379"/>
      <c r="V5713" s="379"/>
      <c r="W5713" s="379"/>
      <c r="X5713" s="379"/>
      <c r="Y5713" s="379"/>
      <c r="Z5713" s="379"/>
      <c r="AA5713" s="380"/>
      <c r="AB5713" s="379"/>
      <c r="AC5713" s="379"/>
      <c r="AD5713" s="379"/>
      <c r="AE5713" s="381"/>
      <c r="AF5713" s="105"/>
      <c r="AG5713" s="381"/>
      <c r="AH5713" s="381"/>
      <c r="AI5713" s="381"/>
      <c r="AJ5713" s="381"/>
      <c r="AK5713" s="381"/>
      <c r="AL5713" s="381"/>
      <c r="AM5713" s="381"/>
    </row>
    <row r="5714" spans="1:39" x14ac:dyDescent="0.35">
      <c r="A5714" s="379"/>
      <c r="B5714" s="379"/>
      <c r="C5714" s="379"/>
      <c r="D5714" s="379"/>
      <c r="E5714" s="379"/>
      <c r="F5714" s="379"/>
      <c r="G5714" s="379"/>
      <c r="H5714" s="379"/>
      <c r="I5714" s="379"/>
      <c r="J5714" s="379"/>
      <c r="K5714" s="379"/>
      <c r="L5714" s="379"/>
      <c r="M5714" s="379"/>
      <c r="N5714" s="379"/>
      <c r="O5714" s="379"/>
      <c r="P5714" s="379"/>
      <c r="Q5714" s="379"/>
      <c r="R5714" s="379"/>
      <c r="S5714" s="379"/>
      <c r="T5714" s="379"/>
      <c r="U5714" s="379"/>
      <c r="V5714" s="379"/>
      <c r="W5714" s="379"/>
      <c r="X5714" s="379"/>
      <c r="Y5714" s="379"/>
      <c r="Z5714" s="379"/>
      <c r="AA5714" s="380"/>
      <c r="AB5714" s="379"/>
      <c r="AC5714" s="379"/>
      <c r="AD5714" s="379"/>
      <c r="AE5714" s="381"/>
      <c r="AF5714" s="105"/>
      <c r="AG5714" s="381"/>
      <c r="AH5714" s="381"/>
      <c r="AI5714" s="381"/>
      <c r="AJ5714" s="381"/>
      <c r="AK5714" s="381"/>
      <c r="AL5714" s="381"/>
      <c r="AM5714" s="381"/>
    </row>
    <row r="5715" spans="1:39" x14ac:dyDescent="0.35">
      <c r="A5715" s="379"/>
      <c r="B5715" s="379"/>
      <c r="C5715" s="379"/>
      <c r="D5715" s="379"/>
      <c r="E5715" s="379"/>
      <c r="F5715" s="379"/>
      <c r="G5715" s="379"/>
      <c r="H5715" s="379"/>
      <c r="I5715" s="379"/>
      <c r="J5715" s="379"/>
      <c r="K5715" s="379"/>
      <c r="L5715" s="379"/>
      <c r="M5715" s="379"/>
      <c r="N5715" s="379"/>
      <c r="O5715" s="379"/>
      <c r="P5715" s="379"/>
      <c r="Q5715" s="379"/>
      <c r="R5715" s="379"/>
      <c r="S5715" s="379"/>
      <c r="T5715" s="379"/>
      <c r="U5715" s="379"/>
      <c r="V5715" s="379"/>
      <c r="W5715" s="379"/>
      <c r="X5715" s="379"/>
      <c r="Y5715" s="379"/>
      <c r="Z5715" s="379"/>
      <c r="AA5715" s="380"/>
      <c r="AB5715" s="379"/>
      <c r="AC5715" s="379"/>
      <c r="AD5715" s="379"/>
      <c r="AE5715" s="381"/>
      <c r="AF5715" s="105"/>
      <c r="AG5715" s="381"/>
      <c r="AH5715" s="381"/>
      <c r="AI5715" s="381"/>
      <c r="AJ5715" s="381"/>
      <c r="AK5715" s="381"/>
      <c r="AL5715" s="381"/>
      <c r="AM5715" s="381"/>
    </row>
    <row r="5716" spans="1:39" x14ac:dyDescent="0.35">
      <c r="A5716" s="379"/>
      <c r="B5716" s="379"/>
      <c r="C5716" s="379"/>
      <c r="D5716" s="379"/>
      <c r="E5716" s="379"/>
      <c r="F5716" s="379"/>
      <c r="G5716" s="379"/>
      <c r="H5716" s="379"/>
      <c r="I5716" s="379"/>
      <c r="J5716" s="379"/>
      <c r="K5716" s="379"/>
      <c r="L5716" s="379"/>
      <c r="M5716" s="379"/>
      <c r="N5716" s="379"/>
      <c r="O5716" s="379"/>
      <c r="P5716" s="379"/>
      <c r="Q5716" s="379"/>
      <c r="R5716" s="379"/>
      <c r="S5716" s="379"/>
      <c r="T5716" s="379"/>
      <c r="U5716" s="379"/>
      <c r="V5716" s="379"/>
      <c r="W5716" s="379"/>
      <c r="X5716" s="379"/>
      <c r="Y5716" s="379"/>
      <c r="Z5716" s="379"/>
      <c r="AA5716" s="380"/>
      <c r="AB5716" s="379"/>
      <c r="AC5716" s="379"/>
      <c r="AD5716" s="379"/>
      <c r="AE5716" s="381"/>
      <c r="AF5716" s="105"/>
      <c r="AG5716" s="381"/>
      <c r="AH5716" s="381"/>
      <c r="AI5716" s="381"/>
      <c r="AJ5716" s="381"/>
      <c r="AK5716" s="381"/>
      <c r="AL5716" s="381"/>
      <c r="AM5716" s="381"/>
    </row>
    <row r="5717" spans="1:39" x14ac:dyDescent="0.35">
      <c r="A5717" s="379"/>
      <c r="B5717" s="379"/>
      <c r="C5717" s="379"/>
      <c r="D5717" s="379"/>
      <c r="E5717" s="379"/>
      <c r="F5717" s="379"/>
      <c r="G5717" s="379"/>
      <c r="H5717" s="379"/>
      <c r="I5717" s="379"/>
      <c r="J5717" s="379"/>
      <c r="K5717" s="379"/>
      <c r="L5717" s="379"/>
      <c r="M5717" s="379"/>
      <c r="N5717" s="379"/>
      <c r="O5717" s="379"/>
      <c r="P5717" s="379"/>
      <c r="Q5717" s="379"/>
      <c r="R5717" s="379"/>
      <c r="S5717" s="379"/>
      <c r="T5717" s="379"/>
      <c r="U5717" s="379"/>
      <c r="V5717" s="379"/>
      <c r="W5717" s="379"/>
      <c r="X5717" s="379"/>
      <c r="Y5717" s="379"/>
      <c r="Z5717" s="379"/>
      <c r="AA5717" s="380"/>
      <c r="AB5717" s="379"/>
      <c r="AC5717" s="379"/>
      <c r="AD5717" s="379"/>
      <c r="AE5717" s="381"/>
      <c r="AF5717" s="105"/>
      <c r="AG5717" s="381"/>
      <c r="AH5717" s="381"/>
      <c r="AI5717" s="381"/>
      <c r="AJ5717" s="381"/>
      <c r="AK5717" s="381"/>
      <c r="AL5717" s="381"/>
      <c r="AM5717" s="381"/>
    </row>
    <row r="5718" spans="1:39" x14ac:dyDescent="0.35">
      <c r="A5718" s="379"/>
      <c r="B5718" s="379"/>
      <c r="C5718" s="379"/>
      <c r="D5718" s="379"/>
      <c r="E5718" s="379"/>
      <c r="F5718" s="379"/>
      <c r="G5718" s="379"/>
      <c r="H5718" s="379"/>
      <c r="I5718" s="379"/>
      <c r="J5718" s="379"/>
      <c r="K5718" s="379"/>
      <c r="L5718" s="379"/>
      <c r="M5718" s="379"/>
      <c r="N5718" s="379"/>
      <c r="O5718" s="379"/>
      <c r="P5718" s="379"/>
      <c r="Q5718" s="379"/>
      <c r="R5718" s="379"/>
      <c r="S5718" s="379"/>
      <c r="T5718" s="379"/>
      <c r="U5718" s="379"/>
      <c r="V5718" s="379"/>
      <c r="W5718" s="379"/>
      <c r="X5718" s="379"/>
      <c r="Y5718" s="379"/>
      <c r="Z5718" s="379"/>
      <c r="AA5718" s="380"/>
      <c r="AB5718" s="379"/>
      <c r="AC5718" s="379"/>
      <c r="AD5718" s="379"/>
      <c r="AE5718" s="381"/>
      <c r="AF5718" s="105"/>
      <c r="AG5718" s="381"/>
      <c r="AH5718" s="381"/>
      <c r="AI5718" s="381"/>
      <c r="AJ5718" s="381"/>
      <c r="AK5718" s="381"/>
      <c r="AL5718" s="381"/>
      <c r="AM5718" s="381"/>
    </row>
    <row r="5719" spans="1:39" x14ac:dyDescent="0.35">
      <c r="A5719" s="379"/>
      <c r="B5719" s="379"/>
      <c r="C5719" s="379"/>
      <c r="D5719" s="379"/>
      <c r="E5719" s="379"/>
      <c r="F5719" s="379"/>
      <c r="G5719" s="379"/>
      <c r="H5719" s="379"/>
      <c r="I5719" s="379"/>
      <c r="J5719" s="379"/>
      <c r="K5719" s="379"/>
      <c r="L5719" s="379"/>
      <c r="M5719" s="379"/>
      <c r="N5719" s="379"/>
      <c r="O5719" s="379"/>
      <c r="P5719" s="379"/>
      <c r="Q5719" s="379"/>
      <c r="R5719" s="379"/>
      <c r="S5719" s="379"/>
      <c r="T5719" s="379"/>
      <c r="U5719" s="379"/>
      <c r="V5719" s="379"/>
      <c r="W5719" s="379"/>
      <c r="X5719" s="379"/>
      <c r="Y5719" s="379"/>
      <c r="Z5719" s="379"/>
      <c r="AA5719" s="380"/>
      <c r="AB5719" s="379"/>
      <c r="AC5719" s="379"/>
      <c r="AD5719" s="379"/>
      <c r="AE5719" s="381"/>
      <c r="AF5719" s="105"/>
      <c r="AG5719" s="381"/>
      <c r="AH5719" s="381"/>
      <c r="AI5719" s="381"/>
      <c r="AJ5719" s="381"/>
      <c r="AK5719" s="381"/>
      <c r="AL5719" s="381"/>
      <c r="AM5719" s="381"/>
    </row>
    <row r="5720" spans="1:39" x14ac:dyDescent="0.35">
      <c r="A5720" s="379"/>
      <c r="B5720" s="379"/>
      <c r="C5720" s="379"/>
      <c r="D5720" s="379"/>
      <c r="E5720" s="379"/>
      <c r="F5720" s="379"/>
      <c r="G5720" s="379"/>
      <c r="H5720" s="379"/>
      <c r="I5720" s="379"/>
      <c r="J5720" s="379"/>
      <c r="K5720" s="379"/>
      <c r="L5720" s="379"/>
      <c r="M5720" s="379"/>
      <c r="N5720" s="379"/>
      <c r="O5720" s="379"/>
      <c r="P5720" s="379"/>
      <c r="Q5720" s="379"/>
      <c r="R5720" s="379"/>
      <c r="S5720" s="379"/>
      <c r="T5720" s="379"/>
      <c r="U5720" s="379"/>
      <c r="V5720" s="379"/>
      <c r="W5720" s="379"/>
      <c r="X5720" s="379"/>
      <c r="Y5720" s="379"/>
      <c r="Z5720" s="379"/>
      <c r="AA5720" s="380"/>
      <c r="AB5720" s="379"/>
      <c r="AC5720" s="379"/>
      <c r="AD5720" s="379"/>
      <c r="AE5720" s="381"/>
      <c r="AF5720" s="105"/>
      <c r="AG5720" s="381"/>
      <c r="AH5720" s="381"/>
      <c r="AI5720" s="381"/>
      <c r="AJ5720" s="381"/>
      <c r="AK5720" s="381"/>
      <c r="AL5720" s="381"/>
      <c r="AM5720" s="381"/>
    </row>
    <row r="5721" spans="1:39" x14ac:dyDescent="0.35">
      <c r="A5721" s="379"/>
      <c r="B5721" s="379"/>
      <c r="C5721" s="379"/>
      <c r="D5721" s="379"/>
      <c r="E5721" s="379"/>
      <c r="F5721" s="379"/>
      <c r="G5721" s="379"/>
      <c r="H5721" s="379"/>
      <c r="I5721" s="379"/>
      <c r="J5721" s="379"/>
      <c r="K5721" s="379"/>
      <c r="L5721" s="379"/>
      <c r="M5721" s="379"/>
      <c r="N5721" s="379"/>
      <c r="O5721" s="379"/>
      <c r="P5721" s="379"/>
      <c r="Q5721" s="379"/>
      <c r="R5721" s="379"/>
      <c r="S5721" s="379"/>
      <c r="T5721" s="379"/>
      <c r="U5721" s="379"/>
      <c r="V5721" s="379"/>
      <c r="W5721" s="379"/>
      <c r="X5721" s="379"/>
      <c r="Y5721" s="379"/>
      <c r="Z5721" s="379"/>
      <c r="AA5721" s="380"/>
      <c r="AB5721" s="379"/>
      <c r="AC5721" s="379"/>
      <c r="AD5721" s="379"/>
      <c r="AE5721" s="381"/>
      <c r="AF5721" s="105"/>
      <c r="AG5721" s="381"/>
      <c r="AH5721" s="381"/>
      <c r="AI5721" s="381"/>
      <c r="AJ5721" s="381"/>
      <c r="AK5721" s="381"/>
      <c r="AL5721" s="381"/>
      <c r="AM5721" s="381"/>
    </row>
    <row r="5722" spans="1:39" x14ac:dyDescent="0.35">
      <c r="A5722" s="379"/>
      <c r="B5722" s="379"/>
      <c r="C5722" s="379"/>
      <c r="D5722" s="379"/>
      <c r="E5722" s="379"/>
      <c r="F5722" s="379"/>
      <c r="G5722" s="379"/>
      <c r="H5722" s="379"/>
      <c r="I5722" s="379"/>
      <c r="J5722" s="379"/>
      <c r="K5722" s="379"/>
      <c r="L5722" s="379"/>
      <c r="M5722" s="379"/>
      <c r="N5722" s="379"/>
      <c r="O5722" s="379"/>
      <c r="P5722" s="379"/>
      <c r="Q5722" s="379"/>
      <c r="R5722" s="379"/>
      <c r="S5722" s="379"/>
      <c r="T5722" s="379"/>
      <c r="U5722" s="379"/>
      <c r="V5722" s="379"/>
      <c r="W5722" s="379"/>
      <c r="X5722" s="379"/>
      <c r="Y5722" s="379"/>
      <c r="Z5722" s="379"/>
      <c r="AA5722" s="380"/>
      <c r="AB5722" s="379"/>
      <c r="AC5722" s="379"/>
      <c r="AD5722" s="379"/>
      <c r="AE5722" s="381"/>
      <c r="AF5722" s="105"/>
      <c r="AG5722" s="381"/>
      <c r="AH5722" s="381"/>
      <c r="AI5722" s="381"/>
      <c r="AJ5722" s="381"/>
      <c r="AK5722" s="381"/>
      <c r="AL5722" s="381"/>
      <c r="AM5722" s="381"/>
    </row>
    <row r="5723" spans="1:39" x14ac:dyDescent="0.35">
      <c r="A5723" s="379"/>
      <c r="B5723" s="379"/>
      <c r="C5723" s="379"/>
      <c r="D5723" s="379"/>
      <c r="E5723" s="379"/>
      <c r="F5723" s="379"/>
      <c r="G5723" s="379"/>
      <c r="H5723" s="379"/>
      <c r="I5723" s="379"/>
      <c r="J5723" s="379"/>
      <c r="K5723" s="379"/>
      <c r="L5723" s="379"/>
      <c r="M5723" s="379"/>
      <c r="N5723" s="379"/>
      <c r="O5723" s="379"/>
      <c r="P5723" s="379"/>
      <c r="Q5723" s="379"/>
      <c r="R5723" s="379"/>
      <c r="S5723" s="379"/>
      <c r="T5723" s="379"/>
      <c r="U5723" s="379"/>
      <c r="V5723" s="379"/>
      <c r="W5723" s="379"/>
      <c r="X5723" s="379"/>
      <c r="Y5723" s="379"/>
      <c r="Z5723" s="379"/>
      <c r="AA5723" s="380"/>
      <c r="AB5723" s="379"/>
      <c r="AC5723" s="379"/>
      <c r="AD5723" s="379"/>
      <c r="AE5723" s="381"/>
      <c r="AF5723" s="105"/>
      <c r="AG5723" s="381"/>
      <c r="AH5723" s="381"/>
      <c r="AI5723" s="381"/>
      <c r="AJ5723" s="381"/>
      <c r="AK5723" s="381"/>
      <c r="AL5723" s="381"/>
      <c r="AM5723" s="381"/>
    </row>
    <row r="5724" spans="1:39" x14ac:dyDescent="0.35">
      <c r="A5724" s="379"/>
      <c r="B5724" s="379"/>
      <c r="C5724" s="379"/>
      <c r="D5724" s="379"/>
      <c r="E5724" s="379"/>
      <c r="F5724" s="379"/>
      <c r="G5724" s="379"/>
      <c r="H5724" s="379"/>
      <c r="I5724" s="379"/>
      <c r="J5724" s="379"/>
      <c r="K5724" s="379"/>
      <c r="L5724" s="379"/>
      <c r="M5724" s="379"/>
      <c r="N5724" s="379"/>
      <c r="O5724" s="379"/>
      <c r="P5724" s="379"/>
      <c r="Q5724" s="379"/>
      <c r="R5724" s="379"/>
      <c r="S5724" s="379"/>
      <c r="T5724" s="379"/>
      <c r="U5724" s="379"/>
      <c r="V5724" s="379"/>
      <c r="W5724" s="379"/>
      <c r="X5724" s="379"/>
      <c r="Y5724" s="379"/>
      <c r="Z5724" s="379"/>
      <c r="AA5724" s="380"/>
      <c r="AB5724" s="379"/>
      <c r="AC5724" s="379"/>
      <c r="AD5724" s="379"/>
      <c r="AE5724" s="381"/>
      <c r="AF5724" s="105"/>
      <c r="AG5724" s="381"/>
      <c r="AH5724" s="381"/>
      <c r="AI5724" s="381"/>
      <c r="AJ5724" s="381"/>
      <c r="AK5724" s="381"/>
      <c r="AL5724" s="381"/>
      <c r="AM5724" s="381"/>
    </row>
    <row r="5725" spans="1:39" x14ac:dyDescent="0.35">
      <c r="A5725" s="379"/>
      <c r="B5725" s="379"/>
      <c r="C5725" s="379"/>
      <c r="D5725" s="379"/>
      <c r="E5725" s="379"/>
      <c r="F5725" s="379"/>
      <c r="G5725" s="379"/>
      <c r="H5725" s="379"/>
      <c r="I5725" s="379"/>
      <c r="J5725" s="379"/>
      <c r="K5725" s="379"/>
      <c r="L5725" s="379"/>
      <c r="M5725" s="379"/>
      <c r="N5725" s="379"/>
      <c r="O5725" s="379"/>
      <c r="P5725" s="379"/>
      <c r="Q5725" s="379"/>
      <c r="R5725" s="379"/>
      <c r="S5725" s="379"/>
      <c r="T5725" s="379"/>
      <c r="U5725" s="379"/>
      <c r="V5725" s="379"/>
      <c r="W5725" s="379"/>
      <c r="X5725" s="379"/>
      <c r="Y5725" s="379"/>
      <c r="Z5725" s="379"/>
      <c r="AA5725" s="380"/>
      <c r="AB5725" s="379"/>
      <c r="AC5725" s="379"/>
      <c r="AD5725" s="379"/>
      <c r="AE5725" s="381"/>
      <c r="AF5725" s="105"/>
      <c r="AG5725" s="381"/>
      <c r="AH5725" s="381"/>
      <c r="AI5725" s="381"/>
      <c r="AJ5725" s="381"/>
      <c r="AK5725" s="381"/>
      <c r="AL5725" s="381"/>
      <c r="AM5725" s="381"/>
    </row>
    <row r="5726" spans="1:39" x14ac:dyDescent="0.35">
      <c r="A5726" s="379"/>
      <c r="B5726" s="379"/>
      <c r="C5726" s="379"/>
      <c r="D5726" s="379"/>
      <c r="E5726" s="379"/>
      <c r="F5726" s="379"/>
      <c r="G5726" s="379"/>
      <c r="H5726" s="379"/>
      <c r="I5726" s="379"/>
      <c r="J5726" s="379"/>
      <c r="K5726" s="379"/>
      <c r="L5726" s="379"/>
      <c r="M5726" s="379"/>
      <c r="N5726" s="379"/>
      <c r="O5726" s="379"/>
      <c r="P5726" s="379"/>
      <c r="Q5726" s="379"/>
      <c r="R5726" s="379"/>
      <c r="S5726" s="379"/>
      <c r="T5726" s="379"/>
      <c r="U5726" s="379"/>
      <c r="V5726" s="379"/>
      <c r="W5726" s="379"/>
      <c r="X5726" s="379"/>
      <c r="Y5726" s="379"/>
      <c r="Z5726" s="379"/>
      <c r="AA5726" s="380"/>
      <c r="AB5726" s="379"/>
      <c r="AC5726" s="379"/>
      <c r="AD5726" s="379"/>
      <c r="AE5726" s="381"/>
      <c r="AF5726" s="105"/>
      <c r="AG5726" s="381"/>
      <c r="AH5726" s="381"/>
      <c r="AI5726" s="381"/>
      <c r="AJ5726" s="381"/>
      <c r="AK5726" s="381"/>
      <c r="AL5726" s="381"/>
      <c r="AM5726" s="381"/>
    </row>
    <row r="5727" spans="1:39" x14ac:dyDescent="0.35">
      <c r="A5727" s="379"/>
      <c r="B5727" s="379"/>
      <c r="C5727" s="379"/>
      <c r="D5727" s="379"/>
      <c r="E5727" s="379"/>
      <c r="F5727" s="379"/>
      <c r="G5727" s="379"/>
      <c r="H5727" s="379"/>
      <c r="I5727" s="379"/>
      <c r="J5727" s="379"/>
      <c r="K5727" s="379"/>
      <c r="L5727" s="379"/>
      <c r="M5727" s="379"/>
      <c r="N5727" s="379"/>
      <c r="O5727" s="379"/>
      <c r="P5727" s="379"/>
      <c r="Q5727" s="379"/>
      <c r="R5727" s="379"/>
      <c r="S5727" s="379"/>
      <c r="T5727" s="379"/>
      <c r="U5727" s="379"/>
      <c r="V5727" s="379"/>
      <c r="W5727" s="379"/>
      <c r="X5727" s="379"/>
      <c r="Y5727" s="379"/>
      <c r="Z5727" s="379"/>
      <c r="AA5727" s="380"/>
      <c r="AB5727" s="379"/>
      <c r="AC5727" s="379"/>
      <c r="AD5727" s="379"/>
      <c r="AE5727" s="381"/>
      <c r="AF5727" s="105"/>
      <c r="AG5727" s="381"/>
      <c r="AH5727" s="381"/>
      <c r="AI5727" s="381"/>
      <c r="AJ5727" s="381"/>
      <c r="AK5727" s="381"/>
      <c r="AL5727" s="381"/>
      <c r="AM5727" s="381"/>
    </row>
    <row r="5728" spans="1:39" x14ac:dyDescent="0.35">
      <c r="A5728" s="379"/>
      <c r="B5728" s="379"/>
      <c r="C5728" s="379"/>
      <c r="D5728" s="379"/>
      <c r="E5728" s="379"/>
      <c r="F5728" s="379"/>
      <c r="G5728" s="379"/>
      <c r="H5728" s="379"/>
      <c r="I5728" s="379"/>
      <c r="J5728" s="379"/>
      <c r="K5728" s="379"/>
      <c r="L5728" s="379"/>
      <c r="M5728" s="379"/>
      <c r="N5728" s="379"/>
      <c r="O5728" s="379"/>
      <c r="P5728" s="379"/>
      <c r="Q5728" s="379"/>
      <c r="R5728" s="379"/>
      <c r="S5728" s="379"/>
      <c r="T5728" s="379"/>
      <c r="U5728" s="379"/>
      <c r="V5728" s="379"/>
      <c r="W5728" s="379"/>
      <c r="X5728" s="379"/>
      <c r="Y5728" s="379"/>
      <c r="Z5728" s="379"/>
      <c r="AA5728" s="380"/>
      <c r="AB5728" s="379"/>
      <c r="AC5728" s="379"/>
      <c r="AD5728" s="379"/>
      <c r="AE5728" s="381"/>
      <c r="AF5728" s="105"/>
      <c r="AG5728" s="381"/>
      <c r="AH5728" s="381"/>
      <c r="AI5728" s="381"/>
      <c r="AJ5728" s="381"/>
      <c r="AK5728" s="381"/>
      <c r="AL5728" s="381"/>
      <c r="AM5728" s="381"/>
    </row>
    <row r="5729" spans="1:39" x14ac:dyDescent="0.35">
      <c r="A5729" s="379"/>
      <c r="B5729" s="379"/>
      <c r="C5729" s="379"/>
      <c r="D5729" s="379"/>
      <c r="E5729" s="379"/>
      <c r="F5729" s="379"/>
      <c r="G5729" s="379"/>
      <c r="H5729" s="379"/>
      <c r="I5729" s="379"/>
      <c r="J5729" s="379"/>
      <c r="K5729" s="379"/>
      <c r="L5729" s="379"/>
      <c r="M5729" s="379"/>
      <c r="N5729" s="379"/>
      <c r="O5729" s="379"/>
      <c r="P5729" s="379"/>
      <c r="Q5729" s="379"/>
      <c r="R5729" s="379"/>
      <c r="S5729" s="379"/>
      <c r="T5729" s="379"/>
      <c r="U5729" s="379"/>
      <c r="V5729" s="379"/>
      <c r="W5729" s="379"/>
      <c r="X5729" s="379"/>
      <c r="Y5729" s="379"/>
      <c r="Z5729" s="379"/>
      <c r="AA5729" s="380"/>
      <c r="AB5729" s="379"/>
      <c r="AC5729" s="379"/>
      <c r="AD5729" s="379"/>
      <c r="AE5729" s="381"/>
      <c r="AF5729" s="105"/>
      <c r="AG5729" s="381"/>
      <c r="AH5729" s="381"/>
      <c r="AI5729" s="381"/>
      <c r="AJ5729" s="381"/>
      <c r="AK5729" s="381"/>
      <c r="AL5729" s="381"/>
      <c r="AM5729" s="381"/>
    </row>
    <row r="5730" spans="1:39" x14ac:dyDescent="0.35">
      <c r="A5730" s="379"/>
      <c r="B5730" s="379"/>
      <c r="C5730" s="379"/>
      <c r="D5730" s="379"/>
      <c r="E5730" s="379"/>
      <c r="F5730" s="379"/>
      <c r="G5730" s="379"/>
      <c r="H5730" s="379"/>
      <c r="I5730" s="379"/>
      <c r="J5730" s="379"/>
      <c r="K5730" s="379"/>
      <c r="L5730" s="379"/>
      <c r="M5730" s="379"/>
      <c r="N5730" s="379"/>
      <c r="O5730" s="379"/>
      <c r="P5730" s="379"/>
      <c r="Q5730" s="379"/>
      <c r="R5730" s="379"/>
      <c r="S5730" s="379"/>
      <c r="T5730" s="379"/>
      <c r="U5730" s="379"/>
      <c r="V5730" s="379"/>
      <c r="W5730" s="379"/>
      <c r="X5730" s="379"/>
      <c r="Y5730" s="379"/>
      <c r="Z5730" s="379"/>
      <c r="AA5730" s="380"/>
      <c r="AB5730" s="379"/>
      <c r="AC5730" s="379"/>
      <c r="AD5730" s="379"/>
      <c r="AE5730" s="381"/>
      <c r="AF5730" s="105"/>
      <c r="AG5730" s="381"/>
      <c r="AH5730" s="381"/>
      <c r="AI5730" s="381"/>
      <c r="AJ5730" s="381"/>
      <c r="AK5730" s="381"/>
      <c r="AL5730" s="381"/>
      <c r="AM5730" s="381"/>
    </row>
    <row r="5731" spans="1:39" x14ac:dyDescent="0.35">
      <c r="A5731" s="379"/>
      <c r="B5731" s="379"/>
      <c r="C5731" s="379"/>
      <c r="D5731" s="379"/>
      <c r="E5731" s="379"/>
      <c r="F5731" s="379"/>
      <c r="G5731" s="379"/>
      <c r="H5731" s="379"/>
      <c r="I5731" s="379"/>
      <c r="J5731" s="379"/>
      <c r="K5731" s="379"/>
      <c r="L5731" s="379"/>
      <c r="M5731" s="379"/>
      <c r="N5731" s="379"/>
      <c r="O5731" s="379"/>
      <c r="P5731" s="379"/>
      <c r="Q5731" s="379"/>
      <c r="R5731" s="379"/>
      <c r="S5731" s="379"/>
      <c r="T5731" s="379"/>
      <c r="U5731" s="379"/>
      <c r="V5731" s="379"/>
      <c r="W5731" s="379"/>
      <c r="X5731" s="379"/>
      <c r="Y5731" s="379"/>
      <c r="Z5731" s="379"/>
      <c r="AA5731" s="380"/>
      <c r="AB5731" s="379"/>
      <c r="AC5731" s="379"/>
      <c r="AD5731" s="379"/>
      <c r="AE5731" s="381"/>
      <c r="AF5731" s="105"/>
      <c r="AG5731" s="381"/>
      <c r="AH5731" s="381"/>
      <c r="AI5731" s="381"/>
      <c r="AJ5731" s="381"/>
      <c r="AK5731" s="381"/>
      <c r="AL5731" s="381"/>
      <c r="AM5731" s="381"/>
    </row>
    <row r="5732" spans="1:39" x14ac:dyDescent="0.35">
      <c r="A5732" s="379"/>
      <c r="B5732" s="379"/>
      <c r="C5732" s="379"/>
      <c r="D5732" s="379"/>
      <c r="E5732" s="379"/>
      <c r="F5732" s="379"/>
      <c r="G5732" s="379"/>
      <c r="H5732" s="379"/>
      <c r="I5732" s="379"/>
      <c r="J5732" s="379"/>
      <c r="K5732" s="379"/>
      <c r="L5732" s="379"/>
      <c r="M5732" s="379"/>
      <c r="N5732" s="379"/>
      <c r="O5732" s="379"/>
      <c r="P5732" s="379"/>
      <c r="Q5732" s="379"/>
      <c r="R5732" s="379"/>
      <c r="S5732" s="379"/>
      <c r="T5732" s="379"/>
      <c r="U5732" s="379"/>
      <c r="V5732" s="379"/>
      <c r="W5732" s="379"/>
      <c r="X5732" s="379"/>
      <c r="Y5732" s="379"/>
      <c r="Z5732" s="379"/>
      <c r="AA5732" s="380"/>
      <c r="AB5732" s="379"/>
      <c r="AC5732" s="379"/>
      <c r="AD5732" s="379"/>
      <c r="AE5732" s="381"/>
      <c r="AF5732" s="105"/>
      <c r="AG5732" s="381"/>
      <c r="AH5732" s="381"/>
      <c r="AI5732" s="381"/>
      <c r="AJ5732" s="381"/>
      <c r="AK5732" s="381"/>
      <c r="AL5732" s="381"/>
      <c r="AM5732" s="381"/>
    </row>
    <row r="5733" spans="1:39" x14ac:dyDescent="0.35">
      <c r="A5733" s="379"/>
      <c r="B5733" s="379"/>
      <c r="C5733" s="379"/>
      <c r="D5733" s="379"/>
      <c r="E5733" s="379"/>
      <c r="F5733" s="379"/>
      <c r="G5733" s="379"/>
      <c r="H5733" s="379"/>
      <c r="I5733" s="379"/>
      <c r="J5733" s="379"/>
      <c r="K5733" s="379"/>
      <c r="L5733" s="379"/>
      <c r="M5733" s="379"/>
      <c r="N5733" s="379"/>
      <c r="O5733" s="379"/>
      <c r="P5733" s="379"/>
      <c r="Q5733" s="379"/>
      <c r="R5733" s="379"/>
      <c r="S5733" s="379"/>
      <c r="T5733" s="379"/>
      <c r="U5733" s="379"/>
      <c r="V5733" s="379"/>
      <c r="W5733" s="379"/>
      <c r="X5733" s="379"/>
      <c r="Y5733" s="379"/>
      <c r="Z5733" s="379"/>
      <c r="AA5733" s="380"/>
      <c r="AB5733" s="379"/>
      <c r="AC5733" s="379"/>
      <c r="AD5733" s="379"/>
      <c r="AE5733" s="381"/>
      <c r="AF5733" s="105"/>
      <c r="AG5733" s="381"/>
      <c r="AH5733" s="381"/>
      <c r="AI5733" s="381"/>
      <c r="AJ5733" s="381"/>
      <c r="AK5733" s="381"/>
      <c r="AL5733" s="381"/>
      <c r="AM5733" s="381"/>
    </row>
    <row r="5734" spans="1:39" x14ac:dyDescent="0.35">
      <c r="A5734" s="379"/>
      <c r="B5734" s="379"/>
      <c r="C5734" s="379"/>
      <c r="D5734" s="379"/>
      <c r="E5734" s="379"/>
      <c r="F5734" s="379"/>
      <c r="G5734" s="379"/>
      <c r="H5734" s="379"/>
      <c r="I5734" s="379"/>
      <c r="J5734" s="379"/>
      <c r="K5734" s="379"/>
      <c r="L5734" s="379"/>
      <c r="M5734" s="379"/>
      <c r="N5734" s="379"/>
      <c r="O5734" s="379"/>
      <c r="P5734" s="379"/>
      <c r="Q5734" s="379"/>
      <c r="R5734" s="379"/>
      <c r="S5734" s="379"/>
      <c r="T5734" s="379"/>
      <c r="U5734" s="379"/>
      <c r="V5734" s="379"/>
      <c r="W5734" s="379"/>
      <c r="X5734" s="379"/>
      <c r="Y5734" s="379"/>
      <c r="Z5734" s="379"/>
      <c r="AA5734" s="380"/>
      <c r="AB5734" s="379"/>
      <c r="AC5734" s="379"/>
      <c r="AD5734" s="379"/>
      <c r="AE5734" s="381"/>
      <c r="AF5734" s="105"/>
      <c r="AG5734" s="381"/>
      <c r="AH5734" s="381"/>
      <c r="AI5734" s="381"/>
      <c r="AJ5734" s="381"/>
      <c r="AK5734" s="381"/>
      <c r="AL5734" s="381"/>
      <c r="AM5734" s="381"/>
    </row>
    <row r="5735" spans="1:39" x14ac:dyDescent="0.35">
      <c r="A5735" s="379"/>
      <c r="B5735" s="379"/>
      <c r="C5735" s="379"/>
      <c r="D5735" s="379"/>
      <c r="E5735" s="379"/>
      <c r="F5735" s="379"/>
      <c r="G5735" s="379"/>
      <c r="H5735" s="379"/>
      <c r="I5735" s="379"/>
      <c r="J5735" s="379"/>
      <c r="K5735" s="379"/>
      <c r="L5735" s="379"/>
      <c r="M5735" s="379"/>
      <c r="N5735" s="379"/>
      <c r="O5735" s="379"/>
      <c r="P5735" s="379"/>
      <c r="Q5735" s="379"/>
      <c r="R5735" s="379"/>
      <c r="S5735" s="379"/>
      <c r="T5735" s="379"/>
      <c r="U5735" s="379"/>
      <c r="V5735" s="379"/>
      <c r="W5735" s="379"/>
      <c r="X5735" s="379"/>
      <c r="Y5735" s="379"/>
      <c r="Z5735" s="379"/>
      <c r="AA5735" s="380"/>
      <c r="AB5735" s="379"/>
      <c r="AC5735" s="379"/>
      <c r="AD5735" s="379"/>
      <c r="AE5735" s="381"/>
      <c r="AF5735" s="105"/>
      <c r="AG5735" s="381"/>
      <c r="AH5735" s="381"/>
      <c r="AI5735" s="381"/>
      <c r="AJ5735" s="381"/>
      <c r="AK5735" s="381"/>
      <c r="AL5735" s="381"/>
      <c r="AM5735" s="381"/>
    </row>
    <row r="5736" spans="1:39" x14ac:dyDescent="0.35">
      <c r="A5736" s="379"/>
      <c r="B5736" s="379"/>
      <c r="C5736" s="379"/>
      <c r="D5736" s="379"/>
      <c r="E5736" s="379"/>
      <c r="F5736" s="379"/>
      <c r="G5736" s="379"/>
      <c r="H5736" s="379"/>
      <c r="I5736" s="379"/>
      <c r="J5736" s="379"/>
      <c r="K5736" s="379"/>
      <c r="L5736" s="379"/>
      <c r="M5736" s="379"/>
      <c r="N5736" s="379"/>
      <c r="O5736" s="379"/>
      <c r="P5736" s="379"/>
      <c r="Q5736" s="379"/>
      <c r="R5736" s="379"/>
      <c r="S5736" s="379"/>
      <c r="T5736" s="379"/>
      <c r="U5736" s="379"/>
      <c r="V5736" s="379"/>
      <c r="W5736" s="379"/>
      <c r="X5736" s="379"/>
      <c r="Y5736" s="379"/>
      <c r="Z5736" s="379"/>
      <c r="AA5736" s="380"/>
      <c r="AB5736" s="379"/>
      <c r="AC5736" s="379"/>
      <c r="AD5736" s="379"/>
      <c r="AE5736" s="381"/>
      <c r="AF5736" s="105"/>
      <c r="AG5736" s="381"/>
      <c r="AH5736" s="381"/>
      <c r="AI5736" s="381"/>
      <c r="AJ5736" s="381"/>
      <c r="AK5736" s="381"/>
      <c r="AL5736" s="381"/>
      <c r="AM5736" s="381"/>
    </row>
    <row r="5737" spans="1:39" x14ac:dyDescent="0.35">
      <c r="A5737" s="379"/>
      <c r="B5737" s="379"/>
      <c r="C5737" s="379"/>
      <c r="D5737" s="379"/>
      <c r="E5737" s="379"/>
      <c r="F5737" s="379"/>
      <c r="G5737" s="379"/>
      <c r="H5737" s="379"/>
      <c r="I5737" s="379"/>
      <c r="J5737" s="379"/>
      <c r="K5737" s="379"/>
      <c r="L5737" s="379"/>
      <c r="M5737" s="379"/>
      <c r="N5737" s="379"/>
      <c r="O5737" s="379"/>
      <c r="P5737" s="379"/>
      <c r="Q5737" s="379"/>
      <c r="R5737" s="379"/>
      <c r="S5737" s="379"/>
      <c r="T5737" s="379"/>
      <c r="U5737" s="379"/>
      <c r="V5737" s="379"/>
      <c r="W5737" s="379"/>
      <c r="X5737" s="379"/>
      <c r="Y5737" s="379"/>
      <c r="Z5737" s="379"/>
      <c r="AA5737" s="380"/>
      <c r="AB5737" s="379"/>
      <c r="AC5737" s="379"/>
      <c r="AD5737" s="379"/>
      <c r="AE5737" s="381"/>
      <c r="AF5737" s="105"/>
      <c r="AG5737" s="381"/>
      <c r="AH5737" s="381"/>
      <c r="AI5737" s="381"/>
      <c r="AJ5737" s="381"/>
      <c r="AK5737" s="381"/>
      <c r="AL5737" s="381"/>
      <c r="AM5737" s="381"/>
    </row>
    <row r="5738" spans="1:39" x14ac:dyDescent="0.35">
      <c r="A5738" s="379"/>
      <c r="B5738" s="379"/>
      <c r="C5738" s="379"/>
      <c r="D5738" s="379"/>
      <c r="E5738" s="379"/>
      <c r="F5738" s="379"/>
      <c r="G5738" s="379"/>
      <c r="H5738" s="379"/>
      <c r="I5738" s="379"/>
      <c r="J5738" s="379"/>
      <c r="K5738" s="379"/>
      <c r="L5738" s="379"/>
      <c r="M5738" s="379"/>
      <c r="N5738" s="379"/>
      <c r="O5738" s="379"/>
      <c r="P5738" s="379"/>
      <c r="Q5738" s="379"/>
      <c r="R5738" s="379"/>
      <c r="S5738" s="379"/>
      <c r="T5738" s="379"/>
      <c r="U5738" s="379"/>
      <c r="V5738" s="379"/>
      <c r="W5738" s="379"/>
      <c r="X5738" s="379"/>
      <c r="Y5738" s="379"/>
      <c r="Z5738" s="379"/>
      <c r="AA5738" s="380"/>
      <c r="AB5738" s="379"/>
      <c r="AC5738" s="379"/>
      <c r="AD5738" s="379"/>
      <c r="AE5738" s="381"/>
      <c r="AF5738" s="105"/>
      <c r="AG5738" s="381"/>
      <c r="AH5738" s="381"/>
      <c r="AI5738" s="381"/>
      <c r="AJ5738" s="381"/>
      <c r="AK5738" s="381"/>
      <c r="AL5738" s="381"/>
      <c r="AM5738" s="381"/>
    </row>
    <row r="5739" spans="1:39" x14ac:dyDescent="0.35">
      <c r="A5739" s="379"/>
      <c r="B5739" s="379"/>
      <c r="C5739" s="379"/>
      <c r="D5739" s="379"/>
      <c r="E5739" s="379"/>
      <c r="F5739" s="379"/>
      <c r="G5739" s="379"/>
      <c r="H5739" s="379"/>
      <c r="I5739" s="379"/>
      <c r="J5739" s="379"/>
      <c r="K5739" s="379"/>
      <c r="L5739" s="379"/>
      <c r="M5739" s="379"/>
      <c r="N5739" s="379"/>
      <c r="O5739" s="379"/>
      <c r="P5739" s="379"/>
      <c r="Q5739" s="379"/>
      <c r="R5739" s="379"/>
      <c r="S5739" s="379"/>
      <c r="T5739" s="379"/>
      <c r="U5739" s="379"/>
      <c r="V5739" s="379"/>
      <c r="W5739" s="379"/>
      <c r="X5739" s="379"/>
      <c r="Y5739" s="379"/>
      <c r="Z5739" s="379"/>
      <c r="AA5739" s="380"/>
      <c r="AB5739" s="379"/>
      <c r="AC5739" s="379"/>
      <c r="AD5739" s="379"/>
      <c r="AE5739" s="381"/>
      <c r="AF5739" s="105"/>
      <c r="AG5739" s="381"/>
      <c r="AH5739" s="381"/>
      <c r="AI5739" s="381"/>
      <c r="AJ5739" s="381"/>
      <c r="AK5739" s="381"/>
      <c r="AL5739" s="381"/>
      <c r="AM5739" s="381"/>
    </row>
    <row r="5740" spans="1:39" x14ac:dyDescent="0.35">
      <c r="A5740" s="379"/>
      <c r="B5740" s="379"/>
      <c r="C5740" s="379"/>
      <c r="D5740" s="379"/>
      <c r="E5740" s="379"/>
      <c r="F5740" s="379"/>
      <c r="G5740" s="379"/>
      <c r="H5740" s="379"/>
      <c r="I5740" s="379"/>
      <c r="J5740" s="379"/>
      <c r="K5740" s="379"/>
      <c r="L5740" s="379"/>
      <c r="M5740" s="379"/>
      <c r="N5740" s="379"/>
      <c r="O5740" s="379"/>
      <c r="P5740" s="379"/>
      <c r="Q5740" s="379"/>
      <c r="R5740" s="379"/>
      <c r="S5740" s="379"/>
      <c r="T5740" s="379"/>
      <c r="U5740" s="379"/>
      <c r="V5740" s="379"/>
      <c r="W5740" s="379"/>
      <c r="X5740" s="379"/>
      <c r="Y5740" s="379"/>
      <c r="Z5740" s="379"/>
      <c r="AA5740" s="380"/>
      <c r="AB5740" s="379"/>
      <c r="AC5740" s="379"/>
      <c r="AD5740" s="379"/>
      <c r="AE5740" s="381"/>
      <c r="AF5740" s="105"/>
      <c r="AG5740" s="381"/>
      <c r="AH5740" s="381"/>
      <c r="AI5740" s="381"/>
      <c r="AJ5740" s="381"/>
      <c r="AK5740" s="381"/>
      <c r="AL5740" s="381"/>
      <c r="AM5740" s="381"/>
    </row>
    <row r="5741" spans="1:39" x14ac:dyDescent="0.35">
      <c r="A5741" s="379"/>
      <c r="B5741" s="379"/>
      <c r="C5741" s="379"/>
      <c r="D5741" s="379"/>
      <c r="E5741" s="379"/>
      <c r="F5741" s="379"/>
      <c r="G5741" s="379"/>
      <c r="H5741" s="379"/>
      <c r="I5741" s="379"/>
      <c r="J5741" s="379"/>
      <c r="K5741" s="379"/>
      <c r="L5741" s="379"/>
      <c r="M5741" s="379"/>
      <c r="N5741" s="379"/>
      <c r="O5741" s="379"/>
      <c r="P5741" s="379"/>
      <c r="Q5741" s="379"/>
      <c r="R5741" s="379"/>
      <c r="S5741" s="379"/>
      <c r="T5741" s="379"/>
      <c r="U5741" s="379"/>
      <c r="V5741" s="379"/>
      <c r="W5741" s="379"/>
      <c r="X5741" s="379"/>
      <c r="Y5741" s="379"/>
      <c r="Z5741" s="379"/>
      <c r="AA5741" s="380"/>
      <c r="AB5741" s="379"/>
      <c r="AC5741" s="379"/>
      <c r="AD5741" s="379"/>
      <c r="AE5741" s="381"/>
      <c r="AF5741" s="105"/>
      <c r="AG5741" s="381"/>
      <c r="AH5741" s="381"/>
      <c r="AI5741" s="381"/>
      <c r="AJ5741" s="381"/>
      <c r="AK5741" s="381"/>
      <c r="AL5741" s="381"/>
      <c r="AM5741" s="381"/>
    </row>
    <row r="5742" spans="1:39" x14ac:dyDescent="0.35">
      <c r="A5742" s="379"/>
      <c r="B5742" s="379"/>
      <c r="C5742" s="379"/>
      <c r="D5742" s="379"/>
      <c r="E5742" s="379"/>
      <c r="F5742" s="379"/>
      <c r="G5742" s="379"/>
      <c r="H5742" s="379"/>
      <c r="I5742" s="379"/>
      <c r="J5742" s="379"/>
      <c r="K5742" s="379"/>
      <c r="L5742" s="379"/>
      <c r="M5742" s="379"/>
      <c r="N5742" s="379"/>
      <c r="O5742" s="379"/>
      <c r="P5742" s="379"/>
      <c r="Q5742" s="379"/>
      <c r="R5742" s="379"/>
      <c r="S5742" s="379"/>
      <c r="T5742" s="379"/>
      <c r="U5742" s="379"/>
      <c r="V5742" s="379"/>
      <c r="W5742" s="379"/>
      <c r="X5742" s="379"/>
      <c r="Y5742" s="379"/>
      <c r="Z5742" s="379"/>
      <c r="AA5742" s="380"/>
      <c r="AB5742" s="379"/>
      <c r="AC5742" s="379"/>
      <c r="AD5742" s="379"/>
      <c r="AE5742" s="381"/>
      <c r="AF5742" s="105"/>
      <c r="AG5742" s="381"/>
      <c r="AH5742" s="381"/>
      <c r="AI5742" s="381"/>
      <c r="AJ5742" s="381"/>
      <c r="AK5742" s="381"/>
      <c r="AL5742" s="381"/>
      <c r="AM5742" s="381"/>
    </row>
    <row r="5743" spans="1:39" x14ac:dyDescent="0.35">
      <c r="A5743" s="379"/>
      <c r="B5743" s="379"/>
      <c r="C5743" s="379"/>
      <c r="D5743" s="379"/>
      <c r="E5743" s="379"/>
      <c r="F5743" s="379"/>
      <c r="G5743" s="379"/>
      <c r="H5743" s="379"/>
      <c r="I5743" s="379"/>
      <c r="J5743" s="379"/>
      <c r="K5743" s="379"/>
      <c r="L5743" s="379"/>
      <c r="M5743" s="379"/>
      <c r="N5743" s="379"/>
      <c r="O5743" s="379"/>
      <c r="P5743" s="379"/>
      <c r="Q5743" s="379"/>
      <c r="R5743" s="379"/>
      <c r="S5743" s="379"/>
      <c r="T5743" s="379"/>
      <c r="U5743" s="379"/>
      <c r="V5743" s="379"/>
      <c r="W5743" s="379"/>
      <c r="X5743" s="379"/>
      <c r="Y5743" s="379"/>
      <c r="Z5743" s="379"/>
      <c r="AA5743" s="380"/>
      <c r="AB5743" s="379"/>
      <c r="AC5743" s="379"/>
      <c r="AD5743" s="379"/>
      <c r="AE5743" s="381"/>
      <c r="AF5743" s="105"/>
      <c r="AG5743" s="381"/>
      <c r="AH5743" s="381"/>
      <c r="AI5743" s="381"/>
      <c r="AJ5743" s="381"/>
      <c r="AK5743" s="381"/>
      <c r="AL5743" s="381"/>
      <c r="AM5743" s="381"/>
    </row>
    <row r="5744" spans="1:39" x14ac:dyDescent="0.35">
      <c r="A5744" s="379"/>
      <c r="B5744" s="379"/>
      <c r="C5744" s="379"/>
      <c r="D5744" s="379"/>
      <c r="E5744" s="379"/>
      <c r="F5744" s="379"/>
      <c r="G5744" s="379"/>
      <c r="H5744" s="379"/>
      <c r="I5744" s="379"/>
      <c r="J5744" s="379"/>
      <c r="K5744" s="379"/>
      <c r="L5744" s="379"/>
      <c r="M5744" s="379"/>
      <c r="N5744" s="379"/>
      <c r="O5744" s="379"/>
      <c r="P5744" s="379"/>
      <c r="Q5744" s="379"/>
      <c r="R5744" s="379"/>
      <c r="S5744" s="379"/>
      <c r="T5744" s="379"/>
      <c r="U5744" s="379"/>
      <c r="V5744" s="379"/>
      <c r="W5744" s="379"/>
      <c r="X5744" s="379"/>
      <c r="Y5744" s="379"/>
      <c r="Z5744" s="379"/>
      <c r="AA5744" s="380"/>
      <c r="AB5744" s="379"/>
      <c r="AC5744" s="379"/>
      <c r="AD5744" s="379"/>
      <c r="AE5744" s="381"/>
      <c r="AF5744" s="105"/>
      <c r="AG5744" s="381"/>
      <c r="AH5744" s="381"/>
      <c r="AI5744" s="381"/>
      <c r="AJ5744" s="381"/>
      <c r="AK5744" s="381"/>
      <c r="AL5744" s="381"/>
      <c r="AM5744" s="381"/>
    </row>
    <row r="5745" spans="1:39" x14ac:dyDescent="0.35">
      <c r="A5745" s="379"/>
      <c r="B5745" s="379"/>
      <c r="C5745" s="379"/>
      <c r="D5745" s="379"/>
      <c r="E5745" s="379"/>
      <c r="F5745" s="379"/>
      <c r="G5745" s="379"/>
      <c r="H5745" s="379"/>
      <c r="I5745" s="379"/>
      <c r="J5745" s="379"/>
      <c r="K5745" s="379"/>
      <c r="L5745" s="379"/>
      <c r="M5745" s="379"/>
      <c r="N5745" s="379"/>
      <c r="O5745" s="379"/>
      <c r="P5745" s="379"/>
      <c r="Q5745" s="379"/>
      <c r="R5745" s="379"/>
      <c r="S5745" s="379"/>
      <c r="T5745" s="379"/>
      <c r="U5745" s="379"/>
      <c r="V5745" s="379"/>
      <c r="W5745" s="379"/>
      <c r="X5745" s="379"/>
      <c r="Y5745" s="379"/>
      <c r="Z5745" s="379"/>
      <c r="AA5745" s="380"/>
      <c r="AB5745" s="379"/>
      <c r="AC5745" s="379"/>
      <c r="AD5745" s="379"/>
      <c r="AE5745" s="381"/>
      <c r="AF5745" s="105"/>
      <c r="AG5745" s="381"/>
      <c r="AH5745" s="381"/>
      <c r="AI5745" s="381"/>
      <c r="AJ5745" s="381"/>
      <c r="AK5745" s="381"/>
      <c r="AL5745" s="381"/>
      <c r="AM5745" s="381"/>
    </row>
    <row r="5746" spans="1:39" x14ac:dyDescent="0.35">
      <c r="A5746" s="379"/>
      <c r="B5746" s="379"/>
      <c r="C5746" s="379"/>
      <c r="D5746" s="379"/>
      <c r="E5746" s="379"/>
      <c r="F5746" s="379"/>
      <c r="G5746" s="379"/>
      <c r="H5746" s="379"/>
      <c r="I5746" s="379"/>
      <c r="J5746" s="379"/>
      <c r="K5746" s="379"/>
      <c r="L5746" s="379"/>
      <c r="M5746" s="379"/>
      <c r="N5746" s="379"/>
      <c r="O5746" s="379"/>
      <c r="P5746" s="379"/>
      <c r="Q5746" s="379"/>
      <c r="R5746" s="379"/>
      <c r="S5746" s="379"/>
      <c r="T5746" s="379"/>
      <c r="U5746" s="379"/>
      <c r="V5746" s="379"/>
      <c r="W5746" s="379"/>
      <c r="X5746" s="379"/>
      <c r="Y5746" s="379"/>
      <c r="Z5746" s="379"/>
      <c r="AA5746" s="380"/>
      <c r="AB5746" s="379"/>
      <c r="AC5746" s="379"/>
      <c r="AD5746" s="379"/>
      <c r="AE5746" s="381"/>
      <c r="AF5746" s="105"/>
      <c r="AG5746" s="381"/>
      <c r="AH5746" s="381"/>
      <c r="AI5746" s="381"/>
      <c r="AJ5746" s="381"/>
      <c r="AK5746" s="381"/>
      <c r="AL5746" s="381"/>
      <c r="AM5746" s="381"/>
    </row>
    <row r="5747" spans="1:39" x14ac:dyDescent="0.35">
      <c r="A5747" s="379"/>
      <c r="B5747" s="379"/>
      <c r="C5747" s="379"/>
      <c r="D5747" s="379"/>
      <c r="E5747" s="379"/>
      <c r="F5747" s="379"/>
      <c r="G5747" s="379"/>
      <c r="H5747" s="379"/>
      <c r="I5747" s="379"/>
      <c r="J5747" s="379"/>
      <c r="K5747" s="379"/>
      <c r="L5747" s="379"/>
      <c r="M5747" s="379"/>
      <c r="N5747" s="379"/>
      <c r="O5747" s="379"/>
      <c r="P5747" s="379"/>
      <c r="Q5747" s="379"/>
      <c r="R5747" s="379"/>
      <c r="S5747" s="379"/>
      <c r="T5747" s="379"/>
      <c r="U5747" s="379"/>
      <c r="V5747" s="379"/>
      <c r="W5747" s="379"/>
      <c r="X5747" s="379"/>
      <c r="Y5747" s="379"/>
      <c r="Z5747" s="379"/>
      <c r="AA5747" s="380"/>
      <c r="AB5747" s="379"/>
      <c r="AC5747" s="379"/>
      <c r="AD5747" s="379"/>
      <c r="AE5747" s="381"/>
      <c r="AF5747" s="105"/>
      <c r="AG5747" s="381"/>
      <c r="AH5747" s="381"/>
      <c r="AI5747" s="381"/>
      <c r="AJ5747" s="381"/>
      <c r="AK5747" s="381"/>
      <c r="AL5747" s="381"/>
      <c r="AM5747" s="381"/>
    </row>
    <row r="5748" spans="1:39" x14ac:dyDescent="0.35">
      <c r="A5748" s="379"/>
      <c r="B5748" s="379"/>
      <c r="C5748" s="379"/>
      <c r="D5748" s="379"/>
      <c r="E5748" s="379"/>
      <c r="F5748" s="379"/>
      <c r="G5748" s="379"/>
      <c r="H5748" s="379"/>
      <c r="I5748" s="379"/>
      <c r="J5748" s="379"/>
      <c r="K5748" s="379"/>
      <c r="L5748" s="379"/>
      <c r="M5748" s="379"/>
      <c r="N5748" s="379"/>
      <c r="O5748" s="379"/>
      <c r="P5748" s="379"/>
      <c r="Q5748" s="379"/>
      <c r="R5748" s="379"/>
      <c r="S5748" s="379"/>
      <c r="T5748" s="379"/>
      <c r="U5748" s="379"/>
      <c r="V5748" s="379"/>
      <c r="W5748" s="379"/>
      <c r="X5748" s="379"/>
      <c r="Y5748" s="379"/>
      <c r="Z5748" s="379"/>
      <c r="AA5748" s="380"/>
      <c r="AB5748" s="379"/>
      <c r="AC5748" s="379"/>
      <c r="AD5748" s="379"/>
      <c r="AE5748" s="381"/>
      <c r="AF5748" s="105"/>
      <c r="AG5748" s="381"/>
      <c r="AH5748" s="381"/>
      <c r="AI5748" s="381"/>
      <c r="AJ5748" s="381"/>
      <c r="AK5748" s="381"/>
      <c r="AL5748" s="381"/>
      <c r="AM5748" s="381"/>
    </row>
    <row r="5749" spans="1:39" x14ac:dyDescent="0.35">
      <c r="A5749" s="379"/>
      <c r="B5749" s="379"/>
      <c r="C5749" s="379"/>
      <c r="D5749" s="379"/>
      <c r="E5749" s="379"/>
      <c r="F5749" s="379"/>
      <c r="G5749" s="379"/>
      <c r="H5749" s="379"/>
      <c r="I5749" s="379"/>
      <c r="J5749" s="379"/>
      <c r="K5749" s="379"/>
      <c r="L5749" s="379"/>
      <c r="M5749" s="379"/>
      <c r="N5749" s="379"/>
      <c r="O5749" s="379"/>
      <c r="P5749" s="379"/>
      <c r="Q5749" s="379"/>
      <c r="R5749" s="379"/>
      <c r="S5749" s="379"/>
      <c r="T5749" s="379"/>
      <c r="U5749" s="379"/>
      <c r="V5749" s="379"/>
      <c r="W5749" s="379"/>
      <c r="X5749" s="379"/>
      <c r="Y5749" s="379"/>
      <c r="Z5749" s="379"/>
      <c r="AA5749" s="380"/>
      <c r="AB5749" s="379"/>
      <c r="AC5749" s="379"/>
      <c r="AD5749" s="379"/>
      <c r="AE5749" s="381"/>
      <c r="AF5749" s="105"/>
      <c r="AG5749" s="381"/>
      <c r="AH5749" s="381"/>
      <c r="AI5749" s="381"/>
      <c r="AJ5749" s="381"/>
      <c r="AK5749" s="381"/>
      <c r="AL5749" s="381"/>
      <c r="AM5749" s="381"/>
    </row>
    <row r="5750" spans="1:39" x14ac:dyDescent="0.35">
      <c r="A5750" s="379"/>
      <c r="B5750" s="379"/>
      <c r="C5750" s="379"/>
      <c r="D5750" s="379"/>
      <c r="E5750" s="379"/>
      <c r="F5750" s="379"/>
      <c r="G5750" s="379"/>
      <c r="H5750" s="379"/>
      <c r="I5750" s="379"/>
      <c r="J5750" s="379"/>
      <c r="K5750" s="379"/>
      <c r="L5750" s="379"/>
      <c r="M5750" s="379"/>
      <c r="N5750" s="379"/>
      <c r="O5750" s="379"/>
      <c r="P5750" s="379"/>
      <c r="Q5750" s="379"/>
      <c r="R5750" s="379"/>
      <c r="S5750" s="379"/>
      <c r="T5750" s="379"/>
      <c r="U5750" s="379"/>
      <c r="V5750" s="379"/>
      <c r="W5750" s="379"/>
      <c r="X5750" s="379"/>
      <c r="Y5750" s="379"/>
      <c r="Z5750" s="379"/>
      <c r="AA5750" s="380"/>
      <c r="AB5750" s="379"/>
      <c r="AC5750" s="379"/>
      <c r="AD5750" s="379"/>
      <c r="AE5750" s="381"/>
      <c r="AF5750" s="105"/>
      <c r="AG5750" s="381"/>
      <c r="AH5750" s="381"/>
      <c r="AI5750" s="381"/>
      <c r="AJ5750" s="381"/>
      <c r="AK5750" s="381"/>
      <c r="AL5750" s="381"/>
      <c r="AM5750" s="381"/>
    </row>
    <row r="5751" spans="1:39" x14ac:dyDescent="0.35">
      <c r="A5751" s="379"/>
      <c r="B5751" s="379"/>
      <c r="C5751" s="379"/>
      <c r="D5751" s="379"/>
      <c r="E5751" s="379"/>
      <c r="F5751" s="379"/>
      <c r="G5751" s="379"/>
      <c r="H5751" s="379"/>
      <c r="I5751" s="379"/>
      <c r="J5751" s="379"/>
      <c r="K5751" s="379"/>
      <c r="L5751" s="379"/>
      <c r="M5751" s="379"/>
      <c r="N5751" s="379"/>
      <c r="O5751" s="379"/>
      <c r="P5751" s="379"/>
      <c r="Q5751" s="379"/>
      <c r="R5751" s="379"/>
      <c r="S5751" s="379"/>
      <c r="T5751" s="379"/>
      <c r="U5751" s="379"/>
      <c r="V5751" s="379"/>
      <c r="W5751" s="379"/>
      <c r="X5751" s="379"/>
      <c r="Y5751" s="379"/>
      <c r="Z5751" s="379"/>
      <c r="AA5751" s="380"/>
      <c r="AB5751" s="379"/>
      <c r="AC5751" s="379"/>
      <c r="AD5751" s="379"/>
      <c r="AE5751" s="381"/>
      <c r="AF5751" s="105"/>
      <c r="AG5751" s="381"/>
      <c r="AH5751" s="381"/>
      <c r="AI5751" s="381"/>
      <c r="AJ5751" s="381"/>
      <c r="AK5751" s="381"/>
      <c r="AL5751" s="381"/>
      <c r="AM5751" s="381"/>
    </row>
    <row r="5752" spans="1:39" x14ac:dyDescent="0.35">
      <c r="A5752" s="379"/>
      <c r="B5752" s="379"/>
      <c r="C5752" s="379"/>
      <c r="D5752" s="379"/>
      <c r="E5752" s="379"/>
      <c r="F5752" s="379"/>
      <c r="G5752" s="379"/>
      <c r="H5752" s="379"/>
      <c r="I5752" s="379"/>
      <c r="J5752" s="379"/>
      <c r="K5752" s="379"/>
      <c r="L5752" s="379"/>
      <c r="M5752" s="379"/>
      <c r="N5752" s="379"/>
      <c r="O5752" s="379"/>
      <c r="P5752" s="379"/>
      <c r="Q5752" s="379"/>
      <c r="R5752" s="379"/>
      <c r="S5752" s="379"/>
      <c r="T5752" s="379"/>
      <c r="U5752" s="379"/>
      <c r="V5752" s="379"/>
      <c r="W5752" s="379"/>
      <c r="X5752" s="379"/>
      <c r="Y5752" s="379"/>
      <c r="Z5752" s="379"/>
      <c r="AA5752" s="380"/>
      <c r="AB5752" s="379"/>
      <c r="AC5752" s="379"/>
      <c r="AD5752" s="379"/>
      <c r="AE5752" s="381"/>
      <c r="AF5752" s="105"/>
      <c r="AG5752" s="381"/>
      <c r="AH5752" s="381"/>
      <c r="AI5752" s="381"/>
      <c r="AJ5752" s="381"/>
      <c r="AK5752" s="381"/>
      <c r="AL5752" s="381"/>
      <c r="AM5752" s="381"/>
    </row>
    <row r="5753" spans="1:39" x14ac:dyDescent="0.35">
      <c r="A5753" s="379"/>
      <c r="B5753" s="379"/>
      <c r="C5753" s="379"/>
      <c r="D5753" s="379"/>
      <c r="E5753" s="379"/>
      <c r="F5753" s="379"/>
      <c r="G5753" s="379"/>
      <c r="H5753" s="379"/>
      <c r="I5753" s="379"/>
      <c r="J5753" s="379"/>
      <c r="K5753" s="379"/>
      <c r="L5753" s="379"/>
      <c r="M5753" s="379"/>
      <c r="N5753" s="379"/>
      <c r="O5753" s="379"/>
      <c r="P5753" s="379"/>
      <c r="Q5753" s="379"/>
      <c r="R5753" s="379"/>
      <c r="S5753" s="379"/>
      <c r="T5753" s="379"/>
      <c r="U5753" s="379"/>
      <c r="V5753" s="379"/>
      <c r="W5753" s="379"/>
      <c r="X5753" s="379"/>
      <c r="Y5753" s="379"/>
      <c r="Z5753" s="379"/>
      <c r="AA5753" s="380"/>
      <c r="AB5753" s="379"/>
      <c r="AC5753" s="379"/>
      <c r="AD5753" s="379"/>
      <c r="AE5753" s="381"/>
      <c r="AF5753" s="105"/>
      <c r="AG5753" s="381"/>
      <c r="AH5753" s="381"/>
      <c r="AI5753" s="381"/>
      <c r="AJ5753" s="381"/>
      <c r="AK5753" s="381"/>
      <c r="AL5753" s="381"/>
      <c r="AM5753" s="381"/>
    </row>
    <row r="5754" spans="1:39" x14ac:dyDescent="0.35">
      <c r="A5754" s="379"/>
      <c r="B5754" s="379"/>
      <c r="C5754" s="379"/>
      <c r="D5754" s="379"/>
      <c r="E5754" s="379"/>
      <c r="F5754" s="379"/>
      <c r="G5754" s="379"/>
      <c r="H5754" s="379"/>
      <c r="I5754" s="379"/>
      <c r="J5754" s="379"/>
      <c r="K5754" s="379"/>
      <c r="L5754" s="379"/>
      <c r="M5754" s="379"/>
      <c r="N5754" s="379"/>
      <c r="O5754" s="379"/>
      <c r="P5754" s="379"/>
      <c r="Q5754" s="379"/>
      <c r="R5754" s="379"/>
      <c r="S5754" s="379"/>
      <c r="T5754" s="379"/>
      <c r="U5754" s="379"/>
      <c r="V5754" s="379"/>
      <c r="W5754" s="379"/>
      <c r="X5754" s="379"/>
      <c r="Y5754" s="379"/>
      <c r="Z5754" s="379"/>
      <c r="AA5754" s="380"/>
      <c r="AB5754" s="379"/>
      <c r="AC5754" s="379"/>
      <c r="AD5754" s="379"/>
      <c r="AE5754" s="381"/>
      <c r="AF5754" s="105"/>
      <c r="AG5754" s="381"/>
      <c r="AH5754" s="381"/>
      <c r="AI5754" s="381"/>
      <c r="AJ5754" s="381"/>
      <c r="AK5754" s="381"/>
      <c r="AL5754" s="381"/>
      <c r="AM5754" s="381"/>
    </row>
    <row r="5755" spans="1:39" x14ac:dyDescent="0.35">
      <c r="A5755" s="379"/>
      <c r="B5755" s="379"/>
      <c r="C5755" s="379"/>
      <c r="D5755" s="379"/>
      <c r="E5755" s="379"/>
      <c r="F5755" s="379"/>
      <c r="G5755" s="379"/>
      <c r="H5755" s="379"/>
      <c r="I5755" s="379"/>
      <c r="J5755" s="379"/>
      <c r="K5755" s="379"/>
      <c r="L5755" s="379"/>
      <c r="M5755" s="379"/>
      <c r="N5755" s="379"/>
      <c r="O5755" s="379"/>
      <c r="P5755" s="379"/>
      <c r="Q5755" s="379"/>
      <c r="R5755" s="379"/>
      <c r="S5755" s="379"/>
      <c r="T5755" s="379"/>
      <c r="U5755" s="379"/>
      <c r="V5755" s="379"/>
      <c r="W5755" s="379"/>
      <c r="X5755" s="379"/>
      <c r="Y5755" s="379"/>
      <c r="Z5755" s="379"/>
      <c r="AA5755" s="380"/>
      <c r="AB5755" s="379"/>
      <c r="AC5755" s="379"/>
      <c r="AD5755" s="379"/>
      <c r="AE5755" s="381"/>
      <c r="AF5755" s="105"/>
      <c r="AG5755" s="381"/>
      <c r="AH5755" s="381"/>
      <c r="AI5755" s="381"/>
      <c r="AJ5755" s="381"/>
      <c r="AK5755" s="381"/>
      <c r="AL5755" s="381"/>
      <c r="AM5755" s="381"/>
    </row>
    <row r="5756" spans="1:39" x14ac:dyDescent="0.35">
      <c r="A5756" s="379"/>
      <c r="B5756" s="379"/>
      <c r="C5756" s="379"/>
      <c r="D5756" s="379"/>
      <c r="E5756" s="379"/>
      <c r="F5756" s="379"/>
      <c r="G5756" s="379"/>
      <c r="H5756" s="379"/>
      <c r="I5756" s="379"/>
      <c r="J5756" s="379"/>
      <c r="K5756" s="379"/>
      <c r="L5756" s="379"/>
      <c r="M5756" s="379"/>
      <c r="N5756" s="379"/>
      <c r="O5756" s="379"/>
      <c r="P5756" s="379"/>
      <c r="Q5756" s="379"/>
      <c r="R5756" s="379"/>
      <c r="S5756" s="379"/>
      <c r="T5756" s="379"/>
      <c r="U5756" s="379"/>
      <c r="V5756" s="379"/>
      <c r="W5756" s="379"/>
      <c r="X5756" s="379"/>
      <c r="Y5756" s="379"/>
      <c r="Z5756" s="379"/>
      <c r="AA5756" s="380"/>
      <c r="AB5756" s="379"/>
      <c r="AC5756" s="379"/>
      <c r="AD5756" s="379"/>
      <c r="AE5756" s="381"/>
      <c r="AF5756" s="105"/>
      <c r="AG5756" s="381"/>
      <c r="AH5756" s="381"/>
      <c r="AI5756" s="381"/>
      <c r="AJ5756" s="381"/>
      <c r="AK5756" s="381"/>
      <c r="AL5756" s="381"/>
      <c r="AM5756" s="381"/>
    </row>
    <row r="5757" spans="1:39" x14ac:dyDescent="0.35">
      <c r="A5757" s="379"/>
      <c r="B5757" s="379"/>
      <c r="C5757" s="379"/>
      <c r="D5757" s="379"/>
      <c r="E5757" s="379"/>
      <c r="F5757" s="379"/>
      <c r="G5757" s="379"/>
      <c r="H5757" s="379"/>
      <c r="I5757" s="379"/>
      <c r="J5757" s="379"/>
      <c r="K5757" s="379"/>
      <c r="L5757" s="379"/>
      <c r="M5757" s="379"/>
      <c r="N5757" s="379"/>
      <c r="O5757" s="379"/>
      <c r="P5757" s="379"/>
      <c r="Q5757" s="379"/>
      <c r="R5757" s="379"/>
      <c r="S5757" s="379"/>
      <c r="T5757" s="379"/>
      <c r="U5757" s="379"/>
      <c r="V5757" s="379"/>
      <c r="W5757" s="379"/>
      <c r="X5757" s="379"/>
      <c r="Y5757" s="379"/>
      <c r="Z5757" s="379"/>
      <c r="AA5757" s="380"/>
      <c r="AB5757" s="379"/>
      <c r="AC5757" s="379"/>
      <c r="AD5757" s="379"/>
      <c r="AE5757" s="381"/>
      <c r="AF5757" s="105"/>
      <c r="AG5757" s="381"/>
      <c r="AH5757" s="381"/>
      <c r="AI5757" s="381"/>
      <c r="AJ5757" s="381"/>
      <c r="AK5757" s="381"/>
      <c r="AL5757" s="381"/>
      <c r="AM5757" s="381"/>
    </row>
    <row r="5758" spans="1:39" x14ac:dyDescent="0.35">
      <c r="A5758" s="379"/>
      <c r="B5758" s="379"/>
      <c r="C5758" s="379"/>
      <c r="D5758" s="379"/>
      <c r="E5758" s="379"/>
      <c r="F5758" s="379"/>
      <c r="G5758" s="379"/>
      <c r="H5758" s="379"/>
      <c r="I5758" s="379"/>
      <c r="J5758" s="379"/>
      <c r="K5758" s="379"/>
      <c r="L5758" s="379"/>
      <c r="M5758" s="379"/>
      <c r="N5758" s="379"/>
      <c r="O5758" s="379"/>
      <c r="P5758" s="379"/>
      <c r="Q5758" s="379"/>
      <c r="R5758" s="379"/>
      <c r="S5758" s="379"/>
      <c r="T5758" s="379"/>
      <c r="U5758" s="379"/>
      <c r="V5758" s="379"/>
      <c r="W5758" s="379"/>
      <c r="X5758" s="379"/>
      <c r="Y5758" s="379"/>
      <c r="Z5758" s="379"/>
      <c r="AA5758" s="380"/>
      <c r="AB5758" s="379"/>
      <c r="AC5758" s="379"/>
      <c r="AD5758" s="379"/>
      <c r="AE5758" s="381"/>
      <c r="AF5758" s="105"/>
      <c r="AG5758" s="381"/>
      <c r="AH5758" s="381"/>
      <c r="AI5758" s="381"/>
      <c r="AJ5758" s="381"/>
      <c r="AK5758" s="381"/>
      <c r="AL5758" s="381"/>
      <c r="AM5758" s="381"/>
    </row>
    <row r="5759" spans="1:39" x14ac:dyDescent="0.35">
      <c r="A5759" s="379"/>
      <c r="B5759" s="379"/>
      <c r="C5759" s="379"/>
      <c r="D5759" s="379"/>
      <c r="E5759" s="379"/>
      <c r="F5759" s="379"/>
      <c r="G5759" s="379"/>
      <c r="H5759" s="379"/>
      <c r="I5759" s="379"/>
      <c r="J5759" s="379"/>
      <c r="K5759" s="379"/>
      <c r="L5759" s="379"/>
      <c r="M5759" s="379"/>
      <c r="N5759" s="379"/>
      <c r="O5759" s="379"/>
      <c r="P5759" s="379"/>
      <c r="Q5759" s="379"/>
      <c r="R5759" s="379"/>
      <c r="S5759" s="379"/>
      <c r="T5759" s="379"/>
      <c r="U5759" s="379"/>
      <c r="V5759" s="379"/>
      <c r="W5759" s="379"/>
      <c r="X5759" s="379"/>
      <c r="Y5759" s="379"/>
      <c r="Z5759" s="379"/>
      <c r="AA5759" s="380"/>
      <c r="AB5759" s="379"/>
      <c r="AC5759" s="379"/>
      <c r="AD5759" s="379"/>
      <c r="AE5759" s="381"/>
      <c r="AF5759" s="105"/>
      <c r="AG5759" s="381"/>
      <c r="AH5759" s="381"/>
      <c r="AI5759" s="381"/>
      <c r="AJ5759" s="381"/>
      <c r="AK5759" s="381"/>
      <c r="AL5759" s="381"/>
      <c r="AM5759" s="381"/>
    </row>
    <row r="5760" spans="1:39" x14ac:dyDescent="0.35">
      <c r="A5760" s="379"/>
      <c r="B5760" s="379"/>
      <c r="C5760" s="379"/>
      <c r="D5760" s="379"/>
      <c r="E5760" s="379"/>
      <c r="F5760" s="379"/>
      <c r="G5760" s="379"/>
      <c r="H5760" s="379"/>
      <c r="I5760" s="379"/>
      <c r="J5760" s="379"/>
      <c r="K5760" s="379"/>
      <c r="L5760" s="379"/>
      <c r="M5760" s="379"/>
      <c r="N5760" s="379"/>
      <c r="O5760" s="379"/>
      <c r="P5760" s="379"/>
      <c r="Q5760" s="379"/>
      <c r="R5760" s="379"/>
      <c r="S5760" s="379"/>
      <c r="T5760" s="379"/>
      <c r="U5760" s="379"/>
      <c r="V5760" s="379"/>
      <c r="W5760" s="379"/>
      <c r="X5760" s="379"/>
      <c r="Y5760" s="379"/>
      <c r="Z5760" s="379"/>
      <c r="AA5760" s="380"/>
      <c r="AB5760" s="379"/>
      <c r="AC5760" s="379"/>
      <c r="AD5760" s="379"/>
      <c r="AE5760" s="381"/>
      <c r="AF5760" s="105"/>
      <c r="AG5760" s="381"/>
      <c r="AH5760" s="381"/>
      <c r="AI5760" s="381"/>
      <c r="AJ5760" s="381"/>
      <c r="AK5760" s="381"/>
      <c r="AL5760" s="381"/>
      <c r="AM5760" s="381"/>
    </row>
    <row r="5761" spans="1:39" x14ac:dyDescent="0.35">
      <c r="A5761" s="379"/>
      <c r="B5761" s="379"/>
      <c r="C5761" s="379"/>
      <c r="D5761" s="379"/>
      <c r="E5761" s="379"/>
      <c r="F5761" s="379"/>
      <c r="G5761" s="379"/>
      <c r="H5761" s="379"/>
      <c r="I5761" s="379"/>
      <c r="J5761" s="379"/>
      <c r="K5761" s="379"/>
      <c r="L5761" s="379"/>
      <c r="M5761" s="379"/>
      <c r="N5761" s="379"/>
      <c r="O5761" s="379"/>
      <c r="P5761" s="379"/>
      <c r="Q5761" s="379"/>
      <c r="R5761" s="379"/>
      <c r="S5761" s="379"/>
      <c r="T5761" s="379"/>
      <c r="U5761" s="379"/>
      <c r="V5761" s="379"/>
      <c r="W5761" s="379"/>
      <c r="X5761" s="379"/>
      <c r="Y5761" s="379"/>
      <c r="Z5761" s="379"/>
      <c r="AA5761" s="380"/>
      <c r="AB5761" s="379"/>
      <c r="AC5761" s="379"/>
      <c r="AD5761" s="379"/>
      <c r="AE5761" s="381"/>
      <c r="AF5761" s="105"/>
      <c r="AG5761" s="381"/>
      <c r="AH5761" s="381"/>
      <c r="AI5761" s="381"/>
      <c r="AJ5761" s="381"/>
      <c r="AK5761" s="381"/>
      <c r="AL5761" s="381"/>
      <c r="AM5761" s="381"/>
    </row>
    <row r="5762" spans="1:39" x14ac:dyDescent="0.35">
      <c r="A5762" s="379"/>
      <c r="B5762" s="379"/>
      <c r="C5762" s="379"/>
      <c r="D5762" s="379"/>
      <c r="E5762" s="379"/>
      <c r="F5762" s="379"/>
      <c r="G5762" s="379"/>
      <c r="H5762" s="379"/>
      <c r="I5762" s="379"/>
      <c r="J5762" s="379"/>
      <c r="K5762" s="379"/>
      <c r="L5762" s="379"/>
      <c r="M5762" s="379"/>
      <c r="N5762" s="379"/>
      <c r="O5762" s="379"/>
      <c r="P5762" s="379"/>
      <c r="Q5762" s="379"/>
      <c r="R5762" s="379"/>
      <c r="S5762" s="379"/>
      <c r="T5762" s="379"/>
      <c r="U5762" s="379"/>
      <c r="V5762" s="379"/>
      <c r="W5762" s="379"/>
      <c r="X5762" s="379"/>
      <c r="Y5762" s="379"/>
      <c r="Z5762" s="379"/>
      <c r="AA5762" s="380"/>
      <c r="AB5762" s="379"/>
      <c r="AC5762" s="379"/>
      <c r="AD5762" s="379"/>
      <c r="AE5762" s="381"/>
      <c r="AF5762" s="105"/>
      <c r="AG5762" s="381"/>
      <c r="AH5762" s="381"/>
      <c r="AI5762" s="381"/>
      <c r="AJ5762" s="381"/>
      <c r="AK5762" s="381"/>
      <c r="AL5762" s="381"/>
      <c r="AM5762" s="381"/>
    </row>
    <row r="5763" spans="1:39" x14ac:dyDescent="0.35">
      <c r="A5763" s="379"/>
      <c r="B5763" s="379"/>
      <c r="C5763" s="379"/>
      <c r="D5763" s="379"/>
      <c r="E5763" s="379"/>
      <c r="F5763" s="379"/>
      <c r="G5763" s="379"/>
      <c r="H5763" s="379"/>
      <c r="I5763" s="379"/>
      <c r="J5763" s="379"/>
      <c r="K5763" s="379"/>
      <c r="L5763" s="379"/>
      <c r="M5763" s="379"/>
      <c r="N5763" s="379"/>
      <c r="O5763" s="379"/>
      <c r="P5763" s="379"/>
      <c r="Q5763" s="379"/>
      <c r="R5763" s="379"/>
      <c r="S5763" s="379"/>
      <c r="T5763" s="379"/>
      <c r="U5763" s="379"/>
      <c r="V5763" s="379"/>
      <c r="W5763" s="379"/>
      <c r="X5763" s="379"/>
      <c r="Y5763" s="379"/>
      <c r="Z5763" s="379"/>
      <c r="AA5763" s="380"/>
      <c r="AB5763" s="379"/>
      <c r="AC5763" s="379"/>
      <c r="AD5763" s="379"/>
      <c r="AE5763" s="381"/>
      <c r="AF5763" s="105"/>
      <c r="AG5763" s="381"/>
      <c r="AH5763" s="381"/>
      <c r="AI5763" s="381"/>
      <c r="AJ5763" s="381"/>
      <c r="AK5763" s="381"/>
      <c r="AL5763" s="381"/>
      <c r="AM5763" s="381"/>
    </row>
    <row r="5764" spans="1:39" x14ac:dyDescent="0.35">
      <c r="A5764" s="379"/>
      <c r="B5764" s="379"/>
      <c r="C5764" s="379"/>
      <c r="D5764" s="379"/>
      <c r="E5764" s="379"/>
      <c r="F5764" s="379"/>
      <c r="G5764" s="379"/>
      <c r="H5764" s="379"/>
      <c r="I5764" s="379"/>
      <c r="J5764" s="379"/>
      <c r="K5764" s="379"/>
      <c r="L5764" s="379"/>
      <c r="M5764" s="379"/>
      <c r="N5764" s="379"/>
      <c r="O5764" s="379"/>
      <c r="P5764" s="379"/>
      <c r="Q5764" s="379"/>
      <c r="R5764" s="379"/>
      <c r="S5764" s="379"/>
      <c r="T5764" s="379"/>
      <c r="U5764" s="379"/>
      <c r="V5764" s="379"/>
      <c r="W5764" s="379"/>
      <c r="X5764" s="379"/>
      <c r="Y5764" s="379"/>
      <c r="Z5764" s="379"/>
      <c r="AA5764" s="380"/>
      <c r="AB5764" s="379"/>
      <c r="AC5764" s="379"/>
      <c r="AD5764" s="379"/>
      <c r="AE5764" s="381"/>
      <c r="AF5764" s="105"/>
      <c r="AG5764" s="381"/>
      <c r="AH5764" s="381"/>
      <c r="AI5764" s="381"/>
      <c r="AJ5764" s="381"/>
      <c r="AK5764" s="381"/>
      <c r="AL5764" s="381"/>
      <c r="AM5764" s="381"/>
    </row>
    <row r="5765" spans="1:39" x14ac:dyDescent="0.35">
      <c r="A5765" s="379"/>
      <c r="B5765" s="379"/>
      <c r="C5765" s="379"/>
      <c r="D5765" s="379"/>
      <c r="E5765" s="379"/>
      <c r="F5765" s="379"/>
      <c r="G5765" s="379"/>
      <c r="H5765" s="379"/>
      <c r="I5765" s="379"/>
      <c r="J5765" s="379"/>
      <c r="K5765" s="379"/>
      <c r="L5765" s="379"/>
      <c r="M5765" s="379"/>
      <c r="N5765" s="379"/>
      <c r="O5765" s="379"/>
      <c r="P5765" s="379"/>
      <c r="Q5765" s="379"/>
      <c r="R5765" s="379"/>
      <c r="S5765" s="379"/>
      <c r="T5765" s="379"/>
      <c r="U5765" s="379"/>
      <c r="V5765" s="379"/>
      <c r="W5765" s="379"/>
      <c r="X5765" s="379"/>
      <c r="Y5765" s="379"/>
      <c r="Z5765" s="379"/>
      <c r="AA5765" s="380"/>
      <c r="AB5765" s="379"/>
      <c r="AC5765" s="379"/>
      <c r="AD5765" s="379"/>
      <c r="AE5765" s="381"/>
      <c r="AF5765" s="105"/>
      <c r="AG5765" s="381"/>
      <c r="AH5765" s="381"/>
      <c r="AI5765" s="381"/>
      <c r="AJ5765" s="381"/>
      <c r="AK5765" s="381"/>
      <c r="AL5765" s="381"/>
      <c r="AM5765" s="381"/>
    </row>
    <row r="5766" spans="1:39" x14ac:dyDescent="0.35">
      <c r="A5766" s="379"/>
      <c r="B5766" s="379"/>
      <c r="C5766" s="379"/>
      <c r="D5766" s="379"/>
      <c r="E5766" s="379"/>
      <c r="F5766" s="379"/>
      <c r="G5766" s="379"/>
      <c r="H5766" s="379"/>
      <c r="I5766" s="379"/>
      <c r="J5766" s="379"/>
      <c r="K5766" s="379"/>
      <c r="L5766" s="379"/>
      <c r="M5766" s="379"/>
      <c r="N5766" s="379"/>
      <c r="O5766" s="379"/>
      <c r="P5766" s="379"/>
      <c r="Q5766" s="379"/>
      <c r="R5766" s="379"/>
      <c r="S5766" s="379"/>
      <c r="T5766" s="379"/>
      <c r="U5766" s="379"/>
      <c r="V5766" s="379"/>
      <c r="W5766" s="379"/>
      <c r="X5766" s="379"/>
      <c r="Y5766" s="379"/>
      <c r="Z5766" s="379"/>
      <c r="AA5766" s="380"/>
      <c r="AB5766" s="379"/>
      <c r="AC5766" s="379"/>
      <c r="AD5766" s="379"/>
      <c r="AE5766" s="381"/>
      <c r="AF5766" s="105"/>
      <c r="AG5766" s="381"/>
      <c r="AH5766" s="381"/>
      <c r="AI5766" s="381"/>
      <c r="AJ5766" s="381"/>
      <c r="AK5766" s="381"/>
      <c r="AL5766" s="381"/>
      <c r="AM5766" s="381"/>
    </row>
    <row r="5767" spans="1:39" x14ac:dyDescent="0.35">
      <c r="A5767" s="379"/>
      <c r="B5767" s="379"/>
      <c r="C5767" s="379"/>
      <c r="D5767" s="379"/>
      <c r="E5767" s="379"/>
      <c r="F5767" s="379"/>
      <c r="G5767" s="379"/>
      <c r="H5767" s="379"/>
      <c r="I5767" s="379"/>
      <c r="J5767" s="379"/>
      <c r="K5767" s="379"/>
      <c r="L5767" s="379"/>
      <c r="M5767" s="379"/>
      <c r="N5767" s="379"/>
      <c r="O5767" s="379"/>
      <c r="P5767" s="379"/>
      <c r="Q5767" s="379"/>
      <c r="R5767" s="379"/>
      <c r="S5767" s="379"/>
      <c r="T5767" s="379"/>
      <c r="U5767" s="379"/>
      <c r="V5767" s="379"/>
      <c r="W5767" s="379"/>
      <c r="X5767" s="379"/>
      <c r="Y5767" s="379"/>
      <c r="Z5767" s="379"/>
      <c r="AA5767" s="380"/>
      <c r="AB5767" s="379"/>
      <c r="AC5767" s="379"/>
      <c r="AD5767" s="379"/>
      <c r="AE5767" s="381"/>
      <c r="AF5767" s="105"/>
      <c r="AG5767" s="381"/>
      <c r="AH5767" s="381"/>
      <c r="AI5767" s="381"/>
      <c r="AJ5767" s="381"/>
      <c r="AK5767" s="381"/>
      <c r="AL5767" s="381"/>
      <c r="AM5767" s="381"/>
    </row>
    <row r="5768" spans="1:39" x14ac:dyDescent="0.35">
      <c r="A5768" s="379"/>
      <c r="B5768" s="379"/>
      <c r="C5768" s="379"/>
      <c r="D5768" s="379"/>
      <c r="E5768" s="379"/>
      <c r="F5768" s="379"/>
      <c r="G5768" s="379"/>
      <c r="H5768" s="379"/>
      <c r="I5768" s="379"/>
      <c r="J5768" s="379"/>
      <c r="K5768" s="379"/>
      <c r="L5768" s="379"/>
      <c r="M5768" s="379"/>
      <c r="N5768" s="379"/>
      <c r="O5768" s="379"/>
      <c r="P5768" s="379"/>
      <c r="Q5768" s="379"/>
      <c r="R5768" s="379"/>
      <c r="S5768" s="379"/>
      <c r="T5768" s="379"/>
      <c r="U5768" s="379"/>
      <c r="V5768" s="379"/>
      <c r="W5768" s="379"/>
      <c r="X5768" s="379"/>
      <c r="Y5768" s="379"/>
      <c r="Z5768" s="379"/>
      <c r="AA5768" s="380"/>
      <c r="AB5768" s="379"/>
      <c r="AC5768" s="379"/>
      <c r="AD5768" s="379"/>
      <c r="AE5768" s="381"/>
      <c r="AF5768" s="105"/>
      <c r="AG5768" s="381"/>
      <c r="AH5768" s="381"/>
      <c r="AI5768" s="381"/>
      <c r="AJ5768" s="381"/>
      <c r="AK5768" s="381"/>
      <c r="AL5768" s="381"/>
      <c r="AM5768" s="381"/>
    </row>
    <row r="5769" spans="1:39" x14ac:dyDescent="0.35">
      <c r="A5769" s="379"/>
      <c r="B5769" s="379"/>
      <c r="C5769" s="379"/>
      <c r="D5769" s="379"/>
      <c r="E5769" s="379"/>
      <c r="F5769" s="379"/>
      <c r="G5769" s="379"/>
      <c r="H5769" s="379"/>
      <c r="I5769" s="379"/>
      <c r="J5769" s="379"/>
      <c r="K5769" s="379"/>
      <c r="L5769" s="379"/>
      <c r="M5769" s="379"/>
      <c r="N5769" s="379"/>
      <c r="O5769" s="379"/>
      <c r="P5769" s="379"/>
      <c r="Q5769" s="379"/>
      <c r="R5769" s="379"/>
      <c r="S5769" s="379"/>
      <c r="T5769" s="379"/>
      <c r="U5769" s="379"/>
      <c r="V5769" s="379"/>
      <c r="W5769" s="379"/>
      <c r="X5769" s="379"/>
      <c r="Y5769" s="379"/>
      <c r="Z5769" s="379"/>
      <c r="AA5769" s="380"/>
      <c r="AB5769" s="379"/>
      <c r="AC5769" s="379"/>
      <c r="AD5769" s="379"/>
      <c r="AE5769" s="381"/>
      <c r="AF5769" s="105"/>
      <c r="AG5769" s="381"/>
      <c r="AH5769" s="381"/>
      <c r="AI5769" s="381"/>
      <c r="AJ5769" s="381"/>
      <c r="AK5769" s="381"/>
      <c r="AL5769" s="381"/>
      <c r="AM5769" s="381"/>
    </row>
    <row r="5770" spans="1:39" x14ac:dyDescent="0.35">
      <c r="A5770" s="379"/>
      <c r="B5770" s="379"/>
      <c r="C5770" s="379"/>
      <c r="D5770" s="379"/>
      <c r="E5770" s="379"/>
      <c r="F5770" s="379"/>
      <c r="G5770" s="379"/>
      <c r="H5770" s="379"/>
      <c r="I5770" s="379"/>
      <c r="J5770" s="379"/>
      <c r="K5770" s="379"/>
      <c r="L5770" s="379"/>
      <c r="M5770" s="379"/>
      <c r="N5770" s="379"/>
      <c r="O5770" s="379"/>
      <c r="P5770" s="379"/>
      <c r="Q5770" s="379"/>
      <c r="R5770" s="379"/>
      <c r="S5770" s="379"/>
      <c r="T5770" s="379"/>
      <c r="U5770" s="379"/>
      <c r="V5770" s="379"/>
      <c r="W5770" s="379"/>
      <c r="X5770" s="379"/>
      <c r="Y5770" s="379"/>
      <c r="Z5770" s="379"/>
      <c r="AA5770" s="380"/>
      <c r="AB5770" s="379"/>
      <c r="AC5770" s="379"/>
      <c r="AD5770" s="379"/>
      <c r="AE5770" s="381"/>
      <c r="AF5770" s="105"/>
      <c r="AG5770" s="381"/>
      <c r="AH5770" s="381"/>
      <c r="AI5770" s="381"/>
      <c r="AJ5770" s="381"/>
      <c r="AK5770" s="381"/>
      <c r="AL5770" s="381"/>
      <c r="AM5770" s="381"/>
    </row>
    <row r="5771" spans="1:39" x14ac:dyDescent="0.35">
      <c r="A5771" s="379"/>
      <c r="B5771" s="379"/>
      <c r="C5771" s="379"/>
      <c r="D5771" s="379"/>
      <c r="E5771" s="379"/>
      <c r="F5771" s="379"/>
      <c r="G5771" s="379"/>
      <c r="H5771" s="379"/>
      <c r="I5771" s="379"/>
      <c r="J5771" s="379"/>
      <c r="K5771" s="379"/>
      <c r="L5771" s="379"/>
      <c r="M5771" s="379"/>
      <c r="N5771" s="379"/>
      <c r="O5771" s="379"/>
      <c r="P5771" s="379"/>
      <c r="Q5771" s="379"/>
      <c r="R5771" s="379"/>
      <c r="S5771" s="379"/>
      <c r="T5771" s="379"/>
      <c r="U5771" s="379"/>
      <c r="V5771" s="379"/>
      <c r="W5771" s="379"/>
      <c r="X5771" s="379"/>
      <c r="Y5771" s="379"/>
      <c r="Z5771" s="379"/>
      <c r="AA5771" s="380"/>
      <c r="AB5771" s="379"/>
      <c r="AC5771" s="379"/>
      <c r="AD5771" s="379"/>
      <c r="AE5771" s="381"/>
      <c r="AF5771" s="105"/>
      <c r="AG5771" s="381"/>
      <c r="AH5771" s="381"/>
      <c r="AI5771" s="381"/>
      <c r="AJ5771" s="381"/>
      <c r="AK5771" s="381"/>
      <c r="AL5771" s="381"/>
      <c r="AM5771" s="381"/>
    </row>
    <row r="5772" spans="1:39" x14ac:dyDescent="0.35">
      <c r="A5772" s="379"/>
      <c r="B5772" s="379"/>
      <c r="C5772" s="379"/>
      <c r="D5772" s="379"/>
      <c r="E5772" s="379"/>
      <c r="F5772" s="379"/>
      <c r="G5772" s="379"/>
      <c r="H5772" s="379"/>
      <c r="I5772" s="379"/>
      <c r="J5772" s="379"/>
      <c r="K5772" s="379"/>
      <c r="L5772" s="379"/>
      <c r="M5772" s="379"/>
      <c r="N5772" s="379"/>
      <c r="O5772" s="379"/>
      <c r="P5772" s="379"/>
      <c r="Q5772" s="379"/>
      <c r="R5772" s="379"/>
      <c r="S5772" s="379"/>
      <c r="T5772" s="379"/>
      <c r="U5772" s="379"/>
      <c r="V5772" s="379"/>
      <c r="W5772" s="379"/>
      <c r="X5772" s="379"/>
      <c r="Y5772" s="379"/>
      <c r="Z5772" s="379"/>
      <c r="AA5772" s="380"/>
      <c r="AB5772" s="379"/>
      <c r="AC5772" s="379"/>
      <c r="AD5772" s="379"/>
      <c r="AE5772" s="381"/>
      <c r="AF5772" s="105"/>
      <c r="AG5772" s="381"/>
      <c r="AH5772" s="381"/>
      <c r="AI5772" s="381"/>
      <c r="AJ5772" s="381"/>
      <c r="AK5772" s="381"/>
      <c r="AL5772" s="381"/>
      <c r="AM5772" s="381"/>
    </row>
    <row r="5773" spans="1:39" x14ac:dyDescent="0.35">
      <c r="A5773" s="379"/>
      <c r="B5773" s="379"/>
      <c r="C5773" s="379"/>
      <c r="D5773" s="379"/>
      <c r="E5773" s="379"/>
      <c r="F5773" s="379"/>
      <c r="G5773" s="379"/>
      <c r="H5773" s="379"/>
      <c r="I5773" s="379"/>
      <c r="J5773" s="379"/>
      <c r="K5773" s="379"/>
      <c r="L5773" s="379"/>
      <c r="M5773" s="379"/>
      <c r="N5773" s="379"/>
      <c r="O5773" s="379"/>
      <c r="P5773" s="379"/>
      <c r="Q5773" s="379"/>
      <c r="R5773" s="379"/>
      <c r="S5773" s="379"/>
      <c r="T5773" s="379"/>
      <c r="U5773" s="379"/>
      <c r="V5773" s="379"/>
      <c r="W5773" s="379"/>
      <c r="X5773" s="379"/>
      <c r="Y5773" s="379"/>
      <c r="Z5773" s="379"/>
      <c r="AA5773" s="380"/>
      <c r="AB5773" s="379"/>
      <c r="AC5773" s="379"/>
      <c r="AD5773" s="379"/>
      <c r="AE5773" s="381"/>
      <c r="AF5773" s="105"/>
      <c r="AG5773" s="381"/>
      <c r="AH5773" s="381"/>
      <c r="AI5773" s="381"/>
      <c r="AJ5773" s="381"/>
      <c r="AK5773" s="381"/>
      <c r="AL5773" s="381"/>
      <c r="AM5773" s="381"/>
    </row>
    <row r="5774" spans="1:39" x14ac:dyDescent="0.35">
      <c r="A5774" s="379"/>
      <c r="B5774" s="379"/>
      <c r="C5774" s="379"/>
      <c r="D5774" s="379"/>
      <c r="E5774" s="379"/>
      <c r="F5774" s="379"/>
      <c r="G5774" s="379"/>
      <c r="H5774" s="379"/>
      <c r="I5774" s="379"/>
      <c r="J5774" s="379"/>
      <c r="K5774" s="379"/>
      <c r="L5774" s="379"/>
      <c r="M5774" s="379"/>
      <c r="N5774" s="379"/>
      <c r="O5774" s="379"/>
      <c r="P5774" s="379"/>
      <c r="Q5774" s="379"/>
      <c r="R5774" s="379"/>
      <c r="S5774" s="379"/>
      <c r="T5774" s="379"/>
      <c r="U5774" s="379"/>
      <c r="V5774" s="379"/>
      <c r="W5774" s="379"/>
      <c r="X5774" s="379"/>
      <c r="Y5774" s="379"/>
      <c r="Z5774" s="379"/>
      <c r="AA5774" s="380"/>
      <c r="AB5774" s="379"/>
      <c r="AC5774" s="379"/>
      <c r="AD5774" s="379"/>
      <c r="AE5774" s="381"/>
      <c r="AF5774" s="105"/>
      <c r="AG5774" s="381"/>
      <c r="AH5774" s="381"/>
      <c r="AI5774" s="381"/>
      <c r="AJ5774" s="381"/>
      <c r="AK5774" s="381"/>
      <c r="AL5774" s="381"/>
      <c r="AM5774" s="381"/>
    </row>
    <row r="5775" spans="1:39" x14ac:dyDescent="0.35">
      <c r="A5775" s="379"/>
      <c r="B5775" s="379"/>
      <c r="C5775" s="379"/>
      <c r="D5775" s="379"/>
      <c r="E5775" s="379"/>
      <c r="F5775" s="379"/>
      <c r="G5775" s="379"/>
      <c r="H5775" s="379"/>
      <c r="I5775" s="379"/>
      <c r="J5775" s="379"/>
      <c r="K5775" s="379"/>
      <c r="L5775" s="379"/>
      <c r="M5775" s="379"/>
      <c r="N5775" s="379"/>
      <c r="O5775" s="379"/>
      <c r="P5775" s="379"/>
      <c r="Q5775" s="379"/>
      <c r="R5775" s="379"/>
      <c r="S5775" s="379"/>
      <c r="T5775" s="379"/>
      <c r="U5775" s="379"/>
      <c r="V5775" s="379"/>
      <c r="W5775" s="379"/>
      <c r="X5775" s="379"/>
      <c r="Y5775" s="379"/>
      <c r="Z5775" s="379"/>
      <c r="AA5775" s="380"/>
      <c r="AB5775" s="379"/>
      <c r="AC5775" s="379"/>
      <c r="AD5775" s="379"/>
      <c r="AE5775" s="381"/>
      <c r="AF5775" s="105"/>
      <c r="AG5775" s="381"/>
      <c r="AH5775" s="381"/>
      <c r="AI5775" s="381"/>
      <c r="AJ5775" s="381"/>
      <c r="AK5775" s="381"/>
      <c r="AL5775" s="381"/>
      <c r="AM5775" s="381"/>
    </row>
    <row r="5776" spans="1:39" x14ac:dyDescent="0.35">
      <c r="A5776" s="379"/>
      <c r="B5776" s="379"/>
      <c r="C5776" s="379"/>
      <c r="D5776" s="379"/>
      <c r="E5776" s="379"/>
      <c r="F5776" s="379"/>
      <c r="G5776" s="379"/>
      <c r="H5776" s="379"/>
      <c r="I5776" s="379"/>
      <c r="J5776" s="379"/>
      <c r="K5776" s="379"/>
      <c r="L5776" s="379"/>
      <c r="M5776" s="379"/>
      <c r="N5776" s="379"/>
      <c r="O5776" s="379"/>
      <c r="P5776" s="379"/>
      <c r="Q5776" s="379"/>
      <c r="R5776" s="379"/>
      <c r="S5776" s="379"/>
      <c r="T5776" s="379"/>
      <c r="U5776" s="379"/>
      <c r="V5776" s="379"/>
      <c r="W5776" s="379"/>
      <c r="X5776" s="379"/>
      <c r="Y5776" s="379"/>
      <c r="Z5776" s="379"/>
      <c r="AA5776" s="380"/>
      <c r="AB5776" s="379"/>
      <c r="AC5776" s="379"/>
      <c r="AD5776" s="379"/>
      <c r="AE5776" s="381"/>
      <c r="AF5776" s="105"/>
      <c r="AG5776" s="381"/>
      <c r="AH5776" s="381"/>
      <c r="AI5776" s="381"/>
      <c r="AJ5776" s="381"/>
      <c r="AK5776" s="381"/>
      <c r="AL5776" s="381"/>
      <c r="AM5776" s="381"/>
    </row>
    <row r="5777" spans="1:39" x14ac:dyDescent="0.35">
      <c r="A5777" s="379"/>
      <c r="B5777" s="379"/>
      <c r="C5777" s="379"/>
      <c r="D5777" s="379"/>
      <c r="E5777" s="379"/>
      <c r="F5777" s="379"/>
      <c r="G5777" s="379"/>
      <c r="H5777" s="379"/>
      <c r="I5777" s="379"/>
      <c r="J5777" s="379"/>
      <c r="K5777" s="379"/>
      <c r="L5777" s="379"/>
      <c r="M5777" s="379"/>
      <c r="N5777" s="379"/>
      <c r="O5777" s="379"/>
      <c r="P5777" s="379"/>
      <c r="Q5777" s="379"/>
      <c r="R5777" s="379"/>
      <c r="S5777" s="379"/>
      <c r="T5777" s="379"/>
      <c r="U5777" s="379"/>
      <c r="V5777" s="379"/>
      <c r="W5777" s="379"/>
      <c r="X5777" s="379"/>
      <c r="Y5777" s="379"/>
      <c r="Z5777" s="379"/>
      <c r="AA5777" s="380"/>
      <c r="AB5777" s="379"/>
      <c r="AC5777" s="379"/>
      <c r="AD5777" s="379"/>
      <c r="AE5777" s="381"/>
      <c r="AF5777" s="105"/>
      <c r="AG5777" s="381"/>
      <c r="AH5777" s="381"/>
      <c r="AI5777" s="381"/>
      <c r="AJ5777" s="381"/>
      <c r="AK5777" s="381"/>
      <c r="AL5777" s="381"/>
      <c r="AM5777" s="381"/>
    </row>
    <row r="5778" spans="1:39" x14ac:dyDescent="0.35">
      <c r="A5778" s="379"/>
      <c r="B5778" s="379"/>
      <c r="C5778" s="379"/>
      <c r="D5778" s="379"/>
      <c r="E5778" s="379"/>
      <c r="F5778" s="379"/>
      <c r="G5778" s="379"/>
      <c r="H5778" s="379"/>
      <c r="I5778" s="379"/>
      <c r="J5778" s="379"/>
      <c r="K5778" s="379"/>
      <c r="L5778" s="379"/>
      <c r="M5778" s="379"/>
      <c r="N5778" s="379"/>
      <c r="O5778" s="379"/>
      <c r="P5778" s="379"/>
      <c r="Q5778" s="379"/>
      <c r="R5778" s="379"/>
      <c r="S5778" s="379"/>
      <c r="T5778" s="379"/>
      <c r="U5778" s="379"/>
      <c r="V5778" s="379"/>
      <c r="W5778" s="379"/>
      <c r="X5778" s="379"/>
      <c r="Y5778" s="379"/>
      <c r="Z5778" s="379"/>
      <c r="AA5778" s="380"/>
      <c r="AB5778" s="379"/>
      <c r="AC5778" s="379"/>
      <c r="AD5778" s="379"/>
      <c r="AE5778" s="381"/>
      <c r="AF5778" s="105"/>
      <c r="AG5778" s="381"/>
      <c r="AH5778" s="381"/>
      <c r="AI5778" s="381"/>
      <c r="AJ5778" s="381"/>
      <c r="AK5778" s="381"/>
      <c r="AL5778" s="381"/>
      <c r="AM5778" s="381"/>
    </row>
    <row r="5779" spans="1:39" x14ac:dyDescent="0.35">
      <c r="A5779" s="379"/>
      <c r="B5779" s="379"/>
      <c r="C5779" s="379"/>
      <c r="D5779" s="379"/>
      <c r="E5779" s="379"/>
      <c r="F5779" s="379"/>
      <c r="G5779" s="379"/>
      <c r="H5779" s="379"/>
      <c r="I5779" s="379"/>
      <c r="J5779" s="379"/>
      <c r="K5779" s="379"/>
      <c r="L5779" s="379"/>
      <c r="M5779" s="379"/>
      <c r="N5779" s="379"/>
      <c r="O5779" s="379"/>
      <c r="P5779" s="379"/>
      <c r="Q5779" s="379"/>
      <c r="R5779" s="379"/>
      <c r="S5779" s="379"/>
      <c r="T5779" s="379"/>
      <c r="U5779" s="379"/>
      <c r="V5779" s="379"/>
      <c r="W5779" s="379"/>
      <c r="X5779" s="379"/>
      <c r="Y5779" s="379"/>
      <c r="Z5779" s="379"/>
      <c r="AA5779" s="380"/>
      <c r="AB5779" s="379"/>
      <c r="AC5779" s="379"/>
      <c r="AD5779" s="379"/>
      <c r="AE5779" s="381"/>
      <c r="AF5779" s="105"/>
      <c r="AG5779" s="381"/>
      <c r="AH5779" s="381"/>
      <c r="AI5779" s="381"/>
      <c r="AJ5779" s="381"/>
      <c r="AK5779" s="381"/>
      <c r="AL5779" s="381"/>
      <c r="AM5779" s="381"/>
    </row>
    <row r="5780" spans="1:39" x14ac:dyDescent="0.35">
      <c r="A5780" s="379"/>
      <c r="B5780" s="379"/>
      <c r="C5780" s="379"/>
      <c r="D5780" s="379"/>
      <c r="E5780" s="379"/>
      <c r="F5780" s="379"/>
      <c r="G5780" s="379"/>
      <c r="H5780" s="379"/>
      <c r="I5780" s="379"/>
      <c r="J5780" s="379"/>
      <c r="K5780" s="379"/>
      <c r="L5780" s="379"/>
      <c r="M5780" s="379"/>
      <c r="N5780" s="379"/>
      <c r="O5780" s="379"/>
      <c r="P5780" s="379"/>
      <c r="Q5780" s="379"/>
      <c r="R5780" s="379"/>
      <c r="S5780" s="379"/>
      <c r="T5780" s="379"/>
      <c r="U5780" s="379"/>
      <c r="V5780" s="379"/>
      <c r="W5780" s="379"/>
      <c r="X5780" s="379"/>
      <c r="Y5780" s="379"/>
      <c r="Z5780" s="379"/>
      <c r="AA5780" s="380"/>
      <c r="AB5780" s="379"/>
      <c r="AC5780" s="379"/>
      <c r="AD5780" s="379"/>
      <c r="AE5780" s="381"/>
      <c r="AF5780" s="105"/>
      <c r="AG5780" s="381"/>
      <c r="AH5780" s="381"/>
      <c r="AI5780" s="381"/>
      <c r="AJ5780" s="381"/>
      <c r="AK5780" s="381"/>
      <c r="AL5780" s="381"/>
      <c r="AM5780" s="381"/>
    </row>
    <row r="5781" spans="1:39" x14ac:dyDescent="0.35">
      <c r="A5781" s="379"/>
      <c r="B5781" s="379"/>
      <c r="C5781" s="379"/>
      <c r="D5781" s="379"/>
      <c r="E5781" s="379"/>
      <c r="F5781" s="379"/>
      <c r="G5781" s="379"/>
      <c r="H5781" s="379"/>
      <c r="I5781" s="379"/>
      <c r="J5781" s="379"/>
      <c r="K5781" s="379"/>
      <c r="L5781" s="379"/>
      <c r="M5781" s="379"/>
      <c r="N5781" s="379"/>
      <c r="O5781" s="379"/>
      <c r="P5781" s="379"/>
      <c r="Q5781" s="379"/>
      <c r="R5781" s="379"/>
      <c r="S5781" s="379"/>
      <c r="T5781" s="379"/>
      <c r="U5781" s="379"/>
      <c r="V5781" s="379"/>
      <c r="W5781" s="379"/>
      <c r="X5781" s="379"/>
      <c r="Y5781" s="379"/>
      <c r="Z5781" s="379"/>
      <c r="AA5781" s="380"/>
      <c r="AB5781" s="379"/>
      <c r="AC5781" s="379"/>
      <c r="AD5781" s="379"/>
      <c r="AE5781" s="381"/>
      <c r="AF5781" s="105"/>
      <c r="AG5781" s="381"/>
      <c r="AH5781" s="381"/>
      <c r="AI5781" s="381"/>
      <c r="AJ5781" s="381"/>
      <c r="AK5781" s="381"/>
      <c r="AL5781" s="381"/>
      <c r="AM5781" s="381"/>
    </row>
    <row r="5782" spans="1:39" x14ac:dyDescent="0.35">
      <c r="A5782" s="379"/>
      <c r="B5782" s="379"/>
      <c r="C5782" s="379"/>
      <c r="D5782" s="379"/>
      <c r="E5782" s="379"/>
      <c r="F5782" s="379"/>
      <c r="G5782" s="379"/>
      <c r="H5782" s="379"/>
      <c r="I5782" s="379"/>
      <c r="J5782" s="379"/>
      <c r="K5782" s="379"/>
      <c r="L5782" s="379"/>
      <c r="M5782" s="379"/>
      <c r="N5782" s="379"/>
      <c r="O5782" s="379"/>
      <c r="P5782" s="379"/>
      <c r="Q5782" s="379"/>
      <c r="R5782" s="379"/>
      <c r="S5782" s="379"/>
      <c r="T5782" s="379"/>
      <c r="U5782" s="379"/>
      <c r="V5782" s="379"/>
      <c r="W5782" s="379"/>
      <c r="X5782" s="379"/>
      <c r="Y5782" s="379"/>
      <c r="Z5782" s="379"/>
      <c r="AA5782" s="380"/>
      <c r="AB5782" s="379"/>
      <c r="AC5782" s="379"/>
      <c r="AD5782" s="379"/>
      <c r="AE5782" s="381"/>
      <c r="AF5782" s="105"/>
      <c r="AG5782" s="381"/>
      <c r="AH5782" s="381"/>
      <c r="AI5782" s="381"/>
      <c r="AJ5782" s="381"/>
      <c r="AK5782" s="381"/>
      <c r="AL5782" s="381"/>
      <c r="AM5782" s="381"/>
    </row>
    <row r="5783" spans="1:39" x14ac:dyDescent="0.35">
      <c r="A5783" s="379"/>
      <c r="B5783" s="379"/>
      <c r="C5783" s="379"/>
      <c r="D5783" s="379"/>
      <c r="E5783" s="379"/>
      <c r="F5783" s="379"/>
      <c r="G5783" s="379"/>
      <c r="H5783" s="379"/>
      <c r="I5783" s="379"/>
      <c r="J5783" s="379"/>
      <c r="K5783" s="379"/>
      <c r="L5783" s="379"/>
      <c r="M5783" s="379"/>
      <c r="N5783" s="379"/>
      <c r="O5783" s="379"/>
      <c r="P5783" s="379"/>
      <c r="Q5783" s="379"/>
      <c r="R5783" s="379"/>
      <c r="S5783" s="379"/>
      <c r="T5783" s="379"/>
      <c r="U5783" s="379"/>
      <c r="V5783" s="379"/>
      <c r="W5783" s="379"/>
      <c r="X5783" s="379"/>
      <c r="Y5783" s="379"/>
      <c r="Z5783" s="379"/>
      <c r="AA5783" s="380"/>
      <c r="AB5783" s="379"/>
      <c r="AC5783" s="379"/>
      <c r="AD5783" s="379"/>
      <c r="AE5783" s="381"/>
      <c r="AF5783" s="105"/>
      <c r="AG5783" s="381"/>
      <c r="AH5783" s="381"/>
      <c r="AI5783" s="381"/>
      <c r="AJ5783" s="381"/>
      <c r="AK5783" s="381"/>
      <c r="AL5783" s="381"/>
      <c r="AM5783" s="381"/>
    </row>
    <row r="5784" spans="1:39" x14ac:dyDescent="0.35">
      <c r="A5784" s="379"/>
      <c r="B5784" s="379"/>
      <c r="C5784" s="379"/>
      <c r="D5784" s="379"/>
      <c r="E5784" s="379"/>
      <c r="F5784" s="379"/>
      <c r="G5784" s="379"/>
      <c r="H5784" s="379"/>
      <c r="I5784" s="379"/>
      <c r="J5784" s="379"/>
      <c r="K5784" s="379"/>
      <c r="L5784" s="379"/>
      <c r="M5784" s="379"/>
      <c r="N5784" s="379"/>
      <c r="O5784" s="379"/>
      <c r="P5784" s="379"/>
      <c r="Q5784" s="379"/>
      <c r="R5784" s="379"/>
      <c r="S5784" s="379"/>
      <c r="T5784" s="379"/>
      <c r="U5784" s="379"/>
      <c r="V5784" s="379"/>
      <c r="W5784" s="379"/>
      <c r="X5784" s="379"/>
      <c r="Y5784" s="379"/>
      <c r="Z5784" s="379"/>
      <c r="AA5784" s="380"/>
      <c r="AB5784" s="379"/>
      <c r="AC5784" s="379"/>
      <c r="AD5784" s="379"/>
      <c r="AE5784" s="381"/>
      <c r="AF5784" s="105"/>
      <c r="AG5784" s="381"/>
      <c r="AH5784" s="381"/>
      <c r="AI5784" s="381"/>
      <c r="AJ5784" s="381"/>
      <c r="AK5784" s="381"/>
      <c r="AL5784" s="381"/>
      <c r="AM5784" s="381"/>
    </row>
    <row r="5785" spans="1:39" x14ac:dyDescent="0.35">
      <c r="A5785" s="379"/>
      <c r="B5785" s="379"/>
      <c r="C5785" s="379"/>
      <c r="D5785" s="379"/>
      <c r="E5785" s="379"/>
      <c r="F5785" s="379"/>
      <c r="G5785" s="379"/>
      <c r="H5785" s="379"/>
      <c r="I5785" s="379"/>
      <c r="J5785" s="379"/>
      <c r="K5785" s="379"/>
      <c r="L5785" s="379"/>
      <c r="M5785" s="379"/>
      <c r="N5785" s="379"/>
      <c r="O5785" s="379"/>
      <c r="P5785" s="379"/>
      <c r="Q5785" s="379"/>
      <c r="R5785" s="379"/>
      <c r="S5785" s="379"/>
      <c r="T5785" s="379"/>
      <c r="U5785" s="379"/>
      <c r="V5785" s="379"/>
      <c r="W5785" s="379"/>
      <c r="X5785" s="379"/>
      <c r="Y5785" s="379"/>
      <c r="Z5785" s="379"/>
      <c r="AA5785" s="380"/>
      <c r="AB5785" s="379"/>
      <c r="AC5785" s="379"/>
      <c r="AD5785" s="379"/>
      <c r="AE5785" s="381"/>
      <c r="AF5785" s="105"/>
      <c r="AG5785" s="381"/>
      <c r="AH5785" s="381"/>
      <c r="AI5785" s="381"/>
      <c r="AJ5785" s="381"/>
      <c r="AK5785" s="381"/>
      <c r="AL5785" s="381"/>
      <c r="AM5785" s="381"/>
    </row>
    <row r="5786" spans="1:39" x14ac:dyDescent="0.35">
      <c r="A5786" s="379"/>
      <c r="B5786" s="379"/>
      <c r="C5786" s="379"/>
      <c r="D5786" s="379"/>
      <c r="E5786" s="379"/>
      <c r="F5786" s="379"/>
      <c r="G5786" s="379"/>
      <c r="H5786" s="379"/>
      <c r="I5786" s="379"/>
      <c r="J5786" s="379"/>
      <c r="K5786" s="379"/>
      <c r="L5786" s="379"/>
      <c r="M5786" s="379"/>
      <c r="N5786" s="379"/>
      <c r="O5786" s="379"/>
      <c r="P5786" s="379"/>
      <c r="Q5786" s="379"/>
      <c r="R5786" s="379"/>
      <c r="S5786" s="379"/>
      <c r="T5786" s="379"/>
      <c r="U5786" s="379"/>
      <c r="V5786" s="379"/>
      <c r="W5786" s="379"/>
      <c r="X5786" s="379"/>
      <c r="Y5786" s="379"/>
      <c r="Z5786" s="379"/>
      <c r="AA5786" s="380"/>
      <c r="AB5786" s="379"/>
      <c r="AC5786" s="379"/>
      <c r="AD5786" s="379"/>
      <c r="AE5786" s="381"/>
      <c r="AF5786" s="105"/>
      <c r="AG5786" s="381"/>
      <c r="AH5786" s="381"/>
      <c r="AI5786" s="381"/>
      <c r="AJ5786" s="381"/>
      <c r="AK5786" s="381"/>
      <c r="AL5786" s="381"/>
      <c r="AM5786" s="381"/>
    </row>
    <row r="5787" spans="1:39" x14ac:dyDescent="0.35">
      <c r="A5787" s="379"/>
      <c r="B5787" s="379"/>
      <c r="C5787" s="379"/>
      <c r="D5787" s="379"/>
      <c r="E5787" s="379"/>
      <c r="F5787" s="379"/>
      <c r="G5787" s="379"/>
      <c r="H5787" s="379"/>
      <c r="I5787" s="379"/>
      <c r="J5787" s="379"/>
      <c r="K5787" s="379"/>
      <c r="L5787" s="379"/>
      <c r="M5787" s="379"/>
      <c r="N5787" s="379"/>
      <c r="O5787" s="379"/>
      <c r="P5787" s="379"/>
      <c r="Q5787" s="379"/>
      <c r="R5787" s="379"/>
      <c r="S5787" s="379"/>
      <c r="T5787" s="379"/>
      <c r="U5787" s="379"/>
      <c r="V5787" s="379"/>
      <c r="W5787" s="379"/>
      <c r="X5787" s="379"/>
      <c r="Y5787" s="379"/>
      <c r="Z5787" s="379"/>
      <c r="AA5787" s="380"/>
      <c r="AB5787" s="379"/>
      <c r="AC5787" s="379"/>
      <c r="AD5787" s="379"/>
      <c r="AE5787" s="381"/>
      <c r="AF5787" s="105"/>
      <c r="AG5787" s="381"/>
      <c r="AH5787" s="381"/>
      <c r="AI5787" s="381"/>
      <c r="AJ5787" s="381"/>
      <c r="AK5787" s="381"/>
      <c r="AL5787" s="381"/>
      <c r="AM5787" s="381"/>
    </row>
    <row r="5788" spans="1:39" x14ac:dyDescent="0.35">
      <c r="A5788" s="379"/>
      <c r="B5788" s="379"/>
      <c r="C5788" s="379"/>
      <c r="D5788" s="379"/>
      <c r="E5788" s="379"/>
      <c r="F5788" s="379"/>
      <c r="G5788" s="379"/>
      <c r="H5788" s="379"/>
      <c r="I5788" s="379"/>
      <c r="J5788" s="379"/>
      <c r="K5788" s="379"/>
      <c r="L5788" s="379"/>
      <c r="M5788" s="379"/>
      <c r="N5788" s="379"/>
      <c r="O5788" s="379"/>
      <c r="P5788" s="379"/>
      <c r="Q5788" s="379"/>
      <c r="R5788" s="379"/>
      <c r="S5788" s="379"/>
      <c r="T5788" s="379"/>
      <c r="U5788" s="379"/>
      <c r="V5788" s="379"/>
      <c r="W5788" s="379"/>
      <c r="X5788" s="379"/>
      <c r="Y5788" s="379"/>
      <c r="Z5788" s="379"/>
      <c r="AA5788" s="380"/>
      <c r="AB5788" s="379"/>
      <c r="AC5788" s="379"/>
      <c r="AD5788" s="379"/>
      <c r="AE5788" s="381"/>
      <c r="AF5788" s="105"/>
      <c r="AG5788" s="381"/>
      <c r="AH5788" s="381"/>
      <c r="AI5788" s="381"/>
      <c r="AJ5788" s="381"/>
      <c r="AK5788" s="381"/>
      <c r="AL5788" s="381"/>
      <c r="AM5788" s="381"/>
    </row>
    <row r="5789" spans="1:39" x14ac:dyDescent="0.35">
      <c r="A5789" s="379"/>
      <c r="B5789" s="379"/>
      <c r="C5789" s="379"/>
      <c r="D5789" s="379"/>
      <c r="E5789" s="379"/>
      <c r="F5789" s="379"/>
      <c r="G5789" s="379"/>
      <c r="H5789" s="379"/>
      <c r="I5789" s="379"/>
      <c r="J5789" s="379"/>
      <c r="K5789" s="379"/>
      <c r="L5789" s="379"/>
      <c r="M5789" s="379"/>
      <c r="N5789" s="379"/>
      <c r="O5789" s="379"/>
      <c r="P5789" s="379"/>
      <c r="Q5789" s="379"/>
      <c r="R5789" s="379"/>
      <c r="S5789" s="379"/>
      <c r="T5789" s="379"/>
      <c r="U5789" s="379"/>
      <c r="V5789" s="379"/>
      <c r="W5789" s="379"/>
      <c r="X5789" s="379"/>
      <c r="Y5789" s="379"/>
      <c r="Z5789" s="379"/>
      <c r="AA5789" s="380"/>
      <c r="AB5789" s="379"/>
      <c r="AC5789" s="379"/>
      <c r="AD5789" s="379"/>
      <c r="AE5789" s="381"/>
      <c r="AF5789" s="105"/>
      <c r="AG5789" s="381"/>
      <c r="AH5789" s="381"/>
      <c r="AI5789" s="381"/>
      <c r="AJ5789" s="381"/>
      <c r="AK5789" s="381"/>
      <c r="AL5789" s="381"/>
      <c r="AM5789" s="381"/>
    </row>
    <row r="5790" spans="1:39" x14ac:dyDescent="0.35">
      <c r="A5790" s="379"/>
      <c r="B5790" s="379"/>
      <c r="C5790" s="379"/>
      <c r="D5790" s="379"/>
      <c r="E5790" s="379"/>
      <c r="F5790" s="379"/>
      <c r="G5790" s="379"/>
      <c r="H5790" s="379"/>
      <c r="I5790" s="379"/>
      <c r="J5790" s="379"/>
      <c r="K5790" s="379"/>
      <c r="L5790" s="379"/>
      <c r="M5790" s="379"/>
      <c r="N5790" s="379"/>
      <c r="O5790" s="379"/>
      <c r="P5790" s="379"/>
      <c r="Q5790" s="379"/>
      <c r="R5790" s="379"/>
      <c r="S5790" s="379"/>
      <c r="T5790" s="379"/>
      <c r="U5790" s="379"/>
      <c r="V5790" s="379"/>
      <c r="W5790" s="379"/>
      <c r="X5790" s="379"/>
      <c r="Y5790" s="379"/>
      <c r="Z5790" s="379"/>
      <c r="AA5790" s="380"/>
      <c r="AB5790" s="379"/>
      <c r="AC5790" s="379"/>
      <c r="AD5790" s="379"/>
      <c r="AE5790" s="381"/>
      <c r="AF5790" s="105"/>
      <c r="AG5790" s="381"/>
      <c r="AH5790" s="381"/>
      <c r="AI5790" s="381"/>
      <c r="AJ5790" s="381"/>
      <c r="AK5790" s="381"/>
      <c r="AL5790" s="381"/>
      <c r="AM5790" s="381"/>
    </row>
    <row r="5791" spans="1:39" x14ac:dyDescent="0.35">
      <c r="A5791" s="379"/>
      <c r="B5791" s="379"/>
      <c r="C5791" s="379"/>
      <c r="D5791" s="379"/>
      <c r="E5791" s="379"/>
      <c r="F5791" s="379"/>
      <c r="G5791" s="379"/>
      <c r="H5791" s="379"/>
      <c r="I5791" s="379"/>
      <c r="J5791" s="379"/>
      <c r="K5791" s="379"/>
      <c r="L5791" s="379"/>
      <c r="M5791" s="379"/>
      <c r="N5791" s="379"/>
      <c r="O5791" s="379"/>
      <c r="P5791" s="379"/>
      <c r="Q5791" s="379"/>
      <c r="R5791" s="379"/>
      <c r="S5791" s="379"/>
      <c r="T5791" s="379"/>
      <c r="U5791" s="379"/>
      <c r="V5791" s="379"/>
      <c r="W5791" s="379"/>
      <c r="X5791" s="379"/>
      <c r="Y5791" s="379"/>
      <c r="Z5791" s="379"/>
      <c r="AA5791" s="380"/>
      <c r="AB5791" s="379"/>
      <c r="AC5791" s="379"/>
      <c r="AD5791" s="379"/>
      <c r="AE5791" s="381"/>
      <c r="AF5791" s="105"/>
      <c r="AG5791" s="381"/>
      <c r="AH5791" s="381"/>
      <c r="AI5791" s="381"/>
      <c r="AJ5791" s="381"/>
      <c r="AK5791" s="381"/>
      <c r="AL5791" s="381"/>
      <c r="AM5791" s="381"/>
    </row>
    <row r="5792" spans="1:39" x14ac:dyDescent="0.35">
      <c r="A5792" s="379"/>
      <c r="B5792" s="379"/>
      <c r="C5792" s="379"/>
      <c r="D5792" s="379"/>
      <c r="E5792" s="379"/>
      <c r="F5792" s="379"/>
      <c r="G5792" s="379"/>
      <c r="H5792" s="379"/>
      <c r="I5792" s="379"/>
      <c r="J5792" s="379"/>
      <c r="K5792" s="379"/>
      <c r="L5792" s="379"/>
      <c r="M5792" s="379"/>
      <c r="N5792" s="379"/>
      <c r="O5792" s="379"/>
      <c r="P5792" s="379"/>
      <c r="Q5792" s="379"/>
      <c r="R5792" s="379"/>
      <c r="S5792" s="379"/>
      <c r="T5792" s="379"/>
      <c r="U5792" s="379"/>
      <c r="V5792" s="379"/>
      <c r="W5792" s="379"/>
      <c r="X5792" s="379"/>
      <c r="Y5792" s="379"/>
      <c r="Z5792" s="379"/>
      <c r="AA5792" s="380"/>
      <c r="AB5792" s="379"/>
      <c r="AC5792" s="379"/>
      <c r="AD5792" s="379"/>
      <c r="AE5792" s="381"/>
      <c r="AF5792" s="105"/>
      <c r="AG5792" s="381"/>
      <c r="AH5792" s="381"/>
      <c r="AI5792" s="381"/>
      <c r="AJ5792" s="381"/>
      <c r="AK5792" s="381"/>
      <c r="AL5792" s="381"/>
      <c r="AM5792" s="381"/>
    </row>
    <row r="5793" spans="1:39" x14ac:dyDescent="0.35">
      <c r="A5793" s="379"/>
      <c r="B5793" s="379"/>
      <c r="C5793" s="379"/>
      <c r="D5793" s="379"/>
      <c r="E5793" s="379"/>
      <c r="F5793" s="379"/>
      <c r="G5793" s="379"/>
      <c r="H5793" s="379"/>
      <c r="I5793" s="379"/>
      <c r="J5793" s="379"/>
      <c r="K5793" s="379"/>
      <c r="L5793" s="379"/>
      <c r="M5793" s="379"/>
      <c r="N5793" s="379"/>
      <c r="O5793" s="379"/>
      <c r="P5793" s="379"/>
      <c r="Q5793" s="379"/>
      <c r="R5793" s="379"/>
      <c r="S5793" s="379"/>
      <c r="T5793" s="379"/>
      <c r="U5793" s="379"/>
      <c r="V5793" s="379"/>
      <c r="W5793" s="379"/>
      <c r="X5793" s="379"/>
      <c r="Y5793" s="379"/>
      <c r="Z5793" s="379"/>
      <c r="AA5793" s="380"/>
      <c r="AB5793" s="379"/>
      <c r="AC5793" s="379"/>
      <c r="AD5793" s="379"/>
      <c r="AE5793" s="381"/>
      <c r="AF5793" s="105"/>
      <c r="AG5793" s="381"/>
      <c r="AH5793" s="381"/>
      <c r="AI5793" s="381"/>
      <c r="AJ5793" s="381"/>
      <c r="AK5793" s="381"/>
      <c r="AL5793" s="381"/>
      <c r="AM5793" s="381"/>
    </row>
    <row r="5794" spans="1:39" x14ac:dyDescent="0.35">
      <c r="A5794" s="379"/>
      <c r="B5794" s="379"/>
      <c r="C5794" s="379"/>
      <c r="D5794" s="379"/>
      <c r="E5794" s="379"/>
      <c r="F5794" s="379"/>
      <c r="G5794" s="379"/>
      <c r="H5794" s="379"/>
      <c r="I5794" s="379"/>
      <c r="J5794" s="379"/>
      <c r="K5794" s="379"/>
      <c r="L5794" s="379"/>
      <c r="M5794" s="379"/>
      <c r="N5794" s="379"/>
      <c r="O5794" s="379"/>
      <c r="P5794" s="379"/>
      <c r="Q5794" s="379"/>
      <c r="R5794" s="379"/>
      <c r="S5794" s="379"/>
      <c r="T5794" s="379"/>
      <c r="U5794" s="379"/>
      <c r="V5794" s="379"/>
      <c r="W5794" s="379"/>
      <c r="X5794" s="379"/>
      <c r="Y5794" s="379"/>
      <c r="Z5794" s="379"/>
      <c r="AA5794" s="380"/>
      <c r="AB5794" s="379"/>
      <c r="AC5794" s="379"/>
      <c r="AD5794" s="379"/>
      <c r="AE5794" s="381"/>
      <c r="AF5794" s="105"/>
      <c r="AG5794" s="381"/>
      <c r="AH5794" s="381"/>
      <c r="AI5794" s="381"/>
      <c r="AJ5794" s="381"/>
      <c r="AK5794" s="381"/>
      <c r="AL5794" s="381"/>
      <c r="AM5794" s="381"/>
    </row>
    <row r="5795" spans="1:39" x14ac:dyDescent="0.35">
      <c r="A5795" s="379"/>
      <c r="B5795" s="379"/>
      <c r="C5795" s="379"/>
      <c r="D5795" s="379"/>
      <c r="E5795" s="379"/>
      <c r="F5795" s="379"/>
      <c r="G5795" s="379"/>
      <c r="H5795" s="379"/>
      <c r="I5795" s="379"/>
      <c r="J5795" s="379"/>
      <c r="K5795" s="379"/>
      <c r="L5795" s="379"/>
      <c r="M5795" s="379"/>
      <c r="N5795" s="379"/>
      <c r="O5795" s="379"/>
      <c r="P5795" s="379"/>
      <c r="Q5795" s="379"/>
      <c r="R5795" s="379"/>
      <c r="S5795" s="379"/>
      <c r="T5795" s="379"/>
      <c r="U5795" s="379"/>
      <c r="V5795" s="379"/>
      <c r="W5795" s="379"/>
      <c r="X5795" s="379"/>
      <c r="Y5795" s="379"/>
      <c r="Z5795" s="379"/>
      <c r="AA5795" s="380"/>
      <c r="AB5795" s="379"/>
      <c r="AC5795" s="379"/>
      <c r="AD5795" s="379"/>
      <c r="AE5795" s="381"/>
      <c r="AF5795" s="105"/>
      <c r="AG5795" s="381"/>
      <c r="AH5795" s="381"/>
      <c r="AI5795" s="381"/>
      <c r="AJ5795" s="381"/>
      <c r="AK5795" s="381"/>
      <c r="AL5795" s="381"/>
      <c r="AM5795" s="381"/>
    </row>
    <row r="5796" spans="1:39" x14ac:dyDescent="0.35">
      <c r="A5796" s="379"/>
      <c r="B5796" s="379"/>
      <c r="C5796" s="379"/>
      <c r="D5796" s="379"/>
      <c r="E5796" s="379"/>
      <c r="F5796" s="379"/>
      <c r="G5796" s="379"/>
      <c r="H5796" s="379"/>
      <c r="I5796" s="379"/>
      <c r="J5796" s="379"/>
      <c r="K5796" s="379"/>
      <c r="L5796" s="379"/>
      <c r="M5796" s="379"/>
      <c r="N5796" s="379"/>
      <c r="O5796" s="379"/>
      <c r="P5796" s="379"/>
      <c r="Q5796" s="379"/>
      <c r="R5796" s="379"/>
      <c r="S5796" s="379"/>
      <c r="T5796" s="379"/>
      <c r="U5796" s="379"/>
      <c r="V5796" s="379"/>
      <c r="W5796" s="379"/>
      <c r="X5796" s="379"/>
      <c r="Y5796" s="379"/>
      <c r="Z5796" s="379"/>
      <c r="AA5796" s="380"/>
      <c r="AB5796" s="379"/>
      <c r="AC5796" s="379"/>
      <c r="AD5796" s="379"/>
      <c r="AE5796" s="381"/>
      <c r="AF5796" s="105"/>
      <c r="AG5796" s="381"/>
      <c r="AH5796" s="381"/>
      <c r="AI5796" s="381"/>
      <c r="AJ5796" s="381"/>
      <c r="AK5796" s="381"/>
      <c r="AL5796" s="381"/>
      <c r="AM5796" s="381"/>
    </row>
    <row r="5797" spans="1:39" x14ac:dyDescent="0.35">
      <c r="A5797" s="379"/>
      <c r="B5797" s="379"/>
      <c r="C5797" s="379"/>
      <c r="D5797" s="379"/>
      <c r="E5797" s="379"/>
      <c r="F5797" s="379"/>
      <c r="G5797" s="379"/>
      <c r="H5797" s="379"/>
      <c r="I5797" s="379"/>
      <c r="J5797" s="379"/>
      <c r="K5797" s="379"/>
      <c r="L5797" s="379"/>
      <c r="M5797" s="379"/>
      <c r="N5797" s="379"/>
      <c r="O5797" s="379"/>
      <c r="P5797" s="379"/>
      <c r="Q5797" s="379"/>
      <c r="R5797" s="379"/>
      <c r="S5797" s="379"/>
      <c r="T5797" s="379"/>
      <c r="U5797" s="379"/>
      <c r="V5797" s="379"/>
      <c r="W5797" s="379"/>
      <c r="X5797" s="379"/>
      <c r="Y5797" s="379"/>
      <c r="Z5797" s="379"/>
      <c r="AA5797" s="380"/>
      <c r="AB5797" s="379"/>
      <c r="AC5797" s="379"/>
      <c r="AD5797" s="379"/>
      <c r="AE5797" s="381"/>
      <c r="AF5797" s="105"/>
      <c r="AG5797" s="381"/>
      <c r="AH5797" s="381"/>
      <c r="AI5797" s="381"/>
      <c r="AJ5797" s="381"/>
      <c r="AK5797" s="381"/>
      <c r="AL5797" s="381"/>
      <c r="AM5797" s="381"/>
    </row>
    <row r="5798" spans="1:39" x14ac:dyDescent="0.35">
      <c r="A5798" s="379"/>
      <c r="B5798" s="379"/>
      <c r="C5798" s="379"/>
      <c r="D5798" s="379"/>
      <c r="E5798" s="379"/>
      <c r="F5798" s="379"/>
      <c r="G5798" s="379"/>
      <c r="H5798" s="379"/>
      <c r="I5798" s="379"/>
      <c r="J5798" s="379"/>
      <c r="K5798" s="379"/>
      <c r="L5798" s="379"/>
      <c r="M5798" s="379"/>
      <c r="N5798" s="379"/>
      <c r="O5798" s="379"/>
      <c r="P5798" s="379"/>
      <c r="Q5798" s="379"/>
      <c r="R5798" s="379"/>
      <c r="S5798" s="379"/>
      <c r="T5798" s="379"/>
      <c r="U5798" s="379"/>
      <c r="V5798" s="379"/>
      <c r="W5798" s="379"/>
      <c r="X5798" s="379"/>
      <c r="Y5798" s="379"/>
      <c r="Z5798" s="379"/>
      <c r="AA5798" s="380"/>
      <c r="AB5798" s="379"/>
      <c r="AC5798" s="379"/>
      <c r="AD5798" s="379"/>
      <c r="AE5798" s="381"/>
      <c r="AF5798" s="105"/>
      <c r="AG5798" s="381"/>
      <c r="AH5798" s="381"/>
      <c r="AI5798" s="381"/>
      <c r="AJ5798" s="381"/>
      <c r="AK5798" s="381"/>
      <c r="AL5798" s="381"/>
      <c r="AM5798" s="381"/>
    </row>
    <row r="5799" spans="1:39" x14ac:dyDescent="0.35">
      <c r="A5799" s="379"/>
      <c r="B5799" s="379"/>
      <c r="C5799" s="379"/>
      <c r="D5799" s="379"/>
      <c r="E5799" s="379"/>
      <c r="F5799" s="379"/>
      <c r="G5799" s="379"/>
      <c r="H5799" s="379"/>
      <c r="I5799" s="379"/>
      <c r="J5799" s="379"/>
      <c r="K5799" s="379"/>
      <c r="L5799" s="379"/>
      <c r="M5799" s="379"/>
      <c r="N5799" s="379"/>
      <c r="O5799" s="379"/>
      <c r="P5799" s="379"/>
      <c r="Q5799" s="379"/>
      <c r="R5799" s="379"/>
      <c r="S5799" s="379"/>
      <c r="T5799" s="379"/>
      <c r="U5799" s="379"/>
      <c r="V5799" s="379"/>
      <c r="W5799" s="379"/>
      <c r="X5799" s="379"/>
      <c r="Y5799" s="379"/>
      <c r="Z5799" s="379"/>
      <c r="AA5799" s="380"/>
      <c r="AB5799" s="379"/>
      <c r="AC5799" s="379"/>
      <c r="AD5799" s="379"/>
      <c r="AE5799" s="381"/>
      <c r="AF5799" s="105"/>
      <c r="AG5799" s="381"/>
      <c r="AH5799" s="381"/>
      <c r="AI5799" s="381"/>
      <c r="AJ5799" s="381"/>
      <c r="AK5799" s="381"/>
      <c r="AL5799" s="381"/>
      <c r="AM5799" s="381"/>
    </row>
    <row r="5800" spans="1:39" x14ac:dyDescent="0.35">
      <c r="A5800" s="379"/>
      <c r="B5800" s="379"/>
      <c r="C5800" s="379"/>
      <c r="D5800" s="379"/>
      <c r="E5800" s="379"/>
      <c r="F5800" s="379"/>
      <c r="G5800" s="379"/>
      <c r="H5800" s="379"/>
      <c r="I5800" s="379"/>
      <c r="J5800" s="379"/>
      <c r="K5800" s="379"/>
      <c r="L5800" s="379"/>
      <c r="M5800" s="379"/>
      <c r="N5800" s="379"/>
      <c r="O5800" s="379"/>
      <c r="P5800" s="379"/>
      <c r="Q5800" s="379"/>
      <c r="R5800" s="379"/>
      <c r="S5800" s="379"/>
      <c r="T5800" s="379"/>
      <c r="U5800" s="379"/>
      <c r="V5800" s="379"/>
      <c r="W5800" s="379"/>
      <c r="X5800" s="379"/>
      <c r="Y5800" s="379"/>
      <c r="Z5800" s="379"/>
      <c r="AA5800" s="380"/>
      <c r="AB5800" s="379"/>
      <c r="AC5800" s="379"/>
      <c r="AD5800" s="379"/>
      <c r="AE5800" s="381"/>
      <c r="AF5800" s="105"/>
      <c r="AG5800" s="381"/>
      <c r="AH5800" s="381"/>
      <c r="AI5800" s="381"/>
      <c r="AJ5800" s="381"/>
      <c r="AK5800" s="381"/>
      <c r="AL5800" s="381"/>
      <c r="AM5800" s="381"/>
    </row>
    <row r="5801" spans="1:39" x14ac:dyDescent="0.35">
      <c r="A5801" s="379"/>
      <c r="B5801" s="379"/>
      <c r="C5801" s="379"/>
      <c r="D5801" s="379"/>
      <c r="E5801" s="379"/>
      <c r="F5801" s="379"/>
      <c r="G5801" s="379"/>
      <c r="H5801" s="379"/>
      <c r="I5801" s="379"/>
      <c r="J5801" s="379"/>
      <c r="K5801" s="379"/>
      <c r="L5801" s="379"/>
      <c r="M5801" s="379"/>
      <c r="N5801" s="379"/>
      <c r="O5801" s="379"/>
      <c r="P5801" s="379"/>
      <c r="Q5801" s="379"/>
      <c r="R5801" s="379"/>
      <c r="S5801" s="379"/>
      <c r="T5801" s="379"/>
      <c r="U5801" s="379"/>
      <c r="V5801" s="379"/>
      <c r="W5801" s="379"/>
      <c r="X5801" s="379"/>
      <c r="Y5801" s="379"/>
      <c r="Z5801" s="379"/>
      <c r="AA5801" s="380"/>
      <c r="AB5801" s="379"/>
      <c r="AC5801" s="379"/>
      <c r="AD5801" s="379"/>
      <c r="AE5801" s="381"/>
      <c r="AF5801" s="105"/>
      <c r="AG5801" s="381"/>
      <c r="AH5801" s="381"/>
      <c r="AI5801" s="381"/>
      <c r="AJ5801" s="381"/>
      <c r="AK5801" s="381"/>
      <c r="AL5801" s="381"/>
      <c r="AM5801" s="381"/>
    </row>
    <row r="5802" spans="1:39" x14ac:dyDescent="0.35">
      <c r="A5802" s="379"/>
      <c r="B5802" s="379"/>
      <c r="C5802" s="379"/>
      <c r="D5802" s="379"/>
      <c r="E5802" s="379"/>
      <c r="F5802" s="379"/>
      <c r="G5802" s="379"/>
      <c r="H5802" s="379"/>
      <c r="I5802" s="379"/>
      <c r="J5802" s="379"/>
      <c r="K5802" s="379"/>
      <c r="L5802" s="379"/>
      <c r="M5802" s="379"/>
      <c r="N5802" s="379"/>
      <c r="O5802" s="379"/>
      <c r="P5802" s="379"/>
      <c r="Q5802" s="379"/>
      <c r="R5802" s="379"/>
      <c r="S5802" s="379"/>
      <c r="T5802" s="379"/>
      <c r="U5802" s="379"/>
      <c r="V5802" s="379"/>
      <c r="W5802" s="379"/>
      <c r="X5802" s="379"/>
      <c r="Y5802" s="379"/>
      <c r="Z5802" s="379"/>
      <c r="AA5802" s="380"/>
      <c r="AB5802" s="379"/>
      <c r="AC5802" s="379"/>
      <c r="AD5802" s="379"/>
      <c r="AE5802" s="381"/>
      <c r="AF5802" s="105"/>
      <c r="AG5802" s="381"/>
      <c r="AH5802" s="381"/>
      <c r="AI5802" s="381"/>
      <c r="AJ5802" s="381"/>
      <c r="AK5802" s="381"/>
      <c r="AL5802" s="381"/>
      <c r="AM5802" s="381"/>
    </row>
    <row r="5803" spans="1:39" x14ac:dyDescent="0.35">
      <c r="A5803" s="379"/>
      <c r="B5803" s="379"/>
      <c r="C5803" s="379"/>
      <c r="D5803" s="379"/>
      <c r="E5803" s="379"/>
      <c r="F5803" s="379"/>
      <c r="G5803" s="379"/>
      <c r="H5803" s="379"/>
      <c r="I5803" s="379"/>
      <c r="J5803" s="379"/>
      <c r="K5803" s="379"/>
      <c r="L5803" s="379"/>
      <c r="M5803" s="379"/>
      <c r="N5803" s="379"/>
      <c r="O5803" s="379"/>
      <c r="P5803" s="379"/>
      <c r="Q5803" s="379"/>
      <c r="R5803" s="379"/>
      <c r="S5803" s="379"/>
      <c r="T5803" s="379"/>
      <c r="U5803" s="379"/>
      <c r="V5803" s="379"/>
      <c r="W5803" s="379"/>
      <c r="X5803" s="379"/>
      <c r="Y5803" s="379"/>
      <c r="Z5803" s="379"/>
      <c r="AA5803" s="380"/>
      <c r="AB5803" s="379"/>
      <c r="AC5803" s="379"/>
      <c r="AD5803" s="379"/>
      <c r="AE5803" s="381"/>
      <c r="AF5803" s="105"/>
      <c r="AG5803" s="381"/>
      <c r="AH5803" s="381"/>
      <c r="AI5803" s="381"/>
      <c r="AJ5803" s="381"/>
      <c r="AK5803" s="381"/>
      <c r="AL5803" s="381"/>
      <c r="AM5803" s="381"/>
    </row>
    <row r="5804" spans="1:39" x14ac:dyDescent="0.35">
      <c r="A5804" s="379"/>
      <c r="B5804" s="379"/>
      <c r="C5804" s="379"/>
      <c r="D5804" s="379"/>
      <c r="E5804" s="379"/>
      <c r="F5804" s="379"/>
      <c r="G5804" s="379"/>
      <c r="H5804" s="379"/>
      <c r="I5804" s="379"/>
      <c r="J5804" s="379"/>
      <c r="K5804" s="379"/>
      <c r="L5804" s="379"/>
      <c r="M5804" s="379"/>
      <c r="N5804" s="379"/>
      <c r="O5804" s="379"/>
      <c r="P5804" s="379"/>
      <c r="Q5804" s="379"/>
      <c r="R5804" s="379"/>
      <c r="S5804" s="379"/>
      <c r="T5804" s="379"/>
      <c r="U5804" s="379"/>
      <c r="V5804" s="379"/>
      <c r="W5804" s="379"/>
      <c r="X5804" s="379"/>
      <c r="Y5804" s="379"/>
      <c r="Z5804" s="379"/>
      <c r="AA5804" s="380"/>
      <c r="AB5804" s="379"/>
      <c r="AC5804" s="379"/>
      <c r="AD5804" s="379"/>
      <c r="AE5804" s="381"/>
      <c r="AF5804" s="105"/>
      <c r="AG5804" s="381"/>
      <c r="AH5804" s="381"/>
      <c r="AI5804" s="381"/>
      <c r="AJ5804" s="381"/>
      <c r="AK5804" s="381"/>
      <c r="AL5804" s="381"/>
      <c r="AM5804" s="381"/>
    </row>
    <row r="5805" spans="1:39" x14ac:dyDescent="0.35">
      <c r="A5805" s="379"/>
      <c r="B5805" s="379"/>
      <c r="C5805" s="379"/>
      <c r="D5805" s="379"/>
      <c r="E5805" s="379"/>
      <c r="F5805" s="379"/>
      <c r="G5805" s="379"/>
      <c r="H5805" s="379"/>
      <c r="I5805" s="379"/>
      <c r="J5805" s="379"/>
      <c r="K5805" s="379"/>
      <c r="L5805" s="379"/>
      <c r="M5805" s="379"/>
      <c r="N5805" s="379"/>
      <c r="O5805" s="379"/>
      <c r="P5805" s="379"/>
      <c r="Q5805" s="379"/>
      <c r="R5805" s="379"/>
      <c r="S5805" s="379"/>
      <c r="T5805" s="379"/>
      <c r="U5805" s="379"/>
      <c r="V5805" s="379"/>
      <c r="W5805" s="379"/>
      <c r="X5805" s="379"/>
      <c r="Y5805" s="379"/>
      <c r="Z5805" s="379"/>
      <c r="AA5805" s="380"/>
      <c r="AB5805" s="379"/>
      <c r="AC5805" s="379"/>
      <c r="AD5805" s="379"/>
      <c r="AE5805" s="381"/>
      <c r="AF5805" s="105"/>
      <c r="AG5805" s="381"/>
      <c r="AH5805" s="381"/>
      <c r="AI5805" s="381"/>
      <c r="AJ5805" s="381"/>
      <c r="AK5805" s="381"/>
      <c r="AL5805" s="381"/>
      <c r="AM5805" s="381"/>
    </row>
    <row r="5806" spans="1:39" x14ac:dyDescent="0.35">
      <c r="A5806" s="379"/>
      <c r="B5806" s="379"/>
      <c r="C5806" s="379"/>
      <c r="D5806" s="379"/>
      <c r="E5806" s="379"/>
      <c r="F5806" s="379"/>
      <c r="G5806" s="379"/>
      <c r="H5806" s="379"/>
      <c r="I5806" s="379"/>
      <c r="J5806" s="379"/>
      <c r="K5806" s="379"/>
      <c r="L5806" s="379"/>
      <c r="M5806" s="379"/>
      <c r="N5806" s="379"/>
      <c r="O5806" s="379"/>
      <c r="P5806" s="379"/>
      <c r="Q5806" s="379"/>
      <c r="R5806" s="379"/>
      <c r="S5806" s="379"/>
      <c r="T5806" s="379"/>
      <c r="U5806" s="379"/>
      <c r="V5806" s="379"/>
      <c r="W5806" s="379"/>
      <c r="X5806" s="379"/>
      <c r="Y5806" s="379"/>
      <c r="Z5806" s="379"/>
      <c r="AA5806" s="380"/>
      <c r="AB5806" s="379"/>
      <c r="AC5806" s="379"/>
      <c r="AD5806" s="379"/>
      <c r="AE5806" s="381"/>
      <c r="AF5806" s="105"/>
      <c r="AG5806" s="381"/>
      <c r="AH5806" s="381"/>
      <c r="AI5806" s="381"/>
      <c r="AJ5806" s="381"/>
      <c r="AK5806" s="381"/>
      <c r="AL5806" s="381"/>
      <c r="AM5806" s="381"/>
    </row>
    <row r="5807" spans="1:39" x14ac:dyDescent="0.35">
      <c r="A5807" s="379"/>
      <c r="B5807" s="379"/>
      <c r="C5807" s="379"/>
      <c r="D5807" s="379"/>
      <c r="E5807" s="379"/>
      <c r="F5807" s="379"/>
      <c r="G5807" s="379"/>
      <c r="H5807" s="379"/>
      <c r="I5807" s="379"/>
      <c r="J5807" s="379"/>
      <c r="K5807" s="379"/>
      <c r="L5807" s="379"/>
      <c r="M5807" s="379"/>
      <c r="N5807" s="379"/>
      <c r="O5807" s="379"/>
      <c r="P5807" s="379"/>
      <c r="Q5807" s="379"/>
      <c r="R5807" s="379"/>
      <c r="S5807" s="379"/>
      <c r="T5807" s="379"/>
      <c r="U5807" s="379"/>
      <c r="V5807" s="379"/>
      <c r="W5807" s="379"/>
      <c r="X5807" s="379"/>
      <c r="Y5807" s="379"/>
      <c r="Z5807" s="379"/>
      <c r="AA5807" s="380"/>
      <c r="AB5807" s="379"/>
      <c r="AC5807" s="379"/>
      <c r="AD5807" s="379"/>
      <c r="AE5807" s="381"/>
      <c r="AF5807" s="105"/>
      <c r="AG5807" s="381"/>
      <c r="AH5807" s="381"/>
      <c r="AI5807" s="381"/>
      <c r="AJ5807" s="381"/>
      <c r="AK5807" s="381"/>
      <c r="AL5807" s="381"/>
      <c r="AM5807" s="381"/>
    </row>
    <row r="5808" spans="1:39" x14ac:dyDescent="0.35">
      <c r="A5808" s="379"/>
      <c r="B5808" s="379"/>
      <c r="C5808" s="379"/>
      <c r="D5808" s="379"/>
      <c r="E5808" s="379"/>
      <c r="F5808" s="379"/>
      <c r="G5808" s="379"/>
      <c r="H5808" s="379"/>
      <c r="I5808" s="379"/>
      <c r="J5808" s="379"/>
      <c r="K5808" s="379"/>
      <c r="L5808" s="379"/>
      <c r="M5808" s="379"/>
      <c r="N5808" s="379"/>
      <c r="O5808" s="379"/>
      <c r="P5808" s="379"/>
      <c r="Q5808" s="379"/>
      <c r="R5808" s="379"/>
      <c r="S5808" s="379"/>
      <c r="T5808" s="379"/>
      <c r="U5808" s="379"/>
      <c r="V5808" s="379"/>
      <c r="W5808" s="379"/>
      <c r="X5808" s="379"/>
      <c r="Y5808" s="379"/>
      <c r="Z5808" s="379"/>
      <c r="AA5808" s="380"/>
      <c r="AB5808" s="379"/>
      <c r="AC5808" s="379"/>
      <c r="AD5808" s="379"/>
      <c r="AE5808" s="381"/>
      <c r="AF5808" s="105"/>
      <c r="AG5808" s="381"/>
      <c r="AH5808" s="381"/>
      <c r="AI5808" s="381"/>
      <c r="AJ5808" s="381"/>
      <c r="AK5808" s="381"/>
      <c r="AL5808" s="381"/>
      <c r="AM5808" s="381"/>
    </row>
    <row r="5809" spans="1:39" x14ac:dyDescent="0.35">
      <c r="A5809" s="379"/>
      <c r="B5809" s="379"/>
      <c r="C5809" s="379"/>
      <c r="D5809" s="379"/>
      <c r="E5809" s="379"/>
      <c r="F5809" s="379"/>
      <c r="G5809" s="379"/>
      <c r="H5809" s="379"/>
      <c r="I5809" s="379"/>
      <c r="J5809" s="379"/>
      <c r="K5809" s="379"/>
      <c r="L5809" s="379"/>
      <c r="M5809" s="379"/>
      <c r="N5809" s="379"/>
      <c r="O5809" s="379"/>
      <c r="P5809" s="379"/>
      <c r="Q5809" s="379"/>
      <c r="R5809" s="379"/>
      <c r="S5809" s="379"/>
      <c r="T5809" s="379"/>
      <c r="U5809" s="379"/>
      <c r="V5809" s="379"/>
      <c r="W5809" s="379"/>
      <c r="X5809" s="379"/>
      <c r="Y5809" s="379"/>
      <c r="Z5809" s="379"/>
      <c r="AA5809" s="380"/>
      <c r="AB5809" s="379"/>
      <c r="AC5809" s="379"/>
      <c r="AD5809" s="379"/>
      <c r="AE5809" s="381"/>
      <c r="AF5809" s="105"/>
      <c r="AG5809" s="381"/>
      <c r="AH5809" s="381"/>
      <c r="AI5809" s="381"/>
      <c r="AJ5809" s="381"/>
      <c r="AK5809" s="381"/>
      <c r="AL5809" s="381"/>
      <c r="AM5809" s="381"/>
    </row>
    <row r="5810" spans="1:39" x14ac:dyDescent="0.35">
      <c r="A5810" s="379"/>
      <c r="B5810" s="379"/>
      <c r="C5810" s="379"/>
      <c r="D5810" s="379"/>
      <c r="E5810" s="379"/>
      <c r="F5810" s="379"/>
      <c r="G5810" s="379"/>
      <c r="H5810" s="379"/>
      <c r="I5810" s="379"/>
      <c r="J5810" s="379"/>
      <c r="K5810" s="379"/>
      <c r="L5810" s="379"/>
      <c r="M5810" s="379"/>
      <c r="N5810" s="379"/>
      <c r="O5810" s="379"/>
      <c r="P5810" s="379"/>
      <c r="Q5810" s="379"/>
      <c r="R5810" s="379"/>
      <c r="S5810" s="379"/>
      <c r="T5810" s="379"/>
      <c r="U5810" s="379"/>
      <c r="V5810" s="379"/>
      <c r="W5810" s="379"/>
      <c r="X5810" s="379"/>
      <c r="Y5810" s="379"/>
      <c r="Z5810" s="379"/>
      <c r="AA5810" s="380"/>
      <c r="AB5810" s="379"/>
      <c r="AC5810" s="379"/>
      <c r="AD5810" s="379"/>
      <c r="AE5810" s="381"/>
      <c r="AF5810" s="105"/>
      <c r="AG5810" s="381"/>
      <c r="AH5810" s="381"/>
      <c r="AI5810" s="381"/>
      <c r="AJ5810" s="381"/>
      <c r="AK5810" s="381"/>
      <c r="AL5810" s="381"/>
      <c r="AM5810" s="381"/>
    </row>
    <row r="5811" spans="1:39" x14ac:dyDescent="0.35">
      <c r="A5811" s="379"/>
      <c r="B5811" s="379"/>
      <c r="C5811" s="379"/>
      <c r="D5811" s="379"/>
      <c r="E5811" s="379"/>
      <c r="F5811" s="379"/>
      <c r="G5811" s="379"/>
      <c r="H5811" s="379"/>
      <c r="I5811" s="379"/>
      <c r="J5811" s="379"/>
      <c r="K5811" s="379"/>
      <c r="L5811" s="379"/>
      <c r="M5811" s="379"/>
      <c r="N5811" s="379"/>
      <c r="O5811" s="379"/>
      <c r="P5811" s="379"/>
      <c r="Q5811" s="379"/>
      <c r="R5811" s="379"/>
      <c r="S5811" s="379"/>
      <c r="T5811" s="379"/>
      <c r="U5811" s="379"/>
      <c r="V5811" s="379"/>
      <c r="W5811" s="379"/>
      <c r="X5811" s="379"/>
      <c r="Y5811" s="379"/>
      <c r="Z5811" s="379"/>
      <c r="AA5811" s="380"/>
      <c r="AB5811" s="379"/>
      <c r="AC5811" s="379"/>
      <c r="AD5811" s="379"/>
      <c r="AE5811" s="381"/>
      <c r="AF5811" s="105"/>
      <c r="AG5811" s="381"/>
      <c r="AH5811" s="381"/>
      <c r="AI5811" s="381"/>
      <c r="AJ5811" s="381"/>
      <c r="AK5811" s="381"/>
      <c r="AL5811" s="381"/>
      <c r="AM5811" s="381"/>
    </row>
    <row r="5812" spans="1:39" x14ac:dyDescent="0.35">
      <c r="A5812" s="379"/>
      <c r="B5812" s="379"/>
      <c r="C5812" s="379"/>
      <c r="D5812" s="379"/>
      <c r="E5812" s="379"/>
      <c r="F5812" s="379"/>
      <c r="G5812" s="379"/>
      <c r="H5812" s="379"/>
      <c r="I5812" s="379"/>
      <c r="J5812" s="379"/>
      <c r="K5812" s="379"/>
      <c r="L5812" s="379"/>
      <c r="M5812" s="379"/>
      <c r="N5812" s="379"/>
      <c r="O5812" s="379"/>
      <c r="P5812" s="379"/>
      <c r="Q5812" s="379"/>
      <c r="R5812" s="379"/>
      <c r="S5812" s="379"/>
      <c r="T5812" s="379"/>
      <c r="U5812" s="379"/>
      <c r="V5812" s="379"/>
      <c r="W5812" s="379"/>
      <c r="X5812" s="379"/>
      <c r="Y5812" s="379"/>
      <c r="Z5812" s="379"/>
      <c r="AA5812" s="380"/>
      <c r="AB5812" s="379"/>
      <c r="AC5812" s="379"/>
      <c r="AD5812" s="379"/>
      <c r="AE5812" s="381"/>
      <c r="AF5812" s="105"/>
      <c r="AG5812" s="381"/>
      <c r="AH5812" s="381"/>
      <c r="AI5812" s="381"/>
      <c r="AJ5812" s="381"/>
      <c r="AK5812" s="381"/>
      <c r="AL5812" s="381"/>
      <c r="AM5812" s="381"/>
    </row>
    <row r="5813" spans="1:39" x14ac:dyDescent="0.35">
      <c r="A5813" s="379"/>
      <c r="B5813" s="379"/>
      <c r="C5813" s="379"/>
      <c r="D5813" s="379"/>
      <c r="E5813" s="379"/>
      <c r="F5813" s="379"/>
      <c r="G5813" s="379"/>
      <c r="H5813" s="379"/>
      <c r="I5813" s="379"/>
      <c r="J5813" s="379"/>
      <c r="K5813" s="379"/>
      <c r="L5813" s="379"/>
      <c r="M5813" s="379"/>
      <c r="N5813" s="379"/>
      <c r="O5813" s="379"/>
      <c r="P5813" s="379"/>
      <c r="Q5813" s="379"/>
      <c r="R5813" s="379"/>
      <c r="S5813" s="379"/>
      <c r="T5813" s="379"/>
      <c r="U5813" s="379"/>
      <c r="V5813" s="379"/>
      <c r="W5813" s="379"/>
      <c r="X5813" s="379"/>
      <c r="Y5813" s="379"/>
      <c r="Z5813" s="379"/>
      <c r="AA5813" s="380"/>
      <c r="AB5813" s="379"/>
      <c r="AC5813" s="379"/>
      <c r="AD5813" s="379"/>
      <c r="AE5813" s="381"/>
      <c r="AF5813" s="105"/>
      <c r="AG5813" s="381"/>
      <c r="AH5813" s="381"/>
      <c r="AI5813" s="381"/>
      <c r="AJ5813" s="381"/>
      <c r="AK5813" s="381"/>
      <c r="AL5813" s="381"/>
      <c r="AM5813" s="381"/>
    </row>
    <row r="5814" spans="1:39" x14ac:dyDescent="0.35">
      <c r="A5814" s="379"/>
      <c r="B5814" s="379"/>
      <c r="C5814" s="379"/>
      <c r="D5814" s="379"/>
      <c r="E5814" s="379"/>
      <c r="F5814" s="379"/>
      <c r="G5814" s="379"/>
      <c r="H5814" s="379"/>
      <c r="I5814" s="379"/>
      <c r="J5814" s="379"/>
      <c r="K5814" s="379"/>
      <c r="L5814" s="379"/>
      <c r="M5814" s="379"/>
      <c r="N5814" s="379"/>
      <c r="O5814" s="379"/>
      <c r="P5814" s="379"/>
      <c r="Q5814" s="379"/>
      <c r="R5814" s="379"/>
      <c r="S5814" s="379"/>
      <c r="T5814" s="379"/>
      <c r="U5814" s="379"/>
      <c r="V5814" s="379"/>
      <c r="W5814" s="379"/>
      <c r="X5814" s="379"/>
      <c r="Y5814" s="379"/>
      <c r="Z5814" s="379"/>
      <c r="AA5814" s="380"/>
      <c r="AB5814" s="379"/>
      <c r="AC5814" s="379"/>
      <c r="AD5814" s="379"/>
      <c r="AE5814" s="381"/>
      <c r="AF5814" s="105"/>
      <c r="AG5814" s="381"/>
      <c r="AH5814" s="381"/>
      <c r="AI5814" s="381"/>
      <c r="AJ5814" s="381"/>
      <c r="AK5814" s="381"/>
      <c r="AL5814" s="381"/>
      <c r="AM5814" s="381"/>
    </row>
    <row r="5815" spans="1:39" x14ac:dyDescent="0.35">
      <c r="A5815" s="379"/>
      <c r="B5815" s="379"/>
      <c r="C5815" s="379"/>
      <c r="D5815" s="379"/>
      <c r="E5815" s="379"/>
      <c r="F5815" s="379"/>
      <c r="G5815" s="379"/>
      <c r="H5815" s="379"/>
      <c r="I5815" s="379"/>
      <c r="J5815" s="379"/>
      <c r="K5815" s="379"/>
      <c r="L5815" s="379"/>
      <c r="M5815" s="379"/>
      <c r="N5815" s="379"/>
      <c r="O5815" s="379"/>
      <c r="P5815" s="379"/>
      <c r="Q5815" s="379"/>
      <c r="R5815" s="379"/>
      <c r="S5815" s="379"/>
      <c r="T5815" s="379"/>
      <c r="U5815" s="379"/>
      <c r="V5815" s="379"/>
      <c r="W5815" s="379"/>
      <c r="X5815" s="379"/>
      <c r="Y5815" s="379"/>
      <c r="Z5815" s="379"/>
      <c r="AA5815" s="380"/>
      <c r="AB5815" s="379"/>
      <c r="AC5815" s="379"/>
      <c r="AD5815" s="379"/>
      <c r="AE5815" s="381"/>
      <c r="AF5815" s="105"/>
      <c r="AG5815" s="381"/>
      <c r="AH5815" s="381"/>
      <c r="AI5815" s="381"/>
      <c r="AJ5815" s="381"/>
      <c r="AK5815" s="381"/>
      <c r="AL5815" s="381"/>
      <c r="AM5815" s="381"/>
    </row>
    <row r="5816" spans="1:39" x14ac:dyDescent="0.35">
      <c r="A5816" s="379"/>
      <c r="B5816" s="379"/>
      <c r="C5816" s="379"/>
      <c r="D5816" s="379"/>
      <c r="E5816" s="379"/>
      <c r="F5816" s="379"/>
      <c r="G5816" s="379"/>
      <c r="H5816" s="379"/>
      <c r="I5816" s="379"/>
      <c r="J5816" s="379"/>
      <c r="K5816" s="379"/>
      <c r="L5816" s="379"/>
      <c r="M5816" s="379"/>
      <c r="N5816" s="379"/>
      <c r="O5816" s="379"/>
      <c r="P5816" s="379"/>
      <c r="Q5816" s="379"/>
      <c r="R5816" s="379"/>
      <c r="S5816" s="379"/>
      <c r="T5816" s="379"/>
      <c r="U5816" s="379"/>
      <c r="V5816" s="379"/>
      <c r="W5816" s="379"/>
      <c r="X5816" s="379"/>
      <c r="Y5816" s="379"/>
      <c r="Z5816" s="379"/>
      <c r="AA5816" s="380"/>
      <c r="AB5816" s="379"/>
      <c r="AC5816" s="379"/>
      <c r="AD5816" s="379"/>
      <c r="AE5816" s="381"/>
      <c r="AF5816" s="105"/>
      <c r="AG5816" s="381"/>
      <c r="AH5816" s="381"/>
      <c r="AI5816" s="381"/>
      <c r="AJ5816" s="381"/>
      <c r="AK5816" s="381"/>
      <c r="AL5816" s="381"/>
      <c r="AM5816" s="381"/>
    </row>
    <row r="5817" spans="1:39" x14ac:dyDescent="0.35">
      <c r="A5817" s="379"/>
      <c r="B5817" s="379"/>
      <c r="C5817" s="379"/>
      <c r="D5817" s="379"/>
      <c r="E5817" s="379"/>
      <c r="F5817" s="379"/>
      <c r="G5817" s="379"/>
      <c r="H5817" s="379"/>
      <c r="I5817" s="379"/>
      <c r="J5817" s="379"/>
      <c r="K5817" s="379"/>
      <c r="L5817" s="379"/>
      <c r="M5817" s="379"/>
      <c r="N5817" s="379"/>
      <c r="O5817" s="379"/>
      <c r="P5817" s="379"/>
      <c r="Q5817" s="379"/>
      <c r="R5817" s="379"/>
      <c r="S5817" s="379"/>
      <c r="T5817" s="379"/>
      <c r="U5817" s="379"/>
      <c r="V5817" s="379"/>
      <c r="W5817" s="379"/>
      <c r="X5817" s="379"/>
      <c r="Y5817" s="379"/>
      <c r="Z5817" s="379"/>
      <c r="AA5817" s="380"/>
      <c r="AB5817" s="379"/>
      <c r="AC5817" s="379"/>
      <c r="AD5817" s="379"/>
      <c r="AE5817" s="381"/>
      <c r="AF5817" s="105"/>
      <c r="AG5817" s="381"/>
      <c r="AH5817" s="381"/>
      <c r="AI5817" s="381"/>
      <c r="AJ5817" s="381"/>
      <c r="AK5817" s="381"/>
      <c r="AL5817" s="381"/>
      <c r="AM5817" s="381"/>
    </row>
    <row r="5818" spans="1:39" x14ac:dyDescent="0.35">
      <c r="A5818" s="379"/>
      <c r="B5818" s="379"/>
      <c r="C5818" s="379"/>
      <c r="D5818" s="379"/>
      <c r="E5818" s="379"/>
      <c r="F5818" s="379"/>
      <c r="G5818" s="379"/>
      <c r="H5818" s="379"/>
      <c r="I5818" s="379"/>
      <c r="J5818" s="379"/>
      <c r="K5818" s="379"/>
      <c r="L5818" s="379"/>
      <c r="M5818" s="379"/>
      <c r="N5818" s="379"/>
      <c r="O5818" s="379"/>
      <c r="P5818" s="379"/>
      <c r="Q5818" s="379"/>
      <c r="R5818" s="379"/>
      <c r="S5818" s="379"/>
      <c r="T5818" s="379"/>
      <c r="U5818" s="379"/>
      <c r="V5818" s="379"/>
      <c r="W5818" s="379"/>
      <c r="X5818" s="379"/>
      <c r="Y5818" s="379"/>
      <c r="Z5818" s="379"/>
      <c r="AA5818" s="380"/>
      <c r="AB5818" s="379"/>
      <c r="AC5818" s="379"/>
      <c r="AD5818" s="379"/>
      <c r="AE5818" s="381"/>
      <c r="AF5818" s="105"/>
      <c r="AG5818" s="381"/>
      <c r="AH5818" s="381"/>
      <c r="AI5818" s="381"/>
      <c r="AJ5818" s="381"/>
      <c r="AK5818" s="381"/>
      <c r="AL5818" s="381"/>
      <c r="AM5818" s="381"/>
    </row>
    <row r="5819" spans="1:39" x14ac:dyDescent="0.35">
      <c r="A5819" s="379"/>
      <c r="B5819" s="379"/>
      <c r="C5819" s="379"/>
      <c r="D5819" s="379"/>
      <c r="E5819" s="379"/>
      <c r="F5819" s="379"/>
      <c r="G5819" s="379"/>
      <c r="H5819" s="379"/>
      <c r="I5819" s="379"/>
      <c r="J5819" s="379"/>
      <c r="K5819" s="379"/>
      <c r="L5819" s="379"/>
      <c r="M5819" s="379"/>
      <c r="N5819" s="379"/>
      <c r="O5819" s="379"/>
      <c r="P5819" s="379"/>
      <c r="Q5819" s="379"/>
      <c r="R5819" s="379"/>
      <c r="S5819" s="379"/>
      <c r="T5819" s="379"/>
      <c r="U5819" s="379"/>
      <c r="V5819" s="379"/>
      <c r="W5819" s="379"/>
      <c r="X5819" s="379"/>
      <c r="Y5819" s="379"/>
      <c r="Z5819" s="379"/>
      <c r="AA5819" s="380"/>
      <c r="AB5819" s="379"/>
      <c r="AC5819" s="379"/>
      <c r="AD5819" s="379"/>
      <c r="AE5819" s="381"/>
      <c r="AF5819" s="105"/>
      <c r="AG5819" s="381"/>
      <c r="AH5819" s="381"/>
      <c r="AI5819" s="381"/>
      <c r="AJ5819" s="381"/>
      <c r="AK5819" s="381"/>
      <c r="AL5819" s="381"/>
      <c r="AM5819" s="381"/>
    </row>
    <row r="5820" spans="1:39" x14ac:dyDescent="0.35">
      <c r="A5820" s="379"/>
      <c r="B5820" s="379"/>
      <c r="C5820" s="379"/>
      <c r="D5820" s="379"/>
      <c r="E5820" s="379"/>
      <c r="F5820" s="379"/>
      <c r="G5820" s="379"/>
      <c r="H5820" s="379"/>
      <c r="I5820" s="379"/>
      <c r="J5820" s="379"/>
      <c r="K5820" s="379"/>
      <c r="L5820" s="379"/>
      <c r="M5820" s="379"/>
      <c r="N5820" s="379"/>
      <c r="O5820" s="379"/>
      <c r="P5820" s="379"/>
      <c r="Q5820" s="379"/>
      <c r="R5820" s="379"/>
      <c r="S5820" s="379"/>
      <c r="T5820" s="379"/>
      <c r="U5820" s="379"/>
      <c r="V5820" s="379"/>
      <c r="W5820" s="379"/>
      <c r="X5820" s="379"/>
      <c r="Y5820" s="379"/>
      <c r="Z5820" s="379"/>
      <c r="AA5820" s="380"/>
      <c r="AB5820" s="379"/>
      <c r="AC5820" s="379"/>
      <c r="AD5820" s="379"/>
      <c r="AE5820" s="381"/>
      <c r="AF5820" s="105"/>
      <c r="AG5820" s="381"/>
      <c r="AH5820" s="381"/>
      <c r="AI5820" s="381"/>
      <c r="AJ5820" s="381"/>
      <c r="AK5820" s="381"/>
      <c r="AL5820" s="381"/>
      <c r="AM5820" s="381"/>
    </row>
    <row r="5821" spans="1:39" x14ac:dyDescent="0.35">
      <c r="A5821" s="379"/>
      <c r="B5821" s="379"/>
      <c r="C5821" s="379"/>
      <c r="D5821" s="379"/>
      <c r="E5821" s="379"/>
      <c r="F5821" s="379"/>
      <c r="G5821" s="379"/>
      <c r="H5821" s="379"/>
      <c r="I5821" s="379"/>
      <c r="J5821" s="379"/>
      <c r="K5821" s="379"/>
      <c r="L5821" s="379"/>
      <c r="M5821" s="379"/>
      <c r="N5821" s="379"/>
      <c r="O5821" s="379"/>
      <c r="P5821" s="379"/>
      <c r="Q5821" s="379"/>
      <c r="R5821" s="379"/>
      <c r="S5821" s="379"/>
      <c r="T5821" s="379"/>
      <c r="U5821" s="379"/>
      <c r="V5821" s="379"/>
      <c r="W5821" s="379"/>
      <c r="X5821" s="379"/>
      <c r="Y5821" s="379"/>
      <c r="Z5821" s="379"/>
      <c r="AA5821" s="380"/>
      <c r="AB5821" s="379"/>
      <c r="AC5821" s="379"/>
      <c r="AD5821" s="379"/>
      <c r="AE5821" s="381"/>
      <c r="AF5821" s="105"/>
      <c r="AG5821" s="381"/>
      <c r="AH5821" s="381"/>
      <c r="AI5821" s="381"/>
      <c r="AJ5821" s="381"/>
      <c r="AK5821" s="381"/>
      <c r="AL5821" s="381"/>
      <c r="AM5821" s="381"/>
    </row>
    <row r="5822" spans="1:39" x14ac:dyDescent="0.35">
      <c r="A5822" s="379"/>
      <c r="B5822" s="379"/>
      <c r="C5822" s="379"/>
      <c r="D5822" s="379"/>
      <c r="E5822" s="379"/>
      <c r="F5822" s="379"/>
      <c r="G5822" s="379"/>
      <c r="H5822" s="379"/>
      <c r="I5822" s="379"/>
      <c r="J5822" s="379"/>
      <c r="K5822" s="379"/>
      <c r="L5822" s="379"/>
      <c r="M5822" s="379"/>
      <c r="N5822" s="379"/>
      <c r="O5822" s="379"/>
      <c r="P5822" s="379"/>
      <c r="Q5822" s="379"/>
      <c r="R5822" s="379"/>
      <c r="S5822" s="379"/>
      <c r="T5822" s="379"/>
      <c r="U5822" s="379"/>
      <c r="V5822" s="379"/>
      <c r="W5822" s="379"/>
      <c r="X5822" s="379"/>
      <c r="Y5822" s="379"/>
      <c r="Z5822" s="379"/>
      <c r="AA5822" s="380"/>
      <c r="AB5822" s="379"/>
      <c r="AC5822" s="379"/>
      <c r="AD5822" s="379"/>
      <c r="AE5822" s="381"/>
      <c r="AF5822" s="105"/>
      <c r="AG5822" s="381"/>
      <c r="AH5822" s="381"/>
      <c r="AI5822" s="381"/>
      <c r="AJ5822" s="381"/>
      <c r="AK5822" s="381"/>
      <c r="AL5822" s="381"/>
      <c r="AM5822" s="381"/>
    </row>
    <row r="5823" spans="1:39" x14ac:dyDescent="0.35">
      <c r="A5823" s="379"/>
      <c r="B5823" s="379"/>
      <c r="C5823" s="379"/>
      <c r="D5823" s="379"/>
      <c r="E5823" s="379"/>
      <c r="F5823" s="379"/>
      <c r="G5823" s="379"/>
      <c r="H5823" s="379"/>
      <c r="I5823" s="379"/>
      <c r="J5823" s="379"/>
      <c r="K5823" s="379"/>
      <c r="L5823" s="379"/>
      <c r="M5823" s="379"/>
      <c r="N5823" s="379"/>
      <c r="O5823" s="379"/>
      <c r="P5823" s="379"/>
      <c r="Q5823" s="379"/>
      <c r="R5823" s="379"/>
      <c r="S5823" s="379"/>
      <c r="T5823" s="379"/>
      <c r="U5823" s="379"/>
      <c r="V5823" s="379"/>
      <c r="W5823" s="379"/>
      <c r="X5823" s="379"/>
      <c r="Y5823" s="379"/>
      <c r="Z5823" s="379"/>
      <c r="AA5823" s="380"/>
      <c r="AB5823" s="379"/>
      <c r="AC5823" s="379"/>
      <c r="AD5823" s="379"/>
      <c r="AE5823" s="381"/>
      <c r="AF5823" s="105"/>
      <c r="AG5823" s="381"/>
      <c r="AH5823" s="381"/>
      <c r="AI5823" s="381"/>
      <c r="AJ5823" s="381"/>
      <c r="AK5823" s="381"/>
      <c r="AL5823" s="381"/>
      <c r="AM5823" s="381"/>
    </row>
    <row r="5824" spans="1:39" x14ac:dyDescent="0.35">
      <c r="A5824" s="379"/>
      <c r="B5824" s="379"/>
      <c r="C5824" s="379"/>
      <c r="D5824" s="379"/>
      <c r="E5824" s="379"/>
      <c r="F5824" s="379"/>
      <c r="G5824" s="379"/>
      <c r="H5824" s="379"/>
      <c r="I5824" s="379"/>
      <c r="J5824" s="379"/>
      <c r="K5824" s="379"/>
      <c r="L5824" s="379"/>
      <c r="M5824" s="379"/>
      <c r="N5824" s="379"/>
      <c r="O5824" s="379"/>
      <c r="P5824" s="379"/>
      <c r="Q5824" s="379"/>
      <c r="R5824" s="379"/>
      <c r="S5824" s="379"/>
      <c r="T5824" s="379"/>
      <c r="U5824" s="379"/>
      <c r="V5824" s="379"/>
      <c r="W5824" s="379"/>
      <c r="X5824" s="379"/>
      <c r="Y5824" s="379"/>
      <c r="Z5824" s="379"/>
      <c r="AA5824" s="380"/>
      <c r="AB5824" s="379"/>
      <c r="AC5824" s="379"/>
      <c r="AD5824" s="379"/>
      <c r="AE5824" s="381"/>
      <c r="AF5824" s="105"/>
      <c r="AG5824" s="381"/>
      <c r="AH5824" s="381"/>
      <c r="AI5824" s="381"/>
      <c r="AJ5824" s="381"/>
      <c r="AK5824" s="381"/>
      <c r="AL5824" s="381"/>
      <c r="AM5824" s="381"/>
    </row>
    <row r="5825" spans="1:39" x14ac:dyDescent="0.35">
      <c r="A5825" s="379"/>
      <c r="B5825" s="379"/>
      <c r="C5825" s="379"/>
      <c r="D5825" s="379"/>
      <c r="E5825" s="379"/>
      <c r="F5825" s="379"/>
      <c r="G5825" s="379"/>
      <c r="H5825" s="379"/>
      <c r="I5825" s="379"/>
      <c r="J5825" s="379"/>
      <c r="K5825" s="379"/>
      <c r="L5825" s="379"/>
      <c r="M5825" s="379"/>
      <c r="N5825" s="379"/>
      <c r="O5825" s="379"/>
      <c r="P5825" s="379"/>
      <c r="Q5825" s="379"/>
      <c r="R5825" s="379"/>
      <c r="S5825" s="379"/>
      <c r="T5825" s="379"/>
      <c r="U5825" s="379"/>
      <c r="V5825" s="379"/>
      <c r="W5825" s="379"/>
      <c r="X5825" s="379"/>
      <c r="Y5825" s="379"/>
      <c r="Z5825" s="379"/>
      <c r="AA5825" s="380"/>
      <c r="AB5825" s="379"/>
      <c r="AC5825" s="379"/>
      <c r="AD5825" s="379"/>
      <c r="AE5825" s="381"/>
      <c r="AF5825" s="105"/>
      <c r="AG5825" s="381"/>
      <c r="AH5825" s="381"/>
      <c r="AI5825" s="381"/>
      <c r="AJ5825" s="381"/>
      <c r="AK5825" s="381"/>
      <c r="AL5825" s="381"/>
      <c r="AM5825" s="381"/>
    </row>
    <row r="5826" spans="1:39" x14ac:dyDescent="0.35">
      <c r="A5826" s="379"/>
      <c r="B5826" s="379"/>
      <c r="C5826" s="379"/>
      <c r="D5826" s="379"/>
      <c r="E5826" s="379"/>
      <c r="F5826" s="379"/>
      <c r="G5826" s="379"/>
      <c r="H5826" s="379"/>
      <c r="I5826" s="379"/>
      <c r="J5826" s="379"/>
      <c r="K5826" s="379"/>
      <c r="L5826" s="379"/>
      <c r="M5826" s="379"/>
      <c r="N5826" s="379"/>
      <c r="O5826" s="379"/>
      <c r="P5826" s="379"/>
      <c r="Q5826" s="379"/>
      <c r="R5826" s="379"/>
      <c r="S5826" s="379"/>
      <c r="T5826" s="379"/>
      <c r="U5826" s="379"/>
      <c r="V5826" s="379"/>
      <c r="W5826" s="379"/>
      <c r="X5826" s="379"/>
      <c r="Y5826" s="379"/>
      <c r="Z5826" s="379"/>
      <c r="AA5826" s="380"/>
      <c r="AB5826" s="379"/>
      <c r="AC5826" s="379"/>
      <c r="AD5826" s="379"/>
      <c r="AE5826" s="381"/>
      <c r="AF5826" s="105"/>
      <c r="AG5826" s="381"/>
      <c r="AH5826" s="381"/>
      <c r="AI5826" s="381"/>
      <c r="AJ5826" s="381"/>
      <c r="AK5826" s="381"/>
      <c r="AL5826" s="381"/>
      <c r="AM5826" s="381"/>
    </row>
    <row r="5827" spans="1:39" x14ac:dyDescent="0.35">
      <c r="A5827" s="379"/>
      <c r="B5827" s="379"/>
      <c r="C5827" s="379"/>
      <c r="D5827" s="379"/>
      <c r="E5827" s="379"/>
      <c r="F5827" s="379"/>
      <c r="G5827" s="379"/>
      <c r="H5827" s="379"/>
      <c r="I5827" s="379"/>
      <c r="J5827" s="379"/>
      <c r="K5827" s="379"/>
      <c r="L5827" s="379"/>
      <c r="M5827" s="379"/>
      <c r="N5827" s="379"/>
      <c r="O5827" s="379"/>
      <c r="P5827" s="379"/>
      <c r="Q5827" s="379"/>
      <c r="R5827" s="379"/>
      <c r="S5827" s="379"/>
      <c r="T5827" s="379"/>
      <c r="U5827" s="379"/>
      <c r="V5827" s="379"/>
      <c r="W5827" s="379"/>
      <c r="X5827" s="379"/>
      <c r="Y5827" s="379"/>
      <c r="Z5827" s="379"/>
      <c r="AA5827" s="380"/>
      <c r="AB5827" s="379"/>
      <c r="AC5827" s="379"/>
      <c r="AD5827" s="379"/>
      <c r="AE5827" s="381"/>
      <c r="AF5827" s="105"/>
      <c r="AG5827" s="381"/>
      <c r="AH5827" s="381"/>
      <c r="AI5827" s="381"/>
      <c r="AJ5827" s="381"/>
      <c r="AK5827" s="381"/>
      <c r="AL5827" s="381"/>
      <c r="AM5827" s="381"/>
    </row>
    <row r="5828" spans="1:39" x14ac:dyDescent="0.35">
      <c r="A5828" s="379"/>
      <c r="B5828" s="379"/>
      <c r="C5828" s="379"/>
      <c r="D5828" s="379"/>
      <c r="E5828" s="379"/>
      <c r="F5828" s="379"/>
      <c r="G5828" s="379"/>
      <c r="H5828" s="379"/>
      <c r="I5828" s="379"/>
      <c r="J5828" s="379"/>
      <c r="K5828" s="379"/>
      <c r="L5828" s="379"/>
      <c r="M5828" s="379"/>
      <c r="N5828" s="379"/>
      <c r="O5828" s="379"/>
      <c r="P5828" s="379"/>
      <c r="Q5828" s="379"/>
      <c r="R5828" s="379"/>
      <c r="S5828" s="379"/>
      <c r="T5828" s="379"/>
      <c r="U5828" s="379"/>
      <c r="V5828" s="379"/>
      <c r="W5828" s="379"/>
      <c r="X5828" s="379"/>
      <c r="Y5828" s="379"/>
      <c r="Z5828" s="379"/>
      <c r="AA5828" s="380"/>
      <c r="AB5828" s="379"/>
      <c r="AC5828" s="379"/>
      <c r="AD5828" s="379"/>
      <c r="AE5828" s="381"/>
      <c r="AF5828" s="105"/>
      <c r="AG5828" s="381"/>
      <c r="AH5828" s="381"/>
      <c r="AI5828" s="381"/>
      <c r="AJ5828" s="381"/>
      <c r="AK5828" s="381"/>
      <c r="AL5828" s="381"/>
      <c r="AM5828" s="381"/>
    </row>
    <row r="5829" spans="1:39" x14ac:dyDescent="0.35">
      <c r="A5829" s="379"/>
      <c r="B5829" s="379"/>
      <c r="C5829" s="379"/>
      <c r="D5829" s="379"/>
      <c r="E5829" s="379"/>
      <c r="F5829" s="379"/>
      <c r="G5829" s="379"/>
      <c r="H5829" s="379"/>
      <c r="I5829" s="379"/>
      <c r="J5829" s="379"/>
      <c r="K5829" s="379"/>
      <c r="L5829" s="379"/>
      <c r="M5829" s="379"/>
      <c r="N5829" s="379"/>
      <c r="O5829" s="379"/>
      <c r="P5829" s="379"/>
      <c r="Q5829" s="379"/>
      <c r="R5829" s="379"/>
      <c r="S5829" s="379"/>
      <c r="T5829" s="379"/>
      <c r="U5829" s="379"/>
      <c r="V5829" s="379"/>
      <c r="W5829" s="379"/>
      <c r="X5829" s="379"/>
      <c r="Y5829" s="379"/>
      <c r="Z5829" s="379"/>
      <c r="AA5829" s="380"/>
      <c r="AB5829" s="379"/>
      <c r="AC5829" s="379"/>
      <c r="AD5829" s="379"/>
      <c r="AE5829" s="381"/>
      <c r="AF5829" s="105"/>
      <c r="AG5829" s="381"/>
      <c r="AH5829" s="381"/>
      <c r="AI5829" s="381"/>
      <c r="AJ5829" s="381"/>
      <c r="AK5829" s="381"/>
      <c r="AL5829" s="381"/>
      <c r="AM5829" s="381"/>
    </row>
    <row r="5830" spans="1:39" x14ac:dyDescent="0.35">
      <c r="A5830" s="379"/>
      <c r="B5830" s="379"/>
      <c r="C5830" s="379"/>
      <c r="D5830" s="379"/>
      <c r="E5830" s="379"/>
      <c r="F5830" s="379"/>
      <c r="G5830" s="379"/>
      <c r="H5830" s="379"/>
      <c r="I5830" s="379"/>
      <c r="J5830" s="379"/>
      <c r="K5830" s="379"/>
      <c r="L5830" s="379"/>
      <c r="M5830" s="379"/>
      <c r="N5830" s="379"/>
      <c r="O5830" s="379"/>
      <c r="P5830" s="379"/>
      <c r="Q5830" s="379"/>
      <c r="R5830" s="379"/>
      <c r="S5830" s="379"/>
      <c r="T5830" s="379"/>
      <c r="U5830" s="379"/>
      <c r="V5830" s="379"/>
      <c r="W5830" s="379"/>
      <c r="X5830" s="379"/>
      <c r="Y5830" s="379"/>
      <c r="Z5830" s="379"/>
      <c r="AA5830" s="380"/>
      <c r="AB5830" s="379"/>
      <c r="AC5830" s="379"/>
      <c r="AD5830" s="379"/>
      <c r="AE5830" s="381"/>
      <c r="AF5830" s="105"/>
      <c r="AG5830" s="381"/>
      <c r="AH5830" s="381"/>
      <c r="AI5830" s="381"/>
      <c r="AJ5830" s="381"/>
      <c r="AK5830" s="381"/>
      <c r="AL5830" s="381"/>
      <c r="AM5830" s="381"/>
    </row>
    <row r="5831" spans="1:39" x14ac:dyDescent="0.35">
      <c r="A5831" s="379"/>
      <c r="B5831" s="379"/>
      <c r="C5831" s="379"/>
      <c r="D5831" s="379"/>
      <c r="E5831" s="379"/>
      <c r="F5831" s="379"/>
      <c r="G5831" s="379"/>
      <c r="H5831" s="379"/>
      <c r="I5831" s="379"/>
      <c r="J5831" s="379"/>
      <c r="K5831" s="379"/>
      <c r="L5831" s="379"/>
      <c r="M5831" s="379"/>
      <c r="N5831" s="379"/>
      <c r="O5831" s="379"/>
      <c r="P5831" s="379"/>
      <c r="Q5831" s="379"/>
      <c r="R5831" s="379"/>
      <c r="S5831" s="379"/>
      <c r="T5831" s="379"/>
      <c r="U5831" s="379"/>
      <c r="V5831" s="379"/>
      <c r="W5831" s="379"/>
      <c r="X5831" s="379"/>
      <c r="Y5831" s="379"/>
      <c r="Z5831" s="379"/>
      <c r="AA5831" s="380"/>
      <c r="AB5831" s="379"/>
      <c r="AC5831" s="379"/>
      <c r="AD5831" s="379"/>
      <c r="AE5831" s="381"/>
      <c r="AF5831" s="105"/>
      <c r="AG5831" s="381"/>
      <c r="AH5831" s="381"/>
      <c r="AI5831" s="381"/>
      <c r="AJ5831" s="381"/>
      <c r="AK5831" s="381"/>
      <c r="AL5831" s="381"/>
      <c r="AM5831" s="381"/>
    </row>
    <row r="5832" spans="1:39" x14ac:dyDescent="0.35">
      <c r="A5832" s="379"/>
      <c r="B5832" s="379"/>
      <c r="C5832" s="379"/>
      <c r="D5832" s="379"/>
      <c r="E5832" s="379"/>
      <c r="F5832" s="379"/>
      <c r="G5832" s="379"/>
      <c r="H5832" s="379"/>
      <c r="I5832" s="379"/>
      <c r="J5832" s="379"/>
      <c r="K5832" s="379"/>
      <c r="L5832" s="379"/>
      <c r="M5832" s="379"/>
      <c r="N5832" s="379"/>
      <c r="O5832" s="379"/>
      <c r="P5832" s="379"/>
      <c r="Q5832" s="379"/>
      <c r="R5832" s="379"/>
      <c r="S5832" s="379"/>
      <c r="T5832" s="379"/>
      <c r="U5832" s="379"/>
      <c r="V5832" s="379"/>
      <c r="W5832" s="379"/>
      <c r="X5832" s="379"/>
      <c r="Y5832" s="379"/>
      <c r="Z5832" s="379"/>
      <c r="AA5832" s="380"/>
      <c r="AB5832" s="379"/>
      <c r="AC5832" s="379"/>
      <c r="AD5832" s="379"/>
      <c r="AE5832" s="381"/>
      <c r="AF5832" s="105"/>
      <c r="AG5832" s="381"/>
      <c r="AH5832" s="381"/>
      <c r="AI5832" s="381"/>
      <c r="AJ5832" s="381"/>
      <c r="AK5832" s="381"/>
      <c r="AL5832" s="381"/>
      <c r="AM5832" s="381"/>
    </row>
    <row r="5833" spans="1:39" x14ac:dyDescent="0.35">
      <c r="A5833" s="379"/>
      <c r="B5833" s="379"/>
      <c r="C5833" s="379"/>
      <c r="D5833" s="379"/>
      <c r="E5833" s="379"/>
      <c r="F5833" s="379"/>
      <c r="G5833" s="379"/>
      <c r="H5833" s="379"/>
      <c r="I5833" s="379"/>
      <c r="J5833" s="379"/>
      <c r="K5833" s="379"/>
      <c r="L5833" s="379"/>
      <c r="M5833" s="379"/>
      <c r="N5833" s="379"/>
      <c r="O5833" s="379"/>
      <c r="P5833" s="379"/>
      <c r="Q5833" s="379"/>
      <c r="R5833" s="379"/>
      <c r="S5833" s="379"/>
      <c r="T5833" s="379"/>
      <c r="U5833" s="379"/>
      <c r="V5833" s="379"/>
      <c r="W5833" s="379"/>
      <c r="X5833" s="379"/>
      <c r="Y5833" s="379"/>
      <c r="Z5833" s="379"/>
      <c r="AA5833" s="380"/>
      <c r="AB5833" s="379"/>
      <c r="AC5833" s="379"/>
      <c r="AD5833" s="379"/>
      <c r="AE5833" s="381"/>
      <c r="AF5833" s="105"/>
      <c r="AG5833" s="381"/>
      <c r="AH5833" s="381"/>
      <c r="AI5833" s="381"/>
      <c r="AJ5833" s="381"/>
      <c r="AK5833" s="381"/>
      <c r="AL5833" s="381"/>
      <c r="AM5833" s="381"/>
    </row>
    <row r="5834" spans="1:39" x14ac:dyDescent="0.35">
      <c r="A5834" s="379"/>
      <c r="B5834" s="379"/>
      <c r="C5834" s="379"/>
      <c r="D5834" s="379"/>
      <c r="E5834" s="379"/>
      <c r="F5834" s="379"/>
      <c r="G5834" s="379"/>
      <c r="H5834" s="379"/>
      <c r="I5834" s="379"/>
      <c r="J5834" s="379"/>
      <c r="K5834" s="379"/>
      <c r="L5834" s="379"/>
      <c r="M5834" s="379"/>
      <c r="N5834" s="379"/>
      <c r="O5834" s="379"/>
      <c r="P5834" s="379"/>
      <c r="Q5834" s="379"/>
      <c r="R5834" s="379"/>
      <c r="S5834" s="379"/>
      <c r="T5834" s="379"/>
      <c r="U5834" s="379"/>
      <c r="V5834" s="379"/>
      <c r="W5834" s="379"/>
      <c r="X5834" s="379"/>
      <c r="Y5834" s="379"/>
      <c r="Z5834" s="379"/>
      <c r="AA5834" s="380"/>
      <c r="AB5834" s="379"/>
      <c r="AC5834" s="379"/>
      <c r="AD5834" s="379"/>
      <c r="AE5834" s="381"/>
      <c r="AF5834" s="105"/>
      <c r="AG5834" s="381"/>
      <c r="AH5834" s="381"/>
      <c r="AI5834" s="381"/>
      <c r="AJ5834" s="381"/>
      <c r="AK5834" s="381"/>
      <c r="AL5834" s="381"/>
      <c r="AM5834" s="381"/>
    </row>
    <row r="5835" spans="1:39" x14ac:dyDescent="0.35">
      <c r="A5835" s="379"/>
      <c r="B5835" s="379"/>
      <c r="C5835" s="379"/>
      <c r="D5835" s="379"/>
      <c r="E5835" s="379"/>
      <c r="F5835" s="379"/>
      <c r="G5835" s="379"/>
      <c r="H5835" s="379"/>
      <c r="I5835" s="379"/>
      <c r="J5835" s="379"/>
      <c r="K5835" s="379"/>
      <c r="L5835" s="379"/>
      <c r="M5835" s="379"/>
      <c r="N5835" s="379"/>
      <c r="O5835" s="379"/>
      <c r="P5835" s="379"/>
      <c r="Q5835" s="379"/>
      <c r="R5835" s="379"/>
      <c r="S5835" s="379"/>
      <c r="T5835" s="379"/>
      <c r="U5835" s="379"/>
      <c r="V5835" s="379"/>
      <c r="W5835" s="379"/>
      <c r="X5835" s="379"/>
      <c r="Y5835" s="379"/>
      <c r="Z5835" s="379"/>
      <c r="AA5835" s="380"/>
      <c r="AB5835" s="379"/>
      <c r="AC5835" s="379"/>
      <c r="AD5835" s="379"/>
      <c r="AE5835" s="381"/>
      <c r="AF5835" s="105"/>
      <c r="AG5835" s="381"/>
      <c r="AH5835" s="381"/>
      <c r="AI5835" s="381"/>
      <c r="AJ5835" s="381"/>
      <c r="AK5835" s="381"/>
      <c r="AL5835" s="381"/>
      <c r="AM5835" s="381"/>
    </row>
    <row r="5836" spans="1:39" x14ac:dyDescent="0.35">
      <c r="A5836" s="379"/>
      <c r="B5836" s="379"/>
      <c r="C5836" s="379"/>
      <c r="D5836" s="379"/>
      <c r="E5836" s="379"/>
      <c r="F5836" s="379"/>
      <c r="G5836" s="379"/>
      <c r="H5836" s="379"/>
      <c r="I5836" s="379"/>
      <c r="J5836" s="379"/>
      <c r="K5836" s="379"/>
      <c r="L5836" s="379"/>
      <c r="M5836" s="379"/>
      <c r="N5836" s="379"/>
      <c r="O5836" s="379"/>
      <c r="P5836" s="379"/>
      <c r="Q5836" s="379"/>
      <c r="R5836" s="379"/>
      <c r="S5836" s="379"/>
      <c r="T5836" s="379"/>
      <c r="U5836" s="379"/>
      <c r="V5836" s="379"/>
      <c r="W5836" s="379"/>
      <c r="X5836" s="379"/>
      <c r="Y5836" s="379"/>
      <c r="Z5836" s="379"/>
      <c r="AA5836" s="380"/>
      <c r="AB5836" s="379"/>
      <c r="AC5836" s="379"/>
      <c r="AD5836" s="379"/>
      <c r="AE5836" s="381"/>
      <c r="AF5836" s="105"/>
      <c r="AG5836" s="381"/>
      <c r="AH5836" s="381"/>
      <c r="AI5836" s="381"/>
      <c r="AJ5836" s="381"/>
      <c r="AK5836" s="381"/>
      <c r="AL5836" s="381"/>
      <c r="AM5836" s="381"/>
    </row>
    <row r="5837" spans="1:39" x14ac:dyDescent="0.35">
      <c r="A5837" s="379"/>
      <c r="B5837" s="379"/>
      <c r="C5837" s="379"/>
      <c r="D5837" s="379"/>
      <c r="E5837" s="379"/>
      <c r="F5837" s="379"/>
      <c r="G5837" s="379"/>
      <c r="H5837" s="379"/>
      <c r="I5837" s="379"/>
      <c r="J5837" s="379"/>
      <c r="K5837" s="379"/>
      <c r="L5837" s="379"/>
      <c r="M5837" s="379"/>
      <c r="N5837" s="379"/>
      <c r="O5837" s="379"/>
      <c r="P5837" s="379"/>
      <c r="Q5837" s="379"/>
      <c r="R5837" s="379"/>
      <c r="S5837" s="379"/>
      <c r="T5837" s="379"/>
      <c r="U5837" s="379"/>
      <c r="V5837" s="379"/>
      <c r="W5837" s="379"/>
      <c r="X5837" s="379"/>
      <c r="Y5837" s="379"/>
      <c r="Z5837" s="379"/>
      <c r="AA5837" s="380"/>
      <c r="AB5837" s="379"/>
      <c r="AC5837" s="379"/>
      <c r="AD5837" s="379"/>
      <c r="AE5837" s="381"/>
      <c r="AF5837" s="105"/>
      <c r="AG5837" s="381"/>
      <c r="AH5837" s="381"/>
      <c r="AI5837" s="381"/>
      <c r="AJ5837" s="381"/>
      <c r="AK5837" s="381"/>
      <c r="AL5837" s="381"/>
      <c r="AM5837" s="381"/>
    </row>
    <row r="5838" spans="1:39" x14ac:dyDescent="0.35">
      <c r="A5838" s="379"/>
      <c r="B5838" s="379"/>
      <c r="C5838" s="379"/>
      <c r="D5838" s="379"/>
      <c r="E5838" s="379"/>
      <c r="F5838" s="379"/>
      <c r="G5838" s="379"/>
      <c r="H5838" s="379"/>
      <c r="I5838" s="379"/>
      <c r="J5838" s="379"/>
      <c r="K5838" s="379"/>
      <c r="L5838" s="379"/>
      <c r="M5838" s="379"/>
      <c r="N5838" s="379"/>
      <c r="O5838" s="379"/>
      <c r="P5838" s="379"/>
      <c r="Q5838" s="379"/>
      <c r="R5838" s="379"/>
      <c r="S5838" s="379"/>
      <c r="T5838" s="379"/>
      <c r="U5838" s="379"/>
      <c r="V5838" s="379"/>
      <c r="W5838" s="379"/>
      <c r="X5838" s="379"/>
      <c r="Y5838" s="379"/>
      <c r="Z5838" s="379"/>
      <c r="AA5838" s="380"/>
      <c r="AB5838" s="379"/>
      <c r="AC5838" s="379"/>
      <c r="AD5838" s="379"/>
      <c r="AE5838" s="381"/>
      <c r="AF5838" s="105"/>
      <c r="AG5838" s="381"/>
      <c r="AH5838" s="381"/>
      <c r="AI5838" s="381"/>
      <c r="AJ5838" s="381"/>
      <c r="AK5838" s="381"/>
      <c r="AL5838" s="381"/>
      <c r="AM5838" s="381"/>
    </row>
    <row r="5839" spans="1:39" x14ac:dyDescent="0.35">
      <c r="A5839" s="379"/>
      <c r="B5839" s="379"/>
      <c r="C5839" s="379"/>
      <c r="D5839" s="379"/>
      <c r="E5839" s="379"/>
      <c r="F5839" s="379"/>
      <c r="G5839" s="379"/>
      <c r="H5839" s="379"/>
      <c r="I5839" s="379"/>
      <c r="J5839" s="379"/>
      <c r="K5839" s="379"/>
      <c r="L5839" s="379"/>
      <c r="M5839" s="379"/>
      <c r="N5839" s="379"/>
      <c r="O5839" s="379"/>
      <c r="P5839" s="379"/>
      <c r="Q5839" s="379"/>
      <c r="R5839" s="379"/>
      <c r="S5839" s="379"/>
      <c r="T5839" s="379"/>
      <c r="U5839" s="379"/>
      <c r="V5839" s="379"/>
      <c r="W5839" s="379"/>
      <c r="X5839" s="379"/>
      <c r="Y5839" s="379"/>
      <c r="Z5839" s="379"/>
      <c r="AA5839" s="380"/>
      <c r="AB5839" s="379"/>
      <c r="AC5839" s="379"/>
      <c r="AD5839" s="379"/>
      <c r="AE5839" s="381"/>
      <c r="AF5839" s="105"/>
      <c r="AG5839" s="381"/>
      <c r="AH5839" s="381"/>
      <c r="AI5839" s="381"/>
      <c r="AJ5839" s="381"/>
      <c r="AK5839" s="381"/>
      <c r="AL5839" s="381"/>
      <c r="AM5839" s="381"/>
    </row>
    <row r="5840" spans="1:39" x14ac:dyDescent="0.35">
      <c r="A5840" s="379"/>
      <c r="B5840" s="379"/>
      <c r="C5840" s="379"/>
      <c r="D5840" s="379"/>
      <c r="E5840" s="379"/>
      <c r="F5840" s="379"/>
      <c r="G5840" s="379"/>
      <c r="H5840" s="379"/>
      <c r="I5840" s="379"/>
      <c r="J5840" s="379"/>
      <c r="K5840" s="379"/>
      <c r="L5840" s="379"/>
      <c r="M5840" s="379"/>
      <c r="N5840" s="379"/>
      <c r="O5840" s="379"/>
      <c r="P5840" s="379"/>
      <c r="Q5840" s="379"/>
      <c r="R5840" s="379"/>
      <c r="S5840" s="379"/>
      <c r="T5840" s="379"/>
      <c r="U5840" s="379"/>
      <c r="V5840" s="379"/>
      <c r="W5840" s="379"/>
      <c r="X5840" s="379"/>
      <c r="Y5840" s="379"/>
      <c r="Z5840" s="379"/>
      <c r="AA5840" s="380"/>
      <c r="AB5840" s="379"/>
      <c r="AC5840" s="379"/>
      <c r="AD5840" s="379"/>
      <c r="AE5840" s="381"/>
      <c r="AF5840" s="105"/>
      <c r="AG5840" s="381"/>
      <c r="AH5840" s="381"/>
      <c r="AI5840" s="381"/>
      <c r="AJ5840" s="381"/>
      <c r="AK5840" s="381"/>
      <c r="AL5840" s="381"/>
      <c r="AM5840" s="381"/>
    </row>
    <row r="5841" spans="1:39" x14ac:dyDescent="0.35">
      <c r="A5841" s="379"/>
      <c r="B5841" s="379"/>
      <c r="C5841" s="379"/>
      <c r="D5841" s="379"/>
      <c r="E5841" s="379"/>
      <c r="F5841" s="379"/>
      <c r="G5841" s="379"/>
      <c r="H5841" s="379"/>
      <c r="I5841" s="379"/>
      <c r="J5841" s="379"/>
      <c r="K5841" s="379"/>
      <c r="L5841" s="379"/>
      <c r="M5841" s="379"/>
      <c r="N5841" s="379"/>
      <c r="O5841" s="379"/>
      <c r="P5841" s="379"/>
      <c r="Q5841" s="379"/>
      <c r="R5841" s="379"/>
      <c r="S5841" s="379"/>
      <c r="T5841" s="379"/>
      <c r="U5841" s="379"/>
      <c r="V5841" s="379"/>
      <c r="W5841" s="379"/>
      <c r="X5841" s="379"/>
      <c r="Y5841" s="379"/>
      <c r="Z5841" s="379"/>
      <c r="AA5841" s="380"/>
      <c r="AB5841" s="379"/>
      <c r="AC5841" s="379"/>
      <c r="AD5841" s="379"/>
      <c r="AE5841" s="381"/>
      <c r="AF5841" s="105"/>
      <c r="AG5841" s="381"/>
      <c r="AH5841" s="381"/>
      <c r="AI5841" s="381"/>
      <c r="AJ5841" s="381"/>
      <c r="AK5841" s="381"/>
      <c r="AL5841" s="381"/>
      <c r="AM5841" s="381"/>
    </row>
    <row r="5842" spans="1:39" x14ac:dyDescent="0.35">
      <c r="A5842" s="379"/>
      <c r="B5842" s="379"/>
      <c r="C5842" s="379"/>
      <c r="D5842" s="379"/>
      <c r="E5842" s="379"/>
      <c r="F5842" s="379"/>
      <c r="G5842" s="379"/>
      <c r="H5842" s="379"/>
      <c r="I5842" s="379"/>
      <c r="J5842" s="379"/>
      <c r="K5842" s="379"/>
      <c r="L5842" s="379"/>
      <c r="M5842" s="379"/>
      <c r="N5842" s="379"/>
      <c r="O5842" s="379"/>
      <c r="P5842" s="379"/>
      <c r="Q5842" s="379"/>
      <c r="R5842" s="379"/>
      <c r="S5842" s="379"/>
      <c r="T5842" s="379"/>
      <c r="U5842" s="379"/>
      <c r="V5842" s="379"/>
      <c r="W5842" s="379"/>
      <c r="X5842" s="379"/>
      <c r="Y5842" s="379"/>
      <c r="Z5842" s="379"/>
      <c r="AA5842" s="380"/>
      <c r="AB5842" s="379"/>
      <c r="AC5842" s="379"/>
      <c r="AD5842" s="379"/>
      <c r="AE5842" s="381"/>
      <c r="AF5842" s="105"/>
      <c r="AG5842" s="381"/>
      <c r="AH5842" s="381"/>
      <c r="AI5842" s="381"/>
      <c r="AJ5842" s="381"/>
      <c r="AK5842" s="381"/>
      <c r="AL5842" s="381"/>
      <c r="AM5842" s="381"/>
    </row>
    <row r="5843" spans="1:39" x14ac:dyDescent="0.35">
      <c r="A5843" s="379"/>
      <c r="B5843" s="379"/>
      <c r="C5843" s="379"/>
      <c r="D5843" s="379"/>
      <c r="E5843" s="379"/>
      <c r="F5843" s="379"/>
      <c r="G5843" s="379"/>
      <c r="H5843" s="379"/>
      <c r="I5843" s="379"/>
      <c r="J5843" s="379"/>
      <c r="K5843" s="379"/>
      <c r="L5843" s="379"/>
      <c r="M5843" s="379"/>
      <c r="N5843" s="379"/>
      <c r="O5843" s="379"/>
      <c r="P5843" s="379"/>
      <c r="Q5843" s="379"/>
      <c r="R5843" s="379"/>
      <c r="S5843" s="379"/>
      <c r="T5843" s="379"/>
      <c r="U5843" s="379"/>
      <c r="V5843" s="379"/>
      <c r="W5843" s="379"/>
      <c r="X5843" s="379"/>
      <c r="Y5843" s="379"/>
      <c r="Z5843" s="379"/>
      <c r="AA5843" s="380"/>
      <c r="AB5843" s="379"/>
      <c r="AC5843" s="379"/>
      <c r="AD5843" s="379"/>
      <c r="AE5843" s="381"/>
      <c r="AF5843" s="105"/>
      <c r="AG5843" s="381"/>
      <c r="AH5843" s="381"/>
      <c r="AI5843" s="381"/>
      <c r="AJ5843" s="381"/>
      <c r="AK5843" s="381"/>
      <c r="AL5843" s="381"/>
      <c r="AM5843" s="381"/>
    </row>
    <row r="5844" spans="1:39" x14ac:dyDescent="0.35">
      <c r="A5844" s="379"/>
      <c r="B5844" s="379"/>
      <c r="C5844" s="379"/>
      <c r="D5844" s="379"/>
      <c r="E5844" s="379"/>
      <c r="F5844" s="379"/>
      <c r="G5844" s="379"/>
      <c r="H5844" s="379"/>
      <c r="I5844" s="379"/>
      <c r="J5844" s="379"/>
      <c r="K5844" s="379"/>
      <c r="L5844" s="379"/>
      <c r="M5844" s="379"/>
      <c r="N5844" s="379"/>
      <c r="O5844" s="379"/>
      <c r="P5844" s="379"/>
      <c r="Q5844" s="379"/>
      <c r="R5844" s="379"/>
      <c r="S5844" s="379"/>
      <c r="T5844" s="379"/>
      <c r="U5844" s="379"/>
      <c r="V5844" s="379"/>
      <c r="W5844" s="379"/>
      <c r="X5844" s="379"/>
      <c r="Y5844" s="379"/>
      <c r="Z5844" s="379"/>
      <c r="AA5844" s="380"/>
      <c r="AB5844" s="379"/>
      <c r="AC5844" s="379"/>
      <c r="AD5844" s="379"/>
      <c r="AE5844" s="381"/>
      <c r="AF5844" s="105"/>
      <c r="AG5844" s="381"/>
      <c r="AH5844" s="381"/>
      <c r="AI5844" s="381"/>
      <c r="AJ5844" s="381"/>
      <c r="AK5844" s="381"/>
      <c r="AL5844" s="381"/>
      <c r="AM5844" s="381"/>
    </row>
    <row r="5845" spans="1:39" x14ac:dyDescent="0.35">
      <c r="A5845" s="379"/>
      <c r="B5845" s="379"/>
      <c r="C5845" s="379"/>
      <c r="D5845" s="379"/>
      <c r="E5845" s="379"/>
      <c r="F5845" s="379"/>
      <c r="G5845" s="379"/>
      <c r="H5845" s="379"/>
      <c r="I5845" s="379"/>
      <c r="J5845" s="379"/>
      <c r="K5845" s="379"/>
      <c r="L5845" s="379"/>
      <c r="M5845" s="379"/>
      <c r="N5845" s="379"/>
      <c r="O5845" s="379"/>
      <c r="P5845" s="379"/>
      <c r="Q5845" s="379"/>
      <c r="R5845" s="379"/>
      <c r="S5845" s="379"/>
      <c r="T5845" s="379"/>
      <c r="U5845" s="379"/>
      <c r="V5845" s="379"/>
      <c r="W5845" s="379"/>
      <c r="X5845" s="379"/>
      <c r="Y5845" s="379"/>
      <c r="Z5845" s="379"/>
      <c r="AA5845" s="380"/>
      <c r="AB5845" s="379"/>
      <c r="AC5845" s="379"/>
      <c r="AD5845" s="379"/>
      <c r="AE5845" s="381"/>
      <c r="AF5845" s="105"/>
      <c r="AG5845" s="381"/>
      <c r="AH5845" s="381"/>
      <c r="AI5845" s="381"/>
      <c r="AJ5845" s="381"/>
      <c r="AK5845" s="381"/>
      <c r="AL5845" s="381"/>
      <c r="AM5845" s="381"/>
    </row>
    <row r="5846" spans="1:39" x14ac:dyDescent="0.35">
      <c r="A5846" s="379"/>
      <c r="B5846" s="379"/>
      <c r="C5846" s="379"/>
      <c r="D5846" s="379"/>
      <c r="E5846" s="379"/>
      <c r="F5846" s="379"/>
      <c r="G5846" s="379"/>
      <c r="H5846" s="379"/>
      <c r="I5846" s="379"/>
      <c r="J5846" s="379"/>
      <c r="K5846" s="379"/>
      <c r="L5846" s="379"/>
      <c r="M5846" s="379"/>
      <c r="N5846" s="379"/>
      <c r="O5846" s="379"/>
      <c r="P5846" s="379"/>
      <c r="Q5846" s="379"/>
      <c r="R5846" s="379"/>
      <c r="S5846" s="379"/>
      <c r="T5846" s="379"/>
      <c r="U5846" s="379"/>
      <c r="V5846" s="379"/>
      <c r="W5846" s="379"/>
      <c r="X5846" s="379"/>
      <c r="Y5846" s="379"/>
      <c r="Z5846" s="379"/>
      <c r="AA5846" s="380"/>
      <c r="AB5846" s="379"/>
      <c r="AC5846" s="379"/>
      <c r="AD5846" s="379"/>
      <c r="AE5846" s="381"/>
      <c r="AF5846" s="105"/>
      <c r="AG5846" s="381"/>
      <c r="AH5846" s="381"/>
      <c r="AI5846" s="381"/>
      <c r="AJ5846" s="381"/>
      <c r="AK5846" s="381"/>
      <c r="AL5846" s="381"/>
      <c r="AM5846" s="381"/>
    </row>
    <row r="5847" spans="1:39" x14ac:dyDescent="0.35">
      <c r="A5847" s="379"/>
      <c r="B5847" s="379"/>
      <c r="C5847" s="379"/>
      <c r="D5847" s="379"/>
      <c r="E5847" s="379"/>
      <c r="F5847" s="379"/>
      <c r="G5847" s="379"/>
      <c r="H5847" s="379"/>
      <c r="I5847" s="379"/>
      <c r="J5847" s="379"/>
      <c r="K5847" s="379"/>
      <c r="L5847" s="379"/>
      <c r="M5847" s="379"/>
      <c r="N5847" s="379"/>
      <c r="O5847" s="379"/>
      <c r="P5847" s="379"/>
      <c r="Q5847" s="379"/>
      <c r="R5847" s="379"/>
      <c r="S5847" s="379"/>
      <c r="T5847" s="379"/>
      <c r="U5847" s="379"/>
      <c r="V5847" s="379"/>
      <c r="W5847" s="379"/>
      <c r="X5847" s="379"/>
      <c r="Y5847" s="379"/>
      <c r="Z5847" s="379"/>
      <c r="AA5847" s="380"/>
      <c r="AB5847" s="379"/>
      <c r="AC5847" s="379"/>
      <c r="AD5847" s="379"/>
      <c r="AE5847" s="381"/>
      <c r="AF5847" s="105"/>
      <c r="AG5847" s="381"/>
      <c r="AH5847" s="381"/>
      <c r="AI5847" s="381"/>
      <c r="AJ5847" s="381"/>
      <c r="AK5847" s="381"/>
      <c r="AL5847" s="381"/>
      <c r="AM5847" s="381"/>
    </row>
    <row r="5848" spans="1:39" x14ac:dyDescent="0.35">
      <c r="A5848" s="379"/>
      <c r="B5848" s="379"/>
      <c r="C5848" s="379"/>
      <c r="D5848" s="379"/>
      <c r="E5848" s="379"/>
      <c r="F5848" s="379"/>
      <c r="G5848" s="379"/>
      <c r="H5848" s="379"/>
      <c r="I5848" s="379"/>
      <c r="J5848" s="379"/>
      <c r="K5848" s="379"/>
      <c r="L5848" s="379"/>
      <c r="M5848" s="379"/>
      <c r="N5848" s="379"/>
      <c r="O5848" s="379"/>
      <c r="P5848" s="379"/>
      <c r="Q5848" s="379"/>
      <c r="R5848" s="379"/>
      <c r="S5848" s="379"/>
      <c r="T5848" s="379"/>
      <c r="U5848" s="379"/>
      <c r="V5848" s="379"/>
      <c r="W5848" s="379"/>
      <c r="X5848" s="379"/>
      <c r="Y5848" s="379"/>
      <c r="Z5848" s="379"/>
      <c r="AA5848" s="380"/>
      <c r="AB5848" s="379"/>
      <c r="AC5848" s="379"/>
      <c r="AD5848" s="379"/>
      <c r="AE5848" s="381"/>
      <c r="AF5848" s="105"/>
      <c r="AG5848" s="381"/>
      <c r="AH5848" s="381"/>
      <c r="AI5848" s="381"/>
      <c r="AJ5848" s="381"/>
      <c r="AK5848" s="381"/>
      <c r="AL5848" s="381"/>
      <c r="AM5848" s="381"/>
    </row>
    <row r="5849" spans="1:39" x14ac:dyDescent="0.35">
      <c r="A5849" s="379"/>
      <c r="B5849" s="379"/>
      <c r="C5849" s="379"/>
      <c r="D5849" s="379"/>
      <c r="E5849" s="379"/>
      <c r="F5849" s="379"/>
      <c r="G5849" s="379"/>
      <c r="H5849" s="379"/>
      <c r="I5849" s="379"/>
      <c r="J5849" s="379"/>
      <c r="K5849" s="379"/>
      <c r="L5849" s="379"/>
      <c r="M5849" s="379"/>
      <c r="N5849" s="379"/>
      <c r="O5849" s="379"/>
      <c r="P5849" s="379"/>
      <c r="Q5849" s="379"/>
      <c r="R5849" s="379"/>
      <c r="S5849" s="379"/>
      <c r="T5849" s="379"/>
      <c r="U5849" s="379"/>
      <c r="V5849" s="379"/>
      <c r="W5849" s="379"/>
      <c r="X5849" s="379"/>
      <c r="Y5849" s="379"/>
      <c r="Z5849" s="379"/>
      <c r="AA5849" s="380"/>
      <c r="AB5849" s="379"/>
      <c r="AC5849" s="379"/>
      <c r="AD5849" s="379"/>
      <c r="AE5849" s="381"/>
      <c r="AF5849" s="105"/>
      <c r="AG5849" s="381"/>
      <c r="AH5849" s="381"/>
      <c r="AI5849" s="381"/>
      <c r="AJ5849" s="381"/>
      <c r="AK5849" s="381"/>
      <c r="AL5849" s="381"/>
      <c r="AM5849" s="381"/>
    </row>
    <row r="5850" spans="1:39" x14ac:dyDescent="0.35">
      <c r="A5850" s="379"/>
      <c r="B5850" s="379"/>
      <c r="C5850" s="379"/>
      <c r="D5850" s="379"/>
      <c r="E5850" s="379"/>
      <c r="F5850" s="379"/>
      <c r="G5850" s="379"/>
      <c r="H5850" s="379"/>
      <c r="I5850" s="379"/>
      <c r="J5850" s="379"/>
      <c r="K5850" s="379"/>
      <c r="L5850" s="379"/>
      <c r="M5850" s="379"/>
      <c r="N5850" s="379"/>
      <c r="O5850" s="379"/>
      <c r="P5850" s="379"/>
      <c r="Q5850" s="379"/>
      <c r="R5850" s="379"/>
      <c r="S5850" s="379"/>
      <c r="T5850" s="379"/>
      <c r="U5850" s="379"/>
      <c r="V5850" s="379"/>
      <c r="W5850" s="379"/>
      <c r="X5850" s="379"/>
      <c r="Y5850" s="379"/>
      <c r="Z5850" s="379"/>
      <c r="AA5850" s="380"/>
      <c r="AB5850" s="379"/>
      <c r="AC5850" s="379"/>
      <c r="AD5850" s="379"/>
      <c r="AE5850" s="381"/>
      <c r="AF5850" s="105"/>
      <c r="AG5850" s="381"/>
      <c r="AH5850" s="381"/>
      <c r="AI5850" s="381"/>
      <c r="AJ5850" s="381"/>
      <c r="AK5850" s="381"/>
      <c r="AL5850" s="381"/>
      <c r="AM5850" s="381"/>
    </row>
    <row r="5851" spans="1:39" x14ac:dyDescent="0.35">
      <c r="A5851" s="379"/>
      <c r="B5851" s="379"/>
      <c r="C5851" s="379"/>
      <c r="D5851" s="379"/>
      <c r="E5851" s="379"/>
      <c r="F5851" s="379"/>
      <c r="G5851" s="379"/>
      <c r="H5851" s="379"/>
      <c r="I5851" s="379"/>
      <c r="J5851" s="379"/>
      <c r="K5851" s="379"/>
      <c r="L5851" s="379"/>
      <c r="M5851" s="379"/>
      <c r="N5851" s="379"/>
      <c r="O5851" s="379"/>
      <c r="P5851" s="379"/>
      <c r="Q5851" s="379"/>
      <c r="R5851" s="379"/>
      <c r="S5851" s="379"/>
      <c r="T5851" s="379"/>
      <c r="U5851" s="379"/>
      <c r="V5851" s="379"/>
      <c r="W5851" s="379"/>
      <c r="X5851" s="379"/>
      <c r="Y5851" s="379"/>
      <c r="Z5851" s="379"/>
      <c r="AA5851" s="380"/>
      <c r="AB5851" s="379"/>
      <c r="AC5851" s="379"/>
      <c r="AD5851" s="379"/>
      <c r="AE5851" s="381"/>
      <c r="AF5851" s="105"/>
      <c r="AG5851" s="381"/>
      <c r="AH5851" s="381"/>
      <c r="AI5851" s="381"/>
      <c r="AJ5851" s="381"/>
      <c r="AK5851" s="381"/>
      <c r="AL5851" s="381"/>
      <c r="AM5851" s="381"/>
    </row>
    <row r="5852" spans="1:39" x14ac:dyDescent="0.35">
      <c r="A5852" s="379"/>
      <c r="B5852" s="379"/>
      <c r="C5852" s="379"/>
      <c r="D5852" s="379"/>
      <c r="E5852" s="379"/>
      <c r="F5852" s="379"/>
      <c r="G5852" s="379"/>
      <c r="H5852" s="379"/>
      <c r="I5852" s="379"/>
      <c r="J5852" s="379"/>
      <c r="K5852" s="379"/>
      <c r="L5852" s="379"/>
      <c r="M5852" s="379"/>
      <c r="N5852" s="379"/>
      <c r="O5852" s="379"/>
      <c r="P5852" s="379"/>
      <c r="Q5852" s="379"/>
      <c r="R5852" s="379"/>
      <c r="S5852" s="379"/>
      <c r="T5852" s="379"/>
      <c r="U5852" s="379"/>
      <c r="V5852" s="379"/>
      <c r="W5852" s="379"/>
      <c r="X5852" s="379"/>
      <c r="Y5852" s="379"/>
      <c r="Z5852" s="379"/>
      <c r="AA5852" s="380"/>
      <c r="AB5852" s="379"/>
      <c r="AC5852" s="379"/>
      <c r="AD5852" s="379"/>
      <c r="AE5852" s="381"/>
      <c r="AF5852" s="105"/>
      <c r="AG5852" s="381"/>
      <c r="AH5852" s="381"/>
      <c r="AI5852" s="381"/>
      <c r="AJ5852" s="381"/>
      <c r="AK5852" s="381"/>
      <c r="AL5852" s="381"/>
      <c r="AM5852" s="381"/>
    </row>
    <row r="5853" spans="1:39" x14ac:dyDescent="0.35">
      <c r="A5853" s="379"/>
      <c r="B5853" s="379"/>
      <c r="C5853" s="379"/>
      <c r="D5853" s="379"/>
      <c r="E5853" s="379"/>
      <c r="F5853" s="379"/>
      <c r="G5853" s="379"/>
      <c r="H5853" s="379"/>
      <c r="I5853" s="379"/>
      <c r="J5853" s="379"/>
      <c r="K5853" s="379"/>
      <c r="L5853" s="379"/>
      <c r="M5853" s="379"/>
      <c r="N5853" s="379"/>
      <c r="O5853" s="379"/>
      <c r="P5853" s="379"/>
      <c r="Q5853" s="379"/>
      <c r="R5853" s="379"/>
      <c r="S5853" s="379"/>
      <c r="T5853" s="379"/>
      <c r="U5853" s="379"/>
      <c r="V5853" s="379"/>
      <c r="W5853" s="379"/>
      <c r="X5853" s="379"/>
      <c r="Y5853" s="379"/>
      <c r="Z5853" s="379"/>
      <c r="AA5853" s="380"/>
      <c r="AB5853" s="379"/>
      <c r="AC5853" s="379"/>
      <c r="AD5853" s="379"/>
      <c r="AE5853" s="381"/>
      <c r="AF5853" s="105"/>
      <c r="AG5853" s="381"/>
      <c r="AH5853" s="381"/>
      <c r="AI5853" s="381"/>
      <c r="AJ5853" s="381"/>
      <c r="AK5853" s="381"/>
      <c r="AL5853" s="381"/>
      <c r="AM5853" s="381"/>
    </row>
    <row r="5854" spans="1:39" x14ac:dyDescent="0.35">
      <c r="A5854" s="379"/>
      <c r="B5854" s="379"/>
      <c r="C5854" s="379"/>
      <c r="D5854" s="379"/>
      <c r="E5854" s="379"/>
      <c r="F5854" s="379"/>
      <c r="G5854" s="379"/>
      <c r="H5854" s="379"/>
      <c r="I5854" s="379"/>
      <c r="J5854" s="379"/>
      <c r="K5854" s="379"/>
      <c r="L5854" s="379"/>
      <c r="M5854" s="379"/>
      <c r="N5854" s="379"/>
      <c r="O5854" s="379"/>
      <c r="P5854" s="379"/>
      <c r="Q5854" s="379"/>
      <c r="R5854" s="379"/>
      <c r="S5854" s="379"/>
      <c r="T5854" s="379"/>
      <c r="U5854" s="379"/>
      <c r="V5854" s="379"/>
      <c r="W5854" s="379"/>
      <c r="X5854" s="379"/>
      <c r="Y5854" s="379"/>
      <c r="Z5854" s="379"/>
      <c r="AA5854" s="380"/>
      <c r="AB5854" s="379"/>
      <c r="AC5854" s="379"/>
      <c r="AD5854" s="379"/>
      <c r="AE5854" s="381"/>
      <c r="AF5854" s="105"/>
      <c r="AG5854" s="381"/>
      <c r="AH5854" s="381"/>
      <c r="AI5854" s="381"/>
      <c r="AJ5854" s="381"/>
      <c r="AK5854" s="381"/>
      <c r="AL5854" s="381"/>
      <c r="AM5854" s="381"/>
    </row>
    <row r="5855" spans="1:39" x14ac:dyDescent="0.35">
      <c r="A5855" s="379"/>
      <c r="B5855" s="379"/>
      <c r="C5855" s="379"/>
      <c r="D5855" s="379"/>
      <c r="E5855" s="379"/>
      <c r="F5855" s="379"/>
      <c r="G5855" s="379"/>
      <c r="H5855" s="379"/>
      <c r="I5855" s="379"/>
      <c r="J5855" s="379"/>
      <c r="K5855" s="379"/>
      <c r="L5855" s="379"/>
      <c r="M5855" s="379"/>
      <c r="N5855" s="379"/>
      <c r="O5855" s="379"/>
      <c r="P5855" s="379"/>
      <c r="Q5855" s="379"/>
      <c r="R5855" s="379"/>
      <c r="S5855" s="379"/>
      <c r="T5855" s="379"/>
      <c r="U5855" s="379"/>
      <c r="V5855" s="379"/>
      <c r="W5855" s="379"/>
      <c r="X5855" s="379"/>
      <c r="Y5855" s="379"/>
      <c r="Z5855" s="379"/>
      <c r="AA5855" s="380"/>
      <c r="AB5855" s="379"/>
      <c r="AC5855" s="379"/>
      <c r="AD5855" s="379"/>
      <c r="AE5855" s="381"/>
      <c r="AF5855" s="105"/>
      <c r="AG5855" s="381"/>
      <c r="AH5855" s="381"/>
      <c r="AI5855" s="381"/>
      <c r="AJ5855" s="381"/>
      <c r="AK5855" s="381"/>
      <c r="AL5855" s="381"/>
      <c r="AM5855" s="381"/>
    </row>
    <row r="5856" spans="1:39" x14ac:dyDescent="0.35">
      <c r="A5856" s="379"/>
      <c r="B5856" s="379"/>
      <c r="C5856" s="379"/>
      <c r="D5856" s="379"/>
      <c r="E5856" s="379"/>
      <c r="F5856" s="379"/>
      <c r="G5856" s="379"/>
      <c r="H5856" s="379"/>
      <c r="I5856" s="379"/>
      <c r="J5856" s="379"/>
      <c r="K5856" s="379"/>
      <c r="L5856" s="379"/>
      <c r="M5856" s="379"/>
      <c r="N5856" s="379"/>
      <c r="O5856" s="379"/>
      <c r="P5856" s="379"/>
      <c r="Q5856" s="379"/>
      <c r="R5856" s="379"/>
      <c r="S5856" s="379"/>
      <c r="T5856" s="379"/>
      <c r="U5856" s="379"/>
      <c r="V5856" s="379"/>
      <c r="W5856" s="379"/>
      <c r="X5856" s="379"/>
      <c r="Y5856" s="379"/>
      <c r="Z5856" s="379"/>
      <c r="AA5856" s="380"/>
      <c r="AB5856" s="379"/>
      <c r="AC5856" s="379"/>
      <c r="AD5856" s="379"/>
      <c r="AE5856" s="381"/>
      <c r="AF5856" s="105"/>
      <c r="AG5856" s="381"/>
      <c r="AH5856" s="381"/>
      <c r="AI5856" s="381"/>
      <c r="AJ5856" s="381"/>
      <c r="AK5856" s="381"/>
      <c r="AL5856" s="381"/>
      <c r="AM5856" s="381"/>
    </row>
    <row r="5857" spans="1:39" x14ac:dyDescent="0.35">
      <c r="A5857" s="379"/>
      <c r="B5857" s="379"/>
      <c r="C5857" s="379"/>
      <c r="D5857" s="379"/>
      <c r="E5857" s="379"/>
      <c r="F5857" s="379"/>
      <c r="G5857" s="379"/>
      <c r="H5857" s="379"/>
      <c r="I5857" s="379"/>
      <c r="J5857" s="379"/>
      <c r="K5857" s="379"/>
      <c r="L5857" s="379"/>
      <c r="M5857" s="379"/>
      <c r="N5857" s="379"/>
      <c r="O5857" s="379"/>
      <c r="P5857" s="379"/>
      <c r="Q5857" s="379"/>
      <c r="R5857" s="379"/>
      <c r="S5857" s="379"/>
      <c r="T5857" s="379"/>
      <c r="U5857" s="379"/>
      <c r="V5857" s="379"/>
      <c r="W5857" s="379"/>
      <c r="X5857" s="379"/>
      <c r="Y5857" s="379"/>
      <c r="Z5857" s="379"/>
      <c r="AA5857" s="380"/>
      <c r="AB5857" s="379"/>
      <c r="AC5857" s="379"/>
      <c r="AD5857" s="379"/>
      <c r="AE5857" s="381"/>
      <c r="AF5857" s="105"/>
      <c r="AG5857" s="381"/>
      <c r="AH5857" s="381"/>
      <c r="AI5857" s="381"/>
      <c r="AJ5857" s="381"/>
      <c r="AK5857" s="381"/>
      <c r="AL5857" s="381"/>
      <c r="AM5857" s="381"/>
    </row>
    <row r="5858" spans="1:39" x14ac:dyDescent="0.35">
      <c r="A5858" s="379"/>
      <c r="B5858" s="379"/>
      <c r="C5858" s="379"/>
      <c r="D5858" s="379"/>
      <c r="E5858" s="379"/>
      <c r="F5858" s="379"/>
      <c r="G5858" s="379"/>
      <c r="H5858" s="379"/>
      <c r="I5858" s="379"/>
      <c r="J5858" s="379"/>
      <c r="K5858" s="379"/>
      <c r="L5858" s="379"/>
      <c r="M5858" s="379"/>
      <c r="N5858" s="379"/>
      <c r="O5858" s="379"/>
      <c r="P5858" s="379"/>
      <c r="Q5858" s="379"/>
      <c r="R5858" s="379"/>
      <c r="S5858" s="379"/>
      <c r="T5858" s="379"/>
      <c r="U5858" s="379"/>
      <c r="V5858" s="379"/>
      <c r="W5858" s="379"/>
      <c r="X5858" s="379"/>
      <c r="Y5858" s="379"/>
      <c r="Z5858" s="379"/>
      <c r="AA5858" s="380"/>
      <c r="AB5858" s="379"/>
      <c r="AC5858" s="379"/>
      <c r="AD5858" s="379"/>
      <c r="AE5858" s="381"/>
      <c r="AF5858" s="105"/>
      <c r="AG5858" s="381"/>
      <c r="AH5858" s="381"/>
      <c r="AI5858" s="381"/>
      <c r="AJ5858" s="381"/>
      <c r="AK5858" s="381"/>
      <c r="AL5858" s="381"/>
      <c r="AM5858" s="381"/>
    </row>
    <row r="5859" spans="1:39" x14ac:dyDescent="0.35">
      <c r="A5859" s="379"/>
      <c r="B5859" s="379"/>
      <c r="C5859" s="379"/>
      <c r="D5859" s="379"/>
      <c r="E5859" s="379"/>
      <c r="F5859" s="379"/>
      <c r="G5859" s="379"/>
      <c r="H5859" s="379"/>
      <c r="I5859" s="379"/>
      <c r="J5859" s="379"/>
      <c r="K5859" s="379"/>
      <c r="L5859" s="379"/>
      <c r="M5859" s="379"/>
      <c r="N5859" s="379"/>
      <c r="O5859" s="379"/>
      <c r="P5859" s="379"/>
      <c r="Q5859" s="379"/>
      <c r="R5859" s="379"/>
      <c r="S5859" s="379"/>
      <c r="T5859" s="379"/>
      <c r="U5859" s="379"/>
      <c r="V5859" s="379"/>
      <c r="W5859" s="379"/>
      <c r="X5859" s="379"/>
      <c r="Y5859" s="379"/>
      <c r="Z5859" s="379"/>
      <c r="AA5859" s="380"/>
      <c r="AB5859" s="379"/>
      <c r="AC5859" s="379"/>
      <c r="AD5859" s="379"/>
      <c r="AE5859" s="381"/>
      <c r="AF5859" s="105"/>
      <c r="AG5859" s="381"/>
      <c r="AH5859" s="381"/>
      <c r="AI5859" s="381"/>
      <c r="AJ5859" s="381"/>
      <c r="AK5859" s="381"/>
      <c r="AL5859" s="381"/>
      <c r="AM5859" s="381"/>
    </row>
    <row r="5860" spans="1:39" x14ac:dyDescent="0.35">
      <c r="A5860" s="379"/>
      <c r="B5860" s="379"/>
      <c r="C5860" s="379"/>
      <c r="D5860" s="379"/>
      <c r="E5860" s="379"/>
      <c r="F5860" s="379"/>
      <c r="G5860" s="379"/>
      <c r="H5860" s="379"/>
      <c r="I5860" s="379"/>
      <c r="J5860" s="379"/>
      <c r="K5860" s="379"/>
      <c r="L5860" s="379"/>
      <c r="M5860" s="379"/>
      <c r="N5860" s="379"/>
      <c r="O5860" s="379"/>
      <c r="P5860" s="379"/>
      <c r="Q5860" s="379"/>
      <c r="R5860" s="379"/>
      <c r="S5860" s="379"/>
      <c r="T5860" s="379"/>
      <c r="U5860" s="379"/>
      <c r="V5860" s="379"/>
      <c r="W5860" s="379"/>
      <c r="X5860" s="379"/>
      <c r="Y5860" s="379"/>
      <c r="Z5860" s="379"/>
      <c r="AA5860" s="380"/>
      <c r="AB5860" s="379"/>
      <c r="AC5860" s="379"/>
      <c r="AD5860" s="379"/>
      <c r="AE5860" s="381"/>
      <c r="AF5860" s="105"/>
      <c r="AG5860" s="381"/>
      <c r="AH5860" s="381"/>
      <c r="AI5860" s="381"/>
      <c r="AJ5860" s="381"/>
      <c r="AK5860" s="381"/>
      <c r="AL5860" s="381"/>
      <c r="AM5860" s="381"/>
    </row>
    <row r="5861" spans="1:39" x14ac:dyDescent="0.35">
      <c r="A5861" s="379"/>
      <c r="B5861" s="379"/>
      <c r="C5861" s="379"/>
      <c r="D5861" s="379"/>
      <c r="E5861" s="379"/>
      <c r="F5861" s="379"/>
      <c r="G5861" s="379"/>
      <c r="H5861" s="379"/>
      <c r="I5861" s="379"/>
      <c r="J5861" s="379"/>
      <c r="K5861" s="379"/>
      <c r="L5861" s="379"/>
      <c r="M5861" s="379"/>
      <c r="N5861" s="379"/>
      <c r="O5861" s="379"/>
      <c r="P5861" s="379"/>
      <c r="Q5861" s="379"/>
      <c r="R5861" s="379"/>
      <c r="S5861" s="379"/>
      <c r="T5861" s="379"/>
      <c r="U5861" s="379"/>
      <c r="V5861" s="379"/>
      <c r="W5861" s="379"/>
      <c r="X5861" s="379"/>
      <c r="Y5861" s="379"/>
      <c r="Z5861" s="379"/>
      <c r="AA5861" s="380"/>
      <c r="AB5861" s="379"/>
      <c r="AC5861" s="379"/>
      <c r="AD5861" s="379"/>
      <c r="AE5861" s="381"/>
      <c r="AF5861" s="105"/>
      <c r="AG5861" s="381"/>
      <c r="AH5861" s="381"/>
      <c r="AI5861" s="381"/>
      <c r="AJ5861" s="381"/>
      <c r="AK5861" s="381"/>
      <c r="AL5861" s="381"/>
      <c r="AM5861" s="381"/>
    </row>
    <row r="5862" spans="1:39" x14ac:dyDescent="0.35">
      <c r="A5862" s="379"/>
      <c r="B5862" s="379"/>
      <c r="C5862" s="379"/>
      <c r="D5862" s="379"/>
      <c r="E5862" s="379"/>
      <c r="F5862" s="379"/>
      <c r="G5862" s="379"/>
      <c r="H5862" s="379"/>
      <c r="I5862" s="379"/>
      <c r="J5862" s="379"/>
      <c r="K5862" s="379"/>
      <c r="L5862" s="379"/>
      <c r="M5862" s="379"/>
      <c r="N5862" s="379"/>
      <c r="O5862" s="379"/>
      <c r="P5862" s="379"/>
      <c r="Q5862" s="379"/>
      <c r="R5862" s="379"/>
      <c r="S5862" s="379"/>
      <c r="T5862" s="379"/>
      <c r="U5862" s="379"/>
      <c r="V5862" s="379"/>
      <c r="W5862" s="379"/>
      <c r="X5862" s="379"/>
      <c r="Y5862" s="379"/>
      <c r="Z5862" s="379"/>
      <c r="AA5862" s="380"/>
      <c r="AB5862" s="379"/>
      <c r="AC5862" s="379"/>
      <c r="AD5862" s="379"/>
      <c r="AE5862" s="381"/>
      <c r="AF5862" s="105"/>
      <c r="AG5862" s="381"/>
      <c r="AH5862" s="381"/>
      <c r="AI5862" s="381"/>
      <c r="AJ5862" s="381"/>
      <c r="AK5862" s="381"/>
      <c r="AL5862" s="381"/>
      <c r="AM5862" s="381"/>
    </row>
    <row r="5863" spans="1:39" x14ac:dyDescent="0.35">
      <c r="A5863" s="379"/>
      <c r="B5863" s="379"/>
      <c r="C5863" s="379"/>
      <c r="D5863" s="379"/>
      <c r="E5863" s="379"/>
      <c r="F5863" s="379"/>
      <c r="G5863" s="379"/>
      <c r="H5863" s="379"/>
      <c r="I5863" s="379"/>
      <c r="J5863" s="379"/>
      <c r="K5863" s="379"/>
      <c r="L5863" s="379"/>
      <c r="M5863" s="379"/>
      <c r="N5863" s="379"/>
      <c r="O5863" s="379"/>
      <c r="P5863" s="379"/>
      <c r="Q5863" s="379"/>
      <c r="R5863" s="379"/>
      <c r="S5863" s="379"/>
      <c r="T5863" s="379"/>
      <c r="U5863" s="379"/>
      <c r="V5863" s="379"/>
      <c r="W5863" s="379"/>
      <c r="X5863" s="379"/>
      <c r="Y5863" s="379"/>
      <c r="Z5863" s="379"/>
      <c r="AA5863" s="380"/>
      <c r="AB5863" s="379"/>
      <c r="AC5863" s="379"/>
      <c r="AD5863" s="379"/>
      <c r="AE5863" s="381"/>
      <c r="AF5863" s="105"/>
      <c r="AG5863" s="381"/>
      <c r="AH5863" s="381"/>
      <c r="AI5863" s="381"/>
      <c r="AJ5863" s="381"/>
      <c r="AK5863" s="381"/>
      <c r="AL5863" s="381"/>
      <c r="AM5863" s="381"/>
    </row>
    <row r="5864" spans="1:39" x14ac:dyDescent="0.35">
      <c r="A5864" s="379"/>
      <c r="B5864" s="379"/>
      <c r="C5864" s="379"/>
      <c r="D5864" s="379"/>
      <c r="E5864" s="379"/>
      <c r="F5864" s="379"/>
      <c r="G5864" s="379"/>
      <c r="H5864" s="379"/>
      <c r="I5864" s="379"/>
      <c r="J5864" s="379"/>
      <c r="K5864" s="379"/>
      <c r="L5864" s="379"/>
      <c r="M5864" s="379"/>
      <c r="N5864" s="379"/>
      <c r="O5864" s="379"/>
      <c r="P5864" s="379"/>
      <c r="Q5864" s="379"/>
      <c r="R5864" s="379"/>
      <c r="S5864" s="379"/>
      <c r="T5864" s="379"/>
      <c r="U5864" s="379"/>
      <c r="V5864" s="379"/>
      <c r="W5864" s="379"/>
      <c r="X5864" s="379"/>
      <c r="Y5864" s="379"/>
      <c r="Z5864" s="379"/>
      <c r="AA5864" s="380"/>
      <c r="AB5864" s="379"/>
      <c r="AC5864" s="379"/>
      <c r="AD5864" s="379"/>
      <c r="AE5864" s="381"/>
      <c r="AF5864" s="105"/>
      <c r="AG5864" s="381"/>
      <c r="AH5864" s="381"/>
      <c r="AI5864" s="381"/>
      <c r="AJ5864" s="381"/>
      <c r="AK5864" s="381"/>
      <c r="AL5864" s="381"/>
      <c r="AM5864" s="381"/>
    </row>
    <row r="5865" spans="1:39" x14ac:dyDescent="0.35">
      <c r="A5865" s="379"/>
      <c r="B5865" s="379"/>
      <c r="C5865" s="379"/>
      <c r="D5865" s="379"/>
      <c r="E5865" s="379"/>
      <c r="F5865" s="379"/>
      <c r="G5865" s="379"/>
      <c r="H5865" s="379"/>
      <c r="I5865" s="379"/>
      <c r="J5865" s="379"/>
      <c r="K5865" s="379"/>
      <c r="L5865" s="379"/>
      <c r="M5865" s="379"/>
      <c r="N5865" s="379"/>
      <c r="O5865" s="379"/>
      <c r="P5865" s="379"/>
      <c r="Q5865" s="379"/>
      <c r="R5865" s="379"/>
      <c r="S5865" s="379"/>
      <c r="T5865" s="379"/>
      <c r="U5865" s="379"/>
      <c r="V5865" s="379"/>
      <c r="W5865" s="379"/>
      <c r="X5865" s="379"/>
      <c r="Y5865" s="379"/>
      <c r="Z5865" s="379"/>
      <c r="AA5865" s="380"/>
      <c r="AB5865" s="379"/>
      <c r="AC5865" s="379"/>
      <c r="AD5865" s="379"/>
      <c r="AE5865" s="381"/>
      <c r="AF5865" s="105"/>
      <c r="AG5865" s="381"/>
      <c r="AH5865" s="381"/>
      <c r="AI5865" s="381"/>
      <c r="AJ5865" s="381"/>
      <c r="AK5865" s="381"/>
      <c r="AL5865" s="381"/>
      <c r="AM5865" s="381"/>
    </row>
    <row r="5866" spans="1:39" x14ac:dyDescent="0.35">
      <c r="A5866" s="379"/>
      <c r="B5866" s="379"/>
      <c r="C5866" s="379"/>
      <c r="D5866" s="379"/>
      <c r="E5866" s="379"/>
      <c r="F5866" s="379"/>
      <c r="G5866" s="379"/>
      <c r="H5866" s="379"/>
      <c r="I5866" s="379"/>
      <c r="J5866" s="379"/>
      <c r="K5866" s="379"/>
      <c r="L5866" s="379"/>
      <c r="M5866" s="379"/>
      <c r="N5866" s="379"/>
      <c r="O5866" s="379"/>
      <c r="P5866" s="379"/>
      <c r="Q5866" s="379"/>
      <c r="R5866" s="379"/>
      <c r="S5866" s="379"/>
      <c r="T5866" s="379"/>
      <c r="U5866" s="379"/>
      <c r="V5866" s="379"/>
      <c r="W5866" s="379"/>
      <c r="X5866" s="379"/>
      <c r="Y5866" s="379"/>
      <c r="Z5866" s="379"/>
      <c r="AA5866" s="380"/>
      <c r="AB5866" s="379"/>
      <c r="AC5866" s="379"/>
      <c r="AD5866" s="379"/>
      <c r="AE5866" s="381"/>
      <c r="AF5866" s="105"/>
      <c r="AG5866" s="381"/>
      <c r="AH5866" s="381"/>
      <c r="AI5866" s="381"/>
      <c r="AJ5866" s="381"/>
      <c r="AK5866" s="381"/>
      <c r="AL5866" s="381"/>
      <c r="AM5866" s="381"/>
    </row>
    <row r="5867" spans="1:39" x14ac:dyDescent="0.35">
      <c r="A5867" s="379"/>
      <c r="B5867" s="379"/>
      <c r="C5867" s="379"/>
      <c r="D5867" s="379"/>
      <c r="E5867" s="379"/>
      <c r="F5867" s="379"/>
      <c r="G5867" s="379"/>
      <c r="H5867" s="379"/>
      <c r="I5867" s="379"/>
      <c r="J5867" s="379"/>
      <c r="K5867" s="379"/>
      <c r="L5867" s="379"/>
      <c r="M5867" s="379"/>
      <c r="N5867" s="379"/>
      <c r="O5867" s="379"/>
      <c r="P5867" s="379"/>
      <c r="Q5867" s="379"/>
      <c r="R5867" s="379"/>
      <c r="S5867" s="379"/>
      <c r="T5867" s="379"/>
      <c r="U5867" s="379"/>
      <c r="V5867" s="379"/>
      <c r="W5867" s="379"/>
      <c r="X5867" s="379"/>
      <c r="Y5867" s="379"/>
      <c r="Z5867" s="379"/>
      <c r="AA5867" s="380"/>
      <c r="AB5867" s="379"/>
      <c r="AC5867" s="379"/>
      <c r="AD5867" s="379"/>
      <c r="AE5867" s="381"/>
      <c r="AF5867" s="105"/>
      <c r="AG5867" s="381"/>
      <c r="AH5867" s="381"/>
      <c r="AI5867" s="381"/>
      <c r="AJ5867" s="381"/>
      <c r="AK5867" s="381"/>
      <c r="AL5867" s="381"/>
      <c r="AM5867" s="381"/>
    </row>
    <row r="5868" spans="1:39" x14ac:dyDescent="0.35">
      <c r="A5868" s="379"/>
      <c r="B5868" s="379"/>
      <c r="C5868" s="379"/>
      <c r="D5868" s="379"/>
      <c r="E5868" s="379"/>
      <c r="F5868" s="379"/>
      <c r="G5868" s="379"/>
      <c r="H5868" s="379"/>
      <c r="I5868" s="379"/>
      <c r="J5868" s="379"/>
      <c r="K5868" s="379"/>
      <c r="L5868" s="379"/>
      <c r="M5868" s="379"/>
      <c r="N5868" s="379"/>
      <c r="O5868" s="379"/>
      <c r="P5868" s="379"/>
      <c r="Q5868" s="379"/>
      <c r="R5868" s="379"/>
      <c r="S5868" s="379"/>
      <c r="T5868" s="379"/>
      <c r="U5868" s="379"/>
      <c r="V5868" s="379"/>
      <c r="W5868" s="379"/>
      <c r="X5868" s="379"/>
      <c r="Y5868" s="379"/>
      <c r="Z5868" s="379"/>
      <c r="AA5868" s="380"/>
      <c r="AB5868" s="379"/>
      <c r="AC5868" s="379"/>
      <c r="AD5868" s="379"/>
      <c r="AE5868" s="381"/>
      <c r="AF5868" s="105"/>
      <c r="AG5868" s="381"/>
      <c r="AH5868" s="381"/>
      <c r="AI5868" s="381"/>
      <c r="AJ5868" s="381"/>
      <c r="AK5868" s="381"/>
      <c r="AL5868" s="381"/>
      <c r="AM5868" s="381"/>
    </row>
    <row r="5869" spans="1:39" x14ac:dyDescent="0.35">
      <c r="A5869" s="379"/>
      <c r="B5869" s="379"/>
      <c r="C5869" s="379"/>
      <c r="D5869" s="379"/>
      <c r="E5869" s="379"/>
      <c r="F5869" s="379"/>
      <c r="G5869" s="379"/>
      <c r="H5869" s="379"/>
      <c r="I5869" s="379"/>
      <c r="J5869" s="379"/>
      <c r="K5869" s="379"/>
      <c r="L5869" s="379"/>
      <c r="M5869" s="379"/>
      <c r="N5869" s="379"/>
      <c r="O5869" s="379"/>
      <c r="P5869" s="379"/>
      <c r="Q5869" s="379"/>
      <c r="R5869" s="379"/>
      <c r="S5869" s="379"/>
      <c r="T5869" s="379"/>
      <c r="U5869" s="379"/>
      <c r="V5869" s="379"/>
      <c r="W5869" s="379"/>
      <c r="X5869" s="379"/>
      <c r="Y5869" s="379"/>
      <c r="Z5869" s="379"/>
      <c r="AA5869" s="380"/>
      <c r="AB5869" s="379"/>
      <c r="AC5869" s="379"/>
      <c r="AD5869" s="379"/>
      <c r="AE5869" s="381"/>
      <c r="AF5869" s="105"/>
      <c r="AG5869" s="381"/>
      <c r="AH5869" s="381"/>
      <c r="AI5869" s="381"/>
      <c r="AJ5869" s="381"/>
      <c r="AK5869" s="381"/>
      <c r="AL5869" s="381"/>
      <c r="AM5869" s="381"/>
    </row>
    <row r="5870" spans="1:39" x14ac:dyDescent="0.35">
      <c r="A5870" s="379"/>
      <c r="B5870" s="379"/>
      <c r="C5870" s="379"/>
      <c r="D5870" s="379"/>
      <c r="E5870" s="379"/>
      <c r="F5870" s="379"/>
      <c r="G5870" s="379"/>
      <c r="H5870" s="379"/>
      <c r="I5870" s="379"/>
      <c r="J5870" s="379"/>
      <c r="K5870" s="379"/>
      <c r="L5870" s="379"/>
      <c r="M5870" s="379"/>
      <c r="N5870" s="379"/>
      <c r="O5870" s="379"/>
      <c r="P5870" s="379"/>
      <c r="Q5870" s="379"/>
      <c r="R5870" s="379"/>
      <c r="S5870" s="379"/>
      <c r="T5870" s="379"/>
      <c r="U5870" s="379"/>
      <c r="V5870" s="379"/>
      <c r="W5870" s="379"/>
      <c r="X5870" s="379"/>
      <c r="Y5870" s="379"/>
      <c r="Z5870" s="379"/>
      <c r="AA5870" s="380"/>
      <c r="AB5870" s="379"/>
      <c r="AC5870" s="379"/>
      <c r="AD5870" s="379"/>
      <c r="AE5870" s="381"/>
      <c r="AF5870" s="105"/>
      <c r="AG5870" s="381"/>
      <c r="AH5870" s="381"/>
      <c r="AI5870" s="381"/>
      <c r="AJ5870" s="381"/>
      <c r="AK5870" s="381"/>
      <c r="AL5870" s="381"/>
      <c r="AM5870" s="381"/>
    </row>
    <row r="5871" spans="1:39" x14ac:dyDescent="0.35">
      <c r="A5871" s="379"/>
      <c r="B5871" s="379"/>
      <c r="C5871" s="379"/>
      <c r="D5871" s="379"/>
      <c r="E5871" s="379"/>
      <c r="F5871" s="379"/>
      <c r="G5871" s="379"/>
      <c r="H5871" s="379"/>
      <c r="I5871" s="379"/>
      <c r="J5871" s="379"/>
      <c r="K5871" s="379"/>
      <c r="L5871" s="379"/>
      <c r="M5871" s="379"/>
      <c r="N5871" s="379"/>
      <c r="O5871" s="379"/>
      <c r="P5871" s="379"/>
      <c r="Q5871" s="379"/>
      <c r="R5871" s="379"/>
      <c r="S5871" s="379"/>
      <c r="T5871" s="379"/>
      <c r="U5871" s="379"/>
      <c r="V5871" s="379"/>
      <c r="W5871" s="379"/>
      <c r="X5871" s="379"/>
      <c r="Y5871" s="379"/>
      <c r="Z5871" s="379"/>
      <c r="AA5871" s="380"/>
      <c r="AB5871" s="379"/>
      <c r="AC5871" s="379"/>
      <c r="AD5871" s="379"/>
      <c r="AE5871" s="381"/>
      <c r="AF5871" s="105"/>
      <c r="AG5871" s="381"/>
      <c r="AH5871" s="381"/>
      <c r="AI5871" s="381"/>
      <c r="AJ5871" s="381"/>
      <c r="AK5871" s="381"/>
      <c r="AL5871" s="381"/>
      <c r="AM5871" s="381"/>
    </row>
    <row r="5872" spans="1:39" x14ac:dyDescent="0.35">
      <c r="A5872" s="379"/>
      <c r="B5872" s="379"/>
      <c r="C5872" s="379"/>
      <c r="D5872" s="379"/>
      <c r="E5872" s="379"/>
      <c r="F5872" s="379"/>
      <c r="G5872" s="379"/>
      <c r="H5872" s="379"/>
      <c r="I5872" s="379"/>
      <c r="J5872" s="379"/>
      <c r="K5872" s="379"/>
      <c r="L5872" s="379"/>
      <c r="M5872" s="379"/>
      <c r="N5872" s="379"/>
      <c r="O5872" s="379"/>
      <c r="P5872" s="379"/>
      <c r="Q5872" s="379"/>
      <c r="R5872" s="379"/>
      <c r="S5872" s="379"/>
      <c r="T5872" s="379"/>
      <c r="U5872" s="379"/>
      <c r="V5872" s="379"/>
      <c r="W5872" s="379"/>
      <c r="X5872" s="379"/>
      <c r="Y5872" s="379"/>
      <c r="Z5872" s="379"/>
      <c r="AA5872" s="380"/>
      <c r="AB5872" s="379"/>
      <c r="AC5872" s="379"/>
      <c r="AD5872" s="379"/>
      <c r="AE5872" s="381"/>
      <c r="AF5872" s="105"/>
      <c r="AG5872" s="381"/>
      <c r="AH5872" s="381"/>
      <c r="AI5872" s="381"/>
      <c r="AJ5872" s="381"/>
      <c r="AK5872" s="381"/>
      <c r="AL5872" s="381"/>
      <c r="AM5872" s="381"/>
    </row>
    <row r="5873" spans="1:39" x14ac:dyDescent="0.35">
      <c r="A5873" s="379"/>
      <c r="B5873" s="379"/>
      <c r="C5873" s="379"/>
      <c r="D5873" s="379"/>
      <c r="E5873" s="379"/>
      <c r="F5873" s="379"/>
      <c r="G5873" s="379"/>
      <c r="H5873" s="379"/>
      <c r="I5873" s="379"/>
      <c r="J5873" s="379"/>
      <c r="K5873" s="379"/>
      <c r="L5873" s="379"/>
      <c r="M5873" s="379"/>
      <c r="N5873" s="379"/>
      <c r="O5873" s="379"/>
      <c r="P5873" s="379"/>
      <c r="Q5873" s="379"/>
      <c r="R5873" s="379"/>
      <c r="S5873" s="379"/>
      <c r="T5873" s="379"/>
      <c r="U5873" s="379"/>
      <c r="V5873" s="379"/>
      <c r="W5873" s="379"/>
      <c r="X5873" s="379"/>
      <c r="Y5873" s="379"/>
      <c r="Z5873" s="379"/>
      <c r="AA5873" s="380"/>
      <c r="AB5873" s="379"/>
      <c r="AC5873" s="379"/>
      <c r="AD5873" s="379"/>
      <c r="AE5873" s="381"/>
      <c r="AF5873" s="105"/>
      <c r="AG5873" s="381"/>
      <c r="AH5873" s="381"/>
      <c r="AI5873" s="381"/>
      <c r="AJ5873" s="381"/>
      <c r="AK5873" s="381"/>
      <c r="AL5873" s="381"/>
      <c r="AM5873" s="381"/>
    </row>
    <row r="5874" spans="1:39" x14ac:dyDescent="0.35">
      <c r="A5874" s="379"/>
      <c r="B5874" s="379"/>
      <c r="C5874" s="379"/>
      <c r="D5874" s="379"/>
      <c r="E5874" s="379"/>
      <c r="F5874" s="379"/>
      <c r="G5874" s="379"/>
      <c r="H5874" s="379"/>
      <c r="I5874" s="379"/>
      <c r="J5874" s="379"/>
      <c r="K5874" s="379"/>
      <c r="L5874" s="379"/>
      <c r="M5874" s="379"/>
      <c r="N5874" s="379"/>
      <c r="O5874" s="379"/>
      <c r="P5874" s="379"/>
      <c r="Q5874" s="379"/>
      <c r="R5874" s="379"/>
      <c r="S5874" s="379"/>
      <c r="T5874" s="379"/>
      <c r="U5874" s="379"/>
      <c r="V5874" s="379"/>
      <c r="W5874" s="379"/>
      <c r="X5874" s="379"/>
      <c r="Y5874" s="379"/>
      <c r="Z5874" s="379"/>
      <c r="AA5874" s="380"/>
      <c r="AB5874" s="379"/>
      <c r="AC5874" s="379"/>
      <c r="AD5874" s="379"/>
      <c r="AE5874" s="381"/>
      <c r="AF5874" s="105"/>
      <c r="AG5874" s="381"/>
      <c r="AH5874" s="381"/>
      <c r="AI5874" s="381"/>
      <c r="AJ5874" s="381"/>
      <c r="AK5874" s="381"/>
      <c r="AL5874" s="381"/>
      <c r="AM5874" s="381"/>
    </row>
    <row r="5875" spans="1:39" x14ac:dyDescent="0.35">
      <c r="A5875" s="379"/>
      <c r="B5875" s="379"/>
      <c r="C5875" s="379"/>
      <c r="D5875" s="379"/>
      <c r="E5875" s="379"/>
      <c r="F5875" s="379"/>
      <c r="G5875" s="379"/>
      <c r="H5875" s="379"/>
      <c r="I5875" s="379"/>
      <c r="J5875" s="379"/>
      <c r="K5875" s="379"/>
      <c r="L5875" s="379"/>
      <c r="M5875" s="379"/>
      <c r="N5875" s="379"/>
      <c r="O5875" s="379"/>
      <c r="P5875" s="379"/>
      <c r="Q5875" s="379"/>
      <c r="R5875" s="379"/>
      <c r="S5875" s="379"/>
      <c r="T5875" s="379"/>
      <c r="U5875" s="379"/>
      <c r="V5875" s="379"/>
      <c r="W5875" s="379"/>
      <c r="X5875" s="379"/>
      <c r="Y5875" s="379"/>
      <c r="Z5875" s="379"/>
      <c r="AA5875" s="380"/>
      <c r="AB5875" s="379"/>
      <c r="AC5875" s="379"/>
      <c r="AD5875" s="379"/>
      <c r="AE5875" s="381"/>
      <c r="AF5875" s="105"/>
      <c r="AG5875" s="381"/>
      <c r="AH5875" s="381"/>
      <c r="AI5875" s="381"/>
      <c r="AJ5875" s="381"/>
      <c r="AK5875" s="381"/>
      <c r="AL5875" s="381"/>
      <c r="AM5875" s="381"/>
    </row>
    <row r="5876" spans="1:39" x14ac:dyDescent="0.35">
      <c r="A5876" s="379"/>
      <c r="B5876" s="379"/>
      <c r="C5876" s="379"/>
      <c r="D5876" s="379"/>
      <c r="E5876" s="379"/>
      <c r="F5876" s="379"/>
      <c r="G5876" s="379"/>
      <c r="H5876" s="379"/>
      <c r="I5876" s="379"/>
      <c r="J5876" s="379"/>
      <c r="K5876" s="379"/>
      <c r="L5876" s="379"/>
      <c r="M5876" s="379"/>
      <c r="N5876" s="379"/>
      <c r="O5876" s="379"/>
      <c r="P5876" s="379"/>
      <c r="Q5876" s="379"/>
      <c r="R5876" s="379"/>
      <c r="S5876" s="379"/>
      <c r="T5876" s="379"/>
      <c r="U5876" s="379"/>
      <c r="V5876" s="379"/>
      <c r="W5876" s="379"/>
      <c r="X5876" s="379"/>
      <c r="Y5876" s="379"/>
      <c r="Z5876" s="379"/>
      <c r="AA5876" s="380"/>
      <c r="AB5876" s="379"/>
      <c r="AC5876" s="379"/>
      <c r="AD5876" s="379"/>
      <c r="AE5876" s="381"/>
      <c r="AF5876" s="105"/>
      <c r="AG5876" s="381"/>
      <c r="AH5876" s="381"/>
      <c r="AI5876" s="381"/>
      <c r="AJ5876" s="381"/>
      <c r="AK5876" s="381"/>
      <c r="AL5876" s="381"/>
      <c r="AM5876" s="381"/>
    </row>
    <row r="5877" spans="1:39" x14ac:dyDescent="0.35">
      <c r="A5877" s="379"/>
      <c r="B5877" s="379"/>
      <c r="C5877" s="379"/>
      <c r="D5877" s="379"/>
      <c r="E5877" s="379"/>
      <c r="F5877" s="379"/>
      <c r="G5877" s="379"/>
      <c r="H5877" s="379"/>
      <c r="I5877" s="379"/>
      <c r="J5877" s="379"/>
      <c r="K5877" s="379"/>
      <c r="L5877" s="379"/>
      <c r="M5877" s="379"/>
      <c r="N5877" s="379"/>
      <c r="O5877" s="379"/>
      <c r="P5877" s="379"/>
      <c r="Q5877" s="379"/>
      <c r="R5877" s="379"/>
      <c r="S5877" s="379"/>
      <c r="T5877" s="379"/>
      <c r="U5877" s="379"/>
      <c r="V5877" s="379"/>
      <c r="W5877" s="379"/>
      <c r="X5877" s="379"/>
      <c r="Y5877" s="379"/>
      <c r="Z5877" s="379"/>
      <c r="AA5877" s="380"/>
      <c r="AB5877" s="379"/>
      <c r="AC5877" s="379"/>
      <c r="AD5877" s="379"/>
      <c r="AE5877" s="381"/>
      <c r="AF5877" s="105"/>
      <c r="AG5877" s="381"/>
      <c r="AH5877" s="381"/>
      <c r="AI5877" s="381"/>
      <c r="AJ5877" s="381"/>
      <c r="AK5877" s="381"/>
      <c r="AL5877" s="381"/>
      <c r="AM5877" s="381"/>
    </row>
    <row r="5878" spans="1:39" x14ac:dyDescent="0.35">
      <c r="A5878" s="379"/>
      <c r="B5878" s="379"/>
      <c r="C5878" s="379"/>
      <c r="D5878" s="379"/>
      <c r="E5878" s="379"/>
      <c r="F5878" s="379"/>
      <c r="G5878" s="379"/>
      <c r="H5878" s="379"/>
      <c r="I5878" s="379"/>
      <c r="J5878" s="379"/>
      <c r="K5878" s="379"/>
      <c r="L5878" s="379"/>
      <c r="M5878" s="379"/>
      <c r="N5878" s="379"/>
      <c r="O5878" s="379"/>
      <c r="P5878" s="379"/>
      <c r="Q5878" s="379"/>
      <c r="R5878" s="379"/>
      <c r="S5878" s="379"/>
      <c r="T5878" s="379"/>
      <c r="U5878" s="379"/>
      <c r="V5878" s="379"/>
      <c r="W5878" s="379"/>
      <c r="X5878" s="379"/>
      <c r="Y5878" s="379"/>
      <c r="Z5878" s="379"/>
      <c r="AA5878" s="380"/>
      <c r="AB5878" s="379"/>
      <c r="AC5878" s="379"/>
      <c r="AD5878" s="379"/>
      <c r="AE5878" s="381"/>
      <c r="AF5878" s="105"/>
      <c r="AG5878" s="381"/>
      <c r="AH5878" s="381"/>
      <c r="AI5878" s="381"/>
      <c r="AJ5878" s="381"/>
      <c r="AK5878" s="381"/>
      <c r="AL5878" s="381"/>
      <c r="AM5878" s="381"/>
    </row>
    <row r="5879" spans="1:39" x14ac:dyDescent="0.35">
      <c r="A5879" s="379"/>
      <c r="B5879" s="379"/>
      <c r="C5879" s="379"/>
      <c r="D5879" s="379"/>
      <c r="E5879" s="379"/>
      <c r="F5879" s="379"/>
      <c r="G5879" s="379"/>
      <c r="H5879" s="379"/>
      <c r="I5879" s="379"/>
      <c r="J5879" s="379"/>
      <c r="K5879" s="379"/>
      <c r="L5879" s="379"/>
      <c r="M5879" s="379"/>
      <c r="N5879" s="379"/>
      <c r="O5879" s="379"/>
      <c r="P5879" s="379"/>
      <c r="Q5879" s="379"/>
      <c r="R5879" s="379"/>
      <c r="S5879" s="379"/>
      <c r="T5879" s="379"/>
      <c r="U5879" s="379"/>
      <c r="V5879" s="379"/>
      <c r="W5879" s="379"/>
      <c r="X5879" s="379"/>
      <c r="Y5879" s="379"/>
      <c r="Z5879" s="379"/>
      <c r="AA5879" s="380"/>
      <c r="AB5879" s="379"/>
      <c r="AC5879" s="379"/>
      <c r="AD5879" s="379"/>
      <c r="AE5879" s="381"/>
      <c r="AF5879" s="105"/>
      <c r="AG5879" s="381"/>
      <c r="AH5879" s="381"/>
      <c r="AI5879" s="381"/>
      <c r="AJ5879" s="381"/>
      <c r="AK5879" s="381"/>
      <c r="AL5879" s="381"/>
      <c r="AM5879" s="381"/>
    </row>
    <row r="5880" spans="1:39" x14ac:dyDescent="0.35">
      <c r="A5880" s="379"/>
      <c r="B5880" s="379"/>
      <c r="C5880" s="379"/>
      <c r="D5880" s="379"/>
      <c r="E5880" s="379"/>
      <c r="F5880" s="379"/>
      <c r="G5880" s="379"/>
      <c r="H5880" s="379"/>
      <c r="I5880" s="379"/>
      <c r="J5880" s="379"/>
      <c r="K5880" s="379"/>
      <c r="L5880" s="379"/>
      <c r="M5880" s="379"/>
      <c r="N5880" s="379"/>
      <c r="O5880" s="379"/>
      <c r="P5880" s="379"/>
      <c r="Q5880" s="379"/>
      <c r="R5880" s="379"/>
      <c r="S5880" s="379"/>
      <c r="T5880" s="379"/>
      <c r="U5880" s="379"/>
      <c r="V5880" s="379"/>
      <c r="W5880" s="379"/>
      <c r="X5880" s="379"/>
      <c r="Y5880" s="379"/>
      <c r="Z5880" s="379"/>
      <c r="AA5880" s="380"/>
      <c r="AB5880" s="379"/>
      <c r="AC5880" s="379"/>
      <c r="AD5880" s="379"/>
      <c r="AE5880" s="381"/>
      <c r="AF5880" s="105"/>
      <c r="AG5880" s="381"/>
      <c r="AH5880" s="381"/>
      <c r="AI5880" s="381"/>
      <c r="AJ5880" s="381"/>
      <c r="AK5880" s="381"/>
      <c r="AL5880" s="381"/>
      <c r="AM5880" s="381"/>
    </row>
    <row r="5881" spans="1:39" x14ac:dyDescent="0.35">
      <c r="A5881" s="379"/>
      <c r="B5881" s="379"/>
      <c r="C5881" s="379"/>
      <c r="D5881" s="379"/>
      <c r="E5881" s="379"/>
      <c r="F5881" s="379"/>
      <c r="G5881" s="379"/>
      <c r="H5881" s="379"/>
      <c r="I5881" s="379"/>
      <c r="J5881" s="379"/>
      <c r="K5881" s="379"/>
      <c r="L5881" s="379"/>
      <c r="M5881" s="379"/>
      <c r="N5881" s="379"/>
      <c r="O5881" s="379"/>
      <c r="P5881" s="379"/>
      <c r="Q5881" s="379"/>
      <c r="R5881" s="379"/>
      <c r="S5881" s="379"/>
      <c r="T5881" s="379"/>
      <c r="U5881" s="379"/>
      <c r="V5881" s="379"/>
      <c r="W5881" s="379"/>
      <c r="X5881" s="379"/>
      <c r="Y5881" s="379"/>
      <c r="Z5881" s="379"/>
      <c r="AA5881" s="380"/>
      <c r="AB5881" s="379"/>
      <c r="AC5881" s="379"/>
      <c r="AD5881" s="379"/>
      <c r="AE5881" s="381"/>
      <c r="AF5881" s="105"/>
      <c r="AG5881" s="381"/>
      <c r="AH5881" s="381"/>
      <c r="AI5881" s="381"/>
      <c r="AJ5881" s="381"/>
      <c r="AK5881" s="381"/>
      <c r="AL5881" s="381"/>
      <c r="AM5881" s="381"/>
    </row>
    <row r="5882" spans="1:39" x14ac:dyDescent="0.35">
      <c r="A5882" s="379"/>
      <c r="B5882" s="379"/>
      <c r="C5882" s="379"/>
      <c r="D5882" s="379"/>
      <c r="E5882" s="379"/>
      <c r="F5882" s="379"/>
      <c r="G5882" s="379"/>
      <c r="H5882" s="379"/>
      <c r="I5882" s="379"/>
      <c r="J5882" s="379"/>
      <c r="K5882" s="379"/>
      <c r="L5882" s="379"/>
      <c r="M5882" s="379"/>
      <c r="N5882" s="379"/>
      <c r="O5882" s="379"/>
      <c r="P5882" s="379"/>
      <c r="Q5882" s="379"/>
      <c r="R5882" s="379"/>
      <c r="S5882" s="379"/>
      <c r="T5882" s="379"/>
      <c r="U5882" s="379"/>
      <c r="V5882" s="379"/>
      <c r="W5882" s="379"/>
      <c r="X5882" s="379"/>
      <c r="Y5882" s="379"/>
      <c r="Z5882" s="379"/>
      <c r="AA5882" s="380"/>
      <c r="AB5882" s="379"/>
      <c r="AC5882" s="379"/>
      <c r="AD5882" s="379"/>
      <c r="AE5882" s="381"/>
      <c r="AF5882" s="105"/>
      <c r="AG5882" s="381"/>
      <c r="AH5882" s="381"/>
      <c r="AI5882" s="381"/>
      <c r="AJ5882" s="381"/>
      <c r="AK5882" s="381"/>
      <c r="AL5882" s="381"/>
      <c r="AM5882" s="381"/>
    </row>
    <row r="5883" spans="1:39" x14ac:dyDescent="0.35">
      <c r="A5883" s="379"/>
      <c r="B5883" s="379"/>
      <c r="C5883" s="379"/>
      <c r="D5883" s="379"/>
      <c r="E5883" s="379"/>
      <c r="F5883" s="379"/>
      <c r="G5883" s="379"/>
      <c r="H5883" s="379"/>
      <c r="I5883" s="379"/>
      <c r="J5883" s="379"/>
      <c r="K5883" s="379"/>
      <c r="L5883" s="379"/>
      <c r="M5883" s="379"/>
      <c r="N5883" s="379"/>
      <c r="O5883" s="379"/>
      <c r="P5883" s="379"/>
      <c r="Q5883" s="379"/>
      <c r="R5883" s="379"/>
      <c r="S5883" s="379"/>
      <c r="T5883" s="379"/>
      <c r="U5883" s="379"/>
      <c r="V5883" s="379"/>
      <c r="W5883" s="379"/>
      <c r="X5883" s="379"/>
      <c r="Y5883" s="379"/>
      <c r="Z5883" s="379"/>
      <c r="AA5883" s="380"/>
      <c r="AB5883" s="379"/>
      <c r="AC5883" s="379"/>
      <c r="AD5883" s="379"/>
      <c r="AE5883" s="381"/>
      <c r="AF5883" s="105"/>
      <c r="AG5883" s="381"/>
      <c r="AH5883" s="381"/>
      <c r="AI5883" s="381"/>
      <c r="AJ5883" s="381"/>
      <c r="AK5883" s="381"/>
      <c r="AL5883" s="381"/>
      <c r="AM5883" s="381"/>
    </row>
    <row r="5884" spans="1:39" x14ac:dyDescent="0.35">
      <c r="A5884" s="379"/>
      <c r="B5884" s="379"/>
      <c r="C5884" s="379"/>
      <c r="D5884" s="379"/>
      <c r="E5884" s="379"/>
      <c r="F5884" s="379"/>
      <c r="G5884" s="379"/>
      <c r="H5884" s="379"/>
      <c r="I5884" s="379"/>
      <c r="J5884" s="379"/>
      <c r="K5884" s="379"/>
      <c r="L5884" s="379"/>
      <c r="M5884" s="379"/>
      <c r="N5884" s="379"/>
      <c r="O5884" s="379"/>
      <c r="P5884" s="379"/>
      <c r="Q5884" s="379"/>
      <c r="R5884" s="379"/>
      <c r="S5884" s="379"/>
      <c r="T5884" s="379"/>
      <c r="U5884" s="379"/>
      <c r="V5884" s="379"/>
      <c r="W5884" s="379"/>
      <c r="X5884" s="379"/>
      <c r="Y5884" s="379"/>
      <c r="Z5884" s="379"/>
      <c r="AA5884" s="380"/>
      <c r="AB5884" s="379"/>
      <c r="AC5884" s="379"/>
      <c r="AD5884" s="379"/>
      <c r="AE5884" s="381"/>
      <c r="AF5884" s="105"/>
      <c r="AG5884" s="381"/>
      <c r="AH5884" s="381"/>
      <c r="AI5884" s="381"/>
      <c r="AJ5884" s="381"/>
      <c r="AK5884" s="381"/>
      <c r="AL5884" s="381"/>
      <c r="AM5884" s="381"/>
    </row>
    <row r="5885" spans="1:39" x14ac:dyDescent="0.35">
      <c r="A5885" s="379"/>
      <c r="B5885" s="379"/>
      <c r="C5885" s="379"/>
      <c r="D5885" s="379"/>
      <c r="E5885" s="379"/>
      <c r="F5885" s="379"/>
      <c r="G5885" s="379"/>
      <c r="H5885" s="379"/>
      <c r="I5885" s="379"/>
      <c r="J5885" s="379"/>
      <c r="K5885" s="379"/>
      <c r="L5885" s="379"/>
      <c r="M5885" s="379"/>
      <c r="N5885" s="379"/>
      <c r="O5885" s="379"/>
      <c r="P5885" s="379"/>
      <c r="Q5885" s="379"/>
      <c r="R5885" s="379"/>
      <c r="S5885" s="379"/>
      <c r="T5885" s="379"/>
      <c r="U5885" s="379"/>
      <c r="V5885" s="379"/>
      <c r="W5885" s="379"/>
      <c r="X5885" s="379"/>
      <c r="Y5885" s="379"/>
      <c r="Z5885" s="379"/>
      <c r="AA5885" s="380"/>
      <c r="AB5885" s="379"/>
      <c r="AC5885" s="379"/>
      <c r="AD5885" s="379"/>
      <c r="AE5885" s="381"/>
      <c r="AF5885" s="105"/>
      <c r="AG5885" s="381"/>
      <c r="AH5885" s="381"/>
      <c r="AI5885" s="381"/>
      <c r="AJ5885" s="381"/>
      <c r="AK5885" s="381"/>
      <c r="AL5885" s="381"/>
      <c r="AM5885" s="381"/>
    </row>
    <row r="5886" spans="1:39" x14ac:dyDescent="0.35">
      <c r="A5886" s="379"/>
      <c r="B5886" s="379"/>
      <c r="C5886" s="379"/>
      <c r="D5886" s="379"/>
      <c r="E5886" s="379"/>
      <c r="F5886" s="379"/>
      <c r="G5886" s="379"/>
      <c r="H5886" s="379"/>
      <c r="I5886" s="379"/>
      <c r="J5886" s="379"/>
      <c r="K5886" s="379"/>
      <c r="L5886" s="379"/>
      <c r="M5886" s="379"/>
      <c r="N5886" s="379"/>
      <c r="O5886" s="379"/>
      <c r="P5886" s="379"/>
      <c r="Q5886" s="379"/>
      <c r="R5886" s="379"/>
      <c r="S5886" s="379"/>
      <c r="T5886" s="379"/>
      <c r="U5886" s="379"/>
      <c r="V5886" s="379"/>
      <c r="W5886" s="379"/>
      <c r="X5886" s="379"/>
      <c r="Y5886" s="379"/>
      <c r="Z5886" s="379"/>
      <c r="AA5886" s="380"/>
      <c r="AB5886" s="379"/>
      <c r="AC5886" s="379"/>
      <c r="AD5886" s="379"/>
      <c r="AE5886" s="381"/>
      <c r="AF5886" s="105"/>
      <c r="AG5886" s="381"/>
      <c r="AH5886" s="381"/>
      <c r="AI5886" s="381"/>
      <c r="AJ5886" s="381"/>
      <c r="AK5886" s="381"/>
      <c r="AL5886" s="381"/>
      <c r="AM5886" s="381"/>
    </row>
    <row r="5887" spans="1:39" x14ac:dyDescent="0.35">
      <c r="A5887" s="379"/>
      <c r="B5887" s="379"/>
      <c r="C5887" s="379"/>
      <c r="D5887" s="379"/>
      <c r="E5887" s="379"/>
      <c r="F5887" s="379"/>
      <c r="G5887" s="379"/>
      <c r="H5887" s="379"/>
      <c r="I5887" s="379"/>
      <c r="J5887" s="379"/>
      <c r="K5887" s="379"/>
      <c r="L5887" s="379"/>
      <c r="M5887" s="379"/>
      <c r="N5887" s="379"/>
      <c r="O5887" s="379"/>
      <c r="P5887" s="379"/>
      <c r="Q5887" s="379"/>
      <c r="R5887" s="379"/>
      <c r="S5887" s="379"/>
      <c r="T5887" s="379"/>
      <c r="U5887" s="379"/>
      <c r="V5887" s="379"/>
      <c r="W5887" s="379"/>
      <c r="X5887" s="379"/>
      <c r="Y5887" s="379"/>
      <c r="Z5887" s="379"/>
      <c r="AA5887" s="380"/>
      <c r="AB5887" s="379"/>
      <c r="AC5887" s="379"/>
      <c r="AD5887" s="379"/>
      <c r="AE5887" s="381"/>
      <c r="AF5887" s="105"/>
      <c r="AG5887" s="381"/>
      <c r="AH5887" s="381"/>
      <c r="AI5887" s="381"/>
      <c r="AJ5887" s="381"/>
      <c r="AK5887" s="381"/>
      <c r="AL5887" s="381"/>
      <c r="AM5887" s="381"/>
    </row>
    <row r="5888" spans="1:39" x14ac:dyDescent="0.35">
      <c r="A5888" s="379"/>
      <c r="B5888" s="379"/>
      <c r="C5888" s="379"/>
      <c r="D5888" s="379"/>
      <c r="E5888" s="379"/>
      <c r="F5888" s="379"/>
      <c r="G5888" s="379"/>
      <c r="H5888" s="379"/>
      <c r="I5888" s="379"/>
      <c r="J5888" s="379"/>
      <c r="K5888" s="379"/>
      <c r="L5888" s="379"/>
      <c r="M5888" s="379"/>
      <c r="N5888" s="379"/>
      <c r="O5888" s="379"/>
      <c r="P5888" s="379"/>
      <c r="Q5888" s="379"/>
      <c r="R5888" s="379"/>
      <c r="S5888" s="379"/>
      <c r="T5888" s="379"/>
      <c r="U5888" s="379"/>
      <c r="V5888" s="379"/>
      <c r="W5888" s="379"/>
      <c r="X5888" s="379"/>
      <c r="Y5888" s="379"/>
      <c r="Z5888" s="379"/>
      <c r="AA5888" s="380"/>
      <c r="AB5888" s="379"/>
      <c r="AC5888" s="379"/>
      <c r="AD5888" s="379"/>
      <c r="AE5888" s="381"/>
      <c r="AF5888" s="105"/>
      <c r="AG5888" s="381"/>
      <c r="AH5888" s="381"/>
      <c r="AI5888" s="381"/>
      <c r="AJ5888" s="381"/>
      <c r="AK5888" s="381"/>
      <c r="AL5888" s="381"/>
      <c r="AM5888" s="381"/>
    </row>
    <row r="5889" spans="1:39" x14ac:dyDescent="0.35">
      <c r="A5889" s="379"/>
      <c r="B5889" s="379"/>
      <c r="C5889" s="379"/>
      <c r="D5889" s="379"/>
      <c r="E5889" s="379"/>
      <c r="F5889" s="379"/>
      <c r="G5889" s="379"/>
      <c r="H5889" s="379"/>
      <c r="I5889" s="379"/>
      <c r="J5889" s="379"/>
      <c r="K5889" s="379"/>
      <c r="L5889" s="379"/>
      <c r="M5889" s="379"/>
      <c r="N5889" s="379"/>
      <c r="O5889" s="379"/>
      <c r="P5889" s="379"/>
      <c r="Q5889" s="379"/>
      <c r="R5889" s="379"/>
      <c r="S5889" s="379"/>
      <c r="T5889" s="379"/>
      <c r="U5889" s="379"/>
      <c r="V5889" s="379"/>
      <c r="W5889" s="379"/>
      <c r="X5889" s="379"/>
      <c r="Y5889" s="379"/>
      <c r="Z5889" s="379"/>
      <c r="AA5889" s="380"/>
      <c r="AB5889" s="379"/>
      <c r="AC5889" s="379"/>
      <c r="AD5889" s="379"/>
      <c r="AE5889" s="381"/>
      <c r="AF5889" s="105"/>
      <c r="AG5889" s="381"/>
      <c r="AH5889" s="381"/>
      <c r="AI5889" s="381"/>
      <c r="AJ5889" s="381"/>
      <c r="AK5889" s="381"/>
      <c r="AL5889" s="381"/>
      <c r="AM5889" s="381"/>
    </row>
    <row r="5890" spans="1:39" x14ac:dyDescent="0.35">
      <c r="A5890" s="379"/>
      <c r="B5890" s="379"/>
      <c r="C5890" s="379"/>
      <c r="D5890" s="379"/>
      <c r="E5890" s="379"/>
      <c r="F5890" s="379"/>
      <c r="G5890" s="379"/>
      <c r="H5890" s="379"/>
      <c r="I5890" s="379"/>
      <c r="J5890" s="379"/>
      <c r="K5890" s="379"/>
      <c r="L5890" s="379"/>
      <c r="M5890" s="379"/>
      <c r="N5890" s="379"/>
      <c r="O5890" s="379"/>
      <c r="P5890" s="379"/>
      <c r="Q5890" s="379"/>
      <c r="R5890" s="379"/>
      <c r="S5890" s="379"/>
      <c r="T5890" s="379"/>
      <c r="U5890" s="379"/>
      <c r="V5890" s="379"/>
      <c r="W5890" s="379"/>
      <c r="X5890" s="379"/>
      <c r="Y5890" s="379"/>
      <c r="Z5890" s="379"/>
      <c r="AA5890" s="380"/>
      <c r="AB5890" s="379"/>
      <c r="AC5890" s="379"/>
      <c r="AD5890" s="379"/>
      <c r="AE5890" s="381"/>
      <c r="AF5890" s="105"/>
      <c r="AG5890" s="381"/>
      <c r="AH5890" s="381"/>
      <c r="AI5890" s="381"/>
      <c r="AJ5890" s="381"/>
      <c r="AK5890" s="381"/>
      <c r="AL5890" s="381"/>
      <c r="AM5890" s="381"/>
    </row>
    <row r="5891" spans="1:39" x14ac:dyDescent="0.35">
      <c r="A5891" s="379"/>
      <c r="B5891" s="379"/>
      <c r="C5891" s="379"/>
      <c r="D5891" s="379"/>
      <c r="E5891" s="379"/>
      <c r="F5891" s="379"/>
      <c r="G5891" s="379"/>
      <c r="H5891" s="379"/>
      <c r="I5891" s="379"/>
      <c r="J5891" s="379"/>
      <c r="K5891" s="379"/>
      <c r="L5891" s="379"/>
      <c r="M5891" s="379"/>
      <c r="N5891" s="379"/>
      <c r="O5891" s="379"/>
      <c r="P5891" s="379"/>
      <c r="Q5891" s="379"/>
      <c r="R5891" s="379"/>
      <c r="S5891" s="379"/>
      <c r="T5891" s="379"/>
      <c r="U5891" s="379"/>
      <c r="V5891" s="379"/>
      <c r="W5891" s="379"/>
      <c r="X5891" s="379"/>
      <c r="Y5891" s="379"/>
      <c r="Z5891" s="379"/>
      <c r="AA5891" s="380"/>
      <c r="AB5891" s="379"/>
      <c r="AC5891" s="379"/>
      <c r="AD5891" s="379"/>
      <c r="AE5891" s="381"/>
      <c r="AF5891" s="105"/>
      <c r="AG5891" s="381"/>
      <c r="AH5891" s="381"/>
      <c r="AI5891" s="381"/>
      <c r="AJ5891" s="381"/>
      <c r="AK5891" s="381"/>
      <c r="AL5891" s="381"/>
      <c r="AM5891" s="381"/>
    </row>
    <row r="5892" spans="1:39" x14ac:dyDescent="0.35">
      <c r="A5892" s="379"/>
      <c r="B5892" s="379"/>
      <c r="C5892" s="379"/>
      <c r="D5892" s="379"/>
      <c r="E5892" s="379"/>
      <c r="F5892" s="379"/>
      <c r="G5892" s="379"/>
      <c r="H5892" s="379"/>
      <c r="I5892" s="379"/>
      <c r="J5892" s="379"/>
      <c r="K5892" s="379"/>
      <c r="L5892" s="379"/>
      <c r="M5892" s="379"/>
      <c r="N5892" s="379"/>
      <c r="O5892" s="379"/>
      <c r="P5892" s="379"/>
      <c r="Q5892" s="379"/>
      <c r="R5892" s="379"/>
      <c r="S5892" s="379"/>
      <c r="T5892" s="379"/>
      <c r="U5892" s="379"/>
      <c r="V5892" s="379"/>
      <c r="W5892" s="379"/>
      <c r="X5892" s="379"/>
      <c r="Y5892" s="379"/>
      <c r="Z5892" s="379"/>
      <c r="AA5892" s="380"/>
      <c r="AB5892" s="379"/>
      <c r="AC5892" s="379"/>
      <c r="AD5892" s="379"/>
      <c r="AE5892" s="381"/>
      <c r="AF5892" s="105"/>
      <c r="AG5892" s="381"/>
      <c r="AH5892" s="381"/>
      <c r="AI5892" s="381"/>
      <c r="AJ5892" s="381"/>
      <c r="AK5892" s="381"/>
      <c r="AL5892" s="381"/>
      <c r="AM5892" s="381"/>
    </row>
    <row r="5893" spans="1:39" x14ac:dyDescent="0.35">
      <c r="A5893" s="379"/>
      <c r="B5893" s="379"/>
      <c r="C5893" s="379"/>
      <c r="D5893" s="379"/>
      <c r="E5893" s="379"/>
      <c r="F5893" s="379"/>
      <c r="G5893" s="379"/>
      <c r="H5893" s="379"/>
      <c r="I5893" s="379"/>
      <c r="J5893" s="379"/>
      <c r="K5893" s="379"/>
      <c r="L5893" s="379"/>
      <c r="M5893" s="379"/>
      <c r="N5893" s="379"/>
      <c r="O5893" s="379"/>
      <c r="P5893" s="379"/>
      <c r="Q5893" s="379"/>
      <c r="R5893" s="379"/>
      <c r="S5893" s="379"/>
      <c r="T5893" s="379"/>
      <c r="U5893" s="379"/>
      <c r="V5893" s="379"/>
      <c r="W5893" s="379"/>
      <c r="X5893" s="379"/>
      <c r="Y5893" s="379"/>
      <c r="Z5893" s="379"/>
      <c r="AA5893" s="380"/>
      <c r="AB5893" s="379"/>
      <c r="AC5893" s="379"/>
      <c r="AD5893" s="379"/>
      <c r="AE5893" s="381"/>
      <c r="AF5893" s="105"/>
      <c r="AG5893" s="381"/>
      <c r="AH5893" s="381"/>
      <c r="AI5893" s="381"/>
      <c r="AJ5893" s="381"/>
      <c r="AK5893" s="381"/>
      <c r="AL5893" s="381"/>
      <c r="AM5893" s="381"/>
    </row>
    <row r="5894" spans="1:39" x14ac:dyDescent="0.35">
      <c r="A5894" s="379"/>
      <c r="B5894" s="379"/>
      <c r="C5894" s="379"/>
      <c r="D5894" s="379"/>
      <c r="E5894" s="379"/>
      <c r="F5894" s="379"/>
      <c r="G5894" s="379"/>
      <c r="H5894" s="379"/>
      <c r="I5894" s="379"/>
      <c r="J5894" s="379"/>
      <c r="K5894" s="379"/>
      <c r="L5894" s="379"/>
      <c r="M5894" s="379"/>
      <c r="N5894" s="379"/>
      <c r="O5894" s="379"/>
      <c r="P5894" s="379"/>
      <c r="Q5894" s="379"/>
      <c r="R5894" s="379"/>
      <c r="S5894" s="379"/>
      <c r="T5894" s="379"/>
      <c r="U5894" s="379"/>
      <c r="V5894" s="379"/>
      <c r="W5894" s="379"/>
      <c r="X5894" s="379"/>
      <c r="Y5894" s="379"/>
      <c r="Z5894" s="379"/>
      <c r="AA5894" s="380"/>
      <c r="AB5894" s="379"/>
      <c r="AC5894" s="379"/>
      <c r="AD5894" s="379"/>
      <c r="AE5894" s="381"/>
      <c r="AF5894" s="105"/>
      <c r="AG5894" s="381"/>
      <c r="AH5894" s="381"/>
      <c r="AI5894" s="381"/>
      <c r="AJ5894" s="381"/>
      <c r="AK5894" s="381"/>
      <c r="AL5894" s="381"/>
      <c r="AM5894" s="381"/>
    </row>
    <row r="5895" spans="1:39" x14ac:dyDescent="0.35">
      <c r="A5895" s="379"/>
      <c r="B5895" s="379"/>
      <c r="C5895" s="379"/>
      <c r="D5895" s="379"/>
      <c r="E5895" s="379"/>
      <c r="F5895" s="379"/>
      <c r="G5895" s="379"/>
      <c r="H5895" s="379"/>
      <c r="I5895" s="379"/>
      <c r="J5895" s="379"/>
      <c r="K5895" s="379"/>
      <c r="L5895" s="379"/>
      <c r="M5895" s="379"/>
      <c r="N5895" s="379"/>
      <c r="O5895" s="379"/>
      <c r="P5895" s="379"/>
      <c r="Q5895" s="379"/>
      <c r="R5895" s="379"/>
      <c r="S5895" s="379"/>
      <c r="T5895" s="379"/>
      <c r="U5895" s="379"/>
      <c r="V5895" s="379"/>
      <c r="W5895" s="379"/>
      <c r="X5895" s="379"/>
      <c r="Y5895" s="379"/>
      <c r="Z5895" s="379"/>
      <c r="AA5895" s="380"/>
      <c r="AB5895" s="379"/>
      <c r="AC5895" s="379"/>
      <c r="AD5895" s="379"/>
      <c r="AE5895" s="381"/>
      <c r="AF5895" s="105"/>
      <c r="AG5895" s="381"/>
      <c r="AH5895" s="381"/>
      <c r="AI5895" s="381"/>
      <c r="AJ5895" s="381"/>
      <c r="AK5895" s="381"/>
      <c r="AL5895" s="381"/>
      <c r="AM5895" s="381"/>
    </row>
    <row r="5896" spans="1:39" x14ac:dyDescent="0.35">
      <c r="A5896" s="379"/>
      <c r="B5896" s="379"/>
      <c r="C5896" s="379"/>
      <c r="D5896" s="379"/>
      <c r="E5896" s="379"/>
      <c r="F5896" s="379"/>
      <c r="G5896" s="379"/>
      <c r="H5896" s="379"/>
      <c r="I5896" s="379"/>
      <c r="J5896" s="379"/>
      <c r="K5896" s="379"/>
      <c r="L5896" s="379"/>
      <c r="M5896" s="379"/>
      <c r="N5896" s="379"/>
      <c r="O5896" s="379"/>
      <c r="P5896" s="379"/>
      <c r="Q5896" s="379"/>
      <c r="R5896" s="379"/>
      <c r="S5896" s="379"/>
      <c r="T5896" s="379"/>
      <c r="U5896" s="379"/>
      <c r="V5896" s="379"/>
      <c r="W5896" s="379"/>
      <c r="X5896" s="379"/>
      <c r="Y5896" s="379"/>
      <c r="Z5896" s="379"/>
      <c r="AA5896" s="380"/>
      <c r="AB5896" s="379"/>
      <c r="AC5896" s="379"/>
      <c r="AD5896" s="379"/>
      <c r="AE5896" s="381"/>
      <c r="AF5896" s="105"/>
      <c r="AG5896" s="381"/>
      <c r="AH5896" s="381"/>
      <c r="AI5896" s="381"/>
      <c r="AJ5896" s="381"/>
      <c r="AK5896" s="381"/>
      <c r="AL5896" s="381"/>
      <c r="AM5896" s="381"/>
    </row>
    <row r="5897" spans="1:39" x14ac:dyDescent="0.35">
      <c r="A5897" s="379"/>
      <c r="B5897" s="379"/>
      <c r="C5897" s="379"/>
      <c r="D5897" s="379"/>
      <c r="E5897" s="379"/>
      <c r="F5897" s="379"/>
      <c r="G5897" s="379"/>
      <c r="H5897" s="379"/>
      <c r="I5897" s="379"/>
      <c r="J5897" s="379"/>
      <c r="K5897" s="379"/>
      <c r="L5897" s="379"/>
      <c r="M5897" s="379"/>
      <c r="N5897" s="379"/>
      <c r="O5897" s="379"/>
      <c r="P5897" s="379"/>
      <c r="Q5897" s="379"/>
      <c r="R5897" s="379"/>
      <c r="S5897" s="379"/>
      <c r="T5897" s="379"/>
      <c r="U5897" s="379"/>
      <c r="V5897" s="379"/>
      <c r="W5897" s="379"/>
      <c r="X5897" s="379"/>
      <c r="Y5897" s="379"/>
      <c r="Z5897" s="379"/>
      <c r="AA5897" s="380"/>
      <c r="AB5897" s="379"/>
      <c r="AC5897" s="379"/>
      <c r="AD5897" s="379"/>
      <c r="AE5897" s="381"/>
      <c r="AF5897" s="105"/>
      <c r="AG5897" s="381"/>
      <c r="AH5897" s="381"/>
      <c r="AI5897" s="381"/>
      <c r="AJ5897" s="381"/>
      <c r="AK5897" s="381"/>
      <c r="AL5897" s="381"/>
      <c r="AM5897" s="381"/>
    </row>
    <row r="5898" spans="1:39" x14ac:dyDescent="0.35">
      <c r="A5898" s="379"/>
      <c r="B5898" s="379"/>
      <c r="C5898" s="379"/>
      <c r="D5898" s="379"/>
      <c r="E5898" s="379"/>
      <c r="F5898" s="379"/>
      <c r="G5898" s="379"/>
      <c r="H5898" s="379"/>
      <c r="I5898" s="379"/>
      <c r="J5898" s="379"/>
      <c r="K5898" s="379"/>
      <c r="L5898" s="379"/>
      <c r="M5898" s="379"/>
      <c r="N5898" s="379"/>
      <c r="O5898" s="379"/>
      <c r="P5898" s="379"/>
      <c r="Q5898" s="379"/>
      <c r="R5898" s="379"/>
      <c r="S5898" s="379"/>
      <c r="T5898" s="379"/>
      <c r="U5898" s="379"/>
      <c r="V5898" s="379"/>
      <c r="W5898" s="379"/>
      <c r="X5898" s="379"/>
      <c r="Y5898" s="379"/>
      <c r="Z5898" s="379"/>
      <c r="AA5898" s="380"/>
      <c r="AB5898" s="379"/>
      <c r="AC5898" s="379"/>
      <c r="AD5898" s="379"/>
      <c r="AE5898" s="381"/>
      <c r="AF5898" s="105"/>
      <c r="AG5898" s="381"/>
      <c r="AH5898" s="381"/>
      <c r="AI5898" s="381"/>
      <c r="AJ5898" s="381"/>
      <c r="AK5898" s="381"/>
      <c r="AL5898" s="381"/>
      <c r="AM5898" s="381"/>
    </row>
    <row r="5899" spans="1:39" x14ac:dyDescent="0.35">
      <c r="A5899" s="379"/>
      <c r="B5899" s="379"/>
      <c r="C5899" s="379"/>
      <c r="D5899" s="379"/>
      <c r="E5899" s="379"/>
      <c r="F5899" s="379"/>
      <c r="G5899" s="379"/>
      <c r="H5899" s="379"/>
      <c r="I5899" s="379"/>
      <c r="J5899" s="379"/>
      <c r="K5899" s="379"/>
      <c r="L5899" s="379"/>
      <c r="M5899" s="379"/>
      <c r="N5899" s="379"/>
      <c r="O5899" s="379"/>
      <c r="P5899" s="379"/>
      <c r="Q5899" s="379"/>
      <c r="R5899" s="379"/>
      <c r="S5899" s="379"/>
      <c r="T5899" s="379"/>
      <c r="U5899" s="379"/>
      <c r="V5899" s="379"/>
      <c r="W5899" s="379"/>
      <c r="X5899" s="379"/>
      <c r="Y5899" s="379"/>
      <c r="Z5899" s="379"/>
      <c r="AA5899" s="380"/>
      <c r="AB5899" s="379"/>
      <c r="AC5899" s="379"/>
      <c r="AD5899" s="379"/>
      <c r="AE5899" s="381"/>
      <c r="AF5899" s="105"/>
      <c r="AG5899" s="381"/>
      <c r="AH5899" s="381"/>
      <c r="AI5899" s="381"/>
      <c r="AJ5899" s="381"/>
      <c r="AK5899" s="381"/>
      <c r="AL5899" s="381"/>
      <c r="AM5899" s="381"/>
    </row>
    <row r="5900" spans="1:39" x14ac:dyDescent="0.35">
      <c r="A5900" s="379"/>
      <c r="B5900" s="379"/>
      <c r="C5900" s="379"/>
      <c r="D5900" s="379"/>
      <c r="E5900" s="379"/>
      <c r="F5900" s="379"/>
      <c r="G5900" s="379"/>
      <c r="H5900" s="379"/>
      <c r="I5900" s="379"/>
      <c r="J5900" s="379"/>
      <c r="K5900" s="379"/>
      <c r="L5900" s="379"/>
      <c r="M5900" s="379"/>
      <c r="N5900" s="379"/>
      <c r="O5900" s="379"/>
      <c r="P5900" s="379"/>
      <c r="Q5900" s="379"/>
      <c r="R5900" s="379"/>
      <c r="S5900" s="379"/>
      <c r="T5900" s="379"/>
      <c r="U5900" s="379"/>
      <c r="V5900" s="379"/>
      <c r="W5900" s="379"/>
      <c r="X5900" s="379"/>
      <c r="Y5900" s="379"/>
      <c r="Z5900" s="379"/>
      <c r="AA5900" s="380"/>
      <c r="AB5900" s="379"/>
      <c r="AC5900" s="379"/>
      <c r="AD5900" s="379"/>
      <c r="AE5900" s="381"/>
      <c r="AF5900" s="105"/>
      <c r="AG5900" s="381"/>
      <c r="AH5900" s="381"/>
      <c r="AI5900" s="381"/>
      <c r="AJ5900" s="381"/>
      <c r="AK5900" s="381"/>
      <c r="AL5900" s="381"/>
      <c r="AM5900" s="381"/>
    </row>
    <row r="5901" spans="1:39" x14ac:dyDescent="0.35">
      <c r="A5901" s="379"/>
      <c r="B5901" s="379"/>
      <c r="C5901" s="379"/>
      <c r="D5901" s="379"/>
      <c r="E5901" s="379"/>
      <c r="F5901" s="379"/>
      <c r="G5901" s="379"/>
      <c r="H5901" s="379"/>
      <c r="I5901" s="379"/>
      <c r="J5901" s="379"/>
      <c r="K5901" s="379"/>
      <c r="L5901" s="379"/>
      <c r="M5901" s="379"/>
      <c r="N5901" s="379"/>
      <c r="O5901" s="379"/>
      <c r="P5901" s="379"/>
      <c r="Q5901" s="379"/>
      <c r="R5901" s="379"/>
      <c r="S5901" s="379"/>
      <c r="T5901" s="379"/>
      <c r="U5901" s="379"/>
      <c r="V5901" s="379"/>
      <c r="W5901" s="379"/>
      <c r="X5901" s="379"/>
      <c r="Y5901" s="379"/>
      <c r="Z5901" s="379"/>
      <c r="AA5901" s="380"/>
      <c r="AB5901" s="379"/>
      <c r="AC5901" s="379"/>
      <c r="AD5901" s="379"/>
      <c r="AE5901" s="381"/>
      <c r="AF5901" s="105"/>
      <c r="AG5901" s="381"/>
      <c r="AH5901" s="381"/>
      <c r="AI5901" s="381"/>
      <c r="AJ5901" s="381"/>
      <c r="AK5901" s="381"/>
      <c r="AL5901" s="381"/>
      <c r="AM5901" s="381"/>
    </row>
    <row r="5902" spans="1:39" x14ac:dyDescent="0.35">
      <c r="A5902" s="379"/>
      <c r="B5902" s="379"/>
      <c r="C5902" s="379"/>
      <c r="D5902" s="379"/>
      <c r="E5902" s="379"/>
      <c r="F5902" s="379"/>
      <c r="G5902" s="379"/>
      <c r="H5902" s="379"/>
      <c r="I5902" s="379"/>
      <c r="J5902" s="379"/>
      <c r="K5902" s="379"/>
      <c r="L5902" s="379"/>
      <c r="M5902" s="379"/>
      <c r="N5902" s="379"/>
      <c r="O5902" s="379"/>
      <c r="P5902" s="379"/>
      <c r="Q5902" s="379"/>
      <c r="R5902" s="379"/>
      <c r="S5902" s="379"/>
      <c r="T5902" s="379"/>
      <c r="U5902" s="379"/>
      <c r="V5902" s="379"/>
      <c r="W5902" s="379"/>
      <c r="X5902" s="379"/>
      <c r="Y5902" s="379"/>
      <c r="Z5902" s="379"/>
      <c r="AA5902" s="380"/>
      <c r="AB5902" s="379"/>
      <c r="AC5902" s="379"/>
      <c r="AD5902" s="379"/>
      <c r="AE5902" s="381"/>
      <c r="AF5902" s="105"/>
      <c r="AG5902" s="381"/>
      <c r="AH5902" s="381"/>
      <c r="AI5902" s="381"/>
      <c r="AJ5902" s="381"/>
      <c r="AK5902" s="381"/>
      <c r="AL5902" s="381"/>
      <c r="AM5902" s="381"/>
    </row>
    <row r="5903" spans="1:39" x14ac:dyDescent="0.35">
      <c r="A5903" s="379"/>
      <c r="B5903" s="379"/>
      <c r="C5903" s="379"/>
      <c r="D5903" s="379"/>
      <c r="E5903" s="379"/>
      <c r="F5903" s="379"/>
      <c r="G5903" s="379"/>
      <c r="H5903" s="379"/>
      <c r="I5903" s="379"/>
      <c r="J5903" s="379"/>
      <c r="K5903" s="379"/>
      <c r="L5903" s="379"/>
      <c r="M5903" s="379"/>
      <c r="N5903" s="379"/>
      <c r="O5903" s="379"/>
      <c r="P5903" s="379"/>
      <c r="Q5903" s="379"/>
      <c r="R5903" s="379"/>
      <c r="S5903" s="379"/>
      <c r="T5903" s="379"/>
      <c r="U5903" s="379"/>
      <c r="V5903" s="379"/>
      <c r="W5903" s="379"/>
      <c r="X5903" s="379"/>
      <c r="Y5903" s="379"/>
      <c r="Z5903" s="379"/>
      <c r="AA5903" s="380"/>
      <c r="AB5903" s="379"/>
      <c r="AC5903" s="379"/>
      <c r="AD5903" s="379"/>
      <c r="AE5903" s="381"/>
      <c r="AF5903" s="105"/>
      <c r="AG5903" s="381"/>
      <c r="AH5903" s="381"/>
      <c r="AI5903" s="381"/>
      <c r="AJ5903" s="381"/>
      <c r="AK5903" s="381"/>
      <c r="AL5903" s="381"/>
      <c r="AM5903" s="381"/>
    </row>
    <row r="5904" spans="1:39" x14ac:dyDescent="0.35">
      <c r="A5904" s="379"/>
      <c r="B5904" s="379"/>
      <c r="C5904" s="379"/>
      <c r="D5904" s="379"/>
      <c r="E5904" s="379"/>
      <c r="F5904" s="379"/>
      <c r="G5904" s="379"/>
      <c r="H5904" s="379"/>
      <c r="I5904" s="379"/>
      <c r="J5904" s="379"/>
      <c r="K5904" s="379"/>
      <c r="L5904" s="379"/>
      <c r="M5904" s="379"/>
      <c r="N5904" s="379"/>
      <c r="O5904" s="379"/>
      <c r="P5904" s="379"/>
      <c r="Q5904" s="379"/>
      <c r="R5904" s="379"/>
      <c r="S5904" s="379"/>
      <c r="T5904" s="379"/>
      <c r="U5904" s="379"/>
      <c r="V5904" s="379"/>
      <c r="W5904" s="379"/>
      <c r="X5904" s="379"/>
      <c r="Y5904" s="379"/>
      <c r="Z5904" s="379"/>
      <c r="AA5904" s="380"/>
      <c r="AB5904" s="379"/>
      <c r="AC5904" s="379"/>
      <c r="AD5904" s="379"/>
      <c r="AE5904" s="381"/>
      <c r="AF5904" s="105"/>
      <c r="AG5904" s="381"/>
      <c r="AH5904" s="381"/>
      <c r="AI5904" s="381"/>
      <c r="AJ5904" s="381"/>
      <c r="AK5904" s="381"/>
      <c r="AL5904" s="381"/>
      <c r="AM5904" s="381"/>
    </row>
    <row r="5905" spans="1:39" x14ac:dyDescent="0.35">
      <c r="A5905" s="379"/>
      <c r="B5905" s="379"/>
      <c r="C5905" s="379"/>
      <c r="D5905" s="379"/>
      <c r="E5905" s="379"/>
      <c r="F5905" s="379"/>
      <c r="G5905" s="379"/>
      <c r="H5905" s="379"/>
      <c r="I5905" s="379"/>
      <c r="J5905" s="379"/>
      <c r="K5905" s="379"/>
      <c r="L5905" s="379"/>
      <c r="M5905" s="379"/>
      <c r="N5905" s="379"/>
      <c r="O5905" s="379"/>
      <c r="P5905" s="379"/>
      <c r="Q5905" s="379"/>
      <c r="R5905" s="379"/>
      <c r="S5905" s="379"/>
      <c r="T5905" s="379"/>
      <c r="U5905" s="379"/>
      <c r="V5905" s="379"/>
      <c r="W5905" s="379"/>
      <c r="X5905" s="379"/>
      <c r="Y5905" s="379"/>
      <c r="Z5905" s="379"/>
      <c r="AA5905" s="380"/>
      <c r="AB5905" s="379"/>
      <c r="AC5905" s="379"/>
      <c r="AD5905" s="379"/>
      <c r="AE5905" s="381"/>
      <c r="AF5905" s="105"/>
      <c r="AG5905" s="381"/>
      <c r="AH5905" s="381"/>
      <c r="AI5905" s="381"/>
      <c r="AJ5905" s="381"/>
      <c r="AK5905" s="381"/>
      <c r="AL5905" s="381"/>
      <c r="AM5905" s="381"/>
    </row>
    <row r="5906" spans="1:39" x14ac:dyDescent="0.35">
      <c r="A5906" s="379"/>
      <c r="B5906" s="379"/>
      <c r="C5906" s="379"/>
      <c r="D5906" s="379"/>
      <c r="E5906" s="379"/>
      <c r="F5906" s="379"/>
      <c r="G5906" s="379"/>
      <c r="H5906" s="379"/>
      <c r="I5906" s="379"/>
      <c r="J5906" s="379"/>
      <c r="K5906" s="379"/>
      <c r="L5906" s="379"/>
      <c r="M5906" s="379"/>
      <c r="N5906" s="379"/>
      <c r="O5906" s="379"/>
      <c r="P5906" s="379"/>
      <c r="Q5906" s="379"/>
      <c r="R5906" s="379"/>
      <c r="S5906" s="379"/>
      <c r="T5906" s="379"/>
      <c r="U5906" s="379"/>
      <c r="V5906" s="379"/>
      <c r="W5906" s="379"/>
      <c r="X5906" s="379"/>
      <c r="Y5906" s="379"/>
      <c r="Z5906" s="379"/>
      <c r="AA5906" s="380"/>
      <c r="AB5906" s="379"/>
      <c r="AC5906" s="379"/>
      <c r="AD5906" s="379"/>
      <c r="AE5906" s="381"/>
      <c r="AF5906" s="105"/>
      <c r="AG5906" s="381"/>
      <c r="AH5906" s="381"/>
      <c r="AI5906" s="381"/>
      <c r="AJ5906" s="381"/>
      <c r="AK5906" s="381"/>
      <c r="AL5906" s="381"/>
      <c r="AM5906" s="381"/>
    </row>
    <row r="5907" spans="1:39" x14ac:dyDescent="0.35">
      <c r="A5907" s="379"/>
      <c r="B5907" s="379"/>
      <c r="C5907" s="379"/>
      <c r="D5907" s="379"/>
      <c r="E5907" s="379"/>
      <c r="F5907" s="379"/>
      <c r="G5907" s="379"/>
      <c r="H5907" s="379"/>
      <c r="I5907" s="379"/>
      <c r="J5907" s="379"/>
      <c r="K5907" s="379"/>
      <c r="L5907" s="379"/>
      <c r="M5907" s="379"/>
      <c r="N5907" s="379"/>
      <c r="O5907" s="379"/>
      <c r="P5907" s="379"/>
      <c r="Q5907" s="379"/>
      <c r="R5907" s="379"/>
      <c r="S5907" s="379"/>
      <c r="T5907" s="379"/>
      <c r="U5907" s="379"/>
      <c r="V5907" s="379"/>
      <c r="W5907" s="379"/>
      <c r="X5907" s="379"/>
      <c r="Y5907" s="379"/>
      <c r="Z5907" s="379"/>
      <c r="AA5907" s="380"/>
      <c r="AB5907" s="379"/>
      <c r="AC5907" s="379"/>
      <c r="AD5907" s="379"/>
      <c r="AE5907" s="381"/>
      <c r="AF5907" s="105"/>
      <c r="AG5907" s="381"/>
      <c r="AH5907" s="381"/>
      <c r="AI5907" s="381"/>
      <c r="AJ5907" s="381"/>
      <c r="AK5907" s="381"/>
      <c r="AL5907" s="381"/>
      <c r="AM5907" s="381"/>
    </row>
    <row r="5908" spans="1:39" x14ac:dyDescent="0.35">
      <c r="A5908" s="379"/>
      <c r="B5908" s="379"/>
      <c r="C5908" s="379"/>
      <c r="D5908" s="379"/>
      <c r="E5908" s="379"/>
      <c r="F5908" s="379"/>
      <c r="G5908" s="379"/>
      <c r="H5908" s="379"/>
      <c r="I5908" s="379"/>
      <c r="J5908" s="379"/>
      <c r="K5908" s="379"/>
      <c r="L5908" s="379"/>
      <c r="M5908" s="379"/>
      <c r="N5908" s="379"/>
      <c r="O5908" s="379"/>
      <c r="P5908" s="379"/>
      <c r="Q5908" s="379"/>
      <c r="R5908" s="379"/>
      <c r="S5908" s="379"/>
      <c r="T5908" s="379"/>
      <c r="U5908" s="379"/>
      <c r="V5908" s="379"/>
      <c r="W5908" s="379"/>
      <c r="X5908" s="379"/>
      <c r="Y5908" s="379"/>
      <c r="Z5908" s="379"/>
      <c r="AA5908" s="380"/>
      <c r="AB5908" s="379"/>
      <c r="AC5908" s="379"/>
      <c r="AD5908" s="379"/>
      <c r="AE5908" s="381"/>
      <c r="AF5908" s="105"/>
      <c r="AG5908" s="381"/>
      <c r="AH5908" s="381"/>
      <c r="AI5908" s="381"/>
      <c r="AJ5908" s="381"/>
      <c r="AK5908" s="381"/>
      <c r="AL5908" s="381"/>
      <c r="AM5908" s="381"/>
    </row>
    <row r="5909" spans="1:39" x14ac:dyDescent="0.35">
      <c r="A5909" s="379"/>
      <c r="B5909" s="379"/>
      <c r="C5909" s="379"/>
      <c r="D5909" s="379"/>
      <c r="E5909" s="379"/>
      <c r="F5909" s="379"/>
      <c r="G5909" s="379"/>
      <c r="H5909" s="379"/>
      <c r="I5909" s="379"/>
      <c r="J5909" s="379"/>
      <c r="K5909" s="379"/>
      <c r="L5909" s="379"/>
      <c r="M5909" s="379"/>
      <c r="N5909" s="379"/>
      <c r="O5909" s="379"/>
      <c r="P5909" s="379"/>
      <c r="Q5909" s="379"/>
      <c r="R5909" s="379"/>
      <c r="S5909" s="379"/>
      <c r="T5909" s="379"/>
      <c r="U5909" s="379"/>
      <c r="V5909" s="379"/>
      <c r="W5909" s="379"/>
      <c r="X5909" s="379"/>
      <c r="Y5909" s="379"/>
      <c r="Z5909" s="379"/>
      <c r="AA5909" s="380"/>
      <c r="AB5909" s="379"/>
      <c r="AC5909" s="379"/>
      <c r="AD5909" s="379"/>
      <c r="AE5909" s="381"/>
      <c r="AF5909" s="105"/>
      <c r="AG5909" s="381"/>
      <c r="AH5909" s="381"/>
      <c r="AI5909" s="381"/>
      <c r="AJ5909" s="381"/>
      <c r="AK5909" s="381"/>
      <c r="AL5909" s="381"/>
      <c r="AM5909" s="381"/>
    </row>
    <row r="5910" spans="1:39" x14ac:dyDescent="0.35">
      <c r="A5910" s="379"/>
      <c r="B5910" s="379"/>
      <c r="C5910" s="379"/>
      <c r="D5910" s="379"/>
      <c r="E5910" s="379"/>
      <c r="F5910" s="379"/>
      <c r="G5910" s="379"/>
      <c r="H5910" s="379"/>
      <c r="I5910" s="379"/>
      <c r="J5910" s="379"/>
      <c r="K5910" s="379"/>
      <c r="L5910" s="379"/>
      <c r="M5910" s="379"/>
      <c r="N5910" s="379"/>
      <c r="O5910" s="379"/>
      <c r="P5910" s="379"/>
      <c r="Q5910" s="379"/>
      <c r="R5910" s="379"/>
      <c r="S5910" s="379"/>
      <c r="T5910" s="379"/>
      <c r="U5910" s="379"/>
      <c r="V5910" s="379"/>
      <c r="W5910" s="379"/>
      <c r="X5910" s="379"/>
      <c r="Y5910" s="379"/>
      <c r="Z5910" s="379"/>
      <c r="AA5910" s="380"/>
      <c r="AB5910" s="379"/>
      <c r="AC5910" s="379"/>
      <c r="AD5910" s="379"/>
      <c r="AE5910" s="381"/>
      <c r="AF5910" s="105"/>
      <c r="AG5910" s="381"/>
      <c r="AH5910" s="381"/>
      <c r="AI5910" s="381"/>
      <c r="AJ5910" s="381"/>
      <c r="AK5910" s="381"/>
      <c r="AL5910" s="381"/>
      <c r="AM5910" s="381"/>
    </row>
    <row r="5911" spans="1:39" x14ac:dyDescent="0.35">
      <c r="A5911" s="379"/>
      <c r="B5911" s="379"/>
      <c r="C5911" s="379"/>
      <c r="D5911" s="379"/>
      <c r="E5911" s="379"/>
      <c r="F5911" s="379"/>
      <c r="G5911" s="379"/>
      <c r="H5911" s="379"/>
      <c r="I5911" s="379"/>
      <c r="J5911" s="379"/>
      <c r="K5911" s="379"/>
      <c r="L5911" s="379"/>
      <c r="M5911" s="379"/>
      <c r="N5911" s="379"/>
      <c r="O5911" s="379"/>
      <c r="P5911" s="379"/>
      <c r="Q5911" s="379"/>
      <c r="R5911" s="379"/>
      <c r="S5911" s="379"/>
      <c r="T5911" s="379"/>
      <c r="U5911" s="379"/>
      <c r="V5911" s="379"/>
      <c r="W5911" s="379"/>
      <c r="X5911" s="379"/>
      <c r="Y5911" s="379"/>
      <c r="Z5911" s="379"/>
      <c r="AA5911" s="380"/>
      <c r="AB5911" s="379"/>
      <c r="AC5911" s="379"/>
      <c r="AD5911" s="379"/>
      <c r="AE5911" s="381"/>
      <c r="AF5911" s="105"/>
      <c r="AG5911" s="381"/>
      <c r="AH5911" s="381"/>
      <c r="AI5911" s="381"/>
      <c r="AJ5911" s="381"/>
      <c r="AK5911" s="381"/>
      <c r="AL5911" s="381"/>
      <c r="AM5911" s="381"/>
    </row>
    <row r="5912" spans="1:39" x14ac:dyDescent="0.35">
      <c r="A5912" s="379"/>
      <c r="B5912" s="379"/>
      <c r="C5912" s="379"/>
      <c r="D5912" s="379"/>
      <c r="E5912" s="379"/>
      <c r="F5912" s="379"/>
      <c r="G5912" s="379"/>
      <c r="H5912" s="379"/>
      <c r="I5912" s="379"/>
      <c r="J5912" s="379"/>
      <c r="K5912" s="379"/>
      <c r="L5912" s="379"/>
      <c r="M5912" s="379"/>
      <c r="N5912" s="379"/>
      <c r="O5912" s="379"/>
      <c r="P5912" s="379"/>
      <c r="Q5912" s="379"/>
      <c r="R5912" s="379"/>
      <c r="S5912" s="379"/>
      <c r="T5912" s="379"/>
      <c r="U5912" s="379"/>
      <c r="V5912" s="379"/>
      <c r="W5912" s="379"/>
      <c r="X5912" s="379"/>
      <c r="Y5912" s="379"/>
      <c r="Z5912" s="379"/>
      <c r="AA5912" s="380"/>
      <c r="AB5912" s="379"/>
      <c r="AC5912" s="379"/>
      <c r="AD5912" s="379"/>
      <c r="AE5912" s="381"/>
      <c r="AF5912" s="105"/>
      <c r="AG5912" s="381"/>
      <c r="AH5912" s="381"/>
      <c r="AI5912" s="381"/>
      <c r="AJ5912" s="381"/>
      <c r="AK5912" s="381"/>
      <c r="AL5912" s="381"/>
      <c r="AM5912" s="381"/>
    </row>
    <row r="5913" spans="1:39" x14ac:dyDescent="0.35">
      <c r="A5913" s="379"/>
      <c r="B5913" s="379"/>
      <c r="C5913" s="379"/>
      <c r="D5913" s="379"/>
      <c r="E5913" s="379"/>
      <c r="F5913" s="379"/>
      <c r="G5913" s="379"/>
      <c r="H5913" s="379"/>
      <c r="I5913" s="379"/>
      <c r="J5913" s="379"/>
      <c r="K5913" s="379"/>
      <c r="L5913" s="379"/>
      <c r="M5913" s="379"/>
      <c r="N5913" s="379"/>
      <c r="O5913" s="379"/>
      <c r="P5913" s="379"/>
      <c r="Q5913" s="379"/>
      <c r="R5913" s="379"/>
      <c r="S5913" s="379"/>
      <c r="T5913" s="379"/>
      <c r="U5913" s="379"/>
      <c r="V5913" s="379"/>
      <c r="W5913" s="379"/>
      <c r="X5913" s="379"/>
      <c r="Y5913" s="379"/>
      <c r="Z5913" s="379"/>
      <c r="AA5913" s="380"/>
      <c r="AB5913" s="379"/>
      <c r="AC5913" s="379"/>
      <c r="AD5913" s="379"/>
      <c r="AE5913" s="381"/>
      <c r="AF5913" s="105"/>
      <c r="AG5913" s="381"/>
      <c r="AH5913" s="381"/>
      <c r="AI5913" s="381"/>
      <c r="AJ5913" s="381"/>
      <c r="AK5913" s="381"/>
      <c r="AL5913" s="381"/>
      <c r="AM5913" s="381"/>
    </row>
    <row r="5914" spans="1:39" x14ac:dyDescent="0.35">
      <c r="A5914" s="379"/>
      <c r="B5914" s="379"/>
      <c r="C5914" s="379"/>
      <c r="D5914" s="379"/>
      <c r="E5914" s="379"/>
      <c r="F5914" s="379"/>
      <c r="G5914" s="379"/>
      <c r="H5914" s="379"/>
      <c r="I5914" s="379"/>
      <c r="J5914" s="379"/>
      <c r="K5914" s="379"/>
      <c r="L5914" s="379"/>
      <c r="M5914" s="379"/>
      <c r="N5914" s="379"/>
      <c r="O5914" s="379"/>
      <c r="P5914" s="379"/>
      <c r="Q5914" s="379"/>
      <c r="R5914" s="379"/>
      <c r="S5914" s="379"/>
      <c r="T5914" s="379"/>
      <c r="U5914" s="379"/>
      <c r="V5914" s="379"/>
      <c r="W5914" s="379"/>
      <c r="X5914" s="379"/>
      <c r="Y5914" s="379"/>
      <c r="Z5914" s="379"/>
      <c r="AA5914" s="380"/>
      <c r="AB5914" s="379"/>
      <c r="AC5914" s="379"/>
      <c r="AD5914" s="379"/>
      <c r="AE5914" s="381"/>
      <c r="AF5914" s="105"/>
      <c r="AG5914" s="381"/>
      <c r="AH5914" s="381"/>
      <c r="AI5914" s="381"/>
      <c r="AJ5914" s="381"/>
      <c r="AK5914" s="381"/>
      <c r="AL5914" s="381"/>
      <c r="AM5914" s="381"/>
    </row>
    <row r="5915" spans="1:39" x14ac:dyDescent="0.35">
      <c r="A5915" s="379"/>
      <c r="B5915" s="379"/>
      <c r="C5915" s="379"/>
      <c r="D5915" s="379"/>
      <c r="E5915" s="379"/>
      <c r="F5915" s="379"/>
      <c r="G5915" s="379"/>
      <c r="H5915" s="379"/>
      <c r="I5915" s="379"/>
      <c r="J5915" s="379"/>
      <c r="K5915" s="379"/>
      <c r="L5915" s="379"/>
      <c r="M5915" s="379"/>
      <c r="N5915" s="379"/>
      <c r="O5915" s="379"/>
      <c r="P5915" s="379"/>
      <c r="Q5915" s="379"/>
      <c r="R5915" s="379"/>
      <c r="S5915" s="379"/>
      <c r="T5915" s="379"/>
      <c r="U5915" s="379"/>
      <c r="V5915" s="379"/>
      <c r="W5915" s="379"/>
      <c r="X5915" s="379"/>
      <c r="Y5915" s="379"/>
      <c r="Z5915" s="379"/>
      <c r="AA5915" s="380"/>
      <c r="AB5915" s="379"/>
      <c r="AC5915" s="379"/>
      <c r="AD5915" s="379"/>
      <c r="AE5915" s="381"/>
      <c r="AF5915" s="105"/>
      <c r="AG5915" s="381"/>
      <c r="AH5915" s="381"/>
      <c r="AI5915" s="381"/>
      <c r="AJ5915" s="381"/>
      <c r="AK5915" s="381"/>
      <c r="AL5915" s="381"/>
      <c r="AM5915" s="381"/>
    </row>
    <row r="5916" spans="1:39" x14ac:dyDescent="0.35">
      <c r="A5916" s="379"/>
      <c r="B5916" s="379"/>
      <c r="C5916" s="379"/>
      <c r="D5916" s="379"/>
      <c r="E5916" s="379"/>
      <c r="F5916" s="379"/>
      <c r="G5916" s="379"/>
      <c r="H5916" s="379"/>
      <c r="I5916" s="379"/>
      <c r="J5916" s="379"/>
      <c r="K5916" s="379"/>
      <c r="L5916" s="379"/>
      <c r="M5916" s="379"/>
      <c r="N5916" s="379"/>
      <c r="O5916" s="379"/>
      <c r="P5916" s="379"/>
      <c r="Q5916" s="379"/>
      <c r="R5916" s="379"/>
      <c r="S5916" s="379"/>
      <c r="T5916" s="379"/>
      <c r="U5916" s="379"/>
      <c r="V5916" s="379"/>
      <c r="W5916" s="379"/>
      <c r="X5916" s="379"/>
      <c r="Y5916" s="379"/>
      <c r="Z5916" s="379"/>
      <c r="AA5916" s="380"/>
      <c r="AB5916" s="379"/>
      <c r="AC5916" s="379"/>
      <c r="AD5916" s="379"/>
      <c r="AE5916" s="381"/>
      <c r="AF5916" s="105"/>
      <c r="AG5916" s="381"/>
      <c r="AH5916" s="381"/>
      <c r="AI5916" s="381"/>
      <c r="AJ5916" s="381"/>
      <c r="AK5916" s="381"/>
      <c r="AL5916" s="381"/>
      <c r="AM5916" s="381"/>
    </row>
    <row r="5917" spans="1:39" x14ac:dyDescent="0.35">
      <c r="A5917" s="379"/>
      <c r="B5917" s="379"/>
      <c r="C5917" s="379"/>
      <c r="D5917" s="379"/>
      <c r="E5917" s="379"/>
      <c r="F5917" s="379"/>
      <c r="G5917" s="379"/>
      <c r="H5917" s="379"/>
      <c r="I5917" s="379"/>
      <c r="J5917" s="379"/>
      <c r="K5917" s="379"/>
      <c r="L5917" s="379"/>
      <c r="M5917" s="379"/>
      <c r="N5917" s="379"/>
      <c r="O5917" s="379"/>
      <c r="P5917" s="379"/>
      <c r="Q5917" s="379"/>
      <c r="R5917" s="379"/>
      <c r="S5917" s="379"/>
      <c r="T5917" s="379"/>
      <c r="U5917" s="379"/>
      <c r="V5917" s="379"/>
      <c r="W5917" s="379"/>
      <c r="X5917" s="379"/>
      <c r="Y5917" s="379"/>
      <c r="Z5917" s="379"/>
      <c r="AA5917" s="380"/>
      <c r="AB5917" s="379"/>
      <c r="AC5917" s="379"/>
      <c r="AD5917" s="379"/>
      <c r="AE5917" s="381"/>
      <c r="AF5917" s="105"/>
      <c r="AG5917" s="381"/>
      <c r="AH5917" s="381"/>
      <c r="AI5917" s="381"/>
      <c r="AJ5917" s="381"/>
      <c r="AK5917" s="381"/>
      <c r="AL5917" s="381"/>
      <c r="AM5917" s="381"/>
    </row>
    <row r="5918" spans="1:39" x14ac:dyDescent="0.35">
      <c r="A5918" s="379"/>
      <c r="B5918" s="379"/>
      <c r="C5918" s="379"/>
      <c r="D5918" s="379"/>
      <c r="E5918" s="379"/>
      <c r="F5918" s="379"/>
      <c r="G5918" s="379"/>
      <c r="H5918" s="379"/>
      <c r="I5918" s="379"/>
      <c r="J5918" s="379"/>
      <c r="K5918" s="379"/>
      <c r="L5918" s="379"/>
      <c r="M5918" s="379"/>
      <c r="N5918" s="379"/>
      <c r="O5918" s="379"/>
      <c r="P5918" s="379"/>
      <c r="Q5918" s="379"/>
      <c r="R5918" s="379"/>
      <c r="S5918" s="379"/>
      <c r="T5918" s="379"/>
      <c r="U5918" s="379"/>
      <c r="V5918" s="379"/>
      <c r="W5918" s="379"/>
      <c r="X5918" s="379"/>
      <c r="Y5918" s="379"/>
      <c r="Z5918" s="379"/>
      <c r="AA5918" s="380"/>
      <c r="AB5918" s="379"/>
      <c r="AC5918" s="379"/>
      <c r="AD5918" s="379"/>
      <c r="AE5918" s="381"/>
      <c r="AF5918" s="105"/>
      <c r="AG5918" s="381"/>
      <c r="AH5918" s="381"/>
      <c r="AI5918" s="381"/>
      <c r="AJ5918" s="381"/>
      <c r="AK5918" s="381"/>
      <c r="AL5918" s="381"/>
      <c r="AM5918" s="381"/>
    </row>
    <row r="5919" spans="1:39" x14ac:dyDescent="0.35">
      <c r="A5919" s="379"/>
      <c r="B5919" s="379"/>
      <c r="C5919" s="379"/>
      <c r="D5919" s="379"/>
      <c r="E5919" s="379"/>
      <c r="F5919" s="379"/>
      <c r="G5919" s="379"/>
      <c r="H5919" s="379"/>
      <c r="I5919" s="379"/>
      <c r="J5919" s="379"/>
      <c r="K5919" s="379"/>
      <c r="L5919" s="379"/>
      <c r="M5919" s="379"/>
      <c r="N5919" s="379"/>
      <c r="O5919" s="379"/>
      <c r="P5919" s="379"/>
      <c r="Q5919" s="379"/>
      <c r="R5919" s="379"/>
      <c r="S5919" s="379"/>
      <c r="T5919" s="379"/>
      <c r="U5919" s="379"/>
      <c r="V5919" s="379"/>
      <c r="W5919" s="379"/>
      <c r="X5919" s="379"/>
      <c r="Y5919" s="379"/>
      <c r="Z5919" s="379"/>
      <c r="AA5919" s="380"/>
      <c r="AB5919" s="379"/>
      <c r="AC5919" s="379"/>
      <c r="AD5919" s="379"/>
      <c r="AE5919" s="381"/>
      <c r="AF5919" s="105"/>
      <c r="AG5919" s="381"/>
      <c r="AH5919" s="381"/>
      <c r="AI5919" s="381"/>
      <c r="AJ5919" s="381"/>
      <c r="AK5919" s="381"/>
      <c r="AL5919" s="381"/>
      <c r="AM5919" s="381"/>
    </row>
    <row r="5920" spans="1:39" x14ac:dyDescent="0.35">
      <c r="A5920" s="379"/>
      <c r="B5920" s="379"/>
      <c r="C5920" s="379"/>
      <c r="D5920" s="379"/>
      <c r="E5920" s="379"/>
      <c r="F5920" s="379"/>
      <c r="G5920" s="379"/>
      <c r="H5920" s="379"/>
      <c r="I5920" s="379"/>
      <c r="J5920" s="379"/>
      <c r="K5920" s="379"/>
      <c r="L5920" s="379"/>
      <c r="M5920" s="379"/>
      <c r="N5920" s="379"/>
      <c r="O5920" s="379"/>
      <c r="P5920" s="379"/>
      <c r="Q5920" s="379"/>
      <c r="R5920" s="379"/>
      <c r="S5920" s="379"/>
      <c r="T5920" s="379"/>
      <c r="U5920" s="379"/>
      <c r="V5920" s="379"/>
      <c r="W5920" s="379"/>
      <c r="X5920" s="379"/>
      <c r="Y5920" s="379"/>
      <c r="Z5920" s="379"/>
      <c r="AA5920" s="380"/>
      <c r="AB5920" s="379"/>
      <c r="AC5920" s="379"/>
      <c r="AD5920" s="379"/>
      <c r="AE5920" s="381"/>
      <c r="AF5920" s="105"/>
      <c r="AG5920" s="381"/>
      <c r="AH5920" s="381"/>
      <c r="AI5920" s="381"/>
      <c r="AJ5920" s="381"/>
      <c r="AK5920" s="381"/>
      <c r="AL5920" s="381"/>
      <c r="AM5920" s="381"/>
    </row>
    <row r="5921" spans="1:39" x14ac:dyDescent="0.35">
      <c r="A5921" s="379"/>
      <c r="B5921" s="379"/>
      <c r="C5921" s="379"/>
      <c r="D5921" s="379"/>
      <c r="E5921" s="379"/>
      <c r="F5921" s="379"/>
      <c r="G5921" s="379"/>
      <c r="H5921" s="379"/>
      <c r="I5921" s="379"/>
      <c r="J5921" s="379"/>
      <c r="K5921" s="379"/>
      <c r="L5921" s="379"/>
      <c r="M5921" s="379"/>
      <c r="N5921" s="379"/>
      <c r="O5921" s="379"/>
      <c r="P5921" s="379"/>
      <c r="Q5921" s="379"/>
      <c r="R5921" s="379"/>
      <c r="S5921" s="379"/>
      <c r="T5921" s="379"/>
      <c r="U5921" s="379"/>
      <c r="V5921" s="379"/>
      <c r="W5921" s="379"/>
      <c r="X5921" s="379"/>
      <c r="Y5921" s="379"/>
      <c r="Z5921" s="379"/>
      <c r="AA5921" s="380"/>
      <c r="AB5921" s="379"/>
      <c r="AC5921" s="379"/>
      <c r="AD5921" s="379"/>
      <c r="AE5921" s="381"/>
      <c r="AF5921" s="105"/>
      <c r="AG5921" s="381"/>
      <c r="AH5921" s="381"/>
      <c r="AI5921" s="381"/>
      <c r="AJ5921" s="381"/>
      <c r="AK5921" s="381"/>
      <c r="AL5921" s="381"/>
      <c r="AM5921" s="381"/>
    </row>
    <row r="5922" spans="1:39" x14ac:dyDescent="0.35">
      <c r="A5922" s="379"/>
      <c r="B5922" s="379"/>
      <c r="C5922" s="379"/>
      <c r="D5922" s="379"/>
      <c r="E5922" s="379"/>
      <c r="F5922" s="379"/>
      <c r="G5922" s="379"/>
      <c r="H5922" s="379"/>
      <c r="I5922" s="379"/>
      <c r="J5922" s="379"/>
      <c r="K5922" s="379"/>
      <c r="L5922" s="379"/>
      <c r="M5922" s="379"/>
      <c r="N5922" s="379"/>
      <c r="O5922" s="379"/>
      <c r="P5922" s="379"/>
      <c r="Q5922" s="379"/>
      <c r="R5922" s="379"/>
      <c r="S5922" s="379"/>
      <c r="T5922" s="379"/>
      <c r="U5922" s="379"/>
      <c r="V5922" s="379"/>
      <c r="W5922" s="379"/>
      <c r="X5922" s="379"/>
      <c r="Y5922" s="379"/>
      <c r="Z5922" s="379"/>
      <c r="AA5922" s="380"/>
      <c r="AB5922" s="379"/>
      <c r="AC5922" s="379"/>
      <c r="AD5922" s="379"/>
      <c r="AE5922" s="381"/>
      <c r="AF5922" s="105"/>
      <c r="AG5922" s="381"/>
      <c r="AH5922" s="381"/>
      <c r="AI5922" s="381"/>
      <c r="AJ5922" s="381"/>
      <c r="AK5922" s="381"/>
      <c r="AL5922" s="381"/>
      <c r="AM5922" s="381"/>
    </row>
    <row r="5923" spans="1:39" x14ac:dyDescent="0.35">
      <c r="A5923" s="379"/>
      <c r="B5923" s="379"/>
      <c r="C5923" s="379"/>
      <c r="D5923" s="379"/>
      <c r="E5923" s="379"/>
      <c r="F5923" s="379"/>
      <c r="G5923" s="379"/>
      <c r="H5923" s="379"/>
      <c r="I5923" s="379"/>
      <c r="J5923" s="379"/>
      <c r="K5923" s="379"/>
      <c r="L5923" s="379"/>
      <c r="M5923" s="379"/>
      <c r="N5923" s="379"/>
      <c r="O5923" s="379"/>
      <c r="P5923" s="379"/>
      <c r="Q5923" s="379"/>
      <c r="R5923" s="379"/>
      <c r="S5923" s="379"/>
      <c r="T5923" s="379"/>
      <c r="U5923" s="379"/>
      <c r="V5923" s="379"/>
      <c r="W5923" s="379"/>
      <c r="X5923" s="379"/>
      <c r="Y5923" s="379"/>
      <c r="Z5923" s="379"/>
      <c r="AA5923" s="380"/>
      <c r="AB5923" s="379"/>
      <c r="AC5923" s="379"/>
      <c r="AD5923" s="379"/>
      <c r="AE5923" s="381"/>
      <c r="AF5923" s="105"/>
      <c r="AG5923" s="381"/>
      <c r="AH5923" s="381"/>
      <c r="AI5923" s="381"/>
      <c r="AJ5923" s="381"/>
      <c r="AK5923" s="381"/>
      <c r="AL5923" s="381"/>
      <c r="AM5923" s="381"/>
    </row>
    <row r="5924" spans="1:39" x14ac:dyDescent="0.35">
      <c r="A5924" s="379"/>
      <c r="B5924" s="379"/>
      <c r="C5924" s="379"/>
      <c r="D5924" s="379"/>
      <c r="E5924" s="379"/>
      <c r="F5924" s="379"/>
      <c r="G5924" s="379"/>
      <c r="H5924" s="379"/>
      <c r="I5924" s="379"/>
      <c r="J5924" s="379"/>
      <c r="K5924" s="379"/>
      <c r="L5924" s="379"/>
      <c r="M5924" s="379"/>
      <c r="N5924" s="379"/>
      <c r="O5924" s="379"/>
      <c r="P5924" s="379"/>
      <c r="Q5924" s="379"/>
      <c r="R5924" s="379"/>
      <c r="S5924" s="379"/>
      <c r="T5924" s="379"/>
      <c r="U5924" s="379"/>
      <c r="V5924" s="379"/>
      <c r="W5924" s="379"/>
      <c r="X5924" s="379"/>
      <c r="Y5924" s="379"/>
      <c r="Z5924" s="379"/>
      <c r="AA5924" s="380"/>
      <c r="AB5924" s="379"/>
      <c r="AC5924" s="379"/>
      <c r="AD5924" s="379"/>
      <c r="AE5924" s="381"/>
      <c r="AF5924" s="105"/>
      <c r="AG5924" s="381"/>
      <c r="AH5924" s="381"/>
      <c r="AI5924" s="381"/>
      <c r="AJ5924" s="381"/>
      <c r="AK5924" s="381"/>
      <c r="AL5924" s="381"/>
      <c r="AM5924" s="381"/>
    </row>
    <row r="5925" spans="1:39" x14ac:dyDescent="0.35">
      <c r="A5925" s="379"/>
      <c r="B5925" s="379"/>
      <c r="C5925" s="379"/>
      <c r="D5925" s="379"/>
      <c r="E5925" s="379"/>
      <c r="F5925" s="379"/>
      <c r="G5925" s="379"/>
      <c r="H5925" s="379"/>
      <c r="I5925" s="379"/>
      <c r="J5925" s="379"/>
      <c r="K5925" s="379"/>
      <c r="L5925" s="379"/>
      <c r="M5925" s="379"/>
      <c r="N5925" s="379"/>
      <c r="O5925" s="379"/>
      <c r="P5925" s="379"/>
      <c r="Q5925" s="379"/>
      <c r="R5925" s="379"/>
      <c r="S5925" s="379"/>
      <c r="T5925" s="379"/>
      <c r="U5925" s="379"/>
      <c r="V5925" s="379"/>
      <c r="W5925" s="379"/>
      <c r="X5925" s="379"/>
      <c r="Y5925" s="379"/>
      <c r="Z5925" s="379"/>
      <c r="AA5925" s="380"/>
      <c r="AB5925" s="379"/>
      <c r="AC5925" s="379"/>
      <c r="AD5925" s="379"/>
      <c r="AE5925" s="381"/>
      <c r="AF5925" s="105"/>
      <c r="AG5925" s="381"/>
      <c r="AH5925" s="381"/>
      <c r="AI5925" s="381"/>
      <c r="AJ5925" s="381"/>
      <c r="AK5925" s="381"/>
      <c r="AL5925" s="381"/>
      <c r="AM5925" s="381"/>
    </row>
    <row r="5926" spans="1:39" x14ac:dyDescent="0.35">
      <c r="A5926" s="379"/>
      <c r="B5926" s="379"/>
      <c r="C5926" s="379"/>
      <c r="D5926" s="379"/>
      <c r="E5926" s="379"/>
      <c r="F5926" s="379"/>
      <c r="G5926" s="379"/>
      <c r="H5926" s="379"/>
      <c r="I5926" s="379"/>
      <c r="J5926" s="379"/>
      <c r="K5926" s="379"/>
      <c r="L5926" s="379"/>
      <c r="M5926" s="379"/>
      <c r="N5926" s="379"/>
      <c r="O5926" s="379"/>
      <c r="P5926" s="379"/>
      <c r="Q5926" s="379"/>
      <c r="R5926" s="379"/>
      <c r="S5926" s="379"/>
      <c r="T5926" s="379"/>
      <c r="U5926" s="379"/>
      <c r="V5926" s="379"/>
      <c r="W5926" s="379"/>
      <c r="X5926" s="379"/>
      <c r="Y5926" s="379"/>
      <c r="Z5926" s="379"/>
      <c r="AA5926" s="380"/>
      <c r="AB5926" s="379"/>
      <c r="AC5926" s="379"/>
      <c r="AD5926" s="379"/>
      <c r="AE5926" s="381"/>
      <c r="AF5926" s="105"/>
      <c r="AG5926" s="381"/>
      <c r="AH5926" s="381"/>
      <c r="AI5926" s="381"/>
      <c r="AJ5926" s="381"/>
      <c r="AK5926" s="381"/>
      <c r="AL5926" s="381"/>
      <c r="AM5926" s="381"/>
    </row>
    <row r="5927" spans="1:39" x14ac:dyDescent="0.35">
      <c r="A5927" s="379"/>
      <c r="B5927" s="379"/>
      <c r="C5927" s="379"/>
      <c r="D5927" s="379"/>
      <c r="E5927" s="379"/>
      <c r="F5927" s="379"/>
      <c r="G5927" s="379"/>
      <c r="H5927" s="379"/>
      <c r="I5927" s="379"/>
      <c r="J5927" s="379"/>
      <c r="K5927" s="379"/>
      <c r="L5927" s="379"/>
      <c r="M5927" s="379"/>
      <c r="N5927" s="379"/>
      <c r="O5927" s="379"/>
      <c r="P5927" s="379"/>
      <c r="Q5927" s="379"/>
      <c r="R5927" s="379"/>
      <c r="S5927" s="379"/>
      <c r="T5927" s="379"/>
      <c r="U5927" s="379"/>
      <c r="V5927" s="379"/>
      <c r="W5927" s="379"/>
      <c r="X5927" s="379"/>
      <c r="Y5927" s="379"/>
      <c r="Z5927" s="379"/>
      <c r="AA5927" s="380"/>
      <c r="AB5927" s="379"/>
      <c r="AC5927" s="379"/>
      <c r="AD5927" s="379"/>
      <c r="AE5927" s="381"/>
      <c r="AF5927" s="105"/>
      <c r="AG5927" s="381"/>
      <c r="AH5927" s="381"/>
      <c r="AI5927" s="381"/>
      <c r="AJ5927" s="381"/>
      <c r="AK5927" s="381"/>
      <c r="AL5927" s="381"/>
      <c r="AM5927" s="381"/>
    </row>
    <row r="5928" spans="1:39" x14ac:dyDescent="0.35">
      <c r="A5928" s="379"/>
      <c r="B5928" s="379"/>
      <c r="C5928" s="379"/>
      <c r="D5928" s="379"/>
      <c r="E5928" s="379"/>
      <c r="F5928" s="379"/>
      <c r="G5928" s="379"/>
      <c r="H5928" s="379"/>
      <c r="I5928" s="379"/>
      <c r="J5928" s="379"/>
      <c r="K5928" s="379"/>
      <c r="L5928" s="379"/>
      <c r="M5928" s="379"/>
      <c r="N5928" s="379"/>
      <c r="O5928" s="379"/>
      <c r="P5928" s="379"/>
      <c r="Q5928" s="379"/>
      <c r="R5928" s="379"/>
      <c r="S5928" s="379"/>
      <c r="T5928" s="379"/>
      <c r="U5928" s="379"/>
      <c r="V5928" s="379"/>
      <c r="W5928" s="379"/>
      <c r="X5928" s="379"/>
      <c r="Y5928" s="379"/>
      <c r="Z5928" s="379"/>
      <c r="AA5928" s="380"/>
      <c r="AB5928" s="379"/>
      <c r="AC5928" s="379"/>
      <c r="AD5928" s="379"/>
      <c r="AE5928" s="381"/>
      <c r="AF5928" s="105"/>
      <c r="AG5928" s="381"/>
      <c r="AH5928" s="381"/>
      <c r="AI5928" s="381"/>
      <c r="AJ5928" s="381"/>
      <c r="AK5928" s="381"/>
      <c r="AL5928" s="381"/>
      <c r="AM5928" s="381"/>
    </row>
    <row r="5929" spans="1:39" x14ac:dyDescent="0.35">
      <c r="A5929" s="379"/>
      <c r="B5929" s="379"/>
      <c r="C5929" s="379"/>
      <c r="D5929" s="379"/>
      <c r="E5929" s="379"/>
      <c r="F5929" s="379"/>
      <c r="G5929" s="379"/>
      <c r="H5929" s="379"/>
      <c r="I5929" s="379"/>
      <c r="J5929" s="379"/>
      <c r="K5929" s="379"/>
      <c r="L5929" s="379"/>
      <c r="M5929" s="379"/>
      <c r="N5929" s="379"/>
      <c r="O5929" s="379"/>
      <c r="P5929" s="379"/>
      <c r="Q5929" s="379"/>
      <c r="R5929" s="379"/>
      <c r="S5929" s="379"/>
      <c r="T5929" s="379"/>
      <c r="U5929" s="379"/>
      <c r="V5929" s="379"/>
      <c r="W5929" s="379"/>
      <c r="X5929" s="379"/>
      <c r="Y5929" s="379"/>
      <c r="Z5929" s="379"/>
      <c r="AA5929" s="380"/>
      <c r="AB5929" s="379"/>
      <c r="AC5929" s="379"/>
      <c r="AD5929" s="379"/>
      <c r="AE5929" s="381"/>
      <c r="AF5929" s="105"/>
      <c r="AG5929" s="381"/>
      <c r="AH5929" s="381"/>
      <c r="AI5929" s="381"/>
      <c r="AJ5929" s="381"/>
      <c r="AK5929" s="381"/>
      <c r="AL5929" s="381"/>
      <c r="AM5929" s="381"/>
    </row>
    <row r="5930" spans="1:39" x14ac:dyDescent="0.35">
      <c r="A5930" s="379"/>
      <c r="B5930" s="379"/>
      <c r="C5930" s="379"/>
      <c r="D5930" s="379"/>
      <c r="E5930" s="379"/>
      <c r="F5930" s="379"/>
      <c r="G5930" s="379"/>
      <c r="H5930" s="379"/>
      <c r="I5930" s="379"/>
      <c r="J5930" s="379"/>
      <c r="K5930" s="379"/>
      <c r="L5930" s="379"/>
      <c r="M5930" s="379"/>
      <c r="N5930" s="379"/>
      <c r="O5930" s="379"/>
      <c r="P5930" s="379"/>
      <c r="Q5930" s="379"/>
      <c r="R5930" s="379"/>
      <c r="S5930" s="379"/>
      <c r="T5930" s="379"/>
      <c r="U5930" s="379"/>
      <c r="V5930" s="379"/>
      <c r="W5930" s="379"/>
      <c r="X5930" s="379"/>
      <c r="Y5930" s="379"/>
      <c r="Z5930" s="379"/>
      <c r="AA5930" s="380"/>
      <c r="AB5930" s="379"/>
      <c r="AC5930" s="379"/>
      <c r="AD5930" s="379"/>
      <c r="AE5930" s="381"/>
      <c r="AF5930" s="105"/>
      <c r="AG5930" s="381"/>
      <c r="AH5930" s="381"/>
      <c r="AI5930" s="381"/>
      <c r="AJ5930" s="381"/>
      <c r="AK5930" s="381"/>
      <c r="AL5930" s="381"/>
      <c r="AM5930" s="381"/>
    </row>
    <row r="5931" spans="1:39" x14ac:dyDescent="0.35">
      <c r="A5931" s="379"/>
      <c r="B5931" s="379"/>
      <c r="C5931" s="379"/>
      <c r="D5931" s="379"/>
      <c r="E5931" s="379"/>
      <c r="F5931" s="379"/>
      <c r="G5931" s="379"/>
      <c r="H5931" s="379"/>
      <c r="I5931" s="379"/>
      <c r="J5931" s="379"/>
      <c r="K5931" s="379"/>
      <c r="L5931" s="379"/>
      <c r="M5931" s="379"/>
      <c r="N5931" s="379"/>
      <c r="O5931" s="379"/>
      <c r="P5931" s="379"/>
      <c r="Q5931" s="379"/>
      <c r="R5931" s="379"/>
      <c r="S5931" s="379"/>
      <c r="T5931" s="379"/>
      <c r="U5931" s="379"/>
      <c r="V5931" s="379"/>
      <c r="W5931" s="379"/>
      <c r="X5931" s="379"/>
      <c r="Y5931" s="379"/>
      <c r="Z5931" s="379"/>
      <c r="AA5931" s="380"/>
      <c r="AB5931" s="379"/>
      <c r="AC5931" s="379"/>
      <c r="AD5931" s="379"/>
      <c r="AE5931" s="381"/>
      <c r="AF5931" s="105"/>
      <c r="AG5931" s="381"/>
      <c r="AH5931" s="381"/>
      <c r="AI5931" s="381"/>
      <c r="AJ5931" s="381"/>
      <c r="AK5931" s="381"/>
      <c r="AL5931" s="381"/>
      <c r="AM5931" s="381"/>
    </row>
    <row r="5932" spans="1:39" x14ac:dyDescent="0.35">
      <c r="A5932" s="379"/>
      <c r="B5932" s="379"/>
      <c r="C5932" s="379"/>
      <c r="D5932" s="379"/>
      <c r="E5932" s="379"/>
      <c r="F5932" s="379"/>
      <c r="G5932" s="379"/>
      <c r="H5932" s="379"/>
      <c r="I5932" s="379"/>
      <c r="J5932" s="379"/>
      <c r="K5932" s="379"/>
      <c r="L5932" s="379"/>
      <c r="M5932" s="379"/>
      <c r="N5932" s="379"/>
      <c r="O5932" s="379"/>
      <c r="P5932" s="379"/>
      <c r="Q5932" s="379"/>
      <c r="R5932" s="379"/>
      <c r="S5932" s="379"/>
      <c r="T5932" s="379"/>
      <c r="U5932" s="379"/>
      <c r="V5932" s="379"/>
      <c r="W5932" s="379"/>
      <c r="X5932" s="379"/>
      <c r="Y5932" s="379"/>
      <c r="Z5932" s="379"/>
      <c r="AA5932" s="380"/>
      <c r="AB5932" s="379"/>
      <c r="AC5932" s="379"/>
      <c r="AD5932" s="379"/>
      <c r="AE5932" s="381"/>
      <c r="AF5932" s="105"/>
      <c r="AG5932" s="381"/>
      <c r="AH5932" s="381"/>
      <c r="AI5932" s="381"/>
      <c r="AJ5932" s="381"/>
      <c r="AK5932" s="381"/>
      <c r="AL5932" s="381"/>
      <c r="AM5932" s="381"/>
    </row>
    <row r="5933" spans="1:39" x14ac:dyDescent="0.35">
      <c r="A5933" s="379"/>
      <c r="B5933" s="379"/>
      <c r="C5933" s="379"/>
      <c r="D5933" s="379"/>
      <c r="E5933" s="379"/>
      <c r="F5933" s="379"/>
      <c r="G5933" s="379"/>
      <c r="H5933" s="379"/>
      <c r="I5933" s="379"/>
      <c r="J5933" s="379"/>
      <c r="K5933" s="379"/>
      <c r="L5933" s="379"/>
      <c r="M5933" s="379"/>
      <c r="N5933" s="379"/>
      <c r="O5933" s="379"/>
      <c r="P5933" s="379"/>
      <c r="Q5933" s="379"/>
      <c r="R5933" s="379"/>
      <c r="S5933" s="379"/>
      <c r="T5933" s="379"/>
      <c r="U5933" s="379"/>
      <c r="V5933" s="379"/>
      <c r="W5933" s="379"/>
      <c r="X5933" s="379"/>
      <c r="Y5933" s="379"/>
      <c r="Z5933" s="379"/>
      <c r="AA5933" s="380"/>
      <c r="AB5933" s="379"/>
      <c r="AC5933" s="379"/>
      <c r="AD5933" s="379"/>
      <c r="AE5933" s="381"/>
      <c r="AF5933" s="105"/>
      <c r="AG5933" s="381"/>
      <c r="AH5933" s="381"/>
      <c r="AI5933" s="381"/>
      <c r="AJ5933" s="381"/>
      <c r="AK5933" s="381"/>
      <c r="AL5933" s="381"/>
      <c r="AM5933" s="381"/>
    </row>
    <row r="5934" spans="1:39" x14ac:dyDescent="0.35">
      <c r="A5934" s="379"/>
      <c r="B5934" s="379"/>
      <c r="C5934" s="379"/>
      <c r="D5934" s="379"/>
      <c r="E5934" s="379"/>
      <c r="F5934" s="379"/>
      <c r="G5934" s="379"/>
      <c r="H5934" s="379"/>
      <c r="I5934" s="379"/>
      <c r="J5934" s="379"/>
      <c r="K5934" s="379"/>
      <c r="L5934" s="379"/>
      <c r="M5934" s="379"/>
      <c r="N5934" s="379"/>
      <c r="O5934" s="379"/>
      <c r="P5934" s="379"/>
      <c r="Q5934" s="379"/>
      <c r="R5934" s="379"/>
      <c r="S5934" s="379"/>
      <c r="T5934" s="379"/>
      <c r="U5934" s="379"/>
      <c r="V5934" s="379"/>
      <c r="W5934" s="379"/>
      <c r="X5934" s="379"/>
      <c r="Y5934" s="379"/>
      <c r="Z5934" s="379"/>
      <c r="AA5934" s="380"/>
      <c r="AB5934" s="379"/>
      <c r="AC5934" s="379"/>
      <c r="AD5934" s="379"/>
      <c r="AE5934" s="381"/>
      <c r="AF5934" s="105"/>
      <c r="AG5934" s="381"/>
      <c r="AH5934" s="381"/>
      <c r="AI5934" s="381"/>
      <c r="AJ5934" s="381"/>
      <c r="AK5934" s="381"/>
      <c r="AL5934" s="381"/>
      <c r="AM5934" s="381"/>
    </row>
    <row r="5935" spans="1:39" x14ac:dyDescent="0.35">
      <c r="A5935" s="379"/>
      <c r="B5935" s="379"/>
      <c r="C5935" s="379"/>
      <c r="D5935" s="379"/>
      <c r="E5935" s="379"/>
      <c r="F5935" s="379"/>
      <c r="G5935" s="379"/>
      <c r="H5935" s="379"/>
      <c r="I5935" s="379"/>
      <c r="J5935" s="379"/>
      <c r="K5935" s="379"/>
      <c r="L5935" s="379"/>
      <c r="M5935" s="379"/>
      <c r="N5935" s="379"/>
      <c r="O5935" s="379"/>
      <c r="P5935" s="379"/>
      <c r="Q5935" s="379"/>
      <c r="R5935" s="379"/>
      <c r="S5935" s="379"/>
      <c r="T5935" s="379"/>
      <c r="U5935" s="379"/>
      <c r="V5935" s="379"/>
      <c r="W5935" s="379"/>
      <c r="X5935" s="379"/>
      <c r="Y5935" s="379"/>
      <c r="Z5935" s="379"/>
      <c r="AA5935" s="380"/>
      <c r="AB5935" s="379"/>
      <c r="AC5935" s="379"/>
      <c r="AD5935" s="379"/>
      <c r="AE5935" s="381"/>
      <c r="AF5935" s="105"/>
      <c r="AG5935" s="381"/>
      <c r="AH5935" s="381"/>
      <c r="AI5935" s="381"/>
      <c r="AJ5935" s="381"/>
      <c r="AK5935" s="381"/>
      <c r="AL5935" s="381"/>
      <c r="AM5935" s="381"/>
    </row>
    <row r="5936" spans="1:39" x14ac:dyDescent="0.35">
      <c r="A5936" s="379"/>
      <c r="B5936" s="379"/>
      <c r="C5936" s="379"/>
      <c r="D5936" s="379"/>
      <c r="E5936" s="379"/>
      <c r="F5936" s="379"/>
      <c r="G5936" s="379"/>
      <c r="H5936" s="379"/>
      <c r="I5936" s="379"/>
      <c r="J5936" s="379"/>
      <c r="K5936" s="379"/>
      <c r="L5936" s="379"/>
      <c r="M5936" s="379"/>
      <c r="N5936" s="379"/>
      <c r="O5936" s="379"/>
      <c r="P5936" s="379"/>
      <c r="Q5936" s="379"/>
      <c r="R5936" s="379"/>
      <c r="S5936" s="379"/>
      <c r="T5936" s="379"/>
      <c r="U5936" s="379"/>
      <c r="V5936" s="379"/>
      <c r="W5936" s="379"/>
      <c r="X5936" s="379"/>
      <c r="Y5936" s="379"/>
      <c r="Z5936" s="379"/>
      <c r="AA5936" s="380"/>
      <c r="AB5936" s="379"/>
      <c r="AC5936" s="379"/>
      <c r="AD5936" s="379"/>
      <c r="AE5936" s="381"/>
      <c r="AF5936" s="105"/>
      <c r="AG5936" s="381"/>
      <c r="AH5936" s="381"/>
      <c r="AI5936" s="381"/>
      <c r="AJ5936" s="381"/>
      <c r="AK5936" s="381"/>
      <c r="AL5936" s="381"/>
      <c r="AM5936" s="381"/>
    </row>
    <row r="5937" spans="1:39" x14ac:dyDescent="0.35">
      <c r="A5937" s="379"/>
      <c r="B5937" s="379"/>
      <c r="C5937" s="379"/>
      <c r="D5937" s="379"/>
      <c r="E5937" s="379"/>
      <c r="F5937" s="379"/>
      <c r="G5937" s="379"/>
      <c r="H5937" s="379"/>
      <c r="I5937" s="379"/>
      <c r="J5937" s="379"/>
      <c r="K5937" s="379"/>
      <c r="L5937" s="379"/>
      <c r="M5937" s="379"/>
      <c r="N5937" s="379"/>
      <c r="O5937" s="379"/>
      <c r="P5937" s="379"/>
      <c r="Q5937" s="379"/>
      <c r="R5937" s="379"/>
      <c r="S5937" s="379"/>
      <c r="T5937" s="379"/>
      <c r="U5937" s="379"/>
      <c r="V5937" s="379"/>
      <c r="W5937" s="379"/>
      <c r="X5937" s="379"/>
      <c r="Y5937" s="379"/>
      <c r="Z5937" s="379"/>
      <c r="AA5937" s="380"/>
      <c r="AB5937" s="379"/>
      <c r="AC5937" s="379"/>
      <c r="AD5937" s="379"/>
      <c r="AE5937" s="381"/>
      <c r="AF5937" s="105"/>
      <c r="AG5937" s="381"/>
      <c r="AH5937" s="381"/>
      <c r="AI5937" s="381"/>
      <c r="AJ5937" s="381"/>
      <c r="AK5937" s="381"/>
      <c r="AL5937" s="381"/>
      <c r="AM5937" s="381"/>
    </row>
    <row r="5938" spans="1:39" x14ac:dyDescent="0.35">
      <c r="A5938" s="379"/>
      <c r="B5938" s="379"/>
      <c r="C5938" s="379"/>
      <c r="D5938" s="379"/>
      <c r="E5938" s="379"/>
      <c r="F5938" s="379"/>
      <c r="G5938" s="379"/>
      <c r="H5938" s="379"/>
      <c r="I5938" s="379"/>
      <c r="J5938" s="379"/>
      <c r="K5938" s="379"/>
      <c r="L5938" s="379"/>
      <c r="M5938" s="379"/>
      <c r="N5938" s="379"/>
      <c r="O5938" s="379"/>
      <c r="P5938" s="379"/>
      <c r="Q5938" s="379"/>
      <c r="R5938" s="379"/>
      <c r="S5938" s="379"/>
      <c r="T5938" s="379"/>
      <c r="U5938" s="379"/>
      <c r="V5938" s="379"/>
      <c r="W5938" s="379"/>
      <c r="X5938" s="379"/>
      <c r="Y5938" s="379"/>
      <c r="Z5938" s="379"/>
      <c r="AA5938" s="380"/>
      <c r="AB5938" s="379"/>
      <c r="AC5938" s="379"/>
      <c r="AD5938" s="379"/>
      <c r="AE5938" s="381"/>
      <c r="AF5938" s="105"/>
      <c r="AG5938" s="381"/>
      <c r="AH5938" s="381"/>
      <c r="AI5938" s="381"/>
      <c r="AJ5938" s="381"/>
      <c r="AK5938" s="381"/>
      <c r="AL5938" s="381"/>
      <c r="AM5938" s="381"/>
    </row>
    <row r="5939" spans="1:39" x14ac:dyDescent="0.35">
      <c r="A5939" s="379"/>
      <c r="B5939" s="379"/>
      <c r="C5939" s="379"/>
      <c r="D5939" s="379"/>
      <c r="E5939" s="379"/>
      <c r="F5939" s="379"/>
      <c r="G5939" s="379"/>
      <c r="H5939" s="379"/>
      <c r="I5939" s="379"/>
      <c r="J5939" s="379"/>
      <c r="K5939" s="379"/>
      <c r="L5939" s="379"/>
      <c r="M5939" s="379"/>
      <c r="N5939" s="379"/>
      <c r="O5939" s="379"/>
      <c r="P5939" s="379"/>
      <c r="Q5939" s="379"/>
      <c r="R5939" s="379"/>
      <c r="S5939" s="379"/>
      <c r="T5939" s="379"/>
      <c r="U5939" s="379"/>
      <c r="V5939" s="379"/>
      <c r="W5939" s="379"/>
      <c r="X5939" s="379"/>
      <c r="Y5939" s="379"/>
      <c r="Z5939" s="379"/>
      <c r="AA5939" s="380"/>
      <c r="AB5939" s="379"/>
      <c r="AC5939" s="379"/>
      <c r="AD5939" s="379"/>
      <c r="AE5939" s="381"/>
      <c r="AF5939" s="105"/>
      <c r="AG5939" s="381"/>
      <c r="AH5939" s="381"/>
      <c r="AI5939" s="381"/>
      <c r="AJ5939" s="381"/>
      <c r="AK5939" s="381"/>
      <c r="AL5939" s="381"/>
      <c r="AM5939" s="381"/>
    </row>
    <row r="5940" spans="1:39" x14ac:dyDescent="0.35">
      <c r="A5940" s="379"/>
      <c r="B5940" s="379"/>
      <c r="C5940" s="379"/>
      <c r="D5940" s="379"/>
      <c r="E5940" s="379"/>
      <c r="F5940" s="379"/>
      <c r="G5940" s="379"/>
      <c r="H5940" s="379"/>
      <c r="I5940" s="379"/>
      <c r="J5940" s="379"/>
      <c r="K5940" s="379"/>
      <c r="L5940" s="379"/>
      <c r="M5940" s="379"/>
      <c r="N5940" s="379"/>
      <c r="O5940" s="379"/>
      <c r="P5940" s="379"/>
      <c r="Q5940" s="379"/>
      <c r="R5940" s="379"/>
      <c r="S5940" s="379"/>
      <c r="T5940" s="379"/>
      <c r="U5940" s="379"/>
      <c r="V5940" s="379"/>
      <c r="W5940" s="379"/>
      <c r="X5940" s="379"/>
      <c r="Y5940" s="379"/>
      <c r="Z5940" s="379"/>
      <c r="AA5940" s="380"/>
      <c r="AB5940" s="379"/>
      <c r="AC5940" s="379"/>
      <c r="AD5940" s="379"/>
      <c r="AE5940" s="381"/>
      <c r="AF5940" s="105"/>
      <c r="AG5940" s="381"/>
      <c r="AH5940" s="381"/>
      <c r="AI5940" s="381"/>
      <c r="AJ5940" s="381"/>
      <c r="AK5940" s="381"/>
      <c r="AL5940" s="381"/>
      <c r="AM5940" s="381"/>
    </row>
    <row r="5941" spans="1:39" x14ac:dyDescent="0.35">
      <c r="A5941" s="379"/>
      <c r="B5941" s="379"/>
      <c r="C5941" s="379"/>
      <c r="D5941" s="379"/>
      <c r="E5941" s="379"/>
      <c r="F5941" s="379"/>
      <c r="G5941" s="379"/>
      <c r="H5941" s="379"/>
      <c r="I5941" s="379"/>
      <c r="J5941" s="379"/>
      <c r="K5941" s="379"/>
      <c r="L5941" s="379"/>
      <c r="M5941" s="379"/>
      <c r="N5941" s="379"/>
      <c r="O5941" s="379"/>
      <c r="P5941" s="379"/>
      <c r="Q5941" s="379"/>
      <c r="R5941" s="379"/>
      <c r="S5941" s="379"/>
      <c r="T5941" s="379"/>
      <c r="U5941" s="379"/>
      <c r="V5941" s="379"/>
      <c r="W5941" s="379"/>
      <c r="X5941" s="379"/>
      <c r="Y5941" s="379"/>
      <c r="Z5941" s="379"/>
      <c r="AA5941" s="380"/>
      <c r="AB5941" s="379"/>
      <c r="AC5941" s="379"/>
      <c r="AD5941" s="379"/>
      <c r="AE5941" s="381"/>
      <c r="AF5941" s="105"/>
      <c r="AG5941" s="381"/>
      <c r="AH5941" s="381"/>
      <c r="AI5941" s="381"/>
      <c r="AJ5941" s="381"/>
      <c r="AK5941" s="381"/>
      <c r="AL5941" s="381"/>
      <c r="AM5941" s="381"/>
    </row>
    <row r="5942" spans="1:39" x14ac:dyDescent="0.35">
      <c r="A5942" s="379"/>
      <c r="B5942" s="379"/>
      <c r="C5942" s="379"/>
      <c r="D5942" s="379"/>
      <c r="E5942" s="379"/>
      <c r="F5942" s="379"/>
      <c r="G5942" s="379"/>
      <c r="H5942" s="379"/>
      <c r="I5942" s="379"/>
      <c r="J5942" s="379"/>
      <c r="K5942" s="379"/>
      <c r="L5942" s="379"/>
      <c r="M5942" s="379"/>
      <c r="N5942" s="379"/>
      <c r="O5942" s="379"/>
      <c r="P5942" s="379"/>
      <c r="Q5942" s="379"/>
      <c r="R5942" s="379"/>
      <c r="S5942" s="379"/>
      <c r="T5942" s="379"/>
      <c r="U5942" s="379"/>
      <c r="V5942" s="379"/>
      <c r="W5942" s="379"/>
      <c r="X5942" s="379"/>
      <c r="Y5942" s="379"/>
      <c r="Z5942" s="379"/>
      <c r="AA5942" s="380"/>
      <c r="AB5942" s="379"/>
      <c r="AC5942" s="379"/>
      <c r="AD5942" s="379"/>
      <c r="AE5942" s="381"/>
      <c r="AF5942" s="105"/>
      <c r="AG5942" s="381"/>
      <c r="AH5942" s="381"/>
      <c r="AI5942" s="381"/>
      <c r="AJ5942" s="381"/>
      <c r="AK5942" s="381"/>
      <c r="AL5942" s="381"/>
      <c r="AM5942" s="381"/>
    </row>
    <row r="5943" spans="1:39" x14ac:dyDescent="0.35">
      <c r="A5943" s="379"/>
      <c r="B5943" s="379"/>
      <c r="C5943" s="379"/>
      <c r="D5943" s="379"/>
      <c r="E5943" s="379"/>
      <c r="F5943" s="379"/>
      <c r="G5943" s="379"/>
      <c r="H5943" s="379"/>
      <c r="I5943" s="379"/>
      <c r="J5943" s="379"/>
      <c r="K5943" s="379"/>
      <c r="L5943" s="379"/>
      <c r="M5943" s="379"/>
      <c r="N5943" s="379"/>
      <c r="O5943" s="379"/>
      <c r="P5943" s="379"/>
      <c r="Q5943" s="379"/>
      <c r="R5943" s="379"/>
      <c r="S5943" s="379"/>
      <c r="T5943" s="379"/>
      <c r="U5943" s="379"/>
      <c r="V5943" s="379"/>
      <c r="W5943" s="379"/>
      <c r="X5943" s="379"/>
      <c r="Y5943" s="379"/>
      <c r="Z5943" s="379"/>
      <c r="AA5943" s="380"/>
      <c r="AB5943" s="379"/>
      <c r="AC5943" s="379"/>
      <c r="AD5943" s="379"/>
      <c r="AE5943" s="381"/>
      <c r="AF5943" s="105"/>
      <c r="AG5943" s="381"/>
      <c r="AH5943" s="381"/>
      <c r="AI5943" s="381"/>
      <c r="AJ5943" s="381"/>
      <c r="AK5943" s="381"/>
      <c r="AL5943" s="381"/>
      <c r="AM5943" s="381"/>
    </row>
    <row r="5944" spans="1:39" x14ac:dyDescent="0.35">
      <c r="A5944" s="379"/>
      <c r="B5944" s="379"/>
      <c r="C5944" s="379"/>
      <c r="D5944" s="379"/>
      <c r="E5944" s="379"/>
      <c r="F5944" s="379"/>
      <c r="G5944" s="379"/>
      <c r="H5944" s="379"/>
      <c r="I5944" s="379"/>
      <c r="J5944" s="379"/>
      <c r="K5944" s="379"/>
      <c r="L5944" s="379"/>
      <c r="M5944" s="379"/>
      <c r="N5944" s="379"/>
      <c r="O5944" s="379"/>
      <c r="P5944" s="379"/>
      <c r="Q5944" s="379"/>
      <c r="R5944" s="379"/>
      <c r="S5944" s="379"/>
      <c r="T5944" s="379"/>
      <c r="U5944" s="379"/>
      <c r="V5944" s="379"/>
      <c r="W5944" s="379"/>
      <c r="X5944" s="379"/>
      <c r="Y5944" s="379"/>
      <c r="Z5944" s="379"/>
      <c r="AA5944" s="380"/>
      <c r="AB5944" s="379"/>
      <c r="AC5944" s="379"/>
      <c r="AD5944" s="379"/>
      <c r="AE5944" s="381"/>
      <c r="AF5944" s="105"/>
      <c r="AG5944" s="381"/>
      <c r="AH5944" s="381"/>
      <c r="AI5944" s="381"/>
      <c r="AJ5944" s="381"/>
      <c r="AK5944" s="381"/>
      <c r="AL5944" s="381"/>
      <c r="AM5944" s="381"/>
    </row>
    <row r="5945" spans="1:39" x14ac:dyDescent="0.35">
      <c r="A5945" s="379"/>
      <c r="B5945" s="379"/>
      <c r="C5945" s="379"/>
      <c r="D5945" s="379"/>
      <c r="E5945" s="379"/>
      <c r="F5945" s="379"/>
      <c r="G5945" s="379"/>
      <c r="H5945" s="379"/>
      <c r="I5945" s="379"/>
      <c r="J5945" s="379"/>
      <c r="K5945" s="379"/>
      <c r="L5945" s="379"/>
      <c r="M5945" s="379"/>
      <c r="N5945" s="379"/>
      <c r="O5945" s="379"/>
      <c r="P5945" s="379"/>
      <c r="Q5945" s="379"/>
      <c r="R5945" s="379"/>
      <c r="S5945" s="379"/>
      <c r="T5945" s="379"/>
      <c r="U5945" s="379"/>
      <c r="V5945" s="379"/>
      <c r="W5945" s="379"/>
      <c r="X5945" s="379"/>
      <c r="Y5945" s="379"/>
      <c r="Z5945" s="379"/>
      <c r="AA5945" s="380"/>
      <c r="AB5945" s="379"/>
      <c r="AC5945" s="379"/>
      <c r="AD5945" s="379"/>
      <c r="AE5945" s="381"/>
      <c r="AF5945" s="105"/>
      <c r="AG5945" s="381"/>
      <c r="AH5945" s="381"/>
      <c r="AI5945" s="381"/>
      <c r="AJ5945" s="381"/>
      <c r="AK5945" s="381"/>
      <c r="AL5945" s="381"/>
      <c r="AM5945" s="381"/>
    </row>
    <row r="5946" spans="1:39" x14ac:dyDescent="0.35">
      <c r="A5946" s="379"/>
      <c r="B5946" s="379"/>
      <c r="C5946" s="379"/>
      <c r="D5946" s="379"/>
      <c r="E5946" s="379"/>
      <c r="F5946" s="379"/>
      <c r="G5946" s="379"/>
      <c r="H5946" s="379"/>
      <c r="I5946" s="379"/>
      <c r="J5946" s="379"/>
      <c r="K5946" s="379"/>
      <c r="L5946" s="379"/>
      <c r="M5946" s="379"/>
      <c r="N5946" s="379"/>
      <c r="O5946" s="379"/>
      <c r="P5946" s="379"/>
      <c r="Q5946" s="379"/>
      <c r="R5946" s="379"/>
      <c r="S5946" s="379"/>
      <c r="T5946" s="379"/>
      <c r="U5946" s="379"/>
      <c r="V5946" s="379"/>
      <c r="W5946" s="379"/>
      <c r="X5946" s="379"/>
      <c r="Y5946" s="379"/>
      <c r="Z5946" s="379"/>
      <c r="AA5946" s="380"/>
      <c r="AB5946" s="379"/>
      <c r="AC5946" s="379"/>
      <c r="AD5946" s="379"/>
      <c r="AE5946" s="381"/>
      <c r="AF5946" s="105"/>
      <c r="AG5946" s="381"/>
      <c r="AH5946" s="381"/>
      <c r="AI5946" s="381"/>
      <c r="AJ5946" s="381"/>
      <c r="AK5946" s="381"/>
      <c r="AL5946" s="381"/>
      <c r="AM5946" s="381"/>
    </row>
    <row r="5947" spans="1:39" x14ac:dyDescent="0.35">
      <c r="A5947" s="379"/>
      <c r="B5947" s="379"/>
      <c r="C5947" s="379"/>
      <c r="D5947" s="379"/>
      <c r="E5947" s="379"/>
      <c r="F5947" s="379"/>
      <c r="G5947" s="379"/>
      <c r="H5947" s="379"/>
      <c r="I5947" s="379"/>
      <c r="J5947" s="379"/>
      <c r="K5947" s="379"/>
      <c r="L5947" s="379"/>
      <c r="M5947" s="379"/>
      <c r="N5947" s="379"/>
      <c r="O5947" s="379"/>
      <c r="P5947" s="379"/>
      <c r="Q5947" s="379"/>
      <c r="R5947" s="379"/>
      <c r="S5947" s="379"/>
      <c r="T5947" s="379"/>
      <c r="U5947" s="379"/>
      <c r="V5947" s="379"/>
      <c r="W5947" s="379"/>
      <c r="X5947" s="379"/>
      <c r="Y5947" s="379"/>
      <c r="Z5947" s="379"/>
      <c r="AA5947" s="380"/>
      <c r="AB5947" s="379"/>
      <c r="AC5947" s="379"/>
      <c r="AD5947" s="379"/>
      <c r="AE5947" s="381"/>
      <c r="AF5947" s="105"/>
      <c r="AG5947" s="381"/>
      <c r="AH5947" s="381"/>
      <c r="AI5947" s="381"/>
      <c r="AJ5947" s="381"/>
      <c r="AK5947" s="381"/>
      <c r="AL5947" s="381"/>
      <c r="AM5947" s="381"/>
    </row>
    <row r="5948" spans="1:39" x14ac:dyDescent="0.35">
      <c r="A5948" s="379"/>
      <c r="B5948" s="379"/>
      <c r="C5948" s="379"/>
      <c r="D5948" s="379"/>
      <c r="E5948" s="379"/>
      <c r="F5948" s="379"/>
      <c r="G5948" s="379"/>
      <c r="H5948" s="379"/>
      <c r="I5948" s="379"/>
      <c r="J5948" s="379"/>
      <c r="K5948" s="379"/>
      <c r="L5948" s="379"/>
      <c r="M5948" s="379"/>
      <c r="N5948" s="379"/>
      <c r="O5948" s="379"/>
      <c r="P5948" s="379"/>
      <c r="Q5948" s="379"/>
      <c r="R5948" s="379"/>
      <c r="S5948" s="379"/>
      <c r="T5948" s="379"/>
      <c r="U5948" s="379"/>
      <c r="V5948" s="379"/>
      <c r="W5948" s="379"/>
      <c r="X5948" s="379"/>
      <c r="Y5948" s="379"/>
      <c r="Z5948" s="379"/>
      <c r="AA5948" s="380"/>
      <c r="AB5948" s="379"/>
      <c r="AC5948" s="379"/>
      <c r="AD5948" s="379"/>
      <c r="AE5948" s="381"/>
      <c r="AF5948" s="105"/>
      <c r="AG5948" s="381"/>
      <c r="AH5948" s="381"/>
      <c r="AI5948" s="381"/>
      <c r="AJ5948" s="381"/>
      <c r="AK5948" s="381"/>
      <c r="AL5948" s="381"/>
      <c r="AM5948" s="381"/>
    </row>
    <row r="5949" spans="1:39" x14ac:dyDescent="0.35">
      <c r="A5949" s="379"/>
      <c r="B5949" s="379"/>
      <c r="C5949" s="379"/>
      <c r="D5949" s="379"/>
      <c r="E5949" s="379"/>
      <c r="F5949" s="379"/>
      <c r="G5949" s="379"/>
      <c r="H5949" s="379"/>
      <c r="I5949" s="379"/>
      <c r="J5949" s="379"/>
      <c r="K5949" s="379"/>
      <c r="L5949" s="379"/>
      <c r="M5949" s="379"/>
      <c r="N5949" s="379"/>
      <c r="O5949" s="379"/>
      <c r="P5949" s="379"/>
      <c r="Q5949" s="379"/>
      <c r="R5949" s="379"/>
      <c r="S5949" s="379"/>
      <c r="T5949" s="379"/>
      <c r="U5949" s="379"/>
      <c r="V5949" s="379"/>
      <c r="W5949" s="379"/>
      <c r="X5949" s="379"/>
      <c r="Y5949" s="379"/>
      <c r="Z5949" s="379"/>
      <c r="AA5949" s="380"/>
      <c r="AB5949" s="379"/>
      <c r="AC5949" s="379"/>
      <c r="AD5949" s="379"/>
      <c r="AE5949" s="381"/>
      <c r="AF5949" s="105"/>
      <c r="AG5949" s="381"/>
      <c r="AH5949" s="381"/>
      <c r="AI5949" s="381"/>
      <c r="AJ5949" s="381"/>
      <c r="AK5949" s="381"/>
      <c r="AL5949" s="381"/>
      <c r="AM5949" s="381"/>
    </row>
    <row r="5950" spans="1:39" x14ac:dyDescent="0.35">
      <c r="A5950" s="379"/>
      <c r="B5950" s="379"/>
      <c r="C5950" s="379"/>
      <c r="D5950" s="379"/>
      <c r="E5950" s="379"/>
      <c r="F5950" s="379"/>
      <c r="G5950" s="379"/>
      <c r="H5950" s="379"/>
      <c r="I5950" s="379"/>
      <c r="J5950" s="379"/>
      <c r="K5950" s="379"/>
      <c r="L5950" s="379"/>
      <c r="M5950" s="379"/>
      <c r="N5950" s="379"/>
      <c r="O5950" s="379"/>
      <c r="P5950" s="379"/>
      <c r="Q5950" s="379"/>
      <c r="R5950" s="379"/>
      <c r="S5950" s="379"/>
      <c r="T5950" s="379"/>
      <c r="U5950" s="379"/>
      <c r="V5950" s="379"/>
      <c r="W5950" s="379"/>
      <c r="X5950" s="379"/>
      <c r="Y5950" s="379"/>
      <c r="Z5950" s="379"/>
      <c r="AA5950" s="380"/>
      <c r="AB5950" s="379"/>
      <c r="AC5950" s="379"/>
      <c r="AD5950" s="379"/>
      <c r="AE5950" s="381"/>
      <c r="AF5950" s="105"/>
      <c r="AG5950" s="381"/>
      <c r="AH5950" s="381"/>
      <c r="AI5950" s="381"/>
      <c r="AJ5950" s="381"/>
      <c r="AK5950" s="381"/>
      <c r="AL5950" s="381"/>
      <c r="AM5950" s="381"/>
    </row>
    <row r="5951" spans="1:39" x14ac:dyDescent="0.35">
      <c r="A5951" s="379"/>
      <c r="B5951" s="379"/>
      <c r="C5951" s="379"/>
      <c r="D5951" s="379"/>
      <c r="E5951" s="379"/>
      <c r="F5951" s="379"/>
      <c r="G5951" s="379"/>
      <c r="H5951" s="379"/>
      <c r="I5951" s="379"/>
      <c r="J5951" s="379"/>
      <c r="K5951" s="379"/>
      <c r="L5951" s="379"/>
      <c r="M5951" s="379"/>
      <c r="N5951" s="379"/>
      <c r="O5951" s="379"/>
      <c r="P5951" s="379"/>
      <c r="Q5951" s="379"/>
      <c r="R5951" s="379"/>
      <c r="S5951" s="379"/>
      <c r="T5951" s="379"/>
      <c r="U5951" s="379"/>
      <c r="V5951" s="379"/>
      <c r="W5951" s="379"/>
      <c r="X5951" s="379"/>
      <c r="Y5951" s="379"/>
      <c r="Z5951" s="379"/>
      <c r="AA5951" s="380"/>
      <c r="AB5951" s="379"/>
      <c r="AC5951" s="379"/>
      <c r="AD5951" s="379"/>
      <c r="AE5951" s="381"/>
      <c r="AF5951" s="105"/>
      <c r="AG5951" s="381"/>
      <c r="AH5951" s="381"/>
      <c r="AI5951" s="381"/>
      <c r="AJ5951" s="381"/>
      <c r="AK5951" s="381"/>
      <c r="AL5951" s="381"/>
      <c r="AM5951" s="381"/>
    </row>
    <row r="5952" spans="1:39" x14ac:dyDescent="0.35">
      <c r="A5952" s="379"/>
      <c r="B5952" s="379"/>
      <c r="C5952" s="379"/>
      <c r="D5952" s="379"/>
      <c r="E5952" s="379"/>
      <c r="F5952" s="379"/>
      <c r="G5952" s="379"/>
      <c r="H5952" s="379"/>
      <c r="I5952" s="379"/>
      <c r="J5952" s="379"/>
      <c r="K5952" s="379"/>
      <c r="L5952" s="379"/>
      <c r="M5952" s="379"/>
      <c r="N5952" s="379"/>
      <c r="O5952" s="379"/>
      <c r="P5952" s="379"/>
      <c r="Q5952" s="379"/>
      <c r="R5952" s="379"/>
      <c r="S5952" s="379"/>
      <c r="T5952" s="379"/>
      <c r="U5952" s="379"/>
      <c r="V5952" s="379"/>
      <c r="W5952" s="379"/>
      <c r="X5952" s="379"/>
      <c r="Y5952" s="379"/>
      <c r="Z5952" s="379"/>
      <c r="AA5952" s="380"/>
      <c r="AB5952" s="379"/>
      <c r="AC5952" s="379"/>
      <c r="AD5952" s="379"/>
      <c r="AE5952" s="381"/>
      <c r="AF5952" s="105"/>
      <c r="AG5952" s="381"/>
      <c r="AH5952" s="381"/>
      <c r="AI5952" s="381"/>
      <c r="AJ5952" s="381"/>
      <c r="AK5952" s="381"/>
      <c r="AL5952" s="381"/>
      <c r="AM5952" s="381"/>
    </row>
    <row r="5953" spans="1:39" x14ac:dyDescent="0.35">
      <c r="A5953" s="379"/>
      <c r="B5953" s="379"/>
      <c r="C5953" s="379"/>
      <c r="D5953" s="379"/>
      <c r="E5953" s="379"/>
      <c r="F5953" s="379"/>
      <c r="G5953" s="379"/>
      <c r="H5953" s="379"/>
      <c r="I5953" s="379"/>
      <c r="J5953" s="379"/>
      <c r="K5953" s="379"/>
      <c r="L5953" s="379"/>
      <c r="M5953" s="379"/>
      <c r="N5953" s="379"/>
      <c r="O5953" s="379"/>
      <c r="P5953" s="379"/>
      <c r="Q5953" s="379"/>
      <c r="R5953" s="379"/>
      <c r="S5953" s="379"/>
      <c r="T5953" s="379"/>
      <c r="U5953" s="379"/>
      <c r="V5953" s="379"/>
      <c r="W5953" s="379"/>
      <c r="X5953" s="379"/>
      <c r="Y5953" s="379"/>
      <c r="Z5953" s="379"/>
      <c r="AA5953" s="380"/>
      <c r="AB5953" s="379"/>
      <c r="AC5953" s="379"/>
      <c r="AD5953" s="379"/>
      <c r="AE5953" s="381"/>
      <c r="AF5953" s="105"/>
      <c r="AG5953" s="381"/>
      <c r="AH5953" s="381"/>
      <c r="AI5953" s="381"/>
      <c r="AJ5953" s="381"/>
      <c r="AK5953" s="381"/>
      <c r="AL5953" s="381"/>
      <c r="AM5953" s="381"/>
    </row>
    <row r="5954" spans="1:39" x14ac:dyDescent="0.35">
      <c r="A5954" s="379"/>
      <c r="B5954" s="379"/>
      <c r="C5954" s="379"/>
      <c r="D5954" s="379"/>
      <c r="E5954" s="379"/>
      <c r="F5954" s="379"/>
      <c r="G5954" s="379"/>
      <c r="H5954" s="379"/>
      <c r="I5954" s="379"/>
      <c r="J5954" s="379"/>
      <c r="K5954" s="379"/>
      <c r="L5954" s="379"/>
      <c r="M5954" s="379"/>
      <c r="N5954" s="379"/>
      <c r="O5954" s="379"/>
      <c r="P5954" s="379"/>
      <c r="Q5954" s="379"/>
      <c r="R5954" s="379"/>
      <c r="S5954" s="379"/>
      <c r="T5954" s="379"/>
      <c r="U5954" s="379"/>
      <c r="V5954" s="379"/>
      <c r="W5954" s="379"/>
      <c r="X5954" s="379"/>
      <c r="Y5954" s="379"/>
      <c r="Z5954" s="379"/>
      <c r="AA5954" s="380"/>
      <c r="AB5954" s="379"/>
      <c r="AC5954" s="379"/>
      <c r="AD5954" s="379"/>
      <c r="AE5954" s="381"/>
      <c r="AF5954" s="105"/>
      <c r="AG5954" s="381"/>
      <c r="AH5954" s="381"/>
      <c r="AI5954" s="381"/>
      <c r="AJ5954" s="381"/>
      <c r="AK5954" s="381"/>
      <c r="AL5954" s="381"/>
      <c r="AM5954" s="381"/>
    </row>
    <row r="5955" spans="1:39" x14ac:dyDescent="0.35">
      <c r="A5955" s="379"/>
      <c r="B5955" s="379"/>
      <c r="C5955" s="379"/>
      <c r="D5955" s="379"/>
      <c r="E5955" s="379"/>
      <c r="F5955" s="379"/>
      <c r="G5955" s="379"/>
      <c r="H5955" s="379"/>
      <c r="I5955" s="379"/>
      <c r="J5955" s="379"/>
      <c r="K5955" s="379"/>
      <c r="L5955" s="379"/>
      <c r="M5955" s="379"/>
      <c r="N5955" s="379"/>
      <c r="O5955" s="379"/>
      <c r="P5955" s="379"/>
      <c r="Q5955" s="379"/>
      <c r="R5955" s="379"/>
      <c r="S5955" s="379"/>
      <c r="T5955" s="379"/>
      <c r="U5955" s="379"/>
      <c r="V5955" s="379"/>
      <c r="W5955" s="379"/>
      <c r="X5955" s="379"/>
      <c r="Y5955" s="379"/>
      <c r="Z5955" s="379"/>
      <c r="AA5955" s="380"/>
      <c r="AB5955" s="379"/>
      <c r="AC5955" s="379"/>
      <c r="AD5955" s="379"/>
      <c r="AE5955" s="381"/>
      <c r="AF5955" s="105"/>
      <c r="AG5955" s="381"/>
      <c r="AH5955" s="381"/>
      <c r="AI5955" s="381"/>
      <c r="AJ5955" s="381"/>
      <c r="AK5955" s="381"/>
      <c r="AL5955" s="381"/>
      <c r="AM5955" s="381"/>
    </row>
    <row r="5956" spans="1:39" x14ac:dyDescent="0.35">
      <c r="A5956" s="379"/>
      <c r="B5956" s="379"/>
      <c r="C5956" s="379"/>
      <c r="D5956" s="379"/>
      <c r="E5956" s="379"/>
      <c r="F5956" s="379"/>
      <c r="G5956" s="379"/>
      <c r="H5956" s="379"/>
      <c r="I5956" s="379"/>
      <c r="J5956" s="379"/>
      <c r="K5956" s="379"/>
      <c r="L5956" s="379"/>
      <c r="M5956" s="379"/>
      <c r="N5956" s="379"/>
      <c r="O5956" s="379"/>
      <c r="P5956" s="379"/>
      <c r="Q5956" s="379"/>
      <c r="R5956" s="379"/>
      <c r="S5956" s="379"/>
      <c r="T5956" s="379"/>
      <c r="U5956" s="379"/>
      <c r="V5956" s="379"/>
      <c r="W5956" s="379"/>
      <c r="X5956" s="379"/>
      <c r="Y5956" s="379"/>
      <c r="Z5956" s="379"/>
      <c r="AA5956" s="380"/>
      <c r="AB5956" s="379"/>
      <c r="AC5956" s="379"/>
      <c r="AD5956" s="379"/>
      <c r="AE5956" s="381"/>
      <c r="AF5956" s="105"/>
      <c r="AG5956" s="381"/>
      <c r="AH5956" s="381"/>
      <c r="AI5956" s="381"/>
      <c r="AJ5956" s="381"/>
      <c r="AK5956" s="381"/>
      <c r="AL5956" s="381"/>
      <c r="AM5956" s="381"/>
    </row>
    <row r="5957" spans="1:39" x14ac:dyDescent="0.35">
      <c r="A5957" s="379"/>
      <c r="B5957" s="379"/>
      <c r="C5957" s="379"/>
      <c r="D5957" s="379"/>
      <c r="E5957" s="379"/>
      <c r="F5957" s="379"/>
      <c r="G5957" s="379"/>
      <c r="H5957" s="379"/>
      <c r="I5957" s="379"/>
      <c r="J5957" s="379"/>
      <c r="K5957" s="379"/>
      <c r="L5957" s="379"/>
      <c r="M5957" s="379"/>
      <c r="N5957" s="379"/>
      <c r="O5957" s="379"/>
      <c r="P5957" s="379"/>
      <c r="Q5957" s="379"/>
      <c r="R5957" s="379"/>
      <c r="S5957" s="379"/>
      <c r="T5957" s="379"/>
      <c r="U5957" s="379"/>
      <c r="V5957" s="379"/>
      <c r="W5957" s="379"/>
      <c r="X5957" s="379"/>
      <c r="Y5957" s="379"/>
      <c r="Z5957" s="379"/>
      <c r="AA5957" s="380"/>
      <c r="AB5957" s="379"/>
      <c r="AC5957" s="379"/>
      <c r="AD5957" s="379"/>
      <c r="AE5957" s="381"/>
      <c r="AF5957" s="105"/>
      <c r="AG5957" s="381"/>
      <c r="AH5957" s="381"/>
      <c r="AI5957" s="381"/>
      <c r="AJ5957" s="381"/>
      <c r="AK5957" s="381"/>
      <c r="AL5957" s="381"/>
      <c r="AM5957" s="381"/>
    </row>
    <row r="5958" spans="1:39" x14ac:dyDescent="0.35">
      <c r="A5958" s="379"/>
      <c r="B5958" s="379"/>
      <c r="C5958" s="379"/>
      <c r="D5958" s="379"/>
      <c r="E5958" s="379"/>
      <c r="F5958" s="379"/>
      <c r="G5958" s="379"/>
      <c r="H5958" s="379"/>
      <c r="I5958" s="379"/>
      <c r="J5958" s="379"/>
      <c r="K5958" s="379"/>
      <c r="L5958" s="379"/>
      <c r="M5958" s="379"/>
      <c r="N5958" s="379"/>
      <c r="O5958" s="379"/>
      <c r="P5958" s="379"/>
      <c r="Q5958" s="379"/>
      <c r="R5958" s="379"/>
      <c r="S5958" s="379"/>
      <c r="T5958" s="379"/>
      <c r="U5958" s="379"/>
      <c r="V5958" s="379"/>
      <c r="W5958" s="379"/>
      <c r="X5958" s="379"/>
      <c r="Y5958" s="379"/>
      <c r="Z5958" s="379"/>
      <c r="AA5958" s="380"/>
      <c r="AB5958" s="379"/>
      <c r="AC5958" s="379"/>
      <c r="AD5958" s="379"/>
      <c r="AE5958" s="381"/>
      <c r="AF5958" s="105"/>
      <c r="AG5958" s="381"/>
      <c r="AH5958" s="381"/>
      <c r="AI5958" s="381"/>
      <c r="AJ5958" s="381"/>
      <c r="AK5958" s="381"/>
      <c r="AL5958" s="381"/>
      <c r="AM5958" s="381"/>
    </row>
    <row r="5959" spans="1:39" x14ac:dyDescent="0.35">
      <c r="A5959" s="379"/>
      <c r="B5959" s="379"/>
      <c r="C5959" s="379"/>
      <c r="D5959" s="379"/>
      <c r="E5959" s="379"/>
      <c r="F5959" s="379"/>
      <c r="G5959" s="379"/>
      <c r="H5959" s="379"/>
      <c r="I5959" s="379"/>
      <c r="J5959" s="379"/>
      <c r="K5959" s="379"/>
      <c r="L5959" s="379"/>
      <c r="M5959" s="379"/>
      <c r="N5959" s="379"/>
      <c r="O5959" s="379"/>
      <c r="P5959" s="379"/>
      <c r="Q5959" s="379"/>
      <c r="R5959" s="379"/>
      <c r="S5959" s="379"/>
      <c r="T5959" s="379"/>
      <c r="U5959" s="379"/>
      <c r="V5959" s="379"/>
      <c r="W5959" s="379"/>
      <c r="X5959" s="379"/>
      <c r="Y5959" s="379"/>
      <c r="Z5959" s="379"/>
      <c r="AA5959" s="380"/>
      <c r="AB5959" s="379"/>
      <c r="AC5959" s="379"/>
      <c r="AD5959" s="379"/>
      <c r="AE5959" s="381"/>
      <c r="AF5959" s="105"/>
      <c r="AG5959" s="381"/>
      <c r="AH5959" s="381"/>
      <c r="AI5959" s="381"/>
      <c r="AJ5959" s="381"/>
      <c r="AK5959" s="381"/>
      <c r="AL5959" s="381"/>
      <c r="AM5959" s="381"/>
    </row>
    <row r="5960" spans="1:39" x14ac:dyDescent="0.35">
      <c r="A5960" s="379"/>
      <c r="B5960" s="379"/>
      <c r="C5960" s="379"/>
      <c r="D5960" s="379"/>
      <c r="E5960" s="379"/>
      <c r="F5960" s="379"/>
      <c r="G5960" s="379"/>
      <c r="H5960" s="379"/>
      <c r="I5960" s="379"/>
      <c r="J5960" s="379"/>
      <c r="K5960" s="379"/>
      <c r="L5960" s="379"/>
      <c r="M5960" s="379"/>
      <c r="N5960" s="379"/>
      <c r="O5960" s="379"/>
      <c r="P5960" s="379"/>
      <c r="Q5960" s="379"/>
      <c r="R5960" s="379"/>
      <c r="S5960" s="379"/>
      <c r="T5960" s="379"/>
      <c r="U5960" s="379"/>
      <c r="V5960" s="379"/>
      <c r="W5960" s="379"/>
      <c r="X5960" s="379"/>
      <c r="Y5960" s="379"/>
      <c r="Z5960" s="379"/>
      <c r="AA5960" s="380"/>
      <c r="AB5960" s="379"/>
      <c r="AC5960" s="379"/>
      <c r="AD5960" s="379"/>
      <c r="AE5960" s="381"/>
      <c r="AF5960" s="105"/>
      <c r="AG5960" s="381"/>
      <c r="AH5960" s="381"/>
      <c r="AI5960" s="381"/>
      <c r="AJ5960" s="381"/>
      <c r="AK5960" s="381"/>
      <c r="AL5960" s="381"/>
      <c r="AM5960" s="381"/>
    </row>
    <row r="5961" spans="1:39" x14ac:dyDescent="0.35">
      <c r="A5961" s="379"/>
      <c r="B5961" s="379"/>
      <c r="C5961" s="379"/>
      <c r="D5961" s="379"/>
      <c r="E5961" s="379"/>
      <c r="F5961" s="379"/>
      <c r="G5961" s="379"/>
      <c r="H5961" s="379"/>
      <c r="I5961" s="379"/>
      <c r="J5961" s="379"/>
      <c r="K5961" s="379"/>
      <c r="L5961" s="379"/>
      <c r="M5961" s="379"/>
      <c r="N5961" s="379"/>
      <c r="O5961" s="379"/>
      <c r="P5961" s="379"/>
      <c r="Q5961" s="379"/>
      <c r="R5961" s="379"/>
      <c r="S5961" s="379"/>
      <c r="T5961" s="379"/>
      <c r="U5961" s="379"/>
      <c r="V5961" s="379"/>
      <c r="W5961" s="379"/>
      <c r="X5961" s="379"/>
      <c r="Y5961" s="379"/>
      <c r="Z5961" s="379"/>
      <c r="AA5961" s="380"/>
      <c r="AB5961" s="379"/>
      <c r="AC5961" s="379"/>
      <c r="AD5961" s="379"/>
      <c r="AE5961" s="381"/>
      <c r="AF5961" s="105"/>
      <c r="AG5961" s="381"/>
      <c r="AH5961" s="381"/>
      <c r="AI5961" s="381"/>
      <c r="AJ5961" s="381"/>
      <c r="AK5961" s="381"/>
      <c r="AL5961" s="381"/>
      <c r="AM5961" s="381"/>
    </row>
    <row r="5962" spans="1:39" x14ac:dyDescent="0.35">
      <c r="A5962" s="379"/>
      <c r="B5962" s="379"/>
      <c r="C5962" s="379"/>
      <c r="D5962" s="379"/>
      <c r="E5962" s="379"/>
      <c r="F5962" s="379"/>
      <c r="G5962" s="379"/>
      <c r="H5962" s="379"/>
      <c r="I5962" s="379"/>
      <c r="J5962" s="379"/>
      <c r="K5962" s="379"/>
      <c r="L5962" s="379"/>
      <c r="M5962" s="379"/>
      <c r="N5962" s="379"/>
      <c r="O5962" s="379"/>
      <c r="P5962" s="379"/>
      <c r="Q5962" s="379"/>
      <c r="R5962" s="379"/>
      <c r="S5962" s="379"/>
      <c r="T5962" s="379"/>
      <c r="U5962" s="379"/>
      <c r="V5962" s="379"/>
      <c r="W5962" s="379"/>
      <c r="X5962" s="379"/>
      <c r="Y5962" s="379"/>
      <c r="Z5962" s="379"/>
      <c r="AA5962" s="380"/>
      <c r="AB5962" s="379"/>
      <c r="AC5962" s="379"/>
      <c r="AD5962" s="379"/>
      <c r="AE5962" s="381"/>
      <c r="AF5962" s="105"/>
      <c r="AG5962" s="381"/>
      <c r="AH5962" s="381"/>
      <c r="AI5962" s="381"/>
      <c r="AJ5962" s="381"/>
      <c r="AK5962" s="381"/>
      <c r="AL5962" s="381"/>
      <c r="AM5962" s="381"/>
    </row>
    <row r="5963" spans="1:39" x14ac:dyDescent="0.35">
      <c r="A5963" s="379"/>
      <c r="B5963" s="379"/>
      <c r="C5963" s="379"/>
      <c r="D5963" s="379"/>
      <c r="E5963" s="379"/>
      <c r="F5963" s="379"/>
      <c r="G5963" s="379"/>
      <c r="H5963" s="379"/>
      <c r="I5963" s="379"/>
      <c r="J5963" s="379"/>
      <c r="K5963" s="379"/>
      <c r="L5963" s="379"/>
      <c r="M5963" s="379"/>
      <c r="N5963" s="379"/>
      <c r="O5963" s="379"/>
      <c r="P5963" s="379"/>
      <c r="Q5963" s="379"/>
      <c r="R5963" s="379"/>
      <c r="S5963" s="379"/>
      <c r="T5963" s="379"/>
      <c r="U5963" s="379"/>
      <c r="V5963" s="379"/>
      <c r="W5963" s="379"/>
      <c r="X5963" s="379"/>
      <c r="Y5963" s="379"/>
      <c r="Z5963" s="379"/>
      <c r="AA5963" s="380"/>
      <c r="AB5963" s="379"/>
      <c r="AC5963" s="379"/>
      <c r="AD5963" s="379"/>
      <c r="AE5963" s="381"/>
      <c r="AF5963" s="105"/>
      <c r="AG5963" s="381"/>
      <c r="AH5963" s="381"/>
      <c r="AI5963" s="381"/>
      <c r="AJ5963" s="381"/>
      <c r="AK5963" s="381"/>
      <c r="AL5963" s="381"/>
      <c r="AM5963" s="381"/>
    </row>
    <row r="5964" spans="1:39" x14ac:dyDescent="0.35">
      <c r="A5964" s="379"/>
      <c r="B5964" s="379"/>
      <c r="C5964" s="379"/>
      <c r="D5964" s="379"/>
      <c r="E5964" s="379"/>
      <c r="F5964" s="379"/>
      <c r="G5964" s="379"/>
      <c r="H5964" s="379"/>
      <c r="I5964" s="379"/>
      <c r="J5964" s="379"/>
      <c r="K5964" s="379"/>
      <c r="L5964" s="379"/>
      <c r="M5964" s="379"/>
      <c r="N5964" s="379"/>
      <c r="O5964" s="379"/>
      <c r="P5964" s="379"/>
      <c r="Q5964" s="379"/>
      <c r="R5964" s="379"/>
      <c r="S5964" s="379"/>
      <c r="T5964" s="379"/>
      <c r="U5964" s="379"/>
      <c r="V5964" s="379"/>
      <c r="W5964" s="379"/>
      <c r="X5964" s="379"/>
      <c r="Y5964" s="379"/>
      <c r="Z5964" s="379"/>
      <c r="AA5964" s="380"/>
      <c r="AB5964" s="379"/>
      <c r="AC5964" s="379"/>
      <c r="AD5964" s="379"/>
      <c r="AE5964" s="381"/>
      <c r="AF5964" s="105"/>
      <c r="AG5964" s="381"/>
      <c r="AH5964" s="381"/>
      <c r="AI5964" s="381"/>
      <c r="AJ5964" s="381"/>
      <c r="AK5964" s="381"/>
      <c r="AL5964" s="381"/>
      <c r="AM5964" s="381"/>
    </row>
    <row r="5965" spans="1:39" x14ac:dyDescent="0.35">
      <c r="A5965" s="379"/>
      <c r="B5965" s="379"/>
      <c r="C5965" s="379"/>
      <c r="D5965" s="379"/>
      <c r="E5965" s="379"/>
      <c r="F5965" s="379"/>
      <c r="G5965" s="379"/>
      <c r="H5965" s="379"/>
      <c r="I5965" s="379"/>
      <c r="J5965" s="379"/>
      <c r="K5965" s="379"/>
      <c r="L5965" s="379"/>
      <c r="M5965" s="379"/>
      <c r="N5965" s="379"/>
      <c r="O5965" s="379"/>
      <c r="P5965" s="379"/>
      <c r="Q5965" s="379"/>
      <c r="R5965" s="379"/>
      <c r="S5965" s="379"/>
      <c r="T5965" s="379"/>
      <c r="U5965" s="379"/>
      <c r="V5965" s="379"/>
      <c r="W5965" s="379"/>
      <c r="X5965" s="379"/>
      <c r="Y5965" s="379"/>
      <c r="Z5965" s="379"/>
      <c r="AA5965" s="380"/>
      <c r="AB5965" s="379"/>
      <c r="AC5965" s="379"/>
      <c r="AD5965" s="379"/>
      <c r="AE5965" s="381"/>
      <c r="AF5965" s="105"/>
      <c r="AG5965" s="381"/>
      <c r="AH5965" s="381"/>
      <c r="AI5965" s="381"/>
      <c r="AJ5965" s="381"/>
      <c r="AK5965" s="381"/>
      <c r="AL5965" s="381"/>
      <c r="AM5965" s="381"/>
    </row>
    <row r="5966" spans="1:39" x14ac:dyDescent="0.35">
      <c r="A5966" s="379"/>
      <c r="B5966" s="379"/>
      <c r="C5966" s="379"/>
      <c r="D5966" s="379"/>
      <c r="E5966" s="379"/>
      <c r="F5966" s="379"/>
      <c r="G5966" s="379"/>
      <c r="H5966" s="379"/>
      <c r="I5966" s="379"/>
      <c r="J5966" s="379"/>
      <c r="K5966" s="379"/>
      <c r="L5966" s="379"/>
      <c r="M5966" s="379"/>
      <c r="N5966" s="379"/>
      <c r="O5966" s="379"/>
      <c r="P5966" s="379"/>
      <c r="Q5966" s="379"/>
      <c r="R5966" s="379"/>
      <c r="S5966" s="379"/>
      <c r="T5966" s="379"/>
      <c r="U5966" s="379"/>
      <c r="V5966" s="379"/>
      <c r="W5966" s="379"/>
      <c r="X5966" s="379"/>
      <c r="Y5966" s="379"/>
      <c r="Z5966" s="379"/>
      <c r="AA5966" s="380"/>
      <c r="AB5966" s="379"/>
      <c r="AC5966" s="379"/>
      <c r="AD5966" s="379"/>
      <c r="AE5966" s="381"/>
      <c r="AF5966" s="105"/>
      <c r="AG5966" s="381"/>
      <c r="AH5966" s="381"/>
      <c r="AI5966" s="381"/>
      <c r="AJ5966" s="381"/>
      <c r="AK5966" s="381"/>
      <c r="AL5966" s="381"/>
      <c r="AM5966" s="381"/>
    </row>
    <row r="5967" spans="1:39" x14ac:dyDescent="0.35">
      <c r="A5967" s="379"/>
      <c r="B5967" s="379"/>
      <c r="C5967" s="379"/>
      <c r="D5967" s="379"/>
      <c r="E5967" s="379"/>
      <c r="F5967" s="379"/>
      <c r="G5967" s="379"/>
      <c r="H5967" s="379"/>
      <c r="I5967" s="379"/>
      <c r="J5967" s="379"/>
      <c r="K5967" s="379"/>
      <c r="L5967" s="379"/>
      <c r="M5967" s="379"/>
      <c r="N5967" s="379"/>
      <c r="O5967" s="379"/>
      <c r="P5967" s="379"/>
      <c r="Q5967" s="379"/>
      <c r="R5967" s="379"/>
      <c r="S5967" s="379"/>
      <c r="T5967" s="379"/>
      <c r="U5967" s="379"/>
      <c r="V5967" s="379"/>
      <c r="W5967" s="379"/>
      <c r="X5967" s="379"/>
      <c r="Y5967" s="379"/>
      <c r="Z5967" s="379"/>
      <c r="AA5967" s="380"/>
      <c r="AB5967" s="379"/>
      <c r="AC5967" s="379"/>
      <c r="AD5967" s="379"/>
      <c r="AE5967" s="381"/>
      <c r="AF5967" s="105"/>
      <c r="AG5967" s="381"/>
      <c r="AH5967" s="381"/>
      <c r="AI5967" s="381"/>
      <c r="AJ5967" s="381"/>
      <c r="AK5967" s="381"/>
      <c r="AL5967" s="381"/>
      <c r="AM5967" s="381"/>
    </row>
    <row r="5968" spans="1:39" x14ac:dyDescent="0.35">
      <c r="A5968" s="379"/>
      <c r="B5968" s="379"/>
      <c r="C5968" s="379"/>
      <c r="D5968" s="379"/>
      <c r="E5968" s="379"/>
      <c r="F5968" s="379"/>
      <c r="G5968" s="379"/>
      <c r="H5968" s="379"/>
      <c r="I5968" s="379"/>
      <c r="J5968" s="379"/>
      <c r="K5968" s="379"/>
      <c r="L5968" s="379"/>
      <c r="M5968" s="379"/>
      <c r="N5968" s="379"/>
      <c r="O5968" s="379"/>
      <c r="P5968" s="379"/>
      <c r="Q5968" s="379"/>
      <c r="R5968" s="379"/>
      <c r="S5968" s="379"/>
      <c r="T5968" s="379"/>
      <c r="U5968" s="379"/>
      <c r="V5968" s="379"/>
      <c r="W5968" s="379"/>
      <c r="X5968" s="379"/>
      <c r="Y5968" s="379"/>
      <c r="Z5968" s="379"/>
      <c r="AA5968" s="380"/>
      <c r="AB5968" s="379"/>
      <c r="AC5968" s="379"/>
      <c r="AD5968" s="379"/>
      <c r="AE5968" s="381"/>
      <c r="AF5968" s="105"/>
      <c r="AG5968" s="381"/>
      <c r="AH5968" s="381"/>
      <c r="AI5968" s="381"/>
      <c r="AJ5968" s="381"/>
      <c r="AK5968" s="381"/>
      <c r="AL5968" s="381"/>
      <c r="AM5968" s="381"/>
    </row>
    <row r="5969" spans="1:39" x14ac:dyDescent="0.35">
      <c r="A5969" s="379"/>
      <c r="B5969" s="379"/>
      <c r="C5969" s="379"/>
      <c r="D5969" s="379"/>
      <c r="E5969" s="379"/>
      <c r="F5969" s="379"/>
      <c r="G5969" s="379"/>
      <c r="H5969" s="379"/>
      <c r="I5969" s="379"/>
      <c r="J5969" s="379"/>
      <c r="K5969" s="379"/>
      <c r="L5969" s="379"/>
      <c r="M5969" s="379"/>
      <c r="N5969" s="379"/>
      <c r="O5969" s="379"/>
      <c r="P5969" s="379"/>
      <c r="Q5969" s="379"/>
      <c r="R5969" s="379"/>
      <c r="S5969" s="379"/>
      <c r="T5969" s="379"/>
      <c r="U5969" s="379"/>
      <c r="V5969" s="379"/>
      <c r="W5969" s="379"/>
      <c r="X5969" s="379"/>
      <c r="Y5969" s="379"/>
      <c r="Z5969" s="379"/>
      <c r="AA5969" s="380"/>
      <c r="AB5969" s="379"/>
      <c r="AC5969" s="379"/>
      <c r="AD5969" s="379"/>
      <c r="AE5969" s="381"/>
      <c r="AF5969" s="105"/>
      <c r="AG5969" s="381"/>
      <c r="AH5969" s="381"/>
      <c r="AI5969" s="381"/>
      <c r="AJ5969" s="381"/>
      <c r="AK5969" s="381"/>
      <c r="AL5969" s="381"/>
      <c r="AM5969" s="381"/>
    </row>
    <row r="5970" spans="1:39" x14ac:dyDescent="0.35">
      <c r="A5970" s="379"/>
      <c r="B5970" s="379"/>
      <c r="C5970" s="379"/>
      <c r="D5970" s="379"/>
      <c r="E5970" s="379"/>
      <c r="F5970" s="379"/>
      <c r="G5970" s="379"/>
      <c r="H5970" s="379"/>
      <c r="I5970" s="379"/>
      <c r="J5970" s="379"/>
      <c r="K5970" s="379"/>
      <c r="L5970" s="379"/>
      <c r="M5970" s="379"/>
      <c r="N5970" s="379"/>
      <c r="O5970" s="379"/>
      <c r="P5970" s="379"/>
      <c r="Q5970" s="379"/>
      <c r="R5970" s="379"/>
      <c r="S5970" s="379"/>
      <c r="T5970" s="379"/>
      <c r="U5970" s="379"/>
      <c r="V5970" s="379"/>
      <c r="W5970" s="379"/>
      <c r="X5970" s="379"/>
      <c r="Y5970" s="379"/>
      <c r="Z5970" s="379"/>
      <c r="AA5970" s="380"/>
      <c r="AB5970" s="379"/>
      <c r="AC5970" s="379"/>
      <c r="AD5970" s="379"/>
      <c r="AE5970" s="381"/>
      <c r="AF5970" s="105"/>
      <c r="AG5970" s="381"/>
      <c r="AH5970" s="381"/>
      <c r="AI5970" s="381"/>
      <c r="AJ5970" s="381"/>
      <c r="AK5970" s="381"/>
      <c r="AL5970" s="381"/>
      <c r="AM5970" s="381"/>
    </row>
    <row r="5971" spans="1:39" x14ac:dyDescent="0.35">
      <c r="A5971" s="379"/>
      <c r="B5971" s="379"/>
      <c r="C5971" s="379"/>
      <c r="D5971" s="379"/>
      <c r="E5971" s="379"/>
      <c r="F5971" s="379"/>
      <c r="G5971" s="379"/>
      <c r="H5971" s="379"/>
      <c r="I5971" s="379"/>
      <c r="J5971" s="379"/>
      <c r="K5971" s="379"/>
      <c r="L5971" s="379"/>
      <c r="M5971" s="379"/>
      <c r="N5971" s="379"/>
      <c r="O5971" s="379"/>
      <c r="P5971" s="379"/>
      <c r="Q5971" s="379"/>
      <c r="R5971" s="379"/>
      <c r="S5971" s="379"/>
      <c r="T5971" s="379"/>
      <c r="U5971" s="379"/>
      <c r="V5971" s="379"/>
      <c r="W5971" s="379"/>
      <c r="X5971" s="379"/>
      <c r="Y5971" s="379"/>
      <c r="Z5971" s="379"/>
      <c r="AA5971" s="380"/>
      <c r="AB5971" s="379"/>
      <c r="AC5971" s="379"/>
      <c r="AD5971" s="379"/>
      <c r="AE5971" s="381"/>
      <c r="AF5971" s="105"/>
      <c r="AG5971" s="381"/>
      <c r="AH5971" s="381"/>
      <c r="AI5971" s="381"/>
      <c r="AJ5971" s="381"/>
      <c r="AK5971" s="381"/>
      <c r="AL5971" s="381"/>
      <c r="AM5971" s="381"/>
    </row>
    <row r="5972" spans="1:39" x14ac:dyDescent="0.35">
      <c r="A5972" s="379"/>
      <c r="B5972" s="379"/>
      <c r="C5972" s="379"/>
      <c r="D5972" s="379"/>
      <c r="E5972" s="379"/>
      <c r="F5972" s="379"/>
      <c r="G5972" s="379"/>
      <c r="H5972" s="379"/>
      <c r="I5972" s="379"/>
      <c r="J5972" s="379"/>
      <c r="K5972" s="379"/>
      <c r="L5972" s="379"/>
      <c r="M5972" s="379"/>
      <c r="N5972" s="379"/>
      <c r="O5972" s="379"/>
      <c r="P5972" s="379"/>
      <c r="Q5972" s="379"/>
      <c r="R5972" s="379"/>
      <c r="S5972" s="379"/>
      <c r="T5972" s="379"/>
      <c r="U5972" s="379"/>
      <c r="V5972" s="379"/>
      <c r="W5972" s="379"/>
      <c r="X5972" s="379"/>
      <c r="Y5972" s="379"/>
      <c r="Z5972" s="379"/>
      <c r="AA5972" s="380"/>
      <c r="AB5972" s="379"/>
      <c r="AC5972" s="379"/>
      <c r="AD5972" s="379"/>
      <c r="AE5972" s="381"/>
      <c r="AF5972" s="105"/>
      <c r="AG5972" s="381"/>
      <c r="AH5972" s="381"/>
      <c r="AI5972" s="381"/>
      <c r="AJ5972" s="381"/>
      <c r="AK5972" s="381"/>
      <c r="AL5972" s="381"/>
      <c r="AM5972" s="381"/>
    </row>
    <row r="5973" spans="1:39" x14ac:dyDescent="0.35">
      <c r="A5973" s="379"/>
      <c r="B5973" s="379"/>
      <c r="C5973" s="379"/>
      <c r="D5973" s="379"/>
      <c r="E5973" s="379"/>
      <c r="F5973" s="379"/>
      <c r="G5973" s="379"/>
      <c r="H5973" s="379"/>
      <c r="I5973" s="379"/>
      <c r="J5973" s="379"/>
      <c r="K5973" s="379"/>
      <c r="L5973" s="379"/>
      <c r="M5973" s="379"/>
      <c r="N5973" s="379"/>
      <c r="O5973" s="379"/>
      <c r="P5973" s="379"/>
      <c r="Q5973" s="379"/>
      <c r="R5973" s="379"/>
      <c r="S5973" s="379"/>
      <c r="T5973" s="379"/>
      <c r="U5973" s="379"/>
      <c r="V5973" s="379"/>
      <c r="W5973" s="379"/>
      <c r="X5973" s="379"/>
      <c r="Y5973" s="379"/>
      <c r="Z5973" s="379"/>
      <c r="AA5973" s="380"/>
      <c r="AB5973" s="379"/>
      <c r="AC5973" s="379"/>
      <c r="AD5973" s="379"/>
      <c r="AE5973" s="381"/>
      <c r="AF5973" s="105"/>
      <c r="AG5973" s="381"/>
      <c r="AH5973" s="381"/>
      <c r="AI5973" s="381"/>
      <c r="AJ5973" s="381"/>
      <c r="AK5973" s="381"/>
      <c r="AL5973" s="381"/>
      <c r="AM5973" s="381"/>
    </row>
    <row r="5974" spans="1:39" x14ac:dyDescent="0.35">
      <c r="A5974" s="379"/>
      <c r="B5974" s="379"/>
      <c r="C5974" s="379"/>
      <c r="D5974" s="379"/>
      <c r="E5974" s="379"/>
      <c r="F5974" s="379"/>
      <c r="G5974" s="379"/>
      <c r="H5974" s="379"/>
      <c r="I5974" s="379"/>
      <c r="J5974" s="379"/>
      <c r="K5974" s="379"/>
      <c r="L5974" s="379"/>
      <c r="M5974" s="379"/>
      <c r="N5974" s="379"/>
      <c r="O5974" s="379"/>
      <c r="P5974" s="379"/>
      <c r="Q5974" s="379"/>
      <c r="R5974" s="379"/>
      <c r="S5974" s="379"/>
      <c r="T5974" s="379"/>
      <c r="U5974" s="379"/>
      <c r="V5974" s="379"/>
      <c r="W5974" s="379"/>
      <c r="X5974" s="379"/>
      <c r="Y5974" s="379"/>
      <c r="Z5974" s="379"/>
      <c r="AA5974" s="380"/>
      <c r="AB5974" s="379"/>
      <c r="AC5974" s="379"/>
      <c r="AD5974" s="379"/>
      <c r="AE5974" s="381"/>
      <c r="AF5974" s="105"/>
      <c r="AG5974" s="381"/>
      <c r="AH5974" s="381"/>
      <c r="AI5974" s="381"/>
      <c r="AJ5974" s="381"/>
      <c r="AK5974" s="381"/>
      <c r="AL5974" s="381"/>
      <c r="AM5974" s="381"/>
    </row>
    <row r="5975" spans="1:39" x14ac:dyDescent="0.35">
      <c r="A5975" s="379"/>
      <c r="B5975" s="379"/>
      <c r="C5975" s="379"/>
      <c r="D5975" s="379"/>
      <c r="E5975" s="379"/>
      <c r="F5975" s="379"/>
      <c r="G5975" s="379"/>
      <c r="H5975" s="379"/>
      <c r="I5975" s="379"/>
      <c r="J5975" s="379"/>
      <c r="K5975" s="379"/>
      <c r="L5975" s="379"/>
      <c r="M5975" s="379"/>
      <c r="N5975" s="379"/>
      <c r="O5975" s="379"/>
      <c r="P5975" s="379"/>
      <c r="Q5975" s="379"/>
      <c r="R5975" s="379"/>
      <c r="S5975" s="379"/>
      <c r="T5975" s="379"/>
      <c r="U5975" s="379"/>
      <c r="V5975" s="379"/>
      <c r="W5975" s="379"/>
      <c r="X5975" s="379"/>
      <c r="Y5975" s="379"/>
      <c r="Z5975" s="379"/>
      <c r="AA5975" s="380"/>
      <c r="AB5975" s="379"/>
      <c r="AC5975" s="379"/>
      <c r="AD5975" s="379"/>
      <c r="AE5975" s="381"/>
      <c r="AF5975" s="105"/>
      <c r="AG5975" s="381"/>
      <c r="AH5975" s="381"/>
      <c r="AI5975" s="381"/>
      <c r="AJ5975" s="381"/>
      <c r="AK5975" s="381"/>
      <c r="AL5975" s="381"/>
      <c r="AM5975" s="381"/>
    </row>
    <row r="5976" spans="1:39" x14ac:dyDescent="0.35">
      <c r="A5976" s="379"/>
      <c r="B5976" s="379"/>
      <c r="C5976" s="379"/>
      <c r="D5976" s="379"/>
      <c r="E5976" s="379"/>
      <c r="F5976" s="379"/>
      <c r="G5976" s="379"/>
      <c r="H5976" s="379"/>
      <c r="I5976" s="379"/>
      <c r="J5976" s="379"/>
      <c r="K5976" s="379"/>
      <c r="L5976" s="379"/>
      <c r="M5976" s="379"/>
      <c r="N5976" s="379"/>
      <c r="O5976" s="379"/>
      <c r="P5976" s="379"/>
      <c r="Q5976" s="379"/>
      <c r="R5976" s="379"/>
      <c r="S5976" s="379"/>
      <c r="T5976" s="379"/>
      <c r="U5976" s="379"/>
      <c r="V5976" s="379"/>
      <c r="W5976" s="379"/>
      <c r="X5976" s="379"/>
      <c r="Y5976" s="379"/>
      <c r="Z5976" s="379"/>
      <c r="AA5976" s="380"/>
      <c r="AB5976" s="379"/>
      <c r="AC5976" s="379"/>
      <c r="AD5976" s="379"/>
      <c r="AE5976" s="381"/>
      <c r="AF5976" s="105"/>
      <c r="AG5976" s="381"/>
      <c r="AH5976" s="381"/>
      <c r="AI5976" s="381"/>
      <c r="AJ5976" s="381"/>
      <c r="AK5976" s="381"/>
      <c r="AL5976" s="381"/>
      <c r="AM5976" s="381"/>
    </row>
    <row r="5977" spans="1:39" x14ac:dyDescent="0.35">
      <c r="A5977" s="379"/>
      <c r="B5977" s="379"/>
      <c r="C5977" s="379"/>
      <c r="D5977" s="379"/>
      <c r="E5977" s="379"/>
      <c r="F5977" s="379"/>
      <c r="G5977" s="379"/>
      <c r="H5977" s="379"/>
      <c r="I5977" s="379"/>
      <c r="J5977" s="379"/>
      <c r="K5977" s="379"/>
      <c r="L5977" s="379"/>
      <c r="M5977" s="379"/>
      <c r="N5977" s="379"/>
      <c r="O5977" s="379"/>
      <c r="P5977" s="379"/>
      <c r="Q5977" s="379"/>
      <c r="R5977" s="379"/>
      <c r="S5977" s="379"/>
      <c r="T5977" s="379"/>
      <c r="U5977" s="379"/>
      <c r="V5977" s="379"/>
      <c r="W5977" s="379"/>
      <c r="X5977" s="379"/>
      <c r="Y5977" s="379"/>
      <c r="Z5977" s="379"/>
      <c r="AA5977" s="380"/>
      <c r="AB5977" s="379"/>
      <c r="AC5977" s="379"/>
      <c r="AD5977" s="379"/>
      <c r="AE5977" s="381"/>
      <c r="AF5977" s="105"/>
      <c r="AG5977" s="381"/>
      <c r="AH5977" s="381"/>
      <c r="AI5977" s="381"/>
      <c r="AJ5977" s="381"/>
      <c r="AK5977" s="381"/>
      <c r="AL5977" s="381"/>
      <c r="AM5977" s="381"/>
    </row>
    <row r="5978" spans="1:39" x14ac:dyDescent="0.35">
      <c r="A5978" s="379"/>
      <c r="B5978" s="379"/>
      <c r="C5978" s="379"/>
      <c r="D5978" s="379"/>
      <c r="E5978" s="379"/>
      <c r="F5978" s="379"/>
      <c r="G5978" s="379"/>
      <c r="H5978" s="379"/>
      <c r="I5978" s="379"/>
      <c r="J5978" s="379"/>
      <c r="K5978" s="379"/>
      <c r="L5978" s="379"/>
      <c r="M5978" s="379"/>
      <c r="N5978" s="379"/>
      <c r="O5978" s="379"/>
      <c r="P5978" s="379"/>
      <c r="Q5978" s="379"/>
      <c r="R5978" s="379"/>
      <c r="S5978" s="379"/>
      <c r="T5978" s="379"/>
      <c r="U5978" s="379"/>
      <c r="V5978" s="379"/>
      <c r="W5978" s="379"/>
      <c r="X5978" s="379"/>
      <c r="Y5978" s="379"/>
      <c r="Z5978" s="379"/>
      <c r="AA5978" s="380"/>
      <c r="AB5978" s="379"/>
      <c r="AC5978" s="379"/>
      <c r="AD5978" s="379"/>
      <c r="AE5978" s="381"/>
      <c r="AF5978" s="105"/>
      <c r="AG5978" s="381"/>
      <c r="AH5978" s="381"/>
      <c r="AI5978" s="381"/>
      <c r="AJ5978" s="381"/>
      <c r="AK5978" s="381"/>
      <c r="AL5978" s="381"/>
      <c r="AM5978" s="381"/>
    </row>
    <row r="5979" spans="1:39" x14ac:dyDescent="0.35">
      <c r="A5979" s="379"/>
      <c r="B5979" s="379"/>
      <c r="C5979" s="379"/>
      <c r="D5979" s="379"/>
      <c r="E5979" s="379"/>
      <c r="F5979" s="379"/>
      <c r="G5979" s="379"/>
      <c r="H5979" s="379"/>
      <c r="I5979" s="379"/>
      <c r="J5979" s="379"/>
      <c r="K5979" s="379"/>
      <c r="L5979" s="379"/>
      <c r="M5979" s="379"/>
      <c r="N5979" s="379"/>
      <c r="O5979" s="379"/>
      <c r="P5979" s="379"/>
      <c r="Q5979" s="379"/>
      <c r="R5979" s="379"/>
      <c r="S5979" s="379"/>
      <c r="T5979" s="379"/>
      <c r="U5979" s="379"/>
      <c r="V5979" s="379"/>
      <c r="W5979" s="379"/>
      <c r="X5979" s="379"/>
      <c r="Y5979" s="379"/>
      <c r="Z5979" s="379"/>
      <c r="AA5979" s="380"/>
      <c r="AB5979" s="379"/>
      <c r="AC5979" s="379"/>
      <c r="AD5979" s="379"/>
      <c r="AE5979" s="381"/>
      <c r="AF5979" s="105"/>
      <c r="AG5979" s="381"/>
      <c r="AH5979" s="381"/>
      <c r="AI5979" s="381"/>
      <c r="AJ5979" s="381"/>
      <c r="AK5979" s="381"/>
      <c r="AL5979" s="381"/>
      <c r="AM5979" s="381"/>
    </row>
    <row r="5980" spans="1:39" x14ac:dyDescent="0.35">
      <c r="A5980" s="379"/>
      <c r="B5980" s="379"/>
      <c r="C5980" s="379"/>
      <c r="D5980" s="379"/>
      <c r="E5980" s="379"/>
      <c r="F5980" s="379"/>
      <c r="G5980" s="379"/>
      <c r="H5980" s="379"/>
      <c r="I5980" s="379"/>
      <c r="J5980" s="379"/>
      <c r="K5980" s="379"/>
      <c r="L5980" s="379"/>
      <c r="M5980" s="379"/>
      <c r="N5980" s="379"/>
      <c r="O5980" s="379"/>
      <c r="P5980" s="379"/>
      <c r="Q5980" s="379"/>
      <c r="R5980" s="379"/>
      <c r="S5980" s="379"/>
      <c r="T5980" s="379"/>
      <c r="U5980" s="379"/>
      <c r="V5980" s="379"/>
      <c r="W5980" s="379"/>
      <c r="X5980" s="379"/>
      <c r="Y5980" s="379"/>
      <c r="Z5980" s="379"/>
      <c r="AA5980" s="380"/>
      <c r="AB5980" s="379"/>
      <c r="AC5980" s="379"/>
      <c r="AD5980" s="379"/>
      <c r="AE5980" s="381"/>
      <c r="AF5980" s="105"/>
      <c r="AG5980" s="381"/>
      <c r="AH5980" s="381"/>
      <c r="AI5980" s="381"/>
      <c r="AJ5980" s="381"/>
      <c r="AK5980" s="381"/>
      <c r="AL5980" s="381"/>
      <c r="AM5980" s="381"/>
    </row>
    <row r="5981" spans="1:39" x14ac:dyDescent="0.35">
      <c r="A5981" s="379"/>
      <c r="B5981" s="379"/>
      <c r="C5981" s="379"/>
      <c r="D5981" s="379"/>
      <c r="E5981" s="379"/>
      <c r="F5981" s="379"/>
      <c r="G5981" s="379"/>
      <c r="H5981" s="379"/>
      <c r="I5981" s="379"/>
      <c r="J5981" s="379"/>
      <c r="K5981" s="379"/>
      <c r="L5981" s="379"/>
      <c r="M5981" s="379"/>
      <c r="N5981" s="379"/>
      <c r="O5981" s="379"/>
      <c r="P5981" s="379"/>
      <c r="Q5981" s="379"/>
      <c r="R5981" s="379"/>
      <c r="S5981" s="379"/>
      <c r="T5981" s="379"/>
      <c r="U5981" s="379"/>
      <c r="V5981" s="379"/>
      <c r="W5981" s="379"/>
      <c r="X5981" s="379"/>
      <c r="Y5981" s="379"/>
      <c r="Z5981" s="379"/>
      <c r="AA5981" s="380"/>
      <c r="AB5981" s="379"/>
      <c r="AC5981" s="379"/>
      <c r="AD5981" s="379"/>
      <c r="AE5981" s="381"/>
      <c r="AF5981" s="105"/>
      <c r="AG5981" s="381"/>
      <c r="AH5981" s="381"/>
      <c r="AI5981" s="381"/>
      <c r="AJ5981" s="381"/>
      <c r="AK5981" s="381"/>
      <c r="AL5981" s="381"/>
      <c r="AM5981" s="381"/>
    </row>
    <row r="5982" spans="1:39" x14ac:dyDescent="0.35">
      <c r="A5982" s="379"/>
      <c r="B5982" s="379"/>
      <c r="C5982" s="379"/>
      <c r="D5982" s="379"/>
      <c r="E5982" s="379"/>
      <c r="F5982" s="379"/>
      <c r="G5982" s="379"/>
      <c r="H5982" s="379"/>
      <c r="I5982" s="379"/>
      <c r="J5982" s="379"/>
      <c r="K5982" s="379"/>
      <c r="L5982" s="379"/>
      <c r="M5982" s="379"/>
      <c r="N5982" s="379"/>
      <c r="O5982" s="379"/>
      <c r="P5982" s="379"/>
      <c r="Q5982" s="379"/>
      <c r="R5982" s="379"/>
      <c r="S5982" s="379"/>
      <c r="T5982" s="379"/>
      <c r="U5982" s="379"/>
      <c r="V5982" s="379"/>
      <c r="W5982" s="379"/>
      <c r="X5982" s="379"/>
      <c r="Y5982" s="379"/>
      <c r="Z5982" s="379"/>
      <c r="AA5982" s="380"/>
      <c r="AB5982" s="379"/>
      <c r="AC5982" s="379"/>
      <c r="AD5982" s="379"/>
      <c r="AE5982" s="381"/>
      <c r="AF5982" s="105"/>
      <c r="AG5982" s="381"/>
      <c r="AH5982" s="381"/>
      <c r="AI5982" s="381"/>
      <c r="AJ5982" s="381"/>
      <c r="AK5982" s="381"/>
      <c r="AL5982" s="381"/>
      <c r="AM5982" s="381"/>
    </row>
    <row r="5983" spans="1:39" x14ac:dyDescent="0.35">
      <c r="A5983" s="379"/>
      <c r="B5983" s="379"/>
      <c r="C5983" s="379"/>
      <c r="D5983" s="379"/>
      <c r="E5983" s="379"/>
      <c r="F5983" s="379"/>
      <c r="G5983" s="379"/>
      <c r="H5983" s="379"/>
      <c r="I5983" s="379"/>
      <c r="J5983" s="379"/>
      <c r="K5983" s="379"/>
      <c r="L5983" s="379"/>
      <c r="M5983" s="379"/>
      <c r="N5983" s="379"/>
      <c r="O5983" s="379"/>
      <c r="P5983" s="379"/>
      <c r="Q5983" s="379"/>
      <c r="R5983" s="379"/>
      <c r="S5983" s="379"/>
      <c r="T5983" s="379"/>
      <c r="U5983" s="379"/>
      <c r="V5983" s="379"/>
      <c r="W5983" s="379"/>
      <c r="X5983" s="379"/>
      <c r="Y5983" s="379"/>
      <c r="Z5983" s="379"/>
      <c r="AA5983" s="380"/>
      <c r="AB5983" s="379"/>
      <c r="AC5983" s="379"/>
      <c r="AD5983" s="379"/>
      <c r="AE5983" s="381"/>
      <c r="AF5983" s="105"/>
      <c r="AG5983" s="381"/>
      <c r="AH5983" s="381"/>
      <c r="AI5983" s="381"/>
      <c r="AJ5983" s="381"/>
      <c r="AK5983" s="381"/>
      <c r="AL5983" s="381"/>
      <c r="AM5983" s="381"/>
    </row>
    <row r="5984" spans="1:39" x14ac:dyDescent="0.35">
      <c r="A5984" s="379"/>
      <c r="B5984" s="379"/>
      <c r="C5984" s="379"/>
      <c r="D5984" s="379"/>
      <c r="E5984" s="379"/>
      <c r="F5984" s="379"/>
      <c r="G5984" s="379"/>
      <c r="H5984" s="379"/>
      <c r="I5984" s="379"/>
      <c r="J5984" s="379"/>
      <c r="K5984" s="379"/>
      <c r="L5984" s="379"/>
      <c r="M5984" s="379"/>
      <c r="N5984" s="379"/>
      <c r="O5984" s="379"/>
      <c r="P5984" s="379"/>
      <c r="Q5984" s="379"/>
      <c r="R5984" s="379"/>
      <c r="S5984" s="379"/>
      <c r="T5984" s="379"/>
      <c r="U5984" s="379"/>
      <c r="V5984" s="379"/>
      <c r="W5984" s="379"/>
      <c r="X5984" s="379"/>
      <c r="Y5984" s="379"/>
      <c r="Z5984" s="379"/>
      <c r="AA5984" s="380"/>
      <c r="AB5984" s="379"/>
      <c r="AC5984" s="379"/>
      <c r="AD5984" s="379"/>
      <c r="AE5984" s="381"/>
      <c r="AF5984" s="105"/>
      <c r="AG5984" s="381"/>
      <c r="AH5984" s="381"/>
      <c r="AI5984" s="381"/>
      <c r="AJ5984" s="381"/>
      <c r="AK5984" s="381"/>
      <c r="AL5984" s="381"/>
      <c r="AM5984" s="381"/>
    </row>
    <row r="5985" spans="1:39" x14ac:dyDescent="0.35">
      <c r="A5985" s="379"/>
      <c r="B5985" s="379"/>
      <c r="C5985" s="379"/>
      <c r="D5985" s="379"/>
      <c r="E5985" s="379"/>
      <c r="F5985" s="379"/>
      <c r="G5985" s="379"/>
      <c r="H5985" s="379"/>
      <c r="I5985" s="379"/>
      <c r="J5985" s="379"/>
      <c r="K5985" s="379"/>
      <c r="L5985" s="379"/>
      <c r="M5985" s="379"/>
      <c r="N5985" s="379"/>
      <c r="O5985" s="379"/>
      <c r="P5985" s="379"/>
      <c r="Q5985" s="379"/>
      <c r="R5985" s="379"/>
      <c r="S5985" s="379"/>
      <c r="T5985" s="379"/>
      <c r="U5985" s="379"/>
      <c r="V5985" s="379"/>
      <c r="W5985" s="379"/>
      <c r="X5985" s="379"/>
      <c r="Y5985" s="379"/>
      <c r="Z5985" s="379"/>
      <c r="AA5985" s="380"/>
      <c r="AB5985" s="379"/>
      <c r="AC5985" s="379"/>
      <c r="AD5985" s="379"/>
      <c r="AE5985" s="381"/>
      <c r="AF5985" s="105"/>
      <c r="AG5985" s="381"/>
      <c r="AH5985" s="381"/>
      <c r="AI5985" s="381"/>
      <c r="AJ5985" s="381"/>
      <c r="AK5985" s="381"/>
      <c r="AL5985" s="381"/>
      <c r="AM5985" s="381"/>
    </row>
    <row r="5986" spans="1:39" x14ac:dyDescent="0.35">
      <c r="A5986" s="379"/>
      <c r="B5986" s="379"/>
      <c r="C5986" s="379"/>
      <c r="D5986" s="379"/>
      <c r="E5986" s="379"/>
      <c r="F5986" s="379"/>
      <c r="G5986" s="379"/>
      <c r="H5986" s="379"/>
      <c r="I5986" s="379"/>
      <c r="J5986" s="379"/>
      <c r="K5986" s="379"/>
      <c r="L5986" s="379"/>
      <c r="M5986" s="379"/>
      <c r="N5986" s="379"/>
      <c r="O5986" s="379"/>
      <c r="P5986" s="379"/>
      <c r="Q5986" s="379"/>
      <c r="R5986" s="379"/>
      <c r="S5986" s="379"/>
      <c r="T5986" s="379"/>
      <c r="U5986" s="379"/>
      <c r="V5986" s="379"/>
      <c r="W5986" s="379"/>
      <c r="X5986" s="379"/>
      <c r="Y5986" s="379"/>
      <c r="Z5986" s="379"/>
      <c r="AA5986" s="380"/>
      <c r="AB5986" s="379"/>
      <c r="AC5986" s="379"/>
      <c r="AD5986" s="379"/>
      <c r="AE5986" s="381"/>
      <c r="AF5986" s="105"/>
      <c r="AG5986" s="381"/>
      <c r="AH5986" s="381"/>
      <c r="AI5986" s="381"/>
      <c r="AJ5986" s="381"/>
      <c r="AK5986" s="381"/>
      <c r="AL5986" s="381"/>
      <c r="AM5986" s="381"/>
    </row>
    <row r="5987" spans="1:39" x14ac:dyDescent="0.35">
      <c r="A5987" s="379"/>
      <c r="B5987" s="379"/>
      <c r="C5987" s="379"/>
      <c r="D5987" s="379"/>
      <c r="E5987" s="379"/>
      <c r="F5987" s="379"/>
      <c r="G5987" s="379"/>
      <c r="H5987" s="379"/>
      <c r="I5987" s="379"/>
      <c r="J5987" s="379"/>
      <c r="K5987" s="379"/>
      <c r="L5987" s="379"/>
      <c r="M5987" s="379"/>
      <c r="N5987" s="379"/>
      <c r="O5987" s="379"/>
      <c r="P5987" s="379"/>
      <c r="Q5987" s="379"/>
      <c r="R5987" s="379"/>
      <c r="S5987" s="379"/>
      <c r="T5987" s="379"/>
      <c r="U5987" s="379"/>
      <c r="V5987" s="379"/>
      <c r="W5987" s="379"/>
      <c r="X5987" s="379"/>
      <c r="Y5987" s="379"/>
      <c r="Z5987" s="379"/>
      <c r="AA5987" s="380"/>
      <c r="AB5987" s="379"/>
      <c r="AC5987" s="379"/>
      <c r="AD5987" s="379"/>
      <c r="AE5987" s="381"/>
      <c r="AF5987" s="105"/>
      <c r="AG5987" s="381"/>
      <c r="AH5987" s="381"/>
      <c r="AI5987" s="381"/>
      <c r="AJ5987" s="381"/>
      <c r="AK5987" s="381"/>
      <c r="AL5987" s="381"/>
      <c r="AM5987" s="381"/>
    </row>
    <row r="5988" spans="1:39" x14ac:dyDescent="0.35">
      <c r="A5988" s="379"/>
      <c r="B5988" s="379"/>
      <c r="C5988" s="379"/>
      <c r="D5988" s="379"/>
      <c r="E5988" s="379"/>
      <c r="F5988" s="379"/>
      <c r="G5988" s="379"/>
      <c r="H5988" s="379"/>
      <c r="I5988" s="379"/>
      <c r="J5988" s="379"/>
      <c r="K5988" s="379"/>
      <c r="L5988" s="379"/>
      <c r="M5988" s="379"/>
      <c r="N5988" s="379"/>
      <c r="O5988" s="379"/>
      <c r="P5988" s="379"/>
      <c r="Q5988" s="379"/>
      <c r="R5988" s="379"/>
      <c r="S5988" s="379"/>
      <c r="T5988" s="379"/>
      <c r="U5988" s="379"/>
      <c r="V5988" s="379"/>
      <c r="W5988" s="379"/>
      <c r="X5988" s="379"/>
      <c r="Y5988" s="379"/>
      <c r="Z5988" s="379"/>
      <c r="AA5988" s="380"/>
      <c r="AB5988" s="379"/>
      <c r="AC5988" s="379"/>
      <c r="AD5988" s="379"/>
      <c r="AE5988" s="381"/>
      <c r="AF5988" s="105"/>
      <c r="AG5988" s="381"/>
      <c r="AH5988" s="381"/>
      <c r="AI5988" s="381"/>
      <c r="AJ5988" s="381"/>
      <c r="AK5988" s="381"/>
      <c r="AL5988" s="381"/>
      <c r="AM5988" s="381"/>
    </row>
    <row r="5989" spans="1:39" x14ac:dyDescent="0.35">
      <c r="A5989" s="379"/>
      <c r="B5989" s="379"/>
      <c r="C5989" s="379"/>
      <c r="D5989" s="379"/>
      <c r="E5989" s="379"/>
      <c r="F5989" s="379"/>
      <c r="G5989" s="379"/>
      <c r="H5989" s="379"/>
      <c r="I5989" s="379"/>
      <c r="J5989" s="379"/>
      <c r="K5989" s="379"/>
      <c r="L5989" s="379"/>
      <c r="M5989" s="379"/>
      <c r="N5989" s="379"/>
      <c r="O5989" s="379"/>
      <c r="P5989" s="379"/>
      <c r="Q5989" s="379"/>
      <c r="R5989" s="379"/>
      <c r="S5989" s="379"/>
      <c r="T5989" s="379"/>
      <c r="U5989" s="379"/>
      <c r="V5989" s="379"/>
      <c r="W5989" s="379"/>
      <c r="X5989" s="379"/>
      <c r="Y5989" s="379"/>
      <c r="Z5989" s="379"/>
      <c r="AA5989" s="380"/>
      <c r="AB5989" s="379"/>
      <c r="AC5989" s="379"/>
      <c r="AD5989" s="379"/>
      <c r="AE5989" s="381"/>
      <c r="AF5989" s="105"/>
      <c r="AG5989" s="381"/>
      <c r="AH5989" s="381"/>
      <c r="AI5989" s="381"/>
      <c r="AJ5989" s="381"/>
      <c r="AK5989" s="381"/>
      <c r="AL5989" s="381"/>
      <c r="AM5989" s="381"/>
    </row>
    <row r="5990" spans="1:39" x14ac:dyDescent="0.35">
      <c r="A5990" s="379"/>
      <c r="B5990" s="379"/>
      <c r="C5990" s="379"/>
      <c r="D5990" s="379"/>
      <c r="E5990" s="379"/>
      <c r="F5990" s="379"/>
      <c r="G5990" s="379"/>
      <c r="H5990" s="379"/>
      <c r="I5990" s="379"/>
      <c r="J5990" s="379"/>
      <c r="K5990" s="379"/>
      <c r="L5990" s="379"/>
      <c r="M5990" s="379"/>
      <c r="N5990" s="379"/>
      <c r="O5990" s="379"/>
      <c r="P5990" s="379"/>
      <c r="Q5990" s="379"/>
      <c r="R5990" s="379"/>
      <c r="S5990" s="379"/>
      <c r="T5990" s="379"/>
      <c r="U5990" s="379"/>
      <c r="V5990" s="379"/>
      <c r="W5990" s="379"/>
      <c r="X5990" s="379"/>
      <c r="Y5990" s="379"/>
      <c r="Z5990" s="379"/>
      <c r="AA5990" s="380"/>
      <c r="AB5990" s="379"/>
      <c r="AC5990" s="379"/>
      <c r="AD5990" s="379"/>
      <c r="AE5990" s="381"/>
      <c r="AF5990" s="105"/>
      <c r="AG5990" s="381"/>
      <c r="AH5990" s="381"/>
      <c r="AI5990" s="381"/>
      <c r="AJ5990" s="381"/>
      <c r="AK5990" s="381"/>
      <c r="AL5990" s="381"/>
      <c r="AM5990" s="381"/>
    </row>
    <row r="5991" spans="1:39" x14ac:dyDescent="0.35">
      <c r="A5991" s="379"/>
      <c r="B5991" s="379"/>
      <c r="C5991" s="379"/>
      <c r="D5991" s="379"/>
      <c r="E5991" s="379"/>
      <c r="F5991" s="379"/>
      <c r="G5991" s="379"/>
      <c r="H5991" s="379"/>
      <c r="I5991" s="379"/>
      <c r="J5991" s="379"/>
      <c r="K5991" s="379"/>
      <c r="L5991" s="379"/>
      <c r="M5991" s="379"/>
      <c r="N5991" s="379"/>
      <c r="O5991" s="379"/>
      <c r="P5991" s="379"/>
      <c r="Q5991" s="379"/>
      <c r="R5991" s="379"/>
      <c r="S5991" s="379"/>
      <c r="T5991" s="379"/>
      <c r="U5991" s="379"/>
      <c r="V5991" s="379"/>
      <c r="W5991" s="379"/>
      <c r="X5991" s="379"/>
      <c r="Y5991" s="379"/>
      <c r="Z5991" s="379"/>
      <c r="AA5991" s="380"/>
      <c r="AB5991" s="379"/>
      <c r="AC5991" s="379"/>
      <c r="AD5991" s="379"/>
      <c r="AE5991" s="381"/>
      <c r="AF5991" s="105"/>
      <c r="AG5991" s="381"/>
      <c r="AH5991" s="381"/>
      <c r="AI5991" s="381"/>
      <c r="AJ5991" s="381"/>
      <c r="AK5991" s="381"/>
      <c r="AL5991" s="381"/>
      <c r="AM5991" s="381"/>
    </row>
    <row r="5992" spans="1:39" x14ac:dyDescent="0.35">
      <c r="A5992" s="379"/>
      <c r="B5992" s="379"/>
      <c r="C5992" s="379"/>
      <c r="D5992" s="379"/>
      <c r="E5992" s="379"/>
      <c r="F5992" s="379"/>
      <c r="G5992" s="379"/>
      <c r="H5992" s="379"/>
      <c r="I5992" s="379"/>
      <c r="J5992" s="379"/>
      <c r="K5992" s="379"/>
      <c r="L5992" s="379"/>
      <c r="M5992" s="379"/>
      <c r="N5992" s="379"/>
      <c r="O5992" s="379"/>
      <c r="P5992" s="379"/>
      <c r="Q5992" s="379"/>
      <c r="R5992" s="379"/>
      <c r="S5992" s="379"/>
      <c r="T5992" s="379"/>
      <c r="U5992" s="379"/>
      <c r="V5992" s="379"/>
      <c r="W5992" s="379"/>
      <c r="X5992" s="379"/>
      <c r="Y5992" s="379"/>
      <c r="Z5992" s="379"/>
      <c r="AA5992" s="380"/>
      <c r="AB5992" s="379"/>
      <c r="AC5992" s="379"/>
      <c r="AD5992" s="379"/>
      <c r="AE5992" s="381"/>
      <c r="AF5992" s="105"/>
      <c r="AG5992" s="381"/>
      <c r="AH5992" s="381"/>
      <c r="AI5992" s="381"/>
      <c r="AJ5992" s="381"/>
      <c r="AK5992" s="381"/>
      <c r="AL5992" s="381"/>
      <c r="AM5992" s="381"/>
    </row>
    <row r="5993" spans="1:39" x14ac:dyDescent="0.35">
      <c r="A5993" s="379"/>
      <c r="B5993" s="379"/>
      <c r="C5993" s="379"/>
      <c r="D5993" s="379"/>
      <c r="E5993" s="379"/>
      <c r="F5993" s="379"/>
      <c r="G5993" s="379"/>
      <c r="H5993" s="379"/>
      <c r="I5993" s="379"/>
      <c r="J5993" s="379"/>
      <c r="K5993" s="379"/>
      <c r="L5993" s="379"/>
      <c r="M5993" s="379"/>
      <c r="N5993" s="379"/>
      <c r="O5993" s="379"/>
      <c r="P5993" s="379"/>
      <c r="Q5993" s="379"/>
      <c r="R5993" s="379"/>
      <c r="S5993" s="379"/>
      <c r="T5993" s="379"/>
      <c r="U5993" s="379"/>
      <c r="V5993" s="379"/>
      <c r="W5993" s="379"/>
      <c r="X5993" s="379"/>
      <c r="Y5993" s="379"/>
      <c r="Z5993" s="379"/>
      <c r="AA5993" s="380"/>
      <c r="AB5993" s="379"/>
      <c r="AC5993" s="379"/>
      <c r="AD5993" s="379"/>
      <c r="AE5993" s="381"/>
      <c r="AF5993" s="105"/>
      <c r="AG5993" s="381"/>
      <c r="AH5993" s="381"/>
      <c r="AI5993" s="381"/>
      <c r="AJ5993" s="381"/>
      <c r="AK5993" s="381"/>
      <c r="AL5993" s="381"/>
      <c r="AM5993" s="381"/>
    </row>
    <row r="5994" spans="1:39" x14ac:dyDescent="0.35">
      <c r="A5994" s="379"/>
      <c r="B5994" s="379"/>
      <c r="C5994" s="379"/>
      <c r="D5994" s="379"/>
      <c r="E5994" s="379"/>
      <c r="F5994" s="379"/>
      <c r="G5994" s="379"/>
      <c r="H5994" s="379"/>
      <c r="I5994" s="379"/>
      <c r="J5994" s="379"/>
      <c r="K5994" s="379"/>
      <c r="L5994" s="379"/>
      <c r="M5994" s="379"/>
      <c r="N5994" s="379"/>
      <c r="O5994" s="379"/>
      <c r="P5994" s="379"/>
      <c r="Q5994" s="379"/>
      <c r="R5994" s="379"/>
      <c r="S5994" s="379"/>
      <c r="T5994" s="379"/>
      <c r="U5994" s="379"/>
      <c r="V5994" s="379"/>
      <c r="W5994" s="379"/>
      <c r="X5994" s="379"/>
      <c r="Y5994" s="379"/>
      <c r="Z5994" s="379"/>
      <c r="AA5994" s="380"/>
      <c r="AB5994" s="379"/>
      <c r="AC5994" s="379"/>
      <c r="AD5994" s="379"/>
      <c r="AE5994" s="381"/>
      <c r="AF5994" s="105"/>
      <c r="AG5994" s="381"/>
      <c r="AH5994" s="381"/>
      <c r="AI5994" s="381"/>
      <c r="AJ5994" s="381"/>
      <c r="AK5994" s="381"/>
      <c r="AL5994" s="381"/>
      <c r="AM5994" s="381"/>
    </row>
    <row r="5995" spans="1:39" x14ac:dyDescent="0.35">
      <c r="A5995" s="379"/>
      <c r="B5995" s="379"/>
      <c r="C5995" s="379"/>
      <c r="D5995" s="379"/>
      <c r="E5995" s="379"/>
      <c r="F5995" s="379"/>
      <c r="G5995" s="379"/>
      <c r="H5995" s="379"/>
      <c r="I5995" s="379"/>
      <c r="J5995" s="379"/>
      <c r="K5995" s="379"/>
      <c r="L5995" s="379"/>
      <c r="M5995" s="379"/>
      <c r="N5995" s="379"/>
      <c r="O5995" s="379"/>
      <c r="P5995" s="379"/>
      <c r="Q5995" s="379"/>
      <c r="R5995" s="379"/>
      <c r="S5995" s="379"/>
      <c r="T5995" s="379"/>
      <c r="U5995" s="379"/>
      <c r="V5995" s="379"/>
      <c r="W5995" s="379"/>
      <c r="X5995" s="379"/>
      <c r="Y5995" s="379"/>
      <c r="Z5995" s="379"/>
      <c r="AA5995" s="380"/>
      <c r="AB5995" s="379"/>
      <c r="AC5995" s="379"/>
      <c r="AD5995" s="379"/>
      <c r="AE5995" s="381"/>
      <c r="AF5995" s="105"/>
      <c r="AG5995" s="381"/>
      <c r="AH5995" s="381"/>
      <c r="AI5995" s="381"/>
      <c r="AJ5995" s="381"/>
      <c r="AK5995" s="381"/>
      <c r="AL5995" s="381"/>
      <c r="AM5995" s="381"/>
    </row>
    <row r="5996" spans="1:39" x14ac:dyDescent="0.35">
      <c r="A5996" s="379"/>
      <c r="B5996" s="379"/>
      <c r="C5996" s="379"/>
      <c r="D5996" s="379"/>
      <c r="E5996" s="379"/>
      <c r="F5996" s="379"/>
      <c r="G5996" s="379"/>
      <c r="H5996" s="379"/>
      <c r="I5996" s="379"/>
      <c r="J5996" s="379"/>
      <c r="K5996" s="379"/>
      <c r="L5996" s="379"/>
      <c r="M5996" s="379"/>
      <c r="N5996" s="379"/>
      <c r="O5996" s="379"/>
      <c r="P5996" s="379"/>
      <c r="Q5996" s="379"/>
      <c r="R5996" s="379"/>
      <c r="S5996" s="379"/>
      <c r="T5996" s="379"/>
      <c r="U5996" s="379"/>
      <c r="V5996" s="379"/>
      <c r="W5996" s="379"/>
      <c r="X5996" s="379"/>
      <c r="Y5996" s="379"/>
      <c r="Z5996" s="379"/>
      <c r="AA5996" s="380"/>
      <c r="AB5996" s="379"/>
      <c r="AC5996" s="379"/>
      <c r="AD5996" s="379"/>
      <c r="AE5996" s="381"/>
      <c r="AF5996" s="105"/>
      <c r="AG5996" s="381"/>
      <c r="AH5996" s="381"/>
      <c r="AI5996" s="381"/>
      <c r="AJ5996" s="381"/>
      <c r="AK5996" s="381"/>
      <c r="AL5996" s="381"/>
      <c r="AM5996" s="381"/>
    </row>
    <row r="5997" spans="1:39" x14ac:dyDescent="0.35">
      <c r="A5997" s="379"/>
      <c r="B5997" s="379"/>
      <c r="C5997" s="379"/>
      <c r="D5997" s="379"/>
      <c r="E5997" s="379"/>
      <c r="F5997" s="379"/>
      <c r="G5997" s="379"/>
      <c r="H5997" s="379"/>
      <c r="I5997" s="379"/>
      <c r="J5997" s="379"/>
      <c r="K5997" s="379"/>
      <c r="L5997" s="379"/>
      <c r="M5997" s="379"/>
      <c r="N5997" s="379"/>
      <c r="O5997" s="379"/>
      <c r="P5997" s="379"/>
      <c r="Q5997" s="379"/>
      <c r="R5997" s="379"/>
      <c r="S5997" s="379"/>
      <c r="T5997" s="379"/>
      <c r="U5997" s="379"/>
      <c r="V5997" s="379"/>
      <c r="W5997" s="379"/>
      <c r="X5997" s="379"/>
      <c r="Y5997" s="379"/>
      <c r="Z5997" s="379"/>
      <c r="AA5997" s="380"/>
      <c r="AB5997" s="379"/>
      <c r="AC5997" s="379"/>
      <c r="AD5997" s="379"/>
      <c r="AE5997" s="381"/>
      <c r="AF5997" s="105"/>
      <c r="AG5997" s="381"/>
      <c r="AH5997" s="381"/>
      <c r="AI5997" s="381"/>
      <c r="AJ5997" s="381"/>
      <c r="AK5997" s="381"/>
      <c r="AL5997" s="381"/>
      <c r="AM5997" s="381"/>
    </row>
    <row r="5998" spans="1:39" x14ac:dyDescent="0.35">
      <c r="A5998" s="379"/>
      <c r="B5998" s="379"/>
      <c r="C5998" s="379"/>
      <c r="D5998" s="379"/>
      <c r="E5998" s="379"/>
      <c r="F5998" s="379"/>
      <c r="G5998" s="379"/>
      <c r="H5998" s="379"/>
      <c r="I5998" s="379"/>
      <c r="J5998" s="379"/>
      <c r="K5998" s="379"/>
      <c r="L5998" s="379"/>
      <c r="M5998" s="379"/>
      <c r="N5998" s="379"/>
      <c r="O5998" s="379"/>
      <c r="P5998" s="379"/>
      <c r="Q5998" s="379"/>
      <c r="R5998" s="379"/>
      <c r="S5998" s="379"/>
      <c r="T5998" s="379"/>
      <c r="U5998" s="379"/>
      <c r="V5998" s="379"/>
      <c r="W5998" s="379"/>
      <c r="X5998" s="379"/>
      <c r="Y5998" s="379"/>
      <c r="Z5998" s="379"/>
      <c r="AA5998" s="380"/>
      <c r="AB5998" s="379"/>
      <c r="AC5998" s="379"/>
      <c r="AD5998" s="379"/>
      <c r="AE5998" s="381"/>
      <c r="AF5998" s="105"/>
      <c r="AG5998" s="381"/>
      <c r="AH5998" s="381"/>
      <c r="AI5998" s="381"/>
      <c r="AJ5998" s="381"/>
      <c r="AK5998" s="381"/>
      <c r="AL5998" s="381"/>
      <c r="AM5998" s="381"/>
    </row>
    <row r="5999" spans="1:39" x14ac:dyDescent="0.35">
      <c r="A5999" s="379"/>
      <c r="B5999" s="379"/>
      <c r="C5999" s="379"/>
      <c r="D5999" s="379"/>
      <c r="E5999" s="379"/>
      <c r="F5999" s="379"/>
      <c r="G5999" s="379"/>
      <c r="H5999" s="379"/>
      <c r="I5999" s="379"/>
      <c r="J5999" s="379"/>
      <c r="K5999" s="379"/>
      <c r="L5999" s="379"/>
      <c r="M5999" s="379"/>
      <c r="N5999" s="379"/>
      <c r="O5999" s="379"/>
      <c r="P5999" s="379"/>
      <c r="Q5999" s="379"/>
      <c r="R5999" s="379"/>
      <c r="S5999" s="379"/>
      <c r="T5999" s="379"/>
      <c r="U5999" s="379"/>
      <c r="V5999" s="379"/>
      <c r="W5999" s="379"/>
      <c r="X5999" s="379"/>
      <c r="Y5999" s="379"/>
      <c r="Z5999" s="379"/>
      <c r="AA5999" s="380"/>
      <c r="AB5999" s="379"/>
      <c r="AC5999" s="379"/>
      <c r="AD5999" s="379"/>
      <c r="AE5999" s="381"/>
      <c r="AF5999" s="105"/>
      <c r="AG5999" s="381"/>
      <c r="AH5999" s="381"/>
      <c r="AI5999" s="381"/>
      <c r="AJ5999" s="381"/>
      <c r="AK5999" s="381"/>
      <c r="AL5999" s="381"/>
      <c r="AM5999" s="381"/>
    </row>
    <row r="6000" spans="1:39" x14ac:dyDescent="0.35">
      <c r="A6000" s="379"/>
      <c r="B6000" s="379"/>
      <c r="C6000" s="379"/>
      <c r="D6000" s="379"/>
      <c r="E6000" s="379"/>
      <c r="F6000" s="379"/>
      <c r="G6000" s="379"/>
      <c r="H6000" s="379"/>
      <c r="I6000" s="379"/>
      <c r="J6000" s="379"/>
      <c r="K6000" s="379"/>
      <c r="L6000" s="379"/>
      <c r="M6000" s="379"/>
      <c r="N6000" s="379"/>
      <c r="O6000" s="379"/>
      <c r="P6000" s="379"/>
      <c r="Q6000" s="379"/>
      <c r="R6000" s="379"/>
      <c r="S6000" s="379"/>
      <c r="T6000" s="379"/>
      <c r="U6000" s="379"/>
      <c r="V6000" s="379"/>
      <c r="W6000" s="379"/>
      <c r="X6000" s="379"/>
      <c r="Y6000" s="379"/>
      <c r="Z6000" s="379"/>
      <c r="AA6000" s="380"/>
      <c r="AB6000" s="379"/>
      <c r="AC6000" s="379"/>
      <c r="AD6000" s="379"/>
      <c r="AE6000" s="381"/>
      <c r="AF6000" s="105"/>
      <c r="AG6000" s="381"/>
      <c r="AH6000" s="381"/>
      <c r="AI6000" s="381"/>
      <c r="AJ6000" s="381"/>
      <c r="AK6000" s="381"/>
      <c r="AL6000" s="381"/>
      <c r="AM6000" s="381"/>
    </row>
    <row r="6001" spans="1:39" x14ac:dyDescent="0.35">
      <c r="A6001" s="379"/>
      <c r="B6001" s="379"/>
      <c r="C6001" s="379"/>
      <c r="D6001" s="379"/>
      <c r="E6001" s="379"/>
      <c r="F6001" s="379"/>
      <c r="G6001" s="379"/>
      <c r="H6001" s="379"/>
      <c r="I6001" s="379"/>
      <c r="J6001" s="379"/>
      <c r="K6001" s="379"/>
      <c r="L6001" s="379"/>
      <c r="M6001" s="379"/>
      <c r="N6001" s="379"/>
      <c r="O6001" s="379"/>
      <c r="P6001" s="379"/>
      <c r="Q6001" s="379"/>
      <c r="R6001" s="379"/>
      <c r="S6001" s="379"/>
      <c r="T6001" s="379"/>
      <c r="U6001" s="379"/>
      <c r="V6001" s="379"/>
      <c r="W6001" s="379"/>
      <c r="X6001" s="379"/>
      <c r="Y6001" s="379"/>
      <c r="Z6001" s="379"/>
      <c r="AA6001" s="380"/>
      <c r="AB6001" s="379"/>
      <c r="AC6001" s="379"/>
      <c r="AD6001" s="379"/>
      <c r="AE6001" s="381"/>
      <c r="AF6001" s="105"/>
      <c r="AG6001" s="381"/>
      <c r="AH6001" s="381"/>
      <c r="AI6001" s="381"/>
      <c r="AJ6001" s="381"/>
      <c r="AK6001" s="381"/>
      <c r="AL6001" s="381"/>
      <c r="AM6001" s="381"/>
    </row>
    <row r="6002" spans="1:39" x14ac:dyDescent="0.35">
      <c r="A6002" s="379"/>
      <c r="B6002" s="379"/>
      <c r="C6002" s="379"/>
      <c r="D6002" s="379"/>
      <c r="E6002" s="379"/>
      <c r="F6002" s="379"/>
      <c r="G6002" s="379"/>
      <c r="H6002" s="379"/>
      <c r="I6002" s="379"/>
      <c r="J6002" s="379"/>
      <c r="K6002" s="379"/>
      <c r="L6002" s="379"/>
      <c r="M6002" s="379"/>
      <c r="N6002" s="379"/>
      <c r="O6002" s="379"/>
      <c r="P6002" s="379"/>
      <c r="Q6002" s="379"/>
      <c r="R6002" s="379"/>
      <c r="S6002" s="379"/>
      <c r="T6002" s="379"/>
      <c r="U6002" s="379"/>
      <c r="V6002" s="379"/>
      <c r="W6002" s="379"/>
      <c r="X6002" s="379"/>
      <c r="Y6002" s="379"/>
      <c r="Z6002" s="379"/>
      <c r="AA6002" s="380"/>
      <c r="AB6002" s="379"/>
      <c r="AC6002" s="379"/>
      <c r="AD6002" s="379"/>
      <c r="AE6002" s="381"/>
      <c r="AF6002" s="105"/>
      <c r="AG6002" s="381"/>
      <c r="AH6002" s="381"/>
      <c r="AI6002" s="381"/>
      <c r="AJ6002" s="381"/>
      <c r="AK6002" s="381"/>
      <c r="AL6002" s="381"/>
      <c r="AM6002" s="381"/>
    </row>
    <row r="6003" spans="1:39" x14ac:dyDescent="0.35">
      <c r="A6003" s="379"/>
      <c r="B6003" s="379"/>
      <c r="C6003" s="379"/>
      <c r="D6003" s="379"/>
      <c r="E6003" s="379"/>
      <c r="F6003" s="379"/>
      <c r="G6003" s="379"/>
      <c r="H6003" s="379"/>
      <c r="I6003" s="379"/>
      <c r="J6003" s="379"/>
      <c r="K6003" s="379"/>
      <c r="L6003" s="379"/>
      <c r="M6003" s="379"/>
      <c r="N6003" s="379"/>
      <c r="O6003" s="379"/>
      <c r="P6003" s="379"/>
      <c r="Q6003" s="379"/>
      <c r="R6003" s="379"/>
      <c r="S6003" s="379"/>
      <c r="T6003" s="379"/>
      <c r="U6003" s="379"/>
      <c r="V6003" s="379"/>
      <c r="W6003" s="379"/>
      <c r="X6003" s="379"/>
      <c r="Y6003" s="379"/>
      <c r="Z6003" s="379"/>
      <c r="AA6003" s="380"/>
      <c r="AB6003" s="379"/>
      <c r="AC6003" s="379"/>
      <c r="AD6003" s="379"/>
      <c r="AE6003" s="381"/>
      <c r="AF6003" s="105"/>
      <c r="AG6003" s="381"/>
      <c r="AH6003" s="381"/>
      <c r="AI6003" s="381"/>
      <c r="AJ6003" s="381"/>
      <c r="AK6003" s="381"/>
      <c r="AL6003" s="381"/>
      <c r="AM6003" s="381"/>
    </row>
    <row r="6004" spans="1:39" x14ac:dyDescent="0.35">
      <c r="A6004" s="379"/>
      <c r="B6004" s="379"/>
      <c r="C6004" s="379"/>
      <c r="D6004" s="379"/>
      <c r="E6004" s="379"/>
      <c r="F6004" s="379"/>
      <c r="G6004" s="379"/>
      <c r="H6004" s="379"/>
      <c r="I6004" s="379"/>
      <c r="J6004" s="379"/>
      <c r="K6004" s="379"/>
      <c r="L6004" s="379"/>
      <c r="M6004" s="379"/>
      <c r="N6004" s="379"/>
      <c r="O6004" s="379"/>
      <c r="P6004" s="379"/>
      <c r="Q6004" s="379"/>
      <c r="R6004" s="379"/>
      <c r="S6004" s="379"/>
      <c r="T6004" s="379"/>
      <c r="U6004" s="379"/>
      <c r="V6004" s="379"/>
      <c r="W6004" s="379"/>
      <c r="X6004" s="379"/>
      <c r="Y6004" s="379"/>
      <c r="Z6004" s="379"/>
      <c r="AA6004" s="380"/>
      <c r="AB6004" s="379"/>
      <c r="AC6004" s="379"/>
      <c r="AD6004" s="379"/>
      <c r="AE6004" s="381"/>
      <c r="AF6004" s="105"/>
      <c r="AG6004" s="381"/>
      <c r="AH6004" s="381"/>
      <c r="AI6004" s="381"/>
      <c r="AJ6004" s="381"/>
      <c r="AK6004" s="381"/>
      <c r="AL6004" s="381"/>
      <c r="AM6004" s="381"/>
    </row>
    <row r="6005" spans="1:39" x14ac:dyDescent="0.35">
      <c r="A6005" s="379"/>
      <c r="B6005" s="379"/>
      <c r="C6005" s="379"/>
      <c r="D6005" s="379"/>
      <c r="E6005" s="379"/>
      <c r="F6005" s="379"/>
      <c r="G6005" s="379"/>
      <c r="H6005" s="379"/>
      <c r="I6005" s="379"/>
      <c r="J6005" s="379"/>
      <c r="K6005" s="379"/>
      <c r="L6005" s="379"/>
      <c r="M6005" s="379"/>
      <c r="N6005" s="379"/>
      <c r="O6005" s="379"/>
      <c r="P6005" s="379"/>
      <c r="Q6005" s="379"/>
      <c r="R6005" s="379"/>
      <c r="S6005" s="379"/>
      <c r="T6005" s="379"/>
      <c r="U6005" s="379"/>
      <c r="V6005" s="379"/>
      <c r="W6005" s="379"/>
      <c r="X6005" s="379"/>
      <c r="Y6005" s="379"/>
      <c r="Z6005" s="379"/>
      <c r="AA6005" s="380"/>
      <c r="AB6005" s="379"/>
      <c r="AC6005" s="379"/>
      <c r="AD6005" s="379"/>
      <c r="AE6005" s="381"/>
      <c r="AF6005" s="105"/>
      <c r="AG6005" s="381"/>
      <c r="AH6005" s="381"/>
      <c r="AI6005" s="381"/>
      <c r="AJ6005" s="381"/>
      <c r="AK6005" s="381"/>
      <c r="AL6005" s="381"/>
      <c r="AM6005" s="381"/>
    </row>
    <row r="6006" spans="1:39" x14ac:dyDescent="0.35">
      <c r="A6006" s="379"/>
      <c r="B6006" s="379"/>
      <c r="C6006" s="379"/>
      <c r="D6006" s="379"/>
      <c r="E6006" s="379"/>
      <c r="F6006" s="379"/>
      <c r="G6006" s="379"/>
      <c r="H6006" s="379"/>
      <c r="I6006" s="379"/>
      <c r="J6006" s="379"/>
      <c r="K6006" s="379"/>
      <c r="L6006" s="379"/>
      <c r="M6006" s="379"/>
      <c r="N6006" s="379"/>
      <c r="O6006" s="379"/>
      <c r="P6006" s="379"/>
      <c r="Q6006" s="379"/>
      <c r="R6006" s="379"/>
      <c r="S6006" s="379"/>
      <c r="T6006" s="379"/>
      <c r="U6006" s="379"/>
      <c r="V6006" s="379"/>
      <c r="W6006" s="379"/>
      <c r="X6006" s="379"/>
      <c r="Y6006" s="379"/>
      <c r="Z6006" s="379"/>
      <c r="AA6006" s="380"/>
      <c r="AB6006" s="379"/>
      <c r="AC6006" s="379"/>
      <c r="AD6006" s="379"/>
      <c r="AE6006" s="381"/>
      <c r="AF6006" s="105"/>
      <c r="AG6006" s="381"/>
      <c r="AH6006" s="381"/>
      <c r="AI6006" s="381"/>
      <c r="AJ6006" s="381"/>
      <c r="AK6006" s="381"/>
      <c r="AL6006" s="381"/>
      <c r="AM6006" s="381"/>
    </row>
    <row r="6007" spans="1:39" x14ac:dyDescent="0.35">
      <c r="A6007" s="379"/>
      <c r="B6007" s="379"/>
      <c r="C6007" s="379"/>
      <c r="D6007" s="379"/>
      <c r="E6007" s="379"/>
      <c r="F6007" s="379"/>
      <c r="G6007" s="379"/>
      <c r="H6007" s="379"/>
      <c r="I6007" s="379"/>
      <c r="J6007" s="379"/>
      <c r="K6007" s="379"/>
      <c r="L6007" s="379"/>
      <c r="M6007" s="379"/>
      <c r="N6007" s="379"/>
      <c r="O6007" s="379"/>
      <c r="P6007" s="379"/>
      <c r="Q6007" s="379"/>
      <c r="R6007" s="379"/>
      <c r="S6007" s="379"/>
      <c r="T6007" s="379"/>
      <c r="U6007" s="379"/>
      <c r="V6007" s="379"/>
      <c r="W6007" s="379"/>
      <c r="X6007" s="379"/>
      <c r="Y6007" s="379"/>
      <c r="Z6007" s="379"/>
      <c r="AA6007" s="380"/>
      <c r="AB6007" s="379"/>
      <c r="AC6007" s="379"/>
      <c r="AD6007" s="379"/>
      <c r="AE6007" s="381"/>
      <c r="AF6007" s="105"/>
      <c r="AG6007" s="381"/>
      <c r="AH6007" s="381"/>
      <c r="AI6007" s="381"/>
      <c r="AJ6007" s="381"/>
      <c r="AK6007" s="381"/>
      <c r="AL6007" s="381"/>
      <c r="AM6007" s="381"/>
    </row>
    <row r="6008" spans="1:39" x14ac:dyDescent="0.35">
      <c r="A6008" s="379"/>
      <c r="B6008" s="379"/>
      <c r="C6008" s="379"/>
      <c r="D6008" s="379"/>
      <c r="E6008" s="379"/>
      <c r="F6008" s="379"/>
      <c r="G6008" s="379"/>
      <c r="H6008" s="379"/>
      <c r="I6008" s="379"/>
      <c r="J6008" s="379"/>
      <c r="K6008" s="379"/>
      <c r="L6008" s="379"/>
      <c r="M6008" s="379"/>
      <c r="N6008" s="379"/>
      <c r="O6008" s="379"/>
      <c r="P6008" s="379"/>
      <c r="Q6008" s="379"/>
      <c r="R6008" s="379"/>
      <c r="S6008" s="379"/>
      <c r="T6008" s="379"/>
      <c r="U6008" s="379"/>
      <c r="V6008" s="379"/>
      <c r="W6008" s="379"/>
      <c r="X6008" s="379"/>
      <c r="Y6008" s="379"/>
      <c r="Z6008" s="379"/>
      <c r="AA6008" s="380"/>
      <c r="AB6008" s="379"/>
      <c r="AC6008" s="379"/>
      <c r="AD6008" s="379"/>
      <c r="AE6008" s="381"/>
      <c r="AF6008" s="105"/>
      <c r="AG6008" s="381"/>
      <c r="AH6008" s="381"/>
      <c r="AI6008" s="381"/>
      <c r="AJ6008" s="381"/>
      <c r="AK6008" s="381"/>
      <c r="AL6008" s="381"/>
      <c r="AM6008" s="381"/>
    </row>
    <row r="6009" spans="1:39" x14ac:dyDescent="0.35">
      <c r="A6009" s="379"/>
      <c r="B6009" s="379"/>
      <c r="C6009" s="379"/>
      <c r="D6009" s="379"/>
      <c r="E6009" s="379"/>
      <c r="F6009" s="379"/>
      <c r="G6009" s="379"/>
      <c r="H6009" s="379"/>
      <c r="I6009" s="379"/>
      <c r="J6009" s="379"/>
      <c r="K6009" s="379"/>
      <c r="L6009" s="379"/>
      <c r="M6009" s="379"/>
      <c r="N6009" s="379"/>
      <c r="O6009" s="379"/>
      <c r="P6009" s="379"/>
      <c r="Q6009" s="379"/>
      <c r="R6009" s="379"/>
      <c r="S6009" s="379"/>
      <c r="T6009" s="379"/>
      <c r="U6009" s="379"/>
      <c r="V6009" s="379"/>
      <c r="W6009" s="379"/>
      <c r="X6009" s="379"/>
      <c r="Y6009" s="379"/>
      <c r="Z6009" s="379"/>
      <c r="AA6009" s="380"/>
      <c r="AB6009" s="379"/>
      <c r="AC6009" s="379"/>
      <c r="AD6009" s="379"/>
      <c r="AE6009" s="381"/>
      <c r="AF6009" s="105"/>
      <c r="AG6009" s="381"/>
      <c r="AH6009" s="381"/>
      <c r="AI6009" s="381"/>
      <c r="AJ6009" s="381"/>
      <c r="AK6009" s="381"/>
      <c r="AL6009" s="381"/>
      <c r="AM6009" s="381"/>
    </row>
    <row r="6010" spans="1:39" x14ac:dyDescent="0.35">
      <c r="A6010" s="379"/>
      <c r="B6010" s="379"/>
      <c r="C6010" s="379"/>
      <c r="D6010" s="379"/>
      <c r="E6010" s="379"/>
      <c r="F6010" s="379"/>
      <c r="G6010" s="379"/>
      <c r="H6010" s="379"/>
      <c r="I6010" s="379"/>
      <c r="J6010" s="379"/>
      <c r="K6010" s="379"/>
      <c r="L6010" s="379"/>
      <c r="M6010" s="379"/>
      <c r="N6010" s="379"/>
      <c r="O6010" s="379"/>
      <c r="P6010" s="379"/>
      <c r="Q6010" s="379"/>
      <c r="R6010" s="379"/>
      <c r="S6010" s="379"/>
      <c r="T6010" s="379"/>
      <c r="U6010" s="379"/>
      <c r="V6010" s="379"/>
      <c r="W6010" s="379"/>
      <c r="X6010" s="379"/>
      <c r="Y6010" s="379"/>
      <c r="Z6010" s="379"/>
      <c r="AA6010" s="380"/>
      <c r="AB6010" s="379"/>
      <c r="AC6010" s="379"/>
      <c r="AD6010" s="379"/>
      <c r="AE6010" s="381"/>
      <c r="AF6010" s="105"/>
      <c r="AG6010" s="381"/>
      <c r="AH6010" s="381"/>
      <c r="AI6010" s="381"/>
      <c r="AJ6010" s="381"/>
      <c r="AK6010" s="381"/>
      <c r="AL6010" s="381"/>
      <c r="AM6010" s="381"/>
    </row>
    <row r="6011" spans="1:39" x14ac:dyDescent="0.35">
      <c r="A6011" s="379"/>
      <c r="B6011" s="379"/>
      <c r="C6011" s="379"/>
      <c r="D6011" s="379"/>
      <c r="E6011" s="379"/>
      <c r="F6011" s="379"/>
      <c r="G6011" s="379"/>
      <c r="H6011" s="379"/>
      <c r="I6011" s="379"/>
      <c r="J6011" s="379"/>
      <c r="K6011" s="379"/>
      <c r="L6011" s="379"/>
      <c r="M6011" s="379"/>
      <c r="N6011" s="379"/>
      <c r="O6011" s="379"/>
      <c r="P6011" s="379"/>
      <c r="Q6011" s="379"/>
      <c r="R6011" s="379"/>
      <c r="S6011" s="379"/>
      <c r="T6011" s="379"/>
      <c r="U6011" s="379"/>
      <c r="V6011" s="379"/>
      <c r="W6011" s="379"/>
      <c r="X6011" s="379"/>
      <c r="Y6011" s="379"/>
      <c r="Z6011" s="379"/>
      <c r="AA6011" s="380"/>
      <c r="AB6011" s="379"/>
      <c r="AC6011" s="379"/>
      <c r="AD6011" s="379"/>
      <c r="AE6011" s="381"/>
      <c r="AF6011" s="105"/>
      <c r="AG6011" s="381"/>
      <c r="AH6011" s="381"/>
      <c r="AI6011" s="381"/>
      <c r="AJ6011" s="381"/>
      <c r="AK6011" s="381"/>
      <c r="AL6011" s="381"/>
      <c r="AM6011" s="381"/>
    </row>
    <row r="6012" spans="1:39" x14ac:dyDescent="0.35">
      <c r="A6012" s="379"/>
      <c r="B6012" s="379"/>
      <c r="C6012" s="379"/>
      <c r="D6012" s="379"/>
      <c r="E6012" s="379"/>
      <c r="F6012" s="379"/>
      <c r="G6012" s="379"/>
      <c r="H6012" s="379"/>
      <c r="I6012" s="379"/>
      <c r="J6012" s="379"/>
      <c r="K6012" s="379"/>
      <c r="L6012" s="379"/>
      <c r="M6012" s="379"/>
      <c r="N6012" s="379"/>
      <c r="O6012" s="379"/>
      <c r="P6012" s="379"/>
      <c r="Q6012" s="379"/>
      <c r="R6012" s="379"/>
      <c r="S6012" s="379"/>
      <c r="T6012" s="379"/>
      <c r="U6012" s="379"/>
      <c r="V6012" s="379"/>
      <c r="W6012" s="379"/>
      <c r="X6012" s="379"/>
      <c r="Y6012" s="379"/>
      <c r="Z6012" s="379"/>
      <c r="AA6012" s="380"/>
      <c r="AB6012" s="379"/>
      <c r="AC6012" s="379"/>
      <c r="AD6012" s="379"/>
      <c r="AE6012" s="381"/>
      <c r="AF6012" s="105"/>
      <c r="AG6012" s="381"/>
      <c r="AH6012" s="381"/>
      <c r="AI6012" s="381"/>
      <c r="AJ6012" s="381"/>
      <c r="AK6012" s="381"/>
      <c r="AL6012" s="381"/>
      <c r="AM6012" s="381"/>
    </row>
    <row r="6013" spans="1:39" x14ac:dyDescent="0.35">
      <c r="A6013" s="379"/>
      <c r="B6013" s="379"/>
      <c r="C6013" s="379"/>
      <c r="D6013" s="379"/>
      <c r="E6013" s="379"/>
      <c r="F6013" s="379"/>
      <c r="G6013" s="379"/>
      <c r="H6013" s="379"/>
      <c r="I6013" s="379"/>
      <c r="J6013" s="379"/>
      <c r="K6013" s="379"/>
      <c r="L6013" s="379"/>
      <c r="M6013" s="379"/>
      <c r="N6013" s="379"/>
      <c r="O6013" s="379"/>
      <c r="P6013" s="379"/>
      <c r="Q6013" s="379"/>
      <c r="R6013" s="379"/>
      <c r="S6013" s="379"/>
      <c r="T6013" s="379"/>
      <c r="U6013" s="379"/>
      <c r="V6013" s="379"/>
      <c r="W6013" s="379"/>
      <c r="X6013" s="379"/>
      <c r="Y6013" s="379"/>
      <c r="Z6013" s="379"/>
      <c r="AA6013" s="380"/>
      <c r="AB6013" s="379"/>
      <c r="AC6013" s="379"/>
      <c r="AD6013" s="379"/>
      <c r="AE6013" s="381"/>
      <c r="AF6013" s="105"/>
      <c r="AG6013" s="381"/>
      <c r="AH6013" s="381"/>
      <c r="AI6013" s="381"/>
      <c r="AJ6013" s="381"/>
      <c r="AK6013" s="381"/>
      <c r="AL6013" s="381"/>
      <c r="AM6013" s="381"/>
    </row>
    <row r="6014" spans="1:39" x14ac:dyDescent="0.35">
      <c r="A6014" s="379"/>
      <c r="B6014" s="379"/>
      <c r="C6014" s="379"/>
      <c r="D6014" s="379"/>
      <c r="E6014" s="379"/>
      <c r="F6014" s="379"/>
      <c r="G6014" s="379"/>
      <c r="H6014" s="379"/>
      <c r="I6014" s="379"/>
      <c r="J6014" s="379"/>
      <c r="K6014" s="379"/>
      <c r="L6014" s="379"/>
      <c r="M6014" s="379"/>
      <c r="N6014" s="379"/>
      <c r="O6014" s="379"/>
      <c r="P6014" s="379"/>
      <c r="Q6014" s="379"/>
      <c r="R6014" s="379"/>
      <c r="S6014" s="379"/>
      <c r="T6014" s="379"/>
      <c r="U6014" s="379"/>
      <c r="V6014" s="379"/>
      <c r="W6014" s="379"/>
      <c r="X6014" s="379"/>
      <c r="Y6014" s="379"/>
      <c r="Z6014" s="379"/>
      <c r="AA6014" s="380"/>
      <c r="AB6014" s="379"/>
      <c r="AC6014" s="379"/>
      <c r="AD6014" s="379"/>
      <c r="AE6014" s="381"/>
      <c r="AF6014" s="105"/>
      <c r="AG6014" s="381"/>
      <c r="AH6014" s="381"/>
      <c r="AI6014" s="381"/>
      <c r="AJ6014" s="381"/>
      <c r="AK6014" s="381"/>
      <c r="AL6014" s="381"/>
      <c r="AM6014" s="381"/>
    </row>
    <row r="6015" spans="1:39" x14ac:dyDescent="0.35">
      <c r="A6015" s="379"/>
      <c r="B6015" s="379"/>
      <c r="C6015" s="379"/>
      <c r="D6015" s="379"/>
      <c r="E6015" s="379"/>
      <c r="F6015" s="379"/>
      <c r="G6015" s="379"/>
      <c r="H6015" s="379"/>
      <c r="I6015" s="379"/>
      <c r="J6015" s="379"/>
      <c r="K6015" s="379"/>
      <c r="L6015" s="379"/>
      <c r="M6015" s="379"/>
      <c r="N6015" s="379"/>
      <c r="O6015" s="379"/>
      <c r="P6015" s="379"/>
      <c r="Q6015" s="379"/>
      <c r="R6015" s="379"/>
      <c r="S6015" s="379"/>
      <c r="T6015" s="379"/>
      <c r="U6015" s="379"/>
      <c r="V6015" s="379"/>
      <c r="W6015" s="379"/>
      <c r="X6015" s="379"/>
      <c r="Y6015" s="379"/>
      <c r="Z6015" s="379"/>
      <c r="AA6015" s="380"/>
      <c r="AB6015" s="379"/>
      <c r="AC6015" s="379"/>
      <c r="AD6015" s="379"/>
      <c r="AE6015" s="381"/>
      <c r="AF6015" s="105"/>
      <c r="AG6015" s="381"/>
      <c r="AH6015" s="381"/>
      <c r="AI6015" s="381"/>
      <c r="AJ6015" s="381"/>
      <c r="AK6015" s="381"/>
      <c r="AL6015" s="381"/>
      <c r="AM6015" s="381"/>
    </row>
    <row r="6016" spans="1:39" x14ac:dyDescent="0.35">
      <c r="A6016" s="379"/>
      <c r="B6016" s="379"/>
      <c r="C6016" s="379"/>
      <c r="D6016" s="379"/>
      <c r="E6016" s="379"/>
      <c r="F6016" s="379"/>
      <c r="G6016" s="379"/>
      <c r="H6016" s="379"/>
      <c r="I6016" s="379"/>
      <c r="J6016" s="379"/>
      <c r="K6016" s="379"/>
      <c r="L6016" s="379"/>
      <c r="M6016" s="379"/>
      <c r="N6016" s="379"/>
      <c r="O6016" s="379"/>
      <c r="P6016" s="379"/>
      <c r="Q6016" s="379"/>
      <c r="R6016" s="379"/>
      <c r="S6016" s="379"/>
      <c r="T6016" s="379"/>
      <c r="U6016" s="379"/>
      <c r="V6016" s="379"/>
      <c r="W6016" s="379"/>
      <c r="X6016" s="379"/>
      <c r="Y6016" s="379"/>
      <c r="Z6016" s="379"/>
      <c r="AA6016" s="380"/>
      <c r="AB6016" s="379"/>
      <c r="AC6016" s="379"/>
      <c r="AD6016" s="379"/>
      <c r="AE6016" s="381"/>
      <c r="AF6016" s="105"/>
      <c r="AG6016" s="381"/>
      <c r="AH6016" s="381"/>
      <c r="AI6016" s="381"/>
      <c r="AJ6016" s="381"/>
      <c r="AK6016" s="381"/>
      <c r="AL6016" s="381"/>
      <c r="AM6016" s="381"/>
    </row>
    <row r="6017" spans="1:39" x14ac:dyDescent="0.35">
      <c r="A6017" s="379"/>
      <c r="B6017" s="379"/>
      <c r="C6017" s="379"/>
      <c r="D6017" s="379"/>
      <c r="E6017" s="379"/>
      <c r="F6017" s="379"/>
      <c r="G6017" s="379"/>
      <c r="H6017" s="379"/>
      <c r="I6017" s="379"/>
      <c r="J6017" s="379"/>
      <c r="K6017" s="379"/>
      <c r="L6017" s="379"/>
      <c r="M6017" s="379"/>
      <c r="N6017" s="379"/>
      <c r="O6017" s="379"/>
      <c r="P6017" s="379"/>
      <c r="Q6017" s="379"/>
      <c r="R6017" s="379"/>
      <c r="S6017" s="379"/>
      <c r="T6017" s="379"/>
      <c r="U6017" s="379"/>
      <c r="V6017" s="379"/>
      <c r="W6017" s="379"/>
      <c r="X6017" s="379"/>
      <c r="Y6017" s="379"/>
      <c r="Z6017" s="379"/>
      <c r="AA6017" s="380"/>
      <c r="AB6017" s="379"/>
      <c r="AC6017" s="379"/>
      <c r="AD6017" s="379"/>
      <c r="AE6017" s="381"/>
      <c r="AF6017" s="105"/>
      <c r="AG6017" s="381"/>
      <c r="AH6017" s="381"/>
      <c r="AI6017" s="381"/>
      <c r="AJ6017" s="381"/>
      <c r="AK6017" s="381"/>
      <c r="AL6017" s="381"/>
      <c r="AM6017" s="381"/>
    </row>
    <row r="6018" spans="1:39" x14ac:dyDescent="0.35">
      <c r="A6018" s="379"/>
      <c r="B6018" s="379"/>
      <c r="C6018" s="379"/>
      <c r="D6018" s="379"/>
      <c r="E6018" s="379"/>
      <c r="F6018" s="379"/>
      <c r="G6018" s="379"/>
      <c r="H6018" s="379"/>
      <c r="I6018" s="379"/>
      <c r="J6018" s="379"/>
      <c r="K6018" s="379"/>
      <c r="L6018" s="379"/>
      <c r="M6018" s="379"/>
      <c r="N6018" s="379"/>
      <c r="O6018" s="379"/>
      <c r="P6018" s="379"/>
      <c r="Q6018" s="379"/>
      <c r="R6018" s="379"/>
      <c r="S6018" s="379"/>
      <c r="T6018" s="379"/>
      <c r="U6018" s="379"/>
      <c r="V6018" s="379"/>
      <c r="W6018" s="379"/>
      <c r="X6018" s="379"/>
      <c r="Y6018" s="379"/>
      <c r="Z6018" s="379"/>
      <c r="AA6018" s="380"/>
      <c r="AB6018" s="379"/>
      <c r="AC6018" s="379"/>
      <c r="AD6018" s="379"/>
      <c r="AE6018" s="381"/>
      <c r="AF6018" s="105"/>
      <c r="AG6018" s="381"/>
      <c r="AH6018" s="381"/>
      <c r="AI6018" s="381"/>
      <c r="AJ6018" s="381"/>
      <c r="AK6018" s="381"/>
      <c r="AL6018" s="381"/>
      <c r="AM6018" s="381"/>
    </row>
    <row r="6019" spans="1:39" x14ac:dyDescent="0.35">
      <c r="A6019" s="379"/>
      <c r="B6019" s="379"/>
      <c r="C6019" s="379"/>
      <c r="D6019" s="379"/>
      <c r="E6019" s="379"/>
      <c r="F6019" s="379"/>
      <c r="G6019" s="379"/>
      <c r="H6019" s="379"/>
      <c r="I6019" s="379"/>
      <c r="J6019" s="379"/>
      <c r="K6019" s="379"/>
      <c r="L6019" s="379"/>
      <c r="M6019" s="379"/>
      <c r="N6019" s="379"/>
      <c r="O6019" s="379"/>
      <c r="P6019" s="379"/>
      <c r="Q6019" s="379"/>
      <c r="R6019" s="379"/>
      <c r="S6019" s="379"/>
      <c r="T6019" s="379"/>
      <c r="U6019" s="379"/>
      <c r="V6019" s="379"/>
      <c r="W6019" s="379"/>
      <c r="X6019" s="379"/>
      <c r="Y6019" s="379"/>
      <c r="Z6019" s="379"/>
      <c r="AA6019" s="380"/>
      <c r="AB6019" s="379"/>
      <c r="AC6019" s="379"/>
      <c r="AD6019" s="379"/>
      <c r="AE6019" s="381"/>
      <c r="AF6019" s="105"/>
      <c r="AG6019" s="381"/>
      <c r="AH6019" s="381"/>
      <c r="AI6019" s="381"/>
      <c r="AJ6019" s="381"/>
      <c r="AK6019" s="381"/>
      <c r="AL6019" s="381"/>
      <c r="AM6019" s="381"/>
    </row>
    <row r="6020" spans="1:39" x14ac:dyDescent="0.35">
      <c r="A6020" s="379"/>
      <c r="B6020" s="379"/>
      <c r="C6020" s="379"/>
      <c r="D6020" s="379"/>
      <c r="E6020" s="379"/>
      <c r="F6020" s="379"/>
      <c r="G6020" s="379"/>
      <c r="H6020" s="379"/>
      <c r="I6020" s="379"/>
      <c r="J6020" s="379"/>
      <c r="K6020" s="379"/>
      <c r="L6020" s="379"/>
      <c r="M6020" s="379"/>
      <c r="N6020" s="379"/>
      <c r="O6020" s="379"/>
      <c r="P6020" s="379"/>
      <c r="Q6020" s="379"/>
      <c r="R6020" s="379"/>
      <c r="S6020" s="379"/>
      <c r="T6020" s="379"/>
      <c r="U6020" s="379"/>
      <c r="V6020" s="379"/>
      <c r="W6020" s="379"/>
      <c r="X6020" s="379"/>
      <c r="Y6020" s="379"/>
      <c r="Z6020" s="379"/>
      <c r="AA6020" s="380"/>
      <c r="AB6020" s="379"/>
      <c r="AC6020" s="379"/>
      <c r="AD6020" s="379"/>
      <c r="AE6020" s="381"/>
      <c r="AF6020" s="105"/>
      <c r="AG6020" s="381"/>
      <c r="AH6020" s="381"/>
      <c r="AI6020" s="381"/>
      <c r="AJ6020" s="381"/>
      <c r="AK6020" s="381"/>
      <c r="AL6020" s="381"/>
      <c r="AM6020" s="381"/>
    </row>
    <row r="6021" spans="1:39" x14ac:dyDescent="0.35">
      <c r="A6021" s="379"/>
      <c r="B6021" s="379"/>
      <c r="C6021" s="379"/>
      <c r="D6021" s="379"/>
      <c r="E6021" s="379"/>
      <c r="F6021" s="379"/>
      <c r="G6021" s="379"/>
      <c r="H6021" s="379"/>
      <c r="I6021" s="379"/>
      <c r="J6021" s="379"/>
      <c r="K6021" s="379"/>
      <c r="L6021" s="379"/>
      <c r="M6021" s="379"/>
      <c r="N6021" s="379"/>
      <c r="O6021" s="379"/>
      <c r="P6021" s="379"/>
      <c r="Q6021" s="379"/>
      <c r="R6021" s="379"/>
      <c r="S6021" s="379"/>
      <c r="T6021" s="379"/>
      <c r="U6021" s="379"/>
      <c r="V6021" s="379"/>
      <c r="W6021" s="379"/>
      <c r="X6021" s="379"/>
      <c r="Y6021" s="379"/>
      <c r="Z6021" s="379"/>
      <c r="AA6021" s="380"/>
      <c r="AB6021" s="379"/>
      <c r="AC6021" s="379"/>
      <c r="AD6021" s="379"/>
      <c r="AE6021" s="381"/>
      <c r="AF6021" s="105"/>
      <c r="AG6021" s="381"/>
      <c r="AH6021" s="381"/>
      <c r="AI6021" s="381"/>
      <c r="AJ6021" s="381"/>
      <c r="AK6021" s="381"/>
      <c r="AL6021" s="381"/>
      <c r="AM6021" s="381"/>
    </row>
    <row r="6022" spans="1:39" x14ac:dyDescent="0.35">
      <c r="A6022" s="379"/>
      <c r="B6022" s="379"/>
      <c r="C6022" s="379"/>
      <c r="D6022" s="379"/>
      <c r="E6022" s="379"/>
      <c r="F6022" s="379"/>
      <c r="G6022" s="379"/>
      <c r="H6022" s="379"/>
      <c r="I6022" s="379"/>
      <c r="J6022" s="379"/>
      <c r="K6022" s="379"/>
      <c r="L6022" s="379"/>
      <c r="M6022" s="379"/>
      <c r="N6022" s="379"/>
      <c r="O6022" s="379"/>
      <c r="P6022" s="379"/>
      <c r="Q6022" s="379"/>
      <c r="R6022" s="379"/>
      <c r="S6022" s="379"/>
      <c r="T6022" s="379"/>
      <c r="U6022" s="379"/>
      <c r="V6022" s="379"/>
      <c r="W6022" s="379"/>
      <c r="X6022" s="379"/>
      <c r="Y6022" s="379"/>
      <c r="Z6022" s="379"/>
      <c r="AA6022" s="380"/>
      <c r="AB6022" s="379"/>
      <c r="AC6022" s="379"/>
      <c r="AD6022" s="379"/>
      <c r="AE6022" s="381"/>
      <c r="AF6022" s="105"/>
      <c r="AG6022" s="381"/>
      <c r="AH6022" s="381"/>
      <c r="AI6022" s="381"/>
      <c r="AJ6022" s="381"/>
      <c r="AK6022" s="381"/>
      <c r="AL6022" s="381"/>
      <c r="AM6022" s="381"/>
    </row>
    <row r="6023" spans="1:39" x14ac:dyDescent="0.35">
      <c r="A6023" s="379"/>
      <c r="B6023" s="379"/>
      <c r="C6023" s="379"/>
      <c r="D6023" s="379"/>
      <c r="E6023" s="379"/>
      <c r="F6023" s="379"/>
      <c r="G6023" s="379"/>
      <c r="H6023" s="379"/>
      <c r="I6023" s="379"/>
      <c r="J6023" s="379"/>
      <c r="K6023" s="379"/>
      <c r="L6023" s="379"/>
      <c r="M6023" s="379"/>
      <c r="N6023" s="379"/>
      <c r="O6023" s="379"/>
      <c r="P6023" s="379"/>
      <c r="Q6023" s="379"/>
      <c r="R6023" s="379"/>
      <c r="S6023" s="379"/>
      <c r="T6023" s="379"/>
      <c r="U6023" s="379"/>
      <c r="V6023" s="379"/>
      <c r="W6023" s="379"/>
      <c r="X6023" s="379"/>
      <c r="Y6023" s="379"/>
      <c r="Z6023" s="379"/>
      <c r="AA6023" s="380"/>
      <c r="AB6023" s="379"/>
      <c r="AC6023" s="379"/>
      <c r="AD6023" s="379"/>
      <c r="AE6023" s="381"/>
      <c r="AF6023" s="105"/>
      <c r="AG6023" s="381"/>
      <c r="AH6023" s="381"/>
      <c r="AI6023" s="381"/>
      <c r="AJ6023" s="381"/>
      <c r="AK6023" s="381"/>
      <c r="AL6023" s="381"/>
      <c r="AM6023" s="381"/>
    </row>
    <row r="6024" spans="1:39" x14ac:dyDescent="0.35">
      <c r="A6024" s="379"/>
      <c r="B6024" s="379"/>
      <c r="C6024" s="379"/>
      <c r="D6024" s="379"/>
      <c r="E6024" s="379"/>
      <c r="F6024" s="379"/>
      <c r="G6024" s="379"/>
      <c r="H6024" s="379"/>
      <c r="I6024" s="379"/>
      <c r="J6024" s="379"/>
      <c r="K6024" s="379"/>
      <c r="L6024" s="379"/>
      <c r="M6024" s="379"/>
      <c r="N6024" s="379"/>
      <c r="O6024" s="379"/>
      <c r="P6024" s="379"/>
      <c r="Q6024" s="379"/>
      <c r="R6024" s="379"/>
      <c r="S6024" s="379"/>
      <c r="T6024" s="379"/>
      <c r="U6024" s="379"/>
      <c r="V6024" s="379"/>
      <c r="W6024" s="379"/>
      <c r="X6024" s="379"/>
      <c r="Y6024" s="379"/>
      <c r="Z6024" s="379"/>
      <c r="AA6024" s="380"/>
      <c r="AB6024" s="379"/>
      <c r="AC6024" s="379"/>
      <c r="AD6024" s="379"/>
      <c r="AE6024" s="381"/>
      <c r="AF6024" s="105"/>
      <c r="AG6024" s="381"/>
      <c r="AH6024" s="381"/>
      <c r="AI6024" s="381"/>
      <c r="AJ6024" s="381"/>
      <c r="AK6024" s="381"/>
      <c r="AL6024" s="381"/>
      <c r="AM6024" s="381"/>
    </row>
    <row r="6025" spans="1:39" x14ac:dyDescent="0.35">
      <c r="A6025" s="379"/>
      <c r="B6025" s="379"/>
      <c r="C6025" s="379"/>
      <c r="D6025" s="379"/>
      <c r="E6025" s="379"/>
      <c r="F6025" s="379"/>
      <c r="G6025" s="379"/>
      <c r="H6025" s="379"/>
      <c r="I6025" s="379"/>
      <c r="J6025" s="379"/>
      <c r="K6025" s="379"/>
      <c r="L6025" s="379"/>
      <c r="M6025" s="379"/>
      <c r="N6025" s="379"/>
      <c r="O6025" s="379"/>
      <c r="P6025" s="379"/>
      <c r="Q6025" s="379"/>
      <c r="R6025" s="379"/>
      <c r="S6025" s="379"/>
      <c r="T6025" s="379"/>
      <c r="U6025" s="379"/>
      <c r="V6025" s="379"/>
      <c r="W6025" s="379"/>
      <c r="X6025" s="379"/>
      <c r="Y6025" s="379"/>
      <c r="Z6025" s="379"/>
      <c r="AA6025" s="380"/>
      <c r="AB6025" s="379"/>
      <c r="AC6025" s="379"/>
      <c r="AD6025" s="379"/>
      <c r="AE6025" s="381"/>
      <c r="AF6025" s="105"/>
      <c r="AG6025" s="381"/>
      <c r="AH6025" s="381"/>
      <c r="AI6025" s="381"/>
      <c r="AJ6025" s="381"/>
      <c r="AK6025" s="381"/>
      <c r="AL6025" s="381"/>
      <c r="AM6025" s="381"/>
    </row>
    <row r="6026" spans="1:39" x14ac:dyDescent="0.35">
      <c r="A6026" s="379"/>
      <c r="B6026" s="379"/>
      <c r="C6026" s="379"/>
      <c r="D6026" s="379"/>
      <c r="E6026" s="379"/>
      <c r="F6026" s="379"/>
      <c r="G6026" s="379"/>
      <c r="H6026" s="379"/>
      <c r="I6026" s="379"/>
      <c r="J6026" s="379"/>
      <c r="K6026" s="379"/>
      <c r="L6026" s="379"/>
      <c r="M6026" s="379"/>
      <c r="N6026" s="379"/>
      <c r="O6026" s="379"/>
      <c r="P6026" s="379"/>
      <c r="Q6026" s="379"/>
      <c r="R6026" s="379"/>
      <c r="S6026" s="379"/>
      <c r="T6026" s="379"/>
      <c r="U6026" s="379"/>
      <c r="V6026" s="379"/>
      <c r="W6026" s="379"/>
      <c r="X6026" s="379"/>
      <c r="Y6026" s="379"/>
      <c r="Z6026" s="379"/>
      <c r="AA6026" s="380"/>
      <c r="AB6026" s="379"/>
      <c r="AC6026" s="379"/>
      <c r="AD6026" s="379"/>
      <c r="AE6026" s="381"/>
      <c r="AF6026" s="105"/>
      <c r="AG6026" s="381"/>
      <c r="AH6026" s="381"/>
      <c r="AI6026" s="381"/>
      <c r="AJ6026" s="381"/>
      <c r="AK6026" s="381"/>
      <c r="AL6026" s="381"/>
      <c r="AM6026" s="381"/>
    </row>
    <row r="6027" spans="1:39" x14ac:dyDescent="0.35">
      <c r="A6027" s="379"/>
      <c r="B6027" s="379"/>
      <c r="C6027" s="379"/>
      <c r="D6027" s="379"/>
      <c r="E6027" s="379"/>
      <c r="F6027" s="379"/>
      <c r="G6027" s="379"/>
      <c r="H6027" s="379"/>
      <c r="I6027" s="379"/>
      <c r="J6027" s="379"/>
      <c r="K6027" s="379"/>
      <c r="L6027" s="379"/>
      <c r="M6027" s="379"/>
      <c r="N6027" s="379"/>
      <c r="O6027" s="379"/>
      <c r="P6027" s="379"/>
      <c r="Q6027" s="379"/>
      <c r="R6027" s="379"/>
      <c r="S6027" s="379"/>
      <c r="T6027" s="379"/>
      <c r="U6027" s="379"/>
      <c r="V6027" s="379"/>
      <c r="W6027" s="379"/>
      <c r="X6027" s="379"/>
      <c r="Y6027" s="379"/>
      <c r="Z6027" s="379"/>
      <c r="AA6027" s="380"/>
      <c r="AB6027" s="379"/>
      <c r="AC6027" s="379"/>
      <c r="AD6027" s="379"/>
      <c r="AE6027" s="381"/>
      <c r="AF6027" s="105"/>
      <c r="AG6027" s="381"/>
      <c r="AH6027" s="381"/>
      <c r="AI6027" s="381"/>
      <c r="AJ6027" s="381"/>
      <c r="AK6027" s="381"/>
      <c r="AL6027" s="381"/>
      <c r="AM6027" s="381"/>
    </row>
    <row r="6028" spans="1:39" x14ac:dyDescent="0.35">
      <c r="A6028" s="379"/>
      <c r="B6028" s="379"/>
      <c r="C6028" s="379"/>
      <c r="D6028" s="379"/>
      <c r="E6028" s="379"/>
      <c r="F6028" s="379"/>
      <c r="G6028" s="379"/>
      <c r="H6028" s="379"/>
      <c r="I6028" s="379"/>
      <c r="J6028" s="379"/>
      <c r="K6028" s="379"/>
      <c r="L6028" s="379"/>
      <c r="M6028" s="379"/>
      <c r="N6028" s="379"/>
      <c r="O6028" s="379"/>
      <c r="P6028" s="379"/>
      <c r="Q6028" s="379"/>
      <c r="R6028" s="379"/>
      <c r="S6028" s="379"/>
      <c r="T6028" s="379"/>
      <c r="U6028" s="379"/>
      <c r="V6028" s="379"/>
      <c r="W6028" s="379"/>
      <c r="X6028" s="379"/>
      <c r="Y6028" s="379"/>
      <c r="Z6028" s="379"/>
      <c r="AA6028" s="380"/>
      <c r="AB6028" s="379"/>
      <c r="AC6028" s="379"/>
      <c r="AD6028" s="379"/>
      <c r="AE6028" s="381"/>
      <c r="AF6028" s="105"/>
      <c r="AG6028" s="381"/>
      <c r="AH6028" s="381"/>
      <c r="AI6028" s="381"/>
      <c r="AJ6028" s="381"/>
      <c r="AK6028" s="381"/>
      <c r="AL6028" s="381"/>
      <c r="AM6028" s="381"/>
    </row>
    <row r="6029" spans="1:39" x14ac:dyDescent="0.35">
      <c r="A6029" s="379"/>
      <c r="B6029" s="379"/>
      <c r="C6029" s="379"/>
      <c r="D6029" s="379"/>
      <c r="E6029" s="379"/>
      <c r="F6029" s="379"/>
      <c r="G6029" s="379"/>
      <c r="H6029" s="379"/>
      <c r="I6029" s="379"/>
      <c r="J6029" s="379"/>
      <c r="K6029" s="379"/>
      <c r="L6029" s="379"/>
      <c r="M6029" s="379"/>
      <c r="N6029" s="379"/>
      <c r="O6029" s="379"/>
      <c r="P6029" s="379"/>
      <c r="Q6029" s="379"/>
      <c r="R6029" s="379"/>
      <c r="S6029" s="379"/>
      <c r="T6029" s="379"/>
      <c r="U6029" s="379"/>
      <c r="V6029" s="379"/>
      <c r="W6029" s="379"/>
      <c r="X6029" s="379"/>
      <c r="Y6029" s="379"/>
      <c r="Z6029" s="379"/>
      <c r="AA6029" s="380"/>
      <c r="AB6029" s="379"/>
      <c r="AC6029" s="379"/>
      <c r="AD6029" s="379"/>
      <c r="AE6029" s="381"/>
      <c r="AF6029" s="105"/>
      <c r="AG6029" s="381"/>
      <c r="AH6029" s="381"/>
      <c r="AI6029" s="381"/>
      <c r="AJ6029" s="381"/>
      <c r="AK6029" s="381"/>
      <c r="AL6029" s="381"/>
      <c r="AM6029" s="381"/>
    </row>
    <row r="6030" spans="1:39" x14ac:dyDescent="0.35">
      <c r="A6030" s="379"/>
      <c r="B6030" s="379"/>
      <c r="C6030" s="379"/>
      <c r="D6030" s="379"/>
      <c r="E6030" s="379"/>
      <c r="F6030" s="379"/>
      <c r="G6030" s="379"/>
      <c r="H6030" s="379"/>
      <c r="I6030" s="379"/>
      <c r="J6030" s="379"/>
      <c r="K6030" s="379"/>
      <c r="L6030" s="379"/>
      <c r="M6030" s="379"/>
      <c r="N6030" s="379"/>
      <c r="O6030" s="379"/>
      <c r="P6030" s="379"/>
      <c r="Q6030" s="379"/>
      <c r="R6030" s="379"/>
      <c r="S6030" s="379"/>
      <c r="T6030" s="379"/>
      <c r="U6030" s="379"/>
      <c r="V6030" s="379"/>
      <c r="W6030" s="379"/>
      <c r="X6030" s="379"/>
      <c r="Y6030" s="379"/>
      <c r="Z6030" s="379"/>
      <c r="AA6030" s="380"/>
      <c r="AB6030" s="379"/>
      <c r="AC6030" s="379"/>
      <c r="AD6030" s="379"/>
      <c r="AE6030" s="381"/>
      <c r="AF6030" s="105"/>
      <c r="AG6030" s="381"/>
      <c r="AH6030" s="381"/>
      <c r="AI6030" s="381"/>
      <c r="AJ6030" s="381"/>
      <c r="AK6030" s="381"/>
      <c r="AL6030" s="381"/>
      <c r="AM6030" s="381"/>
    </row>
    <row r="6031" spans="1:39" x14ac:dyDescent="0.35">
      <c r="A6031" s="379"/>
      <c r="B6031" s="379"/>
      <c r="C6031" s="379"/>
      <c r="D6031" s="379"/>
      <c r="E6031" s="379"/>
      <c r="F6031" s="379"/>
      <c r="G6031" s="379"/>
      <c r="H6031" s="379"/>
      <c r="I6031" s="379"/>
      <c r="J6031" s="379"/>
      <c r="K6031" s="379"/>
      <c r="L6031" s="379"/>
      <c r="M6031" s="379"/>
      <c r="N6031" s="379"/>
      <c r="O6031" s="379"/>
      <c r="P6031" s="379"/>
      <c r="Q6031" s="379"/>
      <c r="R6031" s="379"/>
      <c r="S6031" s="379"/>
      <c r="T6031" s="379"/>
      <c r="U6031" s="379"/>
      <c r="V6031" s="379"/>
      <c r="W6031" s="379"/>
      <c r="X6031" s="379"/>
      <c r="Y6031" s="379"/>
      <c r="Z6031" s="379"/>
      <c r="AA6031" s="380"/>
      <c r="AB6031" s="379"/>
      <c r="AC6031" s="379"/>
      <c r="AD6031" s="379"/>
      <c r="AE6031" s="381"/>
      <c r="AF6031" s="105"/>
      <c r="AG6031" s="381"/>
      <c r="AH6031" s="381"/>
      <c r="AI6031" s="381"/>
      <c r="AJ6031" s="381"/>
      <c r="AK6031" s="381"/>
      <c r="AL6031" s="381"/>
      <c r="AM6031" s="381"/>
    </row>
    <row r="6032" spans="1:39" x14ac:dyDescent="0.35">
      <c r="A6032" s="379"/>
      <c r="B6032" s="379"/>
      <c r="C6032" s="379"/>
      <c r="D6032" s="379"/>
      <c r="E6032" s="379"/>
      <c r="F6032" s="379"/>
      <c r="G6032" s="379"/>
      <c r="H6032" s="379"/>
      <c r="I6032" s="379"/>
      <c r="J6032" s="379"/>
      <c r="K6032" s="379"/>
      <c r="L6032" s="379"/>
      <c r="M6032" s="379"/>
      <c r="N6032" s="379"/>
      <c r="O6032" s="379"/>
      <c r="P6032" s="379"/>
      <c r="Q6032" s="379"/>
      <c r="R6032" s="379"/>
      <c r="S6032" s="379"/>
      <c r="T6032" s="379"/>
      <c r="U6032" s="379"/>
      <c r="V6032" s="379"/>
      <c r="W6032" s="379"/>
      <c r="X6032" s="379"/>
      <c r="Y6032" s="379"/>
      <c r="Z6032" s="379"/>
      <c r="AA6032" s="380"/>
      <c r="AB6032" s="379"/>
      <c r="AC6032" s="379"/>
      <c r="AD6032" s="379"/>
      <c r="AE6032" s="381"/>
      <c r="AF6032" s="105"/>
      <c r="AG6032" s="381"/>
      <c r="AH6032" s="381"/>
      <c r="AI6032" s="381"/>
      <c r="AJ6032" s="381"/>
      <c r="AK6032" s="381"/>
      <c r="AL6032" s="381"/>
      <c r="AM6032" s="381"/>
    </row>
    <row r="6033" spans="1:39" x14ac:dyDescent="0.35">
      <c r="A6033" s="379"/>
      <c r="B6033" s="379"/>
      <c r="C6033" s="379"/>
      <c r="D6033" s="379"/>
      <c r="E6033" s="379"/>
      <c r="F6033" s="379"/>
      <c r="G6033" s="379"/>
      <c r="H6033" s="379"/>
      <c r="I6033" s="379"/>
      <c r="J6033" s="379"/>
      <c r="K6033" s="379"/>
      <c r="L6033" s="379"/>
      <c r="M6033" s="379"/>
      <c r="N6033" s="379"/>
      <c r="O6033" s="379"/>
      <c r="P6033" s="379"/>
      <c r="Q6033" s="379"/>
      <c r="R6033" s="379"/>
      <c r="S6033" s="379"/>
      <c r="T6033" s="379"/>
      <c r="U6033" s="379"/>
      <c r="V6033" s="379"/>
      <c r="W6033" s="379"/>
      <c r="X6033" s="379"/>
      <c r="Y6033" s="379"/>
      <c r="Z6033" s="379"/>
      <c r="AA6033" s="380"/>
      <c r="AB6033" s="379"/>
      <c r="AC6033" s="379"/>
      <c r="AD6033" s="379"/>
      <c r="AE6033" s="381"/>
      <c r="AF6033" s="105"/>
      <c r="AG6033" s="381"/>
      <c r="AH6033" s="381"/>
      <c r="AI6033" s="381"/>
      <c r="AJ6033" s="381"/>
      <c r="AK6033" s="381"/>
      <c r="AL6033" s="381"/>
      <c r="AM6033" s="381"/>
    </row>
    <row r="6034" spans="1:39" x14ac:dyDescent="0.35">
      <c r="A6034" s="379"/>
      <c r="B6034" s="379"/>
      <c r="C6034" s="379"/>
      <c r="D6034" s="379"/>
      <c r="E6034" s="379"/>
      <c r="F6034" s="379"/>
      <c r="G6034" s="379"/>
      <c r="H6034" s="379"/>
      <c r="I6034" s="379"/>
      <c r="J6034" s="379"/>
      <c r="K6034" s="379"/>
      <c r="L6034" s="379"/>
      <c r="M6034" s="379"/>
      <c r="N6034" s="379"/>
      <c r="O6034" s="379"/>
      <c r="P6034" s="379"/>
      <c r="Q6034" s="379"/>
      <c r="R6034" s="379"/>
      <c r="S6034" s="379"/>
      <c r="T6034" s="379"/>
      <c r="U6034" s="379"/>
      <c r="V6034" s="379"/>
      <c r="W6034" s="379"/>
      <c r="X6034" s="379"/>
      <c r="Y6034" s="379"/>
      <c r="Z6034" s="379"/>
      <c r="AA6034" s="380"/>
      <c r="AB6034" s="379"/>
      <c r="AC6034" s="379"/>
      <c r="AD6034" s="379"/>
      <c r="AE6034" s="381"/>
      <c r="AF6034" s="105"/>
      <c r="AG6034" s="381"/>
      <c r="AH6034" s="381"/>
      <c r="AI6034" s="381"/>
      <c r="AJ6034" s="381"/>
      <c r="AK6034" s="381"/>
      <c r="AL6034" s="381"/>
      <c r="AM6034" s="381"/>
    </row>
    <row r="6035" spans="1:39" x14ac:dyDescent="0.35">
      <c r="A6035" s="379"/>
      <c r="B6035" s="379"/>
      <c r="C6035" s="379"/>
      <c r="D6035" s="379"/>
      <c r="E6035" s="379"/>
      <c r="F6035" s="379"/>
      <c r="G6035" s="379"/>
      <c r="H6035" s="379"/>
      <c r="I6035" s="379"/>
      <c r="J6035" s="379"/>
      <c r="K6035" s="379"/>
      <c r="L6035" s="379"/>
      <c r="M6035" s="379"/>
      <c r="N6035" s="379"/>
      <c r="O6035" s="379"/>
      <c r="P6035" s="379"/>
      <c r="Q6035" s="379"/>
      <c r="R6035" s="379"/>
      <c r="S6035" s="379"/>
      <c r="T6035" s="379"/>
      <c r="U6035" s="379"/>
      <c r="V6035" s="379"/>
      <c r="W6035" s="379"/>
      <c r="X6035" s="379"/>
      <c r="Y6035" s="379"/>
      <c r="Z6035" s="379"/>
      <c r="AA6035" s="380"/>
      <c r="AB6035" s="379"/>
      <c r="AC6035" s="379"/>
      <c r="AD6035" s="379"/>
      <c r="AE6035" s="381"/>
      <c r="AF6035" s="105"/>
      <c r="AG6035" s="381"/>
      <c r="AH6035" s="381"/>
      <c r="AI6035" s="381"/>
      <c r="AJ6035" s="381"/>
      <c r="AK6035" s="381"/>
      <c r="AL6035" s="381"/>
      <c r="AM6035" s="381"/>
    </row>
    <row r="6036" spans="1:39" x14ac:dyDescent="0.35">
      <c r="A6036" s="379"/>
      <c r="B6036" s="379"/>
      <c r="C6036" s="379"/>
      <c r="D6036" s="379"/>
      <c r="E6036" s="379"/>
      <c r="F6036" s="379"/>
      <c r="G6036" s="379"/>
      <c r="H6036" s="379"/>
      <c r="I6036" s="379"/>
      <c r="J6036" s="379"/>
      <c r="K6036" s="379"/>
      <c r="L6036" s="379"/>
      <c r="M6036" s="379"/>
      <c r="N6036" s="379"/>
      <c r="O6036" s="379"/>
      <c r="P6036" s="379"/>
      <c r="Q6036" s="379"/>
      <c r="R6036" s="379"/>
      <c r="S6036" s="379"/>
      <c r="T6036" s="379"/>
      <c r="U6036" s="379"/>
      <c r="V6036" s="379"/>
      <c r="W6036" s="379"/>
      <c r="X6036" s="379"/>
      <c r="Y6036" s="379"/>
      <c r="Z6036" s="379"/>
      <c r="AA6036" s="380"/>
      <c r="AB6036" s="379"/>
      <c r="AC6036" s="379"/>
      <c r="AD6036" s="379"/>
      <c r="AE6036" s="381"/>
      <c r="AF6036" s="105"/>
      <c r="AG6036" s="381"/>
      <c r="AH6036" s="381"/>
      <c r="AI6036" s="381"/>
      <c r="AJ6036" s="381"/>
      <c r="AK6036" s="381"/>
      <c r="AL6036" s="381"/>
      <c r="AM6036" s="381"/>
    </row>
    <row r="6037" spans="1:39" x14ac:dyDescent="0.35">
      <c r="A6037" s="379"/>
      <c r="B6037" s="379"/>
      <c r="C6037" s="379"/>
      <c r="D6037" s="379"/>
      <c r="E6037" s="379"/>
      <c r="F6037" s="379"/>
      <c r="G6037" s="379"/>
      <c r="H6037" s="379"/>
      <c r="I6037" s="379"/>
      <c r="J6037" s="379"/>
      <c r="K6037" s="379"/>
      <c r="L6037" s="379"/>
      <c r="M6037" s="379"/>
      <c r="N6037" s="379"/>
      <c r="O6037" s="379"/>
      <c r="P6037" s="379"/>
      <c r="Q6037" s="379"/>
      <c r="R6037" s="379"/>
      <c r="S6037" s="379"/>
      <c r="T6037" s="379"/>
      <c r="U6037" s="379"/>
      <c r="V6037" s="379"/>
      <c r="W6037" s="379"/>
      <c r="X6037" s="379"/>
      <c r="Y6037" s="379"/>
      <c r="Z6037" s="379"/>
      <c r="AA6037" s="380"/>
      <c r="AB6037" s="379"/>
      <c r="AC6037" s="379"/>
      <c r="AD6037" s="379"/>
      <c r="AE6037" s="381"/>
      <c r="AF6037" s="105"/>
      <c r="AG6037" s="381"/>
      <c r="AH6037" s="381"/>
      <c r="AI6037" s="381"/>
      <c r="AJ6037" s="381"/>
      <c r="AK6037" s="381"/>
      <c r="AL6037" s="381"/>
      <c r="AM6037" s="381"/>
    </row>
    <row r="6038" spans="1:39" x14ac:dyDescent="0.35">
      <c r="A6038" s="379"/>
      <c r="B6038" s="379"/>
      <c r="C6038" s="379"/>
      <c r="D6038" s="379"/>
      <c r="E6038" s="379"/>
      <c r="F6038" s="379"/>
      <c r="G6038" s="379"/>
      <c r="H6038" s="379"/>
      <c r="I6038" s="379"/>
      <c r="J6038" s="379"/>
      <c r="K6038" s="379"/>
      <c r="L6038" s="379"/>
      <c r="M6038" s="379"/>
      <c r="N6038" s="379"/>
      <c r="O6038" s="379"/>
      <c r="P6038" s="379"/>
      <c r="Q6038" s="379"/>
      <c r="R6038" s="379"/>
      <c r="S6038" s="379"/>
      <c r="T6038" s="379"/>
      <c r="U6038" s="379"/>
      <c r="V6038" s="379"/>
      <c r="W6038" s="379"/>
      <c r="X6038" s="379"/>
      <c r="Y6038" s="379"/>
      <c r="Z6038" s="379"/>
      <c r="AA6038" s="380"/>
      <c r="AB6038" s="379"/>
      <c r="AC6038" s="379"/>
      <c r="AD6038" s="379"/>
      <c r="AE6038" s="381"/>
      <c r="AF6038" s="105"/>
      <c r="AG6038" s="381"/>
      <c r="AH6038" s="381"/>
      <c r="AI6038" s="381"/>
      <c r="AJ6038" s="381"/>
      <c r="AK6038" s="381"/>
      <c r="AL6038" s="381"/>
      <c r="AM6038" s="381"/>
    </row>
    <row r="6039" spans="1:39" x14ac:dyDescent="0.35">
      <c r="A6039" s="379"/>
      <c r="B6039" s="379"/>
      <c r="C6039" s="379"/>
      <c r="D6039" s="379"/>
      <c r="E6039" s="379"/>
      <c r="F6039" s="379"/>
      <c r="G6039" s="379"/>
      <c r="H6039" s="379"/>
      <c r="I6039" s="379"/>
      <c r="J6039" s="379"/>
      <c r="K6039" s="379"/>
      <c r="L6039" s="379"/>
      <c r="M6039" s="379"/>
      <c r="N6039" s="379"/>
      <c r="O6039" s="379"/>
      <c r="P6039" s="379"/>
      <c r="Q6039" s="379"/>
      <c r="R6039" s="379"/>
      <c r="S6039" s="379"/>
      <c r="T6039" s="379"/>
      <c r="U6039" s="379"/>
      <c r="V6039" s="379"/>
      <c r="W6039" s="379"/>
      <c r="X6039" s="379"/>
      <c r="Y6039" s="379"/>
      <c r="Z6039" s="379"/>
      <c r="AA6039" s="380"/>
      <c r="AB6039" s="379"/>
      <c r="AC6039" s="379"/>
      <c r="AD6039" s="379"/>
      <c r="AE6039" s="381"/>
      <c r="AF6039" s="105"/>
      <c r="AG6039" s="381"/>
      <c r="AH6039" s="381"/>
      <c r="AI6039" s="381"/>
      <c r="AJ6039" s="381"/>
      <c r="AK6039" s="381"/>
      <c r="AL6039" s="381"/>
      <c r="AM6039" s="381"/>
    </row>
    <row r="6040" spans="1:39" x14ac:dyDescent="0.35">
      <c r="A6040" s="379"/>
      <c r="B6040" s="379"/>
      <c r="C6040" s="379"/>
      <c r="D6040" s="379"/>
      <c r="E6040" s="379"/>
      <c r="F6040" s="379"/>
      <c r="G6040" s="379"/>
      <c r="H6040" s="379"/>
      <c r="I6040" s="379"/>
      <c r="J6040" s="379"/>
      <c r="K6040" s="379"/>
      <c r="L6040" s="379"/>
      <c r="M6040" s="379"/>
      <c r="N6040" s="379"/>
      <c r="O6040" s="379"/>
      <c r="P6040" s="379"/>
      <c r="Q6040" s="379"/>
      <c r="R6040" s="379"/>
      <c r="S6040" s="379"/>
      <c r="T6040" s="379"/>
      <c r="U6040" s="379"/>
      <c r="V6040" s="379"/>
      <c r="W6040" s="379"/>
      <c r="X6040" s="379"/>
      <c r="Y6040" s="379"/>
      <c r="Z6040" s="379"/>
      <c r="AA6040" s="380"/>
      <c r="AB6040" s="379"/>
      <c r="AC6040" s="379"/>
      <c r="AD6040" s="379"/>
      <c r="AE6040" s="381"/>
      <c r="AF6040" s="105"/>
      <c r="AG6040" s="381"/>
      <c r="AH6040" s="381"/>
      <c r="AI6040" s="381"/>
      <c r="AJ6040" s="381"/>
      <c r="AK6040" s="381"/>
      <c r="AL6040" s="381"/>
      <c r="AM6040" s="381"/>
    </row>
    <row r="6041" spans="1:39" x14ac:dyDescent="0.35">
      <c r="A6041" s="379"/>
      <c r="B6041" s="379"/>
      <c r="C6041" s="379"/>
      <c r="D6041" s="379"/>
      <c r="E6041" s="379"/>
      <c r="F6041" s="379"/>
      <c r="G6041" s="379"/>
      <c r="H6041" s="379"/>
      <c r="I6041" s="379"/>
      <c r="J6041" s="379"/>
      <c r="K6041" s="379"/>
      <c r="L6041" s="379"/>
      <c r="M6041" s="379"/>
      <c r="N6041" s="379"/>
      <c r="O6041" s="379"/>
      <c r="P6041" s="379"/>
      <c r="Q6041" s="379"/>
      <c r="R6041" s="379"/>
      <c r="S6041" s="379"/>
      <c r="T6041" s="379"/>
      <c r="U6041" s="379"/>
      <c r="V6041" s="379"/>
      <c r="W6041" s="379"/>
      <c r="X6041" s="379"/>
      <c r="Y6041" s="379"/>
      <c r="Z6041" s="379"/>
      <c r="AA6041" s="380"/>
      <c r="AB6041" s="379"/>
      <c r="AC6041" s="379"/>
      <c r="AD6041" s="379"/>
      <c r="AE6041" s="381"/>
      <c r="AF6041" s="105"/>
      <c r="AG6041" s="381"/>
      <c r="AH6041" s="381"/>
      <c r="AI6041" s="381"/>
      <c r="AJ6041" s="381"/>
      <c r="AK6041" s="381"/>
      <c r="AL6041" s="381"/>
      <c r="AM6041" s="381"/>
    </row>
    <row r="6042" spans="1:39" x14ac:dyDescent="0.35">
      <c r="A6042" s="379"/>
      <c r="B6042" s="379"/>
      <c r="C6042" s="379"/>
      <c r="D6042" s="379"/>
      <c r="E6042" s="379"/>
      <c r="F6042" s="379"/>
      <c r="G6042" s="379"/>
      <c r="H6042" s="379"/>
      <c r="I6042" s="379"/>
      <c r="J6042" s="379"/>
      <c r="K6042" s="379"/>
      <c r="L6042" s="379"/>
      <c r="M6042" s="379"/>
      <c r="N6042" s="379"/>
      <c r="O6042" s="379"/>
      <c r="P6042" s="379"/>
      <c r="Q6042" s="379"/>
      <c r="R6042" s="379"/>
      <c r="S6042" s="379"/>
      <c r="T6042" s="379"/>
      <c r="U6042" s="379"/>
      <c r="V6042" s="379"/>
      <c r="W6042" s="379"/>
      <c r="X6042" s="379"/>
      <c r="Y6042" s="379"/>
      <c r="Z6042" s="379"/>
      <c r="AA6042" s="380"/>
      <c r="AB6042" s="379"/>
      <c r="AC6042" s="379"/>
      <c r="AD6042" s="379"/>
      <c r="AE6042" s="381"/>
      <c r="AF6042" s="105"/>
      <c r="AG6042" s="381"/>
      <c r="AH6042" s="381"/>
      <c r="AI6042" s="381"/>
      <c r="AJ6042" s="381"/>
      <c r="AK6042" s="381"/>
      <c r="AL6042" s="381"/>
      <c r="AM6042" s="381"/>
    </row>
    <row r="6043" spans="1:39" x14ac:dyDescent="0.35">
      <c r="A6043" s="379"/>
      <c r="B6043" s="379"/>
      <c r="C6043" s="379"/>
      <c r="D6043" s="379"/>
      <c r="E6043" s="379"/>
      <c r="F6043" s="379"/>
      <c r="G6043" s="379"/>
      <c r="H6043" s="379"/>
      <c r="I6043" s="379"/>
      <c r="J6043" s="379"/>
      <c r="K6043" s="379"/>
      <c r="L6043" s="379"/>
      <c r="M6043" s="379"/>
      <c r="N6043" s="379"/>
      <c r="O6043" s="379"/>
      <c r="P6043" s="379"/>
      <c r="Q6043" s="379"/>
      <c r="R6043" s="379"/>
      <c r="S6043" s="379"/>
      <c r="T6043" s="379"/>
      <c r="U6043" s="379"/>
      <c r="V6043" s="379"/>
      <c r="W6043" s="379"/>
      <c r="X6043" s="379"/>
      <c r="Y6043" s="379"/>
      <c r="Z6043" s="379"/>
      <c r="AA6043" s="380"/>
      <c r="AB6043" s="379"/>
      <c r="AC6043" s="379"/>
      <c r="AD6043" s="379"/>
      <c r="AE6043" s="381"/>
      <c r="AF6043" s="105"/>
      <c r="AG6043" s="381"/>
      <c r="AH6043" s="381"/>
      <c r="AI6043" s="381"/>
      <c r="AJ6043" s="381"/>
      <c r="AK6043" s="381"/>
      <c r="AL6043" s="381"/>
      <c r="AM6043" s="381"/>
    </row>
    <row r="6044" spans="1:39" x14ac:dyDescent="0.35">
      <c r="A6044" s="379"/>
      <c r="B6044" s="379"/>
      <c r="C6044" s="379"/>
      <c r="D6044" s="379"/>
      <c r="E6044" s="379"/>
      <c r="F6044" s="379"/>
      <c r="G6044" s="379"/>
      <c r="H6044" s="379"/>
      <c r="I6044" s="379"/>
      <c r="J6044" s="379"/>
      <c r="K6044" s="379"/>
      <c r="L6044" s="379"/>
      <c r="M6044" s="379"/>
      <c r="N6044" s="379"/>
      <c r="O6044" s="379"/>
      <c r="P6044" s="379"/>
      <c r="Q6044" s="379"/>
      <c r="R6044" s="379"/>
      <c r="S6044" s="379"/>
      <c r="T6044" s="379"/>
      <c r="U6044" s="379"/>
      <c r="V6044" s="379"/>
      <c r="W6044" s="379"/>
      <c r="X6044" s="379"/>
      <c r="Y6044" s="379"/>
      <c r="Z6044" s="379"/>
      <c r="AA6044" s="380"/>
      <c r="AB6044" s="379"/>
      <c r="AC6044" s="379"/>
      <c r="AD6044" s="379"/>
      <c r="AE6044" s="381"/>
      <c r="AF6044" s="105"/>
      <c r="AG6044" s="381"/>
      <c r="AH6044" s="381"/>
      <c r="AI6044" s="381"/>
      <c r="AJ6044" s="381"/>
      <c r="AK6044" s="381"/>
      <c r="AL6044" s="381"/>
      <c r="AM6044" s="381"/>
    </row>
    <row r="6045" spans="1:39" x14ac:dyDescent="0.35">
      <c r="A6045" s="379"/>
      <c r="B6045" s="379"/>
      <c r="C6045" s="379"/>
      <c r="D6045" s="379"/>
      <c r="E6045" s="379"/>
      <c r="F6045" s="379"/>
      <c r="G6045" s="379"/>
      <c r="H6045" s="379"/>
      <c r="I6045" s="379"/>
      <c r="J6045" s="379"/>
      <c r="K6045" s="379"/>
      <c r="L6045" s="379"/>
      <c r="M6045" s="379"/>
      <c r="N6045" s="379"/>
      <c r="O6045" s="379"/>
      <c r="P6045" s="379"/>
      <c r="Q6045" s="379"/>
      <c r="R6045" s="379"/>
      <c r="S6045" s="379"/>
      <c r="T6045" s="379"/>
      <c r="U6045" s="379"/>
      <c r="V6045" s="379"/>
      <c r="W6045" s="379"/>
      <c r="X6045" s="379"/>
      <c r="Y6045" s="379"/>
      <c r="Z6045" s="379"/>
      <c r="AA6045" s="380"/>
      <c r="AB6045" s="379"/>
      <c r="AC6045" s="379"/>
      <c r="AD6045" s="379"/>
      <c r="AE6045" s="381"/>
      <c r="AF6045" s="105"/>
      <c r="AG6045" s="381"/>
      <c r="AH6045" s="381"/>
      <c r="AI6045" s="381"/>
      <c r="AJ6045" s="381"/>
      <c r="AK6045" s="381"/>
      <c r="AL6045" s="381"/>
      <c r="AM6045" s="381"/>
    </row>
    <row r="6046" spans="1:39" x14ac:dyDescent="0.35">
      <c r="A6046" s="379"/>
      <c r="B6046" s="379"/>
      <c r="C6046" s="379"/>
      <c r="D6046" s="379"/>
      <c r="E6046" s="379"/>
      <c r="F6046" s="379"/>
      <c r="G6046" s="379"/>
      <c r="H6046" s="379"/>
      <c r="I6046" s="379"/>
      <c r="J6046" s="379"/>
      <c r="K6046" s="379"/>
      <c r="L6046" s="379"/>
      <c r="M6046" s="379"/>
      <c r="N6046" s="379"/>
      <c r="O6046" s="379"/>
      <c r="P6046" s="379"/>
      <c r="Q6046" s="379"/>
      <c r="R6046" s="379"/>
      <c r="S6046" s="379"/>
      <c r="T6046" s="379"/>
      <c r="U6046" s="379"/>
      <c r="V6046" s="379"/>
      <c r="W6046" s="379"/>
      <c r="X6046" s="379"/>
      <c r="Y6046" s="379"/>
      <c r="Z6046" s="379"/>
      <c r="AA6046" s="380"/>
      <c r="AB6046" s="379"/>
      <c r="AC6046" s="379"/>
      <c r="AD6046" s="379"/>
      <c r="AE6046" s="381"/>
      <c r="AF6046" s="105"/>
      <c r="AG6046" s="381"/>
      <c r="AH6046" s="381"/>
      <c r="AI6046" s="381"/>
      <c r="AJ6046" s="381"/>
      <c r="AK6046" s="381"/>
      <c r="AL6046" s="381"/>
      <c r="AM6046" s="381"/>
    </row>
    <row r="6047" spans="1:39" x14ac:dyDescent="0.35">
      <c r="A6047" s="379"/>
      <c r="B6047" s="379"/>
      <c r="C6047" s="379"/>
      <c r="D6047" s="379"/>
      <c r="E6047" s="379"/>
      <c r="F6047" s="379"/>
      <c r="G6047" s="379"/>
      <c r="H6047" s="379"/>
      <c r="I6047" s="379"/>
      <c r="J6047" s="379"/>
      <c r="K6047" s="379"/>
      <c r="L6047" s="379"/>
      <c r="M6047" s="379"/>
      <c r="N6047" s="379"/>
      <c r="O6047" s="379"/>
      <c r="P6047" s="379"/>
      <c r="Q6047" s="379"/>
      <c r="R6047" s="379"/>
      <c r="S6047" s="379"/>
      <c r="T6047" s="379"/>
      <c r="U6047" s="379"/>
      <c r="V6047" s="379"/>
      <c r="W6047" s="379"/>
      <c r="X6047" s="379"/>
      <c r="Y6047" s="379"/>
      <c r="Z6047" s="379"/>
      <c r="AA6047" s="380"/>
      <c r="AB6047" s="379"/>
      <c r="AC6047" s="379"/>
      <c r="AD6047" s="379"/>
      <c r="AE6047" s="381"/>
      <c r="AF6047" s="105"/>
      <c r="AG6047" s="381"/>
      <c r="AH6047" s="381"/>
      <c r="AI6047" s="381"/>
      <c r="AJ6047" s="381"/>
      <c r="AK6047" s="381"/>
      <c r="AL6047" s="381"/>
      <c r="AM6047" s="381"/>
    </row>
    <row r="6048" spans="1:39" x14ac:dyDescent="0.35">
      <c r="A6048" s="379"/>
      <c r="B6048" s="379"/>
      <c r="C6048" s="379"/>
      <c r="D6048" s="379"/>
      <c r="E6048" s="379"/>
      <c r="F6048" s="379"/>
      <c r="G6048" s="379"/>
      <c r="H6048" s="379"/>
      <c r="I6048" s="379"/>
      <c r="J6048" s="379"/>
      <c r="K6048" s="379"/>
      <c r="L6048" s="379"/>
      <c r="M6048" s="379"/>
      <c r="N6048" s="379"/>
      <c r="O6048" s="379"/>
      <c r="P6048" s="379"/>
      <c r="Q6048" s="379"/>
      <c r="R6048" s="379"/>
      <c r="S6048" s="379"/>
      <c r="T6048" s="379"/>
      <c r="U6048" s="379"/>
      <c r="V6048" s="379"/>
      <c r="W6048" s="379"/>
      <c r="X6048" s="379"/>
      <c r="Y6048" s="379"/>
      <c r="Z6048" s="379"/>
      <c r="AA6048" s="380"/>
      <c r="AB6048" s="379"/>
      <c r="AC6048" s="379"/>
      <c r="AD6048" s="379"/>
      <c r="AE6048" s="381"/>
      <c r="AF6048" s="105"/>
      <c r="AG6048" s="381"/>
      <c r="AH6048" s="381"/>
      <c r="AI6048" s="381"/>
      <c r="AJ6048" s="381"/>
      <c r="AK6048" s="381"/>
      <c r="AL6048" s="381"/>
      <c r="AM6048" s="381"/>
    </row>
    <row r="6049" spans="1:39" x14ac:dyDescent="0.35">
      <c r="A6049" s="379"/>
      <c r="B6049" s="379"/>
      <c r="C6049" s="379"/>
      <c r="D6049" s="379"/>
      <c r="E6049" s="379"/>
      <c r="F6049" s="379"/>
      <c r="G6049" s="379"/>
      <c r="H6049" s="379"/>
      <c r="I6049" s="379"/>
      <c r="J6049" s="379"/>
      <c r="K6049" s="379"/>
      <c r="L6049" s="379"/>
      <c r="M6049" s="379"/>
      <c r="N6049" s="379"/>
      <c r="O6049" s="379"/>
      <c r="P6049" s="379"/>
      <c r="Q6049" s="379"/>
      <c r="R6049" s="379"/>
      <c r="S6049" s="379"/>
      <c r="T6049" s="379"/>
      <c r="U6049" s="379"/>
      <c r="V6049" s="379"/>
      <c r="W6049" s="379"/>
      <c r="X6049" s="379"/>
      <c r="Y6049" s="379"/>
      <c r="Z6049" s="379"/>
      <c r="AA6049" s="380"/>
      <c r="AB6049" s="379"/>
      <c r="AC6049" s="379"/>
      <c r="AD6049" s="379"/>
      <c r="AE6049" s="381"/>
      <c r="AF6049" s="105"/>
      <c r="AG6049" s="381"/>
      <c r="AH6049" s="381"/>
      <c r="AI6049" s="381"/>
      <c r="AJ6049" s="381"/>
      <c r="AK6049" s="381"/>
      <c r="AL6049" s="381"/>
      <c r="AM6049" s="381"/>
    </row>
    <row r="6050" spans="1:39" x14ac:dyDescent="0.35">
      <c r="A6050" s="379"/>
      <c r="B6050" s="379"/>
      <c r="C6050" s="379"/>
      <c r="D6050" s="379"/>
      <c r="E6050" s="379"/>
      <c r="F6050" s="379"/>
      <c r="G6050" s="379"/>
      <c r="H6050" s="379"/>
      <c r="I6050" s="379"/>
      <c r="J6050" s="379"/>
      <c r="K6050" s="379"/>
      <c r="L6050" s="379"/>
      <c r="M6050" s="379"/>
      <c r="N6050" s="379"/>
      <c r="O6050" s="379"/>
      <c r="P6050" s="379"/>
      <c r="Q6050" s="379"/>
      <c r="R6050" s="379"/>
      <c r="S6050" s="379"/>
      <c r="T6050" s="379"/>
      <c r="U6050" s="379"/>
      <c r="V6050" s="379"/>
      <c r="W6050" s="379"/>
      <c r="X6050" s="379"/>
      <c r="Y6050" s="379"/>
      <c r="Z6050" s="379"/>
      <c r="AA6050" s="380"/>
      <c r="AB6050" s="379"/>
      <c r="AC6050" s="379"/>
      <c r="AD6050" s="379"/>
      <c r="AE6050" s="381"/>
      <c r="AF6050" s="105"/>
      <c r="AG6050" s="381"/>
      <c r="AH6050" s="381"/>
      <c r="AI6050" s="381"/>
      <c r="AJ6050" s="381"/>
      <c r="AK6050" s="381"/>
      <c r="AL6050" s="381"/>
      <c r="AM6050" s="381"/>
    </row>
    <row r="6051" spans="1:39" x14ac:dyDescent="0.35">
      <c r="A6051" s="379"/>
      <c r="B6051" s="379"/>
      <c r="C6051" s="379"/>
      <c r="D6051" s="379"/>
      <c r="E6051" s="379"/>
      <c r="F6051" s="379"/>
      <c r="G6051" s="379"/>
      <c r="H6051" s="379"/>
      <c r="I6051" s="379"/>
      <c r="J6051" s="379"/>
      <c r="K6051" s="379"/>
      <c r="L6051" s="379"/>
      <c r="M6051" s="379"/>
      <c r="N6051" s="379"/>
      <c r="O6051" s="379"/>
      <c r="P6051" s="379"/>
      <c r="Q6051" s="379"/>
      <c r="R6051" s="379"/>
      <c r="S6051" s="379"/>
      <c r="T6051" s="379"/>
      <c r="U6051" s="379"/>
      <c r="V6051" s="379"/>
      <c r="W6051" s="379"/>
      <c r="X6051" s="379"/>
      <c r="Y6051" s="379"/>
      <c r="Z6051" s="379"/>
      <c r="AA6051" s="380"/>
      <c r="AB6051" s="379"/>
      <c r="AC6051" s="379"/>
      <c r="AD6051" s="379"/>
      <c r="AE6051" s="381"/>
      <c r="AF6051" s="105"/>
      <c r="AG6051" s="381"/>
      <c r="AH6051" s="381"/>
      <c r="AI6051" s="381"/>
      <c r="AJ6051" s="381"/>
      <c r="AK6051" s="381"/>
      <c r="AL6051" s="381"/>
      <c r="AM6051" s="381"/>
    </row>
    <row r="6052" spans="1:39" x14ac:dyDescent="0.35">
      <c r="A6052" s="379"/>
      <c r="B6052" s="379"/>
      <c r="C6052" s="379"/>
      <c r="D6052" s="379"/>
      <c r="E6052" s="379"/>
      <c r="F6052" s="379"/>
      <c r="G6052" s="379"/>
      <c r="H6052" s="379"/>
      <c r="I6052" s="379"/>
      <c r="J6052" s="379"/>
      <c r="K6052" s="379"/>
      <c r="L6052" s="379"/>
      <c r="M6052" s="379"/>
      <c r="N6052" s="379"/>
      <c r="O6052" s="379"/>
      <c r="P6052" s="379"/>
      <c r="Q6052" s="379"/>
      <c r="R6052" s="379"/>
      <c r="S6052" s="379"/>
      <c r="T6052" s="379"/>
      <c r="U6052" s="379"/>
      <c r="V6052" s="379"/>
      <c r="W6052" s="379"/>
      <c r="X6052" s="379"/>
      <c r="Y6052" s="379"/>
      <c r="Z6052" s="379"/>
      <c r="AA6052" s="380"/>
      <c r="AB6052" s="379"/>
      <c r="AC6052" s="379"/>
      <c r="AD6052" s="379"/>
      <c r="AE6052" s="381"/>
      <c r="AF6052" s="105"/>
      <c r="AG6052" s="381"/>
      <c r="AH6052" s="381"/>
      <c r="AI6052" s="381"/>
      <c r="AJ6052" s="381"/>
      <c r="AK6052" s="381"/>
      <c r="AL6052" s="381"/>
      <c r="AM6052" s="381"/>
    </row>
    <row r="6053" spans="1:39" x14ac:dyDescent="0.35">
      <c r="A6053" s="379"/>
      <c r="B6053" s="379"/>
      <c r="C6053" s="379"/>
      <c r="D6053" s="379"/>
      <c r="E6053" s="379"/>
      <c r="F6053" s="379"/>
      <c r="G6053" s="379"/>
      <c r="H6053" s="379"/>
      <c r="I6053" s="379"/>
      <c r="J6053" s="379"/>
      <c r="K6053" s="379"/>
      <c r="L6053" s="379"/>
      <c r="M6053" s="379"/>
      <c r="N6053" s="379"/>
      <c r="O6053" s="379"/>
      <c r="P6053" s="379"/>
      <c r="Q6053" s="379"/>
      <c r="R6053" s="379"/>
      <c r="S6053" s="379"/>
      <c r="T6053" s="379"/>
      <c r="U6053" s="379"/>
      <c r="V6053" s="379"/>
      <c r="W6053" s="379"/>
      <c r="X6053" s="379"/>
      <c r="Y6053" s="379"/>
      <c r="Z6053" s="379"/>
      <c r="AA6053" s="380"/>
      <c r="AB6053" s="379"/>
      <c r="AC6053" s="379"/>
      <c r="AD6053" s="379"/>
      <c r="AE6053" s="381"/>
      <c r="AF6053" s="105"/>
      <c r="AG6053" s="381"/>
      <c r="AH6053" s="381"/>
      <c r="AI6053" s="381"/>
      <c r="AJ6053" s="381"/>
      <c r="AK6053" s="381"/>
      <c r="AL6053" s="381"/>
      <c r="AM6053" s="381"/>
    </row>
    <row r="6054" spans="1:39" x14ac:dyDescent="0.35">
      <c r="A6054" s="379"/>
      <c r="B6054" s="379"/>
      <c r="C6054" s="379"/>
      <c r="D6054" s="379"/>
      <c r="E6054" s="379"/>
      <c r="F6054" s="379"/>
      <c r="G6054" s="379"/>
      <c r="H6054" s="379"/>
      <c r="I6054" s="379"/>
      <c r="J6054" s="379"/>
      <c r="K6054" s="379"/>
      <c r="L6054" s="379"/>
      <c r="M6054" s="379"/>
      <c r="N6054" s="379"/>
      <c r="O6054" s="379"/>
      <c r="P6054" s="379"/>
      <c r="Q6054" s="379"/>
      <c r="R6054" s="379"/>
      <c r="S6054" s="379"/>
      <c r="T6054" s="379"/>
      <c r="U6054" s="379"/>
      <c r="V6054" s="379"/>
      <c r="W6054" s="379"/>
      <c r="X6054" s="379"/>
      <c r="Y6054" s="379"/>
      <c r="Z6054" s="379"/>
      <c r="AA6054" s="380"/>
      <c r="AB6054" s="379"/>
      <c r="AC6054" s="379"/>
      <c r="AD6054" s="379"/>
      <c r="AE6054" s="381"/>
      <c r="AF6054" s="105"/>
      <c r="AG6054" s="381"/>
      <c r="AH6054" s="381"/>
      <c r="AI6054" s="381"/>
      <c r="AJ6054" s="381"/>
      <c r="AK6054" s="381"/>
      <c r="AL6054" s="381"/>
      <c r="AM6054" s="381"/>
    </row>
    <row r="6055" spans="1:39" x14ac:dyDescent="0.35">
      <c r="A6055" s="379"/>
      <c r="B6055" s="379"/>
      <c r="C6055" s="379"/>
      <c r="D6055" s="379"/>
      <c r="E6055" s="379"/>
      <c r="F6055" s="379"/>
      <c r="G6055" s="379"/>
      <c r="H6055" s="379"/>
      <c r="I6055" s="379"/>
      <c r="J6055" s="379"/>
      <c r="K6055" s="379"/>
      <c r="L6055" s="379"/>
      <c r="M6055" s="379"/>
      <c r="N6055" s="379"/>
      <c r="O6055" s="379"/>
      <c r="P6055" s="379"/>
      <c r="Q6055" s="379"/>
      <c r="R6055" s="379"/>
      <c r="S6055" s="379"/>
      <c r="T6055" s="379"/>
      <c r="U6055" s="379"/>
      <c r="V6055" s="379"/>
      <c r="W6055" s="379"/>
      <c r="X6055" s="379"/>
      <c r="Y6055" s="379"/>
      <c r="Z6055" s="379"/>
      <c r="AA6055" s="380"/>
      <c r="AB6055" s="379"/>
      <c r="AC6055" s="379"/>
      <c r="AD6055" s="379"/>
      <c r="AE6055" s="381"/>
      <c r="AF6055" s="105"/>
      <c r="AG6055" s="381"/>
      <c r="AH6055" s="381"/>
      <c r="AI6055" s="381"/>
      <c r="AJ6055" s="381"/>
      <c r="AK6055" s="381"/>
      <c r="AL6055" s="381"/>
      <c r="AM6055" s="381"/>
    </row>
    <row r="6056" spans="1:39" x14ac:dyDescent="0.35">
      <c r="A6056" s="379"/>
      <c r="B6056" s="379"/>
      <c r="C6056" s="379"/>
      <c r="D6056" s="379"/>
      <c r="E6056" s="379"/>
      <c r="F6056" s="379"/>
      <c r="G6056" s="379"/>
      <c r="H6056" s="379"/>
      <c r="I6056" s="379"/>
      <c r="J6056" s="379"/>
      <c r="K6056" s="379"/>
      <c r="L6056" s="379"/>
      <c r="M6056" s="379"/>
      <c r="N6056" s="379"/>
      <c r="O6056" s="379"/>
      <c r="P6056" s="379"/>
      <c r="Q6056" s="379"/>
      <c r="R6056" s="379"/>
      <c r="S6056" s="379"/>
      <c r="T6056" s="379"/>
      <c r="U6056" s="379"/>
      <c r="V6056" s="379"/>
      <c r="W6056" s="379"/>
      <c r="X6056" s="379"/>
      <c r="Y6056" s="379"/>
      <c r="Z6056" s="379"/>
      <c r="AA6056" s="380"/>
      <c r="AB6056" s="379"/>
      <c r="AC6056" s="379"/>
      <c r="AD6056" s="379"/>
      <c r="AE6056" s="381"/>
      <c r="AF6056" s="105"/>
      <c r="AG6056" s="381"/>
      <c r="AH6056" s="381"/>
      <c r="AI6056" s="381"/>
      <c r="AJ6056" s="381"/>
      <c r="AK6056" s="381"/>
      <c r="AL6056" s="381"/>
      <c r="AM6056" s="381"/>
    </row>
    <row r="6057" spans="1:39" x14ac:dyDescent="0.35">
      <c r="A6057" s="379"/>
      <c r="B6057" s="379"/>
      <c r="C6057" s="379"/>
      <c r="D6057" s="379"/>
      <c r="E6057" s="379"/>
      <c r="F6057" s="379"/>
      <c r="G6057" s="379"/>
      <c r="H6057" s="379"/>
      <c r="I6057" s="379"/>
      <c r="J6057" s="379"/>
      <c r="K6057" s="379"/>
      <c r="L6057" s="379"/>
      <c r="M6057" s="379"/>
      <c r="N6057" s="379"/>
      <c r="O6057" s="379"/>
      <c r="P6057" s="379"/>
      <c r="Q6057" s="379"/>
      <c r="R6057" s="379"/>
      <c r="S6057" s="379"/>
      <c r="T6057" s="379"/>
      <c r="U6057" s="379"/>
      <c r="V6057" s="379"/>
      <c r="W6057" s="379"/>
      <c r="X6057" s="379"/>
      <c r="Y6057" s="379"/>
      <c r="Z6057" s="379"/>
      <c r="AA6057" s="380"/>
      <c r="AB6057" s="379"/>
      <c r="AC6057" s="379"/>
      <c r="AD6057" s="379"/>
      <c r="AE6057" s="381"/>
      <c r="AF6057" s="105"/>
      <c r="AG6057" s="381"/>
      <c r="AH6057" s="381"/>
      <c r="AI6057" s="381"/>
      <c r="AJ6057" s="381"/>
      <c r="AK6057" s="381"/>
      <c r="AL6057" s="381"/>
      <c r="AM6057" s="381"/>
    </row>
    <row r="6058" spans="1:39" x14ac:dyDescent="0.35">
      <c r="A6058" s="379"/>
      <c r="B6058" s="379"/>
      <c r="C6058" s="379"/>
      <c r="D6058" s="379"/>
      <c r="E6058" s="379"/>
      <c r="F6058" s="379"/>
      <c r="G6058" s="379"/>
      <c r="H6058" s="379"/>
      <c r="I6058" s="379"/>
      <c r="J6058" s="379"/>
      <c r="K6058" s="379"/>
      <c r="L6058" s="379"/>
      <c r="M6058" s="379"/>
      <c r="N6058" s="379"/>
      <c r="O6058" s="379"/>
      <c r="P6058" s="379"/>
      <c r="Q6058" s="379"/>
      <c r="R6058" s="379"/>
      <c r="S6058" s="379"/>
      <c r="T6058" s="379"/>
      <c r="U6058" s="379"/>
      <c r="V6058" s="379"/>
      <c r="W6058" s="379"/>
      <c r="X6058" s="379"/>
      <c r="Y6058" s="379"/>
      <c r="Z6058" s="379"/>
      <c r="AA6058" s="380"/>
      <c r="AB6058" s="379"/>
      <c r="AC6058" s="379"/>
      <c r="AD6058" s="379"/>
      <c r="AE6058" s="381"/>
      <c r="AF6058" s="105"/>
      <c r="AG6058" s="381"/>
      <c r="AH6058" s="381"/>
      <c r="AI6058" s="381"/>
      <c r="AJ6058" s="381"/>
      <c r="AK6058" s="381"/>
      <c r="AL6058" s="381"/>
      <c r="AM6058" s="381"/>
    </row>
    <row r="6059" spans="1:39" x14ac:dyDescent="0.35">
      <c r="A6059" s="379"/>
      <c r="B6059" s="379"/>
      <c r="C6059" s="379"/>
      <c r="D6059" s="379"/>
      <c r="E6059" s="379"/>
      <c r="F6059" s="379"/>
      <c r="G6059" s="379"/>
      <c r="H6059" s="379"/>
      <c r="I6059" s="379"/>
      <c r="J6059" s="379"/>
      <c r="K6059" s="379"/>
      <c r="L6059" s="379"/>
      <c r="M6059" s="379"/>
      <c r="N6059" s="379"/>
      <c r="O6059" s="379"/>
      <c r="P6059" s="379"/>
      <c r="Q6059" s="379"/>
      <c r="R6059" s="379"/>
      <c r="S6059" s="379"/>
      <c r="T6059" s="379"/>
      <c r="U6059" s="379"/>
      <c r="V6059" s="379"/>
      <c r="W6059" s="379"/>
      <c r="X6059" s="379"/>
      <c r="Y6059" s="379"/>
      <c r="Z6059" s="379"/>
      <c r="AA6059" s="380"/>
      <c r="AB6059" s="379"/>
      <c r="AC6059" s="379"/>
      <c r="AD6059" s="379"/>
      <c r="AE6059" s="381"/>
      <c r="AF6059" s="105"/>
      <c r="AG6059" s="381"/>
      <c r="AH6059" s="381"/>
      <c r="AI6059" s="381"/>
      <c r="AJ6059" s="381"/>
      <c r="AK6059" s="381"/>
      <c r="AL6059" s="381"/>
      <c r="AM6059" s="381"/>
    </row>
    <row r="6060" spans="1:39" x14ac:dyDescent="0.35">
      <c r="A6060" s="379"/>
      <c r="B6060" s="379"/>
      <c r="C6060" s="379"/>
      <c r="D6060" s="379"/>
      <c r="E6060" s="379"/>
      <c r="F6060" s="379"/>
      <c r="G6060" s="379"/>
      <c r="H6060" s="379"/>
      <c r="I6060" s="379"/>
      <c r="J6060" s="379"/>
      <c r="K6060" s="379"/>
      <c r="L6060" s="379"/>
      <c r="M6060" s="379"/>
      <c r="N6060" s="379"/>
      <c r="O6060" s="379"/>
      <c r="P6060" s="379"/>
      <c r="Q6060" s="379"/>
      <c r="R6060" s="379"/>
      <c r="S6060" s="379"/>
      <c r="T6060" s="379"/>
      <c r="U6060" s="379"/>
      <c r="V6060" s="379"/>
      <c r="W6060" s="379"/>
      <c r="X6060" s="379"/>
      <c r="Y6060" s="379"/>
      <c r="Z6060" s="379"/>
      <c r="AA6060" s="380"/>
      <c r="AB6060" s="379"/>
      <c r="AC6060" s="379"/>
      <c r="AD6060" s="379"/>
      <c r="AE6060" s="381"/>
      <c r="AF6060" s="105"/>
      <c r="AG6060" s="381"/>
      <c r="AH6060" s="381"/>
      <c r="AI6060" s="381"/>
      <c r="AJ6060" s="381"/>
      <c r="AK6060" s="381"/>
      <c r="AL6060" s="381"/>
      <c r="AM6060" s="381"/>
    </row>
    <row r="6061" spans="1:39" x14ac:dyDescent="0.35">
      <c r="A6061" s="379"/>
      <c r="B6061" s="379"/>
      <c r="C6061" s="379"/>
      <c r="D6061" s="379"/>
      <c r="E6061" s="379"/>
      <c r="F6061" s="379"/>
      <c r="G6061" s="379"/>
      <c r="H6061" s="379"/>
      <c r="I6061" s="379"/>
      <c r="J6061" s="379"/>
      <c r="K6061" s="379"/>
      <c r="L6061" s="379"/>
      <c r="M6061" s="379"/>
      <c r="N6061" s="379"/>
      <c r="O6061" s="379"/>
      <c r="P6061" s="379"/>
      <c r="Q6061" s="379"/>
      <c r="R6061" s="379"/>
      <c r="S6061" s="379"/>
      <c r="T6061" s="379"/>
      <c r="U6061" s="379"/>
      <c r="V6061" s="379"/>
      <c r="W6061" s="379"/>
      <c r="X6061" s="379"/>
      <c r="Y6061" s="379"/>
      <c r="Z6061" s="379"/>
      <c r="AA6061" s="380"/>
      <c r="AB6061" s="379"/>
      <c r="AC6061" s="379"/>
      <c r="AD6061" s="379"/>
      <c r="AE6061" s="381"/>
      <c r="AF6061" s="105"/>
      <c r="AG6061" s="381"/>
      <c r="AH6061" s="381"/>
      <c r="AI6061" s="381"/>
      <c r="AJ6061" s="381"/>
      <c r="AK6061" s="381"/>
      <c r="AL6061" s="381"/>
      <c r="AM6061" s="381"/>
    </row>
    <row r="6062" spans="1:39" x14ac:dyDescent="0.35">
      <c r="A6062" s="379"/>
      <c r="B6062" s="379"/>
      <c r="C6062" s="379"/>
      <c r="D6062" s="379"/>
      <c r="E6062" s="379"/>
      <c r="F6062" s="379"/>
      <c r="G6062" s="379"/>
      <c r="H6062" s="379"/>
      <c r="I6062" s="379"/>
      <c r="J6062" s="379"/>
      <c r="K6062" s="379"/>
      <c r="L6062" s="379"/>
      <c r="M6062" s="379"/>
      <c r="N6062" s="379"/>
      <c r="O6062" s="379"/>
      <c r="P6062" s="379"/>
      <c r="Q6062" s="379"/>
      <c r="R6062" s="379"/>
      <c r="S6062" s="379"/>
      <c r="T6062" s="379"/>
      <c r="U6062" s="379"/>
      <c r="V6062" s="379"/>
      <c r="W6062" s="379"/>
      <c r="X6062" s="379"/>
      <c r="Y6062" s="379"/>
      <c r="Z6062" s="379"/>
      <c r="AA6062" s="380"/>
      <c r="AB6062" s="379"/>
      <c r="AC6062" s="379"/>
      <c r="AD6062" s="379"/>
      <c r="AE6062" s="381"/>
      <c r="AF6062" s="105"/>
      <c r="AG6062" s="381"/>
      <c r="AH6062" s="381"/>
      <c r="AI6062" s="381"/>
      <c r="AJ6062" s="381"/>
      <c r="AK6062" s="381"/>
      <c r="AL6062" s="381"/>
      <c r="AM6062" s="381"/>
    </row>
    <row r="6063" spans="1:39" x14ac:dyDescent="0.35">
      <c r="A6063" s="379"/>
      <c r="B6063" s="379"/>
      <c r="C6063" s="379"/>
      <c r="D6063" s="379"/>
      <c r="E6063" s="379"/>
      <c r="F6063" s="379"/>
      <c r="G6063" s="379"/>
      <c r="H6063" s="379"/>
      <c r="I6063" s="379"/>
      <c r="J6063" s="379"/>
      <c r="K6063" s="379"/>
      <c r="L6063" s="379"/>
      <c r="M6063" s="379"/>
      <c r="N6063" s="379"/>
      <c r="O6063" s="379"/>
      <c r="P6063" s="379"/>
      <c r="Q6063" s="379"/>
      <c r="R6063" s="379"/>
      <c r="S6063" s="379"/>
      <c r="T6063" s="379"/>
      <c r="U6063" s="379"/>
      <c r="V6063" s="379"/>
      <c r="W6063" s="379"/>
      <c r="X6063" s="379"/>
      <c r="Y6063" s="379"/>
      <c r="Z6063" s="379"/>
      <c r="AA6063" s="380"/>
      <c r="AB6063" s="379"/>
      <c r="AC6063" s="379"/>
      <c r="AD6063" s="379"/>
      <c r="AE6063" s="381"/>
      <c r="AF6063" s="105"/>
      <c r="AG6063" s="381"/>
      <c r="AH6063" s="381"/>
      <c r="AI6063" s="381"/>
      <c r="AJ6063" s="381"/>
      <c r="AK6063" s="381"/>
      <c r="AL6063" s="381"/>
      <c r="AM6063" s="381"/>
    </row>
    <row r="6064" spans="1:39" x14ac:dyDescent="0.35">
      <c r="A6064" s="379"/>
      <c r="B6064" s="379"/>
      <c r="C6064" s="379"/>
      <c r="D6064" s="379"/>
      <c r="E6064" s="379"/>
      <c r="F6064" s="379"/>
      <c r="G6064" s="379"/>
      <c r="H6064" s="379"/>
      <c r="I6064" s="379"/>
      <c r="J6064" s="379"/>
      <c r="K6064" s="379"/>
      <c r="L6064" s="379"/>
      <c r="M6064" s="379"/>
      <c r="N6064" s="379"/>
      <c r="O6064" s="379"/>
      <c r="P6064" s="379"/>
      <c r="Q6064" s="379"/>
      <c r="R6064" s="379"/>
      <c r="S6064" s="379"/>
      <c r="T6064" s="379"/>
      <c r="U6064" s="379"/>
      <c r="V6064" s="379"/>
      <c r="W6064" s="379"/>
      <c r="X6064" s="379"/>
      <c r="Y6064" s="379"/>
      <c r="Z6064" s="379"/>
      <c r="AA6064" s="380"/>
      <c r="AB6064" s="379"/>
      <c r="AC6064" s="379"/>
      <c r="AD6064" s="379"/>
      <c r="AE6064" s="381"/>
      <c r="AF6064" s="105"/>
      <c r="AG6064" s="381"/>
      <c r="AH6064" s="381"/>
      <c r="AI6064" s="381"/>
      <c r="AJ6064" s="381"/>
      <c r="AK6064" s="381"/>
      <c r="AL6064" s="381"/>
      <c r="AM6064" s="381"/>
    </row>
    <row r="6065" spans="1:39" x14ac:dyDescent="0.35">
      <c r="A6065" s="379"/>
      <c r="B6065" s="379"/>
      <c r="C6065" s="379"/>
      <c r="D6065" s="379"/>
      <c r="E6065" s="379"/>
      <c r="F6065" s="379"/>
      <c r="G6065" s="379"/>
      <c r="H6065" s="379"/>
      <c r="I6065" s="379"/>
      <c r="J6065" s="379"/>
      <c r="K6065" s="379"/>
      <c r="L6065" s="379"/>
      <c r="M6065" s="379"/>
      <c r="N6065" s="379"/>
      <c r="O6065" s="379"/>
      <c r="P6065" s="379"/>
      <c r="Q6065" s="379"/>
      <c r="R6065" s="379"/>
      <c r="S6065" s="379"/>
      <c r="T6065" s="379"/>
      <c r="U6065" s="379"/>
      <c r="V6065" s="379"/>
      <c r="W6065" s="379"/>
      <c r="X6065" s="379"/>
      <c r="Y6065" s="379"/>
      <c r="Z6065" s="379"/>
      <c r="AA6065" s="380"/>
      <c r="AB6065" s="379"/>
      <c r="AC6065" s="379"/>
      <c r="AD6065" s="379"/>
      <c r="AE6065" s="381"/>
      <c r="AF6065" s="105"/>
      <c r="AG6065" s="381"/>
      <c r="AH6065" s="381"/>
      <c r="AI6065" s="381"/>
      <c r="AJ6065" s="381"/>
      <c r="AK6065" s="381"/>
      <c r="AL6065" s="381"/>
      <c r="AM6065" s="381"/>
    </row>
    <row r="6066" spans="1:39" x14ac:dyDescent="0.35">
      <c r="A6066" s="379"/>
      <c r="B6066" s="379"/>
      <c r="C6066" s="379"/>
      <c r="D6066" s="379"/>
      <c r="E6066" s="379"/>
      <c r="F6066" s="379"/>
      <c r="G6066" s="379"/>
      <c r="H6066" s="379"/>
      <c r="I6066" s="379"/>
      <c r="J6066" s="379"/>
      <c r="K6066" s="379"/>
      <c r="L6066" s="379"/>
      <c r="M6066" s="379"/>
      <c r="N6066" s="379"/>
      <c r="O6066" s="379"/>
      <c r="P6066" s="379"/>
      <c r="Q6066" s="379"/>
      <c r="R6066" s="379"/>
      <c r="S6066" s="379"/>
      <c r="T6066" s="379"/>
      <c r="U6066" s="379"/>
      <c r="V6066" s="379"/>
      <c r="W6066" s="379"/>
      <c r="X6066" s="379"/>
      <c r="Y6066" s="379"/>
      <c r="Z6066" s="379"/>
      <c r="AA6066" s="380"/>
      <c r="AB6066" s="379"/>
      <c r="AC6066" s="379"/>
      <c r="AD6066" s="379"/>
      <c r="AE6066" s="381"/>
      <c r="AF6066" s="105"/>
      <c r="AG6066" s="381"/>
      <c r="AH6066" s="381"/>
      <c r="AI6066" s="381"/>
      <c r="AJ6066" s="381"/>
      <c r="AK6066" s="381"/>
      <c r="AL6066" s="381"/>
      <c r="AM6066" s="381"/>
    </row>
    <row r="6067" spans="1:39" x14ac:dyDescent="0.35">
      <c r="A6067" s="379"/>
      <c r="B6067" s="379"/>
      <c r="C6067" s="379"/>
      <c r="D6067" s="379"/>
      <c r="E6067" s="379"/>
      <c r="F6067" s="379"/>
      <c r="G6067" s="379"/>
      <c r="H6067" s="379"/>
      <c r="I6067" s="379"/>
      <c r="J6067" s="379"/>
      <c r="K6067" s="379"/>
      <c r="L6067" s="379"/>
      <c r="M6067" s="379"/>
      <c r="N6067" s="379"/>
      <c r="O6067" s="379"/>
      <c r="P6067" s="379"/>
      <c r="Q6067" s="379"/>
      <c r="R6067" s="379"/>
      <c r="S6067" s="379"/>
      <c r="T6067" s="379"/>
      <c r="U6067" s="379"/>
      <c r="V6067" s="379"/>
      <c r="W6067" s="379"/>
      <c r="X6067" s="379"/>
      <c r="Y6067" s="379"/>
      <c r="Z6067" s="379"/>
      <c r="AA6067" s="380"/>
      <c r="AB6067" s="379"/>
      <c r="AC6067" s="379"/>
      <c r="AD6067" s="379"/>
      <c r="AE6067" s="381"/>
      <c r="AF6067" s="105"/>
      <c r="AG6067" s="381"/>
      <c r="AH6067" s="381"/>
      <c r="AI6067" s="381"/>
      <c r="AJ6067" s="381"/>
      <c r="AK6067" s="381"/>
      <c r="AL6067" s="381"/>
      <c r="AM6067" s="381"/>
    </row>
    <row r="6068" spans="1:39" x14ac:dyDescent="0.35">
      <c r="A6068" s="379"/>
      <c r="B6068" s="379"/>
      <c r="C6068" s="379"/>
      <c r="D6068" s="379"/>
      <c r="E6068" s="379"/>
      <c r="F6068" s="379"/>
      <c r="G6068" s="379"/>
      <c r="H6068" s="379"/>
      <c r="I6068" s="379"/>
      <c r="J6068" s="379"/>
      <c r="K6068" s="379"/>
      <c r="L6068" s="379"/>
      <c r="M6068" s="379"/>
      <c r="N6068" s="379"/>
      <c r="O6068" s="379"/>
      <c r="P6068" s="379"/>
      <c r="Q6068" s="379"/>
      <c r="R6068" s="379"/>
      <c r="S6068" s="379"/>
      <c r="T6068" s="379"/>
      <c r="U6068" s="379"/>
      <c r="V6068" s="379"/>
      <c r="W6068" s="379"/>
      <c r="X6068" s="379"/>
      <c r="Y6068" s="379"/>
      <c r="Z6068" s="379"/>
      <c r="AA6068" s="380"/>
      <c r="AB6068" s="379"/>
      <c r="AC6068" s="379"/>
      <c r="AD6068" s="379"/>
      <c r="AE6068" s="381"/>
      <c r="AF6068" s="105"/>
      <c r="AG6068" s="381"/>
      <c r="AH6068" s="381"/>
      <c r="AI6068" s="381"/>
      <c r="AJ6068" s="381"/>
      <c r="AK6068" s="381"/>
      <c r="AL6068" s="381"/>
      <c r="AM6068" s="381"/>
    </row>
    <row r="6069" spans="1:39" x14ac:dyDescent="0.35">
      <c r="A6069" s="379"/>
      <c r="B6069" s="379"/>
      <c r="C6069" s="379"/>
      <c r="D6069" s="379"/>
      <c r="E6069" s="379"/>
      <c r="F6069" s="379"/>
      <c r="G6069" s="379"/>
      <c r="H6069" s="379"/>
      <c r="I6069" s="379"/>
      <c r="J6069" s="379"/>
      <c r="K6069" s="379"/>
      <c r="L6069" s="379"/>
      <c r="M6069" s="379"/>
      <c r="N6069" s="379"/>
      <c r="O6069" s="379"/>
      <c r="P6069" s="379"/>
      <c r="Q6069" s="379"/>
      <c r="R6069" s="379"/>
      <c r="S6069" s="379"/>
      <c r="T6069" s="379"/>
      <c r="U6069" s="379"/>
      <c r="V6069" s="379"/>
      <c r="W6069" s="379"/>
      <c r="X6069" s="379"/>
      <c r="Y6069" s="379"/>
      <c r="Z6069" s="379"/>
      <c r="AA6069" s="380"/>
      <c r="AB6069" s="379"/>
      <c r="AC6069" s="379"/>
      <c r="AD6069" s="379"/>
      <c r="AE6069" s="381"/>
      <c r="AF6069" s="105"/>
      <c r="AG6069" s="381"/>
      <c r="AH6069" s="381"/>
      <c r="AI6069" s="381"/>
      <c r="AJ6069" s="381"/>
      <c r="AK6069" s="381"/>
      <c r="AL6069" s="381"/>
      <c r="AM6069" s="381"/>
    </row>
    <row r="6070" spans="1:39" x14ac:dyDescent="0.35">
      <c r="A6070" s="379"/>
      <c r="B6070" s="379"/>
      <c r="C6070" s="379"/>
      <c r="D6070" s="379"/>
      <c r="E6070" s="379"/>
      <c r="F6070" s="379"/>
      <c r="G6070" s="379"/>
      <c r="H6070" s="379"/>
      <c r="I6070" s="379"/>
      <c r="J6070" s="379"/>
      <c r="K6070" s="379"/>
      <c r="L6070" s="379"/>
      <c r="M6070" s="379"/>
      <c r="N6070" s="379"/>
      <c r="O6070" s="379"/>
      <c r="P6070" s="379"/>
      <c r="Q6070" s="379"/>
      <c r="R6070" s="379"/>
      <c r="S6070" s="379"/>
      <c r="T6070" s="379"/>
      <c r="U6070" s="379"/>
      <c r="V6070" s="379"/>
      <c r="W6070" s="379"/>
      <c r="X6070" s="379"/>
      <c r="Y6070" s="379"/>
      <c r="Z6070" s="379"/>
      <c r="AA6070" s="380"/>
      <c r="AB6070" s="379"/>
      <c r="AC6070" s="379"/>
      <c r="AD6070" s="379"/>
      <c r="AE6070" s="381"/>
      <c r="AF6070" s="105"/>
      <c r="AG6070" s="381"/>
      <c r="AH6070" s="381"/>
      <c r="AI6070" s="381"/>
      <c r="AJ6070" s="381"/>
      <c r="AK6070" s="381"/>
      <c r="AL6070" s="381"/>
      <c r="AM6070" s="381"/>
    </row>
    <row r="6071" spans="1:39" x14ac:dyDescent="0.35">
      <c r="A6071" s="379"/>
      <c r="B6071" s="379"/>
      <c r="C6071" s="379"/>
      <c r="D6071" s="379"/>
      <c r="E6071" s="379"/>
      <c r="F6071" s="379"/>
      <c r="G6071" s="379"/>
      <c r="H6071" s="379"/>
      <c r="I6071" s="379"/>
      <c r="J6071" s="379"/>
      <c r="K6071" s="379"/>
      <c r="L6071" s="379"/>
      <c r="M6071" s="379"/>
      <c r="N6071" s="379"/>
      <c r="O6071" s="379"/>
      <c r="P6071" s="379"/>
      <c r="Q6071" s="379"/>
      <c r="R6071" s="379"/>
      <c r="S6071" s="379"/>
      <c r="T6071" s="379"/>
      <c r="U6071" s="379"/>
      <c r="V6071" s="379"/>
      <c r="W6071" s="379"/>
      <c r="X6071" s="379"/>
      <c r="Y6071" s="379"/>
      <c r="Z6071" s="379"/>
      <c r="AA6071" s="380"/>
      <c r="AB6071" s="379"/>
      <c r="AC6071" s="379"/>
      <c r="AD6071" s="379"/>
      <c r="AE6071" s="381"/>
      <c r="AF6071" s="105"/>
      <c r="AG6071" s="381"/>
      <c r="AH6071" s="381"/>
      <c r="AI6071" s="381"/>
      <c r="AJ6071" s="381"/>
      <c r="AK6071" s="381"/>
      <c r="AL6071" s="381"/>
      <c r="AM6071" s="381"/>
    </row>
    <row r="6072" spans="1:39" x14ac:dyDescent="0.35">
      <c r="A6072" s="379"/>
      <c r="B6072" s="379"/>
      <c r="C6072" s="379"/>
      <c r="D6072" s="379"/>
      <c r="E6072" s="379"/>
      <c r="F6072" s="379"/>
      <c r="G6072" s="379"/>
      <c r="H6072" s="379"/>
      <c r="I6072" s="379"/>
      <c r="J6072" s="379"/>
      <c r="K6072" s="379"/>
      <c r="L6072" s="379"/>
      <c r="M6072" s="379"/>
      <c r="N6072" s="379"/>
      <c r="O6072" s="379"/>
      <c r="P6072" s="379"/>
      <c r="Q6072" s="379"/>
      <c r="R6072" s="379"/>
      <c r="S6072" s="379"/>
      <c r="T6072" s="379"/>
      <c r="U6072" s="379"/>
      <c r="V6072" s="379"/>
      <c r="W6072" s="379"/>
      <c r="X6072" s="379"/>
      <c r="Y6072" s="379"/>
      <c r="Z6072" s="379"/>
      <c r="AA6072" s="380"/>
      <c r="AB6072" s="379"/>
      <c r="AC6072" s="379"/>
      <c r="AD6072" s="379"/>
      <c r="AE6072" s="381"/>
      <c r="AF6072" s="105"/>
      <c r="AG6072" s="381"/>
      <c r="AH6072" s="381"/>
      <c r="AI6072" s="381"/>
      <c r="AJ6072" s="381"/>
      <c r="AK6072" s="381"/>
      <c r="AL6072" s="381"/>
      <c r="AM6072" s="381"/>
    </row>
    <row r="6073" spans="1:39" x14ac:dyDescent="0.35">
      <c r="A6073" s="379"/>
      <c r="B6073" s="379"/>
      <c r="C6073" s="379"/>
      <c r="D6073" s="379"/>
      <c r="E6073" s="379"/>
      <c r="F6073" s="379"/>
      <c r="G6073" s="379"/>
      <c r="H6073" s="379"/>
      <c r="I6073" s="379"/>
      <c r="J6073" s="379"/>
      <c r="K6073" s="379"/>
      <c r="L6073" s="379"/>
      <c r="M6073" s="379"/>
      <c r="N6073" s="379"/>
      <c r="O6073" s="379"/>
      <c r="P6073" s="379"/>
      <c r="Q6073" s="379"/>
      <c r="R6073" s="379"/>
      <c r="S6073" s="379"/>
      <c r="T6073" s="379"/>
      <c r="U6073" s="379"/>
      <c r="V6073" s="379"/>
      <c r="W6073" s="379"/>
      <c r="X6073" s="379"/>
      <c r="Y6073" s="379"/>
      <c r="Z6073" s="379"/>
      <c r="AA6073" s="380"/>
      <c r="AB6073" s="379"/>
      <c r="AC6073" s="379"/>
      <c r="AD6073" s="379"/>
      <c r="AE6073" s="381"/>
      <c r="AF6073" s="105"/>
      <c r="AG6073" s="381"/>
      <c r="AH6073" s="381"/>
      <c r="AI6073" s="381"/>
      <c r="AJ6073" s="381"/>
      <c r="AK6073" s="381"/>
      <c r="AL6073" s="381"/>
      <c r="AM6073" s="381"/>
    </row>
    <row r="6074" spans="1:39" x14ac:dyDescent="0.35">
      <c r="A6074" s="379"/>
      <c r="B6074" s="379"/>
      <c r="C6074" s="379"/>
      <c r="D6074" s="379"/>
      <c r="E6074" s="379"/>
      <c r="F6074" s="379"/>
      <c r="G6074" s="379"/>
      <c r="H6074" s="379"/>
      <c r="I6074" s="379"/>
      <c r="J6074" s="379"/>
      <c r="K6074" s="379"/>
      <c r="L6074" s="379"/>
      <c r="M6074" s="379"/>
      <c r="N6074" s="379"/>
      <c r="O6074" s="379"/>
      <c r="P6074" s="379"/>
      <c r="Q6074" s="379"/>
      <c r="R6074" s="379"/>
      <c r="S6074" s="379"/>
      <c r="T6074" s="379"/>
      <c r="U6074" s="379"/>
      <c r="V6074" s="379"/>
      <c r="W6074" s="379"/>
      <c r="X6074" s="379"/>
      <c r="Y6074" s="379"/>
      <c r="Z6074" s="379"/>
      <c r="AA6074" s="380"/>
      <c r="AB6074" s="379"/>
      <c r="AC6074" s="379"/>
      <c r="AD6074" s="379"/>
      <c r="AE6074" s="381"/>
      <c r="AF6074" s="105"/>
      <c r="AG6074" s="381"/>
      <c r="AH6074" s="381"/>
      <c r="AI6074" s="381"/>
      <c r="AJ6074" s="381"/>
      <c r="AK6074" s="381"/>
      <c r="AL6074" s="381"/>
      <c r="AM6074" s="381"/>
    </row>
    <row r="6075" spans="1:39" x14ac:dyDescent="0.35">
      <c r="A6075" s="379"/>
      <c r="B6075" s="379"/>
      <c r="C6075" s="379"/>
      <c r="D6075" s="379"/>
      <c r="E6075" s="379"/>
      <c r="F6075" s="379"/>
      <c r="G6075" s="379"/>
      <c r="H6075" s="379"/>
      <c r="I6075" s="379"/>
      <c r="J6075" s="379"/>
      <c r="K6075" s="379"/>
      <c r="L6075" s="379"/>
      <c r="M6075" s="379"/>
      <c r="N6075" s="379"/>
      <c r="O6075" s="379"/>
      <c r="P6075" s="379"/>
      <c r="Q6075" s="379"/>
      <c r="R6075" s="379"/>
      <c r="S6075" s="379"/>
      <c r="T6075" s="379"/>
      <c r="U6075" s="379"/>
      <c r="V6075" s="379"/>
      <c r="W6075" s="379"/>
      <c r="X6075" s="379"/>
      <c r="Y6075" s="379"/>
      <c r="Z6075" s="379"/>
      <c r="AA6075" s="380"/>
      <c r="AB6075" s="379"/>
      <c r="AC6075" s="379"/>
      <c r="AD6075" s="379"/>
      <c r="AE6075" s="381"/>
      <c r="AF6075" s="105"/>
      <c r="AG6075" s="381"/>
      <c r="AH6075" s="381"/>
      <c r="AI6075" s="381"/>
      <c r="AJ6075" s="381"/>
      <c r="AK6075" s="381"/>
      <c r="AL6075" s="381"/>
      <c r="AM6075" s="381"/>
    </row>
    <row r="6076" spans="1:39" x14ac:dyDescent="0.35">
      <c r="A6076" s="379"/>
      <c r="B6076" s="379"/>
      <c r="C6076" s="379"/>
      <c r="D6076" s="379"/>
      <c r="E6076" s="379"/>
      <c r="F6076" s="379"/>
      <c r="G6076" s="379"/>
      <c r="H6076" s="379"/>
      <c r="I6076" s="379"/>
      <c r="J6076" s="379"/>
      <c r="K6076" s="379"/>
      <c r="L6076" s="379"/>
      <c r="M6076" s="379"/>
      <c r="N6076" s="379"/>
      <c r="O6076" s="379"/>
      <c r="P6076" s="379"/>
      <c r="Q6076" s="379"/>
      <c r="R6076" s="379"/>
      <c r="S6076" s="379"/>
      <c r="T6076" s="379"/>
      <c r="U6076" s="379"/>
      <c r="V6076" s="379"/>
      <c r="W6076" s="379"/>
      <c r="X6076" s="379"/>
      <c r="Y6076" s="379"/>
      <c r="Z6076" s="379"/>
      <c r="AA6076" s="380"/>
      <c r="AB6076" s="379"/>
      <c r="AC6076" s="379"/>
      <c r="AD6076" s="379"/>
      <c r="AE6076" s="381"/>
      <c r="AF6076" s="105"/>
      <c r="AG6076" s="381"/>
      <c r="AH6076" s="381"/>
      <c r="AI6076" s="381"/>
      <c r="AJ6076" s="381"/>
      <c r="AK6076" s="381"/>
      <c r="AL6076" s="381"/>
      <c r="AM6076" s="381"/>
    </row>
    <row r="6077" spans="1:39" x14ac:dyDescent="0.35">
      <c r="A6077" s="379"/>
      <c r="B6077" s="379"/>
      <c r="C6077" s="379"/>
      <c r="D6077" s="379"/>
      <c r="E6077" s="379"/>
      <c r="F6077" s="379"/>
      <c r="G6077" s="379"/>
      <c r="H6077" s="379"/>
      <c r="I6077" s="379"/>
      <c r="J6077" s="379"/>
      <c r="K6077" s="379"/>
      <c r="L6077" s="379"/>
      <c r="M6077" s="379"/>
      <c r="N6077" s="379"/>
      <c r="O6077" s="379"/>
      <c r="P6077" s="379"/>
      <c r="Q6077" s="379"/>
      <c r="R6077" s="379"/>
      <c r="S6077" s="379"/>
      <c r="T6077" s="379"/>
      <c r="U6077" s="379"/>
      <c r="V6077" s="379"/>
      <c r="W6077" s="379"/>
      <c r="X6077" s="379"/>
      <c r="Y6077" s="379"/>
      <c r="Z6077" s="379"/>
      <c r="AA6077" s="380"/>
      <c r="AB6077" s="379"/>
      <c r="AC6077" s="379"/>
      <c r="AD6077" s="379"/>
      <c r="AE6077" s="381"/>
      <c r="AF6077" s="105"/>
      <c r="AG6077" s="381"/>
      <c r="AH6077" s="381"/>
      <c r="AI6077" s="381"/>
      <c r="AJ6077" s="381"/>
      <c r="AK6077" s="381"/>
      <c r="AL6077" s="381"/>
      <c r="AM6077" s="381"/>
    </row>
    <row r="6078" spans="1:39" x14ac:dyDescent="0.35">
      <c r="A6078" s="379"/>
      <c r="B6078" s="379"/>
      <c r="C6078" s="379"/>
      <c r="D6078" s="379"/>
      <c r="E6078" s="379"/>
      <c r="F6078" s="379"/>
      <c r="G6078" s="379"/>
      <c r="H6078" s="379"/>
      <c r="I6078" s="379"/>
      <c r="J6078" s="379"/>
      <c r="K6078" s="379"/>
      <c r="L6078" s="379"/>
      <c r="M6078" s="379"/>
      <c r="N6078" s="379"/>
      <c r="O6078" s="379"/>
      <c r="P6078" s="379"/>
      <c r="Q6078" s="379"/>
      <c r="R6078" s="379"/>
      <c r="S6078" s="379"/>
      <c r="T6078" s="379"/>
      <c r="U6078" s="379"/>
      <c r="V6078" s="379"/>
      <c r="W6078" s="379"/>
      <c r="X6078" s="379"/>
      <c r="Y6078" s="379"/>
      <c r="Z6078" s="379"/>
      <c r="AA6078" s="380"/>
      <c r="AB6078" s="379"/>
      <c r="AC6078" s="379"/>
      <c r="AD6078" s="379"/>
      <c r="AE6078" s="381"/>
      <c r="AF6078" s="105"/>
      <c r="AG6078" s="381"/>
      <c r="AH6078" s="381"/>
      <c r="AI6078" s="381"/>
      <c r="AJ6078" s="381"/>
      <c r="AK6078" s="381"/>
      <c r="AL6078" s="381"/>
      <c r="AM6078" s="381"/>
    </row>
    <row r="6079" spans="1:39" x14ac:dyDescent="0.35">
      <c r="A6079" s="379"/>
      <c r="B6079" s="379"/>
      <c r="C6079" s="379"/>
      <c r="D6079" s="379"/>
      <c r="E6079" s="379"/>
      <c r="F6079" s="379"/>
      <c r="G6079" s="379"/>
      <c r="H6079" s="379"/>
      <c r="I6079" s="379"/>
      <c r="J6079" s="379"/>
      <c r="K6079" s="379"/>
      <c r="L6079" s="379"/>
      <c r="M6079" s="379"/>
      <c r="N6079" s="379"/>
      <c r="O6079" s="379"/>
      <c r="P6079" s="379"/>
      <c r="Q6079" s="379"/>
      <c r="R6079" s="379"/>
      <c r="S6079" s="379"/>
      <c r="T6079" s="379"/>
      <c r="U6079" s="379"/>
      <c r="V6079" s="379"/>
      <c r="W6079" s="379"/>
      <c r="X6079" s="379"/>
      <c r="Y6079" s="379"/>
      <c r="Z6079" s="379"/>
      <c r="AA6079" s="380"/>
      <c r="AB6079" s="379"/>
      <c r="AC6079" s="379"/>
      <c r="AD6079" s="379"/>
      <c r="AE6079" s="381"/>
      <c r="AF6079" s="105"/>
      <c r="AG6079" s="381"/>
      <c r="AH6079" s="381"/>
      <c r="AI6079" s="381"/>
      <c r="AJ6079" s="381"/>
      <c r="AK6079" s="381"/>
      <c r="AL6079" s="381"/>
      <c r="AM6079" s="381"/>
    </row>
    <row r="6080" spans="1:39" x14ac:dyDescent="0.35">
      <c r="A6080" s="379"/>
      <c r="B6080" s="379"/>
      <c r="C6080" s="379"/>
      <c r="D6080" s="379"/>
      <c r="E6080" s="379"/>
      <c r="F6080" s="379"/>
      <c r="G6080" s="379"/>
      <c r="H6080" s="379"/>
      <c r="I6080" s="379"/>
      <c r="J6080" s="379"/>
      <c r="K6080" s="379"/>
      <c r="L6080" s="379"/>
      <c r="M6080" s="379"/>
      <c r="N6080" s="379"/>
      <c r="O6080" s="379"/>
      <c r="P6080" s="379"/>
      <c r="Q6080" s="379"/>
      <c r="R6080" s="379"/>
      <c r="S6080" s="379"/>
      <c r="T6080" s="379"/>
      <c r="U6080" s="379"/>
      <c r="V6080" s="379"/>
      <c r="W6080" s="379"/>
      <c r="X6080" s="379"/>
      <c r="Y6080" s="379"/>
      <c r="Z6080" s="379"/>
      <c r="AA6080" s="380"/>
      <c r="AB6080" s="379"/>
      <c r="AC6080" s="379"/>
      <c r="AD6080" s="379"/>
      <c r="AE6080" s="381"/>
      <c r="AF6080" s="105"/>
      <c r="AG6080" s="381"/>
      <c r="AH6080" s="381"/>
      <c r="AI6080" s="381"/>
      <c r="AJ6080" s="381"/>
      <c r="AK6080" s="381"/>
      <c r="AL6080" s="381"/>
      <c r="AM6080" s="381"/>
    </row>
    <row r="6081" spans="1:39" x14ac:dyDescent="0.35">
      <c r="A6081" s="379"/>
      <c r="B6081" s="379"/>
      <c r="C6081" s="379"/>
      <c r="D6081" s="379"/>
      <c r="E6081" s="379"/>
      <c r="F6081" s="379"/>
      <c r="G6081" s="379"/>
      <c r="H6081" s="379"/>
      <c r="I6081" s="379"/>
      <c r="J6081" s="379"/>
      <c r="K6081" s="379"/>
      <c r="L6081" s="379"/>
      <c r="M6081" s="379"/>
      <c r="N6081" s="379"/>
      <c r="O6081" s="379"/>
      <c r="P6081" s="379"/>
      <c r="Q6081" s="379"/>
      <c r="R6081" s="379"/>
      <c r="S6081" s="379"/>
      <c r="T6081" s="379"/>
      <c r="U6081" s="379"/>
      <c r="V6081" s="379"/>
      <c r="W6081" s="379"/>
      <c r="X6081" s="379"/>
      <c r="Y6081" s="379"/>
      <c r="Z6081" s="379"/>
      <c r="AA6081" s="380"/>
      <c r="AB6081" s="379"/>
      <c r="AC6081" s="379"/>
      <c r="AD6081" s="379"/>
      <c r="AE6081" s="381"/>
      <c r="AF6081" s="105"/>
      <c r="AG6081" s="381"/>
      <c r="AH6081" s="381"/>
      <c r="AI6081" s="381"/>
      <c r="AJ6081" s="381"/>
      <c r="AK6081" s="381"/>
      <c r="AL6081" s="381"/>
      <c r="AM6081" s="381"/>
    </row>
    <row r="6082" spans="1:39" x14ac:dyDescent="0.35">
      <c r="A6082" s="379"/>
      <c r="B6082" s="379"/>
      <c r="C6082" s="379"/>
      <c r="D6082" s="379"/>
      <c r="E6082" s="379"/>
      <c r="F6082" s="379"/>
      <c r="G6082" s="379"/>
      <c r="H6082" s="379"/>
      <c r="I6082" s="379"/>
      <c r="J6082" s="379"/>
      <c r="K6082" s="379"/>
      <c r="L6082" s="379"/>
      <c r="M6082" s="379"/>
      <c r="N6082" s="379"/>
      <c r="O6082" s="379"/>
      <c r="P6082" s="379"/>
      <c r="Q6082" s="379"/>
      <c r="R6082" s="379"/>
      <c r="S6082" s="379"/>
      <c r="T6082" s="379"/>
      <c r="U6082" s="379"/>
      <c r="V6082" s="379"/>
      <c r="W6082" s="379"/>
      <c r="X6082" s="379"/>
      <c r="Y6082" s="379"/>
      <c r="Z6082" s="379"/>
      <c r="AA6082" s="380"/>
      <c r="AB6082" s="379"/>
      <c r="AC6082" s="379"/>
      <c r="AD6082" s="379"/>
      <c r="AE6082" s="381"/>
      <c r="AF6082" s="105"/>
      <c r="AG6082" s="381"/>
      <c r="AH6082" s="381"/>
      <c r="AI6082" s="381"/>
      <c r="AJ6082" s="381"/>
      <c r="AK6082" s="381"/>
      <c r="AL6082" s="381"/>
      <c r="AM6082" s="381"/>
    </row>
    <row r="6083" spans="1:39" x14ac:dyDescent="0.35">
      <c r="A6083" s="379"/>
      <c r="B6083" s="379"/>
      <c r="C6083" s="379"/>
      <c r="D6083" s="379"/>
      <c r="E6083" s="379"/>
      <c r="F6083" s="379"/>
      <c r="G6083" s="379"/>
      <c r="H6083" s="379"/>
      <c r="I6083" s="379"/>
      <c r="J6083" s="379"/>
      <c r="K6083" s="379"/>
      <c r="L6083" s="379"/>
      <c r="M6083" s="379"/>
      <c r="N6083" s="379"/>
      <c r="O6083" s="379"/>
      <c r="P6083" s="379"/>
      <c r="Q6083" s="379"/>
      <c r="R6083" s="379"/>
      <c r="S6083" s="379"/>
      <c r="T6083" s="379"/>
      <c r="U6083" s="379"/>
      <c r="V6083" s="379"/>
      <c r="W6083" s="379"/>
      <c r="X6083" s="379"/>
      <c r="Y6083" s="379"/>
      <c r="Z6083" s="379"/>
      <c r="AA6083" s="380"/>
      <c r="AB6083" s="379"/>
      <c r="AC6083" s="379"/>
      <c r="AD6083" s="379"/>
      <c r="AE6083" s="381"/>
      <c r="AF6083" s="105"/>
      <c r="AG6083" s="381"/>
      <c r="AH6083" s="381"/>
      <c r="AI6083" s="381"/>
      <c r="AJ6083" s="381"/>
      <c r="AK6083" s="381"/>
      <c r="AL6083" s="381"/>
      <c r="AM6083" s="381"/>
    </row>
    <row r="6084" spans="1:39" x14ac:dyDescent="0.35">
      <c r="A6084" s="379"/>
      <c r="B6084" s="379"/>
      <c r="C6084" s="379"/>
      <c r="D6084" s="379"/>
      <c r="E6084" s="379"/>
      <c r="F6084" s="379"/>
      <c r="G6084" s="379"/>
      <c r="H6084" s="379"/>
      <c r="I6084" s="379"/>
      <c r="J6084" s="379"/>
      <c r="K6084" s="379"/>
      <c r="L6084" s="379"/>
      <c r="M6084" s="379"/>
      <c r="N6084" s="379"/>
      <c r="O6084" s="379"/>
      <c r="P6084" s="379"/>
      <c r="Q6084" s="379"/>
      <c r="R6084" s="379"/>
      <c r="S6084" s="379"/>
      <c r="T6084" s="379"/>
      <c r="U6084" s="379"/>
      <c r="V6084" s="379"/>
      <c r="W6084" s="379"/>
      <c r="X6084" s="379"/>
      <c r="Y6084" s="379"/>
      <c r="Z6084" s="379"/>
      <c r="AA6084" s="380"/>
      <c r="AB6084" s="379"/>
      <c r="AC6084" s="379"/>
      <c r="AD6084" s="379"/>
      <c r="AE6084" s="381"/>
      <c r="AF6084" s="105"/>
      <c r="AG6084" s="381"/>
      <c r="AH6084" s="381"/>
      <c r="AI6084" s="381"/>
      <c r="AJ6084" s="381"/>
      <c r="AK6084" s="381"/>
      <c r="AL6084" s="381"/>
      <c r="AM6084" s="381"/>
    </row>
    <row r="6085" spans="1:39" x14ac:dyDescent="0.35">
      <c r="A6085" s="379"/>
      <c r="B6085" s="379"/>
      <c r="C6085" s="379"/>
      <c r="D6085" s="379"/>
      <c r="E6085" s="379"/>
      <c r="F6085" s="379"/>
      <c r="G6085" s="379"/>
      <c r="H6085" s="379"/>
      <c r="I6085" s="379"/>
      <c r="J6085" s="379"/>
      <c r="K6085" s="379"/>
      <c r="L6085" s="379"/>
      <c r="M6085" s="379"/>
      <c r="N6085" s="379"/>
      <c r="O6085" s="379"/>
      <c r="P6085" s="379"/>
      <c r="Q6085" s="379"/>
      <c r="R6085" s="379"/>
      <c r="S6085" s="379"/>
      <c r="T6085" s="379"/>
      <c r="U6085" s="379"/>
      <c r="V6085" s="379"/>
      <c r="W6085" s="379"/>
      <c r="X6085" s="379"/>
      <c r="Y6085" s="379"/>
      <c r="Z6085" s="379"/>
      <c r="AA6085" s="380"/>
      <c r="AB6085" s="379"/>
      <c r="AC6085" s="379"/>
      <c r="AD6085" s="379"/>
      <c r="AE6085" s="381"/>
      <c r="AF6085" s="105"/>
      <c r="AG6085" s="381"/>
      <c r="AH6085" s="381"/>
      <c r="AI6085" s="381"/>
      <c r="AJ6085" s="381"/>
      <c r="AK6085" s="381"/>
      <c r="AL6085" s="381"/>
      <c r="AM6085" s="381"/>
    </row>
    <row r="6086" spans="1:39" x14ac:dyDescent="0.35">
      <c r="A6086" s="379"/>
      <c r="B6086" s="379"/>
      <c r="C6086" s="379"/>
      <c r="D6086" s="379"/>
      <c r="E6086" s="379"/>
      <c r="F6086" s="379"/>
      <c r="G6086" s="379"/>
      <c r="H6086" s="379"/>
      <c r="I6086" s="379"/>
      <c r="J6086" s="379"/>
      <c r="K6086" s="379"/>
      <c r="L6086" s="379"/>
      <c r="M6086" s="379"/>
      <c r="N6086" s="379"/>
      <c r="O6086" s="379"/>
      <c r="P6086" s="379"/>
      <c r="Q6086" s="379"/>
      <c r="R6086" s="379"/>
      <c r="S6086" s="379"/>
      <c r="T6086" s="379"/>
      <c r="U6086" s="379"/>
      <c r="V6086" s="379"/>
      <c r="W6086" s="379"/>
      <c r="X6086" s="379"/>
      <c r="Y6086" s="379"/>
      <c r="Z6086" s="379"/>
      <c r="AA6086" s="380"/>
      <c r="AB6086" s="379"/>
      <c r="AC6086" s="379"/>
      <c r="AD6086" s="379"/>
      <c r="AE6086" s="381"/>
      <c r="AF6086" s="105"/>
      <c r="AG6086" s="381"/>
      <c r="AH6086" s="381"/>
      <c r="AI6086" s="381"/>
      <c r="AJ6086" s="381"/>
      <c r="AK6086" s="381"/>
      <c r="AL6086" s="381"/>
      <c r="AM6086" s="381"/>
    </row>
    <row r="6087" spans="1:39" x14ac:dyDescent="0.35">
      <c r="A6087" s="379"/>
      <c r="B6087" s="379"/>
      <c r="C6087" s="379"/>
      <c r="D6087" s="379"/>
      <c r="E6087" s="379"/>
      <c r="F6087" s="379"/>
      <c r="G6087" s="379"/>
      <c r="H6087" s="379"/>
      <c r="I6087" s="379"/>
      <c r="J6087" s="379"/>
      <c r="K6087" s="379"/>
      <c r="L6087" s="379"/>
      <c r="M6087" s="379"/>
      <c r="N6087" s="379"/>
      <c r="O6087" s="379"/>
      <c r="P6087" s="379"/>
      <c r="Q6087" s="379"/>
      <c r="R6087" s="379"/>
      <c r="S6087" s="379"/>
      <c r="T6087" s="379"/>
      <c r="U6087" s="379"/>
      <c r="V6087" s="379"/>
      <c r="W6087" s="379"/>
      <c r="X6087" s="379"/>
      <c r="Y6087" s="379"/>
      <c r="Z6087" s="379"/>
      <c r="AA6087" s="380"/>
      <c r="AB6087" s="379"/>
      <c r="AC6087" s="379"/>
      <c r="AD6087" s="379"/>
      <c r="AE6087" s="381"/>
      <c r="AF6087" s="105"/>
      <c r="AG6087" s="381"/>
      <c r="AH6087" s="381"/>
      <c r="AI6087" s="381"/>
      <c r="AJ6087" s="381"/>
      <c r="AK6087" s="381"/>
      <c r="AL6087" s="381"/>
      <c r="AM6087" s="381"/>
    </row>
    <row r="6088" spans="1:39" x14ac:dyDescent="0.35">
      <c r="A6088" s="379"/>
      <c r="B6088" s="379"/>
      <c r="C6088" s="379"/>
      <c r="D6088" s="379"/>
      <c r="E6088" s="379"/>
      <c r="F6088" s="379"/>
      <c r="G6088" s="379"/>
      <c r="H6088" s="379"/>
      <c r="I6088" s="379"/>
      <c r="J6088" s="379"/>
      <c r="K6088" s="379"/>
      <c r="L6088" s="379"/>
      <c r="M6088" s="379"/>
      <c r="N6088" s="379"/>
      <c r="O6088" s="379"/>
      <c r="P6088" s="379"/>
      <c r="Q6088" s="379"/>
      <c r="R6088" s="379"/>
      <c r="S6088" s="379"/>
      <c r="T6088" s="379"/>
      <c r="U6088" s="379"/>
      <c r="V6088" s="379"/>
      <c r="W6088" s="379"/>
      <c r="X6088" s="379"/>
      <c r="Y6088" s="379"/>
      <c r="Z6088" s="379"/>
      <c r="AA6088" s="380"/>
      <c r="AB6088" s="379"/>
      <c r="AC6088" s="379"/>
      <c r="AD6088" s="379"/>
      <c r="AE6088" s="381"/>
      <c r="AF6088" s="105"/>
      <c r="AG6088" s="381"/>
      <c r="AH6088" s="381"/>
      <c r="AI6088" s="381"/>
      <c r="AJ6088" s="381"/>
      <c r="AK6088" s="381"/>
      <c r="AL6088" s="381"/>
      <c r="AM6088" s="381"/>
    </row>
    <row r="6089" spans="1:39" x14ac:dyDescent="0.35">
      <c r="A6089" s="379"/>
      <c r="B6089" s="379"/>
      <c r="C6089" s="379"/>
      <c r="D6089" s="379"/>
      <c r="E6089" s="379"/>
      <c r="F6089" s="379"/>
      <c r="G6089" s="379"/>
      <c r="H6089" s="379"/>
      <c r="I6089" s="379"/>
      <c r="J6089" s="379"/>
      <c r="K6089" s="379"/>
      <c r="L6089" s="379"/>
      <c r="M6089" s="379"/>
      <c r="N6089" s="379"/>
      <c r="O6089" s="379"/>
      <c r="P6089" s="379"/>
      <c r="Q6089" s="379"/>
      <c r="R6089" s="379"/>
      <c r="S6089" s="379"/>
      <c r="T6089" s="379"/>
      <c r="U6089" s="379"/>
      <c r="V6089" s="379"/>
      <c r="W6089" s="379"/>
      <c r="X6089" s="379"/>
      <c r="Y6089" s="379"/>
      <c r="Z6089" s="379"/>
      <c r="AA6089" s="380"/>
      <c r="AB6089" s="379"/>
      <c r="AC6089" s="379"/>
      <c r="AD6089" s="379"/>
      <c r="AE6089" s="381"/>
      <c r="AF6089" s="105"/>
      <c r="AG6089" s="381"/>
      <c r="AH6089" s="381"/>
      <c r="AI6089" s="381"/>
      <c r="AJ6089" s="381"/>
      <c r="AK6089" s="381"/>
      <c r="AL6089" s="381"/>
      <c r="AM6089" s="381"/>
    </row>
    <row r="6090" spans="1:39" x14ac:dyDescent="0.35">
      <c r="A6090" s="379"/>
      <c r="B6090" s="379"/>
      <c r="C6090" s="379"/>
      <c r="D6090" s="379"/>
      <c r="E6090" s="379"/>
      <c r="F6090" s="379"/>
      <c r="G6090" s="379"/>
      <c r="H6090" s="379"/>
      <c r="I6090" s="379"/>
      <c r="J6090" s="379"/>
      <c r="K6090" s="379"/>
      <c r="L6090" s="379"/>
      <c r="M6090" s="379"/>
      <c r="N6090" s="379"/>
      <c r="O6090" s="379"/>
      <c r="P6090" s="379"/>
      <c r="Q6090" s="379"/>
      <c r="R6090" s="379"/>
      <c r="S6090" s="379"/>
      <c r="T6090" s="379"/>
      <c r="U6090" s="379"/>
      <c r="V6090" s="379"/>
      <c r="W6090" s="379"/>
      <c r="X6090" s="379"/>
      <c r="Y6090" s="379"/>
      <c r="Z6090" s="379"/>
      <c r="AA6090" s="380"/>
      <c r="AB6090" s="379"/>
      <c r="AC6090" s="379"/>
      <c r="AD6090" s="379"/>
      <c r="AE6090" s="381"/>
      <c r="AF6090" s="105"/>
      <c r="AG6090" s="381"/>
      <c r="AH6090" s="381"/>
      <c r="AI6090" s="381"/>
      <c r="AJ6090" s="381"/>
      <c r="AK6090" s="381"/>
      <c r="AL6090" s="381"/>
      <c r="AM6090" s="381"/>
    </row>
    <row r="6091" spans="1:39" x14ac:dyDescent="0.35">
      <c r="A6091" s="379"/>
      <c r="B6091" s="379"/>
      <c r="C6091" s="379"/>
      <c r="D6091" s="379"/>
      <c r="E6091" s="379"/>
      <c r="F6091" s="379"/>
      <c r="G6091" s="379"/>
      <c r="H6091" s="379"/>
      <c r="I6091" s="379"/>
      <c r="J6091" s="379"/>
      <c r="K6091" s="379"/>
      <c r="L6091" s="379"/>
      <c r="M6091" s="379"/>
      <c r="N6091" s="379"/>
      <c r="O6091" s="379"/>
      <c r="P6091" s="379"/>
      <c r="Q6091" s="379"/>
      <c r="R6091" s="379"/>
      <c r="S6091" s="379"/>
      <c r="T6091" s="379"/>
      <c r="U6091" s="379"/>
      <c r="V6091" s="379"/>
      <c r="W6091" s="379"/>
      <c r="X6091" s="379"/>
      <c r="Y6091" s="379"/>
      <c r="Z6091" s="379"/>
      <c r="AA6091" s="380"/>
      <c r="AB6091" s="379"/>
      <c r="AC6091" s="379"/>
      <c r="AD6091" s="379"/>
      <c r="AE6091" s="381"/>
      <c r="AF6091" s="105"/>
      <c r="AG6091" s="381"/>
      <c r="AH6091" s="381"/>
      <c r="AI6091" s="381"/>
      <c r="AJ6091" s="381"/>
      <c r="AK6091" s="381"/>
      <c r="AL6091" s="381"/>
      <c r="AM6091" s="381"/>
    </row>
    <row r="6092" spans="1:39" x14ac:dyDescent="0.35">
      <c r="A6092" s="379"/>
      <c r="B6092" s="379"/>
      <c r="C6092" s="379"/>
      <c r="D6092" s="379"/>
      <c r="E6092" s="379"/>
      <c r="F6092" s="379"/>
      <c r="G6092" s="379"/>
      <c r="H6092" s="379"/>
      <c r="I6092" s="379"/>
      <c r="J6092" s="379"/>
      <c r="K6092" s="379"/>
      <c r="L6092" s="379"/>
      <c r="M6092" s="379"/>
      <c r="N6092" s="379"/>
      <c r="O6092" s="379"/>
      <c r="P6092" s="379"/>
      <c r="Q6092" s="379"/>
      <c r="R6092" s="379"/>
      <c r="S6092" s="379"/>
      <c r="T6092" s="379"/>
      <c r="U6092" s="379"/>
      <c r="V6092" s="379"/>
      <c r="W6092" s="379"/>
      <c r="X6092" s="379"/>
      <c r="Y6092" s="379"/>
      <c r="Z6092" s="379"/>
      <c r="AA6092" s="380"/>
      <c r="AB6092" s="379"/>
      <c r="AC6092" s="379"/>
      <c r="AD6092" s="379"/>
      <c r="AE6092" s="381"/>
      <c r="AF6092" s="105"/>
      <c r="AG6092" s="381"/>
      <c r="AH6092" s="381"/>
      <c r="AI6092" s="381"/>
      <c r="AJ6092" s="381"/>
      <c r="AK6092" s="381"/>
      <c r="AL6092" s="381"/>
      <c r="AM6092" s="381"/>
    </row>
    <row r="6093" spans="1:39" x14ac:dyDescent="0.35">
      <c r="A6093" s="379"/>
      <c r="B6093" s="379"/>
      <c r="C6093" s="379"/>
      <c r="D6093" s="379"/>
      <c r="E6093" s="379"/>
      <c r="F6093" s="379"/>
      <c r="G6093" s="379"/>
      <c r="H6093" s="379"/>
      <c r="I6093" s="379"/>
      <c r="J6093" s="379"/>
      <c r="K6093" s="379"/>
      <c r="L6093" s="379"/>
      <c r="M6093" s="379"/>
      <c r="N6093" s="379"/>
      <c r="O6093" s="379"/>
      <c r="P6093" s="379"/>
      <c r="Q6093" s="379"/>
      <c r="R6093" s="379"/>
      <c r="S6093" s="379"/>
      <c r="T6093" s="379"/>
      <c r="U6093" s="379"/>
      <c r="V6093" s="379"/>
      <c r="W6093" s="379"/>
      <c r="X6093" s="379"/>
      <c r="Y6093" s="379"/>
      <c r="Z6093" s="379"/>
      <c r="AA6093" s="380"/>
      <c r="AB6093" s="379"/>
      <c r="AC6093" s="379"/>
      <c r="AD6093" s="379"/>
      <c r="AE6093" s="381"/>
      <c r="AF6093" s="105"/>
      <c r="AG6093" s="381"/>
      <c r="AH6093" s="381"/>
      <c r="AI6093" s="381"/>
      <c r="AJ6093" s="381"/>
      <c r="AK6093" s="381"/>
      <c r="AL6093" s="381"/>
      <c r="AM6093" s="381"/>
    </row>
    <row r="6094" spans="1:39" x14ac:dyDescent="0.35">
      <c r="A6094" s="379"/>
      <c r="B6094" s="379"/>
      <c r="C6094" s="379"/>
      <c r="D6094" s="379"/>
      <c r="E6094" s="379"/>
      <c r="F6094" s="379"/>
      <c r="G6094" s="379"/>
      <c r="H6094" s="379"/>
      <c r="I6094" s="379"/>
      <c r="J6094" s="379"/>
      <c r="K6094" s="379"/>
      <c r="L6094" s="379"/>
      <c r="M6094" s="379"/>
      <c r="N6094" s="379"/>
      <c r="O6094" s="379"/>
      <c r="P6094" s="379"/>
      <c r="Q6094" s="379"/>
      <c r="R6094" s="379"/>
      <c r="S6094" s="379"/>
      <c r="T6094" s="379"/>
      <c r="U6094" s="379"/>
      <c r="V6094" s="379"/>
      <c r="W6094" s="379"/>
      <c r="X6094" s="379"/>
      <c r="Y6094" s="379"/>
      <c r="Z6094" s="379"/>
      <c r="AA6094" s="380"/>
      <c r="AB6094" s="379"/>
      <c r="AC6094" s="379"/>
      <c r="AD6094" s="379"/>
      <c r="AE6094" s="381"/>
      <c r="AF6094" s="105"/>
      <c r="AG6094" s="381"/>
      <c r="AH6094" s="381"/>
      <c r="AI6094" s="381"/>
      <c r="AJ6094" s="381"/>
      <c r="AK6094" s="381"/>
      <c r="AL6094" s="381"/>
      <c r="AM6094" s="381"/>
    </row>
    <row r="6095" spans="1:39" x14ac:dyDescent="0.35">
      <c r="A6095" s="379"/>
      <c r="B6095" s="379"/>
      <c r="C6095" s="379"/>
      <c r="D6095" s="379"/>
      <c r="E6095" s="379"/>
      <c r="F6095" s="379"/>
      <c r="G6095" s="379"/>
      <c r="H6095" s="379"/>
      <c r="I6095" s="379"/>
      <c r="J6095" s="379"/>
      <c r="K6095" s="379"/>
      <c r="L6095" s="379"/>
      <c r="M6095" s="379"/>
      <c r="N6095" s="379"/>
      <c r="O6095" s="379"/>
      <c r="P6095" s="379"/>
      <c r="Q6095" s="379"/>
      <c r="R6095" s="379"/>
      <c r="S6095" s="379"/>
      <c r="T6095" s="379"/>
      <c r="U6095" s="379"/>
      <c r="V6095" s="379"/>
      <c r="W6095" s="379"/>
      <c r="X6095" s="379"/>
      <c r="Y6095" s="379"/>
      <c r="Z6095" s="379"/>
      <c r="AA6095" s="380"/>
      <c r="AB6095" s="379"/>
      <c r="AC6095" s="379"/>
      <c r="AD6095" s="379"/>
      <c r="AE6095" s="381"/>
      <c r="AF6095" s="105"/>
      <c r="AG6095" s="381"/>
      <c r="AH6095" s="381"/>
      <c r="AI6095" s="381"/>
      <c r="AJ6095" s="381"/>
      <c r="AK6095" s="381"/>
      <c r="AL6095" s="381"/>
      <c r="AM6095" s="381"/>
    </row>
    <row r="6096" spans="1:39" x14ac:dyDescent="0.35">
      <c r="A6096" s="379"/>
      <c r="B6096" s="379"/>
      <c r="C6096" s="379"/>
      <c r="D6096" s="379"/>
      <c r="E6096" s="379"/>
      <c r="F6096" s="379"/>
      <c r="G6096" s="379"/>
      <c r="H6096" s="379"/>
      <c r="I6096" s="379"/>
      <c r="J6096" s="379"/>
      <c r="K6096" s="379"/>
      <c r="L6096" s="379"/>
      <c r="M6096" s="379"/>
      <c r="N6096" s="379"/>
      <c r="O6096" s="379"/>
      <c r="P6096" s="379"/>
      <c r="Q6096" s="379"/>
      <c r="R6096" s="379"/>
      <c r="S6096" s="379"/>
      <c r="T6096" s="379"/>
      <c r="U6096" s="379"/>
      <c r="V6096" s="379"/>
      <c r="W6096" s="379"/>
      <c r="X6096" s="379"/>
      <c r="Y6096" s="379"/>
      <c r="Z6096" s="379"/>
      <c r="AA6096" s="380"/>
      <c r="AB6096" s="379"/>
      <c r="AC6096" s="379"/>
      <c r="AD6096" s="379"/>
      <c r="AE6096" s="381"/>
      <c r="AF6096" s="105"/>
      <c r="AG6096" s="381"/>
      <c r="AH6096" s="381"/>
      <c r="AI6096" s="381"/>
      <c r="AJ6096" s="381"/>
      <c r="AK6096" s="381"/>
      <c r="AL6096" s="381"/>
      <c r="AM6096" s="381"/>
    </row>
    <row r="6097" spans="1:39" x14ac:dyDescent="0.35">
      <c r="A6097" s="379"/>
      <c r="B6097" s="379"/>
      <c r="C6097" s="379"/>
      <c r="D6097" s="379"/>
      <c r="E6097" s="379"/>
      <c r="F6097" s="379"/>
      <c r="G6097" s="379"/>
      <c r="H6097" s="379"/>
      <c r="I6097" s="379"/>
      <c r="J6097" s="379"/>
      <c r="K6097" s="379"/>
      <c r="L6097" s="379"/>
      <c r="M6097" s="379"/>
      <c r="N6097" s="379"/>
      <c r="O6097" s="379"/>
      <c r="P6097" s="379"/>
      <c r="Q6097" s="379"/>
      <c r="R6097" s="379"/>
      <c r="S6097" s="379"/>
      <c r="T6097" s="379"/>
      <c r="U6097" s="379"/>
      <c r="V6097" s="379"/>
      <c r="W6097" s="379"/>
      <c r="X6097" s="379"/>
      <c r="Y6097" s="379"/>
      <c r="Z6097" s="379"/>
      <c r="AA6097" s="380"/>
      <c r="AB6097" s="379"/>
      <c r="AC6097" s="379"/>
      <c r="AD6097" s="379"/>
      <c r="AE6097" s="381"/>
      <c r="AF6097" s="105"/>
      <c r="AG6097" s="381"/>
      <c r="AH6097" s="381"/>
      <c r="AI6097" s="381"/>
      <c r="AJ6097" s="381"/>
      <c r="AK6097" s="381"/>
      <c r="AL6097" s="381"/>
      <c r="AM6097" s="381"/>
    </row>
    <row r="6098" spans="1:39" x14ac:dyDescent="0.35">
      <c r="A6098" s="379"/>
      <c r="B6098" s="379"/>
      <c r="C6098" s="379"/>
      <c r="D6098" s="379"/>
      <c r="E6098" s="379"/>
      <c r="F6098" s="379"/>
      <c r="G6098" s="379"/>
      <c r="H6098" s="379"/>
      <c r="I6098" s="379"/>
      <c r="J6098" s="379"/>
      <c r="K6098" s="379"/>
      <c r="L6098" s="379"/>
      <c r="M6098" s="379"/>
      <c r="N6098" s="379"/>
      <c r="O6098" s="379"/>
      <c r="P6098" s="379"/>
      <c r="Q6098" s="379"/>
      <c r="R6098" s="379"/>
      <c r="S6098" s="379"/>
      <c r="T6098" s="379"/>
      <c r="U6098" s="379"/>
      <c r="V6098" s="379"/>
      <c r="W6098" s="379"/>
      <c r="X6098" s="379"/>
      <c r="Y6098" s="379"/>
      <c r="Z6098" s="379"/>
      <c r="AA6098" s="380"/>
      <c r="AB6098" s="379"/>
      <c r="AC6098" s="379"/>
      <c r="AD6098" s="379"/>
      <c r="AE6098" s="381"/>
      <c r="AF6098" s="105"/>
      <c r="AG6098" s="381"/>
      <c r="AH6098" s="381"/>
      <c r="AI6098" s="381"/>
      <c r="AJ6098" s="381"/>
      <c r="AK6098" s="381"/>
      <c r="AL6098" s="381"/>
      <c r="AM6098" s="381"/>
    </row>
    <row r="6099" spans="1:39" x14ac:dyDescent="0.35">
      <c r="A6099" s="379"/>
      <c r="B6099" s="379"/>
      <c r="C6099" s="379"/>
      <c r="D6099" s="379"/>
      <c r="E6099" s="379"/>
      <c r="F6099" s="379"/>
      <c r="G6099" s="379"/>
      <c r="H6099" s="379"/>
      <c r="I6099" s="379"/>
      <c r="J6099" s="379"/>
      <c r="K6099" s="379"/>
      <c r="L6099" s="379"/>
      <c r="M6099" s="379"/>
      <c r="N6099" s="379"/>
      <c r="O6099" s="379"/>
      <c r="P6099" s="379"/>
      <c r="Q6099" s="379"/>
      <c r="R6099" s="379"/>
      <c r="S6099" s="379"/>
      <c r="T6099" s="379"/>
      <c r="U6099" s="379"/>
      <c r="V6099" s="379"/>
      <c r="W6099" s="379"/>
      <c r="X6099" s="379"/>
      <c r="Y6099" s="379"/>
      <c r="Z6099" s="379"/>
      <c r="AA6099" s="380"/>
      <c r="AB6099" s="379"/>
      <c r="AC6099" s="379"/>
      <c r="AD6099" s="379"/>
      <c r="AE6099" s="381"/>
      <c r="AF6099" s="105"/>
      <c r="AG6099" s="381"/>
      <c r="AH6099" s="381"/>
      <c r="AI6099" s="381"/>
      <c r="AJ6099" s="381"/>
      <c r="AK6099" s="381"/>
      <c r="AL6099" s="381"/>
      <c r="AM6099" s="381"/>
    </row>
    <row r="6100" spans="1:39" x14ac:dyDescent="0.35">
      <c r="A6100" s="379"/>
      <c r="B6100" s="379"/>
      <c r="C6100" s="379"/>
      <c r="D6100" s="379"/>
      <c r="E6100" s="379"/>
      <c r="F6100" s="379"/>
      <c r="G6100" s="379"/>
      <c r="H6100" s="379"/>
      <c r="I6100" s="379"/>
      <c r="J6100" s="379"/>
      <c r="K6100" s="379"/>
      <c r="L6100" s="379"/>
      <c r="M6100" s="379"/>
      <c r="N6100" s="379"/>
      <c r="O6100" s="379"/>
      <c r="P6100" s="379"/>
      <c r="Q6100" s="379"/>
      <c r="R6100" s="379"/>
      <c r="S6100" s="379"/>
      <c r="T6100" s="379"/>
      <c r="U6100" s="379"/>
      <c r="V6100" s="379"/>
      <c r="W6100" s="379"/>
      <c r="X6100" s="379"/>
      <c r="Y6100" s="379"/>
      <c r="Z6100" s="379"/>
      <c r="AA6100" s="380"/>
      <c r="AB6100" s="379"/>
      <c r="AC6100" s="379"/>
      <c r="AD6100" s="379"/>
      <c r="AE6100" s="381"/>
      <c r="AF6100" s="105"/>
      <c r="AG6100" s="381"/>
      <c r="AH6100" s="381"/>
      <c r="AI6100" s="381"/>
      <c r="AJ6100" s="381"/>
      <c r="AK6100" s="381"/>
      <c r="AL6100" s="381"/>
      <c r="AM6100" s="381"/>
    </row>
    <row r="6101" spans="1:39" x14ac:dyDescent="0.35">
      <c r="A6101" s="379"/>
      <c r="B6101" s="379"/>
      <c r="C6101" s="379"/>
      <c r="D6101" s="379"/>
      <c r="E6101" s="379"/>
      <c r="F6101" s="379"/>
      <c r="G6101" s="379"/>
      <c r="H6101" s="379"/>
      <c r="I6101" s="379"/>
      <c r="J6101" s="379"/>
      <c r="K6101" s="379"/>
      <c r="L6101" s="379"/>
      <c r="M6101" s="379"/>
      <c r="N6101" s="379"/>
      <c r="O6101" s="379"/>
      <c r="P6101" s="379"/>
      <c r="Q6101" s="379"/>
      <c r="R6101" s="379"/>
      <c r="S6101" s="379"/>
      <c r="T6101" s="379"/>
      <c r="U6101" s="379"/>
      <c r="V6101" s="379"/>
      <c r="W6101" s="379"/>
      <c r="X6101" s="379"/>
      <c r="Y6101" s="379"/>
      <c r="Z6101" s="379"/>
      <c r="AA6101" s="380"/>
      <c r="AB6101" s="379"/>
      <c r="AC6101" s="379"/>
      <c r="AD6101" s="379"/>
      <c r="AE6101" s="381"/>
      <c r="AF6101" s="105"/>
      <c r="AG6101" s="381"/>
      <c r="AH6101" s="381"/>
      <c r="AI6101" s="381"/>
      <c r="AJ6101" s="381"/>
      <c r="AK6101" s="381"/>
      <c r="AL6101" s="381"/>
      <c r="AM6101" s="381"/>
    </row>
    <row r="6102" spans="1:39" x14ac:dyDescent="0.35">
      <c r="A6102" s="379"/>
      <c r="B6102" s="379"/>
      <c r="C6102" s="379"/>
      <c r="D6102" s="379"/>
      <c r="E6102" s="379"/>
      <c r="F6102" s="379"/>
      <c r="G6102" s="379"/>
      <c r="H6102" s="379"/>
      <c r="I6102" s="379"/>
      <c r="J6102" s="379"/>
      <c r="K6102" s="379"/>
      <c r="L6102" s="379"/>
      <c r="M6102" s="379"/>
      <c r="N6102" s="379"/>
      <c r="O6102" s="379"/>
      <c r="P6102" s="379"/>
      <c r="Q6102" s="379"/>
      <c r="R6102" s="379"/>
      <c r="S6102" s="379"/>
      <c r="T6102" s="379"/>
      <c r="U6102" s="379"/>
      <c r="V6102" s="379"/>
      <c r="W6102" s="379"/>
      <c r="X6102" s="379"/>
      <c r="Y6102" s="379"/>
      <c r="Z6102" s="379"/>
      <c r="AA6102" s="380"/>
      <c r="AB6102" s="379"/>
      <c r="AC6102" s="379"/>
      <c r="AD6102" s="379"/>
      <c r="AE6102" s="381"/>
      <c r="AF6102" s="105"/>
      <c r="AG6102" s="381"/>
      <c r="AH6102" s="381"/>
      <c r="AI6102" s="381"/>
      <c r="AJ6102" s="381"/>
      <c r="AK6102" s="381"/>
      <c r="AL6102" s="381"/>
      <c r="AM6102" s="381"/>
    </row>
    <row r="6103" spans="1:39" x14ac:dyDescent="0.35">
      <c r="A6103" s="379"/>
      <c r="B6103" s="379"/>
      <c r="C6103" s="379"/>
      <c r="D6103" s="379"/>
      <c r="E6103" s="379"/>
      <c r="F6103" s="379"/>
      <c r="G6103" s="379"/>
      <c r="H6103" s="379"/>
      <c r="I6103" s="379"/>
      <c r="J6103" s="379"/>
      <c r="K6103" s="379"/>
      <c r="L6103" s="379"/>
      <c r="M6103" s="379"/>
      <c r="N6103" s="379"/>
      <c r="O6103" s="379"/>
      <c r="P6103" s="379"/>
      <c r="Q6103" s="379"/>
      <c r="R6103" s="379"/>
      <c r="S6103" s="379"/>
      <c r="T6103" s="379"/>
      <c r="U6103" s="379"/>
      <c r="V6103" s="379"/>
      <c r="W6103" s="379"/>
      <c r="X6103" s="379"/>
      <c r="Y6103" s="379"/>
      <c r="Z6103" s="379"/>
      <c r="AA6103" s="380"/>
      <c r="AB6103" s="379"/>
      <c r="AC6103" s="379"/>
      <c r="AD6103" s="379"/>
      <c r="AE6103" s="381"/>
      <c r="AF6103" s="105"/>
      <c r="AG6103" s="381"/>
      <c r="AH6103" s="381"/>
      <c r="AI6103" s="381"/>
      <c r="AJ6103" s="381"/>
      <c r="AK6103" s="381"/>
      <c r="AL6103" s="381"/>
      <c r="AM6103" s="381"/>
    </row>
    <row r="6104" spans="1:39" x14ac:dyDescent="0.35">
      <c r="A6104" s="379"/>
      <c r="B6104" s="379"/>
      <c r="C6104" s="379"/>
      <c r="D6104" s="379"/>
      <c r="E6104" s="379"/>
      <c r="F6104" s="379"/>
      <c r="G6104" s="379"/>
      <c r="H6104" s="379"/>
      <c r="I6104" s="379"/>
      <c r="J6104" s="379"/>
      <c r="K6104" s="379"/>
      <c r="L6104" s="379"/>
      <c r="M6104" s="379"/>
      <c r="N6104" s="379"/>
      <c r="O6104" s="379"/>
      <c r="P6104" s="379"/>
      <c r="Q6104" s="379"/>
      <c r="R6104" s="379"/>
      <c r="S6104" s="379"/>
      <c r="T6104" s="379"/>
      <c r="U6104" s="379"/>
      <c r="V6104" s="379"/>
      <c r="W6104" s="379"/>
      <c r="X6104" s="379"/>
      <c r="Y6104" s="379"/>
      <c r="Z6104" s="379"/>
      <c r="AA6104" s="380"/>
      <c r="AB6104" s="379"/>
      <c r="AC6104" s="379"/>
      <c r="AD6104" s="379"/>
      <c r="AE6104" s="381"/>
      <c r="AF6104" s="105"/>
      <c r="AG6104" s="381"/>
      <c r="AH6104" s="381"/>
      <c r="AI6104" s="381"/>
      <c r="AJ6104" s="381"/>
      <c r="AK6104" s="381"/>
      <c r="AL6104" s="381"/>
      <c r="AM6104" s="381"/>
    </row>
    <row r="6105" spans="1:39" x14ac:dyDescent="0.35">
      <c r="A6105" s="379"/>
      <c r="B6105" s="379"/>
      <c r="C6105" s="379"/>
      <c r="D6105" s="379"/>
      <c r="E6105" s="379"/>
      <c r="F6105" s="379"/>
      <c r="G6105" s="379"/>
      <c r="H6105" s="379"/>
      <c r="I6105" s="379"/>
      <c r="J6105" s="379"/>
      <c r="K6105" s="379"/>
      <c r="L6105" s="379"/>
      <c r="M6105" s="379"/>
      <c r="N6105" s="379"/>
      <c r="O6105" s="379"/>
      <c r="P6105" s="379"/>
      <c r="Q6105" s="379"/>
      <c r="R6105" s="379"/>
      <c r="S6105" s="379"/>
      <c r="T6105" s="379"/>
      <c r="U6105" s="379"/>
      <c r="V6105" s="379"/>
      <c r="W6105" s="379"/>
      <c r="X6105" s="379"/>
      <c r="Y6105" s="379"/>
      <c r="Z6105" s="379"/>
      <c r="AA6105" s="380"/>
      <c r="AB6105" s="379"/>
      <c r="AC6105" s="379"/>
      <c r="AD6105" s="379"/>
      <c r="AE6105" s="381"/>
      <c r="AF6105" s="105"/>
      <c r="AG6105" s="381"/>
      <c r="AH6105" s="381"/>
      <c r="AI6105" s="381"/>
      <c r="AJ6105" s="381"/>
      <c r="AK6105" s="381"/>
      <c r="AL6105" s="381"/>
      <c r="AM6105" s="381"/>
    </row>
    <row r="6106" spans="1:39" x14ac:dyDescent="0.35">
      <c r="A6106" s="379"/>
      <c r="B6106" s="379"/>
      <c r="C6106" s="379"/>
      <c r="D6106" s="379"/>
      <c r="E6106" s="379"/>
      <c r="F6106" s="379"/>
      <c r="G6106" s="379"/>
      <c r="H6106" s="379"/>
      <c r="I6106" s="379"/>
      <c r="J6106" s="379"/>
      <c r="K6106" s="379"/>
      <c r="L6106" s="379"/>
      <c r="M6106" s="379"/>
      <c r="N6106" s="379"/>
      <c r="O6106" s="379"/>
      <c r="P6106" s="379"/>
      <c r="Q6106" s="379"/>
      <c r="R6106" s="379"/>
      <c r="S6106" s="379"/>
      <c r="T6106" s="379"/>
      <c r="U6106" s="379"/>
      <c r="V6106" s="379"/>
      <c r="W6106" s="379"/>
      <c r="X6106" s="379"/>
      <c r="Y6106" s="379"/>
      <c r="Z6106" s="379"/>
      <c r="AA6106" s="380"/>
      <c r="AB6106" s="379"/>
      <c r="AC6106" s="379"/>
      <c r="AD6106" s="379"/>
      <c r="AE6106" s="381"/>
      <c r="AF6106" s="105"/>
      <c r="AG6106" s="381"/>
      <c r="AH6106" s="381"/>
      <c r="AI6106" s="381"/>
      <c r="AJ6106" s="381"/>
      <c r="AK6106" s="381"/>
      <c r="AL6106" s="381"/>
      <c r="AM6106" s="381"/>
    </row>
    <row r="6107" spans="1:39" x14ac:dyDescent="0.35">
      <c r="A6107" s="379"/>
      <c r="B6107" s="379"/>
      <c r="C6107" s="379"/>
      <c r="D6107" s="379"/>
      <c r="E6107" s="379"/>
      <c r="F6107" s="379"/>
      <c r="G6107" s="379"/>
      <c r="H6107" s="379"/>
      <c r="I6107" s="379"/>
      <c r="J6107" s="379"/>
      <c r="K6107" s="379"/>
      <c r="L6107" s="379"/>
      <c r="M6107" s="379"/>
      <c r="N6107" s="379"/>
      <c r="O6107" s="379"/>
      <c r="P6107" s="379"/>
      <c r="Q6107" s="379"/>
      <c r="R6107" s="379"/>
      <c r="S6107" s="379"/>
      <c r="T6107" s="379"/>
      <c r="U6107" s="379"/>
      <c r="V6107" s="379"/>
      <c r="W6107" s="379"/>
      <c r="X6107" s="379"/>
      <c r="Y6107" s="379"/>
      <c r="Z6107" s="379"/>
      <c r="AA6107" s="380"/>
      <c r="AB6107" s="379"/>
      <c r="AC6107" s="379"/>
      <c r="AD6107" s="379"/>
      <c r="AE6107" s="381"/>
      <c r="AF6107" s="105"/>
      <c r="AG6107" s="381"/>
      <c r="AH6107" s="381"/>
      <c r="AI6107" s="381"/>
      <c r="AJ6107" s="381"/>
      <c r="AK6107" s="381"/>
      <c r="AL6107" s="381"/>
      <c r="AM6107" s="381"/>
    </row>
    <row r="6108" spans="1:39" x14ac:dyDescent="0.35">
      <c r="A6108" s="379"/>
      <c r="B6108" s="379"/>
      <c r="C6108" s="379"/>
      <c r="D6108" s="379"/>
      <c r="E6108" s="379"/>
      <c r="F6108" s="379"/>
      <c r="G6108" s="379"/>
      <c r="H6108" s="379"/>
      <c r="I6108" s="379"/>
      <c r="J6108" s="379"/>
      <c r="K6108" s="379"/>
      <c r="L6108" s="379"/>
      <c r="M6108" s="379"/>
      <c r="N6108" s="379"/>
      <c r="O6108" s="379"/>
      <c r="P6108" s="379"/>
      <c r="Q6108" s="379"/>
      <c r="R6108" s="379"/>
      <c r="S6108" s="379"/>
      <c r="T6108" s="379"/>
      <c r="U6108" s="379"/>
      <c r="V6108" s="379"/>
      <c r="W6108" s="379"/>
      <c r="X6108" s="379"/>
      <c r="Y6108" s="379"/>
      <c r="Z6108" s="379"/>
      <c r="AA6108" s="380"/>
      <c r="AB6108" s="379"/>
      <c r="AC6108" s="379"/>
      <c r="AD6108" s="379"/>
      <c r="AE6108" s="381"/>
      <c r="AF6108" s="105"/>
      <c r="AG6108" s="381"/>
      <c r="AH6108" s="381"/>
      <c r="AI6108" s="381"/>
      <c r="AJ6108" s="381"/>
      <c r="AK6108" s="381"/>
      <c r="AL6108" s="381"/>
      <c r="AM6108" s="381"/>
    </row>
    <row r="6109" spans="1:39" x14ac:dyDescent="0.35">
      <c r="A6109" s="379"/>
      <c r="B6109" s="379"/>
      <c r="C6109" s="379"/>
      <c r="D6109" s="379"/>
      <c r="E6109" s="379"/>
      <c r="F6109" s="379"/>
      <c r="G6109" s="379"/>
      <c r="H6109" s="379"/>
      <c r="I6109" s="379"/>
      <c r="J6109" s="379"/>
      <c r="K6109" s="379"/>
      <c r="L6109" s="379"/>
      <c r="M6109" s="379"/>
      <c r="N6109" s="379"/>
      <c r="O6109" s="379"/>
      <c r="P6109" s="379"/>
      <c r="Q6109" s="379"/>
      <c r="R6109" s="379"/>
      <c r="S6109" s="379"/>
      <c r="T6109" s="379"/>
      <c r="U6109" s="379"/>
      <c r="V6109" s="379"/>
      <c r="W6109" s="379"/>
      <c r="X6109" s="379"/>
      <c r="Y6109" s="379"/>
      <c r="Z6109" s="379"/>
      <c r="AA6109" s="380"/>
      <c r="AB6109" s="379"/>
      <c r="AC6109" s="379"/>
      <c r="AD6109" s="379"/>
      <c r="AE6109" s="381"/>
      <c r="AF6109" s="105"/>
      <c r="AG6109" s="381"/>
      <c r="AH6109" s="381"/>
      <c r="AI6109" s="381"/>
      <c r="AJ6109" s="381"/>
      <c r="AK6109" s="381"/>
      <c r="AL6109" s="381"/>
      <c r="AM6109" s="381"/>
    </row>
    <row r="6110" spans="1:39" x14ac:dyDescent="0.35">
      <c r="A6110" s="379"/>
      <c r="B6110" s="379"/>
      <c r="C6110" s="379"/>
      <c r="D6110" s="379"/>
      <c r="E6110" s="379"/>
      <c r="F6110" s="379"/>
      <c r="G6110" s="379"/>
      <c r="H6110" s="379"/>
      <c r="I6110" s="379"/>
      <c r="J6110" s="379"/>
      <c r="K6110" s="379"/>
      <c r="L6110" s="379"/>
      <c r="M6110" s="379"/>
      <c r="N6110" s="379"/>
      <c r="O6110" s="379"/>
      <c r="P6110" s="379"/>
      <c r="Q6110" s="379"/>
      <c r="R6110" s="379"/>
      <c r="S6110" s="379"/>
      <c r="T6110" s="379"/>
      <c r="U6110" s="379"/>
      <c r="V6110" s="379"/>
      <c r="W6110" s="379"/>
      <c r="X6110" s="379"/>
      <c r="Y6110" s="379"/>
      <c r="Z6110" s="379"/>
      <c r="AA6110" s="380"/>
      <c r="AB6110" s="379"/>
      <c r="AC6110" s="379"/>
      <c r="AD6110" s="379"/>
      <c r="AE6110" s="381"/>
      <c r="AF6110" s="105"/>
      <c r="AG6110" s="381"/>
      <c r="AH6110" s="381"/>
      <c r="AI6110" s="381"/>
      <c r="AJ6110" s="381"/>
      <c r="AK6110" s="381"/>
      <c r="AL6110" s="381"/>
      <c r="AM6110" s="381"/>
    </row>
    <row r="6111" spans="1:39" x14ac:dyDescent="0.35">
      <c r="A6111" s="379"/>
      <c r="B6111" s="379"/>
      <c r="C6111" s="379"/>
      <c r="D6111" s="379"/>
      <c r="E6111" s="379"/>
      <c r="F6111" s="379"/>
      <c r="G6111" s="379"/>
      <c r="H6111" s="379"/>
      <c r="I6111" s="379"/>
      <c r="J6111" s="379"/>
      <c r="K6111" s="379"/>
      <c r="L6111" s="379"/>
      <c r="M6111" s="379"/>
      <c r="N6111" s="379"/>
      <c r="O6111" s="379"/>
      <c r="P6111" s="379"/>
      <c r="Q6111" s="379"/>
      <c r="R6111" s="379"/>
      <c r="S6111" s="379"/>
      <c r="T6111" s="379"/>
      <c r="U6111" s="379"/>
      <c r="V6111" s="379"/>
      <c r="W6111" s="379"/>
      <c r="X6111" s="379"/>
      <c r="Y6111" s="379"/>
      <c r="Z6111" s="379"/>
      <c r="AA6111" s="380"/>
      <c r="AB6111" s="379"/>
      <c r="AC6111" s="379"/>
      <c r="AD6111" s="379"/>
      <c r="AE6111" s="381"/>
      <c r="AF6111" s="105"/>
      <c r="AG6111" s="381"/>
      <c r="AH6111" s="381"/>
      <c r="AI6111" s="381"/>
      <c r="AJ6111" s="381"/>
      <c r="AK6111" s="381"/>
      <c r="AL6111" s="381"/>
      <c r="AM6111" s="381"/>
    </row>
    <row r="6112" spans="1:39" x14ac:dyDescent="0.35">
      <c r="A6112" s="379"/>
      <c r="B6112" s="379"/>
      <c r="C6112" s="379"/>
      <c r="D6112" s="379"/>
      <c r="E6112" s="379"/>
      <c r="F6112" s="379"/>
      <c r="G6112" s="379"/>
      <c r="H6112" s="379"/>
      <c r="I6112" s="379"/>
      <c r="J6112" s="379"/>
      <c r="K6112" s="379"/>
      <c r="L6112" s="379"/>
      <c r="M6112" s="379"/>
      <c r="N6112" s="379"/>
      <c r="O6112" s="379"/>
      <c r="P6112" s="379"/>
      <c r="Q6112" s="379"/>
      <c r="R6112" s="379"/>
      <c r="S6112" s="379"/>
      <c r="T6112" s="379"/>
      <c r="U6112" s="379"/>
      <c r="V6112" s="379"/>
      <c r="W6112" s="379"/>
      <c r="X6112" s="379"/>
      <c r="Y6112" s="379"/>
      <c r="Z6112" s="379"/>
      <c r="AA6112" s="380"/>
      <c r="AB6112" s="379"/>
      <c r="AC6112" s="379"/>
      <c r="AD6112" s="379"/>
      <c r="AE6112" s="381"/>
      <c r="AF6112" s="105"/>
      <c r="AG6112" s="381"/>
      <c r="AH6112" s="381"/>
      <c r="AI6112" s="381"/>
      <c r="AJ6112" s="381"/>
      <c r="AK6112" s="381"/>
      <c r="AL6112" s="381"/>
      <c r="AM6112" s="381"/>
    </row>
    <row r="6113" spans="1:39" x14ac:dyDescent="0.35">
      <c r="A6113" s="379"/>
      <c r="B6113" s="379"/>
      <c r="C6113" s="379"/>
      <c r="D6113" s="379"/>
      <c r="E6113" s="379"/>
      <c r="F6113" s="379"/>
      <c r="G6113" s="379"/>
      <c r="H6113" s="379"/>
      <c r="I6113" s="379"/>
      <c r="J6113" s="379"/>
      <c r="K6113" s="379"/>
      <c r="L6113" s="379"/>
      <c r="M6113" s="379"/>
      <c r="N6113" s="379"/>
      <c r="O6113" s="379"/>
      <c r="P6113" s="379"/>
      <c r="Q6113" s="379"/>
      <c r="R6113" s="379"/>
      <c r="S6113" s="379"/>
      <c r="T6113" s="379"/>
      <c r="U6113" s="379"/>
      <c r="V6113" s="379"/>
      <c r="W6113" s="379"/>
      <c r="X6113" s="379"/>
      <c r="Y6113" s="379"/>
      <c r="Z6113" s="379"/>
      <c r="AA6113" s="380"/>
      <c r="AB6113" s="379"/>
      <c r="AC6113" s="379"/>
      <c r="AD6113" s="379"/>
      <c r="AE6113" s="381"/>
      <c r="AF6113" s="105"/>
      <c r="AG6113" s="381"/>
      <c r="AH6113" s="381"/>
      <c r="AI6113" s="381"/>
      <c r="AJ6113" s="381"/>
      <c r="AK6113" s="381"/>
      <c r="AL6113" s="381"/>
      <c r="AM6113" s="381"/>
    </row>
    <row r="6114" spans="1:39" x14ac:dyDescent="0.35">
      <c r="A6114" s="379"/>
      <c r="B6114" s="379"/>
      <c r="C6114" s="379"/>
      <c r="D6114" s="379"/>
      <c r="E6114" s="379"/>
      <c r="F6114" s="379"/>
      <c r="G6114" s="379"/>
      <c r="H6114" s="379"/>
      <c r="I6114" s="379"/>
      <c r="J6114" s="379"/>
      <c r="K6114" s="379"/>
      <c r="L6114" s="379"/>
      <c r="M6114" s="379"/>
      <c r="N6114" s="379"/>
      <c r="O6114" s="379"/>
      <c r="P6114" s="379"/>
      <c r="Q6114" s="379"/>
      <c r="R6114" s="379"/>
      <c r="S6114" s="379"/>
      <c r="T6114" s="379"/>
      <c r="U6114" s="379"/>
      <c r="V6114" s="379"/>
      <c r="W6114" s="379"/>
      <c r="X6114" s="379"/>
      <c r="Y6114" s="379"/>
      <c r="Z6114" s="379"/>
      <c r="AA6114" s="380"/>
      <c r="AB6114" s="379"/>
      <c r="AC6114" s="379"/>
      <c r="AD6114" s="379"/>
      <c r="AE6114" s="381"/>
      <c r="AF6114" s="105"/>
      <c r="AG6114" s="381"/>
      <c r="AH6114" s="381"/>
      <c r="AI6114" s="381"/>
      <c r="AJ6114" s="381"/>
      <c r="AK6114" s="381"/>
      <c r="AL6114" s="381"/>
      <c r="AM6114" s="381"/>
    </row>
    <row r="6115" spans="1:39" x14ac:dyDescent="0.35">
      <c r="A6115" s="379"/>
      <c r="B6115" s="379"/>
      <c r="C6115" s="379"/>
      <c r="D6115" s="379"/>
      <c r="E6115" s="379"/>
      <c r="F6115" s="379"/>
      <c r="G6115" s="379"/>
      <c r="H6115" s="379"/>
      <c r="I6115" s="379"/>
      <c r="J6115" s="379"/>
      <c r="K6115" s="379"/>
      <c r="L6115" s="379"/>
      <c r="M6115" s="379"/>
      <c r="N6115" s="379"/>
      <c r="O6115" s="379"/>
      <c r="P6115" s="379"/>
      <c r="Q6115" s="379"/>
      <c r="R6115" s="379"/>
      <c r="S6115" s="379"/>
      <c r="T6115" s="379"/>
      <c r="U6115" s="379"/>
      <c r="V6115" s="379"/>
      <c r="W6115" s="379"/>
      <c r="X6115" s="379"/>
      <c r="Y6115" s="379"/>
      <c r="Z6115" s="379"/>
      <c r="AA6115" s="380"/>
      <c r="AB6115" s="379"/>
      <c r="AC6115" s="379"/>
      <c r="AD6115" s="379"/>
      <c r="AE6115" s="381"/>
      <c r="AF6115" s="105"/>
      <c r="AG6115" s="381"/>
      <c r="AH6115" s="381"/>
      <c r="AI6115" s="381"/>
      <c r="AJ6115" s="381"/>
      <c r="AK6115" s="381"/>
      <c r="AL6115" s="381"/>
      <c r="AM6115" s="381"/>
    </row>
    <row r="6116" spans="1:39" x14ac:dyDescent="0.35">
      <c r="A6116" s="379"/>
      <c r="B6116" s="379"/>
      <c r="C6116" s="379"/>
      <c r="D6116" s="379"/>
      <c r="E6116" s="379"/>
      <c r="F6116" s="379"/>
      <c r="G6116" s="379"/>
      <c r="H6116" s="379"/>
      <c r="I6116" s="379"/>
      <c r="J6116" s="379"/>
      <c r="K6116" s="379"/>
      <c r="L6116" s="379"/>
      <c r="M6116" s="379"/>
      <c r="N6116" s="379"/>
      <c r="O6116" s="379"/>
      <c r="P6116" s="379"/>
      <c r="Q6116" s="379"/>
      <c r="R6116" s="379"/>
      <c r="S6116" s="379"/>
      <c r="T6116" s="379"/>
      <c r="U6116" s="379"/>
      <c r="V6116" s="379"/>
      <c r="W6116" s="379"/>
      <c r="X6116" s="379"/>
      <c r="Y6116" s="379"/>
      <c r="Z6116" s="379"/>
      <c r="AA6116" s="380"/>
      <c r="AB6116" s="379"/>
      <c r="AC6116" s="379"/>
      <c r="AD6116" s="379"/>
      <c r="AE6116" s="381"/>
      <c r="AF6116" s="105"/>
      <c r="AG6116" s="381"/>
      <c r="AH6116" s="381"/>
      <c r="AI6116" s="381"/>
      <c r="AJ6116" s="381"/>
      <c r="AK6116" s="381"/>
      <c r="AL6116" s="381"/>
      <c r="AM6116" s="381"/>
    </row>
    <row r="6117" spans="1:39" x14ac:dyDescent="0.35">
      <c r="A6117" s="379"/>
      <c r="B6117" s="379"/>
      <c r="C6117" s="379"/>
      <c r="D6117" s="379"/>
      <c r="E6117" s="379"/>
      <c r="F6117" s="379"/>
      <c r="G6117" s="379"/>
      <c r="H6117" s="379"/>
      <c r="I6117" s="379"/>
      <c r="J6117" s="379"/>
      <c r="K6117" s="379"/>
      <c r="L6117" s="379"/>
      <c r="M6117" s="379"/>
      <c r="N6117" s="379"/>
      <c r="O6117" s="379"/>
      <c r="P6117" s="379"/>
      <c r="Q6117" s="379"/>
      <c r="R6117" s="379"/>
      <c r="S6117" s="379"/>
      <c r="T6117" s="379"/>
      <c r="U6117" s="379"/>
      <c r="V6117" s="379"/>
      <c r="W6117" s="379"/>
      <c r="X6117" s="379"/>
      <c r="Y6117" s="379"/>
      <c r="Z6117" s="379"/>
      <c r="AA6117" s="380"/>
      <c r="AB6117" s="379"/>
      <c r="AC6117" s="379"/>
      <c r="AD6117" s="379"/>
      <c r="AE6117" s="381"/>
      <c r="AF6117" s="105"/>
      <c r="AG6117" s="381"/>
      <c r="AH6117" s="381"/>
      <c r="AI6117" s="381"/>
      <c r="AJ6117" s="381"/>
      <c r="AK6117" s="381"/>
      <c r="AL6117" s="381"/>
      <c r="AM6117" s="381"/>
    </row>
    <row r="6118" spans="1:39" x14ac:dyDescent="0.35">
      <c r="A6118" s="379"/>
      <c r="B6118" s="379"/>
      <c r="C6118" s="379"/>
      <c r="D6118" s="379"/>
      <c r="E6118" s="379"/>
      <c r="F6118" s="379"/>
      <c r="G6118" s="379"/>
      <c r="H6118" s="379"/>
      <c r="I6118" s="379"/>
      <c r="J6118" s="379"/>
      <c r="K6118" s="379"/>
      <c r="L6118" s="379"/>
      <c r="M6118" s="379"/>
      <c r="N6118" s="379"/>
      <c r="O6118" s="379"/>
      <c r="P6118" s="379"/>
      <c r="Q6118" s="379"/>
      <c r="R6118" s="379"/>
      <c r="S6118" s="379"/>
      <c r="T6118" s="379"/>
      <c r="U6118" s="379"/>
      <c r="V6118" s="379"/>
      <c r="W6118" s="379"/>
      <c r="X6118" s="379"/>
      <c r="Y6118" s="379"/>
      <c r="Z6118" s="379"/>
      <c r="AA6118" s="380"/>
      <c r="AB6118" s="379"/>
      <c r="AC6118" s="379"/>
      <c r="AD6118" s="379"/>
      <c r="AE6118" s="381"/>
      <c r="AF6118" s="105"/>
      <c r="AG6118" s="381"/>
      <c r="AH6118" s="381"/>
      <c r="AI6118" s="381"/>
      <c r="AJ6118" s="381"/>
      <c r="AK6118" s="381"/>
      <c r="AL6118" s="381"/>
      <c r="AM6118" s="381"/>
    </row>
    <row r="6119" spans="1:39" x14ac:dyDescent="0.35">
      <c r="A6119" s="379"/>
      <c r="B6119" s="379"/>
      <c r="C6119" s="379"/>
      <c r="D6119" s="379"/>
      <c r="E6119" s="379"/>
      <c r="F6119" s="379"/>
      <c r="G6119" s="379"/>
      <c r="H6119" s="379"/>
      <c r="I6119" s="379"/>
      <c r="J6119" s="379"/>
      <c r="K6119" s="379"/>
      <c r="L6119" s="379"/>
      <c r="M6119" s="379"/>
      <c r="N6119" s="379"/>
      <c r="O6119" s="379"/>
      <c r="P6119" s="379"/>
      <c r="Q6119" s="379"/>
      <c r="R6119" s="379"/>
      <c r="S6119" s="379"/>
      <c r="T6119" s="379"/>
      <c r="U6119" s="379"/>
      <c r="V6119" s="379"/>
      <c r="W6119" s="379"/>
      <c r="X6119" s="379"/>
      <c r="Y6119" s="379"/>
      <c r="Z6119" s="379"/>
      <c r="AA6119" s="380"/>
      <c r="AB6119" s="379"/>
      <c r="AC6119" s="379"/>
      <c r="AD6119" s="379"/>
      <c r="AE6119" s="381"/>
      <c r="AF6119" s="105"/>
      <c r="AG6119" s="381"/>
      <c r="AH6119" s="381"/>
      <c r="AI6119" s="381"/>
      <c r="AJ6119" s="381"/>
      <c r="AK6119" s="381"/>
      <c r="AL6119" s="381"/>
      <c r="AM6119" s="381"/>
    </row>
    <row r="6120" spans="1:39" x14ac:dyDescent="0.35">
      <c r="A6120" s="379"/>
      <c r="B6120" s="379"/>
      <c r="C6120" s="379"/>
      <c r="D6120" s="379"/>
      <c r="E6120" s="379"/>
      <c r="F6120" s="379"/>
      <c r="G6120" s="379"/>
      <c r="H6120" s="379"/>
      <c r="I6120" s="379"/>
      <c r="J6120" s="379"/>
      <c r="K6120" s="379"/>
      <c r="L6120" s="379"/>
      <c r="M6120" s="379"/>
      <c r="N6120" s="379"/>
      <c r="O6120" s="379"/>
      <c r="P6120" s="379"/>
      <c r="Q6120" s="379"/>
      <c r="R6120" s="379"/>
      <c r="S6120" s="379"/>
      <c r="T6120" s="379"/>
      <c r="U6120" s="379"/>
      <c r="V6120" s="379"/>
      <c r="W6120" s="379"/>
      <c r="X6120" s="379"/>
      <c r="Y6120" s="379"/>
      <c r="Z6120" s="379"/>
      <c r="AA6120" s="380"/>
      <c r="AB6120" s="379"/>
      <c r="AC6120" s="379"/>
      <c r="AD6120" s="379"/>
      <c r="AE6120" s="381"/>
      <c r="AF6120" s="105"/>
      <c r="AG6120" s="381"/>
      <c r="AH6120" s="381"/>
      <c r="AI6120" s="381"/>
      <c r="AJ6120" s="381"/>
      <c r="AK6120" s="381"/>
      <c r="AL6120" s="381"/>
      <c r="AM6120" s="381"/>
    </row>
    <row r="6121" spans="1:39" x14ac:dyDescent="0.35">
      <c r="A6121" s="379"/>
      <c r="B6121" s="379"/>
      <c r="C6121" s="379"/>
      <c r="D6121" s="379"/>
      <c r="E6121" s="379"/>
      <c r="F6121" s="379"/>
      <c r="G6121" s="379"/>
      <c r="H6121" s="379"/>
      <c r="I6121" s="379"/>
      <c r="J6121" s="379"/>
      <c r="K6121" s="379"/>
      <c r="L6121" s="379"/>
      <c r="M6121" s="379"/>
      <c r="N6121" s="379"/>
      <c r="O6121" s="379"/>
      <c r="P6121" s="379"/>
      <c r="Q6121" s="379"/>
      <c r="R6121" s="379"/>
      <c r="S6121" s="379"/>
      <c r="T6121" s="379"/>
      <c r="U6121" s="379"/>
      <c r="V6121" s="379"/>
      <c r="W6121" s="379"/>
      <c r="X6121" s="379"/>
      <c r="Y6121" s="379"/>
      <c r="Z6121" s="379"/>
      <c r="AA6121" s="380"/>
      <c r="AB6121" s="379"/>
      <c r="AC6121" s="379"/>
      <c r="AD6121" s="379"/>
      <c r="AE6121" s="381"/>
      <c r="AF6121" s="105"/>
      <c r="AG6121" s="381"/>
      <c r="AH6121" s="381"/>
      <c r="AI6121" s="381"/>
      <c r="AJ6121" s="381"/>
      <c r="AK6121" s="381"/>
      <c r="AL6121" s="381"/>
      <c r="AM6121" s="381"/>
    </row>
    <row r="6122" spans="1:39" x14ac:dyDescent="0.35">
      <c r="A6122" s="379"/>
      <c r="B6122" s="379"/>
      <c r="C6122" s="379"/>
      <c r="D6122" s="379"/>
      <c r="E6122" s="379"/>
      <c r="F6122" s="379"/>
      <c r="G6122" s="379"/>
      <c r="H6122" s="379"/>
      <c r="I6122" s="379"/>
      <c r="J6122" s="379"/>
      <c r="K6122" s="379"/>
      <c r="L6122" s="379"/>
      <c r="M6122" s="379"/>
      <c r="N6122" s="379"/>
      <c r="O6122" s="379"/>
      <c r="P6122" s="379"/>
      <c r="Q6122" s="379"/>
      <c r="R6122" s="379"/>
      <c r="S6122" s="379"/>
      <c r="T6122" s="379"/>
      <c r="U6122" s="379"/>
      <c r="V6122" s="379"/>
      <c r="W6122" s="379"/>
      <c r="X6122" s="379"/>
      <c r="Y6122" s="379"/>
      <c r="Z6122" s="379"/>
      <c r="AA6122" s="380"/>
      <c r="AB6122" s="379"/>
      <c r="AC6122" s="379"/>
      <c r="AD6122" s="379"/>
      <c r="AE6122" s="381"/>
      <c r="AF6122" s="105"/>
      <c r="AG6122" s="381"/>
      <c r="AH6122" s="381"/>
      <c r="AI6122" s="381"/>
      <c r="AJ6122" s="381"/>
      <c r="AK6122" s="381"/>
      <c r="AL6122" s="381"/>
      <c r="AM6122" s="381"/>
    </row>
    <row r="6123" spans="1:39" x14ac:dyDescent="0.35">
      <c r="A6123" s="379"/>
      <c r="B6123" s="379"/>
      <c r="C6123" s="379"/>
      <c r="D6123" s="379"/>
      <c r="E6123" s="379"/>
      <c r="F6123" s="379"/>
      <c r="G6123" s="379"/>
      <c r="H6123" s="379"/>
      <c r="I6123" s="379"/>
      <c r="J6123" s="379"/>
      <c r="K6123" s="379"/>
      <c r="L6123" s="379"/>
      <c r="M6123" s="379"/>
      <c r="N6123" s="379"/>
      <c r="O6123" s="379"/>
      <c r="P6123" s="379"/>
      <c r="Q6123" s="379"/>
      <c r="R6123" s="379"/>
      <c r="S6123" s="379"/>
      <c r="T6123" s="379"/>
      <c r="U6123" s="379"/>
      <c r="V6123" s="379"/>
      <c r="W6123" s="379"/>
      <c r="X6123" s="379"/>
      <c r="Y6123" s="379"/>
      <c r="Z6123" s="379"/>
      <c r="AA6123" s="380"/>
      <c r="AB6123" s="379"/>
      <c r="AC6123" s="379"/>
      <c r="AD6123" s="379"/>
      <c r="AE6123" s="381"/>
      <c r="AF6123" s="105"/>
      <c r="AG6123" s="381"/>
      <c r="AH6123" s="381"/>
      <c r="AI6123" s="381"/>
      <c r="AJ6123" s="381"/>
      <c r="AK6123" s="381"/>
      <c r="AL6123" s="381"/>
      <c r="AM6123" s="381"/>
    </row>
    <row r="6124" spans="1:39" x14ac:dyDescent="0.35">
      <c r="A6124" s="379"/>
      <c r="B6124" s="379"/>
      <c r="C6124" s="379"/>
      <c r="D6124" s="379"/>
      <c r="E6124" s="379"/>
      <c r="F6124" s="379"/>
      <c r="G6124" s="379"/>
      <c r="H6124" s="379"/>
      <c r="I6124" s="379"/>
      <c r="J6124" s="379"/>
      <c r="K6124" s="379"/>
      <c r="L6124" s="379"/>
      <c r="M6124" s="379"/>
      <c r="N6124" s="379"/>
      <c r="O6124" s="379"/>
      <c r="P6124" s="379"/>
      <c r="Q6124" s="379"/>
      <c r="R6124" s="379"/>
      <c r="S6124" s="379"/>
      <c r="T6124" s="379"/>
      <c r="U6124" s="379"/>
      <c r="V6124" s="379"/>
      <c r="W6124" s="379"/>
      <c r="X6124" s="379"/>
      <c r="Y6124" s="379"/>
      <c r="Z6124" s="379"/>
      <c r="AA6124" s="380"/>
      <c r="AB6124" s="379"/>
      <c r="AC6124" s="379"/>
      <c r="AD6124" s="379"/>
      <c r="AE6124" s="381"/>
      <c r="AF6124" s="105"/>
      <c r="AG6124" s="381"/>
      <c r="AH6124" s="381"/>
      <c r="AI6124" s="381"/>
      <c r="AJ6124" s="381"/>
      <c r="AK6124" s="381"/>
      <c r="AL6124" s="381"/>
      <c r="AM6124" s="381"/>
    </row>
    <row r="6125" spans="1:39" x14ac:dyDescent="0.35">
      <c r="A6125" s="379"/>
      <c r="B6125" s="379"/>
      <c r="C6125" s="379"/>
      <c r="D6125" s="379"/>
      <c r="E6125" s="379"/>
      <c r="F6125" s="379"/>
      <c r="G6125" s="379"/>
      <c r="H6125" s="379"/>
      <c r="I6125" s="379"/>
      <c r="J6125" s="379"/>
      <c r="K6125" s="379"/>
      <c r="L6125" s="379"/>
      <c r="M6125" s="379"/>
      <c r="N6125" s="379"/>
      <c r="O6125" s="379"/>
      <c r="P6125" s="379"/>
      <c r="Q6125" s="379"/>
      <c r="R6125" s="379"/>
      <c r="S6125" s="379"/>
      <c r="T6125" s="379"/>
      <c r="U6125" s="379"/>
      <c r="V6125" s="379"/>
      <c r="W6125" s="379"/>
      <c r="X6125" s="379"/>
      <c r="Y6125" s="379"/>
      <c r="Z6125" s="379"/>
      <c r="AA6125" s="380"/>
      <c r="AB6125" s="379"/>
      <c r="AC6125" s="379"/>
      <c r="AD6125" s="379"/>
      <c r="AE6125" s="381"/>
      <c r="AF6125" s="105"/>
      <c r="AG6125" s="381"/>
      <c r="AH6125" s="381"/>
      <c r="AI6125" s="381"/>
      <c r="AJ6125" s="381"/>
      <c r="AK6125" s="381"/>
      <c r="AL6125" s="381"/>
      <c r="AM6125" s="381"/>
    </row>
    <row r="6126" spans="1:39" x14ac:dyDescent="0.35">
      <c r="A6126" s="379"/>
      <c r="B6126" s="379"/>
      <c r="C6126" s="379"/>
      <c r="D6126" s="379"/>
      <c r="E6126" s="379"/>
      <c r="F6126" s="379"/>
      <c r="G6126" s="379"/>
      <c r="H6126" s="379"/>
      <c r="I6126" s="379"/>
      <c r="J6126" s="379"/>
      <c r="K6126" s="379"/>
      <c r="L6126" s="379"/>
      <c r="M6126" s="379"/>
      <c r="N6126" s="379"/>
      <c r="O6126" s="379"/>
      <c r="P6126" s="379"/>
      <c r="Q6126" s="379"/>
      <c r="R6126" s="379"/>
      <c r="S6126" s="379"/>
      <c r="T6126" s="379"/>
      <c r="U6126" s="379"/>
      <c r="V6126" s="379"/>
      <c r="W6126" s="379"/>
      <c r="X6126" s="379"/>
      <c r="Y6126" s="379"/>
      <c r="Z6126" s="379"/>
      <c r="AA6126" s="380"/>
      <c r="AB6126" s="379"/>
      <c r="AC6126" s="379"/>
      <c r="AD6126" s="379"/>
      <c r="AE6126" s="381"/>
      <c r="AF6126" s="105"/>
      <c r="AG6126" s="381"/>
      <c r="AH6126" s="381"/>
      <c r="AI6126" s="381"/>
      <c r="AJ6126" s="381"/>
      <c r="AK6126" s="381"/>
      <c r="AL6126" s="381"/>
      <c r="AM6126" s="381"/>
    </row>
    <row r="6127" spans="1:39" x14ac:dyDescent="0.35">
      <c r="A6127" s="379"/>
      <c r="B6127" s="379"/>
      <c r="C6127" s="379"/>
      <c r="D6127" s="379"/>
      <c r="E6127" s="379"/>
      <c r="F6127" s="379"/>
      <c r="G6127" s="379"/>
      <c r="H6127" s="379"/>
      <c r="I6127" s="379"/>
      <c r="J6127" s="379"/>
      <c r="K6127" s="379"/>
      <c r="L6127" s="379"/>
      <c r="M6127" s="379"/>
      <c r="N6127" s="379"/>
      <c r="O6127" s="379"/>
      <c r="P6127" s="379"/>
      <c r="Q6127" s="379"/>
      <c r="R6127" s="379"/>
      <c r="S6127" s="379"/>
      <c r="T6127" s="379"/>
      <c r="U6127" s="379"/>
      <c r="V6127" s="379"/>
      <c r="W6127" s="379"/>
      <c r="X6127" s="379"/>
      <c r="Y6127" s="379"/>
      <c r="Z6127" s="379"/>
      <c r="AA6127" s="380"/>
      <c r="AB6127" s="379"/>
      <c r="AC6127" s="379"/>
      <c r="AD6127" s="379"/>
      <c r="AE6127" s="381"/>
      <c r="AF6127" s="105"/>
      <c r="AG6127" s="381"/>
      <c r="AH6127" s="381"/>
      <c r="AI6127" s="381"/>
      <c r="AJ6127" s="381"/>
      <c r="AK6127" s="381"/>
      <c r="AL6127" s="381"/>
      <c r="AM6127" s="381"/>
    </row>
    <row r="6128" spans="1:39" x14ac:dyDescent="0.35">
      <c r="A6128" s="379"/>
      <c r="B6128" s="379"/>
      <c r="C6128" s="379"/>
      <c r="D6128" s="379"/>
      <c r="E6128" s="379"/>
      <c r="F6128" s="379"/>
      <c r="G6128" s="379"/>
      <c r="H6128" s="379"/>
      <c r="I6128" s="379"/>
      <c r="J6128" s="379"/>
      <c r="K6128" s="379"/>
      <c r="L6128" s="379"/>
      <c r="M6128" s="379"/>
      <c r="N6128" s="379"/>
      <c r="O6128" s="379"/>
      <c r="P6128" s="379"/>
      <c r="Q6128" s="379"/>
      <c r="R6128" s="379"/>
      <c r="S6128" s="379"/>
      <c r="T6128" s="379"/>
      <c r="U6128" s="379"/>
      <c r="V6128" s="379"/>
      <c r="W6128" s="379"/>
      <c r="X6128" s="379"/>
      <c r="Y6128" s="379"/>
      <c r="Z6128" s="379"/>
      <c r="AA6128" s="380"/>
      <c r="AB6128" s="379"/>
      <c r="AC6128" s="379"/>
      <c r="AD6128" s="379"/>
      <c r="AE6128" s="381"/>
      <c r="AF6128" s="105"/>
      <c r="AG6128" s="381"/>
      <c r="AH6128" s="381"/>
      <c r="AI6128" s="381"/>
      <c r="AJ6128" s="381"/>
      <c r="AK6128" s="381"/>
      <c r="AL6128" s="381"/>
      <c r="AM6128" s="381"/>
    </row>
    <row r="6129" spans="1:39" x14ac:dyDescent="0.35">
      <c r="A6129" s="379"/>
      <c r="B6129" s="379"/>
      <c r="C6129" s="379"/>
      <c r="D6129" s="379"/>
      <c r="E6129" s="379"/>
      <c r="F6129" s="379"/>
      <c r="G6129" s="379"/>
      <c r="H6129" s="379"/>
      <c r="I6129" s="379"/>
      <c r="J6129" s="379"/>
      <c r="K6129" s="379"/>
      <c r="L6129" s="379"/>
      <c r="M6129" s="379"/>
      <c r="N6129" s="379"/>
      <c r="O6129" s="379"/>
      <c r="P6129" s="379"/>
      <c r="Q6129" s="379"/>
      <c r="R6129" s="379"/>
      <c r="S6129" s="379"/>
      <c r="T6129" s="379"/>
      <c r="U6129" s="379"/>
      <c r="V6129" s="379"/>
      <c r="W6129" s="379"/>
      <c r="X6129" s="379"/>
      <c r="Y6129" s="379"/>
      <c r="Z6129" s="379"/>
      <c r="AA6129" s="380"/>
      <c r="AB6129" s="379"/>
      <c r="AC6129" s="379"/>
      <c r="AD6129" s="379"/>
      <c r="AE6129" s="381"/>
      <c r="AF6129" s="105"/>
      <c r="AG6129" s="381"/>
      <c r="AH6129" s="381"/>
      <c r="AI6129" s="381"/>
      <c r="AJ6129" s="381"/>
      <c r="AK6129" s="381"/>
      <c r="AL6129" s="381"/>
      <c r="AM6129" s="381"/>
    </row>
    <row r="6130" spans="1:39" x14ac:dyDescent="0.35">
      <c r="A6130" s="379"/>
      <c r="B6130" s="379"/>
      <c r="C6130" s="379"/>
      <c r="D6130" s="379"/>
      <c r="E6130" s="379"/>
      <c r="F6130" s="379"/>
      <c r="G6130" s="379"/>
      <c r="H6130" s="379"/>
      <c r="I6130" s="379"/>
      <c r="J6130" s="379"/>
      <c r="K6130" s="379"/>
      <c r="L6130" s="379"/>
      <c r="M6130" s="379"/>
      <c r="N6130" s="379"/>
      <c r="O6130" s="379"/>
      <c r="P6130" s="379"/>
      <c r="Q6130" s="379"/>
      <c r="R6130" s="379"/>
      <c r="S6130" s="379"/>
      <c r="T6130" s="379"/>
      <c r="U6130" s="379"/>
      <c r="V6130" s="379"/>
      <c r="W6130" s="379"/>
      <c r="X6130" s="379"/>
      <c r="Y6130" s="379"/>
      <c r="Z6130" s="379"/>
      <c r="AA6130" s="380"/>
      <c r="AB6130" s="379"/>
      <c r="AC6130" s="379"/>
      <c r="AD6130" s="379"/>
      <c r="AE6130" s="381"/>
      <c r="AF6130" s="105"/>
      <c r="AG6130" s="381"/>
      <c r="AH6130" s="381"/>
      <c r="AI6130" s="381"/>
      <c r="AJ6130" s="381"/>
      <c r="AK6130" s="381"/>
      <c r="AL6130" s="381"/>
      <c r="AM6130" s="381"/>
    </row>
    <row r="6131" spans="1:39" x14ac:dyDescent="0.35">
      <c r="A6131" s="379"/>
      <c r="B6131" s="379"/>
      <c r="C6131" s="379"/>
      <c r="D6131" s="379"/>
      <c r="E6131" s="379"/>
      <c r="F6131" s="379"/>
      <c r="G6131" s="379"/>
      <c r="H6131" s="379"/>
      <c r="I6131" s="379"/>
      <c r="J6131" s="379"/>
      <c r="K6131" s="379"/>
      <c r="L6131" s="379"/>
      <c r="M6131" s="379"/>
      <c r="N6131" s="379"/>
      <c r="O6131" s="379"/>
      <c r="P6131" s="379"/>
      <c r="Q6131" s="379"/>
      <c r="R6131" s="379"/>
      <c r="S6131" s="379"/>
      <c r="T6131" s="379"/>
      <c r="U6131" s="379"/>
      <c r="V6131" s="379"/>
      <c r="W6131" s="379"/>
      <c r="X6131" s="379"/>
      <c r="Y6131" s="379"/>
      <c r="Z6131" s="379"/>
      <c r="AA6131" s="380"/>
      <c r="AB6131" s="379"/>
      <c r="AC6131" s="379"/>
      <c r="AD6131" s="379"/>
      <c r="AE6131" s="381"/>
      <c r="AF6131" s="105"/>
      <c r="AG6131" s="381"/>
      <c r="AH6131" s="381"/>
      <c r="AI6131" s="381"/>
      <c r="AJ6131" s="381"/>
      <c r="AK6131" s="381"/>
      <c r="AL6131" s="381"/>
      <c r="AM6131" s="381"/>
    </row>
    <row r="6132" spans="1:39" x14ac:dyDescent="0.35">
      <c r="A6132" s="379"/>
      <c r="B6132" s="379"/>
      <c r="C6132" s="379"/>
      <c r="D6132" s="379"/>
      <c r="E6132" s="379"/>
      <c r="F6132" s="379"/>
      <c r="G6132" s="379"/>
      <c r="H6132" s="379"/>
      <c r="I6132" s="379"/>
      <c r="J6132" s="379"/>
      <c r="K6132" s="379"/>
      <c r="L6132" s="379"/>
      <c r="M6132" s="379"/>
      <c r="N6132" s="379"/>
      <c r="O6132" s="379"/>
      <c r="P6132" s="379"/>
      <c r="Q6132" s="379"/>
      <c r="R6132" s="379"/>
      <c r="S6132" s="379"/>
      <c r="T6132" s="379"/>
      <c r="U6132" s="379"/>
      <c r="V6132" s="379"/>
      <c r="W6132" s="379"/>
      <c r="X6132" s="379"/>
      <c r="Y6132" s="379"/>
      <c r="Z6132" s="379"/>
      <c r="AA6132" s="380"/>
      <c r="AB6132" s="379"/>
      <c r="AC6132" s="379"/>
      <c r="AD6132" s="379"/>
      <c r="AE6132" s="381"/>
      <c r="AF6132" s="105"/>
      <c r="AG6132" s="381"/>
      <c r="AH6132" s="381"/>
      <c r="AI6132" s="381"/>
      <c r="AJ6132" s="381"/>
      <c r="AK6132" s="381"/>
      <c r="AL6132" s="381"/>
      <c r="AM6132" s="381"/>
    </row>
    <row r="6133" spans="1:39" x14ac:dyDescent="0.35">
      <c r="A6133" s="379"/>
      <c r="B6133" s="379"/>
      <c r="C6133" s="379"/>
      <c r="D6133" s="379"/>
      <c r="E6133" s="379"/>
      <c r="F6133" s="379"/>
      <c r="G6133" s="379"/>
      <c r="H6133" s="379"/>
      <c r="I6133" s="379"/>
      <c r="J6133" s="379"/>
      <c r="K6133" s="379"/>
      <c r="L6133" s="379"/>
      <c r="M6133" s="379"/>
      <c r="N6133" s="379"/>
      <c r="O6133" s="379"/>
      <c r="P6133" s="379"/>
      <c r="Q6133" s="379"/>
      <c r="R6133" s="379"/>
      <c r="S6133" s="379"/>
      <c r="T6133" s="379"/>
      <c r="U6133" s="379"/>
      <c r="V6133" s="379"/>
      <c r="W6133" s="379"/>
      <c r="X6133" s="379"/>
      <c r="Y6133" s="379"/>
      <c r="Z6133" s="379"/>
      <c r="AA6133" s="380"/>
      <c r="AB6133" s="379"/>
      <c r="AC6133" s="379"/>
      <c r="AD6133" s="379"/>
      <c r="AE6133" s="381"/>
      <c r="AF6133" s="105"/>
      <c r="AG6133" s="381"/>
      <c r="AH6133" s="381"/>
      <c r="AI6133" s="381"/>
      <c r="AJ6133" s="381"/>
      <c r="AK6133" s="381"/>
      <c r="AL6133" s="381"/>
      <c r="AM6133" s="381"/>
    </row>
    <row r="6134" spans="1:39" x14ac:dyDescent="0.35">
      <c r="A6134" s="379"/>
      <c r="B6134" s="379"/>
      <c r="C6134" s="379"/>
      <c r="D6134" s="379"/>
      <c r="E6134" s="379"/>
      <c r="F6134" s="379"/>
      <c r="G6134" s="379"/>
      <c r="H6134" s="379"/>
      <c r="I6134" s="379"/>
      <c r="J6134" s="379"/>
      <c r="K6134" s="379"/>
      <c r="L6134" s="379"/>
      <c r="M6134" s="379"/>
      <c r="N6134" s="379"/>
      <c r="O6134" s="379"/>
      <c r="P6134" s="379"/>
      <c r="Q6134" s="379"/>
      <c r="R6134" s="379"/>
      <c r="S6134" s="379"/>
      <c r="T6134" s="379"/>
      <c r="U6134" s="379"/>
      <c r="V6134" s="379"/>
      <c r="W6134" s="379"/>
      <c r="X6134" s="379"/>
      <c r="Y6134" s="379"/>
      <c r="Z6134" s="379"/>
      <c r="AA6134" s="380"/>
      <c r="AB6134" s="379"/>
      <c r="AC6134" s="379"/>
      <c r="AD6134" s="379"/>
      <c r="AE6134" s="381"/>
      <c r="AF6134" s="105"/>
      <c r="AG6134" s="381"/>
      <c r="AH6134" s="381"/>
      <c r="AI6134" s="381"/>
      <c r="AJ6134" s="381"/>
      <c r="AK6134" s="381"/>
      <c r="AL6134" s="381"/>
      <c r="AM6134" s="381"/>
    </row>
    <row r="6135" spans="1:39" x14ac:dyDescent="0.35">
      <c r="A6135" s="379"/>
      <c r="B6135" s="379"/>
      <c r="C6135" s="379"/>
      <c r="D6135" s="379"/>
      <c r="E6135" s="379"/>
      <c r="F6135" s="379"/>
      <c r="G6135" s="379"/>
      <c r="H6135" s="379"/>
      <c r="I6135" s="379"/>
      <c r="J6135" s="379"/>
      <c r="K6135" s="379"/>
      <c r="L6135" s="379"/>
      <c r="M6135" s="379"/>
      <c r="N6135" s="379"/>
      <c r="O6135" s="379"/>
      <c r="P6135" s="379"/>
      <c r="Q6135" s="379"/>
      <c r="R6135" s="379"/>
      <c r="S6135" s="379"/>
      <c r="T6135" s="379"/>
      <c r="U6135" s="379"/>
      <c r="V6135" s="379"/>
      <c r="W6135" s="379"/>
      <c r="X6135" s="379"/>
      <c r="Y6135" s="379"/>
      <c r="Z6135" s="379"/>
      <c r="AA6135" s="380"/>
      <c r="AB6135" s="379"/>
      <c r="AC6135" s="379"/>
      <c r="AD6135" s="379"/>
      <c r="AE6135" s="381"/>
      <c r="AF6135" s="105"/>
      <c r="AG6135" s="381"/>
      <c r="AH6135" s="381"/>
      <c r="AI6135" s="381"/>
      <c r="AJ6135" s="381"/>
      <c r="AK6135" s="381"/>
      <c r="AL6135" s="381"/>
      <c r="AM6135" s="381"/>
    </row>
    <row r="6136" spans="1:39" x14ac:dyDescent="0.35">
      <c r="A6136" s="379"/>
      <c r="B6136" s="379"/>
      <c r="C6136" s="379"/>
      <c r="D6136" s="379"/>
      <c r="E6136" s="379"/>
      <c r="F6136" s="379"/>
      <c r="G6136" s="379"/>
      <c r="H6136" s="379"/>
      <c r="I6136" s="379"/>
      <c r="J6136" s="379"/>
      <c r="K6136" s="379"/>
      <c r="L6136" s="379"/>
      <c r="M6136" s="379"/>
      <c r="N6136" s="379"/>
      <c r="O6136" s="379"/>
      <c r="P6136" s="379"/>
      <c r="Q6136" s="379"/>
      <c r="R6136" s="379"/>
      <c r="S6136" s="379"/>
      <c r="T6136" s="379"/>
      <c r="U6136" s="379"/>
      <c r="V6136" s="379"/>
      <c r="W6136" s="379"/>
      <c r="X6136" s="379"/>
      <c r="Y6136" s="379"/>
      <c r="Z6136" s="379"/>
      <c r="AA6136" s="380"/>
      <c r="AB6136" s="379"/>
      <c r="AC6136" s="379"/>
      <c r="AD6136" s="379"/>
      <c r="AE6136" s="381"/>
      <c r="AF6136" s="105"/>
      <c r="AG6136" s="381"/>
      <c r="AH6136" s="381"/>
      <c r="AI6136" s="381"/>
      <c r="AJ6136" s="381"/>
      <c r="AK6136" s="381"/>
      <c r="AL6136" s="381"/>
      <c r="AM6136" s="381"/>
    </row>
    <row r="6137" spans="1:39" x14ac:dyDescent="0.35">
      <c r="A6137" s="379"/>
      <c r="B6137" s="379"/>
      <c r="C6137" s="379"/>
      <c r="D6137" s="379"/>
      <c r="E6137" s="379"/>
      <c r="F6137" s="379"/>
      <c r="G6137" s="379"/>
      <c r="H6137" s="379"/>
      <c r="I6137" s="379"/>
      <c r="J6137" s="379"/>
      <c r="K6137" s="379"/>
      <c r="L6137" s="379"/>
      <c r="M6137" s="379"/>
      <c r="N6137" s="379"/>
      <c r="O6137" s="379"/>
      <c r="P6137" s="379"/>
      <c r="Q6137" s="379"/>
      <c r="R6137" s="379"/>
      <c r="S6137" s="379"/>
      <c r="T6137" s="379"/>
      <c r="U6137" s="379"/>
      <c r="V6137" s="379"/>
      <c r="W6137" s="379"/>
      <c r="X6137" s="379"/>
      <c r="Y6137" s="379"/>
      <c r="Z6137" s="379"/>
      <c r="AA6137" s="380"/>
      <c r="AB6137" s="379"/>
      <c r="AC6137" s="379"/>
      <c r="AD6137" s="379"/>
      <c r="AE6137" s="381"/>
      <c r="AF6137" s="105"/>
      <c r="AG6137" s="381"/>
      <c r="AH6137" s="381"/>
      <c r="AI6137" s="381"/>
      <c r="AJ6137" s="381"/>
      <c r="AK6137" s="381"/>
      <c r="AL6137" s="381"/>
      <c r="AM6137" s="381"/>
    </row>
    <row r="6138" spans="1:39" x14ac:dyDescent="0.35">
      <c r="A6138" s="379"/>
      <c r="B6138" s="379"/>
      <c r="C6138" s="379"/>
      <c r="D6138" s="379"/>
      <c r="E6138" s="379"/>
      <c r="F6138" s="379"/>
      <c r="G6138" s="379"/>
      <c r="H6138" s="379"/>
      <c r="I6138" s="379"/>
      <c r="J6138" s="379"/>
      <c r="K6138" s="379"/>
      <c r="L6138" s="379"/>
      <c r="M6138" s="379"/>
      <c r="N6138" s="379"/>
      <c r="O6138" s="379"/>
      <c r="P6138" s="379"/>
      <c r="Q6138" s="379"/>
      <c r="R6138" s="379"/>
      <c r="S6138" s="379"/>
      <c r="T6138" s="379"/>
      <c r="U6138" s="379"/>
      <c r="V6138" s="379"/>
      <c r="W6138" s="379"/>
      <c r="X6138" s="379"/>
      <c r="Y6138" s="379"/>
      <c r="Z6138" s="379"/>
      <c r="AA6138" s="380"/>
      <c r="AB6138" s="379"/>
      <c r="AC6138" s="379"/>
      <c r="AD6138" s="379"/>
      <c r="AE6138" s="381"/>
      <c r="AF6138" s="105"/>
      <c r="AG6138" s="381"/>
      <c r="AH6138" s="381"/>
      <c r="AI6138" s="381"/>
      <c r="AJ6138" s="381"/>
      <c r="AK6138" s="381"/>
      <c r="AL6138" s="381"/>
      <c r="AM6138" s="381"/>
    </row>
    <row r="6139" spans="1:39" x14ac:dyDescent="0.35">
      <c r="A6139" s="379"/>
      <c r="B6139" s="379"/>
      <c r="C6139" s="379"/>
      <c r="D6139" s="379"/>
      <c r="E6139" s="379"/>
      <c r="F6139" s="379"/>
      <c r="G6139" s="379"/>
      <c r="H6139" s="379"/>
      <c r="I6139" s="379"/>
      <c r="J6139" s="379"/>
      <c r="K6139" s="379"/>
      <c r="L6139" s="379"/>
      <c r="M6139" s="379"/>
      <c r="N6139" s="379"/>
      <c r="O6139" s="379"/>
      <c r="P6139" s="379"/>
      <c r="Q6139" s="379"/>
      <c r="R6139" s="379"/>
      <c r="S6139" s="379"/>
      <c r="T6139" s="379"/>
      <c r="U6139" s="379"/>
      <c r="V6139" s="379"/>
      <c r="W6139" s="379"/>
      <c r="X6139" s="379"/>
      <c r="Y6139" s="379"/>
      <c r="Z6139" s="379"/>
      <c r="AA6139" s="380"/>
      <c r="AB6139" s="379"/>
      <c r="AC6139" s="379"/>
      <c r="AD6139" s="379"/>
      <c r="AE6139" s="381"/>
      <c r="AF6139" s="105"/>
      <c r="AG6139" s="381"/>
      <c r="AH6139" s="381"/>
      <c r="AI6139" s="381"/>
      <c r="AJ6139" s="381"/>
      <c r="AK6139" s="381"/>
      <c r="AL6139" s="381"/>
      <c r="AM6139" s="381"/>
    </row>
    <row r="6140" spans="1:39" x14ac:dyDescent="0.35">
      <c r="A6140" s="379"/>
      <c r="B6140" s="379"/>
      <c r="C6140" s="379"/>
      <c r="D6140" s="379"/>
      <c r="E6140" s="379"/>
      <c r="F6140" s="379"/>
      <c r="G6140" s="379"/>
      <c r="H6140" s="379"/>
      <c r="I6140" s="379"/>
      <c r="J6140" s="379"/>
      <c r="K6140" s="379"/>
      <c r="L6140" s="379"/>
      <c r="M6140" s="379"/>
      <c r="N6140" s="379"/>
      <c r="O6140" s="379"/>
      <c r="P6140" s="379"/>
      <c r="Q6140" s="379"/>
      <c r="R6140" s="379"/>
      <c r="S6140" s="379"/>
      <c r="T6140" s="379"/>
      <c r="U6140" s="379"/>
      <c r="V6140" s="379"/>
      <c r="W6140" s="379"/>
      <c r="X6140" s="379"/>
      <c r="Y6140" s="379"/>
      <c r="Z6140" s="379"/>
      <c r="AA6140" s="380"/>
      <c r="AB6140" s="379"/>
      <c r="AC6140" s="379"/>
      <c r="AD6140" s="379"/>
      <c r="AE6140" s="381"/>
      <c r="AF6140" s="105"/>
      <c r="AG6140" s="381"/>
      <c r="AH6140" s="381"/>
      <c r="AI6140" s="381"/>
      <c r="AJ6140" s="381"/>
      <c r="AK6140" s="381"/>
      <c r="AL6140" s="381"/>
      <c r="AM6140" s="381"/>
    </row>
    <row r="6141" spans="1:39" x14ac:dyDescent="0.35">
      <c r="A6141" s="379"/>
      <c r="B6141" s="379"/>
      <c r="C6141" s="379"/>
      <c r="D6141" s="379"/>
      <c r="E6141" s="379"/>
      <c r="F6141" s="379"/>
      <c r="G6141" s="379"/>
      <c r="H6141" s="379"/>
      <c r="I6141" s="379"/>
      <c r="J6141" s="379"/>
      <c r="K6141" s="379"/>
      <c r="L6141" s="379"/>
      <c r="M6141" s="379"/>
      <c r="N6141" s="379"/>
      <c r="O6141" s="379"/>
      <c r="P6141" s="379"/>
      <c r="Q6141" s="379"/>
      <c r="R6141" s="379"/>
      <c r="S6141" s="379"/>
      <c r="T6141" s="379"/>
      <c r="U6141" s="379"/>
      <c r="V6141" s="379"/>
      <c r="W6141" s="379"/>
      <c r="X6141" s="379"/>
      <c r="Y6141" s="379"/>
      <c r="Z6141" s="379"/>
      <c r="AA6141" s="380"/>
      <c r="AB6141" s="379"/>
      <c r="AC6141" s="379"/>
      <c r="AD6141" s="379"/>
      <c r="AE6141" s="381"/>
      <c r="AF6141" s="105"/>
      <c r="AG6141" s="381"/>
      <c r="AH6141" s="381"/>
      <c r="AI6141" s="381"/>
      <c r="AJ6141" s="381"/>
      <c r="AK6141" s="381"/>
      <c r="AL6141" s="381"/>
      <c r="AM6141" s="381"/>
    </row>
    <row r="6142" spans="1:39" x14ac:dyDescent="0.35">
      <c r="A6142" s="379"/>
      <c r="B6142" s="379"/>
      <c r="C6142" s="379"/>
      <c r="D6142" s="379"/>
      <c r="E6142" s="379"/>
      <c r="F6142" s="379"/>
      <c r="G6142" s="379"/>
      <c r="H6142" s="379"/>
      <c r="I6142" s="379"/>
      <c r="J6142" s="379"/>
      <c r="K6142" s="379"/>
      <c r="L6142" s="379"/>
      <c r="M6142" s="379"/>
      <c r="N6142" s="379"/>
      <c r="O6142" s="379"/>
      <c r="P6142" s="379"/>
      <c r="Q6142" s="379"/>
      <c r="R6142" s="379"/>
      <c r="S6142" s="379"/>
      <c r="T6142" s="379"/>
      <c r="U6142" s="379"/>
      <c r="V6142" s="379"/>
      <c r="W6142" s="379"/>
      <c r="X6142" s="379"/>
      <c r="Y6142" s="379"/>
      <c r="Z6142" s="379"/>
      <c r="AA6142" s="380"/>
      <c r="AB6142" s="379"/>
      <c r="AC6142" s="379"/>
      <c r="AD6142" s="379"/>
      <c r="AE6142" s="381"/>
      <c r="AF6142" s="105"/>
      <c r="AG6142" s="381"/>
      <c r="AH6142" s="381"/>
      <c r="AI6142" s="381"/>
      <c r="AJ6142" s="381"/>
      <c r="AK6142" s="381"/>
      <c r="AL6142" s="381"/>
      <c r="AM6142" s="381"/>
    </row>
    <row r="6143" spans="1:39" x14ac:dyDescent="0.35">
      <c r="A6143" s="379"/>
      <c r="B6143" s="379"/>
      <c r="C6143" s="379"/>
      <c r="D6143" s="379"/>
      <c r="E6143" s="379"/>
      <c r="F6143" s="379"/>
      <c r="G6143" s="379"/>
      <c r="H6143" s="379"/>
      <c r="I6143" s="379"/>
      <c r="J6143" s="379"/>
      <c r="K6143" s="379"/>
      <c r="L6143" s="379"/>
      <c r="M6143" s="379"/>
      <c r="N6143" s="379"/>
      <c r="O6143" s="379"/>
      <c r="P6143" s="379"/>
      <c r="Q6143" s="379"/>
      <c r="R6143" s="379"/>
      <c r="S6143" s="379"/>
      <c r="T6143" s="379"/>
      <c r="U6143" s="379"/>
      <c r="V6143" s="379"/>
      <c r="W6143" s="379"/>
      <c r="X6143" s="379"/>
      <c r="Y6143" s="379"/>
      <c r="Z6143" s="379"/>
      <c r="AA6143" s="380"/>
      <c r="AB6143" s="379"/>
      <c r="AC6143" s="379"/>
      <c r="AD6143" s="379"/>
      <c r="AE6143" s="381"/>
      <c r="AF6143" s="105"/>
      <c r="AG6143" s="381"/>
      <c r="AH6143" s="381"/>
      <c r="AI6143" s="381"/>
      <c r="AJ6143" s="381"/>
      <c r="AK6143" s="381"/>
      <c r="AL6143" s="381"/>
      <c r="AM6143" s="381"/>
    </row>
    <row r="6144" spans="1:39" x14ac:dyDescent="0.35">
      <c r="A6144" s="379"/>
      <c r="B6144" s="379"/>
      <c r="C6144" s="379"/>
      <c r="D6144" s="379"/>
      <c r="E6144" s="379"/>
      <c r="F6144" s="379"/>
      <c r="G6144" s="379"/>
      <c r="H6144" s="379"/>
      <c r="I6144" s="379"/>
      <c r="J6144" s="379"/>
      <c r="K6144" s="379"/>
      <c r="L6144" s="379"/>
      <c r="M6144" s="379"/>
      <c r="N6144" s="379"/>
      <c r="O6144" s="379"/>
      <c r="P6144" s="379"/>
      <c r="Q6144" s="379"/>
      <c r="R6144" s="379"/>
      <c r="S6144" s="379"/>
      <c r="T6144" s="379"/>
      <c r="U6144" s="379"/>
      <c r="V6144" s="379"/>
      <c r="W6144" s="379"/>
      <c r="X6144" s="379"/>
      <c r="Y6144" s="379"/>
      <c r="Z6144" s="379"/>
      <c r="AA6144" s="380"/>
      <c r="AB6144" s="379"/>
      <c r="AC6144" s="379"/>
      <c r="AD6144" s="379"/>
      <c r="AE6144" s="381"/>
      <c r="AF6144" s="105"/>
      <c r="AG6144" s="381"/>
      <c r="AH6144" s="381"/>
      <c r="AI6144" s="381"/>
      <c r="AJ6144" s="381"/>
      <c r="AK6144" s="381"/>
      <c r="AL6144" s="381"/>
      <c r="AM6144" s="381"/>
    </row>
    <row r="6145" spans="1:39" x14ac:dyDescent="0.35">
      <c r="A6145" s="379"/>
      <c r="B6145" s="379"/>
      <c r="C6145" s="379"/>
      <c r="D6145" s="379"/>
      <c r="E6145" s="379"/>
      <c r="F6145" s="379"/>
      <c r="G6145" s="379"/>
      <c r="H6145" s="379"/>
      <c r="I6145" s="379"/>
      <c r="J6145" s="379"/>
      <c r="K6145" s="379"/>
      <c r="L6145" s="379"/>
      <c r="M6145" s="379"/>
      <c r="N6145" s="379"/>
      <c r="O6145" s="379"/>
      <c r="P6145" s="379"/>
      <c r="Q6145" s="379"/>
      <c r="R6145" s="379"/>
      <c r="S6145" s="379"/>
      <c r="T6145" s="379"/>
      <c r="U6145" s="379"/>
      <c r="V6145" s="379"/>
      <c r="W6145" s="379"/>
      <c r="X6145" s="379"/>
      <c r="Y6145" s="379"/>
      <c r="Z6145" s="379"/>
      <c r="AA6145" s="380"/>
      <c r="AB6145" s="379"/>
      <c r="AC6145" s="379"/>
      <c r="AD6145" s="379"/>
      <c r="AE6145" s="381"/>
      <c r="AF6145" s="105"/>
      <c r="AG6145" s="381"/>
      <c r="AH6145" s="381"/>
      <c r="AI6145" s="381"/>
      <c r="AJ6145" s="381"/>
      <c r="AK6145" s="381"/>
      <c r="AL6145" s="381"/>
      <c r="AM6145" s="381"/>
    </row>
    <row r="6146" spans="1:39" x14ac:dyDescent="0.35">
      <c r="A6146" s="379"/>
      <c r="B6146" s="379"/>
      <c r="C6146" s="379"/>
      <c r="D6146" s="379"/>
      <c r="E6146" s="379"/>
      <c r="F6146" s="379"/>
      <c r="G6146" s="379"/>
      <c r="H6146" s="379"/>
      <c r="I6146" s="379"/>
      <c r="J6146" s="379"/>
      <c r="K6146" s="379"/>
      <c r="L6146" s="379"/>
      <c r="M6146" s="379"/>
      <c r="N6146" s="379"/>
      <c r="O6146" s="379"/>
      <c r="P6146" s="379"/>
      <c r="Q6146" s="379"/>
      <c r="R6146" s="379"/>
      <c r="S6146" s="379"/>
      <c r="T6146" s="379"/>
      <c r="U6146" s="379"/>
      <c r="V6146" s="379"/>
      <c r="W6146" s="379"/>
      <c r="X6146" s="379"/>
      <c r="Y6146" s="379"/>
      <c r="Z6146" s="379"/>
      <c r="AA6146" s="380"/>
      <c r="AB6146" s="379"/>
      <c r="AC6146" s="379"/>
      <c r="AD6146" s="379"/>
      <c r="AE6146" s="381"/>
      <c r="AF6146" s="105"/>
      <c r="AG6146" s="381"/>
      <c r="AH6146" s="381"/>
      <c r="AI6146" s="381"/>
      <c r="AJ6146" s="381"/>
      <c r="AK6146" s="381"/>
      <c r="AL6146" s="381"/>
      <c r="AM6146" s="381"/>
    </row>
    <row r="6147" spans="1:39" x14ac:dyDescent="0.35">
      <c r="A6147" s="379"/>
      <c r="B6147" s="379"/>
      <c r="C6147" s="379"/>
      <c r="D6147" s="379"/>
      <c r="E6147" s="379"/>
      <c r="F6147" s="379"/>
      <c r="G6147" s="379"/>
      <c r="H6147" s="379"/>
      <c r="I6147" s="379"/>
      <c r="J6147" s="379"/>
      <c r="K6147" s="379"/>
      <c r="L6147" s="379"/>
      <c r="M6147" s="379"/>
      <c r="N6147" s="379"/>
      <c r="O6147" s="379"/>
      <c r="P6147" s="379"/>
      <c r="Q6147" s="379"/>
      <c r="R6147" s="379"/>
      <c r="S6147" s="379"/>
      <c r="T6147" s="379"/>
      <c r="U6147" s="379"/>
      <c r="V6147" s="379"/>
      <c r="W6147" s="379"/>
      <c r="X6147" s="379"/>
      <c r="Y6147" s="379"/>
      <c r="Z6147" s="379"/>
      <c r="AA6147" s="380"/>
      <c r="AB6147" s="379"/>
      <c r="AC6147" s="379"/>
      <c r="AD6147" s="379"/>
      <c r="AE6147" s="381"/>
      <c r="AF6147" s="105"/>
      <c r="AG6147" s="381"/>
      <c r="AH6147" s="381"/>
      <c r="AI6147" s="381"/>
      <c r="AJ6147" s="381"/>
      <c r="AK6147" s="381"/>
      <c r="AL6147" s="381"/>
      <c r="AM6147" s="381"/>
    </row>
    <row r="6148" spans="1:39" x14ac:dyDescent="0.35">
      <c r="A6148" s="379"/>
      <c r="B6148" s="379"/>
      <c r="C6148" s="379"/>
      <c r="D6148" s="379"/>
      <c r="E6148" s="379"/>
      <c r="F6148" s="379"/>
      <c r="G6148" s="379"/>
      <c r="H6148" s="379"/>
      <c r="I6148" s="379"/>
      <c r="J6148" s="379"/>
      <c r="K6148" s="379"/>
      <c r="L6148" s="379"/>
      <c r="M6148" s="379"/>
      <c r="N6148" s="379"/>
      <c r="O6148" s="379"/>
      <c r="P6148" s="379"/>
      <c r="Q6148" s="379"/>
      <c r="R6148" s="379"/>
      <c r="S6148" s="379"/>
      <c r="T6148" s="379"/>
      <c r="U6148" s="379"/>
      <c r="V6148" s="379"/>
      <c r="W6148" s="379"/>
      <c r="X6148" s="379"/>
      <c r="Y6148" s="379"/>
      <c r="Z6148" s="379"/>
      <c r="AA6148" s="380"/>
      <c r="AB6148" s="379"/>
      <c r="AC6148" s="379"/>
      <c r="AD6148" s="379"/>
      <c r="AE6148" s="381"/>
      <c r="AF6148" s="105"/>
      <c r="AG6148" s="381"/>
      <c r="AH6148" s="381"/>
      <c r="AI6148" s="381"/>
      <c r="AJ6148" s="381"/>
      <c r="AK6148" s="381"/>
      <c r="AL6148" s="381"/>
      <c r="AM6148" s="381"/>
    </row>
    <row r="6149" spans="1:39" x14ac:dyDescent="0.35">
      <c r="A6149" s="379"/>
      <c r="B6149" s="379"/>
      <c r="C6149" s="379"/>
      <c r="D6149" s="379"/>
      <c r="E6149" s="379"/>
      <c r="F6149" s="379"/>
      <c r="G6149" s="379"/>
      <c r="H6149" s="379"/>
      <c r="I6149" s="379"/>
      <c r="J6149" s="379"/>
      <c r="K6149" s="379"/>
      <c r="L6149" s="379"/>
      <c r="M6149" s="379"/>
      <c r="N6149" s="379"/>
      <c r="O6149" s="379"/>
      <c r="P6149" s="379"/>
      <c r="Q6149" s="379"/>
      <c r="R6149" s="379"/>
      <c r="S6149" s="379"/>
      <c r="T6149" s="379"/>
      <c r="U6149" s="379"/>
      <c r="V6149" s="379"/>
      <c r="W6149" s="379"/>
      <c r="X6149" s="379"/>
      <c r="Y6149" s="379"/>
      <c r="Z6149" s="379"/>
      <c r="AA6149" s="380"/>
      <c r="AB6149" s="379"/>
      <c r="AC6149" s="379"/>
      <c r="AD6149" s="379"/>
      <c r="AE6149" s="381"/>
      <c r="AF6149" s="105"/>
      <c r="AG6149" s="381"/>
      <c r="AH6149" s="381"/>
      <c r="AI6149" s="381"/>
      <c r="AJ6149" s="381"/>
      <c r="AK6149" s="381"/>
      <c r="AL6149" s="381"/>
      <c r="AM6149" s="381"/>
    </row>
    <row r="6150" spans="1:39" x14ac:dyDescent="0.35">
      <c r="A6150" s="379"/>
      <c r="B6150" s="379"/>
      <c r="C6150" s="379"/>
      <c r="D6150" s="379"/>
      <c r="E6150" s="379"/>
      <c r="F6150" s="379"/>
      <c r="G6150" s="379"/>
      <c r="H6150" s="379"/>
      <c r="I6150" s="379"/>
      <c r="J6150" s="379"/>
      <c r="K6150" s="379"/>
      <c r="L6150" s="379"/>
      <c r="M6150" s="379"/>
      <c r="N6150" s="379"/>
      <c r="O6150" s="379"/>
      <c r="P6150" s="379"/>
      <c r="Q6150" s="379"/>
      <c r="R6150" s="379"/>
      <c r="S6150" s="379"/>
      <c r="T6150" s="379"/>
      <c r="U6150" s="379"/>
      <c r="V6150" s="379"/>
      <c r="W6150" s="379"/>
      <c r="X6150" s="379"/>
      <c r="Y6150" s="379"/>
      <c r="Z6150" s="379"/>
      <c r="AA6150" s="380"/>
      <c r="AB6150" s="379"/>
      <c r="AC6150" s="379"/>
      <c r="AD6150" s="379"/>
      <c r="AE6150" s="381"/>
      <c r="AF6150" s="105"/>
      <c r="AG6150" s="381"/>
      <c r="AH6150" s="381"/>
      <c r="AI6150" s="381"/>
      <c r="AJ6150" s="381"/>
      <c r="AK6150" s="381"/>
      <c r="AL6150" s="381"/>
      <c r="AM6150" s="381"/>
    </row>
    <row r="6151" spans="1:39" x14ac:dyDescent="0.35">
      <c r="A6151" s="379"/>
      <c r="B6151" s="379"/>
      <c r="C6151" s="379"/>
      <c r="D6151" s="379"/>
      <c r="E6151" s="379"/>
      <c r="F6151" s="379"/>
      <c r="G6151" s="379"/>
      <c r="H6151" s="379"/>
      <c r="I6151" s="379"/>
      <c r="J6151" s="379"/>
      <c r="K6151" s="379"/>
      <c r="L6151" s="379"/>
      <c r="M6151" s="379"/>
      <c r="N6151" s="379"/>
      <c r="O6151" s="379"/>
      <c r="P6151" s="379"/>
      <c r="Q6151" s="379"/>
      <c r="R6151" s="379"/>
      <c r="S6151" s="379"/>
      <c r="T6151" s="379"/>
      <c r="U6151" s="379"/>
      <c r="V6151" s="379"/>
      <c r="W6151" s="379"/>
      <c r="X6151" s="379"/>
      <c r="Y6151" s="379"/>
      <c r="Z6151" s="379"/>
      <c r="AA6151" s="380"/>
      <c r="AB6151" s="379"/>
      <c r="AC6151" s="379"/>
      <c r="AD6151" s="379"/>
      <c r="AE6151" s="381"/>
      <c r="AF6151" s="105"/>
      <c r="AG6151" s="381"/>
      <c r="AH6151" s="381"/>
      <c r="AI6151" s="381"/>
      <c r="AJ6151" s="381"/>
      <c r="AK6151" s="381"/>
      <c r="AL6151" s="381"/>
      <c r="AM6151" s="381"/>
    </row>
    <row r="6152" spans="1:39" x14ac:dyDescent="0.35">
      <c r="A6152" s="379"/>
      <c r="B6152" s="379"/>
      <c r="C6152" s="379"/>
      <c r="D6152" s="379"/>
      <c r="E6152" s="379"/>
      <c r="F6152" s="379"/>
      <c r="G6152" s="379"/>
      <c r="H6152" s="379"/>
      <c r="I6152" s="379"/>
      <c r="J6152" s="379"/>
      <c r="K6152" s="379"/>
      <c r="L6152" s="379"/>
      <c r="M6152" s="379"/>
      <c r="N6152" s="379"/>
      <c r="O6152" s="379"/>
      <c r="P6152" s="379"/>
      <c r="Q6152" s="379"/>
      <c r="R6152" s="379"/>
      <c r="S6152" s="379"/>
      <c r="T6152" s="379"/>
      <c r="U6152" s="379"/>
      <c r="V6152" s="379"/>
      <c r="W6152" s="379"/>
      <c r="X6152" s="379"/>
      <c r="Y6152" s="379"/>
      <c r="Z6152" s="379"/>
      <c r="AA6152" s="380"/>
      <c r="AB6152" s="379"/>
      <c r="AC6152" s="379"/>
      <c r="AD6152" s="379"/>
      <c r="AE6152" s="381"/>
      <c r="AF6152" s="105"/>
      <c r="AG6152" s="381"/>
      <c r="AH6152" s="381"/>
      <c r="AI6152" s="381"/>
      <c r="AJ6152" s="381"/>
      <c r="AK6152" s="381"/>
      <c r="AL6152" s="381"/>
      <c r="AM6152" s="381"/>
    </row>
    <row r="6153" spans="1:39" x14ac:dyDescent="0.35">
      <c r="A6153" s="379"/>
      <c r="B6153" s="379"/>
      <c r="C6153" s="379"/>
      <c r="D6153" s="379"/>
      <c r="E6153" s="379"/>
      <c r="F6153" s="379"/>
      <c r="G6153" s="379"/>
      <c r="H6153" s="379"/>
      <c r="I6153" s="379"/>
      <c r="J6153" s="379"/>
      <c r="K6153" s="379"/>
      <c r="L6153" s="379"/>
      <c r="M6153" s="379"/>
      <c r="N6153" s="379"/>
      <c r="O6153" s="379"/>
      <c r="P6153" s="379"/>
      <c r="Q6153" s="379"/>
      <c r="R6153" s="379"/>
      <c r="S6153" s="379"/>
      <c r="T6153" s="379"/>
      <c r="U6153" s="379"/>
      <c r="V6153" s="379"/>
      <c r="W6153" s="379"/>
      <c r="X6153" s="379"/>
      <c r="Y6153" s="379"/>
      <c r="Z6153" s="379"/>
      <c r="AA6153" s="380"/>
      <c r="AB6153" s="379"/>
      <c r="AC6153" s="379"/>
      <c r="AD6153" s="379"/>
      <c r="AE6153" s="381"/>
      <c r="AF6153" s="105"/>
      <c r="AG6153" s="381"/>
      <c r="AH6153" s="381"/>
      <c r="AI6153" s="381"/>
      <c r="AJ6153" s="381"/>
      <c r="AK6153" s="381"/>
      <c r="AL6153" s="381"/>
      <c r="AM6153" s="381"/>
    </row>
    <row r="6154" spans="1:39" x14ac:dyDescent="0.35">
      <c r="A6154" s="379"/>
      <c r="B6154" s="379"/>
      <c r="C6154" s="379"/>
      <c r="D6154" s="379"/>
      <c r="E6154" s="379"/>
      <c r="F6154" s="379"/>
      <c r="G6154" s="379"/>
      <c r="H6154" s="379"/>
      <c r="I6154" s="379"/>
      <c r="J6154" s="379"/>
      <c r="K6154" s="379"/>
      <c r="L6154" s="379"/>
      <c r="M6154" s="379"/>
      <c r="N6154" s="379"/>
      <c r="O6154" s="379"/>
      <c r="P6154" s="379"/>
      <c r="Q6154" s="379"/>
      <c r="R6154" s="379"/>
      <c r="S6154" s="379"/>
      <c r="T6154" s="379"/>
      <c r="U6154" s="379"/>
      <c r="V6154" s="379"/>
      <c r="W6154" s="379"/>
      <c r="X6154" s="379"/>
      <c r="Y6154" s="379"/>
      <c r="Z6154" s="379"/>
      <c r="AA6154" s="380"/>
      <c r="AB6154" s="379"/>
      <c r="AC6154" s="379"/>
      <c r="AD6154" s="379"/>
      <c r="AE6154" s="381"/>
      <c r="AF6154" s="105"/>
      <c r="AG6154" s="381"/>
      <c r="AH6154" s="381"/>
      <c r="AI6154" s="381"/>
      <c r="AJ6154" s="381"/>
      <c r="AK6154" s="381"/>
      <c r="AL6154" s="381"/>
      <c r="AM6154" s="381"/>
    </row>
    <row r="6155" spans="1:39" x14ac:dyDescent="0.35">
      <c r="A6155" s="379"/>
      <c r="B6155" s="379"/>
      <c r="C6155" s="379"/>
      <c r="D6155" s="379"/>
      <c r="E6155" s="379"/>
      <c r="F6155" s="379"/>
      <c r="G6155" s="379"/>
      <c r="H6155" s="379"/>
      <c r="I6155" s="379"/>
      <c r="J6155" s="379"/>
      <c r="K6155" s="379"/>
      <c r="L6155" s="379"/>
      <c r="M6155" s="379"/>
      <c r="N6155" s="379"/>
      <c r="O6155" s="379"/>
      <c r="P6155" s="379"/>
      <c r="Q6155" s="379"/>
      <c r="R6155" s="379"/>
      <c r="S6155" s="379"/>
      <c r="T6155" s="379"/>
      <c r="U6155" s="379"/>
      <c r="V6155" s="379"/>
      <c r="W6155" s="379"/>
      <c r="X6155" s="379"/>
      <c r="Y6155" s="379"/>
      <c r="Z6155" s="379"/>
      <c r="AA6155" s="380"/>
      <c r="AB6155" s="379"/>
      <c r="AC6155" s="379"/>
      <c r="AD6155" s="379"/>
      <c r="AE6155" s="381"/>
      <c r="AF6155" s="105"/>
      <c r="AG6155" s="381"/>
      <c r="AH6155" s="381"/>
      <c r="AI6155" s="381"/>
      <c r="AJ6155" s="381"/>
      <c r="AK6155" s="381"/>
      <c r="AL6155" s="381"/>
      <c r="AM6155" s="381"/>
    </row>
    <row r="6156" spans="1:39" x14ac:dyDescent="0.35">
      <c r="A6156" s="379"/>
      <c r="B6156" s="379"/>
      <c r="C6156" s="379"/>
      <c r="D6156" s="379"/>
      <c r="E6156" s="379"/>
      <c r="F6156" s="379"/>
      <c r="G6156" s="379"/>
      <c r="H6156" s="379"/>
      <c r="I6156" s="379"/>
      <c r="J6156" s="379"/>
      <c r="K6156" s="379"/>
      <c r="L6156" s="379"/>
      <c r="M6156" s="379"/>
      <c r="N6156" s="379"/>
      <c r="O6156" s="379"/>
      <c r="P6156" s="379"/>
      <c r="Q6156" s="379"/>
      <c r="R6156" s="379"/>
      <c r="S6156" s="379"/>
      <c r="T6156" s="379"/>
      <c r="U6156" s="379"/>
      <c r="V6156" s="379"/>
      <c r="W6156" s="379"/>
      <c r="X6156" s="379"/>
      <c r="Y6156" s="379"/>
      <c r="Z6156" s="379"/>
      <c r="AA6156" s="380"/>
      <c r="AB6156" s="379"/>
      <c r="AC6156" s="379"/>
      <c r="AD6156" s="379"/>
      <c r="AE6156" s="381"/>
      <c r="AF6156" s="105"/>
      <c r="AG6156" s="381"/>
      <c r="AH6156" s="381"/>
      <c r="AI6156" s="381"/>
      <c r="AJ6156" s="381"/>
      <c r="AK6156" s="381"/>
      <c r="AL6156" s="381"/>
      <c r="AM6156" s="381"/>
    </row>
    <row r="6157" spans="1:39" x14ac:dyDescent="0.35">
      <c r="A6157" s="379"/>
      <c r="B6157" s="379"/>
      <c r="C6157" s="379"/>
      <c r="D6157" s="379"/>
      <c r="E6157" s="379"/>
      <c r="F6157" s="379"/>
      <c r="G6157" s="379"/>
      <c r="H6157" s="379"/>
      <c r="I6157" s="379"/>
      <c r="J6157" s="379"/>
      <c r="K6157" s="379"/>
      <c r="L6157" s="379"/>
      <c r="M6157" s="379"/>
      <c r="N6157" s="379"/>
      <c r="O6157" s="379"/>
      <c r="P6157" s="379"/>
      <c r="Q6157" s="379"/>
      <c r="R6157" s="379"/>
      <c r="S6157" s="379"/>
      <c r="T6157" s="379"/>
      <c r="U6157" s="379"/>
      <c r="V6157" s="379"/>
      <c r="W6157" s="379"/>
      <c r="X6157" s="379"/>
      <c r="Y6157" s="379"/>
      <c r="Z6157" s="379"/>
      <c r="AA6157" s="380"/>
      <c r="AB6157" s="379"/>
      <c r="AC6157" s="379"/>
      <c r="AD6157" s="379"/>
      <c r="AE6157" s="381"/>
      <c r="AF6157" s="105"/>
      <c r="AG6157" s="381"/>
      <c r="AH6157" s="381"/>
      <c r="AI6157" s="381"/>
      <c r="AJ6157" s="381"/>
      <c r="AK6157" s="381"/>
      <c r="AL6157" s="381"/>
      <c r="AM6157" s="381"/>
    </row>
    <row r="6158" spans="1:39" x14ac:dyDescent="0.35">
      <c r="A6158" s="379"/>
      <c r="B6158" s="379"/>
      <c r="C6158" s="379"/>
      <c r="D6158" s="379"/>
      <c r="E6158" s="379"/>
      <c r="F6158" s="379"/>
      <c r="G6158" s="379"/>
      <c r="H6158" s="379"/>
      <c r="I6158" s="379"/>
      <c r="J6158" s="379"/>
      <c r="K6158" s="379"/>
      <c r="L6158" s="379"/>
      <c r="M6158" s="379"/>
      <c r="N6158" s="379"/>
      <c r="O6158" s="379"/>
      <c r="P6158" s="379"/>
      <c r="Q6158" s="379"/>
      <c r="R6158" s="379"/>
      <c r="S6158" s="379"/>
      <c r="T6158" s="379"/>
      <c r="U6158" s="379"/>
      <c r="V6158" s="379"/>
      <c r="W6158" s="379"/>
      <c r="X6158" s="379"/>
      <c r="Y6158" s="379"/>
      <c r="Z6158" s="379"/>
      <c r="AA6158" s="380"/>
      <c r="AB6158" s="379"/>
      <c r="AC6158" s="379"/>
      <c r="AD6158" s="379"/>
      <c r="AE6158" s="381"/>
      <c r="AF6158" s="105"/>
      <c r="AG6158" s="381"/>
      <c r="AH6158" s="381"/>
      <c r="AI6158" s="381"/>
      <c r="AJ6158" s="381"/>
      <c r="AK6158" s="381"/>
      <c r="AL6158" s="381"/>
      <c r="AM6158" s="381"/>
    </row>
    <row r="6159" spans="1:39" x14ac:dyDescent="0.35">
      <c r="A6159" s="379"/>
      <c r="B6159" s="379"/>
      <c r="C6159" s="379"/>
      <c r="D6159" s="379"/>
      <c r="E6159" s="379"/>
      <c r="F6159" s="379"/>
      <c r="G6159" s="379"/>
      <c r="H6159" s="379"/>
      <c r="I6159" s="379"/>
      <c r="J6159" s="379"/>
      <c r="K6159" s="379"/>
      <c r="L6159" s="379"/>
      <c r="M6159" s="379"/>
      <c r="N6159" s="379"/>
      <c r="O6159" s="379"/>
      <c r="P6159" s="379"/>
      <c r="Q6159" s="379"/>
      <c r="R6159" s="379"/>
      <c r="S6159" s="379"/>
      <c r="T6159" s="379"/>
      <c r="U6159" s="379"/>
      <c r="V6159" s="379"/>
      <c r="W6159" s="379"/>
      <c r="X6159" s="379"/>
      <c r="Y6159" s="379"/>
      <c r="Z6159" s="379"/>
      <c r="AA6159" s="380"/>
      <c r="AB6159" s="379"/>
      <c r="AC6159" s="379"/>
      <c r="AD6159" s="379"/>
      <c r="AE6159" s="381"/>
      <c r="AF6159" s="105"/>
      <c r="AG6159" s="381"/>
      <c r="AH6159" s="381"/>
      <c r="AI6159" s="381"/>
      <c r="AJ6159" s="381"/>
      <c r="AK6159" s="381"/>
      <c r="AL6159" s="381"/>
      <c r="AM6159" s="381"/>
    </row>
    <row r="6160" spans="1:39" x14ac:dyDescent="0.35">
      <c r="A6160" s="379"/>
      <c r="B6160" s="379"/>
      <c r="C6160" s="379"/>
      <c r="D6160" s="379"/>
      <c r="E6160" s="379"/>
      <c r="F6160" s="379"/>
      <c r="G6160" s="379"/>
      <c r="H6160" s="379"/>
      <c r="I6160" s="379"/>
      <c r="J6160" s="379"/>
      <c r="K6160" s="379"/>
      <c r="L6160" s="379"/>
      <c r="M6160" s="379"/>
      <c r="N6160" s="379"/>
      <c r="O6160" s="379"/>
      <c r="P6160" s="379"/>
      <c r="Q6160" s="379"/>
      <c r="R6160" s="379"/>
      <c r="S6160" s="379"/>
      <c r="T6160" s="379"/>
      <c r="U6160" s="379"/>
      <c r="V6160" s="379"/>
      <c r="W6160" s="379"/>
      <c r="X6160" s="379"/>
      <c r="Y6160" s="379"/>
      <c r="Z6160" s="379"/>
      <c r="AA6160" s="380"/>
      <c r="AB6160" s="379"/>
      <c r="AC6160" s="379"/>
      <c r="AD6160" s="379"/>
      <c r="AE6160" s="381"/>
      <c r="AF6160" s="105"/>
      <c r="AG6160" s="381"/>
      <c r="AH6160" s="381"/>
      <c r="AI6160" s="381"/>
      <c r="AJ6160" s="381"/>
      <c r="AK6160" s="381"/>
      <c r="AL6160" s="381"/>
      <c r="AM6160" s="381"/>
    </row>
    <row r="6161" spans="1:39" x14ac:dyDescent="0.35">
      <c r="A6161" s="379"/>
      <c r="B6161" s="379"/>
      <c r="C6161" s="379"/>
      <c r="D6161" s="379"/>
      <c r="E6161" s="379"/>
      <c r="F6161" s="379"/>
      <c r="G6161" s="379"/>
      <c r="H6161" s="379"/>
      <c r="I6161" s="379"/>
      <c r="J6161" s="379"/>
      <c r="K6161" s="379"/>
      <c r="L6161" s="379"/>
      <c r="M6161" s="379"/>
      <c r="N6161" s="379"/>
      <c r="O6161" s="379"/>
      <c r="P6161" s="379"/>
      <c r="Q6161" s="379"/>
      <c r="R6161" s="379"/>
      <c r="S6161" s="379"/>
      <c r="T6161" s="379"/>
      <c r="U6161" s="379"/>
      <c r="V6161" s="379"/>
      <c r="W6161" s="379"/>
      <c r="X6161" s="379"/>
      <c r="Y6161" s="379"/>
      <c r="Z6161" s="379"/>
      <c r="AA6161" s="380"/>
      <c r="AB6161" s="379"/>
      <c r="AC6161" s="379"/>
      <c r="AD6161" s="379"/>
      <c r="AE6161" s="381"/>
      <c r="AF6161" s="105"/>
      <c r="AG6161" s="381"/>
      <c r="AH6161" s="381"/>
      <c r="AI6161" s="381"/>
      <c r="AJ6161" s="381"/>
      <c r="AK6161" s="381"/>
      <c r="AL6161" s="381"/>
      <c r="AM6161" s="381"/>
    </row>
    <row r="6162" spans="1:39" x14ac:dyDescent="0.35">
      <c r="A6162" s="379"/>
      <c r="B6162" s="379"/>
      <c r="C6162" s="379"/>
      <c r="D6162" s="379"/>
      <c r="E6162" s="379"/>
      <c r="F6162" s="379"/>
      <c r="G6162" s="379"/>
      <c r="H6162" s="379"/>
      <c r="I6162" s="379"/>
      <c r="J6162" s="379"/>
      <c r="K6162" s="379"/>
      <c r="L6162" s="379"/>
      <c r="M6162" s="379"/>
      <c r="N6162" s="379"/>
      <c r="O6162" s="379"/>
      <c r="P6162" s="379"/>
      <c r="Q6162" s="379"/>
      <c r="R6162" s="379"/>
      <c r="S6162" s="379"/>
      <c r="T6162" s="379"/>
      <c r="U6162" s="379"/>
      <c r="V6162" s="379"/>
      <c r="W6162" s="379"/>
      <c r="X6162" s="379"/>
      <c r="Y6162" s="379"/>
      <c r="Z6162" s="379"/>
      <c r="AA6162" s="380"/>
      <c r="AB6162" s="379"/>
      <c r="AC6162" s="379"/>
      <c r="AD6162" s="379"/>
      <c r="AE6162" s="381"/>
      <c r="AF6162" s="105"/>
      <c r="AG6162" s="381"/>
      <c r="AH6162" s="381"/>
      <c r="AI6162" s="381"/>
      <c r="AJ6162" s="381"/>
      <c r="AK6162" s="381"/>
      <c r="AL6162" s="381"/>
      <c r="AM6162" s="381"/>
    </row>
    <row r="6163" spans="1:39" x14ac:dyDescent="0.35">
      <c r="A6163" s="379"/>
      <c r="B6163" s="379"/>
      <c r="C6163" s="379"/>
      <c r="D6163" s="379"/>
      <c r="E6163" s="379"/>
      <c r="F6163" s="379"/>
      <c r="G6163" s="379"/>
      <c r="H6163" s="379"/>
      <c r="I6163" s="379"/>
      <c r="J6163" s="379"/>
      <c r="K6163" s="379"/>
      <c r="L6163" s="379"/>
      <c r="M6163" s="379"/>
      <c r="N6163" s="379"/>
      <c r="O6163" s="379"/>
      <c r="P6163" s="379"/>
      <c r="Q6163" s="379"/>
      <c r="R6163" s="379"/>
      <c r="S6163" s="379"/>
      <c r="T6163" s="379"/>
      <c r="U6163" s="379"/>
      <c r="V6163" s="379"/>
      <c r="W6163" s="379"/>
      <c r="X6163" s="379"/>
      <c r="Y6163" s="379"/>
      <c r="Z6163" s="379"/>
      <c r="AA6163" s="380"/>
      <c r="AB6163" s="379"/>
      <c r="AC6163" s="379"/>
      <c r="AD6163" s="379"/>
      <c r="AE6163" s="381"/>
      <c r="AF6163" s="105"/>
      <c r="AG6163" s="381"/>
      <c r="AH6163" s="381"/>
      <c r="AI6163" s="381"/>
      <c r="AJ6163" s="381"/>
      <c r="AK6163" s="381"/>
      <c r="AL6163" s="381"/>
      <c r="AM6163" s="381"/>
    </row>
    <row r="6164" spans="1:39" x14ac:dyDescent="0.35">
      <c r="A6164" s="379"/>
      <c r="B6164" s="379"/>
      <c r="C6164" s="379"/>
      <c r="D6164" s="379"/>
      <c r="E6164" s="379"/>
      <c r="F6164" s="379"/>
      <c r="G6164" s="379"/>
      <c r="H6164" s="379"/>
      <c r="I6164" s="379"/>
      <c r="J6164" s="379"/>
      <c r="K6164" s="379"/>
      <c r="L6164" s="379"/>
      <c r="M6164" s="379"/>
      <c r="N6164" s="379"/>
      <c r="O6164" s="379"/>
      <c r="P6164" s="379"/>
      <c r="Q6164" s="379"/>
      <c r="R6164" s="379"/>
      <c r="S6164" s="379"/>
      <c r="T6164" s="379"/>
      <c r="U6164" s="379"/>
      <c r="V6164" s="379"/>
      <c r="W6164" s="379"/>
      <c r="X6164" s="379"/>
      <c r="Y6164" s="379"/>
      <c r="Z6164" s="379"/>
      <c r="AA6164" s="380"/>
      <c r="AB6164" s="379"/>
      <c r="AC6164" s="379"/>
      <c r="AD6164" s="379"/>
      <c r="AE6164" s="381"/>
      <c r="AF6164" s="105"/>
      <c r="AG6164" s="381"/>
      <c r="AH6164" s="381"/>
      <c r="AI6164" s="381"/>
      <c r="AJ6164" s="381"/>
      <c r="AK6164" s="381"/>
      <c r="AL6164" s="381"/>
      <c r="AM6164" s="381"/>
    </row>
    <row r="6165" spans="1:39" x14ac:dyDescent="0.35">
      <c r="A6165" s="379"/>
      <c r="B6165" s="379"/>
      <c r="C6165" s="379"/>
      <c r="D6165" s="379"/>
      <c r="E6165" s="379"/>
      <c r="F6165" s="379"/>
      <c r="G6165" s="379"/>
      <c r="H6165" s="379"/>
      <c r="I6165" s="379"/>
      <c r="J6165" s="379"/>
      <c r="K6165" s="379"/>
      <c r="L6165" s="379"/>
      <c r="M6165" s="379"/>
      <c r="N6165" s="379"/>
      <c r="O6165" s="379"/>
      <c r="P6165" s="379"/>
      <c r="Q6165" s="379"/>
      <c r="R6165" s="379"/>
      <c r="S6165" s="379"/>
      <c r="T6165" s="379"/>
      <c r="U6165" s="379"/>
      <c r="V6165" s="379"/>
      <c r="W6165" s="379"/>
      <c r="X6165" s="379"/>
      <c r="Y6165" s="379"/>
      <c r="Z6165" s="379"/>
      <c r="AA6165" s="380"/>
      <c r="AB6165" s="379"/>
      <c r="AC6165" s="379"/>
      <c r="AD6165" s="379"/>
      <c r="AE6165" s="381"/>
      <c r="AF6165" s="105"/>
      <c r="AG6165" s="381"/>
      <c r="AH6165" s="381"/>
      <c r="AI6165" s="381"/>
      <c r="AJ6165" s="381"/>
      <c r="AK6165" s="381"/>
      <c r="AL6165" s="381"/>
      <c r="AM6165" s="381"/>
    </row>
    <row r="6166" spans="1:39" x14ac:dyDescent="0.35">
      <c r="A6166" s="379"/>
      <c r="B6166" s="379"/>
      <c r="C6166" s="379"/>
      <c r="D6166" s="379"/>
      <c r="E6166" s="379"/>
      <c r="F6166" s="379"/>
      <c r="G6166" s="379"/>
      <c r="H6166" s="379"/>
      <c r="I6166" s="379"/>
      <c r="J6166" s="379"/>
      <c r="K6166" s="379"/>
      <c r="L6166" s="379"/>
      <c r="M6166" s="379"/>
      <c r="N6166" s="379"/>
      <c r="O6166" s="379"/>
      <c r="P6166" s="379"/>
      <c r="Q6166" s="379"/>
      <c r="R6166" s="379"/>
      <c r="S6166" s="379"/>
      <c r="T6166" s="379"/>
      <c r="U6166" s="379"/>
      <c r="V6166" s="379"/>
      <c r="W6166" s="379"/>
      <c r="X6166" s="379"/>
      <c r="Y6166" s="379"/>
      <c r="Z6166" s="379"/>
      <c r="AA6166" s="380"/>
      <c r="AB6166" s="379"/>
      <c r="AC6166" s="379"/>
      <c r="AD6166" s="379"/>
      <c r="AE6166" s="381"/>
      <c r="AF6166" s="105"/>
      <c r="AG6166" s="381"/>
      <c r="AH6166" s="381"/>
      <c r="AI6166" s="381"/>
      <c r="AJ6166" s="381"/>
      <c r="AK6166" s="381"/>
      <c r="AL6166" s="381"/>
      <c r="AM6166" s="381"/>
    </row>
    <row r="6167" spans="1:39" x14ac:dyDescent="0.35">
      <c r="A6167" s="379"/>
      <c r="B6167" s="379"/>
      <c r="C6167" s="379"/>
      <c r="D6167" s="379"/>
      <c r="E6167" s="379"/>
      <c r="F6167" s="379"/>
      <c r="G6167" s="379"/>
      <c r="H6167" s="379"/>
      <c r="I6167" s="379"/>
      <c r="J6167" s="379"/>
      <c r="K6167" s="379"/>
      <c r="L6167" s="379"/>
      <c r="M6167" s="379"/>
      <c r="N6167" s="379"/>
      <c r="O6167" s="379"/>
      <c r="P6167" s="379"/>
      <c r="Q6167" s="379"/>
      <c r="R6167" s="379"/>
      <c r="S6167" s="379"/>
      <c r="T6167" s="379"/>
      <c r="U6167" s="379"/>
      <c r="V6167" s="379"/>
      <c r="W6167" s="379"/>
      <c r="X6167" s="379"/>
      <c r="Y6167" s="379"/>
      <c r="Z6167" s="379"/>
      <c r="AA6167" s="380"/>
      <c r="AB6167" s="379"/>
      <c r="AC6167" s="379"/>
      <c r="AD6167" s="379"/>
      <c r="AE6167" s="381"/>
      <c r="AF6167" s="105"/>
      <c r="AG6167" s="381"/>
      <c r="AH6167" s="381"/>
      <c r="AI6167" s="381"/>
      <c r="AJ6167" s="381"/>
      <c r="AK6167" s="381"/>
      <c r="AL6167" s="381"/>
      <c r="AM6167" s="381"/>
    </row>
    <row r="6168" spans="1:39" x14ac:dyDescent="0.35">
      <c r="A6168" s="379"/>
      <c r="B6168" s="379"/>
      <c r="C6168" s="379"/>
      <c r="D6168" s="379"/>
      <c r="E6168" s="379"/>
      <c r="F6168" s="379"/>
      <c r="G6168" s="379"/>
      <c r="H6168" s="379"/>
      <c r="I6168" s="379"/>
      <c r="J6168" s="379"/>
      <c r="K6168" s="379"/>
      <c r="L6168" s="379"/>
      <c r="M6168" s="379"/>
      <c r="N6168" s="379"/>
      <c r="O6168" s="379"/>
      <c r="P6168" s="379"/>
      <c r="Q6168" s="379"/>
      <c r="R6168" s="379"/>
      <c r="S6168" s="379"/>
      <c r="T6168" s="379"/>
      <c r="U6168" s="379"/>
      <c r="V6168" s="379"/>
      <c r="W6168" s="379"/>
      <c r="X6168" s="379"/>
      <c r="Y6168" s="379"/>
      <c r="Z6168" s="379"/>
      <c r="AA6168" s="380"/>
      <c r="AB6168" s="379"/>
      <c r="AC6168" s="379"/>
      <c r="AD6168" s="379"/>
      <c r="AE6168" s="381"/>
      <c r="AF6168" s="105"/>
      <c r="AG6168" s="381"/>
      <c r="AH6168" s="381"/>
      <c r="AI6168" s="381"/>
      <c r="AJ6168" s="381"/>
      <c r="AK6168" s="381"/>
      <c r="AL6168" s="381"/>
      <c r="AM6168" s="381"/>
    </row>
    <row r="6169" spans="1:39" x14ac:dyDescent="0.35">
      <c r="A6169" s="379"/>
      <c r="B6169" s="379"/>
      <c r="C6169" s="379"/>
      <c r="D6169" s="379"/>
      <c r="E6169" s="379"/>
      <c r="F6169" s="379"/>
      <c r="G6169" s="379"/>
      <c r="H6169" s="379"/>
      <c r="I6169" s="379"/>
      <c r="J6169" s="379"/>
      <c r="K6169" s="379"/>
      <c r="L6169" s="379"/>
      <c r="M6169" s="379"/>
      <c r="N6169" s="379"/>
      <c r="O6169" s="379"/>
      <c r="P6169" s="379"/>
      <c r="Q6169" s="379"/>
      <c r="R6169" s="379"/>
      <c r="S6169" s="379"/>
      <c r="T6169" s="379"/>
      <c r="U6169" s="379"/>
      <c r="V6169" s="379"/>
      <c r="W6169" s="379"/>
      <c r="X6169" s="379"/>
      <c r="Y6169" s="379"/>
      <c r="Z6169" s="379"/>
      <c r="AA6169" s="380"/>
      <c r="AB6169" s="379"/>
      <c r="AC6169" s="379"/>
      <c r="AD6169" s="379"/>
      <c r="AE6169" s="381"/>
      <c r="AF6169" s="105"/>
      <c r="AG6169" s="381"/>
      <c r="AH6169" s="381"/>
      <c r="AI6169" s="381"/>
      <c r="AJ6169" s="381"/>
      <c r="AK6169" s="381"/>
      <c r="AL6169" s="381"/>
      <c r="AM6169" s="381"/>
    </row>
    <row r="6170" spans="1:39" x14ac:dyDescent="0.35">
      <c r="A6170" s="379"/>
      <c r="B6170" s="379"/>
      <c r="C6170" s="379"/>
      <c r="D6170" s="379"/>
      <c r="E6170" s="379"/>
      <c r="F6170" s="379"/>
      <c r="G6170" s="379"/>
      <c r="H6170" s="379"/>
      <c r="I6170" s="379"/>
      <c r="J6170" s="379"/>
      <c r="K6170" s="379"/>
      <c r="L6170" s="379"/>
      <c r="M6170" s="379"/>
      <c r="N6170" s="379"/>
      <c r="O6170" s="379"/>
      <c r="P6170" s="379"/>
      <c r="Q6170" s="379"/>
      <c r="R6170" s="379"/>
      <c r="S6170" s="379"/>
      <c r="T6170" s="379"/>
      <c r="U6170" s="379"/>
      <c r="V6170" s="379"/>
      <c r="W6170" s="379"/>
      <c r="X6170" s="379"/>
      <c r="Y6170" s="379"/>
      <c r="Z6170" s="379"/>
      <c r="AA6170" s="380"/>
      <c r="AB6170" s="379"/>
      <c r="AC6170" s="379"/>
      <c r="AD6170" s="379"/>
      <c r="AE6170" s="381"/>
      <c r="AF6170" s="105"/>
      <c r="AG6170" s="381"/>
      <c r="AH6170" s="381"/>
      <c r="AI6170" s="381"/>
      <c r="AJ6170" s="381"/>
      <c r="AK6170" s="381"/>
      <c r="AL6170" s="381"/>
      <c r="AM6170" s="381"/>
    </row>
    <row r="6171" spans="1:39" x14ac:dyDescent="0.35">
      <c r="A6171" s="379"/>
      <c r="B6171" s="379"/>
      <c r="C6171" s="379"/>
      <c r="D6171" s="379"/>
      <c r="E6171" s="379"/>
      <c r="F6171" s="379"/>
      <c r="G6171" s="379"/>
      <c r="H6171" s="379"/>
      <c r="I6171" s="379"/>
      <c r="J6171" s="379"/>
      <c r="K6171" s="379"/>
      <c r="L6171" s="379"/>
      <c r="M6171" s="379"/>
      <c r="N6171" s="379"/>
      <c r="O6171" s="379"/>
      <c r="P6171" s="379"/>
      <c r="Q6171" s="379"/>
      <c r="R6171" s="379"/>
      <c r="S6171" s="379"/>
      <c r="T6171" s="379"/>
      <c r="U6171" s="379"/>
      <c r="V6171" s="379"/>
      <c r="W6171" s="379"/>
      <c r="X6171" s="379"/>
      <c r="Y6171" s="379"/>
      <c r="Z6171" s="379"/>
      <c r="AA6171" s="380"/>
      <c r="AB6171" s="379"/>
      <c r="AC6171" s="379"/>
      <c r="AD6171" s="379"/>
      <c r="AE6171" s="381"/>
      <c r="AF6171" s="105"/>
      <c r="AG6171" s="381"/>
      <c r="AH6171" s="381"/>
      <c r="AI6171" s="381"/>
      <c r="AJ6171" s="381"/>
      <c r="AK6171" s="381"/>
      <c r="AL6171" s="381"/>
      <c r="AM6171" s="381"/>
    </row>
    <row r="6172" spans="1:39" x14ac:dyDescent="0.35">
      <c r="A6172" s="379"/>
      <c r="B6172" s="379"/>
      <c r="C6172" s="379"/>
      <c r="D6172" s="379"/>
      <c r="E6172" s="379"/>
      <c r="F6172" s="379"/>
      <c r="G6172" s="379"/>
      <c r="H6172" s="379"/>
      <c r="I6172" s="379"/>
      <c r="J6172" s="379"/>
      <c r="K6172" s="379"/>
      <c r="L6172" s="379"/>
      <c r="M6172" s="379"/>
      <c r="N6172" s="379"/>
      <c r="O6172" s="379"/>
      <c r="P6172" s="379"/>
      <c r="Q6172" s="379"/>
      <c r="R6172" s="379"/>
      <c r="S6172" s="379"/>
      <c r="T6172" s="379"/>
      <c r="U6172" s="379"/>
      <c r="V6172" s="379"/>
      <c r="W6172" s="379"/>
      <c r="X6172" s="379"/>
      <c r="Y6172" s="379"/>
      <c r="Z6172" s="379"/>
      <c r="AA6172" s="380"/>
      <c r="AB6172" s="379"/>
      <c r="AC6172" s="379"/>
      <c r="AD6172" s="379"/>
      <c r="AE6172" s="381"/>
      <c r="AF6172" s="105"/>
      <c r="AG6172" s="381"/>
      <c r="AH6172" s="381"/>
      <c r="AI6172" s="381"/>
      <c r="AJ6172" s="381"/>
      <c r="AK6172" s="381"/>
      <c r="AL6172" s="381"/>
      <c r="AM6172" s="381"/>
    </row>
    <row r="6173" spans="1:39" x14ac:dyDescent="0.35">
      <c r="A6173" s="379"/>
      <c r="B6173" s="379"/>
      <c r="C6173" s="379"/>
      <c r="D6173" s="379"/>
      <c r="E6173" s="379"/>
      <c r="F6173" s="379"/>
      <c r="G6173" s="379"/>
      <c r="H6173" s="379"/>
      <c r="I6173" s="379"/>
      <c r="J6173" s="379"/>
      <c r="K6173" s="379"/>
      <c r="L6173" s="379"/>
      <c r="M6173" s="379"/>
      <c r="N6173" s="379"/>
      <c r="O6173" s="379"/>
      <c r="P6173" s="379"/>
      <c r="Q6173" s="379"/>
      <c r="R6173" s="379"/>
      <c r="S6173" s="379"/>
      <c r="T6173" s="379"/>
      <c r="U6173" s="379"/>
      <c r="V6173" s="379"/>
      <c r="W6173" s="379"/>
      <c r="X6173" s="379"/>
      <c r="Y6173" s="379"/>
      <c r="Z6173" s="379"/>
      <c r="AA6173" s="380"/>
      <c r="AB6173" s="379"/>
      <c r="AC6173" s="379"/>
      <c r="AD6173" s="379"/>
      <c r="AE6173" s="381"/>
      <c r="AF6173" s="105"/>
      <c r="AG6173" s="381"/>
      <c r="AH6173" s="381"/>
      <c r="AI6173" s="381"/>
      <c r="AJ6173" s="381"/>
      <c r="AK6173" s="381"/>
      <c r="AL6173" s="381"/>
      <c r="AM6173" s="381"/>
    </row>
    <row r="6174" spans="1:39" x14ac:dyDescent="0.35">
      <c r="A6174" s="379"/>
      <c r="B6174" s="379"/>
      <c r="C6174" s="379"/>
      <c r="D6174" s="379"/>
      <c r="E6174" s="379"/>
      <c r="F6174" s="379"/>
      <c r="G6174" s="379"/>
      <c r="H6174" s="379"/>
      <c r="I6174" s="379"/>
      <c r="J6174" s="379"/>
      <c r="K6174" s="379"/>
      <c r="L6174" s="379"/>
      <c r="M6174" s="379"/>
      <c r="N6174" s="379"/>
      <c r="O6174" s="379"/>
      <c r="P6174" s="379"/>
      <c r="Q6174" s="379"/>
      <c r="R6174" s="379"/>
      <c r="S6174" s="379"/>
      <c r="T6174" s="379"/>
      <c r="U6174" s="379"/>
      <c r="V6174" s="379"/>
      <c r="W6174" s="379"/>
      <c r="X6174" s="379"/>
      <c r="Y6174" s="379"/>
      <c r="Z6174" s="379"/>
      <c r="AA6174" s="380"/>
      <c r="AB6174" s="379"/>
      <c r="AC6174" s="379"/>
      <c r="AD6174" s="379"/>
      <c r="AE6174" s="381"/>
      <c r="AF6174" s="105"/>
      <c r="AG6174" s="381"/>
      <c r="AH6174" s="381"/>
      <c r="AI6174" s="381"/>
      <c r="AJ6174" s="381"/>
      <c r="AK6174" s="381"/>
      <c r="AL6174" s="381"/>
      <c r="AM6174" s="381"/>
    </row>
    <row r="6175" spans="1:39" x14ac:dyDescent="0.35">
      <c r="A6175" s="379"/>
      <c r="B6175" s="379"/>
      <c r="C6175" s="379"/>
      <c r="D6175" s="379"/>
      <c r="E6175" s="379"/>
      <c r="F6175" s="379"/>
      <c r="G6175" s="379"/>
      <c r="H6175" s="379"/>
      <c r="I6175" s="379"/>
      <c r="J6175" s="379"/>
      <c r="K6175" s="379"/>
      <c r="L6175" s="379"/>
      <c r="M6175" s="379"/>
      <c r="N6175" s="379"/>
      <c r="O6175" s="379"/>
      <c r="P6175" s="379"/>
      <c r="Q6175" s="379"/>
      <c r="R6175" s="379"/>
      <c r="S6175" s="379"/>
      <c r="T6175" s="379"/>
      <c r="U6175" s="379"/>
      <c r="V6175" s="379"/>
      <c r="W6175" s="379"/>
      <c r="X6175" s="379"/>
      <c r="Y6175" s="379"/>
      <c r="Z6175" s="379"/>
      <c r="AA6175" s="380"/>
      <c r="AB6175" s="379"/>
      <c r="AC6175" s="379"/>
      <c r="AD6175" s="379"/>
      <c r="AE6175" s="381"/>
      <c r="AF6175" s="105"/>
      <c r="AG6175" s="381"/>
      <c r="AH6175" s="381"/>
      <c r="AI6175" s="381"/>
      <c r="AJ6175" s="381"/>
      <c r="AK6175" s="381"/>
      <c r="AL6175" s="381"/>
      <c r="AM6175" s="381"/>
    </row>
    <row r="6176" spans="1:39" x14ac:dyDescent="0.35">
      <c r="A6176" s="379"/>
      <c r="B6176" s="379"/>
      <c r="C6176" s="379"/>
      <c r="D6176" s="379"/>
      <c r="E6176" s="379"/>
      <c r="F6176" s="379"/>
      <c r="G6176" s="379"/>
      <c r="H6176" s="379"/>
      <c r="I6176" s="379"/>
      <c r="J6176" s="379"/>
      <c r="K6176" s="379"/>
      <c r="L6176" s="379"/>
      <c r="M6176" s="379"/>
      <c r="N6176" s="379"/>
      <c r="O6176" s="379"/>
      <c r="P6176" s="379"/>
      <c r="Q6176" s="379"/>
      <c r="R6176" s="379"/>
      <c r="S6176" s="379"/>
      <c r="T6176" s="379"/>
      <c r="U6176" s="379"/>
      <c r="V6176" s="379"/>
      <c r="W6176" s="379"/>
      <c r="X6176" s="379"/>
      <c r="Y6176" s="379"/>
      <c r="Z6176" s="379"/>
      <c r="AA6176" s="380"/>
      <c r="AB6176" s="379"/>
      <c r="AC6176" s="379"/>
      <c r="AD6176" s="379"/>
      <c r="AE6176" s="381"/>
      <c r="AF6176" s="105"/>
      <c r="AG6176" s="381"/>
      <c r="AH6176" s="381"/>
      <c r="AI6176" s="381"/>
      <c r="AJ6176" s="381"/>
      <c r="AK6176" s="381"/>
      <c r="AL6176" s="381"/>
      <c r="AM6176" s="381"/>
    </row>
    <row r="6177" spans="1:39" x14ac:dyDescent="0.35">
      <c r="A6177" s="379"/>
      <c r="B6177" s="379"/>
      <c r="C6177" s="379"/>
      <c r="D6177" s="379"/>
      <c r="E6177" s="379"/>
      <c r="F6177" s="379"/>
      <c r="G6177" s="379"/>
      <c r="H6177" s="379"/>
      <c r="I6177" s="379"/>
      <c r="J6177" s="379"/>
      <c r="K6177" s="379"/>
      <c r="L6177" s="379"/>
      <c r="M6177" s="379"/>
      <c r="N6177" s="379"/>
      <c r="O6177" s="379"/>
      <c r="P6177" s="379"/>
      <c r="Q6177" s="379"/>
      <c r="R6177" s="379"/>
      <c r="S6177" s="379"/>
      <c r="T6177" s="379"/>
      <c r="U6177" s="379"/>
      <c r="V6177" s="379"/>
      <c r="W6177" s="379"/>
      <c r="X6177" s="379"/>
      <c r="Y6177" s="379"/>
      <c r="Z6177" s="379"/>
      <c r="AA6177" s="380"/>
      <c r="AB6177" s="379"/>
      <c r="AC6177" s="379"/>
      <c r="AD6177" s="379"/>
      <c r="AE6177" s="381"/>
      <c r="AF6177" s="105"/>
      <c r="AG6177" s="381"/>
      <c r="AH6177" s="381"/>
      <c r="AI6177" s="381"/>
      <c r="AJ6177" s="381"/>
      <c r="AK6177" s="381"/>
      <c r="AL6177" s="381"/>
      <c r="AM6177" s="381"/>
    </row>
    <row r="6178" spans="1:39" x14ac:dyDescent="0.35">
      <c r="A6178" s="379"/>
      <c r="B6178" s="379"/>
      <c r="C6178" s="379"/>
      <c r="D6178" s="379"/>
      <c r="E6178" s="379"/>
      <c r="F6178" s="379"/>
      <c r="G6178" s="379"/>
      <c r="H6178" s="379"/>
      <c r="I6178" s="379"/>
      <c r="J6178" s="379"/>
      <c r="K6178" s="379"/>
      <c r="L6178" s="379"/>
      <c r="M6178" s="379"/>
      <c r="N6178" s="379"/>
      <c r="O6178" s="379"/>
      <c r="P6178" s="379"/>
      <c r="Q6178" s="379"/>
      <c r="R6178" s="379"/>
      <c r="S6178" s="379"/>
      <c r="T6178" s="379"/>
      <c r="U6178" s="379"/>
      <c r="V6178" s="379"/>
      <c r="W6178" s="379"/>
      <c r="X6178" s="379"/>
      <c r="Y6178" s="379"/>
      <c r="Z6178" s="379"/>
      <c r="AA6178" s="380"/>
      <c r="AB6178" s="379"/>
      <c r="AC6178" s="379"/>
      <c r="AD6178" s="379"/>
      <c r="AE6178" s="381"/>
      <c r="AF6178" s="105"/>
      <c r="AG6178" s="381"/>
      <c r="AH6178" s="381"/>
      <c r="AI6178" s="381"/>
      <c r="AJ6178" s="381"/>
      <c r="AK6178" s="381"/>
      <c r="AL6178" s="381"/>
      <c r="AM6178" s="381"/>
    </row>
    <row r="6179" spans="1:39" x14ac:dyDescent="0.35">
      <c r="A6179" s="379"/>
      <c r="B6179" s="379"/>
      <c r="C6179" s="379"/>
      <c r="D6179" s="379"/>
      <c r="E6179" s="379"/>
      <c r="F6179" s="379"/>
      <c r="G6179" s="379"/>
      <c r="H6179" s="379"/>
      <c r="I6179" s="379"/>
      <c r="J6179" s="379"/>
      <c r="K6179" s="379"/>
      <c r="L6179" s="379"/>
      <c r="M6179" s="379"/>
      <c r="N6179" s="379"/>
      <c r="O6179" s="379"/>
      <c r="P6179" s="379"/>
      <c r="Q6179" s="379"/>
      <c r="R6179" s="379"/>
      <c r="S6179" s="379"/>
      <c r="T6179" s="379"/>
      <c r="U6179" s="379"/>
      <c r="V6179" s="379"/>
      <c r="W6179" s="379"/>
      <c r="X6179" s="379"/>
      <c r="Y6179" s="379"/>
      <c r="Z6179" s="379"/>
      <c r="AA6179" s="380"/>
      <c r="AB6179" s="379"/>
      <c r="AC6179" s="379"/>
      <c r="AD6179" s="379"/>
      <c r="AE6179" s="381"/>
      <c r="AF6179" s="105"/>
      <c r="AG6179" s="381"/>
      <c r="AH6179" s="381"/>
      <c r="AI6179" s="381"/>
      <c r="AJ6179" s="381"/>
      <c r="AK6179" s="381"/>
      <c r="AL6179" s="381"/>
      <c r="AM6179" s="381"/>
    </row>
    <row r="6180" spans="1:39" x14ac:dyDescent="0.35">
      <c r="A6180" s="379"/>
      <c r="B6180" s="379"/>
      <c r="C6180" s="379"/>
      <c r="D6180" s="379"/>
      <c r="E6180" s="379"/>
      <c r="F6180" s="379"/>
      <c r="G6180" s="379"/>
      <c r="H6180" s="379"/>
      <c r="I6180" s="379"/>
      <c r="J6180" s="379"/>
      <c r="K6180" s="379"/>
      <c r="L6180" s="379"/>
      <c r="M6180" s="379"/>
      <c r="N6180" s="379"/>
      <c r="O6180" s="379"/>
      <c r="P6180" s="379"/>
      <c r="Q6180" s="379"/>
      <c r="R6180" s="379"/>
      <c r="S6180" s="379"/>
      <c r="T6180" s="379"/>
      <c r="U6180" s="379"/>
      <c r="V6180" s="379"/>
      <c r="W6180" s="379"/>
      <c r="X6180" s="379"/>
      <c r="Y6180" s="379"/>
      <c r="Z6180" s="379"/>
      <c r="AA6180" s="380"/>
      <c r="AB6180" s="379"/>
      <c r="AC6180" s="379"/>
      <c r="AD6180" s="379"/>
      <c r="AE6180" s="381"/>
      <c r="AF6180" s="105"/>
      <c r="AG6180" s="381"/>
      <c r="AH6180" s="381"/>
      <c r="AI6180" s="381"/>
      <c r="AJ6180" s="381"/>
      <c r="AK6180" s="381"/>
      <c r="AL6180" s="381"/>
      <c r="AM6180" s="381"/>
    </row>
    <row r="6181" spans="1:39" x14ac:dyDescent="0.35">
      <c r="A6181" s="379"/>
      <c r="B6181" s="379"/>
      <c r="C6181" s="379"/>
      <c r="D6181" s="379"/>
      <c r="E6181" s="379"/>
      <c r="F6181" s="379"/>
      <c r="G6181" s="379"/>
      <c r="H6181" s="379"/>
      <c r="I6181" s="379"/>
      <c r="J6181" s="379"/>
      <c r="K6181" s="379"/>
      <c r="L6181" s="379"/>
      <c r="M6181" s="379"/>
      <c r="N6181" s="379"/>
      <c r="O6181" s="379"/>
      <c r="P6181" s="379"/>
      <c r="Q6181" s="379"/>
      <c r="R6181" s="379"/>
      <c r="S6181" s="379"/>
      <c r="T6181" s="379"/>
      <c r="U6181" s="379"/>
      <c r="V6181" s="379"/>
      <c r="W6181" s="379"/>
      <c r="X6181" s="379"/>
      <c r="Y6181" s="379"/>
      <c r="Z6181" s="379"/>
      <c r="AA6181" s="380"/>
      <c r="AB6181" s="379"/>
      <c r="AC6181" s="379"/>
      <c r="AD6181" s="379"/>
      <c r="AE6181" s="381"/>
      <c r="AF6181" s="105"/>
      <c r="AG6181" s="381"/>
      <c r="AH6181" s="381"/>
      <c r="AI6181" s="381"/>
      <c r="AJ6181" s="381"/>
      <c r="AK6181" s="381"/>
      <c r="AL6181" s="381"/>
      <c r="AM6181" s="381"/>
    </row>
    <row r="6182" spans="1:39" x14ac:dyDescent="0.35">
      <c r="A6182" s="379"/>
      <c r="B6182" s="379"/>
      <c r="C6182" s="379"/>
      <c r="D6182" s="379"/>
      <c r="E6182" s="379"/>
      <c r="F6182" s="379"/>
      <c r="G6182" s="379"/>
      <c r="H6182" s="379"/>
      <c r="I6182" s="379"/>
      <c r="J6182" s="379"/>
      <c r="K6182" s="379"/>
      <c r="L6182" s="379"/>
      <c r="M6182" s="379"/>
      <c r="N6182" s="379"/>
      <c r="O6182" s="379"/>
      <c r="P6182" s="379"/>
      <c r="Q6182" s="379"/>
      <c r="R6182" s="379"/>
      <c r="S6182" s="379"/>
      <c r="T6182" s="379"/>
      <c r="U6182" s="379"/>
      <c r="V6182" s="379"/>
      <c r="W6182" s="379"/>
      <c r="X6182" s="379"/>
      <c r="Y6182" s="379"/>
      <c r="Z6182" s="379"/>
      <c r="AA6182" s="380"/>
      <c r="AB6182" s="379"/>
      <c r="AC6182" s="379"/>
      <c r="AD6182" s="379"/>
      <c r="AE6182" s="381"/>
      <c r="AF6182" s="105"/>
      <c r="AG6182" s="381"/>
      <c r="AH6182" s="381"/>
      <c r="AI6182" s="381"/>
      <c r="AJ6182" s="381"/>
      <c r="AK6182" s="381"/>
      <c r="AL6182" s="381"/>
      <c r="AM6182" s="381"/>
    </row>
    <row r="6183" spans="1:39" x14ac:dyDescent="0.35">
      <c r="A6183" s="379"/>
      <c r="B6183" s="379"/>
      <c r="C6183" s="379"/>
      <c r="D6183" s="379"/>
      <c r="E6183" s="379"/>
      <c r="F6183" s="379"/>
      <c r="G6183" s="379"/>
      <c r="H6183" s="379"/>
      <c r="I6183" s="379"/>
      <c r="J6183" s="379"/>
      <c r="K6183" s="379"/>
      <c r="L6183" s="379"/>
      <c r="M6183" s="379"/>
      <c r="N6183" s="379"/>
      <c r="O6183" s="379"/>
      <c r="P6183" s="379"/>
      <c r="Q6183" s="379"/>
      <c r="R6183" s="379"/>
      <c r="S6183" s="379"/>
      <c r="T6183" s="379"/>
      <c r="U6183" s="379"/>
      <c r="V6183" s="379"/>
      <c r="W6183" s="379"/>
      <c r="X6183" s="379"/>
      <c r="Y6183" s="379"/>
      <c r="Z6183" s="379"/>
      <c r="AA6183" s="380"/>
      <c r="AB6183" s="379"/>
      <c r="AC6183" s="379"/>
      <c r="AD6183" s="379"/>
      <c r="AE6183" s="381"/>
      <c r="AF6183" s="105"/>
      <c r="AG6183" s="381"/>
      <c r="AH6183" s="381"/>
      <c r="AI6183" s="381"/>
      <c r="AJ6183" s="381"/>
      <c r="AK6183" s="381"/>
      <c r="AL6183" s="381"/>
      <c r="AM6183" s="381"/>
    </row>
    <row r="6184" spans="1:39" x14ac:dyDescent="0.35">
      <c r="A6184" s="379"/>
      <c r="B6184" s="379"/>
      <c r="C6184" s="379"/>
      <c r="D6184" s="379"/>
      <c r="E6184" s="379"/>
      <c r="F6184" s="379"/>
      <c r="G6184" s="379"/>
      <c r="H6184" s="379"/>
      <c r="I6184" s="379"/>
      <c r="J6184" s="379"/>
      <c r="K6184" s="379"/>
      <c r="L6184" s="379"/>
      <c r="M6184" s="379"/>
      <c r="N6184" s="379"/>
      <c r="O6184" s="379"/>
      <c r="P6184" s="379"/>
      <c r="Q6184" s="379"/>
      <c r="R6184" s="379"/>
      <c r="S6184" s="379"/>
      <c r="T6184" s="379"/>
      <c r="U6184" s="379"/>
      <c r="V6184" s="379"/>
      <c r="W6184" s="379"/>
      <c r="X6184" s="379"/>
      <c r="Y6184" s="379"/>
      <c r="Z6184" s="379"/>
      <c r="AA6184" s="380"/>
      <c r="AB6184" s="379"/>
      <c r="AC6184" s="379"/>
      <c r="AD6184" s="379"/>
      <c r="AE6184" s="381"/>
      <c r="AF6184" s="105"/>
      <c r="AG6184" s="381"/>
      <c r="AH6184" s="381"/>
      <c r="AI6184" s="381"/>
      <c r="AJ6184" s="381"/>
      <c r="AK6184" s="381"/>
      <c r="AL6184" s="381"/>
      <c r="AM6184" s="381"/>
    </row>
    <row r="6185" spans="1:39" x14ac:dyDescent="0.35">
      <c r="A6185" s="379"/>
      <c r="B6185" s="379"/>
      <c r="C6185" s="379"/>
      <c r="D6185" s="379"/>
      <c r="E6185" s="379"/>
      <c r="F6185" s="379"/>
      <c r="G6185" s="379"/>
      <c r="H6185" s="379"/>
      <c r="I6185" s="379"/>
      <c r="J6185" s="379"/>
      <c r="K6185" s="379"/>
      <c r="L6185" s="379"/>
      <c r="M6185" s="379"/>
      <c r="N6185" s="379"/>
      <c r="O6185" s="379"/>
      <c r="P6185" s="379"/>
      <c r="Q6185" s="379"/>
      <c r="R6185" s="379"/>
      <c r="S6185" s="379"/>
      <c r="T6185" s="379"/>
      <c r="U6185" s="379"/>
      <c r="V6185" s="379"/>
      <c r="W6185" s="379"/>
      <c r="X6185" s="379"/>
      <c r="Y6185" s="379"/>
      <c r="Z6185" s="379"/>
      <c r="AA6185" s="380"/>
      <c r="AB6185" s="379"/>
      <c r="AC6185" s="379"/>
      <c r="AD6185" s="379"/>
      <c r="AE6185" s="381"/>
      <c r="AF6185" s="105"/>
      <c r="AG6185" s="381"/>
      <c r="AH6185" s="381"/>
      <c r="AI6185" s="381"/>
      <c r="AJ6185" s="381"/>
      <c r="AK6185" s="381"/>
      <c r="AL6185" s="381"/>
      <c r="AM6185" s="381"/>
    </row>
    <row r="6186" spans="1:39" x14ac:dyDescent="0.35">
      <c r="A6186" s="379"/>
      <c r="B6186" s="379"/>
      <c r="C6186" s="379"/>
      <c r="D6186" s="379"/>
      <c r="E6186" s="379"/>
      <c r="F6186" s="379"/>
      <c r="G6186" s="379"/>
      <c r="H6186" s="379"/>
      <c r="I6186" s="379"/>
      <c r="J6186" s="379"/>
      <c r="K6186" s="379"/>
      <c r="L6186" s="379"/>
      <c r="M6186" s="379"/>
      <c r="N6186" s="379"/>
      <c r="O6186" s="379"/>
      <c r="P6186" s="379"/>
      <c r="Q6186" s="379"/>
      <c r="R6186" s="379"/>
      <c r="S6186" s="379"/>
      <c r="T6186" s="379"/>
      <c r="U6186" s="379"/>
      <c r="V6186" s="379"/>
      <c r="W6186" s="379"/>
      <c r="X6186" s="379"/>
      <c r="Y6186" s="379"/>
      <c r="Z6186" s="379"/>
      <c r="AA6186" s="380"/>
      <c r="AB6186" s="379"/>
      <c r="AC6186" s="379"/>
      <c r="AD6186" s="379"/>
      <c r="AE6186" s="381"/>
      <c r="AF6186" s="105"/>
      <c r="AG6186" s="381"/>
      <c r="AH6186" s="381"/>
      <c r="AI6186" s="381"/>
      <c r="AJ6186" s="381"/>
      <c r="AK6186" s="381"/>
      <c r="AL6186" s="381"/>
      <c r="AM6186" s="381"/>
    </row>
    <row r="6187" spans="1:39" x14ac:dyDescent="0.35">
      <c r="A6187" s="379"/>
      <c r="B6187" s="379"/>
      <c r="C6187" s="379"/>
      <c r="D6187" s="379"/>
      <c r="E6187" s="379"/>
      <c r="F6187" s="379"/>
      <c r="G6187" s="379"/>
      <c r="H6187" s="379"/>
      <c r="I6187" s="379"/>
      <c r="J6187" s="379"/>
      <c r="K6187" s="379"/>
      <c r="L6187" s="379"/>
      <c r="M6187" s="379"/>
      <c r="N6187" s="379"/>
      <c r="O6187" s="379"/>
      <c r="P6187" s="379"/>
      <c r="Q6187" s="379"/>
      <c r="R6187" s="379"/>
      <c r="S6187" s="379"/>
      <c r="T6187" s="379"/>
      <c r="U6187" s="379"/>
      <c r="V6187" s="379"/>
      <c r="W6187" s="379"/>
      <c r="X6187" s="379"/>
      <c r="Y6187" s="379"/>
      <c r="Z6187" s="379"/>
      <c r="AA6187" s="380"/>
      <c r="AB6187" s="379"/>
      <c r="AC6187" s="379"/>
      <c r="AD6187" s="379"/>
      <c r="AE6187" s="381"/>
      <c r="AF6187" s="105"/>
      <c r="AG6187" s="381"/>
      <c r="AH6187" s="381"/>
      <c r="AI6187" s="381"/>
      <c r="AJ6187" s="381"/>
      <c r="AK6187" s="381"/>
      <c r="AL6187" s="381"/>
      <c r="AM6187" s="381"/>
    </row>
    <row r="6188" spans="1:39" x14ac:dyDescent="0.35">
      <c r="A6188" s="379"/>
      <c r="B6188" s="379"/>
      <c r="C6188" s="379"/>
      <c r="D6188" s="379"/>
      <c r="E6188" s="379"/>
      <c r="F6188" s="379"/>
      <c r="G6188" s="379"/>
      <c r="H6188" s="379"/>
      <c r="I6188" s="379"/>
      <c r="J6188" s="379"/>
      <c r="K6188" s="379"/>
      <c r="L6188" s="379"/>
      <c r="M6188" s="379"/>
      <c r="N6188" s="379"/>
      <c r="O6188" s="379"/>
      <c r="P6188" s="379"/>
      <c r="Q6188" s="379"/>
      <c r="R6188" s="379"/>
      <c r="S6188" s="379"/>
      <c r="T6188" s="379"/>
      <c r="U6188" s="379"/>
      <c r="V6188" s="379"/>
      <c r="W6188" s="379"/>
      <c r="X6188" s="379"/>
      <c r="Y6188" s="379"/>
      <c r="Z6188" s="379"/>
      <c r="AA6188" s="380"/>
      <c r="AB6188" s="379"/>
      <c r="AC6188" s="379"/>
      <c r="AD6188" s="379"/>
      <c r="AE6188" s="381"/>
      <c r="AF6188" s="105"/>
      <c r="AG6188" s="381"/>
      <c r="AH6188" s="381"/>
      <c r="AI6188" s="381"/>
      <c r="AJ6188" s="381"/>
      <c r="AK6188" s="381"/>
      <c r="AL6188" s="381"/>
      <c r="AM6188" s="381"/>
    </row>
    <row r="6189" spans="1:39" x14ac:dyDescent="0.35">
      <c r="A6189" s="379"/>
      <c r="B6189" s="379"/>
      <c r="C6189" s="379"/>
      <c r="D6189" s="379"/>
      <c r="E6189" s="379"/>
      <c r="F6189" s="379"/>
      <c r="G6189" s="379"/>
      <c r="H6189" s="379"/>
      <c r="I6189" s="379"/>
      <c r="J6189" s="379"/>
      <c r="K6189" s="379"/>
      <c r="L6189" s="379"/>
      <c r="M6189" s="379"/>
      <c r="N6189" s="379"/>
      <c r="O6189" s="379"/>
      <c r="P6189" s="379"/>
      <c r="Q6189" s="379"/>
      <c r="R6189" s="379"/>
      <c r="S6189" s="379"/>
      <c r="T6189" s="379"/>
      <c r="U6189" s="379"/>
      <c r="V6189" s="379"/>
      <c r="W6189" s="379"/>
      <c r="X6189" s="379"/>
      <c r="Y6189" s="379"/>
      <c r="Z6189" s="379"/>
      <c r="AA6189" s="380"/>
      <c r="AB6189" s="379"/>
      <c r="AC6189" s="379"/>
      <c r="AD6189" s="379"/>
      <c r="AE6189" s="381"/>
      <c r="AF6189" s="105"/>
      <c r="AG6189" s="381"/>
      <c r="AH6189" s="381"/>
      <c r="AI6189" s="381"/>
      <c r="AJ6189" s="381"/>
      <c r="AK6189" s="381"/>
      <c r="AL6189" s="381"/>
      <c r="AM6189" s="381"/>
    </row>
    <row r="6190" spans="1:39" x14ac:dyDescent="0.35">
      <c r="A6190" s="379"/>
      <c r="B6190" s="379"/>
      <c r="C6190" s="379"/>
      <c r="D6190" s="379"/>
      <c r="E6190" s="379"/>
      <c r="F6190" s="379"/>
      <c r="G6190" s="379"/>
      <c r="H6190" s="379"/>
      <c r="I6190" s="379"/>
      <c r="J6190" s="379"/>
      <c r="K6190" s="379"/>
      <c r="L6190" s="379"/>
      <c r="M6190" s="379"/>
      <c r="N6190" s="379"/>
      <c r="O6190" s="379"/>
      <c r="P6190" s="379"/>
      <c r="Q6190" s="379"/>
      <c r="R6190" s="379"/>
      <c r="S6190" s="379"/>
      <c r="T6190" s="379"/>
      <c r="U6190" s="379"/>
      <c r="V6190" s="379"/>
      <c r="W6190" s="379"/>
      <c r="X6190" s="379"/>
      <c r="Y6190" s="379"/>
      <c r="Z6190" s="379"/>
      <c r="AA6190" s="380"/>
      <c r="AB6190" s="379"/>
      <c r="AC6190" s="379"/>
      <c r="AD6190" s="379"/>
      <c r="AE6190" s="381"/>
      <c r="AF6190" s="105"/>
      <c r="AG6190" s="381"/>
      <c r="AH6190" s="381"/>
      <c r="AI6190" s="381"/>
      <c r="AJ6190" s="381"/>
      <c r="AK6190" s="381"/>
      <c r="AL6190" s="381"/>
      <c r="AM6190" s="381"/>
    </row>
    <row r="6191" spans="1:39" x14ac:dyDescent="0.35">
      <c r="A6191" s="379"/>
      <c r="B6191" s="379"/>
      <c r="C6191" s="379"/>
      <c r="D6191" s="379"/>
      <c r="E6191" s="379"/>
      <c r="F6191" s="379"/>
      <c r="G6191" s="379"/>
      <c r="H6191" s="379"/>
      <c r="I6191" s="379"/>
      <c r="J6191" s="379"/>
      <c r="K6191" s="379"/>
      <c r="L6191" s="379"/>
      <c r="M6191" s="379"/>
      <c r="N6191" s="379"/>
      <c r="O6191" s="379"/>
      <c r="P6191" s="379"/>
      <c r="Q6191" s="379"/>
      <c r="R6191" s="379"/>
      <c r="S6191" s="379"/>
      <c r="T6191" s="379"/>
      <c r="U6191" s="379"/>
      <c r="V6191" s="379"/>
      <c r="W6191" s="379"/>
      <c r="X6191" s="379"/>
      <c r="Y6191" s="379"/>
      <c r="Z6191" s="379"/>
      <c r="AA6191" s="380"/>
      <c r="AB6191" s="379"/>
      <c r="AC6191" s="379"/>
      <c r="AD6191" s="379"/>
      <c r="AE6191" s="381"/>
      <c r="AF6191" s="105"/>
      <c r="AG6191" s="381"/>
      <c r="AH6191" s="381"/>
      <c r="AI6191" s="381"/>
      <c r="AJ6191" s="381"/>
      <c r="AK6191" s="381"/>
      <c r="AL6191" s="381"/>
      <c r="AM6191" s="381"/>
    </row>
    <row r="6192" spans="1:39" x14ac:dyDescent="0.35">
      <c r="A6192" s="379"/>
      <c r="B6192" s="379"/>
      <c r="C6192" s="379"/>
      <c r="D6192" s="379"/>
      <c r="E6192" s="379"/>
      <c r="F6192" s="379"/>
      <c r="G6192" s="379"/>
      <c r="H6192" s="379"/>
      <c r="I6192" s="379"/>
      <c r="J6192" s="379"/>
      <c r="K6192" s="379"/>
      <c r="L6192" s="379"/>
      <c r="M6192" s="379"/>
      <c r="N6192" s="379"/>
      <c r="O6192" s="379"/>
      <c r="P6192" s="379"/>
      <c r="Q6192" s="379"/>
      <c r="R6192" s="379"/>
      <c r="S6192" s="379"/>
      <c r="T6192" s="379"/>
      <c r="U6192" s="379"/>
      <c r="V6192" s="379"/>
      <c r="W6192" s="379"/>
      <c r="X6192" s="379"/>
      <c r="Y6192" s="379"/>
      <c r="Z6192" s="379"/>
      <c r="AA6192" s="380"/>
      <c r="AB6192" s="379"/>
      <c r="AC6192" s="379"/>
      <c r="AD6192" s="379"/>
      <c r="AE6192" s="381"/>
      <c r="AF6192" s="105"/>
      <c r="AG6192" s="381"/>
      <c r="AH6192" s="381"/>
      <c r="AI6192" s="381"/>
      <c r="AJ6192" s="381"/>
      <c r="AK6192" s="381"/>
      <c r="AL6192" s="381"/>
      <c r="AM6192" s="381"/>
    </row>
    <row r="6193" spans="1:39" x14ac:dyDescent="0.35">
      <c r="A6193" s="379"/>
      <c r="B6193" s="379"/>
      <c r="C6193" s="379"/>
      <c r="D6193" s="379"/>
      <c r="E6193" s="379"/>
      <c r="F6193" s="379"/>
      <c r="G6193" s="379"/>
      <c r="H6193" s="379"/>
      <c r="I6193" s="379"/>
      <c r="J6193" s="379"/>
      <c r="K6193" s="379"/>
      <c r="L6193" s="379"/>
      <c r="M6193" s="379"/>
      <c r="N6193" s="379"/>
      <c r="O6193" s="379"/>
      <c r="P6193" s="379"/>
      <c r="Q6193" s="379"/>
      <c r="R6193" s="379"/>
      <c r="S6193" s="379"/>
      <c r="T6193" s="379"/>
      <c r="U6193" s="379"/>
      <c r="V6193" s="379"/>
      <c r="W6193" s="379"/>
      <c r="X6193" s="379"/>
      <c r="Y6193" s="379"/>
      <c r="Z6193" s="379"/>
      <c r="AA6193" s="380"/>
      <c r="AB6193" s="379"/>
      <c r="AC6193" s="379"/>
      <c r="AD6193" s="379"/>
      <c r="AE6193" s="381"/>
      <c r="AF6193" s="105"/>
      <c r="AG6193" s="381"/>
      <c r="AH6193" s="381"/>
      <c r="AI6193" s="381"/>
      <c r="AJ6193" s="381"/>
      <c r="AK6193" s="381"/>
      <c r="AL6193" s="381"/>
      <c r="AM6193" s="381"/>
    </row>
    <row r="6194" spans="1:39" x14ac:dyDescent="0.35">
      <c r="A6194" s="379"/>
      <c r="B6194" s="379"/>
      <c r="C6194" s="379"/>
      <c r="D6194" s="379"/>
      <c r="E6194" s="379"/>
      <c r="F6194" s="379"/>
      <c r="G6194" s="379"/>
      <c r="H6194" s="379"/>
      <c r="I6194" s="379"/>
      <c r="J6194" s="379"/>
      <c r="K6194" s="379"/>
      <c r="L6194" s="379"/>
      <c r="M6194" s="379"/>
      <c r="N6194" s="379"/>
      <c r="O6194" s="379"/>
      <c r="P6194" s="379"/>
      <c r="Q6194" s="379"/>
      <c r="R6194" s="379"/>
      <c r="S6194" s="379"/>
      <c r="T6194" s="379"/>
      <c r="U6194" s="379"/>
      <c r="V6194" s="379"/>
      <c r="W6194" s="379"/>
      <c r="X6194" s="379"/>
      <c r="Y6194" s="379"/>
      <c r="Z6194" s="379"/>
      <c r="AA6194" s="380"/>
      <c r="AB6194" s="379"/>
      <c r="AC6194" s="379"/>
      <c r="AD6194" s="379"/>
      <c r="AE6194" s="381"/>
      <c r="AF6194" s="105"/>
      <c r="AG6194" s="381"/>
      <c r="AH6194" s="381"/>
      <c r="AI6194" s="381"/>
      <c r="AJ6194" s="381"/>
      <c r="AK6194" s="381"/>
      <c r="AL6194" s="381"/>
      <c r="AM6194" s="381"/>
    </row>
    <row r="6195" spans="1:39" x14ac:dyDescent="0.35">
      <c r="A6195" s="379"/>
      <c r="B6195" s="379"/>
      <c r="C6195" s="379"/>
      <c r="D6195" s="379"/>
      <c r="E6195" s="379"/>
      <c r="F6195" s="379"/>
      <c r="G6195" s="379"/>
      <c r="H6195" s="379"/>
      <c r="I6195" s="379"/>
      <c r="J6195" s="379"/>
      <c r="K6195" s="379"/>
      <c r="L6195" s="379"/>
      <c r="M6195" s="379"/>
      <c r="N6195" s="379"/>
      <c r="O6195" s="379"/>
      <c r="P6195" s="379"/>
      <c r="Q6195" s="379"/>
      <c r="R6195" s="379"/>
      <c r="S6195" s="379"/>
      <c r="T6195" s="379"/>
      <c r="U6195" s="379"/>
      <c r="V6195" s="379"/>
      <c r="W6195" s="379"/>
      <c r="X6195" s="379"/>
      <c r="Y6195" s="379"/>
      <c r="Z6195" s="379"/>
      <c r="AA6195" s="380"/>
      <c r="AB6195" s="379"/>
      <c r="AC6195" s="379"/>
      <c r="AD6195" s="379"/>
      <c r="AE6195" s="381"/>
      <c r="AF6195" s="105"/>
      <c r="AG6195" s="381"/>
      <c r="AH6195" s="381"/>
      <c r="AI6195" s="381"/>
      <c r="AJ6195" s="381"/>
      <c r="AK6195" s="381"/>
      <c r="AL6195" s="381"/>
      <c r="AM6195" s="381"/>
    </row>
    <row r="6196" spans="1:39" x14ac:dyDescent="0.35">
      <c r="A6196" s="379"/>
      <c r="B6196" s="379"/>
      <c r="C6196" s="379"/>
      <c r="D6196" s="379"/>
      <c r="E6196" s="379"/>
      <c r="F6196" s="379"/>
      <c r="G6196" s="379"/>
      <c r="H6196" s="379"/>
      <c r="I6196" s="379"/>
      <c r="J6196" s="379"/>
      <c r="K6196" s="379"/>
      <c r="L6196" s="379"/>
      <c r="M6196" s="379"/>
      <c r="N6196" s="379"/>
      <c r="O6196" s="379"/>
      <c r="P6196" s="379"/>
      <c r="Q6196" s="379"/>
      <c r="R6196" s="379"/>
      <c r="S6196" s="379"/>
      <c r="T6196" s="379"/>
      <c r="U6196" s="379"/>
      <c r="V6196" s="379"/>
      <c r="W6196" s="379"/>
      <c r="X6196" s="379"/>
      <c r="Y6196" s="379"/>
      <c r="Z6196" s="379"/>
      <c r="AA6196" s="380"/>
      <c r="AB6196" s="379"/>
      <c r="AC6196" s="379"/>
      <c r="AD6196" s="379"/>
      <c r="AE6196" s="381"/>
      <c r="AF6196" s="105"/>
      <c r="AG6196" s="381"/>
      <c r="AH6196" s="381"/>
      <c r="AI6196" s="381"/>
      <c r="AJ6196" s="381"/>
      <c r="AK6196" s="381"/>
      <c r="AL6196" s="381"/>
      <c r="AM6196" s="381"/>
    </row>
    <row r="6197" spans="1:39" x14ac:dyDescent="0.35">
      <c r="A6197" s="379"/>
      <c r="B6197" s="379"/>
      <c r="C6197" s="379"/>
      <c r="D6197" s="379"/>
      <c r="E6197" s="379"/>
      <c r="F6197" s="379"/>
      <c r="G6197" s="379"/>
      <c r="H6197" s="379"/>
      <c r="I6197" s="379"/>
      <c r="J6197" s="379"/>
      <c r="K6197" s="379"/>
      <c r="L6197" s="379"/>
      <c r="M6197" s="379"/>
      <c r="N6197" s="379"/>
      <c r="O6197" s="379"/>
      <c r="P6197" s="379"/>
      <c r="Q6197" s="379"/>
      <c r="R6197" s="379"/>
      <c r="S6197" s="379"/>
      <c r="T6197" s="379"/>
      <c r="U6197" s="379"/>
      <c r="V6197" s="379"/>
      <c r="W6197" s="379"/>
      <c r="X6197" s="379"/>
      <c r="Y6197" s="379"/>
      <c r="Z6197" s="379"/>
      <c r="AA6197" s="380"/>
      <c r="AB6197" s="379"/>
      <c r="AC6197" s="379"/>
      <c r="AD6197" s="379"/>
      <c r="AE6197" s="381"/>
      <c r="AF6197" s="105"/>
      <c r="AG6197" s="381"/>
      <c r="AH6197" s="381"/>
      <c r="AI6197" s="381"/>
      <c r="AJ6197" s="381"/>
      <c r="AK6197" s="381"/>
      <c r="AL6197" s="381"/>
      <c r="AM6197" s="381"/>
    </row>
    <row r="6198" spans="1:39" x14ac:dyDescent="0.35">
      <c r="A6198" s="379"/>
      <c r="B6198" s="379"/>
      <c r="C6198" s="379"/>
      <c r="D6198" s="379"/>
      <c r="E6198" s="379"/>
      <c r="F6198" s="379"/>
      <c r="G6198" s="379"/>
      <c r="H6198" s="379"/>
      <c r="I6198" s="379"/>
      <c r="J6198" s="379"/>
      <c r="K6198" s="379"/>
      <c r="L6198" s="379"/>
      <c r="M6198" s="379"/>
      <c r="N6198" s="379"/>
      <c r="O6198" s="379"/>
      <c r="P6198" s="379"/>
      <c r="Q6198" s="379"/>
      <c r="R6198" s="379"/>
      <c r="S6198" s="379"/>
      <c r="T6198" s="379"/>
      <c r="U6198" s="379"/>
      <c r="V6198" s="379"/>
      <c r="W6198" s="379"/>
      <c r="X6198" s="379"/>
      <c r="Y6198" s="379"/>
      <c r="Z6198" s="379"/>
      <c r="AA6198" s="380"/>
      <c r="AB6198" s="379"/>
      <c r="AC6198" s="379"/>
      <c r="AD6198" s="379"/>
      <c r="AE6198" s="381"/>
      <c r="AF6198" s="105"/>
      <c r="AG6198" s="381"/>
      <c r="AH6198" s="381"/>
      <c r="AI6198" s="381"/>
      <c r="AJ6198" s="381"/>
      <c r="AK6198" s="381"/>
      <c r="AL6198" s="381"/>
      <c r="AM6198" s="381"/>
    </row>
    <row r="6199" spans="1:39" x14ac:dyDescent="0.35">
      <c r="A6199" s="379"/>
      <c r="B6199" s="379"/>
      <c r="C6199" s="379"/>
      <c r="D6199" s="379"/>
      <c r="E6199" s="379"/>
      <c r="F6199" s="379"/>
      <c r="G6199" s="379"/>
      <c r="H6199" s="379"/>
      <c r="I6199" s="379"/>
      <c r="J6199" s="379"/>
      <c r="K6199" s="379"/>
      <c r="L6199" s="379"/>
      <c r="M6199" s="379"/>
      <c r="N6199" s="379"/>
      <c r="O6199" s="379"/>
      <c r="P6199" s="379"/>
      <c r="Q6199" s="379"/>
      <c r="R6199" s="379"/>
      <c r="S6199" s="379"/>
      <c r="T6199" s="379"/>
      <c r="U6199" s="379"/>
      <c r="V6199" s="379"/>
      <c r="W6199" s="379"/>
      <c r="X6199" s="379"/>
      <c r="Y6199" s="379"/>
      <c r="Z6199" s="379"/>
      <c r="AA6199" s="380"/>
      <c r="AB6199" s="379"/>
      <c r="AC6199" s="379"/>
      <c r="AD6199" s="379"/>
      <c r="AE6199" s="381"/>
      <c r="AF6199" s="105"/>
      <c r="AG6199" s="381"/>
      <c r="AH6199" s="381"/>
      <c r="AI6199" s="381"/>
      <c r="AJ6199" s="381"/>
      <c r="AK6199" s="381"/>
      <c r="AL6199" s="381"/>
      <c r="AM6199" s="381"/>
    </row>
    <row r="6200" spans="1:39" x14ac:dyDescent="0.35">
      <c r="A6200" s="379"/>
      <c r="B6200" s="379"/>
      <c r="C6200" s="379"/>
      <c r="D6200" s="379"/>
      <c r="E6200" s="379"/>
      <c r="F6200" s="379"/>
      <c r="G6200" s="379"/>
      <c r="H6200" s="379"/>
      <c r="I6200" s="379"/>
      <c r="J6200" s="379"/>
      <c r="K6200" s="379"/>
      <c r="L6200" s="379"/>
      <c r="M6200" s="379"/>
      <c r="N6200" s="379"/>
      <c r="O6200" s="379"/>
      <c r="P6200" s="379"/>
      <c r="Q6200" s="379"/>
      <c r="R6200" s="379"/>
      <c r="S6200" s="379"/>
      <c r="T6200" s="379"/>
      <c r="U6200" s="379"/>
      <c r="V6200" s="379"/>
      <c r="W6200" s="379"/>
      <c r="X6200" s="379"/>
      <c r="Y6200" s="379"/>
      <c r="Z6200" s="379"/>
      <c r="AA6200" s="380"/>
      <c r="AB6200" s="379"/>
      <c r="AC6200" s="379"/>
      <c r="AD6200" s="379"/>
      <c r="AE6200" s="381"/>
      <c r="AF6200" s="105"/>
      <c r="AG6200" s="381"/>
      <c r="AH6200" s="381"/>
      <c r="AI6200" s="381"/>
      <c r="AJ6200" s="381"/>
      <c r="AK6200" s="381"/>
      <c r="AL6200" s="381"/>
      <c r="AM6200" s="381"/>
    </row>
    <row r="6201" spans="1:39" x14ac:dyDescent="0.35">
      <c r="A6201" s="379"/>
      <c r="B6201" s="379"/>
      <c r="C6201" s="379"/>
      <c r="D6201" s="379"/>
      <c r="E6201" s="379"/>
      <c r="F6201" s="379"/>
      <c r="G6201" s="379"/>
      <c r="H6201" s="379"/>
      <c r="I6201" s="379"/>
      <c r="J6201" s="379"/>
      <c r="K6201" s="379"/>
      <c r="L6201" s="379"/>
      <c r="M6201" s="379"/>
      <c r="N6201" s="379"/>
      <c r="O6201" s="379"/>
      <c r="P6201" s="379"/>
      <c r="Q6201" s="379"/>
      <c r="R6201" s="379"/>
      <c r="S6201" s="379"/>
      <c r="T6201" s="379"/>
      <c r="U6201" s="379"/>
      <c r="V6201" s="379"/>
      <c r="W6201" s="379"/>
      <c r="X6201" s="379"/>
      <c r="Y6201" s="379"/>
      <c r="Z6201" s="379"/>
      <c r="AA6201" s="380"/>
      <c r="AB6201" s="379"/>
      <c r="AC6201" s="379"/>
      <c r="AD6201" s="379"/>
      <c r="AE6201" s="381"/>
      <c r="AF6201" s="105"/>
      <c r="AG6201" s="381"/>
      <c r="AH6201" s="381"/>
      <c r="AI6201" s="381"/>
      <c r="AJ6201" s="381"/>
      <c r="AK6201" s="381"/>
      <c r="AL6201" s="381"/>
      <c r="AM6201" s="381"/>
    </row>
    <row r="6202" spans="1:39" x14ac:dyDescent="0.35">
      <c r="A6202" s="379"/>
      <c r="B6202" s="379"/>
      <c r="C6202" s="379"/>
      <c r="D6202" s="379"/>
      <c r="E6202" s="379"/>
      <c r="F6202" s="379"/>
      <c r="G6202" s="379"/>
      <c r="H6202" s="379"/>
      <c r="I6202" s="379"/>
      <c r="J6202" s="379"/>
      <c r="K6202" s="379"/>
      <c r="L6202" s="379"/>
      <c r="M6202" s="379"/>
      <c r="N6202" s="379"/>
      <c r="O6202" s="379"/>
      <c r="P6202" s="379"/>
      <c r="Q6202" s="379"/>
      <c r="R6202" s="379"/>
      <c r="S6202" s="379"/>
      <c r="T6202" s="379"/>
      <c r="U6202" s="379"/>
      <c r="V6202" s="379"/>
      <c r="W6202" s="379"/>
      <c r="X6202" s="379"/>
      <c r="Y6202" s="379"/>
      <c r="Z6202" s="379"/>
      <c r="AA6202" s="380"/>
      <c r="AB6202" s="379"/>
      <c r="AC6202" s="379"/>
      <c r="AD6202" s="379"/>
      <c r="AE6202" s="381"/>
      <c r="AF6202" s="105"/>
      <c r="AG6202" s="381"/>
      <c r="AH6202" s="381"/>
      <c r="AI6202" s="381"/>
      <c r="AJ6202" s="381"/>
      <c r="AK6202" s="381"/>
      <c r="AL6202" s="381"/>
      <c r="AM6202" s="381"/>
    </row>
    <row r="6203" spans="1:39" x14ac:dyDescent="0.35">
      <c r="A6203" s="379"/>
      <c r="B6203" s="379"/>
      <c r="C6203" s="379"/>
      <c r="D6203" s="379"/>
      <c r="E6203" s="379"/>
      <c r="F6203" s="379"/>
      <c r="G6203" s="379"/>
      <c r="H6203" s="379"/>
      <c r="I6203" s="379"/>
      <c r="J6203" s="379"/>
      <c r="K6203" s="379"/>
      <c r="L6203" s="379"/>
      <c r="M6203" s="379"/>
      <c r="N6203" s="379"/>
      <c r="O6203" s="379"/>
      <c r="P6203" s="379"/>
      <c r="Q6203" s="379"/>
      <c r="R6203" s="379"/>
      <c r="S6203" s="379"/>
      <c r="T6203" s="379"/>
      <c r="U6203" s="379"/>
      <c r="V6203" s="379"/>
      <c r="W6203" s="379"/>
      <c r="X6203" s="379"/>
      <c r="Y6203" s="379"/>
      <c r="Z6203" s="379"/>
      <c r="AA6203" s="380"/>
      <c r="AB6203" s="379"/>
      <c r="AC6203" s="379"/>
      <c r="AD6203" s="379"/>
      <c r="AE6203" s="381"/>
      <c r="AF6203" s="105"/>
      <c r="AG6203" s="381"/>
      <c r="AH6203" s="381"/>
      <c r="AI6203" s="381"/>
      <c r="AJ6203" s="381"/>
      <c r="AK6203" s="381"/>
      <c r="AL6203" s="381"/>
      <c r="AM6203" s="381"/>
    </row>
    <row r="6204" spans="1:39" x14ac:dyDescent="0.35">
      <c r="A6204" s="379"/>
      <c r="B6204" s="379"/>
      <c r="C6204" s="379"/>
      <c r="D6204" s="379"/>
      <c r="E6204" s="379"/>
      <c r="F6204" s="379"/>
      <c r="G6204" s="379"/>
      <c r="H6204" s="379"/>
      <c r="I6204" s="379"/>
      <c r="J6204" s="379"/>
      <c r="K6204" s="379"/>
      <c r="L6204" s="379"/>
      <c r="M6204" s="379"/>
      <c r="N6204" s="379"/>
      <c r="O6204" s="379"/>
      <c r="P6204" s="379"/>
      <c r="Q6204" s="379"/>
      <c r="R6204" s="379"/>
      <c r="S6204" s="379"/>
      <c r="T6204" s="379"/>
      <c r="U6204" s="379"/>
      <c r="V6204" s="379"/>
      <c r="W6204" s="379"/>
      <c r="X6204" s="379"/>
      <c r="Y6204" s="379"/>
      <c r="Z6204" s="379"/>
      <c r="AA6204" s="380"/>
      <c r="AB6204" s="379"/>
      <c r="AC6204" s="379"/>
      <c r="AD6204" s="379"/>
      <c r="AE6204" s="381"/>
      <c r="AF6204" s="105"/>
      <c r="AG6204" s="381"/>
      <c r="AH6204" s="381"/>
      <c r="AI6204" s="381"/>
      <c r="AJ6204" s="381"/>
      <c r="AK6204" s="381"/>
      <c r="AL6204" s="381"/>
      <c r="AM6204" s="381"/>
    </row>
    <row r="6205" spans="1:39" x14ac:dyDescent="0.35">
      <c r="A6205" s="379"/>
      <c r="B6205" s="379"/>
      <c r="C6205" s="379"/>
      <c r="D6205" s="379"/>
      <c r="E6205" s="379"/>
      <c r="F6205" s="379"/>
      <c r="G6205" s="379"/>
      <c r="H6205" s="379"/>
      <c r="I6205" s="379"/>
      <c r="J6205" s="379"/>
      <c r="K6205" s="379"/>
      <c r="L6205" s="379"/>
      <c r="M6205" s="379"/>
      <c r="N6205" s="379"/>
      <c r="O6205" s="379"/>
      <c r="P6205" s="379"/>
      <c r="Q6205" s="379"/>
      <c r="R6205" s="379"/>
      <c r="S6205" s="379"/>
      <c r="T6205" s="379"/>
      <c r="U6205" s="379"/>
      <c r="V6205" s="379"/>
      <c r="W6205" s="379"/>
      <c r="X6205" s="379"/>
      <c r="Y6205" s="379"/>
      <c r="Z6205" s="379"/>
      <c r="AA6205" s="380"/>
      <c r="AB6205" s="379"/>
      <c r="AC6205" s="379"/>
      <c r="AD6205" s="379"/>
      <c r="AE6205" s="381"/>
      <c r="AF6205" s="105"/>
      <c r="AG6205" s="381"/>
      <c r="AH6205" s="381"/>
      <c r="AI6205" s="381"/>
      <c r="AJ6205" s="381"/>
      <c r="AK6205" s="381"/>
      <c r="AL6205" s="381"/>
      <c r="AM6205" s="381"/>
    </row>
    <row r="6206" spans="1:39" x14ac:dyDescent="0.35">
      <c r="A6206" s="379"/>
      <c r="B6206" s="379"/>
      <c r="C6206" s="379"/>
      <c r="D6206" s="379"/>
      <c r="E6206" s="379"/>
      <c r="F6206" s="379"/>
      <c r="G6206" s="379"/>
      <c r="H6206" s="379"/>
      <c r="I6206" s="379"/>
      <c r="J6206" s="379"/>
      <c r="K6206" s="379"/>
      <c r="L6206" s="379"/>
      <c r="M6206" s="379"/>
      <c r="N6206" s="379"/>
      <c r="O6206" s="379"/>
      <c r="P6206" s="379"/>
      <c r="Q6206" s="379"/>
      <c r="R6206" s="379"/>
      <c r="S6206" s="379"/>
      <c r="T6206" s="379"/>
      <c r="U6206" s="379"/>
      <c r="V6206" s="379"/>
      <c r="W6206" s="379"/>
      <c r="X6206" s="379"/>
      <c r="Y6206" s="379"/>
      <c r="Z6206" s="379"/>
      <c r="AA6206" s="380"/>
      <c r="AB6206" s="379"/>
      <c r="AC6206" s="379"/>
      <c r="AD6206" s="379"/>
      <c r="AE6206" s="381"/>
      <c r="AF6206" s="105"/>
      <c r="AG6206" s="381"/>
      <c r="AH6206" s="381"/>
      <c r="AI6206" s="381"/>
      <c r="AJ6206" s="381"/>
      <c r="AK6206" s="381"/>
      <c r="AL6206" s="381"/>
      <c r="AM6206" s="381"/>
    </row>
    <row r="6207" spans="1:39" x14ac:dyDescent="0.35">
      <c r="A6207" s="379"/>
      <c r="B6207" s="379"/>
      <c r="C6207" s="379"/>
      <c r="D6207" s="379"/>
      <c r="E6207" s="379"/>
      <c r="F6207" s="379"/>
      <c r="G6207" s="379"/>
      <c r="H6207" s="379"/>
      <c r="I6207" s="379"/>
      <c r="J6207" s="379"/>
      <c r="K6207" s="379"/>
      <c r="L6207" s="379"/>
      <c r="M6207" s="379"/>
      <c r="N6207" s="379"/>
      <c r="O6207" s="379"/>
      <c r="P6207" s="379"/>
      <c r="Q6207" s="379"/>
      <c r="R6207" s="379"/>
      <c r="S6207" s="379"/>
      <c r="T6207" s="379"/>
      <c r="U6207" s="379"/>
      <c r="V6207" s="379"/>
      <c r="W6207" s="379"/>
      <c r="X6207" s="379"/>
      <c r="Y6207" s="379"/>
      <c r="Z6207" s="379"/>
      <c r="AA6207" s="380"/>
      <c r="AB6207" s="379"/>
      <c r="AC6207" s="379"/>
      <c r="AD6207" s="379"/>
      <c r="AE6207" s="381"/>
      <c r="AF6207" s="105"/>
      <c r="AG6207" s="381"/>
      <c r="AH6207" s="381"/>
      <c r="AI6207" s="381"/>
      <c r="AJ6207" s="381"/>
      <c r="AK6207" s="381"/>
      <c r="AL6207" s="381"/>
      <c r="AM6207" s="381"/>
    </row>
    <row r="6208" spans="1:39" x14ac:dyDescent="0.35">
      <c r="A6208" s="379"/>
      <c r="B6208" s="379"/>
      <c r="C6208" s="379"/>
      <c r="D6208" s="379"/>
      <c r="E6208" s="379"/>
      <c r="F6208" s="379"/>
      <c r="G6208" s="379"/>
      <c r="H6208" s="379"/>
      <c r="I6208" s="379"/>
      <c r="J6208" s="379"/>
      <c r="K6208" s="379"/>
      <c r="L6208" s="379"/>
      <c r="M6208" s="379"/>
      <c r="N6208" s="379"/>
      <c r="O6208" s="379"/>
      <c r="P6208" s="379"/>
      <c r="Q6208" s="379"/>
      <c r="R6208" s="379"/>
      <c r="S6208" s="379"/>
      <c r="T6208" s="379"/>
      <c r="U6208" s="379"/>
      <c r="V6208" s="379"/>
      <c r="W6208" s="379"/>
      <c r="X6208" s="379"/>
      <c r="Y6208" s="379"/>
      <c r="Z6208" s="379"/>
      <c r="AA6208" s="380"/>
      <c r="AB6208" s="379"/>
      <c r="AC6208" s="379"/>
      <c r="AD6208" s="379"/>
      <c r="AE6208" s="381"/>
      <c r="AF6208" s="105"/>
      <c r="AG6208" s="381"/>
      <c r="AH6208" s="381"/>
      <c r="AI6208" s="381"/>
      <c r="AJ6208" s="381"/>
      <c r="AK6208" s="381"/>
      <c r="AL6208" s="381"/>
      <c r="AM6208" s="381"/>
    </row>
    <row r="6209" spans="1:39" x14ac:dyDescent="0.35">
      <c r="A6209" s="379"/>
      <c r="B6209" s="379"/>
      <c r="C6209" s="379"/>
      <c r="D6209" s="379"/>
      <c r="E6209" s="379"/>
      <c r="F6209" s="379"/>
      <c r="G6209" s="379"/>
      <c r="H6209" s="379"/>
      <c r="I6209" s="379"/>
      <c r="J6209" s="379"/>
      <c r="K6209" s="379"/>
      <c r="L6209" s="379"/>
      <c r="M6209" s="379"/>
      <c r="N6209" s="379"/>
      <c r="O6209" s="379"/>
      <c r="P6209" s="379"/>
      <c r="Q6209" s="379"/>
      <c r="R6209" s="379"/>
      <c r="S6209" s="379"/>
      <c r="T6209" s="379"/>
      <c r="U6209" s="379"/>
      <c r="V6209" s="379"/>
      <c r="W6209" s="379"/>
      <c r="X6209" s="379"/>
      <c r="Y6209" s="379"/>
      <c r="Z6209" s="379"/>
      <c r="AA6209" s="380"/>
      <c r="AB6209" s="379"/>
      <c r="AC6209" s="379"/>
      <c r="AD6209" s="379"/>
      <c r="AE6209" s="381"/>
      <c r="AF6209" s="105"/>
      <c r="AG6209" s="381"/>
      <c r="AH6209" s="381"/>
      <c r="AI6209" s="381"/>
      <c r="AJ6209" s="381"/>
      <c r="AK6209" s="381"/>
      <c r="AL6209" s="381"/>
      <c r="AM6209" s="381"/>
    </row>
    <row r="6210" spans="1:39" x14ac:dyDescent="0.35">
      <c r="A6210" s="379"/>
      <c r="B6210" s="379"/>
      <c r="C6210" s="379"/>
      <c r="D6210" s="379"/>
      <c r="E6210" s="379"/>
      <c r="F6210" s="379"/>
      <c r="G6210" s="379"/>
      <c r="H6210" s="379"/>
      <c r="I6210" s="379"/>
      <c r="J6210" s="379"/>
      <c r="K6210" s="379"/>
      <c r="L6210" s="379"/>
      <c r="M6210" s="379"/>
      <c r="N6210" s="379"/>
      <c r="O6210" s="379"/>
      <c r="P6210" s="379"/>
      <c r="Q6210" s="379"/>
      <c r="R6210" s="379"/>
      <c r="S6210" s="379"/>
      <c r="T6210" s="379"/>
      <c r="U6210" s="379"/>
      <c r="V6210" s="379"/>
      <c r="W6210" s="379"/>
      <c r="X6210" s="379"/>
      <c r="Y6210" s="379"/>
      <c r="Z6210" s="379"/>
      <c r="AA6210" s="380"/>
      <c r="AB6210" s="379"/>
      <c r="AC6210" s="379"/>
      <c r="AD6210" s="379"/>
      <c r="AE6210" s="381"/>
      <c r="AF6210" s="105"/>
      <c r="AG6210" s="381"/>
      <c r="AH6210" s="381"/>
      <c r="AI6210" s="381"/>
      <c r="AJ6210" s="381"/>
      <c r="AK6210" s="381"/>
      <c r="AL6210" s="381"/>
      <c r="AM6210" s="381"/>
    </row>
    <row r="6211" spans="1:39" x14ac:dyDescent="0.35">
      <c r="A6211" s="379"/>
      <c r="B6211" s="379"/>
      <c r="C6211" s="379"/>
      <c r="D6211" s="379"/>
      <c r="E6211" s="379"/>
      <c r="F6211" s="379"/>
      <c r="G6211" s="379"/>
      <c r="H6211" s="379"/>
      <c r="I6211" s="379"/>
      <c r="J6211" s="379"/>
      <c r="K6211" s="379"/>
      <c r="L6211" s="379"/>
      <c r="M6211" s="379"/>
      <c r="N6211" s="379"/>
      <c r="O6211" s="379"/>
      <c r="P6211" s="379"/>
      <c r="Q6211" s="379"/>
      <c r="R6211" s="379"/>
      <c r="S6211" s="379"/>
      <c r="T6211" s="379"/>
      <c r="U6211" s="379"/>
      <c r="V6211" s="379"/>
      <c r="W6211" s="379"/>
      <c r="X6211" s="379"/>
      <c r="Y6211" s="379"/>
      <c r="Z6211" s="379"/>
      <c r="AA6211" s="380"/>
      <c r="AB6211" s="379"/>
      <c r="AC6211" s="379"/>
      <c r="AD6211" s="379"/>
      <c r="AE6211" s="381"/>
      <c r="AF6211" s="105"/>
      <c r="AG6211" s="381"/>
      <c r="AH6211" s="381"/>
      <c r="AI6211" s="381"/>
      <c r="AJ6211" s="381"/>
      <c r="AK6211" s="381"/>
      <c r="AL6211" s="381"/>
      <c r="AM6211" s="381"/>
    </row>
    <row r="6212" spans="1:39" x14ac:dyDescent="0.35">
      <c r="A6212" s="379"/>
      <c r="B6212" s="379"/>
      <c r="C6212" s="379"/>
      <c r="D6212" s="379"/>
      <c r="E6212" s="379"/>
      <c r="F6212" s="379"/>
      <c r="G6212" s="379"/>
      <c r="H6212" s="379"/>
      <c r="I6212" s="379"/>
      <c r="J6212" s="379"/>
      <c r="K6212" s="379"/>
      <c r="L6212" s="379"/>
      <c r="M6212" s="379"/>
      <c r="N6212" s="379"/>
      <c r="O6212" s="379"/>
      <c r="P6212" s="379"/>
      <c r="Q6212" s="379"/>
      <c r="R6212" s="379"/>
      <c r="S6212" s="379"/>
      <c r="T6212" s="379"/>
      <c r="U6212" s="379"/>
      <c r="V6212" s="379"/>
      <c r="W6212" s="379"/>
      <c r="X6212" s="379"/>
      <c r="Y6212" s="379"/>
      <c r="Z6212" s="379"/>
      <c r="AA6212" s="380"/>
      <c r="AB6212" s="379"/>
      <c r="AC6212" s="379"/>
      <c r="AD6212" s="379"/>
      <c r="AE6212" s="381"/>
      <c r="AF6212" s="105"/>
      <c r="AG6212" s="381"/>
      <c r="AH6212" s="381"/>
      <c r="AI6212" s="381"/>
      <c r="AJ6212" s="381"/>
      <c r="AK6212" s="381"/>
      <c r="AL6212" s="381"/>
      <c r="AM6212" s="381"/>
    </row>
    <row r="6213" spans="1:39" x14ac:dyDescent="0.35">
      <c r="A6213" s="379"/>
      <c r="B6213" s="379"/>
      <c r="C6213" s="379"/>
      <c r="D6213" s="379"/>
      <c r="E6213" s="379"/>
      <c r="F6213" s="379"/>
      <c r="G6213" s="379"/>
      <c r="H6213" s="379"/>
      <c r="I6213" s="379"/>
      <c r="J6213" s="379"/>
      <c r="K6213" s="379"/>
      <c r="L6213" s="379"/>
      <c r="M6213" s="379"/>
      <c r="N6213" s="379"/>
      <c r="O6213" s="379"/>
      <c r="P6213" s="379"/>
      <c r="Q6213" s="379"/>
      <c r="R6213" s="379"/>
      <c r="S6213" s="379"/>
      <c r="T6213" s="379"/>
      <c r="U6213" s="379"/>
      <c r="V6213" s="379"/>
      <c r="W6213" s="379"/>
      <c r="X6213" s="379"/>
      <c r="Y6213" s="379"/>
      <c r="Z6213" s="379"/>
      <c r="AA6213" s="380"/>
      <c r="AB6213" s="379"/>
      <c r="AC6213" s="379"/>
      <c r="AD6213" s="379"/>
      <c r="AE6213" s="381"/>
      <c r="AF6213" s="105"/>
      <c r="AG6213" s="381"/>
      <c r="AH6213" s="381"/>
      <c r="AI6213" s="381"/>
      <c r="AJ6213" s="381"/>
      <c r="AK6213" s="381"/>
      <c r="AL6213" s="381"/>
      <c r="AM6213" s="381"/>
    </row>
    <row r="6214" spans="1:39" x14ac:dyDescent="0.35">
      <c r="A6214" s="379"/>
      <c r="B6214" s="379"/>
      <c r="C6214" s="379"/>
      <c r="D6214" s="379"/>
      <c r="E6214" s="379"/>
      <c r="F6214" s="379"/>
      <c r="G6214" s="379"/>
      <c r="H6214" s="379"/>
      <c r="I6214" s="379"/>
      <c r="J6214" s="379"/>
      <c r="K6214" s="379"/>
      <c r="L6214" s="379"/>
      <c r="M6214" s="379"/>
      <c r="N6214" s="379"/>
      <c r="O6214" s="379"/>
      <c r="P6214" s="379"/>
      <c r="Q6214" s="379"/>
      <c r="R6214" s="379"/>
      <c r="S6214" s="379"/>
      <c r="T6214" s="379"/>
      <c r="U6214" s="379"/>
      <c r="V6214" s="379"/>
      <c r="W6214" s="379"/>
      <c r="X6214" s="379"/>
      <c r="Y6214" s="379"/>
      <c r="Z6214" s="379"/>
      <c r="AA6214" s="380"/>
      <c r="AB6214" s="379"/>
      <c r="AC6214" s="379"/>
      <c r="AD6214" s="379"/>
      <c r="AE6214" s="381"/>
      <c r="AF6214" s="105"/>
      <c r="AG6214" s="381"/>
      <c r="AH6214" s="381"/>
      <c r="AI6214" s="381"/>
      <c r="AJ6214" s="381"/>
      <c r="AK6214" s="381"/>
      <c r="AL6214" s="381"/>
      <c r="AM6214" s="381"/>
    </row>
    <row r="6215" spans="1:39" x14ac:dyDescent="0.35">
      <c r="A6215" s="379"/>
      <c r="B6215" s="379"/>
      <c r="C6215" s="379"/>
      <c r="D6215" s="379"/>
      <c r="E6215" s="379"/>
      <c r="F6215" s="379"/>
      <c r="G6215" s="379"/>
      <c r="H6215" s="379"/>
      <c r="I6215" s="379"/>
      <c r="J6215" s="379"/>
      <c r="K6215" s="379"/>
      <c r="L6215" s="379"/>
      <c r="M6215" s="379"/>
      <c r="N6215" s="379"/>
      <c r="O6215" s="379"/>
      <c r="P6215" s="379"/>
      <c r="Q6215" s="379"/>
      <c r="R6215" s="379"/>
      <c r="S6215" s="379"/>
      <c r="T6215" s="379"/>
      <c r="U6215" s="379"/>
      <c r="V6215" s="379"/>
      <c r="W6215" s="379"/>
      <c r="X6215" s="379"/>
      <c r="Y6215" s="379"/>
      <c r="Z6215" s="379"/>
      <c r="AA6215" s="380"/>
      <c r="AB6215" s="379"/>
      <c r="AC6215" s="379"/>
      <c r="AD6215" s="379"/>
      <c r="AE6215" s="381"/>
      <c r="AF6215" s="105"/>
      <c r="AG6215" s="381"/>
      <c r="AH6215" s="381"/>
      <c r="AI6215" s="381"/>
      <c r="AJ6215" s="381"/>
      <c r="AK6215" s="381"/>
      <c r="AL6215" s="381"/>
      <c r="AM6215" s="381"/>
    </row>
    <row r="6216" spans="1:39" x14ac:dyDescent="0.35">
      <c r="A6216" s="379"/>
      <c r="B6216" s="379"/>
      <c r="C6216" s="379"/>
      <c r="D6216" s="379"/>
      <c r="E6216" s="379"/>
      <c r="F6216" s="379"/>
      <c r="G6216" s="379"/>
      <c r="H6216" s="379"/>
      <c r="I6216" s="379"/>
      <c r="J6216" s="379"/>
      <c r="K6216" s="379"/>
      <c r="L6216" s="379"/>
      <c r="M6216" s="379"/>
      <c r="N6216" s="379"/>
      <c r="O6216" s="379"/>
      <c r="P6216" s="379"/>
      <c r="Q6216" s="379"/>
      <c r="R6216" s="379"/>
      <c r="S6216" s="379"/>
      <c r="T6216" s="379"/>
      <c r="U6216" s="379"/>
      <c r="V6216" s="379"/>
      <c r="W6216" s="379"/>
      <c r="X6216" s="379"/>
      <c r="Y6216" s="379"/>
      <c r="Z6216" s="379"/>
      <c r="AA6216" s="380"/>
      <c r="AB6216" s="379"/>
      <c r="AC6216" s="379"/>
      <c r="AD6216" s="379"/>
      <c r="AE6216" s="381"/>
      <c r="AF6216" s="105"/>
      <c r="AG6216" s="381"/>
      <c r="AH6216" s="381"/>
      <c r="AI6216" s="381"/>
      <c r="AJ6216" s="381"/>
      <c r="AK6216" s="381"/>
      <c r="AL6216" s="381"/>
      <c r="AM6216" s="381"/>
    </row>
    <row r="6217" spans="1:39" x14ac:dyDescent="0.35">
      <c r="A6217" s="379"/>
      <c r="B6217" s="379"/>
      <c r="C6217" s="379"/>
      <c r="D6217" s="379"/>
      <c r="E6217" s="379"/>
      <c r="F6217" s="379"/>
      <c r="G6217" s="379"/>
      <c r="H6217" s="379"/>
      <c r="I6217" s="379"/>
      <c r="J6217" s="379"/>
      <c r="K6217" s="379"/>
      <c r="L6217" s="379"/>
      <c r="M6217" s="379"/>
      <c r="N6217" s="379"/>
      <c r="O6217" s="379"/>
      <c r="P6217" s="379"/>
      <c r="Q6217" s="379"/>
      <c r="R6217" s="379"/>
      <c r="S6217" s="379"/>
      <c r="T6217" s="379"/>
      <c r="U6217" s="379"/>
      <c r="V6217" s="379"/>
      <c r="W6217" s="379"/>
      <c r="X6217" s="379"/>
      <c r="Y6217" s="379"/>
      <c r="Z6217" s="379"/>
      <c r="AA6217" s="380"/>
      <c r="AB6217" s="379"/>
      <c r="AC6217" s="379"/>
      <c r="AD6217" s="379"/>
      <c r="AE6217" s="381"/>
      <c r="AF6217" s="105"/>
      <c r="AG6217" s="381"/>
      <c r="AH6217" s="381"/>
      <c r="AI6217" s="381"/>
      <c r="AJ6217" s="381"/>
      <c r="AK6217" s="381"/>
      <c r="AL6217" s="381"/>
      <c r="AM6217" s="381"/>
    </row>
    <row r="6218" spans="1:39" x14ac:dyDescent="0.35">
      <c r="A6218" s="379"/>
      <c r="B6218" s="379"/>
      <c r="C6218" s="379"/>
      <c r="D6218" s="379"/>
      <c r="E6218" s="379"/>
      <c r="F6218" s="379"/>
      <c r="G6218" s="379"/>
      <c r="H6218" s="379"/>
      <c r="I6218" s="379"/>
      <c r="J6218" s="379"/>
      <c r="K6218" s="379"/>
      <c r="L6218" s="379"/>
      <c r="M6218" s="379"/>
      <c r="N6218" s="379"/>
      <c r="O6218" s="379"/>
      <c r="P6218" s="379"/>
      <c r="Q6218" s="379"/>
      <c r="R6218" s="379"/>
      <c r="S6218" s="379"/>
      <c r="T6218" s="379"/>
      <c r="U6218" s="379"/>
      <c r="V6218" s="379"/>
      <c r="W6218" s="379"/>
      <c r="X6218" s="379"/>
      <c r="Y6218" s="379"/>
      <c r="Z6218" s="379"/>
      <c r="AA6218" s="380"/>
      <c r="AB6218" s="379"/>
      <c r="AC6218" s="379"/>
      <c r="AD6218" s="379"/>
      <c r="AE6218" s="381"/>
      <c r="AF6218" s="105"/>
      <c r="AG6218" s="381"/>
      <c r="AH6218" s="381"/>
      <c r="AI6218" s="381"/>
      <c r="AJ6218" s="381"/>
      <c r="AK6218" s="381"/>
      <c r="AL6218" s="381"/>
      <c r="AM6218" s="381"/>
    </row>
    <row r="6219" spans="1:39" x14ac:dyDescent="0.35">
      <c r="A6219" s="379"/>
      <c r="B6219" s="379"/>
      <c r="C6219" s="379"/>
      <c r="D6219" s="379"/>
      <c r="E6219" s="379"/>
      <c r="F6219" s="379"/>
      <c r="G6219" s="379"/>
      <c r="H6219" s="379"/>
      <c r="I6219" s="379"/>
      <c r="J6219" s="379"/>
      <c r="K6219" s="379"/>
      <c r="L6219" s="379"/>
      <c r="M6219" s="379"/>
      <c r="N6219" s="379"/>
      <c r="O6219" s="379"/>
      <c r="P6219" s="379"/>
      <c r="Q6219" s="379"/>
      <c r="R6219" s="379"/>
      <c r="S6219" s="379"/>
      <c r="T6219" s="379"/>
      <c r="U6219" s="379"/>
      <c r="V6219" s="379"/>
      <c r="W6219" s="379"/>
      <c r="X6219" s="379"/>
      <c r="Y6219" s="379"/>
      <c r="Z6219" s="379"/>
      <c r="AA6219" s="380"/>
      <c r="AB6219" s="379"/>
      <c r="AC6219" s="379"/>
      <c r="AD6219" s="379"/>
      <c r="AE6219" s="381"/>
      <c r="AF6219" s="105"/>
      <c r="AG6219" s="381"/>
      <c r="AH6219" s="381"/>
      <c r="AI6219" s="381"/>
      <c r="AJ6219" s="381"/>
      <c r="AK6219" s="381"/>
      <c r="AL6219" s="381"/>
      <c r="AM6219" s="381"/>
    </row>
    <row r="6220" spans="1:39" x14ac:dyDescent="0.35">
      <c r="A6220" s="379"/>
      <c r="B6220" s="379"/>
      <c r="C6220" s="379"/>
      <c r="D6220" s="379"/>
      <c r="E6220" s="379"/>
      <c r="F6220" s="379"/>
      <c r="G6220" s="379"/>
      <c r="H6220" s="379"/>
      <c r="I6220" s="379"/>
      <c r="J6220" s="379"/>
      <c r="K6220" s="379"/>
      <c r="L6220" s="379"/>
      <c r="M6220" s="379"/>
      <c r="N6220" s="379"/>
      <c r="O6220" s="379"/>
      <c r="P6220" s="379"/>
      <c r="Q6220" s="379"/>
      <c r="R6220" s="379"/>
      <c r="S6220" s="379"/>
      <c r="T6220" s="379"/>
      <c r="U6220" s="379"/>
      <c r="V6220" s="379"/>
      <c r="W6220" s="379"/>
      <c r="X6220" s="379"/>
      <c r="Y6220" s="379"/>
      <c r="Z6220" s="379"/>
      <c r="AA6220" s="380"/>
      <c r="AB6220" s="379"/>
      <c r="AC6220" s="379"/>
      <c r="AD6220" s="379"/>
      <c r="AE6220" s="381"/>
      <c r="AF6220" s="105"/>
      <c r="AG6220" s="381"/>
      <c r="AH6220" s="381"/>
      <c r="AI6220" s="381"/>
      <c r="AJ6220" s="381"/>
      <c r="AK6220" s="381"/>
      <c r="AL6220" s="381"/>
      <c r="AM6220" s="381"/>
    </row>
    <row r="6221" spans="1:39" x14ac:dyDescent="0.35">
      <c r="A6221" s="379"/>
      <c r="B6221" s="379"/>
      <c r="C6221" s="379"/>
      <c r="D6221" s="379"/>
      <c r="E6221" s="379"/>
      <c r="F6221" s="379"/>
      <c r="G6221" s="379"/>
      <c r="H6221" s="379"/>
      <c r="I6221" s="379"/>
      <c r="J6221" s="379"/>
      <c r="K6221" s="379"/>
      <c r="L6221" s="379"/>
      <c r="M6221" s="379"/>
      <c r="N6221" s="379"/>
      <c r="O6221" s="379"/>
      <c r="P6221" s="379"/>
      <c r="Q6221" s="379"/>
      <c r="R6221" s="379"/>
      <c r="S6221" s="379"/>
      <c r="T6221" s="379"/>
      <c r="U6221" s="379"/>
      <c r="V6221" s="379"/>
      <c r="W6221" s="379"/>
      <c r="X6221" s="379"/>
      <c r="Y6221" s="379"/>
      <c r="Z6221" s="379"/>
      <c r="AA6221" s="380"/>
      <c r="AB6221" s="379"/>
      <c r="AC6221" s="379"/>
      <c r="AD6221" s="379"/>
      <c r="AE6221" s="381"/>
      <c r="AF6221" s="105"/>
      <c r="AG6221" s="381"/>
      <c r="AH6221" s="381"/>
      <c r="AI6221" s="381"/>
      <c r="AJ6221" s="381"/>
      <c r="AK6221" s="381"/>
      <c r="AL6221" s="381"/>
      <c r="AM6221" s="381"/>
    </row>
    <row r="6222" spans="1:39" x14ac:dyDescent="0.35">
      <c r="A6222" s="379"/>
      <c r="B6222" s="379"/>
      <c r="C6222" s="379"/>
      <c r="D6222" s="379"/>
      <c r="E6222" s="379"/>
      <c r="F6222" s="379"/>
      <c r="G6222" s="379"/>
      <c r="H6222" s="379"/>
      <c r="I6222" s="379"/>
      <c r="J6222" s="379"/>
      <c r="K6222" s="379"/>
      <c r="L6222" s="379"/>
      <c r="M6222" s="379"/>
      <c r="N6222" s="379"/>
      <c r="O6222" s="379"/>
      <c r="P6222" s="379"/>
      <c r="Q6222" s="379"/>
      <c r="R6222" s="379"/>
      <c r="S6222" s="379"/>
      <c r="T6222" s="379"/>
      <c r="U6222" s="379"/>
      <c r="V6222" s="379"/>
      <c r="W6222" s="379"/>
      <c r="X6222" s="379"/>
      <c r="Y6222" s="379"/>
      <c r="Z6222" s="379"/>
      <c r="AA6222" s="380"/>
      <c r="AB6222" s="379"/>
      <c r="AC6222" s="379"/>
      <c r="AD6222" s="379"/>
      <c r="AE6222" s="381"/>
      <c r="AF6222" s="105"/>
      <c r="AG6222" s="381"/>
      <c r="AH6222" s="381"/>
      <c r="AI6222" s="381"/>
      <c r="AJ6222" s="381"/>
      <c r="AK6222" s="381"/>
      <c r="AL6222" s="381"/>
      <c r="AM6222" s="381"/>
    </row>
    <row r="6223" spans="1:39" x14ac:dyDescent="0.35">
      <c r="A6223" s="379"/>
      <c r="B6223" s="379"/>
      <c r="C6223" s="379"/>
      <c r="D6223" s="379"/>
      <c r="E6223" s="379"/>
      <c r="F6223" s="379"/>
      <c r="G6223" s="379"/>
      <c r="H6223" s="379"/>
      <c r="I6223" s="379"/>
      <c r="J6223" s="379"/>
      <c r="K6223" s="379"/>
      <c r="L6223" s="379"/>
      <c r="M6223" s="379"/>
      <c r="N6223" s="379"/>
      <c r="O6223" s="379"/>
      <c r="P6223" s="379"/>
      <c r="Q6223" s="379"/>
      <c r="R6223" s="379"/>
      <c r="S6223" s="379"/>
      <c r="T6223" s="379"/>
      <c r="U6223" s="379"/>
      <c r="V6223" s="379"/>
      <c r="W6223" s="379"/>
      <c r="X6223" s="379"/>
      <c r="Y6223" s="379"/>
      <c r="Z6223" s="379"/>
      <c r="AA6223" s="380"/>
      <c r="AB6223" s="379"/>
      <c r="AC6223" s="379"/>
      <c r="AD6223" s="379"/>
      <c r="AE6223" s="381"/>
      <c r="AF6223" s="105"/>
      <c r="AG6223" s="381"/>
      <c r="AH6223" s="381"/>
      <c r="AI6223" s="381"/>
      <c r="AJ6223" s="381"/>
      <c r="AK6223" s="381"/>
      <c r="AL6223" s="381"/>
      <c r="AM6223" s="381"/>
    </row>
    <row r="6224" spans="1:39" x14ac:dyDescent="0.35">
      <c r="A6224" s="379"/>
      <c r="B6224" s="379"/>
      <c r="C6224" s="379"/>
      <c r="D6224" s="379"/>
      <c r="E6224" s="379"/>
      <c r="F6224" s="379"/>
      <c r="G6224" s="379"/>
      <c r="H6224" s="379"/>
      <c r="I6224" s="379"/>
      <c r="J6224" s="379"/>
      <c r="K6224" s="379"/>
      <c r="L6224" s="379"/>
      <c r="M6224" s="379"/>
      <c r="N6224" s="379"/>
      <c r="O6224" s="379"/>
      <c r="P6224" s="379"/>
      <c r="Q6224" s="379"/>
      <c r="R6224" s="379"/>
      <c r="S6224" s="379"/>
      <c r="T6224" s="379"/>
      <c r="U6224" s="379"/>
      <c r="V6224" s="379"/>
      <c r="W6224" s="379"/>
      <c r="X6224" s="379"/>
      <c r="Y6224" s="379"/>
      <c r="Z6224" s="379"/>
      <c r="AA6224" s="380"/>
      <c r="AB6224" s="379"/>
      <c r="AC6224" s="379"/>
      <c r="AD6224" s="379"/>
      <c r="AE6224" s="381"/>
      <c r="AF6224" s="105"/>
      <c r="AG6224" s="381"/>
      <c r="AH6224" s="381"/>
      <c r="AI6224" s="381"/>
      <c r="AJ6224" s="381"/>
      <c r="AK6224" s="381"/>
      <c r="AL6224" s="381"/>
      <c r="AM6224" s="381"/>
    </row>
    <row r="6225" spans="1:39" x14ac:dyDescent="0.35">
      <c r="A6225" s="379"/>
      <c r="B6225" s="379"/>
      <c r="C6225" s="379"/>
      <c r="D6225" s="379"/>
      <c r="E6225" s="379"/>
      <c r="F6225" s="379"/>
      <c r="G6225" s="379"/>
      <c r="H6225" s="379"/>
      <c r="I6225" s="379"/>
      <c r="J6225" s="379"/>
      <c r="K6225" s="379"/>
      <c r="L6225" s="379"/>
      <c r="M6225" s="379"/>
      <c r="N6225" s="379"/>
      <c r="O6225" s="379"/>
      <c r="P6225" s="379"/>
      <c r="Q6225" s="379"/>
      <c r="R6225" s="379"/>
      <c r="S6225" s="379"/>
      <c r="T6225" s="379"/>
      <c r="U6225" s="379"/>
      <c r="V6225" s="379"/>
      <c r="W6225" s="379"/>
      <c r="X6225" s="379"/>
      <c r="Y6225" s="379"/>
      <c r="Z6225" s="379"/>
      <c r="AA6225" s="380"/>
      <c r="AB6225" s="379"/>
      <c r="AC6225" s="379"/>
      <c r="AD6225" s="379"/>
      <c r="AE6225" s="381"/>
      <c r="AF6225" s="105"/>
      <c r="AG6225" s="381"/>
      <c r="AH6225" s="381"/>
      <c r="AI6225" s="381"/>
      <c r="AJ6225" s="381"/>
      <c r="AK6225" s="381"/>
      <c r="AL6225" s="381"/>
      <c r="AM6225" s="381"/>
    </row>
    <row r="6226" spans="1:39" x14ac:dyDescent="0.35">
      <c r="A6226" s="379"/>
      <c r="B6226" s="379"/>
      <c r="C6226" s="379"/>
      <c r="D6226" s="379"/>
      <c r="E6226" s="379"/>
      <c r="F6226" s="379"/>
      <c r="G6226" s="379"/>
      <c r="H6226" s="379"/>
      <c r="I6226" s="379"/>
      <c r="J6226" s="379"/>
      <c r="K6226" s="379"/>
      <c r="L6226" s="379"/>
      <c r="M6226" s="379"/>
      <c r="N6226" s="379"/>
      <c r="O6226" s="379"/>
      <c r="P6226" s="379"/>
      <c r="Q6226" s="379"/>
      <c r="R6226" s="379"/>
      <c r="S6226" s="379"/>
      <c r="T6226" s="379"/>
      <c r="U6226" s="379"/>
      <c r="V6226" s="379"/>
      <c r="W6226" s="379"/>
      <c r="X6226" s="379"/>
      <c r="Y6226" s="379"/>
      <c r="Z6226" s="379"/>
      <c r="AA6226" s="380"/>
      <c r="AB6226" s="379"/>
      <c r="AC6226" s="379"/>
      <c r="AD6226" s="379"/>
      <c r="AE6226" s="381"/>
      <c r="AF6226" s="105"/>
      <c r="AG6226" s="381"/>
      <c r="AH6226" s="381"/>
      <c r="AI6226" s="381"/>
      <c r="AJ6226" s="381"/>
      <c r="AK6226" s="381"/>
      <c r="AL6226" s="381"/>
      <c r="AM6226" s="381"/>
    </row>
    <row r="6227" spans="1:39" x14ac:dyDescent="0.35">
      <c r="A6227" s="379"/>
      <c r="B6227" s="379"/>
      <c r="C6227" s="379"/>
      <c r="D6227" s="379"/>
      <c r="E6227" s="379"/>
      <c r="F6227" s="379"/>
      <c r="G6227" s="379"/>
      <c r="H6227" s="379"/>
      <c r="I6227" s="379"/>
      <c r="J6227" s="379"/>
      <c r="K6227" s="379"/>
      <c r="L6227" s="379"/>
      <c r="M6227" s="379"/>
      <c r="N6227" s="379"/>
      <c r="O6227" s="379"/>
      <c r="P6227" s="379"/>
      <c r="Q6227" s="379"/>
      <c r="R6227" s="379"/>
      <c r="S6227" s="379"/>
      <c r="T6227" s="379"/>
      <c r="U6227" s="379"/>
      <c r="V6227" s="379"/>
      <c r="W6227" s="379"/>
      <c r="X6227" s="379"/>
      <c r="Y6227" s="379"/>
      <c r="Z6227" s="379"/>
      <c r="AA6227" s="380"/>
      <c r="AB6227" s="379"/>
      <c r="AC6227" s="379"/>
      <c r="AD6227" s="379"/>
      <c r="AE6227" s="381"/>
      <c r="AF6227" s="105"/>
      <c r="AG6227" s="381"/>
      <c r="AH6227" s="381"/>
      <c r="AI6227" s="381"/>
      <c r="AJ6227" s="381"/>
      <c r="AK6227" s="381"/>
      <c r="AL6227" s="381"/>
      <c r="AM6227" s="381"/>
    </row>
    <row r="6228" spans="1:39" x14ac:dyDescent="0.35">
      <c r="A6228" s="379"/>
      <c r="B6228" s="379"/>
      <c r="C6228" s="379"/>
      <c r="D6228" s="379"/>
      <c r="E6228" s="379"/>
      <c r="F6228" s="379"/>
      <c r="G6228" s="379"/>
      <c r="H6228" s="379"/>
      <c r="I6228" s="379"/>
      <c r="J6228" s="379"/>
      <c r="K6228" s="379"/>
      <c r="L6228" s="379"/>
      <c r="M6228" s="379"/>
      <c r="N6228" s="379"/>
      <c r="O6228" s="379"/>
      <c r="P6228" s="379"/>
      <c r="Q6228" s="379"/>
      <c r="R6228" s="379"/>
      <c r="S6228" s="379"/>
      <c r="T6228" s="379"/>
      <c r="U6228" s="379"/>
      <c r="V6228" s="379"/>
      <c r="W6228" s="379"/>
      <c r="X6228" s="379"/>
      <c r="Y6228" s="379"/>
      <c r="Z6228" s="379"/>
      <c r="AA6228" s="380"/>
      <c r="AB6228" s="379"/>
      <c r="AC6228" s="379"/>
      <c r="AD6228" s="379"/>
      <c r="AE6228" s="381"/>
      <c r="AF6228" s="105"/>
      <c r="AG6228" s="381"/>
      <c r="AH6228" s="381"/>
      <c r="AI6228" s="381"/>
      <c r="AJ6228" s="381"/>
      <c r="AK6228" s="381"/>
      <c r="AL6228" s="381"/>
      <c r="AM6228" s="381"/>
    </row>
    <row r="6229" spans="1:39" x14ac:dyDescent="0.35">
      <c r="A6229" s="379"/>
      <c r="B6229" s="379"/>
      <c r="C6229" s="379"/>
      <c r="D6229" s="379"/>
      <c r="E6229" s="379"/>
      <c r="F6229" s="379"/>
      <c r="G6229" s="379"/>
      <c r="H6229" s="379"/>
      <c r="I6229" s="379"/>
      <c r="J6229" s="379"/>
      <c r="K6229" s="379"/>
      <c r="L6229" s="379"/>
      <c r="M6229" s="379"/>
      <c r="N6229" s="379"/>
      <c r="O6229" s="379"/>
      <c r="P6229" s="379"/>
      <c r="Q6229" s="379"/>
      <c r="R6229" s="379"/>
      <c r="S6229" s="379"/>
      <c r="T6229" s="379"/>
      <c r="U6229" s="379"/>
      <c r="V6229" s="379"/>
      <c r="W6229" s="379"/>
      <c r="X6229" s="379"/>
      <c r="Y6229" s="379"/>
      <c r="Z6229" s="379"/>
      <c r="AA6229" s="380"/>
      <c r="AB6229" s="379"/>
      <c r="AC6229" s="379"/>
      <c r="AD6229" s="379"/>
      <c r="AE6229" s="381"/>
      <c r="AF6229" s="105"/>
      <c r="AG6229" s="381"/>
      <c r="AH6229" s="381"/>
      <c r="AI6229" s="381"/>
      <c r="AJ6229" s="381"/>
      <c r="AK6229" s="381"/>
      <c r="AL6229" s="381"/>
      <c r="AM6229" s="381"/>
    </row>
    <row r="6230" spans="1:39" x14ac:dyDescent="0.35">
      <c r="A6230" s="379"/>
      <c r="B6230" s="379"/>
      <c r="C6230" s="379"/>
      <c r="D6230" s="379"/>
      <c r="E6230" s="379"/>
      <c r="F6230" s="379"/>
      <c r="G6230" s="379"/>
      <c r="H6230" s="379"/>
      <c r="I6230" s="379"/>
      <c r="J6230" s="379"/>
      <c r="K6230" s="379"/>
      <c r="L6230" s="379"/>
      <c r="M6230" s="379"/>
      <c r="N6230" s="379"/>
      <c r="O6230" s="379"/>
      <c r="P6230" s="379"/>
      <c r="Q6230" s="379"/>
      <c r="R6230" s="379"/>
      <c r="S6230" s="379"/>
      <c r="T6230" s="379"/>
      <c r="U6230" s="379"/>
      <c r="V6230" s="379"/>
      <c r="W6230" s="379"/>
      <c r="X6230" s="379"/>
      <c r="Y6230" s="379"/>
      <c r="Z6230" s="379"/>
      <c r="AA6230" s="380"/>
      <c r="AB6230" s="379"/>
      <c r="AC6230" s="379"/>
      <c r="AD6230" s="379"/>
      <c r="AE6230" s="381"/>
      <c r="AF6230" s="105"/>
      <c r="AG6230" s="381"/>
      <c r="AH6230" s="381"/>
      <c r="AI6230" s="381"/>
      <c r="AJ6230" s="381"/>
      <c r="AK6230" s="381"/>
      <c r="AL6230" s="381"/>
      <c r="AM6230" s="381"/>
    </row>
    <row r="6231" spans="1:39" x14ac:dyDescent="0.35">
      <c r="A6231" s="379"/>
      <c r="B6231" s="379"/>
      <c r="C6231" s="379"/>
      <c r="D6231" s="379"/>
      <c r="E6231" s="379"/>
      <c r="F6231" s="379"/>
      <c r="G6231" s="379"/>
      <c r="H6231" s="379"/>
      <c r="I6231" s="379"/>
      <c r="J6231" s="379"/>
      <c r="K6231" s="379"/>
      <c r="L6231" s="379"/>
      <c r="M6231" s="379"/>
      <c r="N6231" s="379"/>
      <c r="O6231" s="379"/>
      <c r="P6231" s="379"/>
      <c r="Q6231" s="379"/>
      <c r="R6231" s="379"/>
      <c r="S6231" s="379"/>
      <c r="T6231" s="379"/>
      <c r="U6231" s="379"/>
      <c r="V6231" s="379"/>
      <c r="W6231" s="379"/>
      <c r="X6231" s="379"/>
      <c r="Y6231" s="379"/>
      <c r="Z6231" s="379"/>
      <c r="AA6231" s="380"/>
      <c r="AB6231" s="379"/>
      <c r="AC6231" s="379"/>
      <c r="AD6231" s="379"/>
      <c r="AE6231" s="381"/>
      <c r="AF6231" s="105"/>
      <c r="AG6231" s="381"/>
      <c r="AH6231" s="381"/>
      <c r="AI6231" s="381"/>
      <c r="AJ6231" s="381"/>
      <c r="AK6231" s="381"/>
      <c r="AL6231" s="381"/>
      <c r="AM6231" s="381"/>
    </row>
    <row r="6232" spans="1:39" x14ac:dyDescent="0.35">
      <c r="A6232" s="379"/>
      <c r="B6232" s="379"/>
      <c r="C6232" s="379"/>
      <c r="D6232" s="379"/>
      <c r="E6232" s="379"/>
      <c r="F6232" s="379"/>
      <c r="G6232" s="379"/>
      <c r="H6232" s="379"/>
      <c r="I6232" s="379"/>
      <c r="J6232" s="379"/>
      <c r="K6232" s="379"/>
      <c r="L6232" s="379"/>
      <c r="M6232" s="379"/>
      <c r="N6232" s="379"/>
      <c r="O6232" s="379"/>
      <c r="P6232" s="379"/>
      <c r="Q6232" s="379"/>
      <c r="R6232" s="379"/>
      <c r="S6232" s="379"/>
      <c r="T6232" s="379"/>
      <c r="U6232" s="379"/>
      <c r="V6232" s="379"/>
      <c r="W6232" s="379"/>
      <c r="X6232" s="379"/>
      <c r="Y6232" s="379"/>
      <c r="Z6232" s="379"/>
      <c r="AA6232" s="380"/>
      <c r="AB6232" s="379"/>
      <c r="AC6232" s="379"/>
      <c r="AD6232" s="379"/>
      <c r="AE6232" s="381"/>
      <c r="AF6232" s="105"/>
      <c r="AG6232" s="381"/>
      <c r="AH6232" s="381"/>
      <c r="AI6232" s="381"/>
      <c r="AJ6232" s="381"/>
      <c r="AK6232" s="381"/>
      <c r="AL6232" s="381"/>
      <c r="AM6232" s="381"/>
    </row>
    <row r="6233" spans="1:39" x14ac:dyDescent="0.35">
      <c r="A6233" s="379"/>
      <c r="B6233" s="379"/>
      <c r="C6233" s="379"/>
      <c r="D6233" s="379"/>
      <c r="E6233" s="379"/>
      <c r="F6233" s="379"/>
      <c r="G6233" s="379"/>
      <c r="H6233" s="379"/>
      <c r="I6233" s="379"/>
      <c r="J6233" s="379"/>
      <c r="K6233" s="379"/>
      <c r="L6233" s="379"/>
      <c r="M6233" s="379"/>
      <c r="N6233" s="379"/>
      <c r="O6233" s="379"/>
      <c r="P6233" s="379"/>
      <c r="Q6233" s="379"/>
      <c r="R6233" s="379"/>
      <c r="S6233" s="379"/>
      <c r="T6233" s="379"/>
      <c r="U6233" s="379"/>
      <c r="V6233" s="379"/>
      <c r="W6233" s="379"/>
      <c r="X6233" s="379"/>
      <c r="Y6233" s="379"/>
      <c r="Z6233" s="379"/>
      <c r="AA6233" s="380"/>
      <c r="AB6233" s="379"/>
      <c r="AC6233" s="379"/>
      <c r="AD6233" s="379"/>
      <c r="AE6233" s="381"/>
      <c r="AF6233" s="105"/>
      <c r="AG6233" s="381"/>
      <c r="AH6233" s="381"/>
      <c r="AI6233" s="381"/>
      <c r="AJ6233" s="381"/>
      <c r="AK6233" s="381"/>
      <c r="AL6233" s="381"/>
      <c r="AM6233" s="381"/>
    </row>
    <row r="6234" spans="1:39" x14ac:dyDescent="0.35">
      <c r="A6234" s="379"/>
      <c r="B6234" s="379"/>
      <c r="C6234" s="379"/>
      <c r="D6234" s="379"/>
      <c r="E6234" s="379"/>
      <c r="F6234" s="379"/>
      <c r="G6234" s="379"/>
      <c r="H6234" s="379"/>
      <c r="I6234" s="379"/>
      <c r="J6234" s="379"/>
      <c r="K6234" s="379"/>
      <c r="L6234" s="379"/>
      <c r="M6234" s="379"/>
      <c r="N6234" s="379"/>
      <c r="O6234" s="379"/>
      <c r="P6234" s="379"/>
      <c r="Q6234" s="379"/>
      <c r="R6234" s="379"/>
      <c r="S6234" s="379"/>
      <c r="T6234" s="379"/>
      <c r="U6234" s="379"/>
      <c r="V6234" s="379"/>
      <c r="W6234" s="379"/>
      <c r="X6234" s="379"/>
      <c r="Y6234" s="379"/>
      <c r="Z6234" s="379"/>
      <c r="AA6234" s="380"/>
      <c r="AB6234" s="379"/>
      <c r="AC6234" s="379"/>
      <c r="AD6234" s="379"/>
      <c r="AE6234" s="381"/>
      <c r="AF6234" s="105"/>
      <c r="AG6234" s="381"/>
      <c r="AH6234" s="381"/>
      <c r="AI6234" s="381"/>
      <c r="AJ6234" s="381"/>
      <c r="AK6234" s="381"/>
      <c r="AL6234" s="381"/>
      <c r="AM6234" s="381"/>
    </row>
    <row r="6235" spans="1:39" x14ac:dyDescent="0.35">
      <c r="A6235" s="379"/>
      <c r="B6235" s="379"/>
      <c r="C6235" s="379"/>
      <c r="D6235" s="379"/>
      <c r="E6235" s="379"/>
      <c r="F6235" s="379"/>
      <c r="G6235" s="379"/>
      <c r="H6235" s="379"/>
      <c r="I6235" s="379"/>
      <c r="J6235" s="379"/>
      <c r="K6235" s="379"/>
      <c r="L6235" s="379"/>
      <c r="M6235" s="379"/>
      <c r="N6235" s="379"/>
      <c r="O6235" s="379"/>
      <c r="P6235" s="379"/>
      <c r="Q6235" s="379"/>
      <c r="R6235" s="379"/>
      <c r="S6235" s="379"/>
      <c r="T6235" s="379"/>
      <c r="U6235" s="379"/>
      <c r="V6235" s="379"/>
      <c r="W6235" s="379"/>
      <c r="X6235" s="379"/>
      <c r="Y6235" s="379"/>
      <c r="Z6235" s="379"/>
      <c r="AA6235" s="380"/>
      <c r="AB6235" s="379"/>
      <c r="AC6235" s="379"/>
      <c r="AD6235" s="379"/>
      <c r="AE6235" s="381"/>
      <c r="AF6235" s="105"/>
      <c r="AG6235" s="381"/>
      <c r="AH6235" s="381"/>
      <c r="AI6235" s="381"/>
      <c r="AJ6235" s="381"/>
      <c r="AK6235" s="381"/>
      <c r="AL6235" s="381"/>
      <c r="AM6235" s="381"/>
    </row>
    <row r="6236" spans="1:39" x14ac:dyDescent="0.35">
      <c r="A6236" s="379"/>
      <c r="B6236" s="379"/>
      <c r="C6236" s="379"/>
      <c r="D6236" s="379"/>
      <c r="E6236" s="379"/>
      <c r="F6236" s="379"/>
      <c r="G6236" s="379"/>
      <c r="H6236" s="379"/>
      <c r="I6236" s="379"/>
      <c r="J6236" s="379"/>
      <c r="K6236" s="379"/>
      <c r="L6236" s="379"/>
      <c r="M6236" s="379"/>
      <c r="N6236" s="379"/>
      <c r="O6236" s="379"/>
      <c r="P6236" s="379"/>
      <c r="Q6236" s="379"/>
      <c r="R6236" s="379"/>
      <c r="S6236" s="379"/>
      <c r="T6236" s="379"/>
      <c r="U6236" s="379"/>
      <c r="V6236" s="379"/>
      <c r="W6236" s="379"/>
      <c r="X6236" s="379"/>
      <c r="Y6236" s="379"/>
      <c r="Z6236" s="379"/>
      <c r="AA6236" s="380"/>
      <c r="AB6236" s="379"/>
      <c r="AC6236" s="379"/>
      <c r="AD6236" s="379"/>
      <c r="AE6236" s="381"/>
      <c r="AF6236" s="105"/>
      <c r="AG6236" s="381"/>
      <c r="AH6236" s="381"/>
      <c r="AI6236" s="381"/>
      <c r="AJ6236" s="381"/>
      <c r="AK6236" s="381"/>
      <c r="AL6236" s="381"/>
      <c r="AM6236" s="381"/>
    </row>
    <row r="6237" spans="1:39" x14ac:dyDescent="0.35">
      <c r="A6237" s="379"/>
      <c r="B6237" s="379"/>
      <c r="C6237" s="379"/>
      <c r="D6237" s="379"/>
      <c r="E6237" s="379"/>
      <c r="F6237" s="379"/>
      <c r="G6237" s="379"/>
      <c r="H6237" s="379"/>
      <c r="I6237" s="379"/>
      <c r="J6237" s="379"/>
      <c r="K6237" s="379"/>
      <c r="L6237" s="379"/>
      <c r="M6237" s="379"/>
      <c r="N6237" s="379"/>
      <c r="O6237" s="379"/>
      <c r="P6237" s="379"/>
      <c r="Q6237" s="379"/>
      <c r="R6237" s="379"/>
      <c r="S6237" s="379"/>
      <c r="T6237" s="379"/>
      <c r="U6237" s="379"/>
      <c r="V6237" s="379"/>
      <c r="W6237" s="379"/>
      <c r="X6237" s="379"/>
      <c r="Y6237" s="379"/>
      <c r="Z6237" s="379"/>
      <c r="AA6237" s="380"/>
      <c r="AB6237" s="379"/>
      <c r="AC6237" s="379"/>
      <c r="AD6237" s="379"/>
      <c r="AE6237" s="381"/>
      <c r="AF6237" s="105"/>
      <c r="AG6237" s="381"/>
      <c r="AH6237" s="381"/>
      <c r="AI6237" s="381"/>
      <c r="AJ6237" s="381"/>
      <c r="AK6237" s="381"/>
      <c r="AL6237" s="381"/>
      <c r="AM6237" s="381"/>
    </row>
    <row r="6238" spans="1:39" x14ac:dyDescent="0.35">
      <c r="A6238" s="379"/>
      <c r="B6238" s="379"/>
      <c r="C6238" s="379"/>
      <c r="D6238" s="379"/>
      <c r="E6238" s="379"/>
      <c r="F6238" s="379"/>
      <c r="G6238" s="379"/>
      <c r="H6238" s="379"/>
      <c r="I6238" s="379"/>
      <c r="J6238" s="379"/>
      <c r="K6238" s="379"/>
      <c r="L6238" s="379"/>
      <c r="M6238" s="379"/>
      <c r="N6238" s="379"/>
      <c r="O6238" s="379"/>
      <c r="P6238" s="379"/>
      <c r="Q6238" s="379"/>
      <c r="R6238" s="379"/>
      <c r="S6238" s="379"/>
      <c r="T6238" s="379"/>
      <c r="U6238" s="379"/>
      <c r="V6238" s="379"/>
      <c r="W6238" s="379"/>
      <c r="X6238" s="379"/>
      <c r="Y6238" s="379"/>
      <c r="Z6238" s="379"/>
      <c r="AA6238" s="380"/>
      <c r="AB6238" s="379"/>
      <c r="AC6238" s="379"/>
      <c r="AD6238" s="379"/>
      <c r="AE6238" s="381"/>
      <c r="AF6238" s="105"/>
      <c r="AG6238" s="381"/>
      <c r="AH6238" s="381"/>
      <c r="AI6238" s="381"/>
      <c r="AJ6238" s="381"/>
      <c r="AK6238" s="381"/>
      <c r="AL6238" s="381"/>
      <c r="AM6238" s="381"/>
    </row>
    <row r="6239" spans="1:39" x14ac:dyDescent="0.35">
      <c r="A6239" s="379"/>
      <c r="B6239" s="379"/>
      <c r="C6239" s="379"/>
      <c r="D6239" s="379"/>
      <c r="E6239" s="379"/>
      <c r="F6239" s="379"/>
      <c r="G6239" s="379"/>
      <c r="H6239" s="379"/>
      <c r="I6239" s="379"/>
      <c r="J6239" s="379"/>
      <c r="K6239" s="379"/>
      <c r="L6239" s="379"/>
      <c r="M6239" s="379"/>
      <c r="N6239" s="379"/>
      <c r="O6239" s="379"/>
      <c r="P6239" s="379"/>
      <c r="Q6239" s="379"/>
      <c r="R6239" s="379"/>
      <c r="S6239" s="379"/>
      <c r="T6239" s="379"/>
      <c r="U6239" s="379"/>
      <c r="V6239" s="379"/>
      <c r="W6239" s="379"/>
      <c r="X6239" s="379"/>
      <c r="Y6239" s="379"/>
      <c r="Z6239" s="379"/>
      <c r="AA6239" s="380"/>
      <c r="AB6239" s="379"/>
      <c r="AC6239" s="379"/>
      <c r="AD6239" s="379"/>
      <c r="AE6239" s="381"/>
      <c r="AF6239" s="105"/>
      <c r="AG6239" s="381"/>
      <c r="AH6239" s="381"/>
      <c r="AI6239" s="381"/>
      <c r="AJ6239" s="381"/>
      <c r="AK6239" s="381"/>
      <c r="AL6239" s="381"/>
      <c r="AM6239" s="381"/>
    </row>
    <row r="6240" spans="1:39" x14ac:dyDescent="0.35">
      <c r="A6240" s="379"/>
      <c r="B6240" s="379"/>
      <c r="C6240" s="379"/>
      <c r="D6240" s="379"/>
      <c r="E6240" s="379"/>
      <c r="F6240" s="379"/>
      <c r="G6240" s="379"/>
      <c r="H6240" s="379"/>
      <c r="I6240" s="379"/>
      <c r="J6240" s="379"/>
      <c r="K6240" s="379"/>
      <c r="L6240" s="379"/>
      <c r="M6240" s="379"/>
      <c r="N6240" s="379"/>
      <c r="O6240" s="379"/>
      <c r="P6240" s="379"/>
      <c r="Q6240" s="379"/>
      <c r="R6240" s="379"/>
      <c r="S6240" s="379"/>
      <c r="T6240" s="379"/>
      <c r="U6240" s="379"/>
      <c r="V6240" s="379"/>
      <c r="W6240" s="379"/>
      <c r="X6240" s="379"/>
      <c r="Y6240" s="379"/>
      <c r="Z6240" s="379"/>
      <c r="AA6240" s="380"/>
      <c r="AB6240" s="379"/>
      <c r="AC6240" s="379"/>
      <c r="AD6240" s="379"/>
      <c r="AE6240" s="381"/>
      <c r="AF6240" s="105"/>
      <c r="AG6240" s="381"/>
      <c r="AH6240" s="381"/>
      <c r="AI6240" s="381"/>
      <c r="AJ6240" s="381"/>
      <c r="AK6240" s="381"/>
      <c r="AL6240" s="381"/>
      <c r="AM6240" s="381"/>
    </row>
    <row r="6241" spans="1:39" x14ac:dyDescent="0.35">
      <c r="A6241" s="379"/>
      <c r="B6241" s="379"/>
      <c r="C6241" s="379"/>
      <c r="D6241" s="379"/>
      <c r="E6241" s="379"/>
      <c r="F6241" s="379"/>
      <c r="G6241" s="379"/>
      <c r="H6241" s="379"/>
      <c r="I6241" s="379"/>
      <c r="J6241" s="379"/>
      <c r="K6241" s="379"/>
      <c r="L6241" s="379"/>
      <c r="M6241" s="379"/>
      <c r="N6241" s="379"/>
      <c r="O6241" s="379"/>
      <c r="P6241" s="379"/>
      <c r="Q6241" s="379"/>
      <c r="R6241" s="379"/>
      <c r="S6241" s="379"/>
      <c r="T6241" s="379"/>
      <c r="U6241" s="379"/>
      <c r="V6241" s="379"/>
      <c r="W6241" s="379"/>
      <c r="X6241" s="379"/>
      <c r="Y6241" s="379"/>
      <c r="Z6241" s="379"/>
      <c r="AA6241" s="380"/>
      <c r="AB6241" s="379"/>
      <c r="AC6241" s="379"/>
      <c r="AD6241" s="379"/>
      <c r="AE6241" s="381"/>
      <c r="AF6241" s="105"/>
      <c r="AG6241" s="381"/>
      <c r="AH6241" s="381"/>
      <c r="AI6241" s="381"/>
      <c r="AJ6241" s="381"/>
      <c r="AK6241" s="381"/>
      <c r="AL6241" s="381"/>
      <c r="AM6241" s="381"/>
    </row>
    <row r="6242" spans="1:39" x14ac:dyDescent="0.35">
      <c r="A6242" s="379"/>
      <c r="B6242" s="379"/>
      <c r="C6242" s="379"/>
      <c r="D6242" s="379"/>
      <c r="E6242" s="379"/>
      <c r="F6242" s="379"/>
      <c r="G6242" s="379"/>
      <c r="H6242" s="379"/>
      <c r="I6242" s="379"/>
      <c r="J6242" s="379"/>
      <c r="K6242" s="379"/>
      <c r="L6242" s="379"/>
      <c r="M6242" s="379"/>
      <c r="N6242" s="379"/>
      <c r="O6242" s="379"/>
      <c r="P6242" s="379"/>
      <c r="Q6242" s="379"/>
      <c r="R6242" s="379"/>
      <c r="S6242" s="379"/>
      <c r="T6242" s="379"/>
      <c r="U6242" s="379"/>
      <c r="V6242" s="379"/>
      <c r="W6242" s="379"/>
      <c r="X6242" s="379"/>
      <c r="Y6242" s="379"/>
      <c r="Z6242" s="379"/>
      <c r="AA6242" s="380"/>
      <c r="AB6242" s="379"/>
      <c r="AC6242" s="379"/>
      <c r="AD6242" s="379"/>
      <c r="AE6242" s="381"/>
      <c r="AF6242" s="105"/>
      <c r="AG6242" s="381"/>
      <c r="AH6242" s="381"/>
      <c r="AI6242" s="381"/>
      <c r="AJ6242" s="381"/>
      <c r="AK6242" s="381"/>
      <c r="AL6242" s="381"/>
      <c r="AM6242" s="381"/>
    </row>
    <row r="6243" spans="1:39" x14ac:dyDescent="0.35">
      <c r="A6243" s="379"/>
      <c r="B6243" s="379"/>
      <c r="C6243" s="379"/>
      <c r="D6243" s="379"/>
      <c r="E6243" s="379"/>
      <c r="F6243" s="379"/>
      <c r="G6243" s="379"/>
      <c r="H6243" s="379"/>
      <c r="I6243" s="379"/>
      <c r="J6243" s="379"/>
      <c r="K6243" s="379"/>
      <c r="L6243" s="379"/>
      <c r="M6243" s="379"/>
      <c r="N6243" s="379"/>
      <c r="O6243" s="379"/>
      <c r="P6243" s="379"/>
      <c r="Q6243" s="379"/>
      <c r="R6243" s="379"/>
      <c r="S6243" s="379"/>
      <c r="T6243" s="379"/>
      <c r="U6243" s="379"/>
      <c r="V6243" s="379"/>
      <c r="W6243" s="379"/>
      <c r="X6243" s="379"/>
      <c r="Y6243" s="379"/>
      <c r="Z6243" s="379"/>
      <c r="AA6243" s="380"/>
      <c r="AB6243" s="379"/>
      <c r="AC6243" s="379"/>
      <c r="AD6243" s="379"/>
      <c r="AE6243" s="381"/>
      <c r="AF6243" s="105"/>
      <c r="AG6243" s="381"/>
      <c r="AH6243" s="381"/>
      <c r="AI6243" s="381"/>
      <c r="AJ6243" s="381"/>
      <c r="AK6243" s="381"/>
      <c r="AL6243" s="381"/>
      <c r="AM6243" s="381"/>
    </row>
    <row r="6244" spans="1:39" x14ac:dyDescent="0.35">
      <c r="A6244" s="379"/>
      <c r="B6244" s="379"/>
      <c r="C6244" s="379"/>
      <c r="D6244" s="379"/>
      <c r="E6244" s="379"/>
      <c r="F6244" s="379"/>
      <c r="G6244" s="379"/>
      <c r="H6244" s="379"/>
      <c r="I6244" s="379"/>
      <c r="J6244" s="379"/>
      <c r="K6244" s="379"/>
      <c r="L6244" s="379"/>
      <c r="M6244" s="379"/>
      <c r="N6244" s="379"/>
      <c r="O6244" s="379"/>
      <c r="P6244" s="379"/>
      <c r="Q6244" s="379"/>
      <c r="R6244" s="379"/>
      <c r="S6244" s="379"/>
      <c r="T6244" s="379"/>
      <c r="U6244" s="379"/>
      <c r="V6244" s="379"/>
      <c r="W6244" s="379"/>
      <c r="X6244" s="379"/>
      <c r="Y6244" s="379"/>
      <c r="Z6244" s="379"/>
      <c r="AA6244" s="380"/>
      <c r="AB6244" s="379"/>
      <c r="AC6244" s="379"/>
      <c r="AD6244" s="379"/>
      <c r="AE6244" s="381"/>
      <c r="AF6244" s="105"/>
      <c r="AG6244" s="381"/>
      <c r="AH6244" s="381"/>
      <c r="AI6244" s="381"/>
      <c r="AJ6244" s="381"/>
      <c r="AK6244" s="381"/>
      <c r="AL6244" s="381"/>
      <c r="AM6244" s="381"/>
    </row>
    <row r="6245" spans="1:39" x14ac:dyDescent="0.35">
      <c r="A6245" s="379"/>
      <c r="B6245" s="379"/>
      <c r="C6245" s="379"/>
      <c r="D6245" s="379"/>
      <c r="E6245" s="379"/>
      <c r="F6245" s="379"/>
      <c r="G6245" s="379"/>
      <c r="H6245" s="379"/>
      <c r="I6245" s="379"/>
      <c r="J6245" s="379"/>
      <c r="K6245" s="379"/>
      <c r="L6245" s="379"/>
      <c r="M6245" s="379"/>
      <c r="N6245" s="379"/>
      <c r="O6245" s="379"/>
      <c r="P6245" s="379"/>
      <c r="Q6245" s="379"/>
      <c r="R6245" s="379"/>
      <c r="S6245" s="379"/>
      <c r="T6245" s="379"/>
      <c r="U6245" s="379"/>
      <c r="V6245" s="379"/>
      <c r="W6245" s="379"/>
      <c r="X6245" s="379"/>
      <c r="Y6245" s="379"/>
      <c r="Z6245" s="379"/>
      <c r="AA6245" s="380"/>
      <c r="AB6245" s="379"/>
      <c r="AC6245" s="379"/>
      <c r="AD6245" s="379"/>
      <c r="AE6245" s="381"/>
      <c r="AF6245" s="105"/>
      <c r="AG6245" s="381"/>
      <c r="AH6245" s="381"/>
      <c r="AI6245" s="381"/>
      <c r="AJ6245" s="381"/>
      <c r="AK6245" s="381"/>
      <c r="AL6245" s="381"/>
      <c r="AM6245" s="381"/>
    </row>
    <row r="6246" spans="1:39" x14ac:dyDescent="0.35">
      <c r="A6246" s="379"/>
      <c r="B6246" s="379"/>
      <c r="C6246" s="379"/>
      <c r="D6246" s="379"/>
      <c r="E6246" s="379"/>
      <c r="F6246" s="379"/>
      <c r="G6246" s="379"/>
      <c r="H6246" s="379"/>
      <c r="I6246" s="379"/>
      <c r="J6246" s="379"/>
      <c r="K6246" s="379"/>
      <c r="L6246" s="379"/>
      <c r="M6246" s="379"/>
      <c r="N6246" s="379"/>
      <c r="O6246" s="379"/>
      <c r="P6246" s="379"/>
      <c r="Q6246" s="379"/>
      <c r="R6246" s="379"/>
      <c r="S6246" s="379"/>
      <c r="T6246" s="379"/>
      <c r="U6246" s="379"/>
      <c r="V6246" s="379"/>
      <c r="W6246" s="379"/>
      <c r="X6246" s="379"/>
      <c r="Y6246" s="379"/>
      <c r="Z6246" s="379"/>
      <c r="AA6246" s="380"/>
      <c r="AB6246" s="379"/>
      <c r="AC6246" s="379"/>
      <c r="AD6246" s="379"/>
      <c r="AE6246" s="381"/>
      <c r="AF6246" s="105"/>
      <c r="AG6246" s="381"/>
      <c r="AH6246" s="381"/>
      <c r="AI6246" s="381"/>
      <c r="AJ6246" s="381"/>
      <c r="AK6246" s="381"/>
      <c r="AL6246" s="381"/>
      <c r="AM6246" s="381"/>
    </row>
    <row r="6247" spans="1:39" x14ac:dyDescent="0.35">
      <c r="A6247" s="379"/>
      <c r="B6247" s="379"/>
      <c r="C6247" s="379"/>
      <c r="D6247" s="379"/>
      <c r="E6247" s="379"/>
      <c r="F6247" s="379"/>
      <c r="G6247" s="379"/>
      <c r="H6247" s="379"/>
      <c r="I6247" s="379"/>
      <c r="J6247" s="379"/>
      <c r="K6247" s="379"/>
      <c r="L6247" s="379"/>
      <c r="M6247" s="379"/>
      <c r="N6247" s="379"/>
      <c r="O6247" s="379"/>
      <c r="P6247" s="379"/>
      <c r="Q6247" s="379"/>
      <c r="R6247" s="379"/>
      <c r="S6247" s="379"/>
      <c r="T6247" s="379"/>
      <c r="U6247" s="379"/>
      <c r="V6247" s="379"/>
      <c r="W6247" s="379"/>
      <c r="X6247" s="379"/>
      <c r="Y6247" s="379"/>
      <c r="Z6247" s="379"/>
      <c r="AA6247" s="380"/>
      <c r="AB6247" s="379"/>
      <c r="AC6247" s="379"/>
      <c r="AD6247" s="379"/>
      <c r="AE6247" s="381"/>
      <c r="AF6247" s="105"/>
      <c r="AG6247" s="381"/>
      <c r="AH6247" s="381"/>
      <c r="AI6247" s="381"/>
      <c r="AJ6247" s="381"/>
      <c r="AK6247" s="381"/>
      <c r="AL6247" s="381"/>
      <c r="AM6247" s="381"/>
    </row>
    <row r="6248" spans="1:39" x14ac:dyDescent="0.35">
      <c r="A6248" s="379"/>
      <c r="B6248" s="379"/>
      <c r="C6248" s="379"/>
      <c r="D6248" s="379"/>
      <c r="E6248" s="379"/>
      <c r="F6248" s="379"/>
      <c r="G6248" s="379"/>
      <c r="H6248" s="379"/>
      <c r="I6248" s="379"/>
      <c r="J6248" s="379"/>
      <c r="K6248" s="379"/>
      <c r="L6248" s="379"/>
      <c r="M6248" s="379"/>
      <c r="N6248" s="379"/>
      <c r="O6248" s="379"/>
      <c r="P6248" s="379"/>
      <c r="Q6248" s="379"/>
      <c r="R6248" s="379"/>
      <c r="S6248" s="379"/>
      <c r="T6248" s="379"/>
      <c r="U6248" s="379"/>
      <c r="V6248" s="379"/>
      <c r="W6248" s="379"/>
      <c r="X6248" s="379"/>
      <c r="Y6248" s="379"/>
      <c r="Z6248" s="379"/>
      <c r="AA6248" s="380"/>
      <c r="AB6248" s="379"/>
      <c r="AC6248" s="379"/>
      <c r="AD6248" s="379"/>
      <c r="AE6248" s="381"/>
      <c r="AF6248" s="105"/>
      <c r="AG6248" s="381"/>
      <c r="AH6248" s="381"/>
      <c r="AI6248" s="381"/>
      <c r="AJ6248" s="381"/>
      <c r="AK6248" s="381"/>
      <c r="AL6248" s="381"/>
      <c r="AM6248" s="381"/>
    </row>
    <row r="6249" spans="1:39" x14ac:dyDescent="0.35">
      <c r="A6249" s="379"/>
      <c r="B6249" s="379"/>
      <c r="C6249" s="379"/>
      <c r="D6249" s="379"/>
      <c r="E6249" s="379"/>
      <c r="F6249" s="379"/>
      <c r="G6249" s="379"/>
      <c r="H6249" s="379"/>
      <c r="I6249" s="379"/>
      <c r="J6249" s="379"/>
      <c r="K6249" s="379"/>
      <c r="L6249" s="379"/>
      <c r="M6249" s="379"/>
      <c r="N6249" s="379"/>
      <c r="O6249" s="379"/>
      <c r="P6249" s="379"/>
      <c r="Q6249" s="379"/>
      <c r="R6249" s="379"/>
      <c r="S6249" s="379"/>
      <c r="T6249" s="379"/>
      <c r="U6249" s="379"/>
      <c r="V6249" s="379"/>
      <c r="W6249" s="379"/>
      <c r="X6249" s="379"/>
      <c r="Y6249" s="379"/>
      <c r="Z6249" s="379"/>
      <c r="AA6249" s="380"/>
      <c r="AB6249" s="379"/>
      <c r="AC6249" s="379"/>
      <c r="AD6249" s="379"/>
      <c r="AE6249" s="381"/>
      <c r="AF6249" s="105"/>
      <c r="AG6249" s="381"/>
      <c r="AH6249" s="381"/>
      <c r="AI6249" s="381"/>
      <c r="AJ6249" s="381"/>
      <c r="AK6249" s="381"/>
      <c r="AL6249" s="381"/>
      <c r="AM6249" s="381"/>
    </row>
    <row r="6250" spans="1:39" x14ac:dyDescent="0.35">
      <c r="A6250" s="379"/>
      <c r="B6250" s="379"/>
      <c r="C6250" s="379"/>
      <c r="D6250" s="379"/>
      <c r="E6250" s="379"/>
      <c r="F6250" s="379"/>
      <c r="G6250" s="379"/>
      <c r="H6250" s="379"/>
      <c r="I6250" s="379"/>
      <c r="J6250" s="379"/>
      <c r="K6250" s="379"/>
      <c r="L6250" s="379"/>
      <c r="M6250" s="379"/>
      <c r="N6250" s="379"/>
      <c r="O6250" s="379"/>
      <c r="P6250" s="379"/>
      <c r="Q6250" s="379"/>
      <c r="R6250" s="379"/>
      <c r="S6250" s="379"/>
      <c r="T6250" s="379"/>
      <c r="U6250" s="379"/>
      <c r="V6250" s="379"/>
      <c r="W6250" s="379"/>
      <c r="X6250" s="379"/>
      <c r="Y6250" s="379"/>
      <c r="Z6250" s="379"/>
      <c r="AA6250" s="380"/>
      <c r="AB6250" s="379"/>
      <c r="AC6250" s="379"/>
      <c r="AD6250" s="379"/>
      <c r="AE6250" s="381"/>
      <c r="AF6250" s="105"/>
      <c r="AG6250" s="381"/>
      <c r="AH6250" s="381"/>
      <c r="AI6250" s="381"/>
      <c r="AJ6250" s="381"/>
      <c r="AK6250" s="381"/>
      <c r="AL6250" s="381"/>
      <c r="AM6250" s="381"/>
    </row>
    <row r="6251" spans="1:39" x14ac:dyDescent="0.35">
      <c r="A6251" s="379"/>
      <c r="B6251" s="379"/>
      <c r="C6251" s="379"/>
      <c r="D6251" s="379"/>
      <c r="E6251" s="379"/>
      <c r="F6251" s="379"/>
      <c r="G6251" s="379"/>
      <c r="H6251" s="379"/>
      <c r="I6251" s="379"/>
      <c r="J6251" s="379"/>
      <c r="K6251" s="379"/>
      <c r="L6251" s="379"/>
      <c r="M6251" s="379"/>
      <c r="N6251" s="379"/>
      <c r="O6251" s="379"/>
      <c r="P6251" s="379"/>
      <c r="Q6251" s="379"/>
      <c r="R6251" s="379"/>
      <c r="S6251" s="379"/>
      <c r="T6251" s="379"/>
      <c r="U6251" s="379"/>
      <c r="V6251" s="379"/>
      <c r="W6251" s="379"/>
      <c r="X6251" s="379"/>
      <c r="Y6251" s="379"/>
      <c r="Z6251" s="379"/>
      <c r="AA6251" s="380"/>
      <c r="AB6251" s="379"/>
      <c r="AC6251" s="379"/>
      <c r="AD6251" s="379"/>
      <c r="AE6251" s="381"/>
      <c r="AF6251" s="105"/>
      <c r="AG6251" s="381"/>
      <c r="AH6251" s="381"/>
      <c r="AI6251" s="381"/>
      <c r="AJ6251" s="381"/>
      <c r="AK6251" s="381"/>
      <c r="AL6251" s="381"/>
      <c r="AM6251" s="381"/>
    </row>
    <row r="6252" spans="1:39" x14ac:dyDescent="0.35">
      <c r="A6252" s="379"/>
      <c r="B6252" s="379"/>
      <c r="C6252" s="379"/>
      <c r="D6252" s="379"/>
      <c r="E6252" s="379"/>
      <c r="F6252" s="379"/>
      <c r="G6252" s="379"/>
      <c r="H6252" s="379"/>
      <c r="I6252" s="379"/>
      <c r="J6252" s="379"/>
      <c r="K6252" s="379"/>
      <c r="L6252" s="379"/>
      <c r="M6252" s="379"/>
      <c r="N6252" s="379"/>
      <c r="O6252" s="379"/>
      <c r="P6252" s="379"/>
      <c r="Q6252" s="379"/>
      <c r="R6252" s="379"/>
      <c r="S6252" s="379"/>
      <c r="T6252" s="379"/>
      <c r="U6252" s="379"/>
      <c r="V6252" s="379"/>
      <c r="W6252" s="379"/>
      <c r="X6252" s="379"/>
      <c r="Y6252" s="379"/>
      <c r="Z6252" s="379"/>
      <c r="AA6252" s="380"/>
      <c r="AB6252" s="379"/>
      <c r="AC6252" s="379"/>
      <c r="AD6252" s="379"/>
      <c r="AE6252" s="381"/>
      <c r="AF6252" s="105"/>
      <c r="AG6252" s="381"/>
      <c r="AH6252" s="381"/>
      <c r="AI6252" s="381"/>
      <c r="AJ6252" s="381"/>
      <c r="AK6252" s="381"/>
      <c r="AL6252" s="381"/>
      <c r="AM6252" s="381"/>
    </row>
    <row r="6253" spans="1:39" x14ac:dyDescent="0.35">
      <c r="A6253" s="379"/>
      <c r="B6253" s="379"/>
      <c r="C6253" s="379"/>
      <c r="D6253" s="379"/>
      <c r="E6253" s="379"/>
      <c r="F6253" s="379"/>
      <c r="G6253" s="379"/>
      <c r="H6253" s="379"/>
      <c r="I6253" s="379"/>
      <c r="J6253" s="379"/>
      <c r="K6253" s="379"/>
      <c r="L6253" s="379"/>
      <c r="M6253" s="379"/>
      <c r="N6253" s="379"/>
      <c r="O6253" s="379"/>
      <c r="P6253" s="379"/>
      <c r="Q6253" s="379"/>
      <c r="R6253" s="379"/>
      <c r="S6253" s="379"/>
      <c r="T6253" s="379"/>
      <c r="U6253" s="379"/>
      <c r="V6253" s="379"/>
      <c r="W6253" s="379"/>
      <c r="X6253" s="379"/>
      <c r="Y6253" s="379"/>
      <c r="Z6253" s="379"/>
      <c r="AA6253" s="380"/>
      <c r="AB6253" s="379"/>
      <c r="AC6253" s="379"/>
      <c r="AD6253" s="379"/>
      <c r="AE6253" s="381"/>
      <c r="AF6253" s="105"/>
      <c r="AG6253" s="381"/>
      <c r="AH6253" s="381"/>
      <c r="AI6253" s="381"/>
      <c r="AJ6253" s="381"/>
      <c r="AK6253" s="381"/>
      <c r="AL6253" s="381"/>
      <c r="AM6253" s="381"/>
    </row>
    <row r="6254" spans="1:39" x14ac:dyDescent="0.35">
      <c r="A6254" s="379"/>
      <c r="B6254" s="379"/>
      <c r="C6254" s="379"/>
      <c r="D6254" s="379"/>
      <c r="E6254" s="379"/>
      <c r="F6254" s="379"/>
      <c r="G6254" s="379"/>
      <c r="H6254" s="379"/>
      <c r="I6254" s="379"/>
      <c r="J6254" s="379"/>
      <c r="K6254" s="379"/>
      <c r="L6254" s="379"/>
      <c r="M6254" s="379"/>
      <c r="N6254" s="379"/>
      <c r="O6254" s="379"/>
      <c r="P6254" s="379"/>
      <c r="Q6254" s="379"/>
      <c r="R6254" s="379"/>
      <c r="S6254" s="379"/>
      <c r="T6254" s="379"/>
      <c r="U6254" s="379"/>
      <c r="V6254" s="379"/>
      <c r="W6254" s="379"/>
      <c r="X6254" s="379"/>
      <c r="Y6254" s="379"/>
      <c r="Z6254" s="379"/>
      <c r="AA6254" s="380"/>
      <c r="AB6254" s="379"/>
      <c r="AC6254" s="379"/>
      <c r="AD6254" s="379"/>
      <c r="AE6254" s="381"/>
      <c r="AF6254" s="105"/>
      <c r="AG6254" s="381"/>
      <c r="AH6254" s="381"/>
      <c r="AI6254" s="381"/>
      <c r="AJ6254" s="381"/>
      <c r="AK6254" s="381"/>
      <c r="AL6254" s="381"/>
      <c r="AM6254" s="381"/>
    </row>
    <row r="6255" spans="1:39" x14ac:dyDescent="0.35">
      <c r="A6255" s="379"/>
      <c r="B6255" s="379"/>
      <c r="C6255" s="379"/>
      <c r="D6255" s="379"/>
      <c r="E6255" s="379"/>
      <c r="F6255" s="379"/>
      <c r="G6255" s="379"/>
      <c r="H6255" s="379"/>
      <c r="I6255" s="379"/>
      <c r="J6255" s="379"/>
      <c r="K6255" s="379"/>
      <c r="L6255" s="379"/>
      <c r="M6255" s="379"/>
      <c r="N6255" s="379"/>
      <c r="O6255" s="379"/>
      <c r="P6255" s="379"/>
      <c r="Q6255" s="379"/>
      <c r="R6255" s="379"/>
      <c r="S6255" s="379"/>
      <c r="T6255" s="379"/>
      <c r="U6255" s="379"/>
      <c r="V6255" s="379"/>
      <c r="W6255" s="379"/>
      <c r="X6255" s="379"/>
      <c r="Y6255" s="379"/>
      <c r="Z6255" s="379"/>
      <c r="AA6255" s="380"/>
      <c r="AB6255" s="379"/>
      <c r="AC6255" s="379"/>
      <c r="AD6255" s="379"/>
      <c r="AE6255" s="381"/>
      <c r="AF6255" s="105"/>
      <c r="AG6255" s="381"/>
      <c r="AH6255" s="381"/>
      <c r="AI6255" s="381"/>
      <c r="AJ6255" s="381"/>
      <c r="AK6255" s="381"/>
      <c r="AL6255" s="381"/>
      <c r="AM6255" s="381"/>
    </row>
    <row r="6256" spans="1:39" x14ac:dyDescent="0.35">
      <c r="A6256" s="379"/>
      <c r="B6256" s="379"/>
      <c r="C6256" s="379"/>
      <c r="D6256" s="379"/>
      <c r="E6256" s="379"/>
      <c r="F6256" s="379"/>
      <c r="G6256" s="379"/>
      <c r="H6256" s="379"/>
      <c r="I6256" s="379"/>
      <c r="J6256" s="379"/>
      <c r="K6256" s="379"/>
      <c r="L6256" s="379"/>
      <c r="M6256" s="379"/>
      <c r="N6256" s="379"/>
      <c r="O6256" s="379"/>
      <c r="P6256" s="379"/>
      <c r="Q6256" s="379"/>
      <c r="R6256" s="379"/>
      <c r="S6256" s="379"/>
      <c r="T6256" s="379"/>
      <c r="U6256" s="379"/>
      <c r="V6256" s="379"/>
      <c r="W6256" s="379"/>
      <c r="X6256" s="379"/>
      <c r="Y6256" s="379"/>
      <c r="Z6256" s="379"/>
      <c r="AA6256" s="380"/>
      <c r="AB6256" s="379"/>
      <c r="AC6256" s="379"/>
      <c r="AD6256" s="379"/>
      <c r="AE6256" s="381"/>
      <c r="AF6256" s="105"/>
      <c r="AG6256" s="381"/>
      <c r="AH6256" s="381"/>
      <c r="AI6256" s="381"/>
      <c r="AJ6256" s="381"/>
      <c r="AK6256" s="381"/>
      <c r="AL6256" s="381"/>
      <c r="AM6256" s="381"/>
    </row>
    <row r="6257" spans="1:39" x14ac:dyDescent="0.35">
      <c r="A6257" s="379"/>
      <c r="B6257" s="379"/>
      <c r="C6257" s="379"/>
      <c r="D6257" s="379"/>
      <c r="E6257" s="379"/>
      <c r="F6257" s="379"/>
      <c r="G6257" s="379"/>
      <c r="H6257" s="379"/>
      <c r="I6257" s="379"/>
      <c r="J6257" s="379"/>
      <c r="K6257" s="379"/>
      <c r="L6257" s="379"/>
      <c r="M6257" s="379"/>
      <c r="N6257" s="379"/>
      <c r="O6257" s="379"/>
      <c r="P6257" s="379"/>
      <c r="Q6257" s="379"/>
      <c r="R6257" s="379"/>
      <c r="S6257" s="379"/>
      <c r="T6257" s="379"/>
      <c r="U6257" s="379"/>
      <c r="V6257" s="379"/>
      <c r="W6257" s="379"/>
      <c r="X6257" s="379"/>
      <c r="Y6257" s="379"/>
      <c r="Z6257" s="379"/>
      <c r="AA6257" s="380"/>
      <c r="AB6257" s="379"/>
      <c r="AC6257" s="379"/>
      <c r="AD6257" s="379"/>
      <c r="AE6257" s="381"/>
      <c r="AF6257" s="105"/>
      <c r="AG6257" s="381"/>
      <c r="AH6257" s="381"/>
      <c r="AI6257" s="381"/>
      <c r="AJ6257" s="381"/>
      <c r="AK6257" s="381"/>
      <c r="AL6257" s="381"/>
      <c r="AM6257" s="381"/>
    </row>
    <row r="6258" spans="1:39" x14ac:dyDescent="0.35">
      <c r="A6258" s="379"/>
      <c r="B6258" s="379"/>
      <c r="C6258" s="379"/>
      <c r="D6258" s="379"/>
      <c r="E6258" s="379"/>
      <c r="F6258" s="379"/>
      <c r="G6258" s="379"/>
      <c r="H6258" s="379"/>
      <c r="I6258" s="379"/>
      <c r="J6258" s="379"/>
      <c r="K6258" s="379"/>
      <c r="L6258" s="379"/>
      <c r="M6258" s="379"/>
      <c r="N6258" s="379"/>
      <c r="O6258" s="379"/>
      <c r="P6258" s="379"/>
      <c r="Q6258" s="379"/>
      <c r="R6258" s="379"/>
      <c r="S6258" s="379"/>
      <c r="T6258" s="379"/>
      <c r="U6258" s="379"/>
      <c r="V6258" s="379"/>
      <c r="W6258" s="379"/>
      <c r="X6258" s="379"/>
      <c r="Y6258" s="379"/>
      <c r="Z6258" s="379"/>
      <c r="AA6258" s="380"/>
      <c r="AB6258" s="379"/>
      <c r="AC6258" s="379"/>
      <c r="AD6258" s="379"/>
      <c r="AE6258" s="381"/>
      <c r="AF6258" s="105"/>
      <c r="AG6258" s="381"/>
      <c r="AH6258" s="381"/>
      <c r="AI6258" s="381"/>
      <c r="AJ6258" s="381"/>
      <c r="AK6258" s="381"/>
      <c r="AL6258" s="381"/>
      <c r="AM6258" s="381"/>
    </row>
    <row r="6259" spans="1:39" x14ac:dyDescent="0.35">
      <c r="A6259" s="379"/>
      <c r="B6259" s="379"/>
      <c r="C6259" s="379"/>
      <c r="D6259" s="379"/>
      <c r="E6259" s="379"/>
      <c r="F6259" s="379"/>
      <c r="G6259" s="379"/>
      <c r="H6259" s="379"/>
      <c r="I6259" s="379"/>
      <c r="J6259" s="379"/>
      <c r="K6259" s="379"/>
      <c r="L6259" s="379"/>
      <c r="M6259" s="379"/>
      <c r="N6259" s="379"/>
      <c r="O6259" s="379"/>
      <c r="P6259" s="379"/>
      <c r="Q6259" s="379"/>
      <c r="R6259" s="379"/>
      <c r="S6259" s="379"/>
      <c r="T6259" s="379"/>
      <c r="U6259" s="379"/>
      <c r="V6259" s="379"/>
      <c r="W6259" s="379"/>
      <c r="X6259" s="379"/>
      <c r="Y6259" s="379"/>
      <c r="Z6259" s="379"/>
      <c r="AA6259" s="380"/>
      <c r="AB6259" s="379"/>
      <c r="AC6259" s="379"/>
      <c r="AD6259" s="379"/>
      <c r="AE6259" s="381"/>
      <c r="AF6259" s="105"/>
      <c r="AG6259" s="381"/>
      <c r="AH6259" s="381"/>
      <c r="AI6259" s="381"/>
      <c r="AJ6259" s="381"/>
      <c r="AK6259" s="381"/>
      <c r="AL6259" s="381"/>
      <c r="AM6259" s="381"/>
    </row>
    <row r="6260" spans="1:39" x14ac:dyDescent="0.35">
      <c r="A6260" s="379"/>
      <c r="B6260" s="379"/>
      <c r="C6260" s="379"/>
      <c r="D6260" s="379"/>
      <c r="E6260" s="379"/>
      <c r="F6260" s="379"/>
      <c r="G6260" s="379"/>
      <c r="H6260" s="379"/>
      <c r="I6260" s="379"/>
      <c r="J6260" s="379"/>
      <c r="K6260" s="379"/>
      <c r="L6260" s="379"/>
      <c r="M6260" s="379"/>
      <c r="N6260" s="379"/>
      <c r="O6260" s="379"/>
      <c r="P6260" s="379"/>
      <c r="Q6260" s="379"/>
      <c r="R6260" s="379"/>
      <c r="S6260" s="379"/>
      <c r="T6260" s="379"/>
      <c r="U6260" s="379"/>
      <c r="V6260" s="379"/>
      <c r="W6260" s="379"/>
      <c r="X6260" s="379"/>
      <c r="Y6260" s="379"/>
      <c r="Z6260" s="379"/>
      <c r="AA6260" s="380"/>
      <c r="AB6260" s="379"/>
      <c r="AC6260" s="379"/>
      <c r="AD6260" s="379"/>
      <c r="AE6260" s="381"/>
      <c r="AF6260" s="105"/>
      <c r="AG6260" s="381"/>
      <c r="AH6260" s="381"/>
      <c r="AI6260" s="381"/>
      <c r="AJ6260" s="381"/>
      <c r="AK6260" s="381"/>
      <c r="AL6260" s="381"/>
      <c r="AM6260" s="381"/>
    </row>
    <row r="6261" spans="1:39" x14ac:dyDescent="0.35">
      <c r="A6261" s="379"/>
      <c r="B6261" s="379"/>
      <c r="C6261" s="379"/>
      <c r="D6261" s="379"/>
      <c r="E6261" s="379"/>
      <c r="F6261" s="379"/>
      <c r="G6261" s="379"/>
      <c r="H6261" s="379"/>
      <c r="I6261" s="379"/>
      <c r="J6261" s="379"/>
      <c r="K6261" s="379"/>
      <c r="L6261" s="379"/>
      <c r="M6261" s="379"/>
      <c r="N6261" s="379"/>
      <c r="O6261" s="379"/>
      <c r="P6261" s="379"/>
      <c r="Q6261" s="379"/>
      <c r="R6261" s="379"/>
      <c r="S6261" s="379"/>
      <c r="T6261" s="379"/>
      <c r="U6261" s="379"/>
      <c r="V6261" s="379"/>
      <c r="W6261" s="379"/>
      <c r="X6261" s="379"/>
      <c r="Y6261" s="379"/>
      <c r="Z6261" s="379"/>
      <c r="AA6261" s="380"/>
      <c r="AB6261" s="379"/>
      <c r="AC6261" s="379"/>
      <c r="AD6261" s="379"/>
      <c r="AE6261" s="381"/>
      <c r="AF6261" s="105"/>
      <c r="AG6261" s="381"/>
      <c r="AH6261" s="381"/>
      <c r="AI6261" s="381"/>
      <c r="AJ6261" s="381"/>
      <c r="AK6261" s="381"/>
      <c r="AL6261" s="381"/>
      <c r="AM6261" s="381"/>
    </row>
    <row r="6262" spans="1:39" x14ac:dyDescent="0.35">
      <c r="A6262" s="379"/>
      <c r="B6262" s="379"/>
      <c r="C6262" s="379"/>
      <c r="D6262" s="379"/>
      <c r="E6262" s="379"/>
      <c r="F6262" s="379"/>
      <c r="G6262" s="379"/>
      <c r="H6262" s="379"/>
      <c r="I6262" s="379"/>
      <c r="J6262" s="379"/>
      <c r="K6262" s="379"/>
      <c r="L6262" s="379"/>
      <c r="M6262" s="379"/>
      <c r="N6262" s="379"/>
      <c r="O6262" s="379"/>
      <c r="P6262" s="379"/>
      <c r="Q6262" s="379"/>
      <c r="R6262" s="379"/>
      <c r="S6262" s="379"/>
      <c r="T6262" s="379"/>
      <c r="U6262" s="379"/>
      <c r="V6262" s="379"/>
      <c r="W6262" s="379"/>
      <c r="X6262" s="379"/>
      <c r="Y6262" s="379"/>
      <c r="Z6262" s="379"/>
      <c r="AA6262" s="380"/>
      <c r="AB6262" s="379"/>
      <c r="AC6262" s="379"/>
      <c r="AD6262" s="379"/>
      <c r="AE6262" s="381"/>
      <c r="AF6262" s="105"/>
      <c r="AG6262" s="381"/>
      <c r="AH6262" s="381"/>
      <c r="AI6262" s="381"/>
      <c r="AJ6262" s="381"/>
      <c r="AK6262" s="381"/>
      <c r="AL6262" s="381"/>
      <c r="AM6262" s="381"/>
    </row>
    <row r="6263" spans="1:39" x14ac:dyDescent="0.35">
      <c r="A6263" s="379"/>
      <c r="B6263" s="379"/>
      <c r="C6263" s="379"/>
      <c r="D6263" s="379"/>
      <c r="E6263" s="379"/>
      <c r="F6263" s="379"/>
      <c r="G6263" s="379"/>
      <c r="H6263" s="379"/>
      <c r="I6263" s="379"/>
      <c r="J6263" s="379"/>
      <c r="K6263" s="379"/>
      <c r="L6263" s="379"/>
      <c r="M6263" s="379"/>
      <c r="N6263" s="379"/>
      <c r="O6263" s="379"/>
      <c r="P6263" s="379"/>
      <c r="Q6263" s="379"/>
      <c r="R6263" s="379"/>
      <c r="S6263" s="379"/>
      <c r="T6263" s="379"/>
      <c r="U6263" s="379"/>
      <c r="V6263" s="379"/>
      <c r="W6263" s="379"/>
      <c r="X6263" s="379"/>
      <c r="Y6263" s="379"/>
      <c r="Z6263" s="379"/>
      <c r="AA6263" s="380"/>
      <c r="AB6263" s="379"/>
      <c r="AC6263" s="379"/>
      <c r="AD6263" s="379"/>
      <c r="AE6263" s="381"/>
      <c r="AF6263" s="105"/>
      <c r="AG6263" s="381"/>
      <c r="AH6263" s="381"/>
      <c r="AI6263" s="381"/>
      <c r="AJ6263" s="381"/>
      <c r="AK6263" s="381"/>
      <c r="AL6263" s="381"/>
      <c r="AM6263" s="381"/>
    </row>
    <row r="6264" spans="1:39" x14ac:dyDescent="0.35">
      <c r="A6264" s="379"/>
      <c r="B6264" s="379"/>
      <c r="C6264" s="379"/>
      <c r="D6264" s="379"/>
      <c r="E6264" s="379"/>
      <c r="F6264" s="379"/>
      <c r="G6264" s="379"/>
      <c r="H6264" s="379"/>
      <c r="I6264" s="379"/>
      <c r="J6264" s="379"/>
      <c r="K6264" s="379"/>
      <c r="L6264" s="379"/>
      <c r="M6264" s="379"/>
      <c r="N6264" s="379"/>
      <c r="O6264" s="379"/>
      <c r="P6264" s="379"/>
      <c r="Q6264" s="379"/>
      <c r="R6264" s="379"/>
      <c r="S6264" s="379"/>
      <c r="T6264" s="379"/>
      <c r="U6264" s="379"/>
      <c r="V6264" s="379"/>
      <c r="W6264" s="379"/>
      <c r="X6264" s="379"/>
      <c r="Y6264" s="379"/>
      <c r="Z6264" s="379"/>
      <c r="AA6264" s="380"/>
      <c r="AB6264" s="379"/>
      <c r="AC6264" s="379"/>
      <c r="AD6264" s="379"/>
      <c r="AE6264" s="381"/>
      <c r="AF6264" s="105"/>
      <c r="AG6264" s="381"/>
      <c r="AH6264" s="381"/>
      <c r="AI6264" s="381"/>
      <c r="AJ6264" s="381"/>
      <c r="AK6264" s="381"/>
      <c r="AL6264" s="381"/>
      <c r="AM6264" s="381"/>
    </row>
    <row r="6265" spans="1:39" x14ac:dyDescent="0.35">
      <c r="A6265" s="379"/>
      <c r="B6265" s="379"/>
      <c r="C6265" s="379"/>
      <c r="D6265" s="379"/>
      <c r="E6265" s="379"/>
      <c r="F6265" s="379"/>
      <c r="G6265" s="379"/>
      <c r="H6265" s="379"/>
      <c r="I6265" s="379"/>
      <c r="J6265" s="379"/>
      <c r="K6265" s="379"/>
      <c r="L6265" s="379"/>
      <c r="M6265" s="379"/>
      <c r="N6265" s="379"/>
      <c r="O6265" s="379"/>
      <c r="P6265" s="379"/>
      <c r="Q6265" s="379"/>
      <c r="R6265" s="379"/>
      <c r="S6265" s="379"/>
      <c r="T6265" s="379"/>
      <c r="U6265" s="379"/>
      <c r="V6265" s="379"/>
      <c r="W6265" s="379"/>
      <c r="X6265" s="379"/>
      <c r="Y6265" s="379"/>
      <c r="Z6265" s="379"/>
      <c r="AA6265" s="380"/>
      <c r="AB6265" s="379"/>
      <c r="AC6265" s="379"/>
      <c r="AD6265" s="379"/>
      <c r="AE6265" s="381"/>
      <c r="AF6265" s="105"/>
      <c r="AG6265" s="381"/>
      <c r="AH6265" s="381"/>
      <c r="AI6265" s="381"/>
      <c r="AJ6265" s="381"/>
      <c r="AK6265" s="381"/>
      <c r="AL6265" s="381"/>
      <c r="AM6265" s="381"/>
    </row>
    <row r="6266" spans="1:39" x14ac:dyDescent="0.35">
      <c r="A6266" s="379"/>
      <c r="B6266" s="379"/>
      <c r="C6266" s="379"/>
      <c r="D6266" s="379"/>
      <c r="E6266" s="379"/>
      <c r="F6266" s="379"/>
      <c r="G6266" s="379"/>
      <c r="H6266" s="379"/>
      <c r="I6266" s="379"/>
      <c r="J6266" s="379"/>
      <c r="K6266" s="379"/>
      <c r="L6266" s="379"/>
      <c r="M6266" s="379"/>
      <c r="N6266" s="379"/>
      <c r="O6266" s="379"/>
      <c r="P6266" s="379"/>
      <c r="Q6266" s="379"/>
      <c r="R6266" s="379"/>
      <c r="S6266" s="379"/>
      <c r="T6266" s="379"/>
      <c r="U6266" s="379"/>
      <c r="V6266" s="379"/>
      <c r="W6266" s="379"/>
      <c r="X6266" s="379"/>
      <c r="Y6266" s="379"/>
      <c r="Z6266" s="379"/>
      <c r="AA6266" s="380"/>
      <c r="AB6266" s="379"/>
      <c r="AC6266" s="379"/>
      <c r="AD6266" s="379"/>
      <c r="AE6266" s="381"/>
      <c r="AF6266" s="105"/>
      <c r="AG6266" s="381"/>
      <c r="AH6266" s="381"/>
      <c r="AI6266" s="381"/>
      <c r="AJ6266" s="381"/>
      <c r="AK6266" s="381"/>
      <c r="AL6266" s="381"/>
      <c r="AM6266" s="381"/>
    </row>
    <row r="6267" spans="1:39" x14ac:dyDescent="0.35">
      <c r="A6267" s="379"/>
      <c r="B6267" s="379"/>
      <c r="C6267" s="379"/>
      <c r="D6267" s="379"/>
      <c r="E6267" s="379"/>
      <c r="F6267" s="379"/>
      <c r="G6267" s="379"/>
      <c r="H6267" s="379"/>
      <c r="I6267" s="379"/>
      <c r="J6267" s="379"/>
      <c r="K6267" s="379"/>
      <c r="L6267" s="379"/>
      <c r="M6267" s="379"/>
      <c r="N6267" s="379"/>
      <c r="O6267" s="379"/>
      <c r="P6267" s="379"/>
      <c r="Q6267" s="379"/>
      <c r="R6267" s="379"/>
      <c r="S6267" s="379"/>
      <c r="T6267" s="379"/>
      <c r="U6267" s="379"/>
      <c r="V6267" s="379"/>
      <c r="W6267" s="379"/>
      <c r="X6267" s="379"/>
      <c r="Y6267" s="379"/>
      <c r="Z6267" s="379"/>
      <c r="AA6267" s="380"/>
      <c r="AB6267" s="379"/>
      <c r="AC6267" s="379"/>
      <c r="AD6267" s="379"/>
      <c r="AE6267" s="381"/>
      <c r="AF6267" s="105"/>
      <c r="AG6267" s="381"/>
      <c r="AH6267" s="381"/>
      <c r="AI6267" s="381"/>
      <c r="AJ6267" s="381"/>
      <c r="AK6267" s="381"/>
      <c r="AL6267" s="381"/>
      <c r="AM6267" s="381"/>
    </row>
    <row r="6268" spans="1:39" x14ac:dyDescent="0.35">
      <c r="A6268" s="379"/>
      <c r="B6268" s="379"/>
      <c r="C6268" s="379"/>
      <c r="D6268" s="379"/>
      <c r="E6268" s="379"/>
      <c r="F6268" s="379"/>
      <c r="G6268" s="379"/>
      <c r="H6268" s="379"/>
      <c r="I6268" s="379"/>
      <c r="J6268" s="379"/>
      <c r="K6268" s="379"/>
      <c r="L6268" s="379"/>
      <c r="M6268" s="379"/>
      <c r="N6268" s="379"/>
      <c r="O6268" s="379"/>
      <c r="P6268" s="379"/>
      <c r="Q6268" s="379"/>
      <c r="R6268" s="379"/>
      <c r="S6268" s="379"/>
      <c r="T6268" s="379"/>
      <c r="U6268" s="379"/>
      <c r="V6268" s="379"/>
      <c r="W6268" s="379"/>
      <c r="X6268" s="379"/>
      <c r="Y6268" s="379"/>
      <c r="Z6268" s="379"/>
      <c r="AA6268" s="380"/>
      <c r="AB6268" s="379"/>
      <c r="AC6268" s="379"/>
      <c r="AD6268" s="379"/>
      <c r="AE6268" s="381"/>
      <c r="AF6268" s="105"/>
      <c r="AG6268" s="381"/>
      <c r="AH6268" s="381"/>
      <c r="AI6268" s="381"/>
      <c r="AJ6268" s="381"/>
      <c r="AK6268" s="381"/>
      <c r="AL6268" s="381"/>
      <c r="AM6268" s="381"/>
    </row>
    <row r="6269" spans="1:39" x14ac:dyDescent="0.35">
      <c r="A6269" s="379"/>
      <c r="B6269" s="379"/>
      <c r="C6269" s="379"/>
      <c r="D6269" s="379"/>
      <c r="E6269" s="379"/>
      <c r="F6269" s="379"/>
      <c r="G6269" s="379"/>
      <c r="H6269" s="379"/>
      <c r="I6269" s="379"/>
      <c r="J6269" s="379"/>
      <c r="K6269" s="379"/>
      <c r="L6269" s="379"/>
      <c r="M6269" s="379"/>
      <c r="N6269" s="379"/>
      <c r="O6269" s="379"/>
      <c r="P6269" s="379"/>
      <c r="Q6269" s="379"/>
      <c r="R6269" s="379"/>
      <c r="S6269" s="379"/>
      <c r="T6269" s="379"/>
      <c r="U6269" s="379"/>
      <c r="V6269" s="379"/>
      <c r="W6269" s="379"/>
      <c r="X6269" s="379"/>
      <c r="Y6269" s="379"/>
      <c r="Z6269" s="379"/>
      <c r="AA6269" s="380"/>
      <c r="AB6269" s="379"/>
      <c r="AC6269" s="379"/>
      <c r="AD6269" s="379"/>
      <c r="AE6269" s="381"/>
      <c r="AF6269" s="105"/>
      <c r="AG6269" s="381"/>
      <c r="AH6269" s="381"/>
      <c r="AI6269" s="381"/>
      <c r="AJ6269" s="381"/>
      <c r="AK6269" s="381"/>
      <c r="AL6269" s="381"/>
      <c r="AM6269" s="381"/>
    </row>
    <row r="6270" spans="1:39" x14ac:dyDescent="0.35">
      <c r="A6270" s="379"/>
      <c r="B6270" s="379"/>
      <c r="C6270" s="379"/>
      <c r="D6270" s="379"/>
      <c r="E6270" s="379"/>
      <c r="F6270" s="379"/>
      <c r="G6270" s="379"/>
      <c r="H6270" s="379"/>
      <c r="I6270" s="379"/>
      <c r="J6270" s="379"/>
      <c r="K6270" s="379"/>
      <c r="L6270" s="379"/>
      <c r="M6270" s="379"/>
      <c r="N6270" s="379"/>
      <c r="O6270" s="379"/>
      <c r="P6270" s="379"/>
      <c r="Q6270" s="379"/>
      <c r="R6270" s="379"/>
      <c r="S6270" s="379"/>
      <c r="T6270" s="379"/>
      <c r="U6270" s="379"/>
      <c r="V6270" s="379"/>
      <c r="W6270" s="379"/>
      <c r="X6270" s="379"/>
      <c r="Y6270" s="379"/>
      <c r="Z6270" s="379"/>
      <c r="AA6270" s="380"/>
      <c r="AB6270" s="379"/>
      <c r="AC6270" s="379"/>
      <c r="AD6270" s="379"/>
      <c r="AE6270" s="381"/>
      <c r="AF6270" s="105"/>
      <c r="AG6270" s="381"/>
      <c r="AH6270" s="381"/>
      <c r="AI6270" s="381"/>
      <c r="AJ6270" s="381"/>
      <c r="AK6270" s="381"/>
      <c r="AL6270" s="381"/>
      <c r="AM6270" s="381"/>
    </row>
    <row r="6271" spans="1:39" x14ac:dyDescent="0.35">
      <c r="A6271" s="379"/>
      <c r="B6271" s="379"/>
      <c r="C6271" s="379"/>
      <c r="D6271" s="379"/>
      <c r="E6271" s="379"/>
      <c r="F6271" s="379"/>
      <c r="G6271" s="379"/>
      <c r="H6271" s="379"/>
      <c r="I6271" s="379"/>
      <c r="J6271" s="379"/>
      <c r="K6271" s="379"/>
      <c r="L6271" s="379"/>
      <c r="M6271" s="379"/>
      <c r="N6271" s="379"/>
      <c r="O6271" s="379"/>
      <c r="P6271" s="379"/>
      <c r="Q6271" s="379"/>
      <c r="R6271" s="379"/>
      <c r="S6271" s="379"/>
      <c r="T6271" s="379"/>
      <c r="U6271" s="379"/>
      <c r="V6271" s="379"/>
      <c r="W6271" s="379"/>
      <c r="X6271" s="379"/>
      <c r="Y6271" s="379"/>
      <c r="Z6271" s="379"/>
      <c r="AA6271" s="380"/>
      <c r="AB6271" s="379"/>
      <c r="AC6271" s="379"/>
      <c r="AD6271" s="379"/>
      <c r="AE6271" s="381"/>
      <c r="AF6271" s="105"/>
      <c r="AG6271" s="381"/>
      <c r="AH6271" s="381"/>
      <c r="AI6271" s="381"/>
      <c r="AJ6271" s="381"/>
      <c r="AK6271" s="381"/>
      <c r="AL6271" s="381"/>
      <c r="AM6271" s="381"/>
    </row>
    <row r="6272" spans="1:39" x14ac:dyDescent="0.35">
      <c r="A6272" s="379"/>
      <c r="B6272" s="379"/>
      <c r="C6272" s="379"/>
      <c r="D6272" s="379"/>
      <c r="E6272" s="379"/>
      <c r="F6272" s="379"/>
      <c r="G6272" s="379"/>
      <c r="H6272" s="379"/>
      <c r="I6272" s="379"/>
      <c r="J6272" s="379"/>
      <c r="K6272" s="379"/>
      <c r="L6272" s="379"/>
      <c r="M6272" s="379"/>
      <c r="N6272" s="379"/>
      <c r="O6272" s="379"/>
      <c r="P6272" s="379"/>
      <c r="Q6272" s="379"/>
      <c r="R6272" s="379"/>
      <c r="S6272" s="379"/>
      <c r="T6272" s="379"/>
      <c r="U6272" s="379"/>
      <c r="V6272" s="379"/>
      <c r="W6272" s="379"/>
      <c r="X6272" s="379"/>
      <c r="Y6272" s="379"/>
      <c r="Z6272" s="379"/>
      <c r="AA6272" s="380"/>
      <c r="AB6272" s="379"/>
      <c r="AC6272" s="379"/>
      <c r="AD6272" s="379"/>
      <c r="AE6272" s="381"/>
      <c r="AF6272" s="105"/>
      <c r="AG6272" s="381"/>
      <c r="AH6272" s="381"/>
      <c r="AI6272" s="381"/>
      <c r="AJ6272" s="381"/>
      <c r="AK6272" s="381"/>
      <c r="AL6272" s="381"/>
      <c r="AM6272" s="381"/>
    </row>
    <row r="6273" spans="1:39" x14ac:dyDescent="0.35">
      <c r="A6273" s="379"/>
      <c r="B6273" s="379"/>
      <c r="C6273" s="379"/>
      <c r="D6273" s="379"/>
      <c r="E6273" s="379"/>
      <c r="F6273" s="379"/>
      <c r="G6273" s="379"/>
      <c r="H6273" s="379"/>
      <c r="I6273" s="379"/>
      <c r="J6273" s="379"/>
      <c r="K6273" s="379"/>
      <c r="L6273" s="379"/>
      <c r="M6273" s="379"/>
      <c r="N6273" s="379"/>
      <c r="O6273" s="379"/>
      <c r="P6273" s="379"/>
      <c r="Q6273" s="379"/>
      <c r="R6273" s="379"/>
      <c r="S6273" s="379"/>
      <c r="T6273" s="379"/>
      <c r="U6273" s="379"/>
      <c r="V6273" s="379"/>
      <c r="W6273" s="379"/>
      <c r="X6273" s="379"/>
      <c r="Y6273" s="379"/>
      <c r="Z6273" s="379"/>
      <c r="AA6273" s="380"/>
      <c r="AB6273" s="379"/>
      <c r="AC6273" s="379"/>
      <c r="AD6273" s="379"/>
      <c r="AE6273" s="381"/>
      <c r="AF6273" s="105"/>
      <c r="AG6273" s="381"/>
      <c r="AH6273" s="381"/>
      <c r="AI6273" s="381"/>
      <c r="AJ6273" s="381"/>
      <c r="AK6273" s="381"/>
      <c r="AL6273" s="381"/>
      <c r="AM6273" s="381"/>
    </row>
    <row r="6274" spans="1:39" x14ac:dyDescent="0.35">
      <c r="A6274" s="379"/>
      <c r="B6274" s="379"/>
      <c r="C6274" s="379"/>
      <c r="D6274" s="379"/>
      <c r="E6274" s="379"/>
      <c r="F6274" s="379"/>
      <c r="G6274" s="379"/>
      <c r="H6274" s="379"/>
      <c r="I6274" s="379"/>
      <c r="J6274" s="379"/>
      <c r="K6274" s="379"/>
      <c r="L6274" s="379"/>
      <c r="M6274" s="379"/>
      <c r="N6274" s="379"/>
      <c r="O6274" s="379"/>
      <c r="P6274" s="379"/>
      <c r="Q6274" s="379"/>
      <c r="R6274" s="379"/>
      <c r="S6274" s="379"/>
      <c r="T6274" s="379"/>
      <c r="U6274" s="379"/>
      <c r="V6274" s="379"/>
      <c r="W6274" s="379"/>
      <c r="X6274" s="379"/>
      <c r="Y6274" s="379"/>
      <c r="Z6274" s="379"/>
      <c r="AA6274" s="380"/>
      <c r="AB6274" s="379"/>
      <c r="AC6274" s="379"/>
      <c r="AD6274" s="379"/>
      <c r="AE6274" s="381"/>
      <c r="AF6274" s="105"/>
      <c r="AG6274" s="381"/>
      <c r="AH6274" s="381"/>
      <c r="AI6274" s="381"/>
      <c r="AJ6274" s="381"/>
      <c r="AK6274" s="381"/>
      <c r="AL6274" s="381"/>
      <c r="AM6274" s="381"/>
    </row>
    <row r="6275" spans="1:39" x14ac:dyDescent="0.35">
      <c r="A6275" s="379"/>
      <c r="B6275" s="379"/>
      <c r="C6275" s="379"/>
      <c r="D6275" s="379"/>
      <c r="E6275" s="379"/>
      <c r="F6275" s="379"/>
      <c r="G6275" s="379"/>
      <c r="H6275" s="379"/>
      <c r="I6275" s="379"/>
      <c r="J6275" s="379"/>
      <c r="K6275" s="379"/>
      <c r="L6275" s="379"/>
      <c r="M6275" s="379"/>
      <c r="N6275" s="379"/>
      <c r="O6275" s="379"/>
      <c r="P6275" s="379"/>
      <c r="Q6275" s="379"/>
      <c r="R6275" s="379"/>
      <c r="S6275" s="379"/>
      <c r="T6275" s="379"/>
      <c r="U6275" s="379"/>
      <c r="V6275" s="379"/>
      <c r="W6275" s="379"/>
      <c r="X6275" s="379"/>
      <c r="Y6275" s="379"/>
      <c r="Z6275" s="379"/>
      <c r="AA6275" s="380"/>
      <c r="AB6275" s="379"/>
      <c r="AC6275" s="379"/>
      <c r="AD6275" s="379"/>
      <c r="AE6275" s="381"/>
      <c r="AF6275" s="105"/>
      <c r="AG6275" s="381"/>
      <c r="AH6275" s="381"/>
      <c r="AI6275" s="381"/>
      <c r="AJ6275" s="381"/>
      <c r="AK6275" s="381"/>
      <c r="AL6275" s="381"/>
      <c r="AM6275" s="381"/>
    </row>
    <row r="6276" spans="1:39" x14ac:dyDescent="0.35">
      <c r="A6276" s="379"/>
      <c r="B6276" s="379"/>
      <c r="C6276" s="379"/>
      <c r="D6276" s="379"/>
      <c r="E6276" s="379"/>
      <c r="F6276" s="379"/>
      <c r="G6276" s="379"/>
      <c r="H6276" s="379"/>
      <c r="I6276" s="379"/>
      <c r="J6276" s="379"/>
      <c r="K6276" s="379"/>
      <c r="L6276" s="379"/>
      <c r="M6276" s="379"/>
      <c r="N6276" s="379"/>
      <c r="O6276" s="379"/>
      <c r="P6276" s="379"/>
      <c r="Q6276" s="379"/>
      <c r="R6276" s="379"/>
      <c r="S6276" s="379"/>
      <c r="T6276" s="379"/>
      <c r="U6276" s="379"/>
      <c r="V6276" s="379"/>
      <c r="W6276" s="379"/>
      <c r="X6276" s="379"/>
      <c r="Y6276" s="379"/>
      <c r="Z6276" s="379"/>
      <c r="AA6276" s="380"/>
      <c r="AB6276" s="379"/>
      <c r="AC6276" s="379"/>
      <c r="AD6276" s="379"/>
      <c r="AE6276" s="381"/>
      <c r="AF6276" s="105"/>
      <c r="AG6276" s="381"/>
      <c r="AH6276" s="381"/>
      <c r="AI6276" s="381"/>
      <c r="AJ6276" s="381"/>
      <c r="AK6276" s="381"/>
      <c r="AL6276" s="381"/>
      <c r="AM6276" s="381"/>
    </row>
    <row r="6277" spans="1:39" x14ac:dyDescent="0.35">
      <c r="A6277" s="379"/>
      <c r="B6277" s="379"/>
      <c r="C6277" s="379"/>
      <c r="D6277" s="379"/>
      <c r="E6277" s="379"/>
      <c r="F6277" s="379"/>
      <c r="G6277" s="379"/>
      <c r="H6277" s="379"/>
      <c r="I6277" s="379"/>
      <c r="J6277" s="379"/>
      <c r="K6277" s="379"/>
      <c r="L6277" s="379"/>
      <c r="M6277" s="379"/>
      <c r="N6277" s="379"/>
      <c r="O6277" s="379"/>
      <c r="P6277" s="379"/>
      <c r="Q6277" s="379"/>
      <c r="R6277" s="379"/>
      <c r="S6277" s="379"/>
      <c r="T6277" s="379"/>
      <c r="U6277" s="379"/>
      <c r="V6277" s="379"/>
      <c r="W6277" s="379"/>
      <c r="X6277" s="379"/>
      <c r="Y6277" s="379"/>
      <c r="Z6277" s="379"/>
      <c r="AA6277" s="380"/>
      <c r="AB6277" s="379"/>
      <c r="AC6277" s="379"/>
      <c r="AD6277" s="379"/>
      <c r="AE6277" s="381"/>
      <c r="AF6277" s="105"/>
      <c r="AG6277" s="381"/>
      <c r="AH6277" s="381"/>
      <c r="AI6277" s="381"/>
      <c r="AJ6277" s="381"/>
      <c r="AK6277" s="381"/>
      <c r="AL6277" s="381"/>
      <c r="AM6277" s="381"/>
    </row>
    <row r="6278" spans="1:39" x14ac:dyDescent="0.35">
      <c r="A6278" s="379"/>
      <c r="B6278" s="379"/>
      <c r="C6278" s="379"/>
      <c r="D6278" s="379"/>
      <c r="E6278" s="379"/>
      <c r="F6278" s="379"/>
      <c r="G6278" s="379"/>
      <c r="H6278" s="379"/>
      <c r="I6278" s="379"/>
      <c r="J6278" s="379"/>
      <c r="K6278" s="379"/>
      <c r="L6278" s="379"/>
      <c r="M6278" s="379"/>
      <c r="N6278" s="379"/>
      <c r="O6278" s="379"/>
      <c r="P6278" s="379"/>
      <c r="Q6278" s="379"/>
      <c r="R6278" s="379"/>
      <c r="S6278" s="379"/>
      <c r="T6278" s="379"/>
      <c r="U6278" s="379"/>
      <c r="V6278" s="379"/>
      <c r="W6278" s="379"/>
      <c r="X6278" s="379"/>
      <c r="Y6278" s="379"/>
      <c r="Z6278" s="379"/>
      <c r="AA6278" s="380"/>
      <c r="AB6278" s="379"/>
      <c r="AC6278" s="379"/>
      <c r="AD6278" s="379"/>
      <c r="AE6278" s="381"/>
      <c r="AF6278" s="105"/>
      <c r="AG6278" s="381"/>
      <c r="AH6278" s="381"/>
      <c r="AI6278" s="381"/>
      <c r="AJ6278" s="381"/>
      <c r="AK6278" s="381"/>
      <c r="AL6278" s="381"/>
      <c r="AM6278" s="381"/>
    </row>
    <row r="6279" spans="1:39" x14ac:dyDescent="0.35">
      <c r="A6279" s="379"/>
      <c r="B6279" s="379"/>
      <c r="C6279" s="379"/>
      <c r="D6279" s="379"/>
      <c r="E6279" s="379"/>
      <c r="F6279" s="379"/>
      <c r="G6279" s="379"/>
      <c r="H6279" s="379"/>
      <c r="I6279" s="379"/>
      <c r="J6279" s="379"/>
      <c r="K6279" s="379"/>
      <c r="L6279" s="379"/>
      <c r="M6279" s="379"/>
      <c r="N6279" s="379"/>
      <c r="O6279" s="379"/>
      <c r="P6279" s="379"/>
      <c r="Q6279" s="379"/>
      <c r="R6279" s="379"/>
      <c r="S6279" s="379"/>
      <c r="T6279" s="379"/>
      <c r="U6279" s="379"/>
      <c r="V6279" s="379"/>
      <c r="W6279" s="379"/>
      <c r="X6279" s="379"/>
      <c r="Y6279" s="379"/>
      <c r="Z6279" s="379"/>
      <c r="AA6279" s="380"/>
      <c r="AB6279" s="379"/>
      <c r="AC6279" s="379"/>
      <c r="AD6279" s="379"/>
      <c r="AE6279" s="381"/>
      <c r="AF6279" s="105"/>
      <c r="AG6279" s="381"/>
      <c r="AH6279" s="381"/>
      <c r="AI6279" s="381"/>
      <c r="AJ6279" s="381"/>
      <c r="AK6279" s="381"/>
      <c r="AL6279" s="381"/>
      <c r="AM6279" s="381"/>
    </row>
    <row r="6280" spans="1:39" x14ac:dyDescent="0.35">
      <c r="A6280" s="379"/>
      <c r="B6280" s="379"/>
      <c r="C6280" s="379"/>
      <c r="D6280" s="379"/>
      <c r="E6280" s="379"/>
      <c r="F6280" s="379"/>
      <c r="G6280" s="379"/>
      <c r="H6280" s="379"/>
      <c r="I6280" s="379"/>
      <c r="J6280" s="379"/>
      <c r="K6280" s="379"/>
      <c r="L6280" s="379"/>
      <c r="M6280" s="379"/>
      <c r="N6280" s="379"/>
      <c r="O6280" s="379"/>
      <c r="P6280" s="379"/>
      <c r="Q6280" s="379"/>
      <c r="R6280" s="379"/>
      <c r="S6280" s="379"/>
      <c r="T6280" s="379"/>
      <c r="U6280" s="379"/>
      <c r="V6280" s="379"/>
      <c r="W6280" s="379"/>
      <c r="X6280" s="379"/>
      <c r="Y6280" s="379"/>
      <c r="Z6280" s="379"/>
      <c r="AA6280" s="380"/>
      <c r="AB6280" s="379"/>
      <c r="AC6280" s="379"/>
      <c r="AD6280" s="379"/>
      <c r="AE6280" s="381"/>
      <c r="AF6280" s="105"/>
      <c r="AG6280" s="381"/>
      <c r="AH6280" s="381"/>
      <c r="AI6280" s="381"/>
      <c r="AJ6280" s="381"/>
      <c r="AK6280" s="381"/>
      <c r="AL6280" s="381"/>
      <c r="AM6280" s="381"/>
    </row>
    <row r="6281" spans="1:39" x14ac:dyDescent="0.35">
      <c r="A6281" s="379"/>
      <c r="B6281" s="379"/>
      <c r="C6281" s="379"/>
      <c r="D6281" s="379"/>
      <c r="E6281" s="379"/>
      <c r="F6281" s="379"/>
      <c r="G6281" s="379"/>
      <c r="H6281" s="379"/>
      <c r="I6281" s="379"/>
      <c r="J6281" s="379"/>
      <c r="K6281" s="379"/>
      <c r="L6281" s="379"/>
      <c r="M6281" s="379"/>
      <c r="N6281" s="379"/>
      <c r="O6281" s="379"/>
      <c r="P6281" s="379"/>
      <c r="Q6281" s="379"/>
      <c r="R6281" s="379"/>
      <c r="S6281" s="379"/>
      <c r="T6281" s="379"/>
      <c r="U6281" s="379"/>
      <c r="V6281" s="379"/>
      <c r="W6281" s="379"/>
      <c r="X6281" s="379"/>
      <c r="Y6281" s="379"/>
      <c r="Z6281" s="379"/>
      <c r="AA6281" s="380"/>
      <c r="AB6281" s="379"/>
      <c r="AC6281" s="379"/>
      <c r="AD6281" s="379"/>
      <c r="AE6281" s="381"/>
      <c r="AF6281" s="105"/>
      <c r="AG6281" s="381"/>
      <c r="AH6281" s="381"/>
      <c r="AI6281" s="381"/>
      <c r="AJ6281" s="381"/>
      <c r="AK6281" s="381"/>
      <c r="AL6281" s="381"/>
      <c r="AM6281" s="381"/>
    </row>
    <row r="6282" spans="1:39" x14ac:dyDescent="0.35">
      <c r="A6282" s="379"/>
      <c r="B6282" s="379"/>
      <c r="C6282" s="379"/>
      <c r="D6282" s="379"/>
      <c r="E6282" s="379"/>
      <c r="F6282" s="379"/>
      <c r="G6282" s="379"/>
      <c r="H6282" s="379"/>
      <c r="I6282" s="379"/>
      <c r="J6282" s="379"/>
      <c r="K6282" s="379"/>
      <c r="L6282" s="379"/>
      <c r="M6282" s="379"/>
      <c r="N6282" s="379"/>
      <c r="O6282" s="379"/>
      <c r="P6282" s="379"/>
      <c r="Q6282" s="379"/>
      <c r="R6282" s="379"/>
      <c r="S6282" s="379"/>
      <c r="T6282" s="379"/>
      <c r="U6282" s="379"/>
      <c r="V6282" s="379"/>
      <c r="W6282" s="379"/>
      <c r="X6282" s="379"/>
      <c r="Y6282" s="379"/>
      <c r="Z6282" s="379"/>
      <c r="AA6282" s="380"/>
      <c r="AB6282" s="379"/>
      <c r="AC6282" s="379"/>
      <c r="AD6282" s="379"/>
      <c r="AE6282" s="381"/>
      <c r="AF6282" s="105"/>
      <c r="AG6282" s="381"/>
      <c r="AH6282" s="381"/>
      <c r="AI6282" s="381"/>
      <c r="AJ6282" s="381"/>
      <c r="AK6282" s="381"/>
      <c r="AL6282" s="381"/>
      <c r="AM6282" s="381"/>
    </row>
    <row r="6283" spans="1:39" x14ac:dyDescent="0.35">
      <c r="A6283" s="379"/>
      <c r="B6283" s="379"/>
      <c r="C6283" s="379"/>
      <c r="D6283" s="379"/>
      <c r="E6283" s="379"/>
      <c r="F6283" s="379"/>
      <c r="G6283" s="379"/>
      <c r="H6283" s="379"/>
      <c r="I6283" s="379"/>
      <c r="J6283" s="379"/>
      <c r="K6283" s="379"/>
      <c r="L6283" s="379"/>
      <c r="M6283" s="379"/>
      <c r="N6283" s="379"/>
      <c r="O6283" s="379"/>
      <c r="P6283" s="379"/>
      <c r="Q6283" s="379"/>
      <c r="R6283" s="379"/>
      <c r="S6283" s="379"/>
      <c r="T6283" s="379"/>
      <c r="U6283" s="379"/>
      <c r="V6283" s="379"/>
      <c r="W6283" s="379"/>
      <c r="X6283" s="379"/>
      <c r="Y6283" s="379"/>
      <c r="Z6283" s="379"/>
      <c r="AA6283" s="380"/>
      <c r="AB6283" s="379"/>
      <c r="AC6283" s="379"/>
      <c r="AD6283" s="379"/>
      <c r="AE6283" s="381"/>
      <c r="AF6283" s="105"/>
      <c r="AG6283" s="381"/>
      <c r="AH6283" s="381"/>
      <c r="AI6283" s="381"/>
      <c r="AJ6283" s="381"/>
      <c r="AK6283" s="381"/>
      <c r="AL6283" s="381"/>
      <c r="AM6283" s="381"/>
    </row>
    <row r="6284" spans="1:39" x14ac:dyDescent="0.35">
      <c r="A6284" s="379"/>
      <c r="B6284" s="379"/>
      <c r="C6284" s="379"/>
      <c r="D6284" s="379"/>
      <c r="E6284" s="379"/>
      <c r="F6284" s="379"/>
      <c r="G6284" s="379"/>
      <c r="H6284" s="379"/>
      <c r="I6284" s="379"/>
      <c r="J6284" s="379"/>
      <c r="K6284" s="379"/>
      <c r="L6284" s="379"/>
      <c r="M6284" s="379"/>
      <c r="N6284" s="379"/>
      <c r="O6284" s="379"/>
      <c r="P6284" s="379"/>
      <c r="Q6284" s="379"/>
      <c r="R6284" s="379"/>
      <c r="S6284" s="379"/>
      <c r="T6284" s="379"/>
      <c r="U6284" s="379"/>
      <c r="V6284" s="379"/>
      <c r="W6284" s="379"/>
      <c r="X6284" s="379"/>
      <c r="Y6284" s="379"/>
      <c r="Z6284" s="379"/>
      <c r="AA6284" s="380"/>
      <c r="AB6284" s="379"/>
      <c r="AC6284" s="379"/>
      <c r="AD6284" s="379"/>
      <c r="AE6284" s="381"/>
      <c r="AF6284" s="105"/>
      <c r="AG6284" s="381"/>
      <c r="AH6284" s="381"/>
      <c r="AI6284" s="381"/>
      <c r="AJ6284" s="381"/>
      <c r="AK6284" s="381"/>
      <c r="AL6284" s="381"/>
      <c r="AM6284" s="381"/>
    </row>
    <row r="6285" spans="1:39" x14ac:dyDescent="0.35">
      <c r="A6285" s="379"/>
      <c r="B6285" s="379"/>
      <c r="C6285" s="379"/>
      <c r="D6285" s="379"/>
      <c r="E6285" s="379"/>
      <c r="F6285" s="379"/>
      <c r="G6285" s="379"/>
      <c r="H6285" s="379"/>
      <c r="I6285" s="379"/>
      <c r="J6285" s="379"/>
      <c r="K6285" s="379"/>
      <c r="L6285" s="379"/>
      <c r="M6285" s="379"/>
      <c r="N6285" s="379"/>
      <c r="O6285" s="379"/>
      <c r="P6285" s="379"/>
      <c r="Q6285" s="379"/>
      <c r="R6285" s="379"/>
      <c r="S6285" s="379"/>
      <c r="T6285" s="379"/>
      <c r="U6285" s="379"/>
      <c r="V6285" s="379"/>
      <c r="W6285" s="379"/>
      <c r="X6285" s="379"/>
      <c r="Y6285" s="379"/>
      <c r="Z6285" s="379"/>
      <c r="AA6285" s="380"/>
      <c r="AB6285" s="379"/>
      <c r="AC6285" s="379"/>
      <c r="AD6285" s="379"/>
      <c r="AE6285" s="381"/>
      <c r="AF6285" s="105"/>
      <c r="AG6285" s="381"/>
      <c r="AH6285" s="381"/>
      <c r="AI6285" s="381"/>
      <c r="AJ6285" s="381"/>
      <c r="AK6285" s="381"/>
      <c r="AL6285" s="381"/>
      <c r="AM6285" s="381"/>
    </row>
    <row r="6286" spans="1:39" x14ac:dyDescent="0.35">
      <c r="A6286" s="379"/>
      <c r="B6286" s="379"/>
      <c r="C6286" s="379"/>
      <c r="D6286" s="379"/>
      <c r="E6286" s="379"/>
      <c r="F6286" s="379"/>
      <c r="G6286" s="379"/>
      <c r="H6286" s="379"/>
      <c r="I6286" s="379"/>
      <c r="J6286" s="379"/>
      <c r="K6286" s="379"/>
      <c r="L6286" s="379"/>
      <c r="M6286" s="379"/>
      <c r="N6286" s="379"/>
      <c r="O6286" s="379"/>
      <c r="P6286" s="379"/>
      <c r="Q6286" s="379"/>
      <c r="R6286" s="379"/>
      <c r="S6286" s="379"/>
      <c r="T6286" s="379"/>
      <c r="U6286" s="379"/>
      <c r="V6286" s="379"/>
      <c r="W6286" s="379"/>
      <c r="X6286" s="379"/>
      <c r="Y6286" s="379"/>
      <c r="Z6286" s="379"/>
      <c r="AA6286" s="380"/>
      <c r="AB6286" s="379"/>
      <c r="AC6286" s="379"/>
      <c r="AD6286" s="379"/>
      <c r="AE6286" s="381"/>
      <c r="AF6286" s="105"/>
      <c r="AG6286" s="381"/>
      <c r="AH6286" s="381"/>
      <c r="AI6286" s="381"/>
      <c r="AJ6286" s="381"/>
      <c r="AK6286" s="381"/>
      <c r="AL6286" s="381"/>
      <c r="AM6286" s="381"/>
    </row>
    <row r="6287" spans="1:39" x14ac:dyDescent="0.35">
      <c r="A6287" s="379"/>
      <c r="B6287" s="379"/>
      <c r="C6287" s="379"/>
      <c r="D6287" s="379"/>
      <c r="E6287" s="379"/>
      <c r="F6287" s="379"/>
      <c r="G6287" s="379"/>
      <c r="H6287" s="379"/>
      <c r="I6287" s="379"/>
      <c r="J6287" s="379"/>
      <c r="K6287" s="379"/>
      <c r="L6287" s="379"/>
      <c r="M6287" s="379"/>
      <c r="N6287" s="379"/>
      <c r="O6287" s="379"/>
      <c r="P6287" s="379"/>
      <c r="Q6287" s="379"/>
      <c r="R6287" s="379"/>
      <c r="S6287" s="379"/>
      <c r="T6287" s="379"/>
      <c r="U6287" s="379"/>
      <c r="V6287" s="379"/>
      <c r="W6287" s="379"/>
      <c r="X6287" s="379"/>
      <c r="Y6287" s="379"/>
      <c r="Z6287" s="379"/>
      <c r="AA6287" s="380"/>
      <c r="AB6287" s="379"/>
      <c r="AC6287" s="379"/>
      <c r="AD6287" s="379"/>
      <c r="AE6287" s="381"/>
      <c r="AF6287" s="105"/>
      <c r="AG6287" s="381"/>
      <c r="AH6287" s="381"/>
      <c r="AI6287" s="381"/>
      <c r="AJ6287" s="381"/>
      <c r="AK6287" s="381"/>
      <c r="AL6287" s="381"/>
      <c r="AM6287" s="381"/>
    </row>
    <row r="6288" spans="1:39" x14ac:dyDescent="0.35">
      <c r="A6288" s="379"/>
      <c r="B6288" s="379"/>
      <c r="C6288" s="379"/>
      <c r="D6288" s="379"/>
      <c r="E6288" s="379"/>
      <c r="F6288" s="379"/>
      <c r="G6288" s="379"/>
      <c r="H6288" s="379"/>
      <c r="I6288" s="379"/>
      <c r="J6288" s="379"/>
      <c r="K6288" s="379"/>
      <c r="L6288" s="379"/>
      <c r="M6288" s="379"/>
      <c r="N6288" s="379"/>
      <c r="O6288" s="379"/>
      <c r="P6288" s="379"/>
      <c r="Q6288" s="379"/>
      <c r="R6288" s="379"/>
      <c r="S6288" s="379"/>
      <c r="T6288" s="379"/>
      <c r="U6288" s="379"/>
      <c r="V6288" s="379"/>
      <c r="W6288" s="379"/>
      <c r="X6288" s="379"/>
      <c r="Y6288" s="379"/>
      <c r="Z6288" s="379"/>
      <c r="AA6288" s="380"/>
      <c r="AB6288" s="379"/>
      <c r="AC6288" s="379"/>
      <c r="AD6288" s="379"/>
      <c r="AE6288" s="381"/>
      <c r="AF6288" s="105"/>
      <c r="AG6288" s="381"/>
      <c r="AH6288" s="381"/>
      <c r="AI6288" s="381"/>
      <c r="AJ6288" s="381"/>
      <c r="AK6288" s="381"/>
      <c r="AL6288" s="381"/>
      <c r="AM6288" s="381"/>
    </row>
    <row r="6289" spans="1:39" x14ac:dyDescent="0.35">
      <c r="A6289" s="379"/>
      <c r="B6289" s="379"/>
      <c r="C6289" s="379"/>
      <c r="D6289" s="379"/>
      <c r="E6289" s="379"/>
      <c r="F6289" s="379"/>
      <c r="G6289" s="379"/>
      <c r="H6289" s="379"/>
      <c r="I6289" s="379"/>
      <c r="J6289" s="379"/>
      <c r="K6289" s="379"/>
      <c r="L6289" s="379"/>
      <c r="M6289" s="379"/>
      <c r="N6289" s="379"/>
      <c r="O6289" s="379"/>
      <c r="P6289" s="379"/>
      <c r="Q6289" s="379"/>
      <c r="R6289" s="379"/>
      <c r="S6289" s="379"/>
      <c r="T6289" s="379"/>
      <c r="U6289" s="379"/>
      <c r="V6289" s="379"/>
      <c r="W6289" s="379"/>
      <c r="X6289" s="379"/>
      <c r="Y6289" s="379"/>
      <c r="Z6289" s="379"/>
      <c r="AA6289" s="380"/>
      <c r="AB6289" s="379"/>
      <c r="AC6289" s="379"/>
      <c r="AD6289" s="379"/>
      <c r="AE6289" s="381"/>
      <c r="AF6289" s="105"/>
      <c r="AG6289" s="381"/>
      <c r="AH6289" s="381"/>
      <c r="AI6289" s="381"/>
      <c r="AJ6289" s="381"/>
      <c r="AK6289" s="381"/>
      <c r="AL6289" s="381"/>
      <c r="AM6289" s="381"/>
    </row>
    <row r="6290" spans="1:39" x14ac:dyDescent="0.35">
      <c r="A6290" s="379"/>
      <c r="B6290" s="379"/>
      <c r="C6290" s="379"/>
      <c r="D6290" s="379"/>
      <c r="E6290" s="379"/>
      <c r="F6290" s="379"/>
      <c r="G6290" s="379"/>
      <c r="H6290" s="379"/>
      <c r="I6290" s="379"/>
      <c r="J6290" s="379"/>
      <c r="K6290" s="379"/>
      <c r="L6290" s="379"/>
      <c r="M6290" s="379"/>
      <c r="N6290" s="379"/>
      <c r="O6290" s="379"/>
      <c r="P6290" s="379"/>
      <c r="Q6290" s="379"/>
      <c r="R6290" s="379"/>
      <c r="S6290" s="379"/>
      <c r="T6290" s="379"/>
      <c r="U6290" s="379"/>
      <c r="V6290" s="379"/>
      <c r="W6290" s="379"/>
      <c r="X6290" s="379"/>
      <c r="Y6290" s="379"/>
      <c r="Z6290" s="379"/>
      <c r="AA6290" s="380"/>
      <c r="AB6290" s="379"/>
      <c r="AC6290" s="379"/>
      <c r="AD6290" s="379"/>
      <c r="AE6290" s="381"/>
      <c r="AF6290" s="105"/>
      <c r="AG6290" s="381"/>
      <c r="AH6290" s="381"/>
      <c r="AI6290" s="381"/>
      <c r="AJ6290" s="381"/>
      <c r="AK6290" s="381"/>
      <c r="AL6290" s="381"/>
      <c r="AM6290" s="381"/>
    </row>
    <row r="6291" spans="1:39" x14ac:dyDescent="0.35">
      <c r="A6291" s="379"/>
      <c r="B6291" s="379"/>
      <c r="C6291" s="379"/>
      <c r="D6291" s="379"/>
      <c r="E6291" s="379"/>
      <c r="F6291" s="379"/>
      <c r="G6291" s="379"/>
      <c r="H6291" s="379"/>
      <c r="I6291" s="379"/>
      <c r="J6291" s="379"/>
      <c r="K6291" s="379"/>
      <c r="L6291" s="379"/>
      <c r="M6291" s="379"/>
      <c r="N6291" s="379"/>
      <c r="O6291" s="379"/>
      <c r="P6291" s="379"/>
      <c r="Q6291" s="379"/>
      <c r="R6291" s="379"/>
      <c r="S6291" s="379"/>
      <c r="T6291" s="379"/>
      <c r="U6291" s="379"/>
      <c r="V6291" s="379"/>
      <c r="W6291" s="379"/>
      <c r="X6291" s="379"/>
      <c r="Y6291" s="379"/>
      <c r="Z6291" s="379"/>
      <c r="AA6291" s="380"/>
      <c r="AB6291" s="379"/>
      <c r="AC6291" s="379"/>
      <c r="AD6291" s="379"/>
      <c r="AE6291" s="381"/>
      <c r="AF6291" s="105"/>
      <c r="AG6291" s="381"/>
      <c r="AH6291" s="381"/>
      <c r="AI6291" s="381"/>
      <c r="AJ6291" s="381"/>
      <c r="AK6291" s="381"/>
      <c r="AL6291" s="381"/>
      <c r="AM6291" s="381"/>
    </row>
    <row r="6292" spans="1:39" x14ac:dyDescent="0.35">
      <c r="A6292" s="379"/>
      <c r="B6292" s="379"/>
      <c r="C6292" s="379"/>
      <c r="D6292" s="379"/>
      <c r="E6292" s="379"/>
      <c r="F6292" s="379"/>
      <c r="G6292" s="379"/>
      <c r="H6292" s="379"/>
      <c r="I6292" s="379"/>
      <c r="J6292" s="379"/>
      <c r="K6292" s="379"/>
      <c r="L6292" s="379"/>
      <c r="M6292" s="379"/>
      <c r="N6292" s="379"/>
      <c r="O6292" s="379"/>
      <c r="P6292" s="379"/>
      <c r="Q6292" s="379"/>
      <c r="R6292" s="379"/>
      <c r="S6292" s="379"/>
      <c r="T6292" s="379"/>
      <c r="U6292" s="379"/>
      <c r="V6292" s="379"/>
      <c r="W6292" s="379"/>
      <c r="X6292" s="379"/>
      <c r="Y6292" s="379"/>
      <c r="Z6292" s="379"/>
      <c r="AA6292" s="380"/>
      <c r="AB6292" s="379"/>
      <c r="AC6292" s="379"/>
      <c r="AD6292" s="379"/>
      <c r="AE6292" s="381"/>
      <c r="AF6292" s="105"/>
      <c r="AG6292" s="381"/>
      <c r="AH6292" s="381"/>
      <c r="AI6292" s="381"/>
      <c r="AJ6292" s="381"/>
      <c r="AK6292" s="381"/>
      <c r="AL6292" s="381"/>
      <c r="AM6292" s="381"/>
    </row>
    <row r="6293" spans="1:39" x14ac:dyDescent="0.35">
      <c r="A6293" s="379"/>
      <c r="B6293" s="379"/>
      <c r="C6293" s="379"/>
      <c r="D6293" s="379"/>
      <c r="E6293" s="379"/>
      <c r="F6293" s="379"/>
      <c r="G6293" s="379"/>
      <c r="H6293" s="379"/>
      <c r="I6293" s="379"/>
      <c r="J6293" s="379"/>
      <c r="K6293" s="379"/>
      <c r="L6293" s="379"/>
      <c r="M6293" s="379"/>
      <c r="N6293" s="379"/>
      <c r="O6293" s="379"/>
      <c r="P6293" s="379"/>
      <c r="Q6293" s="379"/>
      <c r="R6293" s="379"/>
      <c r="S6293" s="379"/>
      <c r="T6293" s="379"/>
      <c r="U6293" s="379"/>
      <c r="V6293" s="379"/>
      <c r="W6293" s="379"/>
      <c r="X6293" s="379"/>
      <c r="Y6293" s="379"/>
      <c r="Z6293" s="379"/>
      <c r="AA6293" s="380"/>
      <c r="AB6293" s="379"/>
      <c r="AC6293" s="379"/>
      <c r="AD6293" s="379"/>
      <c r="AE6293" s="381"/>
      <c r="AF6293" s="105"/>
      <c r="AG6293" s="381"/>
      <c r="AH6293" s="381"/>
      <c r="AI6293" s="381"/>
      <c r="AJ6293" s="381"/>
      <c r="AK6293" s="381"/>
      <c r="AL6293" s="381"/>
      <c r="AM6293" s="381"/>
    </row>
    <row r="6294" spans="1:39" x14ac:dyDescent="0.35">
      <c r="A6294" s="379"/>
      <c r="B6294" s="379"/>
      <c r="C6294" s="379"/>
      <c r="D6294" s="379"/>
      <c r="E6294" s="379"/>
      <c r="F6294" s="379"/>
      <c r="G6294" s="379"/>
      <c r="H6294" s="379"/>
      <c r="I6294" s="379"/>
      <c r="J6294" s="379"/>
      <c r="K6294" s="379"/>
      <c r="L6294" s="379"/>
      <c r="M6294" s="379"/>
      <c r="N6294" s="379"/>
      <c r="O6294" s="379"/>
      <c r="P6294" s="379"/>
      <c r="Q6294" s="379"/>
      <c r="R6294" s="379"/>
      <c r="S6294" s="379"/>
      <c r="T6294" s="379"/>
      <c r="U6294" s="379"/>
      <c r="V6294" s="379"/>
      <c r="W6294" s="379"/>
      <c r="X6294" s="379"/>
      <c r="Y6294" s="379"/>
      <c r="Z6294" s="379"/>
      <c r="AA6294" s="380"/>
      <c r="AB6294" s="379"/>
      <c r="AC6294" s="379"/>
      <c r="AD6294" s="379"/>
      <c r="AE6294" s="381"/>
      <c r="AF6294" s="105"/>
      <c r="AG6294" s="381"/>
      <c r="AH6294" s="381"/>
      <c r="AI6294" s="381"/>
      <c r="AJ6294" s="381"/>
      <c r="AK6294" s="381"/>
      <c r="AL6294" s="381"/>
      <c r="AM6294" s="381"/>
    </row>
    <row r="6295" spans="1:39" x14ac:dyDescent="0.35">
      <c r="A6295" s="379"/>
      <c r="B6295" s="379"/>
      <c r="C6295" s="379"/>
      <c r="D6295" s="379"/>
      <c r="E6295" s="379"/>
      <c r="F6295" s="379"/>
      <c r="G6295" s="379"/>
      <c r="H6295" s="379"/>
      <c r="I6295" s="379"/>
      <c r="J6295" s="379"/>
      <c r="K6295" s="379"/>
      <c r="L6295" s="379"/>
      <c r="M6295" s="379"/>
      <c r="N6295" s="379"/>
      <c r="O6295" s="379"/>
      <c r="P6295" s="379"/>
      <c r="Q6295" s="379"/>
      <c r="R6295" s="379"/>
      <c r="S6295" s="379"/>
      <c r="T6295" s="379"/>
      <c r="U6295" s="379"/>
      <c r="V6295" s="379"/>
      <c r="W6295" s="379"/>
      <c r="X6295" s="379"/>
      <c r="Y6295" s="379"/>
      <c r="Z6295" s="379"/>
      <c r="AA6295" s="380"/>
      <c r="AB6295" s="379"/>
      <c r="AC6295" s="379"/>
      <c r="AD6295" s="379"/>
      <c r="AE6295" s="381"/>
      <c r="AF6295" s="105"/>
      <c r="AG6295" s="381"/>
      <c r="AH6295" s="381"/>
      <c r="AI6295" s="381"/>
      <c r="AJ6295" s="381"/>
      <c r="AK6295" s="381"/>
      <c r="AL6295" s="381"/>
      <c r="AM6295" s="381"/>
    </row>
    <row r="6296" spans="1:39" x14ac:dyDescent="0.35">
      <c r="A6296" s="379"/>
      <c r="B6296" s="379"/>
      <c r="C6296" s="379"/>
      <c r="D6296" s="379"/>
      <c r="E6296" s="379"/>
      <c r="F6296" s="379"/>
      <c r="G6296" s="379"/>
      <c r="H6296" s="379"/>
      <c r="I6296" s="379"/>
      <c r="J6296" s="379"/>
      <c r="K6296" s="379"/>
      <c r="L6296" s="379"/>
      <c r="M6296" s="379"/>
      <c r="N6296" s="379"/>
      <c r="O6296" s="379"/>
      <c r="P6296" s="379"/>
      <c r="Q6296" s="379"/>
      <c r="R6296" s="379"/>
      <c r="S6296" s="379"/>
      <c r="T6296" s="379"/>
      <c r="U6296" s="379"/>
      <c r="V6296" s="379"/>
      <c r="W6296" s="379"/>
      <c r="X6296" s="379"/>
      <c r="Y6296" s="379"/>
      <c r="Z6296" s="379"/>
      <c r="AA6296" s="380"/>
      <c r="AB6296" s="379"/>
      <c r="AC6296" s="379"/>
      <c r="AD6296" s="379"/>
      <c r="AE6296" s="381"/>
      <c r="AF6296" s="105"/>
      <c r="AG6296" s="381"/>
      <c r="AH6296" s="381"/>
      <c r="AI6296" s="381"/>
      <c r="AJ6296" s="381"/>
      <c r="AK6296" s="381"/>
      <c r="AL6296" s="381"/>
      <c r="AM6296" s="381"/>
    </row>
    <row r="6297" spans="1:39" x14ac:dyDescent="0.35">
      <c r="A6297" s="379"/>
      <c r="B6297" s="379"/>
      <c r="C6297" s="379"/>
      <c r="D6297" s="379"/>
      <c r="E6297" s="379"/>
      <c r="F6297" s="379"/>
      <c r="G6297" s="379"/>
      <c r="H6297" s="379"/>
      <c r="I6297" s="379"/>
      <c r="J6297" s="379"/>
      <c r="K6297" s="379"/>
      <c r="L6297" s="379"/>
      <c r="M6297" s="379"/>
      <c r="N6297" s="379"/>
      <c r="O6297" s="379"/>
      <c r="P6297" s="379"/>
      <c r="Q6297" s="379"/>
      <c r="R6297" s="379"/>
      <c r="S6297" s="379"/>
      <c r="T6297" s="379"/>
      <c r="U6297" s="379"/>
      <c r="V6297" s="379"/>
      <c r="W6297" s="379"/>
      <c r="X6297" s="379"/>
      <c r="Y6297" s="379"/>
      <c r="Z6297" s="379"/>
      <c r="AA6297" s="380"/>
      <c r="AB6297" s="379"/>
      <c r="AC6297" s="379"/>
      <c r="AD6297" s="379"/>
      <c r="AE6297" s="381"/>
      <c r="AF6297" s="105"/>
      <c r="AG6297" s="381"/>
      <c r="AH6297" s="381"/>
      <c r="AI6297" s="381"/>
      <c r="AJ6297" s="381"/>
      <c r="AK6297" s="381"/>
      <c r="AL6297" s="381"/>
      <c r="AM6297" s="381"/>
    </row>
    <row r="6298" spans="1:39" x14ac:dyDescent="0.35">
      <c r="A6298" s="379"/>
      <c r="B6298" s="379"/>
      <c r="C6298" s="379"/>
      <c r="D6298" s="379"/>
      <c r="E6298" s="379"/>
      <c r="F6298" s="379"/>
      <c r="G6298" s="379"/>
      <c r="H6298" s="379"/>
      <c r="I6298" s="379"/>
      <c r="J6298" s="379"/>
      <c r="K6298" s="379"/>
      <c r="L6298" s="379"/>
      <c r="M6298" s="379"/>
      <c r="N6298" s="379"/>
      <c r="O6298" s="379"/>
      <c r="P6298" s="379"/>
      <c r="Q6298" s="379"/>
      <c r="R6298" s="379"/>
      <c r="S6298" s="379"/>
      <c r="T6298" s="379"/>
      <c r="U6298" s="379"/>
      <c r="V6298" s="379"/>
      <c r="W6298" s="379"/>
      <c r="X6298" s="379"/>
      <c r="Y6298" s="379"/>
      <c r="Z6298" s="379"/>
      <c r="AA6298" s="380"/>
      <c r="AB6298" s="379"/>
      <c r="AC6298" s="379"/>
      <c r="AD6298" s="379"/>
      <c r="AE6298" s="381"/>
      <c r="AF6298" s="105"/>
      <c r="AG6298" s="381"/>
      <c r="AH6298" s="381"/>
      <c r="AI6298" s="381"/>
      <c r="AJ6298" s="381"/>
      <c r="AK6298" s="381"/>
      <c r="AL6298" s="381"/>
      <c r="AM6298" s="381"/>
    </row>
    <row r="6299" spans="1:39" x14ac:dyDescent="0.35">
      <c r="A6299" s="379"/>
      <c r="B6299" s="379"/>
      <c r="C6299" s="379"/>
      <c r="D6299" s="379"/>
      <c r="E6299" s="379"/>
      <c r="F6299" s="379"/>
      <c r="G6299" s="379"/>
      <c r="H6299" s="379"/>
      <c r="I6299" s="379"/>
      <c r="J6299" s="379"/>
      <c r="K6299" s="379"/>
      <c r="L6299" s="379"/>
      <c r="M6299" s="379"/>
      <c r="N6299" s="379"/>
      <c r="O6299" s="379"/>
      <c r="P6299" s="379"/>
      <c r="Q6299" s="379"/>
      <c r="R6299" s="379"/>
      <c r="S6299" s="379"/>
      <c r="T6299" s="379"/>
      <c r="U6299" s="379"/>
      <c r="V6299" s="379"/>
      <c r="W6299" s="379"/>
      <c r="X6299" s="379"/>
      <c r="Y6299" s="379"/>
      <c r="Z6299" s="379"/>
      <c r="AA6299" s="380"/>
      <c r="AB6299" s="379"/>
      <c r="AC6299" s="379"/>
      <c r="AD6299" s="379"/>
      <c r="AE6299" s="381"/>
      <c r="AF6299" s="105"/>
      <c r="AG6299" s="381"/>
      <c r="AH6299" s="381"/>
      <c r="AI6299" s="381"/>
      <c r="AJ6299" s="381"/>
      <c r="AK6299" s="381"/>
      <c r="AL6299" s="381"/>
      <c r="AM6299" s="381"/>
    </row>
    <row r="6300" spans="1:39" x14ac:dyDescent="0.35">
      <c r="A6300" s="379"/>
      <c r="B6300" s="379"/>
      <c r="C6300" s="379"/>
      <c r="D6300" s="379"/>
      <c r="E6300" s="379"/>
      <c r="F6300" s="379"/>
      <c r="G6300" s="379"/>
      <c r="H6300" s="379"/>
      <c r="I6300" s="379"/>
      <c r="J6300" s="379"/>
      <c r="K6300" s="379"/>
      <c r="L6300" s="379"/>
      <c r="M6300" s="379"/>
      <c r="N6300" s="379"/>
      <c r="O6300" s="379"/>
      <c r="P6300" s="379"/>
      <c r="Q6300" s="379"/>
      <c r="R6300" s="379"/>
      <c r="S6300" s="379"/>
      <c r="T6300" s="379"/>
      <c r="U6300" s="379"/>
      <c r="V6300" s="379"/>
      <c r="W6300" s="379"/>
      <c r="X6300" s="379"/>
      <c r="Y6300" s="379"/>
      <c r="Z6300" s="379"/>
      <c r="AA6300" s="380"/>
      <c r="AB6300" s="379"/>
      <c r="AC6300" s="379"/>
      <c r="AD6300" s="379"/>
      <c r="AE6300" s="381"/>
      <c r="AF6300" s="105"/>
      <c r="AG6300" s="381"/>
      <c r="AH6300" s="381"/>
      <c r="AI6300" s="381"/>
      <c r="AJ6300" s="381"/>
      <c r="AK6300" s="381"/>
      <c r="AL6300" s="381"/>
      <c r="AM6300" s="381"/>
    </row>
    <row r="6301" spans="1:39" x14ac:dyDescent="0.35">
      <c r="A6301" s="379"/>
      <c r="B6301" s="379"/>
      <c r="C6301" s="379"/>
      <c r="D6301" s="379"/>
      <c r="E6301" s="379"/>
      <c r="F6301" s="379"/>
      <c r="G6301" s="379"/>
      <c r="H6301" s="379"/>
      <c r="I6301" s="379"/>
      <c r="J6301" s="379"/>
      <c r="K6301" s="379"/>
      <c r="L6301" s="379"/>
      <c r="M6301" s="379"/>
      <c r="N6301" s="379"/>
      <c r="O6301" s="379"/>
      <c r="P6301" s="379"/>
      <c r="Q6301" s="379"/>
      <c r="R6301" s="379"/>
      <c r="S6301" s="379"/>
      <c r="T6301" s="379"/>
      <c r="U6301" s="379"/>
      <c r="V6301" s="379"/>
      <c r="W6301" s="379"/>
      <c r="X6301" s="379"/>
      <c r="Y6301" s="379"/>
      <c r="Z6301" s="379"/>
      <c r="AA6301" s="380"/>
      <c r="AB6301" s="379"/>
      <c r="AC6301" s="379"/>
      <c r="AD6301" s="379"/>
      <c r="AE6301" s="381"/>
      <c r="AF6301" s="105"/>
      <c r="AG6301" s="381"/>
      <c r="AH6301" s="381"/>
      <c r="AI6301" s="381"/>
      <c r="AJ6301" s="381"/>
      <c r="AK6301" s="381"/>
      <c r="AL6301" s="381"/>
      <c r="AM6301" s="381"/>
    </row>
    <row r="6302" spans="1:39" x14ac:dyDescent="0.35">
      <c r="A6302" s="379"/>
      <c r="B6302" s="379"/>
      <c r="C6302" s="379"/>
      <c r="D6302" s="379"/>
      <c r="E6302" s="379"/>
      <c r="F6302" s="379"/>
      <c r="G6302" s="379"/>
      <c r="H6302" s="379"/>
      <c r="I6302" s="379"/>
      <c r="J6302" s="379"/>
      <c r="K6302" s="379"/>
      <c r="L6302" s="379"/>
      <c r="M6302" s="379"/>
      <c r="N6302" s="379"/>
      <c r="O6302" s="379"/>
      <c r="P6302" s="379"/>
      <c r="Q6302" s="379"/>
      <c r="R6302" s="379"/>
      <c r="S6302" s="379"/>
      <c r="T6302" s="379"/>
      <c r="U6302" s="379"/>
      <c r="V6302" s="379"/>
      <c r="W6302" s="379"/>
      <c r="X6302" s="379"/>
      <c r="Y6302" s="379"/>
      <c r="Z6302" s="379"/>
      <c r="AA6302" s="380"/>
      <c r="AB6302" s="379"/>
      <c r="AC6302" s="379"/>
      <c r="AD6302" s="379"/>
      <c r="AE6302" s="381"/>
      <c r="AF6302" s="105"/>
      <c r="AG6302" s="381"/>
      <c r="AH6302" s="381"/>
      <c r="AI6302" s="381"/>
      <c r="AJ6302" s="381"/>
      <c r="AK6302" s="381"/>
      <c r="AL6302" s="381"/>
      <c r="AM6302" s="381"/>
    </row>
    <row r="6303" spans="1:39" x14ac:dyDescent="0.35">
      <c r="A6303" s="379"/>
      <c r="B6303" s="379"/>
      <c r="C6303" s="379"/>
      <c r="D6303" s="379"/>
      <c r="E6303" s="379"/>
      <c r="F6303" s="379"/>
      <c r="G6303" s="379"/>
      <c r="H6303" s="379"/>
      <c r="I6303" s="379"/>
      <c r="J6303" s="379"/>
      <c r="K6303" s="379"/>
      <c r="L6303" s="379"/>
      <c r="M6303" s="379"/>
      <c r="N6303" s="379"/>
      <c r="O6303" s="379"/>
      <c r="P6303" s="379"/>
      <c r="Q6303" s="379"/>
      <c r="R6303" s="379"/>
      <c r="S6303" s="379"/>
      <c r="T6303" s="379"/>
      <c r="U6303" s="379"/>
      <c r="V6303" s="379"/>
      <c r="W6303" s="379"/>
      <c r="X6303" s="379"/>
      <c r="Y6303" s="379"/>
      <c r="Z6303" s="379"/>
      <c r="AA6303" s="380"/>
      <c r="AB6303" s="379"/>
      <c r="AC6303" s="379"/>
      <c r="AD6303" s="379"/>
      <c r="AE6303" s="381"/>
      <c r="AF6303" s="105"/>
      <c r="AG6303" s="381"/>
      <c r="AH6303" s="381"/>
      <c r="AI6303" s="381"/>
      <c r="AJ6303" s="381"/>
      <c r="AK6303" s="381"/>
      <c r="AL6303" s="381"/>
      <c r="AM6303" s="381"/>
    </row>
    <row r="6304" spans="1:39" x14ac:dyDescent="0.35">
      <c r="A6304" s="379"/>
      <c r="B6304" s="379"/>
      <c r="C6304" s="379"/>
      <c r="D6304" s="379"/>
      <c r="E6304" s="379"/>
      <c r="F6304" s="379"/>
      <c r="G6304" s="379"/>
      <c r="H6304" s="379"/>
      <c r="I6304" s="379"/>
      <c r="J6304" s="379"/>
      <c r="K6304" s="379"/>
      <c r="L6304" s="379"/>
      <c r="M6304" s="379"/>
      <c r="N6304" s="379"/>
      <c r="O6304" s="379"/>
      <c r="P6304" s="379"/>
      <c r="Q6304" s="379"/>
      <c r="R6304" s="379"/>
      <c r="S6304" s="379"/>
      <c r="T6304" s="379"/>
      <c r="U6304" s="379"/>
      <c r="V6304" s="379"/>
      <c r="W6304" s="379"/>
      <c r="X6304" s="379"/>
      <c r="Y6304" s="379"/>
      <c r="Z6304" s="379"/>
      <c r="AA6304" s="380"/>
      <c r="AB6304" s="379"/>
      <c r="AC6304" s="379"/>
      <c r="AD6304" s="379"/>
      <c r="AE6304" s="381"/>
      <c r="AF6304" s="105"/>
      <c r="AG6304" s="381"/>
      <c r="AH6304" s="381"/>
      <c r="AI6304" s="381"/>
      <c r="AJ6304" s="381"/>
      <c r="AK6304" s="381"/>
      <c r="AL6304" s="381"/>
      <c r="AM6304" s="381"/>
    </row>
    <row r="6305" spans="1:39" x14ac:dyDescent="0.35">
      <c r="A6305" s="379"/>
      <c r="B6305" s="379"/>
      <c r="C6305" s="379"/>
      <c r="D6305" s="379"/>
      <c r="E6305" s="379"/>
      <c r="F6305" s="379"/>
      <c r="G6305" s="379"/>
      <c r="H6305" s="379"/>
      <c r="I6305" s="379"/>
      <c r="J6305" s="379"/>
      <c r="K6305" s="379"/>
      <c r="L6305" s="379"/>
      <c r="M6305" s="379"/>
      <c r="N6305" s="379"/>
      <c r="O6305" s="379"/>
      <c r="P6305" s="379"/>
      <c r="Q6305" s="379"/>
      <c r="R6305" s="379"/>
      <c r="S6305" s="379"/>
      <c r="T6305" s="379"/>
      <c r="U6305" s="379"/>
      <c r="V6305" s="379"/>
      <c r="W6305" s="379"/>
      <c r="X6305" s="379"/>
      <c r="Y6305" s="379"/>
      <c r="Z6305" s="379"/>
      <c r="AA6305" s="380"/>
      <c r="AB6305" s="379"/>
      <c r="AC6305" s="379"/>
      <c r="AD6305" s="379"/>
      <c r="AE6305" s="381"/>
      <c r="AF6305" s="105"/>
      <c r="AG6305" s="381"/>
      <c r="AH6305" s="381"/>
      <c r="AI6305" s="381"/>
      <c r="AJ6305" s="381"/>
      <c r="AK6305" s="381"/>
      <c r="AL6305" s="381"/>
      <c r="AM6305" s="381"/>
    </row>
    <row r="6306" spans="1:39" x14ac:dyDescent="0.35">
      <c r="A6306" s="379"/>
      <c r="B6306" s="379"/>
      <c r="C6306" s="379"/>
      <c r="D6306" s="379"/>
      <c r="E6306" s="379"/>
      <c r="F6306" s="379"/>
      <c r="G6306" s="379"/>
      <c r="H6306" s="379"/>
      <c r="I6306" s="379"/>
      <c r="J6306" s="379"/>
      <c r="K6306" s="379"/>
      <c r="L6306" s="379"/>
      <c r="M6306" s="379"/>
      <c r="N6306" s="379"/>
      <c r="O6306" s="379"/>
      <c r="P6306" s="379"/>
      <c r="Q6306" s="379"/>
      <c r="R6306" s="379"/>
      <c r="S6306" s="379"/>
      <c r="T6306" s="379"/>
      <c r="U6306" s="379"/>
      <c r="V6306" s="379"/>
      <c r="W6306" s="379"/>
      <c r="X6306" s="379"/>
      <c r="Y6306" s="379"/>
      <c r="Z6306" s="379"/>
      <c r="AA6306" s="380"/>
      <c r="AB6306" s="379"/>
      <c r="AC6306" s="379"/>
      <c r="AD6306" s="379"/>
      <c r="AE6306" s="381"/>
      <c r="AF6306" s="105"/>
      <c r="AG6306" s="381"/>
      <c r="AH6306" s="381"/>
      <c r="AI6306" s="381"/>
      <c r="AJ6306" s="381"/>
      <c r="AK6306" s="381"/>
      <c r="AL6306" s="381"/>
      <c r="AM6306" s="381"/>
    </row>
    <row r="6307" spans="1:39" x14ac:dyDescent="0.35">
      <c r="A6307" s="379"/>
      <c r="B6307" s="379"/>
      <c r="C6307" s="379"/>
      <c r="D6307" s="379"/>
      <c r="E6307" s="379"/>
      <c r="F6307" s="379"/>
      <c r="G6307" s="379"/>
      <c r="H6307" s="379"/>
      <c r="I6307" s="379"/>
      <c r="J6307" s="379"/>
      <c r="K6307" s="379"/>
      <c r="L6307" s="379"/>
      <c r="M6307" s="379"/>
      <c r="N6307" s="379"/>
      <c r="O6307" s="379"/>
      <c r="P6307" s="379"/>
      <c r="Q6307" s="379"/>
      <c r="R6307" s="379"/>
      <c r="S6307" s="379"/>
      <c r="T6307" s="379"/>
      <c r="U6307" s="379"/>
      <c r="V6307" s="379"/>
      <c r="W6307" s="379"/>
      <c r="X6307" s="379"/>
      <c r="Y6307" s="379"/>
      <c r="Z6307" s="379"/>
      <c r="AA6307" s="380"/>
      <c r="AB6307" s="379"/>
      <c r="AC6307" s="379"/>
      <c r="AD6307" s="379"/>
      <c r="AE6307" s="381"/>
      <c r="AF6307" s="105"/>
      <c r="AG6307" s="381"/>
      <c r="AH6307" s="381"/>
      <c r="AI6307" s="381"/>
      <c r="AJ6307" s="381"/>
      <c r="AK6307" s="381"/>
      <c r="AL6307" s="381"/>
      <c r="AM6307" s="381"/>
    </row>
    <row r="6308" spans="1:39" x14ac:dyDescent="0.35">
      <c r="A6308" s="379"/>
      <c r="B6308" s="379"/>
      <c r="C6308" s="379"/>
      <c r="D6308" s="379"/>
      <c r="E6308" s="379"/>
      <c r="F6308" s="379"/>
      <c r="G6308" s="379"/>
      <c r="H6308" s="379"/>
      <c r="I6308" s="379"/>
      <c r="J6308" s="379"/>
      <c r="K6308" s="379"/>
      <c r="L6308" s="379"/>
      <c r="M6308" s="379"/>
      <c r="N6308" s="379"/>
      <c r="O6308" s="379"/>
      <c r="P6308" s="379"/>
      <c r="Q6308" s="379"/>
      <c r="R6308" s="379"/>
      <c r="S6308" s="379"/>
      <c r="T6308" s="379"/>
      <c r="U6308" s="379"/>
      <c r="V6308" s="379"/>
      <c r="W6308" s="379"/>
      <c r="X6308" s="379"/>
      <c r="Y6308" s="379"/>
      <c r="Z6308" s="379"/>
      <c r="AA6308" s="380"/>
      <c r="AB6308" s="379"/>
      <c r="AC6308" s="379"/>
      <c r="AD6308" s="379"/>
      <c r="AE6308" s="381"/>
      <c r="AF6308" s="105"/>
      <c r="AG6308" s="381"/>
      <c r="AH6308" s="381"/>
      <c r="AI6308" s="381"/>
      <c r="AJ6308" s="381"/>
      <c r="AK6308" s="381"/>
      <c r="AL6308" s="381"/>
      <c r="AM6308" s="381"/>
    </row>
    <row r="6309" spans="1:39" x14ac:dyDescent="0.35">
      <c r="A6309" s="379"/>
      <c r="B6309" s="379"/>
      <c r="C6309" s="379"/>
      <c r="D6309" s="379"/>
      <c r="E6309" s="379"/>
      <c r="F6309" s="379"/>
      <c r="G6309" s="379"/>
      <c r="H6309" s="379"/>
      <c r="I6309" s="379"/>
      <c r="J6309" s="379"/>
      <c r="K6309" s="379"/>
      <c r="L6309" s="379"/>
      <c r="M6309" s="379"/>
      <c r="N6309" s="379"/>
      <c r="O6309" s="379"/>
      <c r="P6309" s="379"/>
      <c r="Q6309" s="379"/>
      <c r="R6309" s="379"/>
      <c r="S6309" s="379"/>
      <c r="T6309" s="379"/>
      <c r="U6309" s="379"/>
      <c r="V6309" s="379"/>
      <c r="W6309" s="379"/>
      <c r="X6309" s="379"/>
      <c r="Y6309" s="379"/>
      <c r="Z6309" s="379"/>
      <c r="AA6309" s="380"/>
      <c r="AB6309" s="379"/>
      <c r="AC6309" s="379"/>
      <c r="AD6309" s="379"/>
      <c r="AE6309" s="381"/>
      <c r="AF6309" s="105"/>
      <c r="AG6309" s="381"/>
      <c r="AH6309" s="381"/>
      <c r="AI6309" s="381"/>
      <c r="AJ6309" s="381"/>
      <c r="AK6309" s="381"/>
      <c r="AL6309" s="381"/>
      <c r="AM6309" s="381"/>
    </row>
    <row r="6310" spans="1:39" x14ac:dyDescent="0.35">
      <c r="A6310" s="379"/>
      <c r="B6310" s="379"/>
      <c r="C6310" s="379"/>
      <c r="D6310" s="379"/>
      <c r="E6310" s="379"/>
      <c r="F6310" s="379"/>
      <c r="G6310" s="379"/>
      <c r="H6310" s="379"/>
      <c r="I6310" s="379"/>
      <c r="J6310" s="379"/>
      <c r="K6310" s="379"/>
      <c r="L6310" s="379"/>
      <c r="M6310" s="379"/>
      <c r="N6310" s="379"/>
      <c r="O6310" s="379"/>
      <c r="P6310" s="379"/>
      <c r="Q6310" s="379"/>
      <c r="R6310" s="379"/>
      <c r="S6310" s="379"/>
      <c r="T6310" s="379"/>
      <c r="U6310" s="379"/>
      <c r="V6310" s="379"/>
      <c r="W6310" s="379"/>
      <c r="X6310" s="379"/>
      <c r="Y6310" s="379"/>
      <c r="Z6310" s="379"/>
      <c r="AA6310" s="380"/>
      <c r="AB6310" s="379"/>
      <c r="AC6310" s="379"/>
      <c r="AD6310" s="379"/>
      <c r="AE6310" s="381"/>
      <c r="AF6310" s="105"/>
      <c r="AG6310" s="381"/>
      <c r="AH6310" s="381"/>
      <c r="AI6310" s="381"/>
      <c r="AJ6310" s="381"/>
      <c r="AK6310" s="381"/>
      <c r="AL6310" s="381"/>
      <c r="AM6310" s="381"/>
    </row>
    <row r="6311" spans="1:39" x14ac:dyDescent="0.35">
      <c r="A6311" s="379"/>
      <c r="B6311" s="379"/>
      <c r="C6311" s="379"/>
      <c r="D6311" s="379"/>
      <c r="E6311" s="379"/>
      <c r="F6311" s="379"/>
      <c r="G6311" s="379"/>
      <c r="H6311" s="379"/>
      <c r="I6311" s="379"/>
      <c r="J6311" s="379"/>
      <c r="K6311" s="379"/>
      <c r="L6311" s="379"/>
      <c r="M6311" s="379"/>
      <c r="N6311" s="379"/>
      <c r="O6311" s="379"/>
      <c r="P6311" s="379"/>
      <c r="Q6311" s="379"/>
      <c r="R6311" s="379"/>
      <c r="S6311" s="379"/>
      <c r="T6311" s="379"/>
      <c r="U6311" s="379"/>
      <c r="V6311" s="379"/>
      <c r="W6311" s="379"/>
      <c r="X6311" s="379"/>
      <c r="Y6311" s="379"/>
      <c r="Z6311" s="379"/>
      <c r="AA6311" s="380"/>
      <c r="AB6311" s="379"/>
      <c r="AC6311" s="379"/>
      <c r="AD6311" s="379"/>
      <c r="AE6311" s="381"/>
      <c r="AF6311" s="105"/>
      <c r="AG6311" s="381"/>
      <c r="AH6311" s="381"/>
      <c r="AI6311" s="381"/>
      <c r="AJ6311" s="381"/>
      <c r="AK6311" s="381"/>
      <c r="AL6311" s="381"/>
      <c r="AM6311" s="381"/>
    </row>
    <row r="6312" spans="1:39" x14ac:dyDescent="0.35">
      <c r="A6312" s="379"/>
      <c r="B6312" s="379"/>
      <c r="C6312" s="379"/>
      <c r="D6312" s="379"/>
      <c r="E6312" s="379"/>
      <c r="F6312" s="379"/>
      <c r="G6312" s="379"/>
      <c r="H6312" s="379"/>
      <c r="I6312" s="379"/>
      <c r="J6312" s="379"/>
      <c r="K6312" s="379"/>
      <c r="L6312" s="379"/>
      <c r="M6312" s="379"/>
      <c r="N6312" s="379"/>
      <c r="O6312" s="379"/>
      <c r="P6312" s="379"/>
      <c r="Q6312" s="379"/>
      <c r="R6312" s="379"/>
      <c r="S6312" s="379"/>
      <c r="T6312" s="379"/>
      <c r="U6312" s="379"/>
      <c r="V6312" s="379"/>
      <c r="W6312" s="379"/>
      <c r="X6312" s="379"/>
      <c r="Y6312" s="379"/>
      <c r="Z6312" s="379"/>
      <c r="AA6312" s="380"/>
      <c r="AB6312" s="379"/>
      <c r="AC6312" s="379"/>
      <c r="AD6312" s="379"/>
      <c r="AE6312" s="381"/>
      <c r="AF6312" s="105"/>
      <c r="AG6312" s="381"/>
      <c r="AH6312" s="381"/>
      <c r="AI6312" s="381"/>
      <c r="AJ6312" s="381"/>
      <c r="AK6312" s="381"/>
      <c r="AL6312" s="381"/>
      <c r="AM6312" s="381"/>
    </row>
    <row r="6313" spans="1:39" x14ac:dyDescent="0.35">
      <c r="A6313" s="379"/>
      <c r="B6313" s="379"/>
      <c r="C6313" s="379"/>
      <c r="D6313" s="379"/>
      <c r="E6313" s="379"/>
      <c r="F6313" s="379"/>
      <c r="G6313" s="379"/>
      <c r="H6313" s="379"/>
      <c r="I6313" s="379"/>
      <c r="J6313" s="379"/>
      <c r="K6313" s="379"/>
      <c r="L6313" s="379"/>
      <c r="M6313" s="379"/>
      <c r="N6313" s="379"/>
      <c r="O6313" s="379"/>
      <c r="P6313" s="379"/>
      <c r="Q6313" s="379"/>
      <c r="R6313" s="379"/>
      <c r="S6313" s="379"/>
      <c r="T6313" s="379"/>
      <c r="U6313" s="379"/>
      <c r="V6313" s="379"/>
      <c r="W6313" s="379"/>
      <c r="X6313" s="379"/>
      <c r="Y6313" s="379"/>
      <c r="Z6313" s="379"/>
      <c r="AA6313" s="380"/>
      <c r="AB6313" s="379"/>
      <c r="AC6313" s="379"/>
      <c r="AD6313" s="379"/>
      <c r="AE6313" s="381"/>
      <c r="AF6313" s="105"/>
      <c r="AG6313" s="381"/>
      <c r="AH6313" s="381"/>
      <c r="AI6313" s="381"/>
      <c r="AJ6313" s="381"/>
      <c r="AK6313" s="381"/>
      <c r="AL6313" s="381"/>
      <c r="AM6313" s="381"/>
    </row>
    <row r="6314" spans="1:39" x14ac:dyDescent="0.35">
      <c r="A6314" s="379"/>
      <c r="B6314" s="379"/>
      <c r="C6314" s="379"/>
      <c r="D6314" s="379"/>
      <c r="E6314" s="379"/>
      <c r="F6314" s="379"/>
      <c r="G6314" s="379"/>
      <c r="H6314" s="379"/>
      <c r="I6314" s="379"/>
      <c r="J6314" s="379"/>
      <c r="K6314" s="379"/>
      <c r="L6314" s="379"/>
      <c r="M6314" s="379"/>
      <c r="N6314" s="379"/>
      <c r="O6314" s="379"/>
      <c r="P6314" s="379"/>
      <c r="Q6314" s="379"/>
      <c r="R6314" s="379"/>
      <c r="S6314" s="379"/>
      <c r="T6314" s="379"/>
      <c r="U6314" s="379"/>
      <c r="V6314" s="379"/>
      <c r="W6314" s="379"/>
      <c r="X6314" s="379"/>
      <c r="Y6314" s="379"/>
      <c r="Z6314" s="379"/>
      <c r="AA6314" s="380"/>
      <c r="AB6314" s="379"/>
      <c r="AC6314" s="379"/>
      <c r="AD6314" s="379"/>
      <c r="AE6314" s="381"/>
      <c r="AF6314" s="105"/>
      <c r="AG6314" s="381"/>
      <c r="AH6314" s="381"/>
      <c r="AI6314" s="381"/>
      <c r="AJ6314" s="381"/>
      <c r="AK6314" s="381"/>
      <c r="AL6314" s="381"/>
      <c r="AM6314" s="381"/>
    </row>
    <row r="6315" spans="1:39" x14ac:dyDescent="0.35">
      <c r="A6315" s="379"/>
      <c r="B6315" s="379"/>
      <c r="C6315" s="379"/>
      <c r="D6315" s="379"/>
      <c r="E6315" s="379"/>
      <c r="F6315" s="379"/>
      <c r="G6315" s="379"/>
      <c r="H6315" s="379"/>
      <c r="I6315" s="379"/>
      <c r="J6315" s="379"/>
      <c r="K6315" s="379"/>
      <c r="L6315" s="379"/>
      <c r="M6315" s="379"/>
      <c r="N6315" s="379"/>
      <c r="O6315" s="379"/>
      <c r="P6315" s="379"/>
      <c r="Q6315" s="379"/>
      <c r="R6315" s="379"/>
      <c r="S6315" s="379"/>
      <c r="T6315" s="379"/>
      <c r="U6315" s="379"/>
      <c r="V6315" s="379"/>
      <c r="W6315" s="379"/>
      <c r="X6315" s="379"/>
      <c r="Y6315" s="379"/>
      <c r="Z6315" s="379"/>
      <c r="AA6315" s="380"/>
      <c r="AB6315" s="379"/>
      <c r="AC6315" s="379"/>
      <c r="AD6315" s="379"/>
      <c r="AE6315" s="381"/>
      <c r="AF6315" s="105"/>
      <c r="AG6315" s="381"/>
      <c r="AH6315" s="381"/>
      <c r="AI6315" s="381"/>
      <c r="AJ6315" s="381"/>
      <c r="AK6315" s="381"/>
      <c r="AL6315" s="381"/>
      <c r="AM6315" s="381"/>
    </row>
    <row r="6316" spans="1:39" x14ac:dyDescent="0.35">
      <c r="A6316" s="379"/>
      <c r="B6316" s="379"/>
      <c r="C6316" s="379"/>
      <c r="D6316" s="379"/>
      <c r="E6316" s="379"/>
      <c r="F6316" s="379"/>
      <c r="G6316" s="379"/>
      <c r="H6316" s="379"/>
      <c r="I6316" s="379"/>
      <c r="J6316" s="379"/>
      <c r="K6316" s="379"/>
      <c r="L6316" s="379"/>
      <c r="M6316" s="379"/>
      <c r="N6316" s="379"/>
      <c r="O6316" s="379"/>
      <c r="P6316" s="379"/>
      <c r="Q6316" s="379"/>
      <c r="R6316" s="379"/>
      <c r="S6316" s="379"/>
      <c r="T6316" s="379"/>
      <c r="U6316" s="379"/>
      <c r="V6316" s="379"/>
      <c r="W6316" s="379"/>
      <c r="X6316" s="379"/>
      <c r="Y6316" s="379"/>
      <c r="Z6316" s="379"/>
      <c r="AA6316" s="380"/>
      <c r="AB6316" s="379"/>
      <c r="AC6316" s="379"/>
      <c r="AD6316" s="379"/>
      <c r="AE6316" s="381"/>
      <c r="AF6316" s="105"/>
      <c r="AG6316" s="381"/>
      <c r="AH6316" s="381"/>
      <c r="AI6316" s="381"/>
      <c r="AJ6316" s="381"/>
      <c r="AK6316" s="381"/>
      <c r="AL6316" s="381"/>
      <c r="AM6316" s="381"/>
    </row>
    <row r="6317" spans="1:39" x14ac:dyDescent="0.35">
      <c r="A6317" s="379"/>
      <c r="B6317" s="379"/>
      <c r="C6317" s="379"/>
      <c r="D6317" s="379"/>
      <c r="E6317" s="379"/>
      <c r="F6317" s="379"/>
      <c r="G6317" s="379"/>
      <c r="H6317" s="379"/>
      <c r="I6317" s="379"/>
      <c r="J6317" s="379"/>
      <c r="K6317" s="379"/>
      <c r="L6317" s="379"/>
      <c r="M6317" s="379"/>
      <c r="N6317" s="379"/>
      <c r="O6317" s="379"/>
      <c r="P6317" s="379"/>
      <c r="Q6317" s="379"/>
      <c r="R6317" s="379"/>
      <c r="S6317" s="379"/>
      <c r="T6317" s="379"/>
      <c r="U6317" s="379"/>
      <c r="V6317" s="379"/>
      <c r="W6317" s="379"/>
      <c r="X6317" s="379"/>
      <c r="Y6317" s="379"/>
      <c r="Z6317" s="379"/>
      <c r="AA6317" s="380"/>
      <c r="AB6317" s="379"/>
      <c r="AC6317" s="379"/>
      <c r="AD6317" s="379"/>
      <c r="AE6317" s="381"/>
      <c r="AF6317" s="105"/>
      <c r="AG6317" s="381"/>
      <c r="AH6317" s="381"/>
      <c r="AI6317" s="381"/>
      <c r="AJ6317" s="381"/>
      <c r="AK6317" s="381"/>
      <c r="AL6317" s="381"/>
      <c r="AM6317" s="381"/>
    </row>
    <row r="6318" spans="1:39" x14ac:dyDescent="0.35">
      <c r="A6318" s="379"/>
      <c r="B6318" s="379"/>
      <c r="C6318" s="379"/>
      <c r="D6318" s="379"/>
      <c r="E6318" s="379"/>
      <c r="F6318" s="379"/>
      <c r="G6318" s="379"/>
      <c r="H6318" s="379"/>
      <c r="I6318" s="379"/>
      <c r="J6318" s="379"/>
      <c r="K6318" s="379"/>
      <c r="L6318" s="379"/>
      <c r="M6318" s="379"/>
      <c r="N6318" s="379"/>
      <c r="O6318" s="379"/>
      <c r="P6318" s="379"/>
      <c r="Q6318" s="379"/>
      <c r="R6318" s="379"/>
      <c r="S6318" s="379"/>
      <c r="T6318" s="379"/>
      <c r="U6318" s="379"/>
      <c r="V6318" s="379"/>
      <c r="W6318" s="379"/>
      <c r="X6318" s="379"/>
      <c r="Y6318" s="379"/>
      <c r="Z6318" s="379"/>
      <c r="AA6318" s="380"/>
      <c r="AB6318" s="379"/>
      <c r="AC6318" s="379"/>
      <c r="AD6318" s="379"/>
      <c r="AE6318" s="381"/>
      <c r="AF6318" s="105"/>
      <c r="AG6318" s="381"/>
      <c r="AH6318" s="381"/>
      <c r="AI6318" s="381"/>
      <c r="AJ6318" s="381"/>
      <c r="AK6318" s="381"/>
      <c r="AL6318" s="381"/>
      <c r="AM6318" s="381"/>
    </row>
    <row r="6319" spans="1:39" x14ac:dyDescent="0.35">
      <c r="A6319" s="379"/>
      <c r="B6319" s="379"/>
      <c r="C6319" s="379"/>
      <c r="D6319" s="379"/>
      <c r="E6319" s="379"/>
      <c r="F6319" s="379"/>
      <c r="G6319" s="379"/>
      <c r="H6319" s="379"/>
      <c r="I6319" s="379"/>
      <c r="J6319" s="379"/>
      <c r="K6319" s="379"/>
      <c r="L6319" s="379"/>
      <c r="M6319" s="379"/>
      <c r="N6319" s="379"/>
      <c r="O6319" s="379"/>
      <c r="P6319" s="379"/>
      <c r="Q6319" s="379"/>
      <c r="R6319" s="379"/>
      <c r="S6319" s="379"/>
      <c r="T6319" s="379"/>
      <c r="U6319" s="379"/>
      <c r="V6319" s="379"/>
      <c r="W6319" s="379"/>
      <c r="X6319" s="379"/>
      <c r="Y6319" s="379"/>
      <c r="Z6319" s="379"/>
      <c r="AA6319" s="380"/>
      <c r="AB6319" s="379"/>
      <c r="AC6319" s="379"/>
      <c r="AD6319" s="379"/>
      <c r="AE6319" s="381"/>
      <c r="AF6319" s="105"/>
      <c r="AG6319" s="381"/>
      <c r="AH6319" s="381"/>
      <c r="AI6319" s="381"/>
      <c r="AJ6319" s="381"/>
      <c r="AK6319" s="381"/>
      <c r="AL6319" s="381"/>
      <c r="AM6319" s="381"/>
    </row>
    <row r="6320" spans="1:39" x14ac:dyDescent="0.35">
      <c r="A6320" s="379"/>
      <c r="B6320" s="379"/>
      <c r="C6320" s="379"/>
      <c r="D6320" s="379"/>
      <c r="E6320" s="379"/>
      <c r="F6320" s="379"/>
      <c r="G6320" s="379"/>
      <c r="H6320" s="379"/>
      <c r="I6320" s="379"/>
      <c r="J6320" s="379"/>
      <c r="K6320" s="379"/>
      <c r="L6320" s="379"/>
      <c r="M6320" s="379"/>
      <c r="N6320" s="379"/>
      <c r="O6320" s="379"/>
      <c r="P6320" s="379"/>
      <c r="Q6320" s="379"/>
      <c r="R6320" s="379"/>
      <c r="S6320" s="379"/>
      <c r="T6320" s="379"/>
      <c r="U6320" s="379"/>
      <c r="V6320" s="379"/>
      <c r="W6320" s="379"/>
      <c r="X6320" s="379"/>
      <c r="Y6320" s="379"/>
      <c r="Z6320" s="379"/>
      <c r="AA6320" s="380"/>
      <c r="AB6320" s="379"/>
      <c r="AC6320" s="379"/>
      <c r="AD6320" s="379"/>
      <c r="AE6320" s="381"/>
      <c r="AF6320" s="105"/>
      <c r="AG6320" s="381"/>
      <c r="AH6320" s="381"/>
      <c r="AI6320" s="381"/>
      <c r="AJ6320" s="381"/>
      <c r="AK6320" s="381"/>
      <c r="AL6320" s="381"/>
      <c r="AM6320" s="381"/>
    </row>
    <row r="6321" spans="1:39" x14ac:dyDescent="0.35">
      <c r="A6321" s="379"/>
      <c r="B6321" s="379"/>
      <c r="C6321" s="379"/>
      <c r="D6321" s="379"/>
      <c r="E6321" s="379"/>
      <c r="F6321" s="379"/>
      <c r="G6321" s="379"/>
      <c r="H6321" s="379"/>
      <c r="I6321" s="379"/>
      <c r="J6321" s="379"/>
      <c r="K6321" s="379"/>
      <c r="L6321" s="379"/>
      <c r="M6321" s="379"/>
      <c r="N6321" s="379"/>
      <c r="O6321" s="379"/>
      <c r="P6321" s="379"/>
      <c r="Q6321" s="379"/>
      <c r="R6321" s="379"/>
      <c r="S6321" s="379"/>
      <c r="T6321" s="379"/>
      <c r="U6321" s="379"/>
      <c r="V6321" s="379"/>
      <c r="W6321" s="379"/>
      <c r="X6321" s="379"/>
      <c r="Y6321" s="379"/>
      <c r="Z6321" s="379"/>
      <c r="AA6321" s="380"/>
      <c r="AB6321" s="379"/>
      <c r="AC6321" s="379"/>
      <c r="AD6321" s="379"/>
      <c r="AE6321" s="381"/>
      <c r="AF6321" s="105"/>
      <c r="AG6321" s="381"/>
      <c r="AH6321" s="381"/>
      <c r="AI6321" s="381"/>
      <c r="AJ6321" s="381"/>
      <c r="AK6321" s="381"/>
      <c r="AL6321" s="381"/>
      <c r="AM6321" s="381"/>
    </row>
    <row r="6322" spans="1:39" x14ac:dyDescent="0.35">
      <c r="A6322" s="379"/>
      <c r="B6322" s="379"/>
      <c r="C6322" s="379"/>
      <c r="D6322" s="379"/>
      <c r="E6322" s="379"/>
      <c r="F6322" s="379"/>
      <c r="G6322" s="379"/>
      <c r="H6322" s="379"/>
      <c r="I6322" s="379"/>
      <c r="J6322" s="379"/>
      <c r="K6322" s="379"/>
      <c r="L6322" s="379"/>
      <c r="M6322" s="379"/>
      <c r="N6322" s="379"/>
      <c r="O6322" s="379"/>
      <c r="P6322" s="379"/>
      <c r="Q6322" s="379"/>
      <c r="R6322" s="379"/>
      <c r="S6322" s="379"/>
      <c r="T6322" s="379"/>
      <c r="U6322" s="379"/>
      <c r="V6322" s="379"/>
      <c r="W6322" s="379"/>
      <c r="X6322" s="379"/>
      <c r="Y6322" s="379"/>
      <c r="Z6322" s="379"/>
      <c r="AA6322" s="380"/>
      <c r="AB6322" s="379"/>
      <c r="AC6322" s="379"/>
      <c r="AD6322" s="379"/>
      <c r="AE6322" s="381"/>
      <c r="AF6322" s="105"/>
      <c r="AG6322" s="381"/>
      <c r="AH6322" s="381"/>
      <c r="AI6322" s="381"/>
      <c r="AJ6322" s="381"/>
      <c r="AK6322" s="381"/>
      <c r="AL6322" s="381"/>
      <c r="AM6322" s="381"/>
    </row>
    <row r="6323" spans="1:39" x14ac:dyDescent="0.35">
      <c r="A6323" s="379"/>
      <c r="B6323" s="379"/>
      <c r="C6323" s="379"/>
      <c r="D6323" s="379"/>
      <c r="E6323" s="379"/>
      <c r="F6323" s="379"/>
      <c r="G6323" s="379"/>
      <c r="H6323" s="379"/>
      <c r="I6323" s="379"/>
      <c r="J6323" s="379"/>
      <c r="K6323" s="379"/>
      <c r="L6323" s="379"/>
      <c r="M6323" s="379"/>
      <c r="N6323" s="379"/>
      <c r="O6323" s="379"/>
      <c r="P6323" s="379"/>
      <c r="Q6323" s="379"/>
      <c r="R6323" s="379"/>
      <c r="S6323" s="379"/>
      <c r="T6323" s="379"/>
      <c r="U6323" s="379"/>
      <c r="V6323" s="379"/>
      <c r="W6323" s="379"/>
      <c r="X6323" s="379"/>
      <c r="Y6323" s="379"/>
      <c r="Z6323" s="379"/>
      <c r="AA6323" s="380"/>
      <c r="AB6323" s="379"/>
      <c r="AC6323" s="379"/>
      <c r="AD6323" s="379"/>
      <c r="AE6323" s="381"/>
      <c r="AF6323" s="105"/>
      <c r="AG6323" s="381"/>
      <c r="AH6323" s="381"/>
      <c r="AI6323" s="381"/>
      <c r="AJ6323" s="381"/>
      <c r="AK6323" s="381"/>
      <c r="AL6323" s="381"/>
      <c r="AM6323" s="381"/>
    </row>
    <row r="6324" spans="1:39" x14ac:dyDescent="0.35">
      <c r="A6324" s="379"/>
      <c r="B6324" s="379"/>
      <c r="C6324" s="379"/>
      <c r="D6324" s="379"/>
      <c r="E6324" s="379"/>
      <c r="F6324" s="379"/>
      <c r="G6324" s="379"/>
      <c r="H6324" s="379"/>
      <c r="I6324" s="379"/>
      <c r="J6324" s="379"/>
      <c r="K6324" s="379"/>
      <c r="L6324" s="379"/>
      <c r="M6324" s="379"/>
      <c r="N6324" s="379"/>
      <c r="O6324" s="379"/>
      <c r="P6324" s="379"/>
      <c r="Q6324" s="379"/>
      <c r="R6324" s="379"/>
      <c r="S6324" s="379"/>
      <c r="T6324" s="379"/>
      <c r="U6324" s="379"/>
      <c r="V6324" s="379"/>
      <c r="W6324" s="379"/>
      <c r="X6324" s="379"/>
      <c r="Y6324" s="379"/>
      <c r="Z6324" s="379"/>
      <c r="AA6324" s="380"/>
      <c r="AB6324" s="379"/>
      <c r="AC6324" s="379"/>
      <c r="AD6324" s="379"/>
      <c r="AE6324" s="381"/>
      <c r="AF6324" s="105"/>
      <c r="AG6324" s="381"/>
      <c r="AH6324" s="381"/>
      <c r="AI6324" s="381"/>
      <c r="AJ6324" s="381"/>
      <c r="AK6324" s="381"/>
      <c r="AL6324" s="381"/>
      <c r="AM6324" s="381"/>
    </row>
    <row r="6325" spans="1:39" x14ac:dyDescent="0.35">
      <c r="A6325" s="379"/>
      <c r="B6325" s="379"/>
      <c r="C6325" s="379"/>
      <c r="D6325" s="379"/>
      <c r="E6325" s="379"/>
      <c r="F6325" s="379"/>
      <c r="G6325" s="379"/>
      <c r="H6325" s="379"/>
      <c r="I6325" s="379"/>
      <c r="J6325" s="379"/>
      <c r="K6325" s="379"/>
      <c r="L6325" s="379"/>
      <c r="M6325" s="379"/>
      <c r="N6325" s="379"/>
      <c r="O6325" s="379"/>
      <c r="P6325" s="379"/>
      <c r="Q6325" s="379"/>
      <c r="R6325" s="379"/>
      <c r="S6325" s="379"/>
      <c r="T6325" s="379"/>
      <c r="U6325" s="379"/>
      <c r="V6325" s="379"/>
      <c r="W6325" s="379"/>
      <c r="X6325" s="379"/>
      <c r="Y6325" s="379"/>
      <c r="Z6325" s="379"/>
      <c r="AA6325" s="380"/>
      <c r="AB6325" s="379"/>
      <c r="AC6325" s="379"/>
      <c r="AD6325" s="379"/>
      <c r="AE6325" s="381"/>
      <c r="AF6325" s="105"/>
      <c r="AG6325" s="381"/>
      <c r="AH6325" s="381"/>
      <c r="AI6325" s="381"/>
      <c r="AJ6325" s="381"/>
      <c r="AK6325" s="381"/>
      <c r="AL6325" s="381"/>
      <c r="AM6325" s="381"/>
    </row>
    <row r="6326" spans="1:39" x14ac:dyDescent="0.35">
      <c r="A6326" s="379"/>
      <c r="B6326" s="379"/>
      <c r="C6326" s="379"/>
      <c r="D6326" s="379"/>
      <c r="E6326" s="379"/>
      <c r="F6326" s="379"/>
      <c r="G6326" s="379"/>
      <c r="H6326" s="379"/>
      <c r="I6326" s="379"/>
      <c r="J6326" s="379"/>
      <c r="K6326" s="379"/>
      <c r="L6326" s="379"/>
      <c r="M6326" s="379"/>
      <c r="N6326" s="379"/>
      <c r="O6326" s="379"/>
      <c r="P6326" s="379"/>
      <c r="Q6326" s="379"/>
      <c r="R6326" s="379"/>
      <c r="S6326" s="379"/>
      <c r="T6326" s="379"/>
      <c r="U6326" s="379"/>
      <c r="V6326" s="379"/>
      <c r="W6326" s="379"/>
      <c r="X6326" s="379"/>
      <c r="Y6326" s="379"/>
      <c r="Z6326" s="379"/>
      <c r="AA6326" s="380"/>
      <c r="AB6326" s="379"/>
      <c r="AC6326" s="379"/>
      <c r="AD6326" s="379"/>
      <c r="AE6326" s="381"/>
      <c r="AF6326" s="105"/>
      <c r="AG6326" s="381"/>
      <c r="AH6326" s="381"/>
      <c r="AI6326" s="381"/>
      <c r="AJ6326" s="381"/>
      <c r="AK6326" s="381"/>
      <c r="AL6326" s="381"/>
      <c r="AM6326" s="381"/>
    </row>
    <row r="6327" spans="1:39" x14ac:dyDescent="0.35">
      <c r="A6327" s="379"/>
      <c r="B6327" s="379"/>
      <c r="C6327" s="379"/>
      <c r="D6327" s="379"/>
      <c r="E6327" s="379"/>
      <c r="F6327" s="379"/>
      <c r="G6327" s="379"/>
      <c r="H6327" s="379"/>
      <c r="I6327" s="379"/>
      <c r="J6327" s="379"/>
      <c r="K6327" s="379"/>
      <c r="L6327" s="379"/>
      <c r="M6327" s="379"/>
      <c r="N6327" s="379"/>
      <c r="O6327" s="379"/>
      <c r="P6327" s="379"/>
      <c r="Q6327" s="379"/>
      <c r="R6327" s="379"/>
      <c r="S6327" s="379"/>
      <c r="T6327" s="379"/>
      <c r="U6327" s="379"/>
      <c r="V6327" s="379"/>
      <c r="W6327" s="379"/>
      <c r="X6327" s="379"/>
      <c r="Y6327" s="379"/>
      <c r="Z6327" s="379"/>
      <c r="AA6327" s="380"/>
      <c r="AB6327" s="379"/>
      <c r="AC6327" s="379"/>
      <c r="AD6327" s="379"/>
      <c r="AE6327" s="381"/>
      <c r="AF6327" s="105"/>
      <c r="AG6327" s="381"/>
      <c r="AH6327" s="381"/>
      <c r="AI6327" s="381"/>
      <c r="AJ6327" s="381"/>
      <c r="AK6327" s="381"/>
      <c r="AL6327" s="381"/>
      <c r="AM6327" s="381"/>
    </row>
    <row r="6328" spans="1:39" x14ac:dyDescent="0.35">
      <c r="A6328" s="379"/>
      <c r="B6328" s="379"/>
      <c r="C6328" s="379"/>
      <c r="D6328" s="379"/>
      <c r="E6328" s="379"/>
      <c r="F6328" s="379"/>
      <c r="G6328" s="379"/>
      <c r="H6328" s="379"/>
      <c r="I6328" s="379"/>
      <c r="J6328" s="379"/>
      <c r="K6328" s="379"/>
      <c r="L6328" s="379"/>
      <c r="M6328" s="379"/>
      <c r="N6328" s="379"/>
      <c r="O6328" s="379"/>
      <c r="P6328" s="379"/>
      <c r="Q6328" s="379"/>
      <c r="R6328" s="379"/>
      <c r="S6328" s="379"/>
      <c r="T6328" s="379"/>
      <c r="U6328" s="379"/>
      <c r="V6328" s="379"/>
      <c r="W6328" s="379"/>
      <c r="X6328" s="379"/>
      <c r="Y6328" s="379"/>
      <c r="Z6328" s="379"/>
      <c r="AA6328" s="380"/>
      <c r="AB6328" s="379"/>
      <c r="AC6328" s="379"/>
      <c r="AD6328" s="379"/>
      <c r="AE6328" s="381"/>
      <c r="AF6328" s="105"/>
      <c r="AG6328" s="381"/>
      <c r="AH6328" s="381"/>
      <c r="AI6328" s="381"/>
      <c r="AJ6328" s="381"/>
      <c r="AK6328" s="381"/>
      <c r="AL6328" s="381"/>
      <c r="AM6328" s="381"/>
    </row>
    <row r="6329" spans="1:39" x14ac:dyDescent="0.35">
      <c r="A6329" s="379"/>
      <c r="B6329" s="379"/>
      <c r="C6329" s="379"/>
      <c r="D6329" s="379"/>
      <c r="E6329" s="379"/>
      <c r="F6329" s="379"/>
      <c r="G6329" s="379"/>
      <c r="H6329" s="379"/>
      <c r="I6329" s="379"/>
      <c r="J6329" s="379"/>
      <c r="K6329" s="379"/>
      <c r="L6329" s="379"/>
      <c r="M6329" s="379"/>
      <c r="N6329" s="379"/>
      <c r="O6329" s="379"/>
      <c r="P6329" s="379"/>
      <c r="Q6329" s="379"/>
      <c r="R6329" s="379"/>
      <c r="S6329" s="379"/>
      <c r="T6329" s="379"/>
      <c r="U6329" s="379"/>
      <c r="V6329" s="379"/>
      <c r="W6329" s="379"/>
      <c r="X6329" s="379"/>
      <c r="Y6329" s="379"/>
      <c r="Z6329" s="379"/>
      <c r="AA6329" s="380"/>
      <c r="AB6329" s="379"/>
      <c r="AC6329" s="379"/>
      <c r="AD6329" s="379"/>
      <c r="AE6329" s="381"/>
      <c r="AF6329" s="105"/>
      <c r="AG6329" s="381"/>
      <c r="AH6329" s="381"/>
      <c r="AI6329" s="381"/>
      <c r="AJ6329" s="381"/>
      <c r="AK6329" s="381"/>
      <c r="AL6329" s="381"/>
      <c r="AM6329" s="381"/>
    </row>
    <row r="6330" spans="1:39" x14ac:dyDescent="0.35">
      <c r="A6330" s="379"/>
      <c r="B6330" s="379"/>
      <c r="C6330" s="379"/>
      <c r="D6330" s="379"/>
      <c r="E6330" s="379"/>
      <c r="F6330" s="379"/>
      <c r="G6330" s="379"/>
      <c r="H6330" s="379"/>
      <c r="I6330" s="379"/>
      <c r="J6330" s="379"/>
      <c r="K6330" s="379"/>
      <c r="L6330" s="379"/>
      <c r="M6330" s="379"/>
      <c r="N6330" s="379"/>
      <c r="O6330" s="379"/>
      <c r="P6330" s="379"/>
      <c r="Q6330" s="379"/>
      <c r="R6330" s="379"/>
      <c r="S6330" s="379"/>
      <c r="T6330" s="379"/>
      <c r="U6330" s="379"/>
      <c r="V6330" s="379"/>
      <c r="W6330" s="379"/>
      <c r="X6330" s="379"/>
      <c r="Y6330" s="379"/>
      <c r="Z6330" s="379"/>
      <c r="AA6330" s="380"/>
      <c r="AB6330" s="379"/>
      <c r="AC6330" s="379"/>
      <c r="AD6330" s="379"/>
      <c r="AE6330" s="381"/>
      <c r="AF6330" s="105"/>
      <c r="AG6330" s="381"/>
      <c r="AH6330" s="381"/>
      <c r="AI6330" s="381"/>
      <c r="AJ6330" s="381"/>
      <c r="AK6330" s="381"/>
      <c r="AL6330" s="381"/>
      <c r="AM6330" s="381"/>
    </row>
    <row r="6331" spans="1:39" x14ac:dyDescent="0.35">
      <c r="A6331" s="379"/>
      <c r="B6331" s="379"/>
      <c r="C6331" s="379"/>
      <c r="D6331" s="379"/>
      <c r="E6331" s="379"/>
      <c r="F6331" s="379"/>
      <c r="G6331" s="379"/>
      <c r="H6331" s="379"/>
      <c r="I6331" s="379"/>
      <c r="J6331" s="379"/>
      <c r="K6331" s="379"/>
      <c r="L6331" s="379"/>
      <c r="M6331" s="379"/>
      <c r="N6331" s="379"/>
      <c r="O6331" s="379"/>
      <c r="P6331" s="379"/>
      <c r="Q6331" s="379"/>
      <c r="R6331" s="379"/>
      <c r="S6331" s="379"/>
      <c r="T6331" s="379"/>
      <c r="U6331" s="379"/>
      <c r="V6331" s="379"/>
      <c r="W6331" s="379"/>
      <c r="X6331" s="379"/>
      <c r="Y6331" s="379"/>
      <c r="Z6331" s="379"/>
      <c r="AA6331" s="380"/>
      <c r="AB6331" s="379"/>
      <c r="AC6331" s="379"/>
      <c r="AD6331" s="379"/>
      <c r="AE6331" s="381"/>
      <c r="AF6331" s="105"/>
      <c r="AG6331" s="381"/>
      <c r="AH6331" s="381"/>
      <c r="AI6331" s="381"/>
      <c r="AJ6331" s="381"/>
      <c r="AK6331" s="381"/>
      <c r="AL6331" s="381"/>
      <c r="AM6331" s="381"/>
    </row>
    <row r="6332" spans="1:39" x14ac:dyDescent="0.35">
      <c r="A6332" s="379"/>
      <c r="B6332" s="379"/>
      <c r="C6332" s="379"/>
      <c r="D6332" s="379"/>
      <c r="E6332" s="379"/>
      <c r="F6332" s="379"/>
      <c r="G6332" s="379"/>
      <c r="H6332" s="379"/>
      <c r="I6332" s="379"/>
      <c r="J6332" s="379"/>
      <c r="K6332" s="379"/>
      <c r="L6332" s="379"/>
      <c r="M6332" s="379"/>
      <c r="N6332" s="379"/>
      <c r="O6332" s="379"/>
      <c r="P6332" s="379"/>
      <c r="Q6332" s="379"/>
      <c r="R6332" s="379"/>
      <c r="S6332" s="379"/>
      <c r="T6332" s="379"/>
      <c r="U6332" s="379"/>
      <c r="V6332" s="379"/>
      <c r="W6332" s="379"/>
      <c r="X6332" s="379"/>
      <c r="Y6332" s="379"/>
      <c r="Z6332" s="379"/>
      <c r="AA6332" s="380"/>
      <c r="AB6332" s="379"/>
      <c r="AC6332" s="379"/>
      <c r="AD6332" s="379"/>
      <c r="AE6332" s="381"/>
      <c r="AF6332" s="105"/>
      <c r="AG6332" s="381"/>
      <c r="AH6332" s="381"/>
      <c r="AI6332" s="381"/>
      <c r="AJ6332" s="381"/>
      <c r="AK6332" s="381"/>
      <c r="AL6332" s="381"/>
      <c r="AM6332" s="381"/>
    </row>
    <row r="6333" spans="1:39" x14ac:dyDescent="0.35">
      <c r="A6333" s="379"/>
      <c r="B6333" s="379"/>
      <c r="C6333" s="379"/>
      <c r="D6333" s="379"/>
      <c r="E6333" s="379"/>
      <c r="F6333" s="379"/>
      <c r="G6333" s="379"/>
      <c r="H6333" s="379"/>
      <c r="I6333" s="379"/>
      <c r="J6333" s="379"/>
      <c r="K6333" s="379"/>
      <c r="L6333" s="379"/>
      <c r="M6333" s="379"/>
      <c r="N6333" s="379"/>
      <c r="O6333" s="379"/>
      <c r="P6333" s="379"/>
      <c r="Q6333" s="379"/>
      <c r="R6333" s="379"/>
      <c r="S6333" s="379"/>
      <c r="T6333" s="379"/>
      <c r="U6333" s="379"/>
      <c r="V6333" s="379"/>
      <c r="W6333" s="379"/>
      <c r="X6333" s="379"/>
      <c r="Y6333" s="379"/>
      <c r="Z6333" s="379"/>
      <c r="AA6333" s="380"/>
      <c r="AB6333" s="379"/>
      <c r="AC6333" s="379"/>
      <c r="AD6333" s="379"/>
      <c r="AE6333" s="381"/>
      <c r="AF6333" s="105"/>
      <c r="AG6333" s="381"/>
      <c r="AH6333" s="381"/>
      <c r="AI6333" s="381"/>
      <c r="AJ6333" s="381"/>
      <c r="AK6333" s="381"/>
      <c r="AL6333" s="381"/>
      <c r="AM6333" s="381"/>
    </row>
    <row r="6334" spans="1:39" x14ac:dyDescent="0.35">
      <c r="A6334" s="379"/>
      <c r="B6334" s="379"/>
      <c r="C6334" s="379"/>
      <c r="D6334" s="379"/>
      <c r="E6334" s="379"/>
      <c r="F6334" s="379"/>
      <c r="G6334" s="379"/>
      <c r="H6334" s="379"/>
      <c r="I6334" s="379"/>
      <c r="J6334" s="379"/>
      <c r="K6334" s="379"/>
      <c r="L6334" s="379"/>
      <c r="M6334" s="379"/>
      <c r="N6334" s="379"/>
      <c r="O6334" s="379"/>
      <c r="P6334" s="379"/>
      <c r="Q6334" s="379"/>
      <c r="R6334" s="379"/>
      <c r="S6334" s="379"/>
      <c r="T6334" s="379"/>
      <c r="U6334" s="379"/>
      <c r="V6334" s="379"/>
      <c r="W6334" s="379"/>
      <c r="X6334" s="379"/>
      <c r="Y6334" s="379"/>
      <c r="Z6334" s="379"/>
      <c r="AA6334" s="380"/>
      <c r="AB6334" s="379"/>
      <c r="AC6334" s="379"/>
      <c r="AD6334" s="379"/>
      <c r="AE6334" s="381"/>
      <c r="AF6334" s="105"/>
      <c r="AG6334" s="381"/>
      <c r="AH6334" s="381"/>
      <c r="AI6334" s="381"/>
      <c r="AJ6334" s="381"/>
      <c r="AK6334" s="381"/>
      <c r="AL6334" s="381"/>
      <c r="AM6334" s="381"/>
    </row>
    <row r="6335" spans="1:39" x14ac:dyDescent="0.35">
      <c r="A6335" s="379"/>
      <c r="B6335" s="379"/>
      <c r="C6335" s="379"/>
      <c r="D6335" s="379"/>
      <c r="E6335" s="379"/>
      <c r="F6335" s="379"/>
      <c r="G6335" s="379"/>
      <c r="H6335" s="379"/>
      <c r="I6335" s="379"/>
      <c r="J6335" s="379"/>
      <c r="K6335" s="379"/>
      <c r="L6335" s="379"/>
      <c r="M6335" s="379"/>
      <c r="N6335" s="379"/>
      <c r="O6335" s="379"/>
      <c r="P6335" s="379"/>
      <c r="Q6335" s="379"/>
      <c r="R6335" s="379"/>
      <c r="S6335" s="379"/>
      <c r="T6335" s="379"/>
      <c r="U6335" s="379"/>
      <c r="V6335" s="379"/>
      <c r="W6335" s="379"/>
      <c r="X6335" s="379"/>
      <c r="Y6335" s="379"/>
      <c r="Z6335" s="379"/>
      <c r="AA6335" s="380"/>
      <c r="AB6335" s="379"/>
      <c r="AC6335" s="379"/>
      <c r="AD6335" s="379"/>
      <c r="AE6335" s="381"/>
      <c r="AF6335" s="105"/>
      <c r="AG6335" s="381"/>
      <c r="AH6335" s="381"/>
      <c r="AI6335" s="381"/>
      <c r="AJ6335" s="381"/>
      <c r="AK6335" s="381"/>
      <c r="AL6335" s="381"/>
      <c r="AM6335" s="381"/>
    </row>
    <row r="6336" spans="1:39" x14ac:dyDescent="0.35">
      <c r="A6336" s="379"/>
      <c r="B6336" s="379"/>
      <c r="C6336" s="379"/>
      <c r="D6336" s="379"/>
      <c r="E6336" s="379"/>
      <c r="F6336" s="379"/>
      <c r="G6336" s="379"/>
      <c r="H6336" s="379"/>
      <c r="I6336" s="379"/>
      <c r="J6336" s="379"/>
      <c r="K6336" s="379"/>
      <c r="L6336" s="379"/>
      <c r="M6336" s="379"/>
      <c r="N6336" s="379"/>
      <c r="O6336" s="379"/>
      <c r="P6336" s="379"/>
      <c r="Q6336" s="379"/>
      <c r="R6336" s="379"/>
      <c r="S6336" s="379"/>
      <c r="T6336" s="379"/>
      <c r="U6336" s="379"/>
      <c r="V6336" s="379"/>
      <c r="W6336" s="379"/>
      <c r="X6336" s="379"/>
      <c r="Y6336" s="379"/>
      <c r="Z6336" s="379"/>
      <c r="AA6336" s="380"/>
      <c r="AB6336" s="379"/>
      <c r="AC6336" s="379"/>
      <c r="AD6336" s="379"/>
      <c r="AE6336" s="381"/>
      <c r="AF6336" s="105"/>
      <c r="AG6336" s="381"/>
      <c r="AH6336" s="381"/>
      <c r="AI6336" s="381"/>
      <c r="AJ6336" s="381"/>
      <c r="AK6336" s="381"/>
      <c r="AL6336" s="381"/>
      <c r="AM6336" s="381"/>
    </row>
    <row r="6337" spans="1:39" x14ac:dyDescent="0.35">
      <c r="A6337" s="379"/>
      <c r="B6337" s="379"/>
      <c r="C6337" s="379"/>
      <c r="D6337" s="379"/>
      <c r="E6337" s="379"/>
      <c r="F6337" s="379"/>
      <c r="G6337" s="379"/>
      <c r="H6337" s="379"/>
      <c r="I6337" s="379"/>
      <c r="J6337" s="379"/>
      <c r="K6337" s="379"/>
      <c r="L6337" s="379"/>
      <c r="M6337" s="379"/>
      <c r="N6337" s="379"/>
      <c r="O6337" s="379"/>
      <c r="P6337" s="379"/>
      <c r="Q6337" s="379"/>
      <c r="R6337" s="379"/>
      <c r="S6337" s="379"/>
      <c r="T6337" s="379"/>
      <c r="U6337" s="379"/>
      <c r="V6337" s="379"/>
      <c r="W6337" s="379"/>
      <c r="X6337" s="379"/>
      <c r="Y6337" s="379"/>
      <c r="Z6337" s="379"/>
      <c r="AA6337" s="380"/>
      <c r="AB6337" s="379"/>
      <c r="AC6337" s="379"/>
      <c r="AD6337" s="379"/>
      <c r="AE6337" s="381"/>
      <c r="AF6337" s="105"/>
      <c r="AG6337" s="381"/>
      <c r="AH6337" s="381"/>
      <c r="AI6337" s="381"/>
      <c r="AJ6337" s="381"/>
      <c r="AK6337" s="381"/>
      <c r="AL6337" s="381"/>
      <c r="AM6337" s="381"/>
    </row>
    <row r="6338" spans="1:39" x14ac:dyDescent="0.35">
      <c r="A6338" s="379"/>
      <c r="B6338" s="379"/>
      <c r="C6338" s="379"/>
      <c r="D6338" s="379"/>
      <c r="E6338" s="379"/>
      <c r="F6338" s="379"/>
      <c r="G6338" s="379"/>
      <c r="H6338" s="379"/>
      <c r="I6338" s="379"/>
      <c r="J6338" s="379"/>
      <c r="K6338" s="379"/>
      <c r="L6338" s="379"/>
      <c r="M6338" s="379"/>
      <c r="N6338" s="379"/>
      <c r="O6338" s="379"/>
      <c r="P6338" s="379"/>
      <c r="Q6338" s="379"/>
      <c r="R6338" s="379"/>
      <c r="S6338" s="379"/>
      <c r="T6338" s="379"/>
      <c r="U6338" s="379"/>
      <c r="V6338" s="379"/>
      <c r="W6338" s="379"/>
      <c r="X6338" s="379"/>
      <c r="Y6338" s="379"/>
      <c r="Z6338" s="379"/>
      <c r="AA6338" s="380"/>
      <c r="AB6338" s="379"/>
      <c r="AC6338" s="379"/>
      <c r="AD6338" s="379"/>
      <c r="AE6338" s="381"/>
      <c r="AF6338" s="105"/>
      <c r="AG6338" s="381"/>
      <c r="AH6338" s="381"/>
      <c r="AI6338" s="381"/>
      <c r="AJ6338" s="381"/>
      <c r="AK6338" s="381"/>
      <c r="AL6338" s="381"/>
      <c r="AM6338" s="381"/>
    </row>
    <row r="6339" spans="1:39" x14ac:dyDescent="0.35">
      <c r="A6339" s="379"/>
      <c r="B6339" s="379"/>
      <c r="C6339" s="379"/>
      <c r="D6339" s="379"/>
      <c r="E6339" s="379"/>
      <c r="F6339" s="379"/>
      <c r="G6339" s="379"/>
      <c r="H6339" s="379"/>
      <c r="I6339" s="379"/>
      <c r="J6339" s="379"/>
      <c r="K6339" s="379"/>
      <c r="L6339" s="379"/>
      <c r="M6339" s="379"/>
      <c r="N6339" s="379"/>
      <c r="O6339" s="379"/>
      <c r="P6339" s="379"/>
      <c r="Q6339" s="379"/>
      <c r="R6339" s="379"/>
      <c r="S6339" s="379"/>
      <c r="T6339" s="379"/>
      <c r="U6339" s="379"/>
      <c r="V6339" s="379"/>
      <c r="W6339" s="379"/>
      <c r="X6339" s="379"/>
      <c r="Y6339" s="379"/>
      <c r="Z6339" s="379"/>
      <c r="AA6339" s="380"/>
      <c r="AB6339" s="379"/>
      <c r="AC6339" s="379"/>
      <c r="AD6339" s="379"/>
      <c r="AE6339" s="381"/>
      <c r="AF6339" s="105"/>
      <c r="AG6339" s="381"/>
      <c r="AH6339" s="381"/>
      <c r="AI6339" s="381"/>
      <c r="AJ6339" s="381"/>
      <c r="AK6339" s="381"/>
      <c r="AL6339" s="381"/>
      <c r="AM6339" s="381"/>
    </row>
    <row r="6340" spans="1:39" x14ac:dyDescent="0.35">
      <c r="A6340" s="379"/>
      <c r="B6340" s="379"/>
      <c r="C6340" s="379"/>
      <c r="D6340" s="379"/>
      <c r="E6340" s="379"/>
      <c r="F6340" s="379"/>
      <c r="G6340" s="379"/>
      <c r="H6340" s="379"/>
      <c r="I6340" s="379"/>
      <c r="J6340" s="379"/>
      <c r="K6340" s="379"/>
      <c r="L6340" s="379"/>
      <c r="M6340" s="379"/>
      <c r="N6340" s="379"/>
      <c r="O6340" s="379"/>
      <c r="P6340" s="379"/>
      <c r="Q6340" s="379"/>
      <c r="R6340" s="379"/>
      <c r="S6340" s="379"/>
      <c r="T6340" s="379"/>
      <c r="U6340" s="379"/>
      <c r="V6340" s="379"/>
      <c r="W6340" s="379"/>
      <c r="X6340" s="379"/>
      <c r="Y6340" s="379"/>
      <c r="Z6340" s="379"/>
      <c r="AA6340" s="380"/>
      <c r="AB6340" s="379"/>
      <c r="AC6340" s="379"/>
      <c r="AD6340" s="379"/>
      <c r="AE6340" s="381"/>
      <c r="AF6340" s="105"/>
      <c r="AG6340" s="381"/>
      <c r="AH6340" s="381"/>
      <c r="AI6340" s="381"/>
      <c r="AJ6340" s="381"/>
      <c r="AK6340" s="381"/>
      <c r="AL6340" s="381"/>
      <c r="AM6340" s="381"/>
    </row>
    <row r="6341" spans="1:39" x14ac:dyDescent="0.35">
      <c r="A6341" s="379"/>
      <c r="B6341" s="379"/>
      <c r="C6341" s="379"/>
      <c r="D6341" s="379"/>
      <c r="E6341" s="379"/>
      <c r="F6341" s="379"/>
      <c r="G6341" s="379"/>
      <c r="H6341" s="379"/>
      <c r="I6341" s="379"/>
      <c r="J6341" s="379"/>
      <c r="K6341" s="379"/>
      <c r="L6341" s="379"/>
      <c r="M6341" s="379"/>
      <c r="N6341" s="379"/>
      <c r="O6341" s="379"/>
      <c r="P6341" s="379"/>
      <c r="Q6341" s="379"/>
      <c r="R6341" s="379"/>
      <c r="S6341" s="379"/>
      <c r="T6341" s="379"/>
      <c r="U6341" s="379"/>
      <c r="V6341" s="379"/>
      <c r="W6341" s="379"/>
      <c r="X6341" s="379"/>
      <c r="Y6341" s="379"/>
      <c r="Z6341" s="379"/>
      <c r="AA6341" s="380"/>
      <c r="AB6341" s="379"/>
      <c r="AC6341" s="379"/>
      <c r="AD6341" s="379"/>
      <c r="AE6341" s="381"/>
      <c r="AF6341" s="105"/>
      <c r="AG6341" s="381"/>
      <c r="AH6341" s="381"/>
      <c r="AI6341" s="381"/>
      <c r="AJ6341" s="381"/>
      <c r="AK6341" s="381"/>
      <c r="AL6341" s="381"/>
      <c r="AM6341" s="381"/>
    </row>
    <row r="6342" spans="1:39" x14ac:dyDescent="0.35">
      <c r="A6342" s="379"/>
      <c r="B6342" s="379"/>
      <c r="C6342" s="379"/>
      <c r="D6342" s="379"/>
      <c r="E6342" s="379"/>
      <c r="F6342" s="379"/>
      <c r="G6342" s="379"/>
      <c r="H6342" s="379"/>
      <c r="I6342" s="379"/>
      <c r="J6342" s="379"/>
      <c r="K6342" s="379"/>
      <c r="L6342" s="379"/>
      <c r="M6342" s="379"/>
      <c r="N6342" s="379"/>
      <c r="O6342" s="379"/>
      <c r="P6342" s="379"/>
      <c r="Q6342" s="379"/>
      <c r="R6342" s="379"/>
      <c r="S6342" s="379"/>
      <c r="T6342" s="379"/>
      <c r="U6342" s="379"/>
      <c r="V6342" s="379"/>
      <c r="W6342" s="379"/>
      <c r="X6342" s="379"/>
      <c r="Y6342" s="379"/>
      <c r="Z6342" s="379"/>
      <c r="AA6342" s="380"/>
      <c r="AB6342" s="379"/>
      <c r="AC6342" s="379"/>
      <c r="AD6342" s="379"/>
      <c r="AE6342" s="381"/>
      <c r="AF6342" s="105"/>
      <c r="AG6342" s="381"/>
      <c r="AH6342" s="381"/>
      <c r="AI6342" s="381"/>
      <c r="AJ6342" s="381"/>
      <c r="AK6342" s="381"/>
      <c r="AL6342" s="381"/>
      <c r="AM6342" s="381"/>
    </row>
    <row r="6343" spans="1:39" x14ac:dyDescent="0.35">
      <c r="A6343" s="379"/>
      <c r="B6343" s="379"/>
      <c r="C6343" s="379"/>
      <c r="D6343" s="379"/>
      <c r="E6343" s="379"/>
      <c r="F6343" s="379"/>
      <c r="G6343" s="379"/>
      <c r="H6343" s="379"/>
      <c r="I6343" s="379"/>
      <c r="J6343" s="379"/>
      <c r="K6343" s="379"/>
      <c r="L6343" s="379"/>
      <c r="M6343" s="379"/>
      <c r="N6343" s="379"/>
      <c r="O6343" s="379"/>
      <c r="P6343" s="379"/>
      <c r="Q6343" s="379"/>
      <c r="R6343" s="379"/>
      <c r="S6343" s="379"/>
      <c r="T6343" s="379"/>
      <c r="U6343" s="379"/>
      <c r="V6343" s="379"/>
      <c r="W6343" s="379"/>
      <c r="X6343" s="379"/>
      <c r="Y6343" s="379"/>
      <c r="Z6343" s="379"/>
      <c r="AA6343" s="380"/>
      <c r="AB6343" s="379"/>
      <c r="AC6343" s="379"/>
      <c r="AD6343" s="379"/>
      <c r="AE6343" s="381"/>
      <c r="AF6343" s="105"/>
      <c r="AG6343" s="381"/>
      <c r="AH6343" s="381"/>
      <c r="AI6343" s="381"/>
      <c r="AJ6343" s="381"/>
      <c r="AK6343" s="381"/>
      <c r="AL6343" s="381"/>
      <c r="AM6343" s="381"/>
    </row>
    <row r="6344" spans="1:39" x14ac:dyDescent="0.35">
      <c r="A6344" s="379"/>
      <c r="B6344" s="379"/>
      <c r="C6344" s="379"/>
      <c r="D6344" s="379"/>
      <c r="E6344" s="379"/>
      <c r="F6344" s="379"/>
      <c r="G6344" s="379"/>
      <c r="H6344" s="379"/>
      <c r="I6344" s="379"/>
      <c r="J6344" s="379"/>
      <c r="K6344" s="379"/>
      <c r="L6344" s="379"/>
      <c r="M6344" s="379"/>
      <c r="N6344" s="379"/>
      <c r="O6344" s="379"/>
      <c r="P6344" s="379"/>
      <c r="Q6344" s="379"/>
      <c r="R6344" s="379"/>
      <c r="S6344" s="379"/>
      <c r="T6344" s="379"/>
      <c r="U6344" s="379"/>
      <c r="V6344" s="379"/>
      <c r="W6344" s="379"/>
      <c r="X6344" s="379"/>
      <c r="Y6344" s="379"/>
      <c r="Z6344" s="379"/>
      <c r="AA6344" s="380"/>
      <c r="AB6344" s="379"/>
      <c r="AC6344" s="379"/>
      <c r="AD6344" s="379"/>
      <c r="AE6344" s="381"/>
      <c r="AF6344" s="105"/>
      <c r="AG6344" s="381"/>
      <c r="AH6344" s="381"/>
      <c r="AI6344" s="381"/>
      <c r="AJ6344" s="381"/>
      <c r="AK6344" s="381"/>
      <c r="AL6344" s="381"/>
      <c r="AM6344" s="381"/>
    </row>
    <row r="6345" spans="1:39" x14ac:dyDescent="0.35">
      <c r="A6345" s="379"/>
      <c r="B6345" s="379"/>
      <c r="C6345" s="379"/>
      <c r="D6345" s="379"/>
      <c r="E6345" s="379"/>
      <c r="F6345" s="379"/>
      <c r="G6345" s="379"/>
      <c r="H6345" s="379"/>
      <c r="I6345" s="379"/>
      <c r="J6345" s="379"/>
      <c r="K6345" s="379"/>
      <c r="L6345" s="379"/>
      <c r="M6345" s="379"/>
      <c r="N6345" s="379"/>
      <c r="O6345" s="379"/>
      <c r="P6345" s="379"/>
      <c r="Q6345" s="379"/>
      <c r="R6345" s="379"/>
      <c r="S6345" s="379"/>
      <c r="T6345" s="379"/>
      <c r="U6345" s="379"/>
      <c r="V6345" s="379"/>
      <c r="W6345" s="379"/>
      <c r="X6345" s="379"/>
      <c r="Y6345" s="379"/>
      <c r="Z6345" s="379"/>
      <c r="AA6345" s="380"/>
      <c r="AB6345" s="379"/>
      <c r="AC6345" s="379"/>
      <c r="AD6345" s="379"/>
      <c r="AE6345" s="381"/>
      <c r="AF6345" s="105"/>
      <c r="AG6345" s="381"/>
      <c r="AH6345" s="381"/>
      <c r="AI6345" s="381"/>
      <c r="AJ6345" s="381"/>
      <c r="AK6345" s="381"/>
      <c r="AL6345" s="381"/>
      <c r="AM6345" s="381"/>
    </row>
    <row r="6346" spans="1:39" x14ac:dyDescent="0.35">
      <c r="A6346" s="379"/>
      <c r="B6346" s="379"/>
      <c r="C6346" s="379"/>
      <c r="D6346" s="379"/>
      <c r="E6346" s="379"/>
      <c r="F6346" s="379"/>
      <c r="G6346" s="379"/>
      <c r="H6346" s="379"/>
      <c r="I6346" s="379"/>
      <c r="J6346" s="379"/>
      <c r="K6346" s="379"/>
      <c r="L6346" s="379"/>
      <c r="M6346" s="379"/>
      <c r="N6346" s="379"/>
      <c r="O6346" s="379"/>
      <c r="P6346" s="379"/>
      <c r="Q6346" s="379"/>
      <c r="R6346" s="379"/>
      <c r="S6346" s="379"/>
      <c r="T6346" s="379"/>
      <c r="U6346" s="379"/>
      <c r="V6346" s="379"/>
      <c r="W6346" s="379"/>
      <c r="X6346" s="379"/>
      <c r="Y6346" s="379"/>
      <c r="Z6346" s="379"/>
      <c r="AA6346" s="380"/>
      <c r="AB6346" s="379"/>
      <c r="AC6346" s="379"/>
      <c r="AD6346" s="379"/>
      <c r="AE6346" s="381"/>
      <c r="AF6346" s="105"/>
      <c r="AG6346" s="381"/>
      <c r="AH6346" s="381"/>
      <c r="AI6346" s="381"/>
      <c r="AJ6346" s="381"/>
      <c r="AK6346" s="381"/>
      <c r="AL6346" s="381"/>
      <c r="AM6346" s="381"/>
    </row>
    <row r="6347" spans="1:39" x14ac:dyDescent="0.35">
      <c r="A6347" s="379"/>
      <c r="B6347" s="379"/>
      <c r="C6347" s="379"/>
      <c r="D6347" s="379"/>
      <c r="E6347" s="379"/>
      <c r="F6347" s="379"/>
      <c r="G6347" s="379"/>
      <c r="H6347" s="379"/>
      <c r="I6347" s="379"/>
      <c r="J6347" s="379"/>
      <c r="K6347" s="379"/>
      <c r="L6347" s="379"/>
      <c r="M6347" s="379"/>
      <c r="N6347" s="379"/>
      <c r="O6347" s="379"/>
      <c r="P6347" s="379"/>
      <c r="Q6347" s="379"/>
      <c r="R6347" s="379"/>
      <c r="S6347" s="379"/>
      <c r="T6347" s="379"/>
      <c r="U6347" s="379"/>
      <c r="V6347" s="379"/>
      <c r="W6347" s="379"/>
      <c r="X6347" s="379"/>
      <c r="Y6347" s="379"/>
      <c r="Z6347" s="379"/>
      <c r="AA6347" s="380"/>
      <c r="AB6347" s="379"/>
      <c r="AC6347" s="379"/>
      <c r="AD6347" s="379"/>
      <c r="AE6347" s="381"/>
      <c r="AF6347" s="105"/>
      <c r="AG6347" s="381"/>
      <c r="AH6347" s="381"/>
      <c r="AI6347" s="381"/>
      <c r="AJ6347" s="381"/>
      <c r="AK6347" s="381"/>
      <c r="AL6347" s="381"/>
      <c r="AM6347" s="381"/>
    </row>
    <row r="6348" spans="1:39" x14ac:dyDescent="0.35">
      <c r="A6348" s="379"/>
      <c r="B6348" s="379"/>
      <c r="C6348" s="379"/>
      <c r="D6348" s="379"/>
      <c r="E6348" s="379"/>
      <c r="F6348" s="379"/>
      <c r="G6348" s="379"/>
      <c r="H6348" s="379"/>
      <c r="I6348" s="379"/>
      <c r="J6348" s="379"/>
      <c r="K6348" s="379"/>
      <c r="L6348" s="379"/>
      <c r="M6348" s="379"/>
      <c r="N6348" s="379"/>
      <c r="O6348" s="379"/>
      <c r="P6348" s="379"/>
      <c r="Q6348" s="379"/>
      <c r="R6348" s="379"/>
      <c r="S6348" s="379"/>
      <c r="T6348" s="379"/>
      <c r="U6348" s="379"/>
      <c r="V6348" s="379"/>
      <c r="W6348" s="379"/>
      <c r="X6348" s="379"/>
      <c r="Y6348" s="379"/>
      <c r="Z6348" s="379"/>
      <c r="AA6348" s="380"/>
      <c r="AB6348" s="379"/>
      <c r="AC6348" s="379"/>
      <c r="AD6348" s="379"/>
      <c r="AE6348" s="381"/>
      <c r="AF6348" s="105"/>
      <c r="AG6348" s="381"/>
      <c r="AH6348" s="381"/>
      <c r="AI6348" s="381"/>
      <c r="AJ6348" s="381"/>
      <c r="AK6348" s="381"/>
      <c r="AL6348" s="381"/>
      <c r="AM6348" s="381"/>
    </row>
    <row r="6349" spans="1:39" x14ac:dyDescent="0.35">
      <c r="A6349" s="379"/>
      <c r="B6349" s="379"/>
      <c r="C6349" s="379"/>
      <c r="D6349" s="379"/>
      <c r="E6349" s="379"/>
      <c r="F6349" s="379"/>
      <c r="G6349" s="379"/>
      <c r="H6349" s="379"/>
      <c r="I6349" s="379"/>
      <c r="J6349" s="379"/>
      <c r="K6349" s="379"/>
      <c r="L6349" s="379"/>
      <c r="M6349" s="379"/>
      <c r="N6349" s="379"/>
      <c r="O6349" s="379"/>
      <c r="P6349" s="379"/>
      <c r="Q6349" s="379"/>
      <c r="R6349" s="379"/>
      <c r="S6349" s="379"/>
      <c r="T6349" s="379"/>
      <c r="U6349" s="379"/>
      <c r="V6349" s="379"/>
      <c r="W6349" s="379"/>
      <c r="X6349" s="379"/>
      <c r="Y6349" s="379"/>
      <c r="Z6349" s="379"/>
      <c r="AA6349" s="380"/>
      <c r="AB6349" s="379"/>
      <c r="AC6349" s="379"/>
      <c r="AD6349" s="379"/>
      <c r="AE6349" s="381"/>
      <c r="AF6349" s="105"/>
      <c r="AG6349" s="381"/>
      <c r="AH6349" s="381"/>
      <c r="AI6349" s="381"/>
      <c r="AJ6349" s="381"/>
      <c r="AK6349" s="381"/>
      <c r="AL6349" s="381"/>
      <c r="AM6349" s="381"/>
    </row>
    <row r="6350" spans="1:39" x14ac:dyDescent="0.35">
      <c r="A6350" s="379"/>
      <c r="B6350" s="379"/>
      <c r="C6350" s="379"/>
      <c r="D6350" s="379"/>
      <c r="E6350" s="379"/>
      <c r="F6350" s="379"/>
      <c r="G6350" s="379"/>
      <c r="H6350" s="379"/>
      <c r="I6350" s="379"/>
      <c r="J6350" s="379"/>
      <c r="K6350" s="379"/>
      <c r="L6350" s="379"/>
      <c r="M6350" s="379"/>
      <c r="N6350" s="379"/>
      <c r="O6350" s="379"/>
      <c r="P6350" s="379"/>
      <c r="Q6350" s="379"/>
      <c r="R6350" s="379"/>
      <c r="S6350" s="379"/>
      <c r="T6350" s="379"/>
      <c r="U6350" s="379"/>
      <c r="V6350" s="379"/>
      <c r="W6350" s="379"/>
      <c r="X6350" s="379"/>
      <c r="Y6350" s="379"/>
      <c r="Z6350" s="379"/>
      <c r="AA6350" s="380"/>
      <c r="AB6350" s="379"/>
      <c r="AC6350" s="379"/>
      <c r="AD6350" s="379"/>
      <c r="AE6350" s="381"/>
      <c r="AF6350" s="105"/>
      <c r="AG6350" s="381"/>
      <c r="AH6350" s="381"/>
      <c r="AI6350" s="381"/>
      <c r="AJ6350" s="381"/>
      <c r="AK6350" s="381"/>
      <c r="AL6350" s="381"/>
      <c r="AM6350" s="381"/>
    </row>
    <row r="6351" spans="1:39" x14ac:dyDescent="0.35">
      <c r="A6351" s="379"/>
      <c r="B6351" s="379"/>
      <c r="C6351" s="379"/>
      <c r="D6351" s="379"/>
      <c r="E6351" s="379"/>
      <c r="F6351" s="379"/>
      <c r="G6351" s="379"/>
      <c r="H6351" s="379"/>
      <c r="I6351" s="379"/>
      <c r="J6351" s="379"/>
      <c r="K6351" s="379"/>
      <c r="L6351" s="379"/>
      <c r="M6351" s="379"/>
      <c r="N6351" s="379"/>
      <c r="O6351" s="379"/>
      <c r="P6351" s="379"/>
      <c r="Q6351" s="379"/>
      <c r="R6351" s="379"/>
      <c r="S6351" s="379"/>
      <c r="T6351" s="379"/>
      <c r="U6351" s="379"/>
      <c r="V6351" s="379"/>
      <c r="W6351" s="379"/>
      <c r="X6351" s="379"/>
      <c r="Y6351" s="379"/>
      <c r="Z6351" s="379"/>
      <c r="AA6351" s="380"/>
      <c r="AB6351" s="379"/>
      <c r="AC6351" s="379"/>
      <c r="AD6351" s="379"/>
      <c r="AE6351" s="381"/>
      <c r="AF6351" s="105"/>
      <c r="AG6351" s="381"/>
      <c r="AH6351" s="381"/>
      <c r="AI6351" s="381"/>
      <c r="AJ6351" s="381"/>
      <c r="AK6351" s="381"/>
      <c r="AL6351" s="381"/>
      <c r="AM6351" s="381"/>
    </row>
    <row r="6352" spans="1:39" x14ac:dyDescent="0.35">
      <c r="A6352" s="379"/>
      <c r="B6352" s="379"/>
      <c r="C6352" s="379"/>
      <c r="D6352" s="379"/>
      <c r="E6352" s="379"/>
      <c r="F6352" s="379"/>
      <c r="G6352" s="379"/>
      <c r="H6352" s="379"/>
      <c r="I6352" s="379"/>
      <c r="J6352" s="379"/>
      <c r="K6352" s="379"/>
      <c r="L6352" s="379"/>
      <c r="M6352" s="379"/>
      <c r="N6352" s="379"/>
      <c r="O6352" s="379"/>
      <c r="P6352" s="379"/>
      <c r="Q6352" s="379"/>
      <c r="R6352" s="379"/>
      <c r="S6352" s="379"/>
      <c r="T6352" s="379"/>
      <c r="U6352" s="379"/>
      <c r="V6352" s="379"/>
      <c r="W6352" s="379"/>
      <c r="X6352" s="379"/>
      <c r="Y6352" s="379"/>
      <c r="Z6352" s="379"/>
      <c r="AA6352" s="380"/>
      <c r="AB6352" s="379"/>
      <c r="AC6352" s="379"/>
      <c r="AD6352" s="379"/>
      <c r="AE6352" s="381"/>
      <c r="AF6352" s="105"/>
      <c r="AG6352" s="381"/>
      <c r="AH6352" s="381"/>
      <c r="AI6352" s="381"/>
      <c r="AJ6352" s="381"/>
      <c r="AK6352" s="381"/>
      <c r="AL6352" s="381"/>
      <c r="AM6352" s="381"/>
    </row>
    <row r="6353" spans="1:39" x14ac:dyDescent="0.35">
      <c r="A6353" s="379"/>
      <c r="B6353" s="379"/>
      <c r="C6353" s="379"/>
      <c r="D6353" s="379"/>
      <c r="E6353" s="379"/>
      <c r="F6353" s="379"/>
      <c r="G6353" s="379"/>
      <c r="H6353" s="379"/>
      <c r="I6353" s="379"/>
      <c r="J6353" s="379"/>
      <c r="K6353" s="379"/>
      <c r="L6353" s="379"/>
      <c r="M6353" s="379"/>
      <c r="N6353" s="379"/>
      <c r="O6353" s="379"/>
      <c r="P6353" s="379"/>
      <c r="Q6353" s="379"/>
      <c r="R6353" s="379"/>
      <c r="S6353" s="379"/>
      <c r="T6353" s="379"/>
      <c r="U6353" s="379"/>
      <c r="V6353" s="379"/>
      <c r="W6353" s="379"/>
      <c r="X6353" s="379"/>
      <c r="Y6353" s="379"/>
      <c r="Z6353" s="379"/>
      <c r="AA6353" s="380"/>
      <c r="AB6353" s="379"/>
      <c r="AC6353" s="379"/>
      <c r="AD6353" s="379"/>
      <c r="AE6353" s="381"/>
      <c r="AF6353" s="105"/>
      <c r="AG6353" s="381"/>
      <c r="AH6353" s="381"/>
      <c r="AI6353" s="381"/>
      <c r="AJ6353" s="381"/>
      <c r="AK6353" s="381"/>
      <c r="AL6353" s="381"/>
      <c r="AM6353" s="381"/>
    </row>
    <row r="6354" spans="1:39" x14ac:dyDescent="0.35">
      <c r="A6354" s="379"/>
      <c r="B6354" s="379"/>
      <c r="C6354" s="379"/>
      <c r="D6354" s="379"/>
      <c r="E6354" s="379"/>
      <c r="F6354" s="379"/>
      <c r="G6354" s="379"/>
      <c r="H6354" s="379"/>
      <c r="I6354" s="379"/>
      <c r="J6354" s="379"/>
      <c r="K6354" s="379"/>
      <c r="L6354" s="379"/>
      <c r="M6354" s="379"/>
      <c r="N6354" s="379"/>
      <c r="O6354" s="379"/>
      <c r="P6354" s="379"/>
      <c r="Q6354" s="379"/>
      <c r="R6354" s="379"/>
      <c r="S6354" s="379"/>
      <c r="T6354" s="379"/>
      <c r="U6354" s="379"/>
      <c r="V6354" s="379"/>
      <c r="W6354" s="379"/>
      <c r="X6354" s="379"/>
      <c r="Y6354" s="379"/>
      <c r="Z6354" s="379"/>
      <c r="AA6354" s="380"/>
      <c r="AB6354" s="379"/>
      <c r="AC6354" s="379"/>
      <c r="AD6354" s="379"/>
      <c r="AE6354" s="381"/>
      <c r="AF6354" s="105"/>
      <c r="AG6354" s="381"/>
      <c r="AH6354" s="381"/>
      <c r="AI6354" s="381"/>
      <c r="AJ6354" s="381"/>
      <c r="AK6354" s="381"/>
      <c r="AL6354" s="381"/>
      <c r="AM6354" s="381"/>
    </row>
    <row r="6355" spans="1:39" x14ac:dyDescent="0.35">
      <c r="A6355" s="379"/>
      <c r="B6355" s="379"/>
      <c r="C6355" s="379"/>
      <c r="D6355" s="379"/>
      <c r="E6355" s="379"/>
      <c r="F6355" s="379"/>
      <c r="G6355" s="379"/>
      <c r="H6355" s="379"/>
      <c r="I6355" s="379"/>
      <c r="J6355" s="379"/>
      <c r="K6355" s="379"/>
      <c r="L6355" s="379"/>
      <c r="M6355" s="379"/>
      <c r="N6355" s="379"/>
      <c r="O6355" s="379"/>
      <c r="P6355" s="379"/>
      <c r="Q6355" s="379"/>
      <c r="R6355" s="379"/>
      <c r="S6355" s="379"/>
      <c r="T6355" s="379"/>
      <c r="U6355" s="379"/>
      <c r="V6355" s="379"/>
      <c r="W6355" s="379"/>
      <c r="X6355" s="379"/>
      <c r="Y6355" s="379"/>
      <c r="Z6355" s="379"/>
      <c r="AA6355" s="380"/>
      <c r="AB6355" s="379"/>
      <c r="AC6355" s="379"/>
      <c r="AD6355" s="379"/>
      <c r="AE6355" s="381"/>
      <c r="AF6355" s="105"/>
      <c r="AG6355" s="381"/>
      <c r="AH6355" s="381"/>
      <c r="AI6355" s="381"/>
      <c r="AJ6355" s="381"/>
      <c r="AK6355" s="381"/>
      <c r="AL6355" s="381"/>
      <c r="AM6355" s="381"/>
    </row>
    <row r="6356" spans="1:39" x14ac:dyDescent="0.35">
      <c r="A6356" s="379"/>
      <c r="B6356" s="379"/>
      <c r="C6356" s="379"/>
      <c r="D6356" s="379"/>
      <c r="E6356" s="379"/>
      <c r="F6356" s="379"/>
      <c r="G6356" s="379"/>
      <c r="H6356" s="379"/>
      <c r="I6356" s="379"/>
      <c r="J6356" s="379"/>
      <c r="K6356" s="379"/>
      <c r="L6356" s="379"/>
      <c r="M6356" s="379"/>
      <c r="N6356" s="379"/>
      <c r="O6356" s="379"/>
      <c r="P6356" s="379"/>
      <c r="Q6356" s="379"/>
      <c r="R6356" s="379"/>
      <c r="S6356" s="379"/>
      <c r="T6356" s="379"/>
      <c r="U6356" s="379"/>
      <c r="V6356" s="379"/>
      <c r="W6356" s="379"/>
      <c r="X6356" s="379"/>
      <c r="Y6356" s="379"/>
      <c r="Z6356" s="379"/>
      <c r="AA6356" s="380"/>
      <c r="AB6356" s="379"/>
      <c r="AC6356" s="379"/>
      <c r="AD6356" s="379"/>
      <c r="AE6356" s="381"/>
      <c r="AF6356" s="105"/>
      <c r="AG6356" s="381"/>
      <c r="AH6356" s="381"/>
      <c r="AI6356" s="381"/>
      <c r="AJ6356" s="381"/>
      <c r="AK6356" s="381"/>
      <c r="AL6356" s="381"/>
      <c r="AM6356" s="381"/>
    </row>
    <row r="6357" spans="1:39" x14ac:dyDescent="0.35">
      <c r="A6357" s="379"/>
      <c r="B6357" s="379"/>
      <c r="C6357" s="379"/>
      <c r="D6357" s="379"/>
      <c r="E6357" s="379"/>
      <c r="F6357" s="379"/>
      <c r="G6357" s="379"/>
      <c r="H6357" s="379"/>
      <c r="I6357" s="379"/>
      <c r="J6357" s="379"/>
      <c r="K6357" s="379"/>
      <c r="L6357" s="379"/>
      <c r="M6357" s="379"/>
      <c r="N6357" s="379"/>
      <c r="O6357" s="379"/>
      <c r="P6357" s="379"/>
      <c r="Q6357" s="379"/>
      <c r="R6357" s="379"/>
      <c r="S6357" s="379"/>
      <c r="T6357" s="379"/>
      <c r="U6357" s="379"/>
      <c r="V6357" s="379"/>
      <c r="W6357" s="379"/>
      <c r="X6357" s="379"/>
      <c r="Y6357" s="379"/>
      <c r="Z6357" s="379"/>
      <c r="AA6357" s="380"/>
      <c r="AB6357" s="379"/>
      <c r="AC6357" s="379"/>
      <c r="AD6357" s="379"/>
      <c r="AE6357" s="381"/>
      <c r="AF6357" s="105"/>
      <c r="AG6357" s="381"/>
      <c r="AH6357" s="381"/>
      <c r="AI6357" s="381"/>
      <c r="AJ6357" s="381"/>
      <c r="AK6357" s="381"/>
      <c r="AL6357" s="381"/>
      <c r="AM6357" s="381"/>
    </row>
    <row r="6358" spans="1:39" x14ac:dyDescent="0.35">
      <c r="A6358" s="379"/>
      <c r="B6358" s="379"/>
      <c r="C6358" s="379"/>
      <c r="D6358" s="379"/>
      <c r="E6358" s="379"/>
      <c r="F6358" s="379"/>
      <c r="G6358" s="379"/>
      <c r="H6358" s="379"/>
      <c r="I6358" s="379"/>
      <c r="J6358" s="379"/>
      <c r="K6358" s="379"/>
      <c r="L6358" s="379"/>
      <c r="M6358" s="379"/>
      <c r="N6358" s="379"/>
      <c r="O6358" s="379"/>
      <c r="P6358" s="379"/>
      <c r="Q6358" s="379"/>
      <c r="R6358" s="379"/>
      <c r="S6358" s="379"/>
      <c r="T6358" s="379"/>
      <c r="U6358" s="379"/>
      <c r="V6358" s="379"/>
      <c r="W6358" s="379"/>
      <c r="X6358" s="379"/>
      <c r="Y6358" s="379"/>
      <c r="Z6358" s="379"/>
      <c r="AA6358" s="380"/>
      <c r="AB6358" s="379"/>
      <c r="AC6358" s="379"/>
      <c r="AD6358" s="379"/>
      <c r="AE6358" s="381"/>
      <c r="AF6358" s="105"/>
      <c r="AG6358" s="381"/>
      <c r="AH6358" s="381"/>
      <c r="AI6358" s="381"/>
      <c r="AJ6358" s="381"/>
      <c r="AK6358" s="381"/>
      <c r="AL6358" s="381"/>
      <c r="AM6358" s="381"/>
    </row>
    <row r="6359" spans="1:39" x14ac:dyDescent="0.35">
      <c r="A6359" s="379"/>
      <c r="B6359" s="379"/>
      <c r="C6359" s="379"/>
      <c r="D6359" s="379"/>
      <c r="E6359" s="379"/>
      <c r="F6359" s="379"/>
      <c r="G6359" s="379"/>
      <c r="H6359" s="379"/>
      <c r="I6359" s="379"/>
      <c r="J6359" s="379"/>
      <c r="K6359" s="379"/>
      <c r="L6359" s="379"/>
      <c r="M6359" s="379"/>
      <c r="N6359" s="379"/>
      <c r="O6359" s="379"/>
      <c r="P6359" s="379"/>
      <c r="Q6359" s="379"/>
      <c r="R6359" s="379"/>
      <c r="S6359" s="379"/>
      <c r="T6359" s="379"/>
      <c r="U6359" s="379"/>
      <c r="V6359" s="379"/>
      <c r="W6359" s="379"/>
      <c r="X6359" s="379"/>
      <c r="Y6359" s="379"/>
      <c r="Z6359" s="379"/>
      <c r="AA6359" s="380"/>
      <c r="AB6359" s="379"/>
      <c r="AC6359" s="379"/>
      <c r="AD6359" s="379"/>
      <c r="AE6359" s="381"/>
      <c r="AF6359" s="105"/>
      <c r="AG6359" s="381"/>
      <c r="AH6359" s="381"/>
      <c r="AI6359" s="381"/>
      <c r="AJ6359" s="381"/>
      <c r="AK6359" s="381"/>
      <c r="AL6359" s="381"/>
      <c r="AM6359" s="381"/>
    </row>
    <row r="6360" spans="1:39" x14ac:dyDescent="0.35">
      <c r="A6360" s="379"/>
      <c r="B6360" s="379"/>
      <c r="C6360" s="379"/>
      <c r="D6360" s="379"/>
      <c r="E6360" s="379"/>
      <c r="F6360" s="379"/>
      <c r="G6360" s="379"/>
      <c r="H6360" s="379"/>
      <c r="I6360" s="379"/>
      <c r="J6360" s="379"/>
      <c r="K6360" s="379"/>
      <c r="L6360" s="379"/>
      <c r="M6360" s="379"/>
      <c r="N6360" s="379"/>
      <c r="O6360" s="379"/>
      <c r="P6360" s="379"/>
      <c r="Q6360" s="379"/>
      <c r="R6360" s="379"/>
      <c r="S6360" s="379"/>
      <c r="T6360" s="379"/>
      <c r="U6360" s="379"/>
      <c r="V6360" s="379"/>
      <c r="W6360" s="379"/>
      <c r="X6360" s="379"/>
      <c r="Y6360" s="379"/>
      <c r="Z6360" s="379"/>
      <c r="AA6360" s="380"/>
      <c r="AB6360" s="379"/>
      <c r="AC6360" s="379"/>
      <c r="AD6360" s="379"/>
      <c r="AE6360" s="381"/>
      <c r="AF6360" s="105"/>
      <c r="AG6360" s="381"/>
      <c r="AH6360" s="381"/>
      <c r="AI6360" s="381"/>
      <c r="AJ6360" s="381"/>
      <c r="AK6360" s="381"/>
      <c r="AL6360" s="381"/>
      <c r="AM6360" s="381"/>
    </row>
    <row r="6361" spans="1:39" x14ac:dyDescent="0.35">
      <c r="A6361" s="379"/>
      <c r="B6361" s="379"/>
      <c r="C6361" s="379"/>
      <c r="D6361" s="379"/>
      <c r="E6361" s="379"/>
      <c r="F6361" s="379"/>
      <c r="G6361" s="379"/>
      <c r="H6361" s="379"/>
      <c r="I6361" s="379"/>
      <c r="J6361" s="379"/>
      <c r="K6361" s="379"/>
      <c r="L6361" s="379"/>
      <c r="M6361" s="379"/>
      <c r="N6361" s="379"/>
      <c r="O6361" s="379"/>
      <c r="P6361" s="379"/>
      <c r="Q6361" s="379"/>
      <c r="R6361" s="379"/>
      <c r="S6361" s="379"/>
      <c r="T6361" s="379"/>
      <c r="U6361" s="379"/>
      <c r="V6361" s="379"/>
      <c r="W6361" s="379"/>
      <c r="X6361" s="379"/>
      <c r="Y6361" s="379"/>
      <c r="Z6361" s="379"/>
      <c r="AA6361" s="380"/>
      <c r="AB6361" s="379"/>
      <c r="AC6361" s="379"/>
      <c r="AD6361" s="379"/>
      <c r="AE6361" s="381"/>
      <c r="AF6361" s="105"/>
      <c r="AG6361" s="381"/>
      <c r="AH6361" s="381"/>
      <c r="AI6361" s="381"/>
      <c r="AJ6361" s="381"/>
      <c r="AK6361" s="381"/>
      <c r="AL6361" s="381"/>
      <c r="AM6361" s="381"/>
    </row>
    <row r="6362" spans="1:39" x14ac:dyDescent="0.35">
      <c r="A6362" s="379"/>
      <c r="B6362" s="379"/>
      <c r="C6362" s="379"/>
      <c r="D6362" s="379"/>
      <c r="E6362" s="379"/>
      <c r="F6362" s="379"/>
      <c r="G6362" s="379"/>
      <c r="H6362" s="379"/>
      <c r="I6362" s="379"/>
      <c r="J6362" s="379"/>
      <c r="K6362" s="379"/>
      <c r="L6362" s="379"/>
      <c r="M6362" s="379"/>
      <c r="N6362" s="379"/>
      <c r="O6362" s="379"/>
      <c r="P6362" s="379"/>
      <c r="Q6362" s="379"/>
      <c r="R6362" s="379"/>
      <c r="S6362" s="379"/>
      <c r="T6362" s="379"/>
      <c r="U6362" s="379"/>
      <c r="V6362" s="379"/>
      <c r="W6362" s="379"/>
      <c r="X6362" s="379"/>
      <c r="Y6362" s="379"/>
      <c r="Z6362" s="379"/>
      <c r="AA6362" s="380"/>
      <c r="AB6362" s="379"/>
      <c r="AC6362" s="379"/>
      <c r="AD6362" s="379"/>
      <c r="AE6362" s="381"/>
      <c r="AF6362" s="105"/>
      <c r="AG6362" s="381"/>
      <c r="AH6362" s="381"/>
      <c r="AI6362" s="381"/>
      <c r="AJ6362" s="381"/>
      <c r="AK6362" s="381"/>
      <c r="AL6362" s="381"/>
      <c r="AM6362" s="381"/>
    </row>
    <row r="6363" spans="1:39" x14ac:dyDescent="0.35">
      <c r="A6363" s="379"/>
      <c r="B6363" s="379"/>
      <c r="C6363" s="379"/>
      <c r="D6363" s="379"/>
      <c r="E6363" s="379"/>
      <c r="F6363" s="379"/>
      <c r="G6363" s="379"/>
      <c r="H6363" s="379"/>
      <c r="I6363" s="379"/>
      <c r="J6363" s="379"/>
      <c r="K6363" s="379"/>
      <c r="L6363" s="379"/>
      <c r="M6363" s="379"/>
      <c r="N6363" s="379"/>
      <c r="O6363" s="379"/>
      <c r="P6363" s="379"/>
      <c r="Q6363" s="379"/>
      <c r="R6363" s="379"/>
      <c r="S6363" s="379"/>
      <c r="T6363" s="379"/>
      <c r="U6363" s="379"/>
      <c r="V6363" s="379"/>
      <c r="W6363" s="379"/>
      <c r="X6363" s="379"/>
      <c r="Y6363" s="379"/>
      <c r="Z6363" s="379"/>
      <c r="AA6363" s="380"/>
      <c r="AB6363" s="379"/>
      <c r="AC6363" s="379"/>
      <c r="AD6363" s="379"/>
      <c r="AE6363" s="381"/>
      <c r="AF6363" s="105"/>
      <c r="AG6363" s="381"/>
      <c r="AH6363" s="381"/>
      <c r="AI6363" s="381"/>
      <c r="AJ6363" s="381"/>
      <c r="AK6363" s="381"/>
      <c r="AL6363" s="381"/>
      <c r="AM6363" s="381"/>
    </row>
    <row r="6364" spans="1:39" x14ac:dyDescent="0.35">
      <c r="A6364" s="379"/>
      <c r="B6364" s="379"/>
      <c r="C6364" s="379"/>
      <c r="D6364" s="379"/>
      <c r="E6364" s="379"/>
      <c r="F6364" s="379"/>
      <c r="G6364" s="379"/>
      <c r="H6364" s="379"/>
      <c r="I6364" s="379"/>
      <c r="J6364" s="379"/>
      <c r="K6364" s="379"/>
      <c r="L6364" s="379"/>
      <c r="M6364" s="379"/>
      <c r="N6364" s="379"/>
      <c r="O6364" s="379"/>
      <c r="P6364" s="379"/>
      <c r="Q6364" s="379"/>
      <c r="R6364" s="379"/>
      <c r="S6364" s="379"/>
      <c r="T6364" s="379"/>
      <c r="U6364" s="379"/>
      <c r="V6364" s="379"/>
      <c r="W6364" s="379"/>
      <c r="X6364" s="379"/>
      <c r="Y6364" s="379"/>
      <c r="Z6364" s="379"/>
      <c r="AA6364" s="380"/>
      <c r="AB6364" s="379"/>
      <c r="AC6364" s="379"/>
      <c r="AD6364" s="379"/>
      <c r="AE6364" s="381"/>
      <c r="AF6364" s="105"/>
      <c r="AG6364" s="381"/>
      <c r="AH6364" s="381"/>
      <c r="AI6364" s="381"/>
      <c r="AJ6364" s="381"/>
      <c r="AK6364" s="381"/>
      <c r="AL6364" s="381"/>
      <c r="AM6364" s="381"/>
    </row>
    <row r="6365" spans="1:39" x14ac:dyDescent="0.35">
      <c r="A6365" s="379"/>
      <c r="B6365" s="379"/>
      <c r="C6365" s="379"/>
      <c r="D6365" s="379"/>
      <c r="E6365" s="379"/>
      <c r="F6365" s="379"/>
      <c r="G6365" s="379"/>
      <c r="H6365" s="379"/>
      <c r="I6365" s="379"/>
      <c r="J6365" s="379"/>
      <c r="K6365" s="379"/>
      <c r="L6365" s="379"/>
      <c r="M6365" s="379"/>
      <c r="N6365" s="379"/>
      <c r="O6365" s="379"/>
      <c r="P6365" s="379"/>
      <c r="Q6365" s="379"/>
      <c r="R6365" s="379"/>
      <c r="S6365" s="379"/>
      <c r="T6365" s="379"/>
      <c r="U6365" s="379"/>
      <c r="V6365" s="379"/>
      <c r="W6365" s="379"/>
      <c r="X6365" s="379"/>
      <c r="Y6365" s="379"/>
      <c r="Z6365" s="379"/>
      <c r="AA6365" s="380"/>
      <c r="AB6365" s="379"/>
      <c r="AC6365" s="379"/>
      <c r="AD6365" s="379"/>
      <c r="AE6365" s="381"/>
      <c r="AF6365" s="105"/>
      <c r="AG6365" s="381"/>
      <c r="AH6365" s="381"/>
      <c r="AI6365" s="381"/>
      <c r="AJ6365" s="381"/>
      <c r="AK6365" s="381"/>
      <c r="AL6365" s="381"/>
      <c r="AM6365" s="381"/>
    </row>
    <row r="6366" spans="1:39" x14ac:dyDescent="0.35">
      <c r="A6366" s="379"/>
      <c r="B6366" s="379"/>
      <c r="C6366" s="379"/>
      <c r="D6366" s="379"/>
      <c r="E6366" s="379"/>
      <c r="F6366" s="379"/>
      <c r="G6366" s="379"/>
      <c r="H6366" s="379"/>
      <c r="I6366" s="379"/>
      <c r="J6366" s="379"/>
      <c r="K6366" s="379"/>
      <c r="L6366" s="379"/>
      <c r="M6366" s="379"/>
      <c r="N6366" s="379"/>
      <c r="O6366" s="379"/>
      <c r="P6366" s="379"/>
      <c r="Q6366" s="379"/>
      <c r="R6366" s="379"/>
      <c r="S6366" s="379"/>
      <c r="T6366" s="379"/>
      <c r="U6366" s="379"/>
      <c r="V6366" s="379"/>
      <c r="W6366" s="379"/>
      <c r="X6366" s="379"/>
      <c r="Y6366" s="379"/>
      <c r="Z6366" s="379"/>
      <c r="AA6366" s="380"/>
      <c r="AB6366" s="379"/>
      <c r="AC6366" s="379"/>
      <c r="AD6366" s="379"/>
      <c r="AE6366" s="381"/>
      <c r="AF6366" s="105"/>
      <c r="AG6366" s="381"/>
      <c r="AH6366" s="381"/>
      <c r="AI6366" s="381"/>
      <c r="AJ6366" s="381"/>
      <c r="AK6366" s="381"/>
      <c r="AL6366" s="381"/>
      <c r="AM6366" s="381"/>
    </row>
    <row r="6367" spans="1:39" x14ac:dyDescent="0.35">
      <c r="A6367" s="379"/>
      <c r="B6367" s="379"/>
      <c r="C6367" s="379"/>
      <c r="D6367" s="379"/>
      <c r="E6367" s="379"/>
      <c r="F6367" s="379"/>
      <c r="G6367" s="379"/>
      <c r="H6367" s="379"/>
      <c r="I6367" s="379"/>
      <c r="J6367" s="379"/>
      <c r="K6367" s="379"/>
      <c r="L6367" s="379"/>
      <c r="M6367" s="379"/>
      <c r="N6367" s="379"/>
      <c r="O6367" s="379"/>
      <c r="P6367" s="379"/>
      <c r="Q6367" s="379"/>
      <c r="R6367" s="379"/>
      <c r="S6367" s="379"/>
      <c r="T6367" s="379"/>
      <c r="U6367" s="379"/>
      <c r="V6367" s="379"/>
      <c r="W6367" s="379"/>
      <c r="X6367" s="379"/>
      <c r="Y6367" s="379"/>
      <c r="Z6367" s="379"/>
      <c r="AA6367" s="380"/>
      <c r="AB6367" s="379"/>
      <c r="AC6367" s="379"/>
      <c r="AD6367" s="379"/>
      <c r="AE6367" s="381"/>
      <c r="AF6367" s="105"/>
      <c r="AG6367" s="381"/>
      <c r="AH6367" s="381"/>
      <c r="AI6367" s="381"/>
      <c r="AJ6367" s="381"/>
      <c r="AK6367" s="381"/>
      <c r="AL6367" s="381"/>
      <c r="AM6367" s="381"/>
    </row>
    <row r="6368" spans="1:39" x14ac:dyDescent="0.35">
      <c r="A6368" s="379"/>
      <c r="B6368" s="379"/>
      <c r="C6368" s="379"/>
      <c r="D6368" s="379"/>
      <c r="E6368" s="379"/>
      <c r="F6368" s="379"/>
      <c r="G6368" s="379"/>
      <c r="H6368" s="379"/>
      <c r="I6368" s="379"/>
      <c r="J6368" s="379"/>
      <c r="K6368" s="379"/>
      <c r="L6368" s="379"/>
      <c r="M6368" s="379"/>
      <c r="N6368" s="379"/>
      <c r="O6368" s="379"/>
      <c r="P6368" s="379"/>
      <c r="Q6368" s="379"/>
      <c r="R6368" s="379"/>
      <c r="S6368" s="379"/>
      <c r="T6368" s="379"/>
      <c r="U6368" s="379"/>
      <c r="V6368" s="379"/>
      <c r="W6368" s="379"/>
      <c r="X6368" s="379"/>
      <c r="Y6368" s="379"/>
      <c r="Z6368" s="379"/>
      <c r="AA6368" s="380"/>
      <c r="AB6368" s="379"/>
      <c r="AC6368" s="379"/>
      <c r="AD6368" s="379"/>
      <c r="AE6368" s="381"/>
      <c r="AF6368" s="105"/>
      <c r="AG6368" s="381"/>
      <c r="AH6368" s="381"/>
      <c r="AI6368" s="381"/>
      <c r="AJ6368" s="381"/>
      <c r="AK6368" s="381"/>
      <c r="AL6368" s="381"/>
      <c r="AM6368" s="381"/>
    </row>
    <row r="6369" spans="1:39" x14ac:dyDescent="0.35">
      <c r="A6369" s="379"/>
      <c r="B6369" s="379"/>
      <c r="C6369" s="379"/>
      <c r="D6369" s="379"/>
      <c r="E6369" s="379"/>
      <c r="F6369" s="379"/>
      <c r="G6369" s="379"/>
      <c r="H6369" s="379"/>
      <c r="I6369" s="379"/>
      <c r="J6369" s="379"/>
      <c r="K6369" s="379"/>
      <c r="L6369" s="379"/>
      <c r="M6369" s="379"/>
      <c r="N6369" s="379"/>
      <c r="O6369" s="379"/>
      <c r="P6369" s="379"/>
      <c r="Q6369" s="379"/>
      <c r="R6369" s="379"/>
      <c r="S6369" s="379"/>
      <c r="T6369" s="379"/>
      <c r="U6369" s="379"/>
      <c r="V6369" s="379"/>
      <c r="W6369" s="379"/>
      <c r="X6369" s="379"/>
      <c r="Y6369" s="379"/>
      <c r="Z6369" s="379"/>
      <c r="AA6369" s="380"/>
      <c r="AB6369" s="379"/>
      <c r="AC6369" s="379"/>
      <c r="AD6369" s="379"/>
      <c r="AE6369" s="381"/>
      <c r="AF6369" s="105"/>
      <c r="AG6369" s="381"/>
      <c r="AH6369" s="381"/>
      <c r="AI6369" s="381"/>
      <c r="AJ6369" s="381"/>
      <c r="AK6369" s="381"/>
      <c r="AL6369" s="381"/>
      <c r="AM6369" s="381"/>
    </row>
    <row r="6370" spans="1:39" x14ac:dyDescent="0.35">
      <c r="A6370" s="379"/>
      <c r="B6370" s="379"/>
      <c r="C6370" s="379"/>
      <c r="D6370" s="379"/>
      <c r="E6370" s="379"/>
      <c r="F6370" s="379"/>
      <c r="G6370" s="379"/>
      <c r="H6370" s="379"/>
      <c r="I6370" s="379"/>
      <c r="J6370" s="379"/>
      <c r="K6370" s="379"/>
      <c r="L6370" s="379"/>
      <c r="M6370" s="379"/>
      <c r="N6370" s="379"/>
      <c r="O6370" s="379"/>
      <c r="P6370" s="379"/>
      <c r="Q6370" s="379"/>
      <c r="R6370" s="379"/>
      <c r="S6370" s="379"/>
      <c r="T6370" s="379"/>
      <c r="U6370" s="379"/>
      <c r="V6370" s="379"/>
      <c r="W6370" s="379"/>
      <c r="X6370" s="379"/>
      <c r="Y6370" s="379"/>
      <c r="Z6370" s="379"/>
      <c r="AA6370" s="380"/>
      <c r="AB6370" s="379"/>
      <c r="AC6370" s="379"/>
      <c r="AD6370" s="379"/>
      <c r="AE6370" s="381"/>
      <c r="AF6370" s="105"/>
      <c r="AG6370" s="381"/>
      <c r="AH6370" s="381"/>
      <c r="AI6370" s="381"/>
      <c r="AJ6370" s="381"/>
      <c r="AK6370" s="381"/>
      <c r="AL6370" s="381"/>
      <c r="AM6370" s="381"/>
    </row>
    <row r="6371" spans="1:39" x14ac:dyDescent="0.35">
      <c r="A6371" s="379"/>
      <c r="B6371" s="379"/>
      <c r="C6371" s="379"/>
      <c r="D6371" s="379"/>
      <c r="E6371" s="379"/>
      <c r="F6371" s="379"/>
      <c r="G6371" s="379"/>
      <c r="H6371" s="379"/>
      <c r="I6371" s="379"/>
      <c r="J6371" s="379"/>
      <c r="K6371" s="379"/>
      <c r="L6371" s="379"/>
      <c r="M6371" s="379"/>
      <c r="N6371" s="379"/>
      <c r="O6371" s="379"/>
      <c r="P6371" s="379"/>
      <c r="Q6371" s="379"/>
      <c r="R6371" s="379"/>
      <c r="S6371" s="379"/>
      <c r="T6371" s="379"/>
      <c r="U6371" s="379"/>
      <c r="V6371" s="379"/>
      <c r="W6371" s="379"/>
      <c r="X6371" s="379"/>
      <c r="Y6371" s="379"/>
      <c r="Z6371" s="379"/>
      <c r="AA6371" s="380"/>
      <c r="AB6371" s="379"/>
      <c r="AC6371" s="379"/>
      <c r="AD6371" s="379"/>
      <c r="AE6371" s="381"/>
      <c r="AF6371" s="105"/>
      <c r="AG6371" s="381"/>
      <c r="AH6371" s="381"/>
      <c r="AI6371" s="381"/>
      <c r="AJ6371" s="381"/>
      <c r="AK6371" s="381"/>
      <c r="AL6371" s="381"/>
      <c r="AM6371" s="381"/>
    </row>
    <row r="6372" spans="1:39" x14ac:dyDescent="0.35">
      <c r="A6372" s="379"/>
      <c r="B6372" s="379"/>
      <c r="C6372" s="379"/>
      <c r="D6372" s="379"/>
      <c r="E6372" s="379"/>
      <c r="F6372" s="379"/>
      <c r="G6372" s="379"/>
      <c r="H6372" s="379"/>
      <c r="I6372" s="379"/>
      <c r="J6372" s="379"/>
      <c r="K6372" s="379"/>
      <c r="L6372" s="379"/>
      <c r="M6372" s="379"/>
      <c r="N6372" s="379"/>
      <c r="O6372" s="379"/>
      <c r="P6372" s="379"/>
      <c r="Q6372" s="379"/>
      <c r="R6372" s="379"/>
      <c r="S6372" s="379"/>
      <c r="T6372" s="379"/>
      <c r="U6372" s="379"/>
      <c r="V6372" s="379"/>
      <c r="W6372" s="379"/>
      <c r="X6372" s="379"/>
      <c r="Y6372" s="379"/>
      <c r="Z6372" s="379"/>
      <c r="AA6372" s="380"/>
      <c r="AB6372" s="379"/>
      <c r="AC6372" s="379"/>
      <c r="AD6372" s="379"/>
      <c r="AE6372" s="381"/>
      <c r="AF6372" s="105"/>
      <c r="AG6372" s="381"/>
      <c r="AH6372" s="381"/>
      <c r="AI6372" s="381"/>
      <c r="AJ6372" s="381"/>
      <c r="AK6372" s="381"/>
      <c r="AL6372" s="381"/>
      <c r="AM6372" s="381"/>
    </row>
    <row r="6373" spans="1:39" x14ac:dyDescent="0.35">
      <c r="A6373" s="379"/>
      <c r="B6373" s="379"/>
      <c r="C6373" s="379"/>
      <c r="D6373" s="379"/>
      <c r="E6373" s="379"/>
      <c r="F6373" s="379"/>
      <c r="G6373" s="379"/>
      <c r="H6373" s="379"/>
      <c r="I6373" s="379"/>
      <c r="J6373" s="379"/>
      <c r="K6373" s="379"/>
      <c r="L6373" s="379"/>
      <c r="M6373" s="379"/>
      <c r="N6373" s="379"/>
      <c r="O6373" s="379"/>
      <c r="P6373" s="379"/>
      <c r="Q6373" s="379"/>
      <c r="R6373" s="379"/>
      <c r="S6373" s="379"/>
      <c r="T6373" s="379"/>
      <c r="U6373" s="379"/>
      <c r="V6373" s="379"/>
      <c r="W6373" s="379"/>
      <c r="X6373" s="379"/>
      <c r="Y6373" s="379"/>
      <c r="Z6373" s="379"/>
      <c r="AA6373" s="380"/>
      <c r="AB6373" s="379"/>
      <c r="AC6373" s="379"/>
      <c r="AD6373" s="379"/>
      <c r="AE6373" s="381"/>
      <c r="AF6373" s="105"/>
      <c r="AG6373" s="381"/>
      <c r="AH6373" s="381"/>
      <c r="AI6373" s="381"/>
      <c r="AJ6373" s="381"/>
      <c r="AK6373" s="381"/>
      <c r="AL6373" s="381"/>
      <c r="AM6373" s="381"/>
    </row>
    <row r="6374" spans="1:39" x14ac:dyDescent="0.35">
      <c r="A6374" s="379"/>
      <c r="B6374" s="379"/>
      <c r="C6374" s="379"/>
      <c r="D6374" s="379"/>
      <c r="E6374" s="379"/>
      <c r="F6374" s="379"/>
      <c r="G6374" s="379"/>
      <c r="H6374" s="379"/>
      <c r="I6374" s="379"/>
      <c r="J6374" s="379"/>
      <c r="K6374" s="379"/>
      <c r="L6374" s="379"/>
      <c r="M6374" s="379"/>
      <c r="N6374" s="379"/>
      <c r="O6374" s="379"/>
      <c r="P6374" s="379"/>
      <c r="Q6374" s="379"/>
      <c r="R6374" s="379"/>
      <c r="S6374" s="379"/>
      <c r="T6374" s="379"/>
      <c r="U6374" s="379"/>
      <c r="V6374" s="379"/>
      <c r="W6374" s="379"/>
      <c r="X6374" s="379"/>
      <c r="Y6374" s="379"/>
      <c r="Z6374" s="379"/>
      <c r="AA6374" s="380"/>
      <c r="AB6374" s="379"/>
      <c r="AC6374" s="379"/>
      <c r="AD6374" s="379"/>
      <c r="AE6374" s="381"/>
      <c r="AF6374" s="105"/>
      <c r="AG6374" s="381"/>
      <c r="AH6374" s="381"/>
      <c r="AI6374" s="381"/>
      <c r="AJ6374" s="381"/>
      <c r="AK6374" s="381"/>
      <c r="AL6374" s="381"/>
      <c r="AM6374" s="381"/>
    </row>
    <row r="6375" spans="1:39" x14ac:dyDescent="0.35">
      <c r="A6375" s="379"/>
      <c r="B6375" s="379"/>
      <c r="C6375" s="379"/>
      <c r="D6375" s="379"/>
      <c r="E6375" s="379"/>
      <c r="F6375" s="379"/>
      <c r="G6375" s="379"/>
      <c r="H6375" s="379"/>
      <c r="I6375" s="379"/>
      <c r="J6375" s="379"/>
      <c r="K6375" s="379"/>
      <c r="L6375" s="379"/>
      <c r="M6375" s="379"/>
      <c r="N6375" s="379"/>
      <c r="O6375" s="379"/>
      <c r="P6375" s="379"/>
      <c r="Q6375" s="379"/>
      <c r="R6375" s="379"/>
      <c r="S6375" s="379"/>
      <c r="T6375" s="379"/>
      <c r="U6375" s="379"/>
      <c r="V6375" s="379"/>
      <c r="W6375" s="379"/>
      <c r="X6375" s="379"/>
      <c r="Y6375" s="379"/>
      <c r="Z6375" s="379"/>
      <c r="AA6375" s="380"/>
      <c r="AB6375" s="379"/>
      <c r="AC6375" s="379"/>
      <c r="AD6375" s="379"/>
      <c r="AE6375" s="381"/>
      <c r="AF6375" s="105"/>
      <c r="AG6375" s="381"/>
      <c r="AH6375" s="381"/>
      <c r="AI6375" s="381"/>
      <c r="AJ6375" s="381"/>
      <c r="AK6375" s="381"/>
      <c r="AL6375" s="381"/>
      <c r="AM6375" s="381"/>
    </row>
    <row r="6376" spans="1:39" x14ac:dyDescent="0.35">
      <c r="A6376" s="379"/>
      <c r="B6376" s="379"/>
      <c r="C6376" s="379"/>
      <c r="D6376" s="379"/>
      <c r="E6376" s="379"/>
      <c r="F6376" s="379"/>
      <c r="G6376" s="379"/>
      <c r="H6376" s="379"/>
      <c r="I6376" s="379"/>
      <c r="J6376" s="379"/>
      <c r="K6376" s="379"/>
      <c r="L6376" s="379"/>
      <c r="M6376" s="379"/>
      <c r="N6376" s="379"/>
      <c r="O6376" s="379"/>
      <c r="P6376" s="379"/>
      <c r="Q6376" s="379"/>
      <c r="R6376" s="379"/>
      <c r="S6376" s="379"/>
      <c r="T6376" s="379"/>
      <c r="U6376" s="379"/>
      <c r="V6376" s="379"/>
      <c r="W6376" s="379"/>
      <c r="X6376" s="379"/>
      <c r="Y6376" s="379"/>
      <c r="Z6376" s="379"/>
      <c r="AA6376" s="380"/>
      <c r="AB6376" s="379"/>
      <c r="AC6376" s="379"/>
      <c r="AD6376" s="379"/>
      <c r="AE6376" s="381"/>
      <c r="AF6376" s="105"/>
      <c r="AG6376" s="381"/>
      <c r="AH6376" s="381"/>
      <c r="AI6376" s="381"/>
      <c r="AJ6376" s="381"/>
      <c r="AK6376" s="381"/>
      <c r="AL6376" s="381"/>
      <c r="AM6376" s="381"/>
    </row>
    <row r="6377" spans="1:39" x14ac:dyDescent="0.35">
      <c r="A6377" s="379"/>
      <c r="B6377" s="379"/>
      <c r="C6377" s="379"/>
      <c r="D6377" s="379"/>
      <c r="E6377" s="379"/>
      <c r="F6377" s="379"/>
      <c r="G6377" s="379"/>
      <c r="H6377" s="379"/>
      <c r="I6377" s="379"/>
      <c r="J6377" s="379"/>
      <c r="K6377" s="379"/>
      <c r="L6377" s="379"/>
      <c r="M6377" s="379"/>
      <c r="N6377" s="379"/>
      <c r="O6377" s="379"/>
      <c r="P6377" s="379"/>
      <c r="Q6377" s="379"/>
      <c r="R6377" s="379"/>
      <c r="S6377" s="379"/>
      <c r="T6377" s="379"/>
      <c r="U6377" s="379"/>
      <c r="V6377" s="379"/>
      <c r="W6377" s="379"/>
      <c r="X6377" s="379"/>
      <c r="Y6377" s="379"/>
      <c r="Z6377" s="379"/>
      <c r="AA6377" s="380"/>
      <c r="AB6377" s="379"/>
      <c r="AC6377" s="379"/>
      <c r="AD6377" s="379"/>
      <c r="AE6377" s="381"/>
      <c r="AF6377" s="105"/>
      <c r="AG6377" s="381"/>
      <c r="AH6377" s="381"/>
      <c r="AI6377" s="381"/>
      <c r="AJ6377" s="381"/>
      <c r="AK6377" s="381"/>
      <c r="AL6377" s="381"/>
      <c r="AM6377" s="381"/>
    </row>
    <row r="6378" spans="1:39" x14ac:dyDescent="0.35">
      <c r="A6378" s="379"/>
      <c r="B6378" s="379"/>
      <c r="C6378" s="379"/>
      <c r="D6378" s="379"/>
      <c r="E6378" s="379"/>
      <c r="F6378" s="379"/>
      <c r="G6378" s="379"/>
      <c r="H6378" s="379"/>
      <c r="I6378" s="379"/>
      <c r="J6378" s="379"/>
      <c r="K6378" s="379"/>
      <c r="L6378" s="379"/>
      <c r="M6378" s="379"/>
      <c r="N6378" s="379"/>
      <c r="O6378" s="379"/>
      <c r="P6378" s="379"/>
      <c r="Q6378" s="379"/>
      <c r="R6378" s="379"/>
      <c r="S6378" s="379"/>
      <c r="T6378" s="379"/>
      <c r="U6378" s="379"/>
      <c r="V6378" s="379"/>
      <c r="W6378" s="379"/>
      <c r="X6378" s="379"/>
      <c r="Y6378" s="379"/>
      <c r="Z6378" s="379"/>
      <c r="AA6378" s="380"/>
      <c r="AB6378" s="379"/>
      <c r="AC6378" s="379"/>
      <c r="AD6378" s="379"/>
      <c r="AE6378" s="381"/>
      <c r="AF6378" s="105"/>
      <c r="AG6378" s="381"/>
      <c r="AH6378" s="381"/>
      <c r="AI6378" s="381"/>
      <c r="AJ6378" s="381"/>
      <c r="AK6378" s="381"/>
      <c r="AL6378" s="381"/>
      <c r="AM6378" s="381"/>
    </row>
    <row r="6379" spans="1:39" x14ac:dyDescent="0.35">
      <c r="A6379" s="379"/>
      <c r="B6379" s="379"/>
      <c r="C6379" s="379"/>
      <c r="D6379" s="379"/>
      <c r="E6379" s="379"/>
      <c r="F6379" s="379"/>
      <c r="G6379" s="379"/>
      <c r="H6379" s="379"/>
      <c r="I6379" s="379"/>
      <c r="J6379" s="379"/>
      <c r="K6379" s="379"/>
      <c r="L6379" s="379"/>
      <c r="M6379" s="379"/>
      <c r="N6379" s="379"/>
      <c r="O6379" s="379"/>
      <c r="P6379" s="379"/>
      <c r="Q6379" s="379"/>
      <c r="R6379" s="379"/>
      <c r="S6379" s="379"/>
      <c r="T6379" s="379"/>
      <c r="U6379" s="379"/>
      <c r="V6379" s="379"/>
      <c r="W6379" s="379"/>
      <c r="X6379" s="379"/>
      <c r="Y6379" s="379"/>
      <c r="Z6379" s="379"/>
      <c r="AA6379" s="380"/>
      <c r="AB6379" s="379"/>
      <c r="AC6379" s="379"/>
      <c r="AD6379" s="379"/>
      <c r="AE6379" s="381"/>
      <c r="AF6379" s="105"/>
      <c r="AG6379" s="381"/>
      <c r="AH6379" s="381"/>
      <c r="AI6379" s="381"/>
      <c r="AJ6379" s="381"/>
      <c r="AK6379" s="381"/>
      <c r="AL6379" s="381"/>
      <c r="AM6379" s="381"/>
    </row>
    <row r="6380" spans="1:39" x14ac:dyDescent="0.35">
      <c r="A6380" s="379"/>
      <c r="B6380" s="379"/>
      <c r="C6380" s="379"/>
      <c r="D6380" s="379"/>
      <c r="E6380" s="379"/>
      <c r="F6380" s="379"/>
      <c r="G6380" s="379"/>
      <c r="H6380" s="379"/>
      <c r="I6380" s="379"/>
      <c r="J6380" s="379"/>
      <c r="K6380" s="379"/>
      <c r="L6380" s="379"/>
      <c r="M6380" s="379"/>
      <c r="N6380" s="379"/>
      <c r="O6380" s="379"/>
      <c r="P6380" s="379"/>
      <c r="Q6380" s="379"/>
      <c r="R6380" s="379"/>
      <c r="S6380" s="379"/>
      <c r="T6380" s="379"/>
      <c r="U6380" s="379"/>
      <c r="V6380" s="379"/>
      <c r="W6380" s="379"/>
      <c r="X6380" s="379"/>
      <c r="Y6380" s="379"/>
      <c r="Z6380" s="379"/>
      <c r="AA6380" s="380"/>
      <c r="AB6380" s="379"/>
      <c r="AC6380" s="379"/>
      <c r="AD6380" s="379"/>
      <c r="AE6380" s="381"/>
      <c r="AF6380" s="105"/>
      <c r="AG6380" s="381"/>
      <c r="AH6380" s="381"/>
      <c r="AI6380" s="381"/>
      <c r="AJ6380" s="381"/>
      <c r="AK6380" s="381"/>
      <c r="AL6380" s="381"/>
      <c r="AM6380" s="381"/>
    </row>
    <row r="6381" spans="1:39" x14ac:dyDescent="0.35">
      <c r="A6381" s="379"/>
      <c r="B6381" s="379"/>
      <c r="C6381" s="379"/>
      <c r="D6381" s="379"/>
      <c r="E6381" s="379"/>
      <c r="F6381" s="379"/>
      <c r="G6381" s="379"/>
      <c r="H6381" s="379"/>
      <c r="I6381" s="379"/>
      <c r="J6381" s="379"/>
      <c r="K6381" s="379"/>
      <c r="L6381" s="379"/>
      <c r="M6381" s="379"/>
      <c r="N6381" s="379"/>
      <c r="O6381" s="379"/>
      <c r="P6381" s="379"/>
      <c r="Q6381" s="379"/>
      <c r="R6381" s="379"/>
      <c r="S6381" s="379"/>
      <c r="T6381" s="379"/>
      <c r="U6381" s="379"/>
      <c r="V6381" s="379"/>
      <c r="W6381" s="379"/>
      <c r="X6381" s="379"/>
      <c r="Y6381" s="379"/>
      <c r="Z6381" s="379"/>
      <c r="AA6381" s="380"/>
      <c r="AB6381" s="379"/>
      <c r="AC6381" s="379"/>
      <c r="AD6381" s="379"/>
      <c r="AE6381" s="381"/>
      <c r="AF6381" s="105"/>
      <c r="AG6381" s="381"/>
      <c r="AH6381" s="381"/>
      <c r="AI6381" s="381"/>
      <c r="AJ6381" s="381"/>
      <c r="AK6381" s="381"/>
      <c r="AL6381" s="381"/>
      <c r="AM6381" s="381"/>
    </row>
    <row r="6382" spans="1:39" x14ac:dyDescent="0.35">
      <c r="A6382" s="379"/>
      <c r="B6382" s="379"/>
      <c r="C6382" s="379"/>
      <c r="D6382" s="379"/>
      <c r="E6382" s="379"/>
      <c r="F6382" s="379"/>
      <c r="G6382" s="379"/>
      <c r="H6382" s="379"/>
      <c r="I6382" s="379"/>
      <c r="J6382" s="379"/>
      <c r="K6382" s="379"/>
      <c r="L6382" s="379"/>
      <c r="M6382" s="379"/>
      <c r="N6382" s="379"/>
      <c r="O6382" s="379"/>
      <c r="P6382" s="379"/>
      <c r="Q6382" s="379"/>
      <c r="R6382" s="379"/>
      <c r="S6382" s="379"/>
      <c r="T6382" s="379"/>
      <c r="U6382" s="379"/>
      <c r="V6382" s="379"/>
      <c r="W6382" s="379"/>
      <c r="X6382" s="379"/>
      <c r="Y6382" s="379"/>
      <c r="Z6382" s="379"/>
      <c r="AA6382" s="380"/>
      <c r="AB6382" s="379"/>
      <c r="AC6382" s="379"/>
      <c r="AD6382" s="379"/>
      <c r="AE6382" s="381"/>
      <c r="AF6382" s="105"/>
      <c r="AG6382" s="381"/>
      <c r="AH6382" s="381"/>
      <c r="AI6382" s="381"/>
      <c r="AJ6382" s="381"/>
      <c r="AK6382" s="381"/>
      <c r="AL6382" s="381"/>
      <c r="AM6382" s="381"/>
    </row>
    <row r="6383" spans="1:39" x14ac:dyDescent="0.35">
      <c r="A6383" s="379"/>
      <c r="B6383" s="379"/>
      <c r="C6383" s="379"/>
      <c r="D6383" s="379"/>
      <c r="E6383" s="379"/>
      <c r="F6383" s="379"/>
      <c r="G6383" s="379"/>
      <c r="H6383" s="379"/>
      <c r="I6383" s="379"/>
      <c r="J6383" s="379"/>
      <c r="K6383" s="379"/>
      <c r="L6383" s="379"/>
      <c r="M6383" s="379"/>
      <c r="N6383" s="379"/>
      <c r="O6383" s="379"/>
      <c r="P6383" s="379"/>
      <c r="Q6383" s="379"/>
      <c r="R6383" s="379"/>
      <c r="S6383" s="379"/>
      <c r="T6383" s="379"/>
      <c r="U6383" s="379"/>
      <c r="V6383" s="379"/>
      <c r="W6383" s="379"/>
      <c r="X6383" s="379"/>
      <c r="Y6383" s="379"/>
      <c r="Z6383" s="379"/>
      <c r="AA6383" s="380"/>
      <c r="AB6383" s="379"/>
      <c r="AC6383" s="379"/>
      <c r="AD6383" s="379"/>
      <c r="AE6383" s="381"/>
      <c r="AF6383" s="105"/>
      <c r="AG6383" s="381"/>
      <c r="AH6383" s="381"/>
      <c r="AI6383" s="381"/>
      <c r="AJ6383" s="381"/>
      <c r="AK6383" s="381"/>
      <c r="AL6383" s="381"/>
      <c r="AM6383" s="381"/>
    </row>
    <row r="6384" spans="1:39" x14ac:dyDescent="0.35">
      <c r="A6384" s="379"/>
      <c r="B6384" s="379"/>
      <c r="C6384" s="379"/>
      <c r="D6384" s="379"/>
      <c r="E6384" s="379"/>
      <c r="F6384" s="379"/>
      <c r="G6384" s="379"/>
      <c r="H6384" s="379"/>
      <c r="I6384" s="379"/>
      <c r="J6384" s="379"/>
      <c r="K6384" s="379"/>
      <c r="L6384" s="379"/>
      <c r="M6384" s="379"/>
      <c r="N6384" s="379"/>
      <c r="O6384" s="379"/>
      <c r="P6384" s="379"/>
      <c r="Q6384" s="379"/>
      <c r="R6384" s="379"/>
      <c r="S6384" s="379"/>
      <c r="T6384" s="379"/>
      <c r="U6384" s="379"/>
      <c r="V6384" s="379"/>
      <c r="W6384" s="379"/>
      <c r="X6384" s="379"/>
      <c r="Y6384" s="379"/>
      <c r="Z6384" s="379"/>
      <c r="AA6384" s="380"/>
      <c r="AB6384" s="379"/>
      <c r="AC6384" s="379"/>
      <c r="AD6384" s="379"/>
      <c r="AE6384" s="381"/>
      <c r="AF6384" s="105"/>
      <c r="AG6384" s="381"/>
      <c r="AH6384" s="381"/>
      <c r="AI6384" s="381"/>
      <c r="AJ6384" s="381"/>
      <c r="AK6384" s="381"/>
      <c r="AL6384" s="381"/>
      <c r="AM6384" s="381"/>
    </row>
    <row r="6385" spans="1:39" x14ac:dyDescent="0.35">
      <c r="A6385" s="379"/>
      <c r="B6385" s="379"/>
      <c r="C6385" s="379"/>
      <c r="D6385" s="379"/>
      <c r="E6385" s="379"/>
      <c r="F6385" s="379"/>
      <c r="G6385" s="379"/>
      <c r="H6385" s="379"/>
      <c r="I6385" s="379"/>
      <c r="J6385" s="379"/>
      <c r="K6385" s="379"/>
      <c r="L6385" s="379"/>
      <c r="M6385" s="379"/>
      <c r="N6385" s="379"/>
      <c r="O6385" s="379"/>
      <c r="P6385" s="379"/>
      <c r="Q6385" s="379"/>
      <c r="R6385" s="379"/>
      <c r="S6385" s="379"/>
      <c r="T6385" s="379"/>
      <c r="U6385" s="379"/>
      <c r="V6385" s="379"/>
      <c r="W6385" s="379"/>
      <c r="X6385" s="379"/>
      <c r="Y6385" s="379"/>
      <c r="Z6385" s="379"/>
      <c r="AA6385" s="380"/>
      <c r="AB6385" s="379"/>
      <c r="AC6385" s="379"/>
      <c r="AD6385" s="379"/>
      <c r="AE6385" s="381"/>
      <c r="AF6385" s="105"/>
      <c r="AG6385" s="381"/>
      <c r="AH6385" s="381"/>
      <c r="AI6385" s="381"/>
      <c r="AJ6385" s="381"/>
      <c r="AK6385" s="381"/>
      <c r="AL6385" s="381"/>
      <c r="AM6385" s="381"/>
    </row>
    <row r="6386" spans="1:39" x14ac:dyDescent="0.35">
      <c r="A6386" s="379"/>
      <c r="B6386" s="379"/>
      <c r="C6386" s="379"/>
      <c r="D6386" s="379"/>
      <c r="E6386" s="379"/>
      <c r="F6386" s="379"/>
      <c r="G6386" s="379"/>
      <c r="H6386" s="379"/>
      <c r="I6386" s="379"/>
      <c r="J6386" s="379"/>
      <c r="K6386" s="379"/>
      <c r="L6386" s="379"/>
      <c r="M6386" s="379"/>
      <c r="N6386" s="379"/>
      <c r="O6386" s="379"/>
      <c r="P6386" s="379"/>
      <c r="Q6386" s="379"/>
      <c r="R6386" s="379"/>
      <c r="S6386" s="379"/>
      <c r="T6386" s="379"/>
      <c r="U6386" s="379"/>
      <c r="V6386" s="379"/>
      <c r="W6386" s="379"/>
      <c r="X6386" s="379"/>
      <c r="Y6386" s="379"/>
      <c r="Z6386" s="379"/>
      <c r="AA6386" s="380"/>
      <c r="AB6386" s="379"/>
      <c r="AC6386" s="379"/>
      <c r="AD6386" s="379"/>
      <c r="AE6386" s="381"/>
      <c r="AF6386" s="105"/>
      <c r="AG6386" s="381"/>
      <c r="AH6386" s="381"/>
      <c r="AI6386" s="381"/>
      <c r="AJ6386" s="381"/>
      <c r="AK6386" s="381"/>
      <c r="AL6386" s="381"/>
      <c r="AM6386" s="381"/>
    </row>
    <row r="6387" spans="1:39" x14ac:dyDescent="0.35">
      <c r="A6387" s="379"/>
      <c r="B6387" s="379"/>
      <c r="C6387" s="379"/>
      <c r="D6387" s="379"/>
      <c r="E6387" s="379"/>
      <c r="F6387" s="379"/>
      <c r="G6387" s="379"/>
      <c r="H6387" s="379"/>
      <c r="I6387" s="379"/>
      <c r="J6387" s="379"/>
      <c r="K6387" s="379"/>
      <c r="L6387" s="379"/>
      <c r="M6387" s="379"/>
      <c r="N6387" s="379"/>
      <c r="O6387" s="379"/>
      <c r="P6387" s="379"/>
      <c r="Q6387" s="379"/>
      <c r="R6387" s="379"/>
      <c r="S6387" s="379"/>
      <c r="T6387" s="379"/>
      <c r="U6387" s="379"/>
      <c r="V6387" s="379"/>
      <c r="W6387" s="379"/>
      <c r="X6387" s="379"/>
      <c r="Y6387" s="379"/>
      <c r="Z6387" s="379"/>
      <c r="AA6387" s="380"/>
      <c r="AB6387" s="379"/>
      <c r="AC6387" s="379"/>
      <c r="AD6387" s="379"/>
      <c r="AE6387" s="381"/>
      <c r="AF6387" s="105"/>
      <c r="AG6387" s="381"/>
      <c r="AH6387" s="381"/>
      <c r="AI6387" s="381"/>
      <c r="AJ6387" s="381"/>
      <c r="AK6387" s="381"/>
      <c r="AL6387" s="381"/>
      <c r="AM6387" s="381"/>
    </row>
    <row r="6388" spans="1:39" x14ac:dyDescent="0.35">
      <c r="A6388" s="379"/>
      <c r="B6388" s="379"/>
      <c r="C6388" s="379"/>
      <c r="D6388" s="379"/>
      <c r="E6388" s="379"/>
      <c r="F6388" s="379"/>
      <c r="G6388" s="379"/>
      <c r="H6388" s="379"/>
      <c r="I6388" s="379"/>
      <c r="J6388" s="379"/>
      <c r="K6388" s="379"/>
      <c r="L6388" s="379"/>
      <c r="M6388" s="379"/>
      <c r="N6388" s="379"/>
      <c r="O6388" s="379"/>
      <c r="P6388" s="379"/>
      <c r="Q6388" s="379"/>
      <c r="R6388" s="379"/>
      <c r="S6388" s="379"/>
      <c r="T6388" s="379"/>
      <c r="U6388" s="379"/>
      <c r="V6388" s="379"/>
      <c r="W6388" s="379"/>
      <c r="X6388" s="379"/>
      <c r="Y6388" s="379"/>
      <c r="Z6388" s="379"/>
      <c r="AA6388" s="380"/>
      <c r="AB6388" s="379"/>
      <c r="AC6388" s="379"/>
      <c r="AD6388" s="379"/>
      <c r="AE6388" s="381"/>
      <c r="AF6388" s="105"/>
      <c r="AG6388" s="381"/>
      <c r="AH6388" s="381"/>
      <c r="AI6388" s="381"/>
      <c r="AJ6388" s="381"/>
      <c r="AK6388" s="381"/>
      <c r="AL6388" s="381"/>
      <c r="AM6388" s="381"/>
    </row>
    <row r="6389" spans="1:39" x14ac:dyDescent="0.35">
      <c r="A6389" s="379"/>
      <c r="B6389" s="379"/>
      <c r="C6389" s="379"/>
      <c r="D6389" s="379"/>
      <c r="E6389" s="379"/>
      <c r="F6389" s="379"/>
      <c r="G6389" s="379"/>
      <c r="H6389" s="379"/>
      <c r="I6389" s="379"/>
      <c r="J6389" s="379"/>
      <c r="K6389" s="379"/>
      <c r="L6389" s="379"/>
      <c r="M6389" s="379"/>
      <c r="N6389" s="379"/>
      <c r="O6389" s="379"/>
      <c r="P6389" s="379"/>
      <c r="Q6389" s="379"/>
      <c r="R6389" s="379"/>
      <c r="S6389" s="379"/>
      <c r="T6389" s="379"/>
      <c r="U6389" s="379"/>
      <c r="V6389" s="379"/>
      <c r="W6389" s="379"/>
      <c r="X6389" s="379"/>
      <c r="Y6389" s="379"/>
      <c r="Z6389" s="379"/>
      <c r="AA6389" s="380"/>
      <c r="AB6389" s="379"/>
      <c r="AC6389" s="379"/>
      <c r="AD6389" s="379"/>
      <c r="AE6389" s="381"/>
      <c r="AF6389" s="105"/>
      <c r="AG6389" s="381"/>
      <c r="AH6389" s="381"/>
      <c r="AI6389" s="381"/>
      <c r="AJ6389" s="381"/>
      <c r="AK6389" s="381"/>
      <c r="AL6389" s="381"/>
      <c r="AM6389" s="381"/>
    </row>
    <row r="6390" spans="1:39" x14ac:dyDescent="0.35">
      <c r="A6390" s="379"/>
      <c r="B6390" s="379"/>
      <c r="C6390" s="379"/>
      <c r="D6390" s="379"/>
      <c r="E6390" s="379"/>
      <c r="F6390" s="379"/>
      <c r="G6390" s="379"/>
      <c r="H6390" s="379"/>
      <c r="I6390" s="379"/>
      <c r="J6390" s="379"/>
      <c r="K6390" s="379"/>
      <c r="L6390" s="379"/>
      <c r="M6390" s="379"/>
      <c r="N6390" s="379"/>
      <c r="O6390" s="379"/>
      <c r="P6390" s="379"/>
      <c r="Q6390" s="379"/>
      <c r="R6390" s="379"/>
      <c r="S6390" s="379"/>
      <c r="T6390" s="379"/>
      <c r="U6390" s="379"/>
      <c r="V6390" s="379"/>
      <c r="W6390" s="379"/>
      <c r="X6390" s="379"/>
      <c r="Y6390" s="379"/>
      <c r="Z6390" s="379"/>
      <c r="AA6390" s="380"/>
      <c r="AB6390" s="379"/>
      <c r="AC6390" s="379"/>
      <c r="AD6390" s="379"/>
      <c r="AE6390" s="381"/>
      <c r="AF6390" s="105"/>
      <c r="AG6390" s="381"/>
      <c r="AH6390" s="381"/>
      <c r="AI6390" s="381"/>
      <c r="AJ6390" s="381"/>
      <c r="AK6390" s="381"/>
      <c r="AL6390" s="381"/>
      <c r="AM6390" s="381"/>
    </row>
    <row r="6391" spans="1:39" x14ac:dyDescent="0.35">
      <c r="A6391" s="379"/>
      <c r="B6391" s="379"/>
      <c r="C6391" s="379"/>
      <c r="D6391" s="379"/>
      <c r="E6391" s="379"/>
      <c r="F6391" s="379"/>
      <c r="G6391" s="379"/>
      <c r="H6391" s="379"/>
      <c r="I6391" s="379"/>
      <c r="J6391" s="379"/>
      <c r="K6391" s="379"/>
      <c r="L6391" s="379"/>
      <c r="M6391" s="379"/>
      <c r="N6391" s="379"/>
      <c r="O6391" s="379"/>
      <c r="P6391" s="379"/>
      <c r="Q6391" s="379"/>
      <c r="R6391" s="379"/>
      <c r="S6391" s="379"/>
      <c r="T6391" s="379"/>
      <c r="U6391" s="379"/>
      <c r="V6391" s="379"/>
      <c r="W6391" s="379"/>
      <c r="X6391" s="379"/>
      <c r="Y6391" s="379"/>
      <c r="Z6391" s="379"/>
      <c r="AA6391" s="380"/>
      <c r="AB6391" s="379"/>
      <c r="AC6391" s="379"/>
      <c r="AD6391" s="379"/>
      <c r="AE6391" s="381"/>
      <c r="AF6391" s="105"/>
      <c r="AG6391" s="381"/>
      <c r="AH6391" s="381"/>
      <c r="AI6391" s="381"/>
      <c r="AJ6391" s="381"/>
      <c r="AK6391" s="381"/>
      <c r="AL6391" s="381"/>
      <c r="AM6391" s="381"/>
    </row>
    <row r="6392" spans="1:39" x14ac:dyDescent="0.35">
      <c r="A6392" s="379"/>
      <c r="B6392" s="379"/>
      <c r="C6392" s="379"/>
      <c r="D6392" s="379"/>
      <c r="E6392" s="379"/>
      <c r="F6392" s="379"/>
      <c r="G6392" s="379"/>
      <c r="H6392" s="379"/>
      <c r="I6392" s="379"/>
      <c r="J6392" s="379"/>
      <c r="K6392" s="379"/>
      <c r="L6392" s="379"/>
      <c r="M6392" s="379"/>
      <c r="N6392" s="379"/>
      <c r="O6392" s="379"/>
      <c r="P6392" s="379"/>
      <c r="Q6392" s="379"/>
      <c r="R6392" s="379"/>
      <c r="S6392" s="379"/>
      <c r="T6392" s="379"/>
      <c r="U6392" s="379"/>
      <c r="V6392" s="379"/>
      <c r="W6392" s="379"/>
      <c r="X6392" s="379"/>
      <c r="Y6392" s="379"/>
      <c r="Z6392" s="379"/>
      <c r="AA6392" s="380"/>
      <c r="AB6392" s="379"/>
      <c r="AC6392" s="379"/>
      <c r="AD6392" s="379"/>
      <c r="AE6392" s="381"/>
      <c r="AF6392" s="105"/>
      <c r="AG6392" s="381"/>
      <c r="AH6392" s="381"/>
      <c r="AI6392" s="381"/>
      <c r="AJ6392" s="381"/>
      <c r="AK6392" s="381"/>
      <c r="AL6392" s="381"/>
      <c r="AM6392" s="381"/>
    </row>
    <row r="6393" spans="1:39" x14ac:dyDescent="0.35">
      <c r="A6393" s="379"/>
      <c r="B6393" s="379"/>
      <c r="C6393" s="379"/>
      <c r="D6393" s="379"/>
      <c r="E6393" s="379"/>
      <c r="F6393" s="379"/>
      <c r="G6393" s="379"/>
      <c r="H6393" s="379"/>
      <c r="I6393" s="379"/>
      <c r="J6393" s="379"/>
      <c r="K6393" s="379"/>
      <c r="L6393" s="379"/>
      <c r="M6393" s="379"/>
      <c r="N6393" s="379"/>
      <c r="O6393" s="379"/>
      <c r="P6393" s="379"/>
      <c r="Q6393" s="379"/>
      <c r="R6393" s="379"/>
      <c r="S6393" s="379"/>
      <c r="T6393" s="379"/>
      <c r="U6393" s="379"/>
      <c r="V6393" s="379"/>
      <c r="W6393" s="379"/>
      <c r="X6393" s="379"/>
      <c r="Y6393" s="379"/>
      <c r="Z6393" s="379"/>
      <c r="AA6393" s="380"/>
      <c r="AB6393" s="379"/>
      <c r="AC6393" s="379"/>
      <c r="AD6393" s="379"/>
      <c r="AE6393" s="381"/>
      <c r="AF6393" s="105"/>
      <c r="AG6393" s="381"/>
      <c r="AH6393" s="381"/>
      <c r="AI6393" s="381"/>
      <c r="AJ6393" s="381"/>
      <c r="AK6393" s="381"/>
      <c r="AL6393" s="381"/>
      <c r="AM6393" s="381"/>
    </row>
    <row r="6394" spans="1:39" x14ac:dyDescent="0.35">
      <c r="A6394" s="379"/>
      <c r="B6394" s="379"/>
      <c r="C6394" s="379"/>
      <c r="D6394" s="379"/>
      <c r="E6394" s="379"/>
      <c r="F6394" s="379"/>
      <c r="G6394" s="379"/>
      <c r="H6394" s="379"/>
      <c r="I6394" s="379"/>
      <c r="J6394" s="379"/>
      <c r="K6394" s="379"/>
      <c r="L6394" s="379"/>
      <c r="M6394" s="379"/>
      <c r="N6394" s="379"/>
      <c r="O6394" s="379"/>
      <c r="P6394" s="379"/>
      <c r="Q6394" s="379"/>
      <c r="R6394" s="379"/>
      <c r="S6394" s="379"/>
      <c r="T6394" s="379"/>
      <c r="U6394" s="379"/>
      <c r="V6394" s="379"/>
      <c r="W6394" s="379"/>
      <c r="X6394" s="379"/>
      <c r="Y6394" s="379"/>
      <c r="Z6394" s="379"/>
      <c r="AA6394" s="380"/>
      <c r="AB6394" s="379"/>
      <c r="AC6394" s="379"/>
      <c r="AD6394" s="379"/>
      <c r="AE6394" s="381"/>
      <c r="AF6394" s="105"/>
      <c r="AG6394" s="381"/>
      <c r="AH6394" s="381"/>
      <c r="AI6394" s="381"/>
      <c r="AJ6394" s="381"/>
      <c r="AK6394" s="381"/>
      <c r="AL6394" s="381"/>
      <c r="AM6394" s="381"/>
    </row>
    <row r="6395" spans="1:39" x14ac:dyDescent="0.35">
      <c r="A6395" s="379"/>
      <c r="B6395" s="379"/>
      <c r="C6395" s="379"/>
      <c r="D6395" s="379"/>
      <c r="E6395" s="379"/>
      <c r="F6395" s="379"/>
      <c r="G6395" s="379"/>
      <c r="H6395" s="379"/>
      <c r="I6395" s="379"/>
      <c r="J6395" s="379"/>
      <c r="K6395" s="379"/>
      <c r="L6395" s="379"/>
      <c r="M6395" s="379"/>
      <c r="N6395" s="379"/>
      <c r="O6395" s="379"/>
      <c r="P6395" s="379"/>
      <c r="Q6395" s="379"/>
      <c r="R6395" s="379"/>
      <c r="S6395" s="379"/>
      <c r="T6395" s="379"/>
      <c r="U6395" s="379"/>
      <c r="V6395" s="379"/>
      <c r="W6395" s="379"/>
      <c r="X6395" s="379"/>
      <c r="Y6395" s="379"/>
      <c r="Z6395" s="379"/>
      <c r="AA6395" s="380"/>
      <c r="AB6395" s="379"/>
      <c r="AC6395" s="379"/>
      <c r="AD6395" s="379"/>
      <c r="AE6395" s="381"/>
      <c r="AF6395" s="105"/>
      <c r="AG6395" s="381"/>
      <c r="AH6395" s="381"/>
      <c r="AI6395" s="381"/>
      <c r="AJ6395" s="381"/>
      <c r="AK6395" s="381"/>
      <c r="AL6395" s="381"/>
      <c r="AM6395" s="381"/>
    </row>
    <row r="6396" spans="1:39" x14ac:dyDescent="0.35">
      <c r="A6396" s="379"/>
      <c r="B6396" s="379"/>
      <c r="C6396" s="379"/>
      <c r="D6396" s="379"/>
      <c r="E6396" s="379"/>
      <c r="F6396" s="379"/>
      <c r="G6396" s="379"/>
      <c r="H6396" s="379"/>
      <c r="I6396" s="379"/>
      <c r="J6396" s="379"/>
      <c r="K6396" s="379"/>
      <c r="L6396" s="379"/>
      <c r="M6396" s="379"/>
      <c r="N6396" s="379"/>
      <c r="O6396" s="379"/>
      <c r="P6396" s="379"/>
      <c r="Q6396" s="379"/>
      <c r="R6396" s="379"/>
      <c r="S6396" s="379"/>
      <c r="T6396" s="379"/>
      <c r="U6396" s="379"/>
      <c r="V6396" s="379"/>
      <c r="W6396" s="379"/>
      <c r="X6396" s="379"/>
      <c r="Y6396" s="379"/>
      <c r="Z6396" s="379"/>
      <c r="AA6396" s="380"/>
      <c r="AB6396" s="379"/>
      <c r="AC6396" s="379"/>
      <c r="AD6396" s="379"/>
      <c r="AE6396" s="381"/>
      <c r="AF6396" s="105"/>
      <c r="AG6396" s="381"/>
      <c r="AH6396" s="381"/>
      <c r="AI6396" s="381"/>
      <c r="AJ6396" s="381"/>
      <c r="AK6396" s="381"/>
      <c r="AL6396" s="381"/>
      <c r="AM6396" s="381"/>
    </row>
    <row r="6397" spans="1:39" x14ac:dyDescent="0.35">
      <c r="A6397" s="379"/>
      <c r="B6397" s="379"/>
      <c r="C6397" s="379"/>
      <c r="D6397" s="379"/>
      <c r="E6397" s="379"/>
      <c r="F6397" s="379"/>
      <c r="G6397" s="379"/>
      <c r="H6397" s="379"/>
      <c r="I6397" s="379"/>
      <c r="J6397" s="379"/>
      <c r="K6397" s="379"/>
      <c r="L6397" s="379"/>
      <c r="M6397" s="379"/>
      <c r="N6397" s="379"/>
      <c r="O6397" s="379"/>
      <c r="P6397" s="379"/>
      <c r="Q6397" s="379"/>
      <c r="R6397" s="379"/>
      <c r="S6397" s="379"/>
      <c r="T6397" s="379"/>
      <c r="U6397" s="379"/>
      <c r="V6397" s="379"/>
      <c r="W6397" s="379"/>
      <c r="X6397" s="379"/>
      <c r="Y6397" s="379"/>
      <c r="Z6397" s="379"/>
      <c r="AA6397" s="380"/>
      <c r="AB6397" s="379"/>
      <c r="AC6397" s="379"/>
      <c r="AD6397" s="379"/>
      <c r="AE6397" s="381"/>
      <c r="AF6397" s="105"/>
      <c r="AG6397" s="381"/>
      <c r="AH6397" s="381"/>
      <c r="AI6397" s="381"/>
      <c r="AJ6397" s="381"/>
      <c r="AK6397" s="381"/>
      <c r="AL6397" s="381"/>
      <c r="AM6397" s="381"/>
    </row>
    <row r="6398" spans="1:39" x14ac:dyDescent="0.35">
      <c r="A6398" s="379"/>
      <c r="B6398" s="379"/>
      <c r="C6398" s="379"/>
      <c r="D6398" s="379"/>
      <c r="E6398" s="379"/>
      <c r="F6398" s="379"/>
      <c r="G6398" s="379"/>
      <c r="H6398" s="379"/>
      <c r="I6398" s="379"/>
      <c r="J6398" s="379"/>
      <c r="K6398" s="379"/>
      <c r="L6398" s="379"/>
      <c r="M6398" s="379"/>
      <c r="N6398" s="379"/>
      <c r="O6398" s="379"/>
      <c r="P6398" s="379"/>
      <c r="Q6398" s="379"/>
      <c r="R6398" s="379"/>
      <c r="S6398" s="379"/>
      <c r="T6398" s="379"/>
      <c r="U6398" s="379"/>
      <c r="V6398" s="379"/>
      <c r="W6398" s="379"/>
      <c r="X6398" s="379"/>
      <c r="Y6398" s="379"/>
      <c r="Z6398" s="379"/>
      <c r="AA6398" s="380"/>
      <c r="AB6398" s="379"/>
      <c r="AC6398" s="379"/>
      <c r="AD6398" s="379"/>
      <c r="AE6398" s="381"/>
      <c r="AF6398" s="105"/>
      <c r="AG6398" s="381"/>
      <c r="AH6398" s="381"/>
      <c r="AI6398" s="381"/>
      <c r="AJ6398" s="381"/>
      <c r="AK6398" s="381"/>
      <c r="AL6398" s="381"/>
      <c r="AM6398" s="381"/>
    </row>
    <row r="6399" spans="1:39" x14ac:dyDescent="0.35">
      <c r="A6399" s="379"/>
      <c r="B6399" s="379"/>
      <c r="C6399" s="379"/>
      <c r="D6399" s="379"/>
      <c r="E6399" s="379"/>
      <c r="F6399" s="379"/>
      <c r="G6399" s="379"/>
      <c r="H6399" s="379"/>
      <c r="I6399" s="379"/>
      <c r="J6399" s="379"/>
      <c r="K6399" s="379"/>
      <c r="L6399" s="379"/>
      <c r="M6399" s="379"/>
      <c r="N6399" s="379"/>
      <c r="O6399" s="379"/>
      <c r="P6399" s="379"/>
      <c r="Q6399" s="379"/>
      <c r="R6399" s="379"/>
      <c r="S6399" s="379"/>
      <c r="T6399" s="379"/>
      <c r="U6399" s="379"/>
      <c r="V6399" s="379"/>
      <c r="W6399" s="379"/>
      <c r="X6399" s="379"/>
      <c r="Y6399" s="379"/>
      <c r="Z6399" s="379"/>
      <c r="AA6399" s="380"/>
      <c r="AB6399" s="379"/>
      <c r="AC6399" s="379"/>
      <c r="AD6399" s="379"/>
      <c r="AE6399" s="381"/>
      <c r="AF6399" s="105"/>
      <c r="AG6399" s="381"/>
      <c r="AH6399" s="381"/>
      <c r="AI6399" s="381"/>
      <c r="AJ6399" s="381"/>
      <c r="AK6399" s="381"/>
      <c r="AL6399" s="381"/>
      <c r="AM6399" s="381"/>
    </row>
    <row r="6400" spans="1:39" x14ac:dyDescent="0.35">
      <c r="A6400" s="379"/>
      <c r="B6400" s="379"/>
      <c r="C6400" s="379"/>
      <c r="D6400" s="379"/>
      <c r="E6400" s="379"/>
      <c r="F6400" s="379"/>
      <c r="G6400" s="379"/>
      <c r="H6400" s="379"/>
      <c r="I6400" s="379"/>
      <c r="J6400" s="379"/>
      <c r="K6400" s="379"/>
      <c r="L6400" s="379"/>
      <c r="M6400" s="379"/>
      <c r="N6400" s="379"/>
      <c r="O6400" s="379"/>
      <c r="P6400" s="379"/>
      <c r="Q6400" s="379"/>
      <c r="R6400" s="379"/>
      <c r="S6400" s="379"/>
      <c r="T6400" s="379"/>
      <c r="U6400" s="379"/>
      <c r="V6400" s="379"/>
      <c r="W6400" s="379"/>
      <c r="X6400" s="379"/>
      <c r="Y6400" s="379"/>
      <c r="Z6400" s="379"/>
      <c r="AA6400" s="380"/>
      <c r="AB6400" s="379"/>
      <c r="AC6400" s="379"/>
      <c r="AD6400" s="379"/>
      <c r="AE6400" s="381"/>
      <c r="AF6400" s="105"/>
      <c r="AG6400" s="381"/>
      <c r="AH6400" s="381"/>
      <c r="AI6400" s="381"/>
      <c r="AJ6400" s="381"/>
      <c r="AK6400" s="381"/>
      <c r="AL6400" s="381"/>
      <c r="AM6400" s="381"/>
    </row>
    <row r="6401" spans="1:39" x14ac:dyDescent="0.35">
      <c r="A6401" s="379"/>
      <c r="B6401" s="379"/>
      <c r="C6401" s="379"/>
      <c r="D6401" s="379"/>
      <c r="E6401" s="379"/>
      <c r="F6401" s="379"/>
      <c r="G6401" s="379"/>
      <c r="H6401" s="379"/>
      <c r="I6401" s="379"/>
      <c r="J6401" s="379"/>
      <c r="K6401" s="379"/>
      <c r="L6401" s="379"/>
      <c r="M6401" s="379"/>
      <c r="N6401" s="379"/>
      <c r="O6401" s="379"/>
      <c r="P6401" s="379"/>
      <c r="Q6401" s="379"/>
      <c r="R6401" s="379"/>
      <c r="S6401" s="379"/>
      <c r="T6401" s="379"/>
      <c r="U6401" s="379"/>
      <c r="V6401" s="379"/>
      <c r="W6401" s="379"/>
      <c r="X6401" s="379"/>
      <c r="Y6401" s="379"/>
      <c r="Z6401" s="379"/>
      <c r="AA6401" s="380"/>
      <c r="AB6401" s="379"/>
      <c r="AC6401" s="379"/>
      <c r="AD6401" s="379"/>
      <c r="AE6401" s="381"/>
      <c r="AF6401" s="105"/>
      <c r="AG6401" s="381"/>
      <c r="AH6401" s="381"/>
      <c r="AI6401" s="381"/>
      <c r="AJ6401" s="381"/>
      <c r="AK6401" s="381"/>
      <c r="AL6401" s="381"/>
      <c r="AM6401" s="381"/>
    </row>
    <row r="6402" spans="1:39" x14ac:dyDescent="0.35">
      <c r="A6402" s="379"/>
      <c r="B6402" s="379"/>
      <c r="C6402" s="379"/>
      <c r="D6402" s="379"/>
      <c r="E6402" s="379"/>
      <c r="F6402" s="379"/>
      <c r="G6402" s="379"/>
      <c r="H6402" s="379"/>
      <c r="I6402" s="379"/>
      <c r="J6402" s="379"/>
      <c r="K6402" s="379"/>
      <c r="L6402" s="379"/>
      <c r="M6402" s="379"/>
      <c r="N6402" s="379"/>
      <c r="O6402" s="379"/>
      <c r="P6402" s="379"/>
      <c r="Q6402" s="379"/>
      <c r="R6402" s="379"/>
      <c r="S6402" s="379"/>
      <c r="T6402" s="379"/>
      <c r="U6402" s="379"/>
      <c r="V6402" s="379"/>
      <c r="W6402" s="379"/>
      <c r="X6402" s="379"/>
      <c r="Y6402" s="379"/>
      <c r="Z6402" s="379"/>
      <c r="AA6402" s="380"/>
      <c r="AB6402" s="379"/>
      <c r="AC6402" s="379"/>
      <c r="AD6402" s="379"/>
      <c r="AE6402" s="381"/>
      <c r="AF6402" s="105"/>
      <c r="AG6402" s="381"/>
      <c r="AH6402" s="381"/>
      <c r="AI6402" s="381"/>
      <c r="AJ6402" s="381"/>
      <c r="AK6402" s="381"/>
      <c r="AL6402" s="381"/>
      <c r="AM6402" s="381"/>
    </row>
    <row r="6403" spans="1:39" x14ac:dyDescent="0.35">
      <c r="A6403" s="379"/>
      <c r="B6403" s="379"/>
      <c r="C6403" s="379"/>
      <c r="D6403" s="379"/>
      <c r="E6403" s="379"/>
      <c r="F6403" s="379"/>
      <c r="G6403" s="379"/>
      <c r="H6403" s="379"/>
      <c r="I6403" s="379"/>
      <c r="J6403" s="379"/>
      <c r="K6403" s="379"/>
      <c r="L6403" s="379"/>
      <c r="M6403" s="379"/>
      <c r="N6403" s="379"/>
      <c r="O6403" s="379"/>
      <c r="P6403" s="379"/>
      <c r="Q6403" s="379"/>
      <c r="R6403" s="379"/>
      <c r="S6403" s="379"/>
      <c r="T6403" s="379"/>
      <c r="U6403" s="379"/>
      <c r="V6403" s="379"/>
      <c r="W6403" s="379"/>
      <c r="X6403" s="379"/>
      <c r="Y6403" s="379"/>
      <c r="Z6403" s="379"/>
      <c r="AA6403" s="380"/>
      <c r="AB6403" s="379"/>
      <c r="AC6403" s="379"/>
      <c r="AD6403" s="379"/>
      <c r="AE6403" s="381"/>
      <c r="AF6403" s="105"/>
      <c r="AG6403" s="381"/>
      <c r="AH6403" s="381"/>
      <c r="AI6403" s="381"/>
      <c r="AJ6403" s="381"/>
      <c r="AK6403" s="381"/>
      <c r="AL6403" s="381"/>
      <c r="AM6403" s="381"/>
    </row>
    <row r="6404" spans="1:39" x14ac:dyDescent="0.35">
      <c r="A6404" s="379"/>
      <c r="B6404" s="379"/>
      <c r="C6404" s="379"/>
      <c r="D6404" s="379"/>
      <c r="E6404" s="379"/>
      <c r="F6404" s="379"/>
      <c r="G6404" s="379"/>
      <c r="H6404" s="379"/>
      <c r="I6404" s="379"/>
      <c r="J6404" s="379"/>
      <c r="K6404" s="379"/>
      <c r="L6404" s="379"/>
      <c r="M6404" s="379"/>
      <c r="N6404" s="379"/>
      <c r="O6404" s="379"/>
      <c r="P6404" s="379"/>
      <c r="Q6404" s="379"/>
      <c r="R6404" s="379"/>
      <c r="S6404" s="379"/>
      <c r="T6404" s="379"/>
      <c r="U6404" s="379"/>
      <c r="V6404" s="379"/>
      <c r="W6404" s="379"/>
      <c r="X6404" s="379"/>
      <c r="Y6404" s="379"/>
      <c r="Z6404" s="379"/>
      <c r="AA6404" s="380"/>
      <c r="AB6404" s="379"/>
      <c r="AC6404" s="379"/>
      <c r="AD6404" s="379"/>
      <c r="AE6404" s="381"/>
      <c r="AF6404" s="105"/>
      <c r="AG6404" s="381"/>
      <c r="AH6404" s="381"/>
      <c r="AI6404" s="381"/>
      <c r="AJ6404" s="381"/>
      <c r="AK6404" s="381"/>
      <c r="AL6404" s="381"/>
      <c r="AM6404" s="381"/>
    </row>
    <row r="6405" spans="1:39" x14ac:dyDescent="0.35">
      <c r="A6405" s="379"/>
      <c r="B6405" s="379"/>
      <c r="C6405" s="379"/>
      <c r="D6405" s="379"/>
      <c r="E6405" s="379"/>
      <c r="F6405" s="379"/>
      <c r="G6405" s="379"/>
      <c r="H6405" s="379"/>
      <c r="I6405" s="379"/>
      <c r="J6405" s="379"/>
      <c r="K6405" s="379"/>
      <c r="L6405" s="379"/>
      <c r="M6405" s="379"/>
      <c r="N6405" s="379"/>
      <c r="O6405" s="379"/>
      <c r="P6405" s="379"/>
      <c r="Q6405" s="379"/>
      <c r="R6405" s="379"/>
      <c r="S6405" s="379"/>
      <c r="T6405" s="379"/>
      <c r="U6405" s="379"/>
      <c r="V6405" s="379"/>
      <c r="W6405" s="379"/>
      <c r="X6405" s="379"/>
      <c r="Y6405" s="379"/>
      <c r="Z6405" s="379"/>
      <c r="AA6405" s="380"/>
      <c r="AB6405" s="379"/>
      <c r="AC6405" s="379"/>
      <c r="AD6405" s="379"/>
      <c r="AE6405" s="381"/>
      <c r="AF6405" s="105"/>
      <c r="AG6405" s="381"/>
      <c r="AH6405" s="381"/>
      <c r="AI6405" s="381"/>
      <c r="AJ6405" s="381"/>
      <c r="AK6405" s="381"/>
      <c r="AL6405" s="381"/>
      <c r="AM6405" s="381"/>
    </row>
    <row r="6406" spans="1:39" x14ac:dyDescent="0.35">
      <c r="A6406" s="379"/>
      <c r="B6406" s="379"/>
      <c r="C6406" s="379"/>
      <c r="D6406" s="379"/>
      <c r="E6406" s="379"/>
      <c r="F6406" s="379"/>
      <c r="G6406" s="379"/>
      <c r="H6406" s="379"/>
      <c r="I6406" s="379"/>
      <c r="J6406" s="379"/>
      <c r="K6406" s="379"/>
      <c r="L6406" s="379"/>
      <c r="M6406" s="379"/>
      <c r="N6406" s="379"/>
      <c r="O6406" s="379"/>
      <c r="P6406" s="379"/>
      <c r="Q6406" s="379"/>
      <c r="R6406" s="379"/>
      <c r="S6406" s="379"/>
      <c r="T6406" s="379"/>
      <c r="U6406" s="379"/>
      <c r="V6406" s="379"/>
      <c r="W6406" s="379"/>
      <c r="X6406" s="379"/>
      <c r="Y6406" s="379"/>
      <c r="Z6406" s="379"/>
      <c r="AA6406" s="380"/>
      <c r="AB6406" s="379"/>
      <c r="AC6406" s="379"/>
      <c r="AD6406" s="379"/>
      <c r="AE6406" s="381"/>
      <c r="AF6406" s="105"/>
      <c r="AG6406" s="381"/>
      <c r="AH6406" s="381"/>
      <c r="AI6406" s="381"/>
      <c r="AJ6406" s="381"/>
      <c r="AK6406" s="381"/>
      <c r="AL6406" s="381"/>
      <c r="AM6406" s="381"/>
    </row>
    <row r="6407" spans="1:39" x14ac:dyDescent="0.35">
      <c r="A6407" s="379"/>
      <c r="B6407" s="379"/>
      <c r="C6407" s="379"/>
      <c r="D6407" s="379"/>
      <c r="E6407" s="379"/>
      <c r="F6407" s="379"/>
      <c r="G6407" s="379"/>
      <c r="H6407" s="379"/>
      <c r="I6407" s="379"/>
      <c r="J6407" s="379"/>
      <c r="K6407" s="379"/>
      <c r="L6407" s="379"/>
      <c r="M6407" s="379"/>
      <c r="N6407" s="379"/>
      <c r="O6407" s="379"/>
      <c r="P6407" s="379"/>
      <c r="Q6407" s="379"/>
      <c r="R6407" s="379"/>
      <c r="S6407" s="379"/>
      <c r="T6407" s="379"/>
      <c r="U6407" s="379"/>
      <c r="V6407" s="379"/>
      <c r="W6407" s="379"/>
      <c r="X6407" s="379"/>
      <c r="Y6407" s="379"/>
      <c r="Z6407" s="379"/>
      <c r="AA6407" s="380"/>
      <c r="AB6407" s="379"/>
      <c r="AC6407" s="379"/>
      <c r="AD6407" s="379"/>
      <c r="AE6407" s="381"/>
      <c r="AF6407" s="105"/>
      <c r="AG6407" s="381"/>
      <c r="AH6407" s="381"/>
      <c r="AI6407" s="381"/>
      <c r="AJ6407" s="381"/>
      <c r="AK6407" s="381"/>
      <c r="AL6407" s="381"/>
      <c r="AM6407" s="381"/>
    </row>
    <row r="6408" spans="1:39" x14ac:dyDescent="0.35">
      <c r="A6408" s="379"/>
      <c r="B6408" s="379"/>
      <c r="C6408" s="379"/>
      <c r="D6408" s="379"/>
      <c r="E6408" s="379"/>
      <c r="F6408" s="379"/>
      <c r="G6408" s="379"/>
      <c r="H6408" s="379"/>
      <c r="I6408" s="379"/>
      <c r="J6408" s="379"/>
      <c r="K6408" s="379"/>
      <c r="L6408" s="379"/>
      <c r="M6408" s="379"/>
      <c r="N6408" s="379"/>
      <c r="O6408" s="379"/>
      <c r="P6408" s="379"/>
      <c r="Q6408" s="379"/>
      <c r="R6408" s="379"/>
      <c r="S6408" s="379"/>
      <c r="T6408" s="379"/>
      <c r="U6408" s="379"/>
      <c r="V6408" s="379"/>
      <c r="W6408" s="379"/>
      <c r="X6408" s="379"/>
      <c r="Y6408" s="379"/>
      <c r="Z6408" s="379"/>
      <c r="AA6408" s="380"/>
      <c r="AB6408" s="379"/>
      <c r="AC6408" s="379"/>
      <c r="AD6408" s="379"/>
      <c r="AE6408" s="381"/>
      <c r="AF6408" s="105"/>
      <c r="AG6408" s="381"/>
      <c r="AH6408" s="381"/>
      <c r="AI6408" s="381"/>
      <c r="AJ6408" s="381"/>
      <c r="AK6408" s="381"/>
      <c r="AL6408" s="381"/>
      <c r="AM6408" s="381"/>
    </row>
    <row r="6409" spans="1:39" x14ac:dyDescent="0.35">
      <c r="A6409" s="379"/>
      <c r="B6409" s="379"/>
      <c r="C6409" s="379"/>
      <c r="D6409" s="379"/>
      <c r="E6409" s="379"/>
      <c r="F6409" s="379"/>
      <c r="G6409" s="379"/>
      <c r="H6409" s="379"/>
      <c r="I6409" s="379"/>
      <c r="J6409" s="379"/>
      <c r="K6409" s="379"/>
      <c r="L6409" s="379"/>
      <c r="M6409" s="379"/>
      <c r="N6409" s="379"/>
      <c r="O6409" s="379"/>
      <c r="P6409" s="379"/>
      <c r="Q6409" s="379"/>
      <c r="R6409" s="379"/>
      <c r="S6409" s="379"/>
      <c r="T6409" s="379"/>
      <c r="U6409" s="379"/>
      <c r="V6409" s="379"/>
      <c r="W6409" s="379"/>
      <c r="X6409" s="379"/>
      <c r="Y6409" s="379"/>
      <c r="Z6409" s="379"/>
      <c r="AA6409" s="380"/>
      <c r="AB6409" s="379"/>
      <c r="AC6409" s="379"/>
      <c r="AD6409" s="379"/>
      <c r="AE6409" s="381"/>
      <c r="AF6409" s="105"/>
      <c r="AG6409" s="381"/>
      <c r="AH6409" s="381"/>
      <c r="AI6409" s="381"/>
      <c r="AJ6409" s="381"/>
      <c r="AK6409" s="381"/>
      <c r="AL6409" s="381"/>
      <c r="AM6409" s="381"/>
    </row>
    <row r="6410" spans="1:39" x14ac:dyDescent="0.35">
      <c r="A6410" s="379"/>
      <c r="B6410" s="379"/>
      <c r="C6410" s="379"/>
      <c r="D6410" s="379"/>
      <c r="E6410" s="379"/>
      <c r="F6410" s="379"/>
      <c r="G6410" s="379"/>
      <c r="H6410" s="379"/>
      <c r="I6410" s="379"/>
      <c r="J6410" s="379"/>
      <c r="K6410" s="379"/>
      <c r="L6410" s="379"/>
      <c r="M6410" s="379"/>
      <c r="N6410" s="379"/>
      <c r="O6410" s="379"/>
      <c r="P6410" s="379"/>
      <c r="Q6410" s="379"/>
      <c r="R6410" s="379"/>
      <c r="S6410" s="379"/>
      <c r="T6410" s="379"/>
      <c r="U6410" s="379"/>
      <c r="V6410" s="379"/>
      <c r="W6410" s="379"/>
      <c r="X6410" s="379"/>
      <c r="Y6410" s="379"/>
      <c r="Z6410" s="379"/>
      <c r="AA6410" s="380"/>
      <c r="AB6410" s="379"/>
      <c r="AC6410" s="379"/>
      <c r="AD6410" s="379"/>
      <c r="AE6410" s="381"/>
      <c r="AF6410" s="105"/>
      <c r="AG6410" s="381"/>
      <c r="AH6410" s="381"/>
      <c r="AI6410" s="381"/>
      <c r="AJ6410" s="381"/>
      <c r="AK6410" s="381"/>
      <c r="AL6410" s="381"/>
      <c r="AM6410" s="381"/>
    </row>
    <row r="6411" spans="1:39" x14ac:dyDescent="0.35">
      <c r="A6411" s="379"/>
      <c r="B6411" s="379"/>
      <c r="C6411" s="379"/>
      <c r="D6411" s="379"/>
      <c r="E6411" s="379"/>
      <c r="F6411" s="379"/>
      <c r="G6411" s="379"/>
      <c r="H6411" s="379"/>
      <c r="I6411" s="379"/>
      <c r="J6411" s="379"/>
      <c r="K6411" s="379"/>
      <c r="L6411" s="379"/>
      <c r="M6411" s="379"/>
      <c r="N6411" s="379"/>
      <c r="O6411" s="379"/>
      <c r="P6411" s="379"/>
      <c r="Q6411" s="379"/>
      <c r="R6411" s="379"/>
      <c r="S6411" s="379"/>
      <c r="T6411" s="379"/>
      <c r="U6411" s="379"/>
      <c r="V6411" s="379"/>
      <c r="W6411" s="379"/>
      <c r="X6411" s="379"/>
      <c r="Y6411" s="379"/>
      <c r="Z6411" s="379"/>
      <c r="AA6411" s="380"/>
      <c r="AB6411" s="379"/>
      <c r="AC6411" s="379"/>
      <c r="AD6411" s="379"/>
      <c r="AE6411" s="381"/>
      <c r="AF6411" s="105"/>
      <c r="AG6411" s="381"/>
      <c r="AH6411" s="381"/>
      <c r="AI6411" s="381"/>
      <c r="AJ6411" s="381"/>
      <c r="AK6411" s="381"/>
      <c r="AL6411" s="381"/>
      <c r="AM6411" s="381"/>
    </row>
    <row r="6412" spans="1:39" x14ac:dyDescent="0.35">
      <c r="A6412" s="379"/>
      <c r="B6412" s="379"/>
      <c r="C6412" s="379"/>
      <c r="D6412" s="379"/>
      <c r="E6412" s="379"/>
      <c r="F6412" s="379"/>
      <c r="G6412" s="379"/>
      <c r="H6412" s="379"/>
      <c r="I6412" s="379"/>
      <c r="J6412" s="379"/>
      <c r="K6412" s="379"/>
      <c r="L6412" s="379"/>
      <c r="M6412" s="379"/>
      <c r="N6412" s="379"/>
      <c r="O6412" s="379"/>
      <c r="P6412" s="379"/>
      <c r="Q6412" s="379"/>
      <c r="R6412" s="379"/>
      <c r="S6412" s="379"/>
      <c r="T6412" s="379"/>
      <c r="U6412" s="379"/>
      <c r="V6412" s="379"/>
      <c r="W6412" s="379"/>
      <c r="X6412" s="379"/>
      <c r="Y6412" s="379"/>
      <c r="Z6412" s="379"/>
      <c r="AA6412" s="380"/>
      <c r="AB6412" s="379"/>
      <c r="AC6412" s="379"/>
      <c r="AD6412" s="379"/>
      <c r="AE6412" s="381"/>
      <c r="AF6412" s="105"/>
      <c r="AG6412" s="381"/>
      <c r="AH6412" s="381"/>
      <c r="AI6412" s="381"/>
      <c r="AJ6412" s="381"/>
      <c r="AK6412" s="381"/>
      <c r="AL6412" s="381"/>
      <c r="AM6412" s="381"/>
    </row>
    <row r="6413" spans="1:39" x14ac:dyDescent="0.35">
      <c r="A6413" s="379"/>
      <c r="B6413" s="379"/>
      <c r="C6413" s="379"/>
      <c r="D6413" s="379"/>
      <c r="E6413" s="379"/>
      <c r="F6413" s="379"/>
      <c r="G6413" s="379"/>
      <c r="H6413" s="379"/>
      <c r="I6413" s="379"/>
      <c r="J6413" s="379"/>
      <c r="K6413" s="379"/>
      <c r="L6413" s="379"/>
      <c r="M6413" s="379"/>
      <c r="N6413" s="379"/>
      <c r="O6413" s="379"/>
      <c r="P6413" s="379"/>
      <c r="Q6413" s="379"/>
      <c r="R6413" s="379"/>
      <c r="S6413" s="379"/>
      <c r="T6413" s="379"/>
      <c r="U6413" s="379"/>
      <c r="V6413" s="379"/>
      <c r="W6413" s="379"/>
      <c r="X6413" s="379"/>
      <c r="Y6413" s="379"/>
      <c r="Z6413" s="379"/>
      <c r="AA6413" s="380"/>
      <c r="AB6413" s="379"/>
      <c r="AC6413" s="379"/>
      <c r="AD6413" s="379"/>
      <c r="AE6413" s="381"/>
      <c r="AF6413" s="105"/>
      <c r="AG6413" s="381"/>
      <c r="AH6413" s="381"/>
      <c r="AI6413" s="381"/>
      <c r="AJ6413" s="381"/>
      <c r="AK6413" s="381"/>
      <c r="AL6413" s="381"/>
      <c r="AM6413" s="381"/>
    </row>
    <row r="6414" spans="1:39" x14ac:dyDescent="0.35">
      <c r="A6414" s="379"/>
      <c r="B6414" s="379"/>
      <c r="C6414" s="379"/>
      <c r="D6414" s="379"/>
      <c r="E6414" s="379"/>
      <c r="F6414" s="379"/>
      <c r="G6414" s="379"/>
      <c r="H6414" s="379"/>
      <c r="I6414" s="379"/>
      <c r="J6414" s="379"/>
      <c r="K6414" s="379"/>
      <c r="L6414" s="379"/>
      <c r="M6414" s="379"/>
      <c r="N6414" s="379"/>
      <c r="O6414" s="379"/>
      <c r="P6414" s="379"/>
      <c r="Q6414" s="379"/>
      <c r="R6414" s="379"/>
      <c r="S6414" s="379"/>
      <c r="T6414" s="379"/>
      <c r="U6414" s="379"/>
      <c r="V6414" s="379"/>
      <c r="W6414" s="379"/>
      <c r="X6414" s="379"/>
      <c r="Y6414" s="379"/>
      <c r="Z6414" s="379"/>
      <c r="AA6414" s="380"/>
      <c r="AB6414" s="379"/>
      <c r="AC6414" s="379"/>
      <c r="AD6414" s="379"/>
      <c r="AE6414" s="381"/>
      <c r="AF6414" s="105"/>
      <c r="AG6414" s="381"/>
      <c r="AH6414" s="381"/>
      <c r="AI6414" s="381"/>
      <c r="AJ6414" s="381"/>
      <c r="AK6414" s="381"/>
      <c r="AL6414" s="381"/>
      <c r="AM6414" s="381"/>
    </row>
    <row r="6415" spans="1:39" x14ac:dyDescent="0.35">
      <c r="A6415" s="379"/>
      <c r="B6415" s="379"/>
      <c r="C6415" s="379"/>
      <c r="D6415" s="379"/>
      <c r="E6415" s="379"/>
      <c r="F6415" s="379"/>
      <c r="G6415" s="379"/>
      <c r="H6415" s="379"/>
      <c r="I6415" s="379"/>
      <c r="J6415" s="379"/>
      <c r="K6415" s="379"/>
      <c r="L6415" s="379"/>
      <c r="M6415" s="379"/>
      <c r="N6415" s="379"/>
      <c r="O6415" s="379"/>
      <c r="P6415" s="379"/>
      <c r="Q6415" s="379"/>
      <c r="R6415" s="379"/>
      <c r="S6415" s="379"/>
      <c r="T6415" s="379"/>
      <c r="U6415" s="379"/>
      <c r="V6415" s="379"/>
      <c r="W6415" s="379"/>
      <c r="X6415" s="379"/>
      <c r="Y6415" s="379"/>
      <c r="Z6415" s="379"/>
      <c r="AA6415" s="380"/>
      <c r="AB6415" s="379"/>
      <c r="AC6415" s="379"/>
      <c r="AD6415" s="379"/>
      <c r="AE6415" s="381"/>
      <c r="AF6415" s="105"/>
      <c r="AG6415" s="381"/>
      <c r="AH6415" s="381"/>
      <c r="AI6415" s="381"/>
      <c r="AJ6415" s="381"/>
      <c r="AK6415" s="381"/>
      <c r="AL6415" s="381"/>
      <c r="AM6415" s="381"/>
    </row>
    <row r="6416" spans="1:39" x14ac:dyDescent="0.35">
      <c r="A6416" s="379"/>
      <c r="B6416" s="379"/>
      <c r="C6416" s="379"/>
      <c r="D6416" s="379"/>
      <c r="E6416" s="379"/>
      <c r="F6416" s="379"/>
      <c r="G6416" s="379"/>
      <c r="H6416" s="379"/>
      <c r="I6416" s="379"/>
      <c r="J6416" s="379"/>
      <c r="K6416" s="379"/>
      <c r="L6416" s="379"/>
      <c r="M6416" s="379"/>
      <c r="N6416" s="379"/>
      <c r="O6416" s="379"/>
      <c r="P6416" s="379"/>
      <c r="Q6416" s="379"/>
      <c r="R6416" s="379"/>
      <c r="S6416" s="379"/>
      <c r="T6416" s="379"/>
      <c r="U6416" s="379"/>
      <c r="V6416" s="379"/>
      <c r="W6416" s="379"/>
      <c r="X6416" s="379"/>
      <c r="Y6416" s="379"/>
      <c r="Z6416" s="379"/>
      <c r="AA6416" s="380"/>
      <c r="AB6416" s="379"/>
      <c r="AC6416" s="379"/>
      <c r="AD6416" s="379"/>
      <c r="AE6416" s="381"/>
      <c r="AF6416" s="105"/>
      <c r="AG6416" s="381"/>
      <c r="AH6416" s="381"/>
      <c r="AI6416" s="381"/>
      <c r="AJ6416" s="381"/>
      <c r="AK6416" s="381"/>
      <c r="AL6416" s="381"/>
      <c r="AM6416" s="381"/>
    </row>
    <row r="6417" spans="1:39" x14ac:dyDescent="0.35">
      <c r="A6417" s="379"/>
      <c r="B6417" s="379"/>
      <c r="C6417" s="379"/>
      <c r="D6417" s="379"/>
      <c r="E6417" s="379"/>
      <c r="F6417" s="379"/>
      <c r="G6417" s="379"/>
      <c r="H6417" s="379"/>
      <c r="I6417" s="379"/>
      <c r="J6417" s="379"/>
      <c r="K6417" s="379"/>
      <c r="L6417" s="379"/>
      <c r="M6417" s="379"/>
      <c r="N6417" s="379"/>
      <c r="O6417" s="379"/>
      <c r="P6417" s="379"/>
      <c r="Q6417" s="379"/>
      <c r="R6417" s="379"/>
      <c r="S6417" s="379"/>
      <c r="T6417" s="379"/>
      <c r="U6417" s="379"/>
      <c r="V6417" s="379"/>
      <c r="W6417" s="379"/>
      <c r="X6417" s="379"/>
      <c r="Y6417" s="379"/>
      <c r="Z6417" s="379"/>
      <c r="AA6417" s="380"/>
      <c r="AB6417" s="379"/>
      <c r="AC6417" s="379"/>
      <c r="AD6417" s="379"/>
      <c r="AE6417" s="381"/>
      <c r="AF6417" s="105"/>
      <c r="AG6417" s="381"/>
      <c r="AH6417" s="381"/>
      <c r="AI6417" s="381"/>
      <c r="AJ6417" s="381"/>
      <c r="AK6417" s="381"/>
      <c r="AL6417" s="381"/>
      <c r="AM6417" s="381"/>
    </row>
    <row r="6418" spans="1:39" x14ac:dyDescent="0.35">
      <c r="A6418" s="379"/>
      <c r="B6418" s="379"/>
      <c r="C6418" s="379"/>
      <c r="D6418" s="379"/>
      <c r="E6418" s="379"/>
      <c r="F6418" s="379"/>
      <c r="G6418" s="379"/>
      <c r="H6418" s="379"/>
      <c r="I6418" s="379"/>
      <c r="J6418" s="379"/>
      <c r="K6418" s="379"/>
      <c r="L6418" s="379"/>
      <c r="M6418" s="379"/>
      <c r="N6418" s="379"/>
      <c r="O6418" s="379"/>
      <c r="P6418" s="379"/>
      <c r="Q6418" s="379"/>
      <c r="R6418" s="379"/>
      <c r="S6418" s="379"/>
      <c r="T6418" s="379"/>
      <c r="U6418" s="379"/>
      <c r="V6418" s="379"/>
      <c r="W6418" s="379"/>
      <c r="X6418" s="379"/>
      <c r="Y6418" s="379"/>
      <c r="Z6418" s="379"/>
      <c r="AA6418" s="380"/>
      <c r="AB6418" s="379"/>
      <c r="AC6418" s="379"/>
      <c r="AD6418" s="379"/>
      <c r="AE6418" s="381"/>
      <c r="AF6418" s="105"/>
      <c r="AG6418" s="381"/>
      <c r="AH6418" s="381"/>
      <c r="AI6418" s="381"/>
      <c r="AJ6418" s="381"/>
      <c r="AK6418" s="381"/>
      <c r="AL6418" s="381"/>
      <c r="AM6418" s="381"/>
    </row>
    <row r="6419" spans="1:39" x14ac:dyDescent="0.35">
      <c r="A6419" s="379"/>
      <c r="B6419" s="379"/>
      <c r="C6419" s="379"/>
      <c r="D6419" s="379"/>
      <c r="E6419" s="379"/>
      <c r="F6419" s="379"/>
      <c r="G6419" s="379"/>
      <c r="H6419" s="379"/>
      <c r="I6419" s="379"/>
      <c r="J6419" s="379"/>
      <c r="K6419" s="379"/>
      <c r="L6419" s="379"/>
      <c r="M6419" s="379"/>
      <c r="N6419" s="379"/>
      <c r="O6419" s="379"/>
      <c r="P6419" s="379"/>
      <c r="Q6419" s="379"/>
      <c r="R6419" s="379"/>
      <c r="S6419" s="379"/>
      <c r="T6419" s="379"/>
      <c r="U6419" s="379"/>
      <c r="V6419" s="379"/>
      <c r="W6419" s="379"/>
      <c r="X6419" s="379"/>
      <c r="Y6419" s="379"/>
      <c r="Z6419" s="379"/>
      <c r="AA6419" s="380"/>
      <c r="AB6419" s="379"/>
      <c r="AC6419" s="379"/>
      <c r="AD6419" s="379"/>
      <c r="AE6419" s="381"/>
      <c r="AF6419" s="105"/>
      <c r="AG6419" s="381"/>
      <c r="AH6419" s="381"/>
      <c r="AI6419" s="381"/>
      <c r="AJ6419" s="381"/>
      <c r="AK6419" s="381"/>
      <c r="AL6419" s="381"/>
      <c r="AM6419" s="381"/>
    </row>
    <row r="6420" spans="1:39" x14ac:dyDescent="0.35">
      <c r="A6420" s="379"/>
      <c r="B6420" s="379"/>
      <c r="C6420" s="379"/>
      <c r="D6420" s="379"/>
      <c r="E6420" s="379"/>
      <c r="F6420" s="379"/>
      <c r="G6420" s="379"/>
      <c r="H6420" s="379"/>
      <c r="I6420" s="379"/>
      <c r="J6420" s="379"/>
      <c r="K6420" s="379"/>
      <c r="L6420" s="379"/>
      <c r="M6420" s="379"/>
      <c r="N6420" s="379"/>
      <c r="O6420" s="379"/>
      <c r="P6420" s="379"/>
      <c r="Q6420" s="379"/>
      <c r="R6420" s="379"/>
      <c r="S6420" s="379"/>
      <c r="T6420" s="379"/>
      <c r="U6420" s="379"/>
      <c r="V6420" s="379"/>
      <c r="W6420" s="379"/>
      <c r="X6420" s="379"/>
      <c r="Y6420" s="379"/>
      <c r="Z6420" s="379"/>
      <c r="AA6420" s="380"/>
      <c r="AB6420" s="379"/>
      <c r="AC6420" s="379"/>
      <c r="AD6420" s="379"/>
      <c r="AE6420" s="381"/>
      <c r="AF6420" s="105"/>
      <c r="AG6420" s="381"/>
      <c r="AH6420" s="381"/>
      <c r="AI6420" s="381"/>
      <c r="AJ6420" s="381"/>
      <c r="AK6420" s="381"/>
      <c r="AL6420" s="381"/>
      <c r="AM6420" s="381"/>
    </row>
    <row r="6421" spans="1:39" x14ac:dyDescent="0.35">
      <c r="A6421" s="379"/>
      <c r="B6421" s="379"/>
      <c r="C6421" s="379"/>
      <c r="D6421" s="379"/>
      <c r="E6421" s="379"/>
      <c r="F6421" s="379"/>
      <c r="G6421" s="379"/>
      <c r="H6421" s="379"/>
      <c r="I6421" s="379"/>
      <c r="J6421" s="379"/>
      <c r="K6421" s="379"/>
      <c r="L6421" s="379"/>
      <c r="M6421" s="379"/>
      <c r="N6421" s="379"/>
      <c r="O6421" s="379"/>
      <c r="P6421" s="379"/>
      <c r="Q6421" s="379"/>
      <c r="R6421" s="379"/>
      <c r="S6421" s="379"/>
      <c r="T6421" s="379"/>
      <c r="U6421" s="379"/>
      <c r="V6421" s="379"/>
      <c r="W6421" s="379"/>
      <c r="X6421" s="379"/>
      <c r="Y6421" s="379"/>
      <c r="Z6421" s="379"/>
      <c r="AA6421" s="380"/>
      <c r="AB6421" s="379"/>
      <c r="AC6421" s="379"/>
      <c r="AD6421" s="379"/>
      <c r="AE6421" s="381"/>
      <c r="AF6421" s="105"/>
      <c r="AG6421" s="381"/>
      <c r="AH6421" s="381"/>
      <c r="AI6421" s="381"/>
      <c r="AJ6421" s="381"/>
      <c r="AK6421" s="381"/>
      <c r="AL6421" s="381"/>
      <c r="AM6421" s="381"/>
    </row>
    <row r="6422" spans="1:39" x14ac:dyDescent="0.35">
      <c r="A6422" s="379"/>
      <c r="B6422" s="379"/>
      <c r="C6422" s="379"/>
      <c r="D6422" s="379"/>
      <c r="E6422" s="379"/>
      <c r="F6422" s="379"/>
      <c r="G6422" s="379"/>
      <c r="H6422" s="379"/>
      <c r="I6422" s="379"/>
      <c r="J6422" s="379"/>
      <c r="K6422" s="379"/>
      <c r="L6422" s="379"/>
      <c r="M6422" s="379"/>
      <c r="N6422" s="379"/>
      <c r="O6422" s="379"/>
      <c r="P6422" s="379"/>
      <c r="Q6422" s="379"/>
      <c r="R6422" s="379"/>
      <c r="S6422" s="379"/>
      <c r="T6422" s="379"/>
      <c r="U6422" s="379"/>
      <c r="V6422" s="379"/>
      <c r="W6422" s="379"/>
      <c r="X6422" s="379"/>
      <c r="Y6422" s="379"/>
      <c r="Z6422" s="379"/>
      <c r="AA6422" s="380"/>
      <c r="AB6422" s="379"/>
      <c r="AC6422" s="379"/>
      <c r="AD6422" s="379"/>
      <c r="AE6422" s="381"/>
      <c r="AF6422" s="105"/>
      <c r="AG6422" s="381"/>
      <c r="AH6422" s="381"/>
      <c r="AI6422" s="381"/>
      <c r="AJ6422" s="381"/>
      <c r="AK6422" s="381"/>
      <c r="AL6422" s="381"/>
      <c r="AM6422" s="381"/>
    </row>
    <row r="6423" spans="1:39" x14ac:dyDescent="0.35">
      <c r="A6423" s="379"/>
      <c r="B6423" s="379"/>
      <c r="C6423" s="379"/>
      <c r="D6423" s="379"/>
      <c r="E6423" s="379"/>
      <c r="F6423" s="379"/>
      <c r="G6423" s="379"/>
      <c r="H6423" s="379"/>
      <c r="I6423" s="379"/>
      <c r="J6423" s="379"/>
      <c r="K6423" s="379"/>
      <c r="L6423" s="379"/>
      <c r="M6423" s="379"/>
      <c r="N6423" s="379"/>
      <c r="O6423" s="379"/>
      <c r="P6423" s="379"/>
      <c r="Q6423" s="379"/>
      <c r="R6423" s="379"/>
      <c r="S6423" s="379"/>
      <c r="T6423" s="379"/>
      <c r="U6423" s="379"/>
      <c r="V6423" s="379"/>
      <c r="W6423" s="379"/>
      <c r="X6423" s="379"/>
      <c r="Y6423" s="379"/>
      <c r="Z6423" s="379"/>
      <c r="AA6423" s="380"/>
      <c r="AB6423" s="379"/>
      <c r="AC6423" s="379"/>
      <c r="AD6423" s="379"/>
      <c r="AE6423" s="381"/>
      <c r="AF6423" s="105"/>
      <c r="AG6423" s="381"/>
      <c r="AH6423" s="381"/>
      <c r="AI6423" s="381"/>
      <c r="AJ6423" s="381"/>
      <c r="AK6423" s="381"/>
      <c r="AL6423" s="381"/>
      <c r="AM6423" s="381"/>
    </row>
    <row r="6424" spans="1:39" x14ac:dyDescent="0.35">
      <c r="A6424" s="379"/>
      <c r="B6424" s="379"/>
      <c r="C6424" s="379"/>
      <c r="D6424" s="379"/>
      <c r="E6424" s="379"/>
      <c r="F6424" s="379"/>
      <c r="G6424" s="379"/>
      <c r="H6424" s="379"/>
      <c r="I6424" s="379"/>
      <c r="J6424" s="379"/>
      <c r="K6424" s="379"/>
      <c r="L6424" s="379"/>
      <c r="M6424" s="379"/>
      <c r="N6424" s="379"/>
      <c r="O6424" s="379"/>
      <c r="P6424" s="379"/>
      <c r="Q6424" s="379"/>
      <c r="R6424" s="379"/>
      <c r="S6424" s="379"/>
      <c r="T6424" s="379"/>
      <c r="U6424" s="379"/>
      <c r="V6424" s="379"/>
      <c r="W6424" s="379"/>
      <c r="X6424" s="379"/>
      <c r="Y6424" s="379"/>
      <c r="Z6424" s="379"/>
      <c r="AA6424" s="380"/>
      <c r="AB6424" s="379"/>
      <c r="AC6424" s="379"/>
      <c r="AD6424" s="379"/>
      <c r="AE6424" s="381"/>
      <c r="AF6424" s="105"/>
      <c r="AG6424" s="381"/>
      <c r="AH6424" s="381"/>
      <c r="AI6424" s="381"/>
      <c r="AJ6424" s="381"/>
      <c r="AK6424" s="381"/>
      <c r="AL6424" s="381"/>
      <c r="AM6424" s="381"/>
    </row>
    <row r="6425" spans="1:39" x14ac:dyDescent="0.35">
      <c r="A6425" s="379"/>
      <c r="B6425" s="379"/>
      <c r="C6425" s="379"/>
      <c r="D6425" s="379"/>
      <c r="E6425" s="379"/>
      <c r="F6425" s="379"/>
      <c r="G6425" s="379"/>
      <c r="H6425" s="379"/>
      <c r="I6425" s="379"/>
      <c r="J6425" s="379"/>
      <c r="K6425" s="379"/>
      <c r="L6425" s="379"/>
      <c r="M6425" s="379"/>
      <c r="N6425" s="379"/>
      <c r="O6425" s="379"/>
      <c r="P6425" s="379"/>
      <c r="Q6425" s="379"/>
      <c r="R6425" s="379"/>
      <c r="S6425" s="379"/>
      <c r="T6425" s="379"/>
      <c r="U6425" s="379"/>
      <c r="V6425" s="379"/>
      <c r="W6425" s="379"/>
      <c r="X6425" s="379"/>
      <c r="Y6425" s="379"/>
      <c r="Z6425" s="379"/>
      <c r="AA6425" s="380"/>
      <c r="AB6425" s="379"/>
      <c r="AC6425" s="379"/>
      <c r="AD6425" s="379"/>
      <c r="AE6425" s="381"/>
      <c r="AF6425" s="105"/>
      <c r="AG6425" s="381"/>
      <c r="AH6425" s="381"/>
      <c r="AI6425" s="381"/>
      <c r="AJ6425" s="381"/>
      <c r="AK6425" s="381"/>
      <c r="AL6425" s="381"/>
      <c r="AM6425" s="381"/>
    </row>
    <row r="6426" spans="1:39" x14ac:dyDescent="0.35">
      <c r="A6426" s="379"/>
      <c r="B6426" s="379"/>
      <c r="C6426" s="379"/>
      <c r="D6426" s="379"/>
      <c r="E6426" s="379"/>
      <c r="F6426" s="379"/>
      <c r="G6426" s="379"/>
      <c r="H6426" s="379"/>
      <c r="I6426" s="379"/>
      <c r="J6426" s="379"/>
      <c r="K6426" s="379"/>
      <c r="L6426" s="379"/>
      <c r="M6426" s="379"/>
      <c r="N6426" s="379"/>
      <c r="O6426" s="379"/>
      <c r="P6426" s="379"/>
      <c r="Q6426" s="379"/>
      <c r="R6426" s="379"/>
      <c r="S6426" s="379"/>
      <c r="T6426" s="379"/>
      <c r="U6426" s="379"/>
      <c r="V6426" s="379"/>
      <c r="W6426" s="379"/>
      <c r="X6426" s="379"/>
      <c r="Y6426" s="379"/>
      <c r="Z6426" s="379"/>
      <c r="AA6426" s="380"/>
      <c r="AB6426" s="379"/>
      <c r="AC6426" s="379"/>
      <c r="AD6426" s="379"/>
      <c r="AE6426" s="381"/>
      <c r="AF6426" s="105"/>
      <c r="AG6426" s="381"/>
      <c r="AH6426" s="381"/>
      <c r="AI6426" s="381"/>
      <c r="AJ6426" s="381"/>
      <c r="AK6426" s="381"/>
      <c r="AL6426" s="381"/>
      <c r="AM6426" s="381"/>
    </row>
    <row r="6427" spans="1:39" x14ac:dyDescent="0.35">
      <c r="A6427" s="379"/>
      <c r="B6427" s="379"/>
      <c r="C6427" s="379"/>
      <c r="D6427" s="379"/>
      <c r="E6427" s="379"/>
      <c r="F6427" s="379"/>
      <c r="G6427" s="379"/>
      <c r="H6427" s="379"/>
      <c r="I6427" s="379"/>
      <c r="J6427" s="379"/>
      <c r="K6427" s="379"/>
      <c r="L6427" s="379"/>
      <c r="M6427" s="379"/>
      <c r="N6427" s="379"/>
      <c r="O6427" s="379"/>
      <c r="P6427" s="379"/>
      <c r="Q6427" s="379"/>
      <c r="R6427" s="379"/>
      <c r="S6427" s="379"/>
      <c r="T6427" s="379"/>
      <c r="U6427" s="379"/>
      <c r="V6427" s="379"/>
      <c r="W6427" s="379"/>
      <c r="X6427" s="379"/>
      <c r="Y6427" s="379"/>
      <c r="Z6427" s="379"/>
      <c r="AA6427" s="380"/>
      <c r="AB6427" s="379"/>
      <c r="AC6427" s="379"/>
      <c r="AD6427" s="379"/>
      <c r="AE6427" s="381"/>
      <c r="AF6427" s="105"/>
      <c r="AG6427" s="381"/>
      <c r="AH6427" s="381"/>
      <c r="AI6427" s="381"/>
      <c r="AJ6427" s="381"/>
      <c r="AK6427" s="381"/>
      <c r="AL6427" s="381"/>
      <c r="AM6427" s="381"/>
    </row>
    <row r="6428" spans="1:39" x14ac:dyDescent="0.35">
      <c r="A6428" s="379"/>
      <c r="B6428" s="379"/>
      <c r="C6428" s="379"/>
      <c r="D6428" s="379"/>
      <c r="E6428" s="379"/>
      <c r="F6428" s="379"/>
      <c r="G6428" s="379"/>
      <c r="H6428" s="379"/>
      <c r="I6428" s="379"/>
      <c r="J6428" s="379"/>
      <c r="K6428" s="379"/>
      <c r="L6428" s="379"/>
      <c r="M6428" s="379"/>
      <c r="N6428" s="379"/>
      <c r="O6428" s="379"/>
      <c r="P6428" s="379"/>
      <c r="Q6428" s="379"/>
      <c r="R6428" s="379"/>
      <c r="S6428" s="379"/>
      <c r="T6428" s="379"/>
      <c r="U6428" s="379"/>
      <c r="V6428" s="379"/>
      <c r="W6428" s="379"/>
      <c r="X6428" s="379"/>
      <c r="Y6428" s="379"/>
      <c r="Z6428" s="379"/>
      <c r="AA6428" s="380"/>
      <c r="AB6428" s="379"/>
      <c r="AC6428" s="379"/>
      <c r="AD6428" s="379"/>
      <c r="AE6428" s="381"/>
      <c r="AF6428" s="105"/>
      <c r="AG6428" s="381"/>
      <c r="AH6428" s="381"/>
      <c r="AI6428" s="381"/>
      <c r="AJ6428" s="381"/>
      <c r="AK6428" s="381"/>
      <c r="AL6428" s="381"/>
      <c r="AM6428" s="381"/>
    </row>
    <row r="6429" spans="1:39" x14ac:dyDescent="0.35">
      <c r="A6429" s="379"/>
      <c r="B6429" s="379"/>
      <c r="C6429" s="379"/>
      <c r="D6429" s="379"/>
      <c r="E6429" s="379"/>
      <c r="F6429" s="379"/>
      <c r="G6429" s="379"/>
      <c r="H6429" s="379"/>
      <c r="I6429" s="379"/>
      <c r="J6429" s="379"/>
      <c r="K6429" s="379"/>
      <c r="L6429" s="379"/>
      <c r="M6429" s="379"/>
      <c r="N6429" s="379"/>
      <c r="O6429" s="379"/>
      <c r="P6429" s="379"/>
      <c r="Q6429" s="379"/>
      <c r="R6429" s="379"/>
      <c r="S6429" s="379"/>
      <c r="T6429" s="379"/>
      <c r="U6429" s="379"/>
      <c r="V6429" s="379"/>
      <c r="W6429" s="379"/>
      <c r="X6429" s="379"/>
      <c r="Y6429" s="379"/>
      <c r="Z6429" s="379"/>
      <c r="AA6429" s="380"/>
      <c r="AB6429" s="379"/>
      <c r="AC6429" s="379"/>
      <c r="AD6429" s="379"/>
      <c r="AE6429" s="381"/>
      <c r="AF6429" s="105"/>
      <c r="AG6429" s="381"/>
      <c r="AH6429" s="381"/>
      <c r="AI6429" s="381"/>
      <c r="AJ6429" s="381"/>
      <c r="AK6429" s="381"/>
      <c r="AL6429" s="381"/>
      <c r="AM6429" s="381"/>
    </row>
    <row r="6430" spans="1:39" x14ac:dyDescent="0.35">
      <c r="A6430" s="379"/>
      <c r="B6430" s="379"/>
      <c r="C6430" s="379"/>
      <c r="D6430" s="379"/>
      <c r="E6430" s="379"/>
      <c r="F6430" s="379"/>
      <c r="G6430" s="379"/>
      <c r="H6430" s="379"/>
      <c r="I6430" s="379"/>
      <c r="J6430" s="379"/>
      <c r="K6430" s="379"/>
      <c r="L6430" s="379"/>
      <c r="M6430" s="379"/>
      <c r="N6430" s="379"/>
      <c r="O6430" s="379"/>
      <c r="P6430" s="379"/>
      <c r="Q6430" s="379"/>
      <c r="R6430" s="379"/>
      <c r="S6430" s="379"/>
      <c r="T6430" s="379"/>
      <c r="U6430" s="379"/>
      <c r="V6430" s="379"/>
      <c r="W6430" s="379"/>
      <c r="X6430" s="379"/>
      <c r="Y6430" s="379"/>
      <c r="Z6430" s="379"/>
      <c r="AA6430" s="380"/>
      <c r="AB6430" s="379"/>
      <c r="AC6430" s="379"/>
      <c r="AD6430" s="379"/>
      <c r="AE6430" s="381"/>
      <c r="AF6430" s="105"/>
      <c r="AG6430" s="381"/>
      <c r="AH6430" s="381"/>
      <c r="AI6430" s="381"/>
      <c r="AJ6430" s="381"/>
      <c r="AK6430" s="381"/>
      <c r="AL6430" s="381"/>
      <c r="AM6430" s="381"/>
    </row>
    <row r="6431" spans="1:39" x14ac:dyDescent="0.35">
      <c r="A6431" s="379"/>
      <c r="B6431" s="379"/>
      <c r="C6431" s="379"/>
      <c r="D6431" s="379"/>
      <c r="E6431" s="379"/>
      <c r="F6431" s="379"/>
      <c r="G6431" s="379"/>
      <c r="H6431" s="379"/>
      <c r="I6431" s="379"/>
      <c r="J6431" s="379"/>
      <c r="K6431" s="379"/>
      <c r="L6431" s="379"/>
      <c r="M6431" s="379"/>
      <c r="N6431" s="379"/>
      <c r="O6431" s="379"/>
      <c r="P6431" s="379"/>
      <c r="Q6431" s="379"/>
      <c r="R6431" s="379"/>
      <c r="S6431" s="379"/>
      <c r="T6431" s="379"/>
      <c r="U6431" s="379"/>
      <c r="V6431" s="379"/>
      <c r="W6431" s="379"/>
      <c r="X6431" s="379"/>
      <c r="Y6431" s="379"/>
      <c r="Z6431" s="379"/>
      <c r="AA6431" s="380"/>
      <c r="AB6431" s="379"/>
      <c r="AC6431" s="379"/>
      <c r="AD6431" s="379"/>
      <c r="AE6431" s="381"/>
      <c r="AF6431" s="105"/>
      <c r="AG6431" s="381"/>
      <c r="AH6431" s="381"/>
      <c r="AI6431" s="381"/>
      <c r="AJ6431" s="381"/>
      <c r="AK6431" s="381"/>
      <c r="AL6431" s="381"/>
      <c r="AM6431" s="381"/>
    </row>
    <row r="6432" spans="1:39" x14ac:dyDescent="0.35">
      <c r="A6432" s="379"/>
      <c r="B6432" s="379"/>
      <c r="C6432" s="379"/>
      <c r="D6432" s="379"/>
      <c r="E6432" s="379"/>
      <c r="F6432" s="379"/>
      <c r="G6432" s="379"/>
      <c r="H6432" s="379"/>
      <c r="I6432" s="379"/>
      <c r="J6432" s="379"/>
      <c r="K6432" s="379"/>
      <c r="L6432" s="379"/>
      <c r="M6432" s="379"/>
      <c r="N6432" s="379"/>
      <c r="O6432" s="379"/>
      <c r="P6432" s="379"/>
      <c r="Q6432" s="379"/>
      <c r="R6432" s="379"/>
      <c r="S6432" s="379"/>
      <c r="T6432" s="379"/>
      <c r="U6432" s="379"/>
      <c r="V6432" s="379"/>
      <c r="W6432" s="379"/>
      <c r="X6432" s="379"/>
      <c r="Y6432" s="379"/>
      <c r="Z6432" s="379"/>
      <c r="AA6432" s="380"/>
      <c r="AB6432" s="379"/>
      <c r="AC6432" s="379"/>
      <c r="AD6432" s="379"/>
      <c r="AE6432" s="381"/>
      <c r="AF6432" s="105"/>
      <c r="AG6432" s="381"/>
      <c r="AH6432" s="381"/>
      <c r="AI6432" s="381"/>
      <c r="AJ6432" s="381"/>
      <c r="AK6432" s="381"/>
      <c r="AL6432" s="381"/>
      <c r="AM6432" s="381"/>
    </row>
    <row r="6433" spans="1:39" x14ac:dyDescent="0.35">
      <c r="A6433" s="379"/>
      <c r="B6433" s="379"/>
      <c r="C6433" s="379"/>
      <c r="D6433" s="379"/>
      <c r="E6433" s="379"/>
      <c r="F6433" s="379"/>
      <c r="G6433" s="379"/>
      <c r="H6433" s="379"/>
      <c r="I6433" s="379"/>
      <c r="J6433" s="379"/>
      <c r="K6433" s="379"/>
      <c r="L6433" s="379"/>
      <c r="M6433" s="379"/>
      <c r="N6433" s="379"/>
      <c r="O6433" s="379"/>
      <c r="P6433" s="379"/>
      <c r="Q6433" s="379"/>
      <c r="R6433" s="379"/>
      <c r="S6433" s="379"/>
      <c r="T6433" s="379"/>
      <c r="U6433" s="379"/>
      <c r="V6433" s="379"/>
      <c r="W6433" s="379"/>
      <c r="X6433" s="379"/>
      <c r="Y6433" s="379"/>
      <c r="Z6433" s="379"/>
      <c r="AA6433" s="380"/>
      <c r="AB6433" s="379"/>
      <c r="AC6433" s="379"/>
      <c r="AD6433" s="379"/>
      <c r="AE6433" s="381"/>
      <c r="AF6433" s="105"/>
      <c r="AG6433" s="381"/>
      <c r="AH6433" s="381"/>
      <c r="AI6433" s="381"/>
      <c r="AJ6433" s="381"/>
      <c r="AK6433" s="381"/>
      <c r="AL6433" s="381"/>
      <c r="AM6433" s="381"/>
    </row>
    <row r="6434" spans="1:39" x14ac:dyDescent="0.35">
      <c r="A6434" s="379"/>
      <c r="B6434" s="379"/>
      <c r="C6434" s="379"/>
      <c r="D6434" s="379"/>
      <c r="E6434" s="379"/>
      <c r="F6434" s="379"/>
      <c r="G6434" s="379"/>
      <c r="H6434" s="379"/>
      <c r="I6434" s="379"/>
      <c r="J6434" s="379"/>
      <c r="K6434" s="379"/>
      <c r="L6434" s="379"/>
      <c r="M6434" s="379"/>
      <c r="N6434" s="379"/>
      <c r="O6434" s="379"/>
      <c r="P6434" s="379"/>
      <c r="Q6434" s="379"/>
      <c r="R6434" s="379"/>
      <c r="S6434" s="379"/>
      <c r="T6434" s="379"/>
      <c r="U6434" s="379"/>
      <c r="V6434" s="379"/>
      <c r="W6434" s="379"/>
      <c r="X6434" s="379"/>
      <c r="Y6434" s="379"/>
      <c r="Z6434" s="379"/>
      <c r="AA6434" s="380"/>
      <c r="AB6434" s="379"/>
      <c r="AC6434" s="379"/>
      <c r="AD6434" s="379"/>
      <c r="AE6434" s="381"/>
      <c r="AF6434" s="105"/>
      <c r="AG6434" s="381"/>
      <c r="AH6434" s="381"/>
      <c r="AI6434" s="381"/>
      <c r="AJ6434" s="381"/>
      <c r="AK6434" s="381"/>
      <c r="AL6434" s="381"/>
      <c r="AM6434" s="381"/>
    </row>
    <row r="6435" spans="1:39" x14ac:dyDescent="0.35">
      <c r="A6435" s="379"/>
      <c r="B6435" s="379"/>
      <c r="C6435" s="379"/>
      <c r="D6435" s="379"/>
      <c r="E6435" s="379"/>
      <c r="F6435" s="379"/>
      <c r="G6435" s="379"/>
      <c r="H6435" s="379"/>
      <c r="I6435" s="379"/>
      <c r="J6435" s="379"/>
      <c r="K6435" s="379"/>
      <c r="L6435" s="379"/>
      <c r="M6435" s="379"/>
      <c r="N6435" s="379"/>
      <c r="O6435" s="379"/>
      <c r="P6435" s="379"/>
      <c r="Q6435" s="379"/>
      <c r="R6435" s="379"/>
      <c r="S6435" s="379"/>
      <c r="T6435" s="379"/>
      <c r="U6435" s="379"/>
      <c r="V6435" s="379"/>
      <c r="W6435" s="379"/>
      <c r="X6435" s="379"/>
      <c r="Y6435" s="379"/>
      <c r="Z6435" s="379"/>
      <c r="AA6435" s="380"/>
      <c r="AB6435" s="379"/>
      <c r="AC6435" s="379"/>
      <c r="AD6435" s="379"/>
      <c r="AE6435" s="381"/>
      <c r="AF6435" s="105"/>
      <c r="AG6435" s="381"/>
      <c r="AH6435" s="381"/>
      <c r="AI6435" s="381"/>
      <c r="AJ6435" s="381"/>
      <c r="AK6435" s="381"/>
      <c r="AL6435" s="381"/>
      <c r="AM6435" s="381"/>
    </row>
    <row r="6436" spans="1:39" x14ac:dyDescent="0.35">
      <c r="A6436" s="379"/>
      <c r="B6436" s="379"/>
      <c r="C6436" s="379"/>
      <c r="D6436" s="379"/>
      <c r="E6436" s="379"/>
      <c r="F6436" s="379"/>
      <c r="G6436" s="379"/>
      <c r="H6436" s="379"/>
      <c r="I6436" s="379"/>
      <c r="J6436" s="379"/>
      <c r="K6436" s="379"/>
      <c r="L6436" s="379"/>
      <c r="M6436" s="379"/>
      <c r="N6436" s="379"/>
      <c r="O6436" s="379"/>
      <c r="P6436" s="379"/>
      <c r="Q6436" s="379"/>
      <c r="R6436" s="379"/>
      <c r="S6436" s="379"/>
      <c r="T6436" s="379"/>
      <c r="U6436" s="379"/>
      <c r="V6436" s="379"/>
      <c r="W6436" s="379"/>
      <c r="X6436" s="379"/>
      <c r="Y6436" s="379"/>
      <c r="Z6436" s="379"/>
      <c r="AA6436" s="380"/>
      <c r="AB6436" s="379"/>
      <c r="AC6436" s="379"/>
      <c r="AD6436" s="379"/>
      <c r="AE6436" s="381"/>
      <c r="AF6436" s="105"/>
      <c r="AG6436" s="381"/>
      <c r="AH6436" s="381"/>
      <c r="AI6436" s="381"/>
      <c r="AJ6436" s="381"/>
      <c r="AK6436" s="381"/>
      <c r="AL6436" s="381"/>
      <c r="AM6436" s="381"/>
    </row>
    <row r="6437" spans="1:39" x14ac:dyDescent="0.35">
      <c r="A6437" s="379"/>
      <c r="B6437" s="379"/>
      <c r="C6437" s="379"/>
      <c r="D6437" s="379"/>
      <c r="E6437" s="379"/>
      <c r="F6437" s="379"/>
      <c r="G6437" s="379"/>
      <c r="H6437" s="379"/>
      <c r="I6437" s="379"/>
      <c r="J6437" s="379"/>
      <c r="K6437" s="379"/>
      <c r="L6437" s="379"/>
      <c r="M6437" s="379"/>
      <c r="N6437" s="379"/>
      <c r="O6437" s="379"/>
      <c r="P6437" s="379"/>
      <c r="Q6437" s="379"/>
      <c r="R6437" s="379"/>
      <c r="S6437" s="379"/>
      <c r="T6437" s="379"/>
      <c r="U6437" s="379"/>
      <c r="V6437" s="379"/>
      <c r="W6437" s="379"/>
      <c r="X6437" s="379"/>
      <c r="Y6437" s="379"/>
      <c r="Z6437" s="379"/>
      <c r="AA6437" s="380"/>
      <c r="AB6437" s="379"/>
      <c r="AC6437" s="379"/>
      <c r="AD6437" s="379"/>
      <c r="AE6437" s="381"/>
      <c r="AF6437" s="105"/>
      <c r="AG6437" s="381"/>
      <c r="AH6437" s="381"/>
      <c r="AI6437" s="381"/>
      <c r="AJ6437" s="381"/>
      <c r="AK6437" s="381"/>
      <c r="AL6437" s="381"/>
      <c r="AM6437" s="381"/>
    </row>
    <row r="6438" spans="1:39" x14ac:dyDescent="0.35">
      <c r="A6438" s="379"/>
      <c r="B6438" s="379"/>
      <c r="C6438" s="379"/>
      <c r="D6438" s="379"/>
      <c r="E6438" s="379"/>
      <c r="F6438" s="379"/>
      <c r="G6438" s="379"/>
      <c r="H6438" s="379"/>
      <c r="I6438" s="379"/>
      <c r="J6438" s="379"/>
      <c r="K6438" s="379"/>
      <c r="L6438" s="379"/>
      <c r="M6438" s="379"/>
      <c r="N6438" s="379"/>
      <c r="O6438" s="379"/>
      <c r="P6438" s="379"/>
      <c r="Q6438" s="379"/>
      <c r="R6438" s="379"/>
      <c r="S6438" s="379"/>
      <c r="T6438" s="379"/>
      <c r="U6438" s="379"/>
      <c r="V6438" s="379"/>
      <c r="W6438" s="379"/>
      <c r="X6438" s="379"/>
      <c r="Y6438" s="379"/>
      <c r="Z6438" s="379"/>
      <c r="AA6438" s="380"/>
      <c r="AB6438" s="379"/>
      <c r="AC6438" s="379"/>
      <c r="AD6438" s="379"/>
      <c r="AE6438" s="381"/>
      <c r="AF6438" s="105"/>
      <c r="AG6438" s="381"/>
      <c r="AH6438" s="381"/>
      <c r="AI6438" s="381"/>
      <c r="AJ6438" s="381"/>
      <c r="AK6438" s="381"/>
      <c r="AL6438" s="381"/>
      <c r="AM6438" s="381"/>
    </row>
    <row r="6439" spans="1:39" x14ac:dyDescent="0.35">
      <c r="A6439" s="379"/>
      <c r="B6439" s="379"/>
      <c r="C6439" s="379"/>
      <c r="D6439" s="379"/>
      <c r="E6439" s="379"/>
      <c r="F6439" s="379"/>
      <c r="G6439" s="379"/>
      <c r="H6439" s="379"/>
      <c r="I6439" s="379"/>
      <c r="J6439" s="379"/>
      <c r="K6439" s="379"/>
      <c r="L6439" s="379"/>
      <c r="M6439" s="379"/>
      <c r="N6439" s="379"/>
      <c r="O6439" s="379"/>
      <c r="P6439" s="379"/>
      <c r="Q6439" s="379"/>
      <c r="R6439" s="379"/>
      <c r="S6439" s="379"/>
      <c r="T6439" s="379"/>
      <c r="U6439" s="379"/>
      <c r="V6439" s="379"/>
      <c r="W6439" s="379"/>
      <c r="X6439" s="379"/>
      <c r="Y6439" s="379"/>
      <c r="Z6439" s="379"/>
      <c r="AA6439" s="380"/>
      <c r="AB6439" s="379"/>
      <c r="AC6439" s="379"/>
      <c r="AD6439" s="379"/>
      <c r="AE6439" s="381"/>
      <c r="AF6439" s="105"/>
      <c r="AG6439" s="381"/>
      <c r="AH6439" s="381"/>
      <c r="AI6439" s="381"/>
      <c r="AJ6439" s="381"/>
      <c r="AK6439" s="381"/>
      <c r="AL6439" s="381"/>
      <c r="AM6439" s="381"/>
    </row>
    <row r="6440" spans="1:39" x14ac:dyDescent="0.35">
      <c r="A6440" s="379"/>
      <c r="B6440" s="379"/>
      <c r="C6440" s="379"/>
      <c r="D6440" s="379"/>
      <c r="E6440" s="379"/>
      <c r="F6440" s="379"/>
      <c r="G6440" s="379"/>
      <c r="H6440" s="379"/>
      <c r="I6440" s="379"/>
      <c r="J6440" s="379"/>
      <c r="K6440" s="379"/>
      <c r="L6440" s="379"/>
      <c r="M6440" s="379"/>
      <c r="N6440" s="379"/>
      <c r="O6440" s="379"/>
      <c r="P6440" s="379"/>
      <c r="Q6440" s="379"/>
      <c r="R6440" s="379"/>
      <c r="S6440" s="379"/>
      <c r="T6440" s="379"/>
      <c r="U6440" s="379"/>
      <c r="V6440" s="379"/>
      <c r="W6440" s="379"/>
      <c r="X6440" s="379"/>
      <c r="Y6440" s="379"/>
      <c r="Z6440" s="379"/>
      <c r="AA6440" s="380"/>
      <c r="AB6440" s="379"/>
      <c r="AC6440" s="379"/>
      <c r="AD6440" s="379"/>
      <c r="AE6440" s="381"/>
      <c r="AF6440" s="105"/>
      <c r="AG6440" s="381"/>
      <c r="AH6440" s="381"/>
      <c r="AI6440" s="381"/>
      <c r="AJ6440" s="381"/>
      <c r="AK6440" s="381"/>
      <c r="AL6440" s="381"/>
      <c r="AM6440" s="381"/>
    </row>
    <row r="6441" spans="1:39" x14ac:dyDescent="0.35">
      <c r="A6441" s="379"/>
      <c r="B6441" s="379"/>
      <c r="C6441" s="379"/>
      <c r="D6441" s="379"/>
      <c r="E6441" s="379"/>
      <c r="F6441" s="379"/>
      <c r="G6441" s="379"/>
      <c r="H6441" s="379"/>
      <c r="I6441" s="379"/>
      <c r="J6441" s="379"/>
      <c r="K6441" s="379"/>
      <c r="L6441" s="379"/>
      <c r="M6441" s="379"/>
      <c r="N6441" s="379"/>
      <c r="O6441" s="379"/>
      <c r="P6441" s="379"/>
      <c r="Q6441" s="379"/>
      <c r="R6441" s="379"/>
      <c r="S6441" s="379"/>
      <c r="T6441" s="379"/>
      <c r="U6441" s="379"/>
      <c r="V6441" s="379"/>
      <c r="W6441" s="379"/>
      <c r="X6441" s="379"/>
      <c r="Y6441" s="379"/>
      <c r="Z6441" s="379"/>
      <c r="AA6441" s="380"/>
      <c r="AB6441" s="379"/>
      <c r="AC6441" s="379"/>
      <c r="AD6441" s="379"/>
      <c r="AE6441" s="381"/>
      <c r="AF6441" s="105"/>
      <c r="AG6441" s="381"/>
      <c r="AH6441" s="381"/>
      <c r="AI6441" s="381"/>
      <c r="AJ6441" s="381"/>
      <c r="AK6441" s="381"/>
      <c r="AL6441" s="381"/>
      <c r="AM6441" s="381"/>
    </row>
    <row r="6442" spans="1:39" x14ac:dyDescent="0.35">
      <c r="A6442" s="379"/>
      <c r="B6442" s="379"/>
      <c r="C6442" s="379"/>
      <c r="D6442" s="379"/>
      <c r="E6442" s="379"/>
      <c r="F6442" s="379"/>
      <c r="G6442" s="379"/>
      <c r="H6442" s="379"/>
      <c r="I6442" s="379"/>
      <c r="J6442" s="379"/>
      <c r="K6442" s="379"/>
      <c r="L6442" s="379"/>
      <c r="M6442" s="379"/>
      <c r="N6442" s="379"/>
      <c r="O6442" s="379"/>
      <c r="P6442" s="379"/>
      <c r="Q6442" s="379"/>
      <c r="R6442" s="379"/>
      <c r="S6442" s="379"/>
      <c r="T6442" s="379"/>
      <c r="U6442" s="379"/>
      <c r="V6442" s="379"/>
      <c r="W6442" s="379"/>
      <c r="X6442" s="379"/>
      <c r="Y6442" s="379"/>
      <c r="Z6442" s="379"/>
      <c r="AA6442" s="380"/>
      <c r="AB6442" s="379"/>
      <c r="AC6442" s="379"/>
      <c r="AD6442" s="379"/>
      <c r="AE6442" s="381"/>
      <c r="AF6442" s="105"/>
      <c r="AG6442" s="381"/>
      <c r="AH6442" s="381"/>
      <c r="AI6442" s="381"/>
      <c r="AJ6442" s="381"/>
      <c r="AK6442" s="381"/>
      <c r="AL6442" s="381"/>
      <c r="AM6442" s="381"/>
    </row>
    <row r="6443" spans="1:39" x14ac:dyDescent="0.35">
      <c r="A6443" s="379"/>
      <c r="B6443" s="379"/>
      <c r="C6443" s="379"/>
      <c r="D6443" s="379"/>
      <c r="E6443" s="379"/>
      <c r="F6443" s="379"/>
      <c r="G6443" s="379"/>
      <c r="H6443" s="379"/>
      <c r="I6443" s="379"/>
      <c r="J6443" s="379"/>
      <c r="K6443" s="379"/>
      <c r="L6443" s="379"/>
      <c r="M6443" s="379"/>
      <c r="N6443" s="379"/>
      <c r="O6443" s="379"/>
      <c r="P6443" s="379"/>
      <c r="Q6443" s="379"/>
      <c r="R6443" s="379"/>
      <c r="S6443" s="379"/>
      <c r="T6443" s="379"/>
      <c r="U6443" s="379"/>
      <c r="V6443" s="379"/>
      <c r="W6443" s="379"/>
      <c r="X6443" s="379"/>
      <c r="Y6443" s="379"/>
      <c r="Z6443" s="379"/>
      <c r="AA6443" s="380"/>
      <c r="AB6443" s="379"/>
      <c r="AC6443" s="379"/>
      <c r="AD6443" s="379"/>
      <c r="AE6443" s="381"/>
      <c r="AF6443" s="105"/>
      <c r="AG6443" s="381"/>
      <c r="AH6443" s="381"/>
      <c r="AI6443" s="381"/>
      <c r="AJ6443" s="381"/>
      <c r="AK6443" s="381"/>
      <c r="AL6443" s="381"/>
      <c r="AM6443" s="381"/>
    </row>
    <row r="6444" spans="1:39" x14ac:dyDescent="0.35">
      <c r="A6444" s="379"/>
      <c r="B6444" s="379"/>
      <c r="C6444" s="379"/>
      <c r="D6444" s="379"/>
      <c r="E6444" s="379"/>
      <c r="F6444" s="379"/>
      <c r="G6444" s="379"/>
      <c r="H6444" s="379"/>
      <c r="I6444" s="379"/>
      <c r="J6444" s="379"/>
      <c r="K6444" s="379"/>
      <c r="L6444" s="379"/>
      <c r="M6444" s="379"/>
      <c r="N6444" s="379"/>
      <c r="O6444" s="379"/>
      <c r="P6444" s="379"/>
      <c r="Q6444" s="379"/>
      <c r="R6444" s="379"/>
      <c r="S6444" s="379"/>
      <c r="T6444" s="379"/>
      <c r="U6444" s="379"/>
      <c r="V6444" s="379"/>
      <c r="W6444" s="379"/>
      <c r="X6444" s="379"/>
      <c r="Y6444" s="379"/>
      <c r="Z6444" s="379"/>
      <c r="AA6444" s="380"/>
      <c r="AB6444" s="379"/>
      <c r="AC6444" s="379"/>
      <c r="AD6444" s="379"/>
      <c r="AE6444" s="381"/>
      <c r="AF6444" s="105"/>
      <c r="AG6444" s="381"/>
      <c r="AH6444" s="381"/>
      <c r="AI6444" s="381"/>
      <c r="AJ6444" s="381"/>
      <c r="AK6444" s="381"/>
      <c r="AL6444" s="381"/>
      <c r="AM6444" s="381"/>
    </row>
    <row r="6445" spans="1:39" x14ac:dyDescent="0.35">
      <c r="A6445" s="379"/>
      <c r="B6445" s="379"/>
      <c r="C6445" s="379"/>
      <c r="D6445" s="379"/>
      <c r="E6445" s="379"/>
      <c r="F6445" s="379"/>
      <c r="G6445" s="379"/>
      <c r="H6445" s="379"/>
      <c r="I6445" s="379"/>
      <c r="J6445" s="379"/>
      <c r="K6445" s="379"/>
      <c r="L6445" s="379"/>
      <c r="M6445" s="379"/>
      <c r="N6445" s="379"/>
      <c r="O6445" s="379"/>
      <c r="P6445" s="379"/>
      <c r="Q6445" s="379"/>
      <c r="R6445" s="379"/>
      <c r="S6445" s="379"/>
      <c r="T6445" s="379"/>
      <c r="U6445" s="379"/>
      <c r="V6445" s="379"/>
      <c r="W6445" s="379"/>
      <c r="X6445" s="379"/>
      <c r="Y6445" s="379"/>
      <c r="Z6445" s="379"/>
      <c r="AA6445" s="380"/>
      <c r="AB6445" s="379"/>
      <c r="AC6445" s="379"/>
      <c r="AD6445" s="379"/>
      <c r="AE6445" s="381"/>
      <c r="AF6445" s="105"/>
      <c r="AG6445" s="381"/>
      <c r="AH6445" s="381"/>
      <c r="AI6445" s="381"/>
      <c r="AJ6445" s="381"/>
      <c r="AK6445" s="381"/>
      <c r="AL6445" s="381"/>
      <c r="AM6445" s="381"/>
    </row>
    <row r="6446" spans="1:39" x14ac:dyDescent="0.35">
      <c r="A6446" s="379"/>
      <c r="B6446" s="379"/>
      <c r="C6446" s="379"/>
      <c r="D6446" s="379"/>
      <c r="E6446" s="379"/>
      <c r="F6446" s="379"/>
      <c r="G6446" s="379"/>
      <c r="H6446" s="379"/>
      <c r="I6446" s="379"/>
      <c r="J6446" s="379"/>
      <c r="K6446" s="379"/>
      <c r="L6446" s="379"/>
      <c r="M6446" s="379"/>
      <c r="N6446" s="379"/>
      <c r="O6446" s="379"/>
      <c r="P6446" s="379"/>
      <c r="Q6446" s="379"/>
      <c r="R6446" s="379"/>
      <c r="S6446" s="379"/>
      <c r="T6446" s="379"/>
      <c r="U6446" s="379"/>
      <c r="V6446" s="379"/>
      <c r="W6446" s="379"/>
      <c r="X6446" s="379"/>
      <c r="Y6446" s="379"/>
      <c r="Z6446" s="379"/>
      <c r="AA6446" s="380"/>
      <c r="AB6446" s="379"/>
      <c r="AC6446" s="379"/>
      <c r="AD6446" s="379"/>
      <c r="AE6446" s="381"/>
      <c r="AF6446" s="105"/>
      <c r="AG6446" s="381"/>
      <c r="AH6446" s="381"/>
      <c r="AI6446" s="381"/>
      <c r="AJ6446" s="381"/>
      <c r="AK6446" s="381"/>
      <c r="AL6446" s="381"/>
      <c r="AM6446" s="381"/>
    </row>
    <row r="6447" spans="1:39" x14ac:dyDescent="0.35">
      <c r="A6447" s="379"/>
      <c r="B6447" s="379"/>
      <c r="C6447" s="379"/>
      <c r="D6447" s="379"/>
      <c r="E6447" s="379"/>
      <c r="F6447" s="379"/>
      <c r="G6447" s="379"/>
      <c r="H6447" s="379"/>
      <c r="I6447" s="379"/>
      <c r="J6447" s="379"/>
      <c r="K6447" s="379"/>
      <c r="L6447" s="379"/>
      <c r="M6447" s="379"/>
      <c r="N6447" s="379"/>
      <c r="O6447" s="379"/>
      <c r="P6447" s="379"/>
      <c r="Q6447" s="379"/>
      <c r="R6447" s="379"/>
      <c r="S6447" s="379"/>
      <c r="T6447" s="379"/>
      <c r="U6447" s="379"/>
      <c r="V6447" s="379"/>
      <c r="W6447" s="379"/>
      <c r="X6447" s="379"/>
      <c r="Y6447" s="379"/>
      <c r="Z6447" s="379"/>
      <c r="AA6447" s="380"/>
      <c r="AB6447" s="379"/>
      <c r="AC6447" s="379"/>
      <c r="AD6447" s="379"/>
      <c r="AE6447" s="381"/>
      <c r="AF6447" s="105"/>
      <c r="AG6447" s="381"/>
      <c r="AH6447" s="381"/>
      <c r="AI6447" s="381"/>
      <c r="AJ6447" s="381"/>
      <c r="AK6447" s="381"/>
      <c r="AL6447" s="381"/>
      <c r="AM6447" s="381"/>
    </row>
    <row r="6448" spans="1:39" x14ac:dyDescent="0.35">
      <c r="A6448" s="379"/>
      <c r="B6448" s="379"/>
      <c r="C6448" s="379"/>
      <c r="D6448" s="379"/>
      <c r="E6448" s="379"/>
      <c r="F6448" s="379"/>
      <c r="G6448" s="379"/>
      <c r="H6448" s="379"/>
      <c r="I6448" s="379"/>
      <c r="J6448" s="379"/>
      <c r="K6448" s="379"/>
      <c r="L6448" s="379"/>
      <c r="M6448" s="379"/>
      <c r="N6448" s="379"/>
      <c r="O6448" s="379"/>
      <c r="P6448" s="379"/>
      <c r="Q6448" s="379"/>
      <c r="R6448" s="379"/>
      <c r="S6448" s="379"/>
      <c r="T6448" s="379"/>
      <c r="U6448" s="379"/>
      <c r="V6448" s="379"/>
      <c r="W6448" s="379"/>
      <c r="X6448" s="379"/>
      <c r="Y6448" s="379"/>
      <c r="Z6448" s="379"/>
      <c r="AA6448" s="380"/>
      <c r="AB6448" s="379"/>
      <c r="AC6448" s="379"/>
      <c r="AD6448" s="379"/>
      <c r="AE6448" s="381"/>
      <c r="AF6448" s="105"/>
      <c r="AG6448" s="381"/>
      <c r="AH6448" s="381"/>
      <c r="AI6448" s="381"/>
      <c r="AJ6448" s="381"/>
      <c r="AK6448" s="381"/>
      <c r="AL6448" s="381"/>
      <c r="AM6448" s="381"/>
    </row>
    <row r="6449" spans="1:39" x14ac:dyDescent="0.35">
      <c r="A6449" s="379"/>
      <c r="B6449" s="379"/>
      <c r="C6449" s="379"/>
      <c r="D6449" s="379"/>
      <c r="E6449" s="379"/>
      <c r="F6449" s="379"/>
      <c r="G6449" s="379"/>
      <c r="H6449" s="379"/>
      <c r="I6449" s="379"/>
      <c r="J6449" s="379"/>
      <c r="K6449" s="379"/>
      <c r="L6449" s="379"/>
      <c r="M6449" s="379"/>
      <c r="N6449" s="379"/>
      <c r="O6449" s="379"/>
      <c r="P6449" s="379"/>
      <c r="Q6449" s="379"/>
      <c r="R6449" s="379"/>
      <c r="S6449" s="379"/>
      <c r="T6449" s="379"/>
      <c r="U6449" s="379"/>
      <c r="V6449" s="379"/>
      <c r="W6449" s="379"/>
      <c r="X6449" s="379"/>
      <c r="Y6449" s="379"/>
      <c r="Z6449" s="379"/>
      <c r="AA6449" s="380"/>
      <c r="AB6449" s="379"/>
      <c r="AC6449" s="379"/>
      <c r="AD6449" s="379"/>
      <c r="AE6449" s="381"/>
      <c r="AF6449" s="105"/>
      <c r="AG6449" s="381"/>
      <c r="AH6449" s="381"/>
      <c r="AI6449" s="381"/>
      <c r="AJ6449" s="381"/>
      <c r="AK6449" s="381"/>
      <c r="AL6449" s="381"/>
      <c r="AM6449" s="381"/>
    </row>
    <row r="6450" spans="1:39" x14ac:dyDescent="0.35">
      <c r="A6450" s="379"/>
      <c r="B6450" s="379"/>
      <c r="C6450" s="379"/>
      <c r="D6450" s="379"/>
      <c r="E6450" s="379"/>
      <c r="F6450" s="379"/>
      <c r="G6450" s="379"/>
      <c r="H6450" s="379"/>
      <c r="I6450" s="379"/>
      <c r="J6450" s="379"/>
      <c r="K6450" s="379"/>
      <c r="L6450" s="379"/>
      <c r="M6450" s="379"/>
      <c r="N6450" s="379"/>
      <c r="O6450" s="379"/>
      <c r="P6450" s="379"/>
      <c r="Q6450" s="379"/>
      <c r="R6450" s="379"/>
      <c r="S6450" s="379"/>
      <c r="T6450" s="379"/>
      <c r="U6450" s="379"/>
      <c r="V6450" s="379"/>
      <c r="W6450" s="379"/>
      <c r="X6450" s="379"/>
      <c r="Y6450" s="379"/>
      <c r="Z6450" s="379"/>
      <c r="AA6450" s="380"/>
      <c r="AB6450" s="379"/>
      <c r="AC6450" s="379"/>
      <c r="AD6450" s="379"/>
      <c r="AE6450" s="381"/>
      <c r="AF6450" s="105"/>
      <c r="AG6450" s="381"/>
      <c r="AH6450" s="381"/>
      <c r="AI6450" s="381"/>
      <c r="AJ6450" s="381"/>
      <c r="AK6450" s="381"/>
      <c r="AL6450" s="381"/>
      <c r="AM6450" s="381"/>
    </row>
    <row r="6451" spans="1:39" x14ac:dyDescent="0.35">
      <c r="A6451" s="379"/>
      <c r="B6451" s="379"/>
      <c r="C6451" s="379"/>
      <c r="D6451" s="379"/>
      <c r="E6451" s="379"/>
      <c r="F6451" s="379"/>
      <c r="G6451" s="379"/>
      <c r="H6451" s="379"/>
      <c r="I6451" s="379"/>
      <c r="J6451" s="379"/>
      <c r="K6451" s="379"/>
      <c r="L6451" s="379"/>
      <c r="M6451" s="379"/>
      <c r="N6451" s="379"/>
      <c r="O6451" s="379"/>
      <c r="P6451" s="379"/>
      <c r="Q6451" s="379"/>
      <c r="R6451" s="379"/>
      <c r="S6451" s="379"/>
      <c r="T6451" s="379"/>
      <c r="U6451" s="379"/>
      <c r="V6451" s="379"/>
      <c r="W6451" s="379"/>
      <c r="X6451" s="379"/>
      <c r="Y6451" s="379"/>
      <c r="Z6451" s="379"/>
      <c r="AA6451" s="380"/>
      <c r="AB6451" s="379"/>
      <c r="AC6451" s="379"/>
      <c r="AD6451" s="379"/>
      <c r="AE6451" s="381"/>
      <c r="AF6451" s="105"/>
      <c r="AG6451" s="381"/>
      <c r="AH6451" s="381"/>
      <c r="AI6451" s="381"/>
      <c r="AJ6451" s="381"/>
      <c r="AK6451" s="381"/>
      <c r="AL6451" s="381"/>
      <c r="AM6451" s="381"/>
    </row>
    <row r="6452" spans="1:39" x14ac:dyDescent="0.35">
      <c r="A6452" s="379"/>
      <c r="B6452" s="379"/>
      <c r="C6452" s="379"/>
      <c r="D6452" s="379"/>
      <c r="E6452" s="379"/>
      <c r="F6452" s="379"/>
      <c r="G6452" s="379"/>
      <c r="H6452" s="379"/>
      <c r="I6452" s="379"/>
      <c r="J6452" s="379"/>
      <c r="K6452" s="379"/>
      <c r="L6452" s="379"/>
      <c r="M6452" s="379"/>
      <c r="N6452" s="379"/>
      <c r="O6452" s="379"/>
      <c r="P6452" s="379"/>
      <c r="Q6452" s="379"/>
      <c r="R6452" s="379"/>
      <c r="S6452" s="379"/>
      <c r="T6452" s="379"/>
      <c r="U6452" s="379"/>
      <c r="V6452" s="379"/>
      <c r="W6452" s="379"/>
      <c r="X6452" s="379"/>
      <c r="Y6452" s="379"/>
      <c r="Z6452" s="379"/>
      <c r="AA6452" s="380"/>
      <c r="AB6452" s="379"/>
      <c r="AC6452" s="379"/>
      <c r="AD6452" s="379"/>
      <c r="AE6452" s="381"/>
      <c r="AF6452" s="105"/>
      <c r="AG6452" s="381"/>
      <c r="AH6452" s="381"/>
      <c r="AI6452" s="381"/>
      <c r="AJ6452" s="381"/>
      <c r="AK6452" s="381"/>
      <c r="AL6452" s="381"/>
      <c r="AM6452" s="381"/>
    </row>
    <row r="6453" spans="1:39" x14ac:dyDescent="0.35">
      <c r="A6453" s="379"/>
      <c r="B6453" s="379"/>
      <c r="C6453" s="379"/>
      <c r="D6453" s="379"/>
      <c r="E6453" s="379"/>
      <c r="F6453" s="379"/>
      <c r="G6453" s="379"/>
      <c r="H6453" s="379"/>
      <c r="I6453" s="379"/>
      <c r="J6453" s="379"/>
      <c r="K6453" s="379"/>
      <c r="L6453" s="379"/>
      <c r="M6453" s="379"/>
      <c r="N6453" s="379"/>
      <c r="O6453" s="379"/>
      <c r="P6453" s="379"/>
      <c r="Q6453" s="379"/>
      <c r="R6453" s="379"/>
      <c r="S6453" s="379"/>
      <c r="T6453" s="379"/>
      <c r="U6453" s="379"/>
      <c r="V6453" s="379"/>
      <c r="W6453" s="379"/>
      <c r="X6453" s="379"/>
      <c r="Y6453" s="379"/>
      <c r="Z6453" s="379"/>
      <c r="AA6453" s="380"/>
      <c r="AB6453" s="379"/>
      <c r="AC6453" s="379"/>
      <c r="AD6453" s="379"/>
      <c r="AE6453" s="381"/>
      <c r="AF6453" s="105"/>
      <c r="AG6453" s="381"/>
      <c r="AH6453" s="381"/>
      <c r="AI6453" s="381"/>
      <c r="AJ6453" s="381"/>
      <c r="AK6453" s="381"/>
      <c r="AL6453" s="381"/>
      <c r="AM6453" s="381"/>
    </row>
    <row r="6454" spans="1:39" x14ac:dyDescent="0.35">
      <c r="A6454" s="379"/>
      <c r="B6454" s="379"/>
      <c r="C6454" s="379"/>
      <c r="D6454" s="379"/>
      <c r="E6454" s="379"/>
      <c r="F6454" s="379"/>
      <c r="G6454" s="379"/>
      <c r="H6454" s="379"/>
      <c r="I6454" s="379"/>
      <c r="J6454" s="379"/>
      <c r="K6454" s="379"/>
      <c r="L6454" s="379"/>
      <c r="M6454" s="379"/>
      <c r="N6454" s="379"/>
      <c r="O6454" s="379"/>
      <c r="P6454" s="379"/>
      <c r="Q6454" s="379"/>
      <c r="R6454" s="379"/>
      <c r="S6454" s="379"/>
      <c r="T6454" s="379"/>
      <c r="U6454" s="379"/>
      <c r="V6454" s="379"/>
      <c r="W6454" s="379"/>
      <c r="X6454" s="379"/>
      <c r="Y6454" s="379"/>
      <c r="Z6454" s="379"/>
      <c r="AA6454" s="380"/>
      <c r="AB6454" s="379"/>
      <c r="AC6454" s="379"/>
      <c r="AD6454" s="379"/>
      <c r="AE6454" s="381"/>
      <c r="AF6454" s="105"/>
      <c r="AG6454" s="381"/>
      <c r="AH6454" s="381"/>
      <c r="AI6454" s="381"/>
      <c r="AJ6454" s="381"/>
      <c r="AK6454" s="381"/>
      <c r="AL6454" s="381"/>
      <c r="AM6454" s="381"/>
    </row>
    <row r="6455" spans="1:39" x14ac:dyDescent="0.35">
      <c r="A6455" s="379"/>
      <c r="B6455" s="379"/>
      <c r="C6455" s="379"/>
      <c r="D6455" s="379"/>
      <c r="E6455" s="379"/>
      <c r="F6455" s="379"/>
      <c r="G6455" s="379"/>
      <c r="H6455" s="379"/>
      <c r="I6455" s="379"/>
      <c r="J6455" s="379"/>
      <c r="K6455" s="379"/>
      <c r="L6455" s="379"/>
      <c r="M6455" s="379"/>
      <c r="N6455" s="379"/>
      <c r="O6455" s="379"/>
      <c r="P6455" s="379"/>
      <c r="Q6455" s="379"/>
      <c r="R6455" s="379"/>
      <c r="S6455" s="379"/>
      <c r="T6455" s="379"/>
      <c r="U6455" s="379"/>
      <c r="V6455" s="379"/>
      <c r="W6455" s="379"/>
      <c r="X6455" s="379"/>
      <c r="Y6455" s="379"/>
      <c r="Z6455" s="379"/>
      <c r="AA6455" s="380"/>
      <c r="AB6455" s="379"/>
      <c r="AC6455" s="379"/>
      <c r="AD6455" s="379"/>
      <c r="AE6455" s="381"/>
      <c r="AF6455" s="105"/>
      <c r="AG6455" s="381"/>
      <c r="AH6455" s="381"/>
      <c r="AI6455" s="381"/>
      <c r="AJ6455" s="381"/>
      <c r="AK6455" s="381"/>
      <c r="AL6455" s="381"/>
      <c r="AM6455" s="381"/>
    </row>
    <row r="6456" spans="1:39" x14ac:dyDescent="0.35">
      <c r="A6456" s="379"/>
      <c r="B6456" s="379"/>
      <c r="C6456" s="379"/>
      <c r="D6456" s="379"/>
      <c r="E6456" s="379"/>
      <c r="F6456" s="379"/>
      <c r="G6456" s="379"/>
      <c r="H6456" s="379"/>
      <c r="I6456" s="379"/>
      <c r="J6456" s="379"/>
      <c r="K6456" s="379"/>
      <c r="L6456" s="379"/>
      <c r="M6456" s="379"/>
      <c r="N6456" s="379"/>
      <c r="O6456" s="379"/>
      <c r="P6456" s="379"/>
      <c r="Q6456" s="379"/>
      <c r="R6456" s="379"/>
      <c r="S6456" s="379"/>
      <c r="T6456" s="379"/>
      <c r="U6456" s="379"/>
      <c r="V6456" s="379"/>
      <c r="W6456" s="379"/>
      <c r="X6456" s="379"/>
      <c r="Y6456" s="379"/>
      <c r="Z6456" s="379"/>
      <c r="AA6456" s="380"/>
      <c r="AB6456" s="379"/>
      <c r="AC6456" s="379"/>
      <c r="AD6456" s="379"/>
      <c r="AE6456" s="381"/>
      <c r="AF6456" s="105"/>
      <c r="AG6456" s="381"/>
      <c r="AH6456" s="381"/>
      <c r="AI6456" s="381"/>
      <c r="AJ6456" s="381"/>
      <c r="AK6456" s="381"/>
      <c r="AL6456" s="381"/>
      <c r="AM6456" s="381"/>
    </row>
    <row r="6457" spans="1:39" x14ac:dyDescent="0.35">
      <c r="A6457" s="379"/>
      <c r="B6457" s="379"/>
      <c r="C6457" s="379"/>
      <c r="D6457" s="379"/>
      <c r="E6457" s="379"/>
      <c r="F6457" s="379"/>
      <c r="G6457" s="379"/>
      <c r="H6457" s="379"/>
      <c r="I6457" s="379"/>
      <c r="J6457" s="379"/>
      <c r="K6457" s="379"/>
      <c r="L6457" s="379"/>
      <c r="M6457" s="379"/>
      <c r="N6457" s="379"/>
      <c r="O6457" s="379"/>
      <c r="P6457" s="379"/>
      <c r="Q6457" s="379"/>
      <c r="R6457" s="379"/>
      <c r="S6457" s="379"/>
      <c r="T6457" s="379"/>
      <c r="U6457" s="379"/>
      <c r="V6457" s="379"/>
      <c r="W6457" s="379"/>
      <c r="X6457" s="379"/>
      <c r="Y6457" s="379"/>
      <c r="Z6457" s="379"/>
      <c r="AA6457" s="380"/>
      <c r="AB6457" s="379"/>
      <c r="AC6457" s="379"/>
      <c r="AD6457" s="379"/>
      <c r="AE6457" s="381"/>
      <c r="AF6457" s="105"/>
      <c r="AG6457" s="381"/>
      <c r="AH6457" s="381"/>
      <c r="AI6457" s="381"/>
      <c r="AJ6457" s="381"/>
      <c r="AK6457" s="381"/>
      <c r="AL6457" s="381"/>
      <c r="AM6457" s="381"/>
    </row>
    <row r="6458" spans="1:39" x14ac:dyDescent="0.35">
      <c r="A6458" s="379"/>
      <c r="B6458" s="379"/>
      <c r="C6458" s="379"/>
      <c r="D6458" s="379"/>
      <c r="E6458" s="379"/>
      <c r="F6458" s="379"/>
      <c r="G6458" s="379"/>
      <c r="H6458" s="379"/>
      <c r="I6458" s="379"/>
      <c r="J6458" s="379"/>
      <c r="K6458" s="379"/>
      <c r="L6458" s="379"/>
      <c r="M6458" s="379"/>
      <c r="N6458" s="379"/>
      <c r="O6458" s="379"/>
      <c r="P6458" s="379"/>
      <c r="Q6458" s="379"/>
      <c r="R6458" s="379"/>
      <c r="S6458" s="379"/>
      <c r="T6458" s="379"/>
      <c r="U6458" s="379"/>
      <c r="V6458" s="379"/>
      <c r="W6458" s="379"/>
      <c r="X6458" s="379"/>
      <c r="Y6458" s="379"/>
      <c r="Z6458" s="379"/>
      <c r="AA6458" s="380"/>
      <c r="AB6458" s="379"/>
      <c r="AC6458" s="379"/>
      <c r="AD6458" s="379"/>
      <c r="AE6458" s="381"/>
      <c r="AF6458" s="105"/>
      <c r="AG6458" s="381"/>
      <c r="AH6458" s="381"/>
      <c r="AI6458" s="381"/>
      <c r="AJ6458" s="381"/>
      <c r="AK6458" s="381"/>
      <c r="AL6458" s="381"/>
      <c r="AM6458" s="381"/>
    </row>
    <row r="6459" spans="1:39" x14ac:dyDescent="0.35">
      <c r="A6459" s="379"/>
      <c r="B6459" s="379"/>
      <c r="C6459" s="379"/>
      <c r="D6459" s="379"/>
      <c r="E6459" s="379"/>
      <c r="F6459" s="379"/>
      <c r="G6459" s="379"/>
      <c r="H6459" s="379"/>
      <c r="I6459" s="379"/>
      <c r="J6459" s="379"/>
      <c r="K6459" s="379"/>
      <c r="L6459" s="379"/>
      <c r="M6459" s="379"/>
      <c r="N6459" s="379"/>
      <c r="O6459" s="379"/>
      <c r="P6459" s="379"/>
      <c r="Q6459" s="379"/>
      <c r="R6459" s="379"/>
      <c r="S6459" s="379"/>
      <c r="T6459" s="379"/>
      <c r="U6459" s="379"/>
      <c r="V6459" s="379"/>
      <c r="W6459" s="379"/>
      <c r="X6459" s="379"/>
      <c r="Y6459" s="379"/>
      <c r="Z6459" s="379"/>
      <c r="AA6459" s="380"/>
      <c r="AB6459" s="379"/>
      <c r="AC6459" s="379"/>
      <c r="AD6459" s="379"/>
      <c r="AE6459" s="381"/>
      <c r="AF6459" s="105"/>
      <c r="AG6459" s="381"/>
      <c r="AH6459" s="381"/>
      <c r="AI6459" s="381"/>
      <c r="AJ6459" s="381"/>
      <c r="AK6459" s="381"/>
      <c r="AL6459" s="381"/>
      <c r="AM6459" s="381"/>
    </row>
    <row r="6460" spans="1:39" x14ac:dyDescent="0.35">
      <c r="A6460" s="379"/>
      <c r="B6460" s="379"/>
      <c r="C6460" s="379"/>
      <c r="D6460" s="379"/>
      <c r="E6460" s="379"/>
      <c r="F6460" s="379"/>
      <c r="G6460" s="379"/>
      <c r="H6460" s="379"/>
      <c r="I6460" s="379"/>
      <c r="J6460" s="379"/>
      <c r="K6460" s="379"/>
      <c r="L6460" s="379"/>
      <c r="M6460" s="379"/>
      <c r="N6460" s="379"/>
      <c r="O6460" s="379"/>
      <c r="P6460" s="379"/>
      <c r="Q6460" s="379"/>
      <c r="R6460" s="379"/>
      <c r="S6460" s="379"/>
      <c r="T6460" s="379"/>
      <c r="U6460" s="379"/>
      <c r="V6460" s="379"/>
      <c r="W6460" s="379"/>
      <c r="X6460" s="379"/>
      <c r="Y6460" s="379"/>
      <c r="Z6460" s="379"/>
      <c r="AA6460" s="380"/>
      <c r="AB6460" s="379"/>
      <c r="AC6460" s="379"/>
      <c r="AD6460" s="379"/>
      <c r="AE6460" s="381"/>
      <c r="AF6460" s="105"/>
      <c r="AG6460" s="381"/>
      <c r="AH6460" s="381"/>
      <c r="AI6460" s="381"/>
      <c r="AJ6460" s="381"/>
      <c r="AK6460" s="381"/>
      <c r="AL6460" s="381"/>
      <c r="AM6460" s="381"/>
    </row>
    <row r="6461" spans="1:39" x14ac:dyDescent="0.35">
      <c r="A6461" s="379"/>
      <c r="B6461" s="379"/>
      <c r="C6461" s="379"/>
      <c r="D6461" s="379"/>
      <c r="E6461" s="379"/>
      <c r="F6461" s="379"/>
      <c r="G6461" s="379"/>
      <c r="H6461" s="379"/>
      <c r="I6461" s="379"/>
      <c r="J6461" s="379"/>
      <c r="K6461" s="379"/>
      <c r="L6461" s="379"/>
      <c r="M6461" s="379"/>
      <c r="N6461" s="379"/>
      <c r="O6461" s="379"/>
      <c r="P6461" s="379"/>
      <c r="Q6461" s="379"/>
      <c r="R6461" s="379"/>
      <c r="S6461" s="379"/>
      <c r="T6461" s="379"/>
      <c r="U6461" s="379"/>
      <c r="V6461" s="379"/>
      <c r="W6461" s="379"/>
      <c r="X6461" s="379"/>
      <c r="Y6461" s="379"/>
      <c r="Z6461" s="379"/>
      <c r="AA6461" s="380"/>
      <c r="AB6461" s="379"/>
      <c r="AC6461" s="379"/>
      <c r="AD6461" s="379"/>
      <c r="AE6461" s="381"/>
      <c r="AF6461" s="105"/>
      <c r="AG6461" s="381"/>
      <c r="AH6461" s="381"/>
      <c r="AI6461" s="381"/>
      <c r="AJ6461" s="381"/>
      <c r="AK6461" s="381"/>
      <c r="AL6461" s="381"/>
      <c r="AM6461" s="381"/>
    </row>
    <row r="6462" spans="1:39" x14ac:dyDescent="0.35">
      <c r="A6462" s="379"/>
      <c r="B6462" s="379"/>
      <c r="C6462" s="379"/>
      <c r="D6462" s="379"/>
      <c r="E6462" s="379"/>
      <c r="F6462" s="379"/>
      <c r="G6462" s="379"/>
      <c r="H6462" s="379"/>
      <c r="I6462" s="379"/>
      <c r="J6462" s="379"/>
      <c r="K6462" s="379"/>
      <c r="L6462" s="379"/>
      <c r="M6462" s="379"/>
      <c r="N6462" s="379"/>
      <c r="O6462" s="379"/>
      <c r="P6462" s="379"/>
      <c r="Q6462" s="379"/>
      <c r="R6462" s="379"/>
      <c r="S6462" s="379"/>
      <c r="T6462" s="379"/>
      <c r="U6462" s="379"/>
      <c r="V6462" s="379"/>
      <c r="W6462" s="379"/>
      <c r="X6462" s="379"/>
      <c r="Y6462" s="379"/>
      <c r="Z6462" s="379"/>
      <c r="AA6462" s="380"/>
      <c r="AB6462" s="379"/>
      <c r="AC6462" s="379"/>
      <c r="AD6462" s="379"/>
      <c r="AE6462" s="381"/>
      <c r="AF6462" s="105"/>
      <c r="AG6462" s="381"/>
      <c r="AH6462" s="381"/>
      <c r="AI6462" s="381"/>
      <c r="AJ6462" s="381"/>
      <c r="AK6462" s="381"/>
      <c r="AL6462" s="381"/>
      <c r="AM6462" s="381"/>
    </row>
    <row r="6463" spans="1:39" x14ac:dyDescent="0.35">
      <c r="A6463" s="379"/>
      <c r="B6463" s="379"/>
      <c r="C6463" s="379"/>
      <c r="D6463" s="379"/>
      <c r="E6463" s="379"/>
      <c r="F6463" s="379"/>
      <c r="G6463" s="379"/>
      <c r="H6463" s="379"/>
      <c r="I6463" s="379"/>
      <c r="J6463" s="379"/>
      <c r="K6463" s="379"/>
      <c r="L6463" s="379"/>
      <c r="M6463" s="379"/>
      <c r="N6463" s="379"/>
      <c r="O6463" s="379"/>
      <c r="P6463" s="379"/>
      <c r="Q6463" s="379"/>
      <c r="R6463" s="379"/>
      <c r="S6463" s="379"/>
      <c r="T6463" s="379"/>
      <c r="U6463" s="379"/>
      <c r="V6463" s="379"/>
      <c r="W6463" s="379"/>
      <c r="X6463" s="379"/>
      <c r="Y6463" s="379"/>
      <c r="Z6463" s="379"/>
      <c r="AA6463" s="380"/>
      <c r="AB6463" s="379"/>
      <c r="AC6463" s="379"/>
      <c r="AD6463" s="379"/>
      <c r="AE6463" s="381"/>
      <c r="AF6463" s="105"/>
      <c r="AG6463" s="381"/>
      <c r="AH6463" s="381"/>
      <c r="AI6463" s="381"/>
      <c r="AJ6463" s="381"/>
      <c r="AK6463" s="381"/>
      <c r="AL6463" s="381"/>
      <c r="AM6463" s="381"/>
    </row>
    <row r="6464" spans="1:39" x14ac:dyDescent="0.35">
      <c r="A6464" s="379"/>
      <c r="B6464" s="379"/>
      <c r="C6464" s="379"/>
      <c r="D6464" s="379"/>
      <c r="E6464" s="379"/>
      <c r="F6464" s="379"/>
      <c r="G6464" s="379"/>
      <c r="H6464" s="379"/>
      <c r="I6464" s="379"/>
      <c r="J6464" s="379"/>
      <c r="K6464" s="379"/>
      <c r="L6464" s="379"/>
      <c r="M6464" s="379"/>
      <c r="N6464" s="379"/>
      <c r="O6464" s="379"/>
      <c r="P6464" s="379"/>
      <c r="Q6464" s="379"/>
      <c r="R6464" s="379"/>
      <c r="S6464" s="379"/>
      <c r="T6464" s="379"/>
      <c r="U6464" s="379"/>
      <c r="V6464" s="379"/>
      <c r="W6464" s="379"/>
      <c r="X6464" s="379"/>
      <c r="Y6464" s="379"/>
      <c r="Z6464" s="379"/>
      <c r="AA6464" s="380"/>
      <c r="AB6464" s="379"/>
      <c r="AC6464" s="379"/>
      <c r="AD6464" s="379"/>
      <c r="AE6464" s="381"/>
      <c r="AF6464" s="105"/>
      <c r="AG6464" s="381"/>
      <c r="AH6464" s="381"/>
      <c r="AI6464" s="381"/>
      <c r="AJ6464" s="381"/>
      <c r="AK6464" s="381"/>
      <c r="AL6464" s="381"/>
      <c r="AM6464" s="381"/>
    </row>
    <row r="6465" spans="1:39" x14ac:dyDescent="0.35">
      <c r="A6465" s="379"/>
      <c r="B6465" s="379"/>
      <c r="C6465" s="379"/>
      <c r="D6465" s="379"/>
      <c r="E6465" s="379"/>
      <c r="F6465" s="379"/>
      <c r="G6465" s="379"/>
      <c r="H6465" s="379"/>
      <c r="I6465" s="379"/>
      <c r="J6465" s="379"/>
      <c r="K6465" s="379"/>
      <c r="L6465" s="379"/>
      <c r="M6465" s="379"/>
      <c r="N6465" s="379"/>
      <c r="O6465" s="379"/>
      <c r="P6465" s="379"/>
      <c r="Q6465" s="379"/>
      <c r="R6465" s="379"/>
      <c r="S6465" s="379"/>
      <c r="T6465" s="379"/>
      <c r="U6465" s="379"/>
      <c r="V6465" s="379"/>
      <c r="W6465" s="379"/>
      <c r="X6465" s="379"/>
      <c r="Y6465" s="379"/>
      <c r="Z6465" s="379"/>
      <c r="AA6465" s="380"/>
      <c r="AB6465" s="379"/>
      <c r="AC6465" s="379"/>
      <c r="AD6465" s="379"/>
      <c r="AE6465" s="381"/>
      <c r="AF6465" s="105"/>
      <c r="AG6465" s="381"/>
      <c r="AH6465" s="381"/>
      <c r="AI6465" s="381"/>
      <c r="AJ6465" s="381"/>
      <c r="AK6465" s="381"/>
      <c r="AL6465" s="381"/>
      <c r="AM6465" s="381"/>
    </row>
    <row r="6466" spans="1:39" x14ac:dyDescent="0.35">
      <c r="A6466" s="379"/>
      <c r="B6466" s="379"/>
      <c r="C6466" s="379"/>
      <c r="D6466" s="379"/>
      <c r="E6466" s="379"/>
      <c r="F6466" s="379"/>
      <c r="G6466" s="379"/>
      <c r="H6466" s="379"/>
      <c r="I6466" s="379"/>
      <c r="J6466" s="379"/>
      <c r="K6466" s="379"/>
      <c r="L6466" s="379"/>
      <c r="M6466" s="379"/>
      <c r="N6466" s="379"/>
      <c r="O6466" s="379"/>
      <c r="P6466" s="379"/>
      <c r="Q6466" s="379"/>
      <c r="R6466" s="379"/>
      <c r="S6466" s="379"/>
      <c r="T6466" s="379"/>
      <c r="U6466" s="379"/>
      <c r="V6466" s="379"/>
      <c r="W6466" s="379"/>
      <c r="X6466" s="379"/>
      <c r="Y6466" s="379"/>
      <c r="Z6466" s="379"/>
      <c r="AA6466" s="380"/>
      <c r="AB6466" s="379"/>
      <c r="AC6466" s="379"/>
      <c r="AD6466" s="379"/>
      <c r="AE6466" s="381"/>
      <c r="AF6466" s="105"/>
      <c r="AG6466" s="381"/>
      <c r="AH6466" s="381"/>
      <c r="AI6466" s="381"/>
      <c r="AJ6466" s="381"/>
      <c r="AK6466" s="381"/>
      <c r="AL6466" s="381"/>
      <c r="AM6466" s="381"/>
    </row>
    <row r="6467" spans="1:39" x14ac:dyDescent="0.35">
      <c r="A6467" s="379"/>
      <c r="B6467" s="379"/>
      <c r="C6467" s="379"/>
      <c r="D6467" s="379"/>
      <c r="E6467" s="379"/>
      <c r="F6467" s="379"/>
      <c r="G6467" s="379"/>
      <c r="H6467" s="379"/>
      <c r="I6467" s="379"/>
      <c r="J6467" s="379"/>
      <c r="K6467" s="379"/>
      <c r="L6467" s="379"/>
      <c r="M6467" s="379"/>
      <c r="N6467" s="379"/>
      <c r="O6467" s="379"/>
      <c r="P6467" s="379"/>
      <c r="Q6467" s="379"/>
      <c r="R6467" s="379"/>
      <c r="S6467" s="379"/>
      <c r="T6467" s="379"/>
      <c r="U6467" s="379"/>
      <c r="V6467" s="379"/>
      <c r="W6467" s="379"/>
      <c r="X6467" s="379"/>
      <c r="Y6467" s="379"/>
      <c r="Z6467" s="379"/>
      <c r="AA6467" s="380"/>
      <c r="AB6467" s="379"/>
      <c r="AC6467" s="379"/>
      <c r="AD6467" s="379"/>
      <c r="AE6467" s="381"/>
      <c r="AF6467" s="105"/>
      <c r="AG6467" s="381"/>
      <c r="AH6467" s="381"/>
      <c r="AI6467" s="381"/>
      <c r="AJ6467" s="381"/>
      <c r="AK6467" s="381"/>
      <c r="AL6467" s="381"/>
      <c r="AM6467" s="381"/>
    </row>
    <row r="6468" spans="1:39" x14ac:dyDescent="0.35">
      <c r="A6468" s="379"/>
      <c r="B6468" s="379"/>
      <c r="C6468" s="379"/>
      <c r="D6468" s="379"/>
      <c r="E6468" s="379"/>
      <c r="F6468" s="379"/>
      <c r="G6468" s="379"/>
      <c r="H6468" s="379"/>
      <c r="I6468" s="379"/>
      <c r="J6468" s="379"/>
      <c r="K6468" s="379"/>
      <c r="L6468" s="379"/>
      <c r="M6468" s="379"/>
      <c r="N6468" s="379"/>
      <c r="O6468" s="379"/>
      <c r="P6468" s="379"/>
      <c r="Q6468" s="379"/>
      <c r="R6468" s="379"/>
      <c r="S6468" s="379"/>
      <c r="T6468" s="379"/>
      <c r="U6468" s="379"/>
      <c r="V6468" s="379"/>
      <c r="W6468" s="379"/>
      <c r="X6468" s="379"/>
      <c r="Y6468" s="379"/>
      <c r="Z6468" s="379"/>
      <c r="AA6468" s="380"/>
      <c r="AB6468" s="379"/>
      <c r="AC6468" s="379"/>
      <c r="AD6468" s="379"/>
      <c r="AE6468" s="381"/>
      <c r="AF6468" s="105"/>
      <c r="AG6468" s="381"/>
      <c r="AH6468" s="381"/>
      <c r="AI6468" s="381"/>
      <c r="AJ6468" s="381"/>
      <c r="AK6468" s="381"/>
      <c r="AL6468" s="381"/>
      <c r="AM6468" s="381"/>
    </row>
    <row r="6469" spans="1:39" x14ac:dyDescent="0.35">
      <c r="A6469" s="379"/>
      <c r="B6469" s="379"/>
      <c r="C6469" s="379"/>
      <c r="D6469" s="379"/>
      <c r="E6469" s="379"/>
      <c r="F6469" s="379"/>
      <c r="G6469" s="379"/>
      <c r="H6469" s="379"/>
      <c r="I6469" s="379"/>
      <c r="J6469" s="379"/>
      <c r="K6469" s="379"/>
      <c r="L6469" s="379"/>
      <c r="M6469" s="379"/>
      <c r="N6469" s="379"/>
      <c r="O6469" s="379"/>
      <c r="P6469" s="379"/>
      <c r="Q6469" s="379"/>
      <c r="R6469" s="379"/>
      <c r="S6469" s="379"/>
      <c r="T6469" s="379"/>
      <c r="U6469" s="379"/>
      <c r="V6469" s="379"/>
      <c r="W6469" s="379"/>
      <c r="X6469" s="379"/>
      <c r="Y6469" s="379"/>
      <c r="Z6469" s="379"/>
      <c r="AA6469" s="380"/>
      <c r="AB6469" s="379"/>
      <c r="AC6469" s="379"/>
      <c r="AD6469" s="379"/>
      <c r="AE6469" s="381"/>
      <c r="AF6469" s="105"/>
      <c r="AG6469" s="381"/>
      <c r="AH6469" s="381"/>
      <c r="AI6469" s="381"/>
      <c r="AJ6469" s="381"/>
      <c r="AK6469" s="381"/>
      <c r="AL6469" s="381"/>
      <c r="AM6469" s="381"/>
    </row>
    <row r="6470" spans="1:39" x14ac:dyDescent="0.35">
      <c r="A6470" s="379"/>
      <c r="B6470" s="379"/>
      <c r="C6470" s="379"/>
      <c r="D6470" s="379"/>
      <c r="E6470" s="379"/>
      <c r="F6470" s="379"/>
      <c r="G6470" s="379"/>
      <c r="H6470" s="379"/>
      <c r="I6470" s="379"/>
      <c r="J6470" s="379"/>
      <c r="K6470" s="379"/>
      <c r="L6470" s="379"/>
      <c r="M6470" s="379"/>
      <c r="N6470" s="379"/>
      <c r="O6470" s="379"/>
      <c r="P6470" s="379"/>
      <c r="Q6470" s="379"/>
      <c r="R6470" s="379"/>
      <c r="S6470" s="379"/>
      <c r="T6470" s="379"/>
      <c r="U6470" s="379"/>
      <c r="V6470" s="379"/>
      <c r="W6470" s="379"/>
      <c r="X6470" s="379"/>
      <c r="Y6470" s="379"/>
      <c r="Z6470" s="379"/>
      <c r="AA6470" s="380"/>
      <c r="AB6470" s="379"/>
      <c r="AC6470" s="379"/>
      <c r="AD6470" s="379"/>
      <c r="AE6470" s="381"/>
      <c r="AF6470" s="105"/>
      <c r="AG6470" s="381"/>
      <c r="AH6470" s="381"/>
      <c r="AI6470" s="381"/>
      <c r="AJ6470" s="381"/>
      <c r="AK6470" s="381"/>
      <c r="AL6470" s="381"/>
      <c r="AM6470" s="381"/>
    </row>
    <row r="6471" spans="1:39" x14ac:dyDescent="0.35">
      <c r="A6471" s="379"/>
      <c r="B6471" s="379"/>
      <c r="C6471" s="379"/>
      <c r="D6471" s="379"/>
      <c r="E6471" s="379"/>
      <c r="F6471" s="379"/>
      <c r="G6471" s="379"/>
      <c r="H6471" s="379"/>
      <c r="I6471" s="379"/>
      <c r="J6471" s="379"/>
      <c r="K6471" s="379"/>
      <c r="L6471" s="379"/>
      <c r="M6471" s="379"/>
      <c r="N6471" s="379"/>
      <c r="O6471" s="379"/>
      <c r="P6471" s="379"/>
      <c r="Q6471" s="379"/>
      <c r="R6471" s="379"/>
      <c r="S6471" s="379"/>
      <c r="T6471" s="379"/>
      <c r="U6471" s="379"/>
      <c r="V6471" s="379"/>
      <c r="W6471" s="379"/>
      <c r="X6471" s="379"/>
      <c r="Y6471" s="379"/>
      <c r="Z6471" s="379"/>
      <c r="AA6471" s="380"/>
      <c r="AB6471" s="379"/>
      <c r="AC6471" s="379"/>
      <c r="AD6471" s="379"/>
      <c r="AE6471" s="381"/>
      <c r="AF6471" s="105"/>
      <c r="AG6471" s="381"/>
      <c r="AH6471" s="381"/>
      <c r="AI6471" s="381"/>
      <c r="AJ6471" s="381"/>
      <c r="AK6471" s="381"/>
      <c r="AL6471" s="381"/>
      <c r="AM6471" s="381"/>
    </row>
    <row r="6472" spans="1:39" x14ac:dyDescent="0.35">
      <c r="A6472" s="379"/>
      <c r="B6472" s="379"/>
      <c r="C6472" s="379"/>
      <c r="D6472" s="379"/>
      <c r="E6472" s="379"/>
      <c r="F6472" s="379"/>
      <c r="G6472" s="379"/>
      <c r="H6472" s="379"/>
      <c r="I6472" s="379"/>
      <c r="J6472" s="379"/>
      <c r="K6472" s="379"/>
      <c r="L6472" s="379"/>
      <c r="M6472" s="379"/>
      <c r="N6472" s="379"/>
      <c r="O6472" s="379"/>
      <c r="P6472" s="379"/>
      <c r="Q6472" s="379"/>
      <c r="R6472" s="379"/>
      <c r="S6472" s="379"/>
      <c r="T6472" s="379"/>
      <c r="U6472" s="379"/>
      <c r="V6472" s="379"/>
      <c r="W6472" s="379"/>
      <c r="X6472" s="379"/>
      <c r="Y6472" s="379"/>
      <c r="Z6472" s="379"/>
      <c r="AA6472" s="380"/>
      <c r="AB6472" s="379"/>
      <c r="AC6472" s="379"/>
      <c r="AD6472" s="379"/>
      <c r="AE6472" s="381"/>
      <c r="AF6472" s="105"/>
      <c r="AG6472" s="381"/>
      <c r="AH6472" s="381"/>
      <c r="AI6472" s="381"/>
      <c r="AJ6472" s="381"/>
      <c r="AK6472" s="381"/>
      <c r="AL6472" s="381"/>
      <c r="AM6472" s="381"/>
    </row>
    <row r="6473" spans="1:39" x14ac:dyDescent="0.35">
      <c r="A6473" s="379"/>
      <c r="B6473" s="379"/>
      <c r="C6473" s="379"/>
      <c r="D6473" s="379"/>
      <c r="E6473" s="379"/>
      <c r="F6473" s="379"/>
      <c r="G6473" s="379"/>
      <c r="H6473" s="379"/>
      <c r="I6473" s="379"/>
      <c r="J6473" s="379"/>
      <c r="K6473" s="379"/>
      <c r="L6473" s="379"/>
      <c r="M6473" s="379"/>
      <c r="N6473" s="379"/>
      <c r="O6473" s="379"/>
      <c r="P6473" s="379"/>
      <c r="Q6473" s="379"/>
      <c r="R6473" s="379"/>
      <c r="S6473" s="379"/>
      <c r="T6473" s="379"/>
      <c r="U6473" s="379"/>
      <c r="V6473" s="379"/>
      <c r="W6473" s="379"/>
      <c r="X6473" s="379"/>
      <c r="Y6473" s="379"/>
      <c r="Z6473" s="379"/>
      <c r="AA6473" s="380"/>
      <c r="AB6473" s="379"/>
      <c r="AC6473" s="379"/>
      <c r="AD6473" s="379"/>
      <c r="AE6473" s="381"/>
      <c r="AF6473" s="105"/>
      <c r="AG6473" s="381"/>
      <c r="AH6473" s="381"/>
      <c r="AI6473" s="381"/>
      <c r="AJ6473" s="381"/>
      <c r="AK6473" s="381"/>
      <c r="AL6473" s="381"/>
      <c r="AM6473" s="381"/>
    </row>
    <row r="6474" spans="1:39" x14ac:dyDescent="0.35">
      <c r="A6474" s="379"/>
      <c r="B6474" s="379"/>
      <c r="C6474" s="379"/>
      <c r="D6474" s="379"/>
      <c r="E6474" s="379"/>
      <c r="F6474" s="379"/>
      <c r="G6474" s="379"/>
      <c r="H6474" s="379"/>
      <c r="I6474" s="379"/>
      <c r="J6474" s="379"/>
      <c r="K6474" s="379"/>
      <c r="L6474" s="379"/>
      <c r="M6474" s="379"/>
      <c r="N6474" s="379"/>
      <c r="O6474" s="379"/>
      <c r="P6474" s="379"/>
      <c r="Q6474" s="379"/>
      <c r="R6474" s="379"/>
      <c r="S6474" s="379"/>
      <c r="T6474" s="379"/>
      <c r="U6474" s="379"/>
      <c r="V6474" s="379"/>
      <c r="W6474" s="379"/>
      <c r="X6474" s="379"/>
      <c r="Y6474" s="379"/>
      <c r="Z6474" s="379"/>
      <c r="AA6474" s="380"/>
      <c r="AB6474" s="379"/>
      <c r="AC6474" s="379"/>
      <c r="AD6474" s="379"/>
      <c r="AE6474" s="381"/>
      <c r="AF6474" s="105"/>
      <c r="AG6474" s="381"/>
      <c r="AH6474" s="381"/>
      <c r="AI6474" s="381"/>
      <c r="AJ6474" s="381"/>
      <c r="AK6474" s="381"/>
      <c r="AL6474" s="381"/>
      <c r="AM6474" s="381"/>
    </row>
    <row r="6475" spans="1:39" x14ac:dyDescent="0.35">
      <c r="A6475" s="379"/>
      <c r="B6475" s="379"/>
      <c r="C6475" s="379"/>
      <c r="D6475" s="379"/>
      <c r="E6475" s="379"/>
      <c r="F6475" s="379"/>
      <c r="G6475" s="379"/>
      <c r="H6475" s="379"/>
      <c r="I6475" s="379"/>
      <c r="J6475" s="379"/>
      <c r="K6475" s="379"/>
      <c r="L6475" s="379"/>
      <c r="M6475" s="379"/>
      <c r="N6475" s="379"/>
      <c r="O6475" s="379"/>
      <c r="P6475" s="379"/>
      <c r="Q6475" s="379"/>
      <c r="R6475" s="379"/>
      <c r="S6475" s="379"/>
      <c r="T6475" s="379"/>
      <c r="U6475" s="379"/>
      <c r="V6475" s="379"/>
      <c r="W6475" s="379"/>
      <c r="X6475" s="379"/>
      <c r="Y6475" s="379"/>
      <c r="Z6475" s="379"/>
      <c r="AA6475" s="380"/>
      <c r="AB6475" s="379"/>
      <c r="AC6475" s="379"/>
      <c r="AD6475" s="379"/>
      <c r="AE6475" s="381"/>
      <c r="AF6475" s="105"/>
      <c r="AG6475" s="381"/>
      <c r="AH6475" s="381"/>
      <c r="AI6475" s="381"/>
      <c r="AJ6475" s="381"/>
      <c r="AK6475" s="381"/>
      <c r="AL6475" s="381"/>
      <c r="AM6475" s="381"/>
    </row>
    <row r="6476" spans="1:39" x14ac:dyDescent="0.35">
      <c r="A6476" s="379"/>
      <c r="B6476" s="379"/>
      <c r="C6476" s="379"/>
      <c r="D6476" s="379"/>
      <c r="E6476" s="379"/>
      <c r="F6476" s="379"/>
      <c r="G6476" s="379"/>
      <c r="H6476" s="379"/>
      <c r="I6476" s="379"/>
      <c r="J6476" s="379"/>
      <c r="K6476" s="379"/>
      <c r="L6476" s="379"/>
      <c r="M6476" s="379"/>
      <c r="N6476" s="379"/>
      <c r="O6476" s="379"/>
      <c r="P6476" s="379"/>
      <c r="Q6476" s="379"/>
      <c r="R6476" s="379"/>
      <c r="S6476" s="379"/>
      <c r="T6476" s="379"/>
      <c r="U6476" s="379"/>
      <c r="V6476" s="379"/>
      <c r="W6476" s="379"/>
      <c r="X6476" s="379"/>
      <c r="Y6476" s="379"/>
      <c r="Z6476" s="379"/>
      <c r="AA6476" s="380"/>
      <c r="AB6476" s="379"/>
      <c r="AC6476" s="379"/>
      <c r="AD6476" s="379"/>
      <c r="AE6476" s="381"/>
      <c r="AF6476" s="105"/>
      <c r="AG6476" s="381"/>
      <c r="AH6476" s="381"/>
      <c r="AI6476" s="381"/>
      <c r="AJ6476" s="381"/>
      <c r="AK6476" s="381"/>
      <c r="AL6476" s="381"/>
      <c r="AM6476" s="381"/>
    </row>
    <row r="6477" spans="1:39" x14ac:dyDescent="0.35">
      <c r="A6477" s="379"/>
      <c r="B6477" s="379"/>
      <c r="C6477" s="379"/>
      <c r="D6477" s="379"/>
      <c r="E6477" s="379"/>
      <c r="F6477" s="379"/>
      <c r="G6477" s="379"/>
      <c r="H6477" s="379"/>
      <c r="I6477" s="379"/>
      <c r="J6477" s="379"/>
      <c r="K6477" s="379"/>
      <c r="L6477" s="379"/>
      <c r="M6477" s="379"/>
      <c r="N6477" s="379"/>
      <c r="O6477" s="379"/>
      <c r="P6477" s="379"/>
      <c r="Q6477" s="379"/>
      <c r="R6477" s="379"/>
      <c r="S6477" s="379"/>
      <c r="T6477" s="379"/>
      <c r="U6477" s="379"/>
      <c r="V6477" s="379"/>
      <c r="W6477" s="379"/>
      <c r="X6477" s="379"/>
      <c r="Y6477" s="379"/>
      <c r="Z6477" s="379"/>
      <c r="AA6477" s="380"/>
      <c r="AB6477" s="379"/>
      <c r="AC6477" s="379"/>
      <c r="AD6477" s="379"/>
      <c r="AE6477" s="381"/>
      <c r="AF6477" s="105"/>
      <c r="AG6477" s="381"/>
      <c r="AH6477" s="381"/>
      <c r="AI6477" s="381"/>
      <c r="AJ6477" s="381"/>
      <c r="AK6477" s="381"/>
      <c r="AL6477" s="381"/>
      <c r="AM6477" s="381"/>
    </row>
    <row r="6478" spans="1:39" x14ac:dyDescent="0.35">
      <c r="A6478" s="379"/>
      <c r="B6478" s="379"/>
      <c r="C6478" s="379"/>
      <c r="D6478" s="379"/>
      <c r="E6478" s="379"/>
      <c r="F6478" s="379"/>
      <c r="G6478" s="379"/>
      <c r="H6478" s="379"/>
      <c r="I6478" s="379"/>
      <c r="J6478" s="379"/>
      <c r="K6478" s="379"/>
      <c r="L6478" s="379"/>
      <c r="M6478" s="379"/>
      <c r="N6478" s="379"/>
      <c r="O6478" s="379"/>
      <c r="P6478" s="379"/>
      <c r="Q6478" s="379"/>
      <c r="R6478" s="379"/>
      <c r="S6478" s="379"/>
      <c r="T6478" s="379"/>
      <c r="U6478" s="379"/>
      <c r="V6478" s="379"/>
      <c r="W6478" s="379"/>
      <c r="X6478" s="379"/>
      <c r="Y6478" s="379"/>
      <c r="Z6478" s="379"/>
      <c r="AA6478" s="380"/>
      <c r="AB6478" s="379"/>
      <c r="AC6478" s="379"/>
      <c r="AD6478" s="379"/>
      <c r="AE6478" s="381"/>
      <c r="AF6478" s="105"/>
      <c r="AG6478" s="381"/>
      <c r="AH6478" s="381"/>
      <c r="AI6478" s="381"/>
      <c r="AJ6478" s="381"/>
      <c r="AK6478" s="381"/>
      <c r="AL6478" s="381"/>
      <c r="AM6478" s="381"/>
    </row>
    <row r="6479" spans="1:39" x14ac:dyDescent="0.35">
      <c r="A6479" s="379"/>
      <c r="B6479" s="379"/>
      <c r="C6479" s="379"/>
      <c r="D6479" s="379"/>
      <c r="E6479" s="379"/>
      <c r="F6479" s="379"/>
      <c r="G6479" s="379"/>
      <c r="H6479" s="379"/>
      <c r="I6479" s="379"/>
      <c r="J6479" s="379"/>
      <c r="K6479" s="379"/>
      <c r="L6479" s="379"/>
      <c r="M6479" s="379"/>
      <c r="N6479" s="379"/>
      <c r="O6479" s="379"/>
      <c r="P6479" s="379"/>
      <c r="Q6479" s="379"/>
      <c r="R6479" s="379"/>
      <c r="S6479" s="379"/>
      <c r="T6479" s="379"/>
      <c r="U6479" s="379"/>
      <c r="V6479" s="379"/>
      <c r="W6479" s="379"/>
      <c r="X6479" s="379"/>
      <c r="Y6479" s="379"/>
      <c r="Z6479" s="379"/>
      <c r="AA6479" s="380"/>
      <c r="AB6479" s="379"/>
      <c r="AC6479" s="379"/>
      <c r="AD6479" s="379"/>
      <c r="AE6479" s="381"/>
      <c r="AF6479" s="105"/>
      <c r="AG6479" s="381"/>
      <c r="AH6479" s="381"/>
      <c r="AI6479" s="381"/>
      <c r="AJ6479" s="381"/>
      <c r="AK6479" s="381"/>
      <c r="AL6479" s="381"/>
      <c r="AM6479" s="381"/>
    </row>
    <row r="6480" spans="1:39" x14ac:dyDescent="0.35">
      <c r="A6480" s="379"/>
      <c r="B6480" s="379"/>
      <c r="C6480" s="379"/>
      <c r="D6480" s="379"/>
      <c r="E6480" s="379"/>
      <c r="F6480" s="379"/>
      <c r="G6480" s="379"/>
      <c r="H6480" s="379"/>
      <c r="I6480" s="379"/>
      <c r="J6480" s="379"/>
      <c r="K6480" s="379"/>
      <c r="L6480" s="379"/>
      <c r="M6480" s="379"/>
      <c r="N6480" s="379"/>
      <c r="O6480" s="379"/>
      <c r="P6480" s="379"/>
      <c r="Q6480" s="379"/>
      <c r="R6480" s="379"/>
      <c r="S6480" s="379"/>
      <c r="T6480" s="379"/>
      <c r="U6480" s="379"/>
      <c r="V6480" s="379"/>
      <c r="W6480" s="379"/>
      <c r="X6480" s="379"/>
      <c r="Y6480" s="379"/>
      <c r="Z6480" s="379"/>
      <c r="AA6480" s="380"/>
      <c r="AB6480" s="379"/>
      <c r="AC6480" s="379"/>
      <c r="AD6480" s="379"/>
      <c r="AE6480" s="381"/>
      <c r="AF6480" s="105"/>
      <c r="AG6480" s="381"/>
      <c r="AH6480" s="381"/>
      <c r="AI6480" s="381"/>
      <c r="AJ6480" s="381"/>
      <c r="AK6480" s="381"/>
      <c r="AL6480" s="381"/>
      <c r="AM6480" s="381"/>
    </row>
    <row r="6481" spans="1:39" x14ac:dyDescent="0.35">
      <c r="A6481" s="379"/>
      <c r="B6481" s="379"/>
      <c r="C6481" s="379"/>
      <c r="D6481" s="379"/>
      <c r="E6481" s="379"/>
      <c r="F6481" s="379"/>
      <c r="G6481" s="379"/>
      <c r="H6481" s="379"/>
      <c r="I6481" s="379"/>
      <c r="J6481" s="379"/>
      <c r="K6481" s="379"/>
      <c r="L6481" s="379"/>
      <c r="M6481" s="379"/>
      <c r="N6481" s="379"/>
      <c r="O6481" s="379"/>
      <c r="P6481" s="379"/>
      <c r="Q6481" s="379"/>
      <c r="R6481" s="379"/>
      <c r="S6481" s="379"/>
      <c r="T6481" s="379"/>
      <c r="U6481" s="379"/>
      <c r="V6481" s="379"/>
      <c r="W6481" s="379"/>
      <c r="X6481" s="379"/>
      <c r="Y6481" s="379"/>
      <c r="Z6481" s="379"/>
      <c r="AA6481" s="380"/>
      <c r="AB6481" s="379"/>
      <c r="AC6481" s="379"/>
      <c r="AD6481" s="379"/>
      <c r="AE6481" s="381"/>
      <c r="AF6481" s="105"/>
      <c r="AG6481" s="381"/>
      <c r="AH6481" s="381"/>
      <c r="AI6481" s="381"/>
      <c r="AJ6481" s="381"/>
      <c r="AK6481" s="381"/>
      <c r="AL6481" s="381"/>
      <c r="AM6481" s="381"/>
    </row>
    <row r="6482" spans="1:39" x14ac:dyDescent="0.35">
      <c r="A6482" s="379"/>
      <c r="B6482" s="379"/>
      <c r="C6482" s="379"/>
      <c r="D6482" s="379"/>
      <c r="E6482" s="379"/>
      <c r="F6482" s="379"/>
      <c r="G6482" s="379"/>
      <c r="H6482" s="379"/>
      <c r="I6482" s="379"/>
      <c r="J6482" s="379"/>
      <c r="K6482" s="379"/>
      <c r="L6482" s="379"/>
      <c r="M6482" s="379"/>
      <c r="N6482" s="379"/>
      <c r="O6482" s="379"/>
      <c r="P6482" s="379"/>
      <c r="Q6482" s="379"/>
      <c r="R6482" s="379"/>
      <c r="S6482" s="379"/>
      <c r="T6482" s="379"/>
      <c r="U6482" s="379"/>
      <c r="V6482" s="379"/>
      <c r="W6482" s="379"/>
      <c r="X6482" s="379"/>
      <c r="Y6482" s="379"/>
      <c r="Z6482" s="379"/>
      <c r="AA6482" s="380"/>
      <c r="AB6482" s="379"/>
      <c r="AC6482" s="379"/>
      <c r="AD6482" s="379"/>
      <c r="AE6482" s="381"/>
      <c r="AF6482" s="105"/>
      <c r="AG6482" s="381"/>
      <c r="AH6482" s="381"/>
      <c r="AI6482" s="381"/>
      <c r="AJ6482" s="381"/>
      <c r="AK6482" s="381"/>
      <c r="AL6482" s="381"/>
      <c r="AM6482" s="381"/>
    </row>
    <row r="6483" spans="1:39" x14ac:dyDescent="0.35">
      <c r="A6483" s="379"/>
      <c r="B6483" s="379"/>
      <c r="C6483" s="379"/>
      <c r="D6483" s="379"/>
      <c r="E6483" s="379"/>
      <c r="F6483" s="379"/>
      <c r="G6483" s="379"/>
      <c r="H6483" s="379"/>
      <c r="I6483" s="379"/>
      <c r="J6483" s="379"/>
      <c r="K6483" s="379"/>
      <c r="L6483" s="379"/>
      <c r="M6483" s="379"/>
      <c r="N6483" s="379"/>
      <c r="O6483" s="379"/>
      <c r="P6483" s="379"/>
      <c r="Q6483" s="379"/>
      <c r="R6483" s="379"/>
      <c r="S6483" s="379"/>
      <c r="T6483" s="379"/>
      <c r="U6483" s="379"/>
      <c r="V6483" s="379"/>
      <c r="W6483" s="379"/>
      <c r="X6483" s="379"/>
      <c r="Y6483" s="379"/>
      <c r="Z6483" s="379"/>
      <c r="AA6483" s="380"/>
      <c r="AB6483" s="379"/>
      <c r="AC6483" s="379"/>
      <c r="AD6483" s="379"/>
      <c r="AE6483" s="381"/>
      <c r="AF6483" s="105"/>
      <c r="AG6483" s="381"/>
      <c r="AH6483" s="381"/>
      <c r="AI6483" s="381"/>
      <c r="AJ6483" s="381"/>
      <c r="AK6483" s="381"/>
      <c r="AL6483" s="381"/>
      <c r="AM6483" s="381"/>
    </row>
    <row r="6484" spans="1:39" x14ac:dyDescent="0.35">
      <c r="A6484" s="379"/>
      <c r="B6484" s="379"/>
      <c r="C6484" s="379"/>
      <c r="D6484" s="379"/>
      <c r="E6484" s="379"/>
      <c r="F6484" s="379"/>
      <c r="G6484" s="379"/>
      <c r="H6484" s="379"/>
      <c r="I6484" s="379"/>
      <c r="J6484" s="379"/>
      <c r="K6484" s="379"/>
      <c r="L6484" s="379"/>
      <c r="M6484" s="379"/>
      <c r="N6484" s="379"/>
      <c r="O6484" s="379"/>
      <c r="P6484" s="379"/>
      <c r="Q6484" s="379"/>
      <c r="R6484" s="379"/>
      <c r="S6484" s="379"/>
      <c r="T6484" s="379"/>
      <c r="U6484" s="379"/>
      <c r="V6484" s="379"/>
      <c r="W6484" s="379"/>
      <c r="X6484" s="379"/>
      <c r="Y6484" s="379"/>
      <c r="Z6484" s="379"/>
      <c r="AA6484" s="380"/>
      <c r="AB6484" s="379"/>
      <c r="AC6484" s="379"/>
      <c r="AD6484" s="379"/>
      <c r="AE6484" s="381"/>
      <c r="AF6484" s="105"/>
      <c r="AG6484" s="381"/>
      <c r="AH6484" s="381"/>
      <c r="AI6484" s="381"/>
      <c r="AJ6484" s="381"/>
      <c r="AK6484" s="381"/>
      <c r="AL6484" s="381"/>
      <c r="AM6484" s="381"/>
    </row>
    <row r="6485" spans="1:39" x14ac:dyDescent="0.35">
      <c r="A6485" s="379"/>
      <c r="B6485" s="379"/>
      <c r="C6485" s="379"/>
      <c r="D6485" s="379"/>
      <c r="E6485" s="379"/>
      <c r="F6485" s="379"/>
      <c r="G6485" s="379"/>
      <c r="H6485" s="379"/>
      <c r="I6485" s="379"/>
      <c r="J6485" s="379"/>
      <c r="K6485" s="379"/>
      <c r="L6485" s="379"/>
      <c r="M6485" s="379"/>
      <c r="N6485" s="379"/>
      <c r="O6485" s="379"/>
      <c r="P6485" s="379"/>
      <c r="Q6485" s="379"/>
      <c r="R6485" s="379"/>
      <c r="S6485" s="379"/>
      <c r="T6485" s="379"/>
      <c r="U6485" s="379"/>
      <c r="V6485" s="379"/>
      <c r="W6485" s="379"/>
      <c r="X6485" s="379"/>
      <c r="Y6485" s="379"/>
      <c r="Z6485" s="379"/>
      <c r="AA6485" s="380"/>
      <c r="AB6485" s="379"/>
      <c r="AC6485" s="379"/>
      <c r="AD6485" s="379"/>
      <c r="AE6485" s="381"/>
      <c r="AF6485" s="105"/>
      <c r="AG6485" s="381"/>
      <c r="AH6485" s="381"/>
      <c r="AI6485" s="381"/>
      <c r="AJ6485" s="381"/>
      <c r="AK6485" s="381"/>
      <c r="AL6485" s="381"/>
      <c r="AM6485" s="381"/>
    </row>
    <row r="6486" spans="1:39" x14ac:dyDescent="0.35">
      <c r="A6486" s="379"/>
      <c r="B6486" s="379"/>
      <c r="C6486" s="379"/>
      <c r="D6486" s="379"/>
      <c r="E6486" s="379"/>
      <c r="F6486" s="379"/>
      <c r="G6486" s="379"/>
      <c r="H6486" s="379"/>
      <c r="I6486" s="379"/>
      <c r="J6486" s="379"/>
      <c r="K6486" s="379"/>
      <c r="L6486" s="379"/>
      <c r="M6486" s="379"/>
      <c r="N6486" s="379"/>
      <c r="O6486" s="379"/>
      <c r="P6486" s="379"/>
      <c r="Q6486" s="379"/>
      <c r="R6486" s="379"/>
      <c r="S6486" s="379"/>
      <c r="T6486" s="379"/>
      <c r="U6486" s="379"/>
      <c r="V6486" s="379"/>
      <c r="W6486" s="379"/>
      <c r="X6486" s="379"/>
      <c r="Y6486" s="379"/>
      <c r="Z6486" s="379"/>
      <c r="AA6486" s="380"/>
      <c r="AB6486" s="379"/>
      <c r="AC6486" s="379"/>
      <c r="AD6486" s="379"/>
      <c r="AE6486" s="381"/>
      <c r="AF6486" s="105"/>
      <c r="AG6486" s="381"/>
      <c r="AH6486" s="381"/>
      <c r="AI6486" s="381"/>
      <c r="AJ6486" s="381"/>
      <c r="AK6486" s="381"/>
      <c r="AL6486" s="381"/>
      <c r="AM6486" s="381"/>
    </row>
    <row r="6487" spans="1:39" x14ac:dyDescent="0.35">
      <c r="A6487" s="379"/>
      <c r="B6487" s="379"/>
      <c r="C6487" s="379"/>
      <c r="D6487" s="379"/>
      <c r="E6487" s="379"/>
      <c r="F6487" s="379"/>
      <c r="G6487" s="379"/>
      <c r="H6487" s="379"/>
      <c r="I6487" s="379"/>
      <c r="J6487" s="379"/>
      <c r="K6487" s="379"/>
      <c r="L6487" s="379"/>
      <c r="M6487" s="379"/>
      <c r="N6487" s="379"/>
      <c r="O6487" s="379"/>
      <c r="P6487" s="379"/>
      <c r="Q6487" s="379"/>
      <c r="R6487" s="379"/>
      <c r="S6487" s="379"/>
      <c r="T6487" s="379"/>
      <c r="U6487" s="379"/>
      <c r="V6487" s="379"/>
      <c r="W6487" s="379"/>
      <c r="X6487" s="379"/>
      <c r="Y6487" s="379"/>
      <c r="Z6487" s="379"/>
      <c r="AA6487" s="380"/>
      <c r="AB6487" s="379"/>
      <c r="AC6487" s="379"/>
      <c r="AD6487" s="379"/>
      <c r="AE6487" s="381"/>
      <c r="AF6487" s="105"/>
      <c r="AG6487" s="381"/>
      <c r="AH6487" s="381"/>
      <c r="AI6487" s="381"/>
      <c r="AJ6487" s="381"/>
      <c r="AK6487" s="381"/>
      <c r="AL6487" s="381"/>
      <c r="AM6487" s="381"/>
    </row>
    <row r="6488" spans="1:39" x14ac:dyDescent="0.35">
      <c r="A6488" s="379"/>
      <c r="B6488" s="379"/>
      <c r="C6488" s="379"/>
      <c r="D6488" s="379"/>
      <c r="E6488" s="379"/>
      <c r="F6488" s="379"/>
      <c r="G6488" s="379"/>
      <c r="H6488" s="379"/>
      <c r="I6488" s="379"/>
      <c r="J6488" s="379"/>
      <c r="K6488" s="379"/>
      <c r="L6488" s="379"/>
      <c r="M6488" s="379"/>
      <c r="N6488" s="379"/>
      <c r="O6488" s="379"/>
      <c r="P6488" s="379"/>
      <c r="Q6488" s="379"/>
      <c r="R6488" s="379"/>
      <c r="S6488" s="379"/>
      <c r="T6488" s="379"/>
      <c r="U6488" s="379"/>
      <c r="V6488" s="379"/>
      <c r="W6488" s="379"/>
      <c r="X6488" s="379"/>
      <c r="Y6488" s="379"/>
      <c r="Z6488" s="379"/>
      <c r="AA6488" s="380"/>
      <c r="AB6488" s="379"/>
      <c r="AC6488" s="379"/>
      <c r="AD6488" s="379"/>
      <c r="AE6488" s="381"/>
      <c r="AF6488" s="105"/>
      <c r="AG6488" s="381"/>
      <c r="AH6488" s="381"/>
      <c r="AI6488" s="381"/>
      <c r="AJ6488" s="381"/>
      <c r="AK6488" s="381"/>
      <c r="AL6488" s="381"/>
      <c r="AM6488" s="381"/>
    </row>
    <row r="6489" spans="1:39" x14ac:dyDescent="0.35">
      <c r="A6489" s="379"/>
      <c r="B6489" s="379"/>
      <c r="C6489" s="379"/>
      <c r="D6489" s="379"/>
      <c r="E6489" s="379"/>
      <c r="F6489" s="379"/>
      <c r="G6489" s="379"/>
      <c r="H6489" s="379"/>
      <c r="I6489" s="379"/>
      <c r="J6489" s="379"/>
      <c r="K6489" s="379"/>
      <c r="L6489" s="379"/>
      <c r="M6489" s="379"/>
      <c r="N6489" s="379"/>
      <c r="O6489" s="379"/>
      <c r="P6489" s="379"/>
      <c r="Q6489" s="379"/>
      <c r="R6489" s="379"/>
      <c r="S6489" s="379"/>
      <c r="T6489" s="379"/>
      <c r="U6489" s="379"/>
      <c r="V6489" s="379"/>
      <c r="W6489" s="379"/>
      <c r="X6489" s="379"/>
      <c r="Y6489" s="379"/>
      <c r="Z6489" s="379"/>
      <c r="AA6489" s="380"/>
      <c r="AB6489" s="379"/>
      <c r="AC6489" s="379"/>
      <c r="AD6489" s="379"/>
      <c r="AE6489" s="381"/>
      <c r="AF6489" s="105"/>
      <c r="AG6489" s="381"/>
      <c r="AH6489" s="381"/>
      <c r="AI6489" s="381"/>
      <c r="AJ6489" s="381"/>
      <c r="AK6489" s="381"/>
      <c r="AL6489" s="381"/>
      <c r="AM6489" s="381"/>
    </row>
    <row r="6490" spans="1:39" x14ac:dyDescent="0.35">
      <c r="A6490" s="379"/>
      <c r="B6490" s="379"/>
      <c r="C6490" s="379"/>
      <c r="D6490" s="379"/>
      <c r="E6490" s="379"/>
      <c r="F6490" s="379"/>
      <c r="G6490" s="379"/>
      <c r="H6490" s="379"/>
      <c r="I6490" s="379"/>
      <c r="J6490" s="379"/>
      <c r="K6490" s="379"/>
      <c r="L6490" s="379"/>
      <c r="M6490" s="379"/>
      <c r="N6490" s="379"/>
      <c r="O6490" s="379"/>
      <c r="P6490" s="379"/>
      <c r="Q6490" s="379"/>
      <c r="R6490" s="379"/>
      <c r="S6490" s="379"/>
      <c r="T6490" s="379"/>
      <c r="U6490" s="379"/>
      <c r="V6490" s="379"/>
      <c r="W6490" s="379"/>
      <c r="X6490" s="379"/>
      <c r="Y6490" s="379"/>
      <c r="Z6490" s="379"/>
      <c r="AA6490" s="380"/>
      <c r="AB6490" s="379"/>
      <c r="AC6490" s="379"/>
      <c r="AD6490" s="379"/>
      <c r="AE6490" s="381"/>
      <c r="AF6490" s="105"/>
      <c r="AG6490" s="381"/>
      <c r="AH6490" s="381"/>
      <c r="AI6490" s="381"/>
      <c r="AJ6490" s="381"/>
      <c r="AK6490" s="381"/>
      <c r="AL6490" s="381"/>
      <c r="AM6490" s="381"/>
    </row>
    <row r="6491" spans="1:39" x14ac:dyDescent="0.35">
      <c r="A6491" s="379"/>
      <c r="B6491" s="379"/>
      <c r="C6491" s="379"/>
      <c r="D6491" s="379"/>
      <c r="E6491" s="379"/>
      <c r="F6491" s="379"/>
      <c r="G6491" s="379"/>
      <c r="H6491" s="379"/>
      <c r="I6491" s="379"/>
      <c r="J6491" s="379"/>
      <c r="K6491" s="379"/>
      <c r="L6491" s="379"/>
      <c r="M6491" s="379"/>
      <c r="N6491" s="379"/>
      <c r="O6491" s="379"/>
      <c r="P6491" s="379"/>
      <c r="Q6491" s="379"/>
      <c r="R6491" s="379"/>
      <c r="S6491" s="379"/>
      <c r="T6491" s="379"/>
      <c r="U6491" s="379"/>
      <c r="V6491" s="379"/>
      <c r="W6491" s="379"/>
      <c r="X6491" s="379"/>
      <c r="Y6491" s="379"/>
      <c r="Z6491" s="379"/>
      <c r="AA6491" s="380"/>
      <c r="AB6491" s="379"/>
      <c r="AC6491" s="379"/>
      <c r="AD6491" s="379"/>
      <c r="AE6491" s="381"/>
      <c r="AF6491" s="105"/>
      <c r="AG6491" s="381"/>
      <c r="AH6491" s="381"/>
      <c r="AI6491" s="381"/>
      <c r="AJ6491" s="381"/>
      <c r="AK6491" s="381"/>
      <c r="AL6491" s="381"/>
      <c r="AM6491" s="381"/>
    </row>
    <row r="6492" spans="1:39" x14ac:dyDescent="0.35">
      <c r="A6492" s="379"/>
      <c r="B6492" s="379"/>
      <c r="C6492" s="379"/>
      <c r="D6492" s="379"/>
      <c r="E6492" s="379"/>
      <c r="F6492" s="379"/>
      <c r="G6492" s="379"/>
      <c r="H6492" s="379"/>
      <c r="I6492" s="379"/>
      <c r="J6492" s="379"/>
      <c r="K6492" s="379"/>
      <c r="L6492" s="379"/>
      <c r="M6492" s="379"/>
      <c r="N6492" s="379"/>
      <c r="O6492" s="379"/>
      <c r="P6492" s="379"/>
      <c r="Q6492" s="379"/>
      <c r="R6492" s="379"/>
      <c r="S6492" s="379"/>
      <c r="T6492" s="379"/>
      <c r="U6492" s="379"/>
      <c r="V6492" s="379"/>
      <c r="W6492" s="379"/>
      <c r="X6492" s="379"/>
      <c r="Y6492" s="379"/>
      <c r="Z6492" s="379"/>
      <c r="AA6492" s="380"/>
      <c r="AB6492" s="379"/>
      <c r="AC6492" s="379"/>
      <c r="AD6492" s="379"/>
      <c r="AE6492" s="381"/>
      <c r="AF6492" s="105"/>
      <c r="AG6492" s="381"/>
      <c r="AH6492" s="381"/>
      <c r="AI6492" s="381"/>
      <c r="AJ6492" s="381"/>
      <c r="AK6492" s="381"/>
      <c r="AL6492" s="381"/>
      <c r="AM6492" s="381"/>
    </row>
    <row r="6493" spans="1:39" x14ac:dyDescent="0.35">
      <c r="A6493" s="379"/>
      <c r="B6493" s="379"/>
      <c r="C6493" s="379"/>
      <c r="D6493" s="379"/>
      <c r="E6493" s="379"/>
      <c r="F6493" s="379"/>
      <c r="G6493" s="379"/>
      <c r="H6493" s="379"/>
      <c r="I6493" s="379"/>
      <c r="J6493" s="379"/>
      <c r="K6493" s="379"/>
      <c r="L6493" s="379"/>
      <c r="M6493" s="379"/>
      <c r="N6493" s="379"/>
      <c r="O6493" s="379"/>
      <c r="P6493" s="379"/>
      <c r="Q6493" s="379"/>
      <c r="R6493" s="379"/>
      <c r="S6493" s="379"/>
      <c r="T6493" s="379"/>
      <c r="U6493" s="379"/>
      <c r="V6493" s="379"/>
      <c r="W6493" s="379"/>
      <c r="X6493" s="379"/>
      <c r="Y6493" s="379"/>
      <c r="Z6493" s="379"/>
      <c r="AA6493" s="380"/>
      <c r="AB6493" s="379"/>
      <c r="AC6493" s="379"/>
      <c r="AD6493" s="379"/>
      <c r="AE6493" s="381"/>
      <c r="AF6493" s="105"/>
      <c r="AG6493" s="381"/>
      <c r="AH6493" s="381"/>
      <c r="AI6493" s="381"/>
      <c r="AJ6493" s="381"/>
      <c r="AK6493" s="381"/>
      <c r="AL6493" s="381"/>
      <c r="AM6493" s="381"/>
    </row>
    <row r="6494" spans="1:39" x14ac:dyDescent="0.35">
      <c r="A6494" s="379"/>
      <c r="B6494" s="379"/>
      <c r="C6494" s="379"/>
      <c r="D6494" s="379"/>
      <c r="E6494" s="379"/>
      <c r="F6494" s="379"/>
      <c r="G6494" s="379"/>
      <c r="H6494" s="379"/>
      <c r="I6494" s="379"/>
      <c r="J6494" s="379"/>
      <c r="K6494" s="379"/>
      <c r="L6494" s="379"/>
      <c r="M6494" s="379"/>
      <c r="N6494" s="379"/>
      <c r="O6494" s="379"/>
      <c r="P6494" s="379"/>
      <c r="Q6494" s="379"/>
      <c r="R6494" s="379"/>
      <c r="S6494" s="379"/>
      <c r="T6494" s="379"/>
      <c r="U6494" s="379"/>
      <c r="V6494" s="379"/>
      <c r="W6494" s="379"/>
      <c r="X6494" s="379"/>
      <c r="Y6494" s="379"/>
      <c r="Z6494" s="379"/>
      <c r="AA6494" s="380"/>
      <c r="AB6494" s="379"/>
      <c r="AC6494" s="379"/>
      <c r="AD6494" s="379"/>
      <c r="AE6494" s="381"/>
      <c r="AF6494" s="105"/>
      <c r="AG6494" s="381"/>
      <c r="AH6494" s="381"/>
      <c r="AI6494" s="381"/>
      <c r="AJ6494" s="381"/>
      <c r="AK6494" s="381"/>
      <c r="AL6494" s="381"/>
      <c r="AM6494" s="381"/>
    </row>
    <row r="6495" spans="1:39" x14ac:dyDescent="0.35">
      <c r="A6495" s="379"/>
      <c r="B6495" s="379"/>
      <c r="C6495" s="379"/>
      <c r="D6495" s="379"/>
      <c r="E6495" s="379"/>
      <c r="F6495" s="379"/>
      <c r="G6495" s="379"/>
      <c r="H6495" s="379"/>
      <c r="I6495" s="379"/>
      <c r="J6495" s="379"/>
      <c r="K6495" s="379"/>
      <c r="L6495" s="379"/>
      <c r="M6495" s="379"/>
      <c r="N6495" s="379"/>
      <c r="O6495" s="379"/>
      <c r="P6495" s="379"/>
      <c r="Q6495" s="379"/>
      <c r="R6495" s="379"/>
      <c r="S6495" s="379"/>
      <c r="T6495" s="379"/>
      <c r="U6495" s="379"/>
      <c r="V6495" s="379"/>
      <c r="W6495" s="379"/>
      <c r="X6495" s="379"/>
      <c r="Y6495" s="379"/>
      <c r="Z6495" s="379"/>
      <c r="AA6495" s="380"/>
      <c r="AB6495" s="379"/>
      <c r="AC6495" s="379"/>
      <c r="AD6495" s="379"/>
      <c r="AE6495" s="381"/>
      <c r="AF6495" s="105"/>
      <c r="AG6495" s="381"/>
      <c r="AH6495" s="381"/>
      <c r="AI6495" s="381"/>
      <c r="AJ6495" s="381"/>
      <c r="AK6495" s="381"/>
      <c r="AL6495" s="381"/>
      <c r="AM6495" s="381"/>
    </row>
    <row r="6496" spans="1:39" x14ac:dyDescent="0.35">
      <c r="A6496" s="379"/>
      <c r="B6496" s="379"/>
      <c r="C6496" s="379"/>
      <c r="D6496" s="379"/>
      <c r="E6496" s="379"/>
      <c r="F6496" s="379"/>
      <c r="G6496" s="379"/>
      <c r="H6496" s="379"/>
      <c r="I6496" s="379"/>
      <c r="J6496" s="379"/>
      <c r="K6496" s="379"/>
      <c r="L6496" s="379"/>
      <c r="M6496" s="379"/>
      <c r="N6496" s="379"/>
      <c r="O6496" s="379"/>
      <c r="P6496" s="379"/>
      <c r="Q6496" s="379"/>
      <c r="R6496" s="379"/>
      <c r="S6496" s="379"/>
      <c r="T6496" s="379"/>
      <c r="U6496" s="379"/>
      <c r="V6496" s="379"/>
      <c r="W6496" s="379"/>
      <c r="X6496" s="379"/>
      <c r="Y6496" s="379"/>
      <c r="Z6496" s="379"/>
      <c r="AA6496" s="380"/>
      <c r="AB6496" s="379"/>
      <c r="AC6496" s="379"/>
      <c r="AD6496" s="379"/>
      <c r="AE6496" s="381"/>
      <c r="AF6496" s="105"/>
      <c r="AG6496" s="381"/>
      <c r="AH6496" s="381"/>
      <c r="AI6496" s="381"/>
      <c r="AJ6496" s="381"/>
      <c r="AK6496" s="381"/>
      <c r="AL6496" s="381"/>
      <c r="AM6496" s="381"/>
    </row>
    <row r="6497" spans="1:39" x14ac:dyDescent="0.35">
      <c r="A6497" s="379"/>
      <c r="B6497" s="379"/>
      <c r="C6497" s="379"/>
      <c r="D6497" s="379"/>
      <c r="E6497" s="379"/>
      <c r="F6497" s="379"/>
      <c r="G6497" s="379"/>
      <c r="H6497" s="379"/>
      <c r="I6497" s="379"/>
      <c r="J6497" s="379"/>
      <c r="K6497" s="379"/>
      <c r="L6497" s="379"/>
      <c r="M6497" s="379"/>
      <c r="N6497" s="379"/>
      <c r="O6497" s="379"/>
      <c r="P6497" s="379"/>
      <c r="Q6497" s="379"/>
      <c r="R6497" s="379"/>
      <c r="S6497" s="379"/>
      <c r="T6497" s="379"/>
      <c r="U6497" s="379"/>
      <c r="V6497" s="379"/>
      <c r="W6497" s="379"/>
      <c r="X6497" s="379"/>
      <c r="Y6497" s="379"/>
      <c r="Z6497" s="379"/>
      <c r="AA6497" s="380"/>
      <c r="AB6497" s="379"/>
      <c r="AC6497" s="379"/>
      <c r="AD6497" s="379"/>
      <c r="AE6497" s="381"/>
      <c r="AF6497" s="105"/>
      <c r="AG6497" s="381"/>
      <c r="AH6497" s="381"/>
      <c r="AI6497" s="381"/>
      <c r="AJ6497" s="381"/>
      <c r="AK6497" s="381"/>
      <c r="AL6497" s="381"/>
      <c r="AM6497" s="381"/>
    </row>
    <row r="6498" spans="1:39" x14ac:dyDescent="0.35">
      <c r="A6498" s="379"/>
      <c r="B6498" s="379"/>
      <c r="C6498" s="379"/>
      <c r="D6498" s="379"/>
      <c r="E6498" s="379"/>
      <c r="F6498" s="379"/>
      <c r="G6498" s="379"/>
      <c r="H6498" s="379"/>
      <c r="I6498" s="379"/>
      <c r="J6498" s="379"/>
      <c r="K6498" s="379"/>
      <c r="L6498" s="379"/>
      <c r="M6498" s="379"/>
      <c r="N6498" s="379"/>
      <c r="O6498" s="379"/>
      <c r="P6498" s="379"/>
      <c r="Q6498" s="379"/>
      <c r="R6498" s="379"/>
      <c r="S6498" s="379"/>
      <c r="T6498" s="379"/>
      <c r="U6498" s="379"/>
      <c r="V6498" s="379"/>
      <c r="W6498" s="379"/>
      <c r="X6498" s="379"/>
      <c r="Y6498" s="379"/>
      <c r="Z6498" s="379"/>
      <c r="AA6498" s="380"/>
      <c r="AB6498" s="379"/>
      <c r="AC6498" s="379"/>
      <c r="AD6498" s="379"/>
      <c r="AE6498" s="381"/>
      <c r="AF6498" s="105"/>
      <c r="AG6498" s="381"/>
      <c r="AH6498" s="381"/>
      <c r="AI6498" s="381"/>
      <c r="AJ6498" s="381"/>
      <c r="AK6498" s="381"/>
      <c r="AL6498" s="381"/>
      <c r="AM6498" s="381"/>
    </row>
    <row r="6499" spans="1:39" x14ac:dyDescent="0.35">
      <c r="A6499" s="379"/>
      <c r="B6499" s="379"/>
      <c r="C6499" s="379"/>
      <c r="D6499" s="379"/>
      <c r="E6499" s="379"/>
      <c r="F6499" s="379"/>
      <c r="G6499" s="379"/>
      <c r="H6499" s="379"/>
      <c r="I6499" s="379"/>
      <c r="J6499" s="379"/>
      <c r="K6499" s="379"/>
      <c r="L6499" s="379"/>
      <c r="M6499" s="379"/>
      <c r="N6499" s="379"/>
      <c r="O6499" s="379"/>
      <c r="P6499" s="379"/>
      <c r="Q6499" s="379"/>
      <c r="R6499" s="379"/>
      <c r="S6499" s="379"/>
      <c r="T6499" s="379"/>
      <c r="U6499" s="379"/>
      <c r="V6499" s="379"/>
      <c r="W6499" s="379"/>
      <c r="X6499" s="379"/>
      <c r="Y6499" s="379"/>
      <c r="Z6499" s="379"/>
      <c r="AA6499" s="380"/>
      <c r="AB6499" s="379"/>
      <c r="AC6499" s="379"/>
      <c r="AD6499" s="379"/>
      <c r="AE6499" s="381"/>
      <c r="AF6499" s="105"/>
      <c r="AG6499" s="381"/>
      <c r="AH6499" s="381"/>
      <c r="AI6499" s="381"/>
      <c r="AJ6499" s="381"/>
      <c r="AK6499" s="381"/>
      <c r="AL6499" s="381"/>
      <c r="AM6499" s="381"/>
    </row>
    <row r="6500" spans="1:39" x14ac:dyDescent="0.35">
      <c r="A6500" s="379"/>
      <c r="B6500" s="379"/>
      <c r="C6500" s="379"/>
      <c r="D6500" s="379"/>
      <c r="E6500" s="379"/>
      <c r="F6500" s="379"/>
      <c r="G6500" s="379"/>
      <c r="H6500" s="379"/>
      <c r="I6500" s="379"/>
      <c r="J6500" s="379"/>
      <c r="K6500" s="379"/>
      <c r="L6500" s="379"/>
      <c r="M6500" s="379"/>
      <c r="N6500" s="379"/>
      <c r="O6500" s="379"/>
      <c r="P6500" s="379"/>
      <c r="Q6500" s="379"/>
      <c r="R6500" s="379"/>
      <c r="S6500" s="379"/>
      <c r="T6500" s="379"/>
      <c r="U6500" s="379"/>
      <c r="V6500" s="379"/>
      <c r="W6500" s="379"/>
      <c r="X6500" s="379"/>
      <c r="Y6500" s="379"/>
      <c r="Z6500" s="379"/>
      <c r="AA6500" s="380"/>
      <c r="AB6500" s="379"/>
      <c r="AC6500" s="379"/>
      <c r="AD6500" s="379"/>
      <c r="AE6500" s="381"/>
      <c r="AF6500" s="105"/>
      <c r="AG6500" s="381"/>
      <c r="AH6500" s="381"/>
      <c r="AI6500" s="381"/>
      <c r="AJ6500" s="381"/>
      <c r="AK6500" s="381"/>
      <c r="AL6500" s="381"/>
      <c r="AM6500" s="381"/>
    </row>
    <row r="6501" spans="1:39" x14ac:dyDescent="0.35">
      <c r="A6501" s="379"/>
      <c r="B6501" s="379"/>
      <c r="C6501" s="379"/>
      <c r="D6501" s="379"/>
      <c r="E6501" s="379"/>
      <c r="F6501" s="379"/>
      <c r="G6501" s="379"/>
      <c r="H6501" s="379"/>
      <c r="I6501" s="379"/>
      <c r="J6501" s="379"/>
      <c r="K6501" s="379"/>
      <c r="L6501" s="379"/>
      <c r="M6501" s="379"/>
      <c r="N6501" s="379"/>
      <c r="O6501" s="379"/>
      <c r="P6501" s="379"/>
      <c r="Q6501" s="379"/>
      <c r="R6501" s="379"/>
      <c r="S6501" s="379"/>
      <c r="T6501" s="379"/>
      <c r="U6501" s="379"/>
      <c r="V6501" s="379"/>
      <c r="W6501" s="379"/>
      <c r="X6501" s="379"/>
      <c r="Y6501" s="379"/>
      <c r="Z6501" s="379"/>
      <c r="AA6501" s="380"/>
      <c r="AB6501" s="379"/>
      <c r="AC6501" s="379"/>
      <c r="AD6501" s="379"/>
      <c r="AE6501" s="381"/>
      <c r="AF6501" s="105"/>
      <c r="AG6501" s="381"/>
      <c r="AH6501" s="381"/>
      <c r="AI6501" s="381"/>
      <c r="AJ6501" s="381"/>
      <c r="AK6501" s="381"/>
      <c r="AL6501" s="381"/>
      <c r="AM6501" s="381"/>
    </row>
    <row r="6502" spans="1:39" x14ac:dyDescent="0.35">
      <c r="A6502" s="379"/>
      <c r="B6502" s="379"/>
      <c r="C6502" s="379"/>
      <c r="D6502" s="379"/>
      <c r="E6502" s="379"/>
      <c r="F6502" s="379"/>
      <c r="G6502" s="379"/>
      <c r="H6502" s="379"/>
      <c r="I6502" s="379"/>
      <c r="J6502" s="379"/>
      <c r="K6502" s="379"/>
      <c r="L6502" s="379"/>
      <c r="M6502" s="379"/>
      <c r="N6502" s="379"/>
      <c r="O6502" s="379"/>
      <c r="P6502" s="379"/>
      <c r="Q6502" s="379"/>
      <c r="R6502" s="379"/>
      <c r="S6502" s="379"/>
      <c r="T6502" s="379"/>
      <c r="U6502" s="379"/>
      <c r="V6502" s="379"/>
      <c r="W6502" s="379"/>
      <c r="X6502" s="379"/>
      <c r="Y6502" s="379"/>
      <c r="Z6502" s="379"/>
      <c r="AA6502" s="380"/>
      <c r="AB6502" s="379"/>
      <c r="AC6502" s="379"/>
      <c r="AD6502" s="379"/>
      <c r="AE6502" s="381"/>
      <c r="AF6502" s="105"/>
      <c r="AG6502" s="381"/>
      <c r="AH6502" s="381"/>
      <c r="AI6502" s="381"/>
      <c r="AJ6502" s="381"/>
      <c r="AK6502" s="381"/>
      <c r="AL6502" s="381"/>
      <c r="AM6502" s="381"/>
    </row>
    <row r="6503" spans="1:39" x14ac:dyDescent="0.35">
      <c r="A6503" s="379"/>
      <c r="B6503" s="379"/>
      <c r="C6503" s="379"/>
      <c r="D6503" s="379"/>
      <c r="E6503" s="379"/>
      <c r="F6503" s="379"/>
      <c r="G6503" s="379"/>
      <c r="H6503" s="379"/>
      <c r="I6503" s="379"/>
      <c r="J6503" s="379"/>
      <c r="K6503" s="379"/>
      <c r="L6503" s="379"/>
      <c r="M6503" s="379"/>
      <c r="N6503" s="379"/>
      <c r="O6503" s="379"/>
      <c r="P6503" s="379"/>
      <c r="Q6503" s="379"/>
      <c r="R6503" s="379"/>
      <c r="S6503" s="379"/>
      <c r="T6503" s="379"/>
      <c r="U6503" s="379"/>
      <c r="V6503" s="379"/>
      <c r="W6503" s="379"/>
      <c r="X6503" s="379"/>
      <c r="Y6503" s="379"/>
      <c r="Z6503" s="379"/>
      <c r="AA6503" s="380"/>
      <c r="AB6503" s="379"/>
      <c r="AC6503" s="379"/>
      <c r="AD6503" s="379"/>
      <c r="AE6503" s="381"/>
      <c r="AF6503" s="105"/>
      <c r="AG6503" s="381"/>
      <c r="AH6503" s="381"/>
      <c r="AI6503" s="381"/>
      <c r="AJ6503" s="381"/>
      <c r="AK6503" s="381"/>
      <c r="AL6503" s="381"/>
      <c r="AM6503" s="381"/>
    </row>
    <row r="6504" spans="1:39" x14ac:dyDescent="0.35">
      <c r="A6504" s="379"/>
      <c r="B6504" s="379"/>
      <c r="C6504" s="379"/>
      <c r="D6504" s="379"/>
      <c r="E6504" s="379"/>
      <c r="F6504" s="379"/>
      <c r="G6504" s="379"/>
      <c r="H6504" s="379"/>
      <c r="I6504" s="379"/>
      <c r="J6504" s="379"/>
      <c r="K6504" s="379"/>
      <c r="L6504" s="379"/>
      <c r="M6504" s="379"/>
      <c r="N6504" s="379"/>
      <c r="O6504" s="379"/>
      <c r="P6504" s="379"/>
      <c r="Q6504" s="379"/>
      <c r="R6504" s="379"/>
      <c r="S6504" s="379"/>
      <c r="T6504" s="379"/>
      <c r="U6504" s="379"/>
      <c r="V6504" s="379"/>
      <c r="W6504" s="379"/>
      <c r="X6504" s="379"/>
      <c r="Y6504" s="379"/>
      <c r="Z6504" s="379"/>
      <c r="AA6504" s="380"/>
      <c r="AB6504" s="379"/>
      <c r="AC6504" s="379"/>
      <c r="AD6504" s="379"/>
      <c r="AE6504" s="381"/>
      <c r="AF6504" s="105"/>
      <c r="AG6504" s="381"/>
      <c r="AH6504" s="381"/>
      <c r="AI6504" s="381"/>
      <c r="AJ6504" s="381"/>
      <c r="AK6504" s="381"/>
      <c r="AL6504" s="381"/>
      <c r="AM6504" s="381"/>
    </row>
    <row r="6505" spans="1:39" x14ac:dyDescent="0.35">
      <c r="A6505" s="379"/>
      <c r="B6505" s="379"/>
      <c r="C6505" s="379"/>
      <c r="D6505" s="379"/>
      <c r="E6505" s="379"/>
      <c r="F6505" s="379"/>
      <c r="G6505" s="379"/>
      <c r="H6505" s="379"/>
      <c r="I6505" s="379"/>
      <c r="J6505" s="379"/>
      <c r="K6505" s="379"/>
      <c r="L6505" s="379"/>
      <c r="M6505" s="379"/>
      <c r="N6505" s="379"/>
      <c r="O6505" s="379"/>
      <c r="P6505" s="379"/>
      <c r="Q6505" s="379"/>
      <c r="R6505" s="379"/>
      <c r="S6505" s="379"/>
      <c r="T6505" s="379"/>
      <c r="U6505" s="379"/>
      <c r="V6505" s="379"/>
      <c r="W6505" s="379"/>
      <c r="X6505" s="379"/>
      <c r="Y6505" s="379"/>
      <c r="Z6505" s="379"/>
      <c r="AA6505" s="380"/>
      <c r="AB6505" s="379"/>
      <c r="AC6505" s="379"/>
      <c r="AD6505" s="379"/>
      <c r="AE6505" s="381"/>
      <c r="AF6505" s="105"/>
      <c r="AG6505" s="381"/>
      <c r="AH6505" s="381"/>
      <c r="AI6505" s="381"/>
      <c r="AJ6505" s="381"/>
      <c r="AK6505" s="381"/>
      <c r="AL6505" s="381"/>
      <c r="AM6505" s="381"/>
    </row>
    <row r="6506" spans="1:39" x14ac:dyDescent="0.35">
      <c r="A6506" s="379"/>
      <c r="B6506" s="379"/>
      <c r="C6506" s="379"/>
      <c r="D6506" s="379"/>
      <c r="E6506" s="379"/>
      <c r="F6506" s="379"/>
      <c r="G6506" s="379"/>
      <c r="H6506" s="379"/>
      <c r="I6506" s="379"/>
      <c r="J6506" s="379"/>
      <c r="K6506" s="379"/>
      <c r="L6506" s="379"/>
      <c r="M6506" s="379"/>
      <c r="N6506" s="379"/>
      <c r="O6506" s="379"/>
      <c r="P6506" s="379"/>
      <c r="Q6506" s="379"/>
      <c r="R6506" s="379"/>
      <c r="S6506" s="379"/>
      <c r="T6506" s="379"/>
      <c r="U6506" s="379"/>
      <c r="V6506" s="379"/>
      <c r="W6506" s="379"/>
      <c r="X6506" s="379"/>
      <c r="Y6506" s="379"/>
      <c r="Z6506" s="379"/>
      <c r="AA6506" s="380"/>
      <c r="AB6506" s="379"/>
      <c r="AC6506" s="379"/>
      <c r="AD6506" s="379"/>
      <c r="AE6506" s="381"/>
      <c r="AF6506" s="105"/>
      <c r="AG6506" s="381"/>
      <c r="AH6506" s="381"/>
      <c r="AI6506" s="381"/>
      <c r="AJ6506" s="381"/>
      <c r="AK6506" s="381"/>
      <c r="AL6506" s="381"/>
      <c r="AM6506" s="381"/>
    </row>
    <row r="6507" spans="1:39" x14ac:dyDescent="0.35">
      <c r="A6507" s="379"/>
      <c r="B6507" s="379"/>
      <c r="C6507" s="379"/>
      <c r="D6507" s="379"/>
      <c r="E6507" s="379"/>
      <c r="F6507" s="379"/>
      <c r="G6507" s="379"/>
      <c r="H6507" s="379"/>
      <c r="I6507" s="379"/>
      <c r="J6507" s="379"/>
      <c r="K6507" s="379"/>
      <c r="L6507" s="379"/>
      <c r="M6507" s="379"/>
      <c r="N6507" s="379"/>
      <c r="O6507" s="379"/>
      <c r="P6507" s="379"/>
      <c r="Q6507" s="379"/>
      <c r="R6507" s="379"/>
      <c r="S6507" s="379"/>
      <c r="T6507" s="379"/>
      <c r="U6507" s="379"/>
      <c r="V6507" s="379"/>
      <c r="W6507" s="379"/>
      <c r="X6507" s="379"/>
      <c r="Y6507" s="379"/>
      <c r="Z6507" s="379"/>
      <c r="AA6507" s="380"/>
      <c r="AB6507" s="379"/>
      <c r="AC6507" s="379"/>
      <c r="AD6507" s="379"/>
      <c r="AE6507" s="381"/>
      <c r="AF6507" s="105"/>
      <c r="AG6507" s="381"/>
      <c r="AH6507" s="381"/>
      <c r="AI6507" s="381"/>
      <c r="AJ6507" s="381"/>
      <c r="AK6507" s="381"/>
      <c r="AL6507" s="381"/>
      <c r="AM6507" s="381"/>
    </row>
    <row r="6508" spans="1:39" x14ac:dyDescent="0.35">
      <c r="A6508" s="379"/>
      <c r="B6508" s="379"/>
      <c r="C6508" s="379"/>
      <c r="D6508" s="379"/>
      <c r="E6508" s="379"/>
      <c r="F6508" s="379"/>
      <c r="G6508" s="379"/>
      <c r="H6508" s="379"/>
      <c r="I6508" s="379"/>
      <c r="J6508" s="379"/>
      <c r="K6508" s="379"/>
      <c r="L6508" s="379"/>
      <c r="M6508" s="379"/>
      <c r="N6508" s="379"/>
      <c r="O6508" s="379"/>
      <c r="P6508" s="379"/>
      <c r="Q6508" s="379"/>
      <c r="R6508" s="379"/>
      <c r="S6508" s="379"/>
      <c r="T6508" s="379"/>
      <c r="U6508" s="379"/>
      <c r="V6508" s="379"/>
      <c r="W6508" s="379"/>
      <c r="X6508" s="379"/>
      <c r="Y6508" s="379"/>
      <c r="Z6508" s="379"/>
      <c r="AA6508" s="380"/>
      <c r="AB6508" s="379"/>
      <c r="AC6508" s="379"/>
      <c r="AD6508" s="379"/>
      <c r="AE6508" s="381"/>
      <c r="AF6508" s="105"/>
      <c r="AG6508" s="381"/>
      <c r="AH6508" s="381"/>
      <c r="AI6508" s="381"/>
      <c r="AJ6508" s="381"/>
      <c r="AK6508" s="381"/>
      <c r="AL6508" s="381"/>
      <c r="AM6508" s="381"/>
    </row>
    <row r="6509" spans="1:39" x14ac:dyDescent="0.35">
      <c r="A6509" s="379"/>
      <c r="B6509" s="379"/>
      <c r="C6509" s="379"/>
      <c r="D6509" s="379"/>
      <c r="E6509" s="379"/>
      <c r="F6509" s="379"/>
      <c r="G6509" s="379"/>
      <c r="H6509" s="379"/>
      <c r="I6509" s="379"/>
      <c r="J6509" s="379"/>
      <c r="K6509" s="379"/>
      <c r="L6509" s="379"/>
      <c r="M6509" s="379"/>
      <c r="N6509" s="379"/>
      <c r="O6509" s="379"/>
      <c r="P6509" s="379"/>
      <c r="Q6509" s="379"/>
      <c r="R6509" s="379"/>
      <c r="S6509" s="379"/>
      <c r="T6509" s="379"/>
      <c r="U6509" s="379"/>
      <c r="V6509" s="379"/>
      <c r="W6509" s="379"/>
      <c r="X6509" s="379"/>
      <c r="Y6509" s="379"/>
      <c r="Z6509" s="379"/>
      <c r="AA6509" s="380"/>
      <c r="AB6509" s="379"/>
      <c r="AC6509" s="379"/>
      <c r="AD6509" s="379"/>
      <c r="AE6509" s="381"/>
      <c r="AF6509" s="105"/>
      <c r="AG6509" s="381"/>
      <c r="AH6509" s="381"/>
      <c r="AI6509" s="381"/>
      <c r="AJ6509" s="381"/>
      <c r="AK6509" s="381"/>
      <c r="AL6509" s="381"/>
      <c r="AM6509" s="381"/>
    </row>
    <row r="6510" spans="1:39" x14ac:dyDescent="0.35">
      <c r="A6510" s="379"/>
      <c r="B6510" s="379"/>
      <c r="C6510" s="379"/>
      <c r="D6510" s="379"/>
      <c r="E6510" s="379"/>
      <c r="F6510" s="379"/>
      <c r="G6510" s="379"/>
      <c r="H6510" s="379"/>
      <c r="I6510" s="379"/>
      <c r="J6510" s="379"/>
      <c r="K6510" s="379"/>
      <c r="L6510" s="379"/>
      <c r="M6510" s="379"/>
      <c r="N6510" s="379"/>
      <c r="O6510" s="379"/>
      <c r="P6510" s="379"/>
      <c r="Q6510" s="379"/>
      <c r="R6510" s="379"/>
      <c r="S6510" s="379"/>
      <c r="T6510" s="379"/>
      <c r="U6510" s="379"/>
      <c r="V6510" s="379"/>
      <c r="W6510" s="379"/>
      <c r="X6510" s="379"/>
      <c r="Y6510" s="379"/>
      <c r="Z6510" s="379"/>
      <c r="AA6510" s="380"/>
      <c r="AB6510" s="379"/>
      <c r="AC6510" s="379"/>
      <c r="AD6510" s="379"/>
      <c r="AE6510" s="381"/>
      <c r="AF6510" s="105"/>
      <c r="AG6510" s="381"/>
      <c r="AH6510" s="381"/>
      <c r="AI6510" s="381"/>
      <c r="AJ6510" s="381"/>
      <c r="AK6510" s="381"/>
      <c r="AL6510" s="381"/>
      <c r="AM6510" s="381"/>
    </row>
    <row r="6511" spans="1:39" x14ac:dyDescent="0.35">
      <c r="A6511" s="379"/>
      <c r="B6511" s="379"/>
      <c r="C6511" s="379"/>
      <c r="D6511" s="379"/>
      <c r="E6511" s="379"/>
      <c r="F6511" s="379"/>
      <c r="G6511" s="379"/>
      <c r="H6511" s="379"/>
      <c r="I6511" s="379"/>
      <c r="J6511" s="379"/>
      <c r="K6511" s="379"/>
      <c r="L6511" s="379"/>
      <c r="M6511" s="379"/>
      <c r="N6511" s="379"/>
      <c r="O6511" s="379"/>
      <c r="P6511" s="379"/>
      <c r="Q6511" s="379"/>
      <c r="R6511" s="379"/>
      <c r="S6511" s="379"/>
      <c r="T6511" s="379"/>
      <c r="U6511" s="379"/>
      <c r="V6511" s="379"/>
      <c r="W6511" s="379"/>
      <c r="X6511" s="379"/>
      <c r="Y6511" s="379"/>
      <c r="Z6511" s="379"/>
      <c r="AA6511" s="380"/>
      <c r="AB6511" s="379"/>
      <c r="AC6511" s="379"/>
      <c r="AD6511" s="379"/>
      <c r="AE6511" s="381"/>
      <c r="AF6511" s="105"/>
      <c r="AG6511" s="381"/>
      <c r="AH6511" s="381"/>
      <c r="AI6511" s="381"/>
      <c r="AJ6511" s="381"/>
      <c r="AK6511" s="381"/>
      <c r="AL6511" s="381"/>
      <c r="AM6511" s="381"/>
    </row>
    <row r="6512" spans="1:39" x14ac:dyDescent="0.35">
      <c r="A6512" s="379"/>
      <c r="B6512" s="379"/>
      <c r="C6512" s="379"/>
      <c r="D6512" s="379"/>
      <c r="E6512" s="379"/>
      <c r="F6512" s="379"/>
      <c r="G6512" s="379"/>
      <c r="H6512" s="379"/>
      <c r="I6512" s="379"/>
      <c r="J6512" s="379"/>
      <c r="K6512" s="379"/>
      <c r="L6512" s="379"/>
      <c r="M6512" s="379"/>
      <c r="N6512" s="379"/>
      <c r="O6512" s="379"/>
      <c r="P6512" s="379"/>
      <c r="Q6512" s="379"/>
      <c r="R6512" s="379"/>
      <c r="S6512" s="379"/>
      <c r="T6512" s="379"/>
      <c r="U6512" s="379"/>
      <c r="V6512" s="379"/>
      <c r="W6512" s="379"/>
      <c r="X6512" s="379"/>
      <c r="Y6512" s="379"/>
      <c r="Z6512" s="379"/>
      <c r="AA6512" s="380"/>
      <c r="AB6512" s="379"/>
      <c r="AC6512" s="379"/>
      <c r="AD6512" s="379"/>
      <c r="AE6512" s="381"/>
      <c r="AF6512" s="105"/>
      <c r="AG6512" s="381"/>
      <c r="AH6512" s="381"/>
      <c r="AI6512" s="381"/>
      <c r="AJ6512" s="381"/>
      <c r="AK6512" s="381"/>
      <c r="AL6512" s="381"/>
      <c r="AM6512" s="381"/>
    </row>
    <row r="6513" spans="1:39" x14ac:dyDescent="0.35">
      <c r="A6513" s="379"/>
      <c r="B6513" s="379"/>
      <c r="C6513" s="379"/>
      <c r="D6513" s="379"/>
      <c r="E6513" s="379"/>
      <c r="F6513" s="379"/>
      <c r="G6513" s="379"/>
      <c r="H6513" s="379"/>
      <c r="I6513" s="379"/>
      <c r="J6513" s="379"/>
      <c r="K6513" s="379"/>
      <c r="L6513" s="379"/>
      <c r="M6513" s="379"/>
      <c r="N6513" s="379"/>
      <c r="O6513" s="379"/>
      <c r="P6513" s="379"/>
      <c r="Q6513" s="379"/>
      <c r="R6513" s="379"/>
      <c r="S6513" s="379"/>
      <c r="T6513" s="379"/>
      <c r="U6513" s="379"/>
      <c r="V6513" s="379"/>
      <c r="W6513" s="379"/>
      <c r="X6513" s="379"/>
      <c r="Y6513" s="379"/>
      <c r="Z6513" s="379"/>
      <c r="AA6513" s="380"/>
      <c r="AB6513" s="379"/>
      <c r="AC6513" s="379"/>
      <c r="AD6513" s="379"/>
      <c r="AE6513" s="381"/>
      <c r="AF6513" s="105"/>
      <c r="AG6513" s="381"/>
      <c r="AH6513" s="381"/>
      <c r="AI6513" s="381"/>
      <c r="AJ6513" s="381"/>
      <c r="AK6513" s="381"/>
      <c r="AL6513" s="381"/>
      <c r="AM6513" s="381"/>
    </row>
    <row r="6514" spans="1:39" x14ac:dyDescent="0.35">
      <c r="A6514" s="379"/>
      <c r="B6514" s="379"/>
      <c r="C6514" s="379"/>
      <c r="D6514" s="379"/>
      <c r="E6514" s="379"/>
      <c r="F6514" s="379"/>
      <c r="G6514" s="379"/>
      <c r="H6514" s="379"/>
      <c r="I6514" s="379"/>
      <c r="J6514" s="379"/>
      <c r="K6514" s="379"/>
      <c r="L6514" s="379"/>
      <c r="M6514" s="379"/>
      <c r="N6514" s="379"/>
      <c r="O6514" s="379"/>
      <c r="P6514" s="379"/>
      <c r="Q6514" s="379"/>
      <c r="R6514" s="379"/>
      <c r="S6514" s="379"/>
      <c r="T6514" s="379"/>
      <c r="U6514" s="379"/>
      <c r="V6514" s="379"/>
      <c r="W6514" s="379"/>
      <c r="X6514" s="379"/>
      <c r="Y6514" s="379"/>
      <c r="Z6514" s="379"/>
      <c r="AA6514" s="380"/>
      <c r="AB6514" s="379"/>
      <c r="AC6514" s="379"/>
      <c r="AD6514" s="379"/>
      <c r="AE6514" s="381"/>
      <c r="AF6514" s="105"/>
      <c r="AG6514" s="381"/>
      <c r="AH6514" s="381"/>
      <c r="AI6514" s="381"/>
      <c r="AJ6514" s="381"/>
      <c r="AK6514" s="381"/>
      <c r="AL6514" s="381"/>
      <c r="AM6514" s="381"/>
    </row>
    <row r="6515" spans="1:39" x14ac:dyDescent="0.35">
      <c r="A6515" s="379"/>
      <c r="B6515" s="379"/>
      <c r="C6515" s="379"/>
      <c r="D6515" s="379"/>
      <c r="E6515" s="379"/>
      <c r="F6515" s="379"/>
      <c r="G6515" s="379"/>
      <c r="H6515" s="379"/>
      <c r="I6515" s="379"/>
      <c r="J6515" s="379"/>
      <c r="K6515" s="379"/>
      <c r="L6515" s="379"/>
      <c r="M6515" s="379"/>
      <c r="N6515" s="379"/>
      <c r="O6515" s="379"/>
      <c r="P6515" s="379"/>
      <c r="Q6515" s="379"/>
      <c r="R6515" s="379"/>
      <c r="S6515" s="379"/>
      <c r="T6515" s="379"/>
      <c r="U6515" s="379"/>
      <c r="V6515" s="379"/>
      <c r="W6515" s="379"/>
      <c r="X6515" s="379"/>
      <c r="Y6515" s="379"/>
      <c r="Z6515" s="379"/>
      <c r="AA6515" s="380"/>
      <c r="AB6515" s="379"/>
      <c r="AC6515" s="379"/>
      <c r="AD6515" s="379"/>
      <c r="AE6515" s="381"/>
      <c r="AF6515" s="105"/>
      <c r="AG6515" s="381"/>
      <c r="AH6515" s="381"/>
      <c r="AI6515" s="381"/>
      <c r="AJ6515" s="381"/>
      <c r="AK6515" s="381"/>
      <c r="AL6515" s="381"/>
      <c r="AM6515" s="381"/>
    </row>
    <row r="6516" spans="1:39" x14ac:dyDescent="0.35">
      <c r="A6516" s="379"/>
      <c r="B6516" s="379"/>
      <c r="C6516" s="379"/>
      <c r="D6516" s="379"/>
      <c r="E6516" s="379"/>
      <c r="F6516" s="379"/>
      <c r="G6516" s="379"/>
      <c r="H6516" s="379"/>
      <c r="I6516" s="379"/>
      <c r="J6516" s="379"/>
      <c r="K6516" s="379"/>
      <c r="L6516" s="379"/>
      <c r="M6516" s="379"/>
      <c r="N6516" s="379"/>
      <c r="O6516" s="379"/>
      <c r="P6516" s="379"/>
      <c r="Q6516" s="379"/>
      <c r="R6516" s="379"/>
      <c r="S6516" s="379"/>
      <c r="T6516" s="379"/>
      <c r="U6516" s="379"/>
      <c r="V6516" s="379"/>
      <c r="W6516" s="379"/>
      <c r="X6516" s="379"/>
      <c r="Y6516" s="379"/>
      <c r="Z6516" s="379"/>
      <c r="AA6516" s="380"/>
      <c r="AB6516" s="379"/>
      <c r="AC6516" s="379"/>
      <c r="AD6516" s="379"/>
      <c r="AE6516" s="381"/>
      <c r="AF6516" s="105"/>
      <c r="AG6516" s="381"/>
      <c r="AH6516" s="381"/>
      <c r="AI6516" s="381"/>
      <c r="AJ6516" s="381"/>
      <c r="AK6516" s="381"/>
      <c r="AL6516" s="381"/>
      <c r="AM6516" s="381"/>
    </row>
    <row r="6517" spans="1:39" x14ac:dyDescent="0.35">
      <c r="A6517" s="379"/>
      <c r="B6517" s="379"/>
      <c r="C6517" s="379"/>
      <c r="D6517" s="379"/>
      <c r="E6517" s="379"/>
      <c r="F6517" s="379"/>
      <c r="G6517" s="379"/>
      <c r="H6517" s="379"/>
      <c r="I6517" s="379"/>
      <c r="J6517" s="379"/>
      <c r="K6517" s="379"/>
      <c r="L6517" s="379"/>
      <c r="M6517" s="379"/>
      <c r="N6517" s="379"/>
      <c r="O6517" s="379"/>
      <c r="P6517" s="379"/>
      <c r="Q6517" s="379"/>
      <c r="R6517" s="379"/>
      <c r="S6517" s="379"/>
      <c r="T6517" s="379"/>
      <c r="U6517" s="379"/>
      <c r="V6517" s="379"/>
      <c r="W6517" s="379"/>
      <c r="X6517" s="379"/>
      <c r="Y6517" s="379"/>
      <c r="Z6517" s="379"/>
      <c r="AA6517" s="380"/>
      <c r="AB6517" s="379"/>
      <c r="AC6517" s="379"/>
      <c r="AD6517" s="379"/>
      <c r="AE6517" s="381"/>
      <c r="AF6517" s="105"/>
      <c r="AG6517" s="381"/>
      <c r="AH6517" s="381"/>
      <c r="AI6517" s="381"/>
      <c r="AJ6517" s="381"/>
      <c r="AK6517" s="381"/>
      <c r="AL6517" s="381"/>
      <c r="AM6517" s="381"/>
    </row>
    <row r="6518" spans="1:39" x14ac:dyDescent="0.35">
      <c r="A6518" s="379"/>
      <c r="B6518" s="379"/>
      <c r="C6518" s="379"/>
      <c r="D6518" s="379"/>
      <c r="E6518" s="379"/>
      <c r="F6518" s="379"/>
      <c r="G6518" s="379"/>
      <c r="H6518" s="379"/>
      <c r="I6518" s="379"/>
      <c r="J6518" s="379"/>
      <c r="K6518" s="379"/>
      <c r="L6518" s="379"/>
      <c r="M6518" s="379"/>
      <c r="N6518" s="379"/>
      <c r="O6518" s="379"/>
      <c r="P6518" s="379"/>
      <c r="Q6518" s="379"/>
      <c r="R6518" s="379"/>
      <c r="S6518" s="379"/>
      <c r="T6518" s="379"/>
      <c r="U6518" s="379"/>
      <c r="V6518" s="379"/>
      <c r="W6518" s="379"/>
      <c r="X6518" s="379"/>
      <c r="Y6518" s="379"/>
      <c r="Z6518" s="379"/>
      <c r="AA6518" s="380"/>
      <c r="AB6518" s="379"/>
      <c r="AC6518" s="379"/>
      <c r="AD6518" s="379"/>
      <c r="AE6518" s="381"/>
      <c r="AF6518" s="105"/>
      <c r="AG6518" s="381"/>
      <c r="AH6518" s="381"/>
      <c r="AI6518" s="381"/>
      <c r="AJ6518" s="381"/>
      <c r="AK6518" s="381"/>
      <c r="AL6518" s="381"/>
      <c r="AM6518" s="381"/>
    </row>
    <row r="6519" spans="1:39" x14ac:dyDescent="0.35">
      <c r="A6519" s="379"/>
      <c r="B6519" s="379"/>
      <c r="C6519" s="379"/>
      <c r="D6519" s="379"/>
      <c r="E6519" s="379"/>
      <c r="F6519" s="379"/>
      <c r="G6519" s="379"/>
      <c r="H6519" s="379"/>
      <c r="I6519" s="379"/>
      <c r="J6519" s="379"/>
      <c r="K6519" s="379"/>
      <c r="L6519" s="379"/>
      <c r="M6519" s="379"/>
      <c r="N6519" s="379"/>
      <c r="O6519" s="379"/>
      <c r="P6519" s="379"/>
      <c r="Q6519" s="379"/>
      <c r="R6519" s="379"/>
      <c r="S6519" s="379"/>
      <c r="T6519" s="379"/>
      <c r="U6519" s="379"/>
      <c r="V6519" s="379"/>
      <c r="W6519" s="379"/>
      <c r="X6519" s="379"/>
      <c r="Y6519" s="379"/>
      <c r="Z6519" s="379"/>
      <c r="AA6519" s="380"/>
      <c r="AB6519" s="379"/>
      <c r="AC6519" s="379"/>
      <c r="AD6519" s="379"/>
      <c r="AE6519" s="381"/>
      <c r="AF6519" s="105"/>
      <c r="AG6519" s="381"/>
      <c r="AH6519" s="381"/>
      <c r="AI6519" s="381"/>
      <c r="AJ6519" s="381"/>
      <c r="AK6519" s="381"/>
      <c r="AL6519" s="381"/>
      <c r="AM6519" s="381"/>
    </row>
    <row r="6520" spans="1:39" x14ac:dyDescent="0.35">
      <c r="A6520" s="379"/>
      <c r="B6520" s="379"/>
      <c r="C6520" s="379"/>
      <c r="D6520" s="379"/>
      <c r="E6520" s="379"/>
      <c r="F6520" s="379"/>
      <c r="G6520" s="379"/>
      <c r="H6520" s="379"/>
      <c r="I6520" s="379"/>
      <c r="J6520" s="379"/>
      <c r="K6520" s="379"/>
      <c r="L6520" s="379"/>
      <c r="M6520" s="379"/>
      <c r="N6520" s="379"/>
      <c r="O6520" s="379"/>
      <c r="P6520" s="379"/>
      <c r="Q6520" s="379"/>
      <c r="R6520" s="379"/>
      <c r="S6520" s="379"/>
      <c r="T6520" s="379"/>
      <c r="U6520" s="379"/>
      <c r="V6520" s="379"/>
      <c r="W6520" s="379"/>
      <c r="X6520" s="379"/>
      <c r="Y6520" s="379"/>
      <c r="Z6520" s="379"/>
      <c r="AA6520" s="380"/>
      <c r="AB6520" s="379"/>
      <c r="AC6520" s="379"/>
      <c r="AD6520" s="379"/>
      <c r="AE6520" s="381"/>
      <c r="AF6520" s="105"/>
      <c r="AG6520" s="381"/>
      <c r="AH6520" s="381"/>
      <c r="AI6520" s="381"/>
      <c r="AJ6520" s="381"/>
      <c r="AK6520" s="381"/>
      <c r="AL6520" s="381"/>
      <c r="AM6520" s="381"/>
    </row>
    <row r="6521" spans="1:39" x14ac:dyDescent="0.35">
      <c r="A6521" s="379"/>
      <c r="B6521" s="379"/>
      <c r="C6521" s="379"/>
      <c r="D6521" s="379"/>
      <c r="E6521" s="379"/>
      <c r="F6521" s="379"/>
      <c r="G6521" s="379"/>
      <c r="H6521" s="379"/>
      <c r="I6521" s="379"/>
      <c r="J6521" s="379"/>
      <c r="K6521" s="379"/>
      <c r="L6521" s="379"/>
      <c r="M6521" s="379"/>
      <c r="N6521" s="379"/>
      <c r="O6521" s="379"/>
      <c r="P6521" s="379"/>
      <c r="Q6521" s="379"/>
      <c r="R6521" s="379"/>
      <c r="S6521" s="379"/>
      <c r="T6521" s="379"/>
      <c r="U6521" s="379"/>
      <c r="V6521" s="379"/>
      <c r="W6521" s="379"/>
      <c r="X6521" s="379"/>
      <c r="Y6521" s="379"/>
      <c r="Z6521" s="379"/>
      <c r="AA6521" s="380"/>
      <c r="AB6521" s="379"/>
      <c r="AC6521" s="379"/>
      <c r="AD6521" s="379"/>
      <c r="AE6521" s="381"/>
      <c r="AF6521" s="105"/>
      <c r="AG6521" s="381"/>
      <c r="AH6521" s="381"/>
      <c r="AI6521" s="381"/>
      <c r="AJ6521" s="381"/>
      <c r="AK6521" s="381"/>
      <c r="AL6521" s="381"/>
      <c r="AM6521" s="381"/>
    </row>
    <row r="6522" spans="1:39" x14ac:dyDescent="0.35">
      <c r="A6522" s="379"/>
      <c r="B6522" s="379"/>
      <c r="C6522" s="379"/>
      <c r="D6522" s="379"/>
      <c r="E6522" s="379"/>
      <c r="F6522" s="379"/>
      <c r="G6522" s="379"/>
      <c r="H6522" s="379"/>
      <c r="I6522" s="379"/>
      <c r="J6522" s="379"/>
      <c r="K6522" s="379"/>
      <c r="L6522" s="379"/>
      <c r="M6522" s="379"/>
      <c r="N6522" s="379"/>
      <c r="O6522" s="379"/>
      <c r="P6522" s="379"/>
      <c r="Q6522" s="379"/>
      <c r="R6522" s="379"/>
      <c r="S6522" s="379"/>
      <c r="T6522" s="379"/>
      <c r="U6522" s="379"/>
      <c r="V6522" s="379"/>
      <c r="W6522" s="379"/>
      <c r="X6522" s="379"/>
      <c r="Y6522" s="379"/>
      <c r="Z6522" s="379"/>
      <c r="AA6522" s="380"/>
      <c r="AB6522" s="379"/>
      <c r="AC6522" s="379"/>
      <c r="AD6522" s="379"/>
      <c r="AE6522" s="381"/>
      <c r="AF6522" s="105"/>
      <c r="AG6522" s="381"/>
      <c r="AH6522" s="381"/>
      <c r="AI6522" s="381"/>
      <c r="AJ6522" s="381"/>
      <c r="AK6522" s="381"/>
      <c r="AL6522" s="381"/>
      <c r="AM6522" s="381"/>
    </row>
    <row r="6523" spans="1:39" x14ac:dyDescent="0.35">
      <c r="A6523" s="379"/>
      <c r="B6523" s="379"/>
      <c r="C6523" s="379"/>
      <c r="D6523" s="379"/>
      <c r="E6523" s="379"/>
      <c r="F6523" s="379"/>
      <c r="G6523" s="379"/>
      <c r="H6523" s="379"/>
      <c r="I6523" s="379"/>
      <c r="J6523" s="379"/>
      <c r="K6523" s="379"/>
      <c r="L6523" s="379"/>
      <c r="M6523" s="379"/>
      <c r="N6523" s="379"/>
      <c r="O6523" s="379"/>
      <c r="P6523" s="379"/>
      <c r="Q6523" s="379"/>
      <c r="R6523" s="379"/>
      <c r="S6523" s="379"/>
      <c r="T6523" s="379"/>
      <c r="U6523" s="379"/>
      <c r="V6523" s="379"/>
      <c r="W6523" s="379"/>
      <c r="X6523" s="379"/>
      <c r="Y6523" s="379"/>
      <c r="Z6523" s="379"/>
      <c r="AA6523" s="380"/>
      <c r="AB6523" s="379"/>
      <c r="AC6523" s="379"/>
      <c r="AD6523" s="379"/>
      <c r="AE6523" s="381"/>
      <c r="AF6523" s="105"/>
      <c r="AG6523" s="381"/>
      <c r="AH6523" s="381"/>
      <c r="AI6523" s="381"/>
      <c r="AJ6523" s="381"/>
      <c r="AK6523" s="381"/>
      <c r="AL6523" s="381"/>
      <c r="AM6523" s="381"/>
    </row>
    <row r="6524" spans="1:39" x14ac:dyDescent="0.35">
      <c r="A6524" s="379"/>
      <c r="B6524" s="379"/>
      <c r="C6524" s="379"/>
      <c r="D6524" s="379"/>
      <c r="E6524" s="379"/>
      <c r="F6524" s="379"/>
      <c r="G6524" s="379"/>
      <c r="H6524" s="379"/>
      <c r="I6524" s="379"/>
      <c r="J6524" s="379"/>
      <c r="K6524" s="379"/>
      <c r="L6524" s="379"/>
      <c r="M6524" s="379"/>
      <c r="N6524" s="379"/>
      <c r="O6524" s="379"/>
      <c r="P6524" s="379"/>
      <c r="Q6524" s="379"/>
      <c r="R6524" s="379"/>
      <c r="S6524" s="379"/>
      <c r="T6524" s="379"/>
      <c r="U6524" s="379"/>
      <c r="V6524" s="379"/>
      <c r="W6524" s="379"/>
      <c r="X6524" s="379"/>
      <c r="Y6524" s="379"/>
      <c r="Z6524" s="379"/>
      <c r="AA6524" s="380"/>
      <c r="AB6524" s="379"/>
      <c r="AC6524" s="379"/>
      <c r="AD6524" s="379"/>
      <c r="AE6524" s="381"/>
      <c r="AF6524" s="105"/>
      <c r="AG6524" s="381"/>
      <c r="AH6524" s="381"/>
      <c r="AI6524" s="381"/>
      <c r="AJ6524" s="381"/>
      <c r="AK6524" s="381"/>
      <c r="AL6524" s="381"/>
      <c r="AM6524" s="381"/>
    </row>
    <row r="6525" spans="1:39" x14ac:dyDescent="0.35">
      <c r="A6525" s="379"/>
      <c r="B6525" s="379"/>
      <c r="C6525" s="379"/>
      <c r="D6525" s="379"/>
      <c r="E6525" s="379"/>
      <c r="F6525" s="379"/>
      <c r="G6525" s="379"/>
      <c r="H6525" s="379"/>
      <c r="I6525" s="379"/>
      <c r="J6525" s="379"/>
      <c r="K6525" s="379"/>
      <c r="L6525" s="379"/>
      <c r="M6525" s="379"/>
      <c r="N6525" s="379"/>
      <c r="O6525" s="379"/>
      <c r="P6525" s="379"/>
      <c r="Q6525" s="379"/>
      <c r="R6525" s="379"/>
      <c r="S6525" s="379"/>
      <c r="T6525" s="379"/>
      <c r="U6525" s="379"/>
      <c r="V6525" s="379"/>
      <c r="W6525" s="379"/>
      <c r="X6525" s="379"/>
      <c r="Y6525" s="379"/>
      <c r="Z6525" s="379"/>
      <c r="AA6525" s="380"/>
      <c r="AB6525" s="379"/>
      <c r="AC6525" s="379"/>
      <c r="AD6525" s="379"/>
      <c r="AE6525" s="381"/>
      <c r="AF6525" s="105"/>
      <c r="AG6525" s="381"/>
      <c r="AH6525" s="381"/>
      <c r="AI6525" s="381"/>
      <c r="AJ6525" s="381"/>
      <c r="AK6525" s="381"/>
      <c r="AL6525" s="381"/>
      <c r="AM6525" s="381"/>
    </row>
    <row r="6526" spans="1:39" x14ac:dyDescent="0.35">
      <c r="A6526" s="379"/>
      <c r="B6526" s="379"/>
      <c r="C6526" s="379"/>
      <c r="D6526" s="379"/>
      <c r="E6526" s="379"/>
      <c r="F6526" s="379"/>
      <c r="G6526" s="379"/>
      <c r="H6526" s="379"/>
      <c r="I6526" s="379"/>
      <c r="J6526" s="379"/>
      <c r="K6526" s="379"/>
      <c r="L6526" s="379"/>
      <c r="M6526" s="379"/>
      <c r="N6526" s="379"/>
      <c r="O6526" s="379"/>
      <c r="P6526" s="379"/>
      <c r="Q6526" s="379"/>
      <c r="R6526" s="379"/>
      <c r="S6526" s="379"/>
      <c r="T6526" s="379"/>
      <c r="U6526" s="379"/>
      <c r="V6526" s="379"/>
      <c r="W6526" s="379"/>
      <c r="X6526" s="379"/>
      <c r="Y6526" s="379"/>
      <c r="Z6526" s="379"/>
      <c r="AA6526" s="380"/>
      <c r="AB6526" s="379"/>
      <c r="AC6526" s="379"/>
      <c r="AD6526" s="379"/>
      <c r="AE6526" s="381"/>
      <c r="AF6526" s="105"/>
      <c r="AG6526" s="381"/>
      <c r="AH6526" s="381"/>
      <c r="AI6526" s="381"/>
      <c r="AJ6526" s="381"/>
      <c r="AK6526" s="381"/>
      <c r="AL6526" s="381"/>
      <c r="AM6526" s="381"/>
    </row>
    <row r="6527" spans="1:39" x14ac:dyDescent="0.35">
      <c r="A6527" s="379"/>
      <c r="B6527" s="379"/>
      <c r="C6527" s="379"/>
      <c r="D6527" s="379"/>
      <c r="E6527" s="379"/>
      <c r="F6527" s="379"/>
      <c r="G6527" s="379"/>
      <c r="H6527" s="379"/>
      <c r="I6527" s="379"/>
      <c r="J6527" s="379"/>
      <c r="K6527" s="379"/>
      <c r="L6527" s="379"/>
      <c r="M6527" s="379"/>
      <c r="N6527" s="379"/>
      <c r="O6527" s="379"/>
      <c r="P6527" s="379"/>
      <c r="Q6527" s="379"/>
      <c r="R6527" s="379"/>
      <c r="S6527" s="379"/>
      <c r="T6527" s="379"/>
      <c r="U6527" s="379"/>
      <c r="V6527" s="379"/>
      <c r="W6527" s="379"/>
      <c r="X6527" s="379"/>
      <c r="Y6527" s="379"/>
      <c r="Z6527" s="379"/>
      <c r="AA6527" s="380"/>
      <c r="AB6527" s="379"/>
      <c r="AC6527" s="379"/>
      <c r="AD6527" s="379"/>
      <c r="AE6527" s="381"/>
      <c r="AF6527" s="105"/>
      <c r="AG6527" s="381"/>
      <c r="AH6527" s="381"/>
      <c r="AI6527" s="381"/>
      <c r="AJ6527" s="381"/>
      <c r="AK6527" s="381"/>
      <c r="AL6527" s="381"/>
      <c r="AM6527" s="381"/>
    </row>
    <row r="6528" spans="1:39" x14ac:dyDescent="0.35">
      <c r="A6528" s="379"/>
      <c r="B6528" s="379"/>
      <c r="C6528" s="379"/>
      <c r="D6528" s="379"/>
      <c r="E6528" s="379"/>
      <c r="F6528" s="379"/>
      <c r="G6528" s="379"/>
      <c r="H6528" s="379"/>
      <c r="I6528" s="379"/>
      <c r="J6528" s="379"/>
      <c r="K6528" s="379"/>
      <c r="L6528" s="379"/>
      <c r="M6528" s="379"/>
      <c r="N6528" s="379"/>
      <c r="O6528" s="379"/>
      <c r="P6528" s="379"/>
      <c r="Q6528" s="379"/>
      <c r="R6528" s="379"/>
      <c r="S6528" s="379"/>
      <c r="T6528" s="379"/>
      <c r="U6528" s="379"/>
      <c r="V6528" s="379"/>
      <c r="W6528" s="379"/>
      <c r="X6528" s="379"/>
      <c r="Y6528" s="379"/>
      <c r="Z6528" s="379"/>
      <c r="AA6528" s="380"/>
      <c r="AB6528" s="379"/>
      <c r="AC6528" s="379"/>
      <c r="AD6528" s="379"/>
      <c r="AE6528" s="381"/>
      <c r="AF6528" s="105"/>
      <c r="AG6528" s="381"/>
      <c r="AH6528" s="381"/>
      <c r="AI6528" s="381"/>
      <c r="AJ6528" s="381"/>
      <c r="AK6528" s="381"/>
      <c r="AL6528" s="381"/>
      <c r="AM6528" s="381"/>
    </row>
    <row r="6529" spans="1:39" x14ac:dyDescent="0.35">
      <c r="A6529" s="379"/>
      <c r="B6529" s="379"/>
      <c r="C6529" s="379"/>
      <c r="D6529" s="379"/>
      <c r="E6529" s="379"/>
      <c r="F6529" s="379"/>
      <c r="G6529" s="379"/>
      <c r="H6529" s="379"/>
      <c r="I6529" s="379"/>
      <c r="J6529" s="379"/>
      <c r="K6529" s="379"/>
      <c r="L6529" s="379"/>
      <c r="M6529" s="379"/>
      <c r="N6529" s="379"/>
      <c r="O6529" s="379"/>
      <c r="P6529" s="379"/>
      <c r="Q6529" s="379"/>
      <c r="R6529" s="379"/>
      <c r="S6529" s="379"/>
      <c r="T6529" s="379"/>
      <c r="U6529" s="379"/>
      <c r="V6529" s="379"/>
      <c r="W6529" s="379"/>
      <c r="X6529" s="379"/>
      <c r="Y6529" s="379"/>
      <c r="Z6529" s="379"/>
      <c r="AA6529" s="380"/>
      <c r="AB6529" s="379"/>
      <c r="AC6529" s="379"/>
      <c r="AD6529" s="379"/>
      <c r="AE6529" s="381"/>
      <c r="AF6529" s="105"/>
      <c r="AG6529" s="381"/>
      <c r="AH6529" s="381"/>
      <c r="AI6529" s="381"/>
      <c r="AJ6529" s="381"/>
      <c r="AK6529" s="381"/>
      <c r="AL6529" s="381"/>
      <c r="AM6529" s="381"/>
    </row>
    <row r="6530" spans="1:39" x14ac:dyDescent="0.35">
      <c r="A6530" s="379"/>
      <c r="B6530" s="379"/>
      <c r="C6530" s="379"/>
      <c r="D6530" s="379"/>
      <c r="E6530" s="379"/>
      <c r="F6530" s="379"/>
      <c r="G6530" s="379"/>
      <c r="H6530" s="379"/>
      <c r="I6530" s="379"/>
      <c r="J6530" s="379"/>
      <c r="K6530" s="379"/>
      <c r="L6530" s="379"/>
      <c r="M6530" s="379"/>
      <c r="N6530" s="379"/>
      <c r="O6530" s="379"/>
      <c r="P6530" s="379"/>
      <c r="Q6530" s="379"/>
      <c r="R6530" s="379"/>
      <c r="S6530" s="379"/>
      <c r="T6530" s="379"/>
      <c r="U6530" s="379"/>
      <c r="V6530" s="379"/>
      <c r="W6530" s="379"/>
      <c r="X6530" s="379"/>
      <c r="Y6530" s="379"/>
      <c r="Z6530" s="379"/>
      <c r="AA6530" s="380"/>
      <c r="AB6530" s="379"/>
      <c r="AC6530" s="379"/>
      <c r="AD6530" s="379"/>
      <c r="AE6530" s="381"/>
      <c r="AF6530" s="105"/>
      <c r="AG6530" s="381"/>
      <c r="AH6530" s="381"/>
      <c r="AI6530" s="381"/>
      <c r="AJ6530" s="381"/>
      <c r="AK6530" s="381"/>
      <c r="AL6530" s="381"/>
      <c r="AM6530" s="381"/>
    </row>
    <row r="6531" spans="1:39" x14ac:dyDescent="0.35">
      <c r="A6531" s="379"/>
      <c r="B6531" s="379"/>
      <c r="C6531" s="379"/>
      <c r="D6531" s="379"/>
      <c r="E6531" s="379"/>
      <c r="F6531" s="379"/>
      <c r="G6531" s="379"/>
      <c r="H6531" s="379"/>
      <c r="I6531" s="379"/>
      <c r="J6531" s="379"/>
      <c r="K6531" s="379"/>
      <c r="L6531" s="379"/>
      <c r="M6531" s="379"/>
      <c r="N6531" s="379"/>
      <c r="O6531" s="379"/>
      <c r="P6531" s="379"/>
      <c r="Q6531" s="379"/>
      <c r="R6531" s="379"/>
      <c r="S6531" s="379"/>
      <c r="T6531" s="379"/>
      <c r="U6531" s="379"/>
      <c r="V6531" s="379"/>
      <c r="W6531" s="379"/>
      <c r="X6531" s="379"/>
      <c r="Y6531" s="379"/>
      <c r="Z6531" s="379"/>
      <c r="AA6531" s="380"/>
      <c r="AB6531" s="379"/>
      <c r="AC6531" s="379"/>
      <c r="AD6531" s="379"/>
      <c r="AE6531" s="381"/>
      <c r="AF6531" s="105"/>
      <c r="AG6531" s="381"/>
      <c r="AH6531" s="381"/>
      <c r="AI6531" s="381"/>
      <c r="AJ6531" s="381"/>
      <c r="AK6531" s="381"/>
      <c r="AL6531" s="381"/>
      <c r="AM6531" s="381"/>
    </row>
    <row r="6532" spans="1:39" x14ac:dyDescent="0.35">
      <c r="A6532" s="379"/>
      <c r="B6532" s="379"/>
      <c r="C6532" s="379"/>
      <c r="D6532" s="379"/>
      <c r="E6532" s="379"/>
      <c r="F6532" s="379"/>
      <c r="G6532" s="379"/>
      <c r="H6532" s="379"/>
      <c r="I6532" s="379"/>
      <c r="J6532" s="379"/>
      <c r="K6532" s="379"/>
      <c r="L6532" s="379"/>
      <c r="M6532" s="379"/>
      <c r="N6532" s="379"/>
      <c r="O6532" s="379"/>
      <c r="P6532" s="379"/>
      <c r="Q6532" s="379"/>
      <c r="R6532" s="379"/>
      <c r="S6532" s="379"/>
      <c r="T6532" s="379"/>
      <c r="U6532" s="379"/>
      <c r="V6532" s="379"/>
      <c r="W6532" s="379"/>
      <c r="X6532" s="379"/>
      <c r="Y6532" s="379"/>
      <c r="Z6532" s="379"/>
      <c r="AA6532" s="380"/>
      <c r="AB6532" s="379"/>
      <c r="AC6532" s="379"/>
      <c r="AD6532" s="379"/>
      <c r="AE6532" s="381"/>
      <c r="AF6532" s="105"/>
      <c r="AG6532" s="381"/>
      <c r="AH6532" s="381"/>
      <c r="AI6532" s="381"/>
      <c r="AJ6532" s="381"/>
      <c r="AK6532" s="381"/>
      <c r="AL6532" s="381"/>
      <c r="AM6532" s="381"/>
    </row>
    <row r="6533" spans="1:39" x14ac:dyDescent="0.35">
      <c r="A6533" s="379"/>
      <c r="B6533" s="379"/>
      <c r="C6533" s="379"/>
      <c r="D6533" s="379"/>
      <c r="E6533" s="379"/>
      <c r="F6533" s="379"/>
      <c r="G6533" s="379"/>
      <c r="H6533" s="379"/>
      <c r="I6533" s="379"/>
      <c r="J6533" s="379"/>
      <c r="K6533" s="379"/>
      <c r="L6533" s="379"/>
      <c r="M6533" s="379"/>
      <c r="N6533" s="379"/>
      <c r="O6533" s="379"/>
      <c r="P6533" s="379"/>
      <c r="Q6533" s="379"/>
      <c r="R6533" s="379"/>
      <c r="S6533" s="379"/>
      <c r="T6533" s="379"/>
      <c r="U6533" s="379"/>
      <c r="V6533" s="379"/>
      <c r="W6533" s="379"/>
      <c r="X6533" s="379"/>
      <c r="Y6533" s="379"/>
      <c r="Z6533" s="379"/>
      <c r="AA6533" s="380"/>
      <c r="AB6533" s="379"/>
      <c r="AC6533" s="379"/>
      <c r="AD6533" s="379"/>
      <c r="AE6533" s="381"/>
      <c r="AF6533" s="105"/>
      <c r="AG6533" s="381"/>
      <c r="AH6533" s="381"/>
      <c r="AI6533" s="381"/>
      <c r="AJ6533" s="381"/>
      <c r="AK6533" s="381"/>
      <c r="AL6533" s="381"/>
      <c r="AM6533" s="381"/>
    </row>
    <row r="6534" spans="1:39" x14ac:dyDescent="0.35">
      <c r="A6534" s="379"/>
      <c r="B6534" s="379"/>
      <c r="C6534" s="379"/>
      <c r="D6534" s="379"/>
      <c r="E6534" s="379"/>
      <c r="F6534" s="379"/>
      <c r="G6534" s="379"/>
      <c r="H6534" s="379"/>
      <c r="I6534" s="379"/>
      <c r="J6534" s="379"/>
      <c r="K6534" s="379"/>
      <c r="L6534" s="379"/>
      <c r="M6534" s="379"/>
      <c r="N6534" s="379"/>
      <c r="O6534" s="379"/>
      <c r="P6534" s="379"/>
      <c r="Q6534" s="379"/>
      <c r="R6534" s="379"/>
      <c r="S6534" s="379"/>
      <c r="T6534" s="379"/>
      <c r="U6534" s="379"/>
      <c r="V6534" s="379"/>
      <c r="W6534" s="379"/>
      <c r="X6534" s="379"/>
      <c r="Y6534" s="379"/>
      <c r="Z6534" s="379"/>
      <c r="AA6534" s="380"/>
      <c r="AB6534" s="379"/>
      <c r="AC6534" s="379"/>
      <c r="AD6534" s="379"/>
      <c r="AE6534" s="381"/>
      <c r="AF6534" s="105"/>
      <c r="AG6534" s="381"/>
      <c r="AH6534" s="381"/>
      <c r="AI6534" s="381"/>
      <c r="AJ6534" s="381"/>
      <c r="AK6534" s="381"/>
      <c r="AL6534" s="381"/>
      <c r="AM6534" s="381"/>
    </row>
    <row r="6535" spans="1:39" x14ac:dyDescent="0.35">
      <c r="A6535" s="379"/>
      <c r="B6535" s="379"/>
      <c r="C6535" s="379"/>
      <c r="D6535" s="379"/>
      <c r="E6535" s="379"/>
      <c r="F6535" s="379"/>
      <c r="G6535" s="379"/>
      <c r="H6535" s="379"/>
      <c r="I6535" s="379"/>
      <c r="J6535" s="379"/>
      <c r="K6535" s="379"/>
      <c r="L6535" s="379"/>
      <c r="M6535" s="379"/>
      <c r="N6535" s="379"/>
      <c r="O6535" s="379"/>
      <c r="P6535" s="379"/>
      <c r="Q6535" s="379"/>
      <c r="R6535" s="379"/>
      <c r="S6535" s="379"/>
      <c r="T6535" s="379"/>
      <c r="U6535" s="379"/>
      <c r="V6535" s="379"/>
      <c r="W6535" s="379"/>
      <c r="X6535" s="379"/>
      <c r="Y6535" s="379"/>
      <c r="Z6535" s="379"/>
      <c r="AA6535" s="380"/>
      <c r="AB6535" s="379"/>
      <c r="AC6535" s="379"/>
      <c r="AD6535" s="379"/>
      <c r="AE6535" s="381"/>
      <c r="AF6535" s="105"/>
      <c r="AG6535" s="381"/>
      <c r="AH6535" s="381"/>
      <c r="AI6535" s="381"/>
      <c r="AJ6535" s="381"/>
      <c r="AK6535" s="381"/>
      <c r="AL6535" s="381"/>
      <c r="AM6535" s="381"/>
    </row>
    <row r="6536" spans="1:39" x14ac:dyDescent="0.35">
      <c r="A6536" s="379"/>
      <c r="B6536" s="379"/>
      <c r="C6536" s="379"/>
      <c r="D6536" s="379"/>
      <c r="E6536" s="379"/>
      <c r="F6536" s="379"/>
      <c r="G6536" s="379"/>
      <c r="H6536" s="379"/>
      <c r="I6536" s="379"/>
      <c r="J6536" s="379"/>
      <c r="K6536" s="379"/>
      <c r="L6536" s="379"/>
      <c r="M6536" s="379"/>
      <c r="N6536" s="379"/>
      <c r="O6536" s="379"/>
      <c r="P6536" s="379"/>
      <c r="Q6536" s="379"/>
      <c r="R6536" s="379"/>
      <c r="S6536" s="379"/>
      <c r="T6536" s="379"/>
      <c r="U6536" s="379"/>
      <c r="V6536" s="379"/>
      <c r="W6536" s="379"/>
      <c r="X6536" s="379"/>
      <c r="Y6536" s="379"/>
      <c r="Z6536" s="379"/>
      <c r="AA6536" s="380"/>
      <c r="AB6536" s="379"/>
      <c r="AC6536" s="379"/>
      <c r="AD6536" s="379"/>
      <c r="AE6536" s="381"/>
      <c r="AF6536" s="105"/>
      <c r="AG6536" s="381"/>
      <c r="AH6536" s="381"/>
      <c r="AI6536" s="381"/>
      <c r="AJ6536" s="381"/>
      <c r="AK6536" s="381"/>
      <c r="AL6536" s="381"/>
      <c r="AM6536" s="381"/>
    </row>
    <row r="6537" spans="1:39" x14ac:dyDescent="0.35">
      <c r="A6537" s="379"/>
      <c r="B6537" s="379"/>
      <c r="C6537" s="379"/>
      <c r="D6537" s="379"/>
      <c r="E6537" s="379"/>
      <c r="F6537" s="379"/>
      <c r="G6537" s="379"/>
      <c r="H6537" s="379"/>
      <c r="I6537" s="379"/>
      <c r="J6537" s="379"/>
      <c r="K6537" s="379"/>
      <c r="L6537" s="379"/>
      <c r="M6537" s="379"/>
      <c r="N6537" s="379"/>
      <c r="O6537" s="379"/>
      <c r="P6537" s="379"/>
      <c r="Q6537" s="379"/>
      <c r="R6537" s="379"/>
      <c r="S6537" s="379"/>
      <c r="T6537" s="379"/>
      <c r="U6537" s="379"/>
      <c r="V6537" s="379"/>
      <c r="W6537" s="379"/>
      <c r="X6537" s="379"/>
      <c r="Y6537" s="379"/>
      <c r="Z6537" s="379"/>
      <c r="AA6537" s="380"/>
      <c r="AB6537" s="379"/>
      <c r="AC6537" s="379"/>
      <c r="AD6537" s="379"/>
      <c r="AE6537" s="381"/>
      <c r="AF6537" s="105"/>
      <c r="AG6537" s="381"/>
      <c r="AH6537" s="381"/>
      <c r="AI6537" s="381"/>
      <c r="AJ6537" s="381"/>
      <c r="AK6537" s="381"/>
      <c r="AL6537" s="381"/>
      <c r="AM6537" s="381"/>
    </row>
    <row r="6538" spans="1:39" x14ac:dyDescent="0.35">
      <c r="A6538" s="379"/>
      <c r="B6538" s="379"/>
      <c r="C6538" s="379"/>
      <c r="D6538" s="379"/>
      <c r="E6538" s="379"/>
      <c r="F6538" s="379"/>
      <c r="G6538" s="379"/>
      <c r="H6538" s="379"/>
      <c r="I6538" s="379"/>
      <c r="J6538" s="379"/>
      <c r="K6538" s="379"/>
      <c r="L6538" s="379"/>
      <c r="M6538" s="379"/>
      <c r="N6538" s="379"/>
      <c r="O6538" s="379"/>
      <c r="P6538" s="379"/>
      <c r="Q6538" s="379"/>
      <c r="R6538" s="379"/>
      <c r="S6538" s="379"/>
      <c r="T6538" s="379"/>
      <c r="U6538" s="379"/>
      <c r="V6538" s="379"/>
      <c r="W6538" s="379"/>
      <c r="X6538" s="379"/>
      <c r="Y6538" s="379"/>
      <c r="Z6538" s="379"/>
      <c r="AA6538" s="380"/>
      <c r="AB6538" s="379"/>
      <c r="AC6538" s="379"/>
      <c r="AD6538" s="379"/>
      <c r="AE6538" s="381"/>
      <c r="AF6538" s="105"/>
      <c r="AG6538" s="381"/>
      <c r="AH6538" s="381"/>
      <c r="AI6538" s="381"/>
      <c r="AJ6538" s="381"/>
      <c r="AK6538" s="381"/>
      <c r="AL6538" s="381"/>
      <c r="AM6538" s="381"/>
    </row>
    <row r="6539" spans="1:39" x14ac:dyDescent="0.35">
      <c r="A6539" s="379"/>
      <c r="B6539" s="379"/>
      <c r="C6539" s="379"/>
      <c r="D6539" s="379"/>
      <c r="E6539" s="379"/>
      <c r="F6539" s="379"/>
      <c r="G6539" s="379"/>
      <c r="H6539" s="379"/>
      <c r="I6539" s="379"/>
      <c r="J6539" s="379"/>
      <c r="K6539" s="379"/>
      <c r="L6539" s="379"/>
      <c r="M6539" s="379"/>
      <c r="N6539" s="379"/>
      <c r="O6539" s="379"/>
      <c r="P6539" s="379"/>
      <c r="Q6539" s="379"/>
      <c r="R6539" s="379"/>
      <c r="S6539" s="379"/>
      <c r="T6539" s="379"/>
      <c r="U6539" s="379"/>
      <c r="V6539" s="379"/>
      <c r="W6539" s="379"/>
      <c r="X6539" s="379"/>
      <c r="Y6539" s="379"/>
      <c r="Z6539" s="379"/>
      <c r="AA6539" s="380"/>
      <c r="AB6539" s="379"/>
      <c r="AC6539" s="379"/>
      <c r="AD6539" s="379"/>
      <c r="AE6539" s="381"/>
      <c r="AF6539" s="105"/>
      <c r="AG6539" s="381"/>
      <c r="AH6539" s="381"/>
      <c r="AI6539" s="381"/>
      <c r="AJ6539" s="381"/>
      <c r="AK6539" s="381"/>
      <c r="AL6539" s="381"/>
      <c r="AM6539" s="381"/>
    </row>
    <row r="6540" spans="1:39" x14ac:dyDescent="0.35">
      <c r="A6540" s="379"/>
      <c r="B6540" s="379"/>
      <c r="C6540" s="379"/>
      <c r="D6540" s="379"/>
      <c r="E6540" s="379"/>
      <c r="F6540" s="379"/>
      <c r="G6540" s="379"/>
      <c r="H6540" s="379"/>
      <c r="I6540" s="379"/>
      <c r="J6540" s="379"/>
      <c r="K6540" s="379"/>
      <c r="L6540" s="379"/>
      <c r="M6540" s="379"/>
      <c r="N6540" s="379"/>
      <c r="O6540" s="379"/>
      <c r="P6540" s="379"/>
      <c r="Q6540" s="379"/>
      <c r="R6540" s="379"/>
      <c r="S6540" s="379"/>
      <c r="T6540" s="379"/>
      <c r="U6540" s="379"/>
      <c r="V6540" s="379"/>
      <c r="W6540" s="379"/>
      <c r="X6540" s="379"/>
      <c r="Y6540" s="379"/>
      <c r="Z6540" s="379"/>
      <c r="AA6540" s="380"/>
      <c r="AB6540" s="379"/>
      <c r="AC6540" s="379"/>
      <c r="AD6540" s="379"/>
      <c r="AE6540" s="381"/>
      <c r="AF6540" s="105"/>
      <c r="AG6540" s="381"/>
      <c r="AH6540" s="381"/>
      <c r="AI6540" s="381"/>
      <c r="AJ6540" s="381"/>
      <c r="AK6540" s="381"/>
      <c r="AL6540" s="381"/>
      <c r="AM6540" s="381"/>
    </row>
    <row r="6541" spans="1:39" x14ac:dyDescent="0.35">
      <c r="A6541" s="379"/>
      <c r="B6541" s="379"/>
      <c r="C6541" s="379"/>
      <c r="D6541" s="379"/>
      <c r="E6541" s="379"/>
      <c r="F6541" s="379"/>
      <c r="G6541" s="379"/>
      <c r="H6541" s="379"/>
      <c r="I6541" s="379"/>
      <c r="J6541" s="379"/>
      <c r="K6541" s="379"/>
      <c r="L6541" s="379"/>
      <c r="M6541" s="379"/>
      <c r="N6541" s="379"/>
      <c r="O6541" s="379"/>
      <c r="P6541" s="379"/>
      <c r="Q6541" s="379"/>
      <c r="R6541" s="379"/>
      <c r="S6541" s="379"/>
      <c r="T6541" s="379"/>
      <c r="U6541" s="379"/>
      <c r="V6541" s="379"/>
      <c r="W6541" s="379"/>
      <c r="X6541" s="379"/>
      <c r="Y6541" s="379"/>
      <c r="Z6541" s="379"/>
      <c r="AA6541" s="380"/>
      <c r="AB6541" s="379"/>
      <c r="AC6541" s="379"/>
      <c r="AD6541" s="379"/>
      <c r="AE6541" s="381"/>
      <c r="AF6541" s="105"/>
      <c r="AG6541" s="381"/>
      <c r="AH6541" s="381"/>
      <c r="AI6541" s="381"/>
      <c r="AJ6541" s="381"/>
      <c r="AK6541" s="381"/>
      <c r="AL6541" s="381"/>
      <c r="AM6541" s="381"/>
    </row>
    <row r="6542" spans="1:39" x14ac:dyDescent="0.35">
      <c r="A6542" s="379"/>
      <c r="B6542" s="379"/>
      <c r="C6542" s="379"/>
      <c r="D6542" s="379"/>
      <c r="E6542" s="379"/>
      <c r="F6542" s="379"/>
      <c r="G6542" s="379"/>
      <c r="H6542" s="379"/>
      <c r="I6542" s="379"/>
      <c r="J6542" s="379"/>
      <c r="K6542" s="379"/>
      <c r="L6542" s="379"/>
      <c r="M6542" s="379"/>
      <c r="N6542" s="379"/>
      <c r="O6542" s="379"/>
      <c r="P6542" s="379"/>
      <c r="Q6542" s="379"/>
      <c r="R6542" s="379"/>
      <c r="S6542" s="379"/>
      <c r="T6542" s="379"/>
      <c r="U6542" s="379"/>
      <c r="V6542" s="379"/>
      <c r="W6542" s="379"/>
      <c r="X6542" s="379"/>
      <c r="Y6542" s="379"/>
      <c r="Z6542" s="379"/>
      <c r="AA6542" s="380"/>
      <c r="AB6542" s="379"/>
      <c r="AC6542" s="379"/>
      <c r="AD6542" s="379"/>
      <c r="AE6542" s="381"/>
      <c r="AF6542" s="105"/>
      <c r="AG6542" s="381"/>
      <c r="AH6542" s="381"/>
      <c r="AI6542" s="381"/>
      <c r="AJ6542" s="381"/>
      <c r="AK6542" s="381"/>
      <c r="AL6542" s="381"/>
      <c r="AM6542" s="381"/>
    </row>
    <row r="6543" spans="1:39" x14ac:dyDescent="0.35">
      <c r="A6543" s="379"/>
      <c r="B6543" s="379"/>
      <c r="C6543" s="379"/>
      <c r="D6543" s="379"/>
      <c r="E6543" s="379"/>
      <c r="F6543" s="379"/>
      <c r="G6543" s="379"/>
      <c r="H6543" s="379"/>
      <c r="I6543" s="379"/>
      <c r="J6543" s="379"/>
      <c r="K6543" s="379"/>
      <c r="L6543" s="379"/>
      <c r="M6543" s="379"/>
      <c r="N6543" s="379"/>
      <c r="O6543" s="379"/>
      <c r="P6543" s="379"/>
      <c r="Q6543" s="379"/>
      <c r="R6543" s="379"/>
      <c r="S6543" s="379"/>
      <c r="T6543" s="379"/>
      <c r="U6543" s="379"/>
      <c r="V6543" s="379"/>
      <c r="W6543" s="379"/>
      <c r="X6543" s="379"/>
      <c r="Y6543" s="379"/>
      <c r="Z6543" s="379"/>
      <c r="AA6543" s="380"/>
      <c r="AB6543" s="379"/>
      <c r="AC6543" s="379"/>
      <c r="AD6543" s="379"/>
      <c r="AE6543" s="381"/>
      <c r="AF6543" s="105"/>
      <c r="AG6543" s="381"/>
      <c r="AH6543" s="381"/>
      <c r="AI6543" s="381"/>
      <c r="AJ6543" s="381"/>
      <c r="AK6543" s="381"/>
      <c r="AL6543" s="381"/>
      <c r="AM6543" s="381"/>
    </row>
    <row r="6544" spans="1:39" x14ac:dyDescent="0.35">
      <c r="A6544" s="379"/>
      <c r="B6544" s="379"/>
      <c r="C6544" s="379"/>
      <c r="D6544" s="379"/>
      <c r="E6544" s="379"/>
      <c r="F6544" s="379"/>
      <c r="G6544" s="379"/>
      <c r="H6544" s="379"/>
      <c r="I6544" s="379"/>
      <c r="J6544" s="379"/>
      <c r="K6544" s="379"/>
      <c r="L6544" s="379"/>
      <c r="M6544" s="379"/>
      <c r="N6544" s="379"/>
      <c r="O6544" s="379"/>
      <c r="P6544" s="379"/>
      <c r="Q6544" s="379"/>
      <c r="R6544" s="379"/>
      <c r="S6544" s="379"/>
      <c r="T6544" s="379"/>
      <c r="U6544" s="379"/>
      <c r="V6544" s="379"/>
      <c r="W6544" s="379"/>
      <c r="X6544" s="379"/>
      <c r="Y6544" s="379"/>
      <c r="Z6544" s="379"/>
      <c r="AA6544" s="380"/>
      <c r="AB6544" s="379"/>
      <c r="AC6544" s="379"/>
      <c r="AD6544" s="379"/>
      <c r="AE6544" s="381"/>
      <c r="AF6544" s="105"/>
      <c r="AG6544" s="381"/>
      <c r="AH6544" s="381"/>
      <c r="AI6544" s="381"/>
      <c r="AJ6544" s="381"/>
      <c r="AK6544" s="381"/>
      <c r="AL6544" s="381"/>
      <c r="AM6544" s="381"/>
    </row>
    <row r="6545" spans="1:39" x14ac:dyDescent="0.35">
      <c r="A6545" s="379"/>
      <c r="B6545" s="379"/>
      <c r="C6545" s="379"/>
      <c r="D6545" s="379"/>
      <c r="E6545" s="379"/>
      <c r="F6545" s="379"/>
      <c r="G6545" s="379"/>
      <c r="H6545" s="379"/>
      <c r="I6545" s="379"/>
      <c r="J6545" s="379"/>
      <c r="K6545" s="379"/>
      <c r="L6545" s="379"/>
      <c r="M6545" s="379"/>
      <c r="N6545" s="379"/>
      <c r="O6545" s="379"/>
      <c r="P6545" s="379"/>
      <c r="Q6545" s="379"/>
      <c r="R6545" s="379"/>
      <c r="S6545" s="379"/>
      <c r="T6545" s="379"/>
      <c r="U6545" s="379"/>
      <c r="V6545" s="379"/>
      <c r="W6545" s="379"/>
      <c r="X6545" s="379"/>
      <c r="Y6545" s="379"/>
      <c r="Z6545" s="379"/>
      <c r="AA6545" s="380"/>
      <c r="AB6545" s="379"/>
      <c r="AC6545" s="379"/>
      <c r="AD6545" s="379"/>
      <c r="AE6545" s="381"/>
      <c r="AF6545" s="105"/>
      <c r="AG6545" s="381"/>
      <c r="AH6545" s="381"/>
      <c r="AI6545" s="381"/>
      <c r="AJ6545" s="381"/>
      <c r="AK6545" s="381"/>
      <c r="AL6545" s="381"/>
      <c r="AM6545" s="381"/>
    </row>
    <row r="6546" spans="1:39" x14ac:dyDescent="0.35">
      <c r="A6546" s="379"/>
      <c r="B6546" s="379"/>
      <c r="C6546" s="379"/>
      <c r="D6546" s="379"/>
      <c r="E6546" s="379"/>
      <c r="F6546" s="379"/>
      <c r="G6546" s="379"/>
      <c r="H6546" s="379"/>
      <c r="I6546" s="379"/>
      <c r="J6546" s="379"/>
      <c r="K6546" s="379"/>
      <c r="L6546" s="379"/>
      <c r="M6546" s="379"/>
      <c r="N6546" s="379"/>
      <c r="O6546" s="379"/>
      <c r="P6546" s="379"/>
      <c r="Q6546" s="379"/>
      <c r="R6546" s="379"/>
      <c r="S6546" s="379"/>
      <c r="T6546" s="379"/>
      <c r="U6546" s="379"/>
      <c r="V6546" s="379"/>
      <c r="W6546" s="379"/>
      <c r="X6546" s="379"/>
      <c r="Y6546" s="379"/>
      <c r="Z6546" s="379"/>
      <c r="AA6546" s="380"/>
      <c r="AB6546" s="379"/>
      <c r="AC6546" s="379"/>
      <c r="AD6546" s="379"/>
      <c r="AE6546" s="381"/>
      <c r="AF6546" s="105"/>
      <c r="AG6546" s="381"/>
      <c r="AH6546" s="381"/>
      <c r="AI6546" s="381"/>
      <c r="AJ6546" s="381"/>
      <c r="AK6546" s="381"/>
      <c r="AL6546" s="381"/>
      <c r="AM6546" s="381"/>
    </row>
    <row r="6547" spans="1:39" x14ac:dyDescent="0.35">
      <c r="A6547" s="379"/>
      <c r="B6547" s="379"/>
      <c r="C6547" s="379"/>
      <c r="D6547" s="379"/>
      <c r="E6547" s="379"/>
      <c r="F6547" s="379"/>
      <c r="G6547" s="379"/>
      <c r="H6547" s="379"/>
      <c r="I6547" s="379"/>
      <c r="J6547" s="379"/>
      <c r="K6547" s="379"/>
      <c r="L6547" s="379"/>
      <c r="M6547" s="379"/>
      <c r="N6547" s="379"/>
      <c r="O6547" s="379"/>
      <c r="P6547" s="379"/>
      <c r="Q6547" s="379"/>
      <c r="R6547" s="379"/>
      <c r="S6547" s="379"/>
      <c r="T6547" s="379"/>
      <c r="U6547" s="379"/>
      <c r="V6547" s="379"/>
      <c r="W6547" s="379"/>
      <c r="X6547" s="379"/>
      <c r="Y6547" s="379"/>
      <c r="Z6547" s="379"/>
      <c r="AA6547" s="380"/>
      <c r="AB6547" s="379"/>
      <c r="AC6547" s="379"/>
      <c r="AD6547" s="379"/>
      <c r="AE6547" s="381"/>
      <c r="AF6547" s="105"/>
      <c r="AG6547" s="381"/>
      <c r="AH6547" s="381"/>
      <c r="AI6547" s="381"/>
      <c r="AJ6547" s="381"/>
      <c r="AK6547" s="381"/>
      <c r="AL6547" s="381"/>
      <c r="AM6547" s="381"/>
    </row>
    <row r="6548" spans="1:39" x14ac:dyDescent="0.35">
      <c r="A6548" s="379"/>
      <c r="B6548" s="379"/>
      <c r="C6548" s="379"/>
      <c r="D6548" s="379"/>
      <c r="E6548" s="379"/>
      <c r="F6548" s="379"/>
      <c r="G6548" s="379"/>
      <c r="H6548" s="379"/>
      <c r="I6548" s="379"/>
      <c r="J6548" s="379"/>
      <c r="K6548" s="379"/>
      <c r="L6548" s="379"/>
      <c r="M6548" s="379"/>
      <c r="N6548" s="379"/>
      <c r="O6548" s="379"/>
      <c r="P6548" s="379"/>
      <c r="Q6548" s="379"/>
      <c r="R6548" s="379"/>
      <c r="S6548" s="379"/>
      <c r="T6548" s="379"/>
      <c r="U6548" s="379"/>
      <c r="V6548" s="379"/>
      <c r="W6548" s="379"/>
      <c r="X6548" s="379"/>
      <c r="Y6548" s="379"/>
      <c r="Z6548" s="379"/>
      <c r="AA6548" s="380"/>
      <c r="AB6548" s="379"/>
      <c r="AC6548" s="379"/>
      <c r="AD6548" s="379"/>
      <c r="AE6548" s="381"/>
      <c r="AF6548" s="105"/>
      <c r="AG6548" s="381"/>
      <c r="AH6548" s="381"/>
      <c r="AI6548" s="381"/>
      <c r="AJ6548" s="381"/>
      <c r="AK6548" s="381"/>
      <c r="AL6548" s="381"/>
      <c r="AM6548" s="381"/>
    </row>
    <row r="6549" spans="1:39" x14ac:dyDescent="0.35">
      <c r="A6549" s="379"/>
      <c r="B6549" s="379"/>
      <c r="C6549" s="379"/>
      <c r="D6549" s="379"/>
      <c r="E6549" s="379"/>
      <c r="F6549" s="379"/>
      <c r="G6549" s="379"/>
      <c r="H6549" s="379"/>
      <c r="I6549" s="379"/>
      <c r="J6549" s="379"/>
      <c r="K6549" s="379"/>
      <c r="L6549" s="379"/>
      <c r="M6549" s="379"/>
      <c r="N6549" s="379"/>
      <c r="O6549" s="379"/>
      <c r="P6549" s="379"/>
      <c r="Q6549" s="379"/>
      <c r="R6549" s="379"/>
      <c r="S6549" s="379"/>
      <c r="T6549" s="379"/>
      <c r="U6549" s="379"/>
      <c r="V6549" s="379"/>
      <c r="W6549" s="379"/>
      <c r="X6549" s="379"/>
      <c r="Y6549" s="379"/>
      <c r="Z6549" s="379"/>
      <c r="AA6549" s="380"/>
      <c r="AB6549" s="379"/>
      <c r="AC6549" s="379"/>
      <c r="AD6549" s="379"/>
      <c r="AE6549" s="381"/>
      <c r="AF6549" s="105"/>
      <c r="AG6549" s="381"/>
      <c r="AH6549" s="381"/>
      <c r="AI6549" s="381"/>
      <c r="AJ6549" s="381"/>
      <c r="AK6549" s="381"/>
      <c r="AL6549" s="381"/>
      <c r="AM6549" s="381"/>
    </row>
    <row r="6550" spans="1:39" x14ac:dyDescent="0.35">
      <c r="A6550" s="379"/>
      <c r="B6550" s="379"/>
      <c r="C6550" s="379"/>
      <c r="D6550" s="379"/>
      <c r="E6550" s="379"/>
      <c r="F6550" s="379"/>
      <c r="G6550" s="379"/>
      <c r="H6550" s="379"/>
      <c r="I6550" s="379"/>
      <c r="J6550" s="379"/>
      <c r="K6550" s="379"/>
      <c r="L6550" s="379"/>
      <c r="M6550" s="379"/>
      <c r="N6550" s="379"/>
      <c r="O6550" s="379"/>
      <c r="P6550" s="379"/>
      <c r="Q6550" s="379"/>
      <c r="R6550" s="379"/>
      <c r="S6550" s="379"/>
      <c r="T6550" s="379"/>
      <c r="U6550" s="379"/>
      <c r="V6550" s="379"/>
      <c r="W6550" s="379"/>
      <c r="X6550" s="379"/>
      <c r="Y6550" s="379"/>
      <c r="Z6550" s="379"/>
      <c r="AA6550" s="380"/>
      <c r="AB6550" s="379"/>
      <c r="AC6550" s="379"/>
      <c r="AD6550" s="379"/>
      <c r="AE6550" s="381"/>
      <c r="AF6550" s="105"/>
      <c r="AG6550" s="381"/>
      <c r="AH6550" s="381"/>
      <c r="AI6550" s="381"/>
      <c r="AJ6550" s="381"/>
      <c r="AK6550" s="381"/>
      <c r="AL6550" s="381"/>
      <c r="AM6550" s="381"/>
    </row>
    <row r="6551" spans="1:39" x14ac:dyDescent="0.35">
      <c r="A6551" s="379"/>
      <c r="B6551" s="379"/>
      <c r="C6551" s="379"/>
      <c r="D6551" s="379"/>
      <c r="E6551" s="379"/>
      <c r="F6551" s="379"/>
      <c r="G6551" s="379"/>
      <c r="H6551" s="379"/>
      <c r="I6551" s="379"/>
      <c r="J6551" s="379"/>
      <c r="K6551" s="379"/>
      <c r="L6551" s="379"/>
      <c r="M6551" s="379"/>
      <c r="N6551" s="379"/>
      <c r="O6551" s="379"/>
      <c r="P6551" s="379"/>
      <c r="Q6551" s="379"/>
      <c r="R6551" s="379"/>
      <c r="S6551" s="379"/>
      <c r="T6551" s="379"/>
      <c r="U6551" s="379"/>
      <c r="V6551" s="379"/>
      <c r="W6551" s="379"/>
      <c r="X6551" s="379"/>
      <c r="Y6551" s="379"/>
      <c r="Z6551" s="379"/>
      <c r="AA6551" s="380"/>
      <c r="AB6551" s="379"/>
      <c r="AC6551" s="379"/>
      <c r="AD6551" s="379"/>
      <c r="AE6551" s="381"/>
      <c r="AF6551" s="105"/>
      <c r="AG6551" s="381"/>
      <c r="AH6551" s="381"/>
      <c r="AI6551" s="381"/>
      <c r="AJ6551" s="381"/>
      <c r="AK6551" s="381"/>
      <c r="AL6551" s="381"/>
      <c r="AM6551" s="381"/>
    </row>
    <row r="6552" spans="1:39" x14ac:dyDescent="0.35">
      <c r="A6552" s="379"/>
      <c r="B6552" s="379"/>
      <c r="C6552" s="379"/>
      <c r="D6552" s="379"/>
      <c r="E6552" s="379"/>
      <c r="F6552" s="379"/>
      <c r="G6552" s="379"/>
      <c r="H6552" s="379"/>
      <c r="I6552" s="379"/>
      <c r="J6552" s="379"/>
      <c r="K6552" s="379"/>
      <c r="L6552" s="379"/>
      <c r="M6552" s="379"/>
      <c r="N6552" s="379"/>
      <c r="O6552" s="379"/>
      <c r="P6552" s="379"/>
      <c r="Q6552" s="379"/>
      <c r="R6552" s="379"/>
      <c r="S6552" s="379"/>
      <c r="T6552" s="379"/>
      <c r="U6552" s="379"/>
      <c r="V6552" s="379"/>
      <c r="W6552" s="379"/>
      <c r="X6552" s="379"/>
      <c r="Y6552" s="379"/>
      <c r="Z6552" s="379"/>
      <c r="AA6552" s="380"/>
      <c r="AB6552" s="379"/>
      <c r="AC6552" s="379"/>
      <c r="AD6552" s="379"/>
      <c r="AE6552" s="381"/>
      <c r="AF6552" s="105"/>
      <c r="AG6552" s="381"/>
      <c r="AH6552" s="381"/>
      <c r="AI6552" s="381"/>
      <c r="AJ6552" s="381"/>
      <c r="AK6552" s="381"/>
      <c r="AL6552" s="381"/>
      <c r="AM6552" s="381"/>
    </row>
    <row r="6553" spans="1:39" x14ac:dyDescent="0.35">
      <c r="A6553" s="379"/>
      <c r="B6553" s="379"/>
      <c r="C6553" s="379"/>
      <c r="D6553" s="379"/>
      <c r="E6553" s="379"/>
      <c r="F6553" s="379"/>
      <c r="G6553" s="379"/>
      <c r="H6553" s="379"/>
      <c r="I6553" s="379"/>
      <c r="J6553" s="379"/>
      <c r="K6553" s="379"/>
      <c r="L6553" s="379"/>
      <c r="M6553" s="379"/>
      <c r="N6553" s="379"/>
      <c r="O6553" s="379"/>
      <c r="P6553" s="379"/>
      <c r="Q6553" s="379"/>
      <c r="R6553" s="379"/>
      <c r="S6553" s="379"/>
      <c r="T6553" s="379"/>
      <c r="U6553" s="379"/>
      <c r="V6553" s="379"/>
      <c r="W6553" s="379"/>
      <c r="X6553" s="379"/>
      <c r="Y6553" s="379"/>
      <c r="Z6553" s="379"/>
      <c r="AA6553" s="380"/>
      <c r="AB6553" s="379"/>
      <c r="AC6553" s="379"/>
      <c r="AD6553" s="379"/>
      <c r="AE6553" s="381"/>
      <c r="AF6553" s="105"/>
      <c r="AG6553" s="381"/>
      <c r="AH6553" s="381"/>
      <c r="AI6553" s="381"/>
      <c r="AJ6553" s="381"/>
      <c r="AK6553" s="381"/>
      <c r="AL6553" s="381"/>
      <c r="AM6553" s="381"/>
    </row>
    <row r="6554" spans="1:39" x14ac:dyDescent="0.35">
      <c r="A6554" s="379"/>
      <c r="B6554" s="379"/>
      <c r="C6554" s="379"/>
      <c r="D6554" s="379"/>
      <c r="E6554" s="379"/>
      <c r="F6554" s="379"/>
      <c r="G6554" s="379"/>
      <c r="H6554" s="379"/>
      <c r="I6554" s="379"/>
      <c r="J6554" s="379"/>
      <c r="K6554" s="379"/>
      <c r="L6554" s="379"/>
      <c r="M6554" s="379"/>
      <c r="N6554" s="379"/>
      <c r="O6554" s="379"/>
      <c r="P6554" s="379"/>
      <c r="Q6554" s="379"/>
      <c r="R6554" s="379"/>
      <c r="S6554" s="379"/>
      <c r="T6554" s="379"/>
      <c r="U6554" s="379"/>
      <c r="V6554" s="379"/>
      <c r="W6554" s="379"/>
      <c r="X6554" s="379"/>
      <c r="Y6554" s="379"/>
      <c r="Z6554" s="379"/>
      <c r="AA6554" s="380"/>
      <c r="AB6554" s="379"/>
      <c r="AC6554" s="379"/>
      <c r="AD6554" s="379"/>
      <c r="AE6554" s="381"/>
      <c r="AF6554" s="105"/>
      <c r="AG6554" s="381"/>
      <c r="AH6554" s="381"/>
      <c r="AI6554" s="381"/>
      <c r="AJ6554" s="381"/>
      <c r="AK6554" s="381"/>
      <c r="AL6554" s="381"/>
      <c r="AM6554" s="381"/>
    </row>
    <row r="6555" spans="1:39" x14ac:dyDescent="0.35">
      <c r="A6555" s="379"/>
      <c r="B6555" s="379"/>
      <c r="C6555" s="379"/>
      <c r="D6555" s="379"/>
      <c r="E6555" s="379"/>
      <c r="F6555" s="379"/>
      <c r="G6555" s="379"/>
      <c r="H6555" s="379"/>
      <c r="I6555" s="379"/>
      <c r="J6555" s="379"/>
      <c r="K6555" s="379"/>
      <c r="L6555" s="379"/>
      <c r="M6555" s="379"/>
      <c r="N6555" s="379"/>
      <c r="O6555" s="379"/>
      <c r="P6555" s="379"/>
      <c r="Q6555" s="379"/>
      <c r="R6555" s="379"/>
      <c r="S6555" s="379"/>
      <c r="T6555" s="379"/>
      <c r="U6555" s="379"/>
      <c r="V6555" s="379"/>
      <c r="W6555" s="379"/>
      <c r="X6555" s="379"/>
      <c r="Y6555" s="379"/>
      <c r="Z6555" s="379"/>
      <c r="AA6555" s="380"/>
      <c r="AB6555" s="379"/>
      <c r="AC6555" s="379"/>
      <c r="AD6555" s="379"/>
      <c r="AE6555" s="381"/>
      <c r="AF6555" s="105"/>
      <c r="AG6555" s="381"/>
      <c r="AH6555" s="381"/>
      <c r="AI6555" s="381"/>
      <c r="AJ6555" s="381"/>
      <c r="AK6555" s="381"/>
      <c r="AL6555" s="381"/>
      <c r="AM6555" s="381"/>
    </row>
    <row r="6556" spans="1:39" x14ac:dyDescent="0.35">
      <c r="A6556" s="379"/>
      <c r="B6556" s="379"/>
      <c r="C6556" s="379"/>
      <c r="D6556" s="379"/>
      <c r="E6556" s="379"/>
      <c r="F6556" s="379"/>
      <c r="G6556" s="379"/>
      <c r="H6556" s="379"/>
      <c r="I6556" s="379"/>
      <c r="J6556" s="379"/>
      <c r="K6556" s="379"/>
      <c r="L6556" s="379"/>
      <c r="M6556" s="379"/>
      <c r="N6556" s="379"/>
      <c r="O6556" s="379"/>
      <c r="P6556" s="379"/>
      <c r="Q6556" s="379"/>
      <c r="R6556" s="379"/>
      <c r="S6556" s="379"/>
      <c r="T6556" s="379"/>
      <c r="U6556" s="379"/>
      <c r="V6556" s="379"/>
      <c r="W6556" s="379"/>
      <c r="X6556" s="379"/>
      <c r="Y6556" s="379"/>
      <c r="Z6556" s="379"/>
      <c r="AA6556" s="380"/>
      <c r="AB6556" s="379"/>
      <c r="AC6556" s="379"/>
      <c r="AD6556" s="379"/>
      <c r="AE6556" s="381"/>
      <c r="AF6556" s="105"/>
      <c r="AG6556" s="381"/>
      <c r="AH6556" s="381"/>
      <c r="AI6556" s="381"/>
      <c r="AJ6556" s="381"/>
      <c r="AK6556" s="381"/>
      <c r="AL6556" s="381"/>
      <c r="AM6556" s="381"/>
    </row>
    <row r="6557" spans="1:39" x14ac:dyDescent="0.35">
      <c r="A6557" s="379"/>
      <c r="B6557" s="379"/>
      <c r="C6557" s="379"/>
      <c r="D6557" s="379"/>
      <c r="E6557" s="379"/>
      <c r="F6557" s="379"/>
      <c r="G6557" s="379"/>
      <c r="H6557" s="379"/>
      <c r="I6557" s="379"/>
      <c r="J6557" s="379"/>
      <c r="K6557" s="379"/>
      <c r="L6557" s="379"/>
      <c r="M6557" s="379"/>
      <c r="N6557" s="379"/>
      <c r="O6557" s="379"/>
      <c r="P6557" s="379"/>
      <c r="Q6557" s="379"/>
      <c r="R6557" s="379"/>
      <c r="S6557" s="379"/>
      <c r="T6557" s="379"/>
      <c r="U6557" s="379"/>
      <c r="V6557" s="379"/>
      <c r="W6557" s="379"/>
      <c r="X6557" s="379"/>
      <c r="Y6557" s="379"/>
      <c r="Z6557" s="379"/>
      <c r="AA6557" s="380"/>
      <c r="AB6557" s="379"/>
      <c r="AC6557" s="379"/>
      <c r="AD6557" s="379"/>
      <c r="AE6557" s="381"/>
      <c r="AF6557" s="105"/>
      <c r="AG6557" s="381"/>
      <c r="AH6557" s="381"/>
      <c r="AI6557" s="381"/>
      <c r="AJ6557" s="381"/>
      <c r="AK6557" s="381"/>
      <c r="AL6557" s="381"/>
      <c r="AM6557" s="381"/>
    </row>
    <row r="6558" spans="1:39" x14ac:dyDescent="0.35">
      <c r="A6558" s="379"/>
      <c r="B6558" s="379"/>
      <c r="C6558" s="379"/>
      <c r="D6558" s="379"/>
      <c r="E6558" s="379"/>
      <c r="F6558" s="379"/>
      <c r="G6558" s="379"/>
      <c r="H6558" s="379"/>
      <c r="I6558" s="379"/>
      <c r="J6558" s="379"/>
      <c r="K6558" s="379"/>
      <c r="L6558" s="379"/>
      <c r="M6558" s="379"/>
      <c r="N6558" s="379"/>
      <c r="O6558" s="379"/>
      <c r="P6558" s="379"/>
      <c r="Q6558" s="379"/>
      <c r="R6558" s="379"/>
      <c r="S6558" s="379"/>
      <c r="T6558" s="379"/>
      <c r="U6558" s="379"/>
      <c r="V6558" s="379"/>
      <c r="W6558" s="379"/>
      <c r="X6558" s="379"/>
      <c r="Y6558" s="379"/>
      <c r="Z6558" s="379"/>
      <c r="AA6558" s="380"/>
      <c r="AB6558" s="379"/>
      <c r="AC6558" s="379"/>
      <c r="AD6558" s="379"/>
      <c r="AE6558" s="381"/>
      <c r="AF6558" s="105"/>
      <c r="AG6558" s="381"/>
      <c r="AH6558" s="381"/>
      <c r="AI6558" s="381"/>
      <c r="AJ6558" s="381"/>
      <c r="AK6558" s="381"/>
      <c r="AL6558" s="381"/>
      <c r="AM6558" s="381"/>
    </row>
    <row r="6559" spans="1:39" x14ac:dyDescent="0.35">
      <c r="A6559" s="379"/>
      <c r="B6559" s="379"/>
      <c r="C6559" s="379"/>
      <c r="D6559" s="379"/>
      <c r="E6559" s="379"/>
      <c r="F6559" s="379"/>
      <c r="G6559" s="379"/>
      <c r="H6559" s="379"/>
      <c r="I6559" s="379"/>
      <c r="J6559" s="379"/>
      <c r="K6559" s="379"/>
      <c r="L6559" s="379"/>
      <c r="M6559" s="379"/>
      <c r="N6559" s="379"/>
      <c r="O6559" s="379"/>
      <c r="P6559" s="379"/>
      <c r="Q6559" s="379"/>
      <c r="R6559" s="379"/>
      <c r="S6559" s="379"/>
      <c r="T6559" s="379"/>
      <c r="U6559" s="379"/>
      <c r="V6559" s="379"/>
      <c r="W6559" s="379"/>
      <c r="X6559" s="379"/>
      <c r="Y6559" s="379"/>
      <c r="Z6559" s="379"/>
      <c r="AA6559" s="380"/>
      <c r="AB6559" s="379"/>
      <c r="AC6559" s="379"/>
      <c r="AD6559" s="379"/>
      <c r="AE6559" s="381"/>
      <c r="AF6559" s="105"/>
      <c r="AG6559" s="381"/>
      <c r="AH6559" s="381"/>
      <c r="AI6559" s="381"/>
      <c r="AJ6559" s="381"/>
      <c r="AK6559" s="381"/>
      <c r="AL6559" s="381"/>
      <c r="AM6559" s="381"/>
    </row>
    <row r="6560" spans="1:39" x14ac:dyDescent="0.35">
      <c r="A6560" s="379"/>
      <c r="B6560" s="379"/>
      <c r="C6560" s="379"/>
      <c r="D6560" s="379"/>
      <c r="E6560" s="379"/>
      <c r="F6560" s="379"/>
      <c r="G6560" s="379"/>
      <c r="H6560" s="379"/>
      <c r="I6560" s="379"/>
      <c r="J6560" s="379"/>
      <c r="K6560" s="379"/>
      <c r="L6560" s="379"/>
      <c r="M6560" s="379"/>
      <c r="N6560" s="379"/>
      <c r="O6560" s="379"/>
      <c r="P6560" s="379"/>
      <c r="Q6560" s="379"/>
      <c r="R6560" s="379"/>
      <c r="S6560" s="379"/>
      <c r="T6560" s="379"/>
      <c r="U6560" s="379"/>
      <c r="V6560" s="379"/>
      <c r="W6560" s="379"/>
      <c r="X6560" s="379"/>
      <c r="Y6560" s="379"/>
      <c r="Z6560" s="379"/>
      <c r="AA6560" s="380"/>
      <c r="AB6560" s="379"/>
      <c r="AC6560" s="379"/>
      <c r="AD6560" s="379"/>
      <c r="AE6560" s="381"/>
      <c r="AF6560" s="105"/>
      <c r="AG6560" s="381"/>
      <c r="AH6560" s="381"/>
      <c r="AI6560" s="381"/>
      <c r="AJ6560" s="381"/>
      <c r="AK6560" s="381"/>
      <c r="AL6560" s="381"/>
      <c r="AM6560" s="381"/>
    </row>
    <row r="6561" spans="1:39" x14ac:dyDescent="0.35">
      <c r="A6561" s="379"/>
      <c r="B6561" s="379"/>
      <c r="C6561" s="379"/>
      <c r="D6561" s="379"/>
      <c r="E6561" s="379"/>
      <c r="F6561" s="379"/>
      <c r="G6561" s="379"/>
      <c r="H6561" s="379"/>
      <c r="I6561" s="379"/>
      <c r="J6561" s="379"/>
      <c r="K6561" s="379"/>
      <c r="L6561" s="379"/>
      <c r="M6561" s="379"/>
      <c r="N6561" s="379"/>
      <c r="O6561" s="379"/>
      <c r="P6561" s="379"/>
      <c r="Q6561" s="379"/>
      <c r="R6561" s="379"/>
      <c r="S6561" s="379"/>
      <c r="T6561" s="379"/>
      <c r="U6561" s="379"/>
      <c r="V6561" s="379"/>
      <c r="W6561" s="379"/>
      <c r="X6561" s="379"/>
      <c r="Y6561" s="379"/>
      <c r="Z6561" s="379"/>
      <c r="AA6561" s="380"/>
      <c r="AB6561" s="379"/>
      <c r="AC6561" s="379"/>
      <c r="AD6561" s="379"/>
      <c r="AE6561" s="381"/>
      <c r="AF6561" s="105"/>
      <c r="AG6561" s="381"/>
      <c r="AH6561" s="381"/>
      <c r="AI6561" s="381"/>
      <c r="AJ6561" s="381"/>
      <c r="AK6561" s="381"/>
      <c r="AL6561" s="381"/>
      <c r="AM6561" s="381"/>
    </row>
    <row r="6562" spans="1:39" x14ac:dyDescent="0.35">
      <c r="A6562" s="379"/>
      <c r="B6562" s="379"/>
      <c r="C6562" s="379"/>
      <c r="D6562" s="379"/>
      <c r="E6562" s="379"/>
      <c r="F6562" s="379"/>
      <c r="G6562" s="379"/>
      <c r="H6562" s="379"/>
      <c r="I6562" s="379"/>
      <c r="J6562" s="379"/>
      <c r="K6562" s="379"/>
      <c r="L6562" s="379"/>
      <c r="M6562" s="379"/>
      <c r="N6562" s="379"/>
      <c r="O6562" s="379"/>
      <c r="P6562" s="379"/>
      <c r="Q6562" s="379"/>
      <c r="R6562" s="379"/>
      <c r="S6562" s="379"/>
      <c r="T6562" s="379"/>
      <c r="U6562" s="379"/>
      <c r="V6562" s="379"/>
      <c r="W6562" s="379"/>
      <c r="X6562" s="379"/>
      <c r="Y6562" s="379"/>
      <c r="Z6562" s="379"/>
      <c r="AA6562" s="380"/>
      <c r="AB6562" s="379"/>
      <c r="AC6562" s="379"/>
      <c r="AD6562" s="379"/>
      <c r="AE6562" s="381"/>
      <c r="AF6562" s="105"/>
      <c r="AG6562" s="381"/>
      <c r="AH6562" s="381"/>
      <c r="AI6562" s="381"/>
      <c r="AJ6562" s="381"/>
      <c r="AK6562" s="381"/>
      <c r="AL6562" s="381"/>
      <c r="AM6562" s="381"/>
    </row>
    <row r="6563" spans="1:39" x14ac:dyDescent="0.35">
      <c r="A6563" s="379"/>
      <c r="B6563" s="379"/>
      <c r="C6563" s="379"/>
      <c r="D6563" s="379"/>
      <c r="E6563" s="379"/>
      <c r="F6563" s="379"/>
      <c r="G6563" s="379"/>
      <c r="H6563" s="379"/>
      <c r="I6563" s="379"/>
      <c r="J6563" s="379"/>
      <c r="K6563" s="379"/>
      <c r="L6563" s="379"/>
      <c r="M6563" s="379"/>
      <c r="N6563" s="379"/>
      <c r="O6563" s="379"/>
      <c r="P6563" s="379"/>
      <c r="Q6563" s="379"/>
      <c r="R6563" s="379"/>
      <c r="S6563" s="379"/>
      <c r="T6563" s="379"/>
      <c r="U6563" s="379"/>
      <c r="V6563" s="379"/>
      <c r="W6563" s="379"/>
      <c r="X6563" s="379"/>
      <c r="Y6563" s="379"/>
      <c r="Z6563" s="379"/>
      <c r="AA6563" s="380"/>
      <c r="AB6563" s="379"/>
      <c r="AC6563" s="379"/>
      <c r="AD6563" s="379"/>
      <c r="AE6563" s="381"/>
      <c r="AF6563" s="105"/>
      <c r="AG6563" s="381"/>
      <c r="AH6563" s="381"/>
      <c r="AI6563" s="381"/>
      <c r="AJ6563" s="381"/>
      <c r="AK6563" s="381"/>
      <c r="AL6563" s="381"/>
      <c r="AM6563" s="381"/>
    </row>
    <row r="6564" spans="1:39" x14ac:dyDescent="0.35">
      <c r="A6564" s="379"/>
      <c r="B6564" s="379"/>
      <c r="C6564" s="379"/>
      <c r="D6564" s="379"/>
      <c r="E6564" s="379"/>
      <c r="F6564" s="379"/>
      <c r="G6564" s="379"/>
      <c r="H6564" s="379"/>
      <c r="I6564" s="379"/>
      <c r="J6564" s="379"/>
      <c r="K6564" s="379"/>
      <c r="L6564" s="379"/>
      <c r="M6564" s="379"/>
      <c r="N6564" s="379"/>
      <c r="O6564" s="379"/>
      <c r="P6564" s="379"/>
      <c r="Q6564" s="379"/>
      <c r="R6564" s="379"/>
      <c r="S6564" s="379"/>
      <c r="T6564" s="379"/>
      <c r="U6564" s="379"/>
      <c r="V6564" s="379"/>
      <c r="W6564" s="379"/>
      <c r="X6564" s="379"/>
      <c r="Y6564" s="379"/>
      <c r="Z6564" s="379"/>
      <c r="AA6564" s="380"/>
      <c r="AB6564" s="379"/>
      <c r="AC6564" s="379"/>
      <c r="AD6564" s="379"/>
      <c r="AE6564" s="381"/>
      <c r="AF6564" s="105"/>
      <c r="AG6564" s="381"/>
      <c r="AH6564" s="381"/>
      <c r="AI6564" s="381"/>
      <c r="AJ6564" s="381"/>
      <c r="AK6564" s="381"/>
      <c r="AL6564" s="381"/>
      <c r="AM6564" s="381"/>
    </row>
    <row r="6565" spans="1:39" x14ac:dyDescent="0.35">
      <c r="A6565" s="379"/>
      <c r="B6565" s="379"/>
      <c r="C6565" s="379"/>
      <c r="D6565" s="379"/>
      <c r="E6565" s="379"/>
      <c r="F6565" s="379"/>
      <c r="G6565" s="379"/>
      <c r="H6565" s="379"/>
      <c r="I6565" s="379"/>
      <c r="J6565" s="379"/>
      <c r="K6565" s="379"/>
      <c r="L6565" s="379"/>
      <c r="M6565" s="379"/>
      <c r="N6565" s="379"/>
      <c r="O6565" s="379"/>
      <c r="P6565" s="379"/>
      <c r="Q6565" s="379"/>
      <c r="R6565" s="379"/>
      <c r="S6565" s="379"/>
      <c r="T6565" s="379"/>
      <c r="U6565" s="379"/>
      <c r="V6565" s="379"/>
      <c r="W6565" s="379"/>
      <c r="X6565" s="379"/>
      <c r="Y6565" s="379"/>
      <c r="Z6565" s="379"/>
      <c r="AA6565" s="380"/>
      <c r="AB6565" s="379"/>
      <c r="AC6565" s="379"/>
      <c r="AD6565" s="379"/>
      <c r="AE6565" s="381"/>
      <c r="AF6565" s="105"/>
      <c r="AG6565" s="381"/>
      <c r="AH6565" s="381"/>
      <c r="AI6565" s="381"/>
      <c r="AJ6565" s="381"/>
      <c r="AK6565" s="381"/>
      <c r="AL6565" s="381"/>
      <c r="AM6565" s="381"/>
    </row>
    <row r="6566" spans="1:39" x14ac:dyDescent="0.35">
      <c r="A6566" s="379"/>
      <c r="B6566" s="379"/>
      <c r="C6566" s="379"/>
      <c r="D6566" s="379"/>
      <c r="E6566" s="379"/>
      <c r="F6566" s="379"/>
      <c r="G6566" s="379"/>
      <c r="H6566" s="379"/>
      <c r="I6566" s="379"/>
      <c r="J6566" s="379"/>
      <c r="K6566" s="379"/>
      <c r="L6566" s="379"/>
      <c r="M6566" s="379"/>
      <c r="N6566" s="379"/>
      <c r="O6566" s="379"/>
      <c r="P6566" s="379"/>
      <c r="Q6566" s="379"/>
      <c r="R6566" s="379"/>
      <c r="S6566" s="379"/>
      <c r="T6566" s="379"/>
      <c r="U6566" s="379"/>
      <c r="V6566" s="379"/>
      <c r="W6566" s="379"/>
      <c r="X6566" s="379"/>
      <c r="Y6566" s="379"/>
      <c r="Z6566" s="379"/>
      <c r="AA6566" s="380"/>
      <c r="AB6566" s="379"/>
      <c r="AC6566" s="379"/>
      <c r="AD6566" s="379"/>
      <c r="AE6566" s="381"/>
      <c r="AF6566" s="105"/>
      <c r="AG6566" s="381"/>
      <c r="AH6566" s="381"/>
      <c r="AI6566" s="381"/>
      <c r="AJ6566" s="381"/>
      <c r="AK6566" s="381"/>
      <c r="AL6566" s="381"/>
      <c r="AM6566" s="381"/>
    </row>
    <row r="6567" spans="1:39" x14ac:dyDescent="0.35">
      <c r="A6567" s="379"/>
      <c r="B6567" s="379"/>
      <c r="C6567" s="379"/>
      <c r="D6567" s="379"/>
      <c r="E6567" s="379"/>
      <c r="F6567" s="379"/>
      <c r="G6567" s="379"/>
      <c r="H6567" s="379"/>
      <c r="I6567" s="379"/>
      <c r="J6567" s="379"/>
      <c r="K6567" s="379"/>
      <c r="L6567" s="379"/>
      <c r="M6567" s="379"/>
      <c r="N6567" s="379"/>
      <c r="O6567" s="379"/>
      <c r="P6567" s="379"/>
      <c r="Q6567" s="379"/>
      <c r="R6567" s="379"/>
      <c r="S6567" s="379"/>
      <c r="T6567" s="379"/>
      <c r="U6567" s="379"/>
      <c r="V6567" s="379"/>
      <c r="W6567" s="379"/>
      <c r="X6567" s="379"/>
      <c r="Y6567" s="379"/>
      <c r="Z6567" s="379"/>
      <c r="AA6567" s="380"/>
      <c r="AB6567" s="379"/>
      <c r="AC6567" s="379"/>
      <c r="AD6567" s="379"/>
      <c r="AE6567" s="381"/>
      <c r="AF6567" s="105"/>
      <c r="AG6567" s="381"/>
      <c r="AH6567" s="381"/>
      <c r="AI6567" s="381"/>
      <c r="AJ6567" s="381"/>
      <c r="AK6567" s="381"/>
      <c r="AL6567" s="381"/>
      <c r="AM6567" s="381"/>
    </row>
    <row r="6568" spans="1:39" x14ac:dyDescent="0.35">
      <c r="A6568" s="379"/>
      <c r="B6568" s="379"/>
      <c r="C6568" s="379"/>
      <c r="D6568" s="379"/>
      <c r="E6568" s="379"/>
      <c r="F6568" s="379"/>
      <c r="G6568" s="379"/>
      <c r="H6568" s="379"/>
      <c r="I6568" s="379"/>
      <c r="J6568" s="379"/>
      <c r="K6568" s="379"/>
      <c r="L6568" s="379"/>
      <c r="M6568" s="379"/>
      <c r="N6568" s="379"/>
      <c r="O6568" s="379"/>
      <c r="P6568" s="379"/>
      <c r="Q6568" s="379"/>
      <c r="R6568" s="379"/>
      <c r="S6568" s="379"/>
      <c r="T6568" s="379"/>
      <c r="U6568" s="379"/>
      <c r="V6568" s="379"/>
      <c r="W6568" s="379"/>
      <c r="X6568" s="379"/>
      <c r="Y6568" s="379"/>
      <c r="Z6568" s="379"/>
      <c r="AA6568" s="380"/>
      <c r="AB6568" s="379"/>
      <c r="AC6568" s="379"/>
      <c r="AD6568" s="379"/>
      <c r="AE6568" s="381"/>
      <c r="AF6568" s="105"/>
      <c r="AG6568" s="381"/>
      <c r="AH6568" s="381"/>
      <c r="AI6568" s="381"/>
      <c r="AJ6568" s="381"/>
      <c r="AK6568" s="381"/>
      <c r="AL6568" s="381"/>
      <c r="AM6568" s="381"/>
    </row>
    <row r="6569" spans="1:39" x14ac:dyDescent="0.35">
      <c r="A6569" s="379"/>
      <c r="B6569" s="379"/>
      <c r="C6569" s="379"/>
      <c r="D6569" s="379"/>
      <c r="E6569" s="379"/>
      <c r="F6569" s="379"/>
      <c r="G6569" s="379"/>
      <c r="H6569" s="379"/>
      <c r="I6569" s="379"/>
      <c r="J6569" s="379"/>
      <c r="K6569" s="379"/>
      <c r="L6569" s="379"/>
      <c r="M6569" s="379"/>
      <c r="N6569" s="379"/>
      <c r="O6569" s="379"/>
      <c r="P6569" s="379"/>
      <c r="Q6569" s="379"/>
      <c r="R6569" s="379"/>
      <c r="S6569" s="379"/>
      <c r="T6569" s="379"/>
      <c r="U6569" s="379"/>
      <c r="V6569" s="379"/>
      <c r="W6569" s="379"/>
      <c r="X6569" s="379"/>
      <c r="Y6569" s="379"/>
      <c r="Z6569" s="379"/>
      <c r="AA6569" s="380"/>
      <c r="AB6569" s="379"/>
      <c r="AC6569" s="379"/>
      <c r="AD6569" s="379"/>
      <c r="AE6569" s="381"/>
      <c r="AF6569" s="105"/>
      <c r="AG6569" s="381"/>
      <c r="AH6569" s="381"/>
      <c r="AI6569" s="381"/>
      <c r="AJ6569" s="381"/>
      <c r="AK6569" s="381"/>
      <c r="AL6569" s="381"/>
      <c r="AM6569" s="381"/>
    </row>
    <row r="6570" spans="1:39" x14ac:dyDescent="0.35">
      <c r="A6570" s="379"/>
      <c r="B6570" s="379"/>
      <c r="C6570" s="379"/>
      <c r="D6570" s="379"/>
      <c r="E6570" s="379"/>
      <c r="F6570" s="379"/>
      <c r="G6570" s="379"/>
      <c r="H6570" s="379"/>
      <c r="I6570" s="379"/>
      <c r="J6570" s="379"/>
      <c r="K6570" s="379"/>
      <c r="L6570" s="379"/>
      <c r="M6570" s="379"/>
      <c r="N6570" s="379"/>
      <c r="O6570" s="379"/>
      <c r="P6570" s="379"/>
      <c r="Q6570" s="379"/>
      <c r="R6570" s="379"/>
      <c r="S6570" s="379"/>
      <c r="T6570" s="379"/>
      <c r="U6570" s="379"/>
      <c r="V6570" s="379"/>
      <c r="W6570" s="379"/>
      <c r="X6570" s="379"/>
      <c r="Y6570" s="379"/>
      <c r="Z6570" s="379"/>
      <c r="AA6570" s="380"/>
      <c r="AB6570" s="379"/>
      <c r="AC6570" s="379"/>
      <c r="AD6570" s="379"/>
      <c r="AE6570" s="381"/>
      <c r="AF6570" s="105"/>
      <c r="AG6570" s="381"/>
      <c r="AH6570" s="381"/>
      <c r="AI6570" s="381"/>
      <c r="AJ6570" s="381"/>
      <c r="AK6570" s="381"/>
      <c r="AL6570" s="381"/>
      <c r="AM6570" s="381"/>
    </row>
    <row r="6571" spans="1:39" x14ac:dyDescent="0.35">
      <c r="A6571" s="379"/>
      <c r="B6571" s="379"/>
      <c r="C6571" s="379"/>
      <c r="D6571" s="379"/>
      <c r="E6571" s="379"/>
      <c r="F6571" s="379"/>
      <c r="G6571" s="379"/>
      <c r="H6571" s="379"/>
      <c r="I6571" s="379"/>
      <c r="J6571" s="379"/>
      <c r="K6571" s="379"/>
      <c r="L6571" s="379"/>
      <c r="M6571" s="379"/>
      <c r="N6571" s="379"/>
      <c r="O6571" s="379"/>
      <c r="P6571" s="379"/>
      <c r="Q6571" s="379"/>
      <c r="R6571" s="379"/>
      <c r="S6571" s="379"/>
      <c r="T6571" s="379"/>
      <c r="U6571" s="379"/>
      <c r="V6571" s="379"/>
      <c r="W6571" s="379"/>
      <c r="X6571" s="379"/>
      <c r="Y6571" s="379"/>
      <c r="Z6571" s="379"/>
      <c r="AA6571" s="380"/>
      <c r="AB6571" s="379"/>
      <c r="AC6571" s="379"/>
      <c r="AD6571" s="379"/>
      <c r="AE6571" s="381"/>
      <c r="AF6571" s="105"/>
      <c r="AG6571" s="381"/>
      <c r="AH6571" s="381"/>
      <c r="AI6571" s="381"/>
      <c r="AJ6571" s="381"/>
      <c r="AK6571" s="381"/>
      <c r="AL6571" s="381"/>
      <c r="AM6571" s="381"/>
    </row>
    <row r="6572" spans="1:39" x14ac:dyDescent="0.35">
      <c r="A6572" s="379"/>
      <c r="B6572" s="379"/>
      <c r="C6572" s="379"/>
      <c r="D6572" s="379"/>
      <c r="E6572" s="379"/>
      <c r="F6572" s="379"/>
      <c r="G6572" s="379"/>
      <c r="H6572" s="379"/>
      <c r="I6572" s="379"/>
      <c r="J6572" s="379"/>
      <c r="K6572" s="379"/>
      <c r="L6572" s="379"/>
      <c r="M6572" s="379"/>
      <c r="N6572" s="379"/>
      <c r="O6572" s="379"/>
      <c r="P6572" s="379"/>
      <c r="Q6572" s="379"/>
      <c r="R6572" s="379"/>
      <c r="S6572" s="379"/>
      <c r="T6572" s="379"/>
      <c r="U6572" s="379"/>
      <c r="V6572" s="379"/>
      <c r="W6572" s="379"/>
      <c r="X6572" s="379"/>
      <c r="Y6572" s="379"/>
      <c r="Z6572" s="379"/>
      <c r="AA6572" s="380"/>
      <c r="AB6572" s="379"/>
      <c r="AC6572" s="379"/>
      <c r="AD6572" s="379"/>
      <c r="AE6572" s="381"/>
      <c r="AF6572" s="105"/>
      <c r="AG6572" s="381"/>
      <c r="AH6572" s="381"/>
      <c r="AI6572" s="381"/>
      <c r="AJ6572" s="381"/>
      <c r="AK6572" s="381"/>
      <c r="AL6572" s="381"/>
      <c r="AM6572" s="381"/>
    </row>
    <row r="6573" spans="1:39" x14ac:dyDescent="0.35">
      <c r="A6573" s="379"/>
      <c r="B6573" s="379"/>
      <c r="C6573" s="379"/>
      <c r="D6573" s="379"/>
      <c r="E6573" s="379"/>
      <c r="F6573" s="379"/>
      <c r="G6573" s="379"/>
      <c r="H6573" s="379"/>
      <c r="I6573" s="379"/>
      <c r="J6573" s="379"/>
      <c r="K6573" s="379"/>
      <c r="L6573" s="379"/>
      <c r="M6573" s="379"/>
      <c r="N6573" s="379"/>
      <c r="O6573" s="379"/>
      <c r="P6573" s="379"/>
      <c r="Q6573" s="379"/>
      <c r="R6573" s="379"/>
      <c r="S6573" s="379"/>
      <c r="T6573" s="379"/>
      <c r="U6573" s="379"/>
      <c r="V6573" s="379"/>
      <c r="W6573" s="379"/>
      <c r="X6573" s="379"/>
      <c r="Y6573" s="379"/>
      <c r="Z6573" s="379"/>
      <c r="AA6573" s="380"/>
      <c r="AB6573" s="379"/>
      <c r="AC6573" s="379"/>
      <c r="AD6573" s="379"/>
      <c r="AE6573" s="381"/>
      <c r="AF6573" s="105"/>
      <c r="AG6573" s="381"/>
      <c r="AH6573" s="381"/>
      <c r="AI6573" s="381"/>
      <c r="AJ6573" s="381"/>
      <c r="AK6573" s="381"/>
      <c r="AL6573" s="381"/>
      <c r="AM6573" s="381"/>
    </row>
    <row r="6574" spans="1:39" x14ac:dyDescent="0.35">
      <c r="A6574" s="379"/>
      <c r="B6574" s="379"/>
      <c r="C6574" s="379"/>
      <c r="D6574" s="379"/>
      <c r="E6574" s="379"/>
      <c r="F6574" s="379"/>
      <c r="G6574" s="379"/>
      <c r="H6574" s="379"/>
      <c r="I6574" s="379"/>
      <c r="J6574" s="379"/>
      <c r="K6574" s="379"/>
      <c r="L6574" s="379"/>
      <c r="M6574" s="379"/>
      <c r="N6574" s="379"/>
      <c r="O6574" s="379"/>
      <c r="P6574" s="379"/>
      <c r="Q6574" s="379"/>
      <c r="R6574" s="379"/>
      <c r="S6574" s="379"/>
      <c r="T6574" s="379"/>
      <c r="U6574" s="379"/>
      <c r="V6574" s="379"/>
      <c r="W6574" s="379"/>
      <c r="X6574" s="379"/>
      <c r="Y6574" s="379"/>
      <c r="Z6574" s="379"/>
      <c r="AA6574" s="380"/>
      <c r="AB6574" s="379"/>
      <c r="AC6574" s="379"/>
      <c r="AD6574" s="379"/>
      <c r="AE6574" s="381"/>
      <c r="AF6574" s="105"/>
      <c r="AG6574" s="381"/>
      <c r="AH6574" s="381"/>
      <c r="AI6574" s="381"/>
      <c r="AJ6574" s="381"/>
      <c r="AK6574" s="381"/>
      <c r="AL6574" s="381"/>
      <c r="AM6574" s="381"/>
    </row>
    <row r="6575" spans="1:39" x14ac:dyDescent="0.35">
      <c r="A6575" s="379"/>
      <c r="B6575" s="379"/>
      <c r="C6575" s="379"/>
      <c r="D6575" s="379"/>
      <c r="E6575" s="379"/>
      <c r="F6575" s="379"/>
      <c r="G6575" s="379"/>
      <c r="H6575" s="379"/>
      <c r="I6575" s="379"/>
      <c r="J6575" s="379"/>
      <c r="K6575" s="379"/>
      <c r="L6575" s="379"/>
      <c r="M6575" s="379"/>
      <c r="N6575" s="379"/>
      <c r="O6575" s="379"/>
      <c r="P6575" s="379"/>
      <c r="Q6575" s="379"/>
      <c r="R6575" s="379"/>
      <c r="S6575" s="379"/>
      <c r="T6575" s="379"/>
      <c r="U6575" s="379"/>
      <c r="V6575" s="379"/>
      <c r="W6575" s="379"/>
      <c r="X6575" s="379"/>
      <c r="Y6575" s="379"/>
      <c r="Z6575" s="379"/>
      <c r="AA6575" s="380"/>
      <c r="AB6575" s="379"/>
      <c r="AC6575" s="379"/>
      <c r="AD6575" s="379"/>
      <c r="AE6575" s="381"/>
      <c r="AF6575" s="105"/>
      <c r="AG6575" s="381"/>
      <c r="AH6575" s="381"/>
      <c r="AI6575" s="381"/>
      <c r="AJ6575" s="381"/>
      <c r="AK6575" s="381"/>
      <c r="AL6575" s="381"/>
      <c r="AM6575" s="381"/>
    </row>
    <row r="6576" spans="1:39" x14ac:dyDescent="0.35">
      <c r="A6576" s="379"/>
      <c r="B6576" s="379"/>
      <c r="C6576" s="379"/>
      <c r="D6576" s="379"/>
      <c r="E6576" s="379"/>
      <c r="F6576" s="379"/>
      <c r="G6576" s="379"/>
      <c r="H6576" s="379"/>
      <c r="I6576" s="379"/>
      <c r="J6576" s="379"/>
      <c r="K6576" s="379"/>
      <c r="L6576" s="379"/>
      <c r="M6576" s="379"/>
      <c r="N6576" s="379"/>
      <c r="O6576" s="379"/>
      <c r="P6576" s="379"/>
      <c r="Q6576" s="379"/>
      <c r="R6576" s="379"/>
      <c r="S6576" s="379"/>
      <c r="T6576" s="379"/>
      <c r="U6576" s="379"/>
      <c r="V6576" s="379"/>
      <c r="W6576" s="379"/>
      <c r="X6576" s="379"/>
      <c r="Y6576" s="379"/>
      <c r="Z6576" s="379"/>
      <c r="AA6576" s="380"/>
      <c r="AB6576" s="379"/>
      <c r="AC6576" s="379"/>
      <c r="AD6576" s="379"/>
      <c r="AE6576" s="381"/>
      <c r="AF6576" s="105"/>
      <c r="AG6576" s="381"/>
      <c r="AH6576" s="381"/>
      <c r="AI6576" s="381"/>
      <c r="AJ6576" s="381"/>
      <c r="AK6576" s="381"/>
      <c r="AL6576" s="381"/>
      <c r="AM6576" s="381"/>
    </row>
    <row r="6577" spans="1:39" x14ac:dyDescent="0.35">
      <c r="A6577" s="379"/>
      <c r="B6577" s="379"/>
      <c r="C6577" s="379"/>
      <c r="D6577" s="379"/>
      <c r="E6577" s="379"/>
      <c r="F6577" s="379"/>
      <c r="G6577" s="379"/>
      <c r="H6577" s="379"/>
      <c r="I6577" s="379"/>
      <c r="J6577" s="379"/>
      <c r="K6577" s="379"/>
      <c r="L6577" s="379"/>
      <c r="M6577" s="379"/>
      <c r="N6577" s="379"/>
      <c r="O6577" s="379"/>
      <c r="P6577" s="379"/>
      <c r="Q6577" s="379"/>
      <c r="R6577" s="379"/>
      <c r="S6577" s="379"/>
      <c r="T6577" s="379"/>
      <c r="U6577" s="379"/>
      <c r="V6577" s="379"/>
      <c r="W6577" s="379"/>
      <c r="X6577" s="379"/>
      <c r="Y6577" s="379"/>
      <c r="Z6577" s="379"/>
      <c r="AA6577" s="380"/>
      <c r="AB6577" s="379"/>
      <c r="AC6577" s="379"/>
      <c r="AD6577" s="379"/>
      <c r="AE6577" s="381"/>
      <c r="AF6577" s="105"/>
      <c r="AG6577" s="381"/>
      <c r="AH6577" s="381"/>
      <c r="AI6577" s="381"/>
      <c r="AJ6577" s="381"/>
      <c r="AK6577" s="381"/>
      <c r="AL6577" s="381"/>
      <c r="AM6577" s="381"/>
    </row>
    <row r="6578" spans="1:39" x14ac:dyDescent="0.35">
      <c r="A6578" s="379"/>
      <c r="B6578" s="379"/>
      <c r="C6578" s="379"/>
      <c r="D6578" s="379"/>
      <c r="E6578" s="379"/>
      <c r="F6578" s="379"/>
      <c r="G6578" s="379"/>
      <c r="H6578" s="379"/>
      <c r="I6578" s="379"/>
      <c r="J6578" s="379"/>
      <c r="K6578" s="379"/>
      <c r="L6578" s="379"/>
      <c r="M6578" s="379"/>
      <c r="N6578" s="379"/>
      <c r="O6578" s="379"/>
      <c r="P6578" s="379"/>
      <c r="Q6578" s="379"/>
      <c r="R6578" s="379"/>
      <c r="S6578" s="379"/>
      <c r="T6578" s="379"/>
      <c r="U6578" s="379"/>
      <c r="V6578" s="379"/>
      <c r="W6578" s="379"/>
      <c r="X6578" s="379"/>
      <c r="Y6578" s="379"/>
      <c r="Z6578" s="379"/>
      <c r="AA6578" s="380"/>
      <c r="AB6578" s="379"/>
      <c r="AC6578" s="379"/>
      <c r="AD6578" s="379"/>
      <c r="AE6578" s="381"/>
      <c r="AF6578" s="105"/>
      <c r="AG6578" s="381"/>
      <c r="AH6578" s="381"/>
      <c r="AI6578" s="381"/>
      <c r="AJ6578" s="381"/>
      <c r="AK6578" s="381"/>
      <c r="AL6578" s="381"/>
      <c r="AM6578" s="381"/>
    </row>
    <row r="6579" spans="1:39" x14ac:dyDescent="0.35">
      <c r="A6579" s="379"/>
      <c r="B6579" s="379"/>
      <c r="C6579" s="379"/>
      <c r="D6579" s="379"/>
      <c r="E6579" s="379"/>
      <c r="F6579" s="379"/>
      <c r="G6579" s="379"/>
      <c r="H6579" s="379"/>
      <c r="I6579" s="379"/>
      <c r="J6579" s="379"/>
      <c r="K6579" s="379"/>
      <c r="L6579" s="379"/>
      <c r="M6579" s="379"/>
      <c r="N6579" s="379"/>
      <c r="O6579" s="379"/>
      <c r="P6579" s="379"/>
      <c r="Q6579" s="379"/>
      <c r="R6579" s="379"/>
      <c r="S6579" s="379"/>
      <c r="T6579" s="379"/>
      <c r="U6579" s="379"/>
      <c r="V6579" s="379"/>
      <c r="W6579" s="379"/>
      <c r="X6579" s="379"/>
      <c r="Y6579" s="379"/>
      <c r="Z6579" s="379"/>
      <c r="AA6579" s="380"/>
      <c r="AB6579" s="379"/>
      <c r="AC6579" s="379"/>
      <c r="AD6579" s="379"/>
      <c r="AE6579" s="381"/>
      <c r="AF6579" s="105"/>
      <c r="AG6579" s="381"/>
      <c r="AH6579" s="381"/>
      <c r="AI6579" s="381"/>
      <c r="AJ6579" s="381"/>
      <c r="AK6579" s="381"/>
      <c r="AL6579" s="381"/>
      <c r="AM6579" s="381"/>
    </row>
    <row r="6580" spans="1:39" x14ac:dyDescent="0.35">
      <c r="A6580" s="379"/>
      <c r="B6580" s="379"/>
      <c r="C6580" s="379"/>
      <c r="D6580" s="379"/>
      <c r="E6580" s="379"/>
      <c r="F6580" s="379"/>
      <c r="G6580" s="379"/>
      <c r="H6580" s="379"/>
      <c r="I6580" s="379"/>
      <c r="J6580" s="379"/>
      <c r="K6580" s="379"/>
      <c r="L6580" s="379"/>
      <c r="M6580" s="379"/>
      <c r="N6580" s="379"/>
      <c r="O6580" s="379"/>
      <c r="P6580" s="379"/>
      <c r="Q6580" s="379"/>
      <c r="R6580" s="379"/>
      <c r="S6580" s="379"/>
      <c r="T6580" s="379"/>
      <c r="U6580" s="379"/>
      <c r="V6580" s="379"/>
      <c r="W6580" s="379"/>
      <c r="X6580" s="379"/>
      <c r="Y6580" s="379"/>
      <c r="Z6580" s="379"/>
      <c r="AA6580" s="380"/>
      <c r="AB6580" s="379"/>
      <c r="AC6580" s="379"/>
      <c r="AD6580" s="379"/>
      <c r="AE6580" s="381"/>
      <c r="AF6580" s="105"/>
      <c r="AG6580" s="381"/>
      <c r="AH6580" s="381"/>
      <c r="AI6580" s="381"/>
      <c r="AJ6580" s="381"/>
      <c r="AK6580" s="381"/>
      <c r="AL6580" s="381"/>
      <c r="AM6580" s="381"/>
    </row>
    <row r="6581" spans="1:39" x14ac:dyDescent="0.35">
      <c r="A6581" s="379"/>
      <c r="B6581" s="379"/>
      <c r="C6581" s="379"/>
      <c r="D6581" s="379"/>
      <c r="E6581" s="379"/>
      <c r="F6581" s="379"/>
      <c r="G6581" s="379"/>
      <c r="H6581" s="379"/>
      <c r="I6581" s="379"/>
      <c r="J6581" s="379"/>
      <c r="K6581" s="379"/>
      <c r="L6581" s="379"/>
      <c r="M6581" s="379"/>
      <c r="N6581" s="379"/>
      <c r="O6581" s="379"/>
      <c r="P6581" s="379"/>
      <c r="Q6581" s="379"/>
      <c r="R6581" s="379"/>
      <c r="S6581" s="379"/>
      <c r="T6581" s="379"/>
      <c r="U6581" s="379"/>
      <c r="V6581" s="379"/>
      <c r="W6581" s="379"/>
      <c r="X6581" s="379"/>
      <c r="Y6581" s="379"/>
      <c r="Z6581" s="379"/>
      <c r="AA6581" s="380"/>
      <c r="AB6581" s="379"/>
      <c r="AC6581" s="379"/>
      <c r="AD6581" s="379"/>
      <c r="AE6581" s="381"/>
      <c r="AF6581" s="105"/>
      <c r="AG6581" s="381"/>
      <c r="AH6581" s="381"/>
      <c r="AI6581" s="381"/>
      <c r="AJ6581" s="381"/>
      <c r="AK6581" s="381"/>
      <c r="AL6581" s="381"/>
      <c r="AM6581" s="381"/>
    </row>
    <row r="6582" spans="1:39" x14ac:dyDescent="0.35">
      <c r="A6582" s="379"/>
      <c r="B6582" s="379"/>
      <c r="C6582" s="379"/>
      <c r="D6582" s="379"/>
      <c r="E6582" s="379"/>
      <c r="F6582" s="379"/>
      <c r="G6582" s="379"/>
      <c r="H6582" s="379"/>
      <c r="I6582" s="379"/>
      <c r="J6582" s="379"/>
      <c r="K6582" s="379"/>
      <c r="L6582" s="379"/>
      <c r="M6582" s="379"/>
      <c r="N6582" s="379"/>
      <c r="O6582" s="379"/>
      <c r="P6582" s="379"/>
      <c r="Q6582" s="379"/>
      <c r="R6582" s="379"/>
      <c r="S6582" s="379"/>
      <c r="T6582" s="379"/>
      <c r="U6582" s="379"/>
      <c r="V6582" s="379"/>
      <c r="W6582" s="379"/>
      <c r="X6582" s="379"/>
      <c r="Y6582" s="379"/>
      <c r="Z6582" s="379"/>
      <c r="AA6582" s="380"/>
      <c r="AB6582" s="379"/>
      <c r="AC6582" s="379"/>
      <c r="AD6582" s="379"/>
      <c r="AE6582" s="381"/>
      <c r="AF6582" s="105"/>
      <c r="AG6582" s="381"/>
      <c r="AH6582" s="381"/>
      <c r="AI6582" s="381"/>
      <c r="AJ6582" s="381"/>
      <c r="AK6582" s="381"/>
      <c r="AL6582" s="381"/>
      <c r="AM6582" s="381"/>
    </row>
    <row r="6583" spans="1:39" x14ac:dyDescent="0.35">
      <c r="A6583" s="379"/>
      <c r="B6583" s="379"/>
      <c r="C6583" s="379"/>
      <c r="D6583" s="379"/>
      <c r="E6583" s="379"/>
      <c r="F6583" s="379"/>
      <c r="G6583" s="379"/>
      <c r="H6583" s="379"/>
      <c r="I6583" s="379"/>
      <c r="J6583" s="379"/>
      <c r="K6583" s="379"/>
      <c r="L6583" s="379"/>
      <c r="M6583" s="379"/>
      <c r="N6583" s="379"/>
      <c r="O6583" s="379"/>
      <c r="P6583" s="379"/>
      <c r="Q6583" s="379"/>
      <c r="R6583" s="379"/>
      <c r="S6583" s="379"/>
      <c r="T6583" s="379"/>
      <c r="U6583" s="379"/>
      <c r="V6583" s="379"/>
      <c r="W6583" s="379"/>
      <c r="X6583" s="379"/>
      <c r="Y6583" s="379"/>
      <c r="Z6583" s="379"/>
      <c r="AA6583" s="380"/>
      <c r="AB6583" s="379"/>
      <c r="AC6583" s="379"/>
      <c r="AD6583" s="379"/>
      <c r="AE6583" s="381"/>
      <c r="AF6583" s="105"/>
      <c r="AG6583" s="381"/>
      <c r="AH6583" s="381"/>
      <c r="AI6583" s="381"/>
      <c r="AJ6583" s="381"/>
      <c r="AK6583" s="381"/>
      <c r="AL6583" s="381"/>
      <c r="AM6583" s="381"/>
    </row>
    <row r="6584" spans="1:39" x14ac:dyDescent="0.35">
      <c r="A6584" s="379"/>
      <c r="B6584" s="379"/>
      <c r="C6584" s="379"/>
      <c r="D6584" s="379"/>
      <c r="E6584" s="379"/>
      <c r="F6584" s="379"/>
      <c r="G6584" s="379"/>
      <c r="H6584" s="379"/>
      <c r="I6584" s="379"/>
      <c r="J6584" s="379"/>
      <c r="K6584" s="379"/>
      <c r="L6584" s="379"/>
      <c r="M6584" s="379"/>
      <c r="N6584" s="379"/>
      <c r="O6584" s="379"/>
      <c r="P6584" s="379"/>
      <c r="Q6584" s="379"/>
      <c r="R6584" s="379"/>
      <c r="S6584" s="379"/>
      <c r="T6584" s="379"/>
      <c r="U6584" s="379"/>
      <c r="V6584" s="379"/>
      <c r="W6584" s="379"/>
      <c r="X6584" s="379"/>
      <c r="Y6584" s="379"/>
      <c r="Z6584" s="379"/>
      <c r="AA6584" s="380"/>
      <c r="AB6584" s="379"/>
      <c r="AC6584" s="379"/>
      <c r="AD6584" s="379"/>
      <c r="AE6584" s="381"/>
      <c r="AF6584" s="105"/>
      <c r="AG6584" s="381"/>
      <c r="AH6584" s="381"/>
      <c r="AI6584" s="381"/>
      <c r="AJ6584" s="381"/>
      <c r="AK6584" s="381"/>
      <c r="AL6584" s="381"/>
      <c r="AM6584" s="381"/>
    </row>
    <row r="6585" spans="1:39" x14ac:dyDescent="0.35">
      <c r="A6585" s="379"/>
      <c r="B6585" s="379"/>
      <c r="C6585" s="379"/>
      <c r="D6585" s="379"/>
      <c r="E6585" s="379"/>
      <c r="F6585" s="379"/>
      <c r="G6585" s="379"/>
      <c r="H6585" s="379"/>
      <c r="I6585" s="379"/>
      <c r="J6585" s="379"/>
      <c r="K6585" s="379"/>
      <c r="L6585" s="379"/>
      <c r="M6585" s="379"/>
      <c r="N6585" s="379"/>
      <c r="O6585" s="379"/>
      <c r="P6585" s="379"/>
      <c r="Q6585" s="379"/>
      <c r="R6585" s="379"/>
      <c r="S6585" s="379"/>
      <c r="T6585" s="379"/>
      <c r="U6585" s="379"/>
      <c r="V6585" s="379"/>
      <c r="W6585" s="379"/>
      <c r="X6585" s="379"/>
      <c r="Y6585" s="379"/>
      <c r="Z6585" s="379"/>
      <c r="AA6585" s="380"/>
      <c r="AB6585" s="379"/>
      <c r="AC6585" s="379"/>
      <c r="AD6585" s="379"/>
      <c r="AE6585" s="381"/>
      <c r="AF6585" s="105"/>
      <c r="AG6585" s="381"/>
      <c r="AH6585" s="381"/>
      <c r="AI6585" s="381"/>
      <c r="AJ6585" s="381"/>
      <c r="AK6585" s="381"/>
      <c r="AL6585" s="381"/>
      <c r="AM6585" s="381"/>
    </row>
    <row r="6586" spans="1:39" x14ac:dyDescent="0.35">
      <c r="A6586" s="379"/>
      <c r="B6586" s="379"/>
      <c r="C6586" s="379"/>
      <c r="D6586" s="379"/>
      <c r="E6586" s="379"/>
      <c r="F6586" s="379"/>
      <c r="G6586" s="379"/>
      <c r="H6586" s="379"/>
      <c r="I6586" s="379"/>
      <c r="J6586" s="379"/>
      <c r="K6586" s="379"/>
      <c r="L6586" s="379"/>
      <c r="M6586" s="379"/>
      <c r="N6586" s="379"/>
      <c r="O6586" s="379"/>
      <c r="P6586" s="379"/>
      <c r="Q6586" s="379"/>
      <c r="R6586" s="379"/>
      <c r="S6586" s="379"/>
      <c r="T6586" s="379"/>
      <c r="U6586" s="379"/>
      <c r="V6586" s="379"/>
      <c r="W6586" s="379"/>
      <c r="X6586" s="379"/>
      <c r="Y6586" s="379"/>
      <c r="Z6586" s="379"/>
      <c r="AA6586" s="380"/>
      <c r="AB6586" s="379"/>
      <c r="AC6586" s="379"/>
      <c r="AD6586" s="379"/>
      <c r="AE6586" s="381"/>
      <c r="AF6586" s="105"/>
      <c r="AG6586" s="381"/>
      <c r="AH6586" s="381"/>
      <c r="AI6586" s="381"/>
      <c r="AJ6586" s="381"/>
      <c r="AK6586" s="381"/>
      <c r="AL6586" s="381"/>
      <c r="AM6586" s="381"/>
    </row>
    <row r="6587" spans="1:39" x14ac:dyDescent="0.35">
      <c r="A6587" s="379"/>
      <c r="B6587" s="379"/>
      <c r="C6587" s="379"/>
      <c r="D6587" s="379"/>
      <c r="E6587" s="379"/>
      <c r="F6587" s="379"/>
      <c r="G6587" s="379"/>
      <c r="H6587" s="379"/>
      <c r="I6587" s="379"/>
      <c r="J6587" s="379"/>
      <c r="K6587" s="379"/>
      <c r="L6587" s="379"/>
      <c r="M6587" s="379"/>
      <c r="N6587" s="379"/>
      <c r="O6587" s="379"/>
      <c r="P6587" s="379"/>
      <c r="Q6587" s="379"/>
      <c r="R6587" s="379"/>
      <c r="S6587" s="379"/>
      <c r="T6587" s="379"/>
      <c r="U6587" s="379"/>
      <c r="V6587" s="379"/>
      <c r="W6587" s="379"/>
      <c r="X6587" s="379"/>
      <c r="Y6587" s="379"/>
      <c r="Z6587" s="379"/>
      <c r="AA6587" s="380"/>
      <c r="AB6587" s="379"/>
      <c r="AC6587" s="379"/>
      <c r="AD6587" s="379"/>
      <c r="AE6587" s="381"/>
      <c r="AF6587" s="105"/>
      <c r="AG6587" s="381"/>
      <c r="AH6587" s="381"/>
      <c r="AI6587" s="381"/>
      <c r="AJ6587" s="381"/>
      <c r="AK6587" s="381"/>
      <c r="AL6587" s="381"/>
      <c r="AM6587" s="381"/>
    </row>
    <row r="6588" spans="1:39" x14ac:dyDescent="0.35">
      <c r="A6588" s="379"/>
      <c r="B6588" s="379"/>
      <c r="C6588" s="379"/>
      <c r="D6588" s="379"/>
      <c r="E6588" s="379"/>
      <c r="F6588" s="379"/>
      <c r="G6588" s="379"/>
      <c r="H6588" s="379"/>
      <c r="I6588" s="379"/>
      <c r="J6588" s="379"/>
      <c r="K6588" s="379"/>
      <c r="L6588" s="379"/>
      <c r="M6588" s="379"/>
      <c r="N6588" s="379"/>
      <c r="O6588" s="379"/>
      <c r="P6588" s="379"/>
      <c r="Q6588" s="379"/>
      <c r="R6588" s="379"/>
      <c r="S6588" s="379"/>
      <c r="T6588" s="379"/>
      <c r="U6588" s="379"/>
      <c r="V6588" s="379"/>
      <c r="W6588" s="379"/>
      <c r="X6588" s="379"/>
      <c r="Y6588" s="379"/>
      <c r="Z6588" s="379"/>
      <c r="AA6588" s="380"/>
      <c r="AB6588" s="379"/>
      <c r="AC6588" s="379"/>
      <c r="AD6588" s="379"/>
      <c r="AE6588" s="381"/>
      <c r="AF6588" s="105"/>
      <c r="AG6588" s="381"/>
      <c r="AH6588" s="381"/>
      <c r="AI6588" s="381"/>
      <c r="AJ6588" s="381"/>
      <c r="AK6588" s="381"/>
      <c r="AL6588" s="381"/>
      <c r="AM6588" s="381"/>
    </row>
    <row r="6589" spans="1:39" x14ac:dyDescent="0.35">
      <c r="A6589" s="379"/>
      <c r="B6589" s="379"/>
      <c r="C6589" s="379"/>
      <c r="D6589" s="379"/>
      <c r="E6589" s="379"/>
      <c r="F6589" s="379"/>
      <c r="G6589" s="379"/>
      <c r="H6589" s="379"/>
      <c r="I6589" s="379"/>
      <c r="J6589" s="379"/>
      <c r="K6589" s="379"/>
      <c r="L6589" s="379"/>
      <c r="M6589" s="379"/>
      <c r="N6589" s="379"/>
      <c r="O6589" s="379"/>
      <c r="P6589" s="379"/>
      <c r="Q6589" s="379"/>
      <c r="R6589" s="379"/>
      <c r="S6589" s="379"/>
      <c r="T6589" s="379"/>
      <c r="U6589" s="379"/>
      <c r="V6589" s="379"/>
      <c r="W6589" s="379"/>
      <c r="X6589" s="379"/>
      <c r="Y6589" s="379"/>
      <c r="Z6589" s="379"/>
      <c r="AA6589" s="380"/>
      <c r="AB6589" s="379"/>
      <c r="AC6589" s="379"/>
      <c r="AD6589" s="379"/>
      <c r="AE6589" s="381"/>
      <c r="AF6589" s="105"/>
      <c r="AG6589" s="381"/>
      <c r="AH6589" s="381"/>
      <c r="AI6589" s="381"/>
      <c r="AJ6589" s="381"/>
      <c r="AK6589" s="381"/>
      <c r="AL6589" s="381"/>
      <c r="AM6589" s="381"/>
    </row>
    <row r="6590" spans="1:39" x14ac:dyDescent="0.35">
      <c r="A6590" s="379"/>
      <c r="B6590" s="379"/>
      <c r="C6590" s="379"/>
      <c r="D6590" s="379"/>
      <c r="E6590" s="379"/>
      <c r="F6590" s="379"/>
      <c r="G6590" s="379"/>
      <c r="H6590" s="379"/>
      <c r="I6590" s="379"/>
      <c r="J6590" s="379"/>
      <c r="K6590" s="379"/>
      <c r="L6590" s="379"/>
      <c r="M6590" s="379"/>
      <c r="N6590" s="379"/>
      <c r="O6590" s="379"/>
      <c r="P6590" s="379"/>
      <c r="Q6590" s="379"/>
      <c r="R6590" s="379"/>
      <c r="S6590" s="379"/>
      <c r="T6590" s="379"/>
      <c r="U6590" s="379"/>
      <c r="V6590" s="379"/>
      <c r="W6590" s="379"/>
      <c r="X6590" s="379"/>
      <c r="Y6590" s="379"/>
      <c r="Z6590" s="379"/>
      <c r="AA6590" s="380"/>
      <c r="AB6590" s="379"/>
      <c r="AC6590" s="379"/>
      <c r="AD6590" s="379"/>
      <c r="AE6590" s="381"/>
      <c r="AF6590" s="105"/>
      <c r="AG6590" s="381"/>
      <c r="AH6590" s="381"/>
      <c r="AI6590" s="381"/>
      <c r="AJ6590" s="381"/>
      <c r="AK6590" s="381"/>
      <c r="AL6590" s="381"/>
      <c r="AM6590" s="381"/>
    </row>
    <row r="6591" spans="1:39" x14ac:dyDescent="0.35">
      <c r="A6591" s="379"/>
      <c r="B6591" s="379"/>
      <c r="C6591" s="379"/>
      <c r="D6591" s="379"/>
      <c r="E6591" s="379"/>
      <c r="F6591" s="379"/>
      <c r="G6591" s="379"/>
      <c r="H6591" s="379"/>
      <c r="I6591" s="379"/>
      <c r="J6591" s="379"/>
      <c r="K6591" s="379"/>
      <c r="L6591" s="379"/>
      <c r="M6591" s="379"/>
      <c r="N6591" s="379"/>
      <c r="O6591" s="379"/>
      <c r="P6591" s="379"/>
      <c r="Q6591" s="379"/>
      <c r="R6591" s="379"/>
      <c r="S6591" s="379"/>
      <c r="T6591" s="379"/>
      <c r="U6591" s="379"/>
      <c r="V6591" s="379"/>
      <c r="W6591" s="379"/>
      <c r="X6591" s="379"/>
      <c r="Y6591" s="379"/>
      <c r="Z6591" s="379"/>
      <c r="AA6591" s="380"/>
      <c r="AB6591" s="379"/>
      <c r="AC6591" s="379"/>
      <c r="AD6591" s="379"/>
      <c r="AE6591" s="381"/>
      <c r="AF6591" s="105"/>
      <c r="AG6591" s="381"/>
      <c r="AH6591" s="381"/>
      <c r="AI6591" s="381"/>
      <c r="AJ6591" s="381"/>
      <c r="AK6591" s="381"/>
      <c r="AL6591" s="381"/>
      <c r="AM6591" s="381"/>
    </row>
    <row r="6592" spans="1:39" x14ac:dyDescent="0.35">
      <c r="A6592" s="379"/>
      <c r="B6592" s="379"/>
      <c r="C6592" s="379"/>
      <c r="D6592" s="379"/>
      <c r="E6592" s="379"/>
      <c r="F6592" s="379"/>
      <c r="G6592" s="379"/>
      <c r="H6592" s="379"/>
      <c r="I6592" s="379"/>
      <c r="J6592" s="379"/>
      <c r="K6592" s="379"/>
      <c r="L6592" s="379"/>
      <c r="M6592" s="379"/>
      <c r="N6592" s="379"/>
      <c r="O6592" s="379"/>
      <c r="P6592" s="379"/>
      <c r="Q6592" s="379"/>
      <c r="R6592" s="379"/>
      <c r="S6592" s="379"/>
      <c r="T6592" s="379"/>
      <c r="U6592" s="379"/>
      <c r="V6592" s="379"/>
      <c r="W6592" s="379"/>
      <c r="X6592" s="379"/>
      <c r="Y6592" s="379"/>
      <c r="Z6592" s="379"/>
      <c r="AA6592" s="380"/>
      <c r="AB6592" s="379"/>
      <c r="AC6592" s="379"/>
      <c r="AD6592" s="379"/>
      <c r="AE6592" s="381"/>
      <c r="AF6592" s="105"/>
      <c r="AG6592" s="381"/>
      <c r="AH6592" s="381"/>
      <c r="AI6592" s="381"/>
      <c r="AJ6592" s="381"/>
      <c r="AK6592" s="381"/>
      <c r="AL6592" s="381"/>
      <c r="AM6592" s="381"/>
    </row>
    <row r="6593" spans="1:39" x14ac:dyDescent="0.35">
      <c r="A6593" s="379"/>
      <c r="B6593" s="379"/>
      <c r="C6593" s="379"/>
      <c r="D6593" s="379"/>
      <c r="E6593" s="379"/>
      <c r="F6593" s="379"/>
      <c r="G6593" s="379"/>
      <c r="H6593" s="379"/>
      <c r="I6593" s="379"/>
      <c r="J6593" s="379"/>
      <c r="K6593" s="379"/>
      <c r="L6593" s="379"/>
      <c r="M6593" s="379"/>
      <c r="N6593" s="379"/>
      <c r="O6593" s="379"/>
      <c r="P6593" s="379"/>
      <c r="Q6593" s="379"/>
      <c r="R6593" s="379"/>
      <c r="S6593" s="379"/>
      <c r="T6593" s="379"/>
      <c r="U6593" s="379"/>
      <c r="V6593" s="379"/>
      <c r="W6593" s="379"/>
      <c r="X6593" s="379"/>
      <c r="Y6593" s="379"/>
      <c r="Z6593" s="379"/>
      <c r="AA6593" s="380"/>
      <c r="AB6593" s="379"/>
      <c r="AC6593" s="379"/>
      <c r="AD6593" s="379"/>
      <c r="AE6593" s="381"/>
      <c r="AF6593" s="105"/>
      <c r="AG6593" s="381"/>
      <c r="AH6593" s="381"/>
      <c r="AI6593" s="381"/>
      <c r="AJ6593" s="381"/>
      <c r="AK6593" s="381"/>
      <c r="AL6593" s="381"/>
      <c r="AM6593" s="381"/>
    </row>
    <row r="6594" spans="1:39" x14ac:dyDescent="0.35">
      <c r="A6594" s="379"/>
      <c r="B6594" s="379"/>
      <c r="C6594" s="379"/>
      <c r="D6594" s="379"/>
      <c r="E6594" s="379"/>
      <c r="F6594" s="379"/>
      <c r="G6594" s="379"/>
      <c r="H6594" s="379"/>
      <c r="I6594" s="379"/>
      <c r="J6594" s="379"/>
      <c r="K6594" s="379"/>
      <c r="L6594" s="379"/>
      <c r="M6594" s="379"/>
      <c r="N6594" s="379"/>
      <c r="O6594" s="379"/>
      <c r="P6594" s="379"/>
      <c r="Q6594" s="379"/>
      <c r="R6594" s="379"/>
      <c r="S6594" s="379"/>
      <c r="T6594" s="379"/>
      <c r="U6594" s="379"/>
      <c r="V6594" s="379"/>
      <c r="W6594" s="379"/>
      <c r="X6594" s="379"/>
      <c r="Y6594" s="379"/>
      <c r="Z6594" s="379"/>
      <c r="AA6594" s="380"/>
      <c r="AB6594" s="379"/>
      <c r="AC6594" s="379"/>
      <c r="AD6594" s="379"/>
      <c r="AE6594" s="381"/>
      <c r="AF6594" s="105"/>
      <c r="AG6594" s="381"/>
      <c r="AH6594" s="381"/>
      <c r="AI6594" s="381"/>
      <c r="AJ6594" s="381"/>
      <c r="AK6594" s="381"/>
      <c r="AL6594" s="381"/>
      <c r="AM6594" s="381"/>
    </row>
    <row r="6595" spans="1:39" x14ac:dyDescent="0.35">
      <c r="A6595" s="379"/>
      <c r="B6595" s="379"/>
      <c r="C6595" s="379"/>
      <c r="D6595" s="379"/>
      <c r="E6595" s="379"/>
      <c r="F6595" s="379"/>
      <c r="G6595" s="379"/>
      <c r="H6595" s="379"/>
      <c r="I6595" s="379"/>
      <c r="J6595" s="379"/>
      <c r="K6595" s="379"/>
      <c r="L6595" s="379"/>
      <c r="M6595" s="379"/>
      <c r="N6595" s="379"/>
      <c r="O6595" s="379"/>
      <c r="P6595" s="379"/>
      <c r="Q6595" s="379"/>
      <c r="R6595" s="379"/>
      <c r="S6595" s="379"/>
      <c r="T6595" s="379"/>
      <c r="U6595" s="379"/>
      <c r="V6595" s="379"/>
      <c r="W6595" s="379"/>
      <c r="X6595" s="379"/>
      <c r="Y6595" s="379"/>
      <c r="Z6595" s="379"/>
      <c r="AA6595" s="380"/>
      <c r="AB6595" s="379"/>
      <c r="AC6595" s="379"/>
      <c r="AD6595" s="379"/>
      <c r="AE6595" s="381"/>
      <c r="AF6595" s="105"/>
      <c r="AG6595" s="381"/>
      <c r="AH6595" s="381"/>
      <c r="AI6595" s="381"/>
      <c r="AJ6595" s="381"/>
      <c r="AK6595" s="381"/>
      <c r="AL6595" s="381"/>
      <c r="AM6595" s="381"/>
    </row>
    <row r="6596" spans="1:39" x14ac:dyDescent="0.35">
      <c r="A6596" s="379"/>
      <c r="B6596" s="379"/>
      <c r="C6596" s="379"/>
      <c r="D6596" s="379"/>
      <c r="E6596" s="379"/>
      <c r="F6596" s="379"/>
      <c r="G6596" s="379"/>
      <c r="H6596" s="379"/>
      <c r="I6596" s="379"/>
      <c r="J6596" s="379"/>
      <c r="K6596" s="379"/>
      <c r="L6596" s="379"/>
      <c r="M6596" s="379"/>
      <c r="N6596" s="379"/>
      <c r="O6596" s="379"/>
      <c r="P6596" s="379"/>
      <c r="Q6596" s="379"/>
      <c r="R6596" s="379"/>
      <c r="S6596" s="379"/>
      <c r="T6596" s="379"/>
      <c r="U6596" s="379"/>
      <c r="V6596" s="379"/>
      <c r="W6596" s="379"/>
      <c r="X6596" s="379"/>
      <c r="Y6596" s="379"/>
      <c r="Z6596" s="379"/>
      <c r="AA6596" s="380"/>
      <c r="AB6596" s="379"/>
      <c r="AC6596" s="379"/>
      <c r="AD6596" s="379"/>
      <c r="AE6596" s="381"/>
      <c r="AF6596" s="105"/>
      <c r="AG6596" s="381"/>
      <c r="AH6596" s="381"/>
      <c r="AI6596" s="381"/>
      <c r="AJ6596" s="381"/>
      <c r="AK6596" s="381"/>
      <c r="AL6596" s="381"/>
      <c r="AM6596" s="381"/>
    </row>
    <row r="6597" spans="1:39" x14ac:dyDescent="0.35">
      <c r="A6597" s="379"/>
      <c r="B6597" s="379"/>
      <c r="C6597" s="379"/>
      <c r="D6597" s="379"/>
      <c r="E6597" s="379"/>
      <c r="F6597" s="379"/>
      <c r="G6597" s="379"/>
      <c r="H6597" s="379"/>
      <c r="I6597" s="379"/>
      <c r="J6597" s="379"/>
      <c r="K6597" s="379"/>
      <c r="L6597" s="379"/>
      <c r="M6597" s="379"/>
      <c r="N6597" s="379"/>
      <c r="O6597" s="379"/>
      <c r="P6597" s="379"/>
      <c r="Q6597" s="379"/>
      <c r="R6597" s="379"/>
      <c r="S6597" s="379"/>
      <c r="T6597" s="379"/>
      <c r="U6597" s="379"/>
      <c r="V6597" s="379"/>
      <c r="W6597" s="379"/>
      <c r="X6597" s="379"/>
      <c r="Y6597" s="379"/>
      <c r="Z6597" s="379"/>
      <c r="AA6597" s="380"/>
      <c r="AB6597" s="379"/>
      <c r="AC6597" s="379"/>
      <c r="AD6597" s="379"/>
      <c r="AE6597" s="381"/>
      <c r="AF6597" s="105"/>
      <c r="AG6597" s="381"/>
      <c r="AH6597" s="381"/>
      <c r="AI6597" s="381"/>
      <c r="AJ6597" s="381"/>
      <c r="AK6597" s="381"/>
      <c r="AL6597" s="381"/>
      <c r="AM6597" s="381"/>
    </row>
    <row r="6598" spans="1:39" x14ac:dyDescent="0.35">
      <c r="A6598" s="379"/>
      <c r="B6598" s="379"/>
      <c r="C6598" s="379"/>
      <c r="D6598" s="379"/>
      <c r="E6598" s="379"/>
      <c r="F6598" s="379"/>
      <c r="G6598" s="379"/>
      <c r="H6598" s="379"/>
      <c r="I6598" s="379"/>
      <c r="J6598" s="379"/>
      <c r="K6598" s="379"/>
      <c r="L6598" s="379"/>
      <c r="M6598" s="379"/>
      <c r="N6598" s="379"/>
      <c r="O6598" s="379"/>
      <c r="P6598" s="379"/>
      <c r="Q6598" s="379"/>
      <c r="R6598" s="379"/>
      <c r="S6598" s="379"/>
      <c r="T6598" s="379"/>
      <c r="U6598" s="379"/>
      <c r="V6598" s="379"/>
      <c r="W6598" s="379"/>
      <c r="X6598" s="379"/>
      <c r="Y6598" s="379"/>
      <c r="Z6598" s="379"/>
      <c r="AA6598" s="380"/>
      <c r="AB6598" s="379"/>
      <c r="AC6598" s="379"/>
      <c r="AD6598" s="379"/>
      <c r="AE6598" s="381"/>
      <c r="AF6598" s="105"/>
      <c r="AG6598" s="381"/>
      <c r="AH6598" s="381"/>
      <c r="AI6598" s="381"/>
      <c r="AJ6598" s="381"/>
      <c r="AK6598" s="381"/>
      <c r="AL6598" s="381"/>
      <c r="AM6598" s="381"/>
    </row>
    <row r="6599" spans="1:39" x14ac:dyDescent="0.35">
      <c r="A6599" s="379"/>
      <c r="B6599" s="379"/>
      <c r="C6599" s="379"/>
      <c r="D6599" s="379"/>
      <c r="E6599" s="379"/>
      <c r="F6599" s="379"/>
      <c r="G6599" s="379"/>
      <c r="H6599" s="379"/>
      <c r="I6599" s="379"/>
      <c r="J6599" s="379"/>
      <c r="K6599" s="379"/>
      <c r="L6599" s="379"/>
      <c r="M6599" s="379"/>
      <c r="N6599" s="379"/>
      <c r="O6599" s="379"/>
      <c r="P6599" s="379"/>
      <c r="Q6599" s="379"/>
      <c r="R6599" s="379"/>
      <c r="S6599" s="379"/>
      <c r="T6599" s="379"/>
      <c r="U6599" s="379"/>
      <c r="V6599" s="379"/>
      <c r="W6599" s="379"/>
      <c r="X6599" s="379"/>
      <c r="Y6599" s="379"/>
      <c r="Z6599" s="379"/>
      <c r="AA6599" s="380"/>
      <c r="AB6599" s="379"/>
      <c r="AC6599" s="379"/>
      <c r="AD6599" s="379"/>
      <c r="AE6599" s="381"/>
      <c r="AF6599" s="105"/>
      <c r="AG6599" s="381"/>
      <c r="AH6599" s="381"/>
      <c r="AI6599" s="381"/>
      <c r="AJ6599" s="381"/>
      <c r="AK6599" s="381"/>
      <c r="AL6599" s="381"/>
      <c r="AM6599" s="381"/>
    </row>
    <row r="6600" spans="1:39" x14ac:dyDescent="0.35">
      <c r="A6600" s="379"/>
      <c r="B6600" s="379"/>
      <c r="C6600" s="379"/>
      <c r="D6600" s="379"/>
      <c r="E6600" s="379"/>
      <c r="F6600" s="379"/>
      <c r="G6600" s="379"/>
      <c r="H6600" s="379"/>
      <c r="I6600" s="379"/>
      <c r="J6600" s="379"/>
      <c r="K6600" s="379"/>
      <c r="L6600" s="379"/>
      <c r="M6600" s="379"/>
      <c r="N6600" s="379"/>
      <c r="O6600" s="379"/>
      <c r="P6600" s="379"/>
      <c r="Q6600" s="379"/>
      <c r="R6600" s="379"/>
      <c r="S6600" s="379"/>
      <c r="T6600" s="379"/>
      <c r="U6600" s="379"/>
      <c r="V6600" s="379"/>
      <c r="W6600" s="379"/>
      <c r="X6600" s="379"/>
      <c r="Y6600" s="379"/>
      <c r="Z6600" s="379"/>
      <c r="AA6600" s="380"/>
      <c r="AB6600" s="379"/>
      <c r="AC6600" s="379"/>
      <c r="AD6600" s="379"/>
      <c r="AE6600" s="381"/>
      <c r="AF6600" s="105"/>
      <c r="AG6600" s="381"/>
      <c r="AH6600" s="381"/>
      <c r="AI6600" s="381"/>
      <c r="AJ6600" s="381"/>
      <c r="AK6600" s="381"/>
      <c r="AL6600" s="381"/>
      <c r="AM6600" s="381"/>
    </row>
    <row r="6601" spans="1:39" x14ac:dyDescent="0.35">
      <c r="A6601" s="379"/>
      <c r="B6601" s="379"/>
      <c r="C6601" s="379"/>
      <c r="D6601" s="379"/>
      <c r="E6601" s="379"/>
      <c r="F6601" s="379"/>
      <c r="G6601" s="379"/>
      <c r="H6601" s="379"/>
      <c r="I6601" s="379"/>
      <c r="J6601" s="379"/>
      <c r="K6601" s="379"/>
      <c r="L6601" s="379"/>
      <c r="M6601" s="379"/>
      <c r="N6601" s="379"/>
      <c r="O6601" s="379"/>
      <c r="P6601" s="379"/>
      <c r="Q6601" s="379"/>
      <c r="R6601" s="379"/>
      <c r="S6601" s="379"/>
      <c r="T6601" s="379"/>
      <c r="U6601" s="379"/>
      <c r="V6601" s="379"/>
      <c r="W6601" s="379"/>
      <c r="X6601" s="379"/>
      <c r="Y6601" s="379"/>
      <c r="Z6601" s="379"/>
      <c r="AA6601" s="380"/>
      <c r="AB6601" s="379"/>
      <c r="AC6601" s="379"/>
      <c r="AD6601" s="379"/>
      <c r="AE6601" s="381"/>
      <c r="AF6601" s="105"/>
      <c r="AG6601" s="381"/>
      <c r="AH6601" s="381"/>
      <c r="AI6601" s="381"/>
      <c r="AJ6601" s="381"/>
      <c r="AK6601" s="381"/>
      <c r="AL6601" s="381"/>
      <c r="AM6601" s="381"/>
    </row>
    <row r="6602" spans="1:39" x14ac:dyDescent="0.35">
      <c r="A6602" s="379"/>
      <c r="B6602" s="379"/>
      <c r="C6602" s="379"/>
      <c r="D6602" s="379"/>
      <c r="E6602" s="379"/>
      <c r="F6602" s="379"/>
      <c r="G6602" s="379"/>
      <c r="H6602" s="379"/>
      <c r="I6602" s="379"/>
      <c r="J6602" s="379"/>
      <c r="K6602" s="379"/>
      <c r="L6602" s="379"/>
      <c r="M6602" s="379"/>
      <c r="N6602" s="379"/>
      <c r="O6602" s="379"/>
      <c r="P6602" s="379"/>
      <c r="Q6602" s="379"/>
      <c r="R6602" s="379"/>
      <c r="S6602" s="379"/>
      <c r="T6602" s="379"/>
      <c r="U6602" s="379"/>
      <c r="V6602" s="379"/>
      <c r="W6602" s="379"/>
      <c r="X6602" s="379"/>
      <c r="Y6602" s="379"/>
      <c r="Z6602" s="379"/>
      <c r="AA6602" s="380"/>
      <c r="AB6602" s="379"/>
      <c r="AC6602" s="379"/>
      <c r="AD6602" s="379"/>
      <c r="AE6602" s="381"/>
      <c r="AF6602" s="105"/>
      <c r="AG6602" s="381"/>
      <c r="AH6602" s="381"/>
      <c r="AI6602" s="381"/>
      <c r="AJ6602" s="381"/>
      <c r="AK6602" s="381"/>
      <c r="AL6602" s="381"/>
      <c r="AM6602" s="381"/>
    </row>
    <row r="6603" spans="1:39" x14ac:dyDescent="0.35">
      <c r="A6603" s="379"/>
      <c r="B6603" s="379"/>
      <c r="C6603" s="379"/>
      <c r="D6603" s="379"/>
      <c r="E6603" s="379"/>
      <c r="F6603" s="379"/>
      <c r="G6603" s="379"/>
      <c r="H6603" s="379"/>
      <c r="I6603" s="379"/>
      <c r="J6603" s="379"/>
      <c r="K6603" s="379"/>
      <c r="L6603" s="379"/>
      <c r="M6603" s="379"/>
      <c r="N6603" s="379"/>
      <c r="O6603" s="379"/>
      <c r="P6603" s="379"/>
      <c r="Q6603" s="379"/>
      <c r="R6603" s="379"/>
      <c r="S6603" s="379"/>
      <c r="T6603" s="379"/>
      <c r="U6603" s="379"/>
      <c r="V6603" s="379"/>
      <c r="W6603" s="379"/>
      <c r="X6603" s="379"/>
      <c r="Y6603" s="379"/>
      <c r="Z6603" s="379"/>
      <c r="AA6603" s="380"/>
      <c r="AB6603" s="379"/>
      <c r="AC6603" s="379"/>
      <c r="AD6603" s="379"/>
      <c r="AE6603" s="381"/>
      <c r="AF6603" s="105"/>
      <c r="AG6603" s="381"/>
      <c r="AH6603" s="381"/>
      <c r="AI6603" s="381"/>
      <c r="AJ6603" s="381"/>
      <c r="AK6603" s="381"/>
      <c r="AL6603" s="381"/>
      <c r="AM6603" s="381"/>
    </row>
    <row r="6604" spans="1:39" x14ac:dyDescent="0.35">
      <c r="A6604" s="379"/>
      <c r="B6604" s="379"/>
      <c r="C6604" s="379"/>
      <c r="D6604" s="379"/>
      <c r="E6604" s="379"/>
      <c r="F6604" s="379"/>
      <c r="G6604" s="379"/>
      <c r="H6604" s="379"/>
      <c r="I6604" s="379"/>
      <c r="J6604" s="379"/>
      <c r="K6604" s="379"/>
      <c r="L6604" s="379"/>
      <c r="M6604" s="379"/>
      <c r="N6604" s="379"/>
      <c r="O6604" s="379"/>
      <c r="P6604" s="379"/>
      <c r="Q6604" s="379"/>
      <c r="R6604" s="379"/>
      <c r="S6604" s="379"/>
      <c r="T6604" s="379"/>
      <c r="U6604" s="379"/>
      <c r="V6604" s="379"/>
      <c r="W6604" s="379"/>
      <c r="X6604" s="379"/>
      <c r="Y6604" s="379"/>
      <c r="Z6604" s="379"/>
      <c r="AA6604" s="380"/>
      <c r="AB6604" s="379"/>
      <c r="AC6604" s="379"/>
      <c r="AD6604" s="379"/>
      <c r="AE6604" s="381"/>
      <c r="AF6604" s="105"/>
      <c r="AG6604" s="381"/>
      <c r="AH6604" s="381"/>
      <c r="AI6604" s="381"/>
      <c r="AJ6604" s="381"/>
      <c r="AK6604" s="381"/>
      <c r="AL6604" s="381"/>
      <c r="AM6604" s="381"/>
    </row>
    <row r="6605" spans="1:39" x14ac:dyDescent="0.35">
      <c r="A6605" s="379"/>
      <c r="B6605" s="379"/>
      <c r="C6605" s="379"/>
      <c r="D6605" s="379"/>
      <c r="E6605" s="379"/>
      <c r="F6605" s="379"/>
      <c r="G6605" s="379"/>
      <c r="H6605" s="379"/>
      <c r="I6605" s="379"/>
      <c r="J6605" s="379"/>
      <c r="K6605" s="379"/>
      <c r="L6605" s="379"/>
      <c r="M6605" s="379"/>
      <c r="N6605" s="379"/>
      <c r="O6605" s="379"/>
      <c r="P6605" s="379"/>
      <c r="Q6605" s="379"/>
      <c r="R6605" s="379"/>
      <c r="S6605" s="379"/>
      <c r="T6605" s="379"/>
      <c r="U6605" s="379"/>
      <c r="V6605" s="379"/>
      <c r="W6605" s="379"/>
      <c r="X6605" s="379"/>
      <c r="Y6605" s="379"/>
      <c r="Z6605" s="379"/>
      <c r="AA6605" s="380"/>
      <c r="AB6605" s="379"/>
      <c r="AC6605" s="379"/>
      <c r="AD6605" s="379"/>
      <c r="AE6605" s="381"/>
      <c r="AF6605" s="105"/>
      <c r="AG6605" s="381"/>
      <c r="AH6605" s="381"/>
      <c r="AI6605" s="381"/>
      <c r="AJ6605" s="381"/>
      <c r="AK6605" s="381"/>
      <c r="AL6605" s="381"/>
      <c r="AM6605" s="381"/>
    </row>
    <row r="6606" spans="1:39" x14ac:dyDescent="0.35">
      <c r="A6606" s="379"/>
      <c r="B6606" s="379"/>
      <c r="C6606" s="379"/>
      <c r="D6606" s="379"/>
      <c r="E6606" s="379"/>
      <c r="F6606" s="379"/>
      <c r="G6606" s="379"/>
      <c r="H6606" s="379"/>
      <c r="I6606" s="379"/>
      <c r="J6606" s="379"/>
      <c r="K6606" s="379"/>
      <c r="L6606" s="379"/>
      <c r="M6606" s="379"/>
      <c r="N6606" s="379"/>
      <c r="O6606" s="379"/>
      <c r="P6606" s="379"/>
      <c r="Q6606" s="379"/>
      <c r="R6606" s="379"/>
      <c r="S6606" s="379"/>
      <c r="T6606" s="379"/>
      <c r="U6606" s="379"/>
      <c r="V6606" s="379"/>
      <c r="W6606" s="379"/>
      <c r="X6606" s="379"/>
      <c r="Y6606" s="379"/>
      <c r="Z6606" s="379"/>
      <c r="AA6606" s="380"/>
      <c r="AB6606" s="379"/>
      <c r="AC6606" s="379"/>
      <c r="AD6606" s="379"/>
      <c r="AE6606" s="381"/>
      <c r="AF6606" s="105"/>
      <c r="AG6606" s="381"/>
      <c r="AH6606" s="381"/>
      <c r="AI6606" s="381"/>
      <c r="AJ6606" s="381"/>
      <c r="AK6606" s="381"/>
      <c r="AL6606" s="381"/>
      <c r="AM6606" s="381"/>
    </row>
    <row r="6607" spans="1:39" x14ac:dyDescent="0.35">
      <c r="A6607" s="379"/>
      <c r="B6607" s="379"/>
      <c r="C6607" s="379"/>
      <c r="D6607" s="379"/>
      <c r="E6607" s="379"/>
      <c r="F6607" s="379"/>
      <c r="G6607" s="379"/>
      <c r="H6607" s="379"/>
      <c r="I6607" s="379"/>
      <c r="J6607" s="379"/>
      <c r="K6607" s="379"/>
      <c r="L6607" s="379"/>
      <c r="M6607" s="379"/>
      <c r="N6607" s="379"/>
      <c r="O6607" s="379"/>
      <c r="P6607" s="379"/>
      <c r="Q6607" s="379"/>
      <c r="R6607" s="379"/>
      <c r="S6607" s="379"/>
      <c r="T6607" s="379"/>
      <c r="U6607" s="379"/>
      <c r="V6607" s="379"/>
      <c r="W6607" s="379"/>
      <c r="X6607" s="379"/>
      <c r="Y6607" s="379"/>
      <c r="Z6607" s="379"/>
      <c r="AA6607" s="380"/>
      <c r="AB6607" s="379"/>
      <c r="AC6607" s="379"/>
      <c r="AD6607" s="379"/>
      <c r="AE6607" s="381"/>
      <c r="AF6607" s="105"/>
      <c r="AG6607" s="381"/>
      <c r="AH6607" s="381"/>
      <c r="AI6607" s="381"/>
      <c r="AJ6607" s="381"/>
      <c r="AK6607" s="381"/>
      <c r="AL6607" s="381"/>
      <c r="AM6607" s="381"/>
    </row>
    <row r="6608" spans="1:39" x14ac:dyDescent="0.35">
      <c r="A6608" s="379"/>
      <c r="B6608" s="379"/>
      <c r="C6608" s="379"/>
      <c r="D6608" s="379"/>
      <c r="E6608" s="379"/>
      <c r="F6608" s="379"/>
      <c r="G6608" s="379"/>
      <c r="H6608" s="379"/>
      <c r="I6608" s="379"/>
      <c r="J6608" s="379"/>
      <c r="K6608" s="379"/>
      <c r="L6608" s="379"/>
      <c r="M6608" s="379"/>
      <c r="N6608" s="379"/>
      <c r="O6608" s="379"/>
      <c r="P6608" s="379"/>
      <c r="Q6608" s="379"/>
      <c r="R6608" s="379"/>
      <c r="S6608" s="379"/>
      <c r="T6608" s="379"/>
      <c r="U6608" s="379"/>
      <c r="V6608" s="379"/>
      <c r="W6608" s="379"/>
      <c r="X6608" s="379"/>
      <c r="Y6608" s="379"/>
      <c r="Z6608" s="379"/>
      <c r="AA6608" s="380"/>
      <c r="AB6608" s="379"/>
      <c r="AC6608" s="379"/>
      <c r="AD6608" s="379"/>
      <c r="AE6608" s="381"/>
      <c r="AF6608" s="105"/>
      <c r="AG6608" s="381"/>
      <c r="AH6608" s="381"/>
      <c r="AI6608" s="381"/>
      <c r="AJ6608" s="381"/>
      <c r="AK6608" s="381"/>
      <c r="AL6608" s="381"/>
      <c r="AM6608" s="381"/>
    </row>
    <row r="6609" spans="1:39" x14ac:dyDescent="0.35">
      <c r="A6609" s="379"/>
      <c r="B6609" s="379"/>
      <c r="C6609" s="379"/>
      <c r="D6609" s="379"/>
      <c r="E6609" s="379"/>
      <c r="F6609" s="379"/>
      <c r="G6609" s="379"/>
      <c r="H6609" s="379"/>
      <c r="I6609" s="379"/>
      <c r="J6609" s="379"/>
      <c r="K6609" s="379"/>
      <c r="L6609" s="379"/>
      <c r="M6609" s="379"/>
      <c r="N6609" s="379"/>
      <c r="O6609" s="379"/>
      <c r="P6609" s="379"/>
      <c r="Q6609" s="379"/>
      <c r="R6609" s="379"/>
      <c r="S6609" s="379"/>
      <c r="T6609" s="379"/>
      <c r="U6609" s="379"/>
      <c r="V6609" s="379"/>
      <c r="W6609" s="379"/>
      <c r="X6609" s="379"/>
      <c r="Y6609" s="379"/>
      <c r="Z6609" s="379"/>
      <c r="AA6609" s="380"/>
      <c r="AB6609" s="379"/>
      <c r="AC6609" s="379"/>
      <c r="AD6609" s="379"/>
      <c r="AE6609" s="381"/>
      <c r="AF6609" s="105"/>
      <c r="AG6609" s="381"/>
      <c r="AH6609" s="381"/>
      <c r="AI6609" s="381"/>
      <c r="AJ6609" s="381"/>
      <c r="AK6609" s="381"/>
      <c r="AL6609" s="381"/>
      <c r="AM6609" s="381"/>
    </row>
    <row r="6610" spans="1:39" x14ac:dyDescent="0.35">
      <c r="A6610" s="379"/>
      <c r="B6610" s="379"/>
      <c r="C6610" s="379"/>
      <c r="D6610" s="379"/>
      <c r="E6610" s="379"/>
      <c r="F6610" s="379"/>
      <c r="G6610" s="379"/>
      <c r="H6610" s="379"/>
      <c r="I6610" s="379"/>
      <c r="J6610" s="379"/>
      <c r="K6610" s="379"/>
      <c r="L6610" s="379"/>
      <c r="M6610" s="379"/>
      <c r="N6610" s="379"/>
      <c r="O6610" s="379"/>
      <c r="P6610" s="379"/>
      <c r="Q6610" s="379"/>
      <c r="R6610" s="379"/>
      <c r="S6610" s="379"/>
      <c r="T6610" s="379"/>
      <c r="U6610" s="379"/>
      <c r="V6610" s="379"/>
      <c r="W6610" s="379"/>
      <c r="X6610" s="379"/>
      <c r="Y6610" s="379"/>
      <c r="Z6610" s="379"/>
      <c r="AA6610" s="380"/>
      <c r="AB6610" s="379"/>
      <c r="AC6610" s="379"/>
      <c r="AD6610" s="379"/>
      <c r="AE6610" s="381"/>
      <c r="AF6610" s="105"/>
      <c r="AG6610" s="381"/>
      <c r="AH6610" s="381"/>
      <c r="AI6610" s="381"/>
      <c r="AJ6610" s="381"/>
      <c r="AK6610" s="381"/>
      <c r="AL6610" s="381"/>
      <c r="AM6610" s="381"/>
    </row>
    <row r="6611" spans="1:39" x14ac:dyDescent="0.35">
      <c r="A6611" s="379"/>
      <c r="B6611" s="379"/>
      <c r="C6611" s="379"/>
      <c r="D6611" s="379"/>
      <c r="E6611" s="379"/>
      <c r="F6611" s="379"/>
      <c r="G6611" s="379"/>
      <c r="H6611" s="379"/>
      <c r="I6611" s="379"/>
      <c r="J6611" s="379"/>
      <c r="K6611" s="379"/>
      <c r="L6611" s="379"/>
      <c r="M6611" s="379"/>
      <c r="N6611" s="379"/>
      <c r="O6611" s="379"/>
      <c r="P6611" s="379"/>
      <c r="Q6611" s="379"/>
      <c r="R6611" s="379"/>
      <c r="S6611" s="379"/>
      <c r="T6611" s="379"/>
      <c r="U6611" s="379"/>
      <c r="V6611" s="379"/>
      <c r="W6611" s="379"/>
      <c r="X6611" s="379"/>
      <c r="Y6611" s="379"/>
      <c r="Z6611" s="379"/>
      <c r="AA6611" s="380"/>
      <c r="AB6611" s="379"/>
      <c r="AC6611" s="379"/>
      <c r="AD6611" s="379"/>
      <c r="AE6611" s="381"/>
      <c r="AF6611" s="105"/>
      <c r="AG6611" s="381"/>
      <c r="AH6611" s="381"/>
      <c r="AI6611" s="381"/>
      <c r="AJ6611" s="381"/>
      <c r="AK6611" s="381"/>
      <c r="AL6611" s="381"/>
      <c r="AM6611" s="381"/>
    </row>
    <row r="6612" spans="1:39" x14ac:dyDescent="0.35">
      <c r="A6612" s="379"/>
      <c r="B6612" s="379"/>
      <c r="C6612" s="379"/>
      <c r="D6612" s="379"/>
      <c r="E6612" s="379"/>
      <c r="F6612" s="379"/>
      <c r="G6612" s="379"/>
      <c r="H6612" s="379"/>
      <c r="I6612" s="379"/>
      <c r="J6612" s="379"/>
      <c r="K6612" s="379"/>
      <c r="L6612" s="379"/>
      <c r="M6612" s="379"/>
      <c r="N6612" s="379"/>
      <c r="O6612" s="379"/>
      <c r="P6612" s="379"/>
      <c r="Q6612" s="379"/>
      <c r="R6612" s="379"/>
      <c r="S6612" s="379"/>
      <c r="T6612" s="379"/>
      <c r="U6612" s="379"/>
      <c r="V6612" s="379"/>
      <c r="W6612" s="379"/>
      <c r="X6612" s="379"/>
      <c r="Y6612" s="379"/>
      <c r="Z6612" s="379"/>
      <c r="AA6612" s="380"/>
      <c r="AB6612" s="379"/>
      <c r="AC6612" s="379"/>
      <c r="AD6612" s="379"/>
      <c r="AE6612" s="381"/>
      <c r="AF6612" s="105"/>
      <c r="AG6612" s="381"/>
      <c r="AH6612" s="381"/>
      <c r="AI6612" s="381"/>
      <c r="AJ6612" s="381"/>
      <c r="AK6612" s="381"/>
      <c r="AL6612" s="381"/>
      <c r="AM6612" s="381"/>
    </row>
    <row r="6613" spans="1:39" x14ac:dyDescent="0.35">
      <c r="A6613" s="379"/>
      <c r="B6613" s="379"/>
      <c r="C6613" s="379"/>
      <c r="D6613" s="379"/>
      <c r="E6613" s="379"/>
      <c r="F6613" s="379"/>
      <c r="G6613" s="379"/>
      <c r="H6613" s="379"/>
      <c r="I6613" s="379"/>
      <c r="J6613" s="379"/>
      <c r="K6613" s="379"/>
      <c r="L6613" s="379"/>
      <c r="M6613" s="379"/>
      <c r="N6613" s="379"/>
      <c r="O6613" s="379"/>
      <c r="P6613" s="379"/>
      <c r="Q6613" s="379"/>
      <c r="R6613" s="379"/>
      <c r="S6613" s="379"/>
      <c r="T6613" s="379"/>
      <c r="U6613" s="379"/>
      <c r="V6613" s="379"/>
      <c r="W6613" s="379"/>
      <c r="X6613" s="379"/>
      <c r="Y6613" s="379"/>
      <c r="Z6613" s="379"/>
      <c r="AA6613" s="380"/>
      <c r="AB6613" s="379"/>
      <c r="AC6613" s="379"/>
      <c r="AD6613" s="379"/>
      <c r="AE6613" s="381"/>
      <c r="AF6613" s="105"/>
      <c r="AG6613" s="381"/>
      <c r="AH6613" s="381"/>
      <c r="AI6613" s="381"/>
      <c r="AJ6613" s="381"/>
      <c r="AK6613" s="381"/>
      <c r="AL6613" s="381"/>
      <c r="AM6613" s="381"/>
    </row>
    <row r="6614" spans="1:39" x14ac:dyDescent="0.35">
      <c r="A6614" s="379"/>
      <c r="B6614" s="379"/>
      <c r="C6614" s="379"/>
      <c r="D6614" s="379"/>
      <c r="E6614" s="379"/>
      <c r="F6614" s="379"/>
      <c r="G6614" s="379"/>
      <c r="H6614" s="379"/>
      <c r="I6614" s="379"/>
      <c r="J6614" s="379"/>
      <c r="K6614" s="379"/>
      <c r="L6614" s="379"/>
      <c r="M6614" s="379"/>
      <c r="N6614" s="379"/>
      <c r="O6614" s="379"/>
      <c r="P6614" s="379"/>
      <c r="Q6614" s="379"/>
      <c r="R6614" s="379"/>
      <c r="S6614" s="379"/>
      <c r="T6614" s="379"/>
      <c r="U6614" s="379"/>
      <c r="V6614" s="379"/>
      <c r="W6614" s="379"/>
      <c r="X6614" s="379"/>
      <c r="Y6614" s="379"/>
      <c r="Z6614" s="379"/>
      <c r="AA6614" s="380"/>
      <c r="AB6614" s="379"/>
      <c r="AC6614" s="379"/>
      <c r="AD6614" s="379"/>
      <c r="AE6614" s="381"/>
      <c r="AF6614" s="105"/>
      <c r="AG6614" s="381"/>
      <c r="AH6614" s="381"/>
      <c r="AI6614" s="381"/>
      <c r="AJ6614" s="381"/>
      <c r="AK6614" s="381"/>
      <c r="AL6614" s="381"/>
      <c r="AM6614" s="381"/>
    </row>
    <row r="6615" spans="1:39" x14ac:dyDescent="0.35">
      <c r="A6615" s="379"/>
      <c r="B6615" s="379"/>
      <c r="C6615" s="379"/>
      <c r="D6615" s="379"/>
      <c r="E6615" s="379"/>
      <c r="F6615" s="379"/>
      <c r="G6615" s="379"/>
      <c r="H6615" s="379"/>
      <c r="I6615" s="379"/>
      <c r="J6615" s="379"/>
      <c r="K6615" s="379"/>
      <c r="L6615" s="379"/>
      <c r="M6615" s="379"/>
      <c r="N6615" s="379"/>
      <c r="O6615" s="379"/>
      <c r="P6615" s="379"/>
      <c r="Q6615" s="379"/>
      <c r="R6615" s="379"/>
      <c r="S6615" s="379"/>
      <c r="T6615" s="379"/>
      <c r="U6615" s="379"/>
      <c r="V6615" s="379"/>
      <c r="W6615" s="379"/>
      <c r="X6615" s="379"/>
      <c r="Y6615" s="379"/>
      <c r="Z6615" s="379"/>
      <c r="AA6615" s="380"/>
      <c r="AB6615" s="379"/>
      <c r="AC6615" s="379"/>
      <c r="AD6615" s="379"/>
      <c r="AE6615" s="381"/>
      <c r="AF6615" s="105"/>
      <c r="AG6615" s="381"/>
      <c r="AH6615" s="381"/>
      <c r="AI6615" s="381"/>
      <c r="AJ6615" s="381"/>
      <c r="AK6615" s="381"/>
      <c r="AL6615" s="381"/>
      <c r="AM6615" s="381"/>
    </row>
    <row r="6616" spans="1:39" x14ac:dyDescent="0.35">
      <c r="A6616" s="379"/>
      <c r="B6616" s="379"/>
      <c r="C6616" s="379"/>
      <c r="D6616" s="379"/>
      <c r="E6616" s="379"/>
      <c r="F6616" s="379"/>
      <c r="G6616" s="379"/>
      <c r="H6616" s="379"/>
      <c r="I6616" s="379"/>
      <c r="J6616" s="379"/>
      <c r="K6616" s="379"/>
      <c r="L6616" s="379"/>
      <c r="M6616" s="379"/>
      <c r="N6616" s="379"/>
      <c r="O6616" s="379"/>
      <c r="P6616" s="379"/>
      <c r="Q6616" s="379"/>
      <c r="R6616" s="379"/>
      <c r="S6616" s="379"/>
      <c r="T6616" s="379"/>
      <c r="U6616" s="379"/>
      <c r="V6616" s="379"/>
      <c r="W6616" s="379"/>
      <c r="X6616" s="379"/>
      <c r="Y6616" s="379"/>
      <c r="Z6616" s="379"/>
      <c r="AA6616" s="380"/>
      <c r="AB6616" s="379"/>
      <c r="AC6616" s="379"/>
      <c r="AD6616" s="379"/>
      <c r="AE6616" s="381"/>
      <c r="AF6616" s="105"/>
      <c r="AG6616" s="381"/>
      <c r="AH6616" s="381"/>
      <c r="AI6616" s="381"/>
      <c r="AJ6616" s="381"/>
      <c r="AK6616" s="381"/>
      <c r="AL6616" s="381"/>
      <c r="AM6616" s="381"/>
    </row>
    <row r="6617" spans="1:39" x14ac:dyDescent="0.35">
      <c r="A6617" s="379"/>
      <c r="B6617" s="379"/>
      <c r="C6617" s="379"/>
      <c r="D6617" s="379"/>
      <c r="E6617" s="379"/>
      <c r="F6617" s="379"/>
      <c r="G6617" s="379"/>
      <c r="H6617" s="379"/>
      <c r="I6617" s="379"/>
      <c r="J6617" s="379"/>
      <c r="K6617" s="379"/>
      <c r="L6617" s="379"/>
      <c r="M6617" s="379"/>
      <c r="N6617" s="379"/>
      <c r="O6617" s="379"/>
      <c r="P6617" s="379"/>
      <c r="Q6617" s="379"/>
      <c r="R6617" s="379"/>
      <c r="S6617" s="379"/>
      <c r="T6617" s="379"/>
      <c r="U6617" s="379"/>
      <c r="V6617" s="379"/>
      <c r="W6617" s="379"/>
      <c r="X6617" s="379"/>
      <c r="Y6617" s="379"/>
      <c r="Z6617" s="379"/>
      <c r="AA6617" s="380"/>
      <c r="AB6617" s="379"/>
      <c r="AC6617" s="379"/>
      <c r="AD6617" s="379"/>
      <c r="AE6617" s="381"/>
      <c r="AF6617" s="105"/>
      <c r="AG6617" s="381"/>
      <c r="AH6617" s="381"/>
      <c r="AI6617" s="381"/>
      <c r="AJ6617" s="381"/>
      <c r="AK6617" s="381"/>
      <c r="AL6617" s="381"/>
      <c r="AM6617" s="381"/>
    </row>
    <row r="6618" spans="1:39" x14ac:dyDescent="0.35">
      <c r="A6618" s="379"/>
      <c r="B6618" s="379"/>
      <c r="C6618" s="379"/>
      <c r="D6618" s="379"/>
      <c r="E6618" s="379"/>
      <c r="F6618" s="379"/>
      <c r="G6618" s="379"/>
      <c r="H6618" s="379"/>
      <c r="I6618" s="379"/>
      <c r="J6618" s="379"/>
      <c r="K6618" s="379"/>
      <c r="L6618" s="379"/>
      <c r="M6618" s="379"/>
      <c r="N6618" s="379"/>
      <c r="O6618" s="379"/>
      <c r="P6618" s="379"/>
      <c r="Q6618" s="379"/>
      <c r="R6618" s="379"/>
      <c r="S6618" s="379"/>
      <c r="T6618" s="379"/>
      <c r="U6618" s="379"/>
      <c r="V6618" s="379"/>
      <c r="W6618" s="379"/>
      <c r="X6618" s="379"/>
      <c r="Y6618" s="379"/>
      <c r="Z6618" s="379"/>
      <c r="AA6618" s="380"/>
      <c r="AB6618" s="379"/>
      <c r="AC6618" s="379"/>
      <c r="AD6618" s="379"/>
      <c r="AE6618" s="381"/>
      <c r="AF6618" s="105"/>
      <c r="AG6618" s="381"/>
      <c r="AH6618" s="381"/>
      <c r="AI6618" s="381"/>
      <c r="AJ6618" s="381"/>
      <c r="AK6618" s="381"/>
      <c r="AL6618" s="381"/>
      <c r="AM6618" s="381"/>
    </row>
    <row r="6619" spans="1:39" x14ac:dyDescent="0.35">
      <c r="A6619" s="379"/>
      <c r="B6619" s="379"/>
      <c r="C6619" s="379"/>
      <c r="D6619" s="379"/>
      <c r="E6619" s="379"/>
      <c r="F6619" s="379"/>
      <c r="G6619" s="379"/>
      <c r="H6619" s="379"/>
      <c r="I6619" s="379"/>
      <c r="J6619" s="379"/>
      <c r="K6619" s="379"/>
      <c r="L6619" s="379"/>
      <c r="M6619" s="379"/>
      <c r="N6619" s="379"/>
      <c r="O6619" s="379"/>
      <c r="P6619" s="379"/>
      <c r="Q6619" s="379"/>
      <c r="R6619" s="379"/>
      <c r="S6619" s="379"/>
      <c r="T6619" s="379"/>
      <c r="U6619" s="379"/>
      <c r="V6619" s="379"/>
      <c r="W6619" s="379"/>
      <c r="X6619" s="379"/>
      <c r="Y6619" s="379"/>
      <c r="Z6619" s="379"/>
      <c r="AA6619" s="380"/>
      <c r="AB6619" s="379"/>
      <c r="AC6619" s="379"/>
      <c r="AD6619" s="379"/>
      <c r="AE6619" s="381"/>
      <c r="AF6619" s="105"/>
      <c r="AG6619" s="381"/>
      <c r="AH6619" s="381"/>
      <c r="AI6619" s="381"/>
      <c r="AJ6619" s="381"/>
      <c r="AK6619" s="381"/>
      <c r="AL6619" s="381"/>
      <c r="AM6619" s="381"/>
    </row>
    <row r="6620" spans="1:39" x14ac:dyDescent="0.35">
      <c r="A6620" s="379"/>
      <c r="B6620" s="379"/>
      <c r="C6620" s="379"/>
      <c r="D6620" s="379"/>
      <c r="E6620" s="379"/>
      <c r="F6620" s="379"/>
      <c r="G6620" s="379"/>
      <c r="H6620" s="379"/>
      <c r="I6620" s="379"/>
      <c r="J6620" s="379"/>
      <c r="K6620" s="379"/>
      <c r="L6620" s="379"/>
      <c r="M6620" s="379"/>
      <c r="N6620" s="379"/>
      <c r="O6620" s="379"/>
      <c r="P6620" s="379"/>
      <c r="Q6620" s="379"/>
      <c r="R6620" s="379"/>
      <c r="S6620" s="379"/>
      <c r="T6620" s="379"/>
      <c r="U6620" s="379"/>
      <c r="V6620" s="379"/>
      <c r="W6620" s="379"/>
      <c r="X6620" s="379"/>
      <c r="Y6620" s="379"/>
      <c r="Z6620" s="379"/>
      <c r="AA6620" s="380"/>
      <c r="AB6620" s="379"/>
      <c r="AC6620" s="379"/>
      <c r="AD6620" s="379"/>
      <c r="AE6620" s="381"/>
      <c r="AF6620" s="105"/>
      <c r="AG6620" s="381"/>
      <c r="AH6620" s="381"/>
      <c r="AI6620" s="381"/>
      <c r="AJ6620" s="381"/>
      <c r="AK6620" s="381"/>
      <c r="AL6620" s="381"/>
      <c r="AM6620" s="381"/>
    </row>
    <row r="6621" spans="1:39" x14ac:dyDescent="0.35">
      <c r="A6621" s="379"/>
      <c r="B6621" s="379"/>
      <c r="C6621" s="379"/>
      <c r="D6621" s="379"/>
      <c r="E6621" s="379"/>
      <c r="F6621" s="379"/>
      <c r="G6621" s="379"/>
      <c r="H6621" s="379"/>
      <c r="I6621" s="379"/>
      <c r="J6621" s="379"/>
      <c r="K6621" s="379"/>
      <c r="L6621" s="379"/>
      <c r="M6621" s="379"/>
      <c r="N6621" s="379"/>
      <c r="O6621" s="379"/>
      <c r="P6621" s="379"/>
      <c r="Q6621" s="379"/>
      <c r="R6621" s="379"/>
      <c r="S6621" s="379"/>
      <c r="T6621" s="379"/>
      <c r="U6621" s="379"/>
      <c r="V6621" s="379"/>
      <c r="W6621" s="379"/>
      <c r="X6621" s="379"/>
      <c r="Y6621" s="379"/>
      <c r="Z6621" s="379"/>
      <c r="AA6621" s="380"/>
      <c r="AB6621" s="379"/>
      <c r="AC6621" s="379"/>
      <c r="AD6621" s="379"/>
      <c r="AE6621" s="381"/>
      <c r="AF6621" s="105"/>
      <c r="AG6621" s="381"/>
      <c r="AH6621" s="381"/>
      <c r="AI6621" s="381"/>
      <c r="AJ6621" s="381"/>
      <c r="AK6621" s="381"/>
      <c r="AL6621" s="381"/>
      <c r="AM6621" s="381"/>
    </row>
    <row r="6622" spans="1:39" x14ac:dyDescent="0.35">
      <c r="A6622" s="379"/>
      <c r="B6622" s="379"/>
      <c r="C6622" s="379"/>
      <c r="D6622" s="379"/>
      <c r="E6622" s="379"/>
      <c r="F6622" s="379"/>
      <c r="G6622" s="379"/>
      <c r="H6622" s="379"/>
      <c r="I6622" s="379"/>
      <c r="J6622" s="379"/>
      <c r="K6622" s="379"/>
      <c r="L6622" s="379"/>
      <c r="M6622" s="379"/>
      <c r="N6622" s="379"/>
      <c r="O6622" s="379"/>
      <c r="P6622" s="379"/>
      <c r="Q6622" s="379"/>
      <c r="R6622" s="379"/>
      <c r="S6622" s="379"/>
      <c r="T6622" s="379"/>
      <c r="U6622" s="379"/>
      <c r="V6622" s="379"/>
      <c r="W6622" s="379"/>
      <c r="X6622" s="379"/>
      <c r="Y6622" s="379"/>
      <c r="Z6622" s="379"/>
      <c r="AA6622" s="380"/>
      <c r="AB6622" s="379"/>
      <c r="AC6622" s="379"/>
      <c r="AD6622" s="379"/>
      <c r="AE6622" s="381"/>
      <c r="AF6622" s="105"/>
      <c r="AG6622" s="381"/>
      <c r="AH6622" s="381"/>
      <c r="AI6622" s="381"/>
      <c r="AJ6622" s="381"/>
      <c r="AK6622" s="381"/>
      <c r="AL6622" s="381"/>
      <c r="AM6622" s="381"/>
    </row>
    <row r="6623" spans="1:39" x14ac:dyDescent="0.35">
      <c r="A6623" s="379"/>
      <c r="B6623" s="379"/>
      <c r="C6623" s="379"/>
      <c r="D6623" s="379"/>
      <c r="E6623" s="379"/>
      <c r="F6623" s="379"/>
      <c r="G6623" s="379"/>
      <c r="H6623" s="379"/>
      <c r="I6623" s="379"/>
      <c r="J6623" s="379"/>
      <c r="K6623" s="379"/>
      <c r="L6623" s="379"/>
      <c r="M6623" s="379"/>
      <c r="N6623" s="379"/>
      <c r="O6623" s="379"/>
      <c r="P6623" s="379"/>
      <c r="Q6623" s="379"/>
      <c r="R6623" s="379"/>
      <c r="S6623" s="379"/>
      <c r="T6623" s="379"/>
      <c r="U6623" s="379"/>
      <c r="V6623" s="379"/>
      <c r="W6623" s="379"/>
      <c r="X6623" s="379"/>
      <c r="Y6623" s="379"/>
      <c r="Z6623" s="379"/>
      <c r="AA6623" s="380"/>
      <c r="AB6623" s="379"/>
      <c r="AC6623" s="379"/>
      <c r="AD6623" s="379"/>
      <c r="AE6623" s="381"/>
      <c r="AF6623" s="105"/>
      <c r="AG6623" s="381"/>
      <c r="AH6623" s="381"/>
      <c r="AI6623" s="381"/>
      <c r="AJ6623" s="381"/>
      <c r="AK6623" s="381"/>
      <c r="AL6623" s="381"/>
      <c r="AM6623" s="381"/>
    </row>
    <row r="6624" spans="1:39" x14ac:dyDescent="0.35">
      <c r="A6624" s="379"/>
      <c r="B6624" s="379"/>
      <c r="C6624" s="379"/>
      <c r="D6624" s="379"/>
      <c r="E6624" s="379"/>
      <c r="F6624" s="379"/>
      <c r="G6624" s="379"/>
      <c r="H6624" s="379"/>
      <c r="I6624" s="379"/>
      <c r="J6624" s="379"/>
      <c r="K6624" s="379"/>
      <c r="L6624" s="379"/>
      <c r="M6624" s="379"/>
      <c r="N6624" s="379"/>
      <c r="O6624" s="379"/>
      <c r="P6624" s="379"/>
      <c r="Q6624" s="379"/>
      <c r="R6624" s="379"/>
      <c r="S6624" s="379"/>
      <c r="T6624" s="379"/>
      <c r="U6624" s="379"/>
      <c r="V6624" s="379"/>
      <c r="W6624" s="379"/>
      <c r="X6624" s="379"/>
      <c r="Y6624" s="379"/>
      <c r="Z6624" s="379"/>
      <c r="AA6624" s="380"/>
      <c r="AB6624" s="379"/>
      <c r="AC6624" s="379"/>
      <c r="AD6624" s="379"/>
      <c r="AE6624" s="381"/>
      <c r="AF6624" s="105"/>
      <c r="AG6624" s="381"/>
      <c r="AH6624" s="381"/>
      <c r="AI6624" s="381"/>
      <c r="AJ6624" s="381"/>
      <c r="AK6624" s="381"/>
      <c r="AL6624" s="381"/>
      <c r="AM6624" s="381"/>
    </row>
    <row r="6625" spans="1:39" x14ac:dyDescent="0.35">
      <c r="A6625" s="379"/>
      <c r="B6625" s="379"/>
      <c r="C6625" s="379"/>
      <c r="D6625" s="379"/>
      <c r="E6625" s="379"/>
      <c r="F6625" s="379"/>
      <c r="G6625" s="379"/>
      <c r="H6625" s="379"/>
      <c r="I6625" s="379"/>
      <c r="J6625" s="379"/>
      <c r="K6625" s="379"/>
      <c r="L6625" s="379"/>
      <c r="M6625" s="379"/>
      <c r="N6625" s="379"/>
      <c r="O6625" s="379"/>
      <c r="P6625" s="379"/>
      <c r="Q6625" s="379"/>
      <c r="R6625" s="379"/>
      <c r="S6625" s="379"/>
      <c r="T6625" s="379"/>
      <c r="U6625" s="379"/>
      <c r="V6625" s="379"/>
      <c r="W6625" s="379"/>
      <c r="X6625" s="379"/>
      <c r="Y6625" s="379"/>
      <c r="Z6625" s="379"/>
      <c r="AA6625" s="380"/>
      <c r="AB6625" s="379"/>
      <c r="AC6625" s="379"/>
      <c r="AD6625" s="379"/>
      <c r="AE6625" s="381"/>
      <c r="AF6625" s="105"/>
      <c r="AG6625" s="381"/>
      <c r="AH6625" s="381"/>
      <c r="AI6625" s="381"/>
      <c r="AJ6625" s="381"/>
      <c r="AK6625" s="381"/>
      <c r="AL6625" s="381"/>
      <c r="AM6625" s="381"/>
    </row>
    <row r="6626" spans="1:39" x14ac:dyDescent="0.35">
      <c r="A6626" s="379"/>
      <c r="B6626" s="379"/>
      <c r="C6626" s="379"/>
      <c r="D6626" s="379"/>
      <c r="E6626" s="379"/>
      <c r="F6626" s="379"/>
      <c r="G6626" s="379"/>
      <c r="H6626" s="379"/>
      <c r="I6626" s="379"/>
      <c r="J6626" s="379"/>
      <c r="K6626" s="379"/>
      <c r="L6626" s="379"/>
      <c r="M6626" s="379"/>
      <c r="N6626" s="379"/>
      <c r="O6626" s="379"/>
      <c r="P6626" s="379"/>
      <c r="Q6626" s="379"/>
      <c r="R6626" s="379"/>
      <c r="S6626" s="379"/>
      <c r="T6626" s="379"/>
      <c r="U6626" s="379"/>
      <c r="V6626" s="379"/>
      <c r="W6626" s="379"/>
      <c r="X6626" s="379"/>
      <c r="Y6626" s="379"/>
      <c r="Z6626" s="379"/>
      <c r="AA6626" s="380"/>
      <c r="AB6626" s="379"/>
      <c r="AC6626" s="379"/>
      <c r="AD6626" s="379"/>
      <c r="AE6626" s="381"/>
      <c r="AF6626" s="105"/>
      <c r="AG6626" s="381"/>
      <c r="AH6626" s="381"/>
      <c r="AI6626" s="381"/>
      <c r="AJ6626" s="381"/>
      <c r="AK6626" s="381"/>
      <c r="AL6626" s="381"/>
      <c r="AM6626" s="381"/>
    </row>
    <row r="6627" spans="1:39" x14ac:dyDescent="0.35">
      <c r="A6627" s="379"/>
      <c r="B6627" s="379"/>
      <c r="C6627" s="379"/>
      <c r="D6627" s="379"/>
      <c r="E6627" s="379"/>
      <c r="F6627" s="379"/>
      <c r="G6627" s="379"/>
      <c r="H6627" s="379"/>
      <c r="I6627" s="379"/>
      <c r="J6627" s="379"/>
      <c r="K6627" s="379"/>
      <c r="L6627" s="379"/>
      <c r="M6627" s="379"/>
      <c r="N6627" s="379"/>
      <c r="O6627" s="379"/>
      <c r="P6627" s="379"/>
      <c r="Q6627" s="379"/>
      <c r="R6627" s="379"/>
      <c r="S6627" s="379"/>
      <c r="T6627" s="379"/>
      <c r="U6627" s="379"/>
      <c r="V6627" s="379"/>
      <c r="W6627" s="379"/>
      <c r="X6627" s="379"/>
      <c r="Y6627" s="379"/>
      <c r="Z6627" s="379"/>
      <c r="AA6627" s="380"/>
      <c r="AB6627" s="379"/>
      <c r="AC6627" s="379"/>
      <c r="AD6627" s="379"/>
      <c r="AE6627" s="381"/>
      <c r="AF6627" s="105"/>
      <c r="AG6627" s="381"/>
      <c r="AH6627" s="381"/>
      <c r="AI6627" s="381"/>
      <c r="AJ6627" s="381"/>
      <c r="AK6627" s="381"/>
      <c r="AL6627" s="381"/>
      <c r="AM6627" s="381"/>
    </row>
    <row r="6628" spans="1:39" x14ac:dyDescent="0.35">
      <c r="A6628" s="379"/>
      <c r="B6628" s="379"/>
      <c r="C6628" s="379"/>
      <c r="D6628" s="379"/>
      <c r="E6628" s="379"/>
      <c r="F6628" s="379"/>
      <c r="G6628" s="379"/>
      <c r="H6628" s="379"/>
      <c r="I6628" s="379"/>
      <c r="J6628" s="379"/>
      <c r="K6628" s="379"/>
      <c r="L6628" s="379"/>
      <c r="M6628" s="379"/>
      <c r="N6628" s="379"/>
      <c r="O6628" s="379"/>
      <c r="P6628" s="379"/>
      <c r="Q6628" s="379"/>
      <c r="R6628" s="379"/>
      <c r="S6628" s="379"/>
      <c r="T6628" s="379"/>
      <c r="U6628" s="379"/>
      <c r="V6628" s="379"/>
      <c r="W6628" s="379"/>
      <c r="X6628" s="379"/>
      <c r="Y6628" s="379"/>
      <c r="Z6628" s="379"/>
      <c r="AA6628" s="380"/>
      <c r="AB6628" s="379"/>
      <c r="AC6628" s="379"/>
      <c r="AD6628" s="379"/>
      <c r="AE6628" s="381"/>
      <c r="AF6628" s="105"/>
      <c r="AG6628" s="381"/>
      <c r="AH6628" s="381"/>
      <c r="AI6628" s="381"/>
      <c r="AJ6628" s="381"/>
      <c r="AK6628" s="381"/>
      <c r="AL6628" s="381"/>
      <c r="AM6628" s="381"/>
    </row>
    <row r="6629" spans="1:39" x14ac:dyDescent="0.35">
      <c r="A6629" s="379"/>
      <c r="B6629" s="379"/>
      <c r="C6629" s="379"/>
      <c r="D6629" s="379"/>
      <c r="E6629" s="379"/>
      <c r="F6629" s="379"/>
      <c r="G6629" s="379"/>
      <c r="H6629" s="379"/>
      <c r="I6629" s="379"/>
      <c r="J6629" s="379"/>
      <c r="K6629" s="379"/>
      <c r="L6629" s="379"/>
      <c r="M6629" s="379"/>
      <c r="N6629" s="379"/>
      <c r="O6629" s="379"/>
      <c r="P6629" s="379"/>
      <c r="Q6629" s="379"/>
      <c r="R6629" s="379"/>
      <c r="S6629" s="379"/>
      <c r="T6629" s="379"/>
      <c r="U6629" s="379"/>
      <c r="V6629" s="379"/>
      <c r="W6629" s="379"/>
      <c r="X6629" s="379"/>
      <c r="Y6629" s="379"/>
      <c r="Z6629" s="379"/>
      <c r="AA6629" s="380"/>
      <c r="AB6629" s="379"/>
      <c r="AC6629" s="379"/>
      <c r="AD6629" s="379"/>
      <c r="AE6629" s="381"/>
      <c r="AF6629" s="105"/>
      <c r="AG6629" s="381"/>
      <c r="AH6629" s="381"/>
      <c r="AI6629" s="381"/>
      <c r="AJ6629" s="381"/>
      <c r="AK6629" s="381"/>
      <c r="AL6629" s="381"/>
      <c r="AM6629" s="381"/>
    </row>
    <row r="6630" spans="1:39" x14ac:dyDescent="0.35">
      <c r="A6630" s="379"/>
      <c r="B6630" s="379"/>
      <c r="C6630" s="379"/>
      <c r="D6630" s="379"/>
      <c r="E6630" s="379"/>
      <c r="F6630" s="379"/>
      <c r="G6630" s="379"/>
      <c r="H6630" s="379"/>
      <c r="I6630" s="379"/>
      <c r="J6630" s="379"/>
      <c r="K6630" s="379"/>
      <c r="L6630" s="379"/>
      <c r="M6630" s="379"/>
      <c r="N6630" s="379"/>
      <c r="O6630" s="379"/>
      <c r="P6630" s="379"/>
      <c r="Q6630" s="379"/>
      <c r="R6630" s="379"/>
      <c r="S6630" s="379"/>
      <c r="T6630" s="379"/>
      <c r="U6630" s="379"/>
      <c r="V6630" s="379"/>
      <c r="W6630" s="379"/>
      <c r="X6630" s="379"/>
      <c r="Y6630" s="379"/>
      <c r="Z6630" s="379"/>
      <c r="AA6630" s="380"/>
      <c r="AB6630" s="379"/>
      <c r="AC6630" s="379"/>
      <c r="AD6630" s="379"/>
      <c r="AE6630" s="381"/>
      <c r="AF6630" s="105"/>
      <c r="AG6630" s="381"/>
      <c r="AH6630" s="381"/>
      <c r="AI6630" s="381"/>
      <c r="AJ6630" s="381"/>
      <c r="AK6630" s="381"/>
      <c r="AL6630" s="381"/>
      <c r="AM6630" s="381"/>
    </row>
    <row r="6631" spans="1:39" x14ac:dyDescent="0.35">
      <c r="A6631" s="379"/>
      <c r="B6631" s="379"/>
      <c r="C6631" s="379"/>
      <c r="D6631" s="379"/>
      <c r="E6631" s="379"/>
      <c r="F6631" s="379"/>
      <c r="G6631" s="379"/>
      <c r="H6631" s="379"/>
      <c r="I6631" s="379"/>
      <c r="J6631" s="379"/>
      <c r="K6631" s="379"/>
      <c r="L6631" s="379"/>
      <c r="M6631" s="379"/>
      <c r="N6631" s="379"/>
      <c r="O6631" s="379"/>
      <c r="P6631" s="379"/>
      <c r="Q6631" s="379"/>
      <c r="R6631" s="379"/>
      <c r="S6631" s="379"/>
      <c r="T6631" s="379"/>
      <c r="U6631" s="379"/>
      <c r="V6631" s="379"/>
      <c r="W6631" s="379"/>
      <c r="X6631" s="379"/>
      <c r="Y6631" s="379"/>
      <c r="Z6631" s="379"/>
      <c r="AA6631" s="380"/>
      <c r="AB6631" s="379"/>
      <c r="AC6631" s="379"/>
      <c r="AD6631" s="379"/>
      <c r="AE6631" s="381"/>
      <c r="AF6631" s="105"/>
      <c r="AG6631" s="381"/>
      <c r="AH6631" s="381"/>
      <c r="AI6631" s="381"/>
      <c r="AJ6631" s="381"/>
      <c r="AK6631" s="381"/>
      <c r="AL6631" s="381"/>
      <c r="AM6631" s="381"/>
    </row>
    <row r="6632" spans="1:39" x14ac:dyDescent="0.35">
      <c r="A6632" s="379"/>
      <c r="B6632" s="379"/>
      <c r="C6632" s="379"/>
      <c r="D6632" s="379"/>
      <c r="E6632" s="379"/>
      <c r="F6632" s="379"/>
      <c r="G6632" s="379"/>
      <c r="H6632" s="379"/>
      <c r="I6632" s="379"/>
      <c r="J6632" s="379"/>
      <c r="K6632" s="379"/>
      <c r="L6632" s="379"/>
      <c r="M6632" s="379"/>
      <c r="N6632" s="379"/>
      <c r="O6632" s="379"/>
      <c r="P6632" s="379"/>
      <c r="Q6632" s="379"/>
      <c r="R6632" s="379"/>
      <c r="S6632" s="379"/>
      <c r="T6632" s="379"/>
      <c r="U6632" s="379"/>
      <c r="V6632" s="379"/>
      <c r="W6632" s="379"/>
      <c r="X6632" s="379"/>
      <c r="Y6632" s="379"/>
      <c r="Z6632" s="379"/>
      <c r="AA6632" s="380"/>
      <c r="AB6632" s="379"/>
      <c r="AC6632" s="379"/>
      <c r="AD6632" s="379"/>
      <c r="AE6632" s="381"/>
      <c r="AF6632" s="105"/>
      <c r="AG6632" s="381"/>
      <c r="AH6632" s="381"/>
      <c r="AI6632" s="381"/>
      <c r="AJ6632" s="381"/>
      <c r="AK6632" s="381"/>
      <c r="AL6632" s="381"/>
      <c r="AM6632" s="381"/>
    </row>
    <row r="6633" spans="1:39" x14ac:dyDescent="0.35">
      <c r="A6633" s="379"/>
      <c r="B6633" s="379"/>
      <c r="C6633" s="379"/>
      <c r="D6633" s="379"/>
      <c r="E6633" s="379"/>
      <c r="F6633" s="379"/>
      <c r="G6633" s="379"/>
      <c r="H6633" s="379"/>
      <c r="I6633" s="379"/>
      <c r="J6633" s="379"/>
      <c r="K6633" s="379"/>
      <c r="L6633" s="379"/>
      <c r="M6633" s="379"/>
      <c r="N6633" s="379"/>
      <c r="O6633" s="379"/>
      <c r="P6633" s="379"/>
      <c r="Q6633" s="379"/>
      <c r="R6633" s="379"/>
      <c r="S6633" s="379"/>
      <c r="T6633" s="379"/>
      <c r="U6633" s="379"/>
      <c r="V6633" s="379"/>
      <c r="W6633" s="379"/>
      <c r="X6633" s="379"/>
      <c r="Y6633" s="379"/>
      <c r="Z6633" s="379"/>
      <c r="AA6633" s="380"/>
      <c r="AB6633" s="379"/>
      <c r="AC6633" s="379"/>
      <c r="AD6633" s="379"/>
      <c r="AE6633" s="381"/>
      <c r="AF6633" s="105"/>
      <c r="AG6633" s="381"/>
      <c r="AH6633" s="381"/>
      <c r="AI6633" s="381"/>
      <c r="AJ6633" s="381"/>
      <c r="AK6633" s="381"/>
      <c r="AL6633" s="381"/>
      <c r="AM6633" s="381"/>
    </row>
    <row r="6634" spans="1:39" x14ac:dyDescent="0.35">
      <c r="A6634" s="379"/>
      <c r="B6634" s="379"/>
      <c r="C6634" s="379"/>
      <c r="D6634" s="379"/>
      <c r="E6634" s="379"/>
      <c r="F6634" s="379"/>
      <c r="G6634" s="379"/>
      <c r="H6634" s="379"/>
      <c r="I6634" s="379"/>
      <c r="J6634" s="379"/>
      <c r="K6634" s="379"/>
      <c r="L6634" s="379"/>
      <c r="M6634" s="379"/>
      <c r="N6634" s="379"/>
      <c r="O6634" s="379"/>
      <c r="P6634" s="379"/>
      <c r="Q6634" s="379"/>
      <c r="R6634" s="379"/>
      <c r="S6634" s="379"/>
      <c r="T6634" s="379"/>
      <c r="U6634" s="379"/>
      <c r="V6634" s="379"/>
      <c r="W6634" s="379"/>
      <c r="X6634" s="379"/>
      <c r="Y6634" s="379"/>
      <c r="Z6634" s="379"/>
      <c r="AA6634" s="380"/>
      <c r="AB6634" s="379"/>
      <c r="AC6634" s="379"/>
      <c r="AD6634" s="379"/>
      <c r="AE6634" s="381"/>
      <c r="AF6634" s="105"/>
      <c r="AG6634" s="381"/>
      <c r="AH6634" s="381"/>
      <c r="AI6634" s="381"/>
      <c r="AJ6634" s="381"/>
      <c r="AK6634" s="381"/>
      <c r="AL6634" s="381"/>
      <c r="AM6634" s="381"/>
    </row>
    <row r="6635" spans="1:39" x14ac:dyDescent="0.35">
      <c r="A6635" s="379"/>
      <c r="B6635" s="379"/>
      <c r="C6635" s="379"/>
      <c r="D6635" s="379"/>
      <c r="E6635" s="379"/>
      <c r="F6635" s="379"/>
      <c r="G6635" s="379"/>
      <c r="H6635" s="379"/>
      <c r="I6635" s="379"/>
      <c r="J6635" s="379"/>
      <c r="K6635" s="379"/>
      <c r="L6635" s="379"/>
      <c r="M6635" s="379"/>
      <c r="N6635" s="379"/>
      <c r="O6635" s="379"/>
      <c r="P6635" s="379"/>
      <c r="Q6635" s="379"/>
      <c r="R6635" s="379"/>
      <c r="S6635" s="379"/>
      <c r="T6635" s="379"/>
      <c r="U6635" s="379"/>
      <c r="V6635" s="379"/>
      <c r="W6635" s="379"/>
      <c r="X6635" s="379"/>
      <c r="Y6635" s="379"/>
      <c r="Z6635" s="379"/>
      <c r="AA6635" s="380"/>
      <c r="AB6635" s="379"/>
      <c r="AC6635" s="379"/>
      <c r="AD6635" s="379"/>
      <c r="AE6635" s="381"/>
      <c r="AF6635" s="105"/>
      <c r="AG6635" s="381"/>
      <c r="AH6635" s="381"/>
      <c r="AI6635" s="381"/>
      <c r="AJ6635" s="381"/>
      <c r="AK6635" s="381"/>
      <c r="AL6635" s="381"/>
      <c r="AM6635" s="381"/>
    </row>
    <row r="6636" spans="1:39" x14ac:dyDescent="0.35">
      <c r="A6636" s="379"/>
      <c r="B6636" s="379"/>
      <c r="C6636" s="379"/>
      <c r="D6636" s="379"/>
      <c r="E6636" s="379"/>
      <c r="F6636" s="379"/>
      <c r="G6636" s="379"/>
      <c r="H6636" s="379"/>
      <c r="I6636" s="379"/>
      <c r="J6636" s="379"/>
      <c r="K6636" s="379"/>
      <c r="L6636" s="379"/>
      <c r="M6636" s="379"/>
      <c r="N6636" s="379"/>
      <c r="O6636" s="379"/>
      <c r="P6636" s="379"/>
      <c r="Q6636" s="379"/>
      <c r="R6636" s="379"/>
      <c r="S6636" s="379"/>
      <c r="T6636" s="379"/>
      <c r="U6636" s="379"/>
      <c r="V6636" s="379"/>
      <c r="W6636" s="379"/>
      <c r="X6636" s="379"/>
      <c r="Y6636" s="379"/>
      <c r="Z6636" s="379"/>
      <c r="AA6636" s="380"/>
      <c r="AB6636" s="379"/>
      <c r="AC6636" s="379"/>
      <c r="AD6636" s="379"/>
      <c r="AE6636" s="381"/>
      <c r="AF6636" s="105"/>
      <c r="AG6636" s="381"/>
      <c r="AH6636" s="381"/>
      <c r="AI6636" s="381"/>
      <c r="AJ6636" s="381"/>
      <c r="AK6636" s="381"/>
      <c r="AL6636" s="381"/>
      <c r="AM6636" s="381"/>
    </row>
    <row r="6637" spans="1:39" x14ac:dyDescent="0.35">
      <c r="A6637" s="379"/>
      <c r="B6637" s="379"/>
      <c r="C6637" s="379"/>
      <c r="D6637" s="379"/>
      <c r="E6637" s="379"/>
      <c r="F6637" s="379"/>
      <c r="G6637" s="379"/>
      <c r="H6637" s="379"/>
      <c r="I6637" s="379"/>
      <c r="J6637" s="379"/>
      <c r="K6637" s="379"/>
      <c r="L6637" s="379"/>
      <c r="M6637" s="379"/>
      <c r="N6637" s="379"/>
      <c r="O6637" s="379"/>
      <c r="P6637" s="379"/>
      <c r="Q6637" s="379"/>
      <c r="R6637" s="379"/>
      <c r="S6637" s="379"/>
      <c r="T6637" s="379"/>
      <c r="U6637" s="379"/>
      <c r="V6637" s="379"/>
      <c r="W6637" s="379"/>
      <c r="X6637" s="379"/>
      <c r="Y6637" s="379"/>
      <c r="Z6637" s="379"/>
      <c r="AA6637" s="380"/>
      <c r="AB6637" s="379"/>
      <c r="AC6637" s="379"/>
      <c r="AD6637" s="379"/>
      <c r="AE6637" s="381"/>
      <c r="AF6637" s="105"/>
      <c r="AG6637" s="381"/>
      <c r="AH6637" s="381"/>
      <c r="AI6637" s="381"/>
      <c r="AJ6637" s="381"/>
      <c r="AK6637" s="381"/>
      <c r="AL6637" s="381"/>
      <c r="AM6637" s="381"/>
    </row>
    <row r="6638" spans="1:39" x14ac:dyDescent="0.35">
      <c r="A6638" s="379"/>
      <c r="B6638" s="379"/>
      <c r="C6638" s="379"/>
      <c r="D6638" s="379"/>
      <c r="E6638" s="379"/>
      <c r="F6638" s="379"/>
      <c r="G6638" s="379"/>
      <c r="H6638" s="379"/>
      <c r="I6638" s="379"/>
      <c r="J6638" s="379"/>
      <c r="K6638" s="379"/>
      <c r="L6638" s="379"/>
      <c r="M6638" s="379"/>
      <c r="N6638" s="379"/>
      <c r="O6638" s="379"/>
      <c r="P6638" s="379"/>
      <c r="Q6638" s="379"/>
      <c r="R6638" s="379"/>
      <c r="S6638" s="379"/>
      <c r="T6638" s="379"/>
      <c r="U6638" s="379"/>
      <c r="V6638" s="379"/>
      <c r="W6638" s="379"/>
      <c r="X6638" s="379"/>
      <c r="Y6638" s="379"/>
      <c r="Z6638" s="379"/>
      <c r="AA6638" s="380"/>
      <c r="AB6638" s="379"/>
      <c r="AC6638" s="379"/>
      <c r="AD6638" s="379"/>
      <c r="AE6638" s="381"/>
      <c r="AF6638" s="105"/>
      <c r="AG6638" s="381"/>
      <c r="AH6638" s="381"/>
      <c r="AI6638" s="381"/>
      <c r="AJ6638" s="381"/>
      <c r="AK6638" s="381"/>
      <c r="AL6638" s="381"/>
      <c r="AM6638" s="381"/>
    </row>
    <row r="6639" spans="1:39" x14ac:dyDescent="0.35">
      <c r="A6639" s="379"/>
      <c r="B6639" s="379"/>
      <c r="C6639" s="379"/>
      <c r="D6639" s="379"/>
      <c r="E6639" s="379"/>
      <c r="F6639" s="379"/>
      <c r="G6639" s="379"/>
      <c r="H6639" s="379"/>
      <c r="I6639" s="379"/>
      <c r="J6639" s="379"/>
      <c r="K6639" s="379"/>
      <c r="L6639" s="379"/>
      <c r="M6639" s="379"/>
      <c r="N6639" s="379"/>
      <c r="O6639" s="379"/>
      <c r="P6639" s="379"/>
      <c r="Q6639" s="379"/>
      <c r="R6639" s="379"/>
      <c r="S6639" s="379"/>
      <c r="T6639" s="379"/>
      <c r="U6639" s="379"/>
      <c r="V6639" s="379"/>
      <c r="W6639" s="379"/>
      <c r="X6639" s="379"/>
      <c r="Y6639" s="379"/>
      <c r="Z6639" s="379"/>
      <c r="AA6639" s="380"/>
      <c r="AB6639" s="379"/>
      <c r="AC6639" s="379"/>
      <c r="AD6639" s="379"/>
      <c r="AE6639" s="381"/>
      <c r="AF6639" s="105"/>
      <c r="AG6639" s="381"/>
      <c r="AH6639" s="381"/>
      <c r="AI6639" s="381"/>
      <c r="AJ6639" s="381"/>
      <c r="AK6639" s="381"/>
      <c r="AL6639" s="381"/>
      <c r="AM6639" s="381"/>
    </row>
    <row r="6640" spans="1:39" x14ac:dyDescent="0.35">
      <c r="A6640" s="379"/>
      <c r="B6640" s="379"/>
      <c r="C6640" s="379"/>
      <c r="D6640" s="379"/>
      <c r="E6640" s="379"/>
      <c r="F6640" s="379"/>
      <c r="G6640" s="379"/>
      <c r="H6640" s="379"/>
      <c r="I6640" s="379"/>
      <c r="J6640" s="379"/>
      <c r="K6640" s="379"/>
      <c r="L6640" s="379"/>
      <c r="M6640" s="379"/>
      <c r="N6640" s="379"/>
      <c r="O6640" s="379"/>
      <c r="P6640" s="379"/>
      <c r="Q6640" s="379"/>
      <c r="R6640" s="379"/>
      <c r="S6640" s="379"/>
      <c r="T6640" s="379"/>
      <c r="U6640" s="379"/>
      <c r="V6640" s="379"/>
      <c r="W6640" s="379"/>
      <c r="X6640" s="379"/>
      <c r="Y6640" s="379"/>
      <c r="Z6640" s="379"/>
      <c r="AA6640" s="380"/>
      <c r="AB6640" s="379"/>
      <c r="AC6640" s="379"/>
      <c r="AD6640" s="379"/>
      <c r="AE6640" s="381"/>
      <c r="AF6640" s="105"/>
      <c r="AG6640" s="381"/>
      <c r="AH6640" s="381"/>
      <c r="AI6640" s="381"/>
      <c r="AJ6640" s="381"/>
      <c r="AK6640" s="381"/>
      <c r="AL6640" s="381"/>
      <c r="AM6640" s="381"/>
    </row>
    <row r="6641" spans="1:39" x14ac:dyDescent="0.35">
      <c r="A6641" s="379"/>
      <c r="B6641" s="379"/>
      <c r="C6641" s="379"/>
      <c r="D6641" s="379"/>
      <c r="E6641" s="379"/>
      <c r="F6641" s="379"/>
      <c r="G6641" s="379"/>
      <c r="H6641" s="379"/>
      <c r="I6641" s="379"/>
      <c r="J6641" s="379"/>
      <c r="K6641" s="379"/>
      <c r="L6641" s="379"/>
      <c r="M6641" s="379"/>
      <c r="N6641" s="379"/>
      <c r="O6641" s="379"/>
      <c r="P6641" s="379"/>
      <c r="Q6641" s="379"/>
      <c r="R6641" s="379"/>
      <c r="S6641" s="379"/>
      <c r="T6641" s="379"/>
      <c r="U6641" s="379"/>
      <c r="V6641" s="379"/>
      <c r="W6641" s="379"/>
      <c r="X6641" s="379"/>
      <c r="Y6641" s="379"/>
      <c r="Z6641" s="379"/>
      <c r="AA6641" s="380"/>
      <c r="AB6641" s="379"/>
      <c r="AC6641" s="379"/>
      <c r="AD6641" s="379"/>
      <c r="AE6641" s="381"/>
      <c r="AF6641" s="105"/>
      <c r="AG6641" s="381"/>
      <c r="AH6641" s="381"/>
      <c r="AI6641" s="381"/>
      <c r="AJ6641" s="381"/>
      <c r="AK6641" s="381"/>
      <c r="AL6641" s="381"/>
      <c r="AM6641" s="381"/>
    </row>
    <row r="6642" spans="1:39" x14ac:dyDescent="0.35">
      <c r="A6642" s="379"/>
      <c r="B6642" s="379"/>
      <c r="C6642" s="379"/>
      <c r="D6642" s="379"/>
      <c r="E6642" s="379"/>
      <c r="F6642" s="379"/>
      <c r="G6642" s="379"/>
      <c r="H6642" s="379"/>
      <c r="I6642" s="379"/>
      <c r="J6642" s="379"/>
      <c r="K6642" s="379"/>
      <c r="L6642" s="379"/>
      <c r="M6642" s="379"/>
      <c r="N6642" s="379"/>
      <c r="O6642" s="379"/>
      <c r="P6642" s="379"/>
      <c r="Q6642" s="379"/>
      <c r="R6642" s="379"/>
      <c r="S6642" s="379"/>
      <c r="T6642" s="379"/>
      <c r="U6642" s="379"/>
      <c r="V6642" s="379"/>
      <c r="W6642" s="379"/>
      <c r="X6642" s="379"/>
      <c r="Y6642" s="379"/>
      <c r="Z6642" s="379"/>
      <c r="AA6642" s="380"/>
      <c r="AB6642" s="379"/>
      <c r="AC6642" s="379"/>
      <c r="AD6642" s="379"/>
      <c r="AE6642" s="381"/>
      <c r="AF6642" s="105"/>
      <c r="AG6642" s="381"/>
      <c r="AH6642" s="381"/>
      <c r="AI6642" s="381"/>
      <c r="AJ6642" s="381"/>
      <c r="AK6642" s="381"/>
      <c r="AL6642" s="381"/>
      <c r="AM6642" s="381"/>
    </row>
    <row r="6643" spans="1:39" x14ac:dyDescent="0.35">
      <c r="A6643" s="379"/>
      <c r="B6643" s="379"/>
      <c r="C6643" s="379"/>
      <c r="D6643" s="379"/>
      <c r="E6643" s="379"/>
      <c r="F6643" s="379"/>
      <c r="G6643" s="379"/>
      <c r="H6643" s="379"/>
      <c r="I6643" s="379"/>
      <c r="J6643" s="379"/>
      <c r="K6643" s="379"/>
      <c r="L6643" s="379"/>
      <c r="M6643" s="379"/>
      <c r="N6643" s="379"/>
      <c r="O6643" s="379"/>
      <c r="P6643" s="379"/>
      <c r="Q6643" s="379"/>
      <c r="R6643" s="379"/>
      <c r="S6643" s="379"/>
      <c r="T6643" s="379"/>
      <c r="U6643" s="379"/>
      <c r="V6643" s="379"/>
      <c r="W6643" s="379"/>
      <c r="X6643" s="379"/>
      <c r="Y6643" s="379"/>
      <c r="Z6643" s="379"/>
      <c r="AA6643" s="380"/>
      <c r="AB6643" s="379"/>
      <c r="AC6643" s="379"/>
      <c r="AD6643" s="379"/>
      <c r="AE6643" s="381"/>
      <c r="AF6643" s="105"/>
      <c r="AG6643" s="381"/>
      <c r="AH6643" s="381"/>
      <c r="AI6643" s="381"/>
      <c r="AJ6643" s="381"/>
      <c r="AK6643" s="381"/>
      <c r="AL6643" s="381"/>
      <c r="AM6643" s="381"/>
    </row>
    <row r="6644" spans="1:39" x14ac:dyDescent="0.35">
      <c r="A6644" s="379"/>
      <c r="B6644" s="379"/>
      <c r="C6644" s="379"/>
      <c r="D6644" s="379"/>
      <c r="E6644" s="379"/>
      <c r="F6644" s="379"/>
      <c r="G6644" s="379"/>
      <c r="H6644" s="379"/>
      <c r="I6644" s="379"/>
      <c r="J6644" s="379"/>
      <c r="K6644" s="379"/>
      <c r="L6644" s="379"/>
      <c r="M6644" s="379"/>
      <c r="N6644" s="379"/>
      <c r="O6644" s="379"/>
      <c r="P6644" s="379"/>
      <c r="Q6644" s="379"/>
      <c r="R6644" s="379"/>
      <c r="S6644" s="379"/>
      <c r="T6644" s="379"/>
      <c r="U6644" s="379"/>
      <c r="V6644" s="379"/>
      <c r="W6644" s="379"/>
      <c r="X6644" s="379"/>
      <c r="Y6644" s="379"/>
      <c r="Z6644" s="379"/>
      <c r="AA6644" s="380"/>
      <c r="AB6644" s="379"/>
      <c r="AC6644" s="379"/>
      <c r="AD6644" s="379"/>
      <c r="AE6644" s="381"/>
      <c r="AF6644" s="105"/>
      <c r="AG6644" s="381"/>
      <c r="AH6644" s="381"/>
      <c r="AI6644" s="381"/>
      <c r="AJ6644" s="381"/>
      <c r="AK6644" s="381"/>
      <c r="AL6644" s="381"/>
      <c r="AM6644" s="381"/>
    </row>
    <row r="6645" spans="1:39" x14ac:dyDescent="0.35">
      <c r="A6645" s="379"/>
      <c r="B6645" s="379"/>
      <c r="C6645" s="379"/>
      <c r="D6645" s="379"/>
      <c r="E6645" s="379"/>
      <c r="F6645" s="379"/>
      <c r="G6645" s="379"/>
      <c r="H6645" s="379"/>
      <c r="I6645" s="379"/>
      <c r="J6645" s="379"/>
      <c r="K6645" s="379"/>
      <c r="L6645" s="379"/>
      <c r="M6645" s="379"/>
      <c r="N6645" s="379"/>
      <c r="O6645" s="379"/>
      <c r="P6645" s="379"/>
      <c r="Q6645" s="379"/>
      <c r="R6645" s="379"/>
      <c r="S6645" s="379"/>
      <c r="T6645" s="379"/>
      <c r="U6645" s="379"/>
      <c r="V6645" s="379"/>
      <c r="W6645" s="379"/>
      <c r="X6645" s="379"/>
      <c r="Y6645" s="379"/>
      <c r="Z6645" s="379"/>
      <c r="AA6645" s="380"/>
      <c r="AB6645" s="379"/>
      <c r="AC6645" s="379"/>
      <c r="AD6645" s="379"/>
      <c r="AE6645" s="381"/>
      <c r="AF6645" s="105"/>
      <c r="AG6645" s="381"/>
      <c r="AH6645" s="381"/>
      <c r="AI6645" s="381"/>
      <c r="AJ6645" s="381"/>
      <c r="AK6645" s="381"/>
      <c r="AL6645" s="381"/>
      <c r="AM6645" s="381"/>
    </row>
    <row r="6646" spans="1:39" x14ac:dyDescent="0.35">
      <c r="A6646" s="379"/>
      <c r="B6646" s="379"/>
      <c r="C6646" s="379"/>
      <c r="D6646" s="379"/>
      <c r="E6646" s="379"/>
      <c r="F6646" s="379"/>
      <c r="G6646" s="379"/>
      <c r="H6646" s="379"/>
      <c r="I6646" s="379"/>
      <c r="J6646" s="379"/>
      <c r="K6646" s="379"/>
      <c r="L6646" s="379"/>
      <c r="M6646" s="379"/>
      <c r="N6646" s="379"/>
      <c r="O6646" s="379"/>
      <c r="P6646" s="379"/>
      <c r="Q6646" s="379"/>
      <c r="R6646" s="379"/>
      <c r="S6646" s="379"/>
      <c r="T6646" s="379"/>
      <c r="U6646" s="379"/>
      <c r="V6646" s="379"/>
      <c r="W6646" s="379"/>
      <c r="X6646" s="379"/>
      <c r="Y6646" s="379"/>
      <c r="Z6646" s="379"/>
      <c r="AA6646" s="380"/>
      <c r="AB6646" s="379"/>
      <c r="AC6646" s="379"/>
      <c r="AD6646" s="379"/>
      <c r="AE6646" s="381"/>
      <c r="AF6646" s="105"/>
      <c r="AG6646" s="381"/>
      <c r="AH6646" s="381"/>
      <c r="AI6646" s="381"/>
      <c r="AJ6646" s="381"/>
      <c r="AK6646" s="381"/>
      <c r="AL6646" s="381"/>
      <c r="AM6646" s="381"/>
    </row>
    <row r="6647" spans="1:39" x14ac:dyDescent="0.35">
      <c r="A6647" s="379"/>
      <c r="B6647" s="379"/>
      <c r="C6647" s="379"/>
      <c r="D6647" s="379"/>
      <c r="E6647" s="379"/>
      <c r="F6647" s="379"/>
      <c r="G6647" s="379"/>
      <c r="H6647" s="379"/>
      <c r="I6647" s="379"/>
      <c r="J6647" s="379"/>
      <c r="K6647" s="379"/>
      <c r="L6647" s="379"/>
      <c r="M6647" s="379"/>
      <c r="N6647" s="379"/>
      <c r="O6647" s="379"/>
      <c r="P6647" s="379"/>
      <c r="Q6647" s="379"/>
      <c r="R6647" s="379"/>
      <c r="S6647" s="379"/>
      <c r="T6647" s="379"/>
      <c r="U6647" s="379"/>
      <c r="V6647" s="379"/>
      <c r="W6647" s="379"/>
      <c r="X6647" s="379"/>
      <c r="Y6647" s="379"/>
      <c r="Z6647" s="379"/>
      <c r="AA6647" s="380"/>
      <c r="AB6647" s="379"/>
      <c r="AC6647" s="379"/>
      <c r="AD6647" s="379"/>
      <c r="AE6647" s="381"/>
      <c r="AF6647" s="105"/>
      <c r="AG6647" s="381"/>
      <c r="AH6647" s="381"/>
      <c r="AI6647" s="381"/>
      <c r="AJ6647" s="381"/>
      <c r="AK6647" s="381"/>
      <c r="AL6647" s="381"/>
      <c r="AM6647" s="381"/>
    </row>
    <row r="6648" spans="1:39" x14ac:dyDescent="0.35">
      <c r="A6648" s="379"/>
      <c r="B6648" s="379"/>
      <c r="C6648" s="379"/>
      <c r="D6648" s="379"/>
      <c r="E6648" s="379"/>
      <c r="F6648" s="379"/>
      <c r="G6648" s="379"/>
      <c r="H6648" s="379"/>
      <c r="I6648" s="379"/>
      <c r="J6648" s="379"/>
      <c r="K6648" s="379"/>
      <c r="L6648" s="379"/>
      <c r="M6648" s="379"/>
      <c r="N6648" s="379"/>
      <c r="O6648" s="379"/>
      <c r="P6648" s="379"/>
      <c r="Q6648" s="379"/>
      <c r="R6648" s="379"/>
      <c r="S6648" s="379"/>
      <c r="T6648" s="379"/>
      <c r="U6648" s="379"/>
      <c r="V6648" s="379"/>
      <c r="W6648" s="379"/>
      <c r="X6648" s="379"/>
      <c r="Y6648" s="379"/>
      <c r="Z6648" s="379"/>
      <c r="AA6648" s="380"/>
      <c r="AB6648" s="379"/>
      <c r="AC6648" s="379"/>
      <c r="AD6648" s="379"/>
      <c r="AE6648" s="381"/>
      <c r="AF6648" s="105"/>
      <c r="AG6648" s="381"/>
      <c r="AH6648" s="381"/>
      <c r="AI6648" s="381"/>
      <c r="AJ6648" s="381"/>
      <c r="AK6648" s="381"/>
      <c r="AL6648" s="381"/>
      <c r="AM6648" s="381"/>
    </row>
    <row r="6649" spans="1:39" x14ac:dyDescent="0.35">
      <c r="A6649" s="379"/>
      <c r="B6649" s="379"/>
      <c r="C6649" s="379"/>
      <c r="D6649" s="379"/>
      <c r="E6649" s="379"/>
      <c r="F6649" s="379"/>
      <c r="G6649" s="379"/>
      <c r="H6649" s="379"/>
      <c r="I6649" s="379"/>
      <c r="J6649" s="379"/>
      <c r="K6649" s="379"/>
      <c r="L6649" s="379"/>
      <c r="M6649" s="379"/>
      <c r="N6649" s="379"/>
      <c r="O6649" s="379"/>
      <c r="P6649" s="379"/>
      <c r="Q6649" s="379"/>
      <c r="R6649" s="379"/>
      <c r="S6649" s="379"/>
      <c r="T6649" s="379"/>
      <c r="U6649" s="379"/>
      <c r="V6649" s="379"/>
      <c r="W6649" s="379"/>
      <c r="X6649" s="379"/>
      <c r="Y6649" s="379"/>
      <c r="Z6649" s="379"/>
      <c r="AA6649" s="380"/>
      <c r="AB6649" s="379"/>
      <c r="AC6649" s="379"/>
      <c r="AD6649" s="379"/>
      <c r="AE6649" s="381"/>
      <c r="AF6649" s="105"/>
      <c r="AG6649" s="381"/>
      <c r="AH6649" s="381"/>
      <c r="AI6649" s="381"/>
      <c r="AJ6649" s="381"/>
      <c r="AK6649" s="381"/>
      <c r="AL6649" s="381"/>
      <c r="AM6649" s="381"/>
    </row>
    <row r="6650" spans="1:39" x14ac:dyDescent="0.35">
      <c r="A6650" s="379"/>
      <c r="B6650" s="379"/>
      <c r="C6650" s="379"/>
      <c r="D6650" s="379"/>
      <c r="E6650" s="379"/>
      <c r="F6650" s="379"/>
      <c r="G6650" s="379"/>
      <c r="H6650" s="379"/>
      <c r="I6650" s="379"/>
      <c r="J6650" s="379"/>
      <c r="K6650" s="379"/>
      <c r="L6650" s="379"/>
      <c r="M6650" s="379"/>
      <c r="N6650" s="379"/>
      <c r="O6650" s="379"/>
      <c r="P6650" s="379"/>
      <c r="Q6650" s="379"/>
      <c r="R6650" s="379"/>
      <c r="S6650" s="379"/>
      <c r="T6650" s="379"/>
      <c r="U6650" s="379"/>
      <c r="V6650" s="379"/>
      <c r="W6650" s="379"/>
      <c r="X6650" s="379"/>
      <c r="Y6650" s="379"/>
      <c r="Z6650" s="379"/>
      <c r="AA6650" s="380"/>
      <c r="AB6650" s="379"/>
      <c r="AC6650" s="379"/>
      <c r="AD6650" s="379"/>
      <c r="AE6650" s="381"/>
      <c r="AF6650" s="105"/>
      <c r="AG6650" s="381"/>
      <c r="AH6650" s="381"/>
      <c r="AI6650" s="381"/>
      <c r="AJ6650" s="381"/>
      <c r="AK6650" s="381"/>
      <c r="AL6650" s="381"/>
      <c r="AM6650" s="381"/>
    </row>
    <row r="6651" spans="1:39" x14ac:dyDescent="0.35">
      <c r="A6651" s="379"/>
      <c r="B6651" s="379"/>
      <c r="C6651" s="379"/>
      <c r="D6651" s="379"/>
      <c r="E6651" s="379"/>
      <c r="F6651" s="379"/>
      <c r="G6651" s="379"/>
      <c r="H6651" s="379"/>
      <c r="I6651" s="379"/>
      <c r="J6651" s="379"/>
      <c r="K6651" s="379"/>
      <c r="L6651" s="379"/>
      <c r="M6651" s="379"/>
      <c r="N6651" s="379"/>
      <c r="O6651" s="379"/>
      <c r="P6651" s="379"/>
      <c r="Q6651" s="379"/>
      <c r="R6651" s="379"/>
      <c r="S6651" s="379"/>
      <c r="T6651" s="379"/>
      <c r="U6651" s="379"/>
      <c r="V6651" s="379"/>
      <c r="W6651" s="379"/>
      <c r="X6651" s="379"/>
      <c r="Y6651" s="379"/>
      <c r="Z6651" s="379"/>
      <c r="AA6651" s="380"/>
      <c r="AB6651" s="379"/>
      <c r="AC6651" s="379"/>
      <c r="AD6651" s="379"/>
      <c r="AE6651" s="381"/>
      <c r="AF6651" s="105"/>
      <c r="AG6651" s="381"/>
      <c r="AH6651" s="381"/>
      <c r="AI6651" s="381"/>
      <c r="AJ6651" s="381"/>
      <c r="AK6651" s="381"/>
      <c r="AL6651" s="381"/>
      <c r="AM6651" s="381"/>
    </row>
    <row r="6652" spans="1:39" x14ac:dyDescent="0.35">
      <c r="A6652" s="379"/>
      <c r="B6652" s="379"/>
      <c r="C6652" s="379"/>
      <c r="D6652" s="379"/>
      <c r="E6652" s="379"/>
      <c r="F6652" s="379"/>
      <c r="G6652" s="379"/>
      <c r="H6652" s="379"/>
      <c r="I6652" s="379"/>
      <c r="J6652" s="379"/>
      <c r="K6652" s="379"/>
      <c r="L6652" s="379"/>
      <c r="M6652" s="379"/>
      <c r="N6652" s="379"/>
      <c r="O6652" s="379"/>
      <c r="P6652" s="379"/>
      <c r="Q6652" s="379"/>
      <c r="R6652" s="379"/>
      <c r="S6652" s="379"/>
      <c r="T6652" s="379"/>
      <c r="U6652" s="379"/>
      <c r="V6652" s="379"/>
      <c r="W6652" s="379"/>
      <c r="X6652" s="379"/>
      <c r="Y6652" s="379"/>
      <c r="Z6652" s="379"/>
      <c r="AA6652" s="380"/>
      <c r="AB6652" s="379"/>
      <c r="AC6652" s="379"/>
      <c r="AD6652" s="379"/>
      <c r="AE6652" s="381"/>
      <c r="AF6652" s="105"/>
      <c r="AG6652" s="381"/>
      <c r="AH6652" s="381"/>
      <c r="AI6652" s="381"/>
      <c r="AJ6652" s="381"/>
      <c r="AK6652" s="381"/>
      <c r="AL6652" s="381"/>
      <c r="AM6652" s="381"/>
    </row>
    <row r="6653" spans="1:39" x14ac:dyDescent="0.35">
      <c r="A6653" s="379"/>
      <c r="B6653" s="379"/>
      <c r="C6653" s="379"/>
      <c r="D6653" s="379"/>
      <c r="E6653" s="379"/>
      <c r="F6653" s="379"/>
      <c r="G6653" s="379"/>
      <c r="H6653" s="379"/>
      <c r="I6653" s="379"/>
      <c r="J6653" s="379"/>
      <c r="K6653" s="379"/>
      <c r="L6653" s="379"/>
      <c r="M6653" s="379"/>
      <c r="N6653" s="379"/>
      <c r="O6653" s="379"/>
      <c r="P6653" s="379"/>
      <c r="Q6653" s="379"/>
      <c r="R6653" s="379"/>
      <c r="S6653" s="379"/>
      <c r="T6653" s="379"/>
      <c r="U6653" s="379"/>
      <c r="V6653" s="379"/>
      <c r="W6653" s="379"/>
      <c r="X6653" s="379"/>
      <c r="Y6653" s="379"/>
      <c r="Z6653" s="379"/>
      <c r="AA6653" s="380"/>
      <c r="AB6653" s="379"/>
      <c r="AC6653" s="379"/>
      <c r="AD6653" s="379"/>
      <c r="AE6653" s="381"/>
      <c r="AF6653" s="105"/>
      <c r="AG6653" s="381"/>
      <c r="AH6653" s="381"/>
      <c r="AI6653" s="381"/>
      <c r="AJ6653" s="381"/>
      <c r="AK6653" s="381"/>
      <c r="AL6653" s="381"/>
      <c r="AM6653" s="381"/>
    </row>
    <row r="6654" spans="1:39" x14ac:dyDescent="0.35">
      <c r="A6654" s="379"/>
      <c r="B6654" s="379"/>
      <c r="C6654" s="379"/>
      <c r="D6654" s="379"/>
      <c r="E6654" s="379"/>
      <c r="F6654" s="379"/>
      <c r="G6654" s="379"/>
      <c r="H6654" s="379"/>
      <c r="I6654" s="379"/>
      <c r="J6654" s="379"/>
      <c r="K6654" s="379"/>
      <c r="L6654" s="379"/>
      <c r="M6654" s="379"/>
      <c r="N6654" s="379"/>
      <c r="O6654" s="379"/>
      <c r="P6654" s="379"/>
      <c r="Q6654" s="379"/>
      <c r="R6654" s="379"/>
      <c r="S6654" s="379"/>
      <c r="T6654" s="379"/>
      <c r="U6654" s="379"/>
      <c r="V6654" s="379"/>
      <c r="W6654" s="379"/>
      <c r="X6654" s="379"/>
      <c r="Y6654" s="379"/>
      <c r="Z6654" s="379"/>
      <c r="AA6654" s="380"/>
      <c r="AB6654" s="379"/>
      <c r="AC6654" s="379"/>
      <c r="AD6654" s="379"/>
      <c r="AE6654" s="381"/>
      <c r="AF6654" s="105"/>
      <c r="AG6654" s="381"/>
      <c r="AH6654" s="381"/>
      <c r="AI6654" s="381"/>
      <c r="AJ6654" s="381"/>
      <c r="AK6654" s="381"/>
      <c r="AL6654" s="381"/>
      <c r="AM6654" s="381"/>
    </row>
    <row r="6655" spans="1:39" x14ac:dyDescent="0.35">
      <c r="A6655" s="379"/>
      <c r="B6655" s="379"/>
      <c r="C6655" s="379"/>
      <c r="D6655" s="379"/>
      <c r="E6655" s="379"/>
      <c r="F6655" s="379"/>
      <c r="G6655" s="379"/>
      <c r="H6655" s="379"/>
      <c r="I6655" s="379"/>
      <c r="J6655" s="379"/>
      <c r="K6655" s="379"/>
      <c r="L6655" s="379"/>
      <c r="M6655" s="379"/>
      <c r="N6655" s="379"/>
      <c r="O6655" s="379"/>
      <c r="P6655" s="379"/>
      <c r="Q6655" s="379"/>
      <c r="R6655" s="379"/>
      <c r="S6655" s="379"/>
      <c r="T6655" s="379"/>
      <c r="U6655" s="379"/>
      <c r="V6655" s="379"/>
      <c r="W6655" s="379"/>
      <c r="X6655" s="379"/>
      <c r="Y6655" s="379"/>
      <c r="Z6655" s="379"/>
      <c r="AA6655" s="380"/>
      <c r="AB6655" s="379"/>
      <c r="AC6655" s="379"/>
      <c r="AD6655" s="379"/>
      <c r="AE6655" s="381"/>
      <c r="AF6655" s="105"/>
      <c r="AG6655" s="381"/>
      <c r="AH6655" s="381"/>
      <c r="AI6655" s="381"/>
      <c r="AJ6655" s="381"/>
      <c r="AK6655" s="381"/>
      <c r="AL6655" s="381"/>
      <c r="AM6655" s="381"/>
    </row>
    <row r="6656" spans="1:39" x14ac:dyDescent="0.35">
      <c r="A6656" s="379"/>
      <c r="B6656" s="379"/>
      <c r="C6656" s="379"/>
      <c r="D6656" s="379"/>
      <c r="E6656" s="379"/>
      <c r="F6656" s="379"/>
      <c r="G6656" s="379"/>
      <c r="H6656" s="379"/>
      <c r="I6656" s="379"/>
      <c r="J6656" s="379"/>
      <c r="K6656" s="379"/>
      <c r="L6656" s="379"/>
      <c r="M6656" s="379"/>
      <c r="N6656" s="379"/>
      <c r="O6656" s="379"/>
      <c r="P6656" s="379"/>
      <c r="Q6656" s="379"/>
      <c r="R6656" s="379"/>
      <c r="S6656" s="379"/>
      <c r="T6656" s="379"/>
      <c r="U6656" s="379"/>
      <c r="V6656" s="379"/>
      <c r="W6656" s="379"/>
      <c r="X6656" s="379"/>
      <c r="Y6656" s="379"/>
      <c r="Z6656" s="379"/>
      <c r="AA6656" s="380"/>
      <c r="AB6656" s="379"/>
      <c r="AC6656" s="379"/>
      <c r="AD6656" s="379"/>
      <c r="AE6656" s="381"/>
      <c r="AF6656" s="105"/>
      <c r="AG6656" s="381"/>
      <c r="AH6656" s="381"/>
      <c r="AI6656" s="381"/>
      <c r="AJ6656" s="381"/>
      <c r="AK6656" s="381"/>
      <c r="AL6656" s="381"/>
      <c r="AM6656" s="381"/>
    </row>
    <row r="6657" spans="1:39" x14ac:dyDescent="0.35">
      <c r="A6657" s="379"/>
      <c r="B6657" s="379"/>
      <c r="C6657" s="379"/>
      <c r="D6657" s="379"/>
      <c r="E6657" s="379"/>
      <c r="F6657" s="379"/>
      <c r="G6657" s="379"/>
      <c r="H6657" s="379"/>
      <c r="I6657" s="379"/>
      <c r="J6657" s="379"/>
      <c r="K6657" s="379"/>
      <c r="L6657" s="379"/>
      <c r="M6657" s="379"/>
      <c r="N6657" s="379"/>
      <c r="O6657" s="379"/>
      <c r="P6657" s="379"/>
      <c r="Q6657" s="379"/>
      <c r="R6657" s="379"/>
      <c r="S6657" s="379"/>
      <c r="T6657" s="379"/>
      <c r="U6657" s="379"/>
      <c r="V6657" s="379"/>
      <c r="W6657" s="379"/>
      <c r="X6657" s="379"/>
      <c r="Y6657" s="379"/>
      <c r="Z6657" s="379"/>
      <c r="AA6657" s="380"/>
      <c r="AB6657" s="379"/>
      <c r="AC6657" s="379"/>
      <c r="AD6657" s="379"/>
      <c r="AE6657" s="381"/>
      <c r="AF6657" s="105"/>
      <c r="AG6657" s="381"/>
      <c r="AH6657" s="381"/>
      <c r="AI6657" s="381"/>
      <c r="AJ6657" s="381"/>
      <c r="AK6657" s="381"/>
      <c r="AL6657" s="381"/>
      <c r="AM6657" s="381"/>
    </row>
    <row r="6658" spans="1:39" x14ac:dyDescent="0.35">
      <c r="A6658" s="379"/>
      <c r="B6658" s="379"/>
      <c r="C6658" s="379"/>
      <c r="D6658" s="379"/>
      <c r="E6658" s="379"/>
      <c r="F6658" s="379"/>
      <c r="G6658" s="379"/>
      <c r="H6658" s="379"/>
      <c r="I6658" s="379"/>
      <c r="J6658" s="379"/>
      <c r="K6658" s="379"/>
      <c r="L6658" s="379"/>
      <c r="M6658" s="379"/>
      <c r="N6658" s="379"/>
      <c r="O6658" s="379"/>
      <c r="P6658" s="379"/>
      <c r="Q6658" s="379"/>
      <c r="R6658" s="379"/>
      <c r="S6658" s="379"/>
      <c r="T6658" s="379"/>
      <c r="U6658" s="379"/>
      <c r="V6658" s="379"/>
      <c r="W6658" s="379"/>
      <c r="X6658" s="379"/>
      <c r="Y6658" s="379"/>
      <c r="Z6658" s="379"/>
      <c r="AA6658" s="380"/>
      <c r="AB6658" s="379"/>
      <c r="AC6658" s="379"/>
      <c r="AD6658" s="379"/>
      <c r="AE6658" s="381"/>
      <c r="AF6658" s="105"/>
      <c r="AG6658" s="381"/>
      <c r="AH6658" s="381"/>
      <c r="AI6658" s="381"/>
      <c r="AJ6658" s="381"/>
      <c r="AK6658" s="381"/>
      <c r="AL6658" s="381"/>
      <c r="AM6658" s="381"/>
    </row>
    <row r="6659" spans="1:39" x14ac:dyDescent="0.35">
      <c r="A6659" s="379"/>
      <c r="B6659" s="379"/>
      <c r="C6659" s="379"/>
      <c r="D6659" s="379"/>
      <c r="E6659" s="379"/>
      <c r="F6659" s="379"/>
      <c r="G6659" s="379"/>
      <c r="H6659" s="379"/>
      <c r="I6659" s="379"/>
      <c r="J6659" s="379"/>
      <c r="K6659" s="379"/>
      <c r="L6659" s="379"/>
      <c r="M6659" s="379"/>
      <c r="N6659" s="379"/>
      <c r="O6659" s="379"/>
      <c r="P6659" s="379"/>
      <c r="Q6659" s="379"/>
      <c r="R6659" s="379"/>
      <c r="S6659" s="379"/>
      <c r="T6659" s="379"/>
      <c r="U6659" s="379"/>
      <c r="V6659" s="379"/>
      <c r="W6659" s="379"/>
      <c r="X6659" s="379"/>
      <c r="Y6659" s="379"/>
      <c r="Z6659" s="379"/>
      <c r="AA6659" s="380"/>
      <c r="AB6659" s="379"/>
      <c r="AC6659" s="379"/>
      <c r="AD6659" s="379"/>
      <c r="AE6659" s="381"/>
      <c r="AF6659" s="105"/>
      <c r="AG6659" s="381"/>
      <c r="AH6659" s="381"/>
      <c r="AI6659" s="381"/>
      <c r="AJ6659" s="381"/>
      <c r="AK6659" s="381"/>
      <c r="AL6659" s="381"/>
      <c r="AM6659" s="381"/>
    </row>
    <row r="6660" spans="1:39" x14ac:dyDescent="0.35">
      <c r="A6660" s="379"/>
      <c r="B6660" s="379"/>
      <c r="C6660" s="379"/>
      <c r="D6660" s="379"/>
      <c r="E6660" s="379"/>
      <c r="F6660" s="379"/>
      <c r="G6660" s="379"/>
      <c r="H6660" s="379"/>
      <c r="I6660" s="379"/>
      <c r="J6660" s="379"/>
      <c r="K6660" s="379"/>
      <c r="L6660" s="379"/>
      <c r="M6660" s="379"/>
      <c r="N6660" s="379"/>
      <c r="O6660" s="379"/>
      <c r="P6660" s="379"/>
      <c r="Q6660" s="379"/>
      <c r="R6660" s="379"/>
      <c r="S6660" s="379"/>
      <c r="T6660" s="379"/>
      <c r="U6660" s="379"/>
      <c r="V6660" s="379"/>
      <c r="W6660" s="379"/>
      <c r="X6660" s="379"/>
      <c r="Y6660" s="379"/>
      <c r="Z6660" s="379"/>
      <c r="AA6660" s="380"/>
      <c r="AB6660" s="379"/>
      <c r="AC6660" s="379"/>
      <c r="AD6660" s="379"/>
      <c r="AE6660" s="381"/>
      <c r="AF6660" s="105"/>
      <c r="AG6660" s="381"/>
      <c r="AH6660" s="381"/>
      <c r="AI6660" s="381"/>
      <c r="AJ6660" s="381"/>
      <c r="AK6660" s="381"/>
      <c r="AL6660" s="381"/>
      <c r="AM6660" s="381"/>
    </row>
    <row r="6661" spans="1:39" x14ac:dyDescent="0.35">
      <c r="A6661" s="379"/>
      <c r="B6661" s="379"/>
      <c r="C6661" s="379"/>
      <c r="D6661" s="379"/>
      <c r="E6661" s="379"/>
      <c r="F6661" s="379"/>
      <c r="G6661" s="379"/>
      <c r="H6661" s="379"/>
      <c r="I6661" s="379"/>
      <c r="J6661" s="379"/>
      <c r="K6661" s="379"/>
      <c r="L6661" s="379"/>
      <c r="M6661" s="379"/>
      <c r="N6661" s="379"/>
      <c r="O6661" s="379"/>
      <c r="P6661" s="379"/>
      <c r="Q6661" s="379"/>
      <c r="R6661" s="379"/>
      <c r="S6661" s="379"/>
      <c r="T6661" s="379"/>
      <c r="U6661" s="379"/>
      <c r="V6661" s="379"/>
      <c r="W6661" s="379"/>
      <c r="X6661" s="379"/>
      <c r="Y6661" s="379"/>
      <c r="Z6661" s="379"/>
      <c r="AA6661" s="380"/>
      <c r="AB6661" s="379"/>
      <c r="AC6661" s="379"/>
      <c r="AD6661" s="379"/>
      <c r="AE6661" s="381"/>
      <c r="AF6661" s="105"/>
      <c r="AG6661" s="381"/>
      <c r="AH6661" s="381"/>
      <c r="AI6661" s="381"/>
      <c r="AJ6661" s="381"/>
      <c r="AK6661" s="381"/>
      <c r="AL6661" s="381"/>
      <c r="AM6661" s="381"/>
    </row>
    <row r="6662" spans="1:39" x14ac:dyDescent="0.35">
      <c r="A6662" s="379"/>
      <c r="B6662" s="379"/>
      <c r="C6662" s="379"/>
      <c r="D6662" s="379"/>
      <c r="E6662" s="379"/>
      <c r="F6662" s="379"/>
      <c r="G6662" s="379"/>
      <c r="H6662" s="379"/>
      <c r="I6662" s="379"/>
      <c r="J6662" s="379"/>
      <c r="K6662" s="379"/>
      <c r="L6662" s="379"/>
      <c r="M6662" s="379"/>
      <c r="N6662" s="379"/>
      <c r="O6662" s="379"/>
      <c r="P6662" s="379"/>
      <c r="Q6662" s="379"/>
      <c r="R6662" s="379"/>
      <c r="S6662" s="379"/>
      <c r="T6662" s="379"/>
      <c r="U6662" s="379"/>
      <c r="V6662" s="379"/>
      <c r="W6662" s="379"/>
      <c r="X6662" s="379"/>
      <c r="Y6662" s="379"/>
      <c r="Z6662" s="379"/>
      <c r="AA6662" s="380"/>
      <c r="AB6662" s="379"/>
      <c r="AC6662" s="379"/>
      <c r="AD6662" s="379"/>
      <c r="AE6662" s="381"/>
      <c r="AF6662" s="105"/>
      <c r="AG6662" s="381"/>
      <c r="AH6662" s="381"/>
      <c r="AI6662" s="381"/>
      <c r="AJ6662" s="381"/>
      <c r="AK6662" s="381"/>
      <c r="AL6662" s="381"/>
      <c r="AM6662" s="381"/>
    </row>
    <row r="6663" spans="1:39" x14ac:dyDescent="0.35">
      <c r="A6663" s="379"/>
      <c r="B6663" s="379"/>
      <c r="C6663" s="379"/>
      <c r="D6663" s="379"/>
      <c r="E6663" s="379"/>
      <c r="F6663" s="379"/>
      <c r="G6663" s="379"/>
      <c r="H6663" s="379"/>
      <c r="I6663" s="379"/>
      <c r="J6663" s="379"/>
      <c r="K6663" s="379"/>
      <c r="L6663" s="379"/>
      <c r="M6663" s="379"/>
      <c r="N6663" s="379"/>
      <c r="O6663" s="379"/>
      <c r="P6663" s="379"/>
      <c r="Q6663" s="379"/>
      <c r="R6663" s="379"/>
      <c r="S6663" s="379"/>
      <c r="T6663" s="379"/>
      <c r="U6663" s="379"/>
      <c r="V6663" s="379"/>
      <c r="W6663" s="379"/>
      <c r="X6663" s="379"/>
      <c r="Y6663" s="379"/>
      <c r="Z6663" s="379"/>
      <c r="AA6663" s="380"/>
      <c r="AB6663" s="379"/>
      <c r="AC6663" s="379"/>
      <c r="AD6663" s="379"/>
      <c r="AE6663" s="381"/>
      <c r="AF6663" s="105"/>
      <c r="AG6663" s="381"/>
      <c r="AH6663" s="381"/>
      <c r="AI6663" s="381"/>
      <c r="AJ6663" s="381"/>
      <c r="AK6663" s="381"/>
      <c r="AL6663" s="381"/>
      <c r="AM6663" s="381"/>
    </row>
    <row r="6664" spans="1:39" x14ac:dyDescent="0.35">
      <c r="A6664" s="379"/>
      <c r="B6664" s="379"/>
      <c r="C6664" s="379"/>
      <c r="D6664" s="379"/>
      <c r="E6664" s="379"/>
      <c r="F6664" s="379"/>
      <c r="G6664" s="379"/>
      <c r="H6664" s="379"/>
      <c r="I6664" s="379"/>
      <c r="J6664" s="379"/>
      <c r="K6664" s="379"/>
      <c r="L6664" s="379"/>
      <c r="M6664" s="379"/>
      <c r="N6664" s="379"/>
      <c r="O6664" s="379"/>
      <c r="P6664" s="379"/>
      <c r="Q6664" s="379"/>
      <c r="R6664" s="379"/>
      <c r="S6664" s="379"/>
      <c r="T6664" s="379"/>
      <c r="U6664" s="379"/>
      <c r="V6664" s="379"/>
      <c r="W6664" s="379"/>
      <c r="X6664" s="379"/>
      <c r="Y6664" s="379"/>
      <c r="Z6664" s="379"/>
      <c r="AA6664" s="380"/>
      <c r="AB6664" s="379"/>
      <c r="AC6664" s="379"/>
      <c r="AD6664" s="379"/>
      <c r="AE6664" s="381"/>
      <c r="AF6664" s="105"/>
      <c r="AG6664" s="381"/>
      <c r="AH6664" s="381"/>
      <c r="AI6664" s="381"/>
      <c r="AJ6664" s="381"/>
      <c r="AK6664" s="381"/>
      <c r="AL6664" s="381"/>
      <c r="AM6664" s="381"/>
    </row>
    <row r="6665" spans="1:39" x14ac:dyDescent="0.35">
      <c r="A6665" s="379"/>
      <c r="B6665" s="379"/>
      <c r="C6665" s="379"/>
      <c r="D6665" s="379"/>
      <c r="E6665" s="379"/>
      <c r="F6665" s="379"/>
      <c r="G6665" s="379"/>
      <c r="H6665" s="379"/>
      <c r="I6665" s="379"/>
      <c r="J6665" s="379"/>
      <c r="K6665" s="379"/>
      <c r="L6665" s="379"/>
      <c r="M6665" s="379"/>
      <c r="N6665" s="379"/>
      <c r="O6665" s="379"/>
      <c r="P6665" s="379"/>
      <c r="Q6665" s="379"/>
      <c r="R6665" s="379"/>
      <c r="S6665" s="379"/>
      <c r="T6665" s="379"/>
      <c r="U6665" s="379"/>
      <c r="V6665" s="379"/>
      <c r="W6665" s="379"/>
      <c r="X6665" s="379"/>
      <c r="Y6665" s="379"/>
      <c r="Z6665" s="379"/>
      <c r="AA6665" s="380"/>
      <c r="AB6665" s="379"/>
      <c r="AC6665" s="379"/>
      <c r="AD6665" s="379"/>
      <c r="AE6665" s="381"/>
      <c r="AF6665" s="105"/>
      <c r="AG6665" s="381"/>
      <c r="AH6665" s="381"/>
      <c r="AI6665" s="381"/>
      <c r="AJ6665" s="381"/>
      <c r="AK6665" s="381"/>
      <c r="AL6665" s="381"/>
      <c r="AM6665" s="381"/>
    </row>
    <row r="6666" spans="1:39" x14ac:dyDescent="0.35">
      <c r="A6666" s="379"/>
      <c r="B6666" s="379"/>
      <c r="C6666" s="379"/>
      <c r="D6666" s="379"/>
      <c r="E6666" s="379"/>
      <c r="F6666" s="379"/>
      <c r="G6666" s="379"/>
      <c r="H6666" s="379"/>
      <c r="I6666" s="379"/>
      <c r="J6666" s="379"/>
      <c r="K6666" s="379"/>
      <c r="L6666" s="379"/>
      <c r="M6666" s="379"/>
      <c r="N6666" s="379"/>
      <c r="O6666" s="379"/>
      <c r="P6666" s="379"/>
      <c r="Q6666" s="379"/>
      <c r="R6666" s="379"/>
      <c r="S6666" s="379"/>
      <c r="T6666" s="379"/>
      <c r="U6666" s="379"/>
      <c r="V6666" s="379"/>
      <c r="W6666" s="379"/>
      <c r="X6666" s="379"/>
      <c r="Y6666" s="379"/>
      <c r="Z6666" s="379"/>
      <c r="AA6666" s="380"/>
      <c r="AB6666" s="379"/>
      <c r="AC6666" s="379"/>
      <c r="AD6666" s="379"/>
      <c r="AE6666" s="381"/>
      <c r="AF6666" s="105"/>
      <c r="AG6666" s="381"/>
      <c r="AH6666" s="381"/>
      <c r="AI6666" s="381"/>
      <c r="AJ6666" s="381"/>
      <c r="AK6666" s="381"/>
      <c r="AL6666" s="381"/>
      <c r="AM6666" s="381"/>
    </row>
    <row r="6667" spans="1:39" x14ac:dyDescent="0.35">
      <c r="A6667" s="379"/>
      <c r="B6667" s="379"/>
      <c r="C6667" s="379"/>
      <c r="D6667" s="379"/>
      <c r="E6667" s="379"/>
      <c r="F6667" s="379"/>
      <c r="G6667" s="379"/>
      <c r="H6667" s="379"/>
      <c r="I6667" s="379"/>
      <c r="J6667" s="379"/>
      <c r="K6667" s="379"/>
      <c r="L6667" s="379"/>
      <c r="M6667" s="379"/>
      <c r="N6667" s="379"/>
      <c r="O6667" s="379"/>
      <c r="P6667" s="379"/>
      <c r="Q6667" s="379"/>
      <c r="R6667" s="379"/>
      <c r="S6667" s="379"/>
      <c r="T6667" s="379"/>
      <c r="U6667" s="379"/>
      <c r="V6667" s="379"/>
      <c r="W6667" s="379"/>
      <c r="X6667" s="379"/>
      <c r="Y6667" s="379"/>
      <c r="Z6667" s="379"/>
      <c r="AA6667" s="380"/>
      <c r="AB6667" s="379"/>
      <c r="AC6667" s="379"/>
      <c r="AD6667" s="379"/>
      <c r="AE6667" s="381"/>
      <c r="AF6667" s="105"/>
      <c r="AG6667" s="381"/>
      <c r="AH6667" s="381"/>
      <c r="AI6667" s="381"/>
      <c r="AJ6667" s="381"/>
      <c r="AK6667" s="381"/>
      <c r="AL6667" s="381"/>
      <c r="AM6667" s="381"/>
    </row>
    <row r="6668" spans="1:39" x14ac:dyDescent="0.35">
      <c r="A6668" s="379"/>
      <c r="B6668" s="379"/>
      <c r="C6668" s="379"/>
      <c r="D6668" s="379"/>
      <c r="E6668" s="379"/>
      <c r="F6668" s="379"/>
      <c r="G6668" s="379"/>
      <c r="H6668" s="379"/>
      <c r="I6668" s="379"/>
      <c r="J6668" s="379"/>
      <c r="K6668" s="379"/>
      <c r="L6668" s="379"/>
      <c r="M6668" s="379"/>
      <c r="N6668" s="379"/>
      <c r="O6668" s="379"/>
      <c r="P6668" s="379"/>
      <c r="Q6668" s="379"/>
      <c r="R6668" s="379"/>
      <c r="S6668" s="379"/>
      <c r="T6668" s="379"/>
      <c r="U6668" s="379"/>
      <c r="V6668" s="379"/>
      <c r="W6668" s="379"/>
      <c r="X6668" s="379"/>
      <c r="Y6668" s="379"/>
      <c r="Z6668" s="379"/>
      <c r="AA6668" s="380"/>
      <c r="AB6668" s="379"/>
      <c r="AC6668" s="379"/>
      <c r="AD6668" s="379"/>
      <c r="AE6668" s="381"/>
      <c r="AF6668" s="105"/>
      <c r="AG6668" s="381"/>
      <c r="AH6668" s="381"/>
      <c r="AI6668" s="381"/>
      <c r="AJ6668" s="381"/>
      <c r="AK6668" s="381"/>
      <c r="AL6668" s="381"/>
      <c r="AM6668" s="381"/>
    </row>
    <row r="6669" spans="1:39" x14ac:dyDescent="0.35">
      <c r="A6669" s="379"/>
      <c r="B6669" s="379"/>
      <c r="C6669" s="379"/>
      <c r="D6669" s="379"/>
      <c r="E6669" s="379"/>
      <c r="F6669" s="379"/>
      <c r="G6669" s="379"/>
      <c r="H6669" s="379"/>
      <c r="I6669" s="379"/>
      <c r="J6669" s="379"/>
      <c r="K6669" s="379"/>
      <c r="L6669" s="379"/>
      <c r="M6669" s="379"/>
      <c r="N6669" s="379"/>
      <c r="O6669" s="379"/>
      <c r="P6669" s="379"/>
      <c r="Q6669" s="379"/>
      <c r="R6669" s="379"/>
      <c r="S6669" s="379"/>
      <c r="T6669" s="379"/>
      <c r="U6669" s="379"/>
      <c r="V6669" s="379"/>
      <c r="W6669" s="379"/>
      <c r="X6669" s="379"/>
      <c r="Y6669" s="379"/>
      <c r="Z6669" s="379"/>
      <c r="AA6669" s="380"/>
      <c r="AB6669" s="379"/>
      <c r="AC6669" s="379"/>
      <c r="AD6669" s="379"/>
      <c r="AE6669" s="381"/>
      <c r="AF6669" s="105"/>
      <c r="AG6669" s="381"/>
      <c r="AH6669" s="381"/>
      <c r="AI6669" s="381"/>
      <c r="AJ6669" s="381"/>
      <c r="AK6669" s="381"/>
      <c r="AL6669" s="381"/>
      <c r="AM6669" s="381"/>
    </row>
    <row r="6670" spans="1:39" x14ac:dyDescent="0.35">
      <c r="A6670" s="379"/>
      <c r="B6670" s="379"/>
      <c r="C6670" s="379"/>
      <c r="D6670" s="379"/>
      <c r="E6670" s="379"/>
      <c r="F6670" s="379"/>
      <c r="G6670" s="379"/>
      <c r="H6670" s="379"/>
      <c r="I6670" s="379"/>
      <c r="J6670" s="379"/>
      <c r="K6670" s="379"/>
      <c r="L6670" s="379"/>
      <c r="M6670" s="379"/>
      <c r="N6670" s="379"/>
      <c r="O6670" s="379"/>
      <c r="P6670" s="379"/>
      <c r="Q6670" s="379"/>
      <c r="R6670" s="379"/>
      <c r="S6670" s="379"/>
      <c r="T6670" s="379"/>
      <c r="U6670" s="379"/>
      <c r="V6670" s="379"/>
      <c r="W6670" s="379"/>
      <c r="X6670" s="379"/>
      <c r="Y6670" s="379"/>
      <c r="Z6670" s="379"/>
      <c r="AA6670" s="380"/>
      <c r="AB6670" s="379"/>
      <c r="AC6670" s="379"/>
      <c r="AD6670" s="379"/>
      <c r="AE6670" s="381"/>
      <c r="AF6670" s="105"/>
      <c r="AG6670" s="381"/>
      <c r="AH6670" s="381"/>
      <c r="AI6670" s="381"/>
      <c r="AJ6670" s="381"/>
      <c r="AK6670" s="381"/>
      <c r="AL6670" s="381"/>
      <c r="AM6670" s="381"/>
    </row>
    <row r="6671" spans="1:39" x14ac:dyDescent="0.35">
      <c r="A6671" s="379"/>
      <c r="B6671" s="379"/>
      <c r="C6671" s="379"/>
      <c r="D6671" s="379"/>
      <c r="E6671" s="379"/>
      <c r="F6671" s="379"/>
      <c r="G6671" s="379"/>
      <c r="H6671" s="379"/>
      <c r="I6671" s="379"/>
      <c r="J6671" s="379"/>
      <c r="K6671" s="379"/>
      <c r="L6671" s="379"/>
      <c r="M6671" s="379"/>
      <c r="N6671" s="379"/>
      <c r="O6671" s="379"/>
      <c r="P6671" s="379"/>
      <c r="Q6671" s="379"/>
      <c r="R6671" s="379"/>
      <c r="S6671" s="379"/>
      <c r="T6671" s="379"/>
      <c r="U6671" s="379"/>
      <c r="V6671" s="379"/>
      <c r="W6671" s="379"/>
      <c r="X6671" s="379"/>
      <c r="Y6671" s="379"/>
      <c r="Z6671" s="379"/>
      <c r="AA6671" s="380"/>
      <c r="AB6671" s="379"/>
      <c r="AC6671" s="379"/>
      <c r="AD6671" s="379"/>
      <c r="AE6671" s="381"/>
      <c r="AF6671" s="105"/>
      <c r="AG6671" s="381"/>
      <c r="AH6671" s="381"/>
      <c r="AI6671" s="381"/>
      <c r="AJ6671" s="381"/>
      <c r="AK6671" s="381"/>
      <c r="AL6671" s="381"/>
      <c r="AM6671" s="381"/>
    </row>
    <row r="6672" spans="1:39" x14ac:dyDescent="0.35">
      <c r="A6672" s="379"/>
      <c r="B6672" s="379"/>
      <c r="C6672" s="379"/>
      <c r="D6672" s="379"/>
      <c r="E6672" s="379"/>
      <c r="F6672" s="379"/>
      <c r="G6672" s="379"/>
      <c r="H6672" s="379"/>
      <c r="I6672" s="379"/>
      <c r="J6672" s="379"/>
      <c r="K6672" s="379"/>
      <c r="L6672" s="379"/>
      <c r="M6672" s="379"/>
      <c r="N6672" s="379"/>
      <c r="O6672" s="379"/>
      <c r="P6672" s="379"/>
      <c r="Q6672" s="379"/>
      <c r="R6672" s="379"/>
      <c r="S6672" s="379"/>
      <c r="T6672" s="379"/>
      <c r="U6672" s="379"/>
      <c r="V6672" s="379"/>
      <c r="W6672" s="379"/>
      <c r="X6672" s="379"/>
      <c r="Y6672" s="379"/>
      <c r="Z6672" s="379"/>
      <c r="AA6672" s="380"/>
      <c r="AB6672" s="379"/>
      <c r="AC6672" s="379"/>
      <c r="AD6672" s="379"/>
      <c r="AE6672" s="381"/>
      <c r="AF6672" s="105"/>
      <c r="AG6672" s="381"/>
      <c r="AH6672" s="381"/>
      <c r="AI6672" s="381"/>
      <c r="AJ6672" s="381"/>
      <c r="AK6672" s="381"/>
      <c r="AL6672" s="381"/>
      <c r="AM6672" s="381"/>
    </row>
    <row r="6673" spans="1:39" x14ac:dyDescent="0.35">
      <c r="A6673" s="379"/>
      <c r="B6673" s="379"/>
      <c r="C6673" s="379"/>
      <c r="D6673" s="379"/>
      <c r="E6673" s="379"/>
      <c r="F6673" s="379"/>
      <c r="G6673" s="379"/>
      <c r="H6673" s="379"/>
      <c r="I6673" s="379"/>
      <c r="J6673" s="379"/>
      <c r="K6673" s="379"/>
      <c r="L6673" s="379"/>
      <c r="M6673" s="379"/>
      <c r="N6673" s="379"/>
      <c r="O6673" s="379"/>
      <c r="P6673" s="379"/>
      <c r="Q6673" s="379"/>
      <c r="R6673" s="379"/>
      <c r="S6673" s="379"/>
      <c r="T6673" s="379"/>
      <c r="U6673" s="379"/>
      <c r="V6673" s="379"/>
      <c r="W6673" s="379"/>
      <c r="X6673" s="379"/>
      <c r="Y6673" s="379"/>
      <c r="Z6673" s="379"/>
      <c r="AA6673" s="380"/>
      <c r="AB6673" s="379"/>
      <c r="AC6673" s="379"/>
      <c r="AD6673" s="379"/>
      <c r="AE6673" s="381"/>
      <c r="AF6673" s="105"/>
      <c r="AG6673" s="381"/>
      <c r="AH6673" s="381"/>
      <c r="AI6673" s="381"/>
      <c r="AJ6673" s="381"/>
      <c r="AK6673" s="381"/>
      <c r="AL6673" s="381"/>
      <c r="AM6673" s="381"/>
    </row>
    <row r="6674" spans="1:39" x14ac:dyDescent="0.35">
      <c r="A6674" s="379"/>
      <c r="B6674" s="379"/>
      <c r="C6674" s="379"/>
      <c r="D6674" s="379"/>
      <c r="E6674" s="379"/>
      <c r="F6674" s="379"/>
      <c r="G6674" s="379"/>
      <c r="H6674" s="379"/>
      <c r="I6674" s="379"/>
      <c r="J6674" s="379"/>
      <c r="K6674" s="379"/>
      <c r="L6674" s="379"/>
      <c r="M6674" s="379"/>
      <c r="N6674" s="379"/>
      <c r="O6674" s="379"/>
      <c r="P6674" s="379"/>
      <c r="Q6674" s="379"/>
      <c r="R6674" s="379"/>
      <c r="S6674" s="379"/>
      <c r="T6674" s="379"/>
      <c r="U6674" s="379"/>
      <c r="V6674" s="379"/>
      <c r="W6674" s="379"/>
      <c r="X6674" s="379"/>
      <c r="Y6674" s="379"/>
      <c r="Z6674" s="379"/>
      <c r="AA6674" s="380"/>
      <c r="AB6674" s="379"/>
      <c r="AC6674" s="379"/>
      <c r="AD6674" s="379"/>
      <c r="AE6674" s="381"/>
      <c r="AF6674" s="105"/>
      <c r="AG6674" s="381"/>
      <c r="AH6674" s="381"/>
      <c r="AI6674" s="381"/>
      <c r="AJ6674" s="381"/>
      <c r="AK6674" s="381"/>
      <c r="AL6674" s="381"/>
      <c r="AM6674" s="381"/>
    </row>
    <row r="6675" spans="1:39" x14ac:dyDescent="0.35">
      <c r="A6675" s="379"/>
      <c r="B6675" s="379"/>
      <c r="C6675" s="379"/>
      <c r="D6675" s="379"/>
      <c r="E6675" s="379"/>
      <c r="F6675" s="379"/>
      <c r="G6675" s="379"/>
      <c r="H6675" s="379"/>
      <c r="I6675" s="379"/>
      <c r="J6675" s="379"/>
      <c r="K6675" s="379"/>
      <c r="L6675" s="379"/>
      <c r="M6675" s="379"/>
      <c r="N6675" s="379"/>
      <c r="O6675" s="379"/>
      <c r="P6675" s="379"/>
      <c r="Q6675" s="379"/>
      <c r="R6675" s="379"/>
      <c r="S6675" s="379"/>
      <c r="T6675" s="379"/>
      <c r="U6675" s="379"/>
      <c r="V6675" s="379"/>
      <c r="W6675" s="379"/>
      <c r="X6675" s="379"/>
      <c r="Y6675" s="379"/>
      <c r="Z6675" s="379"/>
      <c r="AA6675" s="380"/>
      <c r="AB6675" s="379"/>
      <c r="AC6675" s="379"/>
      <c r="AD6675" s="379"/>
      <c r="AE6675" s="381"/>
      <c r="AF6675" s="105"/>
      <c r="AG6675" s="381"/>
      <c r="AH6675" s="381"/>
      <c r="AI6675" s="381"/>
      <c r="AJ6675" s="381"/>
      <c r="AK6675" s="381"/>
      <c r="AL6675" s="381"/>
      <c r="AM6675" s="381"/>
    </row>
    <row r="6676" spans="1:39" x14ac:dyDescent="0.35">
      <c r="A6676" s="379"/>
      <c r="B6676" s="379"/>
      <c r="C6676" s="379"/>
      <c r="D6676" s="379"/>
      <c r="E6676" s="379"/>
      <c r="F6676" s="379"/>
      <c r="G6676" s="379"/>
      <c r="H6676" s="379"/>
      <c r="I6676" s="379"/>
      <c r="J6676" s="379"/>
      <c r="K6676" s="379"/>
      <c r="L6676" s="379"/>
      <c r="M6676" s="379"/>
      <c r="N6676" s="379"/>
      <c r="O6676" s="379"/>
      <c r="P6676" s="379"/>
      <c r="Q6676" s="379"/>
      <c r="R6676" s="379"/>
      <c r="S6676" s="379"/>
      <c r="T6676" s="379"/>
      <c r="U6676" s="379"/>
      <c r="V6676" s="379"/>
      <c r="W6676" s="379"/>
      <c r="X6676" s="379"/>
      <c r="Y6676" s="379"/>
      <c r="Z6676" s="379"/>
      <c r="AA6676" s="380"/>
      <c r="AB6676" s="379"/>
      <c r="AC6676" s="379"/>
      <c r="AD6676" s="379"/>
      <c r="AE6676" s="381"/>
      <c r="AF6676" s="105"/>
      <c r="AG6676" s="381"/>
      <c r="AH6676" s="381"/>
      <c r="AI6676" s="381"/>
      <c r="AJ6676" s="381"/>
      <c r="AK6676" s="381"/>
      <c r="AL6676" s="381"/>
      <c r="AM6676" s="381"/>
    </row>
    <row r="6677" spans="1:39" x14ac:dyDescent="0.35">
      <c r="A6677" s="379"/>
      <c r="B6677" s="379"/>
      <c r="C6677" s="379"/>
      <c r="D6677" s="379"/>
      <c r="E6677" s="379"/>
      <c r="F6677" s="379"/>
      <c r="G6677" s="379"/>
      <c r="H6677" s="379"/>
      <c r="I6677" s="379"/>
      <c r="J6677" s="379"/>
      <c r="K6677" s="379"/>
      <c r="L6677" s="379"/>
      <c r="M6677" s="379"/>
      <c r="N6677" s="379"/>
      <c r="O6677" s="379"/>
      <c r="P6677" s="379"/>
      <c r="Q6677" s="379"/>
      <c r="R6677" s="379"/>
      <c r="S6677" s="379"/>
      <c r="T6677" s="379"/>
      <c r="U6677" s="379"/>
      <c r="V6677" s="379"/>
      <c r="W6677" s="379"/>
      <c r="X6677" s="379"/>
      <c r="Y6677" s="379"/>
      <c r="Z6677" s="379"/>
      <c r="AA6677" s="380"/>
      <c r="AB6677" s="379"/>
      <c r="AC6677" s="379"/>
      <c r="AD6677" s="379"/>
      <c r="AE6677" s="381"/>
      <c r="AF6677" s="105"/>
      <c r="AG6677" s="381"/>
      <c r="AH6677" s="381"/>
      <c r="AI6677" s="381"/>
      <c r="AJ6677" s="381"/>
      <c r="AK6677" s="381"/>
      <c r="AL6677" s="381"/>
      <c r="AM6677" s="381"/>
    </row>
    <row r="6678" spans="1:39" x14ac:dyDescent="0.35">
      <c r="A6678" s="379"/>
      <c r="B6678" s="379"/>
      <c r="C6678" s="379"/>
      <c r="D6678" s="379"/>
      <c r="E6678" s="379"/>
      <c r="F6678" s="379"/>
      <c r="G6678" s="379"/>
      <c r="H6678" s="379"/>
      <c r="I6678" s="379"/>
      <c r="J6678" s="379"/>
      <c r="K6678" s="379"/>
      <c r="L6678" s="379"/>
      <c r="M6678" s="379"/>
      <c r="N6678" s="379"/>
      <c r="O6678" s="379"/>
      <c r="P6678" s="379"/>
      <c r="Q6678" s="379"/>
      <c r="R6678" s="379"/>
      <c r="S6678" s="379"/>
      <c r="T6678" s="379"/>
      <c r="U6678" s="379"/>
      <c r="V6678" s="379"/>
      <c r="W6678" s="379"/>
      <c r="X6678" s="379"/>
      <c r="Y6678" s="379"/>
      <c r="Z6678" s="379"/>
      <c r="AA6678" s="380"/>
      <c r="AB6678" s="379"/>
      <c r="AC6678" s="379"/>
      <c r="AD6678" s="379"/>
      <c r="AE6678" s="381"/>
      <c r="AF6678" s="105"/>
      <c r="AG6678" s="381"/>
      <c r="AH6678" s="381"/>
      <c r="AI6678" s="381"/>
      <c r="AJ6678" s="381"/>
      <c r="AK6678" s="381"/>
      <c r="AL6678" s="381"/>
      <c r="AM6678" s="381"/>
    </row>
    <row r="6679" spans="1:39" x14ac:dyDescent="0.35">
      <c r="A6679" s="379"/>
      <c r="B6679" s="379"/>
      <c r="C6679" s="379"/>
      <c r="D6679" s="379"/>
      <c r="E6679" s="379"/>
      <c r="F6679" s="379"/>
      <c r="G6679" s="379"/>
      <c r="H6679" s="379"/>
      <c r="I6679" s="379"/>
      <c r="J6679" s="379"/>
      <c r="K6679" s="379"/>
      <c r="L6679" s="379"/>
      <c r="M6679" s="379"/>
      <c r="N6679" s="379"/>
      <c r="O6679" s="379"/>
      <c r="P6679" s="379"/>
      <c r="Q6679" s="379"/>
      <c r="R6679" s="379"/>
      <c r="S6679" s="379"/>
      <c r="T6679" s="379"/>
      <c r="U6679" s="379"/>
      <c r="V6679" s="379"/>
      <c r="W6679" s="379"/>
      <c r="X6679" s="379"/>
      <c r="Y6679" s="379"/>
      <c r="Z6679" s="379"/>
      <c r="AA6679" s="380"/>
      <c r="AB6679" s="379"/>
      <c r="AC6679" s="379"/>
      <c r="AD6679" s="379"/>
      <c r="AE6679" s="381"/>
      <c r="AF6679" s="105"/>
      <c r="AG6679" s="381"/>
      <c r="AH6679" s="381"/>
      <c r="AI6679" s="381"/>
      <c r="AJ6679" s="381"/>
      <c r="AK6679" s="381"/>
      <c r="AL6679" s="381"/>
      <c r="AM6679" s="381"/>
    </row>
    <row r="6680" spans="1:39" x14ac:dyDescent="0.35">
      <c r="A6680" s="379"/>
      <c r="B6680" s="379"/>
      <c r="C6680" s="379"/>
      <c r="D6680" s="379"/>
      <c r="E6680" s="379"/>
      <c r="F6680" s="379"/>
      <c r="G6680" s="379"/>
      <c r="H6680" s="379"/>
      <c r="I6680" s="379"/>
      <c r="J6680" s="379"/>
      <c r="K6680" s="379"/>
      <c r="L6680" s="379"/>
      <c r="M6680" s="379"/>
      <c r="N6680" s="379"/>
      <c r="O6680" s="379"/>
      <c r="P6680" s="379"/>
      <c r="Q6680" s="379"/>
      <c r="R6680" s="379"/>
      <c r="S6680" s="379"/>
      <c r="T6680" s="379"/>
      <c r="U6680" s="379"/>
      <c r="V6680" s="379"/>
      <c r="W6680" s="379"/>
      <c r="X6680" s="379"/>
      <c r="Y6680" s="379"/>
      <c r="Z6680" s="379"/>
      <c r="AA6680" s="380"/>
      <c r="AB6680" s="379"/>
      <c r="AC6680" s="379"/>
      <c r="AD6680" s="379"/>
      <c r="AE6680" s="381"/>
      <c r="AF6680" s="105"/>
      <c r="AG6680" s="381"/>
      <c r="AH6680" s="381"/>
      <c r="AI6680" s="381"/>
      <c r="AJ6680" s="381"/>
      <c r="AK6680" s="381"/>
      <c r="AL6680" s="381"/>
      <c r="AM6680" s="381"/>
    </row>
    <row r="6681" spans="1:39" x14ac:dyDescent="0.35">
      <c r="A6681" s="379"/>
      <c r="B6681" s="379"/>
      <c r="C6681" s="379"/>
      <c r="D6681" s="379"/>
      <c r="E6681" s="379"/>
      <c r="F6681" s="379"/>
      <c r="G6681" s="379"/>
      <c r="H6681" s="379"/>
      <c r="I6681" s="379"/>
      <c r="J6681" s="379"/>
      <c r="K6681" s="379"/>
      <c r="L6681" s="379"/>
      <c r="M6681" s="379"/>
      <c r="N6681" s="379"/>
      <c r="O6681" s="379"/>
      <c r="P6681" s="379"/>
      <c r="Q6681" s="379"/>
      <c r="R6681" s="379"/>
      <c r="S6681" s="379"/>
      <c r="T6681" s="379"/>
      <c r="U6681" s="379"/>
      <c r="V6681" s="379"/>
      <c r="W6681" s="379"/>
      <c r="X6681" s="379"/>
      <c r="Y6681" s="379"/>
      <c r="Z6681" s="379"/>
      <c r="AA6681" s="380"/>
      <c r="AB6681" s="379"/>
      <c r="AC6681" s="379"/>
      <c r="AD6681" s="379"/>
      <c r="AE6681" s="381"/>
      <c r="AF6681" s="105"/>
      <c r="AG6681" s="381"/>
      <c r="AH6681" s="381"/>
      <c r="AI6681" s="381"/>
      <c r="AJ6681" s="381"/>
      <c r="AK6681" s="381"/>
      <c r="AL6681" s="381"/>
      <c r="AM6681" s="381"/>
    </row>
    <row r="6682" spans="1:39" x14ac:dyDescent="0.35">
      <c r="A6682" s="379"/>
      <c r="B6682" s="379"/>
      <c r="C6682" s="379"/>
      <c r="D6682" s="379"/>
      <c r="E6682" s="379"/>
      <c r="F6682" s="379"/>
      <c r="G6682" s="379"/>
      <c r="H6682" s="379"/>
      <c r="I6682" s="379"/>
      <c r="J6682" s="379"/>
      <c r="K6682" s="379"/>
      <c r="L6682" s="379"/>
      <c r="M6682" s="379"/>
      <c r="N6682" s="379"/>
      <c r="O6682" s="379"/>
      <c r="P6682" s="379"/>
      <c r="Q6682" s="379"/>
      <c r="R6682" s="379"/>
      <c r="S6682" s="379"/>
      <c r="T6682" s="379"/>
      <c r="U6682" s="379"/>
      <c r="V6682" s="379"/>
      <c r="W6682" s="379"/>
      <c r="X6682" s="379"/>
      <c r="Y6682" s="379"/>
      <c r="Z6682" s="379"/>
      <c r="AA6682" s="380"/>
      <c r="AB6682" s="379"/>
      <c r="AC6682" s="379"/>
      <c r="AD6682" s="379"/>
      <c r="AE6682" s="381"/>
      <c r="AF6682" s="105"/>
      <c r="AG6682" s="381"/>
      <c r="AH6682" s="381"/>
      <c r="AI6682" s="381"/>
      <c r="AJ6682" s="381"/>
      <c r="AK6682" s="381"/>
      <c r="AL6682" s="381"/>
      <c r="AM6682" s="381"/>
    </row>
    <row r="6683" spans="1:39" x14ac:dyDescent="0.35">
      <c r="A6683" s="379"/>
      <c r="B6683" s="379"/>
      <c r="C6683" s="379"/>
      <c r="D6683" s="379"/>
      <c r="E6683" s="379"/>
      <c r="F6683" s="379"/>
      <c r="G6683" s="379"/>
      <c r="H6683" s="379"/>
      <c r="I6683" s="379"/>
      <c r="J6683" s="379"/>
      <c r="K6683" s="379"/>
      <c r="L6683" s="379"/>
      <c r="M6683" s="379"/>
      <c r="N6683" s="379"/>
      <c r="O6683" s="379"/>
      <c r="P6683" s="379"/>
      <c r="Q6683" s="379"/>
      <c r="R6683" s="379"/>
      <c r="S6683" s="379"/>
      <c r="T6683" s="379"/>
      <c r="U6683" s="379"/>
      <c r="V6683" s="379"/>
      <c r="W6683" s="379"/>
      <c r="X6683" s="379"/>
      <c r="Y6683" s="379"/>
      <c r="Z6683" s="379"/>
      <c r="AA6683" s="380"/>
      <c r="AB6683" s="379"/>
      <c r="AC6683" s="379"/>
      <c r="AD6683" s="379"/>
      <c r="AE6683" s="381"/>
      <c r="AF6683" s="105"/>
      <c r="AG6683" s="381"/>
      <c r="AH6683" s="381"/>
      <c r="AI6683" s="381"/>
      <c r="AJ6683" s="381"/>
      <c r="AK6683" s="381"/>
      <c r="AL6683" s="381"/>
      <c r="AM6683" s="381"/>
    </row>
    <row r="6684" spans="1:39" x14ac:dyDescent="0.35">
      <c r="A6684" s="379"/>
      <c r="B6684" s="379"/>
      <c r="C6684" s="379"/>
      <c r="D6684" s="379"/>
      <c r="E6684" s="379"/>
      <c r="F6684" s="379"/>
      <c r="G6684" s="379"/>
      <c r="H6684" s="379"/>
      <c r="I6684" s="379"/>
      <c r="J6684" s="379"/>
      <c r="K6684" s="379"/>
      <c r="L6684" s="379"/>
      <c r="M6684" s="379"/>
      <c r="N6684" s="379"/>
      <c r="O6684" s="379"/>
      <c r="P6684" s="379"/>
      <c r="Q6684" s="379"/>
      <c r="R6684" s="379"/>
      <c r="S6684" s="379"/>
      <c r="T6684" s="379"/>
      <c r="U6684" s="379"/>
      <c r="V6684" s="379"/>
      <c r="W6684" s="379"/>
      <c r="X6684" s="379"/>
      <c r="Y6684" s="379"/>
      <c r="Z6684" s="379"/>
      <c r="AA6684" s="380"/>
      <c r="AB6684" s="379"/>
      <c r="AC6684" s="379"/>
      <c r="AD6684" s="379"/>
      <c r="AE6684" s="381"/>
      <c r="AF6684" s="105"/>
      <c r="AG6684" s="381"/>
      <c r="AH6684" s="381"/>
      <c r="AI6684" s="381"/>
      <c r="AJ6684" s="381"/>
      <c r="AK6684" s="381"/>
      <c r="AL6684" s="381"/>
      <c r="AM6684" s="381"/>
    </row>
    <row r="6685" spans="1:39" x14ac:dyDescent="0.35">
      <c r="A6685" s="379"/>
      <c r="B6685" s="379"/>
      <c r="C6685" s="379"/>
      <c r="D6685" s="379"/>
      <c r="E6685" s="379"/>
      <c r="F6685" s="379"/>
      <c r="G6685" s="379"/>
      <c r="H6685" s="379"/>
      <c r="I6685" s="379"/>
      <c r="J6685" s="379"/>
      <c r="K6685" s="379"/>
      <c r="L6685" s="379"/>
      <c r="M6685" s="379"/>
      <c r="N6685" s="379"/>
      <c r="O6685" s="379"/>
      <c r="P6685" s="379"/>
      <c r="Q6685" s="379"/>
      <c r="R6685" s="379"/>
      <c r="S6685" s="379"/>
      <c r="T6685" s="379"/>
      <c r="U6685" s="379"/>
      <c r="V6685" s="379"/>
      <c r="W6685" s="379"/>
      <c r="X6685" s="379"/>
      <c r="Y6685" s="379"/>
      <c r="Z6685" s="379"/>
      <c r="AA6685" s="380"/>
      <c r="AB6685" s="379"/>
      <c r="AC6685" s="379"/>
      <c r="AD6685" s="379"/>
      <c r="AE6685" s="381"/>
      <c r="AF6685" s="105"/>
      <c r="AG6685" s="381"/>
      <c r="AH6685" s="381"/>
      <c r="AI6685" s="381"/>
      <c r="AJ6685" s="381"/>
      <c r="AK6685" s="381"/>
      <c r="AL6685" s="381"/>
      <c r="AM6685" s="381"/>
    </row>
    <row r="6686" spans="1:39" x14ac:dyDescent="0.35">
      <c r="A6686" s="379"/>
      <c r="B6686" s="379"/>
      <c r="C6686" s="379"/>
      <c r="D6686" s="379"/>
      <c r="E6686" s="379"/>
      <c r="F6686" s="379"/>
      <c r="G6686" s="379"/>
      <c r="H6686" s="379"/>
      <c r="I6686" s="379"/>
      <c r="J6686" s="379"/>
      <c r="K6686" s="379"/>
      <c r="L6686" s="379"/>
      <c r="M6686" s="379"/>
      <c r="N6686" s="379"/>
      <c r="O6686" s="379"/>
      <c r="P6686" s="379"/>
      <c r="Q6686" s="379"/>
      <c r="R6686" s="379"/>
      <c r="S6686" s="379"/>
      <c r="T6686" s="379"/>
      <c r="U6686" s="379"/>
      <c r="V6686" s="379"/>
      <c r="W6686" s="379"/>
      <c r="X6686" s="379"/>
      <c r="Y6686" s="379"/>
      <c r="Z6686" s="379"/>
      <c r="AA6686" s="380"/>
      <c r="AB6686" s="379"/>
      <c r="AC6686" s="379"/>
      <c r="AD6686" s="379"/>
      <c r="AE6686" s="381"/>
      <c r="AF6686" s="105"/>
      <c r="AG6686" s="381"/>
      <c r="AH6686" s="381"/>
      <c r="AI6686" s="381"/>
      <c r="AJ6686" s="381"/>
      <c r="AK6686" s="381"/>
      <c r="AL6686" s="381"/>
      <c r="AM6686" s="381"/>
    </row>
    <row r="6687" spans="1:39" x14ac:dyDescent="0.35">
      <c r="A6687" s="379"/>
      <c r="B6687" s="379"/>
      <c r="C6687" s="379"/>
      <c r="D6687" s="379"/>
      <c r="E6687" s="379"/>
      <c r="F6687" s="379"/>
      <c r="G6687" s="379"/>
      <c r="H6687" s="379"/>
      <c r="I6687" s="379"/>
      <c r="J6687" s="379"/>
      <c r="K6687" s="379"/>
      <c r="L6687" s="379"/>
      <c r="M6687" s="379"/>
      <c r="N6687" s="379"/>
      <c r="O6687" s="379"/>
      <c r="P6687" s="379"/>
      <c r="Q6687" s="379"/>
      <c r="R6687" s="379"/>
      <c r="S6687" s="379"/>
      <c r="T6687" s="379"/>
      <c r="U6687" s="379"/>
      <c r="V6687" s="379"/>
      <c r="W6687" s="379"/>
      <c r="X6687" s="379"/>
      <c r="Y6687" s="379"/>
      <c r="Z6687" s="379"/>
      <c r="AA6687" s="380"/>
      <c r="AB6687" s="379"/>
      <c r="AC6687" s="379"/>
      <c r="AD6687" s="379"/>
      <c r="AE6687" s="381"/>
      <c r="AF6687" s="105"/>
      <c r="AG6687" s="381"/>
      <c r="AH6687" s="381"/>
      <c r="AI6687" s="381"/>
      <c r="AJ6687" s="381"/>
      <c r="AK6687" s="381"/>
      <c r="AL6687" s="381"/>
      <c r="AM6687" s="381"/>
    </row>
    <row r="6688" spans="1:39" x14ac:dyDescent="0.35">
      <c r="A6688" s="379"/>
      <c r="B6688" s="379"/>
      <c r="C6688" s="379"/>
      <c r="D6688" s="379"/>
      <c r="E6688" s="379"/>
      <c r="F6688" s="379"/>
      <c r="G6688" s="379"/>
      <c r="H6688" s="379"/>
      <c r="I6688" s="379"/>
      <c r="J6688" s="379"/>
      <c r="K6688" s="379"/>
      <c r="L6688" s="379"/>
      <c r="M6688" s="379"/>
      <c r="N6688" s="379"/>
      <c r="O6688" s="379"/>
      <c r="P6688" s="379"/>
      <c r="Q6688" s="379"/>
      <c r="R6688" s="379"/>
      <c r="S6688" s="379"/>
      <c r="T6688" s="379"/>
      <c r="U6688" s="379"/>
      <c r="V6688" s="379"/>
      <c r="W6688" s="379"/>
      <c r="X6688" s="379"/>
      <c r="Y6688" s="379"/>
      <c r="Z6688" s="379"/>
      <c r="AA6688" s="380"/>
      <c r="AB6688" s="379"/>
      <c r="AC6688" s="379"/>
      <c r="AD6688" s="379"/>
      <c r="AE6688" s="381"/>
      <c r="AF6688" s="105"/>
      <c r="AG6688" s="381"/>
      <c r="AH6688" s="381"/>
      <c r="AI6688" s="381"/>
      <c r="AJ6688" s="381"/>
      <c r="AK6688" s="381"/>
      <c r="AL6688" s="381"/>
      <c r="AM6688" s="381"/>
    </row>
    <row r="6689" spans="1:39" x14ac:dyDescent="0.35">
      <c r="A6689" s="379"/>
      <c r="B6689" s="379"/>
      <c r="C6689" s="379"/>
      <c r="D6689" s="379"/>
      <c r="E6689" s="379"/>
      <c r="F6689" s="379"/>
      <c r="G6689" s="379"/>
      <c r="H6689" s="379"/>
      <c r="I6689" s="379"/>
      <c r="J6689" s="379"/>
      <c r="K6689" s="379"/>
      <c r="L6689" s="379"/>
      <c r="M6689" s="379"/>
      <c r="N6689" s="379"/>
      <c r="O6689" s="379"/>
      <c r="P6689" s="379"/>
      <c r="Q6689" s="379"/>
      <c r="R6689" s="379"/>
      <c r="S6689" s="379"/>
      <c r="T6689" s="379"/>
      <c r="U6689" s="379"/>
      <c r="V6689" s="379"/>
      <c r="W6689" s="379"/>
      <c r="X6689" s="379"/>
      <c r="Y6689" s="379"/>
      <c r="Z6689" s="379"/>
      <c r="AA6689" s="380"/>
      <c r="AB6689" s="379"/>
      <c r="AC6689" s="379"/>
      <c r="AD6689" s="379"/>
      <c r="AE6689" s="381"/>
      <c r="AF6689" s="105"/>
      <c r="AG6689" s="381"/>
      <c r="AH6689" s="381"/>
      <c r="AI6689" s="381"/>
      <c r="AJ6689" s="381"/>
      <c r="AK6689" s="381"/>
      <c r="AL6689" s="381"/>
      <c r="AM6689" s="381"/>
    </row>
    <row r="6690" spans="1:39" x14ac:dyDescent="0.35">
      <c r="A6690" s="379"/>
      <c r="B6690" s="379"/>
      <c r="C6690" s="379"/>
      <c r="D6690" s="379"/>
      <c r="E6690" s="379"/>
      <c r="F6690" s="379"/>
      <c r="G6690" s="379"/>
      <c r="H6690" s="379"/>
      <c r="I6690" s="379"/>
      <c r="J6690" s="379"/>
      <c r="K6690" s="379"/>
      <c r="L6690" s="379"/>
      <c r="M6690" s="379"/>
      <c r="N6690" s="379"/>
      <c r="O6690" s="379"/>
      <c r="P6690" s="379"/>
      <c r="Q6690" s="379"/>
      <c r="R6690" s="379"/>
      <c r="S6690" s="379"/>
      <c r="T6690" s="379"/>
      <c r="U6690" s="379"/>
      <c r="V6690" s="379"/>
      <c r="W6690" s="379"/>
      <c r="X6690" s="379"/>
      <c r="Y6690" s="379"/>
      <c r="Z6690" s="379"/>
      <c r="AA6690" s="380"/>
      <c r="AB6690" s="379"/>
      <c r="AC6690" s="379"/>
      <c r="AD6690" s="379"/>
      <c r="AE6690" s="381"/>
      <c r="AF6690" s="105"/>
      <c r="AG6690" s="381"/>
      <c r="AH6690" s="381"/>
      <c r="AI6690" s="381"/>
      <c r="AJ6690" s="381"/>
      <c r="AK6690" s="381"/>
      <c r="AL6690" s="381"/>
      <c r="AM6690" s="381"/>
    </row>
    <row r="6691" spans="1:39" x14ac:dyDescent="0.35">
      <c r="A6691" s="379"/>
      <c r="B6691" s="379"/>
      <c r="C6691" s="379"/>
      <c r="D6691" s="379"/>
      <c r="E6691" s="379"/>
      <c r="F6691" s="379"/>
      <c r="G6691" s="379"/>
      <c r="H6691" s="379"/>
      <c r="I6691" s="379"/>
      <c r="J6691" s="379"/>
      <c r="K6691" s="379"/>
      <c r="L6691" s="379"/>
      <c r="M6691" s="379"/>
      <c r="N6691" s="379"/>
      <c r="O6691" s="379"/>
      <c r="P6691" s="379"/>
      <c r="Q6691" s="379"/>
      <c r="R6691" s="379"/>
      <c r="S6691" s="379"/>
      <c r="T6691" s="379"/>
      <c r="U6691" s="379"/>
      <c r="V6691" s="379"/>
      <c r="W6691" s="379"/>
      <c r="X6691" s="379"/>
      <c r="Y6691" s="379"/>
      <c r="Z6691" s="379"/>
      <c r="AA6691" s="380"/>
      <c r="AB6691" s="379"/>
      <c r="AC6691" s="379"/>
      <c r="AD6691" s="379"/>
      <c r="AE6691" s="381"/>
      <c r="AF6691" s="105"/>
      <c r="AG6691" s="381"/>
      <c r="AH6691" s="381"/>
      <c r="AI6691" s="381"/>
      <c r="AJ6691" s="381"/>
      <c r="AK6691" s="381"/>
      <c r="AL6691" s="381"/>
      <c r="AM6691" s="381"/>
    </row>
    <row r="6692" spans="1:39" x14ac:dyDescent="0.35">
      <c r="A6692" s="379"/>
      <c r="B6692" s="379"/>
      <c r="C6692" s="379"/>
      <c r="D6692" s="379"/>
      <c r="E6692" s="379"/>
      <c r="F6692" s="379"/>
      <c r="G6692" s="379"/>
      <c r="H6692" s="379"/>
      <c r="I6692" s="379"/>
      <c r="J6692" s="379"/>
      <c r="K6692" s="379"/>
      <c r="L6692" s="379"/>
      <c r="M6692" s="379"/>
      <c r="N6692" s="379"/>
      <c r="O6692" s="379"/>
      <c r="P6692" s="379"/>
      <c r="Q6692" s="379"/>
      <c r="R6692" s="379"/>
      <c r="S6692" s="379"/>
      <c r="T6692" s="379"/>
      <c r="U6692" s="379"/>
      <c r="V6692" s="379"/>
      <c r="W6692" s="379"/>
      <c r="X6692" s="379"/>
      <c r="Y6692" s="379"/>
      <c r="Z6692" s="379"/>
      <c r="AA6692" s="380"/>
      <c r="AB6692" s="379"/>
      <c r="AC6692" s="379"/>
      <c r="AD6692" s="379"/>
      <c r="AE6692" s="381"/>
      <c r="AF6692" s="105"/>
      <c r="AG6692" s="381"/>
      <c r="AH6692" s="381"/>
      <c r="AI6692" s="381"/>
      <c r="AJ6692" s="381"/>
      <c r="AK6692" s="381"/>
      <c r="AL6692" s="381"/>
      <c r="AM6692" s="381"/>
    </row>
    <row r="6693" spans="1:39" x14ac:dyDescent="0.35">
      <c r="A6693" s="379"/>
      <c r="B6693" s="379"/>
      <c r="C6693" s="379"/>
      <c r="D6693" s="379"/>
      <c r="E6693" s="379"/>
      <c r="F6693" s="379"/>
      <c r="G6693" s="379"/>
      <c r="H6693" s="379"/>
      <c r="I6693" s="379"/>
      <c r="J6693" s="379"/>
      <c r="K6693" s="379"/>
      <c r="L6693" s="379"/>
      <c r="M6693" s="379"/>
      <c r="N6693" s="379"/>
      <c r="O6693" s="379"/>
      <c r="P6693" s="379"/>
      <c r="Q6693" s="379"/>
      <c r="R6693" s="379"/>
      <c r="S6693" s="379"/>
      <c r="T6693" s="379"/>
      <c r="U6693" s="379"/>
      <c r="V6693" s="379"/>
      <c r="W6693" s="379"/>
      <c r="X6693" s="379"/>
      <c r="Y6693" s="379"/>
      <c r="Z6693" s="379"/>
      <c r="AA6693" s="380"/>
      <c r="AB6693" s="379"/>
      <c r="AC6693" s="379"/>
      <c r="AD6693" s="379"/>
      <c r="AE6693" s="381"/>
      <c r="AF6693" s="105"/>
      <c r="AG6693" s="381"/>
      <c r="AH6693" s="381"/>
      <c r="AI6693" s="381"/>
      <c r="AJ6693" s="381"/>
      <c r="AK6693" s="381"/>
      <c r="AL6693" s="381"/>
      <c r="AM6693" s="381"/>
    </row>
    <row r="6694" spans="1:39" x14ac:dyDescent="0.35">
      <c r="A6694" s="379"/>
      <c r="B6694" s="379"/>
      <c r="C6694" s="379"/>
      <c r="D6694" s="379"/>
      <c r="E6694" s="379"/>
      <c r="F6694" s="379"/>
      <c r="G6694" s="379"/>
      <c r="H6694" s="379"/>
      <c r="I6694" s="379"/>
      <c r="J6694" s="379"/>
      <c r="K6694" s="379"/>
      <c r="L6694" s="379"/>
      <c r="M6694" s="379"/>
      <c r="N6694" s="379"/>
      <c r="O6694" s="379"/>
      <c r="P6694" s="379"/>
      <c r="Q6694" s="379"/>
      <c r="R6694" s="379"/>
      <c r="S6694" s="379"/>
      <c r="T6694" s="379"/>
      <c r="U6694" s="379"/>
      <c r="V6694" s="379"/>
      <c r="W6694" s="379"/>
      <c r="X6694" s="379"/>
      <c r="Y6694" s="379"/>
      <c r="Z6694" s="379"/>
      <c r="AA6694" s="380"/>
      <c r="AB6694" s="379"/>
      <c r="AC6694" s="379"/>
      <c r="AD6694" s="379"/>
      <c r="AE6694" s="381"/>
      <c r="AF6694" s="105"/>
      <c r="AG6694" s="381"/>
      <c r="AH6694" s="381"/>
      <c r="AI6694" s="381"/>
      <c r="AJ6694" s="381"/>
      <c r="AK6694" s="381"/>
      <c r="AL6694" s="381"/>
      <c r="AM6694" s="381"/>
    </row>
    <row r="6695" spans="1:39" x14ac:dyDescent="0.35">
      <c r="A6695" s="379"/>
      <c r="B6695" s="379"/>
      <c r="C6695" s="379"/>
      <c r="D6695" s="379"/>
      <c r="E6695" s="379"/>
      <c r="F6695" s="379"/>
      <c r="G6695" s="379"/>
      <c r="H6695" s="379"/>
      <c r="I6695" s="379"/>
      <c r="J6695" s="379"/>
      <c r="K6695" s="379"/>
      <c r="L6695" s="379"/>
      <c r="M6695" s="379"/>
      <c r="N6695" s="379"/>
      <c r="O6695" s="379"/>
      <c r="P6695" s="379"/>
      <c r="Q6695" s="379"/>
      <c r="R6695" s="379"/>
      <c r="S6695" s="379"/>
      <c r="T6695" s="379"/>
      <c r="U6695" s="379"/>
      <c r="V6695" s="379"/>
      <c r="W6695" s="379"/>
      <c r="X6695" s="379"/>
      <c r="Y6695" s="379"/>
      <c r="Z6695" s="379"/>
      <c r="AA6695" s="380"/>
      <c r="AB6695" s="379"/>
      <c r="AC6695" s="379"/>
      <c r="AD6695" s="379"/>
      <c r="AE6695" s="381"/>
      <c r="AF6695" s="105"/>
      <c r="AG6695" s="381"/>
      <c r="AH6695" s="381"/>
      <c r="AI6695" s="381"/>
      <c r="AJ6695" s="381"/>
      <c r="AK6695" s="381"/>
      <c r="AL6695" s="381"/>
      <c r="AM6695" s="381"/>
    </row>
    <row r="6696" spans="1:39" x14ac:dyDescent="0.35">
      <c r="A6696" s="379"/>
      <c r="B6696" s="379"/>
      <c r="C6696" s="379"/>
      <c r="D6696" s="379"/>
      <c r="E6696" s="379"/>
      <c r="F6696" s="379"/>
      <c r="G6696" s="379"/>
      <c r="H6696" s="379"/>
      <c r="I6696" s="379"/>
      <c r="J6696" s="379"/>
      <c r="K6696" s="379"/>
      <c r="L6696" s="379"/>
      <c r="M6696" s="379"/>
      <c r="N6696" s="379"/>
      <c r="O6696" s="379"/>
      <c r="P6696" s="379"/>
      <c r="Q6696" s="379"/>
      <c r="R6696" s="379"/>
      <c r="S6696" s="379"/>
      <c r="T6696" s="379"/>
      <c r="U6696" s="379"/>
      <c r="V6696" s="379"/>
      <c r="W6696" s="379"/>
      <c r="X6696" s="379"/>
      <c r="Y6696" s="379"/>
      <c r="Z6696" s="379"/>
      <c r="AA6696" s="380"/>
      <c r="AB6696" s="379"/>
      <c r="AC6696" s="379"/>
      <c r="AD6696" s="379"/>
      <c r="AE6696" s="381"/>
      <c r="AF6696" s="105"/>
      <c r="AG6696" s="381"/>
      <c r="AH6696" s="381"/>
      <c r="AI6696" s="381"/>
      <c r="AJ6696" s="381"/>
      <c r="AK6696" s="381"/>
      <c r="AL6696" s="381"/>
      <c r="AM6696" s="381"/>
    </row>
    <row r="6697" spans="1:39" x14ac:dyDescent="0.35">
      <c r="A6697" s="379"/>
      <c r="B6697" s="379"/>
      <c r="C6697" s="379"/>
      <c r="D6697" s="379"/>
      <c r="E6697" s="379"/>
      <c r="F6697" s="379"/>
      <c r="G6697" s="379"/>
      <c r="H6697" s="379"/>
      <c r="I6697" s="379"/>
      <c r="J6697" s="379"/>
      <c r="K6697" s="379"/>
      <c r="L6697" s="379"/>
      <c r="M6697" s="379"/>
      <c r="N6697" s="379"/>
      <c r="O6697" s="379"/>
      <c r="P6697" s="379"/>
      <c r="Q6697" s="379"/>
      <c r="R6697" s="379"/>
      <c r="S6697" s="379"/>
      <c r="T6697" s="379"/>
      <c r="U6697" s="379"/>
      <c r="V6697" s="379"/>
      <c r="W6697" s="379"/>
      <c r="X6697" s="379"/>
      <c r="Y6697" s="379"/>
      <c r="Z6697" s="379"/>
      <c r="AA6697" s="380"/>
      <c r="AB6697" s="379"/>
      <c r="AC6697" s="379"/>
      <c r="AD6697" s="379"/>
      <c r="AE6697" s="381"/>
      <c r="AF6697" s="105"/>
      <c r="AG6697" s="381"/>
      <c r="AH6697" s="381"/>
      <c r="AI6697" s="381"/>
      <c r="AJ6697" s="381"/>
      <c r="AK6697" s="381"/>
      <c r="AL6697" s="381"/>
      <c r="AM6697" s="381"/>
    </row>
    <row r="6698" spans="1:39" x14ac:dyDescent="0.35">
      <c r="A6698" s="379"/>
      <c r="B6698" s="379"/>
      <c r="C6698" s="379"/>
      <c r="D6698" s="379"/>
      <c r="E6698" s="379"/>
      <c r="F6698" s="379"/>
      <c r="G6698" s="379"/>
      <c r="H6698" s="379"/>
      <c r="I6698" s="379"/>
      <c r="J6698" s="379"/>
      <c r="K6698" s="379"/>
      <c r="L6698" s="379"/>
      <c r="M6698" s="379"/>
      <c r="N6698" s="379"/>
      <c r="O6698" s="379"/>
      <c r="P6698" s="379"/>
      <c r="Q6698" s="379"/>
      <c r="R6698" s="379"/>
      <c r="S6698" s="379"/>
      <c r="T6698" s="379"/>
      <c r="U6698" s="379"/>
      <c r="V6698" s="379"/>
      <c r="W6698" s="379"/>
      <c r="X6698" s="379"/>
      <c r="Y6698" s="379"/>
      <c r="Z6698" s="379"/>
      <c r="AA6698" s="380"/>
      <c r="AB6698" s="379"/>
      <c r="AC6698" s="379"/>
      <c r="AD6698" s="379"/>
      <c r="AE6698" s="381"/>
      <c r="AF6698" s="105"/>
      <c r="AG6698" s="381"/>
      <c r="AH6698" s="381"/>
      <c r="AI6698" s="381"/>
      <c r="AJ6698" s="381"/>
      <c r="AK6698" s="381"/>
      <c r="AL6698" s="381"/>
      <c r="AM6698" s="381"/>
    </row>
    <row r="6699" spans="1:39" x14ac:dyDescent="0.35">
      <c r="A6699" s="379"/>
      <c r="B6699" s="379"/>
      <c r="C6699" s="379"/>
      <c r="D6699" s="379"/>
      <c r="E6699" s="379"/>
      <c r="F6699" s="379"/>
      <c r="G6699" s="379"/>
      <c r="H6699" s="379"/>
      <c r="I6699" s="379"/>
      <c r="J6699" s="379"/>
      <c r="K6699" s="379"/>
      <c r="L6699" s="379"/>
      <c r="M6699" s="379"/>
      <c r="N6699" s="379"/>
      <c r="O6699" s="379"/>
      <c r="P6699" s="379"/>
      <c r="Q6699" s="379"/>
      <c r="R6699" s="379"/>
      <c r="S6699" s="379"/>
      <c r="T6699" s="379"/>
      <c r="U6699" s="379"/>
      <c r="V6699" s="379"/>
      <c r="W6699" s="379"/>
      <c r="X6699" s="379"/>
      <c r="Y6699" s="379"/>
      <c r="Z6699" s="379"/>
      <c r="AA6699" s="380"/>
      <c r="AB6699" s="379"/>
      <c r="AC6699" s="379"/>
      <c r="AD6699" s="379"/>
      <c r="AE6699" s="381"/>
      <c r="AF6699" s="105"/>
      <c r="AG6699" s="381"/>
      <c r="AH6699" s="381"/>
      <c r="AI6699" s="381"/>
      <c r="AJ6699" s="381"/>
      <c r="AK6699" s="381"/>
      <c r="AL6699" s="381"/>
      <c r="AM6699" s="381"/>
    </row>
    <row r="6700" spans="1:39" x14ac:dyDescent="0.35">
      <c r="A6700" s="379"/>
      <c r="B6700" s="379"/>
      <c r="C6700" s="379"/>
      <c r="D6700" s="379"/>
      <c r="E6700" s="379"/>
      <c r="F6700" s="379"/>
      <c r="G6700" s="379"/>
      <c r="H6700" s="379"/>
      <c r="I6700" s="379"/>
      <c r="J6700" s="379"/>
      <c r="K6700" s="379"/>
      <c r="L6700" s="379"/>
      <c r="M6700" s="379"/>
      <c r="N6700" s="379"/>
      <c r="O6700" s="379"/>
      <c r="P6700" s="379"/>
      <c r="Q6700" s="379"/>
      <c r="R6700" s="379"/>
      <c r="S6700" s="379"/>
      <c r="T6700" s="379"/>
      <c r="U6700" s="379"/>
      <c r="V6700" s="379"/>
      <c r="W6700" s="379"/>
      <c r="X6700" s="379"/>
      <c r="Y6700" s="379"/>
      <c r="Z6700" s="379"/>
      <c r="AA6700" s="380"/>
      <c r="AB6700" s="379"/>
      <c r="AC6700" s="379"/>
      <c r="AD6700" s="379"/>
      <c r="AE6700" s="381"/>
      <c r="AF6700" s="105"/>
      <c r="AG6700" s="381"/>
      <c r="AH6700" s="381"/>
      <c r="AI6700" s="381"/>
      <c r="AJ6700" s="381"/>
      <c r="AK6700" s="381"/>
      <c r="AL6700" s="381"/>
      <c r="AM6700" s="381"/>
    </row>
    <row r="6701" spans="1:39" x14ac:dyDescent="0.35">
      <c r="A6701" s="379"/>
      <c r="B6701" s="379"/>
      <c r="C6701" s="379"/>
      <c r="D6701" s="379"/>
      <c r="E6701" s="379"/>
      <c r="F6701" s="379"/>
      <c r="G6701" s="379"/>
      <c r="H6701" s="379"/>
      <c r="I6701" s="379"/>
      <c r="J6701" s="379"/>
      <c r="K6701" s="379"/>
      <c r="L6701" s="379"/>
      <c r="M6701" s="379"/>
      <c r="N6701" s="379"/>
      <c r="O6701" s="379"/>
      <c r="P6701" s="379"/>
      <c r="Q6701" s="379"/>
      <c r="R6701" s="379"/>
      <c r="S6701" s="379"/>
      <c r="T6701" s="379"/>
      <c r="U6701" s="379"/>
      <c r="V6701" s="379"/>
      <c r="W6701" s="379"/>
      <c r="X6701" s="379"/>
      <c r="Y6701" s="379"/>
      <c r="Z6701" s="379"/>
      <c r="AA6701" s="380"/>
      <c r="AB6701" s="379"/>
      <c r="AC6701" s="379"/>
      <c r="AD6701" s="379"/>
      <c r="AE6701" s="381"/>
      <c r="AF6701" s="105"/>
      <c r="AG6701" s="381"/>
      <c r="AH6701" s="381"/>
      <c r="AI6701" s="381"/>
      <c r="AJ6701" s="381"/>
      <c r="AK6701" s="381"/>
      <c r="AL6701" s="381"/>
      <c r="AM6701" s="381"/>
    </row>
    <row r="6702" spans="1:39" x14ac:dyDescent="0.35">
      <c r="A6702" s="379"/>
      <c r="B6702" s="379"/>
      <c r="C6702" s="379"/>
      <c r="D6702" s="379"/>
      <c r="E6702" s="379"/>
      <c r="F6702" s="379"/>
      <c r="G6702" s="379"/>
      <c r="H6702" s="379"/>
      <c r="I6702" s="379"/>
      <c r="J6702" s="379"/>
      <c r="K6702" s="379"/>
      <c r="L6702" s="379"/>
      <c r="M6702" s="379"/>
      <c r="N6702" s="379"/>
      <c r="O6702" s="379"/>
      <c r="P6702" s="379"/>
      <c r="Q6702" s="379"/>
      <c r="R6702" s="379"/>
      <c r="S6702" s="379"/>
      <c r="T6702" s="379"/>
      <c r="U6702" s="379"/>
      <c r="V6702" s="379"/>
      <c r="W6702" s="379"/>
      <c r="X6702" s="379"/>
      <c r="Y6702" s="379"/>
      <c r="Z6702" s="379"/>
      <c r="AA6702" s="380"/>
      <c r="AB6702" s="379"/>
      <c r="AC6702" s="379"/>
      <c r="AD6702" s="379"/>
      <c r="AE6702" s="381"/>
      <c r="AF6702" s="105"/>
      <c r="AG6702" s="381"/>
      <c r="AH6702" s="381"/>
      <c r="AI6702" s="381"/>
      <c r="AJ6702" s="381"/>
      <c r="AK6702" s="381"/>
      <c r="AL6702" s="381"/>
      <c r="AM6702" s="381"/>
    </row>
    <row r="6703" spans="1:39" x14ac:dyDescent="0.35">
      <c r="A6703" s="379"/>
      <c r="B6703" s="379"/>
      <c r="C6703" s="379"/>
      <c r="D6703" s="379"/>
      <c r="E6703" s="379"/>
      <c r="F6703" s="379"/>
      <c r="G6703" s="379"/>
      <c r="H6703" s="379"/>
      <c r="I6703" s="379"/>
      <c r="J6703" s="379"/>
      <c r="K6703" s="379"/>
      <c r="L6703" s="379"/>
      <c r="M6703" s="379"/>
      <c r="N6703" s="379"/>
      <c r="O6703" s="379"/>
      <c r="P6703" s="379"/>
      <c r="Q6703" s="379"/>
      <c r="R6703" s="379"/>
      <c r="S6703" s="379"/>
      <c r="T6703" s="379"/>
      <c r="U6703" s="379"/>
      <c r="V6703" s="379"/>
      <c r="W6703" s="379"/>
      <c r="X6703" s="379"/>
      <c r="Y6703" s="379"/>
      <c r="Z6703" s="379"/>
      <c r="AA6703" s="380"/>
      <c r="AB6703" s="379"/>
      <c r="AC6703" s="379"/>
      <c r="AD6703" s="379"/>
      <c r="AE6703" s="381"/>
      <c r="AF6703" s="105"/>
      <c r="AG6703" s="381"/>
      <c r="AH6703" s="381"/>
      <c r="AI6703" s="381"/>
      <c r="AJ6703" s="381"/>
      <c r="AK6703" s="381"/>
      <c r="AL6703" s="381"/>
      <c r="AM6703" s="381"/>
    </row>
    <row r="6704" spans="1:39" x14ac:dyDescent="0.35">
      <c r="A6704" s="379"/>
      <c r="B6704" s="379"/>
      <c r="C6704" s="379"/>
      <c r="D6704" s="379"/>
      <c r="E6704" s="379"/>
      <c r="F6704" s="379"/>
      <c r="G6704" s="379"/>
      <c r="H6704" s="379"/>
      <c r="I6704" s="379"/>
      <c r="J6704" s="379"/>
      <c r="K6704" s="379"/>
      <c r="L6704" s="379"/>
      <c r="M6704" s="379"/>
      <c r="N6704" s="379"/>
      <c r="O6704" s="379"/>
      <c r="P6704" s="379"/>
      <c r="Q6704" s="379"/>
      <c r="R6704" s="379"/>
      <c r="S6704" s="379"/>
      <c r="T6704" s="379"/>
      <c r="U6704" s="379"/>
      <c r="V6704" s="379"/>
      <c r="W6704" s="379"/>
      <c r="X6704" s="379"/>
      <c r="Y6704" s="379"/>
      <c r="Z6704" s="379"/>
      <c r="AA6704" s="380"/>
      <c r="AB6704" s="379"/>
      <c r="AC6704" s="379"/>
      <c r="AD6704" s="379"/>
      <c r="AE6704" s="381"/>
      <c r="AF6704" s="105"/>
      <c r="AG6704" s="381"/>
      <c r="AH6704" s="381"/>
      <c r="AI6704" s="381"/>
      <c r="AJ6704" s="381"/>
      <c r="AK6704" s="381"/>
      <c r="AL6704" s="381"/>
      <c r="AM6704" s="381"/>
    </row>
    <row r="6705" spans="1:39" x14ac:dyDescent="0.35">
      <c r="A6705" s="379"/>
      <c r="B6705" s="379"/>
      <c r="C6705" s="379"/>
      <c r="D6705" s="379"/>
      <c r="E6705" s="379"/>
      <c r="F6705" s="379"/>
      <c r="G6705" s="379"/>
      <c r="H6705" s="379"/>
      <c r="I6705" s="379"/>
      <c r="J6705" s="379"/>
      <c r="K6705" s="379"/>
      <c r="L6705" s="379"/>
      <c r="M6705" s="379"/>
      <c r="N6705" s="379"/>
      <c r="O6705" s="379"/>
      <c r="P6705" s="379"/>
      <c r="Q6705" s="379"/>
      <c r="R6705" s="379"/>
      <c r="S6705" s="379"/>
      <c r="T6705" s="379"/>
      <c r="U6705" s="379"/>
      <c r="V6705" s="379"/>
      <c r="W6705" s="379"/>
      <c r="X6705" s="379"/>
      <c r="Y6705" s="379"/>
      <c r="Z6705" s="379"/>
      <c r="AA6705" s="380"/>
      <c r="AB6705" s="379"/>
      <c r="AC6705" s="379"/>
      <c r="AD6705" s="379"/>
      <c r="AE6705" s="381"/>
      <c r="AF6705" s="105"/>
      <c r="AG6705" s="381"/>
      <c r="AH6705" s="381"/>
      <c r="AI6705" s="381"/>
      <c r="AJ6705" s="381"/>
      <c r="AK6705" s="381"/>
      <c r="AL6705" s="381"/>
      <c r="AM6705" s="381"/>
    </row>
    <row r="6706" spans="1:39" x14ac:dyDescent="0.35">
      <c r="A6706" s="379"/>
      <c r="B6706" s="379"/>
      <c r="C6706" s="379"/>
      <c r="D6706" s="379"/>
      <c r="E6706" s="379"/>
      <c r="F6706" s="379"/>
      <c r="G6706" s="379"/>
      <c r="H6706" s="379"/>
      <c r="I6706" s="379"/>
      <c r="J6706" s="379"/>
      <c r="K6706" s="379"/>
      <c r="L6706" s="379"/>
      <c r="M6706" s="379"/>
      <c r="N6706" s="379"/>
      <c r="O6706" s="379"/>
      <c r="P6706" s="379"/>
      <c r="Q6706" s="379"/>
      <c r="R6706" s="379"/>
      <c r="S6706" s="379"/>
      <c r="T6706" s="379"/>
      <c r="U6706" s="379"/>
      <c r="V6706" s="379"/>
      <c r="W6706" s="379"/>
      <c r="X6706" s="379"/>
      <c r="Y6706" s="379"/>
      <c r="Z6706" s="379"/>
      <c r="AA6706" s="380"/>
      <c r="AB6706" s="379"/>
      <c r="AC6706" s="379"/>
      <c r="AD6706" s="379"/>
      <c r="AE6706" s="381"/>
      <c r="AF6706" s="105"/>
      <c r="AG6706" s="381"/>
      <c r="AH6706" s="381"/>
      <c r="AI6706" s="381"/>
      <c r="AJ6706" s="381"/>
      <c r="AK6706" s="381"/>
      <c r="AL6706" s="381"/>
      <c r="AM6706" s="381"/>
    </row>
    <row r="6707" spans="1:39" x14ac:dyDescent="0.35">
      <c r="A6707" s="379"/>
      <c r="B6707" s="379"/>
      <c r="C6707" s="379"/>
      <c r="D6707" s="379"/>
      <c r="E6707" s="379"/>
      <c r="F6707" s="379"/>
      <c r="G6707" s="379"/>
      <c r="H6707" s="379"/>
      <c r="I6707" s="379"/>
      <c r="J6707" s="379"/>
      <c r="K6707" s="379"/>
      <c r="L6707" s="379"/>
      <c r="M6707" s="379"/>
      <c r="N6707" s="379"/>
      <c r="O6707" s="379"/>
      <c r="P6707" s="379"/>
      <c r="Q6707" s="379"/>
      <c r="R6707" s="379"/>
      <c r="S6707" s="379"/>
      <c r="T6707" s="379"/>
      <c r="U6707" s="379"/>
      <c r="V6707" s="379"/>
      <c r="W6707" s="379"/>
      <c r="X6707" s="379"/>
      <c r="Y6707" s="379"/>
      <c r="Z6707" s="379"/>
      <c r="AA6707" s="380"/>
      <c r="AB6707" s="379"/>
      <c r="AC6707" s="379"/>
      <c r="AD6707" s="379"/>
      <c r="AE6707" s="381"/>
      <c r="AF6707" s="105"/>
      <c r="AG6707" s="381"/>
      <c r="AH6707" s="381"/>
      <c r="AI6707" s="381"/>
      <c r="AJ6707" s="381"/>
      <c r="AK6707" s="381"/>
      <c r="AL6707" s="381"/>
      <c r="AM6707" s="381"/>
    </row>
    <row r="6708" spans="1:39" x14ac:dyDescent="0.35">
      <c r="A6708" s="379"/>
      <c r="B6708" s="379"/>
      <c r="C6708" s="379"/>
      <c r="D6708" s="379"/>
      <c r="E6708" s="379"/>
      <c r="F6708" s="379"/>
      <c r="G6708" s="379"/>
      <c r="H6708" s="379"/>
      <c r="I6708" s="379"/>
      <c r="J6708" s="379"/>
      <c r="K6708" s="379"/>
      <c r="L6708" s="379"/>
      <c r="M6708" s="379"/>
      <c r="N6708" s="379"/>
      <c r="O6708" s="379"/>
      <c r="P6708" s="379"/>
      <c r="Q6708" s="379"/>
      <c r="R6708" s="379"/>
      <c r="S6708" s="379"/>
      <c r="T6708" s="379"/>
      <c r="U6708" s="379"/>
      <c r="V6708" s="379"/>
      <c r="W6708" s="379"/>
      <c r="X6708" s="379"/>
      <c r="Y6708" s="379"/>
      <c r="Z6708" s="379"/>
      <c r="AA6708" s="380"/>
      <c r="AB6708" s="379"/>
      <c r="AC6708" s="379"/>
      <c r="AD6708" s="379"/>
      <c r="AE6708" s="381"/>
      <c r="AF6708" s="105"/>
      <c r="AG6708" s="381"/>
      <c r="AH6708" s="381"/>
      <c r="AI6708" s="381"/>
      <c r="AJ6708" s="381"/>
      <c r="AK6708" s="381"/>
      <c r="AL6708" s="381"/>
      <c r="AM6708" s="381"/>
    </row>
    <row r="6709" spans="1:39" x14ac:dyDescent="0.35">
      <c r="A6709" s="379"/>
      <c r="B6709" s="379"/>
      <c r="C6709" s="379"/>
      <c r="D6709" s="379"/>
      <c r="E6709" s="379"/>
      <c r="F6709" s="379"/>
      <c r="G6709" s="379"/>
      <c r="H6709" s="379"/>
      <c r="I6709" s="379"/>
      <c r="J6709" s="379"/>
      <c r="K6709" s="379"/>
      <c r="L6709" s="379"/>
      <c r="M6709" s="379"/>
      <c r="N6709" s="379"/>
      <c r="O6709" s="379"/>
      <c r="P6709" s="379"/>
      <c r="Q6709" s="379"/>
      <c r="R6709" s="379"/>
      <c r="S6709" s="379"/>
      <c r="T6709" s="379"/>
      <c r="U6709" s="379"/>
      <c r="V6709" s="379"/>
      <c r="W6709" s="379"/>
      <c r="X6709" s="379"/>
      <c r="Y6709" s="379"/>
      <c r="Z6709" s="379"/>
      <c r="AA6709" s="380"/>
      <c r="AB6709" s="379"/>
      <c r="AC6709" s="379"/>
      <c r="AD6709" s="379"/>
      <c r="AE6709" s="381"/>
      <c r="AF6709" s="105"/>
      <c r="AG6709" s="381"/>
      <c r="AH6709" s="381"/>
      <c r="AI6709" s="381"/>
      <c r="AJ6709" s="381"/>
      <c r="AK6709" s="381"/>
      <c r="AL6709" s="381"/>
      <c r="AM6709" s="381"/>
    </row>
    <row r="6710" spans="1:39" x14ac:dyDescent="0.35">
      <c r="A6710" s="379"/>
      <c r="B6710" s="379"/>
      <c r="C6710" s="379"/>
      <c r="D6710" s="379"/>
      <c r="E6710" s="379"/>
      <c r="F6710" s="379"/>
      <c r="G6710" s="379"/>
      <c r="H6710" s="379"/>
      <c r="I6710" s="379"/>
      <c r="J6710" s="379"/>
      <c r="K6710" s="379"/>
      <c r="L6710" s="379"/>
      <c r="M6710" s="379"/>
      <c r="N6710" s="379"/>
      <c r="O6710" s="379"/>
      <c r="P6710" s="379"/>
      <c r="Q6710" s="379"/>
      <c r="R6710" s="379"/>
      <c r="S6710" s="379"/>
      <c r="T6710" s="379"/>
      <c r="U6710" s="379"/>
      <c r="V6710" s="379"/>
      <c r="W6710" s="379"/>
      <c r="X6710" s="379"/>
      <c r="Y6710" s="379"/>
      <c r="Z6710" s="379"/>
      <c r="AA6710" s="380"/>
      <c r="AB6710" s="379"/>
      <c r="AC6710" s="379"/>
      <c r="AD6710" s="379"/>
      <c r="AE6710" s="381"/>
      <c r="AF6710" s="105"/>
      <c r="AG6710" s="381"/>
      <c r="AH6710" s="381"/>
      <c r="AI6710" s="381"/>
      <c r="AJ6710" s="381"/>
      <c r="AK6710" s="381"/>
      <c r="AL6710" s="381"/>
      <c r="AM6710" s="381"/>
    </row>
    <row r="6711" spans="1:39" x14ac:dyDescent="0.35">
      <c r="A6711" s="379"/>
      <c r="B6711" s="379"/>
      <c r="C6711" s="379"/>
      <c r="D6711" s="379"/>
      <c r="E6711" s="379"/>
      <c r="F6711" s="379"/>
      <c r="G6711" s="379"/>
      <c r="H6711" s="379"/>
      <c r="I6711" s="379"/>
      <c r="J6711" s="379"/>
      <c r="K6711" s="379"/>
      <c r="L6711" s="379"/>
      <c r="M6711" s="379"/>
      <c r="N6711" s="379"/>
      <c r="O6711" s="379"/>
      <c r="P6711" s="379"/>
      <c r="Q6711" s="379"/>
      <c r="R6711" s="379"/>
      <c r="S6711" s="379"/>
      <c r="T6711" s="379"/>
      <c r="U6711" s="379"/>
      <c r="V6711" s="379"/>
      <c r="W6711" s="379"/>
      <c r="X6711" s="379"/>
      <c r="Y6711" s="379"/>
      <c r="Z6711" s="379"/>
      <c r="AA6711" s="380"/>
      <c r="AB6711" s="379"/>
      <c r="AC6711" s="379"/>
      <c r="AD6711" s="379"/>
      <c r="AE6711" s="381"/>
      <c r="AF6711" s="105"/>
      <c r="AG6711" s="381"/>
      <c r="AH6711" s="381"/>
      <c r="AI6711" s="381"/>
      <c r="AJ6711" s="381"/>
      <c r="AK6711" s="381"/>
      <c r="AL6711" s="381"/>
      <c r="AM6711" s="381"/>
    </row>
    <row r="6712" spans="1:39" x14ac:dyDescent="0.35">
      <c r="A6712" s="379"/>
      <c r="B6712" s="379"/>
      <c r="C6712" s="379"/>
      <c r="D6712" s="379"/>
      <c r="E6712" s="379"/>
      <c r="F6712" s="379"/>
      <c r="G6712" s="379"/>
      <c r="H6712" s="379"/>
      <c r="I6712" s="379"/>
      <c r="J6712" s="379"/>
      <c r="K6712" s="379"/>
      <c r="L6712" s="379"/>
      <c r="M6712" s="379"/>
      <c r="N6712" s="379"/>
      <c r="O6712" s="379"/>
      <c r="P6712" s="379"/>
      <c r="Q6712" s="379"/>
      <c r="R6712" s="379"/>
      <c r="S6712" s="379"/>
      <c r="T6712" s="379"/>
      <c r="U6712" s="379"/>
      <c r="V6712" s="379"/>
      <c r="W6712" s="379"/>
      <c r="X6712" s="379"/>
      <c r="Y6712" s="379"/>
      <c r="Z6712" s="379"/>
      <c r="AA6712" s="380"/>
      <c r="AB6712" s="379"/>
      <c r="AC6712" s="379"/>
      <c r="AD6712" s="379"/>
      <c r="AE6712" s="381"/>
      <c r="AF6712" s="105"/>
      <c r="AG6712" s="381"/>
      <c r="AH6712" s="381"/>
      <c r="AI6712" s="381"/>
      <c r="AJ6712" s="381"/>
      <c r="AK6712" s="381"/>
      <c r="AL6712" s="381"/>
      <c r="AM6712" s="381"/>
    </row>
    <row r="6713" spans="1:39" x14ac:dyDescent="0.35">
      <c r="A6713" s="379"/>
      <c r="B6713" s="379"/>
      <c r="C6713" s="379"/>
      <c r="D6713" s="379"/>
      <c r="E6713" s="379"/>
      <c r="F6713" s="379"/>
      <c r="G6713" s="379"/>
      <c r="H6713" s="379"/>
      <c r="I6713" s="379"/>
      <c r="J6713" s="379"/>
      <c r="K6713" s="379"/>
      <c r="L6713" s="379"/>
      <c r="M6713" s="379"/>
      <c r="N6713" s="379"/>
      <c r="O6713" s="379"/>
      <c r="P6713" s="379"/>
      <c r="Q6713" s="379"/>
      <c r="R6713" s="379"/>
      <c r="S6713" s="379"/>
      <c r="T6713" s="379"/>
      <c r="U6713" s="379"/>
      <c r="V6713" s="379"/>
      <c r="W6713" s="379"/>
      <c r="X6713" s="379"/>
      <c r="Y6713" s="379"/>
      <c r="Z6713" s="379"/>
      <c r="AA6713" s="380"/>
      <c r="AB6713" s="379"/>
      <c r="AC6713" s="379"/>
      <c r="AD6713" s="379"/>
      <c r="AE6713" s="381"/>
      <c r="AF6713" s="105"/>
      <c r="AG6713" s="381"/>
      <c r="AH6713" s="381"/>
      <c r="AI6713" s="381"/>
      <c r="AJ6713" s="381"/>
      <c r="AK6713" s="381"/>
      <c r="AL6713" s="381"/>
      <c r="AM6713" s="381"/>
    </row>
    <row r="6714" spans="1:39" x14ac:dyDescent="0.35">
      <c r="A6714" s="379"/>
      <c r="B6714" s="379"/>
      <c r="C6714" s="379"/>
      <c r="D6714" s="379"/>
      <c r="E6714" s="379"/>
      <c r="F6714" s="379"/>
      <c r="G6714" s="379"/>
      <c r="H6714" s="379"/>
      <c r="I6714" s="379"/>
      <c r="J6714" s="379"/>
      <c r="K6714" s="379"/>
      <c r="L6714" s="379"/>
      <c r="M6714" s="379"/>
      <c r="N6714" s="379"/>
      <c r="O6714" s="379"/>
      <c r="P6714" s="379"/>
      <c r="Q6714" s="379"/>
      <c r="R6714" s="379"/>
      <c r="S6714" s="379"/>
      <c r="T6714" s="379"/>
      <c r="U6714" s="379"/>
      <c r="V6714" s="379"/>
      <c r="W6714" s="379"/>
      <c r="X6714" s="379"/>
      <c r="Y6714" s="379"/>
      <c r="Z6714" s="379"/>
      <c r="AA6714" s="380"/>
      <c r="AB6714" s="379"/>
      <c r="AC6714" s="379"/>
      <c r="AD6714" s="379"/>
      <c r="AE6714" s="381"/>
      <c r="AF6714" s="105"/>
      <c r="AG6714" s="381"/>
      <c r="AH6714" s="381"/>
      <c r="AI6714" s="381"/>
      <c r="AJ6714" s="381"/>
      <c r="AK6714" s="381"/>
      <c r="AL6714" s="381"/>
      <c r="AM6714" s="381"/>
    </row>
    <row r="6715" spans="1:39" x14ac:dyDescent="0.35">
      <c r="A6715" s="379"/>
      <c r="B6715" s="379"/>
      <c r="C6715" s="379"/>
      <c r="D6715" s="379"/>
      <c r="E6715" s="379"/>
      <c r="F6715" s="379"/>
      <c r="G6715" s="379"/>
      <c r="H6715" s="379"/>
      <c r="I6715" s="379"/>
      <c r="J6715" s="379"/>
      <c r="K6715" s="379"/>
      <c r="L6715" s="379"/>
      <c r="M6715" s="379"/>
      <c r="N6715" s="379"/>
      <c r="O6715" s="379"/>
      <c r="P6715" s="379"/>
      <c r="Q6715" s="379"/>
      <c r="R6715" s="379"/>
      <c r="S6715" s="379"/>
      <c r="T6715" s="379"/>
      <c r="U6715" s="379"/>
      <c r="V6715" s="379"/>
      <c r="W6715" s="379"/>
      <c r="X6715" s="379"/>
      <c r="Y6715" s="379"/>
      <c r="Z6715" s="379"/>
      <c r="AA6715" s="380"/>
      <c r="AB6715" s="379"/>
      <c r="AC6715" s="379"/>
      <c r="AD6715" s="379"/>
      <c r="AE6715" s="381"/>
      <c r="AF6715" s="105"/>
      <c r="AG6715" s="381"/>
      <c r="AH6715" s="381"/>
      <c r="AI6715" s="381"/>
      <c r="AJ6715" s="381"/>
      <c r="AK6715" s="381"/>
      <c r="AL6715" s="381"/>
      <c r="AM6715" s="381"/>
    </row>
    <row r="6716" spans="1:39" x14ac:dyDescent="0.35">
      <c r="A6716" s="379"/>
      <c r="B6716" s="379"/>
      <c r="C6716" s="379"/>
      <c r="D6716" s="379"/>
      <c r="E6716" s="379"/>
      <c r="F6716" s="379"/>
      <c r="G6716" s="379"/>
      <c r="H6716" s="379"/>
      <c r="I6716" s="379"/>
      <c r="J6716" s="379"/>
      <c r="K6716" s="379"/>
      <c r="L6716" s="379"/>
      <c r="M6716" s="379"/>
      <c r="N6716" s="379"/>
      <c r="O6716" s="379"/>
      <c r="P6716" s="379"/>
      <c r="Q6716" s="379"/>
      <c r="R6716" s="379"/>
      <c r="S6716" s="379"/>
      <c r="T6716" s="379"/>
      <c r="U6716" s="379"/>
      <c r="V6716" s="379"/>
      <c r="W6716" s="379"/>
      <c r="X6716" s="379"/>
      <c r="Y6716" s="379"/>
      <c r="Z6716" s="379"/>
      <c r="AA6716" s="380"/>
      <c r="AB6716" s="379"/>
      <c r="AC6716" s="379"/>
      <c r="AD6716" s="379"/>
      <c r="AE6716" s="381"/>
      <c r="AF6716" s="105"/>
      <c r="AG6716" s="381"/>
      <c r="AH6716" s="381"/>
      <c r="AI6716" s="381"/>
      <c r="AJ6716" s="381"/>
      <c r="AK6716" s="381"/>
      <c r="AL6716" s="381"/>
      <c r="AM6716" s="381"/>
    </row>
    <row r="6717" spans="1:39" x14ac:dyDescent="0.35">
      <c r="A6717" s="379"/>
      <c r="B6717" s="379"/>
      <c r="C6717" s="379"/>
      <c r="D6717" s="379"/>
      <c r="E6717" s="379"/>
      <c r="F6717" s="379"/>
      <c r="G6717" s="379"/>
      <c r="H6717" s="379"/>
      <c r="I6717" s="379"/>
      <c r="J6717" s="379"/>
      <c r="K6717" s="379"/>
      <c r="L6717" s="379"/>
      <c r="M6717" s="379"/>
      <c r="N6717" s="379"/>
      <c r="O6717" s="379"/>
      <c r="P6717" s="379"/>
      <c r="Q6717" s="379"/>
      <c r="R6717" s="379"/>
      <c r="S6717" s="379"/>
      <c r="T6717" s="379"/>
      <c r="U6717" s="379"/>
      <c r="V6717" s="379"/>
      <c r="W6717" s="379"/>
      <c r="X6717" s="379"/>
      <c r="Y6717" s="379"/>
      <c r="Z6717" s="379"/>
      <c r="AA6717" s="380"/>
      <c r="AB6717" s="379"/>
      <c r="AC6717" s="379"/>
      <c r="AD6717" s="379"/>
      <c r="AE6717" s="381"/>
      <c r="AF6717" s="105"/>
      <c r="AG6717" s="381"/>
      <c r="AH6717" s="381"/>
      <c r="AI6717" s="381"/>
      <c r="AJ6717" s="381"/>
      <c r="AK6717" s="381"/>
      <c r="AL6717" s="381"/>
      <c r="AM6717" s="381"/>
    </row>
    <row r="6718" spans="1:39" x14ac:dyDescent="0.35">
      <c r="A6718" s="379"/>
      <c r="B6718" s="379"/>
      <c r="C6718" s="379"/>
      <c r="D6718" s="379"/>
      <c r="E6718" s="379"/>
      <c r="F6718" s="379"/>
      <c r="G6718" s="379"/>
      <c r="H6718" s="379"/>
      <c r="I6718" s="379"/>
      <c r="J6718" s="379"/>
      <c r="K6718" s="379"/>
      <c r="L6718" s="379"/>
      <c r="M6718" s="379"/>
      <c r="N6718" s="379"/>
      <c r="O6718" s="379"/>
      <c r="P6718" s="379"/>
      <c r="Q6718" s="379"/>
      <c r="R6718" s="379"/>
      <c r="S6718" s="379"/>
      <c r="T6718" s="379"/>
      <c r="U6718" s="379"/>
      <c r="V6718" s="379"/>
      <c r="W6718" s="379"/>
      <c r="X6718" s="379"/>
      <c r="Y6718" s="379"/>
      <c r="Z6718" s="379"/>
      <c r="AA6718" s="380"/>
      <c r="AB6718" s="379"/>
      <c r="AC6718" s="379"/>
      <c r="AD6718" s="379"/>
      <c r="AE6718" s="381"/>
      <c r="AF6718" s="105"/>
      <c r="AG6718" s="381"/>
      <c r="AH6718" s="381"/>
      <c r="AI6718" s="381"/>
      <c r="AJ6718" s="381"/>
      <c r="AK6718" s="381"/>
      <c r="AL6718" s="381"/>
      <c r="AM6718" s="381"/>
    </row>
    <row r="6719" spans="1:39" x14ac:dyDescent="0.35">
      <c r="A6719" s="379"/>
      <c r="B6719" s="379"/>
      <c r="C6719" s="379"/>
      <c r="D6719" s="379"/>
      <c r="E6719" s="379"/>
      <c r="F6719" s="379"/>
      <c r="G6719" s="379"/>
      <c r="H6719" s="379"/>
      <c r="I6719" s="379"/>
      <c r="J6719" s="379"/>
      <c r="K6719" s="379"/>
      <c r="L6719" s="379"/>
      <c r="M6719" s="379"/>
      <c r="N6719" s="379"/>
      <c r="O6719" s="379"/>
      <c r="P6719" s="379"/>
      <c r="Q6719" s="379"/>
      <c r="R6719" s="379"/>
      <c r="S6719" s="379"/>
      <c r="T6719" s="379"/>
      <c r="U6719" s="379"/>
      <c r="V6719" s="379"/>
      <c r="W6719" s="379"/>
      <c r="X6719" s="379"/>
      <c r="Y6719" s="379"/>
      <c r="Z6719" s="379"/>
      <c r="AA6719" s="380"/>
      <c r="AB6719" s="379"/>
      <c r="AC6719" s="379"/>
      <c r="AD6719" s="379"/>
      <c r="AE6719" s="381"/>
      <c r="AF6719" s="105"/>
      <c r="AG6719" s="381"/>
      <c r="AH6719" s="381"/>
      <c r="AI6719" s="381"/>
      <c r="AJ6719" s="381"/>
      <c r="AK6719" s="381"/>
      <c r="AL6719" s="381"/>
      <c r="AM6719" s="381"/>
    </row>
    <row r="6720" spans="1:39" x14ac:dyDescent="0.35">
      <c r="A6720" s="379"/>
      <c r="B6720" s="379"/>
      <c r="C6720" s="379"/>
      <c r="D6720" s="379"/>
      <c r="E6720" s="379"/>
      <c r="F6720" s="379"/>
      <c r="G6720" s="379"/>
      <c r="H6720" s="379"/>
      <c r="I6720" s="379"/>
      <c r="J6720" s="379"/>
      <c r="K6720" s="379"/>
      <c r="L6720" s="379"/>
      <c r="M6720" s="379"/>
      <c r="N6720" s="379"/>
      <c r="O6720" s="379"/>
      <c r="P6720" s="379"/>
      <c r="Q6720" s="379"/>
      <c r="R6720" s="379"/>
      <c r="S6720" s="379"/>
      <c r="T6720" s="379"/>
      <c r="U6720" s="379"/>
      <c r="V6720" s="379"/>
      <c r="W6720" s="379"/>
      <c r="X6720" s="379"/>
      <c r="Y6720" s="379"/>
      <c r="Z6720" s="379"/>
      <c r="AA6720" s="380"/>
      <c r="AB6720" s="379"/>
      <c r="AC6720" s="379"/>
      <c r="AD6720" s="379"/>
      <c r="AE6720" s="381"/>
      <c r="AF6720" s="105"/>
      <c r="AG6720" s="381"/>
      <c r="AH6720" s="381"/>
      <c r="AI6720" s="381"/>
      <c r="AJ6720" s="381"/>
      <c r="AK6720" s="381"/>
      <c r="AL6720" s="381"/>
      <c r="AM6720" s="381"/>
    </row>
    <row r="6721" spans="1:39" x14ac:dyDescent="0.35">
      <c r="A6721" s="379"/>
      <c r="B6721" s="379"/>
      <c r="C6721" s="379"/>
      <c r="D6721" s="379"/>
      <c r="E6721" s="379"/>
      <c r="F6721" s="379"/>
      <c r="G6721" s="379"/>
      <c r="H6721" s="379"/>
      <c r="I6721" s="379"/>
      <c r="J6721" s="379"/>
      <c r="K6721" s="379"/>
      <c r="L6721" s="379"/>
      <c r="M6721" s="379"/>
      <c r="N6721" s="379"/>
      <c r="O6721" s="379"/>
      <c r="P6721" s="379"/>
      <c r="Q6721" s="379"/>
      <c r="R6721" s="379"/>
      <c r="S6721" s="379"/>
      <c r="T6721" s="379"/>
      <c r="U6721" s="379"/>
      <c r="V6721" s="379"/>
      <c r="W6721" s="379"/>
      <c r="X6721" s="379"/>
      <c r="Y6721" s="379"/>
      <c r="Z6721" s="379"/>
      <c r="AA6721" s="380"/>
      <c r="AB6721" s="379"/>
      <c r="AC6721" s="379"/>
      <c r="AD6721" s="379"/>
      <c r="AE6721" s="381"/>
      <c r="AF6721" s="105"/>
      <c r="AG6721" s="381"/>
      <c r="AH6721" s="381"/>
      <c r="AI6721" s="381"/>
      <c r="AJ6721" s="381"/>
      <c r="AK6721" s="381"/>
      <c r="AL6721" s="381"/>
      <c r="AM6721" s="381"/>
    </row>
    <row r="6722" spans="1:39" x14ac:dyDescent="0.35">
      <c r="A6722" s="379"/>
      <c r="B6722" s="379"/>
      <c r="C6722" s="379"/>
      <c r="D6722" s="379"/>
      <c r="E6722" s="379"/>
      <c r="F6722" s="379"/>
      <c r="G6722" s="379"/>
      <c r="H6722" s="379"/>
      <c r="I6722" s="379"/>
      <c r="J6722" s="379"/>
      <c r="K6722" s="379"/>
      <c r="L6722" s="379"/>
      <c r="M6722" s="379"/>
      <c r="N6722" s="379"/>
      <c r="O6722" s="379"/>
      <c r="P6722" s="379"/>
      <c r="Q6722" s="379"/>
      <c r="R6722" s="379"/>
      <c r="S6722" s="379"/>
      <c r="T6722" s="379"/>
      <c r="U6722" s="379"/>
      <c r="V6722" s="379"/>
      <c r="W6722" s="379"/>
      <c r="X6722" s="379"/>
      <c r="Y6722" s="379"/>
      <c r="Z6722" s="379"/>
      <c r="AA6722" s="380"/>
      <c r="AB6722" s="379"/>
      <c r="AC6722" s="379"/>
      <c r="AD6722" s="379"/>
      <c r="AE6722" s="381"/>
      <c r="AF6722" s="105"/>
      <c r="AG6722" s="381"/>
      <c r="AH6722" s="381"/>
      <c r="AI6722" s="381"/>
      <c r="AJ6722" s="381"/>
      <c r="AK6722" s="381"/>
      <c r="AL6722" s="381"/>
      <c r="AM6722" s="381"/>
    </row>
    <row r="6723" spans="1:39" x14ac:dyDescent="0.35">
      <c r="A6723" s="379"/>
      <c r="B6723" s="379"/>
      <c r="C6723" s="379"/>
      <c r="D6723" s="379"/>
      <c r="E6723" s="379"/>
      <c r="F6723" s="379"/>
      <c r="G6723" s="379"/>
      <c r="H6723" s="379"/>
      <c r="I6723" s="379"/>
      <c r="J6723" s="379"/>
      <c r="K6723" s="379"/>
      <c r="L6723" s="379"/>
      <c r="M6723" s="379"/>
      <c r="N6723" s="379"/>
      <c r="O6723" s="379"/>
      <c r="P6723" s="379"/>
      <c r="Q6723" s="379"/>
      <c r="R6723" s="379"/>
      <c r="S6723" s="379"/>
      <c r="T6723" s="379"/>
      <c r="U6723" s="379"/>
      <c r="V6723" s="379"/>
      <c r="W6723" s="379"/>
      <c r="X6723" s="379"/>
      <c r="Y6723" s="379"/>
      <c r="Z6723" s="379"/>
      <c r="AA6723" s="380"/>
      <c r="AB6723" s="379"/>
      <c r="AC6723" s="379"/>
      <c r="AD6723" s="379"/>
      <c r="AE6723" s="381"/>
      <c r="AF6723" s="105"/>
      <c r="AG6723" s="381"/>
      <c r="AH6723" s="381"/>
      <c r="AI6723" s="381"/>
      <c r="AJ6723" s="381"/>
      <c r="AK6723" s="381"/>
      <c r="AL6723" s="381"/>
      <c r="AM6723" s="381"/>
    </row>
    <row r="6724" spans="1:39" x14ac:dyDescent="0.35">
      <c r="A6724" s="379"/>
      <c r="B6724" s="379"/>
      <c r="C6724" s="379"/>
      <c r="D6724" s="379"/>
      <c r="E6724" s="379"/>
      <c r="F6724" s="379"/>
      <c r="G6724" s="379"/>
      <c r="H6724" s="379"/>
      <c r="I6724" s="379"/>
      <c r="J6724" s="379"/>
      <c r="K6724" s="379"/>
      <c r="L6724" s="379"/>
      <c r="M6724" s="379"/>
      <c r="N6724" s="379"/>
      <c r="O6724" s="379"/>
      <c r="P6724" s="379"/>
      <c r="Q6724" s="379"/>
      <c r="R6724" s="379"/>
      <c r="S6724" s="379"/>
      <c r="T6724" s="379"/>
      <c r="U6724" s="379"/>
      <c r="V6724" s="379"/>
      <c r="W6724" s="379"/>
      <c r="X6724" s="379"/>
      <c r="Y6724" s="379"/>
      <c r="Z6724" s="379"/>
      <c r="AA6724" s="380"/>
      <c r="AB6724" s="379"/>
      <c r="AC6724" s="379"/>
      <c r="AD6724" s="379"/>
      <c r="AE6724" s="381"/>
      <c r="AF6724" s="105"/>
      <c r="AG6724" s="381"/>
      <c r="AH6724" s="381"/>
      <c r="AI6724" s="381"/>
      <c r="AJ6724" s="381"/>
      <c r="AK6724" s="381"/>
      <c r="AL6724" s="381"/>
      <c r="AM6724" s="381"/>
    </row>
    <row r="6725" spans="1:39" x14ac:dyDescent="0.35">
      <c r="A6725" s="379"/>
      <c r="B6725" s="379"/>
      <c r="C6725" s="379"/>
      <c r="D6725" s="379"/>
      <c r="E6725" s="379"/>
      <c r="F6725" s="379"/>
      <c r="G6725" s="379"/>
      <c r="H6725" s="379"/>
      <c r="I6725" s="379"/>
      <c r="J6725" s="379"/>
      <c r="K6725" s="379"/>
      <c r="L6725" s="379"/>
      <c r="M6725" s="379"/>
      <c r="N6725" s="379"/>
      <c r="O6725" s="379"/>
      <c r="P6725" s="379"/>
      <c r="Q6725" s="379"/>
      <c r="R6725" s="379"/>
      <c r="S6725" s="379"/>
      <c r="T6725" s="379"/>
      <c r="U6725" s="379"/>
      <c r="V6725" s="379"/>
      <c r="W6725" s="379"/>
      <c r="X6725" s="379"/>
      <c r="Y6725" s="379"/>
      <c r="Z6725" s="379"/>
      <c r="AA6725" s="380"/>
      <c r="AB6725" s="379"/>
      <c r="AC6725" s="379"/>
      <c r="AD6725" s="379"/>
      <c r="AE6725" s="381"/>
      <c r="AF6725" s="105"/>
      <c r="AG6725" s="381"/>
      <c r="AH6725" s="381"/>
      <c r="AI6725" s="381"/>
      <c r="AJ6725" s="381"/>
      <c r="AK6725" s="381"/>
      <c r="AL6725" s="381"/>
      <c r="AM6725" s="381"/>
    </row>
    <row r="6726" spans="1:39" x14ac:dyDescent="0.35">
      <c r="A6726" s="379"/>
      <c r="B6726" s="379"/>
      <c r="C6726" s="379"/>
      <c r="D6726" s="379"/>
      <c r="E6726" s="379"/>
      <c r="F6726" s="379"/>
      <c r="G6726" s="379"/>
      <c r="H6726" s="379"/>
      <c r="I6726" s="379"/>
      <c r="J6726" s="379"/>
      <c r="K6726" s="379"/>
      <c r="L6726" s="379"/>
      <c r="M6726" s="379"/>
      <c r="N6726" s="379"/>
      <c r="O6726" s="379"/>
      <c r="P6726" s="379"/>
      <c r="Q6726" s="379"/>
      <c r="R6726" s="379"/>
      <c r="S6726" s="379"/>
      <c r="T6726" s="379"/>
      <c r="U6726" s="379"/>
      <c r="V6726" s="379"/>
      <c r="W6726" s="379"/>
      <c r="X6726" s="379"/>
      <c r="Y6726" s="379"/>
      <c r="Z6726" s="379"/>
      <c r="AA6726" s="380"/>
      <c r="AB6726" s="379"/>
      <c r="AC6726" s="379"/>
      <c r="AD6726" s="379"/>
      <c r="AE6726" s="381"/>
      <c r="AF6726" s="105"/>
      <c r="AG6726" s="381"/>
      <c r="AH6726" s="381"/>
      <c r="AI6726" s="381"/>
      <c r="AJ6726" s="381"/>
      <c r="AK6726" s="381"/>
      <c r="AL6726" s="381"/>
      <c r="AM6726" s="381"/>
    </row>
    <row r="6727" spans="1:39" x14ac:dyDescent="0.35">
      <c r="A6727" s="379"/>
      <c r="B6727" s="379"/>
      <c r="C6727" s="379"/>
      <c r="D6727" s="379"/>
      <c r="E6727" s="379"/>
      <c r="F6727" s="379"/>
      <c r="G6727" s="379"/>
      <c r="H6727" s="379"/>
      <c r="I6727" s="379"/>
      <c r="J6727" s="379"/>
      <c r="K6727" s="379"/>
      <c r="L6727" s="379"/>
      <c r="M6727" s="379"/>
      <c r="N6727" s="379"/>
      <c r="O6727" s="379"/>
      <c r="P6727" s="379"/>
      <c r="Q6727" s="379"/>
      <c r="R6727" s="379"/>
      <c r="S6727" s="379"/>
      <c r="T6727" s="379"/>
      <c r="U6727" s="379"/>
      <c r="V6727" s="379"/>
      <c r="W6727" s="379"/>
      <c r="X6727" s="379"/>
      <c r="Y6727" s="379"/>
      <c r="Z6727" s="379"/>
      <c r="AA6727" s="380"/>
      <c r="AB6727" s="379"/>
      <c r="AC6727" s="379"/>
      <c r="AD6727" s="379"/>
      <c r="AE6727" s="381"/>
      <c r="AF6727" s="105"/>
      <c r="AG6727" s="381"/>
      <c r="AH6727" s="381"/>
      <c r="AI6727" s="381"/>
      <c r="AJ6727" s="381"/>
      <c r="AK6727" s="381"/>
      <c r="AL6727" s="381"/>
      <c r="AM6727" s="381"/>
    </row>
    <row r="6728" spans="1:39" x14ac:dyDescent="0.35">
      <c r="A6728" s="379"/>
      <c r="B6728" s="379"/>
      <c r="C6728" s="379"/>
      <c r="D6728" s="379"/>
      <c r="E6728" s="379"/>
      <c r="F6728" s="379"/>
      <c r="G6728" s="379"/>
      <c r="H6728" s="379"/>
      <c r="I6728" s="379"/>
      <c r="J6728" s="379"/>
      <c r="K6728" s="379"/>
      <c r="L6728" s="379"/>
      <c r="M6728" s="379"/>
      <c r="N6728" s="379"/>
      <c r="O6728" s="379"/>
      <c r="P6728" s="379"/>
      <c r="Q6728" s="379"/>
      <c r="R6728" s="379"/>
      <c r="S6728" s="379"/>
      <c r="T6728" s="379"/>
      <c r="U6728" s="379"/>
      <c r="V6728" s="379"/>
      <c r="W6728" s="379"/>
      <c r="X6728" s="379"/>
      <c r="Y6728" s="379"/>
      <c r="Z6728" s="379"/>
      <c r="AA6728" s="380"/>
      <c r="AB6728" s="379"/>
      <c r="AC6728" s="379"/>
      <c r="AD6728" s="379"/>
      <c r="AE6728" s="381"/>
      <c r="AF6728" s="105"/>
      <c r="AG6728" s="381"/>
      <c r="AH6728" s="381"/>
      <c r="AI6728" s="381"/>
      <c r="AJ6728" s="381"/>
      <c r="AK6728" s="381"/>
      <c r="AL6728" s="381"/>
      <c r="AM6728" s="381"/>
    </row>
    <row r="6729" spans="1:39" x14ac:dyDescent="0.35">
      <c r="A6729" s="379"/>
      <c r="B6729" s="379"/>
      <c r="C6729" s="379"/>
      <c r="D6729" s="379"/>
      <c r="E6729" s="379"/>
      <c r="F6729" s="379"/>
      <c r="G6729" s="379"/>
      <c r="H6729" s="379"/>
      <c r="I6729" s="379"/>
      <c r="J6729" s="379"/>
      <c r="K6729" s="379"/>
      <c r="L6729" s="379"/>
      <c r="M6729" s="379"/>
      <c r="N6729" s="379"/>
      <c r="O6729" s="379"/>
      <c r="P6729" s="379"/>
      <c r="Q6729" s="379"/>
      <c r="R6729" s="379"/>
      <c r="S6729" s="379"/>
      <c r="T6729" s="379"/>
      <c r="U6729" s="379"/>
      <c r="V6729" s="379"/>
      <c r="W6729" s="379"/>
      <c r="X6729" s="379"/>
      <c r="Y6729" s="379"/>
      <c r="Z6729" s="379"/>
      <c r="AA6729" s="380"/>
      <c r="AB6729" s="379"/>
      <c r="AC6729" s="379"/>
      <c r="AD6729" s="379"/>
      <c r="AE6729" s="381"/>
      <c r="AF6729" s="105"/>
      <c r="AG6729" s="381"/>
      <c r="AH6729" s="381"/>
      <c r="AI6729" s="381"/>
      <c r="AJ6729" s="381"/>
      <c r="AK6729" s="381"/>
      <c r="AL6729" s="381"/>
      <c r="AM6729" s="381"/>
    </row>
    <row r="6730" spans="1:39" x14ac:dyDescent="0.35">
      <c r="A6730" s="379"/>
      <c r="B6730" s="379"/>
      <c r="C6730" s="379"/>
      <c r="D6730" s="379"/>
      <c r="E6730" s="379"/>
      <c r="F6730" s="379"/>
      <c r="G6730" s="379"/>
      <c r="H6730" s="379"/>
      <c r="I6730" s="379"/>
      <c r="J6730" s="379"/>
      <c r="K6730" s="379"/>
      <c r="L6730" s="379"/>
      <c r="M6730" s="379"/>
      <c r="N6730" s="379"/>
      <c r="O6730" s="379"/>
      <c r="P6730" s="379"/>
      <c r="Q6730" s="379"/>
      <c r="R6730" s="379"/>
      <c r="S6730" s="379"/>
      <c r="T6730" s="379"/>
      <c r="U6730" s="379"/>
      <c r="V6730" s="379"/>
      <c r="W6730" s="379"/>
      <c r="X6730" s="379"/>
      <c r="Y6730" s="379"/>
      <c r="Z6730" s="379"/>
      <c r="AA6730" s="380"/>
      <c r="AB6730" s="379"/>
      <c r="AC6730" s="379"/>
      <c r="AD6730" s="379"/>
      <c r="AE6730" s="381"/>
      <c r="AF6730" s="105"/>
      <c r="AG6730" s="381"/>
      <c r="AH6730" s="381"/>
      <c r="AI6730" s="381"/>
      <c r="AJ6730" s="381"/>
      <c r="AK6730" s="381"/>
      <c r="AL6730" s="381"/>
      <c r="AM6730" s="381"/>
    </row>
    <row r="6731" spans="1:39" x14ac:dyDescent="0.35">
      <c r="A6731" s="379"/>
      <c r="B6731" s="379"/>
      <c r="C6731" s="379"/>
      <c r="D6731" s="379"/>
      <c r="E6731" s="379"/>
      <c r="F6731" s="379"/>
      <c r="G6731" s="379"/>
      <c r="H6731" s="379"/>
      <c r="I6731" s="379"/>
      <c r="J6731" s="379"/>
      <c r="K6731" s="379"/>
      <c r="L6731" s="379"/>
      <c r="M6731" s="379"/>
      <c r="N6731" s="379"/>
      <c r="O6731" s="379"/>
      <c r="P6731" s="379"/>
      <c r="Q6731" s="379"/>
      <c r="R6731" s="379"/>
      <c r="S6731" s="379"/>
      <c r="T6731" s="379"/>
      <c r="U6731" s="379"/>
      <c r="V6731" s="379"/>
      <c r="W6731" s="379"/>
      <c r="X6731" s="379"/>
      <c r="Y6731" s="379"/>
      <c r="Z6731" s="379"/>
      <c r="AA6731" s="380"/>
      <c r="AB6731" s="379"/>
      <c r="AC6731" s="379"/>
      <c r="AD6731" s="379"/>
      <c r="AE6731" s="381"/>
      <c r="AF6731" s="105"/>
      <c r="AG6731" s="381"/>
      <c r="AH6731" s="381"/>
      <c r="AI6731" s="381"/>
      <c r="AJ6731" s="381"/>
      <c r="AK6731" s="381"/>
      <c r="AL6731" s="381"/>
      <c r="AM6731" s="381"/>
    </row>
    <row r="6732" spans="1:39" x14ac:dyDescent="0.35">
      <c r="A6732" s="379"/>
      <c r="B6732" s="379"/>
      <c r="C6732" s="379"/>
      <c r="D6732" s="379"/>
      <c r="E6732" s="379"/>
      <c r="F6732" s="379"/>
      <c r="G6732" s="379"/>
      <c r="H6732" s="379"/>
      <c r="I6732" s="379"/>
      <c r="J6732" s="379"/>
      <c r="K6732" s="379"/>
      <c r="L6732" s="379"/>
      <c r="M6732" s="379"/>
      <c r="N6732" s="379"/>
      <c r="O6732" s="379"/>
      <c r="P6732" s="379"/>
      <c r="Q6732" s="379"/>
      <c r="R6732" s="379"/>
      <c r="S6732" s="379"/>
      <c r="T6732" s="379"/>
      <c r="U6732" s="379"/>
      <c r="V6732" s="379"/>
      <c r="W6732" s="379"/>
      <c r="X6732" s="379"/>
      <c r="Y6732" s="379"/>
      <c r="Z6732" s="379"/>
      <c r="AA6732" s="380"/>
      <c r="AB6732" s="379"/>
      <c r="AC6732" s="379"/>
      <c r="AD6732" s="379"/>
      <c r="AE6732" s="381"/>
      <c r="AF6732" s="105"/>
      <c r="AG6732" s="381"/>
      <c r="AH6732" s="381"/>
      <c r="AI6732" s="381"/>
      <c r="AJ6732" s="381"/>
      <c r="AK6732" s="381"/>
      <c r="AL6732" s="381"/>
      <c r="AM6732" s="381"/>
    </row>
    <row r="6733" spans="1:39" x14ac:dyDescent="0.35">
      <c r="A6733" s="379"/>
      <c r="B6733" s="379"/>
      <c r="C6733" s="379"/>
      <c r="D6733" s="379"/>
      <c r="E6733" s="379"/>
      <c r="F6733" s="379"/>
      <c r="G6733" s="379"/>
      <c r="H6733" s="379"/>
      <c r="I6733" s="379"/>
      <c r="J6733" s="379"/>
      <c r="K6733" s="379"/>
      <c r="L6733" s="379"/>
      <c r="M6733" s="379"/>
      <c r="N6733" s="379"/>
      <c r="O6733" s="379"/>
      <c r="P6733" s="379"/>
      <c r="Q6733" s="379"/>
      <c r="R6733" s="379"/>
      <c r="S6733" s="379"/>
      <c r="T6733" s="379"/>
      <c r="U6733" s="379"/>
      <c r="V6733" s="379"/>
      <c r="W6733" s="379"/>
      <c r="X6733" s="379"/>
      <c r="Y6733" s="379"/>
      <c r="Z6733" s="379"/>
      <c r="AA6733" s="380"/>
      <c r="AB6733" s="379"/>
      <c r="AC6733" s="379"/>
      <c r="AD6733" s="379"/>
      <c r="AE6733" s="381"/>
      <c r="AF6733" s="105"/>
      <c r="AG6733" s="381"/>
      <c r="AH6733" s="381"/>
      <c r="AI6733" s="381"/>
      <c r="AJ6733" s="381"/>
      <c r="AK6733" s="381"/>
      <c r="AL6733" s="381"/>
      <c r="AM6733" s="381"/>
    </row>
    <row r="6734" spans="1:39" x14ac:dyDescent="0.35">
      <c r="A6734" s="379"/>
      <c r="B6734" s="379"/>
      <c r="C6734" s="379"/>
      <c r="D6734" s="379"/>
      <c r="E6734" s="379"/>
      <c r="F6734" s="379"/>
      <c r="G6734" s="379"/>
      <c r="H6734" s="379"/>
      <c r="I6734" s="379"/>
      <c r="J6734" s="379"/>
      <c r="K6734" s="379"/>
      <c r="L6734" s="379"/>
      <c r="M6734" s="379"/>
      <c r="N6734" s="379"/>
      <c r="O6734" s="379"/>
      <c r="P6734" s="379"/>
      <c r="Q6734" s="379"/>
      <c r="R6734" s="379"/>
      <c r="S6734" s="379"/>
      <c r="T6734" s="379"/>
      <c r="U6734" s="379"/>
      <c r="V6734" s="379"/>
      <c r="W6734" s="379"/>
      <c r="X6734" s="379"/>
      <c r="Y6734" s="379"/>
      <c r="Z6734" s="379"/>
      <c r="AA6734" s="380"/>
      <c r="AB6734" s="379"/>
      <c r="AC6734" s="379"/>
      <c r="AD6734" s="379"/>
      <c r="AE6734" s="381"/>
      <c r="AF6734" s="105"/>
      <c r="AG6734" s="381"/>
      <c r="AH6734" s="381"/>
      <c r="AI6734" s="381"/>
      <c r="AJ6734" s="381"/>
      <c r="AK6734" s="381"/>
      <c r="AL6734" s="381"/>
      <c r="AM6734" s="381"/>
    </row>
    <row r="6735" spans="1:39" x14ac:dyDescent="0.35">
      <c r="A6735" s="379"/>
      <c r="B6735" s="379"/>
      <c r="C6735" s="379"/>
      <c r="D6735" s="379"/>
      <c r="E6735" s="379"/>
      <c r="F6735" s="379"/>
      <c r="G6735" s="379"/>
      <c r="H6735" s="379"/>
      <c r="I6735" s="379"/>
      <c r="J6735" s="379"/>
      <c r="K6735" s="379"/>
      <c r="L6735" s="379"/>
      <c r="M6735" s="379"/>
      <c r="N6735" s="379"/>
      <c r="O6735" s="379"/>
      <c r="P6735" s="379"/>
      <c r="Q6735" s="379"/>
      <c r="R6735" s="379"/>
      <c r="S6735" s="379"/>
      <c r="T6735" s="379"/>
      <c r="U6735" s="379"/>
      <c r="V6735" s="379"/>
      <c r="W6735" s="379"/>
      <c r="X6735" s="379"/>
      <c r="Y6735" s="379"/>
      <c r="Z6735" s="379"/>
      <c r="AA6735" s="380"/>
      <c r="AB6735" s="379"/>
      <c r="AC6735" s="379"/>
      <c r="AD6735" s="379"/>
      <c r="AE6735" s="381"/>
      <c r="AF6735" s="105"/>
      <c r="AG6735" s="381"/>
      <c r="AH6735" s="381"/>
      <c r="AI6735" s="381"/>
      <c r="AJ6735" s="381"/>
      <c r="AK6735" s="381"/>
      <c r="AL6735" s="381"/>
      <c r="AM6735" s="381"/>
    </row>
    <row r="6736" spans="1:39" x14ac:dyDescent="0.35">
      <c r="A6736" s="379"/>
      <c r="B6736" s="379"/>
      <c r="C6736" s="379"/>
      <c r="D6736" s="379"/>
      <c r="E6736" s="379"/>
      <c r="F6736" s="379"/>
      <c r="G6736" s="379"/>
      <c r="H6736" s="379"/>
      <c r="I6736" s="379"/>
      <c r="J6736" s="379"/>
      <c r="K6736" s="379"/>
      <c r="L6736" s="379"/>
      <c r="M6736" s="379"/>
      <c r="N6736" s="379"/>
      <c r="O6736" s="379"/>
      <c r="P6736" s="379"/>
      <c r="Q6736" s="379"/>
      <c r="R6736" s="379"/>
      <c r="S6736" s="379"/>
      <c r="T6736" s="379"/>
      <c r="U6736" s="379"/>
      <c r="V6736" s="379"/>
      <c r="W6736" s="379"/>
      <c r="X6736" s="379"/>
      <c r="Y6736" s="379"/>
      <c r="Z6736" s="379"/>
      <c r="AA6736" s="380"/>
      <c r="AB6736" s="379"/>
      <c r="AC6736" s="379"/>
      <c r="AD6736" s="379"/>
      <c r="AE6736" s="381"/>
      <c r="AF6736" s="105"/>
      <c r="AG6736" s="381"/>
      <c r="AH6736" s="381"/>
      <c r="AI6736" s="381"/>
      <c r="AJ6736" s="381"/>
      <c r="AK6736" s="381"/>
      <c r="AL6736" s="381"/>
      <c r="AM6736" s="381"/>
    </row>
    <row r="6737" spans="1:39" x14ac:dyDescent="0.35">
      <c r="A6737" s="379"/>
      <c r="B6737" s="379"/>
      <c r="C6737" s="379"/>
      <c r="D6737" s="379"/>
      <c r="E6737" s="379"/>
      <c r="F6737" s="379"/>
      <c r="G6737" s="379"/>
      <c r="H6737" s="379"/>
      <c r="I6737" s="379"/>
      <c r="J6737" s="379"/>
      <c r="K6737" s="379"/>
      <c r="L6737" s="379"/>
      <c r="M6737" s="379"/>
      <c r="N6737" s="379"/>
      <c r="O6737" s="379"/>
      <c r="P6737" s="379"/>
      <c r="Q6737" s="379"/>
      <c r="R6737" s="379"/>
      <c r="S6737" s="379"/>
      <c r="T6737" s="379"/>
      <c r="U6737" s="379"/>
      <c r="V6737" s="379"/>
      <c r="W6737" s="379"/>
      <c r="X6737" s="379"/>
      <c r="Y6737" s="379"/>
      <c r="Z6737" s="379"/>
      <c r="AA6737" s="380"/>
      <c r="AB6737" s="379"/>
      <c r="AC6737" s="379"/>
      <c r="AD6737" s="379"/>
      <c r="AE6737" s="381"/>
      <c r="AF6737" s="105"/>
      <c r="AG6737" s="381"/>
      <c r="AH6737" s="381"/>
      <c r="AI6737" s="381"/>
      <c r="AJ6737" s="381"/>
      <c r="AK6737" s="381"/>
      <c r="AL6737" s="381"/>
      <c r="AM6737" s="381"/>
    </row>
    <row r="6738" spans="1:39" x14ac:dyDescent="0.35">
      <c r="A6738" s="379"/>
      <c r="B6738" s="379"/>
      <c r="C6738" s="379"/>
      <c r="D6738" s="379"/>
      <c r="E6738" s="379"/>
      <c r="F6738" s="379"/>
      <c r="G6738" s="379"/>
      <c r="H6738" s="379"/>
      <c r="I6738" s="379"/>
      <c r="J6738" s="379"/>
      <c r="K6738" s="379"/>
      <c r="L6738" s="379"/>
      <c r="M6738" s="379"/>
      <c r="N6738" s="379"/>
      <c r="O6738" s="379"/>
      <c r="P6738" s="379"/>
      <c r="Q6738" s="379"/>
      <c r="R6738" s="379"/>
      <c r="S6738" s="379"/>
      <c r="T6738" s="379"/>
      <c r="U6738" s="379"/>
      <c r="V6738" s="379"/>
      <c r="W6738" s="379"/>
      <c r="X6738" s="379"/>
      <c r="Y6738" s="379"/>
      <c r="Z6738" s="379"/>
      <c r="AA6738" s="380"/>
      <c r="AB6738" s="379"/>
      <c r="AC6738" s="379"/>
      <c r="AD6738" s="379"/>
      <c r="AE6738" s="381"/>
      <c r="AF6738" s="105"/>
      <c r="AG6738" s="381"/>
      <c r="AH6738" s="381"/>
      <c r="AI6738" s="381"/>
      <c r="AJ6738" s="381"/>
      <c r="AK6738" s="381"/>
      <c r="AL6738" s="381"/>
      <c r="AM6738" s="381"/>
    </row>
    <row r="6739" spans="1:39" x14ac:dyDescent="0.35">
      <c r="A6739" s="379"/>
      <c r="B6739" s="379"/>
      <c r="C6739" s="379"/>
      <c r="D6739" s="379"/>
      <c r="E6739" s="379"/>
      <c r="F6739" s="379"/>
      <c r="G6739" s="379"/>
      <c r="H6739" s="379"/>
      <c r="I6739" s="379"/>
      <c r="J6739" s="379"/>
      <c r="K6739" s="379"/>
      <c r="L6739" s="379"/>
      <c r="M6739" s="379"/>
      <c r="N6739" s="379"/>
      <c r="O6739" s="379"/>
      <c r="P6739" s="379"/>
      <c r="Q6739" s="379"/>
      <c r="R6739" s="379"/>
      <c r="S6739" s="379"/>
      <c r="T6739" s="379"/>
      <c r="U6739" s="379"/>
      <c r="V6739" s="379"/>
      <c r="W6739" s="379"/>
      <c r="X6739" s="379"/>
      <c r="Y6739" s="379"/>
      <c r="Z6739" s="379"/>
      <c r="AA6739" s="380"/>
      <c r="AB6739" s="379"/>
      <c r="AC6739" s="379"/>
      <c r="AD6739" s="379"/>
      <c r="AE6739" s="381"/>
      <c r="AF6739" s="105"/>
      <c r="AG6739" s="381"/>
      <c r="AH6739" s="381"/>
      <c r="AI6739" s="381"/>
      <c r="AJ6739" s="381"/>
      <c r="AK6739" s="381"/>
      <c r="AL6739" s="381"/>
      <c r="AM6739" s="381"/>
    </row>
    <row r="6740" spans="1:39" x14ac:dyDescent="0.35">
      <c r="A6740" s="379"/>
      <c r="B6740" s="379"/>
      <c r="C6740" s="379"/>
      <c r="D6740" s="379"/>
      <c r="E6740" s="379"/>
      <c r="F6740" s="379"/>
      <c r="G6740" s="379"/>
      <c r="H6740" s="379"/>
      <c r="I6740" s="379"/>
      <c r="J6740" s="379"/>
      <c r="K6740" s="379"/>
      <c r="L6740" s="379"/>
      <c r="M6740" s="379"/>
      <c r="N6740" s="379"/>
      <c r="O6740" s="379"/>
      <c r="P6740" s="379"/>
      <c r="Q6740" s="379"/>
      <c r="R6740" s="379"/>
      <c r="S6740" s="379"/>
      <c r="T6740" s="379"/>
      <c r="U6740" s="379"/>
      <c r="V6740" s="379"/>
      <c r="W6740" s="379"/>
      <c r="X6740" s="379"/>
      <c r="Y6740" s="379"/>
      <c r="Z6740" s="379"/>
      <c r="AA6740" s="380"/>
      <c r="AB6740" s="379"/>
      <c r="AC6740" s="379"/>
      <c r="AD6740" s="379"/>
      <c r="AE6740" s="381"/>
      <c r="AF6740" s="105"/>
      <c r="AG6740" s="381"/>
      <c r="AH6740" s="381"/>
      <c r="AI6740" s="381"/>
      <c r="AJ6740" s="381"/>
      <c r="AK6740" s="381"/>
      <c r="AL6740" s="381"/>
      <c r="AM6740" s="381"/>
    </row>
    <row r="6741" spans="1:39" x14ac:dyDescent="0.35">
      <c r="A6741" s="379"/>
      <c r="B6741" s="379"/>
      <c r="C6741" s="379"/>
      <c r="D6741" s="379"/>
      <c r="E6741" s="379"/>
      <c r="F6741" s="379"/>
      <c r="G6741" s="379"/>
      <c r="H6741" s="379"/>
      <c r="I6741" s="379"/>
      <c r="J6741" s="379"/>
      <c r="K6741" s="379"/>
      <c r="L6741" s="379"/>
      <c r="M6741" s="379"/>
      <c r="N6741" s="379"/>
      <c r="O6741" s="379"/>
      <c r="P6741" s="379"/>
      <c r="Q6741" s="379"/>
      <c r="R6741" s="379"/>
      <c r="S6741" s="379"/>
      <c r="T6741" s="379"/>
      <c r="U6741" s="379"/>
      <c r="V6741" s="379"/>
      <c r="W6741" s="379"/>
      <c r="X6741" s="379"/>
      <c r="Y6741" s="379"/>
      <c r="Z6741" s="379"/>
      <c r="AA6741" s="380"/>
      <c r="AB6741" s="379"/>
      <c r="AC6741" s="379"/>
      <c r="AD6741" s="379"/>
      <c r="AE6741" s="381"/>
      <c r="AF6741" s="105"/>
      <c r="AG6741" s="381"/>
      <c r="AH6741" s="381"/>
      <c r="AI6741" s="381"/>
      <c r="AJ6741" s="381"/>
      <c r="AK6741" s="381"/>
      <c r="AL6741" s="381"/>
      <c r="AM6741" s="381"/>
    </row>
    <row r="6742" spans="1:39" x14ac:dyDescent="0.35">
      <c r="A6742" s="379"/>
      <c r="B6742" s="379"/>
      <c r="C6742" s="379"/>
      <c r="D6742" s="379"/>
      <c r="E6742" s="379"/>
      <c r="F6742" s="379"/>
      <c r="G6742" s="379"/>
      <c r="H6742" s="379"/>
      <c r="I6742" s="379"/>
      <c r="J6742" s="379"/>
      <c r="K6742" s="379"/>
      <c r="L6742" s="379"/>
      <c r="M6742" s="379"/>
      <c r="N6742" s="379"/>
      <c r="O6742" s="379"/>
      <c r="P6742" s="379"/>
      <c r="Q6742" s="379"/>
      <c r="R6742" s="379"/>
      <c r="S6742" s="379"/>
      <c r="T6742" s="379"/>
      <c r="U6742" s="379"/>
      <c r="V6742" s="379"/>
      <c r="W6742" s="379"/>
      <c r="X6742" s="379"/>
      <c r="Y6742" s="379"/>
      <c r="Z6742" s="379"/>
      <c r="AA6742" s="380"/>
      <c r="AB6742" s="379"/>
      <c r="AC6742" s="379"/>
      <c r="AD6742" s="379"/>
      <c r="AE6742" s="381"/>
      <c r="AF6742" s="105"/>
      <c r="AG6742" s="381"/>
      <c r="AH6742" s="381"/>
      <c r="AI6742" s="381"/>
      <c r="AJ6742" s="381"/>
      <c r="AK6742" s="381"/>
      <c r="AL6742" s="381"/>
      <c r="AM6742" s="381"/>
    </row>
    <row r="6743" spans="1:39" x14ac:dyDescent="0.35">
      <c r="A6743" s="379"/>
      <c r="B6743" s="379"/>
      <c r="C6743" s="379"/>
      <c r="D6743" s="379"/>
      <c r="E6743" s="379"/>
      <c r="F6743" s="379"/>
      <c r="G6743" s="379"/>
      <c r="H6743" s="379"/>
      <c r="I6743" s="379"/>
      <c r="J6743" s="379"/>
      <c r="K6743" s="379"/>
      <c r="L6743" s="379"/>
      <c r="M6743" s="379"/>
      <c r="N6743" s="379"/>
      <c r="O6743" s="379"/>
      <c r="P6743" s="379"/>
      <c r="Q6743" s="379"/>
      <c r="R6743" s="379"/>
      <c r="S6743" s="379"/>
      <c r="T6743" s="379"/>
      <c r="U6743" s="379"/>
      <c r="V6743" s="379"/>
      <c r="W6743" s="379"/>
      <c r="X6743" s="379"/>
      <c r="Y6743" s="379"/>
      <c r="Z6743" s="379"/>
      <c r="AA6743" s="380"/>
      <c r="AB6743" s="379"/>
      <c r="AC6743" s="379"/>
      <c r="AD6743" s="379"/>
      <c r="AE6743" s="381"/>
      <c r="AF6743" s="105"/>
      <c r="AG6743" s="381"/>
      <c r="AH6743" s="381"/>
      <c r="AI6743" s="381"/>
      <c r="AJ6743" s="381"/>
      <c r="AK6743" s="381"/>
      <c r="AL6743" s="381"/>
      <c r="AM6743" s="381"/>
    </row>
    <row r="6744" spans="1:39" x14ac:dyDescent="0.35">
      <c r="A6744" s="379"/>
      <c r="B6744" s="379"/>
      <c r="C6744" s="379"/>
      <c r="D6744" s="379"/>
      <c r="E6744" s="379"/>
      <c r="F6744" s="379"/>
      <c r="G6744" s="379"/>
      <c r="H6744" s="379"/>
      <c r="I6744" s="379"/>
      <c r="J6744" s="379"/>
      <c r="K6744" s="379"/>
      <c r="L6744" s="379"/>
      <c r="M6744" s="379"/>
      <c r="N6744" s="379"/>
      <c r="O6744" s="379"/>
      <c r="P6744" s="379"/>
      <c r="Q6744" s="379"/>
      <c r="R6744" s="379"/>
      <c r="S6744" s="379"/>
      <c r="T6744" s="379"/>
      <c r="U6744" s="379"/>
      <c r="V6744" s="379"/>
      <c r="W6744" s="379"/>
      <c r="X6744" s="379"/>
      <c r="Y6744" s="379"/>
      <c r="Z6744" s="379"/>
      <c r="AA6744" s="380"/>
      <c r="AB6744" s="379"/>
      <c r="AC6744" s="379"/>
      <c r="AD6744" s="379"/>
      <c r="AE6744" s="381"/>
      <c r="AF6744" s="105"/>
      <c r="AG6744" s="381"/>
      <c r="AH6744" s="381"/>
      <c r="AI6744" s="381"/>
      <c r="AJ6744" s="381"/>
      <c r="AK6744" s="381"/>
      <c r="AL6744" s="381"/>
      <c r="AM6744" s="381"/>
    </row>
    <row r="6745" spans="1:39" x14ac:dyDescent="0.35">
      <c r="A6745" s="379"/>
      <c r="B6745" s="379"/>
      <c r="C6745" s="379"/>
      <c r="D6745" s="379"/>
      <c r="E6745" s="379"/>
      <c r="F6745" s="379"/>
      <c r="G6745" s="379"/>
      <c r="H6745" s="379"/>
      <c r="I6745" s="379"/>
      <c r="J6745" s="379"/>
      <c r="K6745" s="379"/>
      <c r="L6745" s="379"/>
      <c r="M6745" s="379"/>
      <c r="N6745" s="379"/>
      <c r="O6745" s="379"/>
      <c r="P6745" s="379"/>
      <c r="Q6745" s="379"/>
      <c r="R6745" s="379"/>
      <c r="S6745" s="379"/>
      <c r="T6745" s="379"/>
      <c r="U6745" s="379"/>
      <c r="V6745" s="379"/>
      <c r="W6745" s="379"/>
      <c r="X6745" s="379"/>
      <c r="Y6745" s="379"/>
      <c r="Z6745" s="379"/>
      <c r="AA6745" s="380"/>
      <c r="AB6745" s="379"/>
      <c r="AC6745" s="379"/>
      <c r="AD6745" s="379"/>
      <c r="AE6745" s="381"/>
      <c r="AF6745" s="105"/>
      <c r="AG6745" s="381"/>
      <c r="AH6745" s="381"/>
      <c r="AI6745" s="381"/>
      <c r="AJ6745" s="381"/>
      <c r="AK6745" s="381"/>
      <c r="AL6745" s="381"/>
      <c r="AM6745" s="381"/>
    </row>
    <row r="6746" spans="1:39" x14ac:dyDescent="0.35">
      <c r="A6746" s="379"/>
      <c r="B6746" s="379"/>
      <c r="C6746" s="379"/>
      <c r="D6746" s="379"/>
      <c r="E6746" s="379"/>
      <c r="F6746" s="379"/>
      <c r="G6746" s="379"/>
      <c r="H6746" s="379"/>
      <c r="I6746" s="379"/>
      <c r="J6746" s="379"/>
      <c r="K6746" s="379"/>
      <c r="L6746" s="379"/>
      <c r="M6746" s="379"/>
      <c r="N6746" s="379"/>
      <c r="O6746" s="379"/>
      <c r="P6746" s="379"/>
      <c r="Q6746" s="379"/>
      <c r="R6746" s="379"/>
      <c r="S6746" s="379"/>
      <c r="T6746" s="379"/>
      <c r="U6746" s="379"/>
      <c r="V6746" s="379"/>
      <c r="W6746" s="379"/>
      <c r="X6746" s="379"/>
      <c r="Y6746" s="379"/>
      <c r="Z6746" s="379"/>
      <c r="AA6746" s="380"/>
      <c r="AB6746" s="379"/>
      <c r="AC6746" s="379"/>
      <c r="AD6746" s="379"/>
      <c r="AE6746" s="381"/>
      <c r="AF6746" s="105"/>
      <c r="AG6746" s="381"/>
      <c r="AH6746" s="381"/>
      <c r="AI6746" s="381"/>
      <c r="AJ6746" s="381"/>
      <c r="AK6746" s="381"/>
      <c r="AL6746" s="381"/>
      <c r="AM6746" s="381"/>
    </row>
    <row r="6747" spans="1:39" x14ac:dyDescent="0.35">
      <c r="A6747" s="379"/>
      <c r="B6747" s="379"/>
      <c r="C6747" s="379"/>
      <c r="D6747" s="379"/>
      <c r="E6747" s="379"/>
      <c r="F6747" s="379"/>
      <c r="G6747" s="379"/>
      <c r="H6747" s="379"/>
      <c r="I6747" s="379"/>
      <c r="J6747" s="379"/>
      <c r="K6747" s="379"/>
      <c r="L6747" s="379"/>
      <c r="M6747" s="379"/>
      <c r="N6747" s="379"/>
      <c r="O6747" s="379"/>
      <c r="P6747" s="379"/>
      <c r="Q6747" s="379"/>
      <c r="R6747" s="379"/>
      <c r="S6747" s="379"/>
      <c r="T6747" s="379"/>
      <c r="U6747" s="379"/>
      <c r="V6747" s="379"/>
      <c r="W6747" s="379"/>
      <c r="X6747" s="379"/>
      <c r="Y6747" s="379"/>
      <c r="Z6747" s="379"/>
      <c r="AA6747" s="380"/>
      <c r="AB6747" s="379"/>
      <c r="AC6747" s="379"/>
      <c r="AD6747" s="379"/>
      <c r="AE6747" s="381"/>
      <c r="AF6747" s="105"/>
      <c r="AG6747" s="381"/>
      <c r="AH6747" s="381"/>
      <c r="AI6747" s="381"/>
      <c r="AJ6747" s="381"/>
      <c r="AK6747" s="381"/>
      <c r="AL6747" s="381"/>
      <c r="AM6747" s="381"/>
    </row>
    <row r="6748" spans="1:39" x14ac:dyDescent="0.35">
      <c r="A6748" s="379"/>
      <c r="B6748" s="379"/>
      <c r="C6748" s="379"/>
      <c r="D6748" s="379"/>
      <c r="E6748" s="379"/>
      <c r="F6748" s="379"/>
      <c r="G6748" s="379"/>
      <c r="H6748" s="379"/>
      <c r="I6748" s="379"/>
      <c r="J6748" s="379"/>
      <c r="K6748" s="379"/>
      <c r="L6748" s="379"/>
      <c r="M6748" s="379"/>
      <c r="N6748" s="379"/>
      <c r="O6748" s="379"/>
      <c r="P6748" s="379"/>
      <c r="Q6748" s="379"/>
      <c r="R6748" s="379"/>
      <c r="S6748" s="379"/>
      <c r="T6748" s="379"/>
      <c r="U6748" s="379"/>
      <c r="V6748" s="379"/>
      <c r="W6748" s="379"/>
      <c r="X6748" s="379"/>
      <c r="Y6748" s="379"/>
      <c r="Z6748" s="379"/>
      <c r="AA6748" s="380"/>
      <c r="AB6748" s="379"/>
      <c r="AC6748" s="379"/>
      <c r="AD6748" s="379"/>
      <c r="AE6748" s="381"/>
      <c r="AF6748" s="105"/>
      <c r="AG6748" s="381"/>
      <c r="AH6748" s="381"/>
      <c r="AI6748" s="381"/>
      <c r="AJ6748" s="381"/>
      <c r="AK6748" s="381"/>
      <c r="AL6748" s="381"/>
      <c r="AM6748" s="381"/>
    </row>
    <row r="6749" spans="1:39" x14ac:dyDescent="0.35">
      <c r="A6749" s="379"/>
      <c r="B6749" s="379"/>
      <c r="C6749" s="379"/>
      <c r="D6749" s="379"/>
      <c r="E6749" s="379"/>
      <c r="F6749" s="379"/>
      <c r="G6749" s="379"/>
      <c r="H6749" s="379"/>
      <c r="I6749" s="379"/>
      <c r="J6749" s="379"/>
      <c r="K6749" s="379"/>
      <c r="L6749" s="379"/>
      <c r="M6749" s="379"/>
      <c r="N6749" s="379"/>
      <c r="O6749" s="379"/>
      <c r="P6749" s="379"/>
      <c r="Q6749" s="379"/>
      <c r="R6749" s="379"/>
      <c r="S6749" s="379"/>
      <c r="T6749" s="379"/>
      <c r="U6749" s="379"/>
      <c r="V6749" s="379"/>
      <c r="W6749" s="379"/>
      <c r="X6749" s="379"/>
      <c r="Y6749" s="379"/>
      <c r="Z6749" s="379"/>
      <c r="AA6749" s="380"/>
      <c r="AB6749" s="379"/>
      <c r="AC6749" s="379"/>
      <c r="AD6749" s="379"/>
      <c r="AE6749" s="381"/>
      <c r="AF6749" s="105"/>
      <c r="AG6749" s="381"/>
      <c r="AH6749" s="381"/>
      <c r="AI6749" s="381"/>
      <c r="AJ6749" s="381"/>
      <c r="AK6749" s="381"/>
      <c r="AL6749" s="381"/>
      <c r="AM6749" s="381"/>
    </row>
    <row r="6750" spans="1:39" x14ac:dyDescent="0.35">
      <c r="A6750" s="379"/>
      <c r="B6750" s="379"/>
      <c r="C6750" s="379"/>
      <c r="D6750" s="379"/>
      <c r="E6750" s="379"/>
      <c r="F6750" s="379"/>
      <c r="G6750" s="379"/>
      <c r="H6750" s="379"/>
      <c r="I6750" s="379"/>
      <c r="J6750" s="379"/>
      <c r="K6750" s="379"/>
      <c r="L6750" s="379"/>
      <c r="M6750" s="379"/>
      <c r="N6750" s="379"/>
      <c r="O6750" s="379"/>
      <c r="P6750" s="379"/>
      <c r="Q6750" s="379"/>
      <c r="R6750" s="379"/>
      <c r="S6750" s="379"/>
      <c r="T6750" s="379"/>
      <c r="U6750" s="379"/>
      <c r="V6750" s="379"/>
      <c r="W6750" s="379"/>
      <c r="X6750" s="379"/>
      <c r="Y6750" s="379"/>
      <c r="Z6750" s="379"/>
      <c r="AA6750" s="380"/>
      <c r="AB6750" s="379"/>
      <c r="AC6750" s="379"/>
      <c r="AD6750" s="379"/>
      <c r="AE6750" s="381"/>
      <c r="AF6750" s="105"/>
      <c r="AG6750" s="381"/>
      <c r="AH6750" s="381"/>
      <c r="AI6750" s="381"/>
      <c r="AJ6750" s="381"/>
      <c r="AK6750" s="381"/>
      <c r="AL6750" s="381"/>
      <c r="AM6750" s="381"/>
    </row>
    <row r="6751" spans="1:39" x14ac:dyDescent="0.35">
      <c r="A6751" s="379"/>
      <c r="B6751" s="379"/>
      <c r="C6751" s="379"/>
      <c r="D6751" s="379"/>
      <c r="E6751" s="379"/>
      <c r="F6751" s="379"/>
      <c r="G6751" s="379"/>
      <c r="H6751" s="379"/>
      <c r="I6751" s="379"/>
      <c r="J6751" s="379"/>
      <c r="K6751" s="379"/>
      <c r="L6751" s="379"/>
      <c r="M6751" s="379"/>
      <c r="N6751" s="379"/>
      <c r="O6751" s="379"/>
      <c r="P6751" s="379"/>
      <c r="Q6751" s="379"/>
      <c r="R6751" s="379"/>
      <c r="S6751" s="379"/>
      <c r="T6751" s="379"/>
      <c r="U6751" s="379"/>
      <c r="V6751" s="379"/>
      <c r="W6751" s="379"/>
      <c r="X6751" s="379"/>
      <c r="Y6751" s="379"/>
      <c r="Z6751" s="379"/>
      <c r="AA6751" s="380"/>
      <c r="AB6751" s="379"/>
      <c r="AC6751" s="379"/>
      <c r="AD6751" s="379"/>
      <c r="AE6751" s="381"/>
      <c r="AF6751" s="105"/>
      <c r="AG6751" s="381"/>
      <c r="AH6751" s="381"/>
      <c r="AI6751" s="381"/>
      <c r="AJ6751" s="381"/>
      <c r="AK6751" s="381"/>
      <c r="AL6751" s="381"/>
      <c r="AM6751" s="381"/>
    </row>
    <row r="6752" spans="1:39" x14ac:dyDescent="0.35">
      <c r="A6752" s="379"/>
      <c r="B6752" s="379"/>
      <c r="C6752" s="379"/>
      <c r="D6752" s="379"/>
      <c r="E6752" s="379"/>
      <c r="F6752" s="379"/>
      <c r="G6752" s="379"/>
      <c r="H6752" s="379"/>
      <c r="I6752" s="379"/>
      <c r="J6752" s="379"/>
      <c r="K6752" s="379"/>
      <c r="L6752" s="379"/>
      <c r="M6752" s="379"/>
      <c r="N6752" s="379"/>
      <c r="O6752" s="379"/>
      <c r="P6752" s="379"/>
      <c r="Q6752" s="379"/>
      <c r="R6752" s="379"/>
      <c r="S6752" s="379"/>
      <c r="T6752" s="379"/>
      <c r="U6752" s="379"/>
      <c r="V6752" s="379"/>
      <c r="W6752" s="379"/>
      <c r="X6752" s="379"/>
      <c r="Y6752" s="379"/>
      <c r="Z6752" s="379"/>
      <c r="AA6752" s="380"/>
      <c r="AB6752" s="379"/>
      <c r="AC6752" s="379"/>
      <c r="AD6752" s="379"/>
      <c r="AE6752" s="381"/>
      <c r="AF6752" s="105"/>
      <c r="AG6752" s="381"/>
      <c r="AH6752" s="381"/>
      <c r="AI6752" s="381"/>
      <c r="AJ6752" s="381"/>
      <c r="AK6752" s="381"/>
      <c r="AL6752" s="381"/>
      <c r="AM6752" s="381"/>
    </row>
    <row r="6753" spans="1:39" x14ac:dyDescent="0.35">
      <c r="A6753" s="379"/>
      <c r="B6753" s="379"/>
      <c r="C6753" s="379"/>
      <c r="D6753" s="379"/>
      <c r="E6753" s="379"/>
      <c r="F6753" s="379"/>
      <c r="G6753" s="379"/>
      <c r="H6753" s="379"/>
      <c r="I6753" s="379"/>
      <c r="J6753" s="379"/>
      <c r="K6753" s="379"/>
      <c r="L6753" s="379"/>
      <c r="M6753" s="379"/>
      <c r="N6753" s="379"/>
      <c r="O6753" s="379"/>
      <c r="P6753" s="379"/>
      <c r="Q6753" s="379"/>
      <c r="R6753" s="379"/>
      <c r="S6753" s="379"/>
      <c r="T6753" s="379"/>
      <c r="U6753" s="379"/>
      <c r="V6753" s="379"/>
      <c r="W6753" s="379"/>
      <c r="X6753" s="379"/>
      <c r="Y6753" s="379"/>
      <c r="Z6753" s="379"/>
      <c r="AA6753" s="380"/>
      <c r="AB6753" s="379"/>
      <c r="AC6753" s="379"/>
      <c r="AD6753" s="379"/>
      <c r="AE6753" s="381"/>
      <c r="AF6753" s="105"/>
      <c r="AG6753" s="381"/>
      <c r="AH6753" s="381"/>
      <c r="AI6753" s="381"/>
      <c r="AJ6753" s="381"/>
      <c r="AK6753" s="381"/>
      <c r="AL6753" s="381"/>
      <c r="AM6753" s="381"/>
    </row>
    <row r="6754" spans="1:39" x14ac:dyDescent="0.35">
      <c r="A6754" s="379"/>
      <c r="B6754" s="379"/>
      <c r="C6754" s="379"/>
      <c r="D6754" s="379"/>
      <c r="E6754" s="379"/>
      <c r="F6754" s="379"/>
      <c r="G6754" s="379"/>
      <c r="H6754" s="379"/>
      <c r="I6754" s="379"/>
      <c r="J6754" s="379"/>
      <c r="K6754" s="379"/>
      <c r="L6754" s="379"/>
      <c r="M6754" s="379"/>
      <c r="N6754" s="379"/>
      <c r="O6754" s="379"/>
      <c r="P6754" s="379"/>
      <c r="Q6754" s="379"/>
      <c r="R6754" s="379"/>
      <c r="S6754" s="379"/>
      <c r="T6754" s="379"/>
      <c r="U6754" s="379"/>
      <c r="V6754" s="379"/>
      <c r="W6754" s="379"/>
      <c r="X6754" s="379"/>
      <c r="Y6754" s="379"/>
      <c r="Z6754" s="379"/>
      <c r="AA6754" s="380"/>
      <c r="AB6754" s="379"/>
      <c r="AC6754" s="379"/>
      <c r="AD6754" s="379"/>
      <c r="AE6754" s="381"/>
      <c r="AF6754" s="105"/>
      <c r="AG6754" s="381"/>
      <c r="AH6754" s="381"/>
      <c r="AI6754" s="381"/>
      <c r="AJ6754" s="381"/>
      <c r="AK6754" s="381"/>
      <c r="AL6754" s="381"/>
      <c r="AM6754" s="381"/>
    </row>
    <row r="6755" spans="1:39" x14ac:dyDescent="0.35">
      <c r="A6755" s="379"/>
      <c r="B6755" s="379"/>
      <c r="C6755" s="379"/>
      <c r="D6755" s="379"/>
      <c r="E6755" s="379"/>
      <c r="F6755" s="379"/>
      <c r="G6755" s="379"/>
      <c r="H6755" s="379"/>
      <c r="I6755" s="379"/>
      <c r="J6755" s="379"/>
      <c r="K6755" s="379"/>
      <c r="L6755" s="379"/>
      <c r="M6755" s="379"/>
      <c r="N6755" s="379"/>
      <c r="O6755" s="379"/>
      <c r="P6755" s="379"/>
      <c r="Q6755" s="379"/>
      <c r="R6755" s="379"/>
      <c r="S6755" s="379"/>
      <c r="T6755" s="379"/>
      <c r="U6755" s="379"/>
      <c r="V6755" s="379"/>
      <c r="W6755" s="379"/>
      <c r="X6755" s="379"/>
      <c r="Y6755" s="379"/>
      <c r="Z6755" s="379"/>
      <c r="AA6755" s="380"/>
      <c r="AB6755" s="379"/>
      <c r="AC6755" s="379"/>
      <c r="AD6755" s="379"/>
      <c r="AE6755" s="381"/>
      <c r="AF6755" s="105"/>
      <c r="AG6755" s="381"/>
      <c r="AH6755" s="381"/>
      <c r="AI6755" s="381"/>
      <c r="AJ6755" s="381"/>
      <c r="AK6755" s="381"/>
      <c r="AL6755" s="381"/>
      <c r="AM6755" s="381"/>
    </row>
    <row r="6756" spans="1:39" x14ac:dyDescent="0.35">
      <c r="A6756" s="379"/>
      <c r="B6756" s="379"/>
      <c r="C6756" s="379"/>
      <c r="D6756" s="379"/>
      <c r="E6756" s="379"/>
      <c r="F6756" s="379"/>
      <c r="G6756" s="379"/>
      <c r="H6756" s="379"/>
      <c r="I6756" s="379"/>
      <c r="J6756" s="379"/>
      <c r="K6756" s="379"/>
      <c r="L6756" s="379"/>
      <c r="M6756" s="379"/>
      <c r="N6756" s="379"/>
      <c r="O6756" s="379"/>
      <c r="P6756" s="379"/>
      <c r="Q6756" s="379"/>
      <c r="R6756" s="379"/>
      <c r="S6756" s="379"/>
      <c r="T6756" s="379"/>
      <c r="U6756" s="379"/>
      <c r="V6756" s="379"/>
      <c r="W6756" s="379"/>
      <c r="X6756" s="379"/>
      <c r="Y6756" s="379"/>
      <c r="Z6756" s="379"/>
      <c r="AA6756" s="380"/>
      <c r="AB6756" s="379"/>
      <c r="AC6756" s="379"/>
      <c r="AD6756" s="379"/>
      <c r="AE6756" s="381"/>
      <c r="AF6756" s="105"/>
      <c r="AG6756" s="381"/>
      <c r="AH6756" s="381"/>
      <c r="AI6756" s="381"/>
      <c r="AJ6756" s="381"/>
      <c r="AK6756" s="381"/>
      <c r="AL6756" s="381"/>
      <c r="AM6756" s="381"/>
    </row>
    <row r="6757" spans="1:39" x14ac:dyDescent="0.35">
      <c r="A6757" s="379"/>
      <c r="B6757" s="379"/>
      <c r="C6757" s="379"/>
      <c r="D6757" s="379"/>
      <c r="E6757" s="379"/>
      <c r="F6757" s="379"/>
      <c r="G6757" s="379"/>
      <c r="H6757" s="379"/>
      <c r="I6757" s="379"/>
      <c r="J6757" s="379"/>
      <c r="K6757" s="379"/>
      <c r="L6757" s="379"/>
      <c r="M6757" s="379"/>
      <c r="N6757" s="379"/>
      <c r="O6757" s="379"/>
      <c r="P6757" s="379"/>
      <c r="Q6757" s="379"/>
      <c r="R6757" s="379"/>
      <c r="S6757" s="379"/>
      <c r="T6757" s="379"/>
      <c r="U6757" s="379"/>
      <c r="V6757" s="379"/>
      <c r="W6757" s="379"/>
      <c r="X6757" s="379"/>
      <c r="Y6757" s="379"/>
      <c r="Z6757" s="379"/>
      <c r="AA6757" s="380"/>
      <c r="AB6757" s="379"/>
      <c r="AC6757" s="379"/>
      <c r="AD6757" s="379"/>
      <c r="AE6757" s="381"/>
      <c r="AF6757" s="105"/>
      <c r="AG6757" s="381"/>
      <c r="AH6757" s="381"/>
      <c r="AI6757" s="381"/>
      <c r="AJ6757" s="381"/>
      <c r="AK6757" s="381"/>
      <c r="AL6757" s="381"/>
      <c r="AM6757" s="381"/>
    </row>
    <row r="6758" spans="1:39" x14ac:dyDescent="0.35">
      <c r="A6758" s="379"/>
      <c r="B6758" s="379"/>
      <c r="C6758" s="379"/>
      <c r="D6758" s="379"/>
      <c r="E6758" s="379"/>
      <c r="F6758" s="379"/>
      <c r="G6758" s="379"/>
      <c r="H6758" s="379"/>
      <c r="I6758" s="379"/>
      <c r="J6758" s="379"/>
      <c r="K6758" s="379"/>
      <c r="L6758" s="379"/>
      <c r="M6758" s="379"/>
      <c r="N6758" s="379"/>
      <c r="O6758" s="379"/>
      <c r="P6758" s="379"/>
      <c r="Q6758" s="379"/>
      <c r="R6758" s="379"/>
      <c r="S6758" s="379"/>
      <c r="T6758" s="379"/>
      <c r="U6758" s="379"/>
      <c r="V6758" s="379"/>
      <c r="W6758" s="379"/>
      <c r="X6758" s="379"/>
      <c r="Y6758" s="379"/>
      <c r="Z6758" s="379"/>
      <c r="AA6758" s="380"/>
      <c r="AB6758" s="379"/>
      <c r="AC6758" s="379"/>
      <c r="AD6758" s="379"/>
      <c r="AE6758" s="381"/>
      <c r="AF6758" s="105"/>
      <c r="AG6758" s="381"/>
      <c r="AH6758" s="381"/>
      <c r="AI6758" s="381"/>
      <c r="AJ6758" s="381"/>
      <c r="AK6758" s="381"/>
      <c r="AL6758" s="381"/>
      <c r="AM6758" s="381"/>
    </row>
    <row r="6759" spans="1:39" x14ac:dyDescent="0.35">
      <c r="A6759" s="379"/>
      <c r="B6759" s="379"/>
      <c r="C6759" s="379"/>
      <c r="D6759" s="379"/>
      <c r="E6759" s="379"/>
      <c r="F6759" s="379"/>
      <c r="G6759" s="379"/>
      <c r="H6759" s="379"/>
      <c r="I6759" s="379"/>
      <c r="J6759" s="379"/>
      <c r="K6759" s="379"/>
      <c r="L6759" s="379"/>
      <c r="M6759" s="379"/>
      <c r="N6759" s="379"/>
      <c r="O6759" s="379"/>
      <c r="P6759" s="379"/>
      <c r="Q6759" s="379"/>
      <c r="R6759" s="379"/>
      <c r="S6759" s="379"/>
      <c r="T6759" s="379"/>
      <c r="U6759" s="379"/>
      <c r="V6759" s="379"/>
      <c r="W6759" s="379"/>
      <c r="X6759" s="379"/>
      <c r="Y6759" s="379"/>
      <c r="Z6759" s="379"/>
      <c r="AA6759" s="380"/>
      <c r="AB6759" s="379"/>
      <c r="AC6759" s="379"/>
      <c r="AD6759" s="379"/>
      <c r="AE6759" s="381"/>
      <c r="AF6759" s="105"/>
      <c r="AG6759" s="381"/>
      <c r="AH6759" s="381"/>
      <c r="AI6759" s="381"/>
      <c r="AJ6759" s="381"/>
      <c r="AK6759" s="381"/>
      <c r="AL6759" s="381"/>
      <c r="AM6759" s="381"/>
    </row>
    <row r="6760" spans="1:39" x14ac:dyDescent="0.35">
      <c r="A6760" s="379"/>
      <c r="B6760" s="379"/>
      <c r="C6760" s="379"/>
      <c r="D6760" s="379"/>
      <c r="E6760" s="379"/>
      <c r="F6760" s="379"/>
      <c r="G6760" s="379"/>
      <c r="H6760" s="379"/>
      <c r="I6760" s="379"/>
      <c r="J6760" s="379"/>
      <c r="K6760" s="379"/>
      <c r="L6760" s="379"/>
      <c r="M6760" s="379"/>
      <c r="N6760" s="379"/>
      <c r="O6760" s="379"/>
      <c r="P6760" s="379"/>
      <c r="Q6760" s="379"/>
      <c r="R6760" s="379"/>
      <c r="S6760" s="379"/>
      <c r="T6760" s="379"/>
      <c r="U6760" s="379"/>
      <c r="V6760" s="379"/>
      <c r="W6760" s="379"/>
      <c r="X6760" s="379"/>
      <c r="Y6760" s="379"/>
      <c r="Z6760" s="379"/>
      <c r="AA6760" s="380"/>
      <c r="AB6760" s="379"/>
      <c r="AC6760" s="379"/>
      <c r="AD6760" s="379"/>
      <c r="AE6760" s="381"/>
      <c r="AF6760" s="105"/>
      <c r="AG6760" s="381"/>
      <c r="AH6760" s="381"/>
      <c r="AI6760" s="381"/>
      <c r="AJ6760" s="381"/>
      <c r="AK6760" s="381"/>
      <c r="AL6760" s="381"/>
      <c r="AM6760" s="381"/>
    </row>
    <row r="6761" spans="1:39" x14ac:dyDescent="0.35">
      <c r="A6761" s="379"/>
      <c r="B6761" s="379"/>
      <c r="C6761" s="379"/>
      <c r="D6761" s="379"/>
      <c r="E6761" s="379"/>
      <c r="F6761" s="379"/>
      <c r="G6761" s="379"/>
      <c r="H6761" s="379"/>
      <c r="I6761" s="379"/>
      <c r="J6761" s="379"/>
      <c r="K6761" s="379"/>
      <c r="L6761" s="379"/>
      <c r="M6761" s="379"/>
      <c r="N6761" s="379"/>
      <c r="O6761" s="379"/>
      <c r="P6761" s="379"/>
      <c r="Q6761" s="379"/>
      <c r="R6761" s="379"/>
      <c r="S6761" s="379"/>
      <c r="T6761" s="379"/>
      <c r="U6761" s="379"/>
      <c r="V6761" s="379"/>
      <c r="W6761" s="379"/>
      <c r="X6761" s="379"/>
      <c r="Y6761" s="379"/>
      <c r="Z6761" s="379"/>
      <c r="AA6761" s="380"/>
      <c r="AB6761" s="379"/>
      <c r="AC6761" s="379"/>
      <c r="AD6761" s="379"/>
      <c r="AE6761" s="381"/>
      <c r="AF6761" s="105"/>
      <c r="AG6761" s="381"/>
      <c r="AH6761" s="381"/>
      <c r="AI6761" s="381"/>
      <c r="AJ6761" s="381"/>
      <c r="AK6761" s="381"/>
      <c r="AL6761" s="381"/>
      <c r="AM6761" s="381"/>
    </row>
    <row r="6762" spans="1:39" x14ac:dyDescent="0.35">
      <c r="A6762" s="379"/>
      <c r="B6762" s="379"/>
      <c r="C6762" s="379"/>
      <c r="D6762" s="379"/>
      <c r="E6762" s="379"/>
      <c r="F6762" s="379"/>
      <c r="G6762" s="379"/>
      <c r="H6762" s="379"/>
      <c r="I6762" s="379"/>
      <c r="J6762" s="379"/>
      <c r="K6762" s="379"/>
      <c r="L6762" s="379"/>
      <c r="M6762" s="379"/>
      <c r="N6762" s="379"/>
      <c r="O6762" s="379"/>
      <c r="P6762" s="379"/>
      <c r="Q6762" s="379"/>
      <c r="R6762" s="379"/>
      <c r="S6762" s="379"/>
      <c r="T6762" s="379"/>
      <c r="U6762" s="379"/>
      <c r="V6762" s="379"/>
      <c r="W6762" s="379"/>
      <c r="X6762" s="379"/>
      <c r="Y6762" s="379"/>
      <c r="Z6762" s="379"/>
      <c r="AA6762" s="380"/>
      <c r="AB6762" s="379"/>
      <c r="AC6762" s="379"/>
      <c r="AD6762" s="379"/>
      <c r="AE6762" s="381"/>
      <c r="AF6762" s="105"/>
      <c r="AG6762" s="381"/>
      <c r="AH6762" s="381"/>
      <c r="AI6762" s="381"/>
      <c r="AJ6762" s="381"/>
      <c r="AK6762" s="381"/>
      <c r="AL6762" s="381"/>
      <c r="AM6762" s="381"/>
    </row>
    <row r="6763" spans="1:39" x14ac:dyDescent="0.35">
      <c r="A6763" s="379"/>
      <c r="B6763" s="379"/>
      <c r="C6763" s="379"/>
      <c r="D6763" s="379"/>
      <c r="E6763" s="379"/>
      <c r="F6763" s="379"/>
      <c r="G6763" s="379"/>
      <c r="H6763" s="379"/>
      <c r="I6763" s="379"/>
      <c r="J6763" s="379"/>
      <c r="K6763" s="379"/>
      <c r="L6763" s="379"/>
      <c r="M6763" s="379"/>
      <c r="N6763" s="379"/>
      <c r="O6763" s="379"/>
      <c r="P6763" s="379"/>
      <c r="Q6763" s="379"/>
      <c r="R6763" s="379"/>
      <c r="S6763" s="379"/>
      <c r="T6763" s="379"/>
      <c r="U6763" s="379"/>
      <c r="V6763" s="379"/>
      <c r="W6763" s="379"/>
      <c r="X6763" s="379"/>
      <c r="Y6763" s="379"/>
      <c r="Z6763" s="379"/>
      <c r="AA6763" s="380"/>
      <c r="AB6763" s="379"/>
      <c r="AC6763" s="379"/>
      <c r="AD6763" s="379"/>
      <c r="AE6763" s="381"/>
      <c r="AF6763" s="105"/>
      <c r="AG6763" s="381"/>
      <c r="AH6763" s="381"/>
      <c r="AI6763" s="381"/>
      <c r="AJ6763" s="381"/>
      <c r="AK6763" s="381"/>
      <c r="AL6763" s="381"/>
      <c r="AM6763" s="381"/>
    </row>
    <row r="6764" spans="1:39" x14ac:dyDescent="0.35">
      <c r="A6764" s="379"/>
      <c r="B6764" s="379"/>
      <c r="C6764" s="379"/>
      <c r="D6764" s="379"/>
      <c r="E6764" s="379"/>
      <c r="F6764" s="379"/>
      <c r="G6764" s="379"/>
      <c r="H6764" s="379"/>
      <c r="I6764" s="379"/>
      <c r="J6764" s="379"/>
      <c r="K6764" s="379"/>
      <c r="L6764" s="379"/>
      <c r="M6764" s="379"/>
      <c r="N6764" s="379"/>
      <c r="O6764" s="379"/>
      <c r="P6764" s="379"/>
      <c r="Q6764" s="379"/>
      <c r="R6764" s="379"/>
      <c r="S6764" s="379"/>
      <c r="T6764" s="379"/>
      <c r="U6764" s="379"/>
      <c r="V6764" s="379"/>
      <c r="W6764" s="379"/>
      <c r="X6764" s="379"/>
      <c r="Y6764" s="379"/>
      <c r="Z6764" s="379"/>
      <c r="AA6764" s="380"/>
      <c r="AB6764" s="379"/>
      <c r="AC6764" s="379"/>
      <c r="AD6764" s="379"/>
      <c r="AE6764" s="381"/>
      <c r="AF6764" s="105"/>
      <c r="AG6764" s="381"/>
      <c r="AH6764" s="381"/>
      <c r="AI6764" s="381"/>
      <c r="AJ6764" s="381"/>
      <c r="AK6764" s="381"/>
      <c r="AL6764" s="381"/>
      <c r="AM6764" s="381"/>
    </row>
    <row r="6765" spans="1:39" x14ac:dyDescent="0.35">
      <c r="A6765" s="379"/>
      <c r="B6765" s="379"/>
      <c r="C6765" s="379"/>
      <c r="D6765" s="379"/>
      <c r="E6765" s="379"/>
      <c r="F6765" s="379"/>
      <c r="G6765" s="379"/>
      <c r="H6765" s="379"/>
      <c r="I6765" s="379"/>
      <c r="J6765" s="379"/>
      <c r="K6765" s="379"/>
      <c r="L6765" s="379"/>
      <c r="M6765" s="379"/>
      <c r="N6765" s="379"/>
      <c r="O6765" s="379"/>
      <c r="P6765" s="379"/>
      <c r="Q6765" s="379"/>
      <c r="R6765" s="379"/>
      <c r="S6765" s="379"/>
      <c r="T6765" s="379"/>
      <c r="U6765" s="379"/>
      <c r="V6765" s="379"/>
      <c r="W6765" s="379"/>
      <c r="X6765" s="379"/>
      <c r="Y6765" s="379"/>
      <c r="Z6765" s="379"/>
      <c r="AA6765" s="380"/>
      <c r="AB6765" s="379"/>
      <c r="AC6765" s="379"/>
      <c r="AD6765" s="379"/>
      <c r="AE6765" s="381"/>
      <c r="AF6765" s="105"/>
      <c r="AG6765" s="381"/>
      <c r="AH6765" s="381"/>
      <c r="AI6765" s="381"/>
      <c r="AJ6765" s="381"/>
      <c r="AK6765" s="381"/>
      <c r="AL6765" s="381"/>
      <c r="AM6765" s="381"/>
    </row>
    <row r="6766" spans="1:39" x14ac:dyDescent="0.35">
      <c r="A6766" s="379"/>
      <c r="B6766" s="379"/>
      <c r="C6766" s="379"/>
      <c r="D6766" s="379"/>
      <c r="E6766" s="379"/>
      <c r="F6766" s="379"/>
      <c r="G6766" s="379"/>
      <c r="H6766" s="379"/>
      <c r="I6766" s="379"/>
      <c r="J6766" s="379"/>
      <c r="K6766" s="379"/>
      <c r="L6766" s="379"/>
      <c r="M6766" s="379"/>
      <c r="N6766" s="379"/>
      <c r="O6766" s="379"/>
      <c r="P6766" s="379"/>
      <c r="Q6766" s="379"/>
      <c r="R6766" s="379"/>
      <c r="S6766" s="379"/>
      <c r="T6766" s="379"/>
      <c r="U6766" s="379"/>
      <c r="V6766" s="379"/>
      <c r="W6766" s="379"/>
      <c r="X6766" s="379"/>
      <c r="Y6766" s="379"/>
      <c r="Z6766" s="379"/>
      <c r="AA6766" s="380"/>
      <c r="AB6766" s="379"/>
      <c r="AC6766" s="379"/>
      <c r="AD6766" s="379"/>
      <c r="AE6766" s="381"/>
      <c r="AF6766" s="105"/>
      <c r="AG6766" s="381"/>
      <c r="AH6766" s="381"/>
      <c r="AI6766" s="381"/>
      <c r="AJ6766" s="381"/>
      <c r="AK6766" s="381"/>
      <c r="AL6766" s="381"/>
      <c r="AM6766" s="381"/>
    </row>
    <row r="6767" spans="1:39" x14ac:dyDescent="0.35">
      <c r="A6767" s="379"/>
      <c r="B6767" s="379"/>
      <c r="C6767" s="379"/>
      <c r="D6767" s="379"/>
      <c r="E6767" s="379"/>
      <c r="F6767" s="379"/>
      <c r="G6767" s="379"/>
      <c r="H6767" s="379"/>
      <c r="I6767" s="379"/>
      <c r="J6767" s="379"/>
      <c r="K6767" s="379"/>
      <c r="L6767" s="379"/>
      <c r="M6767" s="379"/>
      <c r="N6767" s="379"/>
      <c r="O6767" s="379"/>
      <c r="P6767" s="379"/>
      <c r="Q6767" s="379"/>
      <c r="R6767" s="379"/>
      <c r="S6767" s="379"/>
      <c r="T6767" s="379"/>
      <c r="U6767" s="379"/>
      <c r="V6767" s="379"/>
      <c r="W6767" s="379"/>
      <c r="X6767" s="379"/>
      <c r="Y6767" s="379"/>
      <c r="Z6767" s="379"/>
      <c r="AA6767" s="380"/>
      <c r="AB6767" s="379"/>
      <c r="AC6767" s="379"/>
      <c r="AD6767" s="379"/>
      <c r="AE6767" s="381"/>
      <c r="AF6767" s="105"/>
      <c r="AG6767" s="381"/>
      <c r="AH6767" s="381"/>
      <c r="AI6767" s="381"/>
      <c r="AJ6767" s="381"/>
      <c r="AK6767" s="381"/>
      <c r="AL6767" s="381"/>
      <c r="AM6767" s="381"/>
    </row>
    <row r="6768" spans="1:39" x14ac:dyDescent="0.35">
      <c r="A6768" s="379"/>
      <c r="B6768" s="379"/>
      <c r="C6768" s="379"/>
      <c r="D6768" s="379"/>
      <c r="E6768" s="379"/>
      <c r="F6768" s="379"/>
      <c r="G6768" s="379"/>
      <c r="H6768" s="379"/>
      <c r="I6768" s="379"/>
      <c r="J6768" s="379"/>
      <c r="K6768" s="379"/>
      <c r="L6768" s="379"/>
      <c r="M6768" s="379"/>
      <c r="N6768" s="379"/>
      <c r="O6768" s="379"/>
      <c r="P6768" s="379"/>
      <c r="Q6768" s="379"/>
      <c r="R6768" s="379"/>
      <c r="S6768" s="379"/>
      <c r="T6768" s="379"/>
      <c r="U6768" s="379"/>
      <c r="V6768" s="379"/>
      <c r="W6768" s="379"/>
      <c r="X6768" s="379"/>
      <c r="Y6768" s="379"/>
      <c r="Z6768" s="379"/>
      <c r="AA6768" s="380"/>
      <c r="AB6768" s="379"/>
      <c r="AC6768" s="379"/>
      <c r="AD6768" s="379"/>
      <c r="AE6768" s="381"/>
      <c r="AF6768" s="105"/>
      <c r="AG6768" s="381"/>
      <c r="AH6768" s="381"/>
      <c r="AI6768" s="381"/>
      <c r="AJ6768" s="381"/>
      <c r="AK6768" s="381"/>
      <c r="AL6768" s="381"/>
      <c r="AM6768" s="381"/>
    </row>
    <row r="6769" spans="1:39" x14ac:dyDescent="0.35">
      <c r="A6769" s="379"/>
      <c r="B6769" s="379"/>
      <c r="C6769" s="379"/>
      <c r="D6769" s="379"/>
      <c r="E6769" s="379"/>
      <c r="F6769" s="379"/>
      <c r="G6769" s="379"/>
      <c r="H6769" s="379"/>
      <c r="I6769" s="379"/>
      <c r="J6769" s="379"/>
      <c r="K6769" s="379"/>
      <c r="L6769" s="379"/>
      <c r="M6769" s="379"/>
      <c r="N6769" s="379"/>
      <c r="O6769" s="379"/>
      <c r="P6769" s="379"/>
      <c r="Q6769" s="379"/>
      <c r="R6769" s="379"/>
      <c r="S6769" s="379"/>
      <c r="T6769" s="379"/>
      <c r="U6769" s="379"/>
      <c r="V6769" s="379"/>
      <c r="W6769" s="379"/>
      <c r="X6769" s="379"/>
      <c r="Y6769" s="379"/>
      <c r="Z6769" s="379"/>
      <c r="AA6769" s="380"/>
      <c r="AB6769" s="379"/>
      <c r="AC6769" s="379"/>
      <c r="AD6769" s="379"/>
      <c r="AE6769" s="381"/>
      <c r="AF6769" s="105"/>
      <c r="AG6769" s="381"/>
      <c r="AH6769" s="381"/>
      <c r="AI6769" s="381"/>
      <c r="AJ6769" s="381"/>
      <c r="AK6769" s="381"/>
      <c r="AL6769" s="381"/>
      <c r="AM6769" s="381"/>
    </row>
    <row r="6770" spans="1:39" x14ac:dyDescent="0.35">
      <c r="A6770" s="379"/>
      <c r="B6770" s="379"/>
      <c r="C6770" s="379"/>
      <c r="D6770" s="379"/>
      <c r="E6770" s="379"/>
      <c r="F6770" s="379"/>
      <c r="G6770" s="379"/>
      <c r="H6770" s="379"/>
      <c r="I6770" s="379"/>
      <c r="J6770" s="379"/>
      <c r="K6770" s="379"/>
      <c r="L6770" s="379"/>
      <c r="M6770" s="379"/>
      <c r="N6770" s="379"/>
      <c r="O6770" s="379"/>
      <c r="P6770" s="379"/>
      <c r="Q6770" s="379"/>
      <c r="R6770" s="379"/>
      <c r="S6770" s="379"/>
      <c r="T6770" s="379"/>
      <c r="U6770" s="379"/>
      <c r="V6770" s="379"/>
      <c r="W6770" s="379"/>
      <c r="X6770" s="379"/>
      <c r="Y6770" s="379"/>
      <c r="Z6770" s="379"/>
      <c r="AA6770" s="380"/>
      <c r="AB6770" s="379"/>
      <c r="AC6770" s="379"/>
      <c r="AD6770" s="379"/>
      <c r="AE6770" s="381"/>
      <c r="AF6770" s="105"/>
      <c r="AG6770" s="381"/>
      <c r="AH6770" s="381"/>
      <c r="AI6770" s="381"/>
      <c r="AJ6770" s="381"/>
      <c r="AK6770" s="381"/>
      <c r="AL6770" s="381"/>
      <c r="AM6770" s="381"/>
    </row>
    <row r="6771" spans="1:39" x14ac:dyDescent="0.35">
      <c r="A6771" s="379"/>
      <c r="B6771" s="379"/>
      <c r="C6771" s="379"/>
      <c r="D6771" s="379"/>
      <c r="E6771" s="379"/>
      <c r="F6771" s="379"/>
      <c r="G6771" s="379"/>
      <c r="H6771" s="379"/>
      <c r="I6771" s="379"/>
      <c r="J6771" s="379"/>
      <c r="K6771" s="379"/>
      <c r="L6771" s="379"/>
      <c r="M6771" s="379"/>
      <c r="N6771" s="379"/>
      <c r="O6771" s="379"/>
      <c r="P6771" s="379"/>
      <c r="Q6771" s="379"/>
      <c r="R6771" s="379"/>
      <c r="S6771" s="379"/>
      <c r="T6771" s="379"/>
      <c r="U6771" s="379"/>
      <c r="V6771" s="379"/>
      <c r="W6771" s="379"/>
      <c r="X6771" s="379"/>
      <c r="Y6771" s="379"/>
      <c r="Z6771" s="379"/>
      <c r="AA6771" s="380"/>
      <c r="AB6771" s="379"/>
      <c r="AC6771" s="379"/>
      <c r="AD6771" s="379"/>
      <c r="AE6771" s="381"/>
      <c r="AF6771" s="105"/>
      <c r="AG6771" s="381"/>
      <c r="AH6771" s="381"/>
      <c r="AI6771" s="381"/>
      <c r="AJ6771" s="381"/>
      <c r="AK6771" s="381"/>
      <c r="AL6771" s="381"/>
      <c r="AM6771" s="381"/>
    </row>
    <row r="6772" spans="1:39" x14ac:dyDescent="0.35">
      <c r="A6772" s="379"/>
      <c r="B6772" s="379"/>
      <c r="C6772" s="379"/>
      <c r="D6772" s="379"/>
      <c r="E6772" s="379"/>
      <c r="F6772" s="379"/>
      <c r="G6772" s="379"/>
      <c r="H6772" s="379"/>
      <c r="I6772" s="379"/>
      <c r="J6772" s="379"/>
      <c r="K6772" s="379"/>
      <c r="L6772" s="379"/>
      <c r="M6772" s="379"/>
      <c r="N6772" s="379"/>
      <c r="O6772" s="379"/>
      <c r="P6772" s="379"/>
      <c r="Q6772" s="379"/>
      <c r="R6772" s="379"/>
      <c r="S6772" s="379"/>
      <c r="T6772" s="379"/>
      <c r="U6772" s="379"/>
      <c r="V6772" s="379"/>
      <c r="W6772" s="379"/>
      <c r="X6772" s="379"/>
      <c r="Y6772" s="379"/>
      <c r="Z6772" s="379"/>
      <c r="AA6772" s="380"/>
      <c r="AB6772" s="379"/>
      <c r="AC6772" s="379"/>
      <c r="AD6772" s="379"/>
      <c r="AE6772" s="381"/>
      <c r="AF6772" s="105"/>
      <c r="AG6772" s="381"/>
      <c r="AH6772" s="381"/>
      <c r="AI6772" s="381"/>
      <c r="AJ6772" s="381"/>
      <c r="AK6772" s="381"/>
      <c r="AL6772" s="381"/>
      <c r="AM6772" s="381"/>
    </row>
    <row r="6773" spans="1:39" x14ac:dyDescent="0.35">
      <c r="A6773" s="379"/>
      <c r="B6773" s="379"/>
      <c r="C6773" s="379"/>
      <c r="D6773" s="379"/>
      <c r="E6773" s="379"/>
      <c r="F6773" s="379"/>
      <c r="G6773" s="379"/>
      <c r="H6773" s="379"/>
      <c r="I6773" s="379"/>
      <c r="J6773" s="379"/>
      <c r="K6773" s="379"/>
      <c r="L6773" s="379"/>
      <c r="M6773" s="379"/>
      <c r="N6773" s="379"/>
      <c r="O6773" s="379"/>
      <c r="P6773" s="379"/>
      <c r="Q6773" s="379"/>
      <c r="R6773" s="379"/>
      <c r="S6773" s="379"/>
      <c r="T6773" s="379"/>
      <c r="U6773" s="379"/>
      <c r="V6773" s="379"/>
      <c r="W6773" s="379"/>
      <c r="X6773" s="379"/>
      <c r="Y6773" s="379"/>
      <c r="Z6773" s="379"/>
      <c r="AA6773" s="380"/>
      <c r="AB6773" s="379"/>
      <c r="AC6773" s="379"/>
      <c r="AD6773" s="379"/>
      <c r="AE6773" s="381"/>
      <c r="AF6773" s="105"/>
      <c r="AG6773" s="381"/>
      <c r="AH6773" s="381"/>
      <c r="AI6773" s="381"/>
      <c r="AJ6773" s="381"/>
      <c r="AK6773" s="381"/>
      <c r="AL6773" s="381"/>
      <c r="AM6773" s="381"/>
    </row>
    <row r="6774" spans="1:39" x14ac:dyDescent="0.35">
      <c r="A6774" s="379"/>
      <c r="B6774" s="379"/>
      <c r="C6774" s="379"/>
      <c r="D6774" s="379"/>
      <c r="E6774" s="379"/>
      <c r="F6774" s="379"/>
      <c r="G6774" s="379"/>
      <c r="H6774" s="379"/>
      <c r="I6774" s="379"/>
      <c r="J6774" s="379"/>
      <c r="K6774" s="379"/>
      <c r="L6774" s="379"/>
      <c r="M6774" s="379"/>
      <c r="N6774" s="379"/>
      <c r="O6774" s="379"/>
      <c r="P6774" s="379"/>
      <c r="Q6774" s="379"/>
      <c r="R6774" s="379"/>
      <c r="S6774" s="379"/>
      <c r="T6774" s="379"/>
      <c r="U6774" s="379"/>
      <c r="V6774" s="379"/>
      <c r="W6774" s="379"/>
      <c r="X6774" s="379"/>
      <c r="Y6774" s="379"/>
      <c r="Z6774" s="379"/>
      <c r="AA6774" s="380"/>
      <c r="AB6774" s="379"/>
      <c r="AC6774" s="379"/>
      <c r="AD6774" s="379"/>
      <c r="AE6774" s="381"/>
      <c r="AF6774" s="105"/>
      <c r="AG6774" s="381"/>
      <c r="AH6774" s="381"/>
      <c r="AI6774" s="381"/>
      <c r="AJ6774" s="381"/>
      <c r="AK6774" s="381"/>
      <c r="AL6774" s="381"/>
      <c r="AM6774" s="381"/>
    </row>
    <row r="6775" spans="1:39" x14ac:dyDescent="0.35">
      <c r="A6775" s="379"/>
      <c r="B6775" s="379"/>
      <c r="C6775" s="379"/>
      <c r="D6775" s="379"/>
      <c r="E6775" s="379"/>
      <c r="F6775" s="379"/>
      <c r="G6775" s="379"/>
      <c r="H6775" s="379"/>
      <c r="I6775" s="379"/>
      <c r="J6775" s="379"/>
      <c r="K6775" s="379"/>
      <c r="L6775" s="379"/>
      <c r="M6775" s="379"/>
      <c r="N6775" s="379"/>
      <c r="O6775" s="379"/>
      <c r="P6775" s="379"/>
      <c r="Q6775" s="379"/>
      <c r="R6775" s="379"/>
      <c r="S6775" s="379"/>
      <c r="T6775" s="379"/>
      <c r="U6775" s="379"/>
      <c r="V6775" s="379"/>
      <c r="W6775" s="379"/>
      <c r="X6775" s="379"/>
      <c r="Y6775" s="379"/>
      <c r="Z6775" s="379"/>
      <c r="AA6775" s="380"/>
      <c r="AB6775" s="379"/>
      <c r="AC6775" s="379"/>
      <c r="AD6775" s="379"/>
      <c r="AE6775" s="381"/>
      <c r="AF6775" s="105"/>
      <c r="AG6775" s="381"/>
      <c r="AH6775" s="381"/>
      <c r="AI6775" s="381"/>
      <c r="AJ6775" s="381"/>
      <c r="AK6775" s="381"/>
      <c r="AL6775" s="381"/>
      <c r="AM6775" s="381"/>
    </row>
    <row r="6776" spans="1:39" x14ac:dyDescent="0.35">
      <c r="A6776" s="379"/>
      <c r="B6776" s="379"/>
      <c r="C6776" s="379"/>
      <c r="D6776" s="379"/>
      <c r="E6776" s="379"/>
      <c r="F6776" s="379"/>
      <c r="G6776" s="379"/>
      <c r="H6776" s="379"/>
      <c r="I6776" s="379"/>
      <c r="J6776" s="379"/>
      <c r="K6776" s="379"/>
      <c r="L6776" s="379"/>
      <c r="M6776" s="379"/>
      <c r="N6776" s="379"/>
      <c r="O6776" s="379"/>
      <c r="P6776" s="379"/>
      <c r="Q6776" s="379"/>
      <c r="R6776" s="379"/>
      <c r="S6776" s="379"/>
      <c r="T6776" s="379"/>
      <c r="U6776" s="379"/>
      <c r="V6776" s="379"/>
      <c r="W6776" s="379"/>
      <c r="X6776" s="379"/>
      <c r="Y6776" s="379"/>
      <c r="Z6776" s="379"/>
      <c r="AA6776" s="380"/>
      <c r="AB6776" s="379"/>
      <c r="AC6776" s="379"/>
      <c r="AD6776" s="379"/>
      <c r="AE6776" s="381"/>
      <c r="AF6776" s="105"/>
      <c r="AG6776" s="381"/>
      <c r="AH6776" s="381"/>
      <c r="AI6776" s="381"/>
      <c r="AJ6776" s="381"/>
      <c r="AK6776" s="381"/>
      <c r="AL6776" s="381"/>
      <c r="AM6776" s="381"/>
    </row>
    <row r="6777" spans="1:39" x14ac:dyDescent="0.35">
      <c r="A6777" s="379"/>
      <c r="B6777" s="379"/>
      <c r="C6777" s="379"/>
      <c r="D6777" s="379"/>
      <c r="E6777" s="379"/>
      <c r="F6777" s="379"/>
      <c r="G6777" s="379"/>
      <c r="H6777" s="379"/>
      <c r="I6777" s="379"/>
      <c r="J6777" s="379"/>
      <c r="K6777" s="379"/>
      <c r="L6777" s="379"/>
      <c r="M6777" s="379"/>
      <c r="N6777" s="379"/>
      <c r="O6777" s="379"/>
      <c r="P6777" s="379"/>
      <c r="Q6777" s="379"/>
      <c r="R6777" s="379"/>
      <c r="S6777" s="379"/>
      <c r="T6777" s="379"/>
      <c r="U6777" s="379"/>
      <c r="V6777" s="379"/>
      <c r="W6777" s="379"/>
      <c r="X6777" s="379"/>
      <c r="Y6777" s="379"/>
      <c r="Z6777" s="379"/>
      <c r="AA6777" s="380"/>
      <c r="AB6777" s="379"/>
      <c r="AC6777" s="379"/>
      <c r="AD6777" s="379"/>
      <c r="AE6777" s="381"/>
      <c r="AF6777" s="105"/>
      <c r="AG6777" s="381"/>
      <c r="AH6777" s="381"/>
      <c r="AI6777" s="381"/>
      <c r="AJ6777" s="381"/>
      <c r="AK6777" s="381"/>
      <c r="AL6777" s="381"/>
      <c r="AM6777" s="381"/>
    </row>
    <row r="6778" spans="1:39" x14ac:dyDescent="0.35">
      <c r="A6778" s="379"/>
      <c r="B6778" s="379"/>
      <c r="C6778" s="379"/>
      <c r="D6778" s="379"/>
      <c r="E6778" s="379"/>
      <c r="F6778" s="379"/>
      <c r="G6778" s="379"/>
      <c r="H6778" s="379"/>
      <c r="I6778" s="379"/>
      <c r="J6778" s="379"/>
      <c r="K6778" s="379"/>
      <c r="L6778" s="379"/>
      <c r="M6778" s="379"/>
      <c r="N6778" s="379"/>
      <c r="O6778" s="379"/>
      <c r="P6778" s="379"/>
      <c r="Q6778" s="379"/>
      <c r="R6778" s="379"/>
      <c r="S6778" s="379"/>
      <c r="T6778" s="379"/>
      <c r="U6778" s="379"/>
      <c r="V6778" s="379"/>
      <c r="W6778" s="379"/>
      <c r="X6778" s="379"/>
      <c r="Y6778" s="379"/>
      <c r="Z6778" s="379"/>
      <c r="AA6778" s="380"/>
      <c r="AB6778" s="379"/>
      <c r="AC6778" s="379"/>
      <c r="AD6778" s="379"/>
      <c r="AE6778" s="381"/>
      <c r="AF6778" s="105"/>
      <c r="AG6778" s="381"/>
      <c r="AH6778" s="381"/>
      <c r="AI6778" s="381"/>
      <c r="AJ6778" s="381"/>
      <c r="AK6778" s="381"/>
      <c r="AL6778" s="381"/>
      <c r="AM6778" s="381"/>
    </row>
    <row r="6779" spans="1:39" x14ac:dyDescent="0.35">
      <c r="A6779" s="379"/>
      <c r="B6779" s="379"/>
      <c r="C6779" s="379"/>
      <c r="D6779" s="379"/>
      <c r="E6779" s="379"/>
      <c r="F6779" s="379"/>
      <c r="G6779" s="379"/>
      <c r="H6779" s="379"/>
      <c r="I6779" s="379"/>
      <c r="J6779" s="379"/>
      <c r="K6779" s="379"/>
      <c r="L6779" s="379"/>
      <c r="M6779" s="379"/>
      <c r="N6779" s="379"/>
      <c r="O6779" s="379"/>
      <c r="P6779" s="379"/>
      <c r="Q6779" s="379"/>
      <c r="R6779" s="379"/>
      <c r="S6779" s="379"/>
      <c r="T6779" s="379"/>
      <c r="U6779" s="379"/>
      <c r="V6779" s="379"/>
      <c r="W6779" s="379"/>
      <c r="X6779" s="379"/>
      <c r="Y6779" s="379"/>
      <c r="Z6779" s="379"/>
      <c r="AA6779" s="380"/>
      <c r="AB6779" s="379"/>
      <c r="AC6779" s="379"/>
      <c r="AD6779" s="379"/>
      <c r="AE6779" s="381"/>
      <c r="AF6779" s="105"/>
      <c r="AG6779" s="381"/>
      <c r="AH6779" s="381"/>
      <c r="AI6779" s="381"/>
      <c r="AJ6779" s="381"/>
      <c r="AK6779" s="381"/>
      <c r="AL6779" s="381"/>
      <c r="AM6779" s="381"/>
    </row>
    <row r="6780" spans="1:39" x14ac:dyDescent="0.35">
      <c r="A6780" s="379"/>
      <c r="B6780" s="379"/>
      <c r="C6780" s="379"/>
      <c r="D6780" s="379"/>
      <c r="E6780" s="379"/>
      <c r="F6780" s="379"/>
      <c r="G6780" s="379"/>
      <c r="H6780" s="379"/>
      <c r="I6780" s="379"/>
      <c r="J6780" s="379"/>
      <c r="K6780" s="379"/>
      <c r="L6780" s="379"/>
      <c r="M6780" s="379"/>
      <c r="N6780" s="379"/>
      <c r="O6780" s="379"/>
      <c r="P6780" s="379"/>
      <c r="Q6780" s="379"/>
      <c r="R6780" s="379"/>
      <c r="S6780" s="379"/>
      <c r="T6780" s="379"/>
      <c r="U6780" s="379"/>
      <c r="V6780" s="379"/>
      <c r="W6780" s="379"/>
      <c r="X6780" s="379"/>
      <c r="Y6780" s="379"/>
      <c r="Z6780" s="379"/>
      <c r="AA6780" s="380"/>
      <c r="AB6780" s="379"/>
      <c r="AC6780" s="379"/>
      <c r="AD6780" s="379"/>
      <c r="AE6780" s="381"/>
      <c r="AF6780" s="105"/>
      <c r="AG6780" s="381"/>
      <c r="AH6780" s="381"/>
      <c r="AI6780" s="381"/>
      <c r="AJ6780" s="381"/>
      <c r="AK6780" s="381"/>
      <c r="AL6780" s="381"/>
      <c r="AM6780" s="381"/>
    </row>
    <row r="6781" spans="1:39" x14ac:dyDescent="0.35">
      <c r="A6781" s="379"/>
      <c r="B6781" s="379"/>
      <c r="C6781" s="379"/>
      <c r="D6781" s="379"/>
      <c r="E6781" s="379"/>
      <c r="F6781" s="379"/>
      <c r="G6781" s="379"/>
      <c r="H6781" s="379"/>
      <c r="I6781" s="379"/>
      <c r="J6781" s="379"/>
      <c r="K6781" s="379"/>
      <c r="L6781" s="379"/>
      <c r="M6781" s="379"/>
      <c r="N6781" s="379"/>
      <c r="O6781" s="379"/>
      <c r="P6781" s="379"/>
      <c r="Q6781" s="379"/>
      <c r="R6781" s="379"/>
      <c r="S6781" s="379"/>
      <c r="T6781" s="379"/>
      <c r="U6781" s="379"/>
      <c r="V6781" s="379"/>
      <c r="W6781" s="379"/>
      <c r="X6781" s="379"/>
      <c r="Y6781" s="379"/>
      <c r="Z6781" s="379"/>
      <c r="AA6781" s="380"/>
      <c r="AB6781" s="379"/>
      <c r="AC6781" s="379"/>
      <c r="AD6781" s="379"/>
      <c r="AE6781" s="381"/>
      <c r="AF6781" s="105"/>
      <c r="AG6781" s="381"/>
      <c r="AH6781" s="381"/>
      <c r="AI6781" s="381"/>
      <c r="AJ6781" s="381"/>
      <c r="AK6781" s="381"/>
      <c r="AL6781" s="381"/>
      <c r="AM6781" s="381"/>
    </row>
    <row r="6782" spans="1:39" x14ac:dyDescent="0.35">
      <c r="A6782" s="379"/>
      <c r="B6782" s="379"/>
      <c r="C6782" s="379"/>
      <c r="D6782" s="379"/>
      <c r="E6782" s="379"/>
      <c r="F6782" s="379"/>
      <c r="G6782" s="379"/>
      <c r="H6782" s="379"/>
      <c r="I6782" s="379"/>
      <c r="J6782" s="379"/>
      <c r="K6782" s="379"/>
      <c r="L6782" s="379"/>
      <c r="M6782" s="379"/>
      <c r="N6782" s="379"/>
      <c r="O6782" s="379"/>
      <c r="P6782" s="379"/>
      <c r="Q6782" s="379"/>
      <c r="R6782" s="379"/>
      <c r="S6782" s="379"/>
      <c r="T6782" s="379"/>
      <c r="U6782" s="379"/>
      <c r="V6782" s="379"/>
      <c r="W6782" s="379"/>
      <c r="X6782" s="379"/>
      <c r="Y6782" s="379"/>
      <c r="Z6782" s="379"/>
      <c r="AA6782" s="380"/>
      <c r="AB6782" s="379"/>
      <c r="AC6782" s="379"/>
      <c r="AD6782" s="379"/>
      <c r="AE6782" s="381"/>
      <c r="AF6782" s="105"/>
      <c r="AG6782" s="381"/>
      <c r="AH6782" s="381"/>
      <c r="AI6782" s="381"/>
      <c r="AJ6782" s="381"/>
      <c r="AK6782" s="381"/>
      <c r="AL6782" s="381"/>
      <c r="AM6782" s="381"/>
    </row>
    <row r="6783" spans="1:39" x14ac:dyDescent="0.35">
      <c r="A6783" s="379"/>
      <c r="B6783" s="379"/>
      <c r="C6783" s="379"/>
      <c r="D6783" s="379"/>
      <c r="E6783" s="379"/>
      <c r="F6783" s="379"/>
      <c r="G6783" s="379"/>
      <c r="H6783" s="379"/>
      <c r="I6783" s="379"/>
      <c r="J6783" s="379"/>
      <c r="K6783" s="379"/>
      <c r="L6783" s="379"/>
      <c r="M6783" s="379"/>
      <c r="N6783" s="379"/>
      <c r="O6783" s="379"/>
      <c r="P6783" s="379"/>
      <c r="Q6783" s="379"/>
      <c r="R6783" s="379"/>
      <c r="S6783" s="379"/>
      <c r="T6783" s="379"/>
      <c r="U6783" s="379"/>
      <c r="V6783" s="379"/>
      <c r="W6783" s="379"/>
      <c r="X6783" s="379"/>
      <c r="Y6783" s="379"/>
      <c r="Z6783" s="379"/>
      <c r="AA6783" s="380"/>
      <c r="AB6783" s="379"/>
      <c r="AC6783" s="379"/>
      <c r="AD6783" s="379"/>
      <c r="AE6783" s="381"/>
      <c r="AF6783" s="105"/>
      <c r="AG6783" s="381"/>
      <c r="AH6783" s="381"/>
      <c r="AI6783" s="381"/>
      <c r="AJ6783" s="381"/>
      <c r="AK6783" s="381"/>
      <c r="AL6783" s="381"/>
      <c r="AM6783" s="381"/>
    </row>
    <row r="6784" spans="1:39" x14ac:dyDescent="0.35">
      <c r="A6784" s="379"/>
      <c r="B6784" s="379"/>
      <c r="C6784" s="379"/>
      <c r="D6784" s="379"/>
      <c r="E6784" s="379"/>
      <c r="F6784" s="379"/>
      <c r="G6784" s="379"/>
      <c r="H6784" s="379"/>
      <c r="I6784" s="379"/>
      <c r="J6784" s="379"/>
      <c r="K6784" s="379"/>
      <c r="L6784" s="379"/>
      <c r="M6784" s="379"/>
      <c r="N6784" s="379"/>
      <c r="O6784" s="379"/>
      <c r="P6784" s="379"/>
      <c r="Q6784" s="379"/>
      <c r="R6784" s="379"/>
      <c r="S6784" s="379"/>
      <c r="T6784" s="379"/>
      <c r="U6784" s="379"/>
      <c r="V6784" s="379"/>
      <c r="W6784" s="379"/>
      <c r="X6784" s="379"/>
      <c r="Y6784" s="379"/>
      <c r="Z6784" s="379"/>
      <c r="AA6784" s="380"/>
      <c r="AB6784" s="379"/>
      <c r="AC6784" s="379"/>
      <c r="AD6784" s="379"/>
      <c r="AE6784" s="381"/>
      <c r="AF6784" s="105"/>
      <c r="AG6784" s="381"/>
      <c r="AH6784" s="381"/>
      <c r="AI6784" s="381"/>
      <c r="AJ6784" s="381"/>
      <c r="AK6784" s="381"/>
      <c r="AL6784" s="381"/>
      <c r="AM6784" s="381"/>
    </row>
    <row r="6785" spans="1:39" x14ac:dyDescent="0.35">
      <c r="A6785" s="379"/>
      <c r="B6785" s="379"/>
      <c r="C6785" s="379"/>
      <c r="D6785" s="379"/>
      <c r="E6785" s="379"/>
      <c r="F6785" s="379"/>
      <c r="G6785" s="379"/>
      <c r="H6785" s="379"/>
      <c r="I6785" s="379"/>
      <c r="J6785" s="379"/>
      <c r="K6785" s="379"/>
      <c r="L6785" s="379"/>
      <c r="M6785" s="379"/>
      <c r="N6785" s="379"/>
      <c r="O6785" s="379"/>
      <c r="P6785" s="379"/>
      <c r="Q6785" s="379"/>
      <c r="R6785" s="379"/>
      <c r="S6785" s="379"/>
      <c r="T6785" s="379"/>
      <c r="U6785" s="379"/>
      <c r="V6785" s="379"/>
      <c r="W6785" s="379"/>
      <c r="X6785" s="379"/>
      <c r="Y6785" s="379"/>
      <c r="Z6785" s="379"/>
      <c r="AA6785" s="380"/>
      <c r="AB6785" s="379"/>
      <c r="AC6785" s="379"/>
      <c r="AD6785" s="379"/>
      <c r="AE6785" s="381"/>
      <c r="AF6785" s="105"/>
      <c r="AG6785" s="381"/>
      <c r="AH6785" s="381"/>
      <c r="AI6785" s="381"/>
      <c r="AJ6785" s="381"/>
      <c r="AK6785" s="381"/>
      <c r="AL6785" s="381"/>
      <c r="AM6785" s="381"/>
    </row>
    <row r="6786" spans="1:39" x14ac:dyDescent="0.35">
      <c r="A6786" s="379"/>
      <c r="B6786" s="379"/>
      <c r="C6786" s="379"/>
      <c r="D6786" s="379"/>
      <c r="E6786" s="379"/>
      <c r="F6786" s="379"/>
      <c r="G6786" s="379"/>
      <c r="H6786" s="379"/>
      <c r="I6786" s="379"/>
      <c r="J6786" s="379"/>
      <c r="K6786" s="379"/>
      <c r="L6786" s="379"/>
      <c r="M6786" s="379"/>
      <c r="N6786" s="379"/>
      <c r="O6786" s="379"/>
      <c r="P6786" s="379"/>
      <c r="Q6786" s="379"/>
      <c r="R6786" s="379"/>
      <c r="S6786" s="379"/>
      <c r="T6786" s="379"/>
      <c r="U6786" s="379"/>
      <c r="V6786" s="379"/>
      <c r="W6786" s="379"/>
      <c r="X6786" s="379"/>
      <c r="Y6786" s="379"/>
      <c r="Z6786" s="379"/>
      <c r="AA6786" s="380"/>
      <c r="AB6786" s="379"/>
      <c r="AC6786" s="379"/>
      <c r="AD6786" s="379"/>
      <c r="AE6786" s="381"/>
      <c r="AF6786" s="105"/>
      <c r="AG6786" s="381"/>
      <c r="AH6786" s="381"/>
      <c r="AI6786" s="381"/>
      <c r="AJ6786" s="381"/>
      <c r="AK6786" s="381"/>
      <c r="AL6786" s="381"/>
      <c r="AM6786" s="381"/>
    </row>
    <row r="6787" spans="1:39" x14ac:dyDescent="0.35">
      <c r="A6787" s="379"/>
      <c r="B6787" s="379"/>
      <c r="C6787" s="379"/>
      <c r="D6787" s="379"/>
      <c r="E6787" s="379"/>
      <c r="F6787" s="379"/>
      <c r="G6787" s="379"/>
      <c r="H6787" s="379"/>
      <c r="I6787" s="379"/>
      <c r="J6787" s="379"/>
      <c r="K6787" s="379"/>
      <c r="L6787" s="379"/>
      <c r="M6787" s="379"/>
      <c r="N6787" s="379"/>
      <c r="O6787" s="379"/>
      <c r="P6787" s="379"/>
      <c r="Q6787" s="379"/>
      <c r="R6787" s="379"/>
      <c r="S6787" s="379"/>
      <c r="T6787" s="379"/>
      <c r="U6787" s="379"/>
      <c r="V6787" s="379"/>
      <c r="W6787" s="379"/>
      <c r="X6787" s="379"/>
      <c r="Y6787" s="379"/>
      <c r="Z6787" s="379"/>
      <c r="AA6787" s="380"/>
      <c r="AB6787" s="379"/>
      <c r="AC6787" s="379"/>
      <c r="AD6787" s="379"/>
      <c r="AE6787" s="381"/>
      <c r="AF6787" s="105"/>
      <c r="AG6787" s="381"/>
      <c r="AH6787" s="381"/>
      <c r="AI6787" s="381"/>
      <c r="AJ6787" s="381"/>
      <c r="AK6787" s="381"/>
      <c r="AL6787" s="381"/>
      <c r="AM6787" s="381"/>
    </row>
    <row r="6788" spans="1:39" x14ac:dyDescent="0.35">
      <c r="A6788" s="379"/>
      <c r="B6788" s="379"/>
      <c r="C6788" s="379"/>
      <c r="D6788" s="379"/>
      <c r="E6788" s="379"/>
      <c r="F6788" s="379"/>
      <c r="G6788" s="379"/>
      <c r="H6788" s="379"/>
      <c r="I6788" s="379"/>
      <c r="J6788" s="379"/>
      <c r="K6788" s="379"/>
      <c r="L6788" s="379"/>
      <c r="M6788" s="379"/>
      <c r="N6788" s="379"/>
      <c r="O6788" s="379"/>
      <c r="P6788" s="379"/>
      <c r="Q6788" s="379"/>
      <c r="R6788" s="379"/>
      <c r="S6788" s="379"/>
      <c r="T6788" s="379"/>
      <c r="U6788" s="379"/>
      <c r="V6788" s="379"/>
      <c r="W6788" s="379"/>
      <c r="X6788" s="379"/>
      <c r="Y6788" s="379"/>
      <c r="Z6788" s="379"/>
      <c r="AA6788" s="380"/>
      <c r="AB6788" s="379"/>
      <c r="AC6788" s="379"/>
      <c r="AD6788" s="379"/>
      <c r="AE6788" s="381"/>
      <c r="AF6788" s="105"/>
      <c r="AG6788" s="381"/>
      <c r="AH6788" s="381"/>
      <c r="AI6788" s="381"/>
      <c r="AJ6788" s="381"/>
      <c r="AK6788" s="381"/>
      <c r="AL6788" s="381"/>
      <c r="AM6788" s="381"/>
    </row>
    <row r="6789" spans="1:39" x14ac:dyDescent="0.35">
      <c r="A6789" s="379"/>
      <c r="B6789" s="379"/>
      <c r="C6789" s="379"/>
      <c r="D6789" s="379"/>
      <c r="E6789" s="379"/>
      <c r="F6789" s="379"/>
      <c r="G6789" s="379"/>
      <c r="H6789" s="379"/>
      <c r="I6789" s="379"/>
      <c r="J6789" s="379"/>
      <c r="K6789" s="379"/>
      <c r="L6789" s="379"/>
      <c r="M6789" s="379"/>
      <c r="N6789" s="379"/>
      <c r="O6789" s="379"/>
      <c r="P6789" s="379"/>
      <c r="Q6789" s="379"/>
      <c r="R6789" s="379"/>
      <c r="S6789" s="379"/>
      <c r="T6789" s="379"/>
      <c r="U6789" s="379"/>
      <c r="V6789" s="379"/>
      <c r="W6789" s="379"/>
      <c r="X6789" s="379"/>
      <c r="Y6789" s="379"/>
      <c r="Z6789" s="379"/>
      <c r="AA6789" s="380"/>
      <c r="AB6789" s="379"/>
      <c r="AC6789" s="379"/>
      <c r="AD6789" s="379"/>
      <c r="AE6789" s="381"/>
      <c r="AF6789" s="105"/>
      <c r="AG6789" s="381"/>
      <c r="AH6789" s="381"/>
      <c r="AI6789" s="381"/>
      <c r="AJ6789" s="381"/>
      <c r="AK6789" s="381"/>
      <c r="AL6789" s="381"/>
      <c r="AM6789" s="381"/>
    </row>
    <row r="6790" spans="1:39" x14ac:dyDescent="0.35">
      <c r="A6790" s="379"/>
      <c r="B6790" s="379"/>
      <c r="C6790" s="379"/>
      <c r="D6790" s="379"/>
      <c r="E6790" s="379"/>
      <c r="F6790" s="379"/>
      <c r="G6790" s="379"/>
      <c r="H6790" s="379"/>
      <c r="I6790" s="379"/>
      <c r="J6790" s="379"/>
      <c r="K6790" s="379"/>
      <c r="L6790" s="379"/>
      <c r="M6790" s="379"/>
      <c r="N6790" s="379"/>
      <c r="O6790" s="379"/>
      <c r="P6790" s="379"/>
      <c r="Q6790" s="379"/>
      <c r="R6790" s="379"/>
      <c r="S6790" s="379"/>
      <c r="T6790" s="379"/>
      <c r="U6790" s="379"/>
      <c r="V6790" s="379"/>
      <c r="W6790" s="379"/>
      <c r="X6790" s="379"/>
      <c r="Y6790" s="379"/>
      <c r="Z6790" s="379"/>
      <c r="AA6790" s="380"/>
      <c r="AB6790" s="379"/>
      <c r="AC6790" s="379"/>
      <c r="AD6790" s="379"/>
      <c r="AE6790" s="381"/>
      <c r="AF6790" s="105"/>
      <c r="AG6790" s="381"/>
      <c r="AH6790" s="381"/>
      <c r="AI6790" s="381"/>
      <c r="AJ6790" s="381"/>
      <c r="AK6790" s="381"/>
      <c r="AL6790" s="381"/>
      <c r="AM6790" s="381"/>
    </row>
    <row r="6791" spans="1:39" x14ac:dyDescent="0.35">
      <c r="A6791" s="379"/>
      <c r="B6791" s="379"/>
      <c r="C6791" s="379"/>
      <c r="D6791" s="379"/>
      <c r="E6791" s="379"/>
      <c r="F6791" s="379"/>
      <c r="G6791" s="379"/>
      <c r="H6791" s="379"/>
      <c r="I6791" s="379"/>
      <c r="J6791" s="379"/>
      <c r="K6791" s="379"/>
      <c r="L6791" s="379"/>
      <c r="M6791" s="379"/>
      <c r="N6791" s="379"/>
      <c r="O6791" s="379"/>
      <c r="P6791" s="379"/>
      <c r="Q6791" s="379"/>
      <c r="R6791" s="379"/>
      <c r="S6791" s="379"/>
      <c r="T6791" s="379"/>
      <c r="U6791" s="379"/>
      <c r="V6791" s="379"/>
      <c r="W6791" s="379"/>
      <c r="X6791" s="379"/>
      <c r="Y6791" s="379"/>
      <c r="Z6791" s="379"/>
      <c r="AA6791" s="380"/>
      <c r="AB6791" s="379"/>
      <c r="AC6791" s="379"/>
      <c r="AD6791" s="379"/>
      <c r="AE6791" s="381"/>
      <c r="AF6791" s="105"/>
      <c r="AG6791" s="381"/>
      <c r="AH6791" s="381"/>
      <c r="AI6791" s="381"/>
      <c r="AJ6791" s="381"/>
      <c r="AK6791" s="381"/>
      <c r="AL6791" s="381"/>
      <c r="AM6791" s="381"/>
    </row>
    <row r="6792" spans="1:39" x14ac:dyDescent="0.35">
      <c r="A6792" s="379"/>
      <c r="B6792" s="379"/>
      <c r="C6792" s="379"/>
      <c r="D6792" s="379"/>
      <c r="E6792" s="379"/>
      <c r="F6792" s="379"/>
      <c r="G6792" s="379"/>
      <c r="H6792" s="379"/>
      <c r="I6792" s="379"/>
      <c r="J6792" s="379"/>
      <c r="K6792" s="379"/>
      <c r="L6792" s="379"/>
      <c r="M6792" s="379"/>
      <c r="N6792" s="379"/>
      <c r="O6792" s="379"/>
      <c r="P6792" s="379"/>
      <c r="Q6792" s="379"/>
      <c r="R6792" s="379"/>
      <c r="S6792" s="379"/>
      <c r="T6792" s="379"/>
      <c r="U6792" s="379"/>
      <c r="V6792" s="379"/>
      <c r="W6792" s="379"/>
      <c r="X6792" s="379"/>
      <c r="Y6792" s="379"/>
      <c r="Z6792" s="379"/>
      <c r="AA6792" s="380"/>
      <c r="AB6792" s="379"/>
      <c r="AC6792" s="379"/>
      <c r="AD6792" s="379"/>
      <c r="AE6792" s="381"/>
      <c r="AF6792" s="105"/>
      <c r="AG6792" s="381"/>
      <c r="AH6792" s="381"/>
      <c r="AI6792" s="381"/>
      <c r="AJ6792" s="381"/>
      <c r="AK6792" s="381"/>
      <c r="AL6792" s="381"/>
      <c r="AM6792" s="381"/>
    </row>
    <row r="6793" spans="1:39" x14ac:dyDescent="0.35">
      <c r="A6793" s="379"/>
      <c r="B6793" s="379"/>
      <c r="C6793" s="379"/>
      <c r="D6793" s="379"/>
      <c r="E6793" s="379"/>
      <c r="F6793" s="379"/>
      <c r="G6793" s="379"/>
      <c r="H6793" s="379"/>
      <c r="I6793" s="379"/>
      <c r="J6793" s="379"/>
      <c r="K6793" s="379"/>
      <c r="L6793" s="379"/>
      <c r="M6793" s="379"/>
      <c r="N6793" s="379"/>
      <c r="O6793" s="379"/>
      <c r="P6793" s="379"/>
      <c r="Q6793" s="379"/>
      <c r="R6793" s="379"/>
      <c r="S6793" s="379"/>
      <c r="T6793" s="379"/>
      <c r="U6793" s="379"/>
      <c r="V6793" s="379"/>
      <c r="W6793" s="379"/>
      <c r="X6793" s="379"/>
      <c r="Y6793" s="379"/>
      <c r="Z6793" s="379"/>
      <c r="AA6793" s="380"/>
      <c r="AB6793" s="379"/>
      <c r="AC6793" s="379"/>
      <c r="AD6793" s="379"/>
      <c r="AE6793" s="381"/>
      <c r="AF6793" s="105"/>
      <c r="AG6793" s="381"/>
      <c r="AH6793" s="381"/>
      <c r="AI6793" s="381"/>
      <c r="AJ6793" s="381"/>
      <c r="AK6793" s="381"/>
      <c r="AL6793" s="381"/>
      <c r="AM6793" s="381"/>
    </row>
    <row r="6794" spans="1:39" x14ac:dyDescent="0.35">
      <c r="A6794" s="379"/>
      <c r="B6794" s="379"/>
      <c r="C6794" s="379"/>
      <c r="D6794" s="379"/>
      <c r="E6794" s="379"/>
      <c r="F6794" s="379"/>
      <c r="G6794" s="379"/>
      <c r="H6794" s="379"/>
      <c r="I6794" s="379"/>
      <c r="J6794" s="379"/>
      <c r="K6794" s="379"/>
      <c r="L6794" s="379"/>
      <c r="M6794" s="379"/>
      <c r="N6794" s="379"/>
      <c r="O6794" s="379"/>
      <c r="P6794" s="379"/>
      <c r="Q6794" s="379"/>
      <c r="R6794" s="379"/>
      <c r="S6794" s="379"/>
      <c r="T6794" s="379"/>
      <c r="U6794" s="379"/>
      <c r="V6794" s="379"/>
      <c r="W6794" s="379"/>
      <c r="X6794" s="379"/>
      <c r="Y6794" s="379"/>
      <c r="Z6794" s="379"/>
      <c r="AA6794" s="380"/>
      <c r="AB6794" s="379"/>
      <c r="AC6794" s="379"/>
      <c r="AD6794" s="379"/>
      <c r="AE6794" s="381"/>
      <c r="AF6794" s="105"/>
      <c r="AG6794" s="381"/>
      <c r="AH6794" s="381"/>
      <c r="AI6794" s="381"/>
      <c r="AJ6794" s="381"/>
      <c r="AK6794" s="381"/>
      <c r="AL6794" s="381"/>
      <c r="AM6794" s="381"/>
    </row>
    <row r="6795" spans="1:39" x14ac:dyDescent="0.35">
      <c r="A6795" s="379"/>
      <c r="B6795" s="379"/>
      <c r="C6795" s="379"/>
      <c r="D6795" s="379"/>
      <c r="E6795" s="379"/>
      <c r="F6795" s="379"/>
      <c r="G6795" s="379"/>
      <c r="H6795" s="379"/>
      <c r="I6795" s="379"/>
      <c r="J6795" s="379"/>
      <c r="K6795" s="379"/>
      <c r="L6795" s="379"/>
      <c r="M6795" s="379"/>
      <c r="N6795" s="379"/>
      <c r="O6795" s="379"/>
      <c r="P6795" s="379"/>
      <c r="Q6795" s="379"/>
      <c r="R6795" s="379"/>
      <c r="S6795" s="379"/>
      <c r="T6795" s="379"/>
      <c r="U6795" s="379"/>
      <c r="V6795" s="379"/>
      <c r="W6795" s="379"/>
      <c r="X6795" s="379"/>
      <c r="Y6795" s="379"/>
      <c r="Z6795" s="379"/>
      <c r="AA6795" s="380"/>
      <c r="AB6795" s="379"/>
      <c r="AC6795" s="379"/>
      <c r="AD6795" s="379"/>
      <c r="AE6795" s="381"/>
      <c r="AF6795" s="105"/>
      <c r="AG6795" s="381"/>
      <c r="AH6795" s="381"/>
      <c r="AI6795" s="381"/>
      <c r="AJ6795" s="381"/>
      <c r="AK6795" s="381"/>
      <c r="AL6795" s="381"/>
      <c r="AM6795" s="381"/>
    </row>
    <row r="6796" spans="1:39" x14ac:dyDescent="0.35">
      <c r="A6796" s="379"/>
      <c r="B6796" s="379"/>
      <c r="C6796" s="379"/>
      <c r="D6796" s="379"/>
      <c r="E6796" s="379"/>
      <c r="F6796" s="379"/>
      <c r="G6796" s="379"/>
      <c r="H6796" s="379"/>
      <c r="I6796" s="379"/>
      <c r="J6796" s="379"/>
      <c r="K6796" s="379"/>
      <c r="L6796" s="379"/>
      <c r="M6796" s="379"/>
      <c r="N6796" s="379"/>
      <c r="O6796" s="379"/>
      <c r="P6796" s="379"/>
      <c r="Q6796" s="379"/>
      <c r="R6796" s="379"/>
      <c r="S6796" s="379"/>
      <c r="T6796" s="379"/>
      <c r="U6796" s="379"/>
      <c r="V6796" s="379"/>
      <c r="W6796" s="379"/>
      <c r="X6796" s="379"/>
      <c r="Y6796" s="379"/>
      <c r="Z6796" s="379"/>
      <c r="AA6796" s="380"/>
      <c r="AB6796" s="379"/>
      <c r="AC6796" s="379"/>
      <c r="AD6796" s="379"/>
      <c r="AE6796" s="381"/>
      <c r="AF6796" s="105"/>
      <c r="AG6796" s="381"/>
      <c r="AH6796" s="381"/>
      <c r="AI6796" s="381"/>
      <c r="AJ6796" s="381"/>
      <c r="AK6796" s="381"/>
      <c r="AL6796" s="381"/>
      <c r="AM6796" s="381"/>
    </row>
    <row r="6797" spans="1:39" x14ac:dyDescent="0.35">
      <c r="A6797" s="379"/>
      <c r="B6797" s="379"/>
      <c r="C6797" s="379"/>
      <c r="D6797" s="379"/>
      <c r="E6797" s="379"/>
      <c r="F6797" s="379"/>
      <c r="G6797" s="379"/>
      <c r="H6797" s="379"/>
      <c r="I6797" s="379"/>
      <c r="J6797" s="379"/>
      <c r="K6797" s="379"/>
      <c r="L6797" s="379"/>
      <c r="M6797" s="379"/>
      <c r="N6797" s="379"/>
      <c r="O6797" s="379"/>
      <c r="P6797" s="379"/>
      <c r="Q6797" s="379"/>
      <c r="R6797" s="379"/>
      <c r="S6797" s="379"/>
      <c r="T6797" s="379"/>
      <c r="U6797" s="379"/>
      <c r="V6797" s="379"/>
      <c r="W6797" s="379"/>
      <c r="X6797" s="379"/>
      <c r="Y6797" s="379"/>
      <c r="Z6797" s="379"/>
      <c r="AA6797" s="380"/>
      <c r="AB6797" s="379"/>
      <c r="AC6797" s="379"/>
      <c r="AD6797" s="379"/>
      <c r="AE6797" s="381"/>
      <c r="AF6797" s="105"/>
      <c r="AG6797" s="381"/>
      <c r="AH6797" s="381"/>
      <c r="AI6797" s="381"/>
      <c r="AJ6797" s="381"/>
      <c r="AK6797" s="381"/>
      <c r="AL6797" s="381"/>
      <c r="AM6797" s="381"/>
    </row>
    <row r="6798" spans="1:39" x14ac:dyDescent="0.35">
      <c r="A6798" s="379"/>
      <c r="B6798" s="379"/>
      <c r="C6798" s="379"/>
      <c r="D6798" s="379"/>
      <c r="E6798" s="379"/>
      <c r="F6798" s="379"/>
      <c r="G6798" s="379"/>
      <c r="H6798" s="379"/>
      <c r="I6798" s="379"/>
      <c r="J6798" s="379"/>
      <c r="K6798" s="379"/>
      <c r="L6798" s="379"/>
      <c r="M6798" s="379"/>
      <c r="N6798" s="379"/>
      <c r="O6798" s="379"/>
      <c r="P6798" s="379"/>
      <c r="Q6798" s="379"/>
      <c r="R6798" s="379"/>
      <c r="S6798" s="379"/>
      <c r="T6798" s="379"/>
      <c r="U6798" s="379"/>
      <c r="V6798" s="379"/>
      <c r="W6798" s="379"/>
      <c r="X6798" s="379"/>
      <c r="Y6798" s="379"/>
      <c r="Z6798" s="379"/>
      <c r="AA6798" s="380"/>
      <c r="AB6798" s="379"/>
      <c r="AC6798" s="379"/>
      <c r="AD6798" s="379"/>
      <c r="AE6798" s="381"/>
      <c r="AF6798" s="105"/>
      <c r="AG6798" s="381"/>
      <c r="AH6798" s="381"/>
      <c r="AI6798" s="381"/>
      <c r="AJ6798" s="381"/>
      <c r="AK6798" s="381"/>
      <c r="AL6798" s="381"/>
      <c r="AM6798" s="381"/>
    </row>
    <row r="6799" spans="1:39" x14ac:dyDescent="0.35">
      <c r="A6799" s="379"/>
      <c r="B6799" s="379"/>
      <c r="C6799" s="379"/>
      <c r="D6799" s="379"/>
      <c r="E6799" s="379"/>
      <c r="F6799" s="379"/>
      <c r="G6799" s="379"/>
      <c r="H6799" s="379"/>
      <c r="I6799" s="379"/>
      <c r="J6799" s="379"/>
      <c r="K6799" s="379"/>
      <c r="L6799" s="379"/>
      <c r="M6799" s="379"/>
      <c r="N6799" s="379"/>
      <c r="O6799" s="379"/>
      <c r="P6799" s="379"/>
      <c r="Q6799" s="379"/>
      <c r="R6799" s="379"/>
      <c r="S6799" s="379"/>
      <c r="T6799" s="379"/>
      <c r="U6799" s="379"/>
      <c r="V6799" s="379"/>
      <c r="W6799" s="379"/>
      <c r="X6799" s="379"/>
      <c r="Y6799" s="379"/>
      <c r="Z6799" s="379"/>
      <c r="AA6799" s="380"/>
      <c r="AB6799" s="379"/>
      <c r="AC6799" s="379"/>
      <c r="AD6799" s="379"/>
      <c r="AE6799" s="381"/>
      <c r="AF6799" s="105"/>
      <c r="AG6799" s="381"/>
      <c r="AH6799" s="381"/>
      <c r="AI6799" s="381"/>
      <c r="AJ6799" s="381"/>
      <c r="AK6799" s="381"/>
      <c r="AL6799" s="381"/>
      <c r="AM6799" s="381"/>
    </row>
    <row r="6800" spans="1:39" x14ac:dyDescent="0.35">
      <c r="A6800" s="379"/>
      <c r="B6800" s="379"/>
      <c r="C6800" s="379"/>
      <c r="D6800" s="379"/>
      <c r="E6800" s="379"/>
      <c r="F6800" s="379"/>
      <c r="G6800" s="379"/>
      <c r="H6800" s="379"/>
      <c r="I6800" s="379"/>
      <c r="J6800" s="379"/>
      <c r="K6800" s="379"/>
      <c r="L6800" s="379"/>
      <c r="M6800" s="379"/>
      <c r="N6800" s="379"/>
      <c r="O6800" s="379"/>
      <c r="P6800" s="379"/>
      <c r="Q6800" s="379"/>
      <c r="R6800" s="379"/>
      <c r="S6800" s="379"/>
      <c r="T6800" s="379"/>
      <c r="U6800" s="379"/>
      <c r="V6800" s="379"/>
      <c r="W6800" s="379"/>
      <c r="X6800" s="379"/>
      <c r="Y6800" s="379"/>
      <c r="Z6800" s="379"/>
      <c r="AA6800" s="380"/>
      <c r="AB6800" s="379"/>
      <c r="AC6800" s="379"/>
      <c r="AD6800" s="379"/>
      <c r="AE6800" s="381"/>
      <c r="AF6800" s="105"/>
      <c r="AG6800" s="381"/>
      <c r="AH6800" s="381"/>
      <c r="AI6800" s="381"/>
      <c r="AJ6800" s="381"/>
      <c r="AK6800" s="381"/>
      <c r="AL6800" s="381"/>
      <c r="AM6800" s="381"/>
    </row>
    <row r="6801" spans="1:39" x14ac:dyDescent="0.35">
      <c r="A6801" s="379"/>
      <c r="B6801" s="379"/>
      <c r="C6801" s="379"/>
      <c r="D6801" s="379"/>
      <c r="E6801" s="379"/>
      <c r="F6801" s="379"/>
      <c r="G6801" s="379"/>
      <c r="H6801" s="379"/>
      <c r="I6801" s="379"/>
      <c r="J6801" s="379"/>
      <c r="K6801" s="379"/>
      <c r="L6801" s="379"/>
      <c r="M6801" s="379"/>
      <c r="N6801" s="379"/>
      <c r="O6801" s="379"/>
      <c r="P6801" s="379"/>
      <c r="Q6801" s="379"/>
      <c r="R6801" s="379"/>
      <c r="S6801" s="379"/>
      <c r="T6801" s="379"/>
      <c r="U6801" s="379"/>
      <c r="V6801" s="379"/>
      <c r="W6801" s="379"/>
      <c r="X6801" s="379"/>
      <c r="Y6801" s="379"/>
      <c r="Z6801" s="379"/>
      <c r="AA6801" s="380"/>
      <c r="AB6801" s="379"/>
      <c r="AC6801" s="379"/>
      <c r="AD6801" s="379"/>
      <c r="AE6801" s="381"/>
      <c r="AF6801" s="105"/>
      <c r="AG6801" s="381"/>
      <c r="AH6801" s="381"/>
      <c r="AI6801" s="381"/>
      <c r="AJ6801" s="381"/>
      <c r="AK6801" s="381"/>
      <c r="AL6801" s="381"/>
      <c r="AM6801" s="381"/>
    </row>
    <row r="6802" spans="1:39" x14ac:dyDescent="0.35">
      <c r="A6802" s="379"/>
      <c r="B6802" s="379"/>
      <c r="C6802" s="379"/>
      <c r="D6802" s="379"/>
      <c r="E6802" s="379"/>
      <c r="F6802" s="379"/>
      <c r="G6802" s="379"/>
      <c r="H6802" s="379"/>
      <c r="I6802" s="379"/>
      <c r="J6802" s="379"/>
      <c r="K6802" s="379"/>
      <c r="L6802" s="379"/>
      <c r="M6802" s="379"/>
      <c r="N6802" s="379"/>
      <c r="O6802" s="379"/>
      <c r="P6802" s="379"/>
      <c r="Q6802" s="379"/>
      <c r="R6802" s="379"/>
      <c r="S6802" s="379"/>
      <c r="T6802" s="379"/>
      <c r="U6802" s="379"/>
      <c r="V6802" s="379"/>
      <c r="W6802" s="379"/>
      <c r="X6802" s="379"/>
      <c r="Y6802" s="379"/>
      <c r="Z6802" s="379"/>
      <c r="AA6802" s="380"/>
      <c r="AB6802" s="379"/>
      <c r="AC6802" s="379"/>
      <c r="AD6802" s="379"/>
      <c r="AE6802" s="381"/>
      <c r="AF6802" s="105"/>
      <c r="AG6802" s="381"/>
      <c r="AH6802" s="381"/>
      <c r="AI6802" s="381"/>
      <c r="AJ6802" s="381"/>
      <c r="AK6802" s="381"/>
      <c r="AL6802" s="381"/>
      <c r="AM6802" s="381"/>
    </row>
    <row r="6803" spans="1:39" x14ac:dyDescent="0.35">
      <c r="A6803" s="379"/>
      <c r="B6803" s="379"/>
      <c r="C6803" s="379"/>
      <c r="D6803" s="379"/>
      <c r="E6803" s="379"/>
      <c r="F6803" s="379"/>
      <c r="G6803" s="379"/>
      <c r="H6803" s="379"/>
      <c r="I6803" s="379"/>
      <c r="J6803" s="379"/>
      <c r="K6803" s="379"/>
      <c r="L6803" s="379"/>
      <c r="M6803" s="379"/>
      <c r="N6803" s="379"/>
      <c r="O6803" s="379"/>
      <c r="P6803" s="379"/>
      <c r="Q6803" s="379"/>
      <c r="R6803" s="379"/>
      <c r="S6803" s="379"/>
      <c r="T6803" s="379"/>
      <c r="U6803" s="379"/>
      <c r="V6803" s="379"/>
      <c r="W6803" s="379"/>
      <c r="X6803" s="379"/>
      <c r="Y6803" s="379"/>
      <c r="Z6803" s="379"/>
      <c r="AA6803" s="380"/>
      <c r="AB6803" s="379"/>
      <c r="AC6803" s="379"/>
      <c r="AD6803" s="379"/>
      <c r="AE6803" s="381"/>
      <c r="AF6803" s="105"/>
      <c r="AG6803" s="381"/>
      <c r="AH6803" s="381"/>
      <c r="AI6803" s="381"/>
      <c r="AJ6803" s="381"/>
      <c r="AK6803" s="381"/>
      <c r="AL6803" s="381"/>
      <c r="AM6803" s="381"/>
    </row>
    <row r="6804" spans="1:39" x14ac:dyDescent="0.35">
      <c r="A6804" s="379"/>
      <c r="B6804" s="379"/>
      <c r="C6804" s="379"/>
      <c r="D6804" s="379"/>
      <c r="E6804" s="379"/>
      <c r="F6804" s="379"/>
      <c r="G6804" s="379"/>
      <c r="H6804" s="379"/>
      <c r="I6804" s="379"/>
      <c r="J6804" s="379"/>
      <c r="K6804" s="379"/>
      <c r="L6804" s="379"/>
      <c r="M6804" s="379"/>
      <c r="N6804" s="379"/>
      <c r="O6804" s="379"/>
      <c r="P6804" s="379"/>
      <c r="Q6804" s="379"/>
      <c r="R6804" s="379"/>
      <c r="S6804" s="379"/>
      <c r="T6804" s="379"/>
      <c r="U6804" s="379"/>
      <c r="V6804" s="379"/>
      <c r="W6804" s="379"/>
      <c r="X6804" s="379"/>
      <c r="Y6804" s="379"/>
      <c r="Z6804" s="379"/>
      <c r="AA6804" s="380"/>
      <c r="AB6804" s="379"/>
      <c r="AC6804" s="379"/>
      <c r="AD6804" s="379"/>
      <c r="AE6804" s="381"/>
      <c r="AF6804" s="105"/>
      <c r="AG6804" s="381"/>
      <c r="AH6804" s="381"/>
      <c r="AI6804" s="381"/>
      <c r="AJ6804" s="381"/>
      <c r="AK6804" s="381"/>
      <c r="AL6804" s="381"/>
      <c r="AM6804" s="381"/>
    </row>
    <row r="6805" spans="1:39" x14ac:dyDescent="0.35">
      <c r="A6805" s="379"/>
      <c r="B6805" s="379"/>
      <c r="C6805" s="379"/>
      <c r="D6805" s="379"/>
      <c r="E6805" s="379"/>
      <c r="F6805" s="379"/>
      <c r="G6805" s="379"/>
      <c r="H6805" s="379"/>
      <c r="I6805" s="379"/>
      <c r="J6805" s="379"/>
      <c r="K6805" s="379"/>
      <c r="L6805" s="379"/>
      <c r="M6805" s="379"/>
      <c r="N6805" s="379"/>
      <c r="O6805" s="379"/>
      <c r="P6805" s="379"/>
      <c r="Q6805" s="379"/>
      <c r="R6805" s="379"/>
      <c r="S6805" s="379"/>
      <c r="T6805" s="379"/>
      <c r="U6805" s="379"/>
      <c r="V6805" s="379"/>
      <c r="W6805" s="379"/>
      <c r="X6805" s="379"/>
      <c r="Y6805" s="379"/>
      <c r="Z6805" s="379"/>
      <c r="AA6805" s="380"/>
      <c r="AB6805" s="379"/>
      <c r="AC6805" s="379"/>
      <c r="AD6805" s="379"/>
      <c r="AE6805" s="381"/>
      <c r="AF6805" s="105"/>
      <c r="AG6805" s="381"/>
      <c r="AH6805" s="381"/>
      <c r="AI6805" s="381"/>
      <c r="AJ6805" s="381"/>
      <c r="AK6805" s="381"/>
      <c r="AL6805" s="381"/>
      <c r="AM6805" s="381"/>
    </row>
    <row r="6806" spans="1:39" x14ac:dyDescent="0.35">
      <c r="A6806" s="379"/>
      <c r="B6806" s="379"/>
      <c r="C6806" s="379"/>
      <c r="D6806" s="379"/>
      <c r="E6806" s="379"/>
      <c r="F6806" s="379"/>
      <c r="G6806" s="379"/>
      <c r="H6806" s="379"/>
      <c r="I6806" s="379"/>
      <c r="J6806" s="379"/>
      <c r="K6806" s="379"/>
      <c r="L6806" s="379"/>
      <c r="M6806" s="379"/>
      <c r="N6806" s="379"/>
      <c r="O6806" s="379"/>
      <c r="P6806" s="379"/>
      <c r="Q6806" s="379"/>
      <c r="R6806" s="379"/>
      <c r="S6806" s="379"/>
      <c r="T6806" s="379"/>
      <c r="U6806" s="379"/>
      <c r="V6806" s="379"/>
      <c r="W6806" s="379"/>
      <c r="X6806" s="379"/>
      <c r="Y6806" s="379"/>
      <c r="Z6806" s="379"/>
      <c r="AA6806" s="380"/>
      <c r="AB6806" s="379"/>
      <c r="AC6806" s="379"/>
      <c r="AD6806" s="379"/>
      <c r="AE6806" s="381"/>
      <c r="AF6806" s="105"/>
      <c r="AG6806" s="381"/>
      <c r="AH6806" s="381"/>
      <c r="AI6806" s="381"/>
      <c r="AJ6806" s="381"/>
      <c r="AK6806" s="381"/>
      <c r="AL6806" s="381"/>
      <c r="AM6806" s="381"/>
    </row>
    <row r="6807" spans="1:39" x14ac:dyDescent="0.35">
      <c r="A6807" s="379"/>
      <c r="B6807" s="379"/>
      <c r="C6807" s="379"/>
      <c r="D6807" s="379"/>
      <c r="E6807" s="379"/>
      <c r="F6807" s="379"/>
      <c r="G6807" s="379"/>
      <c r="H6807" s="379"/>
      <c r="I6807" s="379"/>
      <c r="J6807" s="379"/>
      <c r="K6807" s="379"/>
      <c r="L6807" s="379"/>
      <c r="M6807" s="379"/>
      <c r="N6807" s="379"/>
      <c r="O6807" s="379"/>
      <c r="P6807" s="379"/>
      <c r="Q6807" s="379"/>
      <c r="R6807" s="379"/>
      <c r="S6807" s="379"/>
      <c r="T6807" s="379"/>
      <c r="U6807" s="379"/>
      <c r="V6807" s="379"/>
      <c r="W6807" s="379"/>
      <c r="X6807" s="379"/>
      <c r="Y6807" s="379"/>
      <c r="Z6807" s="379"/>
      <c r="AA6807" s="380"/>
      <c r="AB6807" s="379"/>
      <c r="AC6807" s="379"/>
      <c r="AD6807" s="379"/>
      <c r="AE6807" s="381"/>
      <c r="AF6807" s="105"/>
      <c r="AG6807" s="381"/>
      <c r="AH6807" s="381"/>
      <c r="AI6807" s="381"/>
      <c r="AJ6807" s="381"/>
      <c r="AK6807" s="381"/>
      <c r="AL6807" s="381"/>
      <c r="AM6807" s="381"/>
    </row>
    <row r="6808" spans="1:39" x14ac:dyDescent="0.35">
      <c r="A6808" s="379"/>
      <c r="B6808" s="379"/>
      <c r="C6808" s="379"/>
      <c r="D6808" s="379"/>
      <c r="E6808" s="379"/>
      <c r="F6808" s="379"/>
      <c r="G6808" s="379"/>
      <c r="H6808" s="379"/>
      <c r="I6808" s="379"/>
      <c r="J6808" s="379"/>
      <c r="K6808" s="379"/>
      <c r="L6808" s="379"/>
      <c r="M6808" s="379"/>
      <c r="N6808" s="379"/>
      <c r="O6808" s="379"/>
      <c r="P6808" s="379"/>
      <c r="Q6808" s="379"/>
      <c r="R6808" s="379"/>
      <c r="S6808" s="379"/>
      <c r="T6808" s="379"/>
      <c r="U6808" s="379"/>
      <c r="V6808" s="379"/>
      <c r="W6808" s="379"/>
      <c r="X6808" s="379"/>
      <c r="Y6808" s="379"/>
      <c r="Z6808" s="379"/>
      <c r="AA6808" s="380"/>
      <c r="AB6808" s="379"/>
      <c r="AC6808" s="379"/>
      <c r="AD6808" s="379"/>
      <c r="AE6808" s="381"/>
      <c r="AF6808" s="105"/>
      <c r="AG6808" s="381"/>
      <c r="AH6808" s="381"/>
      <c r="AI6808" s="381"/>
      <c r="AJ6808" s="381"/>
      <c r="AK6808" s="381"/>
      <c r="AL6808" s="381"/>
      <c r="AM6808" s="381"/>
    </row>
    <row r="6809" spans="1:39" x14ac:dyDescent="0.35">
      <c r="A6809" s="379"/>
      <c r="B6809" s="379"/>
      <c r="C6809" s="379"/>
      <c r="D6809" s="379"/>
      <c r="E6809" s="379"/>
      <c r="F6809" s="379"/>
      <c r="G6809" s="379"/>
      <c r="H6809" s="379"/>
      <c r="I6809" s="379"/>
      <c r="J6809" s="379"/>
      <c r="K6809" s="379"/>
      <c r="L6809" s="379"/>
      <c r="M6809" s="379"/>
      <c r="N6809" s="379"/>
      <c r="O6809" s="379"/>
      <c r="P6809" s="379"/>
      <c r="Q6809" s="379"/>
      <c r="R6809" s="379"/>
      <c r="S6809" s="379"/>
      <c r="T6809" s="379"/>
      <c r="U6809" s="379"/>
      <c r="V6809" s="379"/>
      <c r="W6809" s="379"/>
      <c r="X6809" s="379"/>
      <c r="Y6809" s="379"/>
      <c r="Z6809" s="379"/>
      <c r="AA6809" s="380"/>
      <c r="AB6809" s="379"/>
      <c r="AC6809" s="379"/>
      <c r="AD6809" s="379"/>
      <c r="AE6809" s="381"/>
      <c r="AF6809" s="105"/>
      <c r="AG6809" s="381"/>
      <c r="AH6809" s="381"/>
      <c r="AI6809" s="381"/>
      <c r="AJ6809" s="381"/>
      <c r="AK6809" s="381"/>
      <c r="AL6809" s="381"/>
      <c r="AM6809" s="381"/>
    </row>
    <row r="6810" spans="1:39" x14ac:dyDescent="0.35">
      <c r="A6810" s="379"/>
      <c r="B6810" s="379"/>
      <c r="C6810" s="379"/>
      <c r="D6810" s="379"/>
      <c r="E6810" s="379"/>
      <c r="F6810" s="379"/>
      <c r="G6810" s="379"/>
      <c r="H6810" s="379"/>
      <c r="I6810" s="379"/>
      <c r="J6810" s="379"/>
      <c r="K6810" s="379"/>
      <c r="L6810" s="379"/>
      <c r="M6810" s="379"/>
      <c r="N6810" s="379"/>
      <c r="O6810" s="379"/>
      <c r="P6810" s="379"/>
      <c r="Q6810" s="379"/>
      <c r="R6810" s="379"/>
      <c r="S6810" s="379"/>
      <c r="T6810" s="379"/>
      <c r="U6810" s="379"/>
      <c r="V6810" s="379"/>
      <c r="W6810" s="379"/>
      <c r="X6810" s="379"/>
      <c r="Y6810" s="379"/>
      <c r="Z6810" s="379"/>
      <c r="AA6810" s="380"/>
      <c r="AB6810" s="379"/>
      <c r="AC6810" s="379"/>
      <c r="AD6810" s="379"/>
      <c r="AE6810" s="381"/>
      <c r="AF6810" s="105"/>
      <c r="AG6810" s="381"/>
      <c r="AH6810" s="381"/>
      <c r="AI6810" s="381"/>
      <c r="AJ6810" s="381"/>
      <c r="AK6810" s="381"/>
      <c r="AL6810" s="381"/>
      <c r="AM6810" s="381"/>
    </row>
    <row r="6811" spans="1:39" x14ac:dyDescent="0.35">
      <c r="A6811" s="379"/>
      <c r="B6811" s="379"/>
      <c r="C6811" s="379"/>
      <c r="D6811" s="379"/>
      <c r="E6811" s="379"/>
      <c r="F6811" s="379"/>
      <c r="G6811" s="379"/>
      <c r="H6811" s="379"/>
      <c r="I6811" s="379"/>
      <c r="J6811" s="379"/>
      <c r="K6811" s="379"/>
      <c r="L6811" s="379"/>
      <c r="M6811" s="379"/>
      <c r="N6811" s="379"/>
      <c r="O6811" s="379"/>
      <c r="P6811" s="379"/>
      <c r="Q6811" s="379"/>
      <c r="R6811" s="379"/>
      <c r="S6811" s="379"/>
      <c r="T6811" s="379"/>
      <c r="U6811" s="379"/>
      <c r="V6811" s="379"/>
      <c r="W6811" s="379"/>
      <c r="X6811" s="379"/>
      <c r="Y6811" s="379"/>
      <c r="Z6811" s="379"/>
      <c r="AA6811" s="380"/>
      <c r="AB6811" s="379"/>
      <c r="AC6811" s="379"/>
      <c r="AD6811" s="379"/>
      <c r="AE6811" s="381"/>
      <c r="AF6811" s="105"/>
      <c r="AG6811" s="381"/>
      <c r="AH6811" s="381"/>
      <c r="AI6811" s="381"/>
      <c r="AJ6811" s="381"/>
      <c r="AK6811" s="381"/>
      <c r="AL6811" s="381"/>
      <c r="AM6811" s="381"/>
    </row>
    <row r="6812" spans="1:39" x14ac:dyDescent="0.35">
      <c r="A6812" s="379"/>
      <c r="B6812" s="379"/>
      <c r="C6812" s="379"/>
      <c r="D6812" s="379"/>
      <c r="E6812" s="379"/>
      <c r="F6812" s="379"/>
      <c r="G6812" s="379"/>
      <c r="H6812" s="379"/>
      <c r="I6812" s="379"/>
      <c r="J6812" s="379"/>
      <c r="K6812" s="379"/>
      <c r="L6812" s="379"/>
      <c r="M6812" s="379"/>
      <c r="N6812" s="379"/>
      <c r="O6812" s="379"/>
      <c r="P6812" s="379"/>
      <c r="Q6812" s="379"/>
      <c r="R6812" s="379"/>
      <c r="S6812" s="379"/>
      <c r="T6812" s="379"/>
      <c r="U6812" s="379"/>
      <c r="V6812" s="379"/>
      <c r="W6812" s="379"/>
      <c r="X6812" s="379"/>
      <c r="Y6812" s="379"/>
      <c r="Z6812" s="379"/>
      <c r="AA6812" s="380"/>
      <c r="AB6812" s="379"/>
      <c r="AC6812" s="379"/>
      <c r="AD6812" s="379"/>
      <c r="AE6812" s="381"/>
      <c r="AF6812" s="105"/>
      <c r="AG6812" s="381"/>
      <c r="AH6812" s="381"/>
      <c r="AI6812" s="381"/>
      <c r="AJ6812" s="381"/>
      <c r="AK6812" s="381"/>
      <c r="AL6812" s="381"/>
      <c r="AM6812" s="381"/>
    </row>
    <row r="6813" spans="1:39" x14ac:dyDescent="0.35">
      <c r="A6813" s="379"/>
      <c r="B6813" s="379"/>
      <c r="C6813" s="379"/>
      <c r="D6813" s="379"/>
      <c r="E6813" s="379"/>
      <c r="F6813" s="379"/>
      <c r="G6813" s="379"/>
      <c r="H6813" s="379"/>
      <c r="I6813" s="379"/>
      <c r="J6813" s="379"/>
      <c r="K6813" s="379"/>
      <c r="L6813" s="379"/>
      <c r="M6813" s="379"/>
      <c r="N6813" s="379"/>
      <c r="O6813" s="379"/>
      <c r="P6813" s="379"/>
      <c r="Q6813" s="379"/>
      <c r="R6813" s="379"/>
      <c r="S6813" s="379"/>
      <c r="T6813" s="379"/>
      <c r="U6813" s="379"/>
      <c r="V6813" s="379"/>
      <c r="W6813" s="379"/>
      <c r="X6813" s="379"/>
      <c r="Y6813" s="379"/>
      <c r="Z6813" s="379"/>
      <c r="AA6813" s="380"/>
      <c r="AB6813" s="379"/>
      <c r="AC6813" s="379"/>
      <c r="AD6813" s="379"/>
      <c r="AE6813" s="381"/>
      <c r="AF6813" s="105"/>
      <c r="AG6813" s="381"/>
      <c r="AH6813" s="381"/>
      <c r="AI6813" s="381"/>
      <c r="AJ6813" s="381"/>
      <c r="AK6813" s="381"/>
      <c r="AL6813" s="381"/>
      <c r="AM6813" s="381"/>
    </row>
    <row r="6814" spans="1:39" x14ac:dyDescent="0.35">
      <c r="A6814" s="379"/>
      <c r="B6814" s="379"/>
      <c r="C6814" s="379"/>
      <c r="D6814" s="379"/>
      <c r="E6814" s="379"/>
      <c r="F6814" s="379"/>
      <c r="G6814" s="379"/>
      <c r="H6814" s="379"/>
      <c r="I6814" s="379"/>
      <c r="J6814" s="379"/>
      <c r="K6814" s="379"/>
      <c r="L6814" s="379"/>
      <c r="M6814" s="379"/>
      <c r="N6814" s="379"/>
      <c r="O6814" s="379"/>
      <c r="P6814" s="379"/>
      <c r="Q6814" s="379"/>
      <c r="R6814" s="379"/>
      <c r="S6814" s="379"/>
      <c r="T6814" s="379"/>
      <c r="U6814" s="379"/>
      <c r="V6814" s="379"/>
      <c r="W6814" s="379"/>
      <c r="X6814" s="379"/>
      <c r="Y6814" s="379"/>
      <c r="Z6814" s="379"/>
      <c r="AA6814" s="380"/>
      <c r="AB6814" s="379"/>
      <c r="AC6814" s="379"/>
      <c r="AD6814" s="379"/>
      <c r="AE6814" s="381"/>
      <c r="AF6814" s="105"/>
      <c r="AG6814" s="381"/>
      <c r="AH6814" s="381"/>
      <c r="AI6814" s="381"/>
      <c r="AJ6814" s="381"/>
      <c r="AK6814" s="381"/>
      <c r="AL6814" s="381"/>
      <c r="AM6814" s="381"/>
    </row>
    <row r="6815" spans="1:39" x14ac:dyDescent="0.35">
      <c r="A6815" s="379"/>
      <c r="B6815" s="379"/>
      <c r="C6815" s="379"/>
      <c r="D6815" s="379"/>
      <c r="E6815" s="379"/>
      <c r="F6815" s="379"/>
      <c r="G6815" s="379"/>
      <c r="H6815" s="379"/>
      <c r="I6815" s="379"/>
      <c r="J6815" s="379"/>
      <c r="K6815" s="379"/>
      <c r="L6815" s="379"/>
      <c r="M6815" s="379"/>
      <c r="N6815" s="379"/>
      <c r="O6815" s="379"/>
      <c r="P6815" s="379"/>
      <c r="Q6815" s="379"/>
      <c r="R6815" s="379"/>
      <c r="S6815" s="379"/>
      <c r="T6815" s="379"/>
      <c r="U6815" s="379"/>
      <c r="V6815" s="379"/>
      <c r="W6815" s="379"/>
      <c r="X6815" s="379"/>
      <c r="Y6815" s="379"/>
      <c r="Z6815" s="379"/>
      <c r="AA6815" s="380"/>
      <c r="AB6815" s="379"/>
      <c r="AC6815" s="379"/>
      <c r="AD6815" s="379"/>
      <c r="AE6815" s="381"/>
      <c r="AF6815" s="105"/>
      <c r="AG6815" s="381"/>
      <c r="AH6815" s="381"/>
      <c r="AI6815" s="381"/>
      <c r="AJ6815" s="381"/>
      <c r="AK6815" s="381"/>
      <c r="AL6815" s="381"/>
      <c r="AM6815" s="381"/>
    </row>
    <row r="6816" spans="1:39" x14ac:dyDescent="0.35">
      <c r="A6816" s="379"/>
      <c r="B6816" s="379"/>
      <c r="C6816" s="379"/>
      <c r="D6816" s="379"/>
      <c r="E6816" s="379"/>
      <c r="F6816" s="379"/>
      <c r="G6816" s="379"/>
      <c r="H6816" s="379"/>
      <c r="I6816" s="379"/>
      <c r="J6816" s="379"/>
      <c r="K6816" s="379"/>
      <c r="L6816" s="379"/>
      <c r="M6816" s="379"/>
      <c r="N6816" s="379"/>
      <c r="O6816" s="379"/>
      <c r="P6816" s="379"/>
      <c r="Q6816" s="379"/>
      <c r="R6816" s="379"/>
      <c r="S6816" s="379"/>
      <c r="T6816" s="379"/>
      <c r="U6816" s="379"/>
      <c r="V6816" s="379"/>
      <c r="W6816" s="379"/>
      <c r="X6816" s="379"/>
      <c r="Y6816" s="379"/>
      <c r="Z6816" s="379"/>
      <c r="AA6816" s="380"/>
      <c r="AB6816" s="379"/>
      <c r="AC6816" s="379"/>
      <c r="AD6816" s="379"/>
      <c r="AE6816" s="381"/>
      <c r="AF6816" s="105"/>
      <c r="AG6816" s="381"/>
      <c r="AH6816" s="381"/>
      <c r="AI6816" s="381"/>
      <c r="AJ6816" s="381"/>
      <c r="AK6816" s="381"/>
      <c r="AL6816" s="381"/>
      <c r="AM6816" s="381"/>
    </row>
    <row r="6817" spans="1:39" x14ac:dyDescent="0.35">
      <c r="A6817" s="379"/>
      <c r="B6817" s="379"/>
      <c r="C6817" s="379"/>
      <c r="D6817" s="379"/>
      <c r="E6817" s="379"/>
      <c r="F6817" s="379"/>
      <c r="G6817" s="379"/>
      <c r="H6817" s="379"/>
      <c r="I6817" s="379"/>
      <c r="J6817" s="379"/>
      <c r="K6817" s="379"/>
      <c r="L6817" s="379"/>
      <c r="M6817" s="379"/>
      <c r="N6817" s="379"/>
      <c r="O6817" s="379"/>
      <c r="P6817" s="379"/>
      <c r="Q6817" s="379"/>
      <c r="R6817" s="379"/>
      <c r="S6817" s="379"/>
      <c r="T6817" s="379"/>
      <c r="U6817" s="379"/>
      <c r="V6817" s="379"/>
      <c r="W6817" s="379"/>
      <c r="X6817" s="379"/>
      <c r="Y6817" s="379"/>
      <c r="Z6817" s="379"/>
      <c r="AA6817" s="380"/>
      <c r="AB6817" s="379"/>
      <c r="AC6817" s="379"/>
      <c r="AD6817" s="379"/>
      <c r="AE6817" s="381"/>
      <c r="AF6817" s="105"/>
      <c r="AG6817" s="381"/>
      <c r="AH6817" s="381"/>
      <c r="AI6817" s="381"/>
      <c r="AJ6817" s="381"/>
      <c r="AK6817" s="381"/>
      <c r="AL6817" s="381"/>
      <c r="AM6817" s="381"/>
    </row>
    <row r="6818" spans="1:39" x14ac:dyDescent="0.35">
      <c r="A6818" s="379"/>
      <c r="B6818" s="379"/>
      <c r="C6818" s="379"/>
      <c r="D6818" s="379"/>
      <c r="E6818" s="379"/>
      <c r="F6818" s="379"/>
      <c r="G6818" s="379"/>
      <c r="H6818" s="379"/>
      <c r="I6818" s="379"/>
      <c r="J6818" s="379"/>
      <c r="K6818" s="379"/>
      <c r="L6818" s="379"/>
      <c r="M6818" s="379"/>
      <c r="N6818" s="379"/>
      <c r="O6818" s="379"/>
      <c r="P6818" s="379"/>
      <c r="Q6818" s="379"/>
      <c r="R6818" s="379"/>
      <c r="S6818" s="379"/>
      <c r="T6818" s="379"/>
      <c r="U6818" s="379"/>
      <c r="V6818" s="379"/>
      <c r="W6818" s="379"/>
      <c r="X6818" s="379"/>
      <c r="Y6818" s="379"/>
      <c r="Z6818" s="379"/>
      <c r="AA6818" s="380"/>
      <c r="AB6818" s="379"/>
      <c r="AC6818" s="379"/>
      <c r="AD6818" s="379"/>
      <c r="AE6818" s="381"/>
      <c r="AF6818" s="105"/>
      <c r="AG6818" s="381"/>
      <c r="AH6818" s="381"/>
      <c r="AI6818" s="381"/>
      <c r="AJ6818" s="381"/>
      <c r="AK6818" s="381"/>
      <c r="AL6818" s="381"/>
      <c r="AM6818" s="381"/>
    </row>
    <row r="6819" spans="1:39" x14ac:dyDescent="0.35">
      <c r="A6819" s="379"/>
      <c r="B6819" s="379"/>
      <c r="C6819" s="379"/>
      <c r="D6819" s="379"/>
      <c r="E6819" s="379"/>
      <c r="F6819" s="379"/>
      <c r="G6819" s="379"/>
      <c r="H6819" s="379"/>
      <c r="I6819" s="379"/>
      <c r="J6819" s="379"/>
      <c r="K6819" s="379"/>
      <c r="L6819" s="379"/>
      <c r="M6819" s="379"/>
      <c r="N6819" s="379"/>
      <c r="O6819" s="379"/>
      <c r="P6819" s="379"/>
      <c r="Q6819" s="379"/>
      <c r="R6819" s="379"/>
      <c r="S6819" s="379"/>
      <c r="T6819" s="379"/>
      <c r="U6819" s="379"/>
      <c r="V6819" s="379"/>
      <c r="W6819" s="379"/>
      <c r="X6819" s="379"/>
      <c r="Y6819" s="379"/>
      <c r="Z6819" s="379"/>
      <c r="AA6819" s="380"/>
      <c r="AB6819" s="379"/>
      <c r="AC6819" s="379"/>
      <c r="AD6819" s="379"/>
      <c r="AE6819" s="381"/>
      <c r="AF6819" s="105"/>
      <c r="AG6819" s="381"/>
      <c r="AH6819" s="381"/>
      <c r="AI6819" s="381"/>
      <c r="AJ6819" s="381"/>
      <c r="AK6819" s="381"/>
      <c r="AL6819" s="381"/>
      <c r="AM6819" s="381"/>
    </row>
    <row r="6820" spans="1:39" x14ac:dyDescent="0.35">
      <c r="A6820" s="379"/>
      <c r="B6820" s="379"/>
      <c r="C6820" s="379"/>
      <c r="D6820" s="379"/>
      <c r="E6820" s="379"/>
      <c r="F6820" s="379"/>
      <c r="G6820" s="379"/>
      <c r="H6820" s="379"/>
      <c r="I6820" s="379"/>
      <c r="J6820" s="379"/>
      <c r="K6820" s="379"/>
      <c r="L6820" s="379"/>
      <c r="M6820" s="379"/>
      <c r="N6820" s="379"/>
      <c r="O6820" s="379"/>
      <c r="P6820" s="379"/>
      <c r="Q6820" s="379"/>
      <c r="R6820" s="379"/>
      <c r="S6820" s="379"/>
      <c r="T6820" s="379"/>
      <c r="U6820" s="379"/>
      <c r="V6820" s="379"/>
      <c r="W6820" s="379"/>
      <c r="X6820" s="379"/>
      <c r="Y6820" s="379"/>
      <c r="Z6820" s="379"/>
      <c r="AA6820" s="380"/>
      <c r="AB6820" s="379"/>
      <c r="AC6820" s="379"/>
      <c r="AD6820" s="379"/>
      <c r="AE6820" s="381"/>
      <c r="AF6820" s="105"/>
      <c r="AG6820" s="381"/>
      <c r="AH6820" s="381"/>
      <c r="AI6820" s="381"/>
      <c r="AJ6820" s="381"/>
      <c r="AK6820" s="381"/>
      <c r="AL6820" s="381"/>
      <c r="AM6820" s="381"/>
    </row>
    <row r="6821" spans="1:39" x14ac:dyDescent="0.35">
      <c r="A6821" s="379"/>
      <c r="B6821" s="379"/>
      <c r="C6821" s="379"/>
      <c r="D6821" s="379"/>
      <c r="E6821" s="379"/>
      <c r="F6821" s="379"/>
      <c r="G6821" s="379"/>
      <c r="H6821" s="379"/>
      <c r="I6821" s="379"/>
      <c r="J6821" s="379"/>
      <c r="K6821" s="379"/>
      <c r="L6821" s="379"/>
      <c r="M6821" s="379"/>
      <c r="N6821" s="379"/>
      <c r="O6821" s="379"/>
      <c r="P6821" s="379"/>
      <c r="Q6821" s="379"/>
      <c r="R6821" s="379"/>
      <c r="S6821" s="379"/>
      <c r="T6821" s="379"/>
      <c r="U6821" s="379"/>
      <c r="V6821" s="379"/>
      <c r="W6821" s="379"/>
      <c r="X6821" s="379"/>
      <c r="Y6821" s="379"/>
      <c r="Z6821" s="379"/>
      <c r="AA6821" s="380"/>
      <c r="AB6821" s="379"/>
      <c r="AC6821" s="379"/>
      <c r="AD6821" s="379"/>
      <c r="AE6821" s="381"/>
      <c r="AF6821" s="105"/>
      <c r="AG6821" s="381"/>
      <c r="AH6821" s="381"/>
      <c r="AI6821" s="381"/>
      <c r="AJ6821" s="381"/>
      <c r="AK6821" s="381"/>
      <c r="AL6821" s="381"/>
      <c r="AM6821" s="381"/>
    </row>
    <row r="6822" spans="1:39" x14ac:dyDescent="0.35">
      <c r="A6822" s="379"/>
      <c r="B6822" s="379"/>
      <c r="C6822" s="379"/>
      <c r="D6822" s="379"/>
      <c r="E6822" s="379"/>
      <c r="F6822" s="379"/>
      <c r="G6822" s="379"/>
      <c r="H6822" s="379"/>
      <c r="I6822" s="379"/>
      <c r="J6822" s="379"/>
      <c r="K6822" s="379"/>
      <c r="L6822" s="379"/>
      <c r="M6822" s="379"/>
      <c r="N6822" s="379"/>
      <c r="O6822" s="379"/>
      <c r="P6822" s="379"/>
      <c r="Q6822" s="379"/>
      <c r="R6822" s="379"/>
      <c r="S6822" s="379"/>
      <c r="T6822" s="379"/>
      <c r="U6822" s="379"/>
      <c r="V6822" s="379"/>
      <c r="W6822" s="379"/>
      <c r="X6822" s="379"/>
      <c r="Y6822" s="379"/>
      <c r="Z6822" s="379"/>
      <c r="AA6822" s="380"/>
      <c r="AB6822" s="379"/>
      <c r="AC6822" s="379"/>
      <c r="AD6822" s="379"/>
      <c r="AE6822" s="381"/>
      <c r="AF6822" s="105"/>
      <c r="AG6822" s="381"/>
      <c r="AH6822" s="381"/>
      <c r="AI6822" s="381"/>
      <c r="AJ6822" s="381"/>
      <c r="AK6822" s="381"/>
      <c r="AL6822" s="381"/>
      <c r="AM6822" s="381"/>
    </row>
    <row r="6823" spans="1:39" x14ac:dyDescent="0.35">
      <c r="A6823" s="379"/>
      <c r="B6823" s="379"/>
      <c r="C6823" s="379"/>
      <c r="D6823" s="379"/>
      <c r="E6823" s="379"/>
      <c r="F6823" s="379"/>
      <c r="G6823" s="379"/>
      <c r="H6823" s="379"/>
      <c r="I6823" s="379"/>
      <c r="J6823" s="379"/>
      <c r="K6823" s="379"/>
      <c r="L6823" s="379"/>
      <c r="M6823" s="379"/>
      <c r="N6823" s="379"/>
      <c r="O6823" s="379"/>
      <c r="P6823" s="379"/>
      <c r="Q6823" s="379"/>
      <c r="R6823" s="379"/>
      <c r="S6823" s="379"/>
      <c r="T6823" s="379"/>
      <c r="U6823" s="379"/>
      <c r="V6823" s="379"/>
      <c r="W6823" s="379"/>
      <c r="X6823" s="379"/>
      <c r="Y6823" s="379"/>
      <c r="Z6823" s="379"/>
      <c r="AA6823" s="380"/>
      <c r="AB6823" s="379"/>
      <c r="AC6823" s="379"/>
      <c r="AD6823" s="379"/>
      <c r="AE6823" s="381"/>
      <c r="AF6823" s="105"/>
      <c r="AG6823" s="381"/>
      <c r="AH6823" s="381"/>
      <c r="AI6823" s="381"/>
      <c r="AJ6823" s="381"/>
      <c r="AK6823" s="381"/>
      <c r="AL6823" s="381"/>
      <c r="AM6823" s="381"/>
    </row>
    <row r="6824" spans="1:39" x14ac:dyDescent="0.35">
      <c r="A6824" s="379"/>
      <c r="B6824" s="379"/>
      <c r="C6824" s="379"/>
      <c r="D6824" s="379"/>
      <c r="E6824" s="379"/>
      <c r="F6824" s="379"/>
      <c r="G6824" s="379"/>
      <c r="H6824" s="379"/>
      <c r="I6824" s="379"/>
      <c r="J6824" s="379"/>
      <c r="K6824" s="379"/>
      <c r="L6824" s="379"/>
      <c r="M6824" s="379"/>
      <c r="N6824" s="379"/>
      <c r="O6824" s="379"/>
      <c r="P6824" s="379"/>
      <c r="Q6824" s="379"/>
      <c r="R6824" s="379"/>
      <c r="S6824" s="379"/>
      <c r="T6824" s="379"/>
      <c r="U6824" s="379"/>
      <c r="V6824" s="379"/>
      <c r="W6824" s="379"/>
      <c r="X6824" s="379"/>
      <c r="Y6824" s="379"/>
      <c r="Z6824" s="379"/>
      <c r="AA6824" s="380"/>
      <c r="AB6824" s="379"/>
      <c r="AC6824" s="379"/>
      <c r="AD6824" s="379"/>
      <c r="AE6824" s="381"/>
      <c r="AF6824" s="105"/>
      <c r="AG6824" s="381"/>
      <c r="AH6824" s="381"/>
      <c r="AI6824" s="381"/>
      <c r="AJ6824" s="381"/>
      <c r="AK6824" s="381"/>
      <c r="AL6824" s="381"/>
      <c r="AM6824" s="381"/>
    </row>
    <row r="6825" spans="1:39" x14ac:dyDescent="0.35">
      <c r="A6825" s="379"/>
      <c r="B6825" s="379"/>
      <c r="C6825" s="379"/>
      <c r="D6825" s="379"/>
      <c r="E6825" s="379"/>
      <c r="F6825" s="379"/>
      <c r="G6825" s="379"/>
      <c r="H6825" s="379"/>
      <c r="I6825" s="379"/>
      <c r="J6825" s="379"/>
      <c r="K6825" s="379"/>
      <c r="L6825" s="379"/>
      <c r="M6825" s="379"/>
      <c r="N6825" s="379"/>
      <c r="O6825" s="379"/>
      <c r="P6825" s="379"/>
      <c r="Q6825" s="379"/>
      <c r="R6825" s="379"/>
      <c r="S6825" s="379"/>
      <c r="T6825" s="379"/>
      <c r="U6825" s="379"/>
      <c r="V6825" s="379"/>
      <c r="W6825" s="379"/>
      <c r="X6825" s="379"/>
      <c r="Y6825" s="379"/>
      <c r="Z6825" s="379"/>
      <c r="AA6825" s="380"/>
      <c r="AB6825" s="379"/>
      <c r="AC6825" s="379"/>
      <c r="AD6825" s="379"/>
      <c r="AE6825" s="381"/>
      <c r="AF6825" s="105"/>
      <c r="AG6825" s="381"/>
      <c r="AH6825" s="381"/>
      <c r="AI6825" s="381"/>
      <c r="AJ6825" s="381"/>
      <c r="AK6825" s="381"/>
      <c r="AL6825" s="381"/>
      <c r="AM6825" s="381"/>
    </row>
    <row r="6826" spans="1:39" x14ac:dyDescent="0.35">
      <c r="A6826" s="379"/>
      <c r="B6826" s="379"/>
      <c r="C6826" s="379"/>
      <c r="D6826" s="379"/>
      <c r="E6826" s="379"/>
      <c r="F6826" s="379"/>
      <c r="G6826" s="379"/>
      <c r="H6826" s="379"/>
      <c r="I6826" s="379"/>
      <c r="J6826" s="379"/>
      <c r="K6826" s="379"/>
      <c r="L6826" s="379"/>
      <c r="M6826" s="379"/>
      <c r="N6826" s="379"/>
      <c r="O6826" s="379"/>
      <c r="P6826" s="379"/>
      <c r="Q6826" s="379"/>
      <c r="R6826" s="379"/>
      <c r="S6826" s="379"/>
      <c r="T6826" s="379"/>
      <c r="U6826" s="379"/>
      <c r="V6826" s="379"/>
      <c r="W6826" s="379"/>
      <c r="X6826" s="379"/>
      <c r="Y6826" s="379"/>
      <c r="Z6826" s="379"/>
      <c r="AA6826" s="380"/>
      <c r="AB6826" s="379"/>
      <c r="AC6826" s="379"/>
      <c r="AD6826" s="379"/>
      <c r="AE6826" s="381"/>
      <c r="AF6826" s="105"/>
      <c r="AG6826" s="381"/>
      <c r="AH6826" s="381"/>
      <c r="AI6826" s="381"/>
      <c r="AJ6826" s="381"/>
      <c r="AK6826" s="381"/>
      <c r="AL6826" s="381"/>
      <c r="AM6826" s="381"/>
    </row>
    <row r="6827" spans="1:39" x14ac:dyDescent="0.35">
      <c r="A6827" s="379"/>
      <c r="B6827" s="379"/>
      <c r="C6827" s="379"/>
      <c r="D6827" s="379"/>
      <c r="E6827" s="379"/>
      <c r="F6827" s="379"/>
      <c r="G6827" s="379"/>
      <c r="H6827" s="379"/>
      <c r="I6827" s="379"/>
      <c r="J6827" s="379"/>
      <c r="K6827" s="379"/>
      <c r="L6827" s="379"/>
      <c r="M6827" s="379"/>
      <c r="N6827" s="379"/>
      <c r="O6827" s="379"/>
      <c r="P6827" s="379"/>
      <c r="Q6827" s="379"/>
      <c r="R6827" s="379"/>
      <c r="S6827" s="379"/>
      <c r="T6827" s="379"/>
      <c r="U6827" s="379"/>
      <c r="V6827" s="379"/>
      <c r="W6827" s="379"/>
      <c r="X6827" s="379"/>
      <c r="Y6827" s="379"/>
      <c r="Z6827" s="379"/>
      <c r="AA6827" s="380"/>
      <c r="AB6827" s="379"/>
      <c r="AC6827" s="379"/>
      <c r="AD6827" s="379"/>
      <c r="AE6827" s="381"/>
      <c r="AF6827" s="105"/>
      <c r="AG6827" s="381"/>
      <c r="AH6827" s="381"/>
      <c r="AI6827" s="381"/>
      <c r="AJ6827" s="381"/>
      <c r="AK6827" s="381"/>
      <c r="AL6827" s="381"/>
      <c r="AM6827" s="381"/>
    </row>
    <row r="6828" spans="1:39" x14ac:dyDescent="0.35">
      <c r="A6828" s="379"/>
      <c r="B6828" s="379"/>
      <c r="C6828" s="379"/>
      <c r="D6828" s="379"/>
      <c r="E6828" s="379"/>
      <c r="F6828" s="379"/>
      <c r="G6828" s="379"/>
      <c r="H6828" s="379"/>
      <c r="I6828" s="379"/>
      <c r="J6828" s="379"/>
      <c r="K6828" s="379"/>
      <c r="L6828" s="379"/>
      <c r="M6828" s="379"/>
      <c r="N6828" s="379"/>
      <c r="O6828" s="379"/>
      <c r="P6828" s="379"/>
      <c r="Q6828" s="379"/>
      <c r="R6828" s="379"/>
      <c r="S6828" s="379"/>
      <c r="T6828" s="379"/>
      <c r="U6828" s="379"/>
      <c r="V6828" s="379"/>
      <c r="W6828" s="379"/>
      <c r="X6828" s="379"/>
      <c r="Y6828" s="379"/>
      <c r="Z6828" s="379"/>
      <c r="AA6828" s="380"/>
      <c r="AB6828" s="379"/>
      <c r="AC6828" s="379"/>
      <c r="AD6828" s="379"/>
      <c r="AE6828" s="381"/>
      <c r="AF6828" s="105"/>
      <c r="AG6828" s="381"/>
      <c r="AH6828" s="381"/>
      <c r="AI6828" s="381"/>
      <c r="AJ6828" s="381"/>
      <c r="AK6828" s="381"/>
      <c r="AL6828" s="381"/>
      <c r="AM6828" s="381"/>
    </row>
    <row r="6829" spans="1:39" x14ac:dyDescent="0.35">
      <c r="A6829" s="379"/>
      <c r="B6829" s="379"/>
      <c r="C6829" s="379"/>
      <c r="D6829" s="379"/>
      <c r="E6829" s="379"/>
      <c r="F6829" s="379"/>
      <c r="G6829" s="379"/>
      <c r="H6829" s="379"/>
      <c r="I6829" s="379"/>
      <c r="J6829" s="379"/>
      <c r="K6829" s="379"/>
      <c r="L6829" s="379"/>
      <c r="M6829" s="379"/>
      <c r="N6829" s="379"/>
      <c r="O6829" s="379"/>
      <c r="P6829" s="379"/>
      <c r="Q6829" s="379"/>
      <c r="R6829" s="379"/>
      <c r="S6829" s="379"/>
      <c r="T6829" s="379"/>
      <c r="U6829" s="379"/>
      <c r="V6829" s="379"/>
      <c r="W6829" s="379"/>
      <c r="X6829" s="379"/>
      <c r="Y6829" s="379"/>
      <c r="Z6829" s="379"/>
      <c r="AA6829" s="380"/>
      <c r="AB6829" s="379"/>
      <c r="AC6829" s="379"/>
      <c r="AD6829" s="379"/>
      <c r="AE6829" s="381"/>
      <c r="AF6829" s="105"/>
      <c r="AG6829" s="381"/>
      <c r="AH6829" s="381"/>
      <c r="AI6829" s="381"/>
      <c r="AJ6829" s="381"/>
      <c r="AK6829" s="381"/>
      <c r="AL6829" s="381"/>
      <c r="AM6829" s="381"/>
    </row>
    <row r="6830" spans="1:39" x14ac:dyDescent="0.35">
      <c r="A6830" s="379"/>
      <c r="B6830" s="379"/>
      <c r="C6830" s="379"/>
      <c r="D6830" s="379"/>
      <c r="E6830" s="379"/>
      <c r="F6830" s="379"/>
      <c r="G6830" s="379"/>
      <c r="H6830" s="379"/>
      <c r="I6830" s="379"/>
      <c r="J6830" s="379"/>
      <c r="K6830" s="379"/>
      <c r="L6830" s="379"/>
      <c r="M6830" s="379"/>
      <c r="N6830" s="379"/>
      <c r="O6830" s="379"/>
      <c r="P6830" s="379"/>
      <c r="Q6830" s="379"/>
      <c r="R6830" s="379"/>
      <c r="S6830" s="379"/>
      <c r="T6830" s="379"/>
      <c r="U6830" s="379"/>
      <c r="V6830" s="379"/>
      <c r="W6830" s="379"/>
      <c r="X6830" s="379"/>
      <c r="Y6830" s="379"/>
      <c r="Z6830" s="379"/>
      <c r="AA6830" s="380"/>
      <c r="AB6830" s="379"/>
      <c r="AC6830" s="379"/>
      <c r="AD6830" s="379"/>
      <c r="AE6830" s="381"/>
      <c r="AF6830" s="105"/>
      <c r="AG6830" s="381"/>
      <c r="AH6830" s="381"/>
      <c r="AI6830" s="381"/>
      <c r="AJ6830" s="381"/>
      <c r="AK6830" s="381"/>
      <c r="AL6830" s="381"/>
      <c r="AM6830" s="381"/>
    </row>
    <row r="6831" spans="1:39" x14ac:dyDescent="0.35">
      <c r="A6831" s="379"/>
      <c r="B6831" s="379"/>
      <c r="C6831" s="379"/>
      <c r="D6831" s="379"/>
      <c r="E6831" s="379"/>
      <c r="F6831" s="379"/>
      <c r="G6831" s="379"/>
      <c r="H6831" s="379"/>
      <c r="I6831" s="379"/>
      <c r="J6831" s="379"/>
      <c r="K6831" s="379"/>
      <c r="L6831" s="379"/>
      <c r="M6831" s="379"/>
      <c r="N6831" s="379"/>
      <c r="O6831" s="379"/>
      <c r="P6831" s="379"/>
      <c r="Q6831" s="379"/>
      <c r="R6831" s="379"/>
      <c r="S6831" s="379"/>
      <c r="T6831" s="379"/>
      <c r="U6831" s="379"/>
      <c r="V6831" s="379"/>
      <c r="W6831" s="379"/>
      <c r="X6831" s="379"/>
      <c r="Y6831" s="379"/>
      <c r="Z6831" s="379"/>
      <c r="AA6831" s="380"/>
      <c r="AB6831" s="379"/>
      <c r="AC6831" s="379"/>
      <c r="AD6831" s="379"/>
      <c r="AE6831" s="381"/>
      <c r="AF6831" s="105"/>
      <c r="AG6831" s="381"/>
      <c r="AH6831" s="381"/>
      <c r="AI6831" s="381"/>
      <c r="AJ6831" s="381"/>
      <c r="AK6831" s="381"/>
      <c r="AL6831" s="381"/>
      <c r="AM6831" s="381"/>
    </row>
    <row r="6832" spans="1:39" x14ac:dyDescent="0.35">
      <c r="A6832" s="379"/>
      <c r="B6832" s="379"/>
      <c r="C6832" s="379"/>
      <c r="D6832" s="379"/>
      <c r="E6832" s="379"/>
      <c r="F6832" s="379"/>
      <c r="G6832" s="379"/>
      <c r="H6832" s="379"/>
      <c r="I6832" s="379"/>
      <c r="J6832" s="379"/>
      <c r="K6832" s="379"/>
      <c r="L6832" s="379"/>
      <c r="M6832" s="379"/>
      <c r="N6832" s="379"/>
      <c r="O6832" s="379"/>
      <c r="P6832" s="379"/>
      <c r="Q6832" s="379"/>
      <c r="R6832" s="379"/>
      <c r="S6832" s="379"/>
      <c r="T6832" s="379"/>
      <c r="U6832" s="379"/>
      <c r="V6832" s="379"/>
      <c r="W6832" s="379"/>
      <c r="X6832" s="379"/>
      <c r="Y6832" s="379"/>
      <c r="Z6832" s="379"/>
      <c r="AA6832" s="380"/>
      <c r="AB6832" s="379"/>
      <c r="AC6832" s="379"/>
      <c r="AD6832" s="379"/>
      <c r="AE6832" s="381"/>
      <c r="AF6832" s="105"/>
      <c r="AG6832" s="381"/>
      <c r="AH6832" s="381"/>
      <c r="AI6832" s="381"/>
      <c r="AJ6832" s="381"/>
      <c r="AK6832" s="381"/>
      <c r="AL6832" s="381"/>
      <c r="AM6832" s="381"/>
    </row>
    <row r="6833" spans="1:39" x14ac:dyDescent="0.35">
      <c r="A6833" s="379"/>
      <c r="B6833" s="379"/>
      <c r="C6833" s="379"/>
      <c r="D6833" s="379"/>
      <c r="E6833" s="379"/>
      <c r="F6833" s="379"/>
      <c r="G6833" s="379"/>
      <c r="H6833" s="379"/>
      <c r="I6833" s="379"/>
      <c r="J6833" s="379"/>
      <c r="K6833" s="379"/>
      <c r="L6833" s="379"/>
      <c r="M6833" s="379"/>
      <c r="N6833" s="379"/>
      <c r="O6833" s="379"/>
      <c r="P6833" s="379"/>
      <c r="Q6833" s="379"/>
      <c r="R6833" s="379"/>
      <c r="S6833" s="379"/>
      <c r="T6833" s="379"/>
      <c r="U6833" s="379"/>
      <c r="V6833" s="379"/>
      <c r="W6833" s="379"/>
      <c r="X6833" s="379"/>
      <c r="Y6833" s="379"/>
      <c r="Z6833" s="379"/>
      <c r="AA6833" s="380"/>
      <c r="AB6833" s="379"/>
      <c r="AC6833" s="379"/>
      <c r="AD6833" s="379"/>
      <c r="AE6833" s="381"/>
      <c r="AF6833" s="105"/>
      <c r="AG6833" s="381"/>
      <c r="AH6833" s="381"/>
      <c r="AI6833" s="381"/>
      <c r="AJ6833" s="381"/>
      <c r="AK6833" s="381"/>
      <c r="AL6833" s="381"/>
      <c r="AM6833" s="381"/>
    </row>
    <row r="6834" spans="1:39" x14ac:dyDescent="0.35">
      <c r="A6834" s="379"/>
      <c r="B6834" s="379"/>
      <c r="C6834" s="379"/>
      <c r="D6834" s="379"/>
      <c r="E6834" s="379"/>
      <c r="F6834" s="379"/>
      <c r="G6834" s="379"/>
      <c r="H6834" s="379"/>
      <c r="I6834" s="379"/>
      <c r="J6834" s="379"/>
      <c r="K6834" s="379"/>
      <c r="L6834" s="379"/>
      <c r="M6834" s="379"/>
      <c r="N6834" s="379"/>
      <c r="O6834" s="379"/>
      <c r="P6834" s="379"/>
      <c r="Q6834" s="379"/>
      <c r="R6834" s="379"/>
      <c r="S6834" s="379"/>
      <c r="T6834" s="379"/>
      <c r="U6834" s="379"/>
      <c r="V6834" s="379"/>
      <c r="W6834" s="379"/>
      <c r="X6834" s="379"/>
      <c r="Y6834" s="379"/>
      <c r="Z6834" s="379"/>
      <c r="AA6834" s="380"/>
      <c r="AB6834" s="379"/>
      <c r="AC6834" s="379"/>
      <c r="AD6834" s="379"/>
      <c r="AE6834" s="381"/>
      <c r="AF6834" s="105"/>
      <c r="AG6834" s="381"/>
      <c r="AH6834" s="381"/>
      <c r="AI6834" s="381"/>
      <c r="AJ6834" s="381"/>
      <c r="AK6834" s="381"/>
      <c r="AL6834" s="381"/>
      <c r="AM6834" s="381"/>
    </row>
    <row r="6835" spans="1:39" x14ac:dyDescent="0.35">
      <c r="A6835" s="379"/>
      <c r="B6835" s="379"/>
      <c r="C6835" s="379"/>
      <c r="D6835" s="379"/>
      <c r="E6835" s="379"/>
      <c r="F6835" s="379"/>
      <c r="G6835" s="379"/>
      <c r="H6835" s="379"/>
      <c r="I6835" s="379"/>
      <c r="J6835" s="379"/>
      <c r="K6835" s="379"/>
      <c r="L6835" s="379"/>
      <c r="M6835" s="379"/>
      <c r="N6835" s="379"/>
      <c r="O6835" s="379"/>
      <c r="P6835" s="379"/>
      <c r="Q6835" s="379"/>
      <c r="R6835" s="379"/>
      <c r="S6835" s="379"/>
      <c r="T6835" s="379"/>
      <c r="U6835" s="379"/>
      <c r="V6835" s="379"/>
      <c r="W6835" s="379"/>
      <c r="X6835" s="379"/>
      <c r="Y6835" s="379"/>
      <c r="Z6835" s="379"/>
      <c r="AA6835" s="380"/>
      <c r="AB6835" s="379"/>
      <c r="AC6835" s="379"/>
      <c r="AD6835" s="379"/>
      <c r="AE6835" s="381"/>
      <c r="AF6835" s="105"/>
      <c r="AG6835" s="381"/>
      <c r="AH6835" s="381"/>
      <c r="AI6835" s="381"/>
      <c r="AJ6835" s="381"/>
      <c r="AK6835" s="381"/>
      <c r="AL6835" s="381"/>
      <c r="AM6835" s="381"/>
    </row>
    <row r="6836" spans="1:39" x14ac:dyDescent="0.35">
      <c r="A6836" s="379"/>
      <c r="B6836" s="379"/>
      <c r="C6836" s="379"/>
      <c r="D6836" s="379"/>
      <c r="E6836" s="379"/>
      <c r="F6836" s="379"/>
      <c r="G6836" s="379"/>
      <c r="H6836" s="379"/>
      <c r="I6836" s="379"/>
      <c r="J6836" s="379"/>
      <c r="K6836" s="379"/>
      <c r="L6836" s="379"/>
      <c r="M6836" s="379"/>
      <c r="N6836" s="379"/>
      <c r="O6836" s="379"/>
      <c r="P6836" s="379"/>
      <c r="Q6836" s="379"/>
      <c r="R6836" s="379"/>
      <c r="S6836" s="379"/>
      <c r="T6836" s="379"/>
      <c r="U6836" s="379"/>
      <c r="V6836" s="379"/>
      <c r="W6836" s="379"/>
      <c r="X6836" s="379"/>
      <c r="Y6836" s="379"/>
      <c r="Z6836" s="379"/>
      <c r="AA6836" s="380"/>
      <c r="AB6836" s="379"/>
      <c r="AC6836" s="379"/>
      <c r="AD6836" s="379"/>
      <c r="AE6836" s="381"/>
      <c r="AF6836" s="105"/>
      <c r="AG6836" s="381"/>
      <c r="AH6836" s="381"/>
      <c r="AI6836" s="381"/>
      <c r="AJ6836" s="381"/>
      <c r="AK6836" s="381"/>
      <c r="AL6836" s="381"/>
      <c r="AM6836" s="381"/>
    </row>
    <row r="6837" spans="1:39" x14ac:dyDescent="0.35">
      <c r="A6837" s="379"/>
      <c r="B6837" s="379"/>
      <c r="C6837" s="379"/>
      <c r="D6837" s="379"/>
      <c r="E6837" s="379"/>
      <c r="F6837" s="379"/>
      <c r="G6837" s="379"/>
      <c r="H6837" s="379"/>
      <c r="I6837" s="379"/>
      <c r="J6837" s="379"/>
      <c r="K6837" s="379"/>
      <c r="L6837" s="379"/>
      <c r="M6837" s="379"/>
      <c r="N6837" s="379"/>
      <c r="O6837" s="379"/>
      <c r="P6837" s="379"/>
      <c r="Q6837" s="379"/>
      <c r="R6837" s="379"/>
      <c r="S6837" s="379"/>
      <c r="T6837" s="379"/>
      <c r="U6837" s="379"/>
      <c r="V6837" s="379"/>
      <c r="W6837" s="379"/>
      <c r="X6837" s="379"/>
      <c r="Y6837" s="379"/>
      <c r="Z6837" s="379"/>
      <c r="AA6837" s="380"/>
      <c r="AB6837" s="379"/>
      <c r="AC6837" s="379"/>
      <c r="AD6837" s="379"/>
      <c r="AE6837" s="381"/>
      <c r="AF6837" s="105"/>
      <c r="AG6837" s="381"/>
      <c r="AH6837" s="381"/>
      <c r="AI6837" s="381"/>
      <c r="AJ6837" s="381"/>
      <c r="AK6837" s="381"/>
      <c r="AL6837" s="381"/>
      <c r="AM6837" s="381"/>
    </row>
    <row r="6838" spans="1:39" x14ac:dyDescent="0.35">
      <c r="A6838" s="379"/>
      <c r="B6838" s="379"/>
      <c r="C6838" s="379"/>
      <c r="D6838" s="379"/>
      <c r="E6838" s="379"/>
      <c r="F6838" s="379"/>
      <c r="G6838" s="379"/>
      <c r="H6838" s="379"/>
      <c r="I6838" s="379"/>
      <c r="J6838" s="379"/>
      <c r="K6838" s="379"/>
      <c r="L6838" s="379"/>
      <c r="M6838" s="379"/>
      <c r="N6838" s="379"/>
      <c r="O6838" s="379"/>
      <c r="P6838" s="379"/>
      <c r="Q6838" s="379"/>
      <c r="R6838" s="379"/>
      <c r="S6838" s="379"/>
      <c r="T6838" s="379"/>
      <c r="U6838" s="379"/>
      <c r="V6838" s="379"/>
      <c r="W6838" s="379"/>
      <c r="X6838" s="379"/>
      <c r="Y6838" s="379"/>
      <c r="Z6838" s="379"/>
      <c r="AA6838" s="380"/>
      <c r="AB6838" s="379"/>
      <c r="AC6838" s="379"/>
      <c r="AD6838" s="379"/>
      <c r="AE6838" s="381"/>
      <c r="AF6838" s="105"/>
      <c r="AG6838" s="381"/>
      <c r="AH6838" s="381"/>
      <c r="AI6838" s="381"/>
      <c r="AJ6838" s="381"/>
      <c r="AK6838" s="381"/>
      <c r="AL6838" s="381"/>
      <c r="AM6838" s="381"/>
    </row>
    <row r="6839" spans="1:39" x14ac:dyDescent="0.35">
      <c r="A6839" s="379"/>
      <c r="B6839" s="379"/>
      <c r="C6839" s="379"/>
      <c r="D6839" s="379"/>
      <c r="E6839" s="379"/>
      <c r="F6839" s="379"/>
      <c r="G6839" s="379"/>
      <c r="H6839" s="379"/>
      <c r="I6839" s="379"/>
      <c r="J6839" s="379"/>
      <c r="K6839" s="379"/>
      <c r="L6839" s="379"/>
      <c r="M6839" s="379"/>
      <c r="N6839" s="379"/>
      <c r="O6839" s="379"/>
      <c r="P6839" s="379"/>
      <c r="Q6839" s="379"/>
      <c r="R6839" s="379"/>
      <c r="S6839" s="379"/>
      <c r="T6839" s="379"/>
      <c r="U6839" s="379"/>
      <c r="V6839" s="379"/>
      <c r="W6839" s="379"/>
      <c r="X6839" s="379"/>
      <c r="Y6839" s="379"/>
      <c r="Z6839" s="379"/>
      <c r="AA6839" s="380"/>
      <c r="AB6839" s="379"/>
      <c r="AC6839" s="379"/>
      <c r="AD6839" s="379"/>
      <c r="AE6839" s="381"/>
      <c r="AF6839" s="105"/>
      <c r="AG6839" s="381"/>
      <c r="AH6839" s="381"/>
      <c r="AI6839" s="381"/>
      <c r="AJ6839" s="381"/>
      <c r="AK6839" s="381"/>
      <c r="AL6839" s="381"/>
      <c r="AM6839" s="381"/>
    </row>
    <row r="6840" spans="1:39" x14ac:dyDescent="0.35">
      <c r="A6840" s="379"/>
      <c r="B6840" s="379"/>
      <c r="C6840" s="379"/>
      <c r="D6840" s="379"/>
      <c r="E6840" s="379"/>
      <c r="F6840" s="379"/>
      <c r="G6840" s="379"/>
      <c r="H6840" s="379"/>
      <c r="I6840" s="379"/>
      <c r="J6840" s="379"/>
      <c r="K6840" s="379"/>
      <c r="L6840" s="379"/>
      <c r="M6840" s="379"/>
      <c r="N6840" s="379"/>
      <c r="O6840" s="379"/>
      <c r="P6840" s="379"/>
      <c r="Q6840" s="379"/>
      <c r="R6840" s="379"/>
      <c r="S6840" s="379"/>
      <c r="T6840" s="379"/>
      <c r="U6840" s="379"/>
      <c r="V6840" s="379"/>
      <c r="W6840" s="379"/>
      <c r="X6840" s="379"/>
      <c r="Y6840" s="379"/>
      <c r="Z6840" s="379"/>
      <c r="AA6840" s="380"/>
      <c r="AB6840" s="379"/>
      <c r="AC6840" s="379"/>
      <c r="AD6840" s="379"/>
      <c r="AE6840" s="381"/>
      <c r="AF6840" s="105"/>
      <c r="AG6840" s="381"/>
      <c r="AH6840" s="381"/>
      <c r="AI6840" s="381"/>
      <c r="AJ6840" s="381"/>
      <c r="AK6840" s="381"/>
      <c r="AL6840" s="381"/>
      <c r="AM6840" s="381"/>
    </row>
    <row r="6841" spans="1:39" x14ac:dyDescent="0.35">
      <c r="A6841" s="379"/>
      <c r="B6841" s="379"/>
      <c r="C6841" s="379"/>
      <c r="D6841" s="379"/>
      <c r="E6841" s="379"/>
      <c r="F6841" s="379"/>
      <c r="G6841" s="379"/>
      <c r="H6841" s="379"/>
      <c r="I6841" s="379"/>
      <c r="J6841" s="379"/>
      <c r="K6841" s="379"/>
      <c r="L6841" s="379"/>
      <c r="M6841" s="379"/>
      <c r="N6841" s="379"/>
      <c r="O6841" s="379"/>
      <c r="P6841" s="379"/>
      <c r="Q6841" s="379"/>
      <c r="R6841" s="379"/>
      <c r="S6841" s="379"/>
      <c r="T6841" s="379"/>
      <c r="U6841" s="379"/>
      <c r="V6841" s="379"/>
      <c r="W6841" s="379"/>
      <c r="X6841" s="379"/>
      <c r="Y6841" s="379"/>
      <c r="Z6841" s="379"/>
      <c r="AA6841" s="380"/>
      <c r="AB6841" s="379"/>
      <c r="AC6841" s="379"/>
      <c r="AD6841" s="379"/>
      <c r="AE6841" s="381"/>
      <c r="AF6841" s="105"/>
      <c r="AG6841" s="381"/>
      <c r="AH6841" s="381"/>
      <c r="AI6841" s="381"/>
      <c r="AJ6841" s="381"/>
      <c r="AK6841" s="381"/>
      <c r="AL6841" s="381"/>
      <c r="AM6841" s="381"/>
    </row>
    <row r="6842" spans="1:39" x14ac:dyDescent="0.35">
      <c r="A6842" s="379"/>
      <c r="B6842" s="379"/>
      <c r="C6842" s="379"/>
      <c r="D6842" s="379"/>
      <c r="E6842" s="379"/>
      <c r="F6842" s="379"/>
      <c r="G6842" s="379"/>
      <c r="H6842" s="379"/>
      <c r="I6842" s="379"/>
      <c r="J6842" s="379"/>
      <c r="K6842" s="379"/>
      <c r="L6842" s="379"/>
      <c r="M6842" s="379"/>
      <c r="N6842" s="379"/>
      <c r="O6842" s="379"/>
      <c r="P6842" s="379"/>
      <c r="Q6842" s="379"/>
      <c r="R6842" s="379"/>
      <c r="S6842" s="379"/>
      <c r="T6842" s="379"/>
      <c r="U6842" s="379"/>
      <c r="V6842" s="379"/>
      <c r="W6842" s="379"/>
      <c r="X6842" s="379"/>
      <c r="Y6842" s="379"/>
      <c r="Z6842" s="379"/>
      <c r="AA6842" s="380"/>
      <c r="AB6842" s="379"/>
      <c r="AC6842" s="379"/>
      <c r="AD6842" s="379"/>
      <c r="AE6842" s="381"/>
      <c r="AF6842" s="105"/>
      <c r="AG6842" s="381"/>
      <c r="AH6842" s="381"/>
      <c r="AI6842" s="381"/>
      <c r="AJ6842" s="381"/>
      <c r="AK6842" s="381"/>
      <c r="AL6842" s="381"/>
      <c r="AM6842" s="381"/>
    </row>
    <row r="6843" spans="1:39" x14ac:dyDescent="0.35">
      <c r="A6843" s="379"/>
      <c r="B6843" s="379"/>
      <c r="C6843" s="379"/>
      <c r="D6843" s="379"/>
      <c r="E6843" s="379"/>
      <c r="F6843" s="379"/>
      <c r="G6843" s="379"/>
      <c r="H6843" s="379"/>
      <c r="I6843" s="379"/>
      <c r="J6843" s="379"/>
      <c r="K6843" s="379"/>
      <c r="L6843" s="379"/>
      <c r="M6843" s="379"/>
      <c r="N6843" s="379"/>
      <c r="O6843" s="379"/>
      <c r="P6843" s="379"/>
      <c r="Q6843" s="379"/>
      <c r="R6843" s="379"/>
      <c r="S6843" s="379"/>
      <c r="T6843" s="379"/>
      <c r="U6843" s="379"/>
      <c r="V6843" s="379"/>
      <c r="W6843" s="379"/>
      <c r="X6843" s="379"/>
      <c r="Y6843" s="379"/>
      <c r="Z6843" s="379"/>
      <c r="AA6843" s="380"/>
      <c r="AB6843" s="379"/>
      <c r="AC6843" s="379"/>
      <c r="AD6843" s="379"/>
      <c r="AE6843" s="381"/>
      <c r="AF6843" s="105"/>
      <c r="AG6843" s="381"/>
      <c r="AH6843" s="381"/>
      <c r="AI6843" s="381"/>
      <c r="AJ6843" s="381"/>
      <c r="AK6843" s="381"/>
      <c r="AL6843" s="381"/>
      <c r="AM6843" s="381"/>
    </row>
    <row r="6844" spans="1:39" x14ac:dyDescent="0.35">
      <c r="A6844" s="379"/>
      <c r="B6844" s="379"/>
      <c r="C6844" s="379"/>
      <c r="D6844" s="379"/>
      <c r="E6844" s="379"/>
      <c r="F6844" s="379"/>
      <c r="G6844" s="379"/>
      <c r="H6844" s="379"/>
      <c r="I6844" s="379"/>
      <c r="J6844" s="379"/>
      <c r="K6844" s="379"/>
      <c r="L6844" s="379"/>
      <c r="M6844" s="379"/>
      <c r="N6844" s="379"/>
      <c r="O6844" s="379"/>
      <c r="P6844" s="379"/>
      <c r="Q6844" s="379"/>
      <c r="R6844" s="379"/>
      <c r="S6844" s="379"/>
      <c r="T6844" s="379"/>
      <c r="U6844" s="379"/>
      <c r="V6844" s="379"/>
      <c r="W6844" s="379"/>
      <c r="X6844" s="379"/>
      <c r="Y6844" s="379"/>
      <c r="Z6844" s="379"/>
      <c r="AA6844" s="380"/>
      <c r="AB6844" s="379"/>
      <c r="AC6844" s="379"/>
      <c r="AD6844" s="379"/>
      <c r="AE6844" s="381"/>
      <c r="AF6844" s="105"/>
      <c r="AG6844" s="381"/>
      <c r="AH6844" s="381"/>
      <c r="AI6844" s="381"/>
      <c r="AJ6844" s="381"/>
      <c r="AK6844" s="381"/>
      <c r="AL6844" s="381"/>
      <c r="AM6844" s="381"/>
    </row>
    <row r="6845" spans="1:39" x14ac:dyDescent="0.35">
      <c r="A6845" s="379"/>
      <c r="B6845" s="379"/>
      <c r="C6845" s="379"/>
      <c r="D6845" s="379"/>
      <c r="E6845" s="379"/>
      <c r="F6845" s="379"/>
      <c r="G6845" s="379"/>
      <c r="H6845" s="379"/>
      <c r="I6845" s="379"/>
      <c r="J6845" s="379"/>
      <c r="K6845" s="379"/>
      <c r="L6845" s="379"/>
      <c r="M6845" s="379"/>
      <c r="N6845" s="379"/>
      <c r="O6845" s="379"/>
      <c r="P6845" s="379"/>
      <c r="Q6845" s="379"/>
      <c r="R6845" s="379"/>
      <c r="S6845" s="379"/>
      <c r="T6845" s="379"/>
      <c r="U6845" s="379"/>
      <c r="V6845" s="379"/>
      <c r="W6845" s="379"/>
      <c r="X6845" s="379"/>
      <c r="Y6845" s="379"/>
      <c r="Z6845" s="379"/>
      <c r="AA6845" s="380"/>
      <c r="AB6845" s="379"/>
      <c r="AC6845" s="379"/>
      <c r="AD6845" s="379"/>
      <c r="AE6845" s="381"/>
      <c r="AF6845" s="105"/>
      <c r="AG6845" s="381"/>
      <c r="AH6845" s="381"/>
      <c r="AI6845" s="381"/>
      <c r="AJ6845" s="381"/>
      <c r="AK6845" s="381"/>
      <c r="AL6845" s="381"/>
      <c r="AM6845" s="381"/>
    </row>
    <row r="6846" spans="1:39" x14ac:dyDescent="0.35">
      <c r="A6846" s="379"/>
      <c r="B6846" s="379"/>
      <c r="C6846" s="379"/>
      <c r="D6846" s="379"/>
      <c r="E6846" s="379"/>
      <c r="F6846" s="379"/>
      <c r="G6846" s="379"/>
      <c r="H6846" s="379"/>
      <c r="I6846" s="379"/>
      <c r="J6846" s="379"/>
      <c r="K6846" s="379"/>
      <c r="L6846" s="379"/>
      <c r="M6846" s="379"/>
      <c r="N6846" s="379"/>
      <c r="O6846" s="379"/>
      <c r="P6846" s="379"/>
      <c r="Q6846" s="379"/>
      <c r="R6846" s="379"/>
      <c r="S6846" s="379"/>
      <c r="T6846" s="379"/>
      <c r="U6846" s="379"/>
      <c r="V6846" s="379"/>
      <c r="W6846" s="379"/>
      <c r="X6846" s="379"/>
      <c r="Y6846" s="379"/>
      <c r="Z6846" s="379"/>
      <c r="AA6846" s="380"/>
      <c r="AB6846" s="379"/>
      <c r="AC6846" s="379"/>
      <c r="AD6846" s="379"/>
      <c r="AE6846" s="381"/>
      <c r="AF6846" s="105"/>
      <c r="AG6846" s="381"/>
      <c r="AH6846" s="381"/>
      <c r="AI6846" s="381"/>
      <c r="AJ6846" s="381"/>
      <c r="AK6846" s="381"/>
      <c r="AL6846" s="381"/>
      <c r="AM6846" s="381"/>
    </row>
    <row r="6847" spans="1:39" x14ac:dyDescent="0.35">
      <c r="A6847" s="379"/>
      <c r="B6847" s="379"/>
      <c r="C6847" s="379"/>
      <c r="D6847" s="379"/>
      <c r="E6847" s="379"/>
      <c r="F6847" s="379"/>
      <c r="G6847" s="379"/>
      <c r="H6847" s="379"/>
      <c r="I6847" s="379"/>
      <c r="J6847" s="379"/>
      <c r="K6847" s="379"/>
      <c r="L6847" s="379"/>
      <c r="M6847" s="379"/>
      <c r="N6847" s="379"/>
      <c r="O6847" s="379"/>
      <c r="P6847" s="379"/>
      <c r="Q6847" s="379"/>
      <c r="R6847" s="379"/>
      <c r="S6847" s="379"/>
      <c r="T6847" s="379"/>
      <c r="U6847" s="379"/>
      <c r="V6847" s="379"/>
      <c r="W6847" s="379"/>
      <c r="X6847" s="379"/>
      <c r="Y6847" s="379"/>
      <c r="Z6847" s="379"/>
      <c r="AA6847" s="380"/>
      <c r="AB6847" s="379"/>
      <c r="AC6847" s="379"/>
      <c r="AD6847" s="379"/>
      <c r="AE6847" s="381"/>
      <c r="AF6847" s="105"/>
      <c r="AG6847" s="381"/>
      <c r="AH6847" s="381"/>
      <c r="AI6847" s="381"/>
      <c r="AJ6847" s="381"/>
      <c r="AK6847" s="381"/>
      <c r="AL6847" s="381"/>
      <c r="AM6847" s="381"/>
    </row>
    <row r="6848" spans="1:39" x14ac:dyDescent="0.35">
      <c r="A6848" s="379"/>
      <c r="B6848" s="379"/>
      <c r="C6848" s="379"/>
      <c r="D6848" s="379"/>
      <c r="E6848" s="379"/>
      <c r="F6848" s="379"/>
      <c r="G6848" s="379"/>
      <c r="H6848" s="379"/>
      <c r="I6848" s="379"/>
      <c r="J6848" s="379"/>
      <c r="K6848" s="379"/>
      <c r="L6848" s="379"/>
      <c r="M6848" s="379"/>
      <c r="N6848" s="379"/>
      <c r="O6848" s="379"/>
      <c r="P6848" s="379"/>
      <c r="Q6848" s="379"/>
      <c r="R6848" s="379"/>
      <c r="S6848" s="379"/>
      <c r="T6848" s="379"/>
      <c r="U6848" s="379"/>
      <c r="V6848" s="379"/>
      <c r="W6848" s="379"/>
      <c r="X6848" s="379"/>
      <c r="Y6848" s="379"/>
      <c r="Z6848" s="379"/>
      <c r="AA6848" s="380"/>
      <c r="AB6848" s="379"/>
      <c r="AC6848" s="379"/>
      <c r="AD6848" s="379"/>
      <c r="AE6848" s="381"/>
      <c r="AF6848" s="105"/>
      <c r="AG6848" s="381"/>
      <c r="AH6848" s="381"/>
      <c r="AI6848" s="381"/>
      <c r="AJ6848" s="381"/>
      <c r="AK6848" s="381"/>
      <c r="AL6848" s="381"/>
      <c r="AM6848" s="381"/>
    </row>
    <row r="6849" spans="1:39" x14ac:dyDescent="0.35">
      <c r="A6849" s="379"/>
      <c r="B6849" s="379"/>
      <c r="C6849" s="379"/>
      <c r="D6849" s="379"/>
      <c r="E6849" s="379"/>
      <c r="F6849" s="379"/>
      <c r="G6849" s="379"/>
      <c r="H6849" s="379"/>
      <c r="I6849" s="379"/>
      <c r="J6849" s="379"/>
      <c r="K6849" s="379"/>
      <c r="L6849" s="379"/>
      <c r="M6849" s="379"/>
      <c r="N6849" s="379"/>
      <c r="O6849" s="379"/>
      <c r="P6849" s="379"/>
      <c r="Q6849" s="379"/>
      <c r="R6849" s="379"/>
      <c r="S6849" s="379"/>
      <c r="T6849" s="379"/>
      <c r="U6849" s="379"/>
      <c r="V6849" s="379"/>
      <c r="W6849" s="379"/>
      <c r="X6849" s="379"/>
      <c r="Y6849" s="379"/>
      <c r="Z6849" s="379"/>
      <c r="AA6849" s="380"/>
      <c r="AB6849" s="379"/>
      <c r="AC6849" s="379"/>
      <c r="AD6849" s="379"/>
      <c r="AE6849" s="381"/>
      <c r="AF6849" s="105"/>
      <c r="AG6849" s="381"/>
      <c r="AH6849" s="381"/>
      <c r="AI6849" s="381"/>
      <c r="AJ6849" s="381"/>
      <c r="AK6849" s="381"/>
      <c r="AL6849" s="381"/>
      <c r="AM6849" s="381"/>
    </row>
    <row r="6850" spans="1:39" x14ac:dyDescent="0.35">
      <c r="A6850" s="379"/>
      <c r="B6850" s="379"/>
      <c r="C6850" s="379"/>
      <c r="D6850" s="379"/>
      <c r="E6850" s="379"/>
      <c r="F6850" s="379"/>
      <c r="G6850" s="379"/>
      <c r="H6850" s="379"/>
      <c r="I6850" s="379"/>
      <c r="J6850" s="379"/>
      <c r="K6850" s="379"/>
      <c r="L6850" s="379"/>
      <c r="M6850" s="379"/>
      <c r="N6850" s="379"/>
      <c r="O6850" s="379"/>
      <c r="P6850" s="379"/>
      <c r="Q6850" s="379"/>
      <c r="R6850" s="379"/>
      <c r="S6850" s="379"/>
      <c r="T6850" s="379"/>
      <c r="U6850" s="379"/>
      <c r="V6850" s="379"/>
      <c r="W6850" s="379"/>
      <c r="X6850" s="379"/>
      <c r="Y6850" s="379"/>
      <c r="Z6850" s="379"/>
      <c r="AA6850" s="380"/>
      <c r="AB6850" s="379"/>
      <c r="AC6850" s="379"/>
      <c r="AD6850" s="379"/>
      <c r="AE6850" s="381"/>
      <c r="AF6850" s="105"/>
      <c r="AG6850" s="381"/>
      <c r="AH6850" s="381"/>
      <c r="AI6850" s="381"/>
      <c r="AJ6850" s="381"/>
      <c r="AK6850" s="381"/>
      <c r="AL6850" s="381"/>
      <c r="AM6850" s="381"/>
    </row>
    <row r="6851" spans="1:39" x14ac:dyDescent="0.35">
      <c r="A6851" s="379"/>
      <c r="B6851" s="379"/>
      <c r="C6851" s="379"/>
      <c r="D6851" s="379"/>
      <c r="E6851" s="379"/>
      <c r="F6851" s="379"/>
      <c r="G6851" s="379"/>
      <c r="H6851" s="379"/>
      <c r="I6851" s="379"/>
      <c r="J6851" s="379"/>
      <c r="K6851" s="379"/>
      <c r="L6851" s="379"/>
      <c r="M6851" s="379"/>
      <c r="N6851" s="379"/>
      <c r="O6851" s="379"/>
      <c r="P6851" s="379"/>
      <c r="Q6851" s="379"/>
      <c r="R6851" s="379"/>
      <c r="S6851" s="379"/>
      <c r="T6851" s="379"/>
      <c r="U6851" s="379"/>
      <c r="V6851" s="379"/>
      <c r="W6851" s="379"/>
      <c r="X6851" s="379"/>
      <c r="Y6851" s="379"/>
      <c r="Z6851" s="379"/>
      <c r="AA6851" s="380"/>
      <c r="AB6851" s="379"/>
      <c r="AC6851" s="379"/>
      <c r="AD6851" s="379"/>
      <c r="AE6851" s="381"/>
      <c r="AF6851" s="105"/>
      <c r="AG6851" s="381"/>
      <c r="AH6851" s="381"/>
      <c r="AI6851" s="381"/>
      <c r="AJ6851" s="381"/>
      <c r="AK6851" s="381"/>
      <c r="AL6851" s="381"/>
      <c r="AM6851" s="381"/>
    </row>
    <row r="6852" spans="1:39" x14ac:dyDescent="0.35">
      <c r="A6852" s="379"/>
      <c r="B6852" s="379"/>
      <c r="C6852" s="379"/>
      <c r="D6852" s="379"/>
      <c r="E6852" s="379"/>
      <c r="F6852" s="379"/>
      <c r="G6852" s="379"/>
      <c r="H6852" s="379"/>
      <c r="I6852" s="379"/>
      <c r="J6852" s="379"/>
      <c r="K6852" s="379"/>
      <c r="L6852" s="379"/>
      <c r="M6852" s="379"/>
      <c r="N6852" s="379"/>
      <c r="O6852" s="379"/>
      <c r="P6852" s="379"/>
      <c r="Q6852" s="379"/>
      <c r="R6852" s="379"/>
      <c r="S6852" s="379"/>
      <c r="T6852" s="379"/>
      <c r="U6852" s="379"/>
      <c r="V6852" s="379"/>
      <c r="W6852" s="379"/>
      <c r="X6852" s="379"/>
      <c r="Y6852" s="379"/>
      <c r="Z6852" s="379"/>
      <c r="AA6852" s="380"/>
      <c r="AB6852" s="379"/>
      <c r="AC6852" s="379"/>
      <c r="AD6852" s="379"/>
      <c r="AE6852" s="381"/>
      <c r="AF6852" s="105"/>
      <c r="AG6852" s="381"/>
      <c r="AH6852" s="381"/>
      <c r="AI6852" s="381"/>
      <c r="AJ6852" s="381"/>
      <c r="AK6852" s="381"/>
      <c r="AL6852" s="381"/>
      <c r="AM6852" s="381"/>
    </row>
    <row r="6853" spans="1:39" x14ac:dyDescent="0.35">
      <c r="A6853" s="379"/>
      <c r="B6853" s="379"/>
      <c r="C6853" s="379"/>
      <c r="D6853" s="379"/>
      <c r="E6853" s="379"/>
      <c r="F6853" s="379"/>
      <c r="G6853" s="379"/>
      <c r="H6853" s="379"/>
      <c r="I6853" s="379"/>
      <c r="J6853" s="379"/>
      <c r="K6853" s="379"/>
      <c r="L6853" s="379"/>
      <c r="M6853" s="379"/>
      <c r="N6853" s="379"/>
      <c r="O6853" s="379"/>
      <c r="P6853" s="379"/>
      <c r="Q6853" s="379"/>
      <c r="R6853" s="379"/>
      <c r="S6853" s="379"/>
      <c r="T6853" s="379"/>
      <c r="U6853" s="379"/>
      <c r="V6853" s="379"/>
      <c r="W6853" s="379"/>
      <c r="X6853" s="379"/>
      <c r="Y6853" s="379"/>
      <c r="Z6853" s="379"/>
      <c r="AA6853" s="380"/>
      <c r="AB6853" s="379"/>
      <c r="AC6853" s="379"/>
      <c r="AD6853" s="379"/>
      <c r="AE6853" s="381"/>
      <c r="AF6853" s="105"/>
      <c r="AG6853" s="381"/>
      <c r="AH6853" s="381"/>
      <c r="AI6853" s="381"/>
      <c r="AJ6853" s="381"/>
      <c r="AK6853" s="381"/>
      <c r="AL6853" s="381"/>
      <c r="AM6853" s="381"/>
    </row>
    <row r="6854" spans="1:39" x14ac:dyDescent="0.35">
      <c r="A6854" s="379"/>
      <c r="B6854" s="379"/>
      <c r="C6854" s="379"/>
      <c r="D6854" s="379"/>
      <c r="E6854" s="379"/>
      <c r="F6854" s="379"/>
      <c r="G6854" s="379"/>
      <c r="H6854" s="379"/>
      <c r="I6854" s="379"/>
      <c r="J6854" s="379"/>
      <c r="K6854" s="379"/>
      <c r="L6854" s="379"/>
      <c r="M6854" s="379"/>
      <c r="N6854" s="379"/>
      <c r="O6854" s="379"/>
      <c r="P6854" s="379"/>
      <c r="Q6854" s="379"/>
      <c r="R6854" s="379"/>
      <c r="S6854" s="379"/>
      <c r="T6854" s="379"/>
      <c r="U6854" s="379"/>
      <c r="V6854" s="379"/>
      <c r="W6854" s="379"/>
      <c r="X6854" s="379"/>
      <c r="Y6854" s="379"/>
      <c r="Z6854" s="379"/>
      <c r="AA6854" s="380"/>
      <c r="AB6854" s="379"/>
      <c r="AC6854" s="379"/>
      <c r="AD6854" s="379"/>
      <c r="AE6854" s="381"/>
      <c r="AF6854" s="105"/>
      <c r="AG6854" s="381"/>
      <c r="AH6854" s="381"/>
      <c r="AI6854" s="381"/>
      <c r="AJ6854" s="381"/>
      <c r="AK6854" s="381"/>
      <c r="AL6854" s="381"/>
      <c r="AM6854" s="381"/>
    </row>
    <row r="6855" spans="1:39" x14ac:dyDescent="0.35">
      <c r="A6855" s="379"/>
      <c r="B6855" s="379"/>
      <c r="C6855" s="379"/>
      <c r="D6855" s="379"/>
      <c r="E6855" s="379"/>
      <c r="F6855" s="379"/>
      <c r="G6855" s="379"/>
      <c r="H6855" s="379"/>
      <c r="I6855" s="379"/>
      <c r="J6855" s="379"/>
      <c r="K6855" s="379"/>
      <c r="L6855" s="379"/>
      <c r="M6855" s="379"/>
      <c r="N6855" s="379"/>
      <c r="O6855" s="379"/>
      <c r="P6855" s="379"/>
      <c r="Q6855" s="379"/>
      <c r="R6855" s="379"/>
      <c r="S6855" s="379"/>
      <c r="T6855" s="379"/>
      <c r="U6855" s="379"/>
      <c r="V6855" s="379"/>
      <c r="W6855" s="379"/>
      <c r="X6855" s="379"/>
      <c r="Y6855" s="379"/>
      <c r="Z6855" s="379"/>
      <c r="AA6855" s="380"/>
      <c r="AB6855" s="379"/>
      <c r="AC6855" s="379"/>
      <c r="AD6855" s="379"/>
      <c r="AE6855" s="381"/>
      <c r="AF6855" s="105"/>
      <c r="AG6855" s="381"/>
      <c r="AH6855" s="381"/>
      <c r="AI6855" s="381"/>
      <c r="AJ6855" s="381"/>
      <c r="AK6855" s="381"/>
      <c r="AL6855" s="381"/>
      <c r="AM6855" s="381"/>
    </row>
    <row r="6856" spans="1:39" x14ac:dyDescent="0.35">
      <c r="A6856" s="379"/>
      <c r="B6856" s="379"/>
      <c r="C6856" s="379"/>
      <c r="D6856" s="379"/>
      <c r="E6856" s="379"/>
      <c r="F6856" s="379"/>
      <c r="G6856" s="379"/>
      <c r="H6856" s="379"/>
      <c r="I6856" s="379"/>
      <c r="J6856" s="379"/>
      <c r="K6856" s="379"/>
      <c r="L6856" s="379"/>
      <c r="M6856" s="379"/>
      <c r="N6856" s="379"/>
      <c r="O6856" s="379"/>
      <c r="P6856" s="379"/>
      <c r="Q6856" s="379"/>
      <c r="R6856" s="379"/>
      <c r="S6856" s="379"/>
      <c r="T6856" s="379"/>
      <c r="U6856" s="379"/>
      <c r="V6856" s="379"/>
      <c r="W6856" s="379"/>
      <c r="X6856" s="379"/>
      <c r="Y6856" s="379"/>
      <c r="Z6856" s="379"/>
      <c r="AA6856" s="380"/>
      <c r="AB6856" s="379"/>
      <c r="AC6856" s="379"/>
      <c r="AD6856" s="379"/>
      <c r="AE6856" s="381"/>
      <c r="AF6856" s="105"/>
      <c r="AG6856" s="381"/>
      <c r="AH6856" s="381"/>
      <c r="AI6856" s="381"/>
      <c r="AJ6856" s="381"/>
      <c r="AK6856" s="381"/>
      <c r="AL6856" s="381"/>
      <c r="AM6856" s="381"/>
    </row>
    <row r="6857" spans="1:39" x14ac:dyDescent="0.35">
      <c r="A6857" s="379"/>
      <c r="B6857" s="379"/>
      <c r="C6857" s="379"/>
      <c r="D6857" s="379"/>
      <c r="E6857" s="379"/>
      <c r="F6857" s="379"/>
      <c r="G6857" s="379"/>
      <c r="H6857" s="379"/>
      <c r="I6857" s="379"/>
      <c r="J6857" s="379"/>
      <c r="K6857" s="379"/>
      <c r="L6857" s="379"/>
      <c r="M6857" s="379"/>
      <c r="N6857" s="379"/>
      <c r="O6857" s="379"/>
      <c r="P6857" s="379"/>
      <c r="Q6857" s="379"/>
      <c r="R6857" s="379"/>
      <c r="S6857" s="379"/>
      <c r="T6857" s="379"/>
      <c r="U6857" s="379"/>
      <c r="V6857" s="379"/>
      <c r="W6857" s="379"/>
      <c r="X6857" s="379"/>
      <c r="Y6857" s="379"/>
      <c r="Z6857" s="379"/>
      <c r="AA6857" s="380"/>
      <c r="AB6857" s="379"/>
      <c r="AC6857" s="379"/>
      <c r="AD6857" s="379"/>
      <c r="AE6857" s="381"/>
      <c r="AF6857" s="105"/>
      <c r="AG6857" s="381"/>
      <c r="AH6857" s="381"/>
      <c r="AI6857" s="381"/>
      <c r="AJ6857" s="381"/>
      <c r="AK6857" s="381"/>
      <c r="AL6857" s="381"/>
      <c r="AM6857" s="381"/>
    </row>
    <row r="6858" spans="1:39" x14ac:dyDescent="0.35">
      <c r="A6858" s="379"/>
      <c r="B6858" s="379"/>
      <c r="C6858" s="379"/>
      <c r="D6858" s="379"/>
      <c r="E6858" s="379"/>
      <c r="F6858" s="379"/>
      <c r="G6858" s="379"/>
      <c r="H6858" s="379"/>
      <c r="I6858" s="379"/>
      <c r="J6858" s="379"/>
      <c r="K6858" s="379"/>
      <c r="L6858" s="379"/>
      <c r="M6858" s="379"/>
      <c r="N6858" s="379"/>
      <c r="O6858" s="379"/>
      <c r="P6858" s="379"/>
      <c r="Q6858" s="379"/>
      <c r="R6858" s="379"/>
      <c r="S6858" s="379"/>
      <c r="T6858" s="379"/>
      <c r="U6858" s="379"/>
      <c r="V6858" s="379"/>
      <c r="W6858" s="379"/>
      <c r="X6858" s="379"/>
      <c r="Y6858" s="379"/>
      <c r="Z6858" s="379"/>
      <c r="AA6858" s="380"/>
      <c r="AB6858" s="379"/>
      <c r="AC6858" s="379"/>
      <c r="AD6858" s="379"/>
      <c r="AE6858" s="381"/>
      <c r="AF6858" s="105"/>
      <c r="AG6858" s="381"/>
      <c r="AH6858" s="381"/>
      <c r="AI6858" s="381"/>
      <c r="AJ6858" s="381"/>
      <c r="AK6858" s="381"/>
      <c r="AL6858" s="381"/>
      <c r="AM6858" s="381"/>
    </row>
    <row r="6859" spans="1:39" x14ac:dyDescent="0.35">
      <c r="A6859" s="379"/>
      <c r="B6859" s="379"/>
      <c r="C6859" s="379"/>
      <c r="D6859" s="379"/>
      <c r="E6859" s="379"/>
      <c r="F6859" s="379"/>
      <c r="G6859" s="379"/>
      <c r="H6859" s="379"/>
      <c r="I6859" s="379"/>
      <c r="J6859" s="379"/>
      <c r="K6859" s="379"/>
      <c r="L6859" s="379"/>
      <c r="M6859" s="379"/>
      <c r="N6859" s="379"/>
      <c r="O6859" s="379"/>
      <c r="P6859" s="379"/>
      <c r="Q6859" s="379"/>
      <c r="R6859" s="379"/>
      <c r="S6859" s="379"/>
      <c r="T6859" s="379"/>
      <c r="U6859" s="379"/>
      <c r="V6859" s="379"/>
      <c r="W6859" s="379"/>
      <c r="X6859" s="379"/>
      <c r="Y6859" s="379"/>
      <c r="Z6859" s="379"/>
      <c r="AA6859" s="380"/>
      <c r="AB6859" s="379"/>
      <c r="AC6859" s="379"/>
      <c r="AD6859" s="379"/>
      <c r="AE6859" s="381"/>
      <c r="AF6859" s="105"/>
      <c r="AG6859" s="381"/>
      <c r="AH6859" s="381"/>
      <c r="AI6859" s="381"/>
      <c r="AJ6859" s="381"/>
      <c r="AK6859" s="381"/>
      <c r="AL6859" s="381"/>
      <c r="AM6859" s="381"/>
    </row>
    <row r="6860" spans="1:39" x14ac:dyDescent="0.35">
      <c r="A6860" s="379"/>
      <c r="B6860" s="379"/>
      <c r="C6860" s="379"/>
      <c r="D6860" s="379"/>
      <c r="E6860" s="379"/>
      <c r="F6860" s="379"/>
      <c r="G6860" s="379"/>
      <c r="H6860" s="379"/>
      <c r="I6860" s="379"/>
      <c r="J6860" s="379"/>
      <c r="K6860" s="379"/>
      <c r="L6860" s="379"/>
      <c r="M6860" s="379"/>
      <c r="N6860" s="379"/>
      <c r="O6860" s="379"/>
      <c r="P6860" s="379"/>
      <c r="Q6860" s="379"/>
      <c r="R6860" s="379"/>
      <c r="S6860" s="379"/>
      <c r="T6860" s="379"/>
      <c r="U6860" s="379"/>
      <c r="V6860" s="379"/>
      <c r="W6860" s="379"/>
      <c r="X6860" s="379"/>
      <c r="Y6860" s="379"/>
      <c r="Z6860" s="379"/>
      <c r="AA6860" s="380"/>
      <c r="AB6860" s="379"/>
      <c r="AC6860" s="379"/>
      <c r="AD6860" s="379"/>
      <c r="AE6860" s="381"/>
      <c r="AF6860" s="105"/>
      <c r="AG6860" s="381"/>
      <c r="AH6860" s="381"/>
      <c r="AI6860" s="381"/>
      <c r="AJ6860" s="381"/>
      <c r="AK6860" s="381"/>
      <c r="AL6860" s="381"/>
      <c r="AM6860" s="381"/>
    </row>
    <row r="6861" spans="1:39" x14ac:dyDescent="0.35">
      <c r="A6861" s="379"/>
      <c r="B6861" s="379"/>
      <c r="C6861" s="379"/>
      <c r="D6861" s="379"/>
      <c r="E6861" s="379"/>
      <c r="F6861" s="379"/>
      <c r="G6861" s="379"/>
      <c r="H6861" s="379"/>
      <c r="I6861" s="379"/>
      <c r="J6861" s="379"/>
      <c r="K6861" s="379"/>
      <c r="L6861" s="379"/>
      <c r="M6861" s="379"/>
      <c r="N6861" s="379"/>
      <c r="O6861" s="379"/>
      <c r="P6861" s="379"/>
      <c r="Q6861" s="379"/>
      <c r="R6861" s="379"/>
      <c r="S6861" s="379"/>
      <c r="T6861" s="379"/>
      <c r="U6861" s="379"/>
      <c r="V6861" s="379"/>
      <c r="W6861" s="379"/>
      <c r="X6861" s="379"/>
      <c r="Y6861" s="379"/>
      <c r="Z6861" s="379"/>
      <c r="AA6861" s="380"/>
      <c r="AB6861" s="379"/>
      <c r="AC6861" s="379"/>
      <c r="AD6861" s="379"/>
      <c r="AE6861" s="381"/>
      <c r="AF6861" s="105"/>
      <c r="AG6861" s="381"/>
      <c r="AH6861" s="381"/>
      <c r="AI6861" s="381"/>
      <c r="AJ6861" s="381"/>
      <c r="AK6861" s="381"/>
      <c r="AL6861" s="381"/>
      <c r="AM6861" s="381"/>
    </row>
    <row r="6862" spans="1:39" x14ac:dyDescent="0.35">
      <c r="A6862" s="379"/>
      <c r="B6862" s="379"/>
      <c r="C6862" s="379"/>
      <c r="D6862" s="379"/>
      <c r="E6862" s="379"/>
      <c r="F6862" s="379"/>
      <c r="G6862" s="379"/>
      <c r="H6862" s="379"/>
      <c r="I6862" s="379"/>
      <c r="J6862" s="379"/>
      <c r="K6862" s="379"/>
      <c r="L6862" s="379"/>
      <c r="M6862" s="379"/>
      <c r="N6862" s="379"/>
      <c r="O6862" s="379"/>
      <c r="P6862" s="379"/>
      <c r="Q6862" s="379"/>
      <c r="R6862" s="379"/>
      <c r="S6862" s="379"/>
      <c r="T6862" s="379"/>
      <c r="U6862" s="379"/>
      <c r="V6862" s="379"/>
      <c r="W6862" s="379"/>
      <c r="X6862" s="379"/>
      <c r="Y6862" s="379"/>
      <c r="Z6862" s="379"/>
      <c r="AA6862" s="380"/>
      <c r="AB6862" s="379"/>
      <c r="AC6862" s="379"/>
      <c r="AD6862" s="379"/>
      <c r="AE6862" s="381"/>
      <c r="AF6862" s="105"/>
      <c r="AG6862" s="381"/>
      <c r="AH6862" s="381"/>
      <c r="AI6862" s="381"/>
      <c r="AJ6862" s="381"/>
      <c r="AK6862" s="381"/>
      <c r="AL6862" s="381"/>
      <c r="AM6862" s="381"/>
    </row>
    <row r="6863" spans="1:39" x14ac:dyDescent="0.35">
      <c r="A6863" s="379"/>
      <c r="B6863" s="379"/>
      <c r="C6863" s="379"/>
      <c r="D6863" s="379"/>
      <c r="E6863" s="379"/>
      <c r="F6863" s="379"/>
      <c r="G6863" s="379"/>
      <c r="H6863" s="379"/>
      <c r="I6863" s="379"/>
      <c r="J6863" s="379"/>
      <c r="K6863" s="379"/>
      <c r="L6863" s="379"/>
      <c r="M6863" s="379"/>
      <c r="N6863" s="379"/>
      <c r="O6863" s="379"/>
      <c r="P6863" s="379"/>
      <c r="Q6863" s="379"/>
      <c r="R6863" s="379"/>
      <c r="S6863" s="379"/>
      <c r="T6863" s="379"/>
      <c r="U6863" s="379"/>
      <c r="V6863" s="379"/>
      <c r="W6863" s="379"/>
      <c r="X6863" s="379"/>
      <c r="Y6863" s="379"/>
      <c r="Z6863" s="379"/>
      <c r="AA6863" s="380"/>
      <c r="AB6863" s="379"/>
      <c r="AC6863" s="379"/>
      <c r="AD6863" s="379"/>
      <c r="AE6863" s="381"/>
      <c r="AF6863" s="105"/>
      <c r="AG6863" s="381"/>
      <c r="AH6863" s="381"/>
      <c r="AI6863" s="381"/>
      <c r="AJ6863" s="381"/>
      <c r="AK6863" s="381"/>
      <c r="AL6863" s="381"/>
      <c r="AM6863" s="381"/>
    </row>
    <row r="6864" spans="1:39" x14ac:dyDescent="0.35">
      <c r="A6864" s="379"/>
      <c r="B6864" s="379"/>
      <c r="C6864" s="379"/>
      <c r="D6864" s="379"/>
      <c r="E6864" s="379"/>
      <c r="F6864" s="379"/>
      <c r="G6864" s="379"/>
      <c r="H6864" s="379"/>
      <c r="I6864" s="379"/>
      <c r="J6864" s="379"/>
      <c r="K6864" s="379"/>
      <c r="L6864" s="379"/>
      <c r="M6864" s="379"/>
      <c r="N6864" s="379"/>
      <c r="O6864" s="379"/>
      <c r="P6864" s="379"/>
      <c r="Q6864" s="379"/>
      <c r="R6864" s="379"/>
      <c r="S6864" s="379"/>
      <c r="T6864" s="379"/>
      <c r="U6864" s="379"/>
      <c r="V6864" s="379"/>
      <c r="W6864" s="379"/>
      <c r="X6864" s="379"/>
      <c r="Y6864" s="379"/>
      <c r="Z6864" s="379"/>
      <c r="AA6864" s="380"/>
      <c r="AB6864" s="379"/>
      <c r="AC6864" s="379"/>
      <c r="AD6864" s="379"/>
      <c r="AE6864" s="381"/>
      <c r="AF6864" s="105"/>
      <c r="AG6864" s="381"/>
      <c r="AH6864" s="381"/>
      <c r="AI6864" s="381"/>
      <c r="AJ6864" s="381"/>
      <c r="AK6864" s="381"/>
      <c r="AL6864" s="381"/>
      <c r="AM6864" s="381"/>
    </row>
    <row r="6865" spans="1:39" x14ac:dyDescent="0.35">
      <c r="A6865" s="379"/>
      <c r="B6865" s="379"/>
      <c r="C6865" s="379"/>
      <c r="D6865" s="379"/>
      <c r="E6865" s="379"/>
      <c r="F6865" s="379"/>
      <c r="G6865" s="379"/>
      <c r="H6865" s="379"/>
      <c r="I6865" s="379"/>
      <c r="J6865" s="379"/>
      <c r="K6865" s="379"/>
      <c r="L6865" s="379"/>
      <c r="M6865" s="379"/>
      <c r="N6865" s="379"/>
      <c r="O6865" s="379"/>
      <c r="P6865" s="379"/>
      <c r="Q6865" s="379"/>
      <c r="R6865" s="379"/>
      <c r="S6865" s="379"/>
      <c r="T6865" s="379"/>
      <c r="U6865" s="379"/>
      <c r="V6865" s="379"/>
      <c r="W6865" s="379"/>
      <c r="X6865" s="379"/>
      <c r="Y6865" s="379"/>
      <c r="Z6865" s="379"/>
      <c r="AA6865" s="380"/>
      <c r="AB6865" s="379"/>
      <c r="AC6865" s="379"/>
      <c r="AD6865" s="379"/>
      <c r="AE6865" s="381"/>
      <c r="AF6865" s="105"/>
      <c r="AG6865" s="381"/>
      <c r="AH6865" s="381"/>
      <c r="AI6865" s="381"/>
      <c r="AJ6865" s="381"/>
      <c r="AK6865" s="381"/>
      <c r="AL6865" s="381"/>
      <c r="AM6865" s="381"/>
    </row>
    <row r="6866" spans="1:39" x14ac:dyDescent="0.35">
      <c r="A6866" s="379"/>
      <c r="B6866" s="379"/>
      <c r="C6866" s="379"/>
      <c r="D6866" s="379"/>
      <c r="E6866" s="379"/>
      <c r="F6866" s="379"/>
      <c r="G6866" s="379"/>
      <c r="H6866" s="379"/>
      <c r="I6866" s="379"/>
      <c r="J6866" s="379"/>
      <c r="K6866" s="379"/>
      <c r="L6866" s="379"/>
      <c r="M6866" s="379"/>
      <c r="N6866" s="379"/>
      <c r="O6866" s="379"/>
      <c r="P6866" s="379"/>
      <c r="Q6866" s="379"/>
      <c r="R6866" s="379"/>
      <c r="S6866" s="379"/>
      <c r="T6866" s="379"/>
      <c r="U6866" s="379"/>
      <c r="V6866" s="379"/>
      <c r="W6866" s="379"/>
      <c r="X6866" s="379"/>
      <c r="Y6866" s="379"/>
      <c r="Z6866" s="379"/>
      <c r="AA6866" s="380"/>
      <c r="AB6866" s="379"/>
      <c r="AC6866" s="379"/>
      <c r="AD6866" s="379"/>
      <c r="AE6866" s="381"/>
      <c r="AF6866" s="105"/>
      <c r="AG6866" s="381"/>
      <c r="AH6866" s="381"/>
      <c r="AI6866" s="381"/>
      <c r="AJ6866" s="381"/>
      <c r="AK6866" s="381"/>
      <c r="AL6866" s="381"/>
      <c r="AM6866" s="381"/>
    </row>
    <row r="6867" spans="1:39" x14ac:dyDescent="0.35">
      <c r="A6867" s="379"/>
      <c r="B6867" s="379"/>
      <c r="C6867" s="379"/>
      <c r="D6867" s="379"/>
      <c r="E6867" s="379"/>
      <c r="F6867" s="379"/>
      <c r="G6867" s="379"/>
      <c r="H6867" s="379"/>
      <c r="I6867" s="379"/>
      <c r="J6867" s="379"/>
      <c r="K6867" s="379"/>
      <c r="L6867" s="379"/>
      <c r="M6867" s="379"/>
      <c r="N6867" s="379"/>
      <c r="O6867" s="379"/>
      <c r="P6867" s="379"/>
      <c r="Q6867" s="379"/>
      <c r="R6867" s="379"/>
      <c r="S6867" s="379"/>
      <c r="T6867" s="379"/>
      <c r="U6867" s="379"/>
      <c r="V6867" s="379"/>
      <c r="W6867" s="379"/>
      <c r="X6867" s="379"/>
      <c r="Y6867" s="379"/>
      <c r="Z6867" s="379"/>
      <c r="AA6867" s="380"/>
      <c r="AB6867" s="379"/>
      <c r="AC6867" s="379"/>
      <c r="AD6867" s="379"/>
      <c r="AE6867" s="381"/>
      <c r="AF6867" s="105"/>
      <c r="AG6867" s="381"/>
      <c r="AH6867" s="381"/>
      <c r="AI6867" s="381"/>
      <c r="AJ6867" s="381"/>
      <c r="AK6867" s="381"/>
      <c r="AL6867" s="381"/>
      <c r="AM6867" s="381"/>
    </row>
    <row r="6868" spans="1:39" x14ac:dyDescent="0.35">
      <c r="A6868" s="379"/>
      <c r="B6868" s="379"/>
      <c r="C6868" s="379"/>
      <c r="D6868" s="379"/>
      <c r="E6868" s="379"/>
      <c r="F6868" s="379"/>
      <c r="G6868" s="379"/>
      <c r="H6868" s="379"/>
      <c r="I6868" s="379"/>
      <c r="J6868" s="379"/>
      <c r="K6868" s="379"/>
      <c r="L6868" s="379"/>
      <c r="M6868" s="379"/>
      <c r="N6868" s="379"/>
      <c r="O6868" s="379"/>
      <c r="P6868" s="379"/>
      <c r="Q6868" s="379"/>
      <c r="R6868" s="379"/>
      <c r="S6868" s="379"/>
      <c r="T6868" s="379"/>
      <c r="U6868" s="379"/>
      <c r="V6868" s="379"/>
      <c r="W6868" s="379"/>
      <c r="X6868" s="379"/>
      <c r="Y6868" s="379"/>
      <c r="Z6868" s="379"/>
      <c r="AA6868" s="380"/>
      <c r="AB6868" s="379"/>
      <c r="AC6868" s="379"/>
      <c r="AD6868" s="379"/>
      <c r="AE6868" s="381"/>
      <c r="AF6868" s="105"/>
      <c r="AG6868" s="381"/>
      <c r="AH6868" s="381"/>
      <c r="AI6868" s="381"/>
      <c r="AJ6868" s="381"/>
      <c r="AK6868" s="381"/>
      <c r="AL6868" s="381"/>
      <c r="AM6868" s="381"/>
    </row>
    <row r="6869" spans="1:39" x14ac:dyDescent="0.35">
      <c r="A6869" s="379"/>
      <c r="B6869" s="379"/>
      <c r="C6869" s="379"/>
      <c r="D6869" s="379"/>
      <c r="E6869" s="379"/>
      <c r="F6869" s="379"/>
      <c r="G6869" s="379"/>
      <c r="H6869" s="379"/>
      <c r="I6869" s="379"/>
      <c r="J6869" s="379"/>
      <c r="K6869" s="379"/>
      <c r="L6869" s="379"/>
      <c r="M6869" s="379"/>
      <c r="N6869" s="379"/>
      <c r="O6869" s="379"/>
      <c r="P6869" s="379"/>
      <c r="Q6869" s="379"/>
      <c r="R6869" s="379"/>
      <c r="S6869" s="379"/>
      <c r="T6869" s="379"/>
      <c r="U6869" s="379"/>
      <c r="V6869" s="379"/>
      <c r="W6869" s="379"/>
      <c r="X6869" s="379"/>
      <c r="Y6869" s="379"/>
      <c r="Z6869" s="379"/>
      <c r="AA6869" s="380"/>
      <c r="AB6869" s="379"/>
      <c r="AC6869" s="379"/>
      <c r="AD6869" s="379"/>
      <c r="AE6869" s="381"/>
      <c r="AF6869" s="105"/>
      <c r="AG6869" s="381"/>
      <c r="AH6869" s="381"/>
      <c r="AI6869" s="381"/>
      <c r="AJ6869" s="381"/>
      <c r="AK6869" s="381"/>
      <c r="AL6869" s="381"/>
      <c r="AM6869" s="381"/>
    </row>
    <row r="6870" spans="1:39" x14ac:dyDescent="0.35">
      <c r="A6870" s="379"/>
      <c r="B6870" s="379"/>
      <c r="C6870" s="379"/>
      <c r="D6870" s="379"/>
      <c r="E6870" s="379"/>
      <c r="F6870" s="379"/>
      <c r="G6870" s="379"/>
      <c r="H6870" s="379"/>
      <c r="I6870" s="379"/>
      <c r="J6870" s="379"/>
      <c r="K6870" s="379"/>
      <c r="L6870" s="379"/>
      <c r="M6870" s="379"/>
      <c r="N6870" s="379"/>
      <c r="O6870" s="379"/>
      <c r="P6870" s="379"/>
      <c r="Q6870" s="379"/>
      <c r="R6870" s="379"/>
      <c r="S6870" s="379"/>
      <c r="T6870" s="379"/>
      <c r="U6870" s="379"/>
      <c r="V6870" s="379"/>
      <c r="W6870" s="379"/>
      <c r="X6870" s="379"/>
      <c r="Y6870" s="379"/>
      <c r="Z6870" s="379"/>
      <c r="AA6870" s="380"/>
      <c r="AB6870" s="379"/>
      <c r="AC6870" s="379"/>
      <c r="AD6870" s="379"/>
      <c r="AE6870" s="381"/>
      <c r="AF6870" s="105"/>
      <c r="AG6870" s="381"/>
      <c r="AH6870" s="381"/>
      <c r="AI6870" s="381"/>
      <c r="AJ6870" s="381"/>
      <c r="AK6870" s="381"/>
      <c r="AL6870" s="381"/>
      <c r="AM6870" s="381"/>
    </row>
    <row r="6871" spans="1:39" x14ac:dyDescent="0.35">
      <c r="A6871" s="379"/>
      <c r="B6871" s="379"/>
      <c r="C6871" s="379"/>
      <c r="D6871" s="379"/>
      <c r="E6871" s="379"/>
      <c r="F6871" s="379"/>
      <c r="G6871" s="379"/>
      <c r="H6871" s="379"/>
      <c r="I6871" s="379"/>
      <c r="J6871" s="379"/>
      <c r="K6871" s="379"/>
      <c r="L6871" s="379"/>
      <c r="M6871" s="379"/>
      <c r="N6871" s="379"/>
      <c r="O6871" s="379"/>
      <c r="P6871" s="379"/>
      <c r="Q6871" s="379"/>
      <c r="R6871" s="379"/>
      <c r="S6871" s="379"/>
      <c r="T6871" s="379"/>
      <c r="U6871" s="379"/>
      <c r="V6871" s="379"/>
      <c r="W6871" s="379"/>
      <c r="X6871" s="379"/>
      <c r="Y6871" s="379"/>
      <c r="Z6871" s="379"/>
      <c r="AA6871" s="380"/>
      <c r="AB6871" s="379"/>
      <c r="AC6871" s="379"/>
      <c r="AD6871" s="379"/>
      <c r="AE6871" s="381"/>
      <c r="AF6871" s="105"/>
      <c r="AG6871" s="381"/>
      <c r="AH6871" s="381"/>
      <c r="AI6871" s="381"/>
      <c r="AJ6871" s="381"/>
      <c r="AK6871" s="381"/>
      <c r="AL6871" s="381"/>
      <c r="AM6871" s="381"/>
    </row>
    <row r="6872" spans="1:39" x14ac:dyDescent="0.35">
      <c r="A6872" s="379"/>
      <c r="B6872" s="379"/>
      <c r="C6872" s="379"/>
      <c r="D6872" s="379"/>
      <c r="E6872" s="379"/>
      <c r="F6872" s="379"/>
      <c r="G6872" s="379"/>
      <c r="H6872" s="379"/>
      <c r="I6872" s="379"/>
      <c r="J6872" s="379"/>
      <c r="K6872" s="379"/>
      <c r="L6872" s="379"/>
      <c r="M6872" s="379"/>
      <c r="N6872" s="379"/>
      <c r="O6872" s="379"/>
      <c r="P6872" s="379"/>
      <c r="Q6872" s="379"/>
      <c r="R6872" s="379"/>
      <c r="S6872" s="379"/>
      <c r="T6872" s="379"/>
      <c r="U6872" s="379"/>
      <c r="V6872" s="379"/>
      <c r="W6872" s="379"/>
      <c r="X6872" s="379"/>
      <c r="Y6872" s="379"/>
      <c r="Z6872" s="379"/>
      <c r="AA6872" s="380"/>
      <c r="AB6872" s="379"/>
      <c r="AC6872" s="379"/>
      <c r="AD6872" s="379"/>
      <c r="AE6872" s="381"/>
      <c r="AF6872" s="105"/>
      <c r="AG6872" s="381"/>
      <c r="AH6872" s="381"/>
      <c r="AI6872" s="381"/>
      <c r="AJ6872" s="381"/>
      <c r="AK6872" s="381"/>
      <c r="AL6872" s="381"/>
      <c r="AM6872" s="381"/>
    </row>
    <row r="6873" spans="1:39" x14ac:dyDescent="0.35">
      <c r="A6873" s="379"/>
      <c r="B6873" s="379"/>
      <c r="C6873" s="379"/>
      <c r="D6873" s="379"/>
      <c r="E6873" s="379"/>
      <c r="F6873" s="379"/>
      <c r="G6873" s="379"/>
      <c r="H6873" s="379"/>
      <c r="I6873" s="379"/>
      <c r="J6873" s="379"/>
      <c r="K6873" s="379"/>
      <c r="L6873" s="379"/>
      <c r="M6873" s="379"/>
      <c r="N6873" s="379"/>
      <c r="O6873" s="379"/>
      <c r="P6873" s="379"/>
      <c r="Q6873" s="379"/>
      <c r="R6873" s="379"/>
      <c r="S6873" s="379"/>
      <c r="T6873" s="379"/>
      <c r="U6873" s="379"/>
      <c r="V6873" s="379"/>
      <c r="W6873" s="379"/>
      <c r="X6873" s="379"/>
      <c r="Y6873" s="379"/>
      <c r="Z6873" s="379"/>
      <c r="AA6873" s="380"/>
      <c r="AB6873" s="379"/>
      <c r="AC6873" s="379"/>
      <c r="AD6873" s="379"/>
      <c r="AE6873" s="381"/>
      <c r="AF6873" s="105"/>
      <c r="AG6873" s="381"/>
      <c r="AH6873" s="381"/>
      <c r="AI6873" s="381"/>
      <c r="AJ6873" s="381"/>
      <c r="AK6873" s="381"/>
      <c r="AL6873" s="381"/>
      <c r="AM6873" s="381"/>
    </row>
    <row r="6874" spans="1:39" x14ac:dyDescent="0.35">
      <c r="A6874" s="379"/>
      <c r="B6874" s="379"/>
      <c r="C6874" s="379"/>
      <c r="D6874" s="379"/>
      <c r="E6874" s="379"/>
      <c r="F6874" s="379"/>
      <c r="G6874" s="379"/>
      <c r="H6874" s="379"/>
      <c r="I6874" s="379"/>
      <c r="J6874" s="379"/>
      <c r="K6874" s="379"/>
      <c r="L6874" s="379"/>
      <c r="M6874" s="379"/>
      <c r="N6874" s="379"/>
      <c r="O6874" s="379"/>
      <c r="P6874" s="379"/>
      <c r="Q6874" s="379"/>
      <c r="R6874" s="379"/>
      <c r="S6874" s="379"/>
      <c r="T6874" s="379"/>
      <c r="U6874" s="379"/>
      <c r="V6874" s="379"/>
      <c r="W6874" s="379"/>
      <c r="X6874" s="379"/>
      <c r="Y6874" s="379"/>
      <c r="Z6874" s="379"/>
      <c r="AA6874" s="380"/>
      <c r="AB6874" s="379"/>
      <c r="AC6874" s="379"/>
      <c r="AD6874" s="379"/>
      <c r="AE6874" s="381"/>
      <c r="AF6874" s="105"/>
      <c r="AG6874" s="381"/>
      <c r="AH6874" s="381"/>
      <c r="AI6874" s="381"/>
      <c r="AJ6874" s="381"/>
      <c r="AK6874" s="381"/>
      <c r="AL6874" s="381"/>
      <c r="AM6874" s="381"/>
    </row>
    <row r="6875" spans="1:39" x14ac:dyDescent="0.35">
      <c r="A6875" s="379"/>
      <c r="B6875" s="379"/>
      <c r="C6875" s="379"/>
      <c r="D6875" s="379"/>
      <c r="E6875" s="379"/>
      <c r="F6875" s="379"/>
      <c r="G6875" s="379"/>
      <c r="H6875" s="379"/>
      <c r="I6875" s="379"/>
      <c r="J6875" s="379"/>
      <c r="K6875" s="379"/>
      <c r="L6875" s="379"/>
      <c r="M6875" s="379"/>
      <c r="N6875" s="379"/>
      <c r="O6875" s="379"/>
      <c r="P6875" s="379"/>
      <c r="Q6875" s="379"/>
      <c r="R6875" s="379"/>
      <c r="S6875" s="379"/>
      <c r="T6875" s="379"/>
      <c r="U6875" s="379"/>
      <c r="V6875" s="379"/>
      <c r="W6875" s="379"/>
      <c r="X6875" s="379"/>
      <c r="Y6875" s="379"/>
      <c r="Z6875" s="379"/>
      <c r="AA6875" s="380"/>
      <c r="AB6875" s="379"/>
      <c r="AC6875" s="379"/>
      <c r="AD6875" s="379"/>
      <c r="AE6875" s="381"/>
      <c r="AF6875" s="105"/>
      <c r="AG6875" s="381"/>
      <c r="AH6875" s="381"/>
      <c r="AI6875" s="381"/>
      <c r="AJ6875" s="381"/>
      <c r="AK6875" s="381"/>
      <c r="AL6875" s="381"/>
      <c r="AM6875" s="381"/>
    </row>
    <row r="6876" spans="1:39" x14ac:dyDescent="0.35">
      <c r="A6876" s="379"/>
      <c r="B6876" s="379"/>
      <c r="C6876" s="379"/>
      <c r="D6876" s="379"/>
      <c r="E6876" s="379"/>
      <c r="F6876" s="379"/>
      <c r="G6876" s="379"/>
      <c r="H6876" s="379"/>
      <c r="I6876" s="379"/>
      <c r="J6876" s="379"/>
      <c r="K6876" s="379"/>
      <c r="L6876" s="379"/>
      <c r="M6876" s="379"/>
      <c r="N6876" s="379"/>
      <c r="O6876" s="379"/>
      <c r="P6876" s="379"/>
      <c r="Q6876" s="379"/>
      <c r="R6876" s="379"/>
      <c r="S6876" s="379"/>
      <c r="T6876" s="379"/>
      <c r="U6876" s="379"/>
      <c r="V6876" s="379"/>
      <c r="W6876" s="379"/>
      <c r="X6876" s="379"/>
      <c r="Y6876" s="379"/>
      <c r="Z6876" s="379"/>
      <c r="AA6876" s="380"/>
      <c r="AB6876" s="379"/>
      <c r="AC6876" s="379"/>
      <c r="AD6876" s="379"/>
      <c r="AE6876" s="381"/>
      <c r="AF6876" s="105"/>
      <c r="AG6876" s="381"/>
      <c r="AH6876" s="381"/>
      <c r="AI6876" s="381"/>
      <c r="AJ6876" s="381"/>
      <c r="AK6876" s="381"/>
      <c r="AL6876" s="381"/>
      <c r="AM6876" s="381"/>
    </row>
    <row r="6877" spans="1:39" x14ac:dyDescent="0.35">
      <c r="A6877" s="379"/>
      <c r="B6877" s="379"/>
      <c r="C6877" s="379"/>
      <c r="D6877" s="379"/>
      <c r="E6877" s="379"/>
      <c r="F6877" s="379"/>
      <c r="G6877" s="379"/>
      <c r="H6877" s="379"/>
      <c r="I6877" s="379"/>
      <c r="J6877" s="379"/>
      <c r="K6877" s="379"/>
      <c r="L6877" s="379"/>
      <c r="M6877" s="379"/>
      <c r="N6877" s="379"/>
      <c r="O6877" s="379"/>
      <c r="P6877" s="379"/>
      <c r="Q6877" s="379"/>
      <c r="R6877" s="379"/>
      <c r="S6877" s="379"/>
      <c r="T6877" s="379"/>
      <c r="U6877" s="379"/>
      <c r="V6877" s="379"/>
      <c r="W6877" s="379"/>
      <c r="X6877" s="379"/>
      <c r="Y6877" s="379"/>
      <c r="Z6877" s="379"/>
      <c r="AA6877" s="380"/>
      <c r="AB6877" s="379"/>
      <c r="AC6877" s="379"/>
      <c r="AD6877" s="379"/>
      <c r="AE6877" s="381"/>
      <c r="AF6877" s="105"/>
      <c r="AG6877" s="381"/>
      <c r="AH6877" s="381"/>
      <c r="AI6877" s="381"/>
      <c r="AJ6877" s="381"/>
      <c r="AK6877" s="381"/>
      <c r="AL6877" s="381"/>
      <c r="AM6877" s="381"/>
    </row>
    <row r="6878" spans="1:39" x14ac:dyDescent="0.35">
      <c r="A6878" s="379"/>
      <c r="B6878" s="379"/>
      <c r="C6878" s="379"/>
      <c r="D6878" s="379"/>
      <c r="E6878" s="379"/>
      <c r="F6878" s="379"/>
      <c r="G6878" s="379"/>
      <c r="H6878" s="379"/>
      <c r="I6878" s="379"/>
      <c r="J6878" s="379"/>
      <c r="K6878" s="379"/>
      <c r="L6878" s="379"/>
      <c r="M6878" s="379"/>
      <c r="N6878" s="379"/>
      <c r="O6878" s="379"/>
      <c r="P6878" s="379"/>
      <c r="Q6878" s="379"/>
      <c r="R6878" s="379"/>
      <c r="S6878" s="379"/>
      <c r="T6878" s="379"/>
      <c r="U6878" s="379"/>
      <c r="V6878" s="379"/>
      <c r="W6878" s="379"/>
      <c r="X6878" s="379"/>
      <c r="Y6878" s="379"/>
      <c r="Z6878" s="379"/>
      <c r="AA6878" s="380"/>
      <c r="AB6878" s="379"/>
      <c r="AC6878" s="379"/>
      <c r="AD6878" s="379"/>
      <c r="AE6878" s="381"/>
      <c r="AF6878" s="105"/>
      <c r="AG6878" s="381"/>
      <c r="AH6878" s="381"/>
      <c r="AI6878" s="381"/>
      <c r="AJ6878" s="381"/>
      <c r="AK6878" s="381"/>
      <c r="AL6878" s="381"/>
      <c r="AM6878" s="381"/>
    </row>
    <row r="6879" spans="1:39" x14ac:dyDescent="0.35">
      <c r="A6879" s="379"/>
      <c r="B6879" s="379"/>
      <c r="C6879" s="379"/>
      <c r="D6879" s="379"/>
      <c r="E6879" s="379"/>
      <c r="F6879" s="379"/>
      <c r="G6879" s="379"/>
      <c r="H6879" s="379"/>
      <c r="I6879" s="379"/>
      <c r="J6879" s="379"/>
      <c r="K6879" s="379"/>
      <c r="L6879" s="379"/>
      <c r="M6879" s="379"/>
      <c r="N6879" s="379"/>
      <c r="O6879" s="379"/>
      <c r="P6879" s="379"/>
      <c r="Q6879" s="379"/>
      <c r="R6879" s="379"/>
      <c r="S6879" s="379"/>
      <c r="T6879" s="379"/>
      <c r="U6879" s="379"/>
      <c r="V6879" s="379"/>
      <c r="W6879" s="379"/>
      <c r="X6879" s="379"/>
      <c r="Y6879" s="379"/>
      <c r="Z6879" s="379"/>
      <c r="AA6879" s="380"/>
      <c r="AB6879" s="379"/>
      <c r="AC6879" s="379"/>
      <c r="AD6879" s="379"/>
      <c r="AE6879" s="381"/>
      <c r="AF6879" s="105"/>
      <c r="AG6879" s="381"/>
      <c r="AH6879" s="381"/>
      <c r="AI6879" s="381"/>
      <c r="AJ6879" s="381"/>
      <c r="AK6879" s="381"/>
      <c r="AL6879" s="381"/>
      <c r="AM6879" s="381"/>
    </row>
    <row r="6880" spans="1:39" x14ac:dyDescent="0.35">
      <c r="A6880" s="379"/>
      <c r="B6880" s="379"/>
      <c r="C6880" s="379"/>
      <c r="D6880" s="379"/>
      <c r="E6880" s="379"/>
      <c r="F6880" s="379"/>
      <c r="G6880" s="379"/>
      <c r="H6880" s="379"/>
      <c r="I6880" s="379"/>
      <c r="J6880" s="379"/>
      <c r="K6880" s="379"/>
      <c r="L6880" s="379"/>
      <c r="M6880" s="379"/>
      <c r="N6880" s="379"/>
      <c r="O6880" s="379"/>
      <c r="P6880" s="379"/>
      <c r="Q6880" s="379"/>
      <c r="R6880" s="379"/>
      <c r="S6880" s="379"/>
      <c r="T6880" s="379"/>
      <c r="U6880" s="379"/>
      <c r="V6880" s="379"/>
      <c r="W6880" s="379"/>
      <c r="X6880" s="379"/>
      <c r="Y6880" s="379"/>
      <c r="Z6880" s="379"/>
      <c r="AA6880" s="380"/>
      <c r="AB6880" s="379"/>
      <c r="AC6880" s="379"/>
      <c r="AD6880" s="379"/>
      <c r="AE6880" s="381"/>
      <c r="AF6880" s="105"/>
      <c r="AG6880" s="381"/>
      <c r="AH6880" s="381"/>
      <c r="AI6880" s="381"/>
      <c r="AJ6880" s="381"/>
      <c r="AK6880" s="381"/>
      <c r="AL6880" s="381"/>
      <c r="AM6880" s="381"/>
    </row>
    <row r="6881" spans="1:39" x14ac:dyDescent="0.35">
      <c r="A6881" s="379"/>
      <c r="B6881" s="379"/>
      <c r="C6881" s="379"/>
      <c r="D6881" s="379"/>
      <c r="E6881" s="379"/>
      <c r="F6881" s="379"/>
      <c r="G6881" s="379"/>
      <c r="H6881" s="379"/>
      <c r="I6881" s="379"/>
      <c r="J6881" s="379"/>
      <c r="K6881" s="379"/>
      <c r="L6881" s="379"/>
      <c r="M6881" s="379"/>
      <c r="N6881" s="379"/>
      <c r="O6881" s="379"/>
      <c r="P6881" s="379"/>
      <c r="Q6881" s="379"/>
      <c r="R6881" s="379"/>
      <c r="S6881" s="379"/>
      <c r="T6881" s="379"/>
      <c r="U6881" s="379"/>
      <c r="V6881" s="379"/>
      <c r="W6881" s="379"/>
      <c r="X6881" s="379"/>
      <c r="Y6881" s="379"/>
      <c r="Z6881" s="379"/>
      <c r="AA6881" s="380"/>
      <c r="AB6881" s="379"/>
      <c r="AC6881" s="379"/>
      <c r="AD6881" s="379"/>
      <c r="AE6881" s="381"/>
      <c r="AF6881" s="105"/>
      <c r="AG6881" s="381"/>
      <c r="AH6881" s="381"/>
      <c r="AI6881" s="381"/>
      <c r="AJ6881" s="381"/>
      <c r="AK6881" s="381"/>
      <c r="AL6881" s="381"/>
      <c r="AM6881" s="381"/>
    </row>
    <row r="6882" spans="1:39" x14ac:dyDescent="0.35">
      <c r="A6882" s="379"/>
      <c r="B6882" s="379"/>
      <c r="C6882" s="379"/>
      <c r="D6882" s="379"/>
      <c r="E6882" s="379"/>
      <c r="F6882" s="379"/>
      <c r="G6882" s="379"/>
      <c r="H6882" s="379"/>
      <c r="I6882" s="379"/>
      <c r="J6882" s="379"/>
      <c r="K6882" s="379"/>
      <c r="L6882" s="379"/>
      <c r="M6882" s="379"/>
      <c r="N6882" s="379"/>
      <c r="O6882" s="379"/>
      <c r="P6882" s="379"/>
      <c r="Q6882" s="379"/>
      <c r="R6882" s="379"/>
      <c r="S6882" s="379"/>
      <c r="T6882" s="379"/>
      <c r="U6882" s="379"/>
      <c r="V6882" s="379"/>
      <c r="W6882" s="379"/>
      <c r="X6882" s="379"/>
      <c r="Y6882" s="379"/>
      <c r="Z6882" s="379"/>
      <c r="AA6882" s="380"/>
      <c r="AB6882" s="379"/>
      <c r="AC6882" s="379"/>
      <c r="AD6882" s="379"/>
      <c r="AE6882" s="381"/>
      <c r="AF6882" s="105"/>
      <c r="AG6882" s="381"/>
      <c r="AH6882" s="381"/>
      <c r="AI6882" s="381"/>
      <c r="AJ6882" s="381"/>
      <c r="AK6882" s="381"/>
      <c r="AL6882" s="381"/>
      <c r="AM6882" s="381"/>
    </row>
    <row r="6883" spans="1:39" x14ac:dyDescent="0.35">
      <c r="A6883" s="379"/>
      <c r="B6883" s="379"/>
      <c r="C6883" s="379"/>
      <c r="D6883" s="379"/>
      <c r="E6883" s="379"/>
      <c r="F6883" s="379"/>
      <c r="G6883" s="379"/>
      <c r="H6883" s="379"/>
      <c r="I6883" s="379"/>
      <c r="J6883" s="379"/>
      <c r="K6883" s="379"/>
      <c r="L6883" s="379"/>
      <c r="M6883" s="379"/>
      <c r="N6883" s="379"/>
      <c r="O6883" s="379"/>
      <c r="P6883" s="379"/>
      <c r="Q6883" s="379"/>
      <c r="R6883" s="379"/>
      <c r="S6883" s="379"/>
      <c r="T6883" s="379"/>
      <c r="U6883" s="379"/>
      <c r="V6883" s="379"/>
      <c r="W6883" s="379"/>
      <c r="X6883" s="379"/>
      <c r="Y6883" s="379"/>
      <c r="Z6883" s="379"/>
      <c r="AA6883" s="380"/>
      <c r="AB6883" s="379"/>
      <c r="AC6883" s="379"/>
      <c r="AD6883" s="379"/>
      <c r="AE6883" s="381"/>
      <c r="AF6883" s="105"/>
      <c r="AG6883" s="381"/>
      <c r="AH6883" s="381"/>
      <c r="AI6883" s="381"/>
      <c r="AJ6883" s="381"/>
      <c r="AK6883" s="381"/>
      <c r="AL6883" s="381"/>
      <c r="AM6883" s="381"/>
    </row>
    <row r="6884" spans="1:39" x14ac:dyDescent="0.35">
      <c r="A6884" s="379"/>
      <c r="B6884" s="379"/>
      <c r="C6884" s="379"/>
      <c r="D6884" s="379"/>
      <c r="E6884" s="379"/>
      <c r="F6884" s="379"/>
      <c r="G6884" s="379"/>
      <c r="H6884" s="379"/>
      <c r="I6884" s="379"/>
      <c r="J6884" s="379"/>
      <c r="K6884" s="379"/>
      <c r="L6884" s="379"/>
      <c r="M6884" s="379"/>
      <c r="N6884" s="379"/>
      <c r="O6884" s="379"/>
      <c r="P6884" s="379"/>
      <c r="Q6884" s="379"/>
      <c r="R6884" s="379"/>
      <c r="S6884" s="379"/>
      <c r="T6884" s="379"/>
      <c r="U6884" s="379"/>
      <c r="V6884" s="379"/>
      <c r="W6884" s="379"/>
      <c r="X6884" s="379"/>
      <c r="Y6884" s="379"/>
      <c r="Z6884" s="379"/>
      <c r="AA6884" s="380"/>
      <c r="AB6884" s="379"/>
      <c r="AC6884" s="379"/>
      <c r="AD6884" s="379"/>
      <c r="AE6884" s="381"/>
      <c r="AF6884" s="105"/>
      <c r="AG6884" s="381"/>
      <c r="AH6884" s="381"/>
      <c r="AI6884" s="381"/>
      <c r="AJ6884" s="381"/>
      <c r="AK6884" s="381"/>
      <c r="AL6884" s="381"/>
      <c r="AM6884" s="381"/>
    </row>
    <row r="6885" spans="1:39" x14ac:dyDescent="0.35">
      <c r="A6885" s="379"/>
      <c r="B6885" s="379"/>
      <c r="C6885" s="379"/>
      <c r="D6885" s="379"/>
      <c r="E6885" s="379"/>
      <c r="F6885" s="379"/>
      <c r="G6885" s="379"/>
      <c r="H6885" s="379"/>
      <c r="I6885" s="379"/>
      <c r="J6885" s="379"/>
      <c r="K6885" s="379"/>
      <c r="L6885" s="379"/>
      <c r="M6885" s="379"/>
      <c r="N6885" s="379"/>
      <c r="O6885" s="379"/>
      <c r="P6885" s="379"/>
      <c r="Q6885" s="379"/>
      <c r="R6885" s="379"/>
      <c r="S6885" s="379"/>
      <c r="T6885" s="379"/>
      <c r="U6885" s="379"/>
      <c r="V6885" s="379"/>
      <c r="W6885" s="379"/>
      <c r="X6885" s="379"/>
      <c r="Y6885" s="379"/>
      <c r="Z6885" s="379"/>
      <c r="AA6885" s="380"/>
      <c r="AB6885" s="379"/>
      <c r="AC6885" s="379"/>
      <c r="AD6885" s="379"/>
      <c r="AE6885" s="381"/>
      <c r="AF6885" s="105"/>
      <c r="AG6885" s="381"/>
      <c r="AH6885" s="381"/>
      <c r="AI6885" s="381"/>
      <c r="AJ6885" s="381"/>
      <c r="AK6885" s="381"/>
      <c r="AL6885" s="381"/>
      <c r="AM6885" s="381"/>
    </row>
    <row r="6886" spans="1:39" x14ac:dyDescent="0.35">
      <c r="A6886" s="379"/>
      <c r="B6886" s="379"/>
      <c r="C6886" s="379"/>
      <c r="D6886" s="379"/>
      <c r="E6886" s="379"/>
      <c r="F6886" s="379"/>
      <c r="G6886" s="379"/>
      <c r="H6886" s="379"/>
      <c r="I6886" s="379"/>
      <c r="J6886" s="379"/>
      <c r="K6886" s="379"/>
      <c r="L6886" s="379"/>
      <c r="M6886" s="379"/>
      <c r="N6886" s="379"/>
      <c r="O6886" s="379"/>
      <c r="P6886" s="379"/>
      <c r="Q6886" s="379"/>
      <c r="R6886" s="379"/>
      <c r="S6886" s="379"/>
      <c r="T6886" s="379"/>
      <c r="U6886" s="379"/>
      <c r="V6886" s="379"/>
      <c r="W6886" s="379"/>
      <c r="X6886" s="379"/>
      <c r="Y6886" s="379"/>
      <c r="Z6886" s="379"/>
      <c r="AA6886" s="380"/>
      <c r="AB6886" s="379"/>
      <c r="AC6886" s="379"/>
      <c r="AD6886" s="379"/>
      <c r="AE6886" s="381"/>
      <c r="AF6886" s="105"/>
      <c r="AG6886" s="381"/>
      <c r="AH6886" s="381"/>
      <c r="AI6886" s="381"/>
      <c r="AJ6886" s="381"/>
      <c r="AK6886" s="381"/>
      <c r="AL6886" s="381"/>
      <c r="AM6886" s="381"/>
    </row>
    <row r="6887" spans="1:39" x14ac:dyDescent="0.35">
      <c r="A6887" s="379"/>
      <c r="B6887" s="379"/>
      <c r="C6887" s="379"/>
      <c r="D6887" s="379"/>
      <c r="E6887" s="379"/>
      <c r="F6887" s="379"/>
      <c r="G6887" s="379"/>
      <c r="H6887" s="379"/>
      <c r="I6887" s="379"/>
      <c r="J6887" s="379"/>
      <c r="K6887" s="379"/>
      <c r="L6887" s="379"/>
      <c r="M6887" s="379"/>
      <c r="N6887" s="379"/>
      <c r="O6887" s="379"/>
      <c r="P6887" s="379"/>
      <c r="Q6887" s="379"/>
      <c r="R6887" s="379"/>
      <c r="S6887" s="379"/>
      <c r="T6887" s="379"/>
      <c r="U6887" s="379"/>
      <c r="V6887" s="379"/>
      <c r="W6887" s="379"/>
      <c r="X6887" s="379"/>
      <c r="Y6887" s="379"/>
      <c r="Z6887" s="379"/>
      <c r="AA6887" s="380"/>
      <c r="AB6887" s="379"/>
      <c r="AC6887" s="379"/>
      <c r="AD6887" s="379"/>
      <c r="AE6887" s="381"/>
      <c r="AF6887" s="105"/>
      <c r="AG6887" s="381"/>
      <c r="AH6887" s="381"/>
      <c r="AI6887" s="381"/>
      <c r="AJ6887" s="381"/>
      <c r="AK6887" s="381"/>
      <c r="AL6887" s="381"/>
      <c r="AM6887" s="381"/>
    </row>
    <row r="6888" spans="1:39" x14ac:dyDescent="0.35">
      <c r="A6888" s="379"/>
      <c r="B6888" s="379"/>
      <c r="C6888" s="379"/>
      <c r="D6888" s="379"/>
      <c r="E6888" s="379"/>
      <c r="F6888" s="379"/>
      <c r="G6888" s="379"/>
      <c r="H6888" s="379"/>
      <c r="I6888" s="379"/>
      <c r="J6888" s="379"/>
      <c r="K6888" s="379"/>
      <c r="L6888" s="379"/>
      <c r="M6888" s="379"/>
      <c r="N6888" s="379"/>
      <c r="O6888" s="379"/>
      <c r="P6888" s="379"/>
      <c r="Q6888" s="379"/>
      <c r="R6888" s="379"/>
      <c r="S6888" s="379"/>
      <c r="T6888" s="379"/>
      <c r="U6888" s="379"/>
      <c r="V6888" s="379"/>
      <c r="W6888" s="379"/>
      <c r="X6888" s="379"/>
      <c r="Y6888" s="379"/>
      <c r="Z6888" s="379"/>
      <c r="AA6888" s="380"/>
      <c r="AB6888" s="379"/>
      <c r="AC6888" s="379"/>
      <c r="AD6888" s="379"/>
      <c r="AE6888" s="381"/>
      <c r="AF6888" s="105"/>
      <c r="AG6888" s="381"/>
      <c r="AH6888" s="381"/>
      <c r="AI6888" s="381"/>
      <c r="AJ6888" s="381"/>
      <c r="AK6888" s="381"/>
      <c r="AL6888" s="381"/>
      <c r="AM6888" s="381"/>
    </row>
    <row r="6889" spans="1:39" x14ac:dyDescent="0.35">
      <c r="A6889" s="379"/>
      <c r="B6889" s="379"/>
      <c r="C6889" s="379"/>
      <c r="D6889" s="379"/>
      <c r="E6889" s="379"/>
      <c r="F6889" s="379"/>
      <c r="G6889" s="379"/>
      <c r="H6889" s="379"/>
      <c r="I6889" s="379"/>
      <c r="J6889" s="379"/>
      <c r="K6889" s="379"/>
      <c r="L6889" s="379"/>
      <c r="M6889" s="379"/>
      <c r="N6889" s="379"/>
      <c r="O6889" s="379"/>
      <c r="P6889" s="379"/>
      <c r="Q6889" s="379"/>
      <c r="R6889" s="379"/>
      <c r="S6889" s="379"/>
      <c r="T6889" s="379"/>
      <c r="U6889" s="379"/>
      <c r="V6889" s="379"/>
      <c r="W6889" s="379"/>
      <c r="X6889" s="379"/>
      <c r="Y6889" s="379"/>
      <c r="Z6889" s="379"/>
      <c r="AA6889" s="380"/>
      <c r="AB6889" s="379"/>
      <c r="AC6889" s="379"/>
      <c r="AD6889" s="379"/>
      <c r="AE6889" s="381"/>
      <c r="AF6889" s="105"/>
      <c r="AG6889" s="381"/>
      <c r="AH6889" s="381"/>
      <c r="AI6889" s="381"/>
      <c r="AJ6889" s="381"/>
      <c r="AK6889" s="381"/>
      <c r="AL6889" s="381"/>
      <c r="AM6889" s="381"/>
    </row>
    <row r="6890" spans="1:39" x14ac:dyDescent="0.35">
      <c r="A6890" s="379"/>
      <c r="B6890" s="379"/>
      <c r="C6890" s="379"/>
      <c r="D6890" s="379"/>
      <c r="E6890" s="379"/>
      <c r="F6890" s="379"/>
      <c r="G6890" s="379"/>
      <c r="H6890" s="379"/>
      <c r="I6890" s="379"/>
      <c r="J6890" s="379"/>
      <c r="K6890" s="379"/>
      <c r="L6890" s="379"/>
      <c r="M6890" s="379"/>
      <c r="N6890" s="379"/>
      <c r="O6890" s="379"/>
      <c r="P6890" s="379"/>
      <c r="Q6890" s="379"/>
      <c r="R6890" s="379"/>
      <c r="S6890" s="379"/>
      <c r="T6890" s="379"/>
      <c r="U6890" s="379"/>
      <c r="V6890" s="379"/>
      <c r="W6890" s="379"/>
      <c r="X6890" s="379"/>
      <c r="Y6890" s="379"/>
      <c r="Z6890" s="379"/>
      <c r="AA6890" s="380"/>
      <c r="AB6890" s="379"/>
      <c r="AC6890" s="379"/>
      <c r="AD6890" s="379"/>
      <c r="AE6890" s="381"/>
      <c r="AF6890" s="105"/>
      <c r="AG6890" s="381"/>
      <c r="AH6890" s="381"/>
      <c r="AI6890" s="381"/>
      <c r="AJ6890" s="381"/>
      <c r="AK6890" s="381"/>
      <c r="AL6890" s="381"/>
      <c r="AM6890" s="381"/>
    </row>
    <row r="6891" spans="1:39" x14ac:dyDescent="0.35">
      <c r="A6891" s="379"/>
      <c r="B6891" s="379"/>
      <c r="C6891" s="379"/>
      <c r="D6891" s="379"/>
      <c r="E6891" s="379"/>
      <c r="F6891" s="379"/>
      <c r="G6891" s="379"/>
      <c r="H6891" s="379"/>
      <c r="I6891" s="379"/>
      <c r="J6891" s="379"/>
      <c r="K6891" s="379"/>
      <c r="L6891" s="379"/>
      <c r="M6891" s="379"/>
      <c r="N6891" s="379"/>
      <c r="O6891" s="379"/>
      <c r="P6891" s="379"/>
      <c r="Q6891" s="379"/>
      <c r="R6891" s="379"/>
      <c r="S6891" s="379"/>
      <c r="T6891" s="379"/>
      <c r="U6891" s="379"/>
      <c r="V6891" s="379"/>
      <c r="W6891" s="379"/>
      <c r="X6891" s="379"/>
      <c r="Y6891" s="379"/>
      <c r="Z6891" s="379"/>
      <c r="AA6891" s="380"/>
      <c r="AB6891" s="379"/>
      <c r="AC6891" s="379"/>
      <c r="AD6891" s="379"/>
      <c r="AE6891" s="381"/>
      <c r="AF6891" s="105"/>
      <c r="AG6891" s="381"/>
      <c r="AH6891" s="381"/>
      <c r="AI6891" s="381"/>
      <c r="AJ6891" s="381"/>
      <c r="AK6891" s="381"/>
      <c r="AL6891" s="381"/>
      <c r="AM6891" s="381"/>
    </row>
    <row r="6892" spans="1:39" x14ac:dyDescent="0.35">
      <c r="A6892" s="379"/>
      <c r="B6892" s="379"/>
      <c r="C6892" s="379"/>
      <c r="D6892" s="379"/>
      <c r="E6892" s="379"/>
      <c r="F6892" s="379"/>
      <c r="G6892" s="379"/>
      <c r="H6892" s="379"/>
      <c r="I6892" s="379"/>
      <c r="J6892" s="379"/>
      <c r="K6892" s="379"/>
      <c r="L6892" s="379"/>
      <c r="M6892" s="379"/>
      <c r="N6892" s="379"/>
      <c r="O6892" s="379"/>
      <c r="P6892" s="379"/>
      <c r="Q6892" s="379"/>
      <c r="R6892" s="379"/>
      <c r="S6892" s="379"/>
      <c r="T6892" s="379"/>
      <c r="U6892" s="379"/>
      <c r="V6892" s="379"/>
      <c r="W6892" s="379"/>
      <c r="X6892" s="379"/>
      <c r="Y6892" s="379"/>
      <c r="Z6892" s="379"/>
      <c r="AA6892" s="380"/>
      <c r="AB6892" s="379"/>
      <c r="AC6892" s="379"/>
      <c r="AD6892" s="379"/>
      <c r="AE6892" s="381"/>
      <c r="AF6892" s="105"/>
      <c r="AG6892" s="381"/>
      <c r="AH6892" s="381"/>
      <c r="AI6892" s="381"/>
      <c r="AJ6892" s="381"/>
      <c r="AK6892" s="381"/>
      <c r="AL6892" s="381"/>
      <c r="AM6892" s="381"/>
    </row>
    <row r="6893" spans="1:39" x14ac:dyDescent="0.35">
      <c r="A6893" s="379"/>
      <c r="B6893" s="379"/>
      <c r="C6893" s="379"/>
      <c r="D6893" s="379"/>
      <c r="E6893" s="379"/>
      <c r="F6893" s="379"/>
      <c r="G6893" s="379"/>
      <c r="H6893" s="379"/>
      <c r="I6893" s="379"/>
      <c r="J6893" s="379"/>
      <c r="K6893" s="379"/>
      <c r="L6893" s="379"/>
      <c r="M6893" s="379"/>
      <c r="N6893" s="379"/>
      <c r="O6893" s="379"/>
      <c r="P6893" s="379"/>
      <c r="Q6893" s="379"/>
      <c r="R6893" s="379"/>
      <c r="S6893" s="379"/>
      <c r="T6893" s="379"/>
      <c r="U6893" s="379"/>
      <c r="V6893" s="379"/>
      <c r="W6893" s="379"/>
      <c r="X6893" s="379"/>
      <c r="Y6893" s="379"/>
      <c r="Z6893" s="379"/>
      <c r="AA6893" s="380"/>
      <c r="AB6893" s="379"/>
      <c r="AC6893" s="379"/>
      <c r="AD6893" s="379"/>
      <c r="AE6893" s="381"/>
      <c r="AF6893" s="105"/>
      <c r="AG6893" s="381"/>
      <c r="AH6893" s="381"/>
      <c r="AI6893" s="381"/>
      <c r="AJ6893" s="381"/>
      <c r="AK6893" s="381"/>
      <c r="AL6893" s="381"/>
      <c r="AM6893" s="381"/>
    </row>
    <row r="6894" spans="1:39" x14ac:dyDescent="0.35">
      <c r="A6894" s="379"/>
      <c r="B6894" s="379"/>
      <c r="C6894" s="379"/>
      <c r="D6894" s="379"/>
      <c r="E6894" s="379"/>
      <c r="F6894" s="379"/>
      <c r="G6894" s="379"/>
      <c r="H6894" s="379"/>
      <c r="I6894" s="379"/>
      <c r="J6894" s="379"/>
      <c r="K6894" s="379"/>
      <c r="L6894" s="379"/>
      <c r="M6894" s="379"/>
      <c r="N6894" s="379"/>
      <c r="O6894" s="379"/>
      <c r="P6894" s="379"/>
      <c r="Q6894" s="379"/>
      <c r="R6894" s="379"/>
      <c r="S6894" s="379"/>
      <c r="T6894" s="379"/>
      <c r="U6894" s="379"/>
      <c r="V6894" s="379"/>
      <c r="W6894" s="379"/>
      <c r="X6894" s="379"/>
      <c r="Y6894" s="379"/>
      <c r="Z6894" s="379"/>
      <c r="AA6894" s="380"/>
      <c r="AB6894" s="379"/>
      <c r="AC6894" s="379"/>
      <c r="AD6894" s="379"/>
      <c r="AE6894" s="381"/>
      <c r="AF6894" s="105"/>
      <c r="AG6894" s="381"/>
      <c r="AH6894" s="381"/>
      <c r="AI6894" s="381"/>
      <c r="AJ6894" s="381"/>
      <c r="AK6894" s="381"/>
      <c r="AL6894" s="381"/>
      <c r="AM6894" s="381"/>
    </row>
    <row r="6895" spans="1:39" x14ac:dyDescent="0.35">
      <c r="A6895" s="379"/>
      <c r="B6895" s="379"/>
      <c r="C6895" s="379"/>
      <c r="D6895" s="379"/>
      <c r="E6895" s="379"/>
      <c r="F6895" s="379"/>
      <c r="G6895" s="379"/>
      <c r="H6895" s="379"/>
      <c r="I6895" s="379"/>
      <c r="J6895" s="379"/>
      <c r="K6895" s="379"/>
      <c r="L6895" s="379"/>
      <c r="M6895" s="379"/>
      <c r="N6895" s="379"/>
      <c r="O6895" s="379"/>
      <c r="P6895" s="379"/>
      <c r="Q6895" s="379"/>
      <c r="R6895" s="379"/>
      <c r="S6895" s="379"/>
      <c r="T6895" s="379"/>
      <c r="U6895" s="379"/>
      <c r="V6895" s="379"/>
      <c r="W6895" s="379"/>
      <c r="X6895" s="379"/>
      <c r="Y6895" s="379"/>
      <c r="Z6895" s="379"/>
      <c r="AA6895" s="380"/>
      <c r="AB6895" s="379"/>
      <c r="AC6895" s="379"/>
      <c r="AD6895" s="379"/>
      <c r="AE6895" s="381"/>
      <c r="AF6895" s="105"/>
      <c r="AG6895" s="381"/>
      <c r="AH6895" s="381"/>
      <c r="AI6895" s="381"/>
      <c r="AJ6895" s="381"/>
      <c r="AK6895" s="381"/>
      <c r="AL6895" s="381"/>
      <c r="AM6895" s="381"/>
    </row>
    <row r="6896" spans="1:39" x14ac:dyDescent="0.35">
      <c r="A6896" s="379"/>
      <c r="B6896" s="379"/>
      <c r="C6896" s="379"/>
      <c r="D6896" s="379"/>
      <c r="E6896" s="379"/>
      <c r="F6896" s="379"/>
      <c r="G6896" s="379"/>
      <c r="H6896" s="379"/>
      <c r="I6896" s="379"/>
      <c r="J6896" s="379"/>
      <c r="K6896" s="379"/>
      <c r="L6896" s="379"/>
      <c r="M6896" s="379"/>
      <c r="N6896" s="379"/>
      <c r="O6896" s="379"/>
      <c r="P6896" s="379"/>
      <c r="Q6896" s="379"/>
      <c r="R6896" s="379"/>
      <c r="S6896" s="379"/>
      <c r="T6896" s="379"/>
      <c r="U6896" s="379"/>
      <c r="V6896" s="379"/>
      <c r="W6896" s="379"/>
      <c r="X6896" s="379"/>
      <c r="Y6896" s="379"/>
      <c r="Z6896" s="379"/>
      <c r="AA6896" s="380"/>
      <c r="AB6896" s="379"/>
      <c r="AC6896" s="379"/>
      <c r="AD6896" s="379"/>
      <c r="AE6896" s="381"/>
      <c r="AF6896" s="105"/>
      <c r="AG6896" s="381"/>
      <c r="AH6896" s="381"/>
      <c r="AI6896" s="381"/>
      <c r="AJ6896" s="381"/>
      <c r="AK6896" s="381"/>
      <c r="AL6896" s="381"/>
      <c r="AM6896" s="381"/>
    </row>
    <row r="6897" spans="1:39" x14ac:dyDescent="0.35">
      <c r="A6897" s="379"/>
      <c r="B6897" s="379"/>
      <c r="C6897" s="379"/>
      <c r="D6897" s="379"/>
      <c r="E6897" s="379"/>
      <c r="F6897" s="379"/>
      <c r="G6897" s="379"/>
      <c r="H6897" s="379"/>
      <c r="I6897" s="379"/>
      <c r="J6897" s="379"/>
      <c r="K6897" s="379"/>
      <c r="L6897" s="379"/>
      <c r="M6897" s="379"/>
      <c r="N6897" s="379"/>
      <c r="O6897" s="379"/>
      <c r="P6897" s="379"/>
      <c r="Q6897" s="379"/>
      <c r="R6897" s="379"/>
      <c r="S6897" s="379"/>
      <c r="T6897" s="379"/>
      <c r="U6897" s="379"/>
      <c r="V6897" s="379"/>
      <c r="W6897" s="379"/>
      <c r="X6897" s="379"/>
      <c r="Y6897" s="379"/>
      <c r="Z6897" s="379"/>
      <c r="AA6897" s="380"/>
      <c r="AB6897" s="379"/>
      <c r="AC6897" s="379"/>
      <c r="AD6897" s="379"/>
      <c r="AE6897" s="381"/>
      <c r="AF6897" s="105"/>
      <c r="AG6897" s="381"/>
      <c r="AH6897" s="381"/>
      <c r="AI6897" s="381"/>
      <c r="AJ6897" s="381"/>
      <c r="AK6897" s="381"/>
      <c r="AL6897" s="381"/>
      <c r="AM6897" s="381"/>
    </row>
    <row r="6898" spans="1:39" x14ac:dyDescent="0.35">
      <c r="A6898" s="379"/>
      <c r="B6898" s="379"/>
      <c r="C6898" s="379"/>
      <c r="D6898" s="379"/>
      <c r="E6898" s="379"/>
      <c r="F6898" s="379"/>
      <c r="G6898" s="379"/>
      <c r="H6898" s="379"/>
      <c r="I6898" s="379"/>
      <c r="J6898" s="379"/>
      <c r="K6898" s="379"/>
      <c r="L6898" s="379"/>
      <c r="M6898" s="379"/>
      <c r="N6898" s="379"/>
      <c r="O6898" s="379"/>
      <c r="P6898" s="379"/>
      <c r="Q6898" s="379"/>
      <c r="R6898" s="379"/>
      <c r="S6898" s="379"/>
      <c r="T6898" s="379"/>
      <c r="U6898" s="379"/>
      <c r="V6898" s="379"/>
      <c r="W6898" s="379"/>
      <c r="X6898" s="379"/>
      <c r="Y6898" s="379"/>
      <c r="Z6898" s="379"/>
      <c r="AA6898" s="380"/>
      <c r="AB6898" s="379"/>
      <c r="AC6898" s="379"/>
      <c r="AD6898" s="379"/>
      <c r="AE6898" s="381"/>
      <c r="AF6898" s="105"/>
      <c r="AG6898" s="381"/>
      <c r="AH6898" s="381"/>
      <c r="AI6898" s="381"/>
      <c r="AJ6898" s="381"/>
      <c r="AK6898" s="381"/>
      <c r="AL6898" s="381"/>
      <c r="AM6898" s="381"/>
    </row>
    <row r="6899" spans="1:39" x14ac:dyDescent="0.35">
      <c r="A6899" s="379"/>
      <c r="B6899" s="379"/>
      <c r="C6899" s="379"/>
      <c r="D6899" s="379"/>
      <c r="E6899" s="379"/>
      <c r="F6899" s="379"/>
      <c r="G6899" s="379"/>
      <c r="H6899" s="379"/>
      <c r="I6899" s="379"/>
      <c r="J6899" s="379"/>
      <c r="K6899" s="379"/>
      <c r="L6899" s="379"/>
      <c r="M6899" s="379"/>
      <c r="N6899" s="379"/>
      <c r="O6899" s="379"/>
      <c r="P6899" s="379"/>
      <c r="Q6899" s="379"/>
      <c r="R6899" s="379"/>
      <c r="S6899" s="379"/>
      <c r="T6899" s="379"/>
      <c r="U6899" s="379"/>
      <c r="V6899" s="379"/>
      <c r="W6899" s="379"/>
      <c r="X6899" s="379"/>
      <c r="Y6899" s="379"/>
      <c r="Z6899" s="379"/>
      <c r="AA6899" s="380"/>
      <c r="AB6899" s="379"/>
      <c r="AC6899" s="379"/>
      <c r="AD6899" s="379"/>
      <c r="AE6899" s="381"/>
      <c r="AF6899" s="105"/>
      <c r="AG6899" s="381"/>
      <c r="AH6899" s="381"/>
      <c r="AI6899" s="381"/>
      <c r="AJ6899" s="381"/>
      <c r="AK6899" s="381"/>
      <c r="AL6899" s="381"/>
      <c r="AM6899" s="381"/>
    </row>
    <row r="6900" spans="1:39" x14ac:dyDescent="0.35">
      <c r="A6900" s="379"/>
      <c r="B6900" s="379"/>
      <c r="C6900" s="379"/>
      <c r="D6900" s="379"/>
      <c r="E6900" s="379"/>
      <c r="F6900" s="379"/>
      <c r="G6900" s="379"/>
      <c r="H6900" s="379"/>
      <c r="I6900" s="379"/>
      <c r="J6900" s="379"/>
      <c r="K6900" s="379"/>
      <c r="L6900" s="379"/>
      <c r="M6900" s="379"/>
      <c r="N6900" s="379"/>
      <c r="O6900" s="379"/>
      <c r="P6900" s="379"/>
      <c r="Q6900" s="379"/>
      <c r="R6900" s="379"/>
      <c r="S6900" s="379"/>
      <c r="T6900" s="379"/>
      <c r="U6900" s="379"/>
      <c r="V6900" s="379"/>
      <c r="W6900" s="379"/>
      <c r="X6900" s="379"/>
      <c r="Y6900" s="379"/>
      <c r="Z6900" s="379"/>
      <c r="AA6900" s="380"/>
      <c r="AB6900" s="379"/>
      <c r="AC6900" s="379"/>
      <c r="AD6900" s="379"/>
      <c r="AE6900" s="381"/>
      <c r="AF6900" s="105"/>
      <c r="AG6900" s="381"/>
      <c r="AH6900" s="381"/>
      <c r="AI6900" s="381"/>
      <c r="AJ6900" s="381"/>
      <c r="AK6900" s="381"/>
      <c r="AL6900" s="381"/>
      <c r="AM6900" s="381"/>
    </row>
    <row r="6901" spans="1:39" x14ac:dyDescent="0.35">
      <c r="A6901" s="379"/>
      <c r="B6901" s="379"/>
      <c r="C6901" s="379"/>
      <c r="D6901" s="379"/>
      <c r="E6901" s="379"/>
      <c r="F6901" s="379"/>
      <c r="G6901" s="379"/>
      <c r="H6901" s="379"/>
      <c r="I6901" s="379"/>
      <c r="J6901" s="379"/>
      <c r="K6901" s="379"/>
      <c r="L6901" s="379"/>
      <c r="M6901" s="379"/>
      <c r="N6901" s="379"/>
      <c r="O6901" s="379"/>
      <c r="P6901" s="379"/>
      <c r="Q6901" s="379"/>
      <c r="R6901" s="379"/>
      <c r="S6901" s="379"/>
      <c r="T6901" s="379"/>
      <c r="U6901" s="379"/>
      <c r="V6901" s="379"/>
      <c r="W6901" s="379"/>
      <c r="X6901" s="379"/>
      <c r="Y6901" s="379"/>
      <c r="Z6901" s="379"/>
      <c r="AA6901" s="380"/>
      <c r="AB6901" s="379"/>
      <c r="AC6901" s="379"/>
      <c r="AD6901" s="379"/>
      <c r="AE6901" s="381"/>
      <c r="AF6901" s="105"/>
      <c r="AG6901" s="381"/>
      <c r="AH6901" s="381"/>
      <c r="AI6901" s="381"/>
      <c r="AJ6901" s="381"/>
      <c r="AK6901" s="381"/>
      <c r="AL6901" s="381"/>
      <c r="AM6901" s="381"/>
    </row>
    <row r="6902" spans="1:39" x14ac:dyDescent="0.35">
      <c r="A6902" s="379"/>
      <c r="B6902" s="379"/>
      <c r="C6902" s="379"/>
      <c r="D6902" s="379"/>
      <c r="E6902" s="379"/>
      <c r="F6902" s="379"/>
      <c r="G6902" s="379"/>
      <c r="H6902" s="379"/>
      <c r="I6902" s="379"/>
      <c r="J6902" s="379"/>
      <c r="K6902" s="379"/>
      <c r="L6902" s="379"/>
      <c r="M6902" s="379"/>
      <c r="N6902" s="379"/>
      <c r="O6902" s="379"/>
      <c r="P6902" s="379"/>
      <c r="Q6902" s="379"/>
      <c r="R6902" s="379"/>
      <c r="S6902" s="379"/>
      <c r="T6902" s="379"/>
      <c r="U6902" s="379"/>
      <c r="V6902" s="379"/>
      <c r="W6902" s="379"/>
      <c r="X6902" s="379"/>
      <c r="Y6902" s="379"/>
      <c r="Z6902" s="379"/>
      <c r="AA6902" s="380"/>
      <c r="AB6902" s="379"/>
      <c r="AC6902" s="379"/>
      <c r="AD6902" s="379"/>
      <c r="AE6902" s="381"/>
      <c r="AF6902" s="105"/>
      <c r="AG6902" s="381"/>
      <c r="AH6902" s="381"/>
      <c r="AI6902" s="381"/>
      <c r="AJ6902" s="381"/>
      <c r="AK6902" s="381"/>
      <c r="AL6902" s="381"/>
      <c r="AM6902" s="381"/>
    </row>
    <row r="6903" spans="1:39" x14ac:dyDescent="0.35">
      <c r="A6903" s="379"/>
      <c r="B6903" s="379"/>
      <c r="C6903" s="379"/>
      <c r="D6903" s="379"/>
      <c r="E6903" s="379"/>
      <c r="F6903" s="379"/>
      <c r="G6903" s="379"/>
      <c r="H6903" s="379"/>
      <c r="I6903" s="379"/>
      <c r="J6903" s="379"/>
      <c r="K6903" s="379"/>
      <c r="L6903" s="379"/>
      <c r="M6903" s="379"/>
      <c r="N6903" s="379"/>
      <c r="O6903" s="379"/>
      <c r="P6903" s="379"/>
      <c r="Q6903" s="379"/>
      <c r="R6903" s="379"/>
      <c r="S6903" s="379"/>
      <c r="T6903" s="379"/>
      <c r="U6903" s="379"/>
      <c r="V6903" s="379"/>
      <c r="W6903" s="379"/>
      <c r="X6903" s="379"/>
      <c r="Y6903" s="379"/>
      <c r="Z6903" s="379"/>
      <c r="AA6903" s="380"/>
      <c r="AB6903" s="379"/>
      <c r="AC6903" s="379"/>
      <c r="AD6903" s="379"/>
      <c r="AE6903" s="381"/>
      <c r="AF6903" s="105"/>
      <c r="AG6903" s="381"/>
      <c r="AH6903" s="381"/>
      <c r="AI6903" s="381"/>
      <c r="AJ6903" s="381"/>
      <c r="AK6903" s="381"/>
      <c r="AL6903" s="381"/>
      <c r="AM6903" s="381"/>
    </row>
    <row r="6904" spans="1:39" x14ac:dyDescent="0.35">
      <c r="A6904" s="379"/>
      <c r="B6904" s="379"/>
      <c r="C6904" s="379"/>
      <c r="D6904" s="379"/>
      <c r="E6904" s="379"/>
      <c r="F6904" s="379"/>
      <c r="G6904" s="379"/>
      <c r="H6904" s="379"/>
      <c r="I6904" s="379"/>
      <c r="J6904" s="379"/>
      <c r="K6904" s="379"/>
      <c r="L6904" s="379"/>
      <c r="M6904" s="379"/>
      <c r="N6904" s="379"/>
      <c r="O6904" s="379"/>
      <c r="P6904" s="379"/>
      <c r="Q6904" s="379"/>
      <c r="R6904" s="379"/>
      <c r="S6904" s="379"/>
      <c r="T6904" s="379"/>
      <c r="U6904" s="379"/>
      <c r="V6904" s="379"/>
      <c r="W6904" s="379"/>
      <c r="X6904" s="379"/>
      <c r="Y6904" s="379"/>
      <c r="Z6904" s="379"/>
      <c r="AA6904" s="380"/>
      <c r="AB6904" s="379"/>
      <c r="AC6904" s="379"/>
      <c r="AD6904" s="379"/>
      <c r="AE6904" s="381"/>
      <c r="AF6904" s="105"/>
      <c r="AG6904" s="381"/>
      <c r="AH6904" s="381"/>
      <c r="AI6904" s="381"/>
      <c r="AJ6904" s="381"/>
      <c r="AK6904" s="381"/>
      <c r="AL6904" s="381"/>
      <c r="AM6904" s="381"/>
    </row>
    <row r="6905" spans="1:39" x14ac:dyDescent="0.35">
      <c r="A6905" s="379"/>
      <c r="B6905" s="379"/>
      <c r="C6905" s="379"/>
      <c r="D6905" s="379"/>
      <c r="E6905" s="379"/>
      <c r="F6905" s="379"/>
      <c r="G6905" s="379"/>
      <c r="H6905" s="379"/>
      <c r="I6905" s="379"/>
      <c r="J6905" s="379"/>
      <c r="K6905" s="379"/>
      <c r="L6905" s="379"/>
      <c r="M6905" s="379"/>
      <c r="N6905" s="379"/>
      <c r="O6905" s="379"/>
      <c r="P6905" s="379"/>
      <c r="Q6905" s="379"/>
      <c r="R6905" s="379"/>
      <c r="S6905" s="379"/>
      <c r="T6905" s="379"/>
      <c r="U6905" s="379"/>
      <c r="V6905" s="379"/>
      <c r="W6905" s="379"/>
      <c r="X6905" s="379"/>
      <c r="Y6905" s="379"/>
      <c r="Z6905" s="379"/>
      <c r="AA6905" s="380"/>
      <c r="AB6905" s="379"/>
      <c r="AC6905" s="379"/>
      <c r="AD6905" s="379"/>
      <c r="AE6905" s="381"/>
      <c r="AF6905" s="105"/>
      <c r="AG6905" s="381"/>
      <c r="AH6905" s="381"/>
      <c r="AI6905" s="381"/>
      <c r="AJ6905" s="381"/>
      <c r="AK6905" s="381"/>
      <c r="AL6905" s="381"/>
      <c r="AM6905" s="381"/>
    </row>
    <row r="6906" spans="1:39" x14ac:dyDescent="0.35">
      <c r="A6906" s="379"/>
      <c r="B6906" s="379"/>
      <c r="C6906" s="379"/>
      <c r="D6906" s="379"/>
      <c r="E6906" s="379"/>
      <c r="F6906" s="379"/>
      <c r="G6906" s="379"/>
      <c r="H6906" s="379"/>
      <c r="I6906" s="379"/>
      <c r="J6906" s="379"/>
      <c r="K6906" s="379"/>
      <c r="L6906" s="379"/>
      <c r="M6906" s="379"/>
      <c r="N6906" s="379"/>
      <c r="O6906" s="379"/>
      <c r="P6906" s="379"/>
      <c r="Q6906" s="379"/>
      <c r="R6906" s="379"/>
      <c r="S6906" s="379"/>
      <c r="T6906" s="379"/>
      <c r="U6906" s="379"/>
      <c r="V6906" s="379"/>
      <c r="W6906" s="379"/>
      <c r="X6906" s="379"/>
      <c r="Y6906" s="379"/>
      <c r="Z6906" s="379"/>
      <c r="AA6906" s="380"/>
      <c r="AB6906" s="379"/>
      <c r="AC6906" s="379"/>
      <c r="AD6906" s="379"/>
      <c r="AE6906" s="381"/>
      <c r="AF6906" s="105"/>
      <c r="AG6906" s="381"/>
      <c r="AH6906" s="381"/>
      <c r="AI6906" s="381"/>
      <c r="AJ6906" s="381"/>
      <c r="AK6906" s="381"/>
      <c r="AL6906" s="381"/>
      <c r="AM6906" s="381"/>
    </row>
    <row r="6907" spans="1:39" x14ac:dyDescent="0.35">
      <c r="A6907" s="379"/>
      <c r="B6907" s="379"/>
      <c r="C6907" s="379"/>
      <c r="D6907" s="379"/>
      <c r="E6907" s="379"/>
      <c r="F6907" s="379"/>
      <c r="G6907" s="379"/>
      <c r="H6907" s="379"/>
      <c r="I6907" s="379"/>
      <c r="J6907" s="379"/>
      <c r="K6907" s="379"/>
      <c r="L6907" s="379"/>
      <c r="M6907" s="379"/>
      <c r="N6907" s="379"/>
      <c r="O6907" s="379"/>
      <c r="P6907" s="379"/>
      <c r="Q6907" s="379"/>
      <c r="R6907" s="379"/>
      <c r="S6907" s="379"/>
      <c r="T6907" s="379"/>
      <c r="U6907" s="379"/>
      <c r="V6907" s="379"/>
      <c r="W6907" s="379"/>
      <c r="X6907" s="379"/>
      <c r="Y6907" s="379"/>
      <c r="Z6907" s="379"/>
      <c r="AA6907" s="380"/>
      <c r="AB6907" s="379"/>
      <c r="AC6907" s="379"/>
      <c r="AD6907" s="379"/>
      <c r="AE6907" s="381"/>
      <c r="AF6907" s="105"/>
      <c r="AG6907" s="381"/>
      <c r="AH6907" s="381"/>
      <c r="AI6907" s="381"/>
      <c r="AJ6907" s="381"/>
      <c r="AK6907" s="381"/>
      <c r="AL6907" s="381"/>
      <c r="AM6907" s="381"/>
    </row>
    <row r="6908" spans="1:39" x14ac:dyDescent="0.35">
      <c r="A6908" s="379"/>
      <c r="B6908" s="379"/>
      <c r="C6908" s="379"/>
      <c r="D6908" s="379"/>
      <c r="E6908" s="379"/>
      <c r="F6908" s="379"/>
      <c r="G6908" s="379"/>
      <c r="H6908" s="379"/>
      <c r="I6908" s="379"/>
      <c r="J6908" s="379"/>
      <c r="K6908" s="379"/>
      <c r="L6908" s="379"/>
      <c r="M6908" s="379"/>
      <c r="N6908" s="379"/>
      <c r="O6908" s="379"/>
      <c r="P6908" s="379"/>
      <c r="Q6908" s="379"/>
      <c r="R6908" s="379"/>
      <c r="S6908" s="379"/>
      <c r="T6908" s="379"/>
      <c r="U6908" s="379"/>
      <c r="V6908" s="379"/>
      <c r="W6908" s="379"/>
      <c r="X6908" s="379"/>
      <c r="Y6908" s="379"/>
      <c r="Z6908" s="379"/>
      <c r="AA6908" s="380"/>
      <c r="AB6908" s="379"/>
      <c r="AC6908" s="379"/>
      <c r="AD6908" s="379"/>
      <c r="AE6908" s="381"/>
      <c r="AF6908" s="105"/>
      <c r="AG6908" s="381"/>
      <c r="AH6908" s="381"/>
      <c r="AI6908" s="381"/>
      <c r="AJ6908" s="381"/>
      <c r="AK6908" s="381"/>
      <c r="AL6908" s="381"/>
      <c r="AM6908" s="381"/>
    </row>
    <row r="6909" spans="1:39" x14ac:dyDescent="0.35">
      <c r="A6909" s="379"/>
      <c r="B6909" s="379"/>
      <c r="C6909" s="379"/>
      <c r="D6909" s="379"/>
      <c r="E6909" s="379"/>
      <c r="F6909" s="379"/>
      <c r="G6909" s="379"/>
      <c r="H6909" s="379"/>
      <c r="I6909" s="379"/>
      <c r="J6909" s="379"/>
      <c r="K6909" s="379"/>
      <c r="L6909" s="379"/>
      <c r="M6909" s="379"/>
      <c r="N6909" s="379"/>
      <c r="O6909" s="379"/>
      <c r="P6909" s="379"/>
      <c r="Q6909" s="379"/>
      <c r="R6909" s="379"/>
      <c r="S6909" s="379"/>
      <c r="T6909" s="379"/>
      <c r="U6909" s="379"/>
      <c r="V6909" s="379"/>
      <c r="W6909" s="379"/>
      <c r="X6909" s="379"/>
      <c r="Y6909" s="379"/>
      <c r="Z6909" s="379"/>
      <c r="AA6909" s="380"/>
      <c r="AB6909" s="379"/>
      <c r="AC6909" s="379"/>
      <c r="AD6909" s="379"/>
      <c r="AE6909" s="381"/>
      <c r="AF6909" s="105"/>
      <c r="AG6909" s="381"/>
      <c r="AH6909" s="381"/>
      <c r="AI6909" s="381"/>
      <c r="AJ6909" s="381"/>
      <c r="AK6909" s="381"/>
      <c r="AL6909" s="381"/>
      <c r="AM6909" s="381"/>
    </row>
    <row r="6910" spans="1:39" x14ac:dyDescent="0.35">
      <c r="A6910" s="379"/>
      <c r="B6910" s="379"/>
      <c r="C6910" s="379"/>
      <c r="D6910" s="379"/>
      <c r="E6910" s="379"/>
      <c r="F6910" s="379"/>
      <c r="G6910" s="379"/>
      <c r="H6910" s="379"/>
      <c r="I6910" s="379"/>
      <c r="J6910" s="379"/>
      <c r="K6910" s="379"/>
      <c r="L6910" s="379"/>
      <c r="M6910" s="379"/>
      <c r="N6910" s="379"/>
      <c r="O6910" s="379"/>
      <c r="P6910" s="379"/>
      <c r="Q6910" s="379"/>
      <c r="R6910" s="379"/>
      <c r="S6910" s="379"/>
      <c r="T6910" s="379"/>
      <c r="U6910" s="379"/>
      <c r="V6910" s="379"/>
      <c r="W6910" s="379"/>
      <c r="X6910" s="379"/>
      <c r="Y6910" s="379"/>
      <c r="Z6910" s="379"/>
      <c r="AA6910" s="380"/>
      <c r="AB6910" s="379"/>
      <c r="AC6910" s="379"/>
      <c r="AD6910" s="379"/>
      <c r="AE6910" s="381"/>
      <c r="AF6910" s="105"/>
      <c r="AG6910" s="381"/>
      <c r="AH6910" s="381"/>
      <c r="AI6910" s="381"/>
      <c r="AJ6910" s="381"/>
      <c r="AK6910" s="381"/>
      <c r="AL6910" s="381"/>
      <c r="AM6910" s="381"/>
    </row>
    <row r="6911" spans="1:39" x14ac:dyDescent="0.35">
      <c r="A6911" s="379"/>
      <c r="B6911" s="379"/>
      <c r="C6911" s="379"/>
      <c r="D6911" s="379"/>
      <c r="E6911" s="379"/>
      <c r="F6911" s="379"/>
      <c r="G6911" s="379"/>
      <c r="H6911" s="379"/>
      <c r="I6911" s="379"/>
      <c r="J6911" s="379"/>
      <c r="K6911" s="379"/>
      <c r="L6911" s="379"/>
      <c r="M6911" s="379"/>
      <c r="N6911" s="379"/>
      <c r="O6911" s="379"/>
      <c r="P6911" s="379"/>
      <c r="Q6911" s="379"/>
      <c r="R6911" s="379"/>
      <c r="S6911" s="379"/>
      <c r="T6911" s="379"/>
      <c r="U6911" s="379"/>
      <c r="V6911" s="379"/>
      <c r="W6911" s="379"/>
      <c r="X6911" s="379"/>
      <c r="Y6911" s="379"/>
      <c r="Z6911" s="379"/>
      <c r="AA6911" s="380"/>
      <c r="AB6911" s="379"/>
      <c r="AC6911" s="379"/>
      <c r="AD6911" s="379"/>
      <c r="AE6911" s="381"/>
      <c r="AF6911" s="105"/>
      <c r="AG6911" s="381"/>
      <c r="AH6911" s="381"/>
      <c r="AI6911" s="381"/>
      <c r="AJ6911" s="381"/>
      <c r="AK6911" s="381"/>
      <c r="AL6911" s="381"/>
      <c r="AM6911" s="381"/>
    </row>
    <row r="6912" spans="1:39" x14ac:dyDescent="0.35">
      <c r="A6912" s="379"/>
      <c r="B6912" s="379"/>
      <c r="C6912" s="379"/>
      <c r="D6912" s="379"/>
      <c r="E6912" s="379"/>
      <c r="F6912" s="379"/>
      <c r="G6912" s="379"/>
      <c r="H6912" s="379"/>
      <c r="I6912" s="379"/>
      <c r="J6912" s="379"/>
      <c r="K6912" s="379"/>
      <c r="L6912" s="379"/>
      <c r="M6912" s="379"/>
      <c r="N6912" s="379"/>
      <c r="O6912" s="379"/>
      <c r="P6912" s="379"/>
      <c r="Q6912" s="379"/>
      <c r="R6912" s="379"/>
      <c r="S6912" s="379"/>
      <c r="T6912" s="379"/>
      <c r="U6912" s="379"/>
      <c r="V6912" s="379"/>
      <c r="W6912" s="379"/>
      <c r="X6912" s="379"/>
      <c r="Y6912" s="379"/>
      <c r="Z6912" s="379"/>
      <c r="AA6912" s="380"/>
      <c r="AB6912" s="379"/>
      <c r="AC6912" s="379"/>
      <c r="AD6912" s="379"/>
      <c r="AE6912" s="381"/>
      <c r="AF6912" s="105"/>
      <c r="AG6912" s="381"/>
      <c r="AH6912" s="381"/>
      <c r="AI6912" s="381"/>
      <c r="AJ6912" s="381"/>
      <c r="AK6912" s="381"/>
      <c r="AL6912" s="381"/>
      <c r="AM6912" s="381"/>
    </row>
    <row r="6913" spans="1:39" x14ac:dyDescent="0.35">
      <c r="A6913" s="379"/>
      <c r="B6913" s="379"/>
      <c r="C6913" s="379"/>
      <c r="D6913" s="379"/>
      <c r="E6913" s="379"/>
      <c r="F6913" s="379"/>
      <c r="G6913" s="379"/>
      <c r="H6913" s="379"/>
      <c r="I6913" s="379"/>
      <c r="J6913" s="379"/>
      <c r="K6913" s="379"/>
      <c r="L6913" s="379"/>
      <c r="M6913" s="379"/>
      <c r="N6913" s="379"/>
      <c r="O6913" s="379"/>
      <c r="P6913" s="379"/>
      <c r="Q6913" s="379"/>
      <c r="R6913" s="379"/>
      <c r="S6913" s="379"/>
      <c r="T6913" s="379"/>
      <c r="U6913" s="379"/>
      <c r="V6913" s="379"/>
      <c r="W6913" s="379"/>
      <c r="X6913" s="379"/>
      <c r="Y6913" s="379"/>
      <c r="Z6913" s="379"/>
      <c r="AA6913" s="380"/>
      <c r="AB6913" s="379"/>
      <c r="AC6913" s="379"/>
      <c r="AD6913" s="379"/>
      <c r="AE6913" s="381"/>
      <c r="AF6913" s="105"/>
      <c r="AG6913" s="381"/>
      <c r="AH6913" s="381"/>
      <c r="AI6913" s="381"/>
      <c r="AJ6913" s="381"/>
      <c r="AK6913" s="381"/>
      <c r="AL6913" s="381"/>
      <c r="AM6913" s="381"/>
    </row>
    <row r="6914" spans="1:39" x14ac:dyDescent="0.35">
      <c r="A6914" s="379"/>
      <c r="B6914" s="379"/>
      <c r="C6914" s="379"/>
      <c r="D6914" s="379"/>
      <c r="E6914" s="379"/>
      <c r="F6914" s="379"/>
      <c r="G6914" s="379"/>
      <c r="H6914" s="379"/>
      <c r="I6914" s="379"/>
      <c r="J6914" s="379"/>
      <c r="K6914" s="379"/>
      <c r="L6914" s="379"/>
      <c r="M6914" s="379"/>
      <c r="N6914" s="379"/>
      <c r="O6914" s="379"/>
      <c r="P6914" s="379"/>
      <c r="Q6914" s="379"/>
      <c r="R6914" s="379"/>
      <c r="S6914" s="379"/>
      <c r="T6914" s="379"/>
      <c r="U6914" s="379"/>
      <c r="V6914" s="379"/>
      <c r="W6914" s="379"/>
      <c r="X6914" s="379"/>
      <c r="Y6914" s="379"/>
      <c r="Z6914" s="379"/>
      <c r="AA6914" s="380"/>
      <c r="AB6914" s="379"/>
      <c r="AC6914" s="379"/>
      <c r="AD6914" s="379"/>
      <c r="AE6914" s="381"/>
      <c r="AF6914" s="105"/>
      <c r="AG6914" s="381"/>
      <c r="AH6914" s="381"/>
      <c r="AI6914" s="381"/>
      <c r="AJ6914" s="381"/>
      <c r="AK6914" s="381"/>
      <c r="AL6914" s="381"/>
      <c r="AM6914" s="381"/>
    </row>
    <row r="6915" spans="1:39" x14ac:dyDescent="0.35">
      <c r="A6915" s="379"/>
      <c r="B6915" s="379"/>
      <c r="C6915" s="379"/>
      <c r="D6915" s="379"/>
      <c r="E6915" s="379"/>
      <c r="F6915" s="379"/>
      <c r="G6915" s="379"/>
      <c r="H6915" s="379"/>
      <c r="I6915" s="379"/>
      <c r="J6915" s="379"/>
      <c r="K6915" s="379"/>
      <c r="L6915" s="379"/>
      <c r="M6915" s="379"/>
      <c r="N6915" s="379"/>
      <c r="O6915" s="379"/>
      <c r="P6915" s="379"/>
      <c r="Q6915" s="379"/>
      <c r="R6915" s="379"/>
      <c r="S6915" s="379"/>
      <c r="T6915" s="379"/>
      <c r="U6915" s="379"/>
      <c r="V6915" s="379"/>
      <c r="W6915" s="379"/>
      <c r="X6915" s="379"/>
      <c r="Y6915" s="379"/>
      <c r="Z6915" s="379"/>
      <c r="AA6915" s="380"/>
      <c r="AB6915" s="379"/>
      <c r="AC6915" s="379"/>
      <c r="AD6915" s="379"/>
      <c r="AE6915" s="381"/>
      <c r="AF6915" s="105"/>
      <c r="AG6915" s="381"/>
      <c r="AH6915" s="381"/>
      <c r="AI6915" s="381"/>
      <c r="AJ6915" s="381"/>
      <c r="AK6915" s="381"/>
      <c r="AL6915" s="381"/>
      <c r="AM6915" s="381"/>
    </row>
    <row r="6916" spans="1:39" x14ac:dyDescent="0.35">
      <c r="A6916" s="379"/>
      <c r="B6916" s="379"/>
      <c r="C6916" s="379"/>
      <c r="D6916" s="379"/>
      <c r="E6916" s="379"/>
      <c r="F6916" s="379"/>
      <c r="G6916" s="379"/>
      <c r="H6916" s="379"/>
      <c r="I6916" s="379"/>
      <c r="J6916" s="379"/>
      <c r="K6916" s="379"/>
      <c r="L6916" s="379"/>
      <c r="M6916" s="379"/>
      <c r="N6916" s="379"/>
      <c r="O6916" s="379"/>
      <c r="P6916" s="379"/>
      <c r="Q6916" s="379"/>
      <c r="R6916" s="379"/>
      <c r="S6916" s="379"/>
      <c r="T6916" s="379"/>
      <c r="U6916" s="379"/>
      <c r="V6916" s="379"/>
      <c r="W6916" s="379"/>
      <c r="X6916" s="379"/>
      <c r="Y6916" s="379"/>
      <c r="Z6916" s="379"/>
      <c r="AA6916" s="380"/>
      <c r="AB6916" s="379"/>
      <c r="AC6916" s="379"/>
      <c r="AD6916" s="379"/>
      <c r="AE6916" s="381"/>
      <c r="AF6916" s="105"/>
      <c r="AG6916" s="381"/>
      <c r="AH6916" s="381"/>
      <c r="AI6916" s="381"/>
      <c r="AJ6916" s="381"/>
      <c r="AK6916" s="381"/>
      <c r="AL6916" s="381"/>
      <c r="AM6916" s="381"/>
    </row>
    <row r="6917" spans="1:39" x14ac:dyDescent="0.35">
      <c r="A6917" s="379"/>
      <c r="B6917" s="379"/>
      <c r="C6917" s="379"/>
      <c r="D6917" s="379"/>
      <c r="E6917" s="379"/>
      <c r="F6917" s="379"/>
      <c r="G6917" s="379"/>
      <c r="H6917" s="379"/>
      <c r="I6917" s="379"/>
      <c r="J6917" s="379"/>
      <c r="K6917" s="379"/>
      <c r="L6917" s="379"/>
      <c r="M6917" s="379"/>
      <c r="N6917" s="379"/>
      <c r="O6917" s="379"/>
      <c r="P6917" s="379"/>
      <c r="Q6917" s="379"/>
      <c r="R6917" s="379"/>
      <c r="S6917" s="379"/>
      <c r="T6917" s="379"/>
      <c r="U6917" s="379"/>
      <c r="V6917" s="379"/>
      <c r="W6917" s="379"/>
      <c r="X6917" s="379"/>
      <c r="Y6917" s="379"/>
      <c r="Z6917" s="379"/>
      <c r="AA6917" s="380"/>
      <c r="AB6917" s="379"/>
      <c r="AC6917" s="379"/>
      <c r="AD6917" s="379"/>
      <c r="AE6917" s="381"/>
      <c r="AF6917" s="105"/>
      <c r="AG6917" s="381"/>
      <c r="AH6917" s="381"/>
      <c r="AI6917" s="381"/>
      <c r="AJ6917" s="381"/>
      <c r="AK6917" s="381"/>
      <c r="AL6917" s="381"/>
      <c r="AM6917" s="381"/>
    </row>
    <row r="6918" spans="1:39" x14ac:dyDescent="0.35">
      <c r="A6918" s="379"/>
      <c r="B6918" s="379"/>
      <c r="C6918" s="379"/>
      <c r="D6918" s="379"/>
      <c r="E6918" s="379"/>
      <c r="F6918" s="379"/>
      <c r="G6918" s="379"/>
      <c r="H6918" s="379"/>
      <c r="I6918" s="379"/>
      <c r="J6918" s="379"/>
      <c r="K6918" s="379"/>
      <c r="L6918" s="379"/>
      <c r="M6918" s="379"/>
      <c r="N6918" s="379"/>
      <c r="O6918" s="379"/>
      <c r="P6918" s="379"/>
      <c r="Q6918" s="379"/>
      <c r="R6918" s="379"/>
      <c r="S6918" s="379"/>
      <c r="T6918" s="379"/>
      <c r="U6918" s="379"/>
      <c r="V6918" s="379"/>
      <c r="W6918" s="379"/>
      <c r="X6918" s="379"/>
      <c r="Y6918" s="379"/>
      <c r="Z6918" s="379"/>
      <c r="AA6918" s="380"/>
      <c r="AB6918" s="379"/>
      <c r="AC6918" s="379"/>
      <c r="AD6918" s="379"/>
      <c r="AE6918" s="381"/>
      <c r="AF6918" s="105"/>
      <c r="AG6918" s="381"/>
      <c r="AH6918" s="381"/>
      <c r="AI6918" s="381"/>
      <c r="AJ6918" s="381"/>
      <c r="AK6918" s="381"/>
      <c r="AL6918" s="381"/>
      <c r="AM6918" s="381"/>
    </row>
    <row r="6919" spans="1:39" x14ac:dyDescent="0.35">
      <c r="A6919" s="379"/>
      <c r="B6919" s="379"/>
      <c r="C6919" s="379"/>
      <c r="D6919" s="379"/>
      <c r="E6919" s="379"/>
      <c r="F6919" s="379"/>
      <c r="G6919" s="379"/>
      <c r="H6919" s="379"/>
      <c r="I6919" s="379"/>
      <c r="J6919" s="379"/>
      <c r="K6919" s="379"/>
      <c r="L6919" s="379"/>
      <c r="M6919" s="379"/>
      <c r="N6919" s="379"/>
      <c r="O6919" s="379"/>
      <c r="P6919" s="379"/>
      <c r="Q6919" s="379"/>
      <c r="R6919" s="379"/>
      <c r="S6919" s="379"/>
      <c r="T6919" s="379"/>
      <c r="U6919" s="379"/>
      <c r="V6919" s="379"/>
      <c r="W6919" s="379"/>
      <c r="X6919" s="379"/>
      <c r="Y6919" s="379"/>
      <c r="Z6919" s="379"/>
      <c r="AA6919" s="380"/>
      <c r="AB6919" s="379"/>
      <c r="AC6919" s="379"/>
      <c r="AD6919" s="379"/>
      <c r="AE6919" s="381"/>
      <c r="AF6919" s="105"/>
      <c r="AG6919" s="381"/>
      <c r="AH6919" s="381"/>
      <c r="AI6919" s="381"/>
      <c r="AJ6919" s="381"/>
      <c r="AK6919" s="381"/>
      <c r="AL6919" s="381"/>
      <c r="AM6919" s="381"/>
    </row>
    <row r="6920" spans="1:39" x14ac:dyDescent="0.35">
      <c r="A6920" s="379"/>
      <c r="B6920" s="379"/>
      <c r="C6920" s="379"/>
      <c r="D6920" s="379"/>
      <c r="E6920" s="379"/>
      <c r="F6920" s="379"/>
      <c r="G6920" s="379"/>
      <c r="H6920" s="379"/>
      <c r="I6920" s="379"/>
      <c r="J6920" s="379"/>
      <c r="K6920" s="379"/>
      <c r="L6920" s="379"/>
      <c r="M6920" s="379"/>
      <c r="N6920" s="379"/>
      <c r="O6920" s="379"/>
      <c r="P6920" s="379"/>
      <c r="Q6920" s="379"/>
      <c r="R6920" s="379"/>
      <c r="S6920" s="379"/>
      <c r="T6920" s="379"/>
      <c r="U6920" s="379"/>
      <c r="V6920" s="379"/>
      <c r="W6920" s="379"/>
      <c r="X6920" s="379"/>
      <c r="Y6920" s="379"/>
      <c r="Z6920" s="379"/>
      <c r="AA6920" s="380"/>
      <c r="AB6920" s="379"/>
      <c r="AC6920" s="379"/>
      <c r="AD6920" s="379"/>
      <c r="AE6920" s="381"/>
      <c r="AF6920" s="105"/>
      <c r="AG6920" s="381"/>
      <c r="AH6920" s="381"/>
      <c r="AI6920" s="381"/>
      <c r="AJ6920" s="381"/>
      <c r="AK6920" s="381"/>
      <c r="AL6920" s="381"/>
      <c r="AM6920" s="381"/>
    </row>
    <row r="6921" spans="1:39" x14ac:dyDescent="0.35">
      <c r="A6921" s="379"/>
      <c r="B6921" s="379"/>
      <c r="C6921" s="379"/>
      <c r="D6921" s="379"/>
      <c r="E6921" s="379"/>
      <c r="F6921" s="379"/>
      <c r="G6921" s="379"/>
      <c r="H6921" s="379"/>
      <c r="I6921" s="379"/>
      <c r="J6921" s="379"/>
      <c r="K6921" s="379"/>
      <c r="L6921" s="379"/>
      <c r="M6921" s="379"/>
      <c r="N6921" s="379"/>
      <c r="O6921" s="379"/>
      <c r="P6921" s="379"/>
      <c r="Q6921" s="379"/>
      <c r="R6921" s="379"/>
      <c r="S6921" s="379"/>
      <c r="T6921" s="379"/>
      <c r="U6921" s="379"/>
      <c r="V6921" s="379"/>
      <c r="W6921" s="379"/>
      <c r="X6921" s="379"/>
      <c r="Y6921" s="379"/>
      <c r="Z6921" s="379"/>
      <c r="AA6921" s="380"/>
      <c r="AB6921" s="379"/>
      <c r="AC6921" s="379"/>
      <c r="AD6921" s="379"/>
      <c r="AE6921" s="381"/>
      <c r="AF6921" s="105"/>
      <c r="AG6921" s="381"/>
      <c r="AH6921" s="381"/>
      <c r="AI6921" s="381"/>
      <c r="AJ6921" s="381"/>
      <c r="AK6921" s="381"/>
      <c r="AL6921" s="381"/>
      <c r="AM6921" s="381"/>
    </row>
    <row r="6922" spans="1:39" x14ac:dyDescent="0.35">
      <c r="A6922" s="379"/>
      <c r="B6922" s="379"/>
      <c r="C6922" s="379"/>
      <c r="D6922" s="379"/>
      <c r="E6922" s="379"/>
      <c r="F6922" s="379"/>
      <c r="G6922" s="379"/>
      <c r="H6922" s="379"/>
      <c r="I6922" s="379"/>
      <c r="J6922" s="379"/>
      <c r="K6922" s="379"/>
      <c r="L6922" s="379"/>
      <c r="M6922" s="379"/>
      <c r="N6922" s="379"/>
      <c r="O6922" s="379"/>
      <c r="P6922" s="379"/>
      <c r="Q6922" s="379"/>
      <c r="R6922" s="379"/>
      <c r="S6922" s="379"/>
      <c r="T6922" s="379"/>
      <c r="U6922" s="379"/>
      <c r="V6922" s="379"/>
      <c r="W6922" s="379"/>
      <c r="X6922" s="379"/>
      <c r="Y6922" s="379"/>
      <c r="Z6922" s="379"/>
      <c r="AA6922" s="380"/>
      <c r="AB6922" s="379"/>
      <c r="AC6922" s="379"/>
      <c r="AD6922" s="379"/>
      <c r="AE6922" s="381"/>
      <c r="AF6922" s="105"/>
      <c r="AG6922" s="381"/>
      <c r="AH6922" s="381"/>
      <c r="AI6922" s="381"/>
      <c r="AJ6922" s="381"/>
      <c r="AK6922" s="381"/>
      <c r="AL6922" s="381"/>
      <c r="AM6922" s="381"/>
    </row>
    <row r="6923" spans="1:39" x14ac:dyDescent="0.35">
      <c r="A6923" s="379"/>
      <c r="B6923" s="379"/>
      <c r="C6923" s="379"/>
      <c r="D6923" s="379"/>
      <c r="E6923" s="379"/>
      <c r="F6923" s="379"/>
      <c r="G6923" s="379"/>
      <c r="H6923" s="379"/>
      <c r="I6923" s="379"/>
      <c r="J6923" s="379"/>
      <c r="K6923" s="379"/>
      <c r="L6923" s="379"/>
      <c r="M6923" s="379"/>
      <c r="N6923" s="379"/>
      <c r="O6923" s="379"/>
      <c r="P6923" s="379"/>
      <c r="Q6923" s="379"/>
      <c r="R6923" s="379"/>
      <c r="S6923" s="379"/>
      <c r="T6923" s="379"/>
      <c r="U6923" s="379"/>
      <c r="V6923" s="379"/>
      <c r="W6923" s="379"/>
      <c r="X6923" s="379"/>
      <c r="Y6923" s="379"/>
      <c r="Z6923" s="379"/>
      <c r="AA6923" s="380"/>
      <c r="AB6923" s="379"/>
      <c r="AC6923" s="379"/>
      <c r="AD6923" s="379"/>
      <c r="AE6923" s="381"/>
      <c r="AF6923" s="105"/>
      <c r="AG6923" s="381"/>
      <c r="AH6923" s="381"/>
      <c r="AI6923" s="381"/>
      <c r="AJ6923" s="381"/>
      <c r="AK6923" s="381"/>
      <c r="AL6923" s="381"/>
      <c r="AM6923" s="381"/>
    </row>
    <row r="6924" spans="1:39" x14ac:dyDescent="0.35">
      <c r="A6924" s="379"/>
      <c r="B6924" s="379"/>
      <c r="C6924" s="379"/>
      <c r="D6924" s="379"/>
      <c r="E6924" s="379"/>
      <c r="F6924" s="379"/>
      <c r="G6924" s="379"/>
      <c r="H6924" s="379"/>
      <c r="I6924" s="379"/>
      <c r="J6924" s="379"/>
      <c r="K6924" s="379"/>
      <c r="L6924" s="379"/>
      <c r="M6924" s="379"/>
      <c r="N6924" s="379"/>
      <c r="O6924" s="379"/>
      <c r="P6924" s="379"/>
      <c r="Q6924" s="379"/>
      <c r="R6924" s="379"/>
      <c r="S6924" s="379"/>
      <c r="T6924" s="379"/>
      <c r="U6924" s="379"/>
      <c r="V6924" s="379"/>
      <c r="W6924" s="379"/>
      <c r="X6924" s="379"/>
      <c r="Y6924" s="379"/>
      <c r="Z6924" s="379"/>
      <c r="AA6924" s="380"/>
      <c r="AB6924" s="379"/>
      <c r="AC6924" s="379"/>
      <c r="AD6924" s="379"/>
      <c r="AE6924" s="381"/>
      <c r="AF6924" s="105"/>
      <c r="AG6924" s="381"/>
      <c r="AH6924" s="381"/>
      <c r="AI6924" s="381"/>
      <c r="AJ6924" s="381"/>
      <c r="AK6924" s="381"/>
      <c r="AL6924" s="381"/>
      <c r="AM6924" s="381"/>
    </row>
    <row r="6925" spans="1:39" x14ac:dyDescent="0.35">
      <c r="A6925" s="379"/>
      <c r="B6925" s="379"/>
      <c r="C6925" s="379"/>
      <c r="D6925" s="379"/>
      <c r="E6925" s="379"/>
      <c r="F6925" s="379"/>
      <c r="G6925" s="379"/>
      <c r="H6925" s="379"/>
      <c r="I6925" s="379"/>
      <c r="J6925" s="379"/>
      <c r="K6925" s="379"/>
      <c r="L6925" s="379"/>
      <c r="M6925" s="379"/>
      <c r="N6925" s="379"/>
      <c r="O6925" s="379"/>
      <c r="P6925" s="379"/>
      <c r="Q6925" s="379"/>
      <c r="R6925" s="379"/>
      <c r="S6925" s="379"/>
      <c r="T6925" s="379"/>
      <c r="U6925" s="379"/>
      <c r="V6925" s="379"/>
      <c r="W6925" s="379"/>
      <c r="X6925" s="379"/>
      <c r="Y6925" s="379"/>
      <c r="Z6925" s="379"/>
      <c r="AA6925" s="380"/>
      <c r="AB6925" s="379"/>
      <c r="AC6925" s="379"/>
      <c r="AD6925" s="379"/>
      <c r="AE6925" s="381"/>
      <c r="AF6925" s="105"/>
      <c r="AG6925" s="381"/>
      <c r="AH6925" s="381"/>
      <c r="AI6925" s="381"/>
      <c r="AJ6925" s="381"/>
      <c r="AK6925" s="381"/>
      <c r="AL6925" s="381"/>
      <c r="AM6925" s="381"/>
    </row>
    <row r="6926" spans="1:39" x14ac:dyDescent="0.35">
      <c r="A6926" s="379"/>
      <c r="B6926" s="379"/>
      <c r="C6926" s="379"/>
      <c r="D6926" s="379"/>
      <c r="E6926" s="379"/>
      <c r="F6926" s="379"/>
      <c r="G6926" s="379"/>
      <c r="H6926" s="379"/>
      <c r="I6926" s="379"/>
      <c r="J6926" s="379"/>
      <c r="K6926" s="379"/>
      <c r="L6926" s="379"/>
      <c r="M6926" s="379"/>
      <c r="N6926" s="379"/>
      <c r="O6926" s="379"/>
      <c r="P6926" s="379"/>
      <c r="Q6926" s="379"/>
      <c r="R6926" s="379"/>
      <c r="S6926" s="379"/>
      <c r="T6926" s="379"/>
      <c r="U6926" s="379"/>
      <c r="V6926" s="379"/>
      <c r="W6926" s="379"/>
      <c r="X6926" s="379"/>
      <c r="Y6926" s="379"/>
      <c r="Z6926" s="379"/>
      <c r="AA6926" s="380"/>
      <c r="AB6926" s="379"/>
      <c r="AC6926" s="379"/>
      <c r="AD6926" s="379"/>
      <c r="AE6926" s="381"/>
      <c r="AF6926" s="105"/>
      <c r="AG6926" s="381"/>
      <c r="AH6926" s="381"/>
      <c r="AI6926" s="381"/>
      <c r="AJ6926" s="381"/>
      <c r="AK6926" s="381"/>
      <c r="AL6926" s="381"/>
      <c r="AM6926" s="381"/>
    </row>
    <row r="6927" spans="1:39" x14ac:dyDescent="0.35">
      <c r="A6927" s="379"/>
      <c r="B6927" s="379"/>
      <c r="C6927" s="379"/>
      <c r="D6927" s="379"/>
      <c r="E6927" s="379"/>
      <c r="F6927" s="379"/>
      <c r="G6927" s="379"/>
      <c r="H6927" s="379"/>
      <c r="I6927" s="379"/>
      <c r="J6927" s="379"/>
      <c r="K6927" s="379"/>
      <c r="L6927" s="379"/>
      <c r="M6927" s="379"/>
      <c r="N6927" s="379"/>
      <c r="O6927" s="379"/>
      <c r="P6927" s="379"/>
      <c r="Q6927" s="379"/>
      <c r="R6927" s="379"/>
      <c r="S6927" s="379"/>
      <c r="T6927" s="379"/>
      <c r="U6927" s="379"/>
      <c r="V6927" s="379"/>
      <c r="W6927" s="379"/>
      <c r="X6927" s="379"/>
      <c r="Y6927" s="379"/>
      <c r="Z6927" s="379"/>
      <c r="AA6927" s="380"/>
      <c r="AB6927" s="379"/>
      <c r="AC6927" s="379"/>
      <c r="AD6927" s="379"/>
      <c r="AE6927" s="381"/>
      <c r="AF6927" s="105"/>
      <c r="AG6927" s="381"/>
      <c r="AH6927" s="381"/>
      <c r="AI6927" s="381"/>
      <c r="AJ6927" s="381"/>
      <c r="AK6927" s="381"/>
      <c r="AL6927" s="381"/>
      <c r="AM6927" s="381"/>
    </row>
    <row r="6928" spans="1:39" x14ac:dyDescent="0.35">
      <c r="A6928" s="379"/>
      <c r="B6928" s="379"/>
      <c r="C6928" s="379"/>
      <c r="D6928" s="379"/>
      <c r="E6928" s="379"/>
      <c r="F6928" s="379"/>
      <c r="G6928" s="379"/>
      <c r="H6928" s="379"/>
      <c r="I6928" s="379"/>
      <c r="J6928" s="379"/>
      <c r="K6928" s="379"/>
      <c r="L6928" s="379"/>
      <c r="M6928" s="379"/>
      <c r="N6928" s="379"/>
      <c r="O6928" s="379"/>
      <c r="P6928" s="379"/>
      <c r="Q6928" s="379"/>
      <c r="R6928" s="379"/>
      <c r="S6928" s="379"/>
      <c r="T6928" s="379"/>
      <c r="U6928" s="379"/>
      <c r="V6928" s="379"/>
      <c r="W6928" s="379"/>
      <c r="X6928" s="379"/>
      <c r="Y6928" s="379"/>
      <c r="Z6928" s="379"/>
      <c r="AA6928" s="380"/>
      <c r="AB6928" s="379"/>
      <c r="AC6928" s="379"/>
      <c r="AD6928" s="379"/>
      <c r="AE6928" s="381"/>
      <c r="AF6928" s="105"/>
      <c r="AG6928" s="381"/>
      <c r="AH6928" s="381"/>
      <c r="AI6928" s="381"/>
      <c r="AJ6928" s="381"/>
      <c r="AK6928" s="381"/>
      <c r="AL6928" s="381"/>
      <c r="AM6928" s="381"/>
    </row>
    <row r="6929" spans="1:39" x14ac:dyDescent="0.35">
      <c r="A6929" s="379"/>
      <c r="B6929" s="379"/>
      <c r="C6929" s="379"/>
      <c r="D6929" s="379"/>
      <c r="E6929" s="379"/>
      <c r="F6929" s="379"/>
      <c r="G6929" s="379"/>
      <c r="H6929" s="379"/>
      <c r="I6929" s="379"/>
      <c r="J6929" s="379"/>
      <c r="K6929" s="379"/>
      <c r="L6929" s="379"/>
      <c r="M6929" s="379"/>
      <c r="N6929" s="379"/>
      <c r="O6929" s="379"/>
      <c r="P6929" s="379"/>
      <c r="Q6929" s="379"/>
      <c r="R6929" s="379"/>
      <c r="S6929" s="379"/>
      <c r="T6929" s="379"/>
      <c r="U6929" s="379"/>
      <c r="V6929" s="379"/>
      <c r="W6929" s="379"/>
      <c r="X6929" s="379"/>
      <c r="Y6929" s="379"/>
      <c r="Z6929" s="379"/>
      <c r="AA6929" s="380"/>
      <c r="AB6929" s="379"/>
      <c r="AC6929" s="379"/>
      <c r="AD6929" s="379"/>
      <c r="AE6929" s="381"/>
      <c r="AF6929" s="105"/>
      <c r="AG6929" s="381"/>
      <c r="AH6929" s="381"/>
      <c r="AI6929" s="381"/>
      <c r="AJ6929" s="381"/>
      <c r="AK6929" s="381"/>
      <c r="AL6929" s="381"/>
      <c r="AM6929" s="381"/>
    </row>
    <row r="6930" spans="1:39" x14ac:dyDescent="0.35">
      <c r="A6930" s="379"/>
      <c r="B6930" s="379"/>
      <c r="C6930" s="379"/>
      <c r="D6930" s="379"/>
      <c r="E6930" s="379"/>
      <c r="F6930" s="379"/>
      <c r="G6930" s="379"/>
      <c r="H6930" s="379"/>
      <c r="I6930" s="379"/>
      <c r="J6930" s="379"/>
      <c r="K6930" s="379"/>
      <c r="L6930" s="379"/>
      <c r="M6930" s="379"/>
      <c r="N6930" s="379"/>
      <c r="O6930" s="379"/>
      <c r="P6930" s="379"/>
      <c r="Q6930" s="379"/>
      <c r="R6930" s="379"/>
      <c r="S6930" s="379"/>
      <c r="T6930" s="379"/>
      <c r="U6930" s="379"/>
      <c r="V6930" s="379"/>
      <c r="W6930" s="379"/>
      <c r="X6930" s="379"/>
      <c r="Y6930" s="379"/>
      <c r="Z6930" s="379"/>
      <c r="AA6930" s="380"/>
      <c r="AB6930" s="379"/>
      <c r="AC6930" s="379"/>
      <c r="AD6930" s="379"/>
      <c r="AE6930" s="381"/>
      <c r="AF6930" s="105"/>
      <c r="AG6930" s="381"/>
      <c r="AH6930" s="381"/>
      <c r="AI6930" s="381"/>
      <c r="AJ6930" s="381"/>
      <c r="AK6930" s="381"/>
      <c r="AL6930" s="381"/>
      <c r="AM6930" s="381"/>
    </row>
    <row r="6931" spans="1:39" x14ac:dyDescent="0.35">
      <c r="A6931" s="379"/>
      <c r="B6931" s="379"/>
      <c r="C6931" s="379"/>
      <c r="D6931" s="379"/>
      <c r="E6931" s="379"/>
      <c r="F6931" s="379"/>
      <c r="G6931" s="379"/>
      <c r="H6931" s="379"/>
      <c r="I6931" s="379"/>
      <c r="J6931" s="379"/>
      <c r="K6931" s="379"/>
      <c r="L6931" s="379"/>
      <c r="M6931" s="379"/>
      <c r="N6931" s="379"/>
      <c r="O6931" s="379"/>
      <c r="P6931" s="379"/>
      <c r="Q6931" s="379"/>
      <c r="R6931" s="379"/>
      <c r="S6931" s="379"/>
      <c r="T6931" s="379"/>
      <c r="U6931" s="379"/>
      <c r="V6931" s="379"/>
      <c r="W6931" s="379"/>
      <c r="X6931" s="379"/>
      <c r="Y6931" s="379"/>
      <c r="Z6931" s="379"/>
      <c r="AA6931" s="380"/>
      <c r="AB6931" s="379"/>
      <c r="AC6931" s="379"/>
      <c r="AD6931" s="379"/>
      <c r="AE6931" s="381"/>
      <c r="AF6931" s="105"/>
      <c r="AG6931" s="381"/>
      <c r="AH6931" s="381"/>
      <c r="AI6931" s="381"/>
      <c r="AJ6931" s="381"/>
      <c r="AK6931" s="381"/>
      <c r="AL6931" s="381"/>
      <c r="AM6931" s="381"/>
    </row>
    <row r="6932" spans="1:39" x14ac:dyDescent="0.35">
      <c r="A6932" s="379"/>
      <c r="B6932" s="379"/>
      <c r="C6932" s="379"/>
      <c r="D6932" s="379"/>
      <c r="E6932" s="379"/>
      <c r="F6932" s="379"/>
      <c r="G6932" s="379"/>
      <c r="H6932" s="379"/>
      <c r="I6932" s="379"/>
      <c r="J6932" s="379"/>
      <c r="K6932" s="379"/>
      <c r="L6932" s="379"/>
      <c r="M6932" s="379"/>
      <c r="N6932" s="379"/>
      <c r="O6932" s="379"/>
      <c r="P6932" s="379"/>
      <c r="Q6932" s="379"/>
      <c r="R6932" s="379"/>
      <c r="S6932" s="379"/>
      <c r="T6932" s="379"/>
      <c r="U6932" s="379"/>
      <c r="V6932" s="379"/>
      <c r="W6932" s="379"/>
      <c r="X6932" s="379"/>
      <c r="Y6932" s="379"/>
      <c r="Z6932" s="379"/>
      <c r="AA6932" s="380"/>
      <c r="AB6932" s="379"/>
      <c r="AC6932" s="379"/>
      <c r="AD6932" s="379"/>
      <c r="AE6932" s="381"/>
      <c r="AF6932" s="105"/>
      <c r="AG6932" s="381"/>
      <c r="AH6932" s="381"/>
      <c r="AI6932" s="381"/>
      <c r="AJ6932" s="381"/>
      <c r="AK6932" s="381"/>
      <c r="AL6932" s="381"/>
      <c r="AM6932" s="381"/>
    </row>
    <row r="6933" spans="1:39" x14ac:dyDescent="0.35">
      <c r="A6933" s="379"/>
      <c r="B6933" s="379"/>
      <c r="C6933" s="379"/>
      <c r="D6933" s="379"/>
      <c r="E6933" s="379"/>
      <c r="F6933" s="379"/>
      <c r="G6933" s="379"/>
      <c r="H6933" s="379"/>
      <c r="I6933" s="379"/>
      <c r="J6933" s="379"/>
      <c r="K6933" s="379"/>
      <c r="L6933" s="379"/>
      <c r="M6933" s="379"/>
      <c r="N6933" s="379"/>
      <c r="O6933" s="379"/>
      <c r="P6933" s="379"/>
      <c r="Q6933" s="379"/>
      <c r="R6933" s="379"/>
      <c r="S6933" s="379"/>
      <c r="T6933" s="379"/>
      <c r="U6933" s="379"/>
      <c r="V6933" s="379"/>
      <c r="W6933" s="379"/>
      <c r="X6933" s="379"/>
      <c r="Y6933" s="379"/>
      <c r="Z6933" s="379"/>
      <c r="AA6933" s="380"/>
      <c r="AB6933" s="379"/>
      <c r="AC6933" s="379"/>
      <c r="AD6933" s="379"/>
      <c r="AE6933" s="381"/>
      <c r="AF6933" s="105"/>
      <c r="AG6933" s="381"/>
      <c r="AH6933" s="381"/>
      <c r="AI6933" s="381"/>
      <c r="AJ6933" s="381"/>
      <c r="AK6933" s="381"/>
      <c r="AL6933" s="381"/>
      <c r="AM6933" s="381"/>
    </row>
    <row r="6934" spans="1:39" x14ac:dyDescent="0.35">
      <c r="A6934" s="379"/>
      <c r="B6934" s="379"/>
      <c r="C6934" s="379"/>
      <c r="D6934" s="379"/>
      <c r="E6934" s="379"/>
      <c r="F6934" s="379"/>
      <c r="G6934" s="379"/>
      <c r="H6934" s="379"/>
      <c r="I6934" s="379"/>
      <c r="J6934" s="379"/>
      <c r="K6934" s="379"/>
      <c r="L6934" s="379"/>
      <c r="M6934" s="379"/>
      <c r="N6934" s="379"/>
      <c r="O6934" s="379"/>
      <c r="P6934" s="379"/>
      <c r="Q6934" s="379"/>
      <c r="R6934" s="379"/>
      <c r="S6934" s="379"/>
      <c r="T6934" s="379"/>
      <c r="U6934" s="379"/>
      <c r="V6934" s="379"/>
      <c r="W6934" s="379"/>
      <c r="X6934" s="379"/>
      <c r="Y6934" s="379"/>
      <c r="Z6934" s="379"/>
      <c r="AA6934" s="380"/>
      <c r="AB6934" s="379"/>
      <c r="AC6934" s="379"/>
      <c r="AD6934" s="379"/>
      <c r="AE6934" s="381"/>
      <c r="AF6934" s="105"/>
      <c r="AG6934" s="381"/>
      <c r="AH6934" s="381"/>
      <c r="AI6934" s="381"/>
      <c r="AJ6934" s="381"/>
      <c r="AK6934" s="381"/>
      <c r="AL6934" s="381"/>
      <c r="AM6934" s="381"/>
    </row>
    <row r="6935" spans="1:39" x14ac:dyDescent="0.35">
      <c r="A6935" s="379"/>
      <c r="B6935" s="379"/>
      <c r="C6935" s="379"/>
      <c r="D6935" s="379"/>
      <c r="E6935" s="379"/>
      <c r="F6935" s="379"/>
      <c r="G6935" s="379"/>
      <c r="H6935" s="379"/>
      <c r="I6935" s="379"/>
      <c r="J6935" s="379"/>
      <c r="K6935" s="379"/>
      <c r="L6935" s="379"/>
      <c r="M6935" s="379"/>
      <c r="N6935" s="379"/>
      <c r="O6935" s="379"/>
      <c r="P6935" s="379"/>
      <c r="Q6935" s="379"/>
      <c r="R6935" s="379"/>
      <c r="S6935" s="379"/>
      <c r="T6935" s="379"/>
      <c r="U6935" s="379"/>
      <c r="V6935" s="379"/>
      <c r="W6935" s="379"/>
      <c r="X6935" s="379"/>
      <c r="Y6935" s="379"/>
      <c r="Z6935" s="379"/>
      <c r="AA6935" s="380"/>
      <c r="AB6935" s="379"/>
      <c r="AC6935" s="379"/>
      <c r="AD6935" s="379"/>
      <c r="AE6935" s="381"/>
      <c r="AF6935" s="105"/>
      <c r="AG6935" s="381"/>
      <c r="AH6935" s="381"/>
      <c r="AI6935" s="381"/>
      <c r="AJ6935" s="381"/>
      <c r="AK6935" s="381"/>
      <c r="AL6935" s="381"/>
      <c r="AM6935" s="381"/>
    </row>
    <row r="6936" spans="1:39" x14ac:dyDescent="0.35">
      <c r="A6936" s="379"/>
      <c r="B6936" s="379"/>
      <c r="C6936" s="379"/>
      <c r="D6936" s="379"/>
      <c r="E6936" s="379"/>
      <c r="F6936" s="379"/>
      <c r="G6936" s="379"/>
      <c r="H6936" s="379"/>
      <c r="I6936" s="379"/>
      <c r="J6936" s="379"/>
      <c r="K6936" s="379"/>
      <c r="L6936" s="379"/>
      <c r="M6936" s="379"/>
      <c r="N6936" s="379"/>
      <c r="O6936" s="379"/>
      <c r="P6936" s="379"/>
      <c r="Q6936" s="379"/>
      <c r="R6936" s="379"/>
      <c r="S6936" s="379"/>
      <c r="T6936" s="379"/>
      <c r="U6936" s="379"/>
      <c r="V6936" s="379"/>
      <c r="W6936" s="379"/>
      <c r="X6936" s="379"/>
      <c r="Y6936" s="379"/>
      <c r="Z6936" s="379"/>
      <c r="AA6936" s="380"/>
      <c r="AB6936" s="379"/>
      <c r="AC6936" s="379"/>
      <c r="AD6936" s="379"/>
      <c r="AE6936" s="381"/>
      <c r="AF6936" s="105"/>
      <c r="AG6936" s="381"/>
      <c r="AH6936" s="381"/>
      <c r="AI6936" s="381"/>
      <c r="AJ6936" s="381"/>
      <c r="AK6936" s="381"/>
      <c r="AL6936" s="381"/>
      <c r="AM6936" s="381"/>
    </row>
    <row r="6937" spans="1:39" x14ac:dyDescent="0.35">
      <c r="A6937" s="379"/>
      <c r="B6937" s="379"/>
      <c r="C6937" s="379"/>
      <c r="D6937" s="379"/>
      <c r="E6937" s="379"/>
      <c r="F6937" s="379"/>
      <c r="G6937" s="379"/>
      <c r="H6937" s="379"/>
      <c r="I6937" s="379"/>
      <c r="J6937" s="379"/>
      <c r="K6937" s="379"/>
      <c r="L6937" s="379"/>
      <c r="M6937" s="379"/>
      <c r="N6937" s="379"/>
      <c r="O6937" s="379"/>
      <c r="P6937" s="379"/>
      <c r="Q6937" s="379"/>
      <c r="R6937" s="379"/>
      <c r="S6937" s="379"/>
      <c r="T6937" s="379"/>
      <c r="U6937" s="379"/>
      <c r="V6937" s="379"/>
      <c r="W6937" s="379"/>
      <c r="X6937" s="379"/>
      <c r="Y6937" s="379"/>
      <c r="Z6937" s="379"/>
      <c r="AA6937" s="380"/>
      <c r="AB6937" s="379"/>
      <c r="AC6937" s="379"/>
      <c r="AD6937" s="379"/>
      <c r="AE6937" s="381"/>
      <c r="AF6937" s="105"/>
      <c r="AG6937" s="381"/>
      <c r="AH6937" s="381"/>
      <c r="AI6937" s="381"/>
      <c r="AJ6937" s="381"/>
      <c r="AK6937" s="381"/>
      <c r="AL6937" s="381"/>
      <c r="AM6937" s="381"/>
    </row>
    <row r="6938" spans="1:39" x14ac:dyDescent="0.35">
      <c r="A6938" s="379"/>
      <c r="B6938" s="379"/>
      <c r="C6938" s="379"/>
      <c r="D6938" s="379"/>
      <c r="E6938" s="379"/>
      <c r="F6938" s="379"/>
      <c r="G6938" s="379"/>
      <c r="H6938" s="379"/>
      <c r="I6938" s="379"/>
      <c r="J6938" s="379"/>
      <c r="K6938" s="379"/>
      <c r="L6938" s="379"/>
      <c r="M6938" s="379"/>
      <c r="N6938" s="379"/>
      <c r="O6938" s="379"/>
      <c r="P6938" s="379"/>
      <c r="Q6938" s="379"/>
      <c r="R6938" s="379"/>
      <c r="S6938" s="379"/>
      <c r="T6938" s="379"/>
      <c r="U6938" s="379"/>
      <c r="V6938" s="379"/>
      <c r="W6938" s="379"/>
      <c r="X6938" s="379"/>
      <c r="Y6938" s="379"/>
      <c r="Z6938" s="379"/>
      <c r="AA6938" s="380"/>
      <c r="AB6938" s="379"/>
      <c r="AC6938" s="379"/>
      <c r="AD6938" s="379"/>
      <c r="AE6938" s="381"/>
      <c r="AF6938" s="105"/>
      <c r="AG6938" s="381"/>
      <c r="AH6938" s="381"/>
      <c r="AI6938" s="381"/>
      <c r="AJ6938" s="381"/>
      <c r="AK6938" s="381"/>
      <c r="AL6938" s="381"/>
      <c r="AM6938" s="381"/>
    </row>
    <row r="6939" spans="1:39" x14ac:dyDescent="0.35">
      <c r="A6939" s="379"/>
      <c r="B6939" s="379"/>
      <c r="C6939" s="379"/>
      <c r="D6939" s="379"/>
      <c r="E6939" s="379"/>
      <c r="F6939" s="379"/>
      <c r="G6939" s="379"/>
      <c r="H6939" s="379"/>
      <c r="I6939" s="379"/>
      <c r="J6939" s="379"/>
      <c r="K6939" s="379"/>
      <c r="L6939" s="379"/>
      <c r="M6939" s="379"/>
      <c r="N6939" s="379"/>
      <c r="O6939" s="379"/>
      <c r="P6939" s="379"/>
      <c r="Q6939" s="379"/>
      <c r="R6939" s="379"/>
      <c r="S6939" s="379"/>
      <c r="T6939" s="379"/>
      <c r="U6939" s="379"/>
      <c r="V6939" s="379"/>
      <c r="W6939" s="379"/>
      <c r="X6939" s="379"/>
      <c r="Y6939" s="379"/>
      <c r="Z6939" s="379"/>
      <c r="AA6939" s="380"/>
      <c r="AB6939" s="379"/>
      <c r="AC6939" s="379"/>
      <c r="AD6939" s="379"/>
      <c r="AE6939" s="381"/>
      <c r="AF6939" s="105"/>
      <c r="AG6939" s="381"/>
      <c r="AH6939" s="381"/>
      <c r="AI6939" s="381"/>
      <c r="AJ6939" s="381"/>
      <c r="AK6939" s="381"/>
      <c r="AL6939" s="381"/>
      <c r="AM6939" s="381"/>
    </row>
    <row r="6940" spans="1:39" x14ac:dyDescent="0.35">
      <c r="A6940" s="379"/>
      <c r="B6940" s="379"/>
      <c r="C6940" s="379"/>
      <c r="D6940" s="379"/>
      <c r="E6940" s="379"/>
      <c r="F6940" s="379"/>
      <c r="G6940" s="379"/>
      <c r="H6940" s="379"/>
      <c r="I6940" s="379"/>
      <c r="J6940" s="379"/>
      <c r="K6940" s="379"/>
      <c r="L6940" s="379"/>
      <c r="M6940" s="379"/>
      <c r="N6940" s="379"/>
      <c r="O6940" s="379"/>
      <c r="P6940" s="379"/>
      <c r="Q6940" s="379"/>
      <c r="R6940" s="379"/>
      <c r="S6940" s="379"/>
      <c r="T6940" s="379"/>
      <c r="U6940" s="379"/>
      <c r="V6940" s="379"/>
      <c r="W6940" s="379"/>
      <c r="X6940" s="379"/>
      <c r="Y6940" s="379"/>
      <c r="Z6940" s="379"/>
      <c r="AA6940" s="380"/>
      <c r="AB6940" s="379"/>
      <c r="AC6940" s="379"/>
      <c r="AD6940" s="379"/>
      <c r="AE6940" s="381"/>
      <c r="AF6940" s="105"/>
      <c r="AG6940" s="381"/>
      <c r="AH6940" s="381"/>
      <c r="AI6940" s="381"/>
      <c r="AJ6940" s="381"/>
      <c r="AK6940" s="381"/>
      <c r="AL6940" s="381"/>
      <c r="AM6940" s="381"/>
    </row>
    <row r="6941" spans="1:39" x14ac:dyDescent="0.35">
      <c r="A6941" s="379"/>
      <c r="B6941" s="379"/>
      <c r="C6941" s="379"/>
      <c r="D6941" s="379"/>
      <c r="E6941" s="379"/>
      <c r="F6941" s="379"/>
      <c r="G6941" s="379"/>
      <c r="H6941" s="379"/>
      <c r="I6941" s="379"/>
      <c r="J6941" s="379"/>
      <c r="K6941" s="379"/>
      <c r="L6941" s="379"/>
      <c r="M6941" s="379"/>
      <c r="N6941" s="379"/>
      <c r="O6941" s="379"/>
      <c r="P6941" s="379"/>
      <c r="Q6941" s="379"/>
      <c r="R6941" s="379"/>
      <c r="S6941" s="379"/>
      <c r="T6941" s="379"/>
      <c r="U6941" s="379"/>
      <c r="V6941" s="379"/>
      <c r="W6941" s="379"/>
      <c r="X6941" s="379"/>
      <c r="Y6941" s="379"/>
      <c r="Z6941" s="379"/>
      <c r="AA6941" s="380"/>
      <c r="AB6941" s="379"/>
      <c r="AC6941" s="379"/>
      <c r="AD6941" s="379"/>
      <c r="AE6941" s="381"/>
      <c r="AF6941" s="105"/>
      <c r="AG6941" s="381"/>
      <c r="AH6941" s="381"/>
      <c r="AI6941" s="381"/>
      <c r="AJ6941" s="381"/>
      <c r="AK6941" s="381"/>
      <c r="AL6941" s="381"/>
      <c r="AM6941" s="381"/>
    </row>
    <row r="6942" spans="1:39" x14ac:dyDescent="0.35">
      <c r="A6942" s="379"/>
      <c r="B6942" s="379"/>
      <c r="C6942" s="379"/>
      <c r="D6942" s="379"/>
      <c r="E6942" s="379"/>
      <c r="F6942" s="379"/>
      <c r="G6942" s="379"/>
      <c r="H6942" s="379"/>
      <c r="I6942" s="379"/>
      <c r="J6942" s="379"/>
      <c r="K6942" s="379"/>
      <c r="L6942" s="379"/>
      <c r="M6942" s="379"/>
      <c r="N6942" s="379"/>
      <c r="O6942" s="379"/>
      <c r="P6942" s="379"/>
      <c r="Q6942" s="379"/>
      <c r="R6942" s="379"/>
      <c r="S6942" s="379"/>
      <c r="T6942" s="379"/>
      <c r="U6942" s="379"/>
      <c r="V6942" s="379"/>
      <c r="W6942" s="379"/>
      <c r="X6942" s="379"/>
      <c r="Y6942" s="379"/>
      <c r="Z6942" s="379"/>
      <c r="AA6942" s="380"/>
      <c r="AB6942" s="379"/>
      <c r="AC6942" s="379"/>
      <c r="AD6942" s="379"/>
      <c r="AE6942" s="381"/>
      <c r="AF6942" s="105"/>
      <c r="AG6942" s="381"/>
      <c r="AH6942" s="381"/>
      <c r="AI6942" s="381"/>
      <c r="AJ6942" s="381"/>
      <c r="AK6942" s="381"/>
      <c r="AL6942" s="381"/>
      <c r="AM6942" s="381"/>
    </row>
    <row r="6943" spans="1:39" x14ac:dyDescent="0.35">
      <c r="A6943" s="379"/>
      <c r="B6943" s="379"/>
      <c r="C6943" s="379"/>
      <c r="D6943" s="379"/>
      <c r="E6943" s="379"/>
      <c r="F6943" s="379"/>
      <c r="G6943" s="379"/>
      <c r="H6943" s="379"/>
      <c r="I6943" s="379"/>
      <c r="J6943" s="379"/>
      <c r="K6943" s="379"/>
      <c r="L6943" s="379"/>
      <c r="M6943" s="379"/>
      <c r="N6943" s="379"/>
      <c r="O6943" s="379"/>
      <c r="P6943" s="379"/>
      <c r="Q6943" s="379"/>
      <c r="R6943" s="379"/>
      <c r="S6943" s="379"/>
      <c r="T6943" s="379"/>
      <c r="U6943" s="379"/>
      <c r="V6943" s="379"/>
      <c r="W6943" s="379"/>
      <c r="X6943" s="379"/>
      <c r="Y6943" s="379"/>
      <c r="Z6943" s="379"/>
      <c r="AA6943" s="380"/>
      <c r="AB6943" s="379"/>
      <c r="AC6943" s="379"/>
      <c r="AD6943" s="379"/>
      <c r="AE6943" s="381"/>
      <c r="AF6943" s="105"/>
      <c r="AG6943" s="381"/>
      <c r="AH6943" s="381"/>
      <c r="AI6943" s="381"/>
      <c r="AJ6943" s="381"/>
      <c r="AK6943" s="381"/>
      <c r="AL6943" s="381"/>
      <c r="AM6943" s="381"/>
    </row>
    <row r="6944" spans="1:39" x14ac:dyDescent="0.35">
      <c r="A6944" s="379"/>
      <c r="B6944" s="379"/>
      <c r="C6944" s="379"/>
      <c r="D6944" s="379"/>
      <c r="E6944" s="379"/>
      <c r="F6944" s="379"/>
      <c r="G6944" s="379"/>
      <c r="H6944" s="379"/>
      <c r="I6944" s="379"/>
      <c r="J6944" s="379"/>
      <c r="K6944" s="379"/>
      <c r="L6944" s="379"/>
      <c r="M6944" s="379"/>
      <c r="N6944" s="379"/>
      <c r="O6944" s="379"/>
      <c r="P6944" s="379"/>
      <c r="Q6944" s="379"/>
      <c r="R6944" s="379"/>
      <c r="S6944" s="379"/>
      <c r="T6944" s="379"/>
      <c r="U6944" s="379"/>
      <c r="V6944" s="379"/>
      <c r="W6944" s="379"/>
      <c r="X6944" s="379"/>
      <c r="Y6944" s="379"/>
      <c r="Z6944" s="379"/>
      <c r="AA6944" s="380"/>
      <c r="AB6944" s="379"/>
      <c r="AC6944" s="379"/>
      <c r="AD6944" s="379"/>
      <c r="AE6944" s="381"/>
      <c r="AF6944" s="105"/>
      <c r="AG6944" s="381"/>
      <c r="AH6944" s="381"/>
      <c r="AI6944" s="381"/>
      <c r="AJ6944" s="381"/>
      <c r="AK6944" s="381"/>
      <c r="AL6944" s="381"/>
      <c r="AM6944" s="381"/>
    </row>
    <row r="6945" spans="1:39" x14ac:dyDescent="0.35">
      <c r="A6945" s="379"/>
      <c r="B6945" s="379"/>
      <c r="C6945" s="379"/>
      <c r="D6945" s="379"/>
      <c r="E6945" s="379"/>
      <c r="F6945" s="379"/>
      <c r="G6945" s="379"/>
      <c r="H6945" s="379"/>
      <c r="I6945" s="379"/>
      <c r="J6945" s="379"/>
      <c r="K6945" s="379"/>
      <c r="L6945" s="379"/>
      <c r="M6945" s="379"/>
      <c r="N6945" s="379"/>
      <c r="O6945" s="379"/>
      <c r="P6945" s="379"/>
      <c r="Q6945" s="379"/>
      <c r="R6945" s="379"/>
      <c r="S6945" s="379"/>
      <c r="T6945" s="379"/>
      <c r="U6945" s="379"/>
      <c r="V6945" s="379"/>
      <c r="W6945" s="379"/>
      <c r="X6945" s="379"/>
      <c r="Y6945" s="379"/>
      <c r="Z6945" s="379"/>
      <c r="AA6945" s="380"/>
      <c r="AB6945" s="379"/>
      <c r="AC6945" s="379"/>
      <c r="AD6945" s="379"/>
      <c r="AE6945" s="381"/>
      <c r="AF6945" s="105"/>
      <c r="AG6945" s="381"/>
      <c r="AH6945" s="381"/>
      <c r="AI6945" s="381"/>
      <c r="AJ6945" s="381"/>
      <c r="AK6945" s="381"/>
      <c r="AL6945" s="381"/>
      <c r="AM6945" s="381"/>
    </row>
    <row r="6946" spans="1:39" x14ac:dyDescent="0.35">
      <c r="A6946" s="379"/>
      <c r="B6946" s="379"/>
      <c r="C6946" s="379"/>
      <c r="D6946" s="379"/>
      <c r="E6946" s="379"/>
      <c r="F6946" s="379"/>
      <c r="G6946" s="379"/>
      <c r="H6946" s="379"/>
      <c r="I6946" s="379"/>
      <c r="J6946" s="379"/>
      <c r="K6946" s="379"/>
      <c r="L6946" s="379"/>
      <c r="M6946" s="379"/>
      <c r="N6946" s="379"/>
      <c r="O6946" s="379"/>
      <c r="P6946" s="379"/>
      <c r="Q6946" s="379"/>
      <c r="R6946" s="379"/>
      <c r="S6946" s="379"/>
      <c r="T6946" s="379"/>
      <c r="U6946" s="379"/>
      <c r="V6946" s="379"/>
      <c r="W6946" s="379"/>
      <c r="X6946" s="379"/>
      <c r="Y6946" s="379"/>
      <c r="Z6946" s="379"/>
      <c r="AA6946" s="380"/>
      <c r="AB6946" s="379"/>
      <c r="AC6946" s="379"/>
      <c r="AD6946" s="379"/>
      <c r="AE6946" s="381"/>
      <c r="AF6946" s="105"/>
      <c r="AG6946" s="381"/>
      <c r="AH6946" s="381"/>
      <c r="AI6946" s="381"/>
      <c r="AJ6946" s="381"/>
      <c r="AK6946" s="381"/>
      <c r="AL6946" s="381"/>
      <c r="AM6946" s="381"/>
    </row>
    <row r="6947" spans="1:39" x14ac:dyDescent="0.35">
      <c r="A6947" s="379"/>
      <c r="B6947" s="379"/>
      <c r="C6947" s="379"/>
      <c r="D6947" s="379"/>
      <c r="E6947" s="379"/>
      <c r="F6947" s="379"/>
      <c r="G6947" s="379"/>
      <c r="H6947" s="379"/>
      <c r="I6947" s="379"/>
      <c r="J6947" s="379"/>
      <c r="K6947" s="379"/>
      <c r="L6947" s="379"/>
      <c r="M6947" s="379"/>
      <c r="N6947" s="379"/>
      <c r="O6947" s="379"/>
      <c r="P6947" s="379"/>
      <c r="Q6947" s="379"/>
      <c r="R6947" s="379"/>
      <c r="S6947" s="379"/>
      <c r="T6947" s="379"/>
      <c r="U6947" s="379"/>
      <c r="V6947" s="379"/>
      <c r="W6947" s="379"/>
      <c r="X6947" s="379"/>
      <c r="Y6947" s="379"/>
      <c r="Z6947" s="379"/>
      <c r="AA6947" s="380"/>
      <c r="AB6947" s="379"/>
      <c r="AC6947" s="379"/>
      <c r="AD6947" s="379"/>
      <c r="AE6947" s="381"/>
      <c r="AF6947" s="105"/>
      <c r="AG6947" s="381"/>
      <c r="AH6947" s="381"/>
      <c r="AI6947" s="381"/>
      <c r="AJ6947" s="381"/>
      <c r="AK6947" s="381"/>
      <c r="AL6947" s="381"/>
      <c r="AM6947" s="381"/>
    </row>
    <row r="6948" spans="1:39" x14ac:dyDescent="0.35">
      <c r="A6948" s="379"/>
      <c r="B6948" s="379"/>
      <c r="C6948" s="379"/>
      <c r="D6948" s="379"/>
      <c r="E6948" s="379"/>
      <c r="F6948" s="379"/>
      <c r="G6948" s="379"/>
      <c r="H6948" s="379"/>
      <c r="I6948" s="379"/>
      <c r="J6948" s="379"/>
      <c r="K6948" s="379"/>
      <c r="L6948" s="379"/>
      <c r="M6948" s="379"/>
      <c r="N6948" s="379"/>
      <c r="O6948" s="379"/>
      <c r="P6948" s="379"/>
      <c r="Q6948" s="379"/>
      <c r="R6948" s="379"/>
      <c r="S6948" s="379"/>
      <c r="T6948" s="379"/>
      <c r="U6948" s="379"/>
      <c r="V6948" s="379"/>
      <c r="W6948" s="379"/>
      <c r="X6948" s="379"/>
      <c r="Y6948" s="379"/>
      <c r="Z6948" s="379"/>
      <c r="AA6948" s="380"/>
      <c r="AB6948" s="379"/>
      <c r="AC6948" s="379"/>
      <c r="AD6948" s="379"/>
      <c r="AE6948" s="381"/>
      <c r="AF6948" s="105"/>
      <c r="AG6948" s="381"/>
      <c r="AH6948" s="381"/>
      <c r="AI6948" s="381"/>
      <c r="AJ6948" s="381"/>
      <c r="AK6948" s="381"/>
      <c r="AL6948" s="381"/>
      <c r="AM6948" s="381"/>
    </row>
    <row r="6949" spans="1:39" x14ac:dyDescent="0.35">
      <c r="A6949" s="379"/>
      <c r="B6949" s="379"/>
      <c r="C6949" s="379"/>
      <c r="D6949" s="379"/>
      <c r="E6949" s="379"/>
      <c r="F6949" s="379"/>
      <c r="G6949" s="379"/>
      <c r="H6949" s="379"/>
      <c r="I6949" s="379"/>
      <c r="J6949" s="379"/>
      <c r="K6949" s="379"/>
      <c r="L6949" s="379"/>
      <c r="M6949" s="379"/>
      <c r="N6949" s="379"/>
      <c r="O6949" s="379"/>
      <c r="P6949" s="379"/>
      <c r="Q6949" s="379"/>
      <c r="R6949" s="379"/>
      <c r="S6949" s="379"/>
      <c r="T6949" s="379"/>
      <c r="U6949" s="379"/>
      <c r="V6949" s="379"/>
      <c r="W6949" s="379"/>
      <c r="X6949" s="379"/>
      <c r="Y6949" s="379"/>
      <c r="Z6949" s="379"/>
      <c r="AA6949" s="380"/>
      <c r="AB6949" s="379"/>
      <c r="AC6949" s="379"/>
      <c r="AD6949" s="379"/>
      <c r="AE6949" s="381"/>
      <c r="AF6949" s="105"/>
      <c r="AG6949" s="381"/>
      <c r="AH6949" s="381"/>
      <c r="AI6949" s="381"/>
      <c r="AJ6949" s="381"/>
      <c r="AK6949" s="381"/>
      <c r="AL6949" s="381"/>
      <c r="AM6949" s="381"/>
    </row>
    <row r="6950" spans="1:39" x14ac:dyDescent="0.35">
      <c r="A6950" s="379"/>
      <c r="B6950" s="379"/>
      <c r="C6950" s="379"/>
      <c r="D6950" s="379"/>
      <c r="E6950" s="379"/>
      <c r="F6950" s="379"/>
      <c r="G6950" s="379"/>
      <c r="H6950" s="379"/>
      <c r="I6950" s="379"/>
      <c r="J6950" s="379"/>
      <c r="K6950" s="379"/>
      <c r="L6950" s="379"/>
      <c r="M6950" s="379"/>
      <c r="N6950" s="379"/>
      <c r="O6950" s="379"/>
      <c r="P6950" s="379"/>
      <c r="Q6950" s="379"/>
      <c r="R6950" s="379"/>
      <c r="S6950" s="379"/>
      <c r="T6950" s="379"/>
      <c r="U6950" s="379"/>
      <c r="V6950" s="379"/>
      <c r="W6950" s="379"/>
      <c r="X6950" s="379"/>
      <c r="Y6950" s="379"/>
      <c r="Z6950" s="379"/>
      <c r="AA6950" s="380"/>
      <c r="AB6950" s="379"/>
      <c r="AC6950" s="379"/>
      <c r="AD6950" s="379"/>
      <c r="AE6950" s="381"/>
      <c r="AF6950" s="105"/>
      <c r="AG6950" s="381"/>
      <c r="AH6950" s="381"/>
      <c r="AI6950" s="381"/>
      <c r="AJ6950" s="381"/>
      <c r="AK6950" s="381"/>
      <c r="AL6950" s="381"/>
      <c r="AM6950" s="381"/>
    </row>
    <row r="6951" spans="1:39" x14ac:dyDescent="0.35">
      <c r="A6951" s="379"/>
      <c r="B6951" s="379"/>
      <c r="C6951" s="379"/>
      <c r="D6951" s="379"/>
      <c r="E6951" s="379"/>
      <c r="F6951" s="379"/>
      <c r="G6951" s="379"/>
      <c r="H6951" s="379"/>
      <c r="I6951" s="379"/>
      <c r="J6951" s="379"/>
      <c r="K6951" s="379"/>
      <c r="L6951" s="379"/>
      <c r="M6951" s="379"/>
      <c r="N6951" s="379"/>
      <c r="O6951" s="379"/>
      <c r="P6951" s="379"/>
      <c r="Q6951" s="379"/>
      <c r="R6951" s="379"/>
      <c r="S6951" s="379"/>
      <c r="T6951" s="379"/>
      <c r="U6951" s="379"/>
      <c r="V6951" s="379"/>
      <c r="W6951" s="379"/>
      <c r="X6951" s="379"/>
      <c r="Y6951" s="379"/>
      <c r="Z6951" s="379"/>
      <c r="AA6951" s="380"/>
      <c r="AB6951" s="379"/>
      <c r="AC6951" s="379"/>
      <c r="AD6951" s="379"/>
      <c r="AE6951" s="381"/>
      <c r="AF6951" s="105"/>
      <c r="AG6951" s="381"/>
      <c r="AH6951" s="381"/>
      <c r="AI6951" s="381"/>
      <c r="AJ6951" s="381"/>
      <c r="AK6951" s="381"/>
      <c r="AL6951" s="381"/>
      <c r="AM6951" s="381"/>
    </row>
    <row r="6952" spans="1:39" x14ac:dyDescent="0.35">
      <c r="A6952" s="379"/>
      <c r="B6952" s="379"/>
      <c r="C6952" s="379"/>
      <c r="D6952" s="379"/>
      <c r="E6952" s="379"/>
      <c r="F6952" s="379"/>
      <c r="G6952" s="379"/>
      <c r="H6952" s="379"/>
      <c r="I6952" s="379"/>
      <c r="J6952" s="379"/>
      <c r="K6952" s="379"/>
      <c r="L6952" s="379"/>
      <c r="M6952" s="379"/>
      <c r="N6952" s="379"/>
      <c r="O6952" s="379"/>
      <c r="P6952" s="379"/>
      <c r="Q6952" s="379"/>
      <c r="R6952" s="379"/>
      <c r="S6952" s="379"/>
      <c r="T6952" s="379"/>
      <c r="U6952" s="379"/>
      <c r="V6952" s="379"/>
      <c r="W6952" s="379"/>
      <c r="X6952" s="379"/>
      <c r="Y6952" s="379"/>
      <c r="Z6952" s="379"/>
      <c r="AA6952" s="380"/>
      <c r="AB6952" s="379"/>
      <c r="AC6952" s="379"/>
      <c r="AD6952" s="379"/>
      <c r="AE6952" s="381"/>
      <c r="AF6952" s="105"/>
      <c r="AG6952" s="381"/>
      <c r="AH6952" s="381"/>
      <c r="AI6952" s="381"/>
      <c r="AJ6952" s="381"/>
      <c r="AK6952" s="381"/>
      <c r="AL6952" s="381"/>
      <c r="AM6952" s="381"/>
    </row>
    <row r="6953" spans="1:39" x14ac:dyDescent="0.35">
      <c r="A6953" s="379"/>
      <c r="B6953" s="379"/>
      <c r="C6953" s="379"/>
      <c r="D6953" s="379"/>
      <c r="E6953" s="379"/>
      <c r="F6953" s="379"/>
      <c r="G6953" s="379"/>
      <c r="H6953" s="379"/>
      <c r="I6953" s="379"/>
      <c r="J6953" s="379"/>
      <c r="K6953" s="379"/>
      <c r="L6953" s="379"/>
      <c r="M6953" s="379"/>
      <c r="N6953" s="379"/>
      <c r="O6953" s="379"/>
      <c r="P6953" s="379"/>
      <c r="Q6953" s="379"/>
      <c r="R6953" s="379"/>
      <c r="S6953" s="379"/>
      <c r="T6953" s="379"/>
      <c r="U6953" s="379"/>
      <c r="V6953" s="379"/>
      <c r="W6953" s="379"/>
      <c r="X6953" s="379"/>
      <c r="Y6953" s="379"/>
      <c r="Z6953" s="379"/>
      <c r="AA6953" s="380"/>
      <c r="AB6953" s="379"/>
      <c r="AC6953" s="379"/>
      <c r="AD6953" s="379"/>
      <c r="AE6953" s="381"/>
      <c r="AF6953" s="105"/>
      <c r="AG6953" s="381"/>
      <c r="AH6953" s="381"/>
      <c r="AI6953" s="381"/>
      <c r="AJ6953" s="381"/>
      <c r="AK6953" s="381"/>
      <c r="AL6953" s="381"/>
      <c r="AM6953" s="381"/>
    </row>
    <row r="6954" spans="1:39" x14ac:dyDescent="0.35">
      <c r="A6954" s="379"/>
      <c r="B6954" s="379"/>
      <c r="C6954" s="379"/>
      <c r="D6954" s="379"/>
      <c r="E6954" s="379"/>
      <c r="F6954" s="379"/>
      <c r="G6954" s="379"/>
      <c r="H6954" s="379"/>
      <c r="I6954" s="379"/>
      <c r="J6954" s="379"/>
      <c r="K6954" s="379"/>
      <c r="L6954" s="379"/>
      <c r="M6954" s="379"/>
      <c r="N6954" s="379"/>
      <c r="O6954" s="379"/>
      <c r="P6954" s="379"/>
      <c r="Q6954" s="379"/>
      <c r="R6954" s="379"/>
      <c r="S6954" s="379"/>
      <c r="T6954" s="379"/>
      <c r="U6954" s="379"/>
      <c r="V6954" s="379"/>
      <c r="W6954" s="379"/>
      <c r="X6954" s="379"/>
      <c r="Y6954" s="379"/>
      <c r="Z6954" s="379"/>
      <c r="AA6954" s="380"/>
      <c r="AB6954" s="379"/>
      <c r="AC6954" s="379"/>
      <c r="AD6954" s="379"/>
      <c r="AE6954" s="381"/>
      <c r="AF6954" s="105"/>
      <c r="AG6954" s="381"/>
      <c r="AH6954" s="381"/>
      <c r="AI6954" s="381"/>
      <c r="AJ6954" s="381"/>
      <c r="AK6954" s="381"/>
      <c r="AL6954" s="381"/>
      <c r="AM6954" s="381"/>
    </row>
    <row r="6955" spans="1:39" x14ac:dyDescent="0.35">
      <c r="A6955" s="379"/>
      <c r="B6955" s="379"/>
      <c r="C6955" s="379"/>
      <c r="D6955" s="379"/>
      <c r="E6955" s="379"/>
      <c r="F6955" s="379"/>
      <c r="G6955" s="379"/>
      <c r="H6955" s="379"/>
      <c r="I6955" s="379"/>
      <c r="J6955" s="379"/>
      <c r="K6955" s="379"/>
      <c r="L6955" s="379"/>
      <c r="M6955" s="379"/>
      <c r="N6955" s="379"/>
      <c r="O6955" s="379"/>
      <c r="P6955" s="379"/>
      <c r="Q6955" s="379"/>
      <c r="R6955" s="379"/>
      <c r="S6955" s="379"/>
      <c r="T6955" s="379"/>
      <c r="U6955" s="379"/>
      <c r="V6955" s="379"/>
      <c r="W6955" s="379"/>
      <c r="X6955" s="379"/>
      <c r="Y6955" s="379"/>
      <c r="Z6955" s="379"/>
      <c r="AA6955" s="380"/>
      <c r="AB6955" s="379"/>
      <c r="AC6955" s="379"/>
      <c r="AD6955" s="379"/>
      <c r="AE6955" s="381"/>
      <c r="AF6955" s="105"/>
      <c r="AG6955" s="381"/>
      <c r="AH6955" s="381"/>
      <c r="AI6955" s="381"/>
      <c r="AJ6955" s="381"/>
      <c r="AK6955" s="381"/>
      <c r="AL6955" s="381"/>
      <c r="AM6955" s="381"/>
    </row>
    <row r="6956" spans="1:39" x14ac:dyDescent="0.35">
      <c r="A6956" s="379"/>
      <c r="B6956" s="379"/>
      <c r="C6956" s="379"/>
      <c r="D6956" s="379"/>
      <c r="E6956" s="379"/>
      <c r="F6956" s="379"/>
      <c r="G6956" s="379"/>
      <c r="H6956" s="379"/>
      <c r="I6956" s="379"/>
      <c r="J6956" s="379"/>
      <c r="K6956" s="379"/>
      <c r="L6956" s="379"/>
      <c r="M6956" s="379"/>
      <c r="N6956" s="379"/>
      <c r="O6956" s="379"/>
      <c r="P6956" s="379"/>
      <c r="Q6956" s="379"/>
      <c r="R6956" s="379"/>
      <c r="S6956" s="379"/>
      <c r="T6956" s="379"/>
      <c r="U6956" s="379"/>
      <c r="V6956" s="379"/>
      <c r="W6956" s="379"/>
      <c r="X6956" s="379"/>
      <c r="Y6956" s="379"/>
      <c r="Z6956" s="379"/>
      <c r="AA6956" s="380"/>
      <c r="AB6956" s="379"/>
      <c r="AC6956" s="379"/>
      <c r="AD6956" s="379"/>
      <c r="AE6956" s="381"/>
      <c r="AF6956" s="105"/>
      <c r="AG6956" s="381"/>
      <c r="AH6956" s="381"/>
      <c r="AI6956" s="381"/>
      <c r="AJ6956" s="381"/>
      <c r="AK6956" s="381"/>
      <c r="AL6956" s="381"/>
      <c r="AM6956" s="381"/>
    </row>
    <row r="6957" spans="1:39" x14ac:dyDescent="0.35">
      <c r="A6957" s="379"/>
      <c r="B6957" s="379"/>
      <c r="C6957" s="379"/>
      <c r="D6957" s="379"/>
      <c r="E6957" s="379"/>
      <c r="F6957" s="379"/>
      <c r="G6957" s="379"/>
      <c r="H6957" s="379"/>
      <c r="I6957" s="379"/>
      <c r="J6957" s="379"/>
      <c r="K6957" s="379"/>
      <c r="L6957" s="379"/>
      <c r="M6957" s="379"/>
      <c r="N6957" s="379"/>
      <c r="O6957" s="379"/>
      <c r="P6957" s="379"/>
      <c r="Q6957" s="379"/>
      <c r="R6957" s="379"/>
      <c r="S6957" s="379"/>
      <c r="T6957" s="379"/>
      <c r="U6957" s="379"/>
      <c r="V6957" s="379"/>
      <c r="W6957" s="379"/>
      <c r="X6957" s="379"/>
      <c r="Y6957" s="379"/>
      <c r="Z6957" s="379"/>
      <c r="AA6957" s="380"/>
      <c r="AB6957" s="379"/>
      <c r="AC6957" s="379"/>
      <c r="AD6957" s="379"/>
      <c r="AE6957" s="381"/>
      <c r="AF6957" s="105"/>
      <c r="AG6957" s="381"/>
      <c r="AH6957" s="381"/>
      <c r="AI6957" s="381"/>
      <c r="AJ6957" s="381"/>
      <c r="AK6957" s="381"/>
      <c r="AL6957" s="381"/>
      <c r="AM6957" s="381"/>
    </row>
    <row r="6958" spans="1:39" x14ac:dyDescent="0.35">
      <c r="A6958" s="379"/>
      <c r="B6958" s="379"/>
      <c r="C6958" s="379"/>
      <c r="D6958" s="379"/>
      <c r="E6958" s="379"/>
      <c r="F6958" s="379"/>
      <c r="G6958" s="379"/>
      <c r="H6958" s="379"/>
      <c r="I6958" s="379"/>
      <c r="J6958" s="379"/>
      <c r="K6958" s="379"/>
      <c r="L6958" s="379"/>
      <c r="M6958" s="379"/>
      <c r="N6958" s="379"/>
      <c r="O6958" s="379"/>
      <c r="P6958" s="379"/>
      <c r="Q6958" s="379"/>
      <c r="R6958" s="379"/>
      <c r="S6958" s="379"/>
      <c r="T6958" s="379"/>
      <c r="U6958" s="379"/>
      <c r="V6958" s="379"/>
      <c r="W6958" s="379"/>
      <c r="X6958" s="379"/>
      <c r="Y6958" s="379"/>
      <c r="Z6958" s="379"/>
      <c r="AA6958" s="380"/>
      <c r="AB6958" s="379"/>
      <c r="AC6958" s="379"/>
      <c r="AD6958" s="379"/>
      <c r="AE6958" s="381"/>
      <c r="AF6958" s="105"/>
      <c r="AG6958" s="381"/>
      <c r="AH6958" s="381"/>
      <c r="AI6958" s="381"/>
      <c r="AJ6958" s="381"/>
      <c r="AK6958" s="381"/>
      <c r="AL6958" s="381"/>
      <c r="AM6958" s="381"/>
    </row>
    <row r="6959" spans="1:39" x14ac:dyDescent="0.35">
      <c r="A6959" s="379"/>
      <c r="B6959" s="379"/>
      <c r="C6959" s="379"/>
      <c r="D6959" s="379"/>
      <c r="E6959" s="379"/>
      <c r="F6959" s="379"/>
      <c r="G6959" s="379"/>
      <c r="H6959" s="379"/>
      <c r="I6959" s="379"/>
      <c r="J6959" s="379"/>
      <c r="K6959" s="379"/>
      <c r="L6959" s="379"/>
      <c r="M6959" s="379"/>
      <c r="N6959" s="379"/>
      <c r="O6959" s="379"/>
      <c r="P6959" s="379"/>
      <c r="Q6959" s="379"/>
      <c r="R6959" s="379"/>
      <c r="S6959" s="379"/>
      <c r="T6959" s="379"/>
      <c r="U6959" s="379"/>
      <c r="V6959" s="379"/>
      <c r="W6959" s="379"/>
      <c r="X6959" s="379"/>
      <c r="Y6959" s="379"/>
      <c r="Z6959" s="379"/>
      <c r="AA6959" s="380"/>
      <c r="AB6959" s="379"/>
      <c r="AC6959" s="379"/>
      <c r="AD6959" s="379"/>
      <c r="AE6959" s="381"/>
      <c r="AF6959" s="105"/>
      <c r="AG6959" s="381"/>
      <c r="AH6959" s="381"/>
      <c r="AI6959" s="381"/>
      <c r="AJ6959" s="381"/>
      <c r="AK6959" s="381"/>
      <c r="AL6959" s="381"/>
      <c r="AM6959" s="381"/>
    </row>
    <row r="6960" spans="1:39" x14ac:dyDescent="0.35">
      <c r="A6960" s="379"/>
      <c r="B6960" s="379"/>
      <c r="C6960" s="379"/>
      <c r="D6960" s="379"/>
      <c r="E6960" s="379"/>
      <c r="F6960" s="379"/>
      <c r="G6960" s="379"/>
      <c r="H6960" s="379"/>
      <c r="I6960" s="379"/>
      <c r="J6960" s="379"/>
      <c r="K6960" s="379"/>
      <c r="L6960" s="379"/>
      <c r="M6960" s="379"/>
      <c r="N6960" s="379"/>
      <c r="O6960" s="379"/>
      <c r="P6960" s="379"/>
      <c r="Q6960" s="379"/>
      <c r="R6960" s="379"/>
      <c r="S6960" s="379"/>
      <c r="T6960" s="379"/>
      <c r="U6960" s="379"/>
      <c r="V6960" s="379"/>
      <c r="W6960" s="379"/>
      <c r="X6960" s="379"/>
      <c r="Y6960" s="379"/>
      <c r="Z6960" s="379"/>
      <c r="AA6960" s="380"/>
      <c r="AB6960" s="379"/>
      <c r="AC6960" s="379"/>
      <c r="AD6960" s="379"/>
      <c r="AE6960" s="381"/>
      <c r="AF6960" s="105"/>
      <c r="AG6960" s="381"/>
      <c r="AH6960" s="381"/>
      <c r="AI6960" s="381"/>
      <c r="AJ6960" s="381"/>
      <c r="AK6960" s="381"/>
      <c r="AL6960" s="381"/>
      <c r="AM6960" s="381"/>
    </row>
    <row r="6961" spans="1:39" x14ac:dyDescent="0.35">
      <c r="A6961" s="379"/>
      <c r="B6961" s="379"/>
      <c r="C6961" s="379"/>
      <c r="D6961" s="379"/>
      <c r="E6961" s="379"/>
      <c r="F6961" s="379"/>
      <c r="G6961" s="379"/>
      <c r="H6961" s="379"/>
      <c r="I6961" s="379"/>
      <c r="J6961" s="379"/>
      <c r="K6961" s="379"/>
      <c r="L6961" s="379"/>
      <c r="M6961" s="379"/>
      <c r="N6961" s="379"/>
      <c r="O6961" s="379"/>
      <c r="P6961" s="379"/>
      <c r="Q6961" s="379"/>
      <c r="R6961" s="379"/>
      <c r="S6961" s="379"/>
      <c r="T6961" s="379"/>
      <c r="U6961" s="379"/>
      <c r="V6961" s="379"/>
      <c r="W6961" s="379"/>
      <c r="X6961" s="379"/>
      <c r="Y6961" s="379"/>
      <c r="Z6961" s="379"/>
      <c r="AA6961" s="380"/>
      <c r="AB6961" s="379"/>
      <c r="AC6961" s="379"/>
      <c r="AD6961" s="379"/>
      <c r="AE6961" s="381"/>
      <c r="AF6961" s="105"/>
      <c r="AG6961" s="381"/>
      <c r="AH6961" s="381"/>
      <c r="AI6961" s="381"/>
      <c r="AJ6961" s="381"/>
      <c r="AK6961" s="381"/>
      <c r="AL6961" s="381"/>
      <c r="AM6961" s="381"/>
    </row>
    <row r="6962" spans="1:39" x14ac:dyDescent="0.35">
      <c r="A6962" s="379"/>
      <c r="B6962" s="379"/>
      <c r="C6962" s="379"/>
      <c r="D6962" s="379"/>
      <c r="E6962" s="379"/>
      <c r="F6962" s="379"/>
      <c r="G6962" s="379"/>
      <c r="H6962" s="379"/>
      <c r="I6962" s="379"/>
      <c r="J6962" s="379"/>
      <c r="K6962" s="379"/>
      <c r="L6962" s="379"/>
      <c r="M6962" s="379"/>
      <c r="N6962" s="379"/>
      <c r="O6962" s="379"/>
      <c r="P6962" s="379"/>
      <c r="Q6962" s="379"/>
      <c r="R6962" s="379"/>
      <c r="S6962" s="379"/>
      <c r="T6962" s="379"/>
      <c r="U6962" s="379"/>
      <c r="V6962" s="379"/>
      <c r="W6962" s="379"/>
      <c r="X6962" s="379"/>
      <c r="Y6962" s="379"/>
      <c r="Z6962" s="379"/>
      <c r="AA6962" s="380"/>
      <c r="AB6962" s="379"/>
      <c r="AC6962" s="379"/>
      <c r="AD6962" s="379"/>
      <c r="AE6962" s="381"/>
      <c r="AF6962" s="105"/>
      <c r="AG6962" s="381"/>
      <c r="AH6962" s="381"/>
      <c r="AI6962" s="381"/>
      <c r="AJ6962" s="381"/>
      <c r="AK6962" s="381"/>
      <c r="AL6962" s="381"/>
      <c r="AM6962" s="381"/>
    </row>
    <row r="6963" spans="1:39" x14ac:dyDescent="0.35">
      <c r="A6963" s="379"/>
      <c r="B6963" s="379"/>
      <c r="C6963" s="379"/>
      <c r="D6963" s="379"/>
      <c r="E6963" s="379"/>
      <c r="F6963" s="379"/>
      <c r="G6963" s="379"/>
      <c r="H6963" s="379"/>
      <c r="I6963" s="379"/>
      <c r="J6963" s="379"/>
      <c r="K6963" s="379"/>
      <c r="L6963" s="379"/>
      <c r="M6963" s="379"/>
      <c r="N6963" s="379"/>
      <c r="O6963" s="379"/>
      <c r="P6963" s="379"/>
      <c r="Q6963" s="379"/>
      <c r="R6963" s="379"/>
      <c r="S6963" s="379"/>
      <c r="T6963" s="379"/>
      <c r="U6963" s="379"/>
      <c r="V6963" s="379"/>
      <c r="W6963" s="379"/>
      <c r="X6963" s="379"/>
      <c r="Y6963" s="379"/>
      <c r="Z6963" s="379"/>
      <c r="AA6963" s="380"/>
      <c r="AB6963" s="379"/>
      <c r="AC6963" s="379"/>
      <c r="AD6963" s="379"/>
      <c r="AE6963" s="381"/>
      <c r="AF6963" s="105"/>
      <c r="AG6963" s="381"/>
      <c r="AH6963" s="381"/>
      <c r="AI6963" s="381"/>
      <c r="AJ6963" s="381"/>
      <c r="AK6963" s="381"/>
      <c r="AL6963" s="381"/>
      <c r="AM6963" s="381"/>
    </row>
    <row r="6964" spans="1:39" x14ac:dyDescent="0.35">
      <c r="A6964" s="379"/>
      <c r="B6964" s="379"/>
      <c r="C6964" s="379"/>
      <c r="D6964" s="379"/>
      <c r="E6964" s="379"/>
      <c r="F6964" s="379"/>
      <c r="G6964" s="379"/>
      <c r="H6964" s="379"/>
      <c r="I6964" s="379"/>
      <c r="J6964" s="379"/>
      <c r="K6964" s="379"/>
      <c r="L6964" s="379"/>
      <c r="M6964" s="379"/>
      <c r="N6964" s="379"/>
      <c r="O6964" s="379"/>
      <c r="P6964" s="379"/>
      <c r="Q6964" s="379"/>
      <c r="R6964" s="379"/>
      <c r="S6964" s="379"/>
      <c r="T6964" s="379"/>
      <c r="U6964" s="379"/>
      <c r="V6964" s="379"/>
      <c r="W6964" s="379"/>
      <c r="X6964" s="379"/>
      <c r="Y6964" s="379"/>
      <c r="Z6964" s="379"/>
      <c r="AA6964" s="380"/>
      <c r="AB6964" s="379"/>
      <c r="AC6964" s="379"/>
      <c r="AD6964" s="379"/>
      <c r="AE6964" s="381"/>
      <c r="AF6964" s="105"/>
      <c r="AG6964" s="381"/>
      <c r="AH6964" s="381"/>
      <c r="AI6964" s="381"/>
      <c r="AJ6964" s="381"/>
      <c r="AK6964" s="381"/>
      <c r="AL6964" s="381"/>
      <c r="AM6964" s="381"/>
    </row>
    <row r="6965" spans="1:39" x14ac:dyDescent="0.35">
      <c r="A6965" s="379"/>
      <c r="B6965" s="379"/>
      <c r="C6965" s="379"/>
      <c r="D6965" s="379"/>
      <c r="E6965" s="379"/>
      <c r="F6965" s="379"/>
      <c r="G6965" s="379"/>
      <c r="H6965" s="379"/>
      <c r="I6965" s="379"/>
      <c r="J6965" s="379"/>
      <c r="K6965" s="379"/>
      <c r="L6965" s="379"/>
      <c r="M6965" s="379"/>
      <c r="N6965" s="379"/>
      <c r="O6965" s="379"/>
      <c r="P6965" s="379"/>
      <c r="Q6965" s="379"/>
      <c r="R6965" s="379"/>
      <c r="S6965" s="379"/>
      <c r="T6965" s="379"/>
      <c r="U6965" s="379"/>
      <c r="V6965" s="379"/>
      <c r="W6965" s="379"/>
      <c r="X6965" s="379"/>
      <c r="Y6965" s="379"/>
      <c r="Z6965" s="379"/>
      <c r="AA6965" s="380"/>
      <c r="AB6965" s="379"/>
      <c r="AC6965" s="379"/>
      <c r="AD6965" s="379"/>
      <c r="AE6965" s="381"/>
      <c r="AF6965" s="105"/>
      <c r="AG6965" s="381"/>
      <c r="AH6965" s="381"/>
      <c r="AI6965" s="381"/>
      <c r="AJ6965" s="381"/>
      <c r="AK6965" s="381"/>
      <c r="AL6965" s="381"/>
      <c r="AM6965" s="381"/>
    </row>
    <row r="6966" spans="1:39" x14ac:dyDescent="0.35">
      <c r="A6966" s="379"/>
      <c r="B6966" s="379"/>
      <c r="C6966" s="379"/>
      <c r="D6966" s="379"/>
      <c r="E6966" s="379"/>
      <c r="F6966" s="379"/>
      <c r="G6966" s="379"/>
      <c r="H6966" s="379"/>
      <c r="I6966" s="379"/>
      <c r="J6966" s="379"/>
      <c r="K6966" s="379"/>
      <c r="L6966" s="379"/>
      <c r="M6966" s="379"/>
      <c r="N6966" s="379"/>
      <c r="O6966" s="379"/>
      <c r="P6966" s="379"/>
      <c r="Q6966" s="379"/>
      <c r="R6966" s="379"/>
      <c r="S6966" s="379"/>
      <c r="T6966" s="379"/>
      <c r="U6966" s="379"/>
      <c r="V6966" s="379"/>
      <c r="W6966" s="379"/>
      <c r="X6966" s="379"/>
      <c r="Y6966" s="379"/>
      <c r="Z6966" s="379"/>
      <c r="AA6966" s="380"/>
      <c r="AB6966" s="379"/>
      <c r="AC6966" s="379"/>
      <c r="AD6966" s="379"/>
      <c r="AE6966" s="381"/>
      <c r="AF6966" s="105"/>
      <c r="AG6966" s="381"/>
      <c r="AH6966" s="381"/>
      <c r="AI6966" s="381"/>
      <c r="AJ6966" s="381"/>
      <c r="AK6966" s="381"/>
      <c r="AL6966" s="381"/>
      <c r="AM6966" s="381"/>
    </row>
    <row r="6967" spans="1:39" x14ac:dyDescent="0.35">
      <c r="A6967" s="379"/>
      <c r="B6967" s="379"/>
      <c r="C6967" s="379"/>
      <c r="D6967" s="379"/>
      <c r="E6967" s="379"/>
      <c r="F6967" s="379"/>
      <c r="G6967" s="379"/>
      <c r="H6967" s="379"/>
      <c r="I6967" s="379"/>
      <c r="J6967" s="379"/>
      <c r="K6967" s="379"/>
      <c r="L6967" s="379"/>
      <c r="M6967" s="379"/>
      <c r="N6967" s="379"/>
      <c r="O6967" s="379"/>
      <c r="P6967" s="379"/>
      <c r="Q6967" s="379"/>
      <c r="R6967" s="379"/>
      <c r="S6967" s="379"/>
      <c r="T6967" s="379"/>
      <c r="U6967" s="379"/>
      <c r="V6967" s="379"/>
      <c r="W6967" s="379"/>
      <c r="X6967" s="379"/>
      <c r="Y6967" s="379"/>
      <c r="Z6967" s="379"/>
      <c r="AA6967" s="380"/>
      <c r="AB6967" s="379"/>
      <c r="AC6967" s="379"/>
      <c r="AD6967" s="379"/>
      <c r="AE6967" s="381"/>
      <c r="AF6967" s="105"/>
      <c r="AG6967" s="381"/>
      <c r="AH6967" s="381"/>
      <c r="AI6967" s="381"/>
      <c r="AJ6967" s="381"/>
      <c r="AK6967" s="381"/>
      <c r="AL6967" s="381"/>
      <c r="AM6967" s="381"/>
    </row>
    <row r="6968" spans="1:39" x14ac:dyDescent="0.35">
      <c r="A6968" s="379"/>
      <c r="B6968" s="379"/>
      <c r="C6968" s="379"/>
      <c r="D6968" s="379"/>
      <c r="E6968" s="379"/>
      <c r="F6968" s="379"/>
      <c r="G6968" s="379"/>
      <c r="H6968" s="379"/>
      <c r="I6968" s="379"/>
      <c r="J6968" s="379"/>
      <c r="K6968" s="379"/>
      <c r="L6968" s="379"/>
      <c r="M6968" s="379"/>
      <c r="N6968" s="379"/>
      <c r="O6968" s="379"/>
      <c r="P6968" s="379"/>
      <c r="Q6968" s="379"/>
      <c r="R6968" s="379"/>
      <c r="S6968" s="379"/>
      <c r="T6968" s="379"/>
      <c r="U6968" s="379"/>
      <c r="V6968" s="379"/>
      <c r="W6968" s="379"/>
      <c r="X6968" s="379"/>
      <c r="Y6968" s="379"/>
      <c r="Z6968" s="379"/>
      <c r="AA6968" s="380"/>
      <c r="AB6968" s="379"/>
      <c r="AC6968" s="379"/>
      <c r="AD6968" s="379"/>
      <c r="AE6968" s="381"/>
      <c r="AF6968" s="105"/>
      <c r="AG6968" s="381"/>
      <c r="AH6968" s="381"/>
      <c r="AI6968" s="381"/>
      <c r="AJ6968" s="381"/>
      <c r="AK6968" s="381"/>
      <c r="AL6968" s="381"/>
      <c r="AM6968" s="381"/>
    </row>
    <row r="6969" spans="1:39" x14ac:dyDescent="0.35">
      <c r="A6969" s="379"/>
      <c r="B6969" s="379"/>
      <c r="C6969" s="379"/>
      <c r="D6969" s="379"/>
      <c r="E6969" s="379"/>
      <c r="F6969" s="379"/>
      <c r="G6969" s="379"/>
      <c r="H6969" s="379"/>
      <c r="I6969" s="379"/>
      <c r="J6969" s="379"/>
      <c r="K6969" s="379"/>
      <c r="L6969" s="379"/>
      <c r="M6969" s="379"/>
      <c r="N6969" s="379"/>
      <c r="O6969" s="379"/>
      <c r="P6969" s="379"/>
      <c r="Q6969" s="379"/>
      <c r="R6969" s="379"/>
      <c r="S6969" s="379"/>
      <c r="T6969" s="379"/>
      <c r="U6969" s="379"/>
      <c r="V6969" s="379"/>
      <c r="W6969" s="379"/>
      <c r="X6969" s="379"/>
      <c r="Y6969" s="379"/>
      <c r="Z6969" s="379"/>
      <c r="AA6969" s="380"/>
      <c r="AB6969" s="379"/>
      <c r="AC6969" s="379"/>
      <c r="AD6969" s="379"/>
      <c r="AE6969" s="381"/>
      <c r="AF6969" s="105"/>
      <c r="AG6969" s="381"/>
      <c r="AH6969" s="381"/>
      <c r="AI6969" s="381"/>
      <c r="AJ6969" s="381"/>
      <c r="AK6969" s="381"/>
      <c r="AL6969" s="381"/>
      <c r="AM6969" s="381"/>
    </row>
    <row r="6970" spans="1:39" x14ac:dyDescent="0.35">
      <c r="A6970" s="379"/>
      <c r="B6970" s="379"/>
      <c r="C6970" s="379"/>
      <c r="D6970" s="379"/>
      <c r="E6970" s="379"/>
      <c r="F6970" s="379"/>
      <c r="G6970" s="379"/>
      <c r="H6970" s="379"/>
      <c r="I6970" s="379"/>
      <c r="J6970" s="379"/>
      <c r="K6970" s="379"/>
      <c r="L6970" s="379"/>
      <c r="M6970" s="379"/>
      <c r="N6970" s="379"/>
      <c r="O6970" s="379"/>
      <c r="P6970" s="379"/>
      <c r="Q6970" s="379"/>
      <c r="R6970" s="379"/>
      <c r="S6970" s="379"/>
      <c r="T6970" s="379"/>
      <c r="U6970" s="379"/>
      <c r="V6970" s="379"/>
      <c r="W6970" s="379"/>
      <c r="X6970" s="379"/>
      <c r="Y6970" s="379"/>
      <c r="Z6970" s="379"/>
      <c r="AA6970" s="380"/>
      <c r="AB6970" s="379"/>
      <c r="AC6970" s="379"/>
      <c r="AD6970" s="379"/>
      <c r="AE6970" s="381"/>
      <c r="AF6970" s="105"/>
      <c r="AG6970" s="381"/>
      <c r="AH6970" s="381"/>
      <c r="AI6970" s="381"/>
      <c r="AJ6970" s="381"/>
      <c r="AK6970" s="381"/>
      <c r="AL6970" s="381"/>
      <c r="AM6970" s="381"/>
    </row>
    <row r="6971" spans="1:39" x14ac:dyDescent="0.35">
      <c r="A6971" s="379"/>
      <c r="B6971" s="379"/>
      <c r="C6971" s="379"/>
      <c r="D6971" s="379"/>
      <c r="E6971" s="379"/>
      <c r="F6971" s="379"/>
      <c r="G6971" s="379"/>
      <c r="H6971" s="379"/>
      <c r="I6971" s="379"/>
      <c r="J6971" s="379"/>
      <c r="K6971" s="379"/>
      <c r="L6971" s="379"/>
      <c r="M6971" s="379"/>
      <c r="N6971" s="379"/>
      <c r="O6971" s="379"/>
      <c r="P6971" s="379"/>
      <c r="Q6971" s="379"/>
      <c r="R6971" s="379"/>
      <c r="S6971" s="379"/>
      <c r="T6971" s="379"/>
      <c r="U6971" s="379"/>
      <c r="V6971" s="379"/>
      <c r="W6971" s="379"/>
      <c r="X6971" s="379"/>
      <c r="Y6971" s="379"/>
      <c r="Z6971" s="379"/>
      <c r="AA6971" s="380"/>
      <c r="AB6971" s="379"/>
      <c r="AC6971" s="379"/>
      <c r="AD6971" s="379"/>
      <c r="AE6971" s="381"/>
      <c r="AF6971" s="105"/>
      <c r="AG6971" s="381"/>
      <c r="AH6971" s="381"/>
      <c r="AI6971" s="381"/>
      <c r="AJ6971" s="381"/>
      <c r="AK6971" s="381"/>
      <c r="AL6971" s="381"/>
      <c r="AM6971" s="381"/>
    </row>
    <row r="6972" spans="1:39" x14ac:dyDescent="0.35">
      <c r="A6972" s="379"/>
      <c r="B6972" s="379"/>
      <c r="C6972" s="379"/>
      <c r="D6972" s="379"/>
      <c r="E6972" s="379"/>
      <c r="F6972" s="379"/>
      <c r="G6972" s="379"/>
      <c r="H6972" s="379"/>
      <c r="I6972" s="379"/>
      <c r="J6972" s="379"/>
      <c r="K6972" s="379"/>
      <c r="L6972" s="379"/>
      <c r="M6972" s="379"/>
      <c r="N6972" s="379"/>
      <c r="O6972" s="379"/>
      <c r="P6972" s="379"/>
      <c r="Q6972" s="379"/>
      <c r="R6972" s="379"/>
      <c r="S6972" s="379"/>
      <c r="T6972" s="379"/>
      <c r="U6972" s="379"/>
      <c r="V6972" s="379"/>
      <c r="W6972" s="379"/>
      <c r="X6972" s="379"/>
      <c r="Y6972" s="379"/>
      <c r="Z6972" s="379"/>
      <c r="AA6972" s="380"/>
      <c r="AB6972" s="379"/>
      <c r="AC6972" s="379"/>
      <c r="AD6972" s="379"/>
      <c r="AE6972" s="381"/>
      <c r="AF6972" s="105"/>
      <c r="AG6972" s="381"/>
      <c r="AH6972" s="381"/>
      <c r="AI6972" s="381"/>
      <c r="AJ6972" s="381"/>
      <c r="AK6972" s="381"/>
      <c r="AL6972" s="381"/>
      <c r="AM6972" s="381"/>
    </row>
    <row r="6973" spans="1:39" x14ac:dyDescent="0.35">
      <c r="A6973" s="379"/>
      <c r="B6973" s="379"/>
      <c r="C6973" s="379"/>
      <c r="D6973" s="379"/>
      <c r="E6973" s="379"/>
      <c r="F6973" s="379"/>
      <c r="G6973" s="379"/>
      <c r="H6973" s="379"/>
      <c r="I6973" s="379"/>
      <c r="J6973" s="379"/>
      <c r="K6973" s="379"/>
      <c r="L6973" s="379"/>
      <c r="M6973" s="379"/>
      <c r="N6973" s="379"/>
      <c r="O6973" s="379"/>
      <c r="P6973" s="379"/>
      <c r="Q6973" s="379"/>
      <c r="R6973" s="379"/>
      <c r="S6973" s="379"/>
      <c r="T6973" s="379"/>
      <c r="U6973" s="379"/>
      <c r="V6973" s="379"/>
      <c r="W6973" s="379"/>
      <c r="X6973" s="379"/>
      <c r="Y6973" s="379"/>
      <c r="Z6973" s="379"/>
      <c r="AA6973" s="380"/>
      <c r="AB6973" s="379"/>
      <c r="AC6973" s="379"/>
      <c r="AD6973" s="379"/>
      <c r="AE6973" s="381"/>
      <c r="AF6973" s="105"/>
      <c r="AG6973" s="381"/>
      <c r="AH6973" s="381"/>
      <c r="AI6973" s="381"/>
      <c r="AJ6973" s="381"/>
      <c r="AK6973" s="381"/>
      <c r="AL6973" s="381"/>
      <c r="AM6973" s="381"/>
    </row>
    <row r="6974" spans="1:39" x14ac:dyDescent="0.35">
      <c r="A6974" s="379"/>
      <c r="B6974" s="379"/>
      <c r="C6974" s="379"/>
      <c r="D6974" s="379"/>
      <c r="E6974" s="379"/>
      <c r="F6974" s="379"/>
      <c r="G6974" s="379"/>
      <c r="H6974" s="379"/>
      <c r="I6974" s="379"/>
      <c r="J6974" s="379"/>
      <c r="K6974" s="379"/>
      <c r="L6974" s="379"/>
      <c r="M6974" s="379"/>
      <c r="N6974" s="379"/>
      <c r="O6974" s="379"/>
      <c r="P6974" s="379"/>
      <c r="Q6974" s="379"/>
      <c r="R6974" s="379"/>
      <c r="S6974" s="379"/>
      <c r="T6974" s="379"/>
      <c r="U6974" s="379"/>
      <c r="V6974" s="379"/>
      <c r="W6974" s="379"/>
      <c r="X6974" s="379"/>
      <c r="Y6974" s="379"/>
      <c r="Z6974" s="379"/>
      <c r="AA6974" s="380"/>
      <c r="AB6974" s="379"/>
      <c r="AC6974" s="379"/>
      <c r="AD6974" s="379"/>
      <c r="AE6974" s="381"/>
      <c r="AF6974" s="105"/>
      <c r="AG6974" s="381"/>
      <c r="AH6974" s="381"/>
      <c r="AI6974" s="381"/>
      <c r="AJ6974" s="381"/>
      <c r="AK6974" s="381"/>
      <c r="AL6974" s="381"/>
      <c r="AM6974" s="381"/>
    </row>
    <row r="6975" spans="1:39" x14ac:dyDescent="0.35">
      <c r="A6975" s="379"/>
      <c r="B6975" s="379"/>
      <c r="C6975" s="379"/>
      <c r="D6975" s="379"/>
      <c r="E6975" s="379"/>
      <c r="F6975" s="379"/>
      <c r="G6975" s="379"/>
      <c r="H6975" s="379"/>
      <c r="I6975" s="379"/>
      <c r="J6975" s="379"/>
      <c r="K6975" s="379"/>
      <c r="L6975" s="379"/>
      <c r="M6975" s="379"/>
      <c r="N6975" s="379"/>
      <c r="O6975" s="379"/>
      <c r="P6975" s="379"/>
      <c r="Q6975" s="379"/>
      <c r="R6975" s="379"/>
      <c r="S6975" s="379"/>
      <c r="T6975" s="379"/>
      <c r="U6975" s="379"/>
      <c r="V6975" s="379"/>
      <c r="W6975" s="379"/>
      <c r="X6975" s="379"/>
      <c r="Y6975" s="379"/>
      <c r="Z6975" s="379"/>
      <c r="AA6975" s="380"/>
      <c r="AB6975" s="379"/>
      <c r="AC6975" s="379"/>
      <c r="AD6975" s="379"/>
      <c r="AE6975" s="381"/>
      <c r="AF6975" s="105"/>
      <c r="AG6975" s="381"/>
      <c r="AH6975" s="381"/>
      <c r="AI6975" s="381"/>
      <c r="AJ6975" s="381"/>
      <c r="AK6975" s="381"/>
      <c r="AL6975" s="381"/>
      <c r="AM6975" s="381"/>
    </row>
    <row r="6976" spans="1:39" x14ac:dyDescent="0.35">
      <c r="A6976" s="379"/>
      <c r="B6976" s="379"/>
      <c r="C6976" s="379"/>
      <c r="D6976" s="379"/>
      <c r="E6976" s="379"/>
      <c r="F6976" s="379"/>
      <c r="G6976" s="379"/>
      <c r="H6976" s="379"/>
      <c r="I6976" s="379"/>
      <c r="J6976" s="379"/>
      <c r="K6976" s="379"/>
      <c r="L6976" s="379"/>
      <c r="M6976" s="379"/>
      <c r="N6976" s="379"/>
      <c r="O6976" s="379"/>
      <c r="P6976" s="379"/>
      <c r="Q6976" s="379"/>
      <c r="R6976" s="379"/>
      <c r="S6976" s="379"/>
      <c r="T6976" s="379"/>
      <c r="U6976" s="379"/>
      <c r="V6976" s="379"/>
      <c r="W6976" s="379"/>
      <c r="X6976" s="379"/>
      <c r="Y6976" s="379"/>
      <c r="Z6976" s="379"/>
      <c r="AA6976" s="380"/>
      <c r="AB6976" s="379"/>
      <c r="AC6976" s="379"/>
      <c r="AD6976" s="379"/>
      <c r="AE6976" s="381"/>
      <c r="AF6976" s="105"/>
      <c r="AG6976" s="381"/>
      <c r="AH6976" s="381"/>
      <c r="AI6976" s="381"/>
      <c r="AJ6976" s="381"/>
      <c r="AK6976" s="381"/>
      <c r="AL6976" s="381"/>
      <c r="AM6976" s="381"/>
    </row>
    <row r="6977" spans="1:39" x14ac:dyDescent="0.35">
      <c r="A6977" s="379"/>
      <c r="B6977" s="379"/>
      <c r="C6977" s="379"/>
      <c r="D6977" s="379"/>
      <c r="E6977" s="379"/>
      <c r="F6977" s="379"/>
      <c r="G6977" s="379"/>
      <c r="H6977" s="379"/>
      <c r="I6977" s="379"/>
      <c r="J6977" s="379"/>
      <c r="K6977" s="379"/>
      <c r="L6977" s="379"/>
      <c r="M6977" s="379"/>
      <c r="N6977" s="379"/>
      <c r="O6977" s="379"/>
      <c r="P6977" s="379"/>
      <c r="Q6977" s="379"/>
      <c r="R6977" s="379"/>
      <c r="S6977" s="379"/>
      <c r="T6977" s="379"/>
      <c r="U6977" s="379"/>
      <c r="V6977" s="379"/>
      <c r="W6977" s="379"/>
      <c r="X6977" s="379"/>
      <c r="Y6977" s="379"/>
      <c r="Z6977" s="379"/>
      <c r="AA6977" s="380"/>
      <c r="AB6977" s="379"/>
      <c r="AC6977" s="379"/>
      <c r="AD6977" s="379"/>
      <c r="AE6977" s="381"/>
      <c r="AF6977" s="105"/>
      <c r="AG6977" s="381"/>
      <c r="AH6977" s="381"/>
      <c r="AI6977" s="381"/>
      <c r="AJ6977" s="381"/>
      <c r="AK6977" s="381"/>
      <c r="AL6977" s="381"/>
      <c r="AM6977" s="381"/>
    </row>
    <row r="6978" spans="1:39" x14ac:dyDescent="0.35">
      <c r="A6978" s="379"/>
      <c r="B6978" s="379"/>
      <c r="C6978" s="379"/>
      <c r="D6978" s="379"/>
      <c r="E6978" s="379"/>
      <c r="F6978" s="379"/>
      <c r="G6978" s="379"/>
      <c r="H6978" s="379"/>
      <c r="I6978" s="379"/>
      <c r="J6978" s="379"/>
      <c r="K6978" s="379"/>
      <c r="L6978" s="379"/>
      <c r="M6978" s="379"/>
      <c r="N6978" s="379"/>
      <c r="O6978" s="379"/>
      <c r="P6978" s="379"/>
      <c r="Q6978" s="379"/>
      <c r="R6978" s="379"/>
      <c r="S6978" s="379"/>
      <c r="T6978" s="379"/>
      <c r="U6978" s="379"/>
      <c r="V6978" s="379"/>
      <c r="W6978" s="379"/>
      <c r="X6978" s="379"/>
      <c r="Y6978" s="379"/>
      <c r="Z6978" s="379"/>
      <c r="AA6978" s="380"/>
      <c r="AB6978" s="379"/>
      <c r="AC6978" s="379"/>
      <c r="AD6978" s="379"/>
      <c r="AE6978" s="381"/>
      <c r="AF6978" s="105"/>
      <c r="AG6978" s="381"/>
      <c r="AH6978" s="381"/>
      <c r="AI6978" s="381"/>
      <c r="AJ6978" s="381"/>
      <c r="AK6978" s="381"/>
      <c r="AL6978" s="381"/>
      <c r="AM6978" s="381"/>
    </row>
    <row r="6979" spans="1:39" x14ac:dyDescent="0.35">
      <c r="A6979" s="379"/>
      <c r="B6979" s="379"/>
      <c r="C6979" s="379"/>
      <c r="D6979" s="379"/>
      <c r="E6979" s="379"/>
      <c r="F6979" s="379"/>
      <c r="G6979" s="379"/>
      <c r="H6979" s="379"/>
      <c r="I6979" s="379"/>
      <c r="J6979" s="379"/>
      <c r="K6979" s="379"/>
      <c r="L6979" s="379"/>
      <c r="M6979" s="379"/>
      <c r="N6979" s="379"/>
      <c r="O6979" s="379"/>
      <c r="P6979" s="379"/>
      <c r="Q6979" s="379"/>
      <c r="R6979" s="379"/>
      <c r="S6979" s="379"/>
      <c r="T6979" s="379"/>
      <c r="U6979" s="379"/>
      <c r="V6979" s="379"/>
      <c r="W6979" s="379"/>
      <c r="X6979" s="379"/>
      <c r="Y6979" s="379"/>
      <c r="Z6979" s="379"/>
      <c r="AA6979" s="380"/>
      <c r="AB6979" s="379"/>
      <c r="AC6979" s="379"/>
      <c r="AD6979" s="379"/>
      <c r="AE6979" s="381"/>
      <c r="AF6979" s="105"/>
      <c r="AG6979" s="381"/>
      <c r="AH6979" s="381"/>
      <c r="AI6979" s="381"/>
      <c r="AJ6979" s="381"/>
      <c r="AK6979" s="381"/>
      <c r="AL6979" s="381"/>
      <c r="AM6979" s="381"/>
    </row>
    <row r="6980" spans="1:39" x14ac:dyDescent="0.35">
      <c r="A6980" s="379"/>
      <c r="B6980" s="379"/>
      <c r="C6980" s="379"/>
      <c r="D6980" s="379"/>
      <c r="E6980" s="379"/>
      <c r="F6980" s="379"/>
      <c r="G6980" s="379"/>
      <c r="H6980" s="379"/>
      <c r="I6980" s="379"/>
      <c r="J6980" s="379"/>
      <c r="K6980" s="379"/>
      <c r="L6980" s="379"/>
      <c r="M6980" s="379"/>
      <c r="N6980" s="379"/>
      <c r="O6980" s="379"/>
      <c r="P6980" s="379"/>
      <c r="Q6980" s="379"/>
      <c r="R6980" s="379"/>
      <c r="S6980" s="379"/>
      <c r="T6980" s="379"/>
      <c r="U6980" s="379"/>
      <c r="V6980" s="379"/>
      <c r="W6980" s="379"/>
      <c r="X6980" s="379"/>
      <c r="Y6980" s="379"/>
      <c r="Z6980" s="379"/>
      <c r="AA6980" s="380"/>
      <c r="AB6980" s="379"/>
      <c r="AC6980" s="379"/>
      <c r="AD6980" s="379"/>
      <c r="AE6980" s="381"/>
      <c r="AF6980" s="105"/>
      <c r="AG6980" s="381"/>
      <c r="AH6980" s="381"/>
      <c r="AI6980" s="381"/>
      <c r="AJ6980" s="381"/>
      <c r="AK6980" s="381"/>
      <c r="AL6980" s="381"/>
      <c r="AM6980" s="381"/>
    </row>
    <row r="6981" spans="1:39" x14ac:dyDescent="0.35">
      <c r="A6981" s="379"/>
      <c r="B6981" s="379"/>
      <c r="C6981" s="379"/>
      <c r="D6981" s="379"/>
      <c r="E6981" s="379"/>
      <c r="F6981" s="379"/>
      <c r="G6981" s="379"/>
      <c r="H6981" s="379"/>
      <c r="I6981" s="379"/>
      <c r="J6981" s="379"/>
      <c r="K6981" s="379"/>
      <c r="L6981" s="379"/>
      <c r="M6981" s="379"/>
      <c r="N6981" s="379"/>
      <c r="O6981" s="379"/>
      <c r="P6981" s="379"/>
      <c r="Q6981" s="379"/>
      <c r="R6981" s="379"/>
      <c r="S6981" s="379"/>
      <c r="T6981" s="379"/>
      <c r="U6981" s="379"/>
      <c r="V6981" s="379"/>
      <c r="W6981" s="379"/>
      <c r="X6981" s="379"/>
      <c r="Y6981" s="379"/>
      <c r="Z6981" s="379"/>
      <c r="AA6981" s="380"/>
      <c r="AB6981" s="379"/>
      <c r="AC6981" s="379"/>
      <c r="AD6981" s="379"/>
      <c r="AE6981" s="381"/>
      <c r="AF6981" s="105"/>
      <c r="AG6981" s="381"/>
      <c r="AH6981" s="381"/>
      <c r="AI6981" s="381"/>
      <c r="AJ6981" s="381"/>
      <c r="AK6981" s="381"/>
      <c r="AL6981" s="381"/>
      <c r="AM6981" s="381"/>
    </row>
    <row r="6982" spans="1:39" x14ac:dyDescent="0.35">
      <c r="A6982" s="379"/>
      <c r="B6982" s="379"/>
      <c r="C6982" s="379"/>
      <c r="D6982" s="379"/>
      <c r="E6982" s="379"/>
      <c r="F6982" s="379"/>
      <c r="G6982" s="379"/>
      <c r="H6982" s="379"/>
      <c r="I6982" s="379"/>
      <c r="J6982" s="379"/>
      <c r="K6982" s="379"/>
      <c r="L6982" s="379"/>
      <c r="M6982" s="379"/>
      <c r="N6982" s="379"/>
      <c r="O6982" s="379"/>
      <c r="P6982" s="379"/>
      <c r="Q6982" s="379"/>
      <c r="R6982" s="379"/>
      <c r="S6982" s="379"/>
      <c r="T6982" s="379"/>
      <c r="U6982" s="379"/>
      <c r="V6982" s="379"/>
      <c r="W6982" s="379"/>
      <c r="X6982" s="379"/>
      <c r="Y6982" s="379"/>
      <c r="Z6982" s="379"/>
      <c r="AA6982" s="380"/>
      <c r="AB6982" s="379"/>
      <c r="AC6982" s="379"/>
      <c r="AD6982" s="379"/>
      <c r="AE6982" s="381"/>
      <c r="AF6982" s="105"/>
      <c r="AG6982" s="381"/>
      <c r="AH6982" s="381"/>
      <c r="AI6982" s="381"/>
      <c r="AJ6982" s="381"/>
      <c r="AK6982" s="381"/>
      <c r="AL6982" s="381"/>
      <c r="AM6982" s="381"/>
    </row>
    <row r="6983" spans="1:39" x14ac:dyDescent="0.35">
      <c r="A6983" s="379"/>
      <c r="B6983" s="379"/>
      <c r="C6983" s="379"/>
      <c r="D6983" s="379"/>
      <c r="E6983" s="379"/>
      <c r="F6983" s="379"/>
      <c r="G6983" s="379"/>
      <c r="H6983" s="379"/>
      <c r="I6983" s="379"/>
      <c r="J6983" s="379"/>
      <c r="K6983" s="379"/>
      <c r="L6983" s="379"/>
      <c r="M6983" s="379"/>
      <c r="N6983" s="379"/>
      <c r="O6983" s="379"/>
      <c r="P6983" s="379"/>
      <c r="Q6983" s="379"/>
      <c r="R6983" s="379"/>
      <c r="S6983" s="379"/>
      <c r="T6983" s="379"/>
      <c r="U6983" s="379"/>
      <c r="V6983" s="379"/>
      <c r="W6983" s="379"/>
      <c r="X6983" s="379"/>
      <c r="Y6983" s="379"/>
      <c r="Z6983" s="379"/>
      <c r="AA6983" s="380"/>
      <c r="AB6983" s="379"/>
      <c r="AC6983" s="379"/>
      <c r="AD6983" s="379"/>
      <c r="AE6983" s="381"/>
      <c r="AF6983" s="105"/>
      <c r="AG6983" s="381"/>
      <c r="AH6983" s="381"/>
      <c r="AI6983" s="381"/>
      <c r="AJ6983" s="381"/>
      <c r="AK6983" s="381"/>
      <c r="AL6983" s="381"/>
      <c r="AM6983" s="381"/>
    </row>
    <row r="6984" spans="1:39" x14ac:dyDescent="0.35">
      <c r="A6984" s="379"/>
      <c r="B6984" s="379"/>
      <c r="C6984" s="379"/>
      <c r="D6984" s="379"/>
      <c r="E6984" s="379"/>
      <c r="F6984" s="379"/>
      <c r="G6984" s="379"/>
      <c r="H6984" s="379"/>
      <c r="I6984" s="379"/>
      <c r="J6984" s="379"/>
      <c r="K6984" s="379"/>
      <c r="L6984" s="379"/>
      <c r="M6984" s="379"/>
      <c r="N6984" s="379"/>
      <c r="O6984" s="379"/>
      <c r="P6984" s="379"/>
      <c r="Q6984" s="379"/>
      <c r="R6984" s="379"/>
      <c r="S6984" s="379"/>
      <c r="T6984" s="379"/>
      <c r="U6984" s="379"/>
      <c r="V6984" s="379"/>
      <c r="W6984" s="379"/>
      <c r="X6984" s="379"/>
      <c r="Y6984" s="379"/>
      <c r="Z6984" s="379"/>
      <c r="AA6984" s="380"/>
      <c r="AB6984" s="379"/>
      <c r="AC6984" s="379"/>
      <c r="AD6984" s="379"/>
      <c r="AE6984" s="381"/>
      <c r="AF6984" s="105"/>
      <c r="AG6984" s="381"/>
      <c r="AH6984" s="381"/>
      <c r="AI6984" s="381"/>
      <c r="AJ6984" s="381"/>
      <c r="AK6984" s="381"/>
      <c r="AL6984" s="381"/>
      <c r="AM6984" s="381"/>
    </row>
    <row r="6985" spans="1:39" x14ac:dyDescent="0.35">
      <c r="A6985" s="379"/>
      <c r="B6985" s="379"/>
      <c r="C6985" s="379"/>
      <c r="D6985" s="379"/>
      <c r="E6985" s="379"/>
      <c r="F6985" s="379"/>
      <c r="G6985" s="379"/>
      <c r="H6985" s="379"/>
      <c r="I6985" s="379"/>
      <c r="J6985" s="379"/>
      <c r="K6985" s="379"/>
      <c r="L6985" s="379"/>
      <c r="M6985" s="379"/>
      <c r="N6985" s="379"/>
      <c r="O6985" s="379"/>
      <c r="P6985" s="379"/>
      <c r="Q6985" s="379"/>
      <c r="R6985" s="379"/>
      <c r="S6985" s="379"/>
      <c r="T6985" s="379"/>
      <c r="U6985" s="379"/>
      <c r="V6985" s="379"/>
      <c r="W6985" s="379"/>
      <c r="X6985" s="379"/>
      <c r="Y6985" s="379"/>
      <c r="Z6985" s="379"/>
      <c r="AA6985" s="380"/>
      <c r="AB6985" s="379"/>
      <c r="AC6985" s="379"/>
      <c r="AD6985" s="379"/>
      <c r="AE6985" s="381"/>
      <c r="AF6985" s="105"/>
      <c r="AG6985" s="381"/>
      <c r="AH6985" s="381"/>
      <c r="AI6985" s="381"/>
      <c r="AJ6985" s="381"/>
      <c r="AK6985" s="381"/>
      <c r="AL6985" s="381"/>
      <c r="AM6985" s="381"/>
    </row>
    <row r="6986" spans="1:39" x14ac:dyDescent="0.35">
      <c r="A6986" s="379"/>
      <c r="B6986" s="379"/>
      <c r="C6986" s="379"/>
      <c r="D6986" s="379"/>
      <c r="E6986" s="379"/>
      <c r="F6986" s="379"/>
      <c r="G6986" s="379"/>
      <c r="H6986" s="379"/>
      <c r="I6986" s="379"/>
      <c r="J6986" s="379"/>
      <c r="K6986" s="379"/>
      <c r="L6986" s="379"/>
      <c r="M6986" s="379"/>
      <c r="N6986" s="379"/>
      <c r="O6986" s="379"/>
      <c r="P6986" s="379"/>
      <c r="Q6986" s="379"/>
      <c r="R6986" s="379"/>
      <c r="S6986" s="379"/>
      <c r="T6986" s="379"/>
      <c r="U6986" s="379"/>
      <c r="V6986" s="379"/>
      <c r="W6986" s="379"/>
      <c r="X6986" s="379"/>
      <c r="Y6986" s="379"/>
      <c r="Z6986" s="379"/>
      <c r="AA6986" s="380"/>
      <c r="AB6986" s="379"/>
      <c r="AC6986" s="379"/>
      <c r="AD6986" s="379"/>
      <c r="AE6986" s="381"/>
      <c r="AF6986" s="105"/>
      <c r="AG6986" s="381"/>
      <c r="AH6986" s="381"/>
      <c r="AI6986" s="381"/>
      <c r="AJ6986" s="381"/>
      <c r="AK6986" s="381"/>
      <c r="AL6986" s="381"/>
      <c r="AM6986" s="381"/>
    </row>
    <row r="6987" spans="1:39" x14ac:dyDescent="0.35">
      <c r="A6987" s="379"/>
      <c r="B6987" s="379"/>
      <c r="C6987" s="379"/>
      <c r="D6987" s="379"/>
      <c r="E6987" s="379"/>
      <c r="F6987" s="379"/>
      <c r="G6987" s="379"/>
      <c r="H6987" s="379"/>
      <c r="I6987" s="379"/>
      <c r="J6987" s="379"/>
      <c r="K6987" s="379"/>
      <c r="L6987" s="379"/>
      <c r="M6987" s="379"/>
      <c r="N6987" s="379"/>
      <c r="O6987" s="379"/>
      <c r="P6987" s="379"/>
      <c r="Q6987" s="379"/>
      <c r="R6987" s="379"/>
      <c r="S6987" s="379"/>
      <c r="T6987" s="379"/>
      <c r="U6987" s="379"/>
      <c r="V6987" s="379"/>
      <c r="W6987" s="379"/>
      <c r="X6987" s="379"/>
      <c r="Y6987" s="379"/>
      <c r="Z6987" s="379"/>
      <c r="AA6987" s="380"/>
      <c r="AB6987" s="379"/>
      <c r="AC6987" s="379"/>
      <c r="AD6987" s="379"/>
      <c r="AE6987" s="381"/>
      <c r="AF6987" s="105"/>
      <c r="AG6987" s="381"/>
      <c r="AH6987" s="381"/>
      <c r="AI6987" s="381"/>
      <c r="AJ6987" s="381"/>
      <c r="AK6987" s="381"/>
      <c r="AL6987" s="381"/>
      <c r="AM6987" s="381"/>
    </row>
    <row r="6988" spans="1:39" x14ac:dyDescent="0.35">
      <c r="A6988" s="379"/>
      <c r="B6988" s="379"/>
      <c r="C6988" s="379"/>
      <c r="D6988" s="379"/>
      <c r="E6988" s="379"/>
      <c r="F6988" s="379"/>
      <c r="G6988" s="379"/>
      <c r="H6988" s="379"/>
      <c r="I6988" s="379"/>
      <c r="J6988" s="379"/>
      <c r="K6988" s="379"/>
      <c r="L6988" s="379"/>
      <c r="M6988" s="379"/>
      <c r="N6988" s="379"/>
      <c r="O6988" s="379"/>
      <c r="P6988" s="379"/>
      <c r="Q6988" s="379"/>
      <c r="R6988" s="379"/>
      <c r="S6988" s="379"/>
      <c r="T6988" s="379"/>
      <c r="U6988" s="379"/>
      <c r="V6988" s="379"/>
      <c r="W6988" s="379"/>
      <c r="X6988" s="379"/>
      <c r="Y6988" s="379"/>
      <c r="Z6988" s="379"/>
      <c r="AA6988" s="380"/>
      <c r="AB6988" s="379"/>
      <c r="AC6988" s="379"/>
      <c r="AD6988" s="379"/>
      <c r="AE6988" s="381"/>
      <c r="AF6988" s="105"/>
      <c r="AG6988" s="381"/>
      <c r="AH6988" s="381"/>
      <c r="AI6988" s="381"/>
      <c r="AJ6988" s="381"/>
      <c r="AK6988" s="381"/>
      <c r="AL6988" s="381"/>
      <c r="AM6988" s="381"/>
    </row>
    <row r="6989" spans="1:39" x14ac:dyDescent="0.35">
      <c r="A6989" s="379"/>
      <c r="B6989" s="379"/>
      <c r="C6989" s="379"/>
      <c r="D6989" s="379"/>
      <c r="E6989" s="379"/>
      <c r="F6989" s="379"/>
      <c r="G6989" s="379"/>
      <c r="H6989" s="379"/>
      <c r="I6989" s="379"/>
      <c r="J6989" s="379"/>
      <c r="K6989" s="379"/>
      <c r="L6989" s="379"/>
      <c r="M6989" s="379"/>
      <c r="N6989" s="379"/>
      <c r="O6989" s="379"/>
      <c r="P6989" s="379"/>
      <c r="Q6989" s="379"/>
      <c r="R6989" s="379"/>
      <c r="S6989" s="379"/>
      <c r="T6989" s="379"/>
      <c r="U6989" s="379"/>
      <c r="V6989" s="379"/>
      <c r="W6989" s="379"/>
      <c r="X6989" s="379"/>
      <c r="Y6989" s="379"/>
      <c r="Z6989" s="379"/>
      <c r="AA6989" s="380"/>
      <c r="AB6989" s="379"/>
      <c r="AC6989" s="379"/>
      <c r="AD6989" s="379"/>
      <c r="AE6989" s="381"/>
      <c r="AF6989" s="105"/>
      <c r="AG6989" s="381"/>
      <c r="AH6989" s="381"/>
      <c r="AI6989" s="381"/>
      <c r="AJ6989" s="381"/>
      <c r="AK6989" s="381"/>
      <c r="AL6989" s="381"/>
      <c r="AM6989" s="381"/>
    </row>
    <row r="6990" spans="1:39" x14ac:dyDescent="0.35">
      <c r="A6990" s="379"/>
      <c r="B6990" s="379"/>
      <c r="C6990" s="379"/>
      <c r="D6990" s="379"/>
      <c r="E6990" s="379"/>
      <c r="F6990" s="379"/>
      <c r="G6990" s="379"/>
      <c r="H6990" s="379"/>
      <c r="I6990" s="379"/>
      <c r="J6990" s="379"/>
      <c r="K6990" s="379"/>
      <c r="L6990" s="379"/>
      <c r="M6990" s="379"/>
      <c r="N6990" s="379"/>
      <c r="O6990" s="379"/>
      <c r="P6990" s="379"/>
      <c r="Q6990" s="379"/>
      <c r="R6990" s="379"/>
      <c r="S6990" s="379"/>
      <c r="T6990" s="379"/>
      <c r="U6990" s="379"/>
      <c r="V6990" s="379"/>
      <c r="W6990" s="379"/>
      <c r="X6990" s="379"/>
      <c r="Y6990" s="379"/>
      <c r="Z6990" s="379"/>
      <c r="AA6990" s="380"/>
      <c r="AB6990" s="379"/>
      <c r="AC6990" s="379"/>
      <c r="AD6990" s="379"/>
      <c r="AE6990" s="381"/>
      <c r="AF6990" s="105"/>
      <c r="AG6990" s="381"/>
      <c r="AH6990" s="381"/>
      <c r="AI6990" s="381"/>
      <c r="AJ6990" s="381"/>
      <c r="AK6990" s="381"/>
      <c r="AL6990" s="381"/>
      <c r="AM6990" s="381"/>
    </row>
    <row r="6991" spans="1:39" x14ac:dyDescent="0.35">
      <c r="A6991" s="379"/>
      <c r="B6991" s="379"/>
      <c r="C6991" s="379"/>
      <c r="D6991" s="379"/>
      <c r="E6991" s="379"/>
      <c r="F6991" s="379"/>
      <c r="G6991" s="379"/>
      <c r="H6991" s="379"/>
      <c r="I6991" s="379"/>
      <c r="J6991" s="379"/>
      <c r="K6991" s="379"/>
      <c r="L6991" s="379"/>
      <c r="M6991" s="379"/>
      <c r="N6991" s="379"/>
      <c r="O6991" s="379"/>
      <c r="P6991" s="379"/>
      <c r="Q6991" s="379"/>
      <c r="R6991" s="379"/>
      <c r="S6991" s="379"/>
      <c r="T6991" s="379"/>
      <c r="U6991" s="379"/>
      <c r="V6991" s="379"/>
      <c r="W6991" s="379"/>
      <c r="X6991" s="379"/>
      <c r="Y6991" s="379"/>
      <c r="Z6991" s="379"/>
      <c r="AA6991" s="380"/>
      <c r="AB6991" s="379"/>
      <c r="AC6991" s="379"/>
      <c r="AD6991" s="379"/>
      <c r="AE6991" s="381"/>
      <c r="AF6991" s="105"/>
      <c r="AG6991" s="381"/>
      <c r="AH6991" s="381"/>
      <c r="AI6991" s="381"/>
      <c r="AJ6991" s="381"/>
      <c r="AK6991" s="381"/>
      <c r="AL6991" s="381"/>
      <c r="AM6991" s="381"/>
    </row>
    <row r="6992" spans="1:39" x14ac:dyDescent="0.35">
      <c r="A6992" s="379"/>
      <c r="B6992" s="379"/>
      <c r="C6992" s="379"/>
      <c r="D6992" s="379"/>
      <c r="E6992" s="379"/>
      <c r="F6992" s="379"/>
      <c r="G6992" s="379"/>
      <c r="H6992" s="379"/>
      <c r="I6992" s="379"/>
      <c r="J6992" s="379"/>
      <c r="K6992" s="379"/>
      <c r="L6992" s="379"/>
      <c r="M6992" s="379"/>
      <c r="N6992" s="379"/>
      <c r="O6992" s="379"/>
      <c r="P6992" s="379"/>
      <c r="Q6992" s="379"/>
      <c r="R6992" s="379"/>
      <c r="S6992" s="379"/>
      <c r="T6992" s="379"/>
      <c r="U6992" s="379"/>
      <c r="V6992" s="379"/>
      <c r="W6992" s="379"/>
      <c r="X6992" s="379"/>
      <c r="Y6992" s="379"/>
      <c r="Z6992" s="379"/>
      <c r="AA6992" s="380"/>
      <c r="AB6992" s="379"/>
      <c r="AC6992" s="379"/>
      <c r="AD6992" s="379"/>
      <c r="AE6992" s="381"/>
      <c r="AF6992" s="105"/>
      <c r="AG6992" s="381"/>
      <c r="AH6992" s="381"/>
      <c r="AI6992" s="381"/>
      <c r="AJ6992" s="381"/>
      <c r="AK6992" s="381"/>
      <c r="AL6992" s="381"/>
      <c r="AM6992" s="381"/>
    </row>
    <row r="6993" spans="1:39" x14ac:dyDescent="0.35">
      <c r="A6993" s="379"/>
      <c r="B6993" s="379"/>
      <c r="C6993" s="379"/>
      <c r="D6993" s="379"/>
      <c r="E6993" s="379"/>
      <c r="F6993" s="379"/>
      <c r="G6993" s="379"/>
      <c r="H6993" s="379"/>
      <c r="I6993" s="379"/>
      <c r="J6993" s="379"/>
      <c r="K6993" s="379"/>
      <c r="L6993" s="379"/>
      <c r="M6993" s="379"/>
      <c r="N6993" s="379"/>
      <c r="O6993" s="379"/>
      <c r="P6993" s="379"/>
      <c r="Q6993" s="379"/>
      <c r="R6993" s="379"/>
      <c r="S6993" s="379"/>
      <c r="T6993" s="379"/>
      <c r="U6993" s="379"/>
      <c r="V6993" s="379"/>
      <c r="W6993" s="379"/>
      <c r="X6993" s="379"/>
      <c r="Y6993" s="379"/>
      <c r="Z6993" s="379"/>
      <c r="AA6993" s="380"/>
      <c r="AB6993" s="379"/>
      <c r="AC6993" s="379"/>
      <c r="AD6993" s="379"/>
      <c r="AE6993" s="381"/>
      <c r="AF6993" s="105"/>
      <c r="AG6993" s="381"/>
      <c r="AH6993" s="381"/>
      <c r="AI6993" s="381"/>
      <c r="AJ6993" s="381"/>
      <c r="AK6993" s="381"/>
      <c r="AL6993" s="381"/>
      <c r="AM6993" s="381"/>
    </row>
    <row r="6994" spans="1:39" x14ac:dyDescent="0.35">
      <c r="A6994" s="379"/>
      <c r="B6994" s="379"/>
      <c r="C6994" s="379"/>
      <c r="D6994" s="379"/>
      <c r="E6994" s="379"/>
      <c r="F6994" s="379"/>
      <c r="G6994" s="379"/>
      <c r="H6994" s="379"/>
      <c r="I6994" s="379"/>
      <c r="J6994" s="379"/>
      <c r="K6994" s="379"/>
      <c r="L6994" s="379"/>
      <c r="M6994" s="379"/>
      <c r="N6994" s="379"/>
      <c r="O6994" s="379"/>
      <c r="P6994" s="379"/>
      <c r="Q6994" s="379"/>
      <c r="R6994" s="379"/>
      <c r="S6994" s="379"/>
      <c r="T6994" s="379"/>
      <c r="U6994" s="379"/>
      <c r="V6994" s="379"/>
      <c r="W6994" s="379"/>
      <c r="X6994" s="379"/>
      <c r="Y6994" s="379"/>
      <c r="Z6994" s="379"/>
      <c r="AA6994" s="380"/>
      <c r="AB6994" s="379"/>
      <c r="AC6994" s="379"/>
      <c r="AD6994" s="379"/>
      <c r="AE6994" s="381"/>
      <c r="AF6994" s="105"/>
      <c r="AG6994" s="381"/>
      <c r="AH6994" s="381"/>
      <c r="AI6994" s="381"/>
      <c r="AJ6994" s="381"/>
      <c r="AK6994" s="381"/>
      <c r="AL6994" s="381"/>
      <c r="AM6994" s="381"/>
    </row>
    <row r="6995" spans="1:39" x14ac:dyDescent="0.35">
      <c r="A6995" s="379"/>
      <c r="B6995" s="379"/>
      <c r="C6995" s="379"/>
      <c r="D6995" s="379"/>
      <c r="E6995" s="379"/>
      <c r="F6995" s="379"/>
      <c r="G6995" s="379"/>
      <c r="H6995" s="379"/>
      <c r="I6995" s="379"/>
      <c r="J6995" s="379"/>
      <c r="K6995" s="379"/>
      <c r="L6995" s="379"/>
      <c r="M6995" s="379"/>
      <c r="N6995" s="379"/>
      <c r="O6995" s="379"/>
      <c r="P6995" s="379"/>
      <c r="Q6995" s="379"/>
      <c r="R6995" s="379"/>
      <c r="S6995" s="379"/>
      <c r="T6995" s="379"/>
      <c r="U6995" s="379"/>
      <c r="V6995" s="379"/>
      <c r="W6995" s="379"/>
      <c r="X6995" s="379"/>
      <c r="Y6995" s="379"/>
      <c r="Z6995" s="379"/>
      <c r="AA6995" s="380"/>
      <c r="AB6995" s="379"/>
      <c r="AC6995" s="379"/>
      <c r="AD6995" s="379"/>
      <c r="AE6995" s="381"/>
      <c r="AF6995" s="105"/>
      <c r="AG6995" s="381"/>
      <c r="AH6995" s="381"/>
      <c r="AI6995" s="381"/>
      <c r="AJ6995" s="381"/>
      <c r="AK6995" s="381"/>
      <c r="AL6995" s="381"/>
      <c r="AM6995" s="381"/>
    </row>
    <row r="6996" spans="1:39" x14ac:dyDescent="0.35">
      <c r="A6996" s="379"/>
      <c r="B6996" s="379"/>
      <c r="C6996" s="379"/>
      <c r="D6996" s="379"/>
      <c r="E6996" s="379"/>
      <c r="F6996" s="379"/>
      <c r="G6996" s="379"/>
      <c r="H6996" s="379"/>
      <c r="I6996" s="379"/>
      <c r="J6996" s="379"/>
      <c r="K6996" s="379"/>
      <c r="L6996" s="379"/>
      <c r="M6996" s="379"/>
      <c r="N6996" s="379"/>
      <c r="O6996" s="379"/>
      <c r="P6996" s="379"/>
      <c r="Q6996" s="379"/>
      <c r="R6996" s="379"/>
      <c r="S6996" s="379"/>
      <c r="T6996" s="379"/>
      <c r="U6996" s="379"/>
      <c r="V6996" s="379"/>
      <c r="W6996" s="379"/>
      <c r="X6996" s="379"/>
      <c r="Y6996" s="379"/>
      <c r="Z6996" s="379"/>
      <c r="AA6996" s="380"/>
      <c r="AB6996" s="379"/>
      <c r="AC6996" s="379"/>
      <c r="AD6996" s="379"/>
      <c r="AE6996" s="381"/>
      <c r="AF6996" s="105"/>
      <c r="AG6996" s="381"/>
      <c r="AH6996" s="381"/>
      <c r="AI6996" s="381"/>
      <c r="AJ6996" s="381"/>
      <c r="AK6996" s="381"/>
      <c r="AL6996" s="381"/>
      <c r="AM6996" s="381"/>
    </row>
    <row r="6997" spans="1:39" x14ac:dyDescent="0.35">
      <c r="A6997" s="379"/>
      <c r="B6997" s="379"/>
      <c r="C6997" s="379"/>
      <c r="D6997" s="379"/>
      <c r="E6997" s="379"/>
      <c r="F6997" s="379"/>
      <c r="G6997" s="379"/>
      <c r="H6997" s="379"/>
      <c r="I6997" s="379"/>
      <c r="J6997" s="379"/>
      <c r="K6997" s="379"/>
      <c r="L6997" s="379"/>
      <c r="M6997" s="379"/>
      <c r="N6997" s="379"/>
      <c r="O6997" s="379"/>
      <c r="P6997" s="379"/>
      <c r="Q6997" s="379"/>
      <c r="R6997" s="379"/>
      <c r="S6997" s="379"/>
      <c r="T6997" s="379"/>
      <c r="U6997" s="379"/>
      <c r="V6997" s="379"/>
      <c r="W6997" s="379"/>
      <c r="X6997" s="379"/>
      <c r="Y6997" s="379"/>
      <c r="Z6997" s="379"/>
      <c r="AA6997" s="380"/>
      <c r="AB6997" s="379"/>
      <c r="AC6997" s="379"/>
      <c r="AD6997" s="379"/>
      <c r="AE6997" s="381"/>
      <c r="AF6997" s="105"/>
      <c r="AG6997" s="381"/>
      <c r="AH6997" s="381"/>
      <c r="AI6997" s="381"/>
      <c r="AJ6997" s="381"/>
      <c r="AK6997" s="381"/>
      <c r="AL6997" s="381"/>
      <c r="AM6997" s="381"/>
    </row>
    <row r="6998" spans="1:39" x14ac:dyDescent="0.35">
      <c r="A6998" s="379"/>
      <c r="B6998" s="379"/>
      <c r="C6998" s="379"/>
      <c r="D6998" s="379"/>
      <c r="E6998" s="379"/>
      <c r="F6998" s="379"/>
      <c r="G6998" s="379"/>
      <c r="H6998" s="379"/>
      <c r="I6998" s="379"/>
      <c r="J6998" s="379"/>
      <c r="K6998" s="379"/>
      <c r="L6998" s="379"/>
      <c r="M6998" s="379"/>
      <c r="N6998" s="379"/>
      <c r="O6998" s="379"/>
      <c r="P6998" s="379"/>
      <c r="Q6998" s="379"/>
      <c r="R6998" s="379"/>
      <c r="S6998" s="379"/>
      <c r="T6998" s="379"/>
      <c r="U6998" s="379"/>
      <c r="V6998" s="379"/>
      <c r="W6998" s="379"/>
      <c r="X6998" s="379"/>
      <c r="Y6998" s="379"/>
      <c r="Z6998" s="379"/>
      <c r="AA6998" s="380"/>
      <c r="AB6998" s="379"/>
      <c r="AC6998" s="379"/>
      <c r="AD6998" s="379"/>
      <c r="AE6998" s="381"/>
      <c r="AF6998" s="105"/>
      <c r="AG6998" s="381"/>
      <c r="AH6998" s="381"/>
      <c r="AI6998" s="381"/>
      <c r="AJ6998" s="381"/>
      <c r="AK6998" s="381"/>
      <c r="AL6998" s="381"/>
      <c r="AM6998" s="381"/>
    </row>
    <row r="6999" spans="1:39" x14ac:dyDescent="0.35">
      <c r="A6999" s="379"/>
      <c r="B6999" s="379"/>
      <c r="C6999" s="379"/>
      <c r="D6999" s="379"/>
      <c r="E6999" s="379"/>
      <c r="F6999" s="379"/>
      <c r="G6999" s="379"/>
      <c r="H6999" s="379"/>
      <c r="I6999" s="379"/>
      <c r="J6999" s="379"/>
      <c r="K6999" s="379"/>
      <c r="L6999" s="379"/>
      <c r="M6999" s="379"/>
      <c r="N6999" s="379"/>
      <c r="O6999" s="379"/>
      <c r="P6999" s="379"/>
      <c r="Q6999" s="379"/>
      <c r="R6999" s="379"/>
      <c r="S6999" s="379"/>
      <c r="T6999" s="379"/>
      <c r="U6999" s="379"/>
      <c r="V6999" s="379"/>
      <c r="W6999" s="379"/>
      <c r="X6999" s="379"/>
      <c r="Y6999" s="379"/>
      <c r="Z6999" s="379"/>
      <c r="AA6999" s="380"/>
      <c r="AB6999" s="379"/>
      <c r="AC6999" s="379"/>
      <c r="AD6999" s="379"/>
      <c r="AE6999" s="381"/>
      <c r="AF6999" s="105"/>
      <c r="AG6999" s="381"/>
      <c r="AH6999" s="381"/>
      <c r="AI6999" s="381"/>
      <c r="AJ6999" s="381"/>
      <c r="AK6999" s="381"/>
      <c r="AL6999" s="381"/>
      <c r="AM6999" s="381"/>
    </row>
    <row r="7000" spans="1:39" x14ac:dyDescent="0.35">
      <c r="A7000" s="379"/>
      <c r="B7000" s="379"/>
      <c r="C7000" s="379"/>
      <c r="D7000" s="379"/>
      <c r="E7000" s="379"/>
      <c r="F7000" s="379"/>
      <c r="G7000" s="379"/>
      <c r="H7000" s="379"/>
      <c r="I7000" s="379"/>
      <c r="J7000" s="379"/>
      <c r="K7000" s="379"/>
      <c r="L7000" s="379"/>
      <c r="M7000" s="379"/>
      <c r="N7000" s="379"/>
      <c r="O7000" s="379"/>
      <c r="P7000" s="379"/>
      <c r="Q7000" s="379"/>
      <c r="R7000" s="379"/>
      <c r="S7000" s="379"/>
      <c r="T7000" s="379"/>
      <c r="U7000" s="379"/>
      <c r="V7000" s="379"/>
      <c r="W7000" s="379"/>
      <c r="X7000" s="379"/>
      <c r="Y7000" s="379"/>
      <c r="Z7000" s="379"/>
      <c r="AA7000" s="380"/>
      <c r="AB7000" s="379"/>
      <c r="AC7000" s="379"/>
      <c r="AD7000" s="379"/>
      <c r="AE7000" s="381"/>
      <c r="AF7000" s="105"/>
      <c r="AG7000" s="381"/>
      <c r="AH7000" s="381"/>
      <c r="AI7000" s="381"/>
      <c r="AJ7000" s="381"/>
      <c r="AK7000" s="381"/>
      <c r="AL7000" s="381"/>
      <c r="AM7000" s="381"/>
    </row>
    <row r="7001" spans="1:39" x14ac:dyDescent="0.35">
      <c r="A7001" s="379"/>
      <c r="B7001" s="379"/>
      <c r="C7001" s="379"/>
      <c r="D7001" s="379"/>
      <c r="E7001" s="379"/>
      <c r="F7001" s="379"/>
      <c r="G7001" s="379"/>
      <c r="H7001" s="379"/>
      <c r="I7001" s="379"/>
      <c r="J7001" s="379"/>
      <c r="K7001" s="379"/>
      <c r="L7001" s="379"/>
      <c r="M7001" s="379"/>
      <c r="N7001" s="379"/>
      <c r="O7001" s="379"/>
      <c r="P7001" s="379"/>
      <c r="Q7001" s="379"/>
      <c r="R7001" s="379"/>
      <c r="S7001" s="379"/>
      <c r="T7001" s="379"/>
      <c r="U7001" s="379"/>
      <c r="V7001" s="379"/>
      <c r="W7001" s="379"/>
      <c r="X7001" s="379"/>
      <c r="Y7001" s="379"/>
      <c r="Z7001" s="379"/>
      <c r="AA7001" s="380"/>
      <c r="AB7001" s="379"/>
      <c r="AC7001" s="379"/>
      <c r="AD7001" s="379"/>
      <c r="AE7001" s="381"/>
      <c r="AF7001" s="105"/>
      <c r="AG7001" s="381"/>
      <c r="AH7001" s="381"/>
      <c r="AI7001" s="381"/>
      <c r="AJ7001" s="381"/>
      <c r="AK7001" s="381"/>
      <c r="AL7001" s="381"/>
      <c r="AM7001" s="381"/>
    </row>
    <row r="7002" spans="1:39" x14ac:dyDescent="0.35">
      <c r="A7002" s="379"/>
      <c r="B7002" s="379"/>
      <c r="C7002" s="379"/>
      <c r="D7002" s="379"/>
      <c r="E7002" s="379"/>
      <c r="F7002" s="379"/>
      <c r="G7002" s="379"/>
      <c r="H7002" s="379"/>
      <c r="I7002" s="379"/>
      <c r="J7002" s="379"/>
      <c r="K7002" s="379"/>
      <c r="L7002" s="379"/>
      <c r="M7002" s="379"/>
      <c r="N7002" s="379"/>
      <c r="O7002" s="379"/>
      <c r="P7002" s="379"/>
      <c r="Q7002" s="379"/>
      <c r="R7002" s="379"/>
      <c r="S7002" s="379"/>
      <c r="T7002" s="379"/>
      <c r="U7002" s="379"/>
      <c r="V7002" s="379"/>
      <c r="W7002" s="379"/>
      <c r="X7002" s="379"/>
      <c r="Y7002" s="379"/>
      <c r="Z7002" s="379"/>
      <c r="AA7002" s="380"/>
      <c r="AB7002" s="379"/>
      <c r="AC7002" s="379"/>
      <c r="AD7002" s="379"/>
      <c r="AE7002" s="381"/>
      <c r="AF7002" s="105"/>
      <c r="AG7002" s="381"/>
      <c r="AH7002" s="381"/>
      <c r="AI7002" s="381"/>
      <c r="AJ7002" s="381"/>
      <c r="AK7002" s="381"/>
      <c r="AL7002" s="381"/>
      <c r="AM7002" s="381"/>
    </row>
    <row r="7003" spans="1:39" x14ac:dyDescent="0.35">
      <c r="A7003" s="379"/>
      <c r="B7003" s="379"/>
      <c r="C7003" s="379"/>
      <c r="D7003" s="379"/>
      <c r="E7003" s="379"/>
      <c r="F7003" s="379"/>
      <c r="G7003" s="379"/>
      <c r="H7003" s="379"/>
      <c r="I7003" s="379"/>
      <c r="J7003" s="379"/>
      <c r="K7003" s="379"/>
      <c r="L7003" s="379"/>
      <c r="M7003" s="379"/>
      <c r="N7003" s="379"/>
      <c r="O7003" s="379"/>
      <c r="P7003" s="379"/>
      <c r="Q7003" s="379"/>
      <c r="R7003" s="379"/>
      <c r="S7003" s="379"/>
      <c r="T7003" s="379"/>
      <c r="U7003" s="379"/>
      <c r="V7003" s="379"/>
      <c r="W7003" s="379"/>
      <c r="X7003" s="379"/>
      <c r="Y7003" s="379"/>
      <c r="Z7003" s="379"/>
      <c r="AA7003" s="380"/>
      <c r="AB7003" s="379"/>
      <c r="AC7003" s="379"/>
      <c r="AD7003" s="379"/>
      <c r="AE7003" s="381"/>
      <c r="AF7003" s="105"/>
      <c r="AG7003" s="381"/>
      <c r="AH7003" s="381"/>
      <c r="AI7003" s="381"/>
      <c r="AJ7003" s="381"/>
      <c r="AK7003" s="381"/>
      <c r="AL7003" s="381"/>
      <c r="AM7003" s="381"/>
    </row>
    <row r="7004" spans="1:39" x14ac:dyDescent="0.35">
      <c r="A7004" s="379"/>
      <c r="B7004" s="379"/>
      <c r="C7004" s="379"/>
      <c r="D7004" s="379"/>
      <c r="E7004" s="379"/>
      <c r="F7004" s="379"/>
      <c r="G7004" s="379"/>
      <c r="H7004" s="379"/>
      <c r="I7004" s="379"/>
      <c r="J7004" s="379"/>
      <c r="K7004" s="379"/>
      <c r="L7004" s="379"/>
      <c r="M7004" s="379"/>
      <c r="N7004" s="379"/>
      <c r="O7004" s="379"/>
      <c r="P7004" s="379"/>
      <c r="Q7004" s="379"/>
      <c r="R7004" s="379"/>
      <c r="S7004" s="379"/>
      <c r="T7004" s="379"/>
      <c r="U7004" s="379"/>
      <c r="V7004" s="379"/>
      <c r="W7004" s="379"/>
      <c r="X7004" s="379"/>
      <c r="Y7004" s="379"/>
      <c r="Z7004" s="379"/>
      <c r="AA7004" s="380"/>
      <c r="AB7004" s="379"/>
      <c r="AC7004" s="379"/>
      <c r="AD7004" s="379"/>
      <c r="AE7004" s="381"/>
      <c r="AF7004" s="105"/>
      <c r="AG7004" s="381"/>
      <c r="AH7004" s="381"/>
      <c r="AI7004" s="381"/>
      <c r="AJ7004" s="381"/>
      <c r="AK7004" s="381"/>
      <c r="AL7004" s="381"/>
      <c r="AM7004" s="381"/>
    </row>
    <row r="7005" spans="1:39" x14ac:dyDescent="0.35">
      <c r="A7005" s="379"/>
      <c r="B7005" s="379"/>
      <c r="C7005" s="379"/>
      <c r="D7005" s="379"/>
      <c r="E7005" s="379"/>
      <c r="F7005" s="379"/>
      <c r="G7005" s="379"/>
      <c r="H7005" s="379"/>
      <c r="I7005" s="379"/>
      <c r="J7005" s="379"/>
      <c r="K7005" s="379"/>
      <c r="L7005" s="379"/>
      <c r="M7005" s="379"/>
      <c r="N7005" s="379"/>
      <c r="O7005" s="379"/>
      <c r="P7005" s="379"/>
      <c r="Q7005" s="379"/>
      <c r="R7005" s="379"/>
      <c r="S7005" s="379"/>
      <c r="T7005" s="379"/>
      <c r="U7005" s="379"/>
      <c r="V7005" s="379"/>
      <c r="W7005" s="379"/>
      <c r="X7005" s="379"/>
      <c r="Y7005" s="379"/>
      <c r="Z7005" s="379"/>
      <c r="AA7005" s="380"/>
      <c r="AB7005" s="379"/>
      <c r="AC7005" s="379"/>
      <c r="AD7005" s="379"/>
      <c r="AE7005" s="381"/>
      <c r="AF7005" s="105"/>
      <c r="AG7005" s="381"/>
      <c r="AH7005" s="381"/>
      <c r="AI7005" s="381"/>
      <c r="AJ7005" s="381"/>
      <c r="AK7005" s="381"/>
      <c r="AL7005" s="381"/>
      <c r="AM7005" s="381"/>
    </row>
    <row r="7006" spans="1:39" x14ac:dyDescent="0.35">
      <c r="A7006" s="379"/>
      <c r="B7006" s="379"/>
      <c r="C7006" s="379"/>
      <c r="D7006" s="379"/>
      <c r="E7006" s="379"/>
      <c r="F7006" s="379"/>
      <c r="G7006" s="379"/>
      <c r="H7006" s="379"/>
      <c r="I7006" s="379"/>
      <c r="J7006" s="379"/>
      <c r="K7006" s="379"/>
      <c r="L7006" s="379"/>
      <c r="M7006" s="379"/>
      <c r="N7006" s="379"/>
      <c r="O7006" s="379"/>
      <c r="P7006" s="379"/>
      <c r="Q7006" s="379"/>
      <c r="R7006" s="379"/>
      <c r="S7006" s="379"/>
      <c r="T7006" s="379"/>
      <c r="U7006" s="379"/>
      <c r="V7006" s="379"/>
      <c r="W7006" s="379"/>
      <c r="X7006" s="379"/>
      <c r="Y7006" s="379"/>
      <c r="Z7006" s="379"/>
      <c r="AA7006" s="380"/>
      <c r="AB7006" s="379"/>
      <c r="AC7006" s="379"/>
      <c r="AD7006" s="379"/>
      <c r="AE7006" s="381"/>
      <c r="AF7006" s="105"/>
      <c r="AG7006" s="381"/>
      <c r="AH7006" s="381"/>
      <c r="AI7006" s="381"/>
      <c r="AJ7006" s="381"/>
      <c r="AK7006" s="381"/>
      <c r="AL7006" s="381"/>
      <c r="AM7006" s="381"/>
    </row>
    <row r="7007" spans="1:39" x14ac:dyDescent="0.35">
      <c r="A7007" s="379"/>
      <c r="B7007" s="379"/>
      <c r="C7007" s="379"/>
      <c r="D7007" s="379"/>
      <c r="E7007" s="379"/>
      <c r="F7007" s="379"/>
      <c r="G7007" s="379"/>
      <c r="H7007" s="379"/>
      <c r="I7007" s="379"/>
      <c r="J7007" s="379"/>
      <c r="K7007" s="379"/>
      <c r="L7007" s="379"/>
      <c r="M7007" s="379"/>
      <c r="N7007" s="379"/>
      <c r="O7007" s="379"/>
      <c r="P7007" s="379"/>
      <c r="Q7007" s="379"/>
      <c r="R7007" s="379"/>
      <c r="S7007" s="379"/>
      <c r="T7007" s="379"/>
      <c r="U7007" s="379"/>
      <c r="V7007" s="379"/>
      <c r="W7007" s="379"/>
      <c r="X7007" s="379"/>
      <c r="Y7007" s="379"/>
      <c r="Z7007" s="379"/>
      <c r="AA7007" s="380"/>
      <c r="AB7007" s="379"/>
      <c r="AC7007" s="379"/>
      <c r="AD7007" s="379"/>
      <c r="AE7007" s="381"/>
      <c r="AF7007" s="105"/>
      <c r="AG7007" s="381"/>
      <c r="AH7007" s="381"/>
      <c r="AI7007" s="381"/>
      <c r="AJ7007" s="381"/>
      <c r="AK7007" s="381"/>
      <c r="AL7007" s="381"/>
      <c r="AM7007" s="381"/>
    </row>
    <row r="7008" spans="1:39" x14ac:dyDescent="0.35">
      <c r="A7008" s="379"/>
      <c r="B7008" s="379"/>
      <c r="C7008" s="379"/>
      <c r="D7008" s="379"/>
      <c r="E7008" s="379"/>
      <c r="F7008" s="379"/>
      <c r="G7008" s="379"/>
      <c r="H7008" s="379"/>
      <c r="I7008" s="379"/>
      <c r="J7008" s="379"/>
      <c r="K7008" s="379"/>
      <c r="L7008" s="379"/>
      <c r="M7008" s="379"/>
      <c r="N7008" s="379"/>
      <c r="O7008" s="379"/>
      <c r="P7008" s="379"/>
      <c r="Q7008" s="379"/>
      <c r="R7008" s="379"/>
      <c r="S7008" s="379"/>
      <c r="T7008" s="379"/>
      <c r="U7008" s="379"/>
      <c r="V7008" s="379"/>
      <c r="W7008" s="379"/>
      <c r="X7008" s="379"/>
      <c r="Y7008" s="379"/>
      <c r="Z7008" s="379"/>
      <c r="AA7008" s="380"/>
      <c r="AB7008" s="379"/>
      <c r="AC7008" s="379"/>
      <c r="AD7008" s="379"/>
      <c r="AE7008" s="381"/>
      <c r="AF7008" s="105"/>
      <c r="AG7008" s="381"/>
      <c r="AH7008" s="381"/>
      <c r="AI7008" s="381"/>
      <c r="AJ7008" s="381"/>
      <c r="AK7008" s="381"/>
      <c r="AL7008" s="381"/>
      <c r="AM7008" s="381"/>
    </row>
    <row r="7009" spans="1:39" x14ac:dyDescent="0.35">
      <c r="A7009" s="379"/>
      <c r="B7009" s="379"/>
      <c r="C7009" s="379"/>
      <c r="D7009" s="379"/>
      <c r="E7009" s="379"/>
      <c r="F7009" s="379"/>
      <c r="G7009" s="379"/>
      <c r="H7009" s="379"/>
      <c r="I7009" s="379"/>
      <c r="J7009" s="379"/>
      <c r="K7009" s="379"/>
      <c r="L7009" s="379"/>
      <c r="M7009" s="379"/>
      <c r="N7009" s="379"/>
      <c r="O7009" s="379"/>
      <c r="P7009" s="379"/>
      <c r="Q7009" s="379"/>
      <c r="R7009" s="379"/>
      <c r="S7009" s="379"/>
      <c r="T7009" s="379"/>
      <c r="U7009" s="379"/>
      <c r="V7009" s="379"/>
      <c r="W7009" s="379"/>
      <c r="X7009" s="379"/>
      <c r="Y7009" s="379"/>
      <c r="Z7009" s="379"/>
      <c r="AA7009" s="380"/>
      <c r="AB7009" s="379"/>
      <c r="AC7009" s="379"/>
      <c r="AD7009" s="379"/>
      <c r="AE7009" s="381"/>
      <c r="AF7009" s="105"/>
      <c r="AG7009" s="381"/>
      <c r="AH7009" s="381"/>
      <c r="AI7009" s="381"/>
      <c r="AJ7009" s="381"/>
      <c r="AK7009" s="381"/>
      <c r="AL7009" s="381"/>
      <c r="AM7009" s="381"/>
    </row>
    <row r="7010" spans="1:39" x14ac:dyDescent="0.35">
      <c r="A7010" s="379"/>
      <c r="B7010" s="379"/>
      <c r="C7010" s="379"/>
      <c r="D7010" s="379"/>
      <c r="E7010" s="379"/>
      <c r="F7010" s="379"/>
      <c r="G7010" s="379"/>
      <c r="H7010" s="379"/>
      <c r="I7010" s="379"/>
      <c r="J7010" s="379"/>
      <c r="K7010" s="379"/>
      <c r="L7010" s="379"/>
      <c r="M7010" s="379"/>
      <c r="N7010" s="379"/>
      <c r="O7010" s="379"/>
      <c r="P7010" s="379"/>
      <c r="Q7010" s="379"/>
      <c r="R7010" s="379"/>
      <c r="S7010" s="379"/>
      <c r="T7010" s="379"/>
      <c r="U7010" s="379"/>
      <c r="V7010" s="379"/>
      <c r="W7010" s="379"/>
      <c r="X7010" s="379"/>
      <c r="Y7010" s="379"/>
      <c r="Z7010" s="379"/>
      <c r="AA7010" s="380"/>
      <c r="AB7010" s="379"/>
      <c r="AC7010" s="379"/>
      <c r="AD7010" s="379"/>
      <c r="AE7010" s="381"/>
      <c r="AF7010" s="105"/>
      <c r="AG7010" s="381"/>
      <c r="AH7010" s="381"/>
      <c r="AI7010" s="381"/>
      <c r="AJ7010" s="381"/>
      <c r="AK7010" s="381"/>
      <c r="AL7010" s="381"/>
      <c r="AM7010" s="381"/>
    </row>
    <row r="7011" spans="1:39" x14ac:dyDescent="0.35">
      <c r="A7011" s="379"/>
      <c r="B7011" s="379"/>
      <c r="C7011" s="379"/>
      <c r="D7011" s="379"/>
      <c r="E7011" s="379"/>
      <c r="F7011" s="379"/>
      <c r="G7011" s="379"/>
      <c r="H7011" s="379"/>
      <c r="I7011" s="379"/>
      <c r="J7011" s="379"/>
      <c r="K7011" s="379"/>
      <c r="L7011" s="379"/>
      <c r="M7011" s="379"/>
      <c r="N7011" s="379"/>
      <c r="O7011" s="379"/>
      <c r="P7011" s="379"/>
      <c r="Q7011" s="379"/>
      <c r="R7011" s="379"/>
      <c r="S7011" s="379"/>
      <c r="T7011" s="379"/>
      <c r="U7011" s="379"/>
      <c r="V7011" s="379"/>
      <c r="W7011" s="379"/>
      <c r="X7011" s="379"/>
      <c r="Y7011" s="379"/>
      <c r="Z7011" s="379"/>
      <c r="AA7011" s="380"/>
      <c r="AB7011" s="379"/>
      <c r="AC7011" s="379"/>
      <c r="AD7011" s="379"/>
      <c r="AE7011" s="381"/>
      <c r="AF7011" s="105"/>
      <c r="AG7011" s="381"/>
      <c r="AH7011" s="381"/>
      <c r="AI7011" s="381"/>
      <c r="AJ7011" s="381"/>
      <c r="AK7011" s="381"/>
      <c r="AL7011" s="381"/>
      <c r="AM7011" s="381"/>
    </row>
    <row r="7012" spans="1:39" x14ac:dyDescent="0.35">
      <c r="A7012" s="379"/>
      <c r="B7012" s="379"/>
      <c r="C7012" s="379"/>
      <c r="D7012" s="379"/>
      <c r="E7012" s="379"/>
      <c r="F7012" s="379"/>
      <c r="G7012" s="379"/>
      <c r="H7012" s="379"/>
      <c r="I7012" s="379"/>
      <c r="J7012" s="379"/>
      <c r="K7012" s="379"/>
      <c r="L7012" s="379"/>
      <c r="M7012" s="379"/>
      <c r="N7012" s="379"/>
      <c r="O7012" s="379"/>
      <c r="P7012" s="379"/>
      <c r="Q7012" s="379"/>
      <c r="R7012" s="379"/>
      <c r="S7012" s="379"/>
      <c r="T7012" s="379"/>
      <c r="U7012" s="379"/>
      <c r="V7012" s="379"/>
      <c r="W7012" s="379"/>
      <c r="X7012" s="379"/>
      <c r="Y7012" s="379"/>
      <c r="Z7012" s="379"/>
      <c r="AA7012" s="380"/>
      <c r="AB7012" s="379"/>
      <c r="AC7012" s="379"/>
      <c r="AD7012" s="379"/>
      <c r="AE7012" s="381"/>
      <c r="AF7012" s="105"/>
      <c r="AG7012" s="381"/>
      <c r="AH7012" s="381"/>
      <c r="AI7012" s="381"/>
      <c r="AJ7012" s="381"/>
      <c r="AK7012" s="381"/>
      <c r="AL7012" s="381"/>
      <c r="AM7012" s="381"/>
    </row>
    <row r="7013" spans="1:39" x14ac:dyDescent="0.35">
      <c r="A7013" s="379"/>
      <c r="B7013" s="379"/>
      <c r="C7013" s="379"/>
      <c r="D7013" s="379"/>
      <c r="E7013" s="379"/>
      <c r="F7013" s="379"/>
      <c r="G7013" s="379"/>
      <c r="H7013" s="379"/>
      <c r="I7013" s="379"/>
      <c r="J7013" s="379"/>
      <c r="K7013" s="379"/>
      <c r="L7013" s="379"/>
      <c r="M7013" s="379"/>
      <c r="N7013" s="379"/>
      <c r="O7013" s="379"/>
      <c r="P7013" s="379"/>
      <c r="Q7013" s="379"/>
      <c r="R7013" s="379"/>
      <c r="S7013" s="379"/>
      <c r="T7013" s="379"/>
      <c r="U7013" s="379"/>
      <c r="V7013" s="379"/>
      <c r="W7013" s="379"/>
      <c r="X7013" s="379"/>
      <c r="Y7013" s="379"/>
      <c r="Z7013" s="379"/>
      <c r="AA7013" s="380"/>
      <c r="AB7013" s="379"/>
      <c r="AC7013" s="379"/>
      <c r="AD7013" s="379"/>
      <c r="AE7013" s="381"/>
      <c r="AF7013" s="105"/>
      <c r="AG7013" s="381"/>
      <c r="AH7013" s="381"/>
      <c r="AI7013" s="381"/>
      <c r="AJ7013" s="381"/>
      <c r="AK7013" s="381"/>
      <c r="AL7013" s="381"/>
      <c r="AM7013" s="381"/>
    </row>
    <row r="7014" spans="1:39" x14ac:dyDescent="0.35">
      <c r="A7014" s="379"/>
      <c r="B7014" s="379"/>
      <c r="C7014" s="379"/>
      <c r="D7014" s="379"/>
      <c r="E7014" s="379"/>
      <c r="F7014" s="379"/>
      <c r="G7014" s="379"/>
      <c r="H7014" s="379"/>
      <c r="I7014" s="379"/>
      <c r="J7014" s="379"/>
      <c r="K7014" s="379"/>
      <c r="L7014" s="379"/>
      <c r="M7014" s="379"/>
      <c r="N7014" s="379"/>
      <c r="O7014" s="379"/>
      <c r="P7014" s="379"/>
      <c r="Q7014" s="379"/>
      <c r="R7014" s="379"/>
      <c r="S7014" s="379"/>
      <c r="T7014" s="379"/>
      <c r="U7014" s="379"/>
      <c r="V7014" s="379"/>
      <c r="W7014" s="379"/>
      <c r="X7014" s="379"/>
      <c r="Y7014" s="379"/>
      <c r="Z7014" s="379"/>
      <c r="AA7014" s="380"/>
      <c r="AB7014" s="379"/>
      <c r="AC7014" s="379"/>
      <c r="AD7014" s="379"/>
      <c r="AE7014" s="381"/>
      <c r="AF7014" s="105"/>
      <c r="AG7014" s="381"/>
      <c r="AH7014" s="381"/>
      <c r="AI7014" s="381"/>
      <c r="AJ7014" s="381"/>
      <c r="AK7014" s="381"/>
      <c r="AL7014" s="381"/>
      <c r="AM7014" s="381"/>
    </row>
    <row r="7015" spans="1:39" x14ac:dyDescent="0.35">
      <c r="A7015" s="379"/>
      <c r="B7015" s="379"/>
      <c r="C7015" s="379"/>
      <c r="D7015" s="379"/>
      <c r="E7015" s="379"/>
      <c r="F7015" s="379"/>
      <c r="G7015" s="379"/>
      <c r="H7015" s="379"/>
      <c r="I7015" s="379"/>
      <c r="J7015" s="379"/>
      <c r="K7015" s="379"/>
      <c r="L7015" s="379"/>
      <c r="M7015" s="379"/>
      <c r="N7015" s="379"/>
      <c r="O7015" s="379"/>
      <c r="P7015" s="379"/>
      <c r="Q7015" s="379"/>
      <c r="R7015" s="379"/>
      <c r="S7015" s="379"/>
      <c r="T7015" s="379"/>
      <c r="U7015" s="379"/>
      <c r="V7015" s="379"/>
      <c r="W7015" s="379"/>
      <c r="X7015" s="379"/>
      <c r="Y7015" s="379"/>
      <c r="Z7015" s="379"/>
      <c r="AA7015" s="380"/>
      <c r="AB7015" s="379"/>
      <c r="AC7015" s="379"/>
      <c r="AD7015" s="379"/>
      <c r="AE7015" s="381"/>
      <c r="AF7015" s="105"/>
      <c r="AG7015" s="381"/>
      <c r="AH7015" s="381"/>
      <c r="AI7015" s="381"/>
      <c r="AJ7015" s="381"/>
      <c r="AK7015" s="381"/>
      <c r="AL7015" s="381"/>
      <c r="AM7015" s="381"/>
    </row>
    <row r="7016" spans="1:39" x14ac:dyDescent="0.35">
      <c r="A7016" s="379"/>
      <c r="B7016" s="379"/>
      <c r="C7016" s="379"/>
      <c r="D7016" s="379"/>
      <c r="E7016" s="379"/>
      <c r="F7016" s="379"/>
      <c r="G7016" s="379"/>
      <c r="H7016" s="379"/>
      <c r="I7016" s="379"/>
      <c r="J7016" s="379"/>
      <c r="K7016" s="379"/>
      <c r="L7016" s="379"/>
      <c r="M7016" s="379"/>
      <c r="N7016" s="379"/>
      <c r="O7016" s="379"/>
      <c r="P7016" s="379"/>
      <c r="Q7016" s="379"/>
      <c r="R7016" s="379"/>
      <c r="S7016" s="379"/>
      <c r="T7016" s="379"/>
      <c r="U7016" s="379"/>
      <c r="V7016" s="379"/>
      <c r="W7016" s="379"/>
      <c r="X7016" s="379"/>
      <c r="Y7016" s="379"/>
      <c r="Z7016" s="379"/>
      <c r="AA7016" s="380"/>
      <c r="AB7016" s="379"/>
      <c r="AC7016" s="379"/>
      <c r="AD7016" s="379"/>
      <c r="AE7016" s="381"/>
      <c r="AF7016" s="105"/>
      <c r="AG7016" s="381"/>
      <c r="AH7016" s="381"/>
      <c r="AI7016" s="381"/>
      <c r="AJ7016" s="381"/>
      <c r="AK7016" s="381"/>
      <c r="AL7016" s="381"/>
      <c r="AM7016" s="381"/>
    </row>
    <row r="7017" spans="1:39" x14ac:dyDescent="0.35">
      <c r="A7017" s="379"/>
      <c r="B7017" s="379"/>
      <c r="C7017" s="379"/>
      <c r="D7017" s="379"/>
      <c r="E7017" s="379"/>
      <c r="F7017" s="379"/>
      <c r="G7017" s="379"/>
      <c r="H7017" s="379"/>
      <c r="I7017" s="379"/>
      <c r="J7017" s="379"/>
      <c r="K7017" s="379"/>
      <c r="L7017" s="379"/>
      <c r="M7017" s="379"/>
      <c r="N7017" s="379"/>
      <c r="O7017" s="379"/>
      <c r="P7017" s="379"/>
      <c r="Q7017" s="379"/>
      <c r="R7017" s="379"/>
      <c r="S7017" s="379"/>
      <c r="T7017" s="379"/>
      <c r="U7017" s="379"/>
      <c r="V7017" s="379"/>
      <c r="W7017" s="379"/>
      <c r="X7017" s="379"/>
      <c r="Y7017" s="379"/>
      <c r="Z7017" s="379"/>
      <c r="AA7017" s="380"/>
      <c r="AB7017" s="379"/>
      <c r="AC7017" s="379"/>
      <c r="AD7017" s="379"/>
      <c r="AE7017" s="381"/>
      <c r="AF7017" s="105"/>
      <c r="AG7017" s="381"/>
      <c r="AH7017" s="381"/>
      <c r="AI7017" s="381"/>
      <c r="AJ7017" s="381"/>
      <c r="AK7017" s="381"/>
      <c r="AL7017" s="381"/>
      <c r="AM7017" s="381"/>
    </row>
    <row r="7018" spans="1:39" x14ac:dyDescent="0.35">
      <c r="A7018" s="379"/>
      <c r="B7018" s="379"/>
      <c r="C7018" s="379"/>
      <c r="D7018" s="379"/>
      <c r="E7018" s="379"/>
      <c r="F7018" s="379"/>
      <c r="G7018" s="379"/>
      <c r="H7018" s="379"/>
      <c r="I7018" s="379"/>
      <c r="J7018" s="379"/>
      <c r="K7018" s="379"/>
      <c r="L7018" s="379"/>
      <c r="M7018" s="379"/>
      <c r="N7018" s="379"/>
      <c r="O7018" s="379"/>
      <c r="P7018" s="379"/>
      <c r="Q7018" s="379"/>
      <c r="R7018" s="379"/>
      <c r="S7018" s="379"/>
      <c r="T7018" s="379"/>
      <c r="U7018" s="379"/>
      <c r="V7018" s="379"/>
      <c r="W7018" s="379"/>
      <c r="X7018" s="379"/>
      <c r="Y7018" s="379"/>
      <c r="Z7018" s="379"/>
      <c r="AA7018" s="380"/>
      <c r="AB7018" s="379"/>
      <c r="AC7018" s="379"/>
      <c r="AD7018" s="379"/>
      <c r="AE7018" s="381"/>
      <c r="AF7018" s="105"/>
      <c r="AG7018" s="381"/>
      <c r="AH7018" s="381"/>
      <c r="AI7018" s="381"/>
      <c r="AJ7018" s="381"/>
      <c r="AK7018" s="381"/>
      <c r="AL7018" s="381"/>
      <c r="AM7018" s="381"/>
    </row>
    <row r="7019" spans="1:39" x14ac:dyDescent="0.35">
      <c r="A7019" s="379"/>
      <c r="B7019" s="379"/>
      <c r="C7019" s="379"/>
      <c r="D7019" s="379"/>
      <c r="E7019" s="379"/>
      <c r="F7019" s="379"/>
      <c r="G7019" s="379"/>
      <c r="H7019" s="379"/>
      <c r="I7019" s="379"/>
      <c r="J7019" s="379"/>
      <c r="K7019" s="379"/>
      <c r="L7019" s="379"/>
      <c r="M7019" s="379"/>
      <c r="N7019" s="379"/>
      <c r="O7019" s="379"/>
      <c r="P7019" s="379"/>
      <c r="Q7019" s="379"/>
      <c r="R7019" s="379"/>
      <c r="S7019" s="379"/>
      <c r="T7019" s="379"/>
      <c r="U7019" s="379"/>
      <c r="V7019" s="379"/>
      <c r="W7019" s="379"/>
      <c r="X7019" s="379"/>
      <c r="Y7019" s="379"/>
      <c r="Z7019" s="379"/>
      <c r="AA7019" s="380"/>
      <c r="AB7019" s="379"/>
      <c r="AC7019" s="379"/>
      <c r="AD7019" s="379"/>
      <c r="AE7019" s="381"/>
      <c r="AF7019" s="105"/>
      <c r="AG7019" s="381"/>
      <c r="AH7019" s="381"/>
      <c r="AI7019" s="381"/>
      <c r="AJ7019" s="381"/>
      <c r="AK7019" s="381"/>
      <c r="AL7019" s="381"/>
      <c r="AM7019" s="381"/>
    </row>
    <row r="7020" spans="1:39" x14ac:dyDescent="0.35">
      <c r="A7020" s="379"/>
      <c r="B7020" s="379"/>
      <c r="C7020" s="379"/>
      <c r="D7020" s="379"/>
      <c r="E7020" s="379"/>
      <c r="F7020" s="379"/>
      <c r="G7020" s="379"/>
      <c r="H7020" s="379"/>
      <c r="I7020" s="379"/>
      <c r="J7020" s="379"/>
      <c r="K7020" s="379"/>
      <c r="L7020" s="379"/>
      <c r="M7020" s="379"/>
      <c r="N7020" s="379"/>
      <c r="O7020" s="379"/>
      <c r="P7020" s="379"/>
      <c r="Q7020" s="379"/>
      <c r="R7020" s="379"/>
      <c r="S7020" s="379"/>
      <c r="T7020" s="379"/>
      <c r="U7020" s="379"/>
      <c r="V7020" s="379"/>
      <c r="W7020" s="379"/>
      <c r="X7020" s="379"/>
      <c r="Y7020" s="379"/>
      <c r="Z7020" s="379"/>
      <c r="AA7020" s="380"/>
      <c r="AB7020" s="379"/>
      <c r="AC7020" s="379"/>
      <c r="AD7020" s="379"/>
      <c r="AE7020" s="381"/>
      <c r="AF7020" s="105"/>
      <c r="AG7020" s="381"/>
      <c r="AH7020" s="381"/>
      <c r="AI7020" s="381"/>
      <c r="AJ7020" s="381"/>
      <c r="AK7020" s="381"/>
      <c r="AL7020" s="381"/>
      <c r="AM7020" s="381"/>
    </row>
    <row r="7021" spans="1:39" x14ac:dyDescent="0.35">
      <c r="A7021" s="379"/>
      <c r="B7021" s="379"/>
      <c r="C7021" s="379"/>
      <c r="D7021" s="379"/>
      <c r="E7021" s="379"/>
      <c r="F7021" s="379"/>
      <c r="G7021" s="379"/>
      <c r="H7021" s="379"/>
      <c r="I7021" s="379"/>
      <c r="J7021" s="379"/>
      <c r="K7021" s="379"/>
      <c r="L7021" s="379"/>
      <c r="M7021" s="379"/>
      <c r="N7021" s="379"/>
      <c r="O7021" s="379"/>
      <c r="P7021" s="379"/>
      <c r="Q7021" s="379"/>
      <c r="R7021" s="379"/>
      <c r="S7021" s="379"/>
      <c r="T7021" s="379"/>
      <c r="U7021" s="379"/>
      <c r="V7021" s="379"/>
      <c r="W7021" s="379"/>
      <c r="X7021" s="379"/>
      <c r="Y7021" s="379"/>
      <c r="Z7021" s="379"/>
      <c r="AA7021" s="380"/>
      <c r="AB7021" s="379"/>
      <c r="AC7021" s="379"/>
      <c r="AD7021" s="379"/>
      <c r="AE7021" s="381"/>
      <c r="AF7021" s="105"/>
      <c r="AG7021" s="381"/>
      <c r="AH7021" s="381"/>
      <c r="AI7021" s="381"/>
      <c r="AJ7021" s="381"/>
      <c r="AK7021" s="381"/>
      <c r="AL7021" s="381"/>
      <c r="AM7021" s="381"/>
    </row>
    <row r="7022" spans="1:39" x14ac:dyDescent="0.35">
      <c r="A7022" s="379"/>
      <c r="B7022" s="379"/>
      <c r="C7022" s="379"/>
      <c r="D7022" s="379"/>
      <c r="E7022" s="379"/>
      <c r="F7022" s="379"/>
      <c r="G7022" s="379"/>
      <c r="H7022" s="379"/>
      <c r="I7022" s="379"/>
      <c r="J7022" s="379"/>
      <c r="K7022" s="379"/>
      <c r="L7022" s="379"/>
      <c r="M7022" s="379"/>
      <c r="N7022" s="379"/>
      <c r="O7022" s="379"/>
      <c r="P7022" s="379"/>
      <c r="Q7022" s="379"/>
      <c r="R7022" s="379"/>
      <c r="S7022" s="379"/>
      <c r="T7022" s="379"/>
      <c r="U7022" s="379"/>
      <c r="V7022" s="379"/>
      <c r="W7022" s="379"/>
      <c r="X7022" s="379"/>
      <c r="Y7022" s="379"/>
      <c r="Z7022" s="379"/>
      <c r="AA7022" s="380"/>
      <c r="AB7022" s="379"/>
      <c r="AC7022" s="379"/>
      <c r="AD7022" s="379"/>
      <c r="AE7022" s="381"/>
      <c r="AF7022" s="105"/>
      <c r="AG7022" s="381"/>
      <c r="AH7022" s="381"/>
      <c r="AI7022" s="381"/>
      <c r="AJ7022" s="381"/>
      <c r="AK7022" s="381"/>
      <c r="AL7022" s="381"/>
      <c r="AM7022" s="381"/>
    </row>
    <row r="7023" spans="1:39" x14ac:dyDescent="0.35">
      <c r="A7023" s="379"/>
      <c r="B7023" s="379"/>
      <c r="C7023" s="379"/>
      <c r="D7023" s="379"/>
      <c r="E7023" s="379"/>
      <c r="F7023" s="379"/>
      <c r="G7023" s="379"/>
      <c r="H7023" s="379"/>
      <c r="I7023" s="379"/>
      <c r="J7023" s="379"/>
      <c r="K7023" s="379"/>
      <c r="L7023" s="379"/>
      <c r="M7023" s="379"/>
      <c r="N7023" s="379"/>
      <c r="O7023" s="379"/>
      <c r="P7023" s="379"/>
      <c r="Q7023" s="379"/>
      <c r="R7023" s="379"/>
      <c r="S7023" s="379"/>
      <c r="T7023" s="379"/>
      <c r="U7023" s="379"/>
      <c r="V7023" s="379"/>
      <c r="W7023" s="379"/>
      <c r="X7023" s="379"/>
      <c r="Y7023" s="379"/>
      <c r="Z7023" s="379"/>
      <c r="AA7023" s="380"/>
      <c r="AB7023" s="379"/>
      <c r="AC7023" s="379"/>
      <c r="AD7023" s="379"/>
      <c r="AE7023" s="381"/>
      <c r="AF7023" s="105"/>
      <c r="AG7023" s="381"/>
      <c r="AH7023" s="381"/>
      <c r="AI7023" s="381"/>
      <c r="AJ7023" s="381"/>
      <c r="AK7023" s="381"/>
      <c r="AL7023" s="381"/>
      <c r="AM7023" s="381"/>
    </row>
    <row r="7024" spans="1:39" x14ac:dyDescent="0.35">
      <c r="A7024" s="379"/>
      <c r="B7024" s="379"/>
      <c r="C7024" s="379"/>
      <c r="D7024" s="379"/>
      <c r="E7024" s="379"/>
      <c r="F7024" s="379"/>
      <c r="G7024" s="379"/>
      <c r="H7024" s="379"/>
      <c r="I7024" s="379"/>
      <c r="J7024" s="379"/>
      <c r="K7024" s="379"/>
      <c r="L7024" s="379"/>
      <c r="M7024" s="379"/>
      <c r="N7024" s="379"/>
      <c r="O7024" s="379"/>
      <c r="P7024" s="379"/>
      <c r="Q7024" s="379"/>
      <c r="R7024" s="379"/>
      <c r="S7024" s="379"/>
      <c r="T7024" s="379"/>
      <c r="U7024" s="379"/>
      <c r="V7024" s="379"/>
      <c r="W7024" s="379"/>
      <c r="X7024" s="379"/>
      <c r="Y7024" s="379"/>
      <c r="Z7024" s="379"/>
      <c r="AA7024" s="380"/>
      <c r="AB7024" s="379"/>
      <c r="AC7024" s="379"/>
      <c r="AD7024" s="379"/>
      <c r="AE7024" s="381"/>
      <c r="AF7024" s="105"/>
      <c r="AG7024" s="381"/>
      <c r="AH7024" s="381"/>
      <c r="AI7024" s="381"/>
      <c r="AJ7024" s="381"/>
      <c r="AK7024" s="381"/>
      <c r="AL7024" s="381"/>
      <c r="AM7024" s="381"/>
    </row>
    <row r="7025" spans="1:39" x14ac:dyDescent="0.35">
      <c r="A7025" s="379"/>
      <c r="B7025" s="379"/>
      <c r="C7025" s="379"/>
      <c r="D7025" s="379"/>
      <c r="E7025" s="379"/>
      <c r="F7025" s="379"/>
      <c r="G7025" s="379"/>
      <c r="H7025" s="379"/>
      <c r="I7025" s="379"/>
      <c r="J7025" s="379"/>
      <c r="K7025" s="379"/>
      <c r="L7025" s="379"/>
      <c r="M7025" s="379"/>
      <c r="N7025" s="379"/>
      <c r="O7025" s="379"/>
      <c r="P7025" s="379"/>
      <c r="Q7025" s="379"/>
      <c r="R7025" s="379"/>
      <c r="S7025" s="379"/>
      <c r="T7025" s="379"/>
      <c r="U7025" s="379"/>
      <c r="V7025" s="379"/>
      <c r="W7025" s="379"/>
      <c r="X7025" s="379"/>
      <c r="Y7025" s="379"/>
      <c r="Z7025" s="379"/>
      <c r="AA7025" s="380"/>
      <c r="AB7025" s="379"/>
      <c r="AC7025" s="379"/>
      <c r="AD7025" s="379"/>
      <c r="AE7025" s="381"/>
      <c r="AF7025" s="105"/>
      <c r="AG7025" s="381"/>
      <c r="AH7025" s="381"/>
      <c r="AI7025" s="381"/>
      <c r="AJ7025" s="381"/>
      <c r="AK7025" s="381"/>
      <c r="AL7025" s="381"/>
      <c r="AM7025" s="381"/>
    </row>
    <row r="7026" spans="1:39" x14ac:dyDescent="0.35">
      <c r="A7026" s="379"/>
      <c r="B7026" s="379"/>
      <c r="C7026" s="379"/>
      <c r="D7026" s="379"/>
      <c r="E7026" s="379"/>
      <c r="F7026" s="379"/>
      <c r="G7026" s="379"/>
      <c r="H7026" s="379"/>
      <c r="I7026" s="379"/>
      <c r="J7026" s="379"/>
      <c r="K7026" s="379"/>
      <c r="L7026" s="379"/>
      <c r="M7026" s="379"/>
      <c r="N7026" s="379"/>
      <c r="O7026" s="379"/>
      <c r="P7026" s="379"/>
      <c r="Q7026" s="379"/>
      <c r="R7026" s="379"/>
      <c r="S7026" s="379"/>
      <c r="T7026" s="379"/>
      <c r="U7026" s="379"/>
      <c r="V7026" s="379"/>
      <c r="W7026" s="379"/>
      <c r="X7026" s="379"/>
      <c r="Y7026" s="379"/>
      <c r="Z7026" s="379"/>
      <c r="AA7026" s="380"/>
      <c r="AB7026" s="379"/>
      <c r="AC7026" s="379"/>
      <c r="AD7026" s="379"/>
      <c r="AE7026" s="381"/>
      <c r="AF7026" s="105"/>
      <c r="AG7026" s="381"/>
      <c r="AH7026" s="381"/>
      <c r="AI7026" s="381"/>
      <c r="AJ7026" s="381"/>
      <c r="AK7026" s="381"/>
      <c r="AL7026" s="381"/>
      <c r="AM7026" s="381"/>
    </row>
    <row r="7027" spans="1:39" x14ac:dyDescent="0.35">
      <c r="A7027" s="379"/>
      <c r="B7027" s="379"/>
      <c r="C7027" s="379"/>
      <c r="D7027" s="379"/>
      <c r="E7027" s="379"/>
      <c r="F7027" s="379"/>
      <c r="G7027" s="379"/>
      <c r="H7027" s="379"/>
      <c r="I7027" s="379"/>
      <c r="J7027" s="379"/>
      <c r="K7027" s="379"/>
      <c r="L7027" s="379"/>
      <c r="M7027" s="379"/>
      <c r="N7027" s="379"/>
      <c r="O7027" s="379"/>
      <c r="P7027" s="379"/>
      <c r="Q7027" s="379"/>
      <c r="R7027" s="379"/>
      <c r="S7027" s="379"/>
      <c r="T7027" s="379"/>
      <c r="U7027" s="379"/>
      <c r="V7027" s="379"/>
      <c r="W7027" s="379"/>
      <c r="X7027" s="379"/>
      <c r="Y7027" s="379"/>
      <c r="Z7027" s="379"/>
      <c r="AA7027" s="380"/>
      <c r="AB7027" s="379"/>
      <c r="AC7027" s="379"/>
      <c r="AD7027" s="379"/>
      <c r="AE7027" s="381"/>
      <c r="AF7027" s="105"/>
      <c r="AG7027" s="381"/>
      <c r="AH7027" s="381"/>
      <c r="AI7027" s="381"/>
      <c r="AJ7027" s="381"/>
      <c r="AK7027" s="381"/>
      <c r="AL7027" s="381"/>
      <c r="AM7027" s="381"/>
    </row>
    <row r="7028" spans="1:39" x14ac:dyDescent="0.35">
      <c r="A7028" s="379"/>
      <c r="B7028" s="379"/>
      <c r="C7028" s="379"/>
      <c r="D7028" s="379"/>
      <c r="E7028" s="379"/>
      <c r="F7028" s="379"/>
      <c r="G7028" s="379"/>
      <c r="H7028" s="379"/>
      <c r="I7028" s="379"/>
      <c r="J7028" s="379"/>
      <c r="K7028" s="379"/>
      <c r="L7028" s="379"/>
      <c r="M7028" s="379"/>
      <c r="N7028" s="379"/>
      <c r="O7028" s="379"/>
      <c r="P7028" s="379"/>
      <c r="Q7028" s="379"/>
      <c r="R7028" s="379"/>
      <c r="S7028" s="379"/>
      <c r="T7028" s="379"/>
      <c r="U7028" s="379"/>
      <c r="V7028" s="379"/>
      <c r="W7028" s="379"/>
      <c r="X7028" s="379"/>
      <c r="Y7028" s="379"/>
      <c r="Z7028" s="379"/>
      <c r="AA7028" s="380"/>
      <c r="AB7028" s="379"/>
      <c r="AC7028" s="379"/>
      <c r="AD7028" s="379"/>
      <c r="AE7028" s="381"/>
      <c r="AF7028" s="105"/>
      <c r="AG7028" s="381"/>
      <c r="AH7028" s="381"/>
      <c r="AI7028" s="381"/>
      <c r="AJ7028" s="381"/>
      <c r="AK7028" s="381"/>
      <c r="AL7028" s="381"/>
      <c r="AM7028" s="381"/>
    </row>
    <row r="7029" spans="1:39" x14ac:dyDescent="0.35">
      <c r="A7029" s="379"/>
      <c r="B7029" s="379"/>
      <c r="C7029" s="379"/>
      <c r="D7029" s="379"/>
      <c r="E7029" s="379"/>
      <c r="F7029" s="379"/>
      <c r="G7029" s="379"/>
      <c r="H7029" s="379"/>
      <c r="I7029" s="379"/>
      <c r="J7029" s="379"/>
      <c r="K7029" s="379"/>
      <c r="L7029" s="379"/>
      <c r="M7029" s="379"/>
      <c r="N7029" s="379"/>
      <c r="O7029" s="379"/>
      <c r="P7029" s="379"/>
      <c r="Q7029" s="379"/>
      <c r="R7029" s="379"/>
      <c r="S7029" s="379"/>
      <c r="T7029" s="379"/>
      <c r="U7029" s="379"/>
      <c r="V7029" s="379"/>
      <c r="W7029" s="379"/>
      <c r="X7029" s="379"/>
      <c r="Y7029" s="379"/>
      <c r="Z7029" s="379"/>
      <c r="AA7029" s="380"/>
      <c r="AB7029" s="379"/>
      <c r="AC7029" s="379"/>
      <c r="AD7029" s="379"/>
      <c r="AE7029" s="381"/>
      <c r="AF7029" s="105"/>
      <c r="AG7029" s="381"/>
      <c r="AH7029" s="381"/>
      <c r="AI7029" s="381"/>
      <c r="AJ7029" s="381"/>
      <c r="AK7029" s="381"/>
      <c r="AL7029" s="381"/>
      <c r="AM7029" s="381"/>
    </row>
    <row r="7030" spans="1:39" x14ac:dyDescent="0.35">
      <c r="A7030" s="379"/>
      <c r="B7030" s="379"/>
      <c r="C7030" s="379"/>
      <c r="D7030" s="379"/>
      <c r="E7030" s="379"/>
      <c r="F7030" s="379"/>
      <c r="G7030" s="379"/>
      <c r="H7030" s="379"/>
      <c r="I7030" s="379"/>
      <c r="J7030" s="379"/>
      <c r="K7030" s="379"/>
      <c r="L7030" s="379"/>
      <c r="M7030" s="379"/>
      <c r="N7030" s="379"/>
      <c r="O7030" s="379"/>
      <c r="P7030" s="379"/>
      <c r="Q7030" s="379"/>
      <c r="R7030" s="379"/>
      <c r="S7030" s="379"/>
      <c r="T7030" s="379"/>
      <c r="U7030" s="379"/>
      <c r="V7030" s="379"/>
      <c r="W7030" s="379"/>
      <c r="X7030" s="379"/>
      <c r="Y7030" s="379"/>
      <c r="Z7030" s="379"/>
      <c r="AA7030" s="380"/>
      <c r="AB7030" s="379"/>
      <c r="AC7030" s="379"/>
      <c r="AD7030" s="379"/>
      <c r="AE7030" s="381"/>
      <c r="AF7030" s="105"/>
      <c r="AG7030" s="381"/>
      <c r="AH7030" s="381"/>
      <c r="AI7030" s="381"/>
      <c r="AJ7030" s="381"/>
      <c r="AK7030" s="381"/>
      <c r="AL7030" s="381"/>
      <c r="AM7030" s="381"/>
    </row>
    <row r="7031" spans="1:39" x14ac:dyDescent="0.35">
      <c r="A7031" s="379"/>
      <c r="B7031" s="379"/>
      <c r="C7031" s="379"/>
      <c r="D7031" s="379"/>
      <c r="E7031" s="379"/>
      <c r="F7031" s="379"/>
      <c r="G7031" s="379"/>
      <c r="H7031" s="379"/>
      <c r="I7031" s="379"/>
      <c r="J7031" s="379"/>
      <c r="K7031" s="379"/>
      <c r="L7031" s="379"/>
      <c r="M7031" s="379"/>
      <c r="N7031" s="379"/>
      <c r="O7031" s="379"/>
      <c r="P7031" s="379"/>
      <c r="Q7031" s="379"/>
      <c r="R7031" s="379"/>
      <c r="S7031" s="379"/>
      <c r="T7031" s="379"/>
      <c r="U7031" s="379"/>
      <c r="V7031" s="379"/>
      <c r="W7031" s="379"/>
      <c r="X7031" s="379"/>
      <c r="Y7031" s="379"/>
      <c r="Z7031" s="379"/>
      <c r="AA7031" s="380"/>
      <c r="AB7031" s="379"/>
      <c r="AC7031" s="379"/>
      <c r="AD7031" s="379"/>
      <c r="AE7031" s="381"/>
      <c r="AF7031" s="105"/>
      <c r="AG7031" s="381"/>
      <c r="AH7031" s="381"/>
      <c r="AI7031" s="381"/>
      <c r="AJ7031" s="381"/>
      <c r="AK7031" s="381"/>
      <c r="AL7031" s="381"/>
      <c r="AM7031" s="381"/>
    </row>
    <row r="7032" spans="1:39" x14ac:dyDescent="0.35">
      <c r="A7032" s="379"/>
      <c r="B7032" s="379"/>
      <c r="C7032" s="379"/>
      <c r="D7032" s="379"/>
      <c r="E7032" s="379"/>
      <c r="F7032" s="379"/>
      <c r="G7032" s="379"/>
      <c r="H7032" s="379"/>
      <c r="I7032" s="379"/>
      <c r="J7032" s="379"/>
      <c r="K7032" s="379"/>
      <c r="L7032" s="379"/>
      <c r="M7032" s="379"/>
      <c r="N7032" s="379"/>
      <c r="O7032" s="379"/>
      <c r="P7032" s="379"/>
      <c r="Q7032" s="379"/>
      <c r="R7032" s="379"/>
      <c r="S7032" s="379"/>
      <c r="T7032" s="379"/>
      <c r="U7032" s="379"/>
      <c r="V7032" s="379"/>
      <c r="W7032" s="379"/>
      <c r="X7032" s="379"/>
      <c r="Y7032" s="379"/>
      <c r="Z7032" s="379"/>
      <c r="AA7032" s="380"/>
      <c r="AB7032" s="379"/>
      <c r="AC7032" s="379"/>
      <c r="AD7032" s="379"/>
      <c r="AE7032" s="381"/>
      <c r="AF7032" s="105"/>
      <c r="AG7032" s="381"/>
      <c r="AH7032" s="381"/>
      <c r="AI7032" s="381"/>
      <c r="AJ7032" s="381"/>
      <c r="AK7032" s="381"/>
      <c r="AL7032" s="381"/>
      <c r="AM7032" s="381"/>
    </row>
    <row r="7033" spans="1:39" x14ac:dyDescent="0.35">
      <c r="A7033" s="379"/>
      <c r="B7033" s="379"/>
      <c r="C7033" s="379"/>
      <c r="D7033" s="379"/>
      <c r="E7033" s="379"/>
      <c r="F7033" s="379"/>
      <c r="G7033" s="379"/>
      <c r="H7033" s="379"/>
      <c r="I7033" s="379"/>
      <c r="J7033" s="379"/>
      <c r="K7033" s="379"/>
      <c r="L7033" s="379"/>
      <c r="M7033" s="379"/>
      <c r="N7033" s="379"/>
      <c r="O7033" s="379"/>
      <c r="P7033" s="379"/>
      <c r="Q7033" s="379"/>
      <c r="R7033" s="379"/>
      <c r="S7033" s="379"/>
      <c r="T7033" s="379"/>
      <c r="U7033" s="379"/>
      <c r="V7033" s="379"/>
      <c r="W7033" s="379"/>
      <c r="X7033" s="379"/>
      <c r="Y7033" s="379"/>
      <c r="Z7033" s="379"/>
      <c r="AA7033" s="380"/>
      <c r="AB7033" s="379"/>
      <c r="AC7033" s="379"/>
      <c r="AD7033" s="379"/>
      <c r="AE7033" s="381"/>
      <c r="AF7033" s="105"/>
      <c r="AG7033" s="381"/>
      <c r="AH7033" s="381"/>
      <c r="AI7033" s="381"/>
      <c r="AJ7033" s="381"/>
      <c r="AK7033" s="381"/>
      <c r="AL7033" s="381"/>
      <c r="AM7033" s="381"/>
    </row>
    <row r="7034" spans="1:39" x14ac:dyDescent="0.35">
      <c r="A7034" s="379"/>
      <c r="B7034" s="379"/>
      <c r="C7034" s="379"/>
      <c r="D7034" s="379"/>
      <c r="E7034" s="379"/>
      <c r="F7034" s="379"/>
      <c r="G7034" s="379"/>
      <c r="H7034" s="379"/>
      <c r="I7034" s="379"/>
      <c r="J7034" s="379"/>
      <c r="K7034" s="379"/>
      <c r="L7034" s="379"/>
      <c r="M7034" s="379"/>
      <c r="N7034" s="379"/>
      <c r="O7034" s="379"/>
      <c r="P7034" s="379"/>
      <c r="Q7034" s="379"/>
      <c r="R7034" s="379"/>
      <c r="S7034" s="379"/>
      <c r="T7034" s="379"/>
      <c r="U7034" s="379"/>
      <c r="V7034" s="379"/>
      <c r="W7034" s="379"/>
      <c r="X7034" s="379"/>
      <c r="Y7034" s="379"/>
      <c r="Z7034" s="379"/>
      <c r="AA7034" s="380"/>
      <c r="AB7034" s="379"/>
      <c r="AC7034" s="379"/>
      <c r="AD7034" s="379"/>
      <c r="AE7034" s="381"/>
      <c r="AF7034" s="105"/>
      <c r="AG7034" s="381"/>
      <c r="AH7034" s="381"/>
      <c r="AI7034" s="381"/>
      <c r="AJ7034" s="381"/>
      <c r="AK7034" s="381"/>
      <c r="AL7034" s="381"/>
      <c r="AM7034" s="381"/>
    </row>
    <row r="7035" spans="1:39" x14ac:dyDescent="0.35">
      <c r="A7035" s="379"/>
      <c r="B7035" s="379"/>
      <c r="C7035" s="379"/>
      <c r="D7035" s="379"/>
      <c r="E7035" s="379"/>
      <c r="F7035" s="379"/>
      <c r="G7035" s="379"/>
      <c r="H7035" s="379"/>
      <c r="I7035" s="379"/>
      <c r="J7035" s="379"/>
      <c r="K7035" s="379"/>
      <c r="L7035" s="379"/>
      <c r="M7035" s="379"/>
      <c r="N7035" s="379"/>
      <c r="O7035" s="379"/>
      <c r="P7035" s="379"/>
      <c r="Q7035" s="379"/>
      <c r="R7035" s="379"/>
      <c r="S7035" s="379"/>
      <c r="T7035" s="379"/>
      <c r="U7035" s="379"/>
      <c r="V7035" s="379"/>
      <c r="W7035" s="379"/>
      <c r="X7035" s="379"/>
      <c r="Y7035" s="379"/>
      <c r="Z7035" s="379"/>
      <c r="AA7035" s="380"/>
      <c r="AB7035" s="379"/>
      <c r="AC7035" s="379"/>
      <c r="AD7035" s="379"/>
      <c r="AE7035" s="381"/>
      <c r="AF7035" s="105"/>
      <c r="AG7035" s="381"/>
      <c r="AH7035" s="381"/>
      <c r="AI7035" s="381"/>
      <c r="AJ7035" s="381"/>
      <c r="AK7035" s="381"/>
      <c r="AL7035" s="381"/>
      <c r="AM7035" s="381"/>
    </row>
    <row r="7036" spans="1:39" x14ac:dyDescent="0.35">
      <c r="A7036" s="379"/>
      <c r="B7036" s="379"/>
      <c r="C7036" s="379"/>
      <c r="D7036" s="379"/>
      <c r="E7036" s="379"/>
      <c r="F7036" s="379"/>
      <c r="G7036" s="379"/>
      <c r="H7036" s="379"/>
      <c r="I7036" s="379"/>
      <c r="J7036" s="379"/>
      <c r="K7036" s="379"/>
      <c r="L7036" s="379"/>
      <c r="M7036" s="379"/>
      <c r="N7036" s="379"/>
      <c r="O7036" s="379"/>
      <c r="P7036" s="379"/>
      <c r="Q7036" s="379"/>
      <c r="R7036" s="379"/>
      <c r="S7036" s="379"/>
      <c r="T7036" s="379"/>
      <c r="U7036" s="379"/>
      <c r="V7036" s="379"/>
      <c r="W7036" s="379"/>
      <c r="X7036" s="379"/>
      <c r="Y7036" s="379"/>
      <c r="Z7036" s="379"/>
      <c r="AA7036" s="380"/>
      <c r="AB7036" s="379"/>
      <c r="AC7036" s="379"/>
      <c r="AD7036" s="379"/>
      <c r="AE7036" s="381"/>
      <c r="AF7036" s="105"/>
      <c r="AG7036" s="381"/>
      <c r="AH7036" s="381"/>
      <c r="AI7036" s="381"/>
      <c r="AJ7036" s="381"/>
      <c r="AK7036" s="381"/>
      <c r="AL7036" s="381"/>
      <c r="AM7036" s="381"/>
    </row>
    <row r="7037" spans="1:39" x14ac:dyDescent="0.35">
      <c r="A7037" s="379"/>
      <c r="B7037" s="379"/>
      <c r="C7037" s="379"/>
      <c r="D7037" s="379"/>
      <c r="E7037" s="379"/>
      <c r="F7037" s="379"/>
      <c r="G7037" s="379"/>
      <c r="H7037" s="379"/>
      <c r="I7037" s="379"/>
      <c r="J7037" s="379"/>
      <c r="K7037" s="379"/>
      <c r="L7037" s="379"/>
      <c r="M7037" s="379"/>
      <c r="N7037" s="379"/>
      <c r="O7037" s="379"/>
      <c r="P7037" s="379"/>
      <c r="Q7037" s="379"/>
      <c r="R7037" s="379"/>
      <c r="S7037" s="379"/>
      <c r="T7037" s="379"/>
      <c r="U7037" s="379"/>
      <c r="V7037" s="379"/>
      <c r="W7037" s="379"/>
      <c r="X7037" s="379"/>
      <c r="Y7037" s="379"/>
      <c r="Z7037" s="379"/>
      <c r="AA7037" s="380"/>
      <c r="AB7037" s="379"/>
      <c r="AC7037" s="379"/>
      <c r="AD7037" s="379"/>
      <c r="AE7037" s="381"/>
      <c r="AF7037" s="105"/>
      <c r="AG7037" s="381"/>
      <c r="AH7037" s="381"/>
      <c r="AI7037" s="381"/>
      <c r="AJ7037" s="381"/>
      <c r="AK7037" s="381"/>
      <c r="AL7037" s="381"/>
      <c r="AM7037" s="381"/>
    </row>
    <row r="7038" spans="1:39" x14ac:dyDescent="0.35">
      <c r="A7038" s="379"/>
      <c r="B7038" s="379"/>
      <c r="C7038" s="379"/>
      <c r="D7038" s="379"/>
      <c r="E7038" s="379"/>
      <c r="F7038" s="379"/>
      <c r="G7038" s="379"/>
      <c r="H7038" s="379"/>
      <c r="I7038" s="379"/>
      <c r="J7038" s="379"/>
      <c r="K7038" s="379"/>
      <c r="L7038" s="379"/>
      <c r="M7038" s="379"/>
      <c r="N7038" s="379"/>
      <c r="O7038" s="379"/>
      <c r="P7038" s="379"/>
      <c r="Q7038" s="379"/>
      <c r="R7038" s="379"/>
      <c r="S7038" s="379"/>
      <c r="T7038" s="379"/>
      <c r="U7038" s="379"/>
      <c r="V7038" s="379"/>
      <c r="W7038" s="379"/>
      <c r="X7038" s="379"/>
      <c r="Y7038" s="379"/>
      <c r="Z7038" s="379"/>
      <c r="AA7038" s="380"/>
      <c r="AB7038" s="379"/>
      <c r="AC7038" s="379"/>
      <c r="AD7038" s="379"/>
      <c r="AE7038" s="381"/>
      <c r="AF7038" s="105"/>
      <c r="AG7038" s="381"/>
      <c r="AH7038" s="381"/>
      <c r="AI7038" s="381"/>
      <c r="AJ7038" s="381"/>
      <c r="AK7038" s="381"/>
      <c r="AL7038" s="381"/>
      <c r="AM7038" s="381"/>
    </row>
    <row r="7039" spans="1:39" x14ac:dyDescent="0.35">
      <c r="A7039" s="379"/>
      <c r="B7039" s="379"/>
      <c r="C7039" s="379"/>
      <c r="D7039" s="379"/>
      <c r="E7039" s="379"/>
      <c r="F7039" s="379"/>
      <c r="G7039" s="379"/>
      <c r="H7039" s="379"/>
      <c r="I7039" s="379"/>
      <c r="J7039" s="379"/>
      <c r="K7039" s="379"/>
      <c r="L7039" s="379"/>
      <c r="M7039" s="379"/>
      <c r="N7039" s="379"/>
      <c r="O7039" s="379"/>
      <c r="P7039" s="379"/>
      <c r="Q7039" s="379"/>
      <c r="R7039" s="379"/>
      <c r="S7039" s="379"/>
      <c r="T7039" s="379"/>
      <c r="U7039" s="379"/>
      <c r="V7039" s="379"/>
      <c r="W7039" s="379"/>
      <c r="X7039" s="379"/>
      <c r="Y7039" s="379"/>
      <c r="Z7039" s="379"/>
      <c r="AA7039" s="380"/>
      <c r="AB7039" s="379"/>
      <c r="AC7039" s="379"/>
      <c r="AD7039" s="379"/>
      <c r="AE7039" s="381"/>
      <c r="AF7039" s="105"/>
      <c r="AG7039" s="381"/>
      <c r="AH7039" s="381"/>
      <c r="AI7039" s="381"/>
      <c r="AJ7039" s="381"/>
      <c r="AK7039" s="381"/>
      <c r="AL7039" s="381"/>
      <c r="AM7039" s="381"/>
    </row>
    <row r="7040" spans="1:39" x14ac:dyDescent="0.35">
      <c r="A7040" s="379"/>
      <c r="B7040" s="379"/>
      <c r="C7040" s="379"/>
      <c r="D7040" s="379"/>
      <c r="E7040" s="379"/>
      <c r="F7040" s="379"/>
      <c r="G7040" s="379"/>
      <c r="H7040" s="379"/>
      <c r="I7040" s="379"/>
      <c r="J7040" s="379"/>
      <c r="K7040" s="379"/>
      <c r="L7040" s="379"/>
      <c r="M7040" s="379"/>
      <c r="N7040" s="379"/>
      <c r="O7040" s="379"/>
      <c r="P7040" s="379"/>
      <c r="Q7040" s="379"/>
      <c r="R7040" s="379"/>
      <c r="S7040" s="379"/>
      <c r="T7040" s="379"/>
      <c r="U7040" s="379"/>
      <c r="V7040" s="379"/>
      <c r="W7040" s="379"/>
      <c r="X7040" s="379"/>
      <c r="Y7040" s="379"/>
      <c r="Z7040" s="379"/>
      <c r="AA7040" s="380"/>
      <c r="AB7040" s="379"/>
      <c r="AC7040" s="379"/>
      <c r="AD7040" s="379"/>
      <c r="AE7040" s="381"/>
      <c r="AF7040" s="105"/>
      <c r="AG7040" s="381"/>
      <c r="AH7040" s="381"/>
      <c r="AI7040" s="381"/>
      <c r="AJ7040" s="381"/>
      <c r="AK7040" s="381"/>
      <c r="AL7040" s="381"/>
      <c r="AM7040" s="381"/>
    </row>
    <row r="7041" spans="1:39" x14ac:dyDescent="0.35">
      <c r="A7041" s="379"/>
      <c r="B7041" s="379"/>
      <c r="C7041" s="379"/>
      <c r="D7041" s="379"/>
      <c r="E7041" s="379"/>
      <c r="F7041" s="379"/>
      <c r="G7041" s="379"/>
      <c r="H7041" s="379"/>
      <c r="I7041" s="379"/>
      <c r="J7041" s="379"/>
      <c r="K7041" s="379"/>
      <c r="L7041" s="379"/>
      <c r="M7041" s="379"/>
      <c r="N7041" s="379"/>
      <c r="O7041" s="379"/>
      <c r="P7041" s="379"/>
      <c r="Q7041" s="379"/>
      <c r="R7041" s="379"/>
      <c r="S7041" s="379"/>
      <c r="T7041" s="379"/>
      <c r="U7041" s="379"/>
      <c r="V7041" s="379"/>
      <c r="W7041" s="379"/>
      <c r="X7041" s="379"/>
      <c r="Y7041" s="379"/>
      <c r="Z7041" s="379"/>
      <c r="AA7041" s="380"/>
      <c r="AB7041" s="379"/>
      <c r="AC7041" s="379"/>
      <c r="AD7041" s="379"/>
      <c r="AE7041" s="381"/>
      <c r="AF7041" s="105"/>
      <c r="AG7041" s="381"/>
      <c r="AH7041" s="381"/>
      <c r="AI7041" s="381"/>
      <c r="AJ7041" s="381"/>
      <c r="AK7041" s="381"/>
      <c r="AL7041" s="381"/>
      <c r="AM7041" s="381"/>
    </row>
    <row r="7042" spans="1:39" x14ac:dyDescent="0.35">
      <c r="A7042" s="379"/>
      <c r="B7042" s="379"/>
      <c r="C7042" s="379"/>
      <c r="D7042" s="379"/>
      <c r="E7042" s="379"/>
      <c r="F7042" s="379"/>
      <c r="G7042" s="379"/>
      <c r="H7042" s="379"/>
      <c r="I7042" s="379"/>
      <c r="J7042" s="379"/>
      <c r="K7042" s="379"/>
      <c r="L7042" s="379"/>
      <c r="M7042" s="379"/>
      <c r="N7042" s="379"/>
      <c r="O7042" s="379"/>
      <c r="P7042" s="379"/>
      <c r="Q7042" s="379"/>
      <c r="R7042" s="379"/>
      <c r="S7042" s="379"/>
      <c r="T7042" s="379"/>
      <c r="U7042" s="379"/>
      <c r="V7042" s="379"/>
      <c r="W7042" s="379"/>
      <c r="X7042" s="379"/>
      <c r="Y7042" s="379"/>
      <c r="Z7042" s="379"/>
      <c r="AA7042" s="380"/>
      <c r="AB7042" s="379"/>
      <c r="AC7042" s="379"/>
      <c r="AD7042" s="379"/>
      <c r="AE7042" s="381"/>
      <c r="AF7042" s="105"/>
      <c r="AG7042" s="381"/>
      <c r="AH7042" s="381"/>
      <c r="AI7042" s="381"/>
      <c r="AJ7042" s="381"/>
      <c r="AK7042" s="381"/>
      <c r="AL7042" s="381"/>
      <c r="AM7042" s="381"/>
    </row>
    <row r="7043" spans="1:39" x14ac:dyDescent="0.35">
      <c r="A7043" s="379"/>
      <c r="B7043" s="379"/>
      <c r="C7043" s="379"/>
      <c r="D7043" s="379"/>
      <c r="E7043" s="379"/>
      <c r="F7043" s="379"/>
      <c r="G7043" s="379"/>
      <c r="H7043" s="379"/>
      <c r="I7043" s="379"/>
      <c r="J7043" s="379"/>
      <c r="K7043" s="379"/>
      <c r="L7043" s="379"/>
      <c r="M7043" s="379"/>
      <c r="N7043" s="379"/>
      <c r="O7043" s="379"/>
      <c r="P7043" s="379"/>
      <c r="Q7043" s="379"/>
      <c r="R7043" s="379"/>
      <c r="S7043" s="379"/>
      <c r="T7043" s="379"/>
      <c r="U7043" s="379"/>
      <c r="V7043" s="379"/>
      <c r="W7043" s="379"/>
      <c r="X7043" s="379"/>
      <c r="Y7043" s="379"/>
      <c r="Z7043" s="379"/>
      <c r="AA7043" s="380"/>
      <c r="AB7043" s="379"/>
      <c r="AC7043" s="379"/>
      <c r="AD7043" s="379"/>
      <c r="AE7043" s="381"/>
      <c r="AF7043" s="105"/>
      <c r="AG7043" s="381"/>
      <c r="AH7043" s="381"/>
      <c r="AI7043" s="381"/>
      <c r="AJ7043" s="381"/>
      <c r="AK7043" s="381"/>
      <c r="AL7043" s="381"/>
      <c r="AM7043" s="381"/>
    </row>
    <row r="7044" spans="1:39" x14ac:dyDescent="0.35">
      <c r="A7044" s="379"/>
      <c r="B7044" s="379"/>
      <c r="C7044" s="379"/>
      <c r="D7044" s="379"/>
      <c r="E7044" s="379"/>
      <c r="F7044" s="379"/>
      <c r="G7044" s="379"/>
      <c r="H7044" s="379"/>
      <c r="I7044" s="379"/>
      <c r="J7044" s="379"/>
      <c r="K7044" s="379"/>
      <c r="L7044" s="379"/>
      <c r="M7044" s="379"/>
      <c r="N7044" s="379"/>
      <c r="O7044" s="379"/>
      <c r="P7044" s="379"/>
      <c r="Q7044" s="379"/>
      <c r="R7044" s="379"/>
      <c r="S7044" s="379"/>
      <c r="T7044" s="379"/>
      <c r="U7044" s="379"/>
      <c r="V7044" s="379"/>
      <c r="W7044" s="379"/>
      <c r="X7044" s="379"/>
      <c r="Y7044" s="379"/>
      <c r="Z7044" s="379"/>
      <c r="AA7044" s="380"/>
      <c r="AB7044" s="379"/>
      <c r="AC7044" s="379"/>
      <c r="AD7044" s="379"/>
      <c r="AE7044" s="381"/>
      <c r="AF7044" s="105"/>
      <c r="AG7044" s="381"/>
      <c r="AH7044" s="381"/>
      <c r="AI7044" s="381"/>
      <c r="AJ7044" s="381"/>
      <c r="AK7044" s="381"/>
      <c r="AL7044" s="381"/>
      <c r="AM7044" s="381"/>
    </row>
    <row r="7045" spans="1:39" x14ac:dyDescent="0.35">
      <c r="A7045" s="379"/>
      <c r="B7045" s="379"/>
      <c r="C7045" s="379"/>
      <c r="D7045" s="379"/>
      <c r="E7045" s="379"/>
      <c r="F7045" s="379"/>
      <c r="G7045" s="379"/>
      <c r="H7045" s="379"/>
      <c r="I7045" s="379"/>
      <c r="J7045" s="379"/>
      <c r="K7045" s="379"/>
      <c r="L7045" s="379"/>
      <c r="M7045" s="379"/>
      <c r="N7045" s="379"/>
      <c r="O7045" s="379"/>
      <c r="P7045" s="379"/>
      <c r="Q7045" s="379"/>
      <c r="R7045" s="379"/>
      <c r="S7045" s="379"/>
      <c r="T7045" s="379"/>
      <c r="U7045" s="379"/>
      <c r="V7045" s="379"/>
      <c r="W7045" s="379"/>
      <c r="X7045" s="379"/>
      <c r="Y7045" s="379"/>
      <c r="Z7045" s="379"/>
      <c r="AA7045" s="380"/>
      <c r="AB7045" s="379"/>
      <c r="AC7045" s="379"/>
      <c r="AD7045" s="379"/>
      <c r="AE7045" s="381"/>
      <c r="AF7045" s="105"/>
      <c r="AG7045" s="381"/>
      <c r="AH7045" s="381"/>
      <c r="AI7045" s="381"/>
      <c r="AJ7045" s="381"/>
      <c r="AK7045" s="381"/>
      <c r="AL7045" s="381"/>
      <c r="AM7045" s="381"/>
    </row>
    <row r="7046" spans="1:39" x14ac:dyDescent="0.35">
      <c r="A7046" s="379"/>
      <c r="B7046" s="379"/>
      <c r="C7046" s="379"/>
      <c r="D7046" s="379"/>
      <c r="E7046" s="379"/>
      <c r="F7046" s="379"/>
      <c r="G7046" s="379"/>
      <c r="H7046" s="379"/>
      <c r="I7046" s="379"/>
      <c r="J7046" s="379"/>
      <c r="K7046" s="379"/>
      <c r="L7046" s="379"/>
      <c r="M7046" s="379"/>
      <c r="N7046" s="379"/>
      <c r="O7046" s="379"/>
      <c r="P7046" s="379"/>
      <c r="Q7046" s="379"/>
      <c r="R7046" s="379"/>
      <c r="S7046" s="379"/>
      <c r="T7046" s="379"/>
      <c r="U7046" s="379"/>
      <c r="V7046" s="379"/>
      <c r="W7046" s="379"/>
      <c r="X7046" s="379"/>
      <c r="Y7046" s="379"/>
      <c r="Z7046" s="379"/>
      <c r="AA7046" s="380"/>
      <c r="AB7046" s="379"/>
      <c r="AC7046" s="379"/>
      <c r="AD7046" s="379"/>
      <c r="AE7046" s="381"/>
      <c r="AF7046" s="105"/>
      <c r="AG7046" s="381"/>
      <c r="AH7046" s="381"/>
      <c r="AI7046" s="381"/>
      <c r="AJ7046" s="381"/>
      <c r="AK7046" s="381"/>
      <c r="AL7046" s="381"/>
      <c r="AM7046" s="381"/>
    </row>
    <row r="7047" spans="1:39" x14ac:dyDescent="0.35">
      <c r="A7047" s="379"/>
      <c r="B7047" s="379"/>
      <c r="C7047" s="379"/>
      <c r="D7047" s="379"/>
      <c r="E7047" s="379"/>
      <c r="F7047" s="379"/>
      <c r="G7047" s="379"/>
      <c r="H7047" s="379"/>
      <c r="I7047" s="379"/>
      <c r="J7047" s="379"/>
      <c r="K7047" s="379"/>
      <c r="L7047" s="379"/>
      <c r="M7047" s="379"/>
      <c r="N7047" s="379"/>
      <c r="O7047" s="379"/>
      <c r="P7047" s="379"/>
      <c r="Q7047" s="379"/>
      <c r="R7047" s="379"/>
      <c r="S7047" s="379"/>
      <c r="T7047" s="379"/>
      <c r="U7047" s="379"/>
      <c r="V7047" s="379"/>
      <c r="W7047" s="379"/>
      <c r="X7047" s="379"/>
      <c r="Y7047" s="379"/>
      <c r="Z7047" s="379"/>
      <c r="AA7047" s="380"/>
      <c r="AB7047" s="379"/>
      <c r="AC7047" s="379"/>
      <c r="AD7047" s="379"/>
      <c r="AE7047" s="381"/>
      <c r="AF7047" s="105"/>
      <c r="AG7047" s="381"/>
      <c r="AH7047" s="381"/>
      <c r="AI7047" s="381"/>
      <c r="AJ7047" s="381"/>
      <c r="AK7047" s="381"/>
      <c r="AL7047" s="381"/>
      <c r="AM7047" s="381"/>
    </row>
    <row r="7048" spans="1:39" x14ac:dyDescent="0.35">
      <c r="A7048" s="379"/>
      <c r="B7048" s="379"/>
      <c r="C7048" s="379"/>
      <c r="D7048" s="379"/>
      <c r="E7048" s="379"/>
      <c r="F7048" s="379"/>
      <c r="G7048" s="379"/>
      <c r="H7048" s="379"/>
      <c r="I7048" s="379"/>
      <c r="J7048" s="379"/>
      <c r="K7048" s="379"/>
      <c r="L7048" s="379"/>
      <c r="M7048" s="379"/>
      <c r="N7048" s="379"/>
      <c r="O7048" s="379"/>
      <c r="P7048" s="379"/>
      <c r="Q7048" s="379"/>
      <c r="R7048" s="379"/>
      <c r="S7048" s="379"/>
      <c r="T7048" s="379"/>
      <c r="U7048" s="379"/>
      <c r="V7048" s="379"/>
      <c r="W7048" s="379"/>
      <c r="X7048" s="379"/>
      <c r="Y7048" s="379"/>
      <c r="Z7048" s="379"/>
      <c r="AA7048" s="380"/>
      <c r="AB7048" s="379"/>
      <c r="AC7048" s="379"/>
      <c r="AD7048" s="379"/>
      <c r="AE7048" s="381"/>
      <c r="AF7048" s="105"/>
      <c r="AG7048" s="381"/>
      <c r="AH7048" s="381"/>
      <c r="AI7048" s="381"/>
      <c r="AJ7048" s="381"/>
      <c r="AK7048" s="381"/>
      <c r="AL7048" s="381"/>
      <c r="AM7048" s="381"/>
    </row>
    <row r="7049" spans="1:39" x14ac:dyDescent="0.35">
      <c r="A7049" s="379"/>
      <c r="B7049" s="379"/>
      <c r="C7049" s="379"/>
      <c r="D7049" s="379"/>
      <c r="E7049" s="379"/>
      <c r="F7049" s="379"/>
      <c r="G7049" s="379"/>
      <c r="H7049" s="379"/>
      <c r="I7049" s="379"/>
      <c r="J7049" s="379"/>
      <c r="K7049" s="379"/>
      <c r="L7049" s="379"/>
      <c r="M7049" s="379"/>
      <c r="N7049" s="379"/>
      <c r="O7049" s="379"/>
      <c r="P7049" s="379"/>
      <c r="Q7049" s="379"/>
      <c r="R7049" s="379"/>
      <c r="S7049" s="379"/>
      <c r="T7049" s="379"/>
      <c r="U7049" s="379"/>
      <c r="V7049" s="379"/>
      <c r="W7049" s="379"/>
      <c r="X7049" s="379"/>
      <c r="Y7049" s="379"/>
      <c r="Z7049" s="379"/>
      <c r="AA7049" s="380"/>
      <c r="AB7049" s="379"/>
      <c r="AC7049" s="379"/>
      <c r="AD7049" s="379"/>
      <c r="AE7049" s="381"/>
      <c r="AF7049" s="105"/>
      <c r="AG7049" s="381"/>
      <c r="AH7049" s="381"/>
      <c r="AI7049" s="381"/>
      <c r="AJ7049" s="381"/>
      <c r="AK7049" s="381"/>
      <c r="AL7049" s="381"/>
      <c r="AM7049" s="381"/>
    </row>
    <row r="7050" spans="1:39" x14ac:dyDescent="0.35">
      <c r="A7050" s="379"/>
      <c r="B7050" s="379"/>
      <c r="C7050" s="379"/>
      <c r="D7050" s="379"/>
      <c r="E7050" s="379"/>
      <c r="F7050" s="379"/>
      <c r="G7050" s="379"/>
      <c r="H7050" s="379"/>
      <c r="I7050" s="379"/>
      <c r="J7050" s="379"/>
      <c r="K7050" s="379"/>
      <c r="L7050" s="379"/>
      <c r="M7050" s="379"/>
      <c r="N7050" s="379"/>
      <c r="O7050" s="379"/>
      <c r="P7050" s="379"/>
      <c r="Q7050" s="379"/>
      <c r="R7050" s="379"/>
      <c r="S7050" s="379"/>
      <c r="T7050" s="379"/>
      <c r="U7050" s="379"/>
      <c r="V7050" s="379"/>
      <c r="W7050" s="379"/>
      <c r="X7050" s="379"/>
      <c r="Y7050" s="379"/>
      <c r="Z7050" s="379"/>
      <c r="AA7050" s="380"/>
      <c r="AB7050" s="379"/>
      <c r="AC7050" s="379"/>
      <c r="AD7050" s="379"/>
      <c r="AE7050" s="381"/>
      <c r="AF7050" s="105"/>
      <c r="AG7050" s="381"/>
      <c r="AH7050" s="381"/>
      <c r="AI7050" s="381"/>
      <c r="AJ7050" s="381"/>
      <c r="AK7050" s="381"/>
      <c r="AL7050" s="381"/>
      <c r="AM7050" s="381"/>
    </row>
    <row r="7051" spans="1:39" x14ac:dyDescent="0.35">
      <c r="A7051" s="379"/>
      <c r="B7051" s="379"/>
      <c r="C7051" s="379"/>
      <c r="D7051" s="379"/>
      <c r="E7051" s="379"/>
      <c r="F7051" s="379"/>
      <c r="G7051" s="379"/>
      <c r="H7051" s="379"/>
      <c r="I7051" s="379"/>
      <c r="J7051" s="379"/>
      <c r="K7051" s="379"/>
      <c r="L7051" s="379"/>
      <c r="M7051" s="379"/>
      <c r="N7051" s="379"/>
      <c r="O7051" s="379"/>
      <c r="P7051" s="379"/>
      <c r="Q7051" s="379"/>
      <c r="R7051" s="379"/>
      <c r="S7051" s="379"/>
      <c r="T7051" s="379"/>
      <c r="U7051" s="379"/>
      <c r="V7051" s="379"/>
      <c r="W7051" s="379"/>
      <c r="X7051" s="379"/>
      <c r="Y7051" s="379"/>
      <c r="Z7051" s="379"/>
      <c r="AA7051" s="380"/>
      <c r="AB7051" s="379"/>
      <c r="AC7051" s="379"/>
      <c r="AD7051" s="379"/>
      <c r="AE7051" s="381"/>
      <c r="AF7051" s="105"/>
      <c r="AG7051" s="381"/>
      <c r="AH7051" s="381"/>
      <c r="AI7051" s="381"/>
      <c r="AJ7051" s="381"/>
      <c r="AK7051" s="381"/>
      <c r="AL7051" s="381"/>
      <c r="AM7051" s="381"/>
    </row>
    <row r="7052" spans="1:39" x14ac:dyDescent="0.35">
      <c r="A7052" s="379"/>
      <c r="B7052" s="379"/>
      <c r="C7052" s="379"/>
      <c r="D7052" s="379"/>
      <c r="E7052" s="379"/>
      <c r="F7052" s="379"/>
      <c r="G7052" s="379"/>
      <c r="H7052" s="379"/>
      <c r="I7052" s="379"/>
      <c r="J7052" s="379"/>
      <c r="K7052" s="379"/>
      <c r="L7052" s="379"/>
      <c r="M7052" s="379"/>
      <c r="N7052" s="379"/>
      <c r="O7052" s="379"/>
      <c r="P7052" s="379"/>
      <c r="Q7052" s="379"/>
      <c r="R7052" s="379"/>
      <c r="S7052" s="379"/>
      <c r="T7052" s="379"/>
      <c r="U7052" s="379"/>
      <c r="V7052" s="379"/>
      <c r="W7052" s="379"/>
      <c r="X7052" s="379"/>
      <c r="Y7052" s="379"/>
      <c r="Z7052" s="379"/>
      <c r="AA7052" s="380"/>
      <c r="AB7052" s="379"/>
      <c r="AC7052" s="379"/>
      <c r="AD7052" s="379"/>
      <c r="AE7052" s="381"/>
      <c r="AF7052" s="105"/>
      <c r="AG7052" s="381"/>
      <c r="AH7052" s="381"/>
      <c r="AI7052" s="381"/>
      <c r="AJ7052" s="381"/>
      <c r="AK7052" s="381"/>
      <c r="AL7052" s="381"/>
      <c r="AM7052" s="381"/>
    </row>
    <row r="7053" spans="1:39" x14ac:dyDescent="0.35">
      <c r="A7053" s="379"/>
      <c r="B7053" s="379"/>
      <c r="C7053" s="379"/>
      <c r="D7053" s="379"/>
      <c r="E7053" s="379"/>
      <c r="F7053" s="379"/>
      <c r="G7053" s="379"/>
      <c r="H7053" s="379"/>
      <c r="I7053" s="379"/>
      <c r="J7053" s="379"/>
      <c r="K7053" s="379"/>
      <c r="L7053" s="379"/>
      <c r="M7053" s="379"/>
      <c r="N7053" s="379"/>
      <c r="O7053" s="379"/>
      <c r="P7053" s="379"/>
      <c r="Q7053" s="379"/>
      <c r="R7053" s="379"/>
      <c r="S7053" s="379"/>
      <c r="T7053" s="379"/>
      <c r="U7053" s="379"/>
      <c r="V7053" s="379"/>
      <c r="W7053" s="379"/>
      <c r="X7053" s="379"/>
      <c r="Y7053" s="379"/>
      <c r="Z7053" s="379"/>
      <c r="AA7053" s="380"/>
      <c r="AB7053" s="379"/>
      <c r="AC7053" s="379"/>
      <c r="AD7053" s="379"/>
      <c r="AE7053" s="381"/>
      <c r="AF7053" s="105"/>
      <c r="AG7053" s="381"/>
      <c r="AH7053" s="381"/>
      <c r="AI7053" s="381"/>
      <c r="AJ7053" s="381"/>
      <c r="AK7053" s="381"/>
      <c r="AL7053" s="381"/>
      <c r="AM7053" s="381"/>
    </row>
    <row r="7054" spans="1:39" x14ac:dyDescent="0.35">
      <c r="A7054" s="379"/>
      <c r="B7054" s="379"/>
      <c r="C7054" s="379"/>
      <c r="D7054" s="379"/>
      <c r="E7054" s="379"/>
      <c r="F7054" s="379"/>
      <c r="G7054" s="379"/>
      <c r="H7054" s="379"/>
      <c r="I7054" s="379"/>
      <c r="J7054" s="379"/>
      <c r="K7054" s="379"/>
      <c r="L7054" s="379"/>
      <c r="M7054" s="379"/>
      <c r="N7054" s="379"/>
      <c r="O7054" s="379"/>
      <c r="P7054" s="379"/>
      <c r="Q7054" s="379"/>
      <c r="R7054" s="379"/>
      <c r="S7054" s="379"/>
      <c r="T7054" s="379"/>
      <c r="U7054" s="379"/>
      <c r="V7054" s="379"/>
      <c r="W7054" s="379"/>
      <c r="X7054" s="379"/>
      <c r="Y7054" s="379"/>
      <c r="Z7054" s="379"/>
      <c r="AA7054" s="380"/>
      <c r="AB7054" s="379"/>
      <c r="AC7054" s="379"/>
      <c r="AD7054" s="379"/>
      <c r="AE7054" s="381"/>
      <c r="AF7054" s="105"/>
      <c r="AG7054" s="381"/>
      <c r="AH7054" s="381"/>
      <c r="AI7054" s="381"/>
      <c r="AJ7054" s="381"/>
      <c r="AK7054" s="381"/>
      <c r="AL7054" s="381"/>
      <c r="AM7054" s="381"/>
    </row>
    <row r="7055" spans="1:39" x14ac:dyDescent="0.35">
      <c r="A7055" s="379"/>
      <c r="B7055" s="379"/>
      <c r="C7055" s="379"/>
      <c r="D7055" s="379"/>
      <c r="E7055" s="379"/>
      <c r="F7055" s="379"/>
      <c r="G7055" s="379"/>
      <c r="H7055" s="379"/>
      <c r="I7055" s="379"/>
      <c r="J7055" s="379"/>
      <c r="K7055" s="379"/>
      <c r="L7055" s="379"/>
      <c r="M7055" s="379"/>
      <c r="N7055" s="379"/>
      <c r="O7055" s="379"/>
      <c r="P7055" s="379"/>
      <c r="Q7055" s="379"/>
      <c r="R7055" s="379"/>
      <c r="S7055" s="379"/>
      <c r="T7055" s="379"/>
      <c r="U7055" s="379"/>
      <c r="V7055" s="379"/>
      <c r="W7055" s="379"/>
      <c r="X7055" s="379"/>
      <c r="Y7055" s="379"/>
      <c r="Z7055" s="379"/>
      <c r="AA7055" s="380"/>
      <c r="AB7055" s="379"/>
      <c r="AC7055" s="379"/>
      <c r="AD7055" s="379"/>
      <c r="AE7055" s="381"/>
      <c r="AF7055" s="105"/>
      <c r="AG7055" s="381"/>
      <c r="AH7055" s="381"/>
      <c r="AI7055" s="381"/>
      <c r="AJ7055" s="381"/>
      <c r="AK7055" s="381"/>
      <c r="AL7055" s="381"/>
      <c r="AM7055" s="381"/>
    </row>
    <row r="7056" spans="1:39" x14ac:dyDescent="0.35">
      <c r="A7056" s="379"/>
      <c r="B7056" s="379"/>
      <c r="C7056" s="379"/>
      <c r="D7056" s="379"/>
      <c r="E7056" s="379"/>
      <c r="F7056" s="379"/>
      <c r="G7056" s="379"/>
      <c r="H7056" s="379"/>
      <c r="I7056" s="379"/>
      <c r="J7056" s="379"/>
      <c r="K7056" s="379"/>
      <c r="L7056" s="379"/>
      <c r="M7056" s="379"/>
      <c r="N7056" s="379"/>
      <c r="O7056" s="379"/>
      <c r="P7056" s="379"/>
      <c r="Q7056" s="379"/>
      <c r="R7056" s="379"/>
      <c r="S7056" s="379"/>
      <c r="T7056" s="379"/>
      <c r="U7056" s="379"/>
      <c r="V7056" s="379"/>
      <c r="W7056" s="379"/>
      <c r="X7056" s="379"/>
      <c r="Y7056" s="379"/>
      <c r="Z7056" s="379"/>
      <c r="AA7056" s="380"/>
      <c r="AB7056" s="379"/>
      <c r="AC7056" s="379"/>
      <c r="AD7056" s="379"/>
      <c r="AE7056" s="381"/>
      <c r="AF7056" s="105"/>
      <c r="AG7056" s="381"/>
      <c r="AH7056" s="381"/>
      <c r="AI7056" s="381"/>
      <c r="AJ7056" s="381"/>
      <c r="AK7056" s="381"/>
      <c r="AL7056" s="381"/>
      <c r="AM7056" s="381"/>
    </row>
    <row r="7057" spans="1:39" x14ac:dyDescent="0.35">
      <c r="A7057" s="379"/>
      <c r="B7057" s="379"/>
      <c r="C7057" s="379"/>
      <c r="D7057" s="379"/>
      <c r="E7057" s="379"/>
      <c r="F7057" s="379"/>
      <c r="G7057" s="379"/>
      <c r="H7057" s="379"/>
      <c r="I7057" s="379"/>
      <c r="J7057" s="379"/>
      <c r="K7057" s="379"/>
      <c r="L7057" s="379"/>
      <c r="M7057" s="379"/>
      <c r="N7057" s="379"/>
      <c r="O7057" s="379"/>
      <c r="P7057" s="379"/>
      <c r="Q7057" s="379"/>
      <c r="R7057" s="379"/>
      <c r="S7057" s="379"/>
      <c r="T7057" s="379"/>
      <c r="U7057" s="379"/>
      <c r="V7057" s="379"/>
      <c r="W7057" s="379"/>
      <c r="X7057" s="379"/>
      <c r="Y7057" s="379"/>
      <c r="Z7057" s="379"/>
      <c r="AA7057" s="380"/>
      <c r="AB7057" s="379"/>
      <c r="AC7057" s="379"/>
      <c r="AD7057" s="379"/>
      <c r="AE7057" s="381"/>
      <c r="AF7057" s="105"/>
      <c r="AG7057" s="381"/>
      <c r="AH7057" s="381"/>
      <c r="AI7057" s="381"/>
      <c r="AJ7057" s="381"/>
      <c r="AK7057" s="381"/>
      <c r="AL7057" s="381"/>
      <c r="AM7057" s="381"/>
    </row>
    <row r="7058" spans="1:39" x14ac:dyDescent="0.35">
      <c r="A7058" s="379"/>
      <c r="B7058" s="379"/>
      <c r="C7058" s="379"/>
      <c r="D7058" s="379"/>
      <c r="E7058" s="379"/>
      <c r="F7058" s="379"/>
      <c r="G7058" s="379"/>
      <c r="H7058" s="379"/>
      <c r="I7058" s="379"/>
      <c r="J7058" s="379"/>
      <c r="K7058" s="379"/>
      <c r="L7058" s="379"/>
      <c r="M7058" s="379"/>
      <c r="N7058" s="379"/>
      <c r="O7058" s="379"/>
      <c r="P7058" s="379"/>
      <c r="Q7058" s="379"/>
      <c r="R7058" s="379"/>
      <c r="S7058" s="379"/>
      <c r="T7058" s="379"/>
      <c r="U7058" s="379"/>
      <c r="V7058" s="379"/>
      <c r="W7058" s="379"/>
      <c r="X7058" s="379"/>
      <c r="Y7058" s="379"/>
      <c r="Z7058" s="379"/>
      <c r="AA7058" s="380"/>
      <c r="AB7058" s="379"/>
      <c r="AC7058" s="379"/>
      <c r="AD7058" s="379"/>
      <c r="AE7058" s="381"/>
      <c r="AF7058" s="105"/>
      <c r="AG7058" s="381"/>
      <c r="AH7058" s="381"/>
      <c r="AI7058" s="381"/>
      <c r="AJ7058" s="381"/>
      <c r="AK7058" s="381"/>
      <c r="AL7058" s="381"/>
      <c r="AM7058" s="381"/>
    </row>
    <row r="7059" spans="1:39" x14ac:dyDescent="0.35">
      <c r="A7059" s="379"/>
      <c r="B7059" s="379"/>
      <c r="C7059" s="379"/>
      <c r="D7059" s="379"/>
      <c r="E7059" s="379"/>
      <c r="F7059" s="379"/>
      <c r="G7059" s="379"/>
      <c r="H7059" s="379"/>
      <c r="I7059" s="379"/>
      <c r="J7059" s="379"/>
      <c r="K7059" s="379"/>
      <c r="L7059" s="379"/>
      <c r="M7059" s="379"/>
      <c r="N7059" s="379"/>
      <c r="O7059" s="379"/>
      <c r="P7059" s="379"/>
      <c r="Q7059" s="379"/>
      <c r="R7059" s="379"/>
      <c r="S7059" s="379"/>
      <c r="T7059" s="379"/>
      <c r="U7059" s="379"/>
      <c r="V7059" s="379"/>
      <c r="W7059" s="379"/>
      <c r="X7059" s="379"/>
      <c r="Y7059" s="379"/>
      <c r="Z7059" s="379"/>
      <c r="AA7059" s="380"/>
      <c r="AB7059" s="379"/>
      <c r="AC7059" s="379"/>
      <c r="AD7059" s="379"/>
      <c r="AE7059" s="381"/>
      <c r="AF7059" s="105"/>
      <c r="AG7059" s="381"/>
      <c r="AH7059" s="381"/>
      <c r="AI7059" s="381"/>
      <c r="AJ7059" s="381"/>
      <c r="AK7059" s="381"/>
      <c r="AL7059" s="381"/>
      <c r="AM7059" s="381"/>
    </row>
    <row r="7060" spans="1:39" x14ac:dyDescent="0.35">
      <c r="A7060" s="379"/>
      <c r="B7060" s="379"/>
      <c r="C7060" s="379"/>
      <c r="D7060" s="379"/>
      <c r="E7060" s="379"/>
      <c r="F7060" s="379"/>
      <c r="G7060" s="379"/>
      <c r="H7060" s="379"/>
      <c r="I7060" s="379"/>
      <c r="J7060" s="379"/>
      <c r="K7060" s="379"/>
      <c r="L7060" s="379"/>
      <c r="M7060" s="379"/>
      <c r="N7060" s="379"/>
      <c r="O7060" s="379"/>
      <c r="P7060" s="379"/>
      <c r="Q7060" s="379"/>
      <c r="R7060" s="379"/>
      <c r="S7060" s="379"/>
      <c r="T7060" s="379"/>
      <c r="U7060" s="379"/>
      <c r="V7060" s="379"/>
      <c r="W7060" s="379"/>
      <c r="X7060" s="379"/>
      <c r="Y7060" s="379"/>
      <c r="Z7060" s="379"/>
      <c r="AA7060" s="380"/>
      <c r="AB7060" s="379"/>
      <c r="AC7060" s="379"/>
      <c r="AD7060" s="379"/>
      <c r="AE7060" s="381"/>
      <c r="AF7060" s="105"/>
      <c r="AG7060" s="381"/>
      <c r="AH7060" s="381"/>
      <c r="AI7060" s="381"/>
      <c r="AJ7060" s="381"/>
      <c r="AK7060" s="381"/>
      <c r="AL7060" s="381"/>
      <c r="AM7060" s="381"/>
    </row>
    <row r="7061" spans="1:39" x14ac:dyDescent="0.35">
      <c r="A7061" s="379"/>
      <c r="B7061" s="379"/>
      <c r="C7061" s="379"/>
      <c r="D7061" s="379"/>
      <c r="E7061" s="379"/>
      <c r="F7061" s="379"/>
      <c r="G7061" s="379"/>
      <c r="H7061" s="379"/>
      <c r="I7061" s="379"/>
      <c r="J7061" s="379"/>
      <c r="K7061" s="379"/>
      <c r="L7061" s="379"/>
      <c r="M7061" s="379"/>
      <c r="N7061" s="379"/>
      <c r="O7061" s="379"/>
      <c r="P7061" s="379"/>
      <c r="Q7061" s="379"/>
      <c r="R7061" s="379"/>
      <c r="S7061" s="379"/>
      <c r="T7061" s="379"/>
      <c r="U7061" s="379"/>
      <c r="V7061" s="379"/>
      <c r="W7061" s="379"/>
      <c r="X7061" s="379"/>
      <c r="Y7061" s="379"/>
      <c r="Z7061" s="379"/>
      <c r="AA7061" s="380"/>
      <c r="AB7061" s="379"/>
      <c r="AC7061" s="379"/>
      <c r="AD7061" s="379"/>
      <c r="AE7061" s="381"/>
      <c r="AF7061" s="105"/>
      <c r="AG7061" s="381"/>
      <c r="AH7061" s="381"/>
      <c r="AI7061" s="381"/>
      <c r="AJ7061" s="381"/>
      <c r="AK7061" s="381"/>
      <c r="AL7061" s="381"/>
      <c r="AM7061" s="381"/>
    </row>
    <row r="7062" spans="1:39" x14ac:dyDescent="0.35">
      <c r="A7062" s="379"/>
      <c r="B7062" s="379"/>
      <c r="C7062" s="379"/>
      <c r="D7062" s="379"/>
      <c r="E7062" s="379"/>
      <c r="F7062" s="379"/>
      <c r="G7062" s="379"/>
      <c r="H7062" s="379"/>
      <c r="I7062" s="379"/>
      <c r="J7062" s="379"/>
      <c r="K7062" s="379"/>
      <c r="L7062" s="379"/>
      <c r="M7062" s="379"/>
      <c r="N7062" s="379"/>
      <c r="O7062" s="379"/>
      <c r="P7062" s="379"/>
      <c r="Q7062" s="379"/>
      <c r="R7062" s="379"/>
      <c r="S7062" s="379"/>
      <c r="T7062" s="379"/>
      <c r="U7062" s="379"/>
      <c r="V7062" s="379"/>
      <c r="W7062" s="379"/>
      <c r="X7062" s="379"/>
      <c r="Y7062" s="379"/>
      <c r="Z7062" s="379"/>
      <c r="AA7062" s="380"/>
      <c r="AB7062" s="379"/>
      <c r="AC7062" s="379"/>
      <c r="AD7062" s="379"/>
      <c r="AE7062" s="381"/>
      <c r="AF7062" s="105"/>
      <c r="AG7062" s="381"/>
      <c r="AH7062" s="381"/>
      <c r="AI7062" s="381"/>
      <c r="AJ7062" s="381"/>
      <c r="AK7062" s="381"/>
      <c r="AL7062" s="381"/>
      <c r="AM7062" s="381"/>
    </row>
    <row r="7063" spans="1:39" x14ac:dyDescent="0.35">
      <c r="A7063" s="379"/>
      <c r="B7063" s="379"/>
      <c r="C7063" s="379"/>
      <c r="D7063" s="379"/>
      <c r="E7063" s="379"/>
      <c r="F7063" s="379"/>
      <c r="G7063" s="379"/>
      <c r="H7063" s="379"/>
      <c r="I7063" s="379"/>
      <c r="J7063" s="379"/>
      <c r="K7063" s="379"/>
      <c r="L7063" s="379"/>
      <c r="M7063" s="379"/>
      <c r="N7063" s="379"/>
      <c r="O7063" s="379"/>
      <c r="P7063" s="379"/>
      <c r="Q7063" s="379"/>
      <c r="R7063" s="379"/>
      <c r="S7063" s="379"/>
      <c r="T7063" s="379"/>
      <c r="U7063" s="379"/>
      <c r="V7063" s="379"/>
      <c r="W7063" s="379"/>
      <c r="X7063" s="379"/>
      <c r="Y7063" s="379"/>
      <c r="Z7063" s="379"/>
      <c r="AA7063" s="380"/>
      <c r="AB7063" s="379"/>
      <c r="AC7063" s="379"/>
      <c r="AD7063" s="379"/>
      <c r="AE7063" s="381"/>
      <c r="AF7063" s="105"/>
      <c r="AG7063" s="381"/>
      <c r="AH7063" s="381"/>
      <c r="AI7063" s="381"/>
      <c r="AJ7063" s="381"/>
      <c r="AK7063" s="381"/>
      <c r="AL7063" s="381"/>
      <c r="AM7063" s="381"/>
    </row>
    <row r="7064" spans="1:39" x14ac:dyDescent="0.35">
      <c r="A7064" s="379"/>
      <c r="B7064" s="379"/>
      <c r="C7064" s="379"/>
      <c r="D7064" s="379"/>
      <c r="E7064" s="379"/>
      <c r="F7064" s="379"/>
      <c r="G7064" s="379"/>
      <c r="H7064" s="379"/>
      <c r="I7064" s="379"/>
      <c r="J7064" s="379"/>
      <c r="K7064" s="379"/>
      <c r="L7064" s="379"/>
      <c r="M7064" s="379"/>
      <c r="N7064" s="379"/>
      <c r="O7064" s="379"/>
      <c r="P7064" s="379"/>
      <c r="Q7064" s="379"/>
      <c r="R7064" s="379"/>
      <c r="S7064" s="379"/>
      <c r="T7064" s="379"/>
      <c r="U7064" s="379"/>
      <c r="V7064" s="379"/>
      <c r="W7064" s="379"/>
      <c r="X7064" s="379"/>
      <c r="Y7064" s="379"/>
      <c r="Z7064" s="379"/>
      <c r="AA7064" s="380"/>
      <c r="AB7064" s="379"/>
      <c r="AC7064" s="379"/>
      <c r="AD7064" s="379"/>
      <c r="AE7064" s="381"/>
      <c r="AF7064" s="105"/>
      <c r="AG7064" s="381"/>
      <c r="AH7064" s="381"/>
      <c r="AI7064" s="381"/>
      <c r="AJ7064" s="381"/>
      <c r="AK7064" s="381"/>
      <c r="AL7064" s="381"/>
      <c r="AM7064" s="381"/>
    </row>
    <row r="7065" spans="1:39" x14ac:dyDescent="0.35">
      <c r="A7065" s="379"/>
      <c r="B7065" s="379"/>
      <c r="C7065" s="379"/>
      <c r="D7065" s="379"/>
      <c r="E7065" s="379"/>
      <c r="F7065" s="379"/>
      <c r="G7065" s="379"/>
      <c r="H7065" s="379"/>
      <c r="I7065" s="379"/>
      <c r="J7065" s="379"/>
      <c r="K7065" s="379"/>
      <c r="L7065" s="379"/>
      <c r="M7065" s="379"/>
      <c r="N7065" s="379"/>
      <c r="O7065" s="379"/>
      <c r="P7065" s="379"/>
      <c r="Q7065" s="379"/>
      <c r="R7065" s="379"/>
      <c r="S7065" s="379"/>
      <c r="T7065" s="379"/>
      <c r="U7065" s="379"/>
      <c r="V7065" s="379"/>
      <c r="W7065" s="379"/>
      <c r="X7065" s="379"/>
      <c r="Y7065" s="379"/>
      <c r="Z7065" s="379"/>
      <c r="AA7065" s="380"/>
      <c r="AB7065" s="379"/>
      <c r="AC7065" s="379"/>
      <c r="AD7065" s="379"/>
      <c r="AE7065" s="381"/>
      <c r="AF7065" s="105"/>
      <c r="AG7065" s="381"/>
      <c r="AH7065" s="381"/>
      <c r="AI7065" s="381"/>
      <c r="AJ7065" s="381"/>
      <c r="AK7065" s="381"/>
      <c r="AL7065" s="381"/>
      <c r="AM7065" s="381"/>
    </row>
    <row r="7066" spans="1:39" x14ac:dyDescent="0.35">
      <c r="A7066" s="379"/>
      <c r="B7066" s="379"/>
      <c r="C7066" s="379"/>
      <c r="D7066" s="379"/>
      <c r="E7066" s="379"/>
      <c r="F7066" s="379"/>
      <c r="G7066" s="379"/>
      <c r="H7066" s="379"/>
      <c r="I7066" s="379"/>
      <c r="J7066" s="379"/>
      <c r="K7066" s="379"/>
      <c r="L7066" s="379"/>
      <c r="M7066" s="379"/>
      <c r="N7066" s="379"/>
      <c r="O7066" s="379"/>
      <c r="P7066" s="379"/>
      <c r="Q7066" s="379"/>
      <c r="R7066" s="379"/>
      <c r="S7066" s="379"/>
      <c r="T7066" s="379"/>
      <c r="U7066" s="379"/>
      <c r="V7066" s="379"/>
      <c r="W7066" s="379"/>
      <c r="X7066" s="379"/>
      <c r="Y7066" s="379"/>
      <c r="Z7066" s="379"/>
      <c r="AA7066" s="380"/>
      <c r="AB7066" s="379"/>
      <c r="AC7066" s="379"/>
      <c r="AD7066" s="379"/>
      <c r="AE7066" s="381"/>
      <c r="AF7066" s="105"/>
      <c r="AG7066" s="381"/>
      <c r="AH7066" s="381"/>
      <c r="AI7066" s="381"/>
      <c r="AJ7066" s="381"/>
      <c r="AK7066" s="381"/>
      <c r="AL7066" s="381"/>
      <c r="AM7066" s="381"/>
    </row>
    <row r="7067" spans="1:39" x14ac:dyDescent="0.35">
      <c r="A7067" s="379"/>
      <c r="B7067" s="379"/>
      <c r="C7067" s="379"/>
      <c r="D7067" s="379"/>
      <c r="E7067" s="379"/>
      <c r="F7067" s="379"/>
      <c r="G7067" s="379"/>
      <c r="H7067" s="379"/>
      <c r="I7067" s="379"/>
      <c r="J7067" s="379"/>
      <c r="K7067" s="379"/>
      <c r="L7067" s="379"/>
      <c r="M7067" s="379"/>
      <c r="N7067" s="379"/>
      <c r="O7067" s="379"/>
      <c r="P7067" s="379"/>
      <c r="Q7067" s="379"/>
      <c r="R7067" s="379"/>
      <c r="S7067" s="379"/>
      <c r="T7067" s="379"/>
      <c r="U7067" s="379"/>
      <c r="V7067" s="379"/>
      <c r="W7067" s="379"/>
      <c r="X7067" s="379"/>
      <c r="Y7067" s="379"/>
      <c r="Z7067" s="379"/>
      <c r="AA7067" s="380"/>
      <c r="AB7067" s="379"/>
      <c r="AC7067" s="379"/>
      <c r="AD7067" s="379"/>
      <c r="AE7067" s="381"/>
      <c r="AF7067" s="105"/>
      <c r="AG7067" s="381"/>
      <c r="AH7067" s="381"/>
      <c r="AI7067" s="381"/>
      <c r="AJ7067" s="381"/>
      <c r="AK7067" s="381"/>
      <c r="AL7067" s="381"/>
      <c r="AM7067" s="381"/>
    </row>
    <row r="7068" spans="1:39" x14ac:dyDescent="0.35">
      <c r="A7068" s="379"/>
      <c r="B7068" s="379"/>
      <c r="C7068" s="379"/>
      <c r="D7068" s="379"/>
      <c r="E7068" s="379"/>
      <c r="F7068" s="379"/>
      <c r="G7068" s="379"/>
      <c r="H7068" s="379"/>
      <c r="I7068" s="379"/>
      <c r="J7068" s="379"/>
      <c r="K7068" s="379"/>
      <c r="L7068" s="379"/>
      <c r="M7068" s="379"/>
      <c r="N7068" s="379"/>
      <c r="O7068" s="379"/>
      <c r="P7068" s="379"/>
      <c r="Q7068" s="379"/>
      <c r="R7068" s="379"/>
      <c r="S7068" s="379"/>
      <c r="T7068" s="379"/>
      <c r="U7068" s="379"/>
      <c r="V7068" s="379"/>
      <c r="W7068" s="379"/>
      <c r="X7068" s="379"/>
      <c r="Y7068" s="379"/>
      <c r="Z7068" s="379"/>
      <c r="AA7068" s="380"/>
      <c r="AB7068" s="379"/>
      <c r="AC7068" s="379"/>
      <c r="AD7068" s="379"/>
      <c r="AE7068" s="381"/>
      <c r="AF7068" s="105"/>
      <c r="AG7068" s="381"/>
      <c r="AH7068" s="381"/>
      <c r="AI7068" s="381"/>
      <c r="AJ7068" s="381"/>
      <c r="AK7068" s="381"/>
      <c r="AL7068" s="381"/>
      <c r="AM7068" s="381"/>
    </row>
    <row r="7069" spans="1:39" x14ac:dyDescent="0.35">
      <c r="A7069" s="379"/>
      <c r="B7069" s="379"/>
      <c r="C7069" s="379"/>
      <c r="D7069" s="379"/>
      <c r="E7069" s="379"/>
      <c r="F7069" s="379"/>
      <c r="G7069" s="379"/>
      <c r="H7069" s="379"/>
      <c r="I7069" s="379"/>
      <c r="J7069" s="379"/>
      <c r="K7069" s="379"/>
      <c r="L7069" s="379"/>
      <c r="M7069" s="379"/>
      <c r="N7069" s="379"/>
      <c r="O7069" s="379"/>
      <c r="P7069" s="379"/>
      <c r="Q7069" s="379"/>
      <c r="R7069" s="379"/>
      <c r="S7069" s="379"/>
      <c r="T7069" s="379"/>
      <c r="U7069" s="379"/>
      <c r="V7069" s="379"/>
      <c r="W7069" s="379"/>
      <c r="X7069" s="379"/>
      <c r="Y7069" s="379"/>
      <c r="Z7069" s="379"/>
      <c r="AA7069" s="380"/>
      <c r="AB7069" s="379"/>
      <c r="AC7069" s="379"/>
      <c r="AD7069" s="379"/>
      <c r="AE7069" s="381"/>
      <c r="AF7069" s="105"/>
      <c r="AG7069" s="381"/>
      <c r="AH7069" s="381"/>
      <c r="AI7069" s="381"/>
      <c r="AJ7069" s="381"/>
      <c r="AK7069" s="381"/>
      <c r="AL7069" s="381"/>
      <c r="AM7069" s="381"/>
    </row>
    <row r="7070" spans="1:39" x14ac:dyDescent="0.35">
      <c r="A7070" s="379"/>
      <c r="B7070" s="379"/>
      <c r="C7070" s="379"/>
      <c r="D7070" s="379"/>
      <c r="E7070" s="379"/>
      <c r="F7070" s="379"/>
      <c r="G7070" s="379"/>
      <c r="H7070" s="379"/>
      <c r="I7070" s="379"/>
      <c r="J7070" s="379"/>
      <c r="K7070" s="379"/>
      <c r="L7070" s="379"/>
      <c r="M7070" s="379"/>
      <c r="N7070" s="379"/>
      <c r="O7070" s="379"/>
      <c r="P7070" s="379"/>
      <c r="Q7070" s="379"/>
      <c r="R7070" s="379"/>
      <c r="S7070" s="379"/>
      <c r="T7070" s="379"/>
      <c r="U7070" s="379"/>
      <c r="V7070" s="379"/>
      <c r="W7070" s="379"/>
      <c r="X7070" s="379"/>
      <c r="Y7070" s="379"/>
      <c r="Z7070" s="379"/>
      <c r="AA7070" s="380"/>
      <c r="AB7070" s="379"/>
      <c r="AC7070" s="379"/>
      <c r="AD7070" s="379"/>
      <c r="AE7070" s="381"/>
      <c r="AF7070" s="105"/>
      <c r="AG7070" s="381"/>
      <c r="AH7070" s="381"/>
      <c r="AI7070" s="381"/>
      <c r="AJ7070" s="381"/>
      <c r="AK7070" s="381"/>
      <c r="AL7070" s="381"/>
      <c r="AM7070" s="381"/>
    </row>
    <row r="7071" spans="1:39" x14ac:dyDescent="0.35">
      <c r="A7071" s="379"/>
      <c r="B7071" s="379"/>
      <c r="C7071" s="379"/>
      <c r="D7071" s="379"/>
      <c r="E7071" s="379"/>
      <c r="F7071" s="379"/>
      <c r="G7071" s="379"/>
      <c r="H7071" s="379"/>
      <c r="I7071" s="379"/>
      <c r="J7071" s="379"/>
      <c r="K7071" s="379"/>
      <c r="L7071" s="379"/>
      <c r="M7071" s="379"/>
      <c r="N7071" s="379"/>
      <c r="O7071" s="379"/>
      <c r="P7071" s="379"/>
      <c r="Q7071" s="379"/>
      <c r="R7071" s="379"/>
      <c r="S7071" s="379"/>
      <c r="T7071" s="379"/>
      <c r="U7071" s="379"/>
      <c r="V7071" s="379"/>
      <c r="W7071" s="379"/>
      <c r="X7071" s="379"/>
      <c r="Y7071" s="379"/>
      <c r="Z7071" s="379"/>
      <c r="AA7071" s="380"/>
      <c r="AB7071" s="379"/>
      <c r="AC7071" s="379"/>
      <c r="AD7071" s="379"/>
      <c r="AE7071" s="381"/>
      <c r="AF7071" s="105"/>
      <c r="AG7071" s="381"/>
      <c r="AH7071" s="381"/>
      <c r="AI7071" s="381"/>
      <c r="AJ7071" s="381"/>
      <c r="AK7071" s="381"/>
      <c r="AL7071" s="381"/>
      <c r="AM7071" s="381"/>
    </row>
    <row r="7072" spans="1:39" x14ac:dyDescent="0.35">
      <c r="A7072" s="379"/>
      <c r="B7072" s="379"/>
      <c r="C7072" s="379"/>
      <c r="D7072" s="379"/>
      <c r="E7072" s="379"/>
      <c r="F7072" s="379"/>
      <c r="G7072" s="379"/>
      <c r="H7072" s="379"/>
      <c r="I7072" s="379"/>
      <c r="J7072" s="379"/>
      <c r="K7072" s="379"/>
      <c r="L7072" s="379"/>
      <c r="M7072" s="379"/>
      <c r="N7072" s="379"/>
      <c r="O7072" s="379"/>
      <c r="P7072" s="379"/>
      <c r="Q7072" s="379"/>
      <c r="R7072" s="379"/>
      <c r="S7072" s="379"/>
      <c r="T7072" s="379"/>
      <c r="U7072" s="379"/>
      <c r="V7072" s="379"/>
      <c r="W7072" s="379"/>
      <c r="X7072" s="379"/>
      <c r="Y7072" s="379"/>
      <c r="Z7072" s="379"/>
      <c r="AA7072" s="380"/>
      <c r="AB7072" s="379"/>
      <c r="AC7072" s="379"/>
      <c r="AD7072" s="379"/>
      <c r="AE7072" s="381"/>
      <c r="AF7072" s="105"/>
      <c r="AG7072" s="381"/>
      <c r="AH7072" s="381"/>
      <c r="AI7072" s="381"/>
      <c r="AJ7072" s="381"/>
      <c r="AK7072" s="381"/>
      <c r="AL7072" s="381"/>
      <c r="AM7072" s="381"/>
    </row>
    <row r="7073" spans="1:39" x14ac:dyDescent="0.35">
      <c r="A7073" s="379"/>
      <c r="B7073" s="379"/>
      <c r="C7073" s="379"/>
      <c r="D7073" s="379"/>
      <c r="E7073" s="379"/>
      <c r="F7073" s="379"/>
      <c r="G7073" s="379"/>
      <c r="H7073" s="379"/>
      <c r="I7073" s="379"/>
      <c r="J7073" s="379"/>
      <c r="K7073" s="379"/>
      <c r="L7073" s="379"/>
      <c r="M7073" s="379"/>
      <c r="N7073" s="379"/>
      <c r="O7073" s="379"/>
      <c r="P7073" s="379"/>
      <c r="Q7073" s="379"/>
      <c r="R7073" s="379"/>
      <c r="S7073" s="379"/>
      <c r="T7073" s="379"/>
      <c r="U7073" s="379"/>
      <c r="V7073" s="379"/>
      <c r="W7073" s="379"/>
      <c r="X7073" s="379"/>
      <c r="Y7073" s="379"/>
      <c r="Z7073" s="379"/>
      <c r="AA7073" s="380"/>
      <c r="AB7073" s="379"/>
      <c r="AC7073" s="379"/>
      <c r="AD7073" s="379"/>
      <c r="AE7073" s="381"/>
      <c r="AF7073" s="105"/>
      <c r="AG7073" s="381"/>
      <c r="AH7073" s="381"/>
      <c r="AI7073" s="381"/>
      <c r="AJ7073" s="381"/>
      <c r="AK7073" s="381"/>
      <c r="AL7073" s="381"/>
      <c r="AM7073" s="381"/>
    </row>
    <row r="7074" spans="1:39" x14ac:dyDescent="0.35">
      <c r="A7074" s="379"/>
      <c r="B7074" s="379"/>
      <c r="C7074" s="379"/>
      <c r="D7074" s="379"/>
      <c r="E7074" s="379"/>
      <c r="F7074" s="379"/>
      <c r="G7074" s="379"/>
      <c r="H7074" s="379"/>
      <c r="I7074" s="379"/>
      <c r="J7074" s="379"/>
      <c r="K7074" s="379"/>
      <c r="L7074" s="379"/>
      <c r="M7074" s="379"/>
      <c r="N7074" s="379"/>
      <c r="O7074" s="379"/>
      <c r="P7074" s="379"/>
      <c r="Q7074" s="379"/>
      <c r="R7074" s="379"/>
      <c r="S7074" s="379"/>
      <c r="T7074" s="379"/>
      <c r="U7074" s="379"/>
      <c r="V7074" s="379"/>
      <c r="W7074" s="379"/>
      <c r="X7074" s="379"/>
      <c r="Y7074" s="379"/>
      <c r="Z7074" s="379"/>
      <c r="AA7074" s="380"/>
      <c r="AB7074" s="379"/>
      <c r="AC7074" s="379"/>
      <c r="AD7074" s="379"/>
      <c r="AE7074" s="381"/>
      <c r="AF7074" s="105"/>
      <c r="AG7074" s="381"/>
      <c r="AH7074" s="381"/>
      <c r="AI7074" s="381"/>
      <c r="AJ7074" s="381"/>
      <c r="AK7074" s="381"/>
      <c r="AL7074" s="381"/>
      <c r="AM7074" s="381"/>
    </row>
    <row r="7075" spans="1:39" x14ac:dyDescent="0.35">
      <c r="A7075" s="379"/>
      <c r="B7075" s="379"/>
      <c r="C7075" s="379"/>
      <c r="D7075" s="379"/>
      <c r="E7075" s="379"/>
      <c r="F7075" s="379"/>
      <c r="G7075" s="379"/>
      <c r="H7075" s="379"/>
      <c r="I7075" s="379"/>
      <c r="J7075" s="379"/>
      <c r="K7075" s="379"/>
      <c r="L7075" s="379"/>
      <c r="M7075" s="379"/>
      <c r="N7075" s="379"/>
      <c r="O7075" s="379"/>
      <c r="P7075" s="379"/>
      <c r="Q7075" s="379"/>
      <c r="R7075" s="379"/>
      <c r="S7075" s="379"/>
      <c r="T7075" s="379"/>
      <c r="U7075" s="379"/>
      <c r="V7075" s="379"/>
      <c r="W7075" s="379"/>
      <c r="X7075" s="379"/>
      <c r="Y7075" s="379"/>
      <c r="Z7075" s="379"/>
      <c r="AA7075" s="380"/>
      <c r="AB7075" s="379"/>
      <c r="AC7075" s="379"/>
      <c r="AD7075" s="379"/>
      <c r="AE7075" s="381"/>
      <c r="AF7075" s="105"/>
      <c r="AG7075" s="381"/>
      <c r="AH7075" s="381"/>
      <c r="AI7075" s="381"/>
      <c r="AJ7075" s="381"/>
      <c r="AK7075" s="381"/>
      <c r="AL7075" s="381"/>
      <c r="AM7075" s="381"/>
    </row>
    <row r="7076" spans="1:39" x14ac:dyDescent="0.35">
      <c r="A7076" s="379"/>
      <c r="B7076" s="379"/>
      <c r="C7076" s="379"/>
      <c r="D7076" s="379"/>
      <c r="E7076" s="379"/>
      <c r="F7076" s="379"/>
      <c r="G7076" s="379"/>
      <c r="H7076" s="379"/>
      <c r="I7076" s="379"/>
      <c r="J7076" s="379"/>
      <c r="K7076" s="379"/>
      <c r="L7076" s="379"/>
      <c r="M7076" s="379"/>
      <c r="N7076" s="379"/>
      <c r="O7076" s="379"/>
      <c r="P7076" s="379"/>
      <c r="Q7076" s="379"/>
      <c r="R7076" s="379"/>
      <c r="S7076" s="379"/>
      <c r="T7076" s="379"/>
      <c r="U7076" s="379"/>
      <c r="V7076" s="379"/>
      <c r="W7076" s="379"/>
      <c r="X7076" s="379"/>
      <c r="Y7076" s="379"/>
      <c r="Z7076" s="379"/>
      <c r="AA7076" s="380"/>
      <c r="AB7076" s="379"/>
      <c r="AC7076" s="379"/>
      <c r="AD7076" s="379"/>
      <c r="AE7076" s="381"/>
      <c r="AF7076" s="105"/>
      <c r="AG7076" s="381"/>
      <c r="AH7076" s="381"/>
      <c r="AI7076" s="381"/>
      <c r="AJ7076" s="381"/>
      <c r="AK7076" s="381"/>
      <c r="AL7076" s="381"/>
      <c r="AM7076" s="381"/>
    </row>
    <row r="7077" spans="1:39" x14ac:dyDescent="0.35">
      <c r="A7077" s="379"/>
      <c r="B7077" s="379"/>
      <c r="C7077" s="379"/>
      <c r="D7077" s="379"/>
      <c r="E7077" s="379"/>
      <c r="F7077" s="379"/>
      <c r="G7077" s="379"/>
      <c r="H7077" s="379"/>
      <c r="I7077" s="379"/>
      <c r="J7077" s="379"/>
      <c r="K7077" s="379"/>
      <c r="L7077" s="379"/>
      <c r="M7077" s="379"/>
      <c r="N7077" s="379"/>
      <c r="O7077" s="379"/>
      <c r="P7077" s="379"/>
      <c r="Q7077" s="379"/>
      <c r="R7077" s="379"/>
      <c r="S7077" s="379"/>
      <c r="T7077" s="379"/>
      <c r="U7077" s="379"/>
      <c r="V7077" s="379"/>
      <c r="W7077" s="379"/>
      <c r="X7077" s="379"/>
      <c r="Y7077" s="379"/>
      <c r="Z7077" s="379"/>
      <c r="AA7077" s="380"/>
      <c r="AB7077" s="379"/>
      <c r="AC7077" s="379"/>
      <c r="AD7077" s="379"/>
      <c r="AE7077" s="381"/>
      <c r="AF7077" s="105"/>
      <c r="AG7077" s="381"/>
      <c r="AH7077" s="381"/>
      <c r="AI7077" s="381"/>
      <c r="AJ7077" s="381"/>
      <c r="AK7077" s="381"/>
      <c r="AL7077" s="381"/>
      <c r="AM7077" s="381"/>
    </row>
    <row r="7078" spans="1:39" x14ac:dyDescent="0.35">
      <c r="A7078" s="379"/>
      <c r="B7078" s="379"/>
      <c r="C7078" s="379"/>
      <c r="D7078" s="379"/>
      <c r="E7078" s="379"/>
      <c r="F7078" s="379"/>
      <c r="G7078" s="379"/>
      <c r="H7078" s="379"/>
      <c r="I7078" s="379"/>
      <c r="J7078" s="379"/>
      <c r="K7078" s="379"/>
      <c r="L7078" s="379"/>
      <c r="M7078" s="379"/>
      <c r="N7078" s="379"/>
      <c r="O7078" s="379"/>
      <c r="P7078" s="379"/>
      <c r="Q7078" s="379"/>
      <c r="R7078" s="379"/>
      <c r="S7078" s="379"/>
      <c r="T7078" s="379"/>
      <c r="U7078" s="379"/>
      <c r="V7078" s="379"/>
      <c r="W7078" s="379"/>
      <c r="X7078" s="379"/>
      <c r="Y7078" s="379"/>
      <c r="Z7078" s="379"/>
      <c r="AA7078" s="380"/>
      <c r="AB7078" s="379"/>
      <c r="AC7078" s="379"/>
      <c r="AD7078" s="379"/>
      <c r="AE7078" s="381"/>
      <c r="AF7078" s="105"/>
      <c r="AG7078" s="381"/>
      <c r="AH7078" s="381"/>
      <c r="AI7078" s="381"/>
      <c r="AJ7078" s="381"/>
      <c r="AK7078" s="381"/>
      <c r="AL7078" s="381"/>
      <c r="AM7078" s="381"/>
    </row>
    <row r="7079" spans="1:39" x14ac:dyDescent="0.35">
      <c r="A7079" s="379"/>
      <c r="B7079" s="379"/>
      <c r="C7079" s="379"/>
      <c r="D7079" s="379"/>
      <c r="E7079" s="379"/>
      <c r="F7079" s="379"/>
      <c r="G7079" s="379"/>
      <c r="H7079" s="379"/>
      <c r="I7079" s="379"/>
      <c r="J7079" s="379"/>
      <c r="K7079" s="379"/>
      <c r="L7079" s="379"/>
      <c r="M7079" s="379"/>
      <c r="N7079" s="379"/>
      <c r="O7079" s="379"/>
      <c r="P7079" s="379"/>
      <c r="Q7079" s="379"/>
      <c r="R7079" s="379"/>
      <c r="S7079" s="379"/>
      <c r="T7079" s="379"/>
      <c r="U7079" s="379"/>
      <c r="V7079" s="379"/>
      <c r="W7079" s="379"/>
      <c r="X7079" s="379"/>
      <c r="Y7079" s="379"/>
      <c r="Z7079" s="379"/>
      <c r="AA7079" s="380"/>
      <c r="AB7079" s="379"/>
      <c r="AC7079" s="379"/>
      <c r="AD7079" s="379"/>
      <c r="AE7079" s="381"/>
      <c r="AF7079" s="105"/>
      <c r="AG7079" s="381"/>
      <c r="AH7079" s="381"/>
      <c r="AI7079" s="381"/>
      <c r="AJ7079" s="381"/>
      <c r="AK7079" s="381"/>
      <c r="AL7079" s="381"/>
      <c r="AM7079" s="381"/>
    </row>
    <row r="7080" spans="1:39" x14ac:dyDescent="0.35">
      <c r="A7080" s="379"/>
      <c r="B7080" s="379"/>
      <c r="C7080" s="379"/>
      <c r="D7080" s="379"/>
      <c r="E7080" s="379"/>
      <c r="F7080" s="379"/>
      <c r="G7080" s="379"/>
      <c r="H7080" s="379"/>
      <c r="I7080" s="379"/>
      <c r="J7080" s="379"/>
      <c r="K7080" s="379"/>
      <c r="L7080" s="379"/>
      <c r="M7080" s="379"/>
      <c r="N7080" s="379"/>
      <c r="O7080" s="379"/>
      <c r="P7080" s="379"/>
      <c r="Q7080" s="379"/>
      <c r="R7080" s="379"/>
      <c r="S7080" s="379"/>
      <c r="T7080" s="379"/>
      <c r="U7080" s="379"/>
      <c r="V7080" s="379"/>
      <c r="W7080" s="379"/>
      <c r="X7080" s="379"/>
      <c r="Y7080" s="379"/>
      <c r="Z7080" s="379"/>
      <c r="AA7080" s="380"/>
      <c r="AB7080" s="379"/>
      <c r="AC7080" s="379"/>
      <c r="AD7080" s="379"/>
      <c r="AE7080" s="381"/>
      <c r="AF7080" s="105"/>
      <c r="AG7080" s="381"/>
      <c r="AH7080" s="381"/>
      <c r="AI7080" s="381"/>
      <c r="AJ7080" s="381"/>
      <c r="AK7080" s="381"/>
      <c r="AL7080" s="381"/>
      <c r="AM7080" s="381"/>
    </row>
    <row r="7081" spans="1:39" x14ac:dyDescent="0.35">
      <c r="A7081" s="379"/>
      <c r="B7081" s="379"/>
      <c r="C7081" s="379"/>
      <c r="D7081" s="379"/>
      <c r="E7081" s="379"/>
      <c r="F7081" s="379"/>
      <c r="G7081" s="379"/>
      <c r="H7081" s="379"/>
      <c r="I7081" s="379"/>
      <c r="J7081" s="379"/>
      <c r="K7081" s="379"/>
      <c r="L7081" s="379"/>
      <c r="M7081" s="379"/>
      <c r="N7081" s="379"/>
      <c r="O7081" s="379"/>
      <c r="P7081" s="379"/>
      <c r="Q7081" s="379"/>
      <c r="R7081" s="379"/>
      <c r="S7081" s="379"/>
      <c r="T7081" s="379"/>
      <c r="U7081" s="379"/>
      <c r="V7081" s="379"/>
      <c r="W7081" s="379"/>
      <c r="X7081" s="379"/>
      <c r="Y7081" s="379"/>
      <c r="Z7081" s="379"/>
      <c r="AA7081" s="380"/>
      <c r="AB7081" s="379"/>
      <c r="AC7081" s="379"/>
      <c r="AD7081" s="379"/>
      <c r="AE7081" s="381"/>
      <c r="AF7081" s="105"/>
      <c r="AG7081" s="381"/>
      <c r="AH7081" s="381"/>
      <c r="AI7081" s="381"/>
      <c r="AJ7081" s="381"/>
      <c r="AK7081" s="381"/>
      <c r="AL7081" s="381"/>
      <c r="AM7081" s="381"/>
    </row>
    <row r="7082" spans="1:39" x14ac:dyDescent="0.35">
      <c r="A7082" s="379"/>
      <c r="B7082" s="379"/>
      <c r="C7082" s="379"/>
      <c r="D7082" s="379"/>
      <c r="E7082" s="379"/>
      <c r="F7082" s="379"/>
      <c r="G7082" s="379"/>
      <c r="H7082" s="379"/>
      <c r="I7082" s="379"/>
      <c r="J7082" s="379"/>
      <c r="K7082" s="379"/>
      <c r="L7082" s="379"/>
      <c r="M7082" s="379"/>
      <c r="N7082" s="379"/>
      <c r="O7082" s="379"/>
      <c r="P7082" s="379"/>
      <c r="Q7082" s="379"/>
      <c r="R7082" s="379"/>
      <c r="S7082" s="379"/>
      <c r="T7082" s="379"/>
      <c r="U7082" s="379"/>
      <c r="V7082" s="379"/>
      <c r="W7082" s="379"/>
      <c r="X7082" s="379"/>
      <c r="Y7082" s="379"/>
      <c r="Z7082" s="379"/>
      <c r="AA7082" s="380"/>
      <c r="AB7082" s="379"/>
      <c r="AC7082" s="379"/>
      <c r="AD7082" s="379"/>
      <c r="AE7082" s="381"/>
      <c r="AF7082" s="105"/>
      <c r="AG7082" s="381"/>
      <c r="AH7082" s="381"/>
      <c r="AI7082" s="381"/>
      <c r="AJ7082" s="381"/>
      <c r="AK7082" s="381"/>
      <c r="AL7082" s="381"/>
      <c r="AM7082" s="381"/>
    </row>
    <row r="7083" spans="1:39" x14ac:dyDescent="0.35">
      <c r="A7083" s="379"/>
      <c r="B7083" s="379"/>
      <c r="C7083" s="379"/>
      <c r="D7083" s="379"/>
      <c r="E7083" s="379"/>
      <c r="F7083" s="379"/>
      <c r="G7083" s="379"/>
      <c r="H7083" s="379"/>
      <c r="I7083" s="379"/>
      <c r="J7083" s="379"/>
      <c r="K7083" s="379"/>
      <c r="L7083" s="379"/>
      <c r="M7083" s="379"/>
      <c r="N7083" s="379"/>
      <c r="O7083" s="379"/>
      <c r="P7083" s="379"/>
      <c r="Q7083" s="379"/>
      <c r="R7083" s="379"/>
      <c r="S7083" s="379"/>
      <c r="T7083" s="379"/>
      <c r="U7083" s="379"/>
      <c r="V7083" s="379"/>
      <c r="W7083" s="379"/>
      <c r="X7083" s="379"/>
      <c r="Y7083" s="379"/>
      <c r="Z7083" s="379"/>
      <c r="AA7083" s="380"/>
      <c r="AB7083" s="379"/>
      <c r="AC7083" s="379"/>
      <c r="AD7083" s="379"/>
      <c r="AE7083" s="381"/>
      <c r="AF7083" s="105"/>
      <c r="AG7083" s="381"/>
      <c r="AH7083" s="381"/>
      <c r="AI7083" s="381"/>
      <c r="AJ7083" s="381"/>
      <c r="AK7083" s="381"/>
      <c r="AL7083" s="381"/>
      <c r="AM7083" s="381"/>
    </row>
    <row r="7084" spans="1:39" x14ac:dyDescent="0.35">
      <c r="A7084" s="379"/>
      <c r="B7084" s="379"/>
      <c r="C7084" s="379"/>
      <c r="D7084" s="379"/>
      <c r="E7084" s="379"/>
      <c r="F7084" s="379"/>
      <c r="G7084" s="379"/>
      <c r="H7084" s="379"/>
      <c r="I7084" s="379"/>
      <c r="J7084" s="379"/>
      <c r="K7084" s="379"/>
      <c r="L7084" s="379"/>
      <c r="M7084" s="379"/>
      <c r="N7084" s="379"/>
      <c r="O7084" s="379"/>
      <c r="P7084" s="379"/>
      <c r="Q7084" s="379"/>
      <c r="R7084" s="379"/>
      <c r="S7084" s="379"/>
      <c r="T7084" s="379"/>
      <c r="U7084" s="379"/>
      <c r="V7084" s="379"/>
      <c r="W7084" s="379"/>
      <c r="X7084" s="379"/>
      <c r="Y7084" s="379"/>
      <c r="Z7084" s="379"/>
      <c r="AA7084" s="380"/>
      <c r="AB7084" s="379"/>
      <c r="AC7084" s="379"/>
      <c r="AD7084" s="379"/>
      <c r="AE7084" s="381"/>
      <c r="AF7084" s="105"/>
      <c r="AG7084" s="381"/>
      <c r="AH7084" s="381"/>
      <c r="AI7084" s="381"/>
      <c r="AJ7084" s="381"/>
      <c r="AK7084" s="381"/>
      <c r="AL7084" s="381"/>
      <c r="AM7084" s="381"/>
    </row>
    <row r="7085" spans="1:39" x14ac:dyDescent="0.35">
      <c r="A7085" s="379"/>
      <c r="B7085" s="379"/>
      <c r="C7085" s="379"/>
      <c r="D7085" s="379"/>
      <c r="E7085" s="379"/>
      <c r="F7085" s="379"/>
      <c r="G7085" s="379"/>
      <c r="H7085" s="379"/>
      <c r="I7085" s="379"/>
      <c r="J7085" s="379"/>
      <c r="K7085" s="379"/>
      <c r="L7085" s="379"/>
      <c r="M7085" s="379"/>
      <c r="N7085" s="379"/>
      <c r="O7085" s="379"/>
      <c r="P7085" s="379"/>
      <c r="Q7085" s="379"/>
      <c r="R7085" s="379"/>
      <c r="S7085" s="379"/>
      <c r="T7085" s="379"/>
      <c r="U7085" s="379"/>
      <c r="V7085" s="379"/>
      <c r="W7085" s="379"/>
      <c r="X7085" s="379"/>
      <c r="Y7085" s="379"/>
      <c r="Z7085" s="379"/>
      <c r="AA7085" s="380"/>
      <c r="AB7085" s="379"/>
      <c r="AC7085" s="379"/>
      <c r="AD7085" s="379"/>
      <c r="AE7085" s="381"/>
      <c r="AF7085" s="105"/>
      <c r="AG7085" s="381"/>
      <c r="AH7085" s="381"/>
      <c r="AI7085" s="381"/>
      <c r="AJ7085" s="381"/>
      <c r="AK7085" s="381"/>
      <c r="AL7085" s="381"/>
      <c r="AM7085" s="381"/>
    </row>
    <row r="7086" spans="1:39" x14ac:dyDescent="0.35">
      <c r="A7086" s="379"/>
      <c r="B7086" s="379"/>
      <c r="C7086" s="379"/>
      <c r="D7086" s="379"/>
      <c r="E7086" s="379"/>
      <c r="F7086" s="379"/>
      <c r="G7086" s="379"/>
      <c r="H7086" s="379"/>
      <c r="I7086" s="379"/>
      <c r="J7086" s="379"/>
      <c r="K7086" s="379"/>
      <c r="L7086" s="379"/>
      <c r="M7086" s="379"/>
      <c r="N7086" s="379"/>
      <c r="O7086" s="379"/>
      <c r="P7086" s="379"/>
      <c r="Q7086" s="379"/>
      <c r="R7086" s="379"/>
      <c r="S7086" s="379"/>
      <c r="T7086" s="379"/>
      <c r="U7086" s="379"/>
      <c r="V7086" s="379"/>
      <c r="W7086" s="379"/>
      <c r="X7086" s="379"/>
      <c r="Y7086" s="379"/>
      <c r="Z7086" s="379"/>
      <c r="AA7086" s="380"/>
      <c r="AB7086" s="379"/>
      <c r="AC7086" s="379"/>
      <c r="AD7086" s="379"/>
      <c r="AE7086" s="381"/>
      <c r="AF7086" s="105"/>
      <c r="AG7086" s="381"/>
      <c r="AH7086" s="381"/>
      <c r="AI7086" s="381"/>
      <c r="AJ7086" s="381"/>
      <c r="AK7086" s="381"/>
      <c r="AL7086" s="381"/>
      <c r="AM7086" s="381"/>
    </row>
    <row r="7087" spans="1:39" x14ac:dyDescent="0.35">
      <c r="A7087" s="379"/>
      <c r="B7087" s="379"/>
      <c r="C7087" s="379"/>
      <c r="D7087" s="379"/>
      <c r="E7087" s="379"/>
      <c r="F7087" s="379"/>
      <c r="G7087" s="379"/>
      <c r="H7087" s="379"/>
      <c r="I7087" s="379"/>
      <c r="J7087" s="379"/>
      <c r="K7087" s="379"/>
      <c r="L7087" s="379"/>
      <c r="M7087" s="379"/>
      <c r="N7087" s="379"/>
      <c r="O7087" s="379"/>
      <c r="P7087" s="379"/>
      <c r="Q7087" s="379"/>
      <c r="R7087" s="379"/>
      <c r="S7087" s="379"/>
      <c r="T7087" s="379"/>
      <c r="U7087" s="379"/>
      <c r="V7087" s="379"/>
      <c r="W7087" s="379"/>
      <c r="X7087" s="379"/>
      <c r="Y7087" s="379"/>
      <c r="Z7087" s="379"/>
      <c r="AA7087" s="380"/>
      <c r="AB7087" s="379"/>
      <c r="AC7087" s="379"/>
      <c r="AD7087" s="379"/>
      <c r="AE7087" s="381"/>
      <c r="AF7087" s="105"/>
      <c r="AG7087" s="381"/>
      <c r="AH7087" s="381"/>
      <c r="AI7087" s="381"/>
      <c r="AJ7087" s="381"/>
      <c r="AK7087" s="381"/>
      <c r="AL7087" s="381"/>
      <c r="AM7087" s="381"/>
    </row>
    <row r="7088" spans="1:39" x14ac:dyDescent="0.35">
      <c r="A7088" s="379"/>
      <c r="B7088" s="379"/>
      <c r="C7088" s="379"/>
      <c r="D7088" s="379"/>
      <c r="E7088" s="379"/>
      <c r="F7088" s="379"/>
      <c r="G7088" s="379"/>
      <c r="H7088" s="379"/>
      <c r="I7088" s="379"/>
      <c r="J7088" s="379"/>
      <c r="K7088" s="379"/>
      <c r="L7088" s="379"/>
      <c r="M7088" s="379"/>
      <c r="N7088" s="379"/>
      <c r="O7088" s="379"/>
      <c r="P7088" s="379"/>
      <c r="Q7088" s="379"/>
      <c r="R7088" s="379"/>
      <c r="S7088" s="379"/>
      <c r="T7088" s="379"/>
      <c r="U7088" s="379"/>
      <c r="V7088" s="379"/>
      <c r="W7088" s="379"/>
      <c r="X7088" s="379"/>
      <c r="Y7088" s="379"/>
      <c r="Z7088" s="379"/>
      <c r="AA7088" s="380"/>
      <c r="AB7088" s="379"/>
      <c r="AC7088" s="379"/>
      <c r="AD7088" s="379"/>
      <c r="AE7088" s="381"/>
      <c r="AF7088" s="105"/>
      <c r="AG7088" s="381"/>
      <c r="AH7088" s="381"/>
      <c r="AI7088" s="381"/>
      <c r="AJ7088" s="381"/>
      <c r="AK7088" s="381"/>
      <c r="AL7088" s="381"/>
      <c r="AM7088" s="381"/>
    </row>
    <row r="7089" spans="1:39" x14ac:dyDescent="0.35">
      <c r="A7089" s="379"/>
      <c r="B7089" s="379"/>
      <c r="C7089" s="379"/>
      <c r="D7089" s="379"/>
      <c r="E7089" s="379"/>
      <c r="F7089" s="379"/>
      <c r="G7089" s="379"/>
      <c r="H7089" s="379"/>
      <c r="I7089" s="379"/>
      <c r="J7089" s="379"/>
      <c r="K7089" s="379"/>
      <c r="L7089" s="379"/>
      <c r="M7089" s="379"/>
      <c r="N7089" s="379"/>
      <c r="O7089" s="379"/>
      <c r="P7089" s="379"/>
      <c r="Q7089" s="379"/>
      <c r="R7089" s="379"/>
      <c r="S7089" s="379"/>
      <c r="T7089" s="379"/>
      <c r="U7089" s="379"/>
      <c r="V7089" s="379"/>
      <c r="W7089" s="379"/>
      <c r="X7089" s="379"/>
      <c r="Y7089" s="379"/>
      <c r="Z7089" s="379"/>
      <c r="AA7089" s="380"/>
      <c r="AB7089" s="379"/>
      <c r="AC7089" s="379"/>
      <c r="AD7089" s="379"/>
      <c r="AE7089" s="381"/>
      <c r="AF7089" s="105"/>
      <c r="AG7089" s="381"/>
      <c r="AH7089" s="381"/>
      <c r="AI7089" s="381"/>
      <c r="AJ7089" s="381"/>
      <c r="AK7089" s="381"/>
      <c r="AL7089" s="381"/>
      <c r="AM7089" s="381"/>
    </row>
    <row r="7090" spans="1:39" x14ac:dyDescent="0.35">
      <c r="A7090" s="379"/>
      <c r="B7090" s="379"/>
      <c r="C7090" s="379"/>
      <c r="D7090" s="379"/>
      <c r="E7090" s="379"/>
      <c r="F7090" s="379"/>
      <c r="G7090" s="379"/>
      <c r="H7090" s="379"/>
      <c r="I7090" s="379"/>
      <c r="J7090" s="379"/>
      <c r="K7090" s="379"/>
      <c r="L7090" s="379"/>
      <c r="M7090" s="379"/>
      <c r="N7090" s="379"/>
      <c r="O7090" s="379"/>
      <c r="P7090" s="379"/>
      <c r="Q7090" s="379"/>
      <c r="R7090" s="379"/>
      <c r="S7090" s="379"/>
      <c r="T7090" s="379"/>
      <c r="U7090" s="379"/>
      <c r="V7090" s="379"/>
      <c r="W7090" s="379"/>
      <c r="X7090" s="379"/>
      <c r="Y7090" s="379"/>
      <c r="Z7090" s="379"/>
      <c r="AA7090" s="380"/>
      <c r="AB7090" s="379"/>
      <c r="AC7090" s="379"/>
      <c r="AD7090" s="379"/>
      <c r="AE7090" s="381"/>
      <c r="AF7090" s="105"/>
      <c r="AG7090" s="381"/>
      <c r="AH7090" s="381"/>
      <c r="AI7090" s="381"/>
      <c r="AJ7090" s="381"/>
      <c r="AK7090" s="381"/>
      <c r="AL7090" s="381"/>
      <c r="AM7090" s="381"/>
    </row>
    <row r="7091" spans="1:39" x14ac:dyDescent="0.35">
      <c r="A7091" s="379"/>
      <c r="B7091" s="379"/>
      <c r="C7091" s="379"/>
      <c r="D7091" s="379"/>
      <c r="E7091" s="379"/>
      <c r="F7091" s="379"/>
      <c r="G7091" s="379"/>
      <c r="H7091" s="379"/>
      <c r="I7091" s="379"/>
      <c r="J7091" s="379"/>
      <c r="K7091" s="379"/>
      <c r="L7091" s="379"/>
      <c r="M7091" s="379"/>
      <c r="N7091" s="379"/>
      <c r="O7091" s="379"/>
      <c r="P7091" s="379"/>
      <c r="Q7091" s="379"/>
      <c r="R7091" s="379"/>
      <c r="S7091" s="379"/>
      <c r="T7091" s="379"/>
      <c r="U7091" s="379"/>
      <c r="V7091" s="379"/>
      <c r="W7091" s="379"/>
      <c r="X7091" s="379"/>
      <c r="Y7091" s="379"/>
      <c r="Z7091" s="379"/>
      <c r="AA7091" s="380"/>
      <c r="AB7091" s="379"/>
      <c r="AC7091" s="379"/>
      <c r="AD7091" s="379"/>
      <c r="AE7091" s="381"/>
      <c r="AF7091" s="105"/>
      <c r="AG7091" s="381"/>
      <c r="AH7091" s="381"/>
      <c r="AI7091" s="381"/>
      <c r="AJ7091" s="381"/>
      <c r="AK7091" s="381"/>
      <c r="AL7091" s="381"/>
      <c r="AM7091" s="381"/>
    </row>
    <row r="7092" spans="1:39" x14ac:dyDescent="0.35">
      <c r="A7092" s="379"/>
      <c r="B7092" s="379"/>
      <c r="C7092" s="379"/>
      <c r="D7092" s="379"/>
      <c r="E7092" s="379"/>
      <c r="F7092" s="379"/>
      <c r="G7092" s="379"/>
      <c r="H7092" s="379"/>
      <c r="I7092" s="379"/>
      <c r="J7092" s="379"/>
      <c r="K7092" s="379"/>
      <c r="L7092" s="379"/>
      <c r="M7092" s="379"/>
      <c r="N7092" s="379"/>
      <c r="O7092" s="379"/>
      <c r="P7092" s="379"/>
      <c r="Q7092" s="379"/>
      <c r="R7092" s="379"/>
      <c r="S7092" s="379"/>
      <c r="T7092" s="379"/>
      <c r="U7092" s="379"/>
      <c r="V7092" s="379"/>
      <c r="W7092" s="379"/>
      <c r="X7092" s="379"/>
      <c r="Y7092" s="379"/>
      <c r="Z7092" s="379"/>
      <c r="AA7092" s="380"/>
      <c r="AB7092" s="379"/>
      <c r="AC7092" s="379"/>
      <c r="AD7092" s="379"/>
      <c r="AE7092" s="381"/>
      <c r="AF7092" s="105"/>
      <c r="AG7092" s="381"/>
      <c r="AH7092" s="381"/>
      <c r="AI7092" s="381"/>
      <c r="AJ7092" s="381"/>
      <c r="AK7092" s="381"/>
      <c r="AL7092" s="381"/>
      <c r="AM7092" s="381"/>
    </row>
    <row r="7093" spans="1:39" x14ac:dyDescent="0.35">
      <c r="A7093" s="379"/>
      <c r="B7093" s="379"/>
      <c r="C7093" s="379"/>
      <c r="D7093" s="379"/>
      <c r="E7093" s="379"/>
      <c r="F7093" s="379"/>
      <c r="G7093" s="379"/>
      <c r="H7093" s="379"/>
      <c r="I7093" s="379"/>
      <c r="J7093" s="379"/>
      <c r="K7093" s="379"/>
      <c r="L7093" s="379"/>
      <c r="M7093" s="379"/>
      <c r="N7093" s="379"/>
      <c r="O7093" s="379"/>
      <c r="P7093" s="379"/>
      <c r="Q7093" s="379"/>
      <c r="R7093" s="379"/>
      <c r="S7093" s="379"/>
      <c r="T7093" s="379"/>
      <c r="U7093" s="379"/>
      <c r="V7093" s="379"/>
      <c r="W7093" s="379"/>
      <c r="X7093" s="379"/>
      <c r="Y7093" s="379"/>
      <c r="Z7093" s="379"/>
      <c r="AA7093" s="380"/>
      <c r="AB7093" s="379"/>
      <c r="AC7093" s="379"/>
      <c r="AD7093" s="379"/>
      <c r="AE7093" s="381"/>
      <c r="AF7093" s="105"/>
      <c r="AG7093" s="381"/>
      <c r="AH7093" s="381"/>
      <c r="AI7093" s="381"/>
      <c r="AJ7093" s="381"/>
      <c r="AK7093" s="381"/>
      <c r="AL7093" s="381"/>
      <c r="AM7093" s="381"/>
    </row>
    <row r="7094" spans="1:39" x14ac:dyDescent="0.35">
      <c r="A7094" s="379"/>
      <c r="B7094" s="379"/>
      <c r="C7094" s="379"/>
      <c r="D7094" s="379"/>
      <c r="E7094" s="379"/>
      <c r="F7094" s="379"/>
      <c r="G7094" s="379"/>
      <c r="H7094" s="379"/>
      <c r="I7094" s="379"/>
      <c r="J7094" s="379"/>
      <c r="K7094" s="379"/>
      <c r="L7094" s="379"/>
      <c r="M7094" s="379"/>
      <c r="N7094" s="379"/>
      <c r="O7094" s="379"/>
      <c r="P7094" s="379"/>
      <c r="Q7094" s="379"/>
      <c r="R7094" s="379"/>
      <c r="S7094" s="379"/>
      <c r="T7094" s="379"/>
      <c r="U7094" s="379"/>
      <c r="V7094" s="379"/>
      <c r="W7094" s="379"/>
      <c r="X7094" s="379"/>
      <c r="Y7094" s="379"/>
      <c r="Z7094" s="379"/>
      <c r="AA7094" s="380"/>
      <c r="AB7094" s="379"/>
      <c r="AC7094" s="379"/>
      <c r="AD7094" s="379"/>
      <c r="AE7094" s="381"/>
      <c r="AF7094" s="105"/>
      <c r="AG7094" s="381"/>
      <c r="AH7094" s="381"/>
      <c r="AI7094" s="381"/>
      <c r="AJ7094" s="381"/>
      <c r="AK7094" s="381"/>
      <c r="AL7094" s="381"/>
      <c r="AM7094" s="381"/>
    </row>
    <row r="7095" spans="1:39" x14ac:dyDescent="0.35">
      <c r="A7095" s="379"/>
      <c r="B7095" s="379"/>
      <c r="C7095" s="379"/>
      <c r="D7095" s="379"/>
      <c r="E7095" s="379"/>
      <c r="F7095" s="379"/>
      <c r="G7095" s="379"/>
      <c r="H7095" s="379"/>
      <c r="I7095" s="379"/>
      <c r="J7095" s="379"/>
      <c r="K7095" s="379"/>
      <c r="L7095" s="379"/>
      <c r="M7095" s="379"/>
      <c r="N7095" s="379"/>
      <c r="O7095" s="379"/>
      <c r="P7095" s="379"/>
      <c r="Q7095" s="379"/>
      <c r="R7095" s="379"/>
      <c r="S7095" s="379"/>
      <c r="T7095" s="379"/>
      <c r="U7095" s="379"/>
      <c r="V7095" s="379"/>
      <c r="W7095" s="379"/>
      <c r="X7095" s="379"/>
      <c r="Y7095" s="379"/>
      <c r="Z7095" s="379"/>
      <c r="AA7095" s="380"/>
      <c r="AB7095" s="379"/>
      <c r="AC7095" s="379"/>
      <c r="AD7095" s="379"/>
      <c r="AE7095" s="381"/>
      <c r="AF7095" s="105"/>
      <c r="AG7095" s="381"/>
      <c r="AH7095" s="381"/>
      <c r="AI7095" s="381"/>
      <c r="AJ7095" s="381"/>
      <c r="AK7095" s="381"/>
      <c r="AL7095" s="381"/>
      <c r="AM7095" s="381"/>
    </row>
    <row r="7096" spans="1:39" x14ac:dyDescent="0.35">
      <c r="A7096" s="379"/>
      <c r="B7096" s="379"/>
      <c r="C7096" s="379"/>
      <c r="D7096" s="379"/>
      <c r="E7096" s="379"/>
      <c r="F7096" s="379"/>
      <c r="G7096" s="379"/>
      <c r="H7096" s="379"/>
      <c r="I7096" s="379"/>
      <c r="J7096" s="379"/>
      <c r="K7096" s="379"/>
      <c r="L7096" s="379"/>
      <c r="M7096" s="379"/>
      <c r="N7096" s="379"/>
      <c r="O7096" s="379"/>
      <c r="P7096" s="379"/>
      <c r="Q7096" s="379"/>
      <c r="R7096" s="379"/>
      <c r="S7096" s="379"/>
      <c r="T7096" s="379"/>
      <c r="U7096" s="379"/>
      <c r="V7096" s="379"/>
      <c r="W7096" s="379"/>
      <c r="X7096" s="379"/>
      <c r="Y7096" s="379"/>
      <c r="Z7096" s="379"/>
      <c r="AA7096" s="380"/>
      <c r="AB7096" s="379"/>
      <c r="AC7096" s="379"/>
      <c r="AD7096" s="379"/>
      <c r="AE7096" s="381"/>
      <c r="AF7096" s="105"/>
      <c r="AG7096" s="381"/>
      <c r="AH7096" s="381"/>
      <c r="AI7096" s="381"/>
      <c r="AJ7096" s="381"/>
      <c r="AK7096" s="381"/>
      <c r="AL7096" s="381"/>
      <c r="AM7096" s="381"/>
    </row>
    <row r="7097" spans="1:39" x14ac:dyDescent="0.35">
      <c r="A7097" s="379"/>
      <c r="B7097" s="379"/>
      <c r="C7097" s="379"/>
      <c r="D7097" s="379"/>
      <c r="E7097" s="379"/>
      <c r="F7097" s="379"/>
      <c r="G7097" s="379"/>
      <c r="H7097" s="379"/>
      <c r="I7097" s="379"/>
      <c r="J7097" s="379"/>
      <c r="K7097" s="379"/>
      <c r="L7097" s="379"/>
      <c r="M7097" s="379"/>
      <c r="N7097" s="379"/>
      <c r="O7097" s="379"/>
      <c r="P7097" s="379"/>
      <c r="Q7097" s="379"/>
      <c r="R7097" s="379"/>
      <c r="S7097" s="379"/>
      <c r="T7097" s="379"/>
      <c r="U7097" s="379"/>
      <c r="V7097" s="379"/>
      <c r="W7097" s="379"/>
      <c r="X7097" s="379"/>
      <c r="Y7097" s="379"/>
      <c r="Z7097" s="379"/>
      <c r="AA7097" s="380"/>
      <c r="AB7097" s="379"/>
      <c r="AC7097" s="379"/>
      <c r="AD7097" s="379"/>
      <c r="AE7097" s="381"/>
      <c r="AF7097" s="105"/>
      <c r="AG7097" s="381"/>
      <c r="AH7097" s="381"/>
      <c r="AI7097" s="381"/>
      <c r="AJ7097" s="381"/>
      <c r="AK7097" s="381"/>
      <c r="AL7097" s="381"/>
      <c r="AM7097" s="381"/>
    </row>
    <row r="7098" spans="1:39" x14ac:dyDescent="0.35">
      <c r="A7098" s="379"/>
      <c r="B7098" s="379"/>
      <c r="C7098" s="379"/>
      <c r="D7098" s="379"/>
      <c r="E7098" s="379"/>
      <c r="F7098" s="379"/>
      <c r="G7098" s="379"/>
      <c r="H7098" s="379"/>
      <c r="I7098" s="379"/>
      <c r="J7098" s="379"/>
      <c r="K7098" s="379"/>
      <c r="L7098" s="379"/>
      <c r="M7098" s="379"/>
      <c r="N7098" s="379"/>
      <c r="O7098" s="379"/>
      <c r="P7098" s="379"/>
      <c r="Q7098" s="379"/>
      <c r="R7098" s="379"/>
      <c r="S7098" s="379"/>
      <c r="T7098" s="379"/>
      <c r="U7098" s="379"/>
      <c r="V7098" s="379"/>
      <c r="W7098" s="379"/>
      <c r="X7098" s="379"/>
      <c r="Y7098" s="379"/>
      <c r="Z7098" s="379"/>
      <c r="AA7098" s="380"/>
      <c r="AB7098" s="379"/>
      <c r="AC7098" s="379"/>
      <c r="AD7098" s="379"/>
      <c r="AE7098" s="381"/>
      <c r="AF7098" s="105"/>
      <c r="AG7098" s="381"/>
      <c r="AH7098" s="381"/>
      <c r="AI7098" s="381"/>
      <c r="AJ7098" s="381"/>
      <c r="AK7098" s="381"/>
      <c r="AL7098" s="381"/>
      <c r="AM7098" s="381"/>
    </row>
    <row r="7099" spans="1:39" x14ac:dyDescent="0.35">
      <c r="A7099" s="379"/>
      <c r="B7099" s="379"/>
      <c r="C7099" s="379"/>
      <c r="D7099" s="379"/>
      <c r="E7099" s="379"/>
      <c r="F7099" s="379"/>
      <c r="G7099" s="379"/>
      <c r="H7099" s="379"/>
      <c r="I7099" s="379"/>
      <c r="J7099" s="379"/>
      <c r="K7099" s="379"/>
      <c r="L7099" s="379"/>
      <c r="M7099" s="379"/>
      <c r="N7099" s="379"/>
      <c r="O7099" s="379"/>
      <c r="P7099" s="379"/>
      <c r="Q7099" s="379"/>
      <c r="R7099" s="379"/>
      <c r="S7099" s="379"/>
      <c r="T7099" s="379"/>
      <c r="U7099" s="379"/>
      <c r="V7099" s="379"/>
      <c r="W7099" s="379"/>
      <c r="X7099" s="379"/>
      <c r="Y7099" s="379"/>
      <c r="Z7099" s="379"/>
      <c r="AA7099" s="380"/>
      <c r="AB7099" s="379"/>
      <c r="AC7099" s="379"/>
      <c r="AD7099" s="379"/>
      <c r="AE7099" s="381"/>
      <c r="AF7099" s="105"/>
      <c r="AG7099" s="381"/>
      <c r="AH7099" s="381"/>
      <c r="AI7099" s="381"/>
      <c r="AJ7099" s="381"/>
      <c r="AK7099" s="381"/>
      <c r="AL7099" s="381"/>
      <c r="AM7099" s="381"/>
    </row>
    <row r="7100" spans="1:39" x14ac:dyDescent="0.35">
      <c r="A7100" s="379"/>
      <c r="B7100" s="379"/>
      <c r="C7100" s="379"/>
      <c r="D7100" s="379"/>
      <c r="E7100" s="379"/>
      <c r="F7100" s="379"/>
      <c r="G7100" s="379"/>
      <c r="H7100" s="379"/>
      <c r="I7100" s="379"/>
      <c r="J7100" s="379"/>
      <c r="K7100" s="379"/>
      <c r="L7100" s="379"/>
      <c r="M7100" s="379"/>
      <c r="N7100" s="379"/>
      <c r="O7100" s="379"/>
      <c r="P7100" s="379"/>
      <c r="Q7100" s="379"/>
      <c r="R7100" s="379"/>
      <c r="S7100" s="379"/>
      <c r="T7100" s="379"/>
      <c r="U7100" s="379"/>
      <c r="V7100" s="379"/>
      <c r="W7100" s="379"/>
      <c r="X7100" s="379"/>
      <c r="Y7100" s="379"/>
      <c r="Z7100" s="379"/>
      <c r="AA7100" s="380"/>
      <c r="AB7100" s="379"/>
      <c r="AC7100" s="379"/>
      <c r="AD7100" s="379"/>
      <c r="AE7100" s="381"/>
      <c r="AF7100" s="105"/>
      <c r="AG7100" s="381"/>
      <c r="AH7100" s="381"/>
      <c r="AI7100" s="381"/>
      <c r="AJ7100" s="381"/>
      <c r="AK7100" s="381"/>
      <c r="AL7100" s="381"/>
      <c r="AM7100" s="381"/>
    </row>
    <row r="7101" spans="1:39" x14ac:dyDescent="0.35">
      <c r="A7101" s="379"/>
      <c r="B7101" s="379"/>
      <c r="C7101" s="379"/>
      <c r="D7101" s="379"/>
      <c r="E7101" s="379"/>
      <c r="F7101" s="379"/>
      <c r="G7101" s="379"/>
      <c r="H7101" s="379"/>
      <c r="I7101" s="379"/>
      <c r="J7101" s="379"/>
      <c r="K7101" s="379"/>
      <c r="L7101" s="379"/>
      <c r="M7101" s="379"/>
      <c r="N7101" s="379"/>
      <c r="O7101" s="379"/>
      <c r="P7101" s="379"/>
      <c r="Q7101" s="379"/>
      <c r="R7101" s="379"/>
      <c r="S7101" s="379"/>
      <c r="T7101" s="379"/>
      <c r="U7101" s="379"/>
      <c r="V7101" s="379"/>
      <c r="W7101" s="379"/>
      <c r="X7101" s="379"/>
      <c r="Y7101" s="379"/>
      <c r="Z7101" s="379"/>
      <c r="AA7101" s="380"/>
      <c r="AB7101" s="379"/>
      <c r="AC7101" s="379"/>
      <c r="AD7101" s="379"/>
      <c r="AE7101" s="381"/>
      <c r="AF7101" s="105"/>
      <c r="AG7101" s="381"/>
      <c r="AH7101" s="381"/>
      <c r="AI7101" s="381"/>
      <c r="AJ7101" s="381"/>
      <c r="AK7101" s="381"/>
      <c r="AL7101" s="381"/>
      <c r="AM7101" s="381"/>
    </row>
    <row r="7102" spans="1:39" x14ac:dyDescent="0.35">
      <c r="A7102" s="379"/>
      <c r="B7102" s="379"/>
      <c r="C7102" s="379"/>
      <c r="D7102" s="379"/>
      <c r="E7102" s="379"/>
      <c r="F7102" s="379"/>
      <c r="G7102" s="379"/>
      <c r="H7102" s="379"/>
      <c r="I7102" s="379"/>
      <c r="J7102" s="379"/>
      <c r="K7102" s="379"/>
      <c r="L7102" s="379"/>
      <c r="M7102" s="379"/>
      <c r="N7102" s="379"/>
      <c r="O7102" s="379"/>
      <c r="P7102" s="379"/>
      <c r="Q7102" s="379"/>
      <c r="R7102" s="379"/>
      <c r="S7102" s="379"/>
      <c r="T7102" s="379"/>
      <c r="U7102" s="379"/>
      <c r="V7102" s="379"/>
      <c r="W7102" s="379"/>
      <c r="X7102" s="379"/>
      <c r="Y7102" s="379"/>
      <c r="Z7102" s="379"/>
      <c r="AA7102" s="380"/>
      <c r="AB7102" s="379"/>
      <c r="AC7102" s="379"/>
      <c r="AD7102" s="379"/>
      <c r="AE7102" s="381"/>
      <c r="AF7102" s="105"/>
      <c r="AG7102" s="381"/>
      <c r="AH7102" s="381"/>
      <c r="AI7102" s="381"/>
      <c r="AJ7102" s="381"/>
      <c r="AK7102" s="381"/>
      <c r="AL7102" s="381"/>
      <c r="AM7102" s="381"/>
    </row>
    <row r="7103" spans="1:39" x14ac:dyDescent="0.35">
      <c r="A7103" s="379"/>
      <c r="B7103" s="379"/>
      <c r="C7103" s="379"/>
      <c r="D7103" s="379"/>
      <c r="E7103" s="379"/>
      <c r="F7103" s="379"/>
      <c r="G7103" s="379"/>
      <c r="H7103" s="379"/>
      <c r="I7103" s="379"/>
      <c r="J7103" s="379"/>
      <c r="K7103" s="379"/>
      <c r="L7103" s="379"/>
      <c r="M7103" s="379"/>
      <c r="N7103" s="379"/>
      <c r="O7103" s="379"/>
      <c r="P7103" s="379"/>
      <c r="Q7103" s="379"/>
      <c r="R7103" s="379"/>
      <c r="S7103" s="379"/>
      <c r="T7103" s="379"/>
      <c r="U7103" s="379"/>
      <c r="V7103" s="379"/>
      <c r="W7103" s="379"/>
      <c r="X7103" s="379"/>
      <c r="Y7103" s="379"/>
      <c r="Z7103" s="379"/>
      <c r="AA7103" s="380"/>
      <c r="AB7103" s="379"/>
      <c r="AC7103" s="379"/>
      <c r="AD7103" s="379"/>
      <c r="AE7103" s="381"/>
      <c r="AF7103" s="105"/>
      <c r="AG7103" s="381"/>
      <c r="AH7103" s="381"/>
      <c r="AI7103" s="381"/>
      <c r="AJ7103" s="381"/>
      <c r="AK7103" s="381"/>
      <c r="AL7103" s="381"/>
      <c r="AM7103" s="381"/>
    </row>
    <row r="7104" spans="1:39" x14ac:dyDescent="0.35">
      <c r="A7104" s="379"/>
      <c r="B7104" s="379"/>
      <c r="C7104" s="379"/>
      <c r="D7104" s="379"/>
      <c r="E7104" s="379"/>
      <c r="F7104" s="379"/>
      <c r="G7104" s="379"/>
      <c r="H7104" s="379"/>
      <c r="I7104" s="379"/>
      <c r="J7104" s="379"/>
      <c r="K7104" s="379"/>
      <c r="L7104" s="379"/>
      <c r="M7104" s="379"/>
      <c r="N7104" s="379"/>
      <c r="O7104" s="379"/>
      <c r="P7104" s="379"/>
      <c r="Q7104" s="379"/>
      <c r="R7104" s="379"/>
      <c r="S7104" s="379"/>
      <c r="T7104" s="379"/>
      <c r="U7104" s="379"/>
      <c r="V7104" s="379"/>
      <c r="W7104" s="379"/>
      <c r="X7104" s="379"/>
      <c r="Y7104" s="379"/>
      <c r="Z7104" s="379"/>
      <c r="AA7104" s="380"/>
      <c r="AB7104" s="379"/>
      <c r="AC7104" s="379"/>
      <c r="AD7104" s="379"/>
      <c r="AE7104" s="381"/>
      <c r="AF7104" s="105"/>
      <c r="AG7104" s="381"/>
      <c r="AH7104" s="381"/>
      <c r="AI7104" s="381"/>
      <c r="AJ7104" s="381"/>
      <c r="AK7104" s="381"/>
      <c r="AL7104" s="381"/>
      <c r="AM7104" s="381"/>
    </row>
    <row r="7105" spans="1:39" x14ac:dyDescent="0.35">
      <c r="A7105" s="379"/>
      <c r="B7105" s="379"/>
      <c r="C7105" s="379"/>
      <c r="D7105" s="379"/>
      <c r="E7105" s="379"/>
      <c r="F7105" s="379"/>
      <c r="G7105" s="379"/>
      <c r="H7105" s="379"/>
      <c r="I7105" s="379"/>
      <c r="J7105" s="379"/>
      <c r="K7105" s="379"/>
      <c r="L7105" s="379"/>
      <c r="M7105" s="379"/>
      <c r="N7105" s="379"/>
      <c r="O7105" s="379"/>
      <c r="P7105" s="379"/>
      <c r="Q7105" s="379"/>
      <c r="R7105" s="379"/>
      <c r="S7105" s="379"/>
      <c r="T7105" s="379"/>
      <c r="U7105" s="379"/>
      <c r="V7105" s="379"/>
      <c r="W7105" s="379"/>
      <c r="X7105" s="379"/>
      <c r="Y7105" s="379"/>
      <c r="Z7105" s="379"/>
      <c r="AA7105" s="380"/>
      <c r="AB7105" s="379"/>
      <c r="AC7105" s="379"/>
      <c r="AD7105" s="379"/>
      <c r="AE7105" s="381"/>
      <c r="AF7105" s="105"/>
      <c r="AG7105" s="381"/>
      <c r="AH7105" s="381"/>
      <c r="AI7105" s="381"/>
      <c r="AJ7105" s="381"/>
      <c r="AK7105" s="381"/>
      <c r="AL7105" s="381"/>
      <c r="AM7105" s="381"/>
    </row>
    <row r="7106" spans="1:39" x14ac:dyDescent="0.35">
      <c r="A7106" s="379"/>
      <c r="B7106" s="379"/>
      <c r="C7106" s="379"/>
      <c r="D7106" s="379"/>
      <c r="E7106" s="379"/>
      <c r="F7106" s="379"/>
      <c r="G7106" s="379"/>
      <c r="H7106" s="379"/>
      <c r="I7106" s="379"/>
      <c r="J7106" s="379"/>
      <c r="K7106" s="379"/>
      <c r="L7106" s="379"/>
      <c r="M7106" s="379"/>
      <c r="N7106" s="379"/>
      <c r="O7106" s="379"/>
      <c r="P7106" s="379"/>
      <c r="Q7106" s="379"/>
      <c r="R7106" s="379"/>
      <c r="S7106" s="379"/>
      <c r="T7106" s="379"/>
      <c r="U7106" s="379"/>
      <c r="V7106" s="379"/>
      <c r="W7106" s="379"/>
      <c r="X7106" s="379"/>
      <c r="Y7106" s="379"/>
      <c r="Z7106" s="379"/>
      <c r="AA7106" s="380"/>
      <c r="AB7106" s="379"/>
      <c r="AC7106" s="379"/>
      <c r="AD7106" s="379"/>
      <c r="AE7106" s="381"/>
      <c r="AF7106" s="105"/>
      <c r="AG7106" s="381"/>
      <c r="AH7106" s="381"/>
      <c r="AI7106" s="381"/>
      <c r="AJ7106" s="381"/>
      <c r="AK7106" s="381"/>
      <c r="AL7106" s="381"/>
      <c r="AM7106" s="381"/>
    </row>
    <row r="7107" spans="1:39" x14ac:dyDescent="0.35">
      <c r="A7107" s="379"/>
      <c r="B7107" s="379"/>
      <c r="C7107" s="379"/>
      <c r="D7107" s="379"/>
      <c r="E7107" s="379"/>
      <c r="F7107" s="379"/>
      <c r="G7107" s="379"/>
      <c r="H7107" s="379"/>
      <c r="I7107" s="379"/>
      <c r="J7107" s="379"/>
      <c r="K7107" s="379"/>
      <c r="L7107" s="379"/>
      <c r="M7107" s="379"/>
      <c r="N7107" s="379"/>
      <c r="O7107" s="379"/>
      <c r="P7107" s="379"/>
      <c r="Q7107" s="379"/>
      <c r="R7107" s="379"/>
      <c r="S7107" s="379"/>
      <c r="T7107" s="379"/>
      <c r="U7107" s="379"/>
      <c r="V7107" s="379"/>
      <c r="W7107" s="379"/>
      <c r="X7107" s="379"/>
      <c r="Y7107" s="379"/>
      <c r="Z7107" s="379"/>
      <c r="AA7107" s="380"/>
      <c r="AB7107" s="379"/>
      <c r="AC7107" s="379"/>
      <c r="AD7107" s="379"/>
      <c r="AE7107" s="381"/>
      <c r="AF7107" s="105"/>
      <c r="AG7107" s="381"/>
      <c r="AH7107" s="381"/>
      <c r="AI7107" s="381"/>
      <c r="AJ7107" s="381"/>
      <c r="AK7107" s="381"/>
      <c r="AL7107" s="381"/>
      <c r="AM7107" s="381"/>
    </row>
    <row r="7108" spans="1:39" x14ac:dyDescent="0.35">
      <c r="A7108" s="379"/>
      <c r="B7108" s="379"/>
      <c r="C7108" s="379"/>
      <c r="D7108" s="379"/>
      <c r="E7108" s="379"/>
      <c r="F7108" s="379"/>
      <c r="G7108" s="379"/>
      <c r="H7108" s="379"/>
      <c r="I7108" s="379"/>
      <c r="J7108" s="379"/>
      <c r="K7108" s="379"/>
      <c r="L7108" s="379"/>
      <c r="M7108" s="379"/>
      <c r="N7108" s="379"/>
      <c r="O7108" s="379"/>
      <c r="P7108" s="379"/>
      <c r="Q7108" s="379"/>
      <c r="R7108" s="379"/>
      <c r="S7108" s="379"/>
      <c r="T7108" s="379"/>
      <c r="U7108" s="379"/>
      <c r="V7108" s="379"/>
      <c r="W7108" s="379"/>
      <c r="X7108" s="379"/>
      <c r="Y7108" s="379"/>
      <c r="Z7108" s="379"/>
      <c r="AA7108" s="380"/>
      <c r="AB7108" s="379"/>
      <c r="AC7108" s="379"/>
      <c r="AD7108" s="379"/>
      <c r="AE7108" s="381"/>
      <c r="AF7108" s="105"/>
      <c r="AG7108" s="381"/>
      <c r="AH7108" s="381"/>
      <c r="AI7108" s="381"/>
      <c r="AJ7108" s="381"/>
      <c r="AK7108" s="381"/>
      <c r="AL7108" s="381"/>
      <c r="AM7108" s="381"/>
    </row>
    <row r="7109" spans="1:39" x14ac:dyDescent="0.35">
      <c r="A7109" s="379"/>
      <c r="B7109" s="379"/>
      <c r="C7109" s="379"/>
      <c r="D7109" s="379"/>
      <c r="E7109" s="379"/>
      <c r="F7109" s="379"/>
      <c r="G7109" s="379"/>
      <c r="H7109" s="379"/>
      <c r="I7109" s="379"/>
      <c r="J7109" s="379"/>
      <c r="K7109" s="379"/>
      <c r="L7109" s="379"/>
      <c r="M7109" s="379"/>
      <c r="N7109" s="379"/>
      <c r="O7109" s="379"/>
      <c r="P7109" s="379"/>
      <c r="Q7109" s="379"/>
      <c r="R7109" s="379"/>
      <c r="S7109" s="379"/>
      <c r="T7109" s="379"/>
      <c r="U7109" s="379"/>
      <c r="V7109" s="379"/>
      <c r="W7109" s="379"/>
      <c r="X7109" s="379"/>
      <c r="Y7109" s="379"/>
      <c r="Z7109" s="379"/>
      <c r="AA7109" s="380"/>
      <c r="AB7109" s="379"/>
      <c r="AC7109" s="379"/>
      <c r="AD7109" s="379"/>
      <c r="AE7109" s="381"/>
      <c r="AF7109" s="105"/>
      <c r="AG7109" s="381"/>
      <c r="AH7109" s="381"/>
      <c r="AI7109" s="381"/>
      <c r="AJ7109" s="381"/>
      <c r="AK7109" s="381"/>
      <c r="AL7109" s="381"/>
      <c r="AM7109" s="381"/>
    </row>
    <row r="7110" spans="1:39" x14ac:dyDescent="0.35">
      <c r="A7110" s="379"/>
      <c r="B7110" s="379"/>
      <c r="C7110" s="379"/>
      <c r="D7110" s="379"/>
      <c r="E7110" s="379"/>
      <c r="F7110" s="379"/>
      <c r="G7110" s="379"/>
      <c r="H7110" s="379"/>
      <c r="I7110" s="379"/>
      <c r="J7110" s="379"/>
      <c r="K7110" s="379"/>
      <c r="L7110" s="379"/>
      <c r="M7110" s="379"/>
      <c r="N7110" s="379"/>
      <c r="O7110" s="379"/>
      <c r="P7110" s="379"/>
      <c r="Q7110" s="379"/>
      <c r="R7110" s="379"/>
      <c r="S7110" s="379"/>
      <c r="T7110" s="379"/>
      <c r="U7110" s="379"/>
      <c r="V7110" s="379"/>
      <c r="W7110" s="379"/>
      <c r="X7110" s="379"/>
      <c r="Y7110" s="379"/>
      <c r="Z7110" s="379"/>
      <c r="AA7110" s="380"/>
      <c r="AB7110" s="379"/>
      <c r="AC7110" s="379"/>
      <c r="AD7110" s="379"/>
      <c r="AE7110" s="381"/>
      <c r="AF7110" s="105"/>
      <c r="AG7110" s="381"/>
      <c r="AH7110" s="381"/>
      <c r="AI7110" s="381"/>
      <c r="AJ7110" s="381"/>
      <c r="AK7110" s="381"/>
      <c r="AL7110" s="381"/>
      <c r="AM7110" s="381"/>
    </row>
    <row r="7111" spans="1:39" x14ac:dyDescent="0.35">
      <c r="A7111" s="379"/>
      <c r="B7111" s="379"/>
      <c r="C7111" s="379"/>
      <c r="D7111" s="379"/>
      <c r="E7111" s="379"/>
      <c r="F7111" s="379"/>
      <c r="G7111" s="379"/>
      <c r="H7111" s="379"/>
      <c r="I7111" s="379"/>
      <c r="J7111" s="379"/>
      <c r="K7111" s="379"/>
      <c r="L7111" s="379"/>
      <c r="M7111" s="379"/>
      <c r="N7111" s="379"/>
      <c r="O7111" s="379"/>
      <c r="P7111" s="379"/>
      <c r="Q7111" s="379"/>
      <c r="R7111" s="379"/>
      <c r="S7111" s="379"/>
      <c r="T7111" s="379"/>
      <c r="U7111" s="379"/>
      <c r="V7111" s="379"/>
      <c r="W7111" s="379"/>
      <c r="X7111" s="379"/>
      <c r="Y7111" s="379"/>
      <c r="Z7111" s="379"/>
      <c r="AA7111" s="380"/>
      <c r="AB7111" s="379"/>
      <c r="AC7111" s="379"/>
      <c r="AD7111" s="379"/>
      <c r="AE7111" s="381"/>
      <c r="AF7111" s="105"/>
      <c r="AG7111" s="381"/>
      <c r="AH7111" s="381"/>
      <c r="AI7111" s="381"/>
      <c r="AJ7111" s="381"/>
      <c r="AK7111" s="381"/>
      <c r="AL7111" s="381"/>
      <c r="AM7111" s="381"/>
    </row>
    <row r="7112" spans="1:39" x14ac:dyDescent="0.35">
      <c r="A7112" s="379"/>
      <c r="B7112" s="379"/>
      <c r="C7112" s="379"/>
      <c r="D7112" s="379"/>
      <c r="E7112" s="379"/>
      <c r="F7112" s="379"/>
      <c r="G7112" s="379"/>
      <c r="H7112" s="379"/>
      <c r="I7112" s="379"/>
      <c r="J7112" s="379"/>
      <c r="K7112" s="379"/>
      <c r="L7112" s="379"/>
      <c r="M7112" s="379"/>
      <c r="N7112" s="379"/>
      <c r="O7112" s="379"/>
      <c r="P7112" s="379"/>
      <c r="Q7112" s="379"/>
      <c r="R7112" s="379"/>
      <c r="S7112" s="379"/>
      <c r="T7112" s="379"/>
      <c r="U7112" s="379"/>
      <c r="V7112" s="379"/>
      <c r="W7112" s="379"/>
      <c r="X7112" s="379"/>
      <c r="Y7112" s="379"/>
      <c r="Z7112" s="379"/>
      <c r="AA7112" s="380"/>
      <c r="AB7112" s="379"/>
      <c r="AC7112" s="379"/>
      <c r="AD7112" s="379"/>
      <c r="AE7112" s="381"/>
      <c r="AF7112" s="105"/>
      <c r="AG7112" s="381"/>
      <c r="AH7112" s="381"/>
      <c r="AI7112" s="381"/>
      <c r="AJ7112" s="381"/>
      <c r="AK7112" s="381"/>
      <c r="AL7112" s="381"/>
      <c r="AM7112" s="381"/>
    </row>
    <row r="7113" spans="1:39" x14ac:dyDescent="0.35">
      <c r="A7113" s="379"/>
      <c r="B7113" s="379"/>
      <c r="C7113" s="379"/>
      <c r="D7113" s="379"/>
      <c r="E7113" s="379"/>
      <c r="F7113" s="379"/>
      <c r="G7113" s="379"/>
      <c r="H7113" s="379"/>
      <c r="I7113" s="379"/>
      <c r="J7113" s="379"/>
      <c r="K7113" s="379"/>
      <c r="L7113" s="379"/>
      <c r="M7113" s="379"/>
      <c r="N7113" s="379"/>
      <c r="O7113" s="379"/>
      <c r="P7113" s="379"/>
      <c r="Q7113" s="379"/>
      <c r="R7113" s="379"/>
      <c r="S7113" s="379"/>
      <c r="T7113" s="379"/>
      <c r="U7113" s="379"/>
      <c r="V7113" s="379"/>
      <c r="W7113" s="379"/>
      <c r="X7113" s="379"/>
      <c r="Y7113" s="379"/>
      <c r="Z7113" s="379"/>
      <c r="AA7113" s="380"/>
      <c r="AB7113" s="379"/>
      <c r="AC7113" s="379"/>
      <c r="AD7113" s="379"/>
      <c r="AE7113" s="381"/>
      <c r="AF7113" s="105"/>
      <c r="AG7113" s="381"/>
      <c r="AH7113" s="381"/>
      <c r="AI7113" s="381"/>
      <c r="AJ7113" s="381"/>
      <c r="AK7113" s="381"/>
      <c r="AL7113" s="381"/>
      <c r="AM7113" s="381"/>
    </row>
    <row r="7114" spans="1:39" x14ac:dyDescent="0.35">
      <c r="A7114" s="379"/>
      <c r="B7114" s="379"/>
      <c r="C7114" s="379"/>
      <c r="D7114" s="379"/>
      <c r="E7114" s="379"/>
      <c r="F7114" s="379"/>
      <c r="G7114" s="379"/>
      <c r="H7114" s="379"/>
      <c r="I7114" s="379"/>
      <c r="J7114" s="379"/>
      <c r="K7114" s="379"/>
      <c r="L7114" s="379"/>
      <c r="M7114" s="379"/>
      <c r="N7114" s="379"/>
      <c r="O7114" s="379"/>
      <c r="P7114" s="379"/>
      <c r="Q7114" s="379"/>
      <c r="R7114" s="379"/>
      <c r="S7114" s="379"/>
      <c r="T7114" s="379"/>
      <c r="U7114" s="379"/>
      <c r="V7114" s="379"/>
      <c r="W7114" s="379"/>
      <c r="X7114" s="379"/>
      <c r="Y7114" s="379"/>
      <c r="Z7114" s="379"/>
      <c r="AA7114" s="380"/>
      <c r="AB7114" s="379"/>
      <c r="AC7114" s="379"/>
      <c r="AD7114" s="379"/>
      <c r="AE7114" s="381"/>
      <c r="AF7114" s="105"/>
      <c r="AG7114" s="381"/>
      <c r="AH7114" s="381"/>
      <c r="AI7114" s="381"/>
      <c r="AJ7114" s="381"/>
      <c r="AK7114" s="381"/>
      <c r="AL7114" s="381"/>
      <c r="AM7114" s="381"/>
    </row>
    <row r="7115" spans="1:39" x14ac:dyDescent="0.35">
      <c r="A7115" s="379"/>
      <c r="B7115" s="379"/>
      <c r="C7115" s="379"/>
      <c r="D7115" s="379"/>
      <c r="E7115" s="379"/>
      <c r="F7115" s="379"/>
      <c r="G7115" s="379"/>
      <c r="H7115" s="379"/>
      <c r="I7115" s="379"/>
      <c r="J7115" s="379"/>
      <c r="K7115" s="379"/>
      <c r="L7115" s="379"/>
      <c r="M7115" s="379"/>
      <c r="N7115" s="379"/>
      <c r="O7115" s="379"/>
      <c r="P7115" s="379"/>
      <c r="Q7115" s="379"/>
      <c r="R7115" s="379"/>
      <c r="S7115" s="379"/>
      <c r="T7115" s="379"/>
      <c r="U7115" s="379"/>
      <c r="V7115" s="379"/>
      <c r="W7115" s="379"/>
      <c r="X7115" s="379"/>
      <c r="Y7115" s="379"/>
      <c r="Z7115" s="379"/>
      <c r="AA7115" s="380"/>
      <c r="AB7115" s="379"/>
      <c r="AC7115" s="379"/>
      <c r="AD7115" s="379"/>
      <c r="AE7115" s="381"/>
      <c r="AF7115" s="105"/>
      <c r="AG7115" s="381"/>
      <c r="AH7115" s="381"/>
      <c r="AI7115" s="381"/>
      <c r="AJ7115" s="381"/>
      <c r="AK7115" s="381"/>
      <c r="AL7115" s="381"/>
      <c r="AM7115" s="381"/>
    </row>
    <row r="7116" spans="1:39" x14ac:dyDescent="0.35">
      <c r="A7116" s="379"/>
      <c r="B7116" s="379"/>
      <c r="C7116" s="379"/>
      <c r="D7116" s="379"/>
      <c r="E7116" s="379"/>
      <c r="F7116" s="379"/>
      <c r="G7116" s="379"/>
      <c r="H7116" s="379"/>
      <c r="I7116" s="379"/>
      <c r="J7116" s="379"/>
      <c r="K7116" s="379"/>
      <c r="L7116" s="379"/>
      <c r="M7116" s="379"/>
      <c r="N7116" s="379"/>
      <c r="O7116" s="379"/>
      <c r="P7116" s="379"/>
      <c r="Q7116" s="379"/>
      <c r="R7116" s="379"/>
      <c r="S7116" s="379"/>
      <c r="T7116" s="379"/>
      <c r="U7116" s="379"/>
      <c r="V7116" s="379"/>
      <c r="W7116" s="379"/>
      <c r="X7116" s="379"/>
      <c r="Y7116" s="379"/>
      <c r="Z7116" s="379"/>
      <c r="AA7116" s="380"/>
      <c r="AB7116" s="379"/>
      <c r="AC7116" s="379"/>
      <c r="AD7116" s="379"/>
      <c r="AE7116" s="381"/>
      <c r="AF7116" s="105"/>
      <c r="AG7116" s="381"/>
      <c r="AH7116" s="381"/>
      <c r="AI7116" s="381"/>
      <c r="AJ7116" s="381"/>
      <c r="AK7116" s="381"/>
      <c r="AL7116" s="381"/>
      <c r="AM7116" s="381"/>
    </row>
    <row r="7117" spans="1:39" x14ac:dyDescent="0.35">
      <c r="A7117" s="379"/>
      <c r="B7117" s="379"/>
      <c r="C7117" s="379"/>
      <c r="D7117" s="379"/>
      <c r="E7117" s="379"/>
      <c r="F7117" s="379"/>
      <c r="G7117" s="379"/>
      <c r="H7117" s="379"/>
      <c r="I7117" s="379"/>
      <c r="J7117" s="379"/>
      <c r="K7117" s="379"/>
      <c r="L7117" s="379"/>
      <c r="M7117" s="379"/>
      <c r="N7117" s="379"/>
      <c r="O7117" s="379"/>
      <c r="P7117" s="379"/>
      <c r="Q7117" s="379"/>
      <c r="R7117" s="379"/>
      <c r="S7117" s="379"/>
      <c r="T7117" s="379"/>
      <c r="U7117" s="379"/>
      <c r="V7117" s="379"/>
      <c r="W7117" s="379"/>
      <c r="X7117" s="379"/>
      <c r="Y7117" s="379"/>
      <c r="Z7117" s="379"/>
      <c r="AA7117" s="380"/>
      <c r="AB7117" s="379"/>
      <c r="AC7117" s="379"/>
      <c r="AD7117" s="379"/>
      <c r="AE7117" s="381"/>
      <c r="AF7117" s="105"/>
      <c r="AG7117" s="381"/>
      <c r="AH7117" s="381"/>
      <c r="AI7117" s="381"/>
      <c r="AJ7117" s="381"/>
      <c r="AK7117" s="381"/>
      <c r="AL7117" s="381"/>
      <c r="AM7117" s="381"/>
    </row>
    <row r="7118" spans="1:39" x14ac:dyDescent="0.35">
      <c r="A7118" s="379"/>
      <c r="B7118" s="379"/>
      <c r="C7118" s="379"/>
      <c r="D7118" s="379"/>
      <c r="E7118" s="379"/>
      <c r="F7118" s="379"/>
      <c r="G7118" s="379"/>
      <c r="H7118" s="379"/>
      <c r="I7118" s="379"/>
      <c r="J7118" s="379"/>
      <c r="K7118" s="379"/>
      <c r="L7118" s="379"/>
      <c r="M7118" s="379"/>
      <c r="N7118" s="379"/>
      <c r="O7118" s="379"/>
      <c r="P7118" s="379"/>
      <c r="Q7118" s="379"/>
      <c r="R7118" s="379"/>
      <c r="S7118" s="379"/>
      <c r="T7118" s="379"/>
      <c r="U7118" s="379"/>
      <c r="V7118" s="379"/>
      <c r="W7118" s="379"/>
      <c r="X7118" s="379"/>
      <c r="Y7118" s="379"/>
      <c r="Z7118" s="379"/>
      <c r="AA7118" s="380"/>
      <c r="AB7118" s="379"/>
      <c r="AC7118" s="379"/>
      <c r="AD7118" s="379"/>
      <c r="AE7118" s="381"/>
      <c r="AF7118" s="105"/>
      <c r="AG7118" s="381"/>
      <c r="AH7118" s="381"/>
      <c r="AI7118" s="381"/>
      <c r="AJ7118" s="381"/>
      <c r="AK7118" s="381"/>
      <c r="AL7118" s="381"/>
      <c r="AM7118" s="381"/>
    </row>
    <row r="7119" spans="1:39" x14ac:dyDescent="0.35">
      <c r="A7119" s="379"/>
      <c r="B7119" s="379"/>
      <c r="C7119" s="379"/>
      <c r="D7119" s="379"/>
      <c r="E7119" s="379"/>
      <c r="F7119" s="379"/>
      <c r="G7119" s="379"/>
      <c r="H7119" s="379"/>
      <c r="I7119" s="379"/>
      <c r="J7119" s="379"/>
      <c r="K7119" s="379"/>
      <c r="L7119" s="379"/>
      <c r="M7119" s="379"/>
      <c r="N7119" s="379"/>
      <c r="O7119" s="379"/>
      <c r="P7119" s="379"/>
      <c r="Q7119" s="379"/>
      <c r="R7119" s="379"/>
      <c r="S7119" s="379"/>
      <c r="T7119" s="379"/>
      <c r="U7119" s="379"/>
      <c r="V7119" s="379"/>
      <c r="W7119" s="379"/>
      <c r="X7119" s="379"/>
      <c r="Y7119" s="379"/>
      <c r="Z7119" s="379"/>
      <c r="AA7119" s="380"/>
      <c r="AB7119" s="379"/>
      <c r="AC7119" s="379"/>
      <c r="AD7119" s="379"/>
      <c r="AE7119" s="381"/>
      <c r="AF7119" s="105"/>
      <c r="AG7119" s="381"/>
      <c r="AH7119" s="381"/>
      <c r="AI7119" s="381"/>
      <c r="AJ7119" s="381"/>
      <c r="AK7119" s="381"/>
      <c r="AL7119" s="381"/>
      <c r="AM7119" s="381"/>
    </row>
    <row r="7120" spans="1:39" x14ac:dyDescent="0.35">
      <c r="A7120" s="379"/>
      <c r="B7120" s="379"/>
      <c r="C7120" s="379"/>
      <c r="D7120" s="379"/>
      <c r="E7120" s="379"/>
      <c r="F7120" s="379"/>
      <c r="G7120" s="379"/>
      <c r="H7120" s="379"/>
      <c r="I7120" s="379"/>
      <c r="J7120" s="379"/>
      <c r="K7120" s="379"/>
      <c r="L7120" s="379"/>
      <c r="M7120" s="379"/>
      <c r="N7120" s="379"/>
      <c r="O7120" s="379"/>
      <c r="P7120" s="379"/>
      <c r="Q7120" s="379"/>
      <c r="R7120" s="379"/>
      <c r="S7120" s="379"/>
      <c r="T7120" s="379"/>
      <c r="U7120" s="379"/>
      <c r="V7120" s="379"/>
      <c r="W7120" s="379"/>
      <c r="X7120" s="379"/>
      <c r="Y7120" s="379"/>
      <c r="Z7120" s="379"/>
      <c r="AA7120" s="380"/>
      <c r="AB7120" s="379"/>
      <c r="AC7120" s="379"/>
      <c r="AD7120" s="379"/>
      <c r="AE7120" s="381"/>
      <c r="AF7120" s="105"/>
      <c r="AG7120" s="381"/>
      <c r="AH7120" s="381"/>
      <c r="AI7120" s="381"/>
      <c r="AJ7120" s="381"/>
      <c r="AK7120" s="381"/>
      <c r="AL7120" s="381"/>
      <c r="AM7120" s="381"/>
    </row>
    <row r="7121" spans="1:39" x14ac:dyDescent="0.35">
      <c r="A7121" s="379"/>
      <c r="B7121" s="379"/>
      <c r="C7121" s="379"/>
      <c r="D7121" s="379"/>
      <c r="E7121" s="379"/>
      <c r="F7121" s="379"/>
      <c r="G7121" s="379"/>
      <c r="H7121" s="379"/>
      <c r="I7121" s="379"/>
      <c r="J7121" s="379"/>
      <c r="K7121" s="379"/>
      <c r="L7121" s="379"/>
      <c r="M7121" s="379"/>
      <c r="N7121" s="379"/>
      <c r="O7121" s="379"/>
      <c r="P7121" s="379"/>
      <c r="Q7121" s="379"/>
      <c r="R7121" s="379"/>
      <c r="S7121" s="379"/>
      <c r="T7121" s="379"/>
      <c r="U7121" s="379"/>
      <c r="V7121" s="379"/>
      <c r="W7121" s="379"/>
      <c r="X7121" s="379"/>
      <c r="Y7121" s="379"/>
      <c r="Z7121" s="379"/>
      <c r="AA7121" s="380"/>
      <c r="AB7121" s="379"/>
      <c r="AC7121" s="379"/>
      <c r="AD7121" s="379"/>
      <c r="AE7121" s="381"/>
      <c r="AF7121" s="105"/>
      <c r="AG7121" s="381"/>
      <c r="AH7121" s="381"/>
      <c r="AI7121" s="381"/>
      <c r="AJ7121" s="381"/>
      <c r="AK7121" s="381"/>
      <c r="AL7121" s="381"/>
      <c r="AM7121" s="381"/>
    </row>
    <row r="7122" spans="1:39" x14ac:dyDescent="0.35">
      <c r="A7122" s="379"/>
      <c r="B7122" s="379"/>
      <c r="C7122" s="379"/>
      <c r="D7122" s="379"/>
      <c r="E7122" s="379"/>
      <c r="F7122" s="379"/>
      <c r="G7122" s="379"/>
      <c r="H7122" s="379"/>
      <c r="I7122" s="379"/>
      <c r="J7122" s="379"/>
      <c r="K7122" s="379"/>
      <c r="L7122" s="379"/>
      <c r="M7122" s="379"/>
      <c r="N7122" s="379"/>
      <c r="O7122" s="379"/>
      <c r="P7122" s="379"/>
      <c r="Q7122" s="379"/>
      <c r="R7122" s="379"/>
      <c r="S7122" s="379"/>
      <c r="T7122" s="379"/>
      <c r="U7122" s="379"/>
      <c r="V7122" s="379"/>
      <c r="W7122" s="379"/>
      <c r="X7122" s="379"/>
      <c r="Y7122" s="379"/>
      <c r="Z7122" s="379"/>
      <c r="AA7122" s="380"/>
      <c r="AB7122" s="379"/>
      <c r="AC7122" s="379"/>
      <c r="AD7122" s="379"/>
      <c r="AE7122" s="381"/>
      <c r="AF7122" s="105"/>
      <c r="AG7122" s="381"/>
      <c r="AH7122" s="381"/>
      <c r="AI7122" s="381"/>
      <c r="AJ7122" s="381"/>
      <c r="AK7122" s="381"/>
      <c r="AL7122" s="381"/>
      <c r="AM7122" s="381"/>
    </row>
    <row r="7123" spans="1:39" x14ac:dyDescent="0.35">
      <c r="A7123" s="379"/>
      <c r="B7123" s="379"/>
      <c r="C7123" s="379"/>
      <c r="D7123" s="379"/>
      <c r="E7123" s="379"/>
      <c r="F7123" s="379"/>
      <c r="G7123" s="379"/>
      <c r="H7123" s="379"/>
      <c r="I7123" s="379"/>
      <c r="J7123" s="379"/>
      <c r="K7123" s="379"/>
      <c r="L7123" s="379"/>
      <c r="M7123" s="379"/>
      <c r="N7123" s="379"/>
      <c r="O7123" s="379"/>
      <c r="P7123" s="379"/>
      <c r="Q7123" s="379"/>
      <c r="R7123" s="379"/>
      <c r="S7123" s="379"/>
      <c r="T7123" s="379"/>
      <c r="U7123" s="379"/>
      <c r="V7123" s="379"/>
      <c r="W7123" s="379"/>
      <c r="X7123" s="379"/>
      <c r="Y7123" s="379"/>
      <c r="Z7123" s="379"/>
      <c r="AA7123" s="380"/>
      <c r="AB7123" s="379"/>
      <c r="AC7123" s="379"/>
      <c r="AD7123" s="379"/>
      <c r="AE7123" s="381"/>
      <c r="AF7123" s="105"/>
      <c r="AG7123" s="381"/>
      <c r="AH7123" s="381"/>
      <c r="AI7123" s="381"/>
      <c r="AJ7123" s="381"/>
      <c r="AK7123" s="381"/>
      <c r="AL7123" s="381"/>
      <c r="AM7123" s="381"/>
    </row>
    <row r="7124" spans="1:39" x14ac:dyDescent="0.35">
      <c r="A7124" s="379"/>
      <c r="B7124" s="379"/>
      <c r="C7124" s="379"/>
      <c r="D7124" s="379"/>
      <c r="E7124" s="379"/>
      <c r="F7124" s="379"/>
      <c r="G7124" s="379"/>
      <c r="H7124" s="379"/>
      <c r="I7124" s="379"/>
      <c r="J7124" s="379"/>
      <c r="K7124" s="379"/>
      <c r="L7124" s="379"/>
      <c r="M7124" s="379"/>
      <c r="N7124" s="379"/>
      <c r="O7124" s="379"/>
      <c r="P7124" s="379"/>
      <c r="Q7124" s="379"/>
      <c r="R7124" s="379"/>
      <c r="S7124" s="379"/>
      <c r="T7124" s="379"/>
      <c r="U7124" s="379"/>
      <c r="V7124" s="379"/>
      <c r="W7124" s="379"/>
      <c r="X7124" s="379"/>
      <c r="Y7124" s="379"/>
      <c r="Z7124" s="379"/>
      <c r="AA7124" s="380"/>
      <c r="AB7124" s="379"/>
      <c r="AC7124" s="379"/>
      <c r="AD7124" s="379"/>
      <c r="AE7124" s="381"/>
      <c r="AF7124" s="105"/>
      <c r="AG7124" s="381"/>
      <c r="AH7124" s="381"/>
      <c r="AI7124" s="381"/>
      <c r="AJ7124" s="381"/>
      <c r="AK7124" s="381"/>
      <c r="AL7124" s="381"/>
      <c r="AM7124" s="381"/>
    </row>
    <row r="7125" spans="1:39" x14ac:dyDescent="0.35">
      <c r="A7125" s="379"/>
      <c r="B7125" s="379"/>
      <c r="C7125" s="379"/>
      <c r="D7125" s="379"/>
      <c r="E7125" s="379"/>
      <c r="F7125" s="379"/>
      <c r="G7125" s="379"/>
      <c r="H7125" s="379"/>
      <c r="I7125" s="379"/>
      <c r="J7125" s="379"/>
      <c r="K7125" s="379"/>
      <c r="L7125" s="379"/>
      <c r="M7125" s="379"/>
      <c r="N7125" s="379"/>
      <c r="O7125" s="379"/>
      <c r="P7125" s="379"/>
      <c r="Q7125" s="379"/>
      <c r="R7125" s="379"/>
      <c r="S7125" s="379"/>
      <c r="T7125" s="379"/>
      <c r="U7125" s="379"/>
      <c r="V7125" s="379"/>
      <c r="W7125" s="379"/>
      <c r="X7125" s="379"/>
      <c r="Y7125" s="379"/>
      <c r="Z7125" s="379"/>
      <c r="AA7125" s="380"/>
      <c r="AB7125" s="379"/>
      <c r="AC7125" s="379"/>
      <c r="AD7125" s="379"/>
      <c r="AE7125" s="381"/>
      <c r="AF7125" s="105"/>
      <c r="AG7125" s="381"/>
      <c r="AH7125" s="381"/>
      <c r="AI7125" s="381"/>
      <c r="AJ7125" s="381"/>
      <c r="AK7125" s="381"/>
      <c r="AL7125" s="381"/>
      <c r="AM7125" s="381"/>
    </row>
    <row r="7126" spans="1:39" x14ac:dyDescent="0.35">
      <c r="A7126" s="379"/>
      <c r="B7126" s="379"/>
      <c r="C7126" s="379"/>
      <c r="D7126" s="379"/>
      <c r="E7126" s="379"/>
      <c r="F7126" s="379"/>
      <c r="G7126" s="379"/>
      <c r="H7126" s="379"/>
      <c r="I7126" s="379"/>
      <c r="J7126" s="379"/>
      <c r="K7126" s="379"/>
      <c r="L7126" s="379"/>
      <c r="M7126" s="379"/>
      <c r="N7126" s="379"/>
      <c r="O7126" s="379"/>
      <c r="P7126" s="379"/>
      <c r="Q7126" s="379"/>
      <c r="R7126" s="379"/>
      <c r="S7126" s="379"/>
      <c r="T7126" s="379"/>
      <c r="U7126" s="379"/>
      <c r="V7126" s="379"/>
      <c r="W7126" s="379"/>
      <c r="X7126" s="379"/>
      <c r="Y7126" s="379"/>
      <c r="Z7126" s="379"/>
      <c r="AA7126" s="380"/>
      <c r="AB7126" s="379"/>
      <c r="AC7126" s="379"/>
      <c r="AD7126" s="379"/>
      <c r="AE7126" s="381"/>
      <c r="AF7126" s="105"/>
      <c r="AG7126" s="381"/>
      <c r="AH7126" s="381"/>
      <c r="AI7126" s="381"/>
      <c r="AJ7126" s="381"/>
      <c r="AK7126" s="381"/>
      <c r="AL7126" s="381"/>
      <c r="AM7126" s="381"/>
    </row>
    <row r="7127" spans="1:39" x14ac:dyDescent="0.35">
      <c r="A7127" s="379"/>
      <c r="B7127" s="379"/>
      <c r="C7127" s="379"/>
      <c r="D7127" s="379"/>
      <c r="E7127" s="379"/>
      <c r="F7127" s="379"/>
      <c r="G7127" s="379"/>
      <c r="H7127" s="379"/>
      <c r="I7127" s="379"/>
      <c r="J7127" s="379"/>
      <c r="K7127" s="379"/>
      <c r="L7127" s="379"/>
      <c r="M7127" s="379"/>
      <c r="N7127" s="379"/>
      <c r="O7127" s="379"/>
      <c r="P7127" s="379"/>
      <c r="Q7127" s="379"/>
      <c r="R7127" s="379"/>
      <c r="S7127" s="379"/>
      <c r="T7127" s="379"/>
      <c r="U7127" s="379"/>
      <c r="V7127" s="379"/>
      <c r="W7127" s="379"/>
      <c r="X7127" s="379"/>
      <c r="Y7127" s="379"/>
      <c r="Z7127" s="379"/>
      <c r="AA7127" s="380"/>
      <c r="AB7127" s="379"/>
      <c r="AC7127" s="379"/>
      <c r="AD7127" s="379"/>
      <c r="AE7127" s="381"/>
      <c r="AF7127" s="105"/>
      <c r="AG7127" s="381"/>
      <c r="AH7127" s="381"/>
      <c r="AI7127" s="381"/>
      <c r="AJ7127" s="381"/>
      <c r="AK7127" s="381"/>
      <c r="AL7127" s="381"/>
      <c r="AM7127" s="381"/>
    </row>
    <row r="7128" spans="1:39" x14ac:dyDescent="0.35">
      <c r="A7128" s="379"/>
      <c r="B7128" s="379"/>
      <c r="C7128" s="379"/>
      <c r="D7128" s="379"/>
      <c r="E7128" s="379"/>
      <c r="F7128" s="379"/>
      <c r="G7128" s="379"/>
      <c r="H7128" s="379"/>
      <c r="I7128" s="379"/>
      <c r="J7128" s="379"/>
      <c r="K7128" s="379"/>
      <c r="L7128" s="379"/>
      <c r="M7128" s="379"/>
      <c r="N7128" s="379"/>
      <c r="O7128" s="379"/>
      <c r="P7128" s="379"/>
      <c r="Q7128" s="379"/>
      <c r="R7128" s="379"/>
      <c r="S7128" s="379"/>
      <c r="T7128" s="379"/>
      <c r="U7128" s="379"/>
      <c r="V7128" s="379"/>
      <c r="W7128" s="379"/>
      <c r="X7128" s="379"/>
      <c r="Y7128" s="379"/>
      <c r="Z7128" s="379"/>
      <c r="AA7128" s="380"/>
      <c r="AB7128" s="379"/>
      <c r="AC7128" s="379"/>
      <c r="AD7128" s="379"/>
      <c r="AE7128" s="381"/>
      <c r="AF7128" s="105"/>
      <c r="AG7128" s="381"/>
      <c r="AH7128" s="381"/>
      <c r="AI7128" s="381"/>
      <c r="AJ7128" s="381"/>
      <c r="AK7128" s="381"/>
      <c r="AL7128" s="381"/>
      <c r="AM7128" s="381"/>
    </row>
    <row r="7129" spans="1:39" x14ac:dyDescent="0.35">
      <c r="A7129" s="379"/>
      <c r="B7129" s="379"/>
      <c r="C7129" s="379"/>
      <c r="D7129" s="379"/>
      <c r="E7129" s="379"/>
      <c r="F7129" s="379"/>
      <c r="G7129" s="379"/>
      <c r="H7129" s="379"/>
      <c r="I7129" s="379"/>
      <c r="J7129" s="379"/>
      <c r="K7129" s="379"/>
      <c r="L7129" s="379"/>
      <c r="M7129" s="379"/>
      <c r="N7129" s="379"/>
      <c r="O7129" s="379"/>
      <c r="P7129" s="379"/>
      <c r="Q7129" s="379"/>
      <c r="R7129" s="379"/>
      <c r="S7129" s="379"/>
      <c r="T7129" s="379"/>
      <c r="U7129" s="379"/>
      <c r="V7129" s="379"/>
      <c r="W7129" s="379"/>
      <c r="X7129" s="379"/>
      <c r="Y7129" s="379"/>
      <c r="Z7129" s="379"/>
      <c r="AA7129" s="380"/>
      <c r="AB7129" s="379"/>
      <c r="AC7129" s="379"/>
      <c r="AD7129" s="379"/>
      <c r="AE7129" s="381"/>
      <c r="AF7129" s="105"/>
      <c r="AG7129" s="381"/>
      <c r="AH7129" s="381"/>
      <c r="AI7129" s="381"/>
      <c r="AJ7129" s="381"/>
      <c r="AK7129" s="381"/>
      <c r="AL7129" s="381"/>
      <c r="AM7129" s="381"/>
    </row>
    <row r="7130" spans="1:39" x14ac:dyDescent="0.35">
      <c r="A7130" s="379"/>
      <c r="B7130" s="379"/>
      <c r="C7130" s="379"/>
      <c r="D7130" s="379"/>
      <c r="E7130" s="379"/>
      <c r="F7130" s="379"/>
      <c r="G7130" s="379"/>
      <c r="H7130" s="379"/>
      <c r="I7130" s="379"/>
      <c r="J7130" s="379"/>
      <c r="K7130" s="379"/>
      <c r="L7130" s="379"/>
      <c r="M7130" s="379"/>
      <c r="N7130" s="379"/>
      <c r="O7130" s="379"/>
      <c r="P7130" s="379"/>
      <c r="Q7130" s="379"/>
      <c r="R7130" s="379"/>
      <c r="S7130" s="379"/>
      <c r="T7130" s="379"/>
      <c r="U7130" s="379"/>
      <c r="V7130" s="379"/>
      <c r="W7130" s="379"/>
      <c r="X7130" s="379"/>
      <c r="Y7130" s="379"/>
      <c r="Z7130" s="379"/>
      <c r="AA7130" s="380"/>
      <c r="AB7130" s="379"/>
      <c r="AC7130" s="379"/>
      <c r="AD7130" s="379"/>
      <c r="AE7130" s="381"/>
      <c r="AF7130" s="105"/>
      <c r="AG7130" s="381"/>
      <c r="AH7130" s="381"/>
      <c r="AI7130" s="381"/>
      <c r="AJ7130" s="381"/>
      <c r="AK7130" s="381"/>
      <c r="AL7130" s="381"/>
      <c r="AM7130" s="381"/>
    </row>
    <row r="7131" spans="1:39" x14ac:dyDescent="0.35">
      <c r="A7131" s="379"/>
      <c r="B7131" s="379"/>
      <c r="C7131" s="379"/>
      <c r="D7131" s="379"/>
      <c r="E7131" s="379"/>
      <c r="F7131" s="379"/>
      <c r="G7131" s="379"/>
      <c r="H7131" s="379"/>
      <c r="I7131" s="379"/>
      <c r="J7131" s="379"/>
      <c r="K7131" s="379"/>
      <c r="L7131" s="379"/>
      <c r="M7131" s="379"/>
      <c r="N7131" s="379"/>
      <c r="O7131" s="379"/>
      <c r="P7131" s="379"/>
      <c r="Q7131" s="379"/>
      <c r="R7131" s="379"/>
      <c r="S7131" s="379"/>
      <c r="T7131" s="379"/>
      <c r="U7131" s="379"/>
      <c r="V7131" s="379"/>
      <c r="W7131" s="379"/>
      <c r="X7131" s="379"/>
      <c r="Y7131" s="379"/>
      <c r="Z7131" s="379"/>
      <c r="AA7131" s="380"/>
      <c r="AB7131" s="379"/>
      <c r="AC7131" s="379"/>
      <c r="AD7131" s="379"/>
      <c r="AE7131" s="381"/>
      <c r="AF7131" s="105"/>
      <c r="AG7131" s="381"/>
      <c r="AH7131" s="381"/>
      <c r="AI7131" s="381"/>
      <c r="AJ7131" s="381"/>
      <c r="AK7131" s="381"/>
      <c r="AL7131" s="381"/>
      <c r="AM7131" s="381"/>
    </row>
    <row r="7132" spans="1:39" x14ac:dyDescent="0.35">
      <c r="A7132" s="379"/>
      <c r="B7132" s="379"/>
      <c r="C7132" s="379"/>
      <c r="D7132" s="379"/>
      <c r="E7132" s="379"/>
      <c r="F7132" s="379"/>
      <c r="G7132" s="379"/>
      <c r="H7132" s="379"/>
      <c r="I7132" s="379"/>
      <c r="J7132" s="379"/>
      <c r="K7132" s="379"/>
      <c r="L7132" s="379"/>
      <c r="M7132" s="379"/>
      <c r="N7132" s="379"/>
      <c r="O7132" s="379"/>
      <c r="P7132" s="379"/>
      <c r="Q7132" s="379"/>
      <c r="R7132" s="379"/>
      <c r="S7132" s="379"/>
      <c r="T7132" s="379"/>
      <c r="U7132" s="379"/>
      <c r="V7132" s="379"/>
      <c r="W7132" s="379"/>
      <c r="X7132" s="379"/>
      <c r="Y7132" s="379"/>
      <c r="Z7132" s="379"/>
      <c r="AA7132" s="380"/>
      <c r="AB7132" s="379"/>
      <c r="AC7132" s="379"/>
      <c r="AD7132" s="379"/>
      <c r="AE7132" s="381"/>
      <c r="AF7132" s="105"/>
      <c r="AG7132" s="381"/>
      <c r="AH7132" s="381"/>
      <c r="AI7132" s="381"/>
      <c r="AJ7132" s="381"/>
      <c r="AK7132" s="381"/>
      <c r="AL7132" s="381"/>
      <c r="AM7132" s="381"/>
    </row>
    <row r="7133" spans="1:39" x14ac:dyDescent="0.35">
      <c r="A7133" s="379"/>
      <c r="B7133" s="379"/>
      <c r="C7133" s="379"/>
      <c r="D7133" s="379"/>
      <c r="E7133" s="379"/>
      <c r="F7133" s="379"/>
      <c r="G7133" s="379"/>
      <c r="H7133" s="379"/>
      <c r="I7133" s="379"/>
      <c r="J7133" s="379"/>
      <c r="K7133" s="379"/>
      <c r="L7133" s="379"/>
      <c r="M7133" s="379"/>
      <c r="N7133" s="379"/>
      <c r="O7133" s="379"/>
      <c r="P7133" s="379"/>
      <c r="Q7133" s="379"/>
      <c r="R7133" s="379"/>
      <c r="S7133" s="379"/>
      <c r="T7133" s="379"/>
      <c r="U7133" s="379"/>
      <c r="V7133" s="379"/>
      <c r="W7133" s="379"/>
      <c r="X7133" s="379"/>
      <c r="Y7133" s="379"/>
      <c r="Z7133" s="379"/>
      <c r="AA7133" s="380"/>
      <c r="AB7133" s="379"/>
      <c r="AC7133" s="379"/>
      <c r="AD7133" s="379"/>
      <c r="AE7133" s="381"/>
      <c r="AF7133" s="105"/>
      <c r="AG7133" s="381"/>
      <c r="AH7133" s="381"/>
      <c r="AI7133" s="381"/>
      <c r="AJ7133" s="381"/>
      <c r="AK7133" s="381"/>
      <c r="AL7133" s="381"/>
      <c r="AM7133" s="381"/>
    </row>
    <row r="7134" spans="1:39" x14ac:dyDescent="0.35">
      <c r="A7134" s="379"/>
      <c r="B7134" s="379"/>
      <c r="C7134" s="379"/>
      <c r="D7134" s="379"/>
      <c r="E7134" s="379"/>
      <c r="F7134" s="379"/>
      <c r="G7134" s="379"/>
      <c r="H7134" s="379"/>
      <c r="I7134" s="379"/>
      <c r="J7134" s="379"/>
      <c r="K7134" s="379"/>
      <c r="L7134" s="379"/>
      <c r="M7134" s="379"/>
      <c r="N7134" s="379"/>
      <c r="O7134" s="379"/>
      <c r="P7134" s="379"/>
      <c r="Q7134" s="379"/>
      <c r="R7134" s="379"/>
      <c r="S7134" s="379"/>
      <c r="T7134" s="379"/>
      <c r="U7134" s="379"/>
      <c r="V7134" s="379"/>
      <c r="W7134" s="379"/>
      <c r="X7134" s="379"/>
      <c r="Y7134" s="379"/>
      <c r="Z7134" s="379"/>
      <c r="AA7134" s="380"/>
      <c r="AB7134" s="379"/>
      <c r="AC7134" s="379"/>
      <c r="AD7134" s="379"/>
      <c r="AE7134" s="381"/>
      <c r="AF7134" s="105"/>
      <c r="AG7134" s="381"/>
      <c r="AH7134" s="381"/>
      <c r="AI7134" s="381"/>
      <c r="AJ7134" s="381"/>
      <c r="AK7134" s="381"/>
      <c r="AL7134" s="381"/>
      <c r="AM7134" s="381"/>
    </row>
    <row r="7135" spans="1:39" x14ac:dyDescent="0.35">
      <c r="A7135" s="379"/>
      <c r="B7135" s="379"/>
      <c r="C7135" s="379"/>
      <c r="D7135" s="379"/>
      <c r="E7135" s="379"/>
      <c r="F7135" s="379"/>
      <c r="G7135" s="379"/>
      <c r="H7135" s="379"/>
      <c r="I7135" s="379"/>
      <c r="J7135" s="379"/>
      <c r="K7135" s="379"/>
      <c r="L7135" s="379"/>
      <c r="M7135" s="379"/>
      <c r="N7135" s="379"/>
      <c r="O7135" s="379"/>
      <c r="P7135" s="379"/>
      <c r="Q7135" s="379"/>
      <c r="R7135" s="379"/>
      <c r="S7135" s="379"/>
      <c r="T7135" s="379"/>
      <c r="U7135" s="379"/>
      <c r="V7135" s="379"/>
      <c r="W7135" s="379"/>
      <c r="X7135" s="379"/>
      <c r="Y7135" s="379"/>
      <c r="Z7135" s="379"/>
      <c r="AA7135" s="380"/>
      <c r="AB7135" s="379"/>
      <c r="AC7135" s="379"/>
      <c r="AD7135" s="379"/>
      <c r="AE7135" s="381"/>
      <c r="AF7135" s="105"/>
      <c r="AG7135" s="381"/>
      <c r="AH7135" s="381"/>
      <c r="AI7135" s="381"/>
      <c r="AJ7135" s="381"/>
      <c r="AK7135" s="381"/>
      <c r="AL7135" s="381"/>
      <c r="AM7135" s="381"/>
    </row>
    <row r="7136" spans="1:39" x14ac:dyDescent="0.35">
      <c r="A7136" s="379"/>
      <c r="B7136" s="379"/>
      <c r="C7136" s="379"/>
      <c r="D7136" s="379"/>
      <c r="E7136" s="379"/>
      <c r="F7136" s="379"/>
      <c r="G7136" s="379"/>
      <c r="H7136" s="379"/>
      <c r="I7136" s="379"/>
      <c r="J7136" s="379"/>
      <c r="K7136" s="379"/>
      <c r="L7136" s="379"/>
      <c r="M7136" s="379"/>
      <c r="N7136" s="379"/>
      <c r="O7136" s="379"/>
      <c r="P7136" s="379"/>
      <c r="Q7136" s="379"/>
      <c r="R7136" s="379"/>
      <c r="S7136" s="379"/>
      <c r="T7136" s="379"/>
      <c r="U7136" s="379"/>
      <c r="V7136" s="379"/>
      <c r="W7136" s="379"/>
      <c r="X7136" s="379"/>
      <c r="Y7136" s="379"/>
      <c r="Z7136" s="379"/>
      <c r="AA7136" s="380"/>
      <c r="AB7136" s="379"/>
      <c r="AC7136" s="379"/>
      <c r="AD7136" s="379"/>
      <c r="AE7136" s="381"/>
      <c r="AF7136" s="105"/>
      <c r="AG7136" s="381"/>
      <c r="AH7136" s="381"/>
      <c r="AI7136" s="381"/>
      <c r="AJ7136" s="381"/>
      <c r="AK7136" s="381"/>
      <c r="AL7136" s="381"/>
      <c r="AM7136" s="381"/>
    </row>
    <row r="7137" spans="1:39" x14ac:dyDescent="0.35">
      <c r="A7137" s="379"/>
      <c r="B7137" s="379"/>
      <c r="C7137" s="379"/>
      <c r="D7137" s="379"/>
      <c r="E7137" s="379"/>
      <c r="F7137" s="379"/>
      <c r="G7137" s="379"/>
      <c r="H7137" s="379"/>
      <c r="I7137" s="379"/>
      <c r="J7137" s="379"/>
      <c r="K7137" s="379"/>
      <c r="L7137" s="379"/>
      <c r="M7137" s="379"/>
      <c r="N7137" s="379"/>
      <c r="O7137" s="379"/>
      <c r="P7137" s="379"/>
      <c r="Q7137" s="379"/>
      <c r="R7137" s="379"/>
      <c r="S7137" s="379"/>
      <c r="T7137" s="379"/>
      <c r="U7137" s="379"/>
      <c r="V7137" s="379"/>
      <c r="W7137" s="379"/>
      <c r="X7137" s="379"/>
      <c r="Y7137" s="379"/>
      <c r="Z7137" s="379"/>
      <c r="AA7137" s="380"/>
      <c r="AB7137" s="379"/>
      <c r="AC7137" s="379"/>
      <c r="AD7137" s="379"/>
      <c r="AE7137" s="381"/>
      <c r="AF7137" s="105"/>
      <c r="AG7137" s="381"/>
      <c r="AH7137" s="381"/>
      <c r="AI7137" s="381"/>
      <c r="AJ7137" s="381"/>
      <c r="AK7137" s="381"/>
      <c r="AL7137" s="381"/>
      <c r="AM7137" s="381"/>
    </row>
    <row r="7138" spans="1:39" x14ac:dyDescent="0.35">
      <c r="A7138" s="379"/>
      <c r="B7138" s="379"/>
      <c r="C7138" s="379"/>
      <c r="D7138" s="379"/>
      <c r="E7138" s="379"/>
      <c r="F7138" s="379"/>
      <c r="G7138" s="379"/>
      <c r="H7138" s="379"/>
      <c r="I7138" s="379"/>
      <c r="J7138" s="379"/>
      <c r="K7138" s="379"/>
      <c r="L7138" s="379"/>
      <c r="M7138" s="379"/>
      <c r="N7138" s="379"/>
      <c r="O7138" s="379"/>
      <c r="P7138" s="379"/>
      <c r="Q7138" s="379"/>
      <c r="R7138" s="379"/>
      <c r="S7138" s="379"/>
      <c r="T7138" s="379"/>
      <c r="U7138" s="379"/>
      <c r="V7138" s="379"/>
      <c r="W7138" s="379"/>
      <c r="X7138" s="379"/>
      <c r="Y7138" s="379"/>
      <c r="Z7138" s="379"/>
      <c r="AA7138" s="380"/>
      <c r="AB7138" s="379"/>
      <c r="AC7138" s="379"/>
      <c r="AD7138" s="379"/>
      <c r="AE7138" s="381"/>
      <c r="AF7138" s="105"/>
      <c r="AG7138" s="381"/>
      <c r="AH7138" s="381"/>
      <c r="AI7138" s="381"/>
      <c r="AJ7138" s="381"/>
      <c r="AK7138" s="381"/>
      <c r="AL7138" s="381"/>
      <c r="AM7138" s="381"/>
    </row>
    <row r="7139" spans="1:39" x14ac:dyDescent="0.35">
      <c r="A7139" s="379"/>
      <c r="B7139" s="379"/>
      <c r="C7139" s="379"/>
      <c r="D7139" s="379"/>
      <c r="E7139" s="379"/>
      <c r="F7139" s="379"/>
      <c r="G7139" s="379"/>
      <c r="H7139" s="379"/>
      <c r="I7139" s="379"/>
      <c r="J7139" s="379"/>
      <c r="K7139" s="379"/>
      <c r="L7139" s="379"/>
      <c r="M7139" s="379"/>
      <c r="N7139" s="379"/>
      <c r="O7139" s="379"/>
      <c r="P7139" s="379"/>
      <c r="Q7139" s="379"/>
      <c r="R7139" s="379"/>
      <c r="S7139" s="379"/>
      <c r="T7139" s="379"/>
      <c r="U7139" s="379"/>
      <c r="V7139" s="379"/>
      <c r="W7139" s="379"/>
      <c r="X7139" s="379"/>
      <c r="Y7139" s="379"/>
      <c r="Z7139" s="379"/>
      <c r="AA7139" s="380"/>
      <c r="AB7139" s="379"/>
      <c r="AC7139" s="379"/>
      <c r="AD7139" s="379"/>
      <c r="AE7139" s="381"/>
      <c r="AF7139" s="105"/>
      <c r="AG7139" s="381"/>
      <c r="AH7139" s="381"/>
      <c r="AI7139" s="381"/>
      <c r="AJ7139" s="381"/>
      <c r="AK7139" s="381"/>
      <c r="AL7139" s="381"/>
      <c r="AM7139" s="381"/>
    </row>
    <row r="7140" spans="1:39" x14ac:dyDescent="0.35">
      <c r="A7140" s="379"/>
      <c r="B7140" s="379"/>
      <c r="C7140" s="379"/>
      <c r="D7140" s="379"/>
      <c r="E7140" s="379"/>
      <c r="F7140" s="379"/>
      <c r="G7140" s="379"/>
      <c r="H7140" s="379"/>
      <c r="I7140" s="379"/>
      <c r="J7140" s="379"/>
      <c r="K7140" s="379"/>
      <c r="L7140" s="379"/>
      <c r="M7140" s="379"/>
      <c r="N7140" s="379"/>
      <c r="O7140" s="379"/>
      <c r="P7140" s="379"/>
      <c r="Q7140" s="379"/>
      <c r="R7140" s="379"/>
      <c r="S7140" s="379"/>
      <c r="T7140" s="379"/>
      <c r="U7140" s="379"/>
      <c r="V7140" s="379"/>
      <c r="W7140" s="379"/>
      <c r="X7140" s="379"/>
      <c r="Y7140" s="379"/>
      <c r="Z7140" s="379"/>
      <c r="AA7140" s="380"/>
      <c r="AB7140" s="379"/>
      <c r="AC7140" s="379"/>
      <c r="AD7140" s="379"/>
      <c r="AE7140" s="381"/>
      <c r="AF7140" s="105"/>
      <c r="AG7140" s="381"/>
      <c r="AH7140" s="381"/>
      <c r="AI7140" s="381"/>
      <c r="AJ7140" s="381"/>
      <c r="AK7140" s="381"/>
      <c r="AL7140" s="381"/>
      <c r="AM7140" s="381"/>
    </row>
    <row r="7141" spans="1:39" x14ac:dyDescent="0.35">
      <c r="A7141" s="379"/>
      <c r="B7141" s="379"/>
      <c r="C7141" s="379"/>
      <c r="D7141" s="379"/>
      <c r="E7141" s="379"/>
      <c r="F7141" s="379"/>
      <c r="G7141" s="379"/>
      <c r="H7141" s="379"/>
      <c r="I7141" s="379"/>
      <c r="J7141" s="379"/>
      <c r="K7141" s="379"/>
      <c r="L7141" s="379"/>
      <c r="M7141" s="379"/>
      <c r="N7141" s="379"/>
      <c r="O7141" s="379"/>
      <c r="P7141" s="379"/>
      <c r="Q7141" s="379"/>
      <c r="R7141" s="379"/>
      <c r="S7141" s="379"/>
      <c r="T7141" s="379"/>
      <c r="U7141" s="379"/>
      <c r="V7141" s="379"/>
      <c r="W7141" s="379"/>
      <c r="X7141" s="379"/>
      <c r="Y7141" s="379"/>
      <c r="Z7141" s="379"/>
      <c r="AA7141" s="380"/>
      <c r="AB7141" s="379"/>
      <c r="AC7141" s="379"/>
      <c r="AD7141" s="379"/>
      <c r="AE7141" s="381"/>
      <c r="AF7141" s="105"/>
      <c r="AG7141" s="381"/>
      <c r="AH7141" s="381"/>
      <c r="AI7141" s="381"/>
      <c r="AJ7141" s="381"/>
      <c r="AK7141" s="381"/>
      <c r="AL7141" s="381"/>
      <c r="AM7141" s="381"/>
    </row>
    <row r="7142" spans="1:39" x14ac:dyDescent="0.35">
      <c r="A7142" s="379"/>
      <c r="B7142" s="379"/>
      <c r="C7142" s="379"/>
      <c r="D7142" s="379"/>
      <c r="E7142" s="379"/>
      <c r="F7142" s="379"/>
      <c r="G7142" s="379"/>
      <c r="H7142" s="379"/>
      <c r="I7142" s="379"/>
      <c r="J7142" s="379"/>
      <c r="K7142" s="379"/>
      <c r="L7142" s="379"/>
      <c r="M7142" s="379"/>
      <c r="N7142" s="379"/>
      <c r="O7142" s="379"/>
      <c r="P7142" s="379"/>
      <c r="Q7142" s="379"/>
      <c r="R7142" s="379"/>
      <c r="S7142" s="379"/>
      <c r="T7142" s="379"/>
      <c r="U7142" s="379"/>
      <c r="V7142" s="379"/>
      <c r="W7142" s="379"/>
      <c r="X7142" s="379"/>
      <c r="Y7142" s="379"/>
      <c r="Z7142" s="379"/>
      <c r="AA7142" s="380"/>
      <c r="AB7142" s="379"/>
      <c r="AC7142" s="379"/>
      <c r="AD7142" s="379"/>
      <c r="AE7142" s="381"/>
      <c r="AF7142" s="105"/>
      <c r="AG7142" s="381"/>
      <c r="AH7142" s="381"/>
      <c r="AI7142" s="381"/>
      <c r="AJ7142" s="381"/>
      <c r="AK7142" s="381"/>
      <c r="AL7142" s="381"/>
      <c r="AM7142" s="381"/>
    </row>
    <row r="7143" spans="1:39" x14ac:dyDescent="0.35">
      <c r="A7143" s="379"/>
      <c r="B7143" s="379"/>
      <c r="C7143" s="379"/>
      <c r="D7143" s="379"/>
      <c r="E7143" s="379"/>
      <c r="F7143" s="379"/>
      <c r="G7143" s="379"/>
      <c r="H7143" s="379"/>
      <c r="I7143" s="379"/>
      <c r="J7143" s="379"/>
      <c r="K7143" s="379"/>
      <c r="L7143" s="379"/>
      <c r="M7143" s="379"/>
      <c r="N7143" s="379"/>
      <c r="O7143" s="379"/>
      <c r="P7143" s="379"/>
      <c r="Q7143" s="379"/>
      <c r="R7143" s="379"/>
      <c r="S7143" s="379"/>
      <c r="T7143" s="379"/>
      <c r="U7143" s="379"/>
      <c r="V7143" s="379"/>
      <c r="W7143" s="379"/>
      <c r="X7143" s="379"/>
      <c r="Y7143" s="379"/>
      <c r="Z7143" s="379"/>
      <c r="AA7143" s="380"/>
      <c r="AB7143" s="379"/>
      <c r="AC7143" s="379"/>
      <c r="AD7143" s="379"/>
      <c r="AE7143" s="381"/>
      <c r="AF7143" s="105"/>
      <c r="AG7143" s="381"/>
      <c r="AH7143" s="381"/>
      <c r="AI7143" s="381"/>
      <c r="AJ7143" s="381"/>
      <c r="AK7143" s="381"/>
      <c r="AL7143" s="381"/>
      <c r="AM7143" s="381"/>
    </row>
    <row r="7144" spans="1:39" x14ac:dyDescent="0.35">
      <c r="A7144" s="379"/>
      <c r="B7144" s="379"/>
      <c r="C7144" s="379"/>
      <c r="D7144" s="379"/>
      <c r="E7144" s="379"/>
      <c r="F7144" s="379"/>
      <c r="G7144" s="379"/>
      <c r="H7144" s="379"/>
      <c r="I7144" s="379"/>
      <c r="J7144" s="379"/>
      <c r="K7144" s="379"/>
      <c r="L7144" s="379"/>
      <c r="M7144" s="379"/>
      <c r="N7144" s="379"/>
      <c r="O7144" s="379"/>
      <c r="P7144" s="379"/>
      <c r="Q7144" s="379"/>
      <c r="R7144" s="379"/>
      <c r="S7144" s="379"/>
      <c r="T7144" s="379"/>
      <c r="U7144" s="379"/>
      <c r="V7144" s="379"/>
      <c r="W7144" s="379"/>
      <c r="X7144" s="379"/>
      <c r="Y7144" s="379"/>
      <c r="Z7144" s="379"/>
      <c r="AA7144" s="380"/>
      <c r="AB7144" s="379"/>
      <c r="AC7144" s="379"/>
      <c r="AD7144" s="379"/>
      <c r="AE7144" s="381"/>
      <c r="AF7144" s="105"/>
      <c r="AG7144" s="381"/>
      <c r="AH7144" s="381"/>
      <c r="AI7144" s="381"/>
      <c r="AJ7144" s="381"/>
      <c r="AK7144" s="381"/>
      <c r="AL7144" s="381"/>
      <c r="AM7144" s="381"/>
    </row>
    <row r="7145" spans="1:39" x14ac:dyDescent="0.35">
      <c r="A7145" s="379"/>
      <c r="B7145" s="379"/>
      <c r="C7145" s="379"/>
      <c r="D7145" s="379"/>
      <c r="E7145" s="379"/>
      <c r="F7145" s="379"/>
      <c r="G7145" s="379"/>
      <c r="H7145" s="379"/>
      <c r="I7145" s="379"/>
      <c r="J7145" s="379"/>
      <c r="K7145" s="379"/>
      <c r="L7145" s="379"/>
      <c r="M7145" s="379"/>
      <c r="N7145" s="379"/>
      <c r="O7145" s="379"/>
      <c r="P7145" s="379"/>
      <c r="Q7145" s="379"/>
      <c r="R7145" s="379"/>
      <c r="S7145" s="379"/>
      <c r="T7145" s="379"/>
      <c r="U7145" s="379"/>
      <c r="V7145" s="379"/>
      <c r="W7145" s="379"/>
      <c r="X7145" s="379"/>
      <c r="Y7145" s="379"/>
      <c r="Z7145" s="379"/>
      <c r="AA7145" s="380"/>
      <c r="AB7145" s="379"/>
      <c r="AC7145" s="379"/>
      <c r="AD7145" s="379"/>
      <c r="AE7145" s="381"/>
      <c r="AF7145" s="105"/>
      <c r="AG7145" s="381"/>
      <c r="AH7145" s="381"/>
      <c r="AI7145" s="381"/>
      <c r="AJ7145" s="381"/>
      <c r="AK7145" s="381"/>
      <c r="AL7145" s="381"/>
      <c r="AM7145" s="381"/>
    </row>
    <row r="7146" spans="1:39" x14ac:dyDescent="0.35">
      <c r="A7146" s="379"/>
      <c r="B7146" s="379"/>
      <c r="C7146" s="379"/>
      <c r="D7146" s="379"/>
      <c r="E7146" s="379"/>
      <c r="F7146" s="379"/>
      <c r="G7146" s="379"/>
      <c r="H7146" s="379"/>
      <c r="I7146" s="379"/>
      <c r="J7146" s="379"/>
      <c r="K7146" s="379"/>
      <c r="L7146" s="379"/>
      <c r="M7146" s="379"/>
      <c r="N7146" s="379"/>
      <c r="O7146" s="379"/>
      <c r="P7146" s="379"/>
      <c r="Q7146" s="379"/>
      <c r="R7146" s="379"/>
      <c r="S7146" s="379"/>
      <c r="T7146" s="379"/>
      <c r="U7146" s="379"/>
      <c r="V7146" s="379"/>
      <c r="W7146" s="379"/>
      <c r="X7146" s="379"/>
      <c r="Y7146" s="379"/>
      <c r="Z7146" s="379"/>
      <c r="AA7146" s="380"/>
      <c r="AB7146" s="379"/>
      <c r="AC7146" s="379"/>
      <c r="AD7146" s="379"/>
      <c r="AE7146" s="381"/>
      <c r="AF7146" s="105"/>
      <c r="AG7146" s="381"/>
      <c r="AH7146" s="381"/>
      <c r="AI7146" s="381"/>
      <c r="AJ7146" s="381"/>
      <c r="AK7146" s="381"/>
      <c r="AL7146" s="381"/>
      <c r="AM7146" s="381"/>
    </row>
    <row r="7147" spans="1:39" x14ac:dyDescent="0.35">
      <c r="A7147" s="379"/>
      <c r="B7147" s="379"/>
      <c r="C7147" s="379"/>
      <c r="D7147" s="379"/>
      <c r="E7147" s="379"/>
      <c r="F7147" s="379"/>
      <c r="G7147" s="379"/>
      <c r="H7147" s="379"/>
      <c r="I7147" s="379"/>
      <c r="J7147" s="379"/>
      <c r="K7147" s="379"/>
      <c r="L7147" s="379"/>
      <c r="M7147" s="379"/>
      <c r="N7147" s="379"/>
      <c r="O7147" s="379"/>
      <c r="P7147" s="379"/>
      <c r="Q7147" s="379"/>
      <c r="R7147" s="379"/>
      <c r="S7147" s="379"/>
      <c r="T7147" s="379"/>
      <c r="U7147" s="379"/>
      <c r="V7147" s="379"/>
      <c r="W7147" s="379"/>
      <c r="X7147" s="379"/>
      <c r="Y7147" s="379"/>
      <c r="Z7147" s="379"/>
      <c r="AA7147" s="380"/>
      <c r="AB7147" s="379"/>
      <c r="AC7147" s="379"/>
      <c r="AD7147" s="379"/>
      <c r="AE7147" s="381"/>
      <c r="AF7147" s="105"/>
      <c r="AG7147" s="381"/>
      <c r="AH7147" s="381"/>
      <c r="AI7147" s="381"/>
      <c r="AJ7147" s="381"/>
      <c r="AK7147" s="381"/>
      <c r="AL7147" s="381"/>
      <c r="AM7147" s="381"/>
    </row>
    <row r="7148" spans="1:39" x14ac:dyDescent="0.35">
      <c r="A7148" s="379"/>
      <c r="B7148" s="379"/>
      <c r="C7148" s="379"/>
      <c r="D7148" s="379"/>
      <c r="E7148" s="379"/>
      <c r="F7148" s="379"/>
      <c r="G7148" s="379"/>
      <c r="H7148" s="379"/>
      <c r="I7148" s="379"/>
      <c r="J7148" s="379"/>
      <c r="K7148" s="379"/>
      <c r="L7148" s="379"/>
      <c r="M7148" s="379"/>
      <c r="N7148" s="379"/>
      <c r="O7148" s="379"/>
      <c r="P7148" s="379"/>
      <c r="Q7148" s="379"/>
      <c r="R7148" s="379"/>
      <c r="S7148" s="379"/>
      <c r="T7148" s="379"/>
      <c r="U7148" s="379"/>
      <c r="V7148" s="379"/>
      <c r="W7148" s="379"/>
      <c r="X7148" s="379"/>
      <c r="Y7148" s="379"/>
      <c r="Z7148" s="379"/>
      <c r="AA7148" s="380"/>
      <c r="AB7148" s="379"/>
      <c r="AC7148" s="379"/>
      <c r="AD7148" s="379"/>
      <c r="AE7148" s="381"/>
      <c r="AF7148" s="105"/>
      <c r="AG7148" s="381"/>
      <c r="AH7148" s="381"/>
      <c r="AI7148" s="381"/>
      <c r="AJ7148" s="381"/>
      <c r="AK7148" s="381"/>
      <c r="AL7148" s="381"/>
      <c r="AM7148" s="381"/>
    </row>
    <row r="7149" spans="1:39" x14ac:dyDescent="0.35">
      <c r="A7149" s="379"/>
      <c r="B7149" s="379"/>
      <c r="C7149" s="379"/>
      <c r="D7149" s="379"/>
      <c r="E7149" s="379"/>
      <c r="F7149" s="379"/>
      <c r="G7149" s="379"/>
      <c r="H7149" s="379"/>
      <c r="I7149" s="379"/>
      <c r="J7149" s="379"/>
      <c r="K7149" s="379"/>
      <c r="L7149" s="379"/>
      <c r="M7149" s="379"/>
      <c r="N7149" s="379"/>
      <c r="O7149" s="379"/>
      <c r="P7149" s="379"/>
      <c r="Q7149" s="379"/>
      <c r="R7149" s="379"/>
      <c r="S7149" s="379"/>
      <c r="T7149" s="379"/>
      <c r="U7149" s="379"/>
      <c r="V7149" s="379"/>
      <c r="W7149" s="379"/>
      <c r="X7149" s="379"/>
      <c r="Y7149" s="379"/>
      <c r="Z7149" s="379"/>
      <c r="AA7149" s="380"/>
      <c r="AB7149" s="379"/>
      <c r="AC7149" s="379"/>
      <c r="AD7149" s="379"/>
      <c r="AE7149" s="381"/>
      <c r="AF7149" s="105"/>
      <c r="AG7149" s="381"/>
      <c r="AH7149" s="381"/>
      <c r="AI7149" s="381"/>
      <c r="AJ7149" s="381"/>
      <c r="AK7149" s="381"/>
      <c r="AL7149" s="381"/>
      <c r="AM7149" s="381"/>
    </row>
    <row r="7150" spans="1:39" x14ac:dyDescent="0.35">
      <c r="A7150" s="379"/>
      <c r="B7150" s="379"/>
      <c r="C7150" s="379"/>
      <c r="D7150" s="379"/>
      <c r="E7150" s="379"/>
      <c r="F7150" s="379"/>
      <c r="G7150" s="379"/>
      <c r="H7150" s="379"/>
      <c r="I7150" s="379"/>
      <c r="J7150" s="379"/>
      <c r="K7150" s="379"/>
      <c r="L7150" s="379"/>
      <c r="M7150" s="379"/>
      <c r="N7150" s="379"/>
      <c r="O7150" s="379"/>
      <c r="P7150" s="379"/>
      <c r="Q7150" s="379"/>
      <c r="R7150" s="379"/>
      <c r="S7150" s="379"/>
      <c r="T7150" s="379"/>
      <c r="U7150" s="379"/>
      <c r="V7150" s="379"/>
      <c r="W7150" s="379"/>
      <c r="X7150" s="379"/>
      <c r="Y7150" s="379"/>
      <c r="Z7150" s="379"/>
      <c r="AA7150" s="380"/>
      <c r="AB7150" s="379"/>
      <c r="AC7150" s="379"/>
      <c r="AD7150" s="379"/>
      <c r="AE7150" s="381"/>
      <c r="AF7150" s="105"/>
      <c r="AG7150" s="381"/>
      <c r="AH7150" s="381"/>
      <c r="AI7150" s="381"/>
      <c r="AJ7150" s="381"/>
      <c r="AK7150" s="381"/>
      <c r="AL7150" s="381"/>
      <c r="AM7150" s="381"/>
    </row>
    <row r="7151" spans="1:39" x14ac:dyDescent="0.35">
      <c r="A7151" s="379"/>
      <c r="B7151" s="379"/>
      <c r="C7151" s="379"/>
      <c r="D7151" s="379"/>
      <c r="E7151" s="379"/>
      <c r="F7151" s="379"/>
      <c r="G7151" s="379"/>
      <c r="H7151" s="379"/>
      <c r="I7151" s="379"/>
      <c r="J7151" s="379"/>
      <c r="K7151" s="379"/>
      <c r="L7151" s="379"/>
      <c r="M7151" s="379"/>
      <c r="N7151" s="379"/>
      <c r="O7151" s="379"/>
      <c r="P7151" s="379"/>
      <c r="Q7151" s="379"/>
      <c r="R7151" s="379"/>
      <c r="S7151" s="379"/>
      <c r="T7151" s="379"/>
      <c r="U7151" s="379"/>
      <c r="V7151" s="379"/>
      <c r="W7151" s="379"/>
      <c r="X7151" s="379"/>
      <c r="Y7151" s="379"/>
      <c r="Z7151" s="379"/>
      <c r="AA7151" s="380"/>
      <c r="AB7151" s="379"/>
      <c r="AC7151" s="379"/>
      <c r="AD7151" s="379"/>
      <c r="AE7151" s="381"/>
      <c r="AF7151" s="105"/>
      <c r="AG7151" s="381"/>
      <c r="AH7151" s="381"/>
      <c r="AI7151" s="381"/>
      <c r="AJ7151" s="381"/>
      <c r="AK7151" s="381"/>
      <c r="AL7151" s="381"/>
      <c r="AM7151" s="381"/>
    </row>
    <row r="7152" spans="1:39" x14ac:dyDescent="0.35">
      <c r="A7152" s="379"/>
      <c r="B7152" s="379"/>
      <c r="C7152" s="379"/>
      <c r="D7152" s="379"/>
      <c r="E7152" s="379"/>
      <c r="F7152" s="379"/>
      <c r="G7152" s="379"/>
      <c r="H7152" s="379"/>
      <c r="I7152" s="379"/>
      <c r="J7152" s="379"/>
      <c r="K7152" s="379"/>
      <c r="L7152" s="379"/>
      <c r="M7152" s="379"/>
      <c r="N7152" s="379"/>
      <c r="O7152" s="379"/>
      <c r="P7152" s="379"/>
      <c r="Q7152" s="379"/>
      <c r="R7152" s="379"/>
      <c r="S7152" s="379"/>
      <c r="T7152" s="379"/>
      <c r="U7152" s="379"/>
      <c r="V7152" s="379"/>
      <c r="W7152" s="379"/>
      <c r="X7152" s="379"/>
      <c r="Y7152" s="379"/>
      <c r="Z7152" s="379"/>
      <c r="AA7152" s="380"/>
      <c r="AB7152" s="379"/>
      <c r="AC7152" s="379"/>
      <c r="AD7152" s="379"/>
      <c r="AE7152" s="381"/>
      <c r="AF7152" s="105"/>
      <c r="AG7152" s="381"/>
      <c r="AH7152" s="381"/>
      <c r="AI7152" s="381"/>
      <c r="AJ7152" s="381"/>
      <c r="AK7152" s="381"/>
      <c r="AL7152" s="381"/>
      <c r="AM7152" s="381"/>
    </row>
    <row r="7153" spans="1:39" x14ac:dyDescent="0.35">
      <c r="A7153" s="379"/>
      <c r="B7153" s="379"/>
      <c r="C7153" s="379"/>
      <c r="D7153" s="379"/>
      <c r="E7153" s="379"/>
      <c r="F7153" s="379"/>
      <c r="G7153" s="379"/>
      <c r="H7153" s="379"/>
      <c r="I7153" s="379"/>
      <c r="J7153" s="379"/>
      <c r="K7153" s="379"/>
      <c r="L7153" s="379"/>
      <c r="M7153" s="379"/>
      <c r="N7153" s="379"/>
      <c r="O7153" s="379"/>
      <c r="P7153" s="379"/>
      <c r="Q7153" s="379"/>
      <c r="R7153" s="379"/>
      <c r="S7153" s="379"/>
      <c r="T7153" s="379"/>
      <c r="U7153" s="379"/>
      <c r="V7153" s="379"/>
      <c r="W7153" s="379"/>
      <c r="X7153" s="379"/>
      <c r="Y7153" s="379"/>
      <c r="Z7153" s="379"/>
      <c r="AA7153" s="380"/>
      <c r="AB7153" s="379"/>
      <c r="AC7153" s="379"/>
      <c r="AD7153" s="379"/>
      <c r="AE7153" s="381"/>
      <c r="AF7153" s="105"/>
      <c r="AG7153" s="381"/>
      <c r="AH7153" s="381"/>
      <c r="AI7153" s="381"/>
      <c r="AJ7153" s="381"/>
      <c r="AK7153" s="381"/>
      <c r="AL7153" s="381"/>
      <c r="AM7153" s="381"/>
    </row>
    <row r="7154" spans="1:39" x14ac:dyDescent="0.35">
      <c r="A7154" s="379"/>
      <c r="B7154" s="379"/>
      <c r="C7154" s="379"/>
      <c r="D7154" s="379"/>
      <c r="E7154" s="379"/>
      <c r="F7154" s="379"/>
      <c r="G7154" s="379"/>
      <c r="H7154" s="379"/>
      <c r="I7154" s="379"/>
      <c r="J7154" s="379"/>
      <c r="K7154" s="379"/>
      <c r="L7154" s="379"/>
      <c r="M7154" s="379"/>
      <c r="N7154" s="379"/>
      <c r="O7154" s="379"/>
      <c r="P7154" s="379"/>
      <c r="Q7154" s="379"/>
      <c r="R7154" s="379"/>
      <c r="S7154" s="379"/>
      <c r="T7154" s="379"/>
      <c r="U7154" s="379"/>
      <c r="V7154" s="379"/>
      <c r="W7154" s="379"/>
      <c r="X7154" s="379"/>
      <c r="Y7154" s="379"/>
      <c r="Z7154" s="379"/>
      <c r="AA7154" s="380"/>
      <c r="AB7154" s="379"/>
      <c r="AC7154" s="379"/>
      <c r="AD7154" s="379"/>
      <c r="AE7154" s="381"/>
      <c r="AF7154" s="105"/>
      <c r="AG7154" s="381"/>
      <c r="AH7154" s="381"/>
      <c r="AI7154" s="381"/>
      <c r="AJ7154" s="381"/>
      <c r="AK7154" s="381"/>
      <c r="AL7154" s="381"/>
      <c r="AM7154" s="381"/>
    </row>
    <row r="7155" spans="1:39" x14ac:dyDescent="0.35">
      <c r="A7155" s="379"/>
      <c r="B7155" s="379"/>
      <c r="C7155" s="379"/>
      <c r="D7155" s="379"/>
      <c r="E7155" s="379"/>
      <c r="F7155" s="379"/>
      <c r="G7155" s="379"/>
      <c r="H7155" s="379"/>
      <c r="I7155" s="379"/>
      <c r="J7155" s="379"/>
      <c r="K7155" s="379"/>
      <c r="L7155" s="379"/>
      <c r="M7155" s="379"/>
      <c r="N7155" s="379"/>
      <c r="O7155" s="379"/>
      <c r="P7155" s="379"/>
      <c r="Q7155" s="379"/>
      <c r="R7155" s="379"/>
      <c r="S7155" s="379"/>
      <c r="T7155" s="379"/>
      <c r="U7155" s="379"/>
      <c r="V7155" s="379"/>
      <c r="W7155" s="379"/>
      <c r="X7155" s="379"/>
      <c r="Y7155" s="379"/>
      <c r="Z7155" s="379"/>
      <c r="AA7155" s="380"/>
      <c r="AB7155" s="379"/>
      <c r="AC7155" s="379"/>
      <c r="AD7155" s="379"/>
      <c r="AE7155" s="381"/>
      <c r="AF7155" s="105"/>
      <c r="AG7155" s="381"/>
      <c r="AH7155" s="381"/>
      <c r="AI7155" s="381"/>
      <c r="AJ7155" s="381"/>
      <c r="AK7155" s="381"/>
      <c r="AL7155" s="381"/>
      <c r="AM7155" s="381"/>
    </row>
    <row r="7156" spans="1:39" x14ac:dyDescent="0.35">
      <c r="A7156" s="379"/>
      <c r="B7156" s="379"/>
      <c r="C7156" s="379"/>
      <c r="D7156" s="379"/>
      <c r="E7156" s="379"/>
      <c r="F7156" s="379"/>
      <c r="G7156" s="379"/>
      <c r="H7156" s="379"/>
      <c r="I7156" s="379"/>
      <c r="J7156" s="379"/>
      <c r="K7156" s="379"/>
      <c r="L7156" s="379"/>
      <c r="M7156" s="379"/>
      <c r="N7156" s="379"/>
      <c r="O7156" s="379"/>
      <c r="P7156" s="379"/>
      <c r="Q7156" s="379"/>
      <c r="R7156" s="379"/>
      <c r="S7156" s="379"/>
      <c r="T7156" s="379"/>
      <c r="U7156" s="379"/>
      <c r="V7156" s="379"/>
      <c r="W7156" s="379"/>
      <c r="X7156" s="379"/>
      <c r="Y7156" s="379"/>
      <c r="Z7156" s="379"/>
      <c r="AA7156" s="380"/>
      <c r="AB7156" s="379"/>
      <c r="AC7156" s="379"/>
      <c r="AD7156" s="379"/>
      <c r="AE7156" s="381"/>
      <c r="AF7156" s="105"/>
      <c r="AG7156" s="381"/>
      <c r="AH7156" s="381"/>
      <c r="AI7156" s="381"/>
      <c r="AJ7156" s="381"/>
      <c r="AK7156" s="381"/>
      <c r="AL7156" s="381"/>
      <c r="AM7156" s="381"/>
    </row>
    <row r="7157" spans="1:39" x14ac:dyDescent="0.35">
      <c r="A7157" s="379"/>
      <c r="B7157" s="379"/>
      <c r="C7157" s="379"/>
      <c r="D7157" s="379"/>
      <c r="E7157" s="379"/>
      <c r="F7157" s="379"/>
      <c r="G7157" s="379"/>
      <c r="H7157" s="379"/>
      <c r="I7157" s="379"/>
      <c r="J7157" s="379"/>
      <c r="K7157" s="379"/>
      <c r="L7157" s="379"/>
      <c r="M7157" s="379"/>
      <c r="N7157" s="379"/>
      <c r="O7157" s="379"/>
      <c r="P7157" s="379"/>
      <c r="Q7157" s="379"/>
      <c r="R7157" s="379"/>
      <c r="S7157" s="379"/>
      <c r="T7157" s="379"/>
      <c r="U7157" s="379"/>
      <c r="V7157" s="379"/>
      <c r="W7157" s="379"/>
      <c r="X7157" s="379"/>
      <c r="Y7157" s="379"/>
      <c r="Z7157" s="379"/>
      <c r="AA7157" s="380"/>
      <c r="AB7157" s="379"/>
      <c r="AC7157" s="379"/>
      <c r="AD7157" s="379"/>
      <c r="AE7157" s="381"/>
      <c r="AF7157" s="105"/>
      <c r="AG7157" s="381"/>
      <c r="AH7157" s="381"/>
      <c r="AI7157" s="381"/>
      <c r="AJ7157" s="381"/>
      <c r="AK7157" s="381"/>
      <c r="AL7157" s="381"/>
      <c r="AM7157" s="381"/>
    </row>
    <row r="7158" spans="1:39" x14ac:dyDescent="0.35">
      <c r="A7158" s="379"/>
      <c r="B7158" s="379"/>
      <c r="C7158" s="379"/>
      <c r="D7158" s="379"/>
      <c r="E7158" s="379"/>
      <c r="F7158" s="379"/>
      <c r="G7158" s="379"/>
      <c r="H7158" s="379"/>
      <c r="I7158" s="379"/>
      <c r="J7158" s="379"/>
      <c r="K7158" s="379"/>
      <c r="L7158" s="379"/>
      <c r="M7158" s="379"/>
      <c r="N7158" s="379"/>
      <c r="O7158" s="379"/>
      <c r="P7158" s="379"/>
      <c r="Q7158" s="379"/>
      <c r="R7158" s="379"/>
      <c r="S7158" s="379"/>
      <c r="T7158" s="379"/>
      <c r="U7158" s="379"/>
      <c r="V7158" s="379"/>
      <c r="W7158" s="379"/>
      <c r="X7158" s="379"/>
      <c r="Y7158" s="379"/>
      <c r="Z7158" s="379"/>
      <c r="AA7158" s="380"/>
      <c r="AB7158" s="379"/>
      <c r="AC7158" s="379"/>
      <c r="AD7158" s="379"/>
      <c r="AE7158" s="381"/>
      <c r="AF7158" s="105"/>
      <c r="AG7158" s="381"/>
      <c r="AH7158" s="381"/>
      <c r="AI7158" s="381"/>
      <c r="AJ7158" s="381"/>
      <c r="AK7158" s="381"/>
      <c r="AL7158" s="381"/>
      <c r="AM7158" s="381"/>
    </row>
    <row r="7159" spans="1:39" x14ac:dyDescent="0.35">
      <c r="A7159" s="379"/>
      <c r="B7159" s="379"/>
      <c r="C7159" s="379"/>
      <c r="D7159" s="379"/>
      <c r="E7159" s="379"/>
      <c r="F7159" s="379"/>
      <c r="G7159" s="379"/>
      <c r="H7159" s="379"/>
      <c r="I7159" s="379"/>
      <c r="J7159" s="379"/>
      <c r="K7159" s="379"/>
      <c r="L7159" s="379"/>
      <c r="M7159" s="379"/>
      <c r="N7159" s="379"/>
      <c r="O7159" s="379"/>
      <c r="P7159" s="379"/>
      <c r="Q7159" s="379"/>
      <c r="R7159" s="379"/>
      <c r="S7159" s="379"/>
      <c r="T7159" s="379"/>
      <c r="U7159" s="379"/>
      <c r="V7159" s="379"/>
      <c r="W7159" s="379"/>
      <c r="X7159" s="379"/>
      <c r="Y7159" s="379"/>
      <c r="Z7159" s="379"/>
      <c r="AA7159" s="380"/>
      <c r="AB7159" s="379"/>
      <c r="AC7159" s="379"/>
      <c r="AD7159" s="379"/>
      <c r="AE7159" s="381"/>
      <c r="AF7159" s="105"/>
      <c r="AG7159" s="381"/>
      <c r="AH7159" s="381"/>
      <c r="AI7159" s="381"/>
      <c r="AJ7159" s="381"/>
      <c r="AK7159" s="381"/>
      <c r="AL7159" s="381"/>
      <c r="AM7159" s="381"/>
    </row>
    <row r="7160" spans="1:39" x14ac:dyDescent="0.35">
      <c r="A7160" s="379"/>
      <c r="B7160" s="379"/>
      <c r="C7160" s="379"/>
      <c r="D7160" s="379"/>
      <c r="E7160" s="379"/>
      <c r="F7160" s="379"/>
      <c r="G7160" s="379"/>
      <c r="H7160" s="379"/>
      <c r="I7160" s="379"/>
      <c r="J7160" s="379"/>
      <c r="K7160" s="379"/>
      <c r="L7160" s="379"/>
      <c r="M7160" s="379"/>
      <c r="N7160" s="379"/>
      <c r="O7160" s="379"/>
      <c r="P7160" s="379"/>
      <c r="Q7160" s="379"/>
      <c r="R7160" s="379"/>
      <c r="S7160" s="379"/>
      <c r="T7160" s="379"/>
      <c r="U7160" s="379"/>
      <c r="V7160" s="379"/>
      <c r="W7160" s="379"/>
      <c r="X7160" s="379"/>
      <c r="Y7160" s="379"/>
      <c r="Z7160" s="379"/>
      <c r="AA7160" s="380"/>
      <c r="AB7160" s="379"/>
      <c r="AC7160" s="379"/>
      <c r="AD7160" s="379"/>
      <c r="AE7160" s="381"/>
      <c r="AF7160" s="105"/>
      <c r="AG7160" s="381"/>
      <c r="AH7160" s="381"/>
      <c r="AI7160" s="381"/>
      <c r="AJ7160" s="381"/>
      <c r="AK7160" s="381"/>
      <c r="AL7160" s="381"/>
      <c r="AM7160" s="381"/>
    </row>
    <row r="7161" spans="1:39" x14ac:dyDescent="0.35">
      <c r="A7161" s="379"/>
      <c r="B7161" s="379"/>
      <c r="C7161" s="379"/>
      <c r="D7161" s="379"/>
      <c r="E7161" s="379"/>
      <c r="F7161" s="379"/>
      <c r="G7161" s="379"/>
      <c r="H7161" s="379"/>
      <c r="I7161" s="379"/>
      <c r="J7161" s="379"/>
      <c r="K7161" s="379"/>
      <c r="L7161" s="379"/>
      <c r="M7161" s="379"/>
      <c r="N7161" s="379"/>
      <c r="O7161" s="379"/>
      <c r="P7161" s="379"/>
      <c r="Q7161" s="379"/>
      <c r="R7161" s="379"/>
      <c r="S7161" s="379"/>
      <c r="T7161" s="379"/>
      <c r="U7161" s="379"/>
      <c r="V7161" s="379"/>
      <c r="W7161" s="379"/>
      <c r="X7161" s="379"/>
      <c r="Y7161" s="379"/>
      <c r="Z7161" s="379"/>
      <c r="AA7161" s="380"/>
      <c r="AB7161" s="379"/>
      <c r="AC7161" s="379"/>
      <c r="AD7161" s="379"/>
      <c r="AE7161" s="381"/>
      <c r="AF7161" s="105"/>
      <c r="AG7161" s="381"/>
      <c r="AH7161" s="381"/>
      <c r="AI7161" s="381"/>
      <c r="AJ7161" s="381"/>
      <c r="AK7161" s="381"/>
      <c r="AL7161" s="381"/>
      <c r="AM7161" s="381"/>
    </row>
    <row r="7162" spans="1:39" x14ac:dyDescent="0.35">
      <c r="A7162" s="379"/>
      <c r="B7162" s="379"/>
      <c r="C7162" s="379"/>
      <c r="D7162" s="379"/>
      <c r="E7162" s="379"/>
      <c r="F7162" s="379"/>
      <c r="G7162" s="379"/>
      <c r="H7162" s="379"/>
      <c r="I7162" s="379"/>
      <c r="J7162" s="379"/>
      <c r="K7162" s="379"/>
      <c r="L7162" s="379"/>
      <c r="M7162" s="379"/>
      <c r="N7162" s="379"/>
      <c r="O7162" s="379"/>
      <c r="P7162" s="379"/>
      <c r="Q7162" s="379"/>
      <c r="R7162" s="379"/>
      <c r="S7162" s="379"/>
      <c r="T7162" s="379"/>
      <c r="U7162" s="379"/>
      <c r="V7162" s="379"/>
      <c r="W7162" s="379"/>
      <c r="X7162" s="379"/>
      <c r="Y7162" s="379"/>
      <c r="Z7162" s="379"/>
      <c r="AA7162" s="380"/>
      <c r="AB7162" s="379"/>
      <c r="AC7162" s="379"/>
      <c r="AD7162" s="379"/>
      <c r="AE7162" s="381"/>
      <c r="AF7162" s="105"/>
      <c r="AG7162" s="381"/>
      <c r="AH7162" s="381"/>
      <c r="AI7162" s="381"/>
      <c r="AJ7162" s="381"/>
      <c r="AK7162" s="381"/>
      <c r="AL7162" s="381"/>
      <c r="AM7162" s="381"/>
    </row>
    <row r="7163" spans="1:39" x14ac:dyDescent="0.35">
      <c r="A7163" s="379"/>
      <c r="B7163" s="379"/>
      <c r="C7163" s="379"/>
      <c r="D7163" s="379"/>
      <c r="E7163" s="379"/>
      <c r="F7163" s="379"/>
      <c r="G7163" s="379"/>
      <c r="H7163" s="379"/>
      <c r="I7163" s="379"/>
      <c r="J7163" s="379"/>
      <c r="K7163" s="379"/>
      <c r="L7163" s="379"/>
      <c r="M7163" s="379"/>
      <c r="N7163" s="379"/>
      <c r="O7163" s="379"/>
      <c r="P7163" s="379"/>
      <c r="Q7163" s="379"/>
      <c r="R7163" s="379"/>
      <c r="S7163" s="379"/>
      <c r="T7163" s="379"/>
      <c r="U7163" s="379"/>
      <c r="V7163" s="379"/>
      <c r="W7163" s="379"/>
      <c r="X7163" s="379"/>
      <c r="Y7163" s="379"/>
      <c r="Z7163" s="379"/>
      <c r="AA7163" s="380"/>
      <c r="AB7163" s="379"/>
      <c r="AC7163" s="379"/>
      <c r="AD7163" s="379"/>
      <c r="AE7163" s="381"/>
      <c r="AF7163" s="105"/>
      <c r="AG7163" s="381"/>
      <c r="AH7163" s="381"/>
      <c r="AI7163" s="381"/>
      <c r="AJ7163" s="381"/>
      <c r="AK7163" s="381"/>
      <c r="AL7163" s="381"/>
      <c r="AM7163" s="381"/>
    </row>
    <row r="7164" spans="1:39" x14ac:dyDescent="0.35">
      <c r="A7164" s="379"/>
      <c r="B7164" s="379"/>
      <c r="C7164" s="379"/>
      <c r="D7164" s="379"/>
      <c r="E7164" s="379"/>
      <c r="F7164" s="379"/>
      <c r="G7164" s="379"/>
      <c r="H7164" s="379"/>
      <c r="I7164" s="379"/>
      <c r="J7164" s="379"/>
      <c r="K7164" s="379"/>
      <c r="L7164" s="379"/>
      <c r="M7164" s="379"/>
      <c r="N7164" s="379"/>
      <c r="O7164" s="379"/>
      <c r="P7164" s="379"/>
      <c r="Q7164" s="379"/>
      <c r="R7164" s="379"/>
      <c r="S7164" s="379"/>
      <c r="T7164" s="379"/>
      <c r="U7164" s="379"/>
      <c r="V7164" s="379"/>
      <c r="W7164" s="379"/>
      <c r="X7164" s="379"/>
      <c r="Y7164" s="379"/>
      <c r="Z7164" s="379"/>
      <c r="AA7164" s="380"/>
      <c r="AB7164" s="379"/>
      <c r="AC7164" s="379"/>
      <c r="AD7164" s="379"/>
      <c r="AE7164" s="381"/>
      <c r="AF7164" s="105"/>
      <c r="AG7164" s="381"/>
      <c r="AH7164" s="381"/>
      <c r="AI7164" s="381"/>
      <c r="AJ7164" s="381"/>
      <c r="AK7164" s="381"/>
      <c r="AL7164" s="381"/>
      <c r="AM7164" s="381"/>
    </row>
    <row r="7165" spans="1:39" x14ac:dyDescent="0.35">
      <c r="A7165" s="379"/>
      <c r="B7165" s="379"/>
      <c r="C7165" s="379"/>
      <c r="D7165" s="379"/>
      <c r="E7165" s="379"/>
      <c r="F7165" s="379"/>
      <c r="G7165" s="379"/>
      <c r="H7165" s="379"/>
      <c r="I7165" s="379"/>
      <c r="J7165" s="379"/>
      <c r="K7165" s="379"/>
      <c r="L7165" s="379"/>
      <c r="M7165" s="379"/>
      <c r="N7165" s="379"/>
      <c r="O7165" s="379"/>
      <c r="P7165" s="379"/>
      <c r="Q7165" s="379"/>
      <c r="R7165" s="379"/>
      <c r="S7165" s="379"/>
      <c r="T7165" s="379"/>
      <c r="U7165" s="379"/>
      <c r="V7165" s="379"/>
      <c r="W7165" s="379"/>
      <c r="X7165" s="379"/>
      <c r="Y7165" s="379"/>
      <c r="Z7165" s="379"/>
      <c r="AA7165" s="380"/>
      <c r="AB7165" s="379"/>
      <c r="AC7165" s="379"/>
      <c r="AD7165" s="379"/>
      <c r="AE7165" s="381"/>
      <c r="AF7165" s="105"/>
      <c r="AG7165" s="381"/>
      <c r="AH7165" s="381"/>
      <c r="AI7165" s="381"/>
      <c r="AJ7165" s="381"/>
      <c r="AK7165" s="381"/>
      <c r="AL7165" s="381"/>
      <c r="AM7165" s="381"/>
    </row>
    <row r="7166" spans="1:39" x14ac:dyDescent="0.35">
      <c r="A7166" s="379"/>
      <c r="B7166" s="379"/>
      <c r="C7166" s="379"/>
      <c r="D7166" s="379"/>
      <c r="E7166" s="379"/>
      <c r="F7166" s="379"/>
      <c r="G7166" s="379"/>
      <c r="H7166" s="379"/>
      <c r="I7166" s="379"/>
      <c r="J7166" s="379"/>
      <c r="K7166" s="379"/>
      <c r="L7166" s="379"/>
      <c r="M7166" s="379"/>
      <c r="N7166" s="379"/>
      <c r="O7166" s="379"/>
      <c r="P7166" s="379"/>
      <c r="Q7166" s="379"/>
      <c r="R7166" s="379"/>
      <c r="S7166" s="379"/>
      <c r="T7166" s="379"/>
      <c r="U7166" s="379"/>
      <c r="V7166" s="379"/>
      <c r="W7166" s="379"/>
      <c r="X7166" s="379"/>
      <c r="Y7166" s="379"/>
      <c r="Z7166" s="379"/>
      <c r="AA7166" s="380"/>
      <c r="AB7166" s="379"/>
      <c r="AC7166" s="379"/>
      <c r="AD7166" s="379"/>
      <c r="AE7166" s="381"/>
      <c r="AF7166" s="105"/>
      <c r="AG7166" s="381"/>
      <c r="AH7166" s="381"/>
      <c r="AI7166" s="381"/>
      <c r="AJ7166" s="381"/>
      <c r="AK7166" s="381"/>
      <c r="AL7166" s="381"/>
      <c r="AM7166" s="381"/>
    </row>
    <row r="7167" spans="1:39" x14ac:dyDescent="0.35">
      <c r="A7167" s="379"/>
      <c r="B7167" s="379"/>
      <c r="C7167" s="379"/>
      <c r="D7167" s="379"/>
      <c r="E7167" s="379"/>
      <c r="F7167" s="379"/>
      <c r="G7167" s="379"/>
      <c r="H7167" s="379"/>
      <c r="I7167" s="379"/>
      <c r="J7167" s="379"/>
      <c r="K7167" s="379"/>
      <c r="L7167" s="379"/>
      <c r="M7167" s="379"/>
      <c r="N7167" s="379"/>
      <c r="O7167" s="379"/>
      <c r="P7167" s="379"/>
      <c r="Q7167" s="379"/>
      <c r="R7167" s="379"/>
      <c r="S7167" s="379"/>
      <c r="T7167" s="379"/>
      <c r="U7167" s="379"/>
      <c r="V7167" s="379"/>
      <c r="W7167" s="379"/>
      <c r="X7167" s="379"/>
      <c r="Y7167" s="379"/>
      <c r="Z7167" s="379"/>
      <c r="AA7167" s="380"/>
      <c r="AB7167" s="379"/>
      <c r="AC7167" s="379"/>
      <c r="AD7167" s="379"/>
      <c r="AE7167" s="381"/>
      <c r="AF7167" s="105"/>
      <c r="AG7167" s="381"/>
      <c r="AH7167" s="381"/>
      <c r="AI7167" s="381"/>
      <c r="AJ7167" s="381"/>
      <c r="AK7167" s="381"/>
      <c r="AL7167" s="381"/>
      <c r="AM7167" s="381"/>
    </row>
    <row r="7168" spans="1:39" x14ac:dyDescent="0.35">
      <c r="A7168" s="379"/>
      <c r="B7168" s="379"/>
      <c r="C7168" s="379"/>
      <c r="D7168" s="379"/>
      <c r="E7168" s="379"/>
      <c r="F7168" s="379"/>
      <c r="G7168" s="379"/>
      <c r="H7168" s="379"/>
      <c r="I7168" s="379"/>
      <c r="J7168" s="379"/>
      <c r="K7168" s="379"/>
      <c r="L7168" s="379"/>
      <c r="M7168" s="379"/>
      <c r="N7168" s="379"/>
      <c r="O7168" s="379"/>
      <c r="P7168" s="379"/>
      <c r="Q7168" s="379"/>
      <c r="R7168" s="379"/>
      <c r="S7168" s="379"/>
      <c r="T7168" s="379"/>
      <c r="U7168" s="379"/>
      <c r="V7168" s="379"/>
      <c r="W7168" s="379"/>
      <c r="X7168" s="379"/>
      <c r="Y7168" s="379"/>
      <c r="Z7168" s="379"/>
      <c r="AA7168" s="380"/>
      <c r="AB7168" s="379"/>
      <c r="AC7168" s="379"/>
      <c r="AD7168" s="379"/>
      <c r="AE7168" s="381"/>
      <c r="AF7168" s="105"/>
      <c r="AG7168" s="381"/>
      <c r="AH7168" s="381"/>
      <c r="AI7168" s="381"/>
      <c r="AJ7168" s="381"/>
      <c r="AK7168" s="381"/>
      <c r="AL7168" s="381"/>
      <c r="AM7168" s="381"/>
    </row>
    <row r="7169" spans="1:39" x14ac:dyDescent="0.35">
      <c r="A7169" s="379"/>
      <c r="B7169" s="379"/>
      <c r="C7169" s="379"/>
      <c r="D7169" s="379"/>
      <c r="E7169" s="379"/>
      <c r="F7169" s="379"/>
      <c r="G7169" s="379"/>
      <c r="H7169" s="379"/>
      <c r="I7169" s="379"/>
      <c r="J7169" s="379"/>
      <c r="K7169" s="379"/>
      <c r="L7169" s="379"/>
      <c r="M7169" s="379"/>
      <c r="N7169" s="379"/>
      <c r="O7169" s="379"/>
      <c r="P7169" s="379"/>
      <c r="Q7169" s="379"/>
      <c r="R7169" s="379"/>
      <c r="S7169" s="379"/>
      <c r="T7169" s="379"/>
      <c r="U7169" s="379"/>
      <c r="V7169" s="379"/>
      <c r="W7169" s="379"/>
      <c r="X7169" s="379"/>
      <c r="Y7169" s="379"/>
      <c r="Z7169" s="379"/>
      <c r="AA7169" s="380"/>
      <c r="AB7169" s="379"/>
      <c r="AC7169" s="379"/>
      <c r="AD7169" s="379"/>
      <c r="AE7169" s="381"/>
      <c r="AF7169" s="105"/>
      <c r="AG7169" s="381"/>
      <c r="AH7169" s="381"/>
      <c r="AI7169" s="381"/>
      <c r="AJ7169" s="381"/>
      <c r="AK7169" s="381"/>
      <c r="AL7169" s="381"/>
      <c r="AM7169" s="381"/>
    </row>
    <row r="7170" spans="1:39" x14ac:dyDescent="0.35">
      <c r="A7170" s="379"/>
      <c r="B7170" s="379"/>
      <c r="C7170" s="379"/>
      <c r="D7170" s="379"/>
      <c r="E7170" s="379"/>
      <c r="F7170" s="379"/>
      <c r="G7170" s="379"/>
      <c r="H7170" s="379"/>
      <c r="I7170" s="379"/>
      <c r="J7170" s="379"/>
      <c r="K7170" s="379"/>
      <c r="L7170" s="379"/>
      <c r="M7170" s="379"/>
      <c r="N7170" s="379"/>
      <c r="O7170" s="379"/>
      <c r="P7170" s="379"/>
      <c r="Q7170" s="379"/>
      <c r="R7170" s="379"/>
      <c r="S7170" s="379"/>
      <c r="T7170" s="379"/>
      <c r="U7170" s="379"/>
      <c r="V7170" s="379"/>
      <c r="W7170" s="379"/>
      <c r="X7170" s="379"/>
      <c r="Y7170" s="379"/>
      <c r="Z7170" s="379"/>
      <c r="AA7170" s="380"/>
      <c r="AB7170" s="379"/>
      <c r="AC7170" s="379"/>
      <c r="AD7170" s="379"/>
      <c r="AE7170" s="381"/>
      <c r="AF7170" s="105"/>
      <c r="AG7170" s="381"/>
      <c r="AH7170" s="381"/>
      <c r="AI7170" s="381"/>
      <c r="AJ7170" s="381"/>
      <c r="AK7170" s="381"/>
      <c r="AL7170" s="381"/>
      <c r="AM7170" s="381"/>
    </row>
    <row r="7171" spans="1:39" x14ac:dyDescent="0.35">
      <c r="A7171" s="379"/>
      <c r="B7171" s="379"/>
      <c r="C7171" s="379"/>
      <c r="D7171" s="379"/>
      <c r="E7171" s="379"/>
      <c r="F7171" s="379"/>
      <c r="G7171" s="379"/>
      <c r="H7171" s="379"/>
      <c r="I7171" s="379"/>
      <c r="J7171" s="379"/>
      <c r="K7171" s="379"/>
      <c r="L7171" s="379"/>
      <c r="M7171" s="379"/>
      <c r="N7171" s="379"/>
      <c r="O7171" s="379"/>
      <c r="P7171" s="379"/>
      <c r="Q7171" s="379"/>
      <c r="R7171" s="379"/>
      <c r="S7171" s="379"/>
      <c r="T7171" s="379"/>
      <c r="U7171" s="379"/>
      <c r="V7171" s="379"/>
      <c r="W7171" s="379"/>
      <c r="X7171" s="379"/>
      <c r="Y7171" s="379"/>
      <c r="Z7171" s="379"/>
      <c r="AA7171" s="380"/>
      <c r="AB7171" s="379"/>
      <c r="AC7171" s="379"/>
      <c r="AD7171" s="379"/>
      <c r="AE7171" s="381"/>
      <c r="AF7171" s="105"/>
      <c r="AG7171" s="381"/>
      <c r="AH7171" s="381"/>
      <c r="AI7171" s="381"/>
      <c r="AJ7171" s="381"/>
      <c r="AK7171" s="381"/>
      <c r="AL7171" s="381"/>
      <c r="AM7171" s="381"/>
    </row>
    <row r="7172" spans="1:39" x14ac:dyDescent="0.35">
      <c r="A7172" s="379"/>
      <c r="B7172" s="379"/>
      <c r="C7172" s="379"/>
      <c r="D7172" s="379"/>
      <c r="E7172" s="379"/>
      <c r="F7172" s="379"/>
      <c r="G7172" s="379"/>
      <c r="H7172" s="379"/>
      <c r="I7172" s="379"/>
      <c r="J7172" s="379"/>
      <c r="K7172" s="379"/>
      <c r="L7172" s="379"/>
      <c r="M7172" s="379"/>
      <c r="N7172" s="379"/>
      <c r="O7172" s="379"/>
      <c r="P7172" s="379"/>
      <c r="Q7172" s="379"/>
      <c r="R7172" s="379"/>
      <c r="S7172" s="379"/>
      <c r="T7172" s="379"/>
      <c r="U7172" s="379"/>
      <c r="V7172" s="379"/>
      <c r="W7172" s="379"/>
      <c r="X7172" s="379"/>
      <c r="Y7172" s="379"/>
      <c r="Z7172" s="379"/>
      <c r="AA7172" s="380"/>
      <c r="AB7172" s="379"/>
      <c r="AC7172" s="379"/>
      <c r="AD7172" s="379"/>
      <c r="AE7172" s="381"/>
      <c r="AF7172" s="105"/>
      <c r="AG7172" s="381"/>
      <c r="AH7172" s="381"/>
      <c r="AI7172" s="381"/>
      <c r="AJ7172" s="381"/>
      <c r="AK7172" s="381"/>
      <c r="AL7172" s="381"/>
      <c r="AM7172" s="381"/>
    </row>
    <row r="7173" spans="1:39" x14ac:dyDescent="0.35">
      <c r="A7173" s="379"/>
      <c r="B7173" s="379"/>
      <c r="C7173" s="379"/>
      <c r="D7173" s="379"/>
      <c r="E7173" s="379"/>
      <c r="F7173" s="379"/>
      <c r="G7173" s="379"/>
      <c r="H7173" s="379"/>
      <c r="I7173" s="379"/>
      <c r="J7173" s="379"/>
      <c r="K7173" s="379"/>
      <c r="L7173" s="379"/>
      <c r="M7173" s="379"/>
      <c r="N7173" s="379"/>
      <c r="O7173" s="379"/>
      <c r="P7173" s="379"/>
      <c r="Q7173" s="379"/>
      <c r="R7173" s="379"/>
      <c r="S7173" s="379"/>
      <c r="T7173" s="379"/>
      <c r="U7173" s="379"/>
      <c r="V7173" s="379"/>
      <c r="W7173" s="379"/>
      <c r="X7173" s="379"/>
      <c r="Y7173" s="379"/>
      <c r="Z7173" s="379"/>
      <c r="AA7173" s="380"/>
      <c r="AB7173" s="379"/>
      <c r="AC7173" s="379"/>
      <c r="AD7173" s="379"/>
      <c r="AE7173" s="381"/>
      <c r="AF7173" s="105"/>
      <c r="AG7173" s="381"/>
      <c r="AH7173" s="381"/>
      <c r="AI7173" s="381"/>
      <c r="AJ7173" s="381"/>
      <c r="AK7173" s="381"/>
      <c r="AL7173" s="381"/>
      <c r="AM7173" s="381"/>
    </row>
    <row r="7174" spans="1:39" x14ac:dyDescent="0.35">
      <c r="A7174" s="379"/>
      <c r="B7174" s="379"/>
      <c r="C7174" s="379"/>
      <c r="D7174" s="379"/>
      <c r="E7174" s="379"/>
      <c r="F7174" s="379"/>
      <c r="G7174" s="379"/>
      <c r="H7174" s="379"/>
      <c r="I7174" s="379"/>
      <c r="J7174" s="379"/>
      <c r="K7174" s="379"/>
      <c r="L7174" s="379"/>
      <c r="M7174" s="379"/>
      <c r="N7174" s="379"/>
      <c r="O7174" s="379"/>
      <c r="P7174" s="379"/>
      <c r="Q7174" s="379"/>
      <c r="R7174" s="379"/>
      <c r="S7174" s="379"/>
      <c r="T7174" s="379"/>
      <c r="U7174" s="379"/>
      <c r="V7174" s="379"/>
      <c r="W7174" s="379"/>
      <c r="X7174" s="379"/>
      <c r="Y7174" s="379"/>
      <c r="Z7174" s="379"/>
      <c r="AA7174" s="380"/>
      <c r="AB7174" s="379"/>
      <c r="AC7174" s="379"/>
      <c r="AD7174" s="379"/>
      <c r="AE7174" s="381"/>
      <c r="AF7174" s="105"/>
      <c r="AG7174" s="381"/>
      <c r="AH7174" s="381"/>
      <c r="AI7174" s="381"/>
      <c r="AJ7174" s="381"/>
      <c r="AK7174" s="381"/>
      <c r="AL7174" s="381"/>
      <c r="AM7174" s="381"/>
    </row>
    <row r="7175" spans="1:39" x14ac:dyDescent="0.35">
      <c r="A7175" s="379"/>
      <c r="B7175" s="379"/>
      <c r="C7175" s="379"/>
      <c r="D7175" s="379"/>
      <c r="E7175" s="379"/>
      <c r="F7175" s="379"/>
      <c r="G7175" s="379"/>
      <c r="H7175" s="379"/>
      <c r="I7175" s="379"/>
      <c r="J7175" s="379"/>
      <c r="K7175" s="379"/>
      <c r="L7175" s="379"/>
      <c r="M7175" s="379"/>
      <c r="N7175" s="379"/>
      <c r="O7175" s="379"/>
      <c r="P7175" s="379"/>
      <c r="Q7175" s="379"/>
      <c r="R7175" s="379"/>
      <c r="S7175" s="379"/>
      <c r="T7175" s="379"/>
      <c r="U7175" s="379"/>
      <c r="V7175" s="379"/>
      <c r="W7175" s="379"/>
      <c r="X7175" s="379"/>
      <c r="Y7175" s="379"/>
      <c r="Z7175" s="379"/>
      <c r="AA7175" s="380"/>
      <c r="AB7175" s="379"/>
      <c r="AC7175" s="379"/>
      <c r="AD7175" s="379"/>
      <c r="AE7175" s="381"/>
      <c r="AF7175" s="105"/>
      <c r="AG7175" s="381"/>
      <c r="AH7175" s="381"/>
      <c r="AI7175" s="381"/>
      <c r="AJ7175" s="381"/>
      <c r="AK7175" s="381"/>
      <c r="AL7175" s="381"/>
      <c r="AM7175" s="381"/>
    </row>
    <row r="7176" spans="1:39" x14ac:dyDescent="0.35">
      <c r="A7176" s="379"/>
      <c r="B7176" s="379"/>
      <c r="C7176" s="379"/>
      <c r="D7176" s="379"/>
      <c r="E7176" s="379"/>
      <c r="F7176" s="379"/>
      <c r="G7176" s="379"/>
      <c r="H7176" s="379"/>
      <c r="I7176" s="379"/>
      <c r="J7176" s="379"/>
      <c r="K7176" s="379"/>
      <c r="L7176" s="379"/>
      <c r="M7176" s="379"/>
      <c r="N7176" s="379"/>
      <c r="O7176" s="379"/>
      <c r="P7176" s="379"/>
      <c r="Q7176" s="379"/>
      <c r="R7176" s="379"/>
      <c r="S7176" s="379"/>
      <c r="T7176" s="379"/>
      <c r="U7176" s="379"/>
      <c r="V7176" s="379"/>
      <c r="W7176" s="379"/>
      <c r="X7176" s="379"/>
      <c r="Y7176" s="379"/>
      <c r="Z7176" s="379"/>
      <c r="AA7176" s="380"/>
      <c r="AB7176" s="379"/>
      <c r="AC7176" s="379"/>
      <c r="AD7176" s="379"/>
      <c r="AE7176" s="381"/>
      <c r="AF7176" s="105"/>
      <c r="AG7176" s="381"/>
      <c r="AH7176" s="381"/>
      <c r="AI7176" s="381"/>
      <c r="AJ7176" s="381"/>
      <c r="AK7176" s="381"/>
      <c r="AL7176" s="381"/>
      <c r="AM7176" s="381"/>
    </row>
    <row r="7177" spans="1:39" x14ac:dyDescent="0.35">
      <c r="A7177" s="379"/>
      <c r="B7177" s="379"/>
      <c r="C7177" s="379"/>
      <c r="D7177" s="379"/>
      <c r="E7177" s="379"/>
      <c r="F7177" s="379"/>
      <c r="G7177" s="379"/>
      <c r="H7177" s="379"/>
      <c r="I7177" s="379"/>
      <c r="J7177" s="379"/>
      <c r="K7177" s="379"/>
      <c r="L7177" s="379"/>
      <c r="M7177" s="379"/>
      <c r="N7177" s="379"/>
      <c r="O7177" s="379"/>
      <c r="P7177" s="379"/>
      <c r="Q7177" s="379"/>
      <c r="R7177" s="379"/>
      <c r="S7177" s="379"/>
      <c r="T7177" s="379"/>
      <c r="U7177" s="379"/>
      <c r="V7177" s="379"/>
      <c r="W7177" s="379"/>
      <c r="X7177" s="379"/>
      <c r="Y7177" s="379"/>
      <c r="Z7177" s="379"/>
      <c r="AA7177" s="380"/>
      <c r="AB7177" s="379"/>
      <c r="AC7177" s="379"/>
      <c r="AD7177" s="379"/>
      <c r="AE7177" s="381"/>
      <c r="AF7177" s="105"/>
      <c r="AG7177" s="381"/>
      <c r="AH7177" s="381"/>
      <c r="AI7177" s="381"/>
      <c r="AJ7177" s="381"/>
      <c r="AK7177" s="381"/>
      <c r="AL7177" s="381"/>
      <c r="AM7177" s="381"/>
    </row>
    <row r="7178" spans="1:39" x14ac:dyDescent="0.35">
      <c r="A7178" s="379"/>
      <c r="B7178" s="379"/>
      <c r="C7178" s="379"/>
      <c r="D7178" s="379"/>
      <c r="E7178" s="379"/>
      <c r="F7178" s="379"/>
      <c r="G7178" s="379"/>
      <c r="H7178" s="379"/>
      <c r="I7178" s="379"/>
      <c r="J7178" s="379"/>
      <c r="K7178" s="379"/>
      <c r="L7178" s="379"/>
      <c r="M7178" s="379"/>
      <c r="N7178" s="379"/>
      <c r="O7178" s="379"/>
      <c r="P7178" s="379"/>
      <c r="Q7178" s="379"/>
      <c r="R7178" s="379"/>
      <c r="S7178" s="379"/>
      <c r="T7178" s="379"/>
      <c r="U7178" s="379"/>
      <c r="V7178" s="379"/>
      <c r="W7178" s="379"/>
      <c r="X7178" s="379"/>
      <c r="Y7178" s="379"/>
      <c r="Z7178" s="379"/>
      <c r="AA7178" s="380"/>
      <c r="AB7178" s="379"/>
      <c r="AC7178" s="379"/>
      <c r="AD7178" s="379"/>
      <c r="AE7178" s="381"/>
      <c r="AF7178" s="105"/>
      <c r="AG7178" s="381"/>
      <c r="AH7178" s="381"/>
      <c r="AI7178" s="381"/>
      <c r="AJ7178" s="381"/>
      <c r="AK7178" s="381"/>
      <c r="AL7178" s="381"/>
      <c r="AM7178" s="381"/>
    </row>
    <row r="7179" spans="1:39" x14ac:dyDescent="0.35">
      <c r="A7179" s="379"/>
      <c r="B7179" s="379"/>
      <c r="C7179" s="379"/>
      <c r="D7179" s="379"/>
      <c r="E7179" s="379"/>
      <c r="F7179" s="379"/>
      <c r="G7179" s="379"/>
      <c r="H7179" s="379"/>
      <c r="I7179" s="379"/>
      <c r="J7179" s="379"/>
      <c r="K7179" s="379"/>
      <c r="L7179" s="379"/>
      <c r="M7179" s="379"/>
      <c r="N7179" s="379"/>
      <c r="O7179" s="379"/>
      <c r="P7179" s="379"/>
      <c r="Q7179" s="379"/>
      <c r="R7179" s="379"/>
      <c r="S7179" s="379"/>
      <c r="T7179" s="379"/>
      <c r="U7179" s="379"/>
      <c r="V7179" s="379"/>
      <c r="W7179" s="379"/>
      <c r="X7179" s="379"/>
      <c r="Y7179" s="379"/>
      <c r="Z7179" s="379"/>
      <c r="AA7179" s="380"/>
      <c r="AB7179" s="379"/>
      <c r="AC7179" s="379"/>
      <c r="AD7179" s="379"/>
      <c r="AE7179" s="381"/>
      <c r="AF7179" s="105"/>
      <c r="AG7179" s="381"/>
      <c r="AH7179" s="381"/>
      <c r="AI7179" s="381"/>
      <c r="AJ7179" s="381"/>
      <c r="AK7179" s="381"/>
      <c r="AL7179" s="381"/>
      <c r="AM7179" s="381"/>
    </row>
    <row r="7180" spans="1:39" x14ac:dyDescent="0.35">
      <c r="A7180" s="379"/>
      <c r="B7180" s="379"/>
      <c r="C7180" s="379"/>
      <c r="D7180" s="379"/>
      <c r="E7180" s="379"/>
      <c r="F7180" s="379"/>
      <c r="G7180" s="379"/>
      <c r="H7180" s="379"/>
      <c r="I7180" s="379"/>
      <c r="J7180" s="379"/>
      <c r="K7180" s="379"/>
      <c r="L7180" s="379"/>
      <c r="M7180" s="379"/>
      <c r="N7180" s="379"/>
      <c r="O7180" s="379"/>
      <c r="P7180" s="379"/>
      <c r="Q7180" s="379"/>
      <c r="R7180" s="379"/>
      <c r="S7180" s="379"/>
      <c r="T7180" s="379"/>
      <c r="U7180" s="379"/>
      <c r="V7180" s="379"/>
      <c r="W7180" s="379"/>
      <c r="X7180" s="379"/>
      <c r="Y7180" s="379"/>
      <c r="Z7180" s="379"/>
      <c r="AA7180" s="380"/>
      <c r="AB7180" s="379"/>
      <c r="AC7180" s="379"/>
      <c r="AD7180" s="379"/>
      <c r="AE7180" s="381"/>
      <c r="AF7180" s="105"/>
      <c r="AG7180" s="381"/>
      <c r="AH7180" s="381"/>
      <c r="AI7180" s="381"/>
      <c r="AJ7180" s="381"/>
      <c r="AK7180" s="381"/>
      <c r="AL7180" s="381"/>
      <c r="AM7180" s="381"/>
    </row>
    <row r="7181" spans="1:39" x14ac:dyDescent="0.35">
      <c r="A7181" s="379"/>
      <c r="B7181" s="379"/>
      <c r="C7181" s="379"/>
      <c r="D7181" s="379"/>
      <c r="E7181" s="379"/>
      <c r="F7181" s="379"/>
      <c r="G7181" s="379"/>
      <c r="H7181" s="379"/>
      <c r="I7181" s="379"/>
      <c r="J7181" s="379"/>
      <c r="K7181" s="379"/>
      <c r="L7181" s="379"/>
      <c r="M7181" s="379"/>
      <c r="N7181" s="379"/>
      <c r="O7181" s="379"/>
      <c r="P7181" s="379"/>
      <c r="Q7181" s="379"/>
      <c r="R7181" s="379"/>
      <c r="S7181" s="379"/>
      <c r="T7181" s="379"/>
      <c r="U7181" s="379"/>
      <c r="V7181" s="379"/>
      <c r="W7181" s="379"/>
      <c r="X7181" s="379"/>
      <c r="Y7181" s="379"/>
      <c r="Z7181" s="379"/>
      <c r="AA7181" s="380"/>
      <c r="AB7181" s="379"/>
      <c r="AC7181" s="379"/>
      <c r="AD7181" s="379"/>
      <c r="AE7181" s="381"/>
      <c r="AF7181" s="105"/>
      <c r="AG7181" s="381"/>
      <c r="AH7181" s="381"/>
      <c r="AI7181" s="381"/>
      <c r="AJ7181" s="381"/>
      <c r="AK7181" s="381"/>
      <c r="AL7181" s="381"/>
      <c r="AM7181" s="381"/>
    </row>
    <row r="7182" spans="1:39" x14ac:dyDescent="0.35">
      <c r="A7182" s="379"/>
      <c r="B7182" s="379"/>
      <c r="C7182" s="379"/>
      <c r="D7182" s="379"/>
      <c r="E7182" s="379"/>
      <c r="F7182" s="379"/>
      <c r="G7182" s="379"/>
      <c r="H7182" s="379"/>
      <c r="I7182" s="379"/>
      <c r="J7182" s="379"/>
      <c r="K7182" s="379"/>
      <c r="L7182" s="379"/>
      <c r="M7182" s="379"/>
      <c r="N7182" s="379"/>
      <c r="O7182" s="379"/>
      <c r="P7182" s="379"/>
      <c r="Q7182" s="379"/>
      <c r="R7182" s="379"/>
      <c r="S7182" s="379"/>
      <c r="T7182" s="379"/>
      <c r="U7182" s="379"/>
      <c r="V7182" s="379"/>
      <c r="W7182" s="379"/>
      <c r="X7182" s="379"/>
      <c r="Y7182" s="379"/>
      <c r="Z7182" s="379"/>
      <c r="AA7182" s="380"/>
      <c r="AB7182" s="379"/>
      <c r="AC7182" s="379"/>
      <c r="AD7182" s="379"/>
      <c r="AE7182" s="381"/>
      <c r="AF7182" s="105"/>
      <c r="AG7182" s="381"/>
      <c r="AH7182" s="381"/>
      <c r="AI7182" s="381"/>
      <c r="AJ7182" s="381"/>
      <c r="AK7182" s="381"/>
      <c r="AL7182" s="381"/>
      <c r="AM7182" s="381"/>
    </row>
    <row r="7183" spans="1:39" x14ac:dyDescent="0.35">
      <c r="A7183" s="379"/>
      <c r="B7183" s="379"/>
      <c r="C7183" s="379"/>
      <c r="D7183" s="379"/>
      <c r="E7183" s="379"/>
      <c r="F7183" s="379"/>
      <c r="G7183" s="379"/>
      <c r="H7183" s="379"/>
      <c r="I7183" s="379"/>
      <c r="J7183" s="379"/>
      <c r="K7183" s="379"/>
      <c r="L7183" s="379"/>
      <c r="M7183" s="379"/>
      <c r="N7183" s="379"/>
      <c r="O7183" s="379"/>
      <c r="P7183" s="379"/>
      <c r="Q7183" s="379"/>
      <c r="R7183" s="379"/>
      <c r="S7183" s="379"/>
      <c r="T7183" s="379"/>
      <c r="U7183" s="379"/>
      <c r="V7183" s="379"/>
      <c r="W7183" s="379"/>
      <c r="X7183" s="379"/>
      <c r="Y7183" s="379"/>
      <c r="Z7183" s="379"/>
      <c r="AA7183" s="380"/>
      <c r="AB7183" s="379"/>
      <c r="AC7183" s="379"/>
      <c r="AD7183" s="379"/>
      <c r="AE7183" s="381"/>
      <c r="AF7183" s="105"/>
      <c r="AG7183" s="381"/>
      <c r="AH7183" s="381"/>
      <c r="AI7183" s="381"/>
      <c r="AJ7183" s="381"/>
      <c r="AK7183" s="381"/>
      <c r="AL7183" s="381"/>
      <c r="AM7183" s="381"/>
    </row>
    <row r="7184" spans="1:39" x14ac:dyDescent="0.35">
      <c r="A7184" s="379"/>
      <c r="B7184" s="379"/>
      <c r="C7184" s="379"/>
      <c r="D7184" s="379"/>
      <c r="E7184" s="379"/>
      <c r="F7184" s="379"/>
      <c r="G7184" s="379"/>
      <c r="H7184" s="379"/>
      <c r="I7184" s="379"/>
      <c r="J7184" s="379"/>
      <c r="K7184" s="379"/>
      <c r="L7184" s="379"/>
      <c r="M7184" s="379"/>
      <c r="N7184" s="379"/>
      <c r="O7184" s="379"/>
      <c r="P7184" s="379"/>
      <c r="Q7184" s="379"/>
      <c r="R7184" s="379"/>
      <c r="S7184" s="379"/>
      <c r="T7184" s="379"/>
      <c r="U7184" s="379"/>
      <c r="V7184" s="379"/>
      <c r="W7184" s="379"/>
      <c r="X7184" s="379"/>
      <c r="Y7184" s="379"/>
      <c r="Z7184" s="379"/>
      <c r="AA7184" s="380"/>
      <c r="AB7184" s="379"/>
      <c r="AC7184" s="379"/>
      <c r="AD7184" s="379"/>
      <c r="AE7184" s="381"/>
      <c r="AF7184" s="105"/>
      <c r="AG7184" s="381"/>
      <c r="AH7184" s="381"/>
      <c r="AI7184" s="381"/>
      <c r="AJ7184" s="381"/>
      <c r="AK7184" s="381"/>
      <c r="AL7184" s="381"/>
      <c r="AM7184" s="381"/>
    </row>
    <row r="7185" spans="1:39" x14ac:dyDescent="0.35">
      <c r="A7185" s="379"/>
      <c r="B7185" s="379"/>
      <c r="C7185" s="379"/>
      <c r="D7185" s="379"/>
      <c r="E7185" s="379"/>
      <c r="F7185" s="379"/>
      <c r="G7185" s="379"/>
      <c r="H7185" s="379"/>
      <c r="I7185" s="379"/>
      <c r="J7185" s="379"/>
      <c r="K7185" s="379"/>
      <c r="L7185" s="379"/>
      <c r="M7185" s="379"/>
      <c r="N7185" s="379"/>
      <c r="O7185" s="379"/>
      <c r="P7185" s="379"/>
      <c r="Q7185" s="379"/>
      <c r="R7185" s="379"/>
      <c r="S7185" s="379"/>
      <c r="T7185" s="379"/>
      <c r="U7185" s="379"/>
      <c r="V7185" s="379"/>
      <c r="W7185" s="379"/>
      <c r="X7185" s="379"/>
      <c r="Y7185" s="379"/>
      <c r="Z7185" s="379"/>
      <c r="AA7185" s="380"/>
      <c r="AB7185" s="379"/>
      <c r="AC7185" s="379"/>
      <c r="AD7185" s="379"/>
      <c r="AE7185" s="381"/>
      <c r="AF7185" s="105"/>
      <c r="AG7185" s="381"/>
      <c r="AH7185" s="381"/>
      <c r="AI7185" s="381"/>
      <c r="AJ7185" s="381"/>
      <c r="AK7185" s="381"/>
      <c r="AL7185" s="381"/>
      <c r="AM7185" s="381"/>
    </row>
    <row r="7186" spans="1:39" x14ac:dyDescent="0.35">
      <c r="A7186" s="379"/>
      <c r="B7186" s="379"/>
      <c r="C7186" s="379"/>
      <c r="D7186" s="379"/>
      <c r="E7186" s="379"/>
      <c r="F7186" s="379"/>
      <c r="G7186" s="379"/>
      <c r="H7186" s="379"/>
      <c r="I7186" s="379"/>
      <c r="J7186" s="379"/>
      <c r="K7186" s="379"/>
      <c r="L7186" s="379"/>
      <c r="M7186" s="379"/>
      <c r="N7186" s="379"/>
      <c r="O7186" s="379"/>
      <c r="P7186" s="379"/>
      <c r="Q7186" s="379"/>
      <c r="R7186" s="379"/>
      <c r="S7186" s="379"/>
      <c r="T7186" s="379"/>
      <c r="U7186" s="379"/>
      <c r="V7186" s="379"/>
      <c r="W7186" s="379"/>
      <c r="X7186" s="379"/>
      <c r="Y7186" s="379"/>
      <c r="Z7186" s="379"/>
      <c r="AA7186" s="380"/>
      <c r="AB7186" s="379"/>
      <c r="AC7186" s="379"/>
      <c r="AD7186" s="379"/>
      <c r="AE7186" s="381"/>
      <c r="AF7186" s="105"/>
      <c r="AG7186" s="381"/>
      <c r="AH7186" s="381"/>
      <c r="AI7186" s="381"/>
      <c r="AJ7186" s="381"/>
      <c r="AK7186" s="381"/>
      <c r="AL7186" s="381"/>
      <c r="AM7186" s="381"/>
    </row>
    <row r="7187" spans="1:39" x14ac:dyDescent="0.35">
      <c r="A7187" s="379"/>
      <c r="B7187" s="379"/>
      <c r="C7187" s="379"/>
      <c r="D7187" s="379"/>
      <c r="E7187" s="379"/>
      <c r="F7187" s="379"/>
      <c r="G7187" s="379"/>
      <c r="H7187" s="379"/>
      <c r="I7187" s="379"/>
      <c r="J7187" s="379"/>
      <c r="K7187" s="379"/>
      <c r="L7187" s="379"/>
      <c r="M7187" s="379"/>
      <c r="N7187" s="379"/>
      <c r="O7187" s="379"/>
      <c r="P7187" s="379"/>
      <c r="Q7187" s="379"/>
      <c r="R7187" s="379"/>
      <c r="S7187" s="379"/>
      <c r="T7187" s="379"/>
      <c r="U7187" s="379"/>
      <c r="V7187" s="379"/>
      <c r="W7187" s="379"/>
      <c r="X7187" s="379"/>
      <c r="Y7187" s="379"/>
      <c r="Z7187" s="379"/>
      <c r="AA7187" s="380"/>
      <c r="AB7187" s="379"/>
      <c r="AC7187" s="379"/>
      <c r="AD7187" s="379"/>
      <c r="AE7187" s="381"/>
      <c r="AF7187" s="105"/>
      <c r="AG7187" s="381"/>
      <c r="AH7187" s="381"/>
      <c r="AI7187" s="381"/>
      <c r="AJ7187" s="381"/>
      <c r="AK7187" s="381"/>
      <c r="AL7187" s="381"/>
      <c r="AM7187" s="381"/>
    </row>
    <row r="7188" spans="1:39" x14ac:dyDescent="0.35">
      <c r="A7188" s="379"/>
      <c r="B7188" s="379"/>
      <c r="C7188" s="379"/>
      <c r="D7188" s="379"/>
      <c r="E7188" s="379"/>
      <c r="F7188" s="379"/>
      <c r="G7188" s="379"/>
      <c r="H7188" s="379"/>
      <c r="I7188" s="379"/>
      <c r="J7188" s="379"/>
      <c r="K7188" s="379"/>
      <c r="L7188" s="379"/>
      <c r="M7188" s="379"/>
      <c r="N7188" s="379"/>
      <c r="O7188" s="379"/>
      <c r="P7188" s="379"/>
      <c r="Q7188" s="379"/>
      <c r="R7188" s="379"/>
      <c r="S7188" s="379"/>
      <c r="T7188" s="379"/>
      <c r="U7188" s="379"/>
      <c r="V7188" s="379"/>
      <c r="W7188" s="379"/>
      <c r="X7188" s="379"/>
      <c r="Y7188" s="379"/>
      <c r="Z7188" s="379"/>
      <c r="AA7188" s="380"/>
      <c r="AB7188" s="379"/>
      <c r="AC7188" s="379"/>
      <c r="AD7188" s="379"/>
      <c r="AE7188" s="381"/>
      <c r="AF7188" s="105"/>
      <c r="AG7188" s="381"/>
      <c r="AH7188" s="381"/>
      <c r="AI7188" s="381"/>
      <c r="AJ7188" s="381"/>
      <c r="AK7188" s="381"/>
      <c r="AL7188" s="381"/>
      <c r="AM7188" s="381"/>
    </row>
    <row r="7189" spans="1:39" x14ac:dyDescent="0.35">
      <c r="A7189" s="379"/>
      <c r="B7189" s="379"/>
      <c r="C7189" s="379"/>
      <c r="D7189" s="379"/>
      <c r="E7189" s="379"/>
      <c r="F7189" s="379"/>
      <c r="G7189" s="379"/>
      <c r="H7189" s="379"/>
      <c r="I7189" s="379"/>
      <c r="J7189" s="379"/>
      <c r="K7189" s="379"/>
      <c r="L7189" s="379"/>
      <c r="M7189" s="379"/>
      <c r="N7189" s="379"/>
      <c r="O7189" s="379"/>
      <c r="P7189" s="379"/>
      <c r="Q7189" s="379"/>
      <c r="R7189" s="379"/>
      <c r="S7189" s="379"/>
      <c r="T7189" s="379"/>
      <c r="U7189" s="379"/>
      <c r="V7189" s="379"/>
      <c r="W7189" s="379"/>
      <c r="X7189" s="379"/>
      <c r="Y7189" s="379"/>
      <c r="Z7189" s="379"/>
      <c r="AA7189" s="380"/>
      <c r="AB7189" s="379"/>
      <c r="AC7189" s="379"/>
      <c r="AD7189" s="379"/>
      <c r="AE7189" s="381"/>
      <c r="AF7189" s="105"/>
      <c r="AG7189" s="381"/>
      <c r="AH7189" s="381"/>
      <c r="AI7189" s="381"/>
      <c r="AJ7189" s="381"/>
      <c r="AK7189" s="381"/>
      <c r="AL7189" s="381"/>
      <c r="AM7189" s="381"/>
    </row>
    <row r="7190" spans="1:39" x14ac:dyDescent="0.35">
      <c r="A7190" s="379"/>
      <c r="B7190" s="379"/>
      <c r="C7190" s="379"/>
      <c r="D7190" s="379"/>
      <c r="E7190" s="379"/>
      <c r="F7190" s="379"/>
      <c r="G7190" s="379"/>
      <c r="H7190" s="379"/>
      <c r="I7190" s="379"/>
      <c r="J7190" s="379"/>
      <c r="K7190" s="379"/>
      <c r="L7190" s="379"/>
      <c r="M7190" s="379"/>
      <c r="N7190" s="379"/>
      <c r="O7190" s="379"/>
      <c r="P7190" s="379"/>
      <c r="Q7190" s="379"/>
      <c r="R7190" s="379"/>
      <c r="S7190" s="379"/>
      <c r="T7190" s="379"/>
      <c r="U7190" s="379"/>
      <c r="V7190" s="379"/>
      <c r="W7190" s="379"/>
      <c r="X7190" s="379"/>
      <c r="Y7190" s="379"/>
      <c r="Z7190" s="379"/>
      <c r="AA7190" s="380"/>
      <c r="AB7190" s="379"/>
      <c r="AC7190" s="379"/>
      <c r="AD7190" s="379"/>
      <c r="AE7190" s="381"/>
      <c r="AF7190" s="105"/>
      <c r="AG7190" s="381"/>
      <c r="AH7190" s="381"/>
      <c r="AI7190" s="381"/>
      <c r="AJ7190" s="381"/>
      <c r="AK7190" s="381"/>
      <c r="AL7190" s="381"/>
      <c r="AM7190" s="381"/>
    </row>
    <row r="7191" spans="1:39" x14ac:dyDescent="0.35">
      <c r="A7191" s="379"/>
      <c r="B7191" s="379"/>
      <c r="C7191" s="379"/>
      <c r="D7191" s="379"/>
      <c r="E7191" s="379"/>
      <c r="F7191" s="379"/>
      <c r="G7191" s="379"/>
      <c r="H7191" s="379"/>
      <c r="I7191" s="379"/>
      <c r="J7191" s="379"/>
      <c r="K7191" s="379"/>
      <c r="L7191" s="379"/>
      <c r="M7191" s="379"/>
      <c r="N7191" s="379"/>
      <c r="O7191" s="379"/>
      <c r="P7191" s="379"/>
      <c r="Q7191" s="379"/>
      <c r="R7191" s="379"/>
      <c r="S7191" s="379"/>
      <c r="T7191" s="379"/>
      <c r="U7191" s="379"/>
      <c r="V7191" s="379"/>
      <c r="W7191" s="379"/>
      <c r="X7191" s="379"/>
      <c r="Y7191" s="379"/>
      <c r="Z7191" s="379"/>
      <c r="AA7191" s="380"/>
      <c r="AB7191" s="379"/>
      <c r="AC7191" s="379"/>
      <c r="AD7191" s="379"/>
      <c r="AE7191" s="381"/>
      <c r="AF7191" s="105"/>
      <c r="AG7191" s="381"/>
      <c r="AH7191" s="381"/>
      <c r="AI7191" s="381"/>
      <c r="AJ7191" s="381"/>
      <c r="AK7191" s="381"/>
      <c r="AL7191" s="381"/>
      <c r="AM7191" s="381"/>
    </row>
    <row r="7192" spans="1:39" x14ac:dyDescent="0.35">
      <c r="A7192" s="379"/>
      <c r="B7192" s="379"/>
      <c r="C7192" s="379"/>
      <c r="D7192" s="379"/>
      <c r="E7192" s="379"/>
      <c r="F7192" s="379"/>
      <c r="G7192" s="379"/>
      <c r="H7192" s="379"/>
      <c r="I7192" s="379"/>
      <c r="J7192" s="379"/>
      <c r="K7192" s="379"/>
      <c r="L7192" s="379"/>
      <c r="M7192" s="379"/>
      <c r="N7192" s="379"/>
      <c r="O7192" s="379"/>
      <c r="P7192" s="379"/>
      <c r="Q7192" s="379"/>
      <c r="R7192" s="379"/>
      <c r="S7192" s="379"/>
      <c r="T7192" s="379"/>
      <c r="U7192" s="379"/>
      <c r="V7192" s="379"/>
      <c r="W7192" s="379"/>
      <c r="X7192" s="379"/>
      <c r="Y7192" s="379"/>
      <c r="Z7192" s="379"/>
      <c r="AA7192" s="380"/>
      <c r="AB7192" s="379"/>
      <c r="AC7192" s="379"/>
      <c r="AD7192" s="379"/>
      <c r="AE7192" s="381"/>
      <c r="AF7192" s="105"/>
      <c r="AG7192" s="381"/>
      <c r="AH7192" s="381"/>
      <c r="AI7192" s="381"/>
      <c r="AJ7192" s="381"/>
      <c r="AK7192" s="381"/>
      <c r="AL7192" s="381"/>
      <c r="AM7192" s="381"/>
    </row>
    <row r="7193" spans="1:39" x14ac:dyDescent="0.35">
      <c r="A7193" s="379"/>
      <c r="B7193" s="379"/>
      <c r="C7193" s="379"/>
      <c r="D7193" s="379"/>
      <c r="E7193" s="379"/>
      <c r="F7193" s="379"/>
      <c r="G7193" s="379"/>
      <c r="H7193" s="379"/>
      <c r="I7193" s="379"/>
      <c r="J7193" s="379"/>
      <c r="K7193" s="379"/>
      <c r="L7193" s="379"/>
      <c r="M7193" s="379"/>
      <c r="N7193" s="379"/>
      <c r="O7193" s="379"/>
      <c r="P7193" s="379"/>
      <c r="Q7193" s="379"/>
      <c r="R7193" s="379"/>
      <c r="S7193" s="379"/>
      <c r="T7193" s="379"/>
      <c r="U7193" s="379"/>
      <c r="V7193" s="379"/>
      <c r="W7193" s="379"/>
      <c r="X7193" s="379"/>
      <c r="Y7193" s="379"/>
      <c r="Z7193" s="379"/>
      <c r="AA7193" s="380"/>
      <c r="AB7193" s="379"/>
      <c r="AC7193" s="379"/>
      <c r="AD7193" s="379"/>
      <c r="AE7193" s="381"/>
      <c r="AF7193" s="105"/>
      <c r="AG7193" s="381"/>
      <c r="AH7193" s="381"/>
      <c r="AI7193" s="381"/>
      <c r="AJ7193" s="381"/>
      <c r="AK7193" s="381"/>
      <c r="AL7193" s="381"/>
      <c r="AM7193" s="381"/>
    </row>
    <row r="7194" spans="1:39" x14ac:dyDescent="0.35">
      <c r="A7194" s="379"/>
      <c r="B7194" s="379"/>
      <c r="C7194" s="379"/>
      <c r="D7194" s="379"/>
      <c r="E7194" s="379"/>
      <c r="F7194" s="379"/>
      <c r="G7194" s="379"/>
      <c r="H7194" s="379"/>
      <c r="I7194" s="379"/>
      <c r="J7194" s="379"/>
      <c r="K7194" s="379"/>
      <c r="L7194" s="379"/>
      <c r="M7194" s="379"/>
      <c r="N7194" s="379"/>
      <c r="O7194" s="379"/>
      <c r="P7194" s="379"/>
      <c r="Q7194" s="379"/>
      <c r="R7194" s="379"/>
      <c r="S7194" s="379"/>
      <c r="T7194" s="379"/>
      <c r="U7194" s="379"/>
      <c r="V7194" s="379"/>
      <c r="W7194" s="379"/>
      <c r="X7194" s="379"/>
      <c r="Y7194" s="379"/>
      <c r="Z7194" s="379"/>
      <c r="AA7194" s="380"/>
      <c r="AB7194" s="379"/>
      <c r="AC7194" s="379"/>
      <c r="AD7194" s="379"/>
      <c r="AE7194" s="381"/>
      <c r="AF7194" s="105"/>
      <c r="AG7194" s="381"/>
      <c r="AH7194" s="381"/>
      <c r="AI7194" s="381"/>
      <c r="AJ7194" s="381"/>
      <c r="AK7194" s="381"/>
      <c r="AL7194" s="381"/>
      <c r="AM7194" s="381"/>
    </row>
    <row r="7195" spans="1:39" x14ac:dyDescent="0.35">
      <c r="A7195" s="379"/>
      <c r="B7195" s="379"/>
      <c r="C7195" s="379"/>
      <c r="D7195" s="379"/>
      <c r="E7195" s="379"/>
      <c r="F7195" s="379"/>
      <c r="G7195" s="379"/>
      <c r="H7195" s="379"/>
      <c r="I7195" s="379"/>
      <c r="J7195" s="379"/>
      <c r="K7195" s="379"/>
      <c r="L7195" s="379"/>
      <c r="M7195" s="379"/>
      <c r="N7195" s="379"/>
      <c r="O7195" s="379"/>
      <c r="P7195" s="379"/>
      <c r="Q7195" s="379"/>
      <c r="R7195" s="379"/>
      <c r="S7195" s="379"/>
      <c r="T7195" s="379"/>
      <c r="U7195" s="379"/>
      <c r="V7195" s="379"/>
      <c r="W7195" s="379"/>
      <c r="X7195" s="379"/>
      <c r="Y7195" s="379"/>
      <c r="Z7195" s="379"/>
      <c r="AA7195" s="380"/>
      <c r="AB7195" s="379"/>
      <c r="AC7195" s="379"/>
      <c r="AD7195" s="379"/>
      <c r="AE7195" s="381"/>
      <c r="AF7195" s="105"/>
      <c r="AG7195" s="381"/>
      <c r="AH7195" s="381"/>
      <c r="AI7195" s="381"/>
      <c r="AJ7195" s="381"/>
      <c r="AK7195" s="381"/>
      <c r="AL7195" s="381"/>
      <c r="AM7195" s="381"/>
    </row>
    <row r="7196" spans="1:39" x14ac:dyDescent="0.35">
      <c r="A7196" s="379"/>
      <c r="B7196" s="379"/>
      <c r="C7196" s="379"/>
      <c r="D7196" s="379"/>
      <c r="E7196" s="379"/>
      <c r="F7196" s="379"/>
      <c r="G7196" s="379"/>
      <c r="H7196" s="379"/>
      <c r="I7196" s="379"/>
      <c r="J7196" s="379"/>
      <c r="K7196" s="379"/>
      <c r="L7196" s="379"/>
      <c r="M7196" s="379"/>
      <c r="N7196" s="379"/>
      <c r="O7196" s="379"/>
      <c r="P7196" s="379"/>
      <c r="Q7196" s="379"/>
      <c r="R7196" s="379"/>
      <c r="S7196" s="379"/>
      <c r="T7196" s="379"/>
      <c r="U7196" s="379"/>
      <c r="V7196" s="379"/>
      <c r="W7196" s="379"/>
      <c r="X7196" s="379"/>
      <c r="Y7196" s="379"/>
      <c r="Z7196" s="379"/>
      <c r="AA7196" s="380"/>
      <c r="AB7196" s="379"/>
      <c r="AC7196" s="379"/>
      <c r="AD7196" s="379"/>
      <c r="AE7196" s="381"/>
      <c r="AF7196" s="105"/>
      <c r="AG7196" s="381"/>
      <c r="AH7196" s="381"/>
      <c r="AI7196" s="381"/>
      <c r="AJ7196" s="381"/>
      <c r="AK7196" s="381"/>
      <c r="AL7196" s="381"/>
      <c r="AM7196" s="381"/>
    </row>
    <row r="7197" spans="1:39" x14ac:dyDescent="0.35">
      <c r="A7197" s="379"/>
      <c r="B7197" s="379"/>
      <c r="C7197" s="379"/>
      <c r="D7197" s="379"/>
      <c r="E7197" s="379"/>
      <c r="F7197" s="379"/>
      <c r="G7197" s="379"/>
      <c r="H7197" s="379"/>
      <c r="I7197" s="379"/>
      <c r="J7197" s="379"/>
      <c r="K7197" s="379"/>
      <c r="L7197" s="379"/>
      <c r="M7197" s="379"/>
      <c r="N7197" s="379"/>
      <c r="O7197" s="379"/>
      <c r="P7197" s="379"/>
      <c r="Q7197" s="379"/>
      <c r="R7197" s="379"/>
      <c r="S7197" s="379"/>
      <c r="T7197" s="379"/>
      <c r="U7197" s="379"/>
      <c r="V7197" s="379"/>
      <c r="W7197" s="379"/>
      <c r="X7197" s="379"/>
      <c r="Y7197" s="379"/>
      <c r="Z7197" s="379"/>
      <c r="AA7197" s="380"/>
      <c r="AB7197" s="379"/>
      <c r="AC7197" s="379"/>
      <c r="AD7197" s="379"/>
      <c r="AE7197" s="381"/>
      <c r="AF7197" s="105"/>
      <c r="AG7197" s="381"/>
      <c r="AH7197" s="381"/>
      <c r="AI7197" s="381"/>
      <c r="AJ7197" s="381"/>
      <c r="AK7197" s="381"/>
      <c r="AL7197" s="381"/>
      <c r="AM7197" s="381"/>
    </row>
    <row r="7198" spans="1:39" x14ac:dyDescent="0.35">
      <c r="A7198" s="379"/>
      <c r="B7198" s="379"/>
      <c r="C7198" s="379"/>
      <c r="D7198" s="379"/>
      <c r="E7198" s="379"/>
      <c r="F7198" s="379"/>
      <c r="G7198" s="379"/>
      <c r="H7198" s="379"/>
      <c r="I7198" s="379"/>
      <c r="J7198" s="379"/>
      <c r="K7198" s="379"/>
      <c r="L7198" s="379"/>
      <c r="M7198" s="379"/>
      <c r="N7198" s="379"/>
      <c r="O7198" s="379"/>
      <c r="P7198" s="379"/>
      <c r="Q7198" s="379"/>
      <c r="R7198" s="379"/>
      <c r="S7198" s="379"/>
      <c r="T7198" s="379"/>
      <c r="U7198" s="379"/>
      <c r="V7198" s="379"/>
      <c r="W7198" s="379"/>
      <c r="X7198" s="379"/>
      <c r="Y7198" s="379"/>
      <c r="Z7198" s="379"/>
      <c r="AA7198" s="380"/>
      <c r="AB7198" s="379"/>
      <c r="AC7198" s="379"/>
      <c r="AD7198" s="379"/>
      <c r="AE7198" s="381"/>
      <c r="AF7198" s="105"/>
      <c r="AG7198" s="381"/>
      <c r="AH7198" s="381"/>
      <c r="AI7198" s="381"/>
      <c r="AJ7198" s="381"/>
      <c r="AK7198" s="381"/>
      <c r="AL7198" s="381"/>
      <c r="AM7198" s="381"/>
    </row>
    <row r="7199" spans="1:39" x14ac:dyDescent="0.35">
      <c r="A7199" s="379"/>
      <c r="B7199" s="379"/>
      <c r="C7199" s="379"/>
      <c r="D7199" s="379"/>
      <c r="E7199" s="379"/>
      <c r="F7199" s="379"/>
      <c r="G7199" s="379"/>
      <c r="H7199" s="379"/>
      <c r="I7199" s="379"/>
      <c r="J7199" s="379"/>
      <c r="K7199" s="379"/>
      <c r="L7199" s="379"/>
      <c r="M7199" s="379"/>
      <c r="N7199" s="379"/>
      <c r="O7199" s="379"/>
      <c r="P7199" s="379"/>
      <c r="Q7199" s="379"/>
      <c r="R7199" s="379"/>
      <c r="S7199" s="379"/>
      <c r="T7199" s="379"/>
      <c r="U7199" s="379"/>
      <c r="V7199" s="379"/>
      <c r="W7199" s="379"/>
      <c r="X7199" s="379"/>
      <c r="Y7199" s="379"/>
      <c r="Z7199" s="379"/>
      <c r="AA7199" s="380"/>
      <c r="AB7199" s="379"/>
      <c r="AC7199" s="379"/>
      <c r="AD7199" s="379"/>
      <c r="AE7199" s="381"/>
      <c r="AF7199" s="105"/>
      <c r="AG7199" s="381"/>
      <c r="AH7199" s="381"/>
      <c r="AI7199" s="381"/>
      <c r="AJ7199" s="381"/>
      <c r="AK7199" s="381"/>
      <c r="AL7199" s="381"/>
      <c r="AM7199" s="381"/>
    </row>
    <row r="7200" spans="1:39" x14ac:dyDescent="0.35">
      <c r="A7200" s="379"/>
      <c r="B7200" s="379"/>
      <c r="C7200" s="379"/>
      <c r="D7200" s="379"/>
      <c r="E7200" s="379"/>
      <c r="F7200" s="379"/>
      <c r="G7200" s="379"/>
      <c r="H7200" s="379"/>
      <c r="I7200" s="379"/>
      <c r="J7200" s="379"/>
      <c r="K7200" s="379"/>
      <c r="L7200" s="379"/>
      <c r="M7200" s="379"/>
      <c r="N7200" s="379"/>
      <c r="O7200" s="379"/>
      <c r="P7200" s="379"/>
      <c r="Q7200" s="379"/>
      <c r="R7200" s="379"/>
      <c r="S7200" s="379"/>
      <c r="T7200" s="379"/>
      <c r="U7200" s="379"/>
      <c r="V7200" s="379"/>
      <c r="W7200" s="379"/>
      <c r="X7200" s="379"/>
      <c r="Y7200" s="379"/>
      <c r="Z7200" s="379"/>
      <c r="AA7200" s="380"/>
      <c r="AB7200" s="379"/>
      <c r="AC7200" s="379"/>
      <c r="AD7200" s="379"/>
      <c r="AE7200" s="381"/>
      <c r="AF7200" s="105"/>
      <c r="AG7200" s="381"/>
      <c r="AH7200" s="381"/>
      <c r="AI7200" s="381"/>
      <c r="AJ7200" s="381"/>
      <c r="AK7200" s="381"/>
      <c r="AL7200" s="381"/>
      <c r="AM7200" s="381"/>
    </row>
    <row r="7201" spans="1:39" x14ac:dyDescent="0.35">
      <c r="A7201" s="379"/>
      <c r="B7201" s="379"/>
      <c r="C7201" s="379"/>
      <c r="D7201" s="379"/>
      <c r="E7201" s="379"/>
      <c r="F7201" s="379"/>
      <c r="G7201" s="379"/>
      <c r="H7201" s="379"/>
      <c r="I7201" s="379"/>
      <c r="J7201" s="379"/>
      <c r="K7201" s="379"/>
      <c r="L7201" s="379"/>
      <c r="M7201" s="379"/>
      <c r="N7201" s="379"/>
      <c r="O7201" s="379"/>
      <c r="P7201" s="379"/>
      <c r="Q7201" s="379"/>
      <c r="R7201" s="379"/>
      <c r="S7201" s="379"/>
      <c r="T7201" s="379"/>
      <c r="U7201" s="379"/>
      <c r="V7201" s="379"/>
      <c r="W7201" s="379"/>
      <c r="X7201" s="379"/>
      <c r="Y7201" s="379"/>
      <c r="Z7201" s="379"/>
      <c r="AA7201" s="380"/>
      <c r="AB7201" s="379"/>
      <c r="AC7201" s="379"/>
      <c r="AD7201" s="379"/>
      <c r="AE7201" s="381"/>
      <c r="AF7201" s="105"/>
      <c r="AG7201" s="381"/>
      <c r="AH7201" s="381"/>
      <c r="AI7201" s="381"/>
      <c r="AJ7201" s="381"/>
      <c r="AK7201" s="381"/>
      <c r="AL7201" s="381"/>
      <c r="AM7201" s="381"/>
    </row>
    <row r="7202" spans="1:39" x14ac:dyDescent="0.35">
      <c r="A7202" s="379"/>
      <c r="B7202" s="379"/>
      <c r="C7202" s="379"/>
      <c r="D7202" s="379"/>
      <c r="E7202" s="379"/>
      <c r="F7202" s="379"/>
      <c r="G7202" s="379"/>
      <c r="H7202" s="379"/>
      <c r="I7202" s="379"/>
      <c r="J7202" s="379"/>
      <c r="K7202" s="379"/>
      <c r="L7202" s="379"/>
      <c r="M7202" s="379"/>
      <c r="N7202" s="379"/>
      <c r="O7202" s="379"/>
      <c r="P7202" s="379"/>
      <c r="Q7202" s="379"/>
      <c r="R7202" s="379"/>
      <c r="S7202" s="379"/>
      <c r="T7202" s="379"/>
      <c r="U7202" s="379"/>
      <c r="V7202" s="379"/>
      <c r="W7202" s="379"/>
      <c r="X7202" s="379"/>
      <c r="Y7202" s="379"/>
      <c r="Z7202" s="379"/>
      <c r="AA7202" s="380"/>
      <c r="AB7202" s="379"/>
      <c r="AC7202" s="379"/>
      <c r="AD7202" s="379"/>
      <c r="AE7202" s="381"/>
      <c r="AF7202" s="105"/>
      <c r="AG7202" s="381"/>
      <c r="AH7202" s="381"/>
      <c r="AI7202" s="381"/>
      <c r="AJ7202" s="381"/>
      <c r="AK7202" s="381"/>
      <c r="AL7202" s="381"/>
      <c r="AM7202" s="381"/>
    </row>
    <row r="7203" spans="1:39" x14ac:dyDescent="0.35">
      <c r="A7203" s="379"/>
      <c r="B7203" s="379"/>
      <c r="C7203" s="379"/>
      <c r="D7203" s="379"/>
      <c r="E7203" s="379"/>
      <c r="F7203" s="379"/>
      <c r="G7203" s="379"/>
      <c r="H7203" s="379"/>
      <c r="I7203" s="379"/>
      <c r="J7203" s="379"/>
      <c r="K7203" s="379"/>
      <c r="L7203" s="379"/>
      <c r="M7203" s="379"/>
      <c r="N7203" s="379"/>
      <c r="O7203" s="379"/>
      <c r="P7203" s="379"/>
      <c r="Q7203" s="379"/>
      <c r="R7203" s="379"/>
      <c r="S7203" s="379"/>
      <c r="T7203" s="379"/>
      <c r="U7203" s="379"/>
      <c r="V7203" s="379"/>
      <c r="W7203" s="379"/>
      <c r="X7203" s="379"/>
      <c r="Y7203" s="379"/>
      <c r="Z7203" s="379"/>
      <c r="AA7203" s="380"/>
      <c r="AB7203" s="379"/>
      <c r="AC7203" s="379"/>
      <c r="AD7203" s="379"/>
      <c r="AE7203" s="381"/>
      <c r="AF7203" s="105"/>
      <c r="AG7203" s="381"/>
      <c r="AH7203" s="381"/>
      <c r="AI7203" s="381"/>
      <c r="AJ7203" s="381"/>
      <c r="AK7203" s="381"/>
      <c r="AL7203" s="381"/>
      <c r="AM7203" s="381"/>
    </row>
    <row r="7204" spans="1:39" x14ac:dyDescent="0.35">
      <c r="A7204" s="379"/>
      <c r="B7204" s="379"/>
      <c r="C7204" s="379"/>
      <c r="D7204" s="379"/>
      <c r="E7204" s="379"/>
      <c r="F7204" s="379"/>
      <c r="G7204" s="379"/>
      <c r="H7204" s="379"/>
      <c r="I7204" s="379"/>
      <c r="J7204" s="379"/>
      <c r="K7204" s="379"/>
      <c r="L7204" s="379"/>
      <c r="M7204" s="379"/>
      <c r="N7204" s="379"/>
      <c r="O7204" s="379"/>
      <c r="P7204" s="379"/>
      <c r="Q7204" s="379"/>
      <c r="R7204" s="379"/>
      <c r="S7204" s="379"/>
      <c r="T7204" s="379"/>
      <c r="U7204" s="379"/>
      <c r="V7204" s="379"/>
      <c r="W7204" s="379"/>
      <c r="X7204" s="379"/>
      <c r="Y7204" s="379"/>
      <c r="Z7204" s="379"/>
      <c r="AA7204" s="380"/>
      <c r="AB7204" s="379"/>
      <c r="AC7204" s="379"/>
      <c r="AD7204" s="379"/>
      <c r="AE7204" s="381"/>
      <c r="AF7204" s="105"/>
      <c r="AG7204" s="381"/>
      <c r="AH7204" s="381"/>
      <c r="AI7204" s="381"/>
      <c r="AJ7204" s="381"/>
      <c r="AK7204" s="381"/>
      <c r="AL7204" s="381"/>
      <c r="AM7204" s="381"/>
    </row>
    <row r="7205" spans="1:39" x14ac:dyDescent="0.35">
      <c r="A7205" s="379"/>
      <c r="B7205" s="379"/>
      <c r="C7205" s="379"/>
      <c r="D7205" s="379"/>
      <c r="E7205" s="379"/>
      <c r="F7205" s="379"/>
      <c r="G7205" s="379"/>
      <c r="H7205" s="379"/>
      <c r="I7205" s="379"/>
      <c r="J7205" s="379"/>
      <c r="K7205" s="379"/>
      <c r="L7205" s="379"/>
      <c r="M7205" s="379"/>
      <c r="N7205" s="379"/>
      <c r="O7205" s="379"/>
      <c r="P7205" s="379"/>
      <c r="Q7205" s="379"/>
      <c r="R7205" s="379"/>
      <c r="S7205" s="379"/>
      <c r="T7205" s="379"/>
      <c r="U7205" s="379"/>
      <c r="V7205" s="379"/>
      <c r="W7205" s="379"/>
      <c r="X7205" s="379"/>
      <c r="Y7205" s="379"/>
      <c r="Z7205" s="379"/>
      <c r="AA7205" s="380"/>
      <c r="AB7205" s="379"/>
      <c r="AC7205" s="379"/>
      <c r="AD7205" s="379"/>
      <c r="AE7205" s="381"/>
      <c r="AF7205" s="105"/>
      <c r="AG7205" s="381"/>
      <c r="AH7205" s="381"/>
      <c r="AI7205" s="381"/>
      <c r="AJ7205" s="381"/>
      <c r="AK7205" s="381"/>
      <c r="AL7205" s="381"/>
      <c r="AM7205" s="381"/>
    </row>
    <row r="7206" spans="1:39" x14ac:dyDescent="0.35">
      <c r="A7206" s="379"/>
      <c r="B7206" s="379"/>
      <c r="C7206" s="379"/>
      <c r="D7206" s="379"/>
      <c r="E7206" s="379"/>
      <c r="F7206" s="379"/>
      <c r="G7206" s="379"/>
      <c r="H7206" s="379"/>
      <c r="I7206" s="379"/>
      <c r="J7206" s="379"/>
      <c r="K7206" s="379"/>
      <c r="L7206" s="379"/>
      <c r="M7206" s="379"/>
      <c r="N7206" s="379"/>
      <c r="O7206" s="379"/>
      <c r="P7206" s="379"/>
      <c r="Q7206" s="379"/>
      <c r="R7206" s="379"/>
      <c r="S7206" s="379"/>
      <c r="T7206" s="379"/>
      <c r="U7206" s="379"/>
      <c r="V7206" s="379"/>
      <c r="W7206" s="379"/>
      <c r="X7206" s="379"/>
      <c r="Y7206" s="379"/>
      <c r="Z7206" s="379"/>
      <c r="AA7206" s="380"/>
      <c r="AB7206" s="379"/>
      <c r="AC7206" s="379"/>
      <c r="AD7206" s="379"/>
      <c r="AE7206" s="381"/>
      <c r="AF7206" s="105"/>
      <c r="AG7206" s="381"/>
      <c r="AH7206" s="381"/>
      <c r="AI7206" s="381"/>
      <c r="AJ7206" s="381"/>
      <c r="AK7206" s="381"/>
      <c r="AL7206" s="381"/>
      <c r="AM7206" s="381"/>
    </row>
    <row r="7207" spans="1:39" x14ac:dyDescent="0.35">
      <c r="A7207" s="379"/>
      <c r="B7207" s="379"/>
      <c r="C7207" s="379"/>
      <c r="D7207" s="379"/>
      <c r="E7207" s="379"/>
      <c r="F7207" s="379"/>
      <c r="G7207" s="379"/>
      <c r="H7207" s="379"/>
      <c r="I7207" s="379"/>
      <c r="J7207" s="379"/>
      <c r="K7207" s="379"/>
      <c r="L7207" s="379"/>
      <c r="M7207" s="379"/>
      <c r="N7207" s="379"/>
      <c r="O7207" s="379"/>
      <c r="P7207" s="379"/>
      <c r="Q7207" s="379"/>
      <c r="R7207" s="379"/>
      <c r="S7207" s="379"/>
      <c r="T7207" s="379"/>
      <c r="U7207" s="379"/>
      <c r="V7207" s="379"/>
      <c r="W7207" s="379"/>
      <c r="X7207" s="379"/>
      <c r="Y7207" s="379"/>
      <c r="Z7207" s="379"/>
      <c r="AA7207" s="380"/>
      <c r="AB7207" s="379"/>
      <c r="AC7207" s="379"/>
      <c r="AD7207" s="379"/>
      <c r="AE7207" s="381"/>
      <c r="AF7207" s="105"/>
      <c r="AG7207" s="381"/>
      <c r="AH7207" s="381"/>
      <c r="AI7207" s="381"/>
      <c r="AJ7207" s="381"/>
      <c r="AK7207" s="381"/>
      <c r="AL7207" s="381"/>
      <c r="AM7207" s="381"/>
    </row>
    <row r="7208" spans="1:39" x14ac:dyDescent="0.35">
      <c r="A7208" s="379"/>
      <c r="B7208" s="379"/>
      <c r="C7208" s="379"/>
      <c r="D7208" s="379"/>
      <c r="E7208" s="379"/>
      <c r="F7208" s="379"/>
      <c r="G7208" s="379"/>
      <c r="H7208" s="379"/>
      <c r="I7208" s="379"/>
      <c r="J7208" s="379"/>
      <c r="K7208" s="379"/>
      <c r="L7208" s="379"/>
      <c r="M7208" s="379"/>
      <c r="N7208" s="379"/>
      <c r="O7208" s="379"/>
      <c r="P7208" s="379"/>
      <c r="Q7208" s="379"/>
      <c r="R7208" s="379"/>
      <c r="S7208" s="379"/>
      <c r="T7208" s="379"/>
      <c r="U7208" s="379"/>
      <c r="V7208" s="379"/>
      <c r="W7208" s="379"/>
      <c r="X7208" s="379"/>
      <c r="Y7208" s="379"/>
      <c r="Z7208" s="379"/>
      <c r="AA7208" s="380"/>
      <c r="AB7208" s="379"/>
      <c r="AC7208" s="379"/>
      <c r="AD7208" s="379"/>
      <c r="AE7208" s="381"/>
      <c r="AF7208" s="105"/>
      <c r="AG7208" s="381"/>
      <c r="AH7208" s="381"/>
      <c r="AI7208" s="381"/>
      <c r="AJ7208" s="381"/>
      <c r="AK7208" s="381"/>
      <c r="AL7208" s="381"/>
      <c r="AM7208" s="381"/>
    </row>
    <row r="7209" spans="1:39" x14ac:dyDescent="0.35">
      <c r="A7209" s="379"/>
      <c r="B7209" s="379"/>
      <c r="C7209" s="379"/>
      <c r="D7209" s="379"/>
      <c r="E7209" s="379"/>
      <c r="F7209" s="379"/>
      <c r="G7209" s="379"/>
      <c r="H7209" s="379"/>
      <c r="I7209" s="379"/>
      <c r="J7209" s="379"/>
      <c r="K7209" s="379"/>
      <c r="L7209" s="379"/>
      <c r="M7209" s="379"/>
      <c r="N7209" s="379"/>
      <c r="O7209" s="379"/>
      <c r="P7209" s="379"/>
      <c r="Q7209" s="379"/>
      <c r="R7209" s="379"/>
      <c r="S7209" s="379"/>
      <c r="T7209" s="379"/>
      <c r="U7209" s="379"/>
      <c r="V7209" s="379"/>
      <c r="W7209" s="379"/>
      <c r="X7209" s="379"/>
      <c r="Y7209" s="379"/>
      <c r="Z7209" s="379"/>
      <c r="AA7209" s="380"/>
      <c r="AB7209" s="379"/>
      <c r="AC7209" s="379"/>
      <c r="AD7209" s="379"/>
      <c r="AE7209" s="381"/>
      <c r="AF7209" s="105"/>
      <c r="AG7209" s="381"/>
      <c r="AH7209" s="381"/>
      <c r="AI7209" s="381"/>
      <c r="AJ7209" s="381"/>
      <c r="AK7209" s="381"/>
      <c r="AL7209" s="381"/>
      <c r="AM7209" s="381"/>
    </row>
    <row r="7210" spans="1:39" x14ac:dyDescent="0.35">
      <c r="A7210" s="379"/>
      <c r="B7210" s="379"/>
      <c r="C7210" s="379"/>
      <c r="D7210" s="379"/>
      <c r="E7210" s="379"/>
      <c r="F7210" s="379"/>
      <c r="G7210" s="379"/>
      <c r="H7210" s="379"/>
      <c r="I7210" s="379"/>
      <c r="J7210" s="379"/>
      <c r="K7210" s="379"/>
      <c r="L7210" s="379"/>
      <c r="M7210" s="379"/>
      <c r="N7210" s="379"/>
      <c r="O7210" s="379"/>
      <c r="P7210" s="379"/>
      <c r="Q7210" s="379"/>
      <c r="R7210" s="379"/>
      <c r="S7210" s="379"/>
      <c r="T7210" s="379"/>
      <c r="U7210" s="379"/>
      <c r="V7210" s="379"/>
      <c r="W7210" s="379"/>
      <c r="X7210" s="379"/>
      <c r="Y7210" s="379"/>
      <c r="Z7210" s="379"/>
      <c r="AA7210" s="380"/>
      <c r="AB7210" s="379"/>
      <c r="AC7210" s="379"/>
      <c r="AD7210" s="379"/>
      <c r="AE7210" s="381"/>
      <c r="AF7210" s="105"/>
      <c r="AG7210" s="381"/>
      <c r="AH7210" s="381"/>
      <c r="AI7210" s="381"/>
      <c r="AJ7210" s="381"/>
      <c r="AK7210" s="381"/>
      <c r="AL7210" s="381"/>
      <c r="AM7210" s="381"/>
    </row>
    <row r="7211" spans="1:39" x14ac:dyDescent="0.35">
      <c r="A7211" s="379"/>
      <c r="B7211" s="379"/>
      <c r="C7211" s="379"/>
      <c r="D7211" s="379"/>
      <c r="E7211" s="379"/>
      <c r="F7211" s="379"/>
      <c r="G7211" s="379"/>
      <c r="H7211" s="379"/>
      <c r="I7211" s="379"/>
      <c r="J7211" s="379"/>
      <c r="K7211" s="379"/>
      <c r="L7211" s="379"/>
      <c r="M7211" s="379"/>
      <c r="N7211" s="379"/>
      <c r="O7211" s="379"/>
      <c r="P7211" s="379"/>
      <c r="Q7211" s="379"/>
      <c r="R7211" s="379"/>
      <c r="S7211" s="379"/>
      <c r="T7211" s="379"/>
      <c r="U7211" s="379"/>
      <c r="V7211" s="379"/>
      <c r="W7211" s="379"/>
      <c r="X7211" s="379"/>
      <c r="Y7211" s="379"/>
      <c r="Z7211" s="379"/>
      <c r="AA7211" s="380"/>
      <c r="AB7211" s="379"/>
      <c r="AC7211" s="379"/>
      <c r="AD7211" s="379"/>
      <c r="AE7211" s="381"/>
      <c r="AF7211" s="105"/>
      <c r="AG7211" s="381"/>
      <c r="AH7211" s="381"/>
      <c r="AI7211" s="381"/>
      <c r="AJ7211" s="381"/>
      <c r="AK7211" s="381"/>
      <c r="AL7211" s="381"/>
      <c r="AM7211" s="381"/>
    </row>
    <row r="7212" spans="1:39" x14ac:dyDescent="0.35">
      <c r="A7212" s="379"/>
      <c r="B7212" s="379"/>
      <c r="C7212" s="379"/>
      <c r="D7212" s="379"/>
      <c r="E7212" s="379"/>
      <c r="F7212" s="379"/>
      <c r="G7212" s="379"/>
      <c r="H7212" s="379"/>
      <c r="I7212" s="379"/>
      <c r="J7212" s="379"/>
      <c r="K7212" s="379"/>
      <c r="L7212" s="379"/>
      <c r="M7212" s="379"/>
      <c r="N7212" s="379"/>
      <c r="O7212" s="379"/>
      <c r="P7212" s="379"/>
      <c r="Q7212" s="379"/>
      <c r="R7212" s="379"/>
      <c r="S7212" s="379"/>
      <c r="T7212" s="379"/>
      <c r="U7212" s="379"/>
      <c r="V7212" s="379"/>
      <c r="W7212" s="379"/>
      <c r="X7212" s="379"/>
      <c r="Y7212" s="379"/>
      <c r="Z7212" s="379"/>
      <c r="AA7212" s="380"/>
      <c r="AB7212" s="379"/>
      <c r="AC7212" s="379"/>
      <c r="AD7212" s="379"/>
      <c r="AE7212" s="381"/>
      <c r="AF7212" s="105"/>
      <c r="AG7212" s="381"/>
      <c r="AH7212" s="381"/>
      <c r="AI7212" s="381"/>
      <c r="AJ7212" s="381"/>
      <c r="AK7212" s="381"/>
      <c r="AL7212" s="381"/>
      <c r="AM7212" s="381"/>
    </row>
    <row r="7213" spans="1:39" x14ac:dyDescent="0.35">
      <c r="A7213" s="379"/>
      <c r="B7213" s="379"/>
      <c r="C7213" s="379"/>
      <c r="D7213" s="379"/>
      <c r="E7213" s="379"/>
      <c r="F7213" s="379"/>
      <c r="G7213" s="379"/>
      <c r="H7213" s="379"/>
      <c r="I7213" s="379"/>
      <c r="J7213" s="379"/>
      <c r="K7213" s="379"/>
      <c r="L7213" s="379"/>
      <c r="M7213" s="379"/>
      <c r="N7213" s="379"/>
      <c r="O7213" s="379"/>
      <c r="P7213" s="379"/>
      <c r="Q7213" s="379"/>
      <c r="R7213" s="379"/>
      <c r="S7213" s="379"/>
      <c r="T7213" s="379"/>
      <c r="U7213" s="379"/>
      <c r="V7213" s="379"/>
      <c r="W7213" s="379"/>
      <c r="X7213" s="379"/>
      <c r="Y7213" s="379"/>
      <c r="Z7213" s="379"/>
      <c r="AA7213" s="380"/>
      <c r="AB7213" s="379"/>
      <c r="AC7213" s="379"/>
      <c r="AD7213" s="379"/>
      <c r="AE7213" s="381"/>
      <c r="AF7213" s="105"/>
      <c r="AG7213" s="381"/>
      <c r="AH7213" s="381"/>
      <c r="AI7213" s="381"/>
      <c r="AJ7213" s="381"/>
      <c r="AK7213" s="381"/>
      <c r="AL7213" s="381"/>
      <c r="AM7213" s="381"/>
    </row>
    <row r="7214" spans="1:39" x14ac:dyDescent="0.35">
      <c r="A7214" s="379"/>
      <c r="B7214" s="379"/>
      <c r="C7214" s="379"/>
      <c r="D7214" s="379"/>
      <c r="E7214" s="379"/>
      <c r="F7214" s="379"/>
      <c r="G7214" s="379"/>
      <c r="H7214" s="379"/>
      <c r="I7214" s="379"/>
      <c r="J7214" s="379"/>
      <c r="K7214" s="379"/>
      <c r="L7214" s="379"/>
      <c r="M7214" s="379"/>
      <c r="N7214" s="379"/>
      <c r="O7214" s="379"/>
      <c r="P7214" s="379"/>
      <c r="Q7214" s="379"/>
      <c r="R7214" s="379"/>
      <c r="S7214" s="379"/>
      <c r="T7214" s="379"/>
      <c r="U7214" s="379"/>
      <c r="V7214" s="379"/>
      <c r="W7214" s="379"/>
      <c r="X7214" s="379"/>
      <c r="Y7214" s="379"/>
      <c r="Z7214" s="379"/>
      <c r="AA7214" s="380"/>
      <c r="AB7214" s="379"/>
      <c r="AC7214" s="379"/>
      <c r="AD7214" s="379"/>
      <c r="AE7214" s="381"/>
      <c r="AF7214" s="105"/>
      <c r="AG7214" s="381"/>
      <c r="AH7214" s="381"/>
      <c r="AI7214" s="381"/>
      <c r="AJ7214" s="381"/>
      <c r="AK7214" s="381"/>
      <c r="AL7214" s="381"/>
      <c r="AM7214" s="381"/>
    </row>
    <row r="7215" spans="1:39" x14ac:dyDescent="0.35">
      <c r="A7215" s="379"/>
      <c r="B7215" s="379"/>
      <c r="C7215" s="379"/>
      <c r="D7215" s="379"/>
      <c r="E7215" s="379"/>
      <c r="F7215" s="379"/>
      <c r="G7215" s="379"/>
      <c r="H7215" s="379"/>
      <c r="I7215" s="379"/>
      <c r="J7215" s="379"/>
      <c r="K7215" s="379"/>
      <c r="L7215" s="379"/>
      <c r="M7215" s="379"/>
      <c r="N7215" s="379"/>
      <c r="O7215" s="379"/>
      <c r="P7215" s="379"/>
      <c r="Q7215" s="379"/>
      <c r="R7215" s="379"/>
      <c r="S7215" s="379"/>
      <c r="T7215" s="379"/>
      <c r="U7215" s="379"/>
      <c r="V7215" s="379"/>
      <c r="W7215" s="379"/>
      <c r="X7215" s="379"/>
      <c r="Y7215" s="379"/>
      <c r="Z7215" s="379"/>
      <c r="AA7215" s="380"/>
      <c r="AB7215" s="379"/>
      <c r="AC7215" s="379"/>
      <c r="AD7215" s="379"/>
      <c r="AE7215" s="381"/>
      <c r="AF7215" s="105"/>
      <c r="AG7215" s="381"/>
      <c r="AH7215" s="381"/>
      <c r="AI7215" s="381"/>
      <c r="AJ7215" s="381"/>
      <c r="AK7215" s="381"/>
      <c r="AL7215" s="381"/>
      <c r="AM7215" s="381"/>
    </row>
    <row r="7216" spans="1:39" x14ac:dyDescent="0.35">
      <c r="A7216" s="379"/>
      <c r="B7216" s="379"/>
      <c r="C7216" s="379"/>
      <c r="D7216" s="379"/>
      <c r="E7216" s="379"/>
      <c r="F7216" s="379"/>
      <c r="G7216" s="379"/>
      <c r="H7216" s="379"/>
      <c r="I7216" s="379"/>
      <c r="J7216" s="379"/>
      <c r="K7216" s="379"/>
      <c r="L7216" s="379"/>
      <c r="M7216" s="379"/>
      <c r="N7216" s="379"/>
      <c r="O7216" s="379"/>
      <c r="P7216" s="379"/>
      <c r="Q7216" s="379"/>
      <c r="R7216" s="379"/>
      <c r="S7216" s="379"/>
      <c r="T7216" s="379"/>
      <c r="U7216" s="379"/>
      <c r="V7216" s="379"/>
      <c r="W7216" s="379"/>
      <c r="X7216" s="379"/>
      <c r="Y7216" s="379"/>
      <c r="Z7216" s="379"/>
      <c r="AA7216" s="380"/>
      <c r="AB7216" s="379"/>
      <c r="AC7216" s="379"/>
      <c r="AD7216" s="379"/>
      <c r="AE7216" s="381"/>
      <c r="AF7216" s="105"/>
      <c r="AG7216" s="381"/>
      <c r="AH7216" s="381"/>
      <c r="AI7216" s="381"/>
      <c r="AJ7216" s="381"/>
      <c r="AK7216" s="381"/>
      <c r="AL7216" s="381"/>
      <c r="AM7216" s="381"/>
    </row>
    <row r="7217" spans="1:39" x14ac:dyDescent="0.35">
      <c r="A7217" s="379"/>
      <c r="B7217" s="379"/>
      <c r="C7217" s="379"/>
      <c r="D7217" s="379"/>
      <c r="E7217" s="379"/>
      <c r="F7217" s="379"/>
      <c r="G7217" s="379"/>
      <c r="H7217" s="379"/>
      <c r="I7217" s="379"/>
      <c r="J7217" s="379"/>
      <c r="K7217" s="379"/>
      <c r="L7217" s="379"/>
      <c r="M7217" s="379"/>
      <c r="N7217" s="379"/>
      <c r="O7217" s="379"/>
      <c r="P7217" s="379"/>
      <c r="Q7217" s="379"/>
      <c r="R7217" s="379"/>
      <c r="S7217" s="379"/>
      <c r="T7217" s="379"/>
      <c r="U7217" s="379"/>
      <c r="V7217" s="379"/>
      <c r="W7217" s="379"/>
      <c r="X7217" s="379"/>
      <c r="Y7217" s="379"/>
      <c r="Z7217" s="379"/>
      <c r="AA7217" s="380"/>
      <c r="AB7217" s="379"/>
      <c r="AC7217" s="379"/>
      <c r="AD7217" s="379"/>
      <c r="AE7217" s="381"/>
      <c r="AF7217" s="105"/>
      <c r="AG7217" s="381"/>
      <c r="AH7217" s="381"/>
      <c r="AI7217" s="381"/>
      <c r="AJ7217" s="381"/>
      <c r="AK7217" s="381"/>
      <c r="AL7217" s="381"/>
      <c r="AM7217" s="381"/>
    </row>
    <row r="7218" spans="1:39" x14ac:dyDescent="0.35">
      <c r="A7218" s="379"/>
      <c r="B7218" s="379"/>
      <c r="C7218" s="379"/>
      <c r="D7218" s="379"/>
      <c r="E7218" s="379"/>
      <c r="F7218" s="379"/>
      <c r="G7218" s="379"/>
      <c r="H7218" s="379"/>
      <c r="I7218" s="379"/>
      <c r="J7218" s="379"/>
      <c r="K7218" s="379"/>
      <c r="L7218" s="379"/>
      <c r="M7218" s="379"/>
      <c r="N7218" s="379"/>
      <c r="O7218" s="379"/>
      <c r="P7218" s="379"/>
      <c r="Q7218" s="379"/>
      <c r="R7218" s="379"/>
      <c r="S7218" s="379"/>
      <c r="T7218" s="379"/>
      <c r="U7218" s="379"/>
      <c r="V7218" s="379"/>
      <c r="W7218" s="379"/>
      <c r="X7218" s="379"/>
      <c r="Y7218" s="379"/>
      <c r="Z7218" s="379"/>
      <c r="AA7218" s="380"/>
      <c r="AB7218" s="379"/>
      <c r="AC7218" s="379"/>
      <c r="AD7218" s="379"/>
      <c r="AE7218" s="381"/>
      <c r="AF7218" s="105"/>
      <c r="AG7218" s="381"/>
      <c r="AH7218" s="381"/>
      <c r="AI7218" s="381"/>
      <c r="AJ7218" s="381"/>
      <c r="AK7218" s="381"/>
      <c r="AL7218" s="381"/>
      <c r="AM7218" s="381"/>
    </row>
    <row r="7219" spans="1:39" x14ac:dyDescent="0.35">
      <c r="A7219" s="379"/>
      <c r="B7219" s="379"/>
      <c r="C7219" s="379"/>
      <c r="D7219" s="379"/>
      <c r="E7219" s="379"/>
      <c r="F7219" s="379"/>
      <c r="G7219" s="379"/>
      <c r="H7219" s="379"/>
      <c r="I7219" s="379"/>
      <c r="J7219" s="379"/>
      <c r="K7219" s="379"/>
      <c r="L7219" s="379"/>
      <c r="M7219" s="379"/>
      <c r="N7219" s="379"/>
      <c r="O7219" s="379"/>
      <c r="P7219" s="379"/>
      <c r="Q7219" s="379"/>
      <c r="R7219" s="379"/>
      <c r="S7219" s="379"/>
      <c r="T7219" s="379"/>
      <c r="U7219" s="379"/>
      <c r="V7219" s="379"/>
      <c r="W7219" s="379"/>
      <c r="X7219" s="379"/>
      <c r="Y7219" s="379"/>
      <c r="Z7219" s="379"/>
      <c r="AA7219" s="380"/>
      <c r="AB7219" s="379"/>
      <c r="AC7219" s="379"/>
      <c r="AD7219" s="379"/>
      <c r="AE7219" s="381"/>
      <c r="AF7219" s="105"/>
      <c r="AG7219" s="381"/>
      <c r="AH7219" s="381"/>
      <c r="AI7219" s="381"/>
      <c r="AJ7219" s="381"/>
      <c r="AK7219" s="381"/>
      <c r="AL7219" s="381"/>
      <c r="AM7219" s="381"/>
    </row>
    <row r="7220" spans="1:39" x14ac:dyDescent="0.35">
      <c r="A7220" s="379"/>
      <c r="B7220" s="379"/>
      <c r="C7220" s="379"/>
      <c r="D7220" s="379"/>
      <c r="E7220" s="379"/>
      <c r="F7220" s="379"/>
      <c r="G7220" s="379"/>
      <c r="H7220" s="379"/>
      <c r="I7220" s="379"/>
      <c r="J7220" s="379"/>
      <c r="K7220" s="379"/>
      <c r="L7220" s="379"/>
      <c r="M7220" s="379"/>
      <c r="N7220" s="379"/>
      <c r="O7220" s="379"/>
      <c r="P7220" s="379"/>
      <c r="Q7220" s="379"/>
      <c r="R7220" s="379"/>
      <c r="S7220" s="379"/>
      <c r="T7220" s="379"/>
      <c r="U7220" s="379"/>
      <c r="V7220" s="379"/>
      <c r="W7220" s="379"/>
      <c r="X7220" s="379"/>
      <c r="Y7220" s="379"/>
      <c r="Z7220" s="379"/>
      <c r="AA7220" s="380"/>
      <c r="AB7220" s="379"/>
      <c r="AC7220" s="379"/>
      <c r="AD7220" s="379"/>
      <c r="AE7220" s="381"/>
      <c r="AF7220" s="105"/>
      <c r="AG7220" s="381"/>
      <c r="AH7220" s="381"/>
      <c r="AI7220" s="381"/>
      <c r="AJ7220" s="381"/>
      <c r="AK7220" s="381"/>
      <c r="AL7220" s="381"/>
      <c r="AM7220" s="381"/>
    </row>
    <row r="7221" spans="1:39" x14ac:dyDescent="0.35">
      <c r="A7221" s="379"/>
      <c r="B7221" s="379"/>
      <c r="C7221" s="379"/>
      <c r="D7221" s="379"/>
      <c r="E7221" s="379"/>
      <c r="F7221" s="379"/>
      <c r="G7221" s="379"/>
      <c r="H7221" s="379"/>
      <c r="I7221" s="379"/>
      <c r="J7221" s="379"/>
      <c r="K7221" s="379"/>
      <c r="L7221" s="379"/>
      <c r="M7221" s="379"/>
      <c r="N7221" s="379"/>
      <c r="O7221" s="379"/>
      <c r="P7221" s="379"/>
      <c r="Q7221" s="379"/>
      <c r="R7221" s="379"/>
      <c r="S7221" s="379"/>
      <c r="T7221" s="379"/>
      <c r="U7221" s="379"/>
      <c r="V7221" s="379"/>
      <c r="W7221" s="379"/>
      <c r="X7221" s="379"/>
      <c r="Y7221" s="379"/>
      <c r="Z7221" s="379"/>
      <c r="AA7221" s="380"/>
      <c r="AB7221" s="379"/>
      <c r="AC7221" s="379"/>
      <c r="AD7221" s="379"/>
      <c r="AE7221" s="381"/>
      <c r="AF7221" s="105"/>
      <c r="AG7221" s="381"/>
      <c r="AH7221" s="381"/>
      <c r="AI7221" s="381"/>
      <c r="AJ7221" s="381"/>
      <c r="AK7221" s="381"/>
      <c r="AL7221" s="381"/>
      <c r="AM7221" s="381"/>
    </row>
    <row r="7222" spans="1:39" x14ac:dyDescent="0.35">
      <c r="A7222" s="379"/>
      <c r="B7222" s="379"/>
      <c r="C7222" s="379"/>
      <c r="D7222" s="379"/>
      <c r="E7222" s="379"/>
      <c r="F7222" s="379"/>
      <c r="G7222" s="379"/>
      <c r="H7222" s="379"/>
      <c r="I7222" s="379"/>
      <c r="J7222" s="379"/>
      <c r="K7222" s="379"/>
      <c r="L7222" s="379"/>
      <c r="M7222" s="379"/>
      <c r="N7222" s="379"/>
      <c r="O7222" s="379"/>
      <c r="P7222" s="379"/>
      <c r="Q7222" s="379"/>
      <c r="R7222" s="379"/>
      <c r="S7222" s="379"/>
      <c r="T7222" s="379"/>
      <c r="U7222" s="379"/>
      <c r="V7222" s="379"/>
      <c r="W7222" s="379"/>
      <c r="X7222" s="379"/>
      <c r="Y7222" s="379"/>
      <c r="Z7222" s="379"/>
      <c r="AA7222" s="380"/>
      <c r="AB7222" s="379"/>
      <c r="AC7222" s="379"/>
      <c r="AD7222" s="379"/>
      <c r="AE7222" s="381"/>
      <c r="AF7222" s="105"/>
      <c r="AG7222" s="381"/>
      <c r="AH7222" s="381"/>
      <c r="AI7222" s="381"/>
      <c r="AJ7222" s="381"/>
      <c r="AK7222" s="381"/>
      <c r="AL7222" s="381"/>
      <c r="AM7222" s="381"/>
    </row>
    <row r="7223" spans="1:39" x14ac:dyDescent="0.35">
      <c r="A7223" s="379"/>
      <c r="B7223" s="379"/>
      <c r="C7223" s="379"/>
      <c r="D7223" s="379"/>
      <c r="E7223" s="379"/>
      <c r="F7223" s="379"/>
      <c r="G7223" s="379"/>
      <c r="H7223" s="379"/>
      <c r="I7223" s="379"/>
      <c r="J7223" s="379"/>
      <c r="K7223" s="379"/>
      <c r="L7223" s="379"/>
      <c r="M7223" s="379"/>
      <c r="N7223" s="379"/>
      <c r="O7223" s="379"/>
      <c r="P7223" s="379"/>
      <c r="Q7223" s="379"/>
      <c r="R7223" s="379"/>
      <c r="S7223" s="379"/>
      <c r="T7223" s="379"/>
      <c r="U7223" s="379"/>
      <c r="V7223" s="379"/>
      <c r="W7223" s="379"/>
      <c r="X7223" s="379"/>
      <c r="Y7223" s="379"/>
      <c r="Z7223" s="379"/>
      <c r="AA7223" s="380"/>
      <c r="AB7223" s="379"/>
      <c r="AC7223" s="379"/>
      <c r="AD7223" s="379"/>
      <c r="AE7223" s="381"/>
      <c r="AF7223" s="105"/>
      <c r="AG7223" s="381"/>
      <c r="AH7223" s="381"/>
      <c r="AI7223" s="381"/>
      <c r="AJ7223" s="381"/>
      <c r="AK7223" s="381"/>
      <c r="AL7223" s="381"/>
      <c r="AM7223" s="381"/>
    </row>
    <row r="7224" spans="1:39" x14ac:dyDescent="0.35">
      <c r="A7224" s="379"/>
      <c r="B7224" s="379"/>
      <c r="C7224" s="379"/>
      <c r="D7224" s="379"/>
      <c r="E7224" s="379"/>
      <c r="F7224" s="379"/>
      <c r="G7224" s="379"/>
      <c r="H7224" s="379"/>
      <c r="I7224" s="379"/>
      <c r="J7224" s="379"/>
      <c r="K7224" s="379"/>
      <c r="L7224" s="379"/>
      <c r="M7224" s="379"/>
      <c r="N7224" s="379"/>
      <c r="O7224" s="379"/>
      <c r="P7224" s="379"/>
      <c r="Q7224" s="379"/>
      <c r="R7224" s="379"/>
      <c r="S7224" s="379"/>
      <c r="T7224" s="379"/>
      <c r="U7224" s="379"/>
      <c r="V7224" s="379"/>
      <c r="W7224" s="379"/>
      <c r="X7224" s="379"/>
      <c r="Y7224" s="379"/>
      <c r="Z7224" s="379"/>
      <c r="AA7224" s="380"/>
      <c r="AB7224" s="379"/>
      <c r="AC7224" s="379"/>
      <c r="AD7224" s="379"/>
      <c r="AE7224" s="381"/>
      <c r="AF7224" s="105"/>
      <c r="AG7224" s="381"/>
      <c r="AH7224" s="381"/>
      <c r="AI7224" s="381"/>
      <c r="AJ7224" s="381"/>
      <c r="AK7224" s="381"/>
      <c r="AL7224" s="381"/>
      <c r="AM7224" s="381"/>
    </row>
    <row r="7225" spans="1:39" x14ac:dyDescent="0.35">
      <c r="A7225" s="379"/>
      <c r="B7225" s="379"/>
      <c r="C7225" s="379"/>
      <c r="D7225" s="379"/>
      <c r="E7225" s="379"/>
      <c r="F7225" s="379"/>
      <c r="G7225" s="379"/>
      <c r="H7225" s="379"/>
      <c r="I7225" s="379"/>
      <c r="J7225" s="379"/>
      <c r="K7225" s="379"/>
      <c r="L7225" s="379"/>
      <c r="M7225" s="379"/>
      <c r="N7225" s="379"/>
      <c r="O7225" s="379"/>
      <c r="P7225" s="379"/>
      <c r="Q7225" s="379"/>
      <c r="R7225" s="379"/>
      <c r="S7225" s="379"/>
      <c r="T7225" s="379"/>
      <c r="U7225" s="379"/>
      <c r="V7225" s="379"/>
      <c r="W7225" s="379"/>
      <c r="X7225" s="379"/>
      <c r="Y7225" s="379"/>
      <c r="Z7225" s="379"/>
      <c r="AA7225" s="380"/>
      <c r="AB7225" s="379"/>
      <c r="AC7225" s="379"/>
      <c r="AD7225" s="379"/>
      <c r="AE7225" s="381"/>
      <c r="AF7225" s="105"/>
      <c r="AG7225" s="381"/>
      <c r="AH7225" s="381"/>
      <c r="AI7225" s="381"/>
      <c r="AJ7225" s="381"/>
      <c r="AK7225" s="381"/>
      <c r="AL7225" s="381"/>
      <c r="AM7225" s="381"/>
    </row>
    <row r="7226" spans="1:39" x14ac:dyDescent="0.35">
      <c r="A7226" s="379"/>
      <c r="B7226" s="379"/>
      <c r="C7226" s="379"/>
      <c r="D7226" s="379"/>
      <c r="E7226" s="379"/>
      <c r="F7226" s="379"/>
      <c r="G7226" s="379"/>
      <c r="H7226" s="379"/>
      <c r="I7226" s="379"/>
      <c r="J7226" s="379"/>
      <c r="K7226" s="379"/>
      <c r="L7226" s="379"/>
      <c r="M7226" s="379"/>
      <c r="N7226" s="379"/>
      <c r="O7226" s="379"/>
      <c r="P7226" s="379"/>
      <c r="Q7226" s="379"/>
      <c r="R7226" s="379"/>
      <c r="S7226" s="379"/>
      <c r="T7226" s="379"/>
      <c r="U7226" s="379"/>
      <c r="V7226" s="379"/>
      <c r="W7226" s="379"/>
      <c r="X7226" s="379"/>
      <c r="Y7226" s="379"/>
      <c r="Z7226" s="379"/>
      <c r="AA7226" s="380"/>
      <c r="AB7226" s="379"/>
      <c r="AC7226" s="379"/>
      <c r="AD7226" s="379"/>
      <c r="AE7226" s="381"/>
      <c r="AF7226" s="105"/>
      <c r="AG7226" s="381"/>
      <c r="AH7226" s="381"/>
      <c r="AI7226" s="381"/>
      <c r="AJ7226" s="381"/>
      <c r="AK7226" s="381"/>
      <c r="AL7226" s="381"/>
      <c r="AM7226" s="381"/>
    </row>
    <row r="7227" spans="1:39" x14ac:dyDescent="0.35">
      <c r="A7227" s="379"/>
      <c r="B7227" s="379"/>
      <c r="C7227" s="379"/>
      <c r="D7227" s="379"/>
      <c r="E7227" s="379"/>
      <c r="F7227" s="379"/>
      <c r="G7227" s="379"/>
      <c r="H7227" s="379"/>
      <c r="I7227" s="379"/>
      <c r="J7227" s="379"/>
      <c r="K7227" s="379"/>
      <c r="L7227" s="379"/>
      <c r="M7227" s="379"/>
      <c r="N7227" s="379"/>
      <c r="O7227" s="379"/>
      <c r="P7227" s="379"/>
      <c r="Q7227" s="379"/>
      <c r="R7227" s="379"/>
      <c r="S7227" s="379"/>
      <c r="T7227" s="379"/>
      <c r="U7227" s="379"/>
      <c r="V7227" s="379"/>
      <c r="W7227" s="379"/>
      <c r="X7227" s="379"/>
      <c r="Y7227" s="379"/>
      <c r="Z7227" s="379"/>
      <c r="AA7227" s="380"/>
      <c r="AB7227" s="379"/>
      <c r="AC7227" s="379"/>
      <c r="AD7227" s="379"/>
      <c r="AE7227" s="381"/>
      <c r="AF7227" s="105"/>
      <c r="AG7227" s="381"/>
      <c r="AH7227" s="381"/>
      <c r="AI7227" s="381"/>
      <c r="AJ7227" s="381"/>
      <c r="AK7227" s="381"/>
      <c r="AL7227" s="381"/>
      <c r="AM7227" s="381"/>
    </row>
    <row r="7228" spans="1:39" x14ac:dyDescent="0.35">
      <c r="A7228" s="379"/>
      <c r="B7228" s="379"/>
      <c r="C7228" s="379"/>
      <c r="D7228" s="379"/>
      <c r="E7228" s="379"/>
      <c r="F7228" s="379"/>
      <c r="G7228" s="379"/>
      <c r="H7228" s="379"/>
      <c r="I7228" s="379"/>
      <c r="J7228" s="379"/>
      <c r="K7228" s="379"/>
      <c r="L7228" s="379"/>
      <c r="M7228" s="379"/>
      <c r="N7228" s="379"/>
      <c r="O7228" s="379"/>
      <c r="P7228" s="379"/>
      <c r="Q7228" s="379"/>
      <c r="R7228" s="379"/>
      <c r="S7228" s="379"/>
      <c r="T7228" s="379"/>
      <c r="U7228" s="379"/>
      <c r="V7228" s="379"/>
      <c r="W7228" s="379"/>
      <c r="X7228" s="379"/>
      <c r="Y7228" s="379"/>
      <c r="Z7228" s="379"/>
      <c r="AA7228" s="380"/>
      <c r="AB7228" s="379"/>
      <c r="AC7228" s="379"/>
      <c r="AD7228" s="379"/>
      <c r="AE7228" s="381"/>
      <c r="AF7228" s="105"/>
      <c r="AG7228" s="381"/>
      <c r="AH7228" s="381"/>
      <c r="AI7228" s="381"/>
      <c r="AJ7228" s="381"/>
      <c r="AK7228" s="381"/>
      <c r="AL7228" s="381"/>
      <c r="AM7228" s="381"/>
    </row>
    <row r="7229" spans="1:39" x14ac:dyDescent="0.35">
      <c r="A7229" s="379"/>
      <c r="B7229" s="379"/>
      <c r="C7229" s="379"/>
      <c r="D7229" s="379"/>
      <c r="E7229" s="379"/>
      <c r="F7229" s="379"/>
      <c r="G7229" s="379"/>
      <c r="H7229" s="379"/>
      <c r="I7229" s="379"/>
      <c r="J7229" s="379"/>
      <c r="K7229" s="379"/>
      <c r="L7229" s="379"/>
      <c r="M7229" s="379"/>
      <c r="N7229" s="379"/>
      <c r="O7229" s="379"/>
      <c r="P7229" s="379"/>
      <c r="Q7229" s="379"/>
      <c r="R7229" s="379"/>
      <c r="S7229" s="379"/>
      <c r="T7229" s="379"/>
      <c r="U7229" s="379"/>
      <c r="V7229" s="379"/>
      <c r="W7229" s="379"/>
      <c r="X7229" s="379"/>
      <c r="Y7229" s="379"/>
      <c r="Z7229" s="379"/>
      <c r="AA7229" s="380"/>
      <c r="AB7229" s="379"/>
      <c r="AC7229" s="379"/>
      <c r="AD7229" s="379"/>
      <c r="AE7229" s="381"/>
      <c r="AF7229" s="105"/>
      <c r="AG7229" s="381"/>
      <c r="AH7229" s="381"/>
      <c r="AI7229" s="381"/>
      <c r="AJ7229" s="381"/>
      <c r="AK7229" s="381"/>
      <c r="AL7229" s="381"/>
      <c r="AM7229" s="381"/>
    </row>
    <row r="7230" spans="1:39" x14ac:dyDescent="0.35">
      <c r="A7230" s="379"/>
      <c r="B7230" s="379"/>
      <c r="C7230" s="379"/>
      <c r="D7230" s="379"/>
      <c r="E7230" s="379"/>
      <c r="F7230" s="379"/>
      <c r="G7230" s="379"/>
      <c r="H7230" s="379"/>
      <c r="I7230" s="379"/>
      <c r="J7230" s="379"/>
      <c r="K7230" s="379"/>
      <c r="L7230" s="379"/>
      <c r="M7230" s="379"/>
      <c r="N7230" s="379"/>
      <c r="O7230" s="379"/>
      <c r="P7230" s="379"/>
      <c r="Q7230" s="379"/>
      <c r="R7230" s="379"/>
      <c r="S7230" s="379"/>
      <c r="T7230" s="379"/>
      <c r="U7230" s="379"/>
      <c r="V7230" s="379"/>
      <c r="W7230" s="379"/>
      <c r="X7230" s="379"/>
      <c r="Y7230" s="379"/>
      <c r="Z7230" s="379"/>
      <c r="AA7230" s="380"/>
      <c r="AB7230" s="379"/>
      <c r="AC7230" s="379"/>
      <c r="AD7230" s="379"/>
      <c r="AE7230" s="381"/>
      <c r="AF7230" s="105"/>
      <c r="AG7230" s="381"/>
      <c r="AH7230" s="381"/>
      <c r="AI7230" s="381"/>
      <c r="AJ7230" s="381"/>
      <c r="AK7230" s="381"/>
      <c r="AL7230" s="381"/>
      <c r="AM7230" s="381"/>
    </row>
    <row r="7231" spans="1:39" x14ac:dyDescent="0.35">
      <c r="A7231" s="379"/>
      <c r="B7231" s="379"/>
      <c r="C7231" s="379"/>
      <c r="D7231" s="379"/>
      <c r="E7231" s="379"/>
      <c r="F7231" s="379"/>
      <c r="G7231" s="379"/>
      <c r="H7231" s="379"/>
      <c r="I7231" s="379"/>
      <c r="J7231" s="379"/>
      <c r="K7231" s="379"/>
      <c r="L7231" s="379"/>
      <c r="M7231" s="379"/>
      <c r="N7231" s="379"/>
      <c r="O7231" s="379"/>
      <c r="P7231" s="379"/>
      <c r="Q7231" s="379"/>
      <c r="R7231" s="379"/>
      <c r="S7231" s="379"/>
      <c r="T7231" s="379"/>
      <c r="U7231" s="379"/>
      <c r="V7231" s="379"/>
      <c r="W7231" s="379"/>
      <c r="X7231" s="379"/>
      <c r="Y7231" s="379"/>
      <c r="Z7231" s="379"/>
      <c r="AA7231" s="380"/>
      <c r="AB7231" s="379"/>
      <c r="AC7231" s="379"/>
      <c r="AD7231" s="379"/>
      <c r="AE7231" s="381"/>
      <c r="AF7231" s="105"/>
      <c r="AG7231" s="381"/>
      <c r="AH7231" s="381"/>
      <c r="AI7231" s="381"/>
      <c r="AJ7231" s="381"/>
      <c r="AK7231" s="381"/>
      <c r="AL7231" s="381"/>
      <c r="AM7231" s="381"/>
    </row>
    <row r="7232" spans="1:39" x14ac:dyDescent="0.35">
      <c r="A7232" s="379"/>
      <c r="B7232" s="379"/>
      <c r="C7232" s="379"/>
      <c r="D7232" s="379"/>
      <c r="E7232" s="379"/>
      <c r="F7232" s="379"/>
      <c r="G7232" s="379"/>
      <c r="H7232" s="379"/>
      <c r="I7232" s="379"/>
      <c r="J7232" s="379"/>
      <c r="K7232" s="379"/>
      <c r="L7232" s="379"/>
      <c r="M7232" s="379"/>
      <c r="N7232" s="379"/>
      <c r="O7232" s="379"/>
      <c r="P7232" s="379"/>
      <c r="Q7232" s="379"/>
      <c r="R7232" s="379"/>
      <c r="S7232" s="379"/>
      <c r="T7232" s="379"/>
      <c r="U7232" s="379"/>
      <c r="V7232" s="379"/>
      <c r="W7232" s="379"/>
      <c r="X7232" s="379"/>
      <c r="Y7232" s="379"/>
      <c r="Z7232" s="379"/>
      <c r="AA7232" s="380"/>
      <c r="AB7232" s="379"/>
      <c r="AC7232" s="379"/>
      <c r="AD7232" s="379"/>
      <c r="AE7232" s="381"/>
      <c r="AF7232" s="105"/>
      <c r="AG7232" s="381"/>
      <c r="AH7232" s="381"/>
      <c r="AI7232" s="381"/>
      <c r="AJ7232" s="381"/>
      <c r="AK7232" s="381"/>
      <c r="AL7232" s="381"/>
      <c r="AM7232" s="381"/>
    </row>
    <row r="7233" spans="1:39" x14ac:dyDescent="0.35">
      <c r="A7233" s="379"/>
      <c r="B7233" s="379"/>
      <c r="C7233" s="379"/>
      <c r="D7233" s="379"/>
      <c r="E7233" s="379"/>
      <c r="F7233" s="379"/>
      <c r="G7233" s="379"/>
      <c r="H7233" s="379"/>
      <c r="I7233" s="379"/>
      <c r="J7233" s="379"/>
      <c r="K7233" s="379"/>
      <c r="L7233" s="379"/>
      <c r="M7233" s="379"/>
      <c r="N7233" s="379"/>
      <c r="O7233" s="379"/>
      <c r="P7233" s="379"/>
      <c r="Q7233" s="379"/>
      <c r="R7233" s="379"/>
      <c r="S7233" s="379"/>
      <c r="T7233" s="379"/>
      <c r="U7233" s="379"/>
      <c r="V7233" s="379"/>
      <c r="W7233" s="379"/>
      <c r="X7233" s="379"/>
      <c r="Y7233" s="379"/>
      <c r="Z7233" s="379"/>
      <c r="AA7233" s="380"/>
      <c r="AB7233" s="379"/>
      <c r="AC7233" s="379"/>
      <c r="AD7233" s="379"/>
      <c r="AE7233" s="381"/>
      <c r="AF7233" s="105"/>
      <c r="AG7233" s="381"/>
      <c r="AH7233" s="381"/>
      <c r="AI7233" s="381"/>
      <c r="AJ7233" s="381"/>
      <c r="AK7233" s="381"/>
      <c r="AL7233" s="381"/>
      <c r="AM7233" s="381"/>
    </row>
    <row r="7234" spans="1:39" x14ac:dyDescent="0.35">
      <c r="A7234" s="379"/>
      <c r="B7234" s="379"/>
      <c r="C7234" s="379"/>
      <c r="D7234" s="379"/>
      <c r="E7234" s="379"/>
      <c r="F7234" s="379"/>
      <c r="G7234" s="379"/>
      <c r="H7234" s="379"/>
      <c r="I7234" s="379"/>
      <c r="J7234" s="379"/>
      <c r="K7234" s="379"/>
      <c r="L7234" s="379"/>
      <c r="M7234" s="379"/>
      <c r="N7234" s="379"/>
      <c r="O7234" s="379"/>
      <c r="P7234" s="379"/>
      <c r="Q7234" s="379"/>
      <c r="R7234" s="379"/>
      <c r="S7234" s="379"/>
      <c r="T7234" s="379"/>
      <c r="U7234" s="379"/>
      <c r="V7234" s="379"/>
      <c r="W7234" s="379"/>
      <c r="X7234" s="379"/>
      <c r="Y7234" s="379"/>
      <c r="Z7234" s="379"/>
      <c r="AA7234" s="380"/>
      <c r="AB7234" s="379"/>
      <c r="AC7234" s="379"/>
      <c r="AD7234" s="379"/>
      <c r="AE7234" s="381"/>
      <c r="AF7234" s="105"/>
      <c r="AG7234" s="381"/>
      <c r="AH7234" s="381"/>
      <c r="AI7234" s="381"/>
      <c r="AJ7234" s="381"/>
      <c r="AK7234" s="381"/>
      <c r="AL7234" s="381"/>
      <c r="AM7234" s="381"/>
    </row>
    <row r="7235" spans="1:39" x14ac:dyDescent="0.35">
      <c r="A7235" s="379"/>
      <c r="B7235" s="379"/>
      <c r="C7235" s="379"/>
      <c r="D7235" s="379"/>
      <c r="E7235" s="379"/>
      <c r="F7235" s="379"/>
      <c r="G7235" s="379"/>
      <c r="H7235" s="379"/>
      <c r="I7235" s="379"/>
      <c r="J7235" s="379"/>
      <c r="K7235" s="379"/>
      <c r="L7235" s="379"/>
      <c r="M7235" s="379"/>
      <c r="N7235" s="379"/>
      <c r="O7235" s="379"/>
      <c r="P7235" s="379"/>
      <c r="Q7235" s="379"/>
      <c r="R7235" s="379"/>
      <c r="S7235" s="379"/>
      <c r="T7235" s="379"/>
      <c r="U7235" s="379"/>
      <c r="V7235" s="379"/>
      <c r="W7235" s="379"/>
      <c r="X7235" s="379"/>
      <c r="Y7235" s="379"/>
      <c r="Z7235" s="379"/>
      <c r="AA7235" s="380"/>
      <c r="AB7235" s="379"/>
      <c r="AC7235" s="379"/>
      <c r="AD7235" s="379"/>
      <c r="AE7235" s="381"/>
      <c r="AF7235" s="105"/>
      <c r="AG7235" s="381"/>
      <c r="AH7235" s="381"/>
      <c r="AI7235" s="381"/>
      <c r="AJ7235" s="381"/>
      <c r="AK7235" s="381"/>
      <c r="AL7235" s="381"/>
      <c r="AM7235" s="381"/>
    </row>
    <row r="7236" spans="1:39" x14ac:dyDescent="0.35">
      <c r="A7236" s="379"/>
      <c r="B7236" s="379"/>
      <c r="C7236" s="379"/>
      <c r="D7236" s="379"/>
      <c r="E7236" s="379"/>
      <c r="F7236" s="379"/>
      <c r="G7236" s="379"/>
      <c r="H7236" s="379"/>
      <c r="I7236" s="379"/>
      <c r="J7236" s="379"/>
      <c r="K7236" s="379"/>
      <c r="L7236" s="379"/>
      <c r="M7236" s="379"/>
      <c r="N7236" s="379"/>
      <c r="O7236" s="379"/>
      <c r="P7236" s="379"/>
      <c r="Q7236" s="379"/>
      <c r="R7236" s="379"/>
      <c r="S7236" s="379"/>
      <c r="T7236" s="379"/>
      <c r="U7236" s="379"/>
      <c r="V7236" s="379"/>
      <c r="W7236" s="379"/>
      <c r="X7236" s="379"/>
      <c r="Y7236" s="379"/>
      <c r="Z7236" s="379"/>
      <c r="AA7236" s="380"/>
      <c r="AB7236" s="379"/>
      <c r="AC7236" s="379"/>
      <c r="AD7236" s="379"/>
      <c r="AE7236" s="381"/>
      <c r="AF7236" s="105"/>
      <c r="AG7236" s="381"/>
      <c r="AH7236" s="381"/>
      <c r="AI7236" s="381"/>
      <c r="AJ7236" s="381"/>
      <c r="AK7236" s="381"/>
      <c r="AL7236" s="381"/>
      <c r="AM7236" s="381"/>
    </row>
    <row r="7237" spans="1:39" x14ac:dyDescent="0.35">
      <c r="A7237" s="379"/>
      <c r="B7237" s="379"/>
      <c r="C7237" s="379"/>
      <c r="D7237" s="379"/>
      <c r="E7237" s="379"/>
      <c r="F7237" s="379"/>
      <c r="G7237" s="379"/>
      <c r="H7237" s="379"/>
      <c r="I7237" s="379"/>
      <c r="J7237" s="379"/>
      <c r="K7237" s="379"/>
      <c r="L7237" s="379"/>
      <c r="M7237" s="379"/>
      <c r="N7237" s="379"/>
      <c r="O7237" s="379"/>
      <c r="P7237" s="379"/>
      <c r="Q7237" s="379"/>
      <c r="R7237" s="379"/>
      <c r="S7237" s="379"/>
      <c r="T7237" s="379"/>
      <c r="U7237" s="379"/>
      <c r="V7237" s="379"/>
      <c r="W7237" s="379"/>
      <c r="X7237" s="379"/>
      <c r="Y7237" s="379"/>
      <c r="Z7237" s="379"/>
      <c r="AA7237" s="380"/>
      <c r="AB7237" s="379"/>
      <c r="AC7237" s="379"/>
      <c r="AD7237" s="379"/>
      <c r="AE7237" s="381"/>
      <c r="AF7237" s="105"/>
      <c r="AG7237" s="381"/>
      <c r="AH7237" s="381"/>
      <c r="AI7237" s="381"/>
      <c r="AJ7237" s="381"/>
      <c r="AK7237" s="381"/>
      <c r="AL7237" s="381"/>
      <c r="AM7237" s="381"/>
    </row>
    <row r="7238" spans="1:39" x14ac:dyDescent="0.35">
      <c r="A7238" s="379"/>
      <c r="B7238" s="379"/>
      <c r="C7238" s="379"/>
      <c r="D7238" s="379"/>
      <c r="E7238" s="379"/>
      <c r="F7238" s="379"/>
      <c r="G7238" s="379"/>
      <c r="H7238" s="379"/>
      <c r="I7238" s="379"/>
      <c r="J7238" s="379"/>
      <c r="K7238" s="379"/>
      <c r="L7238" s="379"/>
      <c r="M7238" s="379"/>
      <c r="N7238" s="379"/>
      <c r="O7238" s="379"/>
      <c r="P7238" s="379"/>
      <c r="Q7238" s="379"/>
      <c r="R7238" s="379"/>
      <c r="S7238" s="379"/>
      <c r="T7238" s="379"/>
      <c r="U7238" s="379"/>
      <c r="V7238" s="379"/>
      <c r="W7238" s="379"/>
      <c r="X7238" s="379"/>
      <c r="Y7238" s="379"/>
      <c r="Z7238" s="379"/>
      <c r="AA7238" s="380"/>
      <c r="AB7238" s="379"/>
      <c r="AC7238" s="379"/>
      <c r="AD7238" s="379"/>
      <c r="AE7238" s="381"/>
      <c r="AF7238" s="105"/>
      <c r="AG7238" s="381"/>
      <c r="AH7238" s="381"/>
      <c r="AI7238" s="381"/>
      <c r="AJ7238" s="381"/>
      <c r="AK7238" s="381"/>
      <c r="AL7238" s="381"/>
      <c r="AM7238" s="381"/>
    </row>
    <row r="7239" spans="1:39" x14ac:dyDescent="0.35">
      <c r="A7239" s="379"/>
      <c r="B7239" s="379"/>
      <c r="C7239" s="379"/>
      <c r="D7239" s="379"/>
      <c r="E7239" s="379"/>
      <c r="F7239" s="379"/>
      <c r="G7239" s="379"/>
      <c r="H7239" s="379"/>
      <c r="I7239" s="379"/>
      <c r="J7239" s="379"/>
      <c r="K7239" s="379"/>
      <c r="L7239" s="379"/>
      <c r="M7239" s="379"/>
      <c r="N7239" s="379"/>
      <c r="O7239" s="379"/>
      <c r="P7239" s="379"/>
      <c r="Q7239" s="379"/>
      <c r="R7239" s="379"/>
      <c r="S7239" s="379"/>
      <c r="T7239" s="379"/>
      <c r="U7239" s="379"/>
      <c r="V7239" s="379"/>
      <c r="W7239" s="379"/>
      <c r="X7239" s="379"/>
      <c r="Y7239" s="379"/>
      <c r="Z7239" s="379"/>
      <c r="AA7239" s="380"/>
      <c r="AB7239" s="379"/>
      <c r="AC7239" s="379"/>
      <c r="AD7239" s="379"/>
      <c r="AE7239" s="381"/>
      <c r="AF7239" s="105"/>
      <c r="AG7239" s="381"/>
      <c r="AH7239" s="381"/>
      <c r="AI7239" s="381"/>
      <c r="AJ7239" s="381"/>
      <c r="AK7239" s="381"/>
      <c r="AL7239" s="381"/>
      <c r="AM7239" s="381"/>
    </row>
    <row r="7240" spans="1:39" x14ac:dyDescent="0.35">
      <c r="A7240" s="379"/>
      <c r="B7240" s="379"/>
      <c r="C7240" s="379"/>
      <c r="D7240" s="379"/>
      <c r="E7240" s="379"/>
      <c r="F7240" s="379"/>
      <c r="G7240" s="379"/>
      <c r="H7240" s="379"/>
      <c r="I7240" s="379"/>
      <c r="J7240" s="379"/>
      <c r="K7240" s="379"/>
      <c r="L7240" s="379"/>
      <c r="M7240" s="379"/>
      <c r="N7240" s="379"/>
      <c r="O7240" s="379"/>
      <c r="P7240" s="379"/>
      <c r="Q7240" s="379"/>
      <c r="R7240" s="379"/>
      <c r="S7240" s="379"/>
      <c r="T7240" s="379"/>
      <c r="U7240" s="379"/>
      <c r="V7240" s="379"/>
      <c r="W7240" s="379"/>
      <c r="X7240" s="379"/>
      <c r="Y7240" s="379"/>
      <c r="Z7240" s="379"/>
      <c r="AA7240" s="380"/>
      <c r="AB7240" s="379"/>
      <c r="AC7240" s="379"/>
      <c r="AD7240" s="379"/>
      <c r="AE7240" s="381"/>
      <c r="AF7240" s="105"/>
      <c r="AG7240" s="381"/>
      <c r="AH7240" s="381"/>
      <c r="AI7240" s="381"/>
      <c r="AJ7240" s="381"/>
      <c r="AK7240" s="381"/>
      <c r="AL7240" s="381"/>
      <c r="AM7240" s="381"/>
    </row>
    <row r="7241" spans="1:39" x14ac:dyDescent="0.35">
      <c r="A7241" s="379"/>
      <c r="B7241" s="379"/>
      <c r="C7241" s="379"/>
      <c r="D7241" s="379"/>
      <c r="E7241" s="379"/>
      <c r="F7241" s="379"/>
      <c r="G7241" s="379"/>
      <c r="H7241" s="379"/>
      <c r="I7241" s="379"/>
      <c r="J7241" s="379"/>
      <c r="K7241" s="379"/>
      <c r="L7241" s="379"/>
      <c r="M7241" s="379"/>
      <c r="N7241" s="379"/>
      <c r="O7241" s="379"/>
      <c r="P7241" s="379"/>
      <c r="Q7241" s="379"/>
      <c r="R7241" s="379"/>
      <c r="S7241" s="379"/>
      <c r="T7241" s="379"/>
      <c r="U7241" s="379"/>
      <c r="V7241" s="379"/>
      <c r="W7241" s="379"/>
      <c r="X7241" s="379"/>
      <c r="Y7241" s="379"/>
      <c r="Z7241" s="379"/>
      <c r="AA7241" s="380"/>
      <c r="AB7241" s="379"/>
      <c r="AC7241" s="379"/>
      <c r="AD7241" s="379"/>
      <c r="AE7241" s="381"/>
      <c r="AF7241" s="105"/>
      <c r="AG7241" s="381"/>
      <c r="AH7241" s="381"/>
      <c r="AI7241" s="381"/>
      <c r="AJ7241" s="381"/>
      <c r="AK7241" s="381"/>
      <c r="AL7241" s="381"/>
      <c r="AM7241" s="381"/>
    </row>
    <row r="7242" spans="1:39" x14ac:dyDescent="0.35">
      <c r="A7242" s="379"/>
      <c r="B7242" s="379"/>
      <c r="C7242" s="379"/>
      <c r="D7242" s="379"/>
      <c r="E7242" s="379"/>
      <c r="F7242" s="379"/>
      <c r="G7242" s="379"/>
      <c r="H7242" s="379"/>
      <c r="I7242" s="379"/>
      <c r="J7242" s="379"/>
      <c r="K7242" s="379"/>
      <c r="L7242" s="379"/>
      <c r="M7242" s="379"/>
      <c r="N7242" s="379"/>
      <c r="O7242" s="379"/>
      <c r="P7242" s="379"/>
      <c r="Q7242" s="379"/>
      <c r="R7242" s="379"/>
      <c r="S7242" s="379"/>
      <c r="T7242" s="379"/>
      <c r="U7242" s="379"/>
      <c r="V7242" s="379"/>
      <c r="W7242" s="379"/>
      <c r="X7242" s="379"/>
      <c r="Y7242" s="379"/>
      <c r="Z7242" s="379"/>
      <c r="AA7242" s="380"/>
      <c r="AB7242" s="379"/>
      <c r="AC7242" s="379"/>
      <c r="AD7242" s="379"/>
      <c r="AE7242" s="381"/>
      <c r="AF7242" s="105"/>
      <c r="AG7242" s="381"/>
      <c r="AH7242" s="381"/>
      <c r="AI7242" s="381"/>
      <c r="AJ7242" s="381"/>
      <c r="AK7242" s="381"/>
      <c r="AL7242" s="381"/>
      <c r="AM7242" s="381"/>
    </row>
    <row r="7243" spans="1:39" x14ac:dyDescent="0.35">
      <c r="A7243" s="379"/>
      <c r="B7243" s="379"/>
      <c r="C7243" s="379"/>
      <c r="D7243" s="379"/>
      <c r="E7243" s="379"/>
      <c r="F7243" s="379"/>
      <c r="G7243" s="379"/>
      <c r="H7243" s="379"/>
      <c r="I7243" s="379"/>
      <c r="J7243" s="379"/>
      <c r="K7243" s="379"/>
      <c r="L7243" s="379"/>
      <c r="M7243" s="379"/>
      <c r="N7243" s="379"/>
      <c r="O7243" s="379"/>
      <c r="P7243" s="379"/>
      <c r="Q7243" s="379"/>
      <c r="R7243" s="379"/>
      <c r="S7243" s="379"/>
      <c r="T7243" s="379"/>
      <c r="U7243" s="379"/>
      <c r="V7243" s="379"/>
      <c r="W7243" s="379"/>
      <c r="X7243" s="379"/>
      <c r="Y7243" s="379"/>
      <c r="Z7243" s="379"/>
      <c r="AA7243" s="380"/>
      <c r="AB7243" s="379"/>
      <c r="AC7243" s="379"/>
      <c r="AD7243" s="379"/>
      <c r="AE7243" s="381"/>
      <c r="AF7243" s="105"/>
      <c r="AG7243" s="381"/>
      <c r="AH7243" s="381"/>
      <c r="AI7243" s="381"/>
      <c r="AJ7243" s="381"/>
      <c r="AK7243" s="381"/>
      <c r="AL7243" s="381"/>
      <c r="AM7243" s="381"/>
    </row>
    <row r="7244" spans="1:39" x14ac:dyDescent="0.35">
      <c r="A7244" s="379"/>
      <c r="B7244" s="379"/>
      <c r="C7244" s="379"/>
      <c r="D7244" s="379"/>
      <c r="E7244" s="379"/>
      <c r="F7244" s="379"/>
      <c r="G7244" s="379"/>
      <c r="H7244" s="379"/>
      <c r="I7244" s="379"/>
      <c r="J7244" s="379"/>
      <c r="K7244" s="379"/>
      <c r="L7244" s="379"/>
      <c r="M7244" s="379"/>
      <c r="N7244" s="379"/>
      <c r="O7244" s="379"/>
      <c r="P7244" s="379"/>
      <c r="Q7244" s="379"/>
      <c r="R7244" s="379"/>
      <c r="S7244" s="379"/>
      <c r="T7244" s="379"/>
      <c r="U7244" s="379"/>
      <c r="V7244" s="379"/>
      <c r="W7244" s="379"/>
      <c r="X7244" s="379"/>
      <c r="Y7244" s="379"/>
      <c r="Z7244" s="379"/>
      <c r="AA7244" s="380"/>
      <c r="AB7244" s="379"/>
      <c r="AC7244" s="379"/>
      <c r="AD7244" s="379"/>
      <c r="AE7244" s="381"/>
      <c r="AF7244" s="105"/>
      <c r="AG7244" s="381"/>
      <c r="AH7244" s="381"/>
      <c r="AI7244" s="381"/>
      <c r="AJ7244" s="381"/>
      <c r="AK7244" s="381"/>
      <c r="AL7244" s="381"/>
      <c r="AM7244" s="381"/>
    </row>
    <row r="7245" spans="1:39" x14ac:dyDescent="0.35">
      <c r="A7245" s="379"/>
      <c r="B7245" s="379"/>
      <c r="C7245" s="379"/>
      <c r="D7245" s="379"/>
      <c r="E7245" s="379"/>
      <c r="F7245" s="379"/>
      <c r="G7245" s="379"/>
      <c r="H7245" s="379"/>
      <c r="I7245" s="379"/>
      <c r="J7245" s="379"/>
      <c r="K7245" s="379"/>
      <c r="L7245" s="379"/>
      <c r="M7245" s="379"/>
      <c r="N7245" s="379"/>
      <c r="O7245" s="379"/>
      <c r="P7245" s="379"/>
      <c r="Q7245" s="379"/>
      <c r="R7245" s="379"/>
      <c r="S7245" s="379"/>
      <c r="T7245" s="379"/>
      <c r="U7245" s="379"/>
      <c r="V7245" s="379"/>
      <c r="W7245" s="379"/>
      <c r="X7245" s="379"/>
      <c r="Y7245" s="379"/>
      <c r="Z7245" s="379"/>
      <c r="AA7245" s="380"/>
      <c r="AB7245" s="379"/>
      <c r="AC7245" s="379"/>
      <c r="AD7245" s="379"/>
      <c r="AE7245" s="381"/>
      <c r="AF7245" s="105"/>
      <c r="AG7245" s="381"/>
      <c r="AH7245" s="381"/>
      <c r="AI7245" s="381"/>
      <c r="AJ7245" s="381"/>
      <c r="AK7245" s="381"/>
      <c r="AL7245" s="381"/>
      <c r="AM7245" s="381"/>
    </row>
    <row r="7246" spans="1:39" x14ac:dyDescent="0.35">
      <c r="A7246" s="379"/>
      <c r="B7246" s="379"/>
      <c r="C7246" s="379"/>
      <c r="D7246" s="379"/>
      <c r="E7246" s="379"/>
      <c r="F7246" s="379"/>
      <c r="G7246" s="379"/>
      <c r="H7246" s="379"/>
      <c r="I7246" s="379"/>
      <c r="J7246" s="379"/>
      <c r="K7246" s="379"/>
      <c r="L7246" s="379"/>
      <c r="M7246" s="379"/>
      <c r="N7246" s="379"/>
      <c r="O7246" s="379"/>
      <c r="P7246" s="379"/>
      <c r="Q7246" s="379"/>
      <c r="R7246" s="379"/>
      <c r="S7246" s="379"/>
      <c r="T7246" s="379"/>
      <c r="U7246" s="379"/>
      <c r="V7246" s="379"/>
      <c r="W7246" s="379"/>
      <c r="X7246" s="379"/>
      <c r="Y7246" s="379"/>
      <c r="Z7246" s="379"/>
      <c r="AA7246" s="380"/>
      <c r="AB7246" s="379"/>
      <c r="AC7246" s="379"/>
      <c r="AD7246" s="379"/>
      <c r="AE7246" s="381"/>
      <c r="AF7246" s="105"/>
      <c r="AG7246" s="381"/>
      <c r="AH7246" s="381"/>
      <c r="AI7246" s="381"/>
      <c r="AJ7246" s="381"/>
      <c r="AK7246" s="381"/>
      <c r="AL7246" s="381"/>
      <c r="AM7246" s="381"/>
    </row>
    <row r="7247" spans="1:39" x14ac:dyDescent="0.35">
      <c r="A7247" s="379"/>
      <c r="B7247" s="379"/>
      <c r="C7247" s="379"/>
      <c r="D7247" s="379"/>
      <c r="E7247" s="379"/>
      <c r="F7247" s="379"/>
      <c r="G7247" s="379"/>
      <c r="H7247" s="379"/>
      <c r="I7247" s="379"/>
      <c r="J7247" s="379"/>
      <c r="K7247" s="379"/>
      <c r="L7247" s="379"/>
      <c r="M7247" s="379"/>
      <c r="N7247" s="379"/>
      <c r="O7247" s="379"/>
      <c r="P7247" s="379"/>
      <c r="Q7247" s="379"/>
      <c r="R7247" s="379"/>
      <c r="S7247" s="379"/>
      <c r="T7247" s="379"/>
      <c r="U7247" s="379"/>
      <c r="V7247" s="379"/>
      <c r="W7247" s="379"/>
      <c r="X7247" s="379"/>
      <c r="Y7247" s="379"/>
      <c r="Z7247" s="379"/>
      <c r="AA7247" s="380"/>
      <c r="AB7247" s="379"/>
      <c r="AC7247" s="379"/>
      <c r="AD7247" s="379"/>
      <c r="AE7247" s="381"/>
      <c r="AF7247" s="105"/>
      <c r="AG7247" s="381"/>
      <c r="AH7247" s="381"/>
      <c r="AI7247" s="381"/>
      <c r="AJ7247" s="381"/>
      <c r="AK7247" s="381"/>
      <c r="AL7247" s="381"/>
      <c r="AM7247" s="381"/>
    </row>
    <row r="7248" spans="1:39" x14ac:dyDescent="0.35">
      <c r="A7248" s="379"/>
      <c r="B7248" s="379"/>
      <c r="C7248" s="379"/>
      <c r="D7248" s="379"/>
      <c r="E7248" s="379"/>
      <c r="F7248" s="379"/>
      <c r="G7248" s="379"/>
      <c r="H7248" s="379"/>
      <c r="I7248" s="379"/>
      <c r="J7248" s="379"/>
      <c r="K7248" s="379"/>
      <c r="L7248" s="379"/>
      <c r="M7248" s="379"/>
      <c r="N7248" s="379"/>
      <c r="O7248" s="379"/>
      <c r="P7248" s="379"/>
      <c r="Q7248" s="379"/>
      <c r="R7248" s="379"/>
      <c r="S7248" s="379"/>
      <c r="T7248" s="379"/>
      <c r="U7248" s="379"/>
      <c r="V7248" s="379"/>
      <c r="W7248" s="379"/>
      <c r="X7248" s="379"/>
      <c r="Y7248" s="379"/>
      <c r="Z7248" s="379"/>
      <c r="AA7248" s="380"/>
      <c r="AB7248" s="379"/>
      <c r="AC7248" s="379"/>
      <c r="AD7248" s="379"/>
      <c r="AE7248" s="381"/>
      <c r="AF7248" s="105"/>
      <c r="AG7248" s="381"/>
      <c r="AH7248" s="381"/>
      <c r="AI7248" s="381"/>
      <c r="AJ7248" s="381"/>
      <c r="AK7248" s="381"/>
      <c r="AL7248" s="381"/>
      <c r="AM7248" s="381"/>
    </row>
    <row r="7249" spans="1:39" x14ac:dyDescent="0.35">
      <c r="A7249" s="379"/>
      <c r="B7249" s="379"/>
      <c r="C7249" s="379"/>
      <c r="D7249" s="379"/>
      <c r="E7249" s="379"/>
      <c r="F7249" s="379"/>
      <c r="G7249" s="379"/>
      <c r="H7249" s="379"/>
      <c r="I7249" s="379"/>
      <c r="J7249" s="379"/>
      <c r="K7249" s="379"/>
      <c r="L7249" s="379"/>
      <c r="M7249" s="379"/>
      <c r="N7249" s="379"/>
      <c r="O7249" s="379"/>
      <c r="P7249" s="379"/>
      <c r="Q7249" s="379"/>
      <c r="R7249" s="379"/>
      <c r="S7249" s="379"/>
      <c r="T7249" s="379"/>
      <c r="U7249" s="379"/>
      <c r="V7249" s="379"/>
      <c r="W7249" s="379"/>
      <c r="X7249" s="379"/>
      <c r="Y7249" s="379"/>
      <c r="Z7249" s="379"/>
      <c r="AA7249" s="380"/>
      <c r="AB7249" s="379"/>
      <c r="AC7249" s="379"/>
      <c r="AD7249" s="379"/>
      <c r="AE7249" s="381"/>
      <c r="AF7249" s="105"/>
      <c r="AG7249" s="381"/>
      <c r="AH7249" s="381"/>
      <c r="AI7249" s="381"/>
      <c r="AJ7249" s="381"/>
      <c r="AK7249" s="381"/>
      <c r="AL7249" s="381"/>
      <c r="AM7249" s="381"/>
    </row>
    <row r="7250" spans="1:39" x14ac:dyDescent="0.35">
      <c r="A7250" s="379"/>
      <c r="B7250" s="379"/>
      <c r="C7250" s="379"/>
      <c r="D7250" s="379"/>
      <c r="E7250" s="379"/>
      <c r="F7250" s="379"/>
      <c r="G7250" s="379"/>
      <c r="H7250" s="379"/>
      <c r="I7250" s="379"/>
      <c r="J7250" s="379"/>
      <c r="K7250" s="379"/>
      <c r="L7250" s="379"/>
      <c r="M7250" s="379"/>
      <c r="N7250" s="379"/>
      <c r="O7250" s="379"/>
      <c r="P7250" s="379"/>
      <c r="Q7250" s="379"/>
      <c r="R7250" s="379"/>
      <c r="S7250" s="379"/>
      <c r="T7250" s="379"/>
      <c r="U7250" s="379"/>
      <c r="V7250" s="379"/>
      <c r="W7250" s="379"/>
      <c r="X7250" s="379"/>
      <c r="Y7250" s="379"/>
      <c r="Z7250" s="379"/>
      <c r="AA7250" s="380"/>
      <c r="AB7250" s="379"/>
      <c r="AC7250" s="379"/>
      <c r="AD7250" s="379"/>
      <c r="AE7250" s="381"/>
      <c r="AF7250" s="105"/>
      <c r="AG7250" s="381"/>
      <c r="AH7250" s="381"/>
      <c r="AI7250" s="381"/>
      <c r="AJ7250" s="381"/>
      <c r="AK7250" s="381"/>
      <c r="AL7250" s="381"/>
      <c r="AM7250" s="381"/>
    </row>
    <row r="7251" spans="1:39" x14ac:dyDescent="0.35">
      <c r="A7251" s="379"/>
      <c r="B7251" s="379"/>
      <c r="C7251" s="379"/>
      <c r="D7251" s="379"/>
      <c r="E7251" s="379"/>
      <c r="F7251" s="379"/>
      <c r="G7251" s="379"/>
      <c r="H7251" s="379"/>
      <c r="I7251" s="379"/>
      <c r="J7251" s="379"/>
      <c r="K7251" s="379"/>
      <c r="L7251" s="379"/>
      <c r="M7251" s="379"/>
      <c r="N7251" s="379"/>
      <c r="O7251" s="379"/>
      <c r="P7251" s="379"/>
      <c r="Q7251" s="379"/>
      <c r="R7251" s="379"/>
      <c r="S7251" s="379"/>
      <c r="T7251" s="379"/>
      <c r="U7251" s="379"/>
      <c r="V7251" s="379"/>
      <c r="W7251" s="379"/>
      <c r="X7251" s="379"/>
      <c r="Y7251" s="379"/>
      <c r="Z7251" s="379"/>
      <c r="AA7251" s="380"/>
      <c r="AB7251" s="379"/>
      <c r="AC7251" s="379"/>
      <c r="AD7251" s="379"/>
      <c r="AE7251" s="381"/>
      <c r="AF7251" s="105"/>
      <c r="AG7251" s="381"/>
      <c r="AH7251" s="381"/>
      <c r="AI7251" s="381"/>
      <c r="AJ7251" s="381"/>
      <c r="AK7251" s="381"/>
      <c r="AL7251" s="381"/>
      <c r="AM7251" s="381"/>
    </row>
    <row r="7252" spans="1:39" x14ac:dyDescent="0.35">
      <c r="A7252" s="379"/>
      <c r="B7252" s="379"/>
      <c r="C7252" s="379"/>
      <c r="D7252" s="379"/>
      <c r="E7252" s="379"/>
      <c r="F7252" s="379"/>
      <c r="G7252" s="379"/>
      <c r="H7252" s="379"/>
      <c r="I7252" s="379"/>
      <c r="J7252" s="379"/>
      <c r="K7252" s="379"/>
      <c r="L7252" s="379"/>
      <c r="M7252" s="379"/>
      <c r="N7252" s="379"/>
      <c r="O7252" s="379"/>
      <c r="P7252" s="379"/>
      <c r="Q7252" s="379"/>
      <c r="R7252" s="379"/>
      <c r="S7252" s="379"/>
      <c r="T7252" s="379"/>
      <c r="U7252" s="379"/>
      <c r="V7252" s="379"/>
      <c r="W7252" s="379"/>
      <c r="X7252" s="379"/>
      <c r="Y7252" s="379"/>
      <c r="Z7252" s="379"/>
      <c r="AA7252" s="380"/>
      <c r="AB7252" s="379"/>
      <c r="AC7252" s="379"/>
      <c r="AD7252" s="379"/>
      <c r="AE7252" s="381"/>
      <c r="AF7252" s="105"/>
      <c r="AG7252" s="381"/>
      <c r="AH7252" s="381"/>
      <c r="AI7252" s="381"/>
      <c r="AJ7252" s="381"/>
      <c r="AK7252" s="381"/>
      <c r="AL7252" s="381"/>
      <c r="AM7252" s="381"/>
    </row>
    <row r="7253" spans="1:39" x14ac:dyDescent="0.35">
      <c r="A7253" s="379"/>
      <c r="B7253" s="379"/>
      <c r="C7253" s="379"/>
      <c r="D7253" s="379"/>
      <c r="E7253" s="379"/>
      <c r="F7253" s="379"/>
      <c r="G7253" s="379"/>
      <c r="H7253" s="379"/>
      <c r="I7253" s="379"/>
      <c r="J7253" s="379"/>
      <c r="K7253" s="379"/>
      <c r="L7253" s="379"/>
      <c r="M7253" s="379"/>
      <c r="N7253" s="379"/>
      <c r="O7253" s="379"/>
      <c r="P7253" s="379"/>
      <c r="Q7253" s="379"/>
      <c r="R7253" s="379"/>
      <c r="S7253" s="379"/>
      <c r="T7253" s="379"/>
      <c r="U7253" s="379"/>
      <c r="V7253" s="379"/>
      <c r="W7253" s="379"/>
      <c r="X7253" s="379"/>
      <c r="Y7253" s="379"/>
      <c r="Z7253" s="379"/>
      <c r="AA7253" s="380"/>
      <c r="AB7253" s="379"/>
      <c r="AC7253" s="379"/>
      <c r="AD7253" s="379"/>
      <c r="AE7253" s="381"/>
      <c r="AF7253" s="105"/>
      <c r="AG7253" s="381"/>
      <c r="AH7253" s="381"/>
      <c r="AI7253" s="381"/>
      <c r="AJ7253" s="381"/>
      <c r="AK7253" s="381"/>
      <c r="AL7253" s="381"/>
      <c r="AM7253" s="381"/>
    </row>
    <row r="7254" spans="1:39" x14ac:dyDescent="0.35">
      <c r="A7254" s="379"/>
      <c r="B7254" s="379"/>
      <c r="C7254" s="379"/>
      <c r="D7254" s="379"/>
      <c r="E7254" s="379"/>
      <c r="F7254" s="379"/>
      <c r="G7254" s="379"/>
      <c r="H7254" s="379"/>
      <c r="I7254" s="379"/>
      <c r="J7254" s="379"/>
      <c r="K7254" s="379"/>
      <c r="L7254" s="379"/>
      <c r="M7254" s="379"/>
      <c r="N7254" s="379"/>
      <c r="O7254" s="379"/>
      <c r="P7254" s="379"/>
      <c r="Q7254" s="379"/>
      <c r="R7254" s="379"/>
      <c r="S7254" s="379"/>
      <c r="T7254" s="379"/>
      <c r="U7254" s="379"/>
      <c r="V7254" s="379"/>
      <c r="W7254" s="379"/>
      <c r="X7254" s="379"/>
      <c r="Y7254" s="379"/>
      <c r="Z7254" s="379"/>
      <c r="AA7254" s="380"/>
      <c r="AB7254" s="379"/>
      <c r="AC7254" s="379"/>
      <c r="AD7254" s="379"/>
      <c r="AE7254" s="381"/>
      <c r="AF7254" s="105"/>
      <c r="AG7254" s="381"/>
      <c r="AH7254" s="381"/>
      <c r="AI7254" s="381"/>
      <c r="AJ7254" s="381"/>
      <c r="AK7254" s="381"/>
      <c r="AL7254" s="381"/>
      <c r="AM7254" s="381"/>
    </row>
    <row r="7255" spans="1:39" x14ac:dyDescent="0.35">
      <c r="A7255" s="379"/>
      <c r="B7255" s="379"/>
      <c r="C7255" s="379"/>
      <c r="D7255" s="379"/>
      <c r="E7255" s="379"/>
      <c r="F7255" s="379"/>
      <c r="G7255" s="379"/>
      <c r="H7255" s="379"/>
      <c r="I7255" s="379"/>
      <c r="J7255" s="379"/>
      <c r="K7255" s="379"/>
      <c r="L7255" s="379"/>
      <c r="M7255" s="379"/>
      <c r="N7255" s="379"/>
      <c r="O7255" s="379"/>
      <c r="P7255" s="379"/>
      <c r="Q7255" s="379"/>
      <c r="R7255" s="379"/>
      <c r="S7255" s="379"/>
      <c r="T7255" s="379"/>
      <c r="U7255" s="379"/>
      <c r="V7255" s="379"/>
      <c r="W7255" s="379"/>
      <c r="X7255" s="379"/>
      <c r="Y7255" s="379"/>
      <c r="Z7255" s="379"/>
      <c r="AA7255" s="380"/>
      <c r="AB7255" s="379"/>
      <c r="AC7255" s="379"/>
      <c r="AD7255" s="379"/>
      <c r="AE7255" s="381"/>
      <c r="AF7255" s="105"/>
      <c r="AG7255" s="381"/>
      <c r="AH7255" s="381"/>
      <c r="AI7255" s="381"/>
      <c r="AJ7255" s="381"/>
      <c r="AK7255" s="381"/>
      <c r="AL7255" s="381"/>
      <c r="AM7255" s="381"/>
    </row>
    <row r="7256" spans="1:39" x14ac:dyDescent="0.35">
      <c r="A7256" s="379"/>
      <c r="B7256" s="379"/>
      <c r="C7256" s="379"/>
      <c r="D7256" s="379"/>
      <c r="E7256" s="379"/>
      <c r="F7256" s="379"/>
      <c r="G7256" s="379"/>
      <c r="H7256" s="379"/>
      <c r="I7256" s="379"/>
      <c r="J7256" s="379"/>
      <c r="K7256" s="379"/>
      <c r="L7256" s="379"/>
      <c r="M7256" s="379"/>
      <c r="N7256" s="379"/>
      <c r="O7256" s="379"/>
      <c r="P7256" s="379"/>
      <c r="Q7256" s="379"/>
      <c r="R7256" s="379"/>
      <c r="S7256" s="379"/>
      <c r="T7256" s="379"/>
      <c r="U7256" s="379"/>
      <c r="V7256" s="379"/>
      <c r="W7256" s="379"/>
      <c r="X7256" s="379"/>
      <c r="Y7256" s="379"/>
      <c r="Z7256" s="379"/>
      <c r="AA7256" s="380"/>
      <c r="AB7256" s="379"/>
      <c r="AC7256" s="379"/>
      <c r="AD7256" s="379"/>
      <c r="AE7256" s="381"/>
      <c r="AF7256" s="105"/>
      <c r="AG7256" s="381"/>
      <c r="AH7256" s="381"/>
      <c r="AI7256" s="381"/>
      <c r="AJ7256" s="381"/>
      <c r="AK7256" s="381"/>
      <c r="AL7256" s="381"/>
      <c r="AM7256" s="381"/>
    </row>
    <row r="7257" spans="1:39" x14ac:dyDescent="0.35">
      <c r="A7257" s="379"/>
      <c r="B7257" s="379"/>
      <c r="C7257" s="379"/>
      <c r="D7257" s="379"/>
      <c r="E7257" s="379"/>
      <c r="F7257" s="379"/>
      <c r="G7257" s="379"/>
      <c r="H7257" s="379"/>
      <c r="I7257" s="379"/>
      <c r="J7257" s="379"/>
      <c r="K7257" s="379"/>
      <c r="L7257" s="379"/>
      <c r="M7257" s="379"/>
      <c r="N7257" s="379"/>
      <c r="O7257" s="379"/>
      <c r="P7257" s="379"/>
      <c r="Q7257" s="379"/>
      <c r="R7257" s="379"/>
      <c r="S7257" s="379"/>
      <c r="T7257" s="379"/>
      <c r="U7257" s="379"/>
      <c r="V7257" s="379"/>
      <c r="W7257" s="379"/>
      <c r="X7257" s="379"/>
      <c r="Y7257" s="379"/>
      <c r="Z7257" s="379"/>
      <c r="AA7257" s="380"/>
      <c r="AB7257" s="379"/>
      <c r="AC7257" s="379"/>
      <c r="AD7257" s="379"/>
      <c r="AE7257" s="381"/>
      <c r="AF7257" s="105"/>
      <c r="AG7257" s="381"/>
      <c r="AH7257" s="381"/>
      <c r="AI7257" s="381"/>
      <c r="AJ7257" s="381"/>
      <c r="AK7257" s="381"/>
      <c r="AL7257" s="381"/>
      <c r="AM7257" s="381"/>
    </row>
    <row r="7258" spans="1:39" x14ac:dyDescent="0.35">
      <c r="A7258" s="379"/>
      <c r="B7258" s="379"/>
      <c r="C7258" s="379"/>
      <c r="D7258" s="379"/>
      <c r="E7258" s="379"/>
      <c r="F7258" s="379"/>
      <c r="G7258" s="379"/>
      <c r="H7258" s="379"/>
      <c r="I7258" s="379"/>
      <c r="J7258" s="379"/>
      <c r="K7258" s="379"/>
      <c r="L7258" s="379"/>
      <c r="M7258" s="379"/>
      <c r="N7258" s="379"/>
      <c r="O7258" s="379"/>
      <c r="P7258" s="379"/>
      <c r="Q7258" s="379"/>
      <c r="R7258" s="379"/>
      <c r="S7258" s="379"/>
      <c r="T7258" s="379"/>
      <c r="U7258" s="379"/>
      <c r="V7258" s="379"/>
      <c r="W7258" s="379"/>
      <c r="X7258" s="379"/>
      <c r="Y7258" s="379"/>
      <c r="Z7258" s="379"/>
      <c r="AA7258" s="380"/>
      <c r="AB7258" s="379"/>
      <c r="AC7258" s="379"/>
      <c r="AD7258" s="379"/>
      <c r="AE7258" s="381"/>
      <c r="AF7258" s="105"/>
      <c r="AG7258" s="381"/>
      <c r="AH7258" s="381"/>
      <c r="AI7258" s="381"/>
      <c r="AJ7258" s="381"/>
      <c r="AK7258" s="381"/>
      <c r="AL7258" s="381"/>
      <c r="AM7258" s="381"/>
    </row>
    <row r="7259" spans="1:39" x14ac:dyDescent="0.35">
      <c r="A7259" s="379"/>
      <c r="B7259" s="379"/>
      <c r="C7259" s="379"/>
      <c r="D7259" s="379"/>
      <c r="E7259" s="379"/>
      <c r="F7259" s="379"/>
      <c r="G7259" s="379"/>
      <c r="H7259" s="379"/>
      <c r="I7259" s="379"/>
      <c r="J7259" s="379"/>
      <c r="K7259" s="379"/>
      <c r="L7259" s="379"/>
      <c r="M7259" s="379"/>
      <c r="N7259" s="379"/>
      <c r="O7259" s="379"/>
      <c r="P7259" s="379"/>
      <c r="Q7259" s="379"/>
      <c r="R7259" s="379"/>
      <c r="S7259" s="379"/>
      <c r="T7259" s="379"/>
      <c r="U7259" s="379"/>
      <c r="V7259" s="379"/>
      <c r="W7259" s="379"/>
      <c r="X7259" s="379"/>
      <c r="Y7259" s="379"/>
      <c r="Z7259" s="379"/>
      <c r="AA7259" s="380"/>
      <c r="AB7259" s="379"/>
      <c r="AC7259" s="379"/>
      <c r="AD7259" s="379"/>
      <c r="AE7259" s="381"/>
      <c r="AF7259" s="105"/>
      <c r="AG7259" s="381"/>
      <c r="AH7259" s="381"/>
      <c r="AI7259" s="381"/>
      <c r="AJ7259" s="381"/>
      <c r="AK7259" s="381"/>
      <c r="AL7259" s="381"/>
      <c r="AM7259" s="381"/>
    </row>
    <row r="7260" spans="1:39" x14ac:dyDescent="0.35">
      <c r="A7260" s="379"/>
      <c r="B7260" s="379"/>
      <c r="C7260" s="379"/>
      <c r="D7260" s="379"/>
      <c r="E7260" s="379"/>
      <c r="F7260" s="379"/>
      <c r="G7260" s="379"/>
      <c r="H7260" s="379"/>
      <c r="I7260" s="379"/>
      <c r="J7260" s="379"/>
      <c r="K7260" s="379"/>
      <c r="L7260" s="379"/>
      <c r="M7260" s="379"/>
      <c r="N7260" s="379"/>
      <c r="O7260" s="379"/>
      <c r="P7260" s="379"/>
      <c r="Q7260" s="379"/>
      <c r="R7260" s="379"/>
      <c r="S7260" s="379"/>
      <c r="T7260" s="379"/>
      <c r="U7260" s="379"/>
      <c r="V7260" s="379"/>
      <c r="W7260" s="379"/>
      <c r="X7260" s="379"/>
      <c r="Y7260" s="379"/>
      <c r="Z7260" s="379"/>
      <c r="AA7260" s="380"/>
      <c r="AB7260" s="379"/>
      <c r="AC7260" s="379"/>
      <c r="AD7260" s="379"/>
      <c r="AE7260" s="381"/>
      <c r="AF7260" s="105"/>
      <c r="AG7260" s="381"/>
      <c r="AH7260" s="381"/>
      <c r="AI7260" s="381"/>
      <c r="AJ7260" s="381"/>
      <c r="AK7260" s="381"/>
      <c r="AL7260" s="381"/>
      <c r="AM7260" s="381"/>
    </row>
    <row r="7261" spans="1:39" x14ac:dyDescent="0.35">
      <c r="A7261" s="379"/>
      <c r="B7261" s="379"/>
      <c r="C7261" s="379"/>
      <c r="D7261" s="379"/>
      <c r="E7261" s="379"/>
      <c r="F7261" s="379"/>
      <c r="G7261" s="379"/>
      <c r="H7261" s="379"/>
      <c r="I7261" s="379"/>
      <c r="J7261" s="379"/>
      <c r="K7261" s="379"/>
      <c r="L7261" s="379"/>
      <c r="M7261" s="379"/>
      <c r="N7261" s="379"/>
      <c r="O7261" s="379"/>
      <c r="P7261" s="379"/>
      <c r="Q7261" s="379"/>
      <c r="R7261" s="379"/>
      <c r="S7261" s="379"/>
      <c r="T7261" s="379"/>
      <c r="U7261" s="379"/>
      <c r="V7261" s="379"/>
      <c r="W7261" s="379"/>
      <c r="X7261" s="379"/>
      <c r="Y7261" s="379"/>
      <c r="Z7261" s="379"/>
      <c r="AA7261" s="380"/>
      <c r="AB7261" s="379"/>
      <c r="AC7261" s="379"/>
      <c r="AD7261" s="379"/>
      <c r="AE7261" s="381"/>
      <c r="AF7261" s="105"/>
      <c r="AG7261" s="381"/>
      <c r="AH7261" s="381"/>
      <c r="AI7261" s="381"/>
      <c r="AJ7261" s="381"/>
      <c r="AK7261" s="381"/>
      <c r="AL7261" s="381"/>
      <c r="AM7261" s="381"/>
    </row>
    <row r="7262" spans="1:39" x14ac:dyDescent="0.35">
      <c r="A7262" s="379"/>
      <c r="B7262" s="379"/>
      <c r="C7262" s="379"/>
      <c r="D7262" s="379"/>
      <c r="E7262" s="379"/>
      <c r="F7262" s="379"/>
      <c r="G7262" s="379"/>
      <c r="H7262" s="379"/>
      <c r="I7262" s="379"/>
      <c r="J7262" s="379"/>
      <c r="K7262" s="379"/>
      <c r="L7262" s="379"/>
      <c r="M7262" s="379"/>
      <c r="N7262" s="379"/>
      <c r="O7262" s="379"/>
      <c r="P7262" s="379"/>
      <c r="Q7262" s="379"/>
      <c r="R7262" s="379"/>
      <c r="S7262" s="379"/>
      <c r="T7262" s="379"/>
      <c r="U7262" s="379"/>
      <c r="V7262" s="379"/>
      <c r="W7262" s="379"/>
      <c r="X7262" s="379"/>
      <c r="Y7262" s="379"/>
      <c r="Z7262" s="379"/>
      <c r="AA7262" s="380"/>
      <c r="AB7262" s="379"/>
      <c r="AC7262" s="379"/>
      <c r="AD7262" s="379"/>
      <c r="AE7262" s="381"/>
      <c r="AF7262" s="105"/>
      <c r="AG7262" s="381"/>
      <c r="AH7262" s="381"/>
      <c r="AI7262" s="381"/>
      <c r="AJ7262" s="381"/>
      <c r="AK7262" s="381"/>
      <c r="AL7262" s="381"/>
      <c r="AM7262" s="381"/>
    </row>
    <row r="7263" spans="1:39" x14ac:dyDescent="0.35">
      <c r="A7263" s="379"/>
      <c r="B7263" s="379"/>
      <c r="C7263" s="379"/>
      <c r="D7263" s="379"/>
      <c r="E7263" s="379"/>
      <c r="F7263" s="379"/>
      <c r="G7263" s="379"/>
      <c r="H7263" s="379"/>
      <c r="I7263" s="379"/>
      <c r="J7263" s="379"/>
      <c r="K7263" s="379"/>
      <c r="L7263" s="379"/>
      <c r="M7263" s="379"/>
      <c r="N7263" s="379"/>
      <c r="O7263" s="379"/>
      <c r="P7263" s="379"/>
      <c r="Q7263" s="379"/>
      <c r="R7263" s="379"/>
      <c r="S7263" s="379"/>
      <c r="T7263" s="379"/>
      <c r="U7263" s="379"/>
      <c r="V7263" s="379"/>
      <c r="W7263" s="379"/>
      <c r="X7263" s="379"/>
      <c r="Y7263" s="379"/>
      <c r="Z7263" s="379"/>
      <c r="AA7263" s="380"/>
      <c r="AB7263" s="379"/>
      <c r="AC7263" s="379"/>
      <c r="AD7263" s="379"/>
      <c r="AE7263" s="381"/>
      <c r="AF7263" s="105"/>
      <c r="AG7263" s="381"/>
      <c r="AH7263" s="381"/>
      <c r="AI7263" s="381"/>
      <c r="AJ7263" s="381"/>
      <c r="AK7263" s="381"/>
      <c r="AL7263" s="381"/>
      <c r="AM7263" s="381"/>
    </row>
    <row r="7264" spans="1:39" x14ac:dyDescent="0.35">
      <c r="A7264" s="379"/>
      <c r="B7264" s="379"/>
      <c r="C7264" s="379"/>
      <c r="D7264" s="379"/>
      <c r="E7264" s="379"/>
      <c r="F7264" s="379"/>
      <c r="G7264" s="379"/>
      <c r="H7264" s="379"/>
      <c r="I7264" s="379"/>
      <c r="J7264" s="379"/>
      <c r="K7264" s="379"/>
      <c r="L7264" s="379"/>
      <c r="M7264" s="379"/>
      <c r="N7264" s="379"/>
      <c r="O7264" s="379"/>
      <c r="P7264" s="379"/>
      <c r="Q7264" s="379"/>
      <c r="R7264" s="379"/>
      <c r="S7264" s="379"/>
      <c r="T7264" s="379"/>
      <c r="U7264" s="379"/>
      <c r="V7264" s="379"/>
      <c r="W7264" s="379"/>
      <c r="X7264" s="379"/>
      <c r="Y7264" s="379"/>
      <c r="Z7264" s="379"/>
      <c r="AA7264" s="380"/>
      <c r="AB7264" s="379"/>
      <c r="AC7264" s="379"/>
      <c r="AD7264" s="379"/>
      <c r="AE7264" s="381"/>
      <c r="AF7264" s="105"/>
      <c r="AG7264" s="381"/>
      <c r="AH7264" s="381"/>
      <c r="AI7264" s="381"/>
      <c r="AJ7264" s="381"/>
      <c r="AK7264" s="381"/>
      <c r="AL7264" s="381"/>
      <c r="AM7264" s="381"/>
    </row>
    <row r="7265" spans="1:39" x14ac:dyDescent="0.35">
      <c r="A7265" s="379"/>
      <c r="B7265" s="379"/>
      <c r="C7265" s="379"/>
      <c r="D7265" s="379"/>
      <c r="E7265" s="379"/>
      <c r="F7265" s="379"/>
      <c r="G7265" s="379"/>
      <c r="H7265" s="379"/>
      <c r="I7265" s="379"/>
      <c r="J7265" s="379"/>
      <c r="K7265" s="379"/>
      <c r="L7265" s="379"/>
      <c r="M7265" s="379"/>
      <c r="N7265" s="379"/>
      <c r="O7265" s="379"/>
      <c r="P7265" s="379"/>
      <c r="Q7265" s="379"/>
      <c r="R7265" s="379"/>
      <c r="S7265" s="379"/>
      <c r="T7265" s="379"/>
      <c r="U7265" s="379"/>
      <c r="V7265" s="379"/>
      <c r="W7265" s="379"/>
      <c r="X7265" s="379"/>
      <c r="Y7265" s="379"/>
      <c r="Z7265" s="379"/>
      <c r="AA7265" s="380"/>
      <c r="AB7265" s="379"/>
      <c r="AC7265" s="379"/>
      <c r="AD7265" s="379"/>
      <c r="AE7265" s="381"/>
      <c r="AF7265" s="105"/>
      <c r="AG7265" s="381"/>
      <c r="AH7265" s="381"/>
      <c r="AI7265" s="381"/>
      <c r="AJ7265" s="381"/>
      <c r="AK7265" s="381"/>
      <c r="AL7265" s="381"/>
      <c r="AM7265" s="381"/>
    </row>
    <row r="7266" spans="1:39" x14ac:dyDescent="0.35">
      <c r="A7266" s="379"/>
      <c r="B7266" s="379"/>
      <c r="C7266" s="379"/>
      <c r="D7266" s="379"/>
      <c r="E7266" s="379"/>
      <c r="F7266" s="379"/>
      <c r="G7266" s="379"/>
      <c r="H7266" s="379"/>
      <c r="I7266" s="379"/>
      <c r="J7266" s="379"/>
      <c r="K7266" s="379"/>
      <c r="L7266" s="379"/>
      <c r="M7266" s="379"/>
      <c r="N7266" s="379"/>
      <c r="O7266" s="379"/>
      <c r="P7266" s="379"/>
      <c r="Q7266" s="379"/>
      <c r="R7266" s="379"/>
      <c r="S7266" s="379"/>
      <c r="T7266" s="379"/>
      <c r="U7266" s="379"/>
      <c r="V7266" s="379"/>
      <c r="W7266" s="379"/>
      <c r="X7266" s="379"/>
      <c r="Y7266" s="379"/>
      <c r="Z7266" s="379"/>
      <c r="AA7266" s="380"/>
      <c r="AB7266" s="379"/>
      <c r="AC7266" s="379"/>
      <c r="AD7266" s="379"/>
      <c r="AE7266" s="381"/>
      <c r="AF7266" s="105"/>
      <c r="AG7266" s="381"/>
      <c r="AH7266" s="381"/>
      <c r="AI7266" s="381"/>
      <c r="AJ7266" s="381"/>
      <c r="AK7266" s="381"/>
      <c r="AL7266" s="381"/>
      <c r="AM7266" s="381"/>
    </row>
    <row r="7267" spans="1:39" x14ac:dyDescent="0.35">
      <c r="A7267" s="379"/>
      <c r="B7267" s="379"/>
      <c r="C7267" s="379"/>
      <c r="D7267" s="379"/>
      <c r="E7267" s="379"/>
      <c r="F7267" s="379"/>
      <c r="G7267" s="379"/>
      <c r="H7267" s="379"/>
      <c r="I7267" s="379"/>
      <c r="J7267" s="379"/>
      <c r="K7267" s="379"/>
      <c r="L7267" s="379"/>
      <c r="M7267" s="379"/>
      <c r="N7267" s="379"/>
      <c r="O7267" s="379"/>
      <c r="P7267" s="379"/>
      <c r="Q7267" s="379"/>
      <c r="R7267" s="379"/>
      <c r="S7267" s="379"/>
      <c r="T7267" s="379"/>
      <c r="U7267" s="379"/>
      <c r="V7267" s="379"/>
      <c r="W7267" s="379"/>
      <c r="X7267" s="379"/>
      <c r="Y7267" s="379"/>
      <c r="Z7267" s="379"/>
      <c r="AA7267" s="380"/>
      <c r="AB7267" s="379"/>
      <c r="AC7267" s="379"/>
      <c r="AD7267" s="379"/>
      <c r="AE7267" s="381"/>
      <c r="AF7267" s="105"/>
      <c r="AG7267" s="381"/>
      <c r="AH7267" s="381"/>
      <c r="AI7267" s="381"/>
      <c r="AJ7267" s="381"/>
      <c r="AK7267" s="381"/>
      <c r="AL7267" s="381"/>
      <c r="AM7267" s="381"/>
    </row>
    <row r="7268" spans="1:39" x14ac:dyDescent="0.35">
      <c r="A7268" s="379"/>
      <c r="B7268" s="379"/>
      <c r="C7268" s="379"/>
      <c r="D7268" s="379"/>
      <c r="E7268" s="379"/>
      <c r="F7268" s="379"/>
      <c r="G7268" s="379"/>
      <c r="H7268" s="379"/>
      <c r="I7268" s="379"/>
      <c r="J7268" s="379"/>
      <c r="K7268" s="379"/>
      <c r="L7268" s="379"/>
      <c r="M7268" s="379"/>
      <c r="N7268" s="379"/>
      <c r="O7268" s="379"/>
      <c r="P7268" s="379"/>
      <c r="Q7268" s="379"/>
      <c r="R7268" s="379"/>
      <c r="S7268" s="379"/>
      <c r="T7268" s="379"/>
      <c r="U7268" s="379"/>
      <c r="V7268" s="379"/>
      <c r="W7268" s="379"/>
      <c r="X7268" s="379"/>
      <c r="Y7268" s="379"/>
      <c r="Z7268" s="379"/>
      <c r="AA7268" s="380"/>
      <c r="AB7268" s="379"/>
      <c r="AC7268" s="379"/>
      <c r="AD7268" s="379"/>
      <c r="AE7268" s="381"/>
      <c r="AF7268" s="105"/>
      <c r="AG7268" s="381"/>
      <c r="AH7268" s="381"/>
      <c r="AI7268" s="381"/>
      <c r="AJ7268" s="381"/>
      <c r="AK7268" s="381"/>
      <c r="AL7268" s="381"/>
      <c r="AM7268" s="381"/>
    </row>
    <row r="7269" spans="1:39" x14ac:dyDescent="0.35">
      <c r="A7269" s="379"/>
      <c r="B7269" s="379"/>
      <c r="C7269" s="379"/>
      <c r="D7269" s="379"/>
      <c r="E7269" s="379"/>
      <c r="F7269" s="379"/>
      <c r="G7269" s="379"/>
      <c r="H7269" s="379"/>
      <c r="I7269" s="379"/>
      <c r="J7269" s="379"/>
      <c r="K7269" s="379"/>
      <c r="L7269" s="379"/>
      <c r="M7269" s="379"/>
      <c r="N7269" s="379"/>
      <c r="O7269" s="379"/>
      <c r="P7269" s="379"/>
      <c r="Q7269" s="379"/>
      <c r="R7269" s="379"/>
      <c r="S7269" s="379"/>
      <c r="T7269" s="379"/>
      <c r="U7269" s="379"/>
      <c r="V7269" s="379"/>
      <c r="W7269" s="379"/>
      <c r="X7269" s="379"/>
      <c r="Y7269" s="379"/>
      <c r="Z7269" s="379"/>
      <c r="AA7269" s="380"/>
      <c r="AB7269" s="379"/>
      <c r="AC7269" s="379"/>
      <c r="AD7269" s="379"/>
      <c r="AE7269" s="381"/>
      <c r="AF7269" s="105"/>
      <c r="AG7269" s="381"/>
      <c r="AH7269" s="381"/>
      <c r="AI7269" s="381"/>
      <c r="AJ7269" s="381"/>
      <c r="AK7269" s="381"/>
      <c r="AL7269" s="381"/>
      <c r="AM7269" s="381"/>
    </row>
    <row r="7270" spans="1:39" x14ac:dyDescent="0.35">
      <c r="A7270" s="379"/>
      <c r="B7270" s="379"/>
      <c r="C7270" s="379"/>
      <c r="D7270" s="379"/>
      <c r="E7270" s="379"/>
      <c r="F7270" s="379"/>
      <c r="G7270" s="379"/>
      <c r="H7270" s="379"/>
      <c r="I7270" s="379"/>
      <c r="J7270" s="379"/>
      <c r="K7270" s="379"/>
      <c r="L7270" s="379"/>
      <c r="M7270" s="379"/>
      <c r="N7270" s="379"/>
      <c r="O7270" s="379"/>
      <c r="P7270" s="379"/>
      <c r="Q7270" s="379"/>
      <c r="R7270" s="379"/>
      <c r="S7270" s="379"/>
      <c r="T7270" s="379"/>
      <c r="U7270" s="379"/>
      <c r="V7270" s="379"/>
      <c r="W7270" s="379"/>
      <c r="X7270" s="379"/>
      <c r="Y7270" s="379"/>
      <c r="Z7270" s="379"/>
      <c r="AA7270" s="380"/>
      <c r="AB7270" s="379"/>
      <c r="AC7270" s="379"/>
      <c r="AD7270" s="379"/>
      <c r="AE7270" s="381"/>
      <c r="AF7270" s="105"/>
      <c r="AG7270" s="381"/>
      <c r="AH7270" s="381"/>
      <c r="AI7270" s="381"/>
      <c r="AJ7270" s="381"/>
      <c r="AK7270" s="381"/>
      <c r="AL7270" s="381"/>
      <c r="AM7270" s="381"/>
    </row>
    <row r="7271" spans="1:39" x14ac:dyDescent="0.35">
      <c r="A7271" s="379"/>
      <c r="B7271" s="379"/>
      <c r="C7271" s="379"/>
      <c r="D7271" s="379"/>
      <c r="E7271" s="379"/>
      <c r="F7271" s="379"/>
      <c r="G7271" s="379"/>
      <c r="H7271" s="379"/>
      <c r="I7271" s="379"/>
      <c r="J7271" s="379"/>
      <c r="K7271" s="379"/>
      <c r="L7271" s="379"/>
      <c r="M7271" s="379"/>
      <c r="N7271" s="379"/>
      <c r="O7271" s="379"/>
      <c r="P7271" s="379"/>
      <c r="Q7271" s="379"/>
      <c r="R7271" s="379"/>
      <c r="S7271" s="379"/>
      <c r="T7271" s="379"/>
      <c r="U7271" s="379"/>
      <c r="V7271" s="379"/>
      <c r="W7271" s="379"/>
      <c r="X7271" s="379"/>
      <c r="Y7271" s="379"/>
      <c r="Z7271" s="379"/>
      <c r="AA7271" s="380"/>
      <c r="AB7271" s="379"/>
      <c r="AC7271" s="379"/>
      <c r="AD7271" s="379"/>
      <c r="AE7271" s="381"/>
      <c r="AF7271" s="105"/>
      <c r="AG7271" s="381"/>
      <c r="AH7271" s="381"/>
      <c r="AI7271" s="381"/>
      <c r="AJ7271" s="381"/>
      <c r="AK7271" s="381"/>
      <c r="AL7271" s="381"/>
      <c r="AM7271" s="381"/>
    </row>
    <row r="7272" spans="1:39" x14ac:dyDescent="0.35">
      <c r="A7272" s="379"/>
      <c r="B7272" s="379"/>
      <c r="C7272" s="379"/>
      <c r="D7272" s="379"/>
      <c r="E7272" s="379"/>
      <c r="F7272" s="379"/>
      <c r="G7272" s="379"/>
      <c r="H7272" s="379"/>
      <c r="I7272" s="379"/>
      <c r="J7272" s="379"/>
      <c r="K7272" s="379"/>
      <c r="L7272" s="379"/>
      <c r="M7272" s="379"/>
      <c r="N7272" s="379"/>
      <c r="O7272" s="379"/>
      <c r="P7272" s="379"/>
      <c r="Q7272" s="379"/>
      <c r="R7272" s="379"/>
      <c r="S7272" s="379"/>
      <c r="T7272" s="379"/>
      <c r="U7272" s="379"/>
      <c r="V7272" s="379"/>
      <c r="W7272" s="379"/>
      <c r="X7272" s="379"/>
      <c r="Y7272" s="379"/>
      <c r="Z7272" s="379"/>
      <c r="AA7272" s="380"/>
      <c r="AB7272" s="379"/>
      <c r="AC7272" s="379"/>
      <c r="AD7272" s="379"/>
      <c r="AE7272" s="381"/>
      <c r="AF7272" s="105"/>
      <c r="AG7272" s="381"/>
      <c r="AH7272" s="381"/>
      <c r="AI7272" s="381"/>
      <c r="AJ7272" s="381"/>
      <c r="AK7272" s="381"/>
      <c r="AL7272" s="381"/>
      <c r="AM7272" s="381"/>
    </row>
    <row r="7273" spans="1:39" x14ac:dyDescent="0.35">
      <c r="A7273" s="379"/>
      <c r="B7273" s="379"/>
      <c r="C7273" s="379"/>
      <c r="D7273" s="379"/>
      <c r="E7273" s="379"/>
      <c r="F7273" s="379"/>
      <c r="G7273" s="379"/>
      <c r="H7273" s="379"/>
      <c r="I7273" s="379"/>
      <c r="J7273" s="379"/>
      <c r="K7273" s="379"/>
      <c r="L7273" s="379"/>
      <c r="M7273" s="379"/>
      <c r="N7273" s="379"/>
      <c r="O7273" s="379"/>
      <c r="P7273" s="379"/>
      <c r="Q7273" s="379"/>
      <c r="R7273" s="379"/>
      <c r="S7273" s="379"/>
      <c r="T7273" s="379"/>
      <c r="U7273" s="379"/>
      <c r="V7273" s="379"/>
      <c r="W7273" s="379"/>
      <c r="X7273" s="379"/>
      <c r="Y7273" s="379"/>
      <c r="Z7273" s="379"/>
      <c r="AA7273" s="380"/>
      <c r="AB7273" s="379"/>
      <c r="AC7273" s="379"/>
      <c r="AD7273" s="379"/>
      <c r="AE7273" s="381"/>
      <c r="AF7273" s="105"/>
      <c r="AG7273" s="381"/>
      <c r="AH7273" s="381"/>
      <c r="AI7273" s="381"/>
      <c r="AJ7273" s="381"/>
      <c r="AK7273" s="381"/>
      <c r="AL7273" s="381"/>
      <c r="AM7273" s="381"/>
    </row>
    <row r="7274" spans="1:39" x14ac:dyDescent="0.35">
      <c r="A7274" s="379"/>
      <c r="B7274" s="379"/>
      <c r="C7274" s="379"/>
      <c r="D7274" s="379"/>
      <c r="E7274" s="379"/>
      <c r="F7274" s="379"/>
      <c r="G7274" s="379"/>
      <c r="H7274" s="379"/>
      <c r="I7274" s="379"/>
      <c r="J7274" s="379"/>
      <c r="K7274" s="379"/>
      <c r="L7274" s="379"/>
      <c r="M7274" s="379"/>
      <c r="N7274" s="379"/>
      <c r="O7274" s="379"/>
      <c r="P7274" s="379"/>
      <c r="Q7274" s="379"/>
      <c r="R7274" s="379"/>
      <c r="S7274" s="379"/>
      <c r="T7274" s="379"/>
      <c r="U7274" s="379"/>
      <c r="V7274" s="379"/>
      <c r="W7274" s="379"/>
      <c r="X7274" s="379"/>
      <c r="Y7274" s="379"/>
      <c r="Z7274" s="379"/>
      <c r="AA7274" s="380"/>
      <c r="AB7274" s="379"/>
      <c r="AC7274" s="379"/>
      <c r="AD7274" s="379"/>
      <c r="AE7274" s="381"/>
      <c r="AF7274" s="105"/>
      <c r="AG7274" s="381"/>
      <c r="AH7274" s="381"/>
      <c r="AI7274" s="381"/>
      <c r="AJ7274" s="381"/>
      <c r="AK7274" s="381"/>
      <c r="AL7274" s="381"/>
      <c r="AM7274" s="381"/>
    </row>
    <row r="7275" spans="1:39" x14ac:dyDescent="0.35">
      <c r="A7275" s="379"/>
      <c r="B7275" s="379"/>
      <c r="C7275" s="379"/>
      <c r="D7275" s="379"/>
      <c r="E7275" s="379"/>
      <c r="F7275" s="379"/>
      <c r="G7275" s="379"/>
      <c r="H7275" s="379"/>
      <c r="I7275" s="379"/>
      <c r="J7275" s="379"/>
      <c r="K7275" s="379"/>
      <c r="L7275" s="379"/>
      <c r="M7275" s="379"/>
      <c r="N7275" s="379"/>
      <c r="O7275" s="379"/>
      <c r="P7275" s="379"/>
      <c r="Q7275" s="379"/>
      <c r="R7275" s="379"/>
      <c r="S7275" s="379"/>
      <c r="T7275" s="379"/>
      <c r="U7275" s="379"/>
      <c r="V7275" s="379"/>
      <c r="W7275" s="379"/>
      <c r="X7275" s="379"/>
      <c r="Y7275" s="379"/>
      <c r="Z7275" s="379"/>
      <c r="AA7275" s="380"/>
      <c r="AB7275" s="379"/>
      <c r="AC7275" s="379"/>
      <c r="AD7275" s="379"/>
      <c r="AE7275" s="381"/>
      <c r="AF7275" s="105"/>
      <c r="AG7275" s="381"/>
      <c r="AH7275" s="381"/>
      <c r="AI7275" s="381"/>
      <c r="AJ7275" s="381"/>
      <c r="AK7275" s="381"/>
      <c r="AL7275" s="381"/>
      <c r="AM7275" s="381"/>
    </row>
    <row r="7276" spans="1:39" x14ac:dyDescent="0.35">
      <c r="A7276" s="379"/>
      <c r="B7276" s="379"/>
      <c r="C7276" s="379"/>
      <c r="D7276" s="379"/>
      <c r="E7276" s="379"/>
      <c r="F7276" s="379"/>
      <c r="G7276" s="379"/>
      <c r="H7276" s="379"/>
      <c r="I7276" s="379"/>
      <c r="J7276" s="379"/>
      <c r="K7276" s="379"/>
      <c r="L7276" s="379"/>
      <c r="M7276" s="379"/>
      <c r="N7276" s="379"/>
      <c r="O7276" s="379"/>
      <c r="P7276" s="379"/>
      <c r="Q7276" s="379"/>
      <c r="R7276" s="379"/>
      <c r="S7276" s="379"/>
      <c r="T7276" s="379"/>
      <c r="U7276" s="379"/>
      <c r="V7276" s="379"/>
      <c r="W7276" s="379"/>
      <c r="X7276" s="379"/>
      <c r="Y7276" s="379"/>
      <c r="Z7276" s="379"/>
      <c r="AA7276" s="380"/>
      <c r="AB7276" s="379"/>
      <c r="AC7276" s="379"/>
      <c r="AD7276" s="379"/>
      <c r="AE7276" s="381"/>
      <c r="AF7276" s="105"/>
      <c r="AG7276" s="381"/>
      <c r="AH7276" s="381"/>
      <c r="AI7276" s="381"/>
      <c r="AJ7276" s="381"/>
      <c r="AK7276" s="381"/>
      <c r="AL7276" s="381"/>
      <c r="AM7276" s="381"/>
    </row>
    <row r="7277" spans="1:39" x14ac:dyDescent="0.35">
      <c r="A7277" s="379"/>
      <c r="B7277" s="379"/>
      <c r="C7277" s="379"/>
      <c r="D7277" s="379"/>
      <c r="E7277" s="379"/>
      <c r="F7277" s="379"/>
      <c r="G7277" s="379"/>
      <c r="H7277" s="379"/>
      <c r="I7277" s="379"/>
      <c r="J7277" s="379"/>
      <c r="K7277" s="379"/>
      <c r="L7277" s="379"/>
      <c r="M7277" s="379"/>
      <c r="N7277" s="379"/>
      <c r="O7277" s="379"/>
      <c r="P7277" s="379"/>
      <c r="Q7277" s="379"/>
      <c r="R7277" s="379"/>
      <c r="S7277" s="379"/>
      <c r="T7277" s="379"/>
      <c r="U7277" s="379"/>
      <c r="V7277" s="379"/>
      <c r="W7277" s="379"/>
      <c r="X7277" s="379"/>
      <c r="Y7277" s="379"/>
      <c r="Z7277" s="379"/>
      <c r="AA7277" s="380"/>
      <c r="AB7277" s="379"/>
      <c r="AC7277" s="379"/>
      <c r="AD7277" s="379"/>
      <c r="AE7277" s="381"/>
      <c r="AF7277" s="105"/>
      <c r="AG7277" s="381"/>
      <c r="AH7277" s="381"/>
      <c r="AI7277" s="381"/>
      <c r="AJ7277" s="381"/>
      <c r="AK7277" s="381"/>
      <c r="AL7277" s="381"/>
      <c r="AM7277" s="381"/>
    </row>
    <row r="7278" spans="1:39" x14ac:dyDescent="0.35">
      <c r="A7278" s="379"/>
      <c r="B7278" s="379"/>
      <c r="C7278" s="379"/>
      <c r="D7278" s="379"/>
      <c r="E7278" s="379"/>
      <c r="F7278" s="379"/>
      <c r="G7278" s="379"/>
      <c r="H7278" s="379"/>
      <c r="I7278" s="379"/>
      <c r="J7278" s="379"/>
      <c r="K7278" s="379"/>
      <c r="L7278" s="379"/>
      <c r="M7278" s="379"/>
      <c r="N7278" s="379"/>
      <c r="O7278" s="379"/>
      <c r="P7278" s="379"/>
      <c r="Q7278" s="379"/>
      <c r="R7278" s="379"/>
      <c r="S7278" s="379"/>
      <c r="T7278" s="379"/>
      <c r="U7278" s="379"/>
      <c r="V7278" s="379"/>
      <c r="W7278" s="379"/>
      <c r="X7278" s="379"/>
      <c r="Y7278" s="379"/>
      <c r="Z7278" s="379"/>
      <c r="AA7278" s="380"/>
      <c r="AB7278" s="379"/>
      <c r="AC7278" s="379"/>
      <c r="AD7278" s="379"/>
      <c r="AE7278" s="381"/>
      <c r="AF7278" s="105"/>
      <c r="AG7278" s="381"/>
      <c r="AH7278" s="381"/>
      <c r="AI7278" s="381"/>
      <c r="AJ7278" s="381"/>
      <c r="AK7278" s="381"/>
      <c r="AL7278" s="381"/>
      <c r="AM7278" s="381"/>
    </row>
    <row r="7279" spans="1:39" x14ac:dyDescent="0.35">
      <c r="A7279" s="379"/>
      <c r="B7279" s="379"/>
      <c r="C7279" s="379"/>
      <c r="D7279" s="379"/>
      <c r="E7279" s="379"/>
      <c r="F7279" s="379"/>
      <c r="G7279" s="379"/>
      <c r="H7279" s="379"/>
      <c r="I7279" s="379"/>
      <c r="J7279" s="379"/>
      <c r="K7279" s="379"/>
      <c r="L7279" s="379"/>
      <c r="M7279" s="379"/>
      <c r="N7279" s="379"/>
      <c r="O7279" s="379"/>
      <c r="P7279" s="379"/>
      <c r="Q7279" s="379"/>
      <c r="R7279" s="379"/>
      <c r="S7279" s="379"/>
      <c r="T7279" s="379"/>
      <c r="U7279" s="379"/>
      <c r="V7279" s="379"/>
      <c r="W7279" s="379"/>
      <c r="X7279" s="379"/>
      <c r="Y7279" s="379"/>
      <c r="Z7279" s="379"/>
      <c r="AA7279" s="380"/>
      <c r="AB7279" s="379"/>
      <c r="AC7279" s="379"/>
      <c r="AD7279" s="379"/>
      <c r="AE7279" s="381"/>
      <c r="AF7279" s="105"/>
      <c r="AG7279" s="381"/>
      <c r="AH7279" s="381"/>
      <c r="AI7279" s="381"/>
      <c r="AJ7279" s="381"/>
      <c r="AK7279" s="381"/>
      <c r="AL7279" s="381"/>
      <c r="AM7279" s="381"/>
    </row>
    <row r="7280" spans="1:39" x14ac:dyDescent="0.35">
      <c r="A7280" s="379"/>
      <c r="B7280" s="379"/>
      <c r="C7280" s="379"/>
      <c r="D7280" s="379"/>
      <c r="E7280" s="379"/>
      <c r="F7280" s="379"/>
      <c r="G7280" s="379"/>
      <c r="H7280" s="379"/>
      <c r="I7280" s="379"/>
      <c r="J7280" s="379"/>
      <c r="K7280" s="379"/>
      <c r="L7280" s="379"/>
      <c r="M7280" s="379"/>
      <c r="N7280" s="379"/>
      <c r="O7280" s="379"/>
      <c r="P7280" s="379"/>
      <c r="Q7280" s="379"/>
      <c r="R7280" s="379"/>
      <c r="S7280" s="379"/>
      <c r="T7280" s="379"/>
      <c r="U7280" s="379"/>
      <c r="V7280" s="379"/>
      <c r="W7280" s="379"/>
      <c r="X7280" s="379"/>
      <c r="Y7280" s="379"/>
      <c r="Z7280" s="379"/>
      <c r="AA7280" s="380"/>
      <c r="AB7280" s="379"/>
      <c r="AC7280" s="379"/>
      <c r="AD7280" s="379"/>
      <c r="AE7280" s="381"/>
      <c r="AF7280" s="105"/>
      <c r="AG7280" s="381"/>
      <c r="AH7280" s="381"/>
      <c r="AI7280" s="381"/>
      <c r="AJ7280" s="381"/>
      <c r="AK7280" s="381"/>
      <c r="AL7280" s="381"/>
      <c r="AM7280" s="381"/>
    </row>
    <row r="7281" spans="1:39" x14ac:dyDescent="0.35">
      <c r="A7281" s="379"/>
      <c r="B7281" s="379"/>
      <c r="C7281" s="379"/>
      <c r="D7281" s="379"/>
      <c r="E7281" s="379"/>
      <c r="F7281" s="379"/>
      <c r="G7281" s="379"/>
      <c r="H7281" s="379"/>
      <c r="I7281" s="379"/>
      <c r="J7281" s="379"/>
      <c r="K7281" s="379"/>
      <c r="L7281" s="379"/>
      <c r="M7281" s="379"/>
      <c r="N7281" s="379"/>
      <c r="O7281" s="379"/>
      <c r="P7281" s="379"/>
      <c r="Q7281" s="379"/>
      <c r="R7281" s="379"/>
      <c r="S7281" s="379"/>
      <c r="T7281" s="379"/>
      <c r="U7281" s="379"/>
      <c r="V7281" s="379"/>
      <c r="W7281" s="379"/>
      <c r="X7281" s="379"/>
      <c r="Y7281" s="379"/>
      <c r="Z7281" s="379"/>
      <c r="AA7281" s="380"/>
      <c r="AB7281" s="379"/>
      <c r="AC7281" s="379"/>
      <c r="AD7281" s="379"/>
      <c r="AE7281" s="381"/>
      <c r="AF7281" s="105"/>
      <c r="AG7281" s="381"/>
      <c r="AH7281" s="381"/>
      <c r="AI7281" s="381"/>
      <c r="AJ7281" s="381"/>
      <c r="AK7281" s="381"/>
      <c r="AL7281" s="381"/>
      <c r="AM7281" s="381"/>
    </row>
    <row r="7282" spans="1:39" x14ac:dyDescent="0.35">
      <c r="A7282" s="379"/>
      <c r="B7282" s="379"/>
      <c r="C7282" s="379"/>
      <c r="D7282" s="379"/>
      <c r="E7282" s="379"/>
      <c r="F7282" s="379"/>
      <c r="G7282" s="379"/>
      <c r="H7282" s="379"/>
      <c r="I7282" s="379"/>
      <c r="J7282" s="379"/>
      <c r="K7282" s="379"/>
      <c r="L7282" s="379"/>
      <c r="M7282" s="379"/>
      <c r="N7282" s="379"/>
      <c r="O7282" s="379"/>
      <c r="P7282" s="379"/>
      <c r="Q7282" s="379"/>
      <c r="R7282" s="379"/>
      <c r="S7282" s="379"/>
      <c r="T7282" s="379"/>
      <c r="U7282" s="379"/>
      <c r="V7282" s="379"/>
      <c r="W7282" s="379"/>
      <c r="X7282" s="379"/>
      <c r="Y7282" s="379"/>
      <c r="Z7282" s="379"/>
      <c r="AA7282" s="380"/>
      <c r="AB7282" s="379"/>
      <c r="AC7282" s="379"/>
      <c r="AD7282" s="379"/>
      <c r="AE7282" s="381"/>
      <c r="AF7282" s="105"/>
      <c r="AG7282" s="381"/>
      <c r="AH7282" s="381"/>
      <c r="AI7282" s="381"/>
      <c r="AJ7282" s="381"/>
      <c r="AK7282" s="381"/>
      <c r="AL7282" s="381"/>
      <c r="AM7282" s="381"/>
    </row>
    <row r="7283" spans="1:39" x14ac:dyDescent="0.35">
      <c r="A7283" s="379"/>
      <c r="B7283" s="379"/>
      <c r="C7283" s="379"/>
      <c r="D7283" s="379"/>
      <c r="E7283" s="379"/>
      <c r="F7283" s="379"/>
      <c r="G7283" s="379"/>
      <c r="H7283" s="379"/>
      <c r="I7283" s="379"/>
      <c r="J7283" s="379"/>
      <c r="K7283" s="379"/>
      <c r="L7283" s="379"/>
      <c r="M7283" s="379"/>
      <c r="N7283" s="379"/>
      <c r="O7283" s="379"/>
      <c r="P7283" s="379"/>
      <c r="Q7283" s="379"/>
      <c r="R7283" s="379"/>
      <c r="S7283" s="379"/>
      <c r="T7283" s="379"/>
      <c r="U7283" s="379"/>
      <c r="V7283" s="379"/>
      <c r="W7283" s="379"/>
      <c r="X7283" s="379"/>
      <c r="Y7283" s="379"/>
      <c r="Z7283" s="379"/>
      <c r="AA7283" s="380"/>
      <c r="AB7283" s="379"/>
      <c r="AC7283" s="379"/>
      <c r="AD7283" s="379"/>
      <c r="AE7283" s="381"/>
      <c r="AF7283" s="105"/>
      <c r="AG7283" s="381"/>
      <c r="AH7283" s="381"/>
      <c r="AI7283" s="381"/>
      <c r="AJ7283" s="381"/>
      <c r="AK7283" s="381"/>
      <c r="AL7283" s="381"/>
      <c r="AM7283" s="381"/>
    </row>
    <row r="7284" spans="1:39" x14ac:dyDescent="0.35">
      <c r="A7284" s="379"/>
      <c r="B7284" s="379"/>
      <c r="C7284" s="379"/>
      <c r="D7284" s="379"/>
      <c r="E7284" s="379"/>
      <c r="F7284" s="379"/>
      <c r="G7284" s="379"/>
      <c r="H7284" s="379"/>
      <c r="I7284" s="379"/>
      <c r="J7284" s="379"/>
      <c r="K7284" s="379"/>
      <c r="L7284" s="379"/>
      <c r="M7284" s="379"/>
      <c r="N7284" s="379"/>
      <c r="O7284" s="379"/>
      <c r="P7284" s="379"/>
      <c r="Q7284" s="379"/>
      <c r="R7284" s="379"/>
      <c r="S7284" s="379"/>
      <c r="T7284" s="379"/>
      <c r="U7284" s="379"/>
      <c r="V7284" s="379"/>
      <c r="W7284" s="379"/>
      <c r="X7284" s="379"/>
      <c r="Y7284" s="379"/>
      <c r="Z7284" s="379"/>
      <c r="AA7284" s="380"/>
      <c r="AB7284" s="379"/>
      <c r="AC7284" s="379"/>
      <c r="AD7284" s="379"/>
      <c r="AE7284" s="381"/>
      <c r="AF7284" s="105"/>
      <c r="AG7284" s="381"/>
      <c r="AH7284" s="381"/>
      <c r="AI7284" s="381"/>
      <c r="AJ7284" s="381"/>
      <c r="AK7284" s="381"/>
      <c r="AL7284" s="381"/>
      <c r="AM7284" s="381"/>
    </row>
    <row r="7285" spans="1:39" x14ac:dyDescent="0.35">
      <c r="A7285" s="379"/>
      <c r="B7285" s="379"/>
      <c r="C7285" s="379"/>
      <c r="D7285" s="379"/>
      <c r="E7285" s="379"/>
      <c r="F7285" s="379"/>
      <c r="G7285" s="379"/>
      <c r="H7285" s="379"/>
      <c r="I7285" s="379"/>
      <c r="J7285" s="379"/>
      <c r="K7285" s="379"/>
      <c r="L7285" s="379"/>
      <c r="M7285" s="379"/>
      <c r="N7285" s="379"/>
      <c r="O7285" s="379"/>
      <c r="P7285" s="379"/>
      <c r="Q7285" s="379"/>
      <c r="R7285" s="379"/>
      <c r="S7285" s="379"/>
      <c r="T7285" s="379"/>
      <c r="U7285" s="379"/>
      <c r="V7285" s="379"/>
      <c r="W7285" s="379"/>
      <c r="X7285" s="379"/>
      <c r="Y7285" s="379"/>
      <c r="Z7285" s="379"/>
      <c r="AA7285" s="380"/>
      <c r="AB7285" s="379"/>
      <c r="AC7285" s="379"/>
      <c r="AD7285" s="379"/>
      <c r="AE7285" s="381"/>
      <c r="AF7285" s="105"/>
      <c r="AG7285" s="381"/>
      <c r="AH7285" s="381"/>
      <c r="AI7285" s="381"/>
      <c r="AJ7285" s="381"/>
      <c r="AK7285" s="381"/>
      <c r="AL7285" s="381"/>
      <c r="AM7285" s="381"/>
    </row>
    <row r="7286" spans="1:39" x14ac:dyDescent="0.35">
      <c r="A7286" s="379"/>
      <c r="B7286" s="379"/>
      <c r="C7286" s="379"/>
      <c r="D7286" s="379"/>
      <c r="E7286" s="379"/>
      <c r="F7286" s="379"/>
      <c r="G7286" s="379"/>
      <c r="H7286" s="379"/>
      <c r="I7286" s="379"/>
      <c r="J7286" s="379"/>
      <c r="K7286" s="379"/>
      <c r="L7286" s="379"/>
      <c r="M7286" s="379"/>
      <c r="N7286" s="379"/>
      <c r="O7286" s="379"/>
      <c r="P7286" s="379"/>
      <c r="Q7286" s="379"/>
      <c r="R7286" s="379"/>
      <c r="S7286" s="379"/>
      <c r="T7286" s="379"/>
      <c r="U7286" s="379"/>
      <c r="V7286" s="379"/>
      <c r="W7286" s="379"/>
      <c r="X7286" s="379"/>
      <c r="Y7286" s="379"/>
      <c r="Z7286" s="379"/>
      <c r="AA7286" s="380"/>
      <c r="AB7286" s="379"/>
      <c r="AC7286" s="379"/>
      <c r="AD7286" s="379"/>
      <c r="AE7286" s="381"/>
      <c r="AF7286" s="105"/>
      <c r="AG7286" s="381"/>
      <c r="AH7286" s="381"/>
      <c r="AI7286" s="381"/>
      <c r="AJ7286" s="381"/>
      <c r="AK7286" s="381"/>
      <c r="AL7286" s="381"/>
      <c r="AM7286" s="381"/>
    </row>
    <row r="7287" spans="1:39" x14ac:dyDescent="0.35">
      <c r="A7287" s="379"/>
      <c r="B7287" s="379"/>
      <c r="C7287" s="379"/>
      <c r="D7287" s="379"/>
      <c r="E7287" s="379"/>
      <c r="F7287" s="379"/>
      <c r="G7287" s="379"/>
      <c r="H7287" s="379"/>
      <c r="I7287" s="379"/>
      <c r="J7287" s="379"/>
      <c r="K7287" s="379"/>
      <c r="L7287" s="379"/>
      <c r="M7287" s="379"/>
      <c r="N7287" s="379"/>
      <c r="O7287" s="379"/>
      <c r="P7287" s="379"/>
      <c r="Q7287" s="379"/>
      <c r="R7287" s="379"/>
      <c r="S7287" s="379"/>
      <c r="T7287" s="379"/>
      <c r="U7287" s="379"/>
      <c r="V7287" s="379"/>
      <c r="W7287" s="379"/>
      <c r="X7287" s="379"/>
      <c r="Y7287" s="379"/>
      <c r="Z7287" s="379"/>
      <c r="AA7287" s="380"/>
      <c r="AB7287" s="379"/>
      <c r="AC7287" s="379"/>
      <c r="AD7287" s="379"/>
      <c r="AE7287" s="381"/>
      <c r="AF7287" s="105"/>
      <c r="AG7287" s="381"/>
      <c r="AH7287" s="381"/>
      <c r="AI7287" s="381"/>
      <c r="AJ7287" s="381"/>
      <c r="AK7287" s="381"/>
      <c r="AL7287" s="381"/>
      <c r="AM7287" s="381"/>
    </row>
    <row r="7288" spans="1:39" x14ac:dyDescent="0.35">
      <c r="A7288" s="379"/>
      <c r="B7288" s="379"/>
      <c r="C7288" s="379"/>
      <c r="D7288" s="379"/>
      <c r="E7288" s="379"/>
      <c r="F7288" s="379"/>
      <c r="G7288" s="379"/>
      <c r="H7288" s="379"/>
      <c r="I7288" s="379"/>
      <c r="J7288" s="379"/>
      <c r="K7288" s="379"/>
      <c r="L7288" s="379"/>
      <c r="M7288" s="379"/>
      <c r="N7288" s="379"/>
      <c r="O7288" s="379"/>
      <c r="P7288" s="379"/>
      <c r="Q7288" s="379"/>
      <c r="R7288" s="379"/>
      <c r="S7288" s="379"/>
      <c r="T7288" s="379"/>
      <c r="U7288" s="379"/>
      <c r="V7288" s="379"/>
      <c r="W7288" s="379"/>
      <c r="X7288" s="379"/>
      <c r="Y7288" s="379"/>
      <c r="Z7288" s="379"/>
      <c r="AA7288" s="380"/>
      <c r="AB7288" s="379"/>
      <c r="AC7288" s="379"/>
      <c r="AD7288" s="379"/>
      <c r="AE7288" s="381"/>
      <c r="AF7288" s="105"/>
      <c r="AG7288" s="381"/>
      <c r="AH7288" s="381"/>
      <c r="AI7288" s="381"/>
      <c r="AJ7288" s="381"/>
      <c r="AK7288" s="381"/>
      <c r="AL7288" s="381"/>
      <c r="AM7288" s="381"/>
    </row>
    <row r="7289" spans="1:39" x14ac:dyDescent="0.35">
      <c r="A7289" s="379"/>
      <c r="B7289" s="379"/>
      <c r="C7289" s="379"/>
      <c r="D7289" s="379"/>
      <c r="E7289" s="379"/>
      <c r="F7289" s="379"/>
      <c r="G7289" s="379"/>
      <c r="H7289" s="379"/>
      <c r="I7289" s="379"/>
      <c r="J7289" s="379"/>
      <c r="K7289" s="379"/>
      <c r="L7289" s="379"/>
      <c r="M7289" s="379"/>
      <c r="N7289" s="379"/>
      <c r="O7289" s="379"/>
      <c r="P7289" s="379"/>
      <c r="Q7289" s="379"/>
      <c r="R7289" s="379"/>
      <c r="S7289" s="379"/>
      <c r="T7289" s="379"/>
      <c r="U7289" s="379"/>
      <c r="V7289" s="379"/>
      <c r="W7289" s="379"/>
      <c r="X7289" s="379"/>
      <c r="Y7289" s="379"/>
      <c r="Z7289" s="379"/>
      <c r="AA7289" s="380"/>
      <c r="AB7289" s="379"/>
      <c r="AC7289" s="379"/>
      <c r="AD7289" s="379"/>
      <c r="AE7289" s="381"/>
      <c r="AF7289" s="105"/>
      <c r="AG7289" s="381"/>
      <c r="AH7289" s="381"/>
      <c r="AI7289" s="381"/>
      <c r="AJ7289" s="381"/>
      <c r="AK7289" s="381"/>
      <c r="AL7289" s="381"/>
      <c r="AM7289" s="381"/>
    </row>
    <row r="7290" spans="1:39" x14ac:dyDescent="0.35">
      <c r="A7290" s="379"/>
      <c r="B7290" s="379"/>
      <c r="C7290" s="379"/>
      <c r="D7290" s="379"/>
      <c r="E7290" s="379"/>
      <c r="F7290" s="379"/>
      <c r="G7290" s="379"/>
      <c r="H7290" s="379"/>
      <c r="I7290" s="379"/>
      <c r="J7290" s="379"/>
      <c r="K7290" s="379"/>
      <c r="L7290" s="379"/>
      <c r="M7290" s="379"/>
      <c r="N7290" s="379"/>
      <c r="O7290" s="379"/>
      <c r="P7290" s="379"/>
      <c r="Q7290" s="379"/>
      <c r="R7290" s="379"/>
      <c r="S7290" s="379"/>
      <c r="T7290" s="379"/>
      <c r="U7290" s="379"/>
      <c r="V7290" s="379"/>
      <c r="W7290" s="379"/>
      <c r="X7290" s="379"/>
      <c r="Y7290" s="379"/>
      <c r="Z7290" s="379"/>
      <c r="AA7290" s="380"/>
      <c r="AB7290" s="379"/>
      <c r="AC7290" s="379"/>
      <c r="AD7290" s="379"/>
      <c r="AE7290" s="381"/>
      <c r="AF7290" s="105"/>
      <c r="AG7290" s="381"/>
      <c r="AH7290" s="381"/>
      <c r="AI7290" s="381"/>
      <c r="AJ7290" s="381"/>
      <c r="AK7290" s="381"/>
      <c r="AL7290" s="381"/>
      <c r="AM7290" s="381"/>
    </row>
    <row r="7291" spans="1:39" x14ac:dyDescent="0.35">
      <c r="A7291" s="379"/>
      <c r="B7291" s="379"/>
      <c r="C7291" s="379"/>
      <c r="D7291" s="379"/>
      <c r="E7291" s="379"/>
      <c r="F7291" s="379"/>
      <c r="G7291" s="379"/>
      <c r="H7291" s="379"/>
      <c r="I7291" s="379"/>
      <c r="J7291" s="379"/>
      <c r="K7291" s="379"/>
      <c r="L7291" s="379"/>
      <c r="M7291" s="379"/>
      <c r="N7291" s="379"/>
      <c r="O7291" s="379"/>
      <c r="P7291" s="379"/>
      <c r="Q7291" s="379"/>
      <c r="R7291" s="379"/>
      <c r="S7291" s="379"/>
      <c r="T7291" s="379"/>
      <c r="U7291" s="379"/>
      <c r="V7291" s="379"/>
      <c r="W7291" s="379"/>
      <c r="X7291" s="379"/>
      <c r="Y7291" s="379"/>
      <c r="Z7291" s="379"/>
      <c r="AA7291" s="380"/>
      <c r="AB7291" s="379"/>
      <c r="AC7291" s="379"/>
      <c r="AD7291" s="379"/>
      <c r="AE7291" s="381"/>
      <c r="AF7291" s="105"/>
      <c r="AG7291" s="381"/>
      <c r="AH7291" s="381"/>
      <c r="AI7291" s="381"/>
      <c r="AJ7291" s="381"/>
      <c r="AK7291" s="381"/>
      <c r="AL7291" s="381"/>
      <c r="AM7291" s="381"/>
    </row>
    <row r="7292" spans="1:39" x14ac:dyDescent="0.35">
      <c r="A7292" s="379"/>
      <c r="B7292" s="379"/>
      <c r="C7292" s="379"/>
      <c r="D7292" s="379"/>
      <c r="E7292" s="379"/>
      <c r="F7292" s="379"/>
      <c r="G7292" s="379"/>
      <c r="H7292" s="379"/>
      <c r="I7292" s="379"/>
      <c r="J7292" s="379"/>
      <c r="K7292" s="379"/>
      <c r="L7292" s="379"/>
      <c r="M7292" s="379"/>
      <c r="N7292" s="379"/>
      <c r="O7292" s="379"/>
      <c r="P7292" s="379"/>
      <c r="Q7292" s="379"/>
      <c r="R7292" s="379"/>
      <c r="S7292" s="379"/>
      <c r="T7292" s="379"/>
      <c r="U7292" s="379"/>
      <c r="V7292" s="379"/>
      <c r="W7292" s="379"/>
      <c r="X7292" s="379"/>
      <c r="Y7292" s="379"/>
      <c r="Z7292" s="379"/>
      <c r="AA7292" s="380"/>
      <c r="AB7292" s="379"/>
      <c r="AC7292" s="379"/>
      <c r="AD7292" s="379"/>
      <c r="AE7292" s="381"/>
      <c r="AF7292" s="105"/>
      <c r="AG7292" s="381"/>
      <c r="AH7292" s="381"/>
      <c r="AI7292" s="381"/>
      <c r="AJ7292" s="381"/>
      <c r="AK7292" s="381"/>
      <c r="AL7292" s="381"/>
      <c r="AM7292" s="381"/>
    </row>
    <row r="7293" spans="1:39" x14ac:dyDescent="0.35">
      <c r="A7293" s="379"/>
      <c r="B7293" s="379"/>
      <c r="C7293" s="379"/>
      <c r="D7293" s="379"/>
      <c r="E7293" s="379"/>
      <c r="F7293" s="379"/>
      <c r="G7293" s="379"/>
      <c r="H7293" s="379"/>
      <c r="I7293" s="379"/>
      <c r="J7293" s="379"/>
      <c r="K7293" s="379"/>
      <c r="L7293" s="379"/>
      <c r="M7293" s="379"/>
      <c r="N7293" s="379"/>
      <c r="O7293" s="379"/>
      <c r="P7293" s="379"/>
      <c r="Q7293" s="379"/>
      <c r="R7293" s="379"/>
      <c r="S7293" s="379"/>
      <c r="T7293" s="379"/>
      <c r="U7293" s="379"/>
      <c r="V7293" s="379"/>
      <c r="W7293" s="379"/>
      <c r="X7293" s="379"/>
      <c r="Y7293" s="379"/>
      <c r="Z7293" s="379"/>
      <c r="AA7293" s="380"/>
      <c r="AB7293" s="379"/>
      <c r="AC7293" s="379"/>
      <c r="AD7293" s="379"/>
      <c r="AE7293" s="381"/>
      <c r="AF7293" s="105"/>
      <c r="AG7293" s="381"/>
      <c r="AH7293" s="381"/>
      <c r="AI7293" s="381"/>
      <c r="AJ7293" s="381"/>
      <c r="AK7293" s="381"/>
      <c r="AL7293" s="381"/>
      <c r="AM7293" s="381"/>
    </row>
    <row r="7294" spans="1:39" x14ac:dyDescent="0.35">
      <c r="A7294" s="379"/>
      <c r="B7294" s="379"/>
      <c r="C7294" s="379"/>
      <c r="D7294" s="379"/>
      <c r="E7294" s="379"/>
      <c r="F7294" s="379"/>
      <c r="G7294" s="379"/>
      <c r="H7294" s="379"/>
      <c r="I7294" s="379"/>
      <c r="J7294" s="379"/>
      <c r="K7294" s="379"/>
      <c r="L7294" s="379"/>
      <c r="M7294" s="379"/>
      <c r="N7294" s="379"/>
      <c r="O7294" s="379"/>
      <c r="P7294" s="379"/>
      <c r="Q7294" s="379"/>
      <c r="R7294" s="379"/>
      <c r="S7294" s="379"/>
      <c r="T7294" s="379"/>
      <c r="U7294" s="379"/>
      <c r="V7294" s="379"/>
      <c r="W7294" s="379"/>
      <c r="X7294" s="379"/>
      <c r="Y7294" s="379"/>
      <c r="Z7294" s="379"/>
      <c r="AA7294" s="380"/>
      <c r="AB7294" s="379"/>
      <c r="AC7294" s="379"/>
      <c r="AD7294" s="379"/>
      <c r="AE7294" s="381"/>
      <c r="AF7294" s="105"/>
      <c r="AG7294" s="381"/>
      <c r="AH7294" s="381"/>
      <c r="AI7294" s="381"/>
      <c r="AJ7294" s="381"/>
      <c r="AK7294" s="381"/>
      <c r="AL7294" s="381"/>
      <c r="AM7294" s="381"/>
    </row>
    <row r="7295" spans="1:39" x14ac:dyDescent="0.35">
      <c r="A7295" s="379"/>
      <c r="B7295" s="379"/>
      <c r="C7295" s="379"/>
      <c r="D7295" s="379"/>
      <c r="E7295" s="379"/>
      <c r="F7295" s="379"/>
      <c r="G7295" s="379"/>
      <c r="H7295" s="379"/>
      <c r="I7295" s="379"/>
      <c r="J7295" s="379"/>
      <c r="K7295" s="379"/>
      <c r="L7295" s="379"/>
      <c r="M7295" s="379"/>
      <c r="N7295" s="379"/>
      <c r="O7295" s="379"/>
      <c r="P7295" s="379"/>
      <c r="Q7295" s="379"/>
      <c r="R7295" s="379"/>
      <c r="S7295" s="379"/>
      <c r="T7295" s="379"/>
      <c r="U7295" s="379"/>
      <c r="V7295" s="379"/>
      <c r="W7295" s="379"/>
      <c r="X7295" s="379"/>
      <c r="Y7295" s="379"/>
      <c r="Z7295" s="379"/>
      <c r="AA7295" s="380"/>
      <c r="AB7295" s="379"/>
      <c r="AC7295" s="379"/>
      <c r="AD7295" s="379"/>
      <c r="AE7295" s="381"/>
      <c r="AF7295" s="105"/>
      <c r="AG7295" s="381"/>
      <c r="AH7295" s="381"/>
      <c r="AI7295" s="381"/>
      <c r="AJ7295" s="381"/>
      <c r="AK7295" s="381"/>
      <c r="AL7295" s="381"/>
      <c r="AM7295" s="381"/>
    </row>
    <row r="7296" spans="1:39" x14ac:dyDescent="0.35">
      <c r="A7296" s="379"/>
      <c r="B7296" s="379"/>
      <c r="C7296" s="379"/>
      <c r="D7296" s="379"/>
      <c r="E7296" s="379"/>
      <c r="F7296" s="379"/>
      <c r="G7296" s="379"/>
      <c r="H7296" s="379"/>
      <c r="I7296" s="379"/>
      <c r="J7296" s="379"/>
      <c r="K7296" s="379"/>
      <c r="L7296" s="379"/>
      <c r="M7296" s="379"/>
      <c r="N7296" s="379"/>
      <c r="O7296" s="379"/>
      <c r="P7296" s="379"/>
      <c r="Q7296" s="379"/>
      <c r="R7296" s="379"/>
      <c r="S7296" s="379"/>
      <c r="T7296" s="379"/>
      <c r="U7296" s="379"/>
      <c r="V7296" s="379"/>
      <c r="W7296" s="379"/>
      <c r="X7296" s="379"/>
      <c r="Y7296" s="379"/>
      <c r="Z7296" s="379"/>
      <c r="AA7296" s="380"/>
      <c r="AB7296" s="379"/>
      <c r="AC7296" s="379"/>
      <c r="AD7296" s="379"/>
      <c r="AE7296" s="381"/>
      <c r="AF7296" s="105"/>
      <c r="AG7296" s="381"/>
      <c r="AH7296" s="381"/>
      <c r="AI7296" s="381"/>
      <c r="AJ7296" s="381"/>
      <c r="AK7296" s="381"/>
      <c r="AL7296" s="381"/>
      <c r="AM7296" s="381"/>
    </row>
    <row r="7297" spans="1:39" x14ac:dyDescent="0.35">
      <c r="A7297" s="379"/>
      <c r="B7297" s="379"/>
      <c r="C7297" s="379"/>
      <c r="D7297" s="379"/>
      <c r="E7297" s="379"/>
      <c r="F7297" s="379"/>
      <c r="G7297" s="379"/>
      <c r="H7297" s="379"/>
      <c r="I7297" s="379"/>
      <c r="J7297" s="379"/>
      <c r="K7297" s="379"/>
      <c r="L7297" s="379"/>
      <c r="M7297" s="379"/>
      <c r="N7297" s="379"/>
      <c r="O7297" s="379"/>
      <c r="P7297" s="379"/>
      <c r="Q7297" s="379"/>
      <c r="R7297" s="379"/>
      <c r="S7297" s="379"/>
      <c r="T7297" s="379"/>
      <c r="U7297" s="379"/>
      <c r="V7297" s="379"/>
      <c r="W7297" s="379"/>
      <c r="X7297" s="379"/>
      <c r="Y7297" s="379"/>
      <c r="Z7297" s="379"/>
      <c r="AA7297" s="380"/>
      <c r="AB7297" s="379"/>
      <c r="AC7297" s="379"/>
      <c r="AD7297" s="379"/>
      <c r="AE7297" s="381"/>
      <c r="AF7297" s="105"/>
      <c r="AG7297" s="381"/>
      <c r="AH7297" s="381"/>
      <c r="AI7297" s="381"/>
      <c r="AJ7297" s="381"/>
      <c r="AK7297" s="381"/>
      <c r="AL7297" s="381"/>
      <c r="AM7297" s="381"/>
    </row>
    <row r="7298" spans="1:39" x14ac:dyDescent="0.35">
      <c r="A7298" s="379"/>
      <c r="B7298" s="379"/>
      <c r="C7298" s="379"/>
      <c r="D7298" s="379"/>
      <c r="E7298" s="379"/>
      <c r="F7298" s="379"/>
      <c r="G7298" s="379"/>
      <c r="H7298" s="379"/>
      <c r="I7298" s="379"/>
      <c r="J7298" s="379"/>
      <c r="K7298" s="379"/>
      <c r="L7298" s="379"/>
      <c r="M7298" s="379"/>
      <c r="N7298" s="379"/>
      <c r="O7298" s="379"/>
      <c r="P7298" s="379"/>
      <c r="Q7298" s="379"/>
      <c r="R7298" s="379"/>
      <c r="S7298" s="379"/>
      <c r="T7298" s="379"/>
      <c r="U7298" s="379"/>
      <c r="V7298" s="379"/>
      <c r="W7298" s="379"/>
      <c r="X7298" s="379"/>
      <c r="Y7298" s="379"/>
      <c r="Z7298" s="379"/>
      <c r="AA7298" s="380"/>
      <c r="AB7298" s="379"/>
      <c r="AC7298" s="379"/>
      <c r="AD7298" s="379"/>
      <c r="AE7298" s="381"/>
      <c r="AF7298" s="105"/>
      <c r="AG7298" s="381"/>
      <c r="AH7298" s="381"/>
      <c r="AI7298" s="381"/>
      <c r="AJ7298" s="381"/>
      <c r="AK7298" s="381"/>
      <c r="AL7298" s="381"/>
      <c r="AM7298" s="381"/>
    </row>
    <row r="7299" spans="1:39" x14ac:dyDescent="0.35">
      <c r="A7299" s="379"/>
      <c r="B7299" s="379"/>
      <c r="C7299" s="379"/>
      <c r="D7299" s="379"/>
      <c r="E7299" s="379"/>
      <c r="F7299" s="379"/>
      <c r="G7299" s="379"/>
      <c r="H7299" s="379"/>
      <c r="I7299" s="379"/>
      <c r="J7299" s="379"/>
      <c r="K7299" s="379"/>
      <c r="L7299" s="379"/>
      <c r="M7299" s="379"/>
      <c r="N7299" s="379"/>
      <c r="O7299" s="379"/>
      <c r="P7299" s="379"/>
      <c r="Q7299" s="379"/>
      <c r="R7299" s="379"/>
      <c r="S7299" s="379"/>
      <c r="T7299" s="379"/>
      <c r="U7299" s="379"/>
      <c r="V7299" s="379"/>
      <c r="W7299" s="379"/>
      <c r="X7299" s="379"/>
      <c r="Y7299" s="379"/>
      <c r="Z7299" s="379"/>
      <c r="AA7299" s="380"/>
      <c r="AB7299" s="379"/>
      <c r="AC7299" s="379"/>
      <c r="AD7299" s="379"/>
      <c r="AE7299" s="381"/>
      <c r="AF7299" s="105"/>
      <c r="AG7299" s="381"/>
      <c r="AH7299" s="381"/>
      <c r="AI7299" s="381"/>
      <c r="AJ7299" s="381"/>
      <c r="AK7299" s="381"/>
      <c r="AL7299" s="381"/>
      <c r="AM7299" s="381"/>
    </row>
    <row r="7300" spans="1:39" x14ac:dyDescent="0.35">
      <c r="A7300" s="379"/>
      <c r="B7300" s="379"/>
      <c r="C7300" s="379"/>
      <c r="D7300" s="379"/>
      <c r="E7300" s="379"/>
      <c r="F7300" s="379"/>
      <c r="G7300" s="379"/>
      <c r="H7300" s="379"/>
      <c r="I7300" s="379"/>
      <c r="J7300" s="379"/>
      <c r="K7300" s="379"/>
      <c r="L7300" s="379"/>
      <c r="M7300" s="379"/>
      <c r="N7300" s="379"/>
      <c r="O7300" s="379"/>
      <c r="P7300" s="379"/>
      <c r="Q7300" s="379"/>
      <c r="R7300" s="379"/>
      <c r="S7300" s="379"/>
      <c r="T7300" s="379"/>
      <c r="U7300" s="379"/>
      <c r="V7300" s="379"/>
      <c r="W7300" s="379"/>
      <c r="X7300" s="379"/>
      <c r="Y7300" s="379"/>
      <c r="Z7300" s="379"/>
      <c r="AA7300" s="380"/>
      <c r="AB7300" s="379"/>
      <c r="AC7300" s="379"/>
      <c r="AD7300" s="379"/>
      <c r="AE7300" s="381"/>
      <c r="AF7300" s="105"/>
      <c r="AG7300" s="381"/>
      <c r="AH7300" s="381"/>
      <c r="AI7300" s="381"/>
      <c r="AJ7300" s="381"/>
      <c r="AK7300" s="381"/>
      <c r="AL7300" s="381"/>
      <c r="AM7300" s="381"/>
    </row>
    <row r="7301" spans="1:39" x14ac:dyDescent="0.35">
      <c r="A7301" s="379"/>
      <c r="B7301" s="379"/>
      <c r="C7301" s="379"/>
      <c r="D7301" s="379"/>
      <c r="E7301" s="379"/>
      <c r="F7301" s="379"/>
      <c r="G7301" s="379"/>
      <c r="H7301" s="379"/>
      <c r="I7301" s="379"/>
      <c r="J7301" s="379"/>
      <c r="K7301" s="379"/>
      <c r="L7301" s="379"/>
      <c r="M7301" s="379"/>
      <c r="N7301" s="379"/>
      <c r="O7301" s="379"/>
      <c r="P7301" s="379"/>
      <c r="Q7301" s="379"/>
      <c r="R7301" s="379"/>
      <c r="S7301" s="379"/>
      <c r="T7301" s="379"/>
      <c r="U7301" s="379"/>
      <c r="V7301" s="379"/>
      <c r="W7301" s="379"/>
      <c r="X7301" s="379"/>
      <c r="Y7301" s="379"/>
      <c r="Z7301" s="379"/>
      <c r="AA7301" s="380"/>
      <c r="AB7301" s="379"/>
      <c r="AC7301" s="379"/>
      <c r="AD7301" s="379"/>
      <c r="AE7301" s="381"/>
      <c r="AF7301" s="105"/>
      <c r="AG7301" s="381"/>
      <c r="AH7301" s="381"/>
      <c r="AI7301" s="381"/>
      <c r="AJ7301" s="381"/>
      <c r="AK7301" s="381"/>
      <c r="AL7301" s="381"/>
      <c r="AM7301" s="381"/>
    </row>
    <row r="7302" spans="1:39" x14ac:dyDescent="0.35">
      <c r="A7302" s="379"/>
      <c r="B7302" s="379"/>
      <c r="C7302" s="379"/>
      <c r="D7302" s="379"/>
      <c r="E7302" s="379"/>
      <c r="F7302" s="379"/>
      <c r="G7302" s="379"/>
      <c r="H7302" s="379"/>
      <c r="I7302" s="379"/>
      <c r="J7302" s="379"/>
      <c r="K7302" s="379"/>
      <c r="L7302" s="379"/>
      <c r="M7302" s="379"/>
      <c r="N7302" s="379"/>
      <c r="O7302" s="379"/>
      <c r="P7302" s="379"/>
      <c r="Q7302" s="379"/>
      <c r="R7302" s="379"/>
      <c r="S7302" s="379"/>
      <c r="T7302" s="379"/>
      <c r="U7302" s="379"/>
      <c r="V7302" s="379"/>
      <c r="W7302" s="379"/>
      <c r="X7302" s="379"/>
      <c r="Y7302" s="379"/>
      <c r="Z7302" s="379"/>
      <c r="AA7302" s="380"/>
      <c r="AB7302" s="379"/>
      <c r="AC7302" s="379"/>
      <c r="AD7302" s="379"/>
      <c r="AE7302" s="381"/>
      <c r="AF7302" s="105"/>
      <c r="AG7302" s="381"/>
      <c r="AH7302" s="381"/>
      <c r="AI7302" s="381"/>
      <c r="AJ7302" s="381"/>
      <c r="AK7302" s="381"/>
      <c r="AL7302" s="381"/>
      <c r="AM7302" s="381"/>
    </row>
    <row r="7303" spans="1:39" x14ac:dyDescent="0.35">
      <c r="A7303" s="379"/>
      <c r="B7303" s="379"/>
      <c r="C7303" s="379"/>
      <c r="D7303" s="379"/>
      <c r="E7303" s="379"/>
      <c r="F7303" s="379"/>
      <c r="G7303" s="379"/>
      <c r="H7303" s="379"/>
      <c r="I7303" s="379"/>
      <c r="J7303" s="379"/>
      <c r="K7303" s="379"/>
      <c r="L7303" s="379"/>
      <c r="M7303" s="379"/>
      <c r="N7303" s="379"/>
      <c r="O7303" s="379"/>
      <c r="P7303" s="379"/>
      <c r="Q7303" s="379"/>
      <c r="R7303" s="379"/>
      <c r="S7303" s="379"/>
      <c r="T7303" s="379"/>
      <c r="U7303" s="379"/>
      <c r="V7303" s="379"/>
      <c r="W7303" s="379"/>
      <c r="X7303" s="379"/>
      <c r="Y7303" s="379"/>
      <c r="Z7303" s="379"/>
      <c r="AA7303" s="380"/>
      <c r="AB7303" s="379"/>
      <c r="AC7303" s="379"/>
      <c r="AD7303" s="379"/>
      <c r="AE7303" s="381"/>
      <c r="AF7303" s="105"/>
      <c r="AG7303" s="381"/>
      <c r="AH7303" s="381"/>
      <c r="AI7303" s="381"/>
      <c r="AJ7303" s="381"/>
      <c r="AK7303" s="381"/>
      <c r="AL7303" s="381"/>
      <c r="AM7303" s="381"/>
    </row>
    <row r="7304" spans="1:39" x14ac:dyDescent="0.35">
      <c r="A7304" s="379"/>
      <c r="B7304" s="379"/>
      <c r="C7304" s="379"/>
      <c r="D7304" s="379"/>
      <c r="E7304" s="379"/>
      <c r="F7304" s="379"/>
      <c r="G7304" s="379"/>
      <c r="H7304" s="379"/>
      <c r="I7304" s="379"/>
      <c r="J7304" s="379"/>
      <c r="K7304" s="379"/>
      <c r="L7304" s="379"/>
      <c r="M7304" s="379"/>
      <c r="N7304" s="379"/>
      <c r="O7304" s="379"/>
      <c r="P7304" s="379"/>
      <c r="Q7304" s="379"/>
      <c r="R7304" s="379"/>
      <c r="S7304" s="379"/>
      <c r="T7304" s="379"/>
      <c r="U7304" s="379"/>
      <c r="V7304" s="379"/>
      <c r="W7304" s="379"/>
      <c r="X7304" s="379"/>
      <c r="Y7304" s="379"/>
      <c r="Z7304" s="379"/>
      <c r="AA7304" s="380"/>
      <c r="AB7304" s="379"/>
      <c r="AC7304" s="379"/>
      <c r="AD7304" s="379"/>
      <c r="AE7304" s="381"/>
      <c r="AF7304" s="105"/>
      <c r="AG7304" s="381"/>
      <c r="AH7304" s="381"/>
      <c r="AI7304" s="381"/>
      <c r="AJ7304" s="381"/>
      <c r="AK7304" s="381"/>
      <c r="AL7304" s="381"/>
      <c r="AM7304" s="381"/>
    </row>
    <row r="7305" spans="1:39" x14ac:dyDescent="0.35">
      <c r="A7305" s="379"/>
      <c r="B7305" s="379"/>
      <c r="C7305" s="379"/>
      <c r="D7305" s="379"/>
      <c r="E7305" s="379"/>
      <c r="F7305" s="379"/>
      <c r="G7305" s="379"/>
      <c r="H7305" s="379"/>
      <c r="I7305" s="379"/>
      <c r="J7305" s="379"/>
      <c r="K7305" s="379"/>
      <c r="L7305" s="379"/>
      <c r="M7305" s="379"/>
      <c r="N7305" s="379"/>
      <c r="O7305" s="379"/>
      <c r="P7305" s="379"/>
      <c r="Q7305" s="379"/>
      <c r="R7305" s="379"/>
      <c r="S7305" s="379"/>
      <c r="T7305" s="379"/>
      <c r="U7305" s="379"/>
      <c r="V7305" s="379"/>
      <c r="W7305" s="379"/>
      <c r="X7305" s="379"/>
      <c r="Y7305" s="379"/>
      <c r="Z7305" s="379"/>
      <c r="AA7305" s="380"/>
      <c r="AB7305" s="379"/>
      <c r="AC7305" s="379"/>
      <c r="AD7305" s="379"/>
      <c r="AE7305" s="381"/>
      <c r="AF7305" s="105"/>
      <c r="AG7305" s="381"/>
      <c r="AH7305" s="381"/>
      <c r="AI7305" s="381"/>
      <c r="AJ7305" s="381"/>
      <c r="AK7305" s="381"/>
      <c r="AL7305" s="381"/>
      <c r="AM7305" s="381"/>
    </row>
    <row r="7306" spans="1:39" x14ac:dyDescent="0.35">
      <c r="A7306" s="379"/>
      <c r="B7306" s="379"/>
      <c r="C7306" s="379"/>
      <c r="D7306" s="379"/>
      <c r="E7306" s="379"/>
      <c r="F7306" s="379"/>
      <c r="G7306" s="379"/>
      <c r="H7306" s="379"/>
      <c r="I7306" s="379"/>
      <c r="J7306" s="379"/>
      <c r="K7306" s="379"/>
      <c r="L7306" s="379"/>
      <c r="M7306" s="379"/>
      <c r="N7306" s="379"/>
      <c r="O7306" s="379"/>
      <c r="P7306" s="379"/>
      <c r="Q7306" s="379"/>
      <c r="R7306" s="379"/>
      <c r="S7306" s="379"/>
      <c r="T7306" s="379"/>
      <c r="U7306" s="379"/>
      <c r="V7306" s="379"/>
      <c r="W7306" s="379"/>
      <c r="X7306" s="379"/>
      <c r="Y7306" s="379"/>
      <c r="Z7306" s="379"/>
      <c r="AA7306" s="380"/>
      <c r="AB7306" s="379"/>
      <c r="AC7306" s="379"/>
      <c r="AD7306" s="379"/>
      <c r="AE7306" s="381"/>
      <c r="AF7306" s="105"/>
      <c r="AG7306" s="381"/>
      <c r="AH7306" s="381"/>
      <c r="AI7306" s="381"/>
      <c r="AJ7306" s="381"/>
      <c r="AK7306" s="381"/>
      <c r="AL7306" s="381"/>
      <c r="AM7306" s="381"/>
    </row>
    <row r="7307" spans="1:39" x14ac:dyDescent="0.35">
      <c r="A7307" s="379"/>
      <c r="B7307" s="379"/>
      <c r="C7307" s="379"/>
      <c r="D7307" s="379"/>
      <c r="E7307" s="379"/>
      <c r="F7307" s="379"/>
      <c r="G7307" s="379"/>
      <c r="H7307" s="379"/>
      <c r="I7307" s="379"/>
      <c r="J7307" s="379"/>
      <c r="K7307" s="379"/>
      <c r="L7307" s="379"/>
      <c r="M7307" s="379"/>
      <c r="N7307" s="379"/>
      <c r="O7307" s="379"/>
      <c r="P7307" s="379"/>
      <c r="Q7307" s="379"/>
      <c r="R7307" s="379"/>
      <c r="S7307" s="379"/>
      <c r="T7307" s="379"/>
      <c r="U7307" s="379"/>
      <c r="V7307" s="379"/>
      <c r="W7307" s="379"/>
      <c r="X7307" s="379"/>
      <c r="Y7307" s="379"/>
      <c r="Z7307" s="379"/>
      <c r="AA7307" s="380"/>
      <c r="AB7307" s="379"/>
      <c r="AC7307" s="379"/>
      <c r="AD7307" s="379"/>
      <c r="AE7307" s="381"/>
      <c r="AF7307" s="105"/>
      <c r="AG7307" s="381"/>
      <c r="AH7307" s="381"/>
      <c r="AI7307" s="381"/>
      <c r="AJ7307" s="381"/>
      <c r="AK7307" s="381"/>
      <c r="AL7307" s="381"/>
      <c r="AM7307" s="381"/>
    </row>
    <row r="7308" spans="1:39" x14ac:dyDescent="0.35">
      <c r="A7308" s="379"/>
      <c r="B7308" s="379"/>
      <c r="C7308" s="379"/>
      <c r="D7308" s="379"/>
      <c r="E7308" s="379"/>
      <c r="F7308" s="379"/>
      <c r="G7308" s="379"/>
      <c r="H7308" s="379"/>
      <c r="I7308" s="379"/>
      <c r="J7308" s="379"/>
      <c r="K7308" s="379"/>
      <c r="L7308" s="379"/>
      <c r="M7308" s="379"/>
      <c r="N7308" s="379"/>
      <c r="O7308" s="379"/>
      <c r="P7308" s="379"/>
      <c r="Q7308" s="379"/>
      <c r="R7308" s="379"/>
      <c r="S7308" s="379"/>
      <c r="T7308" s="379"/>
      <c r="U7308" s="379"/>
      <c r="V7308" s="379"/>
      <c r="W7308" s="379"/>
      <c r="X7308" s="379"/>
      <c r="Y7308" s="379"/>
      <c r="Z7308" s="379"/>
      <c r="AA7308" s="380"/>
      <c r="AB7308" s="379"/>
      <c r="AC7308" s="379"/>
      <c r="AD7308" s="379"/>
      <c r="AE7308" s="381"/>
      <c r="AF7308" s="105"/>
      <c r="AG7308" s="381"/>
      <c r="AH7308" s="381"/>
      <c r="AI7308" s="381"/>
      <c r="AJ7308" s="381"/>
      <c r="AK7308" s="381"/>
      <c r="AL7308" s="381"/>
      <c r="AM7308" s="381"/>
    </row>
    <row r="7309" spans="1:39" x14ac:dyDescent="0.35">
      <c r="A7309" s="379"/>
      <c r="B7309" s="379"/>
      <c r="C7309" s="379"/>
      <c r="D7309" s="379"/>
      <c r="E7309" s="379"/>
      <c r="F7309" s="379"/>
      <c r="G7309" s="379"/>
      <c r="H7309" s="379"/>
      <c r="I7309" s="379"/>
      <c r="J7309" s="379"/>
      <c r="K7309" s="379"/>
      <c r="L7309" s="379"/>
      <c r="M7309" s="379"/>
      <c r="N7309" s="379"/>
      <c r="O7309" s="379"/>
      <c r="P7309" s="379"/>
      <c r="Q7309" s="379"/>
      <c r="R7309" s="379"/>
      <c r="S7309" s="379"/>
      <c r="T7309" s="379"/>
      <c r="U7309" s="379"/>
      <c r="V7309" s="379"/>
      <c r="W7309" s="379"/>
      <c r="X7309" s="379"/>
      <c r="Y7309" s="379"/>
      <c r="Z7309" s="379"/>
      <c r="AA7309" s="380"/>
      <c r="AB7309" s="379"/>
      <c r="AC7309" s="379"/>
      <c r="AD7309" s="379"/>
      <c r="AE7309" s="381"/>
      <c r="AF7309" s="105"/>
      <c r="AG7309" s="381"/>
      <c r="AH7309" s="381"/>
      <c r="AI7309" s="381"/>
      <c r="AJ7309" s="381"/>
      <c r="AK7309" s="381"/>
      <c r="AL7309" s="381"/>
      <c r="AM7309" s="381"/>
    </row>
    <row r="7310" spans="1:39" x14ac:dyDescent="0.35">
      <c r="A7310" s="379"/>
      <c r="B7310" s="379"/>
      <c r="C7310" s="379"/>
      <c r="D7310" s="379"/>
      <c r="E7310" s="379"/>
      <c r="F7310" s="379"/>
      <c r="G7310" s="379"/>
      <c r="H7310" s="379"/>
      <c r="I7310" s="379"/>
      <c r="J7310" s="379"/>
      <c r="K7310" s="379"/>
      <c r="L7310" s="379"/>
      <c r="M7310" s="379"/>
      <c r="N7310" s="379"/>
      <c r="O7310" s="379"/>
      <c r="P7310" s="379"/>
      <c r="Q7310" s="379"/>
      <c r="R7310" s="379"/>
      <c r="S7310" s="379"/>
      <c r="T7310" s="379"/>
      <c r="U7310" s="379"/>
      <c r="V7310" s="379"/>
      <c r="W7310" s="379"/>
      <c r="X7310" s="379"/>
      <c r="Y7310" s="379"/>
      <c r="Z7310" s="379"/>
      <c r="AA7310" s="380"/>
      <c r="AB7310" s="379"/>
      <c r="AC7310" s="379"/>
      <c r="AD7310" s="379"/>
      <c r="AE7310" s="381"/>
      <c r="AF7310" s="105"/>
      <c r="AG7310" s="381"/>
      <c r="AH7310" s="381"/>
      <c r="AI7310" s="381"/>
      <c r="AJ7310" s="381"/>
      <c r="AK7310" s="381"/>
      <c r="AL7310" s="381"/>
      <c r="AM7310" s="381"/>
    </row>
    <row r="7311" spans="1:39" x14ac:dyDescent="0.35">
      <c r="A7311" s="379"/>
      <c r="B7311" s="379"/>
      <c r="C7311" s="379"/>
      <c r="D7311" s="379"/>
      <c r="E7311" s="379"/>
      <c r="F7311" s="379"/>
      <c r="G7311" s="379"/>
      <c r="H7311" s="379"/>
      <c r="I7311" s="379"/>
      <c r="J7311" s="379"/>
      <c r="K7311" s="379"/>
      <c r="L7311" s="379"/>
      <c r="M7311" s="379"/>
      <c r="N7311" s="379"/>
      <c r="O7311" s="379"/>
      <c r="P7311" s="379"/>
      <c r="Q7311" s="379"/>
      <c r="R7311" s="379"/>
      <c r="S7311" s="379"/>
      <c r="T7311" s="379"/>
      <c r="U7311" s="379"/>
      <c r="V7311" s="379"/>
      <c r="W7311" s="379"/>
      <c r="X7311" s="379"/>
      <c r="Y7311" s="379"/>
      <c r="Z7311" s="379"/>
      <c r="AA7311" s="380"/>
      <c r="AB7311" s="379"/>
      <c r="AC7311" s="379"/>
      <c r="AD7311" s="379"/>
      <c r="AE7311" s="381"/>
      <c r="AF7311" s="105"/>
      <c r="AG7311" s="381"/>
      <c r="AH7311" s="381"/>
      <c r="AI7311" s="381"/>
      <c r="AJ7311" s="381"/>
      <c r="AK7311" s="381"/>
      <c r="AL7311" s="381"/>
      <c r="AM7311" s="381"/>
    </row>
    <row r="7312" spans="1:39" x14ac:dyDescent="0.35">
      <c r="A7312" s="379"/>
      <c r="B7312" s="379"/>
      <c r="C7312" s="379"/>
      <c r="D7312" s="379"/>
      <c r="E7312" s="379"/>
      <c r="F7312" s="379"/>
      <c r="G7312" s="379"/>
      <c r="H7312" s="379"/>
      <c r="I7312" s="379"/>
      <c r="J7312" s="379"/>
      <c r="K7312" s="379"/>
      <c r="L7312" s="379"/>
      <c r="M7312" s="379"/>
      <c r="N7312" s="379"/>
      <c r="O7312" s="379"/>
      <c r="P7312" s="379"/>
      <c r="Q7312" s="379"/>
      <c r="R7312" s="379"/>
      <c r="S7312" s="379"/>
      <c r="T7312" s="379"/>
      <c r="U7312" s="379"/>
      <c r="V7312" s="379"/>
      <c r="W7312" s="379"/>
      <c r="X7312" s="379"/>
      <c r="Y7312" s="379"/>
      <c r="Z7312" s="379"/>
      <c r="AA7312" s="380"/>
      <c r="AB7312" s="379"/>
      <c r="AC7312" s="379"/>
      <c r="AD7312" s="379"/>
      <c r="AE7312" s="381"/>
      <c r="AF7312" s="105"/>
      <c r="AG7312" s="381"/>
      <c r="AH7312" s="381"/>
      <c r="AI7312" s="381"/>
      <c r="AJ7312" s="381"/>
      <c r="AK7312" s="381"/>
      <c r="AL7312" s="381"/>
      <c r="AM7312" s="381"/>
    </row>
    <row r="7313" spans="1:39" x14ac:dyDescent="0.35">
      <c r="A7313" s="379"/>
      <c r="B7313" s="379"/>
      <c r="C7313" s="379"/>
      <c r="D7313" s="379"/>
      <c r="E7313" s="379"/>
      <c r="F7313" s="379"/>
      <c r="G7313" s="379"/>
      <c r="H7313" s="379"/>
      <c r="I7313" s="379"/>
      <c r="J7313" s="379"/>
      <c r="K7313" s="379"/>
      <c r="L7313" s="379"/>
      <c r="M7313" s="379"/>
      <c r="N7313" s="379"/>
      <c r="O7313" s="379"/>
      <c r="P7313" s="379"/>
      <c r="Q7313" s="379"/>
      <c r="R7313" s="379"/>
      <c r="S7313" s="379"/>
      <c r="T7313" s="379"/>
      <c r="U7313" s="379"/>
      <c r="V7313" s="379"/>
      <c r="W7313" s="379"/>
      <c r="X7313" s="379"/>
      <c r="Y7313" s="379"/>
      <c r="Z7313" s="379"/>
      <c r="AA7313" s="380"/>
      <c r="AB7313" s="379"/>
      <c r="AC7313" s="379"/>
      <c r="AD7313" s="379"/>
      <c r="AE7313" s="381"/>
      <c r="AF7313" s="105"/>
      <c r="AG7313" s="381"/>
      <c r="AH7313" s="381"/>
      <c r="AI7313" s="381"/>
      <c r="AJ7313" s="381"/>
      <c r="AK7313" s="381"/>
      <c r="AL7313" s="381"/>
      <c r="AM7313" s="381"/>
    </row>
    <row r="7314" spans="1:39" x14ac:dyDescent="0.35">
      <c r="A7314" s="379"/>
      <c r="B7314" s="379"/>
      <c r="C7314" s="379"/>
      <c r="D7314" s="379"/>
      <c r="E7314" s="379"/>
      <c r="F7314" s="379"/>
      <c r="G7314" s="379"/>
      <c r="H7314" s="379"/>
      <c r="I7314" s="379"/>
      <c r="J7314" s="379"/>
      <c r="K7314" s="379"/>
      <c r="L7314" s="379"/>
      <c r="M7314" s="379"/>
      <c r="N7314" s="379"/>
      <c r="O7314" s="379"/>
      <c r="P7314" s="379"/>
      <c r="Q7314" s="379"/>
      <c r="R7314" s="379"/>
      <c r="S7314" s="379"/>
      <c r="T7314" s="379"/>
      <c r="U7314" s="379"/>
      <c r="V7314" s="379"/>
      <c r="W7314" s="379"/>
      <c r="X7314" s="379"/>
      <c r="Y7314" s="379"/>
      <c r="Z7314" s="379"/>
      <c r="AA7314" s="380"/>
      <c r="AB7314" s="379"/>
      <c r="AC7314" s="379"/>
      <c r="AD7314" s="379"/>
      <c r="AE7314" s="381"/>
      <c r="AF7314" s="105"/>
      <c r="AG7314" s="381"/>
      <c r="AH7314" s="381"/>
      <c r="AI7314" s="381"/>
      <c r="AJ7314" s="381"/>
      <c r="AK7314" s="381"/>
      <c r="AL7314" s="381"/>
      <c r="AM7314" s="381"/>
    </row>
    <row r="7315" spans="1:39" x14ac:dyDescent="0.35">
      <c r="A7315" s="379"/>
      <c r="B7315" s="379"/>
      <c r="C7315" s="379"/>
      <c r="D7315" s="379"/>
      <c r="E7315" s="379"/>
      <c r="F7315" s="379"/>
      <c r="G7315" s="379"/>
      <c r="H7315" s="379"/>
      <c r="I7315" s="379"/>
      <c r="J7315" s="379"/>
      <c r="K7315" s="379"/>
      <c r="L7315" s="379"/>
      <c r="M7315" s="379"/>
      <c r="N7315" s="379"/>
      <c r="O7315" s="379"/>
      <c r="P7315" s="379"/>
      <c r="Q7315" s="379"/>
      <c r="R7315" s="379"/>
      <c r="S7315" s="379"/>
      <c r="T7315" s="379"/>
      <c r="U7315" s="379"/>
      <c r="V7315" s="379"/>
      <c r="W7315" s="379"/>
      <c r="X7315" s="379"/>
      <c r="Y7315" s="379"/>
      <c r="Z7315" s="379"/>
      <c r="AA7315" s="380"/>
      <c r="AB7315" s="379"/>
      <c r="AC7315" s="379"/>
      <c r="AD7315" s="379"/>
      <c r="AE7315" s="381"/>
      <c r="AF7315" s="105"/>
      <c r="AG7315" s="381"/>
      <c r="AH7315" s="381"/>
      <c r="AI7315" s="381"/>
      <c r="AJ7315" s="381"/>
      <c r="AK7315" s="381"/>
      <c r="AL7315" s="381"/>
      <c r="AM7315" s="381"/>
    </row>
    <row r="7316" spans="1:39" x14ac:dyDescent="0.35">
      <c r="A7316" s="379"/>
      <c r="B7316" s="379"/>
      <c r="C7316" s="379"/>
      <c r="D7316" s="379"/>
      <c r="E7316" s="379"/>
      <c r="F7316" s="379"/>
      <c r="G7316" s="379"/>
      <c r="H7316" s="379"/>
      <c r="I7316" s="379"/>
      <c r="J7316" s="379"/>
      <c r="K7316" s="379"/>
      <c r="L7316" s="379"/>
      <c r="M7316" s="379"/>
      <c r="N7316" s="379"/>
      <c r="O7316" s="379"/>
      <c r="P7316" s="379"/>
      <c r="Q7316" s="379"/>
      <c r="R7316" s="379"/>
      <c r="S7316" s="379"/>
      <c r="T7316" s="379"/>
      <c r="U7316" s="379"/>
      <c r="V7316" s="379"/>
      <c r="W7316" s="379"/>
      <c r="X7316" s="379"/>
      <c r="Y7316" s="379"/>
      <c r="Z7316" s="379"/>
      <c r="AA7316" s="380"/>
      <c r="AB7316" s="379"/>
      <c r="AC7316" s="379"/>
      <c r="AD7316" s="379"/>
      <c r="AE7316" s="381"/>
      <c r="AF7316" s="105"/>
      <c r="AG7316" s="381"/>
      <c r="AH7316" s="381"/>
      <c r="AI7316" s="381"/>
      <c r="AJ7316" s="381"/>
      <c r="AK7316" s="381"/>
      <c r="AL7316" s="381"/>
      <c r="AM7316" s="381"/>
    </row>
    <row r="7317" spans="1:39" x14ac:dyDescent="0.35">
      <c r="A7317" s="379"/>
      <c r="B7317" s="379"/>
      <c r="C7317" s="379"/>
      <c r="D7317" s="379"/>
      <c r="E7317" s="379"/>
      <c r="F7317" s="379"/>
      <c r="G7317" s="379"/>
      <c r="H7317" s="379"/>
      <c r="I7317" s="379"/>
      <c r="J7317" s="379"/>
      <c r="K7317" s="379"/>
      <c r="L7317" s="379"/>
      <c r="M7317" s="379"/>
      <c r="N7317" s="379"/>
      <c r="O7317" s="379"/>
      <c r="P7317" s="379"/>
      <c r="Q7317" s="379"/>
      <c r="R7317" s="379"/>
      <c r="S7317" s="379"/>
      <c r="T7317" s="379"/>
      <c r="U7317" s="379"/>
      <c r="V7317" s="379"/>
      <c r="W7317" s="379"/>
      <c r="X7317" s="379"/>
      <c r="Y7317" s="379"/>
      <c r="Z7317" s="379"/>
      <c r="AA7317" s="380"/>
      <c r="AB7317" s="379"/>
      <c r="AC7317" s="379"/>
      <c r="AD7317" s="379"/>
      <c r="AE7317" s="381"/>
      <c r="AF7317" s="105"/>
      <c r="AG7317" s="381"/>
      <c r="AH7317" s="381"/>
      <c r="AI7317" s="381"/>
      <c r="AJ7317" s="381"/>
      <c r="AK7317" s="381"/>
      <c r="AL7317" s="381"/>
      <c r="AM7317" s="381"/>
    </row>
    <row r="7318" spans="1:39" x14ac:dyDescent="0.35">
      <c r="A7318" s="379"/>
      <c r="B7318" s="379"/>
      <c r="C7318" s="379"/>
      <c r="D7318" s="379"/>
      <c r="E7318" s="379"/>
      <c r="F7318" s="379"/>
      <c r="G7318" s="379"/>
      <c r="H7318" s="379"/>
      <c r="I7318" s="379"/>
      <c r="J7318" s="379"/>
      <c r="K7318" s="379"/>
      <c r="L7318" s="379"/>
      <c r="M7318" s="379"/>
      <c r="N7318" s="379"/>
      <c r="O7318" s="379"/>
      <c r="P7318" s="379"/>
      <c r="Q7318" s="379"/>
      <c r="R7318" s="379"/>
      <c r="S7318" s="379"/>
      <c r="T7318" s="379"/>
      <c r="U7318" s="379"/>
      <c r="V7318" s="379"/>
      <c r="W7318" s="379"/>
      <c r="X7318" s="379"/>
      <c r="Y7318" s="379"/>
      <c r="Z7318" s="379"/>
      <c r="AA7318" s="380"/>
      <c r="AB7318" s="379"/>
      <c r="AC7318" s="379"/>
      <c r="AD7318" s="379"/>
      <c r="AE7318" s="381"/>
      <c r="AF7318" s="105"/>
      <c r="AG7318" s="381"/>
      <c r="AH7318" s="381"/>
      <c r="AI7318" s="381"/>
      <c r="AJ7318" s="381"/>
      <c r="AK7318" s="381"/>
      <c r="AL7318" s="381"/>
      <c r="AM7318" s="381"/>
    </row>
    <row r="7319" spans="1:39" x14ac:dyDescent="0.35">
      <c r="A7319" s="379"/>
      <c r="B7319" s="379"/>
      <c r="C7319" s="379"/>
      <c r="D7319" s="379"/>
      <c r="E7319" s="379"/>
      <c r="F7319" s="379"/>
      <c r="G7319" s="379"/>
      <c r="H7319" s="379"/>
      <c r="I7319" s="379"/>
      <c r="J7319" s="379"/>
      <c r="K7319" s="379"/>
      <c r="L7319" s="379"/>
      <c r="M7319" s="379"/>
      <c r="N7319" s="379"/>
      <c r="O7319" s="379"/>
      <c r="P7319" s="379"/>
      <c r="Q7319" s="379"/>
      <c r="R7319" s="379"/>
      <c r="S7319" s="379"/>
      <c r="T7319" s="379"/>
      <c r="U7319" s="379"/>
      <c r="V7319" s="379"/>
      <c r="W7319" s="379"/>
      <c r="X7319" s="379"/>
      <c r="Y7319" s="379"/>
      <c r="Z7319" s="379"/>
      <c r="AA7319" s="380"/>
      <c r="AB7319" s="379"/>
      <c r="AC7319" s="379"/>
      <c r="AD7319" s="379"/>
      <c r="AE7319" s="381"/>
      <c r="AF7319" s="105"/>
      <c r="AG7319" s="381"/>
      <c r="AH7319" s="381"/>
      <c r="AI7319" s="381"/>
      <c r="AJ7319" s="381"/>
      <c r="AK7319" s="381"/>
      <c r="AL7319" s="381"/>
      <c r="AM7319" s="381"/>
    </row>
    <row r="7320" spans="1:39" x14ac:dyDescent="0.35">
      <c r="A7320" s="379"/>
      <c r="B7320" s="379"/>
      <c r="C7320" s="379"/>
      <c r="D7320" s="379"/>
      <c r="E7320" s="379"/>
      <c r="F7320" s="379"/>
      <c r="G7320" s="379"/>
      <c r="H7320" s="379"/>
      <c r="I7320" s="379"/>
      <c r="J7320" s="379"/>
      <c r="K7320" s="379"/>
      <c r="L7320" s="379"/>
      <c r="M7320" s="379"/>
      <c r="N7320" s="379"/>
      <c r="O7320" s="379"/>
      <c r="P7320" s="379"/>
      <c r="Q7320" s="379"/>
      <c r="R7320" s="379"/>
      <c r="S7320" s="379"/>
      <c r="T7320" s="379"/>
      <c r="U7320" s="379"/>
      <c r="V7320" s="379"/>
      <c r="W7320" s="379"/>
      <c r="X7320" s="379"/>
      <c r="Y7320" s="379"/>
      <c r="Z7320" s="379"/>
      <c r="AA7320" s="380"/>
      <c r="AB7320" s="379"/>
      <c r="AC7320" s="379"/>
      <c r="AD7320" s="379"/>
      <c r="AE7320" s="381"/>
      <c r="AF7320" s="105"/>
      <c r="AG7320" s="381"/>
      <c r="AH7320" s="381"/>
      <c r="AI7320" s="381"/>
      <c r="AJ7320" s="381"/>
      <c r="AK7320" s="381"/>
      <c r="AL7320" s="381"/>
      <c r="AM7320" s="381"/>
    </row>
    <row r="7321" spans="1:39" x14ac:dyDescent="0.35">
      <c r="A7321" s="379"/>
      <c r="B7321" s="379"/>
      <c r="C7321" s="379"/>
      <c r="D7321" s="379"/>
      <c r="E7321" s="379"/>
      <c r="F7321" s="379"/>
      <c r="G7321" s="379"/>
      <c r="H7321" s="379"/>
      <c r="I7321" s="379"/>
      <c r="J7321" s="379"/>
      <c r="K7321" s="379"/>
      <c r="L7321" s="379"/>
      <c r="M7321" s="379"/>
      <c r="N7321" s="379"/>
      <c r="O7321" s="379"/>
      <c r="P7321" s="379"/>
      <c r="Q7321" s="379"/>
      <c r="R7321" s="379"/>
      <c r="S7321" s="379"/>
      <c r="T7321" s="379"/>
      <c r="U7321" s="379"/>
      <c r="V7321" s="379"/>
      <c r="W7321" s="379"/>
      <c r="X7321" s="379"/>
      <c r="Y7321" s="379"/>
      <c r="Z7321" s="379"/>
      <c r="AA7321" s="380"/>
      <c r="AB7321" s="379"/>
      <c r="AC7321" s="379"/>
      <c r="AD7321" s="379"/>
      <c r="AE7321" s="381"/>
      <c r="AF7321" s="105"/>
      <c r="AG7321" s="381"/>
      <c r="AH7321" s="381"/>
      <c r="AI7321" s="381"/>
      <c r="AJ7321" s="381"/>
      <c r="AK7321" s="381"/>
      <c r="AL7321" s="381"/>
      <c r="AM7321" s="381"/>
    </row>
    <row r="7322" spans="1:39" x14ac:dyDescent="0.35">
      <c r="A7322" s="379"/>
      <c r="B7322" s="379"/>
      <c r="C7322" s="379"/>
      <c r="D7322" s="379"/>
      <c r="E7322" s="379"/>
      <c r="F7322" s="379"/>
      <c r="G7322" s="379"/>
      <c r="H7322" s="379"/>
      <c r="I7322" s="379"/>
      <c r="J7322" s="379"/>
      <c r="K7322" s="379"/>
      <c r="L7322" s="379"/>
      <c r="M7322" s="379"/>
      <c r="N7322" s="379"/>
      <c r="O7322" s="379"/>
      <c r="P7322" s="379"/>
      <c r="Q7322" s="379"/>
      <c r="R7322" s="379"/>
      <c r="S7322" s="379"/>
      <c r="T7322" s="379"/>
      <c r="U7322" s="379"/>
      <c r="V7322" s="379"/>
      <c r="W7322" s="379"/>
      <c r="X7322" s="379"/>
      <c r="Y7322" s="379"/>
      <c r="Z7322" s="379"/>
      <c r="AA7322" s="380"/>
      <c r="AB7322" s="379"/>
      <c r="AC7322" s="379"/>
      <c r="AD7322" s="379"/>
      <c r="AE7322" s="381"/>
      <c r="AF7322" s="105"/>
      <c r="AG7322" s="381"/>
      <c r="AH7322" s="381"/>
      <c r="AI7322" s="381"/>
      <c r="AJ7322" s="381"/>
      <c r="AK7322" s="381"/>
      <c r="AL7322" s="381"/>
      <c r="AM7322" s="381"/>
    </row>
    <row r="7323" spans="1:39" x14ac:dyDescent="0.35">
      <c r="A7323" s="379"/>
      <c r="B7323" s="379"/>
      <c r="C7323" s="379"/>
      <c r="D7323" s="379"/>
      <c r="E7323" s="379"/>
      <c r="F7323" s="379"/>
      <c r="G7323" s="379"/>
      <c r="H7323" s="379"/>
      <c r="I7323" s="379"/>
      <c r="J7323" s="379"/>
      <c r="K7323" s="379"/>
      <c r="L7323" s="379"/>
      <c r="M7323" s="379"/>
      <c r="N7323" s="379"/>
      <c r="O7323" s="379"/>
      <c r="P7323" s="379"/>
      <c r="Q7323" s="379"/>
      <c r="R7323" s="379"/>
      <c r="S7323" s="379"/>
      <c r="T7323" s="379"/>
      <c r="U7323" s="379"/>
      <c r="V7323" s="379"/>
      <c r="W7323" s="379"/>
      <c r="X7323" s="379"/>
      <c r="Y7323" s="379"/>
      <c r="Z7323" s="379"/>
      <c r="AA7323" s="380"/>
      <c r="AB7323" s="379"/>
      <c r="AC7323" s="379"/>
      <c r="AD7323" s="379"/>
      <c r="AE7323" s="381"/>
      <c r="AF7323" s="105"/>
      <c r="AG7323" s="381"/>
      <c r="AH7323" s="381"/>
      <c r="AI7323" s="381"/>
      <c r="AJ7323" s="381"/>
      <c r="AK7323" s="381"/>
      <c r="AL7323" s="381"/>
      <c r="AM7323" s="381"/>
    </row>
    <row r="7324" spans="1:39" x14ac:dyDescent="0.35">
      <c r="A7324" s="379"/>
      <c r="B7324" s="379"/>
      <c r="C7324" s="379"/>
      <c r="D7324" s="379"/>
      <c r="E7324" s="379"/>
      <c r="F7324" s="379"/>
      <c r="G7324" s="379"/>
      <c r="H7324" s="379"/>
      <c r="I7324" s="379"/>
      <c r="J7324" s="379"/>
      <c r="K7324" s="379"/>
      <c r="L7324" s="379"/>
      <c r="M7324" s="379"/>
      <c r="N7324" s="379"/>
      <c r="O7324" s="379"/>
      <c r="P7324" s="379"/>
      <c r="Q7324" s="379"/>
      <c r="R7324" s="379"/>
      <c r="S7324" s="379"/>
      <c r="T7324" s="379"/>
      <c r="U7324" s="379"/>
      <c r="V7324" s="379"/>
      <c r="W7324" s="379"/>
      <c r="X7324" s="379"/>
      <c r="Y7324" s="379"/>
      <c r="Z7324" s="379"/>
      <c r="AA7324" s="380"/>
      <c r="AB7324" s="379"/>
      <c r="AC7324" s="379"/>
      <c r="AD7324" s="379"/>
      <c r="AE7324" s="381"/>
      <c r="AF7324" s="105"/>
      <c r="AG7324" s="381"/>
      <c r="AH7324" s="381"/>
      <c r="AI7324" s="381"/>
      <c r="AJ7324" s="381"/>
      <c r="AK7324" s="381"/>
      <c r="AL7324" s="381"/>
      <c r="AM7324" s="381"/>
    </row>
    <row r="7325" spans="1:39" x14ac:dyDescent="0.35">
      <c r="A7325" s="379"/>
      <c r="B7325" s="379"/>
      <c r="C7325" s="379"/>
      <c r="D7325" s="379"/>
      <c r="E7325" s="379"/>
      <c r="F7325" s="379"/>
      <c r="G7325" s="379"/>
      <c r="H7325" s="379"/>
      <c r="I7325" s="379"/>
      <c r="J7325" s="379"/>
      <c r="K7325" s="379"/>
      <c r="L7325" s="379"/>
      <c r="M7325" s="379"/>
      <c r="N7325" s="379"/>
      <c r="O7325" s="379"/>
      <c r="P7325" s="379"/>
      <c r="Q7325" s="379"/>
      <c r="R7325" s="379"/>
      <c r="S7325" s="379"/>
      <c r="T7325" s="379"/>
      <c r="U7325" s="379"/>
      <c r="V7325" s="379"/>
      <c r="W7325" s="379"/>
      <c r="X7325" s="379"/>
      <c r="Y7325" s="379"/>
      <c r="Z7325" s="379"/>
      <c r="AA7325" s="380"/>
      <c r="AB7325" s="379"/>
      <c r="AC7325" s="379"/>
      <c r="AD7325" s="379"/>
      <c r="AE7325" s="381"/>
      <c r="AF7325" s="105"/>
      <c r="AG7325" s="381"/>
      <c r="AH7325" s="381"/>
      <c r="AI7325" s="381"/>
      <c r="AJ7325" s="381"/>
      <c r="AK7325" s="381"/>
      <c r="AL7325" s="381"/>
      <c r="AM7325" s="381"/>
    </row>
    <row r="7326" spans="1:39" x14ac:dyDescent="0.35">
      <c r="A7326" s="379"/>
      <c r="B7326" s="379"/>
      <c r="C7326" s="379"/>
      <c r="D7326" s="379"/>
      <c r="E7326" s="379"/>
      <c r="F7326" s="379"/>
      <c r="G7326" s="379"/>
      <c r="H7326" s="379"/>
      <c r="I7326" s="379"/>
      <c r="J7326" s="379"/>
      <c r="K7326" s="379"/>
      <c r="L7326" s="379"/>
      <c r="M7326" s="379"/>
      <c r="N7326" s="379"/>
      <c r="O7326" s="379"/>
      <c r="P7326" s="379"/>
      <c r="Q7326" s="379"/>
      <c r="R7326" s="379"/>
      <c r="S7326" s="379"/>
      <c r="T7326" s="379"/>
      <c r="U7326" s="379"/>
      <c r="V7326" s="379"/>
      <c r="W7326" s="379"/>
      <c r="X7326" s="379"/>
      <c r="Y7326" s="379"/>
      <c r="Z7326" s="379"/>
      <c r="AA7326" s="380"/>
      <c r="AB7326" s="379"/>
      <c r="AC7326" s="379"/>
      <c r="AD7326" s="379"/>
      <c r="AE7326" s="381"/>
      <c r="AF7326" s="105"/>
      <c r="AG7326" s="381"/>
      <c r="AH7326" s="381"/>
      <c r="AI7326" s="381"/>
      <c r="AJ7326" s="381"/>
      <c r="AK7326" s="381"/>
      <c r="AL7326" s="381"/>
      <c r="AM7326" s="381"/>
    </row>
    <row r="7327" spans="1:39" x14ac:dyDescent="0.35">
      <c r="A7327" s="379"/>
      <c r="B7327" s="379"/>
      <c r="C7327" s="379"/>
      <c r="D7327" s="379"/>
      <c r="E7327" s="379"/>
      <c r="F7327" s="379"/>
      <c r="G7327" s="379"/>
      <c r="H7327" s="379"/>
      <c r="I7327" s="379"/>
      <c r="J7327" s="379"/>
      <c r="K7327" s="379"/>
      <c r="L7327" s="379"/>
      <c r="M7327" s="379"/>
      <c r="N7327" s="379"/>
      <c r="O7327" s="379"/>
      <c r="P7327" s="379"/>
      <c r="Q7327" s="379"/>
      <c r="R7327" s="379"/>
      <c r="S7327" s="379"/>
      <c r="T7327" s="379"/>
      <c r="U7327" s="379"/>
      <c r="V7327" s="379"/>
      <c r="W7327" s="379"/>
      <c r="X7327" s="379"/>
      <c r="Y7327" s="379"/>
      <c r="Z7327" s="379"/>
      <c r="AA7327" s="380"/>
      <c r="AB7327" s="379"/>
      <c r="AC7327" s="379"/>
      <c r="AD7327" s="379"/>
      <c r="AE7327" s="381"/>
      <c r="AF7327" s="105"/>
      <c r="AG7327" s="381"/>
      <c r="AH7327" s="381"/>
      <c r="AI7327" s="381"/>
      <c r="AJ7327" s="381"/>
      <c r="AK7327" s="381"/>
      <c r="AL7327" s="381"/>
      <c r="AM7327" s="381"/>
    </row>
    <row r="7328" spans="1:39" x14ac:dyDescent="0.35">
      <c r="A7328" s="379"/>
      <c r="B7328" s="379"/>
      <c r="C7328" s="379"/>
      <c r="D7328" s="379"/>
      <c r="E7328" s="379"/>
      <c r="F7328" s="379"/>
      <c r="G7328" s="379"/>
      <c r="H7328" s="379"/>
      <c r="I7328" s="379"/>
      <c r="J7328" s="379"/>
      <c r="K7328" s="379"/>
      <c r="L7328" s="379"/>
      <c r="M7328" s="379"/>
      <c r="N7328" s="379"/>
      <c r="O7328" s="379"/>
      <c r="P7328" s="379"/>
      <c r="Q7328" s="379"/>
      <c r="R7328" s="379"/>
      <c r="S7328" s="379"/>
      <c r="T7328" s="379"/>
      <c r="U7328" s="379"/>
      <c r="V7328" s="379"/>
      <c r="W7328" s="379"/>
      <c r="X7328" s="379"/>
      <c r="Y7328" s="379"/>
      <c r="Z7328" s="379"/>
      <c r="AA7328" s="380"/>
      <c r="AB7328" s="379"/>
      <c r="AC7328" s="379"/>
      <c r="AD7328" s="379"/>
      <c r="AE7328" s="381"/>
      <c r="AF7328" s="105"/>
      <c r="AG7328" s="381"/>
      <c r="AH7328" s="381"/>
      <c r="AI7328" s="381"/>
      <c r="AJ7328" s="381"/>
      <c r="AK7328" s="381"/>
      <c r="AL7328" s="381"/>
      <c r="AM7328" s="381"/>
    </row>
    <row r="7329" spans="1:39" x14ac:dyDescent="0.35">
      <c r="A7329" s="379"/>
      <c r="B7329" s="379"/>
      <c r="C7329" s="379"/>
      <c r="D7329" s="379"/>
      <c r="E7329" s="379"/>
      <c r="F7329" s="379"/>
      <c r="G7329" s="379"/>
      <c r="H7329" s="379"/>
      <c r="I7329" s="379"/>
      <c r="J7329" s="379"/>
      <c r="K7329" s="379"/>
      <c r="L7329" s="379"/>
      <c r="M7329" s="379"/>
      <c r="N7329" s="379"/>
      <c r="O7329" s="379"/>
      <c r="P7329" s="379"/>
      <c r="Q7329" s="379"/>
      <c r="R7329" s="379"/>
      <c r="S7329" s="379"/>
      <c r="T7329" s="379"/>
      <c r="U7329" s="379"/>
      <c r="V7329" s="379"/>
      <c r="W7329" s="379"/>
      <c r="X7329" s="379"/>
      <c r="Y7329" s="379"/>
      <c r="Z7329" s="379"/>
      <c r="AA7329" s="380"/>
      <c r="AB7329" s="379"/>
      <c r="AC7329" s="379"/>
      <c r="AD7329" s="379"/>
      <c r="AE7329" s="381"/>
      <c r="AF7329" s="105"/>
      <c r="AG7329" s="381"/>
      <c r="AH7329" s="381"/>
      <c r="AI7329" s="381"/>
      <c r="AJ7329" s="381"/>
      <c r="AK7329" s="381"/>
      <c r="AL7329" s="381"/>
      <c r="AM7329" s="381"/>
    </row>
    <row r="7330" spans="1:39" x14ac:dyDescent="0.35">
      <c r="A7330" s="379"/>
      <c r="B7330" s="379"/>
      <c r="C7330" s="379"/>
      <c r="D7330" s="379"/>
      <c r="E7330" s="379"/>
      <c r="F7330" s="379"/>
      <c r="G7330" s="379"/>
      <c r="H7330" s="379"/>
      <c r="I7330" s="379"/>
      <c r="J7330" s="379"/>
      <c r="K7330" s="379"/>
      <c r="L7330" s="379"/>
      <c r="M7330" s="379"/>
      <c r="N7330" s="379"/>
      <c r="O7330" s="379"/>
      <c r="P7330" s="379"/>
      <c r="Q7330" s="379"/>
      <c r="R7330" s="379"/>
      <c r="S7330" s="379"/>
      <c r="T7330" s="379"/>
      <c r="U7330" s="379"/>
      <c r="V7330" s="379"/>
      <c r="W7330" s="379"/>
      <c r="X7330" s="379"/>
      <c r="Y7330" s="379"/>
      <c r="Z7330" s="379"/>
      <c r="AA7330" s="380"/>
      <c r="AB7330" s="379"/>
      <c r="AC7330" s="379"/>
      <c r="AD7330" s="379"/>
      <c r="AE7330" s="381"/>
      <c r="AF7330" s="105"/>
      <c r="AG7330" s="381"/>
      <c r="AH7330" s="381"/>
      <c r="AI7330" s="381"/>
      <c r="AJ7330" s="381"/>
      <c r="AK7330" s="381"/>
      <c r="AL7330" s="381"/>
      <c r="AM7330" s="381"/>
    </row>
    <row r="7331" spans="1:39" x14ac:dyDescent="0.35">
      <c r="A7331" s="379"/>
      <c r="B7331" s="379"/>
      <c r="C7331" s="379"/>
      <c r="D7331" s="379"/>
      <c r="E7331" s="379"/>
      <c r="F7331" s="379"/>
      <c r="G7331" s="379"/>
      <c r="H7331" s="379"/>
      <c r="I7331" s="379"/>
      <c r="J7331" s="379"/>
      <c r="K7331" s="379"/>
      <c r="L7331" s="379"/>
      <c r="M7331" s="379"/>
      <c r="N7331" s="379"/>
      <c r="O7331" s="379"/>
      <c r="P7331" s="379"/>
      <c r="Q7331" s="379"/>
      <c r="R7331" s="379"/>
      <c r="S7331" s="379"/>
      <c r="T7331" s="379"/>
      <c r="U7331" s="379"/>
      <c r="V7331" s="379"/>
      <c r="W7331" s="379"/>
      <c r="X7331" s="379"/>
      <c r="Y7331" s="379"/>
      <c r="Z7331" s="379"/>
      <c r="AA7331" s="380"/>
      <c r="AB7331" s="379"/>
      <c r="AC7331" s="379"/>
      <c r="AD7331" s="379"/>
      <c r="AE7331" s="381"/>
      <c r="AF7331" s="105"/>
      <c r="AG7331" s="381"/>
      <c r="AH7331" s="381"/>
      <c r="AI7331" s="381"/>
      <c r="AJ7331" s="381"/>
      <c r="AK7331" s="381"/>
      <c r="AL7331" s="381"/>
      <c r="AM7331" s="381"/>
    </row>
    <row r="7332" spans="1:39" x14ac:dyDescent="0.35">
      <c r="A7332" s="379"/>
      <c r="B7332" s="379"/>
      <c r="C7332" s="379"/>
      <c r="D7332" s="379"/>
      <c r="E7332" s="379"/>
      <c r="F7332" s="379"/>
      <c r="G7332" s="379"/>
      <c r="H7332" s="379"/>
      <c r="I7332" s="379"/>
      <c r="J7332" s="379"/>
      <c r="K7332" s="379"/>
      <c r="L7332" s="379"/>
      <c r="M7332" s="379"/>
      <c r="N7332" s="379"/>
      <c r="O7332" s="379"/>
      <c r="P7332" s="379"/>
      <c r="Q7332" s="379"/>
      <c r="R7332" s="379"/>
      <c r="S7332" s="379"/>
      <c r="T7332" s="379"/>
      <c r="U7332" s="379"/>
      <c r="V7332" s="379"/>
      <c r="W7332" s="379"/>
      <c r="X7332" s="379"/>
      <c r="Y7332" s="379"/>
      <c r="Z7332" s="379"/>
      <c r="AA7332" s="380"/>
      <c r="AB7332" s="379"/>
      <c r="AC7332" s="379"/>
      <c r="AD7332" s="379"/>
      <c r="AE7332" s="381"/>
      <c r="AF7332" s="105"/>
      <c r="AG7332" s="381"/>
      <c r="AH7332" s="381"/>
      <c r="AI7332" s="381"/>
      <c r="AJ7332" s="381"/>
      <c r="AK7332" s="381"/>
      <c r="AL7332" s="381"/>
      <c r="AM7332" s="381"/>
    </row>
    <row r="7333" spans="1:39" x14ac:dyDescent="0.35">
      <c r="A7333" s="379"/>
      <c r="B7333" s="379"/>
      <c r="C7333" s="379"/>
      <c r="D7333" s="379"/>
      <c r="E7333" s="379"/>
      <c r="F7333" s="379"/>
      <c r="G7333" s="379"/>
      <c r="H7333" s="379"/>
      <c r="I7333" s="379"/>
      <c r="J7333" s="379"/>
      <c r="K7333" s="379"/>
      <c r="L7333" s="379"/>
      <c r="M7333" s="379"/>
      <c r="N7333" s="379"/>
      <c r="O7333" s="379"/>
      <c r="P7333" s="379"/>
      <c r="Q7333" s="379"/>
      <c r="R7333" s="379"/>
      <c r="S7333" s="379"/>
      <c r="T7333" s="379"/>
      <c r="U7333" s="379"/>
      <c r="V7333" s="379"/>
      <c r="W7333" s="379"/>
      <c r="X7333" s="379"/>
      <c r="Y7333" s="379"/>
      <c r="Z7333" s="379"/>
      <c r="AA7333" s="380"/>
      <c r="AB7333" s="379"/>
      <c r="AC7333" s="379"/>
      <c r="AD7333" s="379"/>
      <c r="AE7333" s="381"/>
      <c r="AF7333" s="105"/>
      <c r="AG7333" s="381"/>
      <c r="AH7333" s="381"/>
      <c r="AI7333" s="381"/>
      <c r="AJ7333" s="381"/>
      <c r="AK7333" s="381"/>
      <c r="AL7333" s="381"/>
      <c r="AM7333" s="381"/>
    </row>
    <row r="7334" spans="1:39" x14ac:dyDescent="0.35">
      <c r="A7334" s="379"/>
      <c r="B7334" s="379"/>
      <c r="C7334" s="379"/>
      <c r="D7334" s="379"/>
      <c r="E7334" s="379"/>
      <c r="F7334" s="379"/>
      <c r="G7334" s="379"/>
      <c r="H7334" s="379"/>
      <c r="I7334" s="379"/>
      <c r="J7334" s="379"/>
      <c r="K7334" s="379"/>
      <c r="L7334" s="379"/>
      <c r="M7334" s="379"/>
      <c r="N7334" s="379"/>
      <c r="O7334" s="379"/>
      <c r="P7334" s="379"/>
      <c r="Q7334" s="379"/>
      <c r="R7334" s="379"/>
      <c r="S7334" s="379"/>
      <c r="T7334" s="379"/>
      <c r="U7334" s="379"/>
      <c r="V7334" s="379"/>
      <c r="W7334" s="379"/>
      <c r="X7334" s="379"/>
      <c r="Y7334" s="379"/>
      <c r="Z7334" s="379"/>
      <c r="AA7334" s="380"/>
      <c r="AB7334" s="379"/>
      <c r="AC7334" s="379"/>
      <c r="AD7334" s="379"/>
      <c r="AE7334" s="381"/>
      <c r="AF7334" s="105"/>
      <c r="AG7334" s="381"/>
      <c r="AH7334" s="381"/>
      <c r="AI7334" s="381"/>
      <c r="AJ7334" s="381"/>
      <c r="AK7334" s="381"/>
      <c r="AL7334" s="381"/>
      <c r="AM7334" s="381"/>
    </row>
    <row r="7335" spans="1:39" x14ac:dyDescent="0.35">
      <c r="A7335" s="379"/>
      <c r="B7335" s="379"/>
      <c r="C7335" s="379"/>
      <c r="D7335" s="379"/>
      <c r="E7335" s="379"/>
      <c r="F7335" s="379"/>
      <c r="G7335" s="379"/>
      <c r="H7335" s="379"/>
      <c r="I7335" s="379"/>
      <c r="J7335" s="379"/>
      <c r="K7335" s="379"/>
      <c r="L7335" s="379"/>
      <c r="M7335" s="379"/>
      <c r="N7335" s="379"/>
      <c r="O7335" s="379"/>
      <c r="P7335" s="379"/>
      <c r="Q7335" s="379"/>
      <c r="R7335" s="379"/>
      <c r="S7335" s="379"/>
      <c r="T7335" s="379"/>
      <c r="U7335" s="379"/>
      <c r="V7335" s="379"/>
      <c r="W7335" s="379"/>
      <c r="X7335" s="379"/>
      <c r="Y7335" s="379"/>
      <c r="Z7335" s="379"/>
      <c r="AA7335" s="380"/>
      <c r="AB7335" s="379"/>
      <c r="AC7335" s="379"/>
      <c r="AD7335" s="379"/>
      <c r="AE7335" s="381"/>
      <c r="AF7335" s="105"/>
      <c r="AG7335" s="381"/>
      <c r="AH7335" s="381"/>
      <c r="AI7335" s="381"/>
      <c r="AJ7335" s="381"/>
      <c r="AK7335" s="381"/>
      <c r="AL7335" s="381"/>
      <c r="AM7335" s="381"/>
    </row>
    <row r="7336" spans="1:39" x14ac:dyDescent="0.35">
      <c r="A7336" s="379"/>
      <c r="B7336" s="379"/>
      <c r="C7336" s="379"/>
      <c r="D7336" s="379"/>
      <c r="E7336" s="379"/>
      <c r="F7336" s="379"/>
      <c r="G7336" s="379"/>
      <c r="H7336" s="379"/>
      <c r="I7336" s="379"/>
      <c r="J7336" s="379"/>
      <c r="K7336" s="379"/>
      <c r="L7336" s="379"/>
      <c r="M7336" s="379"/>
      <c r="N7336" s="379"/>
      <c r="O7336" s="379"/>
      <c r="P7336" s="379"/>
      <c r="Q7336" s="379"/>
      <c r="R7336" s="379"/>
      <c r="S7336" s="379"/>
      <c r="T7336" s="379"/>
      <c r="U7336" s="379"/>
      <c r="V7336" s="379"/>
      <c r="W7336" s="379"/>
      <c r="X7336" s="379"/>
      <c r="Y7336" s="379"/>
      <c r="Z7336" s="379"/>
      <c r="AA7336" s="380"/>
      <c r="AB7336" s="379"/>
      <c r="AC7336" s="379"/>
      <c r="AD7336" s="379"/>
      <c r="AE7336" s="381"/>
      <c r="AF7336" s="105"/>
      <c r="AG7336" s="381"/>
      <c r="AH7336" s="381"/>
      <c r="AI7336" s="381"/>
      <c r="AJ7336" s="381"/>
      <c r="AK7336" s="381"/>
      <c r="AL7336" s="381"/>
      <c r="AM7336" s="381"/>
    </row>
    <row r="7337" spans="1:39" x14ac:dyDescent="0.35">
      <c r="A7337" s="379"/>
      <c r="B7337" s="379"/>
      <c r="C7337" s="379"/>
      <c r="D7337" s="379"/>
      <c r="E7337" s="379"/>
      <c r="F7337" s="379"/>
      <c r="G7337" s="379"/>
      <c r="H7337" s="379"/>
      <c r="I7337" s="379"/>
      <c r="J7337" s="379"/>
      <c r="K7337" s="379"/>
      <c r="L7337" s="379"/>
      <c r="M7337" s="379"/>
      <c r="N7337" s="379"/>
      <c r="O7337" s="379"/>
      <c r="P7337" s="379"/>
      <c r="Q7337" s="379"/>
      <c r="R7337" s="379"/>
      <c r="S7337" s="379"/>
      <c r="T7337" s="379"/>
      <c r="U7337" s="379"/>
      <c r="V7337" s="379"/>
      <c r="W7337" s="379"/>
      <c r="X7337" s="379"/>
      <c r="Y7337" s="379"/>
      <c r="Z7337" s="379"/>
      <c r="AA7337" s="380"/>
      <c r="AB7337" s="379"/>
      <c r="AC7337" s="379"/>
      <c r="AD7337" s="379"/>
      <c r="AE7337" s="381"/>
      <c r="AF7337" s="105"/>
      <c r="AG7337" s="381"/>
      <c r="AH7337" s="381"/>
      <c r="AI7337" s="381"/>
      <c r="AJ7337" s="381"/>
      <c r="AK7337" s="381"/>
      <c r="AL7337" s="381"/>
      <c r="AM7337" s="381"/>
    </row>
    <row r="7338" spans="1:39" x14ac:dyDescent="0.35">
      <c r="A7338" s="379"/>
      <c r="B7338" s="379"/>
      <c r="C7338" s="379"/>
      <c r="D7338" s="379"/>
      <c r="E7338" s="379"/>
      <c r="F7338" s="379"/>
      <c r="G7338" s="379"/>
      <c r="H7338" s="379"/>
      <c r="I7338" s="379"/>
      <c r="J7338" s="379"/>
      <c r="K7338" s="379"/>
      <c r="L7338" s="379"/>
      <c r="M7338" s="379"/>
      <c r="N7338" s="379"/>
      <c r="O7338" s="379"/>
      <c r="P7338" s="379"/>
      <c r="Q7338" s="379"/>
      <c r="R7338" s="379"/>
      <c r="S7338" s="379"/>
      <c r="T7338" s="379"/>
      <c r="U7338" s="379"/>
      <c r="V7338" s="379"/>
      <c r="W7338" s="379"/>
      <c r="X7338" s="379"/>
      <c r="Y7338" s="379"/>
      <c r="Z7338" s="379"/>
      <c r="AA7338" s="380"/>
      <c r="AB7338" s="379"/>
      <c r="AC7338" s="379"/>
      <c r="AD7338" s="379"/>
      <c r="AE7338" s="381"/>
      <c r="AF7338" s="105"/>
      <c r="AG7338" s="381"/>
      <c r="AH7338" s="381"/>
      <c r="AI7338" s="381"/>
      <c r="AJ7338" s="381"/>
      <c r="AK7338" s="381"/>
      <c r="AL7338" s="381"/>
      <c r="AM7338" s="381"/>
    </row>
    <row r="7339" spans="1:39" x14ac:dyDescent="0.35">
      <c r="A7339" s="379"/>
      <c r="B7339" s="379"/>
      <c r="C7339" s="379"/>
      <c r="D7339" s="379"/>
      <c r="E7339" s="379"/>
      <c r="F7339" s="379"/>
      <c r="G7339" s="379"/>
      <c r="H7339" s="379"/>
      <c r="I7339" s="379"/>
      <c r="J7339" s="379"/>
      <c r="K7339" s="379"/>
      <c r="L7339" s="379"/>
      <c r="M7339" s="379"/>
      <c r="N7339" s="379"/>
      <c r="O7339" s="379"/>
      <c r="P7339" s="379"/>
      <c r="Q7339" s="379"/>
      <c r="R7339" s="379"/>
      <c r="S7339" s="379"/>
      <c r="T7339" s="379"/>
      <c r="U7339" s="379"/>
      <c r="V7339" s="379"/>
      <c r="W7339" s="379"/>
      <c r="X7339" s="379"/>
      <c r="Y7339" s="379"/>
      <c r="Z7339" s="379"/>
      <c r="AA7339" s="380"/>
      <c r="AB7339" s="379"/>
      <c r="AC7339" s="379"/>
      <c r="AD7339" s="379"/>
      <c r="AE7339" s="381"/>
      <c r="AF7339" s="105"/>
      <c r="AG7339" s="381"/>
      <c r="AH7339" s="381"/>
      <c r="AI7339" s="381"/>
      <c r="AJ7339" s="381"/>
      <c r="AK7339" s="381"/>
      <c r="AL7339" s="381"/>
      <c r="AM7339" s="381"/>
    </row>
    <row r="7340" spans="1:39" x14ac:dyDescent="0.35">
      <c r="A7340" s="379"/>
      <c r="B7340" s="379"/>
      <c r="C7340" s="379"/>
      <c r="D7340" s="379"/>
      <c r="E7340" s="379"/>
      <c r="F7340" s="379"/>
      <c r="G7340" s="379"/>
      <c r="H7340" s="379"/>
      <c r="I7340" s="379"/>
      <c r="J7340" s="379"/>
      <c r="K7340" s="379"/>
      <c r="L7340" s="379"/>
      <c r="M7340" s="379"/>
      <c r="N7340" s="379"/>
      <c r="O7340" s="379"/>
      <c r="P7340" s="379"/>
      <c r="Q7340" s="379"/>
      <c r="R7340" s="379"/>
      <c r="S7340" s="379"/>
      <c r="T7340" s="379"/>
      <c r="U7340" s="379"/>
      <c r="V7340" s="379"/>
      <c r="W7340" s="379"/>
      <c r="X7340" s="379"/>
      <c r="Y7340" s="379"/>
      <c r="Z7340" s="379"/>
      <c r="AA7340" s="380"/>
      <c r="AB7340" s="379"/>
      <c r="AC7340" s="379"/>
      <c r="AD7340" s="379"/>
      <c r="AE7340" s="381"/>
      <c r="AF7340" s="105"/>
      <c r="AG7340" s="381"/>
      <c r="AH7340" s="381"/>
      <c r="AI7340" s="381"/>
      <c r="AJ7340" s="381"/>
      <c r="AK7340" s="381"/>
      <c r="AL7340" s="381"/>
      <c r="AM7340" s="381"/>
    </row>
    <row r="7341" spans="1:39" x14ac:dyDescent="0.35">
      <c r="A7341" s="379"/>
      <c r="B7341" s="379"/>
      <c r="C7341" s="379"/>
      <c r="D7341" s="379"/>
      <c r="E7341" s="379"/>
      <c r="F7341" s="379"/>
      <c r="G7341" s="379"/>
      <c r="H7341" s="379"/>
      <c r="I7341" s="379"/>
      <c r="J7341" s="379"/>
      <c r="K7341" s="379"/>
      <c r="L7341" s="379"/>
      <c r="M7341" s="379"/>
      <c r="N7341" s="379"/>
      <c r="O7341" s="379"/>
      <c r="P7341" s="379"/>
      <c r="Q7341" s="379"/>
      <c r="R7341" s="379"/>
      <c r="S7341" s="379"/>
      <c r="T7341" s="379"/>
      <c r="U7341" s="379"/>
      <c r="V7341" s="379"/>
      <c r="W7341" s="379"/>
      <c r="X7341" s="379"/>
      <c r="Y7341" s="379"/>
      <c r="Z7341" s="379"/>
      <c r="AA7341" s="380"/>
      <c r="AB7341" s="379"/>
      <c r="AC7341" s="379"/>
      <c r="AD7341" s="379"/>
      <c r="AE7341" s="381"/>
      <c r="AF7341" s="105"/>
      <c r="AG7341" s="381"/>
      <c r="AH7341" s="381"/>
      <c r="AI7341" s="381"/>
      <c r="AJ7341" s="381"/>
      <c r="AK7341" s="381"/>
      <c r="AL7341" s="381"/>
      <c r="AM7341" s="381"/>
    </row>
    <row r="7342" spans="1:39" x14ac:dyDescent="0.35">
      <c r="A7342" s="379"/>
      <c r="B7342" s="379"/>
      <c r="C7342" s="379"/>
      <c r="D7342" s="379"/>
      <c r="E7342" s="379"/>
      <c r="F7342" s="379"/>
      <c r="G7342" s="379"/>
      <c r="H7342" s="379"/>
      <c r="I7342" s="379"/>
      <c r="J7342" s="379"/>
      <c r="K7342" s="379"/>
      <c r="L7342" s="379"/>
      <c r="M7342" s="379"/>
      <c r="N7342" s="379"/>
      <c r="O7342" s="379"/>
      <c r="P7342" s="379"/>
      <c r="Q7342" s="379"/>
      <c r="R7342" s="379"/>
      <c r="S7342" s="379"/>
      <c r="T7342" s="379"/>
      <c r="U7342" s="379"/>
      <c r="V7342" s="379"/>
      <c r="W7342" s="379"/>
      <c r="X7342" s="379"/>
      <c r="Y7342" s="379"/>
      <c r="Z7342" s="379"/>
      <c r="AA7342" s="380"/>
      <c r="AB7342" s="379"/>
      <c r="AC7342" s="379"/>
      <c r="AD7342" s="379"/>
      <c r="AE7342" s="381"/>
      <c r="AF7342" s="105"/>
      <c r="AG7342" s="381"/>
      <c r="AH7342" s="381"/>
      <c r="AI7342" s="381"/>
      <c r="AJ7342" s="381"/>
      <c r="AK7342" s="381"/>
      <c r="AL7342" s="381"/>
      <c r="AM7342" s="381"/>
    </row>
    <row r="7343" spans="1:39" x14ac:dyDescent="0.35">
      <c r="A7343" s="379"/>
      <c r="B7343" s="379"/>
      <c r="C7343" s="379"/>
      <c r="D7343" s="379"/>
      <c r="E7343" s="379"/>
      <c r="F7343" s="379"/>
      <c r="G7343" s="379"/>
      <c r="H7343" s="379"/>
      <c r="I7343" s="379"/>
      <c r="J7343" s="379"/>
      <c r="K7343" s="379"/>
      <c r="L7343" s="379"/>
      <c r="M7343" s="379"/>
      <c r="N7343" s="379"/>
      <c r="O7343" s="379"/>
      <c r="P7343" s="379"/>
      <c r="Q7343" s="379"/>
      <c r="R7343" s="379"/>
      <c r="S7343" s="379"/>
      <c r="T7343" s="379"/>
      <c r="U7343" s="379"/>
      <c r="V7343" s="379"/>
      <c r="W7343" s="379"/>
      <c r="X7343" s="379"/>
      <c r="Y7343" s="379"/>
      <c r="Z7343" s="379"/>
      <c r="AA7343" s="380"/>
      <c r="AB7343" s="379"/>
      <c r="AC7343" s="379"/>
      <c r="AD7343" s="379"/>
      <c r="AE7343" s="381"/>
      <c r="AF7343" s="105"/>
      <c r="AG7343" s="381"/>
      <c r="AH7343" s="381"/>
      <c r="AI7343" s="381"/>
      <c r="AJ7343" s="381"/>
      <c r="AK7343" s="381"/>
      <c r="AL7343" s="381"/>
      <c r="AM7343" s="381"/>
    </row>
    <row r="7344" spans="1:39" x14ac:dyDescent="0.35">
      <c r="A7344" s="379"/>
      <c r="B7344" s="379"/>
      <c r="C7344" s="379"/>
      <c r="D7344" s="379"/>
      <c r="E7344" s="379"/>
      <c r="F7344" s="379"/>
      <c r="G7344" s="379"/>
      <c r="H7344" s="379"/>
      <c r="I7344" s="379"/>
      <c r="J7344" s="379"/>
      <c r="K7344" s="379"/>
      <c r="L7344" s="379"/>
      <c r="M7344" s="379"/>
      <c r="N7344" s="379"/>
      <c r="O7344" s="379"/>
      <c r="P7344" s="379"/>
      <c r="Q7344" s="379"/>
      <c r="R7344" s="379"/>
      <c r="S7344" s="379"/>
      <c r="T7344" s="379"/>
      <c r="U7344" s="379"/>
      <c r="V7344" s="379"/>
      <c r="W7344" s="379"/>
      <c r="X7344" s="379"/>
      <c r="Y7344" s="379"/>
      <c r="Z7344" s="379"/>
      <c r="AA7344" s="380"/>
      <c r="AB7344" s="379"/>
      <c r="AC7344" s="379"/>
      <c r="AD7344" s="379"/>
      <c r="AE7344" s="381"/>
      <c r="AF7344" s="105"/>
      <c r="AG7344" s="381"/>
      <c r="AH7344" s="381"/>
      <c r="AI7344" s="381"/>
      <c r="AJ7344" s="381"/>
      <c r="AK7344" s="381"/>
      <c r="AL7344" s="381"/>
      <c r="AM7344" s="381"/>
    </row>
    <row r="7345" spans="1:39" x14ac:dyDescent="0.35">
      <c r="A7345" s="379"/>
      <c r="B7345" s="379"/>
      <c r="C7345" s="379"/>
      <c r="D7345" s="379"/>
      <c r="E7345" s="379"/>
      <c r="F7345" s="379"/>
      <c r="G7345" s="379"/>
      <c r="H7345" s="379"/>
      <c r="I7345" s="379"/>
      <c r="J7345" s="379"/>
      <c r="K7345" s="379"/>
      <c r="L7345" s="379"/>
      <c r="M7345" s="379"/>
      <c r="N7345" s="379"/>
      <c r="O7345" s="379"/>
      <c r="P7345" s="379"/>
      <c r="Q7345" s="379"/>
      <c r="R7345" s="379"/>
      <c r="S7345" s="379"/>
      <c r="T7345" s="379"/>
      <c r="U7345" s="379"/>
      <c r="V7345" s="379"/>
      <c r="W7345" s="379"/>
      <c r="X7345" s="379"/>
      <c r="Y7345" s="379"/>
      <c r="Z7345" s="379"/>
      <c r="AA7345" s="380"/>
      <c r="AB7345" s="379"/>
      <c r="AC7345" s="379"/>
      <c r="AD7345" s="379"/>
      <c r="AE7345" s="381"/>
      <c r="AF7345" s="105"/>
      <c r="AG7345" s="381"/>
      <c r="AH7345" s="381"/>
      <c r="AI7345" s="381"/>
      <c r="AJ7345" s="381"/>
      <c r="AK7345" s="381"/>
      <c r="AL7345" s="381"/>
      <c r="AM7345" s="381"/>
    </row>
    <row r="7346" spans="1:39" x14ac:dyDescent="0.35">
      <c r="A7346" s="379"/>
      <c r="B7346" s="379"/>
      <c r="C7346" s="379"/>
      <c r="D7346" s="379"/>
      <c r="E7346" s="379"/>
      <c r="F7346" s="379"/>
      <c r="G7346" s="379"/>
      <c r="H7346" s="379"/>
      <c r="I7346" s="379"/>
      <c r="J7346" s="379"/>
      <c r="K7346" s="379"/>
      <c r="L7346" s="379"/>
      <c r="M7346" s="379"/>
      <c r="N7346" s="379"/>
      <c r="O7346" s="379"/>
      <c r="P7346" s="379"/>
      <c r="Q7346" s="379"/>
      <c r="R7346" s="379"/>
      <c r="S7346" s="379"/>
      <c r="T7346" s="379"/>
      <c r="U7346" s="379"/>
      <c r="V7346" s="379"/>
      <c r="W7346" s="379"/>
      <c r="X7346" s="379"/>
      <c r="Y7346" s="379"/>
      <c r="Z7346" s="379"/>
      <c r="AA7346" s="380"/>
      <c r="AB7346" s="379"/>
      <c r="AC7346" s="379"/>
      <c r="AD7346" s="379"/>
      <c r="AE7346" s="381"/>
      <c r="AF7346" s="105"/>
      <c r="AG7346" s="381"/>
      <c r="AH7346" s="381"/>
      <c r="AI7346" s="381"/>
      <c r="AJ7346" s="381"/>
      <c r="AK7346" s="381"/>
      <c r="AL7346" s="381"/>
      <c r="AM7346" s="381"/>
    </row>
    <row r="7347" spans="1:39" x14ac:dyDescent="0.35">
      <c r="A7347" s="379"/>
      <c r="B7347" s="379"/>
      <c r="C7347" s="379"/>
      <c r="D7347" s="379"/>
      <c r="E7347" s="379"/>
      <c r="F7347" s="379"/>
      <c r="G7347" s="379"/>
      <c r="H7347" s="379"/>
      <c r="I7347" s="379"/>
      <c r="J7347" s="379"/>
      <c r="K7347" s="379"/>
      <c r="L7347" s="379"/>
      <c r="M7347" s="379"/>
      <c r="N7347" s="379"/>
      <c r="O7347" s="379"/>
      <c r="P7347" s="379"/>
      <c r="Q7347" s="379"/>
      <c r="R7347" s="379"/>
      <c r="S7347" s="379"/>
      <c r="T7347" s="379"/>
      <c r="U7347" s="379"/>
      <c r="V7347" s="379"/>
      <c r="W7347" s="379"/>
      <c r="X7347" s="379"/>
      <c r="Y7347" s="379"/>
      <c r="Z7347" s="379"/>
      <c r="AA7347" s="380"/>
      <c r="AB7347" s="379"/>
      <c r="AC7347" s="379"/>
      <c r="AD7347" s="379"/>
      <c r="AE7347" s="381"/>
      <c r="AF7347" s="105"/>
      <c r="AG7347" s="381"/>
      <c r="AH7347" s="381"/>
      <c r="AI7347" s="381"/>
      <c r="AJ7347" s="381"/>
      <c r="AK7347" s="381"/>
      <c r="AL7347" s="381"/>
      <c r="AM7347" s="381"/>
    </row>
    <row r="7348" spans="1:39" x14ac:dyDescent="0.35">
      <c r="A7348" s="379"/>
      <c r="B7348" s="379"/>
      <c r="C7348" s="379"/>
      <c r="D7348" s="379"/>
      <c r="E7348" s="379"/>
      <c r="F7348" s="379"/>
      <c r="G7348" s="379"/>
      <c r="H7348" s="379"/>
      <c r="I7348" s="379"/>
      <c r="J7348" s="379"/>
      <c r="K7348" s="379"/>
      <c r="L7348" s="379"/>
      <c r="M7348" s="379"/>
      <c r="N7348" s="379"/>
      <c r="O7348" s="379"/>
      <c r="P7348" s="379"/>
      <c r="Q7348" s="379"/>
      <c r="R7348" s="379"/>
      <c r="S7348" s="379"/>
      <c r="T7348" s="379"/>
      <c r="U7348" s="379"/>
      <c r="V7348" s="379"/>
      <c r="W7348" s="379"/>
      <c r="X7348" s="379"/>
      <c r="Y7348" s="379"/>
      <c r="Z7348" s="379"/>
      <c r="AA7348" s="380"/>
      <c r="AB7348" s="379"/>
      <c r="AC7348" s="379"/>
      <c r="AD7348" s="379"/>
      <c r="AE7348" s="381"/>
      <c r="AF7348" s="105"/>
      <c r="AG7348" s="381"/>
      <c r="AH7348" s="381"/>
      <c r="AI7348" s="381"/>
      <c r="AJ7348" s="381"/>
      <c r="AK7348" s="381"/>
      <c r="AL7348" s="381"/>
      <c r="AM7348" s="381"/>
    </row>
    <row r="7349" spans="1:39" x14ac:dyDescent="0.35">
      <c r="A7349" s="379"/>
      <c r="B7349" s="379"/>
      <c r="C7349" s="379"/>
      <c r="D7349" s="379"/>
      <c r="E7349" s="379"/>
      <c r="F7349" s="379"/>
      <c r="G7349" s="379"/>
      <c r="H7349" s="379"/>
      <c r="I7349" s="379"/>
      <c r="J7349" s="379"/>
      <c r="K7349" s="379"/>
      <c r="L7349" s="379"/>
      <c r="M7349" s="379"/>
      <c r="N7349" s="379"/>
      <c r="O7349" s="379"/>
      <c r="P7349" s="379"/>
      <c r="Q7349" s="379"/>
      <c r="R7349" s="379"/>
      <c r="S7349" s="379"/>
      <c r="T7349" s="379"/>
      <c r="U7349" s="379"/>
      <c r="V7349" s="379"/>
      <c r="W7349" s="379"/>
      <c r="X7349" s="379"/>
      <c r="Y7349" s="379"/>
      <c r="Z7349" s="379"/>
      <c r="AA7349" s="380"/>
      <c r="AB7349" s="379"/>
      <c r="AC7349" s="379"/>
      <c r="AD7349" s="379"/>
      <c r="AE7349" s="381"/>
      <c r="AF7349" s="105"/>
      <c r="AG7349" s="381"/>
      <c r="AH7349" s="381"/>
      <c r="AI7349" s="381"/>
      <c r="AJ7349" s="381"/>
      <c r="AK7349" s="381"/>
      <c r="AL7349" s="381"/>
      <c r="AM7349" s="381"/>
    </row>
    <row r="7350" spans="1:39" x14ac:dyDescent="0.35">
      <c r="A7350" s="379"/>
      <c r="B7350" s="379"/>
      <c r="C7350" s="379"/>
      <c r="D7350" s="379"/>
      <c r="E7350" s="379"/>
      <c r="F7350" s="379"/>
      <c r="G7350" s="379"/>
      <c r="H7350" s="379"/>
      <c r="I7350" s="379"/>
      <c r="J7350" s="379"/>
      <c r="K7350" s="379"/>
      <c r="L7350" s="379"/>
      <c r="M7350" s="379"/>
      <c r="N7350" s="379"/>
      <c r="O7350" s="379"/>
      <c r="P7350" s="379"/>
      <c r="Q7350" s="379"/>
      <c r="R7350" s="379"/>
      <c r="S7350" s="379"/>
      <c r="T7350" s="379"/>
      <c r="U7350" s="379"/>
      <c r="V7350" s="379"/>
      <c r="W7350" s="379"/>
      <c r="X7350" s="379"/>
      <c r="Y7350" s="379"/>
      <c r="Z7350" s="379"/>
      <c r="AA7350" s="380"/>
      <c r="AB7350" s="379"/>
      <c r="AC7350" s="379"/>
      <c r="AD7350" s="379"/>
      <c r="AE7350" s="381"/>
      <c r="AF7350" s="105"/>
      <c r="AG7350" s="381"/>
      <c r="AH7350" s="381"/>
      <c r="AI7350" s="381"/>
      <c r="AJ7350" s="381"/>
      <c r="AK7350" s="381"/>
      <c r="AL7350" s="381"/>
      <c r="AM7350" s="381"/>
    </row>
    <row r="7351" spans="1:39" x14ac:dyDescent="0.35">
      <c r="A7351" s="379"/>
      <c r="B7351" s="379"/>
      <c r="C7351" s="379"/>
      <c r="D7351" s="379"/>
      <c r="E7351" s="379"/>
      <c r="F7351" s="379"/>
      <c r="G7351" s="379"/>
      <c r="H7351" s="379"/>
      <c r="I7351" s="379"/>
      <c r="J7351" s="379"/>
      <c r="K7351" s="379"/>
      <c r="L7351" s="379"/>
      <c r="M7351" s="379"/>
      <c r="N7351" s="379"/>
      <c r="O7351" s="379"/>
      <c r="P7351" s="379"/>
      <c r="Q7351" s="379"/>
      <c r="R7351" s="379"/>
      <c r="S7351" s="379"/>
      <c r="T7351" s="379"/>
      <c r="U7351" s="379"/>
      <c r="V7351" s="379"/>
      <c r="W7351" s="379"/>
      <c r="X7351" s="379"/>
      <c r="Y7351" s="379"/>
      <c r="Z7351" s="379"/>
      <c r="AA7351" s="380"/>
      <c r="AB7351" s="379"/>
      <c r="AC7351" s="379"/>
      <c r="AD7351" s="379"/>
      <c r="AE7351" s="381"/>
      <c r="AF7351" s="105"/>
      <c r="AG7351" s="381"/>
      <c r="AH7351" s="381"/>
      <c r="AI7351" s="381"/>
      <c r="AJ7351" s="381"/>
      <c r="AK7351" s="381"/>
      <c r="AL7351" s="381"/>
      <c r="AM7351" s="381"/>
    </row>
    <row r="7352" spans="1:39" x14ac:dyDescent="0.35">
      <c r="A7352" s="379"/>
      <c r="B7352" s="379"/>
      <c r="C7352" s="379"/>
      <c r="D7352" s="379"/>
      <c r="E7352" s="379"/>
      <c r="F7352" s="379"/>
      <c r="G7352" s="379"/>
      <c r="H7352" s="379"/>
      <c r="I7352" s="379"/>
      <c r="J7352" s="379"/>
      <c r="K7352" s="379"/>
      <c r="L7352" s="379"/>
      <c r="M7352" s="379"/>
      <c r="N7352" s="379"/>
      <c r="O7352" s="379"/>
      <c r="P7352" s="379"/>
      <c r="Q7352" s="379"/>
      <c r="R7352" s="379"/>
      <c r="S7352" s="379"/>
      <c r="T7352" s="379"/>
      <c r="U7352" s="379"/>
      <c r="V7352" s="379"/>
      <c r="W7352" s="379"/>
      <c r="X7352" s="379"/>
      <c r="Y7352" s="379"/>
      <c r="Z7352" s="379"/>
      <c r="AA7352" s="380"/>
      <c r="AB7352" s="379"/>
      <c r="AC7352" s="379"/>
      <c r="AD7352" s="379"/>
      <c r="AE7352" s="381"/>
      <c r="AF7352" s="105"/>
      <c r="AG7352" s="381"/>
      <c r="AH7352" s="381"/>
      <c r="AI7352" s="381"/>
      <c r="AJ7352" s="381"/>
      <c r="AK7352" s="381"/>
      <c r="AL7352" s="381"/>
      <c r="AM7352" s="381"/>
    </row>
    <row r="7353" spans="1:39" x14ac:dyDescent="0.35">
      <c r="A7353" s="379"/>
      <c r="B7353" s="379"/>
      <c r="C7353" s="379"/>
      <c r="D7353" s="379"/>
      <c r="E7353" s="379"/>
      <c r="F7353" s="379"/>
      <c r="G7353" s="379"/>
      <c r="H7353" s="379"/>
      <c r="I7353" s="379"/>
      <c r="J7353" s="379"/>
      <c r="K7353" s="379"/>
      <c r="L7353" s="379"/>
      <c r="M7353" s="379"/>
      <c r="N7353" s="379"/>
      <c r="O7353" s="379"/>
      <c r="P7353" s="379"/>
      <c r="Q7353" s="379"/>
      <c r="R7353" s="379"/>
      <c r="S7353" s="379"/>
      <c r="T7353" s="379"/>
      <c r="U7353" s="379"/>
      <c r="V7353" s="379"/>
      <c r="W7353" s="379"/>
      <c r="X7353" s="379"/>
      <c r="Y7353" s="379"/>
      <c r="Z7353" s="379"/>
      <c r="AA7353" s="380"/>
      <c r="AB7353" s="379"/>
      <c r="AC7353" s="379"/>
      <c r="AD7353" s="379"/>
      <c r="AE7353" s="381"/>
      <c r="AF7353" s="105"/>
      <c r="AG7353" s="381"/>
      <c r="AH7353" s="381"/>
      <c r="AI7353" s="381"/>
      <c r="AJ7353" s="381"/>
      <c r="AK7353" s="381"/>
      <c r="AL7353" s="381"/>
      <c r="AM7353" s="381"/>
    </row>
    <row r="7354" spans="1:39" x14ac:dyDescent="0.35">
      <c r="A7354" s="379"/>
      <c r="B7354" s="379"/>
      <c r="C7354" s="379"/>
      <c r="D7354" s="379"/>
      <c r="E7354" s="379"/>
      <c r="F7354" s="379"/>
      <c r="G7354" s="379"/>
      <c r="H7354" s="379"/>
      <c r="I7354" s="379"/>
      <c r="J7354" s="379"/>
      <c r="K7354" s="379"/>
      <c r="L7354" s="379"/>
      <c r="M7354" s="379"/>
      <c r="N7354" s="379"/>
      <c r="O7354" s="379"/>
      <c r="P7354" s="379"/>
      <c r="Q7354" s="379"/>
      <c r="R7354" s="379"/>
      <c r="S7354" s="379"/>
      <c r="T7354" s="379"/>
      <c r="U7354" s="379"/>
      <c r="V7354" s="379"/>
      <c r="W7354" s="379"/>
      <c r="X7354" s="379"/>
      <c r="Y7354" s="379"/>
      <c r="Z7354" s="379"/>
      <c r="AA7354" s="380"/>
      <c r="AB7354" s="379"/>
      <c r="AC7354" s="379"/>
      <c r="AD7354" s="379"/>
      <c r="AE7354" s="381"/>
      <c r="AF7354" s="105"/>
      <c r="AG7354" s="381"/>
      <c r="AH7354" s="381"/>
      <c r="AI7354" s="381"/>
      <c r="AJ7354" s="381"/>
      <c r="AK7354" s="381"/>
      <c r="AL7354" s="381"/>
      <c r="AM7354" s="381"/>
    </row>
    <row r="7355" spans="1:39" x14ac:dyDescent="0.35">
      <c r="A7355" s="379"/>
      <c r="B7355" s="379"/>
      <c r="C7355" s="379"/>
      <c r="D7355" s="379"/>
      <c r="E7355" s="379"/>
      <c r="F7355" s="379"/>
      <c r="G7355" s="379"/>
      <c r="H7355" s="379"/>
      <c r="I7355" s="379"/>
      <c r="J7355" s="379"/>
      <c r="K7355" s="379"/>
      <c r="L7355" s="379"/>
      <c r="M7355" s="379"/>
      <c r="N7355" s="379"/>
      <c r="O7355" s="379"/>
      <c r="P7355" s="379"/>
      <c r="Q7355" s="379"/>
      <c r="R7355" s="379"/>
      <c r="S7355" s="379"/>
      <c r="T7355" s="379"/>
      <c r="U7355" s="379"/>
      <c r="V7355" s="379"/>
      <c r="W7355" s="379"/>
      <c r="X7355" s="379"/>
      <c r="Y7355" s="379"/>
      <c r="Z7355" s="379"/>
      <c r="AA7355" s="380"/>
      <c r="AB7355" s="379"/>
      <c r="AC7355" s="379"/>
      <c r="AD7355" s="379"/>
      <c r="AE7355" s="381"/>
      <c r="AF7355" s="105"/>
      <c r="AG7355" s="381"/>
      <c r="AH7355" s="381"/>
      <c r="AI7355" s="381"/>
      <c r="AJ7355" s="381"/>
      <c r="AK7355" s="381"/>
      <c r="AL7355" s="381"/>
      <c r="AM7355" s="381"/>
    </row>
    <row r="7356" spans="1:39" x14ac:dyDescent="0.35">
      <c r="A7356" s="379"/>
      <c r="B7356" s="379"/>
      <c r="C7356" s="379"/>
      <c r="D7356" s="379"/>
      <c r="E7356" s="379"/>
      <c r="F7356" s="379"/>
      <c r="G7356" s="379"/>
      <c r="H7356" s="379"/>
      <c r="I7356" s="379"/>
      <c r="J7356" s="379"/>
      <c r="K7356" s="379"/>
      <c r="L7356" s="379"/>
      <c r="M7356" s="379"/>
      <c r="N7356" s="379"/>
      <c r="O7356" s="379"/>
      <c r="P7356" s="379"/>
      <c r="Q7356" s="379"/>
      <c r="R7356" s="379"/>
      <c r="S7356" s="379"/>
      <c r="T7356" s="379"/>
      <c r="U7356" s="379"/>
      <c r="V7356" s="379"/>
      <c r="W7356" s="379"/>
      <c r="X7356" s="379"/>
      <c r="Y7356" s="379"/>
      <c r="Z7356" s="379"/>
      <c r="AA7356" s="380"/>
      <c r="AB7356" s="379"/>
      <c r="AC7356" s="379"/>
      <c r="AD7356" s="379"/>
      <c r="AE7356" s="381"/>
      <c r="AF7356" s="105"/>
      <c r="AG7356" s="381"/>
      <c r="AH7356" s="381"/>
      <c r="AI7356" s="381"/>
      <c r="AJ7356" s="381"/>
      <c r="AK7356" s="381"/>
      <c r="AL7356" s="381"/>
      <c r="AM7356" s="381"/>
    </row>
    <row r="7357" spans="1:39" x14ac:dyDescent="0.35">
      <c r="A7357" s="379"/>
      <c r="B7357" s="379"/>
      <c r="C7357" s="379"/>
      <c r="D7357" s="379"/>
      <c r="E7357" s="379"/>
      <c r="F7357" s="379"/>
      <c r="G7357" s="379"/>
      <c r="H7357" s="379"/>
      <c r="I7357" s="379"/>
      <c r="J7357" s="379"/>
      <c r="K7357" s="379"/>
      <c r="L7357" s="379"/>
      <c r="M7357" s="379"/>
      <c r="N7357" s="379"/>
      <c r="O7357" s="379"/>
      <c r="P7357" s="379"/>
      <c r="Q7357" s="379"/>
      <c r="R7357" s="379"/>
      <c r="S7357" s="379"/>
      <c r="T7357" s="379"/>
      <c r="U7357" s="379"/>
      <c r="V7357" s="379"/>
      <c r="W7357" s="379"/>
      <c r="X7357" s="379"/>
      <c r="Y7357" s="379"/>
      <c r="Z7357" s="379"/>
      <c r="AA7357" s="380"/>
      <c r="AB7357" s="379"/>
      <c r="AC7357" s="379"/>
      <c r="AD7357" s="379"/>
      <c r="AE7357" s="381"/>
      <c r="AF7357" s="105"/>
      <c r="AG7357" s="381"/>
      <c r="AH7357" s="381"/>
      <c r="AI7357" s="381"/>
      <c r="AJ7357" s="381"/>
      <c r="AK7357" s="381"/>
      <c r="AL7357" s="381"/>
      <c r="AM7357" s="381"/>
    </row>
    <row r="7358" spans="1:39" x14ac:dyDescent="0.35">
      <c r="A7358" s="379"/>
      <c r="B7358" s="379"/>
      <c r="C7358" s="379"/>
      <c r="D7358" s="379"/>
      <c r="E7358" s="379"/>
      <c r="F7358" s="379"/>
      <c r="G7358" s="379"/>
      <c r="H7358" s="379"/>
      <c r="I7358" s="379"/>
      <c r="J7358" s="379"/>
      <c r="K7358" s="379"/>
      <c r="L7358" s="379"/>
      <c r="M7358" s="379"/>
      <c r="N7358" s="379"/>
      <c r="O7358" s="379"/>
      <c r="P7358" s="379"/>
      <c r="Q7358" s="379"/>
      <c r="R7358" s="379"/>
      <c r="S7358" s="379"/>
      <c r="T7358" s="379"/>
      <c r="U7358" s="379"/>
      <c r="V7358" s="379"/>
      <c r="W7358" s="379"/>
      <c r="X7358" s="379"/>
      <c r="Y7358" s="379"/>
      <c r="Z7358" s="379"/>
      <c r="AA7358" s="380"/>
      <c r="AB7358" s="379"/>
      <c r="AC7358" s="379"/>
      <c r="AD7358" s="379"/>
      <c r="AE7358" s="381"/>
      <c r="AF7358" s="105"/>
      <c r="AG7358" s="381"/>
      <c r="AH7358" s="381"/>
      <c r="AI7358" s="381"/>
      <c r="AJ7358" s="381"/>
      <c r="AK7358" s="381"/>
      <c r="AL7358" s="381"/>
      <c r="AM7358" s="381"/>
    </row>
    <row r="7359" spans="1:39" x14ac:dyDescent="0.35">
      <c r="A7359" s="379"/>
      <c r="B7359" s="379"/>
      <c r="C7359" s="379"/>
      <c r="D7359" s="379"/>
      <c r="E7359" s="379"/>
      <c r="F7359" s="379"/>
      <c r="G7359" s="379"/>
      <c r="H7359" s="379"/>
      <c r="I7359" s="379"/>
      <c r="J7359" s="379"/>
      <c r="K7359" s="379"/>
      <c r="L7359" s="379"/>
      <c r="M7359" s="379"/>
      <c r="N7359" s="379"/>
      <c r="O7359" s="379"/>
      <c r="P7359" s="379"/>
      <c r="Q7359" s="379"/>
      <c r="R7359" s="379"/>
      <c r="S7359" s="379"/>
      <c r="T7359" s="379"/>
      <c r="U7359" s="379"/>
      <c r="V7359" s="379"/>
      <c r="W7359" s="379"/>
      <c r="X7359" s="379"/>
      <c r="Y7359" s="379"/>
      <c r="Z7359" s="379"/>
      <c r="AA7359" s="380"/>
      <c r="AB7359" s="379"/>
      <c r="AC7359" s="379"/>
      <c r="AD7359" s="379"/>
      <c r="AE7359" s="381"/>
      <c r="AF7359" s="105"/>
      <c r="AG7359" s="381"/>
      <c r="AH7359" s="381"/>
      <c r="AI7359" s="381"/>
      <c r="AJ7359" s="381"/>
      <c r="AK7359" s="381"/>
      <c r="AL7359" s="381"/>
      <c r="AM7359" s="381"/>
    </row>
    <row r="7360" spans="1:39" x14ac:dyDescent="0.35">
      <c r="A7360" s="379"/>
      <c r="B7360" s="379"/>
      <c r="C7360" s="379"/>
      <c r="D7360" s="379"/>
      <c r="E7360" s="379"/>
      <c r="F7360" s="379"/>
      <c r="G7360" s="379"/>
      <c r="H7360" s="379"/>
      <c r="I7360" s="379"/>
      <c r="J7360" s="379"/>
      <c r="K7360" s="379"/>
      <c r="L7360" s="379"/>
      <c r="M7360" s="379"/>
      <c r="N7360" s="379"/>
      <c r="O7360" s="379"/>
      <c r="P7360" s="379"/>
      <c r="Q7360" s="379"/>
      <c r="R7360" s="379"/>
      <c r="S7360" s="379"/>
      <c r="T7360" s="379"/>
      <c r="U7360" s="379"/>
      <c r="V7360" s="379"/>
      <c r="W7360" s="379"/>
      <c r="X7360" s="379"/>
      <c r="Y7360" s="379"/>
      <c r="Z7360" s="379"/>
      <c r="AA7360" s="380"/>
      <c r="AB7360" s="379"/>
      <c r="AC7360" s="379"/>
      <c r="AD7360" s="379"/>
      <c r="AE7360" s="381"/>
      <c r="AF7360" s="105"/>
      <c r="AG7360" s="381"/>
      <c r="AH7360" s="381"/>
      <c r="AI7360" s="381"/>
      <c r="AJ7360" s="381"/>
      <c r="AK7360" s="381"/>
      <c r="AL7360" s="381"/>
      <c r="AM7360" s="381"/>
    </row>
    <row r="7361" spans="1:39" x14ac:dyDescent="0.35">
      <c r="A7361" s="379"/>
      <c r="B7361" s="379"/>
      <c r="C7361" s="379"/>
      <c r="D7361" s="379"/>
      <c r="E7361" s="379"/>
      <c r="F7361" s="379"/>
      <c r="G7361" s="379"/>
      <c r="H7361" s="379"/>
      <c r="I7361" s="379"/>
      <c r="J7361" s="379"/>
      <c r="K7361" s="379"/>
      <c r="L7361" s="379"/>
      <c r="M7361" s="379"/>
      <c r="N7361" s="379"/>
      <c r="O7361" s="379"/>
      <c r="P7361" s="379"/>
      <c r="Q7361" s="379"/>
      <c r="R7361" s="379"/>
      <c r="S7361" s="379"/>
      <c r="T7361" s="379"/>
      <c r="U7361" s="379"/>
      <c r="V7361" s="379"/>
      <c r="W7361" s="379"/>
      <c r="X7361" s="379"/>
      <c r="Y7361" s="379"/>
      <c r="Z7361" s="379"/>
      <c r="AA7361" s="380"/>
      <c r="AB7361" s="379"/>
      <c r="AC7361" s="379"/>
      <c r="AD7361" s="379"/>
      <c r="AE7361" s="381"/>
      <c r="AF7361" s="105"/>
      <c r="AG7361" s="381"/>
      <c r="AH7361" s="381"/>
      <c r="AI7361" s="381"/>
      <c r="AJ7361" s="381"/>
      <c r="AK7361" s="381"/>
      <c r="AL7361" s="381"/>
      <c r="AM7361" s="381"/>
    </row>
    <row r="7362" spans="1:39" x14ac:dyDescent="0.35">
      <c r="A7362" s="379"/>
      <c r="B7362" s="379"/>
      <c r="C7362" s="379"/>
      <c r="D7362" s="379"/>
      <c r="E7362" s="379"/>
      <c r="F7362" s="379"/>
      <c r="G7362" s="379"/>
      <c r="H7362" s="379"/>
      <c r="I7362" s="379"/>
      <c r="J7362" s="379"/>
      <c r="K7362" s="379"/>
      <c r="L7362" s="379"/>
      <c r="M7362" s="379"/>
      <c r="N7362" s="379"/>
      <c r="O7362" s="379"/>
      <c r="P7362" s="379"/>
      <c r="Q7362" s="379"/>
      <c r="R7362" s="379"/>
      <c r="S7362" s="379"/>
      <c r="T7362" s="379"/>
      <c r="U7362" s="379"/>
      <c r="V7362" s="379"/>
      <c r="W7362" s="379"/>
      <c r="X7362" s="379"/>
      <c r="Y7362" s="379"/>
      <c r="Z7362" s="379"/>
      <c r="AA7362" s="380"/>
      <c r="AB7362" s="379"/>
      <c r="AC7362" s="379"/>
      <c r="AD7362" s="379"/>
      <c r="AE7362" s="381"/>
      <c r="AF7362" s="105"/>
      <c r="AG7362" s="381"/>
      <c r="AH7362" s="381"/>
      <c r="AI7362" s="381"/>
      <c r="AJ7362" s="381"/>
      <c r="AK7362" s="381"/>
      <c r="AL7362" s="381"/>
      <c r="AM7362" s="381"/>
    </row>
    <row r="7363" spans="1:39" x14ac:dyDescent="0.35">
      <c r="A7363" s="379"/>
      <c r="B7363" s="379"/>
      <c r="C7363" s="379"/>
      <c r="D7363" s="379"/>
      <c r="E7363" s="379"/>
      <c r="F7363" s="379"/>
      <c r="G7363" s="379"/>
      <c r="H7363" s="379"/>
      <c r="I7363" s="379"/>
      <c r="J7363" s="379"/>
      <c r="K7363" s="379"/>
      <c r="L7363" s="379"/>
      <c r="M7363" s="379"/>
      <c r="N7363" s="379"/>
      <c r="O7363" s="379"/>
      <c r="P7363" s="379"/>
      <c r="Q7363" s="379"/>
      <c r="R7363" s="379"/>
      <c r="S7363" s="379"/>
      <c r="T7363" s="379"/>
      <c r="U7363" s="379"/>
      <c r="V7363" s="379"/>
      <c r="W7363" s="379"/>
      <c r="X7363" s="379"/>
      <c r="Y7363" s="379"/>
      <c r="Z7363" s="379"/>
      <c r="AA7363" s="380"/>
      <c r="AB7363" s="379"/>
      <c r="AC7363" s="379"/>
      <c r="AD7363" s="379"/>
      <c r="AE7363" s="381"/>
      <c r="AF7363" s="105"/>
      <c r="AG7363" s="381"/>
      <c r="AH7363" s="381"/>
      <c r="AI7363" s="381"/>
      <c r="AJ7363" s="381"/>
      <c r="AK7363" s="381"/>
      <c r="AL7363" s="381"/>
      <c r="AM7363" s="381"/>
    </row>
    <row r="7364" spans="1:39" x14ac:dyDescent="0.35">
      <c r="A7364" s="379"/>
      <c r="B7364" s="379"/>
      <c r="C7364" s="379"/>
      <c r="D7364" s="379"/>
      <c r="E7364" s="379"/>
      <c r="F7364" s="379"/>
      <c r="G7364" s="379"/>
      <c r="H7364" s="379"/>
      <c r="I7364" s="379"/>
      <c r="J7364" s="379"/>
      <c r="K7364" s="379"/>
      <c r="L7364" s="379"/>
      <c r="M7364" s="379"/>
      <c r="N7364" s="379"/>
      <c r="O7364" s="379"/>
      <c r="P7364" s="379"/>
      <c r="Q7364" s="379"/>
      <c r="R7364" s="379"/>
      <c r="S7364" s="379"/>
      <c r="T7364" s="379"/>
      <c r="U7364" s="379"/>
      <c r="V7364" s="379"/>
      <c r="W7364" s="379"/>
      <c r="X7364" s="379"/>
      <c r="Y7364" s="379"/>
      <c r="Z7364" s="379"/>
      <c r="AA7364" s="380"/>
      <c r="AB7364" s="379"/>
      <c r="AC7364" s="379"/>
      <c r="AD7364" s="379"/>
      <c r="AE7364" s="381"/>
      <c r="AF7364" s="105"/>
      <c r="AG7364" s="381"/>
      <c r="AH7364" s="381"/>
      <c r="AI7364" s="381"/>
      <c r="AJ7364" s="381"/>
      <c r="AK7364" s="381"/>
      <c r="AL7364" s="381"/>
      <c r="AM7364" s="381"/>
    </row>
    <row r="7365" spans="1:39" x14ac:dyDescent="0.35">
      <c r="A7365" s="379"/>
      <c r="B7365" s="379"/>
      <c r="C7365" s="379"/>
      <c r="D7365" s="379"/>
      <c r="E7365" s="379"/>
      <c r="F7365" s="379"/>
      <c r="G7365" s="379"/>
      <c r="H7365" s="379"/>
      <c r="I7365" s="379"/>
      <c r="J7365" s="379"/>
      <c r="K7365" s="379"/>
      <c r="L7365" s="379"/>
      <c r="M7365" s="379"/>
      <c r="N7365" s="379"/>
      <c r="O7365" s="379"/>
      <c r="P7365" s="379"/>
      <c r="Q7365" s="379"/>
      <c r="R7365" s="379"/>
      <c r="S7365" s="379"/>
      <c r="T7365" s="379"/>
      <c r="U7365" s="379"/>
      <c r="V7365" s="379"/>
      <c r="W7365" s="379"/>
      <c r="X7365" s="379"/>
      <c r="Y7365" s="379"/>
      <c r="Z7365" s="379"/>
      <c r="AA7365" s="380"/>
      <c r="AB7365" s="379"/>
      <c r="AC7365" s="379"/>
      <c r="AD7365" s="379"/>
      <c r="AE7365" s="381"/>
      <c r="AF7365" s="105"/>
      <c r="AG7365" s="381"/>
      <c r="AH7365" s="381"/>
      <c r="AI7365" s="381"/>
      <c r="AJ7365" s="381"/>
      <c r="AK7365" s="381"/>
      <c r="AL7365" s="381"/>
      <c r="AM7365" s="381"/>
    </row>
    <row r="7366" spans="1:39" x14ac:dyDescent="0.35">
      <c r="A7366" s="379"/>
      <c r="B7366" s="379"/>
      <c r="C7366" s="379"/>
      <c r="D7366" s="379"/>
      <c r="E7366" s="379"/>
      <c r="F7366" s="379"/>
      <c r="G7366" s="379"/>
      <c r="H7366" s="379"/>
      <c r="I7366" s="379"/>
      <c r="J7366" s="379"/>
      <c r="K7366" s="379"/>
      <c r="L7366" s="379"/>
      <c r="M7366" s="379"/>
      <c r="N7366" s="379"/>
      <c r="O7366" s="379"/>
      <c r="P7366" s="379"/>
      <c r="Q7366" s="379"/>
      <c r="R7366" s="379"/>
      <c r="S7366" s="379"/>
      <c r="T7366" s="379"/>
      <c r="U7366" s="379"/>
      <c r="V7366" s="379"/>
      <c r="W7366" s="379"/>
      <c r="X7366" s="379"/>
      <c r="Y7366" s="379"/>
      <c r="Z7366" s="379"/>
      <c r="AA7366" s="380"/>
      <c r="AB7366" s="379"/>
      <c r="AC7366" s="379"/>
      <c r="AD7366" s="379"/>
      <c r="AE7366" s="381"/>
      <c r="AF7366" s="105"/>
      <c r="AG7366" s="381"/>
      <c r="AH7366" s="381"/>
      <c r="AI7366" s="381"/>
      <c r="AJ7366" s="381"/>
      <c r="AK7366" s="381"/>
      <c r="AL7366" s="381"/>
      <c r="AM7366" s="381"/>
    </row>
    <row r="7367" spans="1:39" x14ac:dyDescent="0.35">
      <c r="A7367" s="379"/>
      <c r="B7367" s="379"/>
      <c r="C7367" s="379"/>
      <c r="D7367" s="379"/>
      <c r="E7367" s="379"/>
      <c r="F7367" s="379"/>
      <c r="G7367" s="379"/>
      <c r="H7367" s="379"/>
      <c r="I7367" s="379"/>
      <c r="J7367" s="379"/>
      <c r="K7367" s="379"/>
      <c r="L7367" s="379"/>
      <c r="M7367" s="379"/>
      <c r="N7367" s="379"/>
      <c r="O7367" s="379"/>
      <c r="P7367" s="379"/>
      <c r="Q7367" s="379"/>
      <c r="R7367" s="379"/>
      <c r="S7367" s="379"/>
      <c r="T7367" s="379"/>
      <c r="U7367" s="379"/>
      <c r="V7367" s="379"/>
      <c r="W7367" s="379"/>
      <c r="X7367" s="379"/>
      <c r="Y7367" s="379"/>
      <c r="Z7367" s="379"/>
      <c r="AA7367" s="380"/>
      <c r="AB7367" s="379"/>
      <c r="AC7367" s="379"/>
      <c r="AD7367" s="379"/>
      <c r="AE7367" s="381"/>
      <c r="AF7367" s="105"/>
      <c r="AG7367" s="381"/>
      <c r="AH7367" s="381"/>
      <c r="AI7367" s="381"/>
      <c r="AJ7367" s="381"/>
      <c r="AK7367" s="381"/>
      <c r="AL7367" s="381"/>
      <c r="AM7367" s="381"/>
    </row>
    <row r="7368" spans="1:39" x14ac:dyDescent="0.35">
      <c r="A7368" s="379"/>
      <c r="B7368" s="379"/>
      <c r="C7368" s="379"/>
      <c r="D7368" s="379"/>
      <c r="E7368" s="379"/>
      <c r="F7368" s="379"/>
      <c r="G7368" s="379"/>
      <c r="H7368" s="379"/>
      <c r="I7368" s="379"/>
      <c r="J7368" s="379"/>
      <c r="K7368" s="379"/>
      <c r="L7368" s="379"/>
      <c r="M7368" s="379"/>
      <c r="N7368" s="379"/>
      <c r="O7368" s="379"/>
      <c r="P7368" s="379"/>
      <c r="Q7368" s="379"/>
      <c r="R7368" s="379"/>
      <c r="S7368" s="379"/>
      <c r="T7368" s="379"/>
      <c r="U7368" s="379"/>
      <c r="V7368" s="379"/>
      <c r="W7368" s="379"/>
      <c r="X7368" s="379"/>
      <c r="Y7368" s="379"/>
      <c r="Z7368" s="379"/>
      <c r="AA7368" s="380"/>
      <c r="AB7368" s="379"/>
      <c r="AC7368" s="379"/>
      <c r="AD7368" s="379"/>
      <c r="AE7368" s="381"/>
      <c r="AF7368" s="105"/>
      <c r="AG7368" s="381"/>
      <c r="AH7368" s="381"/>
      <c r="AI7368" s="381"/>
      <c r="AJ7368" s="381"/>
      <c r="AK7368" s="381"/>
      <c r="AL7368" s="381"/>
      <c r="AM7368" s="381"/>
    </row>
    <row r="7369" spans="1:39" x14ac:dyDescent="0.35">
      <c r="A7369" s="379"/>
      <c r="B7369" s="379"/>
      <c r="C7369" s="379"/>
      <c r="D7369" s="379"/>
      <c r="E7369" s="379"/>
      <c r="F7369" s="379"/>
      <c r="G7369" s="379"/>
      <c r="H7369" s="379"/>
      <c r="I7369" s="379"/>
      <c r="J7369" s="379"/>
      <c r="K7369" s="379"/>
      <c r="L7369" s="379"/>
      <c r="M7369" s="379"/>
      <c r="N7369" s="379"/>
      <c r="O7369" s="379"/>
      <c r="P7369" s="379"/>
      <c r="Q7369" s="379"/>
      <c r="R7369" s="379"/>
      <c r="S7369" s="379"/>
      <c r="T7369" s="379"/>
      <c r="U7369" s="379"/>
      <c r="V7369" s="379"/>
      <c r="W7369" s="379"/>
      <c r="X7369" s="379"/>
      <c r="Y7369" s="379"/>
      <c r="Z7369" s="379"/>
      <c r="AA7369" s="380"/>
      <c r="AB7369" s="379"/>
      <c r="AC7369" s="379"/>
      <c r="AD7369" s="379"/>
      <c r="AE7369" s="381"/>
      <c r="AF7369" s="105"/>
      <c r="AG7369" s="381"/>
      <c r="AH7369" s="381"/>
      <c r="AI7369" s="381"/>
      <c r="AJ7369" s="381"/>
      <c r="AK7369" s="381"/>
      <c r="AL7369" s="381"/>
      <c r="AM7369" s="381"/>
    </row>
    <row r="7370" spans="1:39" x14ac:dyDescent="0.35">
      <c r="A7370" s="379"/>
      <c r="B7370" s="379"/>
      <c r="C7370" s="379"/>
      <c r="D7370" s="379"/>
      <c r="E7370" s="379"/>
      <c r="F7370" s="379"/>
      <c r="G7370" s="379"/>
      <c r="H7370" s="379"/>
      <c r="I7370" s="379"/>
      <c r="J7370" s="379"/>
      <c r="K7370" s="379"/>
      <c r="L7370" s="379"/>
      <c r="M7370" s="379"/>
      <c r="N7370" s="379"/>
      <c r="O7370" s="379"/>
      <c r="P7370" s="379"/>
      <c r="Q7370" s="379"/>
      <c r="R7370" s="379"/>
      <c r="S7370" s="379"/>
      <c r="T7370" s="379"/>
      <c r="U7370" s="379"/>
      <c r="V7370" s="379"/>
      <c r="W7370" s="379"/>
      <c r="X7370" s="379"/>
      <c r="Y7370" s="379"/>
      <c r="Z7370" s="379"/>
      <c r="AA7370" s="380"/>
      <c r="AB7370" s="379"/>
      <c r="AC7370" s="379"/>
      <c r="AD7370" s="379"/>
      <c r="AE7370" s="381"/>
      <c r="AF7370" s="105"/>
      <c r="AG7370" s="381"/>
      <c r="AH7370" s="381"/>
      <c r="AI7370" s="381"/>
      <c r="AJ7370" s="381"/>
      <c r="AK7370" s="381"/>
      <c r="AL7370" s="381"/>
      <c r="AM7370" s="381"/>
    </row>
    <row r="7371" spans="1:39" x14ac:dyDescent="0.35">
      <c r="A7371" s="379"/>
      <c r="B7371" s="379"/>
      <c r="C7371" s="379"/>
      <c r="D7371" s="379"/>
      <c r="E7371" s="379"/>
      <c r="F7371" s="379"/>
      <c r="G7371" s="379"/>
      <c r="H7371" s="379"/>
      <c r="I7371" s="379"/>
      <c r="J7371" s="379"/>
      <c r="K7371" s="379"/>
      <c r="L7371" s="379"/>
      <c r="M7371" s="379"/>
      <c r="N7371" s="379"/>
      <c r="O7371" s="379"/>
      <c r="P7371" s="379"/>
      <c r="Q7371" s="379"/>
      <c r="R7371" s="379"/>
      <c r="S7371" s="379"/>
      <c r="T7371" s="379"/>
      <c r="U7371" s="379"/>
      <c r="V7371" s="379"/>
      <c r="W7371" s="379"/>
      <c r="X7371" s="379"/>
      <c r="Y7371" s="379"/>
      <c r="Z7371" s="379"/>
      <c r="AA7371" s="380"/>
      <c r="AB7371" s="379"/>
      <c r="AC7371" s="379"/>
      <c r="AD7371" s="379"/>
      <c r="AE7371" s="381"/>
      <c r="AF7371" s="105"/>
      <c r="AG7371" s="381"/>
      <c r="AH7371" s="381"/>
      <c r="AI7371" s="381"/>
      <c r="AJ7371" s="381"/>
      <c r="AK7371" s="381"/>
      <c r="AL7371" s="381"/>
      <c r="AM7371" s="381"/>
    </row>
    <row r="7372" spans="1:39" x14ac:dyDescent="0.35">
      <c r="A7372" s="379"/>
      <c r="B7372" s="379"/>
      <c r="C7372" s="379"/>
      <c r="D7372" s="379"/>
      <c r="E7372" s="379"/>
      <c r="F7372" s="379"/>
      <c r="G7372" s="379"/>
      <c r="H7372" s="379"/>
      <c r="I7372" s="379"/>
      <c r="J7372" s="379"/>
      <c r="K7372" s="379"/>
      <c r="L7372" s="379"/>
      <c r="M7372" s="379"/>
      <c r="N7372" s="379"/>
      <c r="O7372" s="379"/>
      <c r="P7372" s="379"/>
      <c r="Q7372" s="379"/>
      <c r="R7372" s="379"/>
      <c r="S7372" s="379"/>
      <c r="T7372" s="379"/>
      <c r="U7372" s="379"/>
      <c r="V7372" s="379"/>
      <c r="W7372" s="379"/>
      <c r="X7372" s="379"/>
      <c r="Y7372" s="379"/>
      <c r="Z7372" s="379"/>
      <c r="AA7372" s="380"/>
      <c r="AB7372" s="379"/>
      <c r="AC7372" s="379"/>
      <c r="AD7372" s="379"/>
      <c r="AE7372" s="381"/>
      <c r="AF7372" s="105"/>
      <c r="AG7372" s="381"/>
      <c r="AH7372" s="381"/>
      <c r="AI7372" s="381"/>
      <c r="AJ7372" s="381"/>
      <c r="AK7372" s="381"/>
      <c r="AL7372" s="381"/>
      <c r="AM7372" s="381"/>
    </row>
    <row r="7373" spans="1:39" x14ac:dyDescent="0.35">
      <c r="A7373" s="379"/>
      <c r="B7373" s="379"/>
      <c r="C7373" s="379"/>
      <c r="D7373" s="379"/>
      <c r="E7373" s="379"/>
      <c r="F7373" s="379"/>
      <c r="G7373" s="379"/>
      <c r="H7373" s="379"/>
      <c r="I7373" s="379"/>
      <c r="J7373" s="379"/>
      <c r="K7373" s="379"/>
      <c r="L7373" s="379"/>
      <c r="M7373" s="379"/>
      <c r="N7373" s="379"/>
      <c r="O7373" s="379"/>
      <c r="P7373" s="379"/>
      <c r="Q7373" s="379"/>
      <c r="R7373" s="379"/>
      <c r="S7373" s="379"/>
      <c r="T7373" s="379"/>
      <c r="U7373" s="379"/>
      <c r="V7373" s="379"/>
      <c r="W7373" s="379"/>
      <c r="X7373" s="379"/>
      <c r="Y7373" s="379"/>
      <c r="Z7373" s="379"/>
      <c r="AA7373" s="380"/>
      <c r="AB7373" s="379"/>
      <c r="AC7373" s="379"/>
      <c r="AD7373" s="379"/>
      <c r="AE7373" s="381"/>
      <c r="AF7373" s="105"/>
      <c r="AG7373" s="381"/>
      <c r="AH7373" s="381"/>
      <c r="AI7373" s="381"/>
      <c r="AJ7373" s="381"/>
      <c r="AK7373" s="381"/>
      <c r="AL7373" s="381"/>
      <c r="AM7373" s="381"/>
    </row>
    <row r="7374" spans="1:39" x14ac:dyDescent="0.35">
      <c r="A7374" s="379"/>
      <c r="B7374" s="379"/>
      <c r="C7374" s="379"/>
      <c r="D7374" s="379"/>
      <c r="E7374" s="379"/>
      <c r="F7374" s="379"/>
      <c r="G7374" s="379"/>
      <c r="H7374" s="379"/>
      <c r="I7374" s="379"/>
      <c r="J7374" s="379"/>
      <c r="K7374" s="379"/>
      <c r="L7374" s="379"/>
      <c r="M7374" s="379"/>
      <c r="N7374" s="379"/>
      <c r="O7374" s="379"/>
      <c r="P7374" s="379"/>
      <c r="Q7374" s="379"/>
      <c r="R7374" s="379"/>
      <c r="S7374" s="379"/>
      <c r="T7374" s="379"/>
      <c r="U7374" s="379"/>
      <c r="V7374" s="379"/>
      <c r="W7374" s="379"/>
      <c r="X7374" s="379"/>
      <c r="Y7374" s="379"/>
      <c r="Z7374" s="379"/>
      <c r="AA7374" s="380"/>
      <c r="AB7374" s="379"/>
      <c r="AC7374" s="379"/>
      <c r="AD7374" s="379"/>
      <c r="AE7374" s="381"/>
      <c r="AF7374" s="105"/>
      <c r="AG7374" s="381"/>
      <c r="AH7374" s="381"/>
      <c r="AI7374" s="381"/>
      <c r="AJ7374" s="381"/>
      <c r="AK7374" s="381"/>
      <c r="AL7374" s="381"/>
      <c r="AM7374" s="381"/>
    </row>
    <row r="7375" spans="1:39" x14ac:dyDescent="0.35">
      <c r="A7375" s="379"/>
      <c r="B7375" s="379"/>
      <c r="C7375" s="379"/>
      <c r="D7375" s="379"/>
      <c r="E7375" s="379"/>
      <c r="F7375" s="379"/>
      <c r="G7375" s="379"/>
      <c r="H7375" s="379"/>
      <c r="I7375" s="379"/>
      <c r="J7375" s="379"/>
      <c r="K7375" s="379"/>
      <c r="L7375" s="379"/>
      <c r="M7375" s="379"/>
      <c r="N7375" s="379"/>
      <c r="O7375" s="379"/>
      <c r="P7375" s="379"/>
      <c r="Q7375" s="379"/>
      <c r="R7375" s="379"/>
      <c r="S7375" s="379"/>
      <c r="T7375" s="379"/>
      <c r="U7375" s="379"/>
      <c r="V7375" s="379"/>
      <c r="W7375" s="379"/>
      <c r="X7375" s="379"/>
      <c r="Y7375" s="379"/>
      <c r="Z7375" s="379"/>
      <c r="AA7375" s="380"/>
      <c r="AB7375" s="379"/>
      <c r="AC7375" s="379"/>
      <c r="AD7375" s="379"/>
      <c r="AE7375" s="381"/>
      <c r="AF7375" s="105"/>
      <c r="AG7375" s="381"/>
      <c r="AH7375" s="381"/>
      <c r="AI7375" s="381"/>
      <c r="AJ7375" s="381"/>
      <c r="AK7375" s="381"/>
      <c r="AL7375" s="381"/>
      <c r="AM7375" s="381"/>
    </row>
    <row r="7376" spans="1:39" x14ac:dyDescent="0.35">
      <c r="A7376" s="379"/>
      <c r="B7376" s="379"/>
      <c r="C7376" s="379"/>
      <c r="D7376" s="379"/>
      <c r="E7376" s="379"/>
      <c r="F7376" s="379"/>
      <c r="G7376" s="379"/>
      <c r="H7376" s="379"/>
      <c r="I7376" s="379"/>
      <c r="J7376" s="379"/>
      <c r="K7376" s="379"/>
      <c r="L7376" s="379"/>
      <c r="M7376" s="379"/>
      <c r="N7376" s="379"/>
      <c r="O7376" s="379"/>
      <c r="P7376" s="379"/>
      <c r="Q7376" s="379"/>
      <c r="R7376" s="379"/>
      <c r="S7376" s="379"/>
      <c r="T7376" s="379"/>
      <c r="U7376" s="379"/>
      <c r="V7376" s="379"/>
      <c r="W7376" s="379"/>
      <c r="X7376" s="379"/>
      <c r="Y7376" s="379"/>
      <c r="Z7376" s="379"/>
      <c r="AA7376" s="380"/>
      <c r="AB7376" s="379"/>
      <c r="AC7376" s="379"/>
      <c r="AD7376" s="379"/>
      <c r="AE7376" s="381"/>
      <c r="AF7376" s="105"/>
      <c r="AG7376" s="381"/>
      <c r="AH7376" s="381"/>
      <c r="AI7376" s="381"/>
      <c r="AJ7376" s="381"/>
      <c r="AK7376" s="381"/>
      <c r="AL7376" s="381"/>
      <c r="AM7376" s="381"/>
    </row>
    <row r="7377" spans="1:39" x14ac:dyDescent="0.35">
      <c r="A7377" s="379"/>
      <c r="B7377" s="379"/>
      <c r="C7377" s="379"/>
      <c r="D7377" s="379"/>
      <c r="E7377" s="379"/>
      <c r="F7377" s="379"/>
      <c r="G7377" s="379"/>
      <c r="H7377" s="379"/>
      <c r="I7377" s="379"/>
      <c r="J7377" s="379"/>
      <c r="K7377" s="379"/>
      <c r="L7377" s="379"/>
      <c r="M7377" s="379"/>
      <c r="N7377" s="379"/>
      <c r="O7377" s="379"/>
      <c r="P7377" s="379"/>
      <c r="Q7377" s="379"/>
      <c r="R7377" s="379"/>
      <c r="S7377" s="379"/>
      <c r="T7377" s="379"/>
      <c r="U7377" s="379"/>
      <c r="V7377" s="379"/>
      <c r="W7377" s="379"/>
      <c r="X7377" s="379"/>
      <c r="Y7377" s="379"/>
      <c r="Z7377" s="379"/>
      <c r="AA7377" s="380"/>
      <c r="AB7377" s="379"/>
      <c r="AC7377" s="379"/>
      <c r="AD7377" s="379"/>
      <c r="AE7377" s="381"/>
      <c r="AF7377" s="105"/>
      <c r="AG7377" s="381"/>
      <c r="AH7377" s="381"/>
      <c r="AI7377" s="381"/>
      <c r="AJ7377" s="381"/>
      <c r="AK7377" s="381"/>
      <c r="AL7377" s="381"/>
      <c r="AM7377" s="381"/>
    </row>
    <row r="7378" spans="1:39" x14ac:dyDescent="0.35">
      <c r="A7378" s="379"/>
      <c r="B7378" s="379"/>
      <c r="C7378" s="379"/>
      <c r="D7378" s="379"/>
      <c r="E7378" s="379"/>
      <c r="F7378" s="379"/>
      <c r="G7378" s="379"/>
      <c r="H7378" s="379"/>
      <c r="I7378" s="379"/>
      <c r="J7378" s="379"/>
      <c r="K7378" s="379"/>
      <c r="L7378" s="379"/>
      <c r="M7378" s="379"/>
      <c r="N7378" s="379"/>
      <c r="O7378" s="379"/>
      <c r="P7378" s="379"/>
      <c r="Q7378" s="379"/>
      <c r="R7378" s="379"/>
      <c r="S7378" s="379"/>
      <c r="T7378" s="379"/>
      <c r="U7378" s="379"/>
      <c r="V7378" s="379"/>
      <c r="W7378" s="379"/>
      <c r="X7378" s="379"/>
      <c r="Y7378" s="379"/>
      <c r="Z7378" s="379"/>
      <c r="AA7378" s="380"/>
      <c r="AB7378" s="379"/>
      <c r="AC7378" s="379"/>
      <c r="AD7378" s="379"/>
      <c r="AE7378" s="381"/>
      <c r="AF7378" s="105"/>
      <c r="AG7378" s="381"/>
      <c r="AH7378" s="381"/>
      <c r="AI7378" s="381"/>
      <c r="AJ7378" s="381"/>
      <c r="AK7378" s="381"/>
      <c r="AL7378" s="381"/>
      <c r="AM7378" s="381"/>
    </row>
    <row r="7379" spans="1:39" x14ac:dyDescent="0.35">
      <c r="A7379" s="379"/>
      <c r="B7379" s="379"/>
      <c r="C7379" s="379"/>
      <c r="D7379" s="379"/>
      <c r="E7379" s="379"/>
      <c r="F7379" s="379"/>
      <c r="G7379" s="379"/>
      <c r="H7379" s="379"/>
      <c r="I7379" s="379"/>
      <c r="J7379" s="379"/>
      <c r="K7379" s="379"/>
      <c r="L7379" s="379"/>
      <c r="M7379" s="379"/>
      <c r="N7379" s="379"/>
      <c r="O7379" s="379"/>
      <c r="P7379" s="379"/>
      <c r="Q7379" s="379"/>
      <c r="R7379" s="379"/>
      <c r="S7379" s="379"/>
      <c r="T7379" s="379"/>
      <c r="U7379" s="379"/>
      <c r="V7379" s="379"/>
      <c r="W7379" s="379"/>
      <c r="X7379" s="379"/>
      <c r="Y7379" s="379"/>
      <c r="Z7379" s="379"/>
      <c r="AA7379" s="380"/>
      <c r="AB7379" s="379"/>
      <c r="AC7379" s="379"/>
      <c r="AD7379" s="379"/>
      <c r="AE7379" s="381"/>
      <c r="AF7379" s="105"/>
      <c r="AG7379" s="381"/>
      <c r="AH7379" s="381"/>
      <c r="AI7379" s="381"/>
      <c r="AJ7379" s="381"/>
      <c r="AK7379" s="381"/>
      <c r="AL7379" s="381"/>
      <c r="AM7379" s="381"/>
    </row>
    <row r="7380" spans="1:39" x14ac:dyDescent="0.35">
      <c r="A7380" s="379"/>
      <c r="B7380" s="379"/>
      <c r="C7380" s="379"/>
      <c r="D7380" s="379"/>
      <c r="E7380" s="379"/>
      <c r="F7380" s="379"/>
      <c r="G7380" s="379"/>
      <c r="H7380" s="379"/>
      <c r="I7380" s="379"/>
      <c r="J7380" s="379"/>
      <c r="K7380" s="379"/>
      <c r="L7380" s="379"/>
      <c r="M7380" s="379"/>
      <c r="N7380" s="379"/>
      <c r="O7380" s="379"/>
      <c r="P7380" s="379"/>
      <c r="Q7380" s="379"/>
      <c r="R7380" s="379"/>
      <c r="S7380" s="379"/>
      <c r="T7380" s="379"/>
      <c r="U7380" s="379"/>
      <c r="V7380" s="379"/>
      <c r="W7380" s="379"/>
      <c r="X7380" s="379"/>
      <c r="Y7380" s="379"/>
      <c r="Z7380" s="379"/>
      <c r="AA7380" s="380"/>
      <c r="AB7380" s="379"/>
      <c r="AC7380" s="379"/>
      <c r="AD7380" s="379"/>
      <c r="AE7380" s="381"/>
      <c r="AF7380" s="105"/>
      <c r="AG7380" s="381"/>
      <c r="AH7380" s="381"/>
      <c r="AI7380" s="381"/>
      <c r="AJ7380" s="381"/>
      <c r="AK7380" s="381"/>
      <c r="AL7380" s="381"/>
      <c r="AM7380" s="381"/>
    </row>
    <row r="7381" spans="1:39" x14ac:dyDescent="0.35">
      <c r="A7381" s="379"/>
      <c r="B7381" s="379"/>
      <c r="C7381" s="379"/>
      <c r="D7381" s="379"/>
      <c r="E7381" s="379"/>
      <c r="F7381" s="379"/>
      <c r="G7381" s="379"/>
      <c r="H7381" s="379"/>
      <c r="I7381" s="379"/>
      <c r="J7381" s="379"/>
      <c r="K7381" s="379"/>
      <c r="L7381" s="379"/>
      <c r="M7381" s="379"/>
      <c r="N7381" s="379"/>
      <c r="O7381" s="379"/>
      <c r="P7381" s="379"/>
      <c r="Q7381" s="379"/>
      <c r="R7381" s="379"/>
      <c r="S7381" s="379"/>
      <c r="T7381" s="379"/>
      <c r="U7381" s="379"/>
      <c r="V7381" s="379"/>
      <c r="W7381" s="379"/>
      <c r="X7381" s="379"/>
      <c r="Y7381" s="379"/>
      <c r="Z7381" s="379"/>
      <c r="AA7381" s="380"/>
      <c r="AB7381" s="379"/>
      <c r="AC7381" s="379"/>
      <c r="AD7381" s="379"/>
      <c r="AE7381" s="381"/>
      <c r="AF7381" s="105"/>
      <c r="AG7381" s="381"/>
      <c r="AH7381" s="381"/>
      <c r="AI7381" s="381"/>
      <c r="AJ7381" s="381"/>
      <c r="AK7381" s="381"/>
      <c r="AL7381" s="381"/>
      <c r="AM7381" s="381"/>
    </row>
    <row r="7382" spans="1:39" x14ac:dyDescent="0.35">
      <c r="A7382" s="379"/>
      <c r="B7382" s="379"/>
      <c r="C7382" s="379"/>
      <c r="D7382" s="379"/>
      <c r="E7382" s="379"/>
      <c r="F7382" s="379"/>
      <c r="G7382" s="379"/>
      <c r="H7382" s="379"/>
      <c r="I7382" s="379"/>
      <c r="J7382" s="379"/>
      <c r="K7382" s="379"/>
      <c r="L7382" s="379"/>
      <c r="M7382" s="379"/>
      <c r="N7382" s="379"/>
      <c r="O7382" s="379"/>
      <c r="P7382" s="379"/>
      <c r="Q7382" s="379"/>
      <c r="R7382" s="379"/>
      <c r="S7382" s="379"/>
      <c r="T7382" s="379"/>
      <c r="U7382" s="379"/>
      <c r="V7382" s="379"/>
      <c r="W7382" s="379"/>
      <c r="X7382" s="379"/>
      <c r="Y7382" s="379"/>
      <c r="Z7382" s="379"/>
      <c r="AA7382" s="380"/>
      <c r="AB7382" s="379"/>
      <c r="AC7382" s="379"/>
      <c r="AD7382" s="379"/>
      <c r="AE7382" s="381"/>
      <c r="AF7382" s="105"/>
      <c r="AG7382" s="381"/>
      <c r="AH7382" s="381"/>
      <c r="AI7382" s="381"/>
      <c r="AJ7382" s="381"/>
      <c r="AK7382" s="381"/>
      <c r="AL7382" s="381"/>
      <c r="AM7382" s="381"/>
    </row>
    <row r="7383" spans="1:39" x14ac:dyDescent="0.35">
      <c r="A7383" s="379"/>
      <c r="B7383" s="379"/>
      <c r="C7383" s="379"/>
      <c r="D7383" s="379"/>
      <c r="E7383" s="379"/>
      <c r="F7383" s="379"/>
      <c r="G7383" s="379"/>
      <c r="H7383" s="379"/>
      <c r="I7383" s="379"/>
      <c r="J7383" s="379"/>
      <c r="K7383" s="379"/>
      <c r="L7383" s="379"/>
      <c r="M7383" s="379"/>
      <c r="N7383" s="379"/>
      <c r="O7383" s="379"/>
      <c r="P7383" s="379"/>
      <c r="Q7383" s="379"/>
      <c r="R7383" s="379"/>
      <c r="S7383" s="379"/>
      <c r="T7383" s="379"/>
      <c r="U7383" s="379"/>
      <c r="V7383" s="379"/>
      <c r="W7383" s="379"/>
      <c r="X7383" s="379"/>
      <c r="Y7383" s="379"/>
      <c r="Z7383" s="379"/>
      <c r="AA7383" s="380"/>
      <c r="AB7383" s="379"/>
      <c r="AC7383" s="379"/>
      <c r="AD7383" s="379"/>
      <c r="AE7383" s="381"/>
      <c r="AF7383" s="105"/>
      <c r="AG7383" s="381"/>
      <c r="AH7383" s="381"/>
      <c r="AI7383" s="381"/>
      <c r="AJ7383" s="381"/>
      <c r="AK7383" s="381"/>
      <c r="AL7383" s="381"/>
      <c r="AM7383" s="381"/>
    </row>
    <row r="7384" spans="1:39" x14ac:dyDescent="0.35">
      <c r="A7384" s="379"/>
      <c r="B7384" s="379"/>
      <c r="C7384" s="379"/>
      <c r="D7384" s="379"/>
      <c r="E7384" s="379"/>
      <c r="F7384" s="379"/>
      <c r="G7384" s="379"/>
      <c r="H7384" s="379"/>
      <c r="I7384" s="379"/>
      <c r="J7384" s="379"/>
      <c r="K7384" s="379"/>
      <c r="L7384" s="379"/>
      <c r="M7384" s="379"/>
      <c r="N7384" s="379"/>
      <c r="O7384" s="379"/>
      <c r="P7384" s="379"/>
      <c r="Q7384" s="379"/>
      <c r="R7384" s="379"/>
      <c r="S7384" s="379"/>
      <c r="T7384" s="379"/>
      <c r="U7384" s="379"/>
      <c r="V7384" s="379"/>
      <c r="W7384" s="379"/>
      <c r="X7384" s="379"/>
      <c r="Y7384" s="379"/>
      <c r="Z7384" s="379"/>
      <c r="AA7384" s="380"/>
      <c r="AB7384" s="379"/>
      <c r="AC7384" s="379"/>
      <c r="AD7384" s="379"/>
      <c r="AE7384" s="381"/>
      <c r="AF7384" s="105"/>
      <c r="AG7384" s="381"/>
      <c r="AH7384" s="381"/>
      <c r="AI7384" s="381"/>
      <c r="AJ7384" s="381"/>
      <c r="AK7384" s="381"/>
      <c r="AL7384" s="381"/>
      <c r="AM7384" s="381"/>
    </row>
    <row r="7385" spans="1:39" x14ac:dyDescent="0.35">
      <c r="A7385" s="379"/>
      <c r="B7385" s="379"/>
      <c r="C7385" s="379"/>
      <c r="D7385" s="379"/>
      <c r="E7385" s="379"/>
      <c r="F7385" s="379"/>
      <c r="G7385" s="379"/>
      <c r="H7385" s="379"/>
      <c r="I7385" s="379"/>
      <c r="J7385" s="379"/>
      <c r="K7385" s="379"/>
      <c r="L7385" s="379"/>
      <c r="M7385" s="379"/>
      <c r="N7385" s="379"/>
      <c r="O7385" s="379"/>
      <c r="P7385" s="379"/>
      <c r="Q7385" s="379"/>
      <c r="R7385" s="379"/>
      <c r="S7385" s="379"/>
      <c r="T7385" s="379"/>
      <c r="U7385" s="379"/>
      <c r="V7385" s="379"/>
      <c r="W7385" s="379"/>
      <c r="X7385" s="379"/>
      <c r="Y7385" s="379"/>
      <c r="Z7385" s="379"/>
      <c r="AA7385" s="380"/>
      <c r="AB7385" s="379"/>
      <c r="AC7385" s="379"/>
      <c r="AD7385" s="379"/>
      <c r="AE7385" s="381"/>
      <c r="AF7385" s="105"/>
      <c r="AG7385" s="381"/>
      <c r="AH7385" s="381"/>
      <c r="AI7385" s="381"/>
      <c r="AJ7385" s="381"/>
      <c r="AK7385" s="381"/>
      <c r="AL7385" s="381"/>
      <c r="AM7385" s="381"/>
    </row>
    <row r="7386" spans="1:39" x14ac:dyDescent="0.35">
      <c r="A7386" s="379"/>
      <c r="B7386" s="379"/>
      <c r="C7386" s="379"/>
      <c r="D7386" s="379"/>
      <c r="E7386" s="379"/>
      <c r="F7386" s="379"/>
      <c r="G7386" s="379"/>
      <c r="H7386" s="379"/>
      <c r="I7386" s="379"/>
      <c r="J7386" s="379"/>
      <c r="K7386" s="379"/>
      <c r="L7386" s="379"/>
      <c r="M7386" s="379"/>
      <c r="N7386" s="379"/>
      <c r="O7386" s="379"/>
      <c r="P7386" s="379"/>
      <c r="Q7386" s="379"/>
      <c r="R7386" s="379"/>
      <c r="S7386" s="379"/>
      <c r="T7386" s="379"/>
      <c r="U7386" s="379"/>
      <c r="V7386" s="379"/>
      <c r="W7386" s="379"/>
      <c r="X7386" s="379"/>
      <c r="Y7386" s="379"/>
      <c r="Z7386" s="379"/>
      <c r="AA7386" s="380"/>
      <c r="AB7386" s="379"/>
      <c r="AC7386" s="379"/>
      <c r="AD7386" s="379"/>
      <c r="AE7386" s="381"/>
      <c r="AF7386" s="105"/>
      <c r="AG7386" s="381"/>
      <c r="AH7386" s="381"/>
      <c r="AI7386" s="381"/>
      <c r="AJ7386" s="381"/>
      <c r="AK7386" s="381"/>
      <c r="AL7386" s="381"/>
      <c r="AM7386" s="381"/>
    </row>
    <row r="7387" spans="1:39" x14ac:dyDescent="0.35">
      <c r="A7387" s="379"/>
      <c r="B7387" s="379"/>
      <c r="C7387" s="379"/>
      <c r="D7387" s="379"/>
      <c r="E7387" s="379"/>
      <c r="F7387" s="379"/>
      <c r="G7387" s="379"/>
      <c r="H7387" s="379"/>
      <c r="I7387" s="379"/>
      <c r="J7387" s="379"/>
      <c r="K7387" s="379"/>
      <c r="L7387" s="379"/>
      <c r="M7387" s="379"/>
      <c r="N7387" s="379"/>
      <c r="O7387" s="379"/>
      <c r="P7387" s="379"/>
      <c r="Q7387" s="379"/>
      <c r="R7387" s="379"/>
      <c r="S7387" s="379"/>
      <c r="T7387" s="379"/>
      <c r="U7387" s="379"/>
      <c r="V7387" s="379"/>
      <c r="W7387" s="379"/>
      <c r="X7387" s="379"/>
      <c r="Y7387" s="379"/>
      <c r="Z7387" s="379"/>
      <c r="AA7387" s="380"/>
      <c r="AB7387" s="379"/>
      <c r="AC7387" s="379"/>
      <c r="AD7387" s="379"/>
      <c r="AE7387" s="381"/>
      <c r="AF7387" s="105"/>
      <c r="AG7387" s="381"/>
      <c r="AH7387" s="381"/>
      <c r="AI7387" s="381"/>
      <c r="AJ7387" s="381"/>
      <c r="AK7387" s="381"/>
      <c r="AL7387" s="381"/>
      <c r="AM7387" s="381"/>
    </row>
    <row r="7388" spans="1:39" x14ac:dyDescent="0.35">
      <c r="A7388" s="379"/>
      <c r="B7388" s="379"/>
      <c r="C7388" s="379"/>
      <c r="D7388" s="379"/>
      <c r="E7388" s="379"/>
      <c r="F7388" s="379"/>
      <c r="G7388" s="379"/>
      <c r="H7388" s="379"/>
      <c r="I7388" s="379"/>
      <c r="J7388" s="379"/>
      <c r="K7388" s="379"/>
      <c r="L7388" s="379"/>
      <c r="M7388" s="379"/>
      <c r="N7388" s="379"/>
      <c r="O7388" s="379"/>
      <c r="P7388" s="379"/>
      <c r="Q7388" s="379"/>
      <c r="R7388" s="379"/>
      <c r="S7388" s="379"/>
      <c r="T7388" s="379"/>
      <c r="U7388" s="379"/>
      <c r="V7388" s="379"/>
      <c r="W7388" s="379"/>
      <c r="X7388" s="379"/>
      <c r="Y7388" s="379"/>
      <c r="Z7388" s="379"/>
      <c r="AA7388" s="380"/>
      <c r="AB7388" s="379"/>
      <c r="AC7388" s="379"/>
      <c r="AD7388" s="379"/>
      <c r="AE7388" s="381"/>
      <c r="AF7388" s="105"/>
      <c r="AG7388" s="381"/>
      <c r="AH7388" s="381"/>
      <c r="AI7388" s="381"/>
      <c r="AJ7388" s="381"/>
      <c r="AK7388" s="381"/>
      <c r="AL7388" s="381"/>
      <c r="AM7388" s="381"/>
    </row>
    <row r="7389" spans="1:39" x14ac:dyDescent="0.35">
      <c r="A7389" s="379"/>
      <c r="B7389" s="379"/>
      <c r="C7389" s="379"/>
      <c r="D7389" s="379"/>
      <c r="E7389" s="379"/>
      <c r="F7389" s="379"/>
      <c r="G7389" s="379"/>
      <c r="H7389" s="379"/>
      <c r="I7389" s="379"/>
      <c r="J7389" s="379"/>
      <c r="K7389" s="379"/>
      <c r="L7389" s="379"/>
      <c r="M7389" s="379"/>
      <c r="N7389" s="379"/>
      <c r="O7389" s="379"/>
      <c r="P7389" s="379"/>
      <c r="Q7389" s="379"/>
      <c r="R7389" s="379"/>
      <c r="S7389" s="379"/>
      <c r="T7389" s="379"/>
      <c r="U7389" s="379"/>
      <c r="V7389" s="379"/>
      <c r="W7389" s="379"/>
      <c r="X7389" s="379"/>
      <c r="Y7389" s="379"/>
      <c r="Z7389" s="379"/>
      <c r="AA7389" s="380"/>
      <c r="AB7389" s="379"/>
      <c r="AC7389" s="379"/>
      <c r="AD7389" s="379"/>
      <c r="AE7389" s="381"/>
      <c r="AF7389" s="105"/>
      <c r="AG7389" s="381"/>
      <c r="AH7389" s="381"/>
      <c r="AI7389" s="381"/>
      <c r="AJ7389" s="381"/>
      <c r="AK7389" s="381"/>
      <c r="AL7389" s="381"/>
      <c r="AM7389" s="381"/>
    </row>
    <row r="7390" spans="1:39" x14ac:dyDescent="0.35">
      <c r="A7390" s="379"/>
      <c r="B7390" s="379"/>
      <c r="C7390" s="379"/>
      <c r="D7390" s="379"/>
      <c r="E7390" s="379"/>
      <c r="F7390" s="379"/>
      <c r="G7390" s="379"/>
      <c r="H7390" s="379"/>
      <c r="I7390" s="379"/>
      <c r="J7390" s="379"/>
      <c r="K7390" s="379"/>
      <c r="L7390" s="379"/>
      <c r="M7390" s="379"/>
      <c r="N7390" s="379"/>
      <c r="O7390" s="379"/>
      <c r="P7390" s="379"/>
      <c r="Q7390" s="379"/>
      <c r="R7390" s="379"/>
      <c r="S7390" s="379"/>
      <c r="T7390" s="379"/>
      <c r="U7390" s="379"/>
      <c r="V7390" s="379"/>
      <c r="W7390" s="379"/>
      <c r="X7390" s="379"/>
      <c r="Y7390" s="379"/>
      <c r="Z7390" s="379"/>
      <c r="AA7390" s="380"/>
      <c r="AB7390" s="379"/>
      <c r="AC7390" s="379"/>
      <c r="AD7390" s="379"/>
      <c r="AE7390" s="381"/>
      <c r="AF7390" s="105"/>
      <c r="AG7390" s="381"/>
      <c r="AH7390" s="381"/>
      <c r="AI7390" s="381"/>
      <c r="AJ7390" s="381"/>
      <c r="AK7390" s="381"/>
      <c r="AL7390" s="381"/>
      <c r="AM7390" s="381"/>
    </row>
    <row r="7391" spans="1:39" x14ac:dyDescent="0.35">
      <c r="A7391" s="379"/>
      <c r="B7391" s="379"/>
      <c r="C7391" s="379"/>
      <c r="D7391" s="379"/>
      <c r="E7391" s="379"/>
      <c r="F7391" s="379"/>
      <c r="G7391" s="379"/>
      <c r="H7391" s="379"/>
      <c r="I7391" s="379"/>
      <c r="J7391" s="379"/>
      <c r="K7391" s="379"/>
      <c r="L7391" s="379"/>
      <c r="M7391" s="379"/>
      <c r="N7391" s="379"/>
      <c r="O7391" s="379"/>
      <c r="P7391" s="379"/>
      <c r="Q7391" s="379"/>
      <c r="R7391" s="379"/>
      <c r="S7391" s="379"/>
      <c r="T7391" s="379"/>
      <c r="U7391" s="379"/>
      <c r="V7391" s="379"/>
      <c r="W7391" s="379"/>
      <c r="X7391" s="379"/>
      <c r="Y7391" s="379"/>
      <c r="Z7391" s="379"/>
      <c r="AA7391" s="380"/>
      <c r="AB7391" s="379"/>
      <c r="AC7391" s="379"/>
      <c r="AD7391" s="379"/>
      <c r="AE7391" s="381"/>
      <c r="AF7391" s="105"/>
      <c r="AG7391" s="381"/>
      <c r="AH7391" s="381"/>
      <c r="AI7391" s="381"/>
      <c r="AJ7391" s="381"/>
      <c r="AK7391" s="381"/>
      <c r="AL7391" s="381"/>
      <c r="AM7391" s="381"/>
    </row>
    <row r="7392" spans="1:39" x14ac:dyDescent="0.35">
      <c r="A7392" s="379"/>
      <c r="B7392" s="379"/>
      <c r="C7392" s="379"/>
      <c r="D7392" s="379"/>
      <c r="E7392" s="379"/>
      <c r="F7392" s="379"/>
      <c r="G7392" s="379"/>
      <c r="H7392" s="379"/>
      <c r="I7392" s="379"/>
      <c r="J7392" s="379"/>
      <c r="K7392" s="379"/>
      <c r="L7392" s="379"/>
      <c r="M7392" s="379"/>
      <c r="N7392" s="379"/>
      <c r="O7392" s="379"/>
      <c r="P7392" s="379"/>
      <c r="Q7392" s="379"/>
      <c r="R7392" s="379"/>
      <c r="S7392" s="379"/>
      <c r="T7392" s="379"/>
      <c r="U7392" s="379"/>
      <c r="V7392" s="379"/>
      <c r="W7392" s="379"/>
      <c r="X7392" s="379"/>
      <c r="Y7392" s="379"/>
      <c r="Z7392" s="379"/>
      <c r="AA7392" s="380"/>
      <c r="AB7392" s="379"/>
      <c r="AC7392" s="379"/>
      <c r="AD7392" s="379"/>
      <c r="AE7392" s="381"/>
      <c r="AF7392" s="105"/>
      <c r="AG7392" s="381"/>
      <c r="AH7392" s="381"/>
      <c r="AI7392" s="381"/>
      <c r="AJ7392" s="381"/>
      <c r="AK7392" s="381"/>
      <c r="AL7392" s="381"/>
      <c r="AM7392" s="381"/>
    </row>
    <row r="7393" spans="1:39" x14ac:dyDescent="0.35">
      <c r="A7393" s="379"/>
      <c r="B7393" s="379"/>
      <c r="C7393" s="379"/>
      <c r="D7393" s="379"/>
      <c r="E7393" s="379"/>
      <c r="F7393" s="379"/>
      <c r="G7393" s="379"/>
      <c r="H7393" s="379"/>
      <c r="I7393" s="379"/>
      <c r="J7393" s="379"/>
      <c r="K7393" s="379"/>
      <c r="L7393" s="379"/>
      <c r="M7393" s="379"/>
      <c r="N7393" s="379"/>
      <c r="O7393" s="379"/>
      <c r="P7393" s="379"/>
      <c r="Q7393" s="379"/>
      <c r="R7393" s="379"/>
      <c r="S7393" s="379"/>
      <c r="T7393" s="379"/>
      <c r="U7393" s="379"/>
      <c r="V7393" s="379"/>
      <c r="W7393" s="379"/>
      <c r="X7393" s="379"/>
      <c r="Y7393" s="379"/>
      <c r="Z7393" s="379"/>
      <c r="AA7393" s="380"/>
      <c r="AB7393" s="379"/>
      <c r="AC7393" s="379"/>
      <c r="AD7393" s="379"/>
      <c r="AE7393" s="381"/>
      <c r="AF7393" s="105"/>
      <c r="AG7393" s="381"/>
      <c r="AH7393" s="381"/>
      <c r="AI7393" s="381"/>
      <c r="AJ7393" s="381"/>
      <c r="AK7393" s="381"/>
      <c r="AL7393" s="381"/>
      <c r="AM7393" s="381"/>
    </row>
    <row r="7394" spans="1:39" x14ac:dyDescent="0.35">
      <c r="A7394" s="379"/>
      <c r="B7394" s="379"/>
      <c r="C7394" s="379"/>
      <c r="D7394" s="379"/>
      <c r="E7394" s="379"/>
      <c r="F7394" s="379"/>
      <c r="G7394" s="379"/>
      <c r="H7394" s="379"/>
      <c r="I7394" s="379"/>
      <c r="J7394" s="379"/>
      <c r="K7394" s="379"/>
      <c r="L7394" s="379"/>
      <c r="M7394" s="379"/>
      <c r="N7394" s="379"/>
      <c r="O7394" s="379"/>
      <c r="P7394" s="379"/>
      <c r="Q7394" s="379"/>
      <c r="R7394" s="379"/>
      <c r="S7394" s="379"/>
      <c r="T7394" s="379"/>
      <c r="U7394" s="379"/>
      <c r="V7394" s="379"/>
      <c r="W7394" s="379"/>
      <c r="X7394" s="379"/>
      <c r="Y7394" s="379"/>
      <c r="Z7394" s="379"/>
      <c r="AA7394" s="380"/>
      <c r="AB7394" s="379"/>
      <c r="AC7394" s="379"/>
      <c r="AD7394" s="379"/>
      <c r="AE7394" s="381"/>
      <c r="AF7394" s="105"/>
      <c r="AG7394" s="381"/>
      <c r="AH7394" s="381"/>
      <c r="AI7394" s="381"/>
      <c r="AJ7394" s="381"/>
      <c r="AK7394" s="381"/>
      <c r="AL7394" s="381"/>
      <c r="AM7394" s="381"/>
    </row>
    <row r="7395" spans="1:39" x14ac:dyDescent="0.35">
      <c r="A7395" s="379"/>
      <c r="B7395" s="379"/>
      <c r="C7395" s="379"/>
      <c r="D7395" s="379"/>
      <c r="E7395" s="379"/>
      <c r="F7395" s="379"/>
      <c r="G7395" s="379"/>
      <c r="H7395" s="379"/>
      <c r="I7395" s="379"/>
      <c r="J7395" s="379"/>
      <c r="K7395" s="379"/>
      <c r="L7395" s="379"/>
      <c r="M7395" s="379"/>
      <c r="N7395" s="379"/>
      <c r="O7395" s="379"/>
      <c r="P7395" s="379"/>
      <c r="Q7395" s="379"/>
      <c r="R7395" s="379"/>
      <c r="S7395" s="379"/>
      <c r="T7395" s="379"/>
      <c r="U7395" s="379"/>
      <c r="V7395" s="379"/>
      <c r="W7395" s="379"/>
      <c r="X7395" s="379"/>
      <c r="Y7395" s="379"/>
      <c r="Z7395" s="379"/>
      <c r="AA7395" s="380"/>
      <c r="AB7395" s="379"/>
      <c r="AC7395" s="379"/>
      <c r="AD7395" s="379"/>
      <c r="AE7395" s="381"/>
      <c r="AF7395" s="105"/>
      <c r="AG7395" s="381"/>
      <c r="AH7395" s="381"/>
      <c r="AI7395" s="381"/>
      <c r="AJ7395" s="381"/>
      <c r="AK7395" s="381"/>
      <c r="AL7395" s="381"/>
      <c r="AM7395" s="381"/>
    </row>
    <row r="7396" spans="1:39" x14ac:dyDescent="0.35">
      <c r="A7396" s="379"/>
      <c r="B7396" s="379"/>
      <c r="C7396" s="379"/>
      <c r="D7396" s="379"/>
      <c r="E7396" s="379"/>
      <c r="F7396" s="379"/>
      <c r="G7396" s="379"/>
      <c r="H7396" s="379"/>
      <c r="I7396" s="379"/>
      <c r="J7396" s="379"/>
      <c r="K7396" s="379"/>
      <c r="L7396" s="379"/>
      <c r="M7396" s="379"/>
      <c r="N7396" s="379"/>
      <c r="O7396" s="379"/>
      <c r="P7396" s="379"/>
      <c r="Q7396" s="379"/>
      <c r="R7396" s="379"/>
      <c r="S7396" s="379"/>
      <c r="T7396" s="379"/>
      <c r="U7396" s="379"/>
      <c r="V7396" s="379"/>
      <c r="W7396" s="379"/>
      <c r="X7396" s="379"/>
      <c r="Y7396" s="379"/>
      <c r="Z7396" s="379"/>
      <c r="AA7396" s="380"/>
      <c r="AB7396" s="379"/>
      <c r="AC7396" s="379"/>
      <c r="AD7396" s="379"/>
      <c r="AE7396" s="381"/>
      <c r="AF7396" s="105"/>
      <c r="AG7396" s="381"/>
      <c r="AH7396" s="381"/>
      <c r="AI7396" s="381"/>
      <c r="AJ7396" s="381"/>
      <c r="AK7396" s="381"/>
      <c r="AL7396" s="381"/>
      <c r="AM7396" s="381"/>
    </row>
    <row r="7397" spans="1:39" x14ac:dyDescent="0.35">
      <c r="A7397" s="379"/>
      <c r="B7397" s="379"/>
      <c r="C7397" s="379"/>
      <c r="D7397" s="379"/>
      <c r="E7397" s="379"/>
      <c r="F7397" s="379"/>
      <c r="G7397" s="379"/>
      <c r="H7397" s="379"/>
      <c r="I7397" s="379"/>
      <c r="J7397" s="379"/>
      <c r="K7397" s="379"/>
      <c r="L7397" s="379"/>
      <c r="M7397" s="379"/>
      <c r="N7397" s="379"/>
      <c r="O7397" s="379"/>
      <c r="P7397" s="379"/>
      <c r="Q7397" s="379"/>
      <c r="R7397" s="379"/>
      <c r="S7397" s="379"/>
      <c r="T7397" s="379"/>
      <c r="U7397" s="379"/>
      <c r="V7397" s="379"/>
      <c r="W7397" s="379"/>
      <c r="X7397" s="379"/>
      <c r="Y7397" s="379"/>
      <c r="Z7397" s="379"/>
      <c r="AA7397" s="380"/>
      <c r="AB7397" s="379"/>
      <c r="AC7397" s="379"/>
      <c r="AD7397" s="379"/>
      <c r="AE7397" s="381"/>
      <c r="AF7397" s="105"/>
      <c r="AG7397" s="381"/>
      <c r="AH7397" s="381"/>
      <c r="AI7397" s="381"/>
      <c r="AJ7397" s="381"/>
      <c r="AK7397" s="381"/>
      <c r="AL7397" s="381"/>
      <c r="AM7397" s="381"/>
    </row>
    <row r="7398" spans="1:39" x14ac:dyDescent="0.35">
      <c r="A7398" s="379"/>
      <c r="B7398" s="379"/>
      <c r="C7398" s="379"/>
      <c r="D7398" s="379"/>
      <c r="E7398" s="379"/>
      <c r="F7398" s="379"/>
      <c r="G7398" s="379"/>
      <c r="H7398" s="379"/>
      <c r="I7398" s="379"/>
      <c r="J7398" s="379"/>
      <c r="K7398" s="379"/>
      <c r="L7398" s="379"/>
      <c r="M7398" s="379"/>
      <c r="N7398" s="379"/>
      <c r="O7398" s="379"/>
      <c r="P7398" s="379"/>
      <c r="Q7398" s="379"/>
      <c r="R7398" s="379"/>
      <c r="S7398" s="379"/>
      <c r="T7398" s="379"/>
      <c r="U7398" s="379"/>
      <c r="V7398" s="379"/>
      <c r="W7398" s="379"/>
      <c r="X7398" s="379"/>
      <c r="Y7398" s="379"/>
      <c r="Z7398" s="379"/>
      <c r="AA7398" s="380"/>
      <c r="AB7398" s="379"/>
      <c r="AC7398" s="379"/>
      <c r="AD7398" s="379"/>
      <c r="AE7398" s="381"/>
      <c r="AF7398" s="105"/>
      <c r="AG7398" s="381"/>
      <c r="AH7398" s="381"/>
      <c r="AI7398" s="381"/>
      <c r="AJ7398" s="381"/>
      <c r="AK7398" s="381"/>
      <c r="AL7398" s="381"/>
      <c r="AM7398" s="381"/>
    </row>
    <row r="7399" spans="1:39" x14ac:dyDescent="0.35">
      <c r="A7399" s="379"/>
      <c r="B7399" s="379"/>
      <c r="C7399" s="379"/>
      <c r="D7399" s="379"/>
      <c r="E7399" s="379"/>
      <c r="F7399" s="379"/>
      <c r="G7399" s="379"/>
      <c r="H7399" s="379"/>
      <c r="I7399" s="379"/>
      <c r="J7399" s="379"/>
      <c r="K7399" s="379"/>
      <c r="L7399" s="379"/>
      <c r="M7399" s="379"/>
      <c r="N7399" s="379"/>
      <c r="O7399" s="379"/>
      <c r="P7399" s="379"/>
      <c r="Q7399" s="379"/>
      <c r="R7399" s="379"/>
      <c r="S7399" s="379"/>
      <c r="T7399" s="379"/>
      <c r="U7399" s="379"/>
      <c r="V7399" s="379"/>
      <c r="W7399" s="379"/>
      <c r="X7399" s="379"/>
      <c r="Y7399" s="379"/>
      <c r="Z7399" s="379"/>
      <c r="AA7399" s="380"/>
      <c r="AB7399" s="379"/>
      <c r="AC7399" s="379"/>
      <c r="AD7399" s="379"/>
      <c r="AE7399" s="381"/>
      <c r="AF7399" s="105"/>
      <c r="AG7399" s="381"/>
      <c r="AH7399" s="381"/>
      <c r="AI7399" s="381"/>
      <c r="AJ7399" s="381"/>
      <c r="AK7399" s="381"/>
      <c r="AL7399" s="381"/>
      <c r="AM7399" s="381"/>
    </row>
    <row r="7400" spans="1:39" x14ac:dyDescent="0.35">
      <c r="A7400" s="379"/>
      <c r="B7400" s="379"/>
      <c r="C7400" s="379"/>
      <c r="D7400" s="379"/>
      <c r="E7400" s="379"/>
      <c r="F7400" s="379"/>
      <c r="G7400" s="379"/>
      <c r="H7400" s="379"/>
      <c r="I7400" s="379"/>
      <c r="J7400" s="379"/>
      <c r="K7400" s="379"/>
      <c r="L7400" s="379"/>
      <c r="M7400" s="379"/>
      <c r="N7400" s="379"/>
      <c r="O7400" s="379"/>
      <c r="P7400" s="379"/>
      <c r="Q7400" s="379"/>
      <c r="R7400" s="379"/>
      <c r="S7400" s="379"/>
      <c r="T7400" s="379"/>
      <c r="U7400" s="379"/>
      <c r="V7400" s="379"/>
      <c r="W7400" s="379"/>
      <c r="X7400" s="379"/>
      <c r="Y7400" s="379"/>
      <c r="Z7400" s="379"/>
      <c r="AA7400" s="380"/>
      <c r="AB7400" s="379"/>
      <c r="AC7400" s="379"/>
      <c r="AD7400" s="379"/>
      <c r="AE7400" s="381"/>
      <c r="AF7400" s="105"/>
      <c r="AG7400" s="381"/>
      <c r="AH7400" s="381"/>
      <c r="AI7400" s="381"/>
      <c r="AJ7400" s="381"/>
      <c r="AK7400" s="381"/>
      <c r="AL7400" s="381"/>
      <c r="AM7400" s="381"/>
    </row>
    <row r="7401" spans="1:39" x14ac:dyDescent="0.35">
      <c r="A7401" s="379"/>
      <c r="B7401" s="379"/>
      <c r="C7401" s="379"/>
      <c r="D7401" s="379"/>
      <c r="E7401" s="379"/>
      <c r="F7401" s="379"/>
      <c r="G7401" s="379"/>
      <c r="H7401" s="379"/>
      <c r="I7401" s="379"/>
      <c r="J7401" s="379"/>
      <c r="K7401" s="379"/>
      <c r="L7401" s="379"/>
      <c r="M7401" s="379"/>
      <c r="N7401" s="379"/>
      <c r="O7401" s="379"/>
      <c r="P7401" s="379"/>
      <c r="Q7401" s="379"/>
      <c r="R7401" s="379"/>
      <c r="S7401" s="379"/>
      <c r="T7401" s="379"/>
      <c r="U7401" s="379"/>
      <c r="V7401" s="379"/>
      <c r="W7401" s="379"/>
      <c r="X7401" s="379"/>
      <c r="Y7401" s="379"/>
      <c r="Z7401" s="379"/>
      <c r="AA7401" s="380"/>
      <c r="AB7401" s="379"/>
      <c r="AC7401" s="379"/>
      <c r="AD7401" s="379"/>
      <c r="AE7401" s="381"/>
      <c r="AF7401" s="105"/>
      <c r="AG7401" s="381"/>
      <c r="AH7401" s="381"/>
      <c r="AI7401" s="381"/>
      <c r="AJ7401" s="381"/>
      <c r="AK7401" s="381"/>
      <c r="AL7401" s="381"/>
      <c r="AM7401" s="381"/>
    </row>
    <row r="7402" spans="1:39" x14ac:dyDescent="0.35">
      <c r="A7402" s="379"/>
      <c r="B7402" s="379"/>
      <c r="C7402" s="379"/>
      <c r="D7402" s="379"/>
      <c r="E7402" s="379"/>
      <c r="F7402" s="379"/>
      <c r="G7402" s="379"/>
      <c r="H7402" s="379"/>
      <c r="I7402" s="379"/>
      <c r="J7402" s="379"/>
      <c r="K7402" s="379"/>
      <c r="L7402" s="379"/>
      <c r="M7402" s="379"/>
      <c r="N7402" s="379"/>
      <c r="O7402" s="379"/>
      <c r="P7402" s="379"/>
      <c r="Q7402" s="379"/>
      <c r="R7402" s="379"/>
      <c r="S7402" s="379"/>
      <c r="T7402" s="379"/>
      <c r="U7402" s="379"/>
      <c r="V7402" s="379"/>
      <c r="W7402" s="379"/>
      <c r="X7402" s="379"/>
      <c r="Y7402" s="379"/>
      <c r="Z7402" s="379"/>
      <c r="AA7402" s="380"/>
      <c r="AB7402" s="379"/>
      <c r="AC7402" s="379"/>
      <c r="AD7402" s="379"/>
      <c r="AE7402" s="381"/>
      <c r="AF7402" s="105"/>
      <c r="AG7402" s="381"/>
      <c r="AH7402" s="381"/>
      <c r="AI7402" s="381"/>
      <c r="AJ7402" s="381"/>
      <c r="AK7402" s="381"/>
      <c r="AL7402" s="381"/>
      <c r="AM7402" s="381"/>
    </row>
    <row r="7403" spans="1:39" x14ac:dyDescent="0.35">
      <c r="A7403" s="379"/>
      <c r="B7403" s="379"/>
      <c r="C7403" s="379"/>
      <c r="D7403" s="379"/>
      <c r="E7403" s="379"/>
      <c r="F7403" s="379"/>
      <c r="G7403" s="379"/>
      <c r="H7403" s="379"/>
      <c r="I7403" s="379"/>
      <c r="J7403" s="379"/>
      <c r="K7403" s="379"/>
      <c r="L7403" s="379"/>
      <c r="M7403" s="379"/>
      <c r="N7403" s="379"/>
      <c r="O7403" s="379"/>
      <c r="P7403" s="379"/>
      <c r="Q7403" s="379"/>
      <c r="R7403" s="379"/>
      <c r="S7403" s="379"/>
      <c r="T7403" s="379"/>
      <c r="U7403" s="379"/>
      <c r="V7403" s="379"/>
      <c r="W7403" s="379"/>
      <c r="X7403" s="379"/>
      <c r="Y7403" s="379"/>
      <c r="Z7403" s="379"/>
      <c r="AA7403" s="380"/>
      <c r="AB7403" s="379"/>
      <c r="AC7403" s="379"/>
      <c r="AD7403" s="379"/>
      <c r="AE7403" s="381"/>
      <c r="AF7403" s="105"/>
      <c r="AG7403" s="381"/>
      <c r="AH7403" s="381"/>
      <c r="AI7403" s="381"/>
      <c r="AJ7403" s="381"/>
      <c r="AK7403" s="381"/>
      <c r="AL7403" s="381"/>
      <c r="AM7403" s="381"/>
    </row>
    <row r="7404" spans="1:39" x14ac:dyDescent="0.35">
      <c r="A7404" s="379"/>
      <c r="B7404" s="379"/>
      <c r="C7404" s="379"/>
      <c r="D7404" s="379"/>
      <c r="E7404" s="379"/>
      <c r="F7404" s="379"/>
      <c r="G7404" s="379"/>
      <c r="H7404" s="379"/>
      <c r="I7404" s="379"/>
      <c r="J7404" s="379"/>
      <c r="K7404" s="379"/>
      <c r="L7404" s="379"/>
      <c r="M7404" s="379"/>
      <c r="N7404" s="379"/>
      <c r="O7404" s="379"/>
      <c r="P7404" s="379"/>
      <c r="Q7404" s="379"/>
      <c r="R7404" s="379"/>
      <c r="S7404" s="379"/>
      <c r="T7404" s="379"/>
      <c r="U7404" s="379"/>
      <c r="V7404" s="379"/>
      <c r="W7404" s="379"/>
      <c r="X7404" s="379"/>
      <c r="Y7404" s="379"/>
      <c r="Z7404" s="379"/>
      <c r="AA7404" s="380"/>
      <c r="AB7404" s="379"/>
      <c r="AC7404" s="379"/>
      <c r="AD7404" s="379"/>
      <c r="AE7404" s="381"/>
      <c r="AF7404" s="105"/>
      <c r="AG7404" s="381"/>
      <c r="AH7404" s="381"/>
      <c r="AI7404" s="381"/>
      <c r="AJ7404" s="381"/>
      <c r="AK7404" s="381"/>
      <c r="AL7404" s="381"/>
      <c r="AM7404" s="381"/>
    </row>
    <row r="7405" spans="1:39" x14ac:dyDescent="0.35">
      <c r="A7405" s="379"/>
      <c r="B7405" s="379"/>
      <c r="C7405" s="379"/>
      <c r="D7405" s="379"/>
      <c r="E7405" s="379"/>
      <c r="F7405" s="379"/>
      <c r="G7405" s="379"/>
      <c r="H7405" s="379"/>
      <c r="I7405" s="379"/>
      <c r="J7405" s="379"/>
      <c r="K7405" s="379"/>
      <c r="L7405" s="379"/>
      <c r="M7405" s="379"/>
      <c r="N7405" s="379"/>
      <c r="O7405" s="379"/>
      <c r="P7405" s="379"/>
      <c r="Q7405" s="379"/>
      <c r="R7405" s="379"/>
      <c r="S7405" s="379"/>
      <c r="T7405" s="379"/>
      <c r="U7405" s="379"/>
      <c r="V7405" s="379"/>
      <c r="W7405" s="379"/>
      <c r="X7405" s="379"/>
      <c r="Y7405" s="379"/>
      <c r="Z7405" s="379"/>
      <c r="AA7405" s="380"/>
      <c r="AB7405" s="379"/>
      <c r="AC7405" s="379"/>
      <c r="AD7405" s="379"/>
      <c r="AE7405" s="381"/>
      <c r="AF7405" s="105"/>
      <c r="AG7405" s="381"/>
      <c r="AH7405" s="381"/>
      <c r="AI7405" s="381"/>
      <c r="AJ7405" s="381"/>
      <c r="AK7405" s="381"/>
      <c r="AL7405" s="381"/>
      <c r="AM7405" s="381"/>
    </row>
    <row r="7406" spans="1:39" x14ac:dyDescent="0.35">
      <c r="A7406" s="379"/>
      <c r="B7406" s="379"/>
      <c r="C7406" s="379"/>
      <c r="D7406" s="379"/>
      <c r="E7406" s="379"/>
      <c r="F7406" s="379"/>
      <c r="G7406" s="379"/>
      <c r="H7406" s="379"/>
      <c r="I7406" s="379"/>
      <c r="J7406" s="379"/>
      <c r="K7406" s="379"/>
      <c r="L7406" s="379"/>
      <c r="M7406" s="379"/>
      <c r="N7406" s="379"/>
      <c r="O7406" s="379"/>
      <c r="P7406" s="379"/>
      <c r="Q7406" s="379"/>
      <c r="R7406" s="379"/>
      <c r="S7406" s="379"/>
      <c r="T7406" s="379"/>
      <c r="U7406" s="379"/>
      <c r="V7406" s="379"/>
      <c r="W7406" s="379"/>
      <c r="X7406" s="379"/>
      <c r="Y7406" s="379"/>
      <c r="Z7406" s="379"/>
      <c r="AA7406" s="380"/>
      <c r="AB7406" s="379"/>
      <c r="AC7406" s="379"/>
      <c r="AD7406" s="379"/>
      <c r="AE7406" s="381"/>
      <c r="AF7406" s="105"/>
      <c r="AG7406" s="381"/>
      <c r="AH7406" s="381"/>
      <c r="AI7406" s="381"/>
      <c r="AJ7406" s="381"/>
      <c r="AK7406" s="381"/>
      <c r="AL7406" s="381"/>
      <c r="AM7406" s="381"/>
    </row>
    <row r="7407" spans="1:39" x14ac:dyDescent="0.35">
      <c r="A7407" s="379"/>
      <c r="B7407" s="379"/>
      <c r="C7407" s="379"/>
      <c r="D7407" s="379"/>
      <c r="E7407" s="379"/>
      <c r="F7407" s="379"/>
      <c r="G7407" s="379"/>
      <c r="H7407" s="379"/>
      <c r="I7407" s="379"/>
      <c r="J7407" s="379"/>
      <c r="K7407" s="379"/>
      <c r="L7407" s="379"/>
      <c r="M7407" s="379"/>
      <c r="N7407" s="379"/>
      <c r="O7407" s="379"/>
      <c r="P7407" s="379"/>
      <c r="Q7407" s="379"/>
      <c r="R7407" s="379"/>
      <c r="S7407" s="379"/>
      <c r="T7407" s="379"/>
      <c r="U7407" s="379"/>
      <c r="V7407" s="379"/>
      <c r="W7407" s="379"/>
      <c r="X7407" s="379"/>
      <c r="Y7407" s="379"/>
      <c r="Z7407" s="379"/>
      <c r="AA7407" s="380"/>
      <c r="AB7407" s="379"/>
      <c r="AC7407" s="379"/>
      <c r="AD7407" s="379"/>
      <c r="AE7407" s="381"/>
      <c r="AF7407" s="105"/>
      <c r="AG7407" s="381"/>
      <c r="AH7407" s="381"/>
      <c r="AI7407" s="381"/>
      <c r="AJ7407" s="381"/>
      <c r="AK7407" s="381"/>
      <c r="AL7407" s="381"/>
      <c r="AM7407" s="381"/>
    </row>
    <row r="7408" spans="1:39" x14ac:dyDescent="0.35">
      <c r="A7408" s="379"/>
      <c r="B7408" s="379"/>
      <c r="C7408" s="379"/>
      <c r="D7408" s="379"/>
      <c r="E7408" s="379"/>
      <c r="F7408" s="379"/>
      <c r="G7408" s="379"/>
      <c r="H7408" s="379"/>
      <c r="I7408" s="379"/>
      <c r="J7408" s="379"/>
      <c r="K7408" s="379"/>
      <c r="L7408" s="379"/>
      <c r="M7408" s="379"/>
      <c r="N7408" s="379"/>
      <c r="O7408" s="379"/>
      <c r="P7408" s="379"/>
      <c r="Q7408" s="379"/>
      <c r="R7408" s="379"/>
      <c r="S7408" s="379"/>
      <c r="T7408" s="379"/>
      <c r="U7408" s="379"/>
      <c r="V7408" s="379"/>
      <c r="W7408" s="379"/>
      <c r="X7408" s="379"/>
      <c r="Y7408" s="379"/>
      <c r="Z7408" s="379"/>
      <c r="AA7408" s="380"/>
      <c r="AB7408" s="379"/>
      <c r="AC7408" s="379"/>
      <c r="AD7408" s="379"/>
      <c r="AE7408" s="381"/>
      <c r="AF7408" s="105"/>
      <c r="AG7408" s="381"/>
      <c r="AH7408" s="381"/>
      <c r="AI7408" s="381"/>
      <c r="AJ7408" s="381"/>
      <c r="AK7408" s="381"/>
      <c r="AL7408" s="381"/>
      <c r="AM7408" s="381"/>
    </row>
    <row r="7409" spans="1:39" x14ac:dyDescent="0.35">
      <c r="A7409" s="379"/>
      <c r="B7409" s="379"/>
      <c r="C7409" s="379"/>
      <c r="D7409" s="379"/>
      <c r="E7409" s="379"/>
      <c r="F7409" s="379"/>
      <c r="G7409" s="379"/>
      <c r="H7409" s="379"/>
      <c r="I7409" s="379"/>
      <c r="J7409" s="379"/>
      <c r="K7409" s="379"/>
      <c r="L7409" s="379"/>
      <c r="M7409" s="379"/>
      <c r="N7409" s="379"/>
      <c r="O7409" s="379"/>
      <c r="P7409" s="379"/>
      <c r="Q7409" s="379"/>
      <c r="R7409" s="379"/>
      <c r="S7409" s="379"/>
      <c r="T7409" s="379"/>
      <c r="U7409" s="379"/>
      <c r="V7409" s="379"/>
      <c r="W7409" s="379"/>
      <c r="X7409" s="379"/>
      <c r="Y7409" s="379"/>
      <c r="Z7409" s="379"/>
      <c r="AA7409" s="380"/>
      <c r="AB7409" s="379"/>
      <c r="AC7409" s="379"/>
      <c r="AD7409" s="379"/>
      <c r="AE7409" s="381"/>
      <c r="AF7409" s="105"/>
      <c r="AG7409" s="381"/>
      <c r="AH7409" s="381"/>
      <c r="AI7409" s="381"/>
      <c r="AJ7409" s="381"/>
      <c r="AK7409" s="381"/>
      <c r="AL7409" s="381"/>
      <c r="AM7409" s="381"/>
    </row>
    <row r="7410" spans="1:39" x14ac:dyDescent="0.35">
      <c r="A7410" s="379"/>
      <c r="B7410" s="379"/>
      <c r="C7410" s="379"/>
      <c r="D7410" s="379"/>
      <c r="E7410" s="379"/>
      <c r="F7410" s="379"/>
      <c r="G7410" s="379"/>
      <c r="H7410" s="379"/>
      <c r="I7410" s="379"/>
      <c r="J7410" s="379"/>
      <c r="K7410" s="379"/>
      <c r="L7410" s="379"/>
      <c r="M7410" s="379"/>
      <c r="N7410" s="379"/>
      <c r="O7410" s="379"/>
      <c r="P7410" s="379"/>
      <c r="Q7410" s="379"/>
      <c r="R7410" s="379"/>
      <c r="S7410" s="379"/>
      <c r="T7410" s="379"/>
      <c r="U7410" s="379"/>
      <c r="V7410" s="379"/>
      <c r="W7410" s="379"/>
      <c r="X7410" s="379"/>
      <c r="Y7410" s="379"/>
      <c r="Z7410" s="379"/>
      <c r="AA7410" s="380"/>
      <c r="AB7410" s="379"/>
      <c r="AC7410" s="379"/>
      <c r="AD7410" s="379"/>
      <c r="AE7410" s="381"/>
      <c r="AF7410" s="105"/>
      <c r="AG7410" s="381"/>
      <c r="AH7410" s="381"/>
      <c r="AI7410" s="381"/>
      <c r="AJ7410" s="381"/>
      <c r="AK7410" s="381"/>
      <c r="AL7410" s="381"/>
      <c r="AM7410" s="381"/>
    </row>
    <row r="7411" spans="1:39" x14ac:dyDescent="0.35">
      <c r="A7411" s="379"/>
      <c r="B7411" s="379"/>
      <c r="C7411" s="379"/>
      <c r="D7411" s="379"/>
      <c r="E7411" s="379"/>
      <c r="F7411" s="379"/>
      <c r="G7411" s="379"/>
      <c r="H7411" s="379"/>
      <c r="I7411" s="379"/>
      <c r="J7411" s="379"/>
      <c r="K7411" s="379"/>
      <c r="L7411" s="379"/>
      <c r="M7411" s="379"/>
      <c r="N7411" s="379"/>
      <c r="O7411" s="379"/>
      <c r="P7411" s="379"/>
      <c r="Q7411" s="379"/>
      <c r="R7411" s="379"/>
      <c r="S7411" s="379"/>
      <c r="T7411" s="379"/>
      <c r="U7411" s="379"/>
      <c r="V7411" s="379"/>
      <c r="W7411" s="379"/>
      <c r="X7411" s="379"/>
      <c r="Y7411" s="379"/>
      <c r="Z7411" s="379"/>
      <c r="AA7411" s="380"/>
      <c r="AB7411" s="379"/>
      <c r="AC7411" s="379"/>
      <c r="AD7411" s="379"/>
      <c r="AE7411" s="381"/>
      <c r="AF7411" s="105"/>
      <c r="AG7411" s="381"/>
      <c r="AH7411" s="381"/>
      <c r="AI7411" s="381"/>
      <c r="AJ7411" s="381"/>
      <c r="AK7411" s="381"/>
      <c r="AL7411" s="381"/>
      <c r="AM7411" s="381"/>
    </row>
    <row r="7412" spans="1:39" x14ac:dyDescent="0.35">
      <c r="A7412" s="379"/>
      <c r="B7412" s="379"/>
      <c r="C7412" s="379"/>
      <c r="D7412" s="379"/>
      <c r="E7412" s="379"/>
      <c r="F7412" s="379"/>
      <c r="G7412" s="379"/>
      <c r="H7412" s="379"/>
      <c r="I7412" s="379"/>
      <c r="J7412" s="379"/>
      <c r="K7412" s="379"/>
      <c r="L7412" s="379"/>
      <c r="M7412" s="379"/>
      <c r="N7412" s="379"/>
      <c r="O7412" s="379"/>
      <c r="P7412" s="379"/>
      <c r="Q7412" s="379"/>
      <c r="R7412" s="379"/>
      <c r="S7412" s="379"/>
      <c r="T7412" s="379"/>
      <c r="U7412" s="379"/>
      <c r="V7412" s="379"/>
      <c r="W7412" s="379"/>
      <c r="X7412" s="379"/>
      <c r="Y7412" s="379"/>
      <c r="Z7412" s="379"/>
      <c r="AA7412" s="380"/>
      <c r="AB7412" s="379"/>
      <c r="AC7412" s="379"/>
      <c r="AD7412" s="379"/>
      <c r="AE7412" s="381"/>
      <c r="AF7412" s="105"/>
      <c r="AG7412" s="381"/>
      <c r="AH7412" s="381"/>
      <c r="AI7412" s="381"/>
      <c r="AJ7412" s="381"/>
      <c r="AK7412" s="381"/>
      <c r="AL7412" s="381"/>
      <c r="AM7412" s="381"/>
    </row>
    <row r="7413" spans="1:39" x14ac:dyDescent="0.35">
      <c r="A7413" s="379"/>
      <c r="B7413" s="379"/>
      <c r="C7413" s="379"/>
      <c r="D7413" s="379"/>
      <c r="E7413" s="379"/>
      <c r="F7413" s="379"/>
      <c r="G7413" s="379"/>
      <c r="H7413" s="379"/>
      <c r="I7413" s="379"/>
      <c r="J7413" s="379"/>
      <c r="K7413" s="379"/>
      <c r="L7413" s="379"/>
      <c r="M7413" s="379"/>
      <c r="N7413" s="379"/>
      <c r="O7413" s="379"/>
      <c r="P7413" s="379"/>
      <c r="Q7413" s="379"/>
      <c r="R7413" s="379"/>
      <c r="S7413" s="379"/>
      <c r="T7413" s="379"/>
      <c r="U7413" s="379"/>
      <c r="V7413" s="379"/>
      <c r="W7413" s="379"/>
      <c r="X7413" s="379"/>
      <c r="Y7413" s="379"/>
      <c r="Z7413" s="379"/>
      <c r="AA7413" s="380"/>
      <c r="AB7413" s="379"/>
      <c r="AC7413" s="379"/>
      <c r="AD7413" s="379"/>
      <c r="AE7413" s="381"/>
      <c r="AF7413" s="105"/>
      <c r="AG7413" s="381"/>
      <c r="AH7413" s="381"/>
      <c r="AI7413" s="381"/>
      <c r="AJ7413" s="381"/>
      <c r="AK7413" s="381"/>
      <c r="AL7413" s="381"/>
      <c r="AM7413" s="381"/>
    </row>
    <row r="7414" spans="1:39" x14ac:dyDescent="0.35">
      <c r="A7414" s="379"/>
      <c r="B7414" s="379"/>
      <c r="C7414" s="379"/>
      <c r="D7414" s="379"/>
      <c r="E7414" s="379"/>
      <c r="F7414" s="379"/>
      <c r="G7414" s="379"/>
      <c r="H7414" s="379"/>
      <c r="I7414" s="379"/>
      <c r="J7414" s="379"/>
      <c r="K7414" s="379"/>
      <c r="L7414" s="379"/>
      <c r="M7414" s="379"/>
      <c r="N7414" s="379"/>
      <c r="O7414" s="379"/>
      <c r="P7414" s="379"/>
      <c r="Q7414" s="379"/>
      <c r="R7414" s="379"/>
      <c r="S7414" s="379"/>
      <c r="T7414" s="379"/>
      <c r="U7414" s="379"/>
      <c r="V7414" s="379"/>
      <c r="W7414" s="379"/>
      <c r="X7414" s="379"/>
      <c r="Y7414" s="379"/>
      <c r="Z7414" s="379"/>
      <c r="AA7414" s="380"/>
      <c r="AB7414" s="379"/>
      <c r="AC7414" s="379"/>
      <c r="AD7414" s="379"/>
      <c r="AE7414" s="381"/>
      <c r="AF7414" s="105"/>
      <c r="AG7414" s="381"/>
      <c r="AH7414" s="381"/>
      <c r="AI7414" s="381"/>
      <c r="AJ7414" s="381"/>
      <c r="AK7414" s="381"/>
      <c r="AL7414" s="381"/>
      <c r="AM7414" s="381"/>
    </row>
    <row r="7415" spans="1:39" x14ac:dyDescent="0.35">
      <c r="A7415" s="379"/>
      <c r="B7415" s="379"/>
      <c r="C7415" s="379"/>
      <c r="D7415" s="379"/>
      <c r="E7415" s="379"/>
      <c r="F7415" s="379"/>
      <c r="G7415" s="379"/>
      <c r="H7415" s="379"/>
      <c r="I7415" s="379"/>
      <c r="J7415" s="379"/>
      <c r="K7415" s="379"/>
      <c r="L7415" s="379"/>
      <c r="M7415" s="379"/>
      <c r="N7415" s="379"/>
      <c r="O7415" s="379"/>
      <c r="P7415" s="379"/>
      <c r="Q7415" s="379"/>
      <c r="R7415" s="379"/>
      <c r="S7415" s="379"/>
      <c r="T7415" s="379"/>
      <c r="U7415" s="379"/>
      <c r="V7415" s="379"/>
      <c r="W7415" s="379"/>
      <c r="X7415" s="379"/>
      <c r="Y7415" s="379"/>
      <c r="Z7415" s="379"/>
      <c r="AA7415" s="380"/>
      <c r="AB7415" s="379"/>
      <c r="AC7415" s="379"/>
      <c r="AD7415" s="379"/>
      <c r="AE7415" s="381"/>
      <c r="AF7415" s="105"/>
      <c r="AG7415" s="381"/>
      <c r="AH7415" s="381"/>
      <c r="AI7415" s="381"/>
      <c r="AJ7415" s="381"/>
      <c r="AK7415" s="381"/>
      <c r="AL7415" s="381"/>
      <c r="AM7415" s="381"/>
    </row>
    <row r="7416" spans="1:39" x14ac:dyDescent="0.35">
      <c r="A7416" s="379"/>
      <c r="B7416" s="379"/>
      <c r="C7416" s="379"/>
      <c r="D7416" s="379"/>
      <c r="E7416" s="379"/>
      <c r="F7416" s="379"/>
      <c r="G7416" s="379"/>
      <c r="H7416" s="379"/>
      <c r="I7416" s="379"/>
      <c r="J7416" s="379"/>
      <c r="K7416" s="379"/>
      <c r="L7416" s="379"/>
      <c r="M7416" s="379"/>
      <c r="N7416" s="379"/>
      <c r="O7416" s="379"/>
      <c r="P7416" s="379"/>
      <c r="Q7416" s="379"/>
      <c r="R7416" s="379"/>
      <c r="S7416" s="379"/>
      <c r="T7416" s="379"/>
      <c r="U7416" s="379"/>
      <c r="V7416" s="379"/>
      <c r="W7416" s="379"/>
      <c r="X7416" s="379"/>
      <c r="Y7416" s="379"/>
      <c r="Z7416" s="379"/>
      <c r="AA7416" s="380"/>
      <c r="AB7416" s="379"/>
      <c r="AC7416" s="379"/>
      <c r="AD7416" s="379"/>
      <c r="AE7416" s="381"/>
      <c r="AF7416" s="105"/>
      <c r="AG7416" s="381"/>
      <c r="AH7416" s="381"/>
      <c r="AI7416" s="381"/>
      <c r="AJ7416" s="381"/>
      <c r="AK7416" s="381"/>
      <c r="AL7416" s="381"/>
      <c r="AM7416" s="381"/>
    </row>
    <row r="7417" spans="1:39" x14ac:dyDescent="0.35">
      <c r="A7417" s="379"/>
      <c r="B7417" s="379"/>
      <c r="C7417" s="379"/>
      <c r="D7417" s="379"/>
      <c r="E7417" s="379"/>
      <c r="F7417" s="379"/>
      <c r="G7417" s="379"/>
      <c r="H7417" s="379"/>
      <c r="I7417" s="379"/>
      <c r="J7417" s="379"/>
      <c r="K7417" s="379"/>
      <c r="L7417" s="379"/>
      <c r="M7417" s="379"/>
      <c r="N7417" s="379"/>
      <c r="O7417" s="379"/>
      <c r="P7417" s="379"/>
      <c r="Q7417" s="379"/>
      <c r="R7417" s="379"/>
      <c r="S7417" s="379"/>
      <c r="T7417" s="379"/>
      <c r="U7417" s="379"/>
      <c r="V7417" s="379"/>
      <c r="W7417" s="379"/>
      <c r="X7417" s="379"/>
      <c r="Y7417" s="379"/>
      <c r="Z7417" s="379"/>
      <c r="AA7417" s="380"/>
      <c r="AB7417" s="379"/>
      <c r="AC7417" s="379"/>
      <c r="AD7417" s="379"/>
      <c r="AE7417" s="381"/>
      <c r="AF7417" s="105"/>
      <c r="AG7417" s="381"/>
      <c r="AH7417" s="381"/>
      <c r="AI7417" s="381"/>
      <c r="AJ7417" s="381"/>
      <c r="AK7417" s="381"/>
      <c r="AL7417" s="381"/>
      <c r="AM7417" s="381"/>
    </row>
    <row r="7418" spans="1:39" x14ac:dyDescent="0.35">
      <c r="A7418" s="379"/>
      <c r="B7418" s="379"/>
      <c r="C7418" s="379"/>
      <c r="D7418" s="379"/>
      <c r="E7418" s="379"/>
      <c r="F7418" s="379"/>
      <c r="G7418" s="379"/>
      <c r="H7418" s="379"/>
      <c r="I7418" s="379"/>
      <c r="J7418" s="379"/>
      <c r="K7418" s="379"/>
      <c r="L7418" s="379"/>
      <c r="M7418" s="379"/>
      <c r="N7418" s="379"/>
      <c r="O7418" s="379"/>
      <c r="P7418" s="379"/>
      <c r="Q7418" s="379"/>
      <c r="R7418" s="379"/>
      <c r="S7418" s="379"/>
      <c r="T7418" s="379"/>
      <c r="U7418" s="379"/>
      <c r="V7418" s="379"/>
      <c r="W7418" s="379"/>
      <c r="X7418" s="379"/>
      <c r="Y7418" s="379"/>
      <c r="Z7418" s="379"/>
      <c r="AA7418" s="380"/>
      <c r="AB7418" s="379"/>
      <c r="AC7418" s="379"/>
      <c r="AD7418" s="379"/>
      <c r="AE7418" s="381"/>
      <c r="AF7418" s="105"/>
      <c r="AG7418" s="381"/>
      <c r="AH7418" s="381"/>
      <c r="AI7418" s="381"/>
      <c r="AJ7418" s="381"/>
      <c r="AK7418" s="381"/>
      <c r="AL7418" s="381"/>
      <c r="AM7418" s="381"/>
    </row>
    <row r="7419" spans="1:39" x14ac:dyDescent="0.35">
      <c r="A7419" s="379"/>
      <c r="B7419" s="379"/>
      <c r="C7419" s="379"/>
      <c r="D7419" s="379"/>
      <c r="E7419" s="379"/>
      <c r="F7419" s="379"/>
      <c r="G7419" s="379"/>
      <c r="H7419" s="379"/>
      <c r="I7419" s="379"/>
      <c r="J7419" s="379"/>
      <c r="K7419" s="379"/>
      <c r="L7419" s="379"/>
      <c r="M7419" s="379"/>
      <c r="N7419" s="379"/>
      <c r="O7419" s="379"/>
      <c r="P7419" s="379"/>
      <c r="Q7419" s="379"/>
      <c r="R7419" s="379"/>
      <c r="S7419" s="379"/>
      <c r="T7419" s="379"/>
      <c r="U7419" s="379"/>
      <c r="V7419" s="379"/>
      <c r="W7419" s="379"/>
      <c r="X7419" s="379"/>
      <c r="Y7419" s="379"/>
      <c r="Z7419" s="379"/>
      <c r="AA7419" s="380"/>
      <c r="AB7419" s="379"/>
      <c r="AC7419" s="379"/>
      <c r="AD7419" s="379"/>
      <c r="AE7419" s="381"/>
      <c r="AF7419" s="105"/>
      <c r="AG7419" s="381"/>
      <c r="AH7419" s="381"/>
      <c r="AI7419" s="381"/>
      <c r="AJ7419" s="381"/>
      <c r="AK7419" s="381"/>
      <c r="AL7419" s="381"/>
      <c r="AM7419" s="381"/>
    </row>
    <row r="7420" spans="1:39" x14ac:dyDescent="0.35">
      <c r="A7420" s="379"/>
      <c r="B7420" s="379"/>
      <c r="C7420" s="379"/>
      <c r="D7420" s="379"/>
      <c r="E7420" s="379"/>
      <c r="F7420" s="379"/>
      <c r="G7420" s="379"/>
      <c r="H7420" s="379"/>
      <c r="I7420" s="379"/>
      <c r="J7420" s="379"/>
      <c r="K7420" s="379"/>
      <c r="L7420" s="379"/>
      <c r="M7420" s="379"/>
      <c r="N7420" s="379"/>
      <c r="O7420" s="379"/>
      <c r="P7420" s="379"/>
      <c r="Q7420" s="379"/>
      <c r="R7420" s="379"/>
      <c r="S7420" s="379"/>
      <c r="T7420" s="379"/>
      <c r="U7420" s="379"/>
      <c r="V7420" s="379"/>
      <c r="W7420" s="379"/>
      <c r="X7420" s="379"/>
      <c r="Y7420" s="379"/>
      <c r="Z7420" s="379"/>
      <c r="AA7420" s="380"/>
      <c r="AB7420" s="379"/>
      <c r="AC7420" s="379"/>
      <c r="AD7420" s="379"/>
      <c r="AE7420" s="381"/>
      <c r="AF7420" s="105"/>
      <c r="AG7420" s="381"/>
      <c r="AH7420" s="381"/>
      <c r="AI7420" s="381"/>
      <c r="AJ7420" s="381"/>
      <c r="AK7420" s="381"/>
      <c r="AL7420" s="381"/>
      <c r="AM7420" s="381"/>
    </row>
    <row r="7421" spans="1:39" x14ac:dyDescent="0.35">
      <c r="A7421" s="379"/>
      <c r="B7421" s="379"/>
      <c r="C7421" s="379"/>
      <c r="D7421" s="379"/>
      <c r="E7421" s="379"/>
      <c r="F7421" s="379"/>
      <c r="G7421" s="379"/>
      <c r="H7421" s="379"/>
      <c r="I7421" s="379"/>
      <c r="J7421" s="379"/>
      <c r="K7421" s="379"/>
      <c r="L7421" s="379"/>
      <c r="M7421" s="379"/>
      <c r="N7421" s="379"/>
      <c r="O7421" s="379"/>
      <c r="P7421" s="379"/>
      <c r="Q7421" s="379"/>
      <c r="R7421" s="379"/>
      <c r="S7421" s="379"/>
      <c r="T7421" s="379"/>
      <c r="U7421" s="379"/>
      <c r="V7421" s="379"/>
      <c r="W7421" s="379"/>
      <c r="X7421" s="379"/>
      <c r="Y7421" s="379"/>
      <c r="Z7421" s="379"/>
      <c r="AA7421" s="380"/>
      <c r="AB7421" s="379"/>
      <c r="AC7421" s="379"/>
      <c r="AD7421" s="379"/>
      <c r="AE7421" s="381"/>
      <c r="AF7421" s="105"/>
      <c r="AG7421" s="381"/>
      <c r="AH7421" s="381"/>
      <c r="AI7421" s="381"/>
      <c r="AJ7421" s="381"/>
      <c r="AK7421" s="381"/>
      <c r="AL7421" s="381"/>
      <c r="AM7421" s="381"/>
    </row>
    <row r="7422" spans="1:39" x14ac:dyDescent="0.35">
      <c r="A7422" s="379"/>
      <c r="B7422" s="379"/>
      <c r="C7422" s="379"/>
      <c r="D7422" s="379"/>
      <c r="E7422" s="379"/>
      <c r="F7422" s="379"/>
      <c r="G7422" s="379"/>
      <c r="H7422" s="379"/>
      <c r="I7422" s="379"/>
      <c r="J7422" s="379"/>
      <c r="K7422" s="379"/>
      <c r="L7422" s="379"/>
      <c r="M7422" s="379"/>
      <c r="N7422" s="379"/>
      <c r="O7422" s="379"/>
      <c r="P7422" s="379"/>
      <c r="Q7422" s="379"/>
      <c r="R7422" s="379"/>
      <c r="S7422" s="379"/>
      <c r="T7422" s="379"/>
      <c r="U7422" s="379"/>
      <c r="V7422" s="379"/>
      <c r="W7422" s="379"/>
      <c r="X7422" s="379"/>
      <c r="Y7422" s="379"/>
      <c r="Z7422" s="379"/>
      <c r="AA7422" s="380"/>
      <c r="AB7422" s="379"/>
      <c r="AC7422" s="379"/>
      <c r="AD7422" s="379"/>
      <c r="AE7422" s="381"/>
      <c r="AF7422" s="105"/>
      <c r="AG7422" s="381"/>
      <c r="AH7422" s="381"/>
      <c r="AI7422" s="381"/>
      <c r="AJ7422" s="381"/>
      <c r="AK7422" s="381"/>
      <c r="AL7422" s="381"/>
      <c r="AM7422" s="381"/>
    </row>
    <row r="7423" spans="1:39" x14ac:dyDescent="0.35">
      <c r="A7423" s="379"/>
      <c r="B7423" s="379"/>
      <c r="C7423" s="379"/>
      <c r="D7423" s="379"/>
      <c r="E7423" s="379"/>
      <c r="F7423" s="379"/>
      <c r="G7423" s="379"/>
      <c r="H7423" s="379"/>
      <c r="I7423" s="379"/>
      <c r="J7423" s="379"/>
      <c r="K7423" s="379"/>
      <c r="L7423" s="379"/>
      <c r="M7423" s="379"/>
      <c r="N7423" s="379"/>
      <c r="O7423" s="379"/>
      <c r="P7423" s="379"/>
      <c r="Q7423" s="379"/>
      <c r="R7423" s="379"/>
      <c r="S7423" s="379"/>
      <c r="T7423" s="379"/>
      <c r="U7423" s="379"/>
      <c r="V7423" s="379"/>
      <c r="W7423" s="379"/>
      <c r="X7423" s="379"/>
      <c r="Y7423" s="379"/>
      <c r="Z7423" s="379"/>
      <c r="AA7423" s="380"/>
      <c r="AB7423" s="379"/>
      <c r="AC7423" s="379"/>
      <c r="AD7423" s="379"/>
      <c r="AE7423" s="381"/>
      <c r="AF7423" s="105"/>
      <c r="AG7423" s="381"/>
      <c r="AH7423" s="381"/>
      <c r="AI7423" s="381"/>
      <c r="AJ7423" s="381"/>
      <c r="AK7423" s="381"/>
      <c r="AL7423" s="381"/>
      <c r="AM7423" s="381"/>
    </row>
    <row r="7424" spans="1:39" x14ac:dyDescent="0.35">
      <c r="A7424" s="379"/>
      <c r="B7424" s="379"/>
      <c r="C7424" s="379"/>
      <c r="D7424" s="379"/>
      <c r="E7424" s="379"/>
      <c r="F7424" s="379"/>
      <c r="G7424" s="379"/>
      <c r="H7424" s="379"/>
      <c r="I7424" s="379"/>
      <c r="J7424" s="379"/>
      <c r="K7424" s="379"/>
      <c r="L7424" s="379"/>
      <c r="M7424" s="379"/>
      <c r="N7424" s="379"/>
      <c r="O7424" s="379"/>
      <c r="P7424" s="379"/>
      <c r="Q7424" s="379"/>
      <c r="R7424" s="379"/>
      <c r="S7424" s="379"/>
      <c r="T7424" s="379"/>
      <c r="U7424" s="379"/>
      <c r="V7424" s="379"/>
      <c r="W7424" s="379"/>
      <c r="X7424" s="379"/>
      <c r="Y7424" s="379"/>
      <c r="Z7424" s="379"/>
      <c r="AA7424" s="380"/>
      <c r="AB7424" s="379"/>
      <c r="AC7424" s="379"/>
      <c r="AD7424" s="379"/>
      <c r="AE7424" s="381"/>
      <c r="AF7424" s="105"/>
      <c r="AG7424" s="381"/>
      <c r="AH7424" s="381"/>
      <c r="AI7424" s="381"/>
      <c r="AJ7424" s="381"/>
      <c r="AK7424" s="381"/>
      <c r="AL7424" s="381"/>
      <c r="AM7424" s="381"/>
    </row>
    <row r="7425" spans="1:39" x14ac:dyDescent="0.35">
      <c r="A7425" s="379"/>
      <c r="B7425" s="379"/>
      <c r="C7425" s="379"/>
      <c r="D7425" s="379"/>
      <c r="E7425" s="379"/>
      <c r="F7425" s="379"/>
      <c r="G7425" s="379"/>
      <c r="H7425" s="379"/>
      <c r="I7425" s="379"/>
      <c r="J7425" s="379"/>
      <c r="K7425" s="379"/>
      <c r="L7425" s="379"/>
      <c r="M7425" s="379"/>
      <c r="N7425" s="379"/>
      <c r="O7425" s="379"/>
      <c r="P7425" s="379"/>
      <c r="Q7425" s="379"/>
      <c r="R7425" s="379"/>
      <c r="S7425" s="379"/>
      <c r="T7425" s="379"/>
      <c r="U7425" s="379"/>
      <c r="V7425" s="379"/>
      <c r="W7425" s="379"/>
      <c r="X7425" s="379"/>
      <c r="Y7425" s="379"/>
      <c r="Z7425" s="379"/>
      <c r="AA7425" s="380"/>
      <c r="AB7425" s="379"/>
      <c r="AC7425" s="379"/>
      <c r="AD7425" s="379"/>
      <c r="AE7425" s="381"/>
      <c r="AF7425" s="105"/>
      <c r="AG7425" s="381"/>
      <c r="AH7425" s="381"/>
      <c r="AI7425" s="381"/>
      <c r="AJ7425" s="381"/>
      <c r="AK7425" s="381"/>
      <c r="AL7425" s="381"/>
      <c r="AM7425" s="381"/>
    </row>
    <row r="7426" spans="1:39" x14ac:dyDescent="0.35">
      <c r="A7426" s="379"/>
      <c r="B7426" s="379"/>
      <c r="C7426" s="379"/>
      <c r="D7426" s="379"/>
      <c r="E7426" s="379"/>
      <c r="F7426" s="379"/>
      <c r="G7426" s="379"/>
      <c r="H7426" s="379"/>
      <c r="I7426" s="379"/>
      <c r="J7426" s="379"/>
      <c r="K7426" s="379"/>
      <c r="L7426" s="379"/>
      <c r="M7426" s="379"/>
      <c r="N7426" s="379"/>
      <c r="O7426" s="379"/>
      <c r="P7426" s="379"/>
      <c r="Q7426" s="379"/>
      <c r="R7426" s="379"/>
      <c r="S7426" s="379"/>
      <c r="T7426" s="379"/>
      <c r="U7426" s="379"/>
      <c r="V7426" s="379"/>
      <c r="W7426" s="379"/>
      <c r="X7426" s="379"/>
      <c r="Y7426" s="379"/>
      <c r="Z7426" s="379"/>
      <c r="AA7426" s="380"/>
      <c r="AB7426" s="379"/>
      <c r="AC7426" s="379"/>
      <c r="AD7426" s="379"/>
      <c r="AE7426" s="381"/>
      <c r="AF7426" s="105"/>
      <c r="AG7426" s="381"/>
      <c r="AH7426" s="381"/>
      <c r="AI7426" s="381"/>
      <c r="AJ7426" s="381"/>
      <c r="AK7426" s="381"/>
      <c r="AL7426" s="381"/>
      <c r="AM7426" s="381"/>
    </row>
    <row r="7427" spans="1:39" x14ac:dyDescent="0.35">
      <c r="A7427" s="379"/>
      <c r="B7427" s="379"/>
      <c r="C7427" s="379"/>
      <c r="D7427" s="379"/>
      <c r="E7427" s="379"/>
      <c r="F7427" s="379"/>
      <c r="G7427" s="379"/>
      <c r="H7427" s="379"/>
      <c r="I7427" s="379"/>
      <c r="J7427" s="379"/>
      <c r="K7427" s="379"/>
      <c r="L7427" s="379"/>
      <c r="M7427" s="379"/>
      <c r="N7427" s="379"/>
      <c r="O7427" s="379"/>
      <c r="P7427" s="379"/>
      <c r="Q7427" s="379"/>
      <c r="R7427" s="379"/>
      <c r="S7427" s="379"/>
      <c r="T7427" s="379"/>
      <c r="U7427" s="379"/>
      <c r="V7427" s="379"/>
      <c r="W7427" s="379"/>
      <c r="X7427" s="379"/>
      <c r="Y7427" s="379"/>
      <c r="Z7427" s="379"/>
      <c r="AA7427" s="380"/>
      <c r="AB7427" s="379"/>
      <c r="AC7427" s="379"/>
      <c r="AD7427" s="379"/>
      <c r="AE7427" s="381"/>
      <c r="AF7427" s="105"/>
      <c r="AG7427" s="381"/>
      <c r="AH7427" s="381"/>
      <c r="AI7427" s="381"/>
      <c r="AJ7427" s="381"/>
      <c r="AK7427" s="381"/>
      <c r="AL7427" s="381"/>
      <c r="AM7427" s="381"/>
    </row>
    <row r="7428" spans="1:39" x14ac:dyDescent="0.35">
      <c r="A7428" s="379"/>
      <c r="B7428" s="379"/>
      <c r="C7428" s="379"/>
      <c r="D7428" s="379"/>
      <c r="E7428" s="379"/>
      <c r="F7428" s="379"/>
      <c r="G7428" s="379"/>
      <c r="H7428" s="379"/>
      <c r="I7428" s="379"/>
      <c r="J7428" s="379"/>
      <c r="K7428" s="379"/>
      <c r="L7428" s="379"/>
      <c r="M7428" s="379"/>
      <c r="N7428" s="379"/>
      <c r="O7428" s="379"/>
      <c r="P7428" s="379"/>
      <c r="Q7428" s="379"/>
      <c r="R7428" s="379"/>
      <c r="S7428" s="379"/>
      <c r="T7428" s="379"/>
      <c r="U7428" s="379"/>
      <c r="V7428" s="379"/>
      <c r="W7428" s="379"/>
      <c r="X7428" s="379"/>
      <c r="Y7428" s="379"/>
      <c r="Z7428" s="379"/>
      <c r="AA7428" s="380"/>
      <c r="AB7428" s="379"/>
      <c r="AC7428" s="379"/>
      <c r="AD7428" s="379"/>
      <c r="AE7428" s="381"/>
      <c r="AF7428" s="105"/>
      <c r="AG7428" s="381"/>
      <c r="AH7428" s="381"/>
      <c r="AI7428" s="381"/>
      <c r="AJ7428" s="381"/>
      <c r="AK7428" s="381"/>
      <c r="AL7428" s="381"/>
      <c r="AM7428" s="381"/>
    </row>
    <row r="7429" spans="1:39" x14ac:dyDescent="0.35">
      <c r="A7429" s="379"/>
      <c r="B7429" s="379"/>
      <c r="C7429" s="379"/>
      <c r="D7429" s="379"/>
      <c r="E7429" s="379"/>
      <c r="F7429" s="379"/>
      <c r="G7429" s="379"/>
      <c r="H7429" s="379"/>
      <c r="I7429" s="379"/>
      <c r="J7429" s="379"/>
      <c r="K7429" s="379"/>
      <c r="L7429" s="379"/>
      <c r="M7429" s="379"/>
      <c r="N7429" s="379"/>
      <c r="O7429" s="379"/>
      <c r="P7429" s="379"/>
      <c r="Q7429" s="379"/>
      <c r="R7429" s="379"/>
      <c r="S7429" s="379"/>
      <c r="T7429" s="379"/>
      <c r="U7429" s="379"/>
      <c r="V7429" s="379"/>
      <c r="W7429" s="379"/>
      <c r="X7429" s="379"/>
      <c r="Y7429" s="379"/>
      <c r="Z7429" s="379"/>
      <c r="AA7429" s="380"/>
      <c r="AB7429" s="379"/>
      <c r="AC7429" s="379"/>
      <c r="AD7429" s="379"/>
      <c r="AE7429" s="381"/>
      <c r="AF7429" s="105"/>
      <c r="AG7429" s="381"/>
      <c r="AH7429" s="381"/>
      <c r="AI7429" s="381"/>
      <c r="AJ7429" s="381"/>
      <c r="AK7429" s="381"/>
      <c r="AL7429" s="381"/>
      <c r="AM7429" s="381"/>
    </row>
    <row r="7430" spans="1:39" x14ac:dyDescent="0.35">
      <c r="A7430" s="379"/>
      <c r="B7430" s="379"/>
      <c r="C7430" s="379"/>
      <c r="D7430" s="379"/>
      <c r="E7430" s="379"/>
      <c r="F7430" s="379"/>
      <c r="G7430" s="379"/>
      <c r="H7430" s="379"/>
      <c r="I7430" s="379"/>
      <c r="J7430" s="379"/>
      <c r="K7430" s="379"/>
      <c r="L7430" s="379"/>
      <c r="M7430" s="379"/>
      <c r="N7430" s="379"/>
      <c r="O7430" s="379"/>
      <c r="P7430" s="379"/>
      <c r="Q7430" s="379"/>
      <c r="R7430" s="379"/>
      <c r="S7430" s="379"/>
      <c r="T7430" s="379"/>
      <c r="U7430" s="379"/>
      <c r="V7430" s="379"/>
      <c r="W7430" s="379"/>
      <c r="X7430" s="379"/>
      <c r="Y7430" s="379"/>
      <c r="Z7430" s="379"/>
      <c r="AA7430" s="380"/>
      <c r="AB7430" s="379"/>
      <c r="AC7430" s="379"/>
      <c r="AD7430" s="379"/>
      <c r="AE7430" s="381"/>
      <c r="AF7430" s="105"/>
      <c r="AG7430" s="381"/>
      <c r="AH7430" s="381"/>
      <c r="AI7430" s="381"/>
      <c r="AJ7430" s="381"/>
      <c r="AK7430" s="381"/>
      <c r="AL7430" s="381"/>
      <c r="AM7430" s="381"/>
    </row>
    <row r="7431" spans="1:39" x14ac:dyDescent="0.35">
      <c r="A7431" s="379"/>
      <c r="B7431" s="379"/>
      <c r="C7431" s="379"/>
      <c r="D7431" s="379"/>
      <c r="E7431" s="379"/>
      <c r="F7431" s="379"/>
      <c r="G7431" s="379"/>
      <c r="H7431" s="379"/>
      <c r="I7431" s="379"/>
      <c r="J7431" s="379"/>
      <c r="K7431" s="379"/>
      <c r="L7431" s="379"/>
      <c r="M7431" s="379"/>
      <c r="N7431" s="379"/>
      <c r="O7431" s="379"/>
      <c r="P7431" s="379"/>
      <c r="Q7431" s="379"/>
      <c r="R7431" s="379"/>
      <c r="S7431" s="379"/>
      <c r="T7431" s="379"/>
      <c r="U7431" s="379"/>
      <c r="V7431" s="379"/>
      <c r="W7431" s="379"/>
      <c r="X7431" s="379"/>
      <c r="Y7431" s="379"/>
      <c r="Z7431" s="379"/>
      <c r="AA7431" s="380"/>
      <c r="AB7431" s="379"/>
      <c r="AC7431" s="379"/>
      <c r="AD7431" s="379"/>
      <c r="AE7431" s="381"/>
      <c r="AF7431" s="105"/>
      <c r="AG7431" s="381"/>
      <c r="AH7431" s="381"/>
      <c r="AI7431" s="381"/>
      <c r="AJ7431" s="381"/>
      <c r="AK7431" s="381"/>
      <c r="AL7431" s="381"/>
      <c r="AM7431" s="381"/>
    </row>
    <row r="7432" spans="1:39" x14ac:dyDescent="0.35">
      <c r="A7432" s="379"/>
      <c r="B7432" s="379"/>
      <c r="C7432" s="379"/>
      <c r="D7432" s="379"/>
      <c r="E7432" s="379"/>
      <c r="F7432" s="379"/>
      <c r="G7432" s="379"/>
      <c r="H7432" s="379"/>
      <c r="I7432" s="379"/>
      <c r="J7432" s="379"/>
      <c r="K7432" s="379"/>
      <c r="L7432" s="379"/>
      <c r="M7432" s="379"/>
      <c r="N7432" s="379"/>
      <c r="O7432" s="379"/>
      <c r="P7432" s="379"/>
      <c r="Q7432" s="379"/>
      <c r="R7432" s="379"/>
      <c r="S7432" s="379"/>
      <c r="T7432" s="379"/>
      <c r="U7432" s="379"/>
      <c r="V7432" s="379"/>
      <c r="W7432" s="379"/>
      <c r="X7432" s="379"/>
      <c r="Y7432" s="379"/>
      <c r="Z7432" s="379"/>
      <c r="AA7432" s="380"/>
      <c r="AB7432" s="379"/>
      <c r="AC7432" s="379"/>
      <c r="AD7432" s="379"/>
      <c r="AE7432" s="381"/>
      <c r="AF7432" s="105"/>
      <c r="AG7432" s="381"/>
      <c r="AH7432" s="381"/>
      <c r="AI7432" s="381"/>
      <c r="AJ7432" s="381"/>
      <c r="AK7432" s="381"/>
      <c r="AL7432" s="381"/>
      <c r="AM7432" s="381"/>
    </row>
    <row r="7433" spans="1:39" x14ac:dyDescent="0.35">
      <c r="A7433" s="379"/>
      <c r="B7433" s="379"/>
      <c r="C7433" s="379"/>
      <c r="D7433" s="379"/>
      <c r="E7433" s="379"/>
      <c r="F7433" s="379"/>
      <c r="G7433" s="379"/>
      <c r="H7433" s="379"/>
      <c r="I7433" s="379"/>
      <c r="J7433" s="379"/>
      <c r="K7433" s="379"/>
      <c r="L7433" s="379"/>
      <c r="M7433" s="379"/>
      <c r="N7433" s="379"/>
      <c r="O7433" s="379"/>
      <c r="P7433" s="379"/>
      <c r="Q7433" s="379"/>
      <c r="R7433" s="379"/>
      <c r="S7433" s="379"/>
      <c r="T7433" s="379"/>
      <c r="U7433" s="379"/>
      <c r="V7433" s="379"/>
      <c r="W7433" s="379"/>
      <c r="X7433" s="379"/>
      <c r="Y7433" s="379"/>
      <c r="Z7433" s="379"/>
      <c r="AA7433" s="380"/>
      <c r="AB7433" s="379"/>
      <c r="AC7433" s="379"/>
      <c r="AD7433" s="379"/>
      <c r="AE7433" s="381"/>
      <c r="AF7433" s="105"/>
      <c r="AG7433" s="381"/>
      <c r="AH7433" s="381"/>
      <c r="AI7433" s="381"/>
      <c r="AJ7433" s="381"/>
      <c r="AK7433" s="381"/>
      <c r="AL7433" s="381"/>
      <c r="AM7433" s="381"/>
    </row>
    <row r="7434" spans="1:39" x14ac:dyDescent="0.35">
      <c r="A7434" s="379"/>
      <c r="B7434" s="379"/>
      <c r="C7434" s="379"/>
      <c r="D7434" s="379"/>
      <c r="E7434" s="379"/>
      <c r="F7434" s="379"/>
      <c r="G7434" s="379"/>
      <c r="H7434" s="379"/>
      <c r="I7434" s="379"/>
      <c r="J7434" s="379"/>
      <c r="K7434" s="379"/>
      <c r="L7434" s="379"/>
      <c r="M7434" s="379"/>
      <c r="N7434" s="379"/>
      <c r="O7434" s="379"/>
      <c r="P7434" s="379"/>
      <c r="Q7434" s="379"/>
      <c r="R7434" s="379"/>
      <c r="S7434" s="379"/>
      <c r="T7434" s="379"/>
      <c r="U7434" s="379"/>
      <c r="V7434" s="379"/>
      <c r="W7434" s="379"/>
      <c r="X7434" s="379"/>
      <c r="Y7434" s="379"/>
      <c r="Z7434" s="379"/>
      <c r="AA7434" s="380"/>
      <c r="AB7434" s="379"/>
      <c r="AC7434" s="379"/>
      <c r="AD7434" s="379"/>
      <c r="AE7434" s="381"/>
      <c r="AF7434" s="105"/>
      <c r="AG7434" s="381"/>
      <c r="AH7434" s="381"/>
      <c r="AI7434" s="381"/>
      <c r="AJ7434" s="381"/>
      <c r="AK7434" s="381"/>
      <c r="AL7434" s="381"/>
      <c r="AM7434" s="381"/>
    </row>
    <row r="7435" spans="1:39" x14ac:dyDescent="0.35">
      <c r="A7435" s="379"/>
      <c r="B7435" s="379"/>
      <c r="C7435" s="379"/>
      <c r="D7435" s="379"/>
      <c r="E7435" s="379"/>
      <c r="F7435" s="379"/>
      <c r="G7435" s="379"/>
      <c r="H7435" s="379"/>
      <c r="I7435" s="379"/>
      <c r="J7435" s="379"/>
      <c r="K7435" s="379"/>
      <c r="L7435" s="379"/>
      <c r="M7435" s="379"/>
      <c r="N7435" s="379"/>
      <c r="O7435" s="379"/>
      <c r="P7435" s="379"/>
      <c r="Q7435" s="379"/>
      <c r="R7435" s="379"/>
      <c r="S7435" s="379"/>
      <c r="T7435" s="379"/>
      <c r="U7435" s="379"/>
      <c r="V7435" s="379"/>
      <c r="W7435" s="379"/>
      <c r="X7435" s="379"/>
      <c r="Y7435" s="379"/>
      <c r="Z7435" s="379"/>
      <c r="AA7435" s="380"/>
      <c r="AB7435" s="379"/>
      <c r="AC7435" s="379"/>
      <c r="AD7435" s="379"/>
      <c r="AE7435" s="381"/>
      <c r="AF7435" s="105"/>
      <c r="AG7435" s="381"/>
      <c r="AH7435" s="381"/>
      <c r="AI7435" s="381"/>
      <c r="AJ7435" s="381"/>
      <c r="AK7435" s="381"/>
      <c r="AL7435" s="381"/>
      <c r="AM7435" s="381"/>
    </row>
    <row r="7436" spans="1:39" x14ac:dyDescent="0.35">
      <c r="A7436" s="379"/>
      <c r="B7436" s="379"/>
      <c r="C7436" s="379"/>
      <c r="D7436" s="379"/>
      <c r="E7436" s="379"/>
      <c r="F7436" s="379"/>
      <c r="G7436" s="379"/>
      <c r="H7436" s="379"/>
      <c r="I7436" s="379"/>
      <c r="J7436" s="379"/>
      <c r="K7436" s="379"/>
      <c r="L7436" s="379"/>
      <c r="M7436" s="379"/>
      <c r="N7436" s="379"/>
      <c r="O7436" s="379"/>
      <c r="P7436" s="379"/>
      <c r="Q7436" s="379"/>
      <c r="R7436" s="379"/>
      <c r="S7436" s="379"/>
      <c r="T7436" s="379"/>
      <c r="U7436" s="379"/>
      <c r="V7436" s="379"/>
      <c r="W7436" s="379"/>
      <c r="X7436" s="379"/>
      <c r="Y7436" s="379"/>
      <c r="Z7436" s="379"/>
      <c r="AA7436" s="380"/>
      <c r="AB7436" s="379"/>
      <c r="AC7436" s="379"/>
      <c r="AD7436" s="379"/>
      <c r="AE7436" s="381"/>
      <c r="AF7436" s="105"/>
      <c r="AG7436" s="381"/>
      <c r="AH7436" s="381"/>
      <c r="AI7436" s="381"/>
      <c r="AJ7436" s="381"/>
      <c r="AK7436" s="381"/>
      <c r="AL7436" s="381"/>
      <c r="AM7436" s="381"/>
    </row>
    <row r="7437" spans="1:39" x14ac:dyDescent="0.35">
      <c r="A7437" s="379"/>
      <c r="B7437" s="379"/>
      <c r="C7437" s="379"/>
      <c r="D7437" s="379"/>
      <c r="E7437" s="379"/>
      <c r="F7437" s="379"/>
      <c r="G7437" s="379"/>
      <c r="H7437" s="379"/>
      <c r="I7437" s="379"/>
      <c r="J7437" s="379"/>
      <c r="K7437" s="379"/>
      <c r="L7437" s="379"/>
      <c r="M7437" s="379"/>
      <c r="N7437" s="379"/>
      <c r="O7437" s="379"/>
      <c r="P7437" s="379"/>
      <c r="Q7437" s="379"/>
      <c r="R7437" s="379"/>
      <c r="S7437" s="379"/>
      <c r="T7437" s="379"/>
      <c r="U7437" s="379"/>
      <c r="V7437" s="379"/>
      <c r="W7437" s="379"/>
      <c r="X7437" s="379"/>
      <c r="Y7437" s="379"/>
      <c r="Z7437" s="379"/>
      <c r="AA7437" s="380"/>
      <c r="AB7437" s="379"/>
      <c r="AC7437" s="379"/>
      <c r="AD7437" s="379"/>
      <c r="AE7437" s="381"/>
      <c r="AF7437" s="105"/>
      <c r="AG7437" s="381"/>
      <c r="AH7437" s="381"/>
      <c r="AI7437" s="381"/>
      <c r="AJ7437" s="381"/>
      <c r="AK7437" s="381"/>
      <c r="AL7437" s="381"/>
      <c r="AM7437" s="381"/>
    </row>
    <row r="7438" spans="1:39" x14ac:dyDescent="0.35">
      <c r="A7438" s="379"/>
      <c r="B7438" s="379"/>
      <c r="C7438" s="379"/>
      <c r="D7438" s="379"/>
      <c r="E7438" s="379"/>
      <c r="F7438" s="379"/>
      <c r="G7438" s="379"/>
      <c r="H7438" s="379"/>
      <c r="I7438" s="379"/>
      <c r="J7438" s="379"/>
      <c r="K7438" s="379"/>
      <c r="L7438" s="379"/>
      <c r="M7438" s="379"/>
      <c r="N7438" s="379"/>
      <c r="O7438" s="379"/>
      <c r="P7438" s="379"/>
      <c r="Q7438" s="379"/>
      <c r="R7438" s="379"/>
      <c r="S7438" s="379"/>
      <c r="T7438" s="379"/>
      <c r="U7438" s="379"/>
      <c r="V7438" s="379"/>
      <c r="W7438" s="379"/>
      <c r="X7438" s="379"/>
      <c r="Y7438" s="379"/>
      <c r="Z7438" s="379"/>
      <c r="AA7438" s="380"/>
      <c r="AB7438" s="379"/>
      <c r="AC7438" s="379"/>
      <c r="AD7438" s="379"/>
      <c r="AE7438" s="381"/>
      <c r="AF7438" s="105"/>
      <c r="AG7438" s="381"/>
      <c r="AH7438" s="381"/>
      <c r="AI7438" s="381"/>
      <c r="AJ7438" s="381"/>
      <c r="AK7438" s="381"/>
      <c r="AL7438" s="381"/>
      <c r="AM7438" s="381"/>
    </row>
    <row r="7439" spans="1:39" x14ac:dyDescent="0.35">
      <c r="A7439" s="379"/>
      <c r="B7439" s="379"/>
      <c r="C7439" s="379"/>
      <c r="D7439" s="379"/>
      <c r="E7439" s="379"/>
      <c r="F7439" s="379"/>
      <c r="G7439" s="379"/>
      <c r="H7439" s="379"/>
      <c r="I7439" s="379"/>
      <c r="J7439" s="379"/>
      <c r="K7439" s="379"/>
      <c r="L7439" s="379"/>
      <c r="M7439" s="379"/>
      <c r="N7439" s="379"/>
      <c r="O7439" s="379"/>
      <c r="P7439" s="379"/>
      <c r="Q7439" s="379"/>
      <c r="R7439" s="379"/>
      <c r="S7439" s="379"/>
      <c r="T7439" s="379"/>
      <c r="U7439" s="379"/>
      <c r="V7439" s="379"/>
      <c r="W7439" s="379"/>
      <c r="X7439" s="379"/>
      <c r="Y7439" s="379"/>
      <c r="Z7439" s="379"/>
      <c r="AA7439" s="380"/>
      <c r="AB7439" s="379"/>
      <c r="AC7439" s="379"/>
      <c r="AD7439" s="379"/>
      <c r="AE7439" s="381"/>
      <c r="AF7439" s="105"/>
      <c r="AG7439" s="381"/>
      <c r="AH7439" s="381"/>
      <c r="AI7439" s="381"/>
      <c r="AJ7439" s="381"/>
      <c r="AK7439" s="381"/>
      <c r="AL7439" s="381"/>
      <c r="AM7439" s="381"/>
    </row>
    <row r="7440" spans="1:39" x14ac:dyDescent="0.35">
      <c r="A7440" s="379"/>
      <c r="B7440" s="379"/>
      <c r="C7440" s="379"/>
      <c r="D7440" s="379"/>
      <c r="E7440" s="379"/>
      <c r="F7440" s="379"/>
      <c r="G7440" s="379"/>
      <c r="H7440" s="379"/>
      <c r="I7440" s="379"/>
      <c r="J7440" s="379"/>
      <c r="K7440" s="379"/>
      <c r="L7440" s="379"/>
      <c r="M7440" s="379"/>
      <c r="N7440" s="379"/>
      <c r="O7440" s="379"/>
      <c r="P7440" s="379"/>
      <c r="Q7440" s="379"/>
      <c r="R7440" s="379"/>
      <c r="S7440" s="379"/>
      <c r="T7440" s="379"/>
      <c r="U7440" s="379"/>
      <c r="V7440" s="379"/>
      <c r="W7440" s="379"/>
      <c r="X7440" s="379"/>
      <c r="Y7440" s="379"/>
      <c r="Z7440" s="379"/>
      <c r="AA7440" s="380"/>
      <c r="AB7440" s="379"/>
      <c r="AC7440" s="379"/>
      <c r="AD7440" s="379"/>
      <c r="AE7440" s="381"/>
      <c r="AF7440" s="105"/>
      <c r="AG7440" s="381"/>
      <c r="AH7440" s="381"/>
      <c r="AI7440" s="381"/>
      <c r="AJ7440" s="381"/>
      <c r="AK7440" s="381"/>
      <c r="AL7440" s="381"/>
      <c r="AM7440" s="381"/>
    </row>
    <row r="7441" spans="1:39" x14ac:dyDescent="0.35">
      <c r="A7441" s="379"/>
      <c r="B7441" s="379"/>
      <c r="C7441" s="379"/>
      <c r="D7441" s="379"/>
      <c r="E7441" s="379"/>
      <c r="F7441" s="379"/>
      <c r="G7441" s="379"/>
      <c r="H7441" s="379"/>
      <c r="I7441" s="379"/>
      <c r="J7441" s="379"/>
      <c r="K7441" s="379"/>
      <c r="L7441" s="379"/>
      <c r="M7441" s="379"/>
      <c r="N7441" s="379"/>
      <c r="O7441" s="379"/>
      <c r="P7441" s="379"/>
      <c r="Q7441" s="379"/>
      <c r="R7441" s="379"/>
      <c r="S7441" s="379"/>
      <c r="T7441" s="379"/>
      <c r="U7441" s="379"/>
      <c r="V7441" s="379"/>
      <c r="W7441" s="379"/>
      <c r="X7441" s="379"/>
      <c r="Y7441" s="379"/>
      <c r="Z7441" s="379"/>
      <c r="AA7441" s="380"/>
      <c r="AB7441" s="379"/>
      <c r="AC7441" s="379"/>
      <c r="AD7441" s="379"/>
      <c r="AE7441" s="381"/>
      <c r="AF7441" s="105"/>
      <c r="AG7441" s="381"/>
      <c r="AH7441" s="381"/>
      <c r="AI7441" s="381"/>
      <c r="AJ7441" s="381"/>
      <c r="AK7441" s="381"/>
      <c r="AL7441" s="381"/>
      <c r="AM7441" s="381"/>
    </row>
    <row r="7442" spans="1:39" x14ac:dyDescent="0.35">
      <c r="A7442" s="379"/>
      <c r="B7442" s="379"/>
      <c r="C7442" s="379"/>
      <c r="D7442" s="379"/>
      <c r="E7442" s="379"/>
      <c r="F7442" s="379"/>
      <c r="G7442" s="379"/>
      <c r="H7442" s="379"/>
      <c r="I7442" s="379"/>
      <c r="J7442" s="379"/>
      <c r="K7442" s="379"/>
      <c r="L7442" s="379"/>
      <c r="M7442" s="379"/>
      <c r="N7442" s="379"/>
      <c r="O7442" s="379"/>
      <c r="P7442" s="379"/>
      <c r="Q7442" s="379"/>
      <c r="R7442" s="379"/>
      <c r="S7442" s="379"/>
      <c r="T7442" s="379"/>
      <c r="U7442" s="379"/>
      <c r="V7442" s="379"/>
      <c r="W7442" s="379"/>
      <c r="X7442" s="379"/>
      <c r="Y7442" s="379"/>
      <c r="Z7442" s="379"/>
      <c r="AA7442" s="380"/>
      <c r="AB7442" s="379"/>
      <c r="AC7442" s="379"/>
      <c r="AD7442" s="379"/>
      <c r="AE7442" s="381"/>
      <c r="AF7442" s="105"/>
      <c r="AG7442" s="381"/>
      <c r="AH7442" s="381"/>
      <c r="AI7442" s="381"/>
      <c r="AJ7442" s="381"/>
      <c r="AK7442" s="381"/>
      <c r="AL7442" s="381"/>
      <c r="AM7442" s="381"/>
    </row>
    <row r="7443" spans="1:39" x14ac:dyDescent="0.35">
      <c r="A7443" s="379"/>
      <c r="B7443" s="379"/>
      <c r="C7443" s="379"/>
      <c r="D7443" s="379"/>
      <c r="E7443" s="379"/>
      <c r="F7443" s="379"/>
      <c r="G7443" s="379"/>
      <c r="H7443" s="379"/>
      <c r="I7443" s="379"/>
      <c r="J7443" s="379"/>
      <c r="K7443" s="379"/>
      <c r="L7443" s="379"/>
      <c r="M7443" s="379"/>
      <c r="N7443" s="379"/>
      <c r="O7443" s="379"/>
      <c r="P7443" s="379"/>
      <c r="Q7443" s="379"/>
      <c r="R7443" s="379"/>
      <c r="S7443" s="379"/>
      <c r="T7443" s="379"/>
      <c r="U7443" s="379"/>
      <c r="V7443" s="379"/>
      <c r="W7443" s="379"/>
      <c r="X7443" s="379"/>
      <c r="Y7443" s="379"/>
      <c r="Z7443" s="379"/>
      <c r="AA7443" s="380"/>
      <c r="AB7443" s="379"/>
      <c r="AC7443" s="379"/>
      <c r="AD7443" s="379"/>
      <c r="AE7443" s="381"/>
      <c r="AF7443" s="105"/>
      <c r="AG7443" s="381"/>
      <c r="AH7443" s="381"/>
      <c r="AI7443" s="381"/>
      <c r="AJ7443" s="381"/>
      <c r="AK7443" s="381"/>
      <c r="AL7443" s="381"/>
      <c r="AM7443" s="381"/>
    </row>
    <row r="7444" spans="1:39" x14ac:dyDescent="0.35">
      <c r="A7444" s="379"/>
      <c r="B7444" s="379"/>
      <c r="C7444" s="379"/>
      <c r="D7444" s="379"/>
      <c r="E7444" s="379"/>
      <c r="F7444" s="379"/>
      <c r="G7444" s="379"/>
      <c r="H7444" s="379"/>
      <c r="I7444" s="379"/>
      <c r="J7444" s="379"/>
      <c r="K7444" s="379"/>
      <c r="L7444" s="379"/>
      <c r="M7444" s="379"/>
      <c r="N7444" s="379"/>
      <c r="O7444" s="379"/>
      <c r="P7444" s="379"/>
      <c r="Q7444" s="379"/>
      <c r="R7444" s="379"/>
      <c r="S7444" s="379"/>
      <c r="T7444" s="379"/>
      <c r="U7444" s="379"/>
      <c r="V7444" s="379"/>
      <c r="W7444" s="379"/>
      <c r="X7444" s="379"/>
      <c r="Y7444" s="379"/>
      <c r="Z7444" s="379"/>
      <c r="AA7444" s="380"/>
      <c r="AB7444" s="379"/>
      <c r="AC7444" s="379"/>
      <c r="AD7444" s="379"/>
      <c r="AE7444" s="381"/>
      <c r="AF7444" s="105"/>
      <c r="AG7444" s="381"/>
      <c r="AH7444" s="381"/>
      <c r="AI7444" s="381"/>
      <c r="AJ7444" s="381"/>
      <c r="AK7444" s="381"/>
      <c r="AL7444" s="381"/>
      <c r="AM7444" s="381"/>
    </row>
    <row r="7445" spans="1:39" x14ac:dyDescent="0.35">
      <c r="A7445" s="379"/>
      <c r="B7445" s="379"/>
      <c r="C7445" s="379"/>
      <c r="D7445" s="379"/>
      <c r="E7445" s="379"/>
      <c r="F7445" s="379"/>
      <c r="G7445" s="379"/>
      <c r="H7445" s="379"/>
      <c r="I7445" s="379"/>
      <c r="J7445" s="379"/>
      <c r="K7445" s="379"/>
      <c r="L7445" s="379"/>
      <c r="M7445" s="379"/>
      <c r="N7445" s="379"/>
      <c r="O7445" s="379"/>
      <c r="P7445" s="379"/>
      <c r="Q7445" s="379"/>
      <c r="R7445" s="379"/>
      <c r="S7445" s="379"/>
      <c r="T7445" s="379"/>
      <c r="U7445" s="379"/>
      <c r="V7445" s="379"/>
      <c r="W7445" s="379"/>
      <c r="X7445" s="379"/>
      <c r="Y7445" s="379"/>
      <c r="Z7445" s="379"/>
      <c r="AA7445" s="380"/>
      <c r="AB7445" s="379"/>
      <c r="AC7445" s="379"/>
      <c r="AD7445" s="379"/>
      <c r="AE7445" s="381"/>
      <c r="AF7445" s="105"/>
      <c r="AG7445" s="381"/>
      <c r="AH7445" s="381"/>
      <c r="AI7445" s="381"/>
      <c r="AJ7445" s="381"/>
      <c r="AK7445" s="381"/>
      <c r="AL7445" s="381"/>
      <c r="AM7445" s="381"/>
    </row>
    <row r="7446" spans="1:39" x14ac:dyDescent="0.35">
      <c r="A7446" s="379"/>
      <c r="B7446" s="379"/>
      <c r="C7446" s="379"/>
      <c r="D7446" s="379"/>
      <c r="E7446" s="379"/>
      <c r="F7446" s="379"/>
      <c r="G7446" s="379"/>
      <c r="H7446" s="379"/>
      <c r="I7446" s="379"/>
      <c r="J7446" s="379"/>
      <c r="K7446" s="379"/>
      <c r="L7446" s="379"/>
      <c r="M7446" s="379"/>
      <c r="N7446" s="379"/>
      <c r="O7446" s="379"/>
      <c r="P7446" s="379"/>
      <c r="Q7446" s="379"/>
      <c r="R7446" s="379"/>
      <c r="S7446" s="379"/>
      <c r="T7446" s="379"/>
      <c r="U7446" s="379"/>
      <c r="V7446" s="379"/>
      <c r="W7446" s="379"/>
      <c r="X7446" s="379"/>
      <c r="Y7446" s="379"/>
      <c r="Z7446" s="379"/>
      <c r="AA7446" s="380"/>
      <c r="AB7446" s="379"/>
      <c r="AC7446" s="379"/>
      <c r="AD7446" s="379"/>
      <c r="AE7446" s="381"/>
      <c r="AF7446" s="105"/>
      <c r="AG7446" s="381"/>
      <c r="AH7446" s="381"/>
      <c r="AI7446" s="381"/>
      <c r="AJ7446" s="381"/>
      <c r="AK7446" s="381"/>
      <c r="AL7446" s="381"/>
      <c r="AM7446" s="381"/>
    </row>
    <row r="7447" spans="1:39" x14ac:dyDescent="0.35">
      <c r="A7447" s="379"/>
      <c r="B7447" s="379"/>
      <c r="C7447" s="379"/>
      <c r="D7447" s="379"/>
      <c r="E7447" s="379"/>
      <c r="F7447" s="379"/>
      <c r="G7447" s="379"/>
      <c r="H7447" s="379"/>
      <c r="I7447" s="379"/>
      <c r="J7447" s="379"/>
      <c r="K7447" s="379"/>
      <c r="L7447" s="379"/>
      <c r="M7447" s="379"/>
      <c r="N7447" s="379"/>
      <c r="O7447" s="379"/>
      <c r="P7447" s="379"/>
      <c r="Q7447" s="379"/>
      <c r="R7447" s="379"/>
      <c r="S7447" s="379"/>
      <c r="T7447" s="379"/>
      <c r="U7447" s="379"/>
      <c r="V7447" s="379"/>
      <c r="W7447" s="379"/>
      <c r="X7447" s="379"/>
      <c r="Y7447" s="379"/>
      <c r="Z7447" s="379"/>
      <c r="AA7447" s="380"/>
      <c r="AB7447" s="379"/>
      <c r="AC7447" s="379"/>
      <c r="AD7447" s="379"/>
      <c r="AE7447" s="381"/>
      <c r="AF7447" s="105"/>
      <c r="AG7447" s="381"/>
      <c r="AH7447" s="381"/>
      <c r="AI7447" s="381"/>
      <c r="AJ7447" s="381"/>
      <c r="AK7447" s="381"/>
      <c r="AL7447" s="381"/>
      <c r="AM7447" s="381"/>
    </row>
    <row r="7448" spans="1:39" x14ac:dyDescent="0.35">
      <c r="A7448" s="379"/>
      <c r="B7448" s="379"/>
      <c r="C7448" s="379"/>
      <c r="D7448" s="379"/>
      <c r="E7448" s="379"/>
      <c r="F7448" s="379"/>
      <c r="G7448" s="379"/>
      <c r="H7448" s="379"/>
      <c r="I7448" s="379"/>
      <c r="J7448" s="379"/>
      <c r="K7448" s="379"/>
      <c r="L7448" s="379"/>
      <c r="M7448" s="379"/>
      <c r="N7448" s="379"/>
      <c r="O7448" s="379"/>
      <c r="P7448" s="379"/>
      <c r="Q7448" s="379"/>
      <c r="R7448" s="379"/>
      <c r="S7448" s="379"/>
      <c r="T7448" s="379"/>
      <c r="U7448" s="379"/>
      <c r="V7448" s="379"/>
      <c r="W7448" s="379"/>
      <c r="X7448" s="379"/>
      <c r="Y7448" s="379"/>
      <c r="Z7448" s="379"/>
      <c r="AA7448" s="380"/>
      <c r="AB7448" s="379"/>
      <c r="AC7448" s="379"/>
      <c r="AD7448" s="379"/>
      <c r="AE7448" s="381"/>
      <c r="AF7448" s="105"/>
      <c r="AG7448" s="381"/>
      <c r="AH7448" s="381"/>
      <c r="AI7448" s="381"/>
      <c r="AJ7448" s="381"/>
      <c r="AK7448" s="381"/>
      <c r="AL7448" s="381"/>
      <c r="AM7448" s="381"/>
    </row>
    <row r="7449" spans="1:39" x14ac:dyDescent="0.35">
      <c r="A7449" s="379"/>
      <c r="B7449" s="379"/>
      <c r="C7449" s="379"/>
      <c r="D7449" s="379"/>
      <c r="E7449" s="379"/>
      <c r="F7449" s="379"/>
      <c r="G7449" s="379"/>
      <c r="H7449" s="379"/>
      <c r="I7449" s="379"/>
      <c r="J7449" s="379"/>
      <c r="K7449" s="379"/>
      <c r="L7449" s="379"/>
      <c r="M7449" s="379"/>
      <c r="N7449" s="379"/>
      <c r="O7449" s="379"/>
      <c r="P7449" s="379"/>
      <c r="Q7449" s="379"/>
      <c r="R7449" s="379"/>
      <c r="S7449" s="379"/>
      <c r="T7449" s="379"/>
      <c r="U7449" s="379"/>
      <c r="V7449" s="379"/>
      <c r="W7449" s="379"/>
      <c r="X7449" s="379"/>
      <c r="Y7449" s="379"/>
      <c r="Z7449" s="379"/>
      <c r="AA7449" s="380"/>
      <c r="AB7449" s="379"/>
      <c r="AC7449" s="379"/>
      <c r="AD7449" s="379"/>
      <c r="AE7449" s="381"/>
      <c r="AF7449" s="105"/>
      <c r="AG7449" s="381"/>
      <c r="AH7449" s="381"/>
      <c r="AI7449" s="381"/>
      <c r="AJ7449" s="381"/>
      <c r="AK7449" s="381"/>
      <c r="AL7449" s="381"/>
      <c r="AM7449" s="381"/>
    </row>
    <row r="7450" spans="1:39" x14ac:dyDescent="0.35">
      <c r="A7450" s="379"/>
      <c r="B7450" s="379"/>
      <c r="C7450" s="379"/>
      <c r="D7450" s="379"/>
      <c r="E7450" s="379"/>
      <c r="F7450" s="379"/>
      <c r="G7450" s="379"/>
      <c r="H7450" s="379"/>
      <c r="I7450" s="379"/>
      <c r="J7450" s="379"/>
      <c r="K7450" s="379"/>
      <c r="L7450" s="379"/>
      <c r="M7450" s="379"/>
      <c r="N7450" s="379"/>
      <c r="O7450" s="379"/>
      <c r="P7450" s="379"/>
      <c r="Q7450" s="379"/>
      <c r="R7450" s="379"/>
      <c r="S7450" s="379"/>
      <c r="T7450" s="379"/>
      <c r="U7450" s="379"/>
      <c r="V7450" s="379"/>
      <c r="W7450" s="379"/>
      <c r="X7450" s="379"/>
      <c r="Y7450" s="379"/>
      <c r="Z7450" s="379"/>
      <c r="AA7450" s="380"/>
      <c r="AB7450" s="379"/>
      <c r="AC7450" s="379"/>
      <c r="AD7450" s="379"/>
      <c r="AE7450" s="381"/>
      <c r="AF7450" s="105"/>
      <c r="AG7450" s="381"/>
      <c r="AH7450" s="381"/>
      <c r="AI7450" s="381"/>
      <c r="AJ7450" s="381"/>
      <c r="AK7450" s="381"/>
      <c r="AL7450" s="381"/>
      <c r="AM7450" s="381"/>
    </row>
    <row r="7451" spans="1:39" x14ac:dyDescent="0.35">
      <c r="A7451" s="379"/>
      <c r="B7451" s="379"/>
      <c r="C7451" s="379"/>
      <c r="D7451" s="379"/>
      <c r="E7451" s="379"/>
      <c r="F7451" s="379"/>
      <c r="G7451" s="379"/>
      <c r="H7451" s="379"/>
      <c r="I7451" s="379"/>
      <c r="J7451" s="379"/>
      <c r="K7451" s="379"/>
      <c r="L7451" s="379"/>
      <c r="M7451" s="379"/>
      <c r="N7451" s="379"/>
      <c r="O7451" s="379"/>
      <c r="P7451" s="379"/>
      <c r="Q7451" s="379"/>
      <c r="R7451" s="379"/>
      <c r="S7451" s="379"/>
      <c r="T7451" s="379"/>
      <c r="U7451" s="379"/>
      <c r="V7451" s="379"/>
      <c r="W7451" s="379"/>
      <c r="X7451" s="379"/>
      <c r="Y7451" s="379"/>
      <c r="Z7451" s="379"/>
      <c r="AA7451" s="380"/>
      <c r="AB7451" s="379"/>
      <c r="AC7451" s="379"/>
      <c r="AD7451" s="379"/>
      <c r="AE7451" s="381"/>
      <c r="AF7451" s="105"/>
      <c r="AG7451" s="381"/>
      <c r="AH7451" s="381"/>
      <c r="AI7451" s="381"/>
      <c r="AJ7451" s="381"/>
      <c r="AK7451" s="381"/>
      <c r="AL7451" s="381"/>
      <c r="AM7451" s="381"/>
    </row>
    <row r="7452" spans="1:39" x14ac:dyDescent="0.35">
      <c r="A7452" s="379"/>
      <c r="B7452" s="379"/>
      <c r="C7452" s="379"/>
      <c r="D7452" s="379"/>
      <c r="E7452" s="379"/>
      <c r="F7452" s="379"/>
      <c r="G7452" s="379"/>
      <c r="H7452" s="379"/>
      <c r="I7452" s="379"/>
      <c r="J7452" s="379"/>
      <c r="K7452" s="379"/>
      <c r="L7452" s="379"/>
      <c r="M7452" s="379"/>
      <c r="N7452" s="379"/>
      <c r="O7452" s="379"/>
      <c r="P7452" s="379"/>
      <c r="Q7452" s="379"/>
      <c r="R7452" s="379"/>
      <c r="S7452" s="379"/>
      <c r="T7452" s="379"/>
      <c r="U7452" s="379"/>
      <c r="V7452" s="379"/>
      <c r="W7452" s="379"/>
      <c r="X7452" s="379"/>
      <c r="Y7452" s="379"/>
      <c r="Z7452" s="379"/>
      <c r="AA7452" s="380"/>
      <c r="AB7452" s="379"/>
      <c r="AC7452" s="379"/>
      <c r="AD7452" s="379"/>
      <c r="AE7452" s="381"/>
      <c r="AF7452" s="105"/>
      <c r="AG7452" s="381"/>
      <c r="AH7452" s="381"/>
      <c r="AI7452" s="381"/>
      <c r="AJ7452" s="381"/>
      <c r="AK7452" s="381"/>
      <c r="AL7452" s="381"/>
      <c r="AM7452" s="381"/>
    </row>
    <row r="7453" spans="1:39" x14ac:dyDescent="0.35">
      <c r="A7453" s="379"/>
      <c r="B7453" s="379"/>
      <c r="C7453" s="379"/>
      <c r="D7453" s="379"/>
      <c r="E7453" s="379"/>
      <c r="F7453" s="379"/>
      <c r="G7453" s="379"/>
      <c r="H7453" s="379"/>
      <c r="I7453" s="379"/>
      <c r="J7453" s="379"/>
      <c r="K7453" s="379"/>
      <c r="L7453" s="379"/>
      <c r="M7453" s="379"/>
      <c r="N7453" s="379"/>
      <c r="O7453" s="379"/>
      <c r="P7453" s="379"/>
      <c r="Q7453" s="379"/>
      <c r="R7453" s="379"/>
      <c r="S7453" s="379"/>
      <c r="T7453" s="379"/>
      <c r="U7453" s="379"/>
      <c r="V7453" s="379"/>
      <c r="W7453" s="379"/>
      <c r="X7453" s="379"/>
      <c r="Y7453" s="379"/>
      <c r="Z7453" s="379"/>
      <c r="AA7453" s="380"/>
      <c r="AB7453" s="379"/>
      <c r="AC7453" s="379"/>
      <c r="AD7453" s="379"/>
      <c r="AE7453" s="381"/>
      <c r="AF7453" s="105"/>
      <c r="AG7453" s="381"/>
      <c r="AH7453" s="381"/>
      <c r="AI7453" s="381"/>
      <c r="AJ7453" s="381"/>
      <c r="AK7453" s="381"/>
      <c r="AL7453" s="381"/>
      <c r="AM7453" s="381"/>
    </row>
    <row r="7454" spans="1:39" x14ac:dyDescent="0.35">
      <c r="A7454" s="379"/>
      <c r="B7454" s="379"/>
      <c r="C7454" s="379"/>
      <c r="D7454" s="379"/>
      <c r="E7454" s="379"/>
      <c r="F7454" s="379"/>
      <c r="G7454" s="379"/>
      <c r="H7454" s="379"/>
      <c r="I7454" s="379"/>
      <c r="J7454" s="379"/>
      <c r="K7454" s="379"/>
      <c r="L7454" s="379"/>
      <c r="M7454" s="379"/>
      <c r="N7454" s="379"/>
      <c r="O7454" s="379"/>
      <c r="P7454" s="379"/>
      <c r="Q7454" s="379"/>
      <c r="R7454" s="379"/>
      <c r="S7454" s="379"/>
      <c r="T7454" s="379"/>
      <c r="U7454" s="379"/>
      <c r="V7454" s="379"/>
      <c r="W7454" s="379"/>
      <c r="X7454" s="379"/>
      <c r="Y7454" s="379"/>
      <c r="Z7454" s="379"/>
      <c r="AA7454" s="380"/>
      <c r="AB7454" s="379"/>
      <c r="AC7454" s="379"/>
      <c r="AD7454" s="379"/>
      <c r="AE7454" s="381"/>
      <c r="AF7454" s="105"/>
      <c r="AG7454" s="381"/>
      <c r="AH7454" s="381"/>
      <c r="AI7454" s="381"/>
      <c r="AJ7454" s="381"/>
      <c r="AK7454" s="381"/>
      <c r="AL7454" s="381"/>
      <c r="AM7454" s="381"/>
    </row>
    <row r="7455" spans="1:39" x14ac:dyDescent="0.35">
      <c r="A7455" s="379"/>
      <c r="B7455" s="379"/>
      <c r="C7455" s="379"/>
      <c r="D7455" s="379"/>
      <c r="E7455" s="379"/>
      <c r="F7455" s="379"/>
      <c r="G7455" s="379"/>
      <c r="H7455" s="379"/>
      <c r="I7455" s="379"/>
      <c r="J7455" s="379"/>
      <c r="K7455" s="379"/>
      <c r="L7455" s="379"/>
      <c r="M7455" s="379"/>
      <c r="N7455" s="379"/>
      <c r="O7455" s="379"/>
      <c r="P7455" s="379"/>
      <c r="Q7455" s="379"/>
      <c r="R7455" s="379"/>
      <c r="S7455" s="379"/>
      <c r="T7455" s="379"/>
      <c r="U7455" s="379"/>
      <c r="V7455" s="379"/>
      <c r="W7455" s="379"/>
      <c r="X7455" s="379"/>
      <c r="Y7455" s="379"/>
      <c r="Z7455" s="379"/>
      <c r="AA7455" s="380"/>
      <c r="AB7455" s="379"/>
      <c r="AC7455" s="379"/>
      <c r="AD7455" s="379"/>
      <c r="AE7455" s="381"/>
      <c r="AF7455" s="105"/>
      <c r="AG7455" s="381"/>
      <c r="AH7455" s="381"/>
      <c r="AI7455" s="381"/>
      <c r="AJ7455" s="381"/>
      <c r="AK7455" s="381"/>
      <c r="AL7455" s="381"/>
      <c r="AM7455" s="381"/>
    </row>
    <row r="7456" spans="1:39" x14ac:dyDescent="0.35">
      <c r="A7456" s="379"/>
      <c r="B7456" s="379"/>
      <c r="C7456" s="379"/>
      <c r="D7456" s="379"/>
      <c r="E7456" s="379"/>
      <c r="F7456" s="379"/>
      <c r="G7456" s="379"/>
      <c r="H7456" s="379"/>
      <c r="I7456" s="379"/>
      <c r="J7456" s="379"/>
      <c r="K7456" s="379"/>
      <c r="L7456" s="379"/>
      <c r="M7456" s="379"/>
      <c r="N7456" s="379"/>
      <c r="O7456" s="379"/>
      <c r="P7456" s="379"/>
      <c r="Q7456" s="379"/>
      <c r="R7456" s="379"/>
      <c r="S7456" s="379"/>
      <c r="T7456" s="379"/>
      <c r="U7456" s="379"/>
      <c r="V7456" s="379"/>
      <c r="W7456" s="379"/>
      <c r="X7456" s="379"/>
      <c r="Y7456" s="379"/>
      <c r="Z7456" s="379"/>
      <c r="AA7456" s="380"/>
      <c r="AB7456" s="379"/>
      <c r="AC7456" s="379"/>
      <c r="AD7456" s="379"/>
      <c r="AE7456" s="381"/>
      <c r="AF7456" s="105"/>
      <c r="AG7456" s="381"/>
      <c r="AH7456" s="381"/>
      <c r="AI7456" s="381"/>
      <c r="AJ7456" s="381"/>
      <c r="AK7456" s="381"/>
      <c r="AL7456" s="381"/>
      <c r="AM7456" s="381"/>
    </row>
    <row r="7457" spans="1:39" x14ac:dyDescent="0.35">
      <c r="A7457" s="379"/>
      <c r="B7457" s="379"/>
      <c r="C7457" s="379"/>
      <c r="D7457" s="379"/>
      <c r="E7457" s="379"/>
      <c r="F7457" s="379"/>
      <c r="G7457" s="379"/>
      <c r="H7457" s="379"/>
      <c r="I7457" s="379"/>
      <c r="J7457" s="379"/>
      <c r="K7457" s="379"/>
      <c r="L7457" s="379"/>
      <c r="M7457" s="379"/>
      <c r="N7457" s="379"/>
      <c r="O7457" s="379"/>
      <c r="P7457" s="379"/>
      <c r="Q7457" s="379"/>
      <c r="R7457" s="379"/>
      <c r="S7457" s="379"/>
      <c r="T7457" s="379"/>
      <c r="U7457" s="379"/>
      <c r="V7457" s="379"/>
      <c r="W7457" s="379"/>
      <c r="X7457" s="379"/>
      <c r="Y7457" s="379"/>
      <c r="Z7457" s="379"/>
      <c r="AA7457" s="380"/>
      <c r="AB7457" s="379"/>
      <c r="AC7457" s="379"/>
      <c r="AD7457" s="379"/>
      <c r="AE7457" s="381"/>
      <c r="AF7457" s="105"/>
      <c r="AG7457" s="381"/>
      <c r="AH7457" s="381"/>
      <c r="AI7457" s="381"/>
      <c r="AJ7457" s="381"/>
      <c r="AK7457" s="381"/>
      <c r="AL7457" s="381"/>
      <c r="AM7457" s="381"/>
    </row>
    <row r="7458" spans="1:39" x14ac:dyDescent="0.35">
      <c r="A7458" s="379"/>
      <c r="B7458" s="379"/>
      <c r="C7458" s="379"/>
      <c r="D7458" s="379"/>
      <c r="E7458" s="379"/>
      <c r="F7458" s="379"/>
      <c r="G7458" s="379"/>
      <c r="H7458" s="379"/>
      <c r="I7458" s="379"/>
      <c r="J7458" s="379"/>
      <c r="K7458" s="379"/>
      <c r="L7458" s="379"/>
      <c r="M7458" s="379"/>
      <c r="N7458" s="379"/>
      <c r="O7458" s="379"/>
      <c r="P7458" s="379"/>
      <c r="Q7458" s="379"/>
      <c r="R7458" s="379"/>
      <c r="S7458" s="379"/>
      <c r="T7458" s="379"/>
      <c r="U7458" s="379"/>
      <c r="V7458" s="379"/>
      <c r="W7458" s="379"/>
      <c r="X7458" s="379"/>
      <c r="Y7458" s="379"/>
      <c r="Z7458" s="379"/>
      <c r="AA7458" s="380"/>
      <c r="AB7458" s="379"/>
      <c r="AC7458" s="379"/>
      <c r="AD7458" s="379"/>
      <c r="AE7458" s="381"/>
      <c r="AF7458" s="105"/>
      <c r="AG7458" s="381"/>
      <c r="AH7458" s="381"/>
      <c r="AI7458" s="381"/>
      <c r="AJ7458" s="381"/>
      <c r="AK7458" s="381"/>
      <c r="AL7458" s="381"/>
      <c r="AM7458" s="381"/>
    </row>
    <row r="7459" spans="1:39" x14ac:dyDescent="0.35">
      <c r="A7459" s="379"/>
      <c r="B7459" s="379"/>
      <c r="C7459" s="379"/>
      <c r="D7459" s="379"/>
      <c r="E7459" s="379"/>
      <c r="F7459" s="379"/>
      <c r="G7459" s="379"/>
      <c r="H7459" s="379"/>
      <c r="I7459" s="379"/>
      <c r="J7459" s="379"/>
      <c r="K7459" s="379"/>
      <c r="L7459" s="379"/>
      <c r="M7459" s="379"/>
      <c r="N7459" s="379"/>
      <c r="O7459" s="379"/>
      <c r="P7459" s="379"/>
      <c r="Q7459" s="379"/>
      <c r="R7459" s="379"/>
      <c r="S7459" s="379"/>
      <c r="T7459" s="379"/>
      <c r="U7459" s="379"/>
      <c r="V7459" s="379"/>
      <c r="W7459" s="379"/>
      <c r="X7459" s="379"/>
      <c r="Y7459" s="379"/>
      <c r="Z7459" s="379"/>
      <c r="AA7459" s="380"/>
      <c r="AB7459" s="379"/>
      <c r="AC7459" s="379"/>
      <c r="AD7459" s="379"/>
      <c r="AE7459" s="381"/>
      <c r="AF7459" s="105"/>
      <c r="AG7459" s="381"/>
      <c r="AH7459" s="381"/>
      <c r="AI7459" s="381"/>
      <c r="AJ7459" s="381"/>
      <c r="AK7459" s="381"/>
      <c r="AL7459" s="381"/>
      <c r="AM7459" s="381"/>
    </row>
    <row r="7460" spans="1:39" x14ac:dyDescent="0.35">
      <c r="A7460" s="379"/>
      <c r="B7460" s="379"/>
      <c r="C7460" s="379"/>
      <c r="D7460" s="379"/>
      <c r="E7460" s="379"/>
      <c r="F7460" s="379"/>
      <c r="G7460" s="379"/>
      <c r="H7460" s="379"/>
      <c r="I7460" s="379"/>
      <c r="J7460" s="379"/>
      <c r="K7460" s="379"/>
      <c r="L7460" s="379"/>
      <c r="M7460" s="379"/>
      <c r="N7460" s="379"/>
      <c r="O7460" s="379"/>
      <c r="P7460" s="379"/>
      <c r="Q7460" s="379"/>
      <c r="R7460" s="379"/>
      <c r="S7460" s="379"/>
      <c r="T7460" s="379"/>
      <c r="U7460" s="379"/>
      <c r="V7460" s="379"/>
      <c r="W7460" s="379"/>
      <c r="X7460" s="379"/>
      <c r="Y7460" s="379"/>
      <c r="Z7460" s="379"/>
      <c r="AA7460" s="380"/>
      <c r="AB7460" s="379"/>
      <c r="AC7460" s="379"/>
      <c r="AD7460" s="379"/>
      <c r="AE7460" s="381"/>
      <c r="AF7460" s="105"/>
      <c r="AG7460" s="381"/>
      <c r="AH7460" s="381"/>
      <c r="AI7460" s="381"/>
      <c r="AJ7460" s="381"/>
      <c r="AK7460" s="381"/>
      <c r="AL7460" s="381"/>
      <c r="AM7460" s="381"/>
    </row>
    <row r="7461" spans="1:39" x14ac:dyDescent="0.35">
      <c r="A7461" s="379"/>
      <c r="B7461" s="379"/>
      <c r="C7461" s="379"/>
      <c r="D7461" s="379"/>
      <c r="E7461" s="379"/>
      <c r="F7461" s="379"/>
      <c r="G7461" s="379"/>
      <c r="H7461" s="379"/>
      <c r="I7461" s="379"/>
      <c r="J7461" s="379"/>
      <c r="K7461" s="379"/>
      <c r="L7461" s="379"/>
      <c r="M7461" s="379"/>
      <c r="N7461" s="379"/>
      <c r="O7461" s="379"/>
      <c r="P7461" s="379"/>
      <c r="Q7461" s="379"/>
      <c r="R7461" s="379"/>
      <c r="S7461" s="379"/>
      <c r="T7461" s="379"/>
      <c r="U7461" s="379"/>
      <c r="V7461" s="379"/>
      <c r="W7461" s="379"/>
      <c r="X7461" s="379"/>
      <c r="Y7461" s="379"/>
      <c r="Z7461" s="379"/>
      <c r="AA7461" s="380"/>
      <c r="AB7461" s="379"/>
      <c r="AC7461" s="379"/>
      <c r="AD7461" s="379"/>
      <c r="AE7461" s="381"/>
      <c r="AF7461" s="105"/>
      <c r="AG7461" s="381"/>
      <c r="AH7461" s="381"/>
      <c r="AI7461" s="381"/>
      <c r="AJ7461" s="381"/>
      <c r="AK7461" s="381"/>
      <c r="AL7461" s="381"/>
      <c r="AM7461" s="381"/>
    </row>
    <row r="7462" spans="1:39" x14ac:dyDescent="0.35">
      <c r="A7462" s="379"/>
      <c r="B7462" s="379"/>
      <c r="C7462" s="379"/>
      <c r="D7462" s="379"/>
      <c r="E7462" s="379"/>
      <c r="F7462" s="379"/>
      <c r="G7462" s="379"/>
      <c r="H7462" s="379"/>
      <c r="I7462" s="379"/>
      <c r="J7462" s="379"/>
      <c r="K7462" s="379"/>
      <c r="L7462" s="379"/>
      <c r="M7462" s="379"/>
      <c r="N7462" s="379"/>
      <c r="O7462" s="379"/>
      <c r="P7462" s="379"/>
      <c r="Q7462" s="379"/>
      <c r="R7462" s="379"/>
      <c r="S7462" s="379"/>
      <c r="T7462" s="379"/>
      <c r="U7462" s="379"/>
      <c r="V7462" s="379"/>
      <c r="W7462" s="379"/>
      <c r="X7462" s="379"/>
      <c r="Y7462" s="379"/>
      <c r="Z7462" s="379"/>
      <c r="AA7462" s="380"/>
      <c r="AB7462" s="379"/>
      <c r="AC7462" s="379"/>
      <c r="AD7462" s="379"/>
      <c r="AE7462" s="381"/>
      <c r="AF7462" s="105"/>
      <c r="AG7462" s="381"/>
      <c r="AH7462" s="381"/>
      <c r="AI7462" s="381"/>
      <c r="AJ7462" s="381"/>
      <c r="AK7462" s="381"/>
      <c r="AL7462" s="381"/>
      <c r="AM7462" s="381"/>
    </row>
    <row r="7463" spans="1:39" x14ac:dyDescent="0.35">
      <c r="A7463" s="379"/>
      <c r="B7463" s="379"/>
      <c r="C7463" s="379"/>
      <c r="D7463" s="379"/>
      <c r="E7463" s="379"/>
      <c r="F7463" s="379"/>
      <c r="G7463" s="379"/>
      <c r="H7463" s="379"/>
      <c r="I7463" s="379"/>
      <c r="J7463" s="379"/>
      <c r="K7463" s="379"/>
      <c r="L7463" s="379"/>
      <c r="M7463" s="379"/>
      <c r="N7463" s="379"/>
      <c r="O7463" s="379"/>
      <c r="P7463" s="379"/>
      <c r="Q7463" s="379"/>
      <c r="R7463" s="379"/>
      <c r="S7463" s="379"/>
      <c r="T7463" s="379"/>
      <c r="U7463" s="379"/>
      <c r="V7463" s="379"/>
      <c r="W7463" s="379"/>
      <c r="X7463" s="379"/>
      <c r="Y7463" s="379"/>
      <c r="Z7463" s="379"/>
      <c r="AA7463" s="380"/>
      <c r="AB7463" s="379"/>
      <c r="AC7463" s="379"/>
      <c r="AD7463" s="379"/>
      <c r="AE7463" s="381"/>
      <c r="AF7463" s="105"/>
      <c r="AG7463" s="381"/>
      <c r="AH7463" s="381"/>
      <c r="AI7463" s="381"/>
      <c r="AJ7463" s="381"/>
      <c r="AK7463" s="381"/>
      <c r="AL7463" s="381"/>
      <c r="AM7463" s="381"/>
    </row>
    <row r="7464" spans="1:39" x14ac:dyDescent="0.35">
      <c r="A7464" s="379"/>
      <c r="B7464" s="379"/>
      <c r="C7464" s="379"/>
      <c r="D7464" s="379"/>
      <c r="E7464" s="379"/>
      <c r="F7464" s="379"/>
      <c r="G7464" s="379"/>
      <c r="H7464" s="379"/>
      <c r="I7464" s="379"/>
      <c r="J7464" s="379"/>
      <c r="K7464" s="379"/>
      <c r="L7464" s="379"/>
      <c r="M7464" s="379"/>
      <c r="N7464" s="379"/>
      <c r="O7464" s="379"/>
      <c r="P7464" s="379"/>
      <c r="Q7464" s="379"/>
      <c r="R7464" s="379"/>
      <c r="S7464" s="379"/>
      <c r="T7464" s="379"/>
      <c r="U7464" s="379"/>
      <c r="V7464" s="379"/>
      <c r="W7464" s="379"/>
      <c r="X7464" s="379"/>
      <c r="Y7464" s="379"/>
      <c r="Z7464" s="379"/>
      <c r="AA7464" s="380"/>
      <c r="AB7464" s="379"/>
      <c r="AC7464" s="379"/>
      <c r="AD7464" s="379"/>
      <c r="AE7464" s="381"/>
      <c r="AF7464" s="105"/>
      <c r="AG7464" s="381"/>
      <c r="AH7464" s="381"/>
      <c r="AI7464" s="381"/>
      <c r="AJ7464" s="381"/>
      <c r="AK7464" s="381"/>
      <c r="AL7464" s="381"/>
      <c r="AM7464" s="381"/>
    </row>
    <row r="7465" spans="1:39" x14ac:dyDescent="0.35">
      <c r="A7465" s="379"/>
      <c r="B7465" s="379"/>
      <c r="C7465" s="379"/>
      <c r="D7465" s="379"/>
      <c r="E7465" s="379"/>
      <c r="F7465" s="379"/>
      <c r="G7465" s="379"/>
      <c r="H7465" s="379"/>
      <c r="I7465" s="379"/>
      <c r="J7465" s="379"/>
      <c r="K7465" s="379"/>
      <c r="L7465" s="379"/>
      <c r="M7465" s="379"/>
      <c r="N7465" s="379"/>
      <c r="O7465" s="379"/>
      <c r="P7465" s="379"/>
      <c r="Q7465" s="379"/>
      <c r="R7465" s="379"/>
      <c r="S7465" s="379"/>
      <c r="T7465" s="379"/>
      <c r="U7465" s="379"/>
      <c r="V7465" s="379"/>
      <c r="W7465" s="379"/>
      <c r="X7465" s="379"/>
      <c r="Y7465" s="379"/>
      <c r="Z7465" s="379"/>
      <c r="AA7465" s="380"/>
      <c r="AB7465" s="379"/>
      <c r="AC7465" s="379"/>
      <c r="AD7465" s="379"/>
      <c r="AE7465" s="381"/>
      <c r="AF7465" s="105"/>
      <c r="AG7465" s="381"/>
      <c r="AH7465" s="381"/>
      <c r="AI7465" s="381"/>
      <c r="AJ7465" s="381"/>
      <c r="AK7465" s="381"/>
      <c r="AL7465" s="381"/>
      <c r="AM7465" s="381"/>
    </row>
    <row r="7466" spans="1:39" x14ac:dyDescent="0.35">
      <c r="A7466" s="379"/>
      <c r="B7466" s="379"/>
      <c r="C7466" s="379"/>
      <c r="D7466" s="379"/>
      <c r="E7466" s="379"/>
      <c r="F7466" s="379"/>
      <c r="G7466" s="379"/>
      <c r="H7466" s="379"/>
      <c r="I7466" s="379"/>
      <c r="J7466" s="379"/>
      <c r="K7466" s="379"/>
      <c r="L7466" s="379"/>
      <c r="M7466" s="379"/>
      <c r="N7466" s="379"/>
      <c r="O7466" s="379"/>
      <c r="P7466" s="379"/>
      <c r="Q7466" s="379"/>
      <c r="R7466" s="379"/>
      <c r="S7466" s="379"/>
      <c r="T7466" s="379"/>
      <c r="U7466" s="379"/>
      <c r="V7466" s="379"/>
      <c r="W7466" s="379"/>
      <c r="X7466" s="379"/>
      <c r="Y7466" s="379"/>
      <c r="Z7466" s="379"/>
      <c r="AA7466" s="380"/>
      <c r="AB7466" s="379"/>
      <c r="AC7466" s="379"/>
      <c r="AD7466" s="379"/>
      <c r="AE7466" s="381"/>
      <c r="AF7466" s="105"/>
      <c r="AG7466" s="381"/>
      <c r="AH7466" s="381"/>
      <c r="AI7466" s="381"/>
      <c r="AJ7466" s="381"/>
      <c r="AK7466" s="381"/>
      <c r="AL7466" s="381"/>
      <c r="AM7466" s="381"/>
    </row>
    <row r="7467" spans="1:39" x14ac:dyDescent="0.35">
      <c r="A7467" s="379"/>
      <c r="B7467" s="379"/>
      <c r="C7467" s="379"/>
      <c r="D7467" s="379"/>
      <c r="E7467" s="379"/>
      <c r="F7467" s="379"/>
      <c r="G7467" s="379"/>
      <c r="H7467" s="379"/>
      <c r="I7467" s="379"/>
      <c r="J7467" s="379"/>
      <c r="K7467" s="379"/>
      <c r="L7467" s="379"/>
      <c r="M7467" s="379"/>
      <c r="N7467" s="379"/>
      <c r="O7467" s="379"/>
      <c r="P7467" s="379"/>
      <c r="Q7467" s="379"/>
      <c r="R7467" s="379"/>
      <c r="S7467" s="379"/>
      <c r="T7467" s="379"/>
      <c r="U7467" s="379"/>
      <c r="V7467" s="379"/>
      <c r="W7467" s="379"/>
      <c r="X7467" s="379"/>
      <c r="Y7467" s="379"/>
      <c r="Z7467" s="379"/>
      <c r="AA7467" s="380"/>
      <c r="AB7467" s="379"/>
      <c r="AC7467" s="379"/>
      <c r="AD7467" s="379"/>
      <c r="AE7467" s="381"/>
      <c r="AF7467" s="105"/>
      <c r="AG7467" s="381"/>
      <c r="AH7467" s="381"/>
      <c r="AI7467" s="381"/>
      <c r="AJ7467" s="381"/>
      <c r="AK7467" s="381"/>
      <c r="AL7467" s="381"/>
      <c r="AM7467" s="381"/>
    </row>
    <row r="7468" spans="1:39" x14ac:dyDescent="0.35">
      <c r="A7468" s="379"/>
      <c r="B7468" s="379"/>
      <c r="C7468" s="379"/>
      <c r="D7468" s="379"/>
      <c r="E7468" s="379"/>
      <c r="F7468" s="379"/>
      <c r="G7468" s="379"/>
      <c r="H7468" s="379"/>
      <c r="I7468" s="379"/>
      <c r="J7468" s="379"/>
      <c r="K7468" s="379"/>
      <c r="L7468" s="379"/>
      <c r="M7468" s="379"/>
      <c r="N7468" s="379"/>
      <c r="O7468" s="379"/>
      <c r="P7468" s="379"/>
      <c r="Q7468" s="379"/>
      <c r="R7468" s="379"/>
      <c r="S7468" s="379"/>
      <c r="T7468" s="379"/>
      <c r="U7468" s="379"/>
      <c r="V7468" s="379"/>
      <c r="W7468" s="379"/>
      <c r="X7468" s="379"/>
      <c r="Y7468" s="379"/>
      <c r="Z7468" s="379"/>
      <c r="AA7468" s="380"/>
      <c r="AB7468" s="379"/>
      <c r="AC7468" s="379"/>
      <c r="AD7468" s="379"/>
      <c r="AE7468" s="381"/>
      <c r="AF7468" s="105"/>
      <c r="AG7468" s="381"/>
      <c r="AH7468" s="381"/>
      <c r="AI7468" s="381"/>
      <c r="AJ7468" s="381"/>
      <c r="AK7468" s="381"/>
      <c r="AL7468" s="381"/>
      <c r="AM7468" s="381"/>
    </row>
    <row r="7469" spans="1:39" x14ac:dyDescent="0.35">
      <c r="A7469" s="379"/>
      <c r="B7469" s="379"/>
      <c r="C7469" s="379"/>
      <c r="D7469" s="379"/>
      <c r="E7469" s="379"/>
      <c r="F7469" s="379"/>
      <c r="G7469" s="379"/>
      <c r="H7469" s="379"/>
      <c r="I7469" s="379"/>
      <c r="J7469" s="379"/>
      <c r="K7469" s="379"/>
      <c r="L7469" s="379"/>
      <c r="M7469" s="379"/>
      <c r="N7469" s="379"/>
      <c r="O7469" s="379"/>
      <c r="P7469" s="379"/>
      <c r="Q7469" s="379"/>
      <c r="R7469" s="379"/>
      <c r="S7469" s="379"/>
      <c r="T7469" s="379"/>
      <c r="U7469" s="379"/>
      <c r="V7469" s="379"/>
      <c r="W7469" s="379"/>
      <c r="X7469" s="379"/>
      <c r="Y7469" s="379"/>
      <c r="Z7469" s="379"/>
      <c r="AA7469" s="380"/>
      <c r="AB7469" s="379"/>
      <c r="AC7469" s="379"/>
      <c r="AD7469" s="379"/>
      <c r="AE7469" s="381"/>
      <c r="AF7469" s="105"/>
      <c r="AG7469" s="381"/>
      <c r="AH7469" s="381"/>
      <c r="AI7469" s="381"/>
      <c r="AJ7469" s="381"/>
      <c r="AK7469" s="381"/>
      <c r="AL7469" s="381"/>
      <c r="AM7469" s="381"/>
    </row>
    <row r="7470" spans="1:39" x14ac:dyDescent="0.35">
      <c r="A7470" s="379"/>
      <c r="B7470" s="379"/>
      <c r="C7470" s="379"/>
      <c r="D7470" s="379"/>
      <c r="E7470" s="379"/>
      <c r="F7470" s="379"/>
      <c r="G7470" s="379"/>
      <c r="H7470" s="379"/>
      <c r="I7470" s="379"/>
      <c r="J7470" s="379"/>
      <c r="K7470" s="379"/>
      <c r="L7470" s="379"/>
      <c r="M7470" s="379"/>
      <c r="N7470" s="379"/>
      <c r="O7470" s="379"/>
      <c r="P7470" s="379"/>
      <c r="Q7470" s="379"/>
      <c r="R7470" s="379"/>
      <c r="S7470" s="379"/>
      <c r="T7470" s="379"/>
      <c r="U7470" s="379"/>
      <c r="V7470" s="379"/>
      <c r="W7470" s="379"/>
      <c r="X7470" s="379"/>
      <c r="Y7470" s="379"/>
      <c r="Z7470" s="379"/>
      <c r="AA7470" s="380"/>
      <c r="AB7470" s="379"/>
      <c r="AC7470" s="379"/>
      <c r="AD7470" s="379"/>
      <c r="AE7470" s="381"/>
      <c r="AF7470" s="105"/>
      <c r="AG7470" s="381"/>
      <c r="AH7470" s="381"/>
      <c r="AI7470" s="381"/>
      <c r="AJ7470" s="381"/>
      <c r="AK7470" s="381"/>
      <c r="AL7470" s="381"/>
      <c r="AM7470" s="381"/>
    </row>
    <row r="7471" spans="1:39" x14ac:dyDescent="0.35">
      <c r="A7471" s="379"/>
      <c r="B7471" s="379"/>
      <c r="C7471" s="379"/>
      <c r="D7471" s="379"/>
      <c r="E7471" s="379"/>
      <c r="F7471" s="379"/>
      <c r="G7471" s="379"/>
      <c r="H7471" s="379"/>
      <c r="I7471" s="379"/>
      <c r="J7471" s="379"/>
      <c r="K7471" s="379"/>
      <c r="L7471" s="379"/>
      <c r="M7471" s="379"/>
      <c r="N7471" s="379"/>
      <c r="O7471" s="379"/>
      <c r="P7471" s="379"/>
      <c r="Q7471" s="379"/>
      <c r="R7471" s="379"/>
      <c r="S7471" s="379"/>
      <c r="T7471" s="379"/>
      <c r="U7471" s="379"/>
      <c r="V7471" s="379"/>
      <c r="W7471" s="379"/>
      <c r="X7471" s="379"/>
      <c r="Y7471" s="379"/>
      <c r="Z7471" s="379"/>
      <c r="AA7471" s="380"/>
      <c r="AB7471" s="379"/>
      <c r="AC7471" s="379"/>
      <c r="AD7471" s="379"/>
      <c r="AE7471" s="381"/>
      <c r="AF7471" s="105"/>
      <c r="AG7471" s="381"/>
      <c r="AH7471" s="381"/>
      <c r="AI7471" s="381"/>
      <c r="AJ7471" s="381"/>
      <c r="AK7471" s="381"/>
      <c r="AL7471" s="381"/>
      <c r="AM7471" s="381"/>
    </row>
    <row r="7472" spans="1:39" x14ac:dyDescent="0.35">
      <c r="A7472" s="379"/>
      <c r="B7472" s="379"/>
      <c r="C7472" s="379"/>
      <c r="D7472" s="379"/>
      <c r="E7472" s="379"/>
      <c r="F7472" s="379"/>
      <c r="G7472" s="379"/>
      <c r="H7472" s="379"/>
      <c r="I7472" s="379"/>
      <c r="J7472" s="379"/>
      <c r="K7472" s="379"/>
      <c r="L7472" s="379"/>
      <c r="M7472" s="379"/>
      <c r="N7472" s="379"/>
      <c r="O7472" s="379"/>
      <c r="P7472" s="379"/>
      <c r="Q7472" s="379"/>
      <c r="R7472" s="379"/>
      <c r="S7472" s="379"/>
      <c r="T7472" s="379"/>
      <c r="U7472" s="379"/>
      <c r="V7472" s="379"/>
      <c r="W7472" s="379"/>
      <c r="X7472" s="379"/>
      <c r="Y7472" s="379"/>
      <c r="Z7472" s="379"/>
      <c r="AA7472" s="380"/>
      <c r="AB7472" s="379"/>
      <c r="AC7472" s="379"/>
      <c r="AD7472" s="379"/>
      <c r="AE7472" s="381"/>
      <c r="AF7472" s="105"/>
      <c r="AG7472" s="381"/>
      <c r="AH7472" s="381"/>
      <c r="AI7472" s="381"/>
      <c r="AJ7472" s="381"/>
      <c r="AK7472" s="381"/>
      <c r="AL7472" s="381"/>
      <c r="AM7472" s="381"/>
    </row>
    <row r="7473" spans="1:39" x14ac:dyDescent="0.35">
      <c r="A7473" s="379"/>
      <c r="B7473" s="379"/>
      <c r="C7473" s="379"/>
      <c r="D7473" s="379"/>
      <c r="E7473" s="379"/>
      <c r="F7473" s="379"/>
      <c r="G7473" s="379"/>
      <c r="H7473" s="379"/>
      <c r="I7473" s="379"/>
      <c r="J7473" s="379"/>
      <c r="K7473" s="379"/>
      <c r="L7473" s="379"/>
      <c r="M7473" s="379"/>
      <c r="N7473" s="379"/>
      <c r="O7473" s="379"/>
      <c r="P7473" s="379"/>
      <c r="Q7473" s="379"/>
      <c r="R7473" s="379"/>
      <c r="S7473" s="379"/>
      <c r="T7473" s="379"/>
      <c r="U7473" s="379"/>
      <c r="V7473" s="379"/>
      <c r="W7473" s="379"/>
      <c r="X7473" s="379"/>
      <c r="Y7473" s="379"/>
      <c r="Z7473" s="379"/>
      <c r="AA7473" s="380"/>
      <c r="AB7473" s="379"/>
      <c r="AC7473" s="379"/>
      <c r="AD7473" s="379"/>
      <c r="AE7473" s="381"/>
      <c r="AF7473" s="105"/>
      <c r="AG7473" s="381"/>
      <c r="AH7473" s="381"/>
      <c r="AI7473" s="381"/>
      <c r="AJ7473" s="381"/>
      <c r="AK7473" s="381"/>
      <c r="AL7473" s="381"/>
      <c r="AM7473" s="381"/>
    </row>
    <row r="7474" spans="1:39" x14ac:dyDescent="0.35">
      <c r="A7474" s="379"/>
      <c r="B7474" s="379"/>
      <c r="C7474" s="379"/>
      <c r="D7474" s="379"/>
      <c r="E7474" s="379"/>
      <c r="F7474" s="379"/>
      <c r="G7474" s="379"/>
      <c r="H7474" s="379"/>
      <c r="I7474" s="379"/>
      <c r="J7474" s="379"/>
      <c r="K7474" s="379"/>
      <c r="L7474" s="379"/>
      <c r="M7474" s="379"/>
      <c r="N7474" s="379"/>
      <c r="O7474" s="379"/>
      <c r="P7474" s="379"/>
      <c r="Q7474" s="379"/>
      <c r="R7474" s="379"/>
      <c r="S7474" s="379"/>
      <c r="T7474" s="379"/>
      <c r="U7474" s="379"/>
      <c r="V7474" s="379"/>
      <c r="W7474" s="379"/>
      <c r="X7474" s="379"/>
      <c r="Y7474" s="379"/>
      <c r="Z7474" s="379"/>
      <c r="AA7474" s="380"/>
      <c r="AB7474" s="379"/>
      <c r="AC7474" s="379"/>
      <c r="AD7474" s="379"/>
      <c r="AE7474" s="381"/>
      <c r="AF7474" s="105"/>
      <c r="AG7474" s="381"/>
      <c r="AH7474" s="381"/>
      <c r="AI7474" s="381"/>
      <c r="AJ7474" s="381"/>
      <c r="AK7474" s="381"/>
      <c r="AL7474" s="381"/>
      <c r="AM7474" s="381"/>
    </row>
    <row r="7475" spans="1:39" x14ac:dyDescent="0.35">
      <c r="A7475" s="379"/>
      <c r="B7475" s="379"/>
      <c r="C7475" s="379"/>
      <c r="D7475" s="379"/>
      <c r="E7475" s="379"/>
      <c r="F7475" s="379"/>
      <c r="G7475" s="379"/>
      <c r="H7475" s="379"/>
      <c r="I7475" s="379"/>
      <c r="J7475" s="379"/>
      <c r="K7475" s="379"/>
      <c r="L7475" s="379"/>
      <c r="M7475" s="379"/>
      <c r="N7475" s="379"/>
      <c r="O7475" s="379"/>
      <c r="P7475" s="379"/>
      <c r="Q7475" s="379"/>
      <c r="R7475" s="379"/>
      <c r="S7475" s="379"/>
      <c r="T7475" s="379"/>
      <c r="U7475" s="379"/>
      <c r="V7475" s="379"/>
      <c r="W7475" s="379"/>
      <c r="X7475" s="379"/>
      <c r="Y7475" s="379"/>
      <c r="Z7475" s="379"/>
      <c r="AA7475" s="380"/>
      <c r="AB7475" s="379"/>
      <c r="AC7475" s="379"/>
      <c r="AD7475" s="379"/>
      <c r="AE7475" s="381"/>
      <c r="AF7475" s="105"/>
      <c r="AG7475" s="381"/>
      <c r="AH7475" s="381"/>
      <c r="AI7475" s="381"/>
      <c r="AJ7475" s="381"/>
      <c r="AK7475" s="381"/>
      <c r="AL7475" s="381"/>
      <c r="AM7475" s="381"/>
    </row>
    <row r="7476" spans="1:39" x14ac:dyDescent="0.35">
      <c r="A7476" s="379"/>
      <c r="B7476" s="379"/>
      <c r="C7476" s="379"/>
      <c r="D7476" s="379"/>
      <c r="E7476" s="379"/>
      <c r="F7476" s="379"/>
      <c r="G7476" s="379"/>
      <c r="H7476" s="379"/>
      <c r="I7476" s="379"/>
      <c r="J7476" s="379"/>
      <c r="K7476" s="379"/>
      <c r="L7476" s="379"/>
      <c r="M7476" s="379"/>
      <c r="N7476" s="379"/>
      <c r="O7476" s="379"/>
      <c r="P7476" s="379"/>
      <c r="Q7476" s="379"/>
      <c r="R7476" s="379"/>
      <c r="S7476" s="379"/>
      <c r="T7476" s="379"/>
      <c r="U7476" s="379"/>
      <c r="V7476" s="379"/>
      <c r="W7476" s="379"/>
      <c r="X7476" s="379"/>
      <c r="Y7476" s="379"/>
      <c r="Z7476" s="379"/>
      <c r="AA7476" s="380"/>
      <c r="AB7476" s="379"/>
      <c r="AC7476" s="379"/>
      <c r="AD7476" s="379"/>
      <c r="AE7476" s="381"/>
      <c r="AF7476" s="105"/>
      <c r="AG7476" s="381"/>
      <c r="AH7476" s="381"/>
      <c r="AI7476" s="381"/>
      <c r="AJ7476" s="381"/>
      <c r="AK7476" s="381"/>
      <c r="AL7476" s="381"/>
      <c r="AM7476" s="381"/>
    </row>
    <row r="7477" spans="1:39" x14ac:dyDescent="0.35">
      <c r="A7477" s="379"/>
      <c r="B7477" s="379"/>
      <c r="C7477" s="379"/>
      <c r="D7477" s="379"/>
      <c r="E7477" s="379"/>
      <c r="F7477" s="379"/>
      <c r="G7477" s="379"/>
      <c r="H7477" s="379"/>
      <c r="I7477" s="379"/>
      <c r="J7477" s="379"/>
      <c r="K7477" s="379"/>
      <c r="L7477" s="379"/>
      <c r="M7477" s="379"/>
      <c r="N7477" s="379"/>
      <c r="O7477" s="379"/>
      <c r="P7477" s="379"/>
      <c r="Q7477" s="379"/>
      <c r="R7477" s="379"/>
      <c r="S7477" s="379"/>
      <c r="T7477" s="379"/>
      <c r="U7477" s="379"/>
      <c r="V7477" s="379"/>
      <c r="W7477" s="379"/>
      <c r="X7477" s="379"/>
      <c r="Y7477" s="379"/>
      <c r="Z7477" s="379"/>
      <c r="AA7477" s="380"/>
      <c r="AB7477" s="379"/>
      <c r="AC7477" s="379"/>
      <c r="AD7477" s="379"/>
      <c r="AE7477" s="381"/>
      <c r="AF7477" s="105"/>
      <c r="AG7477" s="381"/>
      <c r="AH7477" s="381"/>
      <c r="AI7477" s="381"/>
      <c r="AJ7477" s="381"/>
      <c r="AK7477" s="381"/>
      <c r="AL7477" s="381"/>
      <c r="AM7477" s="381"/>
    </row>
    <row r="7478" spans="1:39" x14ac:dyDescent="0.35">
      <c r="A7478" s="379"/>
      <c r="B7478" s="379"/>
      <c r="C7478" s="379"/>
      <c r="D7478" s="379"/>
      <c r="E7478" s="379"/>
      <c r="F7478" s="379"/>
      <c r="G7478" s="379"/>
      <c r="H7478" s="379"/>
      <c r="I7478" s="379"/>
      <c r="J7478" s="379"/>
      <c r="K7478" s="379"/>
      <c r="L7478" s="379"/>
      <c r="M7478" s="379"/>
      <c r="N7478" s="379"/>
      <c r="O7478" s="379"/>
      <c r="P7478" s="379"/>
      <c r="Q7478" s="379"/>
      <c r="R7478" s="379"/>
      <c r="S7478" s="379"/>
      <c r="T7478" s="379"/>
      <c r="U7478" s="379"/>
      <c r="V7478" s="379"/>
      <c r="W7478" s="379"/>
      <c r="X7478" s="379"/>
      <c r="Y7478" s="379"/>
      <c r="Z7478" s="379"/>
      <c r="AA7478" s="380"/>
      <c r="AB7478" s="379"/>
      <c r="AC7478" s="379"/>
      <c r="AD7478" s="379"/>
      <c r="AE7478" s="381"/>
      <c r="AF7478" s="105"/>
      <c r="AG7478" s="381"/>
      <c r="AH7478" s="381"/>
      <c r="AI7478" s="381"/>
      <c r="AJ7478" s="381"/>
      <c r="AK7478" s="381"/>
      <c r="AL7478" s="381"/>
      <c r="AM7478" s="381"/>
    </row>
    <row r="7479" spans="1:39" x14ac:dyDescent="0.35">
      <c r="A7479" s="379"/>
      <c r="B7479" s="379"/>
      <c r="C7479" s="379"/>
      <c r="D7479" s="379"/>
      <c r="E7479" s="379"/>
      <c r="F7479" s="379"/>
      <c r="G7479" s="379"/>
      <c r="H7479" s="379"/>
      <c r="I7479" s="379"/>
      <c r="J7479" s="379"/>
      <c r="K7479" s="379"/>
      <c r="L7479" s="379"/>
      <c r="M7479" s="379"/>
      <c r="N7479" s="379"/>
      <c r="O7479" s="379"/>
      <c r="P7479" s="379"/>
      <c r="Q7479" s="379"/>
      <c r="R7479" s="379"/>
      <c r="S7479" s="379"/>
      <c r="T7479" s="379"/>
      <c r="U7479" s="379"/>
      <c r="V7479" s="379"/>
      <c r="W7479" s="379"/>
      <c r="X7479" s="379"/>
      <c r="Y7479" s="379"/>
      <c r="Z7479" s="379"/>
      <c r="AA7479" s="380"/>
      <c r="AB7479" s="379"/>
      <c r="AC7479" s="379"/>
      <c r="AD7479" s="379"/>
      <c r="AE7479" s="381"/>
      <c r="AF7479" s="105"/>
      <c r="AG7479" s="381"/>
      <c r="AH7479" s="381"/>
      <c r="AI7479" s="381"/>
      <c r="AJ7479" s="381"/>
      <c r="AK7479" s="381"/>
      <c r="AL7479" s="381"/>
      <c r="AM7479" s="381"/>
    </row>
    <row r="7480" spans="1:39" x14ac:dyDescent="0.35">
      <c r="A7480" s="379"/>
      <c r="B7480" s="379"/>
      <c r="C7480" s="379"/>
      <c r="D7480" s="379"/>
      <c r="E7480" s="379"/>
      <c r="F7480" s="379"/>
      <c r="G7480" s="379"/>
      <c r="H7480" s="379"/>
      <c r="I7480" s="379"/>
      <c r="J7480" s="379"/>
      <c r="K7480" s="379"/>
      <c r="L7480" s="379"/>
      <c r="M7480" s="379"/>
      <c r="N7480" s="379"/>
      <c r="O7480" s="379"/>
      <c r="P7480" s="379"/>
      <c r="Q7480" s="379"/>
      <c r="R7480" s="379"/>
      <c r="S7480" s="379"/>
      <c r="T7480" s="379"/>
      <c r="U7480" s="379"/>
      <c r="V7480" s="379"/>
      <c r="W7480" s="379"/>
      <c r="X7480" s="379"/>
      <c r="Y7480" s="379"/>
      <c r="Z7480" s="379"/>
      <c r="AA7480" s="380"/>
      <c r="AB7480" s="379"/>
      <c r="AC7480" s="379"/>
      <c r="AD7480" s="379"/>
      <c r="AE7480" s="381"/>
      <c r="AF7480" s="105"/>
      <c r="AG7480" s="381"/>
      <c r="AH7480" s="381"/>
      <c r="AI7480" s="381"/>
      <c r="AJ7480" s="381"/>
      <c r="AK7480" s="381"/>
      <c r="AL7480" s="381"/>
      <c r="AM7480" s="381"/>
    </row>
    <row r="7481" spans="1:39" x14ac:dyDescent="0.35">
      <c r="A7481" s="379"/>
      <c r="B7481" s="379"/>
      <c r="C7481" s="379"/>
      <c r="D7481" s="379"/>
      <c r="E7481" s="379"/>
      <c r="F7481" s="379"/>
      <c r="G7481" s="379"/>
      <c r="H7481" s="379"/>
      <c r="I7481" s="379"/>
      <c r="J7481" s="379"/>
      <c r="K7481" s="379"/>
      <c r="L7481" s="379"/>
      <c r="M7481" s="379"/>
      <c r="N7481" s="379"/>
      <c r="O7481" s="379"/>
      <c r="P7481" s="379"/>
      <c r="Q7481" s="379"/>
      <c r="R7481" s="379"/>
      <c r="S7481" s="379"/>
      <c r="T7481" s="379"/>
      <c r="U7481" s="379"/>
      <c r="V7481" s="379"/>
      <c r="W7481" s="379"/>
      <c r="X7481" s="379"/>
      <c r="Y7481" s="379"/>
      <c r="Z7481" s="379"/>
      <c r="AA7481" s="380"/>
      <c r="AB7481" s="379"/>
      <c r="AC7481" s="379"/>
      <c r="AD7481" s="379"/>
      <c r="AE7481" s="381"/>
      <c r="AF7481" s="105"/>
      <c r="AG7481" s="381"/>
      <c r="AH7481" s="381"/>
      <c r="AI7481" s="381"/>
      <c r="AJ7481" s="381"/>
      <c r="AK7481" s="381"/>
      <c r="AL7481" s="381"/>
      <c r="AM7481" s="381"/>
    </row>
    <row r="7482" spans="1:39" x14ac:dyDescent="0.35">
      <c r="A7482" s="379"/>
      <c r="B7482" s="379"/>
      <c r="C7482" s="379"/>
      <c r="D7482" s="379"/>
      <c r="E7482" s="379"/>
      <c r="F7482" s="379"/>
      <c r="G7482" s="379"/>
      <c r="H7482" s="379"/>
      <c r="I7482" s="379"/>
      <c r="J7482" s="379"/>
      <c r="K7482" s="379"/>
      <c r="L7482" s="379"/>
      <c r="M7482" s="379"/>
      <c r="N7482" s="379"/>
      <c r="O7482" s="379"/>
      <c r="P7482" s="379"/>
      <c r="Q7482" s="379"/>
      <c r="R7482" s="379"/>
      <c r="S7482" s="379"/>
      <c r="T7482" s="379"/>
      <c r="U7482" s="379"/>
      <c r="V7482" s="379"/>
      <c r="W7482" s="379"/>
      <c r="X7482" s="379"/>
      <c r="Y7482" s="379"/>
      <c r="Z7482" s="379"/>
      <c r="AA7482" s="380"/>
      <c r="AB7482" s="379"/>
      <c r="AC7482" s="379"/>
      <c r="AD7482" s="379"/>
      <c r="AE7482" s="381"/>
      <c r="AF7482" s="105"/>
      <c r="AG7482" s="381"/>
      <c r="AH7482" s="381"/>
      <c r="AI7482" s="381"/>
      <c r="AJ7482" s="381"/>
      <c r="AK7482" s="381"/>
      <c r="AL7482" s="381"/>
      <c r="AM7482" s="381"/>
    </row>
    <row r="7483" spans="1:39" x14ac:dyDescent="0.35">
      <c r="A7483" s="379"/>
      <c r="B7483" s="379"/>
      <c r="C7483" s="379"/>
      <c r="D7483" s="379"/>
      <c r="E7483" s="379"/>
      <c r="F7483" s="379"/>
      <c r="G7483" s="379"/>
      <c r="H7483" s="379"/>
      <c r="I7483" s="379"/>
      <c r="J7483" s="379"/>
      <c r="K7483" s="379"/>
      <c r="L7483" s="379"/>
      <c r="M7483" s="379"/>
      <c r="N7483" s="379"/>
      <c r="O7483" s="379"/>
      <c r="P7483" s="379"/>
      <c r="Q7483" s="379"/>
      <c r="R7483" s="379"/>
      <c r="S7483" s="379"/>
      <c r="T7483" s="379"/>
      <c r="U7483" s="379"/>
      <c r="V7483" s="379"/>
      <c r="W7483" s="379"/>
      <c r="X7483" s="379"/>
      <c r="Y7483" s="379"/>
      <c r="Z7483" s="379"/>
      <c r="AA7483" s="380"/>
      <c r="AB7483" s="379"/>
      <c r="AC7483" s="379"/>
      <c r="AD7483" s="379"/>
      <c r="AE7483" s="381"/>
      <c r="AF7483" s="105"/>
      <c r="AG7483" s="381"/>
      <c r="AH7483" s="381"/>
      <c r="AI7483" s="381"/>
      <c r="AJ7483" s="381"/>
      <c r="AK7483" s="381"/>
      <c r="AL7483" s="381"/>
      <c r="AM7483" s="381"/>
    </row>
    <row r="7484" spans="1:39" x14ac:dyDescent="0.35">
      <c r="A7484" s="379"/>
      <c r="B7484" s="379"/>
      <c r="C7484" s="379"/>
      <c r="D7484" s="379"/>
      <c r="E7484" s="379"/>
      <c r="F7484" s="379"/>
      <c r="G7484" s="379"/>
      <c r="H7484" s="379"/>
      <c r="I7484" s="379"/>
      <c r="J7484" s="379"/>
      <c r="K7484" s="379"/>
      <c r="L7484" s="379"/>
      <c r="M7484" s="379"/>
      <c r="N7484" s="379"/>
      <c r="O7484" s="379"/>
      <c r="P7484" s="379"/>
      <c r="Q7484" s="379"/>
      <c r="R7484" s="379"/>
      <c r="S7484" s="379"/>
      <c r="T7484" s="379"/>
      <c r="U7484" s="379"/>
      <c r="V7484" s="379"/>
      <c r="W7484" s="379"/>
      <c r="X7484" s="379"/>
      <c r="Y7484" s="379"/>
      <c r="Z7484" s="379"/>
      <c r="AA7484" s="380"/>
      <c r="AB7484" s="379"/>
      <c r="AC7484" s="379"/>
      <c r="AD7484" s="379"/>
      <c r="AE7484" s="381"/>
      <c r="AF7484" s="105"/>
      <c r="AG7484" s="381"/>
      <c r="AH7484" s="381"/>
      <c r="AI7484" s="381"/>
      <c r="AJ7484" s="381"/>
      <c r="AK7484" s="381"/>
      <c r="AL7484" s="381"/>
      <c r="AM7484" s="381"/>
    </row>
    <row r="7485" spans="1:39" x14ac:dyDescent="0.35">
      <c r="A7485" s="379"/>
      <c r="B7485" s="379"/>
      <c r="C7485" s="379"/>
      <c r="D7485" s="379"/>
      <c r="E7485" s="379"/>
      <c r="F7485" s="379"/>
      <c r="G7485" s="379"/>
      <c r="H7485" s="379"/>
      <c r="I7485" s="379"/>
      <c r="J7485" s="379"/>
      <c r="K7485" s="379"/>
      <c r="L7485" s="379"/>
      <c r="M7485" s="379"/>
      <c r="N7485" s="379"/>
      <c r="O7485" s="379"/>
      <c r="P7485" s="379"/>
      <c r="Q7485" s="379"/>
      <c r="R7485" s="379"/>
      <c r="S7485" s="379"/>
      <c r="T7485" s="379"/>
      <c r="U7485" s="379"/>
      <c r="V7485" s="379"/>
      <c r="W7485" s="379"/>
      <c r="X7485" s="379"/>
      <c r="Y7485" s="379"/>
      <c r="Z7485" s="379"/>
      <c r="AA7485" s="380"/>
      <c r="AB7485" s="379"/>
      <c r="AC7485" s="379"/>
      <c r="AD7485" s="379"/>
      <c r="AE7485" s="381"/>
      <c r="AF7485" s="105"/>
      <c r="AG7485" s="381"/>
      <c r="AH7485" s="381"/>
      <c r="AI7485" s="381"/>
      <c r="AJ7485" s="381"/>
      <c r="AK7485" s="381"/>
      <c r="AL7485" s="381"/>
      <c r="AM7485" s="381"/>
    </row>
    <row r="7486" spans="1:39" x14ac:dyDescent="0.35">
      <c r="A7486" s="379"/>
      <c r="B7486" s="379"/>
      <c r="C7486" s="379"/>
      <c r="D7486" s="379"/>
      <c r="E7486" s="379"/>
      <c r="F7486" s="379"/>
      <c r="G7486" s="379"/>
      <c r="H7486" s="379"/>
      <c r="I7486" s="379"/>
      <c r="J7486" s="379"/>
      <c r="K7486" s="379"/>
      <c r="L7486" s="379"/>
      <c r="M7486" s="379"/>
      <c r="N7486" s="379"/>
      <c r="O7486" s="379"/>
      <c r="P7486" s="379"/>
      <c r="Q7486" s="379"/>
      <c r="R7486" s="379"/>
      <c r="S7486" s="379"/>
      <c r="T7486" s="379"/>
      <c r="U7486" s="379"/>
      <c r="V7486" s="379"/>
      <c r="W7486" s="379"/>
      <c r="X7486" s="379"/>
      <c r="Y7486" s="379"/>
      <c r="Z7486" s="379"/>
      <c r="AA7486" s="380"/>
      <c r="AB7486" s="379"/>
      <c r="AC7486" s="379"/>
      <c r="AD7486" s="379"/>
      <c r="AE7486" s="381"/>
      <c r="AF7486" s="105"/>
      <c r="AG7486" s="381"/>
      <c r="AH7486" s="381"/>
      <c r="AI7486" s="381"/>
      <c r="AJ7486" s="381"/>
      <c r="AK7486" s="381"/>
      <c r="AL7486" s="381"/>
      <c r="AM7486" s="381"/>
    </row>
    <row r="7487" spans="1:39" x14ac:dyDescent="0.35">
      <c r="A7487" s="379"/>
      <c r="B7487" s="379"/>
      <c r="C7487" s="379"/>
      <c r="D7487" s="379"/>
      <c r="E7487" s="379"/>
      <c r="F7487" s="379"/>
      <c r="G7487" s="379"/>
      <c r="H7487" s="379"/>
      <c r="I7487" s="379"/>
      <c r="J7487" s="379"/>
      <c r="K7487" s="379"/>
      <c r="L7487" s="379"/>
      <c r="M7487" s="379"/>
      <c r="N7487" s="379"/>
      <c r="O7487" s="379"/>
      <c r="P7487" s="379"/>
      <c r="Q7487" s="379"/>
      <c r="R7487" s="379"/>
      <c r="S7487" s="379"/>
      <c r="T7487" s="379"/>
      <c r="U7487" s="379"/>
      <c r="V7487" s="379"/>
      <c r="W7487" s="379"/>
      <c r="X7487" s="379"/>
      <c r="Y7487" s="379"/>
      <c r="Z7487" s="379"/>
      <c r="AA7487" s="380"/>
      <c r="AB7487" s="379"/>
      <c r="AC7487" s="379"/>
      <c r="AD7487" s="379"/>
      <c r="AE7487" s="381"/>
      <c r="AF7487" s="105"/>
      <c r="AG7487" s="381"/>
      <c r="AH7487" s="381"/>
      <c r="AI7487" s="381"/>
      <c r="AJ7487" s="381"/>
      <c r="AK7487" s="381"/>
      <c r="AL7487" s="381"/>
      <c r="AM7487" s="381"/>
    </row>
    <row r="7488" spans="1:39" x14ac:dyDescent="0.35">
      <c r="A7488" s="379"/>
      <c r="B7488" s="379"/>
      <c r="C7488" s="379"/>
      <c r="D7488" s="379"/>
      <c r="E7488" s="379"/>
      <c r="F7488" s="379"/>
      <c r="G7488" s="379"/>
      <c r="H7488" s="379"/>
      <c r="I7488" s="379"/>
      <c r="J7488" s="379"/>
      <c r="K7488" s="379"/>
      <c r="L7488" s="379"/>
      <c r="M7488" s="379"/>
      <c r="N7488" s="379"/>
      <c r="O7488" s="379"/>
      <c r="P7488" s="379"/>
      <c r="Q7488" s="379"/>
      <c r="R7488" s="379"/>
      <c r="S7488" s="379"/>
      <c r="T7488" s="379"/>
      <c r="U7488" s="379"/>
      <c r="V7488" s="379"/>
      <c r="W7488" s="379"/>
      <c r="X7488" s="379"/>
      <c r="Y7488" s="379"/>
      <c r="Z7488" s="379"/>
      <c r="AA7488" s="380"/>
      <c r="AB7488" s="379"/>
      <c r="AC7488" s="379"/>
      <c r="AD7488" s="379"/>
      <c r="AE7488" s="381"/>
      <c r="AF7488" s="105"/>
      <c r="AG7488" s="381"/>
      <c r="AH7488" s="381"/>
      <c r="AI7488" s="381"/>
      <c r="AJ7488" s="381"/>
      <c r="AK7488" s="381"/>
      <c r="AL7488" s="381"/>
      <c r="AM7488" s="381"/>
    </row>
    <row r="7489" spans="1:39" x14ac:dyDescent="0.35">
      <c r="A7489" s="379"/>
      <c r="B7489" s="379"/>
      <c r="C7489" s="379"/>
      <c r="D7489" s="379"/>
      <c r="E7489" s="379"/>
      <c r="F7489" s="379"/>
      <c r="G7489" s="379"/>
      <c r="H7489" s="379"/>
      <c r="I7489" s="379"/>
      <c r="J7489" s="379"/>
      <c r="K7489" s="379"/>
      <c r="L7489" s="379"/>
      <c r="M7489" s="379"/>
      <c r="N7489" s="379"/>
      <c r="O7489" s="379"/>
      <c r="P7489" s="379"/>
      <c r="Q7489" s="379"/>
      <c r="R7489" s="379"/>
      <c r="S7489" s="379"/>
      <c r="T7489" s="379"/>
      <c r="U7489" s="379"/>
      <c r="V7489" s="379"/>
      <c r="W7489" s="379"/>
      <c r="X7489" s="379"/>
      <c r="Y7489" s="379"/>
      <c r="Z7489" s="379"/>
      <c r="AA7489" s="380"/>
      <c r="AB7489" s="379"/>
      <c r="AC7489" s="379"/>
      <c r="AD7489" s="379"/>
      <c r="AE7489" s="381"/>
      <c r="AF7489" s="105"/>
      <c r="AG7489" s="381"/>
      <c r="AH7489" s="381"/>
      <c r="AI7489" s="381"/>
      <c r="AJ7489" s="381"/>
      <c r="AK7489" s="381"/>
      <c r="AL7489" s="381"/>
      <c r="AM7489" s="381"/>
    </row>
    <row r="7490" spans="1:39" x14ac:dyDescent="0.35">
      <c r="A7490" s="379"/>
      <c r="B7490" s="379"/>
      <c r="C7490" s="379"/>
      <c r="D7490" s="379"/>
      <c r="E7490" s="379"/>
      <c r="F7490" s="379"/>
      <c r="G7490" s="379"/>
      <c r="H7490" s="379"/>
      <c r="I7490" s="379"/>
      <c r="J7490" s="379"/>
      <c r="K7490" s="379"/>
      <c r="L7490" s="379"/>
      <c r="M7490" s="379"/>
      <c r="N7490" s="379"/>
      <c r="O7490" s="379"/>
      <c r="P7490" s="379"/>
      <c r="Q7490" s="379"/>
      <c r="R7490" s="379"/>
      <c r="S7490" s="379"/>
      <c r="T7490" s="379"/>
      <c r="U7490" s="379"/>
      <c r="V7490" s="379"/>
      <c r="W7490" s="379"/>
      <c r="X7490" s="379"/>
      <c r="Y7490" s="379"/>
      <c r="Z7490" s="379"/>
      <c r="AA7490" s="380"/>
      <c r="AB7490" s="379"/>
      <c r="AC7490" s="379"/>
      <c r="AD7490" s="379"/>
      <c r="AE7490" s="381"/>
      <c r="AF7490" s="105"/>
      <c r="AG7490" s="381"/>
      <c r="AH7490" s="381"/>
      <c r="AI7490" s="381"/>
      <c r="AJ7490" s="381"/>
      <c r="AK7490" s="381"/>
      <c r="AL7490" s="381"/>
      <c r="AM7490" s="381"/>
    </row>
    <row r="7491" spans="1:39" x14ac:dyDescent="0.35">
      <c r="A7491" s="379"/>
      <c r="B7491" s="379"/>
      <c r="C7491" s="379"/>
      <c r="D7491" s="379"/>
      <c r="E7491" s="379"/>
      <c r="F7491" s="379"/>
      <c r="G7491" s="379"/>
      <c r="H7491" s="379"/>
      <c r="I7491" s="379"/>
      <c r="J7491" s="379"/>
      <c r="K7491" s="379"/>
      <c r="L7491" s="379"/>
      <c r="M7491" s="379"/>
      <c r="N7491" s="379"/>
      <c r="O7491" s="379"/>
      <c r="P7491" s="379"/>
      <c r="Q7491" s="379"/>
      <c r="R7491" s="379"/>
      <c r="S7491" s="379"/>
      <c r="T7491" s="379"/>
      <c r="U7491" s="379"/>
      <c r="V7491" s="379"/>
      <c r="W7491" s="379"/>
      <c r="X7491" s="379"/>
      <c r="Y7491" s="379"/>
      <c r="Z7491" s="379"/>
      <c r="AA7491" s="380"/>
      <c r="AB7491" s="379"/>
      <c r="AC7491" s="379"/>
      <c r="AD7491" s="379"/>
      <c r="AE7491" s="381"/>
      <c r="AF7491" s="105"/>
      <c r="AG7491" s="381"/>
      <c r="AH7491" s="381"/>
      <c r="AI7491" s="381"/>
      <c r="AJ7491" s="381"/>
      <c r="AK7491" s="381"/>
      <c r="AL7491" s="381"/>
      <c r="AM7491" s="381"/>
    </row>
    <row r="7492" spans="1:39" x14ac:dyDescent="0.35">
      <c r="A7492" s="379"/>
      <c r="B7492" s="379"/>
      <c r="C7492" s="379"/>
      <c r="D7492" s="379"/>
      <c r="E7492" s="379"/>
      <c r="F7492" s="379"/>
      <c r="G7492" s="379"/>
      <c r="H7492" s="379"/>
      <c r="I7492" s="379"/>
      <c r="J7492" s="379"/>
      <c r="K7492" s="379"/>
      <c r="L7492" s="379"/>
      <c r="M7492" s="379"/>
      <c r="N7492" s="379"/>
      <c r="O7492" s="379"/>
      <c r="P7492" s="379"/>
      <c r="Q7492" s="379"/>
      <c r="R7492" s="379"/>
      <c r="S7492" s="379"/>
      <c r="T7492" s="379"/>
      <c r="U7492" s="379"/>
      <c r="V7492" s="379"/>
      <c r="W7492" s="379"/>
      <c r="X7492" s="379"/>
      <c r="Y7492" s="379"/>
      <c r="Z7492" s="379"/>
      <c r="AA7492" s="380"/>
      <c r="AB7492" s="379"/>
      <c r="AC7492" s="379"/>
      <c r="AD7492" s="379"/>
      <c r="AE7492" s="381"/>
      <c r="AF7492" s="105"/>
      <c r="AG7492" s="381"/>
      <c r="AH7492" s="381"/>
      <c r="AI7492" s="381"/>
      <c r="AJ7492" s="381"/>
      <c r="AK7492" s="381"/>
      <c r="AL7492" s="381"/>
      <c r="AM7492" s="381"/>
    </row>
    <row r="7493" spans="1:39" x14ac:dyDescent="0.35">
      <c r="A7493" s="379"/>
      <c r="B7493" s="379"/>
      <c r="C7493" s="379"/>
      <c r="D7493" s="379"/>
      <c r="E7493" s="379"/>
      <c r="F7493" s="379"/>
      <c r="G7493" s="379"/>
      <c r="H7493" s="379"/>
      <c r="I7493" s="379"/>
      <c r="J7493" s="379"/>
      <c r="K7493" s="379"/>
      <c r="L7493" s="379"/>
      <c r="M7493" s="379"/>
      <c r="N7493" s="379"/>
      <c r="O7493" s="379"/>
      <c r="P7493" s="379"/>
      <c r="Q7493" s="379"/>
      <c r="R7493" s="379"/>
      <c r="S7493" s="379"/>
      <c r="T7493" s="379"/>
      <c r="U7493" s="379"/>
      <c r="V7493" s="379"/>
      <c r="W7493" s="379"/>
      <c r="X7493" s="379"/>
      <c r="Y7493" s="379"/>
      <c r="Z7493" s="379"/>
      <c r="AA7493" s="380"/>
      <c r="AB7493" s="379"/>
      <c r="AC7493" s="379"/>
      <c r="AD7493" s="379"/>
      <c r="AE7493" s="381"/>
      <c r="AF7493" s="105"/>
      <c r="AG7493" s="381"/>
      <c r="AH7493" s="381"/>
      <c r="AI7493" s="381"/>
      <c r="AJ7493" s="381"/>
      <c r="AK7493" s="381"/>
      <c r="AL7493" s="381"/>
      <c r="AM7493" s="381"/>
    </row>
    <row r="7494" spans="1:39" x14ac:dyDescent="0.35">
      <c r="A7494" s="379"/>
      <c r="B7494" s="379"/>
      <c r="C7494" s="379"/>
      <c r="D7494" s="379"/>
      <c r="E7494" s="379"/>
      <c r="F7494" s="379"/>
      <c r="G7494" s="379"/>
      <c r="H7494" s="379"/>
      <c r="I7494" s="379"/>
      <c r="J7494" s="379"/>
      <c r="K7494" s="379"/>
      <c r="L7494" s="379"/>
      <c r="M7494" s="379"/>
      <c r="N7494" s="379"/>
      <c r="O7494" s="379"/>
      <c r="P7494" s="379"/>
      <c r="Q7494" s="379"/>
      <c r="R7494" s="379"/>
      <c r="S7494" s="379"/>
      <c r="T7494" s="379"/>
      <c r="U7494" s="379"/>
      <c r="V7494" s="379"/>
      <c r="W7494" s="379"/>
      <c r="X7494" s="379"/>
      <c r="Y7494" s="379"/>
      <c r="Z7494" s="379"/>
      <c r="AA7494" s="380"/>
      <c r="AB7494" s="379"/>
      <c r="AC7494" s="379"/>
      <c r="AD7494" s="379"/>
      <c r="AE7494" s="381"/>
      <c r="AF7494" s="105"/>
      <c r="AG7494" s="381"/>
      <c r="AH7494" s="381"/>
      <c r="AI7494" s="381"/>
      <c r="AJ7494" s="381"/>
      <c r="AK7494" s="381"/>
      <c r="AL7494" s="381"/>
      <c r="AM7494" s="381"/>
    </row>
    <row r="7495" spans="1:39" x14ac:dyDescent="0.35">
      <c r="A7495" s="379"/>
      <c r="B7495" s="379"/>
      <c r="C7495" s="379"/>
      <c r="D7495" s="379"/>
      <c r="E7495" s="379"/>
      <c r="F7495" s="379"/>
      <c r="G7495" s="379"/>
      <c r="H7495" s="379"/>
      <c r="I7495" s="379"/>
      <c r="J7495" s="379"/>
      <c r="K7495" s="379"/>
      <c r="L7495" s="379"/>
      <c r="M7495" s="379"/>
      <c r="N7495" s="379"/>
      <c r="O7495" s="379"/>
      <c r="P7495" s="379"/>
      <c r="Q7495" s="379"/>
      <c r="R7495" s="379"/>
      <c r="S7495" s="379"/>
      <c r="T7495" s="379"/>
      <c r="U7495" s="379"/>
      <c r="V7495" s="379"/>
      <c r="W7495" s="379"/>
      <c r="X7495" s="379"/>
      <c r="Y7495" s="379"/>
      <c r="Z7495" s="379"/>
      <c r="AA7495" s="380"/>
      <c r="AB7495" s="379"/>
      <c r="AC7495" s="379"/>
      <c r="AD7495" s="379"/>
      <c r="AE7495" s="381"/>
      <c r="AF7495" s="105"/>
      <c r="AG7495" s="381"/>
      <c r="AH7495" s="381"/>
      <c r="AI7495" s="381"/>
      <c r="AJ7495" s="381"/>
      <c r="AK7495" s="381"/>
      <c r="AL7495" s="381"/>
      <c r="AM7495" s="381"/>
    </row>
    <row r="7496" spans="1:39" x14ac:dyDescent="0.35">
      <c r="A7496" s="379"/>
      <c r="B7496" s="379"/>
      <c r="C7496" s="379"/>
      <c r="D7496" s="379"/>
      <c r="E7496" s="379"/>
      <c r="F7496" s="379"/>
      <c r="G7496" s="379"/>
      <c r="H7496" s="379"/>
      <c r="I7496" s="379"/>
      <c r="J7496" s="379"/>
      <c r="K7496" s="379"/>
      <c r="L7496" s="379"/>
      <c r="M7496" s="379"/>
      <c r="N7496" s="379"/>
      <c r="O7496" s="379"/>
      <c r="P7496" s="379"/>
      <c r="Q7496" s="379"/>
      <c r="R7496" s="379"/>
      <c r="S7496" s="379"/>
      <c r="T7496" s="379"/>
      <c r="U7496" s="379"/>
      <c r="V7496" s="379"/>
      <c r="W7496" s="379"/>
      <c r="X7496" s="379"/>
      <c r="Y7496" s="379"/>
      <c r="Z7496" s="379"/>
      <c r="AA7496" s="380"/>
      <c r="AB7496" s="379"/>
      <c r="AC7496" s="379"/>
      <c r="AD7496" s="379"/>
      <c r="AE7496" s="381"/>
      <c r="AF7496" s="105"/>
      <c r="AG7496" s="381"/>
      <c r="AH7496" s="381"/>
      <c r="AI7496" s="381"/>
      <c r="AJ7496" s="381"/>
      <c r="AK7496" s="381"/>
      <c r="AL7496" s="381"/>
      <c r="AM7496" s="381"/>
    </row>
    <row r="7497" spans="1:39" x14ac:dyDescent="0.35">
      <c r="A7497" s="379"/>
      <c r="B7497" s="379"/>
      <c r="C7497" s="379"/>
      <c r="D7497" s="379"/>
      <c r="E7497" s="379"/>
      <c r="F7497" s="379"/>
      <c r="G7497" s="379"/>
      <c r="H7497" s="379"/>
      <c r="I7497" s="379"/>
      <c r="J7497" s="379"/>
      <c r="K7497" s="379"/>
      <c r="L7497" s="379"/>
      <c r="M7497" s="379"/>
      <c r="N7497" s="379"/>
      <c r="O7497" s="379"/>
      <c r="P7497" s="379"/>
      <c r="Q7497" s="379"/>
      <c r="R7497" s="379"/>
      <c r="S7497" s="379"/>
      <c r="T7497" s="379"/>
      <c r="U7497" s="379"/>
      <c r="V7497" s="379"/>
      <c r="W7497" s="379"/>
      <c r="X7497" s="379"/>
      <c r="Y7497" s="379"/>
      <c r="Z7497" s="379"/>
      <c r="AA7497" s="380"/>
      <c r="AB7497" s="379"/>
      <c r="AC7497" s="379"/>
      <c r="AD7497" s="379"/>
      <c r="AE7497" s="381"/>
      <c r="AF7497" s="105"/>
      <c r="AG7497" s="381"/>
      <c r="AH7497" s="381"/>
      <c r="AI7497" s="381"/>
      <c r="AJ7497" s="381"/>
      <c r="AK7497" s="381"/>
      <c r="AL7497" s="381"/>
      <c r="AM7497" s="381"/>
    </row>
    <row r="7498" spans="1:39" x14ac:dyDescent="0.35">
      <c r="A7498" s="379"/>
      <c r="B7498" s="379"/>
      <c r="C7498" s="379"/>
      <c r="D7498" s="379"/>
      <c r="E7498" s="379"/>
      <c r="F7498" s="379"/>
      <c r="G7498" s="379"/>
      <c r="H7498" s="379"/>
      <c r="I7498" s="379"/>
      <c r="J7498" s="379"/>
      <c r="K7498" s="379"/>
      <c r="L7498" s="379"/>
      <c r="M7498" s="379"/>
      <c r="N7498" s="379"/>
      <c r="O7498" s="379"/>
      <c r="P7498" s="379"/>
      <c r="Q7498" s="379"/>
      <c r="R7498" s="379"/>
      <c r="S7498" s="379"/>
      <c r="T7498" s="379"/>
      <c r="U7498" s="379"/>
      <c r="V7498" s="379"/>
      <c r="W7498" s="379"/>
      <c r="X7498" s="379"/>
      <c r="Y7498" s="379"/>
      <c r="Z7498" s="379"/>
      <c r="AA7498" s="380"/>
      <c r="AB7498" s="379"/>
      <c r="AC7498" s="379"/>
      <c r="AD7498" s="379"/>
      <c r="AE7498" s="381"/>
      <c r="AF7498" s="105"/>
      <c r="AG7498" s="381"/>
      <c r="AH7498" s="381"/>
      <c r="AI7498" s="381"/>
      <c r="AJ7498" s="381"/>
      <c r="AK7498" s="381"/>
      <c r="AL7498" s="381"/>
      <c r="AM7498" s="381"/>
    </row>
    <row r="7499" spans="1:39" x14ac:dyDescent="0.35">
      <c r="A7499" s="379"/>
      <c r="B7499" s="379"/>
      <c r="C7499" s="379"/>
      <c r="D7499" s="379"/>
      <c r="E7499" s="379"/>
      <c r="F7499" s="379"/>
      <c r="G7499" s="379"/>
      <c r="H7499" s="379"/>
      <c r="I7499" s="379"/>
      <c r="J7499" s="379"/>
      <c r="K7499" s="379"/>
      <c r="L7499" s="379"/>
      <c r="M7499" s="379"/>
      <c r="N7499" s="379"/>
      <c r="O7499" s="379"/>
      <c r="P7499" s="379"/>
      <c r="Q7499" s="379"/>
      <c r="R7499" s="379"/>
      <c r="S7499" s="379"/>
      <c r="T7499" s="379"/>
      <c r="U7499" s="379"/>
      <c r="V7499" s="379"/>
      <c r="W7499" s="379"/>
      <c r="X7499" s="379"/>
      <c r="Y7499" s="379"/>
      <c r="Z7499" s="379"/>
      <c r="AA7499" s="380"/>
      <c r="AB7499" s="379"/>
      <c r="AC7499" s="379"/>
      <c r="AD7499" s="379"/>
      <c r="AE7499" s="381"/>
      <c r="AF7499" s="105"/>
      <c r="AG7499" s="381"/>
      <c r="AH7499" s="381"/>
      <c r="AI7499" s="381"/>
      <c r="AJ7499" s="381"/>
      <c r="AK7499" s="381"/>
      <c r="AL7499" s="381"/>
      <c r="AM7499" s="381"/>
    </row>
    <row r="7500" spans="1:39" x14ac:dyDescent="0.35">
      <c r="A7500" s="379"/>
      <c r="B7500" s="379"/>
      <c r="C7500" s="379"/>
      <c r="D7500" s="379"/>
      <c r="E7500" s="379"/>
      <c r="F7500" s="379"/>
      <c r="G7500" s="379"/>
      <c r="H7500" s="379"/>
      <c r="I7500" s="379"/>
      <c r="J7500" s="379"/>
      <c r="K7500" s="379"/>
      <c r="L7500" s="379"/>
      <c r="M7500" s="379"/>
      <c r="N7500" s="379"/>
      <c r="O7500" s="379"/>
      <c r="P7500" s="379"/>
      <c r="Q7500" s="379"/>
      <c r="R7500" s="379"/>
      <c r="S7500" s="379"/>
      <c r="T7500" s="379"/>
      <c r="U7500" s="379"/>
      <c r="V7500" s="379"/>
      <c r="W7500" s="379"/>
      <c r="X7500" s="379"/>
      <c r="Y7500" s="379"/>
      <c r="Z7500" s="379"/>
      <c r="AA7500" s="380"/>
      <c r="AB7500" s="379"/>
      <c r="AC7500" s="379"/>
      <c r="AD7500" s="379"/>
      <c r="AE7500" s="381"/>
      <c r="AF7500" s="105"/>
      <c r="AG7500" s="381"/>
      <c r="AH7500" s="381"/>
      <c r="AI7500" s="381"/>
      <c r="AJ7500" s="381"/>
      <c r="AK7500" s="381"/>
      <c r="AL7500" s="381"/>
      <c r="AM7500" s="381"/>
    </row>
    <row r="7501" spans="1:39" x14ac:dyDescent="0.35">
      <c r="A7501" s="379"/>
      <c r="B7501" s="379"/>
      <c r="C7501" s="379"/>
      <c r="D7501" s="379"/>
      <c r="E7501" s="379"/>
      <c r="F7501" s="379"/>
      <c r="G7501" s="379"/>
      <c r="H7501" s="379"/>
      <c r="I7501" s="379"/>
      <c r="J7501" s="379"/>
      <c r="K7501" s="379"/>
      <c r="L7501" s="379"/>
      <c r="M7501" s="379"/>
      <c r="N7501" s="379"/>
      <c r="O7501" s="379"/>
      <c r="P7501" s="379"/>
      <c r="Q7501" s="379"/>
      <c r="R7501" s="379"/>
      <c r="S7501" s="379"/>
      <c r="T7501" s="379"/>
      <c r="U7501" s="379"/>
      <c r="V7501" s="379"/>
      <c r="W7501" s="379"/>
      <c r="X7501" s="379"/>
      <c r="Y7501" s="379"/>
      <c r="Z7501" s="379"/>
      <c r="AA7501" s="380"/>
      <c r="AB7501" s="379"/>
      <c r="AC7501" s="379"/>
      <c r="AD7501" s="379"/>
      <c r="AE7501" s="381"/>
      <c r="AF7501" s="105"/>
      <c r="AG7501" s="381"/>
      <c r="AH7501" s="381"/>
      <c r="AI7501" s="381"/>
      <c r="AJ7501" s="381"/>
      <c r="AK7501" s="381"/>
      <c r="AL7501" s="381"/>
      <c r="AM7501" s="381"/>
    </row>
    <row r="7502" spans="1:39" x14ac:dyDescent="0.35">
      <c r="A7502" s="379"/>
      <c r="B7502" s="379"/>
      <c r="C7502" s="379"/>
      <c r="D7502" s="379"/>
      <c r="E7502" s="379"/>
      <c r="F7502" s="379"/>
      <c r="G7502" s="379"/>
      <c r="H7502" s="379"/>
      <c r="I7502" s="379"/>
      <c r="J7502" s="379"/>
      <c r="K7502" s="379"/>
      <c r="L7502" s="379"/>
      <c r="M7502" s="379"/>
      <c r="N7502" s="379"/>
      <c r="O7502" s="379"/>
      <c r="P7502" s="379"/>
      <c r="Q7502" s="379"/>
      <c r="R7502" s="379"/>
      <c r="S7502" s="379"/>
      <c r="T7502" s="379"/>
      <c r="U7502" s="379"/>
      <c r="V7502" s="379"/>
      <c r="W7502" s="379"/>
      <c r="X7502" s="379"/>
      <c r="Y7502" s="379"/>
      <c r="Z7502" s="379"/>
      <c r="AA7502" s="380"/>
      <c r="AB7502" s="379"/>
      <c r="AC7502" s="379"/>
      <c r="AD7502" s="379"/>
      <c r="AE7502" s="381"/>
      <c r="AF7502" s="105"/>
      <c r="AG7502" s="381"/>
      <c r="AH7502" s="381"/>
      <c r="AI7502" s="381"/>
      <c r="AJ7502" s="381"/>
      <c r="AK7502" s="381"/>
      <c r="AL7502" s="381"/>
      <c r="AM7502" s="381"/>
    </row>
    <row r="7503" spans="1:39" x14ac:dyDescent="0.35">
      <c r="A7503" s="379"/>
      <c r="B7503" s="379"/>
      <c r="C7503" s="379"/>
      <c r="D7503" s="379"/>
      <c r="E7503" s="379"/>
      <c r="F7503" s="379"/>
      <c r="G7503" s="379"/>
      <c r="H7503" s="379"/>
      <c r="I7503" s="379"/>
      <c r="J7503" s="379"/>
      <c r="K7503" s="379"/>
      <c r="L7503" s="379"/>
      <c r="M7503" s="379"/>
      <c r="N7503" s="379"/>
      <c r="O7503" s="379"/>
      <c r="P7503" s="379"/>
      <c r="Q7503" s="379"/>
      <c r="R7503" s="379"/>
      <c r="S7503" s="379"/>
      <c r="T7503" s="379"/>
      <c r="U7503" s="379"/>
      <c r="V7503" s="379"/>
      <c r="W7503" s="379"/>
      <c r="X7503" s="379"/>
      <c r="Y7503" s="379"/>
      <c r="Z7503" s="379"/>
      <c r="AA7503" s="380"/>
      <c r="AB7503" s="379"/>
      <c r="AC7503" s="379"/>
      <c r="AD7503" s="379"/>
      <c r="AE7503" s="381"/>
      <c r="AF7503" s="105"/>
      <c r="AG7503" s="381"/>
      <c r="AH7503" s="381"/>
      <c r="AI7503" s="381"/>
      <c r="AJ7503" s="381"/>
      <c r="AK7503" s="381"/>
      <c r="AL7503" s="381"/>
      <c r="AM7503" s="381"/>
    </row>
    <row r="7504" spans="1:39" x14ac:dyDescent="0.35">
      <c r="A7504" s="379"/>
      <c r="B7504" s="379"/>
      <c r="C7504" s="379"/>
      <c r="D7504" s="379"/>
      <c r="E7504" s="379"/>
      <c r="F7504" s="379"/>
      <c r="G7504" s="379"/>
      <c r="H7504" s="379"/>
      <c r="I7504" s="379"/>
      <c r="J7504" s="379"/>
      <c r="K7504" s="379"/>
      <c r="L7504" s="379"/>
      <c r="M7504" s="379"/>
      <c r="N7504" s="379"/>
      <c r="O7504" s="379"/>
      <c r="P7504" s="379"/>
      <c r="Q7504" s="379"/>
      <c r="R7504" s="379"/>
      <c r="S7504" s="379"/>
      <c r="T7504" s="379"/>
      <c r="U7504" s="379"/>
      <c r="V7504" s="379"/>
      <c r="W7504" s="379"/>
      <c r="X7504" s="379"/>
      <c r="Y7504" s="379"/>
      <c r="Z7504" s="379"/>
      <c r="AA7504" s="380"/>
      <c r="AB7504" s="379"/>
      <c r="AC7504" s="379"/>
      <c r="AD7504" s="379"/>
      <c r="AE7504" s="381"/>
      <c r="AF7504" s="105"/>
      <c r="AG7504" s="381"/>
      <c r="AH7504" s="381"/>
      <c r="AI7504" s="381"/>
      <c r="AJ7504" s="381"/>
      <c r="AK7504" s="381"/>
      <c r="AL7504" s="381"/>
      <c r="AM7504" s="381"/>
    </row>
    <row r="7505" spans="1:39" x14ac:dyDescent="0.35">
      <c r="A7505" s="379"/>
      <c r="B7505" s="379"/>
      <c r="C7505" s="379"/>
      <c r="D7505" s="379"/>
      <c r="E7505" s="379"/>
      <c r="F7505" s="379"/>
      <c r="G7505" s="379"/>
      <c r="H7505" s="379"/>
      <c r="I7505" s="379"/>
      <c r="J7505" s="379"/>
      <c r="K7505" s="379"/>
      <c r="L7505" s="379"/>
      <c r="M7505" s="379"/>
      <c r="N7505" s="379"/>
      <c r="O7505" s="379"/>
      <c r="P7505" s="379"/>
      <c r="Q7505" s="379"/>
      <c r="R7505" s="379"/>
      <c r="S7505" s="379"/>
      <c r="T7505" s="379"/>
      <c r="U7505" s="379"/>
      <c r="V7505" s="379"/>
      <c r="W7505" s="379"/>
      <c r="X7505" s="379"/>
      <c r="Y7505" s="379"/>
      <c r="Z7505" s="379"/>
      <c r="AA7505" s="380"/>
      <c r="AB7505" s="379"/>
      <c r="AC7505" s="379"/>
      <c r="AD7505" s="379"/>
      <c r="AE7505" s="381"/>
      <c r="AF7505" s="105"/>
      <c r="AG7505" s="381"/>
      <c r="AH7505" s="381"/>
      <c r="AI7505" s="381"/>
      <c r="AJ7505" s="381"/>
      <c r="AK7505" s="381"/>
      <c r="AL7505" s="381"/>
      <c r="AM7505" s="381"/>
    </row>
    <row r="7506" spans="1:39" x14ac:dyDescent="0.35">
      <c r="A7506" s="379"/>
      <c r="B7506" s="379"/>
      <c r="C7506" s="379"/>
      <c r="D7506" s="379"/>
      <c r="E7506" s="379"/>
      <c r="F7506" s="379"/>
      <c r="G7506" s="379"/>
      <c r="H7506" s="379"/>
      <c r="I7506" s="379"/>
      <c r="J7506" s="379"/>
      <c r="K7506" s="379"/>
      <c r="L7506" s="379"/>
      <c r="M7506" s="379"/>
      <c r="N7506" s="379"/>
      <c r="O7506" s="379"/>
      <c r="P7506" s="379"/>
      <c r="Q7506" s="379"/>
      <c r="R7506" s="379"/>
      <c r="S7506" s="379"/>
      <c r="T7506" s="379"/>
      <c r="U7506" s="379"/>
      <c r="V7506" s="379"/>
      <c r="W7506" s="379"/>
      <c r="X7506" s="379"/>
      <c r="Y7506" s="379"/>
      <c r="Z7506" s="379"/>
      <c r="AA7506" s="380"/>
      <c r="AB7506" s="379"/>
      <c r="AC7506" s="379"/>
      <c r="AD7506" s="379"/>
      <c r="AE7506" s="381"/>
      <c r="AF7506" s="105"/>
      <c r="AG7506" s="381"/>
      <c r="AH7506" s="381"/>
      <c r="AI7506" s="381"/>
      <c r="AJ7506" s="381"/>
      <c r="AK7506" s="381"/>
      <c r="AL7506" s="381"/>
      <c r="AM7506" s="381"/>
    </row>
    <row r="7507" spans="1:39" x14ac:dyDescent="0.35">
      <c r="A7507" s="379"/>
      <c r="B7507" s="379"/>
      <c r="C7507" s="379"/>
      <c r="D7507" s="379"/>
      <c r="E7507" s="379"/>
      <c r="F7507" s="379"/>
      <c r="G7507" s="379"/>
      <c r="H7507" s="379"/>
      <c r="I7507" s="379"/>
      <c r="J7507" s="379"/>
      <c r="K7507" s="379"/>
      <c r="L7507" s="379"/>
      <c r="M7507" s="379"/>
      <c r="N7507" s="379"/>
      <c r="O7507" s="379"/>
      <c r="P7507" s="379"/>
      <c r="Q7507" s="379"/>
      <c r="R7507" s="379"/>
      <c r="S7507" s="379"/>
      <c r="T7507" s="379"/>
      <c r="U7507" s="379"/>
      <c r="V7507" s="379"/>
      <c r="W7507" s="379"/>
      <c r="X7507" s="379"/>
      <c r="Y7507" s="379"/>
      <c r="Z7507" s="379"/>
      <c r="AA7507" s="380"/>
      <c r="AB7507" s="379"/>
      <c r="AC7507" s="379"/>
      <c r="AD7507" s="379"/>
      <c r="AE7507" s="381"/>
      <c r="AF7507" s="105"/>
      <c r="AG7507" s="381"/>
      <c r="AH7507" s="381"/>
      <c r="AI7507" s="381"/>
      <c r="AJ7507" s="381"/>
      <c r="AK7507" s="381"/>
      <c r="AL7507" s="381"/>
      <c r="AM7507" s="381"/>
    </row>
    <row r="7508" spans="1:39" x14ac:dyDescent="0.35">
      <c r="A7508" s="379"/>
      <c r="B7508" s="379"/>
      <c r="C7508" s="379"/>
      <c r="D7508" s="379"/>
      <c r="E7508" s="379"/>
      <c r="F7508" s="379"/>
      <c r="G7508" s="379"/>
      <c r="H7508" s="379"/>
      <c r="I7508" s="379"/>
      <c r="J7508" s="379"/>
      <c r="K7508" s="379"/>
      <c r="L7508" s="379"/>
      <c r="M7508" s="379"/>
      <c r="N7508" s="379"/>
      <c r="O7508" s="379"/>
      <c r="P7508" s="379"/>
      <c r="Q7508" s="379"/>
      <c r="R7508" s="379"/>
      <c r="S7508" s="379"/>
      <c r="T7508" s="379"/>
      <c r="U7508" s="379"/>
      <c r="V7508" s="379"/>
      <c r="W7508" s="379"/>
      <c r="X7508" s="379"/>
      <c r="Y7508" s="379"/>
      <c r="Z7508" s="379"/>
      <c r="AA7508" s="380"/>
      <c r="AB7508" s="379"/>
      <c r="AC7508" s="379"/>
      <c r="AD7508" s="379"/>
      <c r="AE7508" s="381"/>
      <c r="AF7508" s="105"/>
      <c r="AG7508" s="381"/>
      <c r="AH7508" s="381"/>
      <c r="AI7508" s="381"/>
      <c r="AJ7508" s="381"/>
      <c r="AK7508" s="381"/>
      <c r="AL7508" s="381"/>
      <c r="AM7508" s="381"/>
    </row>
    <row r="7509" spans="1:39" x14ac:dyDescent="0.35">
      <c r="A7509" s="379"/>
      <c r="B7509" s="379"/>
      <c r="C7509" s="379"/>
      <c r="D7509" s="379"/>
      <c r="E7509" s="379"/>
      <c r="F7509" s="379"/>
      <c r="G7509" s="379"/>
      <c r="H7509" s="379"/>
      <c r="I7509" s="379"/>
      <c r="J7509" s="379"/>
      <c r="K7509" s="379"/>
      <c r="L7509" s="379"/>
      <c r="M7509" s="379"/>
      <c r="N7509" s="379"/>
      <c r="O7509" s="379"/>
      <c r="P7509" s="379"/>
      <c r="Q7509" s="379"/>
      <c r="R7509" s="379"/>
      <c r="S7509" s="379"/>
      <c r="T7509" s="379"/>
      <c r="U7509" s="379"/>
      <c r="V7509" s="379"/>
      <c r="W7509" s="379"/>
      <c r="X7509" s="379"/>
      <c r="Y7509" s="379"/>
      <c r="Z7509" s="379"/>
      <c r="AA7509" s="380"/>
      <c r="AB7509" s="379"/>
      <c r="AC7509" s="379"/>
      <c r="AD7509" s="379"/>
      <c r="AE7509" s="381"/>
      <c r="AF7509" s="105"/>
      <c r="AG7509" s="381"/>
      <c r="AH7509" s="381"/>
      <c r="AI7509" s="381"/>
      <c r="AJ7509" s="381"/>
      <c r="AK7509" s="381"/>
      <c r="AL7509" s="381"/>
      <c r="AM7509" s="381"/>
    </row>
    <row r="7510" spans="1:39" x14ac:dyDescent="0.35">
      <c r="A7510" s="379"/>
      <c r="B7510" s="379"/>
      <c r="C7510" s="379"/>
      <c r="D7510" s="379"/>
      <c r="E7510" s="379"/>
      <c r="F7510" s="379"/>
      <c r="G7510" s="379"/>
      <c r="H7510" s="379"/>
      <c r="I7510" s="379"/>
      <c r="J7510" s="379"/>
      <c r="K7510" s="379"/>
      <c r="L7510" s="379"/>
      <c r="M7510" s="379"/>
      <c r="N7510" s="379"/>
      <c r="O7510" s="379"/>
      <c r="P7510" s="379"/>
      <c r="Q7510" s="379"/>
      <c r="R7510" s="379"/>
      <c r="S7510" s="379"/>
      <c r="T7510" s="379"/>
      <c r="U7510" s="379"/>
      <c r="V7510" s="379"/>
      <c r="W7510" s="379"/>
      <c r="X7510" s="379"/>
      <c r="Y7510" s="379"/>
      <c r="Z7510" s="379"/>
      <c r="AA7510" s="380"/>
      <c r="AB7510" s="379"/>
      <c r="AC7510" s="379"/>
      <c r="AD7510" s="379"/>
      <c r="AE7510" s="381"/>
      <c r="AF7510" s="105"/>
      <c r="AG7510" s="381"/>
      <c r="AH7510" s="381"/>
      <c r="AI7510" s="381"/>
      <c r="AJ7510" s="381"/>
      <c r="AK7510" s="381"/>
      <c r="AL7510" s="381"/>
      <c r="AM7510" s="381"/>
    </row>
    <row r="7511" spans="1:39" x14ac:dyDescent="0.35">
      <c r="A7511" s="379"/>
      <c r="B7511" s="379"/>
      <c r="C7511" s="379"/>
      <c r="D7511" s="379"/>
      <c r="E7511" s="379"/>
      <c r="F7511" s="379"/>
      <c r="G7511" s="379"/>
      <c r="H7511" s="379"/>
      <c r="I7511" s="379"/>
      <c r="J7511" s="379"/>
      <c r="K7511" s="379"/>
      <c r="L7511" s="379"/>
      <c r="M7511" s="379"/>
      <c r="N7511" s="379"/>
      <c r="O7511" s="379"/>
      <c r="P7511" s="379"/>
      <c r="Q7511" s="379"/>
      <c r="R7511" s="379"/>
      <c r="S7511" s="379"/>
      <c r="T7511" s="379"/>
      <c r="U7511" s="379"/>
      <c r="V7511" s="379"/>
      <c r="W7511" s="379"/>
      <c r="X7511" s="379"/>
      <c r="Y7511" s="379"/>
      <c r="Z7511" s="379"/>
      <c r="AA7511" s="380"/>
      <c r="AB7511" s="379"/>
      <c r="AC7511" s="379"/>
      <c r="AD7511" s="379"/>
      <c r="AE7511" s="381"/>
      <c r="AF7511" s="105"/>
      <c r="AG7511" s="381"/>
      <c r="AH7511" s="381"/>
      <c r="AI7511" s="381"/>
      <c r="AJ7511" s="381"/>
      <c r="AK7511" s="381"/>
      <c r="AL7511" s="381"/>
      <c r="AM7511" s="381"/>
    </row>
    <row r="7512" spans="1:39" x14ac:dyDescent="0.35">
      <c r="A7512" s="379"/>
      <c r="B7512" s="379"/>
      <c r="C7512" s="379"/>
      <c r="D7512" s="379"/>
      <c r="E7512" s="379"/>
      <c r="F7512" s="379"/>
      <c r="G7512" s="379"/>
      <c r="H7512" s="379"/>
      <c r="I7512" s="379"/>
      <c r="J7512" s="379"/>
      <c r="K7512" s="379"/>
      <c r="L7512" s="379"/>
      <c r="M7512" s="379"/>
      <c r="N7512" s="379"/>
      <c r="O7512" s="379"/>
      <c r="P7512" s="379"/>
      <c r="Q7512" s="379"/>
      <c r="R7512" s="379"/>
      <c r="S7512" s="379"/>
      <c r="T7512" s="379"/>
      <c r="U7512" s="379"/>
      <c r="V7512" s="379"/>
      <c r="W7512" s="379"/>
      <c r="X7512" s="379"/>
      <c r="Y7512" s="379"/>
      <c r="Z7512" s="379"/>
      <c r="AA7512" s="380"/>
      <c r="AB7512" s="379"/>
      <c r="AC7512" s="379"/>
      <c r="AD7512" s="379"/>
      <c r="AE7512" s="381"/>
      <c r="AF7512" s="105"/>
      <c r="AG7512" s="381"/>
      <c r="AH7512" s="381"/>
      <c r="AI7512" s="381"/>
      <c r="AJ7512" s="381"/>
      <c r="AK7512" s="381"/>
      <c r="AL7512" s="381"/>
      <c r="AM7512" s="381"/>
    </row>
    <row r="7513" spans="1:39" x14ac:dyDescent="0.35">
      <c r="A7513" s="379"/>
      <c r="B7513" s="379"/>
      <c r="C7513" s="379"/>
      <c r="D7513" s="379"/>
      <c r="E7513" s="379"/>
      <c r="F7513" s="379"/>
      <c r="G7513" s="379"/>
      <c r="H7513" s="379"/>
      <c r="I7513" s="379"/>
      <c r="J7513" s="379"/>
      <c r="K7513" s="379"/>
      <c r="L7513" s="379"/>
      <c r="M7513" s="379"/>
      <c r="N7513" s="379"/>
      <c r="O7513" s="379"/>
      <c r="P7513" s="379"/>
      <c r="Q7513" s="379"/>
      <c r="R7513" s="379"/>
      <c r="S7513" s="379"/>
      <c r="T7513" s="379"/>
      <c r="U7513" s="379"/>
      <c r="V7513" s="379"/>
      <c r="W7513" s="379"/>
      <c r="X7513" s="379"/>
      <c r="Y7513" s="379"/>
      <c r="Z7513" s="379"/>
      <c r="AA7513" s="380"/>
      <c r="AB7513" s="379"/>
      <c r="AC7513" s="379"/>
      <c r="AD7513" s="379"/>
      <c r="AE7513" s="381"/>
      <c r="AF7513" s="105"/>
      <c r="AG7513" s="381"/>
      <c r="AH7513" s="381"/>
      <c r="AI7513" s="381"/>
      <c r="AJ7513" s="381"/>
      <c r="AK7513" s="381"/>
      <c r="AL7513" s="381"/>
      <c r="AM7513" s="381"/>
    </row>
    <row r="7514" spans="1:39" x14ac:dyDescent="0.35">
      <c r="A7514" s="379"/>
      <c r="B7514" s="379"/>
      <c r="C7514" s="379"/>
      <c r="D7514" s="379"/>
      <c r="E7514" s="379"/>
      <c r="F7514" s="379"/>
      <c r="G7514" s="379"/>
      <c r="H7514" s="379"/>
      <c r="I7514" s="379"/>
      <c r="J7514" s="379"/>
      <c r="K7514" s="379"/>
      <c r="L7514" s="379"/>
      <c r="M7514" s="379"/>
      <c r="N7514" s="379"/>
      <c r="O7514" s="379"/>
      <c r="P7514" s="379"/>
      <c r="Q7514" s="379"/>
      <c r="R7514" s="379"/>
      <c r="S7514" s="379"/>
      <c r="T7514" s="379"/>
      <c r="U7514" s="379"/>
      <c r="V7514" s="379"/>
      <c r="W7514" s="379"/>
      <c r="X7514" s="379"/>
      <c r="Y7514" s="379"/>
      <c r="Z7514" s="379"/>
      <c r="AA7514" s="380"/>
      <c r="AB7514" s="379"/>
      <c r="AC7514" s="379"/>
      <c r="AD7514" s="379"/>
      <c r="AE7514" s="381"/>
      <c r="AF7514" s="105"/>
      <c r="AG7514" s="381"/>
      <c r="AH7514" s="381"/>
      <c r="AI7514" s="381"/>
      <c r="AJ7514" s="381"/>
      <c r="AK7514" s="381"/>
      <c r="AL7514" s="381"/>
      <c r="AM7514" s="381"/>
    </row>
    <row r="7515" spans="1:39" x14ac:dyDescent="0.35">
      <c r="A7515" s="379"/>
      <c r="B7515" s="379"/>
      <c r="C7515" s="379"/>
      <c r="D7515" s="379"/>
      <c r="E7515" s="379"/>
      <c r="F7515" s="379"/>
      <c r="G7515" s="379"/>
      <c r="H7515" s="379"/>
      <c r="I7515" s="379"/>
      <c r="J7515" s="379"/>
      <c r="K7515" s="379"/>
      <c r="L7515" s="379"/>
      <c r="M7515" s="379"/>
      <c r="N7515" s="379"/>
      <c r="O7515" s="379"/>
      <c r="P7515" s="379"/>
      <c r="Q7515" s="379"/>
      <c r="R7515" s="379"/>
      <c r="S7515" s="379"/>
      <c r="T7515" s="379"/>
      <c r="U7515" s="379"/>
      <c r="V7515" s="379"/>
      <c r="W7515" s="379"/>
      <c r="X7515" s="379"/>
      <c r="Y7515" s="379"/>
      <c r="Z7515" s="379"/>
      <c r="AA7515" s="380"/>
      <c r="AB7515" s="379"/>
      <c r="AC7515" s="379"/>
      <c r="AD7515" s="379"/>
      <c r="AE7515" s="381"/>
      <c r="AF7515" s="105"/>
      <c r="AG7515" s="381"/>
      <c r="AH7515" s="381"/>
      <c r="AI7515" s="381"/>
      <c r="AJ7515" s="381"/>
      <c r="AK7515" s="381"/>
      <c r="AL7515" s="381"/>
      <c r="AM7515" s="381"/>
    </row>
    <row r="7516" spans="1:39" x14ac:dyDescent="0.35">
      <c r="A7516" s="379"/>
      <c r="B7516" s="379"/>
      <c r="C7516" s="379"/>
      <c r="D7516" s="379"/>
      <c r="E7516" s="379"/>
      <c r="F7516" s="379"/>
      <c r="G7516" s="379"/>
      <c r="H7516" s="379"/>
      <c r="I7516" s="379"/>
      <c r="J7516" s="379"/>
      <c r="K7516" s="379"/>
      <c r="L7516" s="379"/>
      <c r="M7516" s="379"/>
      <c r="N7516" s="379"/>
      <c r="O7516" s="379"/>
      <c r="P7516" s="379"/>
      <c r="Q7516" s="379"/>
      <c r="R7516" s="379"/>
      <c r="S7516" s="379"/>
      <c r="T7516" s="379"/>
      <c r="U7516" s="379"/>
      <c r="V7516" s="379"/>
      <c r="W7516" s="379"/>
      <c r="X7516" s="379"/>
      <c r="Y7516" s="379"/>
      <c r="Z7516" s="379"/>
      <c r="AA7516" s="380"/>
      <c r="AB7516" s="379"/>
      <c r="AC7516" s="379"/>
      <c r="AD7516" s="379"/>
      <c r="AE7516" s="381"/>
      <c r="AF7516" s="105"/>
      <c r="AG7516" s="381"/>
      <c r="AH7516" s="381"/>
      <c r="AI7516" s="381"/>
      <c r="AJ7516" s="381"/>
      <c r="AK7516" s="381"/>
      <c r="AL7516" s="381"/>
      <c r="AM7516" s="381"/>
    </row>
    <row r="7517" spans="1:39" x14ac:dyDescent="0.35">
      <c r="A7517" s="379"/>
      <c r="B7517" s="379"/>
      <c r="C7517" s="379"/>
      <c r="D7517" s="379"/>
      <c r="E7517" s="379"/>
      <c r="F7517" s="379"/>
      <c r="G7517" s="379"/>
      <c r="H7517" s="379"/>
      <c r="I7517" s="379"/>
      <c r="J7517" s="379"/>
      <c r="K7517" s="379"/>
      <c r="L7517" s="379"/>
      <c r="M7517" s="379"/>
      <c r="N7517" s="379"/>
      <c r="O7517" s="379"/>
      <c r="P7517" s="379"/>
      <c r="Q7517" s="379"/>
      <c r="R7517" s="379"/>
      <c r="S7517" s="379"/>
      <c r="T7517" s="379"/>
      <c r="U7517" s="379"/>
      <c r="V7517" s="379"/>
      <c r="W7517" s="379"/>
      <c r="X7517" s="379"/>
      <c r="Y7517" s="379"/>
      <c r="Z7517" s="379"/>
      <c r="AA7517" s="380"/>
      <c r="AB7517" s="379"/>
      <c r="AC7517" s="379"/>
      <c r="AD7517" s="379"/>
      <c r="AE7517" s="381"/>
      <c r="AF7517" s="105"/>
      <c r="AG7517" s="381"/>
      <c r="AH7517" s="381"/>
      <c r="AI7517" s="381"/>
      <c r="AJ7517" s="381"/>
      <c r="AK7517" s="381"/>
      <c r="AL7517" s="381"/>
      <c r="AM7517" s="381"/>
    </row>
    <row r="7518" spans="1:39" x14ac:dyDescent="0.35">
      <c r="A7518" s="379"/>
      <c r="B7518" s="379"/>
      <c r="C7518" s="379"/>
      <c r="D7518" s="379"/>
      <c r="E7518" s="379"/>
      <c r="F7518" s="379"/>
      <c r="G7518" s="379"/>
      <c r="H7518" s="379"/>
      <c r="I7518" s="379"/>
      <c r="J7518" s="379"/>
      <c r="K7518" s="379"/>
      <c r="L7518" s="379"/>
      <c r="M7518" s="379"/>
      <c r="N7518" s="379"/>
      <c r="O7518" s="379"/>
      <c r="P7518" s="379"/>
      <c r="Q7518" s="379"/>
      <c r="R7518" s="379"/>
      <c r="S7518" s="379"/>
      <c r="T7518" s="379"/>
      <c r="U7518" s="379"/>
      <c r="V7518" s="379"/>
      <c r="W7518" s="379"/>
      <c r="X7518" s="379"/>
      <c r="Y7518" s="379"/>
      <c r="Z7518" s="379"/>
      <c r="AA7518" s="380"/>
      <c r="AB7518" s="379"/>
      <c r="AC7518" s="379"/>
      <c r="AD7518" s="379"/>
      <c r="AE7518" s="381"/>
      <c r="AF7518" s="105"/>
      <c r="AG7518" s="381"/>
      <c r="AH7518" s="381"/>
      <c r="AI7518" s="381"/>
      <c r="AJ7518" s="381"/>
      <c r="AK7518" s="381"/>
      <c r="AL7518" s="381"/>
      <c r="AM7518" s="381"/>
    </row>
    <row r="7519" spans="1:39" x14ac:dyDescent="0.35">
      <c r="A7519" s="379"/>
      <c r="B7519" s="379"/>
      <c r="C7519" s="379"/>
      <c r="D7519" s="379"/>
      <c r="E7519" s="379"/>
      <c r="F7519" s="379"/>
      <c r="G7519" s="379"/>
      <c r="H7519" s="379"/>
      <c r="I7519" s="379"/>
      <c r="J7519" s="379"/>
      <c r="K7519" s="379"/>
      <c r="L7519" s="379"/>
      <c r="M7519" s="379"/>
      <c r="N7519" s="379"/>
      <c r="O7519" s="379"/>
      <c r="P7519" s="379"/>
      <c r="Q7519" s="379"/>
      <c r="R7519" s="379"/>
      <c r="S7519" s="379"/>
      <c r="T7519" s="379"/>
      <c r="U7519" s="379"/>
      <c r="V7519" s="379"/>
      <c r="W7519" s="379"/>
      <c r="X7519" s="379"/>
      <c r="Y7519" s="379"/>
      <c r="Z7519" s="379"/>
      <c r="AA7519" s="380"/>
      <c r="AB7519" s="379"/>
      <c r="AC7519" s="379"/>
      <c r="AD7519" s="379"/>
      <c r="AE7519" s="381"/>
      <c r="AF7519" s="105"/>
      <c r="AG7519" s="381"/>
      <c r="AH7519" s="381"/>
      <c r="AI7519" s="381"/>
      <c r="AJ7519" s="381"/>
      <c r="AK7519" s="381"/>
      <c r="AL7519" s="381"/>
      <c r="AM7519" s="381"/>
    </row>
    <row r="7520" spans="1:39" x14ac:dyDescent="0.35">
      <c r="A7520" s="379"/>
      <c r="B7520" s="379"/>
      <c r="C7520" s="379"/>
      <c r="D7520" s="379"/>
      <c r="E7520" s="379"/>
      <c r="F7520" s="379"/>
      <c r="G7520" s="379"/>
      <c r="H7520" s="379"/>
      <c r="I7520" s="379"/>
      <c r="J7520" s="379"/>
      <c r="K7520" s="379"/>
      <c r="L7520" s="379"/>
      <c r="M7520" s="379"/>
      <c r="N7520" s="379"/>
      <c r="O7520" s="379"/>
      <c r="P7520" s="379"/>
      <c r="Q7520" s="379"/>
      <c r="R7520" s="379"/>
      <c r="S7520" s="379"/>
      <c r="T7520" s="379"/>
      <c r="U7520" s="379"/>
      <c r="V7520" s="379"/>
      <c r="W7520" s="379"/>
      <c r="X7520" s="379"/>
      <c r="Y7520" s="379"/>
      <c r="Z7520" s="379"/>
      <c r="AA7520" s="380"/>
      <c r="AB7520" s="379"/>
      <c r="AC7520" s="379"/>
      <c r="AD7520" s="379"/>
      <c r="AE7520" s="381"/>
      <c r="AF7520" s="105"/>
      <c r="AG7520" s="381"/>
      <c r="AH7520" s="381"/>
      <c r="AI7520" s="381"/>
      <c r="AJ7520" s="381"/>
      <c r="AK7520" s="381"/>
      <c r="AL7520" s="381"/>
      <c r="AM7520" s="381"/>
    </row>
    <row r="7521" spans="1:39" x14ac:dyDescent="0.35">
      <c r="A7521" s="379"/>
      <c r="B7521" s="379"/>
      <c r="C7521" s="379"/>
      <c r="D7521" s="379"/>
      <c r="E7521" s="379"/>
      <c r="F7521" s="379"/>
      <c r="G7521" s="379"/>
      <c r="H7521" s="379"/>
      <c r="I7521" s="379"/>
      <c r="J7521" s="379"/>
      <c r="K7521" s="379"/>
      <c r="L7521" s="379"/>
      <c r="M7521" s="379"/>
      <c r="N7521" s="379"/>
      <c r="O7521" s="379"/>
      <c r="P7521" s="379"/>
      <c r="Q7521" s="379"/>
      <c r="R7521" s="379"/>
      <c r="S7521" s="379"/>
      <c r="T7521" s="379"/>
      <c r="U7521" s="379"/>
      <c r="V7521" s="379"/>
      <c r="W7521" s="379"/>
      <c r="X7521" s="379"/>
      <c r="Y7521" s="379"/>
      <c r="Z7521" s="379"/>
      <c r="AA7521" s="380"/>
      <c r="AB7521" s="379"/>
      <c r="AC7521" s="379"/>
      <c r="AD7521" s="379"/>
      <c r="AE7521" s="381"/>
      <c r="AF7521" s="105"/>
      <c r="AG7521" s="381"/>
      <c r="AH7521" s="381"/>
      <c r="AI7521" s="381"/>
      <c r="AJ7521" s="381"/>
      <c r="AK7521" s="381"/>
      <c r="AL7521" s="381"/>
      <c r="AM7521" s="381"/>
    </row>
    <row r="7522" spans="1:39" x14ac:dyDescent="0.35">
      <c r="A7522" s="379"/>
      <c r="B7522" s="379"/>
      <c r="C7522" s="379"/>
      <c r="D7522" s="379"/>
      <c r="E7522" s="379"/>
      <c r="F7522" s="379"/>
      <c r="G7522" s="379"/>
      <c r="H7522" s="379"/>
      <c r="I7522" s="379"/>
      <c r="J7522" s="379"/>
      <c r="K7522" s="379"/>
      <c r="L7522" s="379"/>
      <c r="M7522" s="379"/>
      <c r="N7522" s="379"/>
      <c r="O7522" s="379"/>
      <c r="P7522" s="379"/>
      <c r="Q7522" s="379"/>
      <c r="R7522" s="379"/>
      <c r="S7522" s="379"/>
      <c r="T7522" s="379"/>
      <c r="U7522" s="379"/>
      <c r="V7522" s="379"/>
      <c r="W7522" s="379"/>
      <c r="X7522" s="379"/>
      <c r="Y7522" s="379"/>
      <c r="Z7522" s="379"/>
      <c r="AA7522" s="380"/>
      <c r="AB7522" s="379"/>
      <c r="AC7522" s="379"/>
      <c r="AD7522" s="379"/>
      <c r="AE7522" s="381"/>
      <c r="AF7522" s="105"/>
      <c r="AG7522" s="381"/>
      <c r="AH7522" s="381"/>
      <c r="AI7522" s="381"/>
      <c r="AJ7522" s="381"/>
      <c r="AK7522" s="381"/>
      <c r="AL7522" s="381"/>
      <c r="AM7522" s="381"/>
    </row>
    <row r="7523" spans="1:39" x14ac:dyDescent="0.35">
      <c r="A7523" s="379"/>
      <c r="B7523" s="379"/>
      <c r="C7523" s="379"/>
      <c r="D7523" s="379"/>
      <c r="E7523" s="379"/>
      <c r="F7523" s="379"/>
      <c r="G7523" s="379"/>
      <c r="H7523" s="379"/>
      <c r="I7523" s="379"/>
      <c r="J7523" s="379"/>
      <c r="K7523" s="379"/>
      <c r="L7523" s="379"/>
      <c r="M7523" s="379"/>
      <c r="N7523" s="379"/>
      <c r="O7523" s="379"/>
      <c r="P7523" s="379"/>
      <c r="Q7523" s="379"/>
      <c r="R7523" s="379"/>
      <c r="S7523" s="379"/>
      <c r="T7523" s="379"/>
      <c r="U7523" s="379"/>
      <c r="V7523" s="379"/>
      <c r="W7523" s="379"/>
      <c r="X7523" s="379"/>
      <c r="Y7523" s="379"/>
      <c r="Z7523" s="379"/>
      <c r="AA7523" s="380"/>
      <c r="AB7523" s="379"/>
      <c r="AC7523" s="379"/>
      <c r="AD7523" s="379"/>
      <c r="AE7523" s="381"/>
      <c r="AF7523" s="105"/>
      <c r="AG7523" s="381"/>
      <c r="AH7523" s="381"/>
      <c r="AI7523" s="381"/>
      <c r="AJ7523" s="381"/>
      <c r="AK7523" s="381"/>
      <c r="AL7523" s="381"/>
      <c r="AM7523" s="381"/>
    </row>
    <row r="7524" spans="1:39" x14ac:dyDescent="0.35">
      <c r="A7524" s="379"/>
      <c r="B7524" s="379"/>
      <c r="C7524" s="379"/>
      <c r="D7524" s="379"/>
      <c r="E7524" s="379"/>
      <c r="F7524" s="379"/>
      <c r="G7524" s="379"/>
      <c r="H7524" s="379"/>
      <c r="I7524" s="379"/>
      <c r="J7524" s="379"/>
      <c r="K7524" s="379"/>
      <c r="L7524" s="379"/>
      <c r="M7524" s="379"/>
      <c r="N7524" s="379"/>
      <c r="O7524" s="379"/>
      <c r="P7524" s="379"/>
      <c r="Q7524" s="379"/>
      <c r="R7524" s="379"/>
      <c r="S7524" s="379"/>
      <c r="T7524" s="379"/>
      <c r="U7524" s="379"/>
      <c r="V7524" s="379"/>
      <c r="W7524" s="379"/>
      <c r="X7524" s="379"/>
      <c r="Y7524" s="379"/>
      <c r="Z7524" s="379"/>
      <c r="AA7524" s="380"/>
      <c r="AB7524" s="379"/>
      <c r="AC7524" s="379"/>
      <c r="AD7524" s="379"/>
      <c r="AE7524" s="381"/>
      <c r="AF7524" s="105"/>
      <c r="AG7524" s="381"/>
      <c r="AH7524" s="381"/>
      <c r="AI7524" s="381"/>
      <c r="AJ7524" s="381"/>
      <c r="AK7524" s="381"/>
      <c r="AL7524" s="381"/>
      <c r="AM7524" s="381"/>
    </row>
    <row r="7525" spans="1:39" x14ac:dyDescent="0.35">
      <c r="A7525" s="379"/>
      <c r="B7525" s="379"/>
      <c r="C7525" s="379"/>
      <c r="D7525" s="379"/>
      <c r="E7525" s="379"/>
      <c r="F7525" s="379"/>
      <c r="G7525" s="379"/>
      <c r="H7525" s="379"/>
      <c r="I7525" s="379"/>
      <c r="J7525" s="379"/>
      <c r="K7525" s="379"/>
      <c r="L7525" s="379"/>
      <c r="M7525" s="379"/>
      <c r="N7525" s="379"/>
      <c r="O7525" s="379"/>
      <c r="P7525" s="379"/>
      <c r="Q7525" s="379"/>
      <c r="R7525" s="379"/>
      <c r="S7525" s="379"/>
      <c r="T7525" s="379"/>
      <c r="U7525" s="379"/>
      <c r="V7525" s="379"/>
      <c r="W7525" s="379"/>
      <c r="X7525" s="379"/>
      <c r="Y7525" s="379"/>
      <c r="Z7525" s="379"/>
      <c r="AA7525" s="380"/>
      <c r="AB7525" s="379"/>
      <c r="AC7525" s="379"/>
      <c r="AD7525" s="379"/>
      <c r="AE7525" s="381"/>
      <c r="AF7525" s="105"/>
      <c r="AG7525" s="381"/>
      <c r="AH7525" s="381"/>
      <c r="AI7525" s="381"/>
      <c r="AJ7525" s="381"/>
      <c r="AK7525" s="381"/>
      <c r="AL7525" s="381"/>
      <c r="AM7525" s="381"/>
    </row>
    <row r="7526" spans="1:39" x14ac:dyDescent="0.35">
      <c r="A7526" s="379"/>
      <c r="B7526" s="379"/>
      <c r="C7526" s="379"/>
      <c r="D7526" s="379"/>
      <c r="E7526" s="379"/>
      <c r="F7526" s="379"/>
      <c r="G7526" s="379"/>
      <c r="H7526" s="379"/>
      <c r="I7526" s="379"/>
      <c r="J7526" s="379"/>
      <c r="K7526" s="379"/>
      <c r="L7526" s="379"/>
      <c r="M7526" s="379"/>
      <c r="N7526" s="379"/>
      <c r="O7526" s="379"/>
      <c r="P7526" s="379"/>
      <c r="Q7526" s="379"/>
      <c r="R7526" s="379"/>
      <c r="S7526" s="379"/>
      <c r="T7526" s="379"/>
      <c r="U7526" s="379"/>
      <c r="V7526" s="379"/>
      <c r="W7526" s="379"/>
      <c r="X7526" s="379"/>
      <c r="Y7526" s="379"/>
      <c r="Z7526" s="379"/>
      <c r="AA7526" s="380"/>
      <c r="AB7526" s="379"/>
      <c r="AC7526" s="379"/>
      <c r="AD7526" s="379"/>
      <c r="AE7526" s="381"/>
      <c r="AF7526" s="105"/>
      <c r="AG7526" s="381"/>
      <c r="AH7526" s="381"/>
      <c r="AI7526" s="381"/>
      <c r="AJ7526" s="381"/>
      <c r="AK7526" s="381"/>
      <c r="AL7526" s="381"/>
      <c r="AM7526" s="381"/>
    </row>
    <row r="7527" spans="1:39" x14ac:dyDescent="0.35">
      <c r="A7527" s="379"/>
      <c r="B7527" s="379"/>
      <c r="C7527" s="379"/>
      <c r="D7527" s="379"/>
      <c r="E7527" s="379"/>
      <c r="F7527" s="379"/>
      <c r="G7527" s="379"/>
      <c r="H7527" s="379"/>
      <c r="I7527" s="379"/>
      <c r="J7527" s="379"/>
      <c r="K7527" s="379"/>
      <c r="L7527" s="379"/>
      <c r="M7527" s="379"/>
      <c r="N7527" s="379"/>
      <c r="O7527" s="379"/>
      <c r="P7527" s="379"/>
      <c r="Q7527" s="379"/>
      <c r="R7527" s="379"/>
      <c r="S7527" s="379"/>
      <c r="T7527" s="379"/>
      <c r="U7527" s="379"/>
      <c r="V7527" s="379"/>
      <c r="W7527" s="379"/>
      <c r="X7527" s="379"/>
      <c r="Y7527" s="379"/>
      <c r="Z7527" s="379"/>
      <c r="AA7527" s="380"/>
      <c r="AB7527" s="379"/>
      <c r="AC7527" s="379"/>
      <c r="AD7527" s="379"/>
      <c r="AE7527" s="381"/>
      <c r="AF7527" s="105"/>
      <c r="AG7527" s="381"/>
      <c r="AH7527" s="381"/>
      <c r="AI7527" s="381"/>
      <c r="AJ7527" s="381"/>
      <c r="AK7527" s="381"/>
      <c r="AL7527" s="381"/>
      <c r="AM7527" s="381"/>
    </row>
    <row r="7528" spans="1:39" x14ac:dyDescent="0.35">
      <c r="A7528" s="379"/>
      <c r="B7528" s="379"/>
      <c r="C7528" s="379"/>
      <c r="D7528" s="379"/>
      <c r="E7528" s="379"/>
      <c r="F7528" s="379"/>
      <c r="G7528" s="379"/>
      <c r="H7528" s="379"/>
      <c r="I7528" s="379"/>
      <c r="J7528" s="379"/>
      <c r="K7528" s="379"/>
      <c r="L7528" s="379"/>
      <c r="M7528" s="379"/>
      <c r="N7528" s="379"/>
      <c r="O7528" s="379"/>
      <c r="P7528" s="379"/>
      <c r="Q7528" s="379"/>
      <c r="R7528" s="379"/>
      <c r="S7528" s="379"/>
      <c r="T7528" s="379"/>
      <c r="U7528" s="379"/>
      <c r="V7528" s="379"/>
      <c r="W7528" s="379"/>
      <c r="X7528" s="379"/>
      <c r="Y7528" s="379"/>
      <c r="Z7528" s="379"/>
      <c r="AA7528" s="380"/>
      <c r="AB7528" s="379"/>
      <c r="AC7528" s="379"/>
      <c r="AD7528" s="379"/>
      <c r="AE7528" s="381"/>
      <c r="AF7528" s="105"/>
      <c r="AG7528" s="381"/>
      <c r="AH7528" s="381"/>
      <c r="AI7528" s="381"/>
      <c r="AJ7528" s="381"/>
      <c r="AK7528" s="381"/>
      <c r="AL7528" s="381"/>
      <c r="AM7528" s="381"/>
    </row>
    <row r="7529" spans="1:39" x14ac:dyDescent="0.35">
      <c r="A7529" s="379"/>
      <c r="B7529" s="379"/>
      <c r="C7529" s="379"/>
      <c r="D7529" s="379"/>
      <c r="E7529" s="379"/>
      <c r="F7529" s="379"/>
      <c r="G7529" s="379"/>
      <c r="H7529" s="379"/>
      <c r="I7529" s="379"/>
      <c r="J7529" s="379"/>
      <c r="K7529" s="379"/>
      <c r="L7529" s="379"/>
      <c r="M7529" s="379"/>
      <c r="N7529" s="379"/>
      <c r="O7529" s="379"/>
      <c r="P7529" s="379"/>
      <c r="Q7529" s="379"/>
      <c r="R7529" s="379"/>
      <c r="S7529" s="379"/>
      <c r="T7529" s="379"/>
      <c r="U7529" s="379"/>
      <c r="V7529" s="379"/>
      <c r="W7529" s="379"/>
      <c r="X7529" s="379"/>
      <c r="Y7529" s="379"/>
      <c r="Z7529" s="379"/>
      <c r="AA7529" s="380"/>
      <c r="AB7529" s="379"/>
      <c r="AC7529" s="379"/>
      <c r="AD7529" s="379"/>
      <c r="AE7529" s="381"/>
      <c r="AF7529" s="105"/>
      <c r="AG7529" s="381"/>
      <c r="AH7529" s="381"/>
      <c r="AI7529" s="381"/>
      <c r="AJ7529" s="381"/>
      <c r="AK7529" s="381"/>
      <c r="AL7529" s="381"/>
      <c r="AM7529" s="381"/>
    </row>
    <row r="7530" spans="1:39" x14ac:dyDescent="0.35">
      <c r="A7530" s="379"/>
      <c r="B7530" s="379"/>
      <c r="C7530" s="379"/>
      <c r="D7530" s="379"/>
      <c r="E7530" s="379"/>
      <c r="F7530" s="379"/>
      <c r="G7530" s="379"/>
      <c r="H7530" s="379"/>
      <c r="I7530" s="379"/>
      <c r="J7530" s="379"/>
      <c r="K7530" s="379"/>
      <c r="L7530" s="379"/>
      <c r="M7530" s="379"/>
      <c r="N7530" s="379"/>
      <c r="O7530" s="379"/>
      <c r="P7530" s="379"/>
      <c r="Q7530" s="379"/>
      <c r="R7530" s="379"/>
      <c r="S7530" s="379"/>
      <c r="T7530" s="379"/>
      <c r="U7530" s="379"/>
      <c r="V7530" s="379"/>
      <c r="W7530" s="379"/>
      <c r="X7530" s="379"/>
      <c r="Y7530" s="379"/>
      <c r="Z7530" s="379"/>
      <c r="AA7530" s="380"/>
      <c r="AB7530" s="379"/>
      <c r="AC7530" s="379"/>
      <c r="AD7530" s="379"/>
      <c r="AE7530" s="381"/>
      <c r="AF7530" s="105"/>
      <c r="AG7530" s="381"/>
      <c r="AH7530" s="381"/>
      <c r="AI7530" s="381"/>
      <c r="AJ7530" s="381"/>
      <c r="AK7530" s="381"/>
      <c r="AL7530" s="381"/>
      <c r="AM7530" s="381"/>
    </row>
    <row r="7531" spans="1:39" x14ac:dyDescent="0.35">
      <c r="A7531" s="379"/>
      <c r="B7531" s="379"/>
      <c r="C7531" s="379"/>
      <c r="D7531" s="379"/>
      <c r="E7531" s="379"/>
      <c r="F7531" s="379"/>
      <c r="G7531" s="379"/>
      <c r="H7531" s="379"/>
      <c r="I7531" s="379"/>
      <c r="J7531" s="379"/>
      <c r="K7531" s="379"/>
      <c r="L7531" s="379"/>
      <c r="M7531" s="379"/>
      <c r="N7531" s="379"/>
      <c r="O7531" s="379"/>
      <c r="P7531" s="379"/>
      <c r="Q7531" s="379"/>
      <c r="R7531" s="379"/>
      <c r="S7531" s="379"/>
      <c r="T7531" s="379"/>
      <c r="U7531" s="379"/>
      <c r="V7531" s="379"/>
      <c r="W7531" s="379"/>
      <c r="X7531" s="379"/>
      <c r="Y7531" s="379"/>
      <c r="Z7531" s="379"/>
      <c r="AA7531" s="380"/>
      <c r="AB7531" s="379"/>
      <c r="AC7531" s="379"/>
      <c r="AD7531" s="379"/>
      <c r="AE7531" s="381"/>
      <c r="AF7531" s="105"/>
      <c r="AG7531" s="381"/>
      <c r="AH7531" s="381"/>
      <c r="AI7531" s="381"/>
      <c r="AJ7531" s="381"/>
      <c r="AK7531" s="381"/>
      <c r="AL7531" s="381"/>
      <c r="AM7531" s="381"/>
    </row>
    <row r="7532" spans="1:39" x14ac:dyDescent="0.35">
      <c r="A7532" s="379"/>
      <c r="B7532" s="379"/>
      <c r="C7532" s="379"/>
      <c r="D7532" s="379"/>
      <c r="E7532" s="379"/>
      <c r="F7532" s="379"/>
      <c r="G7532" s="379"/>
      <c r="H7532" s="379"/>
      <c r="I7532" s="379"/>
      <c r="J7532" s="379"/>
      <c r="K7532" s="379"/>
      <c r="L7532" s="379"/>
      <c r="M7532" s="379"/>
      <c r="N7532" s="379"/>
      <c r="O7532" s="379"/>
      <c r="P7532" s="379"/>
      <c r="Q7532" s="379"/>
      <c r="R7532" s="379"/>
      <c r="S7532" s="379"/>
      <c r="T7532" s="379"/>
      <c r="U7532" s="379"/>
      <c r="V7532" s="379"/>
      <c r="W7532" s="379"/>
      <c r="X7532" s="379"/>
      <c r="Y7532" s="379"/>
      <c r="Z7532" s="379"/>
      <c r="AA7532" s="380"/>
      <c r="AB7532" s="379"/>
      <c r="AC7532" s="379"/>
      <c r="AD7532" s="379"/>
      <c r="AE7532" s="381"/>
      <c r="AF7532" s="105"/>
      <c r="AG7532" s="381"/>
      <c r="AH7532" s="381"/>
      <c r="AI7532" s="381"/>
      <c r="AJ7532" s="381"/>
      <c r="AK7532" s="381"/>
      <c r="AL7532" s="381"/>
      <c r="AM7532" s="381"/>
    </row>
    <row r="7533" spans="1:39" x14ac:dyDescent="0.35">
      <c r="A7533" s="379"/>
      <c r="B7533" s="379"/>
      <c r="C7533" s="379"/>
      <c r="D7533" s="379"/>
      <c r="E7533" s="379"/>
      <c r="F7533" s="379"/>
      <c r="G7533" s="379"/>
      <c r="H7533" s="379"/>
      <c r="I7533" s="379"/>
      <c r="J7533" s="379"/>
      <c r="K7533" s="379"/>
      <c r="L7533" s="379"/>
      <c r="M7533" s="379"/>
      <c r="N7533" s="379"/>
      <c r="O7533" s="379"/>
      <c r="P7533" s="379"/>
      <c r="Q7533" s="379"/>
      <c r="R7533" s="379"/>
      <c r="S7533" s="379"/>
      <c r="T7533" s="379"/>
      <c r="U7533" s="379"/>
      <c r="V7533" s="379"/>
      <c r="W7533" s="379"/>
      <c r="X7533" s="379"/>
      <c r="Y7533" s="379"/>
      <c r="Z7533" s="379"/>
      <c r="AA7533" s="380"/>
      <c r="AB7533" s="379"/>
      <c r="AC7533" s="379"/>
      <c r="AD7533" s="379"/>
      <c r="AE7533" s="381"/>
      <c r="AF7533" s="105"/>
      <c r="AG7533" s="381"/>
      <c r="AH7533" s="381"/>
      <c r="AI7533" s="381"/>
      <c r="AJ7533" s="381"/>
      <c r="AK7533" s="381"/>
      <c r="AL7533" s="381"/>
      <c r="AM7533" s="381"/>
    </row>
    <row r="7534" spans="1:39" x14ac:dyDescent="0.35">
      <c r="A7534" s="379"/>
      <c r="B7534" s="379"/>
      <c r="C7534" s="379"/>
      <c r="D7534" s="379"/>
      <c r="E7534" s="379"/>
      <c r="F7534" s="379"/>
      <c r="G7534" s="379"/>
      <c r="H7534" s="379"/>
      <c r="I7534" s="379"/>
      <c r="J7534" s="379"/>
      <c r="K7534" s="379"/>
      <c r="L7534" s="379"/>
      <c r="M7534" s="379"/>
      <c r="N7534" s="379"/>
      <c r="O7534" s="379"/>
      <c r="P7534" s="379"/>
      <c r="Q7534" s="379"/>
      <c r="R7534" s="379"/>
      <c r="S7534" s="379"/>
      <c r="T7534" s="379"/>
      <c r="U7534" s="379"/>
      <c r="V7534" s="379"/>
      <c r="W7534" s="379"/>
      <c r="X7534" s="379"/>
      <c r="Y7534" s="379"/>
      <c r="Z7534" s="379"/>
      <c r="AA7534" s="380"/>
      <c r="AB7534" s="379"/>
      <c r="AC7534" s="379"/>
      <c r="AD7534" s="379"/>
      <c r="AE7534" s="381"/>
      <c r="AF7534" s="105"/>
      <c r="AG7534" s="381"/>
      <c r="AH7534" s="381"/>
      <c r="AI7534" s="381"/>
      <c r="AJ7534" s="381"/>
      <c r="AK7534" s="381"/>
      <c r="AL7534" s="381"/>
      <c r="AM7534" s="381"/>
    </row>
    <row r="7535" spans="1:39" x14ac:dyDescent="0.35">
      <c r="A7535" s="379"/>
      <c r="B7535" s="379"/>
      <c r="C7535" s="379"/>
      <c r="D7535" s="379"/>
      <c r="E7535" s="379"/>
      <c r="F7535" s="379"/>
      <c r="G7535" s="379"/>
      <c r="H7535" s="379"/>
      <c r="I7535" s="379"/>
      <c r="J7535" s="379"/>
      <c r="K7535" s="379"/>
      <c r="L7535" s="379"/>
      <c r="M7535" s="379"/>
      <c r="N7535" s="379"/>
      <c r="O7535" s="379"/>
      <c r="P7535" s="379"/>
      <c r="Q7535" s="379"/>
      <c r="R7535" s="379"/>
      <c r="S7535" s="379"/>
      <c r="T7535" s="379"/>
      <c r="U7535" s="379"/>
      <c r="V7535" s="379"/>
      <c r="W7535" s="379"/>
      <c r="X7535" s="379"/>
      <c r="Y7535" s="379"/>
      <c r="Z7535" s="379"/>
      <c r="AA7535" s="380"/>
      <c r="AB7535" s="379"/>
      <c r="AC7535" s="379"/>
      <c r="AD7535" s="379"/>
      <c r="AE7535" s="381"/>
      <c r="AF7535" s="105"/>
      <c r="AG7535" s="381"/>
      <c r="AH7535" s="381"/>
      <c r="AI7535" s="381"/>
      <c r="AJ7535" s="381"/>
      <c r="AK7535" s="381"/>
      <c r="AL7535" s="381"/>
      <c r="AM7535" s="381"/>
    </row>
    <row r="7536" spans="1:39" x14ac:dyDescent="0.35">
      <c r="A7536" s="379"/>
      <c r="B7536" s="379"/>
      <c r="C7536" s="379"/>
      <c r="D7536" s="379"/>
      <c r="E7536" s="379"/>
      <c r="F7536" s="379"/>
      <c r="G7536" s="379"/>
      <c r="H7536" s="379"/>
      <c r="I7536" s="379"/>
      <c r="J7536" s="379"/>
      <c r="K7536" s="379"/>
      <c r="L7536" s="379"/>
      <c r="M7536" s="379"/>
      <c r="N7536" s="379"/>
      <c r="O7536" s="379"/>
      <c r="P7536" s="379"/>
      <c r="Q7536" s="379"/>
      <c r="R7536" s="379"/>
      <c r="S7536" s="379"/>
      <c r="T7536" s="379"/>
      <c r="U7536" s="379"/>
      <c r="V7536" s="379"/>
      <c r="W7536" s="379"/>
      <c r="X7536" s="379"/>
      <c r="Y7536" s="379"/>
      <c r="Z7536" s="379"/>
      <c r="AA7536" s="380"/>
      <c r="AB7536" s="379"/>
      <c r="AC7536" s="379"/>
      <c r="AD7536" s="379"/>
      <c r="AE7536" s="381"/>
      <c r="AF7536" s="105"/>
      <c r="AG7536" s="381"/>
      <c r="AH7536" s="381"/>
      <c r="AI7536" s="381"/>
      <c r="AJ7536" s="381"/>
      <c r="AK7536" s="381"/>
      <c r="AL7536" s="381"/>
      <c r="AM7536" s="381"/>
    </row>
    <row r="7537" spans="1:39" x14ac:dyDescent="0.35">
      <c r="A7537" s="379"/>
      <c r="B7537" s="379"/>
      <c r="C7537" s="379"/>
      <c r="D7537" s="379"/>
      <c r="E7537" s="379"/>
      <c r="F7537" s="379"/>
      <c r="G7537" s="379"/>
      <c r="H7537" s="379"/>
      <c r="I7537" s="379"/>
      <c r="J7537" s="379"/>
      <c r="K7537" s="379"/>
      <c r="L7537" s="379"/>
      <c r="M7537" s="379"/>
      <c r="N7537" s="379"/>
      <c r="O7537" s="379"/>
      <c r="P7537" s="379"/>
      <c r="Q7537" s="379"/>
      <c r="R7537" s="379"/>
      <c r="S7537" s="379"/>
      <c r="T7537" s="379"/>
      <c r="U7537" s="379"/>
      <c r="V7537" s="379"/>
      <c r="W7537" s="379"/>
      <c r="X7537" s="379"/>
      <c r="Y7537" s="379"/>
      <c r="Z7537" s="379"/>
      <c r="AA7537" s="380"/>
      <c r="AB7537" s="379"/>
      <c r="AC7537" s="379"/>
      <c r="AD7537" s="379"/>
      <c r="AE7537" s="381"/>
      <c r="AF7537" s="105"/>
      <c r="AG7537" s="381"/>
      <c r="AH7537" s="381"/>
      <c r="AI7537" s="381"/>
      <c r="AJ7537" s="381"/>
      <c r="AK7537" s="381"/>
      <c r="AL7537" s="381"/>
      <c r="AM7537" s="381"/>
    </row>
    <row r="7538" spans="1:39" x14ac:dyDescent="0.35">
      <c r="A7538" s="379"/>
      <c r="B7538" s="379"/>
      <c r="C7538" s="379"/>
      <c r="D7538" s="379"/>
      <c r="E7538" s="379"/>
      <c r="F7538" s="379"/>
      <c r="G7538" s="379"/>
      <c r="H7538" s="379"/>
      <c r="I7538" s="379"/>
      <c r="J7538" s="379"/>
      <c r="K7538" s="379"/>
      <c r="L7538" s="379"/>
      <c r="M7538" s="379"/>
      <c r="N7538" s="379"/>
      <c r="O7538" s="379"/>
      <c r="P7538" s="379"/>
      <c r="Q7538" s="379"/>
      <c r="R7538" s="379"/>
      <c r="S7538" s="379"/>
      <c r="T7538" s="379"/>
      <c r="U7538" s="379"/>
      <c r="V7538" s="379"/>
      <c r="W7538" s="379"/>
      <c r="X7538" s="379"/>
      <c r="Y7538" s="379"/>
      <c r="Z7538" s="379"/>
      <c r="AA7538" s="380"/>
      <c r="AB7538" s="379"/>
      <c r="AC7538" s="379"/>
      <c r="AD7538" s="379"/>
      <c r="AE7538" s="381"/>
      <c r="AF7538" s="105"/>
      <c r="AG7538" s="381"/>
      <c r="AH7538" s="381"/>
      <c r="AI7538" s="381"/>
      <c r="AJ7538" s="381"/>
      <c r="AK7538" s="381"/>
      <c r="AL7538" s="381"/>
      <c r="AM7538" s="381"/>
    </row>
    <row r="7539" spans="1:39" x14ac:dyDescent="0.35">
      <c r="A7539" s="379"/>
      <c r="B7539" s="379"/>
      <c r="C7539" s="379"/>
      <c r="D7539" s="379"/>
      <c r="E7539" s="379"/>
      <c r="F7539" s="379"/>
      <c r="G7539" s="379"/>
      <c r="H7539" s="379"/>
      <c r="I7539" s="379"/>
      <c r="J7539" s="379"/>
      <c r="K7539" s="379"/>
      <c r="L7539" s="379"/>
      <c r="M7539" s="379"/>
      <c r="N7539" s="379"/>
      <c r="O7539" s="379"/>
      <c r="P7539" s="379"/>
      <c r="Q7539" s="379"/>
      <c r="R7539" s="379"/>
      <c r="S7539" s="379"/>
      <c r="T7539" s="379"/>
      <c r="U7539" s="379"/>
      <c r="V7539" s="379"/>
      <c r="W7539" s="379"/>
      <c r="X7539" s="379"/>
      <c r="Y7539" s="379"/>
      <c r="Z7539" s="379"/>
      <c r="AA7539" s="380"/>
      <c r="AB7539" s="379"/>
      <c r="AC7539" s="379"/>
      <c r="AD7539" s="379"/>
      <c r="AE7539" s="381"/>
      <c r="AF7539" s="105"/>
      <c r="AG7539" s="381"/>
      <c r="AH7539" s="381"/>
      <c r="AI7539" s="381"/>
      <c r="AJ7539" s="381"/>
      <c r="AK7539" s="381"/>
      <c r="AL7539" s="381"/>
      <c r="AM7539" s="381"/>
    </row>
    <row r="7540" spans="1:39" x14ac:dyDescent="0.35">
      <c r="A7540" s="379"/>
      <c r="B7540" s="379"/>
      <c r="C7540" s="379"/>
      <c r="D7540" s="379"/>
      <c r="E7540" s="379"/>
      <c r="F7540" s="379"/>
      <c r="G7540" s="379"/>
      <c r="H7540" s="379"/>
      <c r="I7540" s="379"/>
      <c r="J7540" s="379"/>
      <c r="K7540" s="379"/>
      <c r="L7540" s="379"/>
      <c r="M7540" s="379"/>
      <c r="N7540" s="379"/>
      <c r="O7540" s="379"/>
      <c r="P7540" s="379"/>
      <c r="Q7540" s="379"/>
      <c r="R7540" s="379"/>
      <c r="S7540" s="379"/>
      <c r="T7540" s="379"/>
      <c r="U7540" s="379"/>
      <c r="V7540" s="379"/>
      <c r="W7540" s="379"/>
      <c r="X7540" s="379"/>
      <c r="Y7540" s="379"/>
      <c r="Z7540" s="379"/>
      <c r="AA7540" s="380"/>
      <c r="AB7540" s="379"/>
      <c r="AC7540" s="379"/>
      <c r="AD7540" s="379"/>
      <c r="AE7540" s="381"/>
      <c r="AF7540" s="105"/>
      <c r="AG7540" s="381"/>
      <c r="AH7540" s="381"/>
      <c r="AI7540" s="381"/>
      <c r="AJ7540" s="381"/>
      <c r="AK7540" s="381"/>
      <c r="AL7540" s="381"/>
      <c r="AM7540" s="381"/>
    </row>
    <row r="7541" spans="1:39" x14ac:dyDescent="0.35">
      <c r="A7541" s="379"/>
      <c r="B7541" s="379"/>
      <c r="C7541" s="379"/>
      <c r="D7541" s="379"/>
      <c r="E7541" s="379"/>
      <c r="F7541" s="379"/>
      <c r="G7541" s="379"/>
      <c r="H7541" s="379"/>
      <c r="I7541" s="379"/>
      <c r="J7541" s="379"/>
      <c r="K7541" s="379"/>
      <c r="L7541" s="379"/>
      <c r="M7541" s="379"/>
      <c r="N7541" s="379"/>
      <c r="O7541" s="379"/>
      <c r="P7541" s="379"/>
      <c r="Q7541" s="379"/>
      <c r="R7541" s="379"/>
      <c r="S7541" s="379"/>
      <c r="T7541" s="379"/>
      <c r="U7541" s="379"/>
      <c r="V7541" s="379"/>
      <c r="W7541" s="379"/>
      <c r="X7541" s="379"/>
      <c r="Y7541" s="379"/>
      <c r="Z7541" s="379"/>
      <c r="AA7541" s="380"/>
      <c r="AB7541" s="379"/>
      <c r="AC7541" s="379"/>
      <c r="AD7541" s="379"/>
      <c r="AE7541" s="381"/>
      <c r="AF7541" s="105"/>
      <c r="AG7541" s="381"/>
      <c r="AH7541" s="381"/>
      <c r="AI7541" s="381"/>
      <c r="AJ7541" s="381"/>
      <c r="AK7541" s="381"/>
      <c r="AL7541" s="381"/>
      <c r="AM7541" s="381"/>
    </row>
    <row r="7542" spans="1:39" x14ac:dyDescent="0.35">
      <c r="A7542" s="379"/>
      <c r="B7542" s="379"/>
      <c r="C7542" s="379"/>
      <c r="D7542" s="379"/>
      <c r="E7542" s="379"/>
      <c r="F7542" s="379"/>
      <c r="G7542" s="379"/>
      <c r="H7542" s="379"/>
      <c r="I7542" s="379"/>
      <c r="J7542" s="379"/>
      <c r="K7542" s="379"/>
      <c r="L7542" s="379"/>
      <c r="M7542" s="379"/>
      <c r="N7542" s="379"/>
      <c r="O7542" s="379"/>
      <c r="P7542" s="379"/>
      <c r="Q7542" s="379"/>
      <c r="R7542" s="379"/>
      <c r="S7542" s="379"/>
      <c r="T7542" s="379"/>
      <c r="U7542" s="379"/>
      <c r="V7542" s="379"/>
      <c r="W7542" s="379"/>
      <c r="X7542" s="379"/>
      <c r="Y7542" s="379"/>
      <c r="Z7542" s="379"/>
      <c r="AA7542" s="380"/>
      <c r="AB7542" s="379"/>
      <c r="AC7542" s="379"/>
      <c r="AD7542" s="379"/>
      <c r="AE7542" s="381"/>
      <c r="AF7542" s="105"/>
      <c r="AG7542" s="381"/>
      <c r="AH7542" s="381"/>
      <c r="AI7542" s="381"/>
      <c r="AJ7542" s="381"/>
      <c r="AK7542" s="381"/>
      <c r="AL7542" s="381"/>
      <c r="AM7542" s="381"/>
    </row>
    <row r="7543" spans="1:39" x14ac:dyDescent="0.35">
      <c r="A7543" s="379"/>
      <c r="B7543" s="379"/>
      <c r="C7543" s="379"/>
      <c r="D7543" s="379"/>
      <c r="E7543" s="379"/>
      <c r="F7543" s="379"/>
      <c r="G7543" s="379"/>
      <c r="H7543" s="379"/>
      <c r="I7543" s="379"/>
      <c r="J7543" s="379"/>
      <c r="K7543" s="379"/>
      <c r="L7543" s="379"/>
      <c r="M7543" s="379"/>
      <c r="N7543" s="379"/>
      <c r="O7543" s="379"/>
      <c r="P7543" s="379"/>
      <c r="Q7543" s="379"/>
      <c r="R7543" s="379"/>
      <c r="S7543" s="379"/>
      <c r="T7543" s="379"/>
      <c r="U7543" s="379"/>
      <c r="V7543" s="379"/>
      <c r="W7543" s="379"/>
      <c r="X7543" s="379"/>
      <c r="Y7543" s="379"/>
      <c r="Z7543" s="379"/>
      <c r="AA7543" s="380"/>
      <c r="AB7543" s="379"/>
      <c r="AC7543" s="379"/>
      <c r="AD7543" s="379"/>
      <c r="AE7543" s="381"/>
      <c r="AF7543" s="105"/>
      <c r="AG7543" s="381"/>
      <c r="AH7543" s="381"/>
      <c r="AI7543" s="381"/>
      <c r="AJ7543" s="381"/>
      <c r="AK7543" s="381"/>
      <c r="AL7543" s="381"/>
      <c r="AM7543" s="381"/>
    </row>
    <row r="7544" spans="1:39" x14ac:dyDescent="0.35">
      <c r="A7544" s="379"/>
      <c r="B7544" s="379"/>
      <c r="C7544" s="379"/>
      <c r="D7544" s="379"/>
      <c r="E7544" s="379"/>
      <c r="F7544" s="379"/>
      <c r="G7544" s="379"/>
      <c r="H7544" s="379"/>
      <c r="I7544" s="379"/>
      <c r="J7544" s="379"/>
      <c r="K7544" s="379"/>
      <c r="L7544" s="379"/>
      <c r="M7544" s="379"/>
      <c r="N7544" s="379"/>
      <c r="O7544" s="379"/>
      <c r="P7544" s="379"/>
      <c r="Q7544" s="379"/>
      <c r="R7544" s="379"/>
      <c r="S7544" s="379"/>
      <c r="T7544" s="379"/>
      <c r="U7544" s="379"/>
      <c r="V7544" s="379"/>
      <c r="W7544" s="379"/>
      <c r="X7544" s="379"/>
      <c r="Y7544" s="379"/>
      <c r="Z7544" s="379"/>
      <c r="AA7544" s="380"/>
      <c r="AB7544" s="379"/>
      <c r="AC7544" s="379"/>
      <c r="AD7544" s="379"/>
      <c r="AE7544" s="381"/>
      <c r="AF7544" s="105"/>
      <c r="AG7544" s="381"/>
      <c r="AH7544" s="381"/>
      <c r="AI7544" s="381"/>
      <c r="AJ7544" s="381"/>
      <c r="AK7544" s="381"/>
      <c r="AL7544" s="381"/>
      <c r="AM7544" s="381"/>
    </row>
    <row r="7545" spans="1:39" x14ac:dyDescent="0.35">
      <c r="A7545" s="379"/>
      <c r="B7545" s="379"/>
      <c r="C7545" s="379"/>
      <c r="D7545" s="379"/>
      <c r="E7545" s="379"/>
      <c r="F7545" s="379"/>
      <c r="G7545" s="379"/>
      <c r="H7545" s="379"/>
      <c r="I7545" s="379"/>
      <c r="J7545" s="379"/>
      <c r="K7545" s="379"/>
      <c r="L7545" s="379"/>
      <c r="M7545" s="379"/>
      <c r="N7545" s="379"/>
      <c r="O7545" s="379"/>
      <c r="P7545" s="379"/>
      <c r="Q7545" s="379"/>
      <c r="R7545" s="379"/>
      <c r="S7545" s="379"/>
      <c r="T7545" s="379"/>
      <c r="U7545" s="379"/>
      <c r="V7545" s="379"/>
      <c r="W7545" s="379"/>
      <c r="X7545" s="379"/>
      <c r="Y7545" s="379"/>
      <c r="Z7545" s="379"/>
      <c r="AA7545" s="380"/>
      <c r="AB7545" s="379"/>
      <c r="AC7545" s="379"/>
      <c r="AD7545" s="379"/>
      <c r="AE7545" s="381"/>
      <c r="AF7545" s="105"/>
      <c r="AG7545" s="381"/>
      <c r="AH7545" s="381"/>
      <c r="AI7545" s="381"/>
      <c r="AJ7545" s="381"/>
      <c r="AK7545" s="381"/>
      <c r="AL7545" s="381"/>
      <c r="AM7545" s="381"/>
    </row>
    <row r="7546" spans="1:39" x14ac:dyDescent="0.35">
      <c r="A7546" s="379"/>
      <c r="B7546" s="379"/>
      <c r="C7546" s="379"/>
      <c r="D7546" s="379"/>
      <c r="E7546" s="379"/>
      <c r="F7546" s="379"/>
      <c r="G7546" s="379"/>
      <c r="H7546" s="379"/>
      <c r="I7546" s="379"/>
      <c r="J7546" s="379"/>
      <c r="K7546" s="379"/>
      <c r="L7546" s="379"/>
      <c r="M7546" s="379"/>
      <c r="N7546" s="379"/>
      <c r="O7546" s="379"/>
      <c r="P7546" s="379"/>
      <c r="Q7546" s="379"/>
      <c r="R7546" s="379"/>
      <c r="S7546" s="379"/>
      <c r="T7546" s="379"/>
      <c r="U7546" s="379"/>
      <c r="V7546" s="379"/>
      <c r="W7546" s="379"/>
      <c r="X7546" s="379"/>
      <c r="Y7546" s="379"/>
      <c r="Z7546" s="379"/>
      <c r="AA7546" s="380"/>
      <c r="AB7546" s="379"/>
      <c r="AC7546" s="379"/>
      <c r="AD7546" s="379"/>
      <c r="AE7546" s="381"/>
      <c r="AF7546" s="105"/>
      <c r="AG7546" s="381"/>
      <c r="AH7546" s="381"/>
      <c r="AI7546" s="381"/>
      <c r="AJ7546" s="381"/>
      <c r="AK7546" s="381"/>
      <c r="AL7546" s="381"/>
      <c r="AM7546" s="381"/>
    </row>
    <row r="7547" spans="1:39" x14ac:dyDescent="0.35">
      <c r="A7547" s="379"/>
      <c r="B7547" s="379"/>
      <c r="C7547" s="379"/>
      <c r="D7547" s="379"/>
      <c r="E7547" s="379"/>
      <c r="F7547" s="379"/>
      <c r="G7547" s="379"/>
      <c r="H7547" s="379"/>
      <c r="I7547" s="379"/>
      <c r="J7547" s="379"/>
      <c r="K7547" s="379"/>
      <c r="L7547" s="379"/>
      <c r="M7547" s="379"/>
      <c r="N7547" s="379"/>
      <c r="O7547" s="379"/>
      <c r="P7547" s="379"/>
      <c r="Q7547" s="379"/>
      <c r="R7547" s="379"/>
      <c r="S7547" s="379"/>
      <c r="T7547" s="379"/>
      <c r="U7547" s="379"/>
      <c r="V7547" s="379"/>
      <c r="W7547" s="379"/>
      <c r="X7547" s="379"/>
      <c r="Y7547" s="379"/>
      <c r="Z7547" s="379"/>
      <c r="AA7547" s="380"/>
      <c r="AB7547" s="379"/>
      <c r="AC7547" s="379"/>
      <c r="AD7547" s="379"/>
      <c r="AE7547" s="381"/>
      <c r="AF7547" s="105"/>
      <c r="AG7547" s="381"/>
      <c r="AH7547" s="381"/>
      <c r="AI7547" s="381"/>
      <c r="AJ7547" s="381"/>
      <c r="AK7547" s="381"/>
      <c r="AL7547" s="381"/>
      <c r="AM7547" s="381"/>
    </row>
    <row r="7548" spans="1:39" x14ac:dyDescent="0.35">
      <c r="A7548" s="379"/>
      <c r="B7548" s="379"/>
      <c r="C7548" s="379"/>
      <c r="D7548" s="379"/>
      <c r="E7548" s="379"/>
      <c r="F7548" s="379"/>
      <c r="G7548" s="379"/>
      <c r="H7548" s="379"/>
      <c r="I7548" s="379"/>
      <c r="J7548" s="379"/>
      <c r="K7548" s="379"/>
      <c r="L7548" s="379"/>
      <c r="M7548" s="379"/>
      <c r="N7548" s="379"/>
      <c r="O7548" s="379"/>
      <c r="P7548" s="379"/>
      <c r="Q7548" s="379"/>
      <c r="R7548" s="379"/>
      <c r="S7548" s="379"/>
      <c r="T7548" s="379"/>
      <c r="U7548" s="379"/>
      <c r="V7548" s="379"/>
      <c r="W7548" s="379"/>
      <c r="X7548" s="379"/>
      <c r="Y7548" s="379"/>
      <c r="Z7548" s="379"/>
      <c r="AA7548" s="380"/>
      <c r="AB7548" s="379"/>
      <c r="AC7548" s="379"/>
      <c r="AD7548" s="379"/>
      <c r="AE7548" s="381"/>
      <c r="AF7548" s="105"/>
      <c r="AG7548" s="381"/>
      <c r="AH7548" s="381"/>
      <c r="AI7548" s="381"/>
      <c r="AJ7548" s="381"/>
      <c r="AK7548" s="381"/>
      <c r="AL7548" s="381"/>
      <c r="AM7548" s="381"/>
    </row>
    <row r="7549" spans="1:39" x14ac:dyDescent="0.35">
      <c r="A7549" s="379"/>
      <c r="B7549" s="379"/>
      <c r="C7549" s="379"/>
      <c r="D7549" s="379"/>
      <c r="E7549" s="379"/>
      <c r="F7549" s="379"/>
      <c r="G7549" s="379"/>
      <c r="H7549" s="379"/>
      <c r="I7549" s="379"/>
      <c r="J7549" s="379"/>
      <c r="K7549" s="379"/>
      <c r="L7549" s="379"/>
      <c r="M7549" s="379"/>
      <c r="N7549" s="379"/>
      <c r="O7549" s="379"/>
      <c r="P7549" s="379"/>
      <c r="Q7549" s="379"/>
      <c r="R7549" s="379"/>
      <c r="S7549" s="379"/>
      <c r="T7549" s="379"/>
      <c r="U7549" s="379"/>
      <c r="V7549" s="379"/>
      <c r="W7549" s="379"/>
      <c r="X7549" s="379"/>
      <c r="Y7549" s="379"/>
      <c r="Z7549" s="379"/>
      <c r="AA7549" s="380"/>
      <c r="AB7549" s="379"/>
      <c r="AC7549" s="379"/>
      <c r="AD7549" s="379"/>
      <c r="AE7549" s="381"/>
      <c r="AF7549" s="105"/>
      <c r="AG7549" s="381"/>
      <c r="AH7549" s="381"/>
      <c r="AI7549" s="381"/>
      <c r="AJ7549" s="381"/>
      <c r="AK7549" s="381"/>
      <c r="AL7549" s="381"/>
      <c r="AM7549" s="381"/>
    </row>
    <row r="7550" spans="1:39" x14ac:dyDescent="0.35">
      <c r="A7550" s="379"/>
      <c r="B7550" s="379"/>
      <c r="C7550" s="379"/>
      <c r="D7550" s="379"/>
      <c r="E7550" s="379"/>
      <c r="F7550" s="379"/>
      <c r="G7550" s="379"/>
      <c r="H7550" s="379"/>
      <c r="I7550" s="379"/>
      <c r="J7550" s="379"/>
      <c r="K7550" s="379"/>
      <c r="L7550" s="379"/>
      <c r="M7550" s="379"/>
      <c r="N7550" s="379"/>
      <c r="O7550" s="379"/>
      <c r="P7550" s="379"/>
      <c r="Q7550" s="379"/>
      <c r="R7550" s="379"/>
      <c r="S7550" s="379"/>
      <c r="T7550" s="379"/>
      <c r="U7550" s="379"/>
      <c r="V7550" s="379"/>
      <c r="W7550" s="379"/>
      <c r="X7550" s="379"/>
      <c r="Y7550" s="379"/>
      <c r="Z7550" s="379"/>
      <c r="AA7550" s="380"/>
      <c r="AB7550" s="379"/>
      <c r="AC7550" s="379"/>
      <c r="AD7550" s="379"/>
      <c r="AE7550" s="381"/>
      <c r="AF7550" s="105"/>
      <c r="AG7550" s="381"/>
      <c r="AH7550" s="381"/>
      <c r="AI7550" s="381"/>
      <c r="AJ7550" s="381"/>
      <c r="AK7550" s="381"/>
      <c r="AL7550" s="381"/>
      <c r="AM7550" s="381"/>
    </row>
    <row r="7551" spans="1:39" x14ac:dyDescent="0.35">
      <c r="A7551" s="379"/>
      <c r="B7551" s="379"/>
      <c r="C7551" s="379"/>
      <c r="D7551" s="379"/>
      <c r="E7551" s="379"/>
      <c r="F7551" s="379"/>
      <c r="G7551" s="379"/>
      <c r="H7551" s="379"/>
      <c r="I7551" s="379"/>
      <c r="J7551" s="379"/>
      <c r="K7551" s="379"/>
      <c r="L7551" s="379"/>
      <c r="M7551" s="379"/>
      <c r="N7551" s="379"/>
      <c r="O7551" s="379"/>
      <c r="P7551" s="379"/>
      <c r="Q7551" s="379"/>
      <c r="R7551" s="379"/>
      <c r="S7551" s="379"/>
      <c r="T7551" s="379"/>
      <c r="U7551" s="379"/>
      <c r="V7551" s="379"/>
      <c r="W7551" s="379"/>
      <c r="X7551" s="379"/>
      <c r="Y7551" s="379"/>
      <c r="Z7551" s="379"/>
      <c r="AA7551" s="380"/>
      <c r="AB7551" s="379"/>
      <c r="AC7551" s="379"/>
      <c r="AD7551" s="379"/>
      <c r="AE7551" s="381"/>
      <c r="AF7551" s="105"/>
      <c r="AG7551" s="381"/>
      <c r="AH7551" s="381"/>
      <c r="AI7551" s="381"/>
      <c r="AJ7551" s="381"/>
      <c r="AK7551" s="381"/>
      <c r="AL7551" s="381"/>
      <c r="AM7551" s="381"/>
    </row>
    <row r="7552" spans="1:39" x14ac:dyDescent="0.35">
      <c r="A7552" s="379"/>
      <c r="B7552" s="379"/>
      <c r="C7552" s="379"/>
      <c r="D7552" s="379"/>
      <c r="E7552" s="379"/>
      <c r="F7552" s="379"/>
      <c r="G7552" s="379"/>
      <c r="H7552" s="379"/>
      <c r="I7552" s="379"/>
      <c r="J7552" s="379"/>
      <c r="K7552" s="379"/>
      <c r="L7552" s="379"/>
      <c r="M7552" s="379"/>
      <c r="N7552" s="379"/>
      <c r="O7552" s="379"/>
      <c r="P7552" s="379"/>
      <c r="Q7552" s="379"/>
      <c r="R7552" s="379"/>
      <c r="S7552" s="379"/>
      <c r="T7552" s="379"/>
      <c r="U7552" s="379"/>
      <c r="V7552" s="379"/>
      <c r="W7552" s="379"/>
      <c r="X7552" s="379"/>
      <c r="Y7552" s="379"/>
      <c r="Z7552" s="379"/>
      <c r="AA7552" s="380"/>
      <c r="AB7552" s="379"/>
      <c r="AC7552" s="379"/>
      <c r="AD7552" s="379"/>
      <c r="AE7552" s="381"/>
      <c r="AF7552" s="105"/>
      <c r="AG7552" s="381"/>
      <c r="AH7552" s="381"/>
      <c r="AI7552" s="381"/>
      <c r="AJ7552" s="381"/>
      <c r="AK7552" s="381"/>
      <c r="AL7552" s="381"/>
      <c r="AM7552" s="381"/>
    </row>
    <row r="7553" spans="1:39" x14ac:dyDescent="0.35">
      <c r="A7553" s="379"/>
      <c r="B7553" s="379"/>
      <c r="C7553" s="379"/>
      <c r="D7553" s="379"/>
      <c r="E7553" s="379"/>
      <c r="F7553" s="379"/>
      <c r="G7553" s="379"/>
      <c r="H7553" s="379"/>
      <c r="I7553" s="379"/>
      <c r="J7553" s="379"/>
      <c r="K7553" s="379"/>
      <c r="L7553" s="379"/>
      <c r="M7553" s="379"/>
      <c r="N7553" s="379"/>
      <c r="O7553" s="379"/>
      <c r="P7553" s="379"/>
      <c r="Q7553" s="379"/>
      <c r="R7553" s="379"/>
      <c r="S7553" s="379"/>
      <c r="T7553" s="379"/>
      <c r="U7553" s="379"/>
      <c r="V7553" s="379"/>
      <c r="W7553" s="379"/>
      <c r="X7553" s="379"/>
      <c r="Y7553" s="379"/>
      <c r="Z7553" s="379"/>
      <c r="AA7553" s="380"/>
      <c r="AB7553" s="379"/>
      <c r="AC7553" s="379"/>
      <c r="AD7553" s="379"/>
      <c r="AE7553" s="381"/>
      <c r="AF7553" s="105"/>
      <c r="AG7553" s="381"/>
      <c r="AH7553" s="381"/>
      <c r="AI7553" s="381"/>
      <c r="AJ7553" s="381"/>
      <c r="AK7553" s="381"/>
      <c r="AL7553" s="381"/>
      <c r="AM7553" s="381"/>
    </row>
    <row r="7554" spans="1:39" x14ac:dyDescent="0.35">
      <c r="A7554" s="379"/>
      <c r="B7554" s="379"/>
      <c r="C7554" s="379"/>
      <c r="D7554" s="379"/>
      <c r="E7554" s="379"/>
      <c r="F7554" s="379"/>
      <c r="G7554" s="379"/>
      <c r="H7554" s="379"/>
      <c r="I7554" s="379"/>
      <c r="J7554" s="379"/>
      <c r="K7554" s="379"/>
      <c r="L7554" s="379"/>
      <c r="M7554" s="379"/>
      <c r="N7554" s="379"/>
      <c r="O7554" s="379"/>
      <c r="P7554" s="379"/>
      <c r="Q7554" s="379"/>
      <c r="R7554" s="379"/>
      <c r="S7554" s="379"/>
      <c r="T7554" s="379"/>
      <c r="U7554" s="379"/>
      <c r="V7554" s="379"/>
      <c r="W7554" s="379"/>
      <c r="X7554" s="379"/>
      <c r="Y7554" s="379"/>
      <c r="Z7554" s="379"/>
      <c r="AA7554" s="380"/>
      <c r="AB7554" s="379"/>
      <c r="AC7554" s="379"/>
      <c r="AD7554" s="379"/>
      <c r="AE7554" s="381"/>
      <c r="AF7554" s="105"/>
      <c r="AG7554" s="381"/>
      <c r="AH7554" s="381"/>
      <c r="AI7554" s="381"/>
      <c r="AJ7554" s="381"/>
      <c r="AK7554" s="381"/>
      <c r="AL7554" s="381"/>
      <c r="AM7554" s="381"/>
    </row>
    <row r="7555" spans="1:39" x14ac:dyDescent="0.35">
      <c r="A7555" s="379"/>
      <c r="B7555" s="379"/>
      <c r="C7555" s="379"/>
      <c r="D7555" s="379"/>
      <c r="E7555" s="379"/>
      <c r="F7555" s="379"/>
      <c r="G7555" s="379"/>
      <c r="H7555" s="379"/>
      <c r="I7555" s="379"/>
      <c r="J7555" s="379"/>
      <c r="K7555" s="379"/>
      <c r="L7555" s="379"/>
      <c r="M7555" s="379"/>
      <c r="N7555" s="379"/>
      <c r="O7555" s="379"/>
      <c r="P7555" s="379"/>
      <c r="Q7555" s="379"/>
      <c r="R7555" s="379"/>
      <c r="S7555" s="379"/>
      <c r="T7555" s="379"/>
      <c r="U7555" s="379"/>
      <c r="V7555" s="379"/>
      <c r="W7555" s="379"/>
      <c r="X7555" s="379"/>
      <c r="Y7555" s="379"/>
      <c r="Z7555" s="379"/>
      <c r="AA7555" s="380"/>
      <c r="AB7555" s="379"/>
      <c r="AC7555" s="379"/>
      <c r="AD7555" s="379"/>
      <c r="AE7555" s="381"/>
      <c r="AF7555" s="105"/>
      <c r="AG7555" s="381"/>
      <c r="AH7555" s="381"/>
      <c r="AI7555" s="381"/>
      <c r="AJ7555" s="381"/>
      <c r="AK7555" s="381"/>
      <c r="AL7555" s="381"/>
      <c r="AM7555" s="381"/>
    </row>
    <row r="7556" spans="1:39" x14ac:dyDescent="0.35">
      <c r="A7556" s="379"/>
      <c r="B7556" s="379"/>
      <c r="C7556" s="379"/>
      <c r="D7556" s="379"/>
      <c r="E7556" s="379"/>
      <c r="F7556" s="379"/>
      <c r="G7556" s="379"/>
      <c r="H7556" s="379"/>
      <c r="I7556" s="379"/>
      <c r="J7556" s="379"/>
      <c r="K7556" s="379"/>
      <c r="L7556" s="379"/>
      <c r="M7556" s="379"/>
      <c r="N7556" s="379"/>
      <c r="O7556" s="379"/>
      <c r="P7556" s="379"/>
      <c r="Q7556" s="379"/>
      <c r="R7556" s="379"/>
      <c r="S7556" s="379"/>
      <c r="T7556" s="379"/>
      <c r="U7556" s="379"/>
      <c r="V7556" s="379"/>
      <c r="W7556" s="379"/>
      <c r="X7556" s="379"/>
      <c r="Y7556" s="379"/>
      <c r="Z7556" s="379"/>
      <c r="AA7556" s="380"/>
      <c r="AB7556" s="379"/>
      <c r="AC7556" s="379"/>
      <c r="AD7556" s="379"/>
      <c r="AE7556" s="381"/>
      <c r="AF7556" s="105"/>
      <c r="AG7556" s="381"/>
      <c r="AH7556" s="381"/>
      <c r="AI7556" s="381"/>
      <c r="AJ7556" s="381"/>
      <c r="AK7556" s="381"/>
      <c r="AL7556" s="381"/>
      <c r="AM7556" s="381"/>
    </row>
    <row r="7557" spans="1:39" x14ac:dyDescent="0.35">
      <c r="A7557" s="379"/>
      <c r="B7557" s="379"/>
      <c r="C7557" s="379"/>
      <c r="D7557" s="379"/>
      <c r="E7557" s="379"/>
      <c r="F7557" s="379"/>
      <c r="G7557" s="379"/>
      <c r="H7557" s="379"/>
      <c r="I7557" s="379"/>
      <c r="J7557" s="379"/>
      <c r="K7557" s="379"/>
      <c r="L7557" s="379"/>
      <c r="M7557" s="379"/>
      <c r="N7557" s="379"/>
      <c r="O7557" s="379"/>
      <c r="P7557" s="379"/>
      <c r="Q7557" s="379"/>
      <c r="R7557" s="379"/>
      <c r="S7557" s="379"/>
      <c r="T7557" s="379"/>
      <c r="U7557" s="379"/>
      <c r="V7557" s="379"/>
      <c r="W7557" s="379"/>
      <c r="X7557" s="379"/>
      <c r="Y7557" s="379"/>
      <c r="Z7557" s="379"/>
      <c r="AA7557" s="380"/>
      <c r="AB7557" s="379"/>
      <c r="AC7557" s="379"/>
      <c r="AD7557" s="379"/>
      <c r="AE7557" s="381"/>
      <c r="AF7557" s="105"/>
      <c r="AG7557" s="381"/>
      <c r="AH7557" s="381"/>
      <c r="AI7557" s="381"/>
      <c r="AJ7557" s="381"/>
      <c r="AK7557" s="381"/>
      <c r="AL7557" s="381"/>
      <c r="AM7557" s="381"/>
    </row>
    <row r="7558" spans="1:39" x14ac:dyDescent="0.35">
      <c r="A7558" s="379"/>
      <c r="B7558" s="379"/>
      <c r="C7558" s="379"/>
      <c r="D7558" s="379"/>
      <c r="E7558" s="379"/>
      <c r="F7558" s="379"/>
      <c r="G7558" s="379"/>
      <c r="H7558" s="379"/>
      <c r="I7558" s="379"/>
      <c r="J7558" s="379"/>
      <c r="K7558" s="379"/>
      <c r="L7558" s="379"/>
      <c r="M7558" s="379"/>
      <c r="N7558" s="379"/>
      <c r="O7558" s="379"/>
      <c r="P7558" s="379"/>
      <c r="Q7558" s="379"/>
      <c r="R7558" s="379"/>
      <c r="S7558" s="379"/>
      <c r="T7558" s="379"/>
      <c r="U7558" s="379"/>
      <c r="V7558" s="379"/>
      <c r="W7558" s="379"/>
      <c r="X7558" s="379"/>
      <c r="Y7558" s="379"/>
      <c r="Z7558" s="379"/>
      <c r="AA7558" s="380"/>
      <c r="AB7558" s="379"/>
      <c r="AC7558" s="379"/>
      <c r="AD7558" s="379"/>
      <c r="AE7558" s="381"/>
      <c r="AF7558" s="105"/>
      <c r="AG7558" s="381"/>
      <c r="AH7558" s="381"/>
      <c r="AI7558" s="381"/>
      <c r="AJ7558" s="381"/>
      <c r="AK7558" s="381"/>
      <c r="AL7558" s="381"/>
      <c r="AM7558" s="381"/>
    </row>
    <row r="7559" spans="1:39" x14ac:dyDescent="0.35">
      <c r="A7559" s="379"/>
      <c r="B7559" s="379"/>
      <c r="C7559" s="379"/>
      <c r="D7559" s="379"/>
      <c r="E7559" s="379"/>
      <c r="F7559" s="379"/>
      <c r="G7559" s="379"/>
      <c r="H7559" s="379"/>
      <c r="I7559" s="379"/>
      <c r="J7559" s="379"/>
      <c r="K7559" s="379"/>
      <c r="L7559" s="379"/>
      <c r="M7559" s="379"/>
      <c r="N7559" s="379"/>
      <c r="O7559" s="379"/>
      <c r="P7559" s="379"/>
      <c r="Q7559" s="379"/>
      <c r="R7559" s="379"/>
      <c r="S7559" s="379"/>
      <c r="T7559" s="379"/>
      <c r="U7559" s="379"/>
      <c r="V7559" s="379"/>
      <c r="W7559" s="379"/>
      <c r="X7559" s="379"/>
      <c r="Y7559" s="379"/>
      <c r="Z7559" s="379"/>
      <c r="AA7559" s="380"/>
      <c r="AB7559" s="379"/>
      <c r="AC7559" s="379"/>
      <c r="AD7559" s="379"/>
      <c r="AE7559" s="381"/>
      <c r="AF7559" s="105"/>
      <c r="AG7559" s="381"/>
      <c r="AH7559" s="381"/>
      <c r="AI7559" s="381"/>
      <c r="AJ7559" s="381"/>
      <c r="AK7559" s="381"/>
      <c r="AL7559" s="381"/>
      <c r="AM7559" s="381"/>
    </row>
    <row r="7560" spans="1:39" x14ac:dyDescent="0.35">
      <c r="A7560" s="379"/>
      <c r="B7560" s="379"/>
      <c r="C7560" s="379"/>
      <c r="D7560" s="379"/>
      <c r="E7560" s="379"/>
      <c r="F7560" s="379"/>
      <c r="G7560" s="379"/>
      <c r="H7560" s="379"/>
      <c r="I7560" s="379"/>
      <c r="J7560" s="379"/>
      <c r="K7560" s="379"/>
      <c r="L7560" s="379"/>
      <c r="M7560" s="379"/>
      <c r="N7560" s="379"/>
      <c r="O7560" s="379"/>
      <c r="P7560" s="379"/>
      <c r="Q7560" s="379"/>
      <c r="R7560" s="379"/>
      <c r="S7560" s="379"/>
      <c r="T7560" s="379"/>
      <c r="U7560" s="379"/>
      <c r="V7560" s="379"/>
      <c r="W7560" s="379"/>
      <c r="X7560" s="379"/>
      <c r="Y7560" s="379"/>
      <c r="Z7560" s="379"/>
      <c r="AA7560" s="380"/>
      <c r="AB7560" s="379"/>
      <c r="AC7560" s="379"/>
      <c r="AD7560" s="379"/>
      <c r="AE7560" s="381"/>
      <c r="AF7560" s="105"/>
      <c r="AG7560" s="381"/>
      <c r="AH7560" s="381"/>
      <c r="AI7560" s="381"/>
      <c r="AJ7560" s="381"/>
      <c r="AK7560" s="381"/>
      <c r="AL7560" s="381"/>
      <c r="AM7560" s="381"/>
    </row>
    <row r="7561" spans="1:39" x14ac:dyDescent="0.35">
      <c r="A7561" s="379"/>
      <c r="B7561" s="379"/>
      <c r="C7561" s="379"/>
      <c r="D7561" s="379"/>
      <c r="E7561" s="379"/>
      <c r="F7561" s="379"/>
      <c r="G7561" s="379"/>
      <c r="H7561" s="379"/>
      <c r="I7561" s="379"/>
      <c r="J7561" s="379"/>
      <c r="K7561" s="379"/>
      <c r="L7561" s="379"/>
      <c r="M7561" s="379"/>
      <c r="N7561" s="379"/>
      <c r="O7561" s="379"/>
      <c r="P7561" s="379"/>
      <c r="Q7561" s="379"/>
      <c r="R7561" s="379"/>
      <c r="S7561" s="379"/>
      <c r="T7561" s="379"/>
      <c r="U7561" s="379"/>
      <c r="V7561" s="379"/>
      <c r="W7561" s="379"/>
      <c r="X7561" s="379"/>
      <c r="Y7561" s="379"/>
      <c r="Z7561" s="379"/>
      <c r="AA7561" s="380"/>
      <c r="AB7561" s="379"/>
      <c r="AC7561" s="379"/>
      <c r="AD7561" s="379"/>
      <c r="AE7561" s="381"/>
      <c r="AF7561" s="105"/>
      <c r="AG7561" s="381"/>
      <c r="AH7561" s="381"/>
      <c r="AI7561" s="381"/>
      <c r="AJ7561" s="381"/>
      <c r="AK7561" s="381"/>
      <c r="AL7561" s="381"/>
      <c r="AM7561" s="381"/>
    </row>
    <row r="7562" spans="1:39" x14ac:dyDescent="0.35">
      <c r="A7562" s="379"/>
      <c r="B7562" s="379"/>
      <c r="C7562" s="379"/>
      <c r="D7562" s="379"/>
      <c r="E7562" s="379"/>
      <c r="F7562" s="379"/>
      <c r="G7562" s="379"/>
      <c r="H7562" s="379"/>
      <c r="I7562" s="379"/>
      <c r="J7562" s="379"/>
      <c r="K7562" s="379"/>
      <c r="L7562" s="379"/>
      <c r="M7562" s="379"/>
      <c r="N7562" s="379"/>
      <c r="O7562" s="379"/>
      <c r="P7562" s="379"/>
      <c r="Q7562" s="379"/>
      <c r="R7562" s="379"/>
      <c r="S7562" s="379"/>
      <c r="T7562" s="379"/>
      <c r="U7562" s="379"/>
      <c r="V7562" s="379"/>
      <c r="W7562" s="379"/>
      <c r="X7562" s="379"/>
      <c r="Y7562" s="379"/>
      <c r="Z7562" s="379"/>
      <c r="AA7562" s="380"/>
      <c r="AB7562" s="379"/>
      <c r="AC7562" s="379"/>
      <c r="AD7562" s="379"/>
      <c r="AE7562" s="381"/>
      <c r="AF7562" s="105"/>
      <c r="AG7562" s="381"/>
      <c r="AH7562" s="381"/>
      <c r="AI7562" s="381"/>
      <c r="AJ7562" s="381"/>
      <c r="AK7562" s="381"/>
      <c r="AL7562" s="381"/>
      <c r="AM7562" s="381"/>
    </row>
    <row r="7563" spans="1:39" x14ac:dyDescent="0.35">
      <c r="A7563" s="379"/>
      <c r="B7563" s="379"/>
      <c r="C7563" s="379"/>
      <c r="D7563" s="379"/>
      <c r="E7563" s="379"/>
      <c r="F7563" s="379"/>
      <c r="G7563" s="379"/>
      <c r="H7563" s="379"/>
      <c r="I7563" s="379"/>
      <c r="J7563" s="379"/>
      <c r="K7563" s="379"/>
      <c r="L7563" s="379"/>
      <c r="M7563" s="379"/>
      <c r="N7563" s="379"/>
      <c r="O7563" s="379"/>
      <c r="P7563" s="379"/>
      <c r="Q7563" s="379"/>
      <c r="R7563" s="379"/>
      <c r="S7563" s="379"/>
      <c r="T7563" s="379"/>
      <c r="U7563" s="379"/>
      <c r="V7563" s="379"/>
      <c r="W7563" s="379"/>
      <c r="X7563" s="379"/>
      <c r="Y7563" s="379"/>
      <c r="Z7563" s="379"/>
      <c r="AA7563" s="380"/>
      <c r="AB7563" s="379"/>
      <c r="AC7563" s="379"/>
      <c r="AD7563" s="379"/>
      <c r="AE7563" s="381"/>
      <c r="AF7563" s="105"/>
      <c r="AG7563" s="381"/>
      <c r="AH7563" s="381"/>
      <c r="AI7563" s="381"/>
      <c r="AJ7563" s="381"/>
      <c r="AK7563" s="381"/>
      <c r="AL7563" s="381"/>
      <c r="AM7563" s="381"/>
    </row>
    <row r="7564" spans="1:39" x14ac:dyDescent="0.35">
      <c r="A7564" s="379"/>
      <c r="B7564" s="379"/>
      <c r="C7564" s="379"/>
      <c r="D7564" s="379"/>
      <c r="E7564" s="379"/>
      <c r="F7564" s="379"/>
      <c r="G7564" s="379"/>
      <c r="H7564" s="379"/>
      <c r="I7564" s="379"/>
      <c r="J7564" s="379"/>
      <c r="K7564" s="379"/>
      <c r="L7564" s="379"/>
      <c r="M7564" s="379"/>
      <c r="N7564" s="379"/>
      <c r="O7564" s="379"/>
      <c r="P7564" s="379"/>
      <c r="Q7564" s="379"/>
      <c r="R7564" s="379"/>
      <c r="S7564" s="379"/>
      <c r="T7564" s="379"/>
      <c r="U7564" s="379"/>
      <c r="V7564" s="379"/>
      <c r="W7564" s="379"/>
      <c r="X7564" s="379"/>
      <c r="Y7564" s="379"/>
      <c r="Z7564" s="379"/>
      <c r="AA7564" s="380"/>
      <c r="AB7564" s="379"/>
      <c r="AC7564" s="379"/>
      <c r="AD7564" s="379"/>
      <c r="AE7564" s="381"/>
      <c r="AF7564" s="105"/>
      <c r="AG7564" s="381"/>
      <c r="AH7564" s="381"/>
      <c r="AI7564" s="381"/>
      <c r="AJ7564" s="381"/>
      <c r="AK7564" s="381"/>
      <c r="AL7564" s="381"/>
      <c r="AM7564" s="381"/>
    </row>
    <row r="7565" spans="1:39" x14ac:dyDescent="0.35">
      <c r="A7565" s="379"/>
      <c r="B7565" s="379"/>
      <c r="C7565" s="379"/>
      <c r="D7565" s="379"/>
      <c r="E7565" s="379"/>
      <c r="F7565" s="379"/>
      <c r="G7565" s="379"/>
      <c r="H7565" s="379"/>
      <c r="I7565" s="379"/>
      <c r="J7565" s="379"/>
      <c r="K7565" s="379"/>
      <c r="L7565" s="379"/>
      <c r="M7565" s="379"/>
      <c r="N7565" s="379"/>
      <c r="O7565" s="379"/>
      <c r="P7565" s="379"/>
      <c r="Q7565" s="379"/>
      <c r="R7565" s="379"/>
      <c r="S7565" s="379"/>
      <c r="T7565" s="379"/>
      <c r="U7565" s="379"/>
      <c r="V7565" s="379"/>
      <c r="W7565" s="379"/>
      <c r="X7565" s="379"/>
      <c r="Y7565" s="379"/>
      <c r="Z7565" s="379"/>
      <c r="AA7565" s="380"/>
      <c r="AB7565" s="379"/>
      <c r="AC7565" s="379"/>
      <c r="AD7565" s="379"/>
      <c r="AE7565" s="381"/>
      <c r="AF7565" s="105"/>
      <c r="AG7565" s="381"/>
      <c r="AH7565" s="381"/>
      <c r="AI7565" s="381"/>
      <c r="AJ7565" s="381"/>
      <c r="AK7565" s="381"/>
      <c r="AL7565" s="381"/>
      <c r="AM7565" s="381"/>
    </row>
    <row r="7566" spans="1:39" x14ac:dyDescent="0.35">
      <c r="A7566" s="379"/>
      <c r="B7566" s="379"/>
      <c r="C7566" s="379"/>
      <c r="D7566" s="379"/>
      <c r="E7566" s="379"/>
      <c r="F7566" s="379"/>
      <c r="G7566" s="379"/>
      <c r="H7566" s="379"/>
      <c r="I7566" s="379"/>
      <c r="J7566" s="379"/>
      <c r="K7566" s="379"/>
      <c r="L7566" s="379"/>
      <c r="M7566" s="379"/>
      <c r="N7566" s="379"/>
      <c r="O7566" s="379"/>
      <c r="P7566" s="379"/>
      <c r="Q7566" s="379"/>
      <c r="R7566" s="379"/>
      <c r="S7566" s="379"/>
      <c r="T7566" s="379"/>
      <c r="U7566" s="379"/>
      <c r="V7566" s="379"/>
      <c r="W7566" s="379"/>
      <c r="X7566" s="379"/>
      <c r="Y7566" s="379"/>
      <c r="Z7566" s="379"/>
      <c r="AA7566" s="380"/>
      <c r="AB7566" s="379"/>
      <c r="AC7566" s="379"/>
      <c r="AD7566" s="379"/>
      <c r="AE7566" s="381"/>
      <c r="AF7566" s="105"/>
      <c r="AG7566" s="381"/>
      <c r="AH7566" s="381"/>
      <c r="AI7566" s="381"/>
      <c r="AJ7566" s="381"/>
      <c r="AK7566" s="381"/>
      <c r="AL7566" s="381"/>
      <c r="AM7566" s="381"/>
    </row>
    <row r="7567" spans="1:39" x14ac:dyDescent="0.35">
      <c r="A7567" s="379"/>
      <c r="B7567" s="379"/>
      <c r="C7567" s="379"/>
      <c r="D7567" s="379"/>
      <c r="E7567" s="379"/>
      <c r="F7567" s="379"/>
      <c r="G7567" s="379"/>
      <c r="H7567" s="379"/>
      <c r="I7567" s="379"/>
      <c r="J7567" s="379"/>
      <c r="K7567" s="379"/>
      <c r="L7567" s="379"/>
      <c r="M7567" s="379"/>
      <c r="N7567" s="379"/>
      <c r="O7567" s="379"/>
      <c r="P7567" s="379"/>
      <c r="Q7567" s="379"/>
      <c r="R7567" s="379"/>
      <c r="S7567" s="379"/>
      <c r="T7567" s="379"/>
      <c r="U7567" s="379"/>
      <c r="V7567" s="379"/>
      <c r="W7567" s="379"/>
      <c r="X7567" s="379"/>
      <c r="Y7567" s="379"/>
      <c r="Z7567" s="379"/>
      <c r="AA7567" s="380"/>
      <c r="AB7567" s="379"/>
      <c r="AC7567" s="379"/>
      <c r="AD7567" s="379"/>
      <c r="AE7567" s="381"/>
      <c r="AF7567" s="105"/>
      <c r="AG7567" s="381"/>
      <c r="AH7567" s="381"/>
      <c r="AI7567" s="381"/>
      <c r="AJ7567" s="381"/>
      <c r="AK7567" s="381"/>
      <c r="AL7567" s="381"/>
      <c r="AM7567" s="381"/>
    </row>
    <row r="7568" spans="1:39" x14ac:dyDescent="0.35">
      <c r="A7568" s="379"/>
      <c r="B7568" s="379"/>
      <c r="C7568" s="379"/>
      <c r="D7568" s="379"/>
      <c r="E7568" s="379"/>
      <c r="F7568" s="379"/>
      <c r="G7568" s="379"/>
      <c r="H7568" s="379"/>
      <c r="I7568" s="379"/>
      <c r="J7568" s="379"/>
      <c r="K7568" s="379"/>
      <c r="L7568" s="379"/>
      <c r="M7568" s="379"/>
      <c r="N7568" s="379"/>
      <c r="O7568" s="379"/>
      <c r="P7568" s="379"/>
      <c r="Q7568" s="379"/>
      <c r="R7568" s="379"/>
      <c r="S7568" s="379"/>
      <c r="T7568" s="379"/>
      <c r="U7568" s="379"/>
      <c r="V7568" s="379"/>
      <c r="W7568" s="379"/>
      <c r="X7568" s="379"/>
      <c r="Y7568" s="379"/>
      <c r="Z7568" s="379"/>
      <c r="AA7568" s="380"/>
      <c r="AB7568" s="379"/>
      <c r="AC7568" s="379"/>
      <c r="AD7568" s="379"/>
      <c r="AE7568" s="381"/>
      <c r="AF7568" s="105"/>
      <c r="AG7568" s="381"/>
      <c r="AH7568" s="381"/>
      <c r="AI7568" s="381"/>
      <c r="AJ7568" s="381"/>
      <c r="AK7568" s="381"/>
      <c r="AL7568" s="381"/>
      <c r="AM7568" s="381"/>
    </row>
    <row r="7569" spans="1:39" x14ac:dyDescent="0.35">
      <c r="A7569" s="379"/>
      <c r="B7569" s="379"/>
      <c r="C7569" s="379"/>
      <c r="D7569" s="379"/>
      <c r="E7569" s="379"/>
      <c r="F7569" s="379"/>
      <c r="G7569" s="379"/>
      <c r="H7569" s="379"/>
      <c r="I7569" s="379"/>
      <c r="J7569" s="379"/>
      <c r="K7569" s="379"/>
      <c r="L7569" s="379"/>
      <c r="M7569" s="379"/>
      <c r="N7569" s="379"/>
      <c r="O7569" s="379"/>
      <c r="P7569" s="379"/>
      <c r="Q7569" s="379"/>
      <c r="R7569" s="379"/>
      <c r="S7569" s="379"/>
      <c r="T7569" s="379"/>
      <c r="U7569" s="379"/>
      <c r="V7569" s="379"/>
      <c r="W7569" s="379"/>
      <c r="X7569" s="379"/>
      <c r="Y7569" s="379"/>
      <c r="Z7569" s="379"/>
      <c r="AA7569" s="380"/>
      <c r="AB7569" s="379"/>
      <c r="AC7569" s="379"/>
      <c r="AD7569" s="379"/>
      <c r="AE7569" s="381"/>
      <c r="AF7569" s="105"/>
      <c r="AG7569" s="381"/>
      <c r="AH7569" s="381"/>
      <c r="AI7569" s="381"/>
      <c r="AJ7569" s="381"/>
      <c r="AK7569" s="381"/>
      <c r="AL7569" s="381"/>
      <c r="AM7569" s="381"/>
    </row>
    <row r="7570" spans="1:39" x14ac:dyDescent="0.35">
      <c r="A7570" s="379"/>
      <c r="B7570" s="379"/>
      <c r="C7570" s="379"/>
      <c r="D7570" s="379"/>
      <c r="E7570" s="379"/>
      <c r="F7570" s="379"/>
      <c r="G7570" s="379"/>
      <c r="H7570" s="379"/>
      <c r="I7570" s="379"/>
      <c r="J7570" s="379"/>
      <c r="K7570" s="379"/>
      <c r="L7570" s="379"/>
      <c r="M7570" s="379"/>
      <c r="N7570" s="379"/>
      <c r="O7570" s="379"/>
      <c r="P7570" s="379"/>
      <c r="Q7570" s="379"/>
      <c r="R7570" s="379"/>
      <c r="S7570" s="379"/>
      <c r="T7570" s="379"/>
      <c r="U7570" s="379"/>
      <c r="V7570" s="379"/>
      <c r="W7570" s="379"/>
      <c r="X7570" s="379"/>
      <c r="Y7570" s="379"/>
      <c r="Z7570" s="379"/>
      <c r="AA7570" s="380"/>
      <c r="AB7570" s="379"/>
      <c r="AC7570" s="379"/>
      <c r="AD7570" s="379"/>
      <c r="AE7570" s="381"/>
      <c r="AF7570" s="105"/>
      <c r="AG7570" s="381"/>
      <c r="AH7570" s="381"/>
      <c r="AI7570" s="381"/>
      <c r="AJ7570" s="381"/>
      <c r="AK7570" s="381"/>
      <c r="AL7570" s="381"/>
      <c r="AM7570" s="381"/>
    </row>
    <row r="7571" spans="1:39" x14ac:dyDescent="0.35">
      <c r="A7571" s="379"/>
      <c r="B7571" s="379"/>
      <c r="C7571" s="379"/>
      <c r="D7571" s="379"/>
      <c r="E7571" s="379"/>
      <c r="F7571" s="379"/>
      <c r="G7571" s="379"/>
      <c r="H7571" s="379"/>
      <c r="I7571" s="379"/>
      <c r="J7571" s="379"/>
      <c r="K7571" s="379"/>
      <c r="L7571" s="379"/>
      <c r="M7571" s="379"/>
      <c r="N7571" s="379"/>
      <c r="O7571" s="379"/>
      <c r="P7571" s="379"/>
      <c r="Q7571" s="379"/>
      <c r="R7571" s="379"/>
      <c r="S7571" s="379"/>
      <c r="T7571" s="379"/>
      <c r="U7571" s="379"/>
      <c r="V7571" s="379"/>
      <c r="W7571" s="379"/>
      <c r="X7571" s="379"/>
      <c r="Y7571" s="379"/>
      <c r="Z7571" s="379"/>
      <c r="AA7571" s="380"/>
      <c r="AB7571" s="379"/>
      <c r="AC7571" s="379"/>
      <c r="AD7571" s="379"/>
      <c r="AE7571" s="381"/>
      <c r="AF7571" s="105"/>
      <c r="AG7571" s="381"/>
      <c r="AH7571" s="381"/>
      <c r="AI7571" s="381"/>
      <c r="AJ7571" s="381"/>
      <c r="AK7571" s="381"/>
      <c r="AL7571" s="381"/>
      <c r="AM7571" s="381"/>
    </row>
    <row r="7572" spans="1:39" x14ac:dyDescent="0.35">
      <c r="A7572" s="379"/>
      <c r="B7572" s="379"/>
      <c r="C7572" s="379"/>
      <c r="D7572" s="379"/>
      <c r="E7572" s="379"/>
      <c r="F7572" s="379"/>
      <c r="G7572" s="379"/>
      <c r="H7572" s="379"/>
      <c r="I7572" s="379"/>
      <c r="J7572" s="379"/>
      <c r="K7572" s="379"/>
      <c r="L7572" s="379"/>
      <c r="M7572" s="379"/>
      <c r="N7572" s="379"/>
      <c r="O7572" s="379"/>
      <c r="P7572" s="379"/>
      <c r="Q7572" s="379"/>
      <c r="R7572" s="379"/>
      <c r="S7572" s="379"/>
      <c r="T7572" s="379"/>
      <c r="U7572" s="379"/>
      <c r="V7572" s="379"/>
      <c r="W7572" s="379"/>
      <c r="X7572" s="379"/>
      <c r="Y7572" s="379"/>
      <c r="Z7572" s="379"/>
      <c r="AA7572" s="380"/>
      <c r="AB7572" s="379"/>
      <c r="AC7572" s="379"/>
      <c r="AD7572" s="379"/>
      <c r="AE7572" s="381"/>
      <c r="AF7572" s="105"/>
      <c r="AG7572" s="381"/>
      <c r="AH7572" s="381"/>
      <c r="AI7572" s="381"/>
      <c r="AJ7572" s="381"/>
      <c r="AK7572" s="381"/>
      <c r="AL7572" s="381"/>
      <c r="AM7572" s="381"/>
    </row>
    <row r="7573" spans="1:39" x14ac:dyDescent="0.35">
      <c r="A7573" s="379"/>
      <c r="B7573" s="379"/>
      <c r="C7573" s="379"/>
      <c r="D7573" s="379"/>
      <c r="E7573" s="379"/>
      <c r="F7573" s="379"/>
      <c r="G7573" s="379"/>
      <c r="H7573" s="379"/>
      <c r="I7573" s="379"/>
      <c r="J7573" s="379"/>
      <c r="K7573" s="379"/>
      <c r="L7573" s="379"/>
      <c r="M7573" s="379"/>
      <c r="N7573" s="379"/>
      <c r="O7573" s="379"/>
      <c r="P7573" s="379"/>
      <c r="Q7573" s="379"/>
      <c r="R7573" s="379"/>
      <c r="S7573" s="379"/>
      <c r="T7573" s="379"/>
      <c r="U7573" s="379"/>
      <c r="V7573" s="379"/>
      <c r="W7573" s="379"/>
      <c r="X7573" s="379"/>
      <c r="Y7573" s="379"/>
      <c r="Z7573" s="379"/>
      <c r="AA7573" s="380"/>
      <c r="AB7573" s="379"/>
      <c r="AC7573" s="379"/>
      <c r="AD7573" s="379"/>
      <c r="AE7573" s="381"/>
      <c r="AF7573" s="105"/>
      <c r="AG7573" s="381"/>
      <c r="AH7573" s="381"/>
      <c r="AI7573" s="381"/>
      <c r="AJ7573" s="381"/>
      <c r="AK7573" s="381"/>
      <c r="AL7573" s="381"/>
      <c r="AM7573" s="381"/>
    </row>
    <row r="7574" spans="1:39" x14ac:dyDescent="0.35">
      <c r="A7574" s="379"/>
      <c r="B7574" s="379"/>
      <c r="C7574" s="379"/>
      <c r="D7574" s="379"/>
      <c r="E7574" s="379"/>
      <c r="F7574" s="379"/>
      <c r="G7574" s="379"/>
      <c r="H7574" s="379"/>
      <c r="I7574" s="379"/>
      <c r="J7574" s="379"/>
      <c r="K7574" s="379"/>
      <c r="L7574" s="379"/>
      <c r="M7574" s="379"/>
      <c r="N7574" s="379"/>
      <c r="O7574" s="379"/>
      <c r="P7574" s="379"/>
      <c r="Q7574" s="379"/>
      <c r="R7574" s="379"/>
      <c r="S7574" s="379"/>
      <c r="T7574" s="379"/>
      <c r="U7574" s="379"/>
      <c r="V7574" s="379"/>
      <c r="W7574" s="379"/>
      <c r="X7574" s="379"/>
      <c r="Y7574" s="379"/>
      <c r="Z7574" s="379"/>
      <c r="AA7574" s="380"/>
      <c r="AB7574" s="379"/>
      <c r="AC7574" s="379"/>
      <c r="AD7574" s="379"/>
      <c r="AE7574" s="381"/>
      <c r="AF7574" s="105"/>
      <c r="AG7574" s="381"/>
      <c r="AH7574" s="381"/>
      <c r="AI7574" s="381"/>
      <c r="AJ7574" s="381"/>
      <c r="AK7574" s="381"/>
      <c r="AL7574" s="381"/>
      <c r="AM7574" s="381"/>
    </row>
    <row r="7575" spans="1:39" x14ac:dyDescent="0.35">
      <c r="A7575" s="379"/>
      <c r="B7575" s="379"/>
      <c r="C7575" s="379"/>
      <c r="D7575" s="379"/>
      <c r="E7575" s="379"/>
      <c r="F7575" s="379"/>
      <c r="G7575" s="379"/>
      <c r="H7575" s="379"/>
      <c r="I7575" s="379"/>
      <c r="J7575" s="379"/>
      <c r="K7575" s="379"/>
      <c r="L7575" s="379"/>
      <c r="M7575" s="379"/>
      <c r="N7575" s="379"/>
      <c r="O7575" s="379"/>
      <c r="P7575" s="379"/>
      <c r="Q7575" s="379"/>
      <c r="R7575" s="379"/>
      <c r="S7575" s="379"/>
      <c r="T7575" s="379"/>
      <c r="U7575" s="379"/>
      <c r="V7575" s="379"/>
      <c r="W7575" s="379"/>
      <c r="X7575" s="379"/>
      <c r="Y7575" s="379"/>
      <c r="Z7575" s="379"/>
      <c r="AA7575" s="380"/>
      <c r="AB7575" s="379"/>
      <c r="AC7575" s="379"/>
      <c r="AD7575" s="379"/>
      <c r="AE7575" s="381"/>
      <c r="AF7575" s="105"/>
      <c r="AG7575" s="381"/>
      <c r="AH7575" s="381"/>
      <c r="AI7575" s="381"/>
      <c r="AJ7575" s="381"/>
      <c r="AK7575" s="381"/>
      <c r="AL7575" s="381"/>
      <c r="AM7575" s="381"/>
    </row>
    <row r="7576" spans="1:39" x14ac:dyDescent="0.35">
      <c r="A7576" s="379"/>
      <c r="B7576" s="379"/>
      <c r="C7576" s="379"/>
      <c r="D7576" s="379"/>
      <c r="E7576" s="379"/>
      <c r="F7576" s="379"/>
      <c r="G7576" s="379"/>
      <c r="H7576" s="379"/>
      <c r="I7576" s="379"/>
      <c r="J7576" s="379"/>
      <c r="K7576" s="379"/>
      <c r="L7576" s="379"/>
      <c r="M7576" s="379"/>
      <c r="N7576" s="379"/>
      <c r="O7576" s="379"/>
      <c r="P7576" s="379"/>
      <c r="Q7576" s="379"/>
      <c r="R7576" s="379"/>
      <c r="S7576" s="379"/>
      <c r="T7576" s="379"/>
      <c r="U7576" s="379"/>
      <c r="V7576" s="379"/>
      <c r="W7576" s="379"/>
      <c r="X7576" s="379"/>
      <c r="Y7576" s="379"/>
      <c r="Z7576" s="379"/>
      <c r="AA7576" s="380"/>
      <c r="AB7576" s="379"/>
      <c r="AC7576" s="379"/>
      <c r="AD7576" s="379"/>
      <c r="AE7576" s="381"/>
      <c r="AF7576" s="105"/>
      <c r="AG7576" s="381"/>
      <c r="AH7576" s="381"/>
      <c r="AI7576" s="381"/>
      <c r="AJ7576" s="381"/>
      <c r="AK7576" s="381"/>
      <c r="AL7576" s="381"/>
      <c r="AM7576" s="381"/>
    </row>
    <row r="7577" spans="1:39" x14ac:dyDescent="0.35">
      <c r="A7577" s="379"/>
      <c r="B7577" s="379"/>
      <c r="C7577" s="379"/>
      <c r="D7577" s="379"/>
      <c r="E7577" s="379"/>
      <c r="F7577" s="379"/>
      <c r="G7577" s="379"/>
      <c r="H7577" s="379"/>
      <c r="I7577" s="379"/>
      <c r="J7577" s="379"/>
      <c r="K7577" s="379"/>
      <c r="L7577" s="379"/>
      <c r="M7577" s="379"/>
      <c r="N7577" s="379"/>
      <c r="O7577" s="379"/>
      <c r="P7577" s="379"/>
      <c r="Q7577" s="379"/>
      <c r="R7577" s="379"/>
      <c r="S7577" s="379"/>
      <c r="T7577" s="379"/>
      <c r="U7577" s="379"/>
      <c r="V7577" s="379"/>
      <c r="W7577" s="379"/>
      <c r="X7577" s="379"/>
      <c r="Y7577" s="379"/>
      <c r="Z7577" s="379"/>
      <c r="AA7577" s="380"/>
      <c r="AB7577" s="379"/>
      <c r="AC7577" s="379"/>
      <c r="AD7577" s="379"/>
      <c r="AE7577" s="381"/>
      <c r="AF7577" s="105"/>
      <c r="AG7577" s="381"/>
      <c r="AH7577" s="381"/>
      <c r="AI7577" s="381"/>
      <c r="AJ7577" s="381"/>
      <c r="AK7577" s="381"/>
      <c r="AL7577" s="381"/>
      <c r="AM7577" s="381"/>
    </row>
    <row r="7578" spans="1:39" x14ac:dyDescent="0.35">
      <c r="A7578" s="379"/>
      <c r="B7578" s="379"/>
      <c r="C7578" s="379"/>
      <c r="D7578" s="379"/>
      <c r="E7578" s="379"/>
      <c r="F7578" s="379"/>
      <c r="G7578" s="379"/>
      <c r="H7578" s="379"/>
      <c r="I7578" s="379"/>
      <c r="J7578" s="379"/>
      <c r="K7578" s="379"/>
      <c r="L7578" s="379"/>
      <c r="M7578" s="379"/>
      <c r="N7578" s="379"/>
      <c r="O7578" s="379"/>
      <c r="P7578" s="379"/>
      <c r="Q7578" s="379"/>
      <c r="R7578" s="379"/>
      <c r="S7578" s="379"/>
      <c r="T7578" s="379"/>
      <c r="U7578" s="379"/>
      <c r="V7578" s="379"/>
      <c r="W7578" s="379"/>
      <c r="X7578" s="379"/>
      <c r="Y7578" s="379"/>
      <c r="Z7578" s="379"/>
      <c r="AA7578" s="380"/>
      <c r="AB7578" s="379"/>
      <c r="AC7578" s="379"/>
      <c r="AD7578" s="379"/>
      <c r="AE7578" s="381"/>
      <c r="AF7578" s="105"/>
      <c r="AG7578" s="381"/>
      <c r="AH7578" s="381"/>
      <c r="AI7578" s="381"/>
      <c r="AJ7578" s="381"/>
      <c r="AK7578" s="381"/>
      <c r="AL7578" s="381"/>
      <c r="AM7578" s="381"/>
    </row>
    <row r="7579" spans="1:39" x14ac:dyDescent="0.35">
      <c r="A7579" s="379"/>
      <c r="B7579" s="379"/>
      <c r="C7579" s="379"/>
      <c r="D7579" s="379"/>
      <c r="E7579" s="379"/>
      <c r="F7579" s="379"/>
      <c r="G7579" s="379"/>
      <c r="H7579" s="379"/>
      <c r="I7579" s="379"/>
      <c r="J7579" s="379"/>
      <c r="K7579" s="379"/>
      <c r="L7579" s="379"/>
      <c r="M7579" s="379"/>
      <c r="N7579" s="379"/>
      <c r="O7579" s="379"/>
      <c r="P7579" s="379"/>
      <c r="Q7579" s="379"/>
      <c r="R7579" s="379"/>
      <c r="S7579" s="379"/>
      <c r="T7579" s="379"/>
      <c r="U7579" s="379"/>
      <c r="V7579" s="379"/>
      <c r="W7579" s="379"/>
      <c r="X7579" s="379"/>
      <c r="Y7579" s="379"/>
      <c r="Z7579" s="379"/>
      <c r="AA7579" s="380"/>
      <c r="AB7579" s="379"/>
      <c r="AC7579" s="379"/>
      <c r="AD7579" s="379"/>
      <c r="AE7579" s="381"/>
      <c r="AF7579" s="105"/>
      <c r="AG7579" s="381"/>
      <c r="AH7579" s="381"/>
      <c r="AI7579" s="381"/>
      <c r="AJ7579" s="381"/>
      <c r="AK7579" s="381"/>
      <c r="AL7579" s="381"/>
      <c r="AM7579" s="381"/>
    </row>
    <row r="7580" spans="1:39" x14ac:dyDescent="0.35">
      <c r="A7580" s="379"/>
      <c r="B7580" s="379"/>
      <c r="C7580" s="379"/>
      <c r="D7580" s="379"/>
      <c r="E7580" s="379"/>
      <c r="F7580" s="379"/>
      <c r="G7580" s="379"/>
      <c r="H7580" s="379"/>
      <c r="I7580" s="379"/>
      <c r="J7580" s="379"/>
      <c r="K7580" s="379"/>
      <c r="L7580" s="379"/>
      <c r="M7580" s="379"/>
      <c r="N7580" s="379"/>
      <c r="O7580" s="379"/>
      <c r="P7580" s="379"/>
      <c r="Q7580" s="379"/>
      <c r="R7580" s="379"/>
      <c r="S7580" s="379"/>
      <c r="T7580" s="379"/>
      <c r="U7580" s="379"/>
      <c r="V7580" s="379"/>
      <c r="W7580" s="379"/>
      <c r="X7580" s="379"/>
      <c r="Y7580" s="379"/>
      <c r="Z7580" s="379"/>
      <c r="AA7580" s="380"/>
      <c r="AB7580" s="379"/>
      <c r="AC7580" s="379"/>
      <c r="AD7580" s="379"/>
      <c r="AE7580" s="381"/>
      <c r="AF7580" s="105"/>
      <c r="AG7580" s="381"/>
      <c r="AH7580" s="381"/>
      <c r="AI7580" s="381"/>
      <c r="AJ7580" s="381"/>
      <c r="AK7580" s="381"/>
      <c r="AL7580" s="381"/>
      <c r="AM7580" s="381"/>
    </row>
    <row r="7581" spans="1:39" x14ac:dyDescent="0.35">
      <c r="A7581" s="379"/>
      <c r="B7581" s="379"/>
      <c r="C7581" s="379"/>
      <c r="D7581" s="379"/>
      <c r="E7581" s="379"/>
      <c r="F7581" s="379"/>
      <c r="G7581" s="379"/>
      <c r="H7581" s="379"/>
      <c r="I7581" s="379"/>
      <c r="J7581" s="379"/>
      <c r="K7581" s="379"/>
      <c r="L7581" s="379"/>
      <c r="M7581" s="379"/>
      <c r="N7581" s="379"/>
      <c r="O7581" s="379"/>
      <c r="P7581" s="379"/>
      <c r="Q7581" s="379"/>
      <c r="R7581" s="379"/>
      <c r="S7581" s="379"/>
      <c r="T7581" s="379"/>
      <c r="U7581" s="379"/>
      <c r="V7581" s="379"/>
      <c r="W7581" s="379"/>
      <c r="X7581" s="379"/>
      <c r="Y7581" s="379"/>
      <c r="Z7581" s="379"/>
      <c r="AA7581" s="380"/>
      <c r="AB7581" s="379"/>
      <c r="AC7581" s="379"/>
      <c r="AD7581" s="379"/>
      <c r="AE7581" s="381"/>
      <c r="AF7581" s="105"/>
      <c r="AG7581" s="381"/>
      <c r="AH7581" s="381"/>
      <c r="AI7581" s="381"/>
      <c r="AJ7581" s="381"/>
      <c r="AK7581" s="381"/>
      <c r="AL7581" s="381"/>
      <c r="AM7581" s="381"/>
    </row>
    <row r="7582" spans="1:39" x14ac:dyDescent="0.35">
      <c r="A7582" s="379"/>
      <c r="B7582" s="379"/>
      <c r="C7582" s="379"/>
      <c r="D7582" s="379"/>
      <c r="E7582" s="379"/>
      <c r="F7582" s="379"/>
      <c r="G7582" s="379"/>
      <c r="H7582" s="379"/>
      <c r="I7582" s="379"/>
      <c r="J7582" s="379"/>
      <c r="K7582" s="379"/>
      <c r="L7582" s="379"/>
      <c r="M7582" s="379"/>
      <c r="N7582" s="379"/>
      <c r="O7582" s="379"/>
      <c r="P7582" s="379"/>
      <c r="Q7582" s="379"/>
      <c r="R7582" s="379"/>
      <c r="S7582" s="379"/>
      <c r="T7582" s="379"/>
      <c r="U7582" s="379"/>
      <c r="V7582" s="379"/>
      <c r="W7582" s="379"/>
      <c r="X7582" s="379"/>
      <c r="Y7582" s="379"/>
      <c r="Z7582" s="379"/>
      <c r="AA7582" s="380"/>
      <c r="AB7582" s="379"/>
      <c r="AC7582" s="379"/>
      <c r="AD7582" s="379"/>
      <c r="AE7582" s="381"/>
      <c r="AF7582" s="105"/>
      <c r="AG7582" s="381"/>
      <c r="AH7582" s="381"/>
      <c r="AI7582" s="381"/>
      <c r="AJ7582" s="381"/>
      <c r="AK7582" s="381"/>
      <c r="AL7582" s="381"/>
      <c r="AM7582" s="381"/>
    </row>
    <row r="7583" spans="1:39" x14ac:dyDescent="0.35">
      <c r="A7583" s="379"/>
      <c r="B7583" s="379"/>
      <c r="C7583" s="379"/>
      <c r="D7583" s="379"/>
      <c r="E7583" s="379"/>
      <c r="F7583" s="379"/>
      <c r="G7583" s="379"/>
      <c r="H7583" s="379"/>
      <c r="I7583" s="379"/>
      <c r="J7583" s="379"/>
      <c r="K7583" s="379"/>
      <c r="L7583" s="379"/>
      <c r="M7583" s="379"/>
      <c r="N7583" s="379"/>
      <c r="O7583" s="379"/>
      <c r="P7583" s="379"/>
      <c r="Q7583" s="379"/>
      <c r="R7583" s="379"/>
      <c r="S7583" s="379"/>
      <c r="T7583" s="379"/>
      <c r="U7583" s="379"/>
      <c r="V7583" s="379"/>
      <c r="W7583" s="379"/>
      <c r="X7583" s="379"/>
      <c r="Y7583" s="379"/>
      <c r="Z7583" s="379"/>
      <c r="AA7583" s="380"/>
      <c r="AB7583" s="379"/>
      <c r="AC7583" s="379"/>
      <c r="AD7583" s="379"/>
      <c r="AE7583" s="381"/>
      <c r="AF7583" s="105"/>
      <c r="AG7583" s="381"/>
      <c r="AH7583" s="381"/>
      <c r="AI7583" s="381"/>
      <c r="AJ7583" s="381"/>
      <c r="AK7583" s="381"/>
      <c r="AL7583" s="381"/>
      <c r="AM7583" s="381"/>
    </row>
    <row r="7584" spans="1:39" x14ac:dyDescent="0.35">
      <c r="A7584" s="379"/>
      <c r="B7584" s="379"/>
      <c r="C7584" s="379"/>
      <c r="D7584" s="379"/>
      <c r="E7584" s="379"/>
      <c r="F7584" s="379"/>
      <c r="G7584" s="379"/>
      <c r="H7584" s="379"/>
      <c r="I7584" s="379"/>
      <c r="J7584" s="379"/>
      <c r="K7584" s="379"/>
      <c r="L7584" s="379"/>
      <c r="M7584" s="379"/>
      <c r="N7584" s="379"/>
      <c r="O7584" s="379"/>
      <c r="P7584" s="379"/>
      <c r="Q7584" s="379"/>
      <c r="R7584" s="379"/>
      <c r="S7584" s="379"/>
      <c r="T7584" s="379"/>
      <c r="U7584" s="379"/>
      <c r="V7584" s="379"/>
      <c r="W7584" s="379"/>
      <c r="X7584" s="379"/>
      <c r="Y7584" s="379"/>
      <c r="Z7584" s="379"/>
      <c r="AA7584" s="380"/>
      <c r="AB7584" s="379"/>
      <c r="AC7584" s="379"/>
      <c r="AD7584" s="379"/>
      <c r="AE7584" s="381"/>
      <c r="AF7584" s="105"/>
      <c r="AG7584" s="381"/>
      <c r="AH7584" s="381"/>
      <c r="AI7584" s="381"/>
      <c r="AJ7584" s="381"/>
      <c r="AK7584" s="381"/>
      <c r="AL7584" s="381"/>
      <c r="AM7584" s="381"/>
    </row>
    <row r="7585" spans="1:39" x14ac:dyDescent="0.35">
      <c r="A7585" s="379"/>
      <c r="B7585" s="379"/>
      <c r="C7585" s="379"/>
      <c r="D7585" s="379"/>
      <c r="E7585" s="379"/>
      <c r="F7585" s="379"/>
      <c r="G7585" s="379"/>
      <c r="H7585" s="379"/>
      <c r="I7585" s="379"/>
      <c r="J7585" s="379"/>
      <c r="K7585" s="379"/>
      <c r="L7585" s="379"/>
      <c r="M7585" s="379"/>
      <c r="N7585" s="379"/>
      <c r="O7585" s="379"/>
      <c r="P7585" s="379"/>
      <c r="Q7585" s="379"/>
      <c r="R7585" s="379"/>
      <c r="S7585" s="379"/>
      <c r="T7585" s="379"/>
      <c r="U7585" s="379"/>
      <c r="V7585" s="379"/>
      <c r="W7585" s="379"/>
      <c r="X7585" s="379"/>
      <c r="Y7585" s="379"/>
      <c r="Z7585" s="379"/>
      <c r="AA7585" s="380"/>
      <c r="AB7585" s="379"/>
      <c r="AC7585" s="379"/>
      <c r="AD7585" s="379"/>
      <c r="AE7585" s="381"/>
      <c r="AF7585" s="105"/>
      <c r="AG7585" s="381"/>
      <c r="AH7585" s="381"/>
      <c r="AI7585" s="381"/>
      <c r="AJ7585" s="381"/>
      <c r="AK7585" s="381"/>
      <c r="AL7585" s="381"/>
      <c r="AM7585" s="381"/>
    </row>
    <row r="7586" spans="1:39" x14ac:dyDescent="0.35">
      <c r="A7586" s="379"/>
      <c r="B7586" s="379"/>
      <c r="C7586" s="379"/>
      <c r="D7586" s="379"/>
      <c r="E7586" s="379"/>
      <c r="F7586" s="379"/>
      <c r="G7586" s="379"/>
      <c r="H7586" s="379"/>
      <c r="I7586" s="379"/>
      <c r="J7586" s="379"/>
      <c r="K7586" s="379"/>
      <c r="L7586" s="379"/>
      <c r="M7586" s="379"/>
      <c r="N7586" s="379"/>
      <c r="O7586" s="379"/>
      <c r="P7586" s="379"/>
      <c r="Q7586" s="379"/>
      <c r="R7586" s="379"/>
      <c r="S7586" s="379"/>
      <c r="T7586" s="379"/>
      <c r="U7586" s="379"/>
      <c r="V7586" s="379"/>
      <c r="W7586" s="379"/>
      <c r="X7586" s="379"/>
      <c r="Y7586" s="379"/>
      <c r="Z7586" s="379"/>
      <c r="AA7586" s="380"/>
      <c r="AB7586" s="379"/>
      <c r="AC7586" s="379"/>
      <c r="AD7586" s="379"/>
      <c r="AE7586" s="381"/>
      <c r="AF7586" s="105"/>
      <c r="AG7586" s="381"/>
      <c r="AH7586" s="381"/>
      <c r="AI7586" s="381"/>
      <c r="AJ7586" s="381"/>
      <c r="AK7586" s="381"/>
      <c r="AL7586" s="381"/>
      <c r="AM7586" s="381"/>
    </row>
    <row r="7587" spans="1:39" x14ac:dyDescent="0.35">
      <c r="A7587" s="379"/>
      <c r="B7587" s="379"/>
      <c r="C7587" s="379"/>
      <c r="D7587" s="379"/>
      <c r="E7587" s="379"/>
      <c r="F7587" s="379"/>
      <c r="G7587" s="379"/>
      <c r="H7587" s="379"/>
      <c r="I7587" s="379"/>
      <c r="J7587" s="379"/>
      <c r="K7587" s="379"/>
      <c r="L7587" s="379"/>
      <c r="M7587" s="379"/>
      <c r="N7587" s="379"/>
      <c r="O7587" s="379"/>
      <c r="P7587" s="379"/>
      <c r="Q7587" s="379"/>
      <c r="R7587" s="379"/>
      <c r="S7587" s="379"/>
      <c r="T7587" s="379"/>
      <c r="U7587" s="379"/>
      <c r="V7587" s="379"/>
      <c r="W7587" s="379"/>
      <c r="X7587" s="379"/>
      <c r="Y7587" s="379"/>
      <c r="Z7587" s="379"/>
      <c r="AA7587" s="380"/>
      <c r="AB7587" s="379"/>
      <c r="AC7587" s="379"/>
      <c r="AD7587" s="379"/>
      <c r="AE7587" s="381"/>
      <c r="AF7587" s="105"/>
      <c r="AG7587" s="381"/>
      <c r="AH7587" s="381"/>
      <c r="AI7587" s="381"/>
      <c r="AJ7587" s="381"/>
      <c r="AK7587" s="381"/>
      <c r="AL7587" s="381"/>
      <c r="AM7587" s="381"/>
    </row>
    <row r="7588" spans="1:39" x14ac:dyDescent="0.35">
      <c r="A7588" s="379"/>
      <c r="B7588" s="379"/>
      <c r="C7588" s="379"/>
      <c r="D7588" s="379"/>
      <c r="E7588" s="379"/>
      <c r="F7588" s="379"/>
      <c r="G7588" s="379"/>
      <c r="H7588" s="379"/>
      <c r="I7588" s="379"/>
      <c r="J7588" s="379"/>
      <c r="K7588" s="379"/>
      <c r="L7588" s="379"/>
      <c r="M7588" s="379"/>
      <c r="N7588" s="379"/>
      <c r="O7588" s="379"/>
      <c r="P7588" s="379"/>
      <c r="Q7588" s="379"/>
      <c r="R7588" s="379"/>
      <c r="S7588" s="379"/>
      <c r="T7588" s="379"/>
      <c r="U7588" s="379"/>
      <c r="V7588" s="379"/>
      <c r="W7588" s="379"/>
      <c r="X7588" s="379"/>
      <c r="Y7588" s="379"/>
      <c r="Z7588" s="379"/>
      <c r="AA7588" s="380"/>
      <c r="AB7588" s="379"/>
      <c r="AC7588" s="379"/>
      <c r="AD7588" s="379"/>
      <c r="AE7588" s="381"/>
      <c r="AF7588" s="105"/>
      <c r="AG7588" s="381"/>
      <c r="AH7588" s="381"/>
      <c r="AI7588" s="381"/>
      <c r="AJ7588" s="381"/>
      <c r="AK7588" s="381"/>
      <c r="AL7588" s="381"/>
      <c r="AM7588" s="381"/>
    </row>
    <row r="7589" spans="1:39" x14ac:dyDescent="0.35">
      <c r="A7589" s="379"/>
      <c r="B7589" s="379"/>
      <c r="C7589" s="379"/>
      <c r="D7589" s="379"/>
      <c r="E7589" s="379"/>
      <c r="F7589" s="379"/>
      <c r="G7589" s="379"/>
      <c r="H7589" s="379"/>
      <c r="I7589" s="379"/>
      <c r="J7589" s="379"/>
      <c r="K7589" s="379"/>
      <c r="L7589" s="379"/>
      <c r="M7589" s="379"/>
      <c r="N7589" s="379"/>
      <c r="O7589" s="379"/>
      <c r="P7589" s="379"/>
      <c r="Q7589" s="379"/>
      <c r="R7589" s="379"/>
      <c r="S7589" s="379"/>
      <c r="T7589" s="379"/>
      <c r="U7589" s="379"/>
      <c r="V7589" s="379"/>
      <c r="W7589" s="379"/>
      <c r="X7589" s="379"/>
      <c r="Y7589" s="379"/>
      <c r="Z7589" s="379"/>
      <c r="AA7589" s="380"/>
      <c r="AB7589" s="379"/>
      <c r="AC7589" s="379"/>
      <c r="AD7589" s="379"/>
      <c r="AE7589" s="381"/>
      <c r="AF7589" s="105"/>
      <c r="AG7589" s="381"/>
      <c r="AH7589" s="381"/>
      <c r="AI7589" s="381"/>
      <c r="AJ7589" s="381"/>
      <c r="AK7589" s="381"/>
      <c r="AL7589" s="381"/>
      <c r="AM7589" s="381"/>
    </row>
    <row r="7590" spans="1:39" x14ac:dyDescent="0.35">
      <c r="A7590" s="379"/>
      <c r="B7590" s="379"/>
      <c r="C7590" s="379"/>
      <c r="D7590" s="379"/>
      <c r="E7590" s="379"/>
      <c r="F7590" s="379"/>
      <c r="G7590" s="379"/>
      <c r="H7590" s="379"/>
      <c r="I7590" s="379"/>
      <c r="J7590" s="379"/>
      <c r="K7590" s="379"/>
      <c r="L7590" s="379"/>
      <c r="M7590" s="379"/>
      <c r="N7590" s="379"/>
      <c r="O7590" s="379"/>
      <c r="P7590" s="379"/>
      <c r="Q7590" s="379"/>
      <c r="R7590" s="379"/>
      <c r="S7590" s="379"/>
      <c r="T7590" s="379"/>
      <c r="U7590" s="379"/>
      <c r="V7590" s="379"/>
      <c r="W7590" s="379"/>
      <c r="X7590" s="379"/>
      <c r="Y7590" s="379"/>
      <c r="Z7590" s="379"/>
      <c r="AA7590" s="380"/>
      <c r="AB7590" s="379"/>
      <c r="AC7590" s="379"/>
      <c r="AD7590" s="379"/>
      <c r="AE7590" s="381"/>
      <c r="AF7590" s="105"/>
      <c r="AG7590" s="381"/>
      <c r="AH7590" s="381"/>
      <c r="AI7590" s="381"/>
      <c r="AJ7590" s="381"/>
      <c r="AK7590" s="381"/>
      <c r="AL7590" s="381"/>
      <c r="AM7590" s="381"/>
    </row>
    <row r="7591" spans="1:39" x14ac:dyDescent="0.35">
      <c r="A7591" s="379"/>
      <c r="B7591" s="379"/>
      <c r="C7591" s="379"/>
      <c r="D7591" s="379"/>
      <c r="E7591" s="379"/>
      <c r="F7591" s="379"/>
      <c r="G7591" s="379"/>
      <c r="H7591" s="379"/>
      <c r="I7591" s="379"/>
      <c r="J7591" s="379"/>
      <c r="K7591" s="379"/>
      <c r="L7591" s="379"/>
      <c r="M7591" s="379"/>
      <c r="N7591" s="379"/>
      <c r="O7591" s="379"/>
      <c r="P7591" s="379"/>
      <c r="Q7591" s="379"/>
      <c r="R7591" s="379"/>
      <c r="S7591" s="379"/>
      <c r="T7591" s="379"/>
      <c r="U7591" s="379"/>
      <c r="V7591" s="379"/>
      <c r="W7591" s="379"/>
      <c r="X7591" s="379"/>
      <c r="Y7591" s="379"/>
      <c r="Z7591" s="379"/>
      <c r="AA7591" s="380"/>
      <c r="AB7591" s="379"/>
      <c r="AC7591" s="379"/>
      <c r="AD7591" s="379"/>
      <c r="AE7591" s="381"/>
      <c r="AF7591" s="105"/>
      <c r="AG7591" s="381"/>
      <c r="AH7591" s="381"/>
      <c r="AI7591" s="381"/>
      <c r="AJ7591" s="381"/>
      <c r="AK7591" s="381"/>
      <c r="AL7591" s="381"/>
      <c r="AM7591" s="381"/>
    </row>
    <row r="7592" spans="1:39" x14ac:dyDescent="0.35">
      <c r="A7592" s="379"/>
      <c r="B7592" s="379"/>
      <c r="C7592" s="379"/>
      <c r="D7592" s="379"/>
      <c r="E7592" s="379"/>
      <c r="F7592" s="379"/>
      <c r="G7592" s="379"/>
      <c r="H7592" s="379"/>
      <c r="I7592" s="379"/>
      <c r="J7592" s="379"/>
      <c r="K7592" s="379"/>
      <c r="L7592" s="379"/>
      <c r="M7592" s="379"/>
      <c r="N7592" s="379"/>
      <c r="O7592" s="379"/>
      <c r="P7592" s="379"/>
      <c r="Q7592" s="379"/>
      <c r="R7592" s="379"/>
      <c r="S7592" s="379"/>
      <c r="T7592" s="379"/>
      <c r="U7592" s="379"/>
      <c r="V7592" s="379"/>
      <c r="W7592" s="379"/>
      <c r="X7592" s="379"/>
      <c r="Y7592" s="379"/>
      <c r="Z7592" s="379"/>
      <c r="AA7592" s="380"/>
      <c r="AB7592" s="379"/>
      <c r="AC7592" s="379"/>
      <c r="AD7592" s="379"/>
      <c r="AE7592" s="381"/>
      <c r="AF7592" s="105"/>
      <c r="AG7592" s="381"/>
      <c r="AH7592" s="381"/>
      <c r="AI7592" s="381"/>
      <c r="AJ7592" s="381"/>
      <c r="AK7592" s="381"/>
      <c r="AL7592" s="381"/>
      <c r="AM7592" s="381"/>
    </row>
    <row r="7593" spans="1:39" x14ac:dyDescent="0.35">
      <c r="A7593" s="379"/>
      <c r="B7593" s="379"/>
      <c r="C7593" s="379"/>
      <c r="D7593" s="379"/>
      <c r="E7593" s="379"/>
      <c r="F7593" s="379"/>
      <c r="G7593" s="379"/>
      <c r="H7593" s="379"/>
      <c r="I7593" s="379"/>
      <c r="J7593" s="379"/>
      <c r="K7593" s="379"/>
      <c r="L7593" s="379"/>
      <c r="M7593" s="379"/>
      <c r="N7593" s="379"/>
      <c r="O7593" s="379"/>
      <c r="P7593" s="379"/>
      <c r="Q7593" s="379"/>
      <c r="R7593" s="379"/>
      <c r="S7593" s="379"/>
      <c r="T7593" s="379"/>
      <c r="U7593" s="379"/>
      <c r="V7593" s="379"/>
      <c r="W7593" s="379"/>
      <c r="X7593" s="379"/>
      <c r="Y7593" s="379"/>
      <c r="Z7593" s="379"/>
      <c r="AA7593" s="380"/>
      <c r="AB7593" s="379"/>
      <c r="AC7593" s="379"/>
      <c r="AD7593" s="379"/>
      <c r="AE7593" s="381"/>
      <c r="AF7593" s="105"/>
      <c r="AG7593" s="381"/>
      <c r="AH7593" s="381"/>
      <c r="AI7593" s="381"/>
      <c r="AJ7593" s="381"/>
      <c r="AK7593" s="381"/>
      <c r="AL7593" s="381"/>
      <c r="AM7593" s="381"/>
    </row>
    <row r="7594" spans="1:39" x14ac:dyDescent="0.35">
      <c r="A7594" s="379"/>
      <c r="B7594" s="379"/>
      <c r="C7594" s="379"/>
      <c r="D7594" s="379"/>
      <c r="E7594" s="379"/>
      <c r="F7594" s="379"/>
      <c r="G7594" s="379"/>
      <c r="H7594" s="379"/>
      <c r="I7594" s="379"/>
      <c r="J7594" s="379"/>
      <c r="K7594" s="379"/>
      <c r="L7594" s="379"/>
      <c r="M7594" s="379"/>
      <c r="N7594" s="379"/>
      <c r="O7594" s="379"/>
      <c r="P7594" s="379"/>
      <c r="Q7594" s="379"/>
      <c r="R7594" s="379"/>
      <c r="S7594" s="379"/>
      <c r="T7594" s="379"/>
      <c r="U7594" s="379"/>
      <c r="V7594" s="379"/>
      <c r="W7594" s="379"/>
      <c r="X7594" s="379"/>
      <c r="Y7594" s="379"/>
      <c r="Z7594" s="379"/>
      <c r="AA7594" s="380"/>
      <c r="AB7594" s="379"/>
      <c r="AC7594" s="379"/>
      <c r="AD7594" s="379"/>
      <c r="AE7594" s="381"/>
      <c r="AF7594" s="105"/>
      <c r="AG7594" s="381"/>
      <c r="AH7594" s="381"/>
      <c r="AI7594" s="381"/>
      <c r="AJ7594" s="381"/>
      <c r="AK7594" s="381"/>
      <c r="AL7594" s="381"/>
      <c r="AM7594" s="381"/>
    </row>
    <row r="7595" spans="1:39" x14ac:dyDescent="0.35">
      <c r="A7595" s="379"/>
      <c r="B7595" s="379"/>
      <c r="C7595" s="379"/>
      <c r="D7595" s="379"/>
      <c r="E7595" s="379"/>
      <c r="F7595" s="379"/>
      <c r="G7595" s="379"/>
      <c r="H7595" s="379"/>
      <c r="I7595" s="379"/>
      <c r="J7595" s="379"/>
      <c r="K7595" s="379"/>
      <c r="L7595" s="379"/>
      <c r="M7595" s="379"/>
      <c r="N7595" s="379"/>
      <c r="O7595" s="379"/>
      <c r="P7595" s="379"/>
      <c r="Q7595" s="379"/>
      <c r="R7595" s="379"/>
      <c r="S7595" s="379"/>
      <c r="T7595" s="379"/>
      <c r="U7595" s="379"/>
      <c r="V7595" s="379"/>
      <c r="W7595" s="379"/>
      <c r="X7595" s="379"/>
      <c r="Y7595" s="379"/>
      <c r="Z7595" s="379"/>
      <c r="AA7595" s="380"/>
      <c r="AB7595" s="379"/>
      <c r="AC7595" s="379"/>
      <c r="AD7595" s="379"/>
      <c r="AE7595" s="381"/>
      <c r="AF7595" s="105"/>
      <c r="AG7595" s="381"/>
      <c r="AH7595" s="381"/>
      <c r="AI7595" s="381"/>
      <c r="AJ7595" s="381"/>
      <c r="AK7595" s="381"/>
      <c r="AL7595" s="381"/>
      <c r="AM7595" s="381"/>
    </row>
    <row r="7596" spans="1:39" x14ac:dyDescent="0.35">
      <c r="A7596" s="379"/>
      <c r="B7596" s="379"/>
      <c r="C7596" s="379"/>
      <c r="D7596" s="379"/>
      <c r="E7596" s="379"/>
      <c r="F7596" s="379"/>
      <c r="G7596" s="379"/>
      <c r="H7596" s="379"/>
      <c r="I7596" s="379"/>
      <c r="J7596" s="379"/>
      <c r="K7596" s="379"/>
      <c r="L7596" s="379"/>
      <c r="M7596" s="379"/>
      <c r="N7596" s="379"/>
      <c r="O7596" s="379"/>
      <c r="P7596" s="379"/>
      <c r="Q7596" s="379"/>
      <c r="R7596" s="379"/>
      <c r="S7596" s="379"/>
      <c r="T7596" s="379"/>
      <c r="U7596" s="379"/>
      <c r="V7596" s="379"/>
      <c r="W7596" s="379"/>
      <c r="X7596" s="379"/>
      <c r="Y7596" s="379"/>
      <c r="Z7596" s="379"/>
      <c r="AA7596" s="380"/>
      <c r="AB7596" s="379"/>
      <c r="AC7596" s="379"/>
      <c r="AD7596" s="379"/>
      <c r="AE7596" s="381"/>
      <c r="AF7596" s="105"/>
      <c r="AG7596" s="381"/>
      <c r="AH7596" s="381"/>
      <c r="AI7596" s="381"/>
      <c r="AJ7596" s="381"/>
      <c r="AK7596" s="381"/>
      <c r="AL7596" s="381"/>
      <c r="AM7596" s="381"/>
    </row>
    <row r="7597" spans="1:39" x14ac:dyDescent="0.35">
      <c r="A7597" s="379"/>
      <c r="B7597" s="379"/>
      <c r="C7597" s="379"/>
      <c r="D7597" s="379"/>
      <c r="E7597" s="379"/>
      <c r="F7597" s="379"/>
      <c r="G7597" s="379"/>
      <c r="H7597" s="379"/>
      <c r="I7597" s="379"/>
      <c r="J7597" s="379"/>
      <c r="K7597" s="379"/>
      <c r="L7597" s="379"/>
      <c r="M7597" s="379"/>
      <c r="N7597" s="379"/>
      <c r="O7597" s="379"/>
      <c r="P7597" s="379"/>
      <c r="Q7597" s="379"/>
      <c r="R7597" s="379"/>
      <c r="S7597" s="379"/>
      <c r="T7597" s="379"/>
      <c r="U7597" s="379"/>
      <c r="V7597" s="379"/>
      <c r="W7597" s="379"/>
      <c r="X7597" s="379"/>
      <c r="Y7597" s="379"/>
      <c r="Z7597" s="379"/>
      <c r="AA7597" s="380"/>
      <c r="AB7597" s="379"/>
      <c r="AC7597" s="379"/>
      <c r="AD7597" s="379"/>
      <c r="AE7597" s="381"/>
      <c r="AF7597" s="105"/>
      <c r="AG7597" s="381"/>
      <c r="AH7597" s="381"/>
      <c r="AI7597" s="381"/>
      <c r="AJ7597" s="381"/>
      <c r="AK7597" s="381"/>
      <c r="AL7597" s="381"/>
      <c r="AM7597" s="381"/>
    </row>
    <row r="7598" spans="1:39" x14ac:dyDescent="0.35">
      <c r="A7598" s="379"/>
      <c r="B7598" s="379"/>
      <c r="C7598" s="379"/>
      <c r="D7598" s="379"/>
      <c r="E7598" s="379"/>
      <c r="F7598" s="379"/>
      <c r="G7598" s="379"/>
      <c r="H7598" s="379"/>
      <c r="I7598" s="379"/>
      <c r="J7598" s="379"/>
      <c r="K7598" s="379"/>
      <c r="L7598" s="379"/>
      <c r="M7598" s="379"/>
      <c r="N7598" s="379"/>
      <c r="O7598" s="379"/>
      <c r="P7598" s="379"/>
      <c r="Q7598" s="379"/>
      <c r="R7598" s="379"/>
      <c r="S7598" s="379"/>
      <c r="T7598" s="379"/>
      <c r="U7598" s="379"/>
      <c r="V7598" s="379"/>
      <c r="W7598" s="379"/>
      <c r="X7598" s="379"/>
      <c r="Y7598" s="379"/>
      <c r="Z7598" s="379"/>
      <c r="AA7598" s="380"/>
      <c r="AB7598" s="379"/>
      <c r="AC7598" s="379"/>
      <c r="AD7598" s="379"/>
      <c r="AE7598" s="381"/>
      <c r="AF7598" s="105"/>
      <c r="AG7598" s="381"/>
      <c r="AH7598" s="381"/>
      <c r="AI7598" s="381"/>
      <c r="AJ7598" s="381"/>
      <c r="AK7598" s="381"/>
      <c r="AL7598" s="381"/>
      <c r="AM7598" s="381"/>
    </row>
    <row r="7599" spans="1:39" x14ac:dyDescent="0.35">
      <c r="A7599" s="379"/>
      <c r="B7599" s="379"/>
      <c r="C7599" s="379"/>
      <c r="D7599" s="379"/>
      <c r="E7599" s="379"/>
      <c r="F7599" s="379"/>
      <c r="G7599" s="379"/>
      <c r="H7599" s="379"/>
      <c r="I7599" s="379"/>
      <c r="J7599" s="379"/>
      <c r="K7599" s="379"/>
      <c r="L7599" s="379"/>
      <c r="M7599" s="379"/>
      <c r="N7599" s="379"/>
      <c r="O7599" s="379"/>
      <c r="P7599" s="379"/>
      <c r="Q7599" s="379"/>
      <c r="R7599" s="379"/>
      <c r="S7599" s="379"/>
      <c r="T7599" s="379"/>
      <c r="U7599" s="379"/>
      <c r="V7599" s="379"/>
      <c r="W7599" s="379"/>
      <c r="X7599" s="379"/>
      <c r="Y7599" s="379"/>
      <c r="Z7599" s="379"/>
      <c r="AA7599" s="380"/>
      <c r="AB7599" s="379"/>
      <c r="AC7599" s="379"/>
      <c r="AD7599" s="379"/>
      <c r="AE7599" s="381"/>
      <c r="AF7599" s="105"/>
      <c r="AG7599" s="381"/>
      <c r="AH7599" s="381"/>
      <c r="AI7599" s="381"/>
      <c r="AJ7599" s="381"/>
      <c r="AK7599" s="381"/>
      <c r="AL7599" s="381"/>
      <c r="AM7599" s="381"/>
    </row>
    <row r="7600" spans="1:39" x14ac:dyDescent="0.35">
      <c r="A7600" s="379"/>
      <c r="B7600" s="379"/>
      <c r="C7600" s="379"/>
      <c r="D7600" s="379"/>
      <c r="E7600" s="379"/>
      <c r="F7600" s="379"/>
      <c r="G7600" s="379"/>
      <c r="H7600" s="379"/>
      <c r="I7600" s="379"/>
      <c r="J7600" s="379"/>
      <c r="K7600" s="379"/>
      <c r="L7600" s="379"/>
      <c r="M7600" s="379"/>
      <c r="N7600" s="379"/>
      <c r="O7600" s="379"/>
      <c r="P7600" s="379"/>
      <c r="Q7600" s="379"/>
      <c r="R7600" s="379"/>
      <c r="S7600" s="379"/>
      <c r="T7600" s="379"/>
      <c r="U7600" s="379"/>
      <c r="V7600" s="379"/>
      <c r="W7600" s="379"/>
      <c r="X7600" s="379"/>
      <c r="Y7600" s="379"/>
      <c r="Z7600" s="379"/>
      <c r="AA7600" s="380"/>
      <c r="AB7600" s="379"/>
      <c r="AC7600" s="379"/>
      <c r="AD7600" s="379"/>
      <c r="AE7600" s="381"/>
      <c r="AF7600" s="105"/>
      <c r="AG7600" s="381"/>
      <c r="AH7600" s="381"/>
      <c r="AI7600" s="381"/>
      <c r="AJ7600" s="381"/>
      <c r="AK7600" s="381"/>
      <c r="AL7600" s="381"/>
      <c r="AM7600" s="381"/>
    </row>
    <row r="7601" spans="1:39" x14ac:dyDescent="0.35">
      <c r="A7601" s="379"/>
      <c r="B7601" s="379"/>
      <c r="C7601" s="379"/>
      <c r="D7601" s="379"/>
      <c r="E7601" s="379"/>
      <c r="F7601" s="379"/>
      <c r="G7601" s="379"/>
      <c r="H7601" s="379"/>
      <c r="I7601" s="379"/>
      <c r="J7601" s="379"/>
      <c r="K7601" s="379"/>
      <c r="L7601" s="379"/>
      <c r="M7601" s="379"/>
      <c r="N7601" s="379"/>
      <c r="O7601" s="379"/>
      <c r="P7601" s="379"/>
      <c r="Q7601" s="379"/>
      <c r="R7601" s="379"/>
      <c r="S7601" s="379"/>
      <c r="T7601" s="379"/>
      <c r="U7601" s="379"/>
      <c r="V7601" s="379"/>
      <c r="W7601" s="379"/>
      <c r="X7601" s="379"/>
      <c r="Y7601" s="379"/>
      <c r="Z7601" s="379"/>
      <c r="AA7601" s="380"/>
      <c r="AB7601" s="379"/>
      <c r="AC7601" s="379"/>
      <c r="AD7601" s="379"/>
      <c r="AE7601" s="381"/>
      <c r="AF7601" s="105"/>
      <c r="AG7601" s="381"/>
      <c r="AH7601" s="381"/>
      <c r="AI7601" s="381"/>
      <c r="AJ7601" s="381"/>
      <c r="AK7601" s="381"/>
      <c r="AL7601" s="381"/>
      <c r="AM7601" s="381"/>
    </row>
    <row r="7602" spans="1:39" x14ac:dyDescent="0.35">
      <c r="A7602" s="379"/>
      <c r="B7602" s="379"/>
      <c r="C7602" s="379"/>
      <c r="D7602" s="379"/>
      <c r="E7602" s="379"/>
      <c r="F7602" s="379"/>
      <c r="G7602" s="379"/>
      <c r="H7602" s="379"/>
      <c r="I7602" s="379"/>
      <c r="J7602" s="379"/>
      <c r="K7602" s="379"/>
      <c r="L7602" s="379"/>
      <c r="M7602" s="379"/>
      <c r="N7602" s="379"/>
      <c r="O7602" s="379"/>
      <c r="P7602" s="379"/>
      <c r="Q7602" s="379"/>
      <c r="R7602" s="379"/>
      <c r="S7602" s="379"/>
      <c r="T7602" s="379"/>
      <c r="U7602" s="379"/>
      <c r="V7602" s="379"/>
      <c r="W7602" s="379"/>
      <c r="X7602" s="379"/>
      <c r="Y7602" s="379"/>
      <c r="Z7602" s="379"/>
      <c r="AA7602" s="380"/>
      <c r="AB7602" s="379"/>
      <c r="AC7602" s="379"/>
      <c r="AD7602" s="379"/>
      <c r="AE7602" s="381"/>
      <c r="AF7602" s="105"/>
      <c r="AG7602" s="381"/>
      <c r="AH7602" s="381"/>
      <c r="AI7602" s="381"/>
      <c r="AJ7602" s="381"/>
      <c r="AK7602" s="381"/>
      <c r="AL7602" s="381"/>
      <c r="AM7602" s="381"/>
    </row>
    <row r="7603" spans="1:39" x14ac:dyDescent="0.35">
      <c r="A7603" s="379"/>
      <c r="B7603" s="379"/>
      <c r="C7603" s="379"/>
      <c r="D7603" s="379"/>
      <c r="E7603" s="379"/>
      <c r="F7603" s="379"/>
      <c r="G7603" s="379"/>
      <c r="H7603" s="379"/>
      <c r="I7603" s="379"/>
      <c r="J7603" s="379"/>
      <c r="K7603" s="379"/>
      <c r="L7603" s="379"/>
      <c r="M7603" s="379"/>
      <c r="N7603" s="379"/>
      <c r="O7603" s="379"/>
      <c r="P7603" s="379"/>
      <c r="Q7603" s="379"/>
      <c r="R7603" s="379"/>
      <c r="S7603" s="379"/>
      <c r="T7603" s="379"/>
      <c r="U7603" s="379"/>
      <c r="V7603" s="379"/>
      <c r="W7603" s="379"/>
      <c r="X7603" s="379"/>
      <c r="Y7603" s="379"/>
      <c r="Z7603" s="379"/>
      <c r="AA7603" s="380"/>
      <c r="AB7603" s="379"/>
      <c r="AC7603" s="379"/>
      <c r="AD7603" s="379"/>
      <c r="AE7603" s="381"/>
      <c r="AF7603" s="105"/>
      <c r="AG7603" s="381"/>
      <c r="AH7603" s="381"/>
      <c r="AI7603" s="381"/>
      <c r="AJ7603" s="381"/>
      <c r="AK7603" s="381"/>
      <c r="AL7603" s="381"/>
      <c r="AM7603" s="381"/>
    </row>
    <row r="7604" spans="1:39" x14ac:dyDescent="0.35">
      <c r="A7604" s="379"/>
      <c r="B7604" s="379"/>
      <c r="C7604" s="379"/>
      <c r="D7604" s="379"/>
      <c r="E7604" s="379"/>
      <c r="F7604" s="379"/>
      <c r="G7604" s="379"/>
      <c r="H7604" s="379"/>
      <c r="I7604" s="379"/>
      <c r="J7604" s="379"/>
      <c r="K7604" s="379"/>
      <c r="L7604" s="379"/>
      <c r="M7604" s="379"/>
      <c r="N7604" s="379"/>
      <c r="O7604" s="379"/>
      <c r="P7604" s="379"/>
      <c r="Q7604" s="379"/>
      <c r="R7604" s="379"/>
      <c r="S7604" s="379"/>
      <c r="T7604" s="379"/>
      <c r="U7604" s="379"/>
      <c r="V7604" s="379"/>
      <c r="W7604" s="379"/>
      <c r="X7604" s="379"/>
      <c r="Y7604" s="379"/>
      <c r="Z7604" s="379"/>
      <c r="AA7604" s="380"/>
      <c r="AB7604" s="379"/>
      <c r="AC7604" s="379"/>
      <c r="AD7604" s="379"/>
      <c r="AE7604" s="381"/>
      <c r="AF7604" s="105"/>
      <c r="AG7604" s="381"/>
      <c r="AH7604" s="381"/>
      <c r="AI7604" s="381"/>
      <c r="AJ7604" s="381"/>
      <c r="AK7604" s="381"/>
      <c r="AL7604" s="381"/>
      <c r="AM7604" s="381"/>
    </row>
    <row r="7605" spans="1:39" x14ac:dyDescent="0.35">
      <c r="A7605" s="379"/>
      <c r="B7605" s="379"/>
      <c r="C7605" s="379"/>
      <c r="D7605" s="379"/>
      <c r="E7605" s="379"/>
      <c r="F7605" s="379"/>
      <c r="G7605" s="379"/>
      <c r="H7605" s="379"/>
      <c r="I7605" s="379"/>
      <c r="J7605" s="379"/>
      <c r="K7605" s="379"/>
      <c r="L7605" s="379"/>
      <c r="M7605" s="379"/>
      <c r="N7605" s="379"/>
      <c r="O7605" s="379"/>
      <c r="P7605" s="379"/>
      <c r="Q7605" s="379"/>
      <c r="R7605" s="379"/>
      <c r="S7605" s="379"/>
      <c r="T7605" s="379"/>
      <c r="U7605" s="379"/>
      <c r="V7605" s="379"/>
      <c r="W7605" s="379"/>
      <c r="X7605" s="379"/>
      <c r="Y7605" s="379"/>
      <c r="Z7605" s="379"/>
      <c r="AA7605" s="380"/>
      <c r="AB7605" s="379"/>
      <c r="AC7605" s="379"/>
      <c r="AD7605" s="379"/>
      <c r="AE7605" s="381"/>
      <c r="AF7605" s="105"/>
      <c r="AG7605" s="381"/>
      <c r="AH7605" s="381"/>
      <c r="AI7605" s="381"/>
      <c r="AJ7605" s="381"/>
      <c r="AK7605" s="381"/>
      <c r="AL7605" s="381"/>
      <c r="AM7605" s="381"/>
    </row>
    <row r="7606" spans="1:39" x14ac:dyDescent="0.35">
      <c r="A7606" s="379"/>
      <c r="B7606" s="379"/>
      <c r="C7606" s="379"/>
      <c r="D7606" s="379"/>
      <c r="E7606" s="379"/>
      <c r="F7606" s="379"/>
      <c r="G7606" s="379"/>
      <c r="H7606" s="379"/>
      <c r="I7606" s="379"/>
      <c r="J7606" s="379"/>
      <c r="K7606" s="379"/>
      <c r="L7606" s="379"/>
      <c r="M7606" s="379"/>
      <c r="N7606" s="379"/>
      <c r="O7606" s="379"/>
      <c r="P7606" s="379"/>
      <c r="Q7606" s="379"/>
      <c r="R7606" s="379"/>
      <c r="S7606" s="379"/>
      <c r="T7606" s="379"/>
      <c r="U7606" s="379"/>
      <c r="V7606" s="379"/>
      <c r="W7606" s="379"/>
      <c r="X7606" s="379"/>
      <c r="Y7606" s="379"/>
      <c r="Z7606" s="379"/>
      <c r="AA7606" s="380"/>
      <c r="AB7606" s="379"/>
      <c r="AC7606" s="379"/>
      <c r="AD7606" s="379"/>
      <c r="AE7606" s="381"/>
      <c r="AF7606" s="105"/>
      <c r="AG7606" s="381"/>
      <c r="AH7606" s="381"/>
      <c r="AI7606" s="381"/>
      <c r="AJ7606" s="381"/>
      <c r="AK7606" s="381"/>
      <c r="AL7606" s="381"/>
      <c r="AM7606" s="381"/>
    </row>
    <row r="7607" spans="1:39" x14ac:dyDescent="0.35">
      <c r="A7607" s="379"/>
      <c r="B7607" s="379"/>
      <c r="C7607" s="379"/>
      <c r="D7607" s="379"/>
      <c r="E7607" s="379"/>
      <c r="F7607" s="379"/>
      <c r="G7607" s="379"/>
      <c r="H7607" s="379"/>
      <c r="I7607" s="379"/>
      <c r="J7607" s="379"/>
      <c r="K7607" s="379"/>
      <c r="L7607" s="379"/>
      <c r="M7607" s="379"/>
      <c r="N7607" s="379"/>
      <c r="O7607" s="379"/>
      <c r="P7607" s="379"/>
      <c r="Q7607" s="379"/>
      <c r="R7607" s="379"/>
      <c r="S7607" s="379"/>
      <c r="T7607" s="379"/>
      <c r="U7607" s="379"/>
      <c r="V7607" s="379"/>
      <c r="W7607" s="379"/>
      <c r="X7607" s="379"/>
      <c r="Y7607" s="379"/>
      <c r="Z7607" s="379"/>
      <c r="AA7607" s="380"/>
      <c r="AB7607" s="379"/>
      <c r="AC7607" s="379"/>
      <c r="AD7607" s="379"/>
      <c r="AE7607" s="381"/>
      <c r="AF7607" s="105"/>
      <c r="AG7607" s="381"/>
      <c r="AH7607" s="381"/>
      <c r="AI7607" s="381"/>
      <c r="AJ7607" s="381"/>
      <c r="AK7607" s="381"/>
      <c r="AL7607" s="381"/>
      <c r="AM7607" s="381"/>
    </row>
    <row r="7608" spans="1:39" x14ac:dyDescent="0.35">
      <c r="A7608" s="379"/>
      <c r="B7608" s="379"/>
      <c r="C7608" s="379"/>
      <c r="D7608" s="379"/>
      <c r="E7608" s="379"/>
      <c r="F7608" s="379"/>
      <c r="G7608" s="379"/>
      <c r="H7608" s="379"/>
      <c r="I7608" s="379"/>
      <c r="J7608" s="379"/>
      <c r="K7608" s="379"/>
      <c r="L7608" s="379"/>
      <c r="M7608" s="379"/>
      <c r="N7608" s="379"/>
      <c r="O7608" s="379"/>
      <c r="P7608" s="379"/>
      <c r="Q7608" s="379"/>
      <c r="R7608" s="379"/>
      <c r="S7608" s="379"/>
      <c r="T7608" s="379"/>
      <c r="U7608" s="379"/>
      <c r="V7608" s="379"/>
      <c r="W7608" s="379"/>
      <c r="X7608" s="379"/>
      <c r="Y7608" s="379"/>
      <c r="Z7608" s="379"/>
      <c r="AA7608" s="380"/>
      <c r="AB7608" s="379"/>
      <c r="AC7608" s="379"/>
      <c r="AD7608" s="379"/>
      <c r="AE7608" s="381"/>
      <c r="AF7608" s="105"/>
      <c r="AG7608" s="381"/>
      <c r="AH7608" s="381"/>
      <c r="AI7608" s="381"/>
      <c r="AJ7608" s="381"/>
      <c r="AK7608" s="381"/>
      <c r="AL7608" s="381"/>
      <c r="AM7608" s="381"/>
    </row>
    <row r="7609" spans="1:39" x14ac:dyDescent="0.35">
      <c r="A7609" s="379"/>
      <c r="B7609" s="379"/>
      <c r="C7609" s="379"/>
      <c r="D7609" s="379"/>
      <c r="E7609" s="379"/>
      <c r="F7609" s="379"/>
      <c r="G7609" s="379"/>
      <c r="H7609" s="379"/>
      <c r="I7609" s="379"/>
      <c r="J7609" s="379"/>
      <c r="K7609" s="379"/>
      <c r="L7609" s="379"/>
      <c r="M7609" s="379"/>
      <c r="N7609" s="379"/>
      <c r="O7609" s="379"/>
      <c r="P7609" s="379"/>
      <c r="Q7609" s="379"/>
      <c r="R7609" s="379"/>
      <c r="S7609" s="379"/>
      <c r="T7609" s="379"/>
      <c r="U7609" s="379"/>
      <c r="V7609" s="379"/>
      <c r="W7609" s="379"/>
      <c r="X7609" s="379"/>
      <c r="Y7609" s="379"/>
      <c r="Z7609" s="379"/>
      <c r="AA7609" s="380"/>
      <c r="AB7609" s="379"/>
      <c r="AC7609" s="379"/>
      <c r="AD7609" s="379"/>
      <c r="AE7609" s="381"/>
      <c r="AF7609" s="105"/>
      <c r="AG7609" s="381"/>
      <c r="AH7609" s="381"/>
      <c r="AI7609" s="381"/>
      <c r="AJ7609" s="381"/>
      <c r="AK7609" s="381"/>
      <c r="AL7609" s="381"/>
      <c r="AM7609" s="381"/>
    </row>
    <row r="7610" spans="1:39" x14ac:dyDescent="0.35">
      <c r="A7610" s="379"/>
      <c r="B7610" s="379"/>
      <c r="C7610" s="379"/>
      <c r="D7610" s="379"/>
      <c r="E7610" s="379"/>
      <c r="F7610" s="379"/>
      <c r="G7610" s="379"/>
      <c r="H7610" s="379"/>
      <c r="I7610" s="379"/>
      <c r="J7610" s="379"/>
      <c r="K7610" s="379"/>
      <c r="L7610" s="379"/>
      <c r="M7610" s="379"/>
      <c r="N7610" s="379"/>
      <c r="O7610" s="379"/>
      <c r="P7610" s="379"/>
      <c r="Q7610" s="379"/>
      <c r="R7610" s="379"/>
      <c r="S7610" s="379"/>
      <c r="T7610" s="379"/>
      <c r="U7610" s="379"/>
      <c r="V7610" s="379"/>
      <c r="W7610" s="379"/>
      <c r="X7610" s="379"/>
      <c r="Y7610" s="379"/>
      <c r="Z7610" s="379"/>
      <c r="AA7610" s="380"/>
      <c r="AB7610" s="379"/>
      <c r="AC7610" s="379"/>
      <c r="AD7610" s="379"/>
      <c r="AE7610" s="381"/>
      <c r="AF7610" s="105"/>
      <c r="AG7610" s="381"/>
      <c r="AH7610" s="381"/>
      <c r="AI7610" s="381"/>
      <c r="AJ7610" s="381"/>
      <c r="AK7610" s="381"/>
      <c r="AL7610" s="381"/>
      <c r="AM7610" s="381"/>
    </row>
    <row r="7611" spans="1:39" x14ac:dyDescent="0.35">
      <c r="A7611" s="379"/>
      <c r="B7611" s="379"/>
      <c r="C7611" s="379"/>
      <c r="D7611" s="379"/>
      <c r="E7611" s="379"/>
      <c r="F7611" s="379"/>
      <c r="G7611" s="379"/>
      <c r="H7611" s="379"/>
      <c r="I7611" s="379"/>
      <c r="J7611" s="379"/>
      <c r="K7611" s="379"/>
      <c r="L7611" s="379"/>
      <c r="M7611" s="379"/>
      <c r="N7611" s="379"/>
      <c r="O7611" s="379"/>
      <c r="P7611" s="379"/>
      <c r="Q7611" s="379"/>
      <c r="R7611" s="379"/>
      <c r="S7611" s="379"/>
      <c r="T7611" s="379"/>
      <c r="U7611" s="379"/>
      <c r="V7611" s="379"/>
      <c r="W7611" s="379"/>
      <c r="X7611" s="379"/>
      <c r="Y7611" s="379"/>
      <c r="Z7611" s="379"/>
      <c r="AA7611" s="380"/>
      <c r="AB7611" s="379"/>
      <c r="AC7611" s="379"/>
      <c r="AD7611" s="379"/>
      <c r="AE7611" s="381"/>
      <c r="AF7611" s="105"/>
      <c r="AG7611" s="381"/>
      <c r="AH7611" s="381"/>
      <c r="AI7611" s="381"/>
      <c r="AJ7611" s="381"/>
      <c r="AK7611" s="381"/>
      <c r="AL7611" s="381"/>
      <c r="AM7611" s="381"/>
    </row>
    <row r="7612" spans="1:39" x14ac:dyDescent="0.35">
      <c r="A7612" s="379"/>
      <c r="B7612" s="379"/>
      <c r="C7612" s="379"/>
      <c r="D7612" s="379"/>
      <c r="E7612" s="379"/>
      <c r="F7612" s="379"/>
      <c r="G7612" s="379"/>
      <c r="H7612" s="379"/>
      <c r="I7612" s="379"/>
      <c r="J7612" s="379"/>
      <c r="K7612" s="379"/>
      <c r="L7612" s="379"/>
      <c r="M7612" s="379"/>
      <c r="N7612" s="379"/>
      <c r="O7612" s="379"/>
      <c r="P7612" s="379"/>
      <c r="Q7612" s="379"/>
      <c r="R7612" s="379"/>
      <c r="S7612" s="379"/>
      <c r="T7612" s="379"/>
      <c r="U7612" s="379"/>
      <c r="V7612" s="379"/>
      <c r="W7612" s="379"/>
      <c r="X7612" s="379"/>
      <c r="Y7612" s="379"/>
      <c r="Z7612" s="379"/>
      <c r="AA7612" s="380"/>
      <c r="AB7612" s="379"/>
      <c r="AC7612" s="379"/>
      <c r="AD7612" s="379"/>
      <c r="AE7612" s="381"/>
      <c r="AF7612" s="105"/>
      <c r="AG7612" s="381"/>
      <c r="AH7612" s="381"/>
      <c r="AI7612" s="381"/>
      <c r="AJ7612" s="381"/>
      <c r="AK7612" s="381"/>
      <c r="AL7612" s="381"/>
      <c r="AM7612" s="381"/>
    </row>
    <row r="7613" spans="1:39" x14ac:dyDescent="0.35">
      <c r="A7613" s="379"/>
      <c r="B7613" s="379"/>
      <c r="C7613" s="379"/>
      <c r="D7613" s="379"/>
      <c r="E7613" s="379"/>
      <c r="F7613" s="379"/>
      <c r="G7613" s="379"/>
      <c r="H7613" s="379"/>
      <c r="I7613" s="379"/>
      <c r="J7613" s="379"/>
      <c r="K7613" s="379"/>
      <c r="L7613" s="379"/>
      <c r="M7613" s="379"/>
      <c r="N7613" s="379"/>
      <c r="O7613" s="379"/>
      <c r="P7613" s="379"/>
      <c r="Q7613" s="379"/>
      <c r="R7613" s="379"/>
      <c r="S7613" s="379"/>
      <c r="T7613" s="379"/>
      <c r="U7613" s="379"/>
      <c r="V7613" s="379"/>
      <c r="W7613" s="379"/>
      <c r="X7613" s="379"/>
      <c r="Y7613" s="379"/>
      <c r="Z7613" s="379"/>
      <c r="AA7613" s="380"/>
      <c r="AB7613" s="379"/>
      <c r="AC7613" s="379"/>
      <c r="AD7613" s="379"/>
      <c r="AE7613" s="381"/>
      <c r="AF7613" s="105"/>
      <c r="AG7613" s="381"/>
      <c r="AH7613" s="381"/>
      <c r="AI7613" s="381"/>
      <c r="AJ7613" s="381"/>
      <c r="AK7613" s="381"/>
      <c r="AL7613" s="381"/>
      <c r="AM7613" s="381"/>
    </row>
    <row r="7614" spans="1:39" x14ac:dyDescent="0.35">
      <c r="A7614" s="379"/>
      <c r="B7614" s="379"/>
      <c r="C7614" s="379"/>
      <c r="D7614" s="379"/>
      <c r="E7614" s="379"/>
      <c r="F7614" s="379"/>
      <c r="G7614" s="379"/>
      <c r="H7614" s="379"/>
      <c r="I7614" s="379"/>
      <c r="J7614" s="379"/>
      <c r="K7614" s="379"/>
      <c r="L7614" s="379"/>
      <c r="M7614" s="379"/>
      <c r="N7614" s="379"/>
      <c r="O7614" s="379"/>
      <c r="P7614" s="379"/>
      <c r="Q7614" s="379"/>
      <c r="R7614" s="379"/>
      <c r="S7614" s="379"/>
      <c r="T7614" s="379"/>
      <c r="U7614" s="379"/>
      <c r="V7614" s="379"/>
      <c r="W7614" s="379"/>
      <c r="X7614" s="379"/>
      <c r="Y7614" s="379"/>
      <c r="Z7614" s="379"/>
      <c r="AA7614" s="380"/>
      <c r="AB7614" s="379"/>
      <c r="AC7614" s="379"/>
      <c r="AD7614" s="379"/>
      <c r="AE7614" s="381"/>
      <c r="AF7614" s="105"/>
      <c r="AG7614" s="381"/>
      <c r="AH7614" s="381"/>
      <c r="AI7614" s="381"/>
      <c r="AJ7614" s="381"/>
      <c r="AK7614" s="381"/>
      <c r="AL7614" s="381"/>
      <c r="AM7614" s="381"/>
    </row>
    <row r="7615" spans="1:39" x14ac:dyDescent="0.35">
      <c r="A7615" s="379"/>
      <c r="B7615" s="379"/>
      <c r="C7615" s="379"/>
      <c r="D7615" s="379"/>
      <c r="E7615" s="379"/>
      <c r="F7615" s="379"/>
      <c r="G7615" s="379"/>
      <c r="H7615" s="379"/>
      <c r="I7615" s="379"/>
      <c r="J7615" s="379"/>
      <c r="K7615" s="379"/>
      <c r="L7615" s="379"/>
      <c r="M7615" s="379"/>
      <c r="N7615" s="379"/>
      <c r="O7615" s="379"/>
      <c r="P7615" s="379"/>
      <c r="Q7615" s="379"/>
      <c r="R7615" s="379"/>
      <c r="S7615" s="379"/>
      <c r="T7615" s="379"/>
      <c r="U7615" s="379"/>
      <c r="V7615" s="379"/>
      <c r="W7615" s="379"/>
      <c r="X7615" s="379"/>
      <c r="Y7615" s="379"/>
      <c r="Z7615" s="379"/>
      <c r="AA7615" s="380"/>
      <c r="AB7615" s="379"/>
      <c r="AC7615" s="379"/>
      <c r="AD7615" s="379"/>
      <c r="AE7615" s="381"/>
      <c r="AF7615" s="105"/>
      <c r="AG7615" s="381"/>
      <c r="AH7615" s="381"/>
      <c r="AI7615" s="381"/>
      <c r="AJ7615" s="381"/>
      <c r="AK7615" s="381"/>
      <c r="AL7615" s="381"/>
      <c r="AM7615" s="381"/>
    </row>
    <row r="7616" spans="1:39" x14ac:dyDescent="0.35">
      <c r="A7616" s="379"/>
      <c r="B7616" s="379"/>
      <c r="C7616" s="379"/>
      <c r="D7616" s="379"/>
      <c r="E7616" s="379"/>
      <c r="F7616" s="379"/>
      <c r="G7616" s="379"/>
      <c r="H7616" s="379"/>
      <c r="I7616" s="379"/>
      <c r="J7616" s="379"/>
      <c r="K7616" s="379"/>
      <c r="L7616" s="379"/>
      <c r="M7616" s="379"/>
      <c r="N7616" s="379"/>
      <c r="O7616" s="379"/>
      <c r="P7616" s="379"/>
      <c r="Q7616" s="379"/>
      <c r="R7616" s="379"/>
      <c r="S7616" s="379"/>
      <c r="T7616" s="379"/>
      <c r="U7616" s="379"/>
      <c r="V7616" s="379"/>
      <c r="W7616" s="379"/>
      <c r="X7616" s="379"/>
      <c r="Y7616" s="379"/>
      <c r="Z7616" s="379"/>
      <c r="AA7616" s="380"/>
      <c r="AB7616" s="379"/>
      <c r="AC7616" s="379"/>
      <c r="AD7616" s="379"/>
      <c r="AE7616" s="381"/>
      <c r="AF7616" s="105"/>
      <c r="AG7616" s="381"/>
      <c r="AH7616" s="381"/>
      <c r="AI7616" s="381"/>
      <c r="AJ7616" s="381"/>
      <c r="AK7616" s="381"/>
      <c r="AL7616" s="381"/>
      <c r="AM7616" s="381"/>
    </row>
    <row r="7617" spans="1:39" x14ac:dyDescent="0.35">
      <c r="A7617" s="379"/>
      <c r="B7617" s="379"/>
      <c r="C7617" s="379"/>
      <c r="D7617" s="379"/>
      <c r="E7617" s="379"/>
      <c r="F7617" s="379"/>
      <c r="G7617" s="379"/>
      <c r="H7617" s="379"/>
      <c r="I7617" s="379"/>
      <c r="J7617" s="379"/>
      <c r="K7617" s="379"/>
      <c r="L7617" s="379"/>
      <c r="M7617" s="379"/>
      <c r="N7617" s="379"/>
      <c r="O7617" s="379"/>
      <c r="P7617" s="379"/>
      <c r="Q7617" s="379"/>
      <c r="R7617" s="379"/>
      <c r="S7617" s="379"/>
      <c r="T7617" s="379"/>
      <c r="U7617" s="379"/>
      <c r="V7617" s="379"/>
      <c r="W7617" s="379"/>
      <c r="X7617" s="379"/>
      <c r="Y7617" s="379"/>
      <c r="Z7617" s="379"/>
      <c r="AA7617" s="380"/>
      <c r="AB7617" s="379"/>
      <c r="AC7617" s="379"/>
      <c r="AD7617" s="379"/>
      <c r="AE7617" s="381"/>
      <c r="AF7617" s="105"/>
      <c r="AG7617" s="381"/>
      <c r="AH7617" s="381"/>
      <c r="AI7617" s="381"/>
      <c r="AJ7617" s="381"/>
      <c r="AK7617" s="381"/>
      <c r="AL7617" s="381"/>
      <c r="AM7617" s="381"/>
    </row>
    <row r="7618" spans="1:39" x14ac:dyDescent="0.35">
      <c r="A7618" s="379"/>
      <c r="B7618" s="379"/>
      <c r="C7618" s="379"/>
      <c r="D7618" s="379"/>
      <c r="E7618" s="379"/>
      <c r="F7618" s="379"/>
      <c r="G7618" s="379"/>
      <c r="H7618" s="379"/>
      <c r="I7618" s="379"/>
      <c r="J7618" s="379"/>
      <c r="K7618" s="379"/>
      <c r="L7618" s="379"/>
      <c r="M7618" s="379"/>
      <c r="N7618" s="379"/>
      <c r="O7618" s="379"/>
      <c r="P7618" s="379"/>
      <c r="Q7618" s="379"/>
      <c r="R7618" s="379"/>
      <c r="S7618" s="379"/>
      <c r="T7618" s="379"/>
      <c r="U7618" s="379"/>
      <c r="V7618" s="379"/>
      <c r="W7618" s="379"/>
      <c r="X7618" s="379"/>
      <c r="Y7618" s="379"/>
      <c r="Z7618" s="379"/>
      <c r="AA7618" s="380"/>
      <c r="AB7618" s="379"/>
      <c r="AC7618" s="379"/>
      <c r="AD7618" s="379"/>
      <c r="AE7618" s="381"/>
      <c r="AF7618" s="105"/>
      <c r="AG7618" s="381"/>
      <c r="AH7618" s="381"/>
      <c r="AI7618" s="381"/>
      <c r="AJ7618" s="381"/>
      <c r="AK7618" s="381"/>
      <c r="AL7618" s="381"/>
      <c r="AM7618" s="381"/>
    </row>
    <row r="7619" spans="1:39" x14ac:dyDescent="0.35">
      <c r="A7619" s="379"/>
      <c r="B7619" s="379"/>
      <c r="C7619" s="379"/>
      <c r="D7619" s="379"/>
      <c r="E7619" s="379"/>
      <c r="F7619" s="379"/>
      <c r="G7619" s="379"/>
      <c r="H7619" s="379"/>
      <c r="I7619" s="379"/>
      <c r="J7619" s="379"/>
      <c r="K7619" s="379"/>
      <c r="L7619" s="379"/>
      <c r="M7619" s="379"/>
      <c r="N7619" s="379"/>
      <c r="O7619" s="379"/>
      <c r="P7619" s="379"/>
      <c r="Q7619" s="379"/>
      <c r="R7619" s="379"/>
      <c r="S7619" s="379"/>
      <c r="T7619" s="379"/>
      <c r="U7619" s="379"/>
      <c r="V7619" s="379"/>
      <c r="W7619" s="379"/>
      <c r="X7619" s="379"/>
      <c r="Y7619" s="379"/>
      <c r="Z7619" s="379"/>
      <c r="AA7619" s="380"/>
      <c r="AB7619" s="379"/>
      <c r="AC7619" s="379"/>
      <c r="AD7619" s="379"/>
      <c r="AE7619" s="381"/>
      <c r="AF7619" s="105"/>
      <c r="AG7619" s="381"/>
      <c r="AH7619" s="381"/>
      <c r="AI7619" s="381"/>
      <c r="AJ7619" s="381"/>
      <c r="AK7619" s="381"/>
      <c r="AL7619" s="381"/>
      <c r="AM7619" s="381"/>
    </row>
    <row r="7620" spans="1:39" x14ac:dyDescent="0.35">
      <c r="A7620" s="379"/>
      <c r="B7620" s="379"/>
      <c r="C7620" s="379"/>
      <c r="D7620" s="379"/>
      <c r="E7620" s="379"/>
      <c r="F7620" s="379"/>
      <c r="G7620" s="379"/>
      <c r="H7620" s="379"/>
      <c r="I7620" s="379"/>
      <c r="J7620" s="379"/>
      <c r="K7620" s="379"/>
      <c r="L7620" s="379"/>
      <c r="M7620" s="379"/>
      <c r="N7620" s="379"/>
      <c r="O7620" s="379"/>
      <c r="P7620" s="379"/>
      <c r="Q7620" s="379"/>
      <c r="R7620" s="379"/>
      <c r="S7620" s="379"/>
      <c r="T7620" s="379"/>
      <c r="U7620" s="379"/>
      <c r="V7620" s="379"/>
      <c r="W7620" s="379"/>
      <c r="X7620" s="379"/>
      <c r="Y7620" s="379"/>
      <c r="Z7620" s="379"/>
      <c r="AA7620" s="380"/>
      <c r="AB7620" s="379"/>
      <c r="AC7620" s="379"/>
      <c r="AD7620" s="379"/>
      <c r="AE7620" s="381"/>
      <c r="AF7620" s="105"/>
      <c r="AG7620" s="381"/>
      <c r="AH7620" s="381"/>
      <c r="AI7620" s="381"/>
      <c r="AJ7620" s="381"/>
      <c r="AK7620" s="381"/>
      <c r="AL7620" s="381"/>
      <c r="AM7620" s="381"/>
    </row>
    <row r="7621" spans="1:39" x14ac:dyDescent="0.35">
      <c r="A7621" s="379"/>
      <c r="B7621" s="379"/>
      <c r="C7621" s="379"/>
      <c r="D7621" s="379"/>
      <c r="E7621" s="379"/>
      <c r="F7621" s="379"/>
      <c r="G7621" s="379"/>
      <c r="H7621" s="379"/>
      <c r="I7621" s="379"/>
      <c r="J7621" s="379"/>
      <c r="K7621" s="379"/>
      <c r="L7621" s="379"/>
      <c r="M7621" s="379"/>
      <c r="N7621" s="379"/>
      <c r="O7621" s="379"/>
      <c r="P7621" s="379"/>
      <c r="Q7621" s="379"/>
      <c r="R7621" s="379"/>
      <c r="S7621" s="379"/>
      <c r="T7621" s="379"/>
      <c r="U7621" s="379"/>
      <c r="V7621" s="379"/>
      <c r="W7621" s="379"/>
      <c r="X7621" s="379"/>
      <c r="Y7621" s="379"/>
      <c r="Z7621" s="379"/>
      <c r="AA7621" s="380"/>
      <c r="AB7621" s="379"/>
      <c r="AC7621" s="379"/>
      <c r="AD7621" s="379"/>
      <c r="AE7621" s="381"/>
      <c r="AF7621" s="105"/>
      <c r="AG7621" s="381"/>
      <c r="AH7621" s="381"/>
      <c r="AI7621" s="381"/>
      <c r="AJ7621" s="381"/>
      <c r="AK7621" s="381"/>
      <c r="AL7621" s="381"/>
      <c r="AM7621" s="381"/>
    </row>
    <row r="7622" spans="1:39" x14ac:dyDescent="0.35">
      <c r="A7622" s="379"/>
      <c r="B7622" s="379"/>
      <c r="C7622" s="379"/>
      <c r="D7622" s="379"/>
      <c r="E7622" s="379"/>
      <c r="F7622" s="379"/>
      <c r="G7622" s="379"/>
      <c r="H7622" s="379"/>
      <c r="I7622" s="379"/>
      <c r="J7622" s="379"/>
      <c r="K7622" s="379"/>
      <c r="L7622" s="379"/>
      <c r="M7622" s="379"/>
      <c r="N7622" s="379"/>
      <c r="O7622" s="379"/>
      <c r="P7622" s="379"/>
      <c r="Q7622" s="379"/>
      <c r="R7622" s="379"/>
      <c r="S7622" s="379"/>
      <c r="T7622" s="379"/>
      <c r="U7622" s="379"/>
      <c r="V7622" s="379"/>
      <c r="W7622" s="379"/>
      <c r="X7622" s="379"/>
      <c r="Y7622" s="379"/>
      <c r="Z7622" s="379"/>
      <c r="AA7622" s="380"/>
      <c r="AB7622" s="379"/>
      <c r="AC7622" s="379"/>
      <c r="AD7622" s="379"/>
      <c r="AE7622" s="381"/>
      <c r="AF7622" s="105"/>
      <c r="AG7622" s="381"/>
      <c r="AH7622" s="381"/>
      <c r="AI7622" s="381"/>
      <c r="AJ7622" s="381"/>
      <c r="AK7622" s="381"/>
      <c r="AL7622" s="381"/>
      <c r="AM7622" s="381"/>
    </row>
    <row r="7623" spans="1:39" x14ac:dyDescent="0.35">
      <c r="A7623" s="379"/>
      <c r="B7623" s="379"/>
      <c r="C7623" s="379"/>
      <c r="D7623" s="379"/>
      <c r="E7623" s="379"/>
      <c r="F7623" s="379"/>
      <c r="G7623" s="379"/>
      <c r="H7623" s="379"/>
      <c r="I7623" s="379"/>
      <c r="J7623" s="379"/>
      <c r="K7623" s="379"/>
      <c r="L7623" s="379"/>
      <c r="M7623" s="379"/>
      <c r="N7623" s="379"/>
      <c r="O7623" s="379"/>
      <c r="P7623" s="379"/>
      <c r="Q7623" s="379"/>
      <c r="R7623" s="379"/>
      <c r="S7623" s="379"/>
      <c r="T7623" s="379"/>
      <c r="U7623" s="379"/>
      <c r="V7623" s="379"/>
      <c r="W7623" s="379"/>
      <c r="X7623" s="379"/>
      <c r="Y7623" s="379"/>
      <c r="Z7623" s="379"/>
      <c r="AA7623" s="380"/>
      <c r="AB7623" s="379"/>
      <c r="AC7623" s="379"/>
      <c r="AD7623" s="379"/>
      <c r="AE7623" s="381"/>
      <c r="AF7623" s="105"/>
      <c r="AG7623" s="381"/>
      <c r="AH7623" s="381"/>
      <c r="AI7623" s="381"/>
      <c r="AJ7623" s="381"/>
      <c r="AK7623" s="381"/>
      <c r="AL7623" s="381"/>
      <c r="AM7623" s="381"/>
    </row>
    <row r="7624" spans="1:39" x14ac:dyDescent="0.35">
      <c r="A7624" s="379"/>
      <c r="B7624" s="379"/>
      <c r="C7624" s="379"/>
      <c r="D7624" s="379"/>
      <c r="E7624" s="379"/>
      <c r="F7624" s="379"/>
      <c r="G7624" s="379"/>
      <c r="H7624" s="379"/>
      <c r="I7624" s="379"/>
      <c r="J7624" s="379"/>
      <c r="K7624" s="379"/>
      <c r="L7624" s="379"/>
      <c r="M7624" s="379"/>
      <c r="N7624" s="379"/>
      <c r="O7624" s="379"/>
      <c r="P7624" s="379"/>
      <c r="Q7624" s="379"/>
      <c r="R7624" s="379"/>
      <c r="S7624" s="379"/>
      <c r="T7624" s="379"/>
      <c r="U7624" s="379"/>
      <c r="V7624" s="379"/>
      <c r="W7624" s="379"/>
      <c r="X7624" s="379"/>
      <c r="Y7624" s="379"/>
      <c r="Z7624" s="379"/>
      <c r="AA7624" s="380"/>
      <c r="AB7624" s="379"/>
      <c r="AC7624" s="379"/>
      <c r="AD7624" s="379"/>
      <c r="AE7624" s="381"/>
      <c r="AF7624" s="105"/>
      <c r="AG7624" s="381"/>
      <c r="AH7624" s="381"/>
      <c r="AI7624" s="381"/>
      <c r="AJ7624" s="381"/>
      <c r="AK7624" s="381"/>
      <c r="AL7624" s="381"/>
      <c r="AM7624" s="381"/>
    </row>
    <row r="7625" spans="1:39" x14ac:dyDescent="0.35">
      <c r="A7625" s="379"/>
      <c r="B7625" s="379"/>
      <c r="C7625" s="379"/>
      <c r="D7625" s="379"/>
      <c r="E7625" s="379"/>
      <c r="F7625" s="379"/>
      <c r="G7625" s="379"/>
      <c r="H7625" s="379"/>
      <c r="I7625" s="379"/>
      <c r="J7625" s="379"/>
      <c r="K7625" s="379"/>
      <c r="L7625" s="379"/>
      <c r="M7625" s="379"/>
      <c r="N7625" s="379"/>
      <c r="O7625" s="379"/>
      <c r="P7625" s="379"/>
      <c r="Q7625" s="379"/>
      <c r="R7625" s="379"/>
      <c r="S7625" s="379"/>
      <c r="T7625" s="379"/>
      <c r="U7625" s="379"/>
      <c r="V7625" s="379"/>
      <c r="W7625" s="379"/>
      <c r="X7625" s="379"/>
      <c r="Y7625" s="379"/>
      <c r="Z7625" s="379"/>
      <c r="AA7625" s="380"/>
      <c r="AB7625" s="379"/>
      <c r="AC7625" s="379"/>
      <c r="AD7625" s="379"/>
      <c r="AE7625" s="381"/>
      <c r="AF7625" s="105"/>
      <c r="AG7625" s="381"/>
      <c r="AH7625" s="381"/>
      <c r="AI7625" s="381"/>
      <c r="AJ7625" s="381"/>
      <c r="AK7625" s="381"/>
      <c r="AL7625" s="381"/>
      <c r="AM7625" s="381"/>
    </row>
    <row r="7626" spans="1:39" x14ac:dyDescent="0.35">
      <c r="A7626" s="379"/>
      <c r="B7626" s="379"/>
      <c r="C7626" s="379"/>
      <c r="D7626" s="379"/>
      <c r="E7626" s="379"/>
      <c r="F7626" s="379"/>
      <c r="G7626" s="379"/>
      <c r="H7626" s="379"/>
      <c r="I7626" s="379"/>
      <c r="J7626" s="379"/>
      <c r="K7626" s="379"/>
      <c r="L7626" s="379"/>
      <c r="M7626" s="379"/>
      <c r="N7626" s="379"/>
      <c r="O7626" s="379"/>
      <c r="P7626" s="379"/>
      <c r="Q7626" s="379"/>
      <c r="R7626" s="379"/>
      <c r="S7626" s="379"/>
      <c r="T7626" s="379"/>
      <c r="U7626" s="379"/>
      <c r="V7626" s="379"/>
      <c r="W7626" s="379"/>
      <c r="X7626" s="379"/>
      <c r="Y7626" s="379"/>
      <c r="Z7626" s="379"/>
      <c r="AA7626" s="380"/>
      <c r="AB7626" s="379"/>
      <c r="AC7626" s="379"/>
      <c r="AD7626" s="379"/>
      <c r="AE7626" s="381"/>
      <c r="AF7626" s="105"/>
      <c r="AG7626" s="381"/>
      <c r="AH7626" s="381"/>
      <c r="AI7626" s="381"/>
      <c r="AJ7626" s="381"/>
      <c r="AK7626" s="381"/>
      <c r="AL7626" s="381"/>
      <c r="AM7626" s="381"/>
    </row>
    <row r="7627" spans="1:39" x14ac:dyDescent="0.35">
      <c r="A7627" s="379"/>
      <c r="B7627" s="379"/>
      <c r="C7627" s="379"/>
      <c r="D7627" s="379"/>
      <c r="E7627" s="379"/>
      <c r="F7627" s="379"/>
      <c r="G7627" s="379"/>
      <c r="H7627" s="379"/>
      <c r="I7627" s="379"/>
      <c r="J7627" s="379"/>
      <c r="K7627" s="379"/>
      <c r="L7627" s="379"/>
      <c r="M7627" s="379"/>
      <c r="N7627" s="379"/>
      <c r="O7627" s="379"/>
      <c r="P7627" s="379"/>
      <c r="Q7627" s="379"/>
      <c r="R7627" s="379"/>
      <c r="S7627" s="379"/>
      <c r="T7627" s="379"/>
      <c r="U7627" s="379"/>
      <c r="V7627" s="379"/>
      <c r="W7627" s="379"/>
      <c r="X7627" s="379"/>
      <c r="Y7627" s="379"/>
      <c r="Z7627" s="379"/>
      <c r="AA7627" s="380"/>
      <c r="AB7627" s="379"/>
      <c r="AC7627" s="379"/>
      <c r="AD7627" s="379"/>
      <c r="AE7627" s="381"/>
      <c r="AF7627" s="105"/>
      <c r="AG7627" s="381"/>
      <c r="AH7627" s="381"/>
      <c r="AI7627" s="381"/>
      <c r="AJ7627" s="381"/>
      <c r="AK7627" s="381"/>
      <c r="AL7627" s="381"/>
      <c r="AM7627" s="381"/>
    </row>
    <row r="7628" spans="1:39" x14ac:dyDescent="0.35">
      <c r="A7628" s="379"/>
      <c r="B7628" s="379"/>
      <c r="C7628" s="379"/>
      <c r="D7628" s="379"/>
      <c r="E7628" s="379"/>
      <c r="F7628" s="379"/>
      <c r="G7628" s="379"/>
      <c r="H7628" s="379"/>
      <c r="I7628" s="379"/>
      <c r="J7628" s="379"/>
      <c r="K7628" s="379"/>
      <c r="L7628" s="379"/>
      <c r="M7628" s="379"/>
      <c r="N7628" s="379"/>
      <c r="O7628" s="379"/>
      <c r="P7628" s="379"/>
      <c r="Q7628" s="379"/>
      <c r="R7628" s="379"/>
      <c r="S7628" s="379"/>
      <c r="T7628" s="379"/>
      <c r="U7628" s="379"/>
      <c r="V7628" s="379"/>
      <c r="W7628" s="379"/>
      <c r="X7628" s="379"/>
      <c r="Y7628" s="379"/>
      <c r="Z7628" s="379"/>
      <c r="AA7628" s="380"/>
      <c r="AB7628" s="379"/>
      <c r="AC7628" s="379"/>
      <c r="AD7628" s="379"/>
      <c r="AE7628" s="381"/>
      <c r="AF7628" s="105"/>
      <c r="AG7628" s="381"/>
      <c r="AH7628" s="381"/>
      <c r="AI7628" s="381"/>
      <c r="AJ7628" s="381"/>
      <c r="AK7628" s="381"/>
      <c r="AL7628" s="381"/>
      <c r="AM7628" s="381"/>
    </row>
    <row r="7629" spans="1:39" x14ac:dyDescent="0.35">
      <c r="A7629" s="379"/>
      <c r="B7629" s="379"/>
      <c r="C7629" s="379"/>
      <c r="D7629" s="379"/>
      <c r="E7629" s="379"/>
      <c r="F7629" s="379"/>
      <c r="G7629" s="379"/>
      <c r="H7629" s="379"/>
      <c r="I7629" s="379"/>
      <c r="J7629" s="379"/>
      <c r="K7629" s="379"/>
      <c r="L7629" s="379"/>
      <c r="M7629" s="379"/>
      <c r="N7629" s="379"/>
      <c r="O7629" s="379"/>
      <c r="P7629" s="379"/>
      <c r="Q7629" s="379"/>
      <c r="R7629" s="379"/>
      <c r="S7629" s="379"/>
      <c r="T7629" s="379"/>
      <c r="U7629" s="379"/>
      <c r="V7629" s="379"/>
      <c r="W7629" s="379"/>
      <c r="X7629" s="379"/>
      <c r="Y7629" s="379"/>
      <c r="Z7629" s="379"/>
      <c r="AA7629" s="380"/>
      <c r="AB7629" s="379"/>
      <c r="AC7629" s="379"/>
      <c r="AD7629" s="379"/>
      <c r="AE7629" s="381"/>
      <c r="AF7629" s="105"/>
      <c r="AG7629" s="381"/>
      <c r="AH7629" s="381"/>
      <c r="AI7629" s="381"/>
      <c r="AJ7629" s="381"/>
      <c r="AK7629" s="381"/>
      <c r="AL7629" s="381"/>
      <c r="AM7629" s="381"/>
    </row>
    <row r="7630" spans="1:39" x14ac:dyDescent="0.35">
      <c r="A7630" s="379"/>
      <c r="B7630" s="379"/>
      <c r="C7630" s="379"/>
      <c r="D7630" s="379"/>
      <c r="E7630" s="379"/>
      <c r="F7630" s="379"/>
      <c r="G7630" s="379"/>
      <c r="H7630" s="379"/>
      <c r="I7630" s="379"/>
      <c r="J7630" s="379"/>
      <c r="K7630" s="379"/>
      <c r="L7630" s="379"/>
      <c r="M7630" s="379"/>
      <c r="N7630" s="379"/>
      <c r="O7630" s="379"/>
      <c r="P7630" s="379"/>
      <c r="Q7630" s="379"/>
      <c r="R7630" s="379"/>
      <c r="S7630" s="379"/>
      <c r="T7630" s="379"/>
      <c r="U7630" s="379"/>
      <c r="V7630" s="379"/>
      <c r="W7630" s="379"/>
      <c r="X7630" s="379"/>
      <c r="Y7630" s="379"/>
      <c r="Z7630" s="379"/>
      <c r="AA7630" s="380"/>
      <c r="AB7630" s="379"/>
      <c r="AC7630" s="379"/>
      <c r="AD7630" s="379"/>
      <c r="AE7630" s="381"/>
      <c r="AF7630" s="105"/>
      <c r="AG7630" s="381"/>
      <c r="AH7630" s="381"/>
      <c r="AI7630" s="381"/>
      <c r="AJ7630" s="381"/>
      <c r="AK7630" s="381"/>
      <c r="AL7630" s="381"/>
      <c r="AM7630" s="381"/>
    </row>
    <row r="7631" spans="1:39" x14ac:dyDescent="0.35">
      <c r="A7631" s="379"/>
      <c r="B7631" s="379"/>
      <c r="C7631" s="379"/>
      <c r="D7631" s="379"/>
      <c r="E7631" s="379"/>
      <c r="F7631" s="379"/>
      <c r="G7631" s="379"/>
      <c r="H7631" s="379"/>
      <c r="I7631" s="379"/>
      <c r="J7631" s="379"/>
      <c r="K7631" s="379"/>
      <c r="L7631" s="379"/>
      <c r="M7631" s="379"/>
      <c r="N7631" s="379"/>
      <c r="O7631" s="379"/>
      <c r="P7631" s="379"/>
      <c r="Q7631" s="379"/>
      <c r="R7631" s="379"/>
      <c r="S7631" s="379"/>
      <c r="T7631" s="379"/>
      <c r="U7631" s="379"/>
      <c r="V7631" s="379"/>
      <c r="W7631" s="379"/>
      <c r="X7631" s="379"/>
      <c r="Y7631" s="379"/>
      <c r="Z7631" s="379"/>
      <c r="AA7631" s="380"/>
      <c r="AB7631" s="379"/>
      <c r="AC7631" s="379"/>
      <c r="AD7631" s="379"/>
      <c r="AE7631" s="381"/>
      <c r="AF7631" s="105"/>
      <c r="AG7631" s="381"/>
      <c r="AH7631" s="381"/>
      <c r="AI7631" s="381"/>
      <c r="AJ7631" s="381"/>
      <c r="AK7631" s="381"/>
      <c r="AL7631" s="381"/>
      <c r="AM7631" s="381"/>
    </row>
    <row r="7632" spans="1:39" x14ac:dyDescent="0.35">
      <c r="A7632" s="379"/>
      <c r="B7632" s="379"/>
      <c r="C7632" s="379"/>
      <c r="D7632" s="379"/>
      <c r="E7632" s="379"/>
      <c r="F7632" s="379"/>
      <c r="G7632" s="379"/>
      <c r="H7632" s="379"/>
      <c r="I7632" s="379"/>
      <c r="J7632" s="379"/>
      <c r="K7632" s="379"/>
      <c r="L7632" s="379"/>
      <c r="M7632" s="379"/>
      <c r="N7632" s="379"/>
      <c r="O7632" s="379"/>
      <c r="P7632" s="379"/>
      <c r="Q7632" s="379"/>
      <c r="R7632" s="379"/>
      <c r="S7632" s="379"/>
      <c r="T7632" s="379"/>
      <c r="U7632" s="379"/>
      <c r="V7632" s="379"/>
      <c r="W7632" s="379"/>
      <c r="X7632" s="379"/>
      <c r="Y7632" s="379"/>
      <c r="Z7632" s="379"/>
      <c r="AA7632" s="380"/>
      <c r="AB7632" s="379"/>
      <c r="AC7632" s="379"/>
      <c r="AD7632" s="379"/>
      <c r="AE7632" s="381"/>
      <c r="AF7632" s="105"/>
      <c r="AG7632" s="381"/>
      <c r="AH7632" s="381"/>
      <c r="AI7632" s="381"/>
      <c r="AJ7632" s="381"/>
      <c r="AK7632" s="381"/>
      <c r="AL7632" s="381"/>
      <c r="AM7632" s="381"/>
    </row>
    <row r="7633" spans="1:39" x14ac:dyDescent="0.35">
      <c r="A7633" s="379"/>
      <c r="B7633" s="379"/>
      <c r="C7633" s="379"/>
      <c r="D7633" s="379"/>
      <c r="E7633" s="379"/>
      <c r="F7633" s="379"/>
      <c r="G7633" s="379"/>
      <c r="H7633" s="379"/>
      <c r="I7633" s="379"/>
      <c r="J7633" s="379"/>
      <c r="K7633" s="379"/>
      <c r="L7633" s="379"/>
      <c r="M7633" s="379"/>
      <c r="N7633" s="379"/>
      <c r="O7633" s="379"/>
      <c r="P7633" s="379"/>
      <c r="Q7633" s="379"/>
      <c r="R7633" s="379"/>
      <c r="S7633" s="379"/>
      <c r="T7633" s="379"/>
      <c r="U7633" s="379"/>
      <c r="V7633" s="379"/>
      <c r="W7633" s="379"/>
      <c r="X7633" s="379"/>
      <c r="Y7633" s="379"/>
      <c r="Z7633" s="379"/>
      <c r="AA7633" s="380"/>
      <c r="AB7633" s="379"/>
      <c r="AC7633" s="379"/>
      <c r="AD7633" s="379"/>
      <c r="AE7633" s="381"/>
      <c r="AF7633" s="105"/>
      <c r="AG7633" s="381"/>
      <c r="AH7633" s="381"/>
      <c r="AI7633" s="381"/>
      <c r="AJ7633" s="381"/>
      <c r="AK7633" s="381"/>
      <c r="AL7633" s="381"/>
      <c r="AM7633" s="381"/>
    </row>
    <row r="7634" spans="1:39" x14ac:dyDescent="0.35">
      <c r="A7634" s="379"/>
      <c r="B7634" s="379"/>
      <c r="C7634" s="379"/>
      <c r="D7634" s="379"/>
      <c r="E7634" s="379"/>
      <c r="F7634" s="379"/>
      <c r="G7634" s="379"/>
      <c r="H7634" s="379"/>
      <c r="I7634" s="379"/>
      <c r="J7634" s="379"/>
      <c r="K7634" s="379"/>
      <c r="L7634" s="379"/>
      <c r="M7634" s="379"/>
      <c r="N7634" s="379"/>
      <c r="O7634" s="379"/>
      <c r="P7634" s="379"/>
      <c r="Q7634" s="379"/>
      <c r="R7634" s="379"/>
      <c r="S7634" s="379"/>
      <c r="T7634" s="379"/>
      <c r="U7634" s="379"/>
      <c r="V7634" s="379"/>
      <c r="W7634" s="379"/>
      <c r="X7634" s="379"/>
      <c r="Y7634" s="379"/>
      <c r="Z7634" s="379"/>
      <c r="AA7634" s="380"/>
      <c r="AB7634" s="379"/>
      <c r="AC7634" s="379"/>
      <c r="AD7634" s="379"/>
      <c r="AE7634" s="381"/>
      <c r="AF7634" s="105"/>
      <c r="AG7634" s="381"/>
      <c r="AH7634" s="381"/>
      <c r="AI7634" s="381"/>
      <c r="AJ7634" s="381"/>
      <c r="AK7634" s="381"/>
      <c r="AL7634" s="381"/>
      <c r="AM7634" s="381"/>
    </row>
    <row r="7635" spans="1:39" x14ac:dyDescent="0.35">
      <c r="A7635" s="379"/>
      <c r="B7635" s="379"/>
      <c r="C7635" s="379"/>
      <c r="D7635" s="379"/>
      <c r="E7635" s="379"/>
      <c r="F7635" s="379"/>
      <c r="G7635" s="379"/>
      <c r="H7635" s="379"/>
      <c r="I7635" s="379"/>
      <c r="J7635" s="379"/>
      <c r="K7635" s="379"/>
      <c r="L7635" s="379"/>
      <c r="M7635" s="379"/>
      <c r="N7635" s="379"/>
      <c r="O7635" s="379"/>
      <c r="P7635" s="379"/>
      <c r="Q7635" s="379"/>
      <c r="R7635" s="379"/>
      <c r="S7635" s="379"/>
      <c r="T7635" s="379"/>
      <c r="U7635" s="379"/>
      <c r="V7635" s="379"/>
      <c r="W7635" s="379"/>
      <c r="X7635" s="379"/>
      <c r="Y7635" s="379"/>
      <c r="Z7635" s="379"/>
      <c r="AA7635" s="380"/>
      <c r="AB7635" s="379"/>
      <c r="AC7635" s="379"/>
      <c r="AD7635" s="379"/>
      <c r="AE7635" s="381"/>
      <c r="AF7635" s="105"/>
      <c r="AG7635" s="381"/>
      <c r="AH7635" s="381"/>
      <c r="AI7635" s="381"/>
      <c r="AJ7635" s="381"/>
      <c r="AK7635" s="381"/>
      <c r="AL7635" s="381"/>
      <c r="AM7635" s="381"/>
    </row>
    <row r="7636" spans="1:39" x14ac:dyDescent="0.35">
      <c r="A7636" s="379"/>
      <c r="B7636" s="379"/>
      <c r="C7636" s="379"/>
      <c r="D7636" s="379"/>
      <c r="E7636" s="379"/>
      <c r="F7636" s="379"/>
      <c r="G7636" s="379"/>
      <c r="H7636" s="379"/>
      <c r="I7636" s="379"/>
      <c r="J7636" s="379"/>
      <c r="K7636" s="379"/>
      <c r="L7636" s="379"/>
      <c r="M7636" s="379"/>
      <c r="N7636" s="379"/>
      <c r="O7636" s="379"/>
      <c r="P7636" s="379"/>
      <c r="Q7636" s="379"/>
      <c r="R7636" s="379"/>
      <c r="S7636" s="379"/>
      <c r="T7636" s="379"/>
      <c r="U7636" s="379"/>
      <c r="V7636" s="379"/>
      <c r="W7636" s="379"/>
      <c r="X7636" s="379"/>
      <c r="Y7636" s="379"/>
      <c r="Z7636" s="379"/>
      <c r="AA7636" s="380"/>
      <c r="AB7636" s="379"/>
      <c r="AC7636" s="379"/>
      <c r="AD7636" s="379"/>
      <c r="AE7636" s="381"/>
      <c r="AF7636" s="105"/>
      <c r="AG7636" s="381"/>
      <c r="AH7636" s="381"/>
      <c r="AI7636" s="381"/>
      <c r="AJ7636" s="381"/>
      <c r="AK7636" s="381"/>
      <c r="AL7636" s="381"/>
      <c r="AM7636" s="381"/>
    </row>
    <row r="7637" spans="1:39" x14ac:dyDescent="0.35">
      <c r="A7637" s="379"/>
      <c r="B7637" s="379"/>
      <c r="C7637" s="379"/>
      <c r="D7637" s="379"/>
      <c r="E7637" s="379"/>
      <c r="F7637" s="379"/>
      <c r="G7637" s="379"/>
      <c r="H7637" s="379"/>
      <c r="I7637" s="379"/>
      <c r="J7637" s="379"/>
      <c r="K7637" s="379"/>
      <c r="L7637" s="379"/>
      <c r="M7637" s="379"/>
      <c r="N7637" s="379"/>
      <c r="O7637" s="379"/>
      <c r="P7637" s="379"/>
      <c r="Q7637" s="379"/>
      <c r="R7637" s="379"/>
      <c r="S7637" s="379"/>
      <c r="T7637" s="379"/>
      <c r="U7637" s="379"/>
      <c r="V7637" s="379"/>
      <c r="W7637" s="379"/>
      <c r="X7637" s="379"/>
      <c r="Y7637" s="379"/>
      <c r="Z7637" s="379"/>
      <c r="AA7637" s="380"/>
      <c r="AB7637" s="379"/>
      <c r="AC7637" s="379"/>
      <c r="AD7637" s="379"/>
      <c r="AE7637" s="381"/>
      <c r="AF7637" s="105"/>
      <c r="AG7637" s="381"/>
      <c r="AH7637" s="381"/>
      <c r="AI7637" s="381"/>
      <c r="AJ7637" s="381"/>
      <c r="AK7637" s="381"/>
      <c r="AL7637" s="381"/>
      <c r="AM7637" s="381"/>
    </row>
    <row r="7638" spans="1:39" x14ac:dyDescent="0.35">
      <c r="A7638" s="379"/>
      <c r="B7638" s="379"/>
      <c r="C7638" s="379"/>
      <c r="D7638" s="379"/>
      <c r="E7638" s="379"/>
      <c r="F7638" s="379"/>
      <c r="G7638" s="379"/>
      <c r="H7638" s="379"/>
      <c r="I7638" s="379"/>
      <c r="J7638" s="379"/>
      <c r="K7638" s="379"/>
      <c r="L7638" s="379"/>
      <c r="M7638" s="379"/>
      <c r="N7638" s="379"/>
      <c r="O7638" s="379"/>
      <c r="P7638" s="379"/>
      <c r="Q7638" s="379"/>
      <c r="R7638" s="379"/>
      <c r="S7638" s="379"/>
      <c r="T7638" s="379"/>
      <c r="U7638" s="379"/>
      <c r="V7638" s="379"/>
      <c r="W7638" s="379"/>
      <c r="X7638" s="379"/>
      <c r="Y7638" s="379"/>
      <c r="Z7638" s="379"/>
      <c r="AA7638" s="380"/>
      <c r="AB7638" s="379"/>
      <c r="AC7638" s="379"/>
      <c r="AD7638" s="379"/>
      <c r="AE7638" s="381"/>
      <c r="AF7638" s="105"/>
      <c r="AG7638" s="381"/>
      <c r="AH7638" s="381"/>
      <c r="AI7638" s="381"/>
      <c r="AJ7638" s="381"/>
      <c r="AK7638" s="381"/>
      <c r="AL7638" s="381"/>
      <c r="AM7638" s="381"/>
    </row>
    <row r="7639" spans="1:39" x14ac:dyDescent="0.35">
      <c r="A7639" s="379"/>
      <c r="B7639" s="379"/>
      <c r="C7639" s="379"/>
      <c r="D7639" s="379"/>
      <c r="E7639" s="379"/>
      <c r="F7639" s="379"/>
      <c r="G7639" s="379"/>
      <c r="H7639" s="379"/>
      <c r="I7639" s="379"/>
      <c r="J7639" s="379"/>
      <c r="K7639" s="379"/>
      <c r="L7639" s="379"/>
      <c r="M7639" s="379"/>
      <c r="N7639" s="379"/>
      <c r="O7639" s="379"/>
      <c r="P7639" s="379"/>
      <c r="Q7639" s="379"/>
      <c r="R7639" s="379"/>
      <c r="S7639" s="379"/>
      <c r="T7639" s="379"/>
      <c r="U7639" s="379"/>
      <c r="V7639" s="379"/>
      <c r="W7639" s="379"/>
      <c r="X7639" s="379"/>
      <c r="Y7639" s="379"/>
      <c r="Z7639" s="379"/>
      <c r="AA7639" s="380"/>
      <c r="AB7639" s="379"/>
      <c r="AC7639" s="379"/>
      <c r="AD7639" s="379"/>
      <c r="AE7639" s="381"/>
      <c r="AF7639" s="105"/>
      <c r="AG7639" s="381"/>
      <c r="AH7639" s="381"/>
      <c r="AI7639" s="381"/>
      <c r="AJ7639" s="381"/>
      <c r="AK7639" s="381"/>
      <c r="AL7639" s="381"/>
      <c r="AM7639" s="381"/>
    </row>
    <row r="7640" spans="1:39" x14ac:dyDescent="0.35">
      <c r="A7640" s="379"/>
      <c r="B7640" s="379"/>
      <c r="C7640" s="379"/>
      <c r="D7640" s="379"/>
      <c r="E7640" s="379"/>
      <c r="F7640" s="379"/>
      <c r="G7640" s="379"/>
      <c r="H7640" s="379"/>
      <c r="I7640" s="379"/>
      <c r="J7640" s="379"/>
      <c r="K7640" s="379"/>
      <c r="L7640" s="379"/>
      <c r="M7640" s="379"/>
      <c r="N7640" s="379"/>
      <c r="O7640" s="379"/>
      <c r="P7640" s="379"/>
      <c r="Q7640" s="379"/>
      <c r="R7640" s="379"/>
      <c r="S7640" s="379"/>
      <c r="T7640" s="379"/>
      <c r="U7640" s="379"/>
      <c r="V7640" s="379"/>
      <c r="W7640" s="379"/>
      <c r="X7640" s="379"/>
      <c r="Y7640" s="379"/>
      <c r="Z7640" s="379"/>
      <c r="AA7640" s="380"/>
      <c r="AB7640" s="379"/>
      <c r="AC7640" s="379"/>
      <c r="AD7640" s="379"/>
      <c r="AE7640" s="381"/>
      <c r="AF7640" s="105"/>
      <c r="AG7640" s="381"/>
      <c r="AH7640" s="381"/>
      <c r="AI7640" s="381"/>
      <c r="AJ7640" s="381"/>
      <c r="AK7640" s="381"/>
      <c r="AL7640" s="381"/>
      <c r="AM7640" s="381"/>
    </row>
    <row r="7641" spans="1:39" x14ac:dyDescent="0.35">
      <c r="A7641" s="379"/>
      <c r="B7641" s="379"/>
      <c r="C7641" s="379"/>
      <c r="D7641" s="379"/>
      <c r="E7641" s="379"/>
      <c r="F7641" s="379"/>
      <c r="G7641" s="379"/>
      <c r="H7641" s="379"/>
      <c r="I7641" s="379"/>
      <c r="J7641" s="379"/>
      <c r="K7641" s="379"/>
      <c r="L7641" s="379"/>
      <c r="M7641" s="379"/>
      <c r="N7641" s="379"/>
      <c r="O7641" s="379"/>
      <c r="P7641" s="379"/>
      <c r="Q7641" s="379"/>
      <c r="R7641" s="379"/>
      <c r="S7641" s="379"/>
      <c r="T7641" s="379"/>
      <c r="U7641" s="379"/>
      <c r="V7641" s="379"/>
      <c r="W7641" s="379"/>
      <c r="X7641" s="379"/>
      <c r="Y7641" s="379"/>
      <c r="Z7641" s="379"/>
      <c r="AA7641" s="380"/>
      <c r="AB7641" s="379"/>
      <c r="AC7641" s="379"/>
      <c r="AD7641" s="379"/>
      <c r="AE7641" s="381"/>
      <c r="AF7641" s="105"/>
      <c r="AG7641" s="381"/>
      <c r="AH7641" s="381"/>
      <c r="AI7641" s="381"/>
      <c r="AJ7641" s="381"/>
      <c r="AK7641" s="381"/>
      <c r="AL7641" s="381"/>
      <c r="AM7641" s="381"/>
    </row>
    <row r="7642" spans="1:39" x14ac:dyDescent="0.35">
      <c r="A7642" s="379"/>
      <c r="B7642" s="379"/>
      <c r="C7642" s="379"/>
      <c r="D7642" s="379"/>
      <c r="E7642" s="379"/>
      <c r="F7642" s="379"/>
      <c r="G7642" s="379"/>
      <c r="H7642" s="379"/>
      <c r="I7642" s="379"/>
      <c r="J7642" s="379"/>
      <c r="K7642" s="379"/>
      <c r="L7642" s="379"/>
      <c r="M7642" s="379"/>
      <c r="N7642" s="379"/>
      <c r="O7642" s="379"/>
      <c r="P7642" s="379"/>
      <c r="Q7642" s="379"/>
      <c r="R7642" s="379"/>
      <c r="S7642" s="379"/>
      <c r="T7642" s="379"/>
      <c r="U7642" s="379"/>
      <c r="V7642" s="379"/>
      <c r="W7642" s="379"/>
      <c r="X7642" s="379"/>
      <c r="Y7642" s="379"/>
      <c r="Z7642" s="379"/>
      <c r="AA7642" s="380"/>
      <c r="AB7642" s="379"/>
      <c r="AC7642" s="379"/>
      <c r="AD7642" s="379"/>
      <c r="AE7642" s="381"/>
      <c r="AF7642" s="105"/>
      <c r="AG7642" s="381"/>
      <c r="AH7642" s="381"/>
      <c r="AI7642" s="381"/>
      <c r="AJ7642" s="381"/>
      <c r="AK7642" s="381"/>
      <c r="AL7642" s="381"/>
      <c r="AM7642" s="381"/>
    </row>
    <row r="7643" spans="1:39" x14ac:dyDescent="0.35">
      <c r="A7643" s="379"/>
      <c r="B7643" s="379"/>
      <c r="C7643" s="379"/>
      <c r="D7643" s="379"/>
      <c r="E7643" s="379"/>
      <c r="F7643" s="379"/>
      <c r="G7643" s="379"/>
      <c r="H7643" s="379"/>
      <c r="I7643" s="379"/>
      <c r="J7643" s="379"/>
      <c r="K7643" s="379"/>
      <c r="L7643" s="379"/>
      <c r="M7643" s="379"/>
      <c r="N7643" s="379"/>
      <c r="O7643" s="379"/>
      <c r="P7643" s="379"/>
      <c r="Q7643" s="379"/>
      <c r="R7643" s="379"/>
      <c r="S7643" s="379"/>
      <c r="T7643" s="379"/>
      <c r="U7643" s="379"/>
      <c r="V7643" s="379"/>
      <c r="W7643" s="379"/>
      <c r="X7643" s="379"/>
      <c r="Y7643" s="379"/>
      <c r="Z7643" s="379"/>
      <c r="AA7643" s="380"/>
      <c r="AB7643" s="379"/>
      <c r="AC7643" s="379"/>
      <c r="AD7643" s="379"/>
      <c r="AE7643" s="381"/>
      <c r="AF7643" s="105"/>
      <c r="AG7643" s="381"/>
      <c r="AH7643" s="381"/>
      <c r="AI7643" s="381"/>
      <c r="AJ7643" s="381"/>
      <c r="AK7643" s="381"/>
      <c r="AL7643" s="381"/>
      <c r="AM7643" s="381"/>
    </row>
    <row r="7644" spans="1:39" x14ac:dyDescent="0.35">
      <c r="A7644" s="379"/>
      <c r="B7644" s="379"/>
      <c r="C7644" s="379"/>
      <c r="D7644" s="379"/>
      <c r="E7644" s="379"/>
      <c r="F7644" s="379"/>
      <c r="G7644" s="379"/>
      <c r="H7644" s="379"/>
      <c r="I7644" s="379"/>
      <c r="J7644" s="379"/>
      <c r="K7644" s="379"/>
      <c r="L7644" s="379"/>
      <c r="M7644" s="379"/>
      <c r="N7644" s="379"/>
      <c r="O7644" s="379"/>
      <c r="P7644" s="379"/>
      <c r="Q7644" s="379"/>
      <c r="R7644" s="379"/>
      <c r="S7644" s="379"/>
      <c r="T7644" s="379"/>
      <c r="U7644" s="379"/>
      <c r="V7644" s="379"/>
      <c r="W7644" s="379"/>
      <c r="X7644" s="379"/>
      <c r="Y7644" s="379"/>
      <c r="Z7644" s="379"/>
      <c r="AA7644" s="380"/>
      <c r="AB7644" s="379"/>
      <c r="AC7644" s="379"/>
      <c r="AD7644" s="379"/>
      <c r="AE7644" s="381"/>
      <c r="AF7644" s="105"/>
      <c r="AG7644" s="381"/>
      <c r="AH7644" s="381"/>
      <c r="AI7644" s="381"/>
      <c r="AJ7644" s="381"/>
      <c r="AK7644" s="381"/>
      <c r="AL7644" s="381"/>
      <c r="AM7644" s="381"/>
    </row>
    <row r="7645" spans="1:39" x14ac:dyDescent="0.35">
      <c r="A7645" s="379"/>
      <c r="B7645" s="379"/>
      <c r="C7645" s="379"/>
      <c r="D7645" s="379"/>
      <c r="E7645" s="379"/>
      <c r="F7645" s="379"/>
      <c r="G7645" s="379"/>
      <c r="H7645" s="379"/>
      <c r="I7645" s="379"/>
      <c r="J7645" s="379"/>
      <c r="K7645" s="379"/>
      <c r="L7645" s="379"/>
      <c r="M7645" s="379"/>
      <c r="N7645" s="379"/>
      <c r="O7645" s="379"/>
      <c r="P7645" s="379"/>
      <c r="Q7645" s="379"/>
      <c r="R7645" s="379"/>
      <c r="S7645" s="379"/>
      <c r="T7645" s="379"/>
      <c r="U7645" s="379"/>
      <c r="V7645" s="379"/>
      <c r="W7645" s="379"/>
      <c r="X7645" s="379"/>
      <c r="Y7645" s="379"/>
      <c r="Z7645" s="379"/>
      <c r="AA7645" s="380"/>
      <c r="AB7645" s="379"/>
      <c r="AC7645" s="379"/>
      <c r="AD7645" s="379"/>
      <c r="AE7645" s="381"/>
      <c r="AF7645" s="105"/>
      <c r="AG7645" s="381"/>
      <c r="AH7645" s="381"/>
      <c r="AI7645" s="381"/>
      <c r="AJ7645" s="381"/>
      <c r="AK7645" s="381"/>
      <c r="AL7645" s="381"/>
      <c r="AM7645" s="381"/>
    </row>
    <row r="7646" spans="1:39" x14ac:dyDescent="0.35">
      <c r="A7646" s="379"/>
      <c r="B7646" s="379"/>
      <c r="C7646" s="379"/>
      <c r="D7646" s="379"/>
      <c r="E7646" s="379"/>
      <c r="F7646" s="379"/>
      <c r="G7646" s="379"/>
      <c r="H7646" s="379"/>
      <c r="I7646" s="379"/>
      <c r="J7646" s="379"/>
      <c r="K7646" s="379"/>
      <c r="L7646" s="379"/>
      <c r="M7646" s="379"/>
      <c r="N7646" s="379"/>
      <c r="O7646" s="379"/>
      <c r="P7646" s="379"/>
      <c r="Q7646" s="379"/>
      <c r="R7646" s="379"/>
      <c r="S7646" s="379"/>
      <c r="T7646" s="379"/>
      <c r="U7646" s="379"/>
      <c r="V7646" s="379"/>
      <c r="W7646" s="379"/>
      <c r="X7646" s="379"/>
      <c r="Y7646" s="379"/>
      <c r="Z7646" s="379"/>
      <c r="AA7646" s="380"/>
      <c r="AB7646" s="379"/>
      <c r="AC7646" s="379"/>
      <c r="AD7646" s="379"/>
      <c r="AE7646" s="381"/>
      <c r="AF7646" s="105"/>
      <c r="AG7646" s="381"/>
      <c r="AH7646" s="381"/>
      <c r="AI7646" s="381"/>
      <c r="AJ7646" s="381"/>
      <c r="AK7646" s="381"/>
      <c r="AL7646" s="381"/>
      <c r="AM7646" s="381"/>
    </row>
    <row r="7647" spans="1:39" x14ac:dyDescent="0.35">
      <c r="A7647" s="379"/>
      <c r="B7647" s="379"/>
      <c r="C7647" s="379"/>
      <c r="D7647" s="379"/>
      <c r="E7647" s="379"/>
      <c r="F7647" s="379"/>
      <c r="G7647" s="379"/>
      <c r="H7647" s="379"/>
      <c r="I7647" s="379"/>
      <c r="J7647" s="379"/>
      <c r="K7647" s="379"/>
      <c r="L7647" s="379"/>
      <c r="M7647" s="379"/>
      <c r="N7647" s="379"/>
      <c r="O7647" s="379"/>
      <c r="P7647" s="379"/>
      <c r="Q7647" s="379"/>
      <c r="R7647" s="379"/>
      <c r="S7647" s="379"/>
      <c r="T7647" s="379"/>
      <c r="U7647" s="379"/>
      <c r="V7647" s="379"/>
      <c r="W7647" s="379"/>
      <c r="X7647" s="379"/>
      <c r="Y7647" s="379"/>
      <c r="Z7647" s="379"/>
      <c r="AA7647" s="380"/>
      <c r="AB7647" s="379"/>
      <c r="AC7647" s="379"/>
      <c r="AD7647" s="379"/>
      <c r="AE7647" s="381"/>
      <c r="AF7647" s="105"/>
      <c r="AG7647" s="381"/>
      <c r="AH7647" s="381"/>
      <c r="AI7647" s="381"/>
      <c r="AJ7647" s="381"/>
      <c r="AK7647" s="381"/>
      <c r="AL7647" s="381"/>
      <c r="AM7647" s="381"/>
    </row>
    <row r="7648" spans="1:39" x14ac:dyDescent="0.35">
      <c r="A7648" s="379"/>
      <c r="B7648" s="379"/>
      <c r="C7648" s="379"/>
      <c r="D7648" s="379"/>
      <c r="E7648" s="379"/>
      <c r="F7648" s="379"/>
      <c r="G7648" s="379"/>
      <c r="H7648" s="379"/>
      <c r="I7648" s="379"/>
      <c r="J7648" s="379"/>
      <c r="K7648" s="379"/>
      <c r="L7648" s="379"/>
      <c r="M7648" s="379"/>
      <c r="N7648" s="379"/>
      <c r="O7648" s="379"/>
      <c r="P7648" s="379"/>
      <c r="Q7648" s="379"/>
      <c r="R7648" s="379"/>
      <c r="S7648" s="379"/>
      <c r="T7648" s="379"/>
      <c r="U7648" s="379"/>
      <c r="V7648" s="379"/>
      <c r="W7648" s="379"/>
      <c r="X7648" s="379"/>
      <c r="Y7648" s="379"/>
      <c r="Z7648" s="379"/>
      <c r="AA7648" s="380"/>
      <c r="AB7648" s="379"/>
      <c r="AC7648" s="379"/>
      <c r="AD7648" s="379"/>
      <c r="AE7648" s="381"/>
      <c r="AF7648" s="105"/>
      <c r="AG7648" s="381"/>
      <c r="AH7648" s="381"/>
      <c r="AI7648" s="381"/>
      <c r="AJ7648" s="381"/>
      <c r="AK7648" s="381"/>
      <c r="AL7648" s="381"/>
      <c r="AM7648" s="381"/>
    </row>
    <row r="7649" spans="1:39" x14ac:dyDescent="0.35">
      <c r="A7649" s="379"/>
      <c r="B7649" s="379"/>
      <c r="C7649" s="379"/>
      <c r="D7649" s="379"/>
      <c r="E7649" s="379"/>
      <c r="F7649" s="379"/>
      <c r="G7649" s="379"/>
      <c r="H7649" s="379"/>
      <c r="I7649" s="379"/>
      <c r="J7649" s="379"/>
      <c r="K7649" s="379"/>
      <c r="L7649" s="379"/>
      <c r="M7649" s="379"/>
      <c r="N7649" s="379"/>
      <c r="O7649" s="379"/>
      <c r="P7649" s="379"/>
      <c r="Q7649" s="379"/>
      <c r="R7649" s="379"/>
      <c r="S7649" s="379"/>
      <c r="T7649" s="379"/>
      <c r="U7649" s="379"/>
      <c r="V7649" s="379"/>
      <c r="W7649" s="379"/>
      <c r="X7649" s="379"/>
      <c r="Y7649" s="379"/>
      <c r="Z7649" s="379"/>
      <c r="AA7649" s="380"/>
      <c r="AB7649" s="379"/>
      <c r="AC7649" s="379"/>
      <c r="AD7649" s="379"/>
      <c r="AE7649" s="381"/>
      <c r="AF7649" s="105"/>
      <c r="AG7649" s="381"/>
      <c r="AH7649" s="381"/>
      <c r="AI7649" s="381"/>
      <c r="AJ7649" s="381"/>
      <c r="AK7649" s="381"/>
      <c r="AL7649" s="381"/>
      <c r="AM7649" s="381"/>
    </row>
    <row r="7650" spans="1:39" x14ac:dyDescent="0.35">
      <c r="A7650" s="379"/>
      <c r="B7650" s="379"/>
      <c r="C7650" s="379"/>
      <c r="D7650" s="379"/>
      <c r="E7650" s="379"/>
      <c r="F7650" s="379"/>
      <c r="G7650" s="379"/>
      <c r="H7650" s="379"/>
      <c r="I7650" s="379"/>
      <c r="J7650" s="379"/>
      <c r="K7650" s="379"/>
      <c r="L7650" s="379"/>
      <c r="M7650" s="379"/>
      <c r="N7650" s="379"/>
      <c r="O7650" s="379"/>
      <c r="P7650" s="379"/>
      <c r="Q7650" s="379"/>
      <c r="R7650" s="379"/>
      <c r="S7650" s="379"/>
      <c r="T7650" s="379"/>
      <c r="U7650" s="379"/>
      <c r="V7650" s="379"/>
      <c r="W7650" s="379"/>
      <c r="X7650" s="379"/>
      <c r="Y7650" s="379"/>
      <c r="Z7650" s="379"/>
      <c r="AA7650" s="380"/>
      <c r="AB7650" s="379"/>
      <c r="AC7650" s="379"/>
      <c r="AD7650" s="379"/>
      <c r="AE7650" s="381"/>
      <c r="AF7650" s="105"/>
      <c r="AG7650" s="381"/>
      <c r="AH7650" s="381"/>
      <c r="AI7650" s="381"/>
      <c r="AJ7650" s="381"/>
      <c r="AK7650" s="381"/>
      <c r="AL7650" s="381"/>
      <c r="AM7650" s="381"/>
    </row>
    <row r="7651" spans="1:39" x14ac:dyDescent="0.35">
      <c r="A7651" s="379"/>
      <c r="B7651" s="379"/>
      <c r="C7651" s="379"/>
      <c r="D7651" s="379"/>
      <c r="E7651" s="379"/>
      <c r="F7651" s="379"/>
      <c r="G7651" s="379"/>
      <c r="H7651" s="379"/>
      <c r="I7651" s="379"/>
      <c r="J7651" s="379"/>
      <c r="K7651" s="379"/>
      <c r="L7651" s="379"/>
      <c r="M7651" s="379"/>
      <c r="N7651" s="379"/>
      <c r="O7651" s="379"/>
      <c r="P7651" s="379"/>
      <c r="Q7651" s="379"/>
      <c r="R7651" s="379"/>
      <c r="S7651" s="379"/>
      <c r="T7651" s="379"/>
      <c r="U7651" s="379"/>
      <c r="V7651" s="379"/>
      <c r="W7651" s="379"/>
      <c r="X7651" s="379"/>
      <c r="Y7651" s="379"/>
      <c r="Z7651" s="379"/>
      <c r="AA7651" s="380"/>
      <c r="AB7651" s="379"/>
      <c r="AC7651" s="379"/>
      <c r="AD7651" s="379"/>
      <c r="AE7651" s="381"/>
      <c r="AF7651" s="105"/>
      <c r="AG7651" s="381"/>
      <c r="AH7651" s="381"/>
      <c r="AI7651" s="381"/>
      <c r="AJ7651" s="381"/>
      <c r="AK7651" s="381"/>
      <c r="AL7651" s="381"/>
      <c r="AM7651" s="381"/>
    </row>
    <row r="7652" spans="1:39" x14ac:dyDescent="0.35">
      <c r="A7652" s="379"/>
      <c r="B7652" s="379"/>
      <c r="C7652" s="379"/>
      <c r="D7652" s="379"/>
      <c r="E7652" s="379"/>
      <c r="F7652" s="379"/>
      <c r="G7652" s="379"/>
      <c r="H7652" s="379"/>
      <c r="I7652" s="379"/>
      <c r="J7652" s="379"/>
      <c r="K7652" s="379"/>
      <c r="L7652" s="379"/>
      <c r="M7652" s="379"/>
      <c r="N7652" s="379"/>
      <c r="O7652" s="379"/>
      <c r="P7652" s="379"/>
      <c r="Q7652" s="379"/>
      <c r="R7652" s="379"/>
      <c r="S7652" s="379"/>
      <c r="T7652" s="379"/>
      <c r="U7652" s="379"/>
      <c r="V7652" s="379"/>
      <c r="W7652" s="379"/>
      <c r="X7652" s="379"/>
      <c r="Y7652" s="379"/>
      <c r="Z7652" s="379"/>
      <c r="AA7652" s="380"/>
      <c r="AB7652" s="379"/>
      <c r="AC7652" s="379"/>
      <c r="AD7652" s="379"/>
      <c r="AE7652" s="381"/>
      <c r="AF7652" s="105"/>
      <c r="AG7652" s="381"/>
      <c r="AH7652" s="381"/>
      <c r="AI7652" s="381"/>
      <c r="AJ7652" s="381"/>
      <c r="AK7652" s="381"/>
      <c r="AL7652" s="381"/>
      <c r="AM7652" s="381"/>
    </row>
    <row r="7653" spans="1:39" x14ac:dyDescent="0.35">
      <c r="A7653" s="379"/>
      <c r="B7653" s="379"/>
      <c r="C7653" s="379"/>
      <c r="D7653" s="379"/>
      <c r="E7653" s="379"/>
      <c r="F7653" s="379"/>
      <c r="G7653" s="379"/>
      <c r="H7653" s="379"/>
      <c r="I7653" s="379"/>
      <c r="J7653" s="379"/>
      <c r="K7653" s="379"/>
      <c r="L7653" s="379"/>
      <c r="M7653" s="379"/>
      <c r="N7653" s="379"/>
      <c r="O7653" s="379"/>
      <c r="P7653" s="379"/>
      <c r="Q7653" s="379"/>
      <c r="R7653" s="379"/>
      <c r="S7653" s="379"/>
      <c r="T7653" s="379"/>
      <c r="U7653" s="379"/>
      <c r="V7653" s="379"/>
      <c r="W7653" s="379"/>
      <c r="X7653" s="379"/>
      <c r="Y7653" s="379"/>
      <c r="Z7653" s="379"/>
      <c r="AA7653" s="380"/>
      <c r="AB7653" s="379"/>
      <c r="AC7653" s="379"/>
      <c r="AD7653" s="379"/>
      <c r="AE7653" s="381"/>
      <c r="AF7653" s="105"/>
      <c r="AG7653" s="381"/>
      <c r="AH7653" s="381"/>
      <c r="AI7653" s="381"/>
      <c r="AJ7653" s="381"/>
      <c r="AK7653" s="381"/>
      <c r="AL7653" s="381"/>
      <c r="AM7653" s="381"/>
    </row>
    <row r="7654" spans="1:39" x14ac:dyDescent="0.35">
      <c r="A7654" s="379"/>
      <c r="B7654" s="379"/>
      <c r="C7654" s="379"/>
      <c r="D7654" s="379"/>
      <c r="E7654" s="379"/>
      <c r="F7654" s="379"/>
      <c r="G7654" s="379"/>
      <c r="H7654" s="379"/>
      <c r="I7654" s="379"/>
      <c r="J7654" s="379"/>
      <c r="K7654" s="379"/>
      <c r="L7654" s="379"/>
      <c r="M7654" s="379"/>
      <c r="N7654" s="379"/>
      <c r="O7654" s="379"/>
      <c r="P7654" s="379"/>
      <c r="Q7654" s="379"/>
      <c r="R7654" s="379"/>
      <c r="S7654" s="379"/>
      <c r="T7654" s="379"/>
      <c r="U7654" s="379"/>
      <c r="V7654" s="379"/>
      <c r="W7654" s="379"/>
      <c r="X7654" s="379"/>
      <c r="Y7654" s="379"/>
      <c r="Z7654" s="379"/>
      <c r="AA7654" s="380"/>
      <c r="AB7654" s="379"/>
      <c r="AC7654" s="379"/>
      <c r="AD7654" s="379"/>
      <c r="AE7654" s="381"/>
      <c r="AF7654" s="105"/>
      <c r="AG7654" s="381"/>
      <c r="AH7654" s="381"/>
      <c r="AI7654" s="381"/>
      <c r="AJ7654" s="381"/>
      <c r="AK7654" s="381"/>
      <c r="AL7654" s="381"/>
      <c r="AM7654" s="381"/>
    </row>
    <row r="7655" spans="1:39" x14ac:dyDescent="0.35">
      <c r="A7655" s="379"/>
      <c r="B7655" s="379"/>
      <c r="C7655" s="379"/>
      <c r="D7655" s="379"/>
      <c r="E7655" s="379"/>
      <c r="F7655" s="379"/>
      <c r="G7655" s="379"/>
      <c r="H7655" s="379"/>
      <c r="I7655" s="379"/>
      <c r="J7655" s="379"/>
      <c r="K7655" s="379"/>
      <c r="L7655" s="379"/>
      <c r="M7655" s="379"/>
      <c r="N7655" s="379"/>
      <c r="O7655" s="379"/>
      <c r="P7655" s="379"/>
      <c r="Q7655" s="379"/>
      <c r="R7655" s="379"/>
      <c r="S7655" s="379"/>
      <c r="T7655" s="379"/>
      <c r="U7655" s="379"/>
      <c r="V7655" s="379"/>
      <c r="W7655" s="379"/>
      <c r="X7655" s="379"/>
      <c r="Y7655" s="379"/>
      <c r="Z7655" s="379"/>
      <c r="AA7655" s="380"/>
      <c r="AB7655" s="379"/>
      <c r="AC7655" s="379"/>
      <c r="AD7655" s="379"/>
      <c r="AE7655" s="381"/>
      <c r="AF7655" s="105"/>
      <c r="AG7655" s="381"/>
      <c r="AH7655" s="381"/>
      <c r="AI7655" s="381"/>
      <c r="AJ7655" s="381"/>
      <c r="AK7655" s="381"/>
      <c r="AL7655" s="381"/>
      <c r="AM7655" s="381"/>
    </row>
    <row r="7656" spans="1:39" x14ac:dyDescent="0.35">
      <c r="A7656" s="379"/>
      <c r="B7656" s="379"/>
      <c r="C7656" s="379"/>
      <c r="D7656" s="379"/>
      <c r="E7656" s="379"/>
      <c r="F7656" s="379"/>
      <c r="G7656" s="379"/>
      <c r="H7656" s="379"/>
      <c r="I7656" s="379"/>
      <c r="J7656" s="379"/>
      <c r="K7656" s="379"/>
      <c r="L7656" s="379"/>
      <c r="M7656" s="379"/>
      <c r="N7656" s="379"/>
      <c r="O7656" s="379"/>
      <c r="P7656" s="379"/>
      <c r="Q7656" s="379"/>
      <c r="R7656" s="379"/>
      <c r="S7656" s="379"/>
      <c r="T7656" s="379"/>
      <c r="U7656" s="379"/>
      <c r="V7656" s="379"/>
      <c r="W7656" s="379"/>
      <c r="X7656" s="379"/>
      <c r="Y7656" s="379"/>
      <c r="Z7656" s="379"/>
      <c r="AA7656" s="380"/>
      <c r="AB7656" s="379"/>
      <c r="AC7656" s="379"/>
      <c r="AD7656" s="379"/>
      <c r="AE7656" s="381"/>
      <c r="AF7656" s="105"/>
      <c r="AG7656" s="381"/>
      <c r="AH7656" s="381"/>
      <c r="AI7656" s="381"/>
      <c r="AJ7656" s="381"/>
      <c r="AK7656" s="381"/>
      <c r="AL7656" s="381"/>
      <c r="AM7656" s="381"/>
    </row>
    <row r="7657" spans="1:39" x14ac:dyDescent="0.35">
      <c r="A7657" s="379"/>
      <c r="B7657" s="379"/>
      <c r="C7657" s="379"/>
      <c r="D7657" s="379"/>
      <c r="E7657" s="379"/>
      <c r="F7657" s="379"/>
      <c r="G7657" s="379"/>
      <c r="H7657" s="379"/>
      <c r="I7657" s="379"/>
      <c r="J7657" s="379"/>
      <c r="K7657" s="379"/>
      <c r="L7657" s="379"/>
      <c r="M7657" s="379"/>
      <c r="N7657" s="379"/>
      <c r="O7657" s="379"/>
      <c r="P7657" s="379"/>
      <c r="Q7657" s="379"/>
      <c r="R7657" s="379"/>
      <c r="S7657" s="379"/>
      <c r="T7657" s="379"/>
      <c r="U7657" s="379"/>
      <c r="V7657" s="379"/>
      <c r="W7657" s="379"/>
      <c r="X7657" s="379"/>
      <c r="Y7657" s="379"/>
      <c r="Z7657" s="379"/>
      <c r="AA7657" s="380"/>
      <c r="AB7657" s="379"/>
      <c r="AC7657" s="379"/>
      <c r="AD7657" s="379"/>
      <c r="AE7657" s="381"/>
      <c r="AF7657" s="105"/>
      <c r="AG7657" s="381"/>
      <c r="AH7657" s="381"/>
      <c r="AI7657" s="381"/>
      <c r="AJ7657" s="381"/>
      <c r="AK7657" s="381"/>
      <c r="AL7657" s="381"/>
      <c r="AM7657" s="381"/>
    </row>
    <row r="7658" spans="1:39" x14ac:dyDescent="0.35">
      <c r="A7658" s="379"/>
      <c r="B7658" s="379"/>
      <c r="C7658" s="379"/>
      <c r="D7658" s="379"/>
      <c r="E7658" s="379"/>
      <c r="F7658" s="379"/>
      <c r="G7658" s="379"/>
      <c r="H7658" s="379"/>
      <c r="I7658" s="379"/>
      <c r="J7658" s="379"/>
      <c r="K7658" s="379"/>
      <c r="L7658" s="379"/>
      <c r="M7658" s="379"/>
      <c r="N7658" s="379"/>
      <c r="O7658" s="379"/>
      <c r="P7658" s="379"/>
      <c r="Q7658" s="379"/>
      <c r="R7658" s="379"/>
      <c r="S7658" s="379"/>
      <c r="T7658" s="379"/>
      <c r="U7658" s="379"/>
      <c r="V7658" s="379"/>
      <c r="W7658" s="379"/>
      <c r="X7658" s="379"/>
      <c r="Y7658" s="379"/>
      <c r="Z7658" s="379"/>
      <c r="AA7658" s="380"/>
      <c r="AB7658" s="379"/>
      <c r="AC7658" s="379"/>
      <c r="AD7658" s="379"/>
      <c r="AE7658" s="381"/>
      <c r="AF7658" s="105"/>
      <c r="AG7658" s="381"/>
      <c r="AH7658" s="381"/>
      <c r="AI7658" s="381"/>
      <c r="AJ7658" s="381"/>
      <c r="AK7658" s="381"/>
      <c r="AL7658" s="381"/>
      <c r="AM7658" s="381"/>
    </row>
    <row r="7659" spans="1:39" x14ac:dyDescent="0.35">
      <c r="A7659" s="379"/>
      <c r="B7659" s="379"/>
      <c r="C7659" s="379"/>
      <c r="D7659" s="379"/>
      <c r="E7659" s="379"/>
      <c r="F7659" s="379"/>
      <c r="G7659" s="379"/>
      <c r="H7659" s="379"/>
      <c r="I7659" s="379"/>
      <c r="J7659" s="379"/>
      <c r="K7659" s="379"/>
      <c r="L7659" s="379"/>
      <c r="M7659" s="379"/>
      <c r="N7659" s="379"/>
      <c r="O7659" s="379"/>
      <c r="P7659" s="379"/>
      <c r="Q7659" s="379"/>
      <c r="R7659" s="379"/>
      <c r="S7659" s="379"/>
      <c r="T7659" s="379"/>
      <c r="U7659" s="379"/>
      <c r="V7659" s="379"/>
      <c r="W7659" s="379"/>
      <c r="X7659" s="379"/>
      <c r="Y7659" s="379"/>
      <c r="Z7659" s="379"/>
      <c r="AA7659" s="380"/>
      <c r="AB7659" s="379"/>
      <c r="AC7659" s="379"/>
      <c r="AD7659" s="379"/>
      <c r="AE7659" s="381"/>
      <c r="AF7659" s="105"/>
      <c r="AG7659" s="381"/>
      <c r="AH7659" s="381"/>
      <c r="AI7659" s="381"/>
      <c r="AJ7659" s="381"/>
      <c r="AK7659" s="381"/>
      <c r="AL7659" s="381"/>
      <c r="AM7659" s="381"/>
    </row>
    <row r="7660" spans="1:39" x14ac:dyDescent="0.35">
      <c r="A7660" s="379"/>
      <c r="B7660" s="379"/>
      <c r="C7660" s="379"/>
      <c r="D7660" s="379"/>
      <c r="E7660" s="379"/>
      <c r="F7660" s="379"/>
      <c r="G7660" s="379"/>
      <c r="H7660" s="379"/>
      <c r="I7660" s="379"/>
      <c r="J7660" s="379"/>
      <c r="K7660" s="379"/>
      <c r="L7660" s="379"/>
      <c r="M7660" s="379"/>
      <c r="N7660" s="379"/>
      <c r="O7660" s="379"/>
      <c r="P7660" s="379"/>
      <c r="Q7660" s="379"/>
      <c r="R7660" s="379"/>
      <c r="S7660" s="379"/>
      <c r="T7660" s="379"/>
      <c r="U7660" s="379"/>
      <c r="V7660" s="379"/>
      <c r="W7660" s="379"/>
      <c r="X7660" s="379"/>
      <c r="Y7660" s="379"/>
      <c r="Z7660" s="379"/>
      <c r="AA7660" s="380"/>
      <c r="AB7660" s="379"/>
      <c r="AC7660" s="379"/>
      <c r="AD7660" s="379"/>
      <c r="AE7660" s="381"/>
      <c r="AF7660" s="105"/>
      <c r="AG7660" s="381"/>
      <c r="AH7660" s="381"/>
      <c r="AI7660" s="381"/>
      <c r="AJ7660" s="381"/>
      <c r="AK7660" s="381"/>
      <c r="AL7660" s="381"/>
      <c r="AM7660" s="381"/>
    </row>
    <row r="7661" spans="1:39" x14ac:dyDescent="0.35">
      <c r="A7661" s="379"/>
      <c r="B7661" s="379"/>
      <c r="C7661" s="379"/>
      <c r="D7661" s="379"/>
      <c r="E7661" s="379"/>
      <c r="F7661" s="379"/>
      <c r="G7661" s="379"/>
      <c r="H7661" s="379"/>
      <c r="I7661" s="379"/>
      <c r="J7661" s="379"/>
      <c r="K7661" s="379"/>
      <c r="L7661" s="379"/>
      <c r="M7661" s="379"/>
      <c r="N7661" s="379"/>
      <c r="O7661" s="379"/>
      <c r="P7661" s="379"/>
      <c r="Q7661" s="379"/>
      <c r="R7661" s="379"/>
      <c r="S7661" s="379"/>
      <c r="T7661" s="379"/>
      <c r="U7661" s="379"/>
      <c r="V7661" s="379"/>
      <c r="W7661" s="379"/>
      <c r="X7661" s="379"/>
      <c r="Y7661" s="379"/>
      <c r="Z7661" s="379"/>
      <c r="AA7661" s="380"/>
      <c r="AB7661" s="379"/>
      <c r="AC7661" s="379"/>
      <c r="AD7661" s="379"/>
      <c r="AE7661" s="381"/>
      <c r="AF7661" s="105"/>
      <c r="AG7661" s="381"/>
      <c r="AH7661" s="381"/>
      <c r="AI7661" s="381"/>
      <c r="AJ7661" s="381"/>
      <c r="AK7661" s="381"/>
      <c r="AL7661" s="381"/>
      <c r="AM7661" s="381"/>
    </row>
    <row r="7662" spans="1:39" x14ac:dyDescent="0.35">
      <c r="A7662" s="379"/>
      <c r="B7662" s="379"/>
      <c r="C7662" s="379"/>
      <c r="D7662" s="379"/>
      <c r="E7662" s="379"/>
      <c r="F7662" s="379"/>
      <c r="G7662" s="379"/>
      <c r="H7662" s="379"/>
      <c r="I7662" s="379"/>
      <c r="J7662" s="379"/>
      <c r="K7662" s="379"/>
      <c r="L7662" s="379"/>
      <c r="M7662" s="379"/>
      <c r="N7662" s="379"/>
      <c r="O7662" s="379"/>
      <c r="P7662" s="379"/>
      <c r="Q7662" s="379"/>
      <c r="R7662" s="379"/>
      <c r="S7662" s="379"/>
      <c r="T7662" s="379"/>
      <c r="U7662" s="379"/>
      <c r="V7662" s="379"/>
      <c r="W7662" s="379"/>
      <c r="X7662" s="379"/>
      <c r="Y7662" s="379"/>
      <c r="Z7662" s="379"/>
      <c r="AA7662" s="380"/>
      <c r="AB7662" s="379"/>
      <c r="AC7662" s="379"/>
      <c r="AD7662" s="379"/>
      <c r="AE7662" s="381"/>
      <c r="AF7662" s="105"/>
      <c r="AG7662" s="381"/>
      <c r="AH7662" s="381"/>
      <c r="AI7662" s="381"/>
      <c r="AJ7662" s="381"/>
      <c r="AK7662" s="381"/>
      <c r="AL7662" s="381"/>
      <c r="AM7662" s="381"/>
    </row>
    <row r="7663" spans="1:39" x14ac:dyDescent="0.35">
      <c r="A7663" s="379"/>
      <c r="B7663" s="379"/>
      <c r="C7663" s="379"/>
      <c r="D7663" s="379"/>
      <c r="E7663" s="379"/>
      <c r="F7663" s="379"/>
      <c r="G7663" s="379"/>
      <c r="H7663" s="379"/>
      <c r="I7663" s="379"/>
      <c r="J7663" s="379"/>
      <c r="K7663" s="379"/>
      <c r="L7663" s="379"/>
      <c r="M7663" s="379"/>
      <c r="N7663" s="379"/>
      <c r="O7663" s="379"/>
      <c r="P7663" s="379"/>
      <c r="Q7663" s="379"/>
      <c r="R7663" s="379"/>
      <c r="S7663" s="379"/>
      <c r="T7663" s="379"/>
      <c r="U7663" s="379"/>
      <c r="V7663" s="379"/>
      <c r="W7663" s="379"/>
      <c r="X7663" s="379"/>
      <c r="Y7663" s="379"/>
      <c r="Z7663" s="379"/>
      <c r="AA7663" s="380"/>
      <c r="AB7663" s="379"/>
      <c r="AC7663" s="379"/>
      <c r="AD7663" s="379"/>
      <c r="AE7663" s="381"/>
      <c r="AF7663" s="105"/>
      <c r="AG7663" s="381"/>
      <c r="AH7663" s="381"/>
      <c r="AI7663" s="381"/>
      <c r="AJ7663" s="381"/>
      <c r="AK7663" s="381"/>
      <c r="AL7663" s="381"/>
      <c r="AM7663" s="381"/>
    </row>
    <row r="7664" spans="1:39" x14ac:dyDescent="0.35">
      <c r="A7664" s="379"/>
      <c r="B7664" s="379"/>
      <c r="C7664" s="379"/>
      <c r="D7664" s="379"/>
      <c r="E7664" s="379"/>
      <c r="F7664" s="379"/>
      <c r="G7664" s="379"/>
      <c r="H7664" s="379"/>
      <c r="I7664" s="379"/>
      <c r="J7664" s="379"/>
      <c r="K7664" s="379"/>
      <c r="L7664" s="379"/>
      <c r="M7664" s="379"/>
      <c r="N7664" s="379"/>
      <c r="O7664" s="379"/>
      <c r="P7664" s="379"/>
      <c r="Q7664" s="379"/>
      <c r="R7664" s="379"/>
      <c r="S7664" s="379"/>
      <c r="T7664" s="379"/>
      <c r="U7664" s="379"/>
      <c r="V7664" s="379"/>
      <c r="W7664" s="379"/>
      <c r="X7664" s="379"/>
      <c r="Y7664" s="379"/>
      <c r="Z7664" s="379"/>
      <c r="AA7664" s="380"/>
      <c r="AB7664" s="379"/>
      <c r="AC7664" s="379"/>
      <c r="AD7664" s="379"/>
      <c r="AE7664" s="381"/>
      <c r="AF7664" s="105"/>
      <c r="AG7664" s="381"/>
      <c r="AH7664" s="381"/>
      <c r="AI7664" s="381"/>
      <c r="AJ7664" s="381"/>
      <c r="AK7664" s="381"/>
      <c r="AL7664" s="381"/>
      <c r="AM7664" s="381"/>
    </row>
    <row r="7665" spans="1:39" x14ac:dyDescent="0.35">
      <c r="A7665" s="379"/>
      <c r="B7665" s="379"/>
      <c r="C7665" s="379"/>
      <c r="D7665" s="379"/>
      <c r="E7665" s="379"/>
      <c r="F7665" s="379"/>
      <c r="G7665" s="379"/>
      <c r="H7665" s="379"/>
      <c r="I7665" s="379"/>
      <c r="J7665" s="379"/>
      <c r="K7665" s="379"/>
      <c r="L7665" s="379"/>
      <c r="M7665" s="379"/>
      <c r="N7665" s="379"/>
      <c r="O7665" s="379"/>
      <c r="P7665" s="379"/>
      <c r="Q7665" s="379"/>
      <c r="R7665" s="379"/>
      <c r="S7665" s="379"/>
      <c r="T7665" s="379"/>
      <c r="U7665" s="379"/>
      <c r="V7665" s="379"/>
      <c r="W7665" s="379"/>
      <c r="X7665" s="379"/>
      <c r="Y7665" s="379"/>
      <c r="Z7665" s="379"/>
      <c r="AA7665" s="380"/>
      <c r="AB7665" s="379"/>
      <c r="AC7665" s="379"/>
      <c r="AD7665" s="379"/>
      <c r="AE7665" s="381"/>
      <c r="AF7665" s="105"/>
      <c r="AG7665" s="381"/>
      <c r="AH7665" s="381"/>
      <c r="AI7665" s="381"/>
      <c r="AJ7665" s="381"/>
      <c r="AK7665" s="381"/>
      <c r="AL7665" s="381"/>
      <c r="AM7665" s="381"/>
    </row>
    <row r="7666" spans="1:39" x14ac:dyDescent="0.35">
      <c r="A7666" s="379"/>
      <c r="B7666" s="379"/>
      <c r="C7666" s="379"/>
      <c r="D7666" s="379"/>
      <c r="E7666" s="379"/>
      <c r="F7666" s="379"/>
      <c r="G7666" s="379"/>
      <c r="H7666" s="379"/>
      <c r="I7666" s="379"/>
      <c r="J7666" s="379"/>
      <c r="K7666" s="379"/>
      <c r="L7666" s="379"/>
      <c r="M7666" s="379"/>
      <c r="N7666" s="379"/>
      <c r="O7666" s="379"/>
      <c r="P7666" s="379"/>
      <c r="Q7666" s="379"/>
      <c r="R7666" s="379"/>
      <c r="S7666" s="379"/>
      <c r="T7666" s="379"/>
      <c r="U7666" s="379"/>
      <c r="V7666" s="379"/>
      <c r="W7666" s="379"/>
      <c r="X7666" s="379"/>
      <c r="Y7666" s="379"/>
      <c r="Z7666" s="379"/>
      <c r="AA7666" s="380"/>
      <c r="AB7666" s="379"/>
      <c r="AC7666" s="379"/>
      <c r="AD7666" s="379"/>
      <c r="AE7666" s="381"/>
      <c r="AF7666" s="105"/>
      <c r="AG7666" s="381"/>
      <c r="AH7666" s="381"/>
      <c r="AI7666" s="381"/>
      <c r="AJ7666" s="381"/>
      <c r="AK7666" s="381"/>
      <c r="AL7666" s="381"/>
      <c r="AM7666" s="381"/>
    </row>
    <row r="7667" spans="1:39" x14ac:dyDescent="0.35">
      <c r="A7667" s="379"/>
      <c r="B7667" s="379"/>
      <c r="C7667" s="379"/>
      <c r="D7667" s="379"/>
      <c r="E7667" s="379"/>
      <c r="F7667" s="379"/>
      <c r="G7667" s="379"/>
      <c r="H7667" s="379"/>
      <c r="I7667" s="379"/>
      <c r="J7667" s="379"/>
      <c r="K7667" s="379"/>
      <c r="L7667" s="379"/>
      <c r="M7667" s="379"/>
      <c r="N7667" s="379"/>
      <c r="O7667" s="379"/>
      <c r="P7667" s="379"/>
      <c r="Q7667" s="379"/>
      <c r="R7667" s="379"/>
      <c r="S7667" s="379"/>
      <c r="T7667" s="379"/>
      <c r="U7667" s="379"/>
      <c r="V7667" s="379"/>
      <c r="W7667" s="379"/>
      <c r="X7667" s="379"/>
      <c r="Y7667" s="379"/>
      <c r="Z7667" s="379"/>
      <c r="AA7667" s="380"/>
      <c r="AB7667" s="379"/>
      <c r="AC7667" s="379"/>
      <c r="AD7667" s="379"/>
      <c r="AE7667" s="381"/>
      <c r="AF7667" s="105"/>
      <c r="AG7667" s="381"/>
      <c r="AH7667" s="381"/>
      <c r="AI7667" s="381"/>
      <c r="AJ7667" s="381"/>
      <c r="AK7667" s="381"/>
      <c r="AL7667" s="381"/>
      <c r="AM7667" s="381"/>
    </row>
    <row r="7668" spans="1:39" x14ac:dyDescent="0.35">
      <c r="A7668" s="379"/>
      <c r="B7668" s="379"/>
      <c r="C7668" s="379"/>
      <c r="D7668" s="379"/>
      <c r="E7668" s="379"/>
      <c r="F7668" s="379"/>
      <c r="G7668" s="379"/>
      <c r="H7668" s="379"/>
      <c r="I7668" s="379"/>
      <c r="J7668" s="379"/>
      <c r="K7668" s="379"/>
      <c r="L7668" s="379"/>
      <c r="M7668" s="379"/>
      <c r="N7668" s="379"/>
      <c r="O7668" s="379"/>
      <c r="P7668" s="379"/>
      <c r="Q7668" s="379"/>
      <c r="R7668" s="379"/>
      <c r="S7668" s="379"/>
      <c r="T7668" s="379"/>
      <c r="U7668" s="379"/>
      <c r="V7668" s="379"/>
      <c r="W7668" s="379"/>
      <c r="X7668" s="379"/>
      <c r="Y7668" s="379"/>
      <c r="Z7668" s="379"/>
      <c r="AA7668" s="380"/>
      <c r="AB7668" s="379"/>
      <c r="AC7668" s="379"/>
      <c r="AD7668" s="379"/>
      <c r="AE7668" s="381"/>
      <c r="AF7668" s="105"/>
      <c r="AG7668" s="381"/>
      <c r="AH7668" s="381"/>
      <c r="AI7668" s="381"/>
      <c r="AJ7668" s="381"/>
      <c r="AK7668" s="381"/>
      <c r="AL7668" s="381"/>
      <c r="AM7668" s="381"/>
    </row>
    <row r="7669" spans="1:39" x14ac:dyDescent="0.35">
      <c r="A7669" s="379"/>
      <c r="B7669" s="379"/>
      <c r="C7669" s="379"/>
      <c r="D7669" s="379"/>
      <c r="E7669" s="379"/>
      <c r="F7669" s="379"/>
      <c r="G7669" s="379"/>
      <c r="H7669" s="379"/>
      <c r="I7669" s="379"/>
      <c r="J7669" s="379"/>
      <c r="K7669" s="379"/>
      <c r="L7669" s="379"/>
      <c r="M7669" s="379"/>
      <c r="N7669" s="379"/>
      <c r="O7669" s="379"/>
      <c r="P7669" s="379"/>
      <c r="Q7669" s="379"/>
      <c r="R7669" s="379"/>
      <c r="S7669" s="379"/>
      <c r="T7669" s="379"/>
      <c r="U7669" s="379"/>
      <c r="V7669" s="379"/>
      <c r="W7669" s="379"/>
      <c r="X7669" s="379"/>
      <c r="Y7669" s="379"/>
      <c r="Z7669" s="379"/>
      <c r="AA7669" s="380"/>
      <c r="AB7669" s="379"/>
      <c r="AC7669" s="379"/>
      <c r="AD7669" s="379"/>
      <c r="AE7669" s="381"/>
      <c r="AF7669" s="105"/>
      <c r="AG7669" s="381"/>
      <c r="AH7669" s="381"/>
      <c r="AI7669" s="381"/>
      <c r="AJ7669" s="381"/>
      <c r="AK7669" s="381"/>
      <c r="AL7669" s="381"/>
      <c r="AM7669" s="381"/>
    </row>
    <row r="7670" spans="1:39" x14ac:dyDescent="0.35">
      <c r="A7670" s="379"/>
      <c r="B7670" s="379"/>
      <c r="C7670" s="379"/>
      <c r="D7670" s="379"/>
      <c r="E7670" s="379"/>
      <c r="F7670" s="379"/>
      <c r="G7670" s="379"/>
      <c r="H7670" s="379"/>
      <c r="I7670" s="379"/>
      <c r="J7670" s="379"/>
      <c r="K7670" s="379"/>
      <c r="L7670" s="379"/>
      <c r="M7670" s="379"/>
      <c r="N7670" s="379"/>
      <c r="O7670" s="379"/>
      <c r="P7670" s="379"/>
      <c r="Q7670" s="379"/>
      <c r="R7670" s="379"/>
      <c r="S7670" s="379"/>
      <c r="T7670" s="379"/>
      <c r="U7670" s="379"/>
      <c r="V7670" s="379"/>
      <c r="W7670" s="379"/>
      <c r="X7670" s="379"/>
      <c r="Y7670" s="379"/>
      <c r="Z7670" s="379"/>
      <c r="AA7670" s="380"/>
      <c r="AB7670" s="379"/>
      <c r="AC7670" s="379"/>
      <c r="AD7670" s="379"/>
      <c r="AE7670" s="381"/>
      <c r="AF7670" s="105"/>
      <c r="AG7670" s="381"/>
      <c r="AH7670" s="381"/>
      <c r="AI7670" s="381"/>
      <c r="AJ7670" s="381"/>
      <c r="AK7670" s="381"/>
      <c r="AL7670" s="381"/>
      <c r="AM7670" s="381"/>
    </row>
    <row r="7671" spans="1:39" x14ac:dyDescent="0.35">
      <c r="A7671" s="379"/>
      <c r="B7671" s="379"/>
      <c r="C7671" s="379"/>
      <c r="D7671" s="379"/>
      <c r="E7671" s="379"/>
      <c r="F7671" s="379"/>
      <c r="G7671" s="379"/>
      <c r="H7671" s="379"/>
      <c r="I7671" s="379"/>
      <c r="J7671" s="379"/>
      <c r="K7671" s="379"/>
      <c r="L7671" s="379"/>
      <c r="M7671" s="379"/>
      <c r="N7671" s="379"/>
      <c r="O7671" s="379"/>
      <c r="P7671" s="379"/>
      <c r="Q7671" s="379"/>
      <c r="R7671" s="379"/>
      <c r="S7671" s="379"/>
      <c r="T7671" s="379"/>
      <c r="U7671" s="379"/>
      <c r="V7671" s="379"/>
      <c r="W7671" s="379"/>
      <c r="X7671" s="379"/>
      <c r="Y7671" s="379"/>
      <c r="Z7671" s="379"/>
      <c r="AA7671" s="380"/>
      <c r="AB7671" s="379"/>
      <c r="AC7671" s="379"/>
      <c r="AD7671" s="379"/>
      <c r="AE7671" s="381"/>
      <c r="AF7671" s="105"/>
      <c r="AG7671" s="381"/>
      <c r="AH7671" s="381"/>
      <c r="AI7671" s="381"/>
      <c r="AJ7671" s="381"/>
      <c r="AK7671" s="381"/>
      <c r="AL7671" s="381"/>
      <c r="AM7671" s="381"/>
    </row>
    <row r="7672" spans="1:39" x14ac:dyDescent="0.35">
      <c r="A7672" s="379"/>
      <c r="B7672" s="379"/>
      <c r="C7672" s="379"/>
      <c r="D7672" s="379"/>
      <c r="E7672" s="379"/>
      <c r="F7672" s="379"/>
      <c r="G7672" s="379"/>
      <c r="H7672" s="379"/>
      <c r="I7672" s="379"/>
      <c r="J7672" s="379"/>
      <c r="K7672" s="379"/>
      <c r="L7672" s="379"/>
      <c r="M7672" s="379"/>
      <c r="N7672" s="379"/>
      <c r="O7672" s="379"/>
      <c r="P7672" s="379"/>
      <c r="Q7672" s="379"/>
      <c r="R7672" s="379"/>
      <c r="S7672" s="379"/>
      <c r="T7672" s="379"/>
      <c r="U7672" s="379"/>
      <c r="V7672" s="379"/>
      <c r="W7672" s="379"/>
      <c r="X7672" s="379"/>
      <c r="Y7672" s="379"/>
      <c r="Z7672" s="379"/>
      <c r="AA7672" s="380"/>
      <c r="AB7672" s="379"/>
      <c r="AC7672" s="379"/>
      <c r="AD7672" s="379"/>
      <c r="AE7672" s="381"/>
      <c r="AF7672" s="105"/>
      <c r="AG7672" s="381"/>
      <c r="AH7672" s="381"/>
      <c r="AI7672" s="381"/>
      <c r="AJ7672" s="381"/>
      <c r="AK7672" s="381"/>
      <c r="AL7672" s="381"/>
      <c r="AM7672" s="381"/>
    </row>
    <row r="7673" spans="1:39" x14ac:dyDescent="0.35">
      <c r="A7673" s="379"/>
      <c r="B7673" s="379"/>
      <c r="C7673" s="379"/>
      <c r="D7673" s="379"/>
      <c r="E7673" s="379"/>
      <c r="F7673" s="379"/>
      <c r="G7673" s="379"/>
      <c r="H7673" s="379"/>
      <c r="I7673" s="379"/>
      <c r="J7673" s="379"/>
      <c r="K7673" s="379"/>
      <c r="L7673" s="379"/>
      <c r="M7673" s="379"/>
      <c r="N7673" s="379"/>
      <c r="O7673" s="379"/>
      <c r="P7673" s="379"/>
      <c r="Q7673" s="379"/>
      <c r="R7673" s="379"/>
      <c r="S7673" s="379"/>
      <c r="T7673" s="379"/>
      <c r="U7673" s="379"/>
      <c r="V7673" s="379"/>
      <c r="W7673" s="379"/>
      <c r="X7673" s="379"/>
      <c r="Y7673" s="379"/>
      <c r="Z7673" s="379"/>
      <c r="AA7673" s="380"/>
      <c r="AB7673" s="379"/>
      <c r="AC7673" s="379"/>
      <c r="AD7673" s="379"/>
      <c r="AE7673" s="381"/>
      <c r="AF7673" s="105"/>
      <c r="AG7673" s="381"/>
      <c r="AH7673" s="381"/>
      <c r="AI7673" s="381"/>
      <c r="AJ7673" s="381"/>
      <c r="AK7673" s="381"/>
      <c r="AL7673" s="381"/>
      <c r="AM7673" s="381"/>
    </row>
    <row r="7674" spans="1:39" x14ac:dyDescent="0.35">
      <c r="A7674" s="379"/>
      <c r="B7674" s="379"/>
      <c r="C7674" s="379"/>
      <c r="D7674" s="379"/>
      <c r="E7674" s="379"/>
      <c r="F7674" s="379"/>
      <c r="G7674" s="379"/>
      <c r="H7674" s="379"/>
      <c r="I7674" s="379"/>
      <c r="J7674" s="379"/>
      <c r="K7674" s="379"/>
      <c r="L7674" s="379"/>
      <c r="M7674" s="379"/>
      <c r="N7674" s="379"/>
      <c r="O7674" s="379"/>
      <c r="P7674" s="379"/>
      <c r="Q7674" s="379"/>
      <c r="R7674" s="379"/>
      <c r="S7674" s="379"/>
      <c r="T7674" s="379"/>
      <c r="U7674" s="379"/>
      <c r="V7674" s="379"/>
      <c r="W7674" s="379"/>
      <c r="X7674" s="379"/>
      <c r="Y7674" s="379"/>
      <c r="Z7674" s="379"/>
      <c r="AA7674" s="380"/>
      <c r="AB7674" s="379"/>
      <c r="AC7674" s="379"/>
      <c r="AD7674" s="379"/>
      <c r="AE7674" s="381"/>
      <c r="AF7674" s="105"/>
      <c r="AG7674" s="381"/>
      <c r="AH7674" s="381"/>
      <c r="AI7674" s="381"/>
      <c r="AJ7674" s="381"/>
      <c r="AK7674" s="381"/>
      <c r="AL7674" s="381"/>
      <c r="AM7674" s="381"/>
    </row>
    <row r="7675" spans="1:39" x14ac:dyDescent="0.35">
      <c r="A7675" s="379"/>
      <c r="B7675" s="379"/>
      <c r="C7675" s="379"/>
      <c r="D7675" s="379"/>
      <c r="E7675" s="379"/>
      <c r="F7675" s="379"/>
      <c r="G7675" s="379"/>
      <c r="H7675" s="379"/>
      <c r="I7675" s="379"/>
      <c r="J7675" s="379"/>
      <c r="K7675" s="379"/>
      <c r="L7675" s="379"/>
      <c r="M7675" s="379"/>
      <c r="N7675" s="379"/>
      <c r="O7675" s="379"/>
      <c r="P7675" s="379"/>
      <c r="Q7675" s="379"/>
      <c r="R7675" s="379"/>
      <c r="S7675" s="379"/>
      <c r="T7675" s="379"/>
      <c r="U7675" s="379"/>
      <c r="V7675" s="379"/>
      <c r="W7675" s="379"/>
      <c r="X7675" s="379"/>
      <c r="Y7675" s="379"/>
      <c r="Z7675" s="379"/>
      <c r="AA7675" s="380"/>
      <c r="AB7675" s="379"/>
      <c r="AC7675" s="379"/>
      <c r="AD7675" s="379"/>
      <c r="AE7675" s="381"/>
      <c r="AF7675" s="105"/>
      <c r="AG7675" s="381"/>
      <c r="AH7675" s="381"/>
      <c r="AI7675" s="381"/>
      <c r="AJ7675" s="381"/>
      <c r="AK7675" s="381"/>
      <c r="AL7675" s="381"/>
      <c r="AM7675" s="381"/>
    </row>
    <row r="7676" spans="1:39" x14ac:dyDescent="0.35">
      <c r="A7676" s="379"/>
      <c r="B7676" s="379"/>
      <c r="C7676" s="379"/>
      <c r="D7676" s="379"/>
      <c r="E7676" s="379"/>
      <c r="F7676" s="379"/>
      <c r="G7676" s="379"/>
      <c r="H7676" s="379"/>
      <c r="I7676" s="379"/>
      <c r="J7676" s="379"/>
      <c r="K7676" s="379"/>
      <c r="L7676" s="379"/>
      <c r="M7676" s="379"/>
      <c r="N7676" s="379"/>
      <c r="O7676" s="379"/>
      <c r="P7676" s="379"/>
      <c r="Q7676" s="379"/>
      <c r="R7676" s="379"/>
      <c r="S7676" s="379"/>
      <c r="T7676" s="379"/>
      <c r="U7676" s="379"/>
      <c r="V7676" s="379"/>
      <c r="W7676" s="379"/>
      <c r="X7676" s="379"/>
      <c r="Y7676" s="379"/>
      <c r="Z7676" s="379"/>
      <c r="AA7676" s="380"/>
      <c r="AB7676" s="379"/>
      <c r="AC7676" s="379"/>
      <c r="AD7676" s="379"/>
      <c r="AE7676" s="381"/>
      <c r="AF7676" s="105"/>
      <c r="AG7676" s="381"/>
      <c r="AH7676" s="381"/>
      <c r="AI7676" s="381"/>
      <c r="AJ7676" s="381"/>
      <c r="AK7676" s="381"/>
      <c r="AL7676" s="381"/>
      <c r="AM7676" s="381"/>
    </row>
    <row r="7677" spans="1:39" x14ac:dyDescent="0.35">
      <c r="A7677" s="379"/>
      <c r="B7677" s="379"/>
      <c r="C7677" s="379"/>
      <c r="D7677" s="379"/>
      <c r="E7677" s="379"/>
      <c r="F7677" s="379"/>
      <c r="G7677" s="379"/>
      <c r="H7677" s="379"/>
      <c r="I7677" s="379"/>
      <c r="J7677" s="379"/>
      <c r="K7677" s="379"/>
      <c r="L7677" s="379"/>
      <c r="M7677" s="379"/>
      <c r="N7677" s="379"/>
      <c r="O7677" s="379"/>
      <c r="P7677" s="379"/>
      <c r="Q7677" s="379"/>
      <c r="R7677" s="379"/>
      <c r="S7677" s="379"/>
      <c r="T7677" s="379"/>
      <c r="U7677" s="379"/>
      <c r="V7677" s="379"/>
      <c r="W7677" s="379"/>
      <c r="X7677" s="379"/>
      <c r="Y7677" s="379"/>
      <c r="Z7677" s="379"/>
      <c r="AA7677" s="380"/>
      <c r="AB7677" s="379"/>
      <c r="AC7677" s="379"/>
      <c r="AD7677" s="379"/>
      <c r="AE7677" s="381"/>
      <c r="AF7677" s="105"/>
      <c r="AG7677" s="381"/>
      <c r="AH7677" s="381"/>
      <c r="AI7677" s="381"/>
      <c r="AJ7677" s="381"/>
      <c r="AK7677" s="381"/>
      <c r="AL7677" s="381"/>
      <c r="AM7677" s="381"/>
    </row>
    <row r="7678" spans="1:39" x14ac:dyDescent="0.35">
      <c r="A7678" s="379"/>
      <c r="B7678" s="379"/>
      <c r="C7678" s="379"/>
      <c r="D7678" s="379"/>
      <c r="E7678" s="379"/>
      <c r="F7678" s="379"/>
      <c r="G7678" s="379"/>
      <c r="H7678" s="379"/>
      <c r="I7678" s="379"/>
      <c r="J7678" s="379"/>
      <c r="K7678" s="379"/>
      <c r="L7678" s="379"/>
      <c r="M7678" s="379"/>
      <c r="N7678" s="379"/>
      <c r="O7678" s="379"/>
      <c r="P7678" s="379"/>
      <c r="Q7678" s="379"/>
      <c r="R7678" s="379"/>
      <c r="S7678" s="379"/>
      <c r="T7678" s="379"/>
      <c r="U7678" s="379"/>
      <c r="V7678" s="379"/>
      <c r="W7678" s="379"/>
      <c r="X7678" s="379"/>
      <c r="Y7678" s="379"/>
      <c r="Z7678" s="379"/>
      <c r="AA7678" s="380"/>
      <c r="AB7678" s="379"/>
      <c r="AC7678" s="379"/>
      <c r="AD7678" s="379"/>
      <c r="AE7678" s="381"/>
      <c r="AF7678" s="105"/>
      <c r="AG7678" s="381"/>
      <c r="AH7678" s="381"/>
      <c r="AI7678" s="381"/>
      <c r="AJ7678" s="381"/>
      <c r="AK7678" s="381"/>
      <c r="AL7678" s="381"/>
      <c r="AM7678" s="381"/>
    </row>
    <row r="7679" spans="1:39" x14ac:dyDescent="0.35">
      <c r="A7679" s="379"/>
      <c r="B7679" s="379"/>
      <c r="C7679" s="379"/>
      <c r="D7679" s="379"/>
      <c r="E7679" s="379"/>
      <c r="F7679" s="379"/>
      <c r="G7679" s="379"/>
      <c r="H7679" s="379"/>
      <c r="I7679" s="379"/>
      <c r="J7679" s="379"/>
      <c r="K7679" s="379"/>
      <c r="L7679" s="379"/>
      <c r="M7679" s="379"/>
      <c r="N7679" s="379"/>
      <c r="O7679" s="379"/>
      <c r="P7679" s="379"/>
      <c r="Q7679" s="379"/>
      <c r="R7679" s="379"/>
      <c r="S7679" s="379"/>
      <c r="T7679" s="379"/>
      <c r="U7679" s="379"/>
      <c r="V7679" s="379"/>
      <c r="W7679" s="379"/>
      <c r="X7679" s="379"/>
      <c r="Y7679" s="379"/>
      <c r="Z7679" s="379"/>
      <c r="AA7679" s="380"/>
      <c r="AB7679" s="379"/>
      <c r="AC7679" s="379"/>
      <c r="AD7679" s="379"/>
      <c r="AE7679" s="381"/>
      <c r="AF7679" s="105"/>
      <c r="AG7679" s="381"/>
      <c r="AH7679" s="381"/>
      <c r="AI7679" s="381"/>
      <c r="AJ7679" s="381"/>
      <c r="AK7679" s="381"/>
      <c r="AL7679" s="381"/>
      <c r="AM7679" s="381"/>
    </row>
    <row r="7680" spans="1:39" x14ac:dyDescent="0.35">
      <c r="A7680" s="379"/>
      <c r="B7680" s="379"/>
      <c r="C7680" s="379"/>
      <c r="D7680" s="379"/>
      <c r="E7680" s="379"/>
      <c r="F7680" s="379"/>
      <c r="G7680" s="379"/>
      <c r="H7680" s="379"/>
      <c r="I7680" s="379"/>
      <c r="J7680" s="379"/>
      <c r="K7680" s="379"/>
      <c r="L7680" s="379"/>
      <c r="M7680" s="379"/>
      <c r="N7680" s="379"/>
      <c r="O7680" s="379"/>
      <c r="P7680" s="379"/>
      <c r="Q7680" s="379"/>
      <c r="R7680" s="379"/>
      <c r="S7680" s="379"/>
      <c r="T7680" s="379"/>
      <c r="U7680" s="379"/>
      <c r="V7680" s="379"/>
      <c r="W7680" s="379"/>
      <c r="X7680" s="379"/>
      <c r="Y7680" s="379"/>
      <c r="Z7680" s="379"/>
      <c r="AA7680" s="380"/>
      <c r="AB7680" s="379"/>
      <c r="AC7680" s="379"/>
      <c r="AD7680" s="379"/>
      <c r="AE7680" s="381"/>
      <c r="AF7680" s="105"/>
      <c r="AG7680" s="381"/>
      <c r="AH7680" s="381"/>
      <c r="AI7680" s="381"/>
      <c r="AJ7680" s="381"/>
      <c r="AK7680" s="381"/>
      <c r="AL7680" s="381"/>
      <c r="AM7680" s="381"/>
    </row>
    <row r="7681" spans="1:39" x14ac:dyDescent="0.35">
      <c r="A7681" s="379"/>
      <c r="B7681" s="379"/>
      <c r="C7681" s="379"/>
      <c r="D7681" s="379"/>
      <c r="E7681" s="379"/>
      <c r="F7681" s="379"/>
      <c r="G7681" s="379"/>
      <c r="H7681" s="379"/>
      <c r="I7681" s="379"/>
      <c r="J7681" s="379"/>
      <c r="K7681" s="379"/>
      <c r="L7681" s="379"/>
      <c r="M7681" s="379"/>
      <c r="N7681" s="379"/>
      <c r="O7681" s="379"/>
      <c r="P7681" s="379"/>
      <c r="Q7681" s="379"/>
      <c r="R7681" s="379"/>
      <c r="S7681" s="379"/>
      <c r="T7681" s="379"/>
      <c r="U7681" s="379"/>
      <c r="V7681" s="379"/>
      <c r="W7681" s="379"/>
      <c r="X7681" s="379"/>
      <c r="Y7681" s="379"/>
      <c r="Z7681" s="379"/>
      <c r="AA7681" s="380"/>
      <c r="AB7681" s="379"/>
      <c r="AC7681" s="379"/>
      <c r="AD7681" s="379"/>
      <c r="AE7681" s="381"/>
      <c r="AF7681" s="105"/>
      <c r="AG7681" s="381"/>
      <c r="AH7681" s="381"/>
      <c r="AI7681" s="381"/>
      <c r="AJ7681" s="381"/>
      <c r="AK7681" s="381"/>
      <c r="AL7681" s="381"/>
      <c r="AM7681" s="381"/>
    </row>
    <row r="7682" spans="1:39" x14ac:dyDescent="0.35">
      <c r="A7682" s="379"/>
      <c r="B7682" s="379"/>
      <c r="C7682" s="379"/>
      <c r="D7682" s="379"/>
      <c r="E7682" s="379"/>
      <c r="F7682" s="379"/>
      <c r="G7682" s="379"/>
      <c r="H7682" s="379"/>
      <c r="I7682" s="379"/>
      <c r="J7682" s="379"/>
      <c r="K7682" s="379"/>
      <c r="L7682" s="379"/>
      <c r="M7682" s="379"/>
      <c r="N7682" s="379"/>
      <c r="O7682" s="379"/>
      <c r="P7682" s="379"/>
      <c r="Q7682" s="379"/>
      <c r="R7682" s="379"/>
      <c r="S7682" s="379"/>
      <c r="T7682" s="379"/>
      <c r="U7682" s="379"/>
      <c r="V7682" s="379"/>
      <c r="W7682" s="379"/>
      <c r="X7682" s="379"/>
      <c r="Y7682" s="379"/>
      <c r="Z7682" s="379"/>
      <c r="AA7682" s="380"/>
      <c r="AB7682" s="379"/>
      <c r="AC7682" s="379"/>
      <c r="AD7682" s="379"/>
      <c r="AE7682" s="381"/>
      <c r="AF7682" s="105"/>
      <c r="AG7682" s="381"/>
      <c r="AH7682" s="381"/>
      <c r="AI7682" s="381"/>
      <c r="AJ7682" s="381"/>
      <c r="AK7682" s="381"/>
      <c r="AL7682" s="381"/>
      <c r="AM7682" s="381"/>
    </row>
    <row r="7683" spans="1:39" x14ac:dyDescent="0.35">
      <c r="A7683" s="379"/>
      <c r="B7683" s="379"/>
      <c r="C7683" s="379"/>
      <c r="D7683" s="379"/>
      <c r="E7683" s="379"/>
      <c r="F7683" s="379"/>
      <c r="G7683" s="379"/>
      <c r="H7683" s="379"/>
      <c r="I7683" s="379"/>
      <c r="J7683" s="379"/>
      <c r="K7683" s="379"/>
      <c r="L7683" s="379"/>
      <c r="M7683" s="379"/>
      <c r="N7683" s="379"/>
      <c r="O7683" s="379"/>
      <c r="P7683" s="379"/>
      <c r="Q7683" s="379"/>
      <c r="R7683" s="379"/>
      <c r="S7683" s="379"/>
      <c r="T7683" s="379"/>
      <c r="U7683" s="379"/>
      <c r="V7683" s="379"/>
      <c r="W7683" s="379"/>
      <c r="X7683" s="379"/>
      <c r="Y7683" s="379"/>
      <c r="Z7683" s="379"/>
      <c r="AA7683" s="380"/>
      <c r="AB7683" s="379"/>
      <c r="AC7683" s="379"/>
      <c r="AD7683" s="379"/>
      <c r="AE7683" s="381"/>
      <c r="AF7683" s="105"/>
      <c r="AG7683" s="381"/>
      <c r="AH7683" s="381"/>
      <c r="AI7683" s="381"/>
      <c r="AJ7683" s="381"/>
      <c r="AK7683" s="381"/>
      <c r="AL7683" s="381"/>
      <c r="AM7683" s="381"/>
    </row>
    <row r="7684" spans="1:39" x14ac:dyDescent="0.35">
      <c r="A7684" s="379"/>
      <c r="B7684" s="379"/>
      <c r="C7684" s="379"/>
      <c r="D7684" s="379"/>
      <c r="E7684" s="379"/>
      <c r="F7684" s="379"/>
      <c r="G7684" s="379"/>
      <c r="H7684" s="379"/>
      <c r="I7684" s="379"/>
      <c r="J7684" s="379"/>
      <c r="K7684" s="379"/>
      <c r="L7684" s="379"/>
      <c r="M7684" s="379"/>
      <c r="N7684" s="379"/>
      <c r="O7684" s="379"/>
      <c r="P7684" s="379"/>
      <c r="Q7684" s="379"/>
      <c r="R7684" s="379"/>
      <c r="S7684" s="379"/>
      <c r="T7684" s="379"/>
      <c r="U7684" s="379"/>
      <c r="V7684" s="379"/>
      <c r="W7684" s="379"/>
      <c r="X7684" s="379"/>
      <c r="Y7684" s="379"/>
      <c r="Z7684" s="379"/>
      <c r="AA7684" s="380"/>
      <c r="AB7684" s="379"/>
      <c r="AC7684" s="379"/>
      <c r="AD7684" s="379"/>
      <c r="AE7684" s="381"/>
      <c r="AF7684" s="105"/>
      <c r="AG7684" s="381"/>
      <c r="AH7684" s="381"/>
      <c r="AI7684" s="381"/>
      <c r="AJ7684" s="381"/>
      <c r="AK7684" s="381"/>
      <c r="AL7684" s="381"/>
      <c r="AM7684" s="381"/>
    </row>
    <row r="7685" spans="1:39" x14ac:dyDescent="0.35">
      <c r="A7685" s="379"/>
      <c r="B7685" s="379"/>
      <c r="C7685" s="379"/>
      <c r="D7685" s="379"/>
      <c r="E7685" s="379"/>
      <c r="F7685" s="379"/>
      <c r="G7685" s="379"/>
      <c r="H7685" s="379"/>
      <c r="I7685" s="379"/>
      <c r="J7685" s="379"/>
      <c r="K7685" s="379"/>
      <c r="L7685" s="379"/>
      <c r="M7685" s="379"/>
      <c r="N7685" s="379"/>
      <c r="O7685" s="379"/>
      <c r="P7685" s="379"/>
      <c r="Q7685" s="379"/>
      <c r="R7685" s="379"/>
      <c r="S7685" s="379"/>
      <c r="T7685" s="379"/>
      <c r="U7685" s="379"/>
      <c r="V7685" s="379"/>
      <c r="W7685" s="379"/>
      <c r="X7685" s="379"/>
      <c r="Y7685" s="379"/>
      <c r="Z7685" s="379"/>
      <c r="AA7685" s="380"/>
      <c r="AB7685" s="379"/>
      <c r="AC7685" s="379"/>
      <c r="AD7685" s="379"/>
      <c r="AE7685" s="381"/>
      <c r="AF7685" s="105"/>
      <c r="AG7685" s="381"/>
      <c r="AH7685" s="381"/>
      <c r="AI7685" s="381"/>
      <c r="AJ7685" s="381"/>
      <c r="AK7685" s="381"/>
      <c r="AL7685" s="381"/>
      <c r="AM7685" s="381"/>
    </row>
    <row r="7686" spans="1:39" x14ac:dyDescent="0.35">
      <c r="A7686" s="379"/>
      <c r="B7686" s="379"/>
      <c r="C7686" s="379"/>
      <c r="D7686" s="379"/>
      <c r="E7686" s="379"/>
      <c r="F7686" s="379"/>
      <c r="G7686" s="379"/>
      <c r="H7686" s="379"/>
      <c r="I7686" s="379"/>
      <c r="J7686" s="379"/>
      <c r="K7686" s="379"/>
      <c r="L7686" s="379"/>
      <c r="M7686" s="379"/>
      <c r="N7686" s="379"/>
      <c r="O7686" s="379"/>
      <c r="P7686" s="379"/>
      <c r="Q7686" s="379"/>
      <c r="R7686" s="379"/>
      <c r="S7686" s="379"/>
      <c r="T7686" s="379"/>
      <c r="U7686" s="379"/>
      <c r="V7686" s="379"/>
      <c r="W7686" s="379"/>
      <c r="X7686" s="379"/>
      <c r="Y7686" s="379"/>
      <c r="Z7686" s="379"/>
      <c r="AA7686" s="380"/>
      <c r="AB7686" s="379"/>
      <c r="AC7686" s="379"/>
      <c r="AD7686" s="379"/>
      <c r="AE7686" s="381"/>
      <c r="AF7686" s="105"/>
      <c r="AG7686" s="381"/>
      <c r="AH7686" s="381"/>
      <c r="AI7686" s="381"/>
      <c r="AJ7686" s="381"/>
      <c r="AK7686" s="381"/>
      <c r="AL7686" s="381"/>
      <c r="AM7686" s="381"/>
    </row>
    <row r="7687" spans="1:39" x14ac:dyDescent="0.35">
      <c r="A7687" s="379"/>
      <c r="B7687" s="379"/>
      <c r="C7687" s="379"/>
      <c r="D7687" s="379"/>
      <c r="E7687" s="379"/>
      <c r="F7687" s="379"/>
      <c r="G7687" s="379"/>
      <c r="H7687" s="379"/>
      <c r="I7687" s="379"/>
      <c r="J7687" s="379"/>
      <c r="K7687" s="379"/>
      <c r="L7687" s="379"/>
      <c r="M7687" s="379"/>
      <c r="N7687" s="379"/>
      <c r="O7687" s="379"/>
      <c r="P7687" s="379"/>
      <c r="Q7687" s="379"/>
      <c r="R7687" s="379"/>
      <c r="S7687" s="379"/>
      <c r="T7687" s="379"/>
      <c r="U7687" s="379"/>
      <c r="V7687" s="379"/>
      <c r="W7687" s="379"/>
      <c r="X7687" s="379"/>
      <c r="Y7687" s="379"/>
      <c r="Z7687" s="379"/>
      <c r="AA7687" s="380"/>
      <c r="AB7687" s="379"/>
      <c r="AC7687" s="379"/>
      <c r="AD7687" s="379"/>
      <c r="AE7687" s="381"/>
      <c r="AF7687" s="105"/>
      <c r="AG7687" s="381"/>
      <c r="AH7687" s="381"/>
      <c r="AI7687" s="381"/>
      <c r="AJ7687" s="381"/>
      <c r="AK7687" s="381"/>
      <c r="AL7687" s="381"/>
      <c r="AM7687" s="381"/>
    </row>
    <row r="7688" spans="1:39" x14ac:dyDescent="0.35">
      <c r="A7688" s="379"/>
      <c r="B7688" s="379"/>
      <c r="C7688" s="379"/>
      <c r="D7688" s="379"/>
      <c r="E7688" s="379"/>
      <c r="F7688" s="379"/>
      <c r="G7688" s="379"/>
      <c r="H7688" s="379"/>
      <c r="I7688" s="379"/>
      <c r="J7688" s="379"/>
      <c r="K7688" s="379"/>
      <c r="L7688" s="379"/>
      <c r="M7688" s="379"/>
      <c r="N7688" s="379"/>
      <c r="O7688" s="379"/>
      <c r="P7688" s="379"/>
      <c r="Q7688" s="379"/>
      <c r="R7688" s="379"/>
      <c r="S7688" s="379"/>
      <c r="T7688" s="379"/>
      <c r="U7688" s="379"/>
      <c r="V7688" s="379"/>
      <c r="W7688" s="379"/>
      <c r="X7688" s="379"/>
      <c r="Y7688" s="379"/>
      <c r="Z7688" s="379"/>
      <c r="AA7688" s="380"/>
      <c r="AB7688" s="379"/>
      <c r="AC7688" s="379"/>
      <c r="AD7688" s="379"/>
      <c r="AE7688" s="381"/>
      <c r="AF7688" s="105"/>
      <c r="AG7688" s="381"/>
      <c r="AH7688" s="381"/>
      <c r="AI7688" s="381"/>
      <c r="AJ7688" s="381"/>
      <c r="AK7688" s="381"/>
      <c r="AL7688" s="381"/>
      <c r="AM7688" s="381"/>
    </row>
    <row r="7689" spans="1:39" x14ac:dyDescent="0.35">
      <c r="A7689" s="379"/>
      <c r="B7689" s="379"/>
      <c r="C7689" s="379"/>
      <c r="D7689" s="379"/>
      <c r="E7689" s="379"/>
      <c r="F7689" s="379"/>
      <c r="G7689" s="379"/>
      <c r="H7689" s="379"/>
      <c r="I7689" s="379"/>
      <c r="J7689" s="379"/>
      <c r="K7689" s="379"/>
      <c r="L7689" s="379"/>
      <c r="M7689" s="379"/>
      <c r="N7689" s="379"/>
      <c r="O7689" s="379"/>
      <c r="P7689" s="379"/>
      <c r="Q7689" s="379"/>
      <c r="R7689" s="379"/>
      <c r="S7689" s="379"/>
      <c r="T7689" s="379"/>
      <c r="U7689" s="379"/>
      <c r="V7689" s="379"/>
      <c r="W7689" s="379"/>
      <c r="X7689" s="379"/>
      <c r="Y7689" s="379"/>
      <c r="Z7689" s="379"/>
      <c r="AA7689" s="380"/>
      <c r="AB7689" s="379"/>
      <c r="AC7689" s="379"/>
      <c r="AD7689" s="379"/>
      <c r="AE7689" s="381"/>
      <c r="AF7689" s="105"/>
      <c r="AG7689" s="381"/>
      <c r="AH7689" s="381"/>
      <c r="AI7689" s="381"/>
      <c r="AJ7689" s="381"/>
      <c r="AK7689" s="381"/>
      <c r="AL7689" s="381"/>
      <c r="AM7689" s="381"/>
    </row>
    <row r="7690" spans="1:39" x14ac:dyDescent="0.35">
      <c r="A7690" s="379"/>
      <c r="B7690" s="379"/>
      <c r="C7690" s="379"/>
      <c r="D7690" s="379"/>
      <c r="E7690" s="379"/>
      <c r="F7690" s="379"/>
      <c r="G7690" s="379"/>
      <c r="H7690" s="379"/>
      <c r="I7690" s="379"/>
      <c r="J7690" s="379"/>
      <c r="K7690" s="379"/>
      <c r="L7690" s="379"/>
      <c r="M7690" s="379"/>
      <c r="N7690" s="379"/>
      <c r="O7690" s="379"/>
      <c r="P7690" s="379"/>
      <c r="Q7690" s="379"/>
      <c r="R7690" s="379"/>
      <c r="S7690" s="379"/>
      <c r="T7690" s="379"/>
      <c r="U7690" s="379"/>
      <c r="V7690" s="379"/>
      <c r="W7690" s="379"/>
      <c r="X7690" s="379"/>
      <c r="Y7690" s="379"/>
      <c r="Z7690" s="379"/>
      <c r="AA7690" s="380"/>
      <c r="AB7690" s="379"/>
      <c r="AC7690" s="379"/>
      <c r="AD7690" s="379"/>
      <c r="AE7690" s="381"/>
      <c r="AF7690" s="105"/>
      <c r="AG7690" s="381"/>
      <c r="AH7690" s="381"/>
      <c r="AI7690" s="381"/>
      <c r="AJ7690" s="381"/>
      <c r="AK7690" s="381"/>
      <c r="AL7690" s="381"/>
      <c r="AM7690" s="381"/>
    </row>
    <row r="7691" spans="1:39" x14ac:dyDescent="0.35">
      <c r="A7691" s="379"/>
      <c r="B7691" s="379"/>
      <c r="C7691" s="379"/>
      <c r="D7691" s="379"/>
      <c r="E7691" s="379"/>
      <c r="F7691" s="379"/>
      <c r="G7691" s="379"/>
      <c r="H7691" s="379"/>
      <c r="I7691" s="379"/>
      <c r="J7691" s="379"/>
      <c r="K7691" s="379"/>
      <c r="L7691" s="379"/>
      <c r="M7691" s="379"/>
      <c r="N7691" s="379"/>
      <c r="O7691" s="379"/>
      <c r="P7691" s="379"/>
      <c r="Q7691" s="379"/>
      <c r="R7691" s="379"/>
      <c r="S7691" s="379"/>
      <c r="T7691" s="379"/>
      <c r="U7691" s="379"/>
      <c r="V7691" s="379"/>
      <c r="W7691" s="379"/>
      <c r="X7691" s="379"/>
      <c r="Y7691" s="379"/>
      <c r="Z7691" s="379"/>
      <c r="AA7691" s="380"/>
      <c r="AB7691" s="379"/>
      <c r="AC7691" s="379"/>
      <c r="AD7691" s="379"/>
      <c r="AE7691" s="381"/>
      <c r="AF7691" s="105"/>
      <c r="AG7691" s="381"/>
      <c r="AH7691" s="381"/>
      <c r="AI7691" s="381"/>
      <c r="AJ7691" s="381"/>
      <c r="AK7691" s="381"/>
      <c r="AL7691" s="381"/>
      <c r="AM7691" s="381"/>
    </row>
    <row r="7692" spans="1:39" x14ac:dyDescent="0.35">
      <c r="A7692" s="379"/>
      <c r="B7692" s="379"/>
      <c r="C7692" s="379"/>
      <c r="D7692" s="379"/>
      <c r="E7692" s="379"/>
      <c r="F7692" s="379"/>
      <c r="G7692" s="379"/>
      <c r="H7692" s="379"/>
      <c r="I7692" s="379"/>
      <c r="J7692" s="379"/>
      <c r="K7692" s="379"/>
      <c r="L7692" s="379"/>
      <c r="M7692" s="379"/>
      <c r="N7692" s="379"/>
      <c r="O7692" s="379"/>
      <c r="P7692" s="379"/>
      <c r="Q7692" s="379"/>
      <c r="R7692" s="379"/>
      <c r="S7692" s="379"/>
      <c r="T7692" s="379"/>
      <c r="U7692" s="379"/>
      <c r="V7692" s="379"/>
      <c r="W7692" s="379"/>
      <c r="X7692" s="379"/>
      <c r="Y7692" s="379"/>
      <c r="Z7692" s="379"/>
      <c r="AA7692" s="380"/>
      <c r="AB7692" s="379"/>
      <c r="AC7692" s="379"/>
      <c r="AD7692" s="379"/>
      <c r="AE7692" s="381"/>
      <c r="AF7692" s="105"/>
      <c r="AG7692" s="381"/>
      <c r="AH7692" s="381"/>
      <c r="AI7692" s="381"/>
      <c r="AJ7692" s="381"/>
      <c r="AK7692" s="381"/>
      <c r="AL7692" s="381"/>
      <c r="AM7692" s="381"/>
    </row>
    <row r="7693" spans="1:39" x14ac:dyDescent="0.35">
      <c r="A7693" s="379"/>
      <c r="B7693" s="379"/>
      <c r="C7693" s="379"/>
      <c r="D7693" s="379"/>
      <c r="E7693" s="379"/>
      <c r="F7693" s="379"/>
      <c r="G7693" s="379"/>
      <c r="H7693" s="379"/>
      <c r="I7693" s="379"/>
      <c r="J7693" s="379"/>
      <c r="K7693" s="379"/>
      <c r="L7693" s="379"/>
      <c r="M7693" s="379"/>
      <c r="N7693" s="379"/>
      <c r="O7693" s="379"/>
      <c r="P7693" s="379"/>
      <c r="Q7693" s="379"/>
      <c r="R7693" s="379"/>
      <c r="S7693" s="379"/>
      <c r="T7693" s="379"/>
      <c r="U7693" s="379"/>
      <c r="V7693" s="379"/>
      <c r="W7693" s="379"/>
      <c r="X7693" s="379"/>
      <c r="Y7693" s="379"/>
      <c r="Z7693" s="379"/>
      <c r="AA7693" s="380"/>
      <c r="AB7693" s="379"/>
      <c r="AC7693" s="379"/>
      <c r="AD7693" s="379"/>
      <c r="AE7693" s="381"/>
      <c r="AF7693" s="105"/>
      <c r="AG7693" s="381"/>
      <c r="AH7693" s="381"/>
      <c r="AI7693" s="381"/>
      <c r="AJ7693" s="381"/>
      <c r="AK7693" s="381"/>
      <c r="AL7693" s="381"/>
      <c r="AM7693" s="381"/>
    </row>
    <row r="7694" spans="1:39" x14ac:dyDescent="0.35">
      <c r="A7694" s="379"/>
      <c r="B7694" s="379"/>
      <c r="C7694" s="379"/>
      <c r="D7694" s="379"/>
      <c r="E7694" s="379"/>
      <c r="F7694" s="379"/>
      <c r="G7694" s="379"/>
      <c r="H7694" s="379"/>
      <c r="I7694" s="379"/>
      <c r="J7694" s="379"/>
      <c r="K7694" s="379"/>
      <c r="L7694" s="379"/>
      <c r="M7694" s="379"/>
      <c r="N7694" s="379"/>
      <c r="O7694" s="379"/>
      <c r="P7694" s="379"/>
      <c r="Q7694" s="379"/>
      <c r="R7694" s="379"/>
      <c r="S7694" s="379"/>
      <c r="T7694" s="379"/>
      <c r="U7694" s="379"/>
      <c r="V7694" s="379"/>
      <c r="W7694" s="379"/>
      <c r="X7694" s="379"/>
      <c r="Y7694" s="379"/>
      <c r="Z7694" s="379"/>
      <c r="AA7694" s="380"/>
      <c r="AB7694" s="379"/>
      <c r="AC7694" s="379"/>
      <c r="AD7694" s="379"/>
      <c r="AE7694" s="381"/>
      <c r="AF7694" s="105"/>
      <c r="AG7694" s="381"/>
      <c r="AH7694" s="381"/>
      <c r="AI7694" s="381"/>
      <c r="AJ7694" s="381"/>
      <c r="AK7694" s="381"/>
      <c r="AL7694" s="381"/>
      <c r="AM7694" s="381"/>
    </row>
    <row r="7695" spans="1:39" x14ac:dyDescent="0.35">
      <c r="A7695" s="379"/>
      <c r="B7695" s="379"/>
      <c r="C7695" s="379"/>
      <c r="D7695" s="379"/>
      <c r="E7695" s="379"/>
      <c r="F7695" s="379"/>
      <c r="G7695" s="379"/>
      <c r="H7695" s="379"/>
      <c r="I7695" s="379"/>
      <c r="J7695" s="379"/>
      <c r="K7695" s="379"/>
      <c r="L7695" s="379"/>
      <c r="M7695" s="379"/>
      <c r="N7695" s="379"/>
      <c r="O7695" s="379"/>
      <c r="P7695" s="379"/>
      <c r="Q7695" s="379"/>
      <c r="R7695" s="379"/>
      <c r="S7695" s="379"/>
      <c r="T7695" s="379"/>
      <c r="U7695" s="379"/>
      <c r="V7695" s="379"/>
      <c r="W7695" s="379"/>
      <c r="X7695" s="379"/>
      <c r="Y7695" s="379"/>
      <c r="Z7695" s="379"/>
      <c r="AA7695" s="380"/>
      <c r="AB7695" s="379"/>
      <c r="AC7695" s="379"/>
      <c r="AD7695" s="379"/>
      <c r="AE7695" s="381"/>
      <c r="AF7695" s="105"/>
      <c r="AG7695" s="381"/>
      <c r="AH7695" s="381"/>
      <c r="AI7695" s="381"/>
      <c r="AJ7695" s="381"/>
      <c r="AK7695" s="381"/>
      <c r="AL7695" s="381"/>
      <c r="AM7695" s="381"/>
    </row>
    <row r="7696" spans="1:39" x14ac:dyDescent="0.35">
      <c r="A7696" s="379"/>
      <c r="B7696" s="379"/>
      <c r="C7696" s="379"/>
      <c r="D7696" s="379"/>
      <c r="E7696" s="379"/>
      <c r="F7696" s="379"/>
      <c r="G7696" s="379"/>
      <c r="H7696" s="379"/>
      <c r="I7696" s="379"/>
      <c r="J7696" s="379"/>
      <c r="K7696" s="379"/>
      <c r="L7696" s="379"/>
      <c r="M7696" s="379"/>
      <c r="N7696" s="379"/>
      <c r="O7696" s="379"/>
      <c r="P7696" s="379"/>
      <c r="Q7696" s="379"/>
      <c r="R7696" s="379"/>
      <c r="S7696" s="379"/>
      <c r="T7696" s="379"/>
      <c r="U7696" s="379"/>
      <c r="V7696" s="379"/>
      <c r="W7696" s="379"/>
      <c r="X7696" s="379"/>
      <c r="Y7696" s="379"/>
      <c r="Z7696" s="379"/>
      <c r="AA7696" s="380"/>
      <c r="AB7696" s="379"/>
      <c r="AC7696" s="379"/>
      <c r="AD7696" s="379"/>
      <c r="AE7696" s="381"/>
      <c r="AF7696" s="105"/>
      <c r="AG7696" s="381"/>
      <c r="AH7696" s="381"/>
      <c r="AI7696" s="381"/>
      <c r="AJ7696" s="381"/>
      <c r="AK7696" s="381"/>
      <c r="AL7696" s="381"/>
      <c r="AM7696" s="381"/>
    </row>
    <row r="7697" spans="1:39" x14ac:dyDescent="0.35">
      <c r="A7697" s="379"/>
      <c r="B7697" s="379"/>
      <c r="C7697" s="379"/>
      <c r="D7697" s="379"/>
      <c r="E7697" s="379"/>
      <c r="F7697" s="379"/>
      <c r="G7697" s="379"/>
      <c r="H7697" s="379"/>
      <c r="I7697" s="379"/>
      <c r="J7697" s="379"/>
      <c r="K7697" s="379"/>
      <c r="L7697" s="379"/>
      <c r="M7697" s="379"/>
      <c r="N7697" s="379"/>
      <c r="O7697" s="379"/>
      <c r="P7697" s="379"/>
      <c r="Q7697" s="379"/>
      <c r="R7697" s="379"/>
      <c r="S7697" s="379"/>
      <c r="T7697" s="379"/>
      <c r="U7697" s="379"/>
      <c r="V7697" s="379"/>
      <c r="W7697" s="379"/>
      <c r="X7697" s="379"/>
      <c r="Y7697" s="379"/>
      <c r="Z7697" s="379"/>
      <c r="AA7697" s="380"/>
      <c r="AB7697" s="379"/>
      <c r="AC7697" s="379"/>
      <c r="AD7697" s="379"/>
      <c r="AE7697" s="381"/>
      <c r="AF7697" s="105"/>
      <c r="AG7697" s="381"/>
      <c r="AH7697" s="381"/>
      <c r="AI7697" s="381"/>
      <c r="AJ7697" s="381"/>
      <c r="AK7697" s="381"/>
      <c r="AL7697" s="381"/>
      <c r="AM7697" s="381"/>
    </row>
    <row r="7698" spans="1:39" x14ac:dyDescent="0.35">
      <c r="A7698" s="379"/>
      <c r="B7698" s="379"/>
      <c r="C7698" s="379"/>
      <c r="D7698" s="379"/>
      <c r="E7698" s="379"/>
      <c r="F7698" s="379"/>
      <c r="G7698" s="379"/>
      <c r="H7698" s="379"/>
      <c r="I7698" s="379"/>
      <c r="J7698" s="379"/>
      <c r="K7698" s="379"/>
      <c r="L7698" s="379"/>
      <c r="M7698" s="379"/>
      <c r="N7698" s="379"/>
      <c r="O7698" s="379"/>
      <c r="P7698" s="379"/>
      <c r="Q7698" s="379"/>
      <c r="R7698" s="379"/>
      <c r="S7698" s="379"/>
      <c r="T7698" s="379"/>
      <c r="U7698" s="379"/>
      <c r="V7698" s="379"/>
      <c r="W7698" s="379"/>
      <c r="X7698" s="379"/>
      <c r="Y7698" s="379"/>
      <c r="Z7698" s="379"/>
      <c r="AA7698" s="380"/>
      <c r="AB7698" s="379"/>
      <c r="AC7698" s="379"/>
      <c r="AD7698" s="379"/>
      <c r="AE7698" s="381"/>
      <c r="AF7698" s="105"/>
      <c r="AG7698" s="381"/>
      <c r="AH7698" s="381"/>
      <c r="AI7698" s="381"/>
      <c r="AJ7698" s="381"/>
      <c r="AK7698" s="381"/>
      <c r="AL7698" s="381"/>
      <c r="AM7698" s="381"/>
    </row>
    <row r="7699" spans="1:39" x14ac:dyDescent="0.35">
      <c r="A7699" s="379"/>
      <c r="B7699" s="379"/>
      <c r="C7699" s="379"/>
      <c r="D7699" s="379"/>
      <c r="E7699" s="379"/>
      <c r="F7699" s="379"/>
      <c r="G7699" s="379"/>
      <c r="H7699" s="379"/>
      <c r="I7699" s="379"/>
      <c r="J7699" s="379"/>
      <c r="K7699" s="379"/>
      <c r="L7699" s="379"/>
      <c r="M7699" s="379"/>
      <c r="N7699" s="379"/>
      <c r="O7699" s="379"/>
      <c r="P7699" s="379"/>
      <c r="Q7699" s="379"/>
      <c r="R7699" s="379"/>
      <c r="S7699" s="379"/>
      <c r="T7699" s="379"/>
      <c r="U7699" s="379"/>
      <c r="V7699" s="379"/>
      <c r="W7699" s="379"/>
      <c r="X7699" s="379"/>
      <c r="Y7699" s="379"/>
      <c r="Z7699" s="379"/>
      <c r="AA7699" s="380"/>
      <c r="AB7699" s="379"/>
      <c r="AC7699" s="379"/>
      <c r="AD7699" s="379"/>
      <c r="AE7699" s="381"/>
      <c r="AF7699" s="105"/>
      <c r="AG7699" s="381"/>
      <c r="AH7699" s="381"/>
      <c r="AI7699" s="381"/>
      <c r="AJ7699" s="381"/>
      <c r="AK7699" s="381"/>
      <c r="AL7699" s="381"/>
      <c r="AM7699" s="381"/>
    </row>
    <row r="7700" spans="1:39" x14ac:dyDescent="0.35">
      <c r="A7700" s="379"/>
      <c r="B7700" s="379"/>
      <c r="C7700" s="379"/>
      <c r="D7700" s="379"/>
      <c r="E7700" s="379"/>
      <c r="F7700" s="379"/>
      <c r="G7700" s="379"/>
      <c r="H7700" s="379"/>
      <c r="I7700" s="379"/>
      <c r="J7700" s="379"/>
      <c r="K7700" s="379"/>
      <c r="L7700" s="379"/>
      <c r="M7700" s="379"/>
      <c r="N7700" s="379"/>
      <c r="O7700" s="379"/>
      <c r="P7700" s="379"/>
      <c r="Q7700" s="379"/>
      <c r="R7700" s="379"/>
      <c r="S7700" s="379"/>
      <c r="T7700" s="379"/>
      <c r="U7700" s="379"/>
      <c r="V7700" s="379"/>
      <c r="W7700" s="379"/>
      <c r="X7700" s="379"/>
      <c r="Y7700" s="379"/>
      <c r="Z7700" s="379"/>
      <c r="AA7700" s="380"/>
      <c r="AB7700" s="379"/>
      <c r="AC7700" s="379"/>
      <c r="AD7700" s="379"/>
      <c r="AE7700" s="381"/>
      <c r="AF7700" s="105"/>
      <c r="AG7700" s="381"/>
      <c r="AH7700" s="381"/>
      <c r="AI7700" s="381"/>
      <c r="AJ7700" s="381"/>
      <c r="AK7700" s="381"/>
      <c r="AL7700" s="381"/>
      <c r="AM7700" s="381"/>
    </row>
    <row r="7701" spans="1:39" x14ac:dyDescent="0.35">
      <c r="A7701" s="379"/>
      <c r="B7701" s="379"/>
      <c r="C7701" s="379"/>
      <c r="D7701" s="379"/>
      <c r="E7701" s="379"/>
      <c r="F7701" s="379"/>
      <c r="G7701" s="379"/>
      <c r="H7701" s="379"/>
      <c r="I7701" s="379"/>
      <c r="J7701" s="379"/>
      <c r="K7701" s="379"/>
      <c r="L7701" s="379"/>
      <c r="M7701" s="379"/>
      <c r="N7701" s="379"/>
      <c r="O7701" s="379"/>
      <c r="P7701" s="379"/>
      <c r="Q7701" s="379"/>
      <c r="R7701" s="379"/>
      <c r="S7701" s="379"/>
      <c r="T7701" s="379"/>
      <c r="U7701" s="379"/>
      <c r="V7701" s="379"/>
      <c r="W7701" s="379"/>
      <c r="X7701" s="379"/>
      <c r="Y7701" s="379"/>
      <c r="Z7701" s="379"/>
      <c r="AA7701" s="380"/>
      <c r="AB7701" s="379"/>
      <c r="AC7701" s="379"/>
      <c r="AD7701" s="379"/>
      <c r="AE7701" s="381"/>
      <c r="AF7701" s="105"/>
      <c r="AG7701" s="381"/>
      <c r="AH7701" s="381"/>
      <c r="AI7701" s="381"/>
      <c r="AJ7701" s="381"/>
      <c r="AK7701" s="381"/>
      <c r="AL7701" s="381"/>
      <c r="AM7701" s="381"/>
    </row>
    <row r="7702" spans="1:39" x14ac:dyDescent="0.35">
      <c r="A7702" s="379"/>
      <c r="B7702" s="379"/>
      <c r="C7702" s="379"/>
      <c r="D7702" s="379"/>
      <c r="E7702" s="379"/>
      <c r="F7702" s="379"/>
      <c r="G7702" s="379"/>
      <c r="H7702" s="379"/>
      <c r="I7702" s="379"/>
      <c r="J7702" s="379"/>
      <c r="K7702" s="379"/>
      <c r="L7702" s="379"/>
      <c r="M7702" s="379"/>
      <c r="N7702" s="379"/>
      <c r="O7702" s="379"/>
      <c r="P7702" s="379"/>
      <c r="Q7702" s="379"/>
      <c r="R7702" s="379"/>
      <c r="S7702" s="379"/>
      <c r="T7702" s="379"/>
      <c r="U7702" s="379"/>
      <c r="V7702" s="379"/>
      <c r="W7702" s="379"/>
      <c r="X7702" s="379"/>
      <c r="Y7702" s="379"/>
      <c r="Z7702" s="379"/>
      <c r="AA7702" s="380"/>
      <c r="AB7702" s="379"/>
      <c r="AC7702" s="379"/>
      <c r="AD7702" s="379"/>
      <c r="AE7702" s="381"/>
      <c r="AF7702" s="105"/>
      <c r="AG7702" s="381"/>
      <c r="AH7702" s="381"/>
      <c r="AI7702" s="381"/>
      <c r="AJ7702" s="381"/>
      <c r="AK7702" s="381"/>
      <c r="AL7702" s="381"/>
      <c r="AM7702" s="381"/>
    </row>
    <row r="7703" spans="1:39" x14ac:dyDescent="0.35">
      <c r="A7703" s="379"/>
      <c r="B7703" s="379"/>
      <c r="C7703" s="379"/>
      <c r="D7703" s="379"/>
      <c r="E7703" s="379"/>
      <c r="F7703" s="379"/>
      <c r="G7703" s="379"/>
      <c r="H7703" s="379"/>
      <c r="I7703" s="379"/>
      <c r="J7703" s="379"/>
      <c r="K7703" s="379"/>
      <c r="L7703" s="379"/>
      <c r="M7703" s="379"/>
      <c r="N7703" s="379"/>
      <c r="O7703" s="379"/>
      <c r="P7703" s="379"/>
      <c r="Q7703" s="379"/>
      <c r="R7703" s="379"/>
      <c r="S7703" s="379"/>
      <c r="T7703" s="379"/>
      <c r="U7703" s="379"/>
      <c r="V7703" s="379"/>
      <c r="W7703" s="379"/>
      <c r="X7703" s="379"/>
      <c r="Y7703" s="379"/>
      <c r="Z7703" s="379"/>
      <c r="AA7703" s="380"/>
      <c r="AB7703" s="379"/>
      <c r="AC7703" s="379"/>
      <c r="AD7703" s="379"/>
      <c r="AE7703" s="381"/>
      <c r="AF7703" s="105"/>
      <c r="AG7703" s="381"/>
      <c r="AH7703" s="381"/>
      <c r="AI7703" s="381"/>
      <c r="AJ7703" s="381"/>
      <c r="AK7703" s="381"/>
      <c r="AL7703" s="381"/>
      <c r="AM7703" s="381"/>
    </row>
    <row r="7704" spans="1:39" x14ac:dyDescent="0.35">
      <c r="A7704" s="379"/>
      <c r="B7704" s="379"/>
      <c r="C7704" s="379"/>
      <c r="D7704" s="379"/>
      <c r="E7704" s="379"/>
      <c r="F7704" s="379"/>
      <c r="G7704" s="379"/>
      <c r="H7704" s="379"/>
      <c r="I7704" s="379"/>
      <c r="J7704" s="379"/>
      <c r="K7704" s="379"/>
      <c r="L7704" s="379"/>
      <c r="M7704" s="379"/>
      <c r="N7704" s="379"/>
      <c r="O7704" s="379"/>
      <c r="P7704" s="379"/>
      <c r="Q7704" s="379"/>
      <c r="R7704" s="379"/>
      <c r="S7704" s="379"/>
      <c r="T7704" s="379"/>
      <c r="U7704" s="379"/>
      <c r="V7704" s="379"/>
      <c r="W7704" s="379"/>
      <c r="X7704" s="379"/>
      <c r="Y7704" s="379"/>
      <c r="Z7704" s="379"/>
      <c r="AA7704" s="380"/>
      <c r="AB7704" s="379"/>
      <c r="AC7704" s="379"/>
      <c r="AD7704" s="379"/>
      <c r="AE7704" s="381"/>
      <c r="AF7704" s="105"/>
      <c r="AG7704" s="381"/>
      <c r="AH7704" s="381"/>
      <c r="AI7704" s="381"/>
      <c r="AJ7704" s="381"/>
      <c r="AK7704" s="381"/>
      <c r="AL7704" s="381"/>
      <c r="AM7704" s="381"/>
    </row>
    <row r="7705" spans="1:39" x14ac:dyDescent="0.35">
      <c r="A7705" s="379"/>
      <c r="B7705" s="379"/>
      <c r="C7705" s="379"/>
      <c r="D7705" s="379"/>
      <c r="E7705" s="379"/>
      <c r="F7705" s="379"/>
      <c r="G7705" s="379"/>
      <c r="H7705" s="379"/>
      <c r="I7705" s="379"/>
      <c r="J7705" s="379"/>
      <c r="K7705" s="379"/>
      <c r="L7705" s="379"/>
      <c r="M7705" s="379"/>
      <c r="N7705" s="379"/>
      <c r="O7705" s="379"/>
      <c r="P7705" s="379"/>
      <c r="Q7705" s="379"/>
      <c r="R7705" s="379"/>
      <c r="S7705" s="379"/>
      <c r="T7705" s="379"/>
      <c r="U7705" s="379"/>
      <c r="V7705" s="379"/>
      <c r="W7705" s="379"/>
      <c r="X7705" s="379"/>
      <c r="Y7705" s="379"/>
      <c r="Z7705" s="379"/>
      <c r="AA7705" s="380"/>
      <c r="AB7705" s="379"/>
      <c r="AC7705" s="379"/>
      <c r="AD7705" s="379"/>
      <c r="AE7705" s="381"/>
      <c r="AF7705" s="105"/>
      <c r="AG7705" s="381"/>
      <c r="AH7705" s="381"/>
      <c r="AI7705" s="381"/>
      <c r="AJ7705" s="381"/>
      <c r="AK7705" s="381"/>
      <c r="AL7705" s="381"/>
      <c r="AM7705" s="381"/>
    </row>
    <row r="7706" spans="1:39" x14ac:dyDescent="0.35">
      <c r="A7706" s="379"/>
      <c r="B7706" s="379"/>
      <c r="C7706" s="379"/>
      <c r="D7706" s="379"/>
      <c r="E7706" s="379"/>
      <c r="F7706" s="379"/>
      <c r="G7706" s="379"/>
      <c r="H7706" s="379"/>
      <c r="I7706" s="379"/>
      <c r="J7706" s="379"/>
      <c r="K7706" s="379"/>
      <c r="L7706" s="379"/>
      <c r="M7706" s="379"/>
      <c r="N7706" s="379"/>
      <c r="O7706" s="379"/>
      <c r="P7706" s="379"/>
      <c r="Q7706" s="379"/>
      <c r="R7706" s="379"/>
      <c r="S7706" s="379"/>
      <c r="T7706" s="379"/>
      <c r="U7706" s="379"/>
      <c r="V7706" s="379"/>
      <c r="W7706" s="379"/>
      <c r="X7706" s="379"/>
      <c r="Y7706" s="379"/>
      <c r="Z7706" s="379"/>
      <c r="AA7706" s="380"/>
      <c r="AB7706" s="379"/>
      <c r="AC7706" s="379"/>
      <c r="AD7706" s="379"/>
      <c r="AE7706" s="381"/>
      <c r="AF7706" s="105"/>
      <c r="AG7706" s="381"/>
      <c r="AH7706" s="381"/>
      <c r="AI7706" s="381"/>
      <c r="AJ7706" s="381"/>
      <c r="AK7706" s="381"/>
      <c r="AL7706" s="381"/>
      <c r="AM7706" s="381"/>
    </row>
    <row r="7707" spans="1:39" x14ac:dyDescent="0.35">
      <c r="A7707" s="379"/>
      <c r="B7707" s="379"/>
      <c r="C7707" s="379"/>
      <c r="D7707" s="379"/>
      <c r="E7707" s="379"/>
      <c r="F7707" s="379"/>
      <c r="G7707" s="379"/>
      <c r="H7707" s="379"/>
      <c r="I7707" s="379"/>
      <c r="J7707" s="379"/>
      <c r="K7707" s="379"/>
      <c r="L7707" s="379"/>
      <c r="M7707" s="379"/>
      <c r="N7707" s="379"/>
      <c r="O7707" s="379"/>
      <c r="P7707" s="379"/>
      <c r="Q7707" s="379"/>
      <c r="R7707" s="379"/>
      <c r="S7707" s="379"/>
      <c r="T7707" s="379"/>
      <c r="U7707" s="379"/>
      <c r="V7707" s="379"/>
      <c r="W7707" s="379"/>
      <c r="X7707" s="379"/>
      <c r="Y7707" s="379"/>
      <c r="Z7707" s="379"/>
      <c r="AA7707" s="380"/>
      <c r="AB7707" s="379"/>
      <c r="AC7707" s="379"/>
      <c r="AD7707" s="379"/>
      <c r="AE7707" s="381"/>
      <c r="AF7707" s="105"/>
      <c r="AG7707" s="381"/>
      <c r="AH7707" s="381"/>
      <c r="AI7707" s="381"/>
      <c r="AJ7707" s="381"/>
      <c r="AK7707" s="381"/>
      <c r="AL7707" s="381"/>
      <c r="AM7707" s="381"/>
    </row>
    <row r="7708" spans="1:39" x14ac:dyDescent="0.35">
      <c r="A7708" s="379"/>
      <c r="B7708" s="379"/>
      <c r="C7708" s="379"/>
      <c r="D7708" s="379"/>
      <c r="E7708" s="379"/>
      <c r="F7708" s="379"/>
      <c r="G7708" s="379"/>
      <c r="H7708" s="379"/>
      <c r="I7708" s="379"/>
      <c r="J7708" s="379"/>
      <c r="K7708" s="379"/>
      <c r="L7708" s="379"/>
      <c r="M7708" s="379"/>
      <c r="N7708" s="379"/>
      <c r="O7708" s="379"/>
      <c r="P7708" s="379"/>
      <c r="Q7708" s="379"/>
      <c r="R7708" s="379"/>
      <c r="S7708" s="379"/>
      <c r="T7708" s="379"/>
      <c r="U7708" s="379"/>
      <c r="V7708" s="379"/>
      <c r="W7708" s="379"/>
      <c r="X7708" s="379"/>
      <c r="Y7708" s="379"/>
      <c r="Z7708" s="379"/>
      <c r="AA7708" s="380"/>
      <c r="AB7708" s="379"/>
      <c r="AC7708" s="379"/>
      <c r="AD7708" s="379"/>
      <c r="AE7708" s="381"/>
      <c r="AF7708" s="105"/>
      <c r="AG7708" s="381"/>
      <c r="AH7708" s="381"/>
      <c r="AI7708" s="381"/>
      <c r="AJ7708" s="381"/>
      <c r="AK7708" s="381"/>
      <c r="AL7708" s="381"/>
      <c r="AM7708" s="381"/>
    </row>
    <row r="7709" spans="1:39" x14ac:dyDescent="0.35">
      <c r="A7709" s="379"/>
      <c r="B7709" s="379"/>
      <c r="C7709" s="379"/>
      <c r="D7709" s="379"/>
      <c r="E7709" s="379"/>
      <c r="F7709" s="379"/>
      <c r="G7709" s="379"/>
      <c r="H7709" s="379"/>
      <c r="I7709" s="379"/>
      <c r="J7709" s="379"/>
      <c r="K7709" s="379"/>
      <c r="L7709" s="379"/>
      <c r="M7709" s="379"/>
      <c r="N7709" s="379"/>
      <c r="O7709" s="379"/>
      <c r="P7709" s="379"/>
      <c r="Q7709" s="379"/>
      <c r="R7709" s="379"/>
      <c r="S7709" s="379"/>
      <c r="T7709" s="379"/>
      <c r="U7709" s="379"/>
      <c r="V7709" s="379"/>
      <c r="W7709" s="379"/>
      <c r="X7709" s="379"/>
      <c r="Y7709" s="379"/>
      <c r="Z7709" s="379"/>
      <c r="AA7709" s="380"/>
      <c r="AB7709" s="379"/>
      <c r="AC7709" s="379"/>
      <c r="AD7709" s="379"/>
      <c r="AE7709" s="381"/>
      <c r="AF7709" s="105"/>
      <c r="AG7709" s="381"/>
      <c r="AH7709" s="381"/>
      <c r="AI7709" s="381"/>
      <c r="AJ7709" s="381"/>
      <c r="AK7709" s="381"/>
      <c r="AL7709" s="381"/>
      <c r="AM7709" s="381"/>
    </row>
    <row r="7710" spans="1:39" x14ac:dyDescent="0.35">
      <c r="A7710" s="379"/>
      <c r="B7710" s="379"/>
      <c r="C7710" s="379"/>
      <c r="D7710" s="379"/>
      <c r="E7710" s="379"/>
      <c r="F7710" s="379"/>
      <c r="G7710" s="379"/>
      <c r="H7710" s="379"/>
      <c r="I7710" s="379"/>
      <c r="J7710" s="379"/>
      <c r="K7710" s="379"/>
      <c r="L7710" s="379"/>
      <c r="M7710" s="379"/>
      <c r="N7710" s="379"/>
      <c r="O7710" s="379"/>
      <c r="P7710" s="379"/>
      <c r="Q7710" s="379"/>
      <c r="R7710" s="379"/>
      <c r="S7710" s="379"/>
      <c r="T7710" s="379"/>
      <c r="U7710" s="379"/>
      <c r="V7710" s="379"/>
      <c r="W7710" s="379"/>
      <c r="X7710" s="379"/>
      <c r="Y7710" s="379"/>
      <c r="Z7710" s="379"/>
      <c r="AA7710" s="380"/>
      <c r="AB7710" s="379"/>
      <c r="AC7710" s="379"/>
      <c r="AD7710" s="379"/>
      <c r="AE7710" s="381"/>
      <c r="AF7710" s="105"/>
      <c r="AG7710" s="381"/>
      <c r="AH7710" s="381"/>
      <c r="AI7710" s="381"/>
      <c r="AJ7710" s="381"/>
      <c r="AK7710" s="381"/>
      <c r="AL7710" s="381"/>
      <c r="AM7710" s="381"/>
    </row>
    <row r="7711" spans="1:39" x14ac:dyDescent="0.35">
      <c r="A7711" s="379"/>
      <c r="B7711" s="379"/>
      <c r="C7711" s="379"/>
      <c r="D7711" s="379"/>
      <c r="E7711" s="379"/>
      <c r="F7711" s="379"/>
      <c r="G7711" s="379"/>
      <c r="H7711" s="379"/>
      <c r="I7711" s="379"/>
      <c r="J7711" s="379"/>
      <c r="K7711" s="379"/>
      <c r="L7711" s="379"/>
      <c r="M7711" s="379"/>
      <c r="N7711" s="379"/>
      <c r="O7711" s="379"/>
      <c r="P7711" s="379"/>
      <c r="Q7711" s="379"/>
      <c r="R7711" s="379"/>
      <c r="S7711" s="379"/>
      <c r="T7711" s="379"/>
      <c r="U7711" s="379"/>
      <c r="V7711" s="379"/>
      <c r="W7711" s="379"/>
      <c r="X7711" s="379"/>
      <c r="Y7711" s="379"/>
      <c r="Z7711" s="379"/>
      <c r="AA7711" s="380"/>
      <c r="AB7711" s="379"/>
      <c r="AC7711" s="379"/>
      <c r="AD7711" s="379"/>
      <c r="AE7711" s="381"/>
      <c r="AF7711" s="105"/>
      <c r="AG7711" s="381"/>
      <c r="AH7711" s="381"/>
      <c r="AI7711" s="381"/>
      <c r="AJ7711" s="381"/>
      <c r="AK7711" s="381"/>
      <c r="AL7711" s="381"/>
      <c r="AM7711" s="381"/>
    </row>
    <row r="7712" spans="1:39" x14ac:dyDescent="0.35">
      <c r="A7712" s="379"/>
      <c r="B7712" s="379"/>
      <c r="C7712" s="379"/>
      <c r="D7712" s="379"/>
      <c r="E7712" s="379"/>
      <c r="F7712" s="379"/>
      <c r="G7712" s="379"/>
      <c r="H7712" s="379"/>
      <c r="I7712" s="379"/>
      <c r="J7712" s="379"/>
      <c r="K7712" s="379"/>
      <c r="L7712" s="379"/>
      <c r="M7712" s="379"/>
      <c r="N7712" s="379"/>
      <c r="O7712" s="379"/>
      <c r="P7712" s="379"/>
      <c r="Q7712" s="379"/>
      <c r="R7712" s="379"/>
      <c r="S7712" s="379"/>
      <c r="T7712" s="379"/>
      <c r="U7712" s="379"/>
      <c r="V7712" s="379"/>
      <c r="W7712" s="379"/>
      <c r="X7712" s="379"/>
      <c r="Y7712" s="379"/>
      <c r="Z7712" s="379"/>
      <c r="AA7712" s="380"/>
      <c r="AB7712" s="379"/>
      <c r="AC7712" s="379"/>
      <c r="AD7712" s="379"/>
      <c r="AE7712" s="381"/>
      <c r="AF7712" s="105"/>
      <c r="AG7712" s="381"/>
      <c r="AH7712" s="381"/>
      <c r="AI7712" s="381"/>
      <c r="AJ7712" s="381"/>
      <c r="AK7712" s="381"/>
      <c r="AL7712" s="381"/>
      <c r="AM7712" s="381"/>
    </row>
    <row r="7713" spans="1:39" x14ac:dyDescent="0.35">
      <c r="A7713" s="379"/>
      <c r="B7713" s="379"/>
      <c r="C7713" s="379"/>
      <c r="D7713" s="379"/>
      <c r="E7713" s="379"/>
      <c r="F7713" s="379"/>
      <c r="G7713" s="379"/>
      <c r="H7713" s="379"/>
      <c r="I7713" s="379"/>
      <c r="J7713" s="379"/>
      <c r="K7713" s="379"/>
      <c r="L7713" s="379"/>
      <c r="M7713" s="379"/>
      <c r="N7713" s="379"/>
      <c r="O7713" s="379"/>
      <c r="P7713" s="379"/>
      <c r="Q7713" s="379"/>
      <c r="R7713" s="379"/>
      <c r="S7713" s="379"/>
      <c r="T7713" s="379"/>
      <c r="U7713" s="379"/>
      <c r="V7713" s="379"/>
      <c r="W7713" s="379"/>
      <c r="X7713" s="379"/>
      <c r="Y7713" s="379"/>
      <c r="Z7713" s="379"/>
      <c r="AA7713" s="380"/>
      <c r="AB7713" s="379"/>
      <c r="AC7713" s="379"/>
      <c r="AD7713" s="379"/>
      <c r="AE7713" s="381"/>
      <c r="AF7713" s="105"/>
      <c r="AG7713" s="381"/>
      <c r="AH7713" s="381"/>
      <c r="AI7713" s="381"/>
      <c r="AJ7713" s="381"/>
      <c r="AK7713" s="381"/>
      <c r="AL7713" s="381"/>
      <c r="AM7713" s="381"/>
    </row>
    <row r="7714" spans="1:39" x14ac:dyDescent="0.35">
      <c r="A7714" s="379"/>
      <c r="B7714" s="379"/>
      <c r="C7714" s="379"/>
      <c r="D7714" s="379"/>
      <c r="E7714" s="379"/>
      <c r="F7714" s="379"/>
      <c r="G7714" s="379"/>
      <c r="H7714" s="379"/>
      <c r="I7714" s="379"/>
      <c r="J7714" s="379"/>
      <c r="K7714" s="379"/>
      <c r="L7714" s="379"/>
      <c r="M7714" s="379"/>
      <c r="N7714" s="379"/>
      <c r="O7714" s="379"/>
      <c r="P7714" s="379"/>
      <c r="Q7714" s="379"/>
      <c r="R7714" s="379"/>
      <c r="S7714" s="379"/>
      <c r="T7714" s="379"/>
      <c r="U7714" s="379"/>
      <c r="V7714" s="379"/>
      <c r="W7714" s="379"/>
      <c r="X7714" s="379"/>
      <c r="Y7714" s="379"/>
      <c r="Z7714" s="379"/>
      <c r="AA7714" s="380"/>
      <c r="AB7714" s="379"/>
      <c r="AC7714" s="379"/>
      <c r="AD7714" s="379"/>
      <c r="AE7714" s="381"/>
      <c r="AF7714" s="105"/>
      <c r="AG7714" s="381"/>
      <c r="AH7714" s="381"/>
      <c r="AI7714" s="381"/>
      <c r="AJ7714" s="381"/>
      <c r="AK7714" s="381"/>
      <c r="AL7714" s="381"/>
      <c r="AM7714" s="381"/>
    </row>
    <row r="7715" spans="1:39" x14ac:dyDescent="0.35">
      <c r="A7715" s="379"/>
      <c r="B7715" s="379"/>
      <c r="C7715" s="379"/>
      <c r="D7715" s="379"/>
      <c r="E7715" s="379"/>
      <c r="F7715" s="379"/>
      <c r="G7715" s="379"/>
      <c r="H7715" s="379"/>
      <c r="I7715" s="379"/>
      <c r="J7715" s="379"/>
      <c r="K7715" s="379"/>
      <c r="L7715" s="379"/>
      <c r="M7715" s="379"/>
      <c r="N7715" s="379"/>
      <c r="O7715" s="379"/>
      <c r="P7715" s="379"/>
      <c r="Q7715" s="379"/>
      <c r="R7715" s="379"/>
      <c r="S7715" s="379"/>
      <c r="T7715" s="379"/>
      <c r="U7715" s="379"/>
      <c r="V7715" s="379"/>
      <c r="W7715" s="379"/>
      <c r="X7715" s="379"/>
      <c r="Y7715" s="379"/>
      <c r="Z7715" s="379"/>
      <c r="AA7715" s="380"/>
      <c r="AB7715" s="379"/>
      <c r="AC7715" s="379"/>
      <c r="AD7715" s="379"/>
      <c r="AE7715" s="381"/>
      <c r="AF7715" s="105"/>
      <c r="AG7715" s="381"/>
      <c r="AH7715" s="381"/>
      <c r="AI7715" s="381"/>
      <c r="AJ7715" s="381"/>
      <c r="AK7715" s="381"/>
      <c r="AL7715" s="381"/>
      <c r="AM7715" s="381"/>
    </row>
    <row r="7716" spans="1:39" x14ac:dyDescent="0.35">
      <c r="A7716" s="379"/>
      <c r="B7716" s="379"/>
      <c r="C7716" s="379"/>
      <c r="D7716" s="379"/>
      <c r="E7716" s="379"/>
      <c r="F7716" s="379"/>
      <c r="G7716" s="379"/>
      <c r="H7716" s="379"/>
      <c r="I7716" s="379"/>
      <c r="J7716" s="379"/>
      <c r="K7716" s="379"/>
      <c r="L7716" s="379"/>
      <c r="M7716" s="379"/>
      <c r="N7716" s="379"/>
      <c r="O7716" s="379"/>
      <c r="P7716" s="379"/>
      <c r="Q7716" s="379"/>
      <c r="R7716" s="379"/>
      <c r="S7716" s="379"/>
      <c r="T7716" s="379"/>
      <c r="U7716" s="379"/>
      <c r="V7716" s="379"/>
      <c r="W7716" s="379"/>
      <c r="X7716" s="379"/>
      <c r="Y7716" s="379"/>
      <c r="Z7716" s="379"/>
      <c r="AA7716" s="380"/>
      <c r="AB7716" s="379"/>
      <c r="AC7716" s="379"/>
      <c r="AD7716" s="379"/>
      <c r="AE7716" s="381"/>
      <c r="AF7716" s="105"/>
      <c r="AG7716" s="381"/>
      <c r="AH7716" s="381"/>
      <c r="AI7716" s="381"/>
      <c r="AJ7716" s="381"/>
      <c r="AK7716" s="381"/>
      <c r="AL7716" s="381"/>
      <c r="AM7716" s="381"/>
    </row>
    <row r="7717" spans="1:39" x14ac:dyDescent="0.35">
      <c r="A7717" s="379"/>
      <c r="B7717" s="379"/>
      <c r="C7717" s="379"/>
      <c r="D7717" s="379"/>
      <c r="E7717" s="379"/>
      <c r="F7717" s="379"/>
      <c r="G7717" s="379"/>
      <c r="H7717" s="379"/>
      <c r="I7717" s="379"/>
      <c r="J7717" s="379"/>
      <c r="K7717" s="379"/>
      <c r="L7717" s="379"/>
      <c r="M7717" s="379"/>
      <c r="N7717" s="379"/>
      <c r="O7717" s="379"/>
      <c r="P7717" s="379"/>
      <c r="Q7717" s="379"/>
      <c r="R7717" s="379"/>
      <c r="S7717" s="379"/>
      <c r="T7717" s="379"/>
      <c r="U7717" s="379"/>
      <c r="V7717" s="379"/>
      <c r="W7717" s="379"/>
      <c r="X7717" s="379"/>
      <c r="Y7717" s="379"/>
      <c r="Z7717" s="379"/>
      <c r="AA7717" s="380"/>
      <c r="AB7717" s="379"/>
      <c r="AC7717" s="379"/>
      <c r="AD7717" s="379"/>
      <c r="AE7717" s="381"/>
      <c r="AF7717" s="105"/>
      <c r="AG7717" s="381"/>
      <c r="AH7717" s="381"/>
      <c r="AI7717" s="381"/>
      <c r="AJ7717" s="381"/>
      <c r="AK7717" s="381"/>
      <c r="AL7717" s="381"/>
      <c r="AM7717" s="381"/>
    </row>
    <row r="7718" spans="1:39" x14ac:dyDescent="0.35">
      <c r="A7718" s="379"/>
      <c r="B7718" s="379"/>
      <c r="C7718" s="379"/>
      <c r="D7718" s="379"/>
      <c r="E7718" s="379"/>
      <c r="F7718" s="379"/>
      <c r="G7718" s="379"/>
      <c r="H7718" s="379"/>
      <c r="I7718" s="379"/>
      <c r="J7718" s="379"/>
      <c r="K7718" s="379"/>
      <c r="L7718" s="379"/>
      <c r="M7718" s="379"/>
      <c r="N7718" s="379"/>
      <c r="O7718" s="379"/>
      <c r="P7718" s="379"/>
      <c r="Q7718" s="379"/>
      <c r="R7718" s="379"/>
      <c r="S7718" s="379"/>
      <c r="T7718" s="379"/>
      <c r="U7718" s="379"/>
      <c r="V7718" s="379"/>
      <c r="W7718" s="379"/>
      <c r="X7718" s="379"/>
      <c r="Y7718" s="379"/>
      <c r="Z7718" s="379"/>
      <c r="AA7718" s="380"/>
      <c r="AB7718" s="379"/>
      <c r="AC7718" s="379"/>
      <c r="AD7718" s="379"/>
      <c r="AE7718" s="381"/>
      <c r="AF7718" s="105"/>
      <c r="AG7718" s="381"/>
      <c r="AH7718" s="381"/>
      <c r="AI7718" s="381"/>
      <c r="AJ7718" s="381"/>
      <c r="AK7718" s="381"/>
      <c r="AL7718" s="381"/>
      <c r="AM7718" s="381"/>
    </row>
    <row r="7719" spans="1:39" x14ac:dyDescent="0.35">
      <c r="A7719" s="379"/>
      <c r="B7719" s="379"/>
      <c r="C7719" s="379"/>
      <c r="D7719" s="379"/>
      <c r="E7719" s="379"/>
      <c r="F7719" s="379"/>
      <c r="G7719" s="379"/>
      <c r="H7719" s="379"/>
      <c r="I7719" s="379"/>
      <c r="J7719" s="379"/>
      <c r="K7719" s="379"/>
      <c r="L7719" s="379"/>
      <c r="M7719" s="379"/>
      <c r="N7719" s="379"/>
      <c r="O7719" s="379"/>
      <c r="P7719" s="379"/>
      <c r="Q7719" s="379"/>
      <c r="R7719" s="379"/>
      <c r="S7719" s="379"/>
      <c r="T7719" s="379"/>
      <c r="U7719" s="379"/>
      <c r="V7719" s="379"/>
      <c r="W7719" s="379"/>
      <c r="X7719" s="379"/>
      <c r="Y7719" s="379"/>
      <c r="Z7719" s="379"/>
      <c r="AA7719" s="380"/>
      <c r="AB7719" s="379"/>
      <c r="AC7719" s="379"/>
      <c r="AD7719" s="379"/>
      <c r="AE7719" s="381"/>
      <c r="AF7719" s="105"/>
      <c r="AG7719" s="381"/>
      <c r="AH7719" s="381"/>
      <c r="AI7719" s="381"/>
      <c r="AJ7719" s="381"/>
      <c r="AK7719" s="381"/>
      <c r="AL7719" s="381"/>
      <c r="AM7719" s="381"/>
    </row>
    <row r="7720" spans="1:39" x14ac:dyDescent="0.35">
      <c r="A7720" s="379"/>
      <c r="B7720" s="379"/>
      <c r="C7720" s="379"/>
      <c r="D7720" s="379"/>
      <c r="E7720" s="379"/>
      <c r="F7720" s="379"/>
      <c r="G7720" s="379"/>
      <c r="H7720" s="379"/>
      <c r="I7720" s="379"/>
      <c r="J7720" s="379"/>
      <c r="K7720" s="379"/>
      <c r="L7720" s="379"/>
      <c r="M7720" s="379"/>
      <c r="N7720" s="379"/>
      <c r="O7720" s="379"/>
      <c r="P7720" s="379"/>
      <c r="Q7720" s="379"/>
      <c r="R7720" s="379"/>
      <c r="S7720" s="379"/>
      <c r="T7720" s="379"/>
      <c r="U7720" s="379"/>
      <c r="V7720" s="379"/>
      <c r="W7720" s="379"/>
      <c r="X7720" s="379"/>
      <c r="Y7720" s="379"/>
      <c r="Z7720" s="379"/>
      <c r="AA7720" s="380"/>
      <c r="AB7720" s="379"/>
      <c r="AC7720" s="379"/>
      <c r="AD7720" s="379"/>
      <c r="AE7720" s="381"/>
      <c r="AF7720" s="105"/>
      <c r="AG7720" s="381"/>
      <c r="AH7720" s="381"/>
      <c r="AI7720" s="381"/>
      <c r="AJ7720" s="381"/>
      <c r="AK7720" s="381"/>
      <c r="AL7720" s="381"/>
      <c r="AM7720" s="381"/>
    </row>
    <row r="7721" spans="1:39" x14ac:dyDescent="0.35">
      <c r="A7721" s="379"/>
      <c r="B7721" s="379"/>
      <c r="C7721" s="379"/>
      <c r="D7721" s="379"/>
      <c r="E7721" s="379"/>
      <c r="F7721" s="379"/>
      <c r="G7721" s="379"/>
      <c r="H7721" s="379"/>
      <c r="I7721" s="379"/>
      <c r="J7721" s="379"/>
      <c r="K7721" s="379"/>
      <c r="L7721" s="379"/>
      <c r="M7721" s="379"/>
      <c r="N7721" s="379"/>
      <c r="O7721" s="379"/>
      <c r="P7721" s="379"/>
      <c r="Q7721" s="379"/>
      <c r="R7721" s="379"/>
      <c r="S7721" s="379"/>
      <c r="T7721" s="379"/>
      <c r="U7721" s="379"/>
      <c r="V7721" s="379"/>
      <c r="W7721" s="379"/>
      <c r="X7721" s="379"/>
      <c r="Y7721" s="379"/>
      <c r="Z7721" s="379"/>
      <c r="AA7721" s="380"/>
      <c r="AB7721" s="379"/>
      <c r="AC7721" s="379"/>
      <c r="AD7721" s="379"/>
      <c r="AE7721" s="381"/>
      <c r="AF7721" s="105"/>
      <c r="AG7721" s="381"/>
      <c r="AH7721" s="381"/>
      <c r="AI7721" s="381"/>
      <c r="AJ7721" s="381"/>
      <c r="AK7721" s="381"/>
      <c r="AL7721" s="381"/>
      <c r="AM7721" s="381"/>
    </row>
    <row r="7722" spans="1:39" x14ac:dyDescent="0.35">
      <c r="A7722" s="379"/>
      <c r="B7722" s="379"/>
      <c r="C7722" s="379"/>
      <c r="D7722" s="379"/>
      <c r="E7722" s="379"/>
      <c r="F7722" s="379"/>
      <c r="G7722" s="379"/>
      <c r="H7722" s="379"/>
      <c r="I7722" s="379"/>
      <c r="J7722" s="379"/>
      <c r="K7722" s="379"/>
      <c r="L7722" s="379"/>
      <c r="M7722" s="379"/>
      <c r="N7722" s="379"/>
      <c r="O7722" s="379"/>
      <c r="P7722" s="379"/>
      <c r="Q7722" s="379"/>
      <c r="R7722" s="379"/>
      <c r="S7722" s="379"/>
      <c r="T7722" s="379"/>
      <c r="U7722" s="379"/>
      <c r="V7722" s="379"/>
      <c r="W7722" s="379"/>
      <c r="X7722" s="379"/>
      <c r="Y7722" s="379"/>
      <c r="Z7722" s="379"/>
      <c r="AA7722" s="380"/>
      <c r="AB7722" s="379"/>
      <c r="AC7722" s="379"/>
      <c r="AD7722" s="379"/>
      <c r="AE7722" s="381"/>
      <c r="AF7722" s="105"/>
      <c r="AG7722" s="381"/>
      <c r="AH7722" s="381"/>
      <c r="AI7722" s="381"/>
      <c r="AJ7722" s="381"/>
      <c r="AK7722" s="381"/>
      <c r="AL7722" s="381"/>
      <c r="AM7722" s="381"/>
    </row>
    <row r="7723" spans="1:39" x14ac:dyDescent="0.35">
      <c r="A7723" s="379"/>
      <c r="B7723" s="379"/>
      <c r="C7723" s="379"/>
      <c r="D7723" s="379"/>
      <c r="E7723" s="379"/>
      <c r="F7723" s="379"/>
      <c r="G7723" s="379"/>
      <c r="H7723" s="379"/>
      <c r="I7723" s="379"/>
      <c r="J7723" s="379"/>
      <c r="K7723" s="379"/>
      <c r="L7723" s="379"/>
      <c r="M7723" s="379"/>
      <c r="N7723" s="379"/>
      <c r="O7723" s="379"/>
      <c r="P7723" s="379"/>
      <c r="Q7723" s="379"/>
      <c r="R7723" s="379"/>
      <c r="S7723" s="379"/>
      <c r="T7723" s="379"/>
      <c r="U7723" s="379"/>
      <c r="V7723" s="379"/>
      <c r="W7723" s="379"/>
      <c r="X7723" s="379"/>
      <c r="Y7723" s="379"/>
      <c r="Z7723" s="379"/>
      <c r="AA7723" s="380"/>
      <c r="AB7723" s="379"/>
      <c r="AC7723" s="379"/>
      <c r="AD7723" s="379"/>
      <c r="AE7723" s="381"/>
      <c r="AF7723" s="105"/>
      <c r="AG7723" s="381"/>
      <c r="AH7723" s="381"/>
      <c r="AI7723" s="381"/>
      <c r="AJ7723" s="381"/>
      <c r="AK7723" s="381"/>
      <c r="AL7723" s="381"/>
      <c r="AM7723" s="381"/>
    </row>
    <row r="7724" spans="1:39" x14ac:dyDescent="0.35">
      <c r="A7724" s="379"/>
      <c r="B7724" s="379"/>
      <c r="C7724" s="379"/>
      <c r="D7724" s="379"/>
      <c r="E7724" s="379"/>
      <c r="F7724" s="379"/>
      <c r="G7724" s="379"/>
      <c r="H7724" s="379"/>
      <c r="I7724" s="379"/>
      <c r="J7724" s="379"/>
      <c r="K7724" s="379"/>
      <c r="L7724" s="379"/>
      <c r="M7724" s="379"/>
      <c r="N7724" s="379"/>
      <c r="O7724" s="379"/>
      <c r="P7724" s="379"/>
      <c r="Q7724" s="379"/>
      <c r="R7724" s="379"/>
      <c r="S7724" s="379"/>
      <c r="T7724" s="379"/>
      <c r="U7724" s="379"/>
      <c r="V7724" s="379"/>
      <c r="W7724" s="379"/>
      <c r="X7724" s="379"/>
      <c r="Y7724" s="379"/>
      <c r="Z7724" s="379"/>
      <c r="AA7724" s="380"/>
      <c r="AB7724" s="379"/>
      <c r="AC7724" s="379"/>
      <c r="AD7724" s="379"/>
      <c r="AE7724" s="381"/>
      <c r="AF7724" s="105"/>
      <c r="AG7724" s="381"/>
      <c r="AH7724" s="381"/>
      <c r="AI7724" s="381"/>
      <c r="AJ7724" s="381"/>
      <c r="AK7724" s="381"/>
      <c r="AL7724" s="381"/>
      <c r="AM7724" s="381"/>
    </row>
    <row r="7725" spans="1:39" x14ac:dyDescent="0.35">
      <c r="A7725" s="379"/>
      <c r="B7725" s="379"/>
      <c r="C7725" s="379"/>
      <c r="D7725" s="379"/>
      <c r="E7725" s="379"/>
      <c r="F7725" s="379"/>
      <c r="G7725" s="379"/>
      <c r="H7725" s="379"/>
      <c r="I7725" s="379"/>
      <c r="J7725" s="379"/>
      <c r="K7725" s="379"/>
      <c r="L7725" s="379"/>
      <c r="M7725" s="379"/>
      <c r="N7725" s="379"/>
      <c r="O7725" s="379"/>
      <c r="P7725" s="379"/>
      <c r="Q7725" s="379"/>
      <c r="R7725" s="379"/>
      <c r="S7725" s="379"/>
      <c r="T7725" s="379"/>
      <c r="U7725" s="379"/>
      <c r="V7725" s="379"/>
      <c r="W7725" s="379"/>
      <c r="X7725" s="379"/>
      <c r="Y7725" s="379"/>
      <c r="Z7725" s="379"/>
      <c r="AA7725" s="380"/>
      <c r="AB7725" s="379"/>
      <c r="AC7725" s="379"/>
      <c r="AD7725" s="379"/>
      <c r="AE7725" s="381"/>
      <c r="AF7725" s="105"/>
      <c r="AG7725" s="381"/>
      <c r="AH7725" s="381"/>
      <c r="AI7725" s="381"/>
      <c r="AJ7725" s="381"/>
      <c r="AK7725" s="381"/>
      <c r="AL7725" s="381"/>
      <c r="AM7725" s="381"/>
    </row>
    <row r="7726" spans="1:39" x14ac:dyDescent="0.35">
      <c r="A7726" s="379"/>
      <c r="B7726" s="379"/>
      <c r="C7726" s="379"/>
      <c r="D7726" s="379"/>
      <c r="E7726" s="379"/>
      <c r="F7726" s="379"/>
      <c r="G7726" s="379"/>
      <c r="H7726" s="379"/>
      <c r="I7726" s="379"/>
      <c r="J7726" s="379"/>
      <c r="K7726" s="379"/>
      <c r="L7726" s="379"/>
      <c r="M7726" s="379"/>
      <c r="N7726" s="379"/>
      <c r="O7726" s="379"/>
      <c r="P7726" s="379"/>
      <c r="Q7726" s="379"/>
      <c r="R7726" s="379"/>
      <c r="S7726" s="379"/>
      <c r="T7726" s="379"/>
      <c r="U7726" s="379"/>
      <c r="V7726" s="379"/>
      <c r="W7726" s="379"/>
      <c r="X7726" s="379"/>
      <c r="Y7726" s="379"/>
      <c r="Z7726" s="379"/>
      <c r="AA7726" s="380"/>
      <c r="AB7726" s="379"/>
      <c r="AC7726" s="379"/>
      <c r="AD7726" s="379"/>
      <c r="AE7726" s="381"/>
      <c r="AF7726" s="105"/>
      <c r="AG7726" s="381"/>
      <c r="AH7726" s="381"/>
      <c r="AI7726" s="381"/>
      <c r="AJ7726" s="381"/>
      <c r="AK7726" s="381"/>
      <c r="AL7726" s="381"/>
      <c r="AM7726" s="381"/>
    </row>
    <row r="7727" spans="1:39" x14ac:dyDescent="0.35">
      <c r="A7727" s="379"/>
      <c r="B7727" s="379"/>
      <c r="C7727" s="379"/>
      <c r="D7727" s="379"/>
      <c r="E7727" s="379"/>
      <c r="F7727" s="379"/>
      <c r="G7727" s="379"/>
      <c r="H7727" s="379"/>
      <c r="I7727" s="379"/>
      <c r="J7727" s="379"/>
      <c r="K7727" s="379"/>
      <c r="L7727" s="379"/>
      <c r="M7727" s="379"/>
      <c r="N7727" s="379"/>
      <c r="O7727" s="379"/>
      <c r="P7727" s="379"/>
      <c r="Q7727" s="379"/>
      <c r="R7727" s="379"/>
      <c r="S7727" s="379"/>
      <c r="T7727" s="379"/>
      <c r="U7727" s="379"/>
      <c r="V7727" s="379"/>
      <c r="W7727" s="379"/>
      <c r="X7727" s="379"/>
      <c r="Y7727" s="379"/>
      <c r="Z7727" s="379"/>
      <c r="AA7727" s="380"/>
      <c r="AB7727" s="379"/>
      <c r="AC7727" s="379"/>
      <c r="AD7727" s="379"/>
      <c r="AE7727" s="381"/>
      <c r="AF7727" s="105"/>
      <c r="AG7727" s="381"/>
      <c r="AH7727" s="381"/>
      <c r="AI7727" s="381"/>
      <c r="AJ7727" s="381"/>
      <c r="AK7727" s="381"/>
      <c r="AL7727" s="381"/>
      <c r="AM7727" s="381"/>
    </row>
    <row r="7728" spans="1:39" x14ac:dyDescent="0.35">
      <c r="A7728" s="379"/>
      <c r="B7728" s="379"/>
      <c r="C7728" s="379"/>
      <c r="D7728" s="379"/>
      <c r="E7728" s="379"/>
      <c r="F7728" s="379"/>
      <c r="G7728" s="379"/>
      <c r="H7728" s="379"/>
      <c r="I7728" s="379"/>
      <c r="J7728" s="379"/>
      <c r="K7728" s="379"/>
      <c r="L7728" s="379"/>
      <c r="M7728" s="379"/>
      <c r="N7728" s="379"/>
      <c r="O7728" s="379"/>
      <c r="P7728" s="379"/>
      <c r="Q7728" s="379"/>
      <c r="R7728" s="379"/>
      <c r="S7728" s="379"/>
      <c r="T7728" s="379"/>
      <c r="U7728" s="379"/>
      <c r="V7728" s="379"/>
      <c r="W7728" s="379"/>
      <c r="X7728" s="379"/>
      <c r="Y7728" s="379"/>
      <c r="Z7728" s="379"/>
      <c r="AA7728" s="380"/>
      <c r="AB7728" s="379"/>
      <c r="AC7728" s="379"/>
      <c r="AD7728" s="379"/>
      <c r="AE7728" s="381"/>
      <c r="AF7728" s="105"/>
      <c r="AG7728" s="381"/>
      <c r="AH7728" s="381"/>
      <c r="AI7728" s="381"/>
      <c r="AJ7728" s="381"/>
      <c r="AK7728" s="381"/>
      <c r="AL7728" s="381"/>
      <c r="AM7728" s="381"/>
    </row>
    <row r="7729" spans="1:39" x14ac:dyDescent="0.35">
      <c r="A7729" s="379"/>
      <c r="B7729" s="379"/>
      <c r="C7729" s="379"/>
      <c r="D7729" s="379"/>
      <c r="E7729" s="379"/>
      <c r="F7729" s="379"/>
      <c r="G7729" s="379"/>
      <c r="H7729" s="379"/>
      <c r="I7729" s="379"/>
      <c r="J7729" s="379"/>
      <c r="K7729" s="379"/>
      <c r="L7729" s="379"/>
      <c r="M7729" s="379"/>
      <c r="N7729" s="379"/>
      <c r="O7729" s="379"/>
      <c r="P7729" s="379"/>
      <c r="Q7729" s="379"/>
      <c r="R7729" s="379"/>
      <c r="S7729" s="379"/>
      <c r="T7729" s="379"/>
      <c r="U7729" s="379"/>
      <c r="V7729" s="379"/>
      <c r="W7729" s="379"/>
      <c r="X7729" s="379"/>
      <c r="Y7729" s="379"/>
      <c r="Z7729" s="379"/>
      <c r="AA7729" s="380"/>
      <c r="AB7729" s="379"/>
      <c r="AC7729" s="379"/>
      <c r="AD7729" s="379"/>
      <c r="AE7729" s="381"/>
      <c r="AF7729" s="105"/>
      <c r="AG7729" s="381"/>
      <c r="AH7729" s="381"/>
      <c r="AI7729" s="381"/>
      <c r="AJ7729" s="381"/>
      <c r="AK7729" s="381"/>
      <c r="AL7729" s="381"/>
      <c r="AM7729" s="381"/>
    </row>
    <row r="7730" spans="1:39" x14ac:dyDescent="0.35">
      <c r="A7730" s="379"/>
      <c r="B7730" s="379"/>
      <c r="C7730" s="379"/>
      <c r="D7730" s="379"/>
      <c r="E7730" s="379"/>
      <c r="F7730" s="379"/>
      <c r="G7730" s="379"/>
      <c r="H7730" s="379"/>
      <c r="I7730" s="379"/>
      <c r="J7730" s="379"/>
      <c r="K7730" s="379"/>
      <c r="L7730" s="379"/>
      <c r="M7730" s="379"/>
      <c r="N7730" s="379"/>
      <c r="O7730" s="379"/>
      <c r="P7730" s="379"/>
      <c r="Q7730" s="379"/>
      <c r="R7730" s="379"/>
      <c r="S7730" s="379"/>
      <c r="T7730" s="379"/>
      <c r="U7730" s="379"/>
      <c r="V7730" s="379"/>
      <c r="W7730" s="379"/>
      <c r="X7730" s="379"/>
      <c r="Y7730" s="379"/>
      <c r="Z7730" s="379"/>
      <c r="AA7730" s="380"/>
      <c r="AB7730" s="379"/>
      <c r="AC7730" s="379"/>
      <c r="AD7730" s="379"/>
      <c r="AE7730" s="381"/>
      <c r="AF7730" s="105"/>
      <c r="AG7730" s="381"/>
      <c r="AH7730" s="381"/>
      <c r="AI7730" s="381"/>
      <c r="AJ7730" s="381"/>
      <c r="AK7730" s="381"/>
      <c r="AL7730" s="381"/>
      <c r="AM7730" s="381"/>
    </row>
    <row r="7731" spans="1:39" x14ac:dyDescent="0.35">
      <c r="A7731" s="379"/>
      <c r="B7731" s="379"/>
      <c r="C7731" s="379"/>
      <c r="D7731" s="379"/>
      <c r="E7731" s="379"/>
      <c r="F7731" s="379"/>
      <c r="G7731" s="379"/>
      <c r="H7731" s="379"/>
      <c r="I7731" s="379"/>
      <c r="J7731" s="379"/>
      <c r="K7731" s="379"/>
      <c r="L7731" s="379"/>
      <c r="M7731" s="379"/>
      <c r="N7731" s="379"/>
      <c r="O7731" s="379"/>
      <c r="P7731" s="379"/>
      <c r="Q7731" s="379"/>
      <c r="R7731" s="379"/>
      <c r="S7731" s="379"/>
      <c r="T7731" s="379"/>
      <c r="U7731" s="379"/>
      <c r="V7731" s="379"/>
      <c r="W7731" s="379"/>
      <c r="X7731" s="379"/>
      <c r="Y7731" s="379"/>
      <c r="Z7731" s="379"/>
      <c r="AA7731" s="380"/>
      <c r="AB7731" s="379"/>
      <c r="AC7731" s="379"/>
      <c r="AD7731" s="379"/>
      <c r="AE7731" s="381"/>
      <c r="AF7731" s="105"/>
      <c r="AG7731" s="381"/>
      <c r="AH7731" s="381"/>
      <c r="AI7731" s="381"/>
      <c r="AJ7731" s="381"/>
      <c r="AK7731" s="381"/>
      <c r="AL7731" s="381"/>
      <c r="AM7731" s="381"/>
    </row>
    <row r="7732" spans="1:39" x14ac:dyDescent="0.35">
      <c r="A7732" s="379"/>
      <c r="B7732" s="379"/>
      <c r="C7732" s="379"/>
      <c r="D7732" s="379"/>
      <c r="E7732" s="379"/>
      <c r="F7732" s="379"/>
      <c r="G7732" s="379"/>
      <c r="H7732" s="379"/>
      <c r="I7732" s="379"/>
      <c r="J7732" s="379"/>
      <c r="K7732" s="379"/>
      <c r="L7732" s="379"/>
      <c r="M7732" s="379"/>
      <c r="N7732" s="379"/>
      <c r="O7732" s="379"/>
      <c r="P7732" s="379"/>
      <c r="Q7732" s="379"/>
      <c r="R7732" s="379"/>
      <c r="S7732" s="379"/>
      <c r="T7732" s="379"/>
      <c r="U7732" s="379"/>
      <c r="V7732" s="379"/>
      <c r="W7732" s="379"/>
      <c r="X7732" s="379"/>
      <c r="Y7732" s="379"/>
      <c r="Z7732" s="379"/>
      <c r="AA7732" s="380"/>
      <c r="AB7732" s="379"/>
      <c r="AC7732" s="379"/>
      <c r="AD7732" s="379"/>
      <c r="AE7732" s="381"/>
      <c r="AF7732" s="105"/>
      <c r="AG7732" s="381"/>
      <c r="AH7732" s="381"/>
      <c r="AI7732" s="381"/>
      <c r="AJ7732" s="381"/>
      <c r="AK7732" s="381"/>
      <c r="AL7732" s="381"/>
      <c r="AM7732" s="381"/>
    </row>
    <row r="7733" spans="1:39" x14ac:dyDescent="0.35">
      <c r="A7733" s="379"/>
      <c r="B7733" s="379"/>
      <c r="C7733" s="379"/>
      <c r="D7733" s="379"/>
      <c r="E7733" s="379"/>
      <c r="F7733" s="379"/>
      <c r="G7733" s="379"/>
      <c r="H7733" s="379"/>
      <c r="I7733" s="379"/>
      <c r="J7733" s="379"/>
      <c r="K7733" s="379"/>
      <c r="L7733" s="379"/>
      <c r="M7733" s="379"/>
      <c r="N7733" s="379"/>
      <c r="O7733" s="379"/>
      <c r="P7733" s="379"/>
      <c r="Q7733" s="379"/>
      <c r="R7733" s="379"/>
      <c r="S7733" s="379"/>
      <c r="T7733" s="379"/>
      <c r="U7733" s="379"/>
      <c r="V7733" s="379"/>
      <c r="W7733" s="379"/>
      <c r="X7733" s="379"/>
      <c r="Y7733" s="379"/>
      <c r="Z7733" s="379"/>
      <c r="AA7733" s="380"/>
      <c r="AB7733" s="379"/>
      <c r="AC7733" s="379"/>
      <c r="AD7733" s="379"/>
      <c r="AE7733" s="381"/>
      <c r="AF7733" s="105"/>
      <c r="AG7733" s="381"/>
      <c r="AH7733" s="381"/>
      <c r="AI7733" s="381"/>
      <c r="AJ7733" s="381"/>
      <c r="AK7733" s="381"/>
      <c r="AL7733" s="381"/>
      <c r="AM7733" s="381"/>
    </row>
    <row r="7734" spans="1:39" x14ac:dyDescent="0.35">
      <c r="A7734" s="379"/>
      <c r="B7734" s="379"/>
      <c r="C7734" s="379"/>
      <c r="D7734" s="379"/>
      <c r="E7734" s="379"/>
      <c r="F7734" s="379"/>
      <c r="G7734" s="379"/>
      <c r="H7734" s="379"/>
      <c r="I7734" s="379"/>
      <c r="J7734" s="379"/>
      <c r="K7734" s="379"/>
      <c r="L7734" s="379"/>
      <c r="M7734" s="379"/>
      <c r="N7734" s="379"/>
      <c r="O7734" s="379"/>
      <c r="P7734" s="379"/>
      <c r="Q7734" s="379"/>
      <c r="R7734" s="379"/>
      <c r="S7734" s="379"/>
      <c r="T7734" s="379"/>
      <c r="U7734" s="379"/>
      <c r="V7734" s="379"/>
      <c r="W7734" s="379"/>
      <c r="X7734" s="379"/>
      <c r="Y7734" s="379"/>
      <c r="Z7734" s="379"/>
      <c r="AA7734" s="380"/>
      <c r="AB7734" s="379"/>
      <c r="AC7734" s="379"/>
      <c r="AD7734" s="379"/>
      <c r="AE7734" s="381"/>
      <c r="AF7734" s="105"/>
      <c r="AG7734" s="381"/>
      <c r="AH7734" s="381"/>
      <c r="AI7734" s="381"/>
      <c r="AJ7734" s="381"/>
      <c r="AK7734" s="381"/>
      <c r="AL7734" s="381"/>
      <c r="AM7734" s="381"/>
    </row>
    <row r="7735" spans="1:39" x14ac:dyDescent="0.35">
      <c r="A7735" s="379"/>
      <c r="B7735" s="379"/>
      <c r="C7735" s="379"/>
      <c r="D7735" s="379"/>
      <c r="E7735" s="379"/>
      <c r="F7735" s="379"/>
      <c r="G7735" s="379"/>
      <c r="H7735" s="379"/>
      <c r="I7735" s="379"/>
      <c r="J7735" s="379"/>
      <c r="K7735" s="379"/>
      <c r="L7735" s="379"/>
      <c r="M7735" s="379"/>
      <c r="N7735" s="379"/>
      <c r="O7735" s="379"/>
      <c r="P7735" s="379"/>
      <c r="Q7735" s="379"/>
      <c r="R7735" s="379"/>
      <c r="S7735" s="379"/>
      <c r="T7735" s="379"/>
      <c r="U7735" s="379"/>
      <c r="V7735" s="379"/>
      <c r="W7735" s="379"/>
      <c r="X7735" s="379"/>
      <c r="Y7735" s="379"/>
      <c r="Z7735" s="379"/>
      <c r="AA7735" s="380"/>
      <c r="AB7735" s="379"/>
      <c r="AC7735" s="379"/>
      <c r="AD7735" s="379"/>
      <c r="AE7735" s="381"/>
      <c r="AF7735" s="105"/>
      <c r="AG7735" s="381"/>
      <c r="AH7735" s="381"/>
      <c r="AI7735" s="381"/>
      <c r="AJ7735" s="381"/>
      <c r="AK7735" s="381"/>
      <c r="AL7735" s="381"/>
      <c r="AM7735" s="381"/>
    </row>
    <row r="7736" spans="1:39" x14ac:dyDescent="0.35">
      <c r="A7736" s="379"/>
      <c r="B7736" s="379"/>
      <c r="C7736" s="379"/>
      <c r="D7736" s="379"/>
      <c r="E7736" s="379"/>
      <c r="F7736" s="379"/>
      <c r="G7736" s="379"/>
      <c r="H7736" s="379"/>
      <c r="I7736" s="379"/>
      <c r="J7736" s="379"/>
      <c r="K7736" s="379"/>
      <c r="L7736" s="379"/>
      <c r="M7736" s="379"/>
      <c r="N7736" s="379"/>
      <c r="O7736" s="379"/>
      <c r="P7736" s="379"/>
      <c r="Q7736" s="379"/>
      <c r="R7736" s="379"/>
      <c r="S7736" s="379"/>
      <c r="T7736" s="379"/>
      <c r="U7736" s="379"/>
      <c r="V7736" s="379"/>
      <c r="W7736" s="379"/>
      <c r="X7736" s="379"/>
      <c r="Y7736" s="379"/>
      <c r="Z7736" s="379"/>
      <c r="AA7736" s="380"/>
      <c r="AB7736" s="379"/>
      <c r="AC7736" s="379"/>
      <c r="AD7736" s="379"/>
      <c r="AE7736" s="381"/>
      <c r="AF7736" s="105"/>
      <c r="AG7736" s="381"/>
      <c r="AH7736" s="381"/>
      <c r="AI7736" s="381"/>
      <c r="AJ7736" s="381"/>
      <c r="AK7736" s="381"/>
      <c r="AL7736" s="381"/>
      <c r="AM7736" s="381"/>
    </row>
    <row r="7737" spans="1:39" x14ac:dyDescent="0.35">
      <c r="A7737" s="379"/>
      <c r="B7737" s="379"/>
      <c r="C7737" s="379"/>
      <c r="D7737" s="379"/>
      <c r="E7737" s="379"/>
      <c r="F7737" s="379"/>
      <c r="G7737" s="379"/>
      <c r="H7737" s="379"/>
      <c r="I7737" s="379"/>
      <c r="J7737" s="379"/>
      <c r="K7737" s="379"/>
      <c r="L7737" s="379"/>
      <c r="M7737" s="379"/>
      <c r="N7737" s="379"/>
      <c r="O7737" s="379"/>
      <c r="P7737" s="379"/>
      <c r="Q7737" s="379"/>
      <c r="R7737" s="379"/>
      <c r="S7737" s="379"/>
      <c r="T7737" s="379"/>
      <c r="U7737" s="379"/>
      <c r="V7737" s="379"/>
      <c r="W7737" s="379"/>
      <c r="X7737" s="379"/>
      <c r="Y7737" s="379"/>
      <c r="Z7737" s="379"/>
      <c r="AA7737" s="380"/>
      <c r="AB7737" s="379"/>
      <c r="AC7737" s="379"/>
      <c r="AD7737" s="379"/>
      <c r="AE7737" s="381"/>
      <c r="AF7737" s="105"/>
      <c r="AG7737" s="381"/>
      <c r="AH7737" s="381"/>
      <c r="AI7737" s="381"/>
      <c r="AJ7737" s="381"/>
      <c r="AK7737" s="381"/>
      <c r="AL7737" s="381"/>
      <c r="AM7737" s="381"/>
    </row>
    <row r="7738" spans="1:39" x14ac:dyDescent="0.35">
      <c r="A7738" s="379"/>
      <c r="B7738" s="379"/>
      <c r="C7738" s="379"/>
      <c r="D7738" s="379"/>
      <c r="E7738" s="379"/>
      <c r="F7738" s="379"/>
      <c r="G7738" s="379"/>
      <c r="H7738" s="379"/>
      <c r="I7738" s="379"/>
      <c r="J7738" s="379"/>
      <c r="K7738" s="379"/>
      <c r="L7738" s="379"/>
      <c r="M7738" s="379"/>
      <c r="N7738" s="379"/>
      <c r="O7738" s="379"/>
      <c r="P7738" s="379"/>
      <c r="Q7738" s="379"/>
      <c r="R7738" s="379"/>
      <c r="S7738" s="379"/>
      <c r="T7738" s="379"/>
      <c r="U7738" s="379"/>
      <c r="V7738" s="379"/>
      <c r="W7738" s="379"/>
      <c r="X7738" s="379"/>
      <c r="Y7738" s="379"/>
      <c r="Z7738" s="379"/>
      <c r="AA7738" s="380"/>
      <c r="AB7738" s="379"/>
      <c r="AC7738" s="379"/>
      <c r="AD7738" s="379"/>
      <c r="AE7738" s="381"/>
      <c r="AF7738" s="105"/>
      <c r="AG7738" s="381"/>
      <c r="AH7738" s="381"/>
      <c r="AI7738" s="381"/>
      <c r="AJ7738" s="381"/>
      <c r="AK7738" s="381"/>
      <c r="AL7738" s="381"/>
      <c r="AM7738" s="381"/>
    </row>
    <row r="7739" spans="1:39" x14ac:dyDescent="0.35">
      <c r="A7739" s="379"/>
      <c r="B7739" s="379"/>
      <c r="C7739" s="379"/>
      <c r="D7739" s="379"/>
      <c r="E7739" s="379"/>
      <c r="F7739" s="379"/>
      <c r="G7739" s="379"/>
      <c r="H7739" s="379"/>
      <c r="I7739" s="379"/>
      <c r="J7739" s="379"/>
      <c r="K7739" s="379"/>
      <c r="L7739" s="379"/>
      <c r="M7739" s="379"/>
      <c r="N7739" s="379"/>
      <c r="O7739" s="379"/>
      <c r="P7739" s="379"/>
      <c r="Q7739" s="379"/>
      <c r="R7739" s="379"/>
      <c r="S7739" s="379"/>
      <c r="T7739" s="379"/>
      <c r="U7739" s="379"/>
      <c r="V7739" s="379"/>
      <c r="W7739" s="379"/>
      <c r="X7739" s="379"/>
      <c r="Y7739" s="379"/>
      <c r="Z7739" s="379"/>
      <c r="AA7739" s="380"/>
      <c r="AB7739" s="379"/>
      <c r="AC7739" s="379"/>
      <c r="AD7739" s="379"/>
      <c r="AE7739" s="381"/>
      <c r="AF7739" s="105"/>
      <c r="AG7739" s="381"/>
      <c r="AH7739" s="381"/>
      <c r="AI7739" s="381"/>
      <c r="AJ7739" s="381"/>
      <c r="AK7739" s="381"/>
      <c r="AL7739" s="381"/>
      <c r="AM7739" s="381"/>
    </row>
    <row r="7740" spans="1:39" x14ac:dyDescent="0.35">
      <c r="A7740" s="379"/>
      <c r="B7740" s="379"/>
      <c r="C7740" s="379"/>
      <c r="D7740" s="379"/>
      <c r="E7740" s="379"/>
      <c r="F7740" s="379"/>
      <c r="G7740" s="379"/>
      <c r="H7740" s="379"/>
      <c r="I7740" s="379"/>
      <c r="J7740" s="379"/>
      <c r="K7740" s="379"/>
      <c r="L7740" s="379"/>
      <c r="M7740" s="379"/>
      <c r="N7740" s="379"/>
      <c r="O7740" s="379"/>
      <c r="P7740" s="379"/>
      <c r="Q7740" s="379"/>
      <c r="R7740" s="379"/>
      <c r="S7740" s="379"/>
      <c r="T7740" s="379"/>
      <c r="U7740" s="379"/>
      <c r="V7740" s="379"/>
      <c r="W7740" s="379"/>
      <c r="X7740" s="379"/>
      <c r="Y7740" s="379"/>
      <c r="Z7740" s="379"/>
      <c r="AA7740" s="380"/>
      <c r="AB7740" s="379"/>
      <c r="AC7740" s="379"/>
      <c r="AD7740" s="379"/>
      <c r="AE7740" s="381"/>
      <c r="AF7740" s="105"/>
      <c r="AG7740" s="381"/>
      <c r="AH7740" s="381"/>
      <c r="AI7740" s="381"/>
      <c r="AJ7740" s="381"/>
      <c r="AK7740" s="381"/>
      <c r="AL7740" s="381"/>
      <c r="AM7740" s="381"/>
    </row>
    <row r="7741" spans="1:39" x14ac:dyDescent="0.35">
      <c r="A7741" s="379"/>
      <c r="B7741" s="379"/>
      <c r="C7741" s="379"/>
      <c r="D7741" s="379"/>
      <c r="E7741" s="379"/>
      <c r="F7741" s="379"/>
      <c r="G7741" s="379"/>
      <c r="H7741" s="379"/>
      <c r="I7741" s="379"/>
      <c r="J7741" s="379"/>
      <c r="K7741" s="379"/>
      <c r="L7741" s="379"/>
      <c r="M7741" s="379"/>
      <c r="N7741" s="379"/>
      <c r="O7741" s="379"/>
      <c r="P7741" s="379"/>
      <c r="Q7741" s="379"/>
      <c r="R7741" s="379"/>
      <c r="S7741" s="379"/>
      <c r="T7741" s="379"/>
      <c r="U7741" s="379"/>
      <c r="V7741" s="379"/>
      <c r="W7741" s="379"/>
      <c r="X7741" s="379"/>
      <c r="Y7741" s="379"/>
      <c r="Z7741" s="379"/>
      <c r="AA7741" s="380"/>
      <c r="AB7741" s="379"/>
      <c r="AC7741" s="379"/>
      <c r="AD7741" s="379"/>
      <c r="AE7741" s="381"/>
      <c r="AF7741" s="105"/>
      <c r="AG7741" s="381"/>
      <c r="AH7741" s="381"/>
      <c r="AI7741" s="381"/>
      <c r="AJ7741" s="381"/>
      <c r="AK7741" s="381"/>
      <c r="AL7741" s="381"/>
      <c r="AM7741" s="381"/>
    </row>
    <row r="7742" spans="1:39" x14ac:dyDescent="0.35">
      <c r="A7742" s="379"/>
      <c r="B7742" s="379"/>
      <c r="C7742" s="379"/>
      <c r="D7742" s="379"/>
      <c r="E7742" s="379"/>
      <c r="F7742" s="379"/>
      <c r="G7742" s="379"/>
      <c r="H7742" s="379"/>
      <c r="I7742" s="379"/>
      <c r="J7742" s="379"/>
      <c r="K7742" s="379"/>
      <c r="L7742" s="379"/>
      <c r="M7742" s="379"/>
      <c r="N7742" s="379"/>
      <c r="O7742" s="379"/>
      <c r="P7742" s="379"/>
      <c r="Q7742" s="379"/>
      <c r="R7742" s="379"/>
      <c r="S7742" s="379"/>
      <c r="T7742" s="379"/>
      <c r="U7742" s="379"/>
      <c r="V7742" s="379"/>
      <c r="W7742" s="379"/>
      <c r="X7742" s="379"/>
      <c r="Y7742" s="379"/>
      <c r="Z7742" s="379"/>
      <c r="AA7742" s="380"/>
      <c r="AB7742" s="379"/>
      <c r="AC7742" s="379"/>
      <c r="AD7742" s="379"/>
      <c r="AE7742" s="381"/>
      <c r="AF7742" s="105"/>
      <c r="AG7742" s="381"/>
      <c r="AH7742" s="381"/>
      <c r="AI7742" s="381"/>
      <c r="AJ7742" s="381"/>
      <c r="AK7742" s="381"/>
      <c r="AL7742" s="381"/>
      <c r="AM7742" s="381"/>
    </row>
    <row r="7743" spans="1:39" x14ac:dyDescent="0.35">
      <c r="A7743" s="379"/>
      <c r="B7743" s="379"/>
      <c r="C7743" s="379"/>
      <c r="D7743" s="379"/>
      <c r="E7743" s="379"/>
      <c r="F7743" s="379"/>
      <c r="G7743" s="379"/>
      <c r="H7743" s="379"/>
      <c r="I7743" s="379"/>
      <c r="J7743" s="379"/>
      <c r="K7743" s="379"/>
      <c r="L7743" s="379"/>
      <c r="M7743" s="379"/>
      <c r="N7743" s="379"/>
      <c r="O7743" s="379"/>
      <c r="P7743" s="379"/>
      <c r="Q7743" s="379"/>
      <c r="R7743" s="379"/>
      <c r="S7743" s="379"/>
      <c r="T7743" s="379"/>
      <c r="U7743" s="379"/>
      <c r="V7743" s="379"/>
      <c r="W7743" s="379"/>
      <c r="X7743" s="379"/>
      <c r="Y7743" s="379"/>
      <c r="Z7743" s="379"/>
      <c r="AA7743" s="380"/>
      <c r="AB7743" s="379"/>
      <c r="AC7743" s="379"/>
      <c r="AD7743" s="379"/>
      <c r="AE7743" s="381"/>
      <c r="AF7743" s="105"/>
      <c r="AG7743" s="381"/>
      <c r="AH7743" s="381"/>
      <c r="AI7743" s="381"/>
      <c r="AJ7743" s="381"/>
      <c r="AK7743" s="381"/>
      <c r="AL7743" s="381"/>
      <c r="AM7743" s="381"/>
    </row>
    <row r="7744" spans="1:39" x14ac:dyDescent="0.35">
      <c r="A7744" s="379"/>
      <c r="B7744" s="379"/>
      <c r="C7744" s="379"/>
      <c r="D7744" s="379"/>
      <c r="E7744" s="379"/>
      <c r="F7744" s="379"/>
      <c r="G7744" s="379"/>
      <c r="H7744" s="379"/>
      <c r="I7744" s="379"/>
      <c r="J7744" s="379"/>
      <c r="K7744" s="379"/>
      <c r="L7744" s="379"/>
      <c r="M7744" s="379"/>
      <c r="N7744" s="379"/>
      <c r="O7744" s="379"/>
      <c r="P7744" s="379"/>
      <c r="Q7744" s="379"/>
      <c r="R7744" s="379"/>
      <c r="S7744" s="379"/>
      <c r="T7744" s="379"/>
      <c r="U7744" s="379"/>
      <c r="V7744" s="379"/>
      <c r="W7744" s="379"/>
      <c r="X7744" s="379"/>
      <c r="Y7744" s="379"/>
      <c r="Z7744" s="379"/>
      <c r="AA7744" s="380"/>
      <c r="AB7744" s="379"/>
      <c r="AC7744" s="379"/>
      <c r="AD7744" s="379"/>
      <c r="AE7744" s="381"/>
      <c r="AF7744" s="105"/>
      <c r="AG7744" s="381"/>
      <c r="AH7744" s="381"/>
      <c r="AI7744" s="381"/>
      <c r="AJ7744" s="381"/>
      <c r="AK7744" s="381"/>
      <c r="AL7744" s="381"/>
      <c r="AM7744" s="381"/>
    </row>
    <row r="7745" spans="1:39" x14ac:dyDescent="0.35">
      <c r="A7745" s="379"/>
      <c r="B7745" s="379"/>
      <c r="C7745" s="379"/>
      <c r="D7745" s="379"/>
      <c r="E7745" s="379"/>
      <c r="F7745" s="379"/>
      <c r="G7745" s="379"/>
      <c r="H7745" s="379"/>
      <c r="I7745" s="379"/>
      <c r="J7745" s="379"/>
      <c r="K7745" s="379"/>
      <c r="L7745" s="379"/>
      <c r="M7745" s="379"/>
      <c r="N7745" s="379"/>
      <c r="O7745" s="379"/>
      <c r="P7745" s="379"/>
      <c r="Q7745" s="379"/>
      <c r="R7745" s="379"/>
      <c r="S7745" s="379"/>
      <c r="T7745" s="379"/>
      <c r="U7745" s="379"/>
      <c r="V7745" s="379"/>
      <c r="W7745" s="379"/>
      <c r="X7745" s="379"/>
      <c r="Y7745" s="379"/>
      <c r="Z7745" s="379"/>
      <c r="AA7745" s="380"/>
      <c r="AB7745" s="379"/>
      <c r="AC7745" s="379"/>
      <c r="AD7745" s="379"/>
      <c r="AE7745" s="381"/>
      <c r="AF7745" s="105"/>
      <c r="AG7745" s="381"/>
      <c r="AH7745" s="381"/>
      <c r="AI7745" s="381"/>
      <c r="AJ7745" s="381"/>
      <c r="AK7745" s="381"/>
      <c r="AL7745" s="381"/>
      <c r="AM7745" s="381"/>
    </row>
    <row r="7746" spans="1:39" x14ac:dyDescent="0.35">
      <c r="A7746" s="379"/>
      <c r="B7746" s="379"/>
      <c r="C7746" s="379"/>
      <c r="D7746" s="379"/>
      <c r="E7746" s="379"/>
      <c r="F7746" s="379"/>
      <c r="G7746" s="379"/>
      <c r="H7746" s="379"/>
      <c r="I7746" s="379"/>
      <c r="J7746" s="379"/>
      <c r="K7746" s="379"/>
      <c r="L7746" s="379"/>
      <c r="M7746" s="379"/>
      <c r="N7746" s="379"/>
      <c r="O7746" s="379"/>
      <c r="P7746" s="379"/>
      <c r="Q7746" s="379"/>
      <c r="R7746" s="379"/>
      <c r="S7746" s="379"/>
      <c r="T7746" s="379"/>
      <c r="U7746" s="379"/>
      <c r="V7746" s="379"/>
      <c r="W7746" s="379"/>
      <c r="X7746" s="379"/>
      <c r="Y7746" s="379"/>
      <c r="Z7746" s="379"/>
      <c r="AA7746" s="380"/>
      <c r="AB7746" s="379"/>
      <c r="AC7746" s="379"/>
      <c r="AD7746" s="379"/>
      <c r="AE7746" s="381"/>
      <c r="AF7746" s="105"/>
      <c r="AG7746" s="381"/>
      <c r="AH7746" s="381"/>
      <c r="AI7746" s="381"/>
      <c r="AJ7746" s="381"/>
      <c r="AK7746" s="381"/>
      <c r="AL7746" s="381"/>
      <c r="AM7746" s="381"/>
    </row>
    <row r="7747" spans="1:39" x14ac:dyDescent="0.35">
      <c r="A7747" s="379"/>
      <c r="B7747" s="379"/>
      <c r="C7747" s="379"/>
      <c r="D7747" s="379"/>
      <c r="E7747" s="379"/>
      <c r="F7747" s="379"/>
      <c r="G7747" s="379"/>
      <c r="H7747" s="379"/>
      <c r="I7747" s="379"/>
      <c r="J7747" s="379"/>
      <c r="K7747" s="379"/>
      <c r="L7747" s="379"/>
      <c r="M7747" s="379"/>
      <c r="N7747" s="379"/>
      <c r="O7747" s="379"/>
      <c r="P7747" s="379"/>
      <c r="Q7747" s="379"/>
      <c r="R7747" s="379"/>
      <c r="S7747" s="379"/>
      <c r="T7747" s="379"/>
      <c r="U7747" s="379"/>
      <c r="V7747" s="379"/>
      <c r="W7747" s="379"/>
      <c r="X7747" s="379"/>
      <c r="Y7747" s="379"/>
      <c r="Z7747" s="379"/>
      <c r="AA7747" s="380"/>
      <c r="AB7747" s="379"/>
      <c r="AC7747" s="379"/>
      <c r="AD7747" s="379"/>
      <c r="AE7747" s="381"/>
      <c r="AF7747" s="105"/>
      <c r="AG7747" s="381"/>
      <c r="AH7747" s="381"/>
      <c r="AI7747" s="381"/>
      <c r="AJ7747" s="381"/>
      <c r="AK7747" s="381"/>
      <c r="AL7747" s="381"/>
      <c r="AM7747" s="381"/>
    </row>
    <row r="7748" spans="1:39" x14ac:dyDescent="0.35">
      <c r="A7748" s="379"/>
      <c r="B7748" s="379"/>
      <c r="C7748" s="379"/>
      <c r="D7748" s="379"/>
      <c r="E7748" s="379"/>
      <c r="F7748" s="379"/>
      <c r="G7748" s="379"/>
      <c r="H7748" s="379"/>
      <c r="I7748" s="379"/>
      <c r="J7748" s="379"/>
      <c r="K7748" s="379"/>
      <c r="L7748" s="379"/>
      <c r="M7748" s="379"/>
      <c r="N7748" s="379"/>
      <c r="O7748" s="379"/>
      <c r="P7748" s="379"/>
      <c r="Q7748" s="379"/>
      <c r="R7748" s="379"/>
      <c r="S7748" s="379"/>
      <c r="T7748" s="379"/>
      <c r="U7748" s="379"/>
      <c r="V7748" s="379"/>
      <c r="W7748" s="379"/>
      <c r="X7748" s="379"/>
      <c r="Y7748" s="379"/>
      <c r="Z7748" s="379"/>
      <c r="AA7748" s="380"/>
      <c r="AB7748" s="379"/>
      <c r="AC7748" s="379"/>
      <c r="AD7748" s="379"/>
      <c r="AE7748" s="381"/>
      <c r="AF7748" s="105"/>
      <c r="AG7748" s="381"/>
      <c r="AH7748" s="381"/>
      <c r="AI7748" s="381"/>
      <c r="AJ7748" s="381"/>
      <c r="AK7748" s="381"/>
      <c r="AL7748" s="381"/>
      <c r="AM7748" s="381"/>
    </row>
    <row r="7749" spans="1:39" x14ac:dyDescent="0.35">
      <c r="A7749" s="379"/>
      <c r="B7749" s="379"/>
      <c r="C7749" s="379"/>
      <c r="D7749" s="379"/>
      <c r="E7749" s="379"/>
      <c r="F7749" s="379"/>
      <c r="G7749" s="379"/>
      <c r="H7749" s="379"/>
      <c r="I7749" s="379"/>
      <c r="J7749" s="379"/>
      <c r="K7749" s="379"/>
      <c r="L7749" s="379"/>
      <c r="M7749" s="379"/>
      <c r="N7749" s="379"/>
      <c r="O7749" s="379"/>
      <c r="P7749" s="379"/>
      <c r="Q7749" s="379"/>
      <c r="R7749" s="379"/>
      <c r="S7749" s="379"/>
      <c r="T7749" s="379"/>
      <c r="U7749" s="379"/>
      <c r="V7749" s="379"/>
      <c r="W7749" s="379"/>
      <c r="X7749" s="379"/>
      <c r="Y7749" s="379"/>
      <c r="Z7749" s="379"/>
      <c r="AA7749" s="380"/>
      <c r="AB7749" s="379"/>
      <c r="AC7749" s="379"/>
      <c r="AD7749" s="379"/>
      <c r="AE7749" s="381"/>
      <c r="AF7749" s="105"/>
      <c r="AG7749" s="381"/>
      <c r="AH7749" s="381"/>
      <c r="AI7749" s="381"/>
      <c r="AJ7749" s="381"/>
      <c r="AK7749" s="381"/>
      <c r="AL7749" s="381"/>
      <c r="AM7749" s="381"/>
    </row>
    <row r="7750" spans="1:39" x14ac:dyDescent="0.35">
      <c r="A7750" s="379"/>
      <c r="B7750" s="379"/>
      <c r="C7750" s="379"/>
      <c r="D7750" s="379"/>
      <c r="E7750" s="379"/>
      <c r="F7750" s="379"/>
      <c r="G7750" s="379"/>
      <c r="H7750" s="379"/>
      <c r="I7750" s="379"/>
      <c r="J7750" s="379"/>
      <c r="K7750" s="379"/>
      <c r="L7750" s="379"/>
      <c r="M7750" s="379"/>
      <c r="N7750" s="379"/>
      <c r="O7750" s="379"/>
      <c r="P7750" s="379"/>
      <c r="Q7750" s="379"/>
      <c r="R7750" s="379"/>
      <c r="S7750" s="379"/>
      <c r="T7750" s="379"/>
      <c r="U7750" s="379"/>
      <c r="V7750" s="379"/>
      <c r="W7750" s="379"/>
      <c r="X7750" s="379"/>
      <c r="Y7750" s="379"/>
      <c r="Z7750" s="379"/>
      <c r="AA7750" s="380"/>
      <c r="AB7750" s="379"/>
      <c r="AC7750" s="379"/>
      <c r="AD7750" s="379"/>
      <c r="AE7750" s="381"/>
      <c r="AF7750" s="105"/>
      <c r="AG7750" s="381"/>
      <c r="AH7750" s="381"/>
      <c r="AI7750" s="381"/>
      <c r="AJ7750" s="381"/>
      <c r="AK7750" s="381"/>
      <c r="AL7750" s="381"/>
      <c r="AM7750" s="381"/>
    </row>
    <row r="7751" spans="1:39" x14ac:dyDescent="0.35">
      <c r="A7751" s="379"/>
      <c r="B7751" s="379"/>
      <c r="C7751" s="379"/>
      <c r="D7751" s="379"/>
      <c r="E7751" s="379"/>
      <c r="F7751" s="379"/>
      <c r="G7751" s="379"/>
      <c r="H7751" s="379"/>
      <c r="I7751" s="379"/>
      <c r="J7751" s="379"/>
      <c r="K7751" s="379"/>
      <c r="L7751" s="379"/>
      <c r="M7751" s="379"/>
      <c r="N7751" s="379"/>
      <c r="O7751" s="379"/>
      <c r="P7751" s="379"/>
      <c r="Q7751" s="379"/>
      <c r="R7751" s="379"/>
      <c r="S7751" s="379"/>
      <c r="T7751" s="379"/>
      <c r="U7751" s="379"/>
      <c r="V7751" s="379"/>
      <c r="W7751" s="379"/>
      <c r="X7751" s="379"/>
      <c r="Y7751" s="379"/>
      <c r="Z7751" s="379"/>
      <c r="AA7751" s="380"/>
      <c r="AB7751" s="379"/>
      <c r="AC7751" s="379"/>
      <c r="AD7751" s="379"/>
      <c r="AE7751" s="381"/>
      <c r="AF7751" s="105"/>
      <c r="AG7751" s="381"/>
      <c r="AH7751" s="381"/>
      <c r="AI7751" s="381"/>
      <c r="AJ7751" s="381"/>
      <c r="AK7751" s="381"/>
      <c r="AL7751" s="381"/>
      <c r="AM7751" s="381"/>
    </row>
    <row r="7752" spans="1:39" x14ac:dyDescent="0.35">
      <c r="A7752" s="379"/>
      <c r="B7752" s="379"/>
      <c r="C7752" s="379"/>
      <c r="D7752" s="379"/>
      <c r="E7752" s="379"/>
      <c r="F7752" s="379"/>
      <c r="G7752" s="379"/>
      <c r="H7752" s="379"/>
      <c r="I7752" s="379"/>
      <c r="J7752" s="379"/>
      <c r="K7752" s="379"/>
      <c r="L7752" s="379"/>
      <c r="M7752" s="379"/>
      <c r="N7752" s="379"/>
      <c r="O7752" s="379"/>
      <c r="P7752" s="379"/>
      <c r="Q7752" s="379"/>
      <c r="R7752" s="379"/>
      <c r="S7752" s="379"/>
      <c r="T7752" s="379"/>
      <c r="U7752" s="379"/>
      <c r="V7752" s="379"/>
      <c r="W7752" s="379"/>
      <c r="X7752" s="379"/>
      <c r="Y7752" s="379"/>
      <c r="Z7752" s="379"/>
      <c r="AA7752" s="380"/>
      <c r="AB7752" s="379"/>
      <c r="AC7752" s="379"/>
      <c r="AD7752" s="379"/>
      <c r="AE7752" s="381"/>
      <c r="AF7752" s="105"/>
      <c r="AG7752" s="381"/>
      <c r="AH7752" s="381"/>
      <c r="AI7752" s="381"/>
      <c r="AJ7752" s="381"/>
      <c r="AK7752" s="381"/>
      <c r="AL7752" s="381"/>
      <c r="AM7752" s="381"/>
    </row>
    <row r="7753" spans="1:39" x14ac:dyDescent="0.35">
      <c r="A7753" s="379"/>
      <c r="B7753" s="379"/>
      <c r="C7753" s="379"/>
      <c r="D7753" s="379"/>
      <c r="E7753" s="379"/>
      <c r="F7753" s="379"/>
      <c r="G7753" s="379"/>
      <c r="H7753" s="379"/>
      <c r="I7753" s="379"/>
      <c r="J7753" s="379"/>
      <c r="K7753" s="379"/>
      <c r="L7753" s="379"/>
      <c r="M7753" s="379"/>
      <c r="N7753" s="379"/>
      <c r="O7753" s="379"/>
      <c r="P7753" s="379"/>
      <c r="Q7753" s="379"/>
      <c r="R7753" s="379"/>
      <c r="S7753" s="379"/>
      <c r="T7753" s="379"/>
      <c r="U7753" s="379"/>
      <c r="V7753" s="379"/>
      <c r="W7753" s="379"/>
      <c r="X7753" s="379"/>
      <c r="Y7753" s="379"/>
      <c r="Z7753" s="379"/>
      <c r="AA7753" s="380"/>
      <c r="AB7753" s="379"/>
      <c r="AC7753" s="379"/>
      <c r="AD7753" s="379"/>
      <c r="AE7753" s="381"/>
      <c r="AF7753" s="105"/>
      <c r="AG7753" s="381"/>
      <c r="AH7753" s="381"/>
      <c r="AI7753" s="381"/>
      <c r="AJ7753" s="381"/>
      <c r="AK7753" s="381"/>
      <c r="AL7753" s="381"/>
      <c r="AM7753" s="381"/>
    </row>
    <row r="7754" spans="1:39" x14ac:dyDescent="0.35">
      <c r="A7754" s="379"/>
      <c r="B7754" s="379"/>
      <c r="C7754" s="379"/>
      <c r="D7754" s="379"/>
      <c r="E7754" s="379"/>
      <c r="F7754" s="379"/>
      <c r="G7754" s="379"/>
      <c r="H7754" s="379"/>
      <c r="I7754" s="379"/>
      <c r="J7754" s="379"/>
      <c r="K7754" s="379"/>
      <c r="L7754" s="379"/>
      <c r="M7754" s="379"/>
      <c r="N7754" s="379"/>
      <c r="O7754" s="379"/>
      <c r="P7754" s="379"/>
      <c r="Q7754" s="379"/>
      <c r="R7754" s="379"/>
      <c r="S7754" s="379"/>
      <c r="T7754" s="379"/>
      <c r="U7754" s="379"/>
      <c r="V7754" s="379"/>
      <c r="W7754" s="379"/>
      <c r="X7754" s="379"/>
      <c r="Y7754" s="379"/>
      <c r="Z7754" s="379"/>
      <c r="AA7754" s="380"/>
      <c r="AB7754" s="379"/>
      <c r="AC7754" s="379"/>
      <c r="AD7754" s="379"/>
      <c r="AE7754" s="381"/>
      <c r="AF7754" s="105"/>
      <c r="AG7754" s="381"/>
      <c r="AH7754" s="381"/>
      <c r="AI7754" s="381"/>
      <c r="AJ7754" s="381"/>
      <c r="AK7754" s="381"/>
      <c r="AL7754" s="381"/>
      <c r="AM7754" s="381"/>
    </row>
    <row r="7755" spans="1:39" x14ac:dyDescent="0.35">
      <c r="A7755" s="379"/>
      <c r="B7755" s="379"/>
      <c r="C7755" s="379"/>
      <c r="D7755" s="379"/>
      <c r="E7755" s="379"/>
      <c r="F7755" s="379"/>
      <c r="G7755" s="379"/>
      <c r="H7755" s="379"/>
      <c r="I7755" s="379"/>
      <c r="J7755" s="379"/>
      <c r="K7755" s="379"/>
      <c r="L7755" s="379"/>
      <c r="M7755" s="379"/>
      <c r="N7755" s="379"/>
      <c r="O7755" s="379"/>
      <c r="P7755" s="379"/>
      <c r="Q7755" s="379"/>
      <c r="R7755" s="379"/>
      <c r="S7755" s="379"/>
      <c r="T7755" s="379"/>
      <c r="U7755" s="379"/>
      <c r="V7755" s="379"/>
      <c r="W7755" s="379"/>
      <c r="X7755" s="379"/>
      <c r="Y7755" s="379"/>
      <c r="Z7755" s="379"/>
      <c r="AA7755" s="380"/>
      <c r="AB7755" s="379"/>
      <c r="AC7755" s="379"/>
      <c r="AD7755" s="379"/>
      <c r="AE7755" s="381"/>
      <c r="AF7755" s="105"/>
      <c r="AG7755" s="381"/>
      <c r="AH7755" s="381"/>
      <c r="AI7755" s="381"/>
      <c r="AJ7755" s="381"/>
      <c r="AK7755" s="381"/>
      <c r="AL7755" s="381"/>
      <c r="AM7755" s="381"/>
    </row>
    <row r="7756" spans="1:39" x14ac:dyDescent="0.35">
      <c r="A7756" s="379"/>
      <c r="B7756" s="379"/>
      <c r="C7756" s="379"/>
      <c r="D7756" s="379"/>
      <c r="E7756" s="379"/>
      <c r="F7756" s="379"/>
      <c r="G7756" s="379"/>
      <c r="H7756" s="379"/>
      <c r="I7756" s="379"/>
      <c r="J7756" s="379"/>
      <c r="K7756" s="379"/>
      <c r="L7756" s="379"/>
      <c r="M7756" s="379"/>
      <c r="N7756" s="379"/>
      <c r="O7756" s="379"/>
      <c r="P7756" s="379"/>
      <c r="Q7756" s="379"/>
      <c r="R7756" s="379"/>
      <c r="S7756" s="379"/>
      <c r="T7756" s="379"/>
      <c r="U7756" s="379"/>
      <c r="V7756" s="379"/>
      <c r="W7756" s="379"/>
      <c r="X7756" s="379"/>
      <c r="Y7756" s="379"/>
      <c r="Z7756" s="379"/>
      <c r="AA7756" s="380"/>
      <c r="AB7756" s="379"/>
      <c r="AC7756" s="379"/>
      <c r="AD7756" s="379"/>
      <c r="AE7756" s="381"/>
      <c r="AF7756" s="105"/>
      <c r="AG7756" s="381"/>
      <c r="AH7756" s="381"/>
      <c r="AI7756" s="381"/>
      <c r="AJ7756" s="381"/>
      <c r="AK7756" s="381"/>
      <c r="AL7756" s="381"/>
      <c r="AM7756" s="381"/>
    </row>
    <row r="7757" spans="1:39" x14ac:dyDescent="0.35">
      <c r="A7757" s="379"/>
      <c r="B7757" s="379"/>
      <c r="C7757" s="379"/>
      <c r="D7757" s="379"/>
      <c r="E7757" s="379"/>
      <c r="F7757" s="379"/>
      <c r="G7757" s="379"/>
      <c r="H7757" s="379"/>
      <c r="I7757" s="379"/>
      <c r="J7757" s="379"/>
      <c r="K7757" s="379"/>
      <c r="L7757" s="379"/>
      <c r="M7757" s="379"/>
      <c r="N7757" s="379"/>
      <c r="O7757" s="379"/>
      <c r="P7757" s="379"/>
      <c r="Q7757" s="379"/>
      <c r="R7757" s="379"/>
      <c r="S7757" s="379"/>
      <c r="T7757" s="379"/>
      <c r="U7757" s="379"/>
      <c r="V7757" s="379"/>
      <c r="W7757" s="379"/>
      <c r="X7757" s="379"/>
      <c r="Y7757" s="379"/>
      <c r="Z7757" s="379"/>
      <c r="AA7757" s="380"/>
      <c r="AB7757" s="379"/>
      <c r="AC7757" s="379"/>
      <c r="AD7757" s="379"/>
      <c r="AE7757" s="381"/>
      <c r="AF7757" s="105"/>
      <c r="AG7757" s="381"/>
      <c r="AH7757" s="381"/>
      <c r="AI7757" s="381"/>
      <c r="AJ7757" s="381"/>
      <c r="AK7757" s="381"/>
      <c r="AL7757" s="381"/>
      <c r="AM7757" s="381"/>
    </row>
    <row r="7758" spans="1:39" x14ac:dyDescent="0.35">
      <c r="A7758" s="379"/>
      <c r="B7758" s="379"/>
      <c r="C7758" s="379"/>
      <c r="D7758" s="379"/>
      <c r="E7758" s="379"/>
      <c r="F7758" s="379"/>
      <c r="G7758" s="379"/>
      <c r="H7758" s="379"/>
      <c r="I7758" s="379"/>
      <c r="J7758" s="379"/>
      <c r="K7758" s="379"/>
      <c r="L7758" s="379"/>
      <c r="M7758" s="379"/>
      <c r="N7758" s="379"/>
      <c r="O7758" s="379"/>
      <c r="P7758" s="379"/>
      <c r="Q7758" s="379"/>
      <c r="R7758" s="379"/>
      <c r="S7758" s="379"/>
      <c r="T7758" s="379"/>
      <c r="U7758" s="379"/>
      <c r="V7758" s="379"/>
      <c r="W7758" s="379"/>
      <c r="X7758" s="379"/>
      <c r="Y7758" s="379"/>
      <c r="Z7758" s="379"/>
      <c r="AA7758" s="380"/>
      <c r="AB7758" s="379"/>
      <c r="AC7758" s="379"/>
      <c r="AD7758" s="379"/>
      <c r="AE7758" s="381"/>
      <c r="AF7758" s="105"/>
      <c r="AG7758" s="381"/>
      <c r="AH7758" s="381"/>
      <c r="AI7758" s="381"/>
      <c r="AJ7758" s="381"/>
      <c r="AK7758" s="381"/>
      <c r="AL7758" s="381"/>
      <c r="AM7758" s="381"/>
    </row>
    <row r="7759" spans="1:39" x14ac:dyDescent="0.35">
      <c r="A7759" s="379"/>
      <c r="B7759" s="379"/>
      <c r="C7759" s="379"/>
      <c r="D7759" s="379"/>
      <c r="E7759" s="379"/>
      <c r="F7759" s="379"/>
      <c r="G7759" s="379"/>
      <c r="H7759" s="379"/>
      <c r="I7759" s="379"/>
      <c r="J7759" s="379"/>
      <c r="K7759" s="379"/>
      <c r="L7759" s="379"/>
      <c r="M7759" s="379"/>
      <c r="N7759" s="379"/>
      <c r="O7759" s="379"/>
      <c r="P7759" s="379"/>
      <c r="Q7759" s="379"/>
      <c r="R7759" s="379"/>
      <c r="S7759" s="379"/>
      <c r="T7759" s="379"/>
      <c r="U7759" s="379"/>
      <c r="V7759" s="379"/>
      <c r="W7759" s="379"/>
      <c r="X7759" s="379"/>
      <c r="Y7759" s="379"/>
      <c r="Z7759" s="379"/>
      <c r="AA7759" s="380"/>
      <c r="AB7759" s="379"/>
      <c r="AC7759" s="379"/>
      <c r="AD7759" s="379"/>
      <c r="AE7759" s="381"/>
      <c r="AF7759" s="105"/>
      <c r="AG7759" s="381"/>
      <c r="AH7759" s="381"/>
      <c r="AI7759" s="381"/>
      <c r="AJ7759" s="381"/>
      <c r="AK7759" s="381"/>
      <c r="AL7759" s="381"/>
      <c r="AM7759" s="381"/>
    </row>
    <row r="7760" spans="1:39" x14ac:dyDescent="0.35">
      <c r="A7760" s="379"/>
      <c r="B7760" s="379"/>
      <c r="C7760" s="379"/>
      <c r="D7760" s="379"/>
      <c r="E7760" s="379"/>
      <c r="F7760" s="379"/>
      <c r="G7760" s="379"/>
      <c r="H7760" s="379"/>
      <c r="I7760" s="379"/>
      <c r="J7760" s="379"/>
      <c r="K7760" s="379"/>
      <c r="L7760" s="379"/>
      <c r="M7760" s="379"/>
      <c r="N7760" s="379"/>
      <c r="O7760" s="379"/>
      <c r="P7760" s="379"/>
      <c r="Q7760" s="379"/>
      <c r="R7760" s="379"/>
      <c r="S7760" s="379"/>
      <c r="T7760" s="379"/>
      <c r="U7760" s="379"/>
      <c r="V7760" s="379"/>
      <c r="W7760" s="379"/>
      <c r="X7760" s="379"/>
      <c r="Y7760" s="379"/>
      <c r="Z7760" s="379"/>
      <c r="AA7760" s="380"/>
      <c r="AB7760" s="379"/>
      <c r="AC7760" s="379"/>
      <c r="AD7760" s="379"/>
      <c r="AE7760" s="381"/>
      <c r="AF7760" s="105"/>
      <c r="AG7760" s="381"/>
      <c r="AH7760" s="381"/>
      <c r="AI7760" s="381"/>
      <c r="AJ7760" s="381"/>
      <c r="AK7760" s="381"/>
      <c r="AL7760" s="381"/>
      <c r="AM7760" s="381"/>
    </row>
    <row r="7761" spans="1:39" x14ac:dyDescent="0.35">
      <c r="A7761" s="379"/>
      <c r="B7761" s="379"/>
      <c r="C7761" s="379"/>
      <c r="D7761" s="379"/>
      <c r="E7761" s="379"/>
      <c r="F7761" s="379"/>
      <c r="G7761" s="379"/>
      <c r="H7761" s="379"/>
      <c r="I7761" s="379"/>
      <c r="J7761" s="379"/>
      <c r="K7761" s="379"/>
      <c r="L7761" s="379"/>
      <c r="M7761" s="379"/>
      <c r="N7761" s="379"/>
      <c r="O7761" s="379"/>
      <c r="P7761" s="379"/>
      <c r="Q7761" s="379"/>
      <c r="R7761" s="379"/>
      <c r="S7761" s="379"/>
      <c r="T7761" s="379"/>
      <c r="U7761" s="379"/>
      <c r="V7761" s="379"/>
      <c r="W7761" s="379"/>
      <c r="X7761" s="379"/>
      <c r="Y7761" s="379"/>
      <c r="Z7761" s="379"/>
      <c r="AA7761" s="380"/>
      <c r="AB7761" s="379"/>
      <c r="AC7761" s="379"/>
      <c r="AD7761" s="379"/>
      <c r="AE7761" s="381"/>
      <c r="AF7761" s="105"/>
      <c r="AG7761" s="381"/>
      <c r="AH7761" s="381"/>
      <c r="AI7761" s="381"/>
      <c r="AJ7761" s="381"/>
      <c r="AK7761" s="381"/>
      <c r="AL7761" s="381"/>
      <c r="AM7761" s="381"/>
    </row>
    <row r="7762" spans="1:39" x14ac:dyDescent="0.35">
      <c r="A7762" s="379"/>
      <c r="B7762" s="379"/>
      <c r="C7762" s="379"/>
      <c r="D7762" s="379"/>
      <c r="E7762" s="379"/>
      <c r="F7762" s="379"/>
      <c r="G7762" s="379"/>
      <c r="H7762" s="379"/>
      <c r="I7762" s="379"/>
      <c r="J7762" s="379"/>
      <c r="K7762" s="379"/>
      <c r="L7762" s="379"/>
      <c r="M7762" s="379"/>
      <c r="N7762" s="379"/>
      <c r="O7762" s="379"/>
      <c r="P7762" s="379"/>
      <c r="Q7762" s="379"/>
      <c r="R7762" s="379"/>
      <c r="S7762" s="379"/>
      <c r="T7762" s="379"/>
      <c r="U7762" s="379"/>
      <c r="V7762" s="379"/>
      <c r="W7762" s="379"/>
      <c r="X7762" s="379"/>
      <c r="Y7762" s="379"/>
      <c r="Z7762" s="379"/>
      <c r="AA7762" s="380"/>
      <c r="AB7762" s="379"/>
      <c r="AC7762" s="379"/>
      <c r="AD7762" s="379"/>
      <c r="AE7762" s="381"/>
      <c r="AF7762" s="105"/>
      <c r="AG7762" s="381"/>
      <c r="AH7762" s="381"/>
      <c r="AI7762" s="381"/>
      <c r="AJ7762" s="381"/>
      <c r="AK7762" s="381"/>
      <c r="AL7762" s="381"/>
      <c r="AM7762" s="381"/>
    </row>
    <row r="7763" spans="1:39" x14ac:dyDescent="0.35">
      <c r="A7763" s="379"/>
      <c r="B7763" s="379"/>
      <c r="C7763" s="379"/>
      <c r="D7763" s="379"/>
      <c r="E7763" s="379"/>
      <c r="F7763" s="379"/>
      <c r="G7763" s="379"/>
      <c r="H7763" s="379"/>
      <c r="I7763" s="379"/>
      <c r="J7763" s="379"/>
      <c r="K7763" s="379"/>
      <c r="L7763" s="379"/>
      <c r="M7763" s="379"/>
      <c r="N7763" s="379"/>
      <c r="O7763" s="379"/>
      <c r="P7763" s="379"/>
      <c r="Q7763" s="379"/>
      <c r="R7763" s="379"/>
      <c r="S7763" s="379"/>
      <c r="T7763" s="379"/>
      <c r="U7763" s="379"/>
      <c r="V7763" s="379"/>
      <c r="W7763" s="379"/>
      <c r="X7763" s="379"/>
      <c r="Y7763" s="379"/>
      <c r="Z7763" s="379"/>
      <c r="AA7763" s="380"/>
      <c r="AB7763" s="379"/>
      <c r="AC7763" s="379"/>
      <c r="AD7763" s="379"/>
      <c r="AE7763" s="381"/>
      <c r="AF7763" s="105"/>
      <c r="AG7763" s="381"/>
      <c r="AH7763" s="381"/>
      <c r="AI7763" s="381"/>
      <c r="AJ7763" s="381"/>
      <c r="AK7763" s="381"/>
      <c r="AL7763" s="381"/>
      <c r="AM7763" s="381"/>
    </row>
    <row r="7764" spans="1:39" x14ac:dyDescent="0.35">
      <c r="A7764" s="379"/>
      <c r="B7764" s="379"/>
      <c r="C7764" s="379"/>
      <c r="D7764" s="379"/>
      <c r="E7764" s="379"/>
      <c r="F7764" s="379"/>
      <c r="G7764" s="379"/>
      <c r="H7764" s="379"/>
      <c r="I7764" s="379"/>
      <c r="J7764" s="379"/>
      <c r="K7764" s="379"/>
      <c r="L7764" s="379"/>
      <c r="M7764" s="379"/>
      <c r="N7764" s="379"/>
      <c r="O7764" s="379"/>
      <c r="P7764" s="379"/>
      <c r="Q7764" s="379"/>
      <c r="R7764" s="379"/>
      <c r="S7764" s="379"/>
      <c r="T7764" s="379"/>
      <c r="U7764" s="379"/>
      <c r="V7764" s="379"/>
      <c r="W7764" s="379"/>
      <c r="X7764" s="379"/>
      <c r="Y7764" s="379"/>
      <c r="Z7764" s="379"/>
      <c r="AA7764" s="380"/>
      <c r="AB7764" s="379"/>
      <c r="AC7764" s="379"/>
      <c r="AD7764" s="379"/>
      <c r="AE7764" s="381"/>
      <c r="AF7764" s="105"/>
      <c r="AG7764" s="381"/>
      <c r="AH7764" s="381"/>
      <c r="AI7764" s="381"/>
      <c r="AJ7764" s="381"/>
      <c r="AK7764" s="381"/>
      <c r="AL7764" s="381"/>
      <c r="AM7764" s="381"/>
    </row>
    <row r="7765" spans="1:39" x14ac:dyDescent="0.35">
      <c r="A7765" s="379"/>
      <c r="B7765" s="379"/>
      <c r="C7765" s="379"/>
      <c r="D7765" s="379"/>
      <c r="E7765" s="379"/>
      <c r="F7765" s="379"/>
      <c r="G7765" s="379"/>
      <c r="H7765" s="379"/>
      <c r="I7765" s="379"/>
      <c r="J7765" s="379"/>
      <c r="K7765" s="379"/>
      <c r="L7765" s="379"/>
      <c r="M7765" s="379"/>
      <c r="N7765" s="379"/>
      <c r="O7765" s="379"/>
      <c r="P7765" s="379"/>
      <c r="Q7765" s="379"/>
      <c r="R7765" s="379"/>
      <c r="S7765" s="379"/>
      <c r="T7765" s="379"/>
      <c r="U7765" s="379"/>
      <c r="V7765" s="379"/>
      <c r="W7765" s="379"/>
      <c r="X7765" s="379"/>
      <c r="Y7765" s="379"/>
      <c r="Z7765" s="379"/>
      <c r="AA7765" s="380"/>
      <c r="AB7765" s="379"/>
      <c r="AC7765" s="379"/>
      <c r="AD7765" s="379"/>
      <c r="AE7765" s="381"/>
      <c r="AF7765" s="105"/>
      <c r="AG7765" s="381"/>
      <c r="AH7765" s="381"/>
      <c r="AI7765" s="381"/>
      <c r="AJ7765" s="381"/>
      <c r="AK7765" s="381"/>
      <c r="AL7765" s="381"/>
      <c r="AM7765" s="381"/>
    </row>
    <row r="7766" spans="1:39" x14ac:dyDescent="0.35">
      <c r="A7766" s="379"/>
      <c r="B7766" s="379"/>
      <c r="C7766" s="379"/>
      <c r="D7766" s="379"/>
      <c r="E7766" s="379"/>
      <c r="F7766" s="379"/>
      <c r="G7766" s="379"/>
      <c r="H7766" s="379"/>
      <c r="I7766" s="379"/>
      <c r="J7766" s="379"/>
      <c r="K7766" s="379"/>
      <c r="L7766" s="379"/>
      <c r="M7766" s="379"/>
      <c r="N7766" s="379"/>
      <c r="O7766" s="379"/>
      <c r="P7766" s="379"/>
      <c r="Q7766" s="379"/>
      <c r="R7766" s="379"/>
      <c r="S7766" s="379"/>
      <c r="T7766" s="379"/>
      <c r="U7766" s="379"/>
      <c r="V7766" s="379"/>
      <c r="W7766" s="379"/>
      <c r="X7766" s="379"/>
      <c r="Y7766" s="379"/>
      <c r="Z7766" s="379"/>
      <c r="AA7766" s="380"/>
      <c r="AB7766" s="379"/>
      <c r="AC7766" s="379"/>
      <c r="AD7766" s="379"/>
      <c r="AE7766" s="381"/>
      <c r="AF7766" s="105"/>
      <c r="AG7766" s="381"/>
      <c r="AH7766" s="381"/>
      <c r="AI7766" s="381"/>
      <c r="AJ7766" s="381"/>
      <c r="AK7766" s="381"/>
      <c r="AL7766" s="381"/>
      <c r="AM7766" s="381"/>
    </row>
    <row r="7767" spans="1:39" x14ac:dyDescent="0.35">
      <c r="A7767" s="379"/>
      <c r="B7767" s="379"/>
      <c r="C7767" s="379"/>
      <c r="D7767" s="379"/>
      <c r="E7767" s="379"/>
      <c r="F7767" s="379"/>
      <c r="G7767" s="379"/>
      <c r="H7767" s="379"/>
      <c r="I7767" s="379"/>
      <c r="J7767" s="379"/>
      <c r="K7767" s="379"/>
      <c r="L7767" s="379"/>
      <c r="M7767" s="379"/>
      <c r="N7767" s="379"/>
      <c r="O7767" s="379"/>
      <c r="P7767" s="379"/>
      <c r="Q7767" s="379"/>
      <c r="R7767" s="379"/>
      <c r="S7767" s="379"/>
      <c r="T7767" s="379"/>
      <c r="U7767" s="379"/>
      <c r="V7767" s="379"/>
      <c r="W7767" s="379"/>
      <c r="X7767" s="379"/>
      <c r="Y7767" s="379"/>
      <c r="Z7767" s="379"/>
      <c r="AA7767" s="380"/>
      <c r="AB7767" s="379"/>
      <c r="AC7767" s="379"/>
      <c r="AD7767" s="379"/>
      <c r="AE7767" s="381"/>
      <c r="AF7767" s="105"/>
      <c r="AG7767" s="381"/>
      <c r="AH7767" s="381"/>
      <c r="AI7767" s="381"/>
      <c r="AJ7767" s="381"/>
      <c r="AK7767" s="381"/>
      <c r="AL7767" s="381"/>
      <c r="AM7767" s="381"/>
    </row>
    <row r="7768" spans="1:39" x14ac:dyDescent="0.35">
      <c r="A7768" s="379"/>
      <c r="B7768" s="379"/>
      <c r="C7768" s="379"/>
      <c r="D7768" s="379"/>
      <c r="E7768" s="379"/>
      <c r="F7768" s="379"/>
      <c r="G7768" s="379"/>
      <c r="H7768" s="379"/>
      <c r="I7768" s="379"/>
      <c r="J7768" s="379"/>
      <c r="K7768" s="379"/>
      <c r="L7768" s="379"/>
      <c r="M7768" s="379"/>
      <c r="N7768" s="379"/>
      <c r="O7768" s="379"/>
      <c r="P7768" s="379"/>
      <c r="Q7768" s="379"/>
      <c r="R7768" s="379"/>
      <c r="S7768" s="379"/>
      <c r="T7768" s="379"/>
      <c r="U7768" s="379"/>
      <c r="V7768" s="379"/>
      <c r="W7768" s="379"/>
      <c r="X7768" s="379"/>
      <c r="Y7768" s="379"/>
      <c r="Z7768" s="379"/>
      <c r="AA7768" s="380"/>
      <c r="AB7768" s="379"/>
      <c r="AC7768" s="379"/>
      <c r="AD7768" s="379"/>
      <c r="AE7768" s="381"/>
      <c r="AF7768" s="105"/>
      <c r="AG7768" s="381"/>
      <c r="AH7768" s="381"/>
      <c r="AI7768" s="381"/>
      <c r="AJ7768" s="381"/>
      <c r="AK7768" s="381"/>
      <c r="AL7768" s="381"/>
      <c r="AM7768" s="381"/>
    </row>
    <row r="7769" spans="1:39" x14ac:dyDescent="0.35">
      <c r="A7769" s="379"/>
      <c r="B7769" s="379"/>
      <c r="C7769" s="379"/>
      <c r="D7769" s="379"/>
      <c r="E7769" s="379"/>
      <c r="F7769" s="379"/>
      <c r="G7769" s="379"/>
      <c r="H7769" s="379"/>
      <c r="I7769" s="379"/>
      <c r="J7769" s="379"/>
      <c r="K7769" s="379"/>
      <c r="L7769" s="379"/>
      <c r="M7769" s="379"/>
      <c r="N7769" s="379"/>
      <c r="O7769" s="379"/>
      <c r="P7769" s="379"/>
      <c r="Q7769" s="379"/>
      <c r="R7769" s="379"/>
      <c r="S7769" s="379"/>
      <c r="T7769" s="379"/>
      <c r="U7769" s="379"/>
      <c r="V7769" s="379"/>
      <c r="W7769" s="379"/>
      <c r="X7769" s="379"/>
      <c r="Y7769" s="379"/>
      <c r="Z7769" s="379"/>
      <c r="AA7769" s="380"/>
      <c r="AB7769" s="379"/>
      <c r="AC7769" s="379"/>
      <c r="AD7769" s="379"/>
      <c r="AE7769" s="381"/>
      <c r="AF7769" s="105"/>
      <c r="AG7769" s="381"/>
      <c r="AH7769" s="381"/>
      <c r="AI7769" s="381"/>
      <c r="AJ7769" s="381"/>
      <c r="AK7769" s="381"/>
      <c r="AL7769" s="381"/>
      <c r="AM7769" s="381"/>
    </row>
    <row r="7770" spans="1:39" x14ac:dyDescent="0.35">
      <c r="A7770" s="379"/>
      <c r="B7770" s="379"/>
      <c r="C7770" s="379"/>
      <c r="D7770" s="379"/>
      <c r="E7770" s="379"/>
      <c r="F7770" s="379"/>
      <c r="G7770" s="379"/>
      <c r="H7770" s="379"/>
      <c r="I7770" s="379"/>
      <c r="J7770" s="379"/>
      <c r="K7770" s="379"/>
      <c r="L7770" s="379"/>
      <c r="M7770" s="379"/>
      <c r="N7770" s="379"/>
      <c r="O7770" s="379"/>
      <c r="P7770" s="379"/>
      <c r="Q7770" s="379"/>
      <c r="R7770" s="379"/>
      <c r="S7770" s="379"/>
      <c r="T7770" s="379"/>
      <c r="U7770" s="379"/>
      <c r="V7770" s="379"/>
      <c r="W7770" s="379"/>
      <c r="X7770" s="379"/>
      <c r="Y7770" s="379"/>
      <c r="Z7770" s="379"/>
      <c r="AA7770" s="380"/>
      <c r="AB7770" s="379"/>
      <c r="AC7770" s="379"/>
      <c r="AD7770" s="379"/>
      <c r="AE7770" s="381"/>
      <c r="AF7770" s="105"/>
      <c r="AG7770" s="381"/>
      <c r="AH7770" s="381"/>
      <c r="AI7770" s="381"/>
      <c r="AJ7770" s="381"/>
      <c r="AK7770" s="381"/>
      <c r="AL7770" s="381"/>
      <c r="AM7770" s="381"/>
    </row>
    <row r="7771" spans="1:39" x14ac:dyDescent="0.35">
      <c r="A7771" s="379"/>
      <c r="B7771" s="379"/>
      <c r="C7771" s="379"/>
      <c r="D7771" s="379"/>
      <c r="E7771" s="379"/>
      <c r="F7771" s="379"/>
      <c r="G7771" s="379"/>
      <c r="H7771" s="379"/>
      <c r="I7771" s="379"/>
      <c r="J7771" s="379"/>
      <c r="K7771" s="379"/>
      <c r="L7771" s="379"/>
      <c r="M7771" s="379"/>
      <c r="N7771" s="379"/>
      <c r="O7771" s="379"/>
      <c r="P7771" s="379"/>
      <c r="Q7771" s="379"/>
      <c r="R7771" s="379"/>
      <c r="S7771" s="379"/>
      <c r="T7771" s="379"/>
      <c r="U7771" s="379"/>
      <c r="V7771" s="379"/>
      <c r="W7771" s="379"/>
      <c r="X7771" s="379"/>
      <c r="Y7771" s="379"/>
      <c r="Z7771" s="379"/>
      <c r="AA7771" s="380"/>
      <c r="AB7771" s="379"/>
      <c r="AC7771" s="379"/>
      <c r="AD7771" s="379"/>
      <c r="AE7771" s="381"/>
      <c r="AF7771" s="105"/>
      <c r="AG7771" s="381"/>
      <c r="AH7771" s="381"/>
      <c r="AI7771" s="381"/>
      <c r="AJ7771" s="381"/>
      <c r="AK7771" s="381"/>
      <c r="AL7771" s="381"/>
      <c r="AM7771" s="381"/>
    </row>
    <row r="7772" spans="1:39" x14ac:dyDescent="0.35">
      <c r="A7772" s="379"/>
      <c r="B7772" s="379"/>
      <c r="C7772" s="379"/>
      <c r="D7772" s="379"/>
      <c r="E7772" s="379"/>
      <c r="F7772" s="379"/>
      <c r="G7772" s="379"/>
      <c r="H7772" s="379"/>
      <c r="I7772" s="379"/>
      <c r="J7772" s="379"/>
      <c r="K7772" s="379"/>
      <c r="L7772" s="379"/>
      <c r="M7772" s="379"/>
      <c r="N7772" s="379"/>
      <c r="O7772" s="379"/>
      <c r="P7772" s="379"/>
      <c r="Q7772" s="379"/>
      <c r="R7772" s="379"/>
      <c r="S7772" s="379"/>
      <c r="T7772" s="379"/>
      <c r="U7772" s="379"/>
      <c r="V7772" s="379"/>
      <c r="W7772" s="379"/>
      <c r="X7772" s="379"/>
      <c r="Y7772" s="379"/>
      <c r="Z7772" s="379"/>
      <c r="AA7772" s="380"/>
      <c r="AB7772" s="379"/>
      <c r="AC7772" s="379"/>
      <c r="AD7772" s="379"/>
      <c r="AE7772" s="381"/>
      <c r="AF7772" s="105"/>
      <c r="AG7772" s="381"/>
      <c r="AH7772" s="381"/>
      <c r="AI7772" s="381"/>
      <c r="AJ7772" s="381"/>
      <c r="AK7772" s="381"/>
      <c r="AL7772" s="381"/>
      <c r="AM7772" s="381"/>
    </row>
    <row r="7773" spans="1:39" x14ac:dyDescent="0.35">
      <c r="A7773" s="379"/>
      <c r="B7773" s="379"/>
      <c r="C7773" s="379"/>
      <c r="D7773" s="379"/>
      <c r="E7773" s="379"/>
      <c r="F7773" s="379"/>
      <c r="G7773" s="379"/>
      <c r="H7773" s="379"/>
      <c r="I7773" s="379"/>
      <c r="J7773" s="379"/>
      <c r="K7773" s="379"/>
      <c r="L7773" s="379"/>
      <c r="M7773" s="379"/>
      <c r="N7773" s="379"/>
      <c r="O7773" s="379"/>
      <c r="P7773" s="379"/>
      <c r="Q7773" s="379"/>
      <c r="R7773" s="379"/>
      <c r="S7773" s="379"/>
      <c r="T7773" s="379"/>
      <c r="U7773" s="379"/>
      <c r="V7773" s="379"/>
      <c r="W7773" s="379"/>
      <c r="X7773" s="379"/>
      <c r="Y7773" s="379"/>
      <c r="Z7773" s="379"/>
      <c r="AA7773" s="380"/>
      <c r="AB7773" s="379"/>
      <c r="AC7773" s="379"/>
      <c r="AD7773" s="379"/>
      <c r="AE7773" s="381"/>
      <c r="AF7773" s="105"/>
      <c r="AG7773" s="381"/>
      <c r="AH7773" s="381"/>
      <c r="AI7773" s="381"/>
      <c r="AJ7773" s="381"/>
      <c r="AK7773" s="381"/>
      <c r="AL7773" s="381"/>
      <c r="AM7773" s="381"/>
    </row>
    <row r="7774" spans="1:39" x14ac:dyDescent="0.35">
      <c r="A7774" s="379"/>
      <c r="B7774" s="379"/>
      <c r="C7774" s="379"/>
      <c r="D7774" s="379"/>
      <c r="E7774" s="379"/>
      <c r="F7774" s="379"/>
      <c r="G7774" s="379"/>
      <c r="H7774" s="379"/>
      <c r="I7774" s="379"/>
      <c r="J7774" s="379"/>
      <c r="K7774" s="379"/>
      <c r="L7774" s="379"/>
      <c r="M7774" s="379"/>
      <c r="N7774" s="379"/>
      <c r="O7774" s="379"/>
      <c r="P7774" s="379"/>
      <c r="Q7774" s="379"/>
      <c r="R7774" s="379"/>
      <c r="S7774" s="379"/>
      <c r="T7774" s="379"/>
      <c r="U7774" s="379"/>
      <c r="V7774" s="379"/>
      <c r="W7774" s="379"/>
      <c r="X7774" s="379"/>
      <c r="Y7774" s="379"/>
      <c r="Z7774" s="379"/>
      <c r="AA7774" s="380"/>
      <c r="AB7774" s="379"/>
      <c r="AC7774" s="379"/>
      <c r="AD7774" s="379"/>
      <c r="AE7774" s="381"/>
      <c r="AF7774" s="105"/>
      <c r="AG7774" s="381"/>
      <c r="AH7774" s="381"/>
      <c r="AI7774" s="381"/>
      <c r="AJ7774" s="381"/>
      <c r="AK7774" s="381"/>
      <c r="AL7774" s="381"/>
      <c r="AM7774" s="381"/>
    </row>
    <row r="7775" spans="1:39" x14ac:dyDescent="0.35">
      <c r="A7775" s="379"/>
      <c r="B7775" s="379"/>
      <c r="C7775" s="379"/>
      <c r="D7775" s="379"/>
      <c r="E7775" s="379"/>
      <c r="F7775" s="379"/>
      <c r="G7775" s="379"/>
      <c r="H7775" s="379"/>
      <c r="I7775" s="379"/>
      <c r="J7775" s="379"/>
      <c r="K7775" s="379"/>
      <c r="L7775" s="379"/>
      <c r="M7775" s="379"/>
      <c r="N7775" s="379"/>
      <c r="O7775" s="379"/>
      <c r="P7775" s="379"/>
      <c r="Q7775" s="379"/>
      <c r="R7775" s="379"/>
      <c r="S7775" s="379"/>
      <c r="T7775" s="379"/>
      <c r="U7775" s="379"/>
      <c r="V7775" s="379"/>
      <c r="W7775" s="379"/>
      <c r="X7775" s="379"/>
      <c r="Y7775" s="379"/>
      <c r="Z7775" s="379"/>
      <c r="AA7775" s="380"/>
      <c r="AB7775" s="379"/>
      <c r="AC7775" s="379"/>
      <c r="AD7775" s="379"/>
      <c r="AE7775" s="381"/>
      <c r="AF7775" s="105"/>
      <c r="AG7775" s="381"/>
      <c r="AH7775" s="381"/>
      <c r="AI7775" s="381"/>
      <c r="AJ7775" s="381"/>
      <c r="AK7775" s="381"/>
      <c r="AL7775" s="381"/>
      <c r="AM7775" s="381"/>
    </row>
    <row r="7776" spans="1:39" x14ac:dyDescent="0.35">
      <c r="A7776" s="379"/>
      <c r="B7776" s="379"/>
      <c r="C7776" s="379"/>
      <c r="D7776" s="379"/>
      <c r="E7776" s="379"/>
      <c r="F7776" s="379"/>
      <c r="G7776" s="379"/>
      <c r="H7776" s="379"/>
      <c r="I7776" s="379"/>
      <c r="J7776" s="379"/>
      <c r="K7776" s="379"/>
      <c r="L7776" s="379"/>
      <c r="M7776" s="379"/>
      <c r="N7776" s="379"/>
      <c r="O7776" s="379"/>
      <c r="P7776" s="379"/>
      <c r="Q7776" s="379"/>
      <c r="R7776" s="379"/>
      <c r="S7776" s="379"/>
      <c r="T7776" s="379"/>
      <c r="U7776" s="379"/>
      <c r="V7776" s="379"/>
      <c r="W7776" s="379"/>
      <c r="X7776" s="379"/>
      <c r="Y7776" s="379"/>
      <c r="Z7776" s="379"/>
      <c r="AA7776" s="380"/>
      <c r="AB7776" s="379"/>
      <c r="AC7776" s="379"/>
      <c r="AD7776" s="379"/>
      <c r="AE7776" s="381"/>
      <c r="AF7776" s="105"/>
      <c r="AG7776" s="381"/>
      <c r="AH7776" s="381"/>
      <c r="AI7776" s="381"/>
      <c r="AJ7776" s="381"/>
      <c r="AK7776" s="381"/>
      <c r="AL7776" s="381"/>
      <c r="AM7776" s="381"/>
    </row>
    <row r="7777" spans="1:39" x14ac:dyDescent="0.35">
      <c r="A7777" s="379"/>
      <c r="B7777" s="379"/>
      <c r="C7777" s="379"/>
      <c r="D7777" s="379"/>
      <c r="E7777" s="379"/>
      <c r="F7777" s="379"/>
      <c r="G7777" s="379"/>
      <c r="H7777" s="379"/>
      <c r="I7777" s="379"/>
      <c r="J7777" s="379"/>
      <c r="K7777" s="379"/>
      <c r="L7777" s="379"/>
      <c r="M7777" s="379"/>
      <c r="N7777" s="379"/>
      <c r="O7777" s="379"/>
      <c r="P7777" s="379"/>
      <c r="Q7777" s="379"/>
      <c r="R7777" s="379"/>
      <c r="S7777" s="379"/>
      <c r="T7777" s="379"/>
      <c r="U7777" s="379"/>
      <c r="V7777" s="379"/>
      <c r="W7777" s="379"/>
      <c r="X7777" s="379"/>
      <c r="Y7777" s="379"/>
      <c r="Z7777" s="379"/>
      <c r="AA7777" s="380"/>
      <c r="AB7777" s="379"/>
      <c r="AC7777" s="379"/>
      <c r="AD7777" s="379"/>
      <c r="AE7777" s="381"/>
      <c r="AF7777" s="105"/>
      <c r="AG7777" s="381"/>
      <c r="AH7777" s="381"/>
      <c r="AI7777" s="381"/>
      <c r="AJ7777" s="381"/>
      <c r="AK7777" s="381"/>
      <c r="AL7777" s="381"/>
      <c r="AM7777" s="381"/>
    </row>
    <row r="7778" spans="1:39" x14ac:dyDescent="0.35">
      <c r="A7778" s="379"/>
      <c r="B7778" s="379"/>
      <c r="C7778" s="379"/>
      <c r="D7778" s="379"/>
      <c r="E7778" s="379"/>
      <c r="F7778" s="379"/>
      <c r="G7778" s="379"/>
      <c r="H7778" s="379"/>
      <c r="I7778" s="379"/>
      <c r="J7778" s="379"/>
      <c r="K7778" s="379"/>
      <c r="L7778" s="379"/>
      <c r="M7778" s="379"/>
      <c r="N7778" s="379"/>
      <c r="O7778" s="379"/>
      <c r="P7778" s="379"/>
      <c r="Q7778" s="379"/>
      <c r="R7778" s="379"/>
      <c r="S7778" s="379"/>
      <c r="T7778" s="379"/>
      <c r="U7778" s="379"/>
      <c r="V7778" s="379"/>
      <c r="W7778" s="379"/>
      <c r="X7778" s="379"/>
      <c r="Y7778" s="379"/>
      <c r="Z7778" s="379"/>
      <c r="AA7778" s="380"/>
      <c r="AB7778" s="379"/>
      <c r="AC7778" s="379"/>
      <c r="AD7778" s="379"/>
      <c r="AE7778" s="381"/>
      <c r="AF7778" s="105"/>
      <c r="AG7778" s="381"/>
      <c r="AH7778" s="381"/>
      <c r="AI7778" s="381"/>
      <c r="AJ7778" s="381"/>
      <c r="AK7778" s="381"/>
      <c r="AL7778" s="381"/>
      <c r="AM7778" s="381"/>
    </row>
    <row r="7779" spans="1:39" x14ac:dyDescent="0.35">
      <c r="A7779" s="379"/>
      <c r="B7779" s="379"/>
      <c r="C7779" s="379"/>
      <c r="D7779" s="379"/>
      <c r="E7779" s="379"/>
      <c r="F7779" s="379"/>
      <c r="G7779" s="379"/>
      <c r="H7779" s="379"/>
      <c r="I7779" s="379"/>
      <c r="J7779" s="379"/>
      <c r="K7779" s="379"/>
      <c r="L7779" s="379"/>
      <c r="M7779" s="379"/>
      <c r="N7779" s="379"/>
      <c r="O7779" s="379"/>
      <c r="P7779" s="379"/>
      <c r="Q7779" s="379"/>
      <c r="R7779" s="379"/>
      <c r="S7779" s="379"/>
      <c r="T7779" s="379"/>
      <c r="U7779" s="379"/>
      <c r="V7779" s="379"/>
      <c r="W7779" s="379"/>
      <c r="X7779" s="379"/>
      <c r="Y7779" s="379"/>
      <c r="Z7779" s="379"/>
      <c r="AA7779" s="380"/>
      <c r="AB7779" s="379"/>
      <c r="AC7779" s="379"/>
      <c r="AD7779" s="379"/>
      <c r="AE7779" s="381"/>
      <c r="AF7779" s="105"/>
      <c r="AG7779" s="381"/>
      <c r="AH7779" s="381"/>
      <c r="AI7779" s="381"/>
      <c r="AJ7779" s="381"/>
      <c r="AK7779" s="381"/>
      <c r="AL7779" s="381"/>
      <c r="AM7779" s="381"/>
    </row>
    <row r="7780" spans="1:39" x14ac:dyDescent="0.35">
      <c r="A7780" s="379"/>
      <c r="B7780" s="379"/>
      <c r="C7780" s="379"/>
      <c r="D7780" s="379"/>
      <c r="E7780" s="379"/>
      <c r="F7780" s="379"/>
      <c r="G7780" s="379"/>
      <c r="H7780" s="379"/>
      <c r="I7780" s="379"/>
      <c r="J7780" s="379"/>
      <c r="K7780" s="379"/>
      <c r="L7780" s="379"/>
      <c r="M7780" s="379"/>
      <c r="N7780" s="379"/>
      <c r="O7780" s="379"/>
      <c r="P7780" s="379"/>
      <c r="Q7780" s="379"/>
      <c r="R7780" s="379"/>
      <c r="S7780" s="379"/>
      <c r="T7780" s="379"/>
      <c r="U7780" s="379"/>
      <c r="V7780" s="379"/>
      <c r="W7780" s="379"/>
      <c r="X7780" s="379"/>
      <c r="Y7780" s="379"/>
      <c r="Z7780" s="379"/>
      <c r="AA7780" s="380"/>
      <c r="AB7780" s="379"/>
      <c r="AC7780" s="379"/>
      <c r="AD7780" s="379"/>
      <c r="AE7780" s="381"/>
      <c r="AF7780" s="105"/>
      <c r="AG7780" s="381"/>
      <c r="AH7780" s="381"/>
      <c r="AI7780" s="381"/>
      <c r="AJ7780" s="381"/>
      <c r="AK7780" s="381"/>
      <c r="AL7780" s="381"/>
      <c r="AM7780" s="381"/>
    </row>
    <row r="7781" spans="1:39" x14ac:dyDescent="0.35">
      <c r="A7781" s="379"/>
      <c r="B7781" s="379"/>
      <c r="C7781" s="379"/>
      <c r="D7781" s="379"/>
      <c r="E7781" s="379"/>
      <c r="F7781" s="379"/>
      <c r="G7781" s="379"/>
      <c r="H7781" s="379"/>
      <c r="I7781" s="379"/>
      <c r="J7781" s="379"/>
      <c r="K7781" s="379"/>
      <c r="L7781" s="379"/>
      <c r="M7781" s="379"/>
      <c r="N7781" s="379"/>
      <c r="O7781" s="379"/>
      <c r="P7781" s="379"/>
      <c r="Q7781" s="379"/>
      <c r="R7781" s="379"/>
      <c r="S7781" s="379"/>
      <c r="T7781" s="379"/>
      <c r="U7781" s="379"/>
      <c r="V7781" s="379"/>
      <c r="W7781" s="379"/>
      <c r="X7781" s="379"/>
      <c r="Y7781" s="379"/>
      <c r="Z7781" s="379"/>
      <c r="AA7781" s="380"/>
      <c r="AB7781" s="379"/>
      <c r="AC7781" s="379"/>
      <c r="AD7781" s="379"/>
      <c r="AE7781" s="381"/>
      <c r="AF7781" s="105"/>
      <c r="AG7781" s="381"/>
      <c r="AH7781" s="381"/>
      <c r="AI7781" s="381"/>
      <c r="AJ7781" s="381"/>
      <c r="AK7781" s="381"/>
      <c r="AL7781" s="381"/>
      <c r="AM7781" s="381"/>
    </row>
    <row r="7782" spans="1:39" x14ac:dyDescent="0.35">
      <c r="A7782" s="379"/>
      <c r="B7782" s="379"/>
      <c r="C7782" s="379"/>
      <c r="D7782" s="379"/>
      <c r="E7782" s="379"/>
      <c r="F7782" s="379"/>
      <c r="G7782" s="379"/>
      <c r="H7782" s="379"/>
      <c r="I7782" s="379"/>
      <c r="J7782" s="379"/>
      <c r="K7782" s="379"/>
      <c r="L7782" s="379"/>
      <c r="M7782" s="379"/>
      <c r="N7782" s="379"/>
      <c r="O7782" s="379"/>
      <c r="P7782" s="379"/>
      <c r="Q7782" s="379"/>
      <c r="R7782" s="379"/>
      <c r="S7782" s="379"/>
      <c r="T7782" s="379"/>
      <c r="U7782" s="379"/>
      <c r="V7782" s="379"/>
      <c r="W7782" s="379"/>
      <c r="X7782" s="379"/>
      <c r="Y7782" s="379"/>
      <c r="Z7782" s="379"/>
      <c r="AA7782" s="380"/>
      <c r="AB7782" s="379"/>
      <c r="AC7782" s="379"/>
      <c r="AD7782" s="379"/>
      <c r="AE7782" s="381"/>
      <c r="AF7782" s="105"/>
      <c r="AG7782" s="381"/>
      <c r="AH7782" s="381"/>
      <c r="AI7782" s="381"/>
      <c r="AJ7782" s="381"/>
      <c r="AK7782" s="381"/>
      <c r="AL7782" s="381"/>
      <c r="AM7782" s="381"/>
    </row>
    <row r="7783" spans="1:39" x14ac:dyDescent="0.35">
      <c r="A7783" s="379"/>
      <c r="B7783" s="379"/>
      <c r="C7783" s="379"/>
      <c r="D7783" s="379"/>
      <c r="E7783" s="379"/>
      <c r="F7783" s="379"/>
      <c r="G7783" s="379"/>
      <c r="H7783" s="379"/>
      <c r="I7783" s="379"/>
      <c r="J7783" s="379"/>
      <c r="K7783" s="379"/>
      <c r="L7783" s="379"/>
      <c r="M7783" s="379"/>
      <c r="N7783" s="379"/>
      <c r="O7783" s="379"/>
      <c r="P7783" s="379"/>
      <c r="Q7783" s="379"/>
      <c r="R7783" s="379"/>
      <c r="S7783" s="379"/>
      <c r="T7783" s="379"/>
      <c r="U7783" s="379"/>
      <c r="V7783" s="379"/>
      <c r="W7783" s="379"/>
      <c r="X7783" s="379"/>
      <c r="Y7783" s="379"/>
      <c r="Z7783" s="379"/>
      <c r="AA7783" s="380"/>
      <c r="AB7783" s="379"/>
      <c r="AC7783" s="379"/>
      <c r="AD7783" s="379"/>
      <c r="AE7783" s="381"/>
      <c r="AF7783" s="105"/>
      <c r="AG7783" s="381"/>
      <c r="AH7783" s="381"/>
      <c r="AI7783" s="381"/>
      <c r="AJ7783" s="381"/>
      <c r="AK7783" s="381"/>
      <c r="AL7783" s="381"/>
      <c r="AM7783" s="381"/>
    </row>
    <row r="7784" spans="1:39" x14ac:dyDescent="0.35">
      <c r="A7784" s="379"/>
      <c r="B7784" s="379"/>
      <c r="C7784" s="379"/>
      <c r="D7784" s="379"/>
      <c r="E7784" s="379"/>
      <c r="F7784" s="379"/>
      <c r="G7784" s="379"/>
      <c r="H7784" s="379"/>
      <c r="I7784" s="379"/>
      <c r="J7784" s="379"/>
      <c r="K7784" s="379"/>
      <c r="L7784" s="379"/>
      <c r="M7784" s="379"/>
      <c r="N7784" s="379"/>
      <c r="O7784" s="379"/>
      <c r="P7784" s="379"/>
      <c r="Q7784" s="379"/>
      <c r="R7784" s="379"/>
      <c r="S7784" s="379"/>
      <c r="T7784" s="379"/>
      <c r="U7784" s="379"/>
      <c r="V7784" s="379"/>
      <c r="W7784" s="379"/>
      <c r="X7784" s="379"/>
      <c r="Y7784" s="379"/>
      <c r="Z7784" s="379"/>
      <c r="AA7784" s="380"/>
      <c r="AB7784" s="379"/>
      <c r="AC7784" s="379"/>
      <c r="AD7784" s="379"/>
      <c r="AE7784" s="381"/>
      <c r="AF7784" s="105"/>
      <c r="AG7784" s="381"/>
      <c r="AH7784" s="381"/>
      <c r="AI7784" s="381"/>
      <c r="AJ7784" s="381"/>
      <c r="AK7784" s="381"/>
      <c r="AL7784" s="381"/>
      <c r="AM7784" s="381"/>
    </row>
    <row r="7785" spans="1:39" x14ac:dyDescent="0.35">
      <c r="A7785" s="379"/>
      <c r="B7785" s="379"/>
      <c r="C7785" s="379"/>
      <c r="D7785" s="379"/>
      <c r="E7785" s="379"/>
      <c r="F7785" s="379"/>
      <c r="G7785" s="379"/>
      <c r="H7785" s="379"/>
      <c r="I7785" s="379"/>
      <c r="J7785" s="379"/>
      <c r="K7785" s="379"/>
      <c r="L7785" s="379"/>
      <c r="M7785" s="379"/>
      <c r="N7785" s="379"/>
      <c r="O7785" s="379"/>
      <c r="P7785" s="379"/>
      <c r="Q7785" s="379"/>
      <c r="R7785" s="379"/>
      <c r="S7785" s="379"/>
      <c r="T7785" s="379"/>
      <c r="U7785" s="379"/>
      <c r="V7785" s="379"/>
      <c r="W7785" s="379"/>
      <c r="X7785" s="379"/>
      <c r="Y7785" s="379"/>
      <c r="Z7785" s="379"/>
      <c r="AA7785" s="380"/>
      <c r="AB7785" s="379"/>
      <c r="AC7785" s="379"/>
      <c r="AD7785" s="379"/>
      <c r="AE7785" s="381"/>
      <c r="AF7785" s="105"/>
      <c r="AG7785" s="381"/>
      <c r="AH7785" s="381"/>
      <c r="AI7785" s="381"/>
      <c r="AJ7785" s="381"/>
      <c r="AK7785" s="381"/>
      <c r="AL7785" s="381"/>
      <c r="AM7785" s="381"/>
    </row>
    <row r="7786" spans="1:39" x14ac:dyDescent="0.35">
      <c r="A7786" s="379"/>
      <c r="B7786" s="379"/>
      <c r="C7786" s="379"/>
      <c r="D7786" s="379"/>
      <c r="E7786" s="379"/>
      <c r="F7786" s="379"/>
      <c r="G7786" s="379"/>
      <c r="H7786" s="379"/>
      <c r="I7786" s="379"/>
      <c r="J7786" s="379"/>
      <c r="K7786" s="379"/>
      <c r="L7786" s="379"/>
      <c r="M7786" s="379"/>
      <c r="N7786" s="379"/>
      <c r="O7786" s="379"/>
      <c r="P7786" s="379"/>
      <c r="Q7786" s="379"/>
      <c r="R7786" s="379"/>
      <c r="S7786" s="379"/>
      <c r="T7786" s="379"/>
      <c r="U7786" s="379"/>
      <c r="V7786" s="379"/>
      <c r="W7786" s="379"/>
      <c r="X7786" s="379"/>
      <c r="Y7786" s="379"/>
      <c r="Z7786" s="379"/>
      <c r="AA7786" s="380"/>
      <c r="AB7786" s="379"/>
      <c r="AC7786" s="379"/>
      <c r="AD7786" s="379"/>
      <c r="AE7786" s="381"/>
      <c r="AF7786" s="105"/>
      <c r="AG7786" s="381"/>
      <c r="AH7786" s="381"/>
      <c r="AI7786" s="381"/>
      <c r="AJ7786" s="381"/>
      <c r="AK7786" s="381"/>
      <c r="AL7786" s="381"/>
      <c r="AM7786" s="381"/>
    </row>
    <row r="7787" spans="1:39" x14ac:dyDescent="0.35">
      <c r="A7787" s="379"/>
      <c r="B7787" s="379"/>
      <c r="C7787" s="379"/>
      <c r="D7787" s="379"/>
      <c r="E7787" s="379"/>
      <c r="F7787" s="379"/>
      <c r="G7787" s="379"/>
      <c r="H7787" s="379"/>
      <c r="I7787" s="379"/>
      <c r="J7787" s="379"/>
      <c r="K7787" s="379"/>
      <c r="L7787" s="379"/>
      <c r="M7787" s="379"/>
      <c r="N7787" s="379"/>
      <c r="O7787" s="379"/>
      <c r="P7787" s="379"/>
      <c r="Q7787" s="379"/>
      <c r="R7787" s="379"/>
      <c r="S7787" s="379"/>
      <c r="T7787" s="379"/>
      <c r="U7787" s="379"/>
      <c r="V7787" s="379"/>
      <c r="W7787" s="379"/>
      <c r="X7787" s="379"/>
      <c r="Y7787" s="379"/>
      <c r="Z7787" s="379"/>
      <c r="AA7787" s="380"/>
      <c r="AB7787" s="379"/>
      <c r="AC7787" s="379"/>
      <c r="AD7787" s="379"/>
      <c r="AE7787" s="381"/>
      <c r="AF7787" s="105"/>
      <c r="AG7787" s="381"/>
      <c r="AH7787" s="381"/>
      <c r="AI7787" s="381"/>
      <c r="AJ7787" s="381"/>
      <c r="AK7787" s="381"/>
      <c r="AL7787" s="381"/>
      <c r="AM7787" s="381"/>
    </row>
    <row r="7788" spans="1:39" x14ac:dyDescent="0.35">
      <c r="A7788" s="379"/>
      <c r="B7788" s="379"/>
      <c r="C7788" s="379"/>
      <c r="D7788" s="379"/>
      <c r="E7788" s="379"/>
      <c r="F7788" s="379"/>
      <c r="G7788" s="379"/>
      <c r="H7788" s="379"/>
      <c r="I7788" s="379"/>
      <c r="J7788" s="379"/>
      <c r="K7788" s="379"/>
      <c r="L7788" s="379"/>
      <c r="M7788" s="379"/>
      <c r="N7788" s="379"/>
      <c r="O7788" s="379"/>
      <c r="P7788" s="379"/>
      <c r="Q7788" s="379"/>
      <c r="R7788" s="379"/>
      <c r="S7788" s="379"/>
      <c r="T7788" s="379"/>
      <c r="U7788" s="379"/>
      <c r="V7788" s="379"/>
      <c r="W7788" s="379"/>
      <c r="X7788" s="379"/>
      <c r="Y7788" s="379"/>
      <c r="Z7788" s="379"/>
      <c r="AA7788" s="380"/>
      <c r="AB7788" s="379"/>
      <c r="AC7788" s="379"/>
      <c r="AD7788" s="379"/>
      <c r="AE7788" s="381"/>
      <c r="AF7788" s="105"/>
      <c r="AG7788" s="381"/>
      <c r="AH7788" s="381"/>
      <c r="AI7788" s="381"/>
      <c r="AJ7788" s="381"/>
      <c r="AK7788" s="381"/>
      <c r="AL7788" s="381"/>
      <c r="AM7788" s="381"/>
    </row>
    <row r="7789" spans="1:39" x14ac:dyDescent="0.35">
      <c r="A7789" s="379"/>
      <c r="B7789" s="379"/>
      <c r="C7789" s="379"/>
      <c r="D7789" s="379"/>
      <c r="E7789" s="379"/>
      <c r="F7789" s="379"/>
      <c r="G7789" s="379"/>
      <c r="H7789" s="379"/>
      <c r="I7789" s="379"/>
      <c r="J7789" s="379"/>
      <c r="K7789" s="379"/>
      <c r="L7789" s="379"/>
      <c r="M7789" s="379"/>
      <c r="N7789" s="379"/>
      <c r="O7789" s="379"/>
      <c r="P7789" s="379"/>
      <c r="Q7789" s="379"/>
      <c r="R7789" s="379"/>
      <c r="S7789" s="379"/>
      <c r="T7789" s="379"/>
      <c r="U7789" s="379"/>
      <c r="V7789" s="379"/>
      <c r="W7789" s="379"/>
      <c r="X7789" s="379"/>
      <c r="Y7789" s="379"/>
      <c r="Z7789" s="379"/>
      <c r="AA7789" s="380"/>
      <c r="AB7789" s="379"/>
      <c r="AC7789" s="379"/>
      <c r="AD7789" s="379"/>
      <c r="AE7789" s="381"/>
      <c r="AF7789" s="105"/>
      <c r="AG7789" s="381"/>
      <c r="AH7789" s="381"/>
      <c r="AI7789" s="381"/>
      <c r="AJ7789" s="381"/>
      <c r="AK7789" s="381"/>
      <c r="AL7789" s="381"/>
      <c r="AM7789" s="381"/>
    </row>
    <row r="7790" spans="1:39" x14ac:dyDescent="0.35">
      <c r="A7790" s="379"/>
      <c r="B7790" s="379"/>
      <c r="C7790" s="379"/>
      <c r="D7790" s="379"/>
      <c r="E7790" s="379"/>
      <c r="F7790" s="379"/>
      <c r="G7790" s="379"/>
      <c r="H7790" s="379"/>
      <c r="I7790" s="379"/>
      <c r="J7790" s="379"/>
      <c r="K7790" s="379"/>
      <c r="L7790" s="379"/>
      <c r="M7790" s="379"/>
      <c r="N7790" s="379"/>
      <c r="O7790" s="379"/>
      <c r="P7790" s="379"/>
      <c r="Q7790" s="379"/>
      <c r="R7790" s="379"/>
      <c r="S7790" s="379"/>
      <c r="T7790" s="379"/>
      <c r="U7790" s="379"/>
      <c r="V7790" s="379"/>
      <c r="W7790" s="379"/>
      <c r="X7790" s="379"/>
      <c r="Y7790" s="379"/>
      <c r="Z7790" s="379"/>
      <c r="AA7790" s="380"/>
      <c r="AB7790" s="379"/>
      <c r="AC7790" s="379"/>
      <c r="AD7790" s="379"/>
      <c r="AE7790" s="381"/>
      <c r="AF7790" s="105"/>
      <c r="AG7790" s="381"/>
      <c r="AH7790" s="381"/>
      <c r="AI7790" s="381"/>
      <c r="AJ7790" s="381"/>
      <c r="AK7790" s="381"/>
      <c r="AL7790" s="381"/>
      <c r="AM7790" s="381"/>
    </row>
    <row r="7791" spans="1:39" x14ac:dyDescent="0.35">
      <c r="A7791" s="379"/>
      <c r="B7791" s="379"/>
      <c r="C7791" s="379"/>
      <c r="D7791" s="379"/>
      <c r="E7791" s="379"/>
      <c r="F7791" s="379"/>
      <c r="G7791" s="379"/>
      <c r="H7791" s="379"/>
      <c r="I7791" s="379"/>
      <c r="J7791" s="379"/>
      <c r="K7791" s="379"/>
      <c r="L7791" s="379"/>
      <c r="M7791" s="379"/>
      <c r="N7791" s="379"/>
      <c r="O7791" s="379"/>
      <c r="P7791" s="379"/>
      <c r="Q7791" s="379"/>
      <c r="R7791" s="379"/>
      <c r="S7791" s="379"/>
      <c r="T7791" s="379"/>
      <c r="U7791" s="379"/>
      <c r="V7791" s="379"/>
      <c r="W7791" s="379"/>
      <c r="X7791" s="379"/>
      <c r="Y7791" s="379"/>
      <c r="Z7791" s="379"/>
      <c r="AA7791" s="380"/>
      <c r="AB7791" s="379"/>
      <c r="AC7791" s="379"/>
      <c r="AD7791" s="379"/>
      <c r="AE7791" s="381"/>
      <c r="AF7791" s="105"/>
      <c r="AG7791" s="381"/>
      <c r="AH7791" s="381"/>
      <c r="AI7791" s="381"/>
      <c r="AJ7791" s="381"/>
      <c r="AK7791" s="381"/>
      <c r="AL7791" s="381"/>
      <c r="AM7791" s="381"/>
    </row>
    <row r="7792" spans="1:39" x14ac:dyDescent="0.35">
      <c r="A7792" s="379"/>
      <c r="B7792" s="379"/>
      <c r="C7792" s="379"/>
      <c r="D7792" s="379"/>
      <c r="E7792" s="379"/>
      <c r="F7792" s="379"/>
      <c r="G7792" s="379"/>
      <c r="H7792" s="379"/>
      <c r="I7792" s="379"/>
      <c r="J7792" s="379"/>
      <c r="K7792" s="379"/>
      <c r="L7792" s="379"/>
      <c r="M7792" s="379"/>
      <c r="N7792" s="379"/>
      <c r="O7792" s="379"/>
      <c r="P7792" s="379"/>
      <c r="Q7792" s="379"/>
      <c r="R7792" s="379"/>
      <c r="S7792" s="379"/>
      <c r="T7792" s="379"/>
      <c r="U7792" s="379"/>
      <c r="V7792" s="379"/>
      <c r="W7792" s="379"/>
      <c r="X7792" s="379"/>
      <c r="Y7792" s="379"/>
      <c r="Z7792" s="379"/>
      <c r="AA7792" s="380"/>
      <c r="AB7792" s="379"/>
      <c r="AC7792" s="379"/>
      <c r="AD7792" s="379"/>
      <c r="AE7792" s="381"/>
      <c r="AF7792" s="105"/>
      <c r="AG7792" s="381"/>
      <c r="AH7792" s="381"/>
      <c r="AI7792" s="381"/>
      <c r="AJ7792" s="381"/>
      <c r="AK7792" s="381"/>
      <c r="AL7792" s="381"/>
      <c r="AM7792" s="381"/>
    </row>
    <row r="7793" spans="1:39" x14ac:dyDescent="0.35">
      <c r="A7793" s="379"/>
      <c r="B7793" s="379"/>
      <c r="C7793" s="379"/>
      <c r="D7793" s="379"/>
      <c r="E7793" s="379"/>
      <c r="F7793" s="379"/>
      <c r="G7793" s="379"/>
      <c r="H7793" s="379"/>
      <c r="I7793" s="379"/>
      <c r="J7793" s="379"/>
      <c r="K7793" s="379"/>
      <c r="L7793" s="379"/>
      <c r="M7793" s="379"/>
      <c r="N7793" s="379"/>
      <c r="O7793" s="379"/>
      <c r="P7793" s="379"/>
      <c r="Q7793" s="379"/>
      <c r="R7793" s="379"/>
      <c r="S7793" s="379"/>
      <c r="T7793" s="379"/>
      <c r="U7793" s="379"/>
      <c r="V7793" s="379"/>
      <c r="W7793" s="379"/>
      <c r="X7793" s="379"/>
      <c r="Y7793" s="379"/>
      <c r="Z7793" s="379"/>
      <c r="AA7793" s="380"/>
      <c r="AB7793" s="379"/>
      <c r="AC7793" s="379"/>
      <c r="AD7793" s="379"/>
      <c r="AE7793" s="381"/>
      <c r="AF7793" s="105"/>
      <c r="AG7793" s="381"/>
      <c r="AH7793" s="381"/>
      <c r="AI7793" s="381"/>
      <c r="AJ7793" s="381"/>
      <c r="AK7793" s="381"/>
      <c r="AL7793" s="381"/>
      <c r="AM7793" s="381"/>
    </row>
    <row r="7794" spans="1:39" x14ac:dyDescent="0.35">
      <c r="A7794" s="379"/>
      <c r="B7794" s="379"/>
      <c r="C7794" s="379"/>
      <c r="D7794" s="379"/>
      <c r="E7794" s="379"/>
      <c r="F7794" s="379"/>
      <c r="G7794" s="379"/>
      <c r="H7794" s="379"/>
      <c r="I7794" s="379"/>
      <c r="J7794" s="379"/>
      <c r="K7794" s="379"/>
      <c r="L7794" s="379"/>
      <c r="M7794" s="379"/>
      <c r="N7794" s="379"/>
      <c r="O7794" s="379"/>
      <c r="P7794" s="379"/>
      <c r="Q7794" s="379"/>
      <c r="R7794" s="379"/>
      <c r="S7794" s="379"/>
      <c r="T7794" s="379"/>
      <c r="U7794" s="379"/>
      <c r="V7794" s="379"/>
      <c r="W7794" s="379"/>
      <c r="X7794" s="379"/>
      <c r="Y7794" s="379"/>
      <c r="Z7794" s="379"/>
      <c r="AA7794" s="380"/>
      <c r="AB7794" s="379"/>
      <c r="AC7794" s="379"/>
      <c r="AD7794" s="379"/>
      <c r="AE7794" s="381"/>
      <c r="AF7794" s="105"/>
      <c r="AG7794" s="381"/>
      <c r="AH7794" s="381"/>
      <c r="AI7794" s="381"/>
      <c r="AJ7794" s="381"/>
      <c r="AK7794" s="381"/>
      <c r="AL7794" s="381"/>
      <c r="AM7794" s="381"/>
    </row>
    <row r="7795" spans="1:39" x14ac:dyDescent="0.35">
      <c r="A7795" s="379"/>
      <c r="B7795" s="379"/>
      <c r="C7795" s="379"/>
      <c r="D7795" s="379"/>
      <c r="E7795" s="379"/>
      <c r="F7795" s="379"/>
      <c r="G7795" s="379"/>
      <c r="H7795" s="379"/>
      <c r="I7795" s="379"/>
      <c r="J7795" s="379"/>
      <c r="K7795" s="379"/>
      <c r="L7795" s="379"/>
      <c r="M7795" s="379"/>
      <c r="N7795" s="379"/>
      <c r="O7795" s="379"/>
      <c r="P7795" s="379"/>
      <c r="Q7795" s="379"/>
      <c r="R7795" s="379"/>
      <c r="S7795" s="379"/>
      <c r="T7795" s="379"/>
      <c r="U7795" s="379"/>
      <c r="V7795" s="379"/>
      <c r="W7795" s="379"/>
      <c r="X7795" s="379"/>
      <c r="Y7795" s="379"/>
      <c r="Z7795" s="379"/>
      <c r="AA7795" s="380"/>
      <c r="AB7795" s="379"/>
      <c r="AC7795" s="379"/>
      <c r="AD7795" s="379"/>
      <c r="AE7795" s="381"/>
      <c r="AF7795" s="105"/>
      <c r="AG7795" s="381"/>
      <c r="AH7795" s="381"/>
      <c r="AI7795" s="381"/>
      <c r="AJ7795" s="381"/>
      <c r="AK7795" s="381"/>
      <c r="AL7795" s="381"/>
      <c r="AM7795" s="381"/>
    </row>
    <row r="7796" spans="1:39" x14ac:dyDescent="0.35">
      <c r="A7796" s="379"/>
      <c r="B7796" s="379"/>
      <c r="C7796" s="379"/>
      <c r="D7796" s="379"/>
      <c r="E7796" s="379"/>
      <c r="F7796" s="379"/>
      <c r="G7796" s="379"/>
      <c r="H7796" s="379"/>
      <c r="I7796" s="379"/>
      <c r="J7796" s="379"/>
      <c r="K7796" s="379"/>
      <c r="L7796" s="379"/>
      <c r="M7796" s="379"/>
      <c r="N7796" s="379"/>
      <c r="O7796" s="379"/>
      <c r="P7796" s="379"/>
      <c r="Q7796" s="379"/>
      <c r="R7796" s="379"/>
      <c r="S7796" s="379"/>
      <c r="T7796" s="379"/>
      <c r="U7796" s="379"/>
      <c r="V7796" s="379"/>
      <c r="W7796" s="379"/>
      <c r="X7796" s="379"/>
      <c r="Y7796" s="379"/>
      <c r="Z7796" s="379"/>
      <c r="AA7796" s="380"/>
      <c r="AB7796" s="379"/>
      <c r="AC7796" s="379"/>
      <c r="AD7796" s="379"/>
      <c r="AE7796" s="381"/>
      <c r="AF7796" s="105"/>
      <c r="AG7796" s="381"/>
      <c r="AH7796" s="381"/>
      <c r="AI7796" s="381"/>
      <c r="AJ7796" s="381"/>
      <c r="AK7796" s="381"/>
      <c r="AL7796" s="381"/>
      <c r="AM7796" s="381"/>
    </row>
    <row r="7797" spans="1:39" x14ac:dyDescent="0.35">
      <c r="A7797" s="379"/>
      <c r="B7797" s="379"/>
      <c r="C7797" s="379"/>
      <c r="D7797" s="379"/>
      <c r="E7797" s="379"/>
      <c r="F7797" s="379"/>
      <c r="G7797" s="379"/>
      <c r="H7797" s="379"/>
      <c r="I7797" s="379"/>
      <c r="J7797" s="379"/>
      <c r="K7797" s="379"/>
      <c r="L7797" s="379"/>
      <c r="M7797" s="379"/>
      <c r="N7797" s="379"/>
      <c r="O7797" s="379"/>
      <c r="P7797" s="379"/>
      <c r="Q7797" s="379"/>
      <c r="R7797" s="379"/>
      <c r="S7797" s="379"/>
      <c r="T7797" s="379"/>
      <c r="U7797" s="379"/>
      <c r="V7797" s="379"/>
      <c r="W7797" s="379"/>
      <c r="X7797" s="379"/>
      <c r="Y7797" s="379"/>
      <c r="Z7797" s="379"/>
      <c r="AA7797" s="380"/>
      <c r="AB7797" s="379"/>
      <c r="AC7797" s="379"/>
      <c r="AD7797" s="379"/>
      <c r="AE7797" s="381"/>
      <c r="AF7797" s="105"/>
      <c r="AG7797" s="381"/>
      <c r="AH7797" s="381"/>
      <c r="AI7797" s="381"/>
      <c r="AJ7797" s="381"/>
      <c r="AK7797" s="381"/>
      <c r="AL7797" s="381"/>
      <c r="AM7797" s="381"/>
    </row>
    <row r="7798" spans="1:39" x14ac:dyDescent="0.35">
      <c r="A7798" s="379"/>
      <c r="B7798" s="379"/>
      <c r="C7798" s="379"/>
      <c r="D7798" s="379"/>
      <c r="E7798" s="379"/>
      <c r="F7798" s="379"/>
      <c r="G7798" s="379"/>
      <c r="H7798" s="379"/>
      <c r="I7798" s="379"/>
      <c r="J7798" s="379"/>
      <c r="K7798" s="379"/>
      <c r="L7798" s="379"/>
      <c r="M7798" s="379"/>
      <c r="N7798" s="379"/>
      <c r="O7798" s="379"/>
      <c r="P7798" s="379"/>
      <c r="Q7798" s="379"/>
      <c r="R7798" s="379"/>
      <c r="S7798" s="379"/>
      <c r="T7798" s="379"/>
      <c r="U7798" s="379"/>
      <c r="V7798" s="379"/>
      <c r="W7798" s="379"/>
      <c r="X7798" s="379"/>
      <c r="Y7798" s="379"/>
      <c r="Z7798" s="379"/>
      <c r="AA7798" s="380"/>
      <c r="AB7798" s="379"/>
      <c r="AC7798" s="379"/>
      <c r="AD7798" s="379"/>
      <c r="AE7798" s="381"/>
      <c r="AF7798" s="105"/>
      <c r="AG7798" s="381"/>
      <c r="AH7798" s="381"/>
      <c r="AI7798" s="381"/>
      <c r="AJ7798" s="381"/>
      <c r="AK7798" s="381"/>
      <c r="AL7798" s="381"/>
      <c r="AM7798" s="381"/>
    </row>
    <row r="7799" spans="1:39" x14ac:dyDescent="0.35">
      <c r="A7799" s="379"/>
      <c r="B7799" s="379"/>
      <c r="C7799" s="379"/>
      <c r="D7799" s="379"/>
      <c r="E7799" s="379"/>
      <c r="F7799" s="379"/>
      <c r="G7799" s="379"/>
      <c r="H7799" s="379"/>
      <c r="I7799" s="379"/>
      <c r="J7799" s="379"/>
      <c r="K7799" s="379"/>
      <c r="L7799" s="379"/>
      <c r="M7799" s="379"/>
      <c r="N7799" s="379"/>
      <c r="O7799" s="379"/>
      <c r="P7799" s="379"/>
      <c r="Q7799" s="379"/>
      <c r="R7799" s="379"/>
      <c r="S7799" s="379"/>
      <c r="T7799" s="379"/>
      <c r="U7799" s="379"/>
      <c r="V7799" s="379"/>
      <c r="W7799" s="379"/>
      <c r="X7799" s="379"/>
      <c r="Y7799" s="379"/>
      <c r="Z7799" s="379"/>
      <c r="AA7799" s="380"/>
      <c r="AB7799" s="379"/>
      <c r="AC7799" s="379"/>
      <c r="AD7799" s="379"/>
      <c r="AE7799" s="381"/>
      <c r="AF7799" s="105"/>
      <c r="AG7799" s="381"/>
      <c r="AH7799" s="381"/>
      <c r="AI7799" s="381"/>
      <c r="AJ7799" s="381"/>
      <c r="AK7799" s="381"/>
      <c r="AL7799" s="381"/>
      <c r="AM7799" s="381"/>
    </row>
    <row r="7800" spans="1:39" x14ac:dyDescent="0.35">
      <c r="A7800" s="379"/>
      <c r="B7800" s="379"/>
      <c r="C7800" s="379"/>
      <c r="D7800" s="379"/>
      <c r="E7800" s="379"/>
      <c r="F7800" s="379"/>
      <c r="G7800" s="379"/>
      <c r="H7800" s="379"/>
      <c r="I7800" s="379"/>
      <c r="J7800" s="379"/>
      <c r="K7800" s="379"/>
      <c r="L7800" s="379"/>
      <c r="M7800" s="379"/>
      <c r="N7800" s="379"/>
      <c r="O7800" s="379"/>
      <c r="P7800" s="379"/>
      <c r="Q7800" s="379"/>
      <c r="R7800" s="379"/>
      <c r="S7800" s="379"/>
      <c r="T7800" s="379"/>
      <c r="U7800" s="379"/>
      <c r="V7800" s="379"/>
      <c r="W7800" s="379"/>
      <c r="X7800" s="379"/>
      <c r="Y7800" s="379"/>
      <c r="Z7800" s="379"/>
      <c r="AA7800" s="380"/>
      <c r="AB7800" s="379"/>
      <c r="AC7800" s="379"/>
      <c r="AD7800" s="379"/>
      <c r="AE7800" s="381"/>
      <c r="AF7800" s="105"/>
      <c r="AG7800" s="381"/>
      <c r="AH7800" s="381"/>
      <c r="AI7800" s="381"/>
      <c r="AJ7800" s="381"/>
      <c r="AK7800" s="381"/>
      <c r="AL7800" s="381"/>
      <c r="AM7800" s="381"/>
    </row>
    <row r="7801" spans="1:39" x14ac:dyDescent="0.35">
      <c r="A7801" s="379"/>
      <c r="B7801" s="379"/>
      <c r="C7801" s="379"/>
      <c r="D7801" s="379"/>
      <c r="E7801" s="379"/>
      <c r="F7801" s="379"/>
      <c r="G7801" s="379"/>
      <c r="H7801" s="379"/>
      <c r="I7801" s="379"/>
      <c r="J7801" s="379"/>
      <c r="K7801" s="379"/>
      <c r="L7801" s="379"/>
      <c r="M7801" s="379"/>
      <c r="N7801" s="379"/>
      <c r="O7801" s="379"/>
      <c r="P7801" s="379"/>
      <c r="Q7801" s="379"/>
      <c r="R7801" s="379"/>
      <c r="S7801" s="379"/>
      <c r="T7801" s="379"/>
      <c r="U7801" s="379"/>
      <c r="V7801" s="379"/>
      <c r="W7801" s="379"/>
      <c r="X7801" s="379"/>
      <c r="Y7801" s="379"/>
      <c r="Z7801" s="379"/>
      <c r="AA7801" s="380"/>
      <c r="AB7801" s="379"/>
      <c r="AC7801" s="379"/>
      <c r="AD7801" s="379"/>
      <c r="AE7801" s="381"/>
      <c r="AF7801" s="105"/>
      <c r="AG7801" s="381"/>
      <c r="AH7801" s="381"/>
      <c r="AI7801" s="381"/>
      <c r="AJ7801" s="381"/>
      <c r="AK7801" s="381"/>
      <c r="AL7801" s="381"/>
      <c r="AM7801" s="381"/>
    </row>
    <row r="7802" spans="1:39" x14ac:dyDescent="0.35">
      <c r="A7802" s="379"/>
      <c r="B7802" s="379"/>
      <c r="C7802" s="379"/>
      <c r="D7802" s="379"/>
      <c r="E7802" s="379"/>
      <c r="F7802" s="379"/>
      <c r="G7802" s="379"/>
      <c r="H7802" s="379"/>
      <c r="I7802" s="379"/>
      <c r="J7802" s="379"/>
      <c r="K7802" s="379"/>
      <c r="L7802" s="379"/>
      <c r="M7802" s="379"/>
      <c r="N7802" s="379"/>
      <c r="O7802" s="379"/>
      <c r="P7802" s="379"/>
      <c r="Q7802" s="379"/>
      <c r="R7802" s="379"/>
      <c r="S7802" s="379"/>
      <c r="T7802" s="379"/>
      <c r="U7802" s="379"/>
      <c r="V7802" s="379"/>
      <c r="W7802" s="379"/>
      <c r="X7802" s="379"/>
      <c r="Y7802" s="379"/>
      <c r="Z7802" s="379"/>
      <c r="AA7802" s="380"/>
      <c r="AB7802" s="379"/>
      <c r="AC7802" s="379"/>
      <c r="AD7802" s="379"/>
      <c r="AE7802" s="381"/>
      <c r="AF7802" s="105"/>
      <c r="AG7802" s="381"/>
      <c r="AH7802" s="381"/>
      <c r="AI7802" s="381"/>
      <c r="AJ7802" s="381"/>
      <c r="AK7802" s="381"/>
      <c r="AL7802" s="381"/>
      <c r="AM7802" s="381"/>
    </row>
    <row r="7803" spans="1:39" x14ac:dyDescent="0.35">
      <c r="A7803" s="379"/>
      <c r="B7803" s="379"/>
      <c r="C7803" s="379"/>
      <c r="D7803" s="379"/>
      <c r="E7803" s="379"/>
      <c r="F7803" s="379"/>
      <c r="G7803" s="379"/>
      <c r="H7803" s="379"/>
      <c r="I7803" s="379"/>
      <c r="J7803" s="379"/>
      <c r="K7803" s="379"/>
      <c r="L7803" s="379"/>
      <c r="M7803" s="379"/>
      <c r="N7803" s="379"/>
      <c r="O7803" s="379"/>
      <c r="P7803" s="379"/>
      <c r="Q7803" s="379"/>
      <c r="R7803" s="379"/>
      <c r="S7803" s="379"/>
      <c r="T7803" s="379"/>
      <c r="U7803" s="379"/>
      <c r="V7803" s="379"/>
      <c r="W7803" s="379"/>
      <c r="X7803" s="379"/>
      <c r="Y7803" s="379"/>
      <c r="Z7803" s="379"/>
      <c r="AA7803" s="380"/>
      <c r="AB7803" s="379"/>
      <c r="AC7803" s="379"/>
      <c r="AD7803" s="379"/>
      <c r="AE7803" s="381"/>
      <c r="AF7803" s="105"/>
      <c r="AG7803" s="381"/>
      <c r="AH7803" s="381"/>
      <c r="AI7803" s="381"/>
      <c r="AJ7803" s="381"/>
      <c r="AK7803" s="381"/>
      <c r="AL7803" s="381"/>
      <c r="AM7803" s="381"/>
    </row>
    <row r="7804" spans="1:39" x14ac:dyDescent="0.35">
      <c r="A7804" s="379"/>
      <c r="B7804" s="379"/>
      <c r="C7804" s="379"/>
      <c r="D7804" s="379"/>
      <c r="E7804" s="379"/>
      <c r="F7804" s="379"/>
      <c r="G7804" s="379"/>
      <c r="H7804" s="379"/>
      <c r="I7804" s="379"/>
      <c r="J7804" s="379"/>
      <c r="K7804" s="379"/>
      <c r="L7804" s="379"/>
      <c r="M7804" s="379"/>
      <c r="N7804" s="379"/>
      <c r="O7804" s="379"/>
      <c r="P7804" s="379"/>
      <c r="Q7804" s="379"/>
      <c r="R7804" s="379"/>
      <c r="S7804" s="379"/>
      <c r="T7804" s="379"/>
      <c r="U7804" s="379"/>
      <c r="V7804" s="379"/>
      <c r="W7804" s="379"/>
      <c r="X7804" s="379"/>
      <c r="Y7804" s="379"/>
      <c r="Z7804" s="379"/>
      <c r="AA7804" s="380"/>
      <c r="AB7804" s="379"/>
      <c r="AC7804" s="379"/>
      <c r="AD7804" s="379"/>
      <c r="AE7804" s="381"/>
      <c r="AF7804" s="105"/>
      <c r="AG7804" s="381"/>
      <c r="AH7804" s="381"/>
      <c r="AI7804" s="381"/>
      <c r="AJ7804" s="381"/>
      <c r="AK7804" s="381"/>
      <c r="AL7804" s="381"/>
      <c r="AM7804" s="381"/>
    </row>
    <row r="7805" spans="1:39" x14ac:dyDescent="0.35">
      <c r="A7805" s="379"/>
      <c r="B7805" s="379"/>
      <c r="C7805" s="379"/>
      <c r="D7805" s="379"/>
      <c r="E7805" s="379"/>
      <c r="F7805" s="379"/>
      <c r="G7805" s="379"/>
      <c r="H7805" s="379"/>
      <c r="I7805" s="379"/>
      <c r="J7805" s="379"/>
      <c r="K7805" s="379"/>
      <c r="L7805" s="379"/>
      <c r="M7805" s="379"/>
      <c r="N7805" s="379"/>
      <c r="O7805" s="379"/>
      <c r="P7805" s="379"/>
      <c r="Q7805" s="379"/>
      <c r="R7805" s="379"/>
      <c r="S7805" s="379"/>
      <c r="T7805" s="379"/>
      <c r="U7805" s="379"/>
      <c r="V7805" s="379"/>
      <c r="W7805" s="379"/>
      <c r="X7805" s="379"/>
      <c r="Y7805" s="379"/>
      <c r="Z7805" s="379"/>
      <c r="AA7805" s="380"/>
      <c r="AB7805" s="379"/>
      <c r="AC7805" s="379"/>
      <c r="AD7805" s="379"/>
      <c r="AE7805" s="381"/>
      <c r="AF7805" s="105"/>
      <c r="AG7805" s="381"/>
      <c r="AH7805" s="381"/>
      <c r="AI7805" s="381"/>
      <c r="AJ7805" s="381"/>
      <c r="AK7805" s="381"/>
      <c r="AL7805" s="381"/>
      <c r="AM7805" s="381"/>
    </row>
    <row r="7806" spans="1:39" x14ac:dyDescent="0.35">
      <c r="A7806" s="379"/>
      <c r="B7806" s="379"/>
      <c r="C7806" s="379"/>
      <c r="D7806" s="379"/>
      <c r="E7806" s="379"/>
      <c r="F7806" s="379"/>
      <c r="G7806" s="379"/>
      <c r="H7806" s="379"/>
      <c r="I7806" s="379"/>
      <c r="J7806" s="379"/>
      <c r="K7806" s="379"/>
      <c r="L7806" s="379"/>
      <c r="M7806" s="379"/>
      <c r="N7806" s="379"/>
      <c r="O7806" s="379"/>
      <c r="P7806" s="379"/>
      <c r="Q7806" s="379"/>
      <c r="R7806" s="379"/>
      <c r="S7806" s="379"/>
      <c r="T7806" s="379"/>
      <c r="U7806" s="379"/>
      <c r="V7806" s="379"/>
      <c r="W7806" s="379"/>
      <c r="X7806" s="379"/>
      <c r="Y7806" s="379"/>
      <c r="Z7806" s="379"/>
      <c r="AA7806" s="380"/>
      <c r="AB7806" s="379"/>
      <c r="AC7806" s="379"/>
      <c r="AD7806" s="379"/>
      <c r="AE7806" s="381"/>
      <c r="AF7806" s="105"/>
      <c r="AG7806" s="381"/>
      <c r="AH7806" s="381"/>
      <c r="AI7806" s="381"/>
      <c r="AJ7806" s="381"/>
      <c r="AK7806" s="381"/>
      <c r="AL7806" s="381"/>
      <c r="AM7806" s="381"/>
    </row>
    <row r="7807" spans="1:39" x14ac:dyDescent="0.35">
      <c r="A7807" s="379"/>
      <c r="B7807" s="379"/>
      <c r="C7807" s="379"/>
      <c r="D7807" s="379"/>
      <c r="E7807" s="379"/>
      <c r="F7807" s="379"/>
      <c r="G7807" s="379"/>
      <c r="H7807" s="379"/>
      <c r="I7807" s="379"/>
      <c r="J7807" s="379"/>
      <c r="K7807" s="379"/>
      <c r="L7807" s="379"/>
      <c r="M7807" s="379"/>
      <c r="N7807" s="379"/>
      <c r="O7807" s="379"/>
      <c r="P7807" s="379"/>
      <c r="Q7807" s="379"/>
      <c r="R7807" s="379"/>
      <c r="S7807" s="379"/>
      <c r="T7807" s="379"/>
      <c r="U7807" s="379"/>
      <c r="V7807" s="379"/>
      <c r="W7807" s="379"/>
      <c r="X7807" s="379"/>
      <c r="Y7807" s="379"/>
      <c r="Z7807" s="379"/>
      <c r="AA7807" s="380"/>
      <c r="AB7807" s="379"/>
      <c r="AC7807" s="379"/>
      <c r="AD7807" s="379"/>
      <c r="AE7807" s="381"/>
      <c r="AF7807" s="105"/>
      <c r="AG7807" s="381"/>
      <c r="AH7807" s="381"/>
      <c r="AI7807" s="381"/>
      <c r="AJ7807" s="381"/>
      <c r="AK7807" s="381"/>
      <c r="AL7807" s="381"/>
      <c r="AM7807" s="381"/>
    </row>
    <row r="7808" spans="1:39" x14ac:dyDescent="0.35">
      <c r="A7808" s="379"/>
      <c r="B7808" s="379"/>
      <c r="C7808" s="379"/>
      <c r="D7808" s="379"/>
      <c r="E7808" s="379"/>
      <c r="F7808" s="379"/>
      <c r="G7808" s="379"/>
      <c r="H7808" s="379"/>
      <c r="I7808" s="379"/>
      <c r="J7808" s="379"/>
      <c r="K7808" s="379"/>
      <c r="L7808" s="379"/>
      <c r="M7808" s="379"/>
      <c r="N7808" s="379"/>
      <c r="O7808" s="379"/>
      <c r="P7808" s="379"/>
      <c r="Q7808" s="379"/>
      <c r="R7808" s="379"/>
      <c r="S7808" s="379"/>
      <c r="T7808" s="379"/>
      <c r="U7808" s="379"/>
      <c r="V7808" s="379"/>
      <c r="W7808" s="379"/>
      <c r="X7808" s="379"/>
      <c r="Y7808" s="379"/>
      <c r="Z7808" s="379"/>
      <c r="AA7808" s="380"/>
      <c r="AB7808" s="379"/>
      <c r="AC7808" s="379"/>
      <c r="AD7808" s="379"/>
      <c r="AE7808" s="381"/>
      <c r="AF7808" s="105"/>
      <c r="AG7808" s="381"/>
      <c r="AH7808" s="381"/>
      <c r="AI7808" s="381"/>
      <c r="AJ7808" s="381"/>
      <c r="AK7808" s="381"/>
      <c r="AL7808" s="381"/>
      <c r="AM7808" s="381"/>
    </row>
    <row r="7809" spans="1:39" x14ac:dyDescent="0.35">
      <c r="A7809" s="379"/>
      <c r="B7809" s="379"/>
      <c r="C7809" s="379"/>
      <c r="D7809" s="379"/>
      <c r="E7809" s="379"/>
      <c r="F7809" s="379"/>
      <c r="G7809" s="379"/>
      <c r="H7809" s="379"/>
      <c r="I7809" s="379"/>
      <c r="J7809" s="379"/>
      <c r="K7809" s="379"/>
      <c r="L7809" s="379"/>
      <c r="M7809" s="379"/>
      <c r="N7809" s="379"/>
      <c r="O7809" s="379"/>
      <c r="P7809" s="379"/>
      <c r="Q7809" s="379"/>
      <c r="R7809" s="379"/>
      <c r="S7809" s="379"/>
      <c r="T7809" s="379"/>
      <c r="U7809" s="379"/>
      <c r="V7809" s="379"/>
      <c r="W7809" s="379"/>
      <c r="X7809" s="379"/>
      <c r="Y7809" s="379"/>
      <c r="Z7809" s="379"/>
      <c r="AA7809" s="380"/>
      <c r="AB7809" s="379"/>
      <c r="AC7809" s="379"/>
      <c r="AD7809" s="379"/>
      <c r="AE7809" s="381"/>
      <c r="AF7809" s="105"/>
      <c r="AG7809" s="381"/>
      <c r="AH7809" s="381"/>
      <c r="AI7809" s="381"/>
      <c r="AJ7809" s="381"/>
      <c r="AK7809" s="381"/>
      <c r="AL7809" s="381"/>
      <c r="AM7809" s="381"/>
    </row>
    <row r="7810" spans="1:39" x14ac:dyDescent="0.35">
      <c r="A7810" s="379"/>
      <c r="B7810" s="379"/>
      <c r="C7810" s="379"/>
      <c r="D7810" s="379"/>
      <c r="E7810" s="379"/>
      <c r="F7810" s="379"/>
      <c r="G7810" s="379"/>
      <c r="H7810" s="379"/>
      <c r="I7810" s="379"/>
      <c r="J7810" s="379"/>
      <c r="K7810" s="379"/>
      <c r="L7810" s="379"/>
      <c r="M7810" s="379"/>
      <c r="N7810" s="379"/>
      <c r="O7810" s="379"/>
      <c r="P7810" s="379"/>
      <c r="Q7810" s="379"/>
      <c r="R7810" s="379"/>
      <c r="S7810" s="379"/>
      <c r="T7810" s="379"/>
      <c r="U7810" s="379"/>
      <c r="V7810" s="379"/>
      <c r="W7810" s="379"/>
      <c r="X7810" s="379"/>
      <c r="Y7810" s="379"/>
      <c r="Z7810" s="379"/>
      <c r="AA7810" s="380"/>
      <c r="AB7810" s="379"/>
      <c r="AC7810" s="379"/>
      <c r="AD7810" s="379"/>
      <c r="AE7810" s="381"/>
      <c r="AF7810" s="105"/>
      <c r="AG7810" s="381"/>
      <c r="AH7810" s="381"/>
      <c r="AI7810" s="381"/>
      <c r="AJ7810" s="381"/>
      <c r="AK7810" s="381"/>
      <c r="AL7810" s="381"/>
      <c r="AM7810" s="381"/>
    </row>
    <row r="7811" spans="1:39" x14ac:dyDescent="0.35">
      <c r="A7811" s="379"/>
      <c r="B7811" s="379"/>
      <c r="C7811" s="379"/>
      <c r="D7811" s="379"/>
      <c r="E7811" s="379"/>
      <c r="F7811" s="379"/>
      <c r="G7811" s="379"/>
      <c r="H7811" s="379"/>
      <c r="I7811" s="379"/>
      <c r="J7811" s="379"/>
      <c r="K7811" s="379"/>
      <c r="L7811" s="379"/>
      <c r="M7811" s="379"/>
      <c r="N7811" s="379"/>
      <c r="O7811" s="379"/>
      <c r="P7811" s="379"/>
      <c r="Q7811" s="379"/>
      <c r="R7811" s="379"/>
      <c r="S7811" s="379"/>
      <c r="T7811" s="379"/>
      <c r="U7811" s="379"/>
      <c r="V7811" s="379"/>
      <c r="W7811" s="379"/>
      <c r="X7811" s="379"/>
      <c r="Y7811" s="379"/>
      <c r="Z7811" s="379"/>
      <c r="AA7811" s="380"/>
      <c r="AB7811" s="379"/>
      <c r="AC7811" s="379"/>
      <c r="AD7811" s="379"/>
      <c r="AE7811" s="381"/>
      <c r="AF7811" s="105"/>
      <c r="AG7811" s="381"/>
      <c r="AH7811" s="381"/>
      <c r="AI7811" s="381"/>
      <c r="AJ7811" s="381"/>
      <c r="AK7811" s="381"/>
      <c r="AL7811" s="381"/>
      <c r="AM7811" s="381"/>
    </row>
    <row r="7812" spans="1:39" x14ac:dyDescent="0.35">
      <c r="A7812" s="379"/>
      <c r="B7812" s="379"/>
      <c r="C7812" s="379"/>
      <c r="D7812" s="379"/>
      <c r="E7812" s="379"/>
      <c r="F7812" s="379"/>
      <c r="G7812" s="379"/>
      <c r="H7812" s="379"/>
      <c r="I7812" s="379"/>
      <c r="J7812" s="379"/>
      <c r="K7812" s="379"/>
      <c r="L7812" s="379"/>
      <c r="M7812" s="379"/>
      <c r="N7812" s="379"/>
      <c r="O7812" s="379"/>
      <c r="P7812" s="379"/>
      <c r="Q7812" s="379"/>
      <c r="R7812" s="379"/>
      <c r="S7812" s="379"/>
      <c r="T7812" s="379"/>
      <c r="U7812" s="379"/>
      <c r="V7812" s="379"/>
      <c r="W7812" s="379"/>
      <c r="X7812" s="379"/>
      <c r="Y7812" s="379"/>
      <c r="Z7812" s="379"/>
      <c r="AA7812" s="380"/>
      <c r="AB7812" s="379"/>
      <c r="AC7812" s="379"/>
      <c r="AD7812" s="379"/>
      <c r="AE7812" s="381"/>
      <c r="AF7812" s="105"/>
      <c r="AG7812" s="381"/>
      <c r="AH7812" s="381"/>
      <c r="AI7812" s="381"/>
      <c r="AJ7812" s="381"/>
      <c r="AK7812" s="381"/>
      <c r="AL7812" s="381"/>
      <c r="AM7812" s="381"/>
    </row>
    <row r="7813" spans="1:39" x14ac:dyDescent="0.35">
      <c r="A7813" s="379"/>
      <c r="B7813" s="379"/>
      <c r="C7813" s="379"/>
      <c r="D7813" s="379"/>
      <c r="E7813" s="379"/>
      <c r="F7813" s="379"/>
      <c r="G7813" s="379"/>
      <c r="H7813" s="379"/>
      <c r="I7813" s="379"/>
      <c r="J7813" s="379"/>
      <c r="K7813" s="379"/>
      <c r="L7813" s="379"/>
      <c r="M7813" s="379"/>
      <c r="N7813" s="379"/>
      <c r="O7813" s="379"/>
      <c r="P7813" s="379"/>
      <c r="Q7813" s="379"/>
      <c r="R7813" s="379"/>
      <c r="S7813" s="379"/>
      <c r="T7813" s="379"/>
      <c r="U7813" s="379"/>
      <c r="V7813" s="379"/>
      <c r="W7813" s="379"/>
      <c r="X7813" s="379"/>
      <c r="Y7813" s="379"/>
      <c r="Z7813" s="379"/>
      <c r="AA7813" s="380"/>
      <c r="AB7813" s="379"/>
      <c r="AC7813" s="379"/>
      <c r="AD7813" s="379"/>
      <c r="AE7813" s="381"/>
      <c r="AF7813" s="105"/>
      <c r="AG7813" s="381"/>
      <c r="AH7813" s="381"/>
      <c r="AI7813" s="381"/>
      <c r="AJ7813" s="381"/>
      <c r="AK7813" s="381"/>
      <c r="AL7813" s="381"/>
      <c r="AM7813" s="381"/>
    </row>
    <row r="7814" spans="1:39" x14ac:dyDescent="0.35">
      <c r="A7814" s="379"/>
      <c r="B7814" s="379"/>
      <c r="C7814" s="379"/>
      <c r="D7814" s="379"/>
      <c r="E7814" s="379"/>
      <c r="F7814" s="379"/>
      <c r="G7814" s="379"/>
      <c r="H7814" s="379"/>
      <c r="I7814" s="379"/>
      <c r="J7814" s="379"/>
      <c r="K7814" s="379"/>
      <c r="L7814" s="379"/>
      <c r="M7814" s="379"/>
      <c r="N7814" s="379"/>
      <c r="O7814" s="379"/>
      <c r="P7814" s="379"/>
      <c r="Q7814" s="379"/>
      <c r="R7814" s="379"/>
      <c r="S7814" s="379"/>
      <c r="T7814" s="379"/>
      <c r="U7814" s="379"/>
      <c r="V7814" s="379"/>
      <c r="W7814" s="379"/>
      <c r="X7814" s="379"/>
      <c r="Y7814" s="379"/>
      <c r="Z7814" s="379"/>
      <c r="AA7814" s="380"/>
      <c r="AB7814" s="379"/>
      <c r="AC7814" s="379"/>
      <c r="AD7814" s="379"/>
      <c r="AE7814" s="381"/>
      <c r="AF7814" s="105"/>
      <c r="AG7814" s="381"/>
      <c r="AH7814" s="381"/>
      <c r="AI7814" s="381"/>
      <c r="AJ7814" s="381"/>
      <c r="AK7814" s="381"/>
      <c r="AL7814" s="381"/>
      <c r="AM7814" s="381"/>
    </row>
    <row r="7815" spans="1:39" x14ac:dyDescent="0.35">
      <c r="A7815" s="379"/>
      <c r="B7815" s="379"/>
      <c r="C7815" s="379"/>
      <c r="D7815" s="379"/>
      <c r="E7815" s="379"/>
      <c r="F7815" s="379"/>
      <c r="G7815" s="379"/>
      <c r="H7815" s="379"/>
      <c r="I7815" s="379"/>
      <c r="J7815" s="379"/>
      <c r="K7815" s="379"/>
      <c r="L7815" s="379"/>
      <c r="M7815" s="379"/>
      <c r="N7815" s="379"/>
      <c r="O7815" s="379"/>
      <c r="P7815" s="379"/>
      <c r="Q7815" s="379"/>
      <c r="R7815" s="379"/>
      <c r="S7815" s="379"/>
      <c r="T7815" s="379"/>
      <c r="U7815" s="379"/>
      <c r="V7815" s="379"/>
      <c r="W7815" s="379"/>
      <c r="X7815" s="379"/>
      <c r="Y7815" s="379"/>
      <c r="Z7815" s="379"/>
      <c r="AA7815" s="380"/>
      <c r="AB7815" s="379"/>
      <c r="AC7815" s="379"/>
      <c r="AD7815" s="379"/>
      <c r="AE7815" s="381"/>
      <c r="AF7815" s="105"/>
      <c r="AG7815" s="381"/>
      <c r="AH7815" s="381"/>
      <c r="AI7815" s="381"/>
      <c r="AJ7815" s="381"/>
      <c r="AK7815" s="381"/>
      <c r="AL7815" s="381"/>
      <c r="AM7815" s="381"/>
    </row>
    <row r="7816" spans="1:39" x14ac:dyDescent="0.35">
      <c r="A7816" s="379"/>
      <c r="B7816" s="379"/>
      <c r="C7816" s="379"/>
      <c r="D7816" s="379"/>
      <c r="E7816" s="379"/>
      <c r="F7816" s="379"/>
      <c r="G7816" s="379"/>
      <c r="H7816" s="379"/>
      <c r="I7816" s="379"/>
      <c r="J7816" s="379"/>
      <c r="K7816" s="379"/>
      <c r="L7816" s="379"/>
      <c r="M7816" s="379"/>
      <c r="N7816" s="379"/>
      <c r="O7816" s="379"/>
      <c r="P7816" s="379"/>
      <c r="Q7816" s="379"/>
      <c r="R7816" s="379"/>
      <c r="S7816" s="379"/>
      <c r="T7816" s="379"/>
      <c r="U7816" s="379"/>
      <c r="V7816" s="379"/>
      <c r="W7816" s="379"/>
      <c r="X7816" s="379"/>
      <c r="Y7816" s="379"/>
      <c r="Z7816" s="379"/>
      <c r="AA7816" s="380"/>
      <c r="AB7816" s="379"/>
      <c r="AC7816" s="379"/>
      <c r="AD7816" s="379"/>
      <c r="AE7816" s="381"/>
      <c r="AF7816" s="105"/>
      <c r="AG7816" s="381"/>
      <c r="AH7816" s="381"/>
      <c r="AI7816" s="381"/>
      <c r="AJ7816" s="381"/>
      <c r="AK7816" s="381"/>
      <c r="AL7816" s="381"/>
      <c r="AM7816" s="381"/>
    </row>
    <row r="7817" spans="1:39" x14ac:dyDescent="0.35">
      <c r="A7817" s="379"/>
      <c r="B7817" s="379"/>
      <c r="C7817" s="379"/>
      <c r="D7817" s="379"/>
      <c r="E7817" s="379"/>
      <c r="F7817" s="379"/>
      <c r="G7817" s="379"/>
      <c r="H7817" s="379"/>
      <c r="I7817" s="379"/>
      <c r="J7817" s="379"/>
      <c r="K7817" s="379"/>
      <c r="L7817" s="379"/>
      <c r="M7817" s="379"/>
      <c r="N7817" s="379"/>
      <c r="O7817" s="379"/>
      <c r="P7817" s="379"/>
      <c r="Q7817" s="379"/>
      <c r="R7817" s="379"/>
      <c r="S7817" s="379"/>
      <c r="T7817" s="379"/>
      <c r="U7817" s="379"/>
      <c r="V7817" s="379"/>
      <c r="W7817" s="379"/>
      <c r="X7817" s="379"/>
      <c r="Y7817" s="379"/>
      <c r="Z7817" s="379"/>
      <c r="AA7817" s="380"/>
      <c r="AB7817" s="379"/>
      <c r="AC7817" s="379"/>
      <c r="AD7817" s="379"/>
      <c r="AE7817" s="381"/>
      <c r="AF7817" s="105"/>
      <c r="AG7817" s="381"/>
      <c r="AH7817" s="381"/>
      <c r="AI7817" s="381"/>
      <c r="AJ7817" s="381"/>
      <c r="AK7817" s="381"/>
      <c r="AL7817" s="381"/>
      <c r="AM7817" s="381"/>
    </row>
    <row r="7818" spans="1:39" x14ac:dyDescent="0.35">
      <c r="A7818" s="379"/>
      <c r="B7818" s="379"/>
      <c r="C7818" s="379"/>
      <c r="D7818" s="379"/>
      <c r="E7818" s="379"/>
      <c r="F7818" s="379"/>
      <c r="G7818" s="379"/>
      <c r="H7818" s="379"/>
      <c r="I7818" s="379"/>
      <c r="J7818" s="379"/>
      <c r="K7818" s="379"/>
      <c r="L7818" s="379"/>
      <c r="M7818" s="379"/>
      <c r="N7818" s="379"/>
      <c r="O7818" s="379"/>
      <c r="P7818" s="379"/>
      <c r="Q7818" s="379"/>
      <c r="R7818" s="379"/>
      <c r="S7818" s="379"/>
      <c r="T7818" s="379"/>
      <c r="U7818" s="379"/>
      <c r="V7818" s="379"/>
      <c r="W7818" s="379"/>
      <c r="X7818" s="379"/>
      <c r="Y7818" s="379"/>
      <c r="Z7818" s="379"/>
      <c r="AA7818" s="380"/>
      <c r="AB7818" s="379"/>
      <c r="AC7818" s="379"/>
      <c r="AD7818" s="379"/>
      <c r="AE7818" s="381"/>
      <c r="AF7818" s="105"/>
      <c r="AG7818" s="381"/>
      <c r="AH7818" s="381"/>
      <c r="AI7818" s="381"/>
      <c r="AJ7818" s="381"/>
      <c r="AK7818" s="381"/>
      <c r="AL7818" s="381"/>
      <c r="AM7818" s="381"/>
    </row>
    <row r="7819" spans="1:39" x14ac:dyDescent="0.35">
      <c r="A7819" s="379"/>
      <c r="B7819" s="379"/>
      <c r="C7819" s="379"/>
      <c r="D7819" s="379"/>
      <c r="E7819" s="379"/>
      <c r="F7819" s="379"/>
      <c r="G7819" s="379"/>
      <c r="H7819" s="379"/>
      <c r="I7819" s="379"/>
      <c r="J7819" s="379"/>
      <c r="K7819" s="379"/>
      <c r="L7819" s="379"/>
      <c r="M7819" s="379"/>
      <c r="N7819" s="379"/>
      <c r="O7819" s="379"/>
      <c r="P7819" s="379"/>
      <c r="Q7819" s="379"/>
      <c r="R7819" s="379"/>
      <c r="S7819" s="379"/>
      <c r="T7819" s="379"/>
      <c r="U7819" s="379"/>
      <c r="V7819" s="379"/>
      <c r="W7819" s="379"/>
      <c r="X7819" s="379"/>
      <c r="Y7819" s="379"/>
      <c r="Z7819" s="379"/>
      <c r="AA7819" s="380"/>
      <c r="AB7819" s="379"/>
      <c r="AC7819" s="379"/>
      <c r="AD7819" s="379"/>
      <c r="AE7819" s="381"/>
      <c r="AF7819" s="105"/>
      <c r="AG7819" s="381"/>
      <c r="AH7819" s="381"/>
      <c r="AI7819" s="381"/>
      <c r="AJ7819" s="381"/>
      <c r="AK7819" s="381"/>
      <c r="AL7819" s="381"/>
      <c r="AM7819" s="381"/>
    </row>
    <row r="7820" spans="1:39" x14ac:dyDescent="0.35">
      <c r="A7820" s="379"/>
      <c r="B7820" s="379"/>
      <c r="C7820" s="379"/>
      <c r="D7820" s="379"/>
      <c r="E7820" s="379"/>
      <c r="F7820" s="379"/>
      <c r="G7820" s="379"/>
      <c r="H7820" s="379"/>
      <c r="I7820" s="379"/>
      <c r="J7820" s="379"/>
      <c r="K7820" s="379"/>
      <c r="L7820" s="379"/>
      <c r="M7820" s="379"/>
      <c r="N7820" s="379"/>
      <c r="O7820" s="379"/>
      <c r="P7820" s="379"/>
      <c r="Q7820" s="379"/>
      <c r="R7820" s="379"/>
      <c r="S7820" s="379"/>
      <c r="T7820" s="379"/>
      <c r="U7820" s="379"/>
      <c r="V7820" s="379"/>
      <c r="W7820" s="379"/>
      <c r="X7820" s="379"/>
      <c r="Y7820" s="379"/>
      <c r="Z7820" s="379"/>
      <c r="AA7820" s="380"/>
      <c r="AB7820" s="379"/>
      <c r="AC7820" s="379"/>
      <c r="AD7820" s="379"/>
      <c r="AE7820" s="381"/>
      <c r="AF7820" s="105"/>
      <c r="AG7820" s="381"/>
      <c r="AH7820" s="381"/>
      <c r="AI7820" s="381"/>
      <c r="AJ7820" s="381"/>
      <c r="AK7820" s="381"/>
      <c r="AL7820" s="381"/>
      <c r="AM7820" s="381"/>
    </row>
    <row r="7821" spans="1:39" x14ac:dyDescent="0.35">
      <c r="A7821" s="379"/>
      <c r="B7821" s="379"/>
      <c r="C7821" s="379"/>
      <c r="D7821" s="379"/>
      <c r="E7821" s="379"/>
      <c r="F7821" s="379"/>
      <c r="G7821" s="379"/>
      <c r="H7821" s="379"/>
      <c r="I7821" s="379"/>
      <c r="J7821" s="379"/>
      <c r="K7821" s="379"/>
      <c r="L7821" s="379"/>
      <c r="M7821" s="379"/>
      <c r="N7821" s="379"/>
      <c r="O7821" s="379"/>
      <c r="P7821" s="379"/>
      <c r="Q7821" s="379"/>
      <c r="R7821" s="379"/>
      <c r="S7821" s="379"/>
      <c r="T7821" s="379"/>
      <c r="U7821" s="379"/>
      <c r="V7821" s="379"/>
      <c r="W7821" s="379"/>
      <c r="X7821" s="379"/>
      <c r="Y7821" s="379"/>
      <c r="Z7821" s="379"/>
      <c r="AA7821" s="380"/>
      <c r="AB7821" s="379"/>
      <c r="AC7821" s="379"/>
      <c r="AD7821" s="379"/>
      <c r="AE7821" s="381"/>
      <c r="AF7821" s="105"/>
      <c r="AG7821" s="381"/>
      <c r="AH7821" s="381"/>
      <c r="AI7821" s="381"/>
      <c r="AJ7821" s="381"/>
      <c r="AK7821" s="381"/>
      <c r="AL7821" s="381"/>
      <c r="AM7821" s="381"/>
    </row>
    <row r="7822" spans="1:39" x14ac:dyDescent="0.35">
      <c r="A7822" s="379"/>
      <c r="B7822" s="379"/>
      <c r="C7822" s="379"/>
      <c r="D7822" s="379"/>
      <c r="E7822" s="379"/>
      <c r="F7822" s="379"/>
      <c r="G7822" s="379"/>
      <c r="H7822" s="379"/>
      <c r="I7822" s="379"/>
      <c r="J7822" s="379"/>
      <c r="K7822" s="379"/>
      <c r="L7822" s="379"/>
      <c r="M7822" s="379"/>
      <c r="N7822" s="379"/>
      <c r="O7822" s="379"/>
      <c r="P7822" s="379"/>
      <c r="Q7822" s="379"/>
      <c r="R7822" s="379"/>
      <c r="S7822" s="379"/>
      <c r="T7822" s="379"/>
      <c r="U7822" s="379"/>
      <c r="V7822" s="379"/>
      <c r="W7822" s="379"/>
      <c r="X7822" s="379"/>
      <c r="Y7822" s="379"/>
      <c r="Z7822" s="379"/>
      <c r="AA7822" s="380"/>
      <c r="AB7822" s="379"/>
      <c r="AC7822" s="379"/>
      <c r="AD7822" s="379"/>
      <c r="AE7822" s="381"/>
      <c r="AF7822" s="105"/>
      <c r="AG7822" s="381"/>
      <c r="AH7822" s="381"/>
      <c r="AI7822" s="381"/>
      <c r="AJ7822" s="381"/>
      <c r="AK7822" s="381"/>
      <c r="AL7822" s="381"/>
      <c r="AM7822" s="381"/>
    </row>
    <row r="7823" spans="1:39" x14ac:dyDescent="0.35">
      <c r="A7823" s="379"/>
      <c r="B7823" s="379"/>
      <c r="C7823" s="379"/>
      <c r="D7823" s="379"/>
      <c r="E7823" s="379"/>
      <c r="F7823" s="379"/>
      <c r="G7823" s="379"/>
      <c r="H7823" s="379"/>
      <c r="I7823" s="379"/>
      <c r="J7823" s="379"/>
      <c r="K7823" s="379"/>
      <c r="L7823" s="379"/>
      <c r="M7823" s="379"/>
      <c r="N7823" s="379"/>
      <c r="O7823" s="379"/>
      <c r="P7823" s="379"/>
      <c r="Q7823" s="379"/>
      <c r="R7823" s="379"/>
      <c r="S7823" s="379"/>
      <c r="T7823" s="379"/>
      <c r="U7823" s="379"/>
      <c r="V7823" s="379"/>
      <c r="W7823" s="379"/>
      <c r="X7823" s="379"/>
      <c r="Y7823" s="379"/>
      <c r="Z7823" s="379"/>
      <c r="AA7823" s="380"/>
      <c r="AB7823" s="379"/>
      <c r="AC7823" s="379"/>
      <c r="AD7823" s="379"/>
      <c r="AE7823" s="381"/>
      <c r="AF7823" s="105"/>
      <c r="AG7823" s="381"/>
      <c r="AH7823" s="381"/>
      <c r="AI7823" s="381"/>
      <c r="AJ7823" s="381"/>
      <c r="AK7823" s="381"/>
      <c r="AL7823" s="381"/>
      <c r="AM7823" s="381"/>
    </row>
    <row r="7824" spans="1:39" x14ac:dyDescent="0.35">
      <c r="A7824" s="379"/>
      <c r="B7824" s="379"/>
      <c r="C7824" s="379"/>
      <c r="D7824" s="379"/>
      <c r="E7824" s="379"/>
      <c r="F7824" s="379"/>
      <c r="G7824" s="379"/>
      <c r="H7824" s="379"/>
      <c r="I7824" s="379"/>
      <c r="J7824" s="379"/>
      <c r="K7824" s="379"/>
      <c r="L7824" s="379"/>
      <c r="M7824" s="379"/>
      <c r="N7824" s="379"/>
      <c r="O7824" s="379"/>
      <c r="P7824" s="379"/>
      <c r="Q7824" s="379"/>
      <c r="R7824" s="379"/>
      <c r="S7824" s="379"/>
      <c r="T7824" s="379"/>
      <c r="U7824" s="379"/>
      <c r="V7824" s="379"/>
      <c r="W7824" s="379"/>
      <c r="X7824" s="379"/>
      <c r="Y7824" s="379"/>
      <c r="Z7824" s="379"/>
      <c r="AA7824" s="380"/>
      <c r="AB7824" s="379"/>
      <c r="AC7824" s="379"/>
      <c r="AD7824" s="379"/>
      <c r="AE7824" s="381"/>
      <c r="AF7824" s="105"/>
      <c r="AG7824" s="381"/>
      <c r="AH7824" s="381"/>
      <c r="AI7824" s="381"/>
      <c r="AJ7824" s="381"/>
      <c r="AK7824" s="381"/>
      <c r="AL7824" s="381"/>
      <c r="AM7824" s="381"/>
    </row>
    <row r="7825" spans="1:39" x14ac:dyDescent="0.35">
      <c r="A7825" s="379"/>
      <c r="B7825" s="379"/>
      <c r="C7825" s="379"/>
      <c r="D7825" s="379"/>
      <c r="E7825" s="379"/>
      <c r="F7825" s="379"/>
      <c r="G7825" s="379"/>
      <c r="H7825" s="379"/>
      <c r="I7825" s="379"/>
      <c r="J7825" s="379"/>
      <c r="K7825" s="379"/>
      <c r="L7825" s="379"/>
      <c r="M7825" s="379"/>
      <c r="N7825" s="379"/>
      <c r="O7825" s="379"/>
      <c r="P7825" s="379"/>
      <c r="Q7825" s="379"/>
      <c r="R7825" s="379"/>
      <c r="S7825" s="379"/>
      <c r="T7825" s="379"/>
      <c r="U7825" s="379"/>
      <c r="V7825" s="379"/>
      <c r="W7825" s="379"/>
      <c r="X7825" s="379"/>
      <c r="Y7825" s="379"/>
      <c r="Z7825" s="379"/>
      <c r="AA7825" s="380"/>
      <c r="AB7825" s="379"/>
      <c r="AC7825" s="379"/>
      <c r="AD7825" s="379"/>
      <c r="AE7825" s="381"/>
      <c r="AF7825" s="105"/>
      <c r="AG7825" s="381"/>
      <c r="AH7825" s="381"/>
      <c r="AI7825" s="381"/>
      <c r="AJ7825" s="381"/>
      <c r="AK7825" s="381"/>
      <c r="AL7825" s="381"/>
      <c r="AM7825" s="381"/>
    </row>
    <row r="7826" spans="1:39" x14ac:dyDescent="0.35">
      <c r="A7826" s="379"/>
      <c r="B7826" s="379"/>
      <c r="C7826" s="379"/>
      <c r="D7826" s="379"/>
      <c r="E7826" s="379"/>
      <c r="F7826" s="379"/>
      <c r="G7826" s="379"/>
      <c r="H7826" s="379"/>
      <c r="I7826" s="379"/>
      <c r="J7826" s="379"/>
      <c r="K7826" s="379"/>
      <c r="L7826" s="379"/>
      <c r="M7826" s="379"/>
      <c r="N7826" s="379"/>
      <c r="O7826" s="379"/>
      <c r="P7826" s="379"/>
      <c r="Q7826" s="379"/>
      <c r="R7826" s="379"/>
      <c r="S7826" s="379"/>
      <c r="T7826" s="379"/>
      <c r="U7826" s="379"/>
      <c r="V7826" s="379"/>
      <c r="W7826" s="379"/>
      <c r="X7826" s="379"/>
      <c r="Y7826" s="379"/>
      <c r="Z7826" s="379"/>
      <c r="AA7826" s="380"/>
      <c r="AB7826" s="379"/>
      <c r="AC7826" s="379"/>
      <c r="AD7826" s="379"/>
      <c r="AE7826" s="381"/>
      <c r="AF7826" s="105"/>
      <c r="AG7826" s="381"/>
      <c r="AH7826" s="381"/>
      <c r="AI7826" s="381"/>
      <c r="AJ7826" s="381"/>
      <c r="AK7826" s="381"/>
      <c r="AL7826" s="381"/>
      <c r="AM7826" s="381"/>
    </row>
    <row r="7827" spans="1:39" x14ac:dyDescent="0.35">
      <c r="A7827" s="379"/>
      <c r="B7827" s="379"/>
      <c r="C7827" s="379"/>
      <c r="D7827" s="379"/>
      <c r="E7827" s="379"/>
      <c r="F7827" s="379"/>
      <c r="G7827" s="379"/>
      <c r="H7827" s="379"/>
      <c r="I7827" s="379"/>
      <c r="J7827" s="379"/>
      <c r="K7827" s="379"/>
      <c r="L7827" s="379"/>
      <c r="M7827" s="379"/>
      <c r="N7827" s="379"/>
      <c r="O7827" s="379"/>
      <c r="P7827" s="379"/>
      <c r="Q7827" s="379"/>
      <c r="R7827" s="379"/>
      <c r="S7827" s="379"/>
      <c r="T7827" s="379"/>
      <c r="U7827" s="379"/>
      <c r="V7827" s="379"/>
      <c r="W7827" s="379"/>
      <c r="X7827" s="379"/>
      <c r="Y7827" s="379"/>
      <c r="Z7827" s="379"/>
      <c r="AA7827" s="380"/>
      <c r="AB7827" s="379"/>
      <c r="AC7827" s="379"/>
      <c r="AD7827" s="379"/>
      <c r="AE7827" s="381"/>
      <c r="AF7827" s="105"/>
      <c r="AG7827" s="381"/>
      <c r="AH7827" s="381"/>
      <c r="AI7827" s="381"/>
      <c r="AJ7827" s="381"/>
      <c r="AK7827" s="381"/>
      <c r="AL7827" s="381"/>
      <c r="AM7827" s="381"/>
    </row>
    <row r="7828" spans="1:39" x14ac:dyDescent="0.35">
      <c r="A7828" s="379"/>
      <c r="B7828" s="379"/>
      <c r="C7828" s="379"/>
      <c r="D7828" s="379"/>
      <c r="E7828" s="379"/>
      <c r="F7828" s="379"/>
      <c r="G7828" s="379"/>
      <c r="H7828" s="379"/>
      <c r="I7828" s="379"/>
      <c r="J7828" s="379"/>
      <c r="K7828" s="379"/>
      <c r="L7828" s="379"/>
      <c r="M7828" s="379"/>
      <c r="N7828" s="379"/>
      <c r="O7828" s="379"/>
      <c r="P7828" s="379"/>
      <c r="Q7828" s="379"/>
      <c r="R7828" s="379"/>
      <c r="S7828" s="379"/>
      <c r="T7828" s="379"/>
      <c r="U7828" s="379"/>
      <c r="V7828" s="379"/>
      <c r="W7828" s="379"/>
      <c r="X7828" s="379"/>
      <c r="Y7828" s="379"/>
      <c r="Z7828" s="379"/>
      <c r="AA7828" s="380"/>
      <c r="AB7828" s="379"/>
      <c r="AC7828" s="379"/>
      <c r="AD7828" s="379"/>
      <c r="AE7828" s="381"/>
      <c r="AF7828" s="105"/>
      <c r="AG7828" s="381"/>
      <c r="AH7828" s="381"/>
      <c r="AI7828" s="381"/>
      <c r="AJ7828" s="381"/>
      <c r="AK7828" s="381"/>
      <c r="AL7828" s="381"/>
      <c r="AM7828" s="381"/>
    </row>
    <row r="7829" spans="1:39" x14ac:dyDescent="0.35">
      <c r="A7829" s="379"/>
      <c r="B7829" s="379"/>
      <c r="C7829" s="379"/>
      <c r="D7829" s="379"/>
      <c r="E7829" s="379"/>
      <c r="F7829" s="379"/>
      <c r="G7829" s="379"/>
      <c r="H7829" s="379"/>
      <c r="I7829" s="379"/>
      <c r="J7829" s="379"/>
      <c r="K7829" s="379"/>
      <c r="L7829" s="379"/>
      <c r="M7829" s="379"/>
      <c r="N7829" s="379"/>
      <c r="O7829" s="379"/>
      <c r="P7829" s="379"/>
      <c r="Q7829" s="379"/>
      <c r="R7829" s="379"/>
      <c r="S7829" s="379"/>
      <c r="T7829" s="379"/>
      <c r="U7829" s="379"/>
      <c r="V7829" s="379"/>
      <c r="W7829" s="379"/>
      <c r="X7829" s="379"/>
      <c r="Y7829" s="379"/>
      <c r="Z7829" s="379"/>
      <c r="AA7829" s="380"/>
      <c r="AB7829" s="379"/>
      <c r="AC7829" s="379"/>
      <c r="AD7829" s="379"/>
      <c r="AE7829" s="381"/>
      <c r="AF7829" s="105"/>
      <c r="AG7829" s="381"/>
      <c r="AH7829" s="381"/>
      <c r="AI7829" s="381"/>
      <c r="AJ7829" s="381"/>
      <c r="AK7829" s="381"/>
      <c r="AL7829" s="381"/>
      <c r="AM7829" s="381"/>
    </row>
    <row r="7830" spans="1:39" x14ac:dyDescent="0.35">
      <c r="A7830" s="379"/>
      <c r="B7830" s="379"/>
      <c r="C7830" s="379"/>
      <c r="D7830" s="379"/>
      <c r="E7830" s="379"/>
      <c r="F7830" s="379"/>
      <c r="G7830" s="379"/>
      <c r="H7830" s="379"/>
      <c r="I7830" s="379"/>
      <c r="J7830" s="379"/>
      <c r="K7830" s="379"/>
      <c r="L7830" s="379"/>
      <c r="M7830" s="379"/>
      <c r="N7830" s="379"/>
      <c r="O7830" s="379"/>
      <c r="P7830" s="379"/>
      <c r="Q7830" s="379"/>
      <c r="R7830" s="379"/>
      <c r="S7830" s="379"/>
      <c r="T7830" s="379"/>
      <c r="U7830" s="379"/>
      <c r="V7830" s="379"/>
      <c r="W7830" s="379"/>
      <c r="X7830" s="379"/>
      <c r="Y7830" s="379"/>
      <c r="Z7830" s="379"/>
      <c r="AA7830" s="380"/>
      <c r="AB7830" s="379"/>
      <c r="AC7830" s="379"/>
      <c r="AD7830" s="379"/>
      <c r="AE7830" s="381"/>
      <c r="AF7830" s="105"/>
      <c r="AG7830" s="381"/>
      <c r="AH7830" s="381"/>
      <c r="AI7830" s="381"/>
      <c r="AJ7830" s="381"/>
      <c r="AK7830" s="381"/>
      <c r="AL7830" s="381"/>
      <c r="AM7830" s="381"/>
    </row>
    <row r="7831" spans="1:39" x14ac:dyDescent="0.35">
      <c r="A7831" s="379"/>
      <c r="B7831" s="379"/>
      <c r="C7831" s="379"/>
      <c r="D7831" s="379"/>
      <c r="E7831" s="379"/>
      <c r="F7831" s="379"/>
      <c r="G7831" s="379"/>
      <c r="H7831" s="379"/>
      <c r="I7831" s="379"/>
      <c r="J7831" s="379"/>
      <c r="K7831" s="379"/>
      <c r="L7831" s="379"/>
      <c r="M7831" s="379"/>
      <c r="N7831" s="379"/>
      <c r="O7831" s="379"/>
      <c r="P7831" s="379"/>
      <c r="Q7831" s="379"/>
      <c r="R7831" s="379"/>
      <c r="S7831" s="379"/>
      <c r="T7831" s="379"/>
      <c r="U7831" s="379"/>
      <c r="V7831" s="379"/>
      <c r="W7831" s="379"/>
      <c r="X7831" s="379"/>
      <c r="Y7831" s="379"/>
      <c r="Z7831" s="379"/>
      <c r="AA7831" s="380"/>
      <c r="AB7831" s="379"/>
      <c r="AC7831" s="379"/>
      <c r="AD7831" s="379"/>
      <c r="AE7831" s="381"/>
      <c r="AF7831" s="105"/>
      <c r="AG7831" s="381"/>
      <c r="AH7831" s="381"/>
      <c r="AI7831" s="381"/>
      <c r="AJ7831" s="381"/>
      <c r="AK7831" s="381"/>
      <c r="AL7831" s="381"/>
      <c r="AM7831" s="381"/>
    </row>
    <row r="7832" spans="1:39" x14ac:dyDescent="0.35">
      <c r="A7832" s="379"/>
      <c r="B7832" s="379"/>
      <c r="C7832" s="379"/>
      <c r="D7832" s="379"/>
      <c r="E7832" s="379"/>
      <c r="F7832" s="379"/>
      <c r="G7832" s="379"/>
      <c r="H7832" s="379"/>
      <c r="I7832" s="379"/>
      <c r="J7832" s="379"/>
      <c r="K7832" s="379"/>
      <c r="L7832" s="379"/>
      <c r="M7832" s="379"/>
      <c r="N7832" s="379"/>
      <c r="O7832" s="379"/>
      <c r="P7832" s="379"/>
      <c r="Q7832" s="379"/>
      <c r="R7832" s="379"/>
      <c r="S7832" s="379"/>
      <c r="T7832" s="379"/>
      <c r="U7832" s="379"/>
      <c r="V7832" s="379"/>
      <c r="W7832" s="379"/>
      <c r="X7832" s="379"/>
      <c r="Y7832" s="379"/>
      <c r="Z7832" s="379"/>
      <c r="AA7832" s="380"/>
      <c r="AB7832" s="379"/>
      <c r="AC7832" s="379"/>
      <c r="AD7832" s="379"/>
      <c r="AE7832" s="381"/>
      <c r="AF7832" s="105"/>
      <c r="AG7832" s="381"/>
      <c r="AH7832" s="381"/>
      <c r="AI7832" s="381"/>
      <c r="AJ7832" s="381"/>
      <c r="AK7832" s="381"/>
      <c r="AL7832" s="381"/>
      <c r="AM7832" s="381"/>
    </row>
    <row r="7833" spans="1:39" x14ac:dyDescent="0.35">
      <c r="A7833" s="379"/>
      <c r="B7833" s="379"/>
      <c r="C7833" s="379"/>
      <c r="D7833" s="379"/>
      <c r="E7833" s="379"/>
      <c r="F7833" s="379"/>
      <c r="G7833" s="379"/>
      <c r="H7833" s="379"/>
      <c r="I7833" s="379"/>
      <c r="J7833" s="379"/>
      <c r="K7833" s="379"/>
      <c r="L7833" s="379"/>
      <c r="M7833" s="379"/>
      <c r="N7833" s="379"/>
      <c r="O7833" s="379"/>
      <c r="P7833" s="379"/>
      <c r="Q7833" s="379"/>
      <c r="R7833" s="379"/>
      <c r="S7833" s="379"/>
      <c r="T7833" s="379"/>
      <c r="U7833" s="379"/>
      <c r="V7833" s="379"/>
      <c r="W7833" s="379"/>
      <c r="X7833" s="379"/>
      <c r="Y7833" s="379"/>
      <c r="Z7833" s="379"/>
      <c r="AA7833" s="380"/>
      <c r="AB7833" s="379"/>
      <c r="AC7833" s="379"/>
      <c r="AD7833" s="379"/>
      <c r="AE7833" s="381"/>
      <c r="AF7833" s="105"/>
      <c r="AG7833" s="381"/>
      <c r="AH7833" s="381"/>
      <c r="AI7833" s="381"/>
      <c r="AJ7833" s="381"/>
      <c r="AK7833" s="381"/>
      <c r="AL7833" s="381"/>
      <c r="AM7833" s="381"/>
    </row>
    <row r="7834" spans="1:39" x14ac:dyDescent="0.35">
      <c r="A7834" s="379"/>
      <c r="B7834" s="379"/>
      <c r="C7834" s="379"/>
      <c r="D7834" s="379"/>
      <c r="E7834" s="379"/>
      <c r="F7834" s="379"/>
      <c r="G7834" s="379"/>
      <c r="H7834" s="379"/>
      <c r="I7834" s="379"/>
      <c r="J7834" s="379"/>
      <c r="K7834" s="379"/>
      <c r="L7834" s="379"/>
      <c r="M7834" s="379"/>
      <c r="N7834" s="379"/>
      <c r="O7834" s="379"/>
      <c r="P7834" s="379"/>
      <c r="Q7834" s="379"/>
      <c r="R7834" s="379"/>
      <c r="S7834" s="379"/>
      <c r="T7834" s="379"/>
      <c r="U7834" s="379"/>
      <c r="V7834" s="379"/>
      <c r="W7834" s="379"/>
      <c r="X7834" s="379"/>
      <c r="Y7834" s="379"/>
      <c r="Z7834" s="379"/>
      <c r="AA7834" s="380"/>
      <c r="AB7834" s="379"/>
      <c r="AC7834" s="379"/>
      <c r="AD7834" s="379"/>
      <c r="AE7834" s="381"/>
      <c r="AF7834" s="105"/>
      <c r="AG7834" s="381"/>
      <c r="AH7834" s="381"/>
      <c r="AI7834" s="381"/>
      <c r="AJ7834" s="381"/>
      <c r="AK7834" s="381"/>
      <c r="AL7834" s="381"/>
      <c r="AM7834" s="381"/>
    </row>
    <row r="7835" spans="1:39" x14ac:dyDescent="0.35">
      <c r="A7835" s="379"/>
      <c r="B7835" s="379"/>
      <c r="C7835" s="379"/>
      <c r="D7835" s="379"/>
      <c r="E7835" s="379"/>
      <c r="F7835" s="379"/>
      <c r="G7835" s="379"/>
      <c r="H7835" s="379"/>
      <c r="I7835" s="379"/>
      <c r="J7835" s="379"/>
      <c r="K7835" s="379"/>
      <c r="L7835" s="379"/>
      <c r="M7835" s="379"/>
      <c r="N7835" s="379"/>
      <c r="O7835" s="379"/>
      <c r="P7835" s="379"/>
      <c r="Q7835" s="379"/>
      <c r="R7835" s="379"/>
      <c r="S7835" s="379"/>
      <c r="T7835" s="379"/>
      <c r="U7835" s="379"/>
      <c r="V7835" s="379"/>
      <c r="W7835" s="379"/>
      <c r="X7835" s="379"/>
      <c r="Y7835" s="379"/>
      <c r="Z7835" s="379"/>
      <c r="AA7835" s="380"/>
      <c r="AB7835" s="379"/>
      <c r="AC7835" s="379"/>
      <c r="AD7835" s="379"/>
      <c r="AE7835" s="381"/>
      <c r="AF7835" s="105"/>
      <c r="AG7835" s="381"/>
      <c r="AH7835" s="381"/>
      <c r="AI7835" s="381"/>
      <c r="AJ7835" s="381"/>
      <c r="AK7835" s="381"/>
      <c r="AL7835" s="381"/>
      <c r="AM7835" s="381"/>
    </row>
    <row r="7836" spans="1:39" x14ac:dyDescent="0.35">
      <c r="A7836" s="379"/>
      <c r="B7836" s="379"/>
      <c r="C7836" s="379"/>
      <c r="D7836" s="379"/>
      <c r="E7836" s="379"/>
      <c r="F7836" s="379"/>
      <c r="G7836" s="379"/>
      <c r="H7836" s="379"/>
      <c r="I7836" s="379"/>
      <c r="J7836" s="379"/>
      <c r="K7836" s="379"/>
      <c r="L7836" s="379"/>
      <c r="M7836" s="379"/>
      <c r="N7836" s="379"/>
      <c r="O7836" s="379"/>
      <c r="P7836" s="379"/>
      <c r="Q7836" s="379"/>
      <c r="R7836" s="379"/>
      <c r="S7836" s="379"/>
      <c r="T7836" s="379"/>
      <c r="U7836" s="379"/>
      <c r="V7836" s="379"/>
      <c r="W7836" s="379"/>
      <c r="X7836" s="379"/>
      <c r="Y7836" s="379"/>
      <c r="Z7836" s="379"/>
      <c r="AA7836" s="380"/>
      <c r="AB7836" s="379"/>
      <c r="AC7836" s="379"/>
      <c r="AD7836" s="379"/>
      <c r="AE7836" s="381"/>
      <c r="AF7836" s="105"/>
      <c r="AG7836" s="381"/>
      <c r="AH7836" s="381"/>
      <c r="AI7836" s="381"/>
      <c r="AJ7836" s="381"/>
      <c r="AK7836" s="381"/>
      <c r="AL7836" s="381"/>
      <c r="AM7836" s="381"/>
    </row>
    <row r="7837" spans="1:39" x14ac:dyDescent="0.35">
      <c r="A7837" s="379"/>
      <c r="B7837" s="379"/>
      <c r="C7837" s="379"/>
      <c r="D7837" s="379"/>
      <c r="E7837" s="379"/>
      <c r="F7837" s="379"/>
      <c r="G7837" s="379"/>
      <c r="H7837" s="379"/>
      <c r="I7837" s="379"/>
      <c r="J7837" s="379"/>
      <c r="K7837" s="379"/>
      <c r="L7837" s="379"/>
      <c r="M7837" s="379"/>
      <c r="N7837" s="379"/>
      <c r="O7837" s="379"/>
      <c r="P7837" s="379"/>
      <c r="Q7837" s="379"/>
      <c r="R7837" s="379"/>
      <c r="S7837" s="379"/>
      <c r="T7837" s="379"/>
      <c r="U7837" s="379"/>
      <c r="V7837" s="379"/>
      <c r="W7837" s="379"/>
      <c r="X7837" s="379"/>
      <c r="Y7837" s="379"/>
      <c r="Z7837" s="379"/>
      <c r="AA7837" s="380"/>
      <c r="AB7837" s="379"/>
      <c r="AC7837" s="379"/>
      <c r="AD7837" s="379"/>
      <c r="AE7837" s="381"/>
      <c r="AF7837" s="105"/>
      <c r="AG7837" s="381"/>
      <c r="AH7837" s="381"/>
      <c r="AI7837" s="381"/>
      <c r="AJ7837" s="381"/>
      <c r="AK7837" s="381"/>
      <c r="AL7837" s="381"/>
      <c r="AM7837" s="381"/>
    </row>
    <row r="7838" spans="1:39" x14ac:dyDescent="0.35">
      <c r="A7838" s="379"/>
      <c r="B7838" s="379"/>
      <c r="C7838" s="379"/>
      <c r="D7838" s="379"/>
      <c r="E7838" s="379"/>
      <c r="F7838" s="379"/>
      <c r="G7838" s="379"/>
      <c r="H7838" s="379"/>
      <c r="I7838" s="379"/>
      <c r="J7838" s="379"/>
      <c r="K7838" s="379"/>
      <c r="L7838" s="379"/>
      <c r="M7838" s="379"/>
      <c r="N7838" s="379"/>
      <c r="O7838" s="379"/>
      <c r="P7838" s="379"/>
      <c r="Q7838" s="379"/>
      <c r="R7838" s="379"/>
      <c r="S7838" s="379"/>
      <c r="T7838" s="379"/>
      <c r="U7838" s="379"/>
      <c r="V7838" s="379"/>
      <c r="W7838" s="379"/>
      <c r="X7838" s="379"/>
      <c r="Y7838" s="379"/>
      <c r="Z7838" s="379"/>
      <c r="AA7838" s="380"/>
      <c r="AB7838" s="379"/>
      <c r="AC7838" s="379"/>
      <c r="AD7838" s="379"/>
      <c r="AE7838" s="381"/>
      <c r="AF7838" s="105"/>
      <c r="AG7838" s="381"/>
      <c r="AH7838" s="381"/>
      <c r="AI7838" s="381"/>
      <c r="AJ7838" s="381"/>
      <c r="AK7838" s="381"/>
      <c r="AL7838" s="381"/>
      <c r="AM7838" s="381"/>
    </row>
    <row r="7839" spans="1:39" x14ac:dyDescent="0.35">
      <c r="A7839" s="379"/>
      <c r="B7839" s="379"/>
      <c r="C7839" s="379"/>
      <c r="D7839" s="379"/>
      <c r="E7839" s="379"/>
      <c r="F7839" s="379"/>
      <c r="G7839" s="379"/>
      <c r="H7839" s="379"/>
      <c r="I7839" s="379"/>
      <c r="J7839" s="379"/>
      <c r="K7839" s="379"/>
      <c r="L7839" s="379"/>
      <c r="M7839" s="379"/>
      <c r="N7839" s="379"/>
      <c r="O7839" s="379"/>
      <c r="P7839" s="379"/>
      <c r="Q7839" s="379"/>
      <c r="R7839" s="379"/>
      <c r="S7839" s="379"/>
      <c r="T7839" s="379"/>
      <c r="U7839" s="379"/>
      <c r="V7839" s="379"/>
      <c r="W7839" s="379"/>
      <c r="X7839" s="379"/>
      <c r="Y7839" s="379"/>
      <c r="Z7839" s="379"/>
      <c r="AA7839" s="380"/>
      <c r="AB7839" s="379"/>
      <c r="AC7839" s="379"/>
      <c r="AD7839" s="379"/>
      <c r="AE7839" s="381"/>
      <c r="AF7839" s="105"/>
      <c r="AG7839" s="381"/>
      <c r="AH7839" s="381"/>
      <c r="AI7839" s="381"/>
      <c r="AJ7839" s="381"/>
      <c r="AK7839" s="381"/>
      <c r="AL7839" s="381"/>
      <c r="AM7839" s="381"/>
    </row>
    <row r="7840" spans="1:39" x14ac:dyDescent="0.35">
      <c r="A7840" s="379"/>
      <c r="B7840" s="379"/>
      <c r="C7840" s="379"/>
      <c r="D7840" s="379"/>
      <c r="E7840" s="379"/>
      <c r="F7840" s="379"/>
      <c r="G7840" s="379"/>
      <c r="H7840" s="379"/>
      <c r="I7840" s="379"/>
      <c r="J7840" s="379"/>
      <c r="K7840" s="379"/>
      <c r="L7840" s="379"/>
      <c r="M7840" s="379"/>
      <c r="N7840" s="379"/>
      <c r="O7840" s="379"/>
      <c r="P7840" s="379"/>
      <c r="Q7840" s="379"/>
      <c r="R7840" s="379"/>
      <c r="S7840" s="379"/>
      <c r="T7840" s="379"/>
      <c r="U7840" s="379"/>
      <c r="V7840" s="379"/>
      <c r="W7840" s="379"/>
      <c r="X7840" s="379"/>
      <c r="Y7840" s="379"/>
      <c r="Z7840" s="379"/>
      <c r="AA7840" s="380"/>
      <c r="AB7840" s="379"/>
      <c r="AC7840" s="379"/>
      <c r="AD7840" s="379"/>
      <c r="AE7840" s="381"/>
      <c r="AF7840" s="105"/>
      <c r="AG7840" s="381"/>
      <c r="AH7840" s="381"/>
      <c r="AI7840" s="381"/>
      <c r="AJ7840" s="381"/>
      <c r="AK7840" s="381"/>
      <c r="AL7840" s="381"/>
      <c r="AM7840" s="381"/>
    </row>
    <row r="7841" spans="1:39" x14ac:dyDescent="0.35">
      <c r="A7841" s="379"/>
      <c r="B7841" s="379"/>
      <c r="C7841" s="379"/>
      <c r="D7841" s="379"/>
      <c r="E7841" s="379"/>
      <c r="F7841" s="379"/>
      <c r="G7841" s="379"/>
      <c r="H7841" s="379"/>
      <c r="I7841" s="379"/>
      <c r="J7841" s="379"/>
      <c r="K7841" s="379"/>
      <c r="L7841" s="379"/>
      <c r="M7841" s="379"/>
      <c r="N7841" s="379"/>
      <c r="O7841" s="379"/>
      <c r="P7841" s="379"/>
      <c r="Q7841" s="379"/>
      <c r="R7841" s="379"/>
      <c r="S7841" s="379"/>
      <c r="T7841" s="379"/>
      <c r="U7841" s="379"/>
      <c r="V7841" s="379"/>
      <c r="W7841" s="379"/>
      <c r="X7841" s="379"/>
      <c r="Y7841" s="379"/>
      <c r="Z7841" s="379"/>
      <c r="AA7841" s="380"/>
      <c r="AB7841" s="379"/>
      <c r="AC7841" s="379"/>
      <c r="AD7841" s="379"/>
      <c r="AE7841" s="381"/>
      <c r="AF7841" s="105"/>
      <c r="AG7841" s="381"/>
      <c r="AH7841" s="381"/>
      <c r="AI7841" s="381"/>
      <c r="AJ7841" s="381"/>
      <c r="AK7841" s="381"/>
      <c r="AL7841" s="381"/>
      <c r="AM7841" s="381"/>
    </row>
    <row r="7842" spans="1:39" x14ac:dyDescent="0.35">
      <c r="A7842" s="379"/>
      <c r="B7842" s="379"/>
      <c r="C7842" s="379"/>
      <c r="D7842" s="379"/>
      <c r="E7842" s="379"/>
      <c r="F7842" s="379"/>
      <c r="G7842" s="379"/>
      <c r="H7842" s="379"/>
      <c r="I7842" s="379"/>
      <c r="J7842" s="379"/>
      <c r="K7842" s="379"/>
      <c r="L7842" s="379"/>
      <c r="M7842" s="379"/>
      <c r="N7842" s="379"/>
      <c r="O7842" s="379"/>
      <c r="P7842" s="379"/>
      <c r="Q7842" s="379"/>
      <c r="R7842" s="379"/>
      <c r="S7842" s="379"/>
      <c r="T7842" s="379"/>
      <c r="U7842" s="379"/>
      <c r="V7842" s="379"/>
      <c r="W7842" s="379"/>
      <c r="X7842" s="379"/>
      <c r="Y7842" s="379"/>
      <c r="Z7842" s="379"/>
      <c r="AA7842" s="380"/>
      <c r="AB7842" s="379"/>
      <c r="AC7842" s="379"/>
      <c r="AD7842" s="379"/>
      <c r="AE7842" s="381"/>
      <c r="AF7842" s="105"/>
      <c r="AG7842" s="381"/>
      <c r="AH7842" s="381"/>
      <c r="AI7842" s="381"/>
      <c r="AJ7842" s="381"/>
      <c r="AK7842" s="381"/>
      <c r="AL7842" s="381"/>
      <c r="AM7842" s="381"/>
    </row>
    <row r="7843" spans="1:39" x14ac:dyDescent="0.35">
      <c r="A7843" s="379"/>
      <c r="B7843" s="379"/>
      <c r="C7843" s="379"/>
      <c r="D7843" s="379"/>
      <c r="E7843" s="379"/>
      <c r="F7843" s="379"/>
      <c r="G7843" s="379"/>
      <c r="H7843" s="379"/>
      <c r="I7843" s="379"/>
      <c r="J7843" s="379"/>
      <c r="K7843" s="379"/>
      <c r="L7843" s="379"/>
      <c r="M7843" s="379"/>
      <c r="N7843" s="379"/>
      <c r="O7843" s="379"/>
      <c r="P7843" s="379"/>
      <c r="Q7843" s="379"/>
      <c r="R7843" s="379"/>
      <c r="S7843" s="379"/>
      <c r="T7843" s="379"/>
      <c r="U7843" s="379"/>
      <c r="V7843" s="379"/>
      <c r="W7843" s="379"/>
      <c r="X7843" s="379"/>
      <c r="Y7843" s="379"/>
      <c r="Z7843" s="379"/>
      <c r="AA7843" s="380"/>
      <c r="AB7843" s="379"/>
      <c r="AC7843" s="379"/>
      <c r="AD7843" s="379"/>
      <c r="AE7843" s="381"/>
      <c r="AF7843" s="105"/>
      <c r="AG7843" s="381"/>
      <c r="AH7843" s="381"/>
      <c r="AI7843" s="381"/>
      <c r="AJ7843" s="381"/>
      <c r="AK7843" s="381"/>
      <c r="AL7843" s="381"/>
      <c r="AM7843" s="381"/>
    </row>
    <row r="7844" spans="1:39" x14ac:dyDescent="0.35">
      <c r="A7844" s="379"/>
      <c r="B7844" s="379"/>
      <c r="C7844" s="379"/>
      <c r="D7844" s="379"/>
      <c r="E7844" s="379"/>
      <c r="F7844" s="379"/>
      <c r="G7844" s="379"/>
      <c r="H7844" s="379"/>
      <c r="I7844" s="379"/>
      <c r="J7844" s="379"/>
      <c r="K7844" s="379"/>
      <c r="L7844" s="379"/>
      <c r="M7844" s="379"/>
      <c r="N7844" s="379"/>
      <c r="O7844" s="379"/>
      <c r="P7844" s="379"/>
      <c r="Q7844" s="379"/>
      <c r="R7844" s="379"/>
      <c r="S7844" s="379"/>
      <c r="T7844" s="379"/>
      <c r="U7844" s="379"/>
      <c r="V7844" s="379"/>
      <c r="W7844" s="379"/>
      <c r="X7844" s="379"/>
      <c r="Y7844" s="379"/>
      <c r="Z7844" s="379"/>
      <c r="AA7844" s="380"/>
      <c r="AB7844" s="379"/>
      <c r="AC7844" s="379"/>
      <c r="AD7844" s="379"/>
      <c r="AE7844" s="381"/>
      <c r="AF7844" s="105"/>
      <c r="AG7844" s="381"/>
      <c r="AH7844" s="381"/>
      <c r="AI7844" s="381"/>
      <c r="AJ7844" s="381"/>
      <c r="AK7844" s="381"/>
      <c r="AL7844" s="381"/>
      <c r="AM7844" s="381"/>
    </row>
    <row r="7845" spans="1:39" x14ac:dyDescent="0.35">
      <c r="A7845" s="379"/>
      <c r="B7845" s="379"/>
      <c r="C7845" s="379"/>
      <c r="D7845" s="379"/>
      <c r="E7845" s="379"/>
      <c r="F7845" s="379"/>
      <c r="G7845" s="379"/>
      <c r="H7845" s="379"/>
      <c r="I7845" s="379"/>
      <c r="J7845" s="379"/>
      <c r="K7845" s="379"/>
      <c r="L7845" s="379"/>
      <c r="M7845" s="379"/>
      <c r="N7845" s="379"/>
      <c r="O7845" s="379"/>
      <c r="P7845" s="379"/>
      <c r="Q7845" s="379"/>
      <c r="R7845" s="379"/>
      <c r="S7845" s="379"/>
      <c r="T7845" s="379"/>
      <c r="U7845" s="379"/>
      <c r="V7845" s="379"/>
      <c r="W7845" s="379"/>
      <c r="X7845" s="379"/>
      <c r="Y7845" s="379"/>
      <c r="Z7845" s="379"/>
      <c r="AA7845" s="380"/>
      <c r="AB7845" s="379"/>
      <c r="AC7845" s="379"/>
      <c r="AD7845" s="379"/>
      <c r="AE7845" s="381"/>
      <c r="AF7845" s="105"/>
      <c r="AG7845" s="381"/>
      <c r="AH7845" s="381"/>
      <c r="AI7845" s="381"/>
      <c r="AJ7845" s="381"/>
      <c r="AK7845" s="381"/>
      <c r="AL7845" s="381"/>
      <c r="AM7845" s="381"/>
    </row>
    <row r="7846" spans="1:39" x14ac:dyDescent="0.35">
      <c r="A7846" s="379"/>
      <c r="B7846" s="379"/>
      <c r="C7846" s="379"/>
      <c r="D7846" s="379"/>
      <c r="E7846" s="379"/>
      <c r="F7846" s="379"/>
      <c r="G7846" s="379"/>
      <c r="H7846" s="379"/>
      <c r="I7846" s="379"/>
      <c r="J7846" s="379"/>
      <c r="K7846" s="379"/>
      <c r="L7846" s="379"/>
      <c r="M7846" s="379"/>
      <c r="N7846" s="379"/>
      <c r="O7846" s="379"/>
      <c r="P7846" s="379"/>
      <c r="Q7846" s="379"/>
      <c r="R7846" s="379"/>
      <c r="S7846" s="379"/>
      <c r="T7846" s="379"/>
      <c r="U7846" s="379"/>
      <c r="V7846" s="379"/>
      <c r="W7846" s="379"/>
      <c r="X7846" s="379"/>
      <c r="Y7846" s="379"/>
      <c r="Z7846" s="379"/>
      <c r="AA7846" s="380"/>
      <c r="AB7846" s="379"/>
      <c r="AC7846" s="379"/>
      <c r="AD7846" s="379"/>
      <c r="AE7846" s="381"/>
      <c r="AF7846" s="105"/>
      <c r="AG7846" s="381"/>
      <c r="AH7846" s="381"/>
      <c r="AI7846" s="381"/>
      <c r="AJ7846" s="381"/>
      <c r="AK7846" s="381"/>
      <c r="AL7846" s="381"/>
      <c r="AM7846" s="381"/>
    </row>
    <row r="7847" spans="1:39" x14ac:dyDescent="0.35">
      <c r="A7847" s="379"/>
      <c r="B7847" s="379"/>
      <c r="C7847" s="379"/>
      <c r="D7847" s="379"/>
      <c r="E7847" s="379"/>
      <c r="F7847" s="379"/>
      <c r="G7847" s="379"/>
      <c r="H7847" s="379"/>
      <c r="I7847" s="379"/>
      <c r="J7847" s="379"/>
      <c r="K7847" s="379"/>
      <c r="L7847" s="379"/>
      <c r="M7847" s="379"/>
      <c r="N7847" s="379"/>
      <c r="O7847" s="379"/>
      <c r="P7847" s="379"/>
      <c r="Q7847" s="379"/>
      <c r="R7847" s="379"/>
      <c r="S7847" s="379"/>
      <c r="T7847" s="379"/>
      <c r="U7847" s="379"/>
      <c r="V7847" s="379"/>
      <c r="W7847" s="379"/>
      <c r="X7847" s="379"/>
      <c r="Y7847" s="379"/>
      <c r="Z7847" s="379"/>
      <c r="AA7847" s="380"/>
      <c r="AB7847" s="379"/>
      <c r="AC7847" s="379"/>
      <c r="AD7847" s="379"/>
      <c r="AE7847" s="381"/>
      <c r="AF7847" s="105"/>
      <c r="AG7847" s="381"/>
      <c r="AH7847" s="381"/>
      <c r="AI7847" s="381"/>
      <c r="AJ7847" s="381"/>
      <c r="AK7847" s="381"/>
      <c r="AL7847" s="381"/>
      <c r="AM7847" s="381"/>
    </row>
    <row r="7848" spans="1:39" x14ac:dyDescent="0.35">
      <c r="A7848" s="379"/>
      <c r="B7848" s="379"/>
      <c r="C7848" s="379"/>
      <c r="D7848" s="379"/>
      <c r="E7848" s="379"/>
      <c r="F7848" s="379"/>
      <c r="G7848" s="379"/>
      <c r="H7848" s="379"/>
      <c r="I7848" s="379"/>
      <c r="J7848" s="379"/>
      <c r="K7848" s="379"/>
      <c r="L7848" s="379"/>
      <c r="M7848" s="379"/>
      <c r="N7848" s="379"/>
      <c r="O7848" s="379"/>
      <c r="P7848" s="379"/>
      <c r="Q7848" s="379"/>
      <c r="R7848" s="379"/>
      <c r="S7848" s="379"/>
      <c r="T7848" s="379"/>
      <c r="U7848" s="379"/>
      <c r="V7848" s="379"/>
      <c r="W7848" s="379"/>
      <c r="X7848" s="379"/>
      <c r="Y7848" s="379"/>
      <c r="Z7848" s="379"/>
      <c r="AA7848" s="380"/>
      <c r="AB7848" s="379"/>
      <c r="AC7848" s="379"/>
      <c r="AD7848" s="379"/>
      <c r="AE7848" s="381"/>
      <c r="AF7848" s="105"/>
      <c r="AG7848" s="381"/>
      <c r="AH7848" s="381"/>
      <c r="AI7848" s="381"/>
      <c r="AJ7848" s="381"/>
      <c r="AK7848" s="381"/>
      <c r="AL7848" s="381"/>
      <c r="AM7848" s="381"/>
    </row>
    <row r="7849" spans="1:39" x14ac:dyDescent="0.35">
      <c r="A7849" s="379"/>
      <c r="B7849" s="379"/>
      <c r="C7849" s="379"/>
      <c r="D7849" s="379"/>
      <c r="E7849" s="379"/>
      <c r="F7849" s="379"/>
      <c r="G7849" s="379"/>
      <c r="H7849" s="379"/>
      <c r="I7849" s="379"/>
      <c r="J7849" s="379"/>
      <c r="K7849" s="379"/>
      <c r="L7849" s="379"/>
      <c r="M7849" s="379"/>
      <c r="N7849" s="379"/>
      <c r="O7849" s="379"/>
      <c r="P7849" s="379"/>
      <c r="Q7849" s="379"/>
      <c r="R7849" s="379"/>
      <c r="S7849" s="379"/>
      <c r="T7849" s="379"/>
      <c r="U7849" s="379"/>
      <c r="V7849" s="379"/>
      <c r="W7849" s="379"/>
      <c r="X7849" s="379"/>
      <c r="Y7849" s="379"/>
      <c r="Z7849" s="379"/>
      <c r="AA7849" s="380"/>
      <c r="AB7849" s="379"/>
      <c r="AC7849" s="379"/>
      <c r="AD7849" s="379"/>
      <c r="AE7849" s="381"/>
      <c r="AF7849" s="105"/>
      <c r="AG7849" s="381"/>
      <c r="AH7849" s="381"/>
      <c r="AI7849" s="381"/>
      <c r="AJ7849" s="381"/>
      <c r="AK7849" s="381"/>
      <c r="AL7849" s="381"/>
      <c r="AM7849" s="381"/>
    </row>
    <row r="7850" spans="1:39" x14ac:dyDescent="0.35">
      <c r="A7850" s="379"/>
      <c r="B7850" s="379"/>
      <c r="C7850" s="379"/>
      <c r="D7850" s="379"/>
      <c r="E7850" s="379"/>
      <c r="F7850" s="379"/>
      <c r="G7850" s="379"/>
      <c r="H7850" s="379"/>
      <c r="I7850" s="379"/>
      <c r="J7850" s="379"/>
      <c r="K7850" s="379"/>
      <c r="L7850" s="379"/>
      <c r="M7850" s="379"/>
      <c r="N7850" s="379"/>
      <c r="O7850" s="379"/>
      <c r="P7850" s="379"/>
      <c r="Q7850" s="379"/>
      <c r="R7850" s="379"/>
      <c r="S7850" s="379"/>
      <c r="T7850" s="379"/>
      <c r="U7850" s="379"/>
      <c r="V7850" s="379"/>
      <c r="W7850" s="379"/>
      <c r="X7850" s="379"/>
      <c r="Y7850" s="379"/>
      <c r="Z7850" s="379"/>
      <c r="AA7850" s="380"/>
      <c r="AB7850" s="379"/>
      <c r="AC7850" s="379"/>
      <c r="AD7850" s="379"/>
      <c r="AE7850" s="381"/>
      <c r="AF7850" s="105"/>
      <c r="AG7850" s="381"/>
      <c r="AH7850" s="381"/>
      <c r="AI7850" s="381"/>
      <c r="AJ7850" s="381"/>
      <c r="AK7850" s="381"/>
      <c r="AL7850" s="381"/>
      <c r="AM7850" s="381"/>
    </row>
    <row r="7851" spans="1:39" x14ac:dyDescent="0.35">
      <c r="A7851" s="379"/>
      <c r="B7851" s="379"/>
      <c r="C7851" s="379"/>
      <c r="D7851" s="379"/>
      <c r="E7851" s="379"/>
      <c r="F7851" s="379"/>
      <c r="G7851" s="379"/>
      <c r="H7851" s="379"/>
      <c r="I7851" s="379"/>
      <c r="J7851" s="379"/>
      <c r="K7851" s="379"/>
      <c r="L7851" s="379"/>
      <c r="M7851" s="379"/>
      <c r="N7851" s="379"/>
      <c r="O7851" s="379"/>
      <c r="P7851" s="379"/>
      <c r="Q7851" s="379"/>
      <c r="R7851" s="379"/>
      <c r="S7851" s="379"/>
      <c r="T7851" s="379"/>
      <c r="U7851" s="379"/>
      <c r="V7851" s="379"/>
      <c r="W7851" s="379"/>
      <c r="X7851" s="379"/>
      <c r="Y7851" s="379"/>
      <c r="Z7851" s="379"/>
      <c r="AA7851" s="380"/>
      <c r="AB7851" s="379"/>
      <c r="AC7851" s="379"/>
      <c r="AD7851" s="379"/>
      <c r="AE7851" s="381"/>
      <c r="AF7851" s="105"/>
      <c r="AG7851" s="381"/>
      <c r="AH7851" s="381"/>
      <c r="AI7851" s="381"/>
      <c r="AJ7851" s="381"/>
      <c r="AK7851" s="381"/>
      <c r="AL7851" s="381"/>
      <c r="AM7851" s="381"/>
    </row>
    <row r="7852" spans="1:39" x14ac:dyDescent="0.35">
      <c r="A7852" s="379"/>
      <c r="B7852" s="379"/>
      <c r="C7852" s="379"/>
      <c r="D7852" s="379"/>
      <c r="E7852" s="379"/>
      <c r="F7852" s="379"/>
      <c r="G7852" s="379"/>
      <c r="H7852" s="379"/>
      <c r="I7852" s="379"/>
      <c r="J7852" s="379"/>
      <c r="K7852" s="379"/>
      <c r="L7852" s="379"/>
      <c r="M7852" s="379"/>
      <c r="N7852" s="379"/>
      <c r="O7852" s="379"/>
      <c r="P7852" s="379"/>
      <c r="Q7852" s="379"/>
      <c r="R7852" s="379"/>
      <c r="S7852" s="379"/>
      <c r="T7852" s="379"/>
      <c r="U7852" s="379"/>
      <c r="V7852" s="379"/>
      <c r="W7852" s="379"/>
      <c r="X7852" s="379"/>
      <c r="Y7852" s="379"/>
      <c r="Z7852" s="379"/>
      <c r="AA7852" s="380"/>
      <c r="AB7852" s="379"/>
      <c r="AC7852" s="379"/>
      <c r="AD7852" s="379"/>
      <c r="AE7852" s="381"/>
      <c r="AF7852" s="105"/>
      <c r="AG7852" s="381"/>
      <c r="AH7852" s="381"/>
      <c r="AI7852" s="381"/>
      <c r="AJ7852" s="381"/>
      <c r="AK7852" s="381"/>
      <c r="AL7852" s="381"/>
      <c r="AM7852" s="381"/>
    </row>
    <row r="7853" spans="1:39" x14ac:dyDescent="0.35">
      <c r="A7853" s="379"/>
      <c r="B7853" s="379"/>
      <c r="C7853" s="379"/>
      <c r="D7853" s="379"/>
      <c r="E7853" s="379"/>
      <c r="F7853" s="379"/>
      <c r="G7853" s="379"/>
      <c r="H7853" s="379"/>
      <c r="I7853" s="379"/>
      <c r="J7853" s="379"/>
      <c r="K7853" s="379"/>
      <c r="L7853" s="379"/>
      <c r="M7853" s="379"/>
      <c r="N7853" s="379"/>
      <c r="O7853" s="379"/>
      <c r="P7853" s="379"/>
      <c r="Q7853" s="379"/>
      <c r="R7853" s="379"/>
      <c r="S7853" s="379"/>
      <c r="T7853" s="379"/>
      <c r="U7853" s="379"/>
      <c r="V7853" s="379"/>
      <c r="W7853" s="379"/>
      <c r="X7853" s="379"/>
      <c r="Y7853" s="379"/>
      <c r="Z7853" s="379"/>
      <c r="AA7853" s="380"/>
      <c r="AB7853" s="379"/>
      <c r="AC7853" s="379"/>
      <c r="AD7853" s="379"/>
      <c r="AE7853" s="381"/>
      <c r="AF7853" s="105"/>
      <c r="AG7853" s="381"/>
      <c r="AH7853" s="381"/>
      <c r="AI7853" s="381"/>
      <c r="AJ7853" s="381"/>
      <c r="AK7853" s="381"/>
      <c r="AL7853" s="381"/>
      <c r="AM7853" s="381"/>
    </row>
    <row r="7854" spans="1:39" x14ac:dyDescent="0.35">
      <c r="A7854" s="379"/>
      <c r="B7854" s="379"/>
      <c r="C7854" s="379"/>
      <c r="D7854" s="379"/>
      <c r="E7854" s="379"/>
      <c r="F7854" s="379"/>
      <c r="G7854" s="379"/>
      <c r="H7854" s="379"/>
      <c r="I7854" s="379"/>
      <c r="J7854" s="379"/>
      <c r="K7854" s="379"/>
      <c r="L7854" s="379"/>
      <c r="M7854" s="379"/>
      <c r="N7854" s="379"/>
      <c r="O7854" s="379"/>
      <c r="P7854" s="379"/>
      <c r="Q7854" s="379"/>
      <c r="R7854" s="379"/>
      <c r="S7854" s="379"/>
      <c r="T7854" s="379"/>
      <c r="U7854" s="379"/>
      <c r="V7854" s="379"/>
      <c r="W7854" s="379"/>
      <c r="X7854" s="379"/>
      <c r="Y7854" s="379"/>
      <c r="Z7854" s="379"/>
      <c r="AA7854" s="380"/>
      <c r="AB7854" s="379"/>
      <c r="AC7854" s="379"/>
      <c r="AD7854" s="379"/>
      <c r="AE7854" s="381"/>
      <c r="AF7854" s="105"/>
      <c r="AG7854" s="381"/>
      <c r="AH7854" s="381"/>
      <c r="AI7854" s="381"/>
      <c r="AJ7854" s="381"/>
      <c r="AK7854" s="381"/>
      <c r="AL7854" s="381"/>
      <c r="AM7854" s="381"/>
    </row>
    <row r="7855" spans="1:39" x14ac:dyDescent="0.35">
      <c r="A7855" s="379"/>
      <c r="B7855" s="379"/>
      <c r="C7855" s="379"/>
      <c r="D7855" s="379"/>
      <c r="E7855" s="379"/>
      <c r="F7855" s="379"/>
      <c r="G7855" s="379"/>
      <c r="H7855" s="379"/>
      <c r="I7855" s="379"/>
      <c r="J7855" s="379"/>
      <c r="K7855" s="379"/>
      <c r="L7855" s="379"/>
      <c r="M7855" s="379"/>
      <c r="N7855" s="379"/>
      <c r="O7855" s="379"/>
      <c r="P7855" s="379"/>
      <c r="Q7855" s="379"/>
      <c r="R7855" s="379"/>
      <c r="S7855" s="379"/>
      <c r="T7855" s="379"/>
      <c r="U7855" s="379"/>
      <c r="V7855" s="379"/>
      <c r="W7855" s="379"/>
      <c r="X7855" s="379"/>
      <c r="Y7855" s="379"/>
      <c r="Z7855" s="379"/>
      <c r="AA7855" s="380"/>
      <c r="AB7855" s="379"/>
      <c r="AC7855" s="379"/>
      <c r="AD7855" s="379"/>
      <c r="AE7855" s="381"/>
      <c r="AF7855" s="105"/>
      <c r="AG7855" s="381"/>
      <c r="AH7855" s="381"/>
      <c r="AI7855" s="381"/>
      <c r="AJ7855" s="381"/>
      <c r="AK7855" s="381"/>
      <c r="AL7855" s="381"/>
      <c r="AM7855" s="381"/>
    </row>
    <row r="7856" spans="1:39" x14ac:dyDescent="0.35">
      <c r="A7856" s="379"/>
      <c r="B7856" s="379"/>
      <c r="C7856" s="379"/>
      <c r="D7856" s="379"/>
      <c r="E7856" s="379"/>
      <c r="F7856" s="379"/>
      <c r="G7856" s="379"/>
      <c r="H7856" s="379"/>
      <c r="I7856" s="379"/>
      <c r="J7856" s="379"/>
      <c r="K7856" s="379"/>
      <c r="L7856" s="379"/>
      <c r="M7856" s="379"/>
      <c r="N7856" s="379"/>
      <c r="O7856" s="379"/>
      <c r="P7856" s="379"/>
      <c r="Q7856" s="379"/>
      <c r="R7856" s="379"/>
      <c r="S7856" s="379"/>
      <c r="T7856" s="379"/>
      <c r="U7856" s="379"/>
      <c r="V7856" s="379"/>
      <c r="W7856" s="379"/>
      <c r="X7856" s="379"/>
      <c r="Y7856" s="379"/>
      <c r="Z7856" s="379"/>
      <c r="AA7856" s="380"/>
      <c r="AB7856" s="379"/>
      <c r="AC7856" s="379"/>
      <c r="AD7856" s="379"/>
      <c r="AE7856" s="381"/>
      <c r="AF7856" s="105"/>
      <c r="AG7856" s="381"/>
      <c r="AH7856" s="381"/>
      <c r="AI7856" s="381"/>
      <c r="AJ7856" s="381"/>
      <c r="AK7856" s="381"/>
      <c r="AL7856" s="381"/>
      <c r="AM7856" s="381"/>
    </row>
    <row r="7857" spans="1:39" x14ac:dyDescent="0.35">
      <c r="A7857" s="379"/>
      <c r="B7857" s="379"/>
      <c r="C7857" s="379"/>
      <c r="D7857" s="379"/>
      <c r="E7857" s="379"/>
      <c r="F7857" s="379"/>
      <c r="G7857" s="379"/>
      <c r="H7857" s="379"/>
      <c r="I7857" s="379"/>
      <c r="J7857" s="379"/>
      <c r="K7857" s="379"/>
      <c r="L7857" s="379"/>
      <c r="M7857" s="379"/>
      <c r="N7857" s="379"/>
      <c r="O7857" s="379"/>
      <c r="P7857" s="379"/>
      <c r="Q7857" s="379"/>
      <c r="R7857" s="379"/>
      <c r="S7857" s="379"/>
      <c r="T7857" s="379"/>
      <c r="U7857" s="379"/>
      <c r="V7857" s="379"/>
      <c r="W7857" s="379"/>
      <c r="X7857" s="379"/>
      <c r="Y7857" s="379"/>
      <c r="Z7857" s="379"/>
      <c r="AA7857" s="380"/>
      <c r="AB7857" s="379"/>
      <c r="AC7857" s="379"/>
      <c r="AD7857" s="379"/>
      <c r="AE7857" s="381"/>
      <c r="AF7857" s="105"/>
      <c r="AG7857" s="381"/>
      <c r="AH7857" s="381"/>
      <c r="AI7857" s="381"/>
      <c r="AJ7857" s="381"/>
      <c r="AK7857" s="381"/>
      <c r="AL7857" s="381"/>
      <c r="AM7857" s="381"/>
    </row>
    <row r="7858" spans="1:39" x14ac:dyDescent="0.35">
      <c r="A7858" s="379"/>
      <c r="B7858" s="379"/>
      <c r="C7858" s="379"/>
      <c r="D7858" s="379"/>
      <c r="E7858" s="379"/>
      <c r="F7858" s="379"/>
      <c r="G7858" s="379"/>
      <c r="H7858" s="379"/>
      <c r="I7858" s="379"/>
      <c r="J7858" s="379"/>
      <c r="K7858" s="379"/>
      <c r="L7858" s="379"/>
      <c r="M7858" s="379"/>
      <c r="N7858" s="379"/>
      <c r="O7858" s="379"/>
      <c r="P7858" s="379"/>
      <c r="Q7858" s="379"/>
      <c r="R7858" s="379"/>
      <c r="S7858" s="379"/>
      <c r="T7858" s="379"/>
      <c r="U7858" s="379"/>
      <c r="V7858" s="379"/>
      <c r="W7858" s="379"/>
      <c r="X7858" s="379"/>
      <c r="Y7858" s="379"/>
      <c r="Z7858" s="379"/>
      <c r="AA7858" s="380"/>
      <c r="AB7858" s="379"/>
      <c r="AC7858" s="379"/>
      <c r="AD7858" s="379"/>
      <c r="AE7858" s="381"/>
      <c r="AF7858" s="105"/>
      <c r="AG7858" s="381"/>
      <c r="AH7858" s="381"/>
      <c r="AI7858" s="381"/>
      <c r="AJ7858" s="381"/>
      <c r="AK7858" s="381"/>
      <c r="AL7858" s="381"/>
      <c r="AM7858" s="381"/>
    </row>
    <row r="7859" spans="1:39" x14ac:dyDescent="0.35">
      <c r="A7859" s="379"/>
      <c r="B7859" s="379"/>
      <c r="C7859" s="379"/>
      <c r="D7859" s="379"/>
      <c r="E7859" s="379"/>
      <c r="F7859" s="379"/>
      <c r="G7859" s="379"/>
      <c r="H7859" s="379"/>
      <c r="I7859" s="379"/>
      <c r="J7859" s="379"/>
      <c r="K7859" s="379"/>
      <c r="L7859" s="379"/>
      <c r="M7859" s="379"/>
      <c r="N7859" s="379"/>
      <c r="O7859" s="379"/>
      <c r="P7859" s="379"/>
      <c r="Q7859" s="379"/>
      <c r="R7859" s="379"/>
      <c r="S7859" s="379"/>
      <c r="T7859" s="379"/>
      <c r="U7859" s="379"/>
      <c r="V7859" s="379"/>
      <c r="W7859" s="379"/>
      <c r="X7859" s="379"/>
      <c r="Y7859" s="379"/>
      <c r="Z7859" s="379"/>
      <c r="AA7859" s="380"/>
      <c r="AB7859" s="379"/>
      <c r="AC7859" s="379"/>
      <c r="AD7859" s="379"/>
      <c r="AE7859" s="381"/>
      <c r="AF7859" s="105"/>
      <c r="AG7859" s="381"/>
      <c r="AH7859" s="381"/>
      <c r="AI7859" s="381"/>
      <c r="AJ7859" s="381"/>
      <c r="AK7859" s="381"/>
      <c r="AL7859" s="381"/>
      <c r="AM7859" s="381"/>
    </row>
    <row r="7860" spans="1:39" x14ac:dyDescent="0.35">
      <c r="A7860" s="379"/>
      <c r="B7860" s="379"/>
      <c r="C7860" s="379"/>
      <c r="D7860" s="379"/>
      <c r="E7860" s="379"/>
      <c r="F7860" s="379"/>
      <c r="G7860" s="379"/>
      <c r="H7860" s="379"/>
      <c r="I7860" s="379"/>
      <c r="J7860" s="379"/>
      <c r="K7860" s="379"/>
      <c r="L7860" s="379"/>
      <c r="M7860" s="379"/>
      <c r="N7860" s="379"/>
      <c r="O7860" s="379"/>
      <c r="P7860" s="379"/>
      <c r="Q7860" s="379"/>
      <c r="R7860" s="379"/>
      <c r="S7860" s="379"/>
      <c r="T7860" s="379"/>
      <c r="U7860" s="379"/>
      <c r="V7860" s="379"/>
      <c r="W7860" s="379"/>
      <c r="X7860" s="379"/>
      <c r="Y7860" s="379"/>
      <c r="Z7860" s="379"/>
      <c r="AA7860" s="380"/>
      <c r="AB7860" s="379"/>
      <c r="AC7860" s="379"/>
      <c r="AD7860" s="379"/>
      <c r="AE7860" s="381"/>
      <c r="AF7860" s="105"/>
      <c r="AG7860" s="381"/>
      <c r="AH7860" s="381"/>
      <c r="AI7860" s="381"/>
      <c r="AJ7860" s="381"/>
      <c r="AK7860" s="381"/>
      <c r="AL7860" s="381"/>
      <c r="AM7860" s="381"/>
    </row>
    <row r="7861" spans="1:39" x14ac:dyDescent="0.35">
      <c r="A7861" s="379"/>
      <c r="B7861" s="379"/>
      <c r="C7861" s="379"/>
      <c r="D7861" s="379"/>
      <c r="E7861" s="379"/>
      <c r="F7861" s="379"/>
      <c r="G7861" s="379"/>
      <c r="H7861" s="379"/>
      <c r="I7861" s="379"/>
      <c r="J7861" s="379"/>
      <c r="K7861" s="379"/>
      <c r="L7861" s="379"/>
      <c r="M7861" s="379"/>
      <c r="N7861" s="379"/>
      <c r="O7861" s="379"/>
      <c r="P7861" s="379"/>
      <c r="Q7861" s="379"/>
      <c r="R7861" s="379"/>
      <c r="S7861" s="379"/>
      <c r="T7861" s="379"/>
      <c r="U7861" s="379"/>
      <c r="V7861" s="379"/>
      <c r="W7861" s="379"/>
      <c r="X7861" s="379"/>
      <c r="Y7861" s="379"/>
      <c r="Z7861" s="379"/>
      <c r="AA7861" s="380"/>
      <c r="AB7861" s="379"/>
      <c r="AC7861" s="379"/>
      <c r="AD7861" s="379"/>
      <c r="AE7861" s="381"/>
      <c r="AF7861" s="105"/>
      <c r="AG7861" s="381"/>
      <c r="AH7861" s="381"/>
      <c r="AI7861" s="381"/>
      <c r="AJ7861" s="381"/>
      <c r="AK7861" s="381"/>
      <c r="AL7861" s="381"/>
      <c r="AM7861" s="381"/>
    </row>
    <row r="7862" spans="1:39" x14ac:dyDescent="0.35">
      <c r="A7862" s="379"/>
      <c r="B7862" s="379"/>
      <c r="C7862" s="379"/>
      <c r="D7862" s="379"/>
      <c r="E7862" s="379"/>
      <c r="F7862" s="379"/>
      <c r="G7862" s="379"/>
      <c r="H7862" s="379"/>
      <c r="I7862" s="379"/>
      <c r="J7862" s="379"/>
      <c r="K7862" s="379"/>
      <c r="L7862" s="379"/>
      <c r="M7862" s="379"/>
      <c r="N7862" s="379"/>
      <c r="O7862" s="379"/>
      <c r="P7862" s="379"/>
      <c r="Q7862" s="379"/>
      <c r="R7862" s="379"/>
      <c r="S7862" s="379"/>
      <c r="T7862" s="379"/>
      <c r="U7862" s="379"/>
      <c r="V7862" s="379"/>
      <c r="W7862" s="379"/>
      <c r="X7862" s="379"/>
      <c r="Y7862" s="379"/>
      <c r="Z7862" s="379"/>
      <c r="AA7862" s="380"/>
      <c r="AB7862" s="379"/>
      <c r="AC7862" s="379"/>
      <c r="AD7862" s="379"/>
      <c r="AE7862" s="381"/>
      <c r="AF7862" s="105"/>
      <c r="AG7862" s="381"/>
      <c r="AH7862" s="381"/>
      <c r="AI7862" s="381"/>
      <c r="AJ7862" s="381"/>
      <c r="AK7862" s="381"/>
      <c r="AL7862" s="381"/>
      <c r="AM7862" s="381"/>
    </row>
    <row r="7863" spans="1:39" x14ac:dyDescent="0.35">
      <c r="A7863" s="379"/>
      <c r="B7863" s="379"/>
      <c r="C7863" s="379"/>
      <c r="D7863" s="379"/>
      <c r="E7863" s="379"/>
      <c r="F7863" s="379"/>
      <c r="G7863" s="379"/>
      <c r="H7863" s="379"/>
      <c r="I7863" s="379"/>
      <c r="J7863" s="379"/>
      <c r="K7863" s="379"/>
      <c r="L7863" s="379"/>
      <c r="M7863" s="379"/>
      <c r="N7863" s="379"/>
      <c r="O7863" s="379"/>
      <c r="P7863" s="379"/>
      <c r="Q7863" s="379"/>
      <c r="R7863" s="379"/>
      <c r="S7863" s="379"/>
      <c r="T7863" s="379"/>
      <c r="U7863" s="379"/>
      <c r="V7863" s="379"/>
      <c r="W7863" s="379"/>
      <c r="X7863" s="379"/>
      <c r="Y7863" s="379"/>
      <c r="Z7863" s="379"/>
      <c r="AA7863" s="380"/>
      <c r="AB7863" s="379"/>
      <c r="AC7863" s="379"/>
      <c r="AD7863" s="379"/>
      <c r="AE7863" s="381"/>
      <c r="AF7863" s="105"/>
      <c r="AG7863" s="381"/>
      <c r="AH7863" s="381"/>
      <c r="AI7863" s="381"/>
      <c r="AJ7863" s="381"/>
      <c r="AK7863" s="381"/>
      <c r="AL7863" s="381"/>
      <c r="AM7863" s="381"/>
    </row>
    <row r="7864" spans="1:39" x14ac:dyDescent="0.35">
      <c r="A7864" s="379"/>
      <c r="B7864" s="379"/>
      <c r="C7864" s="379"/>
      <c r="D7864" s="379"/>
      <c r="E7864" s="379"/>
      <c r="F7864" s="379"/>
      <c r="G7864" s="379"/>
      <c r="H7864" s="379"/>
      <c r="I7864" s="379"/>
      <c r="J7864" s="379"/>
      <c r="K7864" s="379"/>
      <c r="L7864" s="379"/>
      <c r="M7864" s="379"/>
      <c r="N7864" s="379"/>
      <c r="O7864" s="379"/>
      <c r="P7864" s="379"/>
      <c r="Q7864" s="379"/>
      <c r="R7864" s="379"/>
      <c r="S7864" s="379"/>
      <c r="T7864" s="379"/>
      <c r="U7864" s="379"/>
      <c r="V7864" s="379"/>
      <c r="W7864" s="379"/>
      <c r="X7864" s="379"/>
      <c r="Y7864" s="379"/>
      <c r="Z7864" s="379"/>
      <c r="AA7864" s="380"/>
      <c r="AB7864" s="379"/>
      <c r="AC7864" s="379"/>
      <c r="AD7864" s="379"/>
      <c r="AE7864" s="381"/>
      <c r="AF7864" s="105"/>
      <c r="AG7864" s="381"/>
      <c r="AH7864" s="381"/>
      <c r="AI7864" s="381"/>
      <c r="AJ7864" s="381"/>
      <c r="AK7864" s="381"/>
      <c r="AL7864" s="381"/>
      <c r="AM7864" s="381"/>
    </row>
    <row r="7865" spans="1:39" x14ac:dyDescent="0.35">
      <c r="A7865" s="379"/>
      <c r="B7865" s="379"/>
      <c r="C7865" s="379"/>
      <c r="D7865" s="379"/>
      <c r="E7865" s="379"/>
      <c r="F7865" s="379"/>
      <c r="G7865" s="379"/>
      <c r="H7865" s="379"/>
      <c r="I7865" s="379"/>
      <c r="J7865" s="379"/>
      <c r="K7865" s="379"/>
      <c r="L7865" s="379"/>
      <c r="M7865" s="379"/>
      <c r="N7865" s="379"/>
      <c r="O7865" s="379"/>
      <c r="P7865" s="379"/>
      <c r="Q7865" s="379"/>
      <c r="R7865" s="379"/>
      <c r="S7865" s="379"/>
      <c r="T7865" s="379"/>
      <c r="U7865" s="379"/>
      <c r="V7865" s="379"/>
      <c r="W7865" s="379"/>
      <c r="X7865" s="379"/>
      <c r="Y7865" s="379"/>
      <c r="Z7865" s="379"/>
      <c r="AA7865" s="380"/>
      <c r="AB7865" s="379"/>
      <c r="AC7865" s="379"/>
      <c r="AD7865" s="379"/>
      <c r="AE7865" s="381"/>
      <c r="AF7865" s="105"/>
      <c r="AG7865" s="381"/>
      <c r="AH7865" s="381"/>
      <c r="AI7865" s="381"/>
      <c r="AJ7865" s="381"/>
      <c r="AK7865" s="381"/>
      <c r="AL7865" s="381"/>
      <c r="AM7865" s="381"/>
    </row>
    <row r="7866" spans="1:39" x14ac:dyDescent="0.35">
      <c r="A7866" s="379"/>
      <c r="B7866" s="379"/>
      <c r="C7866" s="379"/>
      <c r="D7866" s="379"/>
      <c r="E7866" s="379"/>
      <c r="F7866" s="379"/>
      <c r="G7866" s="379"/>
      <c r="H7866" s="379"/>
      <c r="I7866" s="379"/>
      <c r="J7866" s="379"/>
      <c r="K7866" s="379"/>
      <c r="L7866" s="379"/>
      <c r="M7866" s="379"/>
      <c r="N7866" s="379"/>
      <c r="O7866" s="379"/>
      <c r="P7866" s="379"/>
      <c r="Q7866" s="379"/>
      <c r="R7866" s="379"/>
      <c r="S7866" s="379"/>
      <c r="T7866" s="379"/>
      <c r="U7866" s="379"/>
      <c r="V7866" s="379"/>
      <c r="W7866" s="379"/>
      <c r="X7866" s="379"/>
      <c r="Y7866" s="379"/>
      <c r="Z7866" s="379"/>
      <c r="AA7866" s="380"/>
      <c r="AB7866" s="379"/>
      <c r="AC7866" s="379"/>
      <c r="AD7866" s="379"/>
      <c r="AE7866" s="381"/>
      <c r="AF7866" s="105"/>
      <c r="AG7866" s="381"/>
      <c r="AH7866" s="381"/>
      <c r="AI7866" s="381"/>
      <c r="AJ7866" s="381"/>
      <c r="AK7866" s="381"/>
      <c r="AL7866" s="381"/>
      <c r="AM7866" s="381"/>
    </row>
    <row r="7867" spans="1:39" x14ac:dyDescent="0.35">
      <c r="A7867" s="379"/>
      <c r="B7867" s="379"/>
      <c r="C7867" s="379"/>
      <c r="D7867" s="379"/>
      <c r="E7867" s="379"/>
      <c r="F7867" s="379"/>
      <c r="G7867" s="379"/>
      <c r="H7867" s="379"/>
      <c r="I7867" s="379"/>
      <c r="J7867" s="379"/>
      <c r="K7867" s="379"/>
      <c r="L7867" s="379"/>
      <c r="M7867" s="379"/>
      <c r="N7867" s="379"/>
      <c r="O7867" s="379"/>
      <c r="P7867" s="379"/>
      <c r="Q7867" s="379"/>
      <c r="R7867" s="379"/>
      <c r="S7867" s="379"/>
      <c r="T7867" s="379"/>
      <c r="U7867" s="379"/>
      <c r="V7867" s="379"/>
      <c r="W7867" s="379"/>
      <c r="X7867" s="379"/>
      <c r="Y7867" s="379"/>
      <c r="Z7867" s="379"/>
      <c r="AA7867" s="380"/>
      <c r="AB7867" s="379"/>
      <c r="AC7867" s="379"/>
      <c r="AD7867" s="379"/>
      <c r="AE7867" s="381"/>
      <c r="AF7867" s="105"/>
      <c r="AG7867" s="381"/>
      <c r="AH7867" s="381"/>
      <c r="AI7867" s="381"/>
      <c r="AJ7867" s="381"/>
      <c r="AK7867" s="381"/>
      <c r="AL7867" s="381"/>
      <c r="AM7867" s="381"/>
    </row>
    <row r="7868" spans="1:39" x14ac:dyDescent="0.35">
      <c r="A7868" s="379"/>
      <c r="B7868" s="379"/>
      <c r="C7868" s="379"/>
      <c r="D7868" s="379"/>
      <c r="E7868" s="379"/>
      <c r="F7868" s="379"/>
      <c r="G7868" s="379"/>
      <c r="H7868" s="379"/>
      <c r="I7868" s="379"/>
      <c r="J7868" s="379"/>
      <c r="K7868" s="379"/>
      <c r="L7868" s="379"/>
      <c r="M7868" s="379"/>
      <c r="N7868" s="379"/>
      <c r="O7868" s="379"/>
      <c r="P7868" s="379"/>
      <c r="Q7868" s="379"/>
      <c r="R7868" s="379"/>
      <c r="S7868" s="379"/>
      <c r="T7868" s="379"/>
      <c r="U7868" s="379"/>
      <c r="V7868" s="379"/>
      <c r="W7868" s="379"/>
      <c r="X7868" s="379"/>
      <c r="Y7868" s="379"/>
      <c r="Z7868" s="379"/>
      <c r="AA7868" s="380"/>
      <c r="AB7868" s="379"/>
      <c r="AC7868" s="379"/>
      <c r="AD7868" s="379"/>
      <c r="AE7868" s="381"/>
      <c r="AF7868" s="105"/>
      <c r="AG7868" s="381"/>
      <c r="AH7868" s="381"/>
      <c r="AI7868" s="381"/>
      <c r="AJ7868" s="381"/>
      <c r="AK7868" s="381"/>
      <c r="AL7868" s="381"/>
      <c r="AM7868" s="381"/>
    </row>
    <row r="7869" spans="1:39" x14ac:dyDescent="0.35">
      <c r="A7869" s="379"/>
      <c r="B7869" s="379"/>
      <c r="C7869" s="379"/>
      <c r="D7869" s="379"/>
      <c r="E7869" s="379"/>
      <c r="F7869" s="379"/>
      <c r="G7869" s="379"/>
      <c r="H7869" s="379"/>
      <c r="I7869" s="379"/>
      <c r="J7869" s="379"/>
      <c r="K7869" s="379"/>
      <c r="L7869" s="379"/>
      <c r="M7869" s="379"/>
      <c r="N7869" s="379"/>
      <c r="O7869" s="379"/>
      <c r="P7869" s="379"/>
      <c r="Q7869" s="379"/>
      <c r="R7869" s="379"/>
      <c r="S7869" s="379"/>
      <c r="T7869" s="379"/>
      <c r="U7869" s="379"/>
      <c r="V7869" s="379"/>
      <c r="W7869" s="379"/>
      <c r="X7869" s="379"/>
      <c r="Y7869" s="379"/>
      <c r="Z7869" s="379"/>
      <c r="AA7869" s="380"/>
      <c r="AB7869" s="379"/>
      <c r="AC7869" s="379"/>
      <c r="AD7869" s="379"/>
      <c r="AE7869" s="381"/>
      <c r="AF7869" s="105"/>
      <c r="AG7869" s="381"/>
      <c r="AH7869" s="381"/>
      <c r="AI7869" s="381"/>
      <c r="AJ7869" s="381"/>
      <c r="AK7869" s="381"/>
      <c r="AL7869" s="381"/>
      <c r="AM7869" s="381"/>
    </row>
    <row r="7870" spans="1:39" x14ac:dyDescent="0.35">
      <c r="A7870" s="379"/>
      <c r="B7870" s="379"/>
      <c r="C7870" s="379"/>
      <c r="D7870" s="379"/>
      <c r="E7870" s="379"/>
      <c r="F7870" s="379"/>
      <c r="G7870" s="379"/>
      <c r="H7870" s="379"/>
      <c r="I7870" s="379"/>
      <c r="J7870" s="379"/>
      <c r="K7870" s="379"/>
      <c r="L7870" s="379"/>
      <c r="M7870" s="379"/>
      <c r="N7870" s="379"/>
      <c r="O7870" s="379"/>
      <c r="P7870" s="379"/>
      <c r="Q7870" s="379"/>
      <c r="R7870" s="379"/>
      <c r="S7870" s="379"/>
      <c r="T7870" s="379"/>
      <c r="U7870" s="379"/>
      <c r="V7870" s="379"/>
      <c r="W7870" s="379"/>
      <c r="X7870" s="379"/>
      <c r="Y7870" s="379"/>
      <c r="Z7870" s="379"/>
      <c r="AA7870" s="380"/>
      <c r="AB7870" s="379"/>
      <c r="AC7870" s="379"/>
      <c r="AD7870" s="379"/>
      <c r="AE7870" s="381"/>
      <c r="AF7870" s="105"/>
      <c r="AG7870" s="381"/>
      <c r="AH7870" s="381"/>
      <c r="AI7870" s="381"/>
      <c r="AJ7870" s="381"/>
      <c r="AK7870" s="381"/>
      <c r="AL7870" s="381"/>
      <c r="AM7870" s="381"/>
    </row>
    <row r="7871" spans="1:39" x14ac:dyDescent="0.35">
      <c r="A7871" s="379"/>
      <c r="B7871" s="379"/>
      <c r="C7871" s="379"/>
      <c r="D7871" s="379"/>
      <c r="E7871" s="379"/>
      <c r="F7871" s="379"/>
      <c r="G7871" s="379"/>
      <c r="H7871" s="379"/>
      <c r="I7871" s="379"/>
      <c r="J7871" s="379"/>
      <c r="K7871" s="379"/>
      <c r="L7871" s="379"/>
      <c r="M7871" s="379"/>
      <c r="N7871" s="379"/>
      <c r="O7871" s="379"/>
      <c r="P7871" s="379"/>
      <c r="Q7871" s="379"/>
      <c r="R7871" s="379"/>
      <c r="S7871" s="379"/>
      <c r="T7871" s="379"/>
      <c r="U7871" s="379"/>
      <c r="V7871" s="379"/>
      <c r="W7871" s="379"/>
      <c r="X7871" s="379"/>
      <c r="Y7871" s="379"/>
      <c r="Z7871" s="379"/>
      <c r="AA7871" s="380"/>
      <c r="AB7871" s="379"/>
      <c r="AC7871" s="379"/>
      <c r="AD7871" s="379"/>
      <c r="AE7871" s="381"/>
      <c r="AF7871" s="105"/>
      <c r="AG7871" s="381"/>
      <c r="AH7871" s="381"/>
      <c r="AI7871" s="381"/>
      <c r="AJ7871" s="381"/>
      <c r="AK7871" s="381"/>
      <c r="AL7871" s="381"/>
      <c r="AM7871" s="381"/>
    </row>
    <row r="7872" spans="1:39" x14ac:dyDescent="0.35">
      <c r="A7872" s="379"/>
      <c r="B7872" s="379"/>
      <c r="C7872" s="379"/>
      <c r="D7872" s="379"/>
      <c r="E7872" s="379"/>
      <c r="F7872" s="379"/>
      <c r="G7872" s="379"/>
      <c r="H7872" s="379"/>
      <c r="I7872" s="379"/>
      <c r="J7872" s="379"/>
      <c r="K7872" s="379"/>
      <c r="L7872" s="379"/>
      <c r="M7872" s="379"/>
      <c r="N7872" s="379"/>
      <c r="O7872" s="379"/>
      <c r="P7872" s="379"/>
      <c r="Q7872" s="379"/>
      <c r="R7872" s="379"/>
      <c r="S7872" s="379"/>
      <c r="T7872" s="379"/>
      <c r="U7872" s="379"/>
      <c r="V7872" s="379"/>
      <c r="W7872" s="379"/>
      <c r="X7872" s="379"/>
      <c r="Y7872" s="379"/>
      <c r="Z7872" s="379"/>
      <c r="AA7872" s="380"/>
      <c r="AB7872" s="379"/>
      <c r="AC7872" s="379"/>
      <c r="AD7872" s="379"/>
      <c r="AE7872" s="381"/>
      <c r="AF7872" s="105"/>
      <c r="AG7872" s="381"/>
      <c r="AH7872" s="381"/>
      <c r="AI7872" s="381"/>
      <c r="AJ7872" s="381"/>
      <c r="AK7872" s="381"/>
      <c r="AL7872" s="381"/>
      <c r="AM7872" s="381"/>
    </row>
    <row r="7873" spans="1:39" x14ac:dyDescent="0.35">
      <c r="A7873" s="379"/>
      <c r="B7873" s="379"/>
      <c r="C7873" s="379"/>
      <c r="D7873" s="379"/>
      <c r="E7873" s="379"/>
      <c r="F7873" s="379"/>
      <c r="G7873" s="379"/>
      <c r="H7873" s="379"/>
      <c r="I7873" s="379"/>
      <c r="J7873" s="379"/>
      <c r="K7873" s="379"/>
      <c r="L7873" s="379"/>
      <c r="M7873" s="379"/>
      <c r="N7873" s="379"/>
      <c r="O7873" s="379"/>
      <c r="P7873" s="379"/>
      <c r="Q7873" s="379"/>
      <c r="R7873" s="379"/>
      <c r="S7873" s="379"/>
      <c r="T7873" s="379"/>
      <c r="U7873" s="379"/>
      <c r="V7873" s="379"/>
      <c r="W7873" s="379"/>
      <c r="X7873" s="379"/>
      <c r="Y7873" s="379"/>
      <c r="Z7873" s="379"/>
      <c r="AA7873" s="380"/>
      <c r="AB7873" s="379"/>
      <c r="AC7873" s="379"/>
      <c r="AD7873" s="379"/>
      <c r="AE7873" s="381"/>
      <c r="AF7873" s="105"/>
      <c r="AG7873" s="381"/>
      <c r="AH7873" s="381"/>
      <c r="AI7873" s="381"/>
      <c r="AJ7873" s="381"/>
      <c r="AK7873" s="381"/>
      <c r="AL7873" s="381"/>
      <c r="AM7873" s="381"/>
    </row>
    <row r="7874" spans="1:39" x14ac:dyDescent="0.35">
      <c r="A7874" s="379"/>
      <c r="B7874" s="379"/>
      <c r="C7874" s="379"/>
      <c r="D7874" s="379"/>
      <c r="E7874" s="379"/>
      <c r="F7874" s="379"/>
      <c r="G7874" s="379"/>
      <c r="H7874" s="379"/>
      <c r="I7874" s="379"/>
      <c r="J7874" s="379"/>
      <c r="K7874" s="379"/>
      <c r="L7874" s="379"/>
      <c r="M7874" s="379"/>
      <c r="N7874" s="379"/>
      <c r="O7874" s="379"/>
      <c r="P7874" s="379"/>
      <c r="Q7874" s="379"/>
      <c r="R7874" s="379"/>
      <c r="S7874" s="379"/>
      <c r="T7874" s="379"/>
      <c r="U7874" s="379"/>
      <c r="V7874" s="379"/>
      <c r="W7874" s="379"/>
      <c r="X7874" s="379"/>
      <c r="Y7874" s="379"/>
      <c r="Z7874" s="379"/>
      <c r="AA7874" s="380"/>
      <c r="AB7874" s="379"/>
      <c r="AC7874" s="379"/>
      <c r="AD7874" s="379"/>
      <c r="AE7874" s="381"/>
      <c r="AF7874" s="105"/>
      <c r="AG7874" s="381"/>
      <c r="AH7874" s="381"/>
      <c r="AI7874" s="381"/>
      <c r="AJ7874" s="381"/>
      <c r="AK7874" s="381"/>
      <c r="AL7874" s="381"/>
      <c r="AM7874" s="381"/>
    </row>
    <row r="7875" spans="1:39" x14ac:dyDescent="0.35">
      <c r="A7875" s="379"/>
      <c r="B7875" s="379"/>
      <c r="C7875" s="379"/>
      <c r="D7875" s="379"/>
      <c r="E7875" s="379"/>
      <c r="F7875" s="379"/>
      <c r="G7875" s="379"/>
      <c r="H7875" s="379"/>
      <c r="I7875" s="379"/>
      <c r="J7875" s="379"/>
      <c r="K7875" s="379"/>
      <c r="L7875" s="379"/>
      <c r="M7875" s="379"/>
      <c r="N7875" s="379"/>
      <c r="O7875" s="379"/>
      <c r="P7875" s="379"/>
      <c r="Q7875" s="379"/>
      <c r="R7875" s="379"/>
      <c r="S7875" s="379"/>
      <c r="T7875" s="379"/>
      <c r="U7875" s="379"/>
      <c r="V7875" s="379"/>
      <c r="W7875" s="379"/>
      <c r="X7875" s="379"/>
      <c r="Y7875" s="379"/>
      <c r="Z7875" s="379"/>
      <c r="AA7875" s="380"/>
      <c r="AB7875" s="379"/>
      <c r="AC7875" s="379"/>
      <c r="AD7875" s="379"/>
      <c r="AE7875" s="381"/>
      <c r="AF7875" s="105"/>
      <c r="AG7875" s="381"/>
      <c r="AH7875" s="381"/>
      <c r="AI7875" s="381"/>
      <c r="AJ7875" s="381"/>
      <c r="AK7875" s="381"/>
      <c r="AL7875" s="381"/>
      <c r="AM7875" s="381"/>
    </row>
    <row r="7876" spans="1:39" x14ac:dyDescent="0.35">
      <c r="A7876" s="379"/>
      <c r="B7876" s="379"/>
      <c r="C7876" s="379"/>
      <c r="D7876" s="379"/>
      <c r="E7876" s="379"/>
      <c r="F7876" s="379"/>
      <c r="G7876" s="379"/>
      <c r="H7876" s="379"/>
      <c r="I7876" s="379"/>
      <c r="J7876" s="379"/>
      <c r="K7876" s="379"/>
      <c r="L7876" s="379"/>
      <c r="M7876" s="379"/>
      <c r="N7876" s="379"/>
      <c r="O7876" s="379"/>
      <c r="P7876" s="379"/>
      <c r="Q7876" s="379"/>
      <c r="R7876" s="379"/>
      <c r="S7876" s="379"/>
      <c r="T7876" s="379"/>
      <c r="U7876" s="379"/>
      <c r="V7876" s="379"/>
      <c r="W7876" s="379"/>
      <c r="X7876" s="379"/>
      <c r="Y7876" s="379"/>
      <c r="Z7876" s="379"/>
      <c r="AA7876" s="380"/>
      <c r="AB7876" s="379"/>
      <c r="AC7876" s="379"/>
      <c r="AD7876" s="379"/>
      <c r="AE7876" s="381"/>
      <c r="AF7876" s="105"/>
      <c r="AG7876" s="381"/>
      <c r="AH7876" s="381"/>
      <c r="AI7876" s="381"/>
      <c r="AJ7876" s="381"/>
      <c r="AK7876" s="381"/>
      <c r="AL7876" s="381"/>
      <c r="AM7876" s="381"/>
    </row>
    <row r="7877" spans="1:39" x14ac:dyDescent="0.35">
      <c r="A7877" s="379"/>
      <c r="B7877" s="379"/>
      <c r="C7877" s="379"/>
      <c r="D7877" s="379"/>
      <c r="E7877" s="379"/>
      <c r="F7877" s="379"/>
      <c r="G7877" s="379"/>
      <c r="H7877" s="379"/>
      <c r="I7877" s="379"/>
      <c r="J7877" s="379"/>
      <c r="K7877" s="379"/>
      <c r="L7877" s="379"/>
      <c r="M7877" s="379"/>
      <c r="N7877" s="379"/>
      <c r="O7877" s="379"/>
      <c r="P7877" s="379"/>
      <c r="Q7877" s="379"/>
      <c r="R7877" s="379"/>
      <c r="S7877" s="379"/>
      <c r="T7877" s="379"/>
      <c r="U7877" s="379"/>
      <c r="V7877" s="379"/>
      <c r="W7877" s="379"/>
      <c r="X7877" s="379"/>
      <c r="Y7877" s="379"/>
      <c r="Z7877" s="379"/>
      <c r="AA7877" s="380"/>
      <c r="AB7877" s="379"/>
      <c r="AC7877" s="379"/>
      <c r="AD7877" s="379"/>
      <c r="AE7877" s="381"/>
      <c r="AF7877" s="105"/>
      <c r="AG7877" s="381"/>
      <c r="AH7877" s="381"/>
      <c r="AI7877" s="381"/>
      <c r="AJ7877" s="381"/>
      <c r="AK7877" s="381"/>
      <c r="AL7877" s="381"/>
      <c r="AM7877" s="381"/>
    </row>
    <row r="7878" spans="1:39" x14ac:dyDescent="0.35">
      <c r="A7878" s="379"/>
      <c r="B7878" s="379"/>
      <c r="C7878" s="379"/>
      <c r="D7878" s="379"/>
      <c r="E7878" s="379"/>
      <c r="F7878" s="379"/>
      <c r="G7878" s="379"/>
      <c r="H7878" s="379"/>
      <c r="I7878" s="379"/>
      <c r="J7878" s="379"/>
      <c r="K7878" s="379"/>
      <c r="L7878" s="379"/>
      <c r="M7878" s="379"/>
      <c r="N7878" s="379"/>
      <c r="O7878" s="379"/>
      <c r="P7878" s="379"/>
      <c r="Q7878" s="379"/>
      <c r="R7878" s="379"/>
      <c r="S7878" s="379"/>
      <c r="T7878" s="379"/>
      <c r="U7878" s="379"/>
      <c r="V7878" s="379"/>
      <c r="W7878" s="379"/>
      <c r="X7878" s="379"/>
      <c r="Y7878" s="379"/>
      <c r="Z7878" s="379"/>
      <c r="AA7878" s="380"/>
      <c r="AB7878" s="379"/>
      <c r="AC7878" s="379"/>
      <c r="AD7878" s="379"/>
      <c r="AE7878" s="381"/>
      <c r="AF7878" s="105"/>
      <c r="AG7878" s="381"/>
      <c r="AH7878" s="381"/>
      <c r="AI7878" s="381"/>
      <c r="AJ7878" s="381"/>
      <c r="AK7878" s="381"/>
      <c r="AL7878" s="381"/>
      <c r="AM7878" s="381"/>
    </row>
    <row r="7879" spans="1:39" x14ac:dyDescent="0.35">
      <c r="A7879" s="379"/>
      <c r="B7879" s="379"/>
      <c r="C7879" s="379"/>
      <c r="D7879" s="379"/>
      <c r="E7879" s="379"/>
      <c r="F7879" s="379"/>
      <c r="G7879" s="379"/>
      <c r="H7879" s="379"/>
      <c r="I7879" s="379"/>
      <c r="J7879" s="379"/>
      <c r="K7879" s="379"/>
      <c r="L7879" s="379"/>
      <c r="M7879" s="379"/>
      <c r="N7879" s="379"/>
      <c r="O7879" s="379"/>
      <c r="P7879" s="379"/>
      <c r="Q7879" s="379"/>
      <c r="R7879" s="379"/>
      <c r="S7879" s="379"/>
      <c r="T7879" s="379"/>
      <c r="U7879" s="379"/>
      <c r="V7879" s="379"/>
      <c r="W7879" s="379"/>
      <c r="X7879" s="379"/>
      <c r="Y7879" s="379"/>
      <c r="Z7879" s="379"/>
      <c r="AA7879" s="380"/>
      <c r="AB7879" s="379"/>
      <c r="AC7879" s="379"/>
      <c r="AD7879" s="379"/>
      <c r="AE7879" s="381"/>
      <c r="AF7879" s="105"/>
      <c r="AG7879" s="381"/>
      <c r="AH7879" s="381"/>
      <c r="AI7879" s="381"/>
      <c r="AJ7879" s="381"/>
      <c r="AK7879" s="381"/>
      <c r="AL7879" s="381"/>
      <c r="AM7879" s="381"/>
    </row>
    <row r="7880" spans="1:39" x14ac:dyDescent="0.35">
      <c r="A7880" s="379"/>
      <c r="B7880" s="379"/>
      <c r="C7880" s="379"/>
      <c r="D7880" s="379"/>
      <c r="E7880" s="379"/>
      <c r="F7880" s="379"/>
      <c r="G7880" s="379"/>
      <c r="H7880" s="379"/>
      <c r="I7880" s="379"/>
      <c r="J7880" s="379"/>
      <c r="K7880" s="379"/>
      <c r="L7880" s="379"/>
      <c r="M7880" s="379"/>
      <c r="N7880" s="379"/>
      <c r="O7880" s="379"/>
      <c r="P7880" s="379"/>
      <c r="Q7880" s="379"/>
      <c r="R7880" s="379"/>
      <c r="S7880" s="379"/>
      <c r="T7880" s="379"/>
      <c r="U7880" s="379"/>
      <c r="V7880" s="379"/>
      <c r="W7880" s="379"/>
      <c r="X7880" s="379"/>
      <c r="Y7880" s="379"/>
      <c r="Z7880" s="379"/>
      <c r="AA7880" s="380"/>
      <c r="AB7880" s="379"/>
      <c r="AC7880" s="379"/>
      <c r="AD7880" s="379"/>
      <c r="AE7880" s="381"/>
      <c r="AF7880" s="105"/>
      <c r="AG7880" s="381"/>
      <c r="AH7880" s="381"/>
      <c r="AI7880" s="381"/>
      <c r="AJ7880" s="381"/>
      <c r="AK7880" s="381"/>
      <c r="AL7880" s="381"/>
      <c r="AM7880" s="381"/>
    </row>
    <row r="7881" spans="1:39" x14ac:dyDescent="0.35">
      <c r="A7881" s="379"/>
      <c r="B7881" s="379"/>
      <c r="C7881" s="379"/>
      <c r="D7881" s="379"/>
      <c r="E7881" s="379"/>
      <c r="F7881" s="379"/>
      <c r="G7881" s="379"/>
      <c r="H7881" s="379"/>
      <c r="I7881" s="379"/>
      <c r="J7881" s="379"/>
      <c r="K7881" s="379"/>
      <c r="L7881" s="379"/>
      <c r="M7881" s="379"/>
      <c r="N7881" s="379"/>
      <c r="O7881" s="379"/>
      <c r="P7881" s="379"/>
      <c r="Q7881" s="379"/>
      <c r="R7881" s="379"/>
      <c r="S7881" s="379"/>
      <c r="T7881" s="379"/>
      <c r="U7881" s="379"/>
      <c r="V7881" s="379"/>
      <c r="W7881" s="379"/>
      <c r="X7881" s="379"/>
      <c r="Y7881" s="379"/>
      <c r="Z7881" s="379"/>
      <c r="AA7881" s="380"/>
      <c r="AB7881" s="379"/>
      <c r="AC7881" s="379"/>
      <c r="AD7881" s="379"/>
      <c r="AE7881" s="381"/>
      <c r="AF7881" s="105"/>
      <c r="AG7881" s="381"/>
      <c r="AH7881" s="381"/>
      <c r="AI7881" s="381"/>
      <c r="AJ7881" s="381"/>
      <c r="AK7881" s="381"/>
      <c r="AL7881" s="381"/>
      <c r="AM7881" s="381"/>
    </row>
    <row r="7882" spans="1:39" x14ac:dyDescent="0.35">
      <c r="A7882" s="379"/>
      <c r="B7882" s="379"/>
      <c r="C7882" s="379"/>
      <c r="D7882" s="379"/>
      <c r="E7882" s="379"/>
      <c r="F7882" s="379"/>
      <c r="G7882" s="379"/>
      <c r="H7882" s="379"/>
      <c r="I7882" s="379"/>
      <c r="J7882" s="379"/>
      <c r="K7882" s="379"/>
      <c r="L7882" s="379"/>
      <c r="M7882" s="379"/>
      <c r="N7882" s="379"/>
      <c r="O7882" s="379"/>
      <c r="P7882" s="379"/>
      <c r="Q7882" s="379"/>
      <c r="R7882" s="379"/>
      <c r="S7882" s="379"/>
      <c r="T7882" s="379"/>
      <c r="U7882" s="379"/>
      <c r="V7882" s="379"/>
      <c r="W7882" s="379"/>
      <c r="X7882" s="379"/>
      <c r="Y7882" s="379"/>
      <c r="Z7882" s="379"/>
      <c r="AA7882" s="380"/>
      <c r="AB7882" s="379"/>
      <c r="AC7882" s="379"/>
      <c r="AD7882" s="379"/>
      <c r="AE7882" s="381"/>
      <c r="AF7882" s="105"/>
      <c r="AG7882" s="381"/>
      <c r="AH7882" s="381"/>
      <c r="AI7882" s="381"/>
      <c r="AJ7882" s="381"/>
      <c r="AK7882" s="381"/>
      <c r="AL7882" s="381"/>
      <c r="AM7882" s="381"/>
    </row>
    <row r="7883" spans="1:39" x14ac:dyDescent="0.35">
      <c r="A7883" s="379"/>
      <c r="B7883" s="379"/>
      <c r="C7883" s="379"/>
      <c r="D7883" s="379"/>
      <c r="E7883" s="379"/>
      <c r="F7883" s="379"/>
      <c r="G7883" s="379"/>
      <c r="H7883" s="379"/>
      <c r="I7883" s="379"/>
      <c r="J7883" s="379"/>
      <c r="K7883" s="379"/>
      <c r="L7883" s="379"/>
      <c r="M7883" s="379"/>
      <c r="N7883" s="379"/>
      <c r="O7883" s="379"/>
      <c r="P7883" s="379"/>
      <c r="Q7883" s="379"/>
      <c r="R7883" s="379"/>
      <c r="S7883" s="379"/>
      <c r="T7883" s="379"/>
      <c r="U7883" s="379"/>
      <c r="V7883" s="379"/>
      <c r="W7883" s="379"/>
      <c r="X7883" s="379"/>
      <c r="Y7883" s="379"/>
      <c r="Z7883" s="379"/>
      <c r="AA7883" s="380"/>
      <c r="AB7883" s="379"/>
      <c r="AC7883" s="379"/>
      <c r="AD7883" s="379"/>
      <c r="AE7883" s="381"/>
      <c r="AF7883" s="105"/>
      <c r="AG7883" s="381"/>
      <c r="AH7883" s="381"/>
      <c r="AI7883" s="381"/>
      <c r="AJ7883" s="381"/>
      <c r="AK7883" s="381"/>
      <c r="AL7883" s="381"/>
      <c r="AM7883" s="381"/>
    </row>
    <row r="7884" spans="1:39" x14ac:dyDescent="0.35">
      <c r="A7884" s="379"/>
      <c r="B7884" s="379"/>
      <c r="C7884" s="379"/>
      <c r="D7884" s="379"/>
      <c r="E7884" s="379"/>
      <c r="F7884" s="379"/>
      <c r="G7884" s="379"/>
      <c r="H7884" s="379"/>
      <c r="I7884" s="379"/>
      <c r="J7884" s="379"/>
      <c r="K7884" s="379"/>
      <c r="L7884" s="379"/>
      <c r="M7884" s="379"/>
      <c r="N7884" s="379"/>
      <c r="O7884" s="379"/>
      <c r="P7884" s="379"/>
      <c r="Q7884" s="379"/>
      <c r="R7884" s="379"/>
      <c r="S7884" s="379"/>
      <c r="T7884" s="379"/>
      <c r="U7884" s="379"/>
      <c r="V7884" s="379"/>
      <c r="W7884" s="379"/>
      <c r="X7884" s="379"/>
      <c r="Y7884" s="379"/>
      <c r="Z7884" s="379"/>
      <c r="AA7884" s="380"/>
      <c r="AB7884" s="379"/>
      <c r="AC7884" s="379"/>
      <c r="AD7884" s="379"/>
      <c r="AE7884" s="381"/>
      <c r="AF7884" s="105"/>
      <c r="AG7884" s="381"/>
      <c r="AH7884" s="381"/>
      <c r="AI7884" s="381"/>
      <c r="AJ7884" s="381"/>
      <c r="AK7884" s="381"/>
      <c r="AL7884" s="381"/>
      <c r="AM7884" s="381"/>
    </row>
    <row r="7885" spans="1:39" x14ac:dyDescent="0.35">
      <c r="A7885" s="379"/>
      <c r="B7885" s="379"/>
      <c r="C7885" s="379"/>
      <c r="D7885" s="379"/>
      <c r="E7885" s="379"/>
      <c r="F7885" s="379"/>
      <c r="G7885" s="379"/>
      <c r="H7885" s="379"/>
      <c r="I7885" s="379"/>
      <c r="J7885" s="379"/>
      <c r="K7885" s="379"/>
      <c r="L7885" s="379"/>
      <c r="M7885" s="379"/>
      <c r="N7885" s="379"/>
      <c r="O7885" s="379"/>
      <c r="P7885" s="379"/>
      <c r="Q7885" s="379"/>
      <c r="R7885" s="379"/>
      <c r="S7885" s="379"/>
      <c r="T7885" s="379"/>
      <c r="U7885" s="379"/>
      <c r="V7885" s="379"/>
      <c r="W7885" s="379"/>
      <c r="X7885" s="379"/>
      <c r="Y7885" s="379"/>
      <c r="Z7885" s="379"/>
      <c r="AA7885" s="380"/>
      <c r="AB7885" s="379"/>
      <c r="AC7885" s="379"/>
      <c r="AD7885" s="379"/>
      <c r="AE7885" s="381"/>
      <c r="AF7885" s="105"/>
      <c r="AG7885" s="381"/>
      <c r="AH7885" s="381"/>
      <c r="AI7885" s="381"/>
      <c r="AJ7885" s="381"/>
      <c r="AK7885" s="381"/>
      <c r="AL7885" s="381"/>
      <c r="AM7885" s="381"/>
    </row>
    <row r="7886" spans="1:39" x14ac:dyDescent="0.35">
      <c r="A7886" s="379"/>
      <c r="B7886" s="379"/>
      <c r="C7886" s="379"/>
      <c r="D7886" s="379"/>
      <c r="E7886" s="379"/>
      <c r="F7886" s="379"/>
      <c r="G7886" s="379"/>
      <c r="H7886" s="379"/>
      <c r="I7886" s="379"/>
      <c r="J7886" s="379"/>
      <c r="K7886" s="379"/>
      <c r="L7886" s="379"/>
      <c r="M7886" s="379"/>
      <c r="N7886" s="379"/>
      <c r="O7886" s="379"/>
      <c r="P7886" s="379"/>
      <c r="Q7886" s="379"/>
      <c r="R7886" s="379"/>
      <c r="S7886" s="379"/>
      <c r="T7886" s="379"/>
      <c r="U7886" s="379"/>
      <c r="V7886" s="379"/>
      <c r="W7886" s="379"/>
      <c r="X7886" s="379"/>
      <c r="Y7886" s="379"/>
      <c r="Z7886" s="379"/>
      <c r="AA7886" s="380"/>
      <c r="AB7886" s="379"/>
      <c r="AC7886" s="379"/>
      <c r="AD7886" s="379"/>
      <c r="AE7886" s="381"/>
      <c r="AF7886" s="105"/>
      <c r="AG7886" s="381"/>
      <c r="AH7886" s="381"/>
      <c r="AI7886" s="381"/>
      <c r="AJ7886" s="381"/>
      <c r="AK7886" s="381"/>
      <c r="AL7886" s="381"/>
      <c r="AM7886" s="381"/>
    </row>
    <row r="7887" spans="1:39" x14ac:dyDescent="0.35">
      <c r="A7887" s="379"/>
      <c r="B7887" s="379"/>
      <c r="C7887" s="379"/>
      <c r="D7887" s="379"/>
      <c r="E7887" s="379"/>
      <c r="F7887" s="379"/>
      <c r="G7887" s="379"/>
      <c r="H7887" s="379"/>
      <c r="I7887" s="379"/>
      <c r="J7887" s="379"/>
      <c r="K7887" s="379"/>
      <c r="L7887" s="379"/>
      <c r="M7887" s="379"/>
      <c r="N7887" s="379"/>
      <c r="O7887" s="379"/>
      <c r="P7887" s="379"/>
      <c r="Q7887" s="379"/>
      <c r="R7887" s="379"/>
      <c r="S7887" s="379"/>
      <c r="T7887" s="379"/>
      <c r="U7887" s="379"/>
      <c r="V7887" s="379"/>
      <c r="W7887" s="379"/>
      <c r="X7887" s="379"/>
      <c r="Y7887" s="379"/>
      <c r="Z7887" s="379"/>
      <c r="AA7887" s="380"/>
      <c r="AB7887" s="379"/>
      <c r="AC7887" s="379"/>
      <c r="AD7887" s="379"/>
      <c r="AE7887" s="381"/>
      <c r="AF7887" s="105"/>
      <c r="AG7887" s="381"/>
      <c r="AH7887" s="381"/>
      <c r="AI7887" s="381"/>
      <c r="AJ7887" s="381"/>
      <c r="AK7887" s="381"/>
      <c r="AL7887" s="381"/>
      <c r="AM7887" s="381"/>
    </row>
    <row r="7888" spans="1:39" x14ac:dyDescent="0.35">
      <c r="A7888" s="379"/>
      <c r="B7888" s="379"/>
      <c r="C7888" s="379"/>
      <c r="D7888" s="379"/>
      <c r="E7888" s="379"/>
      <c r="F7888" s="379"/>
      <c r="G7888" s="379"/>
      <c r="H7888" s="379"/>
      <c r="I7888" s="379"/>
      <c r="J7888" s="379"/>
      <c r="K7888" s="379"/>
      <c r="L7888" s="379"/>
      <c r="M7888" s="379"/>
      <c r="N7888" s="379"/>
      <c r="O7888" s="379"/>
      <c r="P7888" s="379"/>
      <c r="Q7888" s="379"/>
      <c r="R7888" s="379"/>
      <c r="S7888" s="379"/>
      <c r="T7888" s="379"/>
      <c r="U7888" s="379"/>
      <c r="V7888" s="379"/>
      <c r="W7888" s="379"/>
      <c r="X7888" s="379"/>
      <c r="Y7888" s="379"/>
      <c r="Z7888" s="379"/>
      <c r="AA7888" s="380"/>
      <c r="AB7888" s="379"/>
      <c r="AC7888" s="379"/>
      <c r="AD7888" s="379"/>
      <c r="AE7888" s="381"/>
      <c r="AF7888" s="105"/>
      <c r="AG7888" s="381"/>
      <c r="AH7888" s="381"/>
      <c r="AI7888" s="381"/>
      <c r="AJ7888" s="381"/>
      <c r="AK7888" s="381"/>
      <c r="AL7888" s="381"/>
      <c r="AM7888" s="381"/>
    </row>
    <row r="7889" spans="1:39" x14ac:dyDescent="0.35">
      <c r="A7889" s="379"/>
      <c r="B7889" s="379"/>
      <c r="C7889" s="379"/>
      <c r="D7889" s="379"/>
      <c r="E7889" s="379"/>
      <c r="F7889" s="379"/>
      <c r="G7889" s="379"/>
      <c r="H7889" s="379"/>
      <c r="I7889" s="379"/>
      <c r="J7889" s="379"/>
      <c r="K7889" s="379"/>
      <c r="L7889" s="379"/>
      <c r="M7889" s="379"/>
      <c r="N7889" s="379"/>
      <c r="O7889" s="379"/>
      <c r="P7889" s="379"/>
      <c r="Q7889" s="379"/>
      <c r="R7889" s="379"/>
      <c r="S7889" s="379"/>
      <c r="T7889" s="379"/>
      <c r="U7889" s="379"/>
      <c r="V7889" s="379"/>
      <c r="W7889" s="379"/>
      <c r="X7889" s="379"/>
      <c r="Y7889" s="379"/>
      <c r="Z7889" s="379"/>
      <c r="AA7889" s="380"/>
      <c r="AB7889" s="379"/>
      <c r="AC7889" s="379"/>
      <c r="AD7889" s="379"/>
      <c r="AE7889" s="381"/>
      <c r="AF7889" s="105"/>
      <c r="AG7889" s="381"/>
      <c r="AH7889" s="381"/>
      <c r="AI7889" s="381"/>
      <c r="AJ7889" s="381"/>
      <c r="AK7889" s="381"/>
      <c r="AL7889" s="381"/>
      <c r="AM7889" s="381"/>
    </row>
    <row r="7890" spans="1:39" x14ac:dyDescent="0.35">
      <c r="A7890" s="379"/>
      <c r="B7890" s="379"/>
      <c r="C7890" s="379"/>
      <c r="D7890" s="379"/>
      <c r="E7890" s="379"/>
      <c r="F7890" s="379"/>
      <c r="G7890" s="379"/>
      <c r="H7890" s="379"/>
      <c r="I7890" s="379"/>
      <c r="J7890" s="379"/>
      <c r="K7890" s="379"/>
      <c r="L7890" s="379"/>
      <c r="M7890" s="379"/>
      <c r="N7890" s="379"/>
      <c r="O7890" s="379"/>
      <c r="P7890" s="379"/>
      <c r="Q7890" s="379"/>
      <c r="R7890" s="379"/>
      <c r="S7890" s="379"/>
      <c r="T7890" s="379"/>
      <c r="U7890" s="379"/>
      <c r="V7890" s="379"/>
      <c r="W7890" s="379"/>
      <c r="X7890" s="379"/>
      <c r="Y7890" s="379"/>
      <c r="Z7890" s="379"/>
      <c r="AA7890" s="380"/>
      <c r="AB7890" s="379"/>
      <c r="AC7890" s="379"/>
      <c r="AD7890" s="379"/>
      <c r="AE7890" s="381"/>
      <c r="AF7890" s="105"/>
      <c r="AG7890" s="381"/>
      <c r="AH7890" s="381"/>
      <c r="AI7890" s="381"/>
      <c r="AJ7890" s="381"/>
      <c r="AK7890" s="381"/>
      <c r="AL7890" s="381"/>
      <c r="AM7890" s="381"/>
    </row>
    <row r="7891" spans="1:39" x14ac:dyDescent="0.35">
      <c r="A7891" s="379"/>
      <c r="B7891" s="379"/>
      <c r="C7891" s="379"/>
      <c r="D7891" s="379"/>
      <c r="E7891" s="379"/>
      <c r="F7891" s="379"/>
      <c r="G7891" s="379"/>
      <c r="H7891" s="379"/>
      <c r="I7891" s="379"/>
      <c r="J7891" s="379"/>
      <c r="K7891" s="379"/>
      <c r="L7891" s="379"/>
      <c r="M7891" s="379"/>
      <c r="N7891" s="379"/>
      <c r="O7891" s="379"/>
      <c r="P7891" s="379"/>
      <c r="Q7891" s="379"/>
      <c r="R7891" s="379"/>
      <c r="S7891" s="379"/>
      <c r="T7891" s="379"/>
      <c r="U7891" s="379"/>
      <c r="V7891" s="379"/>
      <c r="W7891" s="379"/>
      <c r="X7891" s="379"/>
      <c r="Y7891" s="379"/>
      <c r="Z7891" s="379"/>
      <c r="AA7891" s="380"/>
      <c r="AB7891" s="379"/>
      <c r="AC7891" s="379"/>
      <c r="AD7891" s="379"/>
      <c r="AE7891" s="381"/>
      <c r="AF7891" s="105"/>
      <c r="AG7891" s="381"/>
      <c r="AH7891" s="381"/>
      <c r="AI7891" s="381"/>
      <c r="AJ7891" s="381"/>
      <c r="AK7891" s="381"/>
      <c r="AL7891" s="381"/>
      <c r="AM7891" s="381"/>
    </row>
    <row r="7892" spans="1:39" x14ac:dyDescent="0.35">
      <c r="A7892" s="379"/>
      <c r="B7892" s="379"/>
      <c r="C7892" s="379"/>
      <c r="D7892" s="379"/>
      <c r="E7892" s="379"/>
      <c r="F7892" s="379"/>
      <c r="G7892" s="379"/>
      <c r="H7892" s="379"/>
      <c r="I7892" s="379"/>
      <c r="J7892" s="379"/>
      <c r="K7892" s="379"/>
      <c r="L7892" s="379"/>
      <c r="M7892" s="379"/>
      <c r="N7892" s="379"/>
      <c r="O7892" s="379"/>
      <c r="P7892" s="379"/>
      <c r="Q7892" s="379"/>
      <c r="R7892" s="379"/>
      <c r="S7892" s="379"/>
      <c r="T7892" s="379"/>
      <c r="U7892" s="379"/>
      <c r="V7892" s="379"/>
      <c r="W7892" s="379"/>
      <c r="X7892" s="379"/>
      <c r="Y7892" s="379"/>
      <c r="Z7892" s="379"/>
      <c r="AA7892" s="380"/>
      <c r="AB7892" s="379"/>
      <c r="AC7892" s="379"/>
      <c r="AD7892" s="379"/>
      <c r="AE7892" s="381"/>
      <c r="AF7892" s="105"/>
      <c r="AG7892" s="381"/>
      <c r="AH7892" s="381"/>
      <c r="AI7892" s="381"/>
      <c r="AJ7892" s="381"/>
      <c r="AK7892" s="381"/>
      <c r="AL7892" s="381"/>
      <c r="AM7892" s="381"/>
    </row>
    <row r="7893" spans="1:39" x14ac:dyDescent="0.35">
      <c r="A7893" s="379"/>
      <c r="B7893" s="379"/>
      <c r="C7893" s="379"/>
      <c r="D7893" s="379"/>
      <c r="E7893" s="379"/>
      <c r="F7893" s="379"/>
      <c r="G7893" s="379"/>
      <c r="H7893" s="379"/>
      <c r="I7893" s="379"/>
      <c r="J7893" s="379"/>
      <c r="K7893" s="379"/>
      <c r="L7893" s="379"/>
      <c r="M7893" s="379"/>
      <c r="N7893" s="379"/>
      <c r="O7893" s="379"/>
      <c r="P7893" s="379"/>
      <c r="Q7893" s="379"/>
      <c r="R7893" s="379"/>
      <c r="S7893" s="379"/>
      <c r="T7893" s="379"/>
      <c r="U7893" s="379"/>
      <c r="V7893" s="379"/>
      <c r="W7893" s="379"/>
      <c r="X7893" s="379"/>
      <c r="Y7893" s="379"/>
      <c r="Z7893" s="379"/>
      <c r="AA7893" s="380"/>
      <c r="AB7893" s="379"/>
      <c r="AC7893" s="379"/>
      <c r="AD7893" s="379"/>
      <c r="AE7893" s="381"/>
      <c r="AF7893" s="105"/>
      <c r="AG7893" s="381"/>
      <c r="AH7893" s="381"/>
      <c r="AI7893" s="381"/>
      <c r="AJ7893" s="381"/>
      <c r="AK7893" s="381"/>
      <c r="AL7893" s="381"/>
      <c r="AM7893" s="381"/>
    </row>
    <row r="7894" spans="1:39" x14ac:dyDescent="0.35">
      <c r="A7894" s="379"/>
      <c r="B7894" s="379"/>
      <c r="C7894" s="379"/>
      <c r="D7894" s="379"/>
      <c r="E7894" s="379"/>
      <c r="F7894" s="379"/>
      <c r="G7894" s="379"/>
      <c r="H7894" s="379"/>
      <c r="I7894" s="379"/>
      <c r="J7894" s="379"/>
      <c r="K7894" s="379"/>
      <c r="L7894" s="379"/>
      <c r="M7894" s="379"/>
      <c r="N7894" s="379"/>
      <c r="O7894" s="379"/>
      <c r="P7894" s="379"/>
      <c r="Q7894" s="379"/>
      <c r="R7894" s="379"/>
      <c r="S7894" s="379"/>
      <c r="T7894" s="379"/>
      <c r="U7894" s="379"/>
      <c r="V7894" s="379"/>
      <c r="W7894" s="379"/>
      <c r="X7894" s="379"/>
      <c r="Y7894" s="379"/>
      <c r="Z7894" s="379"/>
      <c r="AA7894" s="380"/>
      <c r="AB7894" s="379"/>
      <c r="AC7894" s="379"/>
      <c r="AD7894" s="379"/>
      <c r="AE7894" s="381"/>
      <c r="AF7894" s="105"/>
      <c r="AG7894" s="381"/>
      <c r="AH7894" s="381"/>
      <c r="AI7894" s="381"/>
      <c r="AJ7894" s="381"/>
      <c r="AK7894" s="381"/>
      <c r="AL7894" s="381"/>
      <c r="AM7894" s="381"/>
    </row>
    <row r="7895" spans="1:39" x14ac:dyDescent="0.35">
      <c r="A7895" s="379"/>
      <c r="B7895" s="379"/>
      <c r="C7895" s="379"/>
      <c r="D7895" s="379"/>
      <c r="E7895" s="379"/>
      <c r="F7895" s="379"/>
      <c r="G7895" s="379"/>
      <c r="H7895" s="379"/>
      <c r="I7895" s="379"/>
      <c r="J7895" s="379"/>
      <c r="K7895" s="379"/>
      <c r="L7895" s="379"/>
      <c r="M7895" s="379"/>
      <c r="N7895" s="379"/>
      <c r="O7895" s="379"/>
      <c r="P7895" s="379"/>
      <c r="Q7895" s="379"/>
      <c r="R7895" s="379"/>
      <c r="S7895" s="379"/>
      <c r="T7895" s="379"/>
      <c r="U7895" s="379"/>
      <c r="V7895" s="379"/>
      <c r="W7895" s="379"/>
      <c r="X7895" s="379"/>
      <c r="Y7895" s="379"/>
      <c r="Z7895" s="379"/>
      <c r="AA7895" s="380"/>
      <c r="AB7895" s="379"/>
      <c r="AC7895" s="379"/>
      <c r="AD7895" s="379"/>
      <c r="AE7895" s="381"/>
      <c r="AF7895" s="105"/>
      <c r="AG7895" s="381"/>
      <c r="AH7895" s="381"/>
      <c r="AI7895" s="381"/>
      <c r="AJ7895" s="381"/>
      <c r="AK7895" s="381"/>
      <c r="AL7895" s="381"/>
      <c r="AM7895" s="381"/>
    </row>
    <row r="7896" spans="1:39" x14ac:dyDescent="0.35">
      <c r="A7896" s="379"/>
      <c r="B7896" s="379"/>
      <c r="C7896" s="379"/>
      <c r="D7896" s="379"/>
      <c r="E7896" s="379"/>
      <c r="F7896" s="379"/>
      <c r="G7896" s="379"/>
      <c r="H7896" s="379"/>
      <c r="I7896" s="379"/>
      <c r="J7896" s="379"/>
      <c r="K7896" s="379"/>
      <c r="L7896" s="379"/>
      <c r="M7896" s="379"/>
      <c r="N7896" s="379"/>
      <c r="O7896" s="379"/>
      <c r="P7896" s="379"/>
      <c r="Q7896" s="379"/>
      <c r="R7896" s="379"/>
      <c r="S7896" s="379"/>
      <c r="T7896" s="379"/>
      <c r="U7896" s="379"/>
      <c r="V7896" s="379"/>
      <c r="W7896" s="379"/>
      <c r="X7896" s="379"/>
      <c r="Y7896" s="379"/>
      <c r="Z7896" s="379"/>
      <c r="AA7896" s="380"/>
      <c r="AB7896" s="379"/>
      <c r="AC7896" s="379"/>
      <c r="AD7896" s="379"/>
      <c r="AE7896" s="381"/>
      <c r="AF7896" s="105"/>
      <c r="AG7896" s="381"/>
      <c r="AH7896" s="381"/>
      <c r="AI7896" s="381"/>
      <c r="AJ7896" s="381"/>
      <c r="AK7896" s="381"/>
      <c r="AL7896" s="381"/>
      <c r="AM7896" s="381"/>
    </row>
    <row r="7897" spans="1:39" x14ac:dyDescent="0.35">
      <c r="A7897" s="379"/>
      <c r="B7897" s="379"/>
      <c r="C7897" s="379"/>
      <c r="D7897" s="379"/>
      <c r="E7897" s="379"/>
      <c r="F7897" s="379"/>
      <c r="G7897" s="379"/>
      <c r="H7897" s="379"/>
      <c r="I7897" s="379"/>
      <c r="J7897" s="379"/>
      <c r="K7897" s="379"/>
      <c r="L7897" s="379"/>
      <c r="M7897" s="379"/>
      <c r="N7897" s="379"/>
      <c r="O7897" s="379"/>
      <c r="P7897" s="379"/>
      <c r="Q7897" s="379"/>
      <c r="R7897" s="379"/>
      <c r="S7897" s="379"/>
      <c r="T7897" s="379"/>
      <c r="U7897" s="379"/>
      <c r="V7897" s="379"/>
      <c r="W7897" s="379"/>
      <c r="X7897" s="379"/>
      <c r="Y7897" s="379"/>
      <c r="Z7897" s="379"/>
      <c r="AA7897" s="380"/>
      <c r="AB7897" s="379"/>
      <c r="AC7897" s="379"/>
      <c r="AD7897" s="379"/>
      <c r="AE7897" s="381"/>
      <c r="AF7897" s="105"/>
      <c r="AG7897" s="381"/>
      <c r="AH7897" s="381"/>
      <c r="AI7897" s="381"/>
      <c r="AJ7897" s="381"/>
      <c r="AK7897" s="381"/>
      <c r="AL7897" s="381"/>
      <c r="AM7897" s="381"/>
    </row>
    <row r="7898" spans="1:39" x14ac:dyDescent="0.35">
      <c r="A7898" s="379"/>
      <c r="B7898" s="379"/>
      <c r="C7898" s="379"/>
      <c r="D7898" s="379"/>
      <c r="E7898" s="379"/>
      <c r="F7898" s="379"/>
      <c r="G7898" s="379"/>
      <c r="H7898" s="379"/>
      <c r="I7898" s="379"/>
      <c r="J7898" s="379"/>
      <c r="K7898" s="379"/>
      <c r="L7898" s="379"/>
      <c r="M7898" s="379"/>
      <c r="N7898" s="379"/>
      <c r="O7898" s="379"/>
      <c r="P7898" s="379"/>
      <c r="Q7898" s="379"/>
      <c r="R7898" s="379"/>
      <c r="S7898" s="379"/>
      <c r="T7898" s="379"/>
      <c r="U7898" s="379"/>
      <c r="V7898" s="379"/>
      <c r="W7898" s="379"/>
      <c r="X7898" s="379"/>
      <c r="Y7898" s="379"/>
      <c r="Z7898" s="379"/>
      <c r="AA7898" s="380"/>
      <c r="AB7898" s="379"/>
      <c r="AC7898" s="379"/>
      <c r="AD7898" s="379"/>
      <c r="AE7898" s="381"/>
      <c r="AF7898" s="105"/>
      <c r="AG7898" s="381"/>
      <c r="AH7898" s="381"/>
      <c r="AI7898" s="381"/>
      <c r="AJ7898" s="381"/>
      <c r="AK7898" s="381"/>
      <c r="AL7898" s="381"/>
      <c r="AM7898" s="381"/>
    </row>
    <row r="7899" spans="1:39" x14ac:dyDescent="0.35">
      <c r="A7899" s="379"/>
      <c r="B7899" s="379"/>
      <c r="C7899" s="379"/>
      <c r="D7899" s="379"/>
      <c r="E7899" s="379"/>
      <c r="F7899" s="379"/>
      <c r="G7899" s="379"/>
      <c r="H7899" s="379"/>
      <c r="I7899" s="379"/>
      <c r="J7899" s="379"/>
      <c r="K7899" s="379"/>
      <c r="L7899" s="379"/>
      <c r="M7899" s="379"/>
      <c r="N7899" s="379"/>
      <c r="O7899" s="379"/>
      <c r="P7899" s="379"/>
      <c r="Q7899" s="379"/>
      <c r="R7899" s="379"/>
      <c r="S7899" s="379"/>
      <c r="T7899" s="379"/>
      <c r="U7899" s="379"/>
      <c r="V7899" s="379"/>
      <c r="W7899" s="379"/>
      <c r="X7899" s="379"/>
      <c r="Y7899" s="379"/>
      <c r="Z7899" s="379"/>
      <c r="AA7899" s="380"/>
      <c r="AB7899" s="379"/>
      <c r="AC7899" s="379"/>
      <c r="AD7899" s="379"/>
      <c r="AE7899" s="381"/>
      <c r="AF7899" s="105"/>
      <c r="AG7899" s="381"/>
      <c r="AH7899" s="381"/>
      <c r="AI7899" s="381"/>
      <c r="AJ7899" s="381"/>
      <c r="AK7899" s="381"/>
      <c r="AL7899" s="381"/>
      <c r="AM7899" s="381"/>
    </row>
    <row r="7900" spans="1:39" x14ac:dyDescent="0.35">
      <c r="A7900" s="379"/>
      <c r="B7900" s="379"/>
      <c r="C7900" s="379"/>
      <c r="D7900" s="379"/>
      <c r="E7900" s="379"/>
      <c r="F7900" s="379"/>
      <c r="G7900" s="379"/>
      <c r="H7900" s="379"/>
      <c r="I7900" s="379"/>
      <c r="J7900" s="379"/>
      <c r="K7900" s="379"/>
      <c r="L7900" s="379"/>
      <c r="M7900" s="379"/>
      <c r="N7900" s="379"/>
      <c r="O7900" s="379"/>
      <c r="P7900" s="379"/>
      <c r="Q7900" s="379"/>
      <c r="R7900" s="379"/>
      <c r="S7900" s="379"/>
      <c r="T7900" s="379"/>
      <c r="U7900" s="379"/>
      <c r="V7900" s="379"/>
      <c r="W7900" s="379"/>
      <c r="X7900" s="379"/>
      <c r="Y7900" s="379"/>
      <c r="Z7900" s="379"/>
      <c r="AA7900" s="380"/>
      <c r="AB7900" s="379"/>
      <c r="AC7900" s="379"/>
      <c r="AD7900" s="379"/>
      <c r="AE7900" s="381"/>
      <c r="AF7900" s="105"/>
      <c r="AG7900" s="381"/>
      <c r="AH7900" s="381"/>
      <c r="AI7900" s="381"/>
      <c r="AJ7900" s="381"/>
      <c r="AK7900" s="381"/>
      <c r="AL7900" s="381"/>
      <c r="AM7900" s="381"/>
    </row>
    <row r="7901" spans="1:39" x14ac:dyDescent="0.35">
      <c r="A7901" s="379"/>
      <c r="B7901" s="379"/>
      <c r="C7901" s="379"/>
      <c r="D7901" s="379"/>
      <c r="E7901" s="379"/>
      <c r="F7901" s="379"/>
      <c r="G7901" s="379"/>
      <c r="H7901" s="379"/>
      <c r="I7901" s="379"/>
      <c r="J7901" s="379"/>
      <c r="K7901" s="379"/>
      <c r="L7901" s="379"/>
      <c r="M7901" s="379"/>
      <c r="N7901" s="379"/>
      <c r="O7901" s="379"/>
      <c r="P7901" s="379"/>
      <c r="Q7901" s="379"/>
      <c r="R7901" s="379"/>
      <c r="S7901" s="379"/>
      <c r="T7901" s="379"/>
      <c r="U7901" s="379"/>
      <c r="V7901" s="379"/>
      <c r="W7901" s="379"/>
      <c r="X7901" s="379"/>
      <c r="Y7901" s="379"/>
      <c r="Z7901" s="379"/>
      <c r="AA7901" s="380"/>
      <c r="AB7901" s="379"/>
      <c r="AC7901" s="379"/>
      <c r="AD7901" s="379"/>
      <c r="AE7901" s="381"/>
      <c r="AF7901" s="105"/>
      <c r="AG7901" s="381"/>
      <c r="AH7901" s="381"/>
      <c r="AI7901" s="381"/>
      <c r="AJ7901" s="381"/>
      <c r="AK7901" s="381"/>
      <c r="AL7901" s="381"/>
      <c r="AM7901" s="381"/>
    </row>
    <row r="7902" spans="1:39" x14ac:dyDescent="0.35">
      <c r="A7902" s="379"/>
      <c r="B7902" s="379"/>
      <c r="C7902" s="379"/>
      <c r="D7902" s="379"/>
      <c r="E7902" s="379"/>
      <c r="F7902" s="379"/>
      <c r="G7902" s="379"/>
      <c r="H7902" s="379"/>
      <c r="I7902" s="379"/>
      <c r="J7902" s="379"/>
      <c r="K7902" s="379"/>
      <c r="L7902" s="379"/>
      <c r="M7902" s="379"/>
      <c r="N7902" s="379"/>
      <c r="O7902" s="379"/>
      <c r="P7902" s="379"/>
      <c r="Q7902" s="379"/>
      <c r="R7902" s="379"/>
      <c r="S7902" s="379"/>
      <c r="T7902" s="379"/>
      <c r="U7902" s="379"/>
      <c r="V7902" s="379"/>
      <c r="W7902" s="379"/>
      <c r="X7902" s="379"/>
      <c r="Y7902" s="379"/>
      <c r="Z7902" s="379"/>
      <c r="AA7902" s="380"/>
      <c r="AB7902" s="379"/>
      <c r="AC7902" s="379"/>
      <c r="AD7902" s="379"/>
      <c r="AE7902" s="381"/>
      <c r="AF7902" s="105"/>
      <c r="AG7902" s="381"/>
      <c r="AH7902" s="381"/>
      <c r="AI7902" s="381"/>
      <c r="AJ7902" s="381"/>
      <c r="AK7902" s="381"/>
      <c r="AL7902" s="381"/>
      <c r="AM7902" s="381"/>
    </row>
    <row r="7903" spans="1:39" x14ac:dyDescent="0.35">
      <c r="A7903" s="379"/>
      <c r="B7903" s="379"/>
      <c r="C7903" s="379"/>
      <c r="D7903" s="379"/>
      <c r="E7903" s="379"/>
      <c r="F7903" s="379"/>
      <c r="G7903" s="379"/>
      <c r="H7903" s="379"/>
      <c r="I7903" s="379"/>
      <c r="J7903" s="379"/>
      <c r="K7903" s="379"/>
      <c r="L7903" s="379"/>
      <c r="M7903" s="379"/>
      <c r="N7903" s="379"/>
      <c r="O7903" s="379"/>
      <c r="P7903" s="379"/>
      <c r="Q7903" s="379"/>
      <c r="R7903" s="379"/>
      <c r="S7903" s="379"/>
      <c r="T7903" s="379"/>
      <c r="U7903" s="379"/>
      <c r="V7903" s="379"/>
      <c r="W7903" s="379"/>
      <c r="X7903" s="379"/>
      <c r="Y7903" s="379"/>
      <c r="Z7903" s="379"/>
      <c r="AA7903" s="380"/>
      <c r="AB7903" s="379"/>
      <c r="AC7903" s="379"/>
      <c r="AD7903" s="379"/>
      <c r="AE7903" s="381"/>
      <c r="AF7903" s="105"/>
      <c r="AG7903" s="381"/>
      <c r="AH7903" s="381"/>
      <c r="AI7903" s="381"/>
      <c r="AJ7903" s="381"/>
      <c r="AK7903" s="381"/>
      <c r="AL7903" s="381"/>
      <c r="AM7903" s="381"/>
    </row>
    <row r="7904" spans="1:39" x14ac:dyDescent="0.35">
      <c r="A7904" s="379"/>
      <c r="B7904" s="379"/>
      <c r="C7904" s="379"/>
      <c r="D7904" s="379"/>
      <c r="E7904" s="379"/>
      <c r="F7904" s="379"/>
      <c r="G7904" s="379"/>
      <c r="H7904" s="379"/>
      <c r="I7904" s="379"/>
      <c r="J7904" s="379"/>
      <c r="K7904" s="379"/>
      <c r="L7904" s="379"/>
      <c r="M7904" s="379"/>
      <c r="N7904" s="379"/>
      <c r="O7904" s="379"/>
      <c r="P7904" s="379"/>
      <c r="Q7904" s="379"/>
      <c r="R7904" s="379"/>
      <c r="S7904" s="379"/>
      <c r="T7904" s="379"/>
      <c r="U7904" s="379"/>
      <c r="V7904" s="379"/>
      <c r="W7904" s="379"/>
      <c r="X7904" s="379"/>
      <c r="Y7904" s="379"/>
      <c r="Z7904" s="379"/>
      <c r="AA7904" s="380"/>
      <c r="AB7904" s="379"/>
      <c r="AC7904" s="379"/>
      <c r="AD7904" s="379"/>
      <c r="AE7904" s="381"/>
      <c r="AF7904" s="105"/>
      <c r="AG7904" s="381"/>
      <c r="AH7904" s="381"/>
      <c r="AI7904" s="381"/>
      <c r="AJ7904" s="381"/>
      <c r="AK7904" s="381"/>
      <c r="AL7904" s="381"/>
      <c r="AM7904" s="381"/>
    </row>
    <row r="7905" spans="1:39" x14ac:dyDescent="0.35">
      <c r="A7905" s="379"/>
      <c r="B7905" s="379"/>
      <c r="C7905" s="379"/>
      <c r="D7905" s="379"/>
      <c r="E7905" s="379"/>
      <c r="F7905" s="379"/>
      <c r="G7905" s="379"/>
      <c r="H7905" s="379"/>
      <c r="I7905" s="379"/>
      <c r="J7905" s="379"/>
      <c r="K7905" s="379"/>
      <c r="L7905" s="379"/>
      <c r="M7905" s="379"/>
      <c r="N7905" s="379"/>
      <c r="O7905" s="379"/>
      <c r="P7905" s="379"/>
      <c r="Q7905" s="379"/>
      <c r="R7905" s="379"/>
      <c r="S7905" s="379"/>
      <c r="T7905" s="379"/>
      <c r="U7905" s="379"/>
      <c r="V7905" s="379"/>
      <c r="W7905" s="379"/>
      <c r="X7905" s="379"/>
      <c r="Y7905" s="379"/>
      <c r="Z7905" s="379"/>
      <c r="AA7905" s="380"/>
      <c r="AB7905" s="379"/>
      <c r="AC7905" s="379"/>
      <c r="AD7905" s="379"/>
      <c r="AE7905" s="381"/>
      <c r="AF7905" s="105"/>
      <c r="AG7905" s="381"/>
      <c r="AH7905" s="381"/>
      <c r="AI7905" s="381"/>
      <c r="AJ7905" s="381"/>
      <c r="AK7905" s="381"/>
      <c r="AL7905" s="381"/>
      <c r="AM7905" s="381"/>
    </row>
    <row r="7906" spans="1:39" x14ac:dyDescent="0.35">
      <c r="A7906" s="379"/>
      <c r="B7906" s="379"/>
      <c r="C7906" s="379"/>
      <c r="D7906" s="379"/>
      <c r="E7906" s="379"/>
      <c r="F7906" s="379"/>
      <c r="G7906" s="379"/>
      <c r="H7906" s="379"/>
      <c r="I7906" s="379"/>
      <c r="J7906" s="379"/>
      <c r="K7906" s="379"/>
      <c r="L7906" s="379"/>
      <c r="M7906" s="379"/>
      <c r="N7906" s="379"/>
      <c r="O7906" s="379"/>
      <c r="P7906" s="379"/>
      <c r="Q7906" s="379"/>
      <c r="R7906" s="379"/>
      <c r="S7906" s="379"/>
      <c r="T7906" s="379"/>
      <c r="U7906" s="379"/>
      <c r="V7906" s="379"/>
      <c r="W7906" s="379"/>
      <c r="X7906" s="379"/>
      <c r="Y7906" s="379"/>
      <c r="Z7906" s="379"/>
      <c r="AA7906" s="380"/>
      <c r="AB7906" s="379"/>
      <c r="AC7906" s="379"/>
      <c r="AD7906" s="379"/>
      <c r="AE7906" s="381"/>
      <c r="AF7906" s="105"/>
      <c r="AG7906" s="381"/>
      <c r="AH7906" s="381"/>
      <c r="AI7906" s="381"/>
      <c r="AJ7906" s="381"/>
      <c r="AK7906" s="381"/>
      <c r="AL7906" s="381"/>
      <c r="AM7906" s="381"/>
    </row>
    <row r="7907" spans="1:39" x14ac:dyDescent="0.35">
      <c r="A7907" s="379"/>
      <c r="B7907" s="379"/>
      <c r="C7907" s="379"/>
      <c r="D7907" s="379"/>
      <c r="E7907" s="379"/>
      <c r="F7907" s="379"/>
      <c r="G7907" s="379"/>
      <c r="H7907" s="379"/>
      <c r="I7907" s="379"/>
      <c r="J7907" s="379"/>
      <c r="K7907" s="379"/>
      <c r="L7907" s="379"/>
      <c r="M7907" s="379"/>
      <c r="N7907" s="379"/>
      <c r="O7907" s="379"/>
      <c r="P7907" s="379"/>
      <c r="Q7907" s="379"/>
      <c r="R7907" s="379"/>
      <c r="S7907" s="379"/>
      <c r="T7907" s="379"/>
      <c r="U7907" s="379"/>
      <c r="V7907" s="379"/>
      <c r="W7907" s="379"/>
      <c r="X7907" s="379"/>
      <c r="Y7907" s="379"/>
      <c r="Z7907" s="379"/>
      <c r="AA7907" s="380"/>
      <c r="AB7907" s="379"/>
      <c r="AC7907" s="379"/>
      <c r="AD7907" s="379"/>
      <c r="AE7907" s="381"/>
      <c r="AF7907" s="105"/>
      <c r="AG7907" s="381"/>
      <c r="AH7907" s="381"/>
      <c r="AI7907" s="381"/>
      <c r="AJ7907" s="381"/>
      <c r="AK7907" s="381"/>
      <c r="AL7907" s="381"/>
      <c r="AM7907" s="381"/>
    </row>
    <row r="7908" spans="1:39" x14ac:dyDescent="0.35">
      <c r="A7908" s="379"/>
      <c r="B7908" s="379"/>
      <c r="C7908" s="379"/>
      <c r="D7908" s="379"/>
      <c r="E7908" s="379"/>
      <c r="F7908" s="379"/>
      <c r="G7908" s="379"/>
      <c r="H7908" s="379"/>
      <c r="I7908" s="379"/>
      <c r="J7908" s="379"/>
      <c r="K7908" s="379"/>
      <c r="L7908" s="379"/>
      <c r="M7908" s="379"/>
      <c r="N7908" s="379"/>
      <c r="O7908" s="379"/>
      <c r="P7908" s="379"/>
      <c r="Q7908" s="379"/>
      <c r="R7908" s="379"/>
      <c r="S7908" s="379"/>
      <c r="T7908" s="379"/>
      <c r="U7908" s="379"/>
      <c r="V7908" s="379"/>
      <c r="W7908" s="379"/>
      <c r="X7908" s="379"/>
      <c r="Y7908" s="379"/>
      <c r="Z7908" s="379"/>
      <c r="AA7908" s="380"/>
      <c r="AB7908" s="379"/>
      <c r="AC7908" s="379"/>
      <c r="AD7908" s="379"/>
      <c r="AE7908" s="381"/>
      <c r="AF7908" s="105"/>
      <c r="AG7908" s="381"/>
      <c r="AH7908" s="381"/>
      <c r="AI7908" s="381"/>
      <c r="AJ7908" s="381"/>
      <c r="AK7908" s="381"/>
      <c r="AL7908" s="381"/>
      <c r="AM7908" s="381"/>
    </row>
    <row r="7909" spans="1:39" x14ac:dyDescent="0.35">
      <c r="A7909" s="379"/>
      <c r="B7909" s="379"/>
      <c r="C7909" s="379"/>
      <c r="D7909" s="379"/>
      <c r="E7909" s="379"/>
      <c r="F7909" s="379"/>
      <c r="G7909" s="379"/>
      <c r="H7909" s="379"/>
      <c r="I7909" s="379"/>
      <c r="J7909" s="379"/>
      <c r="K7909" s="379"/>
      <c r="L7909" s="379"/>
      <c r="M7909" s="379"/>
      <c r="N7909" s="379"/>
      <c r="O7909" s="379"/>
      <c r="P7909" s="379"/>
      <c r="Q7909" s="379"/>
      <c r="R7909" s="379"/>
      <c r="S7909" s="379"/>
      <c r="T7909" s="379"/>
      <c r="U7909" s="379"/>
      <c r="V7909" s="379"/>
      <c r="W7909" s="379"/>
      <c r="X7909" s="379"/>
      <c r="Y7909" s="379"/>
      <c r="Z7909" s="379"/>
      <c r="AA7909" s="380"/>
      <c r="AB7909" s="379"/>
      <c r="AC7909" s="379"/>
      <c r="AD7909" s="379"/>
      <c r="AE7909" s="381"/>
      <c r="AF7909" s="105"/>
      <c r="AG7909" s="381"/>
      <c r="AH7909" s="381"/>
      <c r="AI7909" s="381"/>
      <c r="AJ7909" s="381"/>
      <c r="AK7909" s="381"/>
      <c r="AL7909" s="381"/>
      <c r="AM7909" s="381"/>
    </row>
    <row r="7910" spans="1:39" x14ac:dyDescent="0.35">
      <c r="A7910" s="379"/>
      <c r="B7910" s="379"/>
      <c r="C7910" s="379"/>
      <c r="D7910" s="379"/>
      <c r="E7910" s="379"/>
      <c r="F7910" s="379"/>
      <c r="G7910" s="379"/>
      <c r="H7910" s="379"/>
      <c r="I7910" s="379"/>
      <c r="J7910" s="379"/>
      <c r="K7910" s="379"/>
      <c r="L7910" s="379"/>
      <c r="M7910" s="379"/>
      <c r="N7910" s="379"/>
      <c r="O7910" s="379"/>
      <c r="P7910" s="379"/>
      <c r="Q7910" s="379"/>
      <c r="R7910" s="379"/>
      <c r="S7910" s="379"/>
      <c r="T7910" s="379"/>
      <c r="U7910" s="379"/>
      <c r="V7910" s="379"/>
      <c r="W7910" s="379"/>
      <c r="X7910" s="379"/>
      <c r="Y7910" s="379"/>
      <c r="Z7910" s="379"/>
      <c r="AA7910" s="380"/>
      <c r="AB7910" s="379"/>
      <c r="AC7910" s="379"/>
      <c r="AD7910" s="379"/>
      <c r="AE7910" s="381"/>
      <c r="AF7910" s="105"/>
      <c r="AG7910" s="381"/>
      <c r="AH7910" s="381"/>
      <c r="AI7910" s="381"/>
      <c r="AJ7910" s="381"/>
      <c r="AK7910" s="381"/>
      <c r="AL7910" s="381"/>
      <c r="AM7910" s="381"/>
    </row>
    <row r="7911" spans="1:39" x14ac:dyDescent="0.35">
      <c r="A7911" s="379"/>
      <c r="B7911" s="379"/>
      <c r="C7911" s="379"/>
      <c r="D7911" s="379"/>
      <c r="E7911" s="379"/>
      <c r="F7911" s="379"/>
      <c r="G7911" s="379"/>
      <c r="H7911" s="379"/>
      <c r="I7911" s="379"/>
      <c r="J7911" s="379"/>
      <c r="K7911" s="379"/>
      <c r="L7911" s="379"/>
      <c r="M7911" s="379"/>
      <c r="N7911" s="379"/>
      <c r="O7911" s="379"/>
      <c r="P7911" s="379"/>
      <c r="Q7911" s="379"/>
      <c r="R7911" s="379"/>
      <c r="S7911" s="379"/>
      <c r="T7911" s="379"/>
      <c r="U7911" s="379"/>
      <c r="V7911" s="379"/>
      <c r="W7911" s="379"/>
      <c r="X7911" s="379"/>
      <c r="Y7911" s="379"/>
      <c r="Z7911" s="379"/>
      <c r="AA7911" s="380"/>
      <c r="AB7911" s="379"/>
      <c r="AC7911" s="379"/>
      <c r="AD7911" s="379"/>
      <c r="AE7911" s="381"/>
      <c r="AF7911" s="105"/>
      <c r="AG7911" s="381"/>
      <c r="AH7911" s="381"/>
      <c r="AI7911" s="381"/>
      <c r="AJ7911" s="381"/>
      <c r="AK7911" s="381"/>
      <c r="AL7911" s="381"/>
      <c r="AM7911" s="381"/>
    </row>
    <row r="7912" spans="1:39" x14ac:dyDescent="0.35">
      <c r="A7912" s="379"/>
      <c r="B7912" s="379"/>
      <c r="C7912" s="379"/>
      <c r="D7912" s="379"/>
      <c r="E7912" s="379"/>
      <c r="F7912" s="379"/>
      <c r="G7912" s="379"/>
      <c r="H7912" s="379"/>
      <c r="I7912" s="379"/>
      <c r="J7912" s="379"/>
      <c r="K7912" s="379"/>
      <c r="L7912" s="379"/>
      <c r="M7912" s="379"/>
      <c r="N7912" s="379"/>
      <c r="O7912" s="379"/>
      <c r="P7912" s="379"/>
      <c r="Q7912" s="379"/>
      <c r="R7912" s="379"/>
      <c r="S7912" s="379"/>
      <c r="T7912" s="379"/>
      <c r="U7912" s="379"/>
      <c r="V7912" s="379"/>
      <c r="W7912" s="379"/>
      <c r="X7912" s="379"/>
      <c r="Y7912" s="379"/>
      <c r="Z7912" s="379"/>
      <c r="AA7912" s="380"/>
      <c r="AB7912" s="379"/>
      <c r="AC7912" s="379"/>
      <c r="AD7912" s="379"/>
      <c r="AE7912" s="381"/>
      <c r="AF7912" s="105"/>
      <c r="AG7912" s="381"/>
      <c r="AH7912" s="381"/>
      <c r="AI7912" s="381"/>
      <c r="AJ7912" s="381"/>
      <c r="AK7912" s="381"/>
      <c r="AL7912" s="381"/>
      <c r="AM7912" s="381"/>
    </row>
    <row r="7913" spans="1:39" x14ac:dyDescent="0.35">
      <c r="A7913" s="379"/>
      <c r="B7913" s="379"/>
      <c r="C7913" s="379"/>
      <c r="D7913" s="379"/>
      <c r="E7913" s="379"/>
      <c r="F7913" s="379"/>
      <c r="G7913" s="379"/>
      <c r="H7913" s="379"/>
      <c r="I7913" s="379"/>
      <c r="J7913" s="379"/>
      <c r="K7913" s="379"/>
      <c r="L7913" s="379"/>
      <c r="M7913" s="379"/>
      <c r="N7913" s="379"/>
      <c r="O7913" s="379"/>
      <c r="P7913" s="379"/>
      <c r="Q7913" s="379"/>
      <c r="R7913" s="379"/>
      <c r="S7913" s="379"/>
      <c r="T7913" s="379"/>
      <c r="U7913" s="379"/>
      <c r="V7913" s="379"/>
      <c r="W7913" s="379"/>
      <c r="X7913" s="379"/>
      <c r="Y7913" s="379"/>
      <c r="Z7913" s="379"/>
      <c r="AA7913" s="380"/>
      <c r="AB7913" s="379"/>
      <c r="AC7913" s="379"/>
      <c r="AD7913" s="379"/>
      <c r="AE7913" s="381"/>
      <c r="AF7913" s="105"/>
      <c r="AG7913" s="381"/>
      <c r="AH7913" s="381"/>
      <c r="AI7913" s="381"/>
      <c r="AJ7913" s="381"/>
      <c r="AK7913" s="381"/>
      <c r="AL7913" s="381"/>
      <c r="AM7913" s="381"/>
    </row>
    <row r="7914" spans="1:39" x14ac:dyDescent="0.35">
      <c r="A7914" s="379"/>
      <c r="B7914" s="379"/>
      <c r="C7914" s="379"/>
      <c r="D7914" s="379"/>
      <c r="E7914" s="379"/>
      <c r="F7914" s="379"/>
      <c r="G7914" s="379"/>
      <c r="H7914" s="379"/>
      <c r="I7914" s="379"/>
      <c r="J7914" s="379"/>
      <c r="K7914" s="379"/>
      <c r="L7914" s="379"/>
      <c r="M7914" s="379"/>
      <c r="N7914" s="379"/>
      <c r="O7914" s="379"/>
      <c r="P7914" s="379"/>
      <c r="Q7914" s="379"/>
      <c r="R7914" s="379"/>
      <c r="S7914" s="379"/>
      <c r="T7914" s="379"/>
      <c r="U7914" s="379"/>
      <c r="V7914" s="379"/>
      <c r="W7914" s="379"/>
      <c r="X7914" s="379"/>
      <c r="Y7914" s="379"/>
      <c r="Z7914" s="379"/>
      <c r="AA7914" s="380"/>
      <c r="AB7914" s="379"/>
      <c r="AC7914" s="379"/>
      <c r="AD7914" s="379"/>
      <c r="AE7914" s="381"/>
      <c r="AF7914" s="105"/>
      <c r="AG7914" s="381"/>
      <c r="AH7914" s="381"/>
      <c r="AI7914" s="381"/>
      <c r="AJ7914" s="381"/>
      <c r="AK7914" s="381"/>
      <c r="AL7914" s="381"/>
      <c r="AM7914" s="381"/>
    </row>
    <row r="7915" spans="1:39" x14ac:dyDescent="0.35">
      <c r="A7915" s="379"/>
      <c r="B7915" s="379"/>
      <c r="C7915" s="379"/>
      <c r="D7915" s="379"/>
      <c r="E7915" s="379"/>
      <c r="F7915" s="379"/>
      <c r="G7915" s="379"/>
      <c r="H7915" s="379"/>
      <c r="I7915" s="379"/>
      <c r="J7915" s="379"/>
      <c r="K7915" s="379"/>
      <c r="L7915" s="379"/>
      <c r="M7915" s="379"/>
      <c r="N7915" s="379"/>
      <c r="O7915" s="379"/>
      <c r="P7915" s="379"/>
      <c r="Q7915" s="379"/>
      <c r="R7915" s="379"/>
      <c r="S7915" s="379"/>
      <c r="T7915" s="379"/>
      <c r="U7915" s="379"/>
      <c r="V7915" s="379"/>
      <c r="W7915" s="379"/>
      <c r="X7915" s="379"/>
      <c r="Y7915" s="379"/>
      <c r="Z7915" s="379"/>
      <c r="AA7915" s="380"/>
      <c r="AB7915" s="379"/>
      <c r="AC7915" s="379"/>
      <c r="AD7915" s="379"/>
      <c r="AE7915" s="381"/>
      <c r="AF7915" s="105"/>
      <c r="AG7915" s="381"/>
      <c r="AH7915" s="381"/>
      <c r="AI7915" s="381"/>
      <c r="AJ7915" s="381"/>
      <c r="AK7915" s="381"/>
      <c r="AL7915" s="381"/>
      <c r="AM7915" s="381"/>
    </row>
    <row r="7916" spans="1:39" x14ac:dyDescent="0.35">
      <c r="A7916" s="379"/>
      <c r="B7916" s="379"/>
      <c r="C7916" s="379"/>
      <c r="D7916" s="379"/>
      <c r="E7916" s="379"/>
      <c r="F7916" s="379"/>
      <c r="G7916" s="379"/>
      <c r="H7916" s="379"/>
      <c r="I7916" s="379"/>
      <c r="J7916" s="379"/>
      <c r="K7916" s="379"/>
      <c r="L7916" s="379"/>
      <c r="M7916" s="379"/>
      <c r="N7916" s="379"/>
      <c r="O7916" s="379"/>
      <c r="P7916" s="379"/>
      <c r="Q7916" s="379"/>
      <c r="R7916" s="379"/>
      <c r="S7916" s="379"/>
      <c r="T7916" s="379"/>
      <c r="U7916" s="379"/>
      <c r="V7916" s="379"/>
      <c r="W7916" s="379"/>
      <c r="X7916" s="379"/>
      <c r="Y7916" s="379"/>
      <c r="Z7916" s="379"/>
      <c r="AA7916" s="380"/>
      <c r="AB7916" s="379"/>
      <c r="AC7916" s="379"/>
      <c r="AD7916" s="379"/>
      <c r="AE7916" s="381"/>
      <c r="AF7916" s="105"/>
      <c r="AG7916" s="381"/>
      <c r="AH7916" s="381"/>
      <c r="AI7916" s="381"/>
      <c r="AJ7916" s="381"/>
      <c r="AK7916" s="381"/>
      <c r="AL7916" s="381"/>
      <c r="AM7916" s="381"/>
    </row>
    <row r="7917" spans="1:39" x14ac:dyDescent="0.35">
      <c r="A7917" s="379"/>
      <c r="B7917" s="379"/>
      <c r="C7917" s="379"/>
      <c r="D7917" s="379"/>
      <c r="E7917" s="379"/>
      <c r="F7917" s="379"/>
      <c r="G7917" s="379"/>
      <c r="H7917" s="379"/>
      <c r="I7917" s="379"/>
      <c r="J7917" s="379"/>
      <c r="K7917" s="379"/>
      <c r="L7917" s="379"/>
      <c r="M7917" s="379"/>
      <c r="N7917" s="379"/>
      <c r="O7917" s="379"/>
      <c r="P7917" s="379"/>
      <c r="Q7917" s="379"/>
      <c r="R7917" s="379"/>
      <c r="S7917" s="379"/>
      <c r="T7917" s="379"/>
      <c r="U7917" s="379"/>
      <c r="V7917" s="379"/>
      <c r="W7917" s="379"/>
      <c r="X7917" s="379"/>
      <c r="Y7917" s="379"/>
      <c r="Z7917" s="379"/>
      <c r="AA7917" s="380"/>
      <c r="AB7917" s="379"/>
      <c r="AC7917" s="379"/>
      <c r="AD7917" s="379"/>
      <c r="AE7917" s="381"/>
      <c r="AF7917" s="105"/>
      <c r="AG7917" s="381"/>
      <c r="AH7917" s="381"/>
      <c r="AI7917" s="381"/>
      <c r="AJ7917" s="381"/>
      <c r="AK7917" s="381"/>
      <c r="AL7917" s="381"/>
      <c r="AM7917" s="381"/>
    </row>
    <row r="7918" spans="1:39" x14ac:dyDescent="0.35">
      <c r="A7918" s="379"/>
      <c r="B7918" s="379"/>
      <c r="C7918" s="379"/>
      <c r="D7918" s="379"/>
      <c r="E7918" s="379"/>
      <c r="F7918" s="379"/>
      <c r="G7918" s="379"/>
      <c r="H7918" s="379"/>
      <c r="I7918" s="379"/>
      <c r="J7918" s="379"/>
      <c r="K7918" s="379"/>
      <c r="L7918" s="379"/>
      <c r="M7918" s="379"/>
      <c r="N7918" s="379"/>
      <c r="O7918" s="379"/>
      <c r="P7918" s="379"/>
      <c r="Q7918" s="379"/>
      <c r="R7918" s="379"/>
      <c r="S7918" s="379"/>
      <c r="T7918" s="379"/>
      <c r="U7918" s="379"/>
      <c r="V7918" s="379"/>
      <c r="W7918" s="379"/>
      <c r="X7918" s="379"/>
      <c r="Y7918" s="379"/>
      <c r="Z7918" s="379"/>
      <c r="AA7918" s="380"/>
      <c r="AB7918" s="379"/>
      <c r="AC7918" s="379"/>
      <c r="AD7918" s="379"/>
      <c r="AE7918" s="381"/>
      <c r="AF7918" s="105"/>
      <c r="AG7918" s="381"/>
      <c r="AH7918" s="381"/>
      <c r="AI7918" s="381"/>
      <c r="AJ7918" s="381"/>
      <c r="AK7918" s="381"/>
      <c r="AL7918" s="381"/>
      <c r="AM7918" s="381"/>
    </row>
    <row r="7919" spans="1:39" x14ac:dyDescent="0.35">
      <c r="A7919" s="379"/>
      <c r="B7919" s="379"/>
      <c r="C7919" s="379"/>
      <c r="D7919" s="379"/>
      <c r="E7919" s="379"/>
      <c r="F7919" s="379"/>
      <c r="G7919" s="379"/>
      <c r="H7919" s="379"/>
      <c r="I7919" s="379"/>
      <c r="J7919" s="379"/>
      <c r="K7919" s="379"/>
      <c r="L7919" s="379"/>
      <c r="M7919" s="379"/>
      <c r="N7919" s="379"/>
      <c r="O7919" s="379"/>
      <c r="P7919" s="379"/>
      <c r="Q7919" s="379"/>
      <c r="R7919" s="379"/>
      <c r="S7919" s="379"/>
      <c r="T7919" s="379"/>
      <c r="U7919" s="379"/>
      <c r="V7919" s="379"/>
      <c r="W7919" s="379"/>
      <c r="X7919" s="379"/>
      <c r="Y7919" s="379"/>
      <c r="Z7919" s="379"/>
      <c r="AA7919" s="380"/>
      <c r="AB7919" s="379"/>
      <c r="AC7919" s="379"/>
      <c r="AD7919" s="379"/>
      <c r="AE7919" s="381"/>
      <c r="AF7919" s="105"/>
      <c r="AG7919" s="381"/>
      <c r="AH7919" s="381"/>
      <c r="AI7919" s="381"/>
      <c r="AJ7919" s="381"/>
      <c r="AK7919" s="381"/>
      <c r="AL7919" s="381"/>
      <c r="AM7919" s="381"/>
    </row>
    <row r="7920" spans="1:39" x14ac:dyDescent="0.35">
      <c r="A7920" s="379"/>
      <c r="B7920" s="379"/>
      <c r="C7920" s="379"/>
      <c r="D7920" s="379"/>
      <c r="E7920" s="379"/>
      <c r="F7920" s="379"/>
      <c r="G7920" s="379"/>
      <c r="H7920" s="379"/>
      <c r="I7920" s="379"/>
      <c r="J7920" s="379"/>
      <c r="K7920" s="379"/>
      <c r="L7920" s="379"/>
      <c r="M7920" s="379"/>
      <c r="N7920" s="379"/>
      <c r="O7920" s="379"/>
      <c r="P7920" s="379"/>
      <c r="Q7920" s="379"/>
      <c r="R7920" s="379"/>
      <c r="S7920" s="379"/>
      <c r="T7920" s="379"/>
      <c r="U7920" s="379"/>
      <c r="V7920" s="379"/>
      <c r="W7920" s="379"/>
      <c r="X7920" s="379"/>
      <c r="Y7920" s="379"/>
      <c r="Z7920" s="379"/>
      <c r="AA7920" s="380"/>
      <c r="AB7920" s="379"/>
      <c r="AC7920" s="379"/>
      <c r="AD7920" s="379"/>
      <c r="AE7920" s="381"/>
      <c r="AF7920" s="105"/>
      <c r="AG7920" s="381"/>
      <c r="AH7920" s="381"/>
      <c r="AI7920" s="381"/>
      <c r="AJ7920" s="381"/>
      <c r="AK7920" s="381"/>
      <c r="AL7920" s="381"/>
      <c r="AM7920" s="381"/>
    </row>
    <row r="7921" spans="1:39" x14ac:dyDescent="0.35">
      <c r="A7921" s="379"/>
      <c r="B7921" s="379"/>
      <c r="C7921" s="379"/>
      <c r="D7921" s="379"/>
      <c r="E7921" s="379"/>
      <c r="F7921" s="379"/>
      <c r="G7921" s="379"/>
      <c r="H7921" s="379"/>
      <c r="I7921" s="379"/>
      <c r="J7921" s="379"/>
      <c r="K7921" s="379"/>
      <c r="L7921" s="379"/>
      <c r="M7921" s="379"/>
      <c r="N7921" s="379"/>
      <c r="O7921" s="379"/>
      <c r="P7921" s="379"/>
      <c r="Q7921" s="379"/>
      <c r="R7921" s="379"/>
      <c r="S7921" s="379"/>
      <c r="T7921" s="379"/>
      <c r="U7921" s="379"/>
      <c r="V7921" s="379"/>
      <c r="W7921" s="379"/>
      <c r="X7921" s="379"/>
      <c r="Y7921" s="379"/>
      <c r="Z7921" s="379"/>
      <c r="AA7921" s="380"/>
      <c r="AB7921" s="379"/>
      <c r="AC7921" s="379"/>
      <c r="AD7921" s="379"/>
      <c r="AE7921" s="381"/>
      <c r="AF7921" s="105"/>
      <c r="AG7921" s="381"/>
      <c r="AH7921" s="381"/>
      <c r="AI7921" s="381"/>
      <c r="AJ7921" s="381"/>
      <c r="AK7921" s="381"/>
      <c r="AL7921" s="381"/>
      <c r="AM7921" s="381"/>
    </row>
    <row r="7922" spans="1:39" x14ac:dyDescent="0.35">
      <c r="A7922" s="379"/>
      <c r="B7922" s="379"/>
      <c r="C7922" s="379"/>
      <c r="D7922" s="379"/>
      <c r="E7922" s="379"/>
      <c r="F7922" s="379"/>
      <c r="G7922" s="379"/>
      <c r="H7922" s="379"/>
      <c r="I7922" s="379"/>
      <c r="J7922" s="379"/>
      <c r="K7922" s="379"/>
      <c r="L7922" s="379"/>
      <c r="M7922" s="379"/>
      <c r="N7922" s="379"/>
      <c r="O7922" s="379"/>
      <c r="P7922" s="379"/>
      <c r="Q7922" s="379"/>
      <c r="R7922" s="379"/>
      <c r="S7922" s="379"/>
      <c r="T7922" s="379"/>
      <c r="U7922" s="379"/>
      <c r="V7922" s="379"/>
      <c r="W7922" s="379"/>
      <c r="X7922" s="379"/>
      <c r="Y7922" s="379"/>
      <c r="Z7922" s="379"/>
      <c r="AA7922" s="380"/>
      <c r="AB7922" s="379"/>
      <c r="AC7922" s="379"/>
      <c r="AD7922" s="379"/>
      <c r="AE7922" s="381"/>
      <c r="AF7922" s="105"/>
      <c r="AG7922" s="381"/>
      <c r="AH7922" s="381"/>
      <c r="AI7922" s="381"/>
      <c r="AJ7922" s="381"/>
      <c r="AK7922" s="381"/>
      <c r="AL7922" s="381"/>
      <c r="AM7922" s="381"/>
    </row>
    <row r="7923" spans="1:39" x14ac:dyDescent="0.35">
      <c r="A7923" s="379"/>
      <c r="B7923" s="379"/>
      <c r="C7923" s="379"/>
      <c r="D7923" s="379"/>
      <c r="E7923" s="379"/>
      <c r="F7923" s="379"/>
      <c r="G7923" s="379"/>
      <c r="H7923" s="379"/>
      <c r="I7923" s="379"/>
      <c r="J7923" s="379"/>
      <c r="K7923" s="379"/>
      <c r="L7923" s="379"/>
      <c r="M7923" s="379"/>
      <c r="N7923" s="379"/>
      <c r="O7923" s="379"/>
      <c r="P7923" s="379"/>
      <c r="Q7923" s="379"/>
      <c r="R7923" s="379"/>
      <c r="S7923" s="379"/>
      <c r="T7923" s="379"/>
      <c r="U7923" s="379"/>
      <c r="V7923" s="379"/>
      <c r="W7923" s="379"/>
      <c r="X7923" s="379"/>
      <c r="Y7923" s="379"/>
      <c r="Z7923" s="379"/>
      <c r="AA7923" s="380"/>
      <c r="AB7923" s="379"/>
      <c r="AC7923" s="379"/>
      <c r="AD7923" s="379"/>
      <c r="AE7923" s="381"/>
      <c r="AF7923" s="105"/>
      <c r="AG7923" s="381"/>
      <c r="AH7923" s="381"/>
      <c r="AI7923" s="381"/>
      <c r="AJ7923" s="381"/>
      <c r="AK7923" s="381"/>
      <c r="AL7923" s="381"/>
      <c r="AM7923" s="381"/>
    </row>
    <row r="7924" spans="1:39" x14ac:dyDescent="0.35">
      <c r="A7924" s="379"/>
      <c r="B7924" s="379"/>
      <c r="C7924" s="379"/>
      <c r="D7924" s="379"/>
      <c r="E7924" s="379"/>
      <c r="F7924" s="379"/>
      <c r="G7924" s="379"/>
      <c r="H7924" s="379"/>
      <c r="I7924" s="379"/>
      <c r="J7924" s="379"/>
      <c r="K7924" s="379"/>
      <c r="L7924" s="379"/>
      <c r="M7924" s="379"/>
      <c r="N7924" s="379"/>
      <c r="O7924" s="379"/>
      <c r="P7924" s="379"/>
      <c r="Q7924" s="379"/>
      <c r="R7924" s="379"/>
      <c r="S7924" s="379"/>
      <c r="T7924" s="379"/>
      <c r="U7924" s="379"/>
      <c r="V7924" s="379"/>
      <c r="W7924" s="379"/>
      <c r="X7924" s="379"/>
      <c r="Y7924" s="379"/>
      <c r="Z7924" s="379"/>
      <c r="AA7924" s="380"/>
      <c r="AB7924" s="379"/>
      <c r="AC7924" s="379"/>
      <c r="AD7924" s="379"/>
      <c r="AE7924" s="381"/>
      <c r="AF7924" s="105"/>
      <c r="AG7924" s="381"/>
      <c r="AH7924" s="381"/>
      <c r="AI7924" s="381"/>
      <c r="AJ7924" s="381"/>
      <c r="AK7924" s="381"/>
      <c r="AL7924" s="381"/>
      <c r="AM7924" s="381"/>
    </row>
    <row r="7925" spans="1:39" x14ac:dyDescent="0.35">
      <c r="A7925" s="379"/>
      <c r="B7925" s="379"/>
      <c r="C7925" s="379"/>
      <c r="D7925" s="379"/>
      <c r="E7925" s="379"/>
      <c r="F7925" s="379"/>
      <c r="G7925" s="379"/>
      <c r="H7925" s="379"/>
      <c r="I7925" s="379"/>
      <c r="J7925" s="379"/>
      <c r="K7925" s="379"/>
      <c r="L7925" s="379"/>
      <c r="M7925" s="379"/>
      <c r="N7925" s="379"/>
      <c r="O7925" s="379"/>
      <c r="P7925" s="379"/>
      <c r="Q7925" s="379"/>
      <c r="R7925" s="379"/>
      <c r="S7925" s="379"/>
      <c r="T7925" s="379"/>
      <c r="U7925" s="379"/>
      <c r="V7925" s="379"/>
      <c r="W7925" s="379"/>
      <c r="X7925" s="379"/>
      <c r="Y7925" s="379"/>
      <c r="Z7925" s="379"/>
      <c r="AA7925" s="380"/>
      <c r="AB7925" s="379"/>
      <c r="AC7925" s="379"/>
      <c r="AD7925" s="379"/>
      <c r="AE7925" s="381"/>
      <c r="AF7925" s="105"/>
      <c r="AG7925" s="381"/>
      <c r="AH7925" s="381"/>
      <c r="AI7925" s="381"/>
      <c r="AJ7925" s="381"/>
      <c r="AK7925" s="381"/>
      <c r="AL7925" s="381"/>
      <c r="AM7925" s="381"/>
    </row>
    <row r="7926" spans="1:39" x14ac:dyDescent="0.35">
      <c r="A7926" s="379"/>
      <c r="B7926" s="379"/>
      <c r="C7926" s="379"/>
      <c r="D7926" s="379"/>
      <c r="E7926" s="379"/>
      <c r="F7926" s="379"/>
      <c r="G7926" s="379"/>
      <c r="H7926" s="379"/>
      <c r="I7926" s="379"/>
      <c r="J7926" s="379"/>
      <c r="K7926" s="379"/>
      <c r="L7926" s="379"/>
      <c r="M7926" s="379"/>
      <c r="N7926" s="379"/>
      <c r="O7926" s="379"/>
      <c r="P7926" s="379"/>
      <c r="Q7926" s="379"/>
      <c r="R7926" s="379"/>
      <c r="S7926" s="379"/>
      <c r="T7926" s="379"/>
      <c r="U7926" s="379"/>
      <c r="V7926" s="379"/>
      <c r="W7926" s="379"/>
      <c r="X7926" s="379"/>
      <c r="Y7926" s="379"/>
      <c r="Z7926" s="379"/>
      <c r="AA7926" s="380"/>
      <c r="AB7926" s="379"/>
      <c r="AC7926" s="379"/>
      <c r="AD7926" s="379"/>
      <c r="AE7926" s="381"/>
      <c r="AF7926" s="105"/>
      <c r="AG7926" s="381"/>
      <c r="AH7926" s="381"/>
      <c r="AI7926" s="381"/>
      <c r="AJ7926" s="381"/>
      <c r="AK7926" s="381"/>
      <c r="AL7926" s="381"/>
      <c r="AM7926" s="381"/>
    </row>
    <row r="7927" spans="1:39" x14ac:dyDescent="0.35">
      <c r="A7927" s="379"/>
      <c r="B7927" s="379"/>
      <c r="C7927" s="379"/>
      <c r="D7927" s="379"/>
      <c r="E7927" s="379"/>
      <c r="F7927" s="379"/>
      <c r="G7927" s="379"/>
      <c r="H7927" s="379"/>
      <c r="I7927" s="379"/>
      <c r="J7927" s="379"/>
      <c r="K7927" s="379"/>
      <c r="L7927" s="379"/>
      <c r="M7927" s="379"/>
      <c r="N7927" s="379"/>
      <c r="O7927" s="379"/>
      <c r="P7927" s="379"/>
      <c r="Q7927" s="379"/>
      <c r="R7927" s="379"/>
      <c r="S7927" s="379"/>
      <c r="T7927" s="379"/>
      <c r="U7927" s="379"/>
      <c r="V7927" s="379"/>
      <c r="W7927" s="379"/>
      <c r="X7927" s="379"/>
      <c r="Y7927" s="379"/>
      <c r="Z7927" s="379"/>
      <c r="AA7927" s="380"/>
      <c r="AB7927" s="379"/>
      <c r="AC7927" s="379"/>
      <c r="AD7927" s="379"/>
      <c r="AE7927" s="381"/>
      <c r="AF7927" s="105"/>
      <c r="AG7927" s="381"/>
      <c r="AH7927" s="381"/>
      <c r="AI7927" s="381"/>
      <c r="AJ7927" s="381"/>
      <c r="AK7927" s="381"/>
      <c r="AL7927" s="381"/>
      <c r="AM7927" s="381"/>
    </row>
    <row r="7928" spans="1:39" x14ac:dyDescent="0.35">
      <c r="A7928" s="379"/>
      <c r="B7928" s="379"/>
      <c r="C7928" s="379"/>
      <c r="D7928" s="379"/>
      <c r="E7928" s="379"/>
      <c r="F7928" s="379"/>
      <c r="G7928" s="379"/>
      <c r="H7928" s="379"/>
      <c r="I7928" s="379"/>
      <c r="J7928" s="379"/>
      <c r="K7928" s="379"/>
      <c r="L7928" s="379"/>
      <c r="M7928" s="379"/>
      <c r="N7928" s="379"/>
      <c r="O7928" s="379"/>
      <c r="P7928" s="379"/>
      <c r="Q7928" s="379"/>
      <c r="R7928" s="379"/>
      <c r="S7928" s="379"/>
      <c r="T7928" s="379"/>
      <c r="U7928" s="379"/>
      <c r="V7928" s="379"/>
      <c r="W7928" s="379"/>
      <c r="X7928" s="379"/>
      <c r="Y7928" s="379"/>
      <c r="Z7928" s="379"/>
      <c r="AA7928" s="380"/>
      <c r="AB7928" s="379"/>
      <c r="AC7928" s="379"/>
      <c r="AD7928" s="379"/>
      <c r="AE7928" s="381"/>
      <c r="AF7928" s="105"/>
      <c r="AG7928" s="381"/>
      <c r="AH7928" s="381"/>
      <c r="AI7928" s="381"/>
      <c r="AJ7928" s="381"/>
      <c r="AK7928" s="381"/>
      <c r="AL7928" s="381"/>
      <c r="AM7928" s="381"/>
    </row>
    <row r="7929" spans="1:39" x14ac:dyDescent="0.35">
      <c r="A7929" s="379"/>
      <c r="B7929" s="379"/>
      <c r="C7929" s="379"/>
      <c r="D7929" s="379"/>
      <c r="E7929" s="379"/>
      <c r="F7929" s="379"/>
      <c r="G7929" s="379"/>
      <c r="H7929" s="379"/>
      <c r="I7929" s="379"/>
      <c r="J7929" s="379"/>
      <c r="K7929" s="379"/>
      <c r="L7929" s="379"/>
      <c r="M7929" s="379"/>
      <c r="N7929" s="379"/>
      <c r="O7929" s="379"/>
      <c r="P7929" s="379"/>
      <c r="Q7929" s="379"/>
      <c r="R7929" s="379"/>
      <c r="S7929" s="379"/>
      <c r="T7929" s="379"/>
      <c r="U7929" s="379"/>
      <c r="V7929" s="379"/>
      <c r="W7929" s="379"/>
      <c r="X7929" s="379"/>
      <c r="Y7929" s="379"/>
      <c r="Z7929" s="379"/>
      <c r="AA7929" s="380"/>
      <c r="AB7929" s="379"/>
      <c r="AC7929" s="379"/>
      <c r="AD7929" s="379"/>
      <c r="AE7929" s="381"/>
      <c r="AF7929" s="105"/>
      <c r="AG7929" s="381"/>
      <c r="AH7929" s="381"/>
      <c r="AI7929" s="381"/>
      <c r="AJ7929" s="381"/>
      <c r="AK7929" s="381"/>
      <c r="AL7929" s="381"/>
      <c r="AM7929" s="381"/>
    </row>
    <row r="7930" spans="1:39" x14ac:dyDescent="0.35">
      <c r="A7930" s="379"/>
      <c r="B7930" s="379"/>
      <c r="C7930" s="379"/>
      <c r="D7930" s="379"/>
      <c r="E7930" s="379"/>
      <c r="F7930" s="379"/>
      <c r="G7930" s="379"/>
      <c r="H7930" s="379"/>
      <c r="I7930" s="379"/>
      <c r="J7930" s="379"/>
      <c r="K7930" s="379"/>
      <c r="L7930" s="379"/>
      <c r="M7930" s="379"/>
      <c r="N7930" s="379"/>
      <c r="O7930" s="379"/>
      <c r="P7930" s="379"/>
      <c r="Q7930" s="379"/>
      <c r="R7930" s="379"/>
      <c r="S7930" s="379"/>
      <c r="T7930" s="379"/>
      <c r="U7930" s="379"/>
      <c r="V7930" s="379"/>
      <c r="W7930" s="379"/>
      <c r="X7930" s="379"/>
      <c r="Y7930" s="379"/>
      <c r="Z7930" s="379"/>
      <c r="AA7930" s="380"/>
      <c r="AB7930" s="379"/>
      <c r="AC7930" s="379"/>
      <c r="AD7930" s="379"/>
      <c r="AE7930" s="381"/>
      <c r="AF7930" s="105"/>
      <c r="AG7930" s="381"/>
      <c r="AH7930" s="381"/>
      <c r="AI7930" s="381"/>
      <c r="AJ7930" s="381"/>
      <c r="AK7930" s="381"/>
      <c r="AL7930" s="381"/>
      <c r="AM7930" s="381"/>
    </row>
    <row r="7931" spans="1:39" x14ac:dyDescent="0.35">
      <c r="A7931" s="379"/>
      <c r="B7931" s="379"/>
      <c r="C7931" s="379"/>
      <c r="D7931" s="379"/>
      <c r="E7931" s="379"/>
      <c r="F7931" s="379"/>
      <c r="G7931" s="379"/>
      <c r="H7931" s="379"/>
      <c r="I7931" s="379"/>
      <c r="J7931" s="379"/>
      <c r="K7931" s="379"/>
      <c r="L7931" s="379"/>
      <c r="M7931" s="379"/>
      <c r="N7931" s="379"/>
      <c r="O7931" s="379"/>
      <c r="P7931" s="379"/>
      <c r="Q7931" s="379"/>
      <c r="R7931" s="379"/>
      <c r="S7931" s="379"/>
      <c r="T7931" s="379"/>
      <c r="U7931" s="379"/>
      <c r="V7931" s="379"/>
      <c r="W7931" s="379"/>
      <c r="X7931" s="379"/>
      <c r="Y7931" s="379"/>
      <c r="Z7931" s="379"/>
      <c r="AA7931" s="380"/>
      <c r="AB7931" s="379"/>
      <c r="AC7931" s="379"/>
      <c r="AD7931" s="379"/>
      <c r="AE7931" s="381"/>
      <c r="AF7931" s="105"/>
      <c r="AG7931" s="381"/>
      <c r="AH7931" s="381"/>
      <c r="AI7931" s="381"/>
      <c r="AJ7931" s="381"/>
      <c r="AK7931" s="381"/>
      <c r="AL7931" s="381"/>
      <c r="AM7931" s="381"/>
    </row>
    <row r="7932" spans="1:39" x14ac:dyDescent="0.35">
      <c r="A7932" s="379"/>
      <c r="B7932" s="379"/>
      <c r="C7932" s="379"/>
      <c r="D7932" s="379"/>
      <c r="E7932" s="379"/>
      <c r="F7932" s="379"/>
      <c r="G7932" s="379"/>
      <c r="H7932" s="379"/>
      <c r="I7932" s="379"/>
      <c r="J7932" s="379"/>
      <c r="K7932" s="379"/>
      <c r="L7932" s="379"/>
      <c r="M7932" s="379"/>
      <c r="N7932" s="379"/>
      <c r="O7932" s="379"/>
      <c r="P7932" s="379"/>
      <c r="Q7932" s="379"/>
      <c r="R7932" s="379"/>
      <c r="S7932" s="379"/>
      <c r="T7932" s="379"/>
      <c r="U7932" s="379"/>
      <c r="V7932" s="379"/>
      <c r="W7932" s="379"/>
      <c r="X7932" s="379"/>
      <c r="Y7932" s="379"/>
      <c r="Z7932" s="379"/>
      <c r="AA7932" s="380"/>
      <c r="AB7932" s="379"/>
      <c r="AC7932" s="379"/>
      <c r="AD7932" s="379"/>
      <c r="AE7932" s="381"/>
      <c r="AF7932" s="105"/>
      <c r="AG7932" s="381"/>
      <c r="AH7932" s="381"/>
      <c r="AI7932" s="381"/>
      <c r="AJ7932" s="381"/>
      <c r="AK7932" s="381"/>
      <c r="AL7932" s="381"/>
      <c r="AM7932" s="381"/>
    </row>
    <row r="7933" spans="1:39" x14ac:dyDescent="0.35">
      <c r="A7933" s="379"/>
      <c r="B7933" s="379"/>
      <c r="C7933" s="379"/>
      <c r="D7933" s="379"/>
      <c r="E7933" s="379"/>
      <c r="F7933" s="379"/>
      <c r="G7933" s="379"/>
      <c r="H7933" s="379"/>
      <c r="I7933" s="379"/>
      <c r="J7933" s="379"/>
      <c r="K7933" s="379"/>
      <c r="L7933" s="379"/>
      <c r="M7933" s="379"/>
      <c r="N7933" s="379"/>
      <c r="O7933" s="379"/>
      <c r="P7933" s="379"/>
      <c r="Q7933" s="379"/>
      <c r="R7933" s="379"/>
      <c r="S7933" s="379"/>
      <c r="T7933" s="379"/>
      <c r="U7933" s="379"/>
      <c r="V7933" s="379"/>
      <c r="W7933" s="379"/>
      <c r="X7933" s="379"/>
      <c r="Y7933" s="379"/>
      <c r="Z7933" s="379"/>
      <c r="AA7933" s="380"/>
      <c r="AB7933" s="379"/>
      <c r="AC7933" s="379"/>
      <c r="AD7933" s="379"/>
      <c r="AE7933" s="381"/>
      <c r="AF7933" s="105"/>
      <c r="AG7933" s="381"/>
      <c r="AH7933" s="381"/>
      <c r="AI7933" s="381"/>
      <c r="AJ7933" s="381"/>
      <c r="AK7933" s="381"/>
      <c r="AL7933" s="381"/>
      <c r="AM7933" s="381"/>
    </row>
    <row r="7934" spans="1:39" x14ac:dyDescent="0.35">
      <c r="A7934" s="379"/>
      <c r="B7934" s="379"/>
      <c r="C7934" s="379"/>
      <c r="D7934" s="379"/>
      <c r="E7934" s="379"/>
      <c r="F7934" s="379"/>
      <c r="G7934" s="379"/>
      <c r="H7934" s="379"/>
      <c r="I7934" s="379"/>
      <c r="J7934" s="379"/>
      <c r="K7934" s="379"/>
      <c r="L7934" s="379"/>
      <c r="M7934" s="379"/>
      <c r="N7934" s="379"/>
      <c r="O7934" s="379"/>
      <c r="P7934" s="379"/>
      <c r="Q7934" s="379"/>
      <c r="R7934" s="379"/>
      <c r="S7934" s="379"/>
      <c r="T7934" s="379"/>
      <c r="U7934" s="379"/>
      <c r="V7934" s="379"/>
      <c r="W7934" s="379"/>
      <c r="X7934" s="379"/>
      <c r="Y7934" s="379"/>
      <c r="Z7934" s="379"/>
      <c r="AA7934" s="380"/>
      <c r="AB7934" s="379"/>
      <c r="AC7934" s="379"/>
      <c r="AD7934" s="379"/>
      <c r="AE7934" s="381"/>
      <c r="AF7934" s="105"/>
      <c r="AG7934" s="381"/>
      <c r="AH7934" s="381"/>
      <c r="AI7934" s="381"/>
      <c r="AJ7934" s="381"/>
      <c r="AK7934" s="381"/>
      <c r="AL7934" s="381"/>
      <c r="AM7934" s="381"/>
    </row>
    <row r="7935" spans="1:39" x14ac:dyDescent="0.35">
      <c r="A7935" s="379"/>
      <c r="B7935" s="379"/>
      <c r="C7935" s="379"/>
      <c r="D7935" s="379"/>
      <c r="E7935" s="379"/>
      <c r="F7935" s="379"/>
      <c r="G7935" s="379"/>
      <c r="H7935" s="379"/>
      <c r="I7935" s="379"/>
      <c r="J7935" s="379"/>
      <c r="K7935" s="379"/>
      <c r="L7935" s="379"/>
      <c r="M7935" s="379"/>
      <c r="N7935" s="379"/>
      <c r="O7935" s="379"/>
      <c r="P7935" s="379"/>
      <c r="Q7935" s="379"/>
      <c r="R7935" s="379"/>
      <c r="S7935" s="379"/>
      <c r="T7935" s="379"/>
      <c r="U7935" s="379"/>
      <c r="V7935" s="379"/>
      <c r="W7935" s="379"/>
      <c r="X7935" s="379"/>
      <c r="Y7935" s="379"/>
      <c r="Z7935" s="379"/>
      <c r="AA7935" s="380"/>
      <c r="AB7935" s="379"/>
      <c r="AC7935" s="379"/>
      <c r="AD7935" s="379"/>
      <c r="AE7935" s="381"/>
      <c r="AF7935" s="105"/>
      <c r="AG7935" s="381"/>
      <c r="AH7935" s="381"/>
      <c r="AI7935" s="381"/>
      <c r="AJ7935" s="381"/>
      <c r="AK7935" s="381"/>
      <c r="AL7935" s="381"/>
      <c r="AM7935" s="381"/>
    </row>
    <row r="7936" spans="1:39" x14ac:dyDescent="0.35">
      <c r="A7936" s="379"/>
      <c r="B7936" s="379"/>
      <c r="C7936" s="379"/>
      <c r="D7936" s="379"/>
      <c r="E7936" s="379"/>
      <c r="F7936" s="379"/>
      <c r="G7936" s="379"/>
      <c r="H7936" s="379"/>
      <c r="I7936" s="379"/>
      <c r="J7936" s="379"/>
      <c r="K7936" s="379"/>
      <c r="L7936" s="379"/>
      <c r="M7936" s="379"/>
      <c r="N7936" s="379"/>
      <c r="O7936" s="379"/>
      <c r="P7936" s="379"/>
      <c r="Q7936" s="379"/>
      <c r="R7936" s="379"/>
      <c r="S7936" s="379"/>
      <c r="T7936" s="379"/>
      <c r="U7936" s="379"/>
      <c r="V7936" s="379"/>
      <c r="W7936" s="379"/>
      <c r="X7936" s="379"/>
      <c r="Y7936" s="379"/>
      <c r="Z7936" s="379"/>
      <c r="AA7936" s="380"/>
      <c r="AB7936" s="379"/>
      <c r="AC7936" s="379"/>
      <c r="AD7936" s="379"/>
      <c r="AE7936" s="381"/>
      <c r="AF7936" s="105"/>
      <c r="AG7936" s="381"/>
      <c r="AH7936" s="381"/>
      <c r="AI7936" s="381"/>
      <c r="AJ7936" s="381"/>
      <c r="AK7936" s="381"/>
      <c r="AL7936" s="381"/>
      <c r="AM7936" s="381"/>
    </row>
    <row r="7937" spans="1:39" x14ac:dyDescent="0.35">
      <c r="A7937" s="379"/>
      <c r="B7937" s="379"/>
      <c r="C7937" s="379"/>
      <c r="D7937" s="379"/>
      <c r="E7937" s="379"/>
      <c r="F7937" s="379"/>
      <c r="G7937" s="379"/>
      <c r="H7937" s="379"/>
      <c r="I7937" s="379"/>
      <c r="J7937" s="379"/>
      <c r="K7937" s="379"/>
      <c r="L7937" s="379"/>
      <c r="M7937" s="379"/>
      <c r="N7937" s="379"/>
      <c r="O7937" s="379"/>
      <c r="P7937" s="379"/>
      <c r="Q7937" s="379"/>
      <c r="R7937" s="379"/>
      <c r="S7937" s="379"/>
      <c r="T7937" s="379"/>
      <c r="U7937" s="379"/>
      <c r="V7937" s="379"/>
      <c r="W7937" s="379"/>
      <c r="X7937" s="379"/>
      <c r="Y7937" s="379"/>
      <c r="Z7937" s="379"/>
      <c r="AA7937" s="380"/>
      <c r="AB7937" s="379"/>
      <c r="AC7937" s="379"/>
      <c r="AD7937" s="379"/>
      <c r="AE7937" s="381"/>
      <c r="AF7937" s="105"/>
      <c r="AG7937" s="381"/>
      <c r="AH7937" s="381"/>
      <c r="AI7937" s="381"/>
      <c r="AJ7937" s="381"/>
      <c r="AK7937" s="381"/>
      <c r="AL7937" s="381"/>
      <c r="AM7937" s="381"/>
    </row>
    <row r="7938" spans="1:39" x14ac:dyDescent="0.35">
      <c r="A7938" s="379"/>
      <c r="B7938" s="379"/>
      <c r="C7938" s="379"/>
      <c r="D7938" s="379"/>
      <c r="E7938" s="379"/>
      <c r="F7938" s="379"/>
      <c r="G7938" s="379"/>
      <c r="H7938" s="379"/>
      <c r="I7938" s="379"/>
      <c r="J7938" s="379"/>
      <c r="K7938" s="379"/>
      <c r="L7938" s="379"/>
      <c r="M7938" s="379"/>
      <c r="N7938" s="379"/>
      <c r="O7938" s="379"/>
      <c r="P7938" s="379"/>
      <c r="Q7938" s="379"/>
      <c r="R7938" s="379"/>
      <c r="S7938" s="379"/>
      <c r="T7938" s="379"/>
      <c r="U7938" s="379"/>
      <c r="V7938" s="379"/>
      <c r="W7938" s="379"/>
      <c r="X7938" s="379"/>
      <c r="Y7938" s="379"/>
      <c r="Z7938" s="379"/>
      <c r="AA7938" s="380"/>
      <c r="AB7938" s="379"/>
      <c r="AC7938" s="379"/>
      <c r="AD7938" s="379"/>
      <c r="AE7938" s="381"/>
      <c r="AF7938" s="105"/>
      <c r="AG7938" s="381"/>
      <c r="AH7938" s="381"/>
      <c r="AI7938" s="381"/>
      <c r="AJ7938" s="381"/>
      <c r="AK7938" s="381"/>
      <c r="AL7938" s="381"/>
      <c r="AM7938" s="381"/>
    </row>
    <row r="7939" spans="1:39" x14ac:dyDescent="0.35">
      <c r="A7939" s="379"/>
      <c r="B7939" s="379"/>
      <c r="C7939" s="379"/>
      <c r="D7939" s="379"/>
      <c r="E7939" s="379"/>
      <c r="F7939" s="379"/>
      <c r="G7939" s="379"/>
      <c r="H7939" s="379"/>
      <c r="I7939" s="379"/>
      <c r="J7939" s="379"/>
      <c r="K7939" s="379"/>
      <c r="L7939" s="379"/>
      <c r="M7939" s="379"/>
      <c r="N7939" s="379"/>
      <c r="O7939" s="379"/>
      <c r="P7939" s="379"/>
      <c r="Q7939" s="379"/>
      <c r="R7939" s="379"/>
      <c r="S7939" s="379"/>
      <c r="T7939" s="379"/>
      <c r="U7939" s="379"/>
      <c r="V7939" s="379"/>
      <c r="W7939" s="379"/>
      <c r="X7939" s="379"/>
      <c r="Y7939" s="379"/>
      <c r="Z7939" s="379"/>
      <c r="AA7939" s="380"/>
      <c r="AB7939" s="379"/>
      <c r="AC7939" s="379"/>
      <c r="AD7939" s="379"/>
      <c r="AE7939" s="381"/>
      <c r="AF7939" s="105"/>
      <c r="AG7939" s="381"/>
      <c r="AH7939" s="381"/>
      <c r="AI7939" s="381"/>
      <c r="AJ7939" s="381"/>
      <c r="AK7939" s="381"/>
      <c r="AL7939" s="381"/>
      <c r="AM7939" s="381"/>
    </row>
    <row r="7940" spans="1:39" x14ac:dyDescent="0.35">
      <c r="A7940" s="379"/>
      <c r="B7940" s="379"/>
      <c r="C7940" s="379"/>
      <c r="D7940" s="379"/>
      <c r="E7940" s="379"/>
      <c r="F7940" s="379"/>
      <c r="G7940" s="379"/>
      <c r="H7940" s="379"/>
      <c r="I7940" s="379"/>
      <c r="J7940" s="379"/>
      <c r="K7940" s="379"/>
      <c r="L7940" s="379"/>
      <c r="M7940" s="379"/>
      <c r="N7940" s="379"/>
      <c r="O7940" s="379"/>
      <c r="P7940" s="379"/>
      <c r="Q7940" s="379"/>
      <c r="R7940" s="379"/>
      <c r="S7940" s="379"/>
      <c r="T7940" s="379"/>
      <c r="U7940" s="379"/>
      <c r="V7940" s="379"/>
      <c r="W7940" s="379"/>
      <c r="X7940" s="379"/>
      <c r="Y7940" s="379"/>
      <c r="Z7940" s="379"/>
      <c r="AA7940" s="380"/>
      <c r="AB7940" s="379"/>
      <c r="AC7940" s="379"/>
      <c r="AD7940" s="379"/>
      <c r="AE7940" s="381"/>
      <c r="AF7940" s="105"/>
      <c r="AG7940" s="381"/>
      <c r="AH7940" s="381"/>
      <c r="AI7940" s="381"/>
      <c r="AJ7940" s="381"/>
      <c r="AK7940" s="381"/>
      <c r="AL7940" s="381"/>
      <c r="AM7940" s="381"/>
    </row>
    <row r="7941" spans="1:39" x14ac:dyDescent="0.35">
      <c r="A7941" s="379"/>
      <c r="B7941" s="379"/>
      <c r="C7941" s="379"/>
      <c r="D7941" s="379"/>
      <c r="E7941" s="379"/>
      <c r="F7941" s="379"/>
      <c r="G7941" s="379"/>
      <c r="H7941" s="379"/>
      <c r="I7941" s="379"/>
      <c r="J7941" s="379"/>
      <c r="K7941" s="379"/>
      <c r="L7941" s="379"/>
      <c r="M7941" s="379"/>
      <c r="N7941" s="379"/>
      <c r="O7941" s="379"/>
      <c r="P7941" s="379"/>
      <c r="Q7941" s="379"/>
      <c r="R7941" s="379"/>
      <c r="S7941" s="379"/>
      <c r="T7941" s="379"/>
      <c r="U7941" s="379"/>
      <c r="V7941" s="379"/>
      <c r="W7941" s="379"/>
      <c r="X7941" s="379"/>
      <c r="Y7941" s="379"/>
      <c r="Z7941" s="379"/>
      <c r="AA7941" s="380"/>
      <c r="AB7941" s="379"/>
      <c r="AC7941" s="379"/>
      <c r="AD7941" s="379"/>
      <c r="AE7941" s="381"/>
      <c r="AF7941" s="105"/>
      <c r="AG7941" s="381"/>
      <c r="AH7941" s="381"/>
      <c r="AI7941" s="381"/>
      <c r="AJ7941" s="381"/>
      <c r="AK7941" s="381"/>
      <c r="AL7941" s="381"/>
      <c r="AM7941" s="381"/>
    </row>
    <row r="7942" spans="1:39" x14ac:dyDescent="0.35">
      <c r="A7942" s="379"/>
      <c r="B7942" s="379"/>
      <c r="C7942" s="379"/>
      <c r="D7942" s="379"/>
      <c r="E7942" s="379"/>
      <c r="F7942" s="379"/>
      <c r="G7942" s="379"/>
      <c r="H7942" s="379"/>
      <c r="I7942" s="379"/>
      <c r="J7942" s="379"/>
      <c r="K7942" s="379"/>
      <c r="L7942" s="379"/>
      <c r="M7942" s="379"/>
      <c r="N7942" s="379"/>
      <c r="O7942" s="379"/>
      <c r="P7942" s="379"/>
      <c r="Q7942" s="379"/>
      <c r="R7942" s="379"/>
      <c r="S7942" s="379"/>
      <c r="T7942" s="379"/>
      <c r="U7942" s="379"/>
      <c r="V7942" s="379"/>
      <c r="W7942" s="379"/>
      <c r="X7942" s="379"/>
      <c r="Y7942" s="379"/>
      <c r="Z7942" s="379"/>
      <c r="AA7942" s="380"/>
      <c r="AB7942" s="379"/>
      <c r="AC7942" s="379"/>
      <c r="AD7942" s="379"/>
      <c r="AE7942" s="381"/>
      <c r="AF7942" s="105"/>
      <c r="AG7942" s="381"/>
      <c r="AH7942" s="381"/>
      <c r="AI7942" s="381"/>
      <c r="AJ7942" s="381"/>
      <c r="AK7942" s="381"/>
      <c r="AL7942" s="381"/>
      <c r="AM7942" s="381"/>
    </row>
    <row r="7943" spans="1:39" x14ac:dyDescent="0.35">
      <c r="A7943" s="379"/>
      <c r="B7943" s="379"/>
      <c r="C7943" s="379"/>
      <c r="D7943" s="379"/>
      <c r="E7943" s="379"/>
      <c r="F7943" s="379"/>
      <c r="G7943" s="379"/>
      <c r="H7943" s="379"/>
      <c r="I7943" s="379"/>
      <c r="J7943" s="379"/>
      <c r="K7943" s="379"/>
      <c r="L7943" s="379"/>
      <c r="M7943" s="379"/>
      <c r="N7943" s="379"/>
      <c r="O7943" s="379"/>
      <c r="P7943" s="379"/>
      <c r="Q7943" s="379"/>
      <c r="R7943" s="379"/>
      <c r="S7943" s="379"/>
      <c r="T7943" s="379"/>
      <c r="U7943" s="379"/>
      <c r="V7943" s="379"/>
      <c r="W7943" s="379"/>
      <c r="X7943" s="379"/>
      <c r="Y7943" s="379"/>
      <c r="Z7943" s="379"/>
      <c r="AA7943" s="380"/>
      <c r="AB7943" s="379"/>
      <c r="AC7943" s="379"/>
      <c r="AD7943" s="379"/>
      <c r="AE7943" s="381"/>
      <c r="AF7943" s="105"/>
      <c r="AG7943" s="381"/>
      <c r="AH7943" s="381"/>
      <c r="AI7943" s="381"/>
      <c r="AJ7943" s="381"/>
      <c r="AK7943" s="381"/>
      <c r="AL7943" s="381"/>
      <c r="AM7943" s="381"/>
    </row>
    <row r="7944" spans="1:39" x14ac:dyDescent="0.35">
      <c r="A7944" s="379"/>
      <c r="B7944" s="379"/>
      <c r="C7944" s="379"/>
      <c r="D7944" s="379"/>
      <c r="E7944" s="379"/>
      <c r="F7944" s="379"/>
      <c r="G7944" s="379"/>
      <c r="H7944" s="379"/>
      <c r="I7944" s="379"/>
      <c r="J7944" s="379"/>
      <c r="K7944" s="379"/>
      <c r="L7944" s="379"/>
      <c r="M7944" s="379"/>
      <c r="N7944" s="379"/>
      <c r="O7944" s="379"/>
      <c r="P7944" s="379"/>
      <c r="Q7944" s="379"/>
      <c r="R7944" s="379"/>
      <c r="S7944" s="379"/>
      <c r="T7944" s="379"/>
      <c r="U7944" s="379"/>
      <c r="V7944" s="379"/>
      <c r="W7944" s="379"/>
      <c r="X7944" s="379"/>
      <c r="Y7944" s="379"/>
      <c r="Z7944" s="379"/>
      <c r="AA7944" s="380"/>
      <c r="AB7944" s="379"/>
      <c r="AC7944" s="379"/>
      <c r="AD7944" s="379"/>
      <c r="AE7944" s="381"/>
      <c r="AF7944" s="105"/>
      <c r="AG7944" s="381"/>
      <c r="AH7944" s="381"/>
      <c r="AI7944" s="381"/>
      <c r="AJ7944" s="381"/>
      <c r="AK7944" s="381"/>
      <c r="AL7944" s="381"/>
      <c r="AM7944" s="381"/>
    </row>
    <row r="7945" spans="1:39" x14ac:dyDescent="0.35">
      <c r="A7945" s="379"/>
      <c r="B7945" s="379"/>
      <c r="C7945" s="379"/>
      <c r="D7945" s="379"/>
      <c r="E7945" s="379"/>
      <c r="F7945" s="379"/>
      <c r="G7945" s="379"/>
      <c r="H7945" s="379"/>
      <c r="I7945" s="379"/>
      <c r="J7945" s="379"/>
      <c r="K7945" s="379"/>
      <c r="L7945" s="379"/>
      <c r="M7945" s="379"/>
      <c r="N7945" s="379"/>
      <c r="O7945" s="379"/>
      <c r="P7945" s="379"/>
      <c r="Q7945" s="379"/>
      <c r="R7945" s="379"/>
      <c r="S7945" s="379"/>
      <c r="T7945" s="379"/>
      <c r="U7945" s="379"/>
      <c r="V7945" s="379"/>
      <c r="W7945" s="379"/>
      <c r="X7945" s="379"/>
      <c r="Y7945" s="379"/>
      <c r="Z7945" s="379"/>
      <c r="AA7945" s="380"/>
      <c r="AB7945" s="379"/>
      <c r="AC7945" s="379"/>
      <c r="AD7945" s="379"/>
      <c r="AE7945" s="381"/>
      <c r="AF7945" s="105"/>
      <c r="AG7945" s="381"/>
      <c r="AH7945" s="381"/>
      <c r="AI7945" s="381"/>
      <c r="AJ7945" s="381"/>
      <c r="AK7945" s="381"/>
      <c r="AL7945" s="381"/>
      <c r="AM7945" s="381"/>
    </row>
    <row r="7946" spans="1:39" x14ac:dyDescent="0.35">
      <c r="A7946" s="379"/>
      <c r="B7946" s="379"/>
      <c r="C7946" s="379"/>
      <c r="D7946" s="379"/>
      <c r="E7946" s="379"/>
      <c r="F7946" s="379"/>
      <c r="G7946" s="379"/>
      <c r="H7946" s="379"/>
      <c r="I7946" s="379"/>
      <c r="J7946" s="379"/>
      <c r="K7946" s="379"/>
      <c r="L7946" s="379"/>
      <c r="M7946" s="379"/>
      <c r="N7946" s="379"/>
      <c r="O7946" s="379"/>
      <c r="P7946" s="379"/>
      <c r="Q7946" s="379"/>
      <c r="R7946" s="379"/>
      <c r="S7946" s="379"/>
      <c r="T7946" s="379"/>
      <c r="U7946" s="379"/>
      <c r="V7946" s="379"/>
      <c r="W7946" s="379"/>
      <c r="X7946" s="379"/>
      <c r="Y7946" s="379"/>
      <c r="Z7946" s="379"/>
      <c r="AA7946" s="380"/>
      <c r="AB7946" s="379"/>
      <c r="AC7946" s="379"/>
      <c r="AD7946" s="379"/>
      <c r="AE7946" s="381"/>
      <c r="AF7946" s="105"/>
      <c r="AG7946" s="381"/>
      <c r="AH7946" s="381"/>
      <c r="AI7946" s="381"/>
      <c r="AJ7946" s="381"/>
      <c r="AK7946" s="381"/>
      <c r="AL7946" s="381"/>
      <c r="AM7946" s="381"/>
    </row>
    <row r="7947" spans="1:39" x14ac:dyDescent="0.35">
      <c r="A7947" s="379"/>
      <c r="B7947" s="379"/>
      <c r="C7947" s="379"/>
      <c r="D7947" s="379"/>
      <c r="E7947" s="379"/>
      <c r="F7947" s="379"/>
      <c r="G7947" s="379"/>
      <c r="H7947" s="379"/>
      <c r="I7947" s="379"/>
      <c r="J7947" s="379"/>
      <c r="K7947" s="379"/>
      <c r="L7947" s="379"/>
      <c r="M7947" s="379"/>
      <c r="N7947" s="379"/>
      <c r="O7947" s="379"/>
      <c r="P7947" s="379"/>
      <c r="Q7947" s="379"/>
      <c r="R7947" s="379"/>
      <c r="S7947" s="379"/>
      <c r="T7947" s="379"/>
      <c r="U7947" s="379"/>
      <c r="V7947" s="379"/>
      <c r="W7947" s="379"/>
      <c r="X7947" s="379"/>
      <c r="Y7947" s="379"/>
      <c r="Z7947" s="379"/>
      <c r="AA7947" s="380"/>
      <c r="AB7947" s="379"/>
      <c r="AC7947" s="379"/>
      <c r="AD7947" s="379"/>
      <c r="AE7947" s="381"/>
      <c r="AF7947" s="105"/>
      <c r="AG7947" s="381"/>
      <c r="AH7947" s="381"/>
      <c r="AI7947" s="381"/>
      <c r="AJ7947" s="381"/>
      <c r="AK7947" s="381"/>
      <c r="AL7947" s="381"/>
      <c r="AM7947" s="381"/>
    </row>
    <row r="7948" spans="1:39" x14ac:dyDescent="0.35">
      <c r="A7948" s="379"/>
      <c r="B7948" s="379"/>
      <c r="C7948" s="379"/>
      <c r="D7948" s="379"/>
      <c r="E7948" s="379"/>
      <c r="F7948" s="379"/>
      <c r="G7948" s="379"/>
      <c r="H7948" s="379"/>
      <c r="I7948" s="379"/>
      <c r="J7948" s="379"/>
      <c r="K7948" s="379"/>
      <c r="L7948" s="379"/>
      <c r="M7948" s="379"/>
      <c r="N7948" s="379"/>
      <c r="O7948" s="379"/>
      <c r="P7948" s="379"/>
      <c r="Q7948" s="379"/>
      <c r="R7948" s="379"/>
      <c r="S7948" s="379"/>
      <c r="T7948" s="379"/>
      <c r="U7948" s="379"/>
      <c r="V7948" s="379"/>
      <c r="W7948" s="379"/>
      <c r="X7948" s="379"/>
      <c r="Y7948" s="379"/>
      <c r="Z7948" s="379"/>
      <c r="AA7948" s="380"/>
      <c r="AB7948" s="379"/>
      <c r="AC7948" s="379"/>
      <c r="AD7948" s="379"/>
      <c r="AE7948" s="381"/>
      <c r="AF7948" s="105"/>
      <c r="AG7948" s="381"/>
      <c r="AH7948" s="381"/>
      <c r="AI7948" s="381"/>
      <c r="AJ7948" s="381"/>
      <c r="AK7948" s="381"/>
      <c r="AL7948" s="381"/>
      <c r="AM7948" s="381"/>
    </row>
    <row r="7949" spans="1:39" x14ac:dyDescent="0.35">
      <c r="A7949" s="379"/>
      <c r="B7949" s="379"/>
      <c r="C7949" s="379"/>
      <c r="D7949" s="379"/>
      <c r="E7949" s="379"/>
      <c r="F7949" s="379"/>
      <c r="G7949" s="379"/>
      <c r="H7949" s="379"/>
      <c r="I7949" s="379"/>
      <c r="J7949" s="379"/>
      <c r="K7949" s="379"/>
      <c r="L7949" s="379"/>
      <c r="M7949" s="379"/>
      <c r="N7949" s="379"/>
      <c r="O7949" s="379"/>
      <c r="P7949" s="379"/>
      <c r="Q7949" s="379"/>
      <c r="R7949" s="379"/>
      <c r="S7949" s="379"/>
      <c r="T7949" s="379"/>
      <c r="U7949" s="379"/>
      <c r="V7949" s="379"/>
      <c r="W7949" s="379"/>
      <c r="X7949" s="379"/>
      <c r="Y7949" s="379"/>
      <c r="Z7949" s="379"/>
      <c r="AA7949" s="380"/>
      <c r="AB7949" s="379"/>
      <c r="AC7949" s="379"/>
      <c r="AD7949" s="379"/>
      <c r="AE7949" s="381"/>
      <c r="AF7949" s="105"/>
      <c r="AG7949" s="381"/>
      <c r="AH7949" s="381"/>
      <c r="AI7949" s="381"/>
      <c r="AJ7949" s="381"/>
      <c r="AK7949" s="381"/>
      <c r="AL7949" s="381"/>
      <c r="AM7949" s="381"/>
    </row>
    <row r="7950" spans="1:39" x14ac:dyDescent="0.35">
      <c r="A7950" s="379"/>
      <c r="B7950" s="379"/>
      <c r="C7950" s="379"/>
      <c r="D7950" s="379"/>
      <c r="E7950" s="379"/>
      <c r="F7950" s="379"/>
      <c r="G7950" s="379"/>
      <c r="H7950" s="379"/>
      <c r="I7950" s="379"/>
      <c r="J7950" s="379"/>
      <c r="K7950" s="379"/>
      <c r="L7950" s="379"/>
      <c r="M7950" s="379"/>
      <c r="N7950" s="379"/>
      <c r="O7950" s="379"/>
      <c r="P7950" s="379"/>
      <c r="Q7950" s="379"/>
      <c r="R7950" s="379"/>
      <c r="S7950" s="379"/>
      <c r="T7950" s="379"/>
      <c r="U7950" s="379"/>
      <c r="V7950" s="379"/>
      <c r="W7950" s="379"/>
      <c r="X7950" s="379"/>
      <c r="Y7950" s="379"/>
      <c r="Z7950" s="379"/>
      <c r="AA7950" s="380"/>
      <c r="AB7950" s="379"/>
      <c r="AC7950" s="379"/>
      <c r="AD7950" s="379"/>
      <c r="AE7950" s="381"/>
      <c r="AF7950" s="105"/>
      <c r="AG7950" s="381"/>
      <c r="AH7950" s="381"/>
      <c r="AI7950" s="381"/>
      <c r="AJ7950" s="381"/>
      <c r="AK7950" s="381"/>
      <c r="AL7950" s="381"/>
      <c r="AM7950" s="381"/>
    </row>
    <row r="7951" spans="1:39" x14ac:dyDescent="0.35">
      <c r="A7951" s="379"/>
      <c r="B7951" s="379"/>
      <c r="C7951" s="379"/>
      <c r="D7951" s="379"/>
      <c r="E7951" s="379"/>
      <c r="F7951" s="379"/>
      <c r="G7951" s="379"/>
      <c r="H7951" s="379"/>
      <c r="I7951" s="379"/>
      <c r="J7951" s="379"/>
      <c r="K7951" s="379"/>
      <c r="L7951" s="379"/>
      <c r="M7951" s="379"/>
      <c r="N7951" s="379"/>
      <c r="O7951" s="379"/>
      <c r="P7951" s="379"/>
      <c r="Q7951" s="379"/>
      <c r="R7951" s="379"/>
      <c r="S7951" s="379"/>
      <c r="T7951" s="379"/>
      <c r="U7951" s="379"/>
      <c r="V7951" s="379"/>
      <c r="W7951" s="379"/>
      <c r="X7951" s="379"/>
      <c r="Y7951" s="379"/>
      <c r="Z7951" s="379"/>
      <c r="AA7951" s="380"/>
      <c r="AB7951" s="379"/>
      <c r="AC7951" s="379"/>
      <c r="AD7951" s="379"/>
      <c r="AE7951" s="381"/>
      <c r="AF7951" s="105"/>
      <c r="AG7951" s="381"/>
      <c r="AH7951" s="381"/>
      <c r="AI7951" s="381"/>
      <c r="AJ7951" s="381"/>
      <c r="AK7951" s="381"/>
      <c r="AL7951" s="381"/>
      <c r="AM7951" s="381"/>
    </row>
    <row r="7952" spans="1:39" x14ac:dyDescent="0.35">
      <c r="A7952" s="379"/>
      <c r="B7952" s="379"/>
      <c r="C7952" s="379"/>
      <c r="D7952" s="379"/>
      <c r="E7952" s="379"/>
      <c r="F7952" s="379"/>
      <c r="G7952" s="379"/>
      <c r="H7952" s="379"/>
      <c r="I7952" s="379"/>
      <c r="J7952" s="379"/>
      <c r="K7952" s="379"/>
      <c r="L7952" s="379"/>
      <c r="M7952" s="379"/>
      <c r="N7952" s="379"/>
      <c r="O7952" s="379"/>
      <c r="P7952" s="379"/>
      <c r="Q7952" s="379"/>
      <c r="R7952" s="379"/>
      <c r="S7952" s="379"/>
      <c r="T7952" s="379"/>
      <c r="U7952" s="379"/>
      <c r="V7952" s="379"/>
      <c r="W7952" s="379"/>
      <c r="X7952" s="379"/>
      <c r="Y7952" s="379"/>
      <c r="Z7952" s="379"/>
      <c r="AA7952" s="380"/>
      <c r="AB7952" s="379"/>
      <c r="AC7952" s="379"/>
      <c r="AD7952" s="379"/>
      <c r="AE7952" s="381"/>
      <c r="AF7952" s="105"/>
      <c r="AG7952" s="381"/>
      <c r="AH7952" s="381"/>
      <c r="AI7952" s="381"/>
      <c r="AJ7952" s="381"/>
      <c r="AK7952" s="381"/>
      <c r="AL7952" s="381"/>
      <c r="AM7952" s="381"/>
    </row>
    <row r="7953" spans="1:39" x14ac:dyDescent="0.35">
      <c r="A7953" s="379"/>
      <c r="B7953" s="379"/>
      <c r="C7953" s="379"/>
      <c r="D7953" s="379"/>
      <c r="E7953" s="379"/>
      <c r="F7953" s="379"/>
      <c r="G7953" s="379"/>
      <c r="H7953" s="379"/>
      <c r="I7953" s="379"/>
      <c r="J7953" s="379"/>
      <c r="K7953" s="379"/>
      <c r="L7953" s="379"/>
      <c r="M7953" s="379"/>
      <c r="N7953" s="379"/>
      <c r="O7953" s="379"/>
      <c r="P7953" s="379"/>
      <c r="Q7953" s="379"/>
      <c r="R7953" s="379"/>
      <c r="S7953" s="379"/>
      <c r="T7953" s="379"/>
      <c r="U7953" s="379"/>
      <c r="V7953" s="379"/>
      <c r="W7953" s="379"/>
      <c r="X7953" s="379"/>
      <c r="Y7953" s="379"/>
      <c r="Z7953" s="379"/>
      <c r="AA7953" s="380"/>
      <c r="AB7953" s="379"/>
      <c r="AC7953" s="379"/>
      <c r="AD7953" s="379"/>
      <c r="AE7953" s="381"/>
      <c r="AF7953" s="105"/>
      <c r="AG7953" s="381"/>
      <c r="AH7953" s="381"/>
      <c r="AI7953" s="381"/>
      <c r="AJ7953" s="381"/>
      <c r="AK7953" s="381"/>
      <c r="AL7953" s="381"/>
      <c r="AM7953" s="381"/>
    </row>
    <row r="7954" spans="1:39" x14ac:dyDescent="0.35">
      <c r="A7954" s="379"/>
      <c r="B7954" s="379"/>
      <c r="C7954" s="379"/>
      <c r="D7954" s="379"/>
      <c r="E7954" s="379"/>
      <c r="F7954" s="379"/>
      <c r="G7954" s="379"/>
      <c r="H7954" s="379"/>
      <c r="I7954" s="379"/>
      <c r="J7954" s="379"/>
      <c r="K7954" s="379"/>
      <c r="L7954" s="379"/>
      <c r="M7954" s="379"/>
      <c r="N7954" s="379"/>
      <c r="O7954" s="379"/>
      <c r="P7954" s="379"/>
      <c r="Q7954" s="379"/>
      <c r="R7954" s="379"/>
      <c r="S7954" s="379"/>
      <c r="T7954" s="379"/>
      <c r="U7954" s="379"/>
      <c r="V7954" s="379"/>
      <c r="W7954" s="379"/>
      <c r="X7954" s="379"/>
      <c r="Y7954" s="379"/>
      <c r="Z7954" s="379"/>
      <c r="AA7954" s="380"/>
      <c r="AB7954" s="379"/>
      <c r="AC7954" s="379"/>
      <c r="AD7954" s="379"/>
      <c r="AE7954" s="381"/>
      <c r="AF7954" s="105"/>
      <c r="AG7954" s="381"/>
      <c r="AH7954" s="381"/>
      <c r="AI7954" s="381"/>
      <c r="AJ7954" s="381"/>
      <c r="AK7954" s="381"/>
      <c r="AL7954" s="381"/>
      <c r="AM7954" s="381"/>
    </row>
    <row r="7955" spans="1:39" x14ac:dyDescent="0.35">
      <c r="A7955" s="379"/>
      <c r="B7955" s="379"/>
      <c r="C7955" s="379"/>
      <c r="D7955" s="379"/>
      <c r="E7955" s="379"/>
      <c r="F7955" s="379"/>
      <c r="G7955" s="379"/>
      <c r="H7955" s="379"/>
      <c r="I7955" s="379"/>
      <c r="J7955" s="379"/>
      <c r="K7955" s="379"/>
      <c r="L7955" s="379"/>
      <c r="M7955" s="379"/>
      <c r="N7955" s="379"/>
      <c r="O7955" s="379"/>
      <c r="P7955" s="379"/>
      <c r="Q7955" s="379"/>
      <c r="R7955" s="379"/>
      <c r="S7955" s="379"/>
      <c r="T7955" s="379"/>
      <c r="U7955" s="379"/>
      <c r="V7955" s="379"/>
      <c r="W7955" s="379"/>
      <c r="X7955" s="379"/>
      <c r="Y7955" s="379"/>
      <c r="Z7955" s="379"/>
      <c r="AA7955" s="380"/>
      <c r="AB7955" s="379"/>
      <c r="AC7955" s="379"/>
      <c r="AD7955" s="379"/>
      <c r="AE7955" s="381"/>
      <c r="AF7955" s="105"/>
      <c r="AG7955" s="381"/>
      <c r="AH7955" s="381"/>
      <c r="AI7955" s="381"/>
      <c r="AJ7955" s="381"/>
      <c r="AK7955" s="381"/>
      <c r="AL7955" s="381"/>
      <c r="AM7955" s="381"/>
    </row>
    <row r="7956" spans="1:39" x14ac:dyDescent="0.35">
      <c r="A7956" s="379"/>
      <c r="B7956" s="379"/>
      <c r="C7956" s="379"/>
      <c r="D7956" s="379"/>
      <c r="E7956" s="379"/>
      <c r="F7956" s="379"/>
      <c r="G7956" s="379"/>
      <c r="H7956" s="379"/>
      <c r="I7956" s="379"/>
      <c r="J7956" s="379"/>
      <c r="K7956" s="379"/>
      <c r="L7956" s="379"/>
      <c r="M7956" s="379"/>
      <c r="N7956" s="379"/>
      <c r="O7956" s="379"/>
      <c r="P7956" s="379"/>
      <c r="Q7956" s="379"/>
      <c r="R7956" s="379"/>
      <c r="S7956" s="379"/>
      <c r="T7956" s="379"/>
      <c r="U7956" s="379"/>
      <c r="V7956" s="379"/>
      <c r="W7956" s="379"/>
      <c r="X7956" s="379"/>
      <c r="Y7956" s="379"/>
      <c r="Z7956" s="379"/>
      <c r="AA7956" s="380"/>
      <c r="AB7956" s="379"/>
      <c r="AC7956" s="379"/>
      <c r="AD7956" s="379"/>
      <c r="AE7956" s="381"/>
      <c r="AF7956" s="105"/>
      <c r="AG7956" s="381"/>
      <c r="AH7956" s="381"/>
      <c r="AI7956" s="381"/>
      <c r="AJ7956" s="381"/>
      <c r="AK7956" s="381"/>
      <c r="AL7956" s="381"/>
      <c r="AM7956" s="381"/>
    </row>
    <row r="7957" spans="1:39" x14ac:dyDescent="0.35">
      <c r="A7957" s="379"/>
      <c r="B7957" s="379"/>
      <c r="C7957" s="379"/>
      <c r="D7957" s="379"/>
      <c r="E7957" s="379"/>
      <c r="F7957" s="379"/>
      <c r="G7957" s="379"/>
      <c r="H7957" s="379"/>
      <c r="I7957" s="379"/>
      <c r="J7957" s="379"/>
      <c r="K7957" s="379"/>
      <c r="L7957" s="379"/>
      <c r="M7957" s="379"/>
      <c r="N7957" s="379"/>
      <c r="O7957" s="379"/>
      <c r="P7957" s="379"/>
      <c r="Q7957" s="379"/>
      <c r="R7957" s="379"/>
      <c r="S7957" s="379"/>
      <c r="T7957" s="379"/>
      <c r="U7957" s="379"/>
      <c r="V7957" s="379"/>
      <c r="W7957" s="379"/>
      <c r="X7957" s="379"/>
      <c r="Y7957" s="379"/>
      <c r="Z7957" s="379"/>
      <c r="AA7957" s="380"/>
      <c r="AB7957" s="379"/>
      <c r="AC7957" s="379"/>
      <c r="AD7957" s="379"/>
      <c r="AE7957" s="381"/>
      <c r="AF7957" s="105"/>
      <c r="AG7957" s="381"/>
      <c r="AH7957" s="381"/>
      <c r="AI7957" s="381"/>
      <c r="AJ7957" s="381"/>
      <c r="AK7957" s="381"/>
      <c r="AL7957" s="381"/>
      <c r="AM7957" s="381"/>
    </row>
    <row r="7958" spans="1:39" x14ac:dyDescent="0.35">
      <c r="A7958" s="379"/>
      <c r="B7958" s="379"/>
      <c r="C7958" s="379"/>
      <c r="D7958" s="379"/>
      <c r="E7958" s="379"/>
      <c r="F7958" s="379"/>
      <c r="G7958" s="379"/>
      <c r="H7958" s="379"/>
      <c r="I7958" s="379"/>
      <c r="J7958" s="379"/>
      <c r="K7958" s="379"/>
      <c r="L7958" s="379"/>
      <c r="M7958" s="379"/>
      <c r="N7958" s="379"/>
      <c r="O7958" s="379"/>
      <c r="P7958" s="379"/>
      <c r="Q7958" s="379"/>
      <c r="R7958" s="379"/>
      <c r="S7958" s="379"/>
      <c r="T7958" s="379"/>
      <c r="U7958" s="379"/>
      <c r="V7958" s="379"/>
      <c r="W7958" s="379"/>
      <c r="X7958" s="379"/>
      <c r="Y7958" s="379"/>
      <c r="Z7958" s="379"/>
      <c r="AA7958" s="380"/>
      <c r="AB7958" s="379"/>
      <c r="AC7958" s="379"/>
      <c r="AD7958" s="379"/>
      <c r="AE7958" s="381"/>
      <c r="AF7958" s="105"/>
      <c r="AG7958" s="381"/>
      <c r="AH7958" s="381"/>
      <c r="AI7958" s="381"/>
      <c r="AJ7958" s="381"/>
      <c r="AK7958" s="381"/>
      <c r="AL7958" s="381"/>
      <c r="AM7958" s="381"/>
    </row>
    <row r="7959" spans="1:39" x14ac:dyDescent="0.35">
      <c r="A7959" s="379"/>
      <c r="B7959" s="379"/>
      <c r="C7959" s="379"/>
      <c r="D7959" s="379"/>
      <c r="E7959" s="379"/>
      <c r="F7959" s="379"/>
      <c r="G7959" s="379"/>
      <c r="H7959" s="379"/>
      <c r="I7959" s="379"/>
      <c r="J7959" s="379"/>
      <c r="K7959" s="379"/>
      <c r="L7959" s="379"/>
      <c r="M7959" s="379"/>
      <c r="N7959" s="379"/>
      <c r="O7959" s="379"/>
      <c r="P7959" s="379"/>
      <c r="Q7959" s="379"/>
      <c r="R7959" s="379"/>
      <c r="S7959" s="379"/>
      <c r="T7959" s="379"/>
      <c r="U7959" s="379"/>
      <c r="V7959" s="379"/>
      <c r="W7959" s="379"/>
      <c r="X7959" s="379"/>
      <c r="Y7959" s="379"/>
      <c r="Z7959" s="379"/>
      <c r="AA7959" s="380"/>
      <c r="AB7959" s="379"/>
      <c r="AC7959" s="379"/>
      <c r="AD7959" s="379"/>
      <c r="AE7959" s="381"/>
      <c r="AF7959" s="105"/>
      <c r="AG7959" s="381"/>
      <c r="AH7959" s="381"/>
      <c r="AI7959" s="381"/>
      <c r="AJ7959" s="381"/>
      <c r="AK7959" s="381"/>
      <c r="AL7959" s="381"/>
      <c r="AM7959" s="381"/>
    </row>
    <row r="7960" spans="1:39" x14ac:dyDescent="0.35">
      <c r="A7960" s="379"/>
      <c r="B7960" s="379"/>
      <c r="C7960" s="379"/>
      <c r="D7960" s="379"/>
      <c r="E7960" s="379"/>
      <c r="F7960" s="379"/>
      <c r="G7960" s="379"/>
      <c r="H7960" s="379"/>
      <c r="I7960" s="379"/>
      <c r="J7960" s="379"/>
      <c r="K7960" s="379"/>
      <c r="L7960" s="379"/>
      <c r="M7960" s="379"/>
      <c r="N7960" s="379"/>
      <c r="O7960" s="379"/>
      <c r="P7960" s="379"/>
      <c r="Q7960" s="379"/>
      <c r="R7960" s="379"/>
      <c r="S7960" s="379"/>
      <c r="T7960" s="379"/>
      <c r="U7960" s="379"/>
      <c r="V7960" s="379"/>
      <c r="W7960" s="379"/>
      <c r="X7960" s="379"/>
      <c r="Y7960" s="379"/>
      <c r="Z7960" s="379"/>
      <c r="AA7960" s="380"/>
      <c r="AB7960" s="379"/>
      <c r="AC7960" s="379"/>
      <c r="AD7960" s="379"/>
      <c r="AE7960" s="381"/>
      <c r="AF7960" s="105"/>
      <c r="AG7960" s="381"/>
      <c r="AH7960" s="381"/>
      <c r="AI7960" s="381"/>
      <c r="AJ7960" s="381"/>
      <c r="AK7960" s="381"/>
      <c r="AL7960" s="381"/>
      <c r="AM7960" s="381"/>
    </row>
    <row r="7961" spans="1:39" x14ac:dyDescent="0.35">
      <c r="A7961" s="379"/>
      <c r="B7961" s="379"/>
      <c r="C7961" s="379"/>
      <c r="D7961" s="379"/>
      <c r="E7961" s="379"/>
      <c r="F7961" s="379"/>
      <c r="G7961" s="379"/>
      <c r="H7961" s="379"/>
      <c r="I7961" s="379"/>
      <c r="J7961" s="379"/>
      <c r="K7961" s="379"/>
      <c r="L7961" s="379"/>
      <c r="M7961" s="379"/>
      <c r="N7961" s="379"/>
      <c r="O7961" s="379"/>
      <c r="P7961" s="379"/>
      <c r="Q7961" s="379"/>
      <c r="R7961" s="379"/>
      <c r="S7961" s="379"/>
      <c r="T7961" s="379"/>
      <c r="U7961" s="379"/>
      <c r="V7961" s="379"/>
      <c r="W7961" s="379"/>
      <c r="X7961" s="379"/>
      <c r="Y7961" s="379"/>
      <c r="Z7961" s="379"/>
      <c r="AA7961" s="380"/>
      <c r="AB7961" s="379"/>
      <c r="AC7961" s="379"/>
      <c r="AD7961" s="379"/>
      <c r="AE7961" s="381"/>
      <c r="AF7961" s="105"/>
      <c r="AG7961" s="381"/>
      <c r="AH7961" s="381"/>
      <c r="AI7961" s="381"/>
      <c r="AJ7961" s="381"/>
      <c r="AK7961" s="381"/>
      <c r="AL7961" s="381"/>
      <c r="AM7961" s="381"/>
    </row>
    <row r="7962" spans="1:39" x14ac:dyDescent="0.35">
      <c r="A7962" s="379"/>
      <c r="B7962" s="379"/>
      <c r="C7962" s="379"/>
      <c r="D7962" s="379"/>
      <c r="E7962" s="379"/>
      <c r="F7962" s="379"/>
      <c r="G7962" s="379"/>
      <c r="H7962" s="379"/>
      <c r="I7962" s="379"/>
      <c r="J7962" s="379"/>
      <c r="K7962" s="379"/>
      <c r="L7962" s="379"/>
      <c r="M7962" s="379"/>
      <c r="N7962" s="379"/>
      <c r="O7962" s="379"/>
      <c r="P7962" s="379"/>
      <c r="Q7962" s="379"/>
      <c r="R7962" s="379"/>
      <c r="S7962" s="379"/>
      <c r="T7962" s="379"/>
      <c r="U7962" s="379"/>
      <c r="V7962" s="379"/>
      <c r="W7962" s="379"/>
      <c r="X7962" s="379"/>
      <c r="Y7962" s="379"/>
      <c r="Z7962" s="379"/>
      <c r="AA7962" s="380"/>
      <c r="AB7962" s="379"/>
      <c r="AC7962" s="379"/>
      <c r="AD7962" s="379"/>
      <c r="AE7962" s="381"/>
      <c r="AF7962" s="105"/>
      <c r="AG7962" s="381"/>
      <c r="AH7962" s="381"/>
      <c r="AI7962" s="381"/>
      <c r="AJ7962" s="381"/>
      <c r="AK7962" s="381"/>
      <c r="AL7962" s="381"/>
      <c r="AM7962" s="381"/>
    </row>
    <row r="7963" spans="1:39" x14ac:dyDescent="0.35">
      <c r="A7963" s="379"/>
      <c r="B7963" s="379"/>
      <c r="C7963" s="379"/>
      <c r="D7963" s="379"/>
      <c r="E7963" s="379"/>
      <c r="F7963" s="379"/>
      <c r="G7963" s="379"/>
      <c r="H7963" s="379"/>
      <c r="I7963" s="379"/>
      <c r="J7963" s="379"/>
      <c r="K7963" s="379"/>
      <c r="L7963" s="379"/>
      <c r="M7963" s="379"/>
      <c r="N7963" s="379"/>
      <c r="O7963" s="379"/>
      <c r="P7963" s="379"/>
      <c r="Q7963" s="379"/>
      <c r="R7963" s="379"/>
      <c r="S7963" s="379"/>
      <c r="T7963" s="379"/>
      <c r="U7963" s="379"/>
      <c r="V7963" s="379"/>
      <c r="W7963" s="379"/>
      <c r="X7963" s="379"/>
      <c r="Y7963" s="379"/>
      <c r="Z7963" s="379"/>
      <c r="AA7963" s="380"/>
      <c r="AB7963" s="379"/>
      <c r="AC7963" s="379"/>
      <c r="AD7963" s="379"/>
      <c r="AE7963" s="381"/>
      <c r="AF7963" s="105"/>
      <c r="AG7963" s="381"/>
      <c r="AH7963" s="381"/>
      <c r="AI7963" s="381"/>
      <c r="AJ7963" s="381"/>
      <c r="AK7963" s="381"/>
      <c r="AL7963" s="381"/>
      <c r="AM7963" s="381"/>
    </row>
    <row r="7964" spans="1:39" x14ac:dyDescent="0.35">
      <c r="A7964" s="379"/>
      <c r="B7964" s="379"/>
      <c r="C7964" s="379"/>
      <c r="D7964" s="379"/>
      <c r="E7964" s="379"/>
      <c r="F7964" s="379"/>
      <c r="G7964" s="379"/>
      <c r="H7964" s="379"/>
      <c r="I7964" s="379"/>
      <c r="J7964" s="379"/>
      <c r="K7964" s="379"/>
      <c r="L7964" s="379"/>
      <c r="M7964" s="379"/>
      <c r="N7964" s="379"/>
      <c r="O7964" s="379"/>
      <c r="P7964" s="379"/>
      <c r="Q7964" s="379"/>
      <c r="R7964" s="379"/>
      <c r="S7964" s="379"/>
      <c r="T7964" s="379"/>
      <c r="U7964" s="379"/>
      <c r="V7964" s="379"/>
      <c r="W7964" s="379"/>
      <c r="X7964" s="379"/>
      <c r="Y7964" s="379"/>
      <c r="Z7964" s="379"/>
      <c r="AA7964" s="380"/>
      <c r="AB7964" s="379"/>
      <c r="AC7964" s="379"/>
      <c r="AD7964" s="379"/>
      <c r="AE7964" s="381"/>
      <c r="AF7964" s="105"/>
      <c r="AG7964" s="381"/>
      <c r="AH7964" s="381"/>
      <c r="AI7964" s="381"/>
      <c r="AJ7964" s="381"/>
      <c r="AK7964" s="381"/>
      <c r="AL7964" s="381"/>
      <c r="AM7964" s="381"/>
    </row>
    <row r="7965" spans="1:39" x14ac:dyDescent="0.35">
      <c r="A7965" s="379"/>
      <c r="B7965" s="379"/>
      <c r="C7965" s="379"/>
      <c r="D7965" s="379"/>
      <c r="E7965" s="379"/>
      <c r="F7965" s="379"/>
      <c r="G7965" s="379"/>
      <c r="H7965" s="379"/>
      <c r="I7965" s="379"/>
      <c r="J7965" s="379"/>
      <c r="K7965" s="379"/>
      <c r="L7965" s="379"/>
      <c r="M7965" s="379"/>
      <c r="N7965" s="379"/>
      <c r="O7965" s="379"/>
      <c r="P7965" s="379"/>
      <c r="Q7965" s="379"/>
      <c r="R7965" s="379"/>
      <c r="S7965" s="379"/>
      <c r="T7965" s="379"/>
      <c r="U7965" s="379"/>
      <c r="V7965" s="379"/>
      <c r="W7965" s="379"/>
      <c r="X7965" s="379"/>
      <c r="Y7965" s="379"/>
      <c r="Z7965" s="379"/>
      <c r="AA7965" s="380"/>
      <c r="AB7965" s="379"/>
      <c r="AC7965" s="379"/>
      <c r="AD7965" s="379"/>
      <c r="AE7965" s="381"/>
      <c r="AF7965" s="105"/>
      <c r="AG7965" s="381"/>
      <c r="AH7965" s="381"/>
      <c r="AI7965" s="381"/>
      <c r="AJ7965" s="381"/>
      <c r="AK7965" s="381"/>
      <c r="AL7965" s="381"/>
      <c r="AM7965" s="381"/>
    </row>
    <row r="7966" spans="1:39" x14ac:dyDescent="0.35">
      <c r="A7966" s="379"/>
      <c r="B7966" s="379"/>
      <c r="C7966" s="379"/>
      <c r="D7966" s="379"/>
      <c r="E7966" s="379"/>
      <c r="F7966" s="379"/>
      <c r="G7966" s="379"/>
      <c r="H7966" s="379"/>
      <c r="I7966" s="379"/>
      <c r="J7966" s="379"/>
      <c r="K7966" s="379"/>
      <c r="L7966" s="379"/>
      <c r="M7966" s="379"/>
      <c r="N7966" s="379"/>
      <c r="O7966" s="379"/>
      <c r="P7966" s="379"/>
      <c r="Q7966" s="379"/>
      <c r="R7966" s="379"/>
      <c r="S7966" s="379"/>
      <c r="T7966" s="379"/>
      <c r="U7966" s="379"/>
      <c r="V7966" s="379"/>
      <c r="W7966" s="379"/>
      <c r="X7966" s="379"/>
      <c r="Y7966" s="379"/>
      <c r="Z7966" s="379"/>
      <c r="AA7966" s="380"/>
      <c r="AB7966" s="379"/>
      <c r="AC7966" s="379"/>
      <c r="AD7966" s="379"/>
      <c r="AE7966" s="381"/>
      <c r="AF7966" s="105"/>
      <c r="AG7966" s="381"/>
      <c r="AH7966" s="381"/>
      <c r="AI7966" s="381"/>
      <c r="AJ7966" s="381"/>
      <c r="AK7966" s="381"/>
      <c r="AL7966" s="381"/>
      <c r="AM7966" s="381"/>
    </row>
    <row r="7967" spans="1:39" x14ac:dyDescent="0.35">
      <c r="A7967" s="379"/>
      <c r="B7967" s="379"/>
      <c r="C7967" s="379"/>
      <c r="D7967" s="379"/>
      <c r="E7967" s="379"/>
      <c r="F7967" s="379"/>
      <c r="G7967" s="379"/>
      <c r="H7967" s="379"/>
      <c r="I7967" s="379"/>
      <c r="J7967" s="379"/>
      <c r="K7967" s="379"/>
      <c r="L7967" s="379"/>
      <c r="M7967" s="379"/>
      <c r="N7967" s="379"/>
      <c r="O7967" s="379"/>
      <c r="P7967" s="379"/>
      <c r="Q7967" s="379"/>
      <c r="R7967" s="379"/>
      <c r="S7967" s="379"/>
      <c r="T7967" s="379"/>
      <c r="U7967" s="379"/>
      <c r="V7967" s="379"/>
      <c r="W7967" s="379"/>
      <c r="X7967" s="379"/>
      <c r="Y7967" s="379"/>
      <c r="Z7967" s="379"/>
      <c r="AA7967" s="380"/>
      <c r="AB7967" s="379"/>
      <c r="AC7967" s="379"/>
      <c r="AD7967" s="379"/>
      <c r="AE7967" s="381"/>
      <c r="AF7967" s="105"/>
      <c r="AG7967" s="381"/>
      <c r="AH7967" s="381"/>
      <c r="AI7967" s="381"/>
      <c r="AJ7967" s="381"/>
      <c r="AK7967" s="381"/>
      <c r="AL7967" s="381"/>
      <c r="AM7967" s="381"/>
    </row>
    <row r="7968" spans="1:39" x14ac:dyDescent="0.35">
      <c r="A7968" s="379"/>
      <c r="B7968" s="379"/>
      <c r="C7968" s="379"/>
      <c r="D7968" s="379"/>
      <c r="E7968" s="379"/>
      <c r="F7968" s="379"/>
      <c r="G7968" s="379"/>
      <c r="H7968" s="379"/>
      <c r="I7968" s="379"/>
      <c r="J7968" s="379"/>
      <c r="K7968" s="379"/>
      <c r="L7968" s="379"/>
      <c r="M7968" s="379"/>
      <c r="N7968" s="379"/>
      <c r="O7968" s="379"/>
      <c r="P7968" s="379"/>
      <c r="Q7968" s="379"/>
      <c r="R7968" s="379"/>
      <c r="S7968" s="379"/>
      <c r="T7968" s="379"/>
      <c r="U7968" s="379"/>
      <c r="V7968" s="379"/>
      <c r="W7968" s="379"/>
      <c r="X7968" s="379"/>
      <c r="Y7968" s="379"/>
      <c r="Z7968" s="379"/>
      <c r="AA7968" s="380"/>
      <c r="AB7968" s="379"/>
      <c r="AC7968" s="379"/>
      <c r="AD7968" s="379"/>
      <c r="AE7968" s="381"/>
      <c r="AF7968" s="105"/>
      <c r="AG7968" s="381"/>
      <c r="AH7968" s="381"/>
      <c r="AI7968" s="381"/>
      <c r="AJ7968" s="381"/>
      <c r="AK7968" s="381"/>
      <c r="AL7968" s="381"/>
      <c r="AM7968" s="381"/>
    </row>
    <row r="7969" spans="1:39" x14ac:dyDescent="0.35">
      <c r="A7969" s="379"/>
      <c r="B7969" s="379"/>
      <c r="C7969" s="379"/>
      <c r="D7969" s="379"/>
      <c r="E7969" s="379"/>
      <c r="F7969" s="379"/>
      <c r="G7969" s="379"/>
      <c r="H7969" s="379"/>
      <c r="I7969" s="379"/>
      <c r="J7969" s="379"/>
      <c r="K7969" s="379"/>
      <c r="L7969" s="379"/>
      <c r="M7969" s="379"/>
      <c r="N7969" s="379"/>
      <c r="O7969" s="379"/>
      <c r="P7969" s="379"/>
      <c r="Q7969" s="379"/>
      <c r="R7969" s="379"/>
      <c r="S7969" s="379"/>
      <c r="T7969" s="379"/>
      <c r="U7969" s="379"/>
      <c r="V7969" s="379"/>
      <c r="W7969" s="379"/>
      <c r="X7969" s="379"/>
      <c r="Y7969" s="379"/>
      <c r="Z7969" s="379"/>
      <c r="AA7969" s="380"/>
      <c r="AB7969" s="379"/>
      <c r="AC7969" s="379"/>
      <c r="AD7969" s="379"/>
      <c r="AE7969" s="381"/>
      <c r="AF7969" s="105"/>
      <c r="AG7969" s="381"/>
      <c r="AH7969" s="381"/>
      <c r="AI7969" s="381"/>
      <c r="AJ7969" s="381"/>
      <c r="AK7969" s="381"/>
      <c r="AL7969" s="381"/>
      <c r="AM7969" s="381"/>
    </row>
    <row r="7970" spans="1:39" x14ac:dyDescent="0.35">
      <c r="A7970" s="379"/>
      <c r="B7970" s="379"/>
      <c r="C7970" s="379"/>
      <c r="D7970" s="379"/>
      <c r="E7970" s="379"/>
      <c r="F7970" s="379"/>
      <c r="G7970" s="379"/>
      <c r="H7970" s="379"/>
      <c r="I7970" s="379"/>
      <c r="J7970" s="379"/>
      <c r="K7970" s="379"/>
      <c r="L7970" s="379"/>
      <c r="M7970" s="379"/>
      <c r="N7970" s="379"/>
      <c r="O7970" s="379"/>
      <c r="P7970" s="379"/>
      <c r="Q7970" s="379"/>
      <c r="R7970" s="379"/>
      <c r="S7970" s="379"/>
      <c r="T7970" s="379"/>
      <c r="U7970" s="379"/>
      <c r="V7970" s="379"/>
      <c r="W7970" s="379"/>
      <c r="X7970" s="379"/>
      <c r="Y7970" s="379"/>
      <c r="Z7970" s="379"/>
      <c r="AA7970" s="380"/>
      <c r="AB7970" s="379"/>
      <c r="AC7970" s="379"/>
      <c r="AD7970" s="379"/>
      <c r="AE7970" s="381"/>
      <c r="AF7970" s="105"/>
      <c r="AG7970" s="381"/>
      <c r="AH7970" s="381"/>
      <c r="AI7970" s="381"/>
      <c r="AJ7970" s="381"/>
      <c r="AK7970" s="381"/>
      <c r="AL7970" s="381"/>
      <c r="AM7970" s="381"/>
    </row>
    <row r="7971" spans="1:39" x14ac:dyDescent="0.35">
      <c r="A7971" s="379"/>
      <c r="B7971" s="379"/>
      <c r="C7971" s="379"/>
      <c r="D7971" s="379"/>
      <c r="E7971" s="379"/>
      <c r="F7971" s="379"/>
      <c r="G7971" s="379"/>
      <c r="H7971" s="379"/>
      <c r="I7971" s="379"/>
      <c r="J7971" s="379"/>
      <c r="K7971" s="379"/>
      <c r="L7971" s="379"/>
      <c r="M7971" s="379"/>
      <c r="N7971" s="379"/>
      <c r="O7971" s="379"/>
      <c r="P7971" s="379"/>
      <c r="Q7971" s="379"/>
      <c r="R7971" s="379"/>
      <c r="S7971" s="379"/>
      <c r="T7971" s="379"/>
      <c r="U7971" s="379"/>
      <c r="V7971" s="379"/>
      <c r="W7971" s="379"/>
      <c r="X7971" s="379"/>
      <c r="Y7971" s="379"/>
      <c r="Z7971" s="379"/>
      <c r="AA7971" s="380"/>
      <c r="AB7971" s="379"/>
      <c r="AC7971" s="379"/>
      <c r="AD7971" s="379"/>
      <c r="AE7971" s="381"/>
      <c r="AF7971" s="105"/>
      <c r="AG7971" s="381"/>
      <c r="AH7971" s="381"/>
      <c r="AI7971" s="381"/>
      <c r="AJ7971" s="381"/>
      <c r="AK7971" s="381"/>
      <c r="AL7971" s="381"/>
      <c r="AM7971" s="381"/>
    </row>
    <row r="7972" spans="1:39" x14ac:dyDescent="0.35">
      <c r="A7972" s="379"/>
      <c r="B7972" s="379"/>
      <c r="C7972" s="379"/>
      <c r="D7972" s="379"/>
      <c r="E7972" s="379"/>
      <c r="F7972" s="379"/>
      <c r="G7972" s="379"/>
      <c r="H7972" s="379"/>
      <c r="I7972" s="379"/>
      <c r="J7972" s="379"/>
      <c r="K7972" s="379"/>
      <c r="L7972" s="379"/>
      <c r="M7972" s="379"/>
      <c r="N7972" s="379"/>
      <c r="O7972" s="379"/>
      <c r="P7972" s="379"/>
      <c r="Q7972" s="379"/>
      <c r="R7972" s="379"/>
      <c r="S7972" s="379"/>
      <c r="T7972" s="379"/>
      <c r="U7972" s="379"/>
      <c r="V7972" s="379"/>
      <c r="W7972" s="379"/>
      <c r="X7972" s="379"/>
      <c r="Y7972" s="379"/>
      <c r="Z7972" s="379"/>
      <c r="AA7972" s="380"/>
      <c r="AB7972" s="379"/>
      <c r="AC7972" s="379"/>
      <c r="AD7972" s="379"/>
      <c r="AE7972" s="381"/>
      <c r="AF7972" s="105"/>
      <c r="AG7972" s="381"/>
      <c r="AH7972" s="381"/>
      <c r="AI7972" s="381"/>
      <c r="AJ7972" s="381"/>
      <c r="AK7972" s="381"/>
      <c r="AL7972" s="381"/>
      <c r="AM7972" s="381"/>
    </row>
    <row r="7973" spans="1:39" x14ac:dyDescent="0.35">
      <c r="A7973" s="379"/>
      <c r="B7973" s="379"/>
      <c r="C7973" s="379"/>
      <c r="D7973" s="379"/>
      <c r="E7973" s="379"/>
      <c r="F7973" s="379"/>
      <c r="G7973" s="379"/>
      <c r="H7973" s="379"/>
      <c r="I7973" s="379"/>
      <c r="J7973" s="379"/>
      <c r="K7973" s="379"/>
      <c r="L7973" s="379"/>
      <c r="M7973" s="379"/>
      <c r="N7973" s="379"/>
      <c r="O7973" s="379"/>
      <c r="P7973" s="379"/>
      <c r="Q7973" s="379"/>
      <c r="R7973" s="379"/>
      <c r="S7973" s="379"/>
      <c r="T7973" s="379"/>
      <c r="U7973" s="379"/>
      <c r="V7973" s="379"/>
      <c r="W7973" s="379"/>
      <c r="X7973" s="379"/>
      <c r="Y7973" s="379"/>
      <c r="Z7973" s="379"/>
      <c r="AA7973" s="380"/>
      <c r="AB7973" s="379"/>
      <c r="AC7973" s="379"/>
      <c r="AD7973" s="379"/>
      <c r="AE7973" s="381"/>
      <c r="AF7973" s="105"/>
      <c r="AG7973" s="381"/>
      <c r="AH7973" s="381"/>
      <c r="AI7973" s="381"/>
      <c r="AJ7973" s="381"/>
      <c r="AK7973" s="381"/>
      <c r="AL7973" s="381"/>
      <c r="AM7973" s="381"/>
    </row>
    <row r="7974" spans="1:39" x14ac:dyDescent="0.35">
      <c r="A7974" s="379"/>
      <c r="B7974" s="379"/>
      <c r="C7974" s="379"/>
      <c r="D7974" s="379"/>
      <c r="E7974" s="379"/>
      <c r="F7974" s="379"/>
      <c r="G7974" s="379"/>
      <c r="H7974" s="379"/>
      <c r="I7974" s="379"/>
      <c r="J7974" s="379"/>
      <c r="K7974" s="379"/>
      <c r="L7974" s="379"/>
      <c r="M7974" s="379"/>
      <c r="N7974" s="379"/>
      <c r="O7974" s="379"/>
      <c r="P7974" s="379"/>
      <c r="Q7974" s="379"/>
      <c r="R7974" s="379"/>
      <c r="S7974" s="379"/>
      <c r="T7974" s="379"/>
      <c r="U7974" s="379"/>
      <c r="V7974" s="379"/>
      <c r="W7974" s="379"/>
      <c r="X7974" s="379"/>
      <c r="Y7974" s="379"/>
      <c r="Z7974" s="379"/>
      <c r="AA7974" s="380"/>
      <c r="AB7974" s="379"/>
      <c r="AC7974" s="379"/>
      <c r="AD7974" s="379"/>
      <c r="AE7974" s="381"/>
      <c r="AF7974" s="105"/>
      <c r="AG7974" s="381"/>
      <c r="AH7974" s="381"/>
      <c r="AI7974" s="381"/>
      <c r="AJ7974" s="381"/>
      <c r="AK7974" s="381"/>
      <c r="AL7974" s="381"/>
      <c r="AM7974" s="381"/>
    </row>
    <row r="7975" spans="1:39" x14ac:dyDescent="0.35">
      <c r="A7975" s="379"/>
      <c r="B7975" s="379"/>
      <c r="C7975" s="379"/>
      <c r="D7975" s="379"/>
      <c r="E7975" s="379"/>
      <c r="F7975" s="379"/>
      <c r="G7975" s="379"/>
      <c r="H7975" s="379"/>
      <c r="I7975" s="379"/>
      <c r="J7975" s="379"/>
      <c r="K7975" s="379"/>
      <c r="L7975" s="379"/>
      <c r="M7975" s="379"/>
      <c r="N7975" s="379"/>
      <c r="O7975" s="379"/>
      <c r="P7975" s="379"/>
      <c r="Q7975" s="379"/>
      <c r="R7975" s="379"/>
      <c r="S7975" s="379"/>
      <c r="T7975" s="379"/>
      <c r="U7975" s="379"/>
      <c r="V7975" s="379"/>
      <c r="W7975" s="379"/>
      <c r="X7975" s="379"/>
      <c r="Y7975" s="379"/>
      <c r="Z7975" s="379"/>
      <c r="AA7975" s="380"/>
      <c r="AB7975" s="379"/>
      <c r="AC7975" s="379"/>
      <c r="AD7975" s="379"/>
      <c r="AE7975" s="381"/>
      <c r="AF7975" s="105"/>
      <c r="AG7975" s="381"/>
      <c r="AH7975" s="381"/>
      <c r="AI7975" s="381"/>
      <c r="AJ7975" s="381"/>
      <c r="AK7975" s="381"/>
      <c r="AL7975" s="381"/>
      <c r="AM7975" s="381"/>
    </row>
    <row r="7976" spans="1:39" x14ac:dyDescent="0.35">
      <c r="A7976" s="379"/>
      <c r="B7976" s="379"/>
      <c r="C7976" s="379"/>
      <c r="D7976" s="379"/>
      <c r="E7976" s="379"/>
      <c r="F7976" s="379"/>
      <c r="G7976" s="379"/>
      <c r="H7976" s="379"/>
      <c r="I7976" s="379"/>
      <c r="J7976" s="379"/>
      <c r="K7976" s="379"/>
      <c r="L7976" s="379"/>
      <c r="M7976" s="379"/>
      <c r="N7976" s="379"/>
      <c r="O7976" s="379"/>
      <c r="P7976" s="379"/>
      <c r="Q7976" s="379"/>
      <c r="R7976" s="379"/>
      <c r="S7976" s="379"/>
      <c r="T7976" s="379"/>
      <c r="U7976" s="379"/>
      <c r="V7976" s="379"/>
      <c r="W7976" s="379"/>
      <c r="X7976" s="379"/>
      <c r="Y7976" s="379"/>
      <c r="Z7976" s="379"/>
      <c r="AA7976" s="380"/>
      <c r="AB7976" s="379"/>
      <c r="AC7976" s="379"/>
      <c r="AD7976" s="379"/>
      <c r="AE7976" s="381"/>
      <c r="AF7976" s="105"/>
      <c r="AG7976" s="381"/>
      <c r="AH7976" s="381"/>
      <c r="AI7976" s="381"/>
      <c r="AJ7976" s="381"/>
      <c r="AK7976" s="381"/>
      <c r="AL7976" s="381"/>
      <c r="AM7976" s="381"/>
    </row>
    <row r="7977" spans="1:39" x14ac:dyDescent="0.35">
      <c r="A7977" s="379"/>
      <c r="B7977" s="379"/>
      <c r="C7977" s="379"/>
      <c r="D7977" s="379"/>
      <c r="E7977" s="379"/>
      <c r="F7977" s="379"/>
      <c r="G7977" s="379"/>
      <c r="H7977" s="379"/>
      <c r="I7977" s="379"/>
      <c r="J7977" s="379"/>
      <c r="K7977" s="379"/>
      <c r="L7977" s="379"/>
      <c r="M7977" s="379"/>
      <c r="N7977" s="379"/>
      <c r="O7977" s="379"/>
      <c r="P7977" s="379"/>
      <c r="Q7977" s="379"/>
      <c r="R7977" s="379"/>
      <c r="S7977" s="379"/>
      <c r="T7977" s="379"/>
      <c r="U7977" s="379"/>
      <c r="V7977" s="379"/>
      <c r="W7977" s="379"/>
      <c r="X7977" s="379"/>
      <c r="Y7977" s="379"/>
      <c r="Z7977" s="379"/>
      <c r="AA7977" s="380"/>
      <c r="AB7977" s="379"/>
      <c r="AC7977" s="379"/>
      <c r="AD7977" s="379"/>
      <c r="AE7977" s="381"/>
      <c r="AF7977" s="105"/>
      <c r="AG7977" s="381"/>
      <c r="AH7977" s="381"/>
      <c r="AI7977" s="381"/>
      <c r="AJ7977" s="381"/>
      <c r="AK7977" s="381"/>
      <c r="AL7977" s="381"/>
      <c r="AM7977" s="381"/>
    </row>
    <row r="7978" spans="1:39" x14ac:dyDescent="0.35">
      <c r="A7978" s="379"/>
      <c r="B7978" s="379"/>
      <c r="C7978" s="379"/>
      <c r="D7978" s="379"/>
      <c r="E7978" s="379"/>
      <c r="F7978" s="379"/>
      <c r="G7978" s="379"/>
      <c r="H7978" s="379"/>
      <c r="I7978" s="379"/>
      <c r="J7978" s="379"/>
      <c r="K7978" s="379"/>
      <c r="L7978" s="379"/>
      <c r="M7978" s="379"/>
      <c r="N7978" s="379"/>
      <c r="O7978" s="379"/>
      <c r="P7978" s="379"/>
      <c r="Q7978" s="379"/>
      <c r="R7978" s="379"/>
      <c r="S7978" s="379"/>
      <c r="T7978" s="379"/>
      <c r="U7978" s="379"/>
      <c r="V7978" s="379"/>
      <c r="W7978" s="379"/>
      <c r="X7978" s="379"/>
      <c r="Y7978" s="379"/>
      <c r="Z7978" s="379"/>
      <c r="AA7978" s="380"/>
      <c r="AB7978" s="379"/>
      <c r="AC7978" s="379"/>
      <c r="AD7978" s="379"/>
      <c r="AE7978" s="381"/>
      <c r="AF7978" s="105"/>
      <c r="AG7978" s="381"/>
      <c r="AH7978" s="381"/>
      <c r="AI7978" s="381"/>
      <c r="AJ7978" s="381"/>
      <c r="AK7978" s="381"/>
      <c r="AL7978" s="381"/>
      <c r="AM7978" s="381"/>
    </row>
    <row r="7979" spans="1:39" x14ac:dyDescent="0.35">
      <c r="A7979" s="379"/>
      <c r="B7979" s="379"/>
      <c r="C7979" s="379"/>
      <c r="D7979" s="379"/>
      <c r="E7979" s="379"/>
      <c r="F7979" s="379"/>
      <c r="G7979" s="379"/>
      <c r="H7979" s="379"/>
      <c r="I7979" s="379"/>
      <c r="J7979" s="379"/>
      <c r="K7979" s="379"/>
      <c r="L7979" s="379"/>
      <c r="M7979" s="379"/>
      <c r="N7979" s="379"/>
      <c r="O7979" s="379"/>
      <c r="P7979" s="379"/>
      <c r="Q7979" s="379"/>
      <c r="R7979" s="379"/>
      <c r="S7979" s="379"/>
      <c r="T7979" s="379"/>
      <c r="U7979" s="379"/>
      <c r="V7979" s="379"/>
      <c r="W7979" s="379"/>
      <c r="X7979" s="379"/>
      <c r="Y7979" s="379"/>
      <c r="Z7979" s="379"/>
      <c r="AA7979" s="380"/>
      <c r="AB7979" s="379"/>
      <c r="AC7979" s="379"/>
      <c r="AD7979" s="379"/>
      <c r="AE7979" s="381"/>
      <c r="AF7979" s="105"/>
      <c r="AG7979" s="381"/>
      <c r="AH7979" s="381"/>
      <c r="AI7979" s="381"/>
      <c r="AJ7979" s="381"/>
      <c r="AK7979" s="381"/>
      <c r="AL7979" s="381"/>
      <c r="AM7979" s="381"/>
    </row>
    <row r="7980" spans="1:39" x14ac:dyDescent="0.35">
      <c r="A7980" s="379"/>
      <c r="B7980" s="379"/>
      <c r="C7980" s="379"/>
      <c r="D7980" s="379"/>
      <c r="E7980" s="379"/>
      <c r="F7980" s="379"/>
      <c r="G7980" s="379"/>
      <c r="H7980" s="379"/>
      <c r="I7980" s="379"/>
      <c r="J7980" s="379"/>
      <c r="K7980" s="379"/>
      <c r="L7980" s="379"/>
      <c r="M7980" s="379"/>
      <c r="N7980" s="379"/>
      <c r="O7980" s="379"/>
      <c r="P7980" s="379"/>
      <c r="Q7980" s="379"/>
      <c r="R7980" s="379"/>
      <c r="S7980" s="379"/>
      <c r="T7980" s="379"/>
      <c r="U7980" s="379"/>
      <c r="V7980" s="379"/>
      <c r="W7980" s="379"/>
      <c r="X7980" s="379"/>
      <c r="Y7980" s="379"/>
      <c r="Z7980" s="379"/>
      <c r="AA7980" s="380"/>
      <c r="AB7980" s="379"/>
      <c r="AC7980" s="379"/>
      <c r="AD7980" s="379"/>
      <c r="AE7980" s="381"/>
      <c r="AF7980" s="105"/>
      <c r="AG7980" s="381"/>
      <c r="AH7980" s="381"/>
      <c r="AI7980" s="381"/>
      <c r="AJ7980" s="381"/>
      <c r="AK7980" s="381"/>
      <c r="AL7980" s="381"/>
      <c r="AM7980" s="381"/>
    </row>
    <row r="7981" spans="1:39" x14ac:dyDescent="0.35">
      <c r="A7981" s="379"/>
      <c r="B7981" s="379"/>
      <c r="C7981" s="379"/>
      <c r="D7981" s="379"/>
      <c r="E7981" s="379"/>
      <c r="F7981" s="379"/>
      <c r="G7981" s="379"/>
      <c r="H7981" s="379"/>
      <c r="I7981" s="379"/>
      <c r="J7981" s="379"/>
      <c r="K7981" s="379"/>
      <c r="L7981" s="379"/>
      <c r="M7981" s="379"/>
      <c r="N7981" s="379"/>
      <c r="O7981" s="379"/>
      <c r="P7981" s="379"/>
      <c r="Q7981" s="379"/>
      <c r="R7981" s="379"/>
      <c r="S7981" s="379"/>
      <c r="T7981" s="379"/>
      <c r="U7981" s="379"/>
      <c r="V7981" s="379"/>
      <c r="W7981" s="379"/>
      <c r="X7981" s="379"/>
      <c r="Y7981" s="379"/>
      <c r="Z7981" s="379"/>
      <c r="AA7981" s="380"/>
      <c r="AB7981" s="379"/>
      <c r="AC7981" s="379"/>
      <c r="AD7981" s="379"/>
      <c r="AE7981" s="381"/>
      <c r="AF7981" s="105"/>
      <c r="AG7981" s="381"/>
      <c r="AH7981" s="381"/>
      <c r="AI7981" s="381"/>
      <c r="AJ7981" s="381"/>
      <c r="AK7981" s="381"/>
      <c r="AL7981" s="381"/>
      <c r="AM7981" s="381"/>
    </row>
    <row r="7982" spans="1:39" x14ac:dyDescent="0.35">
      <c r="A7982" s="379"/>
      <c r="B7982" s="379"/>
      <c r="C7982" s="379"/>
      <c r="D7982" s="379"/>
      <c r="E7982" s="379"/>
      <c r="F7982" s="379"/>
      <c r="G7982" s="379"/>
      <c r="H7982" s="379"/>
      <c r="I7982" s="379"/>
      <c r="J7982" s="379"/>
      <c r="K7982" s="379"/>
      <c r="L7982" s="379"/>
      <c r="M7982" s="379"/>
      <c r="N7982" s="379"/>
      <c r="O7982" s="379"/>
      <c r="P7982" s="379"/>
      <c r="Q7982" s="379"/>
      <c r="R7982" s="379"/>
      <c r="S7982" s="379"/>
      <c r="T7982" s="379"/>
      <c r="U7982" s="379"/>
      <c r="V7982" s="379"/>
      <c r="W7982" s="379"/>
      <c r="X7982" s="379"/>
      <c r="Y7982" s="379"/>
      <c r="Z7982" s="379"/>
      <c r="AA7982" s="380"/>
      <c r="AB7982" s="379"/>
      <c r="AC7982" s="379"/>
      <c r="AD7982" s="379"/>
      <c r="AE7982" s="381"/>
      <c r="AF7982" s="105"/>
      <c r="AG7982" s="381"/>
      <c r="AH7982" s="381"/>
      <c r="AI7982" s="381"/>
      <c r="AJ7982" s="381"/>
      <c r="AK7982" s="381"/>
      <c r="AL7982" s="381"/>
      <c r="AM7982" s="381"/>
    </row>
    <row r="7983" spans="1:39" x14ac:dyDescent="0.35">
      <c r="A7983" s="379"/>
      <c r="B7983" s="379"/>
      <c r="C7983" s="379"/>
      <c r="D7983" s="379"/>
      <c r="E7983" s="379"/>
      <c r="F7983" s="379"/>
      <c r="G7983" s="379"/>
      <c r="H7983" s="379"/>
      <c r="I7983" s="379"/>
      <c r="J7983" s="379"/>
      <c r="K7983" s="379"/>
      <c r="L7983" s="379"/>
      <c r="M7983" s="379"/>
      <c r="N7983" s="379"/>
      <c r="O7983" s="379"/>
      <c r="P7983" s="379"/>
      <c r="Q7983" s="379"/>
      <c r="R7983" s="379"/>
      <c r="S7983" s="379"/>
      <c r="T7983" s="379"/>
      <c r="U7983" s="379"/>
      <c r="V7983" s="379"/>
      <c r="W7983" s="379"/>
      <c r="X7983" s="379"/>
      <c r="Y7983" s="379"/>
      <c r="Z7983" s="379"/>
      <c r="AA7983" s="380"/>
      <c r="AB7983" s="379"/>
      <c r="AC7983" s="379"/>
      <c r="AD7983" s="379"/>
      <c r="AE7983" s="381"/>
      <c r="AF7983" s="105"/>
      <c r="AG7983" s="381"/>
      <c r="AH7983" s="381"/>
      <c r="AI7983" s="381"/>
      <c r="AJ7983" s="381"/>
      <c r="AK7983" s="381"/>
      <c r="AL7983" s="381"/>
      <c r="AM7983" s="381"/>
    </row>
    <row r="7984" spans="1:39" x14ac:dyDescent="0.35">
      <c r="A7984" s="379"/>
      <c r="B7984" s="379"/>
      <c r="C7984" s="379"/>
      <c r="D7984" s="379"/>
      <c r="E7984" s="379"/>
      <c r="F7984" s="379"/>
      <c r="G7984" s="379"/>
      <c r="H7984" s="379"/>
      <c r="I7984" s="379"/>
      <c r="J7984" s="379"/>
      <c r="K7984" s="379"/>
      <c r="L7984" s="379"/>
      <c r="M7984" s="379"/>
      <c r="N7984" s="379"/>
      <c r="O7984" s="379"/>
      <c r="P7984" s="379"/>
      <c r="Q7984" s="379"/>
      <c r="R7984" s="379"/>
      <c r="S7984" s="379"/>
      <c r="T7984" s="379"/>
      <c r="U7984" s="379"/>
      <c r="V7984" s="379"/>
      <c r="W7984" s="379"/>
      <c r="X7984" s="379"/>
      <c r="Y7984" s="379"/>
      <c r="Z7984" s="379"/>
      <c r="AA7984" s="380"/>
      <c r="AB7984" s="379"/>
      <c r="AC7984" s="379"/>
      <c r="AD7984" s="379"/>
      <c r="AE7984" s="381"/>
      <c r="AF7984" s="105"/>
      <c r="AG7984" s="381"/>
      <c r="AH7984" s="381"/>
      <c r="AI7984" s="381"/>
      <c r="AJ7984" s="381"/>
      <c r="AK7984" s="381"/>
      <c r="AL7984" s="381"/>
      <c r="AM7984" s="381"/>
    </row>
    <row r="7985" spans="1:39" x14ac:dyDescent="0.35">
      <c r="A7985" s="379"/>
      <c r="B7985" s="379"/>
      <c r="C7985" s="379"/>
      <c r="D7985" s="379"/>
      <c r="E7985" s="379"/>
      <c r="F7985" s="379"/>
      <c r="G7985" s="379"/>
      <c r="H7985" s="379"/>
      <c r="I7985" s="379"/>
      <c r="J7985" s="379"/>
      <c r="K7985" s="379"/>
      <c r="L7985" s="379"/>
      <c r="M7985" s="379"/>
      <c r="N7985" s="379"/>
      <c r="O7985" s="379"/>
      <c r="P7985" s="379"/>
      <c r="Q7985" s="379"/>
      <c r="R7985" s="379"/>
      <c r="S7985" s="379"/>
      <c r="T7985" s="379"/>
      <c r="U7985" s="379"/>
      <c r="V7985" s="379"/>
      <c r="W7985" s="379"/>
      <c r="X7985" s="379"/>
      <c r="Y7985" s="379"/>
      <c r="Z7985" s="379"/>
      <c r="AA7985" s="380"/>
      <c r="AB7985" s="379"/>
      <c r="AC7985" s="379"/>
      <c r="AD7985" s="379"/>
      <c r="AE7985" s="381"/>
      <c r="AF7985" s="105"/>
      <c r="AG7985" s="381"/>
      <c r="AH7985" s="381"/>
      <c r="AI7985" s="381"/>
      <c r="AJ7985" s="381"/>
      <c r="AK7985" s="381"/>
      <c r="AL7985" s="381"/>
      <c r="AM7985" s="381"/>
    </row>
    <row r="7986" spans="1:39" x14ac:dyDescent="0.35">
      <c r="A7986" s="379"/>
      <c r="B7986" s="379"/>
      <c r="C7986" s="379"/>
      <c r="D7986" s="379"/>
      <c r="E7986" s="379"/>
      <c r="F7986" s="379"/>
      <c r="G7986" s="379"/>
      <c r="H7986" s="379"/>
      <c r="I7986" s="379"/>
      <c r="J7986" s="379"/>
      <c r="K7986" s="379"/>
      <c r="L7986" s="379"/>
      <c r="M7986" s="379"/>
      <c r="N7986" s="379"/>
      <c r="O7986" s="379"/>
      <c r="P7986" s="379"/>
      <c r="Q7986" s="379"/>
      <c r="R7986" s="379"/>
      <c r="S7986" s="379"/>
      <c r="T7986" s="379"/>
      <c r="U7986" s="379"/>
      <c r="V7986" s="379"/>
      <c r="W7986" s="379"/>
      <c r="X7986" s="379"/>
      <c r="Y7986" s="379"/>
      <c r="Z7986" s="379"/>
      <c r="AA7986" s="380"/>
      <c r="AB7986" s="379"/>
      <c r="AC7986" s="379"/>
      <c r="AD7986" s="379"/>
      <c r="AE7986" s="381"/>
      <c r="AF7986" s="105"/>
      <c r="AG7986" s="381"/>
      <c r="AH7986" s="381"/>
      <c r="AI7986" s="381"/>
      <c r="AJ7986" s="381"/>
      <c r="AK7986" s="381"/>
      <c r="AL7986" s="381"/>
      <c r="AM7986" s="381"/>
    </row>
    <row r="7987" spans="1:39" x14ac:dyDescent="0.35">
      <c r="A7987" s="379"/>
      <c r="B7987" s="379"/>
      <c r="C7987" s="379"/>
      <c r="D7987" s="379"/>
      <c r="E7987" s="379"/>
      <c r="F7987" s="379"/>
      <c r="G7987" s="379"/>
      <c r="H7987" s="379"/>
      <c r="I7987" s="379"/>
      <c r="J7987" s="379"/>
      <c r="K7987" s="379"/>
      <c r="L7987" s="379"/>
      <c r="M7987" s="379"/>
      <c r="N7987" s="379"/>
      <c r="O7987" s="379"/>
      <c r="P7987" s="379"/>
      <c r="Q7987" s="379"/>
      <c r="R7987" s="379"/>
      <c r="S7987" s="379"/>
      <c r="T7987" s="379"/>
      <c r="U7987" s="379"/>
      <c r="V7987" s="379"/>
      <c r="W7987" s="379"/>
      <c r="X7987" s="379"/>
      <c r="Y7987" s="379"/>
      <c r="Z7987" s="379"/>
      <c r="AA7987" s="380"/>
      <c r="AB7987" s="379"/>
      <c r="AC7987" s="379"/>
      <c r="AD7987" s="379"/>
      <c r="AE7987" s="381"/>
      <c r="AF7987" s="105"/>
      <c r="AG7987" s="381"/>
      <c r="AH7987" s="381"/>
      <c r="AI7987" s="381"/>
      <c r="AJ7987" s="381"/>
      <c r="AK7987" s="381"/>
      <c r="AL7987" s="381"/>
      <c r="AM7987" s="381"/>
    </row>
    <row r="7988" spans="1:39" x14ac:dyDescent="0.35">
      <c r="A7988" s="379"/>
      <c r="B7988" s="379"/>
      <c r="C7988" s="379"/>
      <c r="D7988" s="379"/>
      <c r="E7988" s="379"/>
      <c r="F7988" s="379"/>
      <c r="G7988" s="379"/>
      <c r="H7988" s="379"/>
      <c r="I7988" s="379"/>
      <c r="J7988" s="379"/>
      <c r="K7988" s="379"/>
      <c r="L7988" s="379"/>
      <c r="M7988" s="379"/>
      <c r="N7988" s="379"/>
      <c r="O7988" s="379"/>
      <c r="P7988" s="379"/>
      <c r="Q7988" s="379"/>
      <c r="R7988" s="379"/>
      <c r="S7988" s="379"/>
      <c r="T7988" s="379"/>
      <c r="U7988" s="379"/>
      <c r="V7988" s="379"/>
      <c r="W7988" s="379"/>
      <c r="X7988" s="379"/>
      <c r="Y7988" s="379"/>
      <c r="Z7988" s="379"/>
      <c r="AA7988" s="380"/>
      <c r="AB7988" s="379"/>
      <c r="AC7988" s="379"/>
      <c r="AD7988" s="379"/>
      <c r="AE7988" s="381"/>
      <c r="AF7988" s="105"/>
      <c r="AG7988" s="381"/>
      <c r="AH7988" s="381"/>
      <c r="AI7988" s="381"/>
      <c r="AJ7988" s="381"/>
      <c r="AK7988" s="381"/>
      <c r="AL7988" s="381"/>
      <c r="AM7988" s="381"/>
    </row>
    <row r="7989" spans="1:39" x14ac:dyDescent="0.35">
      <c r="A7989" s="379"/>
      <c r="B7989" s="379"/>
      <c r="C7989" s="379"/>
      <c r="D7989" s="379"/>
      <c r="E7989" s="379"/>
      <c r="F7989" s="379"/>
      <c r="G7989" s="379"/>
      <c r="H7989" s="379"/>
      <c r="I7989" s="379"/>
      <c r="J7989" s="379"/>
      <c r="K7989" s="379"/>
      <c r="L7989" s="379"/>
      <c r="M7989" s="379"/>
      <c r="N7989" s="379"/>
      <c r="O7989" s="379"/>
      <c r="P7989" s="379"/>
      <c r="Q7989" s="379"/>
      <c r="R7989" s="379"/>
      <c r="S7989" s="379"/>
      <c r="T7989" s="379"/>
      <c r="U7989" s="379"/>
      <c r="V7989" s="379"/>
      <c r="W7989" s="379"/>
      <c r="X7989" s="379"/>
      <c r="Y7989" s="379"/>
      <c r="Z7989" s="379"/>
      <c r="AA7989" s="380"/>
      <c r="AB7989" s="379"/>
      <c r="AC7989" s="379"/>
      <c r="AD7989" s="379"/>
      <c r="AE7989" s="381"/>
      <c r="AF7989" s="105"/>
      <c r="AG7989" s="381"/>
      <c r="AH7989" s="381"/>
      <c r="AI7989" s="381"/>
      <c r="AJ7989" s="381"/>
      <c r="AK7989" s="381"/>
      <c r="AL7989" s="381"/>
      <c r="AM7989" s="381"/>
    </row>
    <row r="7990" spans="1:39" x14ac:dyDescent="0.35">
      <c r="A7990" s="379"/>
      <c r="B7990" s="379"/>
      <c r="C7990" s="379"/>
      <c r="D7990" s="379"/>
      <c r="E7990" s="379"/>
      <c r="F7990" s="379"/>
      <c r="G7990" s="379"/>
      <c r="H7990" s="379"/>
      <c r="I7990" s="379"/>
      <c r="J7990" s="379"/>
      <c r="K7990" s="379"/>
      <c r="L7990" s="379"/>
      <c r="M7990" s="379"/>
      <c r="N7990" s="379"/>
      <c r="O7990" s="379"/>
      <c r="P7990" s="379"/>
      <c r="Q7990" s="379"/>
      <c r="R7990" s="379"/>
      <c r="S7990" s="379"/>
      <c r="T7990" s="379"/>
      <c r="U7990" s="379"/>
      <c r="V7990" s="379"/>
      <c r="W7990" s="379"/>
      <c r="X7990" s="379"/>
      <c r="Y7990" s="379"/>
      <c r="Z7990" s="379"/>
      <c r="AA7990" s="380"/>
      <c r="AB7990" s="379"/>
      <c r="AC7990" s="379"/>
      <c r="AD7990" s="379"/>
      <c r="AE7990" s="381"/>
      <c r="AF7990" s="105"/>
      <c r="AG7990" s="381"/>
      <c r="AH7990" s="381"/>
      <c r="AI7990" s="381"/>
      <c r="AJ7990" s="381"/>
      <c r="AK7990" s="381"/>
      <c r="AL7990" s="381"/>
      <c r="AM7990" s="381"/>
    </row>
    <row r="7991" spans="1:39" x14ac:dyDescent="0.35">
      <c r="A7991" s="379"/>
      <c r="B7991" s="379"/>
      <c r="C7991" s="379"/>
      <c r="D7991" s="379"/>
      <c r="E7991" s="379"/>
      <c r="F7991" s="379"/>
      <c r="G7991" s="379"/>
      <c r="H7991" s="379"/>
      <c r="I7991" s="379"/>
      <c r="J7991" s="379"/>
      <c r="K7991" s="379"/>
      <c r="L7991" s="379"/>
      <c r="M7991" s="379"/>
      <c r="N7991" s="379"/>
      <c r="O7991" s="379"/>
      <c r="P7991" s="379"/>
      <c r="Q7991" s="379"/>
      <c r="R7991" s="379"/>
      <c r="S7991" s="379"/>
      <c r="T7991" s="379"/>
      <c r="U7991" s="379"/>
      <c r="V7991" s="379"/>
      <c r="W7991" s="379"/>
      <c r="X7991" s="379"/>
      <c r="Y7991" s="379"/>
      <c r="Z7991" s="379"/>
      <c r="AA7991" s="380"/>
      <c r="AB7991" s="379"/>
      <c r="AC7991" s="379"/>
      <c r="AD7991" s="379"/>
      <c r="AE7991" s="381"/>
      <c r="AF7991" s="105"/>
      <c r="AG7991" s="381"/>
      <c r="AH7991" s="381"/>
      <c r="AI7991" s="381"/>
      <c r="AJ7991" s="381"/>
      <c r="AK7991" s="381"/>
      <c r="AL7991" s="381"/>
      <c r="AM7991" s="381"/>
    </row>
    <row r="7992" spans="1:39" x14ac:dyDescent="0.35">
      <c r="A7992" s="379"/>
      <c r="B7992" s="379"/>
      <c r="C7992" s="379"/>
      <c r="D7992" s="379"/>
      <c r="E7992" s="379"/>
      <c r="F7992" s="379"/>
      <c r="G7992" s="379"/>
      <c r="H7992" s="379"/>
      <c r="I7992" s="379"/>
      <c r="J7992" s="379"/>
      <c r="K7992" s="379"/>
      <c r="L7992" s="379"/>
      <c r="M7992" s="379"/>
      <c r="N7992" s="379"/>
      <c r="O7992" s="379"/>
      <c r="P7992" s="379"/>
      <c r="Q7992" s="379"/>
      <c r="R7992" s="379"/>
      <c r="S7992" s="379"/>
      <c r="T7992" s="379"/>
      <c r="U7992" s="379"/>
      <c r="V7992" s="379"/>
      <c r="W7992" s="379"/>
      <c r="X7992" s="379"/>
      <c r="Y7992" s="379"/>
      <c r="Z7992" s="379"/>
      <c r="AA7992" s="380"/>
      <c r="AB7992" s="379"/>
      <c r="AC7992" s="379"/>
      <c r="AD7992" s="379"/>
      <c r="AE7992" s="381"/>
      <c r="AF7992" s="105"/>
      <c r="AG7992" s="381"/>
      <c r="AH7992" s="381"/>
      <c r="AI7992" s="381"/>
      <c r="AJ7992" s="381"/>
      <c r="AK7992" s="381"/>
      <c r="AL7992" s="381"/>
      <c r="AM7992" s="381"/>
    </row>
    <row r="7993" spans="1:39" x14ac:dyDescent="0.35">
      <c r="A7993" s="379"/>
      <c r="B7993" s="379"/>
      <c r="C7993" s="379"/>
      <c r="D7993" s="379"/>
      <c r="E7993" s="379"/>
      <c r="F7993" s="379"/>
      <c r="G7993" s="379"/>
      <c r="H7993" s="379"/>
      <c r="I7993" s="379"/>
      <c r="J7993" s="379"/>
      <c r="K7993" s="379"/>
      <c r="L7993" s="379"/>
      <c r="M7993" s="379"/>
      <c r="N7993" s="379"/>
      <c r="O7993" s="379"/>
      <c r="P7993" s="379"/>
      <c r="Q7993" s="379"/>
      <c r="R7993" s="379"/>
      <c r="S7993" s="379"/>
      <c r="T7993" s="379"/>
      <c r="U7993" s="379"/>
      <c r="V7993" s="379"/>
      <c r="W7993" s="379"/>
      <c r="X7993" s="379"/>
      <c r="Y7993" s="379"/>
      <c r="Z7993" s="379"/>
      <c r="AA7993" s="380"/>
      <c r="AB7993" s="379"/>
      <c r="AC7993" s="379"/>
      <c r="AD7993" s="379"/>
      <c r="AE7993" s="381"/>
      <c r="AF7993" s="105"/>
      <c r="AG7993" s="381"/>
      <c r="AH7993" s="381"/>
      <c r="AI7993" s="381"/>
      <c r="AJ7993" s="381"/>
      <c r="AK7993" s="381"/>
      <c r="AL7993" s="381"/>
      <c r="AM7993" s="381"/>
    </row>
    <row r="7994" spans="1:39" x14ac:dyDescent="0.35">
      <c r="A7994" s="379"/>
      <c r="B7994" s="379"/>
      <c r="C7994" s="379"/>
      <c r="D7994" s="379"/>
      <c r="E7994" s="379"/>
      <c r="F7994" s="379"/>
      <c r="G7994" s="379"/>
      <c r="H7994" s="379"/>
      <c r="I7994" s="379"/>
      <c r="J7994" s="379"/>
      <c r="K7994" s="379"/>
      <c r="L7994" s="379"/>
      <c r="M7994" s="379"/>
      <c r="N7994" s="379"/>
      <c r="O7994" s="379"/>
      <c r="P7994" s="379"/>
      <c r="Q7994" s="379"/>
      <c r="R7994" s="379"/>
      <c r="S7994" s="379"/>
      <c r="T7994" s="379"/>
      <c r="U7994" s="379"/>
      <c r="V7994" s="379"/>
      <c r="W7994" s="379"/>
      <c r="X7994" s="379"/>
      <c r="Y7994" s="379"/>
      <c r="Z7994" s="379"/>
      <c r="AA7994" s="380"/>
      <c r="AB7994" s="379"/>
      <c r="AC7994" s="379"/>
      <c r="AD7994" s="379"/>
      <c r="AE7994" s="381"/>
      <c r="AF7994" s="105"/>
      <c r="AG7994" s="381"/>
      <c r="AH7994" s="381"/>
      <c r="AI7994" s="381"/>
      <c r="AJ7994" s="381"/>
      <c r="AK7994" s="381"/>
      <c r="AL7994" s="381"/>
      <c r="AM7994" s="381"/>
    </row>
    <row r="7995" spans="1:39" x14ac:dyDescent="0.35">
      <c r="A7995" s="379"/>
      <c r="B7995" s="379"/>
      <c r="C7995" s="379"/>
      <c r="D7995" s="379"/>
      <c r="E7995" s="379"/>
      <c r="F7995" s="379"/>
      <c r="G7995" s="379"/>
      <c r="H7995" s="379"/>
      <c r="I7995" s="379"/>
      <c r="J7995" s="379"/>
      <c r="K7995" s="379"/>
      <c r="L7995" s="379"/>
      <c r="M7995" s="379"/>
      <c r="N7995" s="379"/>
      <c r="O7995" s="379"/>
      <c r="P7995" s="379"/>
      <c r="Q7995" s="379"/>
      <c r="R7995" s="379"/>
      <c r="S7995" s="379"/>
      <c r="T7995" s="379"/>
      <c r="U7995" s="379"/>
      <c r="V7995" s="379"/>
      <c r="W7995" s="379"/>
      <c r="X7995" s="379"/>
      <c r="Y7995" s="379"/>
      <c r="Z7995" s="379"/>
      <c r="AA7995" s="380"/>
      <c r="AB7995" s="379"/>
      <c r="AC7995" s="379"/>
      <c r="AD7995" s="379"/>
      <c r="AE7995" s="381"/>
      <c r="AF7995" s="105"/>
      <c r="AG7995" s="381"/>
      <c r="AH7995" s="381"/>
      <c r="AI7995" s="381"/>
      <c r="AJ7995" s="381"/>
      <c r="AK7995" s="381"/>
      <c r="AL7995" s="381"/>
      <c r="AM7995" s="381"/>
    </row>
    <row r="7996" spans="1:39" x14ac:dyDescent="0.35">
      <c r="A7996" s="379"/>
      <c r="B7996" s="379"/>
      <c r="C7996" s="379"/>
      <c r="D7996" s="379"/>
      <c r="E7996" s="379"/>
      <c r="F7996" s="379"/>
      <c r="G7996" s="379"/>
      <c r="H7996" s="379"/>
      <c r="I7996" s="379"/>
      <c r="J7996" s="379"/>
      <c r="K7996" s="379"/>
      <c r="L7996" s="379"/>
      <c r="M7996" s="379"/>
      <c r="N7996" s="379"/>
      <c r="O7996" s="379"/>
      <c r="P7996" s="379"/>
      <c r="Q7996" s="379"/>
      <c r="R7996" s="379"/>
      <c r="S7996" s="379"/>
      <c r="T7996" s="379"/>
      <c r="U7996" s="379"/>
      <c r="V7996" s="379"/>
      <c r="W7996" s="379"/>
      <c r="X7996" s="379"/>
      <c r="Y7996" s="379"/>
      <c r="Z7996" s="379"/>
      <c r="AA7996" s="380"/>
      <c r="AB7996" s="379"/>
      <c r="AC7996" s="379"/>
      <c r="AD7996" s="379"/>
      <c r="AE7996" s="381"/>
      <c r="AF7996" s="105"/>
      <c r="AG7996" s="381"/>
      <c r="AH7996" s="381"/>
      <c r="AI7996" s="381"/>
      <c r="AJ7996" s="381"/>
      <c r="AK7996" s="381"/>
      <c r="AL7996" s="381"/>
      <c r="AM7996" s="381"/>
    </row>
    <row r="7997" spans="1:39" x14ac:dyDescent="0.35">
      <c r="A7997" s="379"/>
      <c r="B7997" s="379"/>
      <c r="C7997" s="379"/>
      <c r="D7997" s="379"/>
      <c r="E7997" s="379"/>
      <c r="F7997" s="379"/>
      <c r="G7997" s="379"/>
      <c r="H7997" s="379"/>
      <c r="I7997" s="379"/>
      <c r="J7997" s="379"/>
      <c r="K7997" s="379"/>
      <c r="L7997" s="379"/>
      <c r="M7997" s="379"/>
      <c r="N7997" s="379"/>
      <c r="O7997" s="379"/>
      <c r="P7997" s="379"/>
      <c r="Q7997" s="379"/>
      <c r="R7997" s="379"/>
      <c r="S7997" s="379"/>
      <c r="T7997" s="379"/>
      <c r="U7997" s="379"/>
      <c r="V7997" s="379"/>
      <c r="W7997" s="379"/>
      <c r="X7997" s="379"/>
      <c r="Y7997" s="379"/>
      <c r="Z7997" s="379"/>
      <c r="AA7997" s="380"/>
      <c r="AB7997" s="379"/>
      <c r="AC7997" s="379"/>
      <c r="AD7997" s="379"/>
      <c r="AE7997" s="381"/>
      <c r="AF7997" s="105"/>
      <c r="AG7997" s="381"/>
      <c r="AH7997" s="381"/>
      <c r="AI7997" s="381"/>
      <c r="AJ7997" s="381"/>
      <c r="AK7997" s="381"/>
      <c r="AL7997" s="381"/>
      <c r="AM7997" s="381"/>
    </row>
    <row r="7998" spans="1:39" x14ac:dyDescent="0.35">
      <c r="A7998" s="379"/>
      <c r="B7998" s="379"/>
      <c r="C7998" s="379"/>
      <c r="D7998" s="379"/>
      <c r="E7998" s="379"/>
      <c r="F7998" s="379"/>
      <c r="G7998" s="379"/>
      <c r="H7998" s="379"/>
      <c r="I7998" s="379"/>
      <c r="J7998" s="379"/>
      <c r="K7998" s="379"/>
      <c r="L7998" s="379"/>
      <c r="M7998" s="379"/>
      <c r="N7998" s="379"/>
      <c r="O7998" s="379"/>
      <c r="P7998" s="379"/>
      <c r="Q7998" s="379"/>
      <c r="R7998" s="379"/>
      <c r="S7998" s="379"/>
      <c r="T7998" s="379"/>
      <c r="U7998" s="379"/>
      <c r="V7998" s="379"/>
      <c r="W7998" s="379"/>
      <c r="X7998" s="379"/>
      <c r="Y7998" s="379"/>
      <c r="Z7998" s="379"/>
      <c r="AA7998" s="380"/>
      <c r="AB7998" s="379"/>
      <c r="AC7998" s="379"/>
      <c r="AD7998" s="379"/>
      <c r="AE7998" s="381"/>
      <c r="AF7998" s="105"/>
      <c r="AG7998" s="381"/>
      <c r="AH7998" s="381"/>
      <c r="AI7998" s="381"/>
      <c r="AJ7998" s="381"/>
      <c r="AK7998" s="381"/>
      <c r="AL7998" s="381"/>
      <c r="AM7998" s="381"/>
    </row>
    <row r="7999" spans="1:39" x14ac:dyDescent="0.35">
      <c r="A7999" s="379"/>
      <c r="B7999" s="379"/>
      <c r="C7999" s="379"/>
      <c r="D7999" s="379"/>
      <c r="E7999" s="379"/>
      <c r="F7999" s="379"/>
      <c r="G7999" s="379"/>
      <c r="H7999" s="379"/>
      <c r="I7999" s="379"/>
      <c r="J7999" s="379"/>
      <c r="K7999" s="379"/>
      <c r="L7999" s="379"/>
      <c r="M7999" s="379"/>
      <c r="N7999" s="379"/>
      <c r="O7999" s="379"/>
      <c r="P7999" s="379"/>
      <c r="Q7999" s="379"/>
      <c r="R7999" s="379"/>
      <c r="S7999" s="379"/>
      <c r="T7999" s="379"/>
      <c r="U7999" s="379"/>
      <c r="V7999" s="379"/>
      <c r="W7999" s="379"/>
      <c r="X7999" s="379"/>
      <c r="Y7999" s="379"/>
      <c r="Z7999" s="379"/>
      <c r="AA7999" s="380"/>
      <c r="AB7999" s="379"/>
      <c r="AC7999" s="379"/>
      <c r="AD7999" s="379"/>
      <c r="AE7999" s="381"/>
      <c r="AF7999" s="105"/>
      <c r="AG7999" s="381"/>
      <c r="AH7999" s="381"/>
      <c r="AI7999" s="381"/>
      <c r="AJ7999" s="381"/>
      <c r="AK7999" s="381"/>
      <c r="AL7999" s="381"/>
      <c r="AM7999" s="381"/>
    </row>
    <row r="8000" spans="1:39" x14ac:dyDescent="0.35">
      <c r="A8000" s="379"/>
      <c r="B8000" s="379"/>
      <c r="C8000" s="379"/>
      <c r="D8000" s="379"/>
      <c r="E8000" s="379"/>
      <c r="F8000" s="379"/>
      <c r="G8000" s="379"/>
      <c r="H8000" s="379"/>
      <c r="I8000" s="379"/>
      <c r="J8000" s="379"/>
      <c r="K8000" s="379"/>
      <c r="L8000" s="379"/>
      <c r="M8000" s="379"/>
      <c r="N8000" s="379"/>
      <c r="O8000" s="379"/>
      <c r="P8000" s="379"/>
      <c r="Q8000" s="379"/>
      <c r="R8000" s="379"/>
      <c r="S8000" s="379"/>
      <c r="T8000" s="379"/>
      <c r="U8000" s="379"/>
      <c r="V8000" s="379"/>
      <c r="W8000" s="379"/>
      <c r="X8000" s="379"/>
      <c r="Y8000" s="379"/>
      <c r="Z8000" s="379"/>
      <c r="AA8000" s="380"/>
      <c r="AB8000" s="379"/>
      <c r="AC8000" s="379"/>
      <c r="AD8000" s="379"/>
      <c r="AE8000" s="381"/>
      <c r="AF8000" s="105"/>
      <c r="AG8000" s="381"/>
      <c r="AH8000" s="381"/>
      <c r="AI8000" s="381"/>
      <c r="AJ8000" s="381"/>
      <c r="AK8000" s="381"/>
      <c r="AL8000" s="381"/>
      <c r="AM8000" s="381"/>
    </row>
    <row r="8001" spans="1:39" x14ac:dyDescent="0.35">
      <c r="A8001" s="379"/>
      <c r="B8001" s="379"/>
      <c r="C8001" s="379"/>
      <c r="D8001" s="379"/>
      <c r="E8001" s="379"/>
      <c r="F8001" s="379"/>
      <c r="G8001" s="379"/>
      <c r="H8001" s="379"/>
      <c r="I8001" s="379"/>
      <c r="J8001" s="379"/>
      <c r="K8001" s="379"/>
      <c r="L8001" s="379"/>
      <c r="M8001" s="379"/>
      <c r="N8001" s="379"/>
      <c r="O8001" s="379"/>
      <c r="P8001" s="379"/>
      <c r="Q8001" s="379"/>
      <c r="R8001" s="379"/>
      <c r="S8001" s="379"/>
      <c r="T8001" s="379"/>
      <c r="U8001" s="379"/>
      <c r="V8001" s="379"/>
      <c r="W8001" s="379"/>
      <c r="X8001" s="379"/>
      <c r="Y8001" s="379"/>
      <c r="Z8001" s="379"/>
      <c r="AA8001" s="380"/>
      <c r="AB8001" s="379"/>
      <c r="AC8001" s="379"/>
      <c r="AD8001" s="379"/>
      <c r="AE8001" s="381"/>
      <c r="AF8001" s="105"/>
      <c r="AG8001" s="381"/>
      <c r="AH8001" s="381"/>
      <c r="AI8001" s="381"/>
      <c r="AJ8001" s="381"/>
      <c r="AK8001" s="381"/>
      <c r="AL8001" s="381"/>
      <c r="AM8001" s="381"/>
    </row>
    <row r="8002" spans="1:39" x14ac:dyDescent="0.35">
      <c r="A8002" s="379"/>
      <c r="B8002" s="379"/>
      <c r="C8002" s="379"/>
      <c r="D8002" s="379"/>
      <c r="E8002" s="379"/>
      <c r="F8002" s="379"/>
      <c r="G8002" s="379"/>
      <c r="H8002" s="379"/>
      <c r="I8002" s="379"/>
      <c r="J8002" s="379"/>
      <c r="K8002" s="379"/>
      <c r="L8002" s="379"/>
      <c r="M8002" s="379"/>
      <c r="N8002" s="379"/>
      <c r="O8002" s="379"/>
      <c r="P8002" s="379"/>
      <c r="Q8002" s="379"/>
      <c r="R8002" s="379"/>
      <c r="S8002" s="379"/>
      <c r="T8002" s="379"/>
      <c r="U8002" s="379"/>
      <c r="V8002" s="379"/>
      <c r="W8002" s="379"/>
      <c r="X8002" s="379"/>
      <c r="Y8002" s="379"/>
      <c r="Z8002" s="379"/>
      <c r="AA8002" s="380"/>
      <c r="AB8002" s="379"/>
      <c r="AC8002" s="379"/>
      <c r="AD8002" s="379"/>
      <c r="AE8002" s="381"/>
      <c r="AF8002" s="105"/>
      <c r="AG8002" s="381"/>
      <c r="AH8002" s="381"/>
      <c r="AI8002" s="381"/>
      <c r="AJ8002" s="381"/>
      <c r="AK8002" s="381"/>
      <c r="AL8002" s="381"/>
      <c r="AM8002" s="381"/>
    </row>
    <row r="8003" spans="1:39" x14ac:dyDescent="0.35">
      <c r="A8003" s="379"/>
      <c r="B8003" s="379"/>
      <c r="C8003" s="379"/>
      <c r="D8003" s="379"/>
      <c r="E8003" s="379"/>
      <c r="F8003" s="379"/>
      <c r="G8003" s="379"/>
      <c r="H8003" s="379"/>
      <c r="I8003" s="379"/>
      <c r="J8003" s="379"/>
      <c r="K8003" s="379"/>
      <c r="L8003" s="379"/>
      <c r="M8003" s="379"/>
      <c r="N8003" s="379"/>
      <c r="O8003" s="379"/>
      <c r="P8003" s="379"/>
      <c r="Q8003" s="379"/>
      <c r="R8003" s="379"/>
      <c r="S8003" s="379"/>
      <c r="T8003" s="379"/>
      <c r="U8003" s="379"/>
      <c r="V8003" s="379"/>
      <c r="W8003" s="379"/>
      <c r="X8003" s="379"/>
      <c r="Y8003" s="379"/>
      <c r="Z8003" s="379"/>
      <c r="AA8003" s="380"/>
      <c r="AB8003" s="379"/>
      <c r="AC8003" s="379"/>
      <c r="AD8003" s="379"/>
      <c r="AE8003" s="381"/>
      <c r="AF8003" s="105"/>
      <c r="AG8003" s="381"/>
      <c r="AH8003" s="381"/>
      <c r="AI8003" s="381"/>
      <c r="AJ8003" s="381"/>
      <c r="AK8003" s="381"/>
      <c r="AL8003" s="381"/>
      <c r="AM8003" s="381"/>
    </row>
    <row r="8004" spans="1:39" x14ac:dyDescent="0.35">
      <c r="A8004" s="379"/>
      <c r="B8004" s="379"/>
      <c r="C8004" s="379"/>
      <c r="D8004" s="379"/>
      <c r="E8004" s="379"/>
      <c r="F8004" s="379"/>
      <c r="G8004" s="379"/>
      <c r="H8004" s="379"/>
      <c r="I8004" s="379"/>
      <c r="J8004" s="379"/>
      <c r="K8004" s="379"/>
      <c r="L8004" s="379"/>
      <c r="M8004" s="379"/>
      <c r="N8004" s="379"/>
      <c r="O8004" s="379"/>
      <c r="P8004" s="379"/>
      <c r="Q8004" s="379"/>
      <c r="R8004" s="379"/>
      <c r="S8004" s="379"/>
      <c r="T8004" s="379"/>
      <c r="U8004" s="379"/>
      <c r="V8004" s="379"/>
      <c r="W8004" s="379"/>
      <c r="X8004" s="379"/>
      <c r="Y8004" s="379"/>
      <c r="Z8004" s="379"/>
      <c r="AA8004" s="380"/>
      <c r="AB8004" s="379"/>
      <c r="AC8004" s="379"/>
      <c r="AD8004" s="379"/>
      <c r="AE8004" s="381"/>
      <c r="AF8004" s="105"/>
      <c r="AG8004" s="381"/>
      <c r="AH8004" s="381"/>
      <c r="AI8004" s="381"/>
      <c r="AJ8004" s="381"/>
      <c r="AK8004" s="381"/>
      <c r="AL8004" s="381"/>
      <c r="AM8004" s="381"/>
    </row>
    <row r="8005" spans="1:39" x14ac:dyDescent="0.35">
      <c r="A8005" s="379"/>
      <c r="B8005" s="379"/>
      <c r="C8005" s="379"/>
      <c r="D8005" s="379"/>
      <c r="E8005" s="379"/>
      <c r="F8005" s="379"/>
      <c r="G8005" s="379"/>
      <c r="H8005" s="379"/>
      <c r="I8005" s="379"/>
      <c r="J8005" s="379"/>
      <c r="K8005" s="379"/>
      <c r="L8005" s="379"/>
      <c r="M8005" s="379"/>
      <c r="N8005" s="379"/>
      <c r="O8005" s="379"/>
      <c r="P8005" s="379"/>
      <c r="Q8005" s="379"/>
      <c r="R8005" s="379"/>
      <c r="S8005" s="379"/>
      <c r="T8005" s="379"/>
      <c r="U8005" s="379"/>
      <c r="V8005" s="379"/>
      <c r="W8005" s="379"/>
      <c r="X8005" s="379"/>
      <c r="Y8005" s="379"/>
      <c r="Z8005" s="379"/>
      <c r="AA8005" s="380"/>
      <c r="AB8005" s="379"/>
      <c r="AC8005" s="379"/>
      <c r="AD8005" s="379"/>
      <c r="AE8005" s="381"/>
      <c r="AF8005" s="105"/>
      <c r="AG8005" s="381"/>
      <c r="AH8005" s="381"/>
      <c r="AI8005" s="381"/>
      <c r="AJ8005" s="381"/>
      <c r="AK8005" s="381"/>
      <c r="AL8005" s="381"/>
      <c r="AM8005" s="381"/>
    </row>
    <row r="8006" spans="1:39" x14ac:dyDescent="0.35">
      <c r="A8006" s="379"/>
      <c r="B8006" s="379"/>
      <c r="C8006" s="379"/>
      <c r="D8006" s="379"/>
      <c r="E8006" s="379"/>
      <c r="F8006" s="379"/>
      <c r="G8006" s="379"/>
      <c r="H8006" s="379"/>
      <c r="I8006" s="379"/>
      <c r="J8006" s="379"/>
      <c r="K8006" s="379"/>
      <c r="L8006" s="379"/>
      <c r="M8006" s="379"/>
      <c r="N8006" s="379"/>
      <c r="O8006" s="379"/>
      <c r="P8006" s="379"/>
      <c r="Q8006" s="379"/>
      <c r="R8006" s="379"/>
      <c r="S8006" s="379"/>
      <c r="T8006" s="379"/>
      <c r="U8006" s="379"/>
      <c r="V8006" s="379"/>
      <c r="W8006" s="379"/>
      <c r="X8006" s="379"/>
      <c r="Y8006" s="379"/>
      <c r="Z8006" s="379"/>
      <c r="AA8006" s="380"/>
      <c r="AB8006" s="379"/>
      <c r="AC8006" s="379"/>
      <c r="AD8006" s="379"/>
      <c r="AE8006" s="381"/>
      <c r="AF8006" s="105"/>
      <c r="AG8006" s="381"/>
      <c r="AH8006" s="381"/>
      <c r="AI8006" s="381"/>
      <c r="AJ8006" s="381"/>
      <c r="AK8006" s="381"/>
      <c r="AL8006" s="381"/>
      <c r="AM8006" s="381"/>
    </row>
    <row r="8007" spans="1:39" x14ac:dyDescent="0.35">
      <c r="A8007" s="379"/>
      <c r="B8007" s="379"/>
      <c r="C8007" s="379"/>
      <c r="D8007" s="379"/>
      <c r="E8007" s="379"/>
      <c r="F8007" s="379"/>
      <c r="G8007" s="379"/>
      <c r="H8007" s="379"/>
      <c r="I8007" s="379"/>
      <c r="J8007" s="379"/>
      <c r="K8007" s="379"/>
      <c r="L8007" s="379"/>
      <c r="M8007" s="379"/>
      <c r="N8007" s="379"/>
      <c r="O8007" s="379"/>
      <c r="P8007" s="379"/>
      <c r="Q8007" s="379"/>
      <c r="R8007" s="379"/>
      <c r="S8007" s="379"/>
      <c r="T8007" s="379"/>
      <c r="U8007" s="379"/>
      <c r="V8007" s="379"/>
      <c r="W8007" s="379"/>
      <c r="X8007" s="379"/>
      <c r="Y8007" s="379"/>
      <c r="Z8007" s="379"/>
      <c r="AA8007" s="380"/>
      <c r="AB8007" s="379"/>
      <c r="AC8007" s="379"/>
      <c r="AD8007" s="379"/>
      <c r="AE8007" s="381"/>
      <c r="AF8007" s="105"/>
      <c r="AG8007" s="381"/>
      <c r="AH8007" s="381"/>
      <c r="AI8007" s="381"/>
      <c r="AJ8007" s="381"/>
      <c r="AK8007" s="381"/>
      <c r="AL8007" s="381"/>
      <c r="AM8007" s="381"/>
    </row>
    <row r="8008" spans="1:39" x14ac:dyDescent="0.35">
      <c r="A8008" s="379"/>
      <c r="B8008" s="379"/>
      <c r="C8008" s="379"/>
      <c r="D8008" s="379"/>
      <c r="E8008" s="379"/>
      <c r="F8008" s="379"/>
      <c r="G8008" s="379"/>
      <c r="H8008" s="379"/>
      <c r="I8008" s="379"/>
      <c r="J8008" s="379"/>
      <c r="K8008" s="379"/>
      <c r="L8008" s="379"/>
      <c r="M8008" s="379"/>
      <c r="N8008" s="379"/>
      <c r="O8008" s="379"/>
      <c r="P8008" s="379"/>
      <c r="Q8008" s="379"/>
      <c r="R8008" s="379"/>
      <c r="S8008" s="379"/>
      <c r="T8008" s="379"/>
      <c r="U8008" s="379"/>
      <c r="V8008" s="379"/>
      <c r="W8008" s="379"/>
      <c r="X8008" s="379"/>
      <c r="Y8008" s="379"/>
      <c r="Z8008" s="379"/>
      <c r="AA8008" s="380"/>
      <c r="AB8008" s="379"/>
      <c r="AC8008" s="379"/>
      <c r="AD8008" s="379"/>
      <c r="AE8008" s="381"/>
      <c r="AF8008" s="105"/>
      <c r="AG8008" s="381"/>
      <c r="AH8008" s="381"/>
      <c r="AI8008" s="381"/>
      <c r="AJ8008" s="381"/>
      <c r="AK8008" s="381"/>
      <c r="AL8008" s="381"/>
      <c r="AM8008" s="381"/>
    </row>
    <row r="8009" spans="1:39" x14ac:dyDescent="0.35">
      <c r="A8009" s="379"/>
      <c r="B8009" s="379"/>
      <c r="C8009" s="379"/>
      <c r="D8009" s="379"/>
      <c r="E8009" s="379"/>
      <c r="F8009" s="379"/>
      <c r="G8009" s="379"/>
      <c r="H8009" s="379"/>
      <c r="I8009" s="379"/>
      <c r="J8009" s="379"/>
      <c r="K8009" s="379"/>
      <c r="L8009" s="379"/>
      <c r="M8009" s="379"/>
      <c r="N8009" s="379"/>
      <c r="O8009" s="379"/>
      <c r="P8009" s="379"/>
      <c r="Q8009" s="379"/>
      <c r="R8009" s="379"/>
      <c r="S8009" s="379"/>
      <c r="T8009" s="379"/>
      <c r="U8009" s="379"/>
      <c r="V8009" s="379"/>
      <c r="W8009" s="379"/>
      <c r="X8009" s="379"/>
      <c r="Y8009" s="379"/>
      <c r="Z8009" s="379"/>
      <c r="AA8009" s="380"/>
      <c r="AB8009" s="379"/>
      <c r="AC8009" s="379"/>
      <c r="AD8009" s="379"/>
      <c r="AE8009" s="381"/>
      <c r="AF8009" s="105"/>
      <c r="AG8009" s="381"/>
      <c r="AH8009" s="381"/>
      <c r="AI8009" s="381"/>
      <c r="AJ8009" s="381"/>
      <c r="AK8009" s="381"/>
      <c r="AL8009" s="381"/>
      <c r="AM8009" s="381"/>
    </row>
    <row r="8010" spans="1:39" x14ac:dyDescent="0.35">
      <c r="A8010" s="379"/>
      <c r="B8010" s="379"/>
      <c r="C8010" s="379"/>
      <c r="D8010" s="379"/>
      <c r="E8010" s="379"/>
      <c r="F8010" s="379"/>
      <c r="G8010" s="379"/>
      <c r="H8010" s="379"/>
      <c r="I8010" s="379"/>
      <c r="J8010" s="379"/>
      <c r="K8010" s="379"/>
      <c r="L8010" s="379"/>
      <c r="M8010" s="379"/>
      <c r="N8010" s="379"/>
      <c r="O8010" s="379"/>
      <c r="P8010" s="379"/>
      <c r="Q8010" s="379"/>
      <c r="R8010" s="379"/>
      <c r="S8010" s="379"/>
      <c r="T8010" s="379"/>
      <c r="U8010" s="379"/>
      <c r="V8010" s="379"/>
      <c r="W8010" s="379"/>
      <c r="X8010" s="379"/>
      <c r="Y8010" s="379"/>
      <c r="Z8010" s="379"/>
      <c r="AA8010" s="380"/>
      <c r="AB8010" s="379"/>
      <c r="AC8010" s="379"/>
      <c r="AD8010" s="379"/>
      <c r="AE8010" s="381"/>
      <c r="AF8010" s="105"/>
      <c r="AG8010" s="381"/>
      <c r="AH8010" s="381"/>
      <c r="AI8010" s="381"/>
      <c r="AJ8010" s="381"/>
      <c r="AK8010" s="381"/>
      <c r="AL8010" s="381"/>
      <c r="AM8010" s="381"/>
    </row>
    <row r="8011" spans="1:39" x14ac:dyDescent="0.35">
      <c r="A8011" s="379"/>
      <c r="B8011" s="379"/>
      <c r="C8011" s="379"/>
      <c r="D8011" s="379"/>
      <c r="E8011" s="379"/>
      <c r="F8011" s="379"/>
      <c r="G8011" s="379"/>
      <c r="H8011" s="379"/>
      <c r="I8011" s="379"/>
      <c r="J8011" s="379"/>
      <c r="K8011" s="379"/>
      <c r="L8011" s="379"/>
      <c r="M8011" s="379"/>
      <c r="N8011" s="379"/>
      <c r="O8011" s="379"/>
      <c r="P8011" s="379"/>
      <c r="Q8011" s="379"/>
      <c r="R8011" s="379"/>
      <c r="S8011" s="379"/>
      <c r="T8011" s="379"/>
      <c r="U8011" s="379"/>
      <c r="V8011" s="379"/>
      <c r="W8011" s="379"/>
      <c r="X8011" s="379"/>
      <c r="Y8011" s="379"/>
      <c r="Z8011" s="379"/>
      <c r="AA8011" s="380"/>
      <c r="AB8011" s="379"/>
      <c r="AC8011" s="379"/>
      <c r="AD8011" s="379"/>
      <c r="AE8011" s="381"/>
      <c r="AF8011" s="105"/>
      <c r="AG8011" s="381"/>
      <c r="AH8011" s="381"/>
      <c r="AI8011" s="381"/>
      <c r="AJ8011" s="381"/>
      <c r="AK8011" s="381"/>
      <c r="AL8011" s="381"/>
      <c r="AM8011" s="381"/>
    </row>
    <row r="8012" spans="1:39" x14ac:dyDescent="0.35">
      <c r="A8012" s="379"/>
      <c r="B8012" s="379"/>
      <c r="C8012" s="379"/>
      <c r="D8012" s="379"/>
      <c r="E8012" s="379"/>
      <c r="F8012" s="379"/>
      <c r="G8012" s="379"/>
      <c r="H8012" s="379"/>
      <c r="I8012" s="379"/>
      <c r="J8012" s="379"/>
      <c r="K8012" s="379"/>
      <c r="L8012" s="379"/>
      <c r="M8012" s="379"/>
      <c r="N8012" s="379"/>
      <c r="O8012" s="379"/>
      <c r="P8012" s="379"/>
      <c r="Q8012" s="379"/>
      <c r="R8012" s="379"/>
      <c r="S8012" s="379"/>
      <c r="T8012" s="379"/>
      <c r="U8012" s="379"/>
      <c r="V8012" s="379"/>
      <c r="W8012" s="379"/>
      <c r="X8012" s="379"/>
      <c r="Y8012" s="379"/>
      <c r="Z8012" s="379"/>
      <c r="AA8012" s="380"/>
      <c r="AB8012" s="379"/>
      <c r="AC8012" s="379"/>
      <c r="AD8012" s="379"/>
      <c r="AE8012" s="381"/>
      <c r="AF8012" s="105"/>
      <c r="AG8012" s="381"/>
      <c r="AH8012" s="381"/>
      <c r="AI8012" s="381"/>
      <c r="AJ8012" s="381"/>
      <c r="AK8012" s="381"/>
      <c r="AL8012" s="381"/>
      <c r="AM8012" s="381"/>
    </row>
    <row r="8013" spans="1:39" x14ac:dyDescent="0.35">
      <c r="A8013" s="379"/>
      <c r="B8013" s="379"/>
      <c r="C8013" s="379"/>
      <c r="D8013" s="379"/>
      <c r="E8013" s="379"/>
      <c r="F8013" s="379"/>
      <c r="G8013" s="379"/>
      <c r="H8013" s="379"/>
      <c r="I8013" s="379"/>
      <c r="J8013" s="379"/>
      <c r="K8013" s="379"/>
      <c r="L8013" s="379"/>
      <c r="M8013" s="379"/>
      <c r="N8013" s="379"/>
      <c r="O8013" s="379"/>
      <c r="P8013" s="379"/>
      <c r="Q8013" s="379"/>
      <c r="R8013" s="379"/>
      <c r="S8013" s="379"/>
      <c r="T8013" s="379"/>
      <c r="U8013" s="379"/>
      <c r="V8013" s="379"/>
      <c r="W8013" s="379"/>
      <c r="X8013" s="379"/>
      <c r="Y8013" s="379"/>
      <c r="Z8013" s="379"/>
      <c r="AA8013" s="380"/>
      <c r="AB8013" s="379"/>
      <c r="AC8013" s="379"/>
      <c r="AD8013" s="379"/>
      <c r="AE8013" s="381"/>
      <c r="AF8013" s="105"/>
      <c r="AG8013" s="381"/>
      <c r="AH8013" s="381"/>
      <c r="AI8013" s="381"/>
      <c r="AJ8013" s="381"/>
      <c r="AK8013" s="381"/>
      <c r="AL8013" s="381"/>
      <c r="AM8013" s="381"/>
    </row>
    <row r="8014" spans="1:39" x14ac:dyDescent="0.35">
      <c r="A8014" s="379"/>
      <c r="B8014" s="379"/>
      <c r="C8014" s="379"/>
      <c r="D8014" s="379"/>
      <c r="E8014" s="379"/>
      <c r="F8014" s="379"/>
      <c r="G8014" s="379"/>
      <c r="H8014" s="379"/>
      <c r="I8014" s="379"/>
      <c r="J8014" s="379"/>
      <c r="K8014" s="379"/>
      <c r="L8014" s="379"/>
      <c r="M8014" s="379"/>
      <c r="N8014" s="379"/>
      <c r="O8014" s="379"/>
      <c r="P8014" s="379"/>
      <c r="Q8014" s="379"/>
      <c r="R8014" s="379"/>
      <c r="S8014" s="379"/>
      <c r="T8014" s="379"/>
      <c r="U8014" s="379"/>
      <c r="V8014" s="379"/>
      <c r="W8014" s="379"/>
      <c r="X8014" s="379"/>
      <c r="Y8014" s="379"/>
      <c r="Z8014" s="379"/>
      <c r="AA8014" s="380"/>
      <c r="AB8014" s="379"/>
      <c r="AC8014" s="379"/>
      <c r="AD8014" s="379"/>
      <c r="AE8014" s="381"/>
      <c r="AF8014" s="105"/>
      <c r="AG8014" s="381"/>
      <c r="AH8014" s="381"/>
      <c r="AI8014" s="381"/>
      <c r="AJ8014" s="381"/>
      <c r="AK8014" s="381"/>
      <c r="AL8014" s="381"/>
      <c r="AM8014" s="381"/>
    </row>
    <row r="8015" spans="1:39" x14ac:dyDescent="0.35">
      <c r="A8015" s="379"/>
      <c r="B8015" s="379"/>
      <c r="C8015" s="379"/>
      <c r="D8015" s="379"/>
      <c r="E8015" s="379"/>
      <c r="F8015" s="379"/>
      <c r="G8015" s="379"/>
      <c r="H8015" s="379"/>
      <c r="I8015" s="379"/>
      <c r="J8015" s="379"/>
      <c r="K8015" s="379"/>
      <c r="L8015" s="379"/>
      <c r="M8015" s="379"/>
      <c r="N8015" s="379"/>
      <c r="O8015" s="379"/>
      <c r="P8015" s="379"/>
      <c r="Q8015" s="379"/>
      <c r="R8015" s="379"/>
      <c r="S8015" s="379"/>
      <c r="T8015" s="379"/>
      <c r="U8015" s="379"/>
      <c r="V8015" s="379"/>
      <c r="W8015" s="379"/>
      <c r="X8015" s="379"/>
      <c r="Y8015" s="379"/>
      <c r="Z8015" s="379"/>
      <c r="AA8015" s="380"/>
      <c r="AB8015" s="379"/>
      <c r="AC8015" s="379"/>
      <c r="AD8015" s="379"/>
      <c r="AE8015" s="381"/>
      <c r="AF8015" s="105"/>
      <c r="AG8015" s="381"/>
      <c r="AH8015" s="381"/>
      <c r="AI8015" s="381"/>
      <c r="AJ8015" s="381"/>
      <c r="AK8015" s="381"/>
      <c r="AL8015" s="381"/>
      <c r="AM8015" s="381"/>
    </row>
    <row r="8016" spans="1:39" x14ac:dyDescent="0.35">
      <c r="A8016" s="379"/>
      <c r="B8016" s="379"/>
      <c r="C8016" s="379"/>
      <c r="D8016" s="379"/>
      <c r="E8016" s="379"/>
      <c r="F8016" s="379"/>
      <c r="G8016" s="379"/>
      <c r="H8016" s="379"/>
      <c r="I8016" s="379"/>
      <c r="J8016" s="379"/>
      <c r="K8016" s="379"/>
      <c r="L8016" s="379"/>
      <c r="M8016" s="379"/>
      <c r="N8016" s="379"/>
      <c r="O8016" s="379"/>
      <c r="P8016" s="379"/>
      <c r="Q8016" s="379"/>
      <c r="R8016" s="379"/>
      <c r="S8016" s="379"/>
      <c r="T8016" s="379"/>
      <c r="U8016" s="379"/>
      <c r="V8016" s="379"/>
      <c r="W8016" s="379"/>
      <c r="X8016" s="379"/>
      <c r="Y8016" s="379"/>
      <c r="Z8016" s="379"/>
      <c r="AA8016" s="380"/>
      <c r="AB8016" s="379"/>
      <c r="AC8016" s="379"/>
      <c r="AD8016" s="379"/>
      <c r="AE8016" s="381"/>
      <c r="AF8016" s="105"/>
      <c r="AG8016" s="381"/>
      <c r="AH8016" s="381"/>
      <c r="AI8016" s="381"/>
      <c r="AJ8016" s="381"/>
      <c r="AK8016" s="381"/>
      <c r="AL8016" s="381"/>
      <c r="AM8016" s="381"/>
    </row>
    <row r="8017" spans="1:39" x14ac:dyDescent="0.35">
      <c r="A8017" s="379"/>
      <c r="B8017" s="379"/>
      <c r="C8017" s="379"/>
      <c r="D8017" s="379"/>
      <c r="E8017" s="379"/>
      <c r="F8017" s="379"/>
      <c r="G8017" s="379"/>
      <c r="H8017" s="379"/>
      <c r="I8017" s="379"/>
      <c r="J8017" s="379"/>
      <c r="K8017" s="379"/>
      <c r="L8017" s="379"/>
      <c r="M8017" s="379"/>
      <c r="N8017" s="379"/>
      <c r="O8017" s="379"/>
      <c r="P8017" s="379"/>
      <c r="Q8017" s="379"/>
      <c r="R8017" s="379"/>
      <c r="S8017" s="379"/>
      <c r="T8017" s="379"/>
      <c r="U8017" s="379"/>
      <c r="V8017" s="379"/>
      <c r="W8017" s="379"/>
      <c r="X8017" s="379"/>
      <c r="Y8017" s="379"/>
      <c r="Z8017" s="379"/>
      <c r="AA8017" s="380"/>
      <c r="AB8017" s="379"/>
      <c r="AC8017" s="379"/>
      <c r="AD8017" s="379"/>
      <c r="AE8017" s="381"/>
      <c r="AF8017" s="105"/>
      <c r="AG8017" s="381"/>
      <c r="AH8017" s="381"/>
      <c r="AI8017" s="381"/>
      <c r="AJ8017" s="381"/>
      <c r="AK8017" s="381"/>
      <c r="AL8017" s="381"/>
      <c r="AM8017" s="381"/>
    </row>
    <row r="8018" spans="1:39" x14ac:dyDescent="0.35">
      <c r="A8018" s="379"/>
      <c r="B8018" s="379"/>
      <c r="C8018" s="379"/>
      <c r="D8018" s="379"/>
      <c r="E8018" s="379"/>
      <c r="F8018" s="379"/>
      <c r="G8018" s="379"/>
      <c r="H8018" s="379"/>
      <c r="I8018" s="379"/>
      <c r="J8018" s="379"/>
      <c r="K8018" s="379"/>
      <c r="L8018" s="379"/>
      <c r="M8018" s="379"/>
      <c r="N8018" s="379"/>
      <c r="O8018" s="379"/>
      <c r="P8018" s="379"/>
      <c r="Q8018" s="379"/>
      <c r="R8018" s="379"/>
      <c r="S8018" s="379"/>
      <c r="T8018" s="379"/>
      <c r="U8018" s="379"/>
      <c r="V8018" s="379"/>
      <c r="W8018" s="379"/>
      <c r="X8018" s="379"/>
      <c r="Y8018" s="379"/>
      <c r="Z8018" s="379"/>
      <c r="AA8018" s="380"/>
      <c r="AB8018" s="379"/>
      <c r="AC8018" s="379"/>
      <c r="AD8018" s="379"/>
      <c r="AE8018" s="381"/>
      <c r="AF8018" s="105"/>
      <c r="AG8018" s="381"/>
      <c r="AH8018" s="381"/>
      <c r="AI8018" s="381"/>
      <c r="AJ8018" s="381"/>
      <c r="AK8018" s="381"/>
      <c r="AL8018" s="381"/>
      <c r="AM8018" s="381"/>
    </row>
    <row r="8019" spans="1:39" x14ac:dyDescent="0.35">
      <c r="A8019" s="379"/>
      <c r="B8019" s="379"/>
      <c r="C8019" s="379"/>
      <c r="D8019" s="379"/>
      <c r="E8019" s="379"/>
      <c r="F8019" s="379"/>
      <c r="G8019" s="379"/>
      <c r="H8019" s="379"/>
      <c r="I8019" s="379"/>
      <c r="J8019" s="379"/>
      <c r="K8019" s="379"/>
      <c r="L8019" s="379"/>
      <c r="M8019" s="379"/>
      <c r="N8019" s="379"/>
      <c r="O8019" s="379"/>
      <c r="P8019" s="379"/>
      <c r="Q8019" s="379"/>
      <c r="R8019" s="379"/>
      <c r="S8019" s="379"/>
      <c r="T8019" s="379"/>
      <c r="U8019" s="379"/>
      <c r="V8019" s="379"/>
      <c r="W8019" s="379"/>
      <c r="X8019" s="379"/>
      <c r="Y8019" s="379"/>
      <c r="Z8019" s="379"/>
      <c r="AA8019" s="380"/>
      <c r="AB8019" s="379"/>
      <c r="AC8019" s="379"/>
      <c r="AD8019" s="379"/>
      <c r="AE8019" s="381"/>
      <c r="AF8019" s="105"/>
      <c r="AG8019" s="381"/>
      <c r="AH8019" s="381"/>
      <c r="AI8019" s="381"/>
      <c r="AJ8019" s="381"/>
      <c r="AK8019" s="381"/>
      <c r="AL8019" s="381"/>
      <c r="AM8019" s="381"/>
    </row>
    <row r="8020" spans="1:39" x14ac:dyDescent="0.35">
      <c r="A8020" s="379"/>
      <c r="B8020" s="379"/>
      <c r="C8020" s="379"/>
      <c r="D8020" s="379"/>
      <c r="E8020" s="379"/>
      <c r="F8020" s="379"/>
      <c r="G8020" s="379"/>
      <c r="H8020" s="379"/>
      <c r="I8020" s="379"/>
      <c r="J8020" s="379"/>
      <c r="K8020" s="379"/>
      <c r="L8020" s="379"/>
      <c r="M8020" s="379"/>
      <c r="N8020" s="379"/>
      <c r="O8020" s="379"/>
      <c r="P8020" s="379"/>
      <c r="Q8020" s="379"/>
      <c r="R8020" s="379"/>
      <c r="S8020" s="379"/>
      <c r="T8020" s="379"/>
      <c r="U8020" s="379"/>
      <c r="V8020" s="379"/>
      <c r="W8020" s="379"/>
      <c r="X8020" s="379"/>
      <c r="Y8020" s="379"/>
      <c r="Z8020" s="379"/>
      <c r="AA8020" s="380"/>
      <c r="AB8020" s="379"/>
      <c r="AC8020" s="379"/>
      <c r="AD8020" s="379"/>
      <c r="AE8020" s="381"/>
      <c r="AF8020" s="105"/>
      <c r="AG8020" s="381"/>
      <c r="AH8020" s="381"/>
      <c r="AI8020" s="381"/>
      <c r="AJ8020" s="381"/>
      <c r="AK8020" s="381"/>
      <c r="AL8020" s="381"/>
      <c r="AM8020" s="381"/>
    </row>
    <row r="8021" spans="1:39" x14ac:dyDescent="0.35">
      <c r="A8021" s="379"/>
      <c r="B8021" s="379"/>
      <c r="C8021" s="379"/>
      <c r="D8021" s="379"/>
      <c r="E8021" s="379"/>
      <c r="F8021" s="379"/>
      <c r="G8021" s="379"/>
      <c r="H8021" s="379"/>
      <c r="I8021" s="379"/>
      <c r="J8021" s="379"/>
      <c r="K8021" s="379"/>
      <c r="L8021" s="379"/>
      <c r="M8021" s="379"/>
      <c r="N8021" s="379"/>
      <c r="O8021" s="379"/>
      <c r="P8021" s="379"/>
      <c r="Q8021" s="379"/>
      <c r="R8021" s="379"/>
      <c r="S8021" s="379"/>
      <c r="T8021" s="379"/>
      <c r="U8021" s="379"/>
      <c r="V8021" s="379"/>
      <c r="W8021" s="379"/>
      <c r="X8021" s="379"/>
      <c r="Y8021" s="379"/>
      <c r="Z8021" s="379"/>
      <c r="AA8021" s="380"/>
      <c r="AB8021" s="379"/>
      <c r="AC8021" s="379"/>
      <c r="AD8021" s="379"/>
      <c r="AE8021" s="381"/>
      <c r="AF8021" s="105"/>
      <c r="AG8021" s="381"/>
      <c r="AH8021" s="381"/>
      <c r="AI8021" s="381"/>
      <c r="AJ8021" s="381"/>
      <c r="AK8021" s="381"/>
      <c r="AL8021" s="381"/>
      <c r="AM8021" s="381"/>
    </row>
    <row r="8022" spans="1:39" x14ac:dyDescent="0.35">
      <c r="A8022" s="379"/>
      <c r="B8022" s="379"/>
      <c r="C8022" s="379"/>
      <c r="D8022" s="379"/>
      <c r="E8022" s="379"/>
      <c r="F8022" s="379"/>
      <c r="G8022" s="379"/>
      <c r="H8022" s="379"/>
      <c r="I8022" s="379"/>
      <c r="J8022" s="379"/>
      <c r="K8022" s="379"/>
      <c r="L8022" s="379"/>
      <c r="M8022" s="379"/>
      <c r="N8022" s="379"/>
      <c r="O8022" s="379"/>
      <c r="P8022" s="379"/>
      <c r="Q8022" s="379"/>
      <c r="R8022" s="379"/>
      <c r="S8022" s="379"/>
      <c r="T8022" s="379"/>
      <c r="U8022" s="379"/>
      <c r="V8022" s="379"/>
      <c r="W8022" s="379"/>
      <c r="X8022" s="379"/>
      <c r="Y8022" s="379"/>
      <c r="Z8022" s="379"/>
      <c r="AA8022" s="380"/>
      <c r="AB8022" s="379"/>
      <c r="AC8022" s="379"/>
      <c r="AD8022" s="379"/>
      <c r="AE8022" s="381"/>
      <c r="AF8022" s="105"/>
      <c r="AG8022" s="381"/>
      <c r="AH8022" s="381"/>
      <c r="AI8022" s="381"/>
      <c r="AJ8022" s="381"/>
      <c r="AK8022" s="381"/>
      <c r="AL8022" s="381"/>
      <c r="AM8022" s="381"/>
    </row>
    <row r="8023" spans="1:39" x14ac:dyDescent="0.35">
      <c r="A8023" s="379"/>
      <c r="B8023" s="379"/>
      <c r="C8023" s="379"/>
      <c r="D8023" s="379"/>
      <c r="E8023" s="379"/>
      <c r="F8023" s="379"/>
      <c r="G8023" s="379"/>
      <c r="H8023" s="379"/>
      <c r="I8023" s="379"/>
      <c r="J8023" s="379"/>
      <c r="K8023" s="379"/>
      <c r="L8023" s="379"/>
      <c r="M8023" s="379"/>
      <c r="N8023" s="379"/>
      <c r="O8023" s="379"/>
      <c r="P8023" s="379"/>
      <c r="Q8023" s="379"/>
      <c r="R8023" s="379"/>
      <c r="S8023" s="379"/>
      <c r="T8023" s="379"/>
      <c r="U8023" s="379"/>
      <c r="V8023" s="379"/>
      <c r="W8023" s="379"/>
      <c r="X8023" s="379"/>
      <c r="Y8023" s="379"/>
      <c r="Z8023" s="379"/>
      <c r="AA8023" s="380"/>
      <c r="AB8023" s="379"/>
      <c r="AC8023" s="379"/>
      <c r="AD8023" s="379"/>
      <c r="AE8023" s="381"/>
      <c r="AF8023" s="105"/>
      <c r="AG8023" s="381"/>
      <c r="AH8023" s="381"/>
      <c r="AI8023" s="381"/>
      <c r="AJ8023" s="381"/>
      <c r="AK8023" s="381"/>
      <c r="AL8023" s="381"/>
      <c r="AM8023" s="381"/>
    </row>
    <row r="8024" spans="1:39" x14ac:dyDescent="0.35">
      <c r="A8024" s="379"/>
      <c r="B8024" s="379"/>
      <c r="C8024" s="379"/>
      <c r="D8024" s="379"/>
      <c r="E8024" s="379"/>
      <c r="F8024" s="379"/>
      <c r="G8024" s="379"/>
      <c r="H8024" s="379"/>
      <c r="I8024" s="379"/>
      <c r="J8024" s="379"/>
      <c r="K8024" s="379"/>
      <c r="L8024" s="379"/>
      <c r="M8024" s="379"/>
      <c r="N8024" s="379"/>
      <c r="O8024" s="379"/>
      <c r="P8024" s="379"/>
      <c r="Q8024" s="379"/>
      <c r="R8024" s="379"/>
      <c r="S8024" s="379"/>
      <c r="T8024" s="379"/>
      <c r="U8024" s="379"/>
      <c r="V8024" s="379"/>
      <c r="W8024" s="379"/>
      <c r="X8024" s="379"/>
      <c r="Y8024" s="379"/>
      <c r="Z8024" s="379"/>
      <c r="AA8024" s="380"/>
      <c r="AB8024" s="379"/>
      <c r="AC8024" s="379"/>
      <c r="AD8024" s="379"/>
      <c r="AE8024" s="381"/>
      <c r="AF8024" s="105"/>
      <c r="AG8024" s="381"/>
      <c r="AH8024" s="381"/>
      <c r="AI8024" s="381"/>
      <c r="AJ8024" s="381"/>
      <c r="AK8024" s="381"/>
      <c r="AL8024" s="381"/>
      <c r="AM8024" s="381"/>
    </row>
    <row r="8025" spans="1:39" x14ac:dyDescent="0.35">
      <c r="A8025" s="379"/>
      <c r="B8025" s="379"/>
      <c r="C8025" s="379"/>
      <c r="D8025" s="379"/>
      <c r="E8025" s="379"/>
      <c r="F8025" s="379"/>
      <c r="G8025" s="379"/>
      <c r="H8025" s="379"/>
      <c r="I8025" s="379"/>
      <c r="J8025" s="379"/>
      <c r="K8025" s="379"/>
      <c r="L8025" s="379"/>
      <c r="M8025" s="379"/>
      <c r="N8025" s="379"/>
      <c r="O8025" s="379"/>
      <c r="P8025" s="379"/>
      <c r="Q8025" s="379"/>
      <c r="R8025" s="379"/>
      <c r="S8025" s="379"/>
      <c r="T8025" s="379"/>
      <c r="U8025" s="379"/>
      <c r="V8025" s="379"/>
      <c r="W8025" s="379"/>
      <c r="X8025" s="379"/>
      <c r="Y8025" s="379"/>
      <c r="Z8025" s="379"/>
      <c r="AA8025" s="380"/>
      <c r="AB8025" s="379"/>
      <c r="AC8025" s="379"/>
      <c r="AD8025" s="379"/>
      <c r="AE8025" s="381"/>
      <c r="AF8025" s="105"/>
      <c r="AG8025" s="381"/>
      <c r="AH8025" s="381"/>
      <c r="AI8025" s="381"/>
      <c r="AJ8025" s="381"/>
      <c r="AK8025" s="381"/>
      <c r="AL8025" s="381"/>
      <c r="AM8025" s="381"/>
    </row>
    <row r="8026" spans="1:39" x14ac:dyDescent="0.35">
      <c r="A8026" s="379"/>
      <c r="B8026" s="379"/>
      <c r="C8026" s="379"/>
      <c r="D8026" s="379"/>
      <c r="E8026" s="379"/>
      <c r="F8026" s="379"/>
      <c r="G8026" s="379"/>
      <c r="H8026" s="379"/>
      <c r="I8026" s="379"/>
      <c r="J8026" s="379"/>
      <c r="K8026" s="379"/>
      <c r="L8026" s="379"/>
      <c r="M8026" s="379"/>
      <c r="N8026" s="379"/>
      <c r="O8026" s="379"/>
      <c r="P8026" s="379"/>
      <c r="Q8026" s="379"/>
      <c r="R8026" s="379"/>
      <c r="S8026" s="379"/>
      <c r="T8026" s="379"/>
      <c r="U8026" s="379"/>
      <c r="V8026" s="379"/>
      <c r="W8026" s="379"/>
      <c r="X8026" s="379"/>
      <c r="Y8026" s="379"/>
      <c r="Z8026" s="379"/>
      <c r="AA8026" s="380"/>
      <c r="AB8026" s="379"/>
      <c r="AC8026" s="379"/>
      <c r="AD8026" s="379"/>
      <c r="AE8026" s="381"/>
      <c r="AF8026" s="105"/>
      <c r="AG8026" s="381"/>
      <c r="AH8026" s="381"/>
      <c r="AI8026" s="381"/>
      <c r="AJ8026" s="381"/>
      <c r="AK8026" s="381"/>
      <c r="AL8026" s="381"/>
      <c r="AM8026" s="381"/>
    </row>
    <row r="8027" spans="1:39" x14ac:dyDescent="0.35">
      <c r="A8027" s="379"/>
      <c r="B8027" s="379"/>
      <c r="C8027" s="379"/>
      <c r="D8027" s="379"/>
      <c r="E8027" s="379"/>
      <c r="F8027" s="379"/>
      <c r="G8027" s="379"/>
      <c r="H8027" s="379"/>
      <c r="I8027" s="379"/>
      <c r="J8027" s="379"/>
      <c r="K8027" s="379"/>
      <c r="L8027" s="379"/>
      <c r="M8027" s="379"/>
      <c r="N8027" s="379"/>
      <c r="O8027" s="379"/>
      <c r="P8027" s="379"/>
      <c r="Q8027" s="379"/>
      <c r="R8027" s="379"/>
      <c r="S8027" s="379"/>
      <c r="T8027" s="379"/>
      <c r="U8027" s="379"/>
      <c r="V8027" s="379"/>
      <c r="W8027" s="379"/>
      <c r="X8027" s="379"/>
      <c r="Y8027" s="379"/>
      <c r="Z8027" s="379"/>
      <c r="AA8027" s="380"/>
      <c r="AB8027" s="379"/>
      <c r="AC8027" s="379"/>
      <c r="AD8027" s="379"/>
      <c r="AE8027" s="381"/>
      <c r="AF8027" s="105"/>
      <c r="AG8027" s="381"/>
      <c r="AH8027" s="381"/>
      <c r="AI8027" s="381"/>
      <c r="AJ8027" s="381"/>
      <c r="AK8027" s="381"/>
      <c r="AL8027" s="381"/>
      <c r="AM8027" s="381"/>
    </row>
    <row r="8028" spans="1:39" x14ac:dyDescent="0.35">
      <c r="A8028" s="379"/>
      <c r="B8028" s="379"/>
      <c r="C8028" s="379"/>
      <c r="D8028" s="379"/>
      <c r="E8028" s="379"/>
      <c r="F8028" s="379"/>
      <c r="G8028" s="379"/>
      <c r="H8028" s="379"/>
      <c r="I8028" s="379"/>
      <c r="J8028" s="379"/>
      <c r="K8028" s="379"/>
      <c r="L8028" s="379"/>
      <c r="M8028" s="379"/>
      <c r="N8028" s="379"/>
      <c r="O8028" s="379"/>
      <c r="P8028" s="379"/>
      <c r="Q8028" s="379"/>
      <c r="R8028" s="379"/>
      <c r="S8028" s="379"/>
      <c r="T8028" s="379"/>
      <c r="U8028" s="379"/>
      <c r="V8028" s="379"/>
      <c r="W8028" s="379"/>
      <c r="X8028" s="379"/>
      <c r="Y8028" s="379"/>
      <c r="Z8028" s="379"/>
      <c r="AA8028" s="380"/>
      <c r="AB8028" s="379"/>
      <c r="AC8028" s="379"/>
      <c r="AD8028" s="379"/>
      <c r="AE8028" s="381"/>
      <c r="AF8028" s="105"/>
      <c r="AG8028" s="381"/>
      <c r="AH8028" s="381"/>
      <c r="AI8028" s="381"/>
      <c r="AJ8028" s="381"/>
      <c r="AK8028" s="381"/>
      <c r="AL8028" s="381"/>
      <c r="AM8028" s="381"/>
    </row>
    <row r="8029" spans="1:39" x14ac:dyDescent="0.35">
      <c r="A8029" s="379"/>
      <c r="B8029" s="379"/>
      <c r="C8029" s="379"/>
      <c r="D8029" s="379"/>
      <c r="E8029" s="379"/>
      <c r="F8029" s="379"/>
      <c r="G8029" s="379"/>
      <c r="H8029" s="379"/>
      <c r="I8029" s="379"/>
      <c r="J8029" s="379"/>
      <c r="K8029" s="379"/>
      <c r="L8029" s="379"/>
      <c r="M8029" s="379"/>
      <c r="N8029" s="379"/>
      <c r="O8029" s="379"/>
      <c r="P8029" s="379"/>
      <c r="Q8029" s="379"/>
      <c r="R8029" s="379"/>
      <c r="S8029" s="379"/>
      <c r="T8029" s="379"/>
      <c r="U8029" s="379"/>
      <c r="V8029" s="379"/>
      <c r="W8029" s="379"/>
      <c r="X8029" s="379"/>
      <c r="Y8029" s="379"/>
      <c r="Z8029" s="379"/>
      <c r="AA8029" s="380"/>
      <c r="AB8029" s="379"/>
      <c r="AC8029" s="379"/>
      <c r="AD8029" s="379"/>
      <c r="AE8029" s="381"/>
      <c r="AF8029" s="105"/>
      <c r="AG8029" s="381"/>
      <c r="AH8029" s="381"/>
      <c r="AI8029" s="381"/>
      <c r="AJ8029" s="381"/>
      <c r="AK8029" s="381"/>
      <c r="AL8029" s="381"/>
      <c r="AM8029" s="381"/>
    </row>
    <row r="8030" spans="1:39" x14ac:dyDescent="0.35">
      <c r="A8030" s="379"/>
      <c r="B8030" s="379"/>
      <c r="C8030" s="379"/>
      <c r="D8030" s="379"/>
      <c r="E8030" s="379"/>
      <c r="F8030" s="379"/>
      <c r="G8030" s="379"/>
      <c r="H8030" s="379"/>
      <c r="I8030" s="379"/>
      <c r="J8030" s="379"/>
      <c r="K8030" s="379"/>
      <c r="L8030" s="379"/>
      <c r="M8030" s="379"/>
      <c r="N8030" s="379"/>
      <c r="O8030" s="379"/>
      <c r="P8030" s="379"/>
      <c r="Q8030" s="379"/>
      <c r="R8030" s="379"/>
      <c r="S8030" s="379"/>
      <c r="T8030" s="379"/>
      <c r="U8030" s="379"/>
      <c r="V8030" s="379"/>
      <c r="W8030" s="379"/>
      <c r="X8030" s="379"/>
      <c r="Y8030" s="379"/>
      <c r="Z8030" s="379"/>
      <c r="AA8030" s="380"/>
      <c r="AB8030" s="379"/>
      <c r="AC8030" s="379"/>
      <c r="AD8030" s="379"/>
      <c r="AE8030" s="381"/>
      <c r="AF8030" s="105"/>
      <c r="AG8030" s="381"/>
      <c r="AH8030" s="381"/>
      <c r="AI8030" s="381"/>
      <c r="AJ8030" s="381"/>
      <c r="AK8030" s="381"/>
      <c r="AL8030" s="381"/>
      <c r="AM8030" s="381"/>
    </row>
    <row r="8031" spans="1:39" x14ac:dyDescent="0.35">
      <c r="A8031" s="379"/>
      <c r="B8031" s="379"/>
      <c r="C8031" s="379"/>
      <c r="D8031" s="379"/>
      <c r="E8031" s="379"/>
      <c r="F8031" s="379"/>
      <c r="G8031" s="379"/>
      <c r="H8031" s="379"/>
      <c r="I8031" s="379"/>
      <c r="J8031" s="379"/>
      <c r="K8031" s="379"/>
      <c r="L8031" s="379"/>
      <c r="M8031" s="379"/>
      <c r="N8031" s="379"/>
      <c r="O8031" s="379"/>
      <c r="P8031" s="379"/>
      <c r="Q8031" s="379"/>
      <c r="R8031" s="379"/>
      <c r="S8031" s="379"/>
      <c r="T8031" s="379"/>
      <c r="U8031" s="379"/>
      <c r="V8031" s="379"/>
      <c r="W8031" s="379"/>
      <c r="X8031" s="379"/>
      <c r="Y8031" s="379"/>
      <c r="Z8031" s="379"/>
      <c r="AA8031" s="380"/>
      <c r="AB8031" s="379"/>
      <c r="AC8031" s="379"/>
      <c r="AD8031" s="379"/>
      <c r="AE8031" s="381"/>
      <c r="AF8031" s="105"/>
      <c r="AG8031" s="381"/>
      <c r="AH8031" s="381"/>
      <c r="AI8031" s="381"/>
      <c r="AJ8031" s="381"/>
      <c r="AK8031" s="381"/>
      <c r="AL8031" s="381"/>
      <c r="AM8031" s="381"/>
    </row>
    <row r="8032" spans="1:39" x14ac:dyDescent="0.35">
      <c r="A8032" s="379"/>
      <c r="B8032" s="379"/>
      <c r="C8032" s="379"/>
      <c r="D8032" s="379"/>
      <c r="E8032" s="379"/>
      <c r="F8032" s="379"/>
      <c r="G8032" s="379"/>
      <c r="H8032" s="379"/>
      <c r="I8032" s="379"/>
      <c r="J8032" s="379"/>
      <c r="K8032" s="379"/>
      <c r="L8032" s="379"/>
      <c r="M8032" s="379"/>
      <c r="N8032" s="379"/>
      <c r="O8032" s="379"/>
      <c r="P8032" s="379"/>
      <c r="Q8032" s="379"/>
      <c r="R8032" s="379"/>
      <c r="S8032" s="379"/>
      <c r="T8032" s="379"/>
      <c r="U8032" s="379"/>
      <c r="V8032" s="379"/>
      <c r="W8032" s="379"/>
      <c r="X8032" s="379"/>
      <c r="Y8032" s="379"/>
      <c r="Z8032" s="379"/>
      <c r="AA8032" s="380"/>
      <c r="AB8032" s="379"/>
      <c r="AC8032" s="379"/>
      <c r="AD8032" s="379"/>
      <c r="AE8032" s="381"/>
      <c r="AF8032" s="105"/>
      <c r="AG8032" s="381"/>
      <c r="AH8032" s="381"/>
      <c r="AI8032" s="381"/>
      <c r="AJ8032" s="381"/>
      <c r="AK8032" s="381"/>
      <c r="AL8032" s="381"/>
      <c r="AM8032" s="381"/>
    </row>
    <row r="8033" spans="1:39" x14ac:dyDescent="0.35">
      <c r="A8033" s="379"/>
      <c r="B8033" s="379"/>
      <c r="C8033" s="379"/>
      <c r="D8033" s="379"/>
      <c r="E8033" s="379"/>
      <c r="F8033" s="379"/>
      <c r="G8033" s="379"/>
      <c r="H8033" s="379"/>
      <c r="I8033" s="379"/>
      <c r="J8033" s="379"/>
      <c r="K8033" s="379"/>
      <c r="L8033" s="379"/>
      <c r="M8033" s="379"/>
      <c r="N8033" s="379"/>
      <c r="O8033" s="379"/>
      <c r="P8033" s="379"/>
      <c r="Q8033" s="379"/>
      <c r="R8033" s="379"/>
      <c r="S8033" s="379"/>
      <c r="T8033" s="379"/>
      <c r="U8033" s="379"/>
      <c r="V8033" s="379"/>
      <c r="W8033" s="379"/>
      <c r="X8033" s="379"/>
      <c r="Y8033" s="379"/>
      <c r="Z8033" s="379"/>
      <c r="AA8033" s="380"/>
      <c r="AB8033" s="379"/>
      <c r="AC8033" s="379"/>
      <c r="AD8033" s="379"/>
      <c r="AE8033" s="381"/>
      <c r="AF8033" s="105"/>
      <c r="AG8033" s="381"/>
      <c r="AH8033" s="381"/>
      <c r="AI8033" s="381"/>
      <c r="AJ8033" s="381"/>
      <c r="AK8033" s="381"/>
      <c r="AL8033" s="381"/>
      <c r="AM8033" s="381"/>
    </row>
    <row r="8034" spans="1:39" x14ac:dyDescent="0.35">
      <c r="A8034" s="379"/>
      <c r="B8034" s="379"/>
      <c r="C8034" s="379"/>
      <c r="D8034" s="379"/>
      <c r="E8034" s="379"/>
      <c r="F8034" s="379"/>
      <c r="G8034" s="379"/>
      <c r="H8034" s="379"/>
      <c r="I8034" s="379"/>
      <c r="J8034" s="379"/>
      <c r="K8034" s="379"/>
      <c r="L8034" s="379"/>
      <c r="M8034" s="379"/>
      <c r="N8034" s="379"/>
      <c r="O8034" s="379"/>
      <c r="P8034" s="379"/>
      <c r="Q8034" s="379"/>
      <c r="R8034" s="379"/>
      <c r="S8034" s="379"/>
      <c r="T8034" s="379"/>
      <c r="U8034" s="379"/>
      <c r="V8034" s="379"/>
      <c r="W8034" s="379"/>
      <c r="X8034" s="379"/>
      <c r="Y8034" s="379"/>
      <c r="Z8034" s="379"/>
      <c r="AA8034" s="380"/>
      <c r="AB8034" s="379"/>
      <c r="AC8034" s="379"/>
      <c r="AD8034" s="379"/>
      <c r="AE8034" s="381"/>
      <c r="AF8034" s="105"/>
      <c r="AG8034" s="381"/>
      <c r="AH8034" s="381"/>
      <c r="AI8034" s="381"/>
      <c r="AJ8034" s="381"/>
      <c r="AK8034" s="381"/>
      <c r="AL8034" s="381"/>
      <c r="AM8034" s="381"/>
    </row>
    <row r="8035" spans="1:39" x14ac:dyDescent="0.35">
      <c r="A8035" s="379"/>
      <c r="B8035" s="379"/>
      <c r="C8035" s="379"/>
      <c r="D8035" s="379"/>
      <c r="E8035" s="379"/>
      <c r="F8035" s="379"/>
      <c r="G8035" s="379"/>
      <c r="H8035" s="379"/>
      <c r="I8035" s="379"/>
      <c r="J8035" s="379"/>
      <c r="K8035" s="379"/>
      <c r="L8035" s="379"/>
      <c r="M8035" s="379"/>
      <c r="N8035" s="379"/>
      <c r="O8035" s="379"/>
      <c r="P8035" s="379"/>
      <c r="Q8035" s="379"/>
      <c r="R8035" s="379"/>
      <c r="S8035" s="379"/>
      <c r="T8035" s="379"/>
      <c r="U8035" s="379"/>
      <c r="V8035" s="379"/>
      <c r="W8035" s="379"/>
      <c r="X8035" s="379"/>
      <c r="Y8035" s="379"/>
      <c r="Z8035" s="379"/>
      <c r="AA8035" s="380"/>
      <c r="AB8035" s="379"/>
      <c r="AC8035" s="379"/>
      <c r="AD8035" s="379"/>
      <c r="AE8035" s="381"/>
      <c r="AF8035" s="105"/>
      <c r="AG8035" s="381"/>
      <c r="AH8035" s="381"/>
      <c r="AI8035" s="381"/>
      <c r="AJ8035" s="381"/>
      <c r="AK8035" s="381"/>
      <c r="AL8035" s="381"/>
      <c r="AM8035" s="381"/>
    </row>
    <row r="8036" spans="1:39" x14ac:dyDescent="0.35">
      <c r="A8036" s="379"/>
      <c r="B8036" s="379"/>
      <c r="C8036" s="379"/>
      <c r="D8036" s="379"/>
      <c r="E8036" s="379"/>
      <c r="F8036" s="379"/>
      <c r="G8036" s="379"/>
      <c r="H8036" s="379"/>
      <c r="I8036" s="379"/>
      <c r="J8036" s="379"/>
      <c r="K8036" s="379"/>
      <c r="L8036" s="379"/>
      <c r="M8036" s="379"/>
      <c r="N8036" s="379"/>
      <c r="O8036" s="379"/>
      <c r="P8036" s="379"/>
      <c r="Q8036" s="379"/>
      <c r="R8036" s="379"/>
      <c r="S8036" s="379"/>
      <c r="T8036" s="379"/>
      <c r="U8036" s="379"/>
      <c r="V8036" s="379"/>
      <c r="W8036" s="379"/>
      <c r="X8036" s="379"/>
      <c r="Y8036" s="379"/>
      <c r="Z8036" s="379"/>
      <c r="AA8036" s="380"/>
      <c r="AB8036" s="379"/>
      <c r="AC8036" s="379"/>
      <c r="AD8036" s="379"/>
      <c r="AE8036" s="381"/>
      <c r="AF8036" s="105"/>
      <c r="AG8036" s="381"/>
      <c r="AH8036" s="381"/>
      <c r="AI8036" s="381"/>
      <c r="AJ8036" s="381"/>
      <c r="AK8036" s="381"/>
      <c r="AL8036" s="381"/>
      <c r="AM8036" s="381"/>
    </row>
    <row r="8037" spans="1:39" x14ac:dyDescent="0.35">
      <c r="A8037" s="379"/>
      <c r="B8037" s="379"/>
      <c r="C8037" s="379"/>
      <c r="D8037" s="379"/>
      <c r="E8037" s="379"/>
      <c r="F8037" s="379"/>
      <c r="G8037" s="379"/>
      <c r="H8037" s="379"/>
      <c r="I8037" s="379"/>
      <c r="J8037" s="379"/>
      <c r="K8037" s="379"/>
      <c r="L8037" s="379"/>
      <c r="M8037" s="379"/>
      <c r="N8037" s="379"/>
      <c r="O8037" s="379"/>
      <c r="P8037" s="379"/>
      <c r="Q8037" s="379"/>
      <c r="R8037" s="379"/>
      <c r="S8037" s="379"/>
      <c r="T8037" s="379"/>
      <c r="U8037" s="379"/>
      <c r="V8037" s="379"/>
      <c r="W8037" s="379"/>
      <c r="X8037" s="379"/>
      <c r="Y8037" s="379"/>
      <c r="Z8037" s="379"/>
      <c r="AA8037" s="380"/>
      <c r="AB8037" s="379"/>
      <c r="AC8037" s="379"/>
      <c r="AD8037" s="379"/>
      <c r="AE8037" s="381"/>
      <c r="AF8037" s="105"/>
      <c r="AG8037" s="381"/>
      <c r="AH8037" s="381"/>
      <c r="AI8037" s="381"/>
      <c r="AJ8037" s="381"/>
      <c r="AK8037" s="381"/>
      <c r="AL8037" s="381"/>
      <c r="AM8037" s="381"/>
    </row>
    <row r="8038" spans="1:39" x14ac:dyDescent="0.35">
      <c r="A8038" s="379"/>
      <c r="B8038" s="379"/>
      <c r="C8038" s="379"/>
      <c r="D8038" s="379"/>
      <c r="E8038" s="379"/>
      <c r="F8038" s="379"/>
      <c r="G8038" s="379"/>
      <c r="H8038" s="379"/>
      <c r="I8038" s="379"/>
      <c r="J8038" s="379"/>
      <c r="K8038" s="379"/>
      <c r="L8038" s="379"/>
      <c r="M8038" s="379"/>
      <c r="N8038" s="379"/>
      <c r="O8038" s="379"/>
      <c r="P8038" s="379"/>
      <c r="Q8038" s="379"/>
      <c r="R8038" s="379"/>
      <c r="S8038" s="379"/>
      <c r="T8038" s="379"/>
      <c r="U8038" s="379"/>
      <c r="V8038" s="379"/>
      <c r="W8038" s="379"/>
      <c r="X8038" s="379"/>
      <c r="Y8038" s="379"/>
      <c r="Z8038" s="379"/>
      <c r="AA8038" s="380"/>
      <c r="AB8038" s="379"/>
      <c r="AC8038" s="379"/>
      <c r="AD8038" s="379"/>
      <c r="AE8038" s="381"/>
      <c r="AF8038" s="105"/>
      <c r="AG8038" s="381"/>
      <c r="AH8038" s="381"/>
      <c r="AI8038" s="381"/>
      <c r="AJ8038" s="381"/>
      <c r="AK8038" s="381"/>
      <c r="AL8038" s="381"/>
      <c r="AM8038" s="381"/>
    </row>
    <row r="8039" spans="1:39" x14ac:dyDescent="0.35">
      <c r="A8039" s="379"/>
      <c r="B8039" s="379"/>
      <c r="C8039" s="379"/>
      <c r="D8039" s="379"/>
      <c r="E8039" s="379"/>
      <c r="F8039" s="379"/>
      <c r="G8039" s="379"/>
      <c r="H8039" s="379"/>
      <c r="I8039" s="379"/>
      <c r="J8039" s="379"/>
      <c r="K8039" s="379"/>
      <c r="L8039" s="379"/>
      <c r="M8039" s="379"/>
      <c r="N8039" s="379"/>
      <c r="O8039" s="379"/>
      <c r="P8039" s="379"/>
      <c r="Q8039" s="379"/>
      <c r="R8039" s="379"/>
      <c r="S8039" s="379"/>
      <c r="T8039" s="379"/>
      <c r="U8039" s="379"/>
      <c r="V8039" s="379"/>
      <c r="W8039" s="379"/>
      <c r="X8039" s="379"/>
      <c r="Y8039" s="379"/>
      <c r="Z8039" s="379"/>
      <c r="AA8039" s="380"/>
      <c r="AB8039" s="379"/>
      <c r="AC8039" s="379"/>
      <c r="AD8039" s="379"/>
      <c r="AE8039" s="381"/>
      <c r="AF8039" s="105"/>
      <c r="AG8039" s="381"/>
      <c r="AH8039" s="381"/>
      <c r="AI8039" s="381"/>
      <c r="AJ8039" s="381"/>
      <c r="AK8039" s="381"/>
      <c r="AL8039" s="381"/>
      <c r="AM8039" s="38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8411-06C0-4CE9-A780-8A124C3A92BC}">
  <sheetPr>
    <tabColor rgb="FFFF0000"/>
  </sheetPr>
  <dimension ref="A1:CX99"/>
  <sheetViews>
    <sheetView workbookViewId="0">
      <selection activeCell="E19" sqref="E19"/>
    </sheetView>
  </sheetViews>
  <sheetFormatPr defaultColWidth="9.1796875" defaultRowHeight="14" x14ac:dyDescent="0.3"/>
  <cols>
    <col min="1" max="1" width="43.26953125" style="15" bestFit="1" customWidth="1"/>
    <col min="2" max="2" width="64" style="15" bestFit="1" customWidth="1"/>
    <col min="3" max="3" width="25.26953125" style="15" bestFit="1" customWidth="1"/>
    <col min="4" max="4" width="11.7265625" style="15" bestFit="1" customWidth="1"/>
    <col min="5" max="5" width="12.1796875" style="15" bestFit="1" customWidth="1"/>
    <col min="6" max="6" width="14.1796875" style="15" bestFit="1" customWidth="1"/>
    <col min="7" max="7" width="12.1796875" style="15" bestFit="1" customWidth="1"/>
    <col min="8" max="8" width="22" style="15" bestFit="1" customWidth="1"/>
    <col min="9" max="9" width="12" style="15" customWidth="1"/>
    <col min="10" max="10" width="16.54296875" style="15" customWidth="1"/>
    <col min="11" max="11" width="13.54296875" style="15" bestFit="1" customWidth="1"/>
    <col min="12" max="12" width="20.81640625" style="15" bestFit="1" customWidth="1"/>
    <col min="13" max="15" width="9.54296875" style="15" bestFit="1" customWidth="1"/>
    <col min="16" max="16" width="21.81640625" style="15" bestFit="1" customWidth="1"/>
    <col min="17" max="27" width="9.54296875" style="15" bestFit="1" customWidth="1"/>
    <col min="28" max="36" width="9.54296875" style="15" customWidth="1"/>
    <col min="37" max="42" width="9.81640625" style="15" customWidth="1"/>
    <col min="43" max="43" width="15.26953125" style="15" bestFit="1" customWidth="1"/>
    <col min="44" max="48" width="9.81640625" style="15" customWidth="1"/>
    <col min="49" max="49" width="15.26953125" style="15" bestFit="1" customWidth="1"/>
    <col min="50" max="52" width="9.81640625" style="15" customWidth="1"/>
    <col min="53" max="55" width="9.453125" style="15" hidden="1" customWidth="1"/>
    <col min="56" max="56" width="9.54296875" style="15" hidden="1" customWidth="1"/>
    <col min="57" max="57" width="9.453125" style="15" hidden="1" customWidth="1"/>
    <col min="58" max="58" width="9.54296875" style="15" hidden="1" customWidth="1"/>
    <col min="59" max="60" width="9.453125" style="15" hidden="1" customWidth="1"/>
    <col min="61" max="67" width="9.54296875" style="15" hidden="1" customWidth="1"/>
    <col min="68" max="76" width="9.453125" style="15" hidden="1" customWidth="1"/>
    <col min="77" max="77" width="9.54296875" style="15" hidden="1" customWidth="1"/>
    <col min="78" max="80" width="9.453125" style="15" hidden="1" customWidth="1"/>
    <col min="81" max="82" width="9.54296875" style="15" hidden="1" customWidth="1"/>
    <col min="83" max="83" width="9.453125" style="15" hidden="1" customWidth="1"/>
    <col min="84" max="84" width="9.54296875" style="15" hidden="1" customWidth="1"/>
    <col min="85" max="87" width="9.453125" style="15" hidden="1" customWidth="1"/>
    <col min="88" max="89" width="9.54296875" style="15" hidden="1" customWidth="1"/>
    <col min="90" max="91" width="9.453125" style="15" hidden="1" customWidth="1"/>
    <col min="92" max="93" width="9.54296875" style="15" hidden="1" customWidth="1"/>
    <col min="94" max="101" width="9.453125" style="15" hidden="1" customWidth="1"/>
    <col min="102" max="102" width="9.54296875" style="15" hidden="1" customWidth="1"/>
    <col min="103" max="16384" width="9.1796875" style="15"/>
  </cols>
  <sheetData>
    <row r="1" spans="1:102" x14ac:dyDescent="0.3">
      <c r="A1" s="218" t="s">
        <v>402</v>
      </c>
      <c r="B1" s="218">
        <v>0</v>
      </c>
      <c r="C1" s="218">
        <f t="shared" ref="C1:AH1" si="0">B1+1</f>
        <v>1</v>
      </c>
      <c r="D1" s="218">
        <f t="shared" si="0"/>
        <v>2</v>
      </c>
      <c r="E1" s="218">
        <f t="shared" si="0"/>
        <v>3</v>
      </c>
      <c r="F1" s="218">
        <f t="shared" si="0"/>
        <v>4</v>
      </c>
      <c r="G1" s="218">
        <f t="shared" si="0"/>
        <v>5</v>
      </c>
      <c r="H1" s="218">
        <f t="shared" si="0"/>
        <v>6</v>
      </c>
      <c r="I1" s="218">
        <f t="shared" si="0"/>
        <v>7</v>
      </c>
      <c r="J1" s="218">
        <f t="shared" si="0"/>
        <v>8</v>
      </c>
      <c r="K1" s="218">
        <f t="shared" si="0"/>
        <v>9</v>
      </c>
      <c r="L1" s="218">
        <f t="shared" si="0"/>
        <v>10</v>
      </c>
      <c r="M1" s="218">
        <f t="shared" si="0"/>
        <v>11</v>
      </c>
      <c r="N1" s="218">
        <f t="shared" si="0"/>
        <v>12</v>
      </c>
      <c r="O1" s="218">
        <f t="shared" si="0"/>
        <v>13</v>
      </c>
      <c r="P1" s="218">
        <f t="shared" si="0"/>
        <v>14</v>
      </c>
      <c r="Q1" s="218">
        <f t="shared" si="0"/>
        <v>15</v>
      </c>
      <c r="R1" s="218">
        <f t="shared" si="0"/>
        <v>16</v>
      </c>
      <c r="S1" s="218">
        <f t="shared" si="0"/>
        <v>17</v>
      </c>
      <c r="T1" s="218">
        <f t="shared" si="0"/>
        <v>18</v>
      </c>
      <c r="U1" s="218">
        <f t="shared" si="0"/>
        <v>19</v>
      </c>
      <c r="V1" s="218">
        <f t="shared" si="0"/>
        <v>20</v>
      </c>
      <c r="W1" s="218">
        <f t="shared" si="0"/>
        <v>21</v>
      </c>
      <c r="X1" s="218">
        <f t="shared" si="0"/>
        <v>22</v>
      </c>
      <c r="Y1" s="218">
        <f t="shared" si="0"/>
        <v>23</v>
      </c>
      <c r="Z1" s="218">
        <f t="shared" si="0"/>
        <v>24</v>
      </c>
      <c r="AA1" s="218">
        <f t="shared" si="0"/>
        <v>25</v>
      </c>
      <c r="AB1" s="218">
        <f t="shared" si="0"/>
        <v>26</v>
      </c>
      <c r="AC1" s="218">
        <f t="shared" si="0"/>
        <v>27</v>
      </c>
      <c r="AD1" s="218">
        <f t="shared" si="0"/>
        <v>28</v>
      </c>
      <c r="AE1" s="218">
        <f t="shared" si="0"/>
        <v>29</v>
      </c>
      <c r="AF1" s="218">
        <f t="shared" si="0"/>
        <v>30</v>
      </c>
      <c r="AG1" s="218">
        <f t="shared" si="0"/>
        <v>31</v>
      </c>
      <c r="AH1" s="218">
        <f t="shared" si="0"/>
        <v>32</v>
      </c>
      <c r="AI1" s="218">
        <f t="shared" ref="AI1:BN1" si="1">AH1+1</f>
        <v>33</v>
      </c>
      <c r="AJ1" s="218">
        <f t="shared" si="1"/>
        <v>34</v>
      </c>
      <c r="AK1" s="218">
        <f t="shared" si="1"/>
        <v>35</v>
      </c>
      <c r="AL1" s="218">
        <f t="shared" si="1"/>
        <v>36</v>
      </c>
      <c r="AM1" s="218">
        <f t="shared" si="1"/>
        <v>37</v>
      </c>
      <c r="AN1" s="218">
        <f t="shared" si="1"/>
        <v>38</v>
      </c>
      <c r="AO1" s="218">
        <f t="shared" si="1"/>
        <v>39</v>
      </c>
      <c r="AP1" s="218">
        <f t="shared" si="1"/>
        <v>40</v>
      </c>
      <c r="AQ1" s="218">
        <f t="shared" si="1"/>
        <v>41</v>
      </c>
      <c r="AR1" s="218">
        <f t="shared" si="1"/>
        <v>42</v>
      </c>
      <c r="AS1" s="218">
        <f t="shared" si="1"/>
        <v>43</v>
      </c>
      <c r="AT1" s="218">
        <f t="shared" si="1"/>
        <v>44</v>
      </c>
      <c r="AU1" s="218">
        <f t="shared" si="1"/>
        <v>45</v>
      </c>
      <c r="AV1" s="218">
        <f t="shared" si="1"/>
        <v>46</v>
      </c>
      <c r="AW1" s="218">
        <f t="shared" si="1"/>
        <v>47</v>
      </c>
      <c r="AX1" s="218">
        <f t="shared" si="1"/>
        <v>48</v>
      </c>
      <c r="AY1" s="218">
        <f t="shared" si="1"/>
        <v>49</v>
      </c>
      <c r="AZ1" s="218">
        <f t="shared" si="1"/>
        <v>50</v>
      </c>
      <c r="BA1" s="218">
        <f t="shared" si="1"/>
        <v>51</v>
      </c>
      <c r="BB1" s="218">
        <f t="shared" si="1"/>
        <v>52</v>
      </c>
      <c r="BC1" s="218">
        <f t="shared" si="1"/>
        <v>53</v>
      </c>
      <c r="BD1" s="218">
        <f t="shared" si="1"/>
        <v>54</v>
      </c>
      <c r="BE1" s="218">
        <f t="shared" si="1"/>
        <v>55</v>
      </c>
      <c r="BF1" s="218">
        <f t="shared" si="1"/>
        <v>56</v>
      </c>
      <c r="BG1" s="218">
        <f t="shared" si="1"/>
        <v>57</v>
      </c>
      <c r="BH1" s="218">
        <f t="shared" si="1"/>
        <v>58</v>
      </c>
      <c r="BI1" s="218">
        <f t="shared" si="1"/>
        <v>59</v>
      </c>
      <c r="BJ1" s="218">
        <f t="shared" si="1"/>
        <v>60</v>
      </c>
      <c r="BK1" s="218">
        <f t="shared" si="1"/>
        <v>61</v>
      </c>
      <c r="BL1" s="218">
        <f t="shared" si="1"/>
        <v>62</v>
      </c>
      <c r="BM1" s="218">
        <f t="shared" si="1"/>
        <v>63</v>
      </c>
      <c r="BN1" s="218">
        <f t="shared" si="1"/>
        <v>64</v>
      </c>
      <c r="BO1" s="218">
        <f t="shared" ref="BO1:CX1" si="2">BN1+1</f>
        <v>65</v>
      </c>
      <c r="BP1" s="218">
        <f t="shared" si="2"/>
        <v>66</v>
      </c>
      <c r="BQ1" s="218">
        <f t="shared" si="2"/>
        <v>67</v>
      </c>
      <c r="BR1" s="218">
        <f t="shared" si="2"/>
        <v>68</v>
      </c>
      <c r="BS1" s="218">
        <f t="shared" si="2"/>
        <v>69</v>
      </c>
      <c r="BT1" s="218">
        <f t="shared" si="2"/>
        <v>70</v>
      </c>
      <c r="BU1" s="218">
        <f t="shared" si="2"/>
        <v>71</v>
      </c>
      <c r="BV1" s="218">
        <f t="shared" si="2"/>
        <v>72</v>
      </c>
      <c r="BW1" s="218">
        <f t="shared" si="2"/>
        <v>73</v>
      </c>
      <c r="BX1" s="218">
        <f t="shared" si="2"/>
        <v>74</v>
      </c>
      <c r="BY1" s="218">
        <f t="shared" si="2"/>
        <v>75</v>
      </c>
      <c r="BZ1" s="218">
        <f t="shared" si="2"/>
        <v>76</v>
      </c>
      <c r="CA1" s="218">
        <f t="shared" si="2"/>
        <v>77</v>
      </c>
      <c r="CB1" s="218">
        <f t="shared" si="2"/>
        <v>78</v>
      </c>
      <c r="CC1" s="218">
        <f t="shared" si="2"/>
        <v>79</v>
      </c>
      <c r="CD1" s="218">
        <f t="shared" si="2"/>
        <v>80</v>
      </c>
      <c r="CE1" s="218">
        <f t="shared" si="2"/>
        <v>81</v>
      </c>
      <c r="CF1" s="218">
        <f t="shared" si="2"/>
        <v>82</v>
      </c>
      <c r="CG1" s="218">
        <f t="shared" si="2"/>
        <v>83</v>
      </c>
      <c r="CH1" s="218">
        <f t="shared" si="2"/>
        <v>84</v>
      </c>
      <c r="CI1" s="218">
        <f t="shared" si="2"/>
        <v>85</v>
      </c>
      <c r="CJ1" s="218">
        <f t="shared" si="2"/>
        <v>86</v>
      </c>
      <c r="CK1" s="218">
        <f t="shared" si="2"/>
        <v>87</v>
      </c>
      <c r="CL1" s="218">
        <f t="shared" si="2"/>
        <v>88</v>
      </c>
      <c r="CM1" s="218">
        <f t="shared" si="2"/>
        <v>89</v>
      </c>
      <c r="CN1" s="218">
        <f t="shared" si="2"/>
        <v>90</v>
      </c>
      <c r="CO1" s="218">
        <f t="shared" si="2"/>
        <v>91</v>
      </c>
      <c r="CP1" s="218">
        <f t="shared" si="2"/>
        <v>92</v>
      </c>
      <c r="CQ1" s="218">
        <f t="shared" si="2"/>
        <v>93</v>
      </c>
      <c r="CR1" s="218">
        <f t="shared" si="2"/>
        <v>94</v>
      </c>
      <c r="CS1" s="218">
        <f t="shared" si="2"/>
        <v>95</v>
      </c>
      <c r="CT1" s="218">
        <f t="shared" si="2"/>
        <v>96</v>
      </c>
      <c r="CU1" s="218">
        <f t="shared" si="2"/>
        <v>97</v>
      </c>
      <c r="CV1" s="218">
        <f t="shared" si="2"/>
        <v>98</v>
      </c>
      <c r="CW1" s="218">
        <f t="shared" si="2"/>
        <v>99</v>
      </c>
      <c r="CX1" s="218">
        <f t="shared" si="2"/>
        <v>100</v>
      </c>
    </row>
    <row r="2" spans="1:102" x14ac:dyDescent="0.3">
      <c r="A2" s="218" t="s">
        <v>349</v>
      </c>
      <c r="B2" s="218">
        <v>0</v>
      </c>
      <c r="C2" s="218">
        <v>2026</v>
      </c>
      <c r="D2" s="218">
        <v>2027</v>
      </c>
      <c r="E2" s="218">
        <v>2028</v>
      </c>
      <c r="F2" s="218">
        <v>2029</v>
      </c>
      <c r="G2" s="218">
        <v>2030</v>
      </c>
      <c r="H2" s="218">
        <v>2031</v>
      </c>
      <c r="I2" s="218">
        <v>2032</v>
      </c>
      <c r="J2" s="218">
        <v>2033</v>
      </c>
      <c r="K2" s="218">
        <v>2034</v>
      </c>
      <c r="L2" s="218">
        <v>2035</v>
      </c>
      <c r="M2" s="218">
        <f t="shared" ref="M2:AR2" si="3">L2+1</f>
        <v>2036</v>
      </c>
      <c r="N2" s="218">
        <f t="shared" si="3"/>
        <v>2037</v>
      </c>
      <c r="O2" s="218">
        <f t="shared" si="3"/>
        <v>2038</v>
      </c>
      <c r="P2" s="218">
        <f t="shared" si="3"/>
        <v>2039</v>
      </c>
      <c r="Q2" s="218">
        <f t="shared" si="3"/>
        <v>2040</v>
      </c>
      <c r="R2" s="218">
        <f t="shared" si="3"/>
        <v>2041</v>
      </c>
      <c r="S2" s="218">
        <f t="shared" si="3"/>
        <v>2042</v>
      </c>
      <c r="T2" s="218">
        <f t="shared" si="3"/>
        <v>2043</v>
      </c>
      <c r="U2" s="218">
        <f t="shared" si="3"/>
        <v>2044</v>
      </c>
      <c r="V2" s="218">
        <f t="shared" si="3"/>
        <v>2045</v>
      </c>
      <c r="W2" s="218">
        <f t="shared" si="3"/>
        <v>2046</v>
      </c>
      <c r="X2" s="218">
        <f t="shared" si="3"/>
        <v>2047</v>
      </c>
      <c r="Y2" s="218">
        <f t="shared" si="3"/>
        <v>2048</v>
      </c>
      <c r="Z2" s="218">
        <f t="shared" si="3"/>
        <v>2049</v>
      </c>
      <c r="AA2" s="218">
        <f t="shared" si="3"/>
        <v>2050</v>
      </c>
      <c r="AB2" s="218">
        <f t="shared" si="3"/>
        <v>2051</v>
      </c>
      <c r="AC2" s="218">
        <f t="shared" si="3"/>
        <v>2052</v>
      </c>
      <c r="AD2" s="218">
        <f t="shared" si="3"/>
        <v>2053</v>
      </c>
      <c r="AE2" s="218">
        <f t="shared" si="3"/>
        <v>2054</v>
      </c>
      <c r="AF2" s="218">
        <f t="shared" si="3"/>
        <v>2055</v>
      </c>
      <c r="AG2" s="218">
        <f t="shared" si="3"/>
        <v>2056</v>
      </c>
      <c r="AH2" s="218">
        <f t="shared" si="3"/>
        <v>2057</v>
      </c>
      <c r="AI2" s="218">
        <f t="shared" si="3"/>
        <v>2058</v>
      </c>
      <c r="AJ2" s="218">
        <f t="shared" si="3"/>
        <v>2059</v>
      </c>
      <c r="AK2" s="218">
        <f t="shared" si="3"/>
        <v>2060</v>
      </c>
      <c r="AL2" s="218">
        <f t="shared" si="3"/>
        <v>2061</v>
      </c>
      <c r="AM2" s="218">
        <f t="shared" si="3"/>
        <v>2062</v>
      </c>
      <c r="AN2" s="218">
        <f t="shared" si="3"/>
        <v>2063</v>
      </c>
      <c r="AO2" s="218">
        <f t="shared" si="3"/>
        <v>2064</v>
      </c>
      <c r="AP2" s="218">
        <f t="shared" si="3"/>
        <v>2065</v>
      </c>
      <c r="AQ2" s="218">
        <f t="shared" si="3"/>
        <v>2066</v>
      </c>
      <c r="AR2" s="218">
        <f t="shared" si="3"/>
        <v>2067</v>
      </c>
      <c r="AS2" s="218">
        <f t="shared" ref="AS2:BX2" si="4">AR2+1</f>
        <v>2068</v>
      </c>
      <c r="AT2" s="218">
        <f t="shared" si="4"/>
        <v>2069</v>
      </c>
      <c r="AU2" s="218">
        <f t="shared" si="4"/>
        <v>2070</v>
      </c>
      <c r="AV2" s="218">
        <f t="shared" si="4"/>
        <v>2071</v>
      </c>
      <c r="AW2" s="218">
        <f t="shared" si="4"/>
        <v>2072</v>
      </c>
      <c r="AX2" s="218">
        <f t="shared" si="4"/>
        <v>2073</v>
      </c>
      <c r="AY2" s="218">
        <f t="shared" si="4"/>
        <v>2074</v>
      </c>
      <c r="AZ2" s="218">
        <f t="shared" si="4"/>
        <v>2075</v>
      </c>
      <c r="BA2" s="218">
        <f t="shared" si="4"/>
        <v>2076</v>
      </c>
      <c r="BB2" s="218">
        <f t="shared" si="4"/>
        <v>2077</v>
      </c>
      <c r="BC2" s="218">
        <f t="shared" si="4"/>
        <v>2078</v>
      </c>
      <c r="BD2" s="218">
        <f t="shared" si="4"/>
        <v>2079</v>
      </c>
      <c r="BE2" s="218">
        <f t="shared" si="4"/>
        <v>2080</v>
      </c>
      <c r="BF2" s="218">
        <f t="shared" si="4"/>
        <v>2081</v>
      </c>
      <c r="BG2" s="218">
        <f t="shared" si="4"/>
        <v>2082</v>
      </c>
      <c r="BH2" s="218">
        <f t="shared" si="4"/>
        <v>2083</v>
      </c>
      <c r="BI2" s="218">
        <f t="shared" si="4"/>
        <v>2084</v>
      </c>
      <c r="BJ2" s="218">
        <f t="shared" si="4"/>
        <v>2085</v>
      </c>
      <c r="BK2" s="218">
        <f t="shared" si="4"/>
        <v>2086</v>
      </c>
      <c r="BL2" s="218">
        <f t="shared" si="4"/>
        <v>2087</v>
      </c>
      <c r="BM2" s="218">
        <f t="shared" si="4"/>
        <v>2088</v>
      </c>
      <c r="BN2" s="218">
        <f t="shared" si="4"/>
        <v>2089</v>
      </c>
      <c r="BO2" s="218">
        <f t="shared" si="4"/>
        <v>2090</v>
      </c>
      <c r="BP2" s="218">
        <f t="shared" si="4"/>
        <v>2091</v>
      </c>
      <c r="BQ2" s="218">
        <f t="shared" si="4"/>
        <v>2092</v>
      </c>
      <c r="BR2" s="218">
        <f t="shared" si="4"/>
        <v>2093</v>
      </c>
      <c r="BS2" s="218">
        <f t="shared" si="4"/>
        <v>2094</v>
      </c>
      <c r="BT2" s="218">
        <f t="shared" si="4"/>
        <v>2095</v>
      </c>
      <c r="BU2" s="218">
        <f t="shared" si="4"/>
        <v>2096</v>
      </c>
      <c r="BV2" s="218">
        <f t="shared" si="4"/>
        <v>2097</v>
      </c>
      <c r="BW2" s="218">
        <f t="shared" si="4"/>
        <v>2098</v>
      </c>
      <c r="BX2" s="218">
        <f t="shared" si="4"/>
        <v>2099</v>
      </c>
      <c r="BY2" s="218">
        <f t="shared" ref="BY2:CX2" si="5">BX2+1</f>
        <v>2100</v>
      </c>
      <c r="BZ2" s="218">
        <f t="shared" si="5"/>
        <v>2101</v>
      </c>
      <c r="CA2" s="218">
        <f t="shared" si="5"/>
        <v>2102</v>
      </c>
      <c r="CB2" s="218">
        <f t="shared" si="5"/>
        <v>2103</v>
      </c>
      <c r="CC2" s="218">
        <f t="shared" si="5"/>
        <v>2104</v>
      </c>
      <c r="CD2" s="218">
        <f t="shared" si="5"/>
        <v>2105</v>
      </c>
      <c r="CE2" s="218">
        <f t="shared" si="5"/>
        <v>2106</v>
      </c>
      <c r="CF2" s="218">
        <f t="shared" si="5"/>
        <v>2107</v>
      </c>
      <c r="CG2" s="218">
        <f t="shared" si="5"/>
        <v>2108</v>
      </c>
      <c r="CH2" s="218">
        <f t="shared" si="5"/>
        <v>2109</v>
      </c>
      <c r="CI2" s="218">
        <f t="shared" si="5"/>
        <v>2110</v>
      </c>
      <c r="CJ2" s="218">
        <f t="shared" si="5"/>
        <v>2111</v>
      </c>
      <c r="CK2" s="218">
        <f t="shared" si="5"/>
        <v>2112</v>
      </c>
      <c r="CL2" s="218">
        <f t="shared" si="5"/>
        <v>2113</v>
      </c>
      <c r="CM2" s="218">
        <f t="shared" si="5"/>
        <v>2114</v>
      </c>
      <c r="CN2" s="218">
        <f t="shared" si="5"/>
        <v>2115</v>
      </c>
      <c r="CO2" s="218">
        <f t="shared" si="5"/>
        <v>2116</v>
      </c>
      <c r="CP2" s="218">
        <f t="shared" si="5"/>
        <v>2117</v>
      </c>
      <c r="CQ2" s="218">
        <f t="shared" si="5"/>
        <v>2118</v>
      </c>
      <c r="CR2" s="218">
        <f t="shared" si="5"/>
        <v>2119</v>
      </c>
      <c r="CS2" s="218">
        <f t="shared" si="5"/>
        <v>2120</v>
      </c>
      <c r="CT2" s="218">
        <f t="shared" si="5"/>
        <v>2121</v>
      </c>
      <c r="CU2" s="218">
        <f t="shared" si="5"/>
        <v>2122</v>
      </c>
      <c r="CV2" s="218">
        <f t="shared" si="5"/>
        <v>2123</v>
      </c>
      <c r="CW2" s="218">
        <f t="shared" si="5"/>
        <v>2124</v>
      </c>
      <c r="CX2" s="218">
        <f t="shared" si="5"/>
        <v>2125</v>
      </c>
    </row>
    <row r="3" spans="1:102" x14ac:dyDescent="0.3">
      <c r="A3" s="218" t="s">
        <v>456</v>
      </c>
      <c r="B3" s="341">
        <v>0</v>
      </c>
      <c r="C3" s="341">
        <v>0</v>
      </c>
      <c r="D3" s="341">
        <v>0</v>
      </c>
      <c r="E3" s="341">
        <v>0</v>
      </c>
      <c r="F3" s="341">
        <v>0</v>
      </c>
      <c r="G3" s="341">
        <v>0</v>
      </c>
      <c r="H3" s="341">
        <v>0</v>
      </c>
      <c r="I3" s="341">
        <v>0</v>
      </c>
      <c r="J3" s="341">
        <v>0</v>
      </c>
      <c r="K3" s="341">
        <v>0</v>
      </c>
      <c r="L3" s="341">
        <v>0</v>
      </c>
      <c r="M3" s="341">
        <v>0</v>
      </c>
      <c r="N3" s="341">
        <v>0</v>
      </c>
      <c r="O3" s="341">
        <v>0</v>
      </c>
      <c r="P3" s="341">
        <v>0</v>
      </c>
      <c r="Q3" s="341">
        <v>0</v>
      </c>
      <c r="R3" s="341">
        <v>0</v>
      </c>
      <c r="S3" s="341">
        <v>0</v>
      </c>
      <c r="T3" s="341">
        <v>0</v>
      </c>
      <c r="U3" s="341">
        <v>0</v>
      </c>
      <c r="V3" s="341">
        <v>0</v>
      </c>
      <c r="W3" s="341">
        <v>0</v>
      </c>
      <c r="X3" s="341">
        <v>0</v>
      </c>
      <c r="Y3" s="341">
        <v>0</v>
      </c>
      <c r="Z3" s="341">
        <v>0</v>
      </c>
      <c r="AA3" s="341">
        <v>0</v>
      </c>
      <c r="AB3" s="341">
        <v>0</v>
      </c>
      <c r="AC3" s="341">
        <v>0</v>
      </c>
      <c r="AD3" s="341">
        <v>0</v>
      </c>
      <c r="AE3" s="341">
        <v>0</v>
      </c>
      <c r="AF3" s="341">
        <v>0</v>
      </c>
      <c r="AG3" s="341">
        <v>0</v>
      </c>
      <c r="AH3" s="341">
        <v>0</v>
      </c>
      <c r="AI3" s="341">
        <v>0</v>
      </c>
      <c r="AJ3" s="341">
        <v>0</v>
      </c>
      <c r="AK3" s="341">
        <v>0</v>
      </c>
      <c r="AL3" s="341">
        <v>0</v>
      </c>
      <c r="AM3" s="341">
        <v>0</v>
      </c>
      <c r="AN3" s="341">
        <v>0</v>
      </c>
      <c r="AO3" s="341">
        <v>0</v>
      </c>
      <c r="AP3" s="341">
        <v>0</v>
      </c>
      <c r="AQ3" s="341">
        <v>0</v>
      </c>
      <c r="AR3" s="341">
        <v>0</v>
      </c>
      <c r="AS3" s="341">
        <v>0</v>
      </c>
      <c r="AT3" s="341">
        <v>0</v>
      </c>
      <c r="AU3" s="341">
        <v>0</v>
      </c>
      <c r="AV3" s="341">
        <v>0</v>
      </c>
      <c r="AW3" s="341">
        <v>0</v>
      </c>
      <c r="AX3" s="341">
        <v>0</v>
      </c>
      <c r="AY3" s="341">
        <v>0</v>
      </c>
      <c r="AZ3" s="341">
        <v>0</v>
      </c>
      <c r="BA3" s="341">
        <v>0</v>
      </c>
      <c r="BB3" s="341">
        <v>0</v>
      </c>
      <c r="BC3" s="341">
        <v>0</v>
      </c>
      <c r="BD3" s="341">
        <v>0</v>
      </c>
      <c r="BE3" s="341">
        <v>0</v>
      </c>
      <c r="BF3" s="341">
        <v>0</v>
      </c>
      <c r="BG3" s="341">
        <v>0</v>
      </c>
      <c r="BH3" s="341">
        <v>0</v>
      </c>
      <c r="BI3" s="341">
        <v>0</v>
      </c>
      <c r="BJ3" s="341">
        <v>0</v>
      </c>
      <c r="BK3" s="341">
        <v>0</v>
      </c>
      <c r="BL3" s="341">
        <v>0</v>
      </c>
      <c r="BM3" s="341">
        <v>0</v>
      </c>
      <c r="BN3" s="341">
        <v>0</v>
      </c>
      <c r="BO3" s="341">
        <v>0</v>
      </c>
      <c r="BP3" s="341">
        <v>0</v>
      </c>
      <c r="BQ3" s="341">
        <v>0</v>
      </c>
      <c r="BR3" s="341">
        <v>0</v>
      </c>
      <c r="BS3" s="341">
        <v>0</v>
      </c>
      <c r="BT3" s="341">
        <v>0</v>
      </c>
      <c r="BU3" s="341">
        <v>0</v>
      </c>
      <c r="BV3" s="341">
        <v>0</v>
      </c>
      <c r="BW3" s="341">
        <v>0</v>
      </c>
      <c r="BX3" s="341">
        <v>0</v>
      </c>
      <c r="BY3" s="341">
        <v>0</v>
      </c>
      <c r="BZ3" s="341">
        <v>0</v>
      </c>
      <c r="CA3" s="341">
        <v>0</v>
      </c>
      <c r="CB3" s="341">
        <v>0</v>
      </c>
      <c r="CC3" s="341">
        <v>0</v>
      </c>
      <c r="CD3" s="341">
        <v>0</v>
      </c>
      <c r="CE3" s="341">
        <v>0</v>
      </c>
      <c r="CF3" s="341">
        <v>0</v>
      </c>
      <c r="CG3" s="341">
        <v>0</v>
      </c>
      <c r="CH3" s="341">
        <v>0</v>
      </c>
      <c r="CI3" s="341">
        <v>0</v>
      </c>
      <c r="CJ3" s="341">
        <v>0</v>
      </c>
      <c r="CK3" s="341">
        <v>0</v>
      </c>
      <c r="CL3" s="341">
        <v>0</v>
      </c>
      <c r="CM3" s="341">
        <v>0</v>
      </c>
      <c r="CN3" s="341">
        <v>0</v>
      </c>
      <c r="CO3" s="341">
        <v>0</v>
      </c>
      <c r="CP3" s="341">
        <v>0</v>
      </c>
      <c r="CQ3" s="341">
        <v>0</v>
      </c>
      <c r="CR3" s="341">
        <v>0</v>
      </c>
      <c r="CS3" s="341">
        <v>0</v>
      </c>
      <c r="CT3" s="341">
        <v>0</v>
      </c>
      <c r="CU3" s="341">
        <v>0</v>
      </c>
      <c r="CV3" s="341">
        <v>0</v>
      </c>
      <c r="CW3" s="341">
        <v>0</v>
      </c>
      <c r="CX3" s="341">
        <v>0</v>
      </c>
    </row>
    <row r="4" spans="1:102" x14ac:dyDescent="0.3">
      <c r="A4" s="218" t="s">
        <v>457</v>
      </c>
      <c r="B4" s="341">
        <v>1751.7700000000002</v>
      </c>
      <c r="C4" s="341">
        <v>1624.6999999999998</v>
      </c>
      <c r="D4" s="341">
        <v>1632.0499999999995</v>
      </c>
      <c r="E4" s="341">
        <v>1185.5199999999998</v>
      </c>
      <c r="F4" s="341">
        <v>754.77000000000032</v>
      </c>
      <c r="G4" s="341">
        <v>813.08</v>
      </c>
      <c r="H4" s="341">
        <v>1594.54</v>
      </c>
      <c r="I4" s="341">
        <v>1774.3999999999999</v>
      </c>
      <c r="J4" s="341">
        <v>1311.7999999999997</v>
      </c>
      <c r="K4" s="341">
        <v>798.31</v>
      </c>
      <c r="L4" s="341">
        <v>1211.8599999999999</v>
      </c>
      <c r="M4" s="341">
        <v>1620.4399999999996</v>
      </c>
      <c r="N4" s="341">
        <v>1165.7299999999998</v>
      </c>
      <c r="O4" s="341">
        <v>755.24000000000012</v>
      </c>
      <c r="P4" s="341">
        <v>684.64</v>
      </c>
      <c r="Q4" s="341">
        <v>684.53</v>
      </c>
      <c r="R4" s="341">
        <v>910.52999999999975</v>
      </c>
      <c r="S4" s="341">
        <v>537.58000000000004</v>
      </c>
      <c r="T4" s="341">
        <v>693.89999999999986</v>
      </c>
      <c r="U4" s="341">
        <v>248.88</v>
      </c>
      <c r="V4" s="341">
        <v>759.07</v>
      </c>
      <c r="W4" s="341">
        <v>1226.8699999999999</v>
      </c>
      <c r="X4" s="341">
        <v>1256.3399999999999</v>
      </c>
      <c r="Y4" s="341">
        <v>1187.1400000000001</v>
      </c>
      <c r="Z4" s="341">
        <v>855.95999999999992</v>
      </c>
      <c r="AA4" s="341">
        <v>1782.01</v>
      </c>
      <c r="AB4" s="341">
        <v>1336.67</v>
      </c>
      <c r="AC4" s="341">
        <v>1527.0399999999997</v>
      </c>
      <c r="AD4" s="341">
        <v>1141.9100000000001</v>
      </c>
      <c r="AE4" s="341">
        <v>1131.8900000000001</v>
      </c>
      <c r="AF4" s="341">
        <v>606.09</v>
      </c>
      <c r="AG4" s="341">
        <v>194.95</v>
      </c>
      <c r="AH4" s="341">
        <v>375.88000000000005</v>
      </c>
      <c r="AI4" s="341">
        <v>534.15000000000009</v>
      </c>
      <c r="AJ4" s="341">
        <v>419.32</v>
      </c>
      <c r="AK4" s="341">
        <v>461.90359999999993</v>
      </c>
      <c r="AL4" s="341">
        <v>1271.6500000000001</v>
      </c>
      <c r="AM4" s="341">
        <v>2565.9863999999998</v>
      </c>
      <c r="AN4" s="341">
        <v>2316.9628000000002</v>
      </c>
      <c r="AO4" s="341">
        <v>1338.7564000000002</v>
      </c>
      <c r="AP4" s="341">
        <v>170.51</v>
      </c>
      <c r="AQ4" s="341">
        <v>59.25</v>
      </c>
      <c r="AR4" s="341">
        <v>266.18360000000001</v>
      </c>
      <c r="AS4" s="341">
        <v>266.18360000000001</v>
      </c>
      <c r="AT4" s="341">
        <v>367.5136</v>
      </c>
      <c r="AU4" s="341">
        <v>482.25999999999993</v>
      </c>
      <c r="AV4" s="341">
        <v>482.25999999999993</v>
      </c>
      <c r="AW4" s="341">
        <v>778.06</v>
      </c>
      <c r="AX4" s="341">
        <v>457.76999999999992</v>
      </c>
      <c r="AY4" s="341">
        <v>654.01999999999987</v>
      </c>
      <c r="AZ4" s="341">
        <v>197.64</v>
      </c>
      <c r="BA4" s="341">
        <v>0</v>
      </c>
      <c r="BB4" s="341">
        <v>0</v>
      </c>
      <c r="BC4" s="341">
        <v>0</v>
      </c>
      <c r="BD4" s="341">
        <v>0</v>
      </c>
      <c r="BE4" s="341">
        <v>0</v>
      </c>
      <c r="BF4" s="341">
        <v>0</v>
      </c>
      <c r="BG4" s="341">
        <v>0</v>
      </c>
      <c r="BH4" s="341">
        <v>0</v>
      </c>
      <c r="BI4" s="341">
        <v>0</v>
      </c>
      <c r="BJ4" s="341">
        <v>0</v>
      </c>
      <c r="BK4" s="341">
        <v>0</v>
      </c>
      <c r="BL4" s="341">
        <v>0</v>
      </c>
      <c r="BM4" s="341">
        <v>0</v>
      </c>
      <c r="BN4" s="341">
        <v>0</v>
      </c>
      <c r="BO4" s="341">
        <v>0</v>
      </c>
      <c r="BP4" s="341">
        <v>0</v>
      </c>
      <c r="BQ4" s="341">
        <v>0</v>
      </c>
      <c r="BR4" s="341">
        <v>0</v>
      </c>
      <c r="BS4" s="341">
        <v>0</v>
      </c>
      <c r="BT4" s="341">
        <v>0</v>
      </c>
      <c r="BU4" s="341">
        <v>0</v>
      </c>
      <c r="BV4" s="341">
        <v>0</v>
      </c>
      <c r="BW4" s="341">
        <v>0</v>
      </c>
      <c r="BX4" s="341">
        <v>0</v>
      </c>
      <c r="BY4" s="341">
        <v>0</v>
      </c>
      <c r="BZ4" s="341">
        <v>0</v>
      </c>
      <c r="CA4" s="341">
        <v>0</v>
      </c>
      <c r="CB4" s="341">
        <v>0</v>
      </c>
      <c r="CC4" s="341">
        <v>0</v>
      </c>
      <c r="CD4" s="341">
        <v>0</v>
      </c>
      <c r="CE4" s="341">
        <v>0</v>
      </c>
      <c r="CF4" s="341">
        <v>0</v>
      </c>
      <c r="CG4" s="341">
        <v>0</v>
      </c>
      <c r="CH4" s="341">
        <v>0</v>
      </c>
      <c r="CI4" s="341">
        <v>0</v>
      </c>
      <c r="CJ4" s="341">
        <v>0</v>
      </c>
      <c r="CK4" s="341">
        <v>0</v>
      </c>
      <c r="CL4" s="341">
        <v>0</v>
      </c>
      <c r="CM4" s="341">
        <v>0</v>
      </c>
      <c r="CN4" s="341">
        <v>0</v>
      </c>
      <c r="CO4" s="341">
        <v>0</v>
      </c>
      <c r="CP4" s="341">
        <v>0</v>
      </c>
      <c r="CQ4" s="341">
        <v>0</v>
      </c>
      <c r="CR4" s="341">
        <v>0</v>
      </c>
      <c r="CS4" s="341">
        <v>0</v>
      </c>
      <c r="CT4" s="341">
        <v>0</v>
      </c>
      <c r="CU4" s="341">
        <v>0</v>
      </c>
      <c r="CV4" s="341">
        <v>0</v>
      </c>
      <c r="CW4" s="341">
        <v>0</v>
      </c>
      <c r="CX4" s="341">
        <v>0</v>
      </c>
    </row>
    <row r="5" spans="1:102" x14ac:dyDescent="0.3">
      <c r="A5" s="382" t="s">
        <v>403</v>
      </c>
      <c r="B5" s="218"/>
      <c r="C5" s="383">
        <v>0</v>
      </c>
      <c r="D5" s="383">
        <v>0</v>
      </c>
      <c r="E5" s="383">
        <v>0</v>
      </c>
      <c r="F5" s="383">
        <v>0</v>
      </c>
      <c r="G5" s="383">
        <v>0</v>
      </c>
      <c r="H5" s="383">
        <v>0</v>
      </c>
      <c r="I5" s="383">
        <v>0</v>
      </c>
      <c r="J5" s="383">
        <v>0</v>
      </c>
      <c r="K5" s="383">
        <v>0</v>
      </c>
      <c r="L5" s="383">
        <v>0</v>
      </c>
      <c r="M5" s="384">
        <v>0</v>
      </c>
      <c r="N5" s="384">
        <v>0</v>
      </c>
      <c r="O5" s="384">
        <v>0</v>
      </c>
      <c r="P5" s="384">
        <v>0</v>
      </c>
      <c r="Q5" s="384">
        <v>0</v>
      </c>
      <c r="R5" s="384">
        <v>0</v>
      </c>
      <c r="S5" s="384">
        <v>0</v>
      </c>
      <c r="T5" s="384">
        <v>0</v>
      </c>
      <c r="U5" s="384">
        <v>0</v>
      </c>
      <c r="V5" s="384">
        <v>0</v>
      </c>
      <c r="W5" s="384">
        <v>0</v>
      </c>
      <c r="X5" s="384">
        <v>0</v>
      </c>
      <c r="Y5" s="384">
        <v>0</v>
      </c>
      <c r="Z5" s="384">
        <v>0</v>
      </c>
      <c r="AA5" s="384">
        <v>0</v>
      </c>
      <c r="AB5" s="384">
        <v>0</v>
      </c>
      <c r="AC5" s="384">
        <v>0</v>
      </c>
      <c r="AD5" s="384">
        <v>0</v>
      </c>
      <c r="AE5" s="384">
        <v>0</v>
      </c>
      <c r="AF5" s="384">
        <v>0</v>
      </c>
      <c r="AG5" s="384">
        <v>0</v>
      </c>
      <c r="AH5" s="384">
        <v>0</v>
      </c>
      <c r="AI5" s="384">
        <v>0</v>
      </c>
      <c r="AJ5" s="384">
        <v>0</v>
      </c>
      <c r="AK5" s="384">
        <v>0</v>
      </c>
      <c r="AL5" s="384">
        <v>0</v>
      </c>
      <c r="AM5" s="384">
        <v>0</v>
      </c>
      <c r="AN5" s="384">
        <v>0</v>
      </c>
      <c r="AO5" s="384">
        <v>0</v>
      </c>
      <c r="AP5" s="384">
        <v>0</v>
      </c>
      <c r="AQ5" s="384">
        <v>0</v>
      </c>
      <c r="AR5" s="384">
        <v>0</v>
      </c>
      <c r="AS5" s="384">
        <v>0</v>
      </c>
      <c r="AT5" s="384">
        <v>0</v>
      </c>
      <c r="AU5" s="384">
        <v>0</v>
      </c>
      <c r="AV5" s="384">
        <v>0</v>
      </c>
      <c r="AW5" s="384">
        <v>0</v>
      </c>
      <c r="AX5" s="384">
        <v>0</v>
      </c>
      <c r="AY5" s="384">
        <v>0</v>
      </c>
      <c r="AZ5" s="384">
        <v>0</v>
      </c>
      <c r="BA5" s="384">
        <v>0</v>
      </c>
      <c r="BB5" s="384">
        <v>0</v>
      </c>
      <c r="BC5" s="384">
        <v>0</v>
      </c>
      <c r="BD5" s="384">
        <v>0</v>
      </c>
      <c r="BE5" s="384">
        <v>0</v>
      </c>
      <c r="BF5" s="384">
        <v>0</v>
      </c>
      <c r="BG5" s="384">
        <v>0</v>
      </c>
      <c r="BH5" s="384">
        <v>0</v>
      </c>
      <c r="BI5" s="384">
        <v>0</v>
      </c>
      <c r="BJ5" s="384">
        <v>0</v>
      </c>
      <c r="BK5" s="384">
        <v>0</v>
      </c>
      <c r="BL5" s="384">
        <v>0</v>
      </c>
      <c r="BM5" s="384">
        <v>0</v>
      </c>
      <c r="BN5" s="384">
        <v>0</v>
      </c>
      <c r="BO5" s="384">
        <v>0</v>
      </c>
      <c r="BP5" s="384">
        <v>0</v>
      </c>
      <c r="BQ5" s="384">
        <v>0</v>
      </c>
      <c r="BR5" s="384">
        <v>0</v>
      </c>
      <c r="BS5" s="384">
        <v>0</v>
      </c>
      <c r="BT5" s="384">
        <v>0</v>
      </c>
      <c r="BU5" s="384">
        <v>0</v>
      </c>
      <c r="BV5" s="384">
        <v>0</v>
      </c>
      <c r="BW5" s="384">
        <v>0</v>
      </c>
      <c r="BX5" s="384">
        <v>0</v>
      </c>
      <c r="BY5" s="384">
        <v>0</v>
      </c>
      <c r="BZ5" s="384">
        <v>0</v>
      </c>
      <c r="CA5" s="384">
        <v>0</v>
      </c>
      <c r="CB5" s="384">
        <v>0</v>
      </c>
      <c r="CC5" s="384">
        <v>0</v>
      </c>
      <c r="CD5" s="384">
        <v>0</v>
      </c>
      <c r="CE5" s="384">
        <v>0</v>
      </c>
      <c r="CF5" s="384">
        <v>0</v>
      </c>
      <c r="CG5" s="384">
        <v>0</v>
      </c>
      <c r="CH5" s="384">
        <v>0</v>
      </c>
      <c r="CI5" s="384">
        <v>0</v>
      </c>
      <c r="CJ5" s="384">
        <v>0</v>
      </c>
      <c r="CK5" s="384">
        <v>0</v>
      </c>
      <c r="CL5" s="384">
        <v>0</v>
      </c>
      <c r="CM5" s="384">
        <v>0</v>
      </c>
      <c r="CN5" s="384">
        <v>0</v>
      </c>
      <c r="CO5" s="384">
        <v>0</v>
      </c>
      <c r="CP5" s="384">
        <v>0</v>
      </c>
      <c r="CQ5" s="384">
        <v>0</v>
      </c>
      <c r="CR5" s="384">
        <v>0</v>
      </c>
      <c r="CS5" s="384">
        <v>0</v>
      </c>
      <c r="CT5" s="384">
        <v>0</v>
      </c>
      <c r="CU5" s="384">
        <v>0</v>
      </c>
      <c r="CV5" s="384">
        <v>0</v>
      </c>
      <c r="CW5" s="384">
        <v>0</v>
      </c>
      <c r="CX5" s="384">
        <v>0</v>
      </c>
    </row>
    <row r="6" spans="1:102" x14ac:dyDescent="0.3">
      <c r="A6" s="382" t="s">
        <v>404</v>
      </c>
      <c r="B6" s="218"/>
      <c r="C6" s="382">
        <v>0</v>
      </c>
      <c r="D6" s="382">
        <v>0</v>
      </c>
      <c r="E6" s="382">
        <v>0</v>
      </c>
      <c r="F6" s="382">
        <v>0</v>
      </c>
      <c r="G6" s="382">
        <v>0</v>
      </c>
      <c r="H6" s="382">
        <v>0</v>
      </c>
      <c r="I6" s="382">
        <v>0</v>
      </c>
      <c r="J6" s="382">
        <v>0</v>
      </c>
      <c r="K6" s="382">
        <v>0</v>
      </c>
      <c r="L6" s="382">
        <v>0</v>
      </c>
      <c r="M6" s="384">
        <v>0</v>
      </c>
      <c r="N6" s="384">
        <v>0</v>
      </c>
      <c r="O6" s="384">
        <v>0</v>
      </c>
      <c r="P6" s="384">
        <v>0</v>
      </c>
      <c r="Q6" s="384">
        <v>0</v>
      </c>
      <c r="R6" s="384">
        <v>0</v>
      </c>
      <c r="S6" s="384">
        <v>0</v>
      </c>
      <c r="T6" s="384">
        <v>0</v>
      </c>
      <c r="U6" s="384">
        <v>0</v>
      </c>
      <c r="V6" s="384">
        <v>0</v>
      </c>
      <c r="W6" s="384">
        <v>0</v>
      </c>
      <c r="X6" s="384">
        <v>0</v>
      </c>
      <c r="Y6" s="384">
        <v>0</v>
      </c>
      <c r="Z6" s="384">
        <v>0</v>
      </c>
      <c r="AA6" s="384">
        <v>0</v>
      </c>
      <c r="AB6" s="384">
        <v>0</v>
      </c>
      <c r="AC6" s="384">
        <v>0</v>
      </c>
      <c r="AD6" s="384">
        <v>0</v>
      </c>
      <c r="AE6" s="384">
        <v>0</v>
      </c>
      <c r="AF6" s="384">
        <v>0</v>
      </c>
      <c r="AG6" s="384">
        <v>0</v>
      </c>
      <c r="AH6" s="384">
        <v>0</v>
      </c>
      <c r="AI6" s="384">
        <v>0</v>
      </c>
      <c r="AJ6" s="384">
        <v>0</v>
      </c>
      <c r="AK6" s="384">
        <v>0</v>
      </c>
      <c r="AL6" s="384">
        <v>0</v>
      </c>
      <c r="AM6" s="384">
        <v>0</v>
      </c>
      <c r="AN6" s="384">
        <v>0</v>
      </c>
      <c r="AO6" s="384">
        <v>0</v>
      </c>
      <c r="AP6" s="384">
        <v>0</v>
      </c>
      <c r="AQ6" s="384">
        <v>0</v>
      </c>
      <c r="AR6" s="384">
        <v>0</v>
      </c>
      <c r="AS6" s="384">
        <v>0</v>
      </c>
      <c r="AT6" s="384">
        <v>0</v>
      </c>
      <c r="AU6" s="384">
        <v>0</v>
      </c>
      <c r="AV6" s="384">
        <v>0</v>
      </c>
      <c r="AW6" s="384">
        <v>0</v>
      </c>
      <c r="AX6" s="384">
        <v>0</v>
      </c>
      <c r="AY6" s="384">
        <v>0</v>
      </c>
      <c r="AZ6" s="384">
        <v>0</v>
      </c>
      <c r="BA6" s="384">
        <v>0</v>
      </c>
      <c r="BB6" s="384">
        <v>0</v>
      </c>
      <c r="BC6" s="384">
        <v>0</v>
      </c>
      <c r="BD6" s="384">
        <v>0</v>
      </c>
      <c r="BE6" s="384">
        <v>0</v>
      </c>
      <c r="BF6" s="384">
        <v>0</v>
      </c>
      <c r="BG6" s="384">
        <v>0</v>
      </c>
      <c r="BH6" s="384">
        <v>0</v>
      </c>
      <c r="BI6" s="384">
        <v>0</v>
      </c>
      <c r="BJ6" s="384">
        <v>0</v>
      </c>
      <c r="BK6" s="384">
        <v>0</v>
      </c>
      <c r="BL6" s="384">
        <v>0</v>
      </c>
      <c r="BM6" s="384">
        <v>0</v>
      </c>
      <c r="BN6" s="384">
        <v>0</v>
      </c>
      <c r="BO6" s="384">
        <v>0</v>
      </c>
      <c r="BP6" s="384">
        <v>0</v>
      </c>
      <c r="BQ6" s="384">
        <v>0</v>
      </c>
      <c r="BR6" s="384">
        <v>0</v>
      </c>
      <c r="BS6" s="384">
        <v>0</v>
      </c>
      <c r="BT6" s="384">
        <v>0</v>
      </c>
      <c r="BU6" s="384">
        <v>0</v>
      </c>
      <c r="BV6" s="384">
        <v>0</v>
      </c>
      <c r="BW6" s="384">
        <v>0</v>
      </c>
      <c r="BX6" s="384">
        <v>0</v>
      </c>
      <c r="BY6" s="384">
        <v>0</v>
      </c>
      <c r="BZ6" s="384">
        <v>0</v>
      </c>
      <c r="CA6" s="384">
        <v>0</v>
      </c>
      <c r="CB6" s="384">
        <v>0</v>
      </c>
      <c r="CC6" s="384">
        <v>0</v>
      </c>
      <c r="CD6" s="384">
        <v>0</v>
      </c>
      <c r="CE6" s="384">
        <v>0</v>
      </c>
      <c r="CF6" s="384">
        <v>0</v>
      </c>
      <c r="CG6" s="384">
        <v>0</v>
      </c>
      <c r="CH6" s="384">
        <v>0</v>
      </c>
      <c r="CI6" s="384">
        <v>0</v>
      </c>
      <c r="CJ6" s="384">
        <v>0</v>
      </c>
      <c r="CK6" s="384">
        <v>0</v>
      </c>
      <c r="CL6" s="384">
        <v>0</v>
      </c>
      <c r="CM6" s="384">
        <v>0</v>
      </c>
      <c r="CN6" s="384">
        <v>0</v>
      </c>
      <c r="CO6" s="384">
        <v>0</v>
      </c>
      <c r="CP6" s="384">
        <v>0</v>
      </c>
      <c r="CQ6" s="384">
        <v>0</v>
      </c>
      <c r="CR6" s="384">
        <v>0</v>
      </c>
      <c r="CS6" s="384">
        <v>0</v>
      </c>
      <c r="CT6" s="384">
        <v>0</v>
      </c>
      <c r="CU6" s="384">
        <v>0</v>
      </c>
      <c r="CV6" s="384">
        <v>0</v>
      </c>
      <c r="CW6" s="384">
        <v>0</v>
      </c>
      <c r="CX6" s="384">
        <v>0</v>
      </c>
    </row>
    <row r="7" spans="1:102" x14ac:dyDescent="0.3">
      <c r="A7" s="382" t="s">
        <v>405</v>
      </c>
      <c r="B7" s="218"/>
      <c r="C7" s="382">
        <v>0</v>
      </c>
      <c r="D7" s="382">
        <v>0</v>
      </c>
      <c r="E7" s="382">
        <v>0</v>
      </c>
      <c r="F7" s="382">
        <v>0</v>
      </c>
      <c r="G7" s="382">
        <v>0</v>
      </c>
      <c r="H7" s="382">
        <v>0</v>
      </c>
      <c r="I7" s="382">
        <v>0</v>
      </c>
      <c r="J7" s="382">
        <v>0</v>
      </c>
      <c r="K7" s="382">
        <v>0</v>
      </c>
      <c r="L7" s="382">
        <v>0</v>
      </c>
      <c r="M7" s="384">
        <v>0</v>
      </c>
      <c r="N7" s="384">
        <v>0</v>
      </c>
      <c r="O7" s="384">
        <v>0</v>
      </c>
      <c r="P7" s="384">
        <v>0</v>
      </c>
      <c r="Q7" s="384">
        <v>0</v>
      </c>
      <c r="R7" s="384">
        <v>0</v>
      </c>
      <c r="S7" s="384">
        <v>0</v>
      </c>
      <c r="T7" s="384">
        <v>0</v>
      </c>
      <c r="U7" s="384">
        <v>0</v>
      </c>
      <c r="V7" s="384">
        <v>0</v>
      </c>
      <c r="W7" s="384">
        <v>0</v>
      </c>
      <c r="X7" s="384">
        <v>0</v>
      </c>
      <c r="Y7" s="384">
        <v>0</v>
      </c>
      <c r="Z7" s="384">
        <v>0</v>
      </c>
      <c r="AA7" s="384">
        <v>0</v>
      </c>
      <c r="AB7" s="384">
        <v>0</v>
      </c>
      <c r="AC7" s="384">
        <v>0</v>
      </c>
      <c r="AD7" s="384">
        <v>0</v>
      </c>
      <c r="AE7" s="384">
        <v>0</v>
      </c>
      <c r="AF7" s="384">
        <v>0</v>
      </c>
      <c r="AG7" s="384">
        <v>0</v>
      </c>
      <c r="AH7" s="384">
        <v>0</v>
      </c>
      <c r="AI7" s="384">
        <v>0</v>
      </c>
      <c r="AJ7" s="384">
        <v>0</v>
      </c>
      <c r="AK7" s="384">
        <v>0</v>
      </c>
      <c r="AL7" s="384">
        <v>0</v>
      </c>
      <c r="AM7" s="384">
        <v>0</v>
      </c>
      <c r="AN7" s="384">
        <v>0</v>
      </c>
      <c r="AO7" s="384">
        <v>0</v>
      </c>
      <c r="AP7" s="384">
        <v>0</v>
      </c>
      <c r="AQ7" s="384">
        <v>0</v>
      </c>
      <c r="AR7" s="384">
        <v>0</v>
      </c>
      <c r="AS7" s="384">
        <v>0</v>
      </c>
      <c r="AT7" s="384">
        <v>0</v>
      </c>
      <c r="AU7" s="384">
        <v>0</v>
      </c>
      <c r="AV7" s="384">
        <v>0</v>
      </c>
      <c r="AW7" s="384">
        <v>0</v>
      </c>
      <c r="AX7" s="384">
        <v>0</v>
      </c>
      <c r="AY7" s="384">
        <v>0</v>
      </c>
      <c r="AZ7" s="384">
        <v>0</v>
      </c>
      <c r="BA7" s="384">
        <v>0</v>
      </c>
      <c r="BB7" s="384">
        <v>0</v>
      </c>
      <c r="BC7" s="384">
        <v>0</v>
      </c>
      <c r="BD7" s="384">
        <v>0</v>
      </c>
      <c r="BE7" s="384">
        <v>0</v>
      </c>
      <c r="BF7" s="384">
        <v>0</v>
      </c>
      <c r="BG7" s="384">
        <v>0</v>
      </c>
      <c r="BH7" s="384">
        <v>0</v>
      </c>
      <c r="BI7" s="384">
        <v>0</v>
      </c>
      <c r="BJ7" s="384">
        <v>0</v>
      </c>
      <c r="BK7" s="384">
        <v>0</v>
      </c>
      <c r="BL7" s="384">
        <v>0</v>
      </c>
      <c r="BM7" s="384">
        <v>0</v>
      </c>
      <c r="BN7" s="384">
        <v>0</v>
      </c>
      <c r="BO7" s="384">
        <v>0</v>
      </c>
      <c r="BP7" s="384">
        <v>0</v>
      </c>
      <c r="BQ7" s="384">
        <v>0</v>
      </c>
      <c r="BR7" s="384">
        <v>0</v>
      </c>
      <c r="BS7" s="384">
        <v>0</v>
      </c>
      <c r="BT7" s="384">
        <v>0</v>
      </c>
      <c r="BU7" s="384">
        <v>0</v>
      </c>
      <c r="BV7" s="384">
        <v>0</v>
      </c>
      <c r="BW7" s="384">
        <v>0</v>
      </c>
      <c r="BX7" s="384">
        <v>0</v>
      </c>
      <c r="BY7" s="384">
        <v>0</v>
      </c>
      <c r="BZ7" s="384">
        <v>0</v>
      </c>
      <c r="CA7" s="384">
        <v>0</v>
      </c>
      <c r="CB7" s="384">
        <v>0</v>
      </c>
      <c r="CC7" s="384">
        <v>0</v>
      </c>
      <c r="CD7" s="384">
        <v>0</v>
      </c>
      <c r="CE7" s="384">
        <v>0</v>
      </c>
      <c r="CF7" s="384">
        <v>0</v>
      </c>
      <c r="CG7" s="384">
        <v>0</v>
      </c>
      <c r="CH7" s="384">
        <v>0</v>
      </c>
      <c r="CI7" s="384">
        <v>0</v>
      </c>
      <c r="CJ7" s="384">
        <v>0</v>
      </c>
      <c r="CK7" s="384">
        <v>0</v>
      </c>
      <c r="CL7" s="384">
        <v>0</v>
      </c>
      <c r="CM7" s="384">
        <v>0</v>
      </c>
      <c r="CN7" s="384">
        <v>0</v>
      </c>
      <c r="CO7" s="384">
        <v>0</v>
      </c>
      <c r="CP7" s="384">
        <v>0</v>
      </c>
      <c r="CQ7" s="384">
        <v>0</v>
      </c>
      <c r="CR7" s="384">
        <v>0</v>
      </c>
      <c r="CS7" s="384">
        <v>0</v>
      </c>
      <c r="CT7" s="384">
        <v>0</v>
      </c>
      <c r="CU7" s="384">
        <v>0</v>
      </c>
      <c r="CV7" s="384">
        <v>0</v>
      </c>
      <c r="CW7" s="384">
        <v>0</v>
      </c>
      <c r="CX7" s="384">
        <v>0</v>
      </c>
    </row>
    <row r="8" spans="1:102" s="14" customFormat="1" x14ac:dyDescent="0.3">
      <c r="A8" s="96"/>
      <c r="B8" s="385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</row>
    <row r="9" spans="1:102" x14ac:dyDescent="0.3">
      <c r="A9" s="218"/>
      <c r="B9" s="218" t="s">
        <v>406</v>
      </c>
      <c r="C9" s="218" t="s">
        <v>407</v>
      </c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  <c r="CO9" s="218"/>
      <c r="CP9" s="218"/>
      <c r="CQ9" s="218"/>
      <c r="CR9" s="218"/>
      <c r="CS9" s="218"/>
      <c r="CT9" s="218"/>
      <c r="CU9" s="218"/>
      <c r="CV9" s="218"/>
      <c r="CW9" s="218"/>
      <c r="CX9" s="218"/>
    </row>
    <row r="10" spans="1:102" x14ac:dyDescent="0.3">
      <c r="A10" s="386" t="s">
        <v>408</v>
      </c>
      <c r="B10" s="341">
        <f>SUM(B11:B13)</f>
        <v>2718799.7620457998</v>
      </c>
      <c r="C10" s="341">
        <v>54375.995240915996</v>
      </c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  <c r="BH10" s="218"/>
      <c r="BI10" s="218"/>
      <c r="BJ10" s="218"/>
      <c r="BK10" s="218"/>
      <c r="BL10" s="218"/>
      <c r="BM10" s="218"/>
      <c r="BN10" s="218"/>
      <c r="BO10" s="218"/>
      <c r="BP10" s="218"/>
      <c r="BQ10" s="218"/>
      <c r="BR10" s="218"/>
      <c r="BS10" s="218"/>
      <c r="BT10" s="218"/>
      <c r="BU10" s="218"/>
      <c r="BV10" s="218"/>
      <c r="BW10" s="218"/>
      <c r="BX10" s="218"/>
      <c r="BY10" s="218"/>
      <c r="BZ10" s="218"/>
      <c r="CA10" s="218"/>
      <c r="CB10" s="218"/>
      <c r="CC10" s="218"/>
      <c r="CD10" s="218"/>
      <c r="CE10" s="218"/>
      <c r="CF10" s="218"/>
      <c r="CG10" s="218"/>
      <c r="CH10" s="218"/>
      <c r="CI10" s="218"/>
      <c r="CJ10" s="218"/>
      <c r="CK10" s="218"/>
      <c r="CL10" s="218"/>
      <c r="CM10" s="218"/>
      <c r="CN10" s="218"/>
      <c r="CO10" s="218"/>
      <c r="CP10" s="218"/>
      <c r="CQ10" s="218"/>
      <c r="CR10" s="218"/>
      <c r="CS10" s="218"/>
      <c r="CT10" s="218"/>
      <c r="CU10" s="218"/>
      <c r="CV10" s="218"/>
      <c r="CW10" s="218"/>
      <c r="CX10" s="218"/>
    </row>
    <row r="11" spans="1:102" x14ac:dyDescent="0.3">
      <c r="A11" s="386" t="s">
        <v>409</v>
      </c>
      <c r="B11" s="341">
        <f>SUM('Harvest Report'!B60:AZ60)</f>
        <v>1845465.9093097197</v>
      </c>
      <c r="C11" s="341">
        <v>36909.318186194396</v>
      </c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18"/>
      <c r="CF11" s="218"/>
      <c r="CG11" s="218"/>
      <c r="CH11" s="218"/>
      <c r="CI11" s="218"/>
      <c r="CJ11" s="218"/>
      <c r="CK11" s="218"/>
      <c r="CL11" s="218"/>
      <c r="CM11" s="218"/>
      <c r="CN11" s="218"/>
      <c r="CO11" s="218"/>
      <c r="CP11" s="218"/>
      <c r="CQ11" s="218"/>
      <c r="CR11" s="218"/>
      <c r="CS11" s="218"/>
      <c r="CT11" s="218"/>
      <c r="CU11" s="218"/>
      <c r="CV11" s="218"/>
      <c r="CW11" s="218"/>
      <c r="CX11" s="218"/>
    </row>
    <row r="12" spans="1:102" x14ac:dyDescent="0.3">
      <c r="A12" s="386" t="s">
        <v>410</v>
      </c>
      <c r="B12" s="341">
        <f>SUM('Harvest Report'!B82:AZ82)</f>
        <v>521877.28671000001</v>
      </c>
      <c r="C12" s="341">
        <v>10437.545734200001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8"/>
      <c r="BW12" s="218"/>
      <c r="BX12" s="218"/>
      <c r="BY12" s="218"/>
      <c r="BZ12" s="218"/>
      <c r="CA12" s="218"/>
      <c r="CB12" s="218"/>
      <c r="CC12" s="218"/>
      <c r="CD12" s="218"/>
      <c r="CE12" s="218"/>
      <c r="CF12" s="218"/>
      <c r="CG12" s="218"/>
      <c r="CH12" s="218"/>
      <c r="CI12" s="218"/>
      <c r="CJ12" s="218"/>
      <c r="CK12" s="218"/>
      <c r="CL12" s="218"/>
      <c r="CM12" s="218"/>
      <c r="CN12" s="218"/>
      <c r="CO12" s="218"/>
      <c r="CP12" s="218"/>
      <c r="CQ12" s="218"/>
      <c r="CR12" s="218"/>
      <c r="CS12" s="218"/>
      <c r="CT12" s="218"/>
      <c r="CU12" s="218"/>
      <c r="CV12" s="218"/>
      <c r="CW12" s="218"/>
      <c r="CX12" s="218"/>
    </row>
    <row r="13" spans="1:102" x14ac:dyDescent="0.3">
      <c r="A13" s="386" t="s">
        <v>411</v>
      </c>
      <c r="B13" s="354">
        <f>SUM('Harvest Report'!C91:AZ91)</f>
        <v>351456.56602608005</v>
      </c>
      <c r="C13" s="354">
        <v>7029.1313205216011</v>
      </c>
      <c r="D13" s="96"/>
      <c r="E13" s="96"/>
      <c r="F13" s="96"/>
      <c r="G13" s="96"/>
      <c r="H13" s="96"/>
      <c r="I13" s="96"/>
      <c r="J13" s="96"/>
      <c r="K13" s="96"/>
      <c r="L13" s="96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  <c r="BX13" s="218"/>
      <c r="BY13" s="218"/>
      <c r="BZ13" s="218"/>
      <c r="CA13" s="218"/>
      <c r="CB13" s="218"/>
      <c r="CC13" s="218"/>
      <c r="CD13" s="218"/>
      <c r="CE13" s="218"/>
      <c r="CF13" s="218"/>
      <c r="CG13" s="218"/>
      <c r="CH13" s="218"/>
      <c r="CI13" s="218"/>
      <c r="CJ13" s="218"/>
      <c r="CK13" s="218"/>
      <c r="CL13" s="218"/>
      <c r="CM13" s="218"/>
      <c r="CN13" s="218"/>
      <c r="CO13" s="218"/>
      <c r="CP13" s="218"/>
      <c r="CQ13" s="218"/>
      <c r="CR13" s="218"/>
      <c r="CS13" s="218"/>
      <c r="CT13" s="218"/>
      <c r="CU13" s="218"/>
      <c r="CV13" s="218"/>
      <c r="CW13" s="218"/>
      <c r="CX13" s="218"/>
    </row>
    <row r="14" spans="1:102" s="14" customFormat="1" x14ac:dyDescent="0.3">
      <c r="A14" s="96"/>
      <c r="B14" s="385"/>
      <c r="C14" s="385"/>
      <c r="D14" s="385"/>
      <c r="E14" s="385"/>
      <c r="F14" s="385"/>
      <c r="G14" s="385"/>
      <c r="H14" s="385"/>
      <c r="I14" s="385"/>
      <c r="J14" s="385"/>
      <c r="K14" s="385"/>
      <c r="L14" s="385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</row>
    <row r="15" spans="1:102" ht="15.5" x14ac:dyDescent="0.35">
      <c r="A15" s="246" t="s">
        <v>412</v>
      </c>
      <c r="B15" s="218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  <c r="CO15" s="218"/>
      <c r="CP15" s="218"/>
      <c r="CQ15" s="218"/>
      <c r="CR15" s="218"/>
      <c r="CS15" s="218"/>
      <c r="CT15" s="218"/>
      <c r="CU15" s="218"/>
      <c r="CV15" s="218"/>
      <c r="CW15" s="218"/>
      <c r="CX15" s="218"/>
    </row>
    <row r="16" spans="1:102" x14ac:dyDescent="0.3">
      <c r="A16" s="375" t="s">
        <v>221</v>
      </c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  <c r="BU16" s="218"/>
      <c r="BV16" s="218"/>
      <c r="BW16" s="218"/>
      <c r="BX16" s="218"/>
      <c r="BY16" s="218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  <c r="CO16" s="218"/>
      <c r="CP16" s="218"/>
      <c r="CQ16" s="218"/>
      <c r="CR16" s="218"/>
      <c r="CS16" s="218"/>
      <c r="CT16" s="218"/>
      <c r="CU16" s="218"/>
      <c r="CV16" s="218"/>
      <c r="CW16" s="218"/>
      <c r="CX16" s="218"/>
    </row>
    <row r="17" spans="1:102" x14ac:dyDescent="0.3">
      <c r="A17" s="299" t="s">
        <v>222</v>
      </c>
      <c r="B17" s="387">
        <v>5052.630000000001</v>
      </c>
      <c r="C17" s="301" t="str">
        <f>CONCATENATE("Merchantable Tons (Age ",'Model Assumptions'!B19,"+)")</f>
        <v>Merchantable Tons (Age 12+)</v>
      </c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</row>
    <row r="18" spans="1:102" x14ac:dyDescent="0.3">
      <c r="A18" s="218"/>
      <c r="B18" s="441" t="s">
        <v>413</v>
      </c>
      <c r="C18" s="441"/>
      <c r="D18" s="441"/>
      <c r="E18" s="218"/>
      <c r="F18" s="441" t="s">
        <v>414</v>
      </c>
      <c r="G18" s="441"/>
      <c r="H18" s="441"/>
      <c r="I18" s="218"/>
      <c r="J18" s="441" t="s">
        <v>226</v>
      </c>
      <c r="K18" s="441"/>
      <c r="L18" s="441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  <c r="BU18" s="218"/>
      <c r="BV18" s="218"/>
      <c r="BW18" s="218"/>
      <c r="BX18" s="218"/>
      <c r="BY18" s="218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  <c r="CO18" s="218"/>
      <c r="CP18" s="218"/>
      <c r="CQ18" s="218"/>
      <c r="CR18" s="218"/>
      <c r="CS18" s="218"/>
      <c r="CT18" s="218"/>
      <c r="CU18" s="218"/>
      <c r="CV18" s="218"/>
      <c r="CW18" s="218"/>
      <c r="CX18" s="218"/>
    </row>
    <row r="19" spans="1:102" x14ac:dyDescent="0.3">
      <c r="A19" s="218"/>
      <c r="B19" s="388" t="s">
        <v>415</v>
      </c>
      <c r="C19" s="388" t="s">
        <v>416</v>
      </c>
      <c r="D19" s="218"/>
      <c r="E19" s="218"/>
      <c r="F19" s="388" t="s">
        <v>417</v>
      </c>
      <c r="G19" s="388" t="s">
        <v>418</v>
      </c>
      <c r="H19" s="388" t="s">
        <v>419</v>
      </c>
      <c r="I19" s="218"/>
      <c r="J19" s="388" t="s">
        <v>420</v>
      </c>
      <c r="K19" s="388" t="s">
        <v>421</v>
      </c>
      <c r="L19" s="388" t="s">
        <v>419</v>
      </c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218"/>
      <c r="CU19" s="218"/>
      <c r="CV19" s="218"/>
      <c r="CW19" s="218"/>
      <c r="CX19" s="218"/>
    </row>
    <row r="20" spans="1:102" x14ac:dyDescent="0.3">
      <c r="A20" s="251"/>
      <c r="B20" s="389"/>
      <c r="C20" s="388"/>
      <c r="D20" s="218"/>
      <c r="E20" s="218"/>
      <c r="F20" s="341"/>
      <c r="G20" s="388"/>
      <c r="H20" s="388"/>
      <c r="I20" s="218"/>
      <c r="J20" s="388"/>
      <c r="K20" s="388"/>
      <c r="L20" s="38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  <c r="BU20" s="218"/>
      <c r="BV20" s="218"/>
      <c r="BW20" s="218"/>
      <c r="BX20" s="218"/>
      <c r="BY20" s="218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  <c r="CO20" s="218"/>
      <c r="CP20" s="218"/>
      <c r="CQ20" s="218"/>
      <c r="CR20" s="218"/>
      <c r="CS20" s="218"/>
      <c r="CT20" s="218"/>
      <c r="CU20" s="218"/>
      <c r="CV20" s="218"/>
      <c r="CW20" s="218"/>
      <c r="CX20" s="218"/>
    </row>
    <row r="21" spans="1:102" x14ac:dyDescent="0.3">
      <c r="A21" s="251" t="s">
        <v>97</v>
      </c>
      <c r="B21" s="389">
        <v>36041.636192000005</v>
      </c>
      <c r="C21" s="389">
        <f>K21+G21</f>
        <v>90185.975600000005</v>
      </c>
      <c r="D21" s="390">
        <f t="shared" ref="D21:D27" si="6">IF(B21&gt;0,C21/B21,0)</f>
        <v>2.5022719590077371</v>
      </c>
      <c r="E21" s="218"/>
      <c r="F21" s="341">
        <v>8251.1502610000007</v>
      </c>
      <c r="G21" s="341">
        <v>46485.516499999998</v>
      </c>
      <c r="H21" s="390">
        <f t="shared" ref="H21:H27" si="7">IF(F21&gt;0,G21/F21,0)</f>
        <v>5.6338225616516855</v>
      </c>
      <c r="I21" s="218"/>
      <c r="J21" s="391">
        <f>SUM(M36:M37)</f>
        <v>27722.730486</v>
      </c>
      <c r="K21" s="391">
        <v>43700.4591</v>
      </c>
      <c r="L21" s="390">
        <f t="shared" ref="L21:L27" si="8">IF(J21&gt;0,K21/J21,0)</f>
        <v>1.57634036524897</v>
      </c>
      <c r="M21" s="218"/>
      <c r="N21" s="324">
        <f t="shared" ref="N21:O24" si="9">SUM(J21,F21)-B21</f>
        <v>-67.75544500000251</v>
      </c>
      <c r="O21" s="324">
        <f t="shared" si="9"/>
        <v>0</v>
      </c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 t="s">
        <v>422</v>
      </c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  <c r="CO21" s="218"/>
      <c r="CP21" s="218"/>
      <c r="CQ21" s="218"/>
      <c r="CR21" s="218"/>
      <c r="CS21" s="218"/>
      <c r="CT21" s="218"/>
      <c r="CU21" s="218"/>
      <c r="CV21" s="218"/>
      <c r="CW21" s="218"/>
      <c r="CX21" s="218"/>
    </row>
    <row r="22" spans="1:102" x14ac:dyDescent="0.3">
      <c r="A22" s="251" t="s">
        <v>98</v>
      </c>
      <c r="B22" s="389">
        <v>262588.37325599999</v>
      </c>
      <c r="C22" s="389">
        <f>K22+G22</f>
        <v>284698.73450000002</v>
      </c>
      <c r="D22" s="390">
        <f t="shared" si="6"/>
        <v>1.0842016002835144</v>
      </c>
      <c r="E22" s="218"/>
      <c r="F22" s="341">
        <v>197565.16342200001</v>
      </c>
      <c r="G22" s="341">
        <v>227361.4791</v>
      </c>
      <c r="H22" s="390">
        <f t="shared" si="7"/>
        <v>1.1508176601679261</v>
      </c>
      <c r="I22" s="218"/>
      <c r="J22" s="391">
        <f>SUM(M38)</f>
        <v>65523.765127999999</v>
      </c>
      <c r="K22" s="391">
        <v>57337.255400000002</v>
      </c>
      <c r="L22" s="390">
        <f t="shared" si="8"/>
        <v>0.87506045002133603</v>
      </c>
      <c r="M22" s="218"/>
      <c r="N22" s="324">
        <f t="shared" si="9"/>
        <v>500.55529400001979</v>
      </c>
      <c r="O22" s="324">
        <f t="shared" si="9"/>
        <v>0</v>
      </c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 t="s">
        <v>423</v>
      </c>
      <c r="AI22" s="218"/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  <c r="BU22" s="218"/>
      <c r="BV22" s="218"/>
      <c r="BW22" s="218"/>
      <c r="BX22" s="218"/>
      <c r="BY22" s="218"/>
      <c r="BZ22" s="218"/>
      <c r="CA22" s="218"/>
      <c r="CB22" s="218"/>
      <c r="CC22" s="218"/>
      <c r="CD22" s="218"/>
      <c r="CE22" s="218"/>
      <c r="CF22" s="218"/>
      <c r="CG22" s="218"/>
      <c r="CH22" s="218"/>
      <c r="CI22" s="218"/>
      <c r="CJ22" s="218"/>
      <c r="CK22" s="218"/>
      <c r="CL22" s="218"/>
      <c r="CM22" s="218"/>
      <c r="CN22" s="218"/>
      <c r="CO22" s="218"/>
      <c r="CP22" s="218"/>
      <c r="CQ22" s="218"/>
      <c r="CR22" s="218"/>
      <c r="CS22" s="218"/>
      <c r="CT22" s="218"/>
      <c r="CU22" s="218"/>
      <c r="CV22" s="218"/>
      <c r="CW22" s="218"/>
      <c r="CX22" s="218"/>
    </row>
    <row r="23" spans="1:102" x14ac:dyDescent="0.3">
      <c r="A23" s="251" t="s">
        <v>99</v>
      </c>
      <c r="B23" s="389">
        <v>195007.023151</v>
      </c>
      <c r="C23" s="389">
        <f>K23+G23</f>
        <v>169516.86900000001</v>
      </c>
      <c r="D23" s="390">
        <f t="shared" si="6"/>
        <v>0.86928596858143836</v>
      </c>
      <c r="E23" s="218"/>
      <c r="F23" s="341">
        <v>140623.44225299996</v>
      </c>
      <c r="G23" s="341">
        <v>120115.3119</v>
      </c>
      <c r="H23" s="390">
        <f t="shared" si="7"/>
        <v>0.8541627908944005</v>
      </c>
      <c r="I23" s="218"/>
      <c r="J23" s="391">
        <f>M39</f>
        <v>54710.90941</v>
      </c>
      <c r="K23" s="391">
        <v>49401.557099999998</v>
      </c>
      <c r="L23" s="390">
        <f t="shared" si="8"/>
        <v>0.90295624095348037</v>
      </c>
      <c r="M23" s="218"/>
      <c r="N23" s="324">
        <f t="shared" si="9"/>
        <v>327.32851199994911</v>
      </c>
      <c r="O23" s="324">
        <f t="shared" si="9"/>
        <v>0</v>
      </c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 t="s">
        <v>424</v>
      </c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  <c r="CO23" s="218"/>
      <c r="CP23" s="218"/>
      <c r="CQ23" s="218"/>
      <c r="CR23" s="218"/>
      <c r="CS23" s="218"/>
      <c r="CT23" s="218"/>
      <c r="CU23" s="218"/>
      <c r="CV23" s="218"/>
      <c r="CW23" s="218"/>
      <c r="CX23" s="218"/>
    </row>
    <row r="24" spans="1:102" x14ac:dyDescent="0.3">
      <c r="A24" s="272" t="s">
        <v>223</v>
      </c>
      <c r="B24" s="392">
        <f>SUM(B21:B23)</f>
        <v>493637.03259900003</v>
      </c>
      <c r="C24" s="392">
        <f>SUM(C21:C23)</f>
        <v>544401.57909999997</v>
      </c>
      <c r="D24" s="390">
        <f t="shared" si="6"/>
        <v>1.1028378001417853</v>
      </c>
      <c r="E24" s="218"/>
      <c r="F24" s="392">
        <f>SUM(F21:F23)</f>
        <v>346439.75593599997</v>
      </c>
      <c r="G24" s="392">
        <f>SUM(G21:G23)</f>
        <v>393962.3075</v>
      </c>
      <c r="H24" s="390">
        <f t="shared" si="7"/>
        <v>1.1371740706709745</v>
      </c>
      <c r="I24" s="218"/>
      <c r="J24" s="393">
        <f>SUM(J21:J23)</f>
        <v>147957.40502400001</v>
      </c>
      <c r="K24" s="393">
        <f>SUM(K21:K23)</f>
        <v>150439.27160000001</v>
      </c>
      <c r="L24" s="390">
        <f t="shared" si="8"/>
        <v>1.0167741964357744</v>
      </c>
      <c r="M24" s="218"/>
      <c r="N24" s="324">
        <f t="shared" si="9"/>
        <v>760.12836099998094</v>
      </c>
      <c r="O24" s="324">
        <f t="shared" si="9"/>
        <v>0</v>
      </c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 t="s">
        <v>425</v>
      </c>
      <c r="AI24" s="218"/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  <c r="BU24" s="218"/>
      <c r="BV24" s="218"/>
      <c r="BW24" s="218"/>
      <c r="BX24" s="218"/>
      <c r="BY24" s="218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  <c r="CO24" s="218"/>
      <c r="CP24" s="218"/>
      <c r="CQ24" s="218"/>
      <c r="CR24" s="218"/>
      <c r="CS24" s="218"/>
      <c r="CT24" s="218"/>
      <c r="CU24" s="218"/>
      <c r="CV24" s="218"/>
      <c r="CW24" s="218"/>
      <c r="CX24" s="218"/>
    </row>
    <row r="25" spans="1:102" x14ac:dyDescent="0.3">
      <c r="A25" s="251" t="s">
        <v>100</v>
      </c>
      <c r="B25" s="354">
        <v>16336.982513999998</v>
      </c>
      <c r="C25" s="354">
        <v>7530.6828999999998</v>
      </c>
      <c r="D25" s="390">
        <f t="shared" si="6"/>
        <v>0.46095923121338789</v>
      </c>
      <c r="E25" s="218"/>
      <c r="F25" s="238">
        <v>1123.478507</v>
      </c>
      <c r="G25" s="341">
        <v>732.58349999999996</v>
      </c>
      <c r="H25" s="390">
        <f t="shared" si="7"/>
        <v>0.65206721395694656</v>
      </c>
      <c r="I25" s="218"/>
      <c r="J25" s="391">
        <v>15213.504006999994</v>
      </c>
      <c r="K25" s="391">
        <v>6667.6553000000004</v>
      </c>
      <c r="L25" s="390">
        <f t="shared" si="8"/>
        <v>0.43827216247697426</v>
      </c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 t="s">
        <v>426</v>
      </c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  <c r="CW25" s="218"/>
      <c r="CX25" s="218"/>
    </row>
    <row r="26" spans="1:102" x14ac:dyDescent="0.3">
      <c r="A26" s="253" t="s">
        <v>101</v>
      </c>
      <c r="B26" s="354">
        <v>77200.245811999994</v>
      </c>
      <c r="C26" s="354">
        <v>102112.1829</v>
      </c>
      <c r="D26" s="390">
        <f t="shared" si="6"/>
        <v>1.3226924581129726</v>
      </c>
      <c r="E26" s="218"/>
      <c r="F26" s="238">
        <v>13560.394368999998</v>
      </c>
      <c r="G26" s="341">
        <v>14879.8663</v>
      </c>
      <c r="H26" s="390">
        <f t="shared" si="7"/>
        <v>1.0973033597029012</v>
      </c>
      <c r="I26" s="218"/>
      <c r="J26" s="391">
        <v>63639.851442999978</v>
      </c>
      <c r="K26" s="391">
        <v>79434.593399999998</v>
      </c>
      <c r="L26" s="390">
        <f t="shared" si="8"/>
        <v>1.2481894850296253</v>
      </c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96" t="s">
        <v>427</v>
      </c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  <c r="BU26" s="218"/>
      <c r="BV26" s="218"/>
      <c r="BW26" s="218"/>
      <c r="BX26" s="218"/>
      <c r="BY26" s="218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</row>
    <row r="27" spans="1:102" x14ac:dyDescent="0.3">
      <c r="A27" s="249" t="s">
        <v>160</v>
      </c>
      <c r="B27" s="394">
        <f>SUM(B25:B26)</f>
        <v>93537.228325999997</v>
      </c>
      <c r="C27" s="394">
        <f>SUM(C25:C26)</f>
        <v>109642.8658</v>
      </c>
      <c r="D27" s="390">
        <f t="shared" si="6"/>
        <v>1.1721842496537094</v>
      </c>
      <c r="E27" s="341"/>
      <c r="F27" s="395">
        <f>SUM(F25:F26)</f>
        <v>14683.872875999998</v>
      </c>
      <c r="G27" s="341">
        <f>SUM(G25:G26)</f>
        <v>15612.4498</v>
      </c>
      <c r="H27" s="390">
        <f t="shared" si="7"/>
        <v>1.0632378754461782</v>
      </c>
      <c r="I27" s="218"/>
      <c r="J27" s="396">
        <f>SUM(J25:J26)</f>
        <v>78853.355449999974</v>
      </c>
      <c r="K27" s="396">
        <f>SUM(K25:K26)</f>
        <v>86102.248699999996</v>
      </c>
      <c r="L27" s="390">
        <f t="shared" si="8"/>
        <v>1.0919287861452702</v>
      </c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 t="s">
        <v>428</v>
      </c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  <c r="CO27" s="218"/>
      <c r="CP27" s="218"/>
      <c r="CQ27" s="218"/>
      <c r="CR27" s="218"/>
      <c r="CS27" s="218"/>
      <c r="CT27" s="218"/>
      <c r="CU27" s="218"/>
      <c r="CV27" s="218"/>
      <c r="CW27" s="218"/>
      <c r="CX27" s="218"/>
    </row>
    <row r="28" spans="1:102" x14ac:dyDescent="0.3">
      <c r="A28" s="247"/>
      <c r="B28" s="218"/>
      <c r="C28" s="218"/>
      <c r="D28" s="218"/>
      <c r="E28" s="341"/>
      <c r="F28" s="218"/>
      <c r="G28" s="341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 t="s">
        <v>429</v>
      </c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  <c r="BU28" s="218"/>
      <c r="BV28" s="218"/>
      <c r="BW28" s="218"/>
      <c r="BX28" s="218"/>
      <c r="BY28" s="218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</row>
    <row r="29" spans="1:102" x14ac:dyDescent="0.3">
      <c r="A29" s="218"/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 t="s">
        <v>430</v>
      </c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  <c r="BU29" s="218"/>
      <c r="BV29" s="218"/>
      <c r="BW29" s="218"/>
      <c r="BX29" s="218"/>
      <c r="BY29" s="218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  <c r="CO29" s="218"/>
      <c r="CP29" s="218"/>
      <c r="CQ29" s="218"/>
      <c r="CR29" s="218"/>
      <c r="CS29" s="218"/>
      <c r="CT29" s="218"/>
      <c r="CU29" s="218"/>
      <c r="CV29" s="218"/>
      <c r="CW29" s="218"/>
      <c r="CX29" s="218"/>
    </row>
    <row r="30" spans="1:102" x14ac:dyDescent="0.3">
      <c r="A30" s="218"/>
      <c r="B30" s="218" t="s">
        <v>458</v>
      </c>
      <c r="C30" s="218">
        <v>62488.392733000001</v>
      </c>
      <c r="D30" s="218">
        <v>65834.590337000001</v>
      </c>
      <c r="E30" s="218">
        <v>13241.086442</v>
      </c>
      <c r="F30" s="218">
        <v>14189.518399999999</v>
      </c>
      <c r="G30" s="218">
        <v>0</v>
      </c>
      <c r="H30" s="218">
        <v>0</v>
      </c>
      <c r="I30" s="218">
        <v>0</v>
      </c>
      <c r="J30" s="218">
        <v>0</v>
      </c>
      <c r="K30" s="218">
        <v>0</v>
      </c>
      <c r="L30" s="218">
        <v>0</v>
      </c>
      <c r="M30" s="218">
        <v>0</v>
      </c>
      <c r="N30" s="218">
        <v>0</v>
      </c>
      <c r="O30" s="218">
        <v>0</v>
      </c>
      <c r="P30" s="218">
        <v>710.92504900000006</v>
      </c>
      <c r="Q30" s="218">
        <v>810.30919300000005</v>
      </c>
      <c r="R30" s="218">
        <v>37996.077941000003</v>
      </c>
      <c r="S30" s="218">
        <v>42181.292171000008</v>
      </c>
      <c r="T30" s="218">
        <v>49666.898603999995</v>
      </c>
      <c r="U30" s="218">
        <v>34318.376657000001</v>
      </c>
      <c r="V30" s="218">
        <v>39260.097105000008</v>
      </c>
      <c r="W30" s="218">
        <v>42067.681041000003</v>
      </c>
      <c r="X30" s="218">
        <v>47267.333878000012</v>
      </c>
      <c r="Y30" s="218">
        <v>52034.996806000003</v>
      </c>
      <c r="Z30" s="218">
        <v>56465.296821000011</v>
      </c>
      <c r="AA30" s="218">
        <v>46207.762965000002</v>
      </c>
      <c r="AB30" s="218">
        <v>42018.54781199999</v>
      </c>
      <c r="AC30" s="218">
        <v>45445.252293999991</v>
      </c>
      <c r="AD30" s="218">
        <v>49132.717257999997</v>
      </c>
      <c r="AE30" s="218">
        <v>53043.932224999997</v>
      </c>
      <c r="AF30" s="218">
        <v>56641.546079</v>
      </c>
      <c r="AG30" s="218">
        <v>59938.806017000003</v>
      </c>
      <c r="AH30" s="218">
        <v>61828.155688000006</v>
      </c>
      <c r="AI30" s="218">
        <v>65099.216605000001</v>
      </c>
      <c r="AJ30" s="218">
        <v>10132.477824</v>
      </c>
      <c r="AK30" s="218">
        <v>10722.716032</v>
      </c>
      <c r="AL30" s="218">
        <v>0</v>
      </c>
      <c r="AM30" s="218">
        <v>0</v>
      </c>
      <c r="AN30" s="218">
        <v>0</v>
      </c>
      <c r="AO30" s="218">
        <v>0</v>
      </c>
      <c r="AP30" s="218">
        <v>0</v>
      </c>
      <c r="AQ30" s="218">
        <v>0</v>
      </c>
      <c r="AR30" s="218">
        <v>0</v>
      </c>
      <c r="AS30" s="218">
        <v>0</v>
      </c>
      <c r="AT30" s="218">
        <v>0</v>
      </c>
      <c r="AU30" s="218">
        <v>710.92504900000006</v>
      </c>
      <c r="AV30" s="218">
        <v>810.30919300000005</v>
      </c>
      <c r="AW30" s="218">
        <v>38616.713436999999</v>
      </c>
      <c r="AX30" s="218">
        <v>42856.976465000007</v>
      </c>
      <c r="AY30" s="218">
        <v>49783.367188000004</v>
      </c>
      <c r="AZ30" s="218">
        <v>34082.669527000005</v>
      </c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  <c r="BU30" s="218"/>
      <c r="BV30" s="218"/>
      <c r="BW30" s="218"/>
      <c r="BX30" s="218"/>
      <c r="BY30" s="218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/>
    </row>
    <row r="31" spans="1:102" x14ac:dyDescent="0.3">
      <c r="A31" s="218"/>
      <c r="B31" s="218"/>
      <c r="C31" s="389"/>
      <c r="D31" s="397">
        <f t="shared" ref="D31:D37" si="10">IF(K21&gt;0,C31/K21,0)</f>
        <v>0</v>
      </c>
      <c r="E31" s="218"/>
      <c r="F31" s="218"/>
      <c r="G31" s="218">
        <v>120115.3119</v>
      </c>
      <c r="H31" s="218">
        <v>227361.4791</v>
      </c>
      <c r="I31" s="218">
        <v>46485.516499999998</v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 t="s">
        <v>431</v>
      </c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  <c r="BX31" s="218"/>
      <c r="BY31" s="218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  <c r="CO31" s="218"/>
      <c r="CP31" s="218"/>
      <c r="CQ31" s="218"/>
      <c r="CR31" s="218"/>
      <c r="CS31" s="218"/>
      <c r="CT31" s="218"/>
      <c r="CU31" s="218"/>
      <c r="CV31" s="218"/>
      <c r="CW31" s="218"/>
      <c r="CX31" s="218"/>
    </row>
    <row r="32" spans="1:102" x14ac:dyDescent="0.3">
      <c r="A32" s="218"/>
      <c r="B32" s="218"/>
      <c r="C32" s="389"/>
      <c r="D32" s="397">
        <f t="shared" si="10"/>
        <v>0</v>
      </c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 t="s">
        <v>432</v>
      </c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  <c r="BU32" s="218"/>
      <c r="BV32" s="218"/>
      <c r="BW32" s="218"/>
      <c r="BX32" s="218"/>
      <c r="BY32" s="218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  <c r="CO32" s="218"/>
      <c r="CP32" s="218"/>
      <c r="CQ32" s="218"/>
      <c r="CR32" s="218"/>
      <c r="CS32" s="218"/>
      <c r="CT32" s="218"/>
      <c r="CU32" s="218"/>
      <c r="CV32" s="218"/>
      <c r="CW32" s="218"/>
      <c r="CX32" s="218"/>
    </row>
    <row r="33" spans="1:102" x14ac:dyDescent="0.3">
      <c r="A33" s="218"/>
      <c r="B33" s="218"/>
      <c r="C33" s="389"/>
      <c r="D33" s="397">
        <f t="shared" si="10"/>
        <v>0</v>
      </c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 t="s">
        <v>433</v>
      </c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  <c r="BU33" s="218"/>
      <c r="BV33" s="218"/>
      <c r="BW33" s="218"/>
      <c r="BX33" s="218"/>
      <c r="BY33" s="218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  <c r="CO33" s="218"/>
      <c r="CP33" s="218"/>
      <c r="CQ33" s="218"/>
      <c r="CR33" s="218"/>
      <c r="CS33" s="218"/>
      <c r="CT33" s="218"/>
      <c r="CU33" s="218"/>
      <c r="CV33" s="218"/>
      <c r="CW33" s="218"/>
      <c r="CX33" s="218"/>
    </row>
    <row r="34" spans="1:102" x14ac:dyDescent="0.3">
      <c r="A34" s="218"/>
      <c r="B34" s="218"/>
      <c r="C34" s="392">
        <f>SUM(C31:C33)</f>
        <v>0</v>
      </c>
      <c r="D34" s="397">
        <f t="shared" si="10"/>
        <v>0</v>
      </c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 t="s">
        <v>434</v>
      </c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  <c r="CO34" s="218"/>
      <c r="CP34" s="218"/>
      <c r="CQ34" s="218"/>
      <c r="CR34" s="218"/>
      <c r="CS34" s="218"/>
      <c r="CT34" s="218"/>
      <c r="CU34" s="218"/>
      <c r="CV34" s="218"/>
      <c r="CW34" s="218"/>
      <c r="CX34" s="218"/>
    </row>
    <row r="35" spans="1:102" x14ac:dyDescent="0.3">
      <c r="A35" s="218"/>
      <c r="B35" s="218"/>
      <c r="C35" s="389"/>
      <c r="D35" s="397">
        <f t="shared" si="10"/>
        <v>0</v>
      </c>
      <c r="E35" s="218"/>
      <c r="F35" s="218"/>
      <c r="G35" s="218"/>
      <c r="H35" s="218"/>
      <c r="I35" s="218"/>
      <c r="J35" s="218"/>
      <c r="K35" s="218" t="s">
        <v>435</v>
      </c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 t="s">
        <v>436</v>
      </c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  <c r="BU35" s="218"/>
      <c r="BV35" s="218"/>
      <c r="BW35" s="218"/>
      <c r="BX35" s="218"/>
      <c r="BY35" s="218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</row>
    <row r="36" spans="1:102" x14ac:dyDescent="0.3">
      <c r="A36" s="218"/>
      <c r="B36" s="218"/>
      <c r="C36" s="389"/>
      <c r="D36" s="397">
        <f t="shared" si="10"/>
        <v>0</v>
      </c>
      <c r="E36" s="218"/>
      <c r="F36" s="218"/>
      <c r="G36" s="218"/>
      <c r="H36" s="218"/>
      <c r="I36" s="218" t="s">
        <v>437</v>
      </c>
      <c r="J36" s="218" t="s">
        <v>438</v>
      </c>
      <c r="K36" s="218"/>
      <c r="L36" s="218" t="s">
        <v>439</v>
      </c>
      <c r="M36" s="218">
        <v>5091.8089220000002</v>
      </c>
      <c r="N36" s="218"/>
      <c r="O36" s="218"/>
      <c r="P36" s="218" t="s">
        <v>440</v>
      </c>
      <c r="Q36" s="218">
        <v>43700.4591</v>
      </c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 t="s">
        <v>441</v>
      </c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  <c r="BU36" s="218"/>
      <c r="BV36" s="218"/>
      <c r="BW36" s="218"/>
      <c r="BX36" s="218"/>
      <c r="BY36" s="218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  <c r="CO36" s="218"/>
      <c r="CP36" s="218"/>
      <c r="CQ36" s="218"/>
      <c r="CR36" s="218"/>
      <c r="CS36" s="218"/>
      <c r="CT36" s="218"/>
      <c r="CU36" s="218"/>
      <c r="CV36" s="218"/>
      <c r="CW36" s="218"/>
      <c r="CX36" s="218"/>
    </row>
    <row r="37" spans="1:102" x14ac:dyDescent="0.3">
      <c r="A37" s="218"/>
      <c r="B37" s="218"/>
      <c r="C37" s="392">
        <f>SUM(C35:C36)</f>
        <v>0</v>
      </c>
      <c r="D37" s="397">
        <f t="shared" si="10"/>
        <v>0</v>
      </c>
      <c r="E37" s="218"/>
      <c r="F37" s="218"/>
      <c r="G37" s="218"/>
      <c r="H37" s="218" t="s">
        <v>442</v>
      </c>
      <c r="I37" s="218">
        <v>79434.593399999998</v>
      </c>
      <c r="J37" s="218">
        <v>14879.8663</v>
      </c>
      <c r="K37" s="218"/>
      <c r="L37" s="218" t="s">
        <v>97</v>
      </c>
      <c r="M37" s="218">
        <v>22630.921564</v>
      </c>
      <c r="N37" s="218"/>
      <c r="O37" s="218"/>
      <c r="P37" s="218" t="s">
        <v>443</v>
      </c>
      <c r="Q37" s="218">
        <v>57337.255400000002</v>
      </c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 t="s">
        <v>444</v>
      </c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  <c r="CO37" s="218"/>
      <c r="CP37" s="218"/>
      <c r="CQ37" s="218"/>
      <c r="CR37" s="218"/>
      <c r="CS37" s="218"/>
      <c r="CT37" s="218"/>
      <c r="CU37" s="218"/>
      <c r="CV37" s="218"/>
      <c r="CW37" s="218"/>
      <c r="CX37" s="218"/>
    </row>
    <row r="38" spans="1:102" x14ac:dyDescent="0.3">
      <c r="A38" s="249"/>
      <c r="B38" s="392"/>
      <c r="C38" s="392"/>
      <c r="D38" s="397"/>
      <c r="E38" s="218"/>
      <c r="F38" s="218"/>
      <c r="G38" s="218"/>
      <c r="H38" s="218" t="s">
        <v>445</v>
      </c>
      <c r="I38" s="218">
        <v>6667.6553000000004</v>
      </c>
      <c r="J38" s="218">
        <v>732.58349999999996</v>
      </c>
      <c r="K38" s="218"/>
      <c r="L38" s="218" t="s">
        <v>98</v>
      </c>
      <c r="M38" s="218">
        <v>65523.765127999999</v>
      </c>
      <c r="N38" s="218"/>
      <c r="O38" s="218"/>
      <c r="P38" s="218" t="s">
        <v>446</v>
      </c>
      <c r="Q38" s="218">
        <v>49401.557099999998</v>
      </c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  <c r="CO38" s="218"/>
      <c r="CP38" s="218"/>
      <c r="CQ38" s="218"/>
      <c r="CR38" s="218"/>
      <c r="CS38" s="218"/>
      <c r="CT38" s="218"/>
      <c r="CU38" s="218"/>
      <c r="CV38" s="218"/>
      <c r="CW38" s="218"/>
      <c r="CX38" s="218"/>
    </row>
    <row r="39" spans="1:102" x14ac:dyDescent="0.3">
      <c r="A39" s="249"/>
      <c r="B39" s="392"/>
      <c r="C39" s="392"/>
      <c r="D39" s="397"/>
      <c r="E39" s="218"/>
      <c r="F39" s="218"/>
      <c r="G39" s="218"/>
      <c r="H39" s="218"/>
      <c r="I39" s="218"/>
      <c r="J39" s="218"/>
      <c r="K39" s="218"/>
      <c r="L39" s="218" t="s">
        <v>99</v>
      </c>
      <c r="M39" s="218">
        <v>54710.90941</v>
      </c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  <c r="BU39" s="218"/>
      <c r="BV39" s="218"/>
      <c r="BW39" s="218"/>
      <c r="BX39" s="218"/>
      <c r="BY39" s="218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  <c r="CO39" s="218"/>
      <c r="CP39" s="218"/>
      <c r="CQ39" s="218"/>
      <c r="CR39" s="218"/>
      <c r="CS39" s="218"/>
      <c r="CT39" s="218"/>
      <c r="CU39" s="218"/>
      <c r="CV39" s="218"/>
      <c r="CW39" s="218"/>
      <c r="CX39" s="218"/>
    </row>
    <row r="40" spans="1:102" s="14" customFormat="1" x14ac:dyDescent="0.3">
      <c r="A40" s="232"/>
      <c r="B40" s="385"/>
      <c r="C40" s="385"/>
      <c r="D40" s="385"/>
      <c r="E40" s="385"/>
      <c r="F40" s="385"/>
      <c r="G40" s="385"/>
      <c r="H40" s="385"/>
      <c r="I40" s="385"/>
      <c r="J40" s="385"/>
      <c r="K40" s="385"/>
      <c r="L40" s="218" t="s">
        <v>159</v>
      </c>
      <c r="M40" s="218">
        <v>147957.40502400001</v>
      </c>
      <c r="N40" s="218"/>
      <c r="O40" s="218"/>
      <c r="P40" s="218"/>
      <c r="Q40" s="218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</row>
    <row r="41" spans="1:102" s="14" customFormat="1" x14ac:dyDescent="0.3">
      <c r="A41" s="247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218" t="s">
        <v>100</v>
      </c>
      <c r="M41" s="218">
        <v>15198.82157</v>
      </c>
      <c r="N41" s="218"/>
      <c r="O41" s="218"/>
      <c r="P41" s="218"/>
      <c r="Q41" s="218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</row>
    <row r="42" spans="1:102" s="14" customFormat="1" x14ac:dyDescent="0.3">
      <c r="A42" s="247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218" t="s">
        <v>101</v>
      </c>
      <c r="M42" s="218">
        <v>63612.256816000001</v>
      </c>
      <c r="N42" s="218"/>
      <c r="O42" s="218"/>
      <c r="P42" s="218"/>
      <c r="Q42" s="218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</row>
    <row r="43" spans="1:102" x14ac:dyDescent="0.3">
      <c r="A43" s="247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218" t="s">
        <v>160</v>
      </c>
      <c r="M43" s="218">
        <v>78811.078385999994</v>
      </c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  <c r="BU43" s="218"/>
      <c r="BV43" s="218"/>
      <c r="BW43" s="218"/>
      <c r="BX43" s="218"/>
      <c r="BY43" s="218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  <c r="CO43" s="218"/>
      <c r="CP43" s="218"/>
      <c r="CQ43" s="218"/>
      <c r="CR43" s="218"/>
      <c r="CS43" s="218"/>
      <c r="CT43" s="218"/>
      <c r="CU43" s="218"/>
      <c r="CV43" s="218"/>
      <c r="CW43" s="218"/>
      <c r="CX43" s="218"/>
    </row>
    <row r="44" spans="1:102" x14ac:dyDescent="0.3">
      <c r="A44" s="247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  <c r="BU44" s="218"/>
      <c r="BV44" s="218"/>
      <c r="BW44" s="218"/>
      <c r="BX44" s="218"/>
      <c r="BY44" s="218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</row>
    <row r="45" spans="1:102" x14ac:dyDescent="0.3">
      <c r="A45" s="247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  <c r="CO45" s="218"/>
      <c r="CP45" s="218"/>
      <c r="CQ45" s="218"/>
      <c r="CR45" s="218"/>
      <c r="CS45" s="218"/>
      <c r="CT45" s="218"/>
      <c r="CU45" s="218"/>
      <c r="CV45" s="218"/>
      <c r="CW45" s="218"/>
      <c r="CX45" s="218"/>
    </row>
    <row r="46" spans="1:102" x14ac:dyDescent="0.3">
      <c r="A46" s="247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  <c r="BU46" s="218"/>
      <c r="BV46" s="218"/>
      <c r="BW46" s="218"/>
      <c r="BX46" s="218"/>
      <c r="BY46" s="218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  <c r="CO46" s="218"/>
      <c r="CP46" s="218"/>
      <c r="CQ46" s="218"/>
      <c r="CR46" s="218"/>
      <c r="CS46" s="218"/>
      <c r="CT46" s="218"/>
      <c r="CU46" s="218"/>
      <c r="CV46" s="218"/>
      <c r="CW46" s="218"/>
      <c r="CX46" s="218"/>
    </row>
    <row r="47" spans="1:102" x14ac:dyDescent="0.3">
      <c r="A47" s="247"/>
      <c r="B47" s="385" t="s">
        <v>458</v>
      </c>
      <c r="C47" s="385">
        <v>62488.392733000001</v>
      </c>
      <c r="D47" s="385">
        <v>65834.590337000001</v>
      </c>
      <c r="E47" s="385">
        <v>13241.086442</v>
      </c>
      <c r="F47" s="385">
        <v>14189.518399999999</v>
      </c>
      <c r="G47" s="385">
        <v>0</v>
      </c>
      <c r="H47" s="385">
        <v>0</v>
      </c>
      <c r="I47" s="385">
        <v>0</v>
      </c>
      <c r="J47" s="385">
        <v>0</v>
      </c>
      <c r="K47" s="385">
        <v>0</v>
      </c>
      <c r="L47" s="385">
        <v>0</v>
      </c>
      <c r="M47" s="218">
        <v>0</v>
      </c>
      <c r="N47" s="218">
        <v>0</v>
      </c>
      <c r="O47" s="218">
        <v>0</v>
      </c>
      <c r="P47" s="218">
        <v>710.92504900000006</v>
      </c>
      <c r="Q47" s="218">
        <v>810.30919300000005</v>
      </c>
      <c r="R47" s="218">
        <v>37996.077941000003</v>
      </c>
      <c r="S47" s="218">
        <v>42181.292171000008</v>
      </c>
      <c r="T47" s="218">
        <v>49666.898603999995</v>
      </c>
      <c r="U47" s="218">
        <v>34318.376657000001</v>
      </c>
      <c r="V47" s="218">
        <v>39260.097105000008</v>
      </c>
      <c r="W47" s="218">
        <v>42067.681041000003</v>
      </c>
      <c r="X47" s="218">
        <v>47267.333878000012</v>
      </c>
      <c r="Y47" s="218">
        <v>52034.996806000003</v>
      </c>
      <c r="Z47" s="218">
        <v>56465.296821000011</v>
      </c>
      <c r="AA47" s="218">
        <v>46207.762965000002</v>
      </c>
      <c r="AB47" s="218">
        <v>42018.54781199999</v>
      </c>
      <c r="AC47" s="218">
        <v>45445.252293999991</v>
      </c>
      <c r="AD47" s="218">
        <v>49132.717257999997</v>
      </c>
      <c r="AE47" s="218">
        <v>53043.932224999997</v>
      </c>
      <c r="AF47" s="218">
        <v>56641.546079</v>
      </c>
      <c r="AG47" s="218">
        <v>59938.806017000003</v>
      </c>
      <c r="AH47" s="218">
        <v>61828.155688000006</v>
      </c>
      <c r="AI47" s="218">
        <v>65099.216605000001</v>
      </c>
      <c r="AJ47" s="218">
        <v>10132.477824</v>
      </c>
      <c r="AK47" s="218">
        <v>10722.716032</v>
      </c>
      <c r="AL47" s="218">
        <v>0</v>
      </c>
      <c r="AM47" s="218">
        <v>0</v>
      </c>
      <c r="AN47" s="218">
        <v>0</v>
      </c>
      <c r="AO47" s="218">
        <v>0</v>
      </c>
      <c r="AP47" s="218">
        <v>0</v>
      </c>
      <c r="AQ47" s="218">
        <v>0</v>
      </c>
      <c r="AR47" s="218">
        <v>0</v>
      </c>
      <c r="AS47" s="218">
        <v>0</v>
      </c>
      <c r="AT47" s="218">
        <v>0</v>
      </c>
      <c r="AU47" s="218">
        <v>710.92504900000006</v>
      </c>
      <c r="AV47" s="218">
        <v>810.30919300000005</v>
      </c>
      <c r="AW47" s="218">
        <v>38616.713436999999</v>
      </c>
      <c r="AX47" s="218">
        <v>42856.976465000007</v>
      </c>
      <c r="AY47" s="218">
        <v>49783.367188000004</v>
      </c>
      <c r="AZ47" s="218">
        <v>34082.669527000005</v>
      </c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  <c r="CO47" s="218"/>
      <c r="CP47" s="218"/>
      <c r="CQ47" s="218"/>
      <c r="CR47" s="218"/>
      <c r="CS47" s="218"/>
      <c r="CT47" s="218"/>
      <c r="CU47" s="218"/>
      <c r="CV47" s="218"/>
      <c r="CW47" s="218"/>
      <c r="CX47" s="218"/>
    </row>
    <row r="48" spans="1:102" x14ac:dyDescent="0.3">
      <c r="A48" s="398"/>
      <c r="B48" s="399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8"/>
      <c r="BV48" s="218"/>
      <c r="BW48" s="218"/>
      <c r="BX48" s="218"/>
      <c r="BY48" s="218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  <c r="CO48" s="218"/>
      <c r="CP48" s="218"/>
      <c r="CQ48" s="218"/>
      <c r="CR48" s="218"/>
      <c r="CS48" s="218"/>
      <c r="CT48" s="218"/>
      <c r="CU48" s="218"/>
      <c r="CV48" s="218"/>
      <c r="CW48" s="218"/>
      <c r="CX48" s="218"/>
    </row>
    <row r="49" spans="1:102" s="93" customFormat="1" ht="24" customHeight="1" x14ac:dyDescent="0.3">
      <c r="A49" s="247"/>
      <c r="B49" s="218" t="s">
        <v>459</v>
      </c>
      <c r="C49" s="218">
        <v>756.06</v>
      </c>
      <c r="D49" s="218">
        <v>193.34</v>
      </c>
      <c r="E49" s="218">
        <v>95.910000000000011</v>
      </c>
      <c r="F49" s="218">
        <v>430.75</v>
      </c>
      <c r="G49" s="218">
        <v>200.69</v>
      </c>
      <c r="H49" s="218">
        <v>0</v>
      </c>
      <c r="I49" s="218">
        <v>0</v>
      </c>
      <c r="J49" s="218">
        <v>435.34000000000003</v>
      </c>
      <c r="K49" s="218">
        <v>781.46000000000015</v>
      </c>
      <c r="L49" s="218">
        <v>212.73</v>
      </c>
      <c r="M49" s="400">
        <v>0</v>
      </c>
      <c r="N49" s="400">
        <v>267.97000000000003</v>
      </c>
      <c r="O49" s="400">
        <v>626.28000000000009</v>
      </c>
      <c r="P49" s="400">
        <v>444.94</v>
      </c>
      <c r="Q49" s="400">
        <v>0</v>
      </c>
      <c r="R49" s="400">
        <v>215.79000000000002</v>
      </c>
      <c r="S49" s="400">
        <v>372.95</v>
      </c>
      <c r="T49" s="400">
        <v>1.3900000000000001</v>
      </c>
      <c r="U49" s="400">
        <v>445.02000000000004</v>
      </c>
      <c r="V49" s="400">
        <v>0</v>
      </c>
      <c r="W49" s="400">
        <v>209</v>
      </c>
      <c r="X49" s="400">
        <v>0</v>
      </c>
      <c r="Y49" s="400">
        <v>550.06999999999994</v>
      </c>
      <c r="Z49" s="400">
        <v>676.80000000000007</v>
      </c>
      <c r="AA49" s="400">
        <v>29.47</v>
      </c>
      <c r="AB49" s="400">
        <v>480.87</v>
      </c>
      <c r="AC49" s="400">
        <v>345.62000000000006</v>
      </c>
      <c r="AD49" s="400">
        <v>955.5200000000001</v>
      </c>
      <c r="AE49" s="400">
        <v>35.53</v>
      </c>
      <c r="AF49" s="400">
        <v>535.99</v>
      </c>
      <c r="AG49" s="400">
        <v>570.3900000000001</v>
      </c>
      <c r="AH49" s="400">
        <v>25.51</v>
      </c>
      <c r="AI49" s="400">
        <v>10.19</v>
      </c>
      <c r="AJ49" s="400">
        <v>159.25</v>
      </c>
      <c r="AK49" s="400">
        <v>206.44000000000003</v>
      </c>
      <c r="AL49" s="400">
        <v>168.45999999999998</v>
      </c>
      <c r="AM49" s="400">
        <v>44.42</v>
      </c>
      <c r="AN49" s="400">
        <v>249.02360000000002</v>
      </c>
      <c r="AO49" s="400">
        <v>978.20640000000014</v>
      </c>
      <c r="AP49" s="400">
        <v>1168.2464000000002</v>
      </c>
      <c r="AQ49" s="400">
        <v>170.51</v>
      </c>
      <c r="AR49" s="400">
        <v>0</v>
      </c>
      <c r="AS49" s="400">
        <v>0</v>
      </c>
      <c r="AT49" s="400">
        <v>59.25</v>
      </c>
      <c r="AU49" s="400">
        <v>206.93359999999998</v>
      </c>
      <c r="AV49" s="400">
        <v>0</v>
      </c>
      <c r="AW49" s="400">
        <v>160.57999999999998</v>
      </c>
      <c r="AX49" s="400">
        <v>320.29000000000002</v>
      </c>
      <c r="AY49" s="400">
        <v>1.3900000000000001</v>
      </c>
      <c r="AZ49" s="400">
        <v>456.37999999999994</v>
      </c>
      <c r="BA49" s="400"/>
      <c r="BB49" s="400"/>
      <c r="BC49" s="400"/>
      <c r="BD49" s="400"/>
      <c r="BE49" s="400"/>
      <c r="BF49" s="400"/>
      <c r="BG49" s="400"/>
      <c r="BH49" s="400"/>
      <c r="BI49" s="400"/>
      <c r="BJ49" s="400"/>
      <c r="BK49" s="400"/>
      <c r="BL49" s="400"/>
      <c r="BM49" s="400"/>
      <c r="BN49" s="400"/>
      <c r="BO49" s="400"/>
      <c r="BP49" s="400"/>
      <c r="BQ49" s="400"/>
      <c r="BR49" s="400"/>
      <c r="BS49" s="400"/>
      <c r="BT49" s="400"/>
      <c r="BU49" s="400"/>
      <c r="BV49" s="400"/>
      <c r="BW49" s="400"/>
      <c r="BX49" s="400"/>
      <c r="BY49" s="400"/>
      <c r="BZ49" s="400"/>
      <c r="CA49" s="400"/>
      <c r="CB49" s="400"/>
      <c r="CC49" s="400"/>
      <c r="CD49" s="400"/>
      <c r="CE49" s="400"/>
      <c r="CF49" s="400"/>
      <c r="CG49" s="400"/>
      <c r="CH49" s="400"/>
      <c r="CI49" s="400"/>
      <c r="CJ49" s="400"/>
      <c r="CK49" s="400"/>
      <c r="CL49" s="400"/>
      <c r="CM49" s="400"/>
      <c r="CN49" s="400"/>
      <c r="CO49" s="400"/>
      <c r="CP49" s="400"/>
      <c r="CQ49" s="400"/>
      <c r="CR49" s="400"/>
      <c r="CS49" s="400"/>
      <c r="CT49" s="400"/>
      <c r="CU49" s="400"/>
      <c r="CV49" s="400"/>
      <c r="CW49" s="400"/>
      <c r="CX49" s="400"/>
    </row>
    <row r="50" spans="1:102" x14ac:dyDescent="0.3">
      <c r="A50" s="247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  <c r="BU50" s="218"/>
      <c r="BV50" s="218"/>
      <c r="BW50" s="218"/>
      <c r="BX50" s="218"/>
      <c r="BY50" s="218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  <c r="CO50" s="218"/>
      <c r="CP50" s="218"/>
      <c r="CQ50" s="218"/>
      <c r="CR50" s="218"/>
      <c r="CS50" s="218"/>
      <c r="CT50" s="218"/>
      <c r="CU50" s="218"/>
      <c r="CV50" s="218"/>
      <c r="CW50" s="218"/>
      <c r="CX50" s="218"/>
    </row>
    <row r="51" spans="1:102" x14ac:dyDescent="0.3">
      <c r="A51" s="247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  <c r="CO51" s="218"/>
      <c r="CP51" s="218"/>
      <c r="CQ51" s="218"/>
      <c r="CR51" s="218"/>
      <c r="CS51" s="218"/>
      <c r="CT51" s="218"/>
      <c r="CU51" s="218"/>
      <c r="CV51" s="218"/>
      <c r="CW51" s="218"/>
      <c r="CX51" s="218"/>
    </row>
    <row r="52" spans="1:102" x14ac:dyDescent="0.3">
      <c r="A52" s="247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  <c r="BU52" s="218"/>
      <c r="BV52" s="218"/>
      <c r="BW52" s="218"/>
      <c r="BX52" s="218"/>
      <c r="BY52" s="218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  <c r="CO52" s="218"/>
      <c r="CP52" s="218"/>
      <c r="CQ52" s="218"/>
      <c r="CR52" s="218"/>
      <c r="CS52" s="218"/>
      <c r="CT52" s="218"/>
      <c r="CU52" s="218"/>
      <c r="CV52" s="218"/>
      <c r="CW52" s="218"/>
      <c r="CX52" s="218"/>
    </row>
    <row r="53" spans="1:102" x14ac:dyDescent="0.3">
      <c r="A53" s="247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  <c r="BU53" s="218"/>
      <c r="BV53" s="218"/>
      <c r="BW53" s="218"/>
      <c r="BX53" s="218"/>
      <c r="BY53" s="218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</row>
    <row r="54" spans="1:102" x14ac:dyDescent="0.3">
      <c r="A54" s="247"/>
      <c r="B54" s="384"/>
      <c r="C54" s="384"/>
      <c r="D54" s="384"/>
      <c r="E54" s="384"/>
      <c r="F54" s="218"/>
      <c r="G54" s="384"/>
      <c r="H54" s="384"/>
      <c r="I54" s="384"/>
      <c r="J54" s="384"/>
      <c r="K54" s="384"/>
      <c r="L54" s="384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  <c r="BU54" s="218"/>
      <c r="BV54" s="218"/>
      <c r="BW54" s="218"/>
      <c r="BX54" s="218"/>
      <c r="BY54" s="218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  <c r="CO54" s="218"/>
      <c r="CP54" s="218"/>
      <c r="CQ54" s="218"/>
      <c r="CR54" s="218"/>
      <c r="CS54" s="218"/>
      <c r="CT54" s="218"/>
      <c r="CU54" s="218"/>
      <c r="CV54" s="218"/>
      <c r="CW54" s="218"/>
      <c r="CX54" s="218"/>
    </row>
    <row r="55" spans="1:102" ht="14.5" x14ac:dyDescent="0.35">
      <c r="A55" s="247"/>
      <c r="B55" s="384"/>
      <c r="C55" s="379"/>
      <c r="D55" s="384"/>
      <c r="E55" s="218"/>
      <c r="F55" s="218"/>
      <c r="G55" s="384"/>
      <c r="H55" s="384"/>
      <c r="I55" s="384"/>
      <c r="J55" s="384"/>
      <c r="K55" s="384"/>
      <c r="L55" s="384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  <c r="CO55" s="218"/>
      <c r="CP55" s="218"/>
      <c r="CQ55" s="218"/>
      <c r="CR55" s="218"/>
      <c r="CS55" s="218"/>
      <c r="CT55" s="218"/>
      <c r="CU55" s="218"/>
      <c r="CV55" s="218"/>
      <c r="CW55" s="218"/>
      <c r="CX55" s="218"/>
    </row>
    <row r="56" spans="1:102" ht="14.5" x14ac:dyDescent="0.35">
      <c r="A56" s="247"/>
      <c r="B56" s="384"/>
      <c r="C56" s="379"/>
      <c r="D56" s="384"/>
      <c r="E56" s="218"/>
      <c r="F56" s="218"/>
      <c r="G56" s="384"/>
      <c r="H56" s="384"/>
      <c r="I56" s="384"/>
      <c r="J56" s="384"/>
      <c r="K56" s="384"/>
      <c r="L56" s="384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  <c r="BU56" s="218"/>
      <c r="BV56" s="218"/>
      <c r="BW56" s="218"/>
      <c r="BX56" s="218"/>
      <c r="BY56" s="218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  <c r="CO56" s="218"/>
      <c r="CP56" s="218"/>
      <c r="CQ56" s="218"/>
      <c r="CR56" s="218"/>
      <c r="CS56" s="218"/>
      <c r="CT56" s="218"/>
      <c r="CU56" s="218"/>
      <c r="CV56" s="218"/>
      <c r="CW56" s="218"/>
      <c r="CX56" s="218"/>
    </row>
    <row r="57" spans="1:102" ht="14.5" x14ac:dyDescent="0.35">
      <c r="A57" s="247"/>
      <c r="B57" s="384"/>
      <c r="C57" s="379"/>
      <c r="D57" s="384"/>
      <c r="E57" s="218"/>
      <c r="F57" s="218"/>
      <c r="G57" s="384"/>
      <c r="H57" s="384"/>
      <c r="I57" s="384"/>
      <c r="J57" s="384"/>
      <c r="K57" s="384"/>
      <c r="L57" s="384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  <c r="CO57" s="218"/>
      <c r="CP57" s="218"/>
      <c r="CQ57" s="218"/>
      <c r="CR57" s="218"/>
      <c r="CS57" s="218"/>
      <c r="CT57" s="218"/>
      <c r="CU57" s="218"/>
      <c r="CV57" s="218"/>
      <c r="CW57" s="218"/>
      <c r="CX57" s="218"/>
    </row>
    <row r="58" spans="1:102" ht="14.5" x14ac:dyDescent="0.35">
      <c r="A58" s="247"/>
      <c r="B58" s="384"/>
      <c r="C58" s="379"/>
      <c r="D58" s="384"/>
      <c r="E58" s="218"/>
      <c r="F58" s="218"/>
      <c r="G58" s="384"/>
      <c r="H58" s="384"/>
      <c r="I58" s="384"/>
      <c r="J58" s="384"/>
      <c r="K58" s="384"/>
      <c r="L58" s="384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  <c r="BU58" s="218"/>
      <c r="BV58" s="218"/>
      <c r="BW58" s="218"/>
      <c r="BX58" s="218"/>
      <c r="BY58" s="218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  <c r="CO58" s="218"/>
      <c r="CP58" s="218"/>
      <c r="CQ58" s="218"/>
      <c r="CR58" s="218"/>
      <c r="CS58" s="218"/>
      <c r="CT58" s="218"/>
      <c r="CU58" s="218"/>
      <c r="CV58" s="218"/>
      <c r="CW58" s="218"/>
      <c r="CX58" s="218"/>
    </row>
    <row r="59" spans="1:102" ht="14.5" x14ac:dyDescent="0.35">
      <c r="A59" s="247"/>
      <c r="B59" s="384"/>
      <c r="C59" s="379"/>
      <c r="D59" s="384"/>
      <c r="E59" s="218"/>
      <c r="F59" s="218"/>
      <c r="G59" s="384"/>
      <c r="H59" s="384"/>
      <c r="I59" s="384"/>
      <c r="J59" s="384"/>
      <c r="K59" s="384"/>
      <c r="L59" s="384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218"/>
      <c r="BU59" s="218"/>
      <c r="BV59" s="218"/>
      <c r="BW59" s="218"/>
      <c r="BX59" s="218"/>
      <c r="BY59" s="218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  <c r="CO59" s="218"/>
      <c r="CP59" s="218"/>
      <c r="CQ59" s="218"/>
      <c r="CR59" s="218"/>
      <c r="CS59" s="218"/>
      <c r="CT59" s="218"/>
      <c r="CU59" s="218"/>
      <c r="CV59" s="218"/>
      <c r="CW59" s="218"/>
      <c r="CX59" s="218"/>
    </row>
    <row r="60" spans="1:102" ht="14.5" x14ac:dyDescent="0.35">
      <c r="A60" s="247"/>
      <c r="B60" s="384"/>
      <c r="C60" s="379"/>
      <c r="D60" s="384"/>
      <c r="E60" s="96"/>
      <c r="F60" s="218"/>
      <c r="G60" s="384"/>
      <c r="H60" s="384"/>
      <c r="I60" s="384"/>
      <c r="J60" s="384"/>
      <c r="K60" s="384"/>
      <c r="L60" s="384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  <c r="BU60" s="218"/>
      <c r="BV60" s="218"/>
      <c r="BW60" s="218"/>
      <c r="BX60" s="218"/>
      <c r="BY60" s="218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  <c r="CO60" s="218"/>
      <c r="CP60" s="218"/>
      <c r="CQ60" s="218"/>
      <c r="CR60" s="218"/>
      <c r="CS60" s="218"/>
      <c r="CT60" s="218"/>
      <c r="CU60" s="218"/>
      <c r="CV60" s="218"/>
      <c r="CW60" s="218"/>
      <c r="CX60" s="218"/>
    </row>
    <row r="61" spans="1:102" ht="14.5" x14ac:dyDescent="0.35">
      <c r="A61" s="247"/>
      <c r="B61" s="218"/>
      <c r="C61" s="379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  <c r="BU61" s="218"/>
      <c r="BV61" s="218"/>
      <c r="BW61" s="218"/>
      <c r="BX61" s="218"/>
      <c r="BY61" s="218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  <c r="CO61" s="218"/>
      <c r="CP61" s="218"/>
      <c r="CQ61" s="218"/>
      <c r="CR61" s="218"/>
      <c r="CS61" s="218"/>
      <c r="CT61" s="218"/>
      <c r="CU61" s="218"/>
      <c r="CV61" s="218"/>
      <c r="CW61" s="218"/>
      <c r="CX61" s="218"/>
    </row>
    <row r="62" spans="1:102" ht="14.5" x14ac:dyDescent="0.35">
      <c r="A62" s="247"/>
      <c r="B62" s="401"/>
      <c r="C62" s="379"/>
      <c r="D62" s="401"/>
      <c r="E62" s="218"/>
      <c r="F62" s="218"/>
      <c r="G62" s="401"/>
      <c r="H62" s="401"/>
      <c r="I62" s="401"/>
      <c r="J62" s="401"/>
      <c r="K62" s="401"/>
      <c r="L62" s="401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  <c r="BU62" s="218"/>
      <c r="BV62" s="218"/>
      <c r="BW62" s="218"/>
      <c r="BX62" s="218"/>
      <c r="BY62" s="218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</row>
    <row r="63" spans="1:102" ht="14.5" x14ac:dyDescent="0.35">
      <c r="A63" s="247"/>
      <c r="B63" s="401"/>
      <c r="C63" s="379"/>
      <c r="D63" s="401"/>
      <c r="E63" s="218"/>
      <c r="F63" s="218"/>
      <c r="G63" s="401"/>
      <c r="H63" s="401"/>
      <c r="I63" s="401"/>
      <c r="J63" s="401"/>
      <c r="K63" s="401"/>
      <c r="L63" s="401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  <c r="AT63" s="218"/>
      <c r="AU63" s="218"/>
      <c r="AV63" s="218"/>
      <c r="AW63" s="218"/>
      <c r="AX63" s="218"/>
      <c r="AY63" s="218"/>
      <c r="AZ63" s="218"/>
      <c r="BA63" s="218"/>
      <c r="BB63" s="218"/>
      <c r="BC63" s="218"/>
      <c r="BD63" s="218"/>
      <c r="BE63" s="218"/>
      <c r="BF63" s="218"/>
      <c r="BG63" s="218"/>
      <c r="BH63" s="218"/>
      <c r="BI63" s="218"/>
      <c r="BJ63" s="218"/>
      <c r="BK63" s="218"/>
      <c r="BL63" s="218"/>
      <c r="BM63" s="218"/>
      <c r="BN63" s="218"/>
      <c r="BO63" s="218"/>
      <c r="BP63" s="218"/>
      <c r="BQ63" s="218"/>
      <c r="BR63" s="218"/>
      <c r="BS63" s="218"/>
      <c r="BT63" s="218"/>
      <c r="BU63" s="218"/>
      <c r="BV63" s="218"/>
      <c r="BW63" s="218"/>
      <c r="BX63" s="218"/>
      <c r="BY63" s="218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  <c r="CO63" s="218"/>
      <c r="CP63" s="218"/>
      <c r="CQ63" s="218"/>
      <c r="CR63" s="218"/>
      <c r="CS63" s="218"/>
      <c r="CT63" s="218"/>
      <c r="CU63" s="218"/>
      <c r="CV63" s="218"/>
      <c r="CW63" s="218"/>
      <c r="CX63" s="218"/>
    </row>
    <row r="64" spans="1:102" ht="14.5" x14ac:dyDescent="0.35">
      <c r="A64" s="247"/>
      <c r="B64" s="401"/>
      <c r="C64" s="379"/>
      <c r="D64" s="401"/>
      <c r="E64" s="218"/>
      <c r="F64" s="218"/>
      <c r="G64" s="401"/>
      <c r="H64" s="401"/>
      <c r="I64" s="401"/>
      <c r="J64" s="401"/>
      <c r="K64" s="401"/>
      <c r="L64" s="401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  <c r="AT64" s="218"/>
      <c r="AU64" s="218"/>
      <c r="AV64" s="218"/>
      <c r="AW64" s="218"/>
      <c r="AX64" s="218"/>
      <c r="AY64" s="218"/>
      <c r="AZ64" s="218"/>
      <c r="BA64" s="218"/>
      <c r="BB64" s="218"/>
      <c r="BC64" s="218"/>
      <c r="BD64" s="218"/>
      <c r="BE64" s="218"/>
      <c r="BF64" s="218"/>
      <c r="BG64" s="218"/>
      <c r="BH64" s="218"/>
      <c r="BI64" s="218"/>
      <c r="BJ64" s="218"/>
      <c r="BK64" s="218"/>
      <c r="BL64" s="218"/>
      <c r="BM64" s="218"/>
      <c r="BN64" s="218"/>
      <c r="BO64" s="218"/>
      <c r="BP64" s="218"/>
      <c r="BQ64" s="218"/>
      <c r="BR64" s="218"/>
      <c r="BS64" s="218"/>
      <c r="BT64" s="218"/>
      <c r="BU64" s="218"/>
      <c r="BV64" s="218"/>
      <c r="BW64" s="218"/>
      <c r="BX64" s="218"/>
      <c r="BY64" s="218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  <c r="CO64" s="218"/>
      <c r="CP64" s="218"/>
      <c r="CQ64" s="218"/>
      <c r="CR64" s="218"/>
      <c r="CS64" s="218"/>
      <c r="CT64" s="218"/>
      <c r="CU64" s="218"/>
      <c r="CV64" s="218"/>
      <c r="CW64" s="218"/>
      <c r="CX64" s="218"/>
    </row>
    <row r="65" spans="1:102" ht="14.5" x14ac:dyDescent="0.35">
      <c r="A65" s="247"/>
      <c r="B65" s="401"/>
      <c r="C65" s="379"/>
      <c r="D65" s="401"/>
      <c r="E65" s="218"/>
      <c r="F65" s="218"/>
      <c r="G65" s="401"/>
      <c r="H65" s="401"/>
      <c r="I65" s="401"/>
      <c r="J65" s="401"/>
      <c r="K65" s="401"/>
      <c r="L65" s="401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8"/>
      <c r="AV65" s="218"/>
      <c r="AW65" s="218"/>
      <c r="AX65" s="218"/>
      <c r="AY65" s="218"/>
      <c r="AZ65" s="218"/>
      <c r="BA65" s="218"/>
      <c r="BB65" s="218"/>
      <c r="BC65" s="218"/>
      <c r="BD65" s="218"/>
      <c r="BE65" s="218"/>
      <c r="BF65" s="218"/>
      <c r="BG65" s="218"/>
      <c r="BH65" s="218"/>
      <c r="BI65" s="218"/>
      <c r="BJ65" s="218"/>
      <c r="BK65" s="218"/>
      <c r="BL65" s="218"/>
      <c r="BM65" s="218"/>
      <c r="BN65" s="218"/>
      <c r="BO65" s="218"/>
      <c r="BP65" s="218"/>
      <c r="BQ65" s="218"/>
      <c r="BR65" s="218"/>
      <c r="BS65" s="218"/>
      <c r="BT65" s="218"/>
      <c r="BU65" s="218"/>
      <c r="BV65" s="218"/>
      <c r="BW65" s="218"/>
      <c r="BX65" s="218"/>
      <c r="BY65" s="218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  <c r="CO65" s="218"/>
      <c r="CP65" s="218"/>
      <c r="CQ65" s="218"/>
      <c r="CR65" s="218"/>
      <c r="CS65" s="218"/>
      <c r="CT65" s="218"/>
      <c r="CU65" s="218"/>
      <c r="CV65" s="218"/>
      <c r="CW65" s="218"/>
      <c r="CX65" s="218"/>
    </row>
    <row r="66" spans="1:102" ht="14.5" x14ac:dyDescent="0.35">
      <c r="A66" s="247"/>
      <c r="B66" s="401"/>
      <c r="C66" s="379"/>
      <c r="D66" s="401"/>
      <c r="E66" s="218"/>
      <c r="F66" s="218"/>
      <c r="G66" s="401"/>
      <c r="H66" s="401"/>
      <c r="I66" s="401"/>
      <c r="J66" s="401"/>
      <c r="K66" s="401"/>
      <c r="L66" s="401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  <c r="AT66" s="218"/>
      <c r="AU66" s="218"/>
      <c r="AV66" s="218"/>
      <c r="AW66" s="218"/>
      <c r="AX66" s="218"/>
      <c r="AY66" s="218"/>
      <c r="AZ66" s="218"/>
      <c r="BA66" s="218"/>
      <c r="BB66" s="218"/>
      <c r="BC66" s="218"/>
      <c r="BD66" s="218"/>
      <c r="BE66" s="218"/>
      <c r="BF66" s="218"/>
      <c r="BG66" s="218"/>
      <c r="BH66" s="218"/>
      <c r="BI66" s="218"/>
      <c r="BJ66" s="218"/>
      <c r="BK66" s="218"/>
      <c r="BL66" s="218"/>
      <c r="BM66" s="218"/>
      <c r="BN66" s="218"/>
      <c r="BO66" s="218"/>
      <c r="BP66" s="218"/>
      <c r="BQ66" s="218"/>
      <c r="BR66" s="218"/>
      <c r="BS66" s="218"/>
      <c r="BT66" s="218"/>
      <c r="BU66" s="218"/>
      <c r="BV66" s="218"/>
      <c r="BW66" s="218"/>
      <c r="BX66" s="218"/>
      <c r="BY66" s="218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  <c r="CO66" s="218"/>
      <c r="CP66" s="218"/>
      <c r="CQ66" s="218"/>
      <c r="CR66" s="218"/>
      <c r="CS66" s="218"/>
      <c r="CT66" s="218"/>
      <c r="CU66" s="218"/>
      <c r="CV66" s="218"/>
      <c r="CW66" s="218"/>
      <c r="CX66" s="218"/>
    </row>
    <row r="67" spans="1:102" ht="14.5" x14ac:dyDescent="0.35">
      <c r="A67" s="247"/>
      <c r="B67" s="401"/>
      <c r="C67" s="379"/>
      <c r="D67" s="401"/>
      <c r="E67" s="218"/>
      <c r="F67" s="218"/>
      <c r="G67" s="401"/>
      <c r="H67" s="401"/>
      <c r="I67" s="401"/>
      <c r="J67" s="401"/>
      <c r="K67" s="401"/>
      <c r="L67" s="401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  <c r="AT67" s="218"/>
      <c r="AU67" s="218"/>
      <c r="AV67" s="218"/>
      <c r="AW67" s="218"/>
      <c r="AX67" s="218"/>
      <c r="AY67" s="218"/>
      <c r="AZ67" s="218"/>
      <c r="BA67" s="218"/>
      <c r="BB67" s="218"/>
      <c r="BC67" s="218"/>
      <c r="BD67" s="218"/>
      <c r="BE67" s="218"/>
      <c r="BF67" s="218"/>
      <c r="BG67" s="218"/>
      <c r="BH67" s="218"/>
      <c r="BI67" s="218"/>
      <c r="BJ67" s="218"/>
      <c r="BK67" s="218"/>
      <c r="BL67" s="218"/>
      <c r="BM67" s="218"/>
      <c r="BN67" s="218"/>
      <c r="BO67" s="218"/>
      <c r="BP67" s="218"/>
      <c r="BQ67" s="218"/>
      <c r="BR67" s="218"/>
      <c r="BS67" s="218"/>
      <c r="BT67" s="218"/>
      <c r="BU67" s="218"/>
      <c r="BV67" s="218"/>
      <c r="BW67" s="218"/>
      <c r="BX67" s="218"/>
      <c r="BY67" s="218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  <c r="CO67" s="218"/>
      <c r="CP67" s="218"/>
      <c r="CQ67" s="218"/>
      <c r="CR67" s="218"/>
      <c r="CS67" s="218"/>
      <c r="CT67" s="218"/>
      <c r="CU67" s="218"/>
      <c r="CV67" s="218"/>
      <c r="CW67" s="218"/>
      <c r="CX67" s="218"/>
    </row>
    <row r="68" spans="1:102" ht="14.5" x14ac:dyDescent="0.35">
      <c r="A68" s="247"/>
      <c r="B68" s="401"/>
      <c r="C68" s="379"/>
      <c r="D68" s="401"/>
      <c r="E68" s="218"/>
      <c r="F68" s="218"/>
      <c r="G68" s="401"/>
      <c r="H68" s="401"/>
      <c r="I68" s="401"/>
      <c r="J68" s="401"/>
      <c r="K68" s="401"/>
      <c r="L68" s="401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8"/>
      <c r="AY68" s="218"/>
      <c r="AZ68" s="218"/>
      <c r="BA68" s="218"/>
      <c r="BB68" s="218"/>
      <c r="BC68" s="218"/>
      <c r="BD68" s="218"/>
      <c r="BE68" s="218"/>
      <c r="BF68" s="218"/>
      <c r="BG68" s="218"/>
      <c r="BH68" s="218"/>
      <c r="BI68" s="218"/>
      <c r="BJ68" s="218"/>
      <c r="BK68" s="218"/>
      <c r="BL68" s="218"/>
      <c r="BM68" s="218"/>
      <c r="BN68" s="218"/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  <c r="CO68" s="218"/>
      <c r="CP68" s="218"/>
      <c r="CQ68" s="218"/>
      <c r="CR68" s="218"/>
      <c r="CS68" s="218"/>
      <c r="CT68" s="218"/>
      <c r="CU68" s="218"/>
      <c r="CV68" s="218"/>
      <c r="CW68" s="218"/>
      <c r="CX68" s="218"/>
    </row>
    <row r="69" spans="1:102" ht="14.5" x14ac:dyDescent="0.35">
      <c r="A69" s="247"/>
      <c r="B69" s="401"/>
      <c r="C69" s="379"/>
      <c r="D69" s="401"/>
      <c r="E69" s="218"/>
      <c r="F69" s="218"/>
      <c r="G69" s="401"/>
      <c r="H69" s="401"/>
      <c r="I69" s="401"/>
      <c r="J69" s="401"/>
      <c r="K69" s="401"/>
      <c r="L69" s="401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  <c r="AR69" s="218"/>
      <c r="AS69" s="218"/>
      <c r="AT69" s="218"/>
      <c r="AU69" s="218"/>
      <c r="AV69" s="218"/>
      <c r="AW69" s="218"/>
      <c r="AX69" s="218"/>
      <c r="AY69" s="218"/>
      <c r="AZ69" s="218"/>
      <c r="BA69" s="218"/>
      <c r="BB69" s="218"/>
      <c r="BC69" s="218"/>
      <c r="BD69" s="218"/>
      <c r="BE69" s="218"/>
      <c r="BF69" s="218"/>
      <c r="BG69" s="218"/>
      <c r="BH69" s="218"/>
      <c r="BI69" s="218"/>
      <c r="BJ69" s="218"/>
      <c r="BK69" s="218"/>
      <c r="BL69" s="218"/>
      <c r="BM69" s="218"/>
      <c r="BN69" s="218"/>
      <c r="BO69" s="218"/>
      <c r="BP69" s="218"/>
      <c r="BQ69" s="218"/>
      <c r="BR69" s="218"/>
      <c r="BS69" s="218"/>
      <c r="BT69" s="218"/>
      <c r="BU69" s="218"/>
      <c r="BV69" s="218"/>
      <c r="BW69" s="218"/>
      <c r="BX69" s="218"/>
      <c r="BY69" s="218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  <c r="CO69" s="218"/>
      <c r="CP69" s="218"/>
      <c r="CQ69" s="218"/>
      <c r="CR69" s="218"/>
      <c r="CS69" s="218"/>
      <c r="CT69" s="218"/>
      <c r="CU69" s="218"/>
      <c r="CV69" s="218"/>
      <c r="CW69" s="218"/>
      <c r="CX69" s="218"/>
    </row>
    <row r="70" spans="1:102" ht="14.5" x14ac:dyDescent="0.35">
      <c r="A70" s="247"/>
      <c r="B70" s="401"/>
      <c r="C70" s="379"/>
      <c r="D70" s="401"/>
      <c r="E70" s="218"/>
      <c r="F70" s="218"/>
      <c r="G70" s="401"/>
      <c r="H70" s="401"/>
      <c r="I70" s="401"/>
      <c r="J70" s="401"/>
      <c r="K70" s="401"/>
      <c r="L70" s="401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  <c r="AR70" s="218"/>
      <c r="AS70" s="218"/>
      <c r="AT70" s="218"/>
      <c r="AU70" s="218"/>
      <c r="AV70" s="218"/>
      <c r="AW70" s="218"/>
      <c r="AX70" s="218"/>
      <c r="AY70" s="218"/>
      <c r="AZ70" s="218"/>
      <c r="BA70" s="218"/>
      <c r="BB70" s="218"/>
      <c r="BC70" s="218"/>
      <c r="BD70" s="218"/>
      <c r="BE70" s="218"/>
      <c r="BF70" s="218"/>
      <c r="BG70" s="218"/>
      <c r="BH70" s="218"/>
      <c r="BI70" s="218"/>
      <c r="BJ70" s="218"/>
      <c r="BK70" s="218"/>
      <c r="BL70" s="218"/>
      <c r="BM70" s="218"/>
      <c r="BN70" s="218"/>
      <c r="BO70" s="218"/>
      <c r="BP70" s="218"/>
      <c r="BQ70" s="218"/>
      <c r="BR70" s="218"/>
      <c r="BS70" s="218"/>
      <c r="BT70" s="218"/>
      <c r="BU70" s="218"/>
      <c r="BV70" s="218"/>
      <c r="BW70" s="218"/>
      <c r="BX70" s="218"/>
      <c r="BY70" s="218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  <c r="CO70" s="218"/>
      <c r="CP70" s="218"/>
      <c r="CQ70" s="218"/>
      <c r="CR70" s="218"/>
      <c r="CS70" s="218"/>
      <c r="CT70" s="218"/>
      <c r="CU70" s="218"/>
      <c r="CV70" s="218"/>
      <c r="CW70" s="218"/>
      <c r="CX70" s="218"/>
    </row>
    <row r="71" spans="1:102" ht="14.5" x14ac:dyDescent="0.35">
      <c r="A71" s="247"/>
      <c r="B71" s="401"/>
      <c r="C71" s="379"/>
      <c r="D71" s="401"/>
      <c r="E71" s="218"/>
      <c r="F71" s="218"/>
      <c r="G71" s="401"/>
      <c r="H71" s="401"/>
      <c r="I71" s="401"/>
      <c r="J71" s="401"/>
      <c r="K71" s="401"/>
      <c r="L71" s="401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  <c r="BB71" s="218"/>
      <c r="BC71" s="218"/>
      <c r="BD71" s="218"/>
      <c r="BE71" s="218"/>
      <c r="BF71" s="218"/>
      <c r="BG71" s="218"/>
      <c r="BH71" s="218"/>
      <c r="BI71" s="218"/>
      <c r="BJ71" s="218"/>
      <c r="BK71" s="218"/>
      <c r="BL71" s="218"/>
      <c r="BM71" s="218"/>
      <c r="BN71" s="218"/>
      <c r="BO71" s="218"/>
      <c r="BP71" s="218"/>
      <c r="BQ71" s="218"/>
      <c r="BR71" s="218"/>
      <c r="BS71" s="218"/>
      <c r="BT71" s="218"/>
      <c r="BU71" s="218"/>
      <c r="BV71" s="218"/>
      <c r="BW71" s="218"/>
      <c r="BX71" s="218"/>
      <c r="BY71" s="218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</row>
    <row r="72" spans="1:102" ht="14.5" x14ac:dyDescent="0.35">
      <c r="A72" s="247"/>
      <c r="B72" s="218"/>
      <c r="C72" s="379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18"/>
      <c r="BB72" s="218"/>
      <c r="BC72" s="218"/>
      <c r="BD72" s="218"/>
      <c r="BE72" s="218"/>
      <c r="BF72" s="218"/>
      <c r="BG72" s="218"/>
      <c r="BH72" s="218"/>
      <c r="BI72" s="218"/>
      <c r="BJ72" s="218"/>
      <c r="BK72" s="218"/>
      <c r="BL72" s="218"/>
      <c r="BM72" s="218"/>
      <c r="BN72" s="218"/>
      <c r="BO72" s="218"/>
      <c r="BP72" s="218"/>
      <c r="BQ72" s="218"/>
      <c r="BR72" s="218"/>
      <c r="BS72" s="218"/>
      <c r="BT72" s="218"/>
      <c r="BU72" s="218"/>
      <c r="BV72" s="218"/>
      <c r="BW72" s="218"/>
      <c r="BX72" s="218"/>
      <c r="BY72" s="218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  <c r="CO72" s="218"/>
      <c r="CP72" s="218"/>
      <c r="CQ72" s="218"/>
      <c r="CR72" s="218"/>
      <c r="CS72" s="218"/>
      <c r="CT72" s="218"/>
      <c r="CU72" s="218"/>
      <c r="CV72" s="218"/>
      <c r="CW72" s="218"/>
      <c r="CX72" s="218"/>
    </row>
    <row r="73" spans="1:102" ht="14.5" x14ac:dyDescent="0.35">
      <c r="A73" s="247"/>
      <c r="B73" s="218"/>
      <c r="C73" s="379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18"/>
      <c r="AX73" s="218"/>
      <c r="AY73" s="218"/>
      <c r="AZ73" s="218"/>
      <c r="BA73" s="218"/>
      <c r="BB73" s="218"/>
      <c r="BC73" s="218"/>
      <c r="BD73" s="218"/>
      <c r="BE73" s="218"/>
      <c r="BF73" s="218"/>
      <c r="BG73" s="218"/>
      <c r="BH73" s="218"/>
      <c r="BI73" s="218"/>
      <c r="BJ73" s="218"/>
      <c r="BK73" s="218"/>
      <c r="BL73" s="218"/>
      <c r="BM73" s="218"/>
      <c r="BN73" s="218"/>
      <c r="BO73" s="218"/>
      <c r="BP73" s="218"/>
      <c r="BQ73" s="218"/>
      <c r="BR73" s="218"/>
      <c r="BS73" s="218"/>
      <c r="BT73" s="218"/>
      <c r="BU73" s="218"/>
      <c r="BV73" s="218"/>
      <c r="BW73" s="218"/>
      <c r="BX73" s="218"/>
      <c r="BY73" s="218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  <c r="CO73" s="218"/>
      <c r="CP73" s="218"/>
      <c r="CQ73" s="218"/>
      <c r="CR73" s="218"/>
      <c r="CS73" s="218"/>
      <c r="CT73" s="218"/>
      <c r="CU73" s="218"/>
      <c r="CV73" s="218"/>
      <c r="CW73" s="218"/>
      <c r="CX73" s="218"/>
    </row>
    <row r="74" spans="1:102" ht="14.5" x14ac:dyDescent="0.35">
      <c r="A74" s="247"/>
      <c r="B74" s="218"/>
      <c r="C74" s="379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18"/>
      <c r="AX74" s="218"/>
      <c r="AY74" s="218"/>
      <c r="AZ74" s="218"/>
      <c r="BA74" s="218"/>
      <c r="BB74" s="218"/>
      <c r="BC74" s="218"/>
      <c r="BD74" s="218"/>
      <c r="BE74" s="218"/>
      <c r="BF74" s="218"/>
      <c r="BG74" s="218"/>
      <c r="BH74" s="218"/>
      <c r="BI74" s="218"/>
      <c r="BJ74" s="218"/>
      <c r="BK74" s="218"/>
      <c r="BL74" s="218"/>
      <c r="BM74" s="218"/>
      <c r="BN74" s="218"/>
      <c r="BO74" s="218"/>
      <c r="BP74" s="218"/>
      <c r="BQ74" s="218"/>
      <c r="BR74" s="218"/>
      <c r="BS74" s="218"/>
      <c r="BT74" s="218"/>
      <c r="BU74" s="218"/>
      <c r="BV74" s="218"/>
      <c r="BW74" s="218"/>
      <c r="BX74" s="218"/>
      <c r="BY74" s="218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  <c r="CO74" s="218"/>
      <c r="CP74" s="218"/>
      <c r="CQ74" s="218"/>
      <c r="CR74" s="218"/>
      <c r="CS74" s="218"/>
      <c r="CT74" s="218"/>
      <c r="CU74" s="218"/>
      <c r="CV74" s="218"/>
      <c r="CW74" s="218"/>
      <c r="CX74" s="218"/>
    </row>
    <row r="75" spans="1:102" ht="14.5" x14ac:dyDescent="0.35">
      <c r="A75" s="247"/>
      <c r="B75" s="218"/>
      <c r="C75" s="379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8"/>
      <c r="BB75" s="218"/>
      <c r="BC75" s="218"/>
      <c r="BD75" s="218"/>
      <c r="BE75" s="218"/>
      <c r="BF75" s="218"/>
      <c r="BG75" s="218"/>
      <c r="BH75" s="218"/>
      <c r="BI75" s="218"/>
      <c r="BJ75" s="218"/>
      <c r="BK75" s="218"/>
      <c r="BL75" s="218"/>
      <c r="BM75" s="218"/>
      <c r="BN75" s="218"/>
      <c r="BO75" s="218"/>
      <c r="BP75" s="218"/>
      <c r="BQ75" s="218"/>
      <c r="BR75" s="218"/>
      <c r="BS75" s="218"/>
      <c r="BT75" s="218"/>
      <c r="BU75" s="218"/>
      <c r="BV75" s="218"/>
      <c r="BW75" s="218"/>
      <c r="BX75" s="218"/>
      <c r="BY75" s="218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  <c r="CO75" s="218"/>
      <c r="CP75" s="218"/>
      <c r="CQ75" s="218"/>
      <c r="CR75" s="218"/>
      <c r="CS75" s="218"/>
      <c r="CT75" s="218"/>
      <c r="CU75" s="218"/>
      <c r="CV75" s="218"/>
      <c r="CW75" s="218"/>
      <c r="CX75" s="218"/>
    </row>
    <row r="76" spans="1:102" ht="14.5" x14ac:dyDescent="0.35">
      <c r="A76" s="247"/>
      <c r="B76" s="218"/>
      <c r="C76" s="379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18"/>
      <c r="AX76" s="218"/>
      <c r="AY76" s="218"/>
      <c r="AZ76" s="218"/>
      <c r="BA76" s="218"/>
      <c r="BB76" s="218"/>
      <c r="BC76" s="218"/>
      <c r="BD76" s="218"/>
      <c r="BE76" s="218"/>
      <c r="BF76" s="218"/>
      <c r="BG76" s="218"/>
      <c r="BH76" s="218"/>
      <c r="BI76" s="218"/>
      <c r="BJ76" s="218"/>
      <c r="BK76" s="218"/>
      <c r="BL76" s="218"/>
      <c r="BM76" s="218"/>
      <c r="BN76" s="218"/>
      <c r="BO76" s="218"/>
      <c r="BP76" s="218"/>
      <c r="BQ76" s="218"/>
      <c r="BR76" s="218"/>
      <c r="BS76" s="218"/>
      <c r="BT76" s="218"/>
      <c r="BU76" s="218"/>
      <c r="BV76" s="218"/>
      <c r="BW76" s="218"/>
      <c r="BX76" s="218"/>
      <c r="BY76" s="218"/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  <c r="CO76" s="218"/>
      <c r="CP76" s="218"/>
      <c r="CQ76" s="218"/>
      <c r="CR76" s="218"/>
      <c r="CS76" s="218"/>
      <c r="CT76" s="218"/>
      <c r="CU76" s="218"/>
      <c r="CV76" s="218"/>
      <c r="CW76" s="218"/>
      <c r="CX76" s="218"/>
    </row>
    <row r="77" spans="1:102" ht="14.5" x14ac:dyDescent="0.35">
      <c r="A77" s="247"/>
      <c r="B77" s="218"/>
      <c r="C77" s="379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8"/>
      <c r="AY77" s="218"/>
      <c r="AZ77" s="218"/>
      <c r="BA77" s="218"/>
      <c r="BB77" s="218"/>
      <c r="BC77" s="218"/>
      <c r="BD77" s="218"/>
      <c r="BE77" s="218"/>
      <c r="BF77" s="218"/>
      <c r="BG77" s="218"/>
      <c r="BH77" s="218"/>
      <c r="BI77" s="218"/>
      <c r="BJ77" s="218"/>
      <c r="BK77" s="218"/>
      <c r="BL77" s="218"/>
      <c r="BM77" s="218"/>
      <c r="BN77" s="218"/>
      <c r="BO77" s="218"/>
      <c r="BP77" s="218"/>
      <c r="BQ77" s="218"/>
      <c r="BR77" s="218"/>
      <c r="BS77" s="218"/>
      <c r="BT77" s="218"/>
      <c r="BU77" s="218"/>
      <c r="BV77" s="218"/>
      <c r="BW77" s="218"/>
      <c r="BX77" s="218"/>
      <c r="BY77" s="218"/>
      <c r="BZ77" s="218"/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  <c r="CO77" s="218"/>
      <c r="CP77" s="218"/>
      <c r="CQ77" s="218"/>
      <c r="CR77" s="218"/>
      <c r="CS77" s="218"/>
      <c r="CT77" s="218"/>
      <c r="CU77" s="218"/>
      <c r="CV77" s="218"/>
      <c r="CW77" s="218"/>
      <c r="CX77" s="218"/>
    </row>
    <row r="78" spans="1:102" ht="14.5" x14ac:dyDescent="0.35">
      <c r="A78" s="247"/>
      <c r="B78" s="218"/>
      <c r="C78" s="379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  <c r="BB78" s="218"/>
      <c r="BC78" s="218"/>
      <c r="BD78" s="218"/>
      <c r="BE78" s="218"/>
      <c r="BF78" s="218"/>
      <c r="BG78" s="218"/>
      <c r="BH78" s="218"/>
      <c r="BI78" s="218"/>
      <c r="BJ78" s="218"/>
      <c r="BK78" s="218"/>
      <c r="BL78" s="218"/>
      <c r="BM78" s="218"/>
      <c r="BN78" s="218"/>
      <c r="BO78" s="218"/>
      <c r="BP78" s="218"/>
      <c r="BQ78" s="218"/>
      <c r="BR78" s="218"/>
      <c r="BS78" s="218"/>
      <c r="BT78" s="218"/>
      <c r="BU78" s="218"/>
      <c r="BV78" s="218"/>
      <c r="BW78" s="218"/>
      <c r="BX78" s="218"/>
      <c r="BY78" s="218"/>
      <c r="BZ78" s="218"/>
      <c r="CA78" s="218"/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  <c r="CO78" s="218"/>
      <c r="CP78" s="218"/>
      <c r="CQ78" s="218"/>
      <c r="CR78" s="218"/>
      <c r="CS78" s="218"/>
      <c r="CT78" s="218"/>
      <c r="CU78" s="218"/>
      <c r="CV78" s="218"/>
      <c r="CW78" s="218"/>
      <c r="CX78" s="218"/>
    </row>
    <row r="79" spans="1:102" ht="14.5" x14ac:dyDescent="0.35">
      <c r="A79" s="247"/>
      <c r="B79" s="218"/>
      <c r="C79" s="379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  <c r="BB79" s="218"/>
      <c r="BC79" s="218"/>
      <c r="BD79" s="218"/>
      <c r="BE79" s="218"/>
      <c r="BF79" s="218"/>
      <c r="BG79" s="218"/>
      <c r="BH79" s="218"/>
      <c r="BI79" s="218"/>
      <c r="BJ79" s="218"/>
      <c r="BK79" s="218"/>
      <c r="BL79" s="218"/>
      <c r="BM79" s="218"/>
      <c r="BN79" s="218"/>
      <c r="BO79" s="218"/>
      <c r="BP79" s="218"/>
      <c r="BQ79" s="218"/>
      <c r="BR79" s="218"/>
      <c r="BS79" s="218"/>
      <c r="BT79" s="218"/>
      <c r="BU79" s="218"/>
      <c r="BV79" s="218"/>
      <c r="BW79" s="218"/>
      <c r="BX79" s="218"/>
      <c r="BY79" s="218"/>
      <c r="BZ79" s="218"/>
      <c r="CA79" s="218"/>
      <c r="CB79" s="218"/>
      <c r="CC79" s="218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  <c r="CO79" s="218"/>
      <c r="CP79" s="218"/>
      <c r="CQ79" s="218"/>
      <c r="CR79" s="218"/>
      <c r="CS79" s="218"/>
      <c r="CT79" s="218"/>
      <c r="CU79" s="218"/>
      <c r="CV79" s="218"/>
      <c r="CW79" s="218"/>
      <c r="CX79" s="218"/>
    </row>
    <row r="80" spans="1:102" ht="14.5" x14ac:dyDescent="0.35">
      <c r="A80" s="247"/>
      <c r="B80" s="218"/>
      <c r="C80" s="379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  <c r="BB80" s="218"/>
      <c r="BC80" s="218"/>
      <c r="BD80" s="218"/>
      <c r="BE80" s="218"/>
      <c r="BF80" s="218"/>
      <c r="BG80" s="218"/>
      <c r="BH80" s="218"/>
      <c r="BI80" s="218"/>
      <c r="BJ80" s="218"/>
      <c r="BK80" s="218"/>
      <c r="BL80" s="218"/>
      <c r="BM80" s="218"/>
      <c r="BN80" s="218"/>
      <c r="BO80" s="218"/>
      <c r="BP80" s="218"/>
      <c r="BQ80" s="218"/>
      <c r="BR80" s="218"/>
      <c r="BS80" s="218"/>
      <c r="BT80" s="218"/>
      <c r="BU80" s="218"/>
      <c r="BV80" s="218"/>
      <c r="BW80" s="218"/>
      <c r="BX80" s="218"/>
      <c r="BY80" s="218"/>
      <c r="BZ80" s="218"/>
      <c r="CA80" s="218"/>
      <c r="CB80" s="218"/>
      <c r="CC80" s="218"/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</row>
    <row r="81" spans="1:102" x14ac:dyDescent="0.3">
      <c r="A81" s="247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  <c r="BB81" s="218"/>
      <c r="BC81" s="218"/>
      <c r="BD81" s="218"/>
      <c r="BE81" s="218"/>
      <c r="BF81" s="218"/>
      <c r="BG81" s="218"/>
      <c r="BH81" s="218"/>
      <c r="BI81" s="218"/>
      <c r="BJ81" s="218"/>
      <c r="BK81" s="218"/>
      <c r="BL81" s="218"/>
      <c r="BM81" s="218"/>
      <c r="BN81" s="218"/>
      <c r="BO81" s="218"/>
      <c r="BP81" s="218"/>
      <c r="BQ81" s="218"/>
      <c r="BR81" s="218"/>
      <c r="BS81" s="218"/>
      <c r="BT81" s="218"/>
      <c r="BU81" s="218"/>
      <c r="BV81" s="218"/>
      <c r="BW81" s="218"/>
      <c r="BX81" s="218"/>
      <c r="BY81" s="218"/>
      <c r="BZ81" s="218"/>
      <c r="CA81" s="218"/>
      <c r="CB81" s="218"/>
      <c r="CC81" s="218"/>
      <c r="CD81" s="218"/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  <c r="CO81" s="218"/>
      <c r="CP81" s="218"/>
      <c r="CQ81" s="218"/>
      <c r="CR81" s="218"/>
      <c r="CS81" s="218"/>
      <c r="CT81" s="218"/>
      <c r="CU81" s="218"/>
      <c r="CV81" s="218"/>
      <c r="CW81" s="218"/>
      <c r="CX81" s="218"/>
    </row>
    <row r="82" spans="1:102" x14ac:dyDescent="0.3">
      <c r="A82" s="247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  <c r="BB82" s="218"/>
      <c r="BC82" s="218"/>
      <c r="BD82" s="218"/>
      <c r="BE82" s="218"/>
      <c r="BF82" s="218"/>
      <c r="BG82" s="218"/>
      <c r="BH82" s="218"/>
      <c r="BI82" s="218"/>
      <c r="BJ82" s="218"/>
      <c r="BK82" s="218"/>
      <c r="BL82" s="218"/>
      <c r="BM82" s="218"/>
      <c r="BN82" s="218"/>
      <c r="BO82" s="218"/>
      <c r="BP82" s="218"/>
      <c r="BQ82" s="218"/>
      <c r="BR82" s="218"/>
      <c r="BS82" s="218"/>
      <c r="BT82" s="218"/>
      <c r="BU82" s="218"/>
      <c r="BV82" s="218"/>
      <c r="BW82" s="218"/>
      <c r="BX82" s="218"/>
      <c r="BY82" s="218"/>
      <c r="BZ82" s="218"/>
      <c r="CA82" s="218"/>
      <c r="CB82" s="218"/>
      <c r="CC82" s="218"/>
      <c r="CD82" s="218"/>
      <c r="CE82" s="218"/>
      <c r="CF82" s="218"/>
      <c r="CG82" s="218"/>
      <c r="CH82" s="218"/>
      <c r="CI82" s="218"/>
      <c r="CJ82" s="218"/>
      <c r="CK82" s="218"/>
      <c r="CL82" s="218"/>
      <c r="CM82" s="218"/>
      <c r="CN82" s="218"/>
      <c r="CO82" s="218"/>
      <c r="CP82" s="218"/>
      <c r="CQ82" s="218"/>
      <c r="CR82" s="218"/>
      <c r="CS82" s="218"/>
      <c r="CT82" s="218"/>
      <c r="CU82" s="218"/>
      <c r="CV82" s="218"/>
      <c r="CW82" s="218"/>
      <c r="CX82" s="218"/>
    </row>
    <row r="83" spans="1:102" x14ac:dyDescent="0.3">
      <c r="A83" s="247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18"/>
      <c r="BS83" s="218"/>
      <c r="BT83" s="218"/>
      <c r="BU83" s="218"/>
      <c r="BV83" s="218"/>
      <c r="BW83" s="218"/>
      <c r="BX83" s="218"/>
      <c r="BY83" s="218"/>
      <c r="BZ83" s="218"/>
      <c r="CA83" s="218"/>
      <c r="CB83" s="218"/>
      <c r="CC83" s="218"/>
      <c r="CD83" s="218"/>
      <c r="CE83" s="218"/>
      <c r="CF83" s="218"/>
      <c r="CG83" s="218"/>
      <c r="CH83" s="218"/>
      <c r="CI83" s="218"/>
      <c r="CJ83" s="218"/>
      <c r="CK83" s="218"/>
      <c r="CL83" s="218"/>
      <c r="CM83" s="218"/>
      <c r="CN83" s="218"/>
      <c r="CO83" s="218"/>
      <c r="CP83" s="218"/>
      <c r="CQ83" s="218"/>
      <c r="CR83" s="218"/>
      <c r="CS83" s="218"/>
      <c r="CT83" s="218"/>
      <c r="CU83" s="218"/>
      <c r="CV83" s="218"/>
      <c r="CW83" s="218"/>
      <c r="CX83" s="218"/>
    </row>
    <row r="84" spans="1:102" x14ac:dyDescent="0.3">
      <c r="A84" s="247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  <c r="BB84" s="218"/>
      <c r="BC84" s="218"/>
      <c r="BD84" s="218"/>
      <c r="BE84" s="218"/>
      <c r="BF84" s="218"/>
      <c r="BG84" s="218"/>
      <c r="BH84" s="218"/>
      <c r="BI84" s="218"/>
      <c r="BJ84" s="218"/>
      <c r="BK84" s="218"/>
      <c r="BL84" s="218"/>
      <c r="BM84" s="218"/>
      <c r="BN84" s="218"/>
      <c r="BO84" s="218"/>
      <c r="BP84" s="218"/>
      <c r="BQ84" s="218"/>
      <c r="BR84" s="218"/>
      <c r="BS84" s="218"/>
      <c r="BT84" s="218"/>
      <c r="BU84" s="218"/>
      <c r="BV84" s="218"/>
      <c r="BW84" s="218"/>
      <c r="BX84" s="218"/>
      <c r="BY84" s="218"/>
      <c r="BZ84" s="218"/>
      <c r="CA84" s="218"/>
      <c r="CB84" s="218"/>
      <c r="CC84" s="218"/>
      <c r="CD84" s="218"/>
      <c r="CE84" s="218"/>
      <c r="CF84" s="218"/>
      <c r="CG84" s="218"/>
      <c r="CH84" s="218"/>
      <c r="CI84" s="218"/>
      <c r="CJ84" s="218"/>
      <c r="CK84" s="218"/>
      <c r="CL84" s="218"/>
      <c r="CM84" s="218"/>
      <c r="CN84" s="218"/>
      <c r="CO84" s="218"/>
      <c r="CP84" s="218"/>
      <c r="CQ84" s="218"/>
      <c r="CR84" s="218"/>
      <c r="CS84" s="218"/>
      <c r="CT84" s="218"/>
      <c r="CU84" s="218"/>
      <c r="CV84" s="218"/>
      <c r="CW84" s="218"/>
      <c r="CX84" s="218"/>
    </row>
    <row r="85" spans="1:102" x14ac:dyDescent="0.3">
      <c r="A85" s="247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  <c r="BB85" s="218"/>
      <c r="BC85" s="218"/>
      <c r="BD85" s="218"/>
      <c r="BE85" s="218"/>
      <c r="BF85" s="218"/>
      <c r="BG85" s="218"/>
      <c r="BH85" s="218"/>
      <c r="BI85" s="218"/>
      <c r="BJ85" s="218"/>
      <c r="BK85" s="218"/>
      <c r="BL85" s="218"/>
      <c r="BM85" s="218"/>
      <c r="BN85" s="218"/>
      <c r="BO85" s="218"/>
      <c r="BP85" s="218"/>
      <c r="BQ85" s="218"/>
      <c r="BR85" s="218"/>
      <c r="BS85" s="218"/>
      <c r="BT85" s="218"/>
      <c r="BU85" s="218"/>
      <c r="BV85" s="218"/>
      <c r="BW85" s="218"/>
      <c r="BX85" s="218"/>
      <c r="BY85" s="218"/>
      <c r="BZ85" s="218"/>
      <c r="CA85" s="218"/>
      <c r="CB85" s="218"/>
      <c r="CC85" s="218"/>
      <c r="CD85" s="218"/>
      <c r="CE85" s="218"/>
      <c r="CF85" s="218"/>
      <c r="CG85" s="218"/>
      <c r="CH85" s="218"/>
      <c r="CI85" s="218"/>
      <c r="CJ85" s="218"/>
      <c r="CK85" s="218"/>
      <c r="CL85" s="218"/>
      <c r="CM85" s="218"/>
      <c r="CN85" s="218"/>
      <c r="CO85" s="218"/>
      <c r="CP85" s="218"/>
      <c r="CQ85" s="218"/>
      <c r="CR85" s="218"/>
      <c r="CS85" s="218"/>
      <c r="CT85" s="218"/>
      <c r="CU85" s="218"/>
      <c r="CV85" s="218"/>
      <c r="CW85" s="218"/>
      <c r="CX85" s="218"/>
    </row>
    <row r="86" spans="1:102" x14ac:dyDescent="0.3">
      <c r="A86" s="247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  <c r="BB86" s="218"/>
      <c r="BC86" s="218"/>
      <c r="BD86" s="218"/>
      <c r="BE86" s="218"/>
      <c r="BF86" s="218"/>
      <c r="BG86" s="218"/>
      <c r="BH86" s="218"/>
      <c r="BI86" s="218"/>
      <c r="BJ86" s="218"/>
      <c r="BK86" s="218"/>
      <c r="BL86" s="218"/>
      <c r="BM86" s="218"/>
      <c r="BN86" s="218"/>
      <c r="BO86" s="218"/>
      <c r="BP86" s="218"/>
      <c r="BQ86" s="218"/>
      <c r="BR86" s="218"/>
      <c r="BS86" s="218"/>
      <c r="BT86" s="218"/>
      <c r="BU86" s="218"/>
      <c r="BV86" s="218"/>
      <c r="BW86" s="218"/>
      <c r="BX86" s="218"/>
      <c r="BY86" s="218"/>
      <c r="BZ86" s="218"/>
      <c r="CA86" s="218"/>
      <c r="CB86" s="218"/>
      <c r="CC86" s="218"/>
      <c r="CD86" s="218"/>
      <c r="CE86" s="218"/>
      <c r="CF86" s="218"/>
      <c r="CG86" s="218"/>
      <c r="CH86" s="218"/>
      <c r="CI86" s="218"/>
      <c r="CJ86" s="218"/>
      <c r="CK86" s="218"/>
      <c r="CL86" s="218"/>
      <c r="CM86" s="218"/>
      <c r="CN86" s="218"/>
      <c r="CO86" s="218"/>
      <c r="CP86" s="218"/>
      <c r="CQ86" s="218"/>
      <c r="CR86" s="218"/>
      <c r="CS86" s="218"/>
      <c r="CT86" s="218"/>
      <c r="CU86" s="218"/>
      <c r="CV86" s="218"/>
      <c r="CW86" s="218"/>
      <c r="CX86" s="218"/>
    </row>
    <row r="87" spans="1:102" x14ac:dyDescent="0.3">
      <c r="A87" s="247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  <c r="BB87" s="218"/>
      <c r="BC87" s="218"/>
      <c r="BD87" s="218"/>
      <c r="BE87" s="218"/>
      <c r="BF87" s="218"/>
      <c r="BG87" s="218"/>
      <c r="BH87" s="218"/>
      <c r="BI87" s="218"/>
      <c r="BJ87" s="218"/>
      <c r="BK87" s="218"/>
      <c r="BL87" s="218"/>
      <c r="BM87" s="218"/>
      <c r="BN87" s="218"/>
      <c r="BO87" s="218"/>
      <c r="BP87" s="218"/>
      <c r="BQ87" s="218"/>
      <c r="BR87" s="218"/>
      <c r="BS87" s="218"/>
      <c r="BT87" s="218"/>
      <c r="BU87" s="218"/>
      <c r="BV87" s="218"/>
      <c r="BW87" s="218"/>
      <c r="BX87" s="218"/>
      <c r="BY87" s="218"/>
      <c r="BZ87" s="218"/>
      <c r="CA87" s="218"/>
      <c r="CB87" s="218"/>
      <c r="CC87" s="218"/>
      <c r="CD87" s="218"/>
      <c r="CE87" s="218"/>
      <c r="CF87" s="218"/>
      <c r="CG87" s="218"/>
      <c r="CH87" s="218"/>
      <c r="CI87" s="218"/>
      <c r="CJ87" s="218"/>
      <c r="CK87" s="218"/>
      <c r="CL87" s="218"/>
      <c r="CM87" s="218"/>
      <c r="CN87" s="218"/>
      <c r="CO87" s="218"/>
      <c r="CP87" s="218"/>
      <c r="CQ87" s="218"/>
      <c r="CR87" s="218"/>
      <c r="CS87" s="218"/>
      <c r="CT87" s="218"/>
      <c r="CU87" s="218"/>
      <c r="CV87" s="218"/>
      <c r="CW87" s="218"/>
      <c r="CX87" s="218"/>
    </row>
    <row r="88" spans="1:102" x14ac:dyDescent="0.3">
      <c r="A88" s="247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218"/>
      <c r="BU88" s="218"/>
      <c r="BV88" s="218"/>
      <c r="BW88" s="218"/>
      <c r="BX88" s="218"/>
      <c r="BY88" s="218"/>
      <c r="BZ88" s="218"/>
      <c r="CA88" s="218"/>
      <c r="CB88" s="218"/>
      <c r="CC88" s="218"/>
      <c r="CD88" s="218"/>
      <c r="CE88" s="218"/>
      <c r="CF88" s="218"/>
      <c r="CG88" s="218"/>
      <c r="CH88" s="218"/>
      <c r="CI88" s="218"/>
      <c r="CJ88" s="218"/>
      <c r="CK88" s="218"/>
      <c r="CL88" s="218"/>
      <c r="CM88" s="218"/>
      <c r="CN88" s="218"/>
      <c r="CO88" s="218"/>
      <c r="CP88" s="218"/>
      <c r="CQ88" s="218"/>
      <c r="CR88" s="218"/>
      <c r="CS88" s="218"/>
      <c r="CT88" s="218"/>
      <c r="CU88" s="218"/>
      <c r="CV88" s="218"/>
      <c r="CW88" s="218"/>
      <c r="CX88" s="218"/>
    </row>
    <row r="89" spans="1:102" x14ac:dyDescent="0.3">
      <c r="A89" s="247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  <c r="BU89" s="218"/>
      <c r="BV89" s="218"/>
      <c r="BW89" s="218"/>
      <c r="BX89" s="218"/>
      <c r="BY89" s="218"/>
      <c r="BZ89" s="218"/>
      <c r="CA89" s="218"/>
      <c r="CB89" s="218"/>
      <c r="CC89" s="218"/>
      <c r="CD89" s="218"/>
      <c r="CE89" s="218"/>
      <c r="CF89" s="218"/>
      <c r="CG89" s="218"/>
      <c r="CH89" s="218"/>
      <c r="CI89" s="218"/>
      <c r="CJ89" s="218"/>
      <c r="CK89" s="218"/>
      <c r="CL89" s="218"/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</row>
    <row r="90" spans="1:102" x14ac:dyDescent="0.3">
      <c r="A90" s="247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218"/>
      <c r="BU90" s="218"/>
      <c r="BV90" s="218"/>
      <c r="BW90" s="218"/>
      <c r="BX90" s="218"/>
      <c r="BY90" s="218"/>
      <c r="BZ90" s="218"/>
      <c r="CA90" s="218"/>
      <c r="CB90" s="218"/>
      <c r="CC90" s="218"/>
      <c r="CD90" s="218"/>
      <c r="CE90" s="218"/>
      <c r="CF90" s="218"/>
      <c r="CG90" s="218"/>
      <c r="CH90" s="218"/>
      <c r="CI90" s="218"/>
      <c r="CJ90" s="218"/>
      <c r="CK90" s="218"/>
      <c r="CL90" s="218"/>
      <c r="CM90" s="218"/>
      <c r="CN90" s="218"/>
      <c r="CO90" s="218"/>
      <c r="CP90" s="218"/>
      <c r="CQ90" s="218"/>
      <c r="CR90" s="218"/>
      <c r="CS90" s="218"/>
      <c r="CT90" s="218"/>
      <c r="CU90" s="218"/>
      <c r="CV90" s="218"/>
      <c r="CW90" s="218"/>
      <c r="CX90" s="218"/>
    </row>
    <row r="91" spans="1:102" x14ac:dyDescent="0.3">
      <c r="A91" s="247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218"/>
      <c r="BU91" s="218"/>
      <c r="BV91" s="218"/>
      <c r="BW91" s="218"/>
      <c r="BX91" s="218"/>
      <c r="BY91" s="218"/>
      <c r="BZ91" s="218"/>
      <c r="CA91" s="218"/>
      <c r="CB91" s="218"/>
      <c r="CC91" s="218"/>
      <c r="CD91" s="218"/>
      <c r="CE91" s="218"/>
      <c r="CF91" s="218"/>
      <c r="CG91" s="218"/>
      <c r="CH91" s="218"/>
      <c r="CI91" s="218"/>
      <c r="CJ91" s="218"/>
      <c r="CK91" s="218"/>
      <c r="CL91" s="218"/>
      <c r="CM91" s="218"/>
      <c r="CN91" s="218"/>
      <c r="CO91" s="218"/>
      <c r="CP91" s="218"/>
      <c r="CQ91" s="218"/>
      <c r="CR91" s="218"/>
      <c r="CS91" s="218"/>
      <c r="CT91" s="218"/>
      <c r="CU91" s="218"/>
      <c r="CV91" s="218"/>
      <c r="CW91" s="218"/>
      <c r="CX91" s="218"/>
    </row>
    <row r="92" spans="1:102" x14ac:dyDescent="0.3">
      <c r="A92" s="247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218"/>
      <c r="BU92" s="218"/>
      <c r="BV92" s="218"/>
      <c r="BW92" s="218"/>
      <c r="BX92" s="218"/>
      <c r="BY92" s="218"/>
      <c r="BZ92" s="218"/>
      <c r="CA92" s="218"/>
      <c r="CB92" s="218"/>
      <c r="CC92" s="218"/>
      <c r="CD92" s="218"/>
      <c r="CE92" s="218"/>
      <c r="CF92" s="218"/>
      <c r="CG92" s="218"/>
      <c r="CH92" s="218"/>
      <c r="CI92" s="218"/>
      <c r="CJ92" s="218"/>
      <c r="CK92" s="218"/>
      <c r="CL92" s="218"/>
      <c r="CM92" s="218"/>
      <c r="CN92" s="218"/>
      <c r="CO92" s="218"/>
      <c r="CP92" s="218"/>
      <c r="CQ92" s="218"/>
      <c r="CR92" s="218"/>
      <c r="CS92" s="218"/>
      <c r="CT92" s="218"/>
      <c r="CU92" s="218"/>
      <c r="CV92" s="218"/>
      <c r="CW92" s="218"/>
      <c r="CX92" s="218"/>
    </row>
    <row r="93" spans="1:102" x14ac:dyDescent="0.3">
      <c r="A93" s="247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  <c r="BB93" s="218"/>
      <c r="BC93" s="218"/>
      <c r="BD93" s="218"/>
      <c r="BE93" s="218"/>
      <c r="BF93" s="218"/>
      <c r="BG93" s="218"/>
      <c r="BH93" s="218"/>
      <c r="BI93" s="218"/>
      <c r="BJ93" s="218"/>
      <c r="BK93" s="218"/>
      <c r="BL93" s="218"/>
      <c r="BM93" s="218"/>
      <c r="BN93" s="218"/>
      <c r="BO93" s="218"/>
      <c r="BP93" s="218"/>
      <c r="BQ93" s="218"/>
      <c r="BR93" s="218"/>
      <c r="BS93" s="218"/>
      <c r="BT93" s="218"/>
      <c r="BU93" s="218"/>
      <c r="BV93" s="218"/>
      <c r="BW93" s="218"/>
      <c r="BX93" s="218"/>
      <c r="BY93" s="218"/>
      <c r="BZ93" s="218"/>
      <c r="CA93" s="218"/>
      <c r="CB93" s="218"/>
      <c r="CC93" s="218"/>
      <c r="CD93" s="218"/>
      <c r="CE93" s="218"/>
      <c r="CF93" s="218"/>
      <c r="CG93" s="218"/>
      <c r="CH93" s="218"/>
      <c r="CI93" s="218"/>
      <c r="CJ93" s="218"/>
      <c r="CK93" s="218"/>
      <c r="CL93" s="218"/>
      <c r="CM93" s="218"/>
      <c r="CN93" s="218"/>
      <c r="CO93" s="218"/>
      <c r="CP93" s="218"/>
      <c r="CQ93" s="218"/>
      <c r="CR93" s="218"/>
      <c r="CS93" s="218"/>
      <c r="CT93" s="218"/>
      <c r="CU93" s="218"/>
      <c r="CV93" s="218"/>
      <c r="CW93" s="218"/>
      <c r="CX93" s="218"/>
    </row>
    <row r="94" spans="1:102" x14ac:dyDescent="0.3">
      <c r="A94" s="247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  <c r="BB94" s="218"/>
      <c r="BC94" s="218"/>
      <c r="BD94" s="218"/>
      <c r="BE94" s="218"/>
      <c r="BF94" s="218"/>
      <c r="BG94" s="218"/>
      <c r="BH94" s="218"/>
      <c r="BI94" s="218"/>
      <c r="BJ94" s="218"/>
      <c r="BK94" s="218"/>
      <c r="BL94" s="218"/>
      <c r="BM94" s="218"/>
      <c r="BN94" s="218"/>
      <c r="BO94" s="218"/>
      <c r="BP94" s="218"/>
      <c r="BQ94" s="218"/>
      <c r="BR94" s="218"/>
      <c r="BS94" s="218"/>
      <c r="BT94" s="218"/>
      <c r="BU94" s="218"/>
      <c r="BV94" s="218"/>
      <c r="BW94" s="218"/>
      <c r="BX94" s="218"/>
      <c r="BY94" s="218"/>
      <c r="BZ94" s="218"/>
      <c r="CA94" s="218"/>
      <c r="CB94" s="218"/>
      <c r="CC94" s="218"/>
      <c r="CD94" s="218"/>
      <c r="CE94" s="218"/>
      <c r="CF94" s="218"/>
      <c r="CG94" s="218"/>
      <c r="CH94" s="218"/>
      <c r="CI94" s="218"/>
      <c r="CJ94" s="218"/>
      <c r="CK94" s="218"/>
      <c r="CL94" s="218"/>
      <c r="CM94" s="218"/>
      <c r="CN94" s="218"/>
      <c r="CO94" s="218"/>
      <c r="CP94" s="218"/>
      <c r="CQ94" s="218"/>
      <c r="CR94" s="218"/>
      <c r="CS94" s="218"/>
      <c r="CT94" s="218"/>
      <c r="CU94" s="218"/>
      <c r="CV94" s="218"/>
      <c r="CW94" s="218"/>
      <c r="CX94" s="218"/>
    </row>
    <row r="95" spans="1:102" x14ac:dyDescent="0.3">
      <c r="A95" s="247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8"/>
      <c r="BK95" s="218"/>
      <c r="BL95" s="218"/>
      <c r="BM95" s="218"/>
      <c r="BN95" s="218"/>
      <c r="BO95" s="218"/>
      <c r="BP95" s="218"/>
      <c r="BQ95" s="218"/>
      <c r="BR95" s="218"/>
      <c r="BS95" s="218"/>
      <c r="BT95" s="218"/>
      <c r="BU95" s="218"/>
      <c r="BV95" s="218"/>
      <c r="BW95" s="218"/>
      <c r="BX95" s="218"/>
      <c r="BY95" s="218"/>
      <c r="BZ95" s="218"/>
      <c r="CA95" s="218"/>
      <c r="CB95" s="218"/>
      <c r="CC95" s="218"/>
      <c r="CD95" s="218"/>
      <c r="CE95" s="218"/>
      <c r="CF95" s="218"/>
      <c r="CG95" s="218"/>
      <c r="CH95" s="218"/>
      <c r="CI95" s="218"/>
      <c r="CJ95" s="218"/>
      <c r="CK95" s="218"/>
      <c r="CL95" s="218"/>
      <c r="CM95" s="218"/>
      <c r="CN95" s="218"/>
      <c r="CO95" s="218"/>
      <c r="CP95" s="218"/>
      <c r="CQ95" s="218"/>
      <c r="CR95" s="218"/>
      <c r="CS95" s="218"/>
      <c r="CT95" s="218"/>
      <c r="CU95" s="218"/>
      <c r="CV95" s="218"/>
      <c r="CW95" s="218"/>
      <c r="CX95" s="218"/>
    </row>
    <row r="96" spans="1:102" x14ac:dyDescent="0.3">
      <c r="A96" s="247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  <c r="BB96" s="218"/>
      <c r="BC96" s="218"/>
      <c r="BD96" s="218"/>
      <c r="BE96" s="218"/>
      <c r="BF96" s="218"/>
      <c r="BG96" s="218"/>
      <c r="BH96" s="218"/>
      <c r="BI96" s="218"/>
      <c r="BJ96" s="218"/>
      <c r="BK96" s="218"/>
      <c r="BL96" s="218"/>
      <c r="BM96" s="218"/>
      <c r="BN96" s="218"/>
      <c r="BO96" s="218"/>
      <c r="BP96" s="218"/>
      <c r="BQ96" s="218"/>
      <c r="BR96" s="218"/>
      <c r="BS96" s="218"/>
      <c r="BT96" s="218"/>
      <c r="BU96" s="218"/>
      <c r="BV96" s="218"/>
      <c r="BW96" s="218"/>
      <c r="BX96" s="218"/>
      <c r="BY96" s="218"/>
      <c r="BZ96" s="218"/>
      <c r="CA96" s="218"/>
      <c r="CB96" s="218"/>
      <c r="CC96" s="218"/>
      <c r="CD96" s="218"/>
      <c r="CE96" s="218"/>
      <c r="CF96" s="218"/>
      <c r="CG96" s="218"/>
      <c r="CH96" s="218"/>
      <c r="CI96" s="218"/>
      <c r="CJ96" s="218"/>
      <c r="CK96" s="218"/>
      <c r="CL96" s="218"/>
      <c r="CM96" s="218"/>
      <c r="CN96" s="218"/>
      <c r="CO96" s="218"/>
      <c r="CP96" s="218"/>
      <c r="CQ96" s="218"/>
      <c r="CR96" s="218"/>
      <c r="CS96" s="218"/>
      <c r="CT96" s="218"/>
      <c r="CU96" s="218"/>
      <c r="CV96" s="218"/>
      <c r="CW96" s="218"/>
      <c r="CX96" s="218"/>
    </row>
    <row r="97" spans="1:102" x14ac:dyDescent="0.3">
      <c r="A97" s="247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  <c r="BB97" s="218"/>
      <c r="BC97" s="218"/>
      <c r="BD97" s="218"/>
      <c r="BE97" s="218"/>
      <c r="BF97" s="218"/>
      <c r="BG97" s="218"/>
      <c r="BH97" s="218"/>
      <c r="BI97" s="218"/>
      <c r="BJ97" s="218"/>
      <c r="BK97" s="218"/>
      <c r="BL97" s="218"/>
      <c r="BM97" s="218"/>
      <c r="BN97" s="218"/>
      <c r="BO97" s="218"/>
      <c r="BP97" s="218"/>
      <c r="BQ97" s="218"/>
      <c r="BR97" s="218"/>
      <c r="BS97" s="218"/>
      <c r="BT97" s="218"/>
      <c r="BU97" s="218"/>
      <c r="BV97" s="218"/>
      <c r="BW97" s="218"/>
      <c r="BX97" s="218"/>
      <c r="BY97" s="218"/>
      <c r="BZ97" s="218"/>
      <c r="CA97" s="218"/>
      <c r="CB97" s="218"/>
      <c r="CC97" s="218"/>
      <c r="CD97" s="218"/>
      <c r="CE97" s="218"/>
      <c r="CF97" s="218"/>
      <c r="CG97" s="218"/>
      <c r="CH97" s="218"/>
      <c r="CI97" s="218"/>
      <c r="CJ97" s="218"/>
      <c r="CK97" s="218"/>
      <c r="CL97" s="218"/>
      <c r="CM97" s="218"/>
      <c r="CN97" s="218"/>
      <c r="CO97" s="218"/>
      <c r="CP97" s="218"/>
      <c r="CQ97" s="218"/>
      <c r="CR97" s="218"/>
      <c r="CS97" s="218"/>
      <c r="CT97" s="218"/>
      <c r="CU97" s="218"/>
      <c r="CV97" s="218"/>
      <c r="CW97" s="218"/>
      <c r="CX97" s="218"/>
    </row>
    <row r="98" spans="1:102" x14ac:dyDescent="0.3">
      <c r="A98" s="247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  <c r="BU98" s="218"/>
      <c r="BV98" s="218"/>
      <c r="BW98" s="218"/>
      <c r="BX98" s="218"/>
      <c r="BY98" s="218"/>
      <c r="BZ98" s="218"/>
      <c r="CA98" s="218"/>
      <c r="CB98" s="218"/>
      <c r="CC98" s="218"/>
      <c r="CD98" s="218"/>
      <c r="CE98" s="218"/>
      <c r="CF98" s="218"/>
      <c r="CG98" s="218"/>
      <c r="CH98" s="218"/>
      <c r="CI98" s="218"/>
      <c r="CJ98" s="218"/>
      <c r="CK98" s="218"/>
      <c r="CL98" s="218"/>
      <c r="CM98" s="218"/>
      <c r="CN98" s="218"/>
      <c r="CO98" s="218"/>
      <c r="CP98" s="218"/>
      <c r="CQ98" s="218"/>
      <c r="CR98" s="218"/>
      <c r="CS98" s="218"/>
      <c r="CT98" s="218"/>
      <c r="CU98" s="218"/>
      <c r="CV98" s="218"/>
      <c r="CW98" s="218"/>
      <c r="CX98" s="218"/>
    </row>
    <row r="99" spans="1:102" x14ac:dyDescent="0.3">
      <c r="A99" s="247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  <c r="BU99" s="218"/>
      <c r="BV99" s="218"/>
      <c r="BW99" s="218"/>
      <c r="BX99" s="218"/>
      <c r="BY99" s="218"/>
      <c r="BZ99" s="218"/>
      <c r="CA99" s="218"/>
      <c r="CB99" s="218"/>
      <c r="CC99" s="218"/>
      <c r="CD99" s="218"/>
      <c r="CE99" s="218"/>
      <c r="CF99" s="218"/>
      <c r="CG99" s="218"/>
      <c r="CH99" s="218"/>
      <c r="CI99" s="218"/>
      <c r="CJ99" s="218"/>
      <c r="CK99" s="218"/>
      <c r="CL99" s="218"/>
      <c r="CM99" s="218"/>
      <c r="CN99" s="218"/>
      <c r="CO99" s="218"/>
      <c r="CP99" s="218"/>
      <c r="CQ99" s="218"/>
      <c r="CR99" s="218"/>
      <c r="CS99" s="218"/>
      <c r="CT99" s="218"/>
      <c r="CU99" s="218"/>
      <c r="CV99" s="218"/>
      <c r="CW99" s="218"/>
      <c r="CX99" s="218"/>
    </row>
  </sheetData>
  <mergeCells count="3">
    <mergeCell ref="B18:D18"/>
    <mergeCell ref="F18:H18"/>
    <mergeCell ref="J18:L1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Model Assumptions</vt:lpstr>
      <vt:lpstr>Finance Report</vt:lpstr>
      <vt:lpstr>Output Graphs</vt:lpstr>
      <vt:lpstr>Finance Per Unit</vt:lpstr>
      <vt:lpstr>Harvest Report</vt:lpstr>
      <vt:lpstr>Inventory Report</vt:lpstr>
      <vt:lpstr>Carbon Report</vt:lpstr>
      <vt:lpstr>Plantation Acres</vt:lpstr>
      <vt:lpstr>Activity Report</vt:lpstr>
      <vt:lpstr>Stand Activity List</vt:lpstr>
      <vt:lpstr>Activity rawdata</vt:lpstr>
      <vt:lpstr>Checks</vt:lpstr>
      <vt:lpstr>'Activity rawdata'!_FilterDatabase</vt:lpstr>
      <vt:lpstr>'Stand Activity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Hemming, Daniel</dc:creator>
  <cp:lastModifiedBy>Houston Sudekum</cp:lastModifiedBy>
  <dcterms:created xsi:type="dcterms:W3CDTF">2026-01-26T20:38:37Z</dcterms:created>
  <dcterms:modified xsi:type="dcterms:W3CDTF">2026-02-09T09:34:06Z</dcterms:modified>
</cp:coreProperties>
</file>